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 hidePivotFieldList="1" defaultThemeVersion="124226"/>
  <xr:revisionPtr revIDLastSave="6597" documentId="8_{6F7FFEF3-661D-4FEF-90C2-D1728285BD35}" xr6:coauthVersionLast="47" xr6:coauthVersionMax="47" xr10:uidLastSave="{E504E396-90AD-4C00-B560-81A05753C29B}"/>
  <bookViews>
    <workbookView xWindow="-110" yWindow="-110" windowWidth="19420" windowHeight="11500" tabRatio="796" xr2:uid="{00000000-000D-0000-FFFF-FFFF00000000}"/>
  </bookViews>
  <sheets>
    <sheet name="CONSOLIDADO 2026" sheetId="9" r:id="rId1"/>
    <sheet name="HT" sheetId="14" r:id="rId2"/>
    <sheet name="CANCELADAS" sheetId="13" r:id="rId3"/>
    <sheet name="CHINA" sheetId="15" r:id="rId4"/>
    <sheet name="NISS" sheetId="16" r:id="rId5"/>
    <sheet name="SPG" sheetId="18" r:id="rId6"/>
    <sheet name="Explicaciones Feb " sheetId="21" r:id="rId7"/>
    <sheet name="Explicaciones Mar" sheetId="17" r:id="rId8"/>
    <sheet name="PFA NISS" sheetId="19" r:id="rId9"/>
    <sheet name="CONSOLIDADO 2026 (2)" sheetId="20" r:id="rId10"/>
    <sheet name="Sheet1" sheetId="22" r:id="rId11"/>
    <sheet name="Sheet3" sheetId="24" r:id="rId12"/>
    <sheet name="CONSOLIDADO 2026 (3)" sheetId="23" r:id="rId13"/>
    <sheet name="WEEK 49 (2)" sheetId="7" state="hidden" r:id="rId14"/>
  </sheets>
  <externalReferences>
    <externalReference r:id="rId15"/>
    <externalReference r:id="rId16"/>
    <externalReference r:id="rId17"/>
  </externalReferences>
  <definedNames>
    <definedName name="_xlnm._FilterDatabase" localSheetId="3" hidden="1">CHINA!$A$1:$N$25</definedName>
    <definedName name="_xlnm._FilterDatabase" localSheetId="0" hidden="1">'CONSOLIDADO 2026'!$A$1:$AO$2553</definedName>
    <definedName name="_xlnm._FilterDatabase" localSheetId="9" hidden="1">'CONSOLIDADO 2026 (2)'!$A$1:$AM$156</definedName>
    <definedName name="_xlnm._FilterDatabase" localSheetId="12" hidden="1">'CONSOLIDADO 2026 (3)'!$A$1:$AO$2553</definedName>
    <definedName name="_xlnm._FilterDatabase" localSheetId="1" hidden="1">HT!$G$34:$I$48</definedName>
    <definedName name="_xlnm._FilterDatabase" localSheetId="8" hidden="1">'PFA NISS'!$A$1:$G$1</definedName>
    <definedName name="_xlnm._FilterDatabase" localSheetId="10" hidden="1">Sheet1!$A$1:$I$46</definedName>
    <definedName name="_xlnm._FilterDatabase" localSheetId="13" hidden="1">'WEEK 49 (2)'!$A$1:$J$24</definedName>
  </definedNames>
  <calcPr calcId="191029"/>
  <pivotCaches>
    <pivotCache cacheId="67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7" i="22" l="1"/>
  <c r="J46" i="22"/>
  <c r="J45" i="22"/>
  <c r="J44" i="22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29" i="22"/>
  <c r="J28" i="22"/>
  <c r="J27" i="22"/>
  <c r="J26" i="22"/>
  <c r="J25" i="22"/>
  <c r="J24" i="22"/>
  <c r="J23" i="22"/>
  <c r="J22" i="22"/>
  <c r="J21" i="22"/>
  <c r="J20" i="22"/>
  <c r="J19" i="22"/>
  <c r="J18" i="22"/>
  <c r="J17" i="22"/>
  <c r="J16" i="22"/>
  <c r="J15" i="22"/>
  <c r="J14" i="22"/>
  <c r="J13" i="22"/>
  <c r="J12" i="22"/>
  <c r="J11" i="22"/>
  <c r="J10" i="22"/>
  <c r="J9" i="22"/>
  <c r="J8" i="22"/>
  <c r="J7" i="22"/>
  <c r="J6" i="22"/>
  <c r="J5" i="22"/>
  <c r="J4" i="22"/>
  <c r="J3" i="22"/>
  <c r="J2" i="22"/>
  <c r="V2553" i="9"/>
  <c r="F2553" i="9"/>
  <c r="V2552" i="9"/>
  <c r="F2552" i="9"/>
  <c r="V2551" i="9"/>
  <c r="F2551" i="9"/>
  <c r="V2550" i="9"/>
  <c r="F2550" i="9"/>
  <c r="V2549" i="9"/>
  <c r="F2549" i="9"/>
  <c r="V2548" i="9"/>
  <c r="F2548" i="9"/>
  <c r="V2547" i="9"/>
  <c r="F2547" i="9"/>
  <c r="V2546" i="9"/>
  <c r="F2546" i="9"/>
  <c r="V2545" i="9"/>
  <c r="F2545" i="9"/>
  <c r="V2544" i="9"/>
  <c r="F2544" i="9"/>
  <c r="V2543" i="9"/>
  <c r="F2543" i="9"/>
  <c r="V2542" i="9"/>
  <c r="F2542" i="9"/>
  <c r="V2541" i="9"/>
  <c r="F2541" i="9"/>
  <c r="V2540" i="9"/>
  <c r="F2540" i="9"/>
  <c r="V2539" i="9"/>
  <c r="F2539" i="9"/>
  <c r="V2538" i="9"/>
  <c r="F2538" i="9"/>
  <c r="V2537" i="9"/>
  <c r="F2537" i="9"/>
  <c r="V2536" i="9"/>
  <c r="F2536" i="9"/>
  <c r="V2535" i="9"/>
  <c r="F2535" i="9"/>
  <c r="V2534" i="9"/>
  <c r="F2534" i="9"/>
  <c r="V2533" i="9"/>
  <c r="F2533" i="9"/>
  <c r="V2532" i="9"/>
  <c r="AK2532" i="9" s="1"/>
  <c r="F2532" i="9"/>
  <c r="V2531" i="9"/>
  <c r="F2531" i="9"/>
  <c r="V2530" i="9"/>
  <c r="F2530" i="9"/>
  <c r="V2529" i="9"/>
  <c r="AK2529" i="9" s="1"/>
  <c r="F2529" i="9"/>
  <c r="V2528" i="9"/>
  <c r="F2528" i="9"/>
  <c r="V2527" i="9"/>
  <c r="F2527" i="9"/>
  <c r="V2526" i="9"/>
  <c r="F2526" i="9"/>
  <c r="V2525" i="9"/>
  <c r="F2525" i="9"/>
  <c r="V2524" i="9"/>
  <c r="F2524" i="9"/>
  <c r="V2523" i="9"/>
  <c r="F2523" i="9"/>
  <c r="V2522" i="9"/>
  <c r="F2522" i="9"/>
  <c r="V2521" i="9"/>
  <c r="F2521" i="9"/>
  <c r="V2520" i="9"/>
  <c r="F2520" i="9"/>
  <c r="V2519" i="9"/>
  <c r="F2519" i="9"/>
  <c r="V2518" i="9"/>
  <c r="F2518" i="9"/>
  <c r="V2517" i="9"/>
  <c r="F2517" i="9"/>
  <c r="V2516" i="9"/>
  <c r="F2516" i="9"/>
  <c r="V2515" i="9"/>
  <c r="F2515" i="9"/>
  <c r="V2514" i="9"/>
  <c r="F2514" i="9"/>
  <c r="V2513" i="9"/>
  <c r="F2513" i="9"/>
  <c r="V2512" i="9"/>
  <c r="F2512" i="9"/>
  <c r="V2511" i="9"/>
  <c r="F2511" i="9"/>
  <c r="V2510" i="9"/>
  <c r="F2510" i="9"/>
  <c r="V2509" i="9"/>
  <c r="F2509" i="9"/>
  <c r="V2508" i="9"/>
  <c r="F2508" i="9"/>
  <c r="V2507" i="9"/>
  <c r="F2507" i="9"/>
  <c r="V2506" i="9"/>
  <c r="F2506" i="9"/>
  <c r="V2505" i="9"/>
  <c r="F2505" i="9"/>
  <c r="V2504" i="9"/>
  <c r="F2504" i="9"/>
  <c r="V2503" i="9"/>
  <c r="F2503" i="9"/>
  <c r="V2502" i="9"/>
  <c r="F2502" i="9"/>
  <c r="V2501" i="9"/>
  <c r="F2501" i="9"/>
  <c r="V2500" i="9"/>
  <c r="F2500" i="9"/>
  <c r="V2499" i="9"/>
  <c r="F2499" i="9"/>
  <c r="V2498" i="9"/>
  <c r="F2498" i="9"/>
  <c r="V2497" i="9"/>
  <c r="F2497" i="9"/>
  <c r="V2496" i="9"/>
  <c r="F2496" i="9"/>
  <c r="V2495" i="9"/>
  <c r="F2495" i="9"/>
  <c r="V2494" i="9"/>
  <c r="F2494" i="9"/>
  <c r="V2493" i="9"/>
  <c r="F2493" i="9"/>
  <c r="V2492" i="9"/>
  <c r="F2492" i="9"/>
  <c r="V2491" i="9"/>
  <c r="F2491" i="9"/>
  <c r="V2490" i="9"/>
  <c r="F2490" i="9"/>
  <c r="V2489" i="9"/>
  <c r="F2489" i="9"/>
  <c r="V2488" i="9"/>
  <c r="F2488" i="9"/>
  <c r="V2487" i="9"/>
  <c r="F2487" i="9"/>
  <c r="V2486" i="9"/>
  <c r="F2486" i="9"/>
  <c r="V2485" i="9"/>
  <c r="F2485" i="9"/>
  <c r="V2484" i="9"/>
  <c r="F2484" i="9"/>
  <c r="V2483" i="9"/>
  <c r="F2483" i="9"/>
  <c r="V2482" i="9"/>
  <c r="F2482" i="9"/>
  <c r="V2481" i="9"/>
  <c r="F2481" i="9"/>
  <c r="V2480" i="9"/>
  <c r="F2480" i="9"/>
  <c r="V2479" i="9"/>
  <c r="F2479" i="9"/>
  <c r="V2478" i="9"/>
  <c r="F2478" i="9"/>
  <c r="V2477" i="9"/>
  <c r="F2477" i="9"/>
  <c r="V2476" i="9"/>
  <c r="F2476" i="9"/>
  <c r="V2475" i="9"/>
  <c r="F2475" i="9"/>
  <c r="V2474" i="9"/>
  <c r="F2474" i="9"/>
  <c r="V2473" i="9"/>
  <c r="F2473" i="9"/>
  <c r="V2472" i="9"/>
  <c r="F2472" i="9"/>
  <c r="V2471" i="9"/>
  <c r="F2471" i="9"/>
  <c r="V2470" i="9"/>
  <c r="F2470" i="9"/>
  <c r="V2469" i="9"/>
  <c r="F2469" i="9"/>
  <c r="V2468" i="9"/>
  <c r="F2468" i="9"/>
  <c r="V2467" i="9"/>
  <c r="F2467" i="9"/>
  <c r="V2466" i="9"/>
  <c r="F2466" i="9"/>
  <c r="V2465" i="9"/>
  <c r="F2465" i="9"/>
  <c r="V2464" i="9"/>
  <c r="F2464" i="9"/>
  <c r="V2463" i="9"/>
  <c r="F2463" i="9"/>
  <c r="V2462" i="9"/>
  <c r="F2462" i="9"/>
  <c r="V2461" i="9"/>
  <c r="F2461" i="9"/>
  <c r="V2460" i="9"/>
  <c r="F2460" i="9"/>
  <c r="V2459" i="9"/>
  <c r="F2459" i="9"/>
  <c r="V2458" i="9"/>
  <c r="F2458" i="9"/>
  <c r="V2457" i="9"/>
  <c r="F2457" i="9"/>
  <c r="V2456" i="9"/>
  <c r="F2456" i="9"/>
  <c r="V2455" i="9"/>
  <c r="F2455" i="9"/>
  <c r="V2454" i="9"/>
  <c r="F2454" i="9"/>
  <c r="V2453" i="9"/>
  <c r="F2453" i="9"/>
  <c r="V2452" i="9"/>
  <c r="F2452" i="9"/>
  <c r="V2451" i="9"/>
  <c r="F2451" i="9"/>
  <c r="V2450" i="9"/>
  <c r="F2450" i="9"/>
  <c r="V2449" i="9"/>
  <c r="F2449" i="9"/>
  <c r="V2448" i="9"/>
  <c r="F2448" i="9"/>
  <c r="V2447" i="9"/>
  <c r="F2447" i="9"/>
  <c r="V2446" i="9"/>
  <c r="F2446" i="9"/>
  <c r="V2445" i="9"/>
  <c r="F2445" i="9"/>
  <c r="V2444" i="9"/>
  <c r="F2444" i="9"/>
  <c r="V2443" i="9"/>
  <c r="F2443" i="9"/>
  <c r="V2442" i="9"/>
  <c r="F2442" i="9"/>
  <c r="V2441" i="9"/>
  <c r="F2441" i="9"/>
  <c r="V2440" i="9"/>
  <c r="F2440" i="9"/>
  <c r="V2439" i="9"/>
  <c r="F2439" i="9"/>
  <c r="V2438" i="9"/>
  <c r="F2438" i="9"/>
  <c r="V2437" i="9"/>
  <c r="F2437" i="9"/>
  <c r="V2436" i="9"/>
  <c r="F2436" i="9"/>
  <c r="V2435" i="9"/>
  <c r="F2435" i="9"/>
  <c r="V2434" i="9"/>
  <c r="F2434" i="9"/>
  <c r="V2433" i="9"/>
  <c r="F2433" i="9"/>
  <c r="V2432" i="9"/>
  <c r="F2432" i="9"/>
  <c r="V2431" i="9"/>
  <c r="F2431" i="9"/>
  <c r="V2430" i="9"/>
  <c r="F2430" i="9"/>
  <c r="V2429" i="9"/>
  <c r="F2429" i="9"/>
  <c r="V2428" i="9"/>
  <c r="F2428" i="9"/>
  <c r="V2427" i="9"/>
  <c r="F2427" i="9"/>
  <c r="V2426" i="9"/>
  <c r="F2426" i="9"/>
  <c r="V2425" i="9"/>
  <c r="F2425" i="9"/>
  <c r="V2424" i="9"/>
  <c r="F2424" i="9"/>
  <c r="V2423" i="9"/>
  <c r="F2423" i="9"/>
  <c r="V2422" i="9"/>
  <c r="F2422" i="9"/>
  <c r="V2421" i="9"/>
  <c r="F2421" i="9"/>
  <c r="V2420" i="9"/>
  <c r="AK2420" i="9" s="1"/>
  <c r="F2420" i="9"/>
  <c r="V2419" i="9"/>
  <c r="F2419" i="9"/>
  <c r="V2418" i="9"/>
  <c r="F2418" i="9"/>
  <c r="V2417" i="9"/>
  <c r="F2417" i="9"/>
  <c r="V2416" i="9"/>
  <c r="F2416" i="9"/>
  <c r="V2415" i="9"/>
  <c r="F2415" i="9"/>
  <c r="V2414" i="9"/>
  <c r="F2414" i="9"/>
  <c r="V2413" i="9"/>
  <c r="F2413" i="9"/>
  <c r="V2412" i="9"/>
  <c r="F2412" i="9"/>
  <c r="V2411" i="9"/>
  <c r="F2411" i="9"/>
  <c r="V2410" i="9"/>
  <c r="F2410" i="9"/>
  <c r="V2409" i="9"/>
  <c r="F2409" i="9"/>
  <c r="V2408" i="9"/>
  <c r="F2408" i="9"/>
  <c r="V2407" i="9"/>
  <c r="F2407" i="9"/>
  <c r="V2406" i="9"/>
  <c r="F2406" i="9"/>
  <c r="V2405" i="9"/>
  <c r="F2405" i="9"/>
  <c r="V2404" i="9"/>
  <c r="F2404" i="9"/>
  <c r="V2403" i="9"/>
  <c r="F2403" i="9"/>
  <c r="V2402" i="9"/>
  <c r="F2402" i="9"/>
  <c r="V2401" i="9"/>
  <c r="F2401" i="9"/>
  <c r="V2400" i="9"/>
  <c r="F2400" i="9"/>
  <c r="V2399" i="9"/>
  <c r="F2399" i="9"/>
  <c r="V2398" i="9"/>
  <c r="F2398" i="9"/>
  <c r="V2397" i="9"/>
  <c r="F2397" i="9"/>
  <c r="V2396" i="9"/>
  <c r="F2396" i="9"/>
  <c r="V2395" i="9"/>
  <c r="F2395" i="9"/>
  <c r="V2394" i="9"/>
  <c r="F2394" i="9"/>
  <c r="V2393" i="9"/>
  <c r="F2393" i="9"/>
  <c r="V2392" i="9"/>
  <c r="F2392" i="9"/>
  <c r="V2391" i="9"/>
  <c r="F2391" i="9"/>
  <c r="V2390" i="9"/>
  <c r="F2390" i="9"/>
  <c r="V2389" i="9"/>
  <c r="F2389" i="9"/>
  <c r="V2388" i="9"/>
  <c r="F2388" i="9"/>
  <c r="V2387" i="9"/>
  <c r="F2387" i="9"/>
  <c r="V2386" i="9"/>
  <c r="F2386" i="9"/>
  <c r="V2385" i="9"/>
  <c r="F2385" i="9"/>
  <c r="V2384" i="9"/>
  <c r="F2384" i="9"/>
  <c r="V2383" i="9"/>
  <c r="F2383" i="9"/>
  <c r="V2382" i="9"/>
  <c r="F2382" i="9"/>
  <c r="V2381" i="9"/>
  <c r="F2381" i="9"/>
  <c r="V2380" i="9"/>
  <c r="F2380" i="9"/>
  <c r="V2379" i="9"/>
  <c r="F2379" i="9"/>
  <c r="V2378" i="9"/>
  <c r="F2378" i="9"/>
  <c r="V2377" i="9"/>
  <c r="F2377" i="9"/>
  <c r="V2376" i="9"/>
  <c r="F2376" i="9"/>
  <c r="V2375" i="9"/>
  <c r="F2375" i="9"/>
  <c r="V2374" i="9"/>
  <c r="F2374" i="9"/>
  <c r="V2373" i="9"/>
  <c r="F2373" i="9"/>
  <c r="V2553" i="23"/>
  <c r="V2552" i="23"/>
  <c r="V2551" i="23"/>
  <c r="V2550" i="23"/>
  <c r="V2549" i="23"/>
  <c r="V2548" i="23"/>
  <c r="V2547" i="23"/>
  <c r="V2546" i="23"/>
  <c r="V2545" i="23"/>
  <c r="V2544" i="23"/>
  <c r="V2543" i="23"/>
  <c r="V2542" i="23"/>
  <c r="V2541" i="23"/>
  <c r="V2540" i="23"/>
  <c r="V2539" i="23"/>
  <c r="V2538" i="23"/>
  <c r="V2537" i="23"/>
  <c r="V2536" i="23"/>
  <c r="V2535" i="23"/>
  <c r="V2534" i="23"/>
  <c r="V2533" i="23"/>
  <c r="V2532" i="23"/>
  <c r="AK2532" i="23" s="1"/>
  <c r="V2531" i="23"/>
  <c r="V2530" i="23"/>
  <c r="V2529" i="23"/>
  <c r="AK2529" i="23" s="1"/>
  <c r="V2528" i="23"/>
  <c r="V2527" i="23"/>
  <c r="V2526" i="23"/>
  <c r="V2525" i="23"/>
  <c r="V2524" i="23"/>
  <c r="V2523" i="23"/>
  <c r="V2522" i="23"/>
  <c r="V2521" i="23"/>
  <c r="V2520" i="23"/>
  <c r="V2519" i="23"/>
  <c r="V2518" i="23"/>
  <c r="V2517" i="23"/>
  <c r="V2516" i="23"/>
  <c r="V2515" i="23"/>
  <c r="V2514" i="23"/>
  <c r="V2513" i="23"/>
  <c r="V2512" i="23"/>
  <c r="V2511" i="23"/>
  <c r="V2510" i="23"/>
  <c r="V2509" i="23"/>
  <c r="V2508" i="23"/>
  <c r="V2507" i="23"/>
  <c r="V2506" i="23"/>
  <c r="V2505" i="23"/>
  <c r="V2504" i="23"/>
  <c r="V2503" i="23"/>
  <c r="V2502" i="23"/>
  <c r="V2501" i="23"/>
  <c r="V2500" i="23"/>
  <c r="V2499" i="23"/>
  <c r="V2498" i="23"/>
  <c r="V2497" i="23"/>
  <c r="V2496" i="23"/>
  <c r="V2495" i="23"/>
  <c r="V2494" i="23"/>
  <c r="V2493" i="23"/>
  <c r="V2492" i="23"/>
  <c r="V2491" i="23"/>
  <c r="V2490" i="23"/>
  <c r="V2489" i="23"/>
  <c r="V2488" i="23"/>
  <c r="V2487" i="23"/>
  <c r="V2486" i="23"/>
  <c r="V2485" i="23"/>
  <c r="V2484" i="23"/>
  <c r="V2483" i="23"/>
  <c r="V2482" i="23"/>
  <c r="V2481" i="23"/>
  <c r="V2480" i="23"/>
  <c r="V2479" i="23"/>
  <c r="V2478" i="23"/>
  <c r="V2477" i="23"/>
  <c r="V2476" i="23"/>
  <c r="V2475" i="23"/>
  <c r="V2474" i="23"/>
  <c r="V2473" i="23"/>
  <c r="V2472" i="23"/>
  <c r="V2471" i="23"/>
  <c r="V2470" i="23"/>
  <c r="V2469" i="23"/>
  <c r="V2468" i="23"/>
  <c r="V2467" i="23"/>
  <c r="V2466" i="23"/>
  <c r="V2465" i="23"/>
  <c r="V2464" i="23"/>
  <c r="V2463" i="23"/>
  <c r="V2462" i="23"/>
  <c r="V2461" i="23"/>
  <c r="V2460" i="23"/>
  <c r="V2459" i="23"/>
  <c r="V2458" i="23"/>
  <c r="V2457" i="23"/>
  <c r="V2456" i="23"/>
  <c r="V2455" i="23"/>
  <c r="V2454" i="23"/>
  <c r="V2453" i="23"/>
  <c r="V2452" i="23"/>
  <c r="V2451" i="23"/>
  <c r="V2450" i="23"/>
  <c r="V2449" i="23"/>
  <c r="V2448" i="23"/>
  <c r="V2447" i="23"/>
  <c r="V2446" i="23"/>
  <c r="V2445" i="23"/>
  <c r="V2444" i="23"/>
  <c r="V2443" i="23"/>
  <c r="V2442" i="23"/>
  <c r="V2441" i="23"/>
  <c r="V2440" i="23"/>
  <c r="V2439" i="23"/>
  <c r="V2438" i="23"/>
  <c r="V2437" i="23"/>
  <c r="V2436" i="23"/>
  <c r="V2435" i="23"/>
  <c r="V2434" i="23"/>
  <c r="V2433" i="23"/>
  <c r="V2432" i="23"/>
  <c r="V2431" i="23"/>
  <c r="V2430" i="23"/>
  <c r="V2429" i="23"/>
  <c r="V2428" i="23"/>
  <c r="V2427" i="23"/>
  <c r="V2426" i="23"/>
  <c r="V2425" i="23"/>
  <c r="V2424" i="23"/>
  <c r="V2423" i="23"/>
  <c r="V2422" i="23"/>
  <c r="V2421" i="23"/>
  <c r="V2420" i="23"/>
  <c r="AK2420" i="23" s="1"/>
  <c r="V2419" i="23"/>
  <c r="V2418" i="23"/>
  <c r="V2417" i="23"/>
  <c r="V2416" i="23"/>
  <c r="V2415" i="23"/>
  <c r="V2414" i="23"/>
  <c r="V2413" i="23"/>
  <c r="V2412" i="23"/>
  <c r="V2411" i="23"/>
  <c r="V2410" i="23"/>
  <c r="V2409" i="23"/>
  <c r="V2408" i="23"/>
  <c r="V2407" i="23"/>
  <c r="V2406" i="23"/>
  <c r="V2405" i="23"/>
  <c r="V2404" i="23"/>
  <c r="V2403" i="23"/>
  <c r="V2402" i="23"/>
  <c r="V2401" i="23"/>
  <c r="V2400" i="23"/>
  <c r="V2399" i="23"/>
  <c r="V2398" i="23"/>
  <c r="V2397" i="23"/>
  <c r="V2396" i="23"/>
  <c r="V2395" i="23"/>
  <c r="V2394" i="23"/>
  <c r="V2393" i="23"/>
  <c r="V2392" i="23"/>
  <c r="V2391" i="23"/>
  <c r="V2390" i="23"/>
  <c r="V2389" i="23"/>
  <c r="V2388" i="23"/>
  <c r="V2387" i="23"/>
  <c r="V2386" i="23"/>
  <c r="V2385" i="23"/>
  <c r="V2384" i="23"/>
  <c r="V2383" i="23"/>
  <c r="V2382" i="23"/>
  <c r="V2381" i="23"/>
  <c r="V2380" i="23"/>
  <c r="V2379" i="23"/>
  <c r="V2378" i="23"/>
  <c r="V2377" i="23"/>
  <c r="V2376" i="23"/>
  <c r="V2375" i="23"/>
  <c r="V2374" i="23"/>
  <c r="V2373" i="23"/>
  <c r="F2373" i="23"/>
  <c r="F2374" i="23"/>
  <c r="F2375" i="23"/>
  <c r="F2376" i="23"/>
  <c r="F2377" i="23"/>
  <c r="F2378" i="23"/>
  <c r="F2379" i="23"/>
  <c r="F2380" i="23"/>
  <c r="F2381" i="23"/>
  <c r="F2382" i="23"/>
  <c r="F2383" i="23"/>
  <c r="F2384" i="23"/>
  <c r="F2385" i="23"/>
  <c r="F2386" i="23"/>
  <c r="F2387" i="23"/>
  <c r="F2388" i="23"/>
  <c r="F2389" i="23"/>
  <c r="F2390" i="23"/>
  <c r="F2391" i="23"/>
  <c r="F2392" i="23"/>
  <c r="F2393" i="23"/>
  <c r="F2394" i="23"/>
  <c r="F2395" i="23"/>
  <c r="F2396" i="23"/>
  <c r="F2397" i="23"/>
  <c r="F2398" i="23"/>
  <c r="F2399" i="23"/>
  <c r="F2400" i="23"/>
  <c r="F2401" i="23"/>
  <c r="F2402" i="23"/>
  <c r="F2403" i="23"/>
  <c r="F2404" i="23"/>
  <c r="F2405" i="23"/>
  <c r="F2406" i="23"/>
  <c r="F2407" i="23"/>
  <c r="F2408" i="23"/>
  <c r="F2409" i="23"/>
  <c r="F2410" i="23"/>
  <c r="F2411" i="23"/>
  <c r="F2412" i="23"/>
  <c r="F2413" i="23"/>
  <c r="F2414" i="23"/>
  <c r="F2415" i="23"/>
  <c r="F2416" i="23"/>
  <c r="F2417" i="23"/>
  <c r="F2418" i="23"/>
  <c r="F2419" i="23"/>
  <c r="F2420" i="23"/>
  <c r="F2421" i="23"/>
  <c r="F2422" i="23"/>
  <c r="F2423" i="23"/>
  <c r="F2424" i="23"/>
  <c r="F2425" i="23"/>
  <c r="F2426" i="23"/>
  <c r="F2427" i="23"/>
  <c r="F2428" i="23"/>
  <c r="F2429" i="23"/>
  <c r="F2430" i="23"/>
  <c r="F2431" i="23"/>
  <c r="F2432" i="23"/>
  <c r="F2433" i="23"/>
  <c r="F2434" i="23"/>
  <c r="F2435" i="23"/>
  <c r="F2436" i="23"/>
  <c r="F2437" i="23"/>
  <c r="F2438" i="23"/>
  <c r="F2439" i="23"/>
  <c r="F2440" i="23"/>
  <c r="F2441" i="23"/>
  <c r="F2442" i="23"/>
  <c r="F2443" i="23"/>
  <c r="F2444" i="23"/>
  <c r="F2445" i="23"/>
  <c r="F2446" i="23"/>
  <c r="F2447" i="23"/>
  <c r="F2448" i="23"/>
  <c r="F2449" i="23"/>
  <c r="F2450" i="23"/>
  <c r="F2451" i="23"/>
  <c r="F2452" i="23"/>
  <c r="F2453" i="23"/>
  <c r="F2454" i="23"/>
  <c r="F2455" i="23"/>
  <c r="F2456" i="23"/>
  <c r="F2457" i="23"/>
  <c r="F2458" i="23"/>
  <c r="F2459" i="23"/>
  <c r="F2460" i="23"/>
  <c r="F2461" i="23"/>
  <c r="F2462" i="23"/>
  <c r="F2463" i="23"/>
  <c r="F2464" i="23"/>
  <c r="F2465" i="23"/>
  <c r="F2466" i="23"/>
  <c r="F2467" i="23"/>
  <c r="F2468" i="23"/>
  <c r="F2469" i="23"/>
  <c r="F2470" i="23"/>
  <c r="F2471" i="23"/>
  <c r="F2472" i="23"/>
  <c r="F2473" i="23"/>
  <c r="F2474" i="23"/>
  <c r="F2475" i="23"/>
  <c r="F2476" i="23"/>
  <c r="F2477" i="23"/>
  <c r="F2478" i="23"/>
  <c r="F2479" i="23"/>
  <c r="F2480" i="23"/>
  <c r="F2481" i="23"/>
  <c r="F2482" i="23"/>
  <c r="F2483" i="23"/>
  <c r="F2484" i="23"/>
  <c r="F2485" i="23"/>
  <c r="F2486" i="23"/>
  <c r="F2487" i="23"/>
  <c r="F2488" i="23"/>
  <c r="F2489" i="23"/>
  <c r="F2490" i="23"/>
  <c r="F2491" i="23"/>
  <c r="F2492" i="23"/>
  <c r="F2493" i="23"/>
  <c r="F2494" i="23"/>
  <c r="F2495" i="23"/>
  <c r="F2496" i="23"/>
  <c r="F2497" i="23"/>
  <c r="F2498" i="23"/>
  <c r="F2499" i="23"/>
  <c r="F2500" i="23"/>
  <c r="F2501" i="23"/>
  <c r="F2502" i="23"/>
  <c r="F2503" i="23"/>
  <c r="F2504" i="23"/>
  <c r="F2505" i="23"/>
  <c r="F2506" i="23"/>
  <c r="F2507" i="23"/>
  <c r="F2508" i="23"/>
  <c r="F2509" i="23"/>
  <c r="F2510" i="23"/>
  <c r="F2511" i="23"/>
  <c r="F2512" i="23"/>
  <c r="F2513" i="23"/>
  <c r="F2514" i="23"/>
  <c r="F2515" i="23"/>
  <c r="F2516" i="23"/>
  <c r="F2517" i="23"/>
  <c r="F2518" i="23"/>
  <c r="F2519" i="23"/>
  <c r="F2520" i="23"/>
  <c r="F2521" i="23"/>
  <c r="F2522" i="23"/>
  <c r="F2523" i="23"/>
  <c r="F2524" i="23"/>
  <c r="F2525" i="23"/>
  <c r="F2526" i="23"/>
  <c r="F2527" i="23"/>
  <c r="F2528" i="23"/>
  <c r="F2529" i="23"/>
  <c r="F2530" i="23"/>
  <c r="F2531" i="23"/>
  <c r="F2532" i="23"/>
  <c r="F2533" i="23"/>
  <c r="F2534" i="23"/>
  <c r="F2535" i="23"/>
  <c r="F2536" i="23"/>
  <c r="F2537" i="23"/>
  <c r="F2538" i="23"/>
  <c r="F2539" i="23"/>
  <c r="F2540" i="23"/>
  <c r="F2541" i="23"/>
  <c r="F2542" i="23"/>
  <c r="F2543" i="23"/>
  <c r="F2544" i="23"/>
  <c r="F2545" i="23"/>
  <c r="F2546" i="23"/>
  <c r="F2547" i="23"/>
  <c r="F2548" i="23"/>
  <c r="F2549" i="23"/>
  <c r="F2550" i="23"/>
  <c r="F2551" i="23"/>
  <c r="F2552" i="23"/>
  <c r="F2553" i="23"/>
  <c r="V2372" i="23" l="1"/>
  <c r="F2372" i="23"/>
  <c r="V2371" i="23"/>
  <c r="F2371" i="23"/>
  <c r="V2370" i="23"/>
  <c r="F2370" i="23"/>
  <c r="V2369" i="23"/>
  <c r="F2369" i="23"/>
  <c r="V2368" i="23"/>
  <c r="F2368" i="23"/>
  <c r="V2367" i="23"/>
  <c r="F2367" i="23"/>
  <c r="V2366" i="23"/>
  <c r="F2366" i="23"/>
  <c r="V2365" i="23"/>
  <c r="F2365" i="23"/>
  <c r="V2364" i="23"/>
  <c r="F2364" i="23"/>
  <c r="V2363" i="23"/>
  <c r="F2363" i="23"/>
  <c r="V2362" i="23"/>
  <c r="F2362" i="23"/>
  <c r="V2361" i="23"/>
  <c r="F2361" i="23"/>
  <c r="V2360" i="23"/>
  <c r="F2360" i="23"/>
  <c r="V2359" i="23"/>
  <c r="F2359" i="23"/>
  <c r="V2358" i="23"/>
  <c r="F2358" i="23"/>
  <c r="V2357" i="23"/>
  <c r="F2357" i="23"/>
  <c r="V2356" i="23"/>
  <c r="F2356" i="23"/>
  <c r="V2355" i="23"/>
  <c r="F2355" i="23"/>
  <c r="V2354" i="23"/>
  <c r="F2354" i="23"/>
  <c r="V2353" i="23"/>
  <c r="F2353" i="23"/>
  <c r="V2352" i="23"/>
  <c r="F2352" i="23"/>
  <c r="V2351" i="23"/>
  <c r="F2351" i="23"/>
  <c r="V2350" i="23"/>
  <c r="F2350" i="23"/>
  <c r="V2349" i="23"/>
  <c r="F2349" i="23"/>
  <c r="V2348" i="23"/>
  <c r="F2348" i="23"/>
  <c r="V2347" i="23"/>
  <c r="F2347" i="23"/>
  <c r="V2346" i="23"/>
  <c r="F2346" i="23"/>
  <c r="V2345" i="23"/>
  <c r="F2345" i="23"/>
  <c r="V2344" i="23"/>
  <c r="F2344" i="23"/>
  <c r="AK2343" i="23"/>
  <c r="V2343" i="23"/>
  <c r="F2343" i="23"/>
  <c r="V2342" i="23"/>
  <c r="AK2342" i="23" s="1"/>
  <c r="F2342" i="23"/>
  <c r="V2341" i="23"/>
  <c r="F2341" i="23"/>
  <c r="V2340" i="23"/>
  <c r="F2340" i="23"/>
  <c r="V2339" i="23"/>
  <c r="F2339" i="23"/>
  <c r="V2338" i="23"/>
  <c r="F2338" i="23"/>
  <c r="V2337" i="23"/>
  <c r="F2337" i="23"/>
  <c r="V2336" i="23"/>
  <c r="F2336" i="23"/>
  <c r="V2335" i="23"/>
  <c r="F2335" i="23"/>
  <c r="V2334" i="23"/>
  <c r="F2334" i="23"/>
  <c r="V2333" i="23"/>
  <c r="F2333" i="23"/>
  <c r="V2332" i="23"/>
  <c r="F2332" i="23"/>
  <c r="V2331" i="23"/>
  <c r="F2331" i="23"/>
  <c r="V2330" i="23"/>
  <c r="F2330" i="23"/>
  <c r="V2329" i="23"/>
  <c r="F2329" i="23"/>
  <c r="V2328" i="23"/>
  <c r="F2328" i="23"/>
  <c r="V2327" i="23"/>
  <c r="F2327" i="23"/>
  <c r="V2326" i="23"/>
  <c r="F2326" i="23"/>
  <c r="V2325" i="23"/>
  <c r="AK2325" i="23" s="1"/>
  <c r="F2325" i="23"/>
  <c r="V2324" i="23"/>
  <c r="AK2324" i="23" s="1"/>
  <c r="F2324" i="23"/>
  <c r="AK2323" i="23"/>
  <c r="V2323" i="23"/>
  <c r="F2323" i="23"/>
  <c r="AK2322" i="23"/>
  <c r="V2322" i="23"/>
  <c r="F2322" i="23"/>
  <c r="V2321" i="23"/>
  <c r="F2321" i="23"/>
  <c r="V2320" i="23"/>
  <c r="F2320" i="23"/>
  <c r="V2319" i="23"/>
  <c r="F2319" i="23"/>
  <c r="V2318" i="23"/>
  <c r="F2318" i="23"/>
  <c r="V2317" i="23"/>
  <c r="F2317" i="23"/>
  <c r="V2316" i="23"/>
  <c r="F2316" i="23"/>
  <c r="V2315" i="23"/>
  <c r="F2315" i="23"/>
  <c r="V2314" i="23"/>
  <c r="F2314" i="23"/>
  <c r="V2313" i="23"/>
  <c r="F2313" i="23"/>
  <c r="V2312" i="23"/>
  <c r="F2312" i="23"/>
  <c r="V2311" i="23"/>
  <c r="F2311" i="23"/>
  <c r="V2310" i="23"/>
  <c r="F2310" i="23"/>
  <c r="V2309" i="23"/>
  <c r="F2309" i="23"/>
  <c r="V2308" i="23"/>
  <c r="F2308" i="23"/>
  <c r="V2307" i="23"/>
  <c r="F2307" i="23"/>
  <c r="V2306" i="23"/>
  <c r="F2306" i="23"/>
  <c r="V2305" i="23"/>
  <c r="F2305" i="23"/>
  <c r="V2304" i="23"/>
  <c r="F2304" i="23"/>
  <c r="V2303" i="23"/>
  <c r="F2303" i="23"/>
  <c r="V2302" i="23"/>
  <c r="F2302" i="23"/>
  <c r="V2301" i="23"/>
  <c r="F2301" i="23"/>
  <c r="V2300" i="23"/>
  <c r="F2300" i="23"/>
  <c r="V2299" i="23"/>
  <c r="F2299" i="23"/>
  <c r="V2298" i="23"/>
  <c r="F2298" i="23"/>
  <c r="V2297" i="23"/>
  <c r="F2297" i="23"/>
  <c r="V2296" i="23"/>
  <c r="F2296" i="23"/>
  <c r="V2295" i="23"/>
  <c r="F2295" i="23"/>
  <c r="V2294" i="23"/>
  <c r="F2294" i="23"/>
  <c r="V2293" i="23"/>
  <c r="F2293" i="23"/>
  <c r="V2292" i="23"/>
  <c r="F2292" i="23"/>
  <c r="V2291" i="23"/>
  <c r="F2291" i="23"/>
  <c r="V2290" i="23"/>
  <c r="F2290" i="23"/>
  <c r="V2289" i="23"/>
  <c r="F2289" i="23"/>
  <c r="V2288" i="23"/>
  <c r="F2288" i="23"/>
  <c r="V2287" i="23"/>
  <c r="F2287" i="23"/>
  <c r="V2286" i="23"/>
  <c r="F2286" i="23"/>
  <c r="V2285" i="23"/>
  <c r="F2285" i="23"/>
  <c r="V2284" i="23"/>
  <c r="F2284" i="23"/>
  <c r="V2283" i="23"/>
  <c r="F2283" i="23"/>
  <c r="V2282" i="23"/>
  <c r="F2282" i="23"/>
  <c r="V2281" i="23"/>
  <c r="F2281" i="23"/>
  <c r="V2280" i="23"/>
  <c r="F2280" i="23"/>
  <c r="V2279" i="23"/>
  <c r="F2279" i="23"/>
  <c r="V2278" i="23"/>
  <c r="F2278" i="23"/>
  <c r="V2277" i="23"/>
  <c r="F2277" i="23"/>
  <c r="V2276" i="23"/>
  <c r="F2276" i="23"/>
  <c r="V2275" i="23"/>
  <c r="F2275" i="23"/>
  <c r="V2274" i="23"/>
  <c r="F2274" i="23"/>
  <c r="V2273" i="23"/>
  <c r="F2273" i="23"/>
  <c r="V2272" i="23"/>
  <c r="F2272" i="23"/>
  <c r="V2271" i="23"/>
  <c r="F2271" i="23"/>
  <c r="V2270" i="23"/>
  <c r="F2270" i="23"/>
  <c r="V2269" i="23"/>
  <c r="F2269" i="23"/>
  <c r="V2268" i="23"/>
  <c r="F2268" i="23"/>
  <c r="V2267" i="23"/>
  <c r="F2267" i="23"/>
  <c r="V2266" i="23"/>
  <c r="F2266" i="23"/>
  <c r="V2265" i="23"/>
  <c r="F2265" i="23"/>
  <c r="V2264" i="23"/>
  <c r="F2264" i="23"/>
  <c r="V2263" i="23"/>
  <c r="F2263" i="23"/>
  <c r="V2262" i="23"/>
  <c r="F2262" i="23"/>
  <c r="V2261" i="23"/>
  <c r="F2261" i="23"/>
  <c r="V2260" i="23"/>
  <c r="F2260" i="23"/>
  <c r="V2259" i="23"/>
  <c r="F2259" i="23"/>
  <c r="V2258" i="23"/>
  <c r="F2258" i="23"/>
  <c r="V2257" i="23"/>
  <c r="F2257" i="23"/>
  <c r="V2256" i="23"/>
  <c r="F2256" i="23"/>
  <c r="V2255" i="23"/>
  <c r="F2255" i="23"/>
  <c r="V2254" i="23"/>
  <c r="F2254" i="23"/>
  <c r="V2253" i="23"/>
  <c r="F2253" i="23"/>
  <c r="V2252" i="23"/>
  <c r="F2252" i="23"/>
  <c r="V2251" i="23"/>
  <c r="F2251" i="23"/>
  <c r="V2250" i="23"/>
  <c r="F2250" i="23"/>
  <c r="V2249" i="23"/>
  <c r="F2249" i="23"/>
  <c r="V2248" i="23"/>
  <c r="F2248" i="23"/>
  <c r="V2247" i="23"/>
  <c r="F2247" i="23"/>
  <c r="V2246" i="23"/>
  <c r="F2246" i="23"/>
  <c r="V2245" i="23"/>
  <c r="F2245" i="23"/>
  <c r="V2244" i="23"/>
  <c r="F2244" i="23"/>
  <c r="V2243" i="23"/>
  <c r="F2243" i="23"/>
  <c r="V2242" i="23"/>
  <c r="F2242" i="23"/>
  <c r="V2241" i="23"/>
  <c r="F2241" i="23"/>
  <c r="V2240" i="23"/>
  <c r="F2240" i="23"/>
  <c r="V2239" i="23"/>
  <c r="F2239" i="23"/>
  <c r="V2238" i="23"/>
  <c r="F2238" i="23"/>
  <c r="V2237" i="23"/>
  <c r="F2237" i="23"/>
  <c r="V2236" i="23"/>
  <c r="F2236" i="23"/>
  <c r="V2235" i="23"/>
  <c r="F2235" i="23"/>
  <c r="V2234" i="23"/>
  <c r="F2234" i="23"/>
  <c r="V2233" i="23"/>
  <c r="F2233" i="23"/>
  <c r="V2232" i="23"/>
  <c r="F2232" i="23"/>
  <c r="V2231" i="23"/>
  <c r="F2231" i="23"/>
  <c r="V2230" i="23"/>
  <c r="F2230" i="23"/>
  <c r="V2229" i="23"/>
  <c r="F2229" i="23"/>
  <c r="V2228" i="23"/>
  <c r="F2228" i="23"/>
  <c r="V2227" i="23"/>
  <c r="F2227" i="23"/>
  <c r="V2226" i="23"/>
  <c r="F2226" i="23"/>
  <c r="V2225" i="23"/>
  <c r="F2225" i="23"/>
  <c r="V2224" i="23"/>
  <c r="F2224" i="23"/>
  <c r="V2223" i="23"/>
  <c r="F2223" i="23"/>
  <c r="V2222" i="23"/>
  <c r="F2222" i="23"/>
  <c r="V2221" i="23"/>
  <c r="F2221" i="23"/>
  <c r="V2220" i="23"/>
  <c r="F2220" i="23"/>
  <c r="V2219" i="23"/>
  <c r="F2219" i="23"/>
  <c r="V2218" i="23"/>
  <c r="F2218" i="23"/>
  <c r="V2217" i="23"/>
  <c r="F2217" i="23"/>
  <c r="V2216" i="23"/>
  <c r="F2216" i="23"/>
  <c r="V2215" i="23"/>
  <c r="F2215" i="23"/>
  <c r="V2214" i="23"/>
  <c r="F2214" i="23"/>
  <c r="V2213" i="23"/>
  <c r="F2213" i="23"/>
  <c r="V2212" i="23"/>
  <c r="F2212" i="23"/>
  <c r="V2211" i="23"/>
  <c r="F2211" i="23"/>
  <c r="V2210" i="23"/>
  <c r="F2210" i="23"/>
  <c r="V2209" i="23"/>
  <c r="AK2209" i="23" s="1"/>
  <c r="F2209" i="23"/>
  <c r="AK2208" i="23"/>
  <c r="V2208" i="23"/>
  <c r="F2208" i="23"/>
  <c r="V2207" i="23"/>
  <c r="F2207" i="23"/>
  <c r="V2206" i="23"/>
  <c r="F2206" i="23"/>
  <c r="V2205" i="23"/>
  <c r="F2205" i="23"/>
  <c r="V2204" i="23"/>
  <c r="F2204" i="23"/>
  <c r="V2203" i="23"/>
  <c r="F2203" i="23"/>
  <c r="V2202" i="23"/>
  <c r="F2202" i="23"/>
  <c r="V2201" i="23"/>
  <c r="F2201" i="23"/>
  <c r="V2200" i="23"/>
  <c r="F2200" i="23"/>
  <c r="V2199" i="23"/>
  <c r="F2199" i="23"/>
  <c r="V2198" i="23"/>
  <c r="F2198" i="23"/>
  <c r="V2197" i="23"/>
  <c r="F2197" i="23"/>
  <c r="V2196" i="23"/>
  <c r="F2196" i="23"/>
  <c r="V2195" i="23"/>
  <c r="F2195" i="23"/>
  <c r="V2194" i="23"/>
  <c r="F2194" i="23"/>
  <c r="V2193" i="23"/>
  <c r="F2193" i="23"/>
  <c r="V2192" i="23"/>
  <c r="F2192" i="23"/>
  <c r="V2191" i="23"/>
  <c r="F2191" i="23"/>
  <c r="V2190" i="23"/>
  <c r="F2190" i="23"/>
  <c r="V2189" i="23"/>
  <c r="F2189" i="23"/>
  <c r="V2188" i="23"/>
  <c r="F2188" i="23"/>
  <c r="V2187" i="23"/>
  <c r="F2187" i="23"/>
  <c r="V2186" i="23"/>
  <c r="F2186" i="23"/>
  <c r="V2185" i="23"/>
  <c r="F2185" i="23"/>
  <c r="V2184" i="23"/>
  <c r="F2184" i="23"/>
  <c r="V2183" i="23"/>
  <c r="F2183" i="23"/>
  <c r="V2182" i="23"/>
  <c r="F2182" i="23"/>
  <c r="V2181" i="23"/>
  <c r="F2181" i="23"/>
  <c r="V2180" i="23"/>
  <c r="F2180" i="23"/>
  <c r="V2179" i="23"/>
  <c r="F2179" i="23"/>
  <c r="V2178" i="23"/>
  <c r="F2178" i="23"/>
  <c r="V2177" i="23"/>
  <c r="F2177" i="23"/>
  <c r="V2176" i="23"/>
  <c r="F2176" i="23"/>
  <c r="V2175" i="23"/>
  <c r="F2175" i="23"/>
  <c r="V2174" i="23"/>
  <c r="F2174" i="23"/>
  <c r="V2173" i="23"/>
  <c r="F2173" i="23"/>
  <c r="V2172" i="23"/>
  <c r="F2172" i="23"/>
  <c r="V2171" i="23"/>
  <c r="F2171" i="23"/>
  <c r="V2170" i="23"/>
  <c r="F2170" i="23"/>
  <c r="V2169" i="23"/>
  <c r="F2169" i="23"/>
  <c r="V2168" i="23"/>
  <c r="F2168" i="23"/>
  <c r="V2167" i="23"/>
  <c r="F2167" i="23"/>
  <c r="V2166" i="23"/>
  <c r="F2166" i="23"/>
  <c r="V2165" i="23"/>
  <c r="F2165" i="23"/>
  <c r="V2164" i="23"/>
  <c r="F2164" i="23"/>
  <c r="V2163" i="23"/>
  <c r="F2163" i="23"/>
  <c r="V2162" i="23"/>
  <c r="F2162" i="23"/>
  <c r="V2161" i="23"/>
  <c r="F2161" i="23"/>
  <c r="V2160" i="23"/>
  <c r="F2160" i="23"/>
  <c r="V2159" i="23"/>
  <c r="F2159" i="23"/>
  <c r="V2158" i="23"/>
  <c r="F2158" i="23"/>
  <c r="V2157" i="23"/>
  <c r="F2157" i="23"/>
  <c r="V2156" i="23"/>
  <c r="F2156" i="23"/>
  <c r="V2155" i="23"/>
  <c r="F2155" i="23"/>
  <c r="V2154" i="23"/>
  <c r="F2154" i="23"/>
  <c r="V2153" i="23"/>
  <c r="F2153" i="23"/>
  <c r="V2152" i="23"/>
  <c r="F2152" i="23"/>
  <c r="V2151" i="23"/>
  <c r="F2151" i="23"/>
  <c r="V2150" i="23"/>
  <c r="F2150" i="23"/>
  <c r="V2149" i="23"/>
  <c r="F2149" i="23"/>
  <c r="V2148" i="23"/>
  <c r="F2148" i="23"/>
  <c r="V2147" i="23"/>
  <c r="F2147" i="23"/>
  <c r="V2146" i="23"/>
  <c r="F2146" i="23"/>
  <c r="V2145" i="23"/>
  <c r="F2145" i="23"/>
  <c r="V2144" i="23"/>
  <c r="F2144" i="23"/>
  <c r="V2143" i="23"/>
  <c r="F2143" i="23"/>
  <c r="V2142" i="23"/>
  <c r="F2142" i="23"/>
  <c r="V2141" i="23"/>
  <c r="F2141" i="23"/>
  <c r="V2140" i="23"/>
  <c r="F2140" i="23"/>
  <c r="V2139" i="23"/>
  <c r="F2139" i="23"/>
  <c r="V2138" i="23"/>
  <c r="F2138" i="23"/>
  <c r="V2137" i="23"/>
  <c r="F2137" i="23"/>
  <c r="V2136" i="23"/>
  <c r="F2136" i="23"/>
  <c r="V2135" i="23"/>
  <c r="F2135" i="23"/>
  <c r="V2134" i="23"/>
  <c r="F2134" i="23"/>
  <c r="V2133" i="23"/>
  <c r="F2133" i="23"/>
  <c r="V2132" i="23"/>
  <c r="F2132" i="23"/>
  <c r="V2131" i="23"/>
  <c r="F2131" i="23"/>
  <c r="V2130" i="23"/>
  <c r="F2130" i="23"/>
  <c r="V2129" i="23"/>
  <c r="F2129" i="23"/>
  <c r="V2128" i="23"/>
  <c r="F2128" i="23"/>
  <c r="V2127" i="23"/>
  <c r="F2127" i="23"/>
  <c r="V2126" i="23"/>
  <c r="F2126" i="23"/>
  <c r="V2125" i="23"/>
  <c r="F2125" i="23"/>
  <c r="V2124" i="23"/>
  <c r="F2124" i="23"/>
  <c r="V2123" i="23"/>
  <c r="F2123" i="23"/>
  <c r="V2122" i="23"/>
  <c r="F2122" i="23"/>
  <c r="V2121" i="23"/>
  <c r="F2121" i="23"/>
  <c r="V2120" i="23"/>
  <c r="F2120" i="23"/>
  <c r="V2119" i="23"/>
  <c r="F2119" i="23"/>
  <c r="V2118" i="23"/>
  <c r="F2118" i="23"/>
  <c r="V2117" i="23"/>
  <c r="F2117" i="23"/>
  <c r="V2116" i="23"/>
  <c r="F2116" i="23"/>
  <c r="V2115" i="23"/>
  <c r="F2115" i="23"/>
  <c r="V2114" i="23"/>
  <c r="F2114" i="23"/>
  <c r="V2113" i="23"/>
  <c r="F2113" i="23"/>
  <c r="V2112" i="23"/>
  <c r="F2112" i="23"/>
  <c r="V2111" i="23"/>
  <c r="F2111" i="23"/>
  <c r="V2110" i="23"/>
  <c r="F2110" i="23"/>
  <c r="V2109" i="23"/>
  <c r="F2109" i="23"/>
  <c r="V2108" i="23"/>
  <c r="F2108" i="23"/>
  <c r="V2107" i="23"/>
  <c r="F2107" i="23"/>
  <c r="V2106" i="23"/>
  <c r="F2106" i="23"/>
  <c r="V2105" i="23"/>
  <c r="F2105" i="23"/>
  <c r="V2104" i="23"/>
  <c r="F2104" i="23"/>
  <c r="V2103" i="23"/>
  <c r="F2103" i="23"/>
  <c r="V2102" i="23"/>
  <c r="F2102" i="23"/>
  <c r="V2101" i="23"/>
  <c r="F2101" i="23"/>
  <c r="V2100" i="23"/>
  <c r="AK2100" i="23" s="1"/>
  <c r="F2100" i="23"/>
  <c r="V2099" i="23"/>
  <c r="F2099" i="23"/>
  <c r="V2098" i="23"/>
  <c r="F2098" i="23"/>
  <c r="V2097" i="23"/>
  <c r="F2097" i="23"/>
  <c r="V2096" i="23"/>
  <c r="F2096" i="23"/>
  <c r="V2095" i="23"/>
  <c r="F2095" i="23"/>
  <c r="V2094" i="23"/>
  <c r="F2094" i="23"/>
  <c r="V2093" i="23"/>
  <c r="F2093" i="23"/>
  <c r="V2092" i="23"/>
  <c r="F2092" i="23"/>
  <c r="V2091" i="23"/>
  <c r="F2091" i="23"/>
  <c r="V2090" i="23"/>
  <c r="F2090" i="23"/>
  <c r="V2089" i="23"/>
  <c r="F2089" i="23"/>
  <c r="V2088" i="23"/>
  <c r="F2088" i="23"/>
  <c r="V2087" i="23"/>
  <c r="F2087" i="23"/>
  <c r="V2086" i="23"/>
  <c r="F2086" i="23"/>
  <c r="V2085" i="23"/>
  <c r="F2085" i="23"/>
  <c r="V2084" i="23"/>
  <c r="F2084" i="23"/>
  <c r="V2083" i="23"/>
  <c r="F2083" i="23"/>
  <c r="V2082" i="23"/>
  <c r="F2082" i="23"/>
  <c r="V2081" i="23"/>
  <c r="F2081" i="23"/>
  <c r="V2080" i="23"/>
  <c r="F2080" i="23"/>
  <c r="V2079" i="23"/>
  <c r="F2079" i="23"/>
  <c r="V2078" i="23"/>
  <c r="F2078" i="23"/>
  <c r="V2077" i="23"/>
  <c r="F2077" i="23"/>
  <c r="V2076" i="23"/>
  <c r="F2076" i="23"/>
  <c r="V2075" i="23"/>
  <c r="F2075" i="23"/>
  <c r="V2074" i="23"/>
  <c r="F2074" i="23"/>
  <c r="V2073" i="23"/>
  <c r="AK2073" i="23" s="1"/>
  <c r="F2073" i="23"/>
  <c r="V2072" i="23"/>
  <c r="AK2072" i="23" s="1"/>
  <c r="F2072" i="23"/>
  <c r="V2071" i="23"/>
  <c r="AK2071" i="23" s="1"/>
  <c r="F2071" i="23"/>
  <c r="AK2070" i="23"/>
  <c r="V2070" i="23"/>
  <c r="F2070" i="23"/>
  <c r="V2069" i="23"/>
  <c r="AK2069" i="23" s="1"/>
  <c r="F2069" i="23"/>
  <c r="V2068" i="23"/>
  <c r="AK2068" i="23" s="1"/>
  <c r="F2068" i="23"/>
  <c r="V2067" i="23"/>
  <c r="F2067" i="23"/>
  <c r="V2066" i="23"/>
  <c r="F2066" i="23"/>
  <c r="V2065" i="23"/>
  <c r="F2065" i="23"/>
  <c r="V2064" i="23"/>
  <c r="F2064" i="23"/>
  <c r="V2063" i="23"/>
  <c r="F2063" i="23"/>
  <c r="V2062" i="23"/>
  <c r="F2062" i="23"/>
  <c r="V2061" i="23"/>
  <c r="F2061" i="23"/>
  <c r="V2060" i="23"/>
  <c r="F2060" i="23"/>
  <c r="V2059" i="23"/>
  <c r="F2059" i="23"/>
  <c r="V2058" i="23"/>
  <c r="F2058" i="23"/>
  <c r="V2057" i="23"/>
  <c r="F2057" i="23"/>
  <c r="V2056" i="23"/>
  <c r="F2056" i="23"/>
  <c r="V2055" i="23"/>
  <c r="F2055" i="23"/>
  <c r="V2054" i="23"/>
  <c r="F2054" i="23"/>
  <c r="V2053" i="23"/>
  <c r="F2053" i="23"/>
  <c r="V2052" i="23"/>
  <c r="F2052" i="23"/>
  <c r="V2051" i="23"/>
  <c r="F2051" i="23"/>
  <c r="V2050" i="23"/>
  <c r="F2050" i="23"/>
  <c r="V2049" i="23"/>
  <c r="F2049" i="23"/>
  <c r="V2048" i="23"/>
  <c r="F2048" i="23"/>
  <c r="V2047" i="23"/>
  <c r="F2047" i="23"/>
  <c r="V2046" i="23"/>
  <c r="F2046" i="23"/>
  <c r="V2045" i="23"/>
  <c r="F2045" i="23"/>
  <c r="V2044" i="23"/>
  <c r="F2044" i="23"/>
  <c r="V2043" i="23"/>
  <c r="F2043" i="23"/>
  <c r="V2042" i="23"/>
  <c r="F2042" i="23"/>
  <c r="V2041" i="23"/>
  <c r="F2041" i="23"/>
  <c r="V2040" i="23"/>
  <c r="F2040" i="23"/>
  <c r="V2039" i="23"/>
  <c r="F2039" i="23"/>
  <c r="V2038" i="23"/>
  <c r="F2038" i="23"/>
  <c r="V2037" i="23"/>
  <c r="F2037" i="23"/>
  <c r="V2036" i="23"/>
  <c r="F2036" i="23"/>
  <c r="V2035" i="23"/>
  <c r="F2035" i="23"/>
  <c r="V2034" i="23"/>
  <c r="F2034" i="23"/>
  <c r="V2033" i="23"/>
  <c r="F2033" i="23"/>
  <c r="V2032" i="23"/>
  <c r="F2032" i="23"/>
  <c r="V2031" i="23"/>
  <c r="F2031" i="23"/>
  <c r="V2030" i="23"/>
  <c r="F2030" i="23"/>
  <c r="V2029" i="23"/>
  <c r="F2029" i="23"/>
  <c r="V2028" i="23"/>
  <c r="F2028" i="23"/>
  <c r="V2027" i="23"/>
  <c r="F2027" i="23"/>
  <c r="V2026" i="23"/>
  <c r="F2026" i="23"/>
  <c r="V2025" i="23"/>
  <c r="F2025" i="23"/>
  <c r="V2024" i="23"/>
  <c r="F2024" i="23"/>
  <c r="V2023" i="23"/>
  <c r="F2023" i="23"/>
  <c r="V2022" i="23"/>
  <c r="F2022" i="23"/>
  <c r="V2021" i="23"/>
  <c r="F2021" i="23"/>
  <c r="V2020" i="23"/>
  <c r="F2020" i="23"/>
  <c r="V2019" i="23"/>
  <c r="F2019" i="23"/>
  <c r="V2018" i="23"/>
  <c r="F2018" i="23"/>
  <c r="V2017" i="23"/>
  <c r="F2017" i="23"/>
  <c r="V2016" i="23"/>
  <c r="F2016" i="23"/>
  <c r="V2015" i="23"/>
  <c r="F2015" i="23"/>
  <c r="V2014" i="23"/>
  <c r="F2014" i="23"/>
  <c r="V2013" i="23"/>
  <c r="F2013" i="23"/>
  <c r="V2012" i="23"/>
  <c r="F2012" i="23"/>
  <c r="V2011" i="23"/>
  <c r="F2011" i="23"/>
  <c r="V2010" i="23"/>
  <c r="F2010" i="23"/>
  <c r="V2009" i="23"/>
  <c r="F2009" i="23"/>
  <c r="V2008" i="23"/>
  <c r="F2008" i="23"/>
  <c r="V2007" i="23"/>
  <c r="F2007" i="23"/>
  <c r="V2006" i="23"/>
  <c r="F2006" i="23"/>
  <c r="V2005" i="23"/>
  <c r="F2005" i="23"/>
  <c r="V2004" i="23"/>
  <c r="F2004" i="23"/>
  <c r="V2003" i="23"/>
  <c r="F2003" i="23"/>
  <c r="V2002" i="23"/>
  <c r="F2002" i="23"/>
  <c r="V2001" i="23"/>
  <c r="F2001" i="23"/>
  <c r="V2000" i="23"/>
  <c r="F2000" i="23"/>
  <c r="V1999" i="23"/>
  <c r="F1999" i="23"/>
  <c r="V1998" i="23"/>
  <c r="F1998" i="23"/>
  <c r="V1997" i="23"/>
  <c r="F1997" i="23"/>
  <c r="V1996" i="23"/>
  <c r="F1996" i="23"/>
  <c r="V1995" i="23"/>
  <c r="F1995" i="23"/>
  <c r="V1994" i="23"/>
  <c r="F1994" i="23"/>
  <c r="V1993" i="23"/>
  <c r="F1993" i="23"/>
  <c r="V1992" i="23"/>
  <c r="F1992" i="23"/>
  <c r="V1991" i="23"/>
  <c r="F1991" i="23"/>
  <c r="V1990" i="23"/>
  <c r="F1990" i="23"/>
  <c r="V1989" i="23"/>
  <c r="F1989" i="23"/>
  <c r="V1988" i="23"/>
  <c r="F1988" i="23"/>
  <c r="V1987" i="23"/>
  <c r="F1987" i="23"/>
  <c r="V1986" i="23"/>
  <c r="F1986" i="23"/>
  <c r="V1985" i="23"/>
  <c r="F1985" i="23"/>
  <c r="V1984" i="23"/>
  <c r="F1984" i="23"/>
  <c r="V1983" i="23"/>
  <c r="F1983" i="23"/>
  <c r="V1982" i="23"/>
  <c r="F1982" i="23"/>
  <c r="V1981" i="23"/>
  <c r="F1981" i="23"/>
  <c r="V1980" i="23"/>
  <c r="F1980" i="23"/>
  <c r="V1979" i="23"/>
  <c r="F1979" i="23"/>
  <c r="V1978" i="23"/>
  <c r="F1978" i="23"/>
  <c r="V1977" i="23"/>
  <c r="F1977" i="23"/>
  <c r="V1976" i="23"/>
  <c r="F1976" i="23"/>
  <c r="V1975" i="23"/>
  <c r="F1975" i="23"/>
  <c r="V1974" i="23"/>
  <c r="F1974" i="23"/>
  <c r="V1973" i="23"/>
  <c r="F1973" i="23"/>
  <c r="V1972" i="23"/>
  <c r="F1972" i="23"/>
  <c r="V1971" i="23"/>
  <c r="F1971" i="23"/>
  <c r="V1970" i="23"/>
  <c r="F1970" i="23"/>
  <c r="V1969" i="23"/>
  <c r="F1969" i="23"/>
  <c r="V1968" i="23"/>
  <c r="F1968" i="23"/>
  <c r="V1967" i="23"/>
  <c r="F1967" i="23"/>
  <c r="V1966" i="23"/>
  <c r="F1966" i="23"/>
  <c r="V1965" i="23"/>
  <c r="F1965" i="23"/>
  <c r="V1964" i="23"/>
  <c r="F1964" i="23"/>
  <c r="V1963" i="23"/>
  <c r="F1963" i="23"/>
  <c r="V1962" i="23"/>
  <c r="F1962" i="23"/>
  <c r="V1961" i="23"/>
  <c r="F1961" i="23"/>
  <c r="V1960" i="23"/>
  <c r="F1960" i="23"/>
  <c r="V1959" i="23"/>
  <c r="F1959" i="23"/>
  <c r="V1958" i="23"/>
  <c r="F1958" i="23"/>
  <c r="V1957" i="23"/>
  <c r="F1957" i="23"/>
  <c r="V1956" i="23"/>
  <c r="F1956" i="23"/>
  <c r="V1955" i="23"/>
  <c r="F1955" i="23"/>
  <c r="V1954" i="23"/>
  <c r="F1954" i="23"/>
  <c r="V1953" i="23"/>
  <c r="F1953" i="23"/>
  <c r="V1952" i="23"/>
  <c r="F1952" i="23"/>
  <c r="V1951" i="23"/>
  <c r="F1951" i="23"/>
  <c r="V1950" i="23"/>
  <c r="F1950" i="23"/>
  <c r="V1949" i="23"/>
  <c r="F1949" i="23"/>
  <c r="V1948" i="23"/>
  <c r="F1948" i="23"/>
  <c r="V1947" i="23"/>
  <c r="F1947" i="23"/>
  <c r="V1946" i="23"/>
  <c r="F1946" i="23"/>
  <c r="V1945" i="23"/>
  <c r="F1945" i="23"/>
  <c r="V1944" i="23"/>
  <c r="F1944" i="23"/>
  <c r="V1943" i="23"/>
  <c r="F1943" i="23"/>
  <c r="V1942" i="23"/>
  <c r="F1942" i="23"/>
  <c r="V1941" i="23"/>
  <c r="F1941" i="23"/>
  <c r="V1940" i="23"/>
  <c r="F1940" i="23"/>
  <c r="V1939" i="23"/>
  <c r="F1939" i="23"/>
  <c r="V1938" i="23"/>
  <c r="F1938" i="23"/>
  <c r="V1937" i="23"/>
  <c r="F1937" i="23"/>
  <c r="V1936" i="23"/>
  <c r="F1936" i="23"/>
  <c r="V1935" i="23"/>
  <c r="F1935" i="23"/>
  <c r="V1934" i="23"/>
  <c r="F1934" i="23"/>
  <c r="V1933" i="23"/>
  <c r="F1933" i="23"/>
  <c r="V1932" i="23"/>
  <c r="F1932" i="23"/>
  <c r="V1931" i="23"/>
  <c r="F1931" i="23"/>
  <c r="V1930" i="23"/>
  <c r="F1930" i="23"/>
  <c r="V1929" i="23"/>
  <c r="F1929" i="23"/>
  <c r="V1928" i="23"/>
  <c r="F1928" i="23"/>
  <c r="V1927" i="23"/>
  <c r="F1927" i="23"/>
  <c r="V1926" i="23"/>
  <c r="F1926" i="23"/>
  <c r="V1925" i="23"/>
  <c r="F1925" i="23"/>
  <c r="V1924" i="23"/>
  <c r="F1924" i="23"/>
  <c r="V1923" i="23"/>
  <c r="F1923" i="23"/>
  <c r="V1922" i="23"/>
  <c r="F1922" i="23"/>
  <c r="V1921" i="23"/>
  <c r="F1921" i="23"/>
  <c r="V1920" i="23"/>
  <c r="F1920" i="23"/>
  <c r="V1919" i="23"/>
  <c r="F1919" i="23"/>
  <c r="V1918" i="23"/>
  <c r="F1918" i="23"/>
  <c r="V1917" i="23"/>
  <c r="F1917" i="23"/>
  <c r="V1916" i="23"/>
  <c r="F1916" i="23"/>
  <c r="V1915" i="23"/>
  <c r="F1915" i="23"/>
  <c r="V1914" i="23"/>
  <c r="F1914" i="23"/>
  <c r="V1913" i="23"/>
  <c r="F1913" i="23"/>
  <c r="V1912" i="23"/>
  <c r="F1912" i="23"/>
  <c r="AK1911" i="23"/>
  <c r="V1911" i="23"/>
  <c r="F1911" i="23"/>
  <c r="V1910" i="23"/>
  <c r="F1910" i="23"/>
  <c r="V1909" i="23"/>
  <c r="F1909" i="23"/>
  <c r="V1908" i="23"/>
  <c r="F1908" i="23"/>
  <c r="V1907" i="23"/>
  <c r="F1907" i="23"/>
  <c r="V1906" i="23"/>
  <c r="F1906" i="23"/>
  <c r="V1905" i="23"/>
  <c r="F1905" i="23"/>
  <c r="V1904" i="23"/>
  <c r="F1904" i="23"/>
  <c r="V1903" i="23"/>
  <c r="F1903" i="23"/>
  <c r="V1902" i="23"/>
  <c r="F1902" i="23"/>
  <c r="V1901" i="23"/>
  <c r="F1901" i="23"/>
  <c r="V1900" i="23"/>
  <c r="F1900" i="23"/>
  <c r="V1899" i="23"/>
  <c r="F1899" i="23"/>
  <c r="V1898" i="23"/>
  <c r="F1898" i="23"/>
  <c r="V1897" i="23"/>
  <c r="F1897" i="23"/>
  <c r="V1896" i="23"/>
  <c r="F1896" i="23"/>
  <c r="V1895" i="23"/>
  <c r="F1895" i="23"/>
  <c r="V1894" i="23"/>
  <c r="F1894" i="23"/>
  <c r="V1893" i="23"/>
  <c r="F1893" i="23"/>
  <c r="V1892" i="23"/>
  <c r="F1892" i="23"/>
  <c r="V1891" i="23"/>
  <c r="F1891" i="23"/>
  <c r="V1890" i="23"/>
  <c r="F1890" i="23"/>
  <c r="V1889" i="23"/>
  <c r="F1889" i="23"/>
  <c r="V1888" i="23"/>
  <c r="F1888" i="23"/>
  <c r="V1887" i="23"/>
  <c r="F1887" i="23"/>
  <c r="V1886" i="23"/>
  <c r="F1886" i="23"/>
  <c r="V1885" i="23"/>
  <c r="F1885" i="23"/>
  <c r="V1884" i="23"/>
  <c r="F1884" i="23"/>
  <c r="V1883" i="23"/>
  <c r="F1883" i="23"/>
  <c r="V1882" i="23"/>
  <c r="F1882" i="23"/>
  <c r="V1881" i="23"/>
  <c r="F1881" i="23"/>
  <c r="V1880" i="23"/>
  <c r="F1880" i="23"/>
  <c r="V1879" i="23"/>
  <c r="F1879" i="23"/>
  <c r="V1878" i="23"/>
  <c r="F1878" i="23"/>
  <c r="V1877" i="23"/>
  <c r="F1877" i="23"/>
  <c r="V1876" i="23"/>
  <c r="F1876" i="23"/>
  <c r="V1875" i="23"/>
  <c r="F1875" i="23"/>
  <c r="V1874" i="23"/>
  <c r="F1874" i="23"/>
  <c r="V1873" i="23"/>
  <c r="F1873" i="23"/>
  <c r="V1872" i="23"/>
  <c r="F1872" i="23"/>
  <c r="V1871" i="23"/>
  <c r="F1871" i="23"/>
  <c r="V1870" i="23"/>
  <c r="F1870" i="23"/>
  <c r="V1869" i="23"/>
  <c r="F1869" i="23"/>
  <c r="V1868" i="23"/>
  <c r="F1868" i="23"/>
  <c r="V1867" i="23"/>
  <c r="F1867" i="23"/>
  <c r="V1866" i="23"/>
  <c r="F1866" i="23"/>
  <c r="V1865" i="23"/>
  <c r="F1865" i="23"/>
  <c r="V1864" i="23"/>
  <c r="F1864" i="23"/>
  <c r="V1863" i="23"/>
  <c r="F1863" i="23"/>
  <c r="V1862" i="23"/>
  <c r="F1862" i="23"/>
  <c r="V1861" i="23"/>
  <c r="F1861" i="23"/>
  <c r="V1860" i="23"/>
  <c r="F1860" i="23"/>
  <c r="V1859" i="23"/>
  <c r="F1859" i="23"/>
  <c r="V1858" i="23"/>
  <c r="F1858" i="23"/>
  <c r="V1857" i="23"/>
  <c r="F1857" i="23"/>
  <c r="V1856" i="23"/>
  <c r="F1856" i="23"/>
  <c r="V1855" i="23"/>
  <c r="F1855" i="23"/>
  <c r="V1854" i="23"/>
  <c r="F1854" i="23"/>
  <c r="V1853" i="23"/>
  <c r="F1853" i="23"/>
  <c r="V1852" i="23"/>
  <c r="F1852" i="23"/>
  <c r="V1851" i="23"/>
  <c r="F1851" i="23"/>
  <c r="V1850" i="23"/>
  <c r="F1850" i="23"/>
  <c r="V1849" i="23"/>
  <c r="F1849" i="23"/>
  <c r="V1848" i="23"/>
  <c r="F1848" i="23"/>
  <c r="V1847" i="23"/>
  <c r="F1847" i="23"/>
  <c r="V1846" i="23"/>
  <c r="F1846" i="23"/>
  <c r="V1845" i="23"/>
  <c r="F1845" i="23"/>
  <c r="V1844" i="23"/>
  <c r="F1844" i="23"/>
  <c r="V1843" i="23"/>
  <c r="F1843" i="23"/>
  <c r="V1842" i="23"/>
  <c r="F1842" i="23"/>
  <c r="V1841" i="23"/>
  <c r="F1841" i="23"/>
  <c r="V1840" i="23"/>
  <c r="F1840" i="23"/>
  <c r="V1839" i="23"/>
  <c r="F1839" i="23"/>
  <c r="V1838" i="23"/>
  <c r="F1838" i="23"/>
  <c r="V1837" i="23"/>
  <c r="F1837" i="23"/>
  <c r="V1836" i="23"/>
  <c r="F1836" i="23"/>
  <c r="V1835" i="23"/>
  <c r="F1835" i="23"/>
  <c r="V1834" i="23"/>
  <c r="F1834" i="23"/>
  <c r="V1833" i="23"/>
  <c r="F1833" i="23"/>
  <c r="V1832" i="23"/>
  <c r="F1832" i="23"/>
  <c r="V1831" i="23"/>
  <c r="F1831" i="23"/>
  <c r="V1830" i="23"/>
  <c r="F1830" i="23"/>
  <c r="V1829" i="23"/>
  <c r="F1829" i="23"/>
  <c r="V1828" i="23"/>
  <c r="F1828" i="23"/>
  <c r="V1827" i="23"/>
  <c r="F1827" i="23"/>
  <c r="V1826" i="23"/>
  <c r="F1826" i="23"/>
  <c r="V1825" i="23"/>
  <c r="F1825" i="23"/>
  <c r="V1824" i="23"/>
  <c r="F1824" i="23"/>
  <c r="V1823" i="23"/>
  <c r="F1823" i="23"/>
  <c r="V1822" i="23"/>
  <c r="F1822" i="23"/>
  <c r="V1821" i="23"/>
  <c r="F1821" i="23"/>
  <c r="V1820" i="23"/>
  <c r="F1820" i="23"/>
  <c r="V1819" i="23"/>
  <c r="F1819" i="23"/>
  <c r="V1818" i="23"/>
  <c r="F1818" i="23"/>
  <c r="V1817" i="23"/>
  <c r="F1817" i="23"/>
  <c r="V1816" i="23"/>
  <c r="F1816" i="23"/>
  <c r="V1815" i="23"/>
  <c r="F1815" i="23"/>
  <c r="V1814" i="23"/>
  <c r="F1814" i="23"/>
  <c r="V1813" i="23"/>
  <c r="F1813" i="23"/>
  <c r="V1812" i="23"/>
  <c r="F1812" i="23"/>
  <c r="V1811" i="23"/>
  <c r="F1811" i="23"/>
  <c r="V1810" i="23"/>
  <c r="F1810" i="23"/>
  <c r="V1809" i="23"/>
  <c r="F1809" i="23"/>
  <c r="V1808" i="23"/>
  <c r="F1808" i="23"/>
  <c r="V1807" i="23"/>
  <c r="F1807" i="23"/>
  <c r="V1806" i="23"/>
  <c r="F1806" i="23"/>
  <c r="V1805" i="23"/>
  <c r="F1805" i="23"/>
  <c r="V1804" i="23"/>
  <c r="F1804" i="23"/>
  <c r="V1803" i="23"/>
  <c r="F1803" i="23"/>
  <c r="V1802" i="23"/>
  <c r="F1802" i="23"/>
  <c r="V1801" i="23"/>
  <c r="F1801" i="23"/>
  <c r="V1800" i="23"/>
  <c r="F1800" i="23"/>
  <c r="V1799" i="23"/>
  <c r="F1799" i="23"/>
  <c r="V1798" i="23"/>
  <c r="F1798" i="23"/>
  <c r="V1797" i="23"/>
  <c r="F1797" i="23"/>
  <c r="V1796" i="23"/>
  <c r="F1796" i="23"/>
  <c r="V1795" i="23"/>
  <c r="F1795" i="23"/>
  <c r="V1794" i="23"/>
  <c r="F1794" i="23"/>
  <c r="V1793" i="23"/>
  <c r="F1793" i="23"/>
  <c r="V1792" i="23"/>
  <c r="F1792" i="23"/>
  <c r="V1791" i="23"/>
  <c r="F1791" i="23"/>
  <c r="V1790" i="23"/>
  <c r="F1790" i="23"/>
  <c r="V1789" i="23"/>
  <c r="F1789" i="23"/>
  <c r="V1788" i="23"/>
  <c r="F1788" i="23"/>
  <c r="V1787" i="23"/>
  <c r="F1787" i="23"/>
  <c r="V1786" i="23"/>
  <c r="F1786" i="23"/>
  <c r="V1785" i="23"/>
  <c r="F1785" i="23"/>
  <c r="V1784" i="23"/>
  <c r="F1784" i="23"/>
  <c r="V1783" i="23"/>
  <c r="F1783" i="23"/>
  <c r="V1782" i="23"/>
  <c r="F1782" i="23"/>
  <c r="V1781" i="23"/>
  <c r="AK1781" i="23" s="1"/>
  <c r="F1781" i="23"/>
  <c r="V1780" i="23"/>
  <c r="F1780" i="23"/>
  <c r="V1779" i="23"/>
  <c r="F1779" i="23"/>
  <c r="V1778" i="23"/>
  <c r="F1778" i="23"/>
  <c r="V1777" i="23"/>
  <c r="F1777" i="23"/>
  <c r="V1776" i="23"/>
  <c r="F1776" i="23"/>
  <c r="V1775" i="23"/>
  <c r="F1775" i="23"/>
  <c r="V1774" i="23"/>
  <c r="F1774" i="23"/>
  <c r="V1773" i="23"/>
  <c r="F1773" i="23"/>
  <c r="V1772" i="23"/>
  <c r="F1772" i="23"/>
  <c r="V1771" i="23"/>
  <c r="F1771" i="23"/>
  <c r="V1770" i="23"/>
  <c r="F1770" i="23"/>
  <c r="V1769" i="23"/>
  <c r="F1769" i="23"/>
  <c r="V1768" i="23"/>
  <c r="F1768" i="23"/>
  <c r="V1767" i="23"/>
  <c r="F1767" i="23"/>
  <c r="V1766" i="23"/>
  <c r="F1766" i="23"/>
  <c r="V1765" i="23"/>
  <c r="F1765" i="23"/>
  <c r="V1764" i="23"/>
  <c r="F1764" i="23"/>
  <c r="V1763" i="23"/>
  <c r="AK1763" i="23" s="1"/>
  <c r="F1763" i="23"/>
  <c r="V1762" i="23"/>
  <c r="F1762" i="23"/>
  <c r="V1761" i="23"/>
  <c r="F1761" i="23"/>
  <c r="V1760" i="23"/>
  <c r="F1760" i="23"/>
  <c r="V1759" i="23"/>
  <c r="F1759" i="23"/>
  <c r="V1758" i="23"/>
  <c r="F1758" i="23"/>
  <c r="AK1757" i="23"/>
  <c r="V1757" i="23"/>
  <c r="F1757" i="23"/>
  <c r="V1756" i="23"/>
  <c r="AK1756" i="23" s="1"/>
  <c r="F1756" i="23"/>
  <c r="V1755" i="23"/>
  <c r="F1755" i="23"/>
  <c r="V1754" i="23"/>
  <c r="F1754" i="23"/>
  <c r="V1753" i="23"/>
  <c r="F1753" i="23"/>
  <c r="V1752" i="23"/>
  <c r="F1752" i="23"/>
  <c r="V1751" i="23"/>
  <c r="F1751" i="23"/>
  <c r="V1750" i="23"/>
  <c r="F1750" i="23"/>
  <c r="V1749" i="23"/>
  <c r="F1749" i="23"/>
  <c r="V1748" i="23"/>
  <c r="F1748" i="23"/>
  <c r="V1747" i="23"/>
  <c r="F1747" i="23"/>
  <c r="V1746" i="23"/>
  <c r="F1746" i="23"/>
  <c r="V1745" i="23"/>
  <c r="F1745" i="23"/>
  <c r="V1744" i="23"/>
  <c r="F1744" i="23"/>
  <c r="V1743" i="23"/>
  <c r="F1743" i="23"/>
  <c r="V1742" i="23"/>
  <c r="F1742" i="23"/>
  <c r="V1741" i="23"/>
  <c r="F1741" i="23"/>
  <c r="V1740" i="23"/>
  <c r="F1740" i="23"/>
  <c r="V1739" i="23"/>
  <c r="F1739" i="23"/>
  <c r="V1738" i="23"/>
  <c r="F1738" i="23"/>
  <c r="V1737" i="23"/>
  <c r="F1737" i="23"/>
  <c r="V1736" i="23"/>
  <c r="F1736" i="23"/>
  <c r="V1735" i="23"/>
  <c r="F1735" i="23"/>
  <c r="V1734" i="23"/>
  <c r="F1734" i="23"/>
  <c r="V1733" i="23"/>
  <c r="F1733" i="23"/>
  <c r="V1732" i="23"/>
  <c r="F1732" i="23"/>
  <c r="V1731" i="23"/>
  <c r="F1731" i="23"/>
  <c r="V1730" i="23"/>
  <c r="F1730" i="23"/>
  <c r="V1729" i="23"/>
  <c r="F1729" i="23"/>
  <c r="V1728" i="23"/>
  <c r="F1728" i="23"/>
  <c r="V1727" i="23"/>
  <c r="F1727" i="23"/>
  <c r="V1726" i="23"/>
  <c r="F1726" i="23"/>
  <c r="V1725" i="23"/>
  <c r="F1725" i="23"/>
  <c r="V1724" i="23"/>
  <c r="F1724" i="23"/>
  <c r="V1723" i="23"/>
  <c r="F1723" i="23"/>
  <c r="V1722" i="23"/>
  <c r="F1722" i="23"/>
  <c r="V1721" i="23"/>
  <c r="F1721" i="23"/>
  <c r="V1720" i="23"/>
  <c r="F1720" i="23"/>
  <c r="V1719" i="23"/>
  <c r="F1719" i="23"/>
  <c r="V1718" i="23"/>
  <c r="F1718" i="23"/>
  <c r="V1717" i="23"/>
  <c r="F1717" i="23"/>
  <c r="V1716" i="23"/>
  <c r="F1716" i="23"/>
  <c r="V1715" i="23"/>
  <c r="F1715" i="23"/>
  <c r="V1714" i="23"/>
  <c r="F1714" i="23"/>
  <c r="V1713" i="23"/>
  <c r="F1713" i="23"/>
  <c r="V1712" i="23"/>
  <c r="F1712" i="23"/>
  <c r="V1711" i="23"/>
  <c r="F1711" i="23"/>
  <c r="V1710" i="23"/>
  <c r="F1710" i="23"/>
  <c r="V1709" i="23"/>
  <c r="F1709" i="23"/>
  <c r="V1708" i="23"/>
  <c r="F1708" i="23"/>
  <c r="V1707" i="23"/>
  <c r="F1707" i="23"/>
  <c r="V1706" i="23"/>
  <c r="F1706" i="23"/>
  <c r="V1705" i="23"/>
  <c r="F1705" i="23"/>
  <c r="V1704" i="23"/>
  <c r="F1704" i="23"/>
  <c r="V1703" i="23"/>
  <c r="F1703" i="23"/>
  <c r="V1702" i="23"/>
  <c r="F1702" i="23"/>
  <c r="V1701" i="23"/>
  <c r="F1701" i="23"/>
  <c r="V1700" i="23"/>
  <c r="F1700" i="23"/>
  <c r="V1699" i="23"/>
  <c r="F1699" i="23"/>
  <c r="V1698" i="23"/>
  <c r="F1698" i="23"/>
  <c r="V1697" i="23"/>
  <c r="F1697" i="23"/>
  <c r="V1696" i="23"/>
  <c r="F1696" i="23"/>
  <c r="V1695" i="23"/>
  <c r="F1695" i="23"/>
  <c r="V1694" i="23"/>
  <c r="F1694" i="23"/>
  <c r="V1693" i="23"/>
  <c r="F1693" i="23"/>
  <c r="V1692" i="23"/>
  <c r="F1692" i="23"/>
  <c r="V1691" i="23"/>
  <c r="F1691" i="23"/>
  <c r="V1690" i="23"/>
  <c r="F1690" i="23"/>
  <c r="V1689" i="23"/>
  <c r="F1689" i="23"/>
  <c r="V1688" i="23"/>
  <c r="F1688" i="23"/>
  <c r="V1687" i="23"/>
  <c r="F1687" i="23"/>
  <c r="V1686" i="23"/>
  <c r="F1686" i="23"/>
  <c r="V1685" i="23"/>
  <c r="F1685" i="23"/>
  <c r="V1684" i="23"/>
  <c r="F1684" i="23"/>
  <c r="V1683" i="23"/>
  <c r="F1683" i="23"/>
  <c r="V1682" i="23"/>
  <c r="F1682" i="23"/>
  <c r="V1681" i="23"/>
  <c r="F1681" i="23"/>
  <c r="V1680" i="23"/>
  <c r="F1680" i="23"/>
  <c r="V1679" i="23"/>
  <c r="F1679" i="23"/>
  <c r="V1678" i="23"/>
  <c r="F1678" i="23"/>
  <c r="V1677" i="23"/>
  <c r="F1677" i="23"/>
  <c r="V1676" i="23"/>
  <c r="F1676" i="23"/>
  <c r="V1675" i="23"/>
  <c r="F1675" i="23"/>
  <c r="V1674" i="23"/>
  <c r="F1674" i="23"/>
  <c r="V1673" i="23"/>
  <c r="F1673" i="23"/>
  <c r="V1672" i="23"/>
  <c r="F1672" i="23"/>
  <c r="V1671" i="23"/>
  <c r="F1671" i="23"/>
  <c r="V1670" i="23"/>
  <c r="F1670" i="23"/>
  <c r="V1669" i="23"/>
  <c r="F1669" i="23"/>
  <c r="V1668" i="23"/>
  <c r="F1668" i="23"/>
  <c r="V1667" i="23"/>
  <c r="F1667" i="23"/>
  <c r="V1666" i="23"/>
  <c r="F1666" i="23"/>
  <c r="V1665" i="23"/>
  <c r="F1665" i="23"/>
  <c r="V1664" i="23"/>
  <c r="F1664" i="23"/>
  <c r="V1663" i="23"/>
  <c r="F1663" i="23"/>
  <c r="V1662" i="23"/>
  <c r="F1662" i="23"/>
  <c r="V1661" i="23"/>
  <c r="F1661" i="23"/>
  <c r="V1660" i="23"/>
  <c r="F1660" i="23"/>
  <c r="V1659" i="23"/>
  <c r="F1659" i="23"/>
  <c r="V1658" i="23"/>
  <c r="F1658" i="23"/>
  <c r="V1657" i="23"/>
  <c r="F1657" i="23"/>
  <c r="V1656" i="23"/>
  <c r="F1656" i="23"/>
  <c r="V1655" i="23"/>
  <c r="F1655" i="23"/>
  <c r="V1654" i="23"/>
  <c r="F1654" i="23"/>
  <c r="V1653" i="23"/>
  <c r="F1653" i="23"/>
  <c r="V1652" i="23"/>
  <c r="F1652" i="23"/>
  <c r="V1651" i="23"/>
  <c r="F1651" i="23"/>
  <c r="V1650" i="23"/>
  <c r="F1650" i="23"/>
  <c r="V1649" i="23"/>
  <c r="F1649" i="23"/>
  <c r="V1648" i="23"/>
  <c r="F1648" i="23"/>
  <c r="V1647" i="23"/>
  <c r="F1647" i="23"/>
  <c r="V1646" i="23"/>
  <c r="F1646" i="23"/>
  <c r="V1645" i="23"/>
  <c r="F1645" i="23"/>
  <c r="V1644" i="23"/>
  <c r="F1644" i="23"/>
  <c r="V1643" i="23"/>
  <c r="F1643" i="23"/>
  <c r="V1642" i="23"/>
  <c r="F1642" i="23"/>
  <c r="V1641" i="23"/>
  <c r="F1641" i="23"/>
  <c r="V1640" i="23"/>
  <c r="F1640" i="23"/>
  <c r="V1639" i="23"/>
  <c r="F1639" i="23"/>
  <c r="V1638" i="23"/>
  <c r="F1638" i="23"/>
  <c r="V1637" i="23"/>
  <c r="F1637" i="23"/>
  <c r="V1636" i="23"/>
  <c r="F1636" i="23"/>
  <c r="V1635" i="23"/>
  <c r="F1635" i="23"/>
  <c r="V1634" i="23"/>
  <c r="F1634" i="23"/>
  <c r="V1633" i="23"/>
  <c r="F1633" i="23"/>
  <c r="V1632" i="23"/>
  <c r="F1632" i="23"/>
  <c r="V1631" i="23"/>
  <c r="F1631" i="23"/>
  <c r="V1630" i="23"/>
  <c r="F1630" i="23"/>
  <c r="V1629" i="23"/>
  <c r="F1629" i="23"/>
  <c r="V1628" i="23"/>
  <c r="F1628" i="23"/>
  <c r="V1627" i="23"/>
  <c r="F1627" i="23"/>
  <c r="V1626" i="23"/>
  <c r="F1626" i="23"/>
  <c r="V1625" i="23"/>
  <c r="F1625" i="23"/>
  <c r="V1624" i="23"/>
  <c r="F1624" i="23"/>
  <c r="V1623" i="23"/>
  <c r="F1623" i="23"/>
  <c r="V1622" i="23"/>
  <c r="F1622" i="23"/>
  <c r="V1621" i="23"/>
  <c r="F1621" i="23"/>
  <c r="V1620" i="23"/>
  <c r="F1620" i="23"/>
  <c r="V1619" i="23"/>
  <c r="F1619" i="23"/>
  <c r="V1618" i="23"/>
  <c r="F1618" i="23"/>
  <c r="V1617" i="23"/>
  <c r="F1617" i="23"/>
  <c r="V1616" i="23"/>
  <c r="F1616" i="23"/>
  <c r="V1615" i="23"/>
  <c r="F1615" i="23"/>
  <c r="V1614" i="23"/>
  <c r="F1614" i="23"/>
  <c r="V1613" i="23"/>
  <c r="F1613" i="23"/>
  <c r="V1612" i="23"/>
  <c r="F1612" i="23"/>
  <c r="V1611" i="23"/>
  <c r="F1611" i="23"/>
  <c r="V1610" i="23"/>
  <c r="F1610" i="23"/>
  <c r="V1609" i="23"/>
  <c r="F1609" i="23"/>
  <c r="V1608" i="23"/>
  <c r="F1608" i="23"/>
  <c r="V1607" i="23"/>
  <c r="F1607" i="23"/>
  <c r="V1606" i="23"/>
  <c r="F1606" i="23"/>
  <c r="V1605" i="23"/>
  <c r="F1605" i="23"/>
  <c r="V1604" i="23"/>
  <c r="F1604" i="23"/>
  <c r="V1603" i="23"/>
  <c r="F1603" i="23"/>
  <c r="V1602" i="23"/>
  <c r="F1602" i="23"/>
  <c r="V1601" i="23"/>
  <c r="F1601" i="23"/>
  <c r="V1600" i="23"/>
  <c r="F1600" i="23"/>
  <c r="V1599" i="23"/>
  <c r="F1599" i="23"/>
  <c r="V1598" i="23"/>
  <c r="F1598" i="23"/>
  <c r="V1597" i="23"/>
  <c r="F1597" i="23"/>
  <c r="V1596" i="23"/>
  <c r="F1596" i="23"/>
  <c r="V1595" i="23"/>
  <c r="F1595" i="23"/>
  <c r="V1594" i="23"/>
  <c r="F1594" i="23"/>
  <c r="V1593" i="23"/>
  <c r="F1593" i="23"/>
  <c r="V1592" i="23"/>
  <c r="F1592" i="23"/>
  <c r="V1591" i="23"/>
  <c r="F1591" i="23"/>
  <c r="V1590" i="23"/>
  <c r="F1590" i="23"/>
  <c r="V1589" i="23"/>
  <c r="F1589" i="23"/>
  <c r="V1588" i="23"/>
  <c r="F1588" i="23"/>
  <c r="V1587" i="23"/>
  <c r="F1587" i="23"/>
  <c r="V1586" i="23"/>
  <c r="F1586" i="23"/>
  <c r="V1585" i="23"/>
  <c r="F1585" i="23"/>
  <c r="V1584" i="23"/>
  <c r="F1584" i="23"/>
  <c r="V1583" i="23"/>
  <c r="F1583" i="23"/>
  <c r="V1582" i="23"/>
  <c r="F1582" i="23"/>
  <c r="V1581" i="23"/>
  <c r="F1581" i="23"/>
  <c r="V1580" i="23"/>
  <c r="F1580" i="23"/>
  <c r="V1579" i="23"/>
  <c r="F1579" i="23"/>
  <c r="V1578" i="23"/>
  <c r="F1578" i="23"/>
  <c r="V1577" i="23"/>
  <c r="F1577" i="23"/>
  <c r="V1576" i="23"/>
  <c r="F1576" i="23"/>
  <c r="V1575" i="23"/>
  <c r="F1575" i="23"/>
  <c r="V1574" i="23"/>
  <c r="F1574" i="23"/>
  <c r="V1573" i="23"/>
  <c r="F1573" i="23"/>
  <c r="V1572" i="23"/>
  <c r="F1572" i="23"/>
  <c r="V1571" i="23"/>
  <c r="F1571" i="23"/>
  <c r="V1570" i="23"/>
  <c r="F1570" i="23"/>
  <c r="V1569" i="23"/>
  <c r="F1569" i="23"/>
  <c r="V1568" i="23"/>
  <c r="F1568" i="23"/>
  <c r="V1567" i="23"/>
  <c r="F1567" i="23"/>
  <c r="V1566" i="23"/>
  <c r="F1566" i="23"/>
  <c r="V1565" i="23"/>
  <c r="F1565" i="23"/>
  <c r="V1564" i="23"/>
  <c r="F1564" i="23"/>
  <c r="V1563" i="23"/>
  <c r="F1563" i="23"/>
  <c r="V1562" i="23"/>
  <c r="F1562" i="23"/>
  <c r="V1561" i="23"/>
  <c r="F1561" i="23"/>
  <c r="V1560" i="23"/>
  <c r="F1560" i="23"/>
  <c r="V1559" i="23"/>
  <c r="F1559" i="23"/>
  <c r="V1558" i="23"/>
  <c r="F1558" i="23"/>
  <c r="V1557" i="23"/>
  <c r="F1557" i="23"/>
  <c r="V1556" i="23"/>
  <c r="F1556" i="23"/>
  <c r="V1555" i="23"/>
  <c r="F1555" i="23"/>
  <c r="V1554" i="23"/>
  <c r="F1554" i="23"/>
  <c r="V1553" i="23"/>
  <c r="F1553" i="23"/>
  <c r="V1552" i="23"/>
  <c r="AK1552" i="23" s="1"/>
  <c r="F1552" i="23"/>
  <c r="V1551" i="23"/>
  <c r="AK1551" i="23" s="1"/>
  <c r="F1551" i="23"/>
  <c r="AK1550" i="23"/>
  <c r="V1550" i="23"/>
  <c r="F1550" i="23"/>
  <c r="V1549" i="23"/>
  <c r="AK1549" i="23" s="1"/>
  <c r="F1549" i="23"/>
  <c r="V1548" i="23"/>
  <c r="F1548" i="23"/>
  <c r="V1547" i="23"/>
  <c r="F1547" i="23"/>
  <c r="V1546" i="23"/>
  <c r="F1546" i="23"/>
  <c r="V1545" i="23"/>
  <c r="F1545" i="23"/>
  <c r="V1544" i="23"/>
  <c r="F1544" i="23"/>
  <c r="V1543" i="23"/>
  <c r="F1543" i="23"/>
  <c r="V1542" i="23"/>
  <c r="F1542" i="23"/>
  <c r="V1541" i="23"/>
  <c r="F1541" i="23"/>
  <c r="V1540" i="23"/>
  <c r="F1540" i="23"/>
  <c r="V1539" i="23"/>
  <c r="F1539" i="23"/>
  <c r="V1538" i="23"/>
  <c r="F1538" i="23"/>
  <c r="V1537" i="23"/>
  <c r="F1537" i="23"/>
  <c r="V1536" i="23"/>
  <c r="F1536" i="23"/>
  <c r="V1535" i="23"/>
  <c r="F1535" i="23"/>
  <c r="V1534" i="23"/>
  <c r="F1534" i="23"/>
  <c r="V1533" i="23"/>
  <c r="F1533" i="23"/>
  <c r="V1532" i="23"/>
  <c r="F1532" i="23"/>
  <c r="V1531" i="23"/>
  <c r="F1531" i="23"/>
  <c r="V1530" i="23"/>
  <c r="F1530" i="23"/>
  <c r="V1529" i="23"/>
  <c r="F1529" i="23"/>
  <c r="V1528" i="23"/>
  <c r="F1528" i="23"/>
  <c r="V1527" i="23"/>
  <c r="F1527" i="23"/>
  <c r="V1526" i="23"/>
  <c r="F1526" i="23"/>
  <c r="V1525" i="23"/>
  <c r="F1525" i="23"/>
  <c r="V1524" i="23"/>
  <c r="F1524" i="23"/>
  <c r="V1523" i="23"/>
  <c r="F1523" i="23"/>
  <c r="V1522" i="23"/>
  <c r="F1522" i="23"/>
  <c r="V1521" i="23"/>
  <c r="F1521" i="23"/>
  <c r="V1520" i="23"/>
  <c r="F1520" i="23"/>
  <c r="V1519" i="23"/>
  <c r="F1519" i="23"/>
  <c r="V1518" i="23"/>
  <c r="F1518" i="23"/>
  <c r="V1517" i="23"/>
  <c r="F1517" i="23"/>
  <c r="V1516" i="23"/>
  <c r="F1516" i="23"/>
  <c r="V1515" i="23"/>
  <c r="F1515" i="23"/>
  <c r="V1514" i="23"/>
  <c r="F1514" i="23"/>
  <c r="V1513" i="23"/>
  <c r="F1513" i="23"/>
  <c r="V1512" i="23"/>
  <c r="F1512" i="23"/>
  <c r="V1511" i="23"/>
  <c r="F1511" i="23"/>
  <c r="V1510" i="23"/>
  <c r="F1510" i="23"/>
  <c r="V1509" i="23"/>
  <c r="F1509" i="23"/>
  <c r="V1508" i="23"/>
  <c r="F1508" i="23"/>
  <c r="V1507" i="23"/>
  <c r="F1507" i="23"/>
  <c r="V1506" i="23"/>
  <c r="F1506" i="23"/>
  <c r="V1505" i="23"/>
  <c r="F1505" i="23"/>
  <c r="V1504" i="23"/>
  <c r="F1504" i="23"/>
  <c r="V1503" i="23"/>
  <c r="F1503" i="23"/>
  <c r="V1502" i="23"/>
  <c r="F1502" i="23"/>
  <c r="V1501" i="23"/>
  <c r="F1501" i="23"/>
  <c r="V1500" i="23"/>
  <c r="F1500" i="23"/>
  <c r="V1499" i="23"/>
  <c r="F1499" i="23"/>
  <c r="V1498" i="23"/>
  <c r="F1498" i="23"/>
  <c r="V1497" i="23"/>
  <c r="F1497" i="23"/>
  <c r="V1496" i="23"/>
  <c r="F1496" i="23"/>
  <c r="V1495" i="23"/>
  <c r="F1495" i="23"/>
  <c r="V1494" i="23"/>
  <c r="F1494" i="23"/>
  <c r="V1493" i="23"/>
  <c r="F1493" i="23"/>
  <c r="V1492" i="23"/>
  <c r="F1492" i="23"/>
  <c r="V1491" i="23"/>
  <c r="F1491" i="23"/>
  <c r="V1490" i="23"/>
  <c r="F1490" i="23"/>
  <c r="V1489" i="23"/>
  <c r="F1489" i="23"/>
  <c r="V1488" i="23"/>
  <c r="F1488" i="23"/>
  <c r="V1487" i="23"/>
  <c r="F1487" i="23"/>
  <c r="V1486" i="23"/>
  <c r="F1486" i="23"/>
  <c r="V1485" i="23"/>
  <c r="F1485" i="23"/>
  <c r="V1484" i="23"/>
  <c r="F1484" i="23"/>
  <c r="V1483" i="23"/>
  <c r="F1483" i="23"/>
  <c r="V1482" i="23"/>
  <c r="F1482" i="23"/>
  <c r="V1481" i="23"/>
  <c r="F1481" i="23"/>
  <c r="V1480" i="23"/>
  <c r="F1480" i="23"/>
  <c r="V1479" i="23"/>
  <c r="F1479" i="23"/>
  <c r="V1478" i="23"/>
  <c r="F1478" i="23"/>
  <c r="V1477" i="23"/>
  <c r="F1477" i="23"/>
  <c r="V1476" i="23"/>
  <c r="F1476" i="23"/>
  <c r="V1475" i="23"/>
  <c r="F1475" i="23"/>
  <c r="V1474" i="23"/>
  <c r="F1474" i="23"/>
  <c r="V1473" i="23"/>
  <c r="F1473" i="23"/>
  <c r="V1472" i="23"/>
  <c r="F1472" i="23"/>
  <c r="V1471" i="23"/>
  <c r="F1471" i="23"/>
  <c r="V1470" i="23"/>
  <c r="F1470" i="23"/>
  <c r="V1469" i="23"/>
  <c r="F1469" i="23"/>
  <c r="V1468" i="23"/>
  <c r="F1468" i="23"/>
  <c r="V1467" i="23"/>
  <c r="F1467" i="23"/>
  <c r="V1466" i="23"/>
  <c r="F1466" i="23"/>
  <c r="V1465" i="23"/>
  <c r="F1465" i="23"/>
  <c r="V1464" i="23"/>
  <c r="F1464" i="23"/>
  <c r="V1463" i="23"/>
  <c r="F1463" i="23"/>
  <c r="V1462" i="23"/>
  <c r="F1462" i="23"/>
  <c r="V1461" i="23"/>
  <c r="F1461" i="23"/>
  <c r="V1460" i="23"/>
  <c r="F1460" i="23"/>
  <c r="V1459" i="23"/>
  <c r="F1459" i="23"/>
  <c r="V1458" i="23"/>
  <c r="F1458" i="23"/>
  <c r="V1457" i="23"/>
  <c r="F1457" i="23"/>
  <c r="V1456" i="23"/>
  <c r="F1456" i="23"/>
  <c r="V1455" i="23"/>
  <c r="F1455" i="23"/>
  <c r="V1454" i="23"/>
  <c r="F1454" i="23"/>
  <c r="V1453" i="23"/>
  <c r="F1453" i="23"/>
  <c r="V1452" i="23"/>
  <c r="F1452" i="23"/>
  <c r="V1451" i="23"/>
  <c r="F1451" i="23"/>
  <c r="V1450" i="23"/>
  <c r="F1450" i="23"/>
  <c r="V1449" i="23"/>
  <c r="F1449" i="23"/>
  <c r="V1448" i="23"/>
  <c r="F1448" i="23"/>
  <c r="V1447" i="23"/>
  <c r="F1447" i="23"/>
  <c r="V1446" i="23"/>
  <c r="F1446" i="23"/>
  <c r="V1445" i="23"/>
  <c r="F1445" i="23"/>
  <c r="V1444" i="23"/>
  <c r="F1444" i="23"/>
  <c r="V1443" i="23"/>
  <c r="F1443" i="23"/>
  <c r="V1442" i="23"/>
  <c r="F1442" i="23"/>
  <c r="V1441" i="23"/>
  <c r="F1441" i="23"/>
  <c r="V1440" i="23"/>
  <c r="F1440" i="23"/>
  <c r="AK1439" i="23"/>
  <c r="V1439" i="23"/>
  <c r="F1439" i="23"/>
  <c r="V1438" i="23"/>
  <c r="AK1438" i="23" s="1"/>
  <c r="F1438" i="23"/>
  <c r="V1437" i="23"/>
  <c r="F1437" i="23"/>
  <c r="V1436" i="23"/>
  <c r="F1436" i="23"/>
  <c r="V1435" i="23"/>
  <c r="F1435" i="23"/>
  <c r="V1434" i="23"/>
  <c r="AK1434" i="23" s="1"/>
  <c r="F1434" i="23"/>
  <c r="V1433" i="23"/>
  <c r="F1433" i="23"/>
  <c r="V1432" i="23"/>
  <c r="F1432" i="23"/>
  <c r="V1431" i="23"/>
  <c r="F1431" i="23"/>
  <c r="V1430" i="23"/>
  <c r="F1430" i="23"/>
  <c r="V1429" i="23"/>
  <c r="F1429" i="23"/>
  <c r="V1428" i="23"/>
  <c r="F1428" i="23"/>
  <c r="V1427" i="23"/>
  <c r="F1427" i="23"/>
  <c r="V1426" i="23"/>
  <c r="F1426" i="23"/>
  <c r="V1425" i="23"/>
  <c r="F1425" i="23"/>
  <c r="V1424" i="23"/>
  <c r="F1424" i="23"/>
  <c r="V1423" i="23"/>
  <c r="F1423" i="23"/>
  <c r="V1422" i="23"/>
  <c r="F1422" i="23"/>
  <c r="V1421" i="23"/>
  <c r="F1421" i="23"/>
  <c r="V1420" i="23"/>
  <c r="F1420" i="23"/>
  <c r="V1419" i="23"/>
  <c r="F1419" i="23"/>
  <c r="V1418" i="23"/>
  <c r="F1418" i="23"/>
  <c r="V1417" i="23"/>
  <c r="F1417" i="23"/>
  <c r="V1416" i="23"/>
  <c r="F1416" i="23"/>
  <c r="V1415" i="23"/>
  <c r="F1415" i="23"/>
  <c r="V1414" i="23"/>
  <c r="F1414" i="23"/>
  <c r="V1413" i="23"/>
  <c r="F1413" i="23"/>
  <c r="V1412" i="23"/>
  <c r="F1412" i="23"/>
  <c r="V1411" i="23"/>
  <c r="F1411" i="23"/>
  <c r="V1410" i="23"/>
  <c r="F1410" i="23"/>
  <c r="V1409" i="23"/>
  <c r="F1409" i="23"/>
  <c r="V1408" i="23"/>
  <c r="F1408" i="23"/>
  <c r="V1407" i="23"/>
  <c r="F1407" i="23"/>
  <c r="V1406" i="23"/>
  <c r="F1406" i="23"/>
  <c r="V1405" i="23"/>
  <c r="F1405" i="23"/>
  <c r="V1404" i="23"/>
  <c r="F1404" i="23"/>
  <c r="V1403" i="23"/>
  <c r="F1403" i="23"/>
  <c r="V1402" i="23"/>
  <c r="F1402" i="23"/>
  <c r="V1401" i="23"/>
  <c r="F1401" i="23"/>
  <c r="V1400" i="23"/>
  <c r="F1400" i="23"/>
  <c r="V1399" i="23"/>
  <c r="F1399" i="23"/>
  <c r="V1398" i="23"/>
  <c r="F1398" i="23"/>
  <c r="V1397" i="23"/>
  <c r="F1397" i="23"/>
  <c r="V1396" i="23"/>
  <c r="F1396" i="23"/>
  <c r="V1395" i="23"/>
  <c r="F1395" i="23"/>
  <c r="V1394" i="23"/>
  <c r="F1394" i="23"/>
  <c r="V1393" i="23"/>
  <c r="F1393" i="23"/>
  <c r="V1392" i="23"/>
  <c r="F1392" i="23"/>
  <c r="V1391" i="23"/>
  <c r="F1391" i="23"/>
  <c r="V1390" i="23"/>
  <c r="F1390" i="23"/>
  <c r="V1389" i="23"/>
  <c r="F1389" i="23"/>
  <c r="V1388" i="23"/>
  <c r="F1388" i="23"/>
  <c r="V1387" i="23"/>
  <c r="F1387" i="23"/>
  <c r="V1386" i="23"/>
  <c r="F1386" i="23"/>
  <c r="V1385" i="23"/>
  <c r="F1385" i="23"/>
  <c r="V1384" i="23"/>
  <c r="F1384" i="23"/>
  <c r="V1383" i="23"/>
  <c r="F1383" i="23"/>
  <c r="V1382" i="23"/>
  <c r="F1382" i="23"/>
  <c r="V1381" i="23"/>
  <c r="F1381" i="23"/>
  <c r="V1380" i="23"/>
  <c r="F1380" i="23"/>
  <c r="V1379" i="23"/>
  <c r="F1379" i="23"/>
  <c r="V1378" i="23"/>
  <c r="F1378" i="23"/>
  <c r="V1377" i="23"/>
  <c r="F1377" i="23"/>
  <c r="V1376" i="23"/>
  <c r="F1376" i="23"/>
  <c r="V1375" i="23"/>
  <c r="F1375" i="23"/>
  <c r="V1374" i="23"/>
  <c r="F1374" i="23"/>
  <c r="V1373" i="23"/>
  <c r="F1373" i="23"/>
  <c r="V1372" i="23"/>
  <c r="F1372" i="23"/>
  <c r="V1371" i="23"/>
  <c r="F1371" i="23"/>
  <c r="V1370" i="23"/>
  <c r="F1370" i="23"/>
  <c r="V1369" i="23"/>
  <c r="F1369" i="23"/>
  <c r="V1368" i="23"/>
  <c r="F1368" i="23"/>
  <c r="V1367" i="23"/>
  <c r="F1367" i="23"/>
  <c r="V1366" i="23"/>
  <c r="F1366" i="23"/>
  <c r="V1365" i="23"/>
  <c r="F1365" i="23"/>
  <c r="V1364" i="23"/>
  <c r="F1364" i="23"/>
  <c r="V1363" i="23"/>
  <c r="F1363" i="23"/>
  <c r="V1362" i="23"/>
  <c r="F1362" i="23"/>
  <c r="V1361" i="23"/>
  <c r="F1361" i="23"/>
  <c r="V1360" i="23"/>
  <c r="F1360" i="23"/>
  <c r="V1359" i="23"/>
  <c r="F1359" i="23"/>
  <c r="V1358" i="23"/>
  <c r="F1358" i="23"/>
  <c r="V1357" i="23"/>
  <c r="F1357" i="23"/>
  <c r="V1356" i="23"/>
  <c r="F1356" i="23"/>
  <c r="V1355" i="23"/>
  <c r="F1355" i="23"/>
  <c r="V1354" i="23"/>
  <c r="F1354" i="23"/>
  <c r="V1353" i="23"/>
  <c r="F1353" i="23"/>
  <c r="V1352" i="23"/>
  <c r="F1352" i="23"/>
  <c r="V1351" i="23"/>
  <c r="F1351" i="23"/>
  <c r="V1350" i="23"/>
  <c r="F1350" i="23"/>
  <c r="V1349" i="23"/>
  <c r="F1349" i="23"/>
  <c r="V1348" i="23"/>
  <c r="F1348" i="23"/>
  <c r="V1347" i="23"/>
  <c r="F1347" i="23"/>
  <c r="V1346" i="23"/>
  <c r="F1346" i="23"/>
  <c r="V1345" i="23"/>
  <c r="F1345" i="23"/>
  <c r="V1344" i="23"/>
  <c r="F1344" i="23"/>
  <c r="V1343" i="23"/>
  <c r="F1343" i="23"/>
  <c r="V1342" i="23"/>
  <c r="F1342" i="23"/>
  <c r="V1341" i="23"/>
  <c r="F1341" i="23"/>
  <c r="V1340" i="23"/>
  <c r="F1340" i="23"/>
  <c r="V1339" i="23"/>
  <c r="F1339" i="23"/>
  <c r="V1338" i="23"/>
  <c r="F1338" i="23"/>
  <c r="V1337" i="23"/>
  <c r="F1337" i="23"/>
  <c r="V1336" i="23"/>
  <c r="F1336" i="23"/>
  <c r="V1335" i="23"/>
  <c r="F1335" i="23"/>
  <c r="V1334" i="23"/>
  <c r="F1334" i="23"/>
  <c r="V1333" i="23"/>
  <c r="F1333" i="23"/>
  <c r="V1332" i="23"/>
  <c r="F1332" i="23"/>
  <c r="V1331" i="23"/>
  <c r="F1331" i="23"/>
  <c r="V1330" i="23"/>
  <c r="F1330" i="23"/>
  <c r="V1329" i="23"/>
  <c r="F1329" i="23"/>
  <c r="V1328" i="23"/>
  <c r="F1328" i="23"/>
  <c r="V1327" i="23"/>
  <c r="F1327" i="23"/>
  <c r="V1326" i="23"/>
  <c r="F1326" i="23"/>
  <c r="V1325" i="23"/>
  <c r="F1325" i="23"/>
  <c r="V1324" i="23"/>
  <c r="F1324" i="23"/>
  <c r="V1323" i="23"/>
  <c r="F1323" i="23"/>
  <c r="V1322" i="23"/>
  <c r="F1322" i="23"/>
  <c r="V1321" i="23"/>
  <c r="F1321" i="23"/>
  <c r="V1320" i="23"/>
  <c r="F1320" i="23"/>
  <c r="V1319" i="23"/>
  <c r="F1319" i="23"/>
  <c r="V1318" i="23"/>
  <c r="F1318" i="23"/>
  <c r="V1317" i="23"/>
  <c r="F1317" i="23"/>
  <c r="V1316" i="23"/>
  <c r="F1316" i="23"/>
  <c r="V1315" i="23"/>
  <c r="F1315" i="23"/>
  <c r="V1314" i="23"/>
  <c r="F1314" i="23"/>
  <c r="V1313" i="23"/>
  <c r="F1313" i="23"/>
  <c r="V1312" i="23"/>
  <c r="F1312" i="23"/>
  <c r="V1311" i="23"/>
  <c r="F1311" i="23"/>
  <c r="V1310" i="23"/>
  <c r="F1310" i="23"/>
  <c r="V1309" i="23"/>
  <c r="F1309" i="23"/>
  <c r="V1308" i="23"/>
  <c r="F1308" i="23"/>
  <c r="V1307" i="23"/>
  <c r="F1307" i="23"/>
  <c r="V1306" i="23"/>
  <c r="F1306" i="23"/>
  <c r="V1305" i="23"/>
  <c r="F1305" i="23"/>
  <c r="V1304" i="23"/>
  <c r="F1304" i="23"/>
  <c r="V1303" i="23"/>
  <c r="F1303" i="23"/>
  <c r="V1302" i="23"/>
  <c r="F1302" i="23"/>
  <c r="V1301" i="23"/>
  <c r="F1301" i="23"/>
  <c r="V1300" i="23"/>
  <c r="F1300" i="23"/>
  <c r="V1299" i="23"/>
  <c r="F1299" i="23"/>
  <c r="V1298" i="23"/>
  <c r="F1298" i="23"/>
  <c r="V1297" i="23"/>
  <c r="F1297" i="23"/>
  <c r="V1296" i="23"/>
  <c r="F1296" i="23"/>
  <c r="V1295" i="23"/>
  <c r="F1295" i="23"/>
  <c r="V1294" i="23"/>
  <c r="F1294" i="23"/>
  <c r="V1293" i="23"/>
  <c r="F1293" i="23"/>
  <c r="V1292" i="23"/>
  <c r="F1292" i="23"/>
  <c r="V1291" i="23"/>
  <c r="F1291" i="23"/>
  <c r="V1290" i="23"/>
  <c r="F1290" i="23"/>
  <c r="V1289" i="23"/>
  <c r="F1289" i="23"/>
  <c r="V1288" i="23"/>
  <c r="F1288" i="23"/>
  <c r="V1287" i="23"/>
  <c r="F1287" i="23"/>
  <c r="V1286" i="23"/>
  <c r="F1286" i="23"/>
  <c r="V1285" i="23"/>
  <c r="F1285" i="23"/>
  <c r="V1284" i="23"/>
  <c r="F1284" i="23"/>
  <c r="V1283" i="23"/>
  <c r="F1283" i="23"/>
  <c r="V1282" i="23"/>
  <c r="F1282" i="23"/>
  <c r="V1281" i="23"/>
  <c r="F1281" i="23"/>
  <c r="V1280" i="23"/>
  <c r="F1280" i="23"/>
  <c r="V1279" i="23"/>
  <c r="F1279" i="23"/>
  <c r="V1278" i="23"/>
  <c r="F1278" i="23"/>
  <c r="V1277" i="23"/>
  <c r="F1277" i="23"/>
  <c r="V1276" i="23"/>
  <c r="F1276" i="23"/>
  <c r="V1275" i="23"/>
  <c r="F1275" i="23"/>
  <c r="V1274" i="23"/>
  <c r="F1274" i="23"/>
  <c r="V1273" i="23"/>
  <c r="F1273" i="23"/>
  <c r="V1272" i="23"/>
  <c r="F1272" i="23"/>
  <c r="V1271" i="23"/>
  <c r="F1271" i="23"/>
  <c r="V1270" i="23"/>
  <c r="F1270" i="23"/>
  <c r="V1269" i="23"/>
  <c r="F1269" i="23"/>
  <c r="V1268" i="23"/>
  <c r="F1268" i="23"/>
  <c r="V1267" i="23"/>
  <c r="F1267" i="23"/>
  <c r="V1266" i="23"/>
  <c r="F1266" i="23"/>
  <c r="V1265" i="23"/>
  <c r="F1265" i="23"/>
  <c r="V1264" i="23"/>
  <c r="F1264" i="23"/>
  <c r="V1263" i="23"/>
  <c r="F1263" i="23"/>
  <c r="V1262" i="23"/>
  <c r="F1262" i="23"/>
  <c r="V1261" i="23"/>
  <c r="AK1261" i="23" s="1"/>
  <c r="F1261" i="23"/>
  <c r="V1260" i="23"/>
  <c r="F1260" i="23"/>
  <c r="V1259" i="23"/>
  <c r="F1259" i="23"/>
  <c r="AK1258" i="23"/>
  <c r="V1258" i="23"/>
  <c r="F1258" i="23"/>
  <c r="V1257" i="23"/>
  <c r="F1257" i="23"/>
  <c r="V1256" i="23"/>
  <c r="F1256" i="23"/>
  <c r="V1255" i="23"/>
  <c r="F1255" i="23"/>
  <c r="V1254" i="23"/>
  <c r="F1254" i="23"/>
  <c r="V1253" i="23"/>
  <c r="F1253" i="23"/>
  <c r="V1252" i="23"/>
  <c r="F1252" i="23"/>
  <c r="V1251" i="23"/>
  <c r="F1251" i="23"/>
  <c r="V1250" i="23"/>
  <c r="F1250" i="23"/>
  <c r="V1249" i="23"/>
  <c r="F1249" i="23"/>
  <c r="V1248" i="23"/>
  <c r="F1248" i="23"/>
  <c r="V1247" i="23"/>
  <c r="F1247" i="23"/>
  <c r="V1246" i="23"/>
  <c r="F1246" i="23"/>
  <c r="V1245" i="23"/>
  <c r="F1245" i="23"/>
  <c r="V1244" i="23"/>
  <c r="F1244" i="23"/>
  <c r="V1243" i="23"/>
  <c r="F1243" i="23"/>
  <c r="V1242" i="23"/>
  <c r="F1242" i="23"/>
  <c r="V1241" i="23"/>
  <c r="F1241" i="23"/>
  <c r="V1240" i="23"/>
  <c r="F1240" i="23"/>
  <c r="V1239" i="23"/>
  <c r="F1239" i="23"/>
  <c r="V1238" i="23"/>
  <c r="F1238" i="23"/>
  <c r="V1237" i="23"/>
  <c r="F1237" i="23"/>
  <c r="V1236" i="23"/>
  <c r="F1236" i="23"/>
  <c r="AK1235" i="23"/>
  <c r="V1235" i="23"/>
  <c r="F1235" i="23"/>
  <c r="V1234" i="23"/>
  <c r="AK1234" i="23" s="1"/>
  <c r="F1234" i="23"/>
  <c r="AK1233" i="23"/>
  <c r="V1233" i="23"/>
  <c r="F1233" i="23"/>
  <c r="AK1232" i="23"/>
  <c r="V1232" i="23"/>
  <c r="F1232" i="23"/>
  <c r="V1231" i="23"/>
  <c r="F1231" i="23"/>
  <c r="V1230" i="23"/>
  <c r="F1230" i="23"/>
  <c r="V1229" i="23"/>
  <c r="F1229" i="23"/>
  <c r="V1228" i="23"/>
  <c r="F1228" i="23"/>
  <c r="AK1227" i="23"/>
  <c r="V1227" i="23"/>
  <c r="F1227" i="23"/>
  <c r="V1226" i="23"/>
  <c r="F1226" i="23"/>
  <c r="V1225" i="23"/>
  <c r="F1225" i="23"/>
  <c r="V1224" i="23"/>
  <c r="F1224" i="23"/>
  <c r="V1223" i="23"/>
  <c r="F1223" i="23"/>
  <c r="V1222" i="23"/>
  <c r="F1222" i="23"/>
  <c r="V1221" i="23"/>
  <c r="F1221" i="23"/>
  <c r="V1220" i="23"/>
  <c r="F1220" i="23"/>
  <c r="V1219" i="23"/>
  <c r="F1219" i="23"/>
  <c r="V1218" i="23"/>
  <c r="F1218" i="23"/>
  <c r="V1217" i="23"/>
  <c r="F1217" i="23"/>
  <c r="V1216" i="23"/>
  <c r="F1216" i="23"/>
  <c r="V1215" i="23"/>
  <c r="F1215" i="23"/>
  <c r="V1214" i="23"/>
  <c r="F1214" i="23"/>
  <c r="V1213" i="23"/>
  <c r="F1213" i="23"/>
  <c r="V1212" i="23"/>
  <c r="F1212" i="23"/>
  <c r="V1211" i="23"/>
  <c r="F1211" i="23"/>
  <c r="V1210" i="23"/>
  <c r="F1210" i="23"/>
  <c r="V1209" i="23"/>
  <c r="F1209" i="23"/>
  <c r="V1208" i="23"/>
  <c r="F1208" i="23"/>
  <c r="V1207" i="23"/>
  <c r="F1207" i="23"/>
  <c r="V1206" i="23"/>
  <c r="F1206" i="23"/>
  <c r="V1205" i="23"/>
  <c r="F1205" i="23"/>
  <c r="V1204" i="23"/>
  <c r="F1204" i="23"/>
  <c r="V1203" i="23"/>
  <c r="F1203" i="23"/>
  <c r="V1202" i="23"/>
  <c r="F1202" i="23"/>
  <c r="V1201" i="23"/>
  <c r="F1201" i="23"/>
  <c r="V1200" i="23"/>
  <c r="F1200" i="23"/>
  <c r="V1199" i="23"/>
  <c r="F1199" i="23"/>
  <c r="V1198" i="23"/>
  <c r="F1198" i="23"/>
  <c r="V1197" i="23"/>
  <c r="F1197" i="23"/>
  <c r="V1196" i="23"/>
  <c r="F1196" i="23"/>
  <c r="V1195" i="23"/>
  <c r="F1195" i="23"/>
  <c r="V1194" i="23"/>
  <c r="F1194" i="23"/>
  <c r="V1193" i="23"/>
  <c r="F1193" i="23"/>
  <c r="V1192" i="23"/>
  <c r="F1192" i="23"/>
  <c r="V1191" i="23"/>
  <c r="F1191" i="23"/>
  <c r="V1190" i="23"/>
  <c r="F1190" i="23"/>
  <c r="V1189" i="23"/>
  <c r="F1189" i="23"/>
  <c r="V1188" i="23"/>
  <c r="F1188" i="23"/>
  <c r="V1187" i="23"/>
  <c r="F1187" i="23"/>
  <c r="V1186" i="23"/>
  <c r="F1186" i="23"/>
  <c r="V1185" i="23"/>
  <c r="F1185" i="23"/>
  <c r="V1184" i="23"/>
  <c r="F1184" i="23"/>
  <c r="V1183" i="23"/>
  <c r="F1183" i="23"/>
  <c r="V1182" i="23"/>
  <c r="F1182" i="23"/>
  <c r="V1181" i="23"/>
  <c r="F1181" i="23"/>
  <c r="V1180" i="23"/>
  <c r="F1180" i="23"/>
  <c r="V1179" i="23"/>
  <c r="F1179" i="23"/>
  <c r="V1178" i="23"/>
  <c r="F1178" i="23"/>
  <c r="V1177" i="23"/>
  <c r="F1177" i="23"/>
  <c r="V1176" i="23"/>
  <c r="F1176" i="23"/>
  <c r="V1175" i="23"/>
  <c r="F1175" i="23"/>
  <c r="V1174" i="23"/>
  <c r="F1174" i="23"/>
  <c r="V1173" i="23"/>
  <c r="F1173" i="23"/>
  <c r="V1172" i="23"/>
  <c r="F1172" i="23"/>
  <c r="V1171" i="23"/>
  <c r="F1171" i="23"/>
  <c r="V1170" i="23"/>
  <c r="F1170" i="23"/>
  <c r="V1169" i="23"/>
  <c r="F1169" i="23"/>
  <c r="V1168" i="23"/>
  <c r="F1168" i="23"/>
  <c r="V1167" i="23"/>
  <c r="F1167" i="23"/>
  <c r="V1166" i="23"/>
  <c r="F1166" i="23"/>
  <c r="V1165" i="23"/>
  <c r="F1165" i="23"/>
  <c r="V1164" i="23"/>
  <c r="F1164" i="23"/>
  <c r="V1163" i="23"/>
  <c r="F1163" i="23"/>
  <c r="V1162" i="23"/>
  <c r="F1162" i="23"/>
  <c r="V1161" i="23"/>
  <c r="F1161" i="23"/>
  <c r="V1160" i="23"/>
  <c r="F1160" i="23"/>
  <c r="V1159" i="23"/>
  <c r="F1159" i="23"/>
  <c r="V1158" i="23"/>
  <c r="F1158" i="23"/>
  <c r="V1157" i="23"/>
  <c r="F1157" i="23"/>
  <c r="V1156" i="23"/>
  <c r="F1156" i="23"/>
  <c r="V1155" i="23"/>
  <c r="F1155" i="23"/>
  <c r="V1154" i="23"/>
  <c r="F1154" i="23"/>
  <c r="V1153" i="23"/>
  <c r="F1153" i="23"/>
  <c r="V1152" i="23"/>
  <c r="F1152" i="23"/>
  <c r="V1151" i="23"/>
  <c r="F1151" i="23"/>
  <c r="V1150" i="23"/>
  <c r="F1150" i="23"/>
  <c r="V1149" i="23"/>
  <c r="F1149" i="23"/>
  <c r="V1148" i="23"/>
  <c r="F1148" i="23"/>
  <c r="V1147" i="23"/>
  <c r="F1147" i="23"/>
  <c r="V1146" i="23"/>
  <c r="F1146" i="23"/>
  <c r="V1145" i="23"/>
  <c r="F1145" i="23"/>
  <c r="V1144" i="23"/>
  <c r="F1144" i="23"/>
  <c r="V1143" i="23"/>
  <c r="F1143" i="23"/>
  <c r="V1142" i="23"/>
  <c r="F1142" i="23"/>
  <c r="V1141" i="23"/>
  <c r="F1141" i="23"/>
  <c r="V1140" i="23"/>
  <c r="F1140" i="23"/>
  <c r="V1139" i="23"/>
  <c r="F1139" i="23"/>
  <c r="V1138" i="23"/>
  <c r="F1138" i="23"/>
  <c r="V1137" i="23"/>
  <c r="F1137" i="23"/>
  <c r="V1136" i="23"/>
  <c r="F1136" i="23"/>
  <c r="V1135" i="23"/>
  <c r="F1135" i="23"/>
  <c r="V1134" i="23"/>
  <c r="F1134" i="23"/>
  <c r="V1133" i="23"/>
  <c r="F1133" i="23"/>
  <c r="V1132" i="23"/>
  <c r="F1132" i="23"/>
  <c r="V1131" i="23"/>
  <c r="F1131" i="23"/>
  <c r="V1130" i="23"/>
  <c r="F1130" i="23"/>
  <c r="V1129" i="23"/>
  <c r="F1129" i="23"/>
  <c r="V1128" i="23"/>
  <c r="F1128" i="23"/>
  <c r="V1127" i="23"/>
  <c r="F1127" i="23"/>
  <c r="V1126" i="23"/>
  <c r="F1126" i="23"/>
  <c r="V1125" i="23"/>
  <c r="F1125" i="23"/>
  <c r="V1124" i="23"/>
  <c r="F1124" i="23"/>
  <c r="V1123" i="23"/>
  <c r="F1123" i="23"/>
  <c r="V1122" i="23"/>
  <c r="F1122" i="23"/>
  <c r="V1121" i="23"/>
  <c r="F1121" i="23"/>
  <c r="V1120" i="23"/>
  <c r="F1120" i="23"/>
  <c r="V1119" i="23"/>
  <c r="F1119" i="23"/>
  <c r="V1118" i="23"/>
  <c r="F1118" i="23"/>
  <c r="V1117" i="23"/>
  <c r="F1117" i="23"/>
  <c r="V1116" i="23"/>
  <c r="F1116" i="23"/>
  <c r="V1115" i="23"/>
  <c r="F1115" i="23"/>
  <c r="V1114" i="23"/>
  <c r="F1114" i="23"/>
  <c r="V1113" i="23"/>
  <c r="F1113" i="23"/>
  <c r="V1112" i="23"/>
  <c r="F1112" i="23"/>
  <c r="V1111" i="23"/>
  <c r="F1111" i="23"/>
  <c r="V1110" i="23"/>
  <c r="F1110" i="23"/>
  <c r="AK1109" i="23"/>
  <c r="V1109" i="23"/>
  <c r="F1109" i="23"/>
  <c r="V1108" i="23"/>
  <c r="F1108" i="23"/>
  <c r="V1107" i="23"/>
  <c r="F1107" i="23"/>
  <c r="AK1106" i="23"/>
  <c r="V1106" i="23"/>
  <c r="F1106" i="23"/>
  <c r="V1105" i="23"/>
  <c r="F1105" i="23"/>
  <c r="V1104" i="23"/>
  <c r="F1104" i="23"/>
  <c r="V1103" i="23"/>
  <c r="F1103" i="23"/>
  <c r="V1102" i="23"/>
  <c r="F1102" i="23"/>
  <c r="V1101" i="23"/>
  <c r="F1101" i="23"/>
  <c r="V1100" i="23"/>
  <c r="F1100" i="23"/>
  <c r="V1099" i="23"/>
  <c r="F1099" i="23"/>
  <c r="V1098" i="23"/>
  <c r="F1098" i="23"/>
  <c r="V1097" i="23"/>
  <c r="F1097" i="23"/>
  <c r="V1096" i="23"/>
  <c r="F1096" i="23"/>
  <c r="V1095" i="23"/>
  <c r="F1095" i="23"/>
  <c r="V1094" i="23"/>
  <c r="F1094" i="23"/>
  <c r="V1093" i="23"/>
  <c r="F1093" i="23"/>
  <c r="V1092" i="23"/>
  <c r="F1092" i="23"/>
  <c r="V1091" i="23"/>
  <c r="F1091" i="23"/>
  <c r="V1090" i="23"/>
  <c r="F1090" i="23"/>
  <c r="V1089" i="23"/>
  <c r="F1089" i="23"/>
  <c r="V1088" i="23"/>
  <c r="F1088" i="23"/>
  <c r="V1087" i="23"/>
  <c r="F1087" i="23"/>
  <c r="V1086" i="23"/>
  <c r="F1086" i="23"/>
  <c r="V1085" i="23"/>
  <c r="F1085" i="23"/>
  <c r="V1084" i="23"/>
  <c r="AK1084" i="23" s="1"/>
  <c r="F1084" i="23"/>
  <c r="V1083" i="23"/>
  <c r="AK1083" i="23" s="1"/>
  <c r="F1083" i="23"/>
  <c r="V1082" i="23"/>
  <c r="F1082" i="23"/>
  <c r="V1081" i="23"/>
  <c r="F1081" i="23"/>
  <c r="V1080" i="23"/>
  <c r="F1080" i="23"/>
  <c r="V1079" i="23"/>
  <c r="F1079" i="23"/>
  <c r="V1078" i="23"/>
  <c r="F1078" i="23"/>
  <c r="V1077" i="23"/>
  <c r="F1077" i="23"/>
  <c r="V1076" i="23"/>
  <c r="F1076" i="23"/>
  <c r="V1075" i="23"/>
  <c r="F1075" i="23"/>
  <c r="V1074" i="23"/>
  <c r="F1074" i="23"/>
  <c r="V1073" i="23"/>
  <c r="F1073" i="23"/>
  <c r="V1072" i="23"/>
  <c r="F1072" i="23"/>
  <c r="V1071" i="23"/>
  <c r="F1071" i="23"/>
  <c r="V1070" i="23"/>
  <c r="F1070" i="23"/>
  <c r="V1069" i="23"/>
  <c r="F1069" i="23"/>
  <c r="V1068" i="23"/>
  <c r="F1068" i="23"/>
  <c r="V1067" i="23"/>
  <c r="F1067" i="23"/>
  <c r="V1066" i="23"/>
  <c r="F1066" i="23"/>
  <c r="V1065" i="23"/>
  <c r="F1065" i="23"/>
  <c r="V1064" i="23"/>
  <c r="F1064" i="23"/>
  <c r="V1063" i="23"/>
  <c r="F1063" i="23"/>
  <c r="V1062" i="23"/>
  <c r="F1062" i="23"/>
  <c r="V1061" i="23"/>
  <c r="F1061" i="23"/>
  <c r="V1060" i="23"/>
  <c r="F1060" i="23"/>
  <c r="V1059" i="23"/>
  <c r="F1059" i="23"/>
  <c r="V1058" i="23"/>
  <c r="F1058" i="23"/>
  <c r="V1057" i="23"/>
  <c r="F1057" i="23"/>
  <c r="V1056" i="23"/>
  <c r="F1056" i="23"/>
  <c r="V1055" i="23"/>
  <c r="F1055" i="23"/>
  <c r="V1054" i="23"/>
  <c r="F1054" i="23"/>
  <c r="V1053" i="23"/>
  <c r="F1053" i="23"/>
  <c r="V1052" i="23"/>
  <c r="F1052" i="23"/>
  <c r="V1051" i="23"/>
  <c r="F1051" i="23"/>
  <c r="V1050" i="23"/>
  <c r="F1050" i="23"/>
  <c r="V1049" i="23"/>
  <c r="F1049" i="23"/>
  <c r="V1048" i="23"/>
  <c r="F1048" i="23"/>
  <c r="V1047" i="23"/>
  <c r="F1047" i="23"/>
  <c r="V1046" i="23"/>
  <c r="F1046" i="23"/>
  <c r="V1045" i="23"/>
  <c r="F1045" i="23"/>
  <c r="V1044" i="23"/>
  <c r="F1044" i="23"/>
  <c r="V1043" i="23"/>
  <c r="F1043" i="23"/>
  <c r="V1042" i="23"/>
  <c r="F1042" i="23"/>
  <c r="V1041" i="23"/>
  <c r="F1041" i="23"/>
  <c r="V1040" i="23"/>
  <c r="F1040" i="23"/>
  <c r="V1039" i="23"/>
  <c r="F1039" i="23"/>
  <c r="V1038" i="23"/>
  <c r="F1038" i="23"/>
  <c r="V1037" i="23"/>
  <c r="F1037" i="23"/>
  <c r="V1036" i="23"/>
  <c r="F1036" i="23"/>
  <c r="V1035" i="23"/>
  <c r="F1035" i="23"/>
  <c r="V1034" i="23"/>
  <c r="F1034" i="23"/>
  <c r="V1033" i="23"/>
  <c r="F1033" i="23"/>
  <c r="V1032" i="23"/>
  <c r="F1032" i="23"/>
  <c r="V1031" i="23"/>
  <c r="F1031" i="23"/>
  <c r="V1030" i="23"/>
  <c r="F1030" i="23"/>
  <c r="V1029" i="23"/>
  <c r="F1029" i="23"/>
  <c r="V1028" i="23"/>
  <c r="F1028" i="23"/>
  <c r="V1027" i="23"/>
  <c r="F1027" i="23"/>
  <c r="V1026" i="23"/>
  <c r="F1026" i="23"/>
  <c r="V1025" i="23"/>
  <c r="F1025" i="23"/>
  <c r="V1024" i="23"/>
  <c r="F1024" i="23"/>
  <c r="V1023" i="23"/>
  <c r="F1023" i="23"/>
  <c r="V1022" i="23"/>
  <c r="F1022" i="23"/>
  <c r="V1021" i="23"/>
  <c r="F1021" i="23"/>
  <c r="V1020" i="23"/>
  <c r="F1020" i="23"/>
  <c r="V1019" i="23"/>
  <c r="F1019" i="23"/>
  <c r="V1018" i="23"/>
  <c r="F1018" i="23"/>
  <c r="V1017" i="23"/>
  <c r="F1017" i="23"/>
  <c r="V1016" i="23"/>
  <c r="F1016" i="23"/>
  <c r="V1015" i="23"/>
  <c r="F1015" i="23"/>
  <c r="V1014" i="23"/>
  <c r="F1014" i="23"/>
  <c r="V1013" i="23"/>
  <c r="F1013" i="23"/>
  <c r="V1012" i="23"/>
  <c r="F1012" i="23"/>
  <c r="V1011" i="23"/>
  <c r="F1011" i="23"/>
  <c r="V1010" i="23"/>
  <c r="F1010" i="23"/>
  <c r="V1009" i="23"/>
  <c r="F1009" i="23"/>
  <c r="V1008" i="23"/>
  <c r="F1008" i="23"/>
  <c r="V1007" i="23"/>
  <c r="F1007" i="23"/>
  <c r="V1006" i="23"/>
  <c r="F1006" i="23"/>
  <c r="V1005" i="23"/>
  <c r="F1005" i="23"/>
  <c r="V1004" i="23"/>
  <c r="F1004" i="23"/>
  <c r="V1003" i="23"/>
  <c r="F1003" i="23"/>
  <c r="V1002" i="23"/>
  <c r="F1002" i="23"/>
  <c r="V1001" i="23"/>
  <c r="F1001" i="23"/>
  <c r="V1000" i="23"/>
  <c r="F1000" i="23"/>
  <c r="V999" i="23"/>
  <c r="F999" i="23"/>
  <c r="V998" i="23"/>
  <c r="F998" i="23"/>
  <c r="V997" i="23"/>
  <c r="F997" i="23"/>
  <c r="V996" i="23"/>
  <c r="F996" i="23"/>
  <c r="V995" i="23"/>
  <c r="F995" i="23"/>
  <c r="V994" i="23"/>
  <c r="F994" i="23"/>
  <c r="V993" i="23"/>
  <c r="F993" i="23"/>
  <c r="V992" i="23"/>
  <c r="F992" i="23"/>
  <c r="V991" i="23"/>
  <c r="F991" i="23"/>
  <c r="AK990" i="23"/>
  <c r="V990" i="23"/>
  <c r="F990" i="23"/>
  <c r="V989" i="23"/>
  <c r="F989" i="23"/>
  <c r="V988" i="23"/>
  <c r="F988" i="23"/>
  <c r="V987" i="23"/>
  <c r="F987" i="23"/>
  <c r="V986" i="23"/>
  <c r="F986" i="23"/>
  <c r="V985" i="23"/>
  <c r="F985" i="23"/>
  <c r="V984" i="23"/>
  <c r="F984" i="23"/>
  <c r="V983" i="23"/>
  <c r="F983" i="23"/>
  <c r="V982" i="23"/>
  <c r="F982" i="23"/>
  <c r="V981" i="23"/>
  <c r="F981" i="23"/>
  <c r="V980" i="23"/>
  <c r="F980" i="23"/>
  <c r="V979" i="23"/>
  <c r="F979" i="23"/>
  <c r="V978" i="23"/>
  <c r="F978" i="23"/>
  <c r="V977" i="23"/>
  <c r="F977" i="23"/>
  <c r="V976" i="23"/>
  <c r="F976" i="23"/>
  <c r="V975" i="23"/>
  <c r="F975" i="23"/>
  <c r="V974" i="23"/>
  <c r="F974" i="23"/>
  <c r="V973" i="23"/>
  <c r="F973" i="23"/>
  <c r="V972" i="23"/>
  <c r="F972" i="23"/>
  <c r="V971" i="23"/>
  <c r="F971" i="23"/>
  <c r="V970" i="23"/>
  <c r="F970" i="23"/>
  <c r="V969" i="23"/>
  <c r="F969" i="23"/>
  <c r="V968" i="23"/>
  <c r="F968" i="23"/>
  <c r="V967" i="23"/>
  <c r="F967" i="23"/>
  <c r="V966" i="23"/>
  <c r="F966" i="23"/>
  <c r="V965" i="23"/>
  <c r="F965" i="23"/>
  <c r="V964" i="23"/>
  <c r="F964" i="23"/>
  <c r="V963" i="23"/>
  <c r="F963" i="23"/>
  <c r="V962" i="23"/>
  <c r="F962" i="23"/>
  <c r="V961" i="23"/>
  <c r="F961" i="23"/>
  <c r="V960" i="23"/>
  <c r="F960" i="23"/>
  <c r="V959" i="23"/>
  <c r="F959" i="23"/>
  <c r="V958" i="23"/>
  <c r="F958" i="23"/>
  <c r="V957" i="23"/>
  <c r="F957" i="23"/>
  <c r="V956" i="23"/>
  <c r="F956" i="23"/>
  <c r="V955" i="23"/>
  <c r="F955" i="23"/>
  <c r="V954" i="23"/>
  <c r="F954" i="23"/>
  <c r="V953" i="23"/>
  <c r="F953" i="23"/>
  <c r="V952" i="23"/>
  <c r="F952" i="23"/>
  <c r="V951" i="23"/>
  <c r="F951" i="23"/>
  <c r="V950" i="23"/>
  <c r="F950" i="23"/>
  <c r="V949" i="23"/>
  <c r="F949" i="23"/>
  <c r="V948" i="23"/>
  <c r="F948" i="23"/>
  <c r="V947" i="23"/>
  <c r="F947" i="23"/>
  <c r="V946" i="23"/>
  <c r="F946" i="23"/>
  <c r="V945" i="23"/>
  <c r="F945" i="23"/>
  <c r="V944" i="23"/>
  <c r="F944" i="23"/>
  <c r="V943" i="23"/>
  <c r="F943" i="23"/>
  <c r="V942" i="23"/>
  <c r="F942" i="23"/>
  <c r="V941" i="23"/>
  <c r="F941" i="23"/>
  <c r="V940" i="23"/>
  <c r="F940" i="23"/>
  <c r="V939" i="23"/>
  <c r="F939" i="23"/>
  <c r="V938" i="23"/>
  <c r="F938" i="23"/>
  <c r="V937" i="23"/>
  <c r="F937" i="23"/>
  <c r="V936" i="23"/>
  <c r="F936" i="23"/>
  <c r="V935" i="23"/>
  <c r="F935" i="23"/>
  <c r="V934" i="23"/>
  <c r="F934" i="23"/>
  <c r="V933" i="23"/>
  <c r="F933" i="23"/>
  <c r="V932" i="23"/>
  <c r="F932" i="23"/>
  <c r="V931" i="23"/>
  <c r="F931" i="23"/>
  <c r="V930" i="23"/>
  <c r="F930" i="23"/>
  <c r="V929" i="23"/>
  <c r="F929" i="23"/>
  <c r="V928" i="23"/>
  <c r="F928" i="23"/>
  <c r="V927" i="23"/>
  <c r="F927" i="23"/>
  <c r="V926" i="23"/>
  <c r="F926" i="23"/>
  <c r="V925" i="23"/>
  <c r="F925" i="23"/>
  <c r="V924" i="23"/>
  <c r="F924" i="23"/>
  <c r="V923" i="23"/>
  <c r="F923" i="23"/>
  <c r="V922" i="23"/>
  <c r="F922" i="23"/>
  <c r="V921" i="23"/>
  <c r="F921" i="23"/>
  <c r="V920" i="23"/>
  <c r="F920" i="23"/>
  <c r="V919" i="23"/>
  <c r="F919" i="23"/>
  <c r="V918" i="23"/>
  <c r="F918" i="23"/>
  <c r="V917" i="23"/>
  <c r="F917" i="23"/>
  <c r="V916" i="23"/>
  <c r="F916" i="23"/>
  <c r="V915" i="23"/>
  <c r="F915" i="23"/>
  <c r="V914" i="23"/>
  <c r="F914" i="23"/>
  <c r="V913" i="23"/>
  <c r="F913" i="23"/>
  <c r="V912" i="23"/>
  <c r="F912" i="23"/>
  <c r="V911" i="23"/>
  <c r="F911" i="23"/>
  <c r="V910" i="23"/>
  <c r="F910" i="23"/>
  <c r="V909" i="23"/>
  <c r="F909" i="23"/>
  <c r="V908" i="23"/>
  <c r="F908" i="23"/>
  <c r="V907" i="23"/>
  <c r="F907" i="23"/>
  <c r="V906" i="23"/>
  <c r="F906" i="23"/>
  <c r="V905" i="23"/>
  <c r="F905" i="23"/>
  <c r="V904" i="23"/>
  <c r="F904" i="23"/>
  <c r="V903" i="23"/>
  <c r="F903" i="23"/>
  <c r="V902" i="23"/>
  <c r="F902" i="23"/>
  <c r="V901" i="23"/>
  <c r="F901" i="23"/>
  <c r="V900" i="23"/>
  <c r="F900" i="23"/>
  <c r="V899" i="23"/>
  <c r="F899" i="23"/>
  <c r="V898" i="23"/>
  <c r="F898" i="23"/>
  <c r="AK897" i="23"/>
  <c r="V897" i="23"/>
  <c r="F897" i="23"/>
  <c r="V896" i="23"/>
  <c r="F896" i="23"/>
  <c r="V895" i="23"/>
  <c r="AK895" i="23" s="1"/>
  <c r="F895" i="23"/>
  <c r="V894" i="23"/>
  <c r="F894" i="23"/>
  <c r="V893" i="23"/>
  <c r="AK893" i="23" s="1"/>
  <c r="F893" i="23"/>
  <c r="V892" i="23"/>
  <c r="F892" i="23"/>
  <c r="V891" i="23"/>
  <c r="F891" i="23"/>
  <c r="V890" i="23"/>
  <c r="AK890" i="23" s="1"/>
  <c r="F890" i="23"/>
  <c r="V889" i="23"/>
  <c r="F889" i="23"/>
  <c r="V888" i="23"/>
  <c r="AK888" i="23" s="1"/>
  <c r="F888" i="23"/>
  <c r="V887" i="23"/>
  <c r="F887" i="23"/>
  <c r="V886" i="23"/>
  <c r="F886" i="23"/>
  <c r="V885" i="23"/>
  <c r="F885" i="23"/>
  <c r="V884" i="23"/>
  <c r="F884" i="23"/>
  <c r="V883" i="23"/>
  <c r="F883" i="23"/>
  <c r="V882" i="23"/>
  <c r="F882" i="23"/>
  <c r="V881" i="23"/>
  <c r="F881" i="23"/>
  <c r="V880" i="23"/>
  <c r="F880" i="23"/>
  <c r="V879" i="23"/>
  <c r="F879" i="23"/>
  <c r="V878" i="23"/>
  <c r="F878" i="23"/>
  <c r="V877" i="23"/>
  <c r="F877" i="23"/>
  <c r="V876" i="23"/>
  <c r="F876" i="23"/>
  <c r="V875" i="23"/>
  <c r="F875" i="23"/>
  <c r="V874" i="23"/>
  <c r="F874" i="23"/>
  <c r="V873" i="23"/>
  <c r="F873" i="23"/>
  <c r="V872" i="23"/>
  <c r="AK872" i="23" s="1"/>
  <c r="F872" i="23"/>
  <c r="V871" i="23"/>
  <c r="F871" i="23"/>
  <c r="V870" i="23"/>
  <c r="F870" i="23"/>
  <c r="V869" i="23"/>
  <c r="F869" i="23"/>
  <c r="V868" i="23"/>
  <c r="F868" i="23"/>
  <c r="V867" i="23"/>
  <c r="F867" i="23"/>
  <c r="V866" i="23"/>
  <c r="F866" i="23"/>
  <c r="V865" i="23"/>
  <c r="F865" i="23"/>
  <c r="V864" i="23"/>
  <c r="F864" i="23"/>
  <c r="V863" i="23"/>
  <c r="F863" i="23"/>
  <c r="V862" i="23"/>
  <c r="F862" i="23"/>
  <c r="V861" i="23"/>
  <c r="F861" i="23"/>
  <c r="V860" i="23"/>
  <c r="F860" i="23"/>
  <c r="V859" i="23"/>
  <c r="F859" i="23"/>
  <c r="V858" i="23"/>
  <c r="F858" i="23"/>
  <c r="V857" i="23"/>
  <c r="F857" i="23"/>
  <c r="V856" i="23"/>
  <c r="F856" i="23"/>
  <c r="V855" i="23"/>
  <c r="F855" i="23"/>
  <c r="V854" i="23"/>
  <c r="F854" i="23"/>
  <c r="V853" i="23"/>
  <c r="F853" i="23"/>
  <c r="V852" i="23"/>
  <c r="F852" i="23"/>
  <c r="V851" i="23"/>
  <c r="F851" i="23"/>
  <c r="V850" i="23"/>
  <c r="F850" i="23"/>
  <c r="V849" i="23"/>
  <c r="F849" i="23"/>
  <c r="V848" i="23"/>
  <c r="F848" i="23"/>
  <c r="V847" i="23"/>
  <c r="F847" i="23"/>
  <c r="V846" i="23"/>
  <c r="F846" i="23"/>
  <c r="V845" i="23"/>
  <c r="F845" i="23"/>
  <c r="V844" i="23"/>
  <c r="F844" i="23"/>
  <c r="V843" i="23"/>
  <c r="F843" i="23"/>
  <c r="V842" i="23"/>
  <c r="F842" i="23"/>
  <c r="V841" i="23"/>
  <c r="F841" i="23"/>
  <c r="V840" i="23"/>
  <c r="F840" i="23"/>
  <c r="V839" i="23"/>
  <c r="F839" i="23"/>
  <c r="V838" i="23"/>
  <c r="F838" i="23"/>
  <c r="V837" i="23"/>
  <c r="F837" i="23"/>
  <c r="V836" i="23"/>
  <c r="F836" i="23"/>
  <c r="V835" i="23"/>
  <c r="F835" i="23"/>
  <c r="V834" i="23"/>
  <c r="F834" i="23"/>
  <c r="V833" i="23"/>
  <c r="F833" i="23"/>
  <c r="V832" i="23"/>
  <c r="F832" i="23"/>
  <c r="V831" i="23"/>
  <c r="F831" i="23"/>
  <c r="V830" i="23"/>
  <c r="F830" i="23"/>
  <c r="V829" i="23"/>
  <c r="F829" i="23"/>
  <c r="V828" i="23"/>
  <c r="F828" i="23"/>
  <c r="V827" i="23"/>
  <c r="F827" i="23"/>
  <c r="V826" i="23"/>
  <c r="F826" i="23"/>
  <c r="V825" i="23"/>
  <c r="F825" i="23"/>
  <c r="V824" i="23"/>
  <c r="F824" i="23"/>
  <c r="V823" i="23"/>
  <c r="F823" i="23"/>
  <c r="V822" i="23"/>
  <c r="F822" i="23"/>
  <c r="V821" i="23"/>
  <c r="F821" i="23"/>
  <c r="V820" i="23"/>
  <c r="F820" i="23"/>
  <c r="V819" i="23"/>
  <c r="F819" i="23"/>
  <c r="V818" i="23"/>
  <c r="F818" i="23"/>
  <c r="V817" i="23"/>
  <c r="F817" i="23"/>
  <c r="V816" i="23"/>
  <c r="F816" i="23"/>
  <c r="V815" i="23"/>
  <c r="F815" i="23"/>
  <c r="V814" i="23"/>
  <c r="F814" i="23"/>
  <c r="V813" i="23"/>
  <c r="F813" i="23"/>
  <c r="V812" i="23"/>
  <c r="F812" i="23"/>
  <c r="V811" i="23"/>
  <c r="F811" i="23"/>
  <c r="V810" i="23"/>
  <c r="F810" i="23"/>
  <c r="V809" i="23"/>
  <c r="F809" i="23"/>
  <c r="V808" i="23"/>
  <c r="F808" i="23"/>
  <c r="V807" i="23"/>
  <c r="F807" i="23"/>
  <c r="V806" i="23"/>
  <c r="F806" i="23"/>
  <c r="V805" i="23"/>
  <c r="F805" i="23"/>
  <c r="V804" i="23"/>
  <c r="F804" i="23"/>
  <c r="V803" i="23"/>
  <c r="F803" i="23"/>
  <c r="V802" i="23"/>
  <c r="F802" i="23"/>
  <c r="V801" i="23"/>
  <c r="F801" i="23"/>
  <c r="V800" i="23"/>
  <c r="F800" i="23"/>
  <c r="V799" i="23"/>
  <c r="F799" i="23"/>
  <c r="V798" i="23"/>
  <c r="F798" i="23"/>
  <c r="V797" i="23"/>
  <c r="F797" i="23"/>
  <c r="V796" i="23"/>
  <c r="F796" i="23"/>
  <c r="V795" i="23"/>
  <c r="F795" i="23"/>
  <c r="V794" i="23"/>
  <c r="F794" i="23"/>
  <c r="V793" i="23"/>
  <c r="F793" i="23"/>
  <c r="V792" i="23"/>
  <c r="F792" i="23"/>
  <c r="V791" i="23"/>
  <c r="F791" i="23"/>
  <c r="V790" i="23"/>
  <c r="F790" i="23"/>
  <c r="V789" i="23"/>
  <c r="F789" i="23"/>
  <c r="V788" i="23"/>
  <c r="F788" i="23"/>
  <c r="V787" i="23"/>
  <c r="F787" i="23"/>
  <c r="V786" i="23"/>
  <c r="F786" i="23"/>
  <c r="V785" i="23"/>
  <c r="F785" i="23"/>
  <c r="V784" i="23"/>
  <c r="F784" i="23"/>
  <c r="V783" i="23"/>
  <c r="F783" i="23"/>
  <c r="V782" i="23"/>
  <c r="F782" i="23"/>
  <c r="V781" i="23"/>
  <c r="F781" i="23"/>
  <c r="V780" i="23"/>
  <c r="F780" i="23"/>
  <c r="V779" i="23"/>
  <c r="F779" i="23"/>
  <c r="V778" i="23"/>
  <c r="F778" i="23"/>
  <c r="V777" i="23"/>
  <c r="F777" i="23"/>
  <c r="V776" i="23"/>
  <c r="F776" i="23"/>
  <c r="V775" i="23"/>
  <c r="F775" i="23"/>
  <c r="V774" i="23"/>
  <c r="F774" i="23"/>
  <c r="V773" i="23"/>
  <c r="F773" i="23"/>
  <c r="V772" i="23"/>
  <c r="F772" i="23"/>
  <c r="V771" i="23"/>
  <c r="F771" i="23"/>
  <c r="V770" i="23"/>
  <c r="F770" i="23"/>
  <c r="V769" i="23"/>
  <c r="F769" i="23"/>
  <c r="V768" i="23"/>
  <c r="F768" i="23"/>
  <c r="V767" i="23"/>
  <c r="F767" i="23"/>
  <c r="V766" i="23"/>
  <c r="F766" i="23"/>
  <c r="V765" i="23"/>
  <c r="F765" i="23"/>
  <c r="V764" i="23"/>
  <c r="F764" i="23"/>
  <c r="V763" i="23"/>
  <c r="F763" i="23"/>
  <c r="V762" i="23"/>
  <c r="F762" i="23"/>
  <c r="V761" i="23"/>
  <c r="F761" i="23"/>
  <c r="V760" i="23"/>
  <c r="F760" i="23"/>
  <c r="V759" i="23"/>
  <c r="F759" i="23"/>
  <c r="V758" i="23"/>
  <c r="F758" i="23"/>
  <c r="V757" i="23"/>
  <c r="F757" i="23"/>
  <c r="V756" i="23"/>
  <c r="F756" i="23"/>
  <c r="V755" i="23"/>
  <c r="F755" i="23"/>
  <c r="V754" i="23"/>
  <c r="F754" i="23"/>
  <c r="V753" i="23"/>
  <c r="F753" i="23"/>
  <c r="V752" i="23"/>
  <c r="F752" i="23"/>
  <c r="V751" i="23"/>
  <c r="F751" i="23"/>
  <c r="V750" i="23"/>
  <c r="F750" i="23"/>
  <c r="V749" i="23"/>
  <c r="F749" i="23"/>
  <c r="V748" i="23"/>
  <c r="F748" i="23"/>
  <c r="V747" i="23"/>
  <c r="F747" i="23"/>
  <c r="V746" i="23"/>
  <c r="F746" i="23"/>
  <c r="V745" i="23"/>
  <c r="F745" i="23"/>
  <c r="V744" i="23"/>
  <c r="F744" i="23"/>
  <c r="V743" i="23"/>
  <c r="F743" i="23"/>
  <c r="V742" i="23"/>
  <c r="F742" i="23"/>
  <c r="V741" i="23"/>
  <c r="F741" i="23"/>
  <c r="V740" i="23"/>
  <c r="F740" i="23"/>
  <c r="V739" i="23"/>
  <c r="F739" i="23"/>
  <c r="V738" i="23"/>
  <c r="F738" i="23"/>
  <c r="V737" i="23"/>
  <c r="F737" i="23"/>
  <c r="V736" i="23"/>
  <c r="F736" i="23"/>
  <c r="V735" i="23"/>
  <c r="F735" i="23"/>
  <c r="V734" i="23"/>
  <c r="F734" i="23"/>
  <c r="V733" i="23"/>
  <c r="F733" i="23"/>
  <c r="V732" i="23"/>
  <c r="F732" i="23"/>
  <c r="V731" i="23"/>
  <c r="F731" i="23"/>
  <c r="V730" i="23"/>
  <c r="F730" i="23"/>
  <c r="V729" i="23"/>
  <c r="F729" i="23"/>
  <c r="V728" i="23"/>
  <c r="F728" i="23"/>
  <c r="V727" i="23"/>
  <c r="F727" i="23"/>
  <c r="V726" i="23"/>
  <c r="F726" i="23"/>
  <c r="V725" i="23"/>
  <c r="F725" i="23"/>
  <c r="V724" i="23"/>
  <c r="F724" i="23"/>
  <c r="V723" i="23"/>
  <c r="F723" i="23"/>
  <c r="V722" i="23"/>
  <c r="F722" i="23"/>
  <c r="V721" i="23"/>
  <c r="F721" i="23"/>
  <c r="V720" i="23"/>
  <c r="F720" i="23"/>
  <c r="V719" i="23"/>
  <c r="F719" i="23"/>
  <c r="V718" i="23"/>
  <c r="F718" i="23"/>
  <c r="V717" i="23"/>
  <c r="F717" i="23"/>
  <c r="V716" i="23"/>
  <c r="F716" i="23"/>
  <c r="V715" i="23"/>
  <c r="F715" i="23"/>
  <c r="V714" i="23"/>
  <c r="F714" i="23"/>
  <c r="V713" i="23"/>
  <c r="F713" i="23"/>
  <c r="V712" i="23"/>
  <c r="F712" i="23"/>
  <c r="V711" i="23"/>
  <c r="F711" i="23"/>
  <c r="V710" i="23"/>
  <c r="F710" i="23"/>
  <c r="V709" i="23"/>
  <c r="F709" i="23"/>
  <c r="V708" i="23"/>
  <c r="F708" i="23"/>
  <c r="V707" i="23"/>
  <c r="F707" i="23"/>
  <c r="V706" i="23"/>
  <c r="F706" i="23"/>
  <c r="V705" i="23"/>
  <c r="F705" i="23"/>
  <c r="V704" i="23"/>
  <c r="F704" i="23"/>
  <c r="V703" i="23"/>
  <c r="F703" i="23"/>
  <c r="V702" i="23"/>
  <c r="F702" i="23"/>
  <c r="V701" i="23"/>
  <c r="F701" i="23"/>
  <c r="V700" i="23"/>
  <c r="F700" i="23"/>
  <c r="V699" i="23"/>
  <c r="F699" i="23"/>
  <c r="V698" i="23"/>
  <c r="F698" i="23"/>
  <c r="V697" i="23"/>
  <c r="F697" i="23"/>
  <c r="V696" i="23"/>
  <c r="F696" i="23"/>
  <c r="V695" i="23"/>
  <c r="F695" i="23"/>
  <c r="V694" i="23"/>
  <c r="F694" i="23"/>
  <c r="V693" i="23"/>
  <c r="F693" i="23"/>
  <c r="V692" i="23"/>
  <c r="F692" i="23"/>
  <c r="V691" i="23"/>
  <c r="F691" i="23"/>
  <c r="V690" i="23"/>
  <c r="F690" i="23"/>
  <c r="V689" i="23"/>
  <c r="F689" i="23"/>
  <c r="V688" i="23"/>
  <c r="F688" i="23"/>
  <c r="V687" i="23"/>
  <c r="F687" i="23"/>
  <c r="V686" i="23"/>
  <c r="F686" i="23"/>
  <c r="V685" i="23"/>
  <c r="F685" i="23"/>
  <c r="V684" i="23"/>
  <c r="F684" i="23"/>
  <c r="V683" i="23"/>
  <c r="F683" i="23"/>
  <c r="V682" i="23"/>
  <c r="F682" i="23"/>
  <c r="V681" i="23"/>
  <c r="F681" i="23"/>
  <c r="V680" i="23"/>
  <c r="F680" i="23"/>
  <c r="V679" i="23"/>
  <c r="F679" i="23"/>
  <c r="V678" i="23"/>
  <c r="F678" i="23"/>
  <c r="V677" i="23"/>
  <c r="F677" i="23"/>
  <c r="V676" i="23"/>
  <c r="F676" i="23"/>
  <c r="V675" i="23"/>
  <c r="F675" i="23"/>
  <c r="V674" i="23"/>
  <c r="F674" i="23"/>
  <c r="V673" i="23"/>
  <c r="F673" i="23"/>
  <c r="V672" i="23"/>
  <c r="F672" i="23"/>
  <c r="V671" i="23"/>
  <c r="F671" i="23"/>
  <c r="V670" i="23"/>
  <c r="F670" i="23"/>
  <c r="V669" i="23"/>
  <c r="F669" i="23"/>
  <c r="V668" i="23"/>
  <c r="F668" i="23"/>
  <c r="V667" i="23"/>
  <c r="F667" i="23"/>
  <c r="V666" i="23"/>
  <c r="F666" i="23"/>
  <c r="V665" i="23"/>
  <c r="F665" i="23"/>
  <c r="V664" i="23"/>
  <c r="F664" i="23"/>
  <c r="V663" i="23"/>
  <c r="F663" i="23"/>
  <c r="V662" i="23"/>
  <c r="F662" i="23"/>
  <c r="V661" i="23"/>
  <c r="F661" i="23"/>
  <c r="V660" i="23"/>
  <c r="F660" i="23"/>
  <c r="V659" i="23"/>
  <c r="F659" i="23"/>
  <c r="V658" i="23"/>
  <c r="F658" i="23"/>
  <c r="V657" i="23"/>
  <c r="F657" i="23"/>
  <c r="V656" i="23"/>
  <c r="F656" i="23"/>
  <c r="V655" i="23"/>
  <c r="F655" i="23"/>
  <c r="V654" i="23"/>
  <c r="F654" i="23"/>
  <c r="V653" i="23"/>
  <c r="F653" i="23"/>
  <c r="V652" i="23"/>
  <c r="F652" i="23"/>
  <c r="V651" i="23"/>
  <c r="F651" i="23"/>
  <c r="V650" i="23"/>
  <c r="F650" i="23"/>
  <c r="V649" i="23"/>
  <c r="F649" i="23"/>
  <c r="V648" i="23"/>
  <c r="F648" i="23"/>
  <c r="V647" i="23"/>
  <c r="F647" i="23"/>
  <c r="V646" i="23"/>
  <c r="F646" i="23"/>
  <c r="V645" i="23"/>
  <c r="F645" i="23"/>
  <c r="V644" i="23"/>
  <c r="F644" i="23"/>
  <c r="V643" i="23"/>
  <c r="F643" i="23"/>
  <c r="V642" i="23"/>
  <c r="F642" i="23"/>
  <c r="V641" i="23"/>
  <c r="F641" i="23"/>
  <c r="V640" i="23"/>
  <c r="F640" i="23"/>
  <c r="V639" i="23"/>
  <c r="F639" i="23"/>
  <c r="V638" i="23"/>
  <c r="F638" i="23"/>
  <c r="V637" i="23"/>
  <c r="F637" i="23"/>
  <c r="V636" i="23"/>
  <c r="F636" i="23"/>
  <c r="V635" i="23"/>
  <c r="F635" i="23"/>
  <c r="V634" i="23"/>
  <c r="F634" i="23"/>
  <c r="V633" i="23"/>
  <c r="F633" i="23"/>
  <c r="V632" i="23"/>
  <c r="F632" i="23"/>
  <c r="V631" i="23"/>
  <c r="F631" i="23"/>
  <c r="V630" i="23"/>
  <c r="F630" i="23"/>
  <c r="V629" i="23"/>
  <c r="F629" i="23"/>
  <c r="V628" i="23"/>
  <c r="F628" i="23"/>
  <c r="V627" i="23"/>
  <c r="F627" i="23"/>
  <c r="V626" i="23"/>
  <c r="F626" i="23"/>
  <c r="V625" i="23"/>
  <c r="F625" i="23"/>
  <c r="V624" i="23"/>
  <c r="F624" i="23"/>
  <c r="V623" i="23"/>
  <c r="F623" i="23"/>
  <c r="V622" i="23"/>
  <c r="F622" i="23"/>
  <c r="V621" i="23"/>
  <c r="F621" i="23"/>
  <c r="V620" i="23"/>
  <c r="F620" i="23"/>
  <c r="V619" i="23"/>
  <c r="F619" i="23"/>
  <c r="V618" i="23"/>
  <c r="F618" i="23"/>
  <c r="V617" i="23"/>
  <c r="F617" i="23"/>
  <c r="V616" i="23"/>
  <c r="F616" i="23"/>
  <c r="V615" i="23"/>
  <c r="F615" i="23"/>
  <c r="V614" i="23"/>
  <c r="F614" i="23"/>
  <c r="V613" i="23"/>
  <c r="F613" i="23"/>
  <c r="V612" i="23"/>
  <c r="F612" i="23"/>
  <c r="V611" i="23"/>
  <c r="F611" i="23"/>
  <c r="V610" i="23"/>
  <c r="F610" i="23"/>
  <c r="V609" i="23"/>
  <c r="F609" i="23"/>
  <c r="V608" i="23"/>
  <c r="F608" i="23"/>
  <c r="V607" i="23"/>
  <c r="F607" i="23"/>
  <c r="V606" i="23"/>
  <c r="F606" i="23"/>
  <c r="V605" i="23"/>
  <c r="F605" i="23"/>
  <c r="V604" i="23"/>
  <c r="F604" i="23"/>
  <c r="V603" i="23"/>
  <c r="F603" i="23"/>
  <c r="V602" i="23"/>
  <c r="F602" i="23"/>
  <c r="V601" i="23"/>
  <c r="F601" i="23"/>
  <c r="V600" i="23"/>
  <c r="F600" i="23"/>
  <c r="V599" i="23"/>
  <c r="F599" i="23"/>
  <c r="V598" i="23"/>
  <c r="F598" i="23"/>
  <c r="V597" i="23"/>
  <c r="F597" i="23"/>
  <c r="V596" i="23"/>
  <c r="F596" i="23"/>
  <c r="V595" i="23"/>
  <c r="F595" i="23"/>
  <c r="V594" i="23"/>
  <c r="F594" i="23"/>
  <c r="V593" i="23"/>
  <c r="F593" i="23"/>
  <c r="V592" i="23"/>
  <c r="F592" i="23"/>
  <c r="V591" i="23"/>
  <c r="F591" i="23"/>
  <c r="V590" i="23"/>
  <c r="F590" i="23"/>
  <c r="V589" i="23"/>
  <c r="F589" i="23"/>
  <c r="V588" i="23"/>
  <c r="F588" i="23"/>
  <c r="V587" i="23"/>
  <c r="F587" i="23"/>
  <c r="V586" i="23"/>
  <c r="F586" i="23"/>
  <c r="V585" i="23"/>
  <c r="F585" i="23"/>
  <c r="V584" i="23"/>
  <c r="F584" i="23"/>
  <c r="V583" i="23"/>
  <c r="F583" i="23"/>
  <c r="V582" i="23"/>
  <c r="F582" i="23"/>
  <c r="V581" i="23"/>
  <c r="F581" i="23"/>
  <c r="V580" i="23"/>
  <c r="F580" i="23"/>
  <c r="V579" i="23"/>
  <c r="AK579" i="23" s="1"/>
  <c r="F579" i="23"/>
  <c r="V578" i="23"/>
  <c r="F578" i="23"/>
  <c r="V577" i="23"/>
  <c r="AK577" i="23" s="1"/>
  <c r="F577" i="23"/>
  <c r="V576" i="23"/>
  <c r="F576" i="23"/>
  <c r="V575" i="23"/>
  <c r="F575" i="23"/>
  <c r="V574" i="23"/>
  <c r="F574" i="23"/>
  <c r="V573" i="23"/>
  <c r="F573" i="23"/>
  <c r="V572" i="23"/>
  <c r="F572" i="23"/>
  <c r="V571" i="23"/>
  <c r="F571" i="23"/>
  <c r="V570" i="23"/>
  <c r="F570" i="23"/>
  <c r="V569" i="23"/>
  <c r="F569" i="23"/>
  <c r="V568" i="23"/>
  <c r="F568" i="23"/>
  <c r="V567" i="23"/>
  <c r="F567" i="23"/>
  <c r="V566" i="23"/>
  <c r="F566" i="23"/>
  <c r="V565" i="23"/>
  <c r="F565" i="23"/>
  <c r="V564" i="23"/>
  <c r="F564" i="23"/>
  <c r="V563" i="23"/>
  <c r="F563" i="23"/>
  <c r="V562" i="23"/>
  <c r="F562" i="23"/>
  <c r="V561" i="23"/>
  <c r="F561" i="23"/>
  <c r="V560" i="23"/>
  <c r="F560" i="23"/>
  <c r="V559" i="23"/>
  <c r="F559" i="23"/>
  <c r="V558" i="23"/>
  <c r="F558" i="23"/>
  <c r="V557" i="23"/>
  <c r="F557" i="23"/>
  <c r="V556" i="23"/>
  <c r="F556" i="23"/>
  <c r="V555" i="23"/>
  <c r="F555" i="23"/>
  <c r="V554" i="23"/>
  <c r="F554" i="23"/>
  <c r="V553" i="23"/>
  <c r="AK553" i="23" s="1"/>
  <c r="F553" i="23"/>
  <c r="V552" i="23"/>
  <c r="F552" i="23"/>
  <c r="V551" i="23"/>
  <c r="F551" i="23"/>
  <c r="V550" i="23"/>
  <c r="F550" i="23"/>
  <c r="V549" i="23"/>
  <c r="F549" i="23"/>
  <c r="V548" i="23"/>
  <c r="F548" i="23"/>
  <c r="V547" i="23"/>
  <c r="F547" i="23"/>
  <c r="V546" i="23"/>
  <c r="F546" i="23"/>
  <c r="V545" i="23"/>
  <c r="F545" i="23"/>
  <c r="V544" i="23"/>
  <c r="F544" i="23"/>
  <c r="V543" i="23"/>
  <c r="F543" i="23"/>
  <c r="V542" i="23"/>
  <c r="F542" i="23"/>
  <c r="V541" i="23"/>
  <c r="F541" i="23"/>
  <c r="V540" i="23"/>
  <c r="F540" i="23"/>
  <c r="V539" i="23"/>
  <c r="F539" i="23"/>
  <c r="V538" i="23"/>
  <c r="F538" i="23"/>
  <c r="V537" i="23"/>
  <c r="F537" i="23"/>
  <c r="V536" i="23"/>
  <c r="F536" i="23"/>
  <c r="V535" i="23"/>
  <c r="F535" i="23"/>
  <c r="V534" i="23"/>
  <c r="F534" i="23"/>
  <c r="V533" i="23"/>
  <c r="F533" i="23"/>
  <c r="V532" i="23"/>
  <c r="F532" i="23"/>
  <c r="V531" i="23"/>
  <c r="F531" i="23"/>
  <c r="V530" i="23"/>
  <c r="F530" i="23"/>
  <c r="V529" i="23"/>
  <c r="F529" i="23"/>
  <c r="V528" i="23"/>
  <c r="F528" i="23"/>
  <c r="V527" i="23"/>
  <c r="F527" i="23"/>
  <c r="V526" i="23"/>
  <c r="F526" i="23"/>
  <c r="V525" i="23"/>
  <c r="F525" i="23"/>
  <c r="V524" i="23"/>
  <c r="F524" i="23"/>
  <c r="V523" i="23"/>
  <c r="F523" i="23"/>
  <c r="V522" i="23"/>
  <c r="F522" i="23"/>
  <c r="V521" i="23"/>
  <c r="F521" i="23"/>
  <c r="V520" i="23"/>
  <c r="F520" i="23"/>
  <c r="V519" i="23"/>
  <c r="F519" i="23"/>
  <c r="V518" i="23"/>
  <c r="F518" i="23"/>
  <c r="V517" i="23"/>
  <c r="F517" i="23"/>
  <c r="V516" i="23"/>
  <c r="F516" i="23"/>
  <c r="V515" i="23"/>
  <c r="F515" i="23"/>
  <c r="V514" i="23"/>
  <c r="F514" i="23"/>
  <c r="V513" i="23"/>
  <c r="F513" i="23"/>
  <c r="V512" i="23"/>
  <c r="F512" i="23"/>
  <c r="V511" i="23"/>
  <c r="F511" i="23"/>
  <c r="V510" i="23"/>
  <c r="F510" i="23"/>
  <c r="V509" i="23"/>
  <c r="F509" i="23"/>
  <c r="V508" i="23"/>
  <c r="F508" i="23"/>
  <c r="V507" i="23"/>
  <c r="F507" i="23"/>
  <c r="V506" i="23"/>
  <c r="F506" i="23"/>
  <c r="V505" i="23"/>
  <c r="F505" i="23"/>
  <c r="V504" i="23"/>
  <c r="F504" i="23"/>
  <c r="V503" i="23"/>
  <c r="F503" i="23"/>
  <c r="V502" i="23"/>
  <c r="F502" i="23"/>
  <c r="V501" i="23"/>
  <c r="F501" i="23"/>
  <c r="V500" i="23"/>
  <c r="F500" i="23"/>
  <c r="V499" i="23"/>
  <c r="F499" i="23"/>
  <c r="V498" i="23"/>
  <c r="F498" i="23"/>
  <c r="V497" i="23"/>
  <c r="F497" i="23"/>
  <c r="V496" i="23"/>
  <c r="F496" i="23"/>
  <c r="V495" i="23"/>
  <c r="F495" i="23"/>
  <c r="V494" i="23"/>
  <c r="F494" i="23"/>
  <c r="V493" i="23"/>
  <c r="F493" i="23"/>
  <c r="V492" i="23"/>
  <c r="F492" i="23"/>
  <c r="V491" i="23"/>
  <c r="F491" i="23"/>
  <c r="V490" i="23"/>
  <c r="F490" i="23"/>
  <c r="V489" i="23"/>
  <c r="F489" i="23"/>
  <c r="V488" i="23"/>
  <c r="F488" i="23"/>
  <c r="V487" i="23"/>
  <c r="F487" i="23"/>
  <c r="V486" i="23"/>
  <c r="F486" i="23"/>
  <c r="V485" i="23"/>
  <c r="F485" i="23"/>
  <c r="V484" i="23"/>
  <c r="F484" i="23"/>
  <c r="V483" i="23"/>
  <c r="F483" i="23"/>
  <c r="V482" i="23"/>
  <c r="F482" i="23"/>
  <c r="V481" i="23"/>
  <c r="F481" i="23"/>
  <c r="V480" i="23"/>
  <c r="F480" i="23"/>
  <c r="V479" i="23"/>
  <c r="F479" i="23"/>
  <c r="V478" i="23"/>
  <c r="F478" i="23"/>
  <c r="V477" i="23"/>
  <c r="F477" i="23"/>
  <c r="V476" i="23"/>
  <c r="F476" i="23"/>
  <c r="V475" i="23"/>
  <c r="F475" i="23"/>
  <c r="V474" i="23"/>
  <c r="F474" i="23"/>
  <c r="V473" i="23"/>
  <c r="F473" i="23"/>
  <c r="V472" i="23"/>
  <c r="F472" i="23"/>
  <c r="V471" i="23"/>
  <c r="F471" i="23"/>
  <c r="V470" i="23"/>
  <c r="F470" i="23"/>
  <c r="V469" i="23"/>
  <c r="F469" i="23"/>
  <c r="V468" i="23"/>
  <c r="F468" i="23"/>
  <c r="V467" i="23"/>
  <c r="F467" i="23"/>
  <c r="V466" i="23"/>
  <c r="F466" i="23"/>
  <c r="V465" i="23"/>
  <c r="F465" i="23"/>
  <c r="V464" i="23"/>
  <c r="F464" i="23"/>
  <c r="V463" i="23"/>
  <c r="F463" i="23"/>
  <c r="V462" i="23"/>
  <c r="F462" i="23"/>
  <c r="V461" i="23"/>
  <c r="F461" i="23"/>
  <c r="V460" i="23"/>
  <c r="F460" i="23"/>
  <c r="V459" i="23"/>
  <c r="F459" i="23"/>
  <c r="V458" i="23"/>
  <c r="F458" i="23"/>
  <c r="V457" i="23"/>
  <c r="F457" i="23"/>
  <c r="V456" i="23"/>
  <c r="F456" i="23"/>
  <c r="V455" i="23"/>
  <c r="F455" i="23"/>
  <c r="V454" i="23"/>
  <c r="F454" i="23"/>
  <c r="V453" i="23"/>
  <c r="F453" i="23"/>
  <c r="V452" i="23"/>
  <c r="F452" i="23"/>
  <c r="V451" i="23"/>
  <c r="F451" i="23"/>
  <c r="V450" i="23"/>
  <c r="F450" i="23"/>
  <c r="V449" i="23"/>
  <c r="F449" i="23"/>
  <c r="V448" i="23"/>
  <c r="F448" i="23"/>
  <c r="V447" i="23"/>
  <c r="F447" i="23"/>
  <c r="V446" i="23"/>
  <c r="F446" i="23"/>
  <c r="V445" i="23"/>
  <c r="F445" i="23"/>
  <c r="V444" i="23"/>
  <c r="F444" i="23"/>
  <c r="V443" i="23"/>
  <c r="F443" i="23"/>
  <c r="V442" i="23"/>
  <c r="F442" i="23"/>
  <c r="V441" i="23"/>
  <c r="F441" i="23"/>
  <c r="V440" i="23"/>
  <c r="F440" i="23"/>
  <c r="V439" i="23"/>
  <c r="F439" i="23"/>
  <c r="V438" i="23"/>
  <c r="F438" i="23"/>
  <c r="V437" i="23"/>
  <c r="F437" i="23"/>
  <c r="V436" i="23"/>
  <c r="F436" i="23"/>
  <c r="V435" i="23"/>
  <c r="F435" i="23"/>
  <c r="V434" i="23"/>
  <c r="F434" i="23"/>
  <c r="V433" i="23"/>
  <c r="F433" i="23"/>
  <c r="V432" i="23"/>
  <c r="F432" i="23"/>
  <c r="V431" i="23"/>
  <c r="F431" i="23"/>
  <c r="V430" i="23"/>
  <c r="F430" i="23"/>
  <c r="V429" i="23"/>
  <c r="F429" i="23"/>
  <c r="V428" i="23"/>
  <c r="F428" i="23"/>
  <c r="V427" i="23"/>
  <c r="F427" i="23"/>
  <c r="V426" i="23"/>
  <c r="F426" i="23"/>
  <c r="V425" i="23"/>
  <c r="F425" i="23"/>
  <c r="V424" i="23"/>
  <c r="F424" i="23"/>
  <c r="V423" i="23"/>
  <c r="F423" i="23"/>
  <c r="V422" i="23"/>
  <c r="F422" i="23"/>
  <c r="V421" i="23"/>
  <c r="F421" i="23"/>
  <c r="V420" i="23"/>
  <c r="F420" i="23"/>
  <c r="V419" i="23"/>
  <c r="F419" i="23"/>
  <c r="V418" i="23"/>
  <c r="F418" i="23"/>
  <c r="V417" i="23"/>
  <c r="F417" i="23"/>
  <c r="V416" i="23"/>
  <c r="F416" i="23"/>
  <c r="V415" i="23"/>
  <c r="F415" i="23"/>
  <c r="V414" i="23"/>
  <c r="F414" i="23"/>
  <c r="V413" i="23"/>
  <c r="F413" i="23"/>
  <c r="V412" i="23"/>
  <c r="F412" i="23"/>
  <c r="V411" i="23"/>
  <c r="F411" i="23"/>
  <c r="V410" i="23"/>
  <c r="F410" i="23"/>
  <c r="V409" i="23"/>
  <c r="F409" i="23"/>
  <c r="V408" i="23"/>
  <c r="F408" i="23"/>
  <c r="V407" i="23"/>
  <c r="F407" i="23"/>
  <c r="V406" i="23"/>
  <c r="F406" i="23"/>
  <c r="V405" i="23"/>
  <c r="F405" i="23"/>
  <c r="V404" i="23"/>
  <c r="F404" i="23"/>
  <c r="V403" i="23"/>
  <c r="F403" i="23"/>
  <c r="V402" i="23"/>
  <c r="F402" i="23"/>
  <c r="V401" i="23"/>
  <c r="F401" i="23"/>
  <c r="V400" i="23"/>
  <c r="F400" i="23"/>
  <c r="V399" i="23"/>
  <c r="F399" i="23"/>
  <c r="V398" i="23"/>
  <c r="F398" i="23"/>
  <c r="V397" i="23"/>
  <c r="F397" i="23"/>
  <c r="V396" i="23"/>
  <c r="F396" i="23"/>
  <c r="V395" i="23"/>
  <c r="F395" i="23"/>
  <c r="V394" i="23"/>
  <c r="F394" i="23"/>
  <c r="V393" i="23"/>
  <c r="F393" i="23"/>
  <c r="V392" i="23"/>
  <c r="F392" i="23"/>
  <c r="V391" i="23"/>
  <c r="F391" i="23"/>
  <c r="V390" i="23"/>
  <c r="F390" i="23"/>
  <c r="V389" i="23"/>
  <c r="F389" i="23"/>
  <c r="V388" i="23"/>
  <c r="F388" i="23"/>
  <c r="V387" i="23"/>
  <c r="F387" i="23"/>
  <c r="V386" i="23"/>
  <c r="F386" i="23"/>
  <c r="V385" i="23"/>
  <c r="F385" i="23"/>
  <c r="V384" i="23"/>
  <c r="F384" i="23"/>
  <c r="V383" i="23"/>
  <c r="F383" i="23"/>
  <c r="V382" i="23"/>
  <c r="F382" i="23"/>
  <c r="V381" i="23"/>
  <c r="F381" i="23"/>
  <c r="V380" i="23"/>
  <c r="F380" i="23"/>
  <c r="V379" i="23"/>
  <c r="F379" i="23"/>
  <c r="V378" i="23"/>
  <c r="F378" i="23"/>
  <c r="V377" i="23"/>
  <c r="F377" i="23"/>
  <c r="V376" i="23"/>
  <c r="F376" i="23"/>
  <c r="V375" i="23"/>
  <c r="F375" i="23"/>
  <c r="V374" i="23"/>
  <c r="F374" i="23"/>
  <c r="V373" i="23"/>
  <c r="F373" i="23"/>
  <c r="V372" i="23"/>
  <c r="F372" i="23"/>
  <c r="V371" i="23"/>
  <c r="F371" i="23"/>
  <c r="V370" i="23"/>
  <c r="F370" i="23"/>
  <c r="V369" i="23"/>
  <c r="F369" i="23"/>
  <c r="V368" i="23"/>
  <c r="F368" i="23"/>
  <c r="V367" i="23"/>
  <c r="F367" i="23"/>
  <c r="V366" i="23"/>
  <c r="F366" i="23"/>
  <c r="V365" i="23"/>
  <c r="F365" i="23"/>
  <c r="V364" i="23"/>
  <c r="F364" i="23"/>
  <c r="V363" i="23"/>
  <c r="F363" i="23"/>
  <c r="V362" i="23"/>
  <c r="F362" i="23"/>
  <c r="V361" i="23"/>
  <c r="F361" i="23"/>
  <c r="V360" i="23"/>
  <c r="F360" i="23"/>
  <c r="V359" i="23"/>
  <c r="F359" i="23"/>
  <c r="V358" i="23"/>
  <c r="F358" i="23"/>
  <c r="V357" i="23"/>
  <c r="F357" i="23"/>
  <c r="V356" i="23"/>
  <c r="F356" i="23"/>
  <c r="V355" i="23"/>
  <c r="F355" i="23"/>
  <c r="V354" i="23"/>
  <c r="F354" i="23"/>
  <c r="V353" i="23"/>
  <c r="F353" i="23"/>
  <c r="V352" i="23"/>
  <c r="F352" i="23"/>
  <c r="V351" i="23"/>
  <c r="F351" i="23"/>
  <c r="V350" i="23"/>
  <c r="F350" i="23"/>
  <c r="V349" i="23"/>
  <c r="F349" i="23"/>
  <c r="V348" i="23"/>
  <c r="F348" i="23"/>
  <c r="V347" i="23"/>
  <c r="F347" i="23"/>
  <c r="V346" i="23"/>
  <c r="F346" i="23"/>
  <c r="V345" i="23"/>
  <c r="F345" i="23"/>
  <c r="V344" i="23"/>
  <c r="F344" i="23"/>
  <c r="V343" i="23"/>
  <c r="F343" i="23"/>
  <c r="V342" i="23"/>
  <c r="F342" i="23"/>
  <c r="V341" i="23"/>
  <c r="F341" i="23"/>
  <c r="V340" i="23"/>
  <c r="F340" i="23"/>
  <c r="V339" i="23"/>
  <c r="F339" i="23"/>
  <c r="V338" i="23"/>
  <c r="F338" i="23"/>
  <c r="V337" i="23"/>
  <c r="F337" i="23"/>
  <c r="V336" i="23"/>
  <c r="F336" i="23"/>
  <c r="V335" i="23"/>
  <c r="F335" i="23"/>
  <c r="V334" i="23"/>
  <c r="F334" i="23"/>
  <c r="V333" i="23"/>
  <c r="F333" i="23"/>
  <c r="V332" i="23"/>
  <c r="F332" i="23"/>
  <c r="V331" i="23"/>
  <c r="F331" i="23"/>
  <c r="V330" i="23"/>
  <c r="F330" i="23"/>
  <c r="V329" i="23"/>
  <c r="F329" i="23"/>
  <c r="V328" i="23"/>
  <c r="F328" i="23"/>
  <c r="V327" i="23"/>
  <c r="F327" i="23"/>
  <c r="V326" i="23"/>
  <c r="F326" i="23"/>
  <c r="V325" i="23"/>
  <c r="F325" i="23"/>
  <c r="V324" i="23"/>
  <c r="F324" i="23"/>
  <c r="V323" i="23"/>
  <c r="F323" i="23"/>
  <c r="V322" i="23"/>
  <c r="F322" i="23"/>
  <c r="V321" i="23"/>
  <c r="F321" i="23"/>
  <c r="V320" i="23"/>
  <c r="F320" i="23"/>
  <c r="V319" i="23"/>
  <c r="F319" i="23"/>
  <c r="V318" i="23"/>
  <c r="F318" i="23"/>
  <c r="V317" i="23"/>
  <c r="F317" i="23"/>
  <c r="V316" i="23"/>
  <c r="F316" i="23"/>
  <c r="V315" i="23"/>
  <c r="F315" i="23"/>
  <c r="V314" i="23"/>
  <c r="F314" i="23"/>
  <c r="V313" i="23"/>
  <c r="F313" i="23"/>
  <c r="V312" i="23"/>
  <c r="F312" i="23"/>
  <c r="V311" i="23"/>
  <c r="F311" i="23"/>
  <c r="V310" i="23"/>
  <c r="F310" i="23"/>
  <c r="V309" i="23"/>
  <c r="F309" i="23"/>
  <c r="V308" i="23"/>
  <c r="F308" i="23"/>
  <c r="V307" i="23"/>
  <c r="F307" i="23"/>
  <c r="V306" i="23"/>
  <c r="F306" i="23"/>
  <c r="V305" i="23"/>
  <c r="F305" i="23"/>
  <c r="V304" i="23"/>
  <c r="F304" i="23"/>
  <c r="V303" i="23"/>
  <c r="F303" i="23"/>
  <c r="V302" i="23"/>
  <c r="F302" i="23"/>
  <c r="V301" i="23"/>
  <c r="F301" i="23"/>
  <c r="V300" i="23"/>
  <c r="F300" i="23"/>
  <c r="V299" i="23"/>
  <c r="F299" i="23"/>
  <c r="V298" i="23"/>
  <c r="F298" i="23"/>
  <c r="V297" i="23"/>
  <c r="F297" i="23"/>
  <c r="V296" i="23"/>
  <c r="F296" i="23"/>
  <c r="V295" i="23"/>
  <c r="F295" i="23"/>
  <c r="V294" i="23"/>
  <c r="F294" i="23"/>
  <c r="V293" i="23"/>
  <c r="F293" i="23"/>
  <c r="V292" i="23"/>
  <c r="F292" i="23"/>
  <c r="V291" i="23"/>
  <c r="F291" i="23"/>
  <c r="V290" i="23"/>
  <c r="F290" i="23"/>
  <c r="V289" i="23"/>
  <c r="F289" i="23"/>
  <c r="V288" i="23"/>
  <c r="F288" i="23"/>
  <c r="V287" i="23"/>
  <c r="F287" i="23"/>
  <c r="V286" i="23"/>
  <c r="F286" i="23"/>
  <c r="V285" i="23"/>
  <c r="F285" i="23"/>
  <c r="V284" i="23"/>
  <c r="F284" i="23"/>
  <c r="V283" i="23"/>
  <c r="F283" i="23"/>
  <c r="V282" i="23"/>
  <c r="F282" i="23"/>
  <c r="V281" i="23"/>
  <c r="F281" i="23"/>
  <c r="V280" i="23"/>
  <c r="F280" i="23"/>
  <c r="V279" i="23"/>
  <c r="F279" i="23"/>
  <c r="V278" i="23"/>
  <c r="F278" i="23"/>
  <c r="V277" i="23"/>
  <c r="F277" i="23"/>
  <c r="V276" i="23"/>
  <c r="F276" i="23"/>
  <c r="V275" i="23"/>
  <c r="F275" i="23"/>
  <c r="V274" i="23"/>
  <c r="F274" i="23"/>
  <c r="V273" i="23"/>
  <c r="F273" i="23"/>
  <c r="V272" i="23"/>
  <c r="F272" i="23"/>
  <c r="V271" i="23"/>
  <c r="F271" i="23"/>
  <c r="V270" i="23"/>
  <c r="F270" i="23"/>
  <c r="V269" i="23"/>
  <c r="F269" i="23"/>
  <c r="V268" i="23"/>
  <c r="F268" i="23"/>
  <c r="V267" i="23"/>
  <c r="F267" i="23"/>
  <c r="V266" i="23"/>
  <c r="F266" i="23"/>
  <c r="V265" i="23"/>
  <c r="F265" i="23"/>
  <c r="V264" i="23"/>
  <c r="F264" i="23"/>
  <c r="V263" i="23"/>
  <c r="F263" i="23"/>
  <c r="V262" i="23"/>
  <c r="F262" i="23"/>
  <c r="V261" i="23"/>
  <c r="F261" i="23"/>
  <c r="V260" i="23"/>
  <c r="F260" i="23"/>
  <c r="V259" i="23"/>
  <c r="F259" i="23"/>
  <c r="V258" i="23"/>
  <c r="F258" i="23"/>
  <c r="V257" i="23"/>
  <c r="F257" i="23"/>
  <c r="V256" i="23"/>
  <c r="F256" i="23"/>
  <c r="V255" i="23"/>
  <c r="F255" i="23"/>
  <c r="V254" i="23"/>
  <c r="F254" i="23"/>
  <c r="V253" i="23"/>
  <c r="F253" i="23"/>
  <c r="V252" i="23"/>
  <c r="F252" i="23"/>
  <c r="V251" i="23"/>
  <c r="F251" i="23"/>
  <c r="V250" i="23"/>
  <c r="F250" i="23"/>
  <c r="V249" i="23"/>
  <c r="F249" i="23"/>
  <c r="V248" i="23"/>
  <c r="F248" i="23"/>
  <c r="V247" i="23"/>
  <c r="F247" i="23"/>
  <c r="V246" i="23"/>
  <c r="F246" i="23"/>
  <c r="V245" i="23"/>
  <c r="F245" i="23"/>
  <c r="V244" i="23"/>
  <c r="F244" i="23"/>
  <c r="V243" i="23"/>
  <c r="F243" i="23"/>
  <c r="V242" i="23"/>
  <c r="F242" i="23"/>
  <c r="V241" i="23"/>
  <c r="F241" i="23"/>
  <c r="V240" i="23"/>
  <c r="F240" i="23"/>
  <c r="V239" i="23"/>
  <c r="F239" i="23"/>
  <c r="V238" i="23"/>
  <c r="F238" i="23"/>
  <c r="V237" i="23"/>
  <c r="F237" i="23"/>
  <c r="V236" i="23"/>
  <c r="F236" i="23"/>
  <c r="V235" i="23"/>
  <c r="F235" i="23"/>
  <c r="V234" i="23"/>
  <c r="F234" i="23"/>
  <c r="V233" i="23"/>
  <c r="F233" i="23"/>
  <c r="V232" i="23"/>
  <c r="F232" i="23"/>
  <c r="V231" i="23"/>
  <c r="F231" i="23"/>
  <c r="V230" i="23"/>
  <c r="F230" i="23"/>
  <c r="V229" i="23"/>
  <c r="F229" i="23"/>
  <c r="V228" i="23"/>
  <c r="F228" i="23"/>
  <c r="V227" i="23"/>
  <c r="F227" i="23"/>
  <c r="V226" i="23"/>
  <c r="F226" i="23"/>
  <c r="V225" i="23"/>
  <c r="F225" i="23"/>
  <c r="V224" i="23"/>
  <c r="F224" i="23"/>
  <c r="V223" i="23"/>
  <c r="F223" i="23"/>
  <c r="V222" i="23"/>
  <c r="F222" i="23"/>
  <c r="V221" i="23"/>
  <c r="F221" i="23"/>
  <c r="V220" i="23"/>
  <c r="F220" i="23"/>
  <c r="V219" i="23"/>
  <c r="F219" i="23"/>
  <c r="V218" i="23"/>
  <c r="F218" i="23"/>
  <c r="V217" i="23"/>
  <c r="F217" i="23"/>
  <c r="V216" i="23"/>
  <c r="F216" i="23"/>
  <c r="V215" i="23"/>
  <c r="F215" i="23"/>
  <c r="V214" i="23"/>
  <c r="F214" i="23"/>
  <c r="V213" i="23"/>
  <c r="F213" i="23"/>
  <c r="V212" i="23"/>
  <c r="F212" i="23"/>
  <c r="V211" i="23"/>
  <c r="F211" i="23"/>
  <c r="V210" i="23"/>
  <c r="F210" i="23"/>
  <c r="V209" i="23"/>
  <c r="F209" i="23"/>
  <c r="V208" i="23"/>
  <c r="F208" i="23"/>
  <c r="V207" i="23"/>
  <c r="F207" i="23"/>
  <c r="V206" i="23"/>
  <c r="F206" i="23"/>
  <c r="V205" i="23"/>
  <c r="F205" i="23"/>
  <c r="V204" i="23"/>
  <c r="F204" i="23"/>
  <c r="V203" i="23"/>
  <c r="F203" i="23"/>
  <c r="V202" i="23"/>
  <c r="F202" i="23"/>
  <c r="V201" i="23"/>
  <c r="F201" i="23"/>
  <c r="V200" i="23"/>
  <c r="F200" i="23"/>
  <c r="V199" i="23"/>
  <c r="F199" i="23"/>
  <c r="V198" i="23"/>
  <c r="F198" i="23"/>
  <c r="V197" i="23"/>
  <c r="F197" i="23"/>
  <c r="V196" i="23"/>
  <c r="F196" i="23"/>
  <c r="V195" i="23"/>
  <c r="F195" i="23"/>
  <c r="V194" i="23"/>
  <c r="F194" i="23"/>
  <c r="V193" i="23"/>
  <c r="F193" i="23"/>
  <c r="V192" i="23"/>
  <c r="F192" i="23"/>
  <c r="V191" i="23"/>
  <c r="F191" i="23"/>
  <c r="V190" i="23"/>
  <c r="F190" i="23"/>
  <c r="V189" i="23"/>
  <c r="F189" i="23"/>
  <c r="V188" i="23"/>
  <c r="F188" i="23"/>
  <c r="V187" i="23"/>
  <c r="F187" i="23"/>
  <c r="V186" i="23"/>
  <c r="F186" i="23"/>
  <c r="V185" i="23"/>
  <c r="F185" i="23"/>
  <c r="V184" i="23"/>
  <c r="F184" i="23"/>
  <c r="V183" i="23"/>
  <c r="F183" i="23"/>
  <c r="V182" i="23"/>
  <c r="F182" i="23"/>
  <c r="V181" i="23"/>
  <c r="F181" i="23"/>
  <c r="V180" i="23"/>
  <c r="F180" i="23"/>
  <c r="V179" i="23"/>
  <c r="F179" i="23"/>
  <c r="V178" i="23"/>
  <c r="F178" i="23"/>
  <c r="V177" i="23"/>
  <c r="F177" i="23"/>
  <c r="V176" i="23"/>
  <c r="F176" i="23"/>
  <c r="V175" i="23"/>
  <c r="F175" i="23"/>
  <c r="V174" i="23"/>
  <c r="F174" i="23"/>
  <c r="V173" i="23"/>
  <c r="F173" i="23"/>
  <c r="V172" i="23"/>
  <c r="F172" i="23"/>
  <c r="V171" i="23"/>
  <c r="F171" i="23"/>
  <c r="V170" i="23"/>
  <c r="F170" i="23"/>
  <c r="V169" i="23"/>
  <c r="F169" i="23"/>
  <c r="V168" i="23"/>
  <c r="F168" i="23"/>
  <c r="V167" i="23"/>
  <c r="F167" i="23"/>
  <c r="V166" i="23"/>
  <c r="F166" i="23"/>
  <c r="V165" i="23"/>
  <c r="F165" i="23"/>
  <c r="V164" i="23"/>
  <c r="F164" i="23"/>
  <c r="V163" i="23"/>
  <c r="F163" i="23"/>
  <c r="V162" i="23"/>
  <c r="F162" i="23"/>
  <c r="V161" i="23"/>
  <c r="F161" i="23"/>
  <c r="V160" i="23"/>
  <c r="F160" i="23"/>
  <c r="V159" i="23"/>
  <c r="F159" i="23"/>
  <c r="V158" i="23"/>
  <c r="F158" i="23"/>
  <c r="V157" i="23"/>
  <c r="F157" i="23"/>
  <c r="V156" i="23"/>
  <c r="F156" i="23"/>
  <c r="V155" i="23"/>
  <c r="F155" i="23"/>
  <c r="V154" i="23"/>
  <c r="F154" i="23"/>
  <c r="V153" i="23"/>
  <c r="F153" i="23"/>
  <c r="V152" i="23"/>
  <c r="F152" i="23"/>
  <c r="V151" i="23"/>
  <c r="F151" i="23"/>
  <c r="V150" i="23"/>
  <c r="F150" i="23"/>
  <c r="V149" i="23"/>
  <c r="F149" i="23"/>
  <c r="V148" i="23"/>
  <c r="F148" i="23"/>
  <c r="V147" i="23"/>
  <c r="F147" i="23"/>
  <c r="V146" i="23"/>
  <c r="F146" i="23"/>
  <c r="V145" i="23"/>
  <c r="F145" i="23"/>
  <c r="V144" i="23"/>
  <c r="F144" i="23"/>
  <c r="V143" i="23"/>
  <c r="F143" i="23"/>
  <c r="V142" i="23"/>
  <c r="F142" i="23"/>
  <c r="V141" i="23"/>
  <c r="F141" i="23"/>
  <c r="V140" i="23"/>
  <c r="F140" i="23"/>
  <c r="V139" i="23"/>
  <c r="F139" i="23"/>
  <c r="V138" i="23"/>
  <c r="F138" i="23"/>
  <c r="V137" i="23"/>
  <c r="F137" i="23"/>
  <c r="V136" i="23"/>
  <c r="F136" i="23"/>
  <c r="V135" i="23"/>
  <c r="F135" i="23"/>
  <c r="V134" i="23"/>
  <c r="F134" i="23"/>
  <c r="V133" i="23"/>
  <c r="F133" i="23"/>
  <c r="V132" i="23"/>
  <c r="F132" i="23"/>
  <c r="V131" i="23"/>
  <c r="F131" i="23"/>
  <c r="V130" i="23"/>
  <c r="F130" i="23"/>
  <c r="V129" i="23"/>
  <c r="F129" i="23"/>
  <c r="V128" i="23"/>
  <c r="F128" i="23"/>
  <c r="V127" i="23"/>
  <c r="F127" i="23"/>
  <c r="V126" i="23"/>
  <c r="F126" i="23"/>
  <c r="V125" i="23"/>
  <c r="F125" i="23"/>
  <c r="V124" i="23"/>
  <c r="F124" i="23"/>
  <c r="V123" i="23"/>
  <c r="F123" i="23"/>
  <c r="V122" i="23"/>
  <c r="F122" i="23"/>
  <c r="V121" i="23"/>
  <c r="F121" i="23"/>
  <c r="V120" i="23"/>
  <c r="F120" i="23"/>
  <c r="V119" i="23"/>
  <c r="F119" i="23"/>
  <c r="V118" i="23"/>
  <c r="F118" i="23"/>
  <c r="V117" i="23"/>
  <c r="F117" i="23"/>
  <c r="V116" i="23"/>
  <c r="F116" i="23"/>
  <c r="V115" i="23"/>
  <c r="F115" i="23"/>
  <c r="V114" i="23"/>
  <c r="F114" i="23"/>
  <c r="V113" i="23"/>
  <c r="F113" i="23"/>
  <c r="V112" i="23"/>
  <c r="F112" i="23"/>
  <c r="V111" i="23"/>
  <c r="F111" i="23"/>
  <c r="V110" i="23"/>
  <c r="F110" i="23"/>
  <c r="V109" i="23"/>
  <c r="F109" i="23"/>
  <c r="V108" i="23"/>
  <c r="F108" i="23"/>
  <c r="V107" i="23"/>
  <c r="F107" i="23"/>
  <c r="V106" i="23"/>
  <c r="F106" i="23"/>
  <c r="V105" i="23"/>
  <c r="F105" i="23"/>
  <c r="V104" i="23"/>
  <c r="F104" i="23"/>
  <c r="V103" i="23"/>
  <c r="F103" i="23"/>
  <c r="V102" i="23"/>
  <c r="F102" i="23"/>
  <c r="V101" i="23"/>
  <c r="F101" i="23"/>
  <c r="V100" i="23"/>
  <c r="F100" i="23"/>
  <c r="V99" i="23"/>
  <c r="F99" i="23"/>
  <c r="V98" i="23"/>
  <c r="F98" i="23"/>
  <c r="V97" i="23"/>
  <c r="F97" i="23"/>
  <c r="V96" i="23"/>
  <c r="F96" i="23"/>
  <c r="V95" i="23"/>
  <c r="F95" i="23"/>
  <c r="V94" i="23"/>
  <c r="F94" i="23"/>
  <c r="V93" i="23"/>
  <c r="F93" i="23"/>
  <c r="V92" i="23"/>
  <c r="F92" i="23"/>
  <c r="V91" i="23"/>
  <c r="F91" i="23"/>
  <c r="V90" i="23"/>
  <c r="F90" i="23"/>
  <c r="V89" i="23"/>
  <c r="F89" i="23"/>
  <c r="V88" i="23"/>
  <c r="F88" i="23"/>
  <c r="V87" i="23"/>
  <c r="F87" i="23"/>
  <c r="V86" i="23"/>
  <c r="F86" i="23"/>
  <c r="V85" i="23"/>
  <c r="F85" i="23"/>
  <c r="V84" i="23"/>
  <c r="F84" i="23"/>
  <c r="V83" i="23"/>
  <c r="F83" i="23"/>
  <c r="V82" i="23"/>
  <c r="F82" i="23"/>
  <c r="V81" i="23"/>
  <c r="F81" i="23"/>
  <c r="V80" i="23"/>
  <c r="F80" i="23"/>
  <c r="V79" i="23"/>
  <c r="F79" i="23"/>
  <c r="V78" i="23"/>
  <c r="F78" i="23"/>
  <c r="V77" i="23"/>
  <c r="F77" i="23"/>
  <c r="V76" i="23"/>
  <c r="F76" i="23"/>
  <c r="V75" i="23"/>
  <c r="F75" i="23"/>
  <c r="V74" i="23"/>
  <c r="F74" i="23"/>
  <c r="V73" i="23"/>
  <c r="F73" i="23"/>
  <c r="V72" i="23"/>
  <c r="F72" i="23"/>
  <c r="V71" i="23"/>
  <c r="F71" i="23"/>
  <c r="V70" i="23"/>
  <c r="F70" i="23"/>
  <c r="V69" i="23"/>
  <c r="F69" i="23"/>
  <c r="V68" i="23"/>
  <c r="F68" i="23"/>
  <c r="V67" i="23"/>
  <c r="F67" i="23"/>
  <c r="V66" i="23"/>
  <c r="F66" i="23"/>
  <c r="V65" i="23"/>
  <c r="F65" i="23"/>
  <c r="V64" i="23"/>
  <c r="F64" i="23"/>
  <c r="V63" i="23"/>
  <c r="F63" i="23"/>
  <c r="V62" i="23"/>
  <c r="F62" i="23"/>
  <c r="V61" i="23"/>
  <c r="F61" i="23"/>
  <c r="V60" i="23"/>
  <c r="F60" i="23"/>
  <c r="V59" i="23"/>
  <c r="F59" i="23"/>
  <c r="V58" i="23"/>
  <c r="F58" i="23"/>
  <c r="V57" i="23"/>
  <c r="F57" i="23"/>
  <c r="V56" i="23"/>
  <c r="F56" i="23"/>
  <c r="V55" i="23"/>
  <c r="F55" i="23"/>
  <c r="V54" i="23"/>
  <c r="F54" i="23"/>
  <c r="V53" i="23"/>
  <c r="F53" i="23"/>
  <c r="V52" i="23"/>
  <c r="F52" i="23"/>
  <c r="V51" i="23"/>
  <c r="F51" i="23"/>
  <c r="V50" i="23"/>
  <c r="F50" i="23"/>
  <c r="V49" i="23"/>
  <c r="F49" i="23"/>
  <c r="V48" i="23"/>
  <c r="F48" i="23"/>
  <c r="V47" i="23"/>
  <c r="F47" i="23"/>
  <c r="V46" i="23"/>
  <c r="F46" i="23"/>
  <c r="V45" i="23"/>
  <c r="F45" i="23"/>
  <c r="V44" i="23"/>
  <c r="F44" i="23"/>
  <c r="V43" i="23"/>
  <c r="F43" i="23"/>
  <c r="V42" i="23"/>
  <c r="F42" i="23"/>
  <c r="V41" i="23"/>
  <c r="F41" i="23"/>
  <c r="V40" i="23"/>
  <c r="F40" i="23"/>
  <c r="V39" i="23"/>
  <c r="F39" i="23"/>
  <c r="V38" i="23"/>
  <c r="F38" i="23"/>
  <c r="V37" i="23"/>
  <c r="F37" i="23"/>
  <c r="V36" i="23"/>
  <c r="F36" i="23"/>
  <c r="V35" i="23"/>
  <c r="F35" i="23"/>
  <c r="V34" i="23"/>
  <c r="F34" i="23"/>
  <c r="V33" i="23"/>
  <c r="F33" i="23"/>
  <c r="V32" i="23"/>
  <c r="F32" i="23"/>
  <c r="V31" i="23"/>
  <c r="F31" i="23"/>
  <c r="V30" i="23"/>
  <c r="F30" i="23"/>
  <c r="V29" i="23"/>
  <c r="F29" i="23"/>
  <c r="V28" i="23"/>
  <c r="F28" i="23"/>
  <c r="V27" i="23"/>
  <c r="F27" i="23"/>
  <c r="V26" i="23"/>
  <c r="F26" i="23"/>
  <c r="V25" i="23"/>
  <c r="F25" i="23"/>
  <c r="V24" i="23"/>
  <c r="F24" i="23"/>
  <c r="V23" i="23"/>
  <c r="F23" i="23"/>
  <c r="V22" i="23"/>
  <c r="F22" i="23"/>
  <c r="V21" i="23"/>
  <c r="F21" i="23"/>
  <c r="V20" i="23"/>
  <c r="F20" i="23"/>
  <c r="V19" i="23"/>
  <c r="F19" i="23"/>
  <c r="V18" i="23"/>
  <c r="F18" i="23"/>
  <c r="V17" i="23"/>
  <c r="F17" i="23"/>
  <c r="V16" i="23"/>
  <c r="F16" i="23"/>
  <c r="V15" i="23"/>
  <c r="F15" i="23"/>
  <c r="V14" i="23"/>
  <c r="F14" i="23"/>
  <c r="V13" i="23"/>
  <c r="F13" i="23"/>
  <c r="V12" i="23"/>
  <c r="F12" i="23"/>
  <c r="V11" i="23"/>
  <c r="F11" i="23"/>
  <c r="V10" i="23"/>
  <c r="F10" i="23"/>
  <c r="V9" i="23"/>
  <c r="F9" i="23"/>
  <c r="V8" i="23"/>
  <c r="F8" i="23"/>
  <c r="V7" i="23"/>
  <c r="F7" i="23"/>
  <c r="V6" i="23"/>
  <c r="F6" i="23"/>
  <c r="V5" i="23"/>
  <c r="F5" i="23"/>
  <c r="V4" i="23"/>
  <c r="F4" i="23"/>
  <c r="V3" i="23"/>
  <c r="F3" i="23"/>
  <c r="V2" i="23"/>
  <c r="F2" i="23"/>
  <c r="V2372" i="9" l="1"/>
  <c r="V2371" i="9"/>
  <c r="V2370" i="9"/>
  <c r="V2369" i="9"/>
  <c r="V2368" i="9"/>
  <c r="V2367" i="9"/>
  <c r="V2366" i="9"/>
  <c r="V2365" i="9"/>
  <c r="V2364" i="9"/>
  <c r="V2363" i="9"/>
  <c r="V2362" i="9"/>
  <c r="V2361" i="9"/>
  <c r="V2360" i="9"/>
  <c r="V2359" i="9"/>
  <c r="V2358" i="9"/>
  <c r="V2357" i="9"/>
  <c r="V2356" i="9"/>
  <c r="V2355" i="9"/>
  <c r="V2354" i="9"/>
  <c r="V2353" i="9"/>
  <c r="V2352" i="9"/>
  <c r="V2351" i="9"/>
  <c r="V2350" i="9"/>
  <c r="V2349" i="9"/>
  <c r="V2348" i="9"/>
  <c r="V2347" i="9"/>
  <c r="V2346" i="9"/>
  <c r="V2345" i="9"/>
  <c r="V2344" i="9"/>
  <c r="V2343" i="9"/>
  <c r="AK2343" i="9" s="1"/>
  <c r="V2342" i="9"/>
  <c r="AK2342" i="9" s="1"/>
  <c r="V2341" i="9"/>
  <c r="V2340" i="9"/>
  <c r="V2339" i="9"/>
  <c r="V2338" i="9"/>
  <c r="V2337" i="9"/>
  <c r="V2336" i="9"/>
  <c r="V2335" i="9"/>
  <c r="V2334" i="9"/>
  <c r="V2333" i="9"/>
  <c r="V2332" i="9"/>
  <c r="V2331" i="9"/>
  <c r="V2330" i="9"/>
  <c r="V2329" i="9"/>
  <c r="V2328" i="9"/>
  <c r="V2327" i="9"/>
  <c r="V2326" i="9"/>
  <c r="V2325" i="9"/>
  <c r="AK2325" i="9" s="1"/>
  <c r="V2324" i="9"/>
  <c r="AK2324" i="9" s="1"/>
  <c r="V2323" i="9"/>
  <c r="AK2323" i="9" s="1"/>
  <c r="V2322" i="9"/>
  <c r="AK2322" i="9" s="1"/>
  <c r="V2321" i="9"/>
  <c r="V2320" i="9"/>
  <c r="V2319" i="9"/>
  <c r="V2318" i="9"/>
  <c r="V2317" i="9"/>
  <c r="V2316" i="9"/>
  <c r="V2315" i="9"/>
  <c r="V2314" i="9"/>
  <c r="V2313" i="9"/>
  <c r="V2312" i="9"/>
  <c r="V2311" i="9"/>
  <c r="V2310" i="9"/>
  <c r="V2309" i="9"/>
  <c r="V2308" i="9"/>
  <c r="V2307" i="9"/>
  <c r="V2306" i="9"/>
  <c r="V2305" i="9"/>
  <c r="V2304" i="9"/>
  <c r="V2303" i="9"/>
  <c r="V2302" i="9"/>
  <c r="V2301" i="9"/>
  <c r="V2300" i="9"/>
  <c r="V2299" i="9"/>
  <c r="V2298" i="9"/>
  <c r="V2297" i="9"/>
  <c r="V2296" i="9"/>
  <c r="V2295" i="9"/>
  <c r="V2294" i="9"/>
  <c r="V2293" i="9"/>
  <c r="V2292" i="9"/>
  <c r="V2291" i="9"/>
  <c r="V2290" i="9"/>
  <c r="V2289" i="9"/>
  <c r="V2288" i="9"/>
  <c r="V2287" i="9"/>
  <c r="V2286" i="9"/>
  <c r="V2285" i="9"/>
  <c r="V2284" i="9"/>
  <c r="V2283" i="9"/>
  <c r="V2282" i="9"/>
  <c r="V2281" i="9"/>
  <c r="V2280" i="9"/>
  <c r="V2279" i="9"/>
  <c r="V2278" i="9"/>
  <c r="V2277" i="9"/>
  <c r="V2276" i="9"/>
  <c r="V2275" i="9"/>
  <c r="V2274" i="9"/>
  <c r="V2273" i="9"/>
  <c r="V2272" i="9"/>
  <c r="V2271" i="9"/>
  <c r="V2270" i="9"/>
  <c r="V2269" i="9"/>
  <c r="V2268" i="9"/>
  <c r="V2267" i="9"/>
  <c r="V2266" i="9"/>
  <c r="V2265" i="9"/>
  <c r="V2264" i="9"/>
  <c r="V2263" i="9"/>
  <c r="V2262" i="9"/>
  <c r="V2261" i="9"/>
  <c r="V2260" i="9"/>
  <c r="V2259" i="9"/>
  <c r="V2258" i="9"/>
  <c r="V2257" i="9"/>
  <c r="V2256" i="9"/>
  <c r="V2255" i="9"/>
  <c r="V2254" i="9"/>
  <c r="V2253" i="9"/>
  <c r="V2252" i="9"/>
  <c r="V2251" i="9"/>
  <c r="V2250" i="9"/>
  <c r="V2249" i="9"/>
  <c r="V2248" i="9"/>
  <c r="V2247" i="9"/>
  <c r="V2246" i="9"/>
  <c r="V2245" i="9"/>
  <c r="V2244" i="9"/>
  <c r="V2243" i="9"/>
  <c r="V2242" i="9"/>
  <c r="V2241" i="9"/>
  <c r="V2240" i="9"/>
  <c r="V2239" i="9"/>
  <c r="V2238" i="9"/>
  <c r="V2237" i="9"/>
  <c r="V2236" i="9"/>
  <c r="V2235" i="9"/>
  <c r="V2234" i="9"/>
  <c r="V2233" i="9"/>
  <c r="V2232" i="9"/>
  <c r="V2231" i="9"/>
  <c r="V2230" i="9"/>
  <c r="V2229" i="9"/>
  <c r="V2228" i="9"/>
  <c r="V2227" i="9"/>
  <c r="F2227" i="9"/>
  <c r="F2228" i="9"/>
  <c r="F2229" i="9"/>
  <c r="F2230" i="9"/>
  <c r="F2231" i="9"/>
  <c r="F2232" i="9"/>
  <c r="F2233" i="9"/>
  <c r="F2234" i="9"/>
  <c r="F2235" i="9"/>
  <c r="F2236" i="9"/>
  <c r="F2237" i="9"/>
  <c r="F2238" i="9"/>
  <c r="F2239" i="9"/>
  <c r="F2240" i="9"/>
  <c r="F2241" i="9"/>
  <c r="F2242" i="9"/>
  <c r="F2243" i="9"/>
  <c r="F2244" i="9"/>
  <c r="F2245" i="9"/>
  <c r="F2246" i="9"/>
  <c r="F2247" i="9"/>
  <c r="F2248" i="9"/>
  <c r="F2249" i="9"/>
  <c r="F2250" i="9"/>
  <c r="F2251" i="9"/>
  <c r="F2252" i="9"/>
  <c r="F2253" i="9"/>
  <c r="F2254" i="9"/>
  <c r="F2255" i="9"/>
  <c r="F2256" i="9"/>
  <c r="F2257" i="9"/>
  <c r="F2258" i="9"/>
  <c r="F2259" i="9"/>
  <c r="F2260" i="9"/>
  <c r="F2261" i="9"/>
  <c r="F2262" i="9"/>
  <c r="F2263" i="9"/>
  <c r="F2264" i="9"/>
  <c r="F2265" i="9"/>
  <c r="F2266" i="9"/>
  <c r="F2267" i="9"/>
  <c r="F2268" i="9"/>
  <c r="F2269" i="9"/>
  <c r="F2270" i="9"/>
  <c r="F2271" i="9"/>
  <c r="F2272" i="9"/>
  <c r="F2273" i="9"/>
  <c r="F2274" i="9"/>
  <c r="F2275" i="9"/>
  <c r="F2276" i="9"/>
  <c r="F2277" i="9"/>
  <c r="F2278" i="9"/>
  <c r="F2279" i="9"/>
  <c r="F2280" i="9"/>
  <c r="F2281" i="9"/>
  <c r="F2282" i="9"/>
  <c r="F2283" i="9"/>
  <c r="F2284" i="9"/>
  <c r="F2285" i="9"/>
  <c r="F2286" i="9"/>
  <c r="F2287" i="9"/>
  <c r="F2288" i="9"/>
  <c r="F2289" i="9"/>
  <c r="F2290" i="9"/>
  <c r="F2291" i="9"/>
  <c r="F2292" i="9"/>
  <c r="F2293" i="9"/>
  <c r="F2294" i="9"/>
  <c r="F2295" i="9"/>
  <c r="F2296" i="9"/>
  <c r="F2297" i="9"/>
  <c r="F2298" i="9"/>
  <c r="F2299" i="9"/>
  <c r="F2300" i="9"/>
  <c r="F2301" i="9"/>
  <c r="F2302" i="9"/>
  <c r="F2303" i="9"/>
  <c r="F2304" i="9"/>
  <c r="F2305" i="9"/>
  <c r="F2306" i="9"/>
  <c r="F2307" i="9"/>
  <c r="F2308" i="9"/>
  <c r="F2309" i="9"/>
  <c r="F2310" i="9"/>
  <c r="F2311" i="9"/>
  <c r="F2312" i="9"/>
  <c r="F2313" i="9"/>
  <c r="F2314" i="9"/>
  <c r="F2315" i="9"/>
  <c r="F2316" i="9"/>
  <c r="F2317" i="9"/>
  <c r="F2318" i="9"/>
  <c r="F2319" i="9"/>
  <c r="F2320" i="9"/>
  <c r="F2321" i="9"/>
  <c r="F2322" i="9"/>
  <c r="F2323" i="9"/>
  <c r="F2324" i="9"/>
  <c r="F2325" i="9"/>
  <c r="F2326" i="9"/>
  <c r="F2327" i="9"/>
  <c r="F2328" i="9"/>
  <c r="F2329" i="9"/>
  <c r="F2330" i="9"/>
  <c r="F2331" i="9"/>
  <c r="F2332" i="9"/>
  <c r="F2333" i="9"/>
  <c r="F2334" i="9"/>
  <c r="F2335" i="9"/>
  <c r="F2336" i="9"/>
  <c r="F2337" i="9"/>
  <c r="F2338" i="9"/>
  <c r="F2339" i="9"/>
  <c r="F2340" i="9"/>
  <c r="F2341" i="9"/>
  <c r="F2342" i="9"/>
  <c r="F2343" i="9"/>
  <c r="F2344" i="9"/>
  <c r="F2345" i="9"/>
  <c r="F2346" i="9"/>
  <c r="F2347" i="9"/>
  <c r="F2348" i="9"/>
  <c r="F2349" i="9"/>
  <c r="F2350" i="9"/>
  <c r="F2351" i="9"/>
  <c r="F2352" i="9"/>
  <c r="F2353" i="9"/>
  <c r="F2354" i="9"/>
  <c r="F2355" i="9"/>
  <c r="F2356" i="9"/>
  <c r="F2357" i="9"/>
  <c r="F2358" i="9"/>
  <c r="F2359" i="9"/>
  <c r="F2360" i="9"/>
  <c r="F2361" i="9"/>
  <c r="F2362" i="9"/>
  <c r="F2363" i="9"/>
  <c r="F2364" i="9"/>
  <c r="F2365" i="9"/>
  <c r="F2366" i="9"/>
  <c r="F2367" i="9"/>
  <c r="F2368" i="9"/>
  <c r="F2369" i="9"/>
  <c r="F2370" i="9"/>
  <c r="F2371" i="9"/>
  <c r="F2372" i="9"/>
  <c r="C32" i="13" l="1"/>
  <c r="C33" i="13"/>
  <c r="C31" i="13"/>
  <c r="C30" i="13"/>
  <c r="C29" i="13"/>
  <c r="C28" i="13"/>
  <c r="C27" i="13"/>
  <c r="C26" i="13"/>
  <c r="C25" i="13"/>
  <c r="C24" i="13"/>
  <c r="C23" i="13"/>
  <c r="C22" i="13"/>
  <c r="V2226" i="9" l="1"/>
  <c r="V2225" i="9"/>
  <c r="V2224" i="9"/>
  <c r="V2223" i="9"/>
  <c r="V2222" i="9"/>
  <c r="V2221" i="9"/>
  <c r="V2220" i="9"/>
  <c r="V2219" i="9"/>
  <c r="V2218" i="9"/>
  <c r="V2217" i="9"/>
  <c r="V2216" i="9"/>
  <c r="V2215" i="9"/>
  <c r="V2214" i="9"/>
  <c r="V2213" i="9"/>
  <c r="V2212" i="9"/>
  <c r="V2211" i="9"/>
  <c r="V2210" i="9"/>
  <c r="V2209" i="9"/>
  <c r="AK2209" i="9" s="1"/>
  <c r="V2208" i="9"/>
  <c r="AK2208" i="9" s="1"/>
  <c r="V2207" i="9"/>
  <c r="V2206" i="9"/>
  <c r="V2205" i="9"/>
  <c r="V2204" i="9"/>
  <c r="V2203" i="9"/>
  <c r="V2202" i="9"/>
  <c r="V2201" i="9"/>
  <c r="V2200" i="9"/>
  <c r="V2199" i="9"/>
  <c r="V2198" i="9"/>
  <c r="V2197" i="9"/>
  <c r="V2196" i="9"/>
  <c r="V2195" i="9"/>
  <c r="V2194" i="9"/>
  <c r="V2193" i="9"/>
  <c r="V2192" i="9"/>
  <c r="V2191" i="9"/>
  <c r="V2190" i="9"/>
  <c r="V2189" i="9"/>
  <c r="V2188" i="9"/>
  <c r="V2187" i="9"/>
  <c r="V2186" i="9"/>
  <c r="V2185" i="9"/>
  <c r="V2184" i="9"/>
  <c r="V2183" i="9"/>
  <c r="V2182" i="9"/>
  <c r="V2181" i="9"/>
  <c r="V2180" i="9"/>
  <c r="V2179" i="9"/>
  <c r="V2178" i="9"/>
  <c r="V2177" i="9"/>
  <c r="V2176" i="9"/>
  <c r="V2175" i="9"/>
  <c r="V2174" i="9"/>
  <c r="V2173" i="9"/>
  <c r="V2172" i="9"/>
  <c r="V2171" i="9"/>
  <c r="V2170" i="9"/>
  <c r="V2169" i="9"/>
  <c r="V2168" i="9"/>
  <c r="V2167" i="9"/>
  <c r="V2166" i="9"/>
  <c r="V2165" i="9"/>
  <c r="V2164" i="9"/>
  <c r="V2163" i="9"/>
  <c r="V2162" i="9"/>
  <c r="V2161" i="9"/>
  <c r="V2160" i="9"/>
  <c r="V2159" i="9"/>
  <c r="V2158" i="9"/>
  <c r="V2157" i="9"/>
  <c r="V2156" i="9"/>
  <c r="V2155" i="9"/>
  <c r="V2154" i="9"/>
  <c r="V2153" i="9"/>
  <c r="V2152" i="9"/>
  <c r="V2151" i="9"/>
  <c r="V2150" i="9"/>
  <c r="V2149" i="9"/>
  <c r="V2148" i="9"/>
  <c r="V2147" i="9"/>
  <c r="V2146" i="9"/>
  <c r="V2145" i="9"/>
  <c r="V2144" i="9"/>
  <c r="V2143" i="9"/>
  <c r="V2142" i="9"/>
  <c r="V2141" i="9"/>
  <c r="V2140" i="9"/>
  <c r="V2139" i="9"/>
  <c r="V2138" i="9"/>
  <c r="V2137" i="9"/>
  <c r="V2136" i="9"/>
  <c r="V2135" i="9"/>
  <c r="V2134" i="9"/>
  <c r="V2133" i="9"/>
  <c r="V2132" i="9"/>
  <c r="V2131" i="9"/>
  <c r="V2130" i="9"/>
  <c r="V2129" i="9"/>
  <c r="V2128" i="9"/>
  <c r="F2128" i="9"/>
  <c r="F2129" i="9"/>
  <c r="F2130" i="9"/>
  <c r="F2131" i="9"/>
  <c r="F2132" i="9"/>
  <c r="F2133" i="9"/>
  <c r="F2134" i="9"/>
  <c r="F2135" i="9"/>
  <c r="F2136" i="9"/>
  <c r="F2137" i="9"/>
  <c r="F2138" i="9"/>
  <c r="F2139" i="9"/>
  <c r="F2140" i="9"/>
  <c r="F2141" i="9"/>
  <c r="F2142" i="9"/>
  <c r="F2143" i="9"/>
  <c r="F2144" i="9"/>
  <c r="F2145" i="9"/>
  <c r="F2146" i="9"/>
  <c r="F2147" i="9"/>
  <c r="F2148" i="9"/>
  <c r="F2149" i="9"/>
  <c r="F2150" i="9"/>
  <c r="F2151" i="9"/>
  <c r="F2152" i="9"/>
  <c r="F2153" i="9"/>
  <c r="F2154" i="9"/>
  <c r="F2155" i="9"/>
  <c r="F2156" i="9"/>
  <c r="F2157" i="9"/>
  <c r="F2158" i="9"/>
  <c r="F2159" i="9"/>
  <c r="F2160" i="9"/>
  <c r="F2161" i="9"/>
  <c r="F2162" i="9"/>
  <c r="F2163" i="9"/>
  <c r="F2164" i="9"/>
  <c r="F2165" i="9"/>
  <c r="F2166" i="9"/>
  <c r="F2167" i="9"/>
  <c r="F2168" i="9"/>
  <c r="F2169" i="9"/>
  <c r="F2170" i="9"/>
  <c r="F2171" i="9"/>
  <c r="F2172" i="9"/>
  <c r="F2173" i="9"/>
  <c r="F2174" i="9"/>
  <c r="F2175" i="9"/>
  <c r="F2176" i="9"/>
  <c r="F2177" i="9"/>
  <c r="F2178" i="9"/>
  <c r="F2179" i="9"/>
  <c r="F2180" i="9"/>
  <c r="F2181" i="9"/>
  <c r="F2182" i="9"/>
  <c r="F2183" i="9"/>
  <c r="F2184" i="9"/>
  <c r="F2185" i="9"/>
  <c r="F2186" i="9"/>
  <c r="F2187" i="9"/>
  <c r="F2188" i="9"/>
  <c r="F2189" i="9"/>
  <c r="F2190" i="9"/>
  <c r="F2191" i="9"/>
  <c r="F2192" i="9"/>
  <c r="F2193" i="9"/>
  <c r="F2194" i="9"/>
  <c r="F2195" i="9"/>
  <c r="F2196" i="9"/>
  <c r="F2197" i="9"/>
  <c r="F2198" i="9"/>
  <c r="F2199" i="9"/>
  <c r="F2200" i="9"/>
  <c r="F2201" i="9"/>
  <c r="F2202" i="9"/>
  <c r="F2203" i="9"/>
  <c r="F2204" i="9"/>
  <c r="F2205" i="9"/>
  <c r="F2206" i="9"/>
  <c r="F2207" i="9"/>
  <c r="F2208" i="9"/>
  <c r="F2209" i="9"/>
  <c r="F2210" i="9"/>
  <c r="F2211" i="9"/>
  <c r="F2212" i="9"/>
  <c r="F2213" i="9"/>
  <c r="F2214" i="9"/>
  <c r="F2215" i="9"/>
  <c r="F2216" i="9"/>
  <c r="F2217" i="9"/>
  <c r="F2218" i="9"/>
  <c r="F2219" i="9"/>
  <c r="F2220" i="9"/>
  <c r="F2221" i="9"/>
  <c r="F2222" i="9"/>
  <c r="F2223" i="9"/>
  <c r="F2224" i="9"/>
  <c r="F2225" i="9"/>
  <c r="F2226" i="9"/>
  <c r="K35" i="15" l="1"/>
  <c r="I39" i="15" l="1"/>
  <c r="V2127" i="9" l="1"/>
  <c r="V2126" i="9"/>
  <c r="V2125" i="9"/>
  <c r="V2124" i="9"/>
  <c r="V2123" i="9"/>
  <c r="V2122" i="9"/>
  <c r="V2121" i="9"/>
  <c r="V2120" i="9"/>
  <c r="V2119" i="9"/>
  <c r="V2118" i="9"/>
  <c r="V2117" i="9"/>
  <c r="V2116" i="9"/>
  <c r="V2115" i="9"/>
  <c r="V2114" i="9"/>
  <c r="V2113" i="9"/>
  <c r="V2112" i="9"/>
  <c r="V2111" i="9"/>
  <c r="V2110" i="9"/>
  <c r="V2109" i="9"/>
  <c r="V2108" i="9"/>
  <c r="V2107" i="9"/>
  <c r="V2106" i="9"/>
  <c r="V2105" i="9"/>
  <c r="V2104" i="9"/>
  <c r="V2103" i="9"/>
  <c r="V2102" i="9"/>
  <c r="V2101" i="9"/>
  <c r="V2100" i="9"/>
  <c r="AK2100" i="9" s="1"/>
  <c r="V2099" i="9"/>
  <c r="V2098" i="9"/>
  <c r="V2097" i="9"/>
  <c r="V2096" i="9"/>
  <c r="V2095" i="9"/>
  <c r="V2094" i="9"/>
  <c r="V2093" i="9"/>
  <c r="V2092" i="9"/>
  <c r="V2091" i="9"/>
  <c r="V2090" i="9"/>
  <c r="V2089" i="9"/>
  <c r="V2088" i="9"/>
  <c r="V2087" i="9"/>
  <c r="V2086" i="9"/>
  <c r="V2085" i="9"/>
  <c r="V2084" i="9"/>
  <c r="V2083" i="9"/>
  <c r="V2082" i="9"/>
  <c r="V2081" i="9"/>
  <c r="V2080" i="9"/>
  <c r="V2079" i="9"/>
  <c r="V2078" i="9"/>
  <c r="V2077" i="9"/>
  <c r="V2076" i="9"/>
  <c r="V2075" i="9"/>
  <c r="V2074" i="9"/>
  <c r="V2073" i="9"/>
  <c r="AK2073" i="9" s="1"/>
  <c r="V2072" i="9"/>
  <c r="AK2072" i="9" s="1"/>
  <c r="V2071" i="9"/>
  <c r="AK2071" i="9" s="1"/>
  <c r="V2070" i="9"/>
  <c r="AK2070" i="9" s="1"/>
  <c r="V2069" i="9"/>
  <c r="AK2069" i="9" s="1"/>
  <c r="V2068" i="9"/>
  <c r="AK2068" i="9" s="1"/>
  <c r="V2067" i="9"/>
  <c r="V2066" i="9"/>
  <c r="V2065" i="9"/>
  <c r="V2064" i="9"/>
  <c r="V2063" i="9"/>
  <c r="V2062" i="9"/>
  <c r="V2061" i="9"/>
  <c r="V2060" i="9"/>
  <c r="V2059" i="9"/>
  <c r="V2058" i="9"/>
  <c r="V2057" i="9"/>
  <c r="V2056" i="9"/>
  <c r="V2055" i="9"/>
  <c r="V2054" i="9"/>
  <c r="V2053" i="9"/>
  <c r="V2052" i="9"/>
  <c r="V2051" i="9"/>
  <c r="V2050" i="9"/>
  <c r="V2049" i="9"/>
  <c r="V2048" i="9"/>
  <c r="V2047" i="9"/>
  <c r="V2046" i="9"/>
  <c r="V2045" i="9"/>
  <c r="V2044" i="9"/>
  <c r="V2043" i="9"/>
  <c r="V2042" i="9"/>
  <c r="V2041" i="9"/>
  <c r="V2040" i="9"/>
  <c r="V2039" i="9"/>
  <c r="V2038" i="9"/>
  <c r="V2037" i="9"/>
  <c r="V2036" i="9"/>
  <c r="V2035" i="9"/>
  <c r="V2034" i="9"/>
  <c r="V2033" i="9"/>
  <c r="V2032" i="9"/>
  <c r="V2031" i="9"/>
  <c r="V2030" i="9"/>
  <c r="V2029" i="9"/>
  <c r="V2028" i="9"/>
  <c r="V2027" i="9"/>
  <c r="V2026" i="9"/>
  <c r="V2025" i="9"/>
  <c r="V2024" i="9"/>
  <c r="V2023" i="9"/>
  <c r="V2022" i="9"/>
  <c r="V2021" i="9"/>
  <c r="V2020" i="9"/>
  <c r="V2019" i="9"/>
  <c r="V2018" i="9"/>
  <c r="V2017" i="9"/>
  <c r="V2016" i="9"/>
  <c r="V2015" i="9"/>
  <c r="V2014" i="9"/>
  <c r="V2013" i="9"/>
  <c r="V2012" i="9"/>
  <c r="V2011" i="9"/>
  <c r="V2010" i="9"/>
  <c r="V2009" i="9"/>
  <c r="V2008" i="9"/>
  <c r="V2007" i="9"/>
  <c r="V2006" i="9"/>
  <c r="V2005" i="9"/>
  <c r="V2004" i="9"/>
  <c r="V2003" i="9"/>
  <c r="V2002" i="9"/>
  <c r="V2001" i="9"/>
  <c r="V2000" i="9"/>
  <c r="V1999" i="9"/>
  <c r="V1998" i="9"/>
  <c r="V1997" i="9"/>
  <c r="V1996" i="9"/>
  <c r="V1995" i="9"/>
  <c r="V1994" i="9"/>
  <c r="V1993" i="9"/>
  <c r="V1992" i="9"/>
  <c r="V1991" i="9"/>
  <c r="V1990" i="9"/>
  <c r="V1989" i="9"/>
  <c r="V1988" i="9"/>
  <c r="V1987" i="9"/>
  <c r="V1986" i="9"/>
  <c r="V1985" i="9"/>
  <c r="V1984" i="9"/>
  <c r="V1983" i="9"/>
  <c r="V1982" i="9"/>
  <c r="V1981" i="9"/>
  <c r="V1980" i="9"/>
  <c r="V1979" i="9"/>
  <c r="V1978" i="9"/>
  <c r="V1977" i="9"/>
  <c r="V1976" i="9"/>
  <c r="V1975" i="9"/>
  <c r="V1974" i="9"/>
  <c r="V1973" i="9"/>
  <c r="V1972" i="9"/>
  <c r="V1971" i="9"/>
  <c r="V1970" i="9"/>
  <c r="V1969" i="9"/>
  <c r="V1968" i="9"/>
  <c r="V1967" i="9"/>
  <c r="V1966" i="9"/>
  <c r="V1965" i="9"/>
  <c r="V1964" i="9"/>
  <c r="V1963" i="9"/>
  <c r="V1962" i="9"/>
  <c r="V1961" i="9"/>
  <c r="V1960" i="9"/>
  <c r="V1959" i="9"/>
  <c r="V1958" i="9"/>
  <c r="V1957" i="9"/>
  <c r="V1956" i="9"/>
  <c r="V1955" i="9"/>
  <c r="V1954" i="9"/>
  <c r="V1953" i="9"/>
  <c r="V1952" i="9"/>
  <c r="V1951" i="9"/>
  <c r="V1950" i="9"/>
  <c r="V1949" i="9"/>
  <c r="V1948" i="9"/>
  <c r="V1947" i="9"/>
  <c r="V1946" i="9"/>
  <c r="V1945" i="9"/>
  <c r="V1944" i="9"/>
  <c r="V1943" i="9"/>
  <c r="V1942" i="9"/>
  <c r="F1942" i="9"/>
  <c r="F1943" i="9"/>
  <c r="F1944" i="9"/>
  <c r="F1945" i="9"/>
  <c r="F1946" i="9"/>
  <c r="F1947" i="9"/>
  <c r="F1948" i="9"/>
  <c r="F1949" i="9"/>
  <c r="F1950" i="9"/>
  <c r="F1951" i="9"/>
  <c r="F1952" i="9"/>
  <c r="F1953" i="9"/>
  <c r="F1954" i="9"/>
  <c r="F1955" i="9"/>
  <c r="F1956" i="9"/>
  <c r="F1957" i="9"/>
  <c r="F1958" i="9"/>
  <c r="F1959" i="9"/>
  <c r="F1960" i="9"/>
  <c r="F1961" i="9"/>
  <c r="F1962" i="9"/>
  <c r="F1963" i="9"/>
  <c r="F1964" i="9"/>
  <c r="F1965" i="9"/>
  <c r="F1966" i="9"/>
  <c r="F1967" i="9"/>
  <c r="F1968" i="9"/>
  <c r="F1969" i="9"/>
  <c r="F1970" i="9"/>
  <c r="F1971" i="9"/>
  <c r="F1972" i="9"/>
  <c r="F1973" i="9"/>
  <c r="F1974" i="9"/>
  <c r="F1975" i="9"/>
  <c r="F1976" i="9"/>
  <c r="F1977" i="9"/>
  <c r="F1978" i="9"/>
  <c r="F1979" i="9"/>
  <c r="F1980" i="9"/>
  <c r="F1981" i="9"/>
  <c r="F1982" i="9"/>
  <c r="F1983" i="9"/>
  <c r="F1984" i="9"/>
  <c r="F1985" i="9"/>
  <c r="F1986" i="9"/>
  <c r="F1987" i="9"/>
  <c r="F1988" i="9"/>
  <c r="F1989" i="9"/>
  <c r="F1990" i="9"/>
  <c r="F1991" i="9"/>
  <c r="F1992" i="9"/>
  <c r="F1993" i="9"/>
  <c r="F1994" i="9"/>
  <c r="F1995" i="9"/>
  <c r="F1996" i="9"/>
  <c r="F1997" i="9"/>
  <c r="F1998" i="9"/>
  <c r="F1999" i="9"/>
  <c r="F2000" i="9"/>
  <c r="F2001" i="9"/>
  <c r="F2002" i="9"/>
  <c r="F2003" i="9"/>
  <c r="F2004" i="9"/>
  <c r="F2005" i="9"/>
  <c r="F2006" i="9"/>
  <c r="F2007" i="9"/>
  <c r="F2008" i="9"/>
  <c r="F2009" i="9"/>
  <c r="F2010" i="9"/>
  <c r="F2011" i="9"/>
  <c r="F2012" i="9"/>
  <c r="F2013" i="9"/>
  <c r="F2014" i="9"/>
  <c r="F2015" i="9"/>
  <c r="F2016" i="9"/>
  <c r="F2017" i="9"/>
  <c r="F2018" i="9"/>
  <c r="F2019" i="9"/>
  <c r="F2020" i="9"/>
  <c r="F2021" i="9"/>
  <c r="F2022" i="9"/>
  <c r="F2023" i="9"/>
  <c r="F2024" i="9"/>
  <c r="F2025" i="9"/>
  <c r="F2026" i="9"/>
  <c r="F2027" i="9"/>
  <c r="F2028" i="9"/>
  <c r="F2029" i="9"/>
  <c r="F2030" i="9"/>
  <c r="F2031" i="9"/>
  <c r="F2032" i="9"/>
  <c r="F2033" i="9"/>
  <c r="F2034" i="9"/>
  <c r="F2035" i="9"/>
  <c r="F2036" i="9"/>
  <c r="F2037" i="9"/>
  <c r="F2038" i="9"/>
  <c r="F2039" i="9"/>
  <c r="F2040" i="9"/>
  <c r="F2041" i="9"/>
  <c r="F2042" i="9"/>
  <c r="F2043" i="9"/>
  <c r="F2044" i="9"/>
  <c r="F2045" i="9"/>
  <c r="F2046" i="9"/>
  <c r="F2047" i="9"/>
  <c r="F2048" i="9"/>
  <c r="F2049" i="9"/>
  <c r="F2050" i="9"/>
  <c r="F2051" i="9"/>
  <c r="F2052" i="9"/>
  <c r="F2053" i="9"/>
  <c r="F2054" i="9"/>
  <c r="F2055" i="9"/>
  <c r="F2056" i="9"/>
  <c r="F2057" i="9"/>
  <c r="F2058" i="9"/>
  <c r="F2059" i="9"/>
  <c r="F2060" i="9"/>
  <c r="F2061" i="9"/>
  <c r="F2062" i="9"/>
  <c r="F2063" i="9"/>
  <c r="F2064" i="9"/>
  <c r="F2065" i="9"/>
  <c r="F2066" i="9"/>
  <c r="F2067" i="9"/>
  <c r="F2068" i="9"/>
  <c r="F2069" i="9"/>
  <c r="F2070" i="9"/>
  <c r="F2071" i="9"/>
  <c r="F2072" i="9"/>
  <c r="F2073" i="9"/>
  <c r="F2074" i="9"/>
  <c r="F2075" i="9"/>
  <c r="F2076" i="9"/>
  <c r="F2077" i="9"/>
  <c r="F2078" i="9"/>
  <c r="F2079" i="9"/>
  <c r="F2080" i="9"/>
  <c r="F2081" i="9"/>
  <c r="F2082" i="9"/>
  <c r="F2083" i="9"/>
  <c r="F2084" i="9"/>
  <c r="F2085" i="9"/>
  <c r="F2086" i="9"/>
  <c r="F2087" i="9"/>
  <c r="F2088" i="9"/>
  <c r="F2089" i="9"/>
  <c r="F2090" i="9"/>
  <c r="F2091" i="9"/>
  <c r="F2092" i="9"/>
  <c r="F2093" i="9"/>
  <c r="F2094" i="9"/>
  <c r="F2095" i="9"/>
  <c r="F2096" i="9"/>
  <c r="F2097" i="9"/>
  <c r="F2098" i="9"/>
  <c r="F2099" i="9"/>
  <c r="F2100" i="9"/>
  <c r="F2101" i="9"/>
  <c r="F2102" i="9"/>
  <c r="F2103" i="9"/>
  <c r="F2104" i="9"/>
  <c r="F2105" i="9"/>
  <c r="F2106" i="9"/>
  <c r="F2107" i="9"/>
  <c r="F2108" i="9"/>
  <c r="F2109" i="9"/>
  <c r="F2110" i="9"/>
  <c r="F2111" i="9"/>
  <c r="F2112" i="9"/>
  <c r="F2113" i="9"/>
  <c r="F2114" i="9"/>
  <c r="F2115" i="9"/>
  <c r="F2116" i="9"/>
  <c r="F2117" i="9"/>
  <c r="F2118" i="9"/>
  <c r="F2119" i="9"/>
  <c r="F2120" i="9"/>
  <c r="F2121" i="9"/>
  <c r="F2122" i="9"/>
  <c r="F2123" i="9"/>
  <c r="F2124" i="9"/>
  <c r="F2125" i="9"/>
  <c r="F2126" i="9"/>
  <c r="F2127" i="9"/>
  <c r="S33" i="19" l="1"/>
  <c r="S32" i="19"/>
  <c r="S31" i="19"/>
  <c r="S30" i="19"/>
  <c r="S29" i="19"/>
  <c r="S28" i="19"/>
  <c r="S27" i="19"/>
  <c r="S26" i="19"/>
  <c r="S25" i="19"/>
  <c r="S24" i="19"/>
  <c r="S23" i="19"/>
  <c r="S22" i="19"/>
  <c r="S21" i="19"/>
  <c r="S20" i="19"/>
  <c r="S19" i="19"/>
  <c r="S18" i="19"/>
  <c r="S17" i="19"/>
  <c r="S16" i="19"/>
  <c r="S15" i="19"/>
  <c r="S14" i="19"/>
  <c r="S13" i="19"/>
  <c r="S12" i="19"/>
  <c r="S11" i="19"/>
  <c r="S10" i="19"/>
  <c r="S9" i="19"/>
  <c r="S8" i="19"/>
  <c r="S7" i="19"/>
  <c r="S6" i="19"/>
  <c r="S5" i="19"/>
  <c r="S4" i="19"/>
  <c r="S3" i="19"/>
  <c r="S2" i="19"/>
  <c r="F27" i="19" l="1"/>
  <c r="F12" i="17" l="1"/>
  <c r="B7" i="17" l="1"/>
  <c r="B12" i="17" s="1"/>
  <c r="F15" i="21"/>
  <c r="F19" i="21" s="1"/>
  <c r="B15" i="21"/>
  <c r="B19" i="21" s="1"/>
  <c r="B22" i="21" s="1"/>
  <c r="B9" i="21"/>
  <c r="F6" i="21"/>
  <c r="F9" i="21" s="1"/>
  <c r="B6" i="21"/>
  <c r="K3" i="21"/>
  <c r="K4" i="21" s="1"/>
  <c r="V1941" i="9" l="1"/>
  <c r="V1940" i="9"/>
  <c r="V1939" i="9"/>
  <c r="V1938" i="9"/>
  <c r="V1937" i="9"/>
  <c r="V1936" i="9"/>
  <c r="V1935" i="9"/>
  <c r="V1934" i="9"/>
  <c r="V1933" i="9"/>
  <c r="V1932" i="9"/>
  <c r="V1931" i="9"/>
  <c r="V1930" i="9"/>
  <c r="V1929" i="9"/>
  <c r="V1928" i="9"/>
  <c r="V1927" i="9"/>
  <c r="V1926" i="9"/>
  <c r="V1925" i="9"/>
  <c r="V1924" i="9"/>
  <c r="V1923" i="9"/>
  <c r="V1922" i="9"/>
  <c r="V1921" i="9"/>
  <c r="V1920" i="9"/>
  <c r="V1919" i="9"/>
  <c r="V1918" i="9"/>
  <c r="V1917" i="9"/>
  <c r="V1916" i="9"/>
  <c r="V1915" i="9"/>
  <c r="V1914" i="9"/>
  <c r="V1913" i="9"/>
  <c r="V1912" i="9"/>
  <c r="V1911" i="9"/>
  <c r="AK1911" i="9" s="1"/>
  <c r="V1910" i="9"/>
  <c r="V1909" i="9"/>
  <c r="V1908" i="9"/>
  <c r="V1907" i="9"/>
  <c r="V1906" i="9"/>
  <c r="V1905" i="9"/>
  <c r="V1904" i="9"/>
  <c r="V1903" i="9"/>
  <c r="V1902" i="9"/>
  <c r="V1901" i="9"/>
  <c r="V1900" i="9"/>
  <c r="V1899" i="9"/>
  <c r="V1898" i="9"/>
  <c r="V1897" i="9"/>
  <c r="V1896" i="9"/>
  <c r="V1895" i="9"/>
  <c r="V1894" i="9"/>
  <c r="V1893" i="9"/>
  <c r="V1892" i="9"/>
  <c r="V1891" i="9"/>
  <c r="V1890" i="9"/>
  <c r="V1889" i="9"/>
  <c r="V1888" i="9"/>
  <c r="V1887" i="9"/>
  <c r="V1886" i="9"/>
  <c r="V1885" i="9"/>
  <c r="V1884" i="9"/>
  <c r="V1883" i="9"/>
  <c r="V1882" i="9"/>
  <c r="V1881" i="9"/>
  <c r="V1880" i="9"/>
  <c r="V1879" i="9"/>
  <c r="V1878" i="9"/>
  <c r="V1877" i="9"/>
  <c r="V1876" i="9"/>
  <c r="V1875" i="9"/>
  <c r="V1874" i="9"/>
  <c r="V1873" i="9"/>
  <c r="V1872" i="9"/>
  <c r="V1871" i="9"/>
  <c r="V1870" i="9"/>
  <c r="V1869" i="9"/>
  <c r="V1868" i="9"/>
  <c r="V1867" i="9"/>
  <c r="V1866" i="9"/>
  <c r="V1865" i="9"/>
  <c r="V1864" i="9"/>
  <c r="V1863" i="9"/>
  <c r="V1862" i="9"/>
  <c r="V1861" i="9"/>
  <c r="V1860" i="9"/>
  <c r="V1859" i="9"/>
  <c r="V1858" i="9"/>
  <c r="V1857" i="9"/>
  <c r="V1856" i="9"/>
  <c r="V1855" i="9"/>
  <c r="V1854" i="9"/>
  <c r="V1853" i="9"/>
  <c r="V1852" i="9"/>
  <c r="V1851" i="9"/>
  <c r="V1850" i="9"/>
  <c r="V1849" i="9"/>
  <c r="V1848" i="9"/>
  <c r="V1847" i="9"/>
  <c r="V1846" i="9"/>
  <c r="V1845" i="9"/>
  <c r="V1844" i="9"/>
  <c r="V1843" i="9"/>
  <c r="V1842" i="9"/>
  <c r="V1841" i="9"/>
  <c r="V1840" i="9"/>
  <c r="V1839" i="9"/>
  <c r="V1838" i="9"/>
  <c r="V1837" i="9"/>
  <c r="V1836" i="9"/>
  <c r="V1835" i="9"/>
  <c r="V1834" i="9"/>
  <c r="V1833" i="9"/>
  <c r="V1832" i="9"/>
  <c r="V1831" i="9"/>
  <c r="V1830" i="9"/>
  <c r="V1829" i="9"/>
  <c r="V1828" i="9"/>
  <c r="V1827" i="9"/>
  <c r="V1826" i="9"/>
  <c r="V1825" i="9"/>
  <c r="V1824" i="9"/>
  <c r="V1823" i="9"/>
  <c r="V1822" i="9"/>
  <c r="V1821" i="9"/>
  <c r="F1821" i="9"/>
  <c r="F1822" i="9"/>
  <c r="F1823" i="9"/>
  <c r="F1824" i="9"/>
  <c r="F1825" i="9"/>
  <c r="F1826" i="9"/>
  <c r="F1827" i="9"/>
  <c r="F1828" i="9"/>
  <c r="F1829" i="9"/>
  <c r="F1830" i="9"/>
  <c r="F1831" i="9"/>
  <c r="F1832" i="9"/>
  <c r="F1833" i="9"/>
  <c r="F1834" i="9"/>
  <c r="F1835" i="9"/>
  <c r="F1836" i="9"/>
  <c r="F1837" i="9"/>
  <c r="F1838" i="9"/>
  <c r="F1839" i="9"/>
  <c r="F1840" i="9"/>
  <c r="F1841" i="9"/>
  <c r="F1842" i="9"/>
  <c r="F1843" i="9"/>
  <c r="F1844" i="9"/>
  <c r="F1845" i="9"/>
  <c r="F1846" i="9"/>
  <c r="F1847" i="9"/>
  <c r="F1848" i="9"/>
  <c r="F1849" i="9"/>
  <c r="F1850" i="9"/>
  <c r="F1851" i="9"/>
  <c r="F1852" i="9"/>
  <c r="F1853" i="9"/>
  <c r="F1854" i="9"/>
  <c r="F1855" i="9"/>
  <c r="F1856" i="9"/>
  <c r="F1857" i="9"/>
  <c r="F1858" i="9"/>
  <c r="F1859" i="9"/>
  <c r="F1860" i="9"/>
  <c r="F1861" i="9"/>
  <c r="F1862" i="9"/>
  <c r="F1863" i="9"/>
  <c r="F1864" i="9"/>
  <c r="F1865" i="9"/>
  <c r="F1866" i="9"/>
  <c r="F1867" i="9"/>
  <c r="F1868" i="9"/>
  <c r="F1869" i="9"/>
  <c r="F1870" i="9"/>
  <c r="F1871" i="9"/>
  <c r="F1872" i="9"/>
  <c r="F1873" i="9"/>
  <c r="F1874" i="9"/>
  <c r="F1875" i="9"/>
  <c r="F1876" i="9"/>
  <c r="F1877" i="9"/>
  <c r="F1878" i="9"/>
  <c r="F1879" i="9"/>
  <c r="F1880" i="9"/>
  <c r="F1881" i="9"/>
  <c r="F1882" i="9"/>
  <c r="F1883" i="9"/>
  <c r="F1884" i="9"/>
  <c r="F1885" i="9"/>
  <c r="F1886" i="9"/>
  <c r="F1887" i="9"/>
  <c r="F1888" i="9"/>
  <c r="F1889" i="9"/>
  <c r="F1890" i="9"/>
  <c r="F1891" i="9"/>
  <c r="F1892" i="9"/>
  <c r="F1893" i="9"/>
  <c r="F1894" i="9"/>
  <c r="F1895" i="9"/>
  <c r="F1896" i="9"/>
  <c r="F1897" i="9"/>
  <c r="F1898" i="9"/>
  <c r="F1899" i="9"/>
  <c r="F1900" i="9"/>
  <c r="F1901" i="9"/>
  <c r="F1902" i="9"/>
  <c r="F1903" i="9"/>
  <c r="F1904" i="9"/>
  <c r="F1905" i="9"/>
  <c r="F1906" i="9"/>
  <c r="F1907" i="9"/>
  <c r="F1908" i="9"/>
  <c r="F1909" i="9"/>
  <c r="F1910" i="9"/>
  <c r="F1911" i="9"/>
  <c r="F1912" i="9"/>
  <c r="F1913" i="9"/>
  <c r="F1914" i="9"/>
  <c r="F1915" i="9"/>
  <c r="F1916" i="9"/>
  <c r="F1917" i="9"/>
  <c r="F1918" i="9"/>
  <c r="F1919" i="9"/>
  <c r="F1920" i="9"/>
  <c r="F1921" i="9"/>
  <c r="F1922" i="9"/>
  <c r="F1923" i="9"/>
  <c r="F1924" i="9"/>
  <c r="F1925" i="9"/>
  <c r="F1926" i="9"/>
  <c r="F1927" i="9"/>
  <c r="F1928" i="9"/>
  <c r="F1929" i="9"/>
  <c r="F1930" i="9"/>
  <c r="F1931" i="9"/>
  <c r="F1932" i="9"/>
  <c r="F1933" i="9"/>
  <c r="F1934" i="9"/>
  <c r="F1935" i="9"/>
  <c r="F1936" i="9"/>
  <c r="F1937" i="9"/>
  <c r="F1938" i="9"/>
  <c r="F1939" i="9"/>
  <c r="F1940" i="9"/>
  <c r="F1941" i="9"/>
  <c r="K17" i="15"/>
  <c r="V156" i="20" l="1"/>
  <c r="F156" i="20"/>
  <c r="V155" i="20"/>
  <c r="F155" i="20"/>
  <c r="V154" i="20"/>
  <c r="F154" i="20"/>
  <c r="V153" i="20"/>
  <c r="F153" i="20"/>
  <c r="V152" i="20"/>
  <c r="F152" i="20"/>
  <c r="V151" i="20"/>
  <c r="F151" i="20"/>
  <c r="V150" i="20"/>
  <c r="F150" i="20"/>
  <c r="V149" i="20"/>
  <c r="F149" i="20"/>
  <c r="V148" i="20"/>
  <c r="F148" i="20"/>
  <c r="V147" i="20"/>
  <c r="F147" i="20"/>
  <c r="V146" i="20"/>
  <c r="F146" i="20"/>
  <c r="V145" i="20"/>
  <c r="F145" i="20"/>
  <c r="V144" i="20"/>
  <c r="F144" i="20"/>
  <c r="V143" i="20"/>
  <c r="F143" i="20"/>
  <c r="V142" i="20"/>
  <c r="F142" i="20"/>
  <c r="V141" i="20"/>
  <c r="F141" i="20"/>
  <c r="V140" i="20"/>
  <c r="F140" i="20"/>
  <c r="V139" i="20"/>
  <c r="F139" i="20"/>
  <c r="V138" i="20"/>
  <c r="F138" i="20"/>
  <c r="V137" i="20"/>
  <c r="F137" i="20"/>
  <c r="V136" i="20"/>
  <c r="F136" i="20"/>
  <c r="V135" i="20"/>
  <c r="F135" i="20"/>
  <c r="V134" i="20"/>
  <c r="F134" i="20"/>
  <c r="V133" i="20"/>
  <c r="F133" i="20"/>
  <c r="V132" i="20"/>
  <c r="F132" i="20"/>
  <c r="V131" i="20"/>
  <c r="F131" i="20"/>
  <c r="V130" i="20"/>
  <c r="F130" i="20"/>
  <c r="V129" i="20"/>
  <c r="F129" i="20"/>
  <c r="V128" i="20"/>
  <c r="F128" i="20"/>
  <c r="V127" i="20"/>
  <c r="F127" i="20"/>
  <c r="V126" i="20"/>
  <c r="F126" i="20"/>
  <c r="V125" i="20"/>
  <c r="F125" i="20"/>
  <c r="V124" i="20"/>
  <c r="F124" i="20"/>
  <c r="V123" i="20"/>
  <c r="F123" i="20"/>
  <c r="V122" i="20"/>
  <c r="F122" i="20"/>
  <c r="V121" i="20"/>
  <c r="F121" i="20"/>
  <c r="V120" i="20"/>
  <c r="F120" i="20"/>
  <c r="V119" i="20"/>
  <c r="F119" i="20"/>
  <c r="V118" i="20"/>
  <c r="F118" i="20"/>
  <c r="V117" i="20"/>
  <c r="F117" i="20"/>
  <c r="V116" i="20"/>
  <c r="F116" i="20"/>
  <c r="V115" i="20"/>
  <c r="F115" i="20"/>
  <c r="V114" i="20"/>
  <c r="F114" i="20"/>
  <c r="V113" i="20"/>
  <c r="F113" i="20"/>
  <c r="V112" i="20"/>
  <c r="F112" i="20"/>
  <c r="V111" i="20"/>
  <c r="F111" i="20"/>
  <c r="V110" i="20"/>
  <c r="F110" i="20"/>
  <c r="V109" i="20"/>
  <c r="F109" i="20"/>
  <c r="V108" i="20"/>
  <c r="F108" i="20"/>
  <c r="V107" i="20"/>
  <c r="F107" i="20"/>
  <c r="V106" i="20"/>
  <c r="F106" i="20"/>
  <c r="V105" i="20"/>
  <c r="F105" i="20"/>
  <c r="V104" i="20"/>
  <c r="F104" i="20"/>
  <c r="V103" i="20"/>
  <c r="F103" i="20"/>
  <c r="V102" i="20"/>
  <c r="F102" i="20"/>
  <c r="V101" i="20"/>
  <c r="F101" i="20"/>
  <c r="V100" i="20"/>
  <c r="F100" i="20"/>
  <c r="V99" i="20"/>
  <c r="F99" i="20"/>
  <c r="V98" i="20"/>
  <c r="F98" i="20"/>
  <c r="V97" i="20"/>
  <c r="F97" i="20"/>
  <c r="V96" i="20"/>
  <c r="F96" i="20"/>
  <c r="V95" i="20"/>
  <c r="F95" i="20"/>
  <c r="V94" i="20"/>
  <c r="F94" i="20"/>
  <c r="AM93" i="20"/>
  <c r="V93" i="20"/>
  <c r="F93" i="20"/>
  <c r="AM92" i="20"/>
  <c r="V92" i="20"/>
  <c r="F92" i="20"/>
  <c r="AM91" i="20"/>
  <c r="V91" i="20"/>
  <c r="F91" i="20"/>
  <c r="AM90" i="20"/>
  <c r="V90" i="20"/>
  <c r="F90" i="20"/>
  <c r="AM89" i="20"/>
  <c r="V89" i="20"/>
  <c r="F89" i="20"/>
  <c r="AM88" i="20"/>
  <c r="V88" i="20"/>
  <c r="F88" i="20"/>
  <c r="AM87" i="20"/>
  <c r="V87" i="20"/>
  <c r="F87" i="20"/>
  <c r="AM86" i="20"/>
  <c r="V86" i="20"/>
  <c r="F86" i="20"/>
  <c r="AM85" i="20"/>
  <c r="V85" i="20"/>
  <c r="F85" i="20"/>
  <c r="AM84" i="20"/>
  <c r="V84" i="20"/>
  <c r="F84" i="20"/>
  <c r="AM83" i="20"/>
  <c r="V83" i="20"/>
  <c r="F83" i="20"/>
  <c r="AM82" i="20"/>
  <c r="V82" i="20"/>
  <c r="F82" i="20"/>
  <c r="AM81" i="20"/>
  <c r="V81" i="20"/>
  <c r="F81" i="20"/>
  <c r="AM80" i="20"/>
  <c r="V80" i="20"/>
  <c r="F80" i="20"/>
  <c r="AM79" i="20"/>
  <c r="V79" i="20"/>
  <c r="F79" i="20"/>
  <c r="AM78" i="20"/>
  <c r="V78" i="20"/>
  <c r="F78" i="20"/>
  <c r="AM77" i="20"/>
  <c r="V77" i="20"/>
  <c r="F77" i="20"/>
  <c r="AM76" i="20"/>
  <c r="V76" i="20"/>
  <c r="F76" i="20"/>
  <c r="AM75" i="20"/>
  <c r="V75" i="20"/>
  <c r="F75" i="20"/>
  <c r="AM74" i="20"/>
  <c r="V74" i="20"/>
  <c r="F74" i="20"/>
  <c r="AM73" i="20"/>
  <c r="V73" i="20"/>
  <c r="F73" i="20"/>
  <c r="AM72" i="20"/>
  <c r="V72" i="20"/>
  <c r="F72" i="20"/>
  <c r="AM71" i="20"/>
  <c r="V71" i="20"/>
  <c r="F71" i="20"/>
  <c r="AM70" i="20"/>
  <c r="V70" i="20"/>
  <c r="F70" i="20"/>
  <c r="AM69" i="20"/>
  <c r="V69" i="20"/>
  <c r="F69" i="20"/>
  <c r="AM68" i="20"/>
  <c r="V68" i="20"/>
  <c r="F68" i="20"/>
  <c r="AM67" i="20"/>
  <c r="V67" i="20"/>
  <c r="F67" i="20"/>
  <c r="AM66" i="20"/>
  <c r="V66" i="20"/>
  <c r="F66" i="20"/>
  <c r="AM65" i="20"/>
  <c r="V65" i="20"/>
  <c r="F65" i="20"/>
  <c r="AM64" i="20"/>
  <c r="V64" i="20"/>
  <c r="F64" i="20"/>
  <c r="AM63" i="20"/>
  <c r="V63" i="20"/>
  <c r="F63" i="20"/>
  <c r="AM62" i="20"/>
  <c r="V62" i="20"/>
  <c r="F62" i="20"/>
  <c r="AM61" i="20"/>
  <c r="V61" i="20"/>
  <c r="F61" i="20"/>
  <c r="AM60" i="20"/>
  <c r="V60" i="20"/>
  <c r="F60" i="20"/>
  <c r="AM59" i="20"/>
  <c r="V59" i="20"/>
  <c r="F59" i="20"/>
  <c r="AM58" i="20"/>
  <c r="V58" i="20"/>
  <c r="F58" i="20"/>
  <c r="AM57" i="20"/>
  <c r="V57" i="20"/>
  <c r="F57" i="20"/>
  <c r="AM56" i="20"/>
  <c r="V56" i="20"/>
  <c r="F56" i="20"/>
  <c r="AM55" i="20"/>
  <c r="V55" i="20"/>
  <c r="F55" i="20"/>
  <c r="AM54" i="20"/>
  <c r="V54" i="20"/>
  <c r="F54" i="20"/>
  <c r="AM53" i="20"/>
  <c r="V53" i="20"/>
  <c r="F53" i="20"/>
  <c r="AM52" i="20"/>
  <c r="V52" i="20"/>
  <c r="F52" i="20"/>
  <c r="AM51" i="20"/>
  <c r="V51" i="20"/>
  <c r="F51" i="20"/>
  <c r="AM50" i="20"/>
  <c r="V50" i="20"/>
  <c r="F50" i="20"/>
  <c r="AM49" i="20"/>
  <c r="V49" i="20"/>
  <c r="F49" i="20"/>
  <c r="AM48" i="20"/>
  <c r="V48" i="20"/>
  <c r="F48" i="20"/>
  <c r="AM47" i="20"/>
  <c r="V47" i="20"/>
  <c r="F47" i="20"/>
  <c r="AM46" i="20"/>
  <c r="V46" i="20"/>
  <c r="F46" i="20"/>
  <c r="AM45" i="20"/>
  <c r="V45" i="20"/>
  <c r="F45" i="20"/>
  <c r="AM44" i="20"/>
  <c r="V44" i="20"/>
  <c r="F44" i="20"/>
  <c r="AM43" i="20"/>
  <c r="V43" i="20"/>
  <c r="F43" i="20"/>
  <c r="AM42" i="20"/>
  <c r="V42" i="20"/>
  <c r="F42" i="20"/>
  <c r="AM41" i="20"/>
  <c r="V41" i="20"/>
  <c r="F41" i="20"/>
  <c r="AM40" i="20"/>
  <c r="V40" i="20"/>
  <c r="F40" i="20"/>
  <c r="AM39" i="20"/>
  <c r="V39" i="20"/>
  <c r="F39" i="20"/>
  <c r="AM38" i="20"/>
  <c r="V38" i="20"/>
  <c r="F38" i="20"/>
  <c r="AM37" i="20"/>
  <c r="V37" i="20"/>
  <c r="F37" i="20"/>
  <c r="AM36" i="20"/>
  <c r="V36" i="20"/>
  <c r="F36" i="20"/>
  <c r="AM35" i="20"/>
  <c r="V35" i="20"/>
  <c r="F35" i="20"/>
  <c r="AM34" i="20"/>
  <c r="V34" i="20"/>
  <c r="F34" i="20"/>
  <c r="AM33" i="20"/>
  <c r="V33" i="20"/>
  <c r="F33" i="20"/>
  <c r="AM32" i="20"/>
  <c r="V32" i="20"/>
  <c r="F32" i="20"/>
  <c r="AM31" i="20"/>
  <c r="V31" i="20"/>
  <c r="F31" i="20"/>
  <c r="AM30" i="20"/>
  <c r="V30" i="20"/>
  <c r="F30" i="20"/>
  <c r="AM29" i="20"/>
  <c r="V29" i="20"/>
  <c r="F29" i="20"/>
  <c r="AM28" i="20"/>
  <c r="V28" i="20"/>
  <c r="F28" i="20"/>
  <c r="AM27" i="20"/>
  <c r="V27" i="20"/>
  <c r="F27" i="20"/>
  <c r="AM26" i="20"/>
  <c r="V26" i="20"/>
  <c r="F26" i="20"/>
  <c r="AM25" i="20"/>
  <c r="V25" i="20"/>
  <c r="F25" i="20"/>
  <c r="AM24" i="20"/>
  <c r="V24" i="20"/>
  <c r="F24" i="20"/>
  <c r="AM23" i="20"/>
  <c r="V23" i="20"/>
  <c r="F23" i="20"/>
  <c r="AM22" i="20"/>
  <c r="V22" i="20"/>
  <c r="F22" i="20"/>
  <c r="AM21" i="20"/>
  <c r="V21" i="20"/>
  <c r="F21" i="20"/>
  <c r="AM20" i="20"/>
  <c r="V20" i="20"/>
  <c r="F20" i="20"/>
  <c r="AM19" i="20"/>
  <c r="V19" i="20"/>
  <c r="F19" i="20"/>
  <c r="AM18" i="20"/>
  <c r="V18" i="20"/>
  <c r="F18" i="20"/>
  <c r="AM17" i="20"/>
  <c r="V17" i="20"/>
  <c r="F17" i="20"/>
  <c r="AM16" i="20"/>
  <c r="V16" i="20"/>
  <c r="F16" i="20"/>
  <c r="AM15" i="20"/>
  <c r="V15" i="20"/>
  <c r="F15" i="20"/>
  <c r="AM14" i="20"/>
  <c r="V14" i="20"/>
  <c r="F14" i="20"/>
  <c r="AM13" i="20"/>
  <c r="V13" i="20"/>
  <c r="F13" i="20"/>
  <c r="AM12" i="20"/>
  <c r="V12" i="20"/>
  <c r="F12" i="20"/>
  <c r="AM11" i="20"/>
  <c r="V11" i="20"/>
  <c r="F11" i="20"/>
  <c r="AM10" i="20"/>
  <c r="V10" i="20"/>
  <c r="F10" i="20"/>
  <c r="AM9" i="20"/>
  <c r="V9" i="20"/>
  <c r="F9" i="20"/>
  <c r="AM8" i="20"/>
  <c r="V8" i="20"/>
  <c r="F8" i="20"/>
  <c r="AM7" i="20"/>
  <c r="V7" i="20"/>
  <c r="F7" i="20"/>
  <c r="AM6" i="20"/>
  <c r="V6" i="20"/>
  <c r="F6" i="20"/>
  <c r="AM5" i="20"/>
  <c r="V5" i="20"/>
  <c r="F5" i="20"/>
  <c r="AM4" i="20"/>
  <c r="V4" i="20"/>
  <c r="F4" i="20"/>
  <c r="AM3" i="20"/>
  <c r="V3" i="20"/>
  <c r="F3" i="20"/>
  <c r="AM2" i="20"/>
  <c r="V2" i="20"/>
  <c r="F2" i="20"/>
  <c r="X9" i="15"/>
  <c r="V1820" i="9" l="1"/>
  <c r="V1819" i="9"/>
  <c r="V1818" i="9"/>
  <c r="V1817" i="9"/>
  <c r="V1816" i="9"/>
  <c r="V1815" i="9"/>
  <c r="V1814" i="9"/>
  <c r="V1813" i="9"/>
  <c r="V1812" i="9"/>
  <c r="V1811" i="9"/>
  <c r="V1810" i="9"/>
  <c r="V1809" i="9"/>
  <c r="V1808" i="9"/>
  <c r="V1807" i="9"/>
  <c r="V1806" i="9"/>
  <c r="V1805" i="9"/>
  <c r="V1804" i="9"/>
  <c r="V1803" i="9"/>
  <c r="V1802" i="9"/>
  <c r="V1801" i="9"/>
  <c r="V1800" i="9"/>
  <c r="V1799" i="9"/>
  <c r="V1798" i="9"/>
  <c r="V1797" i="9"/>
  <c r="V1796" i="9"/>
  <c r="V1795" i="9"/>
  <c r="V1794" i="9"/>
  <c r="V1793" i="9"/>
  <c r="V1792" i="9"/>
  <c r="V1791" i="9"/>
  <c r="V1790" i="9"/>
  <c r="V1789" i="9"/>
  <c r="V1788" i="9"/>
  <c r="V1787" i="9"/>
  <c r="V1786" i="9"/>
  <c r="V1785" i="9"/>
  <c r="V1784" i="9"/>
  <c r="V1783" i="9"/>
  <c r="V1782" i="9"/>
  <c r="V1781" i="9"/>
  <c r="AK1781" i="9" s="1"/>
  <c r="V1780" i="9"/>
  <c r="V1779" i="9"/>
  <c r="V1778" i="9"/>
  <c r="V1777" i="9"/>
  <c r="V1776" i="9"/>
  <c r="V1775" i="9"/>
  <c r="V1774" i="9"/>
  <c r="V1773" i="9"/>
  <c r="V1772" i="9"/>
  <c r="V1771" i="9"/>
  <c r="V1770" i="9"/>
  <c r="V1769" i="9"/>
  <c r="V1768" i="9"/>
  <c r="V1767" i="9"/>
  <c r="V1766" i="9"/>
  <c r="V1765" i="9"/>
  <c r="V1764" i="9"/>
  <c r="V1763" i="9"/>
  <c r="AK1763" i="9" s="1"/>
  <c r="V1762" i="9"/>
  <c r="V1761" i="9"/>
  <c r="V1760" i="9"/>
  <c r="V1759" i="9"/>
  <c r="V1758" i="9"/>
  <c r="V1757" i="9"/>
  <c r="AK1757" i="9" s="1"/>
  <c r="V1756" i="9"/>
  <c r="AK1756" i="9" s="1"/>
  <c r="V1755" i="9"/>
  <c r="V1754" i="9"/>
  <c r="V1753" i="9"/>
  <c r="V1752" i="9"/>
  <c r="V1751" i="9"/>
  <c r="V1750" i="9"/>
  <c r="V1749" i="9"/>
  <c r="V1748" i="9"/>
  <c r="V1747" i="9"/>
  <c r="V1746" i="9"/>
  <c r="V1745" i="9"/>
  <c r="V1744" i="9"/>
  <c r="V1743" i="9"/>
  <c r="V1742" i="9"/>
  <c r="V1741" i="9"/>
  <c r="V1740" i="9"/>
  <c r="V1739" i="9"/>
  <c r="V1738" i="9"/>
  <c r="V1737" i="9"/>
  <c r="V1736" i="9"/>
  <c r="V1735" i="9"/>
  <c r="V1734" i="9"/>
  <c r="V1733" i="9"/>
  <c r="V1732" i="9"/>
  <c r="V1731" i="9"/>
  <c r="V1730" i="9"/>
  <c r="V1729" i="9"/>
  <c r="V1728" i="9"/>
  <c r="V1727" i="9"/>
  <c r="V1726" i="9"/>
  <c r="V1725" i="9"/>
  <c r="V1724" i="9"/>
  <c r="V1723" i="9"/>
  <c r="V1722" i="9"/>
  <c r="V1721" i="9"/>
  <c r="V1720" i="9"/>
  <c r="V1719" i="9"/>
  <c r="V1718" i="9"/>
  <c r="V1717" i="9"/>
  <c r="V1716" i="9"/>
  <c r="V1715" i="9"/>
  <c r="V1714" i="9"/>
  <c r="V1713" i="9"/>
  <c r="V1712" i="9"/>
  <c r="V1711" i="9"/>
  <c r="V1710" i="9"/>
  <c r="V1709" i="9"/>
  <c r="V1708" i="9"/>
  <c r="V1707" i="9"/>
  <c r="V1706" i="9"/>
  <c r="V1705" i="9"/>
  <c r="V1704" i="9"/>
  <c r="V1703" i="9"/>
  <c r="V1702" i="9"/>
  <c r="V1701" i="9"/>
  <c r="V1700" i="9"/>
  <c r="V1699" i="9"/>
  <c r="V1698" i="9"/>
  <c r="V1697" i="9"/>
  <c r="V1696" i="9"/>
  <c r="V1695" i="9"/>
  <c r="V1694" i="9"/>
  <c r="V1693" i="9"/>
  <c r="V1692" i="9"/>
  <c r="V1691" i="9"/>
  <c r="V1690" i="9"/>
  <c r="V1689" i="9"/>
  <c r="V1688" i="9"/>
  <c r="V1687" i="9"/>
  <c r="V1686" i="9"/>
  <c r="V1685" i="9"/>
  <c r="V1684" i="9"/>
  <c r="V1683" i="9"/>
  <c r="V1682" i="9"/>
  <c r="V1681" i="9"/>
  <c r="V1680" i="9"/>
  <c r="V1679" i="9"/>
  <c r="V1678" i="9"/>
  <c r="V1677" i="9"/>
  <c r="V1676" i="9"/>
  <c r="V1675" i="9"/>
  <c r="V1674" i="9"/>
  <c r="V1673" i="9"/>
  <c r="V1672" i="9"/>
  <c r="V1671" i="9"/>
  <c r="V1670" i="9"/>
  <c r="V1669" i="9"/>
  <c r="V1668" i="9"/>
  <c r="V1667" i="9"/>
  <c r="V1666" i="9"/>
  <c r="V1665" i="9"/>
  <c r="V1664" i="9"/>
  <c r="V1663" i="9"/>
  <c r="V1662" i="9"/>
  <c r="V1661" i="9"/>
  <c r="V1660" i="9"/>
  <c r="V1659" i="9"/>
  <c r="V1658" i="9"/>
  <c r="V1657" i="9"/>
  <c r="V1656" i="9"/>
  <c r="V1655" i="9"/>
  <c r="V1654" i="9"/>
  <c r="V1653" i="9"/>
  <c r="V1652" i="9"/>
  <c r="V1651" i="9"/>
  <c r="V1650" i="9"/>
  <c r="V1649" i="9"/>
  <c r="V1648" i="9"/>
  <c r="V1647" i="9"/>
  <c r="V1646" i="9"/>
  <c r="V1645" i="9"/>
  <c r="V1644" i="9"/>
  <c r="V1643" i="9"/>
  <c r="V1642" i="9"/>
  <c r="V1641" i="9"/>
  <c r="F1641" i="9"/>
  <c r="F1642" i="9"/>
  <c r="F1643" i="9"/>
  <c r="F1644" i="9"/>
  <c r="F1645" i="9"/>
  <c r="F1646" i="9"/>
  <c r="F1647" i="9"/>
  <c r="F1648" i="9"/>
  <c r="F1649" i="9"/>
  <c r="F1650" i="9"/>
  <c r="F1651" i="9"/>
  <c r="F1652" i="9"/>
  <c r="F1653" i="9"/>
  <c r="F1654" i="9"/>
  <c r="F1655" i="9"/>
  <c r="F1656" i="9"/>
  <c r="F1657" i="9"/>
  <c r="F1658" i="9"/>
  <c r="F1659" i="9"/>
  <c r="F1660" i="9"/>
  <c r="F1661" i="9"/>
  <c r="F1662" i="9"/>
  <c r="F1663" i="9"/>
  <c r="F1664" i="9"/>
  <c r="F1665" i="9"/>
  <c r="F1666" i="9"/>
  <c r="F1667" i="9"/>
  <c r="F1668" i="9"/>
  <c r="F1669" i="9"/>
  <c r="F1670" i="9"/>
  <c r="F1671" i="9"/>
  <c r="F1672" i="9"/>
  <c r="F1673" i="9"/>
  <c r="F1674" i="9"/>
  <c r="F1675" i="9"/>
  <c r="F1676" i="9"/>
  <c r="F1677" i="9"/>
  <c r="F1678" i="9"/>
  <c r="F1679" i="9"/>
  <c r="F1680" i="9"/>
  <c r="F1681" i="9"/>
  <c r="F1682" i="9"/>
  <c r="F1683" i="9"/>
  <c r="F1684" i="9"/>
  <c r="F1685" i="9"/>
  <c r="F1686" i="9"/>
  <c r="F1687" i="9"/>
  <c r="F1688" i="9"/>
  <c r="F1689" i="9"/>
  <c r="F1690" i="9"/>
  <c r="F1691" i="9"/>
  <c r="F1692" i="9"/>
  <c r="F1693" i="9"/>
  <c r="F1694" i="9"/>
  <c r="F1695" i="9"/>
  <c r="F1696" i="9"/>
  <c r="F1697" i="9"/>
  <c r="F1698" i="9"/>
  <c r="F1699" i="9"/>
  <c r="F1700" i="9"/>
  <c r="F1701" i="9"/>
  <c r="F1702" i="9"/>
  <c r="F1703" i="9"/>
  <c r="F1704" i="9"/>
  <c r="F1705" i="9"/>
  <c r="F1706" i="9"/>
  <c r="F1707" i="9"/>
  <c r="F1708" i="9"/>
  <c r="F1709" i="9"/>
  <c r="F1710" i="9"/>
  <c r="F1711" i="9"/>
  <c r="F1712" i="9"/>
  <c r="F1713" i="9"/>
  <c r="F1714" i="9"/>
  <c r="F1715" i="9"/>
  <c r="F1716" i="9"/>
  <c r="F1717" i="9"/>
  <c r="F1718" i="9"/>
  <c r="F1719" i="9"/>
  <c r="F1720" i="9"/>
  <c r="F1721" i="9"/>
  <c r="F1722" i="9"/>
  <c r="F1723" i="9"/>
  <c r="F1724" i="9"/>
  <c r="F1725" i="9"/>
  <c r="F1726" i="9"/>
  <c r="F1727" i="9"/>
  <c r="F1728" i="9"/>
  <c r="F1729" i="9"/>
  <c r="F1730" i="9"/>
  <c r="F1731" i="9"/>
  <c r="F1732" i="9"/>
  <c r="F1733" i="9"/>
  <c r="F1734" i="9"/>
  <c r="F1735" i="9"/>
  <c r="F1736" i="9"/>
  <c r="F1737" i="9"/>
  <c r="F1738" i="9"/>
  <c r="F1739" i="9"/>
  <c r="F1740" i="9"/>
  <c r="F1741" i="9"/>
  <c r="F1742" i="9"/>
  <c r="F1743" i="9"/>
  <c r="F1744" i="9"/>
  <c r="F1745" i="9"/>
  <c r="F1746" i="9"/>
  <c r="F1747" i="9"/>
  <c r="F1748" i="9"/>
  <c r="F1749" i="9"/>
  <c r="F1750" i="9"/>
  <c r="F1751" i="9"/>
  <c r="F1752" i="9"/>
  <c r="F1753" i="9"/>
  <c r="F1754" i="9"/>
  <c r="F1755" i="9"/>
  <c r="F1756" i="9"/>
  <c r="F1757" i="9"/>
  <c r="F1758" i="9"/>
  <c r="F1759" i="9"/>
  <c r="F1760" i="9"/>
  <c r="F1761" i="9"/>
  <c r="F1762" i="9"/>
  <c r="F1763" i="9"/>
  <c r="F1764" i="9"/>
  <c r="F1765" i="9"/>
  <c r="F1766" i="9"/>
  <c r="F1767" i="9"/>
  <c r="F1768" i="9"/>
  <c r="F1769" i="9"/>
  <c r="F1770" i="9"/>
  <c r="F1771" i="9"/>
  <c r="F1772" i="9"/>
  <c r="F1773" i="9"/>
  <c r="F1774" i="9"/>
  <c r="F1775" i="9"/>
  <c r="F1776" i="9"/>
  <c r="F1777" i="9"/>
  <c r="F1778" i="9"/>
  <c r="F1779" i="9"/>
  <c r="F1780" i="9"/>
  <c r="F1781" i="9"/>
  <c r="F1782" i="9"/>
  <c r="F1783" i="9"/>
  <c r="F1784" i="9"/>
  <c r="F1785" i="9"/>
  <c r="F1786" i="9"/>
  <c r="F1787" i="9"/>
  <c r="F1788" i="9"/>
  <c r="F1789" i="9"/>
  <c r="F1790" i="9"/>
  <c r="F1791" i="9"/>
  <c r="F1792" i="9"/>
  <c r="F1793" i="9"/>
  <c r="F1794" i="9"/>
  <c r="F1795" i="9"/>
  <c r="F1796" i="9"/>
  <c r="F1797" i="9"/>
  <c r="F1798" i="9"/>
  <c r="F1799" i="9"/>
  <c r="F1800" i="9"/>
  <c r="F1801" i="9"/>
  <c r="F1802" i="9"/>
  <c r="F1803" i="9"/>
  <c r="F1804" i="9"/>
  <c r="F1805" i="9"/>
  <c r="F1806" i="9"/>
  <c r="F1807" i="9"/>
  <c r="F1808" i="9"/>
  <c r="F1809" i="9"/>
  <c r="F1810" i="9"/>
  <c r="F1811" i="9"/>
  <c r="F1812" i="9"/>
  <c r="F1813" i="9"/>
  <c r="F1814" i="9"/>
  <c r="F1815" i="9"/>
  <c r="F1816" i="9"/>
  <c r="F1817" i="9"/>
  <c r="F1818" i="9"/>
  <c r="F1819" i="9"/>
  <c r="F1820" i="9"/>
  <c r="L18" i="13" l="1"/>
  <c r="L19" i="13" s="1"/>
  <c r="L20" i="13" s="1"/>
  <c r="L21" i="13" s="1"/>
  <c r="L22" i="13" s="1"/>
  <c r="L23" i="13" s="1"/>
  <c r="F11" i="18" l="1"/>
  <c r="F10" i="18"/>
  <c r="F5" i="18"/>
  <c r="V1640" i="9" l="1"/>
  <c r="V1639" i="9"/>
  <c r="V1638" i="9"/>
  <c r="V1637" i="9"/>
  <c r="V1636" i="9"/>
  <c r="V1635" i="9"/>
  <c r="V1634" i="9"/>
  <c r="V1633" i="9"/>
  <c r="V1632" i="9"/>
  <c r="V1631" i="9"/>
  <c r="V1630" i="9"/>
  <c r="V1629" i="9"/>
  <c r="V1628" i="9"/>
  <c r="V1627" i="9"/>
  <c r="V1626" i="9"/>
  <c r="V1625" i="9"/>
  <c r="V1624" i="9"/>
  <c r="V1623" i="9"/>
  <c r="V1622" i="9"/>
  <c r="V1621" i="9"/>
  <c r="V1620" i="9"/>
  <c r="V1619" i="9"/>
  <c r="V1618" i="9"/>
  <c r="V1617" i="9"/>
  <c r="V1616" i="9"/>
  <c r="V1615" i="9"/>
  <c r="V1614" i="9"/>
  <c r="V1613" i="9"/>
  <c r="V1612" i="9"/>
  <c r="V1611" i="9"/>
  <c r="V1610" i="9"/>
  <c r="V1609" i="9"/>
  <c r="V1608" i="9"/>
  <c r="V1607" i="9"/>
  <c r="V1606" i="9"/>
  <c r="V1605" i="9"/>
  <c r="V1604" i="9"/>
  <c r="V1603" i="9"/>
  <c r="V1602" i="9"/>
  <c r="V1601" i="9"/>
  <c r="V1600" i="9"/>
  <c r="V1599" i="9"/>
  <c r="V1598" i="9"/>
  <c r="V1597" i="9"/>
  <c r="V1596" i="9"/>
  <c r="V1595" i="9"/>
  <c r="V1594" i="9"/>
  <c r="V1593" i="9"/>
  <c r="V1592" i="9"/>
  <c r="V1591" i="9"/>
  <c r="V1590" i="9"/>
  <c r="V1589" i="9"/>
  <c r="V1588" i="9"/>
  <c r="V1587" i="9"/>
  <c r="V1586" i="9"/>
  <c r="V1585" i="9"/>
  <c r="V1584" i="9"/>
  <c r="V1583" i="9"/>
  <c r="V1582" i="9"/>
  <c r="V1581" i="9"/>
  <c r="V1580" i="9"/>
  <c r="V1579" i="9"/>
  <c r="V1578" i="9"/>
  <c r="V1577" i="9"/>
  <c r="V1576" i="9"/>
  <c r="V1575" i="9"/>
  <c r="V1574" i="9"/>
  <c r="V1573" i="9"/>
  <c r="V1572" i="9"/>
  <c r="V1571" i="9"/>
  <c r="V1570" i="9"/>
  <c r="V1569" i="9"/>
  <c r="V1568" i="9"/>
  <c r="V1567" i="9"/>
  <c r="V1566" i="9"/>
  <c r="V1565" i="9"/>
  <c r="V1564" i="9"/>
  <c r="V1563" i="9"/>
  <c r="V1562" i="9"/>
  <c r="V1561" i="9"/>
  <c r="V1560" i="9"/>
  <c r="V1559" i="9"/>
  <c r="V1558" i="9"/>
  <c r="V1557" i="9"/>
  <c r="V1556" i="9"/>
  <c r="V1555" i="9"/>
  <c r="V1554" i="9"/>
  <c r="V1553" i="9"/>
  <c r="V1552" i="9"/>
  <c r="AK1552" i="9" s="1"/>
  <c r="V1551" i="9"/>
  <c r="AK1551" i="9" s="1"/>
  <c r="V1550" i="9"/>
  <c r="AK1550" i="9" s="1"/>
  <c r="V1549" i="9"/>
  <c r="AK1549" i="9" s="1"/>
  <c r="V1548" i="9"/>
  <c r="V1547" i="9"/>
  <c r="V1546" i="9"/>
  <c r="V1545" i="9"/>
  <c r="V1544" i="9"/>
  <c r="V1543" i="9"/>
  <c r="V1542" i="9"/>
  <c r="V1541" i="9"/>
  <c r="V1540" i="9"/>
  <c r="V1539" i="9"/>
  <c r="V1538" i="9"/>
  <c r="V1537" i="9"/>
  <c r="V1536" i="9"/>
  <c r="V1535" i="9"/>
  <c r="V1534" i="9"/>
  <c r="V1533" i="9"/>
  <c r="V1532" i="9"/>
  <c r="V1531" i="9"/>
  <c r="V1530" i="9"/>
  <c r="V1529" i="9"/>
  <c r="V1528" i="9"/>
  <c r="V1527" i="9"/>
  <c r="V1526" i="9"/>
  <c r="V1525" i="9"/>
  <c r="V1524" i="9"/>
  <c r="V1523" i="9"/>
  <c r="V1522" i="9"/>
  <c r="V1521" i="9"/>
  <c r="V1520" i="9"/>
  <c r="V1519" i="9"/>
  <c r="V1518" i="9"/>
  <c r="V1517" i="9"/>
  <c r="V1516" i="9"/>
  <c r="V1515" i="9"/>
  <c r="V1514" i="9"/>
  <c r="V1513" i="9"/>
  <c r="V1512" i="9"/>
  <c r="V1511" i="9"/>
  <c r="V1510" i="9"/>
  <c r="V1509" i="9"/>
  <c r="V1508" i="9"/>
  <c r="V1507" i="9"/>
  <c r="V1506" i="9"/>
  <c r="V1505" i="9"/>
  <c r="V1504" i="9"/>
  <c r="V1503" i="9"/>
  <c r="V1502" i="9"/>
  <c r="V1501" i="9"/>
  <c r="V1500" i="9"/>
  <c r="V1499" i="9"/>
  <c r="V1498" i="9"/>
  <c r="V1497" i="9"/>
  <c r="V1496" i="9"/>
  <c r="V1495" i="9"/>
  <c r="V1494" i="9"/>
  <c r="V1493" i="9"/>
  <c r="V1492" i="9"/>
  <c r="V1491" i="9"/>
  <c r="V1490" i="9"/>
  <c r="V1489" i="9"/>
  <c r="V1488" i="9"/>
  <c r="V1487" i="9"/>
  <c r="V1486" i="9"/>
  <c r="V1485" i="9"/>
  <c r="V1484" i="9"/>
  <c r="V1483" i="9"/>
  <c r="V1482" i="9"/>
  <c r="V1481" i="9"/>
  <c r="V1480" i="9"/>
  <c r="V1479" i="9"/>
  <c r="F1479" i="9"/>
  <c r="F1480" i="9"/>
  <c r="F1481" i="9"/>
  <c r="F1482" i="9"/>
  <c r="F1483" i="9"/>
  <c r="F1484" i="9"/>
  <c r="F1485" i="9"/>
  <c r="F1486" i="9"/>
  <c r="F1487" i="9"/>
  <c r="F1488" i="9"/>
  <c r="F1489" i="9"/>
  <c r="F1490" i="9"/>
  <c r="F1491" i="9"/>
  <c r="F1492" i="9"/>
  <c r="F1493" i="9"/>
  <c r="F1494" i="9"/>
  <c r="F1495" i="9"/>
  <c r="F1496" i="9"/>
  <c r="F1497" i="9"/>
  <c r="F1498" i="9"/>
  <c r="F1499" i="9"/>
  <c r="F1500" i="9"/>
  <c r="F1501" i="9"/>
  <c r="F1502" i="9"/>
  <c r="F1503" i="9"/>
  <c r="F1504" i="9"/>
  <c r="F1505" i="9"/>
  <c r="F1506" i="9"/>
  <c r="F1507" i="9"/>
  <c r="F1508" i="9"/>
  <c r="F1509" i="9"/>
  <c r="F1510" i="9"/>
  <c r="F1511" i="9"/>
  <c r="F1512" i="9"/>
  <c r="F1513" i="9"/>
  <c r="F1514" i="9"/>
  <c r="F1515" i="9"/>
  <c r="F1516" i="9"/>
  <c r="F1517" i="9"/>
  <c r="F1518" i="9"/>
  <c r="F1519" i="9"/>
  <c r="F1520" i="9"/>
  <c r="F1521" i="9"/>
  <c r="F1522" i="9"/>
  <c r="F1523" i="9"/>
  <c r="F1524" i="9"/>
  <c r="F1525" i="9"/>
  <c r="F1526" i="9"/>
  <c r="F1527" i="9"/>
  <c r="F1528" i="9"/>
  <c r="F1529" i="9"/>
  <c r="F1530" i="9"/>
  <c r="F1531" i="9"/>
  <c r="F1532" i="9"/>
  <c r="F1533" i="9"/>
  <c r="F1534" i="9"/>
  <c r="F1535" i="9"/>
  <c r="F1536" i="9"/>
  <c r="F1537" i="9"/>
  <c r="F1538" i="9"/>
  <c r="F1539" i="9"/>
  <c r="F1540" i="9"/>
  <c r="F1541" i="9"/>
  <c r="F1542" i="9"/>
  <c r="F1543" i="9"/>
  <c r="F1544" i="9"/>
  <c r="F1545" i="9"/>
  <c r="F1546" i="9"/>
  <c r="F1547" i="9"/>
  <c r="F1548" i="9"/>
  <c r="F1549" i="9"/>
  <c r="F1550" i="9"/>
  <c r="F1551" i="9"/>
  <c r="F1552" i="9"/>
  <c r="F1553" i="9"/>
  <c r="F1554" i="9"/>
  <c r="F1555" i="9"/>
  <c r="F1556" i="9"/>
  <c r="F1557" i="9"/>
  <c r="F1558" i="9"/>
  <c r="F1559" i="9"/>
  <c r="F1560" i="9"/>
  <c r="F1561" i="9"/>
  <c r="F1562" i="9"/>
  <c r="F1563" i="9"/>
  <c r="F1564" i="9"/>
  <c r="F1565" i="9"/>
  <c r="F1566" i="9"/>
  <c r="F1567" i="9"/>
  <c r="F1568" i="9"/>
  <c r="F1569" i="9"/>
  <c r="F1570" i="9"/>
  <c r="F1571" i="9"/>
  <c r="F1572" i="9"/>
  <c r="F1573" i="9"/>
  <c r="F1574" i="9"/>
  <c r="F1575" i="9"/>
  <c r="F1576" i="9"/>
  <c r="F1577" i="9"/>
  <c r="F1578" i="9"/>
  <c r="F1579" i="9"/>
  <c r="F1580" i="9"/>
  <c r="F1581" i="9"/>
  <c r="F1582" i="9"/>
  <c r="F1583" i="9"/>
  <c r="F1584" i="9"/>
  <c r="F1585" i="9"/>
  <c r="F1586" i="9"/>
  <c r="F1587" i="9"/>
  <c r="F1588" i="9"/>
  <c r="F1589" i="9"/>
  <c r="F1590" i="9"/>
  <c r="F1591" i="9"/>
  <c r="F1592" i="9"/>
  <c r="F1593" i="9"/>
  <c r="F1594" i="9"/>
  <c r="F1595" i="9"/>
  <c r="F1596" i="9"/>
  <c r="F1597" i="9"/>
  <c r="F1598" i="9"/>
  <c r="F1599" i="9"/>
  <c r="F1600" i="9"/>
  <c r="F1601" i="9"/>
  <c r="F1602" i="9"/>
  <c r="F1603" i="9"/>
  <c r="F1604" i="9"/>
  <c r="F1605" i="9"/>
  <c r="F1606" i="9"/>
  <c r="F1607" i="9"/>
  <c r="F1608" i="9"/>
  <c r="F1609" i="9"/>
  <c r="F1610" i="9"/>
  <c r="F1611" i="9"/>
  <c r="F1612" i="9"/>
  <c r="F1613" i="9"/>
  <c r="F1614" i="9"/>
  <c r="F1615" i="9"/>
  <c r="F1616" i="9"/>
  <c r="F1617" i="9"/>
  <c r="F1618" i="9"/>
  <c r="F1619" i="9"/>
  <c r="F1620" i="9"/>
  <c r="F1621" i="9"/>
  <c r="F1622" i="9"/>
  <c r="F1623" i="9"/>
  <c r="F1624" i="9"/>
  <c r="F1625" i="9"/>
  <c r="F1626" i="9"/>
  <c r="F1627" i="9"/>
  <c r="F1628" i="9"/>
  <c r="F1629" i="9"/>
  <c r="F1630" i="9"/>
  <c r="F1631" i="9"/>
  <c r="F1632" i="9"/>
  <c r="F1633" i="9"/>
  <c r="F1634" i="9"/>
  <c r="F1635" i="9"/>
  <c r="F1636" i="9"/>
  <c r="F1637" i="9"/>
  <c r="F1638" i="9"/>
  <c r="F1639" i="9"/>
  <c r="F1640" i="9"/>
  <c r="W43" i="13" l="1"/>
  <c r="W42" i="13"/>
  <c r="W41" i="13"/>
  <c r="W40" i="13"/>
  <c r="W39" i="13"/>
  <c r="W38" i="13"/>
  <c r="W44" i="13" l="1"/>
  <c r="C468" i="16"/>
  <c r="C467" i="16"/>
  <c r="C466" i="16"/>
  <c r="C465" i="16"/>
  <c r="C464" i="16"/>
  <c r="C463" i="16"/>
  <c r="V1478" i="9" l="1"/>
  <c r="V1477" i="9"/>
  <c r="V1476" i="9"/>
  <c r="V1475" i="9"/>
  <c r="V1474" i="9"/>
  <c r="V1473" i="9"/>
  <c r="V1472" i="9"/>
  <c r="V1471" i="9"/>
  <c r="V1470" i="9"/>
  <c r="V1469" i="9"/>
  <c r="V1468" i="9"/>
  <c r="V1467" i="9"/>
  <c r="V1466" i="9"/>
  <c r="V1465" i="9"/>
  <c r="V1464" i="9"/>
  <c r="V1463" i="9"/>
  <c r="V1462" i="9"/>
  <c r="V1461" i="9"/>
  <c r="V1460" i="9"/>
  <c r="V1459" i="9"/>
  <c r="V1458" i="9"/>
  <c r="V1457" i="9"/>
  <c r="V1456" i="9"/>
  <c r="V1455" i="9"/>
  <c r="V1454" i="9"/>
  <c r="V1453" i="9"/>
  <c r="V1452" i="9"/>
  <c r="V1451" i="9"/>
  <c r="V1450" i="9"/>
  <c r="V1449" i="9"/>
  <c r="V1448" i="9"/>
  <c r="V1447" i="9"/>
  <c r="V1446" i="9"/>
  <c r="V1445" i="9"/>
  <c r="V1444" i="9"/>
  <c r="V1443" i="9"/>
  <c r="V1442" i="9"/>
  <c r="V1441" i="9"/>
  <c r="V1440" i="9"/>
  <c r="V1439" i="9"/>
  <c r="AK1439" i="9" s="1"/>
  <c r="V1438" i="9"/>
  <c r="AK1438" i="9" s="1"/>
  <c r="V1437" i="9"/>
  <c r="V1436" i="9"/>
  <c r="V1435" i="9"/>
  <c r="V1434" i="9"/>
  <c r="AK1434" i="9" s="1"/>
  <c r="V1433" i="9"/>
  <c r="V1432" i="9"/>
  <c r="V1431" i="9"/>
  <c r="V1430" i="9"/>
  <c r="V1429" i="9"/>
  <c r="V1428" i="9"/>
  <c r="V1427" i="9"/>
  <c r="V1426" i="9"/>
  <c r="V1425" i="9"/>
  <c r="V1424" i="9"/>
  <c r="V1423" i="9"/>
  <c r="V1422" i="9"/>
  <c r="V1421" i="9"/>
  <c r="V1420" i="9"/>
  <c r="V1419" i="9"/>
  <c r="V1418" i="9"/>
  <c r="V1417" i="9"/>
  <c r="V1416" i="9"/>
  <c r="V1415" i="9"/>
  <c r="V1414" i="9"/>
  <c r="V1413" i="9"/>
  <c r="V1412" i="9"/>
  <c r="V1411" i="9"/>
  <c r="V1410" i="9"/>
  <c r="V1409" i="9"/>
  <c r="V1408" i="9"/>
  <c r="V1407" i="9"/>
  <c r="V1406" i="9"/>
  <c r="V1405" i="9"/>
  <c r="V1404" i="9"/>
  <c r="V1403" i="9"/>
  <c r="V1402" i="9"/>
  <c r="V1401" i="9"/>
  <c r="V1400" i="9"/>
  <c r="V1399" i="9"/>
  <c r="V1398" i="9"/>
  <c r="V1397" i="9"/>
  <c r="V1396" i="9"/>
  <c r="V1395" i="9"/>
  <c r="V1394" i="9"/>
  <c r="V1393" i="9"/>
  <c r="V1392" i="9"/>
  <c r="V1391" i="9"/>
  <c r="V1390" i="9"/>
  <c r="V1389" i="9"/>
  <c r="V1388" i="9"/>
  <c r="V1387" i="9"/>
  <c r="V1386" i="9"/>
  <c r="V1385" i="9"/>
  <c r="V1384" i="9"/>
  <c r="V1383" i="9"/>
  <c r="V1382" i="9"/>
  <c r="V1381" i="9"/>
  <c r="V1380" i="9"/>
  <c r="V1379" i="9"/>
  <c r="V1378" i="9"/>
  <c r="V1377" i="9"/>
  <c r="V1376" i="9"/>
  <c r="V1375" i="9"/>
  <c r="V1374" i="9"/>
  <c r="V1373" i="9"/>
  <c r="V1372" i="9"/>
  <c r="V1371" i="9"/>
  <c r="V1370" i="9"/>
  <c r="V1369" i="9"/>
  <c r="V1368" i="9"/>
  <c r="V1367" i="9"/>
  <c r="V1366" i="9"/>
  <c r="V1365" i="9"/>
  <c r="V1364" i="9"/>
  <c r="V1363" i="9"/>
  <c r="V1362" i="9"/>
  <c r="V1361" i="9"/>
  <c r="V1360" i="9"/>
  <c r="V1359" i="9"/>
  <c r="V1358" i="9"/>
  <c r="V1357" i="9"/>
  <c r="V1356" i="9"/>
  <c r="V1355" i="9"/>
  <c r="V1354" i="9"/>
  <c r="V1353" i="9"/>
  <c r="V1352" i="9"/>
  <c r="V1351" i="9"/>
  <c r="V1350" i="9"/>
  <c r="V1349" i="9"/>
  <c r="V1348" i="9"/>
  <c r="V1347" i="9"/>
  <c r="V1346" i="9"/>
  <c r="V1345" i="9"/>
  <c r="V1344" i="9"/>
  <c r="V1343" i="9"/>
  <c r="V1342" i="9"/>
  <c r="V1341" i="9"/>
  <c r="V1340" i="9"/>
  <c r="V1339" i="9"/>
  <c r="V1338" i="9"/>
  <c r="V1337" i="9"/>
  <c r="V1336" i="9"/>
  <c r="V1335" i="9"/>
  <c r="V1334" i="9"/>
  <c r="V1333" i="9"/>
  <c r="V1332" i="9"/>
  <c r="V1331" i="9"/>
  <c r="V1330" i="9"/>
  <c r="V1329" i="9"/>
  <c r="V1328" i="9"/>
  <c r="V1327" i="9"/>
  <c r="V1326" i="9"/>
  <c r="V1325" i="9"/>
  <c r="V1324" i="9"/>
  <c r="V1323" i="9"/>
  <c r="V1322" i="9"/>
  <c r="V1321" i="9"/>
  <c r="V1320" i="9"/>
  <c r="V1319" i="9"/>
  <c r="V1318" i="9"/>
  <c r="V1317" i="9"/>
  <c r="V1316" i="9"/>
  <c r="V1315" i="9"/>
  <c r="V1314" i="9"/>
  <c r="V1313" i="9"/>
  <c r="V1312" i="9"/>
  <c r="V1311" i="9"/>
  <c r="V1310" i="9"/>
  <c r="V1309" i="9"/>
  <c r="V1308" i="9"/>
  <c r="V1307" i="9"/>
  <c r="V1306" i="9"/>
  <c r="V1305" i="9"/>
  <c r="V1304" i="9"/>
  <c r="V1303" i="9"/>
  <c r="V1302" i="9"/>
  <c r="V1301" i="9"/>
  <c r="V1300" i="9"/>
  <c r="V1299" i="9"/>
  <c r="F1299" i="9"/>
  <c r="F1300" i="9"/>
  <c r="F1301" i="9"/>
  <c r="F1302" i="9"/>
  <c r="F1303" i="9"/>
  <c r="F1304" i="9"/>
  <c r="F1305" i="9"/>
  <c r="F1306" i="9"/>
  <c r="F1307" i="9"/>
  <c r="F1308" i="9"/>
  <c r="F1309" i="9"/>
  <c r="F1310" i="9"/>
  <c r="F1311" i="9"/>
  <c r="F1312" i="9"/>
  <c r="F1313" i="9"/>
  <c r="F1314" i="9"/>
  <c r="F1315" i="9"/>
  <c r="F1316" i="9"/>
  <c r="F1317" i="9"/>
  <c r="F1318" i="9"/>
  <c r="F1319" i="9"/>
  <c r="F1320" i="9"/>
  <c r="F1321" i="9"/>
  <c r="F1322" i="9"/>
  <c r="F1323" i="9"/>
  <c r="F1324" i="9"/>
  <c r="F1325" i="9"/>
  <c r="F1326" i="9"/>
  <c r="F1327" i="9"/>
  <c r="F1328" i="9"/>
  <c r="F1329" i="9"/>
  <c r="F1330" i="9"/>
  <c r="F1331" i="9"/>
  <c r="F1332" i="9"/>
  <c r="F1333" i="9"/>
  <c r="F1334" i="9"/>
  <c r="F1335" i="9"/>
  <c r="F1336" i="9"/>
  <c r="F1337" i="9"/>
  <c r="F1338" i="9"/>
  <c r="F1339" i="9"/>
  <c r="F1340" i="9"/>
  <c r="F1341" i="9"/>
  <c r="F1342" i="9"/>
  <c r="F1343" i="9"/>
  <c r="F1344" i="9"/>
  <c r="F1345" i="9"/>
  <c r="F1346" i="9"/>
  <c r="F1347" i="9"/>
  <c r="F1348" i="9"/>
  <c r="F1349" i="9"/>
  <c r="F1350" i="9"/>
  <c r="F1351" i="9"/>
  <c r="F1352" i="9"/>
  <c r="F1353" i="9"/>
  <c r="F1354" i="9"/>
  <c r="F1355" i="9"/>
  <c r="F1356" i="9"/>
  <c r="F1357" i="9"/>
  <c r="F1358" i="9"/>
  <c r="F1359" i="9"/>
  <c r="F1360" i="9"/>
  <c r="F1361" i="9"/>
  <c r="F1362" i="9"/>
  <c r="F1363" i="9"/>
  <c r="F1364" i="9"/>
  <c r="F1365" i="9"/>
  <c r="F1366" i="9"/>
  <c r="F1367" i="9"/>
  <c r="F1368" i="9"/>
  <c r="F1369" i="9"/>
  <c r="F1370" i="9"/>
  <c r="F1371" i="9"/>
  <c r="F1372" i="9"/>
  <c r="F1373" i="9"/>
  <c r="F1374" i="9"/>
  <c r="F1375" i="9"/>
  <c r="F1376" i="9"/>
  <c r="F1377" i="9"/>
  <c r="F1378" i="9"/>
  <c r="F1379" i="9"/>
  <c r="F1380" i="9"/>
  <c r="F1381" i="9"/>
  <c r="F1382" i="9"/>
  <c r="F1383" i="9"/>
  <c r="F1384" i="9"/>
  <c r="F1385" i="9"/>
  <c r="F1386" i="9"/>
  <c r="F1387" i="9"/>
  <c r="F1388" i="9"/>
  <c r="F1389" i="9"/>
  <c r="F1390" i="9"/>
  <c r="F1391" i="9"/>
  <c r="F1392" i="9"/>
  <c r="F1393" i="9"/>
  <c r="F1394" i="9"/>
  <c r="F1395" i="9"/>
  <c r="F1396" i="9"/>
  <c r="F1397" i="9"/>
  <c r="F1398" i="9"/>
  <c r="F1399" i="9"/>
  <c r="F1400" i="9"/>
  <c r="F1401" i="9"/>
  <c r="F1402" i="9"/>
  <c r="F1403" i="9"/>
  <c r="F1404" i="9"/>
  <c r="F1405" i="9"/>
  <c r="F1406" i="9"/>
  <c r="F1407" i="9"/>
  <c r="F1408" i="9"/>
  <c r="F1409" i="9"/>
  <c r="F1410" i="9"/>
  <c r="F1411" i="9"/>
  <c r="F1412" i="9"/>
  <c r="F1413" i="9"/>
  <c r="F1414" i="9"/>
  <c r="F1415" i="9"/>
  <c r="F1416" i="9"/>
  <c r="F1417" i="9"/>
  <c r="F1418" i="9"/>
  <c r="F1419" i="9"/>
  <c r="F1420" i="9"/>
  <c r="F1421" i="9"/>
  <c r="F1422" i="9"/>
  <c r="F1423" i="9"/>
  <c r="F1424" i="9"/>
  <c r="F1425" i="9"/>
  <c r="F1426" i="9"/>
  <c r="F1427" i="9"/>
  <c r="F1428" i="9"/>
  <c r="F1429" i="9"/>
  <c r="F1430" i="9"/>
  <c r="F1431" i="9"/>
  <c r="F1432" i="9"/>
  <c r="F1433" i="9"/>
  <c r="F1434" i="9"/>
  <c r="F1435" i="9"/>
  <c r="F1436" i="9"/>
  <c r="F1437" i="9"/>
  <c r="F1438" i="9"/>
  <c r="F1439" i="9"/>
  <c r="F1440" i="9"/>
  <c r="F1441" i="9"/>
  <c r="F1442" i="9"/>
  <c r="F1443" i="9"/>
  <c r="F1444" i="9"/>
  <c r="F1445" i="9"/>
  <c r="F1446" i="9"/>
  <c r="F1447" i="9"/>
  <c r="F1448" i="9"/>
  <c r="F1449" i="9"/>
  <c r="F1450" i="9"/>
  <c r="F1451" i="9"/>
  <c r="F1452" i="9"/>
  <c r="F1453" i="9"/>
  <c r="F1454" i="9"/>
  <c r="F1455" i="9"/>
  <c r="F1456" i="9"/>
  <c r="F1457" i="9"/>
  <c r="F1458" i="9"/>
  <c r="F1459" i="9"/>
  <c r="F1460" i="9"/>
  <c r="F1461" i="9"/>
  <c r="F1462" i="9"/>
  <c r="F1463" i="9"/>
  <c r="F1464" i="9"/>
  <c r="F1465" i="9"/>
  <c r="F1466" i="9"/>
  <c r="F1467" i="9"/>
  <c r="F1468" i="9"/>
  <c r="F1469" i="9"/>
  <c r="F1470" i="9"/>
  <c r="F1471" i="9"/>
  <c r="F1472" i="9"/>
  <c r="F1473" i="9"/>
  <c r="F1474" i="9"/>
  <c r="F1475" i="9"/>
  <c r="F1476" i="9"/>
  <c r="F1477" i="9"/>
  <c r="F1478" i="9"/>
  <c r="AH34" i="13" l="1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AI33" i="13"/>
  <c r="AI32" i="13"/>
  <c r="AI31" i="13"/>
  <c r="AI30" i="13"/>
  <c r="AI29" i="13"/>
  <c r="AI28" i="13"/>
  <c r="V18" i="13"/>
  <c r="C462" i="16"/>
  <c r="C461" i="16"/>
  <c r="C460" i="16"/>
  <c r="C459" i="16"/>
  <c r="C458" i="16"/>
  <c r="C457" i="16"/>
  <c r="C456" i="16"/>
  <c r="C455" i="16"/>
  <c r="C454" i="16"/>
  <c r="C453" i="16"/>
  <c r="C452" i="16"/>
  <c r="C451" i="16"/>
  <c r="C450" i="16"/>
  <c r="C449" i="16"/>
  <c r="AI34" i="13" l="1"/>
  <c r="V1298" i="9"/>
  <c r="V1297" i="9"/>
  <c r="V1296" i="9"/>
  <c r="V1295" i="9"/>
  <c r="V1294" i="9"/>
  <c r="V1293" i="9"/>
  <c r="V1292" i="9"/>
  <c r="V1291" i="9"/>
  <c r="V1290" i="9"/>
  <c r="V1289" i="9"/>
  <c r="V1288" i="9"/>
  <c r="V1287" i="9"/>
  <c r="V1286" i="9"/>
  <c r="V1285" i="9"/>
  <c r="V1284" i="9"/>
  <c r="V1283" i="9"/>
  <c r="V1282" i="9"/>
  <c r="V1281" i="9"/>
  <c r="V1280" i="9"/>
  <c r="V1279" i="9"/>
  <c r="V1278" i="9"/>
  <c r="V1277" i="9"/>
  <c r="V1276" i="9"/>
  <c r="V1275" i="9"/>
  <c r="V1274" i="9"/>
  <c r="V1273" i="9"/>
  <c r="V1272" i="9"/>
  <c r="V1271" i="9"/>
  <c r="V1270" i="9"/>
  <c r="V1269" i="9"/>
  <c r="V1268" i="9"/>
  <c r="V1267" i="9"/>
  <c r="V1266" i="9"/>
  <c r="V1265" i="9"/>
  <c r="V1264" i="9"/>
  <c r="V1263" i="9"/>
  <c r="V1262" i="9"/>
  <c r="V1261" i="9"/>
  <c r="AK1261" i="9" s="1"/>
  <c r="V1260" i="9"/>
  <c r="V1259" i="9"/>
  <c r="V1258" i="9"/>
  <c r="AK1258" i="9" s="1"/>
  <c r="V1257" i="9"/>
  <c r="V1256" i="9"/>
  <c r="V1255" i="9"/>
  <c r="V1254" i="9"/>
  <c r="V1253" i="9"/>
  <c r="V1252" i="9"/>
  <c r="V1251" i="9"/>
  <c r="V1250" i="9"/>
  <c r="V1249" i="9"/>
  <c r="V1248" i="9"/>
  <c r="V1247" i="9"/>
  <c r="V1246" i="9"/>
  <c r="V1245" i="9"/>
  <c r="V1244" i="9"/>
  <c r="V1243" i="9"/>
  <c r="V1242" i="9"/>
  <c r="V1241" i="9"/>
  <c r="V1240" i="9"/>
  <c r="V1239" i="9"/>
  <c r="V1238" i="9"/>
  <c r="V1237" i="9"/>
  <c r="V1236" i="9"/>
  <c r="V1235" i="9"/>
  <c r="AK1235" i="9" s="1"/>
  <c r="V1234" i="9"/>
  <c r="AK1234" i="9" s="1"/>
  <c r="V1233" i="9"/>
  <c r="AK1233" i="9" s="1"/>
  <c r="V1232" i="9"/>
  <c r="AK1232" i="9" s="1"/>
  <c r="V1231" i="9"/>
  <c r="V1230" i="9"/>
  <c r="V1229" i="9"/>
  <c r="V1228" i="9"/>
  <c r="V1227" i="9"/>
  <c r="AK1227" i="9" s="1"/>
  <c r="V1226" i="9"/>
  <c r="V1225" i="9"/>
  <c r="V1224" i="9"/>
  <c r="V1223" i="9"/>
  <c r="V1222" i="9"/>
  <c r="V1221" i="9"/>
  <c r="V1220" i="9"/>
  <c r="V1219" i="9"/>
  <c r="V1218" i="9"/>
  <c r="V1217" i="9"/>
  <c r="V1216" i="9"/>
  <c r="V1215" i="9"/>
  <c r="V1214" i="9"/>
  <c r="V1213" i="9"/>
  <c r="V1212" i="9"/>
  <c r="V1211" i="9"/>
  <c r="V1210" i="9"/>
  <c r="V1209" i="9"/>
  <c r="V1208" i="9"/>
  <c r="V1207" i="9"/>
  <c r="V1206" i="9"/>
  <c r="V1205" i="9"/>
  <c r="V1204" i="9"/>
  <c r="V1203" i="9"/>
  <c r="V1202" i="9"/>
  <c r="V1201" i="9"/>
  <c r="V1200" i="9"/>
  <c r="V1199" i="9"/>
  <c r="V1198" i="9"/>
  <c r="V1197" i="9"/>
  <c r="V1196" i="9"/>
  <c r="V1195" i="9"/>
  <c r="V1194" i="9"/>
  <c r="V1193" i="9"/>
  <c r="V1192" i="9"/>
  <c r="V1191" i="9"/>
  <c r="V1190" i="9"/>
  <c r="V1189" i="9"/>
  <c r="V1188" i="9"/>
  <c r="V1187" i="9"/>
  <c r="V1186" i="9"/>
  <c r="V1185" i="9"/>
  <c r="V1184" i="9"/>
  <c r="V1183" i="9"/>
  <c r="V1182" i="9"/>
  <c r="V1181" i="9"/>
  <c r="V1180" i="9"/>
  <c r="V1179" i="9"/>
  <c r="V1178" i="9"/>
  <c r="V1177" i="9"/>
  <c r="V1176" i="9"/>
  <c r="V1175" i="9"/>
  <c r="V1174" i="9"/>
  <c r="V1173" i="9"/>
  <c r="V1172" i="9"/>
  <c r="V1171" i="9"/>
  <c r="V1170" i="9"/>
  <c r="V1169" i="9"/>
  <c r="V1168" i="9"/>
  <c r="V1167" i="9"/>
  <c r="V1166" i="9"/>
  <c r="V1165" i="9"/>
  <c r="V1164" i="9"/>
  <c r="V1163" i="9"/>
  <c r="V1162" i="9"/>
  <c r="V1161" i="9"/>
  <c r="V1160" i="9"/>
  <c r="V1159" i="9"/>
  <c r="V1158" i="9"/>
  <c r="V1157" i="9"/>
  <c r="V1156" i="9"/>
  <c r="V1155" i="9"/>
  <c r="V1154" i="9"/>
  <c r="V1153" i="9"/>
  <c r="V1152" i="9"/>
  <c r="V1151" i="9"/>
  <c r="V1150" i="9"/>
  <c r="V1149" i="9"/>
  <c r="V1148" i="9"/>
  <c r="V1147" i="9"/>
  <c r="V1146" i="9"/>
  <c r="V1145" i="9"/>
  <c r="V1144" i="9"/>
  <c r="V1143" i="9"/>
  <c r="V1142" i="9"/>
  <c r="V1141" i="9"/>
  <c r="V1140" i="9"/>
  <c r="V1139" i="9"/>
  <c r="V1138" i="9"/>
  <c r="V1137" i="9"/>
  <c r="V1136" i="9"/>
  <c r="V1135" i="9"/>
  <c r="V1134" i="9"/>
  <c r="V1133" i="9"/>
  <c r="V1132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1275" i="9"/>
  <c r="F1276" i="9"/>
  <c r="F1277" i="9"/>
  <c r="F1278" i="9"/>
  <c r="F1279" i="9"/>
  <c r="F1280" i="9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F1294" i="9"/>
  <c r="F1295" i="9"/>
  <c r="F1296" i="9"/>
  <c r="F1297" i="9"/>
  <c r="F1298" i="9"/>
  <c r="X10" i="14" l="1"/>
  <c r="C448" i="16" l="1"/>
  <c r="C447" i="16"/>
  <c r="C446" i="16"/>
  <c r="C445" i="16"/>
  <c r="C444" i="16"/>
  <c r="C443" i="16"/>
  <c r="C442" i="16"/>
  <c r="C441" i="16"/>
  <c r="C440" i="16"/>
  <c r="C439" i="16"/>
  <c r="C438" i="16"/>
  <c r="C437" i="16"/>
  <c r="C436" i="16"/>
  <c r="C435" i="16"/>
  <c r="C434" i="16"/>
  <c r="C433" i="16"/>
  <c r="C432" i="16"/>
  <c r="C431" i="16"/>
  <c r="C430" i="16"/>
  <c r="C429" i="16"/>
  <c r="C428" i="16"/>
  <c r="C427" i="16"/>
  <c r="C426" i="16"/>
  <c r="C425" i="16"/>
  <c r="C424" i="16"/>
  <c r="C423" i="16"/>
  <c r="C422" i="16"/>
  <c r="C421" i="16"/>
  <c r="C420" i="16"/>
  <c r="C419" i="16"/>
  <c r="C418" i="16"/>
  <c r="C417" i="16"/>
  <c r="C416" i="16"/>
  <c r="C415" i="16"/>
  <c r="C414" i="16"/>
  <c r="C413" i="16"/>
  <c r="C412" i="16"/>
  <c r="C411" i="16"/>
  <c r="C410" i="16"/>
  <c r="C409" i="16"/>
  <c r="C408" i="16"/>
  <c r="C407" i="16"/>
  <c r="C406" i="16"/>
  <c r="C405" i="16"/>
  <c r="C404" i="16"/>
  <c r="AC403" i="16"/>
  <c r="C403" i="16"/>
  <c r="AC402" i="16"/>
  <c r="C402" i="16"/>
  <c r="AC401" i="16"/>
  <c r="C401" i="16"/>
  <c r="AC400" i="16"/>
  <c r="C400" i="16"/>
  <c r="AC399" i="16"/>
  <c r="C399" i="16"/>
  <c r="AC398" i="16"/>
  <c r="C398" i="16"/>
  <c r="AC397" i="16"/>
  <c r="C397" i="16"/>
  <c r="AC396" i="16"/>
  <c r="C396" i="16"/>
  <c r="AC395" i="16"/>
  <c r="C395" i="16"/>
  <c r="AC394" i="16"/>
  <c r="C394" i="16"/>
  <c r="AC393" i="16"/>
  <c r="C393" i="16"/>
  <c r="AC392" i="16"/>
  <c r="C392" i="16"/>
  <c r="AC391" i="16"/>
  <c r="C391" i="16"/>
  <c r="AC390" i="16"/>
  <c r="C390" i="16"/>
  <c r="AC389" i="16"/>
  <c r="C389" i="16"/>
  <c r="AC388" i="16"/>
  <c r="C388" i="16"/>
  <c r="AC387" i="16"/>
  <c r="C387" i="16"/>
  <c r="T9" i="15" l="1"/>
  <c r="I23" i="15" l="1"/>
  <c r="I22" i="15"/>
  <c r="I21" i="15"/>
  <c r="J21" i="15" s="1"/>
  <c r="I20" i="15"/>
  <c r="I19" i="15"/>
  <c r="I18" i="15"/>
  <c r="I17" i="15"/>
  <c r="I16" i="15"/>
  <c r="I24" i="15" s="1"/>
  <c r="M6" i="15"/>
  <c r="K5" i="15"/>
  <c r="J11" i="15" s="1"/>
  <c r="I10" i="15"/>
  <c r="I5" i="15"/>
  <c r="I4" i="15"/>
  <c r="I3" i="15"/>
  <c r="J3" i="15" s="1"/>
  <c r="J7" i="15" s="1"/>
  <c r="I2" i="15"/>
  <c r="I1" i="15"/>
  <c r="K3" i="15" l="1"/>
  <c r="I8" i="15"/>
  <c r="I7" i="15"/>
  <c r="J2" i="15" l="1"/>
  <c r="K2" i="15" s="1"/>
  <c r="J9" i="15"/>
  <c r="K6" i="15"/>
  <c r="M8" i="15" s="1"/>
  <c r="F7" i="17" l="1"/>
  <c r="E25" i="15"/>
  <c r="V1131" i="9" l="1"/>
  <c r="V1130" i="9"/>
  <c r="V1129" i="9"/>
  <c r="V1128" i="9"/>
  <c r="V1127" i="9"/>
  <c r="V1126" i="9"/>
  <c r="V1125" i="9"/>
  <c r="V1124" i="9"/>
  <c r="V1123" i="9"/>
  <c r="V1122" i="9"/>
  <c r="V1121" i="9"/>
  <c r="V1120" i="9"/>
  <c r="V1119" i="9"/>
  <c r="V1118" i="9"/>
  <c r="V1117" i="9"/>
  <c r="V1116" i="9"/>
  <c r="V1115" i="9"/>
  <c r="V1114" i="9"/>
  <c r="V1113" i="9"/>
  <c r="V1112" i="9"/>
  <c r="V1111" i="9"/>
  <c r="V1110" i="9"/>
  <c r="AK1109" i="9"/>
  <c r="V1109" i="9"/>
  <c r="V1108" i="9"/>
  <c r="V1107" i="9"/>
  <c r="AK1106" i="9"/>
  <c r="V1106" i="9"/>
  <c r="V1105" i="9"/>
  <c r="V1104" i="9"/>
  <c r="V1103" i="9"/>
  <c r="V1102" i="9"/>
  <c r="V1101" i="9"/>
  <c r="V1100" i="9"/>
  <c r="V1099" i="9"/>
  <c r="V1098" i="9"/>
  <c r="V1097" i="9"/>
  <c r="V1096" i="9"/>
  <c r="V1095" i="9"/>
  <c r="V1094" i="9"/>
  <c r="V1093" i="9"/>
  <c r="V1092" i="9"/>
  <c r="V1091" i="9"/>
  <c r="V1090" i="9"/>
  <c r="V1089" i="9"/>
  <c r="V1088" i="9"/>
  <c r="V1087" i="9"/>
  <c r="V1086" i="9"/>
  <c r="V1085" i="9"/>
  <c r="V1084" i="9"/>
  <c r="AK1084" i="9" s="1"/>
  <c r="V1083" i="9"/>
  <c r="AK1083" i="9" s="1"/>
  <c r="V1082" i="9"/>
  <c r="V1081" i="9"/>
  <c r="V1080" i="9"/>
  <c r="V1079" i="9"/>
  <c r="V1078" i="9"/>
  <c r="V1077" i="9"/>
  <c r="V1076" i="9"/>
  <c r="V1075" i="9"/>
  <c r="V1074" i="9"/>
  <c r="V1073" i="9"/>
  <c r="V1072" i="9"/>
  <c r="V1071" i="9"/>
  <c r="V1070" i="9"/>
  <c r="V1069" i="9"/>
  <c r="V1068" i="9"/>
  <c r="V1067" i="9"/>
  <c r="V1066" i="9"/>
  <c r="V1065" i="9"/>
  <c r="V1064" i="9"/>
  <c r="V1063" i="9"/>
  <c r="V1062" i="9"/>
  <c r="V1061" i="9"/>
  <c r="V1060" i="9"/>
  <c r="V1059" i="9"/>
  <c r="V1058" i="9"/>
  <c r="V1057" i="9"/>
  <c r="V1056" i="9"/>
  <c r="V1055" i="9"/>
  <c r="V1054" i="9"/>
  <c r="V1053" i="9"/>
  <c r="V1052" i="9"/>
  <c r="V1051" i="9"/>
  <c r="V1050" i="9"/>
  <c r="V1049" i="9"/>
  <c r="V1048" i="9"/>
  <c r="V1047" i="9"/>
  <c r="V1046" i="9"/>
  <c r="V1045" i="9"/>
  <c r="V1044" i="9"/>
  <c r="V1043" i="9"/>
  <c r="V1042" i="9"/>
  <c r="V1041" i="9"/>
  <c r="V1040" i="9"/>
  <c r="V1039" i="9"/>
  <c r="V1038" i="9"/>
  <c r="V1037" i="9"/>
  <c r="V1036" i="9"/>
  <c r="V1035" i="9"/>
  <c r="V1034" i="9"/>
  <c r="V1033" i="9"/>
  <c r="V1032" i="9"/>
  <c r="V1031" i="9"/>
  <c r="V1030" i="9"/>
  <c r="V1029" i="9"/>
  <c r="V1028" i="9"/>
  <c r="V1027" i="9"/>
  <c r="V1026" i="9"/>
  <c r="V1025" i="9"/>
  <c r="V1024" i="9"/>
  <c r="V1023" i="9"/>
  <c r="V1022" i="9"/>
  <c r="V1021" i="9"/>
  <c r="V1020" i="9"/>
  <c r="V1019" i="9"/>
  <c r="V1018" i="9"/>
  <c r="V1017" i="9"/>
  <c r="V1016" i="9"/>
  <c r="V1015" i="9"/>
  <c r="V1014" i="9"/>
  <c r="V1013" i="9"/>
  <c r="V1012" i="9"/>
  <c r="V1011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V1010" i="9" l="1"/>
  <c r="V1009" i="9"/>
  <c r="V1008" i="9"/>
  <c r="V1007" i="9"/>
  <c r="V1006" i="9"/>
  <c r="V1005" i="9"/>
  <c r="V1004" i="9"/>
  <c r="V1003" i="9"/>
  <c r="V1002" i="9"/>
  <c r="V1001" i="9"/>
  <c r="V1000" i="9"/>
  <c r="V999" i="9"/>
  <c r="V998" i="9"/>
  <c r="V997" i="9"/>
  <c r="V996" i="9"/>
  <c r="V995" i="9"/>
  <c r="V994" i="9"/>
  <c r="V993" i="9"/>
  <c r="V992" i="9"/>
  <c r="V991" i="9"/>
  <c r="V990" i="9"/>
  <c r="V989" i="9"/>
  <c r="V988" i="9"/>
  <c r="V987" i="9"/>
  <c r="V986" i="9"/>
  <c r="V985" i="9"/>
  <c r="V984" i="9"/>
  <c r="V983" i="9"/>
  <c r="V982" i="9"/>
  <c r="V981" i="9"/>
  <c r="V980" i="9"/>
  <c r="V979" i="9"/>
  <c r="V978" i="9"/>
  <c r="V977" i="9"/>
  <c r="V976" i="9"/>
  <c r="V975" i="9"/>
  <c r="V974" i="9"/>
  <c r="V973" i="9"/>
  <c r="V972" i="9"/>
  <c r="V971" i="9"/>
  <c r="V970" i="9"/>
  <c r="V969" i="9"/>
  <c r="V968" i="9"/>
  <c r="V967" i="9"/>
  <c r="V966" i="9"/>
  <c r="V965" i="9"/>
  <c r="V964" i="9"/>
  <c r="V963" i="9"/>
  <c r="V962" i="9"/>
  <c r="V961" i="9"/>
  <c r="V960" i="9"/>
  <c r="V959" i="9"/>
  <c r="V958" i="9"/>
  <c r="V957" i="9"/>
  <c r="V956" i="9"/>
  <c r="V955" i="9"/>
  <c r="V954" i="9"/>
  <c r="V953" i="9"/>
  <c r="V952" i="9"/>
  <c r="V951" i="9"/>
  <c r="V950" i="9"/>
  <c r="V949" i="9"/>
  <c r="V948" i="9"/>
  <c r="V947" i="9"/>
  <c r="V946" i="9"/>
  <c r="V945" i="9"/>
  <c r="V944" i="9"/>
  <c r="V943" i="9"/>
  <c r="V942" i="9"/>
  <c r="V941" i="9"/>
  <c r="V940" i="9"/>
  <c r="V939" i="9"/>
  <c r="V938" i="9"/>
  <c r="V937" i="9"/>
  <c r="V936" i="9"/>
  <c r="V935" i="9"/>
  <c r="V934" i="9"/>
  <c r="V933" i="9"/>
  <c r="V932" i="9"/>
  <c r="V931" i="9"/>
  <c r="V930" i="9"/>
  <c r="V929" i="9"/>
  <c r="V928" i="9"/>
  <c r="V927" i="9"/>
  <c r="V926" i="9"/>
  <c r="V925" i="9"/>
  <c r="V924" i="9"/>
  <c r="V923" i="9"/>
  <c r="V922" i="9"/>
  <c r="V921" i="9"/>
  <c r="V920" i="9"/>
  <c r="V919" i="9"/>
  <c r="V918" i="9"/>
  <c r="V917" i="9"/>
  <c r="V916" i="9"/>
  <c r="V915" i="9"/>
  <c r="V914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AK990" i="9" l="1"/>
  <c r="V19" i="13"/>
  <c r="V20" i="13"/>
  <c r="V21" i="13"/>
  <c r="V22" i="13"/>
  <c r="V23" i="13"/>
  <c r="U24" i="13"/>
  <c r="T24" i="13"/>
  <c r="S24" i="13"/>
  <c r="R24" i="13"/>
  <c r="Q24" i="13"/>
  <c r="P24" i="13"/>
  <c r="O24" i="13"/>
  <c r="M24" i="13"/>
  <c r="V24" i="13" l="1"/>
  <c r="L24" i="13" l="1"/>
  <c r="V913" i="9"/>
  <c r="V912" i="9"/>
  <c r="V911" i="9"/>
  <c r="V910" i="9"/>
  <c r="V909" i="9"/>
  <c r="V908" i="9"/>
  <c r="V907" i="9"/>
  <c r="V906" i="9"/>
  <c r="V905" i="9"/>
  <c r="V904" i="9"/>
  <c r="V903" i="9"/>
  <c r="V902" i="9"/>
  <c r="V901" i="9"/>
  <c r="V900" i="9"/>
  <c r="V899" i="9"/>
  <c r="V898" i="9"/>
  <c r="V897" i="9"/>
  <c r="V896" i="9"/>
  <c r="V895" i="9"/>
  <c r="V894" i="9"/>
  <c r="V893" i="9"/>
  <c r="V892" i="9"/>
  <c r="V891" i="9"/>
  <c r="V890" i="9"/>
  <c r="V889" i="9"/>
  <c r="V888" i="9"/>
  <c r="V887" i="9"/>
  <c r="V886" i="9"/>
  <c r="V885" i="9"/>
  <c r="V884" i="9"/>
  <c r="V883" i="9"/>
  <c r="V882" i="9"/>
  <c r="V881" i="9"/>
  <c r="V880" i="9"/>
  <c r="V879" i="9"/>
  <c r="V878" i="9"/>
  <c r="V877" i="9"/>
  <c r="V876" i="9"/>
  <c r="V875" i="9"/>
  <c r="V874" i="9"/>
  <c r="V873" i="9"/>
  <c r="V872" i="9"/>
  <c r="V871" i="9"/>
  <c r="V870" i="9"/>
  <c r="V869" i="9"/>
  <c r="V868" i="9"/>
  <c r="V867" i="9"/>
  <c r="V866" i="9"/>
  <c r="V865" i="9"/>
  <c r="V864" i="9"/>
  <c r="V863" i="9"/>
  <c r="V862" i="9"/>
  <c r="V861" i="9"/>
  <c r="V860" i="9"/>
  <c r="V859" i="9"/>
  <c r="V858" i="9"/>
  <c r="V857" i="9"/>
  <c r="V856" i="9"/>
  <c r="V855" i="9"/>
  <c r="V854" i="9"/>
  <c r="V853" i="9"/>
  <c r="V852" i="9"/>
  <c r="V851" i="9"/>
  <c r="V850" i="9"/>
  <c r="V849" i="9"/>
  <c r="V848" i="9"/>
  <c r="V847" i="9"/>
  <c r="V846" i="9"/>
  <c r="V845" i="9"/>
  <c r="V844" i="9"/>
  <c r="V843" i="9"/>
  <c r="V842" i="9"/>
  <c r="V841" i="9"/>
  <c r="V840" i="9"/>
  <c r="V839" i="9"/>
  <c r="V838" i="9"/>
  <c r="V837" i="9"/>
  <c r="V836" i="9"/>
  <c r="V835" i="9"/>
  <c r="V834" i="9"/>
  <c r="V833" i="9"/>
  <c r="V832" i="9"/>
  <c r="V831" i="9"/>
  <c r="V830" i="9"/>
  <c r="V829" i="9"/>
  <c r="V828" i="9"/>
  <c r="V827" i="9"/>
  <c r="V826" i="9"/>
  <c r="V825" i="9"/>
  <c r="V824" i="9"/>
  <c r="V823" i="9"/>
  <c r="V822" i="9"/>
  <c r="V821" i="9"/>
  <c r="V820" i="9"/>
  <c r="V819" i="9"/>
  <c r="V818" i="9"/>
  <c r="V817" i="9"/>
  <c r="V816" i="9"/>
  <c r="V815" i="9"/>
  <c r="V814" i="9"/>
  <c r="V813" i="9"/>
  <c r="V812" i="9"/>
  <c r="V811" i="9"/>
  <c r="V810" i="9"/>
  <c r="V809" i="9"/>
  <c r="V808" i="9"/>
  <c r="V807" i="9"/>
  <c r="V806" i="9"/>
  <c r="V805" i="9"/>
  <c r="V804" i="9"/>
  <c r="V803" i="9"/>
  <c r="V802" i="9"/>
  <c r="V801" i="9"/>
  <c r="V800" i="9"/>
  <c r="V799" i="9"/>
  <c r="V798" i="9"/>
  <c r="V797" i="9"/>
  <c r="V796" i="9"/>
  <c r="V795" i="9"/>
  <c r="V794" i="9"/>
  <c r="V793" i="9"/>
  <c r="V792" i="9"/>
  <c r="V791" i="9"/>
  <c r="V790" i="9"/>
  <c r="V789" i="9"/>
  <c r="V788" i="9"/>
  <c r="V787" i="9"/>
  <c r="V786" i="9"/>
  <c r="V785" i="9"/>
  <c r="V784" i="9"/>
  <c r="V783" i="9"/>
  <c r="V782" i="9"/>
  <c r="V781" i="9"/>
  <c r="V780" i="9"/>
  <c r="V779" i="9"/>
  <c r="V778" i="9"/>
  <c r="V777" i="9"/>
  <c r="V776" i="9"/>
  <c r="V775" i="9"/>
  <c r="V774" i="9"/>
  <c r="V773" i="9"/>
  <c r="V772" i="9"/>
  <c r="V771" i="9"/>
  <c r="V770" i="9"/>
  <c r="V769" i="9"/>
  <c r="V768" i="9"/>
  <c r="V767" i="9"/>
  <c r="V766" i="9"/>
  <c r="V765" i="9"/>
  <c r="V764" i="9"/>
  <c r="V763" i="9"/>
  <c r="V762" i="9"/>
  <c r="V761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AK893" i="9" l="1"/>
  <c r="AK888" i="9"/>
  <c r="AK895" i="9"/>
  <c r="AK897" i="9"/>
  <c r="AK890" i="9"/>
  <c r="AK872" i="9"/>
  <c r="J2" i="13"/>
  <c r="J11" i="13" s="1"/>
  <c r="M11" i="13"/>
  <c r="L11" i="13"/>
  <c r="K11" i="13"/>
  <c r="V760" i="9"/>
  <c r="V759" i="9"/>
  <c r="V758" i="9"/>
  <c r="V757" i="9"/>
  <c r="V756" i="9"/>
  <c r="V755" i="9"/>
  <c r="V754" i="9"/>
  <c r="V753" i="9"/>
  <c r="V752" i="9"/>
  <c r="V751" i="9"/>
  <c r="V750" i="9"/>
  <c r="V749" i="9"/>
  <c r="V748" i="9"/>
  <c r="V747" i="9"/>
  <c r="V746" i="9"/>
  <c r="V745" i="9"/>
  <c r="V744" i="9"/>
  <c r="V743" i="9"/>
  <c r="V742" i="9"/>
  <c r="V741" i="9"/>
  <c r="V740" i="9"/>
  <c r="V739" i="9"/>
  <c r="V738" i="9"/>
  <c r="V737" i="9"/>
  <c r="V736" i="9"/>
  <c r="V735" i="9"/>
  <c r="V734" i="9"/>
  <c r="V733" i="9"/>
  <c r="V732" i="9"/>
  <c r="V731" i="9"/>
  <c r="V730" i="9"/>
  <c r="V729" i="9"/>
  <c r="V728" i="9"/>
  <c r="V727" i="9"/>
  <c r="V726" i="9"/>
  <c r="V725" i="9"/>
  <c r="V724" i="9"/>
  <c r="V723" i="9"/>
  <c r="V722" i="9"/>
  <c r="V721" i="9"/>
  <c r="V720" i="9"/>
  <c r="V719" i="9"/>
  <c r="V718" i="9"/>
  <c r="V717" i="9"/>
  <c r="V716" i="9"/>
  <c r="V715" i="9"/>
  <c r="V714" i="9"/>
  <c r="V713" i="9"/>
  <c r="V712" i="9"/>
  <c r="V711" i="9"/>
  <c r="V710" i="9"/>
  <c r="V709" i="9"/>
  <c r="V708" i="9"/>
  <c r="V707" i="9"/>
  <c r="V706" i="9"/>
  <c r="V705" i="9"/>
  <c r="V704" i="9"/>
  <c r="V703" i="9"/>
  <c r="V702" i="9"/>
  <c r="V701" i="9"/>
  <c r="V700" i="9"/>
  <c r="V699" i="9"/>
  <c r="V698" i="9"/>
  <c r="V697" i="9"/>
  <c r="V696" i="9"/>
  <c r="V695" i="9"/>
  <c r="V694" i="9"/>
  <c r="V693" i="9"/>
  <c r="V692" i="9"/>
  <c r="V691" i="9"/>
  <c r="V690" i="9"/>
  <c r="V689" i="9"/>
  <c r="V688" i="9"/>
  <c r="V687" i="9"/>
  <c r="V686" i="9"/>
  <c r="V685" i="9"/>
  <c r="V684" i="9"/>
  <c r="V683" i="9"/>
  <c r="V682" i="9"/>
  <c r="V681" i="9"/>
  <c r="V680" i="9"/>
  <c r="V679" i="9"/>
  <c r="V678" i="9"/>
  <c r="V677" i="9"/>
  <c r="V676" i="9"/>
  <c r="V675" i="9"/>
  <c r="V674" i="9"/>
  <c r="V673" i="9"/>
  <c r="V672" i="9"/>
  <c r="V671" i="9"/>
  <c r="V670" i="9"/>
  <c r="V669" i="9"/>
  <c r="V668" i="9"/>
  <c r="V667" i="9"/>
  <c r="V666" i="9"/>
  <c r="V665" i="9"/>
  <c r="V664" i="9"/>
  <c r="V663" i="9"/>
  <c r="V662" i="9"/>
  <c r="V661" i="9"/>
  <c r="V660" i="9"/>
  <c r="V659" i="9"/>
  <c r="V658" i="9"/>
  <c r="V657" i="9"/>
  <c r="V656" i="9"/>
  <c r="V655" i="9"/>
  <c r="V654" i="9"/>
  <c r="V653" i="9"/>
  <c r="V652" i="9"/>
  <c r="V651" i="9"/>
  <c r="V650" i="9"/>
  <c r="V649" i="9"/>
  <c r="V648" i="9"/>
  <c r="V647" i="9"/>
  <c r="V646" i="9"/>
  <c r="V645" i="9"/>
  <c r="V644" i="9"/>
  <c r="V643" i="9"/>
  <c r="V642" i="9"/>
  <c r="V641" i="9"/>
  <c r="V640" i="9"/>
  <c r="V639" i="9"/>
  <c r="V638" i="9"/>
  <c r="V637" i="9"/>
  <c r="V636" i="9"/>
  <c r="V635" i="9"/>
  <c r="V634" i="9"/>
  <c r="V633" i="9"/>
  <c r="V632" i="9"/>
  <c r="V631" i="9"/>
  <c r="V630" i="9"/>
  <c r="V629" i="9"/>
  <c r="V628" i="9"/>
  <c r="V627" i="9"/>
  <c r="V626" i="9"/>
  <c r="V625" i="9"/>
  <c r="V624" i="9"/>
  <c r="V623" i="9"/>
  <c r="V622" i="9"/>
  <c r="V621" i="9"/>
  <c r="V620" i="9"/>
  <c r="V619" i="9"/>
  <c r="V618" i="9"/>
  <c r="V617" i="9"/>
  <c r="V616" i="9"/>
  <c r="V615" i="9"/>
  <c r="V614" i="9"/>
  <c r="V613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N11" i="13" l="1"/>
  <c r="B12" i="13"/>
  <c r="B11" i="13"/>
  <c r="B10" i="13"/>
  <c r="B9" i="13"/>
  <c r="B8" i="13"/>
  <c r="B7" i="13"/>
  <c r="B6" i="13"/>
  <c r="B5" i="13"/>
  <c r="B4" i="13"/>
  <c r="B3" i="13"/>
  <c r="B2" i="13"/>
  <c r="B1" i="13"/>
  <c r="E14" i="15" l="1"/>
  <c r="F612" i="9" l="1"/>
  <c r="F611" i="9"/>
  <c r="F610" i="9"/>
  <c r="F609" i="9"/>
  <c r="F608" i="9"/>
  <c r="F607" i="9"/>
  <c r="F606" i="9"/>
  <c r="F605" i="9"/>
  <c r="F604" i="9"/>
  <c r="F603" i="9"/>
  <c r="F602" i="9"/>
  <c r="F601" i="9"/>
  <c r="F600" i="9"/>
  <c r="F599" i="9"/>
  <c r="F598" i="9"/>
  <c r="F597" i="9"/>
  <c r="F596" i="9"/>
  <c r="F595" i="9"/>
  <c r="F594" i="9"/>
  <c r="F593" i="9"/>
  <c r="F592" i="9"/>
  <c r="F591" i="9"/>
  <c r="F590" i="9"/>
  <c r="F589" i="9"/>
  <c r="F588" i="9"/>
  <c r="F587" i="9"/>
  <c r="F586" i="9"/>
  <c r="F585" i="9"/>
  <c r="F584" i="9"/>
  <c r="F583" i="9"/>
  <c r="F582" i="9"/>
  <c r="F581" i="9"/>
  <c r="F580" i="9"/>
  <c r="F579" i="9"/>
  <c r="F578" i="9"/>
  <c r="F577" i="9"/>
  <c r="F576" i="9"/>
  <c r="F575" i="9"/>
  <c r="F574" i="9"/>
  <c r="F573" i="9"/>
  <c r="F572" i="9"/>
  <c r="F571" i="9"/>
  <c r="F570" i="9"/>
  <c r="F569" i="9"/>
  <c r="F568" i="9"/>
  <c r="F567" i="9"/>
  <c r="F566" i="9"/>
  <c r="F565" i="9"/>
  <c r="F564" i="9"/>
  <c r="F563" i="9"/>
  <c r="F562" i="9"/>
  <c r="F561" i="9"/>
  <c r="F560" i="9"/>
  <c r="F559" i="9"/>
  <c r="F558" i="9"/>
  <c r="F557" i="9"/>
  <c r="F556" i="9"/>
  <c r="F555" i="9"/>
  <c r="F554" i="9"/>
  <c r="F553" i="9"/>
  <c r="F552" i="9"/>
  <c r="F551" i="9"/>
  <c r="F550" i="9"/>
  <c r="F549" i="9"/>
  <c r="F548" i="9"/>
  <c r="F547" i="9"/>
  <c r="F546" i="9"/>
  <c r="F545" i="9"/>
  <c r="F544" i="9"/>
  <c r="F543" i="9"/>
  <c r="F542" i="9"/>
  <c r="F541" i="9"/>
  <c r="F540" i="9"/>
  <c r="F539" i="9"/>
  <c r="F538" i="9"/>
  <c r="F537" i="9"/>
  <c r="F536" i="9"/>
  <c r="F535" i="9"/>
  <c r="F534" i="9"/>
  <c r="F533" i="9"/>
  <c r="F532" i="9"/>
  <c r="F531" i="9"/>
  <c r="F530" i="9"/>
  <c r="F529" i="9"/>
  <c r="F528" i="9"/>
  <c r="F527" i="9"/>
  <c r="F526" i="9"/>
  <c r="F525" i="9"/>
  <c r="F524" i="9"/>
  <c r="F523" i="9"/>
  <c r="F522" i="9"/>
  <c r="F521" i="9"/>
  <c r="F520" i="9"/>
  <c r="F519" i="9"/>
  <c r="F518" i="9"/>
  <c r="F517" i="9"/>
  <c r="F516" i="9"/>
  <c r="F515" i="9"/>
  <c r="F514" i="9"/>
  <c r="F513" i="9"/>
  <c r="F512" i="9"/>
  <c r="F511" i="9"/>
  <c r="F510" i="9"/>
  <c r="F509" i="9"/>
  <c r="F508" i="9"/>
  <c r="F507" i="9"/>
  <c r="F506" i="9"/>
  <c r="F505" i="9"/>
  <c r="F504" i="9"/>
  <c r="F503" i="9"/>
  <c r="F502" i="9"/>
  <c r="F501" i="9"/>
  <c r="F500" i="9"/>
  <c r="F499" i="9"/>
  <c r="F498" i="9"/>
  <c r="F497" i="9"/>
  <c r="F496" i="9"/>
  <c r="F495" i="9"/>
  <c r="F494" i="9"/>
  <c r="F493" i="9"/>
  <c r="F492" i="9"/>
  <c r="F491" i="9"/>
  <c r="F490" i="9"/>
  <c r="F489" i="9"/>
  <c r="F488" i="9"/>
  <c r="F487" i="9"/>
  <c r="F486" i="9"/>
  <c r="F485" i="9"/>
  <c r="F484" i="9"/>
  <c r="F483" i="9"/>
  <c r="F482" i="9"/>
  <c r="F481" i="9"/>
  <c r="F480" i="9"/>
  <c r="F479" i="9"/>
  <c r="F478" i="9"/>
  <c r="F477" i="9"/>
  <c r="F476" i="9"/>
  <c r="F475" i="9"/>
  <c r="F474" i="9"/>
  <c r="F473" i="9"/>
  <c r="F472" i="9"/>
  <c r="F471" i="9"/>
  <c r="F470" i="9"/>
  <c r="F469" i="9"/>
  <c r="F468" i="9"/>
  <c r="F467" i="9"/>
  <c r="F466" i="9"/>
  <c r="F465" i="9"/>
  <c r="F464" i="9"/>
  <c r="F463" i="9"/>
  <c r="F462" i="9"/>
  <c r="F461" i="9"/>
  <c r="F460" i="9"/>
  <c r="F459" i="9"/>
  <c r="F458" i="9"/>
  <c r="F457" i="9"/>
  <c r="F456" i="9"/>
  <c r="F455" i="9"/>
  <c r="F454" i="9"/>
  <c r="F453" i="9"/>
  <c r="F452" i="9"/>
  <c r="F451" i="9"/>
  <c r="F450" i="9"/>
  <c r="F449" i="9"/>
  <c r="F448" i="9"/>
  <c r="F447" i="9"/>
  <c r="F446" i="9"/>
  <c r="F445" i="9"/>
  <c r="F444" i="9"/>
  <c r="F443" i="9"/>
  <c r="F442" i="9"/>
  <c r="F441" i="9"/>
  <c r="F440" i="9"/>
  <c r="F439" i="9"/>
  <c r="F438" i="9"/>
  <c r="F437" i="9"/>
  <c r="F436" i="9"/>
  <c r="F435" i="9"/>
  <c r="F434" i="9"/>
  <c r="F433" i="9"/>
  <c r="F432" i="9"/>
  <c r="F431" i="9"/>
  <c r="F430" i="9"/>
  <c r="F429" i="9"/>
  <c r="F428" i="9"/>
  <c r="F427" i="9"/>
  <c r="F426" i="9"/>
  <c r="F425" i="9"/>
  <c r="F424" i="9"/>
  <c r="F423" i="9"/>
  <c r="F422" i="9"/>
  <c r="F421" i="9"/>
  <c r="F420" i="9"/>
  <c r="F419" i="9"/>
  <c r="F418" i="9"/>
  <c r="F417" i="9"/>
  <c r="F416" i="9"/>
  <c r="F415" i="9"/>
  <c r="F414" i="9"/>
  <c r="F413" i="9"/>
  <c r="F412" i="9"/>
  <c r="F411" i="9"/>
  <c r="F410" i="9"/>
  <c r="F409" i="9"/>
  <c r="F408" i="9"/>
  <c r="F407" i="9"/>
  <c r="F406" i="9"/>
  <c r="F405" i="9"/>
  <c r="F404" i="9"/>
  <c r="F403" i="9"/>
  <c r="F402" i="9"/>
  <c r="F401" i="9"/>
  <c r="F400" i="9"/>
  <c r="F399" i="9"/>
  <c r="F398" i="9"/>
  <c r="F397" i="9"/>
  <c r="F396" i="9"/>
  <c r="F395" i="9"/>
  <c r="F394" i="9"/>
  <c r="F393" i="9"/>
  <c r="F392" i="9"/>
  <c r="F391" i="9"/>
  <c r="F390" i="9"/>
  <c r="F389" i="9"/>
  <c r="F388" i="9"/>
  <c r="F387" i="9"/>
  <c r="F386" i="9"/>
  <c r="F385" i="9"/>
  <c r="F384" i="9"/>
  <c r="F383" i="9"/>
  <c r="F382" i="9"/>
  <c r="F381" i="9"/>
  <c r="F380" i="9"/>
  <c r="F379" i="9"/>
  <c r="F378" i="9"/>
  <c r="F377" i="9"/>
  <c r="F376" i="9"/>
  <c r="F375" i="9"/>
  <c r="F374" i="9"/>
  <c r="F373" i="9"/>
  <c r="F372" i="9"/>
  <c r="F371" i="9"/>
  <c r="F370" i="9"/>
  <c r="F369" i="9"/>
  <c r="F368" i="9"/>
  <c r="F367" i="9"/>
  <c r="F366" i="9"/>
  <c r="F365" i="9"/>
  <c r="F364" i="9"/>
  <c r="F363" i="9"/>
  <c r="F362" i="9"/>
  <c r="F361" i="9"/>
  <c r="F360" i="9"/>
  <c r="F359" i="9"/>
  <c r="F358" i="9"/>
  <c r="F357" i="9"/>
  <c r="F356" i="9"/>
  <c r="F355" i="9"/>
  <c r="F354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F339" i="9"/>
  <c r="F338" i="9"/>
  <c r="F337" i="9"/>
  <c r="F336" i="9"/>
  <c r="F335" i="9"/>
  <c r="F334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V612" i="9" l="1"/>
  <c r="V611" i="9"/>
  <c r="V610" i="9"/>
  <c r="V609" i="9"/>
  <c r="V608" i="9"/>
  <c r="V607" i="9"/>
  <c r="V606" i="9"/>
  <c r="V605" i="9"/>
  <c r="V604" i="9"/>
  <c r="V603" i="9"/>
  <c r="V602" i="9"/>
  <c r="V601" i="9"/>
  <c r="V600" i="9"/>
  <c r="V599" i="9"/>
  <c r="V598" i="9"/>
  <c r="V597" i="9"/>
  <c r="V596" i="9"/>
  <c r="V595" i="9"/>
  <c r="V594" i="9"/>
  <c r="V593" i="9"/>
  <c r="V592" i="9"/>
  <c r="V591" i="9"/>
  <c r="V590" i="9"/>
  <c r="V589" i="9"/>
  <c r="V588" i="9"/>
  <c r="V587" i="9"/>
  <c r="V586" i="9"/>
  <c r="V585" i="9"/>
  <c r="V584" i="9"/>
  <c r="V583" i="9"/>
  <c r="V582" i="9"/>
  <c r="V581" i="9"/>
  <c r="V580" i="9"/>
  <c r="V579" i="9"/>
  <c r="AK579" i="9" s="1"/>
  <c r="V578" i="9"/>
  <c r="V577" i="9"/>
  <c r="AK577" i="9" s="1"/>
  <c r="V576" i="9"/>
  <c r="V575" i="9"/>
  <c r="V574" i="9"/>
  <c r="V573" i="9"/>
  <c r="V572" i="9"/>
  <c r="V571" i="9"/>
  <c r="V570" i="9"/>
  <c r="V569" i="9"/>
  <c r="V568" i="9"/>
  <c r="V567" i="9"/>
  <c r="V566" i="9"/>
  <c r="V565" i="9"/>
  <c r="V564" i="9"/>
  <c r="V563" i="9"/>
  <c r="V562" i="9"/>
  <c r="V561" i="9"/>
  <c r="V560" i="9"/>
  <c r="V559" i="9"/>
  <c r="V558" i="9"/>
  <c r="V557" i="9"/>
  <c r="V556" i="9"/>
  <c r="V555" i="9"/>
  <c r="V554" i="9"/>
  <c r="V553" i="9"/>
  <c r="AK553" i="9" s="1"/>
  <c r="V552" i="9"/>
  <c r="V551" i="9"/>
  <c r="V550" i="9"/>
  <c r="V549" i="9"/>
  <c r="V548" i="9"/>
  <c r="V547" i="9"/>
  <c r="V546" i="9"/>
  <c r="V545" i="9"/>
  <c r="V544" i="9"/>
  <c r="V543" i="9"/>
  <c r="V542" i="9"/>
  <c r="V541" i="9"/>
  <c r="V540" i="9"/>
  <c r="V539" i="9"/>
  <c r="V538" i="9"/>
  <c r="V537" i="9"/>
  <c r="V536" i="9"/>
  <c r="V535" i="9"/>
  <c r="V534" i="9"/>
  <c r="V533" i="9"/>
  <c r="V532" i="9"/>
  <c r="V531" i="9"/>
  <c r="V530" i="9"/>
  <c r="V529" i="9"/>
  <c r="V528" i="9"/>
  <c r="V527" i="9"/>
  <c r="V526" i="9"/>
  <c r="V525" i="9"/>
  <c r="V524" i="9"/>
  <c r="V523" i="9"/>
  <c r="V522" i="9"/>
  <c r="V521" i="9"/>
  <c r="V520" i="9"/>
  <c r="V519" i="9"/>
  <c r="V518" i="9"/>
  <c r="V517" i="9"/>
  <c r="V516" i="9"/>
  <c r="V515" i="9"/>
  <c r="V514" i="9"/>
  <c r="V513" i="9"/>
  <c r="V512" i="9"/>
  <c r="V511" i="9"/>
  <c r="V510" i="9"/>
  <c r="V509" i="9"/>
  <c r="V508" i="9"/>
  <c r="V507" i="9"/>
  <c r="V506" i="9"/>
  <c r="V505" i="9"/>
  <c r="V504" i="9"/>
  <c r="V503" i="9"/>
  <c r="V502" i="9"/>
  <c r="V501" i="9"/>
  <c r="V500" i="9"/>
  <c r="V499" i="9"/>
  <c r="V498" i="9"/>
  <c r="V497" i="9"/>
  <c r="V496" i="9"/>
  <c r="V495" i="9"/>
  <c r="V494" i="9"/>
  <c r="V493" i="9"/>
  <c r="V492" i="9"/>
  <c r="V491" i="9"/>
  <c r="V490" i="9"/>
  <c r="V489" i="9"/>
  <c r="V488" i="9"/>
  <c r="V487" i="9"/>
  <c r="V486" i="9"/>
  <c r="V485" i="9"/>
  <c r="V484" i="9"/>
  <c r="V483" i="9"/>
  <c r="V482" i="9"/>
  <c r="V481" i="9"/>
  <c r="V480" i="9"/>
  <c r="V479" i="9"/>
  <c r="V478" i="9"/>
  <c r="V477" i="9"/>
  <c r="V476" i="9"/>
  <c r="V475" i="9"/>
  <c r="V474" i="9"/>
  <c r="V473" i="9"/>
  <c r="V472" i="9"/>
  <c r="V471" i="9"/>
  <c r="V470" i="9"/>
  <c r="V469" i="9"/>
  <c r="V468" i="9"/>
  <c r="V467" i="9"/>
  <c r="V466" i="9"/>
  <c r="V465" i="9"/>
  <c r="V464" i="9"/>
  <c r="V463" i="9"/>
  <c r="V462" i="9"/>
  <c r="V461" i="9"/>
  <c r="V460" i="9"/>
  <c r="V459" i="9"/>
  <c r="V458" i="9"/>
  <c r="V457" i="9"/>
  <c r="V456" i="9"/>
  <c r="V455" i="9"/>
  <c r="V454" i="9"/>
  <c r="V453" i="9"/>
  <c r="V452" i="9"/>
  <c r="V451" i="9"/>
  <c r="V450" i="9"/>
  <c r="V449" i="9"/>
  <c r="V448" i="9"/>
  <c r="V447" i="9"/>
  <c r="V446" i="9"/>
  <c r="V445" i="9"/>
  <c r="V444" i="9"/>
  <c r="V443" i="9"/>
  <c r="V442" i="9"/>
  <c r="V441" i="9"/>
  <c r="V440" i="9"/>
  <c r="V439" i="9"/>
  <c r="V438" i="9"/>
  <c r="V437" i="9"/>
  <c r="V436" i="9" l="1"/>
  <c r="V435" i="9"/>
  <c r="V434" i="9"/>
  <c r="V433" i="9"/>
  <c r="V432" i="9"/>
  <c r="V431" i="9"/>
  <c r="V430" i="9"/>
  <c r="V429" i="9"/>
  <c r="V428" i="9"/>
  <c r="V427" i="9"/>
  <c r="V426" i="9"/>
  <c r="V425" i="9"/>
  <c r="V424" i="9"/>
  <c r="V423" i="9"/>
  <c r="V422" i="9"/>
  <c r="V421" i="9"/>
  <c r="V420" i="9"/>
  <c r="V419" i="9"/>
  <c r="V418" i="9"/>
  <c r="V417" i="9"/>
  <c r="V416" i="9"/>
  <c r="V415" i="9"/>
  <c r="V414" i="9"/>
  <c r="V413" i="9"/>
  <c r="V412" i="9"/>
  <c r="V411" i="9"/>
  <c r="V410" i="9"/>
  <c r="V409" i="9"/>
  <c r="V408" i="9"/>
  <c r="V407" i="9"/>
  <c r="V406" i="9"/>
  <c r="V405" i="9"/>
  <c r="V404" i="9"/>
  <c r="V403" i="9"/>
  <c r="V402" i="9"/>
  <c r="V401" i="9"/>
  <c r="V400" i="9"/>
  <c r="V399" i="9"/>
  <c r="V398" i="9"/>
  <c r="V397" i="9"/>
  <c r="V396" i="9"/>
  <c r="V395" i="9"/>
  <c r="V394" i="9"/>
  <c r="V393" i="9"/>
  <c r="V392" i="9"/>
  <c r="V391" i="9"/>
  <c r="V390" i="9"/>
  <c r="V389" i="9"/>
  <c r="V388" i="9"/>
  <c r="V387" i="9"/>
  <c r="V386" i="9"/>
  <c r="V385" i="9"/>
  <c r="V384" i="9"/>
  <c r="V383" i="9"/>
  <c r="V382" i="9"/>
  <c r="V381" i="9"/>
  <c r="V380" i="9"/>
  <c r="V379" i="9"/>
  <c r="V378" i="9"/>
  <c r="V377" i="9"/>
  <c r="V376" i="9"/>
  <c r="V375" i="9"/>
  <c r="V374" i="9"/>
  <c r="V373" i="9"/>
  <c r="V372" i="9"/>
  <c r="V371" i="9"/>
  <c r="V370" i="9"/>
  <c r="V369" i="9"/>
  <c r="V368" i="9"/>
  <c r="V367" i="9"/>
  <c r="V366" i="9"/>
  <c r="V365" i="9"/>
  <c r="V364" i="9"/>
  <c r="V363" i="9"/>
  <c r="V362" i="9"/>
  <c r="V361" i="9"/>
  <c r="V360" i="9"/>
  <c r="V359" i="9"/>
  <c r="V358" i="9"/>
  <c r="V357" i="9"/>
  <c r="V356" i="9"/>
  <c r="V355" i="9"/>
  <c r="V354" i="9"/>
  <c r="V353" i="9"/>
  <c r="V352" i="9"/>
  <c r="V351" i="9"/>
  <c r="V350" i="9"/>
  <c r="V349" i="9"/>
  <c r="V348" i="9"/>
  <c r="V347" i="9"/>
  <c r="V346" i="9"/>
  <c r="V345" i="9"/>
  <c r="V344" i="9"/>
  <c r="V343" i="9"/>
  <c r="V342" i="9"/>
  <c r="V341" i="9"/>
  <c r="V340" i="9"/>
  <c r="V339" i="9"/>
  <c r="V338" i="9"/>
  <c r="V337" i="9"/>
  <c r="V336" i="9"/>
  <c r="V335" i="9"/>
  <c r="V334" i="9"/>
  <c r="V333" i="9"/>
  <c r="V332" i="9"/>
  <c r="V331" i="9"/>
  <c r="V330" i="9"/>
  <c r="V329" i="9"/>
  <c r="V328" i="9"/>
  <c r="V327" i="9"/>
  <c r="V326" i="9"/>
  <c r="V325" i="9"/>
  <c r="V324" i="9"/>
  <c r="V323" i="9"/>
  <c r="V322" i="9"/>
  <c r="V321" i="9"/>
  <c r="V320" i="9"/>
  <c r="V319" i="9"/>
  <c r="V318" i="9"/>
  <c r="V317" i="9"/>
  <c r="V316" i="9"/>
  <c r="V315" i="9"/>
  <c r="V314" i="9"/>
  <c r="V313" i="9"/>
  <c r="V312" i="9"/>
  <c r="V311" i="9"/>
  <c r="V310" i="9"/>
  <c r="V309" i="9"/>
  <c r="V308" i="9"/>
  <c r="V307" i="9"/>
  <c r="V306" i="9"/>
  <c r="V305" i="9"/>
  <c r="V304" i="9"/>
  <c r="V303" i="9"/>
  <c r="V302" i="9"/>
  <c r="V301" i="9"/>
  <c r="V300" i="9"/>
  <c r="V299" i="9"/>
  <c r="V298" i="9"/>
  <c r="V297" i="9"/>
  <c r="V296" i="9"/>
  <c r="V295" i="9"/>
  <c r="V294" i="9"/>
  <c r="V293" i="9"/>
  <c r="V292" i="9"/>
  <c r="V291" i="9"/>
  <c r="V290" i="9"/>
  <c r="V289" i="9"/>
  <c r="V288" i="9"/>
  <c r="V287" i="9"/>
  <c r="V286" i="9"/>
  <c r="V285" i="9"/>
  <c r="V284" i="9"/>
  <c r="V283" i="9"/>
  <c r="V282" i="9"/>
  <c r="V281" i="9"/>
  <c r="V280" i="9"/>
  <c r="V279" i="9"/>
  <c r="V278" i="9"/>
  <c r="V277" i="9"/>
  <c r="V276" i="9"/>
  <c r="V275" i="9"/>
  <c r="V274" i="9"/>
  <c r="V273" i="9"/>
  <c r="V272" i="9"/>
  <c r="V271" i="9"/>
  <c r="V270" i="9"/>
  <c r="V269" i="9"/>
  <c r="V268" i="9"/>
  <c r="V267" i="9"/>
  <c r="V266" i="9"/>
  <c r="V265" i="9"/>
  <c r="V264" i="9"/>
  <c r="V263" i="9"/>
  <c r="V262" i="9"/>
  <c r="V261" i="9"/>
  <c r="V260" i="9"/>
  <c r="V259" i="9"/>
  <c r="V258" i="9"/>
  <c r="V257" i="9"/>
  <c r="V256" i="9"/>
  <c r="V255" i="9"/>
  <c r="V254" i="9"/>
  <c r="V253" i="9"/>
  <c r="V252" i="9"/>
  <c r="V251" i="9"/>
  <c r="V250" i="9"/>
  <c r="V249" i="9"/>
  <c r="V248" i="9"/>
  <c r="V247" i="9"/>
  <c r="V246" i="9"/>
  <c r="V245" i="9"/>
  <c r="V244" i="9"/>
  <c r="V243" i="9"/>
  <c r="V242" i="9"/>
  <c r="V241" i="9"/>
  <c r="V240" i="9"/>
  <c r="V239" i="9"/>
  <c r="V238" i="9"/>
  <c r="V237" i="9"/>
  <c r="V236" i="9"/>
  <c r="V235" i="9"/>
  <c r="V234" i="9"/>
  <c r="V233" i="9"/>
  <c r="V232" i="9"/>
  <c r="V231" i="9"/>
  <c r="V230" i="9"/>
  <c r="V229" i="9"/>
  <c r="V228" i="9"/>
  <c r="V227" i="9"/>
  <c r="V226" i="9"/>
  <c r="V225" i="9"/>
  <c r="V224" i="9"/>
  <c r="V223" i="9"/>
  <c r="V222" i="9"/>
  <c r="V221" i="9"/>
  <c r="V220" i="9"/>
  <c r="V219" i="9"/>
  <c r="V218" i="9"/>
  <c r="V217" i="9"/>
  <c r="V216" i="9"/>
  <c r="V215" i="9"/>
  <c r="V214" i="9"/>
  <c r="V213" i="9"/>
  <c r="V212" i="9"/>
  <c r="V211" i="9"/>
  <c r="V210" i="9"/>
  <c r="V209" i="9"/>
  <c r="V208" i="9"/>
  <c r="V207" i="9"/>
  <c r="V206" i="9"/>
  <c r="V205" i="9"/>
  <c r="V204" i="9"/>
  <c r="V203" i="9"/>
  <c r="V202" i="9"/>
  <c r="V201" i="9"/>
  <c r="V200" i="9"/>
  <c r="V199" i="9"/>
  <c r="V198" i="9"/>
  <c r="V197" i="9"/>
  <c r="V196" i="9"/>
  <c r="V195" i="9"/>
  <c r="V194" i="9"/>
  <c r="V193" i="9"/>
  <c r="V192" i="9"/>
  <c r="V191" i="9"/>
  <c r="V190" i="9"/>
  <c r="V189" i="9"/>
  <c r="V188" i="9"/>
  <c r="V187" i="9"/>
  <c r="V186" i="9"/>
  <c r="V185" i="9"/>
  <c r="V184" i="9"/>
  <c r="V183" i="9"/>
  <c r="V182" i="9"/>
  <c r="V181" i="9"/>
  <c r="V180" i="9"/>
  <c r="V179" i="9"/>
  <c r="V178" i="9"/>
  <c r="V177" i="9"/>
  <c r="V176" i="9"/>
  <c r="V175" i="9"/>
  <c r="V174" i="9"/>
  <c r="V173" i="9"/>
  <c r="V172" i="9"/>
  <c r="V171" i="9"/>
  <c r="V170" i="9"/>
  <c r="V169" i="9"/>
  <c r="V168" i="9"/>
  <c r="V167" i="9"/>
  <c r="V166" i="9"/>
  <c r="V165" i="9"/>
  <c r="V164" i="9"/>
  <c r="V163" i="9"/>
  <c r="V162" i="9"/>
  <c r="V161" i="9"/>
  <c r="V160" i="9"/>
  <c r="V159" i="9"/>
  <c r="V158" i="9"/>
  <c r="V157" i="9"/>
  <c r="V156" i="9"/>
  <c r="V155" i="9"/>
  <c r="V154" i="9"/>
  <c r="V145" i="9"/>
  <c r="V144" i="9"/>
  <c r="V143" i="9"/>
  <c r="V142" i="9"/>
  <c r="V141" i="9"/>
  <c r="V140" i="9"/>
  <c r="V139" i="9"/>
  <c r="V138" i="9"/>
  <c r="V137" i="9"/>
  <c r="V136" i="9"/>
  <c r="V135" i="9"/>
  <c r="V134" i="9"/>
  <c r="V133" i="9"/>
  <c r="V132" i="9"/>
  <c r="V131" i="9"/>
  <c r="V130" i="9"/>
  <c r="V129" i="9"/>
  <c r="V128" i="9"/>
  <c r="V127" i="9"/>
  <c r="V126" i="9"/>
  <c r="V125" i="9"/>
  <c r="V124" i="9"/>
  <c r="V123" i="9"/>
  <c r="V122" i="9"/>
  <c r="V121" i="9"/>
  <c r="V120" i="9"/>
  <c r="V119" i="9"/>
  <c r="V118" i="9"/>
  <c r="V117" i="9"/>
  <c r="V116" i="9"/>
  <c r="V115" i="9"/>
  <c r="V114" i="9"/>
  <c r="V113" i="9"/>
  <c r="V112" i="9"/>
  <c r="V111" i="9"/>
  <c r="V110" i="9"/>
  <c r="V109" i="9"/>
  <c r="V108" i="9"/>
  <c r="V107" i="9"/>
  <c r="V106" i="9"/>
  <c r="V105" i="9"/>
  <c r="V104" i="9"/>
  <c r="V103" i="9"/>
  <c r="V102" i="9"/>
  <c r="V101" i="9"/>
  <c r="V100" i="9"/>
  <c r="V99" i="9"/>
  <c r="V98" i="9"/>
  <c r="V97" i="9"/>
  <c r="V96" i="9"/>
  <c r="V95" i="9"/>
  <c r="V94" i="9"/>
  <c r="V93" i="9"/>
  <c r="V92" i="9"/>
  <c r="V91" i="9"/>
  <c r="V90" i="9"/>
  <c r="V89" i="9"/>
  <c r="V88" i="9"/>
  <c r="V87" i="9"/>
  <c r="V82" i="9"/>
  <c r="V81" i="9"/>
  <c r="V80" i="9"/>
  <c r="V79" i="9"/>
  <c r="V78" i="9"/>
  <c r="V77" i="9"/>
  <c r="V76" i="9"/>
  <c r="V75" i="9"/>
  <c r="V74" i="9"/>
  <c r="V73" i="9"/>
  <c r="V72" i="9"/>
  <c r="V71" i="9"/>
  <c r="V69" i="9"/>
  <c r="V68" i="9"/>
  <c r="V2" i="9"/>
  <c r="V153" i="9"/>
  <c r="V152" i="9"/>
  <c r="V151" i="9"/>
  <c r="V150" i="9"/>
  <c r="V149" i="9"/>
  <c r="V148" i="9"/>
  <c r="V147" i="9"/>
  <c r="V146" i="9"/>
  <c r="V86" i="9"/>
  <c r="V85" i="9"/>
  <c r="V84" i="9"/>
  <c r="V83" i="9"/>
  <c r="V70" i="9"/>
  <c r="V67" i="9"/>
  <c r="V66" i="9"/>
  <c r="V65" i="9"/>
  <c r="V64" i="9"/>
  <c r="V63" i="9"/>
  <c r="V62" i="9"/>
  <c r="V61" i="9"/>
  <c r="V60" i="9"/>
  <c r="V59" i="9"/>
  <c r="V58" i="9"/>
  <c r="V57" i="9"/>
  <c r="V56" i="9"/>
  <c r="V55" i="9"/>
  <c r="V54" i="9"/>
  <c r="V53" i="9"/>
  <c r="V52" i="9"/>
  <c r="V51" i="9"/>
  <c r="V50" i="9"/>
  <c r="V49" i="9"/>
  <c r="V48" i="9"/>
  <c r="V47" i="9"/>
  <c r="V46" i="9"/>
  <c r="V45" i="9"/>
  <c r="V44" i="9"/>
  <c r="V43" i="9"/>
  <c r="V42" i="9"/>
  <c r="V41" i="9"/>
  <c r="V40" i="9"/>
  <c r="V39" i="9"/>
  <c r="V38" i="9"/>
  <c r="V37" i="9"/>
  <c r="V36" i="9"/>
  <c r="V35" i="9"/>
  <c r="V34" i="9"/>
  <c r="V33" i="9"/>
  <c r="V32" i="9"/>
  <c r="V31" i="9"/>
  <c r="V30" i="9"/>
  <c r="V29" i="9"/>
  <c r="V28" i="9"/>
  <c r="V27" i="9"/>
  <c r="V26" i="9"/>
  <c r="V25" i="9"/>
  <c r="V24" i="9"/>
  <c r="V23" i="9"/>
  <c r="V22" i="9"/>
  <c r="V21" i="9"/>
  <c r="V20" i="9"/>
  <c r="V19" i="9"/>
  <c r="V18" i="9"/>
  <c r="V17" i="9"/>
  <c r="V16" i="9"/>
  <c r="V15" i="9"/>
  <c r="V14" i="9"/>
  <c r="V13" i="9"/>
  <c r="V12" i="9"/>
  <c r="V11" i="9"/>
  <c r="V10" i="9"/>
  <c r="V9" i="9"/>
  <c r="V8" i="9"/>
  <c r="V7" i="9"/>
  <c r="V6" i="9"/>
  <c r="V5" i="9"/>
  <c r="V4" i="9"/>
  <c r="V3" i="9"/>
  <c r="F293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99A270EB-C662-4CA9-BDFE-1A9B320A12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Pago doble a Fedex ´23</t>
        </r>
      </text>
    </comment>
  </commentList>
</comments>
</file>

<file path=xl/sharedStrings.xml><?xml version="1.0" encoding="utf-8"?>
<sst xmlns="http://schemas.openxmlformats.org/spreadsheetml/2006/main" count="130283" uniqueCount="8621">
  <si>
    <t>MXT/MXG</t>
  </si>
  <si>
    <t>ITEM</t>
  </si>
  <si>
    <t>SUPPLIER</t>
  </si>
  <si>
    <t>INVOICE DATE</t>
  </si>
  <si>
    <t>PRO NUMBER/ TRACKING #</t>
  </si>
  <si>
    <t>IMPO/ EXPO MOOD</t>
  </si>
  <si>
    <t>TRAILER/ CONTAINER</t>
  </si>
  <si>
    <t>SUB-TOTAL</t>
  </si>
  <si>
    <t>IVA</t>
  </si>
  <si>
    <t>RETENTION</t>
  </si>
  <si>
    <t>TOTAL</t>
  </si>
  <si>
    <t>CURRENCY</t>
  </si>
  <si>
    <t>ORIGIN</t>
  </si>
  <si>
    <t xml:space="preserve">REFERENCIA </t>
  </si>
  <si>
    <t>BU</t>
  </si>
  <si>
    <t>I/O</t>
  </si>
  <si>
    <t>ACCOUNT</t>
  </si>
  <si>
    <t>TYPE</t>
  </si>
  <si>
    <t>COMMENTS</t>
  </si>
  <si>
    <t>SHIP DATE</t>
  </si>
  <si>
    <t>SHIPPER</t>
  </si>
  <si>
    <t>CONSIGNEE</t>
  </si>
  <si>
    <t>INVOICE #</t>
  </si>
  <si>
    <t>PEDIMENTO</t>
  </si>
  <si>
    <t>MXN</t>
  </si>
  <si>
    <t>AIR IMPO</t>
  </si>
  <si>
    <t>DESTINATION</t>
  </si>
  <si>
    <t>CEVA Freight Management México S.A. de C.V.</t>
  </si>
  <si>
    <t>AIR EXPO</t>
  </si>
  <si>
    <t>RM-K-0229AI20-M00</t>
  </si>
  <si>
    <t>0001959</t>
  </si>
  <si>
    <t>GDL-11088319</t>
  </si>
  <si>
    <t>0003847</t>
  </si>
  <si>
    <t>PD121-00034253</t>
  </si>
  <si>
    <t>GDL-11088322</t>
  </si>
  <si>
    <t>0002091</t>
  </si>
  <si>
    <t>PD121-00034412</t>
  </si>
  <si>
    <t>GDL-11088330</t>
  </si>
  <si>
    <t>PD121-00034341</t>
  </si>
  <si>
    <t>GDL-11088338</t>
  </si>
  <si>
    <t>PD121-00034413</t>
  </si>
  <si>
    <t>GDL-11088795</t>
  </si>
  <si>
    <t>PA121-00016310</t>
  </si>
  <si>
    <t>GDL-11089486</t>
  </si>
  <si>
    <t>PD121-00034281</t>
  </si>
  <si>
    <t>GDL-11089515</t>
  </si>
  <si>
    <t>0002026</t>
  </si>
  <si>
    <t>PD121-00034345</t>
  </si>
  <si>
    <t>RM-K-0228AI20-M00</t>
  </si>
  <si>
    <t>RM-K-0244AI20-M00</t>
  </si>
  <si>
    <t>FG-K-0063AE20-M19-C21691</t>
  </si>
  <si>
    <t>RM-K-0246AI20-M00</t>
  </si>
  <si>
    <t>GDL-11090120</t>
  </si>
  <si>
    <t>PA121-00016307</t>
  </si>
  <si>
    <t>GDL-11088797</t>
  </si>
  <si>
    <t>PA121-00016311</t>
  </si>
  <si>
    <t>GDL-11090396</t>
  </si>
  <si>
    <t>PD121-00034430</t>
  </si>
  <si>
    <t>GDL-11090448</t>
  </si>
  <si>
    <t>PD121-00034441</t>
  </si>
  <si>
    <t>GDL-11090474</t>
  </si>
  <si>
    <t>PD121-00034440</t>
  </si>
  <si>
    <t>GDL-11090478</t>
  </si>
  <si>
    <t>PD121-00034445</t>
  </si>
  <si>
    <t>GDL-11090482</t>
  </si>
  <si>
    <t>PD121-00034431</t>
  </si>
  <si>
    <t>GDL-11090493</t>
  </si>
  <si>
    <t>PD121-00034490</t>
  </si>
  <si>
    <t>GDL-11090504</t>
  </si>
  <si>
    <t>PD121-00034467</t>
  </si>
  <si>
    <t>GDL-11090507</t>
  </si>
  <si>
    <t>PD121-00034491</t>
  </si>
  <si>
    <t>GDL-11090511</t>
  </si>
  <si>
    <t>PD121-00034523</t>
  </si>
  <si>
    <t>GDL-11090512</t>
  </si>
  <si>
    <t>PD121-00034529</t>
  </si>
  <si>
    <t>GDL-11090516</t>
  </si>
  <si>
    <t>PD121-00034505</t>
  </si>
  <si>
    <t>GDL-11089542</t>
  </si>
  <si>
    <t>PD121-00034264</t>
  </si>
  <si>
    <t>RM-K-0250AI20-M00</t>
  </si>
  <si>
    <t>RM-K-0252AI20-M00</t>
  </si>
  <si>
    <t>RM-K-0258AI20-M00</t>
  </si>
  <si>
    <t>48-3861-0002159</t>
  </si>
  <si>
    <t>47 3416 0009478</t>
  </si>
  <si>
    <t>48 3861 0002091</t>
  </si>
  <si>
    <t>48 3861 0002127</t>
  </si>
  <si>
    <t>480 3861 0002161</t>
  </si>
  <si>
    <t xml:space="preserve"> 480 3861 0002234</t>
  </si>
  <si>
    <t>480 3861 0002234</t>
  </si>
  <si>
    <t>PAGO DE IMPUESTOS</t>
  </si>
  <si>
    <t>MXN AMOUNT</t>
  </si>
  <si>
    <t>PAGO A TERCEROS</t>
  </si>
  <si>
    <t>MXG</t>
  </si>
  <si>
    <t xml:space="preserve">WEEK </t>
  </si>
  <si>
    <t>USD AMOUNT</t>
  </si>
  <si>
    <t>NO COMMENTS</t>
  </si>
  <si>
    <t>P&amp;P GLOBAL LOGISTICS, LLC.</t>
  </si>
  <si>
    <t>DICEX S.A DE C.V.</t>
  </si>
  <si>
    <t>W</t>
  </si>
  <si>
    <t>CHARGE BACK</t>
  </si>
  <si>
    <t>AMOUNT USD</t>
  </si>
  <si>
    <t>INVOICED</t>
  </si>
  <si>
    <t>NO</t>
  </si>
  <si>
    <t>FEDERAL EXPRESS HOLDINGS MEXICO Y COMPAÑIA, S.N.C. DE C.V.</t>
  </si>
  <si>
    <t>STORAGE</t>
  </si>
  <si>
    <t>Europartners Mexico, S.A. DE C.V.</t>
  </si>
  <si>
    <t>TRANSCONTINENTAL DIST. SERVICES</t>
  </si>
  <si>
    <t>DHL EXPRESS MEXICO, S.A. DE C.V.</t>
  </si>
  <si>
    <t>MEMPHIS DISTRIBUTION SERVICES</t>
  </si>
  <si>
    <t>TRANSPORTES L. DOMINGUEZ</t>
  </si>
  <si>
    <t>SI</t>
  </si>
  <si>
    <t>01</t>
  </si>
  <si>
    <t>AERO WORLDWIDE GmbH</t>
  </si>
  <si>
    <t>RM-A-0383AI25-M19</t>
  </si>
  <si>
    <t>INV-1097</t>
  </si>
  <si>
    <t>OTRO</t>
  </si>
  <si>
    <t>IMPO</t>
  </si>
  <si>
    <t>USD</t>
  </si>
  <si>
    <t>VARIAS</t>
  </si>
  <si>
    <t>VARIOUS</t>
  </si>
  <si>
    <t>ZAC</t>
  </si>
  <si>
    <t>JEG</t>
  </si>
  <si>
    <t>ZCLIR00826898</t>
  </si>
  <si>
    <t>ZCLIR00829111</t>
  </si>
  <si>
    <t>ZCLR006211093</t>
  </si>
  <si>
    <t>ZCLR006221593</t>
  </si>
  <si>
    <t>PAQUETERIA</t>
  </si>
  <si>
    <t>JE_CHN</t>
  </si>
  <si>
    <t>CHN</t>
  </si>
  <si>
    <t>RM-I-0970-AI25-M19</t>
  </si>
  <si>
    <t>RM-I-0983-AI25-M19</t>
  </si>
  <si>
    <t>FG-I-0422-AE26-M19</t>
  </si>
  <si>
    <t>RM-J-1093LI25-M19</t>
  </si>
  <si>
    <t>RM-J-1096LI25-M19.1</t>
  </si>
  <si>
    <t>RM-M-203-SI25-M19-L</t>
  </si>
  <si>
    <t>RM-M-202-SI25-M19-L</t>
  </si>
  <si>
    <t>RM-J-1097LI25-M19</t>
  </si>
  <si>
    <t>RM-J-1088LI25-M19</t>
  </si>
  <si>
    <t>RM-M-206-SI25-M19-L</t>
  </si>
  <si>
    <t>RM-M-208-SI25-M19-L</t>
  </si>
  <si>
    <t>RM-M-213-SI25-M19-L</t>
  </si>
  <si>
    <t>RM-J-1099LI25-M19</t>
  </si>
  <si>
    <t>RM-J-1102LI25-M19</t>
  </si>
  <si>
    <t>RM-J-1103LI25-M19</t>
  </si>
  <si>
    <t>RM-J-1113LI25-M19</t>
  </si>
  <si>
    <t>RM-M-183-SI25-M19-L</t>
  </si>
  <si>
    <t>COMPAL USA // 1 Technology Way Logansport Indiana 46947 United States</t>
  </si>
  <si>
    <t>COMPAL USA //. United States</t>
  </si>
  <si>
    <t>TDS. United States</t>
  </si>
  <si>
    <t>TDS 14213 Transportation Avenue Laredo Texas 78045 United States</t>
  </si>
  <si>
    <t>T&amp;C STAMPING // 1403 Freeman Avenue Athens Alabama 35613 United States</t>
  </si>
  <si>
    <t>T&amp;C Stamping. United States</t>
  </si>
  <si>
    <t>EJOT SE &amp; CO. KG // Herrenwiese 8 Bad Berleburg Ratingen 57319 Germany XEXX010101000</t>
  </si>
  <si>
    <t>Hamburg Port. Germany</t>
  </si>
  <si>
    <t>Altamira Port. Mexico</t>
  </si>
  <si>
    <t>JOHNSON ELECTRIC GROUP DE MEXICO Boulevard Morelos No. 1109 Mega Parque Industrial Aeropuerto de Calera Calera Zacatecas 98519 Mexico JEG120120DD4</t>
  </si>
  <si>
    <t>AUTOMATION SYSTEMS LLC 2001 North 17th Avenue Melrose Park Illinois 60160 United States</t>
  </si>
  <si>
    <t>AUTOMATION SYSTEMS LLC. United States</t>
  </si>
  <si>
    <t>NAGASE CHEMTEX AMERICA 100 Innovation Court Delaware Ohio 43015 United States</t>
  </si>
  <si>
    <t>NAGASE CHEMTEX AMERICA. United States</t>
  </si>
  <si>
    <t>HONGKONG LIPIN INT&amp;aposL LIMITED // ROOM 1613. 16F. TAIYAU BUILDING. 181 JOHNSTON HONG KONG Wan Chai 999077 Hong Kong XEXX010101000</t>
  </si>
  <si>
    <t>Hong Kong Port. Hong Kong</t>
  </si>
  <si>
    <t>Manzanillo (MX) Port. Mexico</t>
  </si>
  <si>
    <t>JOHNSON ELECTRIC GROUP MEXICO // Boulevard Morelos 1109. Mega Parque Industrial Aeropuerto de Calera Calera Zacatecas 98519 Mexico JEG120120DD4</t>
  </si>
  <si>
    <t>ALKEGEN FULTON // 2885 State Route 481. Fulton. NY 13069 Fulton New York 13069 United States</t>
  </si>
  <si>
    <t>Alkegen FULTON //. United States</t>
  </si>
  <si>
    <t>ULTRACHEM INC 900 Centerpoint Boulevard New Castle Delaware 19720 United States</t>
  </si>
  <si>
    <t>Ultrachem Inc. United States</t>
  </si>
  <si>
    <t>MARCOLE ENTERPRISES 1108 Oakdale Street Manchester Tennessee 37355 United States</t>
  </si>
  <si>
    <t>MARCOLE ENTERPRISES. United States</t>
  </si>
  <si>
    <t>JOHNSON ELECTRIC INTERNATIONAL AG // Freiburgstraase 33 Murten  jeton shkodra 7681 Suiza shkodra Freiburg / Fribourg 7681 Switzerland</t>
  </si>
  <si>
    <t>Antwerpen Port. Belgium</t>
  </si>
  <si>
    <t>LAND IMPO</t>
  </si>
  <si>
    <t>SEA IMPO</t>
  </si>
  <si>
    <t>5-464-45045</t>
  </si>
  <si>
    <t>887382406891</t>
  </si>
  <si>
    <t>SAM LEVINE</t>
  </si>
  <si>
    <t>USA</t>
  </si>
  <si>
    <t>23/12/2025</t>
  </si>
  <si>
    <t>5-464-82939</t>
  </si>
  <si>
    <t>EXRGDL021530</t>
  </si>
  <si>
    <t>887264151850</t>
  </si>
  <si>
    <t>FAGDLE16662</t>
  </si>
  <si>
    <t>R02492</t>
  </si>
  <si>
    <t>R02521</t>
  </si>
  <si>
    <t>R02549</t>
  </si>
  <si>
    <t>R02541</t>
  </si>
  <si>
    <t>R02523</t>
  </si>
  <si>
    <t>R02502</t>
  </si>
  <si>
    <t>R02550</t>
  </si>
  <si>
    <t>R02510</t>
  </si>
  <si>
    <t>R02535</t>
  </si>
  <si>
    <t>R02500</t>
  </si>
  <si>
    <t>INVENTARIO</t>
  </si>
  <si>
    <t>LAND EXPO</t>
  </si>
  <si>
    <t>MDS</t>
  </si>
  <si>
    <t>FG-R-2064LE25.M19</t>
  </si>
  <si>
    <t>3323-5085044</t>
  </si>
  <si>
    <t>FG-R-2065LE25.M19</t>
  </si>
  <si>
    <t>PG27120</t>
  </si>
  <si>
    <t>FG-R-2070LE25.M19</t>
  </si>
  <si>
    <t>FG-R-2066LE25.M19</t>
  </si>
  <si>
    <t>4WU7990</t>
  </si>
  <si>
    <t>FG-R-2067LE25.M01</t>
  </si>
  <si>
    <t>FG-R-2068LE25.M19</t>
  </si>
  <si>
    <t>FG-R-2069LE25.M19</t>
  </si>
  <si>
    <t>FG-R-2073LE25.M19</t>
  </si>
  <si>
    <t>3323-5085885</t>
  </si>
  <si>
    <t>FG-R-2079LE25.M19</t>
  </si>
  <si>
    <t>FG-R-2078LE25.M19</t>
  </si>
  <si>
    <t>4WX9866</t>
  </si>
  <si>
    <t>FG-R-2075LE25.M01</t>
  </si>
  <si>
    <t>FG-R-2076LE25.M19</t>
  </si>
  <si>
    <t>FG-R-2077LE25.M19</t>
  </si>
  <si>
    <t>4WU7961</t>
  </si>
  <si>
    <t>RM-J-1111LI25-M19</t>
  </si>
  <si>
    <t>LOCAL MOV</t>
  </si>
  <si>
    <t>FG-R-2084LE25.M19</t>
  </si>
  <si>
    <t>3323-5086630</t>
  </si>
  <si>
    <t>FG-R-2080LE25.M19</t>
  </si>
  <si>
    <t>FG-R-2081LE25.M19</t>
  </si>
  <si>
    <t>4WX9857</t>
  </si>
  <si>
    <t>FG-R-2082LE25.M19</t>
  </si>
  <si>
    <t>FG-R-2083LE25.M01</t>
  </si>
  <si>
    <t>FG-R-2085LE25.M19</t>
  </si>
  <si>
    <t>FG-R-2086LE25.M19</t>
  </si>
  <si>
    <t>3323-5087389</t>
  </si>
  <si>
    <t>FG-R-2087LE25.M19</t>
  </si>
  <si>
    <t>4WU8002</t>
  </si>
  <si>
    <t>JOHNSON ELECTRIC GROUP MEXICO, S. DE R.L.C.V.</t>
  </si>
  <si>
    <t>SAIA-BURGESS AUTOMOTIVE ACTUATORS</t>
  </si>
  <si>
    <t xml:space="preserve">APX WAREHOUSE </t>
  </si>
  <si>
    <t>RM-J-1069LI25-M19.1</t>
  </si>
  <si>
    <t>240-3483-5035800</t>
  </si>
  <si>
    <t>12 GUIAS</t>
  </si>
  <si>
    <t>CAJA: CB-072</t>
  </si>
  <si>
    <t>DICEX</t>
  </si>
  <si>
    <t>LDO</t>
  </si>
  <si>
    <t>ZCL</t>
  </si>
  <si>
    <t>JOHNSON MX</t>
  </si>
  <si>
    <t>FG-R-2033LE25.M19</t>
  </si>
  <si>
    <t>RM-J-1076LI25-M19.1</t>
  </si>
  <si>
    <t>240-3483-5035805</t>
  </si>
  <si>
    <t>4 GUIAS</t>
  </si>
  <si>
    <t>CAJA: CB-033</t>
  </si>
  <si>
    <t>RM-J-1083LI25-M19.1</t>
  </si>
  <si>
    <t>240-3483-5035808</t>
  </si>
  <si>
    <t>15 GUIAS</t>
  </si>
  <si>
    <t>CAJA: CB-019</t>
  </si>
  <si>
    <t>RM-J-1094LI25-M19.1</t>
  </si>
  <si>
    <t>240-3483-5035810</t>
  </si>
  <si>
    <t>01 GUIAS</t>
  </si>
  <si>
    <t>CAJA: CB-065</t>
  </si>
  <si>
    <t>RM-J-1090LI25-M19.1</t>
  </si>
  <si>
    <t>16 GUIAS</t>
  </si>
  <si>
    <t>800-3483-5088058</t>
  </si>
  <si>
    <t>CAJA: CB-29-BA-3Z</t>
  </si>
  <si>
    <t>240-3483-5035814</t>
  </si>
  <si>
    <t>13 GUIAS</t>
  </si>
  <si>
    <t>CAJA: CB-009</t>
  </si>
  <si>
    <t>FG-R-2010LE25.M19</t>
  </si>
  <si>
    <t>FG-R-2022LE25.M19</t>
  </si>
  <si>
    <t>FG-R-1985LE25.M19</t>
  </si>
  <si>
    <t>FG-R-2051LE25.M19</t>
  </si>
  <si>
    <t>FG-R-2027LE25.M19</t>
  </si>
  <si>
    <t>FG-R-1971LE25.M19</t>
  </si>
  <si>
    <t>FG-R-1978LE25.M19</t>
  </si>
  <si>
    <t>FG-R-1975LE25.M19</t>
  </si>
  <si>
    <t>FG-R-2007LE25.M19</t>
  </si>
  <si>
    <t>RM-J-1110LI25-M19.1</t>
  </si>
  <si>
    <t>240-3483-5035812</t>
  </si>
  <si>
    <t>11 GUIAS</t>
  </si>
  <si>
    <t>CAJA: CB-064</t>
  </si>
  <si>
    <t>RM-J-1115LI25-M19.2</t>
  </si>
  <si>
    <t>240-3483-5035817</t>
  </si>
  <si>
    <t>CAJA: CB-045</t>
  </si>
  <si>
    <t>RM-J-1121LI25-M19.1</t>
  </si>
  <si>
    <t>240-3483-5035815</t>
  </si>
  <si>
    <t>CAJA: CB-062</t>
  </si>
  <si>
    <t>FG-A-0078-SE25-M19</t>
  </si>
  <si>
    <t>HAMU 2689969</t>
  </si>
  <si>
    <t>ALT</t>
  </si>
  <si>
    <t>JOHNSON ELECTRIC GROUP MEXICO</t>
  </si>
  <si>
    <t>FG-A-0077-SE25-M19</t>
  </si>
  <si>
    <t>FANU 3643239</t>
  </si>
  <si>
    <t>RM-M-484-SI25-M19</t>
  </si>
  <si>
    <t>DFSU 2885364</t>
  </si>
  <si>
    <t>RM-M-517-SI25-M19</t>
  </si>
  <si>
    <t>MSBU 7169994</t>
  </si>
  <si>
    <t>25-810-3818-5001826</t>
  </si>
  <si>
    <t>CARGA SUELTA</t>
  </si>
  <si>
    <t>GSL MARIA</t>
  </si>
  <si>
    <t>25-810-3818-5001842</t>
  </si>
  <si>
    <t>RM-M-518-SI25-M19</t>
  </si>
  <si>
    <t>MEDUBG225551</t>
  </si>
  <si>
    <t>MSBU 6998096</t>
  </si>
  <si>
    <t>HERMANN SCHULTE - NH547A</t>
  </si>
  <si>
    <t>RM-M-506-SI25-M19</t>
  </si>
  <si>
    <t>MSDU 2811711</t>
  </si>
  <si>
    <t>MZO185520</t>
  </si>
  <si>
    <t>MZO185524</t>
  </si>
  <si>
    <t>MZO185644</t>
  </si>
  <si>
    <t>RM-M-490-SI25-M19-B</t>
  </si>
  <si>
    <t>MZO185619</t>
  </si>
  <si>
    <t>RM-M-491-SI25-M19-B</t>
  </si>
  <si>
    <t>MZO185640</t>
  </si>
  <si>
    <t>RM-M-488-SI25-M19-B</t>
  </si>
  <si>
    <t>MZO185614</t>
  </si>
  <si>
    <t>RM-M-492-SI25-M19-B</t>
  </si>
  <si>
    <t>MZO185525</t>
  </si>
  <si>
    <t>MZO185526</t>
  </si>
  <si>
    <t>MZO185533</t>
  </si>
  <si>
    <t>RM-M-480-SI25-M19-B</t>
  </si>
  <si>
    <t>MZO185532</t>
  </si>
  <si>
    <t>RM-M-479-SI25-M19-B</t>
  </si>
  <si>
    <t>MZO185626</t>
  </si>
  <si>
    <t>RM-M-478-SI25-M19-B</t>
  </si>
  <si>
    <t>MZO185726</t>
  </si>
  <si>
    <t>MZO185860</t>
  </si>
  <si>
    <t>RM-M-498-SI25-M19-B</t>
  </si>
  <si>
    <t>MZO185858</t>
  </si>
  <si>
    <t>RM-M-500-SI25-M19-B</t>
  </si>
  <si>
    <t>MZO185876</t>
  </si>
  <si>
    <t>RM-M-499-SI25-M19-B</t>
  </si>
  <si>
    <t>MZO185998</t>
  </si>
  <si>
    <t>MZO185990</t>
  </si>
  <si>
    <t>MZO186003</t>
  </si>
  <si>
    <t>MZO185989</t>
  </si>
  <si>
    <t>NL239198</t>
  </si>
  <si>
    <t>MZO186002</t>
  </si>
  <si>
    <t>RM-M-486-SI25-M19-B</t>
  </si>
  <si>
    <t>MZO185988</t>
  </si>
  <si>
    <t>MZO185987</t>
  </si>
  <si>
    <t>MZO186132</t>
  </si>
  <si>
    <t>RM-M-216-SI25-M19-L-B</t>
  </si>
  <si>
    <t>MZO186246</t>
  </si>
  <si>
    <t>MZO186241</t>
  </si>
  <si>
    <t>RM-M-465-SI25-M19-B</t>
  </si>
  <si>
    <t>MZO186245</t>
  </si>
  <si>
    <t>NL239399</t>
  </si>
  <si>
    <t>MZO186242</t>
  </si>
  <si>
    <t>MZO186259</t>
  </si>
  <si>
    <t>MZO186261</t>
  </si>
  <si>
    <t>MZO186258</t>
  </si>
  <si>
    <t>MZO186254</t>
  </si>
  <si>
    <t>MZO186262</t>
  </si>
  <si>
    <t>MZO186257</t>
  </si>
  <si>
    <t>GDL47619</t>
  </si>
  <si>
    <t>GDL47612</t>
  </si>
  <si>
    <t>GDL47613</t>
  </si>
  <si>
    <t>GDL47614</t>
  </si>
  <si>
    <t>GDL47611</t>
  </si>
  <si>
    <t>GDL47610</t>
  </si>
  <si>
    <t>GDL47615</t>
  </si>
  <si>
    <t>GDL47616</t>
  </si>
  <si>
    <t>GDL47617</t>
  </si>
  <si>
    <t>GDL47618</t>
  </si>
  <si>
    <t>GDL47609</t>
  </si>
  <si>
    <t>MEX124375</t>
  </si>
  <si>
    <t>MZO186996</t>
  </si>
  <si>
    <t>MZO187006</t>
  </si>
  <si>
    <t>MZO187018</t>
  </si>
  <si>
    <t>MZO187205</t>
  </si>
  <si>
    <t>MZO186749</t>
  </si>
  <si>
    <t>MZO186746</t>
  </si>
  <si>
    <t>MZO186748</t>
  </si>
  <si>
    <t>MZO186920</t>
  </si>
  <si>
    <t>MZO186743</t>
  </si>
  <si>
    <t>MZO186744</t>
  </si>
  <si>
    <t>MZO187238</t>
  </si>
  <si>
    <t>RM-M-512-SI25-M19-B</t>
  </si>
  <si>
    <t>MZO187240</t>
  </si>
  <si>
    <t>RM-M-513-SI25-M19-B</t>
  </si>
  <si>
    <t>ALT81399</t>
  </si>
  <si>
    <t>RM-M-195-SI25-M19-L-B</t>
  </si>
  <si>
    <t>MZO187326</t>
  </si>
  <si>
    <t>RM-M-466-SI25-M19-B</t>
  </si>
  <si>
    <t>RM-M-487-SI25-M19-B</t>
  </si>
  <si>
    <t>RM-M-485-SI25-M19-B</t>
  </si>
  <si>
    <t>RM-M-489-SI25-M19-B</t>
  </si>
  <si>
    <t>RM-M-472-SI25-M19-B</t>
  </si>
  <si>
    <t>FG-R-2069LR25.M19//FG-R-2068LR25.M19//FG-R-2067LR25.M01</t>
  </si>
  <si>
    <t>RM-M-468-SI25-M19-B</t>
  </si>
  <si>
    <t>FG-R-2075LE25.M01//FG-R-2076LE25.M19//FG-R-2078LE25.M19</t>
  </si>
  <si>
    <t>RM-M-509-SI25-M19-B</t>
  </si>
  <si>
    <t>RM-M-510-SI25-M19-B</t>
  </si>
  <si>
    <t>RM-M-508-SI25-M19-B</t>
  </si>
  <si>
    <t>RM-M-504-SI25-M19-B</t>
  </si>
  <si>
    <t>RM-M-511-SI25-M19-B</t>
  </si>
  <si>
    <t>RM-M-505-SI25-M19-B</t>
  </si>
  <si>
    <t>RM-I-0962-AI24-M19</t>
  </si>
  <si>
    <t>RM-I-0945-AI24-M19</t>
  </si>
  <si>
    <t>RM-I-0946-AI24-M19</t>
  </si>
  <si>
    <t>RM-I-0947-AI24-M19</t>
  </si>
  <si>
    <t>RM-I-0940-AI24-M19</t>
  </si>
  <si>
    <t>RM-I-0935-AI24-M19</t>
  </si>
  <si>
    <t>RM-I-0953-AI24-M19</t>
  </si>
  <si>
    <t>RM-I-0952-AI24-M19</t>
  </si>
  <si>
    <t>RM-I-0960-AI24-M19</t>
  </si>
  <si>
    <t>RM-I-0961-AI24-M19</t>
  </si>
  <si>
    <t>RM-I-0934-AI24-M19</t>
  </si>
  <si>
    <t>FG-A-0382AI25-M19-C8714.D</t>
  </si>
  <si>
    <t>RM-M-483-SI25-M19-B</t>
  </si>
  <si>
    <t>RM-M-523-SI25-M19-B</t>
  </si>
  <si>
    <t>RM-M-204-SI25-M19-L-B</t>
  </si>
  <si>
    <t>RM-M-201-SI25-M19-L-B</t>
  </si>
  <si>
    <t>RM-M-214-SI25-M19-L-B</t>
  </si>
  <si>
    <t>RM-M-189-SI25-M19-L-B</t>
  </si>
  <si>
    <t>RM-M-208-SI25-M19-L-B</t>
  </si>
  <si>
    <t>RM-M-192-SI25-M19-L-B</t>
  </si>
  <si>
    <t>RM-M-524-SI25-M19-B</t>
  </si>
  <si>
    <t>COMPLEMENTARIA DE LA CUENTA MZO185283</t>
  </si>
  <si>
    <t>COMPLEMENTARIA DE LA CUENTA MZO185626</t>
  </si>
  <si>
    <t>COMPLEMENTARIA DE LA CUENTA MZO183989</t>
  </si>
  <si>
    <t>COMPLEMENTARIA DE LA CUENTA MZO185526</t>
  </si>
  <si>
    <t>COMPLEMENTARIA DE LA CUENTA MZO185525</t>
  </si>
  <si>
    <t>COMPLEMENTARIA DE LA CUENTA MZO184599</t>
  </si>
  <si>
    <t>25-480-3993-5001694</t>
  </si>
  <si>
    <t>25-480-3993-5001695</t>
  </si>
  <si>
    <t>25-480-3993-5001696</t>
  </si>
  <si>
    <t>25-480-3993-5001710</t>
  </si>
  <si>
    <t>25-480-3993-5001711</t>
  </si>
  <si>
    <t>25-480-3993-5001712</t>
  </si>
  <si>
    <t>25-480-3993-5001717</t>
  </si>
  <si>
    <t>25-480-3993-5001718</t>
  </si>
  <si>
    <t>25-480-3993-5001730</t>
  </si>
  <si>
    <t>25-480-3993-5001731</t>
  </si>
  <si>
    <t>25-480-3993-5001732</t>
  </si>
  <si>
    <t>08-Dec-25</t>
  </si>
  <si>
    <t>DICEX SA DE CV</t>
  </si>
  <si>
    <t>03-Dec-25</t>
  </si>
  <si>
    <t>04-Dec-25</t>
  </si>
  <si>
    <t>05-Dec-25</t>
  </si>
  <si>
    <t>10-Dec-25</t>
  </si>
  <si>
    <t>25-85-34165018080</t>
  </si>
  <si>
    <t>2025/11/24-01</t>
  </si>
  <si>
    <t>JOHNSON ELECTRIC INDUSTRIAL MANUFACTORY LIMITED</t>
  </si>
  <si>
    <t>JENA</t>
  </si>
  <si>
    <t>25 16 1690 5038712</t>
  </si>
  <si>
    <t>OOLU2038118971</t>
  </si>
  <si>
    <t>TLLU7511375</t>
  </si>
  <si>
    <t>25 16 1690 5042158</t>
  </si>
  <si>
    <t>COSU6433823132</t>
  </si>
  <si>
    <t>OOLU9447086</t>
  </si>
  <si>
    <t>25 16 1690 5042160</t>
  </si>
  <si>
    <t>COSU6433823130</t>
  </si>
  <si>
    <t xml:space="preserve"> IMPO </t>
  </si>
  <si>
    <t>TRHU4721473</t>
  </si>
  <si>
    <t>25 16 1690 5042102</t>
  </si>
  <si>
    <t>MEDURH066769</t>
  </si>
  <si>
    <t>TCNU2464881</t>
  </si>
  <si>
    <t>25 16 1690 5038784</t>
  </si>
  <si>
    <t>OOLU2038131940</t>
  </si>
  <si>
    <t>OOCU7349926</t>
  </si>
  <si>
    <t>25 16 1690 5038783</t>
  </si>
  <si>
    <t>OOLU2038131941</t>
  </si>
  <si>
    <t>OOCU7818659</t>
  </si>
  <si>
    <t>25 16 1690 5038773</t>
  </si>
  <si>
    <t>OOLU2038157981</t>
  </si>
  <si>
    <t>TGBU7698706</t>
  </si>
  <si>
    <t>25 16 1690 5038774</t>
  </si>
  <si>
    <t>OOLU2038157980</t>
  </si>
  <si>
    <t xml:space="preserve">  IMPO  </t>
  </si>
  <si>
    <t>OOCU8377500</t>
  </si>
  <si>
    <t>25 16 1690 5038780</t>
  </si>
  <si>
    <t>OOLU2038131950</t>
  </si>
  <si>
    <t>FBIU5272988</t>
  </si>
  <si>
    <t>25 16 1690 5042157</t>
  </si>
  <si>
    <t>COSU6433823133</t>
  </si>
  <si>
    <t>CSNU7797874</t>
  </si>
  <si>
    <t>25 16 1690 5042156</t>
  </si>
  <si>
    <t>OOLU2038174630</t>
  </si>
  <si>
    <t>CSNU6882837</t>
  </si>
  <si>
    <t>25 16 1690 5042161</t>
  </si>
  <si>
    <t>25 16 1690 5042150</t>
  </si>
  <si>
    <t>COSU6434564222</t>
  </si>
  <si>
    <t>TGBU5341896</t>
  </si>
  <si>
    <t>25 16 1690 5042152</t>
  </si>
  <si>
    <t>COSU6434564220</t>
  </si>
  <si>
    <t>OOCU7964329</t>
  </si>
  <si>
    <t>25 16 1690 5042151</t>
  </si>
  <si>
    <t>COSU6434564221</t>
  </si>
  <si>
    <t>TGBU4776620</t>
  </si>
  <si>
    <t>25 16 1690 5038710</t>
  </si>
  <si>
    <t>OOLU2038118973</t>
  </si>
  <si>
    <t>OOLU6782990</t>
  </si>
  <si>
    <t>25 16 1690 5038702</t>
  </si>
  <si>
    <t>COSU6431873321</t>
  </si>
  <si>
    <t>OOCU6727744</t>
  </si>
  <si>
    <t>25 16 1690 5042159</t>
  </si>
  <si>
    <t>COSU6433823131</t>
  </si>
  <si>
    <t>CBHU9567430</t>
  </si>
  <si>
    <t>25 16 1690 5042749</t>
  </si>
  <si>
    <t>HDMUSHAZH3644000</t>
  </si>
  <si>
    <t>25 16 1690 5038713</t>
  </si>
  <si>
    <t>OOLU2038118970</t>
  </si>
  <si>
    <t>FSCU8754372</t>
  </si>
  <si>
    <t>25 16 1690 5042740</t>
  </si>
  <si>
    <t>OOLU2038188200</t>
  </si>
  <si>
    <t>OOCU7164584</t>
  </si>
  <si>
    <t>25 16 1690 5042741</t>
  </si>
  <si>
    <t>OOLU2038188201</t>
  </si>
  <si>
    <t>TXGU4115032</t>
  </si>
  <si>
    <t>25 16 1690 5042745</t>
  </si>
  <si>
    <t>COSU6435196940</t>
  </si>
  <si>
    <t>FCIU9806342</t>
  </si>
  <si>
    <t>25 16 1690 5042746</t>
  </si>
  <si>
    <t>COSU6435196941</t>
  </si>
  <si>
    <t>FSCU8688624</t>
  </si>
  <si>
    <t>25 16 1690 5042747</t>
  </si>
  <si>
    <t>COSU6435196942</t>
  </si>
  <si>
    <t>TCNU7045363</t>
  </si>
  <si>
    <t>25 16 1690 5042748</t>
  </si>
  <si>
    <t>COSU6435196943</t>
  </si>
  <si>
    <t>SEGU6880793</t>
  </si>
  <si>
    <t>886395798563</t>
  </si>
  <si>
    <t>886778414045</t>
  </si>
  <si>
    <t>886495711575</t>
  </si>
  <si>
    <t>886848925377</t>
  </si>
  <si>
    <t>886695033050</t>
  </si>
  <si>
    <t>886630817791</t>
  </si>
  <si>
    <t>886972205991</t>
  </si>
  <si>
    <t>12-Dec-25</t>
  </si>
  <si>
    <t>OHNSON ELECTRIC INDUSTRIAL MANUFACTORY LIMITED</t>
  </si>
  <si>
    <t>JOHNSON ELECTRIC INDUSTRIAL MANUFACTORY LIMITE</t>
  </si>
  <si>
    <t>15-Dec-25</t>
  </si>
  <si>
    <t>16-Dec-25</t>
  </si>
  <si>
    <t>17-Dec-25</t>
  </si>
  <si>
    <t>18-Dec-25</t>
  </si>
  <si>
    <t>SHANGHAI MALU RI YONG JEA GATE ELECTRIC CO LTD</t>
  </si>
  <si>
    <t>19-Dec-25</t>
  </si>
  <si>
    <t>25-810-3699-5005731</t>
  </si>
  <si>
    <t>721099314</t>
  </si>
  <si>
    <t>TCKU7405737</t>
  </si>
  <si>
    <t>SACO SHIPPING GMBH</t>
  </si>
  <si>
    <t>GERMANY</t>
  </si>
  <si>
    <t>MEX</t>
  </si>
  <si>
    <t>INTERTEAM, S.A. DE C.V.</t>
  </si>
  <si>
    <t>M19</t>
  </si>
  <si>
    <t>I</t>
  </si>
  <si>
    <t>O</t>
  </si>
  <si>
    <t>M01</t>
  </si>
  <si>
    <t>SEA EXPO</t>
  </si>
  <si>
    <t>67130000</t>
  </si>
  <si>
    <t>59230000</t>
  </si>
  <si>
    <t>67120000</t>
  </si>
  <si>
    <t>59210003</t>
  </si>
  <si>
    <t>67110002</t>
  </si>
  <si>
    <t>59220000</t>
  </si>
  <si>
    <t>67115005</t>
  </si>
  <si>
    <t>MEX125323</t>
  </si>
  <si>
    <t>25 16 1690 5043460</t>
  </si>
  <si>
    <t>COSU6435332521</t>
  </si>
  <si>
    <t>25 16 1690 5042735</t>
  </si>
  <si>
    <t>HLCUSEL251127440</t>
  </si>
  <si>
    <t>25 16 1690 5043457</t>
  </si>
  <si>
    <t>HLCUSEL251156604</t>
  </si>
  <si>
    <t>25 16 1690 5042751</t>
  </si>
  <si>
    <t>264868494</t>
  </si>
  <si>
    <t>25 16 1690 5043456</t>
  </si>
  <si>
    <t>25 16 1690 5042734</t>
  </si>
  <si>
    <t>HLCUSEL251017563</t>
  </si>
  <si>
    <t>25 16 1690 5038775</t>
  </si>
  <si>
    <t>MEDUKH433089</t>
  </si>
  <si>
    <t xml:space="preserve"> EXPO </t>
  </si>
  <si>
    <t>BMOU6550304</t>
  </si>
  <si>
    <t>25 16 1690 5043760</t>
  </si>
  <si>
    <t>OOLU2038223200</t>
  </si>
  <si>
    <t>CSNU6814540</t>
  </si>
  <si>
    <t>25 16 1690 5042742</t>
  </si>
  <si>
    <t>MEDURH301760</t>
  </si>
  <si>
    <t>MSCU4979064</t>
  </si>
  <si>
    <t>25 16 1690 5042743</t>
  </si>
  <si>
    <t>MEDURH301778</t>
  </si>
  <si>
    <t>MSDU7952857</t>
  </si>
  <si>
    <t>25 16 1690 5043466</t>
  </si>
  <si>
    <t>MEDURH398261</t>
  </si>
  <si>
    <t>MSMU4917490</t>
  </si>
  <si>
    <t>HONGKONG LIPIN INT'L LIMITED</t>
  </si>
  <si>
    <t>JOHNSON ELECTRIC PVT LTD</t>
  </si>
  <si>
    <t>ELNA AMERICA, INC</t>
  </si>
  <si>
    <t>SHANGHAI KRAH ELECTRONICS CO; LTD</t>
  </si>
  <si>
    <t>MOUTH</t>
  </si>
  <si>
    <t>ENERO</t>
  </si>
  <si>
    <t>NO TOCAR</t>
  </si>
  <si>
    <t>02</t>
  </si>
  <si>
    <t>MXT</t>
  </si>
  <si>
    <t xml:space="preserve">ADIONE CARGO GROUP </t>
  </si>
  <si>
    <t>AGENCIA ADUANAL RICARDO MARTINEZ Y ASOC SC</t>
  </si>
  <si>
    <t>TRANSPORTES BRABER,S.A.DE C.V.</t>
  </si>
  <si>
    <t>C.H. ROBINSON</t>
  </si>
  <si>
    <t>COORDINADORA Y DISEÑO EN SOLUCIONES DE COMERCIO EXTERIOR SA DE CV</t>
  </si>
  <si>
    <t xml:space="preserve">DSV AIR &amp; Sea SA de CV </t>
  </si>
  <si>
    <t>GILDARDO SOLIS RODARTE</t>
  </si>
  <si>
    <t>RM-M-219-SI25-M19-L</t>
  </si>
  <si>
    <t>FV - 219</t>
  </si>
  <si>
    <t>RM-M-228-SI25-M19-L</t>
  </si>
  <si>
    <t>FV - 220</t>
  </si>
  <si>
    <t>AF-M-233-SI25-M19-L</t>
  </si>
  <si>
    <t>FV - 221</t>
  </si>
  <si>
    <t xml:space="preserve">RM-M-231-SI25-M19-L </t>
  </si>
  <si>
    <t>FV - 222</t>
  </si>
  <si>
    <t>AF-M-240-SI25-M19-L</t>
  </si>
  <si>
    <t>FV - 223</t>
  </si>
  <si>
    <t>RM-M-236-SI25-M19-L</t>
  </si>
  <si>
    <t>FV - 224</t>
  </si>
  <si>
    <t>RM-M-241-SI25-M19-L</t>
  </si>
  <si>
    <t>FV - 225</t>
  </si>
  <si>
    <t>RM-M-244-SI25-M19-L</t>
  </si>
  <si>
    <t>FV - 226</t>
  </si>
  <si>
    <t>RM-M-249-SI25-M19-L</t>
  </si>
  <si>
    <t>FV - 227</t>
  </si>
  <si>
    <t>RM-V-304-V1I25-M19</t>
  </si>
  <si>
    <t>SAGS 32987</t>
  </si>
  <si>
    <t>RM-V-306-V125-M01, M46, M23, M19, M61, M62, M63</t>
  </si>
  <si>
    <t>SAGS 32988</t>
  </si>
  <si>
    <t>RM-V-316-V1I25-M01, M46, M19, M23, M61, M62, M63</t>
  </si>
  <si>
    <t>SAGS 32989</t>
  </si>
  <si>
    <t>RM-V-324-V1I25-MCS</t>
  </si>
  <si>
    <t>SAGS 32990</t>
  </si>
  <si>
    <t>RM-V-328-V1I25-M19</t>
  </si>
  <si>
    <t>SAGS 32991</t>
  </si>
  <si>
    <t>RM-V-360-V1I25-M45</t>
  </si>
  <si>
    <t>SAGS 32992</t>
  </si>
  <si>
    <t>FG-V-156-V1E25-M01</t>
  </si>
  <si>
    <t>SAGS 32993</t>
  </si>
  <si>
    <t>RM-V-325-V1I25-M19</t>
  </si>
  <si>
    <t>SAGS 32994</t>
  </si>
  <si>
    <t>RM-V-303-V1I25-M46</t>
  </si>
  <si>
    <t>SAGS 32995</t>
  </si>
  <si>
    <t>RM-V-308-V1I25-M45</t>
  </si>
  <si>
    <t>SAGS 32996</t>
  </si>
  <si>
    <t>FG-V-158-V1E25-M46</t>
  </si>
  <si>
    <t>SAGS 32997</t>
  </si>
  <si>
    <t>FG-V-151-V1E25-M46</t>
  </si>
  <si>
    <t>SAGS 32998</t>
  </si>
  <si>
    <t>RM-V-314-V1I25-M46</t>
  </si>
  <si>
    <t>SAGS 32999</t>
  </si>
  <si>
    <t>RM-V-315-V1I25-M01</t>
  </si>
  <si>
    <t>SAGS 33000</t>
  </si>
  <si>
    <t>FG-V-159-V1E25-M23</t>
  </si>
  <si>
    <t>SAGS 33001</t>
  </si>
  <si>
    <t>FG-V-155-V1E25-M01</t>
  </si>
  <si>
    <t>SAGS 33002</t>
  </si>
  <si>
    <t>FG-V-161-V1E25-M19</t>
  </si>
  <si>
    <t>SAGS 33003</t>
  </si>
  <si>
    <t>FG-V-017-V1E26-M45</t>
  </si>
  <si>
    <t>SAGS 33004</t>
  </si>
  <si>
    <t>FG-V-145-V1E25-M19</t>
  </si>
  <si>
    <t>SAGS 33017</t>
  </si>
  <si>
    <t>FG-V-170-V1E25-M19</t>
  </si>
  <si>
    <t>SAGS 33022</t>
  </si>
  <si>
    <t>VA-V-067-F4I25</t>
  </si>
  <si>
    <t>SAGS 33036</t>
  </si>
  <si>
    <t>VA-V-068-F4I25</t>
  </si>
  <si>
    <t>SAGS 33037</t>
  </si>
  <si>
    <t>RM-V-331-V1I25-M19.4</t>
  </si>
  <si>
    <t>C8031</t>
  </si>
  <si>
    <t>RM-V-356-V1I25-M19.1</t>
  </si>
  <si>
    <t>C8032</t>
  </si>
  <si>
    <t>FG-V-174-V1E25-M19</t>
  </si>
  <si>
    <t>C8033</t>
  </si>
  <si>
    <t>RM-V-018-V1I26-M01.1</t>
  </si>
  <si>
    <t>C8042</t>
  </si>
  <si>
    <t>RM-V-338-V1I25-M19.1</t>
  </si>
  <si>
    <t>C8043</t>
  </si>
  <si>
    <t>RM-V-356-V1I25-M19.2</t>
  </si>
  <si>
    <t>C8045</t>
  </si>
  <si>
    <t>RM-V-331-V1I25-M19.7</t>
  </si>
  <si>
    <t>C8046</t>
  </si>
  <si>
    <t>RM-V-356-V1I25-M19.3</t>
  </si>
  <si>
    <t>C8051</t>
  </si>
  <si>
    <t>RM-V-338-V1I25-M19.2</t>
  </si>
  <si>
    <t>C8039</t>
  </si>
  <si>
    <t>RM-J-1139LI25-M19.3</t>
  </si>
  <si>
    <t>C7950</t>
  </si>
  <si>
    <t>RM-J-1137LI25-M19.2</t>
  </si>
  <si>
    <t>C7970</t>
  </si>
  <si>
    <t>RM-J-1134LI25-M19.4</t>
  </si>
  <si>
    <t>C7971</t>
  </si>
  <si>
    <t>RM-J-1131LI25-M19.2</t>
  </si>
  <si>
    <t>C7972</t>
  </si>
  <si>
    <t>RM-J-1121LI25-M19.2</t>
  </si>
  <si>
    <t>C7973</t>
  </si>
  <si>
    <t>RM-J-1115LI25-M19.3</t>
  </si>
  <si>
    <t>C7974</t>
  </si>
  <si>
    <t>C8006</t>
  </si>
  <si>
    <t>C8007</t>
  </si>
  <si>
    <t>C8008</t>
  </si>
  <si>
    <t>C8009</t>
  </si>
  <si>
    <t>C8010</t>
  </si>
  <si>
    <t>C8011</t>
  </si>
  <si>
    <t>RM-J-1167LI26-M19</t>
  </si>
  <si>
    <t>RM-J-1105LI25-M19</t>
  </si>
  <si>
    <t>RM-I-0800-AI25-M19</t>
  </si>
  <si>
    <t>DHEXM 42805</t>
  </si>
  <si>
    <t>RM-I-0753-AI25-M19</t>
  </si>
  <si>
    <t>DHEXM 42806</t>
  </si>
  <si>
    <t>RM-I-0854-AI25-M19</t>
  </si>
  <si>
    <t>DHEXM 42809</t>
  </si>
  <si>
    <t>RM-I-0889-AI25-M19</t>
  </si>
  <si>
    <t>DHEXM 42808</t>
  </si>
  <si>
    <t>RM-I-0902-AI25-M19</t>
  </si>
  <si>
    <t>DHEXM 42818</t>
  </si>
  <si>
    <t>RM-I-0915-AI25-M19</t>
  </si>
  <si>
    <t>DHEXM 42810</t>
  </si>
  <si>
    <t>RM-I-0927-AI25-M19</t>
  </si>
  <si>
    <t>DHEXM 42811</t>
  </si>
  <si>
    <t>RM-I-0933-AI25-M19</t>
  </si>
  <si>
    <t>DHEXM 42816</t>
  </si>
  <si>
    <t>RM-I-0931-AI25-M19</t>
  </si>
  <si>
    <t>DHEXM 42814</t>
  </si>
  <si>
    <t>RM-I-091-AI25-M19</t>
  </si>
  <si>
    <t>DHEXM 42812</t>
  </si>
  <si>
    <t>RM-I-0949-AI25-M19</t>
  </si>
  <si>
    <t>DHEXM 42821</t>
  </si>
  <si>
    <t>RM-I-0939-AI25-M19</t>
  </si>
  <si>
    <t>DHEXM 42817</t>
  </si>
  <si>
    <t>RM-I-0938-AI25-M19</t>
  </si>
  <si>
    <t>DHEXM 42824</t>
  </si>
  <si>
    <t>RM-I-0936-AI25-M19</t>
  </si>
  <si>
    <t>DHEXM 42819</t>
  </si>
  <si>
    <t>RM-I-0943-AI25-M19</t>
  </si>
  <si>
    <t>DHEXM 42820</t>
  </si>
  <si>
    <t>RM-I-0964-AI25-M19</t>
  </si>
  <si>
    <t>DHEXM 42832</t>
  </si>
  <si>
    <t>RM-I-0950-AI25-M19</t>
  </si>
  <si>
    <t>DHEXM 42825</t>
  </si>
  <si>
    <t>RM-I-0957-AI25-M19</t>
  </si>
  <si>
    <t>DHEXM 42828</t>
  </si>
  <si>
    <t>RM-I-0839-AI25-M19</t>
  </si>
  <si>
    <t>DHEXM 42827</t>
  </si>
  <si>
    <t>RM-I-0958-AI25-M19</t>
  </si>
  <si>
    <t>DHEXM 42822</t>
  </si>
  <si>
    <t>RM-I-0959-AI25-M19</t>
  </si>
  <si>
    <t>DHEXM 42829</t>
  </si>
  <si>
    <t>RM-I-0966-AI25-M19</t>
  </si>
  <si>
    <t>DHEXM 42830</t>
  </si>
  <si>
    <t>RM-I-0969-AI25-M19</t>
  </si>
  <si>
    <t>DHEXM 42836</t>
  </si>
  <si>
    <t>RM-I-0956-AI25-M19</t>
  </si>
  <si>
    <t>DHEXM 42835</t>
  </si>
  <si>
    <t>RM-I-0972-AI25-M19</t>
  </si>
  <si>
    <t>DHEXM 42833</t>
  </si>
  <si>
    <t>RM-I-0989-AI25-M19</t>
  </si>
  <si>
    <t>DHEXM 42886</t>
  </si>
  <si>
    <t>RM-I-0980-AI25-M19</t>
  </si>
  <si>
    <t>DHEXM 42838</t>
  </si>
  <si>
    <t>RM-I-0979-AI25-M19</t>
  </si>
  <si>
    <t>DHEXM 42837</t>
  </si>
  <si>
    <t>RM-I-0987-AI25-M19</t>
  </si>
  <si>
    <t>DHEXM 42839</t>
  </si>
  <si>
    <t>DHEXM 42951</t>
  </si>
  <si>
    <t>RM-I-0993-AI26-M19</t>
  </si>
  <si>
    <t>DHEXM 42890</t>
  </si>
  <si>
    <t>RM-I-1003-AI26-M19</t>
  </si>
  <si>
    <t>DHEXM 42968</t>
  </si>
  <si>
    <t>RM-I-0890-AI25-M19</t>
  </si>
  <si>
    <t>DHEXM 42954</t>
  </si>
  <si>
    <t>RM-I-0891-AI25-M19</t>
  </si>
  <si>
    <t>DHEXM 42955</t>
  </si>
  <si>
    <t>RM-I-0981-AI25-M19</t>
  </si>
  <si>
    <t>DHEXM 42990</t>
  </si>
  <si>
    <t>RM-I-0982-AI25-M19</t>
  </si>
  <si>
    <t>DHEXM 42989</t>
  </si>
  <si>
    <t>RM-I-0941-AI25-M19</t>
  </si>
  <si>
    <t>ZCLDR00144565</t>
  </si>
  <si>
    <t>RM-I-0963-AI25-M19</t>
  </si>
  <si>
    <t>ZCLDR00144566</t>
  </si>
  <si>
    <t>FG-I-0401-AE25-M23</t>
  </si>
  <si>
    <t>ZCLDR00144624</t>
  </si>
  <si>
    <t>ZCLIDR0038819</t>
  </si>
  <si>
    <t>RM-I-0942-AI25-M19</t>
  </si>
  <si>
    <t>ZCLIDR0038820</t>
  </si>
  <si>
    <t>RM-I-0998-AI26-M19</t>
  </si>
  <si>
    <t>ZCLIR00831426</t>
  </si>
  <si>
    <t>FG-I-0421-AE26-M46</t>
  </si>
  <si>
    <t>ZCLR006238296</t>
  </si>
  <si>
    <t>RM-I-1000-AI26-M19</t>
  </si>
  <si>
    <t>ZCLR006240803</t>
  </si>
  <si>
    <t>FG-I-0427-AE26-M19</t>
  </si>
  <si>
    <t>ZCLR006240804</t>
  </si>
  <si>
    <t>RM-M-497-S125-M19-B</t>
  </si>
  <si>
    <t>ALT81446</t>
  </si>
  <si>
    <t>RM-M-203-S125-M19-L-B</t>
  </si>
  <si>
    <t>ALT81447</t>
  </si>
  <si>
    <t>RM-M-213-S125-M19-L-B</t>
  </si>
  <si>
    <t>ALT81448</t>
  </si>
  <si>
    <t>RM-M-506-S125-M19-B</t>
  </si>
  <si>
    <t>ALT81449</t>
  </si>
  <si>
    <t>ALT81450</t>
  </si>
  <si>
    <t>RM-M-518-SI25-M19-B</t>
  </si>
  <si>
    <t>ALT81451</t>
  </si>
  <si>
    <t>RM-M-553-SI25-M19-B</t>
  </si>
  <si>
    <t>ALT81452</t>
  </si>
  <si>
    <t>RM-M-495-SI25-M19-B</t>
  </si>
  <si>
    <t>ALT81453</t>
  </si>
  <si>
    <t>RM-M-471-SI25-M19-B</t>
  </si>
  <si>
    <t>ALT81454</t>
  </si>
  <si>
    <t>RM-M-517-SI25-M19-B</t>
  </si>
  <si>
    <t>ALT81455</t>
  </si>
  <si>
    <t>RM-M-206-SI25-M19-L-B</t>
  </si>
  <si>
    <t>ALT81456</t>
  </si>
  <si>
    <t>FG-A-0077-SE25-M19.D</t>
  </si>
  <si>
    <t>ALT81466</t>
  </si>
  <si>
    <t>RM-M-212-SI25-M19-L-B</t>
  </si>
  <si>
    <t>ALT81467</t>
  </si>
  <si>
    <t>RM-M-202-SI25-M19-L-B</t>
  </si>
  <si>
    <t>ALT81468</t>
  </si>
  <si>
    <t>RM-M-198-SI25-M19-L-B</t>
  </si>
  <si>
    <t>ALT81469</t>
  </si>
  <si>
    <t>FG-A-0078-SE25-M19-D</t>
  </si>
  <si>
    <t>ALT81470</t>
  </si>
  <si>
    <t>FG-I-0038-SE25-M23-L-D</t>
  </si>
  <si>
    <t>ALT81471</t>
  </si>
  <si>
    <t>FG-I-0037-SE25-M23-L.D</t>
  </si>
  <si>
    <t>ALT81550</t>
  </si>
  <si>
    <t>ALT81551</t>
  </si>
  <si>
    <t>FG-1-0038-SE25-M23-L-D</t>
  </si>
  <si>
    <t>ALT81716</t>
  </si>
  <si>
    <t>FG-A-0077-SE25-M19-D</t>
  </si>
  <si>
    <t>ALT81717</t>
  </si>
  <si>
    <t>ALT81718</t>
  </si>
  <si>
    <t>RM-M-183-SI25-M19-L-B</t>
  </si>
  <si>
    <t>ALT81719</t>
  </si>
  <si>
    <t>RM-M-528-SI25-M19-B</t>
  </si>
  <si>
    <t>ALT81720</t>
  </si>
  <si>
    <t>RM-M-564-SI25-M19-B</t>
  </si>
  <si>
    <t>ALT81721</t>
  </si>
  <si>
    <t>RM-M-507-SI25-M19-B</t>
  </si>
  <si>
    <t>ALT81722</t>
  </si>
  <si>
    <t>RM-M-494-SI25-M19-B</t>
  </si>
  <si>
    <t>ALT81723</t>
  </si>
  <si>
    <t>RM-M-226-SI25-M19-L-B</t>
  </si>
  <si>
    <t>ALT81724</t>
  </si>
  <si>
    <t>FG-A-0079-SE25-M19.D</t>
  </si>
  <si>
    <t>ALT81725</t>
  </si>
  <si>
    <t>FG-A-0082SE25-M19.D</t>
  </si>
  <si>
    <t>ALT81726</t>
  </si>
  <si>
    <t>FG-I-0039-SE25-M25-L.D</t>
  </si>
  <si>
    <t>ALT81727</t>
  </si>
  <si>
    <t>FG-A-0080-SE25-M19-D</t>
  </si>
  <si>
    <t>ALT81728</t>
  </si>
  <si>
    <t>FG-A-0081-SE25-M19-D</t>
  </si>
  <si>
    <t>ALT81729</t>
  </si>
  <si>
    <t>RM-I-0898-AI25-M19</t>
  </si>
  <si>
    <t>GDL47676</t>
  </si>
  <si>
    <t>RM-I-0975-AI25-M19</t>
  </si>
  <si>
    <t>GDL47677</t>
  </si>
  <si>
    <t>RM-I-0974-AI25-M19</t>
  </si>
  <si>
    <t>GDL47678</t>
  </si>
  <si>
    <t>RM-I-0973-AI25-M19</t>
  </si>
  <si>
    <t>GDL47679</t>
  </si>
  <si>
    <t>RM-I-0978-AI25-M19</t>
  </si>
  <si>
    <t>GDL47680</t>
  </si>
  <si>
    <t>RM-I-0977-AI25-M19</t>
  </si>
  <si>
    <t>GDL47681</t>
  </si>
  <si>
    <t>RM-I-0984-AI25-M19</t>
  </si>
  <si>
    <t>GDL47743</t>
  </si>
  <si>
    <t>RM-A-0003AI26-M19-C9038.D//RM-A-0011AI26-M19.PFA.D//RM-A-0012AI26-M19.PFA.D</t>
  </si>
  <si>
    <t>MEX125301</t>
  </si>
  <si>
    <t>RM-M-473-SI25-M19-B</t>
  </si>
  <si>
    <t>MZO187370</t>
  </si>
  <si>
    <t>MZO187390</t>
  </si>
  <si>
    <t>MZO187392</t>
  </si>
  <si>
    <t>MZO187401</t>
  </si>
  <si>
    <t>MZO187402</t>
  </si>
  <si>
    <t>MZO187403</t>
  </si>
  <si>
    <t>MZO187404</t>
  </si>
  <si>
    <t>RM-M-196-SI25-M19-L-B</t>
  </si>
  <si>
    <t>MZO187498</t>
  </si>
  <si>
    <t>RM-M-200-SI25-M19-L-B</t>
  </si>
  <si>
    <t>MZO187499</t>
  </si>
  <si>
    <t>FG-A-0001SE26-M19.D2</t>
  </si>
  <si>
    <t>MZO187515</t>
  </si>
  <si>
    <t>MZO187516</t>
  </si>
  <si>
    <t>RM-M-503-SI25-M19-B</t>
  </si>
  <si>
    <t>MZO187517</t>
  </si>
  <si>
    <t>RM-M-502-SI25-M19-B</t>
  </si>
  <si>
    <t>MZO187518</t>
  </si>
  <si>
    <t>RM-M-501-SI25-M19-B</t>
  </si>
  <si>
    <t>MZO187519</t>
  </si>
  <si>
    <t>MZO187520</t>
  </si>
  <si>
    <t>MZO187567</t>
  </si>
  <si>
    <t>MZO187571</t>
  </si>
  <si>
    <t>MZO187573</t>
  </si>
  <si>
    <t>MZO187574</t>
  </si>
  <si>
    <t>RM-M-514-SI25-M19-B</t>
  </si>
  <si>
    <t>MZO187845</t>
  </si>
  <si>
    <t>RM-M-521-SI25-M19-B</t>
  </si>
  <si>
    <t>MZO187846</t>
  </si>
  <si>
    <t>RM-M-516-SI25-M19-B</t>
  </si>
  <si>
    <t>MZO187848</t>
  </si>
  <si>
    <t>RM-M-526-SI25-M19-B</t>
  </si>
  <si>
    <t>MZO187852</t>
  </si>
  <si>
    <t>RM-M-527-SI25-M19-B</t>
  </si>
  <si>
    <t>MZO187854</t>
  </si>
  <si>
    <t>RM-M-525-SI25-M19-B</t>
  </si>
  <si>
    <t>MZO187855</t>
  </si>
  <si>
    <t>RM-M-543-SI25-M19-B</t>
  </si>
  <si>
    <t>MZO187856</t>
  </si>
  <si>
    <t>RM-M-538-SI25-M19-B</t>
  </si>
  <si>
    <t>MZO187857</t>
  </si>
  <si>
    <t>RM-M-537-SI25-M19-B</t>
  </si>
  <si>
    <t>MZO187859</t>
  </si>
  <si>
    <t>RM-M-535-SI25-M19-B</t>
  </si>
  <si>
    <t>MZO187860</t>
  </si>
  <si>
    <t>RM-M-541-SI25-M19-B</t>
  </si>
  <si>
    <t>MZO187861</t>
  </si>
  <si>
    <t>RM-M-540-SI25-M19-B</t>
  </si>
  <si>
    <t>MZO187863</t>
  </si>
  <si>
    <t>FG-A-0001SE26-M19.D</t>
  </si>
  <si>
    <t>MZO188051</t>
  </si>
  <si>
    <t>MZO188097</t>
  </si>
  <si>
    <t>MZO188099</t>
  </si>
  <si>
    <t>RM-M-207-SI25-M19-L-B</t>
  </si>
  <si>
    <t>MZO188112</t>
  </si>
  <si>
    <t>RM-M-221-SI25-M19-L-B</t>
  </si>
  <si>
    <t>MZO188113</t>
  </si>
  <si>
    <t>MZO188130</t>
  </si>
  <si>
    <t>RM-M-542-SI25-M19-B</t>
  </si>
  <si>
    <t>MZO188203</t>
  </si>
  <si>
    <t>FG-R-2077LE25.M19//FG-R-2084LE25.M19</t>
  </si>
  <si>
    <t>NL240119</t>
  </si>
  <si>
    <t>FG-R-2087LE25.M19//FG-R-2086LE25.M19</t>
  </si>
  <si>
    <t>NL240126</t>
  </si>
  <si>
    <t>FG-R-2089LE25.M19</t>
  </si>
  <si>
    <t>NL240130</t>
  </si>
  <si>
    <t>FG-R-2090LE25.M19</t>
  </si>
  <si>
    <t>NL240242</t>
  </si>
  <si>
    <t>FG-R-2088LE25.M45</t>
  </si>
  <si>
    <t>SLP26163</t>
  </si>
  <si>
    <t>FG-I-0040-SE25-M23-L</t>
  </si>
  <si>
    <t>ALT81730</t>
  </si>
  <si>
    <t>RM-M-218-SI25-M19-L</t>
  </si>
  <si>
    <t>RM-M-222-SI25-M19-L</t>
  </si>
  <si>
    <t>RM-M-224-SI25-M19-L</t>
  </si>
  <si>
    <t>RM-M-230-SI25-M19-L</t>
  </si>
  <si>
    <t>RM-M-215-SI25-M19-L</t>
  </si>
  <si>
    <t>RM-R-005-SI25-M19</t>
  </si>
  <si>
    <t>RM-J-1109LI25-M19</t>
  </si>
  <si>
    <t>RM-J-1117LI25-M19</t>
  </si>
  <si>
    <t>RM-J-1119LI25-M19</t>
  </si>
  <si>
    <t>RM-J-1125LI25-M19</t>
  </si>
  <si>
    <t>RM-J-1123LI25-M19</t>
  </si>
  <si>
    <t>RM-J-1116LI25-M19</t>
  </si>
  <si>
    <t>RM-A-0010AI26-M19</t>
  </si>
  <si>
    <t>RM-M-226-SI25-M19-L</t>
  </si>
  <si>
    <t>RM-M-223-SI25-M19-L</t>
  </si>
  <si>
    <t>RM-J-1176LI25-M19</t>
  </si>
  <si>
    <t>RM-J-1124LI25-M19</t>
  </si>
  <si>
    <t>RM-J-1128LI25-M19</t>
  </si>
  <si>
    <t>5-465-29509</t>
  </si>
  <si>
    <t>4-684-45274</t>
  </si>
  <si>
    <t>I02375</t>
  </si>
  <si>
    <t>RM-R-008-SI26-M19</t>
  </si>
  <si>
    <t>MX-1051</t>
  </si>
  <si>
    <t>FG-V-006-V1E26-M46</t>
  </si>
  <si>
    <t>MX-1052</t>
  </si>
  <si>
    <t>RM-V-003-V1I26-M19</t>
  </si>
  <si>
    <t>MX-1053</t>
  </si>
  <si>
    <t>RM-R-007-SI26-M19</t>
  </si>
  <si>
    <t>MX-1054</t>
  </si>
  <si>
    <t>RM-R-009SI26-M19</t>
  </si>
  <si>
    <t>MX-1055</t>
  </si>
  <si>
    <t>FG-V-006-V1E26-M46.1</t>
  </si>
  <si>
    <t>MX-1063</t>
  </si>
  <si>
    <t>RM-M-540-SI25-M19/RM-M-541-SI25-M19</t>
  </si>
  <si>
    <t>CAL-3958</t>
  </si>
  <si>
    <t>RM-M-516-SI25-M19/RM-M-525-SI25-M19</t>
  </si>
  <si>
    <t>CAL-3959</t>
  </si>
  <si>
    <t>RM-M-542-SI25-M19</t>
  </si>
  <si>
    <t>CAL-3966</t>
  </si>
  <si>
    <t>RM-M-536-SI25-M19</t>
  </si>
  <si>
    <t>CAL-3976</t>
  </si>
  <si>
    <t>RM-M-543-SI25-M19</t>
  </si>
  <si>
    <t>CAL-3965</t>
  </si>
  <si>
    <t>RM-M-537-SI25-M19</t>
  </si>
  <si>
    <t>CAL-3967</t>
  </si>
  <si>
    <t>RM-M-535-SI25-M19/RM-M-538-SI25-M19</t>
  </si>
  <si>
    <t>CAL-3961</t>
  </si>
  <si>
    <t>RM-M-539-SI25-M19</t>
  </si>
  <si>
    <t>CAL-3974</t>
  </si>
  <si>
    <t>RM-M-532-SI25-M19/RM-M-533-SI25-M19</t>
  </si>
  <si>
    <t>CAL-3975</t>
  </si>
  <si>
    <t>AF-M-493-SI25-M23/AF-M-496-SI25-M23</t>
  </si>
  <si>
    <t>CAL-3960</t>
  </si>
  <si>
    <t>FG-V-171-V1E25-M01.1</t>
  </si>
  <si>
    <t>MX-1056</t>
  </si>
  <si>
    <t>FG-V-168-V1E25-M46</t>
  </si>
  <si>
    <t>MX-1057</t>
  </si>
  <si>
    <t>FG-V-169-V1E25-M01.4</t>
  </si>
  <si>
    <t>MX-1058</t>
  </si>
  <si>
    <t>RM-V-331-V1I25-M19.3</t>
  </si>
  <si>
    <t>MX-1059</t>
  </si>
  <si>
    <t>RM-V-338-V1I25-M19</t>
  </si>
  <si>
    <t>MX-1060</t>
  </si>
  <si>
    <t>FG-V-169-V1E25-M01.5</t>
  </si>
  <si>
    <t>MX-1061</t>
  </si>
  <si>
    <t>RM-V-348-V1I25-M19</t>
  </si>
  <si>
    <t>MX-1062</t>
  </si>
  <si>
    <t>RM-M-489-SI25-M19</t>
  </si>
  <si>
    <t>CAL-3968</t>
  </si>
  <si>
    <t>RM-M-487-SI25-M19</t>
  </si>
  <si>
    <t>CAL-3969</t>
  </si>
  <si>
    <t>RM-M-491-SI25-M19/RM-M-492-SI25-M19</t>
  </si>
  <si>
    <t>CAL-3970</t>
  </si>
  <si>
    <t>RM-M-488-SI25-M19</t>
  </si>
  <si>
    <t>CAL-3971</t>
  </si>
  <si>
    <t>RM-M-498-SI25-M19/RM-M-500-SI25-M19</t>
  </si>
  <si>
    <t>CAL-3973</t>
  </si>
  <si>
    <t>RM-M-499-SI25-M19</t>
  </si>
  <si>
    <t>CAL-3972</t>
  </si>
  <si>
    <t>FG-V-169-V1E25-M01.6.09031</t>
  </si>
  <si>
    <t>MX-1066</t>
  </si>
  <si>
    <t>FG-V-168-V1E25-M46.2</t>
  </si>
  <si>
    <t>MX-1067</t>
  </si>
  <si>
    <t>RM-V-331-V1I25-M19.6</t>
  </si>
  <si>
    <t>MX-1068</t>
  </si>
  <si>
    <t>FG-V-169-V1E25-M01.7</t>
  </si>
  <si>
    <t>MX-1069</t>
  </si>
  <si>
    <t>RM-M-505-SI25-M19/RM-M-504-SI25-M19</t>
  </si>
  <si>
    <t>CAL-3977</t>
  </si>
  <si>
    <t>RM-M-509-SI24-M19</t>
  </si>
  <si>
    <t>CAL-3980</t>
  </si>
  <si>
    <t>RM-M-508-SI25-M19/RM-M-510-SI25-M19</t>
  </si>
  <si>
    <t>CAL-3978</t>
  </si>
  <si>
    <t>RM-M-511-SI25-M19</t>
  </si>
  <si>
    <t>CAL-3979</t>
  </si>
  <si>
    <t>RM-M-513-SI25-M19</t>
  </si>
  <si>
    <t>CAL-3981</t>
  </si>
  <si>
    <t>RM-M-501-SI25-M19</t>
  </si>
  <si>
    <t>CAL-3982</t>
  </si>
  <si>
    <t>RM-M-502-SI25-M19/RM-M-503-SI25-M19</t>
  </si>
  <si>
    <t>CAL-3983</t>
  </si>
  <si>
    <t>RM-M-524-SI25-M19</t>
  </si>
  <si>
    <t>CAL-3985</t>
  </si>
  <si>
    <t>RM-M-526-SI25-M19/RM-M-527-SI25-M19</t>
  </si>
  <si>
    <t>CAL-3988</t>
  </si>
  <si>
    <t>RM-M-514-SI25-M19</t>
  </si>
  <si>
    <t>CAL-3984</t>
  </si>
  <si>
    <t>RM-M-523-SI25-M19</t>
  </si>
  <si>
    <t>CAL-3986</t>
  </si>
  <si>
    <t>RM-M-519-SI25-M19/RM-M-520-SI25-M19</t>
  </si>
  <si>
    <t>CAL-3987</t>
  </si>
  <si>
    <t>RM-J-1131LI25-M19.1</t>
  </si>
  <si>
    <t>RM-J-1129LI25-M19</t>
  </si>
  <si>
    <t>FG-I-0398-AE25-M46</t>
  </si>
  <si>
    <t>FG-R-2061LE25.M19</t>
  </si>
  <si>
    <t>FG-R-2039LE25.M19</t>
  </si>
  <si>
    <t>FG-R-2031LE25.M19</t>
  </si>
  <si>
    <t>RM-M-574-SI25-M19</t>
  </si>
  <si>
    <t>RM-R-002-SI25-M19</t>
  </si>
  <si>
    <t>RM-R-003-SI25-M19</t>
  </si>
  <si>
    <t>RM-M-494-SI25-M19</t>
  </si>
  <si>
    <t>RM-M-212-SI25-M19-L</t>
  </si>
  <si>
    <t>RM-M-209-SI25-M19-L</t>
  </si>
  <si>
    <t xml:space="preserve">FG-A-0080-SE25-M19.D </t>
  </si>
  <si>
    <t>FG-A-0081-SE25-M19.D</t>
  </si>
  <si>
    <t>FG-A-0082-SE25-M19.D</t>
  </si>
  <si>
    <t>RM-M-553-SI25-M19</t>
  </si>
  <si>
    <t>RM-M-528-SI25-M19</t>
  </si>
  <si>
    <t>RM-M-507-SI25-M19</t>
  </si>
  <si>
    <t>RM-M-564-SI25-M19</t>
  </si>
  <si>
    <t>HAMATM5300164V</t>
  </si>
  <si>
    <t>Johnson Electric Hungary Kft.</t>
  </si>
  <si>
    <t>DEU</t>
  </si>
  <si>
    <t>HAMATM5300481V</t>
  </si>
  <si>
    <t>KBS SPRITZTECHNIK GMBH</t>
  </si>
  <si>
    <t>SWI</t>
  </si>
  <si>
    <t>11-44-2512-0125</t>
  </si>
  <si>
    <t>TIRA GMBH</t>
  </si>
  <si>
    <t>SHGZLO5483389V</t>
  </si>
  <si>
    <t>Shanghai Krah Electronics CO, LTD</t>
  </si>
  <si>
    <t>SZMZL25167416</t>
  </si>
  <si>
    <t>FU DA ELECTRIC INDUSTRIAL CO.,LIMITED</t>
  </si>
  <si>
    <t>HKD</t>
  </si>
  <si>
    <t xml:space="preserve">EURFL25D05243ZLO  </t>
  </si>
  <si>
    <t>Shanghai Malu Ri Yong JEA Gate Electric Co.,Ltd.</t>
  </si>
  <si>
    <t>SHGZLO5485157V</t>
  </si>
  <si>
    <t>SHGZLO5486412V</t>
  </si>
  <si>
    <t>SHGZLO5487207V</t>
  </si>
  <si>
    <t>3658-5007916</t>
  </si>
  <si>
    <t>IMPORTACION</t>
  </si>
  <si>
    <t>V1</t>
  </si>
  <si>
    <t>DSV CONTRACT LOGISTICS SA DE CV</t>
  </si>
  <si>
    <t>3658-5007918</t>
  </si>
  <si>
    <t>EMPAQUES MAQUILAS Y SERVICIOS DE AGUASCALIENTES SA DE CV</t>
  </si>
  <si>
    <t>3658-5007931</t>
  </si>
  <si>
    <t>JOEL GARCIA MARTINEZ</t>
  </si>
  <si>
    <t>3658-5007947</t>
  </si>
  <si>
    <t>RADICI PLASTICS MEXICO S DE RL DE CV</t>
  </si>
  <si>
    <t>M17</t>
  </si>
  <si>
    <t>3658-5007954</t>
  </si>
  <si>
    <t>WURTH ELEKTRONIK MEXICO SA DE CV</t>
  </si>
  <si>
    <t>3658-5007956</t>
  </si>
  <si>
    <t>ELECTRICAL INSULATION SUPPLIERS DE MEXICO SA DE CV</t>
  </si>
  <si>
    <t>M62</t>
  </si>
  <si>
    <t>3658-5007939</t>
  </si>
  <si>
    <t>EXPORTACION</t>
  </si>
  <si>
    <t>CONSORCIO INDUSTRIAL</t>
  </si>
  <si>
    <t>3658-5007948</t>
  </si>
  <si>
    <t>REA MAGNET WIRE TRADING COMPANY DE MEXICO S DE RL DE CV</t>
  </si>
  <si>
    <t>3658-5007915</t>
  </si>
  <si>
    <t>COMPO MEXICO SA DE CV</t>
  </si>
  <si>
    <t>M46</t>
  </si>
  <si>
    <t>3658-5007920</t>
  </si>
  <si>
    <t>3658-5007945</t>
  </si>
  <si>
    <t>MAHLE BEHR</t>
  </si>
  <si>
    <t>3658-5007913</t>
  </si>
  <si>
    <t>AUMOVIO</t>
  </si>
  <si>
    <t>3658-5007928</t>
  </si>
  <si>
    <t>HUTCHINSON SEAL DE MEXICO SA DE CV</t>
  </si>
  <si>
    <t>3658-5007929</t>
  </si>
  <si>
    <t>INNOVACION EN TERMOFORMADO SA DE CV</t>
  </si>
  <si>
    <t>3658-5007949</t>
  </si>
  <si>
    <t>ROBERT BOSCH</t>
  </si>
  <si>
    <t>M23</t>
  </si>
  <si>
    <t>3658-5007938</t>
  </si>
  <si>
    <t>3658-5007952</t>
  </si>
  <si>
    <t>VALEO</t>
  </si>
  <si>
    <t>3658-5008128</t>
  </si>
  <si>
    <t>ELICAMEX</t>
  </si>
  <si>
    <t>3658-5006577</t>
  </si>
  <si>
    <t>GENERAL MOTORS</t>
  </si>
  <si>
    <t>3658-5008632</t>
  </si>
  <si>
    <t>3658-6000633</t>
  </si>
  <si>
    <t>F4</t>
  </si>
  <si>
    <t>JE NORTH</t>
  </si>
  <si>
    <t>JTM</t>
  </si>
  <si>
    <t>3658-6000634</t>
  </si>
  <si>
    <t>25-730-3658-5008615</t>
  </si>
  <si>
    <t>NACIONAL</t>
  </si>
  <si>
    <t>RB-002</t>
  </si>
  <si>
    <t>SLP-ZAC</t>
  </si>
  <si>
    <t>ASAHI</t>
  </si>
  <si>
    <t xml:space="preserve">JOHNSON </t>
  </si>
  <si>
    <t>25-730 3658-5008656</t>
  </si>
  <si>
    <t>TB-002</t>
  </si>
  <si>
    <t>MTY-ZAC</t>
  </si>
  <si>
    <t>REA</t>
  </si>
  <si>
    <t>25-730 3658-5008652</t>
  </si>
  <si>
    <t>ZAC-AGS</t>
  </si>
  <si>
    <t>MARELLI</t>
  </si>
  <si>
    <t>26-730 3658-6000226</t>
  </si>
  <si>
    <t xml:space="preserve">MXN </t>
  </si>
  <si>
    <t>QRO-ZAC</t>
  </si>
  <si>
    <t>INNOVET</t>
  </si>
  <si>
    <t>25-730 3658-5008627</t>
  </si>
  <si>
    <t>S/N</t>
  </si>
  <si>
    <t>EJOTAF</t>
  </si>
  <si>
    <t>25-730 3658-5008615</t>
  </si>
  <si>
    <t>26 24 3483 6089003/ 26 24 3483 6089005</t>
  </si>
  <si>
    <t>TB-007</t>
  </si>
  <si>
    <t>USA-ZAC</t>
  </si>
  <si>
    <t>TDS</t>
  </si>
  <si>
    <t>25 24 3483 5035824</t>
  </si>
  <si>
    <t>TB-019</t>
  </si>
  <si>
    <t>25 24 3483 5035818/25 24 3483 5035819</t>
  </si>
  <si>
    <t>TB-031</t>
  </si>
  <si>
    <t>25 24 3483 5035815</t>
  </si>
  <si>
    <t>TB-010</t>
  </si>
  <si>
    <t>25 24 3483 5035812/25 24 3483 5035817</t>
  </si>
  <si>
    <t>TB-011</t>
  </si>
  <si>
    <t>25 24 3483 5035812/25 24 3483 5035817.</t>
  </si>
  <si>
    <t>SEGURO</t>
  </si>
  <si>
    <t>25 24 3483 5035815.</t>
  </si>
  <si>
    <t>25 24 3483 5035818/25 24 3483 5035819.</t>
  </si>
  <si>
    <t>25 24 3483 5035824.</t>
  </si>
  <si>
    <t>26 24 3483 6089003/ 26 24 3483 6089005.</t>
  </si>
  <si>
    <t>IMPO LAND</t>
  </si>
  <si>
    <t>19-12-2025</t>
  </si>
  <si>
    <t>SLIDEMATIC PRECISION</t>
  </si>
  <si>
    <t>ELKEM SILICONES LLC</t>
  </si>
  <si>
    <t>25- 52- 3600- 5078327</t>
  </si>
  <si>
    <t>JEIML</t>
  </si>
  <si>
    <t>25- 52- 3600- 5078706</t>
  </si>
  <si>
    <t>HEI</t>
  </si>
  <si>
    <t>25- 52- 3600- 5086965</t>
  </si>
  <si>
    <t>25- 52- 3600- 5086927</t>
  </si>
  <si>
    <t>DPMC</t>
  </si>
  <si>
    <t>25- 52- 3600- 5091458</t>
  </si>
  <si>
    <t>JENAI</t>
  </si>
  <si>
    <t>25- 52- 3600- 5088550</t>
  </si>
  <si>
    <t>FDEICL</t>
  </si>
  <si>
    <t>HKG</t>
  </si>
  <si>
    <t>25- 52- 3600- 5089872</t>
  </si>
  <si>
    <t>25- 52- 3600- 5091274</t>
  </si>
  <si>
    <t>25- 52- 3600- 5090592</t>
  </si>
  <si>
    <t>25- 52- 3600- 5090590</t>
  </si>
  <si>
    <t>AZSPCL</t>
  </si>
  <si>
    <t>25- 52- 3600- 5093312</t>
  </si>
  <si>
    <t>JEDOONRS</t>
  </si>
  <si>
    <t>GBR</t>
  </si>
  <si>
    <t>25- 52- 3600- 5091272</t>
  </si>
  <si>
    <t>25- 52- 3600- 5093329</t>
  </si>
  <si>
    <t>25- 52- 3600- 5091504</t>
  </si>
  <si>
    <t>25- 52- 3600- 5092076</t>
  </si>
  <si>
    <t>HJMCL</t>
  </si>
  <si>
    <t>25- 52- 3600- 5095000</t>
  </si>
  <si>
    <t>25- 52- 3600- 5093322</t>
  </si>
  <si>
    <t>DPMCL</t>
  </si>
  <si>
    <t>25- 52- 3600- 5093591</t>
  </si>
  <si>
    <t>25- 52- 3600- 5093587</t>
  </si>
  <si>
    <t>25- 52- 3600- 5093318</t>
  </si>
  <si>
    <t>25- 52- 3600- 5089971</t>
  </si>
  <si>
    <t>JE</t>
  </si>
  <si>
    <t>25- 52- 3600- 5089969</t>
  </si>
  <si>
    <t>25- 52- 3600- 5094998</t>
  </si>
  <si>
    <t>SHIECL</t>
  </si>
  <si>
    <t>25- 52- 3600- 5094997</t>
  </si>
  <si>
    <t>25- 52- 3600- 5095003</t>
  </si>
  <si>
    <t>VBBG</t>
  </si>
  <si>
    <t>26- 52- 3600- 6005747</t>
  </si>
  <si>
    <t>GIL</t>
  </si>
  <si>
    <t>25- 52- 3600- 5096212</t>
  </si>
  <si>
    <t>25- 52- 3600- 5095866</t>
  </si>
  <si>
    <t>JEPL</t>
  </si>
  <si>
    <t>25- 52- 3600- 5096207</t>
  </si>
  <si>
    <t>26- 52- 3600- 6006349</t>
  </si>
  <si>
    <t>26- 52- 3600- 6006601</t>
  </si>
  <si>
    <t>26- 52- 3600- 6007180</t>
  </si>
  <si>
    <t>25- 52- 3600- 5093551</t>
  </si>
  <si>
    <t>JEIMLCL</t>
  </si>
  <si>
    <t>25- 52- 3600- 5093550</t>
  </si>
  <si>
    <t>25- 52- 3600- 5096208</t>
  </si>
  <si>
    <t>25- 52- 3600- 5096210</t>
  </si>
  <si>
    <t>25-810-3699-5005882</t>
  </si>
  <si>
    <t>HLCUHAM2511AURJ4</t>
  </si>
  <si>
    <t>BSIU3312735</t>
  </si>
  <si>
    <t>DSV AIR &amp; SEA GERMANY</t>
  </si>
  <si>
    <t>DSV AIR &amp; SEA, S.A. DE C.V</t>
  </si>
  <si>
    <t>25-810-3699-5001826</t>
  </si>
  <si>
    <t>TRHU5031580</t>
  </si>
  <si>
    <t>INTERTEAM, S.A. DE C.V</t>
  </si>
  <si>
    <t>25-810-3699-5006026</t>
  </si>
  <si>
    <t>721116530</t>
  </si>
  <si>
    <t>MRSU6470754</t>
  </si>
  <si>
    <t>25-810-3699-5005885</t>
  </si>
  <si>
    <t>MEDUKJ605360</t>
  </si>
  <si>
    <t>MSDU2811711</t>
  </si>
  <si>
    <t>25-810-3699-5001765</t>
  </si>
  <si>
    <t>MEDUKJ558155</t>
  </si>
  <si>
    <t>DFSU2885364</t>
  </si>
  <si>
    <t>25-810-3699-5005879</t>
  </si>
  <si>
    <t>MSBU6998096</t>
  </si>
  <si>
    <t>JOHNSON ELECTRIC DOO</t>
  </si>
  <si>
    <t>SERBIA</t>
  </si>
  <si>
    <t>DSV AIR &amp; SEA SA DE CV</t>
  </si>
  <si>
    <t>25-810-3699-5006024</t>
  </si>
  <si>
    <t>MEDUBG226070</t>
  </si>
  <si>
    <t>MSMU7768640</t>
  </si>
  <si>
    <t>25-810-3699-5005805</t>
  </si>
  <si>
    <t>MEDUBG224166</t>
  </si>
  <si>
    <t>MSNU3578522</t>
  </si>
  <si>
    <t>25-810-3699-5005630</t>
  </si>
  <si>
    <t>MEDUKJ529594</t>
  </si>
  <si>
    <t>MSMU1283581</t>
  </si>
  <si>
    <t>25-810-3699-5001764</t>
  </si>
  <si>
    <t>MEDUBG225130</t>
  </si>
  <si>
    <t>MSBU7169994</t>
  </si>
  <si>
    <t>25-810-3699-5006027</t>
  </si>
  <si>
    <t>25-810-3699-5022489</t>
  </si>
  <si>
    <t>EXPO</t>
  </si>
  <si>
    <t>FANU3643239</t>
  </si>
  <si>
    <t>JOHNSON ELECTRIC GROUP MEXICO S DE RL DE CV</t>
  </si>
  <si>
    <t>JOHNSON ELECTRIC NORTH AMERICA INC</t>
  </si>
  <si>
    <t>25-810-3699-5005886</t>
  </si>
  <si>
    <t>JOHNSON ELECTRIC GROUP MČXICO</t>
  </si>
  <si>
    <t>JOHNSON ELECTRIC NORTH AMERICA INC.</t>
  </si>
  <si>
    <t>25-810-3699-5001842</t>
  </si>
  <si>
    <t>HASU4729131</t>
  </si>
  <si>
    <t>25-810-3699-5001766</t>
  </si>
  <si>
    <t>HLCUGOA2510ARAL4</t>
  </si>
  <si>
    <t>HLBU2127848</t>
  </si>
  <si>
    <t>VANGUARD LOGISTICS SERVICES</t>
  </si>
  <si>
    <t>ITA</t>
  </si>
  <si>
    <t>VANGUARD LOGISTICS SERVICES MEXICO S DE RL DE CV</t>
  </si>
  <si>
    <t>MNE2720971</t>
  </si>
  <si>
    <t>25-810-3699-5022490</t>
  </si>
  <si>
    <t>HAMU2689969</t>
  </si>
  <si>
    <t>25-810-3699-5022513</t>
  </si>
  <si>
    <t>EXITATMHAM872421</t>
  </si>
  <si>
    <t>NEYNO 20251204</t>
  </si>
  <si>
    <t>25-810-3699-5001734</t>
  </si>
  <si>
    <t>ATMPRG152840V</t>
  </si>
  <si>
    <t>NEYNO 20251126</t>
  </si>
  <si>
    <t>ESTA CUENTA SUSTITUYE EL FOLIO ALT81472</t>
  </si>
  <si>
    <t>25-810-3699-5001906</t>
  </si>
  <si>
    <t>COMPLEMENTO AL FOLIO ALT81471</t>
  </si>
  <si>
    <t>28270055</t>
  </si>
  <si>
    <t>COMPLEMENTO AL FOLIO ALT81466</t>
  </si>
  <si>
    <t>721106947</t>
  </si>
  <si>
    <t>COMPLEMENTO AL FOLIO ALT81468</t>
  </si>
  <si>
    <t>25-810-3699-5005549</t>
  </si>
  <si>
    <t>260041378</t>
  </si>
  <si>
    <t>TGHU 628933-0</t>
  </si>
  <si>
    <t>ECU WORLDWIDE ITALY SRL</t>
  </si>
  <si>
    <t>ECU WORLDWIDE MEXICO SA DE CV</t>
  </si>
  <si>
    <t>25-810-3699-5006117</t>
  </si>
  <si>
    <t>HLCUHAM251219960</t>
  </si>
  <si>
    <t>HLBU2947030</t>
  </si>
  <si>
    <t>DSV AIR &amp; SEA, S.A. DE C.V.</t>
  </si>
  <si>
    <t>25-810-3699-5006118</t>
  </si>
  <si>
    <t>MEDUBG226716</t>
  </si>
  <si>
    <t>MSBU5315338</t>
  </si>
  <si>
    <t>25-810-3699-5006025</t>
  </si>
  <si>
    <t>MEDUKJ697342</t>
  </si>
  <si>
    <t>MSNU1615102</t>
  </si>
  <si>
    <t>25-810-3699-5005883</t>
  </si>
  <si>
    <t>HLCUHAM2511APTE7</t>
  </si>
  <si>
    <t>HLXU1178560</t>
  </si>
  <si>
    <t>25-810-3699-6000190</t>
  </si>
  <si>
    <t>CAAU6460888</t>
  </si>
  <si>
    <t>25-810-3699-5022517</t>
  </si>
  <si>
    <t>HLBU1078348</t>
  </si>
  <si>
    <t>25-810-3699-5022562</t>
  </si>
  <si>
    <t>TCLU2813097</t>
  </si>
  <si>
    <t>25-810-3699-5022539</t>
  </si>
  <si>
    <t>ATMPRG152999V</t>
  </si>
  <si>
    <t>NEYNO 20251212</t>
  </si>
  <si>
    <t>25-810-3699-5022553</t>
  </si>
  <si>
    <t>HLBU1261723</t>
  </si>
  <si>
    <t>25-810-3699-5022563</t>
  </si>
  <si>
    <t>HLBU1789120</t>
  </si>
  <si>
    <t>25-480-3993-5001748</t>
  </si>
  <si>
    <t>886140314605</t>
  </si>
  <si>
    <t>25-480-3993-5001749</t>
  </si>
  <si>
    <t>886865129605</t>
  </si>
  <si>
    <t>25-480-3993-5001751</t>
  </si>
  <si>
    <t>544380578710</t>
  </si>
  <si>
    <t>25-480-3993-5001752</t>
  </si>
  <si>
    <t>887263454050</t>
  </si>
  <si>
    <t>25-480-3993-5001756</t>
  </si>
  <si>
    <t>887331295577</t>
  </si>
  <si>
    <t>25-480-3993-5001757</t>
  </si>
  <si>
    <t>887066081571</t>
  </si>
  <si>
    <t>25-480-3993-5001761</t>
  </si>
  <si>
    <t>26-85-34166012045</t>
  </si>
  <si>
    <t>101011379449 / MXO101513720437 / MXO101513721978 / MXO101513721979</t>
  </si>
  <si>
    <t>25 16 1690 5038701</t>
  </si>
  <si>
    <t>COSU6431873322</t>
  </si>
  <si>
    <t xml:space="preserve">IMPO  </t>
  </si>
  <si>
    <t>TGHU6647820</t>
  </si>
  <si>
    <t>COMPLEMENTARIA DE LA CUENTA MZO183988/MNND23506522</t>
  </si>
  <si>
    <t>COMPLEMENTARIA DE LA CUENTA MZO185858</t>
  </si>
  <si>
    <t>COMPLEMENTARIA DE LA CUENTA MZO185876</t>
  </si>
  <si>
    <t>COMPLEMENTARIA DE LA CUENTA MZO186258</t>
  </si>
  <si>
    <t>COMPLEMENTARIA DE LA CUENTA MZO186259</t>
  </si>
  <si>
    <t>COMPLEMENTARIA DE LA CUENTA MZO186261</t>
  </si>
  <si>
    <t>COMPLEMENTARIA DE LA CUENTA MZO186262</t>
  </si>
  <si>
    <t>25 16 1690 5042739</t>
  </si>
  <si>
    <t>25 16 1690 5043459</t>
  </si>
  <si>
    <t>HLCUSEL251017585</t>
  </si>
  <si>
    <t>25 16 1690 5021922</t>
  </si>
  <si>
    <t>CAXU5551519</t>
  </si>
  <si>
    <t xml:space="preserve">EXPO </t>
  </si>
  <si>
    <t>JOHNSON ELECTRIC AUTOMOTIVO BRASIL LTDA</t>
  </si>
  <si>
    <t>COMPLEMENTARIA DE LA CUENTA MZO185860</t>
  </si>
  <si>
    <t>25 16 1690 5042153</t>
  </si>
  <si>
    <t>OOLU2038174642</t>
  </si>
  <si>
    <t>OOLU9109284</t>
  </si>
  <si>
    <t>25 16 1690 5042154</t>
  </si>
  <si>
    <t>OOLU2038174641</t>
  </si>
  <si>
    <t>CSNU8268176</t>
  </si>
  <si>
    <t>25 16 1690 5042155</t>
  </si>
  <si>
    <t>OOLU2038174640</t>
  </si>
  <si>
    <t>OOLU9411294</t>
  </si>
  <si>
    <t>COMPLEMENTARIA DE LA CUENTA MZO187238</t>
  </si>
  <si>
    <t>COMPLEMENTARIA DE LA CUENTA MZO187517</t>
  </si>
  <si>
    <t>COMPLEMENTARIA DE LA CUENTA MZO187518</t>
  </si>
  <si>
    <t>25 16 1690 5043461</t>
  </si>
  <si>
    <t>COMPLEMENTARIA DE LA CUENTA MZO187519</t>
  </si>
  <si>
    <t>25 16 1690 5042744</t>
  </si>
  <si>
    <t>OOLU2038207910</t>
  </si>
  <si>
    <t>FFAU6275420</t>
  </si>
  <si>
    <t>CM4580030</t>
  </si>
  <si>
    <t>26 16 1690 5043463</t>
  </si>
  <si>
    <t>COSU6435881302</t>
  </si>
  <si>
    <t>CSNU8456110</t>
  </si>
  <si>
    <t>D1384853</t>
  </si>
  <si>
    <t>26 16 1690 5043704</t>
  </si>
  <si>
    <t>OOLU2038188411</t>
  </si>
  <si>
    <t>CSNU6959271</t>
  </si>
  <si>
    <t>26 16 1690 5043705</t>
  </si>
  <si>
    <t>OOLU2038207920</t>
  </si>
  <si>
    <t>FFAU2298999</t>
  </si>
  <si>
    <t>26 16 1690 5043706</t>
  </si>
  <si>
    <t>OOLU2038207921</t>
  </si>
  <si>
    <t>FFAU3170913</t>
  </si>
  <si>
    <t>26 16 1690 5043707</t>
  </si>
  <si>
    <t>OOLU2038211410</t>
  </si>
  <si>
    <t>OOLU6462338</t>
  </si>
  <si>
    <t>26 16 1690 6000171</t>
  </si>
  <si>
    <t>ONEYHKGFK0595600</t>
  </si>
  <si>
    <t>ONEU5609589</t>
  </si>
  <si>
    <t>26 16 1690 6000174</t>
  </si>
  <si>
    <t>COSU6436589373</t>
  </si>
  <si>
    <t>TGBU4065957</t>
  </si>
  <si>
    <t>26 16 1690 6000175</t>
  </si>
  <si>
    <t>COSU6436589372</t>
  </si>
  <si>
    <t>FFAU1775438</t>
  </si>
  <si>
    <t>D1386193</t>
  </si>
  <si>
    <t>26 16 1690 6000177</t>
  </si>
  <si>
    <t>COSU6436589370</t>
  </si>
  <si>
    <t>DFSU7259147</t>
  </si>
  <si>
    <t>26 16 1690 6000178</t>
  </si>
  <si>
    <t>MEDURH708063</t>
  </si>
  <si>
    <t>TGBU7563830</t>
  </si>
  <si>
    <t>26 16 1690 6000179</t>
  </si>
  <si>
    <t>MEDURH708055</t>
  </si>
  <si>
    <t>TRHU6556188</t>
  </si>
  <si>
    <t>25 16 1690 5021923</t>
  </si>
  <si>
    <t>25 16 1690 5043704</t>
  </si>
  <si>
    <t>COMPLEMENTARIA DE LA CUENTA MZO187848</t>
  </si>
  <si>
    <t>25 16 1690 5043707</t>
  </si>
  <si>
    <t>COMPLEMENTARIA DE LA CUENTA MZO187855</t>
  </si>
  <si>
    <t>25 16 1690 5043458</t>
  </si>
  <si>
    <t>HLCUSEL251053038</t>
  </si>
  <si>
    <t>25 16 1690 5043454</t>
  </si>
  <si>
    <t>SNLFSHXL0100658</t>
  </si>
  <si>
    <t>25 16 1690 5043706</t>
  </si>
  <si>
    <t>COMPLEMENTARIA DE LA CUENTA MZO187854</t>
  </si>
  <si>
    <t>26 16 1690 6000172</t>
  </si>
  <si>
    <t>ONEYHKGFK0602900</t>
  </si>
  <si>
    <t>ONEU9346650</t>
  </si>
  <si>
    <t>10-Jan-26</t>
  </si>
  <si>
    <t>25-731-1628-5035768</t>
  </si>
  <si>
    <t>SNLU144185</t>
  </si>
  <si>
    <t>25-810-3699-6021013</t>
  </si>
  <si>
    <t>MRSU6189562</t>
  </si>
  <si>
    <t>Johnson Electric Trading Mexico S. de R.L. de C.V</t>
  </si>
  <si>
    <t>BRA</t>
  </si>
  <si>
    <t>CEBI BRASIL LTDA</t>
  </si>
  <si>
    <t>SMAA8142935</t>
  </si>
  <si>
    <t>ENE</t>
  </si>
  <si>
    <t>Johnson Electric Private Limited</t>
  </si>
  <si>
    <t>INMAA</t>
  </si>
  <si>
    <t>MXZLO</t>
  </si>
  <si>
    <t>SMAA8142588</t>
  </si>
  <si>
    <t>SMAA8143207</t>
  </si>
  <si>
    <t>SMAA8143533</t>
  </si>
  <si>
    <t>SBKK0516889</t>
  </si>
  <si>
    <t>ELNA (THAILAND) CO.,LTD.</t>
  </si>
  <si>
    <t>THLKR</t>
  </si>
  <si>
    <t>SLAH0054022</t>
  </si>
  <si>
    <t>Feinwerktechnik hago GmbH</t>
  </si>
  <si>
    <t>DELHG</t>
  </si>
  <si>
    <t>MXATM</t>
  </si>
  <si>
    <t>P&amp;P GLOBAL 318 Crossroads Loop Laredo Texas 78045 United States</t>
  </si>
  <si>
    <t>HD CAN C/O P&amp;P GLOBAL LOGISTICS. United States</t>
  </si>
  <si>
    <t>MAGTROL INC. United States</t>
  </si>
  <si>
    <t>MAGTROL INC 70 Gardenville Parkway Buffalo New York 14224 United States</t>
  </si>
  <si>
    <t>TRANSCONTINENTAL DISTRIBUTION SERVICES. United States</t>
  </si>
  <si>
    <t>TRANSCONTINENTAL DISTRIBUTION SERVICES 14213 Transportation Avenue Laredo Texas 78045 United States</t>
  </si>
  <si>
    <t>MAGTROL INC.. United States</t>
  </si>
  <si>
    <t>SAPPINO SRL // Via Erminio Macario. 11 Trofarello Turin 10028 Italy</t>
  </si>
  <si>
    <t>FCO - Leonardo da Vinci-Fiumicino Airport. Italy</t>
  </si>
  <si>
    <t>MEX - Benito Juarez International Airport. Mexico</t>
  </si>
  <si>
    <t>DIETER BRAUN GMBH Gottlieb-Keim-Straße 25 Bayreuth Bayern 95448 Germany XAXX010101000</t>
  </si>
  <si>
    <t>SKYHAWK CHEMICALS INC. // 4702 Shank Road Pearland Texas 77581 United States</t>
  </si>
  <si>
    <t>SKYHAWK CHEMICALS INC. //. United States</t>
  </si>
  <si>
    <t>3323 - 6047026</t>
  </si>
  <si>
    <t>4WM9972</t>
  </si>
  <si>
    <t>4WX9837</t>
  </si>
  <si>
    <t>MAZDA</t>
  </si>
  <si>
    <t>CAJA SECA</t>
  </si>
  <si>
    <t>GTO</t>
  </si>
  <si>
    <t>26-730-3658-6000210</t>
  </si>
  <si>
    <t>CONTINENTAL</t>
  </si>
  <si>
    <t>RABON</t>
  </si>
  <si>
    <t>SLP</t>
  </si>
  <si>
    <t>26-730-3658-6000204</t>
  </si>
  <si>
    <t>ELICA</t>
  </si>
  <si>
    <t>QRO</t>
  </si>
  <si>
    <t>ORBIS</t>
  </si>
  <si>
    <t>2516-1690-6000179/2516-1690-6000178</t>
  </si>
  <si>
    <t>TRHU6556188/TGBU7563830</t>
  </si>
  <si>
    <t>CONTENEDOR</t>
  </si>
  <si>
    <t>JE-CHN</t>
  </si>
  <si>
    <t>2516-1690-5043704/2516-1690-5043707</t>
  </si>
  <si>
    <t>CSNU6959271/OOLU6462338</t>
  </si>
  <si>
    <t>2516-1690-6000172</t>
  </si>
  <si>
    <t>2516-1690-6000176</t>
  </si>
  <si>
    <t>CSNU5516535</t>
  </si>
  <si>
    <t>2516-1690-6000171</t>
  </si>
  <si>
    <t>2516-1690-60001475</t>
  </si>
  <si>
    <t>2516-1690-6000177/2516-1690-6000174</t>
  </si>
  <si>
    <t>DFSU7259147/TGBU4065957</t>
  </si>
  <si>
    <t>2516-1690-6000180</t>
  </si>
  <si>
    <t>MSNU7306081</t>
  </si>
  <si>
    <t>2516-1690-600183/2516-1690-6000181</t>
  </si>
  <si>
    <t>CSNU6106915/TEMU6695596</t>
  </si>
  <si>
    <t>2516-1690-6000985/2516-1690-6000986</t>
  </si>
  <si>
    <t>MSDU6713992/MSDU8958443</t>
  </si>
  <si>
    <t>25-730-3658-5008640</t>
  </si>
  <si>
    <t>NISSAN</t>
  </si>
  <si>
    <t>AGS</t>
  </si>
  <si>
    <t>25-730-3658-500861</t>
  </si>
  <si>
    <t>25-730-3658-5008629</t>
  </si>
  <si>
    <t>ABC</t>
  </si>
  <si>
    <t>LIGERO</t>
  </si>
  <si>
    <t>25-730-3658-5008627</t>
  </si>
  <si>
    <t>MARELLI/ABC</t>
  </si>
  <si>
    <t>AGS-QRO</t>
  </si>
  <si>
    <t>25-730-3658-5008643</t>
  </si>
  <si>
    <t>KRAYDEN</t>
  </si>
  <si>
    <t>JAL</t>
  </si>
  <si>
    <t>2516-1690-5042102</t>
  </si>
  <si>
    <t>2516-1690-5042158</t>
  </si>
  <si>
    <t>2516-1690-5038774/2516-1690-5038773</t>
  </si>
  <si>
    <t>OOCU8377500/TGBU7698706</t>
  </si>
  <si>
    <t>2516-1690-542157/5042161</t>
  </si>
  <si>
    <t>2516-1690-5042150/2516-1690-5042152</t>
  </si>
  <si>
    <t>OOCU7964329/TGBU5341896</t>
  </si>
  <si>
    <t>2516-1690-5042150</t>
  </si>
  <si>
    <t>59234005</t>
  </si>
  <si>
    <t>25-730-3658-5008621</t>
  </si>
  <si>
    <t>2516-1690-5042741/2516-1690-5042740</t>
  </si>
  <si>
    <t>TXGU4115032/OOCU7164584</t>
  </si>
  <si>
    <t>18 y 20 dic</t>
  </si>
  <si>
    <t>2516-1690-5042746</t>
  </si>
  <si>
    <t>2516-1690-5042745/2516-1690-5042747</t>
  </si>
  <si>
    <t>FCIU9806342/TCNU7045363</t>
  </si>
  <si>
    <t>2516-1690-5042748</t>
  </si>
  <si>
    <t>2516-1690-5042743</t>
  </si>
  <si>
    <t>2516-1690-5042154</t>
  </si>
  <si>
    <t>2516-1690-5042154/2516-1690-5042153</t>
  </si>
  <si>
    <t>CSNU8268176/OOLU9109284</t>
  </si>
  <si>
    <t>2516-1690-5043466</t>
  </si>
  <si>
    <t>2516-1690-5043705/2516-1690-5043706</t>
  </si>
  <si>
    <t>FFAU2298999/FFAU3170913</t>
  </si>
  <si>
    <t>2516-1690-5042744</t>
  </si>
  <si>
    <t>2516-1690-5044361</t>
  </si>
  <si>
    <t>2516-1690-5043465/2516-1690-5043464</t>
  </si>
  <si>
    <t>OOCU6310262/TCNU1199211</t>
  </si>
  <si>
    <t>5 GUIAS</t>
  </si>
  <si>
    <t>CAJA: CB-066</t>
  </si>
  <si>
    <t>NY5Z0232</t>
  </si>
  <si>
    <t>NY5Z0292</t>
  </si>
  <si>
    <t>SAIA_20251129</t>
  </si>
  <si>
    <t>SAIA_20251122</t>
  </si>
  <si>
    <t>MEDU7352639</t>
  </si>
  <si>
    <t>MEDU 7352639</t>
  </si>
  <si>
    <t>6-Jan</t>
  </si>
  <si>
    <t>MSC PILAR VI - NH550A</t>
  </si>
  <si>
    <t>TXGU 4132298</t>
  </si>
  <si>
    <t>MSMU 1892090</t>
  </si>
  <si>
    <t>HLXU 1178560</t>
  </si>
  <si>
    <t>BSIU 3312735</t>
  </si>
  <si>
    <t>HLBU 1789120</t>
  </si>
  <si>
    <t>HLBU 1261723</t>
  </si>
  <si>
    <t>TCLU 2813097</t>
  </si>
  <si>
    <t>MSMU 7768640</t>
  </si>
  <si>
    <t>20-Dec</t>
  </si>
  <si>
    <t>HUBERT SCHULTE - NH548A</t>
  </si>
  <si>
    <t>HLBU 2947030</t>
  </si>
  <si>
    <t>MSNU 1615102</t>
  </si>
  <si>
    <t>MSBU 5315338</t>
  </si>
  <si>
    <t>28-Dec</t>
  </si>
  <si>
    <t>MSC BHAVYA V - NH549A</t>
  </si>
  <si>
    <t>03</t>
  </si>
  <si>
    <t xml:space="preserve">DICEX INTERNATIONAL </t>
  </si>
  <si>
    <t>MEXPROUD SHIPPING</t>
  </si>
  <si>
    <t>TRINITY LOGISTICS INC</t>
  </si>
  <si>
    <t>FG-V-164-V1E25-M19</t>
  </si>
  <si>
    <t>SAGS 33084</t>
  </si>
  <si>
    <t>RM-V-329-V1I25-M01, M46, M19, M61, M62, M63</t>
  </si>
  <si>
    <t>SAGS 33140</t>
  </si>
  <si>
    <t>RM-V-331-V1I25-M19</t>
  </si>
  <si>
    <t>SAGS 33069</t>
  </si>
  <si>
    <t>SAGS 33085</t>
  </si>
  <si>
    <t>RM-V-335-V1I25-M19</t>
  </si>
  <si>
    <t>SAGS 33086</t>
  </si>
  <si>
    <t>RM-V-336-V1I25-M46, M01</t>
  </si>
  <si>
    <t>SAGS 33071</t>
  </si>
  <si>
    <t>RM-V-337-V125-M01, M46, M23, M19, M61, M62, M63</t>
  </si>
  <si>
    <t>SAGS 33142</t>
  </si>
  <si>
    <t>SAGS 33072</t>
  </si>
  <si>
    <t>RM-V-339-V1I25-M45</t>
  </si>
  <si>
    <t>SAGS 33070</t>
  </si>
  <si>
    <t>FG-V-169-V1E25-M01</t>
  </si>
  <si>
    <t>SAGS 33143</t>
  </si>
  <si>
    <t>RM-V--V1I25-M19</t>
  </si>
  <si>
    <t>SAGS 33144</t>
  </si>
  <si>
    <t>RM-V-342-V1I25-MCS, M19, M01, M46</t>
  </si>
  <si>
    <t>SAGS 33145</t>
  </si>
  <si>
    <t>RM-V-343-V1I25-M19-M17</t>
  </si>
  <si>
    <t>SAGS 33146</t>
  </si>
  <si>
    <t>RM-V-344-V1I25-M19-M17</t>
  </si>
  <si>
    <t>SAGS 33087</t>
  </si>
  <si>
    <t>RM-V-345-V1I25-M46</t>
  </si>
  <si>
    <t>SAGS 33111</t>
  </si>
  <si>
    <t>RM-V-346-V1I25-M01</t>
  </si>
  <si>
    <t>SAGS 33112</t>
  </si>
  <si>
    <t>RM-V-347-V1I25-M01, M46, M19, M23, M61, M62, M63</t>
  </si>
  <si>
    <t>SAGS 33109</t>
  </si>
  <si>
    <t>FG-V-171-V1E25-M01</t>
  </si>
  <si>
    <t>SAGS 33093</t>
  </si>
  <si>
    <t>FG-V-021-V1I25-M01, M19</t>
  </si>
  <si>
    <t>SAGS 33094</t>
  </si>
  <si>
    <t>SAGS 33073</t>
  </si>
  <si>
    <t>RM-V-349-V1I25-M46</t>
  </si>
  <si>
    <t>SAGS 33095</t>
  </si>
  <si>
    <t>RM-V-350-V1I25-M19</t>
  </si>
  <si>
    <t>SAGS 33147</t>
  </si>
  <si>
    <t>RM-V-352-V1I25-MCS, M01, M23</t>
  </si>
  <si>
    <t>SAGS 33088</t>
  </si>
  <si>
    <t>RM-V-353-V1I25-M46</t>
  </si>
  <si>
    <t>SAGS 33141</t>
  </si>
  <si>
    <t>SAGS 33110</t>
  </si>
  <si>
    <t>RM-V-354-V1I25-M23</t>
  </si>
  <si>
    <t>SAGS 33089</t>
  </si>
  <si>
    <t>RM-V-356-V1I25-M19</t>
  </si>
  <si>
    <t>SAGS 33113</t>
  </si>
  <si>
    <t>FG-V-176-V1E25-M23</t>
  </si>
  <si>
    <t>SAGS 33090</t>
  </si>
  <si>
    <t>FG-V-177-V1E25-M46</t>
  </si>
  <si>
    <t>SAGS 33091</t>
  </si>
  <si>
    <t>FG-V-178-V1E25-M19</t>
  </si>
  <si>
    <t>SAGS 33148</t>
  </si>
  <si>
    <t>RM-V-359-V1I25-M19</t>
  </si>
  <si>
    <t>SAGS 33092</t>
  </si>
  <si>
    <t>RM-V-003-V1I26-M19.1</t>
  </si>
  <si>
    <t>C8116</t>
  </si>
  <si>
    <t>FG-V-001-V1E26-M01</t>
  </si>
  <si>
    <t>C8122</t>
  </si>
  <si>
    <t>RM-J-1144LI26-M19.3</t>
  </si>
  <si>
    <t>C8143</t>
  </si>
  <si>
    <t>RM-J-1150LI26-M19.2</t>
  </si>
  <si>
    <t>C8106</t>
  </si>
  <si>
    <t>C8152</t>
  </si>
  <si>
    <t>C8153</t>
  </si>
  <si>
    <t>RM-J-1155LI26-M19.3</t>
  </si>
  <si>
    <t>C8154</t>
  </si>
  <si>
    <t>RM-J-1098LI25-M19</t>
  </si>
  <si>
    <t>AGU11737168</t>
  </si>
  <si>
    <t>RM-V-354-V1I25-M23.1</t>
  </si>
  <si>
    <t>AGU11737170</t>
  </si>
  <si>
    <t>RM-V-336-V1I25-M46, M01 .1</t>
  </si>
  <si>
    <t>AGU11737171</t>
  </si>
  <si>
    <t>RM-V-350-V1I25-M19.1</t>
  </si>
  <si>
    <t>AGU11737172</t>
  </si>
  <si>
    <t>RM-V-354-V1I25-M23.2</t>
  </si>
  <si>
    <t>AGU11737173</t>
  </si>
  <si>
    <t>RM-V-359-V1I25-M19.1</t>
  </si>
  <si>
    <t>AGU11737174</t>
  </si>
  <si>
    <t>RM-V-335-V1I25-M19.1</t>
  </si>
  <si>
    <t>AGU11737175</t>
  </si>
  <si>
    <t>RM-V-350-V1I25-M19.2</t>
  </si>
  <si>
    <t>AGU11737176</t>
  </si>
  <si>
    <t>RM-V-354-V1I25-M23.3</t>
  </si>
  <si>
    <t>AGU11737177</t>
  </si>
  <si>
    <t>DHEXM 43104</t>
  </si>
  <si>
    <t>RM-I-1015-AI26-M19</t>
  </si>
  <si>
    <t>DHEXM 43047</t>
  </si>
  <si>
    <t>RM-I-1013-AI26-M19</t>
  </si>
  <si>
    <t>DHEXM 43105</t>
  </si>
  <si>
    <t>RM-I-1014-AI26-M19</t>
  </si>
  <si>
    <t>DHEXM 43048</t>
  </si>
  <si>
    <t>RM-I-1016-AI26-M19</t>
  </si>
  <si>
    <t>DHEXM 43124</t>
  </si>
  <si>
    <t>RM-I-0826-AI25-M19</t>
  </si>
  <si>
    <t>DHEXM 42807</t>
  </si>
  <si>
    <t>RM-I-0985-AI25-M19</t>
  </si>
  <si>
    <t>ZCLIR00833121</t>
  </si>
  <si>
    <t>A268028</t>
  </si>
  <si>
    <t>RM-J1094LI25-M19.1, RM-J-1108LI25-M19.2</t>
  </si>
  <si>
    <t>A268029</t>
  </si>
  <si>
    <t>RM-J-1108LI25-M19.4</t>
  </si>
  <si>
    <t>A268030</t>
  </si>
  <si>
    <t>RM-J-1108LI25-M19.1</t>
  </si>
  <si>
    <t>A268031</t>
  </si>
  <si>
    <t>RM-J-1110LI25-M19.1, RM-J-1115LI25-M19.3</t>
  </si>
  <si>
    <t>A268032</t>
  </si>
  <si>
    <t>A268033</t>
  </si>
  <si>
    <t>RM-J-1121LI25-M19.1, RM-J-1131LI25-M19.1</t>
  </si>
  <si>
    <t>A268034</t>
  </si>
  <si>
    <t>RM-J-1134LI25-M19.3</t>
  </si>
  <si>
    <t>A268035</t>
  </si>
  <si>
    <t>RM-J-1134LI25-M19.2</t>
  </si>
  <si>
    <t>A268036</t>
  </si>
  <si>
    <t>RM-J-1137LI25-M19.1</t>
  </si>
  <si>
    <t>A268037</t>
  </si>
  <si>
    <t>RM-J-1139LI25-M19.2, RM-J-1139LI25-M19.3</t>
  </si>
  <si>
    <t>A268038</t>
  </si>
  <si>
    <t>RM-J-1139LI25-M19.1</t>
  </si>
  <si>
    <t>A268039</t>
  </si>
  <si>
    <t>RM-J-1144LI26-M19.1</t>
  </si>
  <si>
    <t>A268040</t>
  </si>
  <si>
    <t>ALT81828</t>
  </si>
  <si>
    <t>RM-M-209-SI25-M19-L-B</t>
  </si>
  <si>
    <t>ALT81829</t>
  </si>
  <si>
    <t>RM-M-217-SI25-M19-L-B</t>
  </si>
  <si>
    <t>ALT81830</t>
  </si>
  <si>
    <t>ALT81851</t>
  </si>
  <si>
    <t>RM-R-003-SI25-M19-B</t>
  </si>
  <si>
    <t>ALT81889</t>
  </si>
  <si>
    <t>ALT81890</t>
  </si>
  <si>
    <t>RM-I-0996-AI26-M19</t>
  </si>
  <si>
    <t>GDL47797</t>
  </si>
  <si>
    <t>RM-I-0968-AI26-M19</t>
  </si>
  <si>
    <t>GDL47798</t>
  </si>
  <si>
    <t>RM-I-0997-AI26-M19</t>
  </si>
  <si>
    <t>GDL47799</t>
  </si>
  <si>
    <t>RM-I-0995-AI26-M19</t>
  </si>
  <si>
    <t>GDL47800</t>
  </si>
  <si>
    <t>RM-A-0009AI26-M19-PFA.D//RM-A-0004AI26-M19-PFA.D//RM-A-0005AI26-M19-PFA.D</t>
  </si>
  <si>
    <t>MEX125464</t>
  </si>
  <si>
    <t>RM-A-0013AI26-M19.PFA.D//RM-A-0016AI26-M19-PFA.D//RM-A-0017AI26-M19-PFA.D</t>
  </si>
  <si>
    <t>MEX125593</t>
  </si>
  <si>
    <t>FG-A-0002AI26-M19-PFA.D</t>
  </si>
  <si>
    <t>MEX125605</t>
  </si>
  <si>
    <t>RM-M-519-SI25-M19-B</t>
  </si>
  <si>
    <t>MZO188313</t>
  </si>
  <si>
    <t>RM-M-520-SI25-M19-B</t>
  </si>
  <si>
    <t>MZO188314</t>
  </si>
  <si>
    <t>RM-M-522-SI25-M19-B</t>
  </si>
  <si>
    <t>MZO188351</t>
  </si>
  <si>
    <t>RM-M-536-SI25-M19-B</t>
  </si>
  <si>
    <t>MZO188442</t>
  </si>
  <si>
    <t>RM-M-539-SI25-M19-B</t>
  </si>
  <si>
    <t>MZO188445</t>
  </si>
  <si>
    <t>RM-M-533-SI25-M19-B</t>
  </si>
  <si>
    <t>MZO188447</t>
  </si>
  <si>
    <t>RM-M-532-SI25-M19-B</t>
  </si>
  <si>
    <t>MZO188449</t>
  </si>
  <si>
    <t>RM-M-515-SI25-M19-B</t>
  </si>
  <si>
    <t>MZO188584</t>
  </si>
  <si>
    <t>MZO188687</t>
  </si>
  <si>
    <t>MZO188688</t>
  </si>
  <si>
    <t>MZO188852</t>
  </si>
  <si>
    <t>MZO188926</t>
  </si>
  <si>
    <t>MZO188927</t>
  </si>
  <si>
    <t>MZO188943</t>
  </si>
  <si>
    <t>MZO188944</t>
  </si>
  <si>
    <t>MZO188946</t>
  </si>
  <si>
    <t>FG-R-2093LE25.M19</t>
  </si>
  <si>
    <t>NL240713</t>
  </si>
  <si>
    <t>FG-R-2098LE25.M19//FG-R-2096LE25.M19//FG-R-2095LE25.M19</t>
  </si>
  <si>
    <t>NL240758</t>
  </si>
  <si>
    <t>RM-R-011-SI26-M19</t>
  </si>
  <si>
    <t>RM-R-015-SI26-M19</t>
  </si>
  <si>
    <t>RM-R-014-SI26-M19</t>
  </si>
  <si>
    <t>RM-R-013-SI26-M19</t>
  </si>
  <si>
    <t>RM-M-176-SI25-M19-L</t>
  </si>
  <si>
    <t>RM-R-001-SI25-M19</t>
  </si>
  <si>
    <t>RM-M-239-SI25-M19-L</t>
  </si>
  <si>
    <t>RM-M-232-SI25-M19-L</t>
  </si>
  <si>
    <t>RM-M-207-SI25-M19-F</t>
  </si>
  <si>
    <t>RM-M-192-SI25-M19-F</t>
  </si>
  <si>
    <t>RM-M-189-SI25-M19-L-F</t>
  </si>
  <si>
    <t>RM-M-216-SI25-M19-f</t>
  </si>
  <si>
    <t>RM-M-204-SI25-M19-F</t>
  </si>
  <si>
    <t>RM-M-237-SI25-M19-L</t>
  </si>
  <si>
    <t>RM-M-225-SI25-M19-L</t>
  </si>
  <si>
    <t>RM-R-004-SI25-M19</t>
  </si>
  <si>
    <t>RM-M-531-SI25-M19</t>
  </si>
  <si>
    <t>RM-J-1145LI26-M19</t>
  </si>
  <si>
    <t>RM-J-1012LI25-M19</t>
  </si>
  <si>
    <t>RM-J-1054LI25-M19</t>
  </si>
  <si>
    <t>RM-J-1059LI25-M19</t>
  </si>
  <si>
    <t>RM-J-1118LI25-M19</t>
  </si>
  <si>
    <t>RM-A-0296AI25-M19-C8487</t>
  </si>
  <si>
    <t>RM-M-238-SI25-M19-L</t>
  </si>
  <si>
    <t>RM-J-1126LI25-M19</t>
  </si>
  <si>
    <t>RM-J-1136LI25-M19</t>
  </si>
  <si>
    <t>RM-J-1141LI25-M19</t>
  </si>
  <si>
    <t>4-684-66966</t>
  </si>
  <si>
    <t>FG-R-2098LE25.M19</t>
  </si>
  <si>
    <t>R02572</t>
  </si>
  <si>
    <t>RM-M-466-SI25-M19</t>
  </si>
  <si>
    <t>F- 59910</t>
  </si>
  <si>
    <t>RM-M-478-SI25-M19</t>
  </si>
  <si>
    <t>F- 59909</t>
  </si>
  <si>
    <t>RM-M-486-SI25-M19</t>
  </si>
  <si>
    <t>F- 59908</t>
  </si>
  <si>
    <t>RM-M-512-SI25-M19</t>
  </si>
  <si>
    <t>F- 59913</t>
  </si>
  <si>
    <t>RM-M-522-SI25-M19</t>
  </si>
  <si>
    <t>F- 59912</t>
  </si>
  <si>
    <t>RM-M-515-SI25-M19</t>
  </si>
  <si>
    <t>F- 59911</t>
  </si>
  <si>
    <t>FG-R-2097LE25.M19</t>
  </si>
  <si>
    <t>FG-R-2094LE25.M19</t>
  </si>
  <si>
    <t>FG-R-2095LE25.M19</t>
  </si>
  <si>
    <t>FG-R-2096LE25.M19</t>
  </si>
  <si>
    <t>RM-R-012-SI26-M19</t>
  </si>
  <si>
    <t>MX-1071</t>
  </si>
  <si>
    <t>FG-V-009-V1E26-M01</t>
  </si>
  <si>
    <t>MX-1072</t>
  </si>
  <si>
    <t>FG-V-006-VIE26-M46.2</t>
  </si>
  <si>
    <t>MX-1073</t>
  </si>
  <si>
    <t>RM-R-017-SI26-M19</t>
  </si>
  <si>
    <t>MX-1074</t>
  </si>
  <si>
    <t>RM-V-003-V1I26-M19.3</t>
  </si>
  <si>
    <t>MX-1077</t>
  </si>
  <si>
    <t>RM-R-006-SI25-M19</t>
  </si>
  <si>
    <t>MX-1076</t>
  </si>
  <si>
    <t>RM-M-552-SI25-M19/RM-M-546-SI25-M19</t>
  </si>
  <si>
    <t>CAL-4002</t>
  </si>
  <si>
    <t>RM-M-544-SI25-M19/RM-M-545-SI25-M19</t>
  </si>
  <si>
    <t>CAL-4003</t>
  </si>
  <si>
    <t>RM-M-534-SI25-M19</t>
  </si>
  <si>
    <t>FG-R-1989LE25.M19</t>
  </si>
  <si>
    <t>FG-R-1994LE25.M19</t>
  </si>
  <si>
    <t>FG-R-1994LE25.M19-1</t>
  </si>
  <si>
    <t>FG-R-1995LE25.M19-1</t>
  </si>
  <si>
    <t>FG-R-1975LE25.M19-2</t>
  </si>
  <si>
    <t>FG-R-1982LE25.M19</t>
  </si>
  <si>
    <t>FG-R-2002LE25.M19</t>
  </si>
  <si>
    <t>FG-R-2010LE25.M19-1</t>
  </si>
  <si>
    <t>FG-R-2005LE25.M19</t>
  </si>
  <si>
    <t>FG-R-2020LE25.M19</t>
  </si>
  <si>
    <t>FG-R-2044LE25-M19</t>
  </si>
  <si>
    <t>FG-R-2046LE25M19</t>
  </si>
  <si>
    <t>RM-M-220-SI25-M19-L</t>
  </si>
  <si>
    <t>RM-J-1140LI25-M19</t>
  </si>
  <si>
    <t>9354516-1</t>
  </si>
  <si>
    <t>RM-J-1142LI26-M19</t>
  </si>
  <si>
    <t>9357619-1</t>
  </si>
  <si>
    <t>3658-5008612</t>
  </si>
  <si>
    <t>AIR THERMAL</t>
  </si>
  <si>
    <t>3658-5008613</t>
  </si>
  <si>
    <t>AIDITEC SA DE CV</t>
  </si>
  <si>
    <t>3658-5008615</t>
  </si>
  <si>
    <t>ASAHI KASEI PLASTICS MEXICO SA DE CV</t>
  </si>
  <si>
    <t>3658-5008621</t>
  </si>
  <si>
    <t>3658-5008624</t>
  </si>
  <si>
    <t>3658-5008625</t>
  </si>
  <si>
    <t>ELEKTRISOLA SA DE CV</t>
  </si>
  <si>
    <t>3658-5008626</t>
  </si>
  <si>
    <t>3658-5008627</t>
  </si>
  <si>
    <t>EJOTATF FASTENERS DE MEXICO Y COMPAÑIA S. EN C.</t>
  </si>
  <si>
    <t>3658-5008628</t>
  </si>
  <si>
    <t>3658-5008629</t>
  </si>
  <si>
    <t>GRUPO ABC</t>
  </si>
  <si>
    <t>3658-5008630</t>
  </si>
  <si>
    <t>GO GLOBAL SLC S DE RL DE CV</t>
  </si>
  <si>
    <t>3658-5008633</t>
  </si>
  <si>
    <t>HANWA STEEL SERVICE MEXICANA SA DE CV</t>
  </si>
  <si>
    <t>3658-5008634</t>
  </si>
  <si>
    <t>3658-5008635</t>
  </si>
  <si>
    <t>HISCOMEX, S.A. DE C.V.</t>
  </si>
  <si>
    <t>3658-5008636</t>
  </si>
  <si>
    <t>3658-5008637</t>
  </si>
  <si>
    <t>3658-5008639</t>
  </si>
  <si>
    <t>3658-5008640</t>
  </si>
  <si>
    <t>3658-5008641</t>
  </si>
  <si>
    <t>3658-5008643</t>
  </si>
  <si>
    <t>KRAYDENMEX SA DE CV</t>
  </si>
  <si>
    <t>3658-5008644</t>
  </si>
  <si>
    <t>KLUBER</t>
  </si>
  <si>
    <t>3658-5008645</t>
  </si>
  <si>
    <t>MAQUILAS TETA KAWI SA DE CV</t>
  </si>
  <si>
    <t>3658-5008650</t>
  </si>
  <si>
    <t>METAL ONE STEEL SERVICE DE MEXICO SA DE CV</t>
  </si>
  <si>
    <t>3658-5008651</t>
  </si>
  <si>
    <t>LUBRICANTES FUCHS DE MEXICO SA DE CV</t>
  </si>
  <si>
    <t>3658-5008652</t>
  </si>
  <si>
    <t>3658-5008654</t>
  </si>
  <si>
    <t>PRECISION MODERNA SA DE CV</t>
  </si>
  <si>
    <t>3658-5008656</t>
  </si>
  <si>
    <t>3658-5008657</t>
  </si>
  <si>
    <t>3658-5008658</t>
  </si>
  <si>
    <t>3658-5008660</t>
  </si>
  <si>
    <t>VALEO SISTEMAS</t>
  </si>
  <si>
    <t>3658-5008662</t>
  </si>
  <si>
    <t>26-730 3658-6000204</t>
  </si>
  <si>
    <t>NAC</t>
  </si>
  <si>
    <t>26-730 3658-6000200</t>
  </si>
  <si>
    <t>ZAC-SALTI</t>
  </si>
  <si>
    <t>JIT DERRAMADERO</t>
  </si>
  <si>
    <t>26 24 3483 6089003/26 24 3483 6089008</t>
  </si>
  <si>
    <t>TB-004</t>
  </si>
  <si>
    <t>26 24 3483 6089006</t>
  </si>
  <si>
    <t>26 24 3483 6089003/26 24 3483 6089008.</t>
  </si>
  <si>
    <t>26 24 3483 6089006.</t>
  </si>
  <si>
    <t>26 24 3483 6089006/26 24 3483 6089011.</t>
  </si>
  <si>
    <t>DG122-0310904</t>
  </si>
  <si>
    <t>ALMIK</t>
  </si>
  <si>
    <t>NLE</t>
  </si>
  <si>
    <t>25-730-3658-5008654</t>
  </si>
  <si>
    <t>DG122-0311016</t>
  </si>
  <si>
    <t>PRECISION MODERNA</t>
  </si>
  <si>
    <t>NAU</t>
  </si>
  <si>
    <t>25-730-3658-5008625</t>
  </si>
  <si>
    <t>DG122-0311053</t>
  </si>
  <si>
    <t>ELEKTRISOLA</t>
  </si>
  <si>
    <t>CHI</t>
  </si>
  <si>
    <t>25-730-3658-5008645</t>
  </si>
  <si>
    <t>DG122-0311715</t>
  </si>
  <si>
    <t>ST CLAIR</t>
  </si>
  <si>
    <t>GYM</t>
  </si>
  <si>
    <t>DG122-0311716</t>
  </si>
  <si>
    <t>25-730-3658-5008662</t>
  </si>
  <si>
    <t>DG122-0312241</t>
  </si>
  <si>
    <t>WURTH ELEKTRONIKA</t>
  </si>
  <si>
    <t>GUA</t>
  </si>
  <si>
    <t>25-730-3658-5008624</t>
  </si>
  <si>
    <t>DG122-0312431</t>
  </si>
  <si>
    <t>DSVINMB SOLUTIONS</t>
  </si>
  <si>
    <t>DG122-0312417</t>
  </si>
  <si>
    <t>DG122-0312552</t>
  </si>
  <si>
    <t>26- 52- 3600- 6008369</t>
  </si>
  <si>
    <t>26- 52- 3600- 6007912</t>
  </si>
  <si>
    <t>26- 52- 3600- 6008377</t>
  </si>
  <si>
    <t>JEABL</t>
  </si>
  <si>
    <t>26- 52- 3600- 6007917</t>
  </si>
  <si>
    <t>HGK</t>
  </si>
  <si>
    <t>26- 52- 3600- 6008375</t>
  </si>
  <si>
    <t>25- 52- 3600- 5081244</t>
  </si>
  <si>
    <t>16/1/2025</t>
  </si>
  <si>
    <t>25-240-3483-5088058</t>
  </si>
  <si>
    <t>29-BA-3Z</t>
  </si>
  <si>
    <t>25-240-3483-5035810</t>
  </si>
  <si>
    <t>CB-009, CB-065</t>
  </si>
  <si>
    <t>1/12/2025, 5/12/2025</t>
  </si>
  <si>
    <t>25-240-3483-5035811</t>
  </si>
  <si>
    <t>CB-009</t>
  </si>
  <si>
    <t>25-240-3483-5035814</t>
  </si>
  <si>
    <t>25-240-3483-5035812</t>
  </si>
  <si>
    <t>CB-045, CB-064</t>
  </si>
  <si>
    <t>8/12/2025, 11/12/2025</t>
  </si>
  <si>
    <t>25-240-3483-5035817</t>
  </si>
  <si>
    <t>CB-045</t>
  </si>
  <si>
    <t>25-240-3483-5035815</t>
  </si>
  <si>
    <t>CB-062, CB-066</t>
  </si>
  <si>
    <t>15/12/2025, 17/12/2025</t>
  </si>
  <si>
    <t>25-240-3483-5035819</t>
  </si>
  <si>
    <t>CB-062</t>
  </si>
  <si>
    <t>22/12/2025</t>
  </si>
  <si>
    <t>25-240-3483-5035818</t>
  </si>
  <si>
    <t>25-240-3483-5035824</t>
  </si>
  <si>
    <t>CB-055</t>
  </si>
  <si>
    <t>29/12/2025</t>
  </si>
  <si>
    <t>26-240-3483-6089003</t>
  </si>
  <si>
    <t>CB-029, CB-052</t>
  </si>
  <si>
    <t>5/1/2026, 9/1/2026</t>
  </si>
  <si>
    <t>26-240-3483-6089005</t>
  </si>
  <si>
    <t>CB-052</t>
  </si>
  <si>
    <t>26-240-3483-6089008</t>
  </si>
  <si>
    <t>CB-029</t>
  </si>
  <si>
    <t>COMPLEMENTO AL FOLIO ALT81469</t>
  </si>
  <si>
    <t>25-810-3699-5005881</t>
  </si>
  <si>
    <t>HLCUHAM2510APDV3</t>
  </si>
  <si>
    <t>TXGU7122668</t>
  </si>
  <si>
    <t>VANGUARD LOGISTICS SERVICES DE DEUTSCHLAND</t>
  </si>
  <si>
    <t>HAMBURG</t>
  </si>
  <si>
    <t>25-810-3699-6000183</t>
  </si>
  <si>
    <t>HLCUGOA251127570</t>
  </si>
  <si>
    <t>HAMU3335975</t>
  </si>
  <si>
    <t>MNE2733923</t>
  </si>
  <si>
    <t>25-810-3699-6000191</t>
  </si>
  <si>
    <t>MEDUBG227383</t>
  </si>
  <si>
    <t>25-810-3699-6000501</t>
  </si>
  <si>
    <t>MEDUKJ801258</t>
  </si>
  <si>
    <t>MSMU1892090</t>
  </si>
  <si>
    <t>25-810-3699-6000192</t>
  </si>
  <si>
    <t>MEDUKJ733824</t>
  </si>
  <si>
    <t>TXGU4132298</t>
  </si>
  <si>
    <t>26-480-3993-6000011</t>
  </si>
  <si>
    <t>06-Jan-26</t>
  </si>
  <si>
    <t>26-480-3993-6000019</t>
  </si>
  <si>
    <t>08-Jan-26</t>
  </si>
  <si>
    <t>26-480-3993-6000022</t>
  </si>
  <si>
    <t>26-480-3993-6000012</t>
  </si>
  <si>
    <t>25-47-34165018291</t>
  </si>
  <si>
    <t>MXO101513719233 / MXO101513717164 / MXO101513719234 / MXO101513717165 / MXO101513717767 / MXO101513719232</t>
  </si>
  <si>
    <t>26-85-34166012126</t>
  </si>
  <si>
    <t>MXO101513722893 / MXO101513722894 / MXO101513722895 / MXO101513722902 / MXO101513725628 / MXO101513728158 / MXO101513728240 / 101011384568 / 101011384569</t>
  </si>
  <si>
    <t>25-85-34165018246</t>
  </si>
  <si>
    <t>SERVICIO EXTRAORDINARIO COBRO DE FACTURA DE MANIOBRAS</t>
  </si>
  <si>
    <t>25 16 1690 5043465</t>
  </si>
  <si>
    <t>COSU6435881300</t>
  </si>
  <si>
    <t>OOCU6310262</t>
  </si>
  <si>
    <t>12-Jan-26</t>
  </si>
  <si>
    <t>MNND23577514</t>
  </si>
  <si>
    <t>25 16 1690 5043464</t>
  </si>
  <si>
    <t>COSU6435881301</t>
  </si>
  <si>
    <t>TCNU1199211</t>
  </si>
  <si>
    <t>MNND23577508</t>
  </si>
  <si>
    <t>25 16 1690 5043462</t>
  </si>
  <si>
    <t>COSU6435881303</t>
  </si>
  <si>
    <t>DFSU7464141</t>
  </si>
  <si>
    <t>D1384848/D1387134</t>
  </si>
  <si>
    <t>26 16 1690 6000176</t>
  </si>
  <si>
    <t>COSU6436589371</t>
  </si>
  <si>
    <t>13-Jan-26</t>
  </si>
  <si>
    <t>D1386419</t>
  </si>
  <si>
    <t>26 16 1690 6000180</t>
  </si>
  <si>
    <t>MEDURH398279</t>
  </si>
  <si>
    <t>26 16 1690 6000181</t>
  </si>
  <si>
    <t>OOLU2038223911</t>
  </si>
  <si>
    <t>TEMU6695596</t>
  </si>
  <si>
    <t>26 16 1690 6000183</t>
  </si>
  <si>
    <t>OOLU2038223910</t>
  </si>
  <si>
    <t>CSNU6106915</t>
  </si>
  <si>
    <t>26 16 1690 6001066</t>
  </si>
  <si>
    <t>OOLU2038188410</t>
  </si>
  <si>
    <t>BMOU5327997</t>
  </si>
  <si>
    <t>14-Jan-26</t>
  </si>
  <si>
    <t>CM4590468</t>
  </si>
  <si>
    <t>15-Jan-26</t>
  </si>
  <si>
    <t>COMPLEMENTARIA DE LA CUENTA MZO187863</t>
  </si>
  <si>
    <t>COMPLEMENTARIA DE LA CUENTA MZO187861</t>
  </si>
  <si>
    <t>16-Jan-26</t>
  </si>
  <si>
    <t>COMPLEMENTARIA DE LA CUENTA MZO188445</t>
  </si>
  <si>
    <t>26 16 1690 5043466</t>
  </si>
  <si>
    <t>17-Jan-26</t>
  </si>
  <si>
    <t>COMPLEMENTARIA DE LA CUENTA MZO187326</t>
  </si>
  <si>
    <t>26 16 1690 5042743</t>
  </si>
  <si>
    <t>COMPLEMENTARIA DE LA CUENTA MZO187240</t>
  </si>
  <si>
    <t>COMPLEMENTARIA DE LA CUENTA MZO188351/MNND23591588</t>
  </si>
  <si>
    <t>COMPLEMENTARIA DE LA CUENTA MZO188313</t>
  </si>
  <si>
    <t>25 16 1690 5043463</t>
  </si>
  <si>
    <t>COMPLEMENTARIA DE LA CUENTA MZO187846/MNND23591574/D1386590</t>
  </si>
  <si>
    <t>SGDL0082540</t>
  </si>
  <si>
    <t>MXZCL</t>
  </si>
  <si>
    <t>SLAH0053924</t>
  </si>
  <si>
    <t>SGDL0082562</t>
  </si>
  <si>
    <t>SGDL0082563</t>
  </si>
  <si>
    <t>SGDL0082564</t>
  </si>
  <si>
    <t>SMAA8139460</t>
  </si>
  <si>
    <t>SNAP0091500</t>
  </si>
  <si>
    <t>ELETTROSUD SRL</t>
  </si>
  <si>
    <t>DEHAM</t>
  </si>
  <si>
    <t>SMAA8144362</t>
  </si>
  <si>
    <t>SMAA8144034</t>
  </si>
  <si>
    <t>SGDL0082378</t>
  </si>
  <si>
    <t>SGDL0082369</t>
  </si>
  <si>
    <t>SGDL0082322</t>
  </si>
  <si>
    <t>SGDL0082258</t>
  </si>
  <si>
    <t>SGDL0082205</t>
  </si>
  <si>
    <t>SGDL0081157</t>
  </si>
  <si>
    <t>SGDL0080973</t>
  </si>
  <si>
    <t>SBKK0521170</t>
  </si>
  <si>
    <t>SBKK0519934</t>
  </si>
  <si>
    <t>SGDL0080858</t>
  </si>
  <si>
    <t>Johnson Electric North America, LLC s/o SAIA-Burgess</t>
  </si>
  <si>
    <t>BRSSZ</t>
  </si>
  <si>
    <t>SNAP0091730</t>
  </si>
  <si>
    <t>SBKK0520639</t>
  </si>
  <si>
    <t>EIS // Calle Octava Pte. Suite 1130. MIC11 Parque Industrial MonterreyApodaca. NL 66603 Apodaca Nuevo León 66603 Mexico</t>
  </si>
  <si>
    <t>EIS //. Mexico</t>
  </si>
  <si>
    <t>JOHNSON ELECTRIC GROUP MEXICO. Mexico</t>
  </si>
  <si>
    <t>JZI INTERMODALOGISTICS 1111 Imeson Park Boulevard Jacksonville Florida 32218 United States</t>
  </si>
  <si>
    <t>JZI IntermodaLogistics. United States</t>
  </si>
  <si>
    <t>FEINWERKTECHNIK HAGO GMBH // Logistikzentrum Reiherwald. Reiherwaldstrasse 9. 79787 Lauchringen Lauchringen Baden-Württemberg 79787 Germany</t>
  </si>
  <si>
    <t>FRA - Frankfurt am Main Airport. Germany</t>
  </si>
  <si>
    <t>NLU - Felipe Ángeles International Airport. Mexico</t>
  </si>
  <si>
    <t>ELANTAS NORTH AMERICA.INC 5200 North 2nd Street St. Louis Missouri 63147 United States</t>
  </si>
  <si>
    <t>ELANTAS NORTH AMERICA.INC. United States</t>
  </si>
  <si>
    <t>887828857032</t>
  </si>
  <si>
    <t>BIOSA MOTION TECHONOLIES</t>
  </si>
  <si>
    <t>25-160-1690-5038712 / 25-160-1690-5038713</t>
  </si>
  <si>
    <t>TLLU7511375 / FSCU8754372</t>
  </si>
  <si>
    <t xml:space="preserve">JOHNSON ELECTRIC GROUP MEXICO S DE RL DE CV </t>
  </si>
  <si>
    <t>ZLO</t>
  </si>
  <si>
    <t>25-160-1690-5038780</t>
  </si>
  <si>
    <t>25-160-1690-5042160 / 25-160-1690-5042159</t>
  </si>
  <si>
    <t>TRHU4721473 // CBHU9567430</t>
  </si>
  <si>
    <t>25-160-1690-5042742</t>
  </si>
  <si>
    <t xml:space="preserve">MSCU4979064 </t>
  </si>
  <si>
    <t>25-160-1690-5043463 / 25-160-1690-5043462</t>
  </si>
  <si>
    <t>DFSU7464141 // CSNU8456110</t>
  </si>
  <si>
    <t>25-160-1690-6001066</t>
  </si>
  <si>
    <t>MATRIGALSA</t>
  </si>
  <si>
    <t>26-730-3658-6000229</t>
  </si>
  <si>
    <t>JUAREZ</t>
  </si>
  <si>
    <t>26-730-3658-5000204</t>
  </si>
  <si>
    <t>2516-1690-6000195/2516-1690-6000189</t>
  </si>
  <si>
    <t>JXLU6397805/FFAU2076332</t>
  </si>
  <si>
    <t>2516-1690-6000173/2516-1690-6000190</t>
  </si>
  <si>
    <t>MSBU8301997/MSBU8718574</t>
  </si>
  <si>
    <t>2516-1690-6000186</t>
  </si>
  <si>
    <t>TGBU4913003</t>
  </si>
  <si>
    <t>H06547</t>
  </si>
  <si>
    <t>H10200</t>
  </si>
  <si>
    <t>MEDUBG229355</t>
  </si>
  <si>
    <t>MSMU 7895033</t>
  </si>
  <si>
    <t>9-Jan</t>
  </si>
  <si>
    <t>MSC SYDNEY VI - NH551A</t>
  </si>
  <si>
    <t>25-160-1690-6000184</t>
  </si>
  <si>
    <t>25-160-1690-6000496</t>
  </si>
  <si>
    <t>25-160-1690-6000185</t>
  </si>
  <si>
    <t>BRIDGEWATERS INTERIORS</t>
  </si>
  <si>
    <t>MX-1070</t>
  </si>
  <si>
    <t>C7975</t>
  </si>
  <si>
    <t>CAL-3748</t>
  </si>
  <si>
    <t>RM-J-1101LI25-M19</t>
  </si>
  <si>
    <t>FG-R-2069LR25.M19</t>
  </si>
  <si>
    <t>FG-R-2068LR25.M19</t>
  </si>
  <si>
    <t>FG-R-2067LR25.M01</t>
  </si>
  <si>
    <t>RM-A-0003AI26-M19-C9038.D</t>
  </si>
  <si>
    <t>RM-A-0011AI26-M19.PFA.D</t>
  </si>
  <si>
    <t>RM-A-0012AI26-M19.PFA.D</t>
  </si>
  <si>
    <t>RM-M-540-SI25-M19</t>
  </si>
  <si>
    <t>RM-M-541-SI25-M19</t>
  </si>
  <si>
    <t>RM-M-516-SI25-M19</t>
  </si>
  <si>
    <t>RM-M-525-SI25-M19</t>
  </si>
  <si>
    <t>RM-M-535-SI25-M19</t>
  </si>
  <si>
    <t>RM-M-538-SI25-M19</t>
  </si>
  <si>
    <t>RM-M-532-SI25-M19</t>
  </si>
  <si>
    <t>RM-M-533-SI25-M19</t>
  </si>
  <si>
    <t>AF-M-493-SI25-M23</t>
  </si>
  <si>
    <t>AF-M-496-SI25-M23</t>
  </si>
  <si>
    <t>RM-M-491-SI25-M19</t>
  </si>
  <si>
    <t>RM-M-492-SI25-M19</t>
  </si>
  <si>
    <t>RM-M-498-SI25-M19</t>
  </si>
  <si>
    <t>RM-M-500-SI25-M19</t>
  </si>
  <si>
    <t>RM-M-505-SI25-M19</t>
  </si>
  <si>
    <t>RM-M-504-SI25-M19</t>
  </si>
  <si>
    <t>RM-M-508-SI25-M19</t>
  </si>
  <si>
    <t>RM-M-510-SI25-M19</t>
  </si>
  <si>
    <t>RM-M-502-SI25-M19</t>
  </si>
  <si>
    <t>RM-M-503-SI25-M19</t>
  </si>
  <si>
    <t>RM-M-526-SI25-M19</t>
  </si>
  <si>
    <t>RM-M-527-SI25-M19</t>
  </si>
  <si>
    <t>RM-M-519-SI25-M19</t>
  </si>
  <si>
    <t>RM-M-520-SI25-M19</t>
  </si>
  <si>
    <t>RM-J1094LI25-M19.1</t>
  </si>
  <si>
    <t>RM-J-1108LI25-M19.2</t>
  </si>
  <si>
    <t>RM-J-1139LI25-M19.2</t>
  </si>
  <si>
    <t>RM-A-0009AI26-M19-PFA.D</t>
  </si>
  <si>
    <t>RM-A-0004AI26-M19-PFA.D</t>
  </si>
  <si>
    <t>RM-A-0005AI26-M19-PFA.D</t>
  </si>
  <si>
    <t>RM-A-0013AI26-M19.PFA.D</t>
  </si>
  <si>
    <t>RM-M-552-SI25-M19</t>
  </si>
  <si>
    <t>RM-M-544-SI25-M19</t>
  </si>
  <si>
    <t>RM-A-0016AI26-M19-PFA.D</t>
  </si>
  <si>
    <t>RM-A-0017AI26-M19-PFA.D</t>
  </si>
  <si>
    <t>RM-M-546-SI25-M19</t>
  </si>
  <si>
    <t>RM-M-545-SI25-M19</t>
  </si>
  <si>
    <t>Freight</t>
  </si>
  <si>
    <t>Broker</t>
  </si>
  <si>
    <t>Document Number</t>
  </si>
  <si>
    <t>Customer PO#</t>
  </si>
  <si>
    <t>Document Date</t>
  </si>
  <si>
    <t>Curr</t>
  </si>
  <si>
    <t>Outstanding Amount</t>
  </si>
  <si>
    <t>101011381293-F</t>
  </si>
  <si>
    <t>CS000008981</t>
  </si>
  <si>
    <t>101513721978-32F</t>
  </si>
  <si>
    <t>CS000009049</t>
  </si>
  <si>
    <t>101513722893-37F</t>
  </si>
  <si>
    <t>AP101DN260011</t>
  </si>
  <si>
    <t>DHL FREIGHT CHARGE</t>
  </si>
  <si>
    <t>CTA</t>
  </si>
  <si>
    <t>CS9049+9051</t>
  </si>
  <si>
    <t>CS000009050</t>
  </si>
  <si>
    <t>CS000009048</t>
  </si>
  <si>
    <t>CS9048+9049</t>
  </si>
  <si>
    <t>CS000009051</t>
  </si>
  <si>
    <t>MZO190087</t>
  </si>
  <si>
    <t>MX-1088</t>
  </si>
  <si>
    <t>CAL-4042</t>
  </si>
  <si>
    <t>CAL-4056</t>
  </si>
  <si>
    <t>CAL-4055</t>
  </si>
  <si>
    <t>CAL-4051</t>
  </si>
  <si>
    <t>CAL-4048</t>
  </si>
  <si>
    <t>04</t>
  </si>
  <si>
    <t>FREIGHT</t>
  </si>
  <si>
    <t>BROKER</t>
  </si>
  <si>
    <t xml:space="preserve">FREIGHT </t>
  </si>
  <si>
    <t>RM-M-255-SI25-M19-L</t>
  </si>
  <si>
    <t>FV - 232</t>
  </si>
  <si>
    <t>FV - 233</t>
  </si>
  <si>
    <t>RM-M-235-SI25-M19-L</t>
  </si>
  <si>
    <t>FV - 235</t>
  </si>
  <si>
    <t>RM-A-0015AI26-M19-C9158</t>
  </si>
  <si>
    <t>FV - 236</t>
  </si>
  <si>
    <t>SAGS 33185</t>
  </si>
  <si>
    <t>FG-V-173-V1E25-M01</t>
  </si>
  <si>
    <t>SAGS 33188</t>
  </si>
  <si>
    <t>RM-V-351-V1I25-M19</t>
  </si>
  <si>
    <t>SAGS 33202</t>
  </si>
  <si>
    <t>VA-V-070-F4I25</t>
  </si>
  <si>
    <t>SAGS 33186</t>
  </si>
  <si>
    <t>VA-V-071-F4I25</t>
  </si>
  <si>
    <t>SAGS 33189</t>
  </si>
  <si>
    <t>VA-V-072-F4I25</t>
  </si>
  <si>
    <t>SAGS 33187</t>
  </si>
  <si>
    <t>RM-V-028-V1I26-M19.1</t>
  </si>
  <si>
    <t>C8054</t>
  </si>
  <si>
    <t>RM-V-010-V1I26-M19</t>
  </si>
  <si>
    <t>C8117</t>
  </si>
  <si>
    <t>RM-V-028-V1I26-M19</t>
  </si>
  <si>
    <t>C8123</t>
  </si>
  <si>
    <t>RM-V-018-V1I26-M01.2</t>
  </si>
  <si>
    <t>C8223</t>
  </si>
  <si>
    <t>C8248</t>
  </si>
  <si>
    <t>C8150</t>
  </si>
  <si>
    <t>RM-J-1157LI26-M19.3</t>
  </si>
  <si>
    <t>C8210</t>
  </si>
  <si>
    <t>C8244</t>
  </si>
  <si>
    <t>RM-V-008-V1I26-M46, M01.1</t>
  </si>
  <si>
    <t>AGU11738608</t>
  </si>
  <si>
    <t>RM-V-031-V1I26-M19.1</t>
  </si>
  <si>
    <t>AGU11738617</t>
  </si>
  <si>
    <t>RM-V-022-V1I26-M19.1</t>
  </si>
  <si>
    <t>AGU11738626</t>
  </si>
  <si>
    <t>RM-V-026-V1I26-M23.1</t>
  </si>
  <si>
    <t>AGU11738658</t>
  </si>
  <si>
    <t>RM-V-031-V1I26-M19.2</t>
  </si>
  <si>
    <t>AGU11738672</t>
  </si>
  <si>
    <t>RM-J-1132LI25-M19</t>
  </si>
  <si>
    <t>DHEXM 43223</t>
  </si>
  <si>
    <t>RM-I-1027-AI26-M19</t>
  </si>
  <si>
    <t>DHEXM 43222</t>
  </si>
  <si>
    <t>RM-I-1026-AI26-M19</t>
  </si>
  <si>
    <t>DHEXM 43221</t>
  </si>
  <si>
    <t>RM-I-1029-AI26-M19</t>
  </si>
  <si>
    <t>DHEXM 43219</t>
  </si>
  <si>
    <t>RM-I-1031-AI26-M19</t>
  </si>
  <si>
    <t>DHEXM 43267</t>
  </si>
  <si>
    <t>RM-I-1034-AI26-M19</t>
  </si>
  <si>
    <t>DHEXM 43224</t>
  </si>
  <si>
    <t>RM-I-1035-AI26-M19</t>
  </si>
  <si>
    <t>DHEXM 43268</t>
  </si>
  <si>
    <t>RM-I-1011-AI26-M19</t>
  </si>
  <si>
    <t>ZCLIR00835193</t>
  </si>
  <si>
    <t>ZCLIR00836427</t>
  </si>
  <si>
    <t>FG-I-0429-AE26-M19</t>
  </si>
  <si>
    <t>ZCLR006268527</t>
  </si>
  <si>
    <t>FG-I-0442-AE26-M46</t>
  </si>
  <si>
    <t>ZCLR006268528</t>
  </si>
  <si>
    <t>FG-I-0450-AE26-M19</t>
  </si>
  <si>
    <t>ZCLR006282520</t>
  </si>
  <si>
    <t>FG-I-0444-AE26-M19</t>
  </si>
  <si>
    <t>ZCLR006282521</t>
  </si>
  <si>
    <t>FG-I-0435-AE26-M19-C9284</t>
  </si>
  <si>
    <t>ZCLR006290668</t>
  </si>
  <si>
    <t>RM-J-1050LI26-M19.1//RM-J-1155LI26-M19.2</t>
  </si>
  <si>
    <t>A268566</t>
  </si>
  <si>
    <t>RM-J-1155LI26-M19.1</t>
  </si>
  <si>
    <t>A268567</t>
  </si>
  <si>
    <t>RM-J-1150LI26-M19.3</t>
  </si>
  <si>
    <t>A268569</t>
  </si>
  <si>
    <t>FG-A-0001-SE26-M19-D</t>
  </si>
  <si>
    <t>ALT82008</t>
  </si>
  <si>
    <t>RM-R-011-SI26-M19-B</t>
  </si>
  <si>
    <t>ALT82016</t>
  </si>
  <si>
    <t>FG-A-0084-SE25-M19.D</t>
  </si>
  <si>
    <t>ALT82044</t>
  </si>
  <si>
    <t>RM-M-228-SI25-M19-L-B</t>
  </si>
  <si>
    <t>ALT82045</t>
  </si>
  <si>
    <t>RM-M-219-SI25-M19-L-B</t>
  </si>
  <si>
    <t>ALT82046</t>
  </si>
  <si>
    <t>RM-M-223-SI25-M19-L-B</t>
  </si>
  <si>
    <t>ALT82047</t>
  </si>
  <si>
    <t>FG-A-0002-SE26-M19</t>
  </si>
  <si>
    <t>ALT82121</t>
  </si>
  <si>
    <t>RM-I-0881-AI25-M19</t>
  </si>
  <si>
    <t>GDL47814</t>
  </si>
  <si>
    <t>GDL47815</t>
  </si>
  <si>
    <t>RM-I-1007-AI25-M19</t>
  </si>
  <si>
    <t>GDL47816</t>
  </si>
  <si>
    <t>RM-I-0992-AI26-M19//RM-I-0995-AI26-M19//RM-I-0994-AI26-M19//RM-I-0991-AI26-M19</t>
  </si>
  <si>
    <t>GDL47817</t>
  </si>
  <si>
    <t>RM-I-0925-AI26-M19</t>
  </si>
  <si>
    <t>GDL47822</t>
  </si>
  <si>
    <t>RM-I-0929-AI26-M19</t>
  </si>
  <si>
    <t>GDL47847</t>
  </si>
  <si>
    <t>RM-I-0120-AI26-M19</t>
  </si>
  <si>
    <t>GDL47848</t>
  </si>
  <si>
    <t>RM-I-1006-AI26-M19</t>
  </si>
  <si>
    <t>GDL47849</t>
  </si>
  <si>
    <t>RM-I-1030-AI26-M19</t>
  </si>
  <si>
    <t>GDL47850</t>
  </si>
  <si>
    <t>RM-I-1023-AI26-M19</t>
  </si>
  <si>
    <t>GDL47851</t>
  </si>
  <si>
    <t>RM-I-1036-AI26-M19</t>
  </si>
  <si>
    <t>GDL47852</t>
  </si>
  <si>
    <t>RM-A-0018AI26-M19-C9049.D</t>
  </si>
  <si>
    <t>MEX125776</t>
  </si>
  <si>
    <t>MZO189058</t>
  </si>
  <si>
    <t>RM-M-550-SI25-M19-B</t>
  </si>
  <si>
    <t>MZO189149</t>
  </si>
  <si>
    <t>AF-M-493-SI25-M23-B</t>
  </si>
  <si>
    <t>MZO189151</t>
  </si>
  <si>
    <t>RM-M-227-SI25-M19-L-B</t>
  </si>
  <si>
    <t>MZO189152</t>
  </si>
  <si>
    <t>RM-M-551-SI25-M19-B</t>
  </si>
  <si>
    <t>MZO189154</t>
  </si>
  <si>
    <t>MZO189155</t>
  </si>
  <si>
    <t>RM-M-534-SI25-M19-B</t>
  </si>
  <si>
    <t>MZO189156</t>
  </si>
  <si>
    <t>RM-M-552-SI25-M19-B</t>
  </si>
  <si>
    <t>MZO189157</t>
  </si>
  <si>
    <t>RM-M-220-SI25-M19-L-B</t>
  </si>
  <si>
    <t>MZO189163</t>
  </si>
  <si>
    <t>RM-M-545-SI25-M19-B</t>
  </si>
  <si>
    <t>MZO189164</t>
  </si>
  <si>
    <t>RM-M-544-SI25-M19-B</t>
  </si>
  <si>
    <t>MZO189167</t>
  </si>
  <si>
    <t>RM-M-546-SI25-M19-B</t>
  </si>
  <si>
    <t>MZO189168</t>
  </si>
  <si>
    <t>RM-M-548-SI25-M19-B</t>
  </si>
  <si>
    <t>MZO189239</t>
  </si>
  <si>
    <t>RM-M-547-SI25-M19-B</t>
  </si>
  <si>
    <t>MZO189240</t>
  </si>
  <si>
    <t>RM-M-549-SI25-M19-B</t>
  </si>
  <si>
    <t>MZO189355</t>
  </si>
  <si>
    <t>RM-M-211-SI25-M19-L-B</t>
  </si>
  <si>
    <t>MZO189486</t>
  </si>
  <si>
    <t>MZO189531</t>
  </si>
  <si>
    <t>RM-M-231-SI25-M19-L-B</t>
  </si>
  <si>
    <t>MZO189576</t>
  </si>
  <si>
    <t>MZO189599</t>
  </si>
  <si>
    <t>FG-R-2104LE25.M19//FG-R-2103LE25.M19//FG-R-2102LE25.M19</t>
  </si>
  <si>
    <t>NL241258</t>
  </si>
  <si>
    <t>FG-R-2100LE25.M45</t>
  </si>
  <si>
    <t>SLP26298</t>
  </si>
  <si>
    <t>RM-R-010-SI26-M19</t>
  </si>
  <si>
    <t>FG-A-0079-SE25-M19</t>
  </si>
  <si>
    <t>FG-A-0084-SE25-M19</t>
  </si>
  <si>
    <t>RM-J-1149LI26-M19</t>
  </si>
  <si>
    <t>RM-J-1135LI25-M19</t>
  </si>
  <si>
    <t>RM-A-0018AI26-M19-C9049</t>
  </si>
  <si>
    <t>RM-J-1147LI26-M19</t>
  </si>
  <si>
    <t>RM-J-1154LI26-M19</t>
  </si>
  <si>
    <t>RM-J-1164LI26-M19.CS9309</t>
  </si>
  <si>
    <t>RM-J-1161LI26-M19</t>
  </si>
  <si>
    <t>RM-M-234-SI25-M19-L</t>
  </si>
  <si>
    <t>FG-I-0423-AE26-M45</t>
  </si>
  <si>
    <t>5-465-48093</t>
  </si>
  <si>
    <t>5-465-72165</t>
  </si>
  <si>
    <t>FG-I-0378-AE25-M19</t>
  </si>
  <si>
    <t>5-465-74485</t>
  </si>
  <si>
    <t>4-684-83318</t>
  </si>
  <si>
    <t>4-684-97859</t>
  </si>
  <si>
    <t>4-684-83317</t>
  </si>
  <si>
    <t>4-685-02983</t>
  </si>
  <si>
    <t>R02588</t>
  </si>
  <si>
    <t>RM-M-547-SI25-M19</t>
  </si>
  <si>
    <t>F 60520</t>
  </si>
  <si>
    <t>RM-M-549-SI25-M19</t>
  </si>
  <si>
    <t>F 60519</t>
  </si>
  <si>
    <t>FG-R-2099LE25.M19</t>
  </si>
  <si>
    <t>FG-R-2101LE25.M01</t>
  </si>
  <si>
    <t>FG-R-2102LE25.M19</t>
  </si>
  <si>
    <t>FG-R-2103LE25.M19</t>
  </si>
  <si>
    <t>FG-R-2104LE25.M19</t>
  </si>
  <si>
    <t>FG-V-006-VIE26-M46.3</t>
  </si>
  <si>
    <t>MX-1083</t>
  </si>
  <si>
    <t>RM-R-021-SI26-M19</t>
  </si>
  <si>
    <t>MX-1084</t>
  </si>
  <si>
    <t>FG-V-012-VIE26-M19</t>
  </si>
  <si>
    <t>MX-1085</t>
  </si>
  <si>
    <t>RM-M-551-SI25-M19/RM-M-550-SI25-M19</t>
  </si>
  <si>
    <t>CAL-4011</t>
  </si>
  <si>
    <t>RM-M-559-SI25-M19/RM-M-560-SI5-M19</t>
  </si>
  <si>
    <t>CAL-4021</t>
  </si>
  <si>
    <t>RM-M-562-SI25-M19</t>
  </si>
  <si>
    <t>CAL-4020</t>
  </si>
  <si>
    <t>RM-M-330-SI25-M19</t>
  </si>
  <si>
    <t>CAL-4019</t>
  </si>
  <si>
    <t>FG-R-2073LE25.M19-1</t>
  </si>
  <si>
    <t>FG-R-2079LE25.M19-1</t>
  </si>
  <si>
    <t>FG-R-2082LE24.M19</t>
  </si>
  <si>
    <t xml:space="preserve">RM-J-1137LI25-M19.1  </t>
  </si>
  <si>
    <t xml:space="preserve">RM-J-1144LI26-M19.1 </t>
  </si>
  <si>
    <t>RM-J-1165LI26-M19</t>
  </si>
  <si>
    <t>FG-R-1992LE25.M19</t>
  </si>
  <si>
    <t>FG-R-1968LE25.M19</t>
  </si>
  <si>
    <t>AF-M-233-SI25-M19-L-F</t>
  </si>
  <si>
    <t>RM-M-238-SI25-M19-L-F</t>
  </si>
  <si>
    <t>RM-M-234-SI25-M19-L-F</t>
  </si>
  <si>
    <t>RM-J-1106LI25-M19</t>
  </si>
  <si>
    <t>9310417-1</t>
  </si>
  <si>
    <t>RM-J-1133LI25-M19</t>
  </si>
  <si>
    <t>9321703-1</t>
  </si>
  <si>
    <t>RM-J-1122LI25-M19</t>
  </si>
  <si>
    <t>9327681-1</t>
  </si>
  <si>
    <t>RM-J-1153LI26-M19</t>
  </si>
  <si>
    <t>9367016-1</t>
  </si>
  <si>
    <t>RM-J-1166LI26-M19</t>
  </si>
  <si>
    <t>9379785-1</t>
  </si>
  <si>
    <t>FEBRERO</t>
  </si>
  <si>
    <t>SHGZLO6489029V</t>
  </si>
  <si>
    <t>SHGZLO6489000V</t>
  </si>
  <si>
    <t>SGMXATM065540</t>
  </si>
  <si>
    <t>KBS-SPRITZTECHNIK GMBH</t>
  </si>
  <si>
    <t>3658-6000650</t>
  </si>
  <si>
    <t>R1</t>
  </si>
  <si>
    <t>ELECTRICAL INSULATION</t>
  </si>
  <si>
    <t xml:space="preserve"> JEG</t>
  </si>
  <si>
    <t>3658-5008647</t>
  </si>
  <si>
    <t>3658-5008648</t>
  </si>
  <si>
    <t>ENVALIOR SA DE CV</t>
  </si>
  <si>
    <t>3658-6000076</t>
  </si>
  <si>
    <t>3658-6000077</t>
  </si>
  <si>
    <t>3658-6000078</t>
  </si>
  <si>
    <t>26 24 3483 6089006/26 24 3483 6089011</t>
  </si>
  <si>
    <t>26 24 3483 6089009/26 24 3483 608901</t>
  </si>
  <si>
    <t>26 24 3483 6089009/26 24 3483 608901.</t>
  </si>
  <si>
    <t xml:space="preserve">SEGURO </t>
  </si>
  <si>
    <t>26-730-3658-6000214</t>
  </si>
  <si>
    <t>DG122-0313360</t>
  </si>
  <si>
    <t>26-730-3658-6000251</t>
  </si>
  <si>
    <t>DG122-0313630</t>
  </si>
  <si>
    <t>26-730-3658-6000234</t>
  </si>
  <si>
    <t>DG122-0313841</t>
  </si>
  <si>
    <t>26-730-3658-6000243</t>
  </si>
  <si>
    <t>DG122-0314266</t>
  </si>
  <si>
    <t>DG122-0314567</t>
  </si>
  <si>
    <t>26- 52- 3600- 6008855</t>
  </si>
  <si>
    <t>PA</t>
  </si>
  <si>
    <t>26- 52- 3600- 6008790</t>
  </si>
  <si>
    <t>26- 52- 3600- 6008788</t>
  </si>
  <si>
    <t>GMI</t>
  </si>
  <si>
    <t>26- 52- 3600- 6008785</t>
  </si>
  <si>
    <t>26- 52- 3600- 6009939</t>
  </si>
  <si>
    <t>26- 52- 3600- 6010010</t>
  </si>
  <si>
    <t>NRFCL</t>
  </si>
  <si>
    <t>26- 52- 3600- 6010428</t>
  </si>
  <si>
    <t>DEMAG PLASTICS MACHINERY(NINGBO)CO.</t>
  </si>
  <si>
    <t>4294042163</t>
  </si>
  <si>
    <t>27-01-26</t>
  </si>
  <si>
    <t>23/1/2025</t>
  </si>
  <si>
    <t>26-240-3483-6089006</t>
  </si>
  <si>
    <t>CB-028, CB-059</t>
  </si>
  <si>
    <t>12/1/2026, 16/1/2026</t>
  </si>
  <si>
    <t>26-240-3483-6089011</t>
  </si>
  <si>
    <t>CB-059</t>
  </si>
  <si>
    <t>16/1/2026</t>
  </si>
  <si>
    <t>26-240-3483-6082003</t>
  </si>
  <si>
    <t>39-AH-1T</t>
  </si>
  <si>
    <t>25-810-3699-6021034</t>
  </si>
  <si>
    <t>EBKG15440109</t>
  </si>
  <si>
    <t>MSDU5218058</t>
  </si>
  <si>
    <t>25-810-3699-6000520</t>
  </si>
  <si>
    <t>MSMU7895033</t>
  </si>
  <si>
    <t>SERBBIA</t>
  </si>
  <si>
    <t>25-810-3699-6021068</t>
  </si>
  <si>
    <t>11209764</t>
  </si>
  <si>
    <t>GCXU2343207</t>
  </si>
  <si>
    <t>25-810-3699-6000185</t>
  </si>
  <si>
    <t>HLCUHAM251244480</t>
  </si>
  <si>
    <t>HLXU 8608658</t>
  </si>
  <si>
    <t>VANGUARD LOGISTICS SERVICES DE DEUTSCHLAND SCHIFFFAHRT UND TRANSPORT</t>
  </si>
  <si>
    <t>25-810-3699-6000184</t>
  </si>
  <si>
    <t>HLCUHAM2510BECB8</t>
  </si>
  <si>
    <t>UACU5361111</t>
  </si>
  <si>
    <t>VANGUARD LOGISTICS SERVICES DE DEUTSCHLAND SCHIFFFAHRT UND TRANSPORT GMB</t>
  </si>
  <si>
    <t>VANGUARD LOGISTICS SERVICES MEXICO S DE RL DE C</t>
  </si>
  <si>
    <t>25-810-3699-6000496</t>
  </si>
  <si>
    <t>721141836</t>
  </si>
  <si>
    <t>MRSU4395564</t>
  </si>
  <si>
    <t>25-810-3699-6021067</t>
  </si>
  <si>
    <t>26328656</t>
  </si>
  <si>
    <t>HAMU4428542</t>
  </si>
  <si>
    <t>26-480-3993-6000029</t>
  </si>
  <si>
    <t>26-480-3993-6000026</t>
  </si>
  <si>
    <t>885924429827</t>
  </si>
  <si>
    <t>26-480-3993-6000025</t>
  </si>
  <si>
    <t>887173825030</t>
  </si>
  <si>
    <t>26-480-3993-6000002</t>
  </si>
  <si>
    <t>CONDENSADO</t>
  </si>
  <si>
    <t>26-480-3993-6000047</t>
  </si>
  <si>
    <t>26-480-3993-6000027</t>
  </si>
  <si>
    <t>26-480-3993-6000039</t>
  </si>
  <si>
    <t>26-480-3993-6000053</t>
  </si>
  <si>
    <t>26-480-3993-6000054</t>
  </si>
  <si>
    <t>26-480-3993-6000055</t>
  </si>
  <si>
    <t>887834330494</t>
  </si>
  <si>
    <t>26-480-3993-6000061</t>
  </si>
  <si>
    <t>887935477612</t>
  </si>
  <si>
    <t>26-85-34166012279</t>
  </si>
  <si>
    <t>MXO101513729029</t>
  </si>
  <si>
    <t>20-Jan-26</t>
  </si>
  <si>
    <t>21-Jan-26</t>
  </si>
  <si>
    <t>COMPLEMENTARIA DE LA CUENTA MZO188449</t>
  </si>
  <si>
    <t>26 16 1690 6000192</t>
  </si>
  <si>
    <t>ZIMUSHH31981092</t>
  </si>
  <si>
    <t>DFSU6536930</t>
  </si>
  <si>
    <t>MULTITECH MACHINERY LTD.</t>
  </si>
  <si>
    <t>26 16 1690 6000985</t>
  </si>
  <si>
    <t>MEDURH604627</t>
  </si>
  <si>
    <t>MSDU6713992</t>
  </si>
  <si>
    <t>CM4592461</t>
  </si>
  <si>
    <t>26 16 1690 6001279</t>
  </si>
  <si>
    <t>SNLFSHXL0100665</t>
  </si>
  <si>
    <t>1774525//1772398</t>
  </si>
  <si>
    <t>26 16 1690 6000196</t>
  </si>
  <si>
    <t>ZIMUSHH31981093</t>
  </si>
  <si>
    <t>GCXU5338138</t>
  </si>
  <si>
    <t>COMPLEMENTARIA DE LA CUENTA MZO187859/MNND23611197</t>
  </si>
  <si>
    <t>26 16 1690 6000186</t>
  </si>
  <si>
    <t>OOLU2038242630</t>
  </si>
  <si>
    <t>26 16 1690 6000195</t>
  </si>
  <si>
    <t>ZIMUSHH31981094</t>
  </si>
  <si>
    <t>JXLU6397805</t>
  </si>
  <si>
    <t>HOPEFUL RUBBER MFG. CO., LTD</t>
  </si>
  <si>
    <t>26 16 1690 6000184</t>
  </si>
  <si>
    <t>HLCUHKG2510ASVH0</t>
  </si>
  <si>
    <t>RFE167951</t>
  </si>
  <si>
    <t>26 16 1690 6000190</t>
  </si>
  <si>
    <t>MEDURH815264</t>
  </si>
  <si>
    <t>MSBU8718574</t>
  </si>
  <si>
    <t>26 16 1690 6000173</t>
  </si>
  <si>
    <t>MEDURH815389</t>
  </si>
  <si>
    <t>MSBU8301997</t>
  </si>
  <si>
    <t>26 16 1690 6000189</t>
  </si>
  <si>
    <t>MEDURH815272</t>
  </si>
  <si>
    <t>FFAU2076332</t>
  </si>
  <si>
    <t>22-Jan-26</t>
  </si>
  <si>
    <t>26 16 1690 6000188</t>
  </si>
  <si>
    <t>OOLU2038242631</t>
  </si>
  <si>
    <t>OOLU6834055</t>
  </si>
  <si>
    <t>CM4612290</t>
  </si>
  <si>
    <t>26 16 1690 6000187</t>
  </si>
  <si>
    <t>OOLU2038255130</t>
  </si>
  <si>
    <t>CSLU6323641</t>
  </si>
  <si>
    <t>CM4612306</t>
  </si>
  <si>
    <t>26 16 1690 6000194</t>
  </si>
  <si>
    <t>MEDUYM224174</t>
  </si>
  <si>
    <t>MSDU6135317</t>
  </si>
  <si>
    <t>CM4612414</t>
  </si>
  <si>
    <t>26 16 1690 6000185</t>
  </si>
  <si>
    <t>HLCUSEL251104417</t>
  </si>
  <si>
    <t>23-Jan-26</t>
  </si>
  <si>
    <t>IND</t>
  </si>
  <si>
    <t xml:space="preserve">   IMPO   </t>
  </si>
  <si>
    <t>24-Jan-26</t>
  </si>
  <si>
    <t>COMPLEMENTARIA DE LA CUENTA MZO187855 // JE REF: RM-M-525-SI25-M19-B</t>
  </si>
  <si>
    <t>26 16 1690 6000191</t>
  </si>
  <si>
    <t>027F803304</t>
  </si>
  <si>
    <t>26 16 1690 6000986</t>
  </si>
  <si>
    <t>MSDU8958443</t>
  </si>
  <si>
    <t>CM4591848</t>
  </si>
  <si>
    <t>EXPO LAND</t>
  </si>
  <si>
    <t>25-731-1628-6001598</t>
  </si>
  <si>
    <t>SNLU143365</t>
  </si>
  <si>
    <t>SLAH0054044</t>
  </si>
  <si>
    <t>SGDL0081017</t>
  </si>
  <si>
    <t>SGDL0080849</t>
  </si>
  <si>
    <t>ARBUE</t>
  </si>
  <si>
    <t>M.M.A. (MANUFACTURAS DE MOTORES ARGENTINOS) S.R.L.</t>
  </si>
  <si>
    <t>SGDL0082336</t>
  </si>
  <si>
    <t>ITGOA</t>
  </si>
  <si>
    <t>JOHNSON ELECTRIC ASTI SRL SOCIETA A SOCIO UNICO</t>
  </si>
  <si>
    <t>MULTITECH // No. 46 Xinwei road. Shahukou. Changping Town. Donggan Providence. China. 5523560 Dongguan Guangdong 5523560 China</t>
  </si>
  <si>
    <t>Shenzhen Baoan Port. China</t>
  </si>
  <si>
    <t>P&amp;P GLOBAL. United States</t>
  </si>
  <si>
    <t>QUANTIX 5401 US HIGHWAY 41 NORTH / SUITE DEVANSVILLE. IN  47711 EVANSVILLE Indiana 47711 United States</t>
  </si>
  <si>
    <t>QUANTIX. United States</t>
  </si>
  <si>
    <t>GE</t>
  </si>
  <si>
    <t>19-01-26</t>
  </si>
  <si>
    <t>GENESIS SERVICIOS Y DESARRO</t>
  </si>
  <si>
    <t>IOSA MOTION TECHONOLIES</t>
  </si>
  <si>
    <t>25-160-1690-6000187</t>
  </si>
  <si>
    <t>CSLU6323641/ OOLU6834055</t>
  </si>
  <si>
    <t>25-160-1690-6000194</t>
  </si>
  <si>
    <t>3323 - 6047927</t>
  </si>
  <si>
    <t>4WX986</t>
  </si>
  <si>
    <t>MAINCASA</t>
  </si>
  <si>
    <t>2516-1690-6000196/2516-1690-6000192</t>
  </si>
  <si>
    <t>GCXU5338138/DFSU6536930</t>
  </si>
  <si>
    <t>2516-1690-6000720/2516-1690-6000719</t>
  </si>
  <si>
    <t>TLLU7603548/FBLU0063948</t>
  </si>
  <si>
    <t>2516-1690-6000721</t>
  </si>
  <si>
    <t>MSMU4424718</t>
  </si>
  <si>
    <t>2516-1690-5015100</t>
  </si>
  <si>
    <t>OOCU8042636</t>
  </si>
  <si>
    <t>H06262</t>
  </si>
  <si>
    <t>H07189</t>
  </si>
  <si>
    <t>H07187</t>
  </si>
  <si>
    <t>H06365</t>
  </si>
  <si>
    <t>10 GUIAS</t>
  </si>
  <si>
    <t>8 GUIAS</t>
  </si>
  <si>
    <t>CAJA: CB-055</t>
  </si>
  <si>
    <t>6 GUIAS</t>
  </si>
  <si>
    <t>CAJA: CB-052</t>
  </si>
  <si>
    <t>CAJA: CB-029</t>
  </si>
  <si>
    <t>HOTSHOT</t>
  </si>
  <si>
    <t>5997190A</t>
  </si>
  <si>
    <t>WHIB50098361</t>
  </si>
  <si>
    <t>CAAU 6961241</t>
  </si>
  <si>
    <t>25-810-3818-6000189</t>
  </si>
  <si>
    <t>25-810-3818-6000660</t>
  </si>
  <si>
    <t>25-810-3818-6000659</t>
  </si>
  <si>
    <t>Metrican Stamping, LLC</t>
  </si>
  <si>
    <t>TDS INC</t>
  </si>
  <si>
    <t>MAGNA NON-INVENTORY</t>
  </si>
  <si>
    <t xml:space="preserve">CAL-4007  </t>
  </si>
  <si>
    <t>POSITION</t>
  </si>
  <si>
    <t>NAME</t>
  </si>
  <si>
    <t>STANDING DESK</t>
  </si>
  <si>
    <t>COMPUTER</t>
  </si>
  <si>
    <t>KEYBOARD &amp; MOUSE</t>
  </si>
  <si>
    <t>COMPUTER MONITOR</t>
  </si>
  <si>
    <t>Compliance lead</t>
  </si>
  <si>
    <t>Alejandro Ocampo</t>
  </si>
  <si>
    <t>Compliance analyst</t>
  </si>
  <si>
    <t>Mayra García</t>
  </si>
  <si>
    <t>TBD</t>
  </si>
  <si>
    <t>Logistics Analyst</t>
  </si>
  <si>
    <t>Andrea Reyes</t>
  </si>
  <si>
    <t>-</t>
  </si>
  <si>
    <t>Logistics lead</t>
  </si>
  <si>
    <t>Magnolia Valle</t>
  </si>
  <si>
    <t>Lenovo Professional Wireless Rechargeable Combo Keyboard and Mouse-LA Spanish</t>
  </si>
  <si>
    <t>68.28</t>
  </si>
  <si>
    <t>147.54</t>
  </si>
  <si>
    <t>63DEKAR3LA</t>
  </si>
  <si>
    <t>ThinkVision S24i-30 23.8 inch Monitor</t>
  </si>
  <si>
    <t>4X31R64337</t>
  </si>
  <si>
    <t>ThinkPad E14 G7, Intel® Core™ Ultra 5 235U vPro® (E-cores up to 4.10GHz, 12MB), 14" WUXGA Non-Touch, W11P64 US/UK_ENG, 32.0GB, 1x512GB SSD M.2 2242 PCIe Gen4 TLC Opal, Intel® Graphics, BT 5.3,Intel®AX211vPro, FPR, 1080PFHD Hybrid, 3 Cell Li-ion 48Wh, 65W, 3YR Premier NBD,1CourierCarryin, CO2 Offset,Keep your Drive, Black-Spanish (LA)</t>
  </si>
  <si>
    <t>21SYS5SW0J</t>
  </si>
  <si>
    <t>TOTAL USD</t>
  </si>
  <si>
    <t>CAL-4086</t>
  </si>
  <si>
    <t>05</t>
  </si>
  <si>
    <t>ALOW FORWARDING MEXICO SA DE CV</t>
  </si>
  <si>
    <t>RM-A-002-SI26-M19-L</t>
  </si>
  <si>
    <t>FV - 239</t>
  </si>
  <si>
    <t>RM-M-247-SI25-M19-L</t>
  </si>
  <si>
    <t>FV - 240</t>
  </si>
  <si>
    <t>RM-A-013-SI26-M19-L</t>
  </si>
  <si>
    <t>FV - 243</t>
  </si>
  <si>
    <t>RM-A-007-SI26-M19-L</t>
  </si>
  <si>
    <t>FV - 244</t>
  </si>
  <si>
    <t>RM-A-012-SI26-M19-L</t>
  </si>
  <si>
    <t>FV - 245</t>
  </si>
  <si>
    <t>CT-V-001-F5I26</t>
  </si>
  <si>
    <t>SAGS 33251</t>
  </si>
  <si>
    <t>CR-V-002-F5I26</t>
  </si>
  <si>
    <t>SAGS 33267</t>
  </si>
  <si>
    <t>FG-V-172-V1E25-M01</t>
  </si>
  <si>
    <t>SAGS 33280</t>
  </si>
  <si>
    <t xml:space="preserve">FG-A-0055-SE25-M19 </t>
  </si>
  <si>
    <t>M24548</t>
  </si>
  <si>
    <t>FG-A-0001SE26-M19</t>
  </si>
  <si>
    <t>M24550</t>
  </si>
  <si>
    <t>FG-A-0366AI25-M19-C8883</t>
  </si>
  <si>
    <t>M-24549</t>
  </si>
  <si>
    <t>C8287</t>
  </si>
  <si>
    <t>RM-V-010-V1I26-M19.1</t>
  </si>
  <si>
    <t>C8292</t>
  </si>
  <si>
    <t>RM-V-003-V1I26-M19.4</t>
  </si>
  <si>
    <t>C8295</t>
  </si>
  <si>
    <t>C8372</t>
  </si>
  <si>
    <t>RM-V-028-V1I26-M19.3</t>
  </si>
  <si>
    <t>C8438</t>
  </si>
  <si>
    <t>RM-V-010-V1I26-M19.2</t>
  </si>
  <si>
    <t>C8296</t>
  </si>
  <si>
    <t>RM-J-1158LI26-M19.3</t>
  </si>
  <si>
    <t>C8370</t>
  </si>
  <si>
    <t>C8419</t>
  </si>
  <si>
    <t>RM-J-1181LI26-M19.3</t>
  </si>
  <si>
    <t>C8455</t>
  </si>
  <si>
    <t>RM-J-1179LI26-M19</t>
  </si>
  <si>
    <t>AGU11740961</t>
  </si>
  <si>
    <t>RM-V-026-V1I26-M23.2</t>
  </si>
  <si>
    <t>AGU11740962</t>
  </si>
  <si>
    <t>RM-I-1019-AI26-M19</t>
  </si>
  <si>
    <t>DHEXM 43511</t>
  </si>
  <si>
    <t>RM-I-1016-AI26-M19-A</t>
  </si>
  <si>
    <t>DHEXM 43508</t>
  </si>
  <si>
    <t>RM-I-1004-AI26-M19</t>
  </si>
  <si>
    <t>DHEXM 43509</t>
  </si>
  <si>
    <t>RM-I-1028-AI26-M19</t>
  </si>
  <si>
    <t>DHEXM 43510</t>
  </si>
  <si>
    <t>RM-I-1012-AI26-M19</t>
  </si>
  <si>
    <t>DHEXM 43492</t>
  </si>
  <si>
    <t>DHEXM 43496</t>
  </si>
  <si>
    <t>RM-I-1033-AI26-M19</t>
  </si>
  <si>
    <t>DHEXM 43364</t>
  </si>
  <si>
    <t>RM-I-1018-AI26-M19</t>
  </si>
  <si>
    <t>DHEXM 43363</t>
  </si>
  <si>
    <t>RM-I-1017-AI26-M19</t>
  </si>
  <si>
    <t>DHEXM 43367</t>
  </si>
  <si>
    <t>RM-I-1002-AI26-M19</t>
  </si>
  <si>
    <t>DHEXM 43291</t>
  </si>
  <si>
    <t>RM-I-1042-AI26-M19</t>
  </si>
  <si>
    <t>DHEXM 43446</t>
  </si>
  <si>
    <t>RM-I-1043-AI26-M19</t>
  </si>
  <si>
    <t>DHEXM 43493</t>
  </si>
  <si>
    <t>RM-I-1046-AI26-M19</t>
  </si>
  <si>
    <t>DHEXM 43452</t>
  </si>
  <si>
    <t>RM-I-1044-AI26-M19</t>
  </si>
  <si>
    <t>DHEXM 43466</t>
  </si>
  <si>
    <t>RM-I-1045-AI26-M19</t>
  </si>
  <si>
    <t>DHEXM 43388</t>
  </si>
  <si>
    <t>RM-I-1049-AI26-M19</t>
  </si>
  <si>
    <t>DHEXM 43539</t>
  </si>
  <si>
    <t>RM-I-1005-AI26-M19</t>
  </si>
  <si>
    <t>ZCLIR00837750</t>
  </si>
  <si>
    <t>RM-I-1055-AI26-M19</t>
  </si>
  <si>
    <t>ZCLR006296917</t>
  </si>
  <si>
    <t>FG-I-0448-AE26-M19</t>
  </si>
  <si>
    <t>ZCLR006296918</t>
  </si>
  <si>
    <t>FG-1-0041-SE26-M23-L-D</t>
  </si>
  <si>
    <t>ALT82156</t>
  </si>
  <si>
    <t>AF-M-233-SI25-M19-L-B</t>
  </si>
  <si>
    <t>ALT82184</t>
  </si>
  <si>
    <t>RM-M-234-SI25-M19-L-B</t>
  </si>
  <si>
    <t>ALT82185</t>
  </si>
  <si>
    <t>RM-M-238-SI25-M19-L-B</t>
  </si>
  <si>
    <t>ALT82186</t>
  </si>
  <si>
    <t>RM-R-013-SI26-M19-B</t>
  </si>
  <si>
    <t>ALT82208</t>
  </si>
  <si>
    <t>RM-I-1041-AI26-M19</t>
  </si>
  <si>
    <t>GDL47896</t>
  </si>
  <si>
    <t>RM-I-1039-AI26-M19</t>
  </si>
  <si>
    <t>GDL47897</t>
  </si>
  <si>
    <t>RM-I-1040-AI26-M19</t>
  </si>
  <si>
    <t>GDL47898</t>
  </si>
  <si>
    <t>RM-A-0020AI26-M19-PFA.D//RM-A-0019AI26-M19-PFA.D</t>
  </si>
  <si>
    <t>MEX126079</t>
  </si>
  <si>
    <t>MZO189614</t>
  </si>
  <si>
    <t>MZO189664</t>
  </si>
  <si>
    <t>MZO189670</t>
  </si>
  <si>
    <t>MZO189672</t>
  </si>
  <si>
    <t>MZO189677</t>
  </si>
  <si>
    <t>MZO189688</t>
  </si>
  <si>
    <t>MZO189764</t>
  </si>
  <si>
    <t>MZO189775</t>
  </si>
  <si>
    <t>MZO189776</t>
  </si>
  <si>
    <t>MZO189815</t>
  </si>
  <si>
    <t>MZO189816</t>
  </si>
  <si>
    <t>MZO189817</t>
  </si>
  <si>
    <t>RM-M-561-SI25-M19-B</t>
  </si>
  <si>
    <t>MZO190150</t>
  </si>
  <si>
    <t>RM-M-568-SI25-M19-B</t>
  </si>
  <si>
    <t>MZO190151</t>
  </si>
  <si>
    <t>RM-M-573-SI25-M19-B</t>
  </si>
  <si>
    <t>MZO190153</t>
  </si>
  <si>
    <t>RM-M-556-SI25-M19-B</t>
  </si>
  <si>
    <t>MZO190155</t>
  </si>
  <si>
    <t>RM-M-558-SI25-M19-B</t>
  </si>
  <si>
    <t>MZO190156</t>
  </si>
  <si>
    <t>RM-M-012-SI26-M19-B</t>
  </si>
  <si>
    <t>MZO190158</t>
  </si>
  <si>
    <t>RM-M-011-SI26-M19-B</t>
  </si>
  <si>
    <t>MZO190160</t>
  </si>
  <si>
    <t>RM-M-562-SI25-M19-B</t>
  </si>
  <si>
    <t>MZO190161</t>
  </si>
  <si>
    <t>MZO190169</t>
  </si>
  <si>
    <t>RM-M-571-SI25-M19-B</t>
  </si>
  <si>
    <t>MZO190170</t>
  </si>
  <si>
    <t>RM-M-563-SI25-M19-B</t>
  </si>
  <si>
    <t>MZO190171</t>
  </si>
  <si>
    <t>RM-M-241-SI25-M19-L-B</t>
  </si>
  <si>
    <t>MZO190172</t>
  </si>
  <si>
    <t>RM-M-569-SI25-M19-B</t>
  </si>
  <si>
    <t>MZO190173</t>
  </si>
  <si>
    <t>RM-M-570-SI25-M19-B</t>
  </si>
  <si>
    <t>MZO190174</t>
  </si>
  <si>
    <t>RM-M-244-SI25-M19-L-B</t>
  </si>
  <si>
    <t>MZO190175</t>
  </si>
  <si>
    <t>RM-M-215-SI25-M19-L-B</t>
  </si>
  <si>
    <t>MZO190176</t>
  </si>
  <si>
    <t>RM-M-M-236-SI25-M19-L-B</t>
  </si>
  <si>
    <t>MZO190178</t>
  </si>
  <si>
    <t>RM-M-224-SI25-M19-L-B</t>
  </si>
  <si>
    <t>MZO190182</t>
  </si>
  <si>
    <t>RM-M-218-SI25-M19-L-B</t>
  </si>
  <si>
    <t>MZO190184</t>
  </si>
  <si>
    <t>RM-M-559-SI25-M19-B</t>
  </si>
  <si>
    <t>MZO190186</t>
  </si>
  <si>
    <t>RM-M-560-SI25-M19-B</t>
  </si>
  <si>
    <t>MZO190187</t>
  </si>
  <si>
    <t>FG-R-2108LE25.M19//FG-R-2109LE25.M19</t>
  </si>
  <si>
    <t>NL241738</t>
  </si>
  <si>
    <t>RM-R-016-SI26-M19</t>
  </si>
  <si>
    <t>RM-M-242-SI25-M19-L</t>
  </si>
  <si>
    <t>RM-M-250-SI25-M19-l</t>
  </si>
  <si>
    <t>RM-M-221-SI25-M19-L-F</t>
  </si>
  <si>
    <t>RM-M-201-SI25-M19-F</t>
  </si>
  <si>
    <t>RM-M-211-SI25-M19-F</t>
  </si>
  <si>
    <t>RM-M-208-SI25-M19-L-F</t>
  </si>
  <si>
    <t>RM-M-196-SI25-M19-L-F</t>
  </si>
  <si>
    <t>RM-M-200-SI25-M19</t>
  </si>
  <si>
    <t>RM-M-214-SI25-M19-L-F</t>
  </si>
  <si>
    <t>RM-A-001-SI26-M19-L</t>
  </si>
  <si>
    <t>RM-M-254-SI25-M19-L</t>
  </si>
  <si>
    <t>RM-M-252-SI25-M19-L</t>
  </si>
  <si>
    <t>RM-M-246-SI25-M19-L</t>
  </si>
  <si>
    <t>AF-M-229-SI25-M19-L</t>
  </si>
  <si>
    <t>RM-M-256-SI25-M19-L</t>
  </si>
  <si>
    <t>RM-M-248-SI25-M19-L</t>
  </si>
  <si>
    <t>RM-M-251-SI25-M19-L</t>
  </si>
  <si>
    <t>RM-M-001-SI26-M19</t>
  </si>
  <si>
    <t>RM-M-227-SI25-M19-L</t>
  </si>
  <si>
    <t>RM-M-231-SI25-M19-L-F</t>
  </si>
  <si>
    <t>RM-M-215-SI25-M19-L-F</t>
  </si>
  <si>
    <t>RM-M-236-SI25-M19-L-</t>
  </si>
  <si>
    <t>RM-M-241-SI25-M19-L-F</t>
  </si>
  <si>
    <t>RM-J-1146LI26-M19</t>
  </si>
  <si>
    <t>RM-R-018SI26-M19</t>
  </si>
  <si>
    <t>RM-J-1171LI26-M19</t>
  </si>
  <si>
    <t>RM-J-1160LI26-M19</t>
  </si>
  <si>
    <t>RM-A-0021AI26-M19-C9049</t>
  </si>
  <si>
    <t>RM-J-1152LI26-M19</t>
  </si>
  <si>
    <t>FAGDLE16714</t>
  </si>
  <si>
    <t>4-685-22588</t>
  </si>
  <si>
    <t>R02603</t>
  </si>
  <si>
    <t>R02608</t>
  </si>
  <si>
    <t>R02602</t>
  </si>
  <si>
    <t>R02606</t>
  </si>
  <si>
    <t>RM-M-557-SI25-M19</t>
  </si>
  <si>
    <t>F 61379</t>
  </si>
  <si>
    <t>RM-M-561-SI25-M19</t>
  </si>
  <si>
    <t>F 61380</t>
  </si>
  <si>
    <t>RM-M-011-SI26-M19</t>
  </si>
  <si>
    <t>F 61381</t>
  </si>
  <si>
    <t>FG-R-2105LE25.M19</t>
  </si>
  <si>
    <t>FG-R-2106LE25.M01</t>
  </si>
  <si>
    <t>FG-R-2110LE25.M19</t>
  </si>
  <si>
    <t>FG-R-2107LE25.M01</t>
  </si>
  <si>
    <t>FG-R-2108LE25.M19</t>
  </si>
  <si>
    <t>FG-R-2109LE25.M19</t>
  </si>
  <si>
    <t>FG-R-2119LE25.M01</t>
  </si>
  <si>
    <t>FG-R-2115LE25.M19</t>
  </si>
  <si>
    <t>FG-R-2112LE25.M19</t>
  </si>
  <si>
    <t>FG-R-2111LE25.M19</t>
  </si>
  <si>
    <t>FG-R-2113LE25.M19</t>
  </si>
  <si>
    <t>FG-V-009-V1E26-M01.1</t>
  </si>
  <si>
    <t>MX-1086</t>
  </si>
  <si>
    <t>RM-V-020-V1I26-M19</t>
  </si>
  <si>
    <t>MX-1087</t>
  </si>
  <si>
    <t>RM-M-558-SI25-M19/RM-M-571-SI25-M19</t>
  </si>
  <si>
    <t>CAL-4047</t>
  </si>
  <si>
    <t>RM-M-556-SI26-M19</t>
  </si>
  <si>
    <t>CAL-4050</t>
  </si>
  <si>
    <t>FG-R-1933LE25.M19</t>
  </si>
  <si>
    <t>FG-R-1892LE25.M19</t>
  </si>
  <si>
    <t>RM-J-1178LI26-M19</t>
  </si>
  <si>
    <t xml:space="preserve">RM-J-1155LI26-M19.2 </t>
  </si>
  <si>
    <t xml:space="preserve">FG-A-0004-SE26-M19 </t>
  </si>
  <si>
    <t>FG-A-0005-SE26-M19</t>
  </si>
  <si>
    <t>RM-J-1173LI26-M19</t>
  </si>
  <si>
    <t>9385878-1</t>
  </si>
  <si>
    <t>SHGZLO6490687V</t>
  </si>
  <si>
    <t>SGMXATM066852</t>
  </si>
  <si>
    <t>SZMZL26010923</t>
  </si>
  <si>
    <t>KINGFA SCI.&amp;TECH.CO.,LTD.</t>
  </si>
  <si>
    <t>SZMZL26010366</t>
  </si>
  <si>
    <t>SZMZL26010394</t>
  </si>
  <si>
    <t>DONGGUAN KASTEK AUTOMATION E QUIPMENTCO.,LTD</t>
  </si>
  <si>
    <t>3658-6000481</t>
  </si>
  <si>
    <t>F5</t>
  </si>
  <si>
    <t>M00</t>
  </si>
  <si>
    <t>3658-6001450</t>
  </si>
  <si>
    <t>3658-5008646</t>
  </si>
  <si>
    <t xml:space="preserve">25-16-1690-5020993
</t>
  </si>
  <si>
    <t>OOLU9898198</t>
  </si>
  <si>
    <t>JE_CHINA</t>
  </si>
  <si>
    <t>25 16 1690 5021922
25 16 1690 5021923</t>
  </si>
  <si>
    <t>ZLOCB25000123</t>
  </si>
  <si>
    <t>QROAE2511843</t>
  </si>
  <si>
    <t>SZX</t>
  </si>
  <si>
    <t>JOHNSON ELECTRIC (JIANGMEN)</t>
  </si>
  <si>
    <t>26-730 3658-6000216</t>
  </si>
  <si>
    <t>TB-003</t>
  </si>
  <si>
    <t>26-730 3658-6000245</t>
  </si>
  <si>
    <t>STOP OFF</t>
  </si>
  <si>
    <t>26 24 3483 6089009</t>
  </si>
  <si>
    <t>26 24 3483 6089009.</t>
  </si>
  <si>
    <t>26 24 3483 6089013/26 24 3483 6089018</t>
  </si>
  <si>
    <t>DG122-0315641</t>
  </si>
  <si>
    <t>EUROPLAST</t>
  </si>
  <si>
    <t>DG122-0315291</t>
  </si>
  <si>
    <t>26- 52- 3600- 6010807</t>
  </si>
  <si>
    <t>SGIEC</t>
  </si>
  <si>
    <t>26- 52- 3600- 6010396</t>
  </si>
  <si>
    <t>26- 52- 3600- 6010571</t>
  </si>
  <si>
    <t>SMRGECL</t>
  </si>
  <si>
    <t>26- 52- 3600- 6010572</t>
  </si>
  <si>
    <t>26- 52- 3600- 6010410</t>
  </si>
  <si>
    <t>BI</t>
  </si>
  <si>
    <t>26- 52- 3600- 6010427</t>
  </si>
  <si>
    <t>26- 52- 3600- 6010804</t>
  </si>
  <si>
    <t>TMTCL</t>
  </si>
  <si>
    <t>TWN</t>
  </si>
  <si>
    <t>26- 52- 3600- 6010841</t>
  </si>
  <si>
    <t>26- 52- 3600- 6010421</t>
  </si>
  <si>
    <t>GFGCK</t>
  </si>
  <si>
    <t>26- 52- 3600- 6010568</t>
  </si>
  <si>
    <t>DFAECL</t>
  </si>
  <si>
    <t>26- 52- 3600- 6011761</t>
  </si>
  <si>
    <t>SKAECL</t>
  </si>
  <si>
    <t>26- 52- 3600- 6011618</t>
  </si>
  <si>
    <t>SKUECL</t>
  </si>
  <si>
    <t>26- 52- 3600- 6011755</t>
  </si>
  <si>
    <t>26- 52- 3600- 6011996</t>
  </si>
  <si>
    <t>26- 52- 3600- 6011620</t>
  </si>
  <si>
    <t>26- 52- 3600- 6012435</t>
  </si>
  <si>
    <t>25-810-3699-6021041</t>
  </si>
  <si>
    <t>EXITATMHA873061</t>
  </si>
  <si>
    <t>NEYNO 2026108</t>
  </si>
  <si>
    <t>JOHNSON ELECTRIC NORTH AMERICA, INC</t>
  </si>
  <si>
    <t>25-810-3699-6000189</t>
  </si>
  <si>
    <t>262320385</t>
  </si>
  <si>
    <t>MRSU8751468</t>
  </si>
  <si>
    <t>CLG-CONSOLIDATION &amp; LOGISTICS GMBH</t>
  </si>
  <si>
    <t>IFS NEUTRAL MARITIME SERVICES DE MEXICO SA DE CV</t>
  </si>
  <si>
    <t>0138015IMP</t>
  </si>
  <si>
    <t>25-810-3699-6000659</t>
  </si>
  <si>
    <t>721143740</t>
  </si>
  <si>
    <t>MRKU2693280</t>
  </si>
  <si>
    <t>SACO SHIPPING GMBH AS AGENT</t>
  </si>
  <si>
    <t>25-810-3699-6000660</t>
  </si>
  <si>
    <t>25-810-3699-6000692</t>
  </si>
  <si>
    <t>MEDUBG229363</t>
  </si>
  <si>
    <t>CAAU6961241</t>
  </si>
  <si>
    <t>Johnson Electric d.o.o.</t>
  </si>
  <si>
    <t>SERVIA</t>
  </si>
  <si>
    <t>26-480-3993-6000084</t>
  </si>
  <si>
    <t>888102033270</t>
  </si>
  <si>
    <t>26-480-3993-6000082</t>
  </si>
  <si>
    <t>26-480-3993-6000083</t>
  </si>
  <si>
    <t>26-85-34166012353</t>
  </si>
  <si>
    <t>MXO101513731502 / MXO101513733145</t>
  </si>
  <si>
    <t>26-Jan-26</t>
  </si>
  <si>
    <t>COMPLEMENTARIA DE LA CUENTA MZO187856</t>
  </si>
  <si>
    <t>COMPLEMENTARIA DE LA CUENTA MZO189156</t>
  </si>
  <si>
    <t>COMPLEMENTARIA DE LA CUENTA MZO189167</t>
  </si>
  <si>
    <t>COMPLEMENTARIA DE LA CUENTA MZO189168</t>
  </si>
  <si>
    <t>COMPLEMENTARIA DE LA CUENTA MZO188447</t>
  </si>
  <si>
    <t>27-Jan-26</t>
  </si>
  <si>
    <t>COMPLEMENTARIA DE LA CUENTA MZO189154</t>
  </si>
  <si>
    <t>COMPLEMENTARIA DE LA CUENTA MZO189157</t>
  </si>
  <si>
    <t>COMPLEMENTARIA DE LA CUENTA MZO189149</t>
  </si>
  <si>
    <t>COMPLEMENTARIA DE LA CUENTA MZO189240</t>
  </si>
  <si>
    <t>COMPLEMENTARIA DE LA CUENTA MZO189239</t>
  </si>
  <si>
    <t>COMPLEMENTARIA DE LA CUENTA MZO189355</t>
  </si>
  <si>
    <t>26 16 1690 6000718</t>
  </si>
  <si>
    <t>COSU6437870993</t>
  </si>
  <si>
    <t>SELU4264424</t>
  </si>
  <si>
    <t>30-Jan-26</t>
  </si>
  <si>
    <t>D1392346</t>
  </si>
  <si>
    <t>26 16 1690 6002199</t>
  </si>
  <si>
    <t>COSU6438984020</t>
  </si>
  <si>
    <t>CSGU6508221</t>
  </si>
  <si>
    <t>26 16 1690 6002216</t>
  </si>
  <si>
    <t>26 16 1690 6000715</t>
  </si>
  <si>
    <t>COSU6437870990</t>
  </si>
  <si>
    <t>FSCU8313696</t>
  </si>
  <si>
    <t>D1392912</t>
  </si>
  <si>
    <t>26 16 1690 6000717</t>
  </si>
  <si>
    <t>COSU6437870992</t>
  </si>
  <si>
    <t>DFSU7236054</t>
  </si>
  <si>
    <t>D1392576</t>
  </si>
  <si>
    <t>26 16 1690 6002197</t>
  </si>
  <si>
    <t>MEDUYM485338</t>
  </si>
  <si>
    <t>MSMU7844524</t>
  </si>
  <si>
    <t>26 16 1690 6002198</t>
  </si>
  <si>
    <t>MEDUYM485320</t>
  </si>
  <si>
    <t>MSMU5908635</t>
  </si>
  <si>
    <t>26 16 1690 6000721</t>
  </si>
  <si>
    <t>MEDUYM382477</t>
  </si>
  <si>
    <t>26 16 1690 6000716</t>
  </si>
  <si>
    <t>COSU6437870991</t>
  </si>
  <si>
    <t>OOLU9983140</t>
  </si>
  <si>
    <t>D1392099/D1392045</t>
  </si>
  <si>
    <t>26 16 1690 6002202</t>
  </si>
  <si>
    <t>COSU6438984023</t>
  </si>
  <si>
    <t>CSLU6013836</t>
  </si>
  <si>
    <t>26 16 1690 6000714</t>
  </si>
  <si>
    <t>OOLU2038281640</t>
  </si>
  <si>
    <t>SEGU6986532</t>
  </si>
  <si>
    <t>CM4626254</t>
  </si>
  <si>
    <t>26 16 1690 6001624</t>
  </si>
  <si>
    <t>SNLFSHXL0100708</t>
  </si>
  <si>
    <t>RFE172084</t>
  </si>
  <si>
    <t>26 16 1690 6002200</t>
  </si>
  <si>
    <t>COSU6438984021</t>
  </si>
  <si>
    <t>SELU4521060</t>
  </si>
  <si>
    <t>26 16 1690 6002201</t>
  </si>
  <si>
    <t>COSU6438984022</t>
  </si>
  <si>
    <t>OOLU9575488</t>
  </si>
  <si>
    <t>26 16 1690 6002010</t>
  </si>
  <si>
    <t>COSU6439103860</t>
  </si>
  <si>
    <t>TMH56714</t>
  </si>
  <si>
    <t>26 16 1690 6000726</t>
  </si>
  <si>
    <t>ONEYSELFL8352900</t>
  </si>
  <si>
    <t>RFE170736</t>
  </si>
  <si>
    <t>26 16 1690 6000713</t>
  </si>
  <si>
    <t>HDMUSHAZR4W73100</t>
  </si>
  <si>
    <t>SHANGHAI MALU RI YONG JEA GATE
ELECTRIC CO LTD</t>
  </si>
  <si>
    <t>25 16 1690 6002260</t>
  </si>
  <si>
    <t>HLCUSEL251104406</t>
  </si>
  <si>
    <t>26 16 1690 6002259</t>
  </si>
  <si>
    <t>26 16 1690 6000720</t>
  </si>
  <si>
    <t>MEDUYM382469</t>
  </si>
  <si>
    <t>TLLU7603548</t>
  </si>
  <si>
    <t>26 16 1690 6000719</t>
  </si>
  <si>
    <t>MEDUYM382485</t>
  </si>
  <si>
    <t>FBLU0063948</t>
  </si>
  <si>
    <t>SNAP0092649</t>
  </si>
  <si>
    <t>SMAA8144786</t>
  </si>
  <si>
    <t>SMAA8145252</t>
  </si>
  <si>
    <t>SGDL0082442</t>
  </si>
  <si>
    <t>SGDL0082373</t>
  </si>
  <si>
    <t>SGDL0082568</t>
  </si>
  <si>
    <t>SGDL0082522</t>
  </si>
  <si>
    <t>SGDL0082256</t>
  </si>
  <si>
    <t>SGDL0082289</t>
  </si>
  <si>
    <t>SGDL0082337</t>
  </si>
  <si>
    <t>SGDL0082364</t>
  </si>
  <si>
    <t>SBKK0523101</t>
  </si>
  <si>
    <t>THBKK</t>
  </si>
  <si>
    <t>SMAA8145812</t>
  </si>
  <si>
    <t>SMAA8145518</t>
  </si>
  <si>
    <t>SBKK0521838</t>
  </si>
  <si>
    <t>SSJO0024299</t>
  </si>
  <si>
    <t>MICROTECHNOLOGIES S.A</t>
  </si>
  <si>
    <t>CRAJU</t>
  </si>
  <si>
    <t>SMAA8146163</t>
  </si>
  <si>
    <t>SMAA8145065</t>
  </si>
  <si>
    <t>SBKK0522868</t>
  </si>
  <si>
    <t>THLCH</t>
  </si>
  <si>
    <t>SBKK0523530</t>
  </si>
  <si>
    <t>SGDL0082523</t>
  </si>
  <si>
    <t>SGDL0082553</t>
  </si>
  <si>
    <t>SGDL0082658</t>
  </si>
  <si>
    <t>SGDL0082715</t>
  </si>
  <si>
    <t>SGDL0082718</t>
  </si>
  <si>
    <t>SGDL0082759</t>
  </si>
  <si>
    <t>SGDL0082576</t>
  </si>
  <si>
    <t>CONSOLIDATED ELECTRONIC WIRE &amp; CABLE CO. // 11044 King Avenue Franklin Park Illinois 60131 United States</t>
  </si>
  <si>
    <t>CONSOLIDATED ELECTRONIC WIRE &amp; CABLE CO. //. United States</t>
  </si>
  <si>
    <t>MATRILGASA Parque industrial City Park. Av Aviación 5051 Int 4. San Juan de Ocotab ZAPOPAN Jalisco 45019 Mexico</t>
  </si>
  <si>
    <t>MATRILGASA. Mexico</t>
  </si>
  <si>
    <t xml:space="preserve">TDS INC United States </t>
  </si>
  <si>
    <t>JOHNSON ELECTRIC GROUP MEXICO S DE RL DE CV BLVD. MORELOS 1109 MEGA PARQUE INDUSTRIAL AEROPUERTO DE CALERA Zacatecas Zacatecas 98519 Mexico</t>
  </si>
  <si>
    <t>01/27/2026</t>
  </si>
  <si>
    <t>26-160-1690-6000716</t>
  </si>
  <si>
    <t>26-160-1690-6000718</t>
  </si>
  <si>
    <t>26-160-1690-6002198</t>
  </si>
  <si>
    <t>H07096</t>
  </si>
  <si>
    <t>4WX9842</t>
  </si>
  <si>
    <t>3324 - 6047927</t>
  </si>
  <si>
    <t>4WU8000</t>
  </si>
  <si>
    <t>3325 - 6047927</t>
  </si>
  <si>
    <t>4WU7991</t>
  </si>
  <si>
    <t>3326 - 6047927</t>
  </si>
  <si>
    <t>3327 - 6047927</t>
  </si>
  <si>
    <t>3328 - 6047927</t>
  </si>
  <si>
    <t>3329 - 6047927</t>
  </si>
  <si>
    <t>26-730-3658-6000232</t>
  </si>
  <si>
    <t>2616-1690-6000717/2616-1690-6002202</t>
  </si>
  <si>
    <t>DFSU7236054/CSLU6013836</t>
  </si>
  <si>
    <t>2616-1690-600715</t>
  </si>
  <si>
    <t>1 GUIA</t>
  </si>
  <si>
    <t>CAJA: 39-AH-1T</t>
  </si>
  <si>
    <t>9 GUIAS</t>
  </si>
  <si>
    <t>CAJA: CB-059</t>
  </si>
  <si>
    <t>MEDUBG229371</t>
  </si>
  <si>
    <t>BEAU 4277372</t>
  </si>
  <si>
    <t>MSC ANSHIKA VI - NH601A</t>
  </si>
  <si>
    <t>HLBU 3026847</t>
  </si>
  <si>
    <t xml:space="preserve">GSL MARIA </t>
  </si>
  <si>
    <t>HLBU 1534319</t>
  </si>
  <si>
    <t>SEKU 1167017</t>
  </si>
  <si>
    <t>COM</t>
  </si>
  <si>
    <t>Sum of %</t>
  </si>
  <si>
    <t>Grand Total</t>
  </si>
  <si>
    <t>SAGS 33306</t>
  </si>
  <si>
    <t>SAGS 33321</t>
  </si>
  <si>
    <t>SAGS 33310</t>
  </si>
  <si>
    <t>SAGS 33322</t>
  </si>
  <si>
    <t>SAGS 33323</t>
  </si>
  <si>
    <t>INVOICE</t>
  </si>
  <si>
    <t>TOTAL/MXN</t>
  </si>
  <si>
    <t>06</t>
  </si>
  <si>
    <t xml:space="preserve">SOLUTIONS CARGO </t>
  </si>
  <si>
    <t>RM-A-005-SI26-M19-L</t>
  </si>
  <si>
    <t>FV - 248</t>
  </si>
  <si>
    <t>RM-A-008-SI26-M19-L</t>
  </si>
  <si>
    <t>FV - 247</t>
  </si>
  <si>
    <t>RM-A-0024AI26-M19</t>
  </si>
  <si>
    <t>INV-1099</t>
  </si>
  <si>
    <t>CR-V-003-F5I26</t>
  </si>
  <si>
    <t>CR-V-006-F5I26</t>
  </si>
  <si>
    <t>CR-V-005-F5I26</t>
  </si>
  <si>
    <t>CR-V-007-F5I26</t>
  </si>
  <si>
    <t>CR-V-004-F5I26</t>
  </si>
  <si>
    <t>RM-V-003-V1I26-M19.8</t>
  </si>
  <si>
    <t>C8529</t>
  </si>
  <si>
    <t>RM-V-003-V1I26-M19.7</t>
  </si>
  <si>
    <t>C8530</t>
  </si>
  <si>
    <t>RM-V-028-V1I26-M19.4</t>
  </si>
  <si>
    <t>C8550</t>
  </si>
  <si>
    <t>RM-J-1187LI26-M19.2</t>
  </si>
  <si>
    <t>C8503</t>
  </si>
  <si>
    <t>C8545</t>
  </si>
  <si>
    <t>C8546</t>
  </si>
  <si>
    <t>RM-J-1163LI26-M19</t>
  </si>
  <si>
    <t>RM-I-1025-AI26-M19</t>
  </si>
  <si>
    <t>DHEXM 43663</t>
  </si>
  <si>
    <t>RM-I-1022-AI26-M19</t>
  </si>
  <si>
    <t>DHEXM 43598</t>
  </si>
  <si>
    <t>RM-I-1050-AI26-M19</t>
  </si>
  <si>
    <t>DHEXM 43679</t>
  </si>
  <si>
    <t>RM-I-1065-AI26-M19</t>
  </si>
  <si>
    <t>DHEXM 43688</t>
  </si>
  <si>
    <t>RM-I-1067-AI26-M19</t>
  </si>
  <si>
    <t>DHEXM 43689</t>
  </si>
  <si>
    <t>RM-I-1062-AI26-M19</t>
  </si>
  <si>
    <t>ZCLIR00840551</t>
  </si>
  <si>
    <t>RM-I-1075-AI26-M19</t>
  </si>
  <si>
    <t>ZCLR006307444</t>
  </si>
  <si>
    <t>FG-I-0461-AE26-M46</t>
  </si>
  <si>
    <t>ZCLR006307445</t>
  </si>
  <si>
    <t>RM-J-1157LI26-M19.1,RM-J-1158LI26-M19.1</t>
  </si>
  <si>
    <t>A269442</t>
  </si>
  <si>
    <t>RM-J-1158LI26-M19.1</t>
  </si>
  <si>
    <t>A269443</t>
  </si>
  <si>
    <t>RM-J-1157LI26-M19.1</t>
  </si>
  <si>
    <t>A269444</t>
  </si>
  <si>
    <t>RM-J-1191LI26-M19</t>
  </si>
  <si>
    <t>A269445</t>
  </si>
  <si>
    <t>RM-J-1181LI26-M19.2</t>
  </si>
  <si>
    <t>A269446</t>
  </si>
  <si>
    <t>RM-J-1181LI26-M19.1</t>
  </si>
  <si>
    <t>A269447</t>
  </si>
  <si>
    <t>FG-A-0003-SE26-M19.D</t>
  </si>
  <si>
    <t>ALT82356</t>
  </si>
  <si>
    <t>RM-R-014-SI26-M19-B</t>
  </si>
  <si>
    <t>ALT82397</t>
  </si>
  <si>
    <t>FG-I-0043-SE26-M23-L.D</t>
  </si>
  <si>
    <t>ALT82398</t>
  </si>
  <si>
    <t>FG-A-0004-SE26-M19</t>
  </si>
  <si>
    <t>ALT82402</t>
  </si>
  <si>
    <t>FG-A-0005-SE26-M19.D</t>
  </si>
  <si>
    <t>ALT82403</t>
  </si>
  <si>
    <t>RM-I-1047-AI26-M19</t>
  </si>
  <si>
    <t>GDL47937</t>
  </si>
  <si>
    <t>RM-I-1060-AI25-M19</t>
  </si>
  <si>
    <t>GDL47961</t>
  </si>
  <si>
    <t>RM-I-1038-AI25-M19</t>
  </si>
  <si>
    <t>GDL47962</t>
  </si>
  <si>
    <t>RM-I-1059-AI25-M19</t>
  </si>
  <si>
    <t>GDL47963</t>
  </si>
  <si>
    <t>RM-I-1037AI26-M19</t>
  </si>
  <si>
    <t>GDL47964</t>
  </si>
  <si>
    <t>RM-A-0015AI26-M19-C9158.D</t>
  </si>
  <si>
    <t>MEX126232</t>
  </si>
  <si>
    <t>RM-M-222-SI25-M19-L-B</t>
  </si>
  <si>
    <t>MZO190260</t>
  </si>
  <si>
    <t>RM-M-225-SI25-M19-L-B</t>
  </si>
  <si>
    <t>MZO190394</t>
  </si>
  <si>
    <t>RM-M-230-SI25-M19-L-B</t>
  </si>
  <si>
    <t>MZO190395</t>
  </si>
  <si>
    <t>RM-M-001-SI26-M19-L-B</t>
  </si>
  <si>
    <t>MZO190396</t>
  </si>
  <si>
    <t>MZO190400</t>
  </si>
  <si>
    <t>MZO190416</t>
  </si>
  <si>
    <t>RM-M-567-SI25-M19-B</t>
  </si>
  <si>
    <t>MZO190487</t>
  </si>
  <si>
    <t>MZO190566</t>
  </si>
  <si>
    <t>RM-M-048-SI26-M19</t>
  </si>
  <si>
    <t>MZO190580</t>
  </si>
  <si>
    <t>MZO190601</t>
  </si>
  <si>
    <t>MZO190785</t>
  </si>
  <si>
    <t>MZO190787</t>
  </si>
  <si>
    <t>MZO190790</t>
  </si>
  <si>
    <t>MZO190791</t>
  </si>
  <si>
    <t>FG-A-0081-SE25-M19.SINCO</t>
  </si>
  <si>
    <t>RM-R-020-SI26-M19</t>
  </si>
  <si>
    <t>RM-R-018-SI26-M19</t>
  </si>
  <si>
    <t>RM-J-1130LI25-M19</t>
  </si>
  <si>
    <t>RM-J-1143LI26-M19</t>
  </si>
  <si>
    <t>RM-J-1172LI26-M19</t>
  </si>
  <si>
    <t>RM-J-1168LI26-M19</t>
  </si>
  <si>
    <t>RM-J-1170LI26-M19</t>
  </si>
  <si>
    <t>RM-J-1175LI26-M19</t>
  </si>
  <si>
    <t>RM-J-1033LI25-M19</t>
  </si>
  <si>
    <t>5-466-11371</t>
  </si>
  <si>
    <t>5-466-12072</t>
  </si>
  <si>
    <t>5-466-12073</t>
  </si>
  <si>
    <t>EXRGDL023723</t>
  </si>
  <si>
    <t>4-685-37285</t>
  </si>
  <si>
    <t>R02609</t>
  </si>
  <si>
    <t>R02613</t>
  </si>
  <si>
    <t>I02441</t>
  </si>
  <si>
    <t>R02626</t>
  </si>
  <si>
    <t>FG-R-2118LE25.M19</t>
  </si>
  <si>
    <t>FG-R-2116LE25.M19</t>
  </si>
  <si>
    <t>FG-R-2117LE25.M19</t>
  </si>
  <si>
    <t>FG-V-023-V1E26-M46</t>
  </si>
  <si>
    <t>M-1090</t>
  </si>
  <si>
    <t>RM-V-034-V1I26-M19</t>
  </si>
  <si>
    <t>MX-1091</t>
  </si>
  <si>
    <t>RM-M-012-SI25-M19</t>
  </si>
  <si>
    <t>CAL-4061</t>
  </si>
  <si>
    <t>RM-M-563-SI25-M19</t>
  </si>
  <si>
    <t>CAL-4062</t>
  </si>
  <si>
    <t>CAL-4065</t>
  </si>
  <si>
    <t>RM-M-567-SI25-M19</t>
  </si>
  <si>
    <t>CAL-4063</t>
  </si>
  <si>
    <t>RM-M-573-SI25-M19</t>
  </si>
  <si>
    <t>CAL-4064</t>
  </si>
  <si>
    <t>RM-M-575-SI25-M19</t>
  </si>
  <si>
    <t>CAL-4073</t>
  </si>
  <si>
    <t>RM-M-566-SI25-M19/RM-M-565-SI25-M19</t>
  </si>
  <si>
    <t>CAL-4072</t>
  </si>
  <si>
    <t>RM-M-585-SI25-M19/RM-M-555-SI25-M19</t>
  </si>
  <si>
    <t>CAL-4068</t>
  </si>
  <si>
    <t>RM-M-582-SI25-M19/RM-M-587-SI25-M19</t>
  </si>
  <si>
    <t>CAL-4059</t>
  </si>
  <si>
    <t>RM-M-586-SI25-M19/RM-M-584-SI25-M19</t>
  </si>
  <si>
    <t>CAL-4081</t>
  </si>
  <si>
    <t>RM-A-0019AI26-M19-C9049/RM-A-0020AI26-M19-C9049</t>
  </si>
  <si>
    <t>RM-V-020-V1I26-M19.1</t>
  </si>
  <si>
    <t>RM-J-1177LI26-M19</t>
  </si>
  <si>
    <t>9394639-1</t>
  </si>
  <si>
    <t>RM-J-1182LI26-M19</t>
  </si>
  <si>
    <t>9400910-1</t>
  </si>
  <si>
    <t>RM-J-1180LI26-M19</t>
  </si>
  <si>
    <t>9400911-1</t>
  </si>
  <si>
    <t>RM-J-1185LI26-M19</t>
  </si>
  <si>
    <t>9404804-1</t>
  </si>
  <si>
    <t>HAMATM6301824V</t>
  </si>
  <si>
    <t>Johnson Electric Hungary Kft</t>
  </si>
  <si>
    <t>SHGZLO6491500V</t>
  </si>
  <si>
    <t>SHANGHAI KRAH ELECTRONICS CO LTD</t>
  </si>
  <si>
    <t>JE_NIS</t>
  </si>
  <si>
    <t>SRB</t>
  </si>
  <si>
    <t>3658-6001483</t>
  </si>
  <si>
    <t>3658-6001490</t>
  </si>
  <si>
    <t>3658-6001491</t>
  </si>
  <si>
    <t>3658-6001507</t>
  </si>
  <si>
    <t>3658-6001508</t>
  </si>
  <si>
    <t>26 24 3483 6089016</t>
  </si>
  <si>
    <t>TB-036</t>
  </si>
  <si>
    <t>26 24 3483 6089013/26 24 3483 6089018.</t>
  </si>
  <si>
    <t>26 24 3483 6089016.</t>
  </si>
  <si>
    <t>22-01-2026</t>
  </si>
  <si>
    <t>26- 52- 3600- 6010404</t>
  </si>
  <si>
    <t>26- 52- 3600- 6012659</t>
  </si>
  <si>
    <t>FW</t>
  </si>
  <si>
    <t>26- 52- 3600- 6013557</t>
  </si>
  <si>
    <t>26- 52- 3600- 6014319</t>
  </si>
  <si>
    <t>JHCL</t>
  </si>
  <si>
    <t>26- 52- 3600- 6014309</t>
  </si>
  <si>
    <t>26-240-3483-6089009</t>
  </si>
  <si>
    <t>CB-030, CB-057</t>
  </si>
  <si>
    <t>19/1/2026, 23/1/2026</t>
  </si>
  <si>
    <t>26-240-3483-6089015</t>
  </si>
  <si>
    <t>CB-057</t>
  </si>
  <si>
    <t>23/1/2026</t>
  </si>
  <si>
    <t>26-240-3483-6089012</t>
  </si>
  <si>
    <t>CB-030</t>
  </si>
  <si>
    <t>19/1/2026</t>
  </si>
  <si>
    <t>26-800-3483-6082005</t>
  </si>
  <si>
    <t>07-BE-2T</t>
  </si>
  <si>
    <t>26/1/2026</t>
  </si>
  <si>
    <t>26-240-3483-6089013</t>
  </si>
  <si>
    <t>CB-011</t>
  </si>
  <si>
    <t>30/1/2026</t>
  </si>
  <si>
    <t>26-240-3483-6089018</t>
  </si>
  <si>
    <t>25-810-3699-6021096</t>
  </si>
  <si>
    <t>HLXU5354307</t>
  </si>
  <si>
    <t>25-810-3699-6000693</t>
  </si>
  <si>
    <t>BEAU4277372</t>
  </si>
  <si>
    <t>25-810-3699-6021111</t>
  </si>
  <si>
    <t>ATMPRG153284V</t>
  </si>
  <si>
    <t>25-810-3699-6021155</t>
  </si>
  <si>
    <t>30741187</t>
  </si>
  <si>
    <t>HLBU1534319</t>
  </si>
  <si>
    <t>25-810-3699-6021154</t>
  </si>
  <si>
    <t>SEKU1167017</t>
  </si>
  <si>
    <t>26-480-3993-6000098</t>
  </si>
  <si>
    <t>888135367223</t>
  </si>
  <si>
    <t>26-480-3993-6000121</t>
  </si>
  <si>
    <t>26-480-3993-6000071</t>
  </si>
  <si>
    <t>26-480-3993-6000120</t>
  </si>
  <si>
    <t>887742663033</t>
  </si>
  <si>
    <t>26-480-3993-6000070</t>
  </si>
  <si>
    <t>887871887149</t>
  </si>
  <si>
    <t>26-47-34166000413</t>
  </si>
  <si>
    <t>2026 V3 24 / 2026 V3 17</t>
  </si>
  <si>
    <t>26 16 1690 6000725</t>
  </si>
  <si>
    <t>TMH56806</t>
  </si>
  <si>
    <t>26 16 1690 6002285</t>
  </si>
  <si>
    <t>HLCUSEL251163087</t>
  </si>
  <si>
    <t>26 16 1690 6002262</t>
  </si>
  <si>
    <t>26 16 1690 6002261</t>
  </si>
  <si>
    <t>COMPLEMENTARIA DE LA CUENTA MZO188203</t>
  </si>
  <si>
    <t>COMPLEMENTARIA DE LA CUENTA MZO188442//MNND23659775</t>
  </si>
  <si>
    <t>26 16 1690 6002927</t>
  </si>
  <si>
    <t>MEDUYM485346</t>
  </si>
  <si>
    <t>CAXU9227982</t>
  </si>
  <si>
    <t>COMPLEMENTARIA DE LA CUENTA MZO189164</t>
  </si>
  <si>
    <t>COMPLEMENTARIA DE LA CUENTA MZO190171</t>
  </si>
  <si>
    <t>COMPLEMENTARIA DE LA CUENTA MZO190169</t>
  </si>
  <si>
    <t>COMPLEMENTARIA DE LA CUENTA MZO190158</t>
  </si>
  <si>
    <t>COMPLEMENTARIA DE LA CUENTA MZO190153</t>
  </si>
  <si>
    <t>SGDL0082689</t>
  </si>
  <si>
    <t>FEB</t>
  </si>
  <si>
    <t>SGDL0081097</t>
  </si>
  <si>
    <t>SNAP0092974</t>
  </si>
  <si>
    <t>SLAH0054270</t>
  </si>
  <si>
    <t>471164285837</t>
  </si>
  <si>
    <t>KRAYDEN INC</t>
  </si>
  <si>
    <t>3323 - 6048709</t>
  </si>
  <si>
    <t>26-730-3658-6001007</t>
  </si>
  <si>
    <t>26-730-3658-6001001</t>
  </si>
  <si>
    <t>2616-1690-6002197</t>
  </si>
  <si>
    <t>miercoles 28</t>
  </si>
  <si>
    <t>2616-1690-6000714</t>
  </si>
  <si>
    <t>2616-1690-6002286</t>
  </si>
  <si>
    <t>2616-1690-6002217/6002927</t>
  </si>
  <si>
    <t>2616-1690-6002215</t>
  </si>
  <si>
    <t>OOLU6938830</t>
  </si>
  <si>
    <t>2616-1690-6002203</t>
  </si>
  <si>
    <t>OERU4257315</t>
  </si>
  <si>
    <t>2616-1690-6002218/2616-1690-60002219</t>
  </si>
  <si>
    <t>OOCU5976151/OOCU5973131</t>
  </si>
  <si>
    <t>2616-1690-6002206/2616-1690-6000723</t>
  </si>
  <si>
    <t>BMOU6750278/ZCSU7304279</t>
  </si>
  <si>
    <t>2616-1690-6002209/2616-1690-60022054</t>
  </si>
  <si>
    <t>TCNU1084892/MSDU7506027</t>
  </si>
  <si>
    <t>2616-1690-6002205/2616-1690-6002207</t>
  </si>
  <si>
    <t>TEMU6937642/TCNU4450320</t>
  </si>
  <si>
    <t>HKGA26529877/HKGA26529650</t>
  </si>
  <si>
    <t xml:space="preserve">IMPORTACION </t>
  </si>
  <si>
    <t xml:space="preserve">FELIPE ANGELES </t>
  </si>
  <si>
    <t xml:space="preserve">JOHNSON ELECTRIC GROUP MEXICO </t>
  </si>
  <si>
    <t xml:space="preserve">NACIONAL </t>
  </si>
  <si>
    <t xml:space="preserve">KRAYDEN DE MEXICO </t>
  </si>
  <si>
    <t xml:space="preserve">GDL </t>
  </si>
  <si>
    <t>HAMU 3024510</t>
  </si>
  <si>
    <t>ECMU 5012151</t>
  </si>
  <si>
    <t>OOCL VERACRUZ</t>
  </si>
  <si>
    <t>1420-1E90020</t>
  </si>
  <si>
    <t>6089430/6089432</t>
  </si>
  <si>
    <t>ABC AUTOMOTIVE SYSTEMS, INC.</t>
  </si>
  <si>
    <t>07</t>
  </si>
  <si>
    <t>RM-A-019-SI26-M19-L</t>
  </si>
  <si>
    <t>FV - 251</t>
  </si>
  <si>
    <t>RM-A-015-SI26-M19-L</t>
  </si>
  <si>
    <t>FV - 252</t>
  </si>
  <si>
    <t>RM-A-021-SI26-M19-L</t>
  </si>
  <si>
    <t>FV - 253</t>
  </si>
  <si>
    <t>SAGS 33374</t>
  </si>
  <si>
    <t>SAGS 33356</t>
  </si>
  <si>
    <t>RM-V-004-V1I26-M01, M19, M61, M62, M63</t>
  </si>
  <si>
    <t>SAGS 33383</t>
  </si>
  <si>
    <t>FG-V-005-V1E26-M01</t>
  </si>
  <si>
    <t>SAGS 33384</t>
  </si>
  <si>
    <t>RM-V-007-V1I26-M19</t>
  </si>
  <si>
    <t>SAGS 33399</t>
  </si>
  <si>
    <t>RM-V-008-V1I26-M46, M01</t>
  </si>
  <si>
    <t>SAGS 33355</t>
  </si>
  <si>
    <t>RM-V-011-V1I26-M45</t>
  </si>
  <si>
    <t>SAGS 33400</t>
  </si>
  <si>
    <t>RM-V-012-V1I26-M19</t>
  </si>
  <si>
    <t>SAGS 33357</t>
  </si>
  <si>
    <t>FG-V-008-V1E26-M19</t>
  </si>
  <si>
    <t>SAGS 33342</t>
  </si>
  <si>
    <t>RM-V-016-V1I26-M19-M17</t>
  </si>
  <si>
    <t>SAGS 33401</t>
  </si>
  <si>
    <t>RM-V-018-V1I26-M01</t>
  </si>
  <si>
    <t>SAGS 33385</t>
  </si>
  <si>
    <t>SAGS 33358</t>
  </si>
  <si>
    <t>RM-V-025-V1I26-M46</t>
  </si>
  <si>
    <t>SAGS 33405</t>
  </si>
  <si>
    <t>FG-V-014-V1E26-M23</t>
  </si>
  <si>
    <t>SAGS 33386</t>
  </si>
  <si>
    <t>RM-V-030-V1I26-M19</t>
  </si>
  <si>
    <t>SAGS 33402</t>
  </si>
  <si>
    <t>RM-V-064-V1I26-M45</t>
  </si>
  <si>
    <t>SAGS 33359</t>
  </si>
  <si>
    <t>VA-V-073-F4I25</t>
  </si>
  <si>
    <t>SAGS 33406</t>
  </si>
  <si>
    <t>VA-V-074-F4I25</t>
  </si>
  <si>
    <t>SAGS 33407</t>
  </si>
  <si>
    <t>RM-V-034-V1I26-M19.1</t>
  </si>
  <si>
    <t>C8609</t>
  </si>
  <si>
    <t>RM-V-060-V1I26-M19</t>
  </si>
  <si>
    <t>C8692</t>
  </si>
  <si>
    <t>RM-V-008-V1I26-M46, M01.2</t>
  </si>
  <si>
    <t>AGU11744473</t>
  </si>
  <si>
    <t>RM-V-007-V1I26-M19.1</t>
  </si>
  <si>
    <t>AGU11744483</t>
  </si>
  <si>
    <t>RM-V-022-V1I26-M19.2</t>
  </si>
  <si>
    <t>AGU11744487</t>
  </si>
  <si>
    <t>RM-V-026-V1I26-M23.3</t>
  </si>
  <si>
    <t>AGU11744491</t>
  </si>
  <si>
    <t>RM-V-039-V1I26-M46, M01.1</t>
  </si>
  <si>
    <t>AGU11744502</t>
  </si>
  <si>
    <t>DHEXM 43809</t>
  </si>
  <si>
    <t>RM-I-1052-AI26-M19</t>
  </si>
  <si>
    <t>DHEXM 43758</t>
  </si>
  <si>
    <t>RM-I-1051-AI26-M19</t>
  </si>
  <si>
    <t>DHEXM 43757</t>
  </si>
  <si>
    <t>RM-I-1061-AI26-M19</t>
  </si>
  <si>
    <t>DHEXM 43753</t>
  </si>
  <si>
    <t>RM-I-1069-AI26-M19</t>
  </si>
  <si>
    <t>DHEXM 43808</t>
  </si>
  <si>
    <t>RM-I-1068-AI26-M19</t>
  </si>
  <si>
    <t>DHEXM 43741</t>
  </si>
  <si>
    <t>RM-I-1080-AI26-M19</t>
  </si>
  <si>
    <t>ZCLIR00842741</t>
  </si>
  <si>
    <t>RM-I-1109-AI26-M19</t>
  </si>
  <si>
    <t>ZCLR006326035</t>
  </si>
  <si>
    <t>ZCLR006326036</t>
  </si>
  <si>
    <t>RM-J-1187LI26-M19.1, RM-J-1197LI26-M19.2</t>
  </si>
  <si>
    <t>A269906</t>
  </si>
  <si>
    <t>RM-J-1197LI26-M19.1.</t>
  </si>
  <si>
    <t>A269907</t>
  </si>
  <si>
    <t>RM-R-001-SI25-M19-B</t>
  </si>
  <si>
    <t>ALT82433</t>
  </si>
  <si>
    <t>FG-I-0042-SE26-M23-L.D</t>
  </si>
  <si>
    <t>ALT82496</t>
  </si>
  <si>
    <t>RM-R-004-SI25-M19-B</t>
  </si>
  <si>
    <t>ALT82533</t>
  </si>
  <si>
    <t>FG-A-0006-SE26-M19.D</t>
  </si>
  <si>
    <t>ALT82546</t>
  </si>
  <si>
    <t>RM-I-1048-AI26-M19</t>
  </si>
  <si>
    <t>GDL47992</t>
  </si>
  <si>
    <t>GDL47993</t>
  </si>
  <si>
    <t>RM-I-1072-AI26-M19</t>
  </si>
  <si>
    <t>GDL48019</t>
  </si>
  <si>
    <t>RM-I-1071-AI26-M19</t>
  </si>
  <si>
    <t>GDL48020</t>
  </si>
  <si>
    <t>RM-I-1074-AI26-M19</t>
  </si>
  <si>
    <t>GDL48021</t>
  </si>
  <si>
    <t>RM-I-1090-AI26-M19</t>
  </si>
  <si>
    <t>GDL48030</t>
  </si>
  <si>
    <t>RM-I-1073-AI26-M19</t>
  </si>
  <si>
    <t>GDL48031</t>
  </si>
  <si>
    <t>RM-I-1054-AI26-M19</t>
  </si>
  <si>
    <t>GDL48032</t>
  </si>
  <si>
    <t>RM-I-1058-AI26-M19</t>
  </si>
  <si>
    <t>GDL48033</t>
  </si>
  <si>
    <t>RM-M-232-SI25-M19-L-B</t>
  </si>
  <si>
    <t>MZO190968</t>
  </si>
  <si>
    <t>AF-M-240-SI25-M19-L-B</t>
  </si>
  <si>
    <t>MZO190969</t>
  </si>
  <si>
    <t>RM-M-575-SI25-M19-B</t>
  </si>
  <si>
    <t>MZO191040</t>
  </si>
  <si>
    <t>RM-M-249-SI25-M19-L-B</t>
  </si>
  <si>
    <t>MZO191139</t>
  </si>
  <si>
    <t>MZO191243</t>
  </si>
  <si>
    <t>RM-M-583-SI25-M19-B</t>
  </si>
  <si>
    <t>MZO191256</t>
  </si>
  <si>
    <t>MZO191257</t>
  </si>
  <si>
    <t>RM-M-581-SI25-M19-B</t>
  </si>
  <si>
    <t>MZO191271</t>
  </si>
  <si>
    <t>MZO191325</t>
  </si>
  <si>
    <t>RM-M-585-SI25-M19-B</t>
  </si>
  <si>
    <t>MZO191463</t>
  </si>
  <si>
    <t>MZO191470</t>
  </si>
  <si>
    <t>MZO191474</t>
  </si>
  <si>
    <t>MZO191480</t>
  </si>
  <si>
    <t>FG-R2117LE25.M19 // FG-R2118LE25.M01 // FG-R2111LE25.M19</t>
  </si>
  <si>
    <t>NL242496</t>
  </si>
  <si>
    <t>FG-R-2124LE25.M01 // FG-R-2125LE25.M19 // FG-R-2126LE25.M19</t>
  </si>
  <si>
    <t>NL242573</t>
  </si>
  <si>
    <t>FG-R-2114LE25.M45</t>
  </si>
  <si>
    <t>SLP26506</t>
  </si>
  <si>
    <t>FG-R-2120LE25.M45</t>
  </si>
  <si>
    <t>SLP26507</t>
  </si>
  <si>
    <t>FG-I-0004-SE26-M23-L.D</t>
  </si>
  <si>
    <t>ALT82493</t>
  </si>
  <si>
    <t>RM-R-024-SI26-M19</t>
  </si>
  <si>
    <t>RM-R-028-SI26-M19</t>
  </si>
  <si>
    <t>FG-A-0003-SE26-M19</t>
  </si>
  <si>
    <t>FG-A-0003-SE26-M19.SINCO</t>
  </si>
  <si>
    <t>AF-M-240-SI25-M19-L-F</t>
  </si>
  <si>
    <t>RM-M-232-SI25-M19-L-F</t>
  </si>
  <si>
    <t>RM-M-249-SI25-M19-L-F</t>
  </si>
  <si>
    <t>RM-R-023-SI26-M19</t>
  </si>
  <si>
    <t>RM-M-253-SI25-M19-L</t>
  </si>
  <si>
    <t>RM-V-013-V1I26-MCS.1</t>
  </si>
  <si>
    <t>RM-J-1151LI26-M19</t>
  </si>
  <si>
    <t>RM-J-1156LI26-M19</t>
  </si>
  <si>
    <t>RM-J-1186LI26-M19</t>
  </si>
  <si>
    <t>5-467-10469</t>
  </si>
  <si>
    <t>5-467-63352</t>
  </si>
  <si>
    <t>4-685-52037</t>
  </si>
  <si>
    <t>R02640</t>
  </si>
  <si>
    <t>R02653</t>
  </si>
  <si>
    <t>R02634</t>
  </si>
  <si>
    <t>RM-M-569-SI25-M19</t>
  </si>
  <si>
    <t>F 62471</t>
  </si>
  <si>
    <t>RM-M-013-SI26-M19</t>
  </si>
  <si>
    <t>F 62475</t>
  </si>
  <si>
    <t>RM-M-581-SI25-M19</t>
  </si>
  <si>
    <t>F 62474</t>
  </si>
  <si>
    <t>RM-M-554-SI25-M19</t>
  </si>
  <si>
    <t>F 62473</t>
  </si>
  <si>
    <t>FG-R-2121LE25.M19</t>
  </si>
  <si>
    <t>FG-R-2122LE25.M19</t>
  </si>
  <si>
    <t>FG-R-2123LE25.M19</t>
  </si>
  <si>
    <t>FG-R-2124LE25.M01</t>
  </si>
  <si>
    <t>FG-R-2125LE25.M19</t>
  </si>
  <si>
    <t>FG-R-2126LE25.M19</t>
  </si>
  <si>
    <t>FG-V-026-VIE26-M01</t>
  </si>
  <si>
    <t>MX-1092</t>
  </si>
  <si>
    <t>RM-V-034-V1I26-M19.2</t>
  </si>
  <si>
    <t>MX-1093</t>
  </si>
  <si>
    <t>RM-M-583-SI25-M19</t>
  </si>
  <si>
    <t>CAL-4082</t>
  </si>
  <si>
    <t>RM-M-003-SI26-M19</t>
  </si>
  <si>
    <t>CAL-4087</t>
  </si>
  <si>
    <t>RM-M-007-SI25-M19</t>
  </si>
  <si>
    <t>CAL-4088</t>
  </si>
  <si>
    <t>RM-M-004-SI25-M19</t>
  </si>
  <si>
    <t>CAL-4092</t>
  </si>
  <si>
    <t>RM-M-579-SI25-M19</t>
  </si>
  <si>
    <t>CAL-4093</t>
  </si>
  <si>
    <t>RM-M-011-SI26-M19/RM-M-005-SI26-M19</t>
  </si>
  <si>
    <t>CAL-4094</t>
  </si>
  <si>
    <t>RM-M-006-SI26-M19</t>
  </si>
  <si>
    <t>CAL-4097</t>
  </si>
  <si>
    <t>RM-J-1206LI26-M19</t>
  </si>
  <si>
    <t>RM-J-1138LI25-M19</t>
  </si>
  <si>
    <t>RM-J-1148LI26-M19</t>
  </si>
  <si>
    <t>FG-I-0425-AE26-M46</t>
  </si>
  <si>
    <t>RM-J-1162LI26-M19</t>
  </si>
  <si>
    <t>FG-I-0426-AE26-M46</t>
  </si>
  <si>
    <t>RM-J-1176LI26-M19</t>
  </si>
  <si>
    <t>RM-J-1184LI26-M19</t>
  </si>
  <si>
    <t>9406130-1</t>
  </si>
  <si>
    <t>RM-J-1193LI26-M19</t>
  </si>
  <si>
    <t>9414037-1</t>
  </si>
  <si>
    <t>RM-J-1203LI26-M19</t>
  </si>
  <si>
    <t>9419706-1</t>
  </si>
  <si>
    <t>NBGZLO6702916V</t>
  </si>
  <si>
    <t>DEMAG PLASTICS MACHINERY (NINGBO)</t>
  </si>
  <si>
    <t>SHGZLO6492764V</t>
  </si>
  <si>
    <t>SHGZLO6495119V</t>
  </si>
  <si>
    <t>SHANGHAI MALU RI YONG JEA GATE ELECTRIC CO.,LTD.</t>
  </si>
  <si>
    <t>3658-6000200</t>
  </si>
  <si>
    <t>ADIENT</t>
  </si>
  <si>
    <t>3658-6000204</t>
  </si>
  <si>
    <t>3658-6000207</t>
  </si>
  <si>
    <t>CONDUMEX</t>
  </si>
  <si>
    <t>3658-6000208</t>
  </si>
  <si>
    <t>CEBI INDUSTRIAS</t>
  </si>
  <si>
    <t>3658-6000213</t>
  </si>
  <si>
    <t>3658-6000214</t>
  </si>
  <si>
    <t>3658-6000217</t>
  </si>
  <si>
    <t>3658-6000219</t>
  </si>
  <si>
    <t>3658-6000221</t>
  </si>
  <si>
    <t>GM</t>
  </si>
  <si>
    <t>3658-6000224</t>
  </si>
  <si>
    <t>3658-6000226</t>
  </si>
  <si>
    <t>3658-6000232</t>
  </si>
  <si>
    <t>3658-6000240</t>
  </si>
  <si>
    <t>LUBRICANTES FUCHS</t>
  </si>
  <si>
    <t>3658-6000246</t>
  </si>
  <si>
    <t>3658-6000250</t>
  </si>
  <si>
    <t>VICTORY PACKAGING DE MEXICO S DE RL DE CV</t>
  </si>
  <si>
    <t>3658-6000253</t>
  </si>
  <si>
    <t>3658-6001633</t>
  </si>
  <si>
    <t>3658-6001634</t>
  </si>
  <si>
    <t>/26-730 3658-6001001</t>
  </si>
  <si>
    <t>26-730 3658-6001044</t>
  </si>
  <si>
    <t>13-02-2026</t>
  </si>
  <si>
    <t>DG122-0316109</t>
  </si>
  <si>
    <t>26-730-3658-6000213</t>
  </si>
  <si>
    <t>DG122-0316110</t>
  </si>
  <si>
    <t>DG122-0316111</t>
  </si>
  <si>
    <t>DG122-0316518</t>
  </si>
  <si>
    <t>26-730-3658-6001011</t>
  </si>
  <si>
    <t>DG122-0317595</t>
  </si>
  <si>
    <t>26- 52- 3600- 6012667</t>
  </si>
  <si>
    <t>26- 52- 3600- 6012678</t>
  </si>
  <si>
    <t>26- 52- 3600- 6012688</t>
  </si>
  <si>
    <t>26- 52- 3600- 6014560</t>
  </si>
  <si>
    <t>VAI</t>
  </si>
  <si>
    <t>26- 52- 3600- 6014559</t>
  </si>
  <si>
    <t>26- 52- 3600- 6014566</t>
  </si>
  <si>
    <t>SJTGCL</t>
  </si>
  <si>
    <t>13/2/2026</t>
  </si>
  <si>
    <t>26-240-3483-6089016</t>
  </si>
  <si>
    <t>CB-052, 531890</t>
  </si>
  <si>
    <t>3/2/2026, 6/2/2026</t>
  </si>
  <si>
    <t>26-240-3483-6089021</t>
  </si>
  <si>
    <t>26-810-3699-6000695</t>
  </si>
  <si>
    <t>HLCUHAM2512ARPK4</t>
  </si>
  <si>
    <t>HLBU3026847</t>
  </si>
  <si>
    <t>26-810-3699-6021075</t>
  </si>
  <si>
    <t>EXITATMHAM873094</t>
  </si>
  <si>
    <t>NEYNO20260114</t>
  </si>
  <si>
    <t>JOHNSON ELECTRIC GROUP MEXICO S DE RL  DE CV</t>
  </si>
  <si>
    <t>26-810-3699-6000697</t>
  </si>
  <si>
    <t>HLCUHAM2512BDBJ3</t>
  </si>
  <si>
    <t>HAMU3024510</t>
  </si>
  <si>
    <t>26-810-3699-6021119</t>
  </si>
  <si>
    <t>94617417</t>
  </si>
  <si>
    <t>HLBU3786161</t>
  </si>
  <si>
    <t>26-480-3993-6000058</t>
  </si>
  <si>
    <t>26-480-3993-6000101</t>
  </si>
  <si>
    <t>887824636971</t>
  </si>
  <si>
    <t>26-480-3993-6000146</t>
  </si>
  <si>
    <t>26-480-3993-6000141</t>
  </si>
  <si>
    <t>26-480-3993-6000147</t>
  </si>
  <si>
    <t>26-480-3993-6000174</t>
  </si>
  <si>
    <t>26-480-3993-6000127</t>
  </si>
  <si>
    <t>26-480-3993-6000132</t>
  </si>
  <si>
    <t>26 16 1690 6002263</t>
  </si>
  <si>
    <t>HLCUSEL251163138</t>
  </si>
  <si>
    <t>26 16 1690 6000724</t>
  </si>
  <si>
    <t>HLCUHKG2511ASGO3</t>
  </si>
  <si>
    <t xml:space="preserve">FU DA ELECTRIC INDUSTRIAL CO.,LIMITED </t>
  </si>
  <si>
    <t>26 16 1690 6003204</t>
  </si>
  <si>
    <t>OOLU2038304190</t>
  </si>
  <si>
    <t>25 16 1690 6002011</t>
  </si>
  <si>
    <t>SNLGSHXL0100001</t>
  </si>
  <si>
    <t>26 16 1690 6002217</t>
  </si>
  <si>
    <t>26 16 1690 6002929</t>
  </si>
  <si>
    <t>COSU6439565731</t>
  </si>
  <si>
    <t>CSNU5795810</t>
  </si>
  <si>
    <t>26 16 1690 6002215</t>
  </si>
  <si>
    <t>OOLU2038301701</t>
  </si>
  <si>
    <t>26 16 1690 6002210</t>
  </si>
  <si>
    <t>COSU6439565730</t>
  </si>
  <si>
    <t>CSNU8622715</t>
  </si>
  <si>
    <t>COMPLEMENTARIA DE LA CUENTA MZO190155/MNND23730238</t>
  </si>
  <si>
    <t>26 16 1690 6002206</t>
  </si>
  <si>
    <t>MEDUYM598924</t>
  </si>
  <si>
    <t>BMOU6750278</t>
  </si>
  <si>
    <t>COMPLEMENTARIA DE LA CUENTA MZO190173/MNND23726624</t>
  </si>
  <si>
    <t>COMPLEMENTARIA DE LA CUENTA MZO190170/MNND23718326</t>
  </si>
  <si>
    <t>COMPLEMENTARIA DE LA CUENTA MZO190174/MNND23726618</t>
  </si>
  <si>
    <t>25-731-1628-6002676</t>
  </si>
  <si>
    <t>SNLU134082</t>
  </si>
  <si>
    <t>25-731-1628-6002865</t>
  </si>
  <si>
    <t>SNLU158192</t>
  </si>
  <si>
    <t>26-810-3699-6021156</t>
  </si>
  <si>
    <t>265642952</t>
  </si>
  <si>
    <t>HASU4702531</t>
  </si>
  <si>
    <t>Johnson Electric Trading Mexico S. de R.L. de C.V.</t>
  </si>
  <si>
    <t>CEBI BRASIL LTDA.</t>
  </si>
  <si>
    <t>SGDL0083416</t>
  </si>
  <si>
    <t>SGDL0083418</t>
  </si>
  <si>
    <t>SGDL0082680</t>
  </si>
  <si>
    <t>SGDL0083371</t>
  </si>
  <si>
    <t>SGDL0082960</t>
  </si>
  <si>
    <t>SGDL0082958</t>
  </si>
  <si>
    <t>SGDL0082957</t>
  </si>
  <si>
    <t>SNAP0093212</t>
  </si>
  <si>
    <t>ELETTROSUD STL</t>
  </si>
  <si>
    <t>HONGKONG LIPIN INT&amp;aposL LIMITED ROOM 1 61 3.1 6/F..TAIYAU BUILDING.1 81 JOHNSTON ROAD.WANCHAI.HONG KONGstreet.baoan district. shenzhen Hong Kong Wan Chai 999077 Hong Kong XAXX010101000</t>
  </si>
  <si>
    <t>Shenzhen Port. China</t>
  </si>
  <si>
    <t>GEON PERFORMANCE SOLUTIONS 650 Avenida Gama Ramos Arizpe Coahuila 25900 Mexico</t>
  </si>
  <si>
    <t>GEON PERFORMANCE SOLUTIONS. Mexico</t>
  </si>
  <si>
    <t>26-160-1690-6002201/26-160-1690-6002200</t>
  </si>
  <si>
    <t>OOLU9575488/SELU4521060</t>
  </si>
  <si>
    <t>26-160-1690-6002862</t>
  </si>
  <si>
    <t>TEMU6495480</t>
  </si>
  <si>
    <t>26-160-1690-6002210</t>
  </si>
  <si>
    <t>26-160-1690-6000722</t>
  </si>
  <si>
    <t>ZCSU6713884</t>
  </si>
  <si>
    <t>3323 - 6050449</t>
  </si>
  <si>
    <t>26-730-3658-6001026</t>
  </si>
  <si>
    <t>AUG</t>
  </si>
  <si>
    <t>2616-1690-6002208/6002929</t>
  </si>
  <si>
    <t>2616-1690-6002905</t>
  </si>
  <si>
    <t>FFAU1578969</t>
  </si>
  <si>
    <t>2616-1690-6002907</t>
  </si>
  <si>
    <t>CAIU8803438</t>
  </si>
  <si>
    <t>2616-1690-6002933</t>
  </si>
  <si>
    <t>CSNU7048264</t>
  </si>
  <si>
    <t>2616-1690-6002212</t>
  </si>
  <si>
    <t>ZCSU6941647</t>
  </si>
  <si>
    <t>2616-1690-6002934</t>
  </si>
  <si>
    <t>TEMU7860817/FFAU5869854</t>
  </si>
  <si>
    <t>2616-1690-6002906</t>
  </si>
  <si>
    <t>MSBU8206074</t>
  </si>
  <si>
    <t>RM-J-1050LI26-M19.1</t>
  </si>
  <si>
    <t>RM-J-1155LI26-M19.2</t>
  </si>
  <si>
    <t>RM-I-0992-AI26-M19</t>
  </si>
  <si>
    <t>RM-I-0994-AI26-M19</t>
  </si>
  <si>
    <t>RM-I-0991-AI26-M19</t>
  </si>
  <si>
    <t>RM-M-551-SI25-M19</t>
  </si>
  <si>
    <t>RM-M-550-SI25-M19</t>
  </si>
  <si>
    <t>RM-M-559-SI25-M19</t>
  </si>
  <si>
    <t>RM-M-560-SI25-M19</t>
  </si>
  <si>
    <t>RM-A-0020AI26-M19-PFA.D</t>
  </si>
  <si>
    <t>RM-A-0019AI26-M19-PFA.D</t>
  </si>
  <si>
    <t>RM-M-558-SI25-M19</t>
  </si>
  <si>
    <t>RM-M-571-SI25-M19</t>
  </si>
  <si>
    <t>RM-M-566-SI25-M19</t>
  </si>
  <si>
    <t>RM-M-565-SI25-M19</t>
  </si>
  <si>
    <t>RM-M-585-SI25-M19</t>
  </si>
  <si>
    <t>RM-M-555-SI25-M19</t>
  </si>
  <si>
    <t>RM-M-582-SI25-M19</t>
  </si>
  <si>
    <t>RM-M-587-SI25-M19</t>
  </si>
  <si>
    <t>RM-M-586-SI25-M19</t>
  </si>
  <si>
    <t>RM-M-584-SI25-M19</t>
  </si>
  <si>
    <t>RM-A-0019AI26-M19-C9049</t>
  </si>
  <si>
    <t>RM-A-0020AI26-M19-C9049</t>
  </si>
  <si>
    <t>FG-R2117LE25.M19</t>
  </si>
  <si>
    <t>FG-R2118LE25.M01</t>
  </si>
  <si>
    <t>FG-R2111LE25.M19</t>
  </si>
  <si>
    <t xml:space="preserve">FG-R-2125LE25.M19 </t>
  </si>
  <si>
    <t>RM-M-005-SI26-M19</t>
  </si>
  <si>
    <t>CS000009388</t>
  </si>
  <si>
    <t>CS9380+9381</t>
  </si>
  <si>
    <t>CS000009506</t>
  </si>
  <si>
    <t>CS000009505</t>
  </si>
  <si>
    <t>101513735151-60F</t>
  </si>
  <si>
    <t>101011392811-12F</t>
  </si>
  <si>
    <t>CS000009482</t>
  </si>
  <si>
    <t>CS000008714</t>
  </si>
  <si>
    <t>CS000009038</t>
  </si>
  <si>
    <t>CS000009031</t>
  </si>
  <si>
    <t>CS000009158</t>
  </si>
  <si>
    <t>CS000009284</t>
  </si>
  <si>
    <t>CS000009309</t>
  </si>
  <si>
    <t>CS000008883</t>
  </si>
  <si>
    <t>Date of invoice</t>
  </si>
  <si>
    <t>Date of export</t>
  </si>
  <si>
    <t>wk no</t>
  </si>
  <si>
    <t>PN</t>
  </si>
  <si>
    <t>Customer PO (Movex)</t>
  </si>
  <si>
    <t>DN</t>
  </si>
  <si>
    <t>ORACLE ORDER</t>
  </si>
  <si>
    <t>Quantity</t>
  </si>
  <si>
    <t>REV</t>
  </si>
  <si>
    <t>Invoice no</t>
  </si>
  <si>
    <t>Amount</t>
  </si>
  <si>
    <t>Freight cost</t>
  </si>
  <si>
    <t>Total Amount</t>
  </si>
  <si>
    <t>PLL</t>
  </si>
  <si>
    <t>CTN</t>
  </si>
  <si>
    <t>Nett</t>
  </si>
  <si>
    <t>Gross</t>
  </si>
  <si>
    <t>Incoterms</t>
  </si>
  <si>
    <t>E-broj</t>
  </si>
  <si>
    <t>Customer number</t>
  </si>
  <si>
    <t>Bill to</t>
  </si>
  <si>
    <t>Ship to</t>
  </si>
  <si>
    <t>PFA</t>
  </si>
  <si>
    <t>Container No</t>
  </si>
  <si>
    <t>1663-5YY0194-MTEN/RS</t>
  </si>
  <si>
    <t>D</t>
  </si>
  <si>
    <t>14745C</t>
  </si>
  <si>
    <t>CPT ALTAMIRA</t>
  </si>
  <si>
    <t>E-17349</t>
  </si>
  <si>
    <t>W_34798</t>
  </si>
  <si>
    <t>Mexico</t>
  </si>
  <si>
    <t>SARU0013110</t>
  </si>
  <si>
    <t/>
  </si>
  <si>
    <t>14746C</t>
  </si>
  <si>
    <t>1663-5YY0294-H01</t>
  </si>
  <si>
    <t>E</t>
  </si>
  <si>
    <t>14752C</t>
  </si>
  <si>
    <t>1663-5YY0271EN</t>
  </si>
  <si>
    <t>G</t>
  </si>
  <si>
    <t>14747C</t>
  </si>
  <si>
    <t>14748C</t>
  </si>
  <si>
    <t>1663-5YY0274EN</t>
  </si>
  <si>
    <t>H</t>
  </si>
  <si>
    <t>14749C</t>
  </si>
  <si>
    <t>14750C</t>
  </si>
  <si>
    <t>1663-5YY0333EN</t>
  </si>
  <si>
    <t>C</t>
  </si>
  <si>
    <t>14751C</t>
  </si>
  <si>
    <t>1663-5YY0196EN</t>
  </si>
  <si>
    <t>14781C</t>
  </si>
  <si>
    <t>E-17415</t>
  </si>
  <si>
    <t>CS000007888</t>
  </si>
  <si>
    <t>avio</t>
  </si>
  <si>
    <t>1663-5YY0122EN/RS</t>
  </si>
  <si>
    <t>B</t>
  </si>
  <si>
    <t>14815C</t>
  </si>
  <si>
    <t>E-17388</t>
  </si>
  <si>
    <t>GESU5563043</t>
  </si>
  <si>
    <t>1663-5YY0247EN/RS</t>
  </si>
  <si>
    <t>14816C</t>
  </si>
  <si>
    <t>14817C</t>
  </si>
  <si>
    <t>1663-5YY0318EN</t>
  </si>
  <si>
    <t>14818C</t>
  </si>
  <si>
    <t>14819C</t>
  </si>
  <si>
    <t>1663-5YY0445EN</t>
  </si>
  <si>
    <t>14822C</t>
  </si>
  <si>
    <t>14823C</t>
  </si>
  <si>
    <t>14824C</t>
  </si>
  <si>
    <t>14825C</t>
  </si>
  <si>
    <t>1663-5YY0078EN/RS</t>
  </si>
  <si>
    <t>14821C</t>
  </si>
  <si>
    <t>1663-5YY0061EN/RS</t>
  </si>
  <si>
    <t>14820C</t>
  </si>
  <si>
    <t>14913C</t>
  </si>
  <si>
    <t>E-17432</t>
  </si>
  <si>
    <t>MSDU8734823</t>
  </si>
  <si>
    <t>14914C</t>
  </si>
  <si>
    <t>14915C</t>
  </si>
  <si>
    <t>1663-5YY0268-H02</t>
  </si>
  <si>
    <t>14925C</t>
  </si>
  <si>
    <t>14926C</t>
  </si>
  <si>
    <t>14916C</t>
  </si>
  <si>
    <t>14918C</t>
  </si>
  <si>
    <t>14919C</t>
  </si>
  <si>
    <t>14920C</t>
  </si>
  <si>
    <t>14921C</t>
  </si>
  <si>
    <t>14922C</t>
  </si>
  <si>
    <t>1663-5YY0321EN</t>
  </si>
  <si>
    <t>14923C</t>
  </si>
  <si>
    <t>14924C</t>
  </si>
  <si>
    <t>1663-5YY0296EN</t>
  </si>
  <si>
    <t>14927C</t>
  </si>
  <si>
    <t>14928C</t>
  </si>
  <si>
    <t>14929C</t>
  </si>
  <si>
    <t>14917C</t>
  </si>
  <si>
    <t>15017C</t>
  </si>
  <si>
    <t xml:space="preserve">E-17445
</t>
  </si>
  <si>
    <t>TGCU0233629</t>
  </si>
  <si>
    <t>15016C</t>
  </si>
  <si>
    <t>15020C</t>
  </si>
  <si>
    <t>15022C</t>
  </si>
  <si>
    <t>15018C</t>
  </si>
  <si>
    <t>15019C</t>
  </si>
  <si>
    <t>15021C</t>
  </si>
  <si>
    <t>15023C</t>
  </si>
  <si>
    <t>15024C</t>
  </si>
  <si>
    <t>15025C</t>
  </si>
  <si>
    <t>15026C</t>
  </si>
  <si>
    <t>1663-5YY0262EN/RS</t>
  </si>
  <si>
    <t>A</t>
  </si>
  <si>
    <t>15038C</t>
  </si>
  <si>
    <t>E-17519</t>
  </si>
  <si>
    <t>CS000008061</t>
  </si>
  <si>
    <t>1663-5YY0257-H02</t>
  </si>
  <si>
    <t>15040C</t>
  </si>
  <si>
    <t>E-17524</t>
  </si>
  <si>
    <t>CS000007967</t>
  </si>
  <si>
    <t>15041C</t>
  </si>
  <si>
    <t>15044C</t>
  </si>
  <si>
    <t>E-17532</t>
  </si>
  <si>
    <t>CS000007887</t>
  </si>
  <si>
    <t>15045C</t>
  </si>
  <si>
    <t>15059C</t>
  </si>
  <si>
    <t>E-17473</t>
  </si>
  <si>
    <t>MSDU6387941</t>
  </si>
  <si>
    <t>15060C</t>
  </si>
  <si>
    <t>15050C</t>
  </si>
  <si>
    <t>15051C</t>
  </si>
  <si>
    <t>15052C</t>
  </si>
  <si>
    <t>15058C</t>
  </si>
  <si>
    <t>15053C</t>
  </si>
  <si>
    <t>15054C</t>
  </si>
  <si>
    <t>15055C</t>
  </si>
  <si>
    <t>15057C</t>
  </si>
  <si>
    <t>15056C</t>
  </si>
  <si>
    <t>15072C</t>
  </si>
  <si>
    <t>E-17540</t>
  </si>
  <si>
    <t>CS000008149</t>
  </si>
  <si>
    <t>15074C</t>
  </si>
  <si>
    <t>CS000008148</t>
  </si>
  <si>
    <t>15073C</t>
  </si>
  <si>
    <t>CS000008150</t>
  </si>
  <si>
    <t>15084C</t>
  </si>
  <si>
    <t>E-17512</t>
  </si>
  <si>
    <t>15089C</t>
  </si>
  <si>
    <t>1663-5YY0208EN/RS</t>
  </si>
  <si>
    <t>15085C</t>
  </si>
  <si>
    <t>15087C</t>
  </si>
  <si>
    <t>15088C</t>
  </si>
  <si>
    <t>15090C</t>
  </si>
  <si>
    <t>15091C</t>
  </si>
  <si>
    <t>15086C</t>
  </si>
  <si>
    <t>1663-5YY0371EN</t>
  </si>
  <si>
    <t>15174C</t>
  </si>
  <si>
    <t>E-17579</t>
  </si>
  <si>
    <t>CS000008185</t>
  </si>
  <si>
    <t>15184C</t>
  </si>
  <si>
    <t>E-17556</t>
  </si>
  <si>
    <t>MSNU1061818</t>
  </si>
  <si>
    <t>F</t>
  </si>
  <si>
    <t>15191C</t>
  </si>
  <si>
    <t>15185C</t>
  </si>
  <si>
    <t>15186C</t>
  </si>
  <si>
    <t>15187C</t>
  </si>
  <si>
    <t>15188C</t>
  </si>
  <si>
    <t>15189C</t>
  </si>
  <si>
    <t>15190C</t>
  </si>
  <si>
    <t>1663-5YY0394EN</t>
  </si>
  <si>
    <t>15201C</t>
  </si>
  <si>
    <t>E-17605</t>
  </si>
  <si>
    <t>CS000008186</t>
  </si>
  <si>
    <t>15232C</t>
  </si>
  <si>
    <t>E-17652</t>
  </si>
  <si>
    <t>15233C</t>
  </si>
  <si>
    <t>E-17601</t>
  </si>
  <si>
    <t>MSMU1751928</t>
  </si>
  <si>
    <t>15236C</t>
  </si>
  <si>
    <t>15237C</t>
  </si>
  <si>
    <t>15238C</t>
  </si>
  <si>
    <t>15234C</t>
  </si>
  <si>
    <t>15235C</t>
  </si>
  <si>
    <t>1663-1120026EN</t>
  </si>
  <si>
    <t>15275C</t>
  </si>
  <si>
    <t>FCA Nis</t>
  </si>
  <si>
    <t>Hand &amp; Carry</t>
  </si>
  <si>
    <t>CS000008302</t>
  </si>
  <si>
    <t>H&amp;C</t>
  </si>
  <si>
    <t>15294C</t>
  </si>
  <si>
    <t>E-17670</t>
  </si>
  <si>
    <t>CS000008283</t>
  </si>
  <si>
    <t>15295C</t>
  </si>
  <si>
    <t>15336C</t>
  </si>
  <si>
    <t>E-17649</t>
  </si>
  <si>
    <t>MSNU1899061</t>
  </si>
  <si>
    <t>15337C</t>
  </si>
  <si>
    <t>15338C</t>
  </si>
  <si>
    <t>15339C</t>
  </si>
  <si>
    <t>15354C</t>
  </si>
  <si>
    <t>E-17694</t>
  </si>
  <si>
    <t>CS000008311</t>
  </si>
  <si>
    <t>15355C</t>
  </si>
  <si>
    <t>15385C</t>
  </si>
  <si>
    <t>E-17712</t>
  </si>
  <si>
    <t>15396C</t>
  </si>
  <si>
    <t>E-17728</t>
  </si>
  <si>
    <t>15397C</t>
  </si>
  <si>
    <t>15420C</t>
  </si>
  <si>
    <t>E-17738</t>
  </si>
  <si>
    <t>CS000008357</t>
  </si>
  <si>
    <t>15422C</t>
  </si>
  <si>
    <t>CS000008358</t>
  </si>
  <si>
    <t>15421C</t>
  </si>
  <si>
    <t>CS000008365</t>
  </si>
  <si>
    <t>15432C</t>
  </si>
  <si>
    <t>E-17688</t>
  </si>
  <si>
    <t>MSBU7017121</t>
  </si>
  <si>
    <t>15433C</t>
  </si>
  <si>
    <t>15434C</t>
  </si>
  <si>
    <t>15430C</t>
  </si>
  <si>
    <t>15426C</t>
  </si>
  <si>
    <t>15427C</t>
  </si>
  <si>
    <t>15428C</t>
  </si>
  <si>
    <t>15429C</t>
  </si>
  <si>
    <t>15431C</t>
  </si>
  <si>
    <t>15508C</t>
  </si>
  <si>
    <t>E-17774</t>
  </si>
  <si>
    <t>1663-1E90059EN</t>
  </si>
  <si>
    <t>15510C</t>
  </si>
  <si>
    <t>E-17769</t>
  </si>
  <si>
    <t>CS000008398H&amp;C</t>
  </si>
  <si>
    <t>15512C</t>
  </si>
  <si>
    <t>1663-5YY0284EN</t>
  </si>
  <si>
    <t>15522C</t>
  </si>
  <si>
    <t>E-17791</t>
  </si>
  <si>
    <t>CS000008366</t>
  </si>
  <si>
    <t>15586C</t>
  </si>
  <si>
    <t>E-17765</t>
  </si>
  <si>
    <t>MSMU7392445</t>
  </si>
  <si>
    <t>15587C</t>
  </si>
  <si>
    <t>15588C</t>
  </si>
  <si>
    <t>15590C</t>
  </si>
  <si>
    <t>15592C</t>
  </si>
  <si>
    <t>15593C</t>
  </si>
  <si>
    <t>15584C</t>
  </si>
  <si>
    <t>15585C</t>
  </si>
  <si>
    <t>15594C</t>
  </si>
  <si>
    <t>15595C</t>
  </si>
  <si>
    <t>15596C</t>
  </si>
  <si>
    <t>15597C</t>
  </si>
  <si>
    <t>15598C</t>
  </si>
  <si>
    <t>15599C</t>
  </si>
  <si>
    <t>15600C</t>
  </si>
  <si>
    <t>15601C</t>
  </si>
  <si>
    <t>15591C</t>
  </si>
  <si>
    <t>15589C</t>
  </si>
  <si>
    <t>15602C</t>
  </si>
  <si>
    <t>15622c</t>
  </si>
  <si>
    <t>E-17817</t>
  </si>
  <si>
    <t>CS000008398</t>
  </si>
  <si>
    <t>15636C</t>
  </si>
  <si>
    <t>E-17827</t>
  </si>
  <si>
    <t>15635C</t>
  </si>
  <si>
    <t>CS000008482</t>
  </si>
  <si>
    <t>15637C</t>
  </si>
  <si>
    <t>CS000008485</t>
  </si>
  <si>
    <t>15638C</t>
  </si>
  <si>
    <t>CS000008488</t>
  </si>
  <si>
    <t>15640C</t>
  </si>
  <si>
    <t>CS000008489</t>
  </si>
  <si>
    <t>15639C</t>
  </si>
  <si>
    <t>CS000008500</t>
  </si>
  <si>
    <t>15661C</t>
  </si>
  <si>
    <t>E-17831</t>
  </si>
  <si>
    <t>15657C</t>
  </si>
  <si>
    <t>15658C</t>
  </si>
  <si>
    <t>15659C</t>
  </si>
  <si>
    <t>15660C</t>
  </si>
  <si>
    <t>CS000008499</t>
  </si>
  <si>
    <t>15687C</t>
  </si>
  <si>
    <t>E-17859</t>
  </si>
  <si>
    <t>CS000008481</t>
  </si>
  <si>
    <t>15688C</t>
  </si>
  <si>
    <t>15686C</t>
  </si>
  <si>
    <t>CS000008483</t>
  </si>
  <si>
    <t>15683C</t>
  </si>
  <si>
    <t>CS000008484</t>
  </si>
  <si>
    <t>15684C</t>
  </si>
  <si>
    <t>15685C</t>
  </si>
  <si>
    <t>CS000008501</t>
  </si>
  <si>
    <t>15717C</t>
  </si>
  <si>
    <t>E-17877</t>
  </si>
  <si>
    <t>15718C</t>
  </si>
  <si>
    <t>15752C</t>
  </si>
  <si>
    <t>E-17905</t>
  </si>
  <si>
    <t>15750C</t>
  </si>
  <si>
    <t>15751C</t>
  </si>
  <si>
    <t>1415-EQN0003EN</t>
  </si>
  <si>
    <t>15762C</t>
  </si>
  <si>
    <t>E-17844</t>
  </si>
  <si>
    <t>MSCU5442130</t>
  </si>
  <si>
    <t>15756C</t>
  </si>
  <si>
    <t>15757C</t>
  </si>
  <si>
    <t>1663-5YY0275EN</t>
  </si>
  <si>
    <t>15758C</t>
  </si>
  <si>
    <t>15761C</t>
  </si>
  <si>
    <t>1663-5YY0400EN</t>
  </si>
  <si>
    <t>15759C</t>
  </si>
  <si>
    <t>15760C</t>
  </si>
  <si>
    <t>15763C</t>
  </si>
  <si>
    <t>15764C</t>
  </si>
  <si>
    <t>15765C</t>
  </si>
  <si>
    <t>15766C</t>
  </si>
  <si>
    <t>15767C</t>
  </si>
  <si>
    <t>15814C</t>
  </si>
  <si>
    <t>E-17938</t>
  </si>
  <si>
    <t>15815C</t>
  </si>
  <si>
    <t>15817C</t>
  </si>
  <si>
    <t>15821C</t>
  </si>
  <si>
    <t>E-17945</t>
  </si>
  <si>
    <t>CS000008458</t>
  </si>
  <si>
    <t>15850C</t>
  </si>
  <si>
    <t>E-17898</t>
  </si>
  <si>
    <t>TIIU4107558</t>
  </si>
  <si>
    <t>15851C</t>
  </si>
  <si>
    <t>1663-5YY0281EN</t>
  </si>
  <si>
    <t>15847C</t>
  </si>
  <si>
    <t>15848C</t>
  </si>
  <si>
    <t>15849C</t>
  </si>
  <si>
    <t>15882C</t>
  </si>
  <si>
    <t>E-17969</t>
  </si>
  <si>
    <t>CS000008621</t>
  </si>
  <si>
    <t>15881C</t>
  </si>
  <si>
    <t>CS000008622</t>
  </si>
  <si>
    <t>15883C</t>
  </si>
  <si>
    <t>CS000008624</t>
  </si>
  <si>
    <t>CS000008627</t>
  </si>
  <si>
    <t>15885C</t>
  </si>
  <si>
    <t>CS000008628</t>
  </si>
  <si>
    <t>15886C</t>
  </si>
  <si>
    <t>CS000008636</t>
  </si>
  <si>
    <t>15907C</t>
  </si>
  <si>
    <t>E-17934</t>
  </si>
  <si>
    <t>MEDU3686197</t>
  </si>
  <si>
    <t>15904C</t>
  </si>
  <si>
    <t>15906C</t>
  </si>
  <si>
    <t>15905C</t>
  </si>
  <si>
    <t>15900C</t>
  </si>
  <si>
    <t>15903C</t>
  </si>
  <si>
    <t>15902C</t>
  </si>
  <si>
    <t>15908C</t>
  </si>
  <si>
    <t>15909C</t>
  </si>
  <si>
    <t>12465.95 usd NF</t>
  </si>
  <si>
    <t>E-17988</t>
  </si>
  <si>
    <t>9808.00 usd NF</t>
  </si>
  <si>
    <t>E-18001</t>
  </si>
  <si>
    <t>15973C</t>
  </si>
  <si>
    <t>E-17985</t>
  </si>
  <si>
    <t>15969C</t>
  </si>
  <si>
    <t>15971C</t>
  </si>
  <si>
    <t>15972C</t>
  </si>
  <si>
    <t>15970C</t>
  </si>
  <si>
    <t>8753.77 usd NF</t>
  </si>
  <si>
    <t>E-18031</t>
  </si>
  <si>
    <t>CS000008620</t>
  </si>
  <si>
    <t>12686.19 usd NF</t>
  </si>
  <si>
    <t>E-18073</t>
  </si>
  <si>
    <t>CS000008626</t>
  </si>
  <si>
    <t>16061C</t>
  </si>
  <si>
    <t>E-18025</t>
  </si>
  <si>
    <t>16062C</t>
  </si>
  <si>
    <t>16051C</t>
  </si>
  <si>
    <t>16052C</t>
  </si>
  <si>
    <t>16053C</t>
  </si>
  <si>
    <t>1663-5YY0250EN</t>
  </si>
  <si>
    <t>16054C</t>
  </si>
  <si>
    <t>16058C</t>
  </si>
  <si>
    <t>16055C</t>
  </si>
  <si>
    <t>16057C</t>
  </si>
  <si>
    <t>16056C</t>
  </si>
  <si>
    <t>16059C</t>
  </si>
  <si>
    <t>16060C</t>
  </si>
  <si>
    <t>1663-5YY0464EN</t>
  </si>
  <si>
    <t>16064C</t>
  </si>
  <si>
    <t>1663-5YY0102EN/RS</t>
  </si>
  <si>
    <t>16050C</t>
  </si>
  <si>
    <t>12199.12 usd NF</t>
  </si>
  <si>
    <t>E-18108</t>
  </si>
  <si>
    <t>CS000008623</t>
  </si>
  <si>
    <t>CS000008828</t>
  </si>
  <si>
    <t>CS000008829</t>
  </si>
  <si>
    <t>DHL</t>
  </si>
  <si>
    <t>1663-5YY0101EN/RS</t>
  </si>
  <si>
    <t>16166C</t>
  </si>
  <si>
    <t>E-18066</t>
  </si>
  <si>
    <t>16167C</t>
  </si>
  <si>
    <t>16168C</t>
  </si>
  <si>
    <t>16169C</t>
  </si>
  <si>
    <t>16170C</t>
  </si>
  <si>
    <t>16171C</t>
  </si>
  <si>
    <t>16173C</t>
  </si>
  <si>
    <t>16172C</t>
  </si>
  <si>
    <t>16175C</t>
  </si>
  <si>
    <t>16174C</t>
  </si>
  <si>
    <t>16176C</t>
  </si>
  <si>
    <t>4177.14 usd NF</t>
  </si>
  <si>
    <t>E-18142</t>
  </si>
  <si>
    <t>CS000008830</t>
  </si>
  <si>
    <t>1663-5YY0500EN</t>
  </si>
  <si>
    <t>16255C</t>
  </si>
  <si>
    <t>E-18147</t>
  </si>
  <si>
    <t>CS000008826</t>
  </si>
  <si>
    <t>16254C</t>
  </si>
  <si>
    <t>1663-5YY0499EN</t>
  </si>
  <si>
    <t>16253C</t>
  </si>
  <si>
    <t>CS000008827</t>
  </si>
  <si>
    <t>16279C</t>
  </si>
  <si>
    <t>E-18103</t>
  </si>
  <si>
    <t>16277C</t>
  </si>
  <si>
    <t>16278C</t>
  </si>
  <si>
    <t>16274C</t>
  </si>
  <si>
    <t>16273C</t>
  </si>
  <si>
    <t>16275C</t>
  </si>
  <si>
    <t>16276C</t>
  </si>
  <si>
    <t>16280C</t>
  </si>
  <si>
    <t>16272C</t>
  </si>
  <si>
    <t>16307C</t>
  </si>
  <si>
    <t>E-18158</t>
  </si>
  <si>
    <t>16306C</t>
  </si>
  <si>
    <t>16308C</t>
  </si>
  <si>
    <t>16332C</t>
  </si>
  <si>
    <t>E-18182</t>
  </si>
  <si>
    <t>16342C</t>
  </si>
  <si>
    <t>E-18141</t>
  </si>
  <si>
    <t>16351C</t>
  </si>
  <si>
    <t>16349C</t>
  </si>
  <si>
    <t>16343, 16348</t>
  </si>
  <si>
    <t>16350C</t>
  </si>
  <si>
    <t>16352C</t>
  </si>
  <si>
    <t>16354C</t>
  </si>
  <si>
    <t>16353C</t>
  </si>
  <si>
    <t>16344, 16355</t>
  </si>
  <si>
    <t>16356C</t>
  </si>
  <si>
    <t>16345C</t>
  </si>
  <si>
    <t>16347, 16357</t>
  </si>
  <si>
    <t>16346, 16358</t>
  </si>
  <si>
    <t>16360C</t>
  </si>
  <si>
    <t>16359C</t>
  </si>
  <si>
    <t>16362C</t>
  </si>
  <si>
    <t>16361C</t>
  </si>
  <si>
    <t>Purchase Invoices</t>
  </si>
  <si>
    <t>Niss</t>
  </si>
  <si>
    <t>China</t>
  </si>
  <si>
    <t>Reversa</t>
  </si>
  <si>
    <t>Provision</t>
  </si>
  <si>
    <t>Zacatecas</t>
  </si>
  <si>
    <t>Import Freight by Sea</t>
  </si>
  <si>
    <t>TOTAL CTA</t>
  </si>
  <si>
    <t>En esta provisión se incluyen $63,220.00 de la compra de las maquinas a China de AS/Responsables Niaz y Eduardo</t>
  </si>
  <si>
    <t>Inbound:</t>
  </si>
  <si>
    <t>Premium Inbound Freight</t>
  </si>
  <si>
    <t>Se liberaron 63 contenedores.</t>
  </si>
  <si>
    <t>Estos cobros de Niss se debe verificar que si es a nuestro cargo y que se le debe cobrar a SPG por el alza de la demanda de cliente.</t>
  </si>
  <si>
    <t>En esta provisión estan $65,938.00 que se le deben cobrar a ABC, pero hasta tener el cobro por parte de China.</t>
  </si>
  <si>
    <t>Outbound:</t>
  </si>
  <si>
    <t>SPG</t>
  </si>
  <si>
    <t>Freight by Land</t>
  </si>
  <si>
    <t>Charge back SPG</t>
  </si>
  <si>
    <t>En el charge back con SPG solo se estan cobrando 7 cajas de 12 que se deben estar cobrando por mes</t>
  </si>
  <si>
    <t>Freight by Air</t>
  </si>
  <si>
    <t>$17,691.32 en cobros por envios Proyectos de mas de 100 kilos porque DHL cobro por peso volumetrico.</t>
  </si>
  <si>
    <t>$7,945.22 en provisión por envios de Proyectos de mas de 100 kilos porque DHL cobrara por peso volumetrico</t>
  </si>
  <si>
    <t>CS000009380</t>
  </si>
  <si>
    <t>CS000009381</t>
  </si>
  <si>
    <t>Sebastian</t>
  </si>
  <si>
    <t>Marcos</t>
  </si>
  <si>
    <t>Juan Pablo</t>
  </si>
  <si>
    <t>Arturo</t>
  </si>
  <si>
    <t>Status</t>
  </si>
  <si>
    <t>Cuenta</t>
  </si>
  <si>
    <t>Approved</t>
  </si>
  <si>
    <t>67180000</t>
  </si>
  <si>
    <t>CS000009382</t>
  </si>
  <si>
    <t>CS000009385</t>
  </si>
  <si>
    <t>CS000009386</t>
  </si>
  <si>
    <t>CS000009437</t>
  </si>
  <si>
    <t>CS000009542</t>
  </si>
  <si>
    <t>Invoice</t>
  </si>
  <si>
    <t>16507C</t>
  </si>
  <si>
    <t>E-18181</t>
  </si>
  <si>
    <t>16499C</t>
  </si>
  <si>
    <t>16501C</t>
  </si>
  <si>
    <t>16502C</t>
  </si>
  <si>
    <t>16506C</t>
  </si>
  <si>
    <t>16503C</t>
  </si>
  <si>
    <t>16505C</t>
  </si>
  <si>
    <t>16504C</t>
  </si>
  <si>
    <t>16508C</t>
  </si>
  <si>
    <t>16500C</t>
  </si>
  <si>
    <t>16498C</t>
  </si>
  <si>
    <t>16497C</t>
  </si>
  <si>
    <t>16509C</t>
  </si>
  <si>
    <t>16511, 16512</t>
  </si>
  <si>
    <t>16510, 16513</t>
  </si>
  <si>
    <t>16674C</t>
  </si>
  <si>
    <t>E-18214</t>
  </si>
  <si>
    <t>16675C</t>
  </si>
  <si>
    <t>16676C</t>
  </si>
  <si>
    <t>16677C</t>
  </si>
  <si>
    <t>16678C</t>
  </si>
  <si>
    <t>16680C</t>
  </si>
  <si>
    <t>16679C</t>
  </si>
  <si>
    <t>16681C</t>
  </si>
  <si>
    <t>16684C</t>
  </si>
  <si>
    <t>16683C</t>
  </si>
  <si>
    <t>16682C</t>
  </si>
  <si>
    <t>16856c</t>
  </si>
  <si>
    <t>E-18233</t>
  </si>
  <si>
    <t>16857c</t>
  </si>
  <si>
    <t>16858c</t>
  </si>
  <si>
    <t>16876c</t>
  </si>
  <si>
    <t>16872c</t>
  </si>
  <si>
    <t>16871c</t>
  </si>
  <si>
    <t>16873c</t>
  </si>
  <si>
    <t>16874c</t>
  </si>
  <si>
    <t>16875c</t>
  </si>
  <si>
    <t>16860c</t>
  </si>
  <si>
    <t>16861c</t>
  </si>
  <si>
    <t>16862c</t>
  </si>
  <si>
    <t>16864c</t>
  </si>
  <si>
    <t>16865c</t>
  </si>
  <si>
    <t>16866c</t>
  </si>
  <si>
    <t>16863c</t>
  </si>
  <si>
    <t>16869c</t>
  </si>
  <si>
    <t>16870c</t>
  </si>
  <si>
    <t>17000C</t>
  </si>
  <si>
    <t>E-18241</t>
  </si>
  <si>
    <t>17002C</t>
  </si>
  <si>
    <t>17001C</t>
  </si>
  <si>
    <t>17003C</t>
  </si>
  <si>
    <t>17005C</t>
  </si>
  <si>
    <t>17004C</t>
  </si>
  <si>
    <t>17101C</t>
  </si>
  <si>
    <t>E-18251</t>
  </si>
  <si>
    <t>17103C</t>
  </si>
  <si>
    <t>17102C</t>
  </si>
  <si>
    <t>17105C</t>
  </si>
  <si>
    <t>17104C</t>
  </si>
  <si>
    <t>17455C</t>
  </si>
  <si>
    <t>E-18314</t>
  </si>
  <si>
    <t>17456C</t>
  </si>
  <si>
    <t>17457C</t>
  </si>
  <si>
    <t>17458C</t>
  </si>
  <si>
    <t>17459C</t>
  </si>
  <si>
    <t>17460C</t>
  </si>
  <si>
    <t>17461C</t>
  </si>
  <si>
    <t>17463C</t>
  </si>
  <si>
    <t>17462C</t>
  </si>
  <si>
    <t>1663-5YY0333ENNV00</t>
  </si>
  <si>
    <t>E-18395</t>
  </si>
  <si>
    <t>CS000009338</t>
  </si>
  <si>
    <t>E-18399</t>
  </si>
  <si>
    <t>CS000009270</t>
  </si>
  <si>
    <t>1663-5YY0294ENNV00</t>
  </si>
  <si>
    <t>E-18424</t>
  </si>
  <si>
    <t>CS000009271</t>
  </si>
  <si>
    <t>1663-5YY0318ENNV00</t>
  </si>
  <si>
    <t>17956C</t>
  </si>
  <si>
    <t>E-18344</t>
  </si>
  <si>
    <t>17953C</t>
  </si>
  <si>
    <t>17954C</t>
  </si>
  <si>
    <t>17955C</t>
  </si>
  <si>
    <t>17950C</t>
  </si>
  <si>
    <t>17952C</t>
  </si>
  <si>
    <t>17951C</t>
  </si>
  <si>
    <t>17949C</t>
  </si>
  <si>
    <t>1663-5YY0275ENNV00</t>
  </si>
  <si>
    <t>17957C</t>
  </si>
  <si>
    <t>18098C</t>
  </si>
  <si>
    <t>E-18437</t>
  </si>
  <si>
    <t>18097C</t>
  </si>
  <si>
    <t>18096C</t>
  </si>
  <si>
    <t>18181C</t>
  </si>
  <si>
    <t>E-18421</t>
  </si>
  <si>
    <t>CAAU6957961</t>
  </si>
  <si>
    <t>1663-5YY0196ENNV00</t>
  </si>
  <si>
    <t>18191C</t>
  </si>
  <si>
    <t>18182C</t>
  </si>
  <si>
    <t>18184C</t>
  </si>
  <si>
    <t>18183C</t>
  </si>
  <si>
    <t>18190C</t>
  </si>
  <si>
    <t>18188C</t>
  </si>
  <si>
    <t>18189C</t>
  </si>
  <si>
    <t>18187C</t>
  </si>
  <si>
    <t>1663-5YY0296ENNV13</t>
  </si>
  <si>
    <t>18192C</t>
  </si>
  <si>
    <t>18185C</t>
  </si>
  <si>
    <t>1663-5YY0464ENNV13</t>
  </si>
  <si>
    <t>18193C</t>
  </si>
  <si>
    <t>18186C</t>
  </si>
  <si>
    <t>18228C</t>
  </si>
  <si>
    <t>E-18461</t>
  </si>
  <si>
    <t>18230C</t>
  </si>
  <si>
    <t>1663-5YY0250ENNV13</t>
  </si>
  <si>
    <t>18229C</t>
  </si>
  <si>
    <t>CS000009272</t>
  </si>
  <si>
    <t>1663-5YY0268ENNV00</t>
  </si>
  <si>
    <t>18458C</t>
  </si>
  <si>
    <t>E-18450</t>
  </si>
  <si>
    <t>FFAU2029562</t>
  </si>
  <si>
    <t>1663-5YY0281ENNV00</t>
  </si>
  <si>
    <t>18456C</t>
  </si>
  <si>
    <t>18455C</t>
  </si>
  <si>
    <t>18457C</t>
  </si>
  <si>
    <t>1663-5YY0500ENNV00</t>
  </si>
  <si>
    <t>18460C</t>
  </si>
  <si>
    <t>18459C</t>
  </si>
  <si>
    <t>1663-5YY0499ENNV00</t>
  </si>
  <si>
    <t>18462C</t>
  </si>
  <si>
    <t>18461C</t>
  </si>
  <si>
    <t>1663-5YY0250ENNV00</t>
  </si>
  <si>
    <t>18436C</t>
  </si>
  <si>
    <t>E-18489</t>
  </si>
  <si>
    <t>CS000009529</t>
  </si>
  <si>
    <t>18434C</t>
  </si>
  <si>
    <t>CS000009530</t>
  </si>
  <si>
    <t>18435C</t>
  </si>
  <si>
    <t>18663C</t>
  </si>
  <si>
    <t>E-18516</t>
  </si>
  <si>
    <t>18662C</t>
  </si>
  <si>
    <t>18661C</t>
  </si>
  <si>
    <t>18683C</t>
  </si>
  <si>
    <t>E-18480</t>
  </si>
  <si>
    <t>TGBU6391459</t>
  </si>
  <si>
    <t>18697C</t>
  </si>
  <si>
    <t>1663-5YY0122ENNV00</t>
  </si>
  <si>
    <t>18691C</t>
  </si>
  <si>
    <t>1663-5YY0247ENNV00</t>
  </si>
  <si>
    <t>18690C</t>
  </si>
  <si>
    <t>18689C</t>
  </si>
  <si>
    <t>18688C</t>
  </si>
  <si>
    <t>18686C</t>
  </si>
  <si>
    <t>18681C</t>
  </si>
  <si>
    <t>18682C</t>
  </si>
  <si>
    <t>18680C</t>
  </si>
  <si>
    <t>1663-5YY0321ENNV00</t>
  </si>
  <si>
    <t>18678C</t>
  </si>
  <si>
    <t>18685C</t>
  </si>
  <si>
    <t>18684C</t>
  </si>
  <si>
    <t>18687C</t>
  </si>
  <si>
    <t>18677C</t>
  </si>
  <si>
    <t>18918C</t>
  </si>
  <si>
    <t>E-18555</t>
  </si>
  <si>
    <t>CS000009531</t>
  </si>
  <si>
    <t>18919C</t>
  </si>
  <si>
    <t>18929C</t>
  </si>
  <si>
    <t>E-18515</t>
  </si>
  <si>
    <t>18930C</t>
  </si>
  <si>
    <t>18937C</t>
  </si>
  <si>
    <t>18938C</t>
  </si>
  <si>
    <t>18936C</t>
  </si>
  <si>
    <t>18931C</t>
  </si>
  <si>
    <t>18932C</t>
  </si>
  <si>
    <t>18933C</t>
  </si>
  <si>
    <t>18934C</t>
  </si>
  <si>
    <t>18935C</t>
  </si>
  <si>
    <t>PFA #</t>
  </si>
  <si>
    <t>Origin Company Name</t>
  </si>
  <si>
    <t>Origin Country</t>
  </si>
  <si>
    <t>Item Code</t>
  </si>
  <si>
    <t>Item Description</t>
  </si>
  <si>
    <t>Quantity (pcs)</t>
  </si>
  <si>
    <t>Bill to Cost Center (Primary)</t>
  </si>
  <si>
    <t>CS000009615</t>
  </si>
  <si>
    <t>Johnson Electric d.o.o. Nis</t>
  </si>
  <si>
    <t>Serbia</t>
  </si>
  <si>
    <t>PCBA</t>
  </si>
  <si>
    <t>Americas: APG PC MEXICO</t>
  </si>
  <si>
    <t>CS000009614</t>
  </si>
  <si>
    <t>Pending 1st Level Approval</t>
  </si>
  <si>
    <t>Americas: APG- PC- Springfield</t>
  </si>
  <si>
    <t>CS000009613</t>
  </si>
  <si>
    <t>CS000009612</t>
  </si>
  <si>
    <t>Americas: APG- PC BRAZIL</t>
  </si>
  <si>
    <t>Estos PFA se deben cobrar a ABC cuando se tengan las facturas completas de China.</t>
  </si>
  <si>
    <t xml:space="preserve">9330 Y 9601 </t>
  </si>
  <si>
    <t>SE DEBEN COBRAR JUNTOS</t>
  </si>
  <si>
    <t>67155001</t>
  </si>
  <si>
    <t>DUTY</t>
  </si>
  <si>
    <t>67170000</t>
  </si>
  <si>
    <t>PREMIUM</t>
  </si>
  <si>
    <t>59210002</t>
  </si>
  <si>
    <t>CAL-4143</t>
  </si>
  <si>
    <t>FECHA FACTURA</t>
  </si>
  <si>
    <t>FOLIO FACTURA</t>
  </si>
  <si>
    <t>TRANSPORT ORDER</t>
  </si>
  <si>
    <t>FECHA VENCIMIENTO</t>
  </si>
  <si>
    <t>MONEDA</t>
  </si>
  <si>
    <t>DIAS DE VENCIMIENTO</t>
  </si>
  <si>
    <t xml:space="preserve">IMPORTE </t>
  </si>
  <si>
    <t>ESTATUS FACT</t>
  </si>
  <si>
    <t>REFERENCIA</t>
  </si>
  <si>
    <t>XPD/MX/AI/24120046775</t>
  </si>
  <si>
    <t>20/04/2025</t>
  </si>
  <si>
    <t xml:space="preserve">$   1,405.60 </t>
  </si>
  <si>
    <t xml:space="preserve"> VENCIDA </t>
  </si>
  <si>
    <t>RM-A-0169AI24-M19</t>
  </si>
  <si>
    <t>LOD1300354</t>
  </si>
  <si>
    <t xml:space="preserve">$      575.00 </t>
  </si>
  <si>
    <t>LOD1333794</t>
  </si>
  <si>
    <t xml:space="preserve">$      320.00 </t>
  </si>
  <si>
    <t>RM-J-0065LI24-M19</t>
  </si>
  <si>
    <t>XPD/MX/RI/24120046891</t>
  </si>
  <si>
    <t>25/04/2025</t>
  </si>
  <si>
    <t xml:space="preserve">$      924.00 </t>
  </si>
  <si>
    <t>RM-J-0275LI24-M19</t>
  </si>
  <si>
    <t>24/03/2025</t>
  </si>
  <si>
    <t>EP/AGU/SI/S/2024/013921</t>
  </si>
  <si>
    <t xml:space="preserve">$      907.20 </t>
  </si>
  <si>
    <t>RM-M-017-SI24-M19-L SUSTITUTYE 521607</t>
  </si>
  <si>
    <t>28/03/2025</t>
  </si>
  <si>
    <t>XPD/MX/SI/24110030461</t>
  </si>
  <si>
    <t xml:space="preserve">$   2,701.60 </t>
  </si>
  <si>
    <t>RM-M-135-SI24-M19-L</t>
  </si>
  <si>
    <t>XPD/MX/SI/24090016489</t>
  </si>
  <si>
    <t xml:space="preserve">$   1,468.40 </t>
  </si>
  <si>
    <t>RM-M-111-SI24-M19-L</t>
  </si>
  <si>
    <t>31/03/2025</t>
  </si>
  <si>
    <t>XPD/MX/SI/24110029932</t>
  </si>
  <si>
    <t>15/05/2025</t>
  </si>
  <si>
    <t xml:space="preserve">$   1,168.80 </t>
  </si>
  <si>
    <t>RM-M-137-SI24-M19-L</t>
  </si>
  <si>
    <t>N/E</t>
  </si>
  <si>
    <t>DSV</t>
  </si>
  <si>
    <t>08</t>
  </si>
  <si>
    <t>DICEX LOGISTICA S.A. DE C.V.</t>
  </si>
  <si>
    <t>RM-A-011-SI26-M19-L</t>
  </si>
  <si>
    <t>RM-A-016-SI26-M19-L</t>
  </si>
  <si>
    <t>RM-A-024-SI26-M19-L</t>
  </si>
  <si>
    <t>RM-A-028-SI26-M19-L</t>
  </si>
  <si>
    <t>RM-V-001-V1I26-M01, M46, M19, M61, M62, M63</t>
  </si>
  <si>
    <t>RM-V-009-V126-M01, M46, M23, M19, M61, M62, M63</t>
  </si>
  <si>
    <t>RM-V-019-V1I26-M01, M46, M19, M23, M61, M62, M63</t>
  </si>
  <si>
    <t>RM-V-026-V1I26-M23</t>
  </si>
  <si>
    <t>RM-V-014-V1I26-MCS, M19, M01, M46</t>
  </si>
  <si>
    <t>RM-V-015-V1I26-M19-M17</t>
  </si>
  <si>
    <t>RM-V-065-V1I26-M23</t>
  </si>
  <si>
    <t>FG-V-001-V1I26-M01, M19</t>
  </si>
  <si>
    <t>RM-V-022-V1I26-M19</t>
  </si>
  <si>
    <t>RM-V-031-V1I26-M19</t>
  </si>
  <si>
    <t>FG-V-007-V1E26-M01</t>
  </si>
  <si>
    <t>FG-V-012-V1E26-M19</t>
  </si>
  <si>
    <t>FG-V-013-V1E26-M46</t>
  </si>
  <si>
    <t>FG-V-015-V1E26-M46</t>
  </si>
  <si>
    <t>FG-V-034-V1E26-M45</t>
  </si>
  <si>
    <t>FG-V-023-V1E26-M46.1</t>
  </si>
  <si>
    <t>RM-V-034-V1I26-M19.3</t>
  </si>
  <si>
    <t>FG-V-023-V1E26-M46.2</t>
  </si>
  <si>
    <t>RM-V-060-V1I26-M19.1</t>
  </si>
  <si>
    <t>RM-V-041-V1I26-M19.1</t>
  </si>
  <si>
    <t>FG-R-2138LE25.M19</t>
  </si>
  <si>
    <t>RM-V-057-V1I26-M23.2</t>
  </si>
  <si>
    <t>RM-J-1174LI26-M19</t>
  </si>
  <si>
    <t>RM-I-1070-AI26-M19</t>
  </si>
  <si>
    <t>RM-I-1093-AI26-M19</t>
  </si>
  <si>
    <t>RM-I-1066-AI26-M19</t>
  </si>
  <si>
    <t>RM-I-1084-AI26-M19</t>
  </si>
  <si>
    <t>RM-I-1083-AI26-M19</t>
  </si>
  <si>
    <t>RM-I-1081-AI26-M19</t>
  </si>
  <si>
    <t>RM-I-1082-AI26-M19</t>
  </si>
  <si>
    <t>RM-I-1057-AI26-M19</t>
  </si>
  <si>
    <t>RM-I-1096-AI26-M19</t>
  </si>
  <si>
    <t>RM-I-1097-AI26-M19</t>
  </si>
  <si>
    <t>RM-I-1063-AI26-M19</t>
  </si>
  <si>
    <t>RM-I-1092-AI26-M19</t>
  </si>
  <si>
    <t>RM-I-1091-AI26-M19</t>
  </si>
  <si>
    <t>RM-I-1102-AI26-M19</t>
  </si>
  <si>
    <t>RM-I-1080-AI26-M19-A1</t>
  </si>
  <si>
    <t>RM-I-1098-AI26-M19</t>
  </si>
  <si>
    <t>RM-I-1101-AI26-M19-A1</t>
  </si>
  <si>
    <t>RM-I-1100-AI26-M19</t>
  </si>
  <si>
    <t>RM-I-1099-AI26-M19-A1</t>
  </si>
  <si>
    <t>RM-I-1079-AI26-M19</t>
  </si>
  <si>
    <t>RM-I-1078-AI26-M19</t>
  </si>
  <si>
    <t>FG-I-0484-AE26-M19</t>
  </si>
  <si>
    <t>FG-I-0462-AE26-M19</t>
  </si>
  <si>
    <t>RM-J-1221LI26-M19</t>
  </si>
  <si>
    <t>RM-J-1201LI26-M19, RM-J-1211LI26-M19</t>
  </si>
  <si>
    <t>RM-J-1231LI26-M19</t>
  </si>
  <si>
    <t>RM-J-1201LI26-M19</t>
  </si>
  <si>
    <t>RM-1106-AI26-M19-C9563</t>
  </si>
  <si>
    <t xml:space="preserve">RM-1115-AI26-M19-C9584 </t>
  </si>
  <si>
    <t>FG-A-0010-SE26-M19.D</t>
  </si>
  <si>
    <t>FG-A-0009-SE26-M19.D</t>
  </si>
  <si>
    <t>FG-I-0044-SE26-M23-L.D</t>
  </si>
  <si>
    <t>FG-I-0046-SE26-M23-L.D</t>
  </si>
  <si>
    <t>RM-R-005-SI25-M19-B</t>
  </si>
  <si>
    <t>FG-A-0011-SE26-M19.D</t>
  </si>
  <si>
    <t>RM-I-1001-AI26-M19</t>
  </si>
  <si>
    <t>RM-I-1089-AI26-M19</t>
  </si>
  <si>
    <t>RM-I-1095-AI26-M19</t>
  </si>
  <si>
    <t>RM-I-1085-AI26-M19</t>
  </si>
  <si>
    <t>RM-I-1076-AI26-M19//RM-I-1077-AI26-M19</t>
  </si>
  <si>
    <t>RM-I-1095-AI26-M19-A1</t>
  </si>
  <si>
    <t>RM-A-0021AI26-M19-C9049.D</t>
  </si>
  <si>
    <t>RM-A-0023AI26-M19-C9270.D//RM-A-0022AI26-M19-C9338.D//RM-A-0025AI26-M19-C9270.D</t>
  </si>
  <si>
    <t>RM-M-566-SI25-M19-B</t>
  </si>
  <si>
    <t>RM-M-531-SI25-M19-B</t>
  </si>
  <si>
    <t>RM-M-565-SI25-M19-B</t>
  </si>
  <si>
    <t>RM-M-237-SI25-M19-L-B</t>
  </si>
  <si>
    <t>RM-M-014-SI26-M19-B</t>
  </si>
  <si>
    <t>RM-M-582-SI25-M19-B</t>
  </si>
  <si>
    <t>FG-A-0008-SE26-M19.D</t>
  </si>
  <si>
    <t>FG-A-0007-SE26-M19-L.D</t>
  </si>
  <si>
    <t>RM-M-242-SI25-M19-L-B</t>
  </si>
  <si>
    <t>RM-M-002-SI26-M19-L</t>
  </si>
  <si>
    <t>RM-M-239-SI25-M19-L-B</t>
  </si>
  <si>
    <t>RM-M-587-SI25-M19-B</t>
  </si>
  <si>
    <t>RM-R-022-SI26-M19</t>
  </si>
  <si>
    <t>RM-M-222-SI25-M19-F</t>
  </si>
  <si>
    <t>FG-A-0006-SE26-M19</t>
  </si>
  <si>
    <t>RM-M-001-SI26-M19-F</t>
  </si>
  <si>
    <t>RM-M-230-SI25-M19-F</t>
  </si>
  <si>
    <t>RM-M-225-SI25-M19-F</t>
  </si>
  <si>
    <t>RM-R-027-SI26-M19</t>
  </si>
  <si>
    <t>FG-A-0009-SE26-M19</t>
  </si>
  <si>
    <t>FG-A-0010-SE26-M19</t>
  </si>
  <si>
    <t>RM-M-224-SI25-M19-F</t>
  </si>
  <si>
    <t>RM-J-1169LI26-M19</t>
  </si>
  <si>
    <t>RM-J-1189LI26-M19</t>
  </si>
  <si>
    <t>RM-J-1188LI26-M19</t>
  </si>
  <si>
    <t>RM-J-1195LI26-M19</t>
  </si>
  <si>
    <t>RM-J-1198LI26-M19.2</t>
  </si>
  <si>
    <t>RM-J-1199LI26-M19.2</t>
  </si>
  <si>
    <t>RM-J-1205LI26-M19</t>
  </si>
  <si>
    <t>RM-M-243-SI25-M19-L</t>
  </si>
  <si>
    <t>RM-M-257-SI25-M19-L</t>
  </si>
  <si>
    <t>RM-J-1210LI26-M19</t>
  </si>
  <si>
    <t>RM-A-004-SI26-M19-L</t>
  </si>
  <si>
    <t>RM-J-1200LI26-M19.2</t>
  </si>
  <si>
    <t>RM-M-578-SI25-M19</t>
  </si>
  <si>
    <t>RM-M-008-SI26-M19</t>
  </si>
  <si>
    <t>FG-R-2127LE25.M01</t>
  </si>
  <si>
    <t>FG-R-2128LE25.M19</t>
  </si>
  <si>
    <t>FG-R-2129LE25.M19</t>
  </si>
  <si>
    <t>FG-R-2130LE25.M01</t>
  </si>
  <si>
    <t>FG-R-2131LE25.M19</t>
  </si>
  <si>
    <t>FG-R-2132LE25.M19</t>
  </si>
  <si>
    <t>RM-R-030-SI26-M19</t>
  </si>
  <si>
    <t>FG-V-026-V1E26-M01.1</t>
  </si>
  <si>
    <t>RM-V-051-V1I26-M19</t>
  </si>
  <si>
    <t>RM-M-014-SI26-M19/RM-M-010-SI26-M19</t>
  </si>
  <si>
    <t>RM-M-580-SI25-M19/RM-M-577-SI25-M19</t>
  </si>
  <si>
    <t>AF-M-059-SI26-M46/AF-M-060-SI26-M46</t>
  </si>
  <si>
    <t>AF-M-056-SI26-M46/AF-M-057-SI26-M46</t>
  </si>
  <si>
    <t>AF-M-054-SI26-M46/AF-M-064-SI26-M46</t>
  </si>
  <si>
    <t>AF-M-049-SI26-M46/AF-M-058-SI26-M46</t>
  </si>
  <si>
    <t>AF-M-061-SI26-M46/AF-M-063-SI26-M46</t>
  </si>
  <si>
    <t>AF-M-051-SI26-M46/AF-M-055-SI26-M19</t>
  </si>
  <si>
    <t>AF-M-050-SI26-M46</t>
  </si>
  <si>
    <t>RM-J-1150LI26-M19.1</t>
  </si>
  <si>
    <t xml:space="preserve">RM-J-1157LI26-M19.2 </t>
  </si>
  <si>
    <t>FG-R-1800LE25.M19</t>
  </si>
  <si>
    <t>FG-R-1925LE25.M19</t>
  </si>
  <si>
    <t>FG-R-1946LE25.M19</t>
  </si>
  <si>
    <t>FG-R-1996LE25.M19</t>
  </si>
  <si>
    <t>FG-A-0016-SE26-M19</t>
  </si>
  <si>
    <t>FG-A-0012-SE26-M19</t>
  </si>
  <si>
    <t>RM-J-1217LI26-M19</t>
  </si>
  <si>
    <t>FV - 256</t>
  </si>
  <si>
    <t>FV - 257</t>
  </si>
  <si>
    <t>FV - 258</t>
  </si>
  <si>
    <t>FV - 259</t>
  </si>
  <si>
    <t>SAGS 33429</t>
  </si>
  <si>
    <t>SAGS 33435</t>
  </si>
  <si>
    <t>SAGS 33436</t>
  </si>
  <si>
    <t>SAGS 33437</t>
  </si>
  <si>
    <t>SAGS 33438</t>
  </si>
  <si>
    <t>SAGS 33439</t>
  </si>
  <si>
    <t>SAGS 33440</t>
  </si>
  <si>
    <t>SAGS 33441</t>
  </si>
  <si>
    <t>SAGS 33447</t>
  </si>
  <si>
    <t>SAGS 33448</t>
  </si>
  <si>
    <t>SAGS 33449</t>
  </si>
  <si>
    <t>SAGS 33450</t>
  </si>
  <si>
    <t>SAGS 33451</t>
  </si>
  <si>
    <t>SAGS 33452</t>
  </si>
  <si>
    <t>SAGS 33453</t>
  </si>
  <si>
    <t>SAGS 33454</t>
  </si>
  <si>
    <t>SAGS 33455</t>
  </si>
  <si>
    <t>SAGS 33456</t>
  </si>
  <si>
    <t>SAGS 33457</t>
  </si>
  <si>
    <t>C8813</t>
  </si>
  <si>
    <t>C8856</t>
  </si>
  <si>
    <t>C8862</t>
  </si>
  <si>
    <t>C8866</t>
  </si>
  <si>
    <t>C8867</t>
  </si>
  <si>
    <t>C8858</t>
  </si>
  <si>
    <t>C8873</t>
  </si>
  <si>
    <t>C8831</t>
  </si>
  <si>
    <t>AGU11745868</t>
  </si>
  <si>
    <t>DHEXM 44068</t>
  </si>
  <si>
    <t>DHEXM 43858</t>
  </si>
  <si>
    <t>DHEXM 43914</t>
  </si>
  <si>
    <t>DHEXM 44017</t>
  </si>
  <si>
    <t>DHEXM 43861</t>
  </si>
  <si>
    <t>DHEXM 43860</t>
  </si>
  <si>
    <t>DHEXM 43859</t>
  </si>
  <si>
    <t>DHEXM 43888</t>
  </si>
  <si>
    <t>DHEXM 43889</t>
  </si>
  <si>
    <t>DHEXM 44003</t>
  </si>
  <si>
    <t>DHEXM 44052</t>
  </si>
  <si>
    <t>DHEXM 43865</t>
  </si>
  <si>
    <t>DHEXM 43864</t>
  </si>
  <si>
    <t>DHEXM 43890</t>
  </si>
  <si>
    <t>DHEXM 44047</t>
  </si>
  <si>
    <t>DHEXM 43929</t>
  </si>
  <si>
    <t>DHEXM 44067</t>
  </si>
  <si>
    <t>DHEXM 43932</t>
  </si>
  <si>
    <t>DHEXM 44002</t>
  </si>
  <si>
    <t>DHEXM 44045</t>
  </si>
  <si>
    <t>DHEXM 44048</t>
  </si>
  <si>
    <t>DHEXM 44049</t>
  </si>
  <si>
    <t>DHEXM 43934</t>
  </si>
  <si>
    <t>ZCLIR00845550</t>
  </si>
  <si>
    <t>ZCLR006338849</t>
  </si>
  <si>
    <t>ZCLR006338850</t>
  </si>
  <si>
    <t>A270397</t>
  </si>
  <si>
    <t>A270398</t>
  </si>
  <si>
    <t>A270399</t>
  </si>
  <si>
    <t>A270400</t>
  </si>
  <si>
    <t>MTY 203279</t>
  </si>
  <si>
    <t>MTY 203360</t>
  </si>
  <si>
    <t>ALT82640</t>
  </si>
  <si>
    <t>ALT82641</t>
  </si>
  <si>
    <t>ALT82708</t>
  </si>
  <si>
    <t>ALT82709</t>
  </si>
  <si>
    <t>ALT82733</t>
  </si>
  <si>
    <t>ALT82766</t>
  </si>
  <si>
    <t>GDL48047</t>
  </si>
  <si>
    <t>GDL48084</t>
  </si>
  <si>
    <t>GDL48085</t>
  </si>
  <si>
    <t>GDL48086</t>
  </si>
  <si>
    <t>GDL48144</t>
  </si>
  <si>
    <t>GDL48145</t>
  </si>
  <si>
    <t>MEX126801</t>
  </si>
  <si>
    <t>MEX126896</t>
  </si>
  <si>
    <t>MZO191588</t>
  </si>
  <si>
    <t>MZO191689</t>
  </si>
  <si>
    <t>MZO191690</t>
  </si>
  <si>
    <t>MZO191692</t>
  </si>
  <si>
    <t>MZO191733</t>
  </si>
  <si>
    <t>MZO191793</t>
  </si>
  <si>
    <t>MZO191841</t>
  </si>
  <si>
    <t>MZO191853</t>
  </si>
  <si>
    <t>MZO191929</t>
  </si>
  <si>
    <t>MZO192014</t>
  </si>
  <si>
    <t>MZO192086</t>
  </si>
  <si>
    <t>MZO192087</t>
  </si>
  <si>
    <t>MZO192088</t>
  </si>
  <si>
    <t>MZO192257</t>
  </si>
  <si>
    <t>5-468-08856</t>
  </si>
  <si>
    <t>4-685-74397</t>
  </si>
  <si>
    <t>R02671</t>
  </si>
  <si>
    <t>R02675</t>
  </si>
  <si>
    <t>F 63134</t>
  </si>
  <si>
    <t>F 63135</t>
  </si>
  <si>
    <t>MX-1094</t>
  </si>
  <si>
    <t>MX-1095</t>
  </si>
  <si>
    <t>MX-1096</t>
  </si>
  <si>
    <t>CAL-4108</t>
  </si>
  <si>
    <t>CAL-4098</t>
  </si>
  <si>
    <t>CAL-4112</t>
  </si>
  <si>
    <t>CAL-4113</t>
  </si>
  <si>
    <t>CAL-4114</t>
  </si>
  <si>
    <t>CAL-4115</t>
  </si>
  <si>
    <t>CAL-4116</t>
  </si>
  <si>
    <t>CAL-4117</t>
  </si>
  <si>
    <t>CAL-4118</t>
  </si>
  <si>
    <t>9431791-1</t>
  </si>
  <si>
    <t>MARZO</t>
  </si>
  <si>
    <t>SHMZL26015444</t>
  </si>
  <si>
    <t>SHMZL26025713</t>
  </si>
  <si>
    <t>SHANGHAI KINGFA SCI.&amp; TECH.DVP</t>
  </si>
  <si>
    <t>EURFL26202424ZLO</t>
  </si>
  <si>
    <t>SHANGHAI KRAH ELECTRONICS CO.,LTD</t>
  </si>
  <si>
    <t>QDGZLO6286170V</t>
  </si>
  <si>
    <t>TEMB INTELLIGENT TECHNOLOGY (SHANDONG) CO., LTD</t>
  </si>
  <si>
    <t>3658-6000210</t>
  </si>
  <si>
    <t>AUMOVIO MEXICO S DE R.L. DE C.V.</t>
  </si>
  <si>
    <t>3658-6000202</t>
  </si>
  <si>
    <t>3658-6000215</t>
  </si>
  <si>
    <t>3658-6000228</t>
  </si>
  <si>
    <t>3658-6000243</t>
  </si>
  <si>
    <t>3658-6000222</t>
  </si>
  <si>
    <t>3658-6000223</t>
  </si>
  <si>
    <t>MAQUINARIA INDUSTRIAL CABRERA SA DE CV</t>
  </si>
  <si>
    <t>3658-6000255</t>
  </si>
  <si>
    <t>3658-6000229</t>
  </si>
  <si>
    <t>3658-6000230</t>
  </si>
  <si>
    <t>3658-6000234</t>
  </si>
  <si>
    <t>3658-6000251</t>
  </si>
  <si>
    <t>3658-6000216</t>
  </si>
  <si>
    <t>3658-6000218</t>
  </si>
  <si>
    <t>GRUPO ABC DE MEXICO SA DE CV</t>
  </si>
  <si>
    <t>3658-6000241</t>
  </si>
  <si>
    <t>MARELLI MEXICANA SA DE CV</t>
  </si>
  <si>
    <t>3658-6000242</t>
  </si>
  <si>
    <t>MAHLE THERMAL AND FLUID SYSTEMS</t>
  </si>
  <si>
    <t>3658-6000245</t>
  </si>
  <si>
    <t>3658-6000247</t>
  </si>
  <si>
    <t>STELLANTIS MEXICO S.A. DE C.V.</t>
  </si>
  <si>
    <t>3658-6000252</t>
  </si>
  <si>
    <t>ELICAMEX S.A. DE C.V.</t>
  </si>
  <si>
    <t>26-730-3658-600100</t>
  </si>
  <si>
    <t>ZAC-SLP</t>
  </si>
  <si>
    <t>26-730-3658-60010</t>
  </si>
  <si>
    <t>26 730-3658-6001007</t>
  </si>
  <si>
    <t>26-730-3658-6000226</t>
  </si>
  <si>
    <t>26 730-3658-6001013</t>
  </si>
  <si>
    <t>EJOTATF</t>
  </si>
  <si>
    <t>26-730 3658-6000997</t>
  </si>
  <si>
    <t>ZAC-COAH</t>
  </si>
  <si>
    <t>JIT DERRAMERO</t>
  </si>
  <si>
    <t>26-24-323</t>
  </si>
  <si>
    <t>TB-029</t>
  </si>
  <si>
    <t>ZAC-KENTUCKY</t>
  </si>
  <si>
    <t xml:space="preserve">DRAIN KY USA </t>
  </si>
  <si>
    <t>26-730-3658-6001040</t>
  </si>
  <si>
    <t>DG122-0318227</t>
  </si>
  <si>
    <t>29-01-2026</t>
  </si>
  <si>
    <t>Elkem Silicones USA</t>
  </si>
  <si>
    <t>26- 52- 3600- 6017351</t>
  </si>
  <si>
    <t>26- 52- 3600- 6015230</t>
  </si>
  <si>
    <t>HTMCL</t>
  </si>
  <si>
    <t>26- 52- 3600- 6016103</t>
  </si>
  <si>
    <t>SHLECL</t>
  </si>
  <si>
    <t>26- 52- 3600- 6015229</t>
  </si>
  <si>
    <t>26- 52- 3600- 6015225</t>
  </si>
  <si>
    <t>26- 52- 3600- 6015220</t>
  </si>
  <si>
    <t>26- 52- 3600- 6015218</t>
  </si>
  <si>
    <t>26- 52- 3600- 6015392</t>
  </si>
  <si>
    <t>26- 52- 3600- 6015388</t>
  </si>
  <si>
    <t>SHRPTCL</t>
  </si>
  <si>
    <t>26- 52- 3600- 6016120</t>
  </si>
  <si>
    <t>GRB</t>
  </si>
  <si>
    <t>26- 52- 3600- 6017132</t>
  </si>
  <si>
    <t>26- 52- 3600- 6015214</t>
  </si>
  <si>
    <t>26- 52- 3600- 6015215</t>
  </si>
  <si>
    <t>26- 52- 3600- 6015386</t>
  </si>
  <si>
    <t>PECL</t>
  </si>
  <si>
    <t>26- 52- 3600- 6017135</t>
  </si>
  <si>
    <t>26- 52- 3600- 6016540</t>
  </si>
  <si>
    <t>26- 52- 3600- 6016122</t>
  </si>
  <si>
    <t>26- 52- 3600- 6016626</t>
  </si>
  <si>
    <t>26- 52- 3600- 6016091</t>
  </si>
  <si>
    <t>26- 52- 3600- 6017133</t>
  </si>
  <si>
    <t>26- 52- 3600- 6017137</t>
  </si>
  <si>
    <t>26- 52- 3600- 6017138</t>
  </si>
  <si>
    <t>26- 52- 3600- 6012668</t>
  </si>
  <si>
    <t>20/2/2026</t>
  </si>
  <si>
    <t>26-800-3483-6082007</t>
  </si>
  <si>
    <t>38-BF-2S</t>
  </si>
  <si>
    <t>26-240-3483-6089019</t>
  </si>
  <si>
    <t>530103, 531882</t>
  </si>
  <si>
    <t>9/2/2026-13/2/2026</t>
  </si>
  <si>
    <t>26-240-3483-6089025</t>
  </si>
  <si>
    <t>26-240-3483-6089022</t>
  </si>
  <si>
    <t>26 48 3993 6000222-1</t>
  </si>
  <si>
    <t xml:space="preserve">$1, 940.22
</t>
  </si>
  <si>
    <t>GDL</t>
  </si>
  <si>
    <t xml:space="preserve">26 48 3993 6000222-6 </t>
  </si>
  <si>
    <t>26-810-3699-6021174</t>
  </si>
  <si>
    <t>31900931</t>
  </si>
  <si>
    <t>FSCU7218890</t>
  </si>
  <si>
    <t>26-810-3699-6021173</t>
  </si>
  <si>
    <t>40101664</t>
  </si>
  <si>
    <t>UACU5421904</t>
  </si>
  <si>
    <t>26-810-3699-6021146</t>
  </si>
  <si>
    <t>EXITATMHAM873373</t>
  </si>
  <si>
    <t>26-810-3699-6021190</t>
  </si>
  <si>
    <t>ATMPRG153451V</t>
  </si>
  <si>
    <t>26-810-3699-6000866</t>
  </si>
  <si>
    <t>HBG2087201</t>
  </si>
  <si>
    <t>ECMU5012151</t>
  </si>
  <si>
    <t>DSV AIR SEA GERMANY GMBH</t>
  </si>
  <si>
    <t>DSV AIR SEA SA DE CV</t>
  </si>
  <si>
    <t>MNE2745782</t>
  </si>
  <si>
    <t>26-810-3699-6021206</t>
  </si>
  <si>
    <t>27130163</t>
  </si>
  <si>
    <t>TCKU4800682</t>
  </si>
  <si>
    <t>26-480-3993-6000028</t>
  </si>
  <si>
    <t>HKT</t>
  </si>
  <si>
    <t>26-480-3993-6000190</t>
  </si>
  <si>
    <t>26-480-3993-6000191</t>
  </si>
  <si>
    <t>26-480-3993-6000175</t>
  </si>
  <si>
    <t>26-480-3993-6000129</t>
  </si>
  <si>
    <t>CONSOLIDADO</t>
  </si>
  <si>
    <t>26-480-3993-6000216</t>
  </si>
  <si>
    <t>26-85-34166012503</t>
  </si>
  <si>
    <t>MXO101513735151</t>
  </si>
  <si>
    <t>26-47-34166000639</t>
  </si>
  <si>
    <t>MX0291500017858 / MX0291500017780 / MX0291500017779 / MX0291500017781 / MX0291500017888 / MX0291500017889</t>
  </si>
  <si>
    <t>JOHNSON ELECTRIC DOO NIS</t>
  </si>
  <si>
    <t>26 16 1690 6003691</t>
  </si>
  <si>
    <t>OOLU2038341220</t>
  </si>
  <si>
    <t>TEMU7860817</t>
  </si>
  <si>
    <t>26 16 1690 6002218</t>
  </si>
  <si>
    <t>OOLU2038301910</t>
  </si>
  <si>
    <t>OOCU5976151</t>
  </si>
  <si>
    <t>26 16 1690 6002286</t>
  </si>
  <si>
    <t>HLCUBKK251209259</t>
  </si>
  <si>
    <t>HLXU1038213</t>
  </si>
  <si>
    <t>26 16 1690 6002219</t>
  </si>
  <si>
    <t>OOLU2038301911</t>
  </si>
  <si>
    <t>OOCU5973131</t>
  </si>
  <si>
    <t>26 16 1690 6002287</t>
  </si>
  <si>
    <t>HLCUSEL260109226</t>
  </si>
  <si>
    <t>TMH57638</t>
  </si>
  <si>
    <t>26 16 1690 6003731</t>
  </si>
  <si>
    <t>COSU6440036513</t>
  </si>
  <si>
    <t>CSNU8857833</t>
  </si>
  <si>
    <t>26 16 1690 6002203</t>
  </si>
  <si>
    <t>MNND23753743</t>
  </si>
  <si>
    <t>26 16 1690 6002209</t>
  </si>
  <si>
    <t>MEDUYM598890</t>
  </si>
  <si>
    <t>TCNU1084892</t>
  </si>
  <si>
    <t>26 16 1690 6024682</t>
  </si>
  <si>
    <t>NYKU4718187</t>
  </si>
  <si>
    <t>26 16 1690 6024720</t>
  </si>
  <si>
    <t>HAMU3831358</t>
  </si>
  <si>
    <t>26 16 1690 6003851</t>
  </si>
  <si>
    <t>HLCUSEL251229305</t>
  </si>
  <si>
    <t>26 16 1690 6003622</t>
  </si>
  <si>
    <t>HLCUSEL251229287</t>
  </si>
  <si>
    <t>26 16 1690 6003621</t>
  </si>
  <si>
    <t>446942/447058</t>
  </si>
  <si>
    <t>26 16 1690 6002204</t>
  </si>
  <si>
    <t>MEDUYM598908</t>
  </si>
  <si>
    <t>MSDU7506027</t>
  </si>
  <si>
    <t>SLAH0054362</t>
  </si>
  <si>
    <t>SGDL0082834</t>
  </si>
  <si>
    <t>SGDL0082722</t>
  </si>
  <si>
    <t>SGDL0082832</t>
  </si>
  <si>
    <t>SGDL0082812</t>
  </si>
  <si>
    <t>SGDL0082811</t>
  </si>
  <si>
    <t>SLAH0054482</t>
  </si>
  <si>
    <t>SGDL0082941</t>
  </si>
  <si>
    <t>SGDL0082955</t>
  </si>
  <si>
    <t>SGDL0083586</t>
  </si>
  <si>
    <t>SGDL0082724</t>
  </si>
  <si>
    <t>SGDL0082774</t>
  </si>
  <si>
    <t>SGDL0082769</t>
  </si>
  <si>
    <t>AFC INDUSTRIES INC // 9030 Port Union Rialto Road. Suite #100 West Chester Ohio 45069 United States</t>
  </si>
  <si>
    <t>AFC INDUSTRIES INC //. United States</t>
  </si>
  <si>
    <t>889041987459</t>
  </si>
  <si>
    <t>24-02-2026</t>
  </si>
  <si>
    <t>BIOSA MOTTEK</t>
  </si>
  <si>
    <t>26-160-1690-6002213</t>
  </si>
  <si>
    <t>ZCSU8680141</t>
  </si>
  <si>
    <t>26-160-1690-6002931/ 26-160-1690-6002932</t>
  </si>
  <si>
    <t>FSCU9315327/CSNU8910666</t>
  </si>
  <si>
    <t>3323 - 60501195</t>
  </si>
  <si>
    <t>GOGGIN WAREHOUSING LLC.</t>
  </si>
  <si>
    <t>4WU7993</t>
  </si>
  <si>
    <t>4WX9834</t>
  </si>
  <si>
    <t>JEG-JAL</t>
  </si>
  <si>
    <t>26-730-3658-6001029</t>
  </si>
  <si>
    <t>2616-1690-6002937/2616-1690-6002930</t>
  </si>
  <si>
    <t>CSNU8857833/TGBU8966151</t>
  </si>
  <si>
    <t>2616-1690-6002211/2616-1690-6002214</t>
  </si>
  <si>
    <t>JXLU4345490/GAOU6901012</t>
  </si>
  <si>
    <t>2616-1690-6003932/2616-1690-6003933</t>
  </si>
  <si>
    <t>TIIU4040243/JXLU6177694</t>
  </si>
  <si>
    <t>2616-1690-6003929/2616-1690-6003930</t>
  </si>
  <si>
    <t>JXLU4498186/SEGU2670206</t>
  </si>
  <si>
    <t>2616-1690-60039247/2616-1690-6003937</t>
  </si>
  <si>
    <t>GAOU6094013/ZSCU7918343</t>
  </si>
  <si>
    <t>2616-1690-6003938/2616-1690-6003931</t>
  </si>
  <si>
    <t>BMOU4782050/TCNU5775059</t>
  </si>
  <si>
    <t>2616-1690-6003934/2616-1690-6003936</t>
  </si>
  <si>
    <t>XHCU5639129/ZCSU7856220</t>
  </si>
  <si>
    <t>2616-1690-6003940/2616-1690-6003928</t>
  </si>
  <si>
    <t>ZCSU7162430/GAOU7152618</t>
  </si>
  <si>
    <t>2616-1690-6003939</t>
  </si>
  <si>
    <t>CAAU9443523</t>
  </si>
  <si>
    <t>240-3483-6089006</t>
  </si>
  <si>
    <t>CAJA: CB-028</t>
  </si>
  <si>
    <t>240-3483-608901</t>
  </si>
  <si>
    <t>800-3483-6082005</t>
  </si>
  <si>
    <t>CAJA: 07-BE-2T</t>
  </si>
  <si>
    <t>240-3483-6089018</t>
  </si>
  <si>
    <t>CAJA: CB-011</t>
  </si>
  <si>
    <t>READY</t>
  </si>
  <si>
    <t>MSNU 1657601</t>
  </si>
  <si>
    <t>HUBERT SCHULTE - NH603A</t>
  </si>
  <si>
    <t>MEDUBG229405</t>
  </si>
  <si>
    <t>CAAU 4864849</t>
  </si>
  <si>
    <t>26-160-1690-6000661</t>
  </si>
  <si>
    <t>MEDUBG231781</t>
  </si>
  <si>
    <t>FCIU 9205450</t>
  </si>
  <si>
    <t>HENRIKA SCHULTE - NH604A</t>
  </si>
  <si>
    <t>HLXU 1224250</t>
  </si>
  <si>
    <t>MAERSK FELIXTOWE</t>
  </si>
  <si>
    <t>HLBU 2929273</t>
  </si>
  <si>
    <t>HAMU 3676020</t>
  </si>
  <si>
    <t>19052C</t>
  </si>
  <si>
    <t>E-18568</t>
  </si>
  <si>
    <t>19051C</t>
  </si>
  <si>
    <t>19050C</t>
  </si>
  <si>
    <t>19049C</t>
  </si>
  <si>
    <t>19048C</t>
  </si>
  <si>
    <t>E-18515a</t>
  </si>
  <si>
    <t>MSNU6066366</t>
  </si>
  <si>
    <t xml:space="preserve">CAL-4059  </t>
  </si>
  <si>
    <t>SAGS 33614</t>
  </si>
  <si>
    <t>SAGS 33605</t>
  </si>
  <si>
    <t>SAGS 33592</t>
  </si>
  <si>
    <t>SAGS 33600</t>
  </si>
  <si>
    <t>SAGS 33604</t>
  </si>
  <si>
    <t>SAGS 33603</t>
  </si>
  <si>
    <t>SAGS 33598</t>
  </si>
  <si>
    <t>SAGS 33588</t>
  </si>
  <si>
    <t>SAGS 33587</t>
  </si>
  <si>
    <t>SAGS 33597</t>
  </si>
  <si>
    <t>SAGS 33595</t>
  </si>
  <si>
    <t>SAGS 33591</t>
  </si>
  <si>
    <t>SAGS 33594</t>
  </si>
  <si>
    <t>SAGS 33613</t>
  </si>
  <si>
    <t>SAGS 33606</t>
  </si>
  <si>
    <t>SAGS 33586</t>
  </si>
  <si>
    <t>SAGS 33593</t>
  </si>
  <si>
    <t>SAGS 33590</t>
  </si>
  <si>
    <t>SAGS 33607</t>
  </si>
  <si>
    <t>SAGS 33589</t>
  </si>
  <si>
    <t>09</t>
  </si>
  <si>
    <t>RM-A-026-SI26-M19-L</t>
  </si>
  <si>
    <t>FV - 261</t>
  </si>
  <si>
    <t>CR-V-009-F5</t>
  </si>
  <si>
    <t>CR-V-019-F5</t>
  </si>
  <si>
    <t>CR-V-011-F5I26</t>
  </si>
  <si>
    <t>CR-V-017-F5I26</t>
  </si>
  <si>
    <t>CR-V-020-F5I26</t>
  </si>
  <si>
    <t>CR-V-021-F5I26</t>
  </si>
  <si>
    <t>CR-V-015-F5I26</t>
  </si>
  <si>
    <t>CR-V-014-F5I26</t>
  </si>
  <si>
    <t>CR-V-012-F5I26</t>
  </si>
  <si>
    <t>CR-V-013-F5I26</t>
  </si>
  <si>
    <t>CR-V-010-F5I26</t>
  </si>
  <si>
    <t>CR-V-028-F5I26</t>
  </si>
  <si>
    <t>CR-V-029-F5I26</t>
  </si>
  <si>
    <t>CR-V-016-F5I26</t>
  </si>
  <si>
    <t>CR-V-018-F5I26</t>
  </si>
  <si>
    <t>CR-V-008-F5I26</t>
  </si>
  <si>
    <t>CR-V-027-F5I26</t>
  </si>
  <si>
    <t>CR-V-009-F5I26</t>
  </si>
  <si>
    <t>FG-V-010-V1E26-M01</t>
  </si>
  <si>
    <t>SAGS 33612</t>
  </si>
  <si>
    <t>FG-V-011-V1E26-M01</t>
  </si>
  <si>
    <t>SAGS 33585</t>
  </si>
  <si>
    <t>VA-V-075-F4I25</t>
  </si>
  <si>
    <t>SAGS 33610</t>
  </si>
  <si>
    <t>VA-V-076-F4I25</t>
  </si>
  <si>
    <t>SAGS 33608</t>
  </si>
  <si>
    <t>VA-V-077-F4I25</t>
  </si>
  <si>
    <t>SAGS 33611</t>
  </si>
  <si>
    <t>FG-V-016-V1E26-M19</t>
  </si>
  <si>
    <t>SAGS 33602</t>
  </si>
  <si>
    <t>M-24784</t>
  </si>
  <si>
    <t>M-24785</t>
  </si>
  <si>
    <t>RM-V-034-V1I26-M19.5</t>
  </si>
  <si>
    <t>C8996</t>
  </si>
  <si>
    <t>RM-V-049-V1I26-M01</t>
  </si>
  <si>
    <t>C9000</t>
  </si>
  <si>
    <t>RM-V-060-V1I26-M19.2</t>
  </si>
  <si>
    <t>C9001</t>
  </si>
  <si>
    <t>RM-V-034-V1I26-M19.4</t>
  </si>
  <si>
    <t>C9003</t>
  </si>
  <si>
    <t>RM-V-034-V1I26-M19.7</t>
  </si>
  <si>
    <t>C9005</t>
  </si>
  <si>
    <t>FG-V-023-V1E26-M46.3</t>
  </si>
  <si>
    <t>C9018</t>
  </si>
  <si>
    <t>C9019</t>
  </si>
  <si>
    <t>FG-R-2145LE25.M19</t>
  </si>
  <si>
    <t>C8962</t>
  </si>
  <si>
    <t>RM-V-041-V1I26-M19.2</t>
  </si>
  <si>
    <t>C9006</t>
  </si>
  <si>
    <t>C8999</t>
  </si>
  <si>
    <t>C8932</t>
  </si>
  <si>
    <t>C9007</t>
  </si>
  <si>
    <t>RM-J-1224LI26-M19</t>
  </si>
  <si>
    <t>AGU11747571</t>
  </si>
  <si>
    <t>RM-V-057-V1I26-M23.3</t>
  </si>
  <si>
    <t>AGU11747572</t>
  </si>
  <si>
    <t>RM-J-1183LI26-M19</t>
  </si>
  <si>
    <t>RM-I-1104-AI26-M19</t>
  </si>
  <si>
    <t>DHEXM 44143</t>
  </si>
  <si>
    <t>RM-I-1130-AI26-M19</t>
  </si>
  <si>
    <t>ZCLIR00847843</t>
  </si>
  <si>
    <t>RM-I-1143-AI26-M19</t>
  </si>
  <si>
    <t>ZCLR006369210</t>
  </si>
  <si>
    <t>FG-I-0478-AE26-M45</t>
  </si>
  <si>
    <t>ZCLR006369211</t>
  </si>
  <si>
    <t>RM-R-010-SI26-M19-B</t>
  </si>
  <si>
    <t>ALT82791</t>
  </si>
  <si>
    <t>RM-R-015-SI26-M19-B</t>
  </si>
  <si>
    <t>ALT82792</t>
  </si>
  <si>
    <t>RM-R-016-SI26-M19-B</t>
  </si>
  <si>
    <t>ALT82847</t>
  </si>
  <si>
    <t>RM-M-235-SI25-M19-L-B</t>
  </si>
  <si>
    <t>ALT82860</t>
  </si>
  <si>
    <t>RM-R-024-SI26-M19-B</t>
  </si>
  <si>
    <t>ALT82869</t>
  </si>
  <si>
    <t>RM-I-1094-AI26-M19 // RM-I-1087-AI26-M19 // RM-I-1088-AI26-M19 // RM-I-1086-AI26-M19</t>
  </si>
  <si>
    <t>GDL48176</t>
  </si>
  <si>
    <t>RM-A-0026AI26-M19-C9270.D//RM-A-0031AI26-M19-C9270.D</t>
  </si>
  <si>
    <t>MEX127122</t>
  </si>
  <si>
    <t>FG-A-0039AE26-M19-C9580</t>
  </si>
  <si>
    <t>MEX127124</t>
  </si>
  <si>
    <t>RM-A-0027AI26-M19-PFA.D//RM-A-0028AI26-M19-C9048.D//RM-A-0029AI26-M19-C9380.D</t>
  </si>
  <si>
    <t>MEX127149</t>
  </si>
  <si>
    <t>RM-A-0032AI26-M19-C9506.D//RM-A-0034AI26-M19-C9505.D//RM-A-0035AI26-M19-C9506.D</t>
  </si>
  <si>
    <t>MEX127162</t>
  </si>
  <si>
    <t>RM-M-013-SI26-M19-B</t>
  </si>
  <si>
    <t>MZO192468</t>
  </si>
  <si>
    <t>RM-M-554-SI25-M19-B</t>
  </si>
  <si>
    <t>MZO192469</t>
  </si>
  <si>
    <t>RM-M-555-SI25-M19-B</t>
  </si>
  <si>
    <t>MZO192470</t>
  </si>
  <si>
    <t>RM-M-007-SI26-M19-B</t>
  </si>
  <si>
    <t>MZO192488</t>
  </si>
  <si>
    <t>MZO192500</t>
  </si>
  <si>
    <t>MZO192556</t>
  </si>
  <si>
    <t>RM-M-580-SI25-M19-B</t>
  </si>
  <si>
    <t>MZO192615</t>
  </si>
  <si>
    <t>RM-M-577-SI25-M19-B</t>
  </si>
  <si>
    <t>MZO192616</t>
  </si>
  <si>
    <t>RM-M-579-SI25-M19-B</t>
  </si>
  <si>
    <t>MZO192618</t>
  </si>
  <si>
    <t>MZO192621</t>
  </si>
  <si>
    <t>MZO192622</t>
  </si>
  <si>
    <t>MZO192623</t>
  </si>
  <si>
    <t>MZO192624</t>
  </si>
  <si>
    <t>MZO192626</t>
  </si>
  <si>
    <t>MZO192627</t>
  </si>
  <si>
    <t>RM-M-586-SI25-M19-B</t>
  </si>
  <si>
    <t>MZO192630</t>
  </si>
  <si>
    <t>RM-M-584-SI25-M19-B</t>
  </si>
  <si>
    <t>MZO192631</t>
  </si>
  <si>
    <t>MZO192632</t>
  </si>
  <si>
    <t>RM-M-578-SI25-M19-B</t>
  </si>
  <si>
    <t>MZO192633</t>
  </si>
  <si>
    <t>MZO192634</t>
  </si>
  <si>
    <t>RM-M-003-SI26-M19-B</t>
  </si>
  <si>
    <t>MZO192635</t>
  </si>
  <si>
    <t>RM-M-006-SI26-M19-B</t>
  </si>
  <si>
    <t>MZO192636</t>
  </si>
  <si>
    <t>RM-M-017-SI26-M19-B</t>
  </si>
  <si>
    <t>MZO192637</t>
  </si>
  <si>
    <t>RM-M-022-SI26-M19-B</t>
  </si>
  <si>
    <t>MZO192640</t>
  </si>
  <si>
    <t>AF-M-059-SI26-M46-B//AF-M-060-SI26-M46-B</t>
  </si>
  <si>
    <t>MZO192641</t>
  </si>
  <si>
    <t>AF-M-056-SI26-M46//AF-M-057-SI26-M46</t>
  </si>
  <si>
    <t>MZO192642</t>
  </si>
  <si>
    <t>MZO192643</t>
  </si>
  <si>
    <t>RM-M-033-SI26-M19-B</t>
  </si>
  <si>
    <t>MZO192645</t>
  </si>
  <si>
    <t>RM-M-030-SI26-M19-B</t>
  </si>
  <si>
    <t>MZO192646</t>
  </si>
  <si>
    <t>RM-M-034-SI26-M19-B</t>
  </si>
  <si>
    <t>MZO192648</t>
  </si>
  <si>
    <t>RM-M-031-SI26-M23-B</t>
  </si>
  <si>
    <t>MZO192649</t>
  </si>
  <si>
    <t>RM-M-004-SI26-M19-B</t>
  </si>
  <si>
    <t>MZO192651</t>
  </si>
  <si>
    <t>RM-M-005-SI26-M19-B</t>
  </si>
  <si>
    <t>MZO192653</t>
  </si>
  <si>
    <t>AF-M-054-SI26-M46-B</t>
  </si>
  <si>
    <t>MZO192654</t>
  </si>
  <si>
    <t>AF-M-055-SI26-M46-B</t>
  </si>
  <si>
    <t>MZO192655</t>
  </si>
  <si>
    <t>AF-M-058-SI26-M46-B</t>
  </si>
  <si>
    <t>MZO192658</t>
  </si>
  <si>
    <t>AF-M-061-SI26-M46-B</t>
  </si>
  <si>
    <t>MZO192659</t>
  </si>
  <si>
    <t>AF-M-063-SI26-M46-B</t>
  </si>
  <si>
    <t>MZO192661</t>
  </si>
  <si>
    <t>AF-M-064-SI26-M46-B</t>
  </si>
  <si>
    <t>MZO192663</t>
  </si>
  <si>
    <t>AF-M-050-SI26-M46-B</t>
  </si>
  <si>
    <t>MZO192665</t>
  </si>
  <si>
    <t>AF-M-051-SI26-M46-B</t>
  </si>
  <si>
    <t>MZO192666</t>
  </si>
  <si>
    <t>RM-M-023-SI26-M19-B</t>
  </si>
  <si>
    <t>MZO192667</t>
  </si>
  <si>
    <t>RM-M-024-SI26-M19-B</t>
  </si>
  <si>
    <t>MZO192668</t>
  </si>
  <si>
    <t>RM-M-010-SI26-M19-B</t>
  </si>
  <si>
    <t>MZO192669</t>
  </si>
  <si>
    <t>RM-M-008-SI26-M19-B</t>
  </si>
  <si>
    <t>MZO192670</t>
  </si>
  <si>
    <t>RM-M-009-SI26-M19-B</t>
  </si>
  <si>
    <t>MZO192671</t>
  </si>
  <si>
    <t>RM-A-002-SI26-M19-L-B</t>
  </si>
  <si>
    <t>MZO192672</t>
  </si>
  <si>
    <t>MZO192718</t>
  </si>
  <si>
    <t>AF-M-052-SI26-M46//AF-M-053-SI26-M46-B//AF-M-062-SI26-M46-B</t>
  </si>
  <si>
    <t>MZO192877</t>
  </si>
  <si>
    <t>MZO192878</t>
  </si>
  <si>
    <t>RM-M-032-SI26-M19-B</t>
  </si>
  <si>
    <t>MZO192879</t>
  </si>
  <si>
    <t>FG-R-2132LE25.M19//FG-R-2131LE25.M19//FG-R-2130LE25.M19</t>
  </si>
  <si>
    <t>NL243622</t>
  </si>
  <si>
    <t>FG-R-2133LE25.M45</t>
  </si>
  <si>
    <t>SLP26610</t>
  </si>
  <si>
    <t>FG-R-2135LE25.M45</t>
  </si>
  <si>
    <t>SLP26611</t>
  </si>
  <si>
    <t>RM-R-029-SI26-M19</t>
  </si>
  <si>
    <t>RM-M-242-SI25-M19-F</t>
  </si>
  <si>
    <t>RM-M-002-SI26-M19-F</t>
  </si>
  <si>
    <t>RM-M-237-SI25-M19-F</t>
  </si>
  <si>
    <t>RM-R-025-SI26-M19</t>
  </si>
  <si>
    <t>RM-J-1209LI26-M19</t>
  </si>
  <si>
    <t>RM-A-009-SI26-M19-L</t>
  </si>
  <si>
    <t>RM-J-1212LI26-M19</t>
  </si>
  <si>
    <t>RM-J-1226LI26-M19</t>
  </si>
  <si>
    <t>RM-J-1228LI26-M19.PFA</t>
  </si>
  <si>
    <t>RM-J-1207LI26-M19</t>
  </si>
  <si>
    <t>RM-J-1219LI26-M19</t>
  </si>
  <si>
    <t>RM-J-1225LI26-M19</t>
  </si>
  <si>
    <t>RM-J-1236LI26-M19</t>
  </si>
  <si>
    <t>FG-I-0347-AE25-M19</t>
  </si>
  <si>
    <t>5-468-37585</t>
  </si>
  <si>
    <t>5-468-52944</t>
  </si>
  <si>
    <t>EXRGDL025165</t>
  </si>
  <si>
    <t>FAGDLE16820</t>
  </si>
  <si>
    <t>4-685-98836</t>
  </si>
  <si>
    <t>R02692</t>
  </si>
  <si>
    <t>R02688</t>
  </si>
  <si>
    <t>R02700</t>
  </si>
  <si>
    <t>FG-R-2136LE25.M01</t>
  </si>
  <si>
    <t>FG-R-2137LE25.M01</t>
  </si>
  <si>
    <t>FG-R-2140LE25.M01</t>
  </si>
  <si>
    <t>FG-R-2141LE25.M19</t>
  </si>
  <si>
    <t>FG-R-2142LE25.M19</t>
  </si>
  <si>
    <t>FG-R-2143LE25.M19</t>
  </si>
  <si>
    <t>RM-J-1218LI26-M19</t>
  </si>
  <si>
    <t>FG-R-2144LE25.M01</t>
  </si>
  <si>
    <t>FG-V-026-V1E26-M01.2</t>
  </si>
  <si>
    <t>MX-1097</t>
  </si>
  <si>
    <t>RM-R-033-SI26-M19</t>
  </si>
  <si>
    <t>MX-1098</t>
  </si>
  <si>
    <t>AF-M-052-SI26-M46/AF-M-062-SI26-M46</t>
  </si>
  <si>
    <t>CAL-4127</t>
  </si>
  <si>
    <t>RM-J-1190LI26-M19</t>
  </si>
  <si>
    <t>RM-J-1187LI26-M19.1</t>
  </si>
  <si>
    <t>RM-J-1202LI26-M19</t>
  </si>
  <si>
    <t>RM-J-1247LI26-M19</t>
  </si>
  <si>
    <t>RM-J-1229LI26-M19</t>
  </si>
  <si>
    <t>9438586-1</t>
  </si>
  <si>
    <t>RM-J-1235LI26-M19.CS9583</t>
  </si>
  <si>
    <t>9443018-1</t>
  </si>
  <si>
    <t>RM-J-1240LI26-M19</t>
  </si>
  <si>
    <t>9444377-1</t>
  </si>
  <si>
    <t>SHGZLO6495591V</t>
  </si>
  <si>
    <t>3658-6000018</t>
  </si>
  <si>
    <t>3658-6000102</t>
  </si>
  <si>
    <t>3658-6000156</t>
  </si>
  <si>
    <t>3658-6000164</t>
  </si>
  <si>
    <t>3658-6000174</t>
  </si>
  <si>
    <t>3658-6000284</t>
  </si>
  <si>
    <t>3658-6000295</t>
  </si>
  <si>
    <t>3658-6000366</t>
  </si>
  <si>
    <t>3658-6000367</t>
  </si>
  <si>
    <t>3658-6000372</t>
  </si>
  <si>
    <t>3658-6000373</t>
  </si>
  <si>
    <t>3658-6000374</t>
  </si>
  <si>
    <t>3658-6000375</t>
  </si>
  <si>
    <t>3658-6000522</t>
  </si>
  <si>
    <t>3658-6000524</t>
  </si>
  <si>
    <t>3658-6001510</t>
  </si>
  <si>
    <t>3658-6001559</t>
  </si>
  <si>
    <t>3658-6001561</t>
  </si>
  <si>
    <t>3658-6001562</t>
  </si>
  <si>
    <t>3658-6000235</t>
  </si>
  <si>
    <t>3658-6000236</t>
  </si>
  <si>
    <t>3658-6000556</t>
  </si>
  <si>
    <t>JOHNSON</t>
  </si>
  <si>
    <t>JOHNSON ELECTRIC TRADING MEXICO S. DE R.L. DE C.V.</t>
  </si>
  <si>
    <t>3658-6000569</t>
  </si>
  <si>
    <t>3658-6000571</t>
  </si>
  <si>
    <t>3658-6000249</t>
  </si>
  <si>
    <t>QROAE2612342</t>
  </si>
  <si>
    <t>NA</t>
  </si>
  <si>
    <t>DTW</t>
  </si>
  <si>
    <t>JOHNSON ELECTRIC NORTH AMERICA</t>
  </si>
  <si>
    <t>QROAI2612072</t>
  </si>
  <si>
    <t>JOHNSON ELECTRIC INDUSTRIAL MANUFACTORY LTD</t>
  </si>
  <si>
    <t>26-730 3658-6001001</t>
  </si>
  <si>
    <t>26-730 3658-6001023</t>
  </si>
  <si>
    <t>/26 24 3323 6052679</t>
  </si>
  <si>
    <t>TB-028</t>
  </si>
  <si>
    <t>26-730 3658-6001013</t>
  </si>
  <si>
    <t xml:space="preserve">STOP </t>
  </si>
  <si>
    <t>26-24 3323-6052111.</t>
  </si>
  <si>
    <t>26 24 3323 6052679.</t>
  </si>
  <si>
    <t>DG122-0318679</t>
  </si>
  <si>
    <t>ULTRA PAINT</t>
  </si>
  <si>
    <t>DG122-0319149</t>
  </si>
  <si>
    <t>26- 52- 3600- 6018183</t>
  </si>
  <si>
    <t>26-810-3699-6000934</t>
  </si>
  <si>
    <t>MEDUKJ848309</t>
  </si>
  <si>
    <t>MSNU1657601</t>
  </si>
  <si>
    <t>26-810-3699-6000694</t>
  </si>
  <si>
    <t>CAAU4864849</t>
  </si>
  <si>
    <t>26-810-3699-6000937</t>
  </si>
  <si>
    <t>HLCUHAM2601ATDW9</t>
  </si>
  <si>
    <t>HLXU1224250</t>
  </si>
  <si>
    <t>26-810-3699-6000661</t>
  </si>
  <si>
    <t>HLCUHAM2512APSR2</t>
  </si>
  <si>
    <t>GREENCARRIER CONSOLIDATORS</t>
  </si>
  <si>
    <t>CTL LOGISTICS MEXICO S.A. DE C.V</t>
  </si>
  <si>
    <t>26-810-3699-6001101</t>
  </si>
  <si>
    <t>FCIU9205450</t>
  </si>
  <si>
    <t>26-480-3993-6000169</t>
  </si>
  <si>
    <t>26-47-34166000795</t>
  </si>
  <si>
    <t>MX0291500018098C / MX0291500018097C / MX0291500018096C / MX0291500018228C / MX0291500018230C / MX0291500018229C</t>
  </si>
  <si>
    <t>26-47-34166001040 / 26-47-34166001062</t>
  </si>
  <si>
    <t>MXO-26864</t>
  </si>
  <si>
    <t>26-85-34166012698</t>
  </si>
  <si>
    <t>MXO101513742266 / MXO101513743267 / MXO101513745238 / MXO101513745239</t>
  </si>
  <si>
    <t>26-85-34166012974</t>
  </si>
  <si>
    <t>MXO101513748457 / MXO101513748458 / MXO101513748459 / MXO101513748460 / MXO101513748855</t>
  </si>
  <si>
    <t>26 16 1690 6002862</t>
  </si>
  <si>
    <t>ZIMUSHH31988488</t>
  </si>
  <si>
    <t xml:space="preserve">    IMPO    </t>
  </si>
  <si>
    <t>26 16 1690 6000722</t>
  </si>
  <si>
    <t>ZIMUSHH31988486</t>
  </si>
  <si>
    <t>26 16 1690 6000723</t>
  </si>
  <si>
    <t>ZIMUSHH31988487</t>
  </si>
  <si>
    <t>ZCSU7304279</t>
  </si>
  <si>
    <t>26 16 1690 6002907</t>
  </si>
  <si>
    <t>MEDUYM743793</t>
  </si>
  <si>
    <t>COMPLEMENTARIA DE LA CUENTA MZO190151/MNND23772606</t>
  </si>
  <si>
    <t>26 16 1690 6002937</t>
  </si>
  <si>
    <t>26 16 1690 6002211</t>
  </si>
  <si>
    <t>ZIMUSHH32006136</t>
  </si>
  <si>
    <t>JXLU4345490</t>
  </si>
  <si>
    <t>26 16 1690 6002214</t>
  </si>
  <si>
    <t>ZIMUSHH31996920</t>
  </si>
  <si>
    <t>GAOU6901012</t>
  </si>
  <si>
    <t>26 16 1690 6002212</t>
  </si>
  <si>
    <t>ZIMUSHH32006158</t>
  </si>
  <si>
    <t>26 16 1690 5042152</t>
  </si>
  <si>
    <t>COMPLEMENTARIA DE LA CUENTA MZO188203/MNND23708235</t>
  </si>
  <si>
    <t>COMPLEMENTARIA DE LA CUENT MZO187857</t>
  </si>
  <si>
    <t>COMPLEMENTARIA DE LA CUENTA MZO190156/MNND23694470</t>
  </si>
  <si>
    <t>COMPLEMENTARIA DE LA CUENT MZO190156</t>
  </si>
  <si>
    <t>COMPLEMENTARIA DE LA CUENTA MZO190260</t>
  </si>
  <si>
    <t>26 16 1690 6002205</t>
  </si>
  <si>
    <t>COSU6439565733</t>
  </si>
  <si>
    <t>TEMU6937642</t>
  </si>
  <si>
    <t>26 16 1690 6002207</t>
  </si>
  <si>
    <t>COSU6439565732</t>
  </si>
  <si>
    <t>TCNU4450320</t>
  </si>
  <si>
    <t>26 16 1690 6002208</t>
  </si>
  <si>
    <t>26 16 1690 6002213</t>
  </si>
  <si>
    <t>ZIMUSHH32006140</t>
  </si>
  <si>
    <t>COMPLEMENTARIA DE LA CUENTA MZO190184</t>
  </si>
  <si>
    <t>26 16 1690 6002905</t>
  </si>
  <si>
    <t>MEDUYM743801</t>
  </si>
  <si>
    <t>26 16 1690 6002906</t>
  </si>
  <si>
    <t>MEDUYM743785</t>
  </si>
  <si>
    <t>26 16 1690 6002913</t>
  </si>
  <si>
    <t>OOLU2038364362</t>
  </si>
  <si>
    <t>SEGU6880540</t>
  </si>
  <si>
    <t>26 16 1690 6002918</t>
  </si>
  <si>
    <t>MEDUYM886204</t>
  </si>
  <si>
    <t>GLDU9739374</t>
  </si>
  <si>
    <t>26 16 1690 6003932</t>
  </si>
  <si>
    <t>ZIMUSHH32025365 - ZIMUSHH32025367</t>
  </si>
  <si>
    <t>JXLU6177694 - TIIU4040243</t>
  </si>
  <si>
    <t>26 16 1690 6003929</t>
  </si>
  <si>
    <t>ZIMUSHH32025371 - ZIMUSHH32025395</t>
  </si>
  <si>
    <t>SEGU2670206 - JXLU4498186</t>
  </si>
  <si>
    <t>26 16 1690 6002928</t>
  </si>
  <si>
    <t>CM4651149</t>
  </si>
  <si>
    <t>26 16 1690 6003626</t>
  </si>
  <si>
    <t>ZIMUSHH32025319</t>
  </si>
  <si>
    <t>CAAU7143471</t>
  </si>
  <si>
    <t>26 16 1690 6003629</t>
  </si>
  <si>
    <t>ZIMUSHH32025302</t>
  </si>
  <si>
    <t>TCNU4245666</t>
  </si>
  <si>
    <t>26 16 1690 6003625</t>
  </si>
  <si>
    <t>ZIMUSHH32025323</t>
  </si>
  <si>
    <t>RFCU5076128</t>
  </si>
  <si>
    <t>26 16 1690 6003628</t>
  </si>
  <si>
    <t>ZIMUSHH32025316</t>
  </si>
  <si>
    <t>JXLU7836034</t>
  </si>
  <si>
    <t>26 16 1690 6002933</t>
  </si>
  <si>
    <t>OOLU2038363610</t>
  </si>
  <si>
    <t>26 16 1690 6002934</t>
  </si>
  <si>
    <t>OOLU2038363611</t>
  </si>
  <si>
    <t>FFAU5869854</t>
  </si>
  <si>
    <t>26 16 1690 6003927</t>
  </si>
  <si>
    <t>ZIMUSHH32025321</t>
  </si>
  <si>
    <t>GAOU6094013</t>
  </si>
  <si>
    <t>26 16 1690 6003928</t>
  </si>
  <si>
    <t>ZIMUSHH32025363</t>
  </si>
  <si>
    <t>GAOU7152618</t>
  </si>
  <si>
    <t>26 16 1690 6003931</t>
  </si>
  <si>
    <t>ZIMUSHH32025343</t>
  </si>
  <si>
    <t>TCNU5775059</t>
  </si>
  <si>
    <t>26 16 1690 6003934</t>
  </si>
  <si>
    <t>ZIMUSHH32025324</t>
  </si>
  <si>
    <t>XHCU5639129</t>
  </si>
  <si>
    <t>26 16 1690 6003936</t>
  </si>
  <si>
    <t>ZIMUSHH32025344</t>
  </si>
  <si>
    <t>ZCSU7856220</t>
  </si>
  <si>
    <t>26 16 1690 6003937</t>
  </si>
  <si>
    <t>ZIMUSHH32025372</t>
  </si>
  <si>
    <t>ZCSU7918343</t>
  </si>
  <si>
    <t>26 16 1690 6003939</t>
  </si>
  <si>
    <t>ZIMUSHH32025362</t>
  </si>
  <si>
    <t>26 16 1690 6003940</t>
  </si>
  <si>
    <t>ZIMUSHH32025376</t>
  </si>
  <si>
    <t>ZCSU7162430</t>
  </si>
  <si>
    <t>26 16 1690 6002919</t>
  </si>
  <si>
    <t>MEDUYM886113</t>
  </si>
  <si>
    <t>MSBU6577271</t>
  </si>
  <si>
    <t>26 16 1690 6002920</t>
  </si>
  <si>
    <t>MEDUYM886196</t>
  </si>
  <si>
    <t>MSMU7284733</t>
  </si>
  <si>
    <t>26 16 1690 6002930</t>
  </si>
  <si>
    <t>COSU6440036512</t>
  </si>
  <si>
    <t>TGBU8966151</t>
  </si>
  <si>
    <t>26 16 1690 6002931</t>
  </si>
  <si>
    <t>COSU6440036510</t>
  </si>
  <si>
    <t>CSNU8910666</t>
  </si>
  <si>
    <t>26 16 1690 6002932</t>
  </si>
  <si>
    <t>COSU6440036511</t>
  </si>
  <si>
    <t>FSCU9315327</t>
  </si>
  <si>
    <t>26 16 1690 6003624</t>
  </si>
  <si>
    <t>SNLGSHXL0100016</t>
  </si>
  <si>
    <t xml:space="preserve">SHANGHAI KRAH ELECTRONICS CO; LTD </t>
  </si>
  <si>
    <t>26 16 1690 6003925</t>
  </si>
  <si>
    <t>ZIMUSHH32025355 / ZIMUSHH32025356 / ZIMUSHH32025386</t>
  </si>
  <si>
    <t>DFSU2475586 / FWRU0040083 / ZCSU7120029</t>
  </si>
  <si>
    <t>26 16 1690 6003852</t>
  </si>
  <si>
    <t>ZIMUSHH31997922</t>
  </si>
  <si>
    <t>26 16 1690 6003627</t>
  </si>
  <si>
    <t>ZIMUSHH32025374</t>
  </si>
  <si>
    <t>JXLU4415540</t>
  </si>
  <si>
    <t>25-731-1628-6009219</t>
  </si>
  <si>
    <t>SNLU200865</t>
  </si>
  <si>
    <t>25-731-1628-6009420</t>
  </si>
  <si>
    <t>SNLU151824</t>
  </si>
  <si>
    <t>SGDL0084061</t>
  </si>
  <si>
    <t>SGDL0083862</t>
  </si>
  <si>
    <t>SGDL0083861</t>
  </si>
  <si>
    <t>SGDL0083637</t>
  </si>
  <si>
    <t>SGDL0083592</t>
  </si>
  <si>
    <t>SNAP0093737</t>
  </si>
  <si>
    <t>885141340267</t>
  </si>
  <si>
    <t>889072982055</t>
  </si>
  <si>
    <t>25-02-2026</t>
  </si>
  <si>
    <t>BIOSA MOTION</t>
  </si>
  <si>
    <t>3323 - 6052111</t>
  </si>
  <si>
    <t>TDS FORWARDING</t>
  </si>
  <si>
    <t>3323 - 6052679</t>
  </si>
  <si>
    <t>2616-1690-6003925/2616-1690-6003935</t>
  </si>
  <si>
    <t>ZCSU7120029/FWRU0040083</t>
  </si>
  <si>
    <t>240-3483-6089016</t>
  </si>
  <si>
    <t>240-3483-6089021</t>
  </si>
  <si>
    <t>CAJA: 531890</t>
  </si>
  <si>
    <t>800-3483-6082007</t>
  </si>
  <si>
    <t>CAJA: 38-BF-2S</t>
  </si>
  <si>
    <t>240-3483-6089022</t>
  </si>
  <si>
    <t>CAJA: 531882</t>
  </si>
  <si>
    <t>240-3483-6089019</t>
  </si>
  <si>
    <t>CAJA: 530103</t>
  </si>
  <si>
    <t>TEMU 5465011</t>
  </si>
  <si>
    <t>1908-1E90143</t>
  </si>
  <si>
    <t>611223761122356000000</t>
  </si>
  <si>
    <t>SAGS33609</t>
  </si>
  <si>
    <t>19280C</t>
  </si>
  <si>
    <t>E-18601</t>
  </si>
  <si>
    <t>19278C</t>
  </si>
  <si>
    <t>19277C</t>
  </si>
  <si>
    <t>19279C</t>
  </si>
  <si>
    <t>19282C</t>
  </si>
  <si>
    <t>CS000009647</t>
  </si>
  <si>
    <t>19281C</t>
  </si>
  <si>
    <t>SAGS 33654</t>
  </si>
  <si>
    <t>SAGS 33652</t>
  </si>
  <si>
    <t>SAGS 33650</t>
  </si>
  <si>
    <t>SAGS 33649</t>
  </si>
  <si>
    <t>SAGS 33648</t>
  </si>
  <si>
    <t>SAGS 33647</t>
  </si>
  <si>
    <t>SAGS 33661</t>
  </si>
  <si>
    <t>101513753573-F</t>
  </si>
  <si>
    <t>Invoice Amount</t>
  </si>
  <si>
    <t>PFA Cost</t>
  </si>
  <si>
    <t>FG</t>
  </si>
  <si>
    <t>JE Zac. Customer</t>
  </si>
  <si>
    <t>1999-5YY1255EN</t>
  </si>
  <si>
    <t>JE Springfield</t>
  </si>
  <si>
    <t>1999-5YY0937EN</t>
  </si>
  <si>
    <t>1905-5YY0792AN</t>
  </si>
  <si>
    <t>10</t>
  </si>
  <si>
    <t>RM-A-035-SI26-M19-L</t>
  </si>
  <si>
    <t>FV - 267</t>
  </si>
  <si>
    <t>RM-A-029-SI26-M19-L</t>
  </si>
  <si>
    <t>FV - 269</t>
  </si>
  <si>
    <t>RM-A-039-SI26-M19-L</t>
  </si>
  <si>
    <t>FV - 270</t>
  </si>
  <si>
    <t>RM-A-040-SI26-M19-L</t>
  </si>
  <si>
    <t>FV - 271</t>
  </si>
  <si>
    <t>CR-V-036-F5I26</t>
  </si>
  <si>
    <t>CR-V-035-F5I26</t>
  </si>
  <si>
    <t>CR-V-033-F5I26</t>
  </si>
  <si>
    <t>SAGS 33651</t>
  </si>
  <si>
    <t>CR-V-034-F5I26</t>
  </si>
  <si>
    <t>CR-V-031-F5I26</t>
  </si>
  <si>
    <t>CR-V-032-F5I26</t>
  </si>
  <si>
    <t>CR-V-030-F5I26</t>
  </si>
  <si>
    <t>FG-V-025-V1E26-M19</t>
  </si>
  <si>
    <t>SAGS 33653</t>
  </si>
  <si>
    <t>CR-V-037-F5I26</t>
  </si>
  <si>
    <t>RE-V-003-R1I26</t>
  </si>
  <si>
    <t>SAGS 33662</t>
  </si>
  <si>
    <t>RM-V-093-V1I26-M19</t>
  </si>
  <si>
    <t>C9101</t>
  </si>
  <si>
    <t>FG-R-2146LE25.M19</t>
  </si>
  <si>
    <t>C9141</t>
  </si>
  <si>
    <t>FG-R-2154LE25.M01</t>
  </si>
  <si>
    <t>C9082</t>
  </si>
  <si>
    <t>C9139</t>
  </si>
  <si>
    <t>C9140</t>
  </si>
  <si>
    <t>RM-I-1119-AI26-M19</t>
  </si>
  <si>
    <t>DHEXM 44295</t>
  </si>
  <si>
    <t>RM-I-1132-AI26-M19</t>
  </si>
  <si>
    <t>DHEXM 44313</t>
  </si>
  <si>
    <t>RM-I-1146-AI26-M19</t>
  </si>
  <si>
    <t>DHEXM 44385</t>
  </si>
  <si>
    <t>RM-I-1133-AI26-M19</t>
  </si>
  <si>
    <t>DHEXM 44312</t>
  </si>
  <si>
    <t>DHEXM 44375</t>
  </si>
  <si>
    <t>RM-I-1147-AI26-M19</t>
  </si>
  <si>
    <t>DHEXM 44378</t>
  </si>
  <si>
    <t>RM-I-1148-AI26-M19</t>
  </si>
  <si>
    <t>DHEXM 44377</t>
  </si>
  <si>
    <t>RM-I-1129-AI26-M19</t>
  </si>
  <si>
    <t>ZCLIR00850383</t>
  </si>
  <si>
    <t>RM-I-1150-AI26-M19</t>
  </si>
  <si>
    <t>ZCLR006384165</t>
  </si>
  <si>
    <t>FG-I-0499-AE26-M45</t>
  </si>
  <si>
    <t>ZCLR006384166</t>
  </si>
  <si>
    <t>A271273</t>
  </si>
  <si>
    <t>A271274</t>
  </si>
  <si>
    <t>A271275</t>
  </si>
  <si>
    <t>A271280</t>
  </si>
  <si>
    <t>ALT82952</t>
  </si>
  <si>
    <t>ALT82953</t>
  </si>
  <si>
    <t>FG-I-0047-SE26-M23-L.D</t>
  </si>
  <si>
    <t>ALT82954</t>
  </si>
  <si>
    <t>RM-M-257-SI25-M19-L-B</t>
  </si>
  <si>
    <t>ALT82955</t>
  </si>
  <si>
    <t>RM-M-243-SI25-M19-L-B</t>
  </si>
  <si>
    <t>ALT82956</t>
  </si>
  <si>
    <t>RM-A-004-SI26-M19-L-B</t>
  </si>
  <si>
    <t>ALT82957</t>
  </si>
  <si>
    <t>RM-A-005-SI26-M19.LB</t>
  </si>
  <si>
    <t>ALT82979</t>
  </si>
  <si>
    <t>FG-A-0015-SE26-M19.D</t>
  </si>
  <si>
    <t>ALT82993</t>
  </si>
  <si>
    <t>RM-R-020-SI26-M19-B</t>
  </si>
  <si>
    <t>ALT83001</t>
  </si>
  <si>
    <t>RM-M-247-SI25-M19-B</t>
  </si>
  <si>
    <t>ALT83045</t>
  </si>
  <si>
    <t>FG-A-0013-SE26-M19.D</t>
  </si>
  <si>
    <t>ALT83122</t>
  </si>
  <si>
    <t>RM-I-1120-AI26-M19//RM-I-1122-AI26-M19//RM-I-1123-AI26-M19//RM-I-1126-AI26-M19</t>
  </si>
  <si>
    <t>GDL48252</t>
  </si>
  <si>
    <t>RM-I-1106-AI26-M19//RM-I-1113-AI26-M19//RM-I-1116-AI26-M19//RM-I-1117-AI26-M19</t>
  </si>
  <si>
    <t>GDL48253</t>
  </si>
  <si>
    <t>MEX127545</t>
  </si>
  <si>
    <t>RM-M-250-SI25-M19-L-B</t>
  </si>
  <si>
    <t>MZO193048</t>
  </si>
  <si>
    <t>RM-M-015-SI26-M19-B</t>
  </si>
  <si>
    <t>MZO193149</t>
  </si>
  <si>
    <t>MZO193216</t>
  </si>
  <si>
    <t>MZO193218</t>
  </si>
  <si>
    <t>RM-M-025-SI26-M19-B</t>
  </si>
  <si>
    <t>MZO193239</t>
  </si>
  <si>
    <t>RM-M-255-SI25-M19-L-B</t>
  </si>
  <si>
    <t>MZO193357</t>
  </si>
  <si>
    <t>RM-M-248-SI25-M19-L-B</t>
  </si>
  <si>
    <t>MZO193360</t>
  </si>
  <si>
    <t>RM-M-246-SI25-M19-L -B</t>
  </si>
  <si>
    <t>MZO193362</t>
  </si>
  <si>
    <t>RM-M-037-SI26-M19-B</t>
  </si>
  <si>
    <t>MZO193382</t>
  </si>
  <si>
    <t>RM-M-016-SI26-M19-B</t>
  </si>
  <si>
    <t>MZO193383</t>
  </si>
  <si>
    <t>RM-M-027-SI26-M19-B</t>
  </si>
  <si>
    <t>MZO193385</t>
  </si>
  <si>
    <t>RM-M-028-SI26-M19-B</t>
  </si>
  <si>
    <t>MZO193387</t>
  </si>
  <si>
    <t>RM-M-029-SI26-M19-B</t>
  </si>
  <si>
    <t>MZO193390</t>
  </si>
  <si>
    <t>RM-M-020-SI26-M19-B</t>
  </si>
  <si>
    <t>MZO193592</t>
  </si>
  <si>
    <t>RM-M-044-SI26-M19-B</t>
  </si>
  <si>
    <t>MZO193595</t>
  </si>
  <si>
    <t>RM-M-046-SI26-M19-B</t>
  </si>
  <si>
    <t>MZO193598</t>
  </si>
  <si>
    <t>RM-M-042-SI26-M19-B</t>
  </si>
  <si>
    <t>MZO193608</t>
  </si>
  <si>
    <t>FG-R-2140LE25.M19//FG-R-2141LE25.M19//FG-R-2142LE25.M19</t>
  </si>
  <si>
    <t>NL244029</t>
  </si>
  <si>
    <t>FG-R-2144LE25.M01//FG-R-2143LE25.M19</t>
  </si>
  <si>
    <t>NL244030</t>
  </si>
  <si>
    <t>FG-R-2139LE25.M45</t>
  </si>
  <si>
    <t>SLP26698</t>
  </si>
  <si>
    <t>RM-R-036-SI26-M19</t>
  </si>
  <si>
    <t>RM-R-037-SI26-M19</t>
  </si>
  <si>
    <t>FG-A-0016-SE26-M19.SINCO</t>
  </si>
  <si>
    <t>FG-A-0001-SE26-M19</t>
  </si>
  <si>
    <t>RM-M-001-SI26-M19-L</t>
  </si>
  <si>
    <t>RM-A-010-SI26-M19-L</t>
  </si>
  <si>
    <t>RM-M-253-SI25-M19-F</t>
  </si>
  <si>
    <t>RM-M-250-SI25-M19-F</t>
  </si>
  <si>
    <t>RM-A-002-SI26-M19-F</t>
  </si>
  <si>
    <t>RM-A-017-SI26-M19-L</t>
  </si>
  <si>
    <t>RM-J-1255LI26-M19.PFA</t>
  </si>
  <si>
    <t>RM-J-1223LI26-M19</t>
  </si>
  <si>
    <t>RM-J-1233LI26-M19</t>
  </si>
  <si>
    <t>RM-J-1232LI26-M19</t>
  </si>
  <si>
    <t>RM-J-1244LI26-M19</t>
  </si>
  <si>
    <t>RM-J-1249LI26-M19.PFA</t>
  </si>
  <si>
    <t>RM-J-1237LI26-M19</t>
  </si>
  <si>
    <t>RM-J-1241LI26-M19</t>
  </si>
  <si>
    <t>RM-J-1245LI26-M19</t>
  </si>
  <si>
    <t>RM-A-022-SI26-M19-L</t>
  </si>
  <si>
    <t>5-466-57629</t>
  </si>
  <si>
    <t>5-468-96563</t>
  </si>
  <si>
    <t>4-686-15399</t>
  </si>
  <si>
    <t>R02714</t>
  </si>
  <si>
    <t>R02718</t>
  </si>
  <si>
    <t>RM-M-034-SI26-M19 / RM-M-031-SI26-M19</t>
  </si>
  <si>
    <t>F 64271</t>
  </si>
  <si>
    <t>RM-M-025-SI26-M19</t>
  </si>
  <si>
    <t>F 64270</t>
  </si>
  <si>
    <t>RM-M-015-SI26-M19</t>
  </si>
  <si>
    <t>F 64269</t>
  </si>
  <si>
    <t>RM-M-032-SI26-M19</t>
  </si>
  <si>
    <t>F 64268</t>
  </si>
  <si>
    <t>RM-M-004-SI26-M19</t>
  </si>
  <si>
    <t>F 64267</t>
  </si>
  <si>
    <t>FG-R-2147LE25.M01</t>
  </si>
  <si>
    <t>FG-R-2148LE25.M19</t>
  </si>
  <si>
    <t>FG-R-2149LE25.M19</t>
  </si>
  <si>
    <t>RM-J-1248LI26-M19</t>
  </si>
  <si>
    <t>FG-R-2157LE25.M19</t>
  </si>
  <si>
    <t>FG-V-026-V1E26-M01</t>
  </si>
  <si>
    <t>MX-1099</t>
  </si>
  <si>
    <t>RM-M-029-SI26-M19</t>
  </si>
  <si>
    <t>CAL-4136</t>
  </si>
  <si>
    <t>RM-M-018-SI26-M19/RM-M-019-SI26-M19</t>
  </si>
  <si>
    <t>CAL-4139</t>
  </si>
  <si>
    <t>RM-M-016-SI26-M19/RM-M-037-SI26-M19</t>
  </si>
  <si>
    <t>CAL-4133</t>
  </si>
  <si>
    <t>RM-M-020-SI26-M19</t>
  </si>
  <si>
    <t>CAL-4140</t>
  </si>
  <si>
    <t>RM-M-027-SI26-M19/RM-M-028-SI26-M19</t>
  </si>
  <si>
    <t>CAL-4134</t>
  </si>
  <si>
    <t>RM-M-040-SI26-M19</t>
  </si>
  <si>
    <t>CAL-4144</t>
  </si>
  <si>
    <t>RM-M-042-SI26-M19</t>
  </si>
  <si>
    <t>CAL-4145</t>
  </si>
  <si>
    <t>RM-M-021-SI26-M19/RM-M-044-SI26-M19</t>
  </si>
  <si>
    <t>CAL.4149</t>
  </si>
  <si>
    <t>RM-M-035-SI26-M19</t>
  </si>
  <si>
    <t>CAL-4147</t>
  </si>
  <si>
    <t>RM-A-0027AI26-M19-C9388/RM-A-0028AI26 M19-C9048</t>
  </si>
  <si>
    <t>RM-A-0029AI26-M19-C9380</t>
  </si>
  <si>
    <t>RM-A-0033AI26-M19-C9505/RM-A-0035AI26 M19-C9506/AF-A-0030AI26-M19-C9482</t>
  </si>
  <si>
    <t>RM-A-0032AI26-M19-C9506</t>
  </si>
  <si>
    <t>FG-R-2145LE25.M19-2</t>
  </si>
  <si>
    <t>FG-R-2138LE25.M19-2</t>
  </si>
  <si>
    <t>FG-R-2131LE25.M19.</t>
  </si>
  <si>
    <t>FG-R-2128LE25.M19-2</t>
  </si>
  <si>
    <t>FG-R-2116LE25.M19-1</t>
  </si>
  <si>
    <t xml:space="preserve">FG-R-2000LE24-M19 </t>
  </si>
  <si>
    <t>RM-J-1256LI26-M19</t>
  </si>
  <si>
    <t>9458728-1</t>
  </si>
  <si>
    <t>MILATM6231817V</t>
  </si>
  <si>
    <t>ITALIAN GASKET S.P.A.</t>
  </si>
  <si>
    <t>MXAEM26011H</t>
  </si>
  <si>
    <t>JOHNSON ELECTRIC AUTOMOTIVO BRASIL LTDA.</t>
  </si>
  <si>
    <t>SHGZLO6496708V</t>
  </si>
  <si>
    <t>SHANGHAI KRAH ELECTRONICS CO;LTD</t>
  </si>
  <si>
    <t>SHGZLO6496754V</t>
  </si>
  <si>
    <t>06/03/2026</t>
  </si>
  <si>
    <t>3658-6002178</t>
  </si>
  <si>
    <t>05/03/2026</t>
  </si>
  <si>
    <t>3658-6002169</t>
  </si>
  <si>
    <t>04/03/2026</t>
  </si>
  <si>
    <t>3658-6001685</t>
  </si>
  <si>
    <t>3658-6001684</t>
  </si>
  <si>
    <t>03/03/2026</t>
  </si>
  <si>
    <t>3658-6001683</t>
  </si>
  <si>
    <t>3658-6001682</t>
  </si>
  <si>
    <t>3658-6001675</t>
  </si>
  <si>
    <t>3658-6001018</t>
  </si>
  <si>
    <t>3658-6000020</t>
  </si>
  <si>
    <t>3658-6000113</t>
  </si>
  <si>
    <t>26-730-3658-6001845</t>
  </si>
  <si>
    <t>26 24 3323 6052679</t>
  </si>
  <si>
    <t>ZAC-TENESSE</t>
  </si>
  <si>
    <t>SAIA-BURGERSS</t>
  </si>
  <si>
    <t>26- 52- 3600- 6018937</t>
  </si>
  <si>
    <t>26- 52- 3600- 6020598</t>
  </si>
  <si>
    <t>26- 52- 3600- 6020895</t>
  </si>
  <si>
    <t>26- 52- 3600- 6020602</t>
  </si>
  <si>
    <t>26- 52- 3600- 6020644</t>
  </si>
  <si>
    <t>26- 52- 3600- 6020898</t>
  </si>
  <si>
    <t>26- 52- 3600- 6020896</t>
  </si>
  <si>
    <t>26-800-3483-6082008</t>
  </si>
  <si>
    <t>94-BE-1B</t>
  </si>
  <si>
    <t>17/2/2026</t>
  </si>
  <si>
    <t>26-240-3483-6089029</t>
  </si>
  <si>
    <t>23/2/2026</t>
  </si>
  <si>
    <t>26-240-3483-6089032</t>
  </si>
  <si>
    <t>P8424</t>
  </si>
  <si>
    <t>27/2/2026</t>
  </si>
  <si>
    <t>26-240-3483-6089026</t>
  </si>
  <si>
    <t>34-AU-9U, 532498, P8424</t>
  </si>
  <si>
    <t>27/20/2026</t>
  </si>
  <si>
    <t>26-810-3699-6021243</t>
  </si>
  <si>
    <t>26122520</t>
  </si>
  <si>
    <t>HLBU2929273</t>
  </si>
  <si>
    <t>26-810-3699-6021255</t>
  </si>
  <si>
    <t>HAMU3676020</t>
  </si>
  <si>
    <t>26-810-3699-6021233</t>
  </si>
  <si>
    <t>ATMPRG153548V</t>
  </si>
  <si>
    <t>NEYNO20260213</t>
  </si>
  <si>
    <t>26-810-3699-6001100</t>
  </si>
  <si>
    <t>721228972</t>
  </si>
  <si>
    <t>UETU7283856</t>
  </si>
  <si>
    <t>26-810-3699-6001099</t>
  </si>
  <si>
    <t>721228707</t>
  </si>
  <si>
    <t>MRKU2270713</t>
  </si>
  <si>
    <t>26-810-3699-6000935</t>
  </si>
  <si>
    <t>721228969</t>
  </si>
  <si>
    <t>MSKU9707366</t>
  </si>
  <si>
    <t>26-810-3699-6001098</t>
  </si>
  <si>
    <t>HLCUHAM2512AQBQ6</t>
  </si>
  <si>
    <t>HAMU1566661</t>
  </si>
  <si>
    <t>VANGUARD LOGISTICS</t>
  </si>
  <si>
    <t>26-810-3699-6021251</t>
  </si>
  <si>
    <t>19080116</t>
  </si>
  <si>
    <t>TLLU2615504</t>
  </si>
  <si>
    <t>26-810-3699-6001220</t>
  </si>
  <si>
    <t>HLCUHAM2601BEHW0</t>
  </si>
  <si>
    <t>TEMU5465011</t>
  </si>
  <si>
    <t>26-810-3699-6000936</t>
  </si>
  <si>
    <t>HLCUHAM2512APTH8</t>
  </si>
  <si>
    <t>FANU1677672</t>
  </si>
  <si>
    <t>CTL LOGISTICS MEXICO S.A. DE C.V.</t>
  </si>
  <si>
    <t>26-810-3699-6021274</t>
  </si>
  <si>
    <t>45334460</t>
  </si>
  <si>
    <t>FANU1823519</t>
  </si>
  <si>
    <t>26-480-3993-6000246</t>
  </si>
  <si>
    <t>26-480-3993-6000222</t>
  </si>
  <si>
    <t>26-85-34166012982</t>
  </si>
  <si>
    <t>MXO-2026-02-05-01</t>
  </si>
  <si>
    <t>26 16 1690 6003850</t>
  </si>
  <si>
    <t>HLCUSEL260159049</t>
  </si>
  <si>
    <t xml:space="preserve">JOHNSON ELECTRIC PVT LTD </t>
  </si>
  <si>
    <t>26 16 1690 6002935</t>
  </si>
  <si>
    <t>OOLU2038364360</t>
  </si>
  <si>
    <t>OOCU5942953</t>
  </si>
  <si>
    <t>CM4676215</t>
  </si>
  <si>
    <t>COMPLEMENTARIA DE LA CUENTA MZO192659</t>
  </si>
  <si>
    <t>COMPLEMENTARIA DE LA CUENTA MZO192668</t>
  </si>
  <si>
    <t>26 16 1690 6003630</t>
  </si>
  <si>
    <t>OOLU2038364370</t>
  </si>
  <si>
    <t>FFAU3030193</t>
  </si>
  <si>
    <t>CM4677916</t>
  </si>
  <si>
    <t>26 16 1690 6002925</t>
  </si>
  <si>
    <t>SNKO020260105201</t>
  </si>
  <si>
    <t>RFE183955</t>
  </si>
  <si>
    <t>26 16 1690 6003849</t>
  </si>
  <si>
    <t>RFE183575</t>
  </si>
  <si>
    <t>26 16 1690 6003848</t>
  </si>
  <si>
    <t>HLCUSEL260159261</t>
  </si>
  <si>
    <t>RFE183193</t>
  </si>
  <si>
    <t>26 16 1690 6002924</t>
  </si>
  <si>
    <t>OOLU2038391760</t>
  </si>
  <si>
    <t>OOCU8732544</t>
  </si>
  <si>
    <t>CM4681258</t>
  </si>
  <si>
    <t>26 16 1690 6002936</t>
  </si>
  <si>
    <t>OOLU2038364361</t>
  </si>
  <si>
    <t>CCLU7371643</t>
  </si>
  <si>
    <t>CM4681230</t>
  </si>
  <si>
    <t>26 16 1690 6002922</t>
  </si>
  <si>
    <t>OOLU2038380901</t>
  </si>
  <si>
    <t>FFAU2486445</t>
  </si>
  <si>
    <t>CM4681220</t>
  </si>
  <si>
    <t>26 16 1690 6002921</t>
  </si>
  <si>
    <t>OOLU2038380900</t>
  </si>
  <si>
    <t>BMOU5119000</t>
  </si>
  <si>
    <t>CM4681235</t>
  </si>
  <si>
    <t>26 16 1690 6002923</t>
  </si>
  <si>
    <t>OOLU2038380903</t>
  </si>
  <si>
    <t>OOLU6955340</t>
  </si>
  <si>
    <t>CM4682390</t>
  </si>
  <si>
    <t>26 16 1690 6002917</t>
  </si>
  <si>
    <t>COSU6440621643</t>
  </si>
  <si>
    <t>CSNU7894792</t>
  </si>
  <si>
    <t>26 16 1690 6003639</t>
  </si>
  <si>
    <t>COSU6442071142</t>
  </si>
  <si>
    <t>OOLU9100121</t>
  </si>
  <si>
    <t>26 16 1690 6004675</t>
  </si>
  <si>
    <t>MEDUYL535471</t>
  </si>
  <si>
    <t>TXGU4216681</t>
  </si>
  <si>
    <t>26 16 1690 6003645</t>
  </si>
  <si>
    <t>MEDUYL535463</t>
  </si>
  <si>
    <t>TGBU9604455</t>
  </si>
  <si>
    <t>25-731-1628-6010164</t>
  </si>
  <si>
    <t>SNLU139327</t>
  </si>
  <si>
    <t>SGDL0084347</t>
  </si>
  <si>
    <t>MZO</t>
  </si>
  <si>
    <t>SGDL0084352</t>
  </si>
  <si>
    <t>SGDL0083857</t>
  </si>
  <si>
    <t>SGDL0084235</t>
  </si>
  <si>
    <t>SGDL0084236</t>
  </si>
  <si>
    <t>SGDL0082482</t>
  </si>
  <si>
    <t>SMAA8144344</t>
  </si>
  <si>
    <t>SMAA8143447</t>
  </si>
  <si>
    <t>SBKK0524013</t>
  </si>
  <si>
    <t>SGDL0084161</t>
  </si>
  <si>
    <t>SGDL0084130</t>
  </si>
  <si>
    <t>SGDL0084128</t>
  </si>
  <si>
    <t>QUANTIX 5401 U.S. 41EVANSVILLE. IN Evansville Indiana 47711 United States</t>
  </si>
  <si>
    <t>LIZEN MANUFACTURING CO 2625 Federal Signal Drive University Park Illinois 60484 United States</t>
  </si>
  <si>
    <t>M. LIZEN MANUFACTURING CO.. United States</t>
  </si>
  <si>
    <t>26-160-1690-6003625/26-160-1690-6003628</t>
  </si>
  <si>
    <t>RFCU5076128 / JXLU7836034</t>
  </si>
  <si>
    <t>26-160-1690-6003630</t>
  </si>
  <si>
    <t>26-160-1690-6002935</t>
  </si>
  <si>
    <t>26-160-1690-6003627</t>
  </si>
  <si>
    <t>26-160-1690-6003926 / 26-160-1690-6003926</t>
  </si>
  <si>
    <t>DFSU2475586 / CSNU7048264</t>
  </si>
  <si>
    <t>4WX9835</t>
  </si>
  <si>
    <t>TONU</t>
  </si>
  <si>
    <t>26-730-3658-6001827</t>
  </si>
  <si>
    <t>2616-1690-6002923</t>
  </si>
  <si>
    <t>2616-1690-6002914/2616-1690-6002915</t>
  </si>
  <si>
    <t>TEMU6354877/RHU4919387</t>
  </si>
  <si>
    <t>2616-1690-6002936/2616-1690-6002924</t>
  </si>
  <si>
    <t>CCLU7371643/OOCU8732544</t>
  </si>
  <si>
    <t>2616-1690-6002916</t>
  </si>
  <si>
    <t>TIIU5629747</t>
  </si>
  <si>
    <t>2616-1690-6002922/2616-1690-6002921</t>
  </si>
  <si>
    <t>FFAU2486445/BMOU5119000</t>
  </si>
  <si>
    <t>2616-1690-6003646</t>
  </si>
  <si>
    <t>CAAU5031364</t>
  </si>
  <si>
    <t>2616-1690-6003645</t>
  </si>
  <si>
    <t>2616-1690-6002917/2616-1690-6003639</t>
  </si>
  <si>
    <t>CSNU7894792/OOLU9100121</t>
  </si>
  <si>
    <t>2616-1690-6003643</t>
  </si>
  <si>
    <t>UETU6325638</t>
  </si>
  <si>
    <t>WHSE: 41634</t>
  </si>
  <si>
    <t>WHSE:41629</t>
  </si>
  <si>
    <t>WHSE: 41621</t>
  </si>
  <si>
    <t>WHSE: 41605</t>
  </si>
  <si>
    <t>WHSE: 41594</t>
  </si>
  <si>
    <t>WHSE: 41578</t>
  </si>
  <si>
    <t>WHSE: 41568</t>
  </si>
  <si>
    <t>WHSE: 41538</t>
  </si>
  <si>
    <t>WHSE: 41534</t>
  </si>
  <si>
    <t>WHSE: 41500</t>
  </si>
  <si>
    <t>WHSE: 41496</t>
  </si>
  <si>
    <t>WHSE: 41487</t>
  </si>
  <si>
    <t>WHSE: 41474</t>
  </si>
  <si>
    <t>WHSE: 41468</t>
  </si>
  <si>
    <t>WHSE: 41467</t>
  </si>
  <si>
    <t>WHSE: 41454</t>
  </si>
  <si>
    <t>WHSE: 41437</t>
  </si>
  <si>
    <t>WHSE: 41411</t>
  </si>
  <si>
    <t>WHSE: 41388</t>
  </si>
  <si>
    <t>WHSE: 41382</t>
  </si>
  <si>
    <t>WHSE: 41374</t>
  </si>
  <si>
    <t>WHSE: 40997</t>
  </si>
  <si>
    <t>UACU 8447800</t>
  </si>
  <si>
    <t>MEDUR8000966</t>
  </si>
  <si>
    <t>GAOU 2474210</t>
  </si>
  <si>
    <t>MEDUBG232607</t>
  </si>
  <si>
    <t>UETU 6018776</t>
  </si>
  <si>
    <t>MSC SYDNEY VI - NH606A</t>
  </si>
  <si>
    <t>26 81 3699 6001293</t>
  </si>
  <si>
    <t>CLEMENS SCHULTER</t>
  </si>
  <si>
    <t>PORTO KAGIO</t>
  </si>
  <si>
    <t>ESTADIA GAOU 2474210</t>
  </si>
  <si>
    <t>ESTADIA UETU 6018776</t>
  </si>
  <si>
    <t>6123872/6123837</t>
  </si>
  <si>
    <t xml:space="preserve">MDS </t>
  </si>
  <si>
    <t>SAGS 33761</t>
  </si>
  <si>
    <t>TEMU6354877</t>
  </si>
  <si>
    <t>TRHU4919387</t>
  </si>
  <si>
    <t>FANU5005700</t>
  </si>
  <si>
    <t>OOCU8945004</t>
  </si>
  <si>
    <t>CSNU7235671</t>
  </si>
  <si>
    <t>OOCU7137038</t>
  </si>
  <si>
    <t>FBIU5768366</t>
  </si>
  <si>
    <t>OOLU6887625</t>
  </si>
  <si>
    <t>RFCU4079312</t>
  </si>
  <si>
    <t>FSCU8638460</t>
  </si>
  <si>
    <t>MSNU6672234</t>
  </si>
  <si>
    <t>MSDU7952040</t>
  </si>
  <si>
    <t>TIIU4965069</t>
  </si>
  <si>
    <t>CAIU8827996</t>
  </si>
  <si>
    <t>MSMU5810470</t>
  </si>
  <si>
    <t>TEMU6829020</t>
  </si>
  <si>
    <t>OOCU7674973</t>
  </si>
  <si>
    <t>OOLU6814423</t>
  </si>
  <si>
    <t>FFAU3085895</t>
  </si>
  <si>
    <t>11</t>
  </si>
  <si>
    <t>RM-A-042-SI26-M19-L</t>
  </si>
  <si>
    <t>FV - 276</t>
  </si>
  <si>
    <t>RM-V-097-V1I26-M46</t>
  </si>
  <si>
    <t>SAGS 33707</t>
  </si>
  <si>
    <t>RM-V-061-V1I26-M19</t>
  </si>
  <si>
    <t>SAGS 33798</t>
  </si>
  <si>
    <t>SAGS 33747</t>
  </si>
  <si>
    <t>RM-V-052-V1I26-M46</t>
  </si>
  <si>
    <t>SAGS 33748</t>
  </si>
  <si>
    <t>RM-V-047-V1I26-M19-M17</t>
  </si>
  <si>
    <t>SAGS 33749</t>
  </si>
  <si>
    <t>RM-V-038-V1I26-M19</t>
  </si>
  <si>
    <t>SAGS 33737</t>
  </si>
  <si>
    <t>SAGS 33755</t>
  </si>
  <si>
    <t>RM-V-036-V1I26-M19</t>
  </si>
  <si>
    <t>SAGS 33756</t>
  </si>
  <si>
    <t>RM-V-040-V126-M01, M46, M23, M19, M61, M62, M63</t>
  </si>
  <si>
    <t>SAGS 33757</t>
  </si>
  <si>
    <t>RM-V-046-V1I26-M19-M17</t>
  </si>
  <si>
    <t>SAGS 33750</t>
  </si>
  <si>
    <t>RM-V-045-V1I26-MCS, M19, M01, M46</t>
  </si>
  <si>
    <t>SAGS 33754</t>
  </si>
  <si>
    <t>RM-V-041-V1I26-M19</t>
  </si>
  <si>
    <t>SAGS 33751</t>
  </si>
  <si>
    <t>RM-V-039-V1I26-M46, M01</t>
  </si>
  <si>
    <t>SAGS 33752</t>
  </si>
  <si>
    <t>RM-V-035-V1I26-M01, M19, M61, M62, M63</t>
  </si>
  <si>
    <t>SAGS 33753</t>
  </si>
  <si>
    <t>SAGS 33758</t>
  </si>
  <si>
    <t>RM-V-032-V1I26-M01, M46, M19, M61, M62, M63</t>
  </si>
  <si>
    <t>SAGS 33706</t>
  </si>
  <si>
    <t>FG-V-032-V1E26-M46</t>
  </si>
  <si>
    <t>SAGS 33759</t>
  </si>
  <si>
    <t>FG-V-022-V1E26-M01</t>
  </si>
  <si>
    <t>SAGS 33796</t>
  </si>
  <si>
    <t>SAGS 33760</t>
  </si>
  <si>
    <t>SAGS 33738</t>
  </si>
  <si>
    <t>CR-V-038-F5I26</t>
  </si>
  <si>
    <t>FG-V-029-V1E26-M19</t>
  </si>
  <si>
    <t>SAGS 33762</t>
  </si>
  <si>
    <t>FG-V-030-V1E26-M46</t>
  </si>
  <si>
    <t>SAGS 33799</t>
  </si>
  <si>
    <t>FG-V-019-V1E26-M19</t>
  </si>
  <si>
    <t>SAGS 33797</t>
  </si>
  <si>
    <t>VA-V-079-F4I25</t>
  </si>
  <si>
    <t>SAGS 33708</t>
  </si>
  <si>
    <t>VA-V-078-F4I25</t>
  </si>
  <si>
    <t>SAGS 33709</t>
  </si>
  <si>
    <t>RM-V-060-V1I26-M19.3</t>
  </si>
  <si>
    <t>RM-V-093-V1I26-M19.1</t>
  </si>
  <si>
    <t>RM-V-034-V1I26-M19.9</t>
  </si>
  <si>
    <t>RM-V-034-V1I26-M19.8</t>
  </si>
  <si>
    <t>RM-V-067-V1I26-M19</t>
  </si>
  <si>
    <t>FG-R-2163LE25.M19</t>
  </si>
  <si>
    <t>FG-R-2162LE25.M01</t>
  </si>
  <si>
    <t>RM-V-074-V1I26-M19</t>
  </si>
  <si>
    <t>RM-V-039-V1I26-M46, M01.2</t>
  </si>
  <si>
    <t>AGU11749765</t>
  </si>
  <si>
    <t>RM-V-063-V1I26-M19.1</t>
  </si>
  <si>
    <t>AGU11749773</t>
  </si>
  <si>
    <t>RM-V-044-V1I26-MCS.1</t>
  </si>
  <si>
    <t>AGU11749774</t>
  </si>
  <si>
    <t>RM-V-036-V1I26-M19.1</t>
  </si>
  <si>
    <t>AGU11749775</t>
  </si>
  <si>
    <t>RM-V-038-V1I26-M19.1</t>
  </si>
  <si>
    <t>AGU11749776</t>
  </si>
  <si>
    <t>RM-V-057-V1I26-M23.4</t>
  </si>
  <si>
    <t>AGU11749778</t>
  </si>
  <si>
    <t>RM-J-1257LI26-M19</t>
  </si>
  <si>
    <t>AGU11749779</t>
  </si>
  <si>
    <t>RM-V-090-V1I26-M23.1</t>
  </si>
  <si>
    <t>AGU11749780</t>
  </si>
  <si>
    <t>RM-V-072-V1I26-M46, M01.1</t>
  </si>
  <si>
    <t>AGU11749782</t>
  </si>
  <si>
    <t>RM-I-1118-AI26-M19</t>
  </si>
  <si>
    <t>DHEXM 44545</t>
  </si>
  <si>
    <t>RM-I-1157-AI26-M19</t>
  </si>
  <si>
    <t>DHEXM 44470</t>
  </si>
  <si>
    <t>DHEXM 44568</t>
  </si>
  <si>
    <t>RM-I-1152-AI26-M19</t>
  </si>
  <si>
    <t>DHEXM 44435</t>
  </si>
  <si>
    <t>RM-I-1111-AI26-M19</t>
  </si>
  <si>
    <t>DHEXM 44469</t>
  </si>
  <si>
    <t>RM-I-1149-AI26-M19</t>
  </si>
  <si>
    <t>DHEXM 44468</t>
  </si>
  <si>
    <t>RM-I-1153-AI26-M19</t>
  </si>
  <si>
    <t>DHEXM 44426</t>
  </si>
  <si>
    <t>RM-I-1154-AI26-M19</t>
  </si>
  <si>
    <t>DHEXM 44434</t>
  </si>
  <si>
    <t>RM-I-1158-AI26-M19</t>
  </si>
  <si>
    <t>DHEXM 44543</t>
  </si>
  <si>
    <t>RM-I-1161-AI26-M19</t>
  </si>
  <si>
    <t>DHEXM 44489</t>
  </si>
  <si>
    <t>RM-I-1162-AI26-M19</t>
  </si>
  <si>
    <t>DHEXM 44544</t>
  </si>
  <si>
    <t>RM-I-1169-AI26-M19</t>
  </si>
  <si>
    <t>DHEXM 44566</t>
  </si>
  <si>
    <t>RM-I-1168-AI26-M19</t>
  </si>
  <si>
    <t>DHEXM 44560</t>
  </si>
  <si>
    <t>RM-I-1167-AI26-M19</t>
  </si>
  <si>
    <t>DHEXM 44559</t>
  </si>
  <si>
    <t>RM-I-0838-AI25-M19-C816</t>
  </si>
  <si>
    <t>FOLIO 969</t>
  </si>
  <si>
    <t>RM-I-1160-AI26-M19</t>
  </si>
  <si>
    <t>ZCLIR00853122</t>
  </si>
  <si>
    <t>FG-I-0511-AE26-M45</t>
  </si>
  <si>
    <t>ZCLR006405327</t>
  </si>
  <si>
    <t>FG-I-0508-AE26-M19</t>
  </si>
  <si>
    <t>ZCLR006405328</t>
  </si>
  <si>
    <t>RM-J-1222LI26-M19, RM-J-1230LI26-M19</t>
  </si>
  <si>
    <t>A271753</t>
  </si>
  <si>
    <t>RM-J-1275LI26-M19</t>
  </si>
  <si>
    <t>A271754</t>
  </si>
  <si>
    <t>RM-J-1276LI26-M19</t>
  </si>
  <si>
    <t>A271755</t>
  </si>
  <si>
    <t>ALT83131</t>
  </si>
  <si>
    <t>RM-R-023-SI26-M19-B</t>
  </si>
  <si>
    <t>ALT83138</t>
  </si>
  <si>
    <t>FG-I-0048-SE26-M23-L.D</t>
  </si>
  <si>
    <t>ALT83167</t>
  </si>
  <si>
    <t>FG-I-0049-SE26-M23-L.D</t>
  </si>
  <si>
    <t>ALT83211</t>
  </si>
  <si>
    <t>RM-A-017-SI26-M19-L-B</t>
  </si>
  <si>
    <t>ALT83234</t>
  </si>
  <si>
    <t>RM-R-028-SI26-M19-B</t>
  </si>
  <si>
    <t>ALT83237</t>
  </si>
  <si>
    <t>RM-R-018-SI26-M19-B</t>
  </si>
  <si>
    <t>ALT83238</t>
  </si>
  <si>
    <t>RM-A-009-SI26-M19-L-B</t>
  </si>
  <si>
    <t>ALT83239</t>
  </si>
  <si>
    <t>AF-M-229-SI25-M19-L-B</t>
  </si>
  <si>
    <t>ALT83240</t>
  </si>
  <si>
    <t>FG-A-0014-SE26-M19.D</t>
  </si>
  <si>
    <t>ALT83247</t>
  </si>
  <si>
    <t>FG-A-0017-SE26-M19.D</t>
  </si>
  <si>
    <t>ALT83267</t>
  </si>
  <si>
    <t>RM-A-0010AI26-M19.D</t>
  </si>
  <si>
    <t>MEX128057</t>
  </si>
  <si>
    <t>RM-A-0037AI26-M19-C9529.D//RM-A-0041AI26-M19-C9529.D</t>
  </si>
  <si>
    <t>MEX128060</t>
  </si>
  <si>
    <t>FG-A-0038AE26-M19-C9626.D</t>
  </si>
  <si>
    <t>MEX128069</t>
  </si>
  <si>
    <t>RM-M-019-SI26-M19-B</t>
  </si>
  <si>
    <t>MZO193648</t>
  </si>
  <si>
    <t>RM-M-018-SI26-M19-B</t>
  </si>
  <si>
    <t>MZO193649</t>
  </si>
  <si>
    <t>MZO193651</t>
  </si>
  <si>
    <t>MZO193653</t>
  </si>
  <si>
    <t>MZO193659</t>
  </si>
  <si>
    <t>MZO193662</t>
  </si>
  <si>
    <t>AF-M-049-SI26-M46-B</t>
  </si>
  <si>
    <t>MZO193663</t>
  </si>
  <si>
    <t>RM-M-255-SI25-M19-B</t>
  </si>
  <si>
    <t>MZO193672</t>
  </si>
  <si>
    <t>MZO193679</t>
  </si>
  <si>
    <t>MZO193688</t>
  </si>
  <si>
    <t>MZO193690</t>
  </si>
  <si>
    <t>MZO193691</t>
  </si>
  <si>
    <t>MZO193692</t>
  </si>
  <si>
    <t>MZO193715</t>
  </si>
  <si>
    <t>RM-M-035-SI26-M19-B</t>
  </si>
  <si>
    <t>MZO193784</t>
  </si>
  <si>
    <t>RM-M-040-SI26-M19-B</t>
  </si>
  <si>
    <t>MZO193786</t>
  </si>
  <si>
    <t>MZO193824</t>
  </si>
  <si>
    <t>MZO193827</t>
  </si>
  <si>
    <t>MZO193858</t>
  </si>
  <si>
    <t>RM-M-047-SI26-M19-B</t>
  </si>
  <si>
    <t>MZO193961</t>
  </si>
  <si>
    <t>RM-M-076-SI26-M19-B</t>
  </si>
  <si>
    <t>MZO193964</t>
  </si>
  <si>
    <t>RM-M-075-SI26-M19-B</t>
  </si>
  <si>
    <t>MZO194161</t>
  </si>
  <si>
    <t>RM-M-043-SI26-M19-B</t>
  </si>
  <si>
    <t>MZO194162</t>
  </si>
  <si>
    <t>RM-M-041-SI26-M19-B</t>
  </si>
  <si>
    <t>MZO194180</t>
  </si>
  <si>
    <t>RM-M-045-SI26-M19-B</t>
  </si>
  <si>
    <t>MZO194182</t>
  </si>
  <si>
    <t>RM-M-038-SI26-M19-B</t>
  </si>
  <si>
    <t>MZO194186</t>
  </si>
  <si>
    <t>MZO194187</t>
  </si>
  <si>
    <t>NL244525</t>
  </si>
  <si>
    <t>NL244639</t>
  </si>
  <si>
    <t>FG-R-2152LE25.M19</t>
  </si>
  <si>
    <t>NL244642</t>
  </si>
  <si>
    <t>FG-R-2156LE25.M45</t>
  </si>
  <si>
    <t>SLP26788</t>
  </si>
  <si>
    <t>FG-I-0050-SE26-M23-L.D</t>
  </si>
  <si>
    <t>ALT83268</t>
  </si>
  <si>
    <t>FG-A-0013-SE26-M19</t>
  </si>
  <si>
    <t>FG-A-0011-SE26-M19</t>
  </si>
  <si>
    <t>RM-R-031-SI26-M19</t>
  </si>
  <si>
    <t>RM-A-006-SI26-M19-L</t>
  </si>
  <si>
    <t>RM-A-020-SI26-M19-L</t>
  </si>
  <si>
    <t>RM-R-032-SI26-M19</t>
  </si>
  <si>
    <t>FG-A-0015-SE26-M19</t>
  </si>
  <si>
    <t>RM-J-1114LI25-M19</t>
  </si>
  <si>
    <t>RM-J-1246LI26-M19</t>
  </si>
  <si>
    <t>RM-J-1252LI26-M19</t>
  </si>
  <si>
    <t>RM-J-1259LI26-M19</t>
  </si>
  <si>
    <t>RM-J-1253LI26-M19</t>
  </si>
  <si>
    <t>RM-J-1262LI26-M19</t>
  </si>
  <si>
    <t>RM-J-1265LI26-M19</t>
  </si>
  <si>
    <t>RM-J-1204LI26-M19</t>
  </si>
  <si>
    <t>5-469-46596</t>
  </si>
  <si>
    <t>4-686-31777</t>
  </si>
  <si>
    <t>R02733</t>
  </si>
  <si>
    <t>R02742</t>
  </si>
  <si>
    <t xml:space="preserve">F 64829 </t>
  </si>
  <si>
    <t>RM-M-046-SI26-M19</t>
  </si>
  <si>
    <t>F 64828</t>
  </si>
  <si>
    <t>FG-R-2150LE25.M19</t>
  </si>
  <si>
    <t>FG-R-2151LE25.M01</t>
  </si>
  <si>
    <t>FG-R-2153LE25.M19</t>
  </si>
  <si>
    <t>FG-V-026-VIE26-M01.1</t>
  </si>
  <si>
    <t>MX-1100</t>
  </si>
  <si>
    <t>FG-V-024-V1E26-M01</t>
  </si>
  <si>
    <t>MX-1101</t>
  </si>
  <si>
    <t>RM-M-045-SI26-M19/RM-M-041-SI26-M19</t>
  </si>
  <si>
    <t>CAL-4152</t>
  </si>
  <si>
    <t>CAL-4148</t>
  </si>
  <si>
    <t>RM-M-036-SI26-M19</t>
  </si>
  <si>
    <t>CAL-4151</t>
  </si>
  <si>
    <t>RM-M-074-SI26-M19</t>
  </si>
  <si>
    <t>CAL-4156</t>
  </si>
  <si>
    <t>RM-M-076-SI26-M19/RM-M-047-SI26-M19</t>
  </si>
  <si>
    <t>CAL-4150</t>
  </si>
  <si>
    <t>RM-A-0088AI25-M19-C7073</t>
  </si>
  <si>
    <t>RM-A-0085AI25-M19-C6979</t>
  </si>
  <si>
    <t>RM-A-0266AI25-M19-PFA</t>
  </si>
  <si>
    <t>RM-A-0253AI25-M19-PFA</t>
  </si>
  <si>
    <t>RM-A-0274AI25-M19-C8251</t>
  </si>
  <si>
    <t>RM-A-0009AI26-M19-PFA</t>
  </si>
  <si>
    <t>RM-A-0017AI26-M19-PFA</t>
  </si>
  <si>
    <t>RM-A-0012AI26-M19-PFA</t>
  </si>
  <si>
    <t>RM-V-348-V1I25-M19.1</t>
  </si>
  <si>
    <t>RM-J-1267LI26-M19</t>
  </si>
  <si>
    <t>RM-J-1242LI26-M19</t>
  </si>
  <si>
    <t>FG-I-0477-AE26-M46</t>
  </si>
  <si>
    <t>RM-J-1192LI26-M19</t>
  </si>
  <si>
    <t>FG-I-0394-AE25-M46</t>
  </si>
  <si>
    <t>RM-J-1216LI26-M19</t>
  </si>
  <si>
    <t>RM-J-1222LI26-M19</t>
  </si>
  <si>
    <t>RM-J-1230LI26-M19</t>
  </si>
  <si>
    <t>RM-J-1238LI26-M19</t>
  </si>
  <si>
    <t>RM-J-1250LI26-M19</t>
  </si>
  <si>
    <t>FG-R-1905LE25.M19</t>
  </si>
  <si>
    <t>RM-J-1254LI26-M19</t>
  </si>
  <si>
    <t>9457165-1</t>
  </si>
  <si>
    <t>RM-J-1266LI26-M19</t>
  </si>
  <si>
    <t>9469330-1</t>
  </si>
  <si>
    <t>SHGZLO6497512V</t>
  </si>
  <si>
    <t>3658-6002186</t>
  </si>
  <si>
    <t>3658-6000998</t>
  </si>
  <si>
    <t>3658-6000999</t>
  </si>
  <si>
    <t>3658-6001001</t>
  </si>
  <si>
    <t>3658-6001004</t>
  </si>
  <si>
    <t>CONDUMEX SA DE CV</t>
  </si>
  <si>
    <t>3658-6001005</t>
  </si>
  <si>
    <t>CEBI</t>
  </si>
  <si>
    <t>3658-6001006</t>
  </si>
  <si>
    <t>CW TECHNOLOGY S DE RL DE CV</t>
  </si>
  <si>
    <t>3658-6001007</t>
  </si>
  <si>
    <t>3658-6001010</t>
  </si>
  <si>
    <t>3658-6001011</t>
  </si>
  <si>
    <t>3658-6001012</t>
  </si>
  <si>
    <t>3658-6001013</t>
  </si>
  <si>
    <t>3658-6001019</t>
  </si>
  <si>
    <t>3658-6001020</t>
  </si>
  <si>
    <t>3658-6001021</t>
  </si>
  <si>
    <t>3658-6001029</t>
  </si>
  <si>
    <t>KRAYDENMEX</t>
  </si>
  <si>
    <t>3658-6001030</t>
  </si>
  <si>
    <t>KLUBER LUBRICACION MEXICANA SA DE CV</t>
  </si>
  <si>
    <t>3658-6001038</t>
  </si>
  <si>
    <t>3658-6001044</t>
  </si>
  <si>
    <t>3658-6001046</t>
  </si>
  <si>
    <t>STELLANTIS</t>
  </si>
  <si>
    <t>3658-6001047</t>
  </si>
  <si>
    <t>SOLDADURA DE MEXICO SA DE CV</t>
  </si>
  <si>
    <t>3658-6001050</t>
  </si>
  <si>
    <t>3658-6001052</t>
  </si>
  <si>
    <t>3658-6001053</t>
  </si>
  <si>
    <t>MAHLE THERMAL</t>
  </si>
  <si>
    <t>3658-6002214</t>
  </si>
  <si>
    <t>3658-6002215</t>
  </si>
  <si>
    <t>26 730-3658-6001845</t>
  </si>
  <si>
    <t>26-730 3658-6001808</t>
  </si>
  <si>
    <t>26-730 3658-6001802</t>
  </si>
  <si>
    <t>SN</t>
  </si>
  <si>
    <t>3483 6085633</t>
  </si>
  <si>
    <t>DRAIN KY</t>
  </si>
  <si>
    <t>26-730 3658-6001814</t>
  </si>
  <si>
    <t>3483 6085633.</t>
  </si>
  <si>
    <t>DG122-0319168</t>
  </si>
  <si>
    <t>26-730-3658-6001050</t>
  </si>
  <si>
    <t>DG122-0319534</t>
  </si>
  <si>
    <t>26-730-3658-6001017</t>
  </si>
  <si>
    <t>DG122-0319590</t>
  </si>
  <si>
    <t>GEON</t>
  </si>
  <si>
    <t>COA</t>
  </si>
  <si>
    <t>26-730-3658-6001006</t>
  </si>
  <si>
    <t>DG122-0319530</t>
  </si>
  <si>
    <t>CW TECHNOLOGY</t>
  </si>
  <si>
    <t>26-730-3658-6001010</t>
  </si>
  <si>
    <t>DG122-0319531</t>
  </si>
  <si>
    <t>DG122-0319756</t>
  </si>
  <si>
    <t>DG122-0320286</t>
  </si>
  <si>
    <t>26-730-3658-6001812</t>
  </si>
  <si>
    <t>DG122-0320632</t>
  </si>
  <si>
    <t>DG122-0320631</t>
  </si>
  <si>
    <t>26- 52- 3600- 6022636</t>
  </si>
  <si>
    <t>26- 52- 3600- 6022316</t>
  </si>
  <si>
    <t>26- 52- 3600- 6023089</t>
  </si>
  <si>
    <t>26- 52- 3600- 6021454</t>
  </si>
  <si>
    <t>26- 52- 3600- 6022006</t>
  </si>
  <si>
    <t>CMCI</t>
  </si>
  <si>
    <t>26- 52- 3600- 6022002</t>
  </si>
  <si>
    <t>MDMAS</t>
  </si>
  <si>
    <t>ARG</t>
  </si>
  <si>
    <t>26- 52- 3600- 6021534</t>
  </si>
  <si>
    <t>26- 52- 3600- 6021492</t>
  </si>
  <si>
    <t>26- 52- 3600- 6022633</t>
  </si>
  <si>
    <t>26- 52- 3600- 6022472</t>
  </si>
  <si>
    <t>26- 52- 3600- 6022730</t>
  </si>
  <si>
    <t>26- 52- 3600- 6023517</t>
  </si>
  <si>
    <t>26- 52- 3600- 6023101</t>
  </si>
  <si>
    <t>26- 52- 3600- 6023469</t>
  </si>
  <si>
    <t>26- 52- 0- 0000000</t>
  </si>
  <si>
    <t>13/3/2026</t>
  </si>
  <si>
    <t>26-240-3483-6089023</t>
  </si>
  <si>
    <t>532411, 532496</t>
  </si>
  <si>
    <t>16/2/2026, 20/2/2026</t>
  </si>
  <si>
    <t>26-240-3483-6089030</t>
  </si>
  <si>
    <t>P8477, P8751</t>
  </si>
  <si>
    <t>2/3/2026, 4/3/2026</t>
  </si>
  <si>
    <t>26-240-3483-6089033</t>
  </si>
  <si>
    <t>P8751</t>
  </si>
  <si>
    <t>COMPLEMENTO AL FOLIO ALT82546/MNE2757999</t>
  </si>
  <si>
    <t>26-810-3699-6001219</t>
  </si>
  <si>
    <t>HLCUHAM260224914</t>
  </si>
  <si>
    <t>UACU8447800</t>
  </si>
  <si>
    <t>26-810-3699-6021277</t>
  </si>
  <si>
    <t>ATMPRG153642V</t>
  </si>
  <si>
    <t>26-810-3699-6021302</t>
  </si>
  <si>
    <t>ATMPRG153692V</t>
  </si>
  <si>
    <t>26-810-3699-6001294</t>
  </si>
  <si>
    <t>721233646</t>
  </si>
  <si>
    <t>MRSU7671100</t>
  </si>
  <si>
    <t>26-810-3699-6001102</t>
  </si>
  <si>
    <t>UETU6018776</t>
  </si>
  <si>
    <t>26-810-3699-6001218</t>
  </si>
  <si>
    <t>GAOU2474210</t>
  </si>
  <si>
    <t>26-810-3699-6001293</t>
  </si>
  <si>
    <t>721229092</t>
  </si>
  <si>
    <t>CAAU6560043</t>
  </si>
  <si>
    <t>26-810-3699-6001217</t>
  </si>
  <si>
    <t>721288511</t>
  </si>
  <si>
    <t>SUDU8507747</t>
  </si>
  <si>
    <t>26-810-3699-6021309</t>
  </si>
  <si>
    <t>EBKG16072856</t>
  </si>
  <si>
    <t>CAIU7423541</t>
  </si>
  <si>
    <t>26-810-3699-6021310</t>
  </si>
  <si>
    <t>90719433</t>
  </si>
  <si>
    <t>NIDU2345086</t>
  </si>
  <si>
    <t>26-47-34166000134 / 26-47-34166000250</t>
  </si>
  <si>
    <t>SAPPINO S.R.L.</t>
  </si>
  <si>
    <t>26-47-34166001029</t>
  </si>
  <si>
    <t>MX0291500018465 / MX0291500018436C / MX0291500018434C / MX0291500018435C / MX0291500018663C / MX0291500018662C / MX0291500018661C</t>
  </si>
  <si>
    <t>26-85-34166013445</t>
  </si>
  <si>
    <t>MX202300057997</t>
  </si>
  <si>
    <t>ROBERT BOSCH SPOL S.R.O.</t>
  </si>
  <si>
    <t>26 16 1690 6002915</t>
  </si>
  <si>
    <t>COSU6440621641</t>
  </si>
  <si>
    <t>D1404435</t>
  </si>
  <si>
    <t>26 16 1690 6002914</t>
  </si>
  <si>
    <t>COSU6440621640</t>
  </si>
  <si>
    <t>D1404413</t>
  </si>
  <si>
    <t>26 16 1690 6002916</t>
  </si>
  <si>
    <t>COSU6440621642</t>
  </si>
  <si>
    <t>D1404423</t>
  </si>
  <si>
    <t>26 16 1690 6003644</t>
  </si>
  <si>
    <t>COMPLEMENTARIA DE LA CUENTA MZO192649</t>
  </si>
  <si>
    <t>COMPLEMENTARIA DE LA CUENTA MZO193149</t>
  </si>
  <si>
    <t>26 16 1690 6003938</t>
  </si>
  <si>
    <t>ZIMUSHH32025364</t>
  </si>
  <si>
    <t>BMOU4782050</t>
  </si>
  <si>
    <t>26 16 1690 6002926</t>
  </si>
  <si>
    <t>COSU6440943540</t>
  </si>
  <si>
    <t xml:space="preserve">SHANGAI KRAH ELECTRONICS CO, LTD </t>
  </si>
  <si>
    <t>RFE183952</t>
  </si>
  <si>
    <t>COMPLEMENTARIA DE LA CUENTA MZO192645</t>
  </si>
  <si>
    <t>COMPLEMENTARIA DE LA CUENTA MZO192640</t>
  </si>
  <si>
    <t>COMPLEMENTARIA DE LA CUENTA MZO192665</t>
  </si>
  <si>
    <t>COMPLEMENTARIA DE LA CUENTA MZO192655</t>
  </si>
  <si>
    <t>COMPLEMENTARIA DE LA CUENTA MZO192666</t>
  </si>
  <si>
    <t>COMPLEMENTARIA DE LA CUENTA MZO190156/MNND23802975</t>
  </si>
  <si>
    <t>26 16 1690 6003643</t>
  </si>
  <si>
    <t>MEDUYM965529</t>
  </si>
  <si>
    <t>26 16 1690 6003646</t>
  </si>
  <si>
    <t>MEDUYL535430</t>
  </si>
  <si>
    <t>COMPLEMENTARIA DE LA CUENT MZO190156/MNND23824863</t>
  </si>
  <si>
    <t>COMPLEMENTARIA DE LA CUENTA MZO192671/MNND23824868</t>
  </si>
  <si>
    <t>26 16 1690 6004361</t>
  </si>
  <si>
    <t>HLCUBKK260145630</t>
  </si>
  <si>
    <t>26 16 1690 6003635</t>
  </si>
  <si>
    <t>OOLU2038391770</t>
  </si>
  <si>
    <t>CM4695542</t>
  </si>
  <si>
    <t>26 16 1690 6004353</t>
  </si>
  <si>
    <t>OOLU2038419810</t>
  </si>
  <si>
    <t>OOLU2038440080</t>
  </si>
  <si>
    <t>COSU6442071141</t>
  </si>
  <si>
    <t>D1406133</t>
  </si>
  <si>
    <t>COSU6442071140</t>
  </si>
  <si>
    <t>D1406139</t>
  </si>
  <si>
    <t>COSU6442071143</t>
  </si>
  <si>
    <t>D1406135</t>
  </si>
  <si>
    <t>OOLU2038391751</t>
  </si>
  <si>
    <t>CM4697247</t>
  </si>
  <si>
    <t>OOLU2038391750</t>
  </si>
  <si>
    <t>CM4697308</t>
  </si>
  <si>
    <t>25-731-1628-6010896</t>
  </si>
  <si>
    <t>SNLU143311</t>
  </si>
  <si>
    <t xml:space="preserve"> $               -  </t>
  </si>
  <si>
    <t>26-810-3699-6021315</t>
  </si>
  <si>
    <t>266996779</t>
  </si>
  <si>
    <t>TCNU1532019</t>
  </si>
  <si>
    <t>SGDL0084144</t>
  </si>
  <si>
    <t>SGDL0083579</t>
  </si>
  <si>
    <t>SNAP0094238</t>
  </si>
  <si>
    <t>SMAA8146343</t>
  </si>
  <si>
    <t>SMAA8146666</t>
  </si>
  <si>
    <t>SMAA8147121</t>
  </si>
  <si>
    <t>SLAH0054815</t>
  </si>
  <si>
    <t>SGDL0083748</t>
  </si>
  <si>
    <t>ELKEM SILICONES USA ROCK HILL 335 East Springdale Road Rock Hill South Carolina 29730 United States</t>
  </si>
  <si>
    <t>ELKEM SILICONES USA ROCK HILL. United States</t>
  </si>
  <si>
    <t>Logansport. IN. 46947. US. United States</t>
  </si>
  <si>
    <t>Laredo. TX. 78045. US. United States</t>
  </si>
  <si>
    <t>SAIA BURGESS AUTOMOTIVE // 755 Bill Jones Industrial Drive Springfield. TN 37172 Springfield Tennessee 37172 United States</t>
  </si>
  <si>
    <t>Springfield. TN. 37172. US. United States</t>
  </si>
  <si>
    <t>Franklin Park. IL. 60131. US. United States</t>
  </si>
  <si>
    <t>889310202060</t>
  </si>
  <si>
    <t>26-160-1690-6003926/26-160-1690-6002933</t>
  </si>
  <si>
    <t>26-160-1690-6003644</t>
  </si>
  <si>
    <t>3483 - 6084423</t>
  </si>
  <si>
    <t>26-730-3658-6001816</t>
  </si>
  <si>
    <t>2616-1690-6003623/2616-1690-6003641</t>
  </si>
  <si>
    <t>RFCU4079312/FSCU8638460</t>
  </si>
  <si>
    <t>2616-1690-6004361</t>
  </si>
  <si>
    <t>2616-1690-6003642</t>
  </si>
  <si>
    <t>2616-1690-6004355</t>
  </si>
  <si>
    <t>2616-1690-6004353/2616-1690-6003635</t>
  </si>
  <si>
    <t>TIIU4965069/OOLU6887625</t>
  </si>
  <si>
    <t>25 47 3416 5001610</t>
  </si>
  <si>
    <t>KBS-SPRITZTECHNIK CH GBBH</t>
  </si>
  <si>
    <t>ZURICH</t>
  </si>
  <si>
    <t>CDMX</t>
  </si>
  <si>
    <t>JOHNSON ELECTRIC D.O.O NIS</t>
  </si>
  <si>
    <t>BELGRAD</t>
  </si>
  <si>
    <t>25 47 3416 5005996</t>
  </si>
  <si>
    <t>JOHNSON ELECTRIC INTERNATIONAL</t>
  </si>
  <si>
    <t>AUTOMOTIVE PARTS</t>
  </si>
  <si>
    <t>NY620199</t>
  </si>
  <si>
    <t>N/A</t>
  </si>
  <si>
    <t>NY620308</t>
  </si>
  <si>
    <t>FEDEX</t>
  </si>
  <si>
    <t>240-3483-6089023</t>
  </si>
  <si>
    <t>CAJA:532496</t>
  </si>
  <si>
    <t>800-3483- 6082008</t>
  </si>
  <si>
    <t>CAJA:94-BE-1B</t>
  </si>
  <si>
    <t>CAJA: 5324100</t>
  </si>
  <si>
    <t>240-3483-6089026</t>
  </si>
  <si>
    <t>CAJA: 532498</t>
  </si>
  <si>
    <t>CAJA:34-AU-9U</t>
  </si>
  <si>
    <t>Whse Receipt:0000041680 BL:FG-R-2152LE25.M19</t>
  </si>
  <si>
    <t>Whse Receipt:0000041668 BL:FG-R-2150LE25.M19</t>
  </si>
  <si>
    <t>ML34-8C590-FF</t>
  </si>
  <si>
    <t>CENTRIFUGAL PUMPS</t>
  </si>
  <si>
    <t>MEDUBG234272</t>
  </si>
  <si>
    <t>CAAU 6957961</t>
  </si>
  <si>
    <t>MSC DOUALA VIII - NH607A</t>
  </si>
  <si>
    <t>HAMU 2793079</t>
  </si>
  <si>
    <t>MSNU 1654773</t>
  </si>
  <si>
    <t>TGHU 0087857</t>
  </si>
  <si>
    <t xml:space="preserve">CARGA SUELTA </t>
  </si>
  <si>
    <t>101513751656-38F</t>
  </si>
  <si>
    <t>FG-V-018-V1E26-M01</t>
  </si>
  <si>
    <t>RM-J-1197LI26-M19.1</t>
  </si>
  <si>
    <t>RM-J-1243LI26-M19</t>
  </si>
  <si>
    <t>FG-R-2106LE25.M19</t>
  </si>
  <si>
    <t>RM-J-1211LI26-M19</t>
  </si>
  <si>
    <t>RM-I-1076-AI26-M19</t>
  </si>
  <si>
    <t>RM-I-1077-AI26-M19</t>
  </si>
  <si>
    <t>RM-A-0023AI26-M19-C9270.D</t>
  </si>
  <si>
    <t>RM-A-0022AI26-M19-C9338.D</t>
  </si>
  <si>
    <t>RM-A-0025AI26-M19-C9270.D</t>
  </si>
  <si>
    <t>RM-M-014-SI26-M19</t>
  </si>
  <si>
    <t>RM-M-010-SI26-M19</t>
  </si>
  <si>
    <t>RM-M-580-SI25-M19</t>
  </si>
  <si>
    <t>RM-M-577-SI25-M19</t>
  </si>
  <si>
    <t>AF-M-059-SI26-M46</t>
  </si>
  <si>
    <t>AF-M-060-SI26-M46</t>
  </si>
  <si>
    <t>AF-M-057-SI26-M46</t>
  </si>
  <si>
    <t>AF-M-056-SI26-M46</t>
  </si>
  <si>
    <t>AF-M-054-SI26-M46</t>
  </si>
  <si>
    <t>AF-M-064-SI26-M46</t>
  </si>
  <si>
    <t>AF-M-049-SI26-M46</t>
  </si>
  <si>
    <t>AF-M-058-SI26-M46</t>
  </si>
  <si>
    <t>AF-M-061-SI26-M46</t>
  </si>
  <si>
    <t>AF-M-063-SI26-M46</t>
  </si>
  <si>
    <t>AF-M-051-SI26-M46</t>
  </si>
  <si>
    <t>AF-M-055-SI26-M19</t>
  </si>
  <si>
    <t>RM-I-1094-AI26-M19</t>
  </si>
  <si>
    <t>RM-I-1087-AI26-M19</t>
  </si>
  <si>
    <t>RM-I-1088-AI26-M19</t>
  </si>
  <si>
    <t>RM-I-1086-AI26-M19</t>
  </si>
  <si>
    <t>RM-A-0026AI26-M19-C9270.D</t>
  </si>
  <si>
    <t>RM-A-0031AI26-M19-C9270.D</t>
  </si>
  <si>
    <t>RM-A-0027AI26-M19-PFA.D</t>
  </si>
  <si>
    <t>RM-A-0028AI26-M19-C9048.D</t>
  </si>
  <si>
    <t>RM-A-0029AI26-M19-C9380.D</t>
  </si>
  <si>
    <t>RM-A-0032AI26-M19-C9506.D</t>
  </si>
  <si>
    <t>RM-A-0034AI26-M19-C9505.D</t>
  </si>
  <si>
    <t>RM-A-0035AI26-M19-C9506.D</t>
  </si>
  <si>
    <t>AF-M-059-SI26-M46-B</t>
  </si>
  <si>
    <t>AF-M-060-SI26-M46-B</t>
  </si>
  <si>
    <t>AF-M-052-SI26-M46</t>
  </si>
  <si>
    <t>AF-M-053-SI26-M46-B</t>
  </si>
  <si>
    <t>AF-M-062-SI26-M46-B</t>
  </si>
  <si>
    <t>FG-R-2130LE25.M19</t>
  </si>
  <si>
    <t>AF-M-062-SI26-M46</t>
  </si>
  <si>
    <t>RM-I-1120-AI26-M19</t>
  </si>
  <si>
    <t>RM-I-1122-AI26-M19</t>
  </si>
  <si>
    <t>RM-I-1123-AI26-M19</t>
  </si>
  <si>
    <t>RM-I-1126-AI26-M19</t>
  </si>
  <si>
    <t>RM-I-1106-AI26-M19</t>
  </si>
  <si>
    <t>RM-I-1113-AI26-M19</t>
  </si>
  <si>
    <t>RM-I-1116-AI26-M19</t>
  </si>
  <si>
    <t>RM-I-1117-AI26-M19</t>
  </si>
  <si>
    <t>FG-R-2140LE25.M19</t>
  </si>
  <si>
    <t>RM-M-031-SI26-M19</t>
  </si>
  <si>
    <t>RM-M-018-SI26-M19</t>
  </si>
  <si>
    <t>RM-M-019-SI26-M19</t>
  </si>
  <si>
    <t>RM-M-016-SI26-M19</t>
  </si>
  <si>
    <t>RM-M-037-SI26-M19</t>
  </si>
  <si>
    <t>RM-M-027-SI26-M19</t>
  </si>
  <si>
    <t>RM-M-028-SI26-M19</t>
  </si>
  <si>
    <t>RM-M-021-SI26-M19</t>
  </si>
  <si>
    <t>RM-M-044-SI26-M19</t>
  </si>
  <si>
    <t>RM-A-0027AI26-M19-C9388</t>
  </si>
  <si>
    <t>RM-A-0028AI26 M19-C9048</t>
  </si>
  <si>
    <t>RM-A-0033AI26-M19-C9505</t>
  </si>
  <si>
    <t>RM-A-0035AI26 M19-C9506</t>
  </si>
  <si>
    <t>AF-A-0030AI26-M19-C9482</t>
  </si>
  <si>
    <t>RM-A-0037AI26-M19-C9529.D</t>
  </si>
  <si>
    <t>RM-A-0041AI26-M19-C9529.D</t>
  </si>
  <si>
    <t>RM-M-045-SI26-M19</t>
  </si>
  <si>
    <t>RM-M-076-SI26-M19</t>
  </si>
  <si>
    <t>RM-M-041-SI26-M19</t>
  </si>
  <si>
    <t>RM-M-047-SI26-M19</t>
  </si>
  <si>
    <t>RM-M-034-SI26-M19</t>
  </si>
  <si>
    <t>RM-A-0014AI26-M19-C9077</t>
  </si>
  <si>
    <t>CS000009635</t>
  </si>
  <si>
    <t>AP101DN260134</t>
  </si>
  <si>
    <t>EUROPARTNERS</t>
  </si>
  <si>
    <t>TRINITY LOGISTICS </t>
  </si>
  <si>
    <t>CH ROBINSON </t>
  </si>
  <si>
    <t>TRANSCONTINENTAL TDS </t>
  </si>
  <si>
    <t>MEXPROUD </t>
  </si>
  <si>
    <t>ALLIANCESHARE </t>
  </si>
  <si>
    <t>FERENS </t>
  </si>
  <si>
    <t>ALOW </t>
  </si>
  <si>
    <t>DSV </t>
  </si>
  <si>
    <t>SOLUTIONS CARGO </t>
  </si>
  <si>
    <t>ROYALE INTERNATIONAL </t>
  </si>
  <si>
    <t>AERO WORLDWIDE </t>
  </si>
  <si>
    <t>GRAND AIR </t>
  </si>
  <si>
    <t>ADIONE </t>
  </si>
  <si>
    <t>DICEX INTERNATIONAL</t>
  </si>
  <si>
    <t>PFA2</t>
  </si>
  <si>
    <t>PFA3</t>
  </si>
  <si>
    <t>CS000008951</t>
  </si>
  <si>
    <t>E/D EUR/XPD</t>
  </si>
  <si>
    <t>RM-R-0239LI24-M19</t>
  </si>
  <si>
    <t>CS000008487</t>
  </si>
  <si>
    <t>CS000009580</t>
  </si>
  <si>
    <t>CS000009077</t>
  </si>
  <si>
    <t>CS000009574</t>
  </si>
  <si>
    <t>CS000009583</t>
  </si>
  <si>
    <t>CS000009641</t>
  </si>
  <si>
    <t>CS000009602</t>
  </si>
  <si>
    <t>CS000008816</t>
  </si>
  <si>
    <t>CS000009626</t>
  </si>
  <si>
    <t>CS000007073</t>
  </si>
  <si>
    <t>CS000006979</t>
  </si>
  <si>
    <t>CS000008251</t>
  </si>
  <si>
    <t>CS000009383</t>
  </si>
  <si>
    <t>12</t>
  </si>
  <si>
    <t xml:space="preserve">BROKER </t>
  </si>
  <si>
    <t>RM-A-045-SI26-M19-L</t>
  </si>
  <si>
    <t>FV - 277</t>
  </si>
  <si>
    <t>RM-A-038-SI26-M19-L</t>
  </si>
  <si>
    <t>FV - 278</t>
  </si>
  <si>
    <t>AF-A-0046AI26-M19-C9609</t>
  </si>
  <si>
    <t>INV-1108</t>
  </si>
  <si>
    <t>FG-V-035-V1E26-M19</t>
  </si>
  <si>
    <t>SAGS 33816</t>
  </si>
  <si>
    <t>RM-V-033-V1I26-M46</t>
  </si>
  <si>
    <t>SAGS 33861</t>
  </si>
  <si>
    <t>SAGS 33817</t>
  </si>
  <si>
    <t>RM-V-043-V1I26-M19</t>
  </si>
  <si>
    <t>SAGS 33818</t>
  </si>
  <si>
    <t>RM-V-044-V1I26-MCS</t>
  </si>
  <si>
    <t>SAGS 33819</t>
  </si>
  <si>
    <t>SAGS 33820</t>
  </si>
  <si>
    <t>RM-V-050-V1I26-M01, M46, M19, M23, M61, M62, M63</t>
  </si>
  <si>
    <t>SAGS 33821</t>
  </si>
  <si>
    <t>SAGS 33822</t>
  </si>
  <si>
    <t>FG-V-003-V1I26-M01, M19</t>
  </si>
  <si>
    <t>SAGS 33823</t>
  </si>
  <si>
    <t>FG-V-004-V1I26-M01, M19</t>
  </si>
  <si>
    <t>SAGS 33860</t>
  </si>
  <si>
    <t>RM-V-055-V1I25-MCS, M01, M23</t>
  </si>
  <si>
    <t>SAGS 33824</t>
  </si>
  <si>
    <t>RM-V-057-V1I26-M23</t>
  </si>
  <si>
    <t>SAGS 33825</t>
  </si>
  <si>
    <t>FG-V-031-V1E26-M23</t>
  </si>
  <si>
    <t>SAGS 33826</t>
  </si>
  <si>
    <t>FG-V-034-V1E26-M19</t>
  </si>
  <si>
    <t>SAGS 33827</t>
  </si>
  <si>
    <t>VA-V-081-F4I25</t>
  </si>
  <si>
    <t>SAGS 33845</t>
  </si>
  <si>
    <t>RM-V-067-V1I26-M19.2</t>
  </si>
  <si>
    <t>C9530</t>
  </si>
  <si>
    <t>C9487</t>
  </si>
  <si>
    <t>C9488</t>
  </si>
  <si>
    <t>C9490</t>
  </si>
  <si>
    <t>RM-V-082-V1I26-M01.1</t>
  </si>
  <si>
    <t>C9526</t>
  </si>
  <si>
    <t>RM-V-067-V1I26-M19.3</t>
  </si>
  <si>
    <t>C9527</t>
  </si>
  <si>
    <t>C9528</t>
  </si>
  <si>
    <t>RM-V-093-V1I26-M19.3</t>
  </si>
  <si>
    <t>C9529</t>
  </si>
  <si>
    <t>C9489</t>
  </si>
  <si>
    <t>FG-R-2164LE25.M19</t>
  </si>
  <si>
    <t>C9446</t>
  </si>
  <si>
    <t>FG-R-2170LE25.M19</t>
  </si>
  <si>
    <t>C9505</t>
  </si>
  <si>
    <t>RM-V-096-V1I26-M19.1</t>
  </si>
  <si>
    <t>AGU11750389</t>
  </si>
  <si>
    <t>RM-V-090-V1I26-M23.2</t>
  </si>
  <si>
    <t>AGU11750390</t>
  </si>
  <si>
    <t>RM-J-1251LI26-M19</t>
  </si>
  <si>
    <t>RM-I-1144-AI26-M19</t>
  </si>
  <si>
    <t>DHEXM 44690</t>
  </si>
  <si>
    <t>RM-I-1131-AI26-M19</t>
  </si>
  <si>
    <t>DHEXM 44691</t>
  </si>
  <si>
    <t>RM-I-1172-AI26-M19</t>
  </si>
  <si>
    <t>DHEXM 44644</t>
  </si>
  <si>
    <t>RM-I-1174-AI26-M19</t>
  </si>
  <si>
    <t>DHEXM 44721</t>
  </si>
  <si>
    <t>RM-I-1164-AI26-M19</t>
  </si>
  <si>
    <t>DHEXM 44635</t>
  </si>
  <si>
    <t>RM-I-1175-AI26-M19</t>
  </si>
  <si>
    <t>ZCLIR00855092</t>
  </si>
  <si>
    <t>FG-I-0512-AE26-M19</t>
  </si>
  <si>
    <t>ZCLR006419551</t>
  </si>
  <si>
    <t>RM-J-1283LI26-M19</t>
  </si>
  <si>
    <t>A272029</t>
  </si>
  <si>
    <t>RM-J-1282LI26-M19</t>
  </si>
  <si>
    <t>A272031</t>
  </si>
  <si>
    <t>RM-A-022-SI26-M19-L-B</t>
  </si>
  <si>
    <t>ALT83366</t>
  </si>
  <si>
    <t>RM-R-029-SI26-M19-B</t>
  </si>
  <si>
    <t>ALT83367</t>
  </si>
  <si>
    <t>RM-I-1138-AI26-M19//RM-I-1140-AI26-M19//RM-I-1141-AI26-M19//RM-I-1142-AI26-M19</t>
  </si>
  <si>
    <t>GDL48360</t>
  </si>
  <si>
    <t>LDO140997</t>
  </si>
  <si>
    <t>AF-A-0046AI26-M19-C9609.D</t>
  </si>
  <si>
    <t>MEX128416</t>
  </si>
  <si>
    <t>RM-A-0042AI26-M19-C9048</t>
  </si>
  <si>
    <t>MEX128434</t>
  </si>
  <si>
    <t>RM-M-073-SI26-M19-B</t>
  </si>
  <si>
    <t>MZO194328</t>
  </si>
  <si>
    <t>RM-M-036-SI26-M19-B</t>
  </si>
  <si>
    <t>MZO194329</t>
  </si>
  <si>
    <t>RM-M-074-SI26-M19-B</t>
  </si>
  <si>
    <t>MZO194330</t>
  </si>
  <si>
    <t>MZO194370</t>
  </si>
  <si>
    <t>MZO194371</t>
  </si>
  <si>
    <t>MZO194381</t>
  </si>
  <si>
    <t>MZO194382</t>
  </si>
  <si>
    <t>MZO194387</t>
  </si>
  <si>
    <t>MZO194388</t>
  </si>
  <si>
    <t>MZO194392</t>
  </si>
  <si>
    <t>RM-A-008-SI26-M19-L-B</t>
  </si>
  <si>
    <t>MZO194422</t>
  </si>
  <si>
    <t>RM-M-069-SI26-M19-B</t>
  </si>
  <si>
    <t>MZO194468</t>
  </si>
  <si>
    <t>RM-M-072-SI26-M19-B</t>
  </si>
  <si>
    <t>MZO194469</t>
  </si>
  <si>
    <t>RM-M-071-SI26-M19-B</t>
  </si>
  <si>
    <t>MZO194472</t>
  </si>
  <si>
    <t>RM-M-068-SI26-M19-B</t>
  </si>
  <si>
    <t>MZO194502</t>
  </si>
  <si>
    <t>RM-A-015-SI26-M19-L-B</t>
  </si>
  <si>
    <t>MZO194512</t>
  </si>
  <si>
    <t>MZO194628</t>
  </si>
  <si>
    <t>RM-M-251-SI25-M19-L-B</t>
  </si>
  <si>
    <t>MZO194632</t>
  </si>
  <si>
    <t>RM-A-001-SI26-M19-L-B</t>
  </si>
  <si>
    <t>MZO194633</t>
  </si>
  <si>
    <t>RM-A-012-SI26-M19-L-B</t>
  </si>
  <si>
    <t>MZO194638</t>
  </si>
  <si>
    <t>RM-A-016-SI26-M19-L-B</t>
  </si>
  <si>
    <t>MZO194667</t>
  </si>
  <si>
    <t>RM-A-011-SI26-M19-L-B</t>
  </si>
  <si>
    <t>MZO194760</t>
  </si>
  <si>
    <t>FG-R-2161LE25.M19//FG-R-2160LE25.M01//FG-R-2162LE25.M19</t>
  </si>
  <si>
    <t>NL244989</t>
  </si>
  <si>
    <t>FG-R-2158LE25.M45</t>
  </si>
  <si>
    <t>SLP26864</t>
  </si>
  <si>
    <t>RM-J-1258LI26-M19</t>
  </si>
  <si>
    <t>RM-J-1239LI26-M19</t>
  </si>
  <si>
    <t>RM-J-1264LI26-M19</t>
  </si>
  <si>
    <t>RM-J-1268LI26-M19</t>
  </si>
  <si>
    <t>RM-J-1270LI26-M19</t>
  </si>
  <si>
    <t>RM-J-1263LI26-M19</t>
  </si>
  <si>
    <t>RM-A-0047AI26-M19-C9382</t>
  </si>
  <si>
    <t>RM-J-1273LI26-M19</t>
  </si>
  <si>
    <t>5-469-99159</t>
  </si>
  <si>
    <t>4-686-53035</t>
  </si>
  <si>
    <t>4-686-53034</t>
  </si>
  <si>
    <t>R02754</t>
  </si>
  <si>
    <t>R02756</t>
  </si>
  <si>
    <t>I02547</t>
  </si>
  <si>
    <t>R02751</t>
  </si>
  <si>
    <t>RM-M-075-SI26-M19</t>
  </si>
  <si>
    <t>F 65295</t>
  </si>
  <si>
    <t>RM-M-043-SI26-M19</t>
  </si>
  <si>
    <t>F 65296</t>
  </si>
  <si>
    <t>RM-M-073-SI26-M19</t>
  </si>
  <si>
    <t>F 65297</t>
  </si>
  <si>
    <t>RM-M-069-SI26-M19</t>
  </si>
  <si>
    <t>F 65298</t>
  </si>
  <si>
    <t>FG-R-2159LE25.M19</t>
  </si>
  <si>
    <t>FG-R-2160LE25.M01</t>
  </si>
  <si>
    <t>FG-R-2161LE25.M19</t>
  </si>
  <si>
    <t>RM-R-035-SI26-M19</t>
  </si>
  <si>
    <t>MX-1102</t>
  </si>
  <si>
    <t>FG-V-026-VIE26-M01.2</t>
  </si>
  <si>
    <t>MX-1103</t>
  </si>
  <si>
    <t>FG-V-023-VIE26-M46.2</t>
  </si>
  <si>
    <t>MX-1104</t>
  </si>
  <si>
    <t>RM-M-068-SI26-M19/RM-M-072-SI26-M19</t>
  </si>
  <si>
    <t>CAL-4157</t>
  </si>
  <si>
    <t>CAL-4158</t>
  </si>
  <si>
    <t>RM-M-071-SI26-M19</t>
  </si>
  <si>
    <t>CAL-4159</t>
  </si>
  <si>
    <t>RM-M-039-SI26-M19</t>
  </si>
  <si>
    <t>CAL-4160</t>
  </si>
  <si>
    <t>RM-M-106-SI26-M46</t>
  </si>
  <si>
    <t>CAL-4163</t>
  </si>
  <si>
    <t>RM-M-098-SI26-M46/RM-M-099-SI26-M46</t>
  </si>
  <si>
    <t>CAL-4164</t>
  </si>
  <si>
    <t>FG-A-0038AE26-M19-C9626</t>
  </si>
  <si>
    <t>RM-V-051-V1I26-M19.1</t>
  </si>
  <si>
    <t>FG-R-1675LE25.M19</t>
  </si>
  <si>
    <t>RM-A-014-SI26-M19-L</t>
  </si>
  <si>
    <t>RM-J-0972LI25-M19</t>
  </si>
  <si>
    <t>9181104-2</t>
  </si>
  <si>
    <t>RM-J-1269LI26-M19</t>
  </si>
  <si>
    <t>9472703-1</t>
  </si>
  <si>
    <t>RM-J-1277LI26-M19</t>
  </si>
  <si>
    <t>9483506-1</t>
  </si>
  <si>
    <t>ABRIL</t>
  </si>
  <si>
    <t>SHGZLO6498635V</t>
  </si>
  <si>
    <t>HAMATM6303207V</t>
  </si>
  <si>
    <t>3658-6000997</t>
  </si>
  <si>
    <t>3658-6001015</t>
  </si>
  <si>
    <t>3658-6001016</t>
  </si>
  <si>
    <t>3658-6001017</t>
  </si>
  <si>
    <t>GEON PERFORMANCE SOLUTIONS S DE RL DE CV</t>
  </si>
  <si>
    <t>3658-6001023</t>
  </si>
  <si>
    <t>3658-6001025</t>
  </si>
  <si>
    <t>3658-6001026</t>
  </si>
  <si>
    <t>3658-6001027</t>
  </si>
  <si>
    <t>3658-6001036</t>
  </si>
  <si>
    <t>3658-6001040</t>
  </si>
  <si>
    <t>3658-6001045</t>
  </si>
  <si>
    <t>BOSCH</t>
  </si>
  <si>
    <t>3658-6001051</t>
  </si>
  <si>
    <t>3658-6001081</t>
  </si>
  <si>
    <t>26-730-3658-6001808</t>
  </si>
  <si>
    <t>RM-V 067-V1I26-M19.1</t>
  </si>
  <si>
    <t>26-730 3658-6001846</t>
  </si>
  <si>
    <t>26-730 3658-6001824</t>
  </si>
  <si>
    <t>26-730 3658-6001845</t>
  </si>
  <si>
    <t>26-730-3658-6001013</t>
  </si>
  <si>
    <t>ZAC-TENESSEE</t>
  </si>
  <si>
    <t>SAIA-BRUGERSS</t>
  </si>
  <si>
    <t>26-730-3658-6001851</t>
  </si>
  <si>
    <t>DG122-0320996</t>
  </si>
  <si>
    <t xml:space="preserve"> 2.308,76 </t>
  </si>
  <si>
    <t>26-730-3658-6001841</t>
  </si>
  <si>
    <t>DG122-0321140</t>
  </si>
  <si>
    <t>26- 52- 3600- 6024452</t>
  </si>
  <si>
    <t>DYSCMCL</t>
  </si>
  <si>
    <t>26- 52- 3600- 6024229</t>
  </si>
  <si>
    <t>M</t>
  </si>
  <si>
    <t>26- 52- 3600- 6024212</t>
  </si>
  <si>
    <t>26- 52- 3600- 6024827</t>
  </si>
  <si>
    <t>26- 52- 3600- 6024223</t>
  </si>
  <si>
    <t>20/3/2026</t>
  </si>
  <si>
    <t>26-240-3483-6089034</t>
  </si>
  <si>
    <t>26-240-3483-6089038</t>
  </si>
  <si>
    <t>26-810-3699-6001295</t>
  </si>
  <si>
    <t>TRHU5621967</t>
  </si>
  <si>
    <t>26-810-3699-6001103</t>
  </si>
  <si>
    <t>26-480-3993-6000279</t>
  </si>
  <si>
    <t>26-85-34166013495</t>
  </si>
  <si>
    <t>K20260226001</t>
  </si>
  <si>
    <t>26-85-34166013379</t>
  </si>
  <si>
    <t>MXO101513751656</t>
  </si>
  <si>
    <t>MEDUYL681960</t>
  </si>
  <si>
    <t>MEDUYM965537</t>
  </si>
  <si>
    <t>MEDUYL681945</t>
  </si>
  <si>
    <t>COMPLEMENTARIA DE LA CUENTA MZO193382</t>
  </si>
  <si>
    <t>COMPLEMENTARIA DE LA CUENTA MZO193383/MNND23878989</t>
  </si>
  <si>
    <t>COMPLEMENTARIA DE LA CUENTA MZO193385</t>
  </si>
  <si>
    <t>COMPLEMENTARIA DE LA CUENTA MZO193387</t>
  </si>
  <si>
    <t>COMPLEMENTARIA DE LA CUENTA MZO192654</t>
  </si>
  <si>
    <t>COMPLEMENTARIA DE LA CUENTA MZO192658</t>
  </si>
  <si>
    <t>COMPLEMENTARIA DE LA CUENTA MZO193239</t>
  </si>
  <si>
    <t>HLCUSHA2601BIXX4</t>
  </si>
  <si>
    <t>RFE186907</t>
  </si>
  <si>
    <t>COSU6442899571</t>
  </si>
  <si>
    <t>D1407759</t>
  </si>
  <si>
    <t>COSU6442899573</t>
  </si>
  <si>
    <t>D1407718</t>
  </si>
  <si>
    <t>MEDUYL681929</t>
  </si>
  <si>
    <t>8747555//8747412</t>
  </si>
  <si>
    <t>COSU6442899570</t>
  </si>
  <si>
    <t>SNLGSHXL0100036</t>
  </si>
  <si>
    <t>26 16 1690 6005274</t>
  </si>
  <si>
    <t>HLCUSEL260104752</t>
  </si>
  <si>
    <t>RFE188839</t>
  </si>
  <si>
    <t>26 16 1690 6003854</t>
  </si>
  <si>
    <t>HLCUBKK251175422</t>
  </si>
  <si>
    <t>8749039//8747329</t>
  </si>
  <si>
    <t>26 16 1690 6004919</t>
  </si>
  <si>
    <t>8749051//8747346</t>
  </si>
  <si>
    <t>26 16 1690 6005324</t>
  </si>
  <si>
    <t>RFE188837</t>
  </si>
  <si>
    <t>26 16 1690 6004693</t>
  </si>
  <si>
    <t>HLCUHKG2601AQNA2</t>
  </si>
  <si>
    <t>RFE188195</t>
  </si>
  <si>
    <t>26 16 1690 6004694</t>
  </si>
  <si>
    <t>HLCUHKG2601AOWR9</t>
  </si>
  <si>
    <t>RFE188308</t>
  </si>
  <si>
    <t>26 73 1628 6011263</t>
  </si>
  <si>
    <t>M61</t>
  </si>
  <si>
    <t>New Castle. DE. 19720. US. United States</t>
  </si>
  <si>
    <t>Delaware. OH. 43015. US. United States</t>
  </si>
  <si>
    <t>SDS R.S. HUGHES COMPANY. INC. 317 East Cedar Avenue McAllen Texas 78501 United States</t>
  </si>
  <si>
    <t>McAllen. TX. 78501. US. United States</t>
  </si>
  <si>
    <t>AIFA Circuito Exterior Mexiquense KM 33. Santa Lucia Zumpango de Ocampo Estado de México 55600 Mexico</t>
  </si>
  <si>
    <t>AIFA. Mexico</t>
  </si>
  <si>
    <t>Athens. AL. 35613. US. United States</t>
  </si>
  <si>
    <t>888918894470</t>
  </si>
  <si>
    <t>COMPAL USA</t>
  </si>
  <si>
    <t>26-160-1690-6004354</t>
  </si>
  <si>
    <t>26-160-1690-6003640</t>
  </si>
  <si>
    <t>26-160-1690-6004347/6004905</t>
  </si>
  <si>
    <t>26-160-1690-6004359</t>
  </si>
  <si>
    <t>3483 - 6085633</t>
  </si>
  <si>
    <t>2616-1690-6003855/2616-1690-6004356</t>
  </si>
  <si>
    <t>TEMU6829020/OOCU7674973</t>
  </si>
  <si>
    <t>2616-1690-6004359</t>
  </si>
  <si>
    <t>2616-1690-6004357</t>
  </si>
  <si>
    <t>2616-1690-6003634</t>
  </si>
  <si>
    <t>2616-1690-6005413</t>
  </si>
  <si>
    <t>CAAU8734885</t>
  </si>
  <si>
    <t>2616-1690-6005405/2616-1690-6005406</t>
  </si>
  <si>
    <t>CAIU4417756/CAAU7765834</t>
  </si>
  <si>
    <t>26 85 3416 6013445</t>
  </si>
  <si>
    <t>PRAHA</t>
  </si>
  <si>
    <t>26 730 3658- 6001029</t>
  </si>
  <si>
    <t>ME</t>
  </si>
  <si>
    <t>ESTADIA 1 DIA - CAAU 6957961</t>
  </si>
  <si>
    <t>ESTADIA 1 DIA -  HAMU 2793079</t>
  </si>
  <si>
    <t>ESTADIA 3 DIAS - MSNU 1654773</t>
  </si>
  <si>
    <t>ESTADIAS 3 DIAS - TGHU 0087857</t>
  </si>
  <si>
    <t>MAERSK </t>
  </si>
  <si>
    <t>MEDUBG234736</t>
  </si>
  <si>
    <t>FFAU 2029562</t>
  </si>
  <si>
    <t>MSC ANSHIKA VI - NH608A</t>
  </si>
  <si>
    <t>Lear Corporation Grand Prairie</t>
  </si>
  <si>
    <t>Se liberaron 89 contenedores.</t>
  </si>
  <si>
    <t>Murten</t>
  </si>
  <si>
    <t>$84,491 son de Proyectos lo que hace un total de $141,918.58 el total que corresponde a Proyectos quedando solo $341,889.39 de gasto en materiales.</t>
  </si>
  <si>
    <t>Zacatecas /$57,427.58 Proyectos</t>
  </si>
  <si>
    <t>Charge back ABC</t>
  </si>
  <si>
    <t>En este mes Niss volvio a cargar en automatico al sistema sin indicar PFA ni nada $44,616.86, lo que suma de febrero a marzo $98,744.63 que debe regresar.</t>
  </si>
  <si>
    <t>$17,670.40 de Proyectos PFA 9482</t>
  </si>
  <si>
    <t>China Intercompany</t>
  </si>
  <si>
    <t>Se gastaron en el mes $53,054.80 y esta en el gasto PFA´s de proyectos que no se capitalizaron por falta de Capex por un monto total de $43,323.00 PFA 9609</t>
  </si>
  <si>
    <t>Customer/Vendor</t>
  </si>
  <si>
    <t>Invoice NO.</t>
  </si>
  <si>
    <t>Invoice Date</t>
  </si>
  <si>
    <t>Posted Date</t>
  </si>
  <si>
    <t>Func Total</t>
  </si>
  <si>
    <t>JOHNSON  ELECTRIC DOO NIS</t>
  </si>
  <si>
    <t>EUR</t>
  </si>
  <si>
    <t>291500018921</t>
  </si>
  <si>
    <t>291500018920</t>
  </si>
  <si>
    <t>291500018676</t>
  </si>
  <si>
    <t>291500018675</t>
  </si>
  <si>
    <t>291500018674</t>
  </si>
  <si>
    <t>291500018501</t>
  </si>
  <si>
    <t>291500018500</t>
  </si>
  <si>
    <t>291500018499</t>
  </si>
  <si>
    <t>291500018233</t>
  </si>
  <si>
    <t>291500018232</t>
  </si>
  <si>
    <t>291500018231</t>
  </si>
  <si>
    <t>291500018103</t>
  </si>
  <si>
    <t>291500018102</t>
  </si>
  <si>
    <t>291500018101</t>
  </si>
  <si>
    <t>291500019291</t>
  </si>
  <si>
    <t>291500019290</t>
  </si>
  <si>
    <t>291500019289</t>
  </si>
  <si>
    <t>291500019288</t>
  </si>
  <si>
    <t>291500019287</t>
  </si>
  <si>
    <t>291500019286</t>
  </si>
  <si>
    <t>291500019059</t>
  </si>
  <si>
    <t>291500019058</t>
  </si>
  <si>
    <t>291500019057</t>
  </si>
  <si>
    <t>291500019056</t>
  </si>
  <si>
    <t>291500019055</t>
  </si>
  <si>
    <t>20714</t>
  </si>
  <si>
    <t>PORT</t>
  </si>
  <si>
    <t>DISPATCH</t>
  </si>
  <si>
    <t>DESPACHO</t>
  </si>
  <si>
    <t>E.T.A ZAC</t>
  </si>
  <si>
    <t>IMP-MZO</t>
  </si>
  <si>
    <t>SABADO 21 SSA</t>
  </si>
  <si>
    <t>SOLMAR</t>
  </si>
  <si>
    <t>UNLOADED 03/23</t>
  </si>
  <si>
    <t>AF-M-106-SI26-M46</t>
  </si>
  <si>
    <t>CAIU4417756</t>
  </si>
  <si>
    <t>AF-M-098-SI26-M46</t>
  </si>
  <si>
    <t>CAAU7765834</t>
  </si>
  <si>
    <t>AF-M-099-SI26-M46</t>
  </si>
  <si>
    <t>LUNES 23 SSA</t>
  </si>
  <si>
    <t>CAAU8743568</t>
  </si>
  <si>
    <t>ETA 09:00 HRS</t>
  </si>
  <si>
    <t>AF-M-114-SI26-M46</t>
  </si>
  <si>
    <t>JXLU6406640</t>
  </si>
  <si>
    <t>AF-M-113-SI26-M46</t>
  </si>
  <si>
    <t>JXLU6464673</t>
  </si>
  <si>
    <t>ETA 06:00 HRS</t>
  </si>
  <si>
    <t>AF-M-115-SI26-M46</t>
  </si>
  <si>
    <t>ZCSU7435480</t>
  </si>
  <si>
    <t>AF-M-116-SI26-M46</t>
  </si>
  <si>
    <t>LUNES 23 SSA SENCILLO</t>
  </si>
  <si>
    <t>TLNU2006850</t>
  </si>
  <si>
    <t>ETA 12:00 HRS</t>
  </si>
  <si>
    <t>AF-M-117-SI26-M46</t>
  </si>
  <si>
    <t>LUNES 23 SSA SOLMAR 14</t>
  </si>
  <si>
    <t>JXLU6251750</t>
  </si>
  <si>
    <t>ETA 15:00 HRS</t>
  </si>
  <si>
    <t>AF-M-120-SI26-M46</t>
  </si>
  <si>
    <t>GAOU6435070</t>
  </si>
  <si>
    <t>AF-M-121-SI26-M46</t>
  </si>
  <si>
    <t>ZCSU6946192</t>
  </si>
  <si>
    <t>ETA 16:00 HRS</t>
  </si>
  <si>
    <t>AF-M-122-SI26-M46</t>
  </si>
  <si>
    <t>CAAU6868967</t>
  </si>
  <si>
    <t>ETA 22:00 HRS</t>
  </si>
  <si>
    <t>AF-M-123-SI26-M46</t>
  </si>
  <si>
    <t>LUNES 23 SSA SOLMAR 9 AM</t>
  </si>
  <si>
    <t>GOSU1040487</t>
  </si>
  <si>
    <t>Depending on the unloading</t>
  </si>
  <si>
    <t>AF-M-124-SI26-M46</t>
  </si>
  <si>
    <t>ZCSU7370882</t>
  </si>
  <si>
    <t>AF-M-125-SI26-M46</t>
  </si>
  <si>
    <t>LUNES 23 SSA SOLMAR 13</t>
  </si>
  <si>
    <t>TGBU7246054</t>
  </si>
  <si>
    <t>AF-M-126-SI26-M46</t>
  </si>
  <si>
    <t>TGBU7088010</t>
  </si>
  <si>
    <t>AF-M-127-SI26-M46</t>
  </si>
  <si>
    <t>MARTES 24 SOLMAR 12 PM</t>
  </si>
  <si>
    <t>ZCSU6722145</t>
  </si>
  <si>
    <t>AF-M-108-SI26-M46</t>
  </si>
  <si>
    <t>ZCSU7975826</t>
  </si>
  <si>
    <t>AF-M-109-SI26-M46</t>
  </si>
  <si>
    <t>MARTES 24 SSA SOLMAR 11 AM</t>
  </si>
  <si>
    <t>ZCSU7903873</t>
  </si>
  <si>
    <t>AF-M-110-SI26-M46</t>
  </si>
  <si>
    <t>JXLU4460299</t>
  </si>
  <si>
    <t>AF-M-111-SI26-M46</t>
  </si>
  <si>
    <t>MIERCOLES 25 SSA SOLMAR 6 AM</t>
  </si>
  <si>
    <t>JXLU6186187</t>
  </si>
  <si>
    <t>AF-M-100-SI26-M46</t>
  </si>
  <si>
    <t>MARTES 24 SOLMAR SENCILLO 12 PM</t>
  </si>
  <si>
    <t>ZIMU3033558</t>
  </si>
  <si>
    <t>AF-M-112-SI26-M46</t>
  </si>
  <si>
    <t>ZCSU7665899</t>
  </si>
  <si>
    <t>AF-M-118-SI26-M46</t>
  </si>
  <si>
    <t>MARTES 24 SENCILLO SOLMAR</t>
  </si>
  <si>
    <t>CAAU5455552</t>
  </si>
  <si>
    <t>AF-M-119-SI26-M46</t>
  </si>
  <si>
    <t>MIERCOLES 25 SSA SOLMAR 9 AM</t>
  </si>
  <si>
    <t>JXLU4463750</t>
  </si>
  <si>
    <t>AF-M-128-SI26-M46</t>
  </si>
  <si>
    <t>BMOU4503941</t>
  </si>
  <si>
    <t>AF-M-129-SI26-M46</t>
  </si>
  <si>
    <t>MIERCOLES 25 SSA SOLMAR 12 AM</t>
  </si>
  <si>
    <t>ZCSU6901623</t>
  </si>
  <si>
    <t>AF-M-101-SI26-M46</t>
  </si>
  <si>
    <t xml:space="preserve">MIERCOLES 25 SSA SOLMAR 11 AM </t>
  </si>
  <si>
    <t>TCNU5546561</t>
  </si>
  <si>
    <t>AF-M-105-SI26-M46</t>
  </si>
  <si>
    <t>ZCSU7700599</t>
  </si>
  <si>
    <t>AF-M-107-SI26-M46</t>
  </si>
  <si>
    <t xml:space="preserve">ZCSU7234783 </t>
  </si>
  <si>
    <t>AF-M-102-SI26-M46</t>
  </si>
  <si>
    <t>MIERCOLES 25 SSA SOLMAR 9 AM SENCILLO</t>
  </si>
  <si>
    <t>ZCSU7105575</t>
  </si>
  <si>
    <t>AF-M-103-SI26-M46</t>
  </si>
  <si>
    <t>JXLU6440603</t>
  </si>
  <si>
    <t>AF-M-104-SI26-M46</t>
  </si>
  <si>
    <t>BRAZIL</t>
  </si>
  <si>
    <t>13</t>
  </si>
  <si>
    <t>RM-A-0054AI26-M19-C9158</t>
  </si>
  <si>
    <t>FV - 282</t>
  </si>
  <si>
    <t>RE-V-001-A3I26-M19</t>
  </si>
  <si>
    <t>SAGS 33917</t>
  </si>
  <si>
    <t>VA-V-080-F4I25</t>
  </si>
  <si>
    <t>SAGS 33883</t>
  </si>
  <si>
    <t>RE-V-002-A3I26-M19</t>
  </si>
  <si>
    <t>SAGS 33918</t>
  </si>
  <si>
    <t>FG-V-027-V1E26-M01</t>
  </si>
  <si>
    <t>SAGS 33908</t>
  </si>
  <si>
    <t>FG-V-028-V1E26-M01</t>
  </si>
  <si>
    <t>SAGS 33909</t>
  </si>
  <si>
    <t>RM-V-059-V1I26-MCS</t>
  </si>
  <si>
    <t>SAGS 33884</t>
  </si>
  <si>
    <t>FG-V-033-V1E26-M19</t>
  </si>
  <si>
    <t>SAGS 33894</t>
  </si>
  <si>
    <t>RE-V-003-A3I26-M19</t>
  </si>
  <si>
    <t>SAGS 33919</t>
  </si>
  <si>
    <t>RE-V-004-A3I26-M19</t>
  </si>
  <si>
    <t>SAGS 33920</t>
  </si>
  <si>
    <t>RM-V-067-V1I26-M19.4</t>
  </si>
  <si>
    <t>C9653</t>
  </si>
  <si>
    <t>C9675</t>
  </si>
  <si>
    <t>RM-V-082-V1I26-M01.2</t>
  </si>
  <si>
    <t>C9679</t>
  </si>
  <si>
    <t>RM-V-034-V1I26-M19.6</t>
  </si>
  <si>
    <t>C9680</t>
  </si>
  <si>
    <t>RM-V-093-V1I26-M19.4</t>
  </si>
  <si>
    <t>C9681</t>
  </si>
  <si>
    <t>RM-V-074-V1I26-M19.2</t>
  </si>
  <si>
    <t>C9654</t>
  </si>
  <si>
    <t>RM-V-074-V1I26-M19.1</t>
  </si>
  <si>
    <t>C9677</t>
  </si>
  <si>
    <t>FG-R171LE25.M19</t>
  </si>
  <si>
    <t>C9534</t>
  </si>
  <si>
    <t>FG-R-2177LE25.M19</t>
  </si>
  <si>
    <t>C9624</t>
  </si>
  <si>
    <t>RM-V-072-V1I26-M46, M01.2</t>
  </si>
  <si>
    <t>AGU11751003</t>
  </si>
  <si>
    <t>RM-V-090-V1I26-M23.3</t>
  </si>
  <si>
    <t>AGU11751004</t>
  </si>
  <si>
    <t>RM-I-1188-AI26-M19</t>
  </si>
  <si>
    <t>DHEXM 44826</t>
  </si>
  <si>
    <t>DHEXM 44735</t>
  </si>
  <si>
    <t>AF-I-1170-AI26-M19</t>
  </si>
  <si>
    <t>DHEXM 44772</t>
  </si>
  <si>
    <t>RM-I-1177-AI26-M19</t>
  </si>
  <si>
    <t>DHEXM 44792</t>
  </si>
  <si>
    <t>RM-I-1179-AI26-M19</t>
  </si>
  <si>
    <t>DHEXM 44739</t>
  </si>
  <si>
    <t>RM-I-1178-AI26-M19</t>
  </si>
  <si>
    <t>DHEXM 44781</t>
  </si>
  <si>
    <t>RM-I-1187-AI26-M19</t>
  </si>
  <si>
    <t>DHEXM 44855</t>
  </si>
  <si>
    <t>DHEXM 44791</t>
  </si>
  <si>
    <t>RM-I-1186-AI26-M19</t>
  </si>
  <si>
    <t>DHEXM 44853</t>
  </si>
  <si>
    <t>RM-I-1185-AI26-M19</t>
  </si>
  <si>
    <t>DHEXM 44850</t>
  </si>
  <si>
    <t>RM-I-1184-AI26-M19</t>
  </si>
  <si>
    <t>ZCLIR00856969</t>
  </si>
  <si>
    <t>ZCLIR00858459</t>
  </si>
  <si>
    <t>RM-I-1196-AI26-M61</t>
  </si>
  <si>
    <t>ZCLR006434733</t>
  </si>
  <si>
    <t>FG-I-0531-AE26-M19</t>
  </si>
  <si>
    <t>ZCLR006434734</t>
  </si>
  <si>
    <t>RM-J-1291LI26-M19</t>
  </si>
  <si>
    <t>A272662</t>
  </si>
  <si>
    <t>RM-J-1290LI26-M19</t>
  </si>
  <si>
    <t>A272663</t>
  </si>
  <si>
    <t>RM-A-014-SI26-M19-L-B</t>
  </si>
  <si>
    <t>ALT83441</t>
  </si>
  <si>
    <t>RM-R-025-SI26-M19-B</t>
  </si>
  <si>
    <t>ALT83457</t>
  </si>
  <si>
    <t>RM-R-022-SI26-M19-B</t>
  </si>
  <si>
    <t>ALT83458</t>
  </si>
  <si>
    <t>RM-R-027-SI26-M19-B</t>
  </si>
  <si>
    <t>ALT83459</t>
  </si>
  <si>
    <t>FG-A-0018-SE26-M19.D</t>
  </si>
  <si>
    <t>ALT83500</t>
  </si>
  <si>
    <t>RM-R-036-SI26-M19-B</t>
  </si>
  <si>
    <t>ALT83582</t>
  </si>
  <si>
    <t>ALT83583</t>
  </si>
  <si>
    <t>FG-A-0019-SE26-M19.D</t>
  </si>
  <si>
    <t>ALT83596</t>
  </si>
  <si>
    <t>RM-I-1159-AI26-M19//RM-I-1165-AI26-M19//RM-I-1163-AI26-M19//RM-I-1166-AI26-M19</t>
  </si>
  <si>
    <t>GDL48412</t>
  </si>
  <si>
    <t>RM-I-1176-AI26-M19//RM-I-1180-AI26-M19//RM-I-1182-AI26-M19//RM-I-1181-AI26-M19</t>
  </si>
  <si>
    <t>GDL48473</t>
  </si>
  <si>
    <t>RM-A-0050AI26-M19-PFA.D</t>
  </si>
  <si>
    <t>MEX128713</t>
  </si>
  <si>
    <t>FG-A-0040AE26-M19-C9610.D</t>
  </si>
  <si>
    <t>MEX128714</t>
  </si>
  <si>
    <t>RM-A-0047AI26-M19-C9382.D//RM-A-0044AI26-M19-PFA.D</t>
  </si>
  <si>
    <t>MEX128715</t>
  </si>
  <si>
    <t>RM-A-0039AI26-M19-PFA.D//RM-A-0043AI26-M19-C9612.D</t>
  </si>
  <si>
    <t>MEX128717</t>
  </si>
  <si>
    <t>RM-A-007-SI26-M19-L-B</t>
  </si>
  <si>
    <t>MZO194834</t>
  </si>
  <si>
    <t>RM-A-024-SI26-M19-L-B</t>
  </si>
  <si>
    <t>MZO194836</t>
  </si>
  <si>
    <t>RM-A-013-SI26-M19-L-B</t>
  </si>
  <si>
    <t>MZO194839</t>
  </si>
  <si>
    <t>RM-M-034-SI26-M26-B</t>
  </si>
  <si>
    <t>MZO194842</t>
  </si>
  <si>
    <t>MZO194933</t>
  </si>
  <si>
    <t>MZO194935</t>
  </si>
  <si>
    <t>MZO194939</t>
  </si>
  <si>
    <t>MZO194940</t>
  </si>
  <si>
    <t>MZO194942</t>
  </si>
  <si>
    <t>RM-M-039-SI26-M29-B</t>
  </si>
  <si>
    <t>MZO194944</t>
  </si>
  <si>
    <t>MZO194957</t>
  </si>
  <si>
    <t>AF-M-052-SI26-M46-B//AF-M-053-SI26-M46-B//AF-M-062-SI26-M46-B</t>
  </si>
  <si>
    <t>MZO194960</t>
  </si>
  <si>
    <t>MZO194963</t>
  </si>
  <si>
    <t>MZO194968</t>
  </si>
  <si>
    <t>AF-M-098-SI26-M46-B</t>
  </si>
  <si>
    <t>MZO195032</t>
  </si>
  <si>
    <t>AF-M-106-SI26-M46-B</t>
  </si>
  <si>
    <t>MZO195033</t>
  </si>
  <si>
    <t>AF-M-099-SI26-M46-B</t>
  </si>
  <si>
    <t>MZO195034</t>
  </si>
  <si>
    <t>MZO195037</t>
  </si>
  <si>
    <t>MZO195039</t>
  </si>
  <si>
    <t>MZO195040</t>
  </si>
  <si>
    <t>MZO195041</t>
  </si>
  <si>
    <t>MZO195042</t>
  </si>
  <si>
    <t>MZO195043</t>
  </si>
  <si>
    <t>MZO195044</t>
  </si>
  <si>
    <t>MZO195045</t>
  </si>
  <si>
    <t>MZO195046</t>
  </si>
  <si>
    <t>MZO195047</t>
  </si>
  <si>
    <t>MZO195048</t>
  </si>
  <si>
    <t>AF-M-056-SI26-M46-B//AF-M-057-SI26-M46-B</t>
  </si>
  <si>
    <t>MZO195049</t>
  </si>
  <si>
    <t>RM-A-026-SI26-M19-L-B</t>
  </si>
  <si>
    <t>MZO195053</t>
  </si>
  <si>
    <t>MZO195056</t>
  </si>
  <si>
    <t>MZO195058</t>
  </si>
  <si>
    <t>MZO195060</t>
  </si>
  <si>
    <t>AF-M-100-SI26-M46-B</t>
  </si>
  <si>
    <t>MZO195064</t>
  </si>
  <si>
    <t>RM-M-101-SI26-M46-B</t>
  </si>
  <si>
    <t>MZO195067</t>
  </si>
  <si>
    <t>AF-M-102-SI26-M46-B//AF-M-103-SI26-M46-B//AF-M-104-SI26-M46-B</t>
  </si>
  <si>
    <t>MZO195076</t>
  </si>
  <si>
    <t>AF-M-105-SI26-M46-B</t>
  </si>
  <si>
    <t>MZO195078</t>
  </si>
  <si>
    <t>AF-M-107-SI26-M46-B</t>
  </si>
  <si>
    <t>MZO195079</t>
  </si>
  <si>
    <t>RM-M-108-SI26-M46-B//RM-M-109-SI26-M46-B//RM-M-110-SI26-M46-B//RM-M-111-SI26-M46-B</t>
  </si>
  <si>
    <t>MZO195080</t>
  </si>
  <si>
    <t>AF-M-113-SI26-M46-B//AF-M-114-SI26-M46-B//AF-M-115-SI26-M46-B//AF-M-116-SI26-M46-B</t>
  </si>
  <si>
    <t>MZO195081</t>
  </si>
  <si>
    <t>AF-M-118-SI26-M46-B</t>
  </si>
  <si>
    <t>MZO195082</t>
  </si>
  <si>
    <t>AF-M-119-SI26-M46-B</t>
  </si>
  <si>
    <t>MZO195083</t>
  </si>
  <si>
    <t>RM-M-127-SI26-M46-B//RM-M-126-SI26-M46-B//RM-M-125-SI26-M46-B//RM-M-124-SI26-M46-B</t>
  </si>
  <si>
    <t>MZO195084</t>
  </si>
  <si>
    <t>AF-M-128-SI26-M46-B</t>
  </si>
  <si>
    <t>MZO195085</t>
  </si>
  <si>
    <t>AF-M-129-SI26-M46-B</t>
  </si>
  <si>
    <t>MZO195086</t>
  </si>
  <si>
    <t>RM-M-091-SI26-M19-B</t>
  </si>
  <si>
    <t>MZO195435</t>
  </si>
  <si>
    <t>RM-M-090-SI26-M19-B</t>
  </si>
  <si>
    <t>MZO195445</t>
  </si>
  <si>
    <t>RM-M-252-SI25-M19-L-B</t>
  </si>
  <si>
    <t>MZO195452</t>
  </si>
  <si>
    <t>RM-M-254-SI25-M19-L-B</t>
  </si>
  <si>
    <t>MZO195453</t>
  </si>
  <si>
    <t>RM-A-021-SI26-M19-L-B</t>
  </si>
  <si>
    <t>MZO195462</t>
  </si>
  <si>
    <t>RM-M-067-SI26-M19-B</t>
  </si>
  <si>
    <t>MZO195490</t>
  </si>
  <si>
    <t>RM-M-066-SI26-M19-B</t>
  </si>
  <si>
    <t>MZO195497</t>
  </si>
  <si>
    <t>RM-M-084-SI26-M19-B</t>
  </si>
  <si>
    <t>MZO195500</t>
  </si>
  <si>
    <t>MZO195511</t>
  </si>
  <si>
    <t>MZO195521</t>
  </si>
  <si>
    <t>MZO195522</t>
  </si>
  <si>
    <t>MZO195523</t>
  </si>
  <si>
    <t>MZO195525</t>
  </si>
  <si>
    <t>MZO195527</t>
  </si>
  <si>
    <t>MZO195531</t>
  </si>
  <si>
    <t>MZO195535</t>
  </si>
  <si>
    <t>MZO195537</t>
  </si>
  <si>
    <t>RM-M-082-SI26-M19-B</t>
  </si>
  <si>
    <t>MZO195567</t>
  </si>
  <si>
    <t>RM-M-070-SI26-M19-B</t>
  </si>
  <si>
    <t>MZO195569</t>
  </si>
  <si>
    <t>MZO195571</t>
  </si>
  <si>
    <t>FG-R-2167LE25.M01//FG-R-2169LE25.M19//FG-R-2168LE25.M19</t>
  </si>
  <si>
    <t>NL245577</t>
  </si>
  <si>
    <t>RM-A-025-SI26-M19-L</t>
  </si>
  <si>
    <t>RM-A-018-SI26-M19-L</t>
  </si>
  <si>
    <t>RM-R-040-SI26-M19</t>
  </si>
  <si>
    <t>RM-R-034-SI26-M19</t>
  </si>
  <si>
    <t>FG-A-0007-SE26-M19-L</t>
  </si>
  <si>
    <t>RM-A-030-SI26-M19-L</t>
  </si>
  <si>
    <t>RM-A-033-SI26-M19-L</t>
  </si>
  <si>
    <t>RM-A-036-SI26-M19-L</t>
  </si>
  <si>
    <t>RT-A-0052AE26-M19-PFA</t>
  </si>
  <si>
    <t>FG-A-0018-SE26-M19.SINCO</t>
  </si>
  <si>
    <t>FG-A-0018-SE26-M19</t>
  </si>
  <si>
    <t>FG-A-0082-SE25-M19</t>
  </si>
  <si>
    <t>FG-A-0080-SE25-M19</t>
  </si>
  <si>
    <t>FG-A-0081-SE25-M19</t>
  </si>
  <si>
    <t>RM-J-1213LI26-M19</t>
  </si>
  <si>
    <t>RM-J-1272LI26-M19</t>
  </si>
  <si>
    <t>RM-A-031-SI26-M19-L</t>
  </si>
  <si>
    <t>RM-R-041-SI26-M19</t>
  </si>
  <si>
    <t>RM-J-1271LI26-M19</t>
  </si>
  <si>
    <t>RM-J-1278LI26-M19</t>
  </si>
  <si>
    <t>RM-J-1281LI26-M19</t>
  </si>
  <si>
    <t>RM-J-1285LI26-M19</t>
  </si>
  <si>
    <t>5-470-48861</t>
  </si>
  <si>
    <t>4-686-65625</t>
  </si>
  <si>
    <t>R02761</t>
  </si>
  <si>
    <t>R02769</t>
  </si>
  <si>
    <t>R02764</t>
  </si>
  <si>
    <t>RM-M-037-SI26-M29</t>
  </si>
  <si>
    <t>F 65719</t>
  </si>
  <si>
    <t>AF-M-114-SI26-M46//AF-M-113-SI26-M46</t>
  </si>
  <si>
    <t>F 65704</t>
  </si>
  <si>
    <t>AF-M-115-SI26-M46 //AF-M-116-SI26-M46</t>
  </si>
  <si>
    <t>F 65726</t>
  </si>
  <si>
    <t>F 65725</t>
  </si>
  <si>
    <t>RM-M-084-SI26-M19</t>
  </si>
  <si>
    <t>F 65717</t>
  </si>
  <si>
    <t>AF-M-126-SI26-M46//AF-M-127-SI26-M46</t>
  </si>
  <si>
    <t>F 65724</t>
  </si>
  <si>
    <t>AF-M-108-SI26-M46//AF-M-109-SI26-M46</t>
  </si>
  <si>
    <t>F 65721</t>
  </si>
  <si>
    <t>AF-M-110-SI26-M46//AF-M-111-SI26-M46</t>
  </si>
  <si>
    <t>F 65720</t>
  </si>
  <si>
    <t>FG-R-2165LE25.M01</t>
  </si>
  <si>
    <t>FG-R-2172LE25.M19</t>
  </si>
  <si>
    <t>FG-R-2167LE25.M01</t>
  </si>
  <si>
    <t>FG-R-2168LE25.M19</t>
  </si>
  <si>
    <t>FG-R-2169LE25.M19</t>
  </si>
  <si>
    <t>FG-V-026-VIE26-M01.3</t>
  </si>
  <si>
    <t>MX-1105</t>
  </si>
  <si>
    <t>AF-M-124-SI26-M46/AF-M-125-SI26-M46</t>
  </si>
  <si>
    <t>CAL-4166</t>
  </si>
  <si>
    <t>AF-M-120-SI26-M46/AF-M-121-SI26-M46</t>
  </si>
  <si>
    <t>CAL-4167</t>
  </si>
  <si>
    <t>AF-M-122-SI26-M46/AF-M-123-SI26-M46</t>
  </si>
  <si>
    <t>CAL-4168</t>
  </si>
  <si>
    <t>CAL-4173</t>
  </si>
  <si>
    <t>AF-M-128-SI26-M46/AF-M-129-SI26-M46</t>
  </si>
  <si>
    <t>CAL-4178</t>
  </si>
  <si>
    <t>AF-M-100-SI26-M46/AF-M-118-SI26-M46</t>
  </si>
  <si>
    <t>CAL-4179</t>
  </si>
  <si>
    <t>AF-M-105-SI26-M46/AF-M-107-SI26-M46</t>
  </si>
  <si>
    <t>CAL-4177</t>
  </si>
  <si>
    <t>RM-M-090-SI26-M19</t>
  </si>
  <si>
    <t>CAL-4180</t>
  </si>
  <si>
    <t>RM-M-077-SI26-M19/RM-M-080-SI26-M19</t>
  </si>
  <si>
    <t>CAL-4181</t>
  </si>
  <si>
    <t>RM-M-065-SI26-M19</t>
  </si>
  <si>
    <t>CAL-4182</t>
  </si>
  <si>
    <t>RM-M-082-SI26-M19</t>
  </si>
  <si>
    <t>CAL-4183</t>
  </si>
  <si>
    <t>RM-M-079-SI26-M19</t>
  </si>
  <si>
    <t>CAL-4185</t>
  </si>
  <si>
    <t>RM-A-0048AI26-M19-PFA</t>
  </si>
  <si>
    <t>RM-A-0051AI26-M19-C9635</t>
  </si>
  <si>
    <t>FG-R-1760LE25.M19</t>
  </si>
  <si>
    <t xml:space="preserve">RM-J-1238LI26-M19 </t>
  </si>
  <si>
    <t>FG-R-2163LE25.M19-2</t>
  </si>
  <si>
    <t>RM-J-1286LI26-M19</t>
  </si>
  <si>
    <t>9486534-1</t>
  </si>
  <si>
    <t>ELETTROSUD S.R.L.</t>
  </si>
  <si>
    <t>3658-6000019</t>
  </si>
  <si>
    <t>A3</t>
  </si>
  <si>
    <t>JE INDUSTRIAL</t>
  </si>
  <si>
    <t>3658-6000032</t>
  </si>
  <si>
    <t>3658-6000306</t>
  </si>
  <si>
    <t>3658-6001032</t>
  </si>
  <si>
    <t>3658-6001033</t>
  </si>
  <si>
    <t>3658-6001043</t>
  </si>
  <si>
    <t>RADICI PLASTICS</t>
  </si>
  <si>
    <t>3658-6001048</t>
  </si>
  <si>
    <t>3658-6001128</t>
  </si>
  <si>
    <t>3658-6001140</t>
  </si>
  <si>
    <t>3483 6086670</t>
  </si>
  <si>
    <t>3483 6087321</t>
  </si>
  <si>
    <t>DRAIN KY USA</t>
  </si>
  <si>
    <t>DG122-0321226</t>
  </si>
  <si>
    <t>DG122-0321699</t>
  </si>
  <si>
    <t>26- 52- 3600- 6025919</t>
  </si>
  <si>
    <t>26- 52- 3600- 6024451</t>
  </si>
  <si>
    <t>26- 52- 3600- 6025427</t>
  </si>
  <si>
    <t>26- 52- 3600- 6025647</t>
  </si>
  <si>
    <t>26- 52- 3600- 6025444</t>
  </si>
  <si>
    <t>26- 52- 3600- 6025639</t>
  </si>
  <si>
    <t>26- 52- 3600- 6026621</t>
  </si>
  <si>
    <t>26- 52- 3600- 6025637</t>
  </si>
  <si>
    <t>26- 52- 3600- 6026628</t>
  </si>
  <si>
    <t>26- 52- 3600- 6026617</t>
  </si>
  <si>
    <t>27/3/2026</t>
  </si>
  <si>
    <t>26-240-3483-6089041</t>
  </si>
  <si>
    <t>26-240-3483-6089036</t>
  </si>
  <si>
    <t>26-810-3699-6001292</t>
  </si>
  <si>
    <t>ECU WORLDWIDE ITALY SRL.</t>
  </si>
  <si>
    <t>26-810-3699-6001370</t>
  </si>
  <si>
    <t>HLCUHAM260267951</t>
  </si>
  <si>
    <t>HAMU2793079</t>
  </si>
  <si>
    <t>26-810-3699-6001389</t>
  </si>
  <si>
    <t>MEDUR8040905</t>
  </si>
  <si>
    <t>MSNU1654773</t>
  </si>
  <si>
    <t>26-810-3699-6001388</t>
  </si>
  <si>
    <t>MEDUR8097574</t>
  </si>
  <si>
    <t>TGHU0087857</t>
  </si>
  <si>
    <t>26-810-3699-6021323</t>
  </si>
  <si>
    <t>16305383</t>
  </si>
  <si>
    <t>HLBU1122707</t>
  </si>
  <si>
    <t>26-810-3699-6001413</t>
  </si>
  <si>
    <t>26-810-3699-6001412</t>
  </si>
  <si>
    <t>MEDUBG235279</t>
  </si>
  <si>
    <t>26-810-3699-6021357</t>
  </si>
  <si>
    <t>HAMU2421997</t>
  </si>
  <si>
    <t>26-480-3993-6000305</t>
  </si>
  <si>
    <t>26-480-3993-6000360</t>
  </si>
  <si>
    <t>26-47-34166001481</t>
  </si>
  <si>
    <t>MX0291500019280C / MEX0291500019278C / MX02915000192777C / MX0291500019279C / MX0291500019282C / MX0291500019281C</t>
  </si>
  <si>
    <t>26-47-34166001484</t>
  </si>
  <si>
    <t>MXO-26876</t>
  </si>
  <si>
    <t>26-85-34166013648</t>
  </si>
  <si>
    <t>101DN0000000 / MXO101513753573</t>
  </si>
  <si>
    <t>26-47-34166001235</t>
  </si>
  <si>
    <t>MX0291500018918C / MX0291500018919C / MX291500019052C / MX0291500019051C / MX0291500019050C / MX0291500019049C / MX0291500019048C / MX0291500019060</t>
  </si>
  <si>
    <t xml:space="preserve">JOHNSON ELECTRIC DOO NIS </t>
  </si>
  <si>
    <t>26 16 1690 6003636</t>
  </si>
  <si>
    <t>RFE189714</t>
  </si>
  <si>
    <t>26 16 1690 6004691</t>
  </si>
  <si>
    <t>7 57610095260</t>
  </si>
  <si>
    <t>26 16 1690 6003637</t>
  </si>
  <si>
    <t>RFE189705</t>
  </si>
  <si>
    <t>COMPLEMENTARIA DE LA CUENTA MZO192648</t>
  </si>
  <si>
    <t>COMPLEMENTARIA DE LA CUENTA MZO192630</t>
  </si>
  <si>
    <t>COMPLEMENTARIA DE LA CUENTA MZO192631//MNND23803470</t>
  </si>
  <si>
    <t>COMPLEMENTARIA DE LA CUENTA MZO192636//MNND23889681</t>
  </si>
  <si>
    <t>COMPLEMENTARIA DE LA CUENTA MZO193649//MNND23889669</t>
  </si>
  <si>
    <t>COMPLEMENTARIA DE LA CUENTA MZO193648//MNND23889673</t>
  </si>
  <si>
    <t>26 16 1690 6003634</t>
  </si>
  <si>
    <t>OOLU2038391752</t>
  </si>
  <si>
    <t>CM4708196</t>
  </si>
  <si>
    <t>COMPLEMENTARIA DE LA CUENTA MZO192653//MNND23848538</t>
  </si>
  <si>
    <t>COMPLEMENTARIA DE LA CUENTA MZO192877</t>
  </si>
  <si>
    <t>COMPLEMENTARIA DE LA CUENTA MZO192637</t>
  </si>
  <si>
    <t>26 16 1690 6004905</t>
  </si>
  <si>
    <t>26 16 1690 6005405</t>
  </si>
  <si>
    <t>ZIMUSHH32040311</t>
  </si>
  <si>
    <t>26 16 1690 6005413</t>
  </si>
  <si>
    <t>ZIMUSHH32040309</t>
  </si>
  <si>
    <t>26 16 1690 6005406</t>
  </si>
  <si>
    <t>ZIMUSHH32040310</t>
  </si>
  <si>
    <t>COMPLEMENTARIA DE LA CUENTA MZO193390</t>
  </si>
  <si>
    <t>COMPLEMENTARIA DE LA CUENTA MZO192672</t>
  </si>
  <si>
    <t>COMPLEMENTARIA DE LA CUENTA MZO192879</t>
  </si>
  <si>
    <t>COMPLEMENTARIA DE LA CUENTA MZO192646</t>
  </si>
  <si>
    <t>COMPLEMENTARIA DE LA CUENTA MZO193961</t>
  </si>
  <si>
    <t>26 16 1690 6003642</t>
  </si>
  <si>
    <t>COMPLEMENTARIA DE LA CUENTA MZO194329</t>
  </si>
  <si>
    <t>COMPLEMENTARIA DE LA CUENTA MZO193784</t>
  </si>
  <si>
    <t>COMPLEMENTARIA DE LA CUENTA MZO193653</t>
  </si>
  <si>
    <t>COMPLEMENTARIA DE LA CUENTA MZO193608</t>
  </si>
  <si>
    <t>COMPLEMENTARIA DE LA CUENTA MZO193786</t>
  </si>
  <si>
    <t>COMPLEMENTARIA DE LA CUENTA MZO192642</t>
  </si>
  <si>
    <t>26 16 1690 6004682</t>
  </si>
  <si>
    <t>COSU6443905810</t>
  </si>
  <si>
    <t>RFE190295</t>
  </si>
  <si>
    <t>COMPLEMENTARIA DE LA CUENTA MZO192641</t>
  </si>
  <si>
    <t>COMPLEMENTARIA DE LA CUENTA MZO192661</t>
  </si>
  <si>
    <t>COMPLEMENTARIA DE LA CUENTA MZO192663</t>
  </si>
  <si>
    <t>26 16 1690 6005407</t>
  </si>
  <si>
    <t>ZIMUSHH32040306</t>
  </si>
  <si>
    <t>26 16 1690 6005408</t>
  </si>
  <si>
    <t>ZIMUSHH32040312</t>
  </si>
  <si>
    <t>26 16 1690 6005409</t>
  </si>
  <si>
    <t>ZIMUSHH32040315 / ZIMUSHH32040334 /ZIMUSHH32040337</t>
  </si>
  <si>
    <t>ZCSU7105575/JXLU6440603/ZCSU7234783</t>
  </si>
  <si>
    <t>8759095//8759103</t>
  </si>
  <si>
    <t>26 16 1690 6005412</t>
  </si>
  <si>
    <t>ZIMUSHH32040307</t>
  </si>
  <si>
    <t>26 16 1690 6005414</t>
  </si>
  <si>
    <t>ZIMUSHH32040326</t>
  </si>
  <si>
    <t>26 16 1690 6005415</t>
  </si>
  <si>
    <t>ZIMUSHH32040329/ZIMUSHH32040330/ZIMUSHH32040332/ZIMUSHH32040333/ZIMUSHH32040339</t>
  </si>
  <si>
    <t>ZCSU7975826/ZCSU7903873/JXLU4460299/ZCSU6722145/ZIMU3033558</t>
  </si>
  <si>
    <t>26 16 1690 6005420</t>
  </si>
  <si>
    <t>ZIMUSHH32040318/ZIMUSHH32040319/ZIMUSHH32040320/ZIMUSHH32040321/ZIMUSHH32040756</t>
  </si>
  <si>
    <t>CAAU8743568/JXLU6406640/JXLU6464673/ZCSU7435480/TLNU2006850</t>
  </si>
  <si>
    <t>26 16 1690 6005425</t>
  </si>
  <si>
    <t>ZIMUSHH32040328</t>
  </si>
  <si>
    <t>26 16 1690 6005426</t>
  </si>
  <si>
    <t>ZIMUSHH32040331</t>
  </si>
  <si>
    <t>26 16 1690 6005427</t>
  </si>
  <si>
    <t>ZIMUSHH32040308/ZIMUSHH32040313/ZIMUSHH32040316/ZIMUSHH32040317/ZIMUSHH32040324/ZIMUSHH32040327/ZIMUSHH32040335/ZIMUSHH32040336</t>
  </si>
  <si>
    <t>GAOU6435070/TGBU7246054/CAAU6868967/JXLU6251750/ZCSU6946192/GOSU1040487/ZCSU7370882/TGBU7088010</t>
  </si>
  <si>
    <t>26 16 1690 6005435</t>
  </si>
  <si>
    <t>ZIMUSHH32040314</t>
  </si>
  <si>
    <t>26 16 1690 6005436</t>
  </si>
  <si>
    <t>ZIMUSHH32040322</t>
  </si>
  <si>
    <t>26 16 1690 6004676</t>
  </si>
  <si>
    <t>COSU6444494982</t>
  </si>
  <si>
    <t>DFSU7495841</t>
  </si>
  <si>
    <t>26 16 1690 6004677</t>
  </si>
  <si>
    <t>COSU6444494981</t>
  </si>
  <si>
    <t>TRHU4685123</t>
  </si>
  <si>
    <t>26 16 1690 6004360</t>
  </si>
  <si>
    <t>HLCUSEL260187963</t>
  </si>
  <si>
    <t>26 16 1690 6004362</t>
  </si>
  <si>
    <t>26 16 1690 6004351</t>
  </si>
  <si>
    <t>26 16 1690 6004348</t>
  </si>
  <si>
    <t>OOLU2038419482</t>
  </si>
  <si>
    <t>OOCU5962902</t>
  </si>
  <si>
    <t>26 16 1690 6004349</t>
  </si>
  <si>
    <t>OOLU2038419481</t>
  </si>
  <si>
    <t>CSNU7762862</t>
  </si>
  <si>
    <t>26 16 1690 6004684</t>
  </si>
  <si>
    <t>ZIMUSHH32044039</t>
  </si>
  <si>
    <t>GAOU7586384</t>
  </si>
  <si>
    <t>COMPLEMENTARIA DE LA CUENTA MZO193858</t>
  </si>
  <si>
    <t>COMPLEMENTARIA DE LA CUENTA MZO195033</t>
  </si>
  <si>
    <t>COMPLEMENTARIA DE LA CUENTA MZO192615</t>
  </si>
  <si>
    <t>26 16 1690 6004347</t>
  </si>
  <si>
    <t>COMPLEMENTARIA DE LA CUENTA MZO194328</t>
  </si>
  <si>
    <t>COMPLEMENTARIA DE LA CUENTA MZO193595</t>
  </si>
  <si>
    <t>COMPLEMENTARIA DE LA CUENTA MZO193651</t>
  </si>
  <si>
    <t>COMPLEMENTARIA DE LA CUENTA MZO192632</t>
  </si>
  <si>
    <t>COMPLEMENTARIA DE LA CUENTA MZO192669</t>
  </si>
  <si>
    <t>26 16 1690 6004354</t>
  </si>
  <si>
    <t>COMPLEMENTARIA DE LA CUENTA MZO194161</t>
  </si>
  <si>
    <t>26 16 1690 6004686</t>
  </si>
  <si>
    <t>ZIMUSHH32044032</t>
  </si>
  <si>
    <t>SEGU5333976</t>
  </si>
  <si>
    <t>26 16 1690 6004358</t>
  </si>
  <si>
    <t>COSU6442899572</t>
  </si>
  <si>
    <t>CCLU7490853</t>
  </si>
  <si>
    <t>COMPLEMENTARIA DE LA CUENTA MZO193592</t>
  </si>
  <si>
    <t>SBKK0525170</t>
  </si>
  <si>
    <t>TH/BKK</t>
  </si>
  <si>
    <t>SBKK0524527</t>
  </si>
  <si>
    <t>SGDL0084775</t>
  </si>
  <si>
    <t>SLAH0054940</t>
  </si>
  <si>
    <t>SGDL0082940</t>
  </si>
  <si>
    <t>HKHKG</t>
  </si>
  <si>
    <t>Dongguan Yicheng Automation Co., Ltd.</t>
  </si>
  <si>
    <t>SBKK0525781</t>
  </si>
  <si>
    <t>SBKK0526322</t>
  </si>
  <si>
    <t>SBKK0526746</t>
  </si>
  <si>
    <t>SGDL0084776</t>
  </si>
  <si>
    <t>SGDL0084967</t>
  </si>
  <si>
    <t>MXNLU</t>
  </si>
  <si>
    <t>ITMXP</t>
  </si>
  <si>
    <t>SGDL0085089</t>
  </si>
  <si>
    <t>SGDL0084640</t>
  </si>
  <si>
    <t>SGDL0082412</t>
  </si>
  <si>
    <t>SGDL0081144</t>
  </si>
  <si>
    <t>SGDL0082402</t>
  </si>
  <si>
    <t>ULTRACHEM. INC.--AN AFFILIATE OF FUCHS PETROLUB S.E. 900 Centerpoint Boulevard New Castle Delaware 19720 United States</t>
  </si>
  <si>
    <t>JOHNSON ELECTRIC INTERNATIONAL AG Freiburgstraase 33. Murten  jeton shkodra 7681. Switzerland Murten Freiburg / Fribourg 7681 Switzerland XEXX010101000</t>
  </si>
  <si>
    <t>MIL - Milan. ITA Port. Italy</t>
  </si>
  <si>
    <t>EIS Calle Octava Pte. Suite 1130. MIC 11 Parque Industrial Monterrey Apodaca. NL.. CP 66603 O: Apodaca Nuevo León 66603 Mexico</t>
  </si>
  <si>
    <t>Fulton. NY. 13069. US. United States</t>
  </si>
  <si>
    <t>Manchester. TN. 37355. US. United States</t>
  </si>
  <si>
    <t>JOHNSON ELECTRIC N.A //. United States</t>
  </si>
  <si>
    <t>889986488749</t>
  </si>
  <si>
    <t>26-160-1690-6003631 / 26-160-1690-6003632</t>
  </si>
  <si>
    <t>CSNU7235671 / OOCU7137038</t>
  </si>
  <si>
    <t>CAAU8743568 / JXLU6406640</t>
  </si>
  <si>
    <t>JXLU6464673 / ZCSU7435480</t>
  </si>
  <si>
    <t>26-160-1690-6005427 / 26-160-1690-6005427</t>
  </si>
  <si>
    <t>TGBU7246054 / TGBU7088010</t>
  </si>
  <si>
    <t>ZCSU6722145 / ZCSU7975826</t>
  </si>
  <si>
    <t>ZCSU7903873 / JXLU4460299</t>
  </si>
  <si>
    <t>3483 - 6086670</t>
  </si>
  <si>
    <t>ARGUS LOGISTICS LLC</t>
  </si>
  <si>
    <t>2616-1690-6005427</t>
  </si>
  <si>
    <t>GOSU1040487/ZCSU7370882</t>
  </si>
  <si>
    <t>JXLU6251750/GAOU6435070</t>
  </si>
  <si>
    <t>ZCSU6946192/CAAU6868967</t>
  </si>
  <si>
    <t>2616-1690-6005426</t>
  </si>
  <si>
    <t>2616-1690-6005436</t>
  </si>
  <si>
    <t>JXLU4463750/BMOU4503941</t>
  </si>
  <si>
    <t>2616-1690-6005425</t>
  </si>
  <si>
    <t>JXLU6186187/ZCSU7665899</t>
  </si>
  <si>
    <t>2616-1690-6005414</t>
  </si>
  <si>
    <t>TCNU5546561/ZCSU7700599</t>
  </si>
  <si>
    <t>2616-1690-6004676</t>
  </si>
  <si>
    <t>2616-1690-6004683/2616-1690-6004688</t>
  </si>
  <si>
    <t>OOCU6150673/OOCU6157554</t>
  </si>
  <si>
    <t>2616-1690-6004350</t>
  </si>
  <si>
    <t>CSGU6767840</t>
  </si>
  <si>
    <t>2616-1690-6004686</t>
  </si>
  <si>
    <t>2616-1690-6004689</t>
  </si>
  <si>
    <t>CSNU5839712</t>
  </si>
  <si>
    <t>5642598</t>
  </si>
  <si>
    <t>240-3483-6089032</t>
  </si>
  <si>
    <t xml:space="preserve">CAJA: P8424 </t>
  </si>
  <si>
    <t>H08267</t>
  </si>
  <si>
    <t>TGBU 6391459</t>
  </si>
  <si>
    <t>HERMANN SCHULTE - NH609A</t>
  </si>
  <si>
    <t>LEAR CORPORATION</t>
  </si>
  <si>
    <t>CS000009898</t>
  </si>
  <si>
    <t>CAL-4176    </t>
  </si>
  <si>
    <t>CAL-4172    </t>
  </si>
  <si>
    <t>CAL-4174</t>
  </si>
  <si>
    <t>CAL-4158  </t>
  </si>
  <si>
    <t>CAL-4169</t>
  </si>
  <si>
    <t>CAL-4170</t>
  </si>
  <si>
    <t>CAL-4171</t>
  </si>
  <si>
    <t>CAL-4172</t>
  </si>
  <si>
    <t>CAL-4175</t>
  </si>
  <si>
    <t>CAL-4176</t>
  </si>
  <si>
    <t>SEM 12</t>
  </si>
  <si>
    <t>FACTURA</t>
  </si>
  <si>
    <t>SEMANA</t>
  </si>
  <si>
    <r>
      <t xml:space="preserve">CAL-4185 </t>
    </r>
    <r>
      <rPr>
        <sz val="8"/>
        <rFont val="Calibri"/>
        <family val="2"/>
      </rPr>
      <t>Sustituye CAL 4190</t>
    </r>
  </si>
  <si>
    <t>CS000009806</t>
  </si>
  <si>
    <t>CS000009805</t>
  </si>
  <si>
    <t>CS000009804</t>
  </si>
  <si>
    <t>CS000009803</t>
  </si>
  <si>
    <t>CS000009614, CS000009615, CS000009647</t>
  </si>
  <si>
    <t>CS000009612, CS000009614, CS000009615</t>
  </si>
  <si>
    <t>Total Pll</t>
  </si>
  <si>
    <t>Gross weight</t>
  </si>
  <si>
    <t>DN number</t>
  </si>
  <si>
    <t>Invoice number</t>
  </si>
  <si>
    <t>Shipment</t>
  </si>
  <si>
    <t>Europe: APG- PC JE Nis</t>
  </si>
  <si>
    <t>Springfield</t>
  </si>
  <si>
    <t>14</t>
  </si>
  <si>
    <t>RM-V-131-V1I26-MCS</t>
  </si>
  <si>
    <t>SAGS 33940</t>
  </si>
  <si>
    <t>RM-V-132-V1I26-MCS</t>
  </si>
  <si>
    <t>SAGS 33941</t>
  </si>
  <si>
    <t>CR-V-040-F5I26</t>
  </si>
  <si>
    <t>SAGS 33959</t>
  </si>
  <si>
    <t>CR-V-039-F5I26</t>
  </si>
  <si>
    <t>SAGS 33939</t>
  </si>
  <si>
    <t>C9759</t>
  </si>
  <si>
    <t>C9754</t>
  </si>
  <si>
    <t>FG-R2171LE25.M19</t>
  </si>
  <si>
    <t>C9755</t>
  </si>
  <si>
    <t>C9756</t>
  </si>
  <si>
    <t>RM-J-1274LI26-M19</t>
  </si>
  <si>
    <t>RM-I-1173-AI26-M19</t>
  </si>
  <si>
    <t>DHEXM 45007</t>
  </si>
  <si>
    <t>RM-I-1195-AI26-M61</t>
  </si>
  <si>
    <t>DHEXM 44989</t>
  </si>
  <si>
    <t>RM-I-1194-AI26-M19</t>
  </si>
  <si>
    <t>DHEXM 44992</t>
  </si>
  <si>
    <t>RM-I-1175-AI26-M01</t>
  </si>
  <si>
    <t>DHEXM 45006</t>
  </si>
  <si>
    <t>RM-I-1208-AI26-M19</t>
  </si>
  <si>
    <t>DHEXM 44991</t>
  </si>
  <si>
    <t>RM-I-1212-AI26-M19</t>
  </si>
  <si>
    <t>DHEXM 44993</t>
  </si>
  <si>
    <t>RM-I-1206-AI26-M19</t>
  </si>
  <si>
    <t>DHEXM 45010</t>
  </si>
  <si>
    <t>RM-I-1211-AI26-M19</t>
  </si>
  <si>
    <t>DHEXM 45035</t>
  </si>
  <si>
    <t>RM-I-1216-AI26-M19</t>
  </si>
  <si>
    <t>ZCLIR00860106</t>
  </si>
  <si>
    <t>ZCLIR00861066</t>
  </si>
  <si>
    <t>FG-I-0538-AE26-M45</t>
  </si>
  <si>
    <t>ZCLR006455041</t>
  </si>
  <si>
    <t>FG-I-0536-AE26-M45</t>
  </si>
  <si>
    <t>ZCLR006455042</t>
  </si>
  <si>
    <t>ALT83613</t>
  </si>
  <si>
    <t>FG-I-0051-SE26-M23-L.D</t>
  </si>
  <si>
    <t>ALT83719</t>
  </si>
  <si>
    <t>FG-I-0052-SE26-M23-L.D</t>
  </si>
  <si>
    <t>ALT83720</t>
  </si>
  <si>
    <t>RT-A-0052AE26-M19-PFA.D</t>
  </si>
  <si>
    <t>MEX128836</t>
  </si>
  <si>
    <t>RM-A-0051AI26-M19-C9635.D//RM-A-0048AI26-M19-PFA.D</t>
  </si>
  <si>
    <t>MEX128837</t>
  </si>
  <si>
    <t>RM-A-0053AI26-M19-C9696.D</t>
  </si>
  <si>
    <t>MEX129140</t>
  </si>
  <si>
    <t>RM-A-0054AI26-M19-C9158.D</t>
  </si>
  <si>
    <t>MEX129141</t>
  </si>
  <si>
    <t>FG-A-0056AE26-M19-C9685.D</t>
  </si>
  <si>
    <t>MEX129142</t>
  </si>
  <si>
    <t>RM-A-0055AI26-M19-C9542.D//RM-A-0049AI26-M19-PFA.D//RM-A-0045AI26-M19-PFA.D</t>
  </si>
  <si>
    <t>MEX129146</t>
  </si>
  <si>
    <t>MZO195578</t>
  </si>
  <si>
    <t>MZO195586</t>
  </si>
  <si>
    <t>MZO195599</t>
  </si>
  <si>
    <t>MZO195601</t>
  </si>
  <si>
    <t>MZO195602</t>
  </si>
  <si>
    <t>MZO195604</t>
  </si>
  <si>
    <t>MZO195623</t>
  </si>
  <si>
    <t>MZO195666</t>
  </si>
  <si>
    <t>MZO195667</t>
  </si>
  <si>
    <t>RM-M-088-SI26-M19-B</t>
  </si>
  <si>
    <t>MZO195718</t>
  </si>
  <si>
    <t>RM-M-080-SI26-M19-B</t>
  </si>
  <si>
    <t>MZO195719</t>
  </si>
  <si>
    <t>RM-M-077-SI26-M19-B</t>
  </si>
  <si>
    <t>MZO195720</t>
  </si>
  <si>
    <t>RM-M-115-SI26-M19-B</t>
  </si>
  <si>
    <t>MZO195726</t>
  </si>
  <si>
    <t>RM-M-081-SI26-M19-B</t>
  </si>
  <si>
    <t>MZO195799</t>
  </si>
  <si>
    <t>RM-M-083-SI26-M19-B</t>
  </si>
  <si>
    <t>MZO195801</t>
  </si>
  <si>
    <t>RM-A-019-SI26-M19-L-B</t>
  </si>
  <si>
    <t>MZO195845</t>
  </si>
  <si>
    <t>RM-M-065-SI26-M19-B</t>
  </si>
  <si>
    <t>MZO195999</t>
  </si>
  <si>
    <t>MZO196070</t>
  </si>
  <si>
    <t>RM-M-079-SI26-M19-B</t>
  </si>
  <si>
    <t>MZO196085</t>
  </si>
  <si>
    <t>RM-M-086-SI26-M19-B</t>
  </si>
  <si>
    <t>MZO196098</t>
  </si>
  <si>
    <t>RM-M-246-SI25-M19-L-F</t>
  </si>
  <si>
    <t>RM-A-043-SI26-M19-L</t>
  </si>
  <si>
    <t>RM-A-023-SI26-M19-L</t>
  </si>
  <si>
    <t>RM-A-027-SI26-M19-L</t>
  </si>
  <si>
    <t>RM-R-039-SI26-M19</t>
  </si>
  <si>
    <t>RM-A-001-SI26-M19-F</t>
  </si>
  <si>
    <t>RM-M-251-SI25-M19-F</t>
  </si>
  <si>
    <t>RM-M-017-SI24-M19-L</t>
  </si>
  <si>
    <t>FAGDLE16918</t>
  </si>
  <si>
    <t>EXRGDL026272</t>
  </si>
  <si>
    <t>R02774</t>
  </si>
  <si>
    <t>R02786</t>
  </si>
  <si>
    <t>I02582</t>
  </si>
  <si>
    <t>FG-R-2173LE25.M19</t>
  </si>
  <si>
    <t>FG-R-2174LE25.M01</t>
  </si>
  <si>
    <t>FG-R-2175LE25.M19</t>
  </si>
  <si>
    <t>FG-R-2176LE25.M19</t>
  </si>
  <si>
    <t>FG-R-2178LE25.M46-M45</t>
  </si>
  <si>
    <t>MX-1106</t>
  </si>
  <si>
    <t>RM-R-042-SI26-M19</t>
  </si>
  <si>
    <t>MX-1107</t>
  </si>
  <si>
    <t>FG-V-031-V1E26-M23.1</t>
  </si>
  <si>
    <t>MX-1108</t>
  </si>
  <si>
    <t xml:space="preserve">RM-J-1260LI26-M19 </t>
  </si>
  <si>
    <t>RM-J-1260LI26-M19</t>
  </si>
  <si>
    <t>RM-J-1305I26-M19</t>
  </si>
  <si>
    <t>RM-J-1314LI26- M19</t>
  </si>
  <si>
    <t>FG-R-2178LE25.M19</t>
  </si>
  <si>
    <t>RM-J-1289LI26-M23</t>
  </si>
  <si>
    <t>9498494-1</t>
  </si>
  <si>
    <t>RM-J-1294LI26-M19</t>
  </si>
  <si>
    <t>9503524-1</t>
  </si>
  <si>
    <t>RM-J-1309LI26-M19</t>
  </si>
  <si>
    <t>9518884-1</t>
  </si>
  <si>
    <t>3658-6000038</t>
  </si>
  <si>
    <t>PROCESOS PLASTICOS DE CALIFORNIA</t>
  </si>
  <si>
    <t>3658-6002328</t>
  </si>
  <si>
    <t>3658-6002187</t>
  </si>
  <si>
    <t>3658-6002387</t>
  </si>
  <si>
    <t>26-730-3658-6001846</t>
  </si>
  <si>
    <t>26- 52- 3600- 6025220</t>
  </si>
  <si>
    <t>26- 52- 3600- 6027935</t>
  </si>
  <si>
    <t>26- 52- 3600- 6027933</t>
  </si>
  <si>
    <t>GEI</t>
  </si>
  <si>
    <t>26- 52- 3600- 6027252</t>
  </si>
  <si>
    <t>26- 52- 3600- 6027937</t>
  </si>
  <si>
    <t>26- 52- 3600- 6027939</t>
  </si>
  <si>
    <t>26- 52- 3600- 6028445</t>
  </si>
  <si>
    <t>26- 52- 3600- 6028509</t>
  </si>
  <si>
    <t>26-810-3699-6021399</t>
  </si>
  <si>
    <t>26-810-3699-6021339</t>
  </si>
  <si>
    <t>MEX/HAM/1212674</t>
  </si>
  <si>
    <t>NEYNO 20260312</t>
  </si>
  <si>
    <t>26-810-3699-6021385</t>
  </si>
  <si>
    <t>MEX/HAM/1216569</t>
  </si>
  <si>
    <t>XCF20260323</t>
  </si>
  <si>
    <t>26-85-34166013821 / 26-85-34166013888 / 26-85-34166013889</t>
  </si>
  <si>
    <t>MX202300058309</t>
  </si>
  <si>
    <t>26-85-34166013731</t>
  </si>
  <si>
    <t>MXO101513759138 / 101DN0000000.8 / 101DN0000000.7 / 101DN0000000.6</t>
  </si>
  <si>
    <t>26-47-34166001643</t>
  </si>
  <si>
    <t>2026 V3 169</t>
  </si>
  <si>
    <t>26-47-34166001730</t>
  </si>
  <si>
    <t>2026 V3 170</t>
  </si>
  <si>
    <t>26-47-34166001739</t>
  </si>
  <si>
    <t>MXO-26884</t>
  </si>
  <si>
    <t>DONGGUAN YICHENG AUTOMATION EQUIPMENT CO., LTD</t>
  </si>
  <si>
    <t>26-85-34166013906</t>
  </si>
  <si>
    <t>MXO101513759263 / 101DN0000000.5 / 101DN0000000.4 / 101DN0000000.3 / 101DN0000000.1 / 101DN0000000.2</t>
  </si>
  <si>
    <t>COMPLEMENTARIA DE LA CUENTA MZO192651//MNND23932001</t>
  </si>
  <si>
    <t>26 16 1690 6003631</t>
  </si>
  <si>
    <t>COMPLEMENTARIA DE LA CUENTA MZO194187</t>
  </si>
  <si>
    <t>26 16 1690 6003623</t>
  </si>
  <si>
    <t>COMPLEMENTARIA DE LA CUENTA MZO1984182</t>
  </si>
  <si>
    <t>26 16 1690 6003632</t>
  </si>
  <si>
    <t>COMPLEMENTARIA DE LA CUENTA MZO194186</t>
  </si>
  <si>
    <t>COMPLEMENTARIA DE LA CUENTA MZO195034</t>
  </si>
  <si>
    <t>COMPLEMENTARIA DE LA CUENTA MZO195032</t>
  </si>
  <si>
    <t>COMPLEMENTARIA DE LA CUENTA MZO192667</t>
  </si>
  <si>
    <t>26 16 1690 6004923</t>
  </si>
  <si>
    <t>ZIMUSHH32040340</t>
  </si>
  <si>
    <t>GAOU7036161</t>
  </si>
  <si>
    <t>26 16 1690 6004688</t>
  </si>
  <si>
    <t>OOLU2038440063</t>
  </si>
  <si>
    <t>OOCU6157554</t>
  </si>
  <si>
    <t>CM4720806</t>
  </si>
  <si>
    <t>26 16 1690 6004683</t>
  </si>
  <si>
    <t>OOLU2038440060</t>
  </si>
  <si>
    <t>OOCU6150673</t>
  </si>
  <si>
    <t>CM4720823</t>
  </si>
  <si>
    <t>26 16 1690 6005896</t>
  </si>
  <si>
    <t>MEDUYL804174</t>
  </si>
  <si>
    <t>MEDU9452621</t>
  </si>
  <si>
    <t>26 16 1690 6004687</t>
  </si>
  <si>
    <t>ZIMUSHH32044045</t>
  </si>
  <si>
    <t>CAAU5270374</t>
  </si>
  <si>
    <t>26 16 1690 6004685</t>
  </si>
  <si>
    <t>ZIMUSHH32044040</t>
  </si>
  <si>
    <t>CAAU9521380</t>
  </si>
  <si>
    <t>26 16 1690 6004352</t>
  </si>
  <si>
    <t>ZIMUNGB20784462</t>
  </si>
  <si>
    <t>26 16 1690 6004350</t>
  </si>
  <si>
    <t>OOLU2038419480</t>
  </si>
  <si>
    <t>01-Apr-26</t>
  </si>
  <si>
    <t>CM4724917</t>
  </si>
  <si>
    <t>26 16 1690 6006008</t>
  </si>
  <si>
    <t>26 16 1690 6004689</t>
  </si>
  <si>
    <t>OOLU2038440062</t>
  </si>
  <si>
    <t>CM4725251</t>
  </si>
  <si>
    <t>26 16 1690 6004680</t>
  </si>
  <si>
    <t>022G504579</t>
  </si>
  <si>
    <t>TIIU6371533</t>
  </si>
  <si>
    <t>02-Apr-26</t>
  </si>
  <si>
    <t>CM4725263</t>
  </si>
  <si>
    <t>SGDL0084378</t>
  </si>
  <si>
    <t>ABR</t>
  </si>
  <si>
    <t>SBKK0527418</t>
  </si>
  <si>
    <t>SMAA8147424</t>
  </si>
  <si>
    <t>SMAA8147878</t>
  </si>
  <si>
    <t>SLAH0055170</t>
  </si>
  <si>
    <t>SGDL0085008</t>
  </si>
  <si>
    <t>SGDL0085007</t>
  </si>
  <si>
    <t>SGDL0084981</t>
  </si>
  <si>
    <t>SGDL0084920</t>
  </si>
  <si>
    <t>SGDL0084796</t>
  </si>
  <si>
    <t>SGDL0084795</t>
  </si>
  <si>
    <t>SGDL0084773</t>
  </si>
  <si>
    <t>SGDL0084722</t>
  </si>
  <si>
    <t>SGDL0084598</t>
  </si>
  <si>
    <t>MXP - Malpensa International Airport. Italy</t>
  </si>
  <si>
    <t>SELECT INDUSTRIES 60 Heid Avenue Dayton Ohio 45404 United States</t>
  </si>
  <si>
    <t>Select Industries. United States</t>
  </si>
  <si>
    <t>TDS INC. United States</t>
  </si>
  <si>
    <t>JOHNSON ELECTRIC PVT LTD Survey No.88&amp;90. Meppur Thangal Road. Madavilagam. Chennai Chennai Tamil Nadu 600123 India</t>
  </si>
  <si>
    <t>Chennai (ex Madras) Port. India</t>
  </si>
  <si>
    <t>JOHNSON ELECTRIC GROUP DE MEXICO BOULEVARD MORELOS NO. 1109MEGA PARQUE INDUSTRIAL AEROPUERTO DE CALERA CALERA Zacatecas 98519 Mexico</t>
  </si>
  <si>
    <t>HOPEFUL RUBBER MANUFACTURING COMPANY LIMITED 2 On Yiu Street Siu Lek Yuen San Po Kong 999077 Hong Kong XAXX010101000</t>
  </si>
  <si>
    <t>HKG - Hong Kong International Airport. China</t>
  </si>
  <si>
    <t>SOLVCHEM 4704 Shank Road. Pearland. TX 77581</t>
  </si>
  <si>
    <t>Pearland. TX</t>
  </si>
  <si>
    <t>LAREDO. TX</t>
  </si>
  <si>
    <t>TDS 14213 Transportation Ave. LAREDO. TX 78045</t>
  </si>
  <si>
    <t>JZI INTERMODALOGISTICS 1111 Imeson Park Blvd.. Jacksonville. FL 32218</t>
  </si>
  <si>
    <t>Jacksonville. FL</t>
  </si>
  <si>
    <t>EJOT SE Im Herrengarten 1. 57319 Bad Berleburg. Alemania Germany DE2856816</t>
  </si>
  <si>
    <t>Hamburg. Germany</t>
  </si>
  <si>
    <t>Altamira. MEX. Mexico</t>
  </si>
  <si>
    <t>JOHNSON ELECTRIC GROUP MEXICO BOULEVARD MORELOS NO. 1109. PARQUE INDUSTRIAL AEROPUERTO SUMER I CALERA ZACATECAS 98519 MEXICO JEG120120DD4</t>
  </si>
  <si>
    <t>3483 - 6087321</t>
  </si>
  <si>
    <t>CB-022</t>
  </si>
  <si>
    <t>4WX9841</t>
  </si>
  <si>
    <t>4WX9865</t>
  </si>
  <si>
    <t>TA002</t>
  </si>
  <si>
    <t>MACH LUZ</t>
  </si>
  <si>
    <t>BOCH</t>
  </si>
  <si>
    <t>240-3483-6089030</t>
  </si>
  <si>
    <t>2 GUIAS</t>
  </si>
  <si>
    <t>CAJA: P8477</t>
  </si>
  <si>
    <t>CAJA: P8751</t>
  </si>
  <si>
    <t>240-3483-6089034</t>
  </si>
  <si>
    <t>CAJA: 530692</t>
  </si>
  <si>
    <t>240-3483-6089015</t>
  </si>
  <si>
    <t>CAJA: CB-057</t>
  </si>
  <si>
    <t>240-3483-6089036</t>
  </si>
  <si>
    <t>CAJA: 697174</t>
  </si>
  <si>
    <t>6169430</t>
  </si>
  <si>
    <t>MSMU 7136309</t>
  </si>
  <si>
    <t>HAMU 3679081</t>
  </si>
  <si>
    <t>1420-1E90020/1201-1E90108</t>
  </si>
  <si>
    <t>6161126/6169217/6169216</t>
  </si>
  <si>
    <t>SEM 13</t>
  </si>
  <si>
    <t>MX-1110</t>
  </si>
  <si>
    <t>CAL-4146</t>
  </si>
  <si>
    <t>ALT83838</t>
  </si>
  <si>
    <t>MZO196631</t>
  </si>
  <si>
    <t>MZO196630</t>
  </si>
  <si>
    <t>MZO196836</t>
  </si>
  <si>
    <t>MZO196822</t>
  </si>
  <si>
    <t>MZO196577</t>
  </si>
  <si>
    <t>MZO196578</t>
  </si>
  <si>
    <t>MZO196629</t>
  </si>
  <si>
    <t>MZO196823</t>
  </si>
  <si>
    <t>MZO196824</t>
  </si>
  <si>
    <t>RFE194769</t>
  </si>
  <si>
    <t>RFE194779</t>
  </si>
  <si>
    <t>D1412527</t>
  </si>
  <si>
    <t>CM4732431</t>
  </si>
  <si>
    <t>CM4732199</t>
  </si>
  <si>
    <t>RFE195393</t>
  </si>
  <si>
    <t>15</t>
  </si>
  <si>
    <t>ALOW FORWARDING MEXICO</t>
  </si>
  <si>
    <t>FG-V-053-V1E26-M19</t>
  </si>
  <si>
    <t>SAGS 33984</t>
  </si>
  <si>
    <t>FG-V-052-V1E26-M19</t>
  </si>
  <si>
    <t>SAGS 33985</t>
  </si>
  <si>
    <t>SAGS 33991</t>
  </si>
  <si>
    <t>SAGS 33992</t>
  </si>
  <si>
    <t>SAGS 33990</t>
  </si>
  <si>
    <t>RM-V-080-V1I26-M19-M17</t>
  </si>
  <si>
    <t>SAGS 33993</t>
  </si>
  <si>
    <t>SAGS 33994</t>
  </si>
  <si>
    <t>SAGS 34014</t>
  </si>
  <si>
    <t>SAGS 33996</t>
  </si>
  <si>
    <t>RM-V-094-V1I26-M19</t>
  </si>
  <si>
    <t>SAGS 33995</t>
  </si>
  <si>
    <t>RM-V-133-V1I26-M46</t>
  </si>
  <si>
    <t>SAGS 33997</t>
  </si>
  <si>
    <t>RM-A-0058AI26-M19-PF</t>
  </si>
  <si>
    <t>M25074</t>
  </si>
  <si>
    <t>RM-A-0057AI26-M19-C9</t>
  </si>
  <si>
    <t>M25075</t>
  </si>
  <si>
    <t>RM-A-0060AI26-M19-PF / RM-A-0059AI26-M19-PF</t>
  </si>
  <si>
    <t>M25079</t>
  </si>
  <si>
    <t>RM-A-0059AI26-M19-PF</t>
  </si>
  <si>
    <t>M25077</t>
  </si>
  <si>
    <t>RM-A-0061AI26-M19-PF</t>
  </si>
  <si>
    <t>M25081</t>
  </si>
  <si>
    <t>RM-A-0045AI26-M19-PFA / 
RM-A-0049AI26-M19-PFA</t>
  </si>
  <si>
    <t>M25083</t>
  </si>
  <si>
    <t>RM-V-084-V1I26-M19</t>
  </si>
  <si>
    <t>M25082</t>
  </si>
  <si>
    <t>C9871</t>
  </si>
  <si>
    <t>FG-V-031-V1E26-M23.3</t>
  </si>
  <si>
    <t>C9874</t>
  </si>
  <si>
    <t>C9875</t>
  </si>
  <si>
    <t>FG-V-049-V1E26-M23.9874</t>
  </si>
  <si>
    <t>C9876</t>
  </si>
  <si>
    <t>C9884</t>
  </si>
  <si>
    <t>C9885</t>
  </si>
  <si>
    <t>FG-V-031-V1E26-M23.2</t>
  </si>
  <si>
    <t>C9886</t>
  </si>
  <si>
    <t>FG-R-2185LE25.M01-M45</t>
  </si>
  <si>
    <t>C9765</t>
  </si>
  <si>
    <t>FG-R-2192LE26.M01</t>
  </si>
  <si>
    <t>C9833</t>
  </si>
  <si>
    <t>RM-V-096-V1I26-M19.2</t>
  </si>
  <si>
    <t>AGU11751684</t>
  </si>
  <si>
    <t>RM-V-090-V1I26-M23.4</t>
  </si>
  <si>
    <t>AGU11751685</t>
  </si>
  <si>
    <t>RM-V-071-V1I26-M19.1</t>
  </si>
  <si>
    <t>AGU11751687</t>
  </si>
  <si>
    <t>RM-V-072-V1I26-M46, M01.3</t>
  </si>
  <si>
    <t>AGU11752174</t>
  </si>
  <si>
    <t>AGU11752175</t>
  </si>
  <si>
    <t>AGU11752176</t>
  </si>
  <si>
    <t>RM-V-069-V1I26-M19.1</t>
  </si>
  <si>
    <t>AGU11752177</t>
  </si>
  <si>
    <t>RM-J-1284LI26-M19</t>
  </si>
  <si>
    <t>RM-I-1209-AI26-M19</t>
  </si>
  <si>
    <t>DHEXM 45123</t>
  </si>
  <si>
    <t>RM-I-1184-AI26-M46</t>
  </si>
  <si>
    <t>DHEXM 45199</t>
  </si>
  <si>
    <t>RM-I-1220-AI26-M23</t>
  </si>
  <si>
    <t>DHEXM 45116</t>
  </si>
  <si>
    <t>RM-I-1226-AI26-M23</t>
  </si>
  <si>
    <t>DHEXM 45119</t>
  </si>
  <si>
    <t>RM-I-1219-AI26-M46</t>
  </si>
  <si>
    <t>DHEXM 45200</t>
  </si>
  <si>
    <t>RM-I-1227-AI26-M23</t>
  </si>
  <si>
    <t>DHEXM 45117</t>
  </si>
  <si>
    <t>RM-I-1229-AI26-M46</t>
  </si>
  <si>
    <t>DHEXM 45201</t>
  </si>
  <si>
    <t>RM-I-1228-AI26-M19</t>
  </si>
  <si>
    <t>DHEXM 45174</t>
  </si>
  <si>
    <t>RM-I-1234-AI26-M19</t>
  </si>
  <si>
    <t>DHEXM 45175</t>
  </si>
  <si>
    <t>RM-I-1232-AI26-M19</t>
  </si>
  <si>
    <t>DHEXM 45124</t>
  </si>
  <si>
    <t>RM-I-1235-AI26-M19</t>
  </si>
  <si>
    <t>DHEXM 45176</t>
  </si>
  <si>
    <t>RM-I-1238-AI26-M46</t>
  </si>
  <si>
    <t>DHEXM 45178</t>
  </si>
  <si>
    <t>RM-I-1240-AI26-M19</t>
  </si>
  <si>
    <t>DHEXM 45172</t>
  </si>
  <si>
    <t>RM-I-1239-AI26-M19</t>
  </si>
  <si>
    <t>DHEXM 45122</t>
  </si>
  <si>
    <t>RM-I-1248-AI26-M19-C9911</t>
  </si>
  <si>
    <t>ZCLIR00862833</t>
  </si>
  <si>
    <t>RM-I-1248-AI26-M46</t>
  </si>
  <si>
    <t>ZCLR006475498</t>
  </si>
  <si>
    <t>FG-I-0550-AE26-M19</t>
  </si>
  <si>
    <t>ZCLR006475499</t>
  </si>
  <si>
    <t>RM-J-1303LI26-M19</t>
  </si>
  <si>
    <t>A273525</t>
  </si>
  <si>
    <t>RM-J-1302LI26-M19</t>
  </si>
  <si>
    <t>A273526</t>
  </si>
  <si>
    <t>RM-J-1311LI26-M19</t>
  </si>
  <si>
    <t>A273528</t>
  </si>
  <si>
    <t>RM-J-1323LI26-M19</t>
  </si>
  <si>
    <t>A273529</t>
  </si>
  <si>
    <t>FG-A-0020-SE26-M19.D</t>
  </si>
  <si>
    <t>ALT83786</t>
  </si>
  <si>
    <t>RM-A-031-SI26-M19-L-B</t>
  </si>
  <si>
    <t>ALT83787</t>
  </si>
  <si>
    <t>RM-A-029-SI26-M19-L-B</t>
  </si>
  <si>
    <t>ALT83822</t>
  </si>
  <si>
    <t>RM-R-032-SI26-M19-B</t>
  </si>
  <si>
    <t>ALT83824</t>
  </si>
  <si>
    <t>RM-R-031-SI26-M19-B</t>
  </si>
  <si>
    <t>ALT83831</t>
  </si>
  <si>
    <t>GLOBALES</t>
  </si>
  <si>
    <t>GDL48568</t>
  </si>
  <si>
    <t>RM-I-1198-AI26-M46//RM-I-1199-AI26-M19//RM-I-1201-AI26-M01//RM-I-1203-AI26-M46</t>
  </si>
  <si>
    <t>GDL48577</t>
  </si>
  <si>
    <t>RM-A-0057AI26-M19-C9542.D//RM-A-0058AI26-M19-PFA.D//RM-A-0059AI26-M19-PFA.D</t>
  </si>
  <si>
    <t>MEX129549</t>
  </si>
  <si>
    <t>RM-A-006-SI26-M19-L-B</t>
  </si>
  <si>
    <t>MZO196568</t>
  </si>
  <si>
    <t>MZO196573</t>
  </si>
  <si>
    <t>MZO196574</t>
  </si>
  <si>
    <t>RM-M-087-SI26-M19-B</t>
  </si>
  <si>
    <t>RM-M-085-SI26-M19-B</t>
  </si>
  <si>
    <t>MZO196608</t>
  </si>
  <si>
    <t>MZO196609</t>
  </si>
  <si>
    <t>MZO196610</t>
  </si>
  <si>
    <t>RM-A-028-SI26-M19-L-B</t>
  </si>
  <si>
    <t>RM-A-003-SI26-M19-L-B</t>
  </si>
  <si>
    <t>RM-A-020-SI26-M19-L-B</t>
  </si>
  <si>
    <t>MZO196707</t>
  </si>
  <si>
    <t>RM-M-089-SI26-M19-B</t>
  </si>
  <si>
    <t>RM-M-095-SI26-M19-B</t>
  </si>
  <si>
    <t>RM-M-094-SI26-M19-B</t>
  </si>
  <si>
    <t>MZO196832</t>
  </si>
  <si>
    <t>AF-M-102-SI26-M46//AF-M-103-SI26-M46//AF-M-104-SI26-M46</t>
  </si>
  <si>
    <t>MZO196833</t>
  </si>
  <si>
    <t>MZO196835</t>
  </si>
  <si>
    <t>MZO196927</t>
  </si>
  <si>
    <t>MZO196928</t>
  </si>
  <si>
    <t>MZO196929</t>
  </si>
  <si>
    <t>MZO196930</t>
  </si>
  <si>
    <t>MZO196931</t>
  </si>
  <si>
    <t>FG-R-2178LE25.M46</t>
  </si>
  <si>
    <t>NL246153</t>
  </si>
  <si>
    <t>FG-R-2184LE25.M19//FG-R-2185LE25.M01</t>
  </si>
  <si>
    <t>NL246351</t>
  </si>
  <si>
    <t>FG-R-2166LE25.M45</t>
  </si>
  <si>
    <t>SLP27037</t>
  </si>
  <si>
    <t>FG-R-2179LE25.M45</t>
  </si>
  <si>
    <t>SLP27058</t>
  </si>
  <si>
    <t>RM-A-046-SI26-M19-L</t>
  </si>
  <si>
    <t>RM-A-032-SI26-M19-L</t>
  </si>
  <si>
    <t>FG-A-0014-SE26-M19</t>
  </si>
  <si>
    <t>FG-A-0014-SE26-M19.SINCO</t>
  </si>
  <si>
    <t>RM-A-037-SI26-M19-L</t>
  </si>
  <si>
    <t>RM-J-1307LI26- M23.PFA</t>
  </si>
  <si>
    <t>RM-A-041-SI26-M19-L</t>
  </si>
  <si>
    <t>5-470-89866</t>
  </si>
  <si>
    <t>5-471-44816</t>
  </si>
  <si>
    <t>4-686-82361</t>
  </si>
  <si>
    <t>R02792</t>
  </si>
  <si>
    <t>R02802</t>
  </si>
  <si>
    <t xml:space="preserve">RM-M-067-SI26-M19 </t>
  </si>
  <si>
    <t xml:space="preserve">AF-M-110-SI26-M46/ AF-M-103-SI26-M46 </t>
  </si>
  <si>
    <t xml:space="preserve">AF-M-112-SI26-M46 </t>
  </si>
  <si>
    <t xml:space="preserve">RM-M-070-SI26-M19 </t>
  </si>
  <si>
    <t xml:space="preserve">AF-M-115-SI26-M19 </t>
  </si>
  <si>
    <t>FG-R-2180LE25.M46-M45</t>
  </si>
  <si>
    <t>FG-R-2181LE25.M01-M45</t>
  </si>
  <si>
    <t>FG-R-2182LE25.M46-M45</t>
  </si>
  <si>
    <t>FG-R-2183LE25.M19</t>
  </si>
  <si>
    <t>FG-R-2184LE25.M19</t>
  </si>
  <si>
    <t>FG-V-041-V1E26-M46</t>
  </si>
  <si>
    <t>MX-1109</t>
  </si>
  <si>
    <t>RM-M-089-SI26-M19</t>
  </si>
  <si>
    <t>CAL-4187</t>
  </si>
  <si>
    <t>RM-M-095-SI26-M19</t>
  </si>
  <si>
    <t>CAL-4189</t>
  </si>
  <si>
    <t>RM-M-094-SI26-M19</t>
  </si>
  <si>
    <t>CAL-4191</t>
  </si>
  <si>
    <t>RM-M-078-SI26-M19</t>
  </si>
  <si>
    <t>CAL-4192</t>
  </si>
  <si>
    <t>RM-M-092-SI26-M19/RM-M-093-SI26-M19</t>
  </si>
  <si>
    <t>CAL-4193</t>
  </si>
  <si>
    <t>RM-M-096-SI26-M19</t>
  </si>
  <si>
    <t>CAL-4194</t>
  </si>
  <si>
    <t>RM-M-104-SI26-M19</t>
  </si>
  <si>
    <t>CAL-4199</t>
  </si>
  <si>
    <t>FG-A-0040AE26-M19-C9610</t>
  </si>
  <si>
    <t>RM-V-084-V1I26-M19.1</t>
  </si>
  <si>
    <t>FG-I-0526-AE26-M46</t>
  </si>
  <si>
    <t>RM-J-1312LI26- M46</t>
  </si>
  <si>
    <t>FG-R-2180LE25.M19</t>
  </si>
  <si>
    <t>RM-J-1317I26-M23</t>
  </si>
  <si>
    <t>9528503-1</t>
  </si>
  <si>
    <t>RM-J-1321LI26-M01</t>
  </si>
  <si>
    <t>9533947-1</t>
  </si>
  <si>
    <t>3658-6001002</t>
  </si>
  <si>
    <t>3658-6001155</t>
  </si>
  <si>
    <t>3658-6001802</t>
  </si>
  <si>
    <t>3658-6001806</t>
  </si>
  <si>
    <t>3658-6001819</t>
  </si>
  <si>
    <t>3658-6001822</t>
  </si>
  <si>
    <t>3658-6001839</t>
  </si>
  <si>
    <t>3658-6001846</t>
  </si>
  <si>
    <t>3658-6001847</t>
  </si>
  <si>
    <t>3658-6001848</t>
  </si>
  <si>
    <t>3658-6001855</t>
  </si>
  <si>
    <t>AAA RESORTES SA DE CV</t>
  </si>
  <si>
    <t>HKGA26535191</t>
  </si>
  <si>
    <t>HIKG</t>
  </si>
  <si>
    <t>HKGA26535759</t>
  </si>
  <si>
    <t>HKGA26535766 / HKGA26535657</t>
  </si>
  <si>
    <t>HKGA26535657</t>
  </si>
  <si>
    <t>HKGA26536143</t>
  </si>
  <si>
    <t>HKGA26533928 / 
HKGA26534340</t>
  </si>
  <si>
    <t>QROOD2612557</t>
  </si>
  <si>
    <t>26-730-3658-6002539</t>
  </si>
  <si>
    <t>26-730 3658-6001802.</t>
  </si>
  <si>
    <t>26-730-3658-600184</t>
  </si>
  <si>
    <t>3483 6050359</t>
  </si>
  <si>
    <t>M45/3483 6051257</t>
  </si>
  <si>
    <t xml:space="preserve">MEMPHIS </t>
  </si>
  <si>
    <t>DG122-0322053</t>
  </si>
  <si>
    <t>DG122-0322444</t>
  </si>
  <si>
    <t>26-730-3658-6001811</t>
  </si>
  <si>
    <t>DG122-0322354</t>
  </si>
  <si>
    <t>DG122-0322054</t>
  </si>
  <si>
    <t>DG122-0322930</t>
  </si>
  <si>
    <t>DG122-0323189</t>
  </si>
  <si>
    <t>26-730-3658-6001807</t>
  </si>
  <si>
    <t>DG122-0323192</t>
  </si>
  <si>
    <t>24-03-2026</t>
  </si>
  <si>
    <t>26- 52- 3600- 6030167</t>
  </si>
  <si>
    <t>26- 52- 3600- 6030164</t>
  </si>
  <si>
    <t>26- 52- 3600- 6030162</t>
  </si>
  <si>
    <t>26- 52- 3600- 6030168</t>
  </si>
  <si>
    <t>26- 52- 3600- 6028512</t>
  </si>
  <si>
    <t>26- 52- 3600- 6030359</t>
  </si>
  <si>
    <t>26- 52- 3600- 6030824</t>
  </si>
  <si>
    <t>26- 52- 3600- 6030811</t>
  </si>
  <si>
    <t>26- 52- 3600- 6030815</t>
  </si>
  <si>
    <t>26- 52- 3600- 6030352</t>
  </si>
  <si>
    <t>26- 52- 3600- 6030817</t>
  </si>
  <si>
    <t>26- 52- 3600- 6030821</t>
  </si>
  <si>
    <t>26- 52- 3600- 6030818</t>
  </si>
  <si>
    <t>26- 52- 3600- 6030357</t>
  </si>
  <si>
    <t>26-240-3483-6089044</t>
  </si>
  <si>
    <t>26-240-3483-6089039</t>
  </si>
  <si>
    <t>26-240-3483-6089042</t>
  </si>
  <si>
    <t>04-BE-2T/ P8780</t>
  </si>
  <si>
    <t>31/3/2026 / 31/3/2026</t>
  </si>
  <si>
    <t>26-240-3483-6089045</t>
  </si>
  <si>
    <t>P8780</t>
  </si>
  <si>
    <t>31/3/2026</t>
  </si>
  <si>
    <t>26-810-3699-6021421</t>
  </si>
  <si>
    <t>71692897</t>
  </si>
  <si>
    <t>FCIU6579944</t>
  </si>
  <si>
    <t>26-810-3699-6001411</t>
  </si>
  <si>
    <t>721280821</t>
  </si>
  <si>
    <t>MRSU5482540</t>
  </si>
  <si>
    <t>26-810-3699-6001484</t>
  </si>
  <si>
    <t>HLCUSS5260104078</t>
  </si>
  <si>
    <t>MSL DO BRASIL AGENCIAMENTOS</t>
  </si>
  <si>
    <t>26-810-3699-6001576</t>
  </si>
  <si>
    <t>MEDUR8229110</t>
  </si>
  <si>
    <t>MSMU7136309</t>
  </si>
  <si>
    <t>26-810-3699-6001684</t>
  </si>
  <si>
    <t>HLCUHAM260313862</t>
  </si>
  <si>
    <t>HAMU3679081</t>
  </si>
  <si>
    <t>COMPLEMENTO AL FOLIO ALT83267//MNE2770098</t>
  </si>
  <si>
    <t>26-85-34166014092</t>
  </si>
  <si>
    <t>MXO101513766205 / 101DN20260236 / 101DN20260325</t>
  </si>
  <si>
    <t>26 16 1690 6006165</t>
  </si>
  <si>
    <t>HLCUSEL260264704</t>
  </si>
  <si>
    <t>COMPLEMENTARIA DE LA CUENTA MZO195497</t>
  </si>
  <si>
    <t>COMPLEMENTARIA DE LA CUENTA MZO195490</t>
  </si>
  <si>
    <t>26 16 1690 6004679</t>
  </si>
  <si>
    <t>022G504580</t>
  </si>
  <si>
    <t>WHSU5373831</t>
  </si>
  <si>
    <t>26 16 1690 6004681</t>
  </si>
  <si>
    <t>022G505706</t>
  </si>
  <si>
    <t>WHSU6248990</t>
  </si>
  <si>
    <t>COMPLEMENTARIA DE LA CUENTA MZO195500</t>
  </si>
  <si>
    <t>COMPLEMENTARIA DE LA CUENTA MZO195086</t>
  </si>
  <si>
    <t>26 16 1690 6004692</t>
  </si>
  <si>
    <t>26 16 1690 6006166</t>
  </si>
  <si>
    <t>HLCUSEL260159228</t>
  </si>
  <si>
    <t>26 16 1690 6006164</t>
  </si>
  <si>
    <t>COMPLEMENTARIA DE LA CUENTA MZO195801</t>
  </si>
  <si>
    <t>26 16 1690 6004678</t>
  </si>
  <si>
    <t>COSU6444494980</t>
  </si>
  <si>
    <t>CSNU6324901</t>
  </si>
  <si>
    <t>10-Apr-26</t>
  </si>
  <si>
    <t>26 16 1690 6004924</t>
  </si>
  <si>
    <t>MEDUYL804166</t>
  </si>
  <si>
    <t>MSDU5864422</t>
  </si>
  <si>
    <t>26 16 1690 6004925</t>
  </si>
  <si>
    <t>MEDUYL804182</t>
  </si>
  <si>
    <t>MSDU8970198</t>
  </si>
  <si>
    <t>26 16 1690 6003641</t>
  </si>
  <si>
    <t>COMPLEMENTARIA DE LA CUENTA MZO194180</t>
  </si>
  <si>
    <t>COMPLEMENTARIA DE LA CUENTA MZO195076</t>
  </si>
  <si>
    <t>COMPLEMENTARIA DE LA CUENTA MZO195082</t>
  </si>
  <si>
    <t>COMPLEMENTARIA DE LA CUENTA MZO195079//8768903</t>
  </si>
  <si>
    <t>11-Apr-26</t>
  </si>
  <si>
    <t>COMPLEMENTARIA DE LA CUENTA MZO195067</t>
  </si>
  <si>
    <t>COMPLEMENTARIA DE LA CUENTA MZO195085</t>
  </si>
  <si>
    <t>COMPLEMENTARIA DE LA CUENTA MZO193964</t>
  </si>
  <si>
    <t>COMPLEMENTARIA DE LA CUENTA MZO195083</t>
  </si>
  <si>
    <t>COMPLEMENTARIA DE LA CUENTA MZO195718</t>
  </si>
  <si>
    <t>26-731-1628-6012132</t>
  </si>
  <si>
    <t>SNLU221788</t>
  </si>
  <si>
    <t>26-731-1628-6012600</t>
  </si>
  <si>
    <t>SNLU211349</t>
  </si>
  <si>
    <t>SBKK0527832</t>
  </si>
  <si>
    <t>STSN7187026</t>
  </si>
  <si>
    <t>NANGONG ROLKING FELT CO.,LTD.</t>
  </si>
  <si>
    <t>CNTXG</t>
  </si>
  <si>
    <t>SGDL0084397</t>
  </si>
  <si>
    <t>SGDL0084980</t>
  </si>
  <si>
    <t>SGDL0085176</t>
  </si>
  <si>
    <t>R.S. HUGHES CO. INC. CARRETERA ESTATAL 500 No. 38700 Santa Rosa Jáuregui Querétaro 76220 Mexico</t>
  </si>
  <si>
    <t>R.S. HUGHES COMPANY. INC //. United States</t>
  </si>
  <si>
    <t>EJOT SE &amp; CO. KG Astenbergstraße 21 Bad Berleburg Baden-Württemberg 57319 Germany</t>
  </si>
  <si>
    <t>JOHNSON ELECTRIC Halyard Drive 47660 Plymouth Michigan 48170-2453 United States XAXX010101000</t>
  </si>
  <si>
    <t>870192895221</t>
  </si>
  <si>
    <t>INSUMA QUALITY SOLUTIONS S DE</t>
  </si>
  <si>
    <t>26-160-1690-6004348 / 26-160-1690-6004349</t>
  </si>
  <si>
    <t>OOCU5962902/CSNU7762862</t>
  </si>
  <si>
    <t>26-160-1690- 6005415 / 26-160-1690- 6005409</t>
  </si>
  <si>
    <t>26-160-1690-6005415</t>
  </si>
  <si>
    <t>ZCSU7234783/ZCSU7105575</t>
  </si>
  <si>
    <t>26-160-1690-6004358</t>
  </si>
  <si>
    <t>ZIMU3033558/ZCSU6901623</t>
  </si>
  <si>
    <t>26-160-1690-6005896</t>
  </si>
  <si>
    <t>CCLU7490853-DFSU7495841</t>
  </si>
  <si>
    <t>3483 - 6050359</t>
  </si>
  <si>
    <t>4XD5709</t>
  </si>
  <si>
    <t>26-730-3658-6002501</t>
  </si>
  <si>
    <t>2616-1690-6004678</t>
  </si>
  <si>
    <t>2616-1690-6004924</t>
  </si>
  <si>
    <t>2616-1690-600495</t>
  </si>
  <si>
    <t>2616-1690-6004690</t>
  </si>
  <si>
    <t>CSGU6316131</t>
  </si>
  <si>
    <t>2616-1690-6004922/2616-1690-6004924</t>
  </si>
  <si>
    <t>TGBU4508443/MSCU5163028</t>
  </si>
  <si>
    <t>2616-1690-6004920</t>
  </si>
  <si>
    <t>TXGU7262309</t>
  </si>
  <si>
    <t>2616-1690-6005443</t>
  </si>
  <si>
    <t>MSDU5214427</t>
  </si>
  <si>
    <t>26 47 3416 6001484</t>
  </si>
  <si>
    <t>TA00</t>
  </si>
  <si>
    <t>NY630480</t>
  </si>
  <si>
    <t>ESTADIAS 2 DIAS - MSMU 7136309</t>
  </si>
  <si>
    <t>ESTADIAS 2 DIAS - HAMU 3679081</t>
  </si>
  <si>
    <t>MEDUBG235840</t>
  </si>
  <si>
    <t>MSNU 6066366</t>
  </si>
  <si>
    <t>HUBERT SCHULTE - NH611A</t>
  </si>
  <si>
    <t>1420-1E90020 2880/1201-1E90108 6480/1201-1120202 3240</t>
  </si>
  <si>
    <t>F 66896</t>
  </si>
  <si>
    <t>F 66897</t>
  </si>
  <si>
    <t>F 66898</t>
  </si>
  <si>
    <t>F 66899</t>
  </si>
  <si>
    <t>Trading</t>
  </si>
  <si>
    <t>F 66469</t>
  </si>
  <si>
    <t>F 66465</t>
  </si>
  <si>
    <t>F 66468</t>
  </si>
  <si>
    <t>F 64238</t>
  </si>
  <si>
    <t>F 64236</t>
  </si>
  <si>
    <t>F 64237</t>
  </si>
  <si>
    <t>F 64235</t>
  </si>
  <si>
    <t>F 61969</t>
  </si>
  <si>
    <t>F 66951</t>
  </si>
  <si>
    <t>F 66952</t>
  </si>
  <si>
    <t>F 66953</t>
  </si>
  <si>
    <t>F 66892</t>
  </si>
  <si>
    <t>F 66893</t>
  </si>
  <si>
    <t>F 66894</t>
  </si>
  <si>
    <t>F 66895</t>
  </si>
  <si>
    <t>F 66891</t>
  </si>
  <si>
    <t>FACTURA ANTERIOR</t>
  </si>
  <si>
    <t>REFACTURACION</t>
  </si>
  <si>
    <t>REFERENCIA CLIENTE</t>
  </si>
  <si>
    <t>ORDEN</t>
  </si>
  <si>
    <t>O-TN-2026-04253</t>
  </si>
  <si>
    <t>O-TN-2026-04247</t>
  </si>
  <si>
    <t>RM-M-086-SI26-M19</t>
  </si>
  <si>
    <t>O-TN-2026-04460</t>
  </si>
  <si>
    <t>RM-M-023-SI26-M19</t>
  </si>
  <si>
    <t>O-TN-2026-02561</t>
  </si>
  <si>
    <t>RM-M-024-SI26-M19</t>
  </si>
  <si>
    <t>O-TN-2026-02562</t>
  </si>
  <si>
    <t>RM-M-017-SI26-M19</t>
  </si>
  <si>
    <t>O-TN-2026-02682</t>
  </si>
  <si>
    <t>RM-M-033-SI26-M19</t>
  </si>
  <si>
    <t>O-TN-2026-02702 </t>
  </si>
  <si>
    <t>RM-M-572-SI25-M19</t>
  </si>
  <si>
    <t>O-TN-2026-01626</t>
  </si>
  <si>
    <t>Cobrarle a Niss</t>
  </si>
  <si>
    <t>CS000009996</t>
  </si>
  <si>
    <t>CS000010007</t>
  </si>
  <si>
    <t>MZO197061</t>
  </si>
  <si>
    <t>MZO197321</t>
  </si>
  <si>
    <t>MZO197058</t>
  </si>
  <si>
    <t>MZO197063</t>
  </si>
  <si>
    <t>MZO197047</t>
  </si>
  <si>
    <t>MZO196965</t>
  </si>
  <si>
    <t>MZO197059</t>
  </si>
  <si>
    <t>MZO197049</t>
  </si>
  <si>
    <t>MZO197051</t>
  </si>
  <si>
    <t>MZO197056</t>
  </si>
  <si>
    <t>MZO197276</t>
  </si>
  <si>
    <t>MZO197472</t>
  </si>
  <si>
    <t>MZO197050</t>
  </si>
  <si>
    <t>MZO196985</t>
  </si>
  <si>
    <t>MZO197053</t>
  </si>
  <si>
    <t>MZO197055</t>
  </si>
  <si>
    <t>MZO197054</t>
  </si>
  <si>
    <t>MZO197062</t>
  </si>
  <si>
    <t>MZO197019</t>
  </si>
  <si>
    <t>MZO197048</t>
  </si>
  <si>
    <t>MZO197070</t>
  </si>
  <si>
    <t>MZO197473</t>
  </si>
  <si>
    <t>MZO197469</t>
  </si>
  <si>
    <t>MZO197470</t>
  </si>
  <si>
    <t>MZO197471</t>
  </si>
  <si>
    <t>MZO197277</t>
  </si>
  <si>
    <t>MZO197278</t>
  </si>
  <si>
    <t>MZO197280</t>
  </si>
  <si>
    <t>MZO197281</t>
  </si>
  <si>
    <t>MZO197046</t>
  </si>
  <si>
    <t>D1413141</t>
  </si>
  <si>
    <t>D1413134</t>
  </si>
  <si>
    <t>CM4747212</t>
  </si>
  <si>
    <t>CM4747243</t>
  </si>
  <si>
    <t>CM4747270</t>
  </si>
  <si>
    <t>CM4747210</t>
  </si>
  <si>
    <t>CM4740639</t>
  </si>
  <si>
    <t>COSTO</t>
  </si>
  <si>
    <t>PROVEEDOR</t>
  </si>
  <si>
    <t>FG-R-2136LE25.M19</t>
  </si>
  <si>
    <t>FG-R-2141LE25.M19-2</t>
  </si>
  <si>
    <t>FG-R-2152LE25.M19-1</t>
  </si>
  <si>
    <t>FG-R-2152LE25.M19-2</t>
  </si>
  <si>
    <t>FG-R-2154LE25.M01.</t>
  </si>
  <si>
    <t>FG-R-2160LE25.M01-1</t>
  </si>
  <si>
    <t>FG-R-2161LE25.M19-1</t>
  </si>
  <si>
    <t>FG-R-2161LE25.M19-2</t>
  </si>
  <si>
    <t>FG-R-2162LE25.M01-2</t>
  </si>
  <si>
    <t>FG-R-2173LE25.M</t>
  </si>
  <si>
    <t>FG-R-2174LE25.M</t>
  </si>
  <si>
    <t>FG-R-2175LE25.M</t>
  </si>
  <si>
    <t>FG-R-2176LE25.M</t>
  </si>
  <si>
    <t>FG-R-2177LE25.M</t>
  </si>
  <si>
    <t>FG-R-2177LE25.M.</t>
  </si>
  <si>
    <t>FG-R-2178LE25.M</t>
  </si>
  <si>
    <t>FG-R-2178LE25.M-1</t>
  </si>
  <si>
    <t>FG-R-2178LE25.M-2</t>
  </si>
  <si>
    <t>16</t>
  </si>
  <si>
    <t>RM-A-047-SI26-M19-L</t>
  </si>
  <si>
    <t xml:space="preserve"> FV - 291</t>
  </si>
  <si>
    <t>RM-A-049-SI26-M19-L</t>
  </si>
  <si>
    <t xml:space="preserve"> FV - 292</t>
  </si>
  <si>
    <t>RM-A-051-SI26-M19-L</t>
  </si>
  <si>
    <t xml:space="preserve"> FV - 293</t>
  </si>
  <si>
    <t>RM-A-058-SI26-M19-L</t>
  </si>
  <si>
    <t xml:space="preserve"> FV - 294</t>
  </si>
  <si>
    <t>RM-A-052-SI26-M19-L</t>
  </si>
  <si>
    <t xml:space="preserve"> FV - 295</t>
  </si>
  <si>
    <t>RM-A-053-SI26-M19-L</t>
  </si>
  <si>
    <t xml:space="preserve"> FV - 296</t>
  </si>
  <si>
    <t>RM-A-055-SI26-M19-L</t>
  </si>
  <si>
    <t xml:space="preserve"> FV - 297</t>
  </si>
  <si>
    <t>RM-M-149-SI26-M19</t>
  </si>
  <si>
    <t xml:space="preserve"> FV - 298</t>
  </si>
  <si>
    <t>RM-A-061-SI26-M19-L</t>
  </si>
  <si>
    <t xml:space="preserve"> FV - 299</t>
  </si>
  <si>
    <t>RM-A-062-SI26-M19-L</t>
  </si>
  <si>
    <t xml:space="preserve"> FV - 300</t>
  </si>
  <si>
    <t>AF-M-160-SI26-M17</t>
  </si>
  <si>
    <t xml:space="preserve"> FV - 301</t>
  </si>
  <si>
    <t>RM-A-066-SI26-M19-L</t>
  </si>
  <si>
    <t xml:space="preserve"> FV - 302</t>
  </si>
  <si>
    <t>RM-A-060-SI26-M19-L</t>
  </si>
  <si>
    <t xml:space="preserve"> FV - 303</t>
  </si>
  <si>
    <t>RM-A-069-SI26-M19-L</t>
  </si>
  <si>
    <t xml:space="preserve"> FV - 304</t>
  </si>
  <si>
    <t>RM-V-071-V1I26-M19</t>
  </si>
  <si>
    <t>SAGS 34051</t>
  </si>
  <si>
    <t>SAGS 34058</t>
  </si>
  <si>
    <t>RM-V-075-V1I26-M45</t>
  </si>
  <si>
    <t>SAGS 34017</t>
  </si>
  <si>
    <t>SAGS 34096</t>
  </si>
  <si>
    <t>RM-V-090-V1I26-M23</t>
  </si>
  <si>
    <t>SAGS 34139</t>
  </si>
  <si>
    <t>RM-V-135-V1I26-M45</t>
  </si>
  <si>
    <t>SAGS 34018</t>
  </si>
  <si>
    <t>RM-V-065-V1I26-M01, M46, M19, M61, M62, M63</t>
  </si>
  <si>
    <t>SAGS 34019</t>
  </si>
  <si>
    <t>RM-V-076-V1I26-M19</t>
  </si>
  <si>
    <t>SAGS 34146</t>
  </si>
  <si>
    <t>RM-V-083-V1I26-M01, M46, M19, M23, M61, M62, M63</t>
  </si>
  <si>
    <t>SAGS 34052</t>
  </si>
  <si>
    <t>RM-V-092-V1I26-MCS</t>
  </si>
  <si>
    <t>SAGS 34140</t>
  </si>
  <si>
    <t>SAGS 34141</t>
  </si>
  <si>
    <t>RM-V-096-V1I26-M19</t>
  </si>
  <si>
    <t>SAGS 34097</t>
  </si>
  <si>
    <t>RM-V-134-V1I26-M46</t>
  </si>
  <si>
    <t>SAGS 34053</t>
  </si>
  <si>
    <t>SAGS 34163</t>
  </si>
  <si>
    <t>RM-V-088-V1I25-MCS, M01, M23</t>
  </si>
  <si>
    <t>SAGS 34164</t>
  </si>
  <si>
    <t>RM-V-072-V1I26-M46, M01</t>
  </si>
  <si>
    <t>SAGS 34020</t>
  </si>
  <si>
    <t>RM-V-082-V1I26-M01</t>
  </si>
  <si>
    <t>SAGS 34143</t>
  </si>
  <si>
    <t>RM-V-089-V1I26-M46</t>
  </si>
  <si>
    <t>SAGS 34144</t>
  </si>
  <si>
    <t>SAGS 34145</t>
  </si>
  <si>
    <t>RM-V-073-V126-M01, M46, M23, M19, M61, M62, M63</t>
  </si>
  <si>
    <t>SAGS 34059</t>
  </si>
  <si>
    <t>RM-V-078-V1I26-MCS, M19, M01, M46</t>
  </si>
  <si>
    <t>SAGS 34098</t>
  </si>
  <si>
    <t>RM-V-079-V1I26-M19-M17</t>
  </si>
  <si>
    <t>SAGS 34147</t>
  </si>
  <si>
    <t>RM-V-091-V1I26-MCS</t>
  </si>
  <si>
    <t>SAGS 34021</t>
  </si>
  <si>
    <t>RM-V-085-V1I26-M46</t>
  </si>
  <si>
    <t>SAGS 34142</t>
  </si>
  <si>
    <t>SAGS 34054</t>
  </si>
  <si>
    <t>SAGS 34099</t>
  </si>
  <si>
    <t>SAGS 34055</t>
  </si>
  <si>
    <t>SAGS 34022</t>
  </si>
  <si>
    <t>VA-V-081-F4I26</t>
  </si>
  <si>
    <t>SAGS 34056</t>
  </si>
  <si>
    <t>VA-V-082-F4I26</t>
  </si>
  <si>
    <t>SAGS 34057</t>
  </si>
  <si>
    <t>SAGS 34060</t>
  </si>
  <si>
    <t>FG-V-005-V1I26-M01, M19</t>
  </si>
  <si>
    <t>SAGS 34061</t>
  </si>
  <si>
    <t>AF-A-0063AI26-M19-C9</t>
  </si>
  <si>
    <t>M25133</t>
  </si>
  <si>
    <t>FG-A-0062AE26-M19-PF</t>
  </si>
  <si>
    <t>M25118</t>
  </si>
  <si>
    <t>RM-A-0067AI26-M19-PF</t>
  </si>
  <si>
    <t>M25137</t>
  </si>
  <si>
    <t>RM-V-127-V1I26-M19</t>
  </si>
  <si>
    <t>C9995</t>
  </si>
  <si>
    <t>RM-V-108-V1I26-M19</t>
  </si>
  <si>
    <t>C10002</t>
  </si>
  <si>
    <t>FG-V-049-V1E26 M23.1.9905</t>
  </si>
  <si>
    <t>C10003</t>
  </si>
  <si>
    <t>RM-V-067-V1I26-M19.1</t>
  </si>
  <si>
    <t>C10004</t>
  </si>
  <si>
    <t>C10012</t>
  </si>
  <si>
    <t>RM-V-003-V1I26-M19.2</t>
  </si>
  <si>
    <t>C10013</t>
  </si>
  <si>
    <t>RM-R-050-SI26-M19.PFA</t>
  </si>
  <si>
    <t>C10014</t>
  </si>
  <si>
    <t>RM-V-101-V1I26-M19.1</t>
  </si>
  <si>
    <t>C10015</t>
  </si>
  <si>
    <t>AGU11752794</t>
  </si>
  <si>
    <t>RM-V-130-V1I26-M19.1</t>
  </si>
  <si>
    <t>AGU11752795</t>
  </si>
  <si>
    <t>RM-V-120-V1I26-M19.1</t>
  </si>
  <si>
    <t>AGU11752796</t>
  </si>
  <si>
    <t>RM-V-124-V1I26-M23.1</t>
  </si>
  <si>
    <t>AGU11752797</t>
  </si>
  <si>
    <t>RM-J-1299LI26-M19</t>
  </si>
  <si>
    <t>RM-I-1205-AI26-M23</t>
  </si>
  <si>
    <t>DHEXM 45360</t>
  </si>
  <si>
    <t>RM-I-1206-AI26-M46</t>
  </si>
  <si>
    <t>DHEXM 45260</t>
  </si>
  <si>
    <t>RM-I-1233-AI26-M19</t>
  </si>
  <si>
    <t>DHEXM 45414</t>
  </si>
  <si>
    <t>RM-I-1246-AI26-M46</t>
  </si>
  <si>
    <t>DHEXM 45262</t>
  </si>
  <si>
    <t>RM-I-1243-AI26-M46</t>
  </si>
  <si>
    <t>DHEXM 45261</t>
  </si>
  <si>
    <t>RM-I-1249-AI26-M17</t>
  </si>
  <si>
    <t>DHEXM 45263</t>
  </si>
  <si>
    <t>RM-I-1250-AI26-M46</t>
  </si>
  <si>
    <t>DHEXM 45381</t>
  </si>
  <si>
    <t>RM-I-1231-AI26-M46</t>
  </si>
  <si>
    <t>DHEXM 45383</t>
  </si>
  <si>
    <t>RM-I-1253-AI26-M19</t>
  </si>
  <si>
    <t>DHEXM 45382</t>
  </si>
  <si>
    <t>RM-I-1254-AI26-M46</t>
  </si>
  <si>
    <t>DHEXM 45415</t>
  </si>
  <si>
    <t>RM-I-1221-AI26-M19</t>
  </si>
  <si>
    <t>DHEXM 45416</t>
  </si>
  <si>
    <t>RM-I-1248-AI26-M19</t>
  </si>
  <si>
    <t>DHEXM 45361</t>
  </si>
  <si>
    <t>RM-I-1258-AI26-M46</t>
  </si>
  <si>
    <t>ZCLIR00864861</t>
  </si>
  <si>
    <t>RM-I-1263-AI26-M45</t>
  </si>
  <si>
    <t>ZCLR006490016</t>
  </si>
  <si>
    <t>FG-I-0552-AE26-M46-C9923</t>
  </si>
  <si>
    <t>ZCLR006490017</t>
  </si>
  <si>
    <t>RM-R-040-SI26-M19-B</t>
  </si>
  <si>
    <t>ALT83951</t>
  </si>
  <si>
    <t>FG-I-0054-SE26-M23-L.D</t>
  </si>
  <si>
    <t>ALT84053</t>
  </si>
  <si>
    <t>RM-A-038-SI26-M19-L-B</t>
  </si>
  <si>
    <t>ALT84100</t>
  </si>
  <si>
    <t>RM-A-035-SI26-M19-L-B</t>
  </si>
  <si>
    <t>ALT84101</t>
  </si>
  <si>
    <t>SER-V-001-CLA26-M01</t>
  </si>
  <si>
    <t>COE13136</t>
  </si>
  <si>
    <t>FG-A-0062AE26-M19-PFA.D</t>
  </si>
  <si>
    <t>MEX129880</t>
  </si>
  <si>
    <t>MZO197012</t>
  </si>
  <si>
    <t>RM-M-078-SI26-M19-B</t>
  </si>
  <si>
    <t>RM-M-096-SI26-M19-B</t>
  </si>
  <si>
    <t>RM-M-102-SI26-M19-B</t>
  </si>
  <si>
    <t>RM-M-103-SI26-M19-B</t>
  </si>
  <si>
    <t>RM-M-039-SI26-M19-B</t>
  </si>
  <si>
    <t>RM-M-104-SI26-M19-B</t>
  </si>
  <si>
    <t>RM-M-093-SI26-M19-B</t>
  </si>
  <si>
    <t>MZO197064</t>
  </si>
  <si>
    <t>RM-M-092-SI26-M19-B</t>
  </si>
  <si>
    <t>MZO197065</t>
  </si>
  <si>
    <t xml:space="preserve">AF-M-113-SI26-M46-B//AF-M-114-SI26-M46-B//AF-M-115-SI26-M46-B//AF-M-116-SI26-M46-B </t>
  </si>
  <si>
    <t>MZO197067</t>
  </si>
  <si>
    <t>MZO197069</t>
  </si>
  <si>
    <t>MZO197071</t>
  </si>
  <si>
    <t>MZO197073</t>
  </si>
  <si>
    <t>RM-A-025-SI26-M19-L-B</t>
  </si>
  <si>
    <t>MZO197122</t>
  </si>
  <si>
    <t>RM-A-045-SI26-M19-L-B</t>
  </si>
  <si>
    <t>MZO197185</t>
  </si>
  <si>
    <t>RM-A-040-SI26-M19-L-B</t>
  </si>
  <si>
    <t>MZO197248</t>
  </si>
  <si>
    <t>RM-M-105-SI26-M19-B</t>
  </si>
  <si>
    <t>RM-M-101-SI26-M19-B</t>
  </si>
  <si>
    <t>RM-M-098-SI26-M19-B</t>
  </si>
  <si>
    <t>RM-M-097-SI26-M19-B</t>
  </si>
  <si>
    <t>MZO197279</t>
  </si>
  <si>
    <t>RM-M-099-SI26-M19-B</t>
  </si>
  <si>
    <t>RM-M-100-SI26-M19-B</t>
  </si>
  <si>
    <t>AF-M-150-SI26-M46-B</t>
  </si>
  <si>
    <t>RM-A-039-SI26-M19-L-B</t>
  </si>
  <si>
    <t>MZO197392</t>
  </si>
  <si>
    <t>AF-M-048-SI26-M17-B</t>
  </si>
  <si>
    <t>RM-M-040-SI25-M19-L</t>
  </si>
  <si>
    <t>RM-A-056-SI26-M19-L</t>
  </si>
  <si>
    <t>RM-R-043-SI26-M46</t>
  </si>
  <si>
    <t>RM-R-026-SI26-M19</t>
  </si>
  <si>
    <t>RM-J-1280LI26-M19</t>
  </si>
  <si>
    <t>RM-J-1295LI26-M19 / M45 /M23</t>
  </si>
  <si>
    <t>RM-J-1297LI26-M19 / M45 /M23</t>
  </si>
  <si>
    <t>RM-J-1296LI26-M46</t>
  </si>
  <si>
    <t>RM-J-1315LI26- M19 / M45 /M23</t>
  </si>
  <si>
    <t>RM-J-1319LI26- M23</t>
  </si>
  <si>
    <t>R02806</t>
  </si>
  <si>
    <t>R02814</t>
  </si>
  <si>
    <t>RM-M-088-SI26-M19</t>
  </si>
  <si>
    <t>AF-M-150-SI26-M46</t>
  </si>
  <si>
    <t>RM-M-102-SI26-M19</t>
  </si>
  <si>
    <t>RM-M-087-SI26-M19</t>
  </si>
  <si>
    <t>RM-M-081-SI26-M19</t>
  </si>
  <si>
    <t>RM-M-085-SI26-M19</t>
  </si>
  <si>
    <t>FG-R-2186LE26.M46/M45</t>
  </si>
  <si>
    <t>FG-R-2187LE26.M19</t>
  </si>
  <si>
    <t>FG-R-2188LE26.M01/M45</t>
  </si>
  <si>
    <t>FG-R-2189LE26.M46/M45</t>
  </si>
  <si>
    <t>FG-R-2190LE26.M19</t>
  </si>
  <si>
    <t>RM-J-1320LI26- M23</t>
  </si>
  <si>
    <t>FG-V-044-V1E26-M01</t>
  </si>
  <si>
    <t>MX-1111</t>
  </si>
  <si>
    <t>FG-V-041-V1E26-M46.1</t>
  </si>
  <si>
    <t>MX-1112</t>
  </si>
  <si>
    <t>FG-V-041-V1E26-M46.2</t>
  </si>
  <si>
    <t>MX-1113</t>
  </si>
  <si>
    <t>RM-M-105-SI26-M19</t>
  </si>
  <si>
    <t>CAL-4203</t>
  </si>
  <si>
    <t>RM-M-099-SI26-M19</t>
  </si>
  <si>
    <t>CAL-4200</t>
  </si>
  <si>
    <t>RM-M-097-SI26-M19</t>
  </si>
  <si>
    <t>CAL-4201</t>
  </si>
  <si>
    <t>RM-M-098-SI26-M19</t>
  </si>
  <si>
    <t>CAL-4202</t>
  </si>
  <si>
    <t>RM-M-107-SI26-M19</t>
  </si>
  <si>
    <t>CAL-4212</t>
  </si>
  <si>
    <t>FG-R-2186LE26.M19</t>
  </si>
  <si>
    <t>FG-R-2180LE25.M46-M45-2</t>
  </si>
  <si>
    <t>RM-J-1324LI26-M01</t>
  </si>
  <si>
    <t>9535671-1</t>
  </si>
  <si>
    <t>HAMATM6303972V</t>
  </si>
  <si>
    <t>EJOT SE &amp; Co. KG</t>
  </si>
  <si>
    <t>SHGZLO6300119V</t>
  </si>
  <si>
    <t>SGMXATM073783</t>
  </si>
  <si>
    <t>EJOT SE &amp; CO. KG</t>
  </si>
  <si>
    <t>SZMZL26037015</t>
  </si>
  <si>
    <t>SGMXATM073933</t>
  </si>
  <si>
    <t>DIETER BRAUN GMBH</t>
  </si>
  <si>
    <t>HAMATM6304150V</t>
  </si>
  <si>
    <t>JOHNSON ELECTRIC HUNGARY KFT.</t>
  </si>
  <si>
    <t>SHGZLO6301012V</t>
  </si>
  <si>
    <t>WHSE26030259</t>
  </si>
  <si>
    <t>SHANGHAI MALU RI YONG JEA GATE ELECTRIC CO.,LTD</t>
  </si>
  <si>
    <t>ADZLO26040138/02</t>
  </si>
  <si>
    <t>ELNA (THAILAND) CO., LTD.</t>
  </si>
  <si>
    <t>SHGZLO6302149V</t>
  </si>
  <si>
    <t>WHSE26040015</t>
  </si>
  <si>
    <t>DEMAG PLASTICS MACHINERY (NINGBO) CO., LTD.</t>
  </si>
  <si>
    <t>SHGZLO6303001V</t>
  </si>
  <si>
    <t>CTLCH2600157</t>
  </si>
  <si>
    <t>CTLCH2600158</t>
  </si>
  <si>
    <t>3658-6001800</t>
  </si>
  <si>
    <t>3658-6001808</t>
  </si>
  <si>
    <t>3658-6001811</t>
  </si>
  <si>
    <t>3658-6001812</t>
  </si>
  <si>
    <t>3658-6001813</t>
  </si>
  <si>
    <t>3658-6001814</t>
  </si>
  <si>
    <t>3658-6001815</t>
  </si>
  <si>
    <t>3658-6001816</t>
  </si>
  <si>
    <t>3658-6001817</t>
  </si>
  <si>
    <t>3658-6001820</t>
  </si>
  <si>
    <t>3658-6001821</t>
  </si>
  <si>
    <t>3658-6001824</t>
  </si>
  <si>
    <t>3658-6001826</t>
  </si>
  <si>
    <t>FORCE ELECTRONICS S DE RL DE CV</t>
  </si>
  <si>
    <t>3658-6001827</t>
  </si>
  <si>
    <t>3658-6001828</t>
  </si>
  <si>
    <t>3658-6001830</t>
  </si>
  <si>
    <t>3658-6001831</t>
  </si>
  <si>
    <t>3658-6001833</t>
  </si>
  <si>
    <t>3658-6001834</t>
  </si>
  <si>
    <t>3658-6001837</t>
  </si>
  <si>
    <t>3658-6001838</t>
  </si>
  <si>
    <t>3658-6001840</t>
  </si>
  <si>
    <t>3658-6001841</t>
  </si>
  <si>
    <t>PROCESOS PLASTICOS DE CALIFORNIA SA DE CV</t>
  </si>
  <si>
    <t>3658-6001843</t>
  </si>
  <si>
    <t>3658-6001844</t>
  </si>
  <si>
    <t>3658-6001845</t>
  </si>
  <si>
    <t>CONSROCIO INDUSTRIAL</t>
  </si>
  <si>
    <t>3658-6001849</t>
  </si>
  <si>
    <t>3658-6001850</t>
  </si>
  <si>
    <t>MAHLE</t>
  </si>
  <si>
    <t>3658-6001851</t>
  </si>
  <si>
    <t>3658-6001853</t>
  </si>
  <si>
    <t>3658-6003016</t>
  </si>
  <si>
    <t>3658-6003017</t>
  </si>
  <si>
    <t>SQROAI2612589</t>
  </si>
  <si>
    <t>SHENZHEN XIUYA SCIENCE AND TECHNOLOGY CO LTD</t>
  </si>
  <si>
    <t>SZH</t>
  </si>
  <si>
    <t>NLU</t>
  </si>
  <si>
    <t>SQROAE2612582</t>
  </si>
  <si>
    <t>MXP</t>
  </si>
  <si>
    <t>JOHNSON ELECTRIC ASTI SRL</t>
  </si>
  <si>
    <t>SQROAI2612660</t>
  </si>
  <si>
    <t>JOHNSON ELECTRIC INDUTRIAL MANUFACTORY LTD</t>
  </si>
  <si>
    <t>26-730 3658-6002538</t>
  </si>
  <si>
    <t>26-730 3658-6002507</t>
  </si>
  <si>
    <t>26-730-3658 6002539</t>
  </si>
  <si>
    <t>ZAC-CD JUAREZ</t>
  </si>
  <si>
    <t>26-730 3658-6002495</t>
  </si>
  <si>
    <t>DG122-0323195</t>
  </si>
  <si>
    <t>26-730-3658-6002544</t>
  </si>
  <si>
    <t>DG122-0323433</t>
  </si>
  <si>
    <t>26-730-3658-6002525</t>
  </si>
  <si>
    <t>DG122-0323614</t>
  </si>
  <si>
    <t>26-730-3658-6002534</t>
  </si>
  <si>
    <t>DG122-0323627</t>
  </si>
  <si>
    <t>26- 52- 3600- 6031904</t>
  </si>
  <si>
    <t>STAECL</t>
  </si>
  <si>
    <t>26- 52- 3600- 6031065</t>
  </si>
  <si>
    <t>26- 52- 3600- 6032014</t>
  </si>
  <si>
    <t>26- 52- 3600- 6031192</t>
  </si>
  <si>
    <t>26- 52- 3600- 6031191</t>
  </si>
  <si>
    <t>26- 52- 3600- 6031099</t>
  </si>
  <si>
    <t>SLET</t>
  </si>
  <si>
    <t>26- 52- 3600- 6031405</t>
  </si>
  <si>
    <t>26- 52- 3600- 6031906</t>
  </si>
  <si>
    <t>26- 52- 3600- 6031607</t>
  </si>
  <si>
    <t>26- 52- 3600- 6031588</t>
  </si>
  <si>
    <t>26- 52- 3600- 6031612</t>
  </si>
  <si>
    <t>26- 52- 3600- 6031893</t>
  </si>
  <si>
    <t>EIS DE MEXICO, S.A. DE C.V. PLANT MTY.</t>
  </si>
  <si>
    <t>MTY</t>
  </si>
  <si>
    <t>26-810-3699-6001753</t>
  </si>
  <si>
    <t>26-810-3699-6021441</t>
  </si>
  <si>
    <t>268936405</t>
  </si>
  <si>
    <t>TLLU5872044</t>
  </si>
  <si>
    <t>26-810-3699-6001750</t>
  </si>
  <si>
    <t>HLCUHAM2601AQXI6</t>
  </si>
  <si>
    <t>FANU1830400</t>
  </si>
  <si>
    <t>VANGUARD LOGISTICS SERVICES DE DEUTSCHLAND SCHIFFF</t>
  </si>
  <si>
    <t>HAMB</t>
  </si>
  <si>
    <t>VANGUARD LOGISTICS SERVICES MEXICO S DE</t>
  </si>
  <si>
    <t>26-810-3699-6001682</t>
  </si>
  <si>
    <t>MEDUK9909822</t>
  </si>
  <si>
    <t>MSBU8017091</t>
  </si>
  <si>
    <t>VANGUARD LOGISTICS SERVICES ITALY SRL</t>
  </si>
  <si>
    <t>VARIOS</t>
  </si>
  <si>
    <t>26-47-34166001976</t>
  </si>
  <si>
    <t>MX202300058635 / MX202300058634</t>
  </si>
  <si>
    <t>13-Apr-26</t>
  </si>
  <si>
    <t>COMPLEMENTARIA DE LA CUENTA MZO195435/MNND23990691</t>
  </si>
  <si>
    <t>COMPLEMENTARIA DE LA CUENTA MZO196098/MNND23976460</t>
  </si>
  <si>
    <t>COMPLEMENTARIA DE LA CUENTA MZO195726</t>
  </si>
  <si>
    <t>COMPLEMENTARIA DE LA CUENTA MZO195078/8768905</t>
  </si>
  <si>
    <t>26 16 1690 6004690</t>
  </si>
  <si>
    <t>OOLU2038440061</t>
  </si>
  <si>
    <t>COSU6444975651</t>
  </si>
  <si>
    <t>OOCU7794238</t>
  </si>
  <si>
    <t>COMPLEMENTARIA DE LA CUENTA MZO194180/MNND23990678</t>
  </si>
  <si>
    <t>COMPLEMENTARIA DE LA CUENTA MZO1984182/MNND23939838</t>
  </si>
  <si>
    <t>26 16 1690 6004356</t>
  </si>
  <si>
    <t>COMPLEMENTARIA DE LA CUENTA MZO194469/MNND23992207</t>
  </si>
  <si>
    <t>26 16 1690 6003640</t>
  </si>
  <si>
    <t>COMPLEMENTARIA DE LA CUENTA MZO194162/MNND23976383</t>
  </si>
  <si>
    <t>26 16 1690 6004357</t>
  </si>
  <si>
    <t>COMPLEMENTARIA DE LA CUENTA MZO194472/MNND23994896</t>
  </si>
  <si>
    <t>26 16 1690 6004920</t>
  </si>
  <si>
    <t>MEDUYL909965</t>
  </si>
  <si>
    <t>26 16 1690 6005441</t>
  </si>
  <si>
    <t>26 16 1690 6005442</t>
  </si>
  <si>
    <t>COSU6444975650</t>
  </si>
  <si>
    <t>TCNU6877836</t>
  </si>
  <si>
    <t>COMPLEMENTARIA DE LA CUENTA MZO196577/MNND23987042</t>
  </si>
  <si>
    <t>COMPLEMENTARIA DE LA CUENTA MZO194944/MNND23990634</t>
  </si>
  <si>
    <t>COMPLEMENTARIA DE LA CUENTA MZO192669/MNND23992169</t>
  </si>
  <si>
    <t>26 16 1690 6005443</t>
  </si>
  <si>
    <t>MEDUYL980818</t>
  </si>
  <si>
    <t>COMPLEMENTARIA DE LA CUENTA MZO195064/8768334,8768336</t>
  </si>
  <si>
    <t>COMPLEMENTARIA DE LA CUENTA MZO193595/MNND23990658</t>
  </si>
  <si>
    <t>26 16 1690 6004921</t>
  </si>
  <si>
    <t>MEDUYL909510</t>
  </si>
  <si>
    <t>MSCU5163028</t>
  </si>
  <si>
    <t>26 16 1690 6004922</t>
  </si>
  <si>
    <t>MEDUYL909403</t>
  </si>
  <si>
    <t>TGBU4508443</t>
  </si>
  <si>
    <t>26 16 1690 6004355</t>
  </si>
  <si>
    <t>COMPLEMENTARIA DE LA CUENTA MZO194330/MNND23963355</t>
  </si>
  <si>
    <t>COMPLEMENTARIA DE LA CUENTA MZO195435</t>
  </si>
  <si>
    <t>COMPLEMENTARIA DE LA CUENTA MZO194638</t>
  </si>
  <si>
    <t>26 16 1690 6006108</t>
  </si>
  <si>
    <t>HLCUBKK2512APKN3</t>
  </si>
  <si>
    <t>26 16 1690 6006420</t>
  </si>
  <si>
    <t>COSU6446260240</t>
  </si>
  <si>
    <t>14-Apr-26</t>
  </si>
  <si>
    <t>26 16 1690 6005445</t>
  </si>
  <si>
    <t>15-Apr-26</t>
  </si>
  <si>
    <t>26 16 1690 6005444</t>
  </si>
  <si>
    <t>MEDUYL980826</t>
  </si>
  <si>
    <t>MSBU8048600</t>
  </si>
  <si>
    <t>26 16 1690 6005440</t>
  </si>
  <si>
    <t>022G508132</t>
  </si>
  <si>
    <t>WHSU6112410</t>
  </si>
  <si>
    <t>26 16 1690 6005437</t>
  </si>
  <si>
    <t>OOLU2038476191</t>
  </si>
  <si>
    <t>CSNU8536860</t>
  </si>
  <si>
    <t>26 16 1690 6005449</t>
  </si>
  <si>
    <t>OOLU2038476190</t>
  </si>
  <si>
    <t>OOCU8414862</t>
  </si>
  <si>
    <t>26 16 1690 6005438</t>
  </si>
  <si>
    <t>OOLU2038476192</t>
  </si>
  <si>
    <t>OOCU9689709</t>
  </si>
  <si>
    <t>26 16 1690 6005439</t>
  </si>
  <si>
    <t>OOLU2038476193</t>
  </si>
  <si>
    <t>OOCU8306913</t>
  </si>
  <si>
    <t>26 16 1690 6006263</t>
  </si>
  <si>
    <t>COSU6444494983</t>
  </si>
  <si>
    <t>FSCU8726658</t>
  </si>
  <si>
    <t>16-Apr-26</t>
  </si>
  <si>
    <t>MNND23973496/MNND23982785/D1413978</t>
  </si>
  <si>
    <t>26 16 1690 6005446</t>
  </si>
  <si>
    <t>COMPLEMENTARIA DE LA CUENTA MZO196578/MNND24011706</t>
  </si>
  <si>
    <t>26 16 1690 6006427</t>
  </si>
  <si>
    <t>HLCUSZX2603AXRG0</t>
  </si>
  <si>
    <t>HLBU8284309 // HLXU3691947</t>
  </si>
  <si>
    <t>COMPLEMENTARIA DE LA CUENTA MZO193651/MNND23992192</t>
  </si>
  <si>
    <t>COMPLEMENTARIA DE LA CUENTA MZO195999/MNND24000796</t>
  </si>
  <si>
    <t>COMPLEMENTARIA DE LA CUENTA MZO195719/MNND24011677</t>
  </si>
  <si>
    <t>SMAA8148394</t>
  </si>
  <si>
    <t>SMAA8148701</t>
  </si>
  <si>
    <t>SLAH0055444</t>
  </si>
  <si>
    <t>SNAP0089069</t>
  </si>
  <si>
    <t>ITNAP</t>
  </si>
  <si>
    <t>SOLVCHEM INC 4702 Shank Road Pearland Texas 77581 United States</t>
  </si>
  <si>
    <t>SOLVCHEM INC. United States</t>
  </si>
  <si>
    <t>26-160-1690-6003634</t>
  </si>
  <si>
    <t>26-160-1690-6005409</t>
  </si>
  <si>
    <t>26-160-1690-6004680</t>
  </si>
  <si>
    <t>26-160-1690-6004923</t>
  </si>
  <si>
    <t>26-160-1690-6006263</t>
  </si>
  <si>
    <t>26-160-1690-6005441 / 26-160-1690-6005442</t>
  </si>
  <si>
    <t>OOCU7794238 / TCNU6877836</t>
  </si>
  <si>
    <t>26-160-1690-6002919</t>
  </si>
  <si>
    <t>26-160-1690-6002920</t>
  </si>
  <si>
    <t>26-160-1690-6002913</t>
  </si>
  <si>
    <t>26-160-1690-6003626/26-160-1690-6003629</t>
  </si>
  <si>
    <t>CAAU7143471 / TCNU4245666</t>
  </si>
  <si>
    <t>26-160-1690-6004679</t>
  </si>
  <si>
    <t>26-160-1690-6004687</t>
  </si>
  <si>
    <t>26-160-1690-6004681</t>
  </si>
  <si>
    <t>26-160-1690-6002216</t>
  </si>
  <si>
    <t>XYLU8118953 / DFSU7236054</t>
  </si>
  <si>
    <t>3483-6051257</t>
  </si>
  <si>
    <t>MEMPHIS DISTRIBUTION CENTER</t>
  </si>
  <si>
    <t>4XD5707</t>
  </si>
  <si>
    <t>26-730-3658-6002520</t>
  </si>
  <si>
    <t>2616-1690-6005444</t>
  </si>
  <si>
    <t>2616-1690-6005438</t>
  </si>
  <si>
    <t>2616-1690-6005449</t>
  </si>
  <si>
    <t>2616-1690-6005437</t>
  </si>
  <si>
    <t>2616-1690-6006459</t>
  </si>
  <si>
    <t>FBIU5071920</t>
  </si>
  <si>
    <t>6191085</t>
  </si>
  <si>
    <t>H06059</t>
  </si>
  <si>
    <t>SE QUEDA EN PATIO MANIOBRAS - ESTADIA - HASTA QUE EL PERSONAL DE JOHNSON INDIQUE SALIR A RUTA</t>
  </si>
  <si>
    <t>MAERSK FELIXSTOWE</t>
  </si>
  <si>
    <t>KAUTEX OF GEORGIA INC.</t>
  </si>
  <si>
    <t>DICEX S.A DE C.V. Total</t>
  </si>
  <si>
    <t>MEMPHIS DISTRIBUTION SERVICES Total</t>
  </si>
  <si>
    <t>P&amp;P GLOBAL LOGISTICS, LLC. Total</t>
  </si>
  <si>
    <t>TRANSCONTINENTAL DIST. SERVICES Total</t>
  </si>
  <si>
    <t>TRANSPORTES BRABER,S.A.DE C.V. Total</t>
  </si>
  <si>
    <t>Sum of USD AMOUNT</t>
  </si>
  <si>
    <t>Total</t>
  </si>
  <si>
    <t>BRABER</t>
  </si>
  <si>
    <t>P&amp;P G</t>
  </si>
  <si>
    <t>COSTO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</si>
</sst>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[$-409]d\-mmm\-yy;@"/>
    <numFmt numFmtId="168" formatCode="m/d/yy;@"/>
    <numFmt numFmtId="169" formatCode="dd\-mm\-yy;@"/>
    <numFmt numFmtId="170" formatCode="_-\$* #,##0.00_-;&quot;-$&quot;* #,##0.00_-;_-\$* \-??_-;_-@_-"/>
    <numFmt numFmtId="171" formatCode="&quot; $&quot;* #,##0.00&quot; &quot;;&quot;-$&quot;* #,##0.00&quot; &quot;;&quot; $&quot;* &quot;-&quot;#&quot; &quot;;&quot; &quot;@&quot; &quot;"/>
    <numFmt numFmtId="172" formatCode="mm/dd/yy;@"/>
    <numFmt numFmtId="173" formatCode="#,##0.000000"/>
    <numFmt numFmtId="174" formatCode="dd/mm/yy"/>
  </numFmts>
  <fonts count="10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8"/>
      <color theme="3"/>
      <name val="Cambria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000000"/>
      <name val="Calibri"/>
      <family val="2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sz val="11"/>
      <color theme="1"/>
      <name val="Century Gothic"/>
      <family val="2"/>
    </font>
    <font>
      <sz val="9"/>
      <name val="Arial"/>
      <family val="2"/>
    </font>
    <font>
      <sz val="11"/>
      <color theme="1"/>
      <name val="Aptos"/>
      <family val="2"/>
    </font>
    <font>
      <sz val="11"/>
      <name val="Calibri"/>
      <family val="2"/>
    </font>
    <font>
      <sz val="12"/>
      <color theme="1"/>
      <name val="Aptos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 tint="-0.34998626667073579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rgb="FF1F497D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2"/>
      <name val="Aptos"/>
      <family val="2"/>
    </font>
    <font>
      <sz val="7"/>
      <color theme="1"/>
      <name val="Arial"/>
      <family val="2"/>
    </font>
    <font>
      <sz val="10.5"/>
      <color theme="1"/>
      <name val="Aptos"/>
      <family val="2"/>
    </font>
    <font>
      <sz val="9"/>
      <color rgb="FFFFFFFF"/>
      <name val="Century Gothic"/>
      <family val="2"/>
    </font>
    <font>
      <sz val="9"/>
      <color rgb="FF9C57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DengXian"/>
      <charset val="134"/>
    </font>
    <font>
      <sz val="14"/>
      <color rgb="FF072A51"/>
      <name val="Tahoma"/>
      <family val="2"/>
    </font>
    <font>
      <b/>
      <sz val="12"/>
      <color theme="1"/>
      <name val="Aptos"/>
      <family val="2"/>
    </font>
    <font>
      <sz val="9"/>
      <color rgb="FF2F75B5"/>
      <name val="Calibri"/>
      <family val="2"/>
    </font>
    <font>
      <sz val="8"/>
      <color rgb="FFFF0000"/>
      <name val="Calibri"/>
      <family val="2"/>
    </font>
    <font>
      <sz val="8"/>
      <name val="Calibri"/>
      <family val="2"/>
    </font>
    <font>
      <sz val="10"/>
      <color theme="1"/>
      <name val="Times New Roman"/>
      <family val="1"/>
    </font>
    <font>
      <sz val="11"/>
      <color rgb="FFFFFFFF"/>
      <name val="Calibri"/>
      <family val="2"/>
    </font>
    <font>
      <sz val="11"/>
      <color rgb="FF156082"/>
      <name val="Aptos Narrow"/>
      <family val="2"/>
    </font>
    <font>
      <sz val="9"/>
      <color rgb="FFFFFFFF"/>
      <name val="Aptos Narrow"/>
      <family val="2"/>
    </font>
    <font>
      <b/>
      <sz val="10"/>
      <color rgb="FF000000"/>
      <name val="Arial"/>
      <family val="2"/>
    </font>
  </fonts>
  <fills count="7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0B1D2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8EA9DB"/>
      </bottom>
      <diagonal/>
    </border>
    <border>
      <left/>
      <right style="medium">
        <color indexed="64"/>
      </right>
      <top style="medium">
        <color indexed="64"/>
      </top>
      <bottom style="medium">
        <color rgb="FF8EA9DB"/>
      </bottom>
      <diagonal/>
    </border>
    <border>
      <left/>
      <right/>
      <top/>
      <bottom style="medium">
        <color rgb="FF8EA9DB"/>
      </bottom>
      <diagonal/>
    </border>
    <border>
      <left/>
      <right/>
      <top style="medium">
        <color rgb="FF8EA9DB"/>
      </top>
      <bottom style="medium">
        <color rgb="FF8EA9DB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34209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11" borderId="0" applyNumberFormat="0" applyBorder="0" applyAlignment="0" applyProtection="0"/>
    <xf numFmtId="0" fontId="11" fillId="13" borderId="6" applyNumberFormat="0" applyAlignment="0" applyProtection="0"/>
    <xf numFmtId="0" fontId="12" fillId="14" borderId="7" applyNumberFormat="0" applyAlignment="0" applyProtection="0"/>
    <xf numFmtId="0" fontId="13" fillId="14" borderId="6" applyNumberFormat="0" applyAlignment="0" applyProtection="0"/>
    <xf numFmtId="0" fontId="14" fillId="0" borderId="8" applyNumberFormat="0" applyFill="0" applyAlignment="0" applyProtection="0"/>
    <xf numFmtId="0" fontId="2" fillId="15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" fillId="0" borderId="11" applyNumberFormat="0" applyFill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7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6" borderId="0" applyNumberFormat="0" applyBorder="0" applyAlignment="0" applyProtection="0"/>
    <xf numFmtId="0" fontId="17" fillId="40" borderId="0" applyNumberFormat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0" fillId="12" borderId="0" applyNumberFormat="0" applyBorder="0" applyAlignment="0" applyProtection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2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1" fillId="16" borderId="10" applyNumberFormat="0" applyFon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6" borderId="10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1" fillId="0" borderId="0"/>
    <xf numFmtId="0" fontId="1" fillId="0" borderId="0"/>
    <xf numFmtId="0" fontId="1" fillId="16" borderId="10" applyNumberFormat="0" applyFon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16" borderId="10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6" borderId="0" applyNumberFormat="0" applyBorder="0" applyAlignment="0" applyProtection="0"/>
    <xf numFmtId="0" fontId="17" fillId="40" borderId="0" applyNumberFormat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12" borderId="0" applyNumberFormat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4" fillId="0" borderId="3" applyNumberFormat="0" applyFill="0" applyAlignment="0" applyProtection="0"/>
    <xf numFmtId="0" fontId="25" fillId="0" borderId="4" applyNumberFormat="0" applyFill="0" applyAlignment="0" applyProtection="0"/>
    <xf numFmtId="0" fontId="26" fillId="0" borderId="5" applyNumberFormat="0" applyFill="0" applyAlignment="0" applyProtection="0"/>
    <xf numFmtId="0" fontId="26" fillId="0" borderId="0" applyNumberFormat="0" applyFill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29" fillId="12" borderId="0" applyNumberFormat="0" applyBorder="0" applyAlignment="0" applyProtection="0"/>
    <xf numFmtId="0" fontId="30" fillId="13" borderId="6" applyNumberFormat="0" applyAlignment="0" applyProtection="0"/>
    <xf numFmtId="0" fontId="31" fillId="14" borderId="7" applyNumberFormat="0" applyAlignment="0" applyProtection="0"/>
    <xf numFmtId="0" fontId="32" fillId="14" borderId="6" applyNumberFormat="0" applyAlignment="0" applyProtection="0"/>
    <xf numFmtId="0" fontId="33" fillId="0" borderId="8" applyNumberFormat="0" applyFill="0" applyAlignment="0" applyProtection="0"/>
    <xf numFmtId="0" fontId="34" fillId="15" borderId="9" applyNumberFormat="0" applyAlignment="0" applyProtection="0"/>
    <xf numFmtId="0" fontId="35" fillId="0" borderId="0" applyNumberFormat="0" applyFill="0" applyBorder="0" applyAlignment="0" applyProtection="0"/>
    <xf numFmtId="0" fontId="22" fillId="16" borderId="10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11" applyNumberFormat="0" applyFill="0" applyAlignment="0" applyProtection="0"/>
    <xf numFmtId="0" fontId="38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38" fillId="40" borderId="0" applyNumberFormat="0" applyBorder="0" applyAlignment="0" applyProtection="0"/>
    <xf numFmtId="0" fontId="1" fillId="16" borderId="10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16" borderId="10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16" borderId="10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0" borderId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6" borderId="0" applyNumberFormat="0" applyBorder="0" applyAlignment="0" applyProtection="0"/>
    <xf numFmtId="0" fontId="17" fillId="40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12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9" fillId="16" borderId="10" applyNumberFormat="0" applyFont="0" applyAlignment="0" applyProtection="0"/>
    <xf numFmtId="0" fontId="19" fillId="16" borderId="10" applyNumberFormat="0" applyFont="0" applyAlignment="0" applyProtection="0"/>
    <xf numFmtId="0" fontId="19" fillId="16" borderId="10" applyNumberFormat="0" applyFont="0" applyAlignment="0" applyProtection="0"/>
    <xf numFmtId="0" fontId="1" fillId="16" borderId="10" applyNumberFormat="0" applyFont="0" applyAlignment="0" applyProtection="0"/>
    <xf numFmtId="0" fontId="19" fillId="16" borderId="10" applyNumberFormat="0" applyFont="0" applyAlignment="0" applyProtection="0"/>
    <xf numFmtId="0" fontId="1" fillId="16" borderId="10" applyNumberFormat="0" applyFont="0" applyAlignment="0" applyProtection="0"/>
    <xf numFmtId="0" fontId="19" fillId="16" borderId="10" applyNumberFormat="0" applyFont="0" applyAlignment="0" applyProtection="0"/>
    <xf numFmtId="0" fontId="19" fillId="16" borderId="10" applyNumberFormat="0" applyFont="0" applyAlignment="0" applyProtection="0"/>
    <xf numFmtId="0" fontId="19" fillId="16" borderId="10" applyNumberFormat="0" applyFont="0" applyAlignment="0" applyProtection="0"/>
    <xf numFmtId="0" fontId="1" fillId="16" borderId="10" applyNumberFormat="0" applyFont="0" applyAlignment="0" applyProtection="0"/>
    <xf numFmtId="0" fontId="19" fillId="16" borderId="10" applyNumberFormat="0" applyFont="0" applyAlignment="0" applyProtection="0"/>
    <xf numFmtId="0" fontId="1" fillId="16" borderId="10" applyNumberFormat="0" applyFon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16" borderId="10" applyNumberFormat="0" applyFont="0" applyAlignment="0" applyProtection="0"/>
    <xf numFmtId="0" fontId="19" fillId="16" borderId="10" applyNumberFormat="0" applyFont="0" applyAlignment="0" applyProtection="0"/>
    <xf numFmtId="0" fontId="19" fillId="16" borderId="10" applyNumberFormat="0" applyFont="0" applyAlignment="0" applyProtection="0"/>
    <xf numFmtId="0" fontId="19" fillId="16" borderId="10" applyNumberFormat="0" applyFon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16" borderId="10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16" borderId="10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8" fillId="12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0" fillId="0" borderId="0"/>
    <xf numFmtId="165" fontId="1" fillId="0" borderId="0" applyFont="0" applyFill="0" applyBorder="0" applyAlignment="0" applyProtection="0"/>
    <xf numFmtId="0" fontId="10" fillId="12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6" borderId="0" applyNumberFormat="0" applyBorder="0" applyAlignment="0" applyProtection="0"/>
    <xf numFmtId="0" fontId="17" fillId="40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4" fillId="0" borderId="0"/>
    <xf numFmtId="170" fontId="44" fillId="0" borderId="0" applyBorder="0" applyProtection="0"/>
    <xf numFmtId="164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6" fillId="0" borderId="0">
      <alignment vertical="top"/>
    </xf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7" fillId="0" borderId="0"/>
    <xf numFmtId="0" fontId="57" fillId="47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8" fillId="0" borderId="0"/>
    <xf numFmtId="0" fontId="49" fillId="42" borderId="0"/>
    <xf numFmtId="0" fontId="49" fillId="43" borderId="0"/>
    <xf numFmtId="0" fontId="48" fillId="44" borderId="0"/>
    <xf numFmtId="0" fontId="51" fillId="0" borderId="0"/>
    <xf numFmtId="0" fontId="52" fillId="45" borderId="0"/>
    <xf numFmtId="171" fontId="42" fillId="0" borderId="0"/>
    <xf numFmtId="0" fontId="53" fillId="0" borderId="0"/>
    <xf numFmtId="0" fontId="54" fillId="46" borderId="0"/>
    <xf numFmtId="0" fontId="55" fillId="0" borderId="0"/>
    <xf numFmtId="0" fontId="56" fillId="0" borderId="0"/>
    <xf numFmtId="0" fontId="58" fillId="47" borderId="15"/>
    <xf numFmtId="0" fontId="47" fillId="0" borderId="0"/>
    <xf numFmtId="0" fontId="47" fillId="0" borderId="0"/>
    <xf numFmtId="0" fontId="50" fillId="0" borderId="0"/>
    <xf numFmtId="166" fontId="1" fillId="0" borderId="0" applyFont="0" applyFill="0" applyBorder="0" applyAlignment="0" applyProtection="0"/>
    <xf numFmtId="0" fontId="47" fillId="0" borderId="0"/>
    <xf numFmtId="9" fontId="1" fillId="0" borderId="0" applyFont="0" applyFill="0" applyBorder="0" applyAlignment="0" applyProtection="0"/>
    <xf numFmtId="0" fontId="79" fillId="0" borderId="0" applyNumberFormat="0" applyFill="0" applyBorder="0" applyAlignment="0" applyProtection="0"/>
  </cellStyleXfs>
  <cellXfs count="437">
    <xf numFmtId="0" fontId="0" fillId="0" borderId="0" xfId="0"/>
    <xf numFmtId="168" fontId="0" fillId="0" borderId="2" xfId="8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7" fontId="2" fillId="2" borderId="1" xfId="0" applyNumberFormat="1" applyFont="1" applyFill="1" applyBorder="1" applyAlignment="1">
      <alignment horizontal="center" vertical="center" wrapText="1"/>
    </xf>
    <xf numFmtId="165" fontId="2" fillId="2" borderId="1" xfId="1" applyFont="1" applyFill="1" applyBorder="1" applyAlignment="1">
      <alignment horizontal="center" vertical="center" wrapText="1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4" borderId="2" xfId="0" applyFill="1" applyBorder="1"/>
    <xf numFmtId="14" fontId="0" fillId="4" borderId="2" xfId="0" applyNumberFormat="1" applyFill="1" applyBorder="1"/>
    <xf numFmtId="49" fontId="0" fillId="4" borderId="2" xfId="0" applyNumberFormat="1" applyFill="1" applyBorder="1" applyAlignment="1">
      <alignment horizontal="right"/>
    </xf>
    <xf numFmtId="0" fontId="0" fillId="4" borderId="2" xfId="0" applyFill="1" applyBorder="1" applyAlignment="1">
      <alignment horizontal="left"/>
    </xf>
    <xf numFmtId="165" fontId="0" fillId="4" borderId="2" xfId="1" applyFont="1" applyFill="1" applyBorder="1" applyAlignment="1">
      <alignment horizontal="left"/>
    </xf>
    <xf numFmtId="0" fontId="0" fillId="4" borderId="2" xfId="0" applyFill="1" applyBorder="1" applyAlignment="1">
      <alignment horizontal="center" vertical="center" wrapText="1"/>
    </xf>
    <xf numFmtId="0" fontId="0" fillId="5" borderId="2" xfId="0" applyFill="1" applyBorder="1"/>
    <xf numFmtId="14" fontId="0" fillId="5" borderId="2" xfId="0" applyNumberFormat="1" applyFill="1" applyBorder="1"/>
    <xf numFmtId="49" fontId="0" fillId="5" borderId="2" xfId="0" applyNumberFormat="1" applyFill="1" applyBorder="1" applyAlignment="1">
      <alignment horizontal="right"/>
    </xf>
    <xf numFmtId="0" fontId="0" fillId="5" borderId="2" xfId="0" applyFill="1" applyBorder="1" applyAlignment="1">
      <alignment horizontal="left"/>
    </xf>
    <xf numFmtId="165" fontId="0" fillId="5" borderId="2" xfId="1" applyFont="1" applyFill="1" applyBorder="1" applyAlignment="1">
      <alignment horizontal="left"/>
    </xf>
    <xf numFmtId="0" fontId="0" fillId="5" borderId="2" xfId="0" applyFill="1" applyBorder="1" applyAlignment="1">
      <alignment horizontal="center" vertical="center" wrapText="1"/>
    </xf>
    <xf numFmtId="0" fontId="0" fillId="6" borderId="2" xfId="0" applyFill="1" applyBorder="1"/>
    <xf numFmtId="14" fontId="0" fillId="6" borderId="2" xfId="0" applyNumberFormat="1" applyFill="1" applyBorder="1"/>
    <xf numFmtId="49" fontId="0" fillId="6" borderId="2" xfId="0" applyNumberFormat="1" applyFill="1" applyBorder="1" applyAlignment="1">
      <alignment horizontal="right"/>
    </xf>
    <xf numFmtId="0" fontId="0" fillId="6" borderId="2" xfId="0" applyFill="1" applyBorder="1" applyAlignment="1">
      <alignment horizontal="left"/>
    </xf>
    <xf numFmtId="165" fontId="0" fillId="6" borderId="2" xfId="1" applyFont="1" applyFill="1" applyBorder="1" applyAlignment="1">
      <alignment horizontal="left"/>
    </xf>
    <xf numFmtId="0" fontId="0" fillId="6" borderId="2" xfId="0" applyFill="1" applyBorder="1" applyAlignment="1">
      <alignment horizontal="center" vertical="center" wrapText="1"/>
    </xf>
    <xf numFmtId="14" fontId="0" fillId="3" borderId="2" xfId="0" applyNumberFormat="1" applyFill="1" applyBorder="1"/>
    <xf numFmtId="49" fontId="0" fillId="3" borderId="2" xfId="0" applyNumberFormat="1" applyFill="1" applyBorder="1" applyAlignment="1">
      <alignment horizontal="right"/>
    </xf>
    <xf numFmtId="0" fontId="0" fillId="3" borderId="2" xfId="0" applyFill="1" applyBorder="1" applyAlignment="1">
      <alignment horizontal="left"/>
    </xf>
    <xf numFmtId="165" fontId="0" fillId="3" borderId="2" xfId="1" applyFont="1" applyFill="1" applyBorder="1" applyAlignment="1">
      <alignment horizontal="left"/>
    </xf>
    <xf numFmtId="0" fontId="0" fillId="3" borderId="2" xfId="0" applyFill="1" applyBorder="1" applyAlignment="1">
      <alignment horizontal="center" vertical="center" wrapText="1"/>
    </xf>
    <xf numFmtId="0" fontId="0" fillId="7" borderId="2" xfId="0" applyFill="1" applyBorder="1"/>
    <xf numFmtId="14" fontId="0" fillId="7" borderId="2" xfId="0" applyNumberFormat="1" applyFill="1" applyBorder="1"/>
    <xf numFmtId="49" fontId="0" fillId="7" borderId="2" xfId="0" applyNumberFormat="1" applyFill="1" applyBorder="1" applyAlignment="1">
      <alignment horizontal="right"/>
    </xf>
    <xf numFmtId="0" fontId="0" fillId="7" borderId="2" xfId="0" applyFill="1" applyBorder="1" applyAlignment="1">
      <alignment horizontal="left"/>
    </xf>
    <xf numFmtId="165" fontId="0" fillId="7" borderId="2" xfId="1" applyFont="1" applyFill="1" applyBorder="1" applyAlignment="1">
      <alignment horizontal="left"/>
    </xf>
    <xf numFmtId="0" fontId="0" fillId="7" borderId="2" xfId="0" applyFill="1" applyBorder="1" applyAlignment="1">
      <alignment horizontal="center" vertical="center" wrapText="1"/>
    </xf>
    <xf numFmtId="0" fontId="0" fillId="8" borderId="2" xfId="0" applyFill="1" applyBorder="1"/>
    <xf numFmtId="14" fontId="0" fillId="8" borderId="2" xfId="0" applyNumberFormat="1" applyFill="1" applyBorder="1"/>
    <xf numFmtId="49" fontId="0" fillId="8" borderId="2" xfId="0" applyNumberFormat="1" applyFill="1" applyBorder="1" applyAlignment="1">
      <alignment horizontal="right"/>
    </xf>
    <xf numFmtId="0" fontId="0" fillId="8" borderId="2" xfId="0" applyFill="1" applyBorder="1" applyAlignment="1">
      <alignment horizontal="left"/>
    </xf>
    <xf numFmtId="165" fontId="0" fillId="8" borderId="2" xfId="1" applyFont="1" applyFill="1" applyBorder="1" applyAlignment="1">
      <alignment horizontal="left"/>
    </xf>
    <xf numFmtId="0" fontId="0" fillId="8" borderId="2" xfId="0" applyFill="1" applyBorder="1" applyAlignment="1">
      <alignment horizontal="center" vertical="center" wrapText="1"/>
    </xf>
    <xf numFmtId="0" fontId="0" fillId="9" borderId="2" xfId="0" applyFill="1" applyBorder="1"/>
    <xf numFmtId="14" fontId="0" fillId="9" borderId="2" xfId="0" applyNumberFormat="1" applyFill="1" applyBorder="1"/>
    <xf numFmtId="49" fontId="0" fillId="9" borderId="2" xfId="0" applyNumberFormat="1" applyFill="1" applyBorder="1" applyAlignment="1">
      <alignment horizontal="right"/>
    </xf>
    <xf numFmtId="0" fontId="0" fillId="9" borderId="2" xfId="0" applyFill="1" applyBorder="1" applyAlignment="1">
      <alignment horizontal="left"/>
    </xf>
    <xf numFmtId="165" fontId="0" fillId="9" borderId="2" xfId="1" applyFont="1" applyFill="1" applyBorder="1" applyAlignment="1">
      <alignment horizontal="left"/>
    </xf>
    <xf numFmtId="0" fontId="0" fillId="9" borderId="2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65" fontId="2" fillId="2" borderId="1" xfId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165" fontId="0" fillId="0" borderId="0" xfId="1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69" fontId="0" fillId="0" borderId="0" xfId="0" applyNumberFormat="1" applyAlignment="1">
      <alignment horizontal="left" vertical="center"/>
    </xf>
    <xf numFmtId="168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5" fontId="0" fillId="0" borderId="2" xfId="1" applyFont="1" applyFill="1" applyBorder="1" applyAlignment="1">
      <alignment horizontal="left" vertical="top"/>
    </xf>
    <xf numFmtId="168" fontId="0" fillId="0" borderId="2" xfId="1" applyNumberFormat="1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169" fontId="2" fillId="2" borderId="2" xfId="0" applyNumberFormat="1" applyFont="1" applyFill="1" applyBorder="1" applyAlignment="1">
      <alignment horizontal="left" vertical="center" wrapText="1"/>
    </xf>
    <xf numFmtId="167" fontId="2" fillId="2" borderId="2" xfId="0" applyNumberFormat="1" applyFont="1" applyFill="1" applyBorder="1" applyAlignment="1">
      <alignment horizontal="left" vertical="center" wrapText="1"/>
    </xf>
    <xf numFmtId="165" fontId="2" fillId="2" borderId="2" xfId="1" applyFont="1" applyFill="1" applyBorder="1" applyAlignment="1">
      <alignment horizontal="left" vertical="center" wrapText="1"/>
    </xf>
    <xf numFmtId="168" fontId="2" fillId="2" borderId="2" xfId="0" applyNumberFormat="1" applyFont="1" applyFill="1" applyBorder="1" applyAlignment="1">
      <alignment horizontal="left" vertical="center" wrapText="1"/>
    </xf>
    <xf numFmtId="0" fontId="2" fillId="41" borderId="14" xfId="0" applyFont="1" applyFill="1" applyBorder="1" applyAlignment="1">
      <alignment horizontal="center" vertical="center" wrapText="1"/>
    </xf>
    <xf numFmtId="165" fontId="2" fillId="2" borderId="2" xfId="1" applyFont="1" applyFill="1" applyBorder="1" applyAlignment="1">
      <alignment horizontal="center" vertical="center" wrapText="1"/>
    </xf>
    <xf numFmtId="14" fontId="0" fillId="0" borderId="2" xfId="1" applyNumberFormat="1" applyFont="1" applyFill="1" applyBorder="1" applyAlignment="1">
      <alignment horizontal="left"/>
    </xf>
    <xf numFmtId="165" fontId="0" fillId="0" borderId="2" xfId="1" applyFont="1" applyFill="1" applyBorder="1"/>
    <xf numFmtId="49" fontId="0" fillId="0" borderId="2" xfId="1" applyNumberFormat="1" applyFont="1" applyFill="1" applyBorder="1" applyAlignment="1">
      <alignment horizontal="left" vertical="center"/>
    </xf>
    <xf numFmtId="0" fontId="0" fillId="0" borderId="2" xfId="1" applyNumberFormat="1" applyFont="1" applyFill="1" applyBorder="1" applyAlignment="1">
      <alignment horizontal="left" vertical="center"/>
    </xf>
    <xf numFmtId="14" fontId="1" fillId="0" borderId="2" xfId="6406" applyNumberFormat="1" applyFont="1" applyFill="1" applyBorder="1" applyAlignment="1">
      <alignment horizontal="left" vertical="justify"/>
    </xf>
    <xf numFmtId="49" fontId="0" fillId="0" borderId="2" xfId="0" applyNumberForma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49" fontId="0" fillId="0" borderId="2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165" fontId="0" fillId="0" borderId="2" xfId="1" applyFont="1" applyFill="1" applyBorder="1" applyAlignment="1">
      <alignment horizontal="right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14" fontId="0" fillId="0" borderId="2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65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1" fontId="0" fillId="0" borderId="2" xfId="0" applyNumberFormat="1" applyBorder="1" applyAlignment="1">
      <alignment horizontal="left"/>
    </xf>
    <xf numFmtId="15" fontId="0" fillId="0" borderId="2" xfId="0" applyNumberFormat="1" applyBorder="1" applyAlignment="1">
      <alignment horizontal="left"/>
    </xf>
    <xf numFmtId="49" fontId="0" fillId="0" borderId="2" xfId="0" applyNumberFormat="1" applyBorder="1"/>
    <xf numFmtId="49" fontId="0" fillId="0" borderId="2" xfId="0" applyNumberFormat="1" applyBorder="1" applyAlignment="1">
      <alignment horizontal="left" wrapText="1"/>
    </xf>
    <xf numFmtId="14" fontId="43" fillId="0" borderId="2" xfId="0" applyNumberFormat="1" applyFont="1" applyBorder="1" applyAlignment="1">
      <alignment horizontal="left"/>
    </xf>
    <xf numFmtId="44" fontId="0" fillId="0" borderId="2" xfId="6406" applyFont="1" applyFill="1" applyBorder="1" applyAlignment="1">
      <alignment horizontal="left" vertical="center"/>
    </xf>
    <xf numFmtId="172" fontId="0" fillId="0" borderId="2" xfId="1" applyNumberFormat="1" applyFont="1" applyFill="1" applyBorder="1" applyAlignment="1">
      <alignment horizontal="left"/>
    </xf>
    <xf numFmtId="0" fontId="43" fillId="0" borderId="2" xfId="0" applyFont="1" applyBorder="1" applyAlignment="1">
      <alignment horizontal="left"/>
    </xf>
    <xf numFmtId="0" fontId="43" fillId="0" borderId="2" xfId="0" applyFont="1" applyBorder="1" applyAlignment="1">
      <alignment horizontal="left" vertical="center"/>
    </xf>
    <xf numFmtId="0" fontId="43" fillId="0" borderId="2" xfId="0" applyFont="1" applyBorder="1"/>
    <xf numFmtId="49" fontId="43" fillId="0" borderId="2" xfId="0" applyNumberFormat="1" applyFont="1" applyBorder="1" applyAlignment="1">
      <alignment horizontal="left"/>
    </xf>
    <xf numFmtId="0" fontId="43" fillId="0" borderId="2" xfId="0" applyFont="1" applyBorder="1" applyAlignment="1">
      <alignment horizontal="left" vertical="top"/>
    </xf>
    <xf numFmtId="14" fontId="43" fillId="0" borderId="2" xfId="0" applyNumberFormat="1" applyFont="1" applyBorder="1" applyAlignment="1">
      <alignment horizontal="left" vertical="top"/>
    </xf>
    <xf numFmtId="0" fontId="21" fillId="0" borderId="2" xfId="0" applyFont="1" applyBorder="1" applyAlignment="1">
      <alignment horizontal="left"/>
    </xf>
    <xf numFmtId="0" fontId="59" fillId="0" borderId="0" xfId="0" applyFont="1"/>
    <xf numFmtId="0" fontId="60" fillId="0" borderId="2" xfId="15926" applyNumberFormat="1" applyFont="1" applyFill="1" applyBorder="1" applyAlignment="1">
      <alignment horizontal="left"/>
    </xf>
    <xf numFmtId="0" fontId="61" fillId="0" borderId="2" xfId="0" applyFont="1" applyBorder="1"/>
    <xf numFmtId="14" fontId="43" fillId="0" borderId="2" xfId="0" applyNumberFormat="1" applyFont="1" applyBorder="1" applyAlignment="1">
      <alignment horizontal="left" vertical="center"/>
    </xf>
    <xf numFmtId="167" fontId="0" fillId="0" borderId="2" xfId="1" applyNumberFormat="1" applyFont="1" applyFill="1" applyBorder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0" fontId="21" fillId="0" borderId="2" xfId="0" applyFont="1" applyBorder="1"/>
    <xf numFmtId="0" fontId="0" fillId="0" borderId="2" xfId="0" applyBorder="1" applyAlignment="1">
      <alignment horizontal="center"/>
    </xf>
    <xf numFmtId="14" fontId="43" fillId="0" borderId="2" xfId="1" applyNumberFormat="1" applyFont="1" applyFill="1" applyBorder="1" applyAlignment="1">
      <alignment horizontal="left"/>
    </xf>
    <xf numFmtId="0" fontId="63" fillId="0" borderId="0" xfId="0" applyFont="1"/>
    <xf numFmtId="0" fontId="43" fillId="48" borderId="2" xfId="0" applyFont="1" applyFill="1" applyBorder="1"/>
    <xf numFmtId="0" fontId="43" fillId="48" borderId="2" xfId="0" applyFont="1" applyFill="1" applyBorder="1" applyAlignment="1">
      <alignment horizontal="left" vertical="center"/>
    </xf>
    <xf numFmtId="0" fontId="42" fillId="0" borderId="17" xfId="0" applyFont="1" applyBorder="1" applyAlignment="1">
      <alignment vertical="center"/>
    </xf>
    <xf numFmtId="4" fontId="0" fillId="0" borderId="0" xfId="0" applyNumberFormat="1"/>
    <xf numFmtId="0" fontId="64" fillId="0" borderId="18" xfId="0" applyFont="1" applyBorder="1" applyAlignment="1">
      <alignment vertical="center"/>
    </xf>
    <xf numFmtId="0" fontId="64" fillId="0" borderId="19" xfId="0" applyFont="1" applyBorder="1" applyAlignment="1">
      <alignment vertical="center"/>
    </xf>
    <xf numFmtId="0" fontId="64" fillId="0" borderId="20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0" fillId="0" borderId="22" xfId="0" applyBorder="1"/>
    <xf numFmtId="0" fontId="42" fillId="0" borderId="23" xfId="0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42" fillId="0" borderId="26" xfId="0" applyFont="1" applyBorder="1" applyAlignment="1">
      <alignment vertical="center"/>
    </xf>
    <xf numFmtId="0" fontId="60" fillId="8" borderId="2" xfId="15926" applyNumberFormat="1" applyFont="1" applyFill="1" applyBorder="1" applyAlignment="1">
      <alignment horizontal="left"/>
    </xf>
    <xf numFmtId="0" fontId="42" fillId="0" borderId="16" xfId="0" applyFont="1" applyBorder="1" applyAlignment="1">
      <alignment vertical="center"/>
    </xf>
    <xf numFmtId="0" fontId="42" fillId="0" borderId="0" xfId="0" applyFont="1" applyAlignment="1">
      <alignment vertical="center" wrapText="1"/>
    </xf>
    <xf numFmtId="0" fontId="65" fillId="0" borderId="16" xfId="0" applyFont="1" applyBorder="1" applyAlignment="1">
      <alignment vertical="center"/>
    </xf>
    <xf numFmtId="0" fontId="65" fillId="0" borderId="27" xfId="0" applyFont="1" applyBorder="1" applyAlignment="1">
      <alignment vertical="center"/>
    </xf>
    <xf numFmtId="0" fontId="66" fillId="0" borderId="17" xfId="0" applyFont="1" applyBorder="1" applyAlignment="1">
      <alignment vertical="center"/>
    </xf>
    <xf numFmtId="0" fontId="66" fillId="0" borderId="28" xfId="0" applyFont="1" applyBorder="1" applyAlignment="1">
      <alignment vertical="center"/>
    </xf>
    <xf numFmtId="0" fontId="66" fillId="0" borderId="28" xfId="0" applyFont="1" applyBorder="1" applyAlignment="1">
      <alignment horizontal="center" vertical="center"/>
    </xf>
    <xf numFmtId="0" fontId="65" fillId="0" borderId="28" xfId="0" applyFont="1" applyBorder="1" applyAlignment="1">
      <alignment vertical="center"/>
    </xf>
    <xf numFmtId="0" fontId="5" fillId="49" borderId="29" xfId="0" applyFont="1" applyFill="1" applyBorder="1" applyAlignment="1">
      <alignment wrapText="1"/>
    </xf>
    <xf numFmtId="0" fontId="5" fillId="50" borderId="29" xfId="0" applyFont="1" applyFill="1" applyBorder="1" applyAlignment="1">
      <alignment wrapText="1"/>
    </xf>
    <xf numFmtId="0" fontId="65" fillId="0" borderId="30" xfId="0" applyFont="1" applyBorder="1" applyAlignment="1">
      <alignment vertical="center"/>
    </xf>
    <xf numFmtId="165" fontId="3" fillId="0" borderId="0" xfId="1" applyFont="1"/>
    <xf numFmtId="44" fontId="3" fillId="0" borderId="0" xfId="0" applyNumberFormat="1" applyFont="1"/>
    <xf numFmtId="0" fontId="0" fillId="0" borderId="21" xfId="0" applyBorder="1" applyAlignment="1">
      <alignment horizontal="left"/>
    </xf>
    <xf numFmtId="0" fontId="3" fillId="51" borderId="0" xfId="0" applyFont="1" applyFill="1" applyAlignment="1">
      <alignment horizontal="center"/>
    </xf>
    <xf numFmtId="165" fontId="0" fillId="0" borderId="0" xfId="1" applyFont="1"/>
    <xf numFmtId="10" fontId="0" fillId="0" borderId="0" xfId="34207" applyNumberFormat="1" applyFont="1"/>
    <xf numFmtId="0" fontId="3" fillId="51" borderId="0" xfId="0" applyFont="1" applyFill="1"/>
    <xf numFmtId="165" fontId="3" fillId="51" borderId="0" xfId="1" applyFont="1" applyFill="1"/>
    <xf numFmtId="10" fontId="3" fillId="51" borderId="0" xfId="34207" applyNumberFormat="1" applyFont="1" applyFill="1"/>
    <xf numFmtId="44" fontId="0" fillId="0" borderId="0" xfId="0" applyNumberFormat="1"/>
    <xf numFmtId="0" fontId="3" fillId="0" borderId="0" xfId="0" applyFont="1"/>
    <xf numFmtId="165" fontId="0" fillId="0" borderId="0" xfId="1" applyFont="1" applyFill="1" applyBorder="1" applyAlignment="1">
      <alignment horizontal="right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67" fillId="0" borderId="2" xfId="0" applyFont="1" applyBorder="1" applyAlignment="1">
      <alignment horizontal="left"/>
    </xf>
    <xf numFmtId="165" fontId="0" fillId="0" borderId="0" xfId="0" applyNumberFormat="1"/>
    <xf numFmtId="165" fontId="3" fillId="0" borderId="31" xfId="0" applyNumberFormat="1" applyFont="1" applyBorder="1"/>
    <xf numFmtId="165" fontId="3" fillId="0" borderId="0" xfId="0" applyNumberFormat="1" applyFont="1"/>
    <xf numFmtId="0" fontId="3" fillId="0" borderId="0" xfId="0" applyFont="1" applyAlignment="1">
      <alignment horizontal="center"/>
    </xf>
    <xf numFmtId="0" fontId="43" fillId="0" borderId="32" xfId="0" applyFont="1" applyBorder="1" applyAlignment="1">
      <alignment horizontal="left"/>
    </xf>
    <xf numFmtId="16" fontId="45" fillId="0" borderId="2" xfId="0" applyNumberFormat="1" applyFont="1" applyBorder="1"/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0" fillId="0" borderId="1" xfId="0" applyBorder="1"/>
    <xf numFmtId="165" fontId="0" fillId="0" borderId="2" xfId="1" applyFont="1" applyFill="1" applyBorder="1" applyAlignment="1">
      <alignment horizontal="left" vertical="center"/>
    </xf>
    <xf numFmtId="0" fontId="0" fillId="0" borderId="32" xfId="0" applyBorder="1" applyAlignment="1">
      <alignment horizontal="left" vertical="top"/>
    </xf>
    <xf numFmtId="49" fontId="0" fillId="0" borderId="32" xfId="0" applyNumberFormat="1" applyBorder="1" applyAlignment="1">
      <alignment horizontal="left" vertical="top"/>
    </xf>
    <xf numFmtId="0" fontId="0" fillId="0" borderId="32" xfId="0" applyBorder="1"/>
    <xf numFmtId="14" fontId="43" fillId="0" borderId="32" xfId="0" applyNumberFormat="1" applyFont="1" applyBorder="1" applyAlignment="1">
      <alignment horizontal="left"/>
    </xf>
    <xf numFmtId="14" fontId="0" fillId="0" borderId="2" xfId="0" applyNumberFormat="1" applyBorder="1"/>
    <xf numFmtId="165" fontId="0" fillId="0" borderId="2" xfId="1" applyFont="1" applyBorder="1"/>
    <xf numFmtId="0" fontId="0" fillId="0" borderId="21" xfId="0" applyBorder="1"/>
    <xf numFmtId="0" fontId="0" fillId="0" borderId="23" xfId="0" applyBorder="1"/>
    <xf numFmtId="14" fontId="0" fillId="0" borderId="24" xfId="0" applyNumberFormat="1" applyBorder="1"/>
    <xf numFmtId="165" fontId="0" fillId="0" borderId="1" xfId="1" applyFont="1" applyBorder="1"/>
    <xf numFmtId="0" fontId="68" fillId="52" borderId="2" xfId="0" applyFont="1" applyFill="1" applyBorder="1" applyAlignment="1">
      <alignment horizontal="center" vertical="center" wrapText="1"/>
    </xf>
    <xf numFmtId="1" fontId="68" fillId="52" borderId="2" xfId="0" applyNumberFormat="1" applyFont="1" applyFill="1" applyBorder="1" applyAlignment="1">
      <alignment horizontal="center" vertical="center" wrapText="1"/>
    </xf>
    <xf numFmtId="0" fontId="67" fillId="52" borderId="2" xfId="0" applyFont="1" applyFill="1" applyBorder="1" applyAlignment="1">
      <alignment horizontal="center" vertical="center" wrapText="1"/>
    </xf>
    <xf numFmtId="0" fontId="69" fillId="52" borderId="2" xfId="0" applyFont="1" applyFill="1" applyBorder="1" applyAlignment="1">
      <alignment horizontal="center" vertical="center" wrapText="1"/>
    </xf>
    <xf numFmtId="3" fontId="67" fillId="52" borderId="2" xfId="0" applyNumberFormat="1" applyFont="1" applyFill="1" applyBorder="1" applyAlignment="1">
      <alignment horizontal="center" vertical="center" wrapText="1"/>
    </xf>
    <xf numFmtId="173" fontId="69" fillId="52" borderId="2" xfId="0" applyNumberFormat="1" applyFont="1" applyFill="1" applyBorder="1" applyAlignment="1">
      <alignment horizontal="center" vertical="center" wrapText="1"/>
    </xf>
    <xf numFmtId="4" fontId="69" fillId="52" borderId="2" xfId="0" applyNumberFormat="1" applyFont="1" applyFill="1" applyBorder="1" applyAlignment="1">
      <alignment horizontal="center" vertical="center" wrapText="1"/>
    </xf>
    <xf numFmtId="4" fontId="70" fillId="52" borderId="2" xfId="0" applyNumberFormat="1" applyFont="1" applyFill="1" applyBorder="1" applyAlignment="1">
      <alignment horizontal="center" vertical="center" wrapText="1"/>
    </xf>
    <xf numFmtId="1" fontId="67" fillId="52" borderId="2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14" fontId="71" fillId="0" borderId="12" xfId="0" applyNumberFormat="1" applyFont="1" applyBorder="1"/>
    <xf numFmtId="1" fontId="71" fillId="0" borderId="2" xfId="0" applyNumberFormat="1" applyFont="1" applyBorder="1" applyAlignment="1">
      <alignment horizontal="center" vertical="center"/>
    </xf>
    <xf numFmtId="0" fontId="72" fillId="0" borderId="1" xfId="0" applyFont="1" applyBorder="1"/>
    <xf numFmtId="3" fontId="0" fillId="0" borderId="1" xfId="0" applyNumberFormat="1" applyBorder="1"/>
    <xf numFmtId="173" fontId="73" fillId="0" borderId="1" xfId="0" applyNumberFormat="1" applyFont="1" applyBorder="1"/>
    <xf numFmtId="0" fontId="73" fillId="0" borderId="1" xfId="0" applyFont="1" applyBorder="1"/>
    <xf numFmtId="4" fontId="73" fillId="0" borderId="1" xfId="0" applyNumberFormat="1" applyFont="1" applyBorder="1"/>
    <xf numFmtId="1" fontId="0" fillId="0" borderId="1" xfId="0" applyNumberFormat="1" applyBorder="1"/>
    <xf numFmtId="4" fontId="72" fillId="0" borderId="1" xfId="0" applyNumberFormat="1" applyFont="1" applyBorder="1"/>
    <xf numFmtId="0" fontId="3" fillId="0" borderId="1" xfId="0" applyFont="1" applyBorder="1"/>
    <xf numFmtId="0" fontId="72" fillId="0" borderId="2" xfId="0" applyFont="1" applyBorder="1"/>
    <xf numFmtId="174" fontId="0" fillId="0" borderId="2" xfId="0" applyNumberFormat="1" applyBorder="1"/>
    <xf numFmtId="0" fontId="0" fillId="0" borderId="33" xfId="0" applyBorder="1"/>
    <xf numFmtId="14" fontId="71" fillId="0" borderId="1" xfId="0" applyNumberFormat="1" applyFont="1" applyBorder="1"/>
    <xf numFmtId="0" fontId="3" fillId="0" borderId="2" xfId="0" applyFont="1" applyBorder="1"/>
    <xf numFmtId="14" fontId="71" fillId="0" borderId="34" xfId="0" applyNumberFormat="1" applyFont="1" applyBorder="1"/>
    <xf numFmtId="3" fontId="0" fillId="0" borderId="2" xfId="0" applyNumberFormat="1" applyBorder="1"/>
    <xf numFmtId="173" fontId="73" fillId="0" borderId="2" xfId="0" applyNumberFormat="1" applyFont="1" applyBorder="1"/>
    <xf numFmtId="0" fontId="73" fillId="0" borderId="2" xfId="0" applyFont="1" applyBorder="1"/>
    <xf numFmtId="4" fontId="73" fillId="0" borderId="2" xfId="0" applyNumberFormat="1" applyFont="1" applyBorder="1"/>
    <xf numFmtId="1" fontId="0" fillId="0" borderId="2" xfId="0" applyNumberFormat="1" applyBorder="1"/>
    <xf numFmtId="4" fontId="72" fillId="0" borderId="2" xfId="0" applyNumberFormat="1" applyFont="1" applyBorder="1"/>
    <xf numFmtId="0" fontId="0" fillId="0" borderId="35" xfId="0" applyBorder="1"/>
    <xf numFmtId="14" fontId="71" fillId="0" borderId="2" xfId="0" applyNumberFormat="1" applyFont="1" applyBorder="1"/>
    <xf numFmtId="4" fontId="74" fillId="0" borderId="2" xfId="0" applyNumberFormat="1" applyFont="1" applyBorder="1"/>
    <xf numFmtId="174" fontId="0" fillId="0" borderId="1" xfId="0" applyNumberFormat="1" applyBorder="1"/>
    <xf numFmtId="165" fontId="15" fillId="0" borderId="0" xfId="1" applyFont="1"/>
    <xf numFmtId="165" fontId="15" fillId="0" borderId="0" xfId="1" applyFont="1" applyBorder="1"/>
    <xf numFmtId="0" fontId="3" fillId="0" borderId="36" xfId="0" applyFont="1" applyBorder="1"/>
    <xf numFmtId="8" fontId="0" fillId="0" borderId="0" xfId="0" applyNumberFormat="1"/>
    <xf numFmtId="165" fontId="0" fillId="0" borderId="37" xfId="1" applyFont="1" applyBorder="1"/>
    <xf numFmtId="0" fontId="0" fillId="0" borderId="0" xfId="0" applyAlignment="1">
      <alignment wrapText="1"/>
    </xf>
    <xf numFmtId="165" fontId="15" fillId="0" borderId="0" xfId="0" applyNumberFormat="1" applyFont="1"/>
    <xf numFmtId="44" fontId="3" fillId="0" borderId="31" xfId="0" applyNumberFormat="1" applyFont="1" applyBorder="1"/>
    <xf numFmtId="0" fontId="0" fillId="53" borderId="38" xfId="0" applyFill="1" applyBorder="1"/>
    <xf numFmtId="0" fontId="0" fillId="53" borderId="39" xfId="0" applyFill="1" applyBorder="1"/>
    <xf numFmtId="0" fontId="0" fillId="53" borderId="27" xfId="0" applyFill="1" applyBorder="1"/>
    <xf numFmtId="165" fontId="0" fillId="0" borderId="0" xfId="1" applyFont="1" applyBorder="1" applyAlignment="1">
      <alignment wrapText="1"/>
    </xf>
    <xf numFmtId="165" fontId="0" fillId="0" borderId="37" xfId="1" applyFont="1" applyBorder="1" applyAlignment="1">
      <alignment wrapText="1"/>
    </xf>
    <xf numFmtId="0" fontId="43" fillId="53" borderId="2" xfId="0" applyFont="1" applyFill="1" applyBorder="1" applyAlignment="1">
      <alignment horizontal="left" vertical="center"/>
    </xf>
    <xf numFmtId="8" fontId="0" fillId="0" borderId="0" xfId="0" applyNumberFormat="1" applyAlignment="1">
      <alignment wrapText="1"/>
    </xf>
    <xf numFmtId="6" fontId="0" fillId="0" borderId="0" xfId="0" applyNumberFormat="1" applyAlignment="1">
      <alignment wrapText="1"/>
    </xf>
    <xf numFmtId="0" fontId="42" fillId="0" borderId="2" xfId="0" applyFont="1" applyBorder="1" applyAlignment="1">
      <alignment vertical="center"/>
    </xf>
    <xf numFmtId="44" fontId="0" fillId="0" borderId="40" xfId="0" applyNumberFormat="1" applyBorder="1"/>
    <xf numFmtId="165" fontId="0" fillId="0" borderId="41" xfId="0" applyNumberFormat="1" applyBorder="1"/>
    <xf numFmtId="44" fontId="75" fillId="0" borderId="0" xfId="0" applyNumberFormat="1" applyFont="1"/>
    <xf numFmtId="0" fontId="65" fillId="0" borderId="42" xfId="0" applyFont="1" applyBorder="1" applyAlignment="1">
      <alignment vertical="center"/>
    </xf>
    <xf numFmtId="0" fontId="65" fillId="0" borderId="43" xfId="0" applyFont="1" applyBorder="1" applyAlignment="1">
      <alignment vertical="center"/>
    </xf>
    <xf numFmtId="0" fontId="65" fillId="0" borderId="44" xfId="0" applyFont="1" applyBorder="1" applyAlignment="1">
      <alignment vertical="center"/>
    </xf>
    <xf numFmtId="0" fontId="66" fillId="0" borderId="45" xfId="0" applyFont="1" applyBorder="1" applyAlignment="1">
      <alignment vertical="center"/>
    </xf>
    <xf numFmtId="0" fontId="66" fillId="0" borderId="32" xfId="0" applyFont="1" applyBorder="1" applyAlignment="1">
      <alignment vertical="center"/>
    </xf>
    <xf numFmtId="165" fontId="66" fillId="0" borderId="32" xfId="1" applyFont="1" applyFill="1" applyBorder="1" applyAlignment="1">
      <alignment vertical="center"/>
    </xf>
    <xf numFmtId="0" fontId="0" fillId="0" borderId="32" xfId="0" applyBorder="1" applyAlignment="1">
      <alignment horizontal="left"/>
    </xf>
    <xf numFmtId="0" fontId="0" fillId="0" borderId="46" xfId="0" applyBorder="1" applyAlignment="1">
      <alignment horizontal="left"/>
    </xf>
    <xf numFmtId="0" fontId="66" fillId="0" borderId="21" xfId="0" applyFont="1" applyBorder="1" applyAlignment="1">
      <alignment vertical="center"/>
    </xf>
    <xf numFmtId="0" fontId="66" fillId="0" borderId="2" xfId="0" applyFont="1" applyBorder="1" applyAlignment="1">
      <alignment vertical="center"/>
    </xf>
    <xf numFmtId="165" fontId="66" fillId="0" borderId="2" xfId="1" applyFont="1" applyFill="1" applyBorder="1" applyAlignment="1">
      <alignment vertical="center"/>
    </xf>
    <xf numFmtId="0" fontId="0" fillId="0" borderId="22" xfId="0" applyBorder="1" applyAlignment="1">
      <alignment horizontal="left"/>
    </xf>
    <xf numFmtId="165" fontId="66" fillId="0" borderId="24" xfId="1" applyFont="1" applyFill="1" applyBorder="1" applyAlignment="1">
      <alignment vertical="center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165" fontId="0" fillId="0" borderId="40" xfId="1" applyFont="1" applyBorder="1"/>
    <xf numFmtId="0" fontId="65" fillId="0" borderId="0" xfId="0" applyFont="1" applyAlignment="1">
      <alignment vertical="center"/>
    </xf>
    <xf numFmtId="14" fontId="42" fillId="0" borderId="2" xfId="0" applyNumberFormat="1" applyFont="1" applyBorder="1" applyAlignment="1">
      <alignment vertical="center"/>
    </xf>
    <xf numFmtId="4" fontId="42" fillId="0" borderId="2" xfId="0" applyNumberFormat="1" applyFont="1" applyBorder="1" applyAlignment="1">
      <alignment horizontal="right" vertical="center"/>
    </xf>
    <xf numFmtId="0" fontId="42" fillId="0" borderId="24" xfId="0" applyFont="1" applyBorder="1" applyAlignment="1">
      <alignment vertical="center"/>
    </xf>
    <xf numFmtId="14" fontId="42" fillId="0" borderId="24" xfId="0" applyNumberFormat="1" applyFont="1" applyBorder="1" applyAlignment="1">
      <alignment vertical="center"/>
    </xf>
    <xf numFmtId="4" fontId="64" fillId="0" borderId="2" xfId="0" applyNumberFormat="1" applyFont="1" applyBorder="1" applyAlignment="1">
      <alignment horizontal="right" vertical="center"/>
    </xf>
    <xf numFmtId="0" fontId="64" fillId="0" borderId="24" xfId="0" applyFont="1" applyBorder="1" applyAlignment="1">
      <alignment horizontal="right" vertical="center"/>
    </xf>
    <xf numFmtId="0" fontId="1" fillId="0" borderId="2" xfId="0" applyFont="1" applyBorder="1"/>
    <xf numFmtId="14" fontId="71" fillId="54" borderId="34" xfId="0" applyNumberFormat="1" applyFont="1" applyFill="1" applyBorder="1"/>
    <xf numFmtId="1" fontId="71" fillId="54" borderId="2" xfId="0" applyNumberFormat="1" applyFont="1" applyFill="1" applyBorder="1" applyAlignment="1">
      <alignment horizontal="center" vertical="center"/>
    </xf>
    <xf numFmtId="0" fontId="1" fillId="54" borderId="2" xfId="0" applyFont="1" applyFill="1" applyBorder="1"/>
    <xf numFmtId="0" fontId="72" fillId="54" borderId="2" xfId="0" applyFont="1" applyFill="1" applyBorder="1"/>
    <xf numFmtId="0" fontId="0" fillId="54" borderId="2" xfId="0" applyFill="1" applyBorder="1"/>
    <xf numFmtId="3" fontId="0" fillId="54" borderId="2" xfId="0" applyNumberFormat="1" applyFill="1" applyBorder="1"/>
    <xf numFmtId="173" fontId="73" fillId="54" borderId="2" xfId="0" applyNumberFormat="1" applyFont="1" applyFill="1" applyBorder="1"/>
    <xf numFmtId="0" fontId="73" fillId="54" borderId="2" xfId="0" applyFont="1" applyFill="1" applyBorder="1"/>
    <xf numFmtId="4" fontId="73" fillId="54" borderId="2" xfId="0" applyNumberFormat="1" applyFont="1" applyFill="1" applyBorder="1"/>
    <xf numFmtId="1" fontId="0" fillId="54" borderId="2" xfId="0" applyNumberFormat="1" applyFill="1" applyBorder="1"/>
    <xf numFmtId="4" fontId="72" fillId="54" borderId="2" xfId="0" applyNumberFormat="1" applyFont="1" applyFill="1" applyBorder="1"/>
    <xf numFmtId="0" fontId="3" fillId="54" borderId="2" xfId="0" applyFont="1" applyFill="1" applyBorder="1"/>
    <xf numFmtId="0" fontId="76" fillId="55" borderId="16" xfId="0" applyFont="1" applyFill="1" applyBorder="1" applyAlignment="1">
      <alignment vertical="center"/>
    </xf>
    <xf numFmtId="0" fontId="76" fillId="55" borderId="27" xfId="0" applyFont="1" applyFill="1" applyBorder="1" applyAlignment="1">
      <alignment vertical="center"/>
    </xf>
    <xf numFmtId="0" fontId="77" fillId="0" borderId="17" xfId="0" applyFont="1" applyBorder="1" applyAlignment="1">
      <alignment vertical="center"/>
    </xf>
    <xf numFmtId="0" fontId="77" fillId="0" borderId="28" xfId="0" applyFont="1" applyBorder="1" applyAlignment="1">
      <alignment vertical="center"/>
    </xf>
    <xf numFmtId="0" fontId="77" fillId="56" borderId="17" xfId="0" applyFont="1" applyFill="1" applyBorder="1" applyAlignment="1">
      <alignment vertical="center"/>
    </xf>
    <xf numFmtId="0" fontId="77" fillId="56" borderId="28" xfId="0" applyFont="1" applyFill="1" applyBorder="1" applyAlignment="1">
      <alignment vertical="center"/>
    </xf>
    <xf numFmtId="0" fontId="66" fillId="0" borderId="0" xfId="0" applyFont="1" applyAlignment="1">
      <alignment vertical="center"/>
    </xf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/>
    </xf>
    <xf numFmtId="0" fontId="0" fillId="0" borderId="25" xfId="0" applyBorder="1" applyAlignment="1">
      <alignment horizontal="left" vertical="top"/>
    </xf>
    <xf numFmtId="0" fontId="21" fillId="0" borderId="0" xfId="0" applyFont="1"/>
    <xf numFmtId="0" fontId="78" fillId="57" borderId="47" xfId="0" applyFont="1" applyFill="1" applyBorder="1" applyAlignment="1">
      <alignment vertical="center" wrapText="1"/>
    </xf>
    <xf numFmtId="0" fontId="78" fillId="57" borderId="48" xfId="0" applyFont="1" applyFill="1" applyBorder="1" applyAlignment="1">
      <alignment horizontal="center" vertical="center" wrapText="1"/>
    </xf>
    <xf numFmtId="0" fontId="78" fillId="57" borderId="48" xfId="0" applyFont="1" applyFill="1" applyBorder="1" applyAlignment="1">
      <alignment vertical="center" wrapText="1"/>
    </xf>
    <xf numFmtId="14" fontId="42" fillId="58" borderId="49" xfId="0" applyNumberFormat="1" applyFont="1" applyFill="1" applyBorder="1" applyAlignment="1">
      <alignment vertical="center"/>
    </xf>
    <xf numFmtId="0" fontId="42" fillId="58" borderId="49" xfId="0" applyFont="1" applyFill="1" applyBorder="1" applyAlignment="1">
      <alignment horizontal="center" vertical="center"/>
    </xf>
    <xf numFmtId="0" fontId="42" fillId="58" borderId="49" xfId="0" applyFont="1" applyFill="1" applyBorder="1" applyAlignment="1">
      <alignment vertical="center"/>
    </xf>
    <xf numFmtId="0" fontId="42" fillId="59" borderId="49" xfId="0" applyFont="1" applyFill="1" applyBorder="1" applyAlignment="1">
      <alignment vertical="center"/>
    </xf>
    <xf numFmtId="0" fontId="42" fillId="60" borderId="49" xfId="0" applyFont="1" applyFill="1" applyBorder="1" applyAlignment="1">
      <alignment horizontal="right" vertical="center"/>
    </xf>
    <xf numFmtId="0" fontId="42" fillId="60" borderId="49" xfId="0" applyFont="1" applyFill="1" applyBorder="1" applyAlignment="1">
      <alignment vertical="center"/>
    </xf>
    <xf numFmtId="14" fontId="42" fillId="0" borderId="49" xfId="0" applyNumberFormat="1" applyFont="1" applyBorder="1" applyAlignment="1">
      <alignment vertical="center"/>
    </xf>
    <xf numFmtId="0" fontId="42" fillId="0" borderId="49" xfId="0" applyFont="1" applyBorder="1" applyAlignment="1">
      <alignment horizontal="center" vertical="center"/>
    </xf>
    <xf numFmtId="0" fontId="42" fillId="0" borderId="49" xfId="0" applyFont="1" applyBorder="1" applyAlignment="1">
      <alignment vertical="center"/>
    </xf>
    <xf numFmtId="0" fontId="42" fillId="0" borderId="0" xfId="0" applyFont="1" applyAlignment="1">
      <alignment vertical="center"/>
    </xf>
    <xf numFmtId="0" fontId="42" fillId="0" borderId="50" xfId="0" applyFont="1" applyBorder="1" applyAlignment="1">
      <alignment vertical="center"/>
    </xf>
    <xf numFmtId="0" fontId="42" fillId="59" borderId="49" xfId="0" applyFont="1" applyFill="1" applyBorder="1" applyAlignment="1">
      <alignment vertical="center" wrapText="1"/>
    </xf>
    <xf numFmtId="0" fontId="42" fillId="61" borderId="49" xfId="0" applyFont="1" applyFill="1" applyBorder="1" applyAlignment="1">
      <alignment vertical="center"/>
    </xf>
    <xf numFmtId="0" fontId="42" fillId="61" borderId="49" xfId="0" applyFont="1" applyFill="1" applyBorder="1" applyAlignment="1">
      <alignment horizontal="center" vertical="center"/>
    </xf>
    <xf numFmtId="14" fontId="42" fillId="58" borderId="49" xfId="0" applyNumberFormat="1" applyFont="1" applyFill="1" applyBorder="1" applyAlignment="1">
      <alignment horizontal="left" vertical="center"/>
    </xf>
    <xf numFmtId="14" fontId="42" fillId="0" borderId="49" xfId="0" applyNumberFormat="1" applyFont="1" applyBorder="1" applyAlignment="1">
      <alignment horizontal="left" vertical="center"/>
    </xf>
    <xf numFmtId="0" fontId="42" fillId="58" borderId="49" xfId="0" applyFont="1" applyFill="1" applyBorder="1" applyAlignment="1">
      <alignment horizontal="left" vertical="center"/>
    </xf>
    <xf numFmtId="0" fontId="42" fillId="0" borderId="49" xfId="0" applyFont="1" applyBorder="1" applyAlignment="1">
      <alignment horizontal="left" vertical="center"/>
    </xf>
    <xf numFmtId="0" fontId="42" fillId="61" borderId="49" xfId="0" applyFont="1" applyFill="1" applyBorder="1" applyAlignment="1">
      <alignment horizontal="left" vertical="center"/>
    </xf>
    <xf numFmtId="165" fontId="42" fillId="58" borderId="49" xfId="1" applyFont="1" applyFill="1" applyBorder="1" applyAlignment="1">
      <alignment vertical="center"/>
    </xf>
    <xf numFmtId="165" fontId="42" fillId="0" borderId="49" xfId="1" applyFont="1" applyBorder="1" applyAlignment="1">
      <alignment vertical="center"/>
    </xf>
    <xf numFmtId="165" fontId="42" fillId="61" borderId="49" xfId="1" applyFont="1" applyFill="1" applyBorder="1" applyAlignment="1">
      <alignment vertical="center"/>
    </xf>
    <xf numFmtId="0" fontId="0" fillId="0" borderId="0" xfId="0" applyAlignment="1">
      <alignment horizontal="left"/>
    </xf>
    <xf numFmtId="165" fontId="0" fillId="0" borderId="0" xfId="1" applyFont="1" applyAlignment="1">
      <alignment horizontal="left"/>
    </xf>
    <xf numFmtId="0" fontId="43" fillId="0" borderId="0" xfId="0" applyFont="1"/>
    <xf numFmtId="0" fontId="45" fillId="0" borderId="2" xfId="0" applyFont="1" applyBorder="1"/>
    <xf numFmtId="0" fontId="43" fillId="0" borderId="0" xfId="34208" applyFont="1" applyAlignment="1">
      <alignment vertical="center"/>
    </xf>
    <xf numFmtId="49" fontId="0" fillId="0" borderId="0" xfId="0" applyNumberFormat="1"/>
    <xf numFmtId="0" fontId="43" fillId="0" borderId="35" xfId="0" applyFont="1" applyBorder="1" applyAlignment="1">
      <alignment horizontal="left"/>
    </xf>
    <xf numFmtId="0" fontId="45" fillId="0" borderId="35" xfId="0" applyFont="1" applyBorder="1" applyAlignment="1">
      <alignment horizontal="left"/>
    </xf>
    <xf numFmtId="0" fontId="60" fillId="0" borderId="35" xfId="15926" applyNumberFormat="1" applyFont="1" applyFill="1" applyBorder="1" applyAlignment="1">
      <alignment horizontal="left"/>
    </xf>
    <xf numFmtId="0" fontId="43" fillId="0" borderId="35" xfId="0" applyFont="1" applyBorder="1" applyAlignment="1">
      <alignment horizontal="left" vertical="top"/>
    </xf>
    <xf numFmtId="0" fontId="43" fillId="0" borderId="35" xfId="0" applyFont="1" applyBorder="1"/>
    <xf numFmtId="1" fontId="7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165" fontId="3" fillId="0" borderId="31" xfId="1" applyFont="1" applyBorder="1"/>
    <xf numFmtId="0" fontId="80" fillId="0" borderId="0" xfId="0" applyFont="1"/>
    <xf numFmtId="0" fontId="61" fillId="0" borderId="0" xfId="0" applyFont="1"/>
    <xf numFmtId="0" fontId="42" fillId="0" borderId="2" xfId="0" applyFont="1" applyBorder="1" applyAlignment="1">
      <alignment horizontal="right" vertical="center"/>
    </xf>
    <xf numFmtId="14" fontId="0" fillId="0" borderId="2" xfId="0" applyNumberFormat="1" applyBorder="1" applyAlignment="1">
      <alignment horizontal="center"/>
    </xf>
    <xf numFmtId="0" fontId="76" fillId="0" borderId="53" xfId="0" applyFont="1" applyBorder="1" applyAlignment="1">
      <alignment vertical="center"/>
    </xf>
    <xf numFmtId="0" fontId="76" fillId="0" borderId="54" xfId="0" applyFont="1" applyBorder="1" applyAlignment="1">
      <alignment vertical="center"/>
    </xf>
    <xf numFmtId="0" fontId="65" fillId="0" borderId="55" xfId="0" applyFont="1" applyBorder="1" applyAlignment="1">
      <alignment vertical="center"/>
    </xf>
    <xf numFmtId="0" fontId="65" fillId="0" borderId="56" xfId="0" applyFont="1" applyBorder="1" applyAlignment="1">
      <alignment vertical="center"/>
    </xf>
    <xf numFmtId="0" fontId="77" fillId="48" borderId="2" xfId="0" applyFont="1" applyFill="1" applyBorder="1" applyAlignment="1">
      <alignment vertical="center"/>
    </xf>
    <xf numFmtId="0" fontId="77" fillId="0" borderId="2" xfId="0" applyFont="1" applyBorder="1" applyAlignment="1">
      <alignment vertical="center"/>
    </xf>
    <xf numFmtId="0" fontId="43" fillId="0" borderId="0" xfId="34208" applyFont="1" applyFill="1" applyAlignment="1">
      <alignment vertical="center"/>
    </xf>
    <xf numFmtId="0" fontId="42" fillId="0" borderId="2" xfId="0" applyFont="1" applyBorder="1" applyAlignment="1">
      <alignment horizontal="left" vertical="center"/>
    </xf>
    <xf numFmtId="14" fontId="83" fillId="0" borderId="2" xfId="0" applyNumberFormat="1" applyFont="1" applyBorder="1" applyAlignment="1">
      <alignment horizontal="left" vertical="center" wrapText="1"/>
    </xf>
    <xf numFmtId="49" fontId="83" fillId="0" borderId="2" xfId="0" applyNumberFormat="1" applyFont="1" applyBorder="1" applyAlignment="1">
      <alignment horizontal="left" vertical="center" wrapText="1"/>
    </xf>
    <xf numFmtId="0" fontId="43" fillId="48" borderId="2" xfId="0" applyFont="1" applyFill="1" applyBorder="1" applyAlignment="1">
      <alignment horizontal="left"/>
    </xf>
    <xf numFmtId="0" fontId="43" fillId="0" borderId="57" xfId="0" applyFont="1" applyBorder="1"/>
    <xf numFmtId="165" fontId="0" fillId="0" borderId="24" xfId="1" applyFont="1" applyFill="1" applyBorder="1"/>
    <xf numFmtId="0" fontId="84" fillId="0" borderId="0" xfId="0" applyFont="1" applyAlignment="1">
      <alignment horizontal="left" vertical="center" wrapText="1"/>
    </xf>
    <xf numFmtId="0" fontId="2" fillId="62" borderId="18" xfId="0" applyFont="1" applyFill="1" applyBorder="1" applyAlignment="1">
      <alignment horizontal="center" vertical="center" wrapText="1"/>
    </xf>
    <xf numFmtId="0" fontId="2" fillId="62" borderId="19" xfId="0" applyFont="1" applyFill="1" applyBorder="1" applyAlignment="1">
      <alignment horizontal="center" vertical="center" wrapText="1"/>
    </xf>
    <xf numFmtId="0" fontId="2" fillId="62" borderId="20" xfId="0" applyFont="1" applyFill="1" applyBorder="1" applyAlignment="1">
      <alignment horizontal="center" vertical="center" wrapText="1"/>
    </xf>
    <xf numFmtId="0" fontId="66" fillId="0" borderId="23" xfId="0" applyFont="1" applyBorder="1" applyAlignment="1">
      <alignment vertical="center"/>
    </xf>
    <xf numFmtId="4" fontId="85" fillId="0" borderId="0" xfId="0" applyNumberFormat="1" applyFont="1" applyAlignment="1">
      <alignment horizontal="right" vertical="center"/>
    </xf>
    <xf numFmtId="0" fontId="43" fillId="0" borderId="0" xfId="34208" applyFont="1" applyFill="1" applyAlignment="1">
      <alignment horizontal="left" vertical="center"/>
    </xf>
    <xf numFmtId="0" fontId="86" fillId="0" borderId="2" xfId="0" applyFont="1" applyBorder="1" applyAlignment="1">
      <alignment vertical="center"/>
    </xf>
    <xf numFmtId="165" fontId="0" fillId="0" borderId="2" xfId="1" applyFont="1" applyBorder="1" applyAlignment="1">
      <alignment horizontal="left" vertical="center"/>
    </xf>
    <xf numFmtId="0" fontId="43" fillId="60" borderId="2" xfId="0" applyFont="1" applyFill="1" applyBorder="1" applyAlignment="1">
      <alignment horizontal="left"/>
    </xf>
    <xf numFmtId="165" fontId="0" fillId="0" borderId="0" xfId="1" applyFont="1" applyBorder="1"/>
    <xf numFmtId="0" fontId="0" fillId="63" borderId="36" xfId="0" applyFill="1" applyBorder="1"/>
    <xf numFmtId="40" fontId="0" fillId="0" borderId="0" xfId="0" applyNumberFormat="1"/>
    <xf numFmtId="4" fontId="0" fillId="0" borderId="0" xfId="0" applyNumberFormat="1" applyAlignment="1">
      <alignment wrapText="1"/>
    </xf>
    <xf numFmtId="0" fontId="3" fillId="0" borderId="0" xfId="0" applyFont="1" applyAlignment="1">
      <alignment vertical="top"/>
    </xf>
    <xf numFmtId="6" fontId="0" fillId="0" borderId="0" xfId="0" applyNumberFormat="1"/>
    <xf numFmtId="165" fontId="15" fillId="0" borderId="0" xfId="1" applyFont="1" applyFill="1"/>
    <xf numFmtId="0" fontId="2" fillId="64" borderId="36" xfId="0" applyFont="1" applyFill="1" applyBorder="1"/>
    <xf numFmtId="14" fontId="0" fillId="63" borderId="36" xfId="0" applyNumberFormat="1" applyFill="1" applyBorder="1"/>
    <xf numFmtId="0" fontId="0" fillId="0" borderId="36" xfId="0" applyBorder="1"/>
    <xf numFmtId="14" fontId="0" fillId="0" borderId="36" xfId="0" applyNumberFormat="1" applyBorder="1"/>
    <xf numFmtId="49" fontId="0" fillId="63" borderId="36" xfId="0" applyNumberFormat="1" applyFill="1" applyBorder="1"/>
    <xf numFmtId="49" fontId="0" fillId="0" borderId="36" xfId="0" applyNumberFormat="1" applyBorder="1"/>
    <xf numFmtId="165" fontId="0" fillId="63" borderId="36" xfId="1" applyFont="1" applyFill="1" applyBorder="1"/>
    <xf numFmtId="165" fontId="0" fillId="0" borderId="36" xfId="1" applyFont="1" applyBorder="1"/>
    <xf numFmtId="165" fontId="3" fillId="63" borderId="36" xfId="1" applyFont="1" applyFill="1" applyBorder="1"/>
    <xf numFmtId="0" fontId="87" fillId="65" borderId="2" xfId="0" applyFont="1" applyFill="1" applyBorder="1" applyAlignment="1">
      <alignment horizontal="center" vertical="center" wrapText="1"/>
    </xf>
    <xf numFmtId="0" fontId="88" fillId="0" borderId="2" xfId="0" applyFont="1" applyBorder="1" applyAlignment="1">
      <alignment horizontal="center" vertical="center"/>
    </xf>
    <xf numFmtId="0" fontId="89" fillId="0" borderId="2" xfId="0" applyFont="1" applyBorder="1" applyAlignment="1">
      <alignment horizontal="center" vertical="center"/>
    </xf>
    <xf numFmtId="16" fontId="89" fillId="0" borderId="2" xfId="0" applyNumberFormat="1" applyFont="1" applyBorder="1" applyAlignment="1">
      <alignment horizontal="center" vertical="center"/>
    </xf>
    <xf numFmtId="16" fontId="74" fillId="0" borderId="2" xfId="0" applyNumberFormat="1" applyFont="1" applyBorder="1" applyAlignment="1">
      <alignment horizontal="center" vertical="center"/>
    </xf>
    <xf numFmtId="0" fontId="72" fillId="62" borderId="2" xfId="0" applyFont="1" applyFill="1" applyBorder="1" applyAlignment="1">
      <alignment horizontal="center" vertical="center"/>
    </xf>
    <xf numFmtId="0" fontId="89" fillId="48" borderId="2" xfId="0" applyFont="1" applyFill="1" applyBorder="1" applyAlignment="1">
      <alignment horizontal="center" vertical="center"/>
    </xf>
    <xf numFmtId="165" fontId="43" fillId="0" borderId="0" xfId="1" applyFont="1" applyFill="1" applyAlignment="1">
      <alignment horizontal="left" vertical="center"/>
    </xf>
    <xf numFmtId="0" fontId="45" fillId="0" borderId="2" xfId="0" applyFont="1" applyBorder="1" applyAlignment="1">
      <alignment horizontal="left"/>
    </xf>
    <xf numFmtId="165" fontId="0" fillId="0" borderId="2" xfId="1" applyFont="1" applyBorder="1" applyAlignment="1">
      <alignment horizontal="left" vertical="top"/>
    </xf>
    <xf numFmtId="0" fontId="21" fillId="0" borderId="0" xfId="0" applyFont="1" applyAlignment="1">
      <alignment horizontal="left"/>
    </xf>
    <xf numFmtId="49" fontId="43" fillId="0" borderId="2" xfId="0" applyNumberFormat="1" applyFont="1" applyBorder="1" applyAlignment="1">
      <alignment horizontal="left" vertical="top"/>
    </xf>
    <xf numFmtId="0" fontId="43" fillId="66" borderId="2" xfId="0" applyFont="1" applyFill="1" applyBorder="1"/>
    <xf numFmtId="0" fontId="90" fillId="0" borderId="0" xfId="0" applyFont="1"/>
    <xf numFmtId="0" fontId="91" fillId="0" borderId="0" xfId="0" applyFont="1"/>
    <xf numFmtId="0" fontId="92" fillId="0" borderId="0" xfId="0" applyFont="1"/>
    <xf numFmtId="16" fontId="93" fillId="0" borderId="0" xfId="0" applyNumberFormat="1" applyFont="1" applyAlignment="1">
      <alignment horizontal="center"/>
    </xf>
    <xf numFmtId="0" fontId="94" fillId="0" borderId="16" xfId="0" applyFont="1" applyBorder="1" applyAlignment="1">
      <alignment horizontal="center" wrapText="1"/>
    </xf>
    <xf numFmtId="0" fontId="86" fillId="0" borderId="2" xfId="0" applyFont="1" applyBorder="1" applyAlignment="1">
      <alignment horizontal="left" vertical="center"/>
    </xf>
    <xf numFmtId="0" fontId="96" fillId="0" borderId="0" xfId="0" applyFont="1" applyAlignment="1">
      <alignment vertical="center" wrapText="1"/>
    </xf>
    <xf numFmtId="0" fontId="64" fillId="56" borderId="16" xfId="0" applyFont="1" applyFill="1" applyBorder="1" applyAlignment="1">
      <alignment horizontal="center" vertical="center"/>
    </xf>
    <xf numFmtId="0" fontId="64" fillId="56" borderId="27" xfId="0" applyFont="1" applyFill="1" applyBorder="1" applyAlignment="1">
      <alignment horizontal="center" vertical="center"/>
    </xf>
    <xf numFmtId="0" fontId="64" fillId="56" borderId="27" xfId="0" applyFont="1" applyFill="1" applyBorder="1" applyAlignment="1">
      <alignment vertical="center" wrapText="1"/>
    </xf>
    <xf numFmtId="0" fontId="42" fillId="0" borderId="28" xfId="0" applyFont="1" applyBorder="1" applyAlignment="1">
      <alignment vertical="center"/>
    </xf>
    <xf numFmtId="0" fontId="42" fillId="0" borderId="28" xfId="0" applyFont="1" applyBorder="1" applyAlignment="1">
      <alignment horizontal="right" vertical="center"/>
    </xf>
    <xf numFmtId="3" fontId="42" fillId="0" borderId="28" xfId="0" applyNumberFormat="1" applyFont="1" applyBorder="1" applyAlignment="1">
      <alignment horizontal="right" vertical="center"/>
    </xf>
    <xf numFmtId="4" fontId="42" fillId="0" borderId="28" xfId="0" applyNumberFormat="1" applyFont="1" applyBorder="1" applyAlignment="1">
      <alignment horizontal="right" vertical="center"/>
    </xf>
    <xf numFmtId="0" fontId="42" fillId="48" borderId="28" xfId="0" applyFont="1" applyFill="1" applyBorder="1" applyAlignment="1">
      <alignment vertical="center"/>
    </xf>
    <xf numFmtId="0" fontId="97" fillId="0" borderId="28" xfId="0" applyFont="1" applyBorder="1" applyAlignment="1">
      <alignment vertical="center"/>
    </xf>
    <xf numFmtId="0" fontId="42" fillId="0" borderId="30" xfId="0" applyFont="1" applyBorder="1" applyAlignment="1">
      <alignment vertical="center"/>
    </xf>
    <xf numFmtId="14" fontId="43" fillId="0" borderId="1" xfId="0" applyNumberFormat="1" applyFont="1" applyBorder="1" applyAlignment="1">
      <alignment horizontal="left"/>
    </xf>
    <xf numFmtId="0" fontId="43" fillId="53" borderId="2" xfId="0" applyFont="1" applyFill="1" applyBorder="1" applyAlignment="1">
      <alignment horizontal="left"/>
    </xf>
    <xf numFmtId="0" fontId="42" fillId="53" borderId="0" xfId="0" applyFont="1" applyFill="1" applyAlignment="1">
      <alignment vertical="center" wrapText="1"/>
    </xf>
    <xf numFmtId="0" fontId="1" fillId="0" borderId="0" xfId="34208" applyFont="1" applyFill="1" applyAlignment="1">
      <alignment horizontal="left" vertical="center"/>
    </xf>
    <xf numFmtId="0" fontId="60" fillId="0" borderId="2" xfId="6405" applyNumberFormat="1" applyFont="1" applyFill="1" applyBorder="1" applyAlignment="1">
      <alignment horizontal="left"/>
    </xf>
    <xf numFmtId="0" fontId="43" fillId="53" borderId="2" xfId="0" applyFont="1" applyFill="1" applyBorder="1"/>
    <xf numFmtId="0" fontId="43" fillId="53" borderId="2" xfId="0" applyFont="1" applyFill="1" applyBorder="1" applyAlignment="1">
      <alignment horizontal="left" vertical="top"/>
    </xf>
    <xf numFmtId="0" fontId="98" fillId="8" borderId="28" xfId="0" applyFont="1" applyFill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98" fillId="0" borderId="28" xfId="0" applyFont="1" applyBorder="1" applyAlignment="1">
      <alignment horizontal="center" vertical="center"/>
    </xf>
    <xf numFmtId="0" fontId="99" fillId="67" borderId="59" xfId="0" applyFont="1" applyFill="1" applyBorder="1" applyAlignment="1">
      <alignment horizontal="center" vertical="center"/>
    </xf>
    <xf numFmtId="0" fontId="99" fillId="67" borderId="60" xfId="0" applyFont="1" applyFill="1" applyBorder="1" applyAlignment="1">
      <alignment horizontal="center" vertical="center"/>
    </xf>
    <xf numFmtId="0" fontId="100" fillId="0" borderId="0" xfId="0" applyFont="1"/>
    <xf numFmtId="0" fontId="92" fillId="0" borderId="0" xfId="0" applyFont="1" applyAlignment="1">
      <alignment horizontal="left" vertical="center" indent="1"/>
    </xf>
    <xf numFmtId="0" fontId="60" fillId="48" borderId="2" xfId="15926" applyNumberFormat="1" applyFont="1" applyFill="1" applyBorder="1" applyAlignment="1">
      <alignment horizontal="left"/>
    </xf>
    <xf numFmtId="0" fontId="0" fillId="0" borderId="0" xfId="0" pivotButton="1"/>
    <xf numFmtId="0" fontId="3" fillId="63" borderId="0" xfId="0" applyFont="1" applyFill="1"/>
    <xf numFmtId="0" fontId="3" fillId="68" borderId="0" xfId="0" applyFont="1" applyFill="1"/>
    <xf numFmtId="165" fontId="66" fillId="0" borderId="2" xfId="1" applyFont="1" applyBorder="1" applyAlignment="1">
      <alignment vertical="center"/>
    </xf>
    <xf numFmtId="165" fontId="66" fillId="0" borderId="32" xfId="1" applyFont="1" applyBorder="1" applyAlignment="1">
      <alignment vertical="center"/>
    </xf>
    <xf numFmtId="165" fontId="0" fillId="0" borderId="32" xfId="1" applyFont="1" applyBorder="1"/>
    <xf numFmtId="0" fontId="66" fillId="0" borderId="42" xfId="0" applyFont="1" applyBorder="1" applyAlignment="1">
      <alignment vertical="center"/>
    </xf>
    <xf numFmtId="0" fontId="66" fillId="0" borderId="43" xfId="0" applyFont="1" applyBorder="1" applyAlignment="1">
      <alignment vertical="center"/>
    </xf>
    <xf numFmtId="0" fontId="66" fillId="0" borderId="44" xfId="0" applyFont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45" xfId="0" applyBorder="1" applyAlignment="1">
      <alignment vertical="center"/>
    </xf>
    <xf numFmtId="165" fontId="0" fillId="0" borderId="14" xfId="1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65" fontId="0" fillId="0" borderId="0" xfId="1" applyFont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0" fontId="42" fillId="0" borderId="58" xfId="0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2" fillId="0" borderId="54" xfId="0" applyFont="1" applyBorder="1" applyAlignment="1">
      <alignment horizontal="center" vertical="center"/>
    </xf>
    <xf numFmtId="0" fontId="42" fillId="0" borderId="53" xfId="0" applyFont="1" applyBorder="1" applyAlignment="1">
      <alignment horizontal="center" vertical="center"/>
    </xf>
    <xf numFmtId="0" fontId="43" fillId="0" borderId="2" xfId="0" applyFont="1" applyFill="1" applyBorder="1" applyAlignment="1">
      <alignment horizontal="left"/>
    </xf>
    <xf numFmtId="0" fontId="43" fillId="0" borderId="2" xfId="0" applyFont="1" applyFill="1" applyBorder="1" applyAlignment="1">
      <alignment horizontal="left" vertical="top"/>
    </xf>
    <xf numFmtId="0" fontId="0" fillId="0" borderId="2" xfId="0" applyFill="1" applyBorder="1" applyAlignment="1">
      <alignment horizontal="left" vertical="center"/>
    </xf>
    <xf numFmtId="0" fontId="43" fillId="0" borderId="2" xfId="0" applyFont="1" applyFill="1" applyBorder="1"/>
    <xf numFmtId="0" fontId="0" fillId="0" borderId="2" xfId="0" applyFill="1" applyBorder="1"/>
    <xf numFmtId="0" fontId="43" fillId="0" borderId="2" xfId="0" applyFont="1" applyFill="1" applyBorder="1" applyAlignment="1">
      <alignment horizontal="left" vertical="center"/>
    </xf>
    <xf numFmtId="14" fontId="43" fillId="0" borderId="2" xfId="0" applyNumberFormat="1" applyFont="1" applyFill="1" applyBorder="1" applyAlignment="1">
      <alignment horizontal="left"/>
    </xf>
    <xf numFmtId="0" fontId="43" fillId="69" borderId="2" xfId="0" applyFont="1" applyFill="1" applyBorder="1"/>
    <xf numFmtId="0" fontId="43" fillId="69" borderId="2" xfId="0" applyFont="1" applyFill="1" applyBorder="1" applyAlignment="1">
      <alignment horizontal="left"/>
    </xf>
    <xf numFmtId="0" fontId="43" fillId="69" borderId="2" xfId="0" applyFont="1" applyFill="1" applyBorder="1" applyAlignment="1">
      <alignment horizontal="left" vertical="top"/>
    </xf>
  </cellXfs>
  <cellStyles count="34209">
    <cellStyle name="20% - Accent1" xfId="23" builtinId="30" customBuiltin="1"/>
    <cellStyle name="20% - Accent2" xfId="26" builtinId="34" customBuiltin="1"/>
    <cellStyle name="20% - Accent3" xfId="29" builtinId="38" customBuiltin="1"/>
    <cellStyle name="20% - Accent4" xfId="32" builtinId="42" customBuiltin="1"/>
    <cellStyle name="20% - Accent5" xfId="35" builtinId="46" customBuiltin="1"/>
    <cellStyle name="20% - Accent6" xfId="38" builtinId="50" customBuiltin="1"/>
    <cellStyle name="20% - Énfasis1 2" xfId="116" xr:uid="{00000000-0005-0000-0000-000006000000}"/>
    <cellStyle name="20% - Énfasis1 2 2" xfId="187" xr:uid="{00000000-0005-0000-0000-000007000000}"/>
    <cellStyle name="20% - Énfasis1 3" xfId="145" xr:uid="{00000000-0005-0000-0000-000008000000}"/>
    <cellStyle name="20% - Énfasis1 4" xfId="327" xr:uid="{00000000-0005-0000-0000-000009000000}"/>
    <cellStyle name="20% - Énfasis1 5" xfId="351" xr:uid="{00000000-0005-0000-0000-00000A000000}"/>
    <cellStyle name="20% - Énfasis1 6" xfId="364" xr:uid="{00000000-0005-0000-0000-00000B000000}"/>
    <cellStyle name="20% - Énfasis1 7" xfId="377" xr:uid="{00000000-0005-0000-0000-00000C000000}"/>
    <cellStyle name="20% - Énfasis1 8" xfId="1825" xr:uid="{00000000-0005-0000-0000-00000D000000}"/>
    <cellStyle name="20% - Énfasis1 9" xfId="1838" xr:uid="{00000000-0005-0000-0000-00000E000000}"/>
    <cellStyle name="20% - Énfasis2 2" xfId="118" xr:uid="{00000000-0005-0000-0000-00000F000000}"/>
    <cellStyle name="20% - Énfasis2 2 2" xfId="189" xr:uid="{00000000-0005-0000-0000-000010000000}"/>
    <cellStyle name="20% - Énfasis2 3" xfId="147" xr:uid="{00000000-0005-0000-0000-000011000000}"/>
    <cellStyle name="20% - Énfasis2 4" xfId="331" xr:uid="{00000000-0005-0000-0000-000012000000}"/>
    <cellStyle name="20% - Énfasis2 5" xfId="353" xr:uid="{00000000-0005-0000-0000-000013000000}"/>
    <cellStyle name="20% - Énfasis2 6" xfId="366" xr:uid="{00000000-0005-0000-0000-000014000000}"/>
    <cellStyle name="20% - Énfasis2 7" xfId="379" xr:uid="{00000000-0005-0000-0000-000015000000}"/>
    <cellStyle name="20% - Énfasis2 8" xfId="1827" xr:uid="{00000000-0005-0000-0000-000016000000}"/>
    <cellStyle name="20% - Énfasis2 9" xfId="1840" xr:uid="{00000000-0005-0000-0000-000017000000}"/>
    <cellStyle name="20% - Énfasis3 2" xfId="120" xr:uid="{00000000-0005-0000-0000-000018000000}"/>
    <cellStyle name="20% - Énfasis3 2 2" xfId="191" xr:uid="{00000000-0005-0000-0000-000019000000}"/>
    <cellStyle name="20% - Énfasis3 3" xfId="149" xr:uid="{00000000-0005-0000-0000-00001A000000}"/>
    <cellStyle name="20% - Énfasis3 4" xfId="335" xr:uid="{00000000-0005-0000-0000-00001B000000}"/>
    <cellStyle name="20% - Énfasis3 5" xfId="355" xr:uid="{00000000-0005-0000-0000-00001C000000}"/>
    <cellStyle name="20% - Énfasis3 6" xfId="368" xr:uid="{00000000-0005-0000-0000-00001D000000}"/>
    <cellStyle name="20% - Énfasis3 7" xfId="381" xr:uid="{00000000-0005-0000-0000-00001E000000}"/>
    <cellStyle name="20% - Énfasis3 8" xfId="1829" xr:uid="{00000000-0005-0000-0000-00001F000000}"/>
    <cellStyle name="20% - Énfasis3 9" xfId="1842" xr:uid="{00000000-0005-0000-0000-000020000000}"/>
    <cellStyle name="20% - Énfasis4 2" xfId="122" xr:uid="{00000000-0005-0000-0000-000021000000}"/>
    <cellStyle name="20% - Énfasis4 2 2" xfId="193" xr:uid="{00000000-0005-0000-0000-000022000000}"/>
    <cellStyle name="20% - Énfasis4 3" xfId="151" xr:uid="{00000000-0005-0000-0000-000023000000}"/>
    <cellStyle name="20% - Énfasis4 4" xfId="339" xr:uid="{00000000-0005-0000-0000-000024000000}"/>
    <cellStyle name="20% - Énfasis4 5" xfId="357" xr:uid="{00000000-0005-0000-0000-000025000000}"/>
    <cellStyle name="20% - Énfasis4 6" xfId="370" xr:uid="{00000000-0005-0000-0000-000026000000}"/>
    <cellStyle name="20% - Énfasis4 7" xfId="383" xr:uid="{00000000-0005-0000-0000-000027000000}"/>
    <cellStyle name="20% - Énfasis4 8" xfId="1831" xr:uid="{00000000-0005-0000-0000-000028000000}"/>
    <cellStyle name="20% - Énfasis4 9" xfId="1844" xr:uid="{00000000-0005-0000-0000-000029000000}"/>
    <cellStyle name="20% - Énfasis5 2" xfId="124" xr:uid="{00000000-0005-0000-0000-00002A000000}"/>
    <cellStyle name="20% - Énfasis5 2 2" xfId="195" xr:uid="{00000000-0005-0000-0000-00002B000000}"/>
    <cellStyle name="20% - Énfasis5 3" xfId="153" xr:uid="{00000000-0005-0000-0000-00002C000000}"/>
    <cellStyle name="20% - Énfasis5 4" xfId="343" xr:uid="{00000000-0005-0000-0000-00002D000000}"/>
    <cellStyle name="20% - Énfasis5 5" xfId="359" xr:uid="{00000000-0005-0000-0000-00002E000000}"/>
    <cellStyle name="20% - Énfasis5 6" xfId="372" xr:uid="{00000000-0005-0000-0000-00002F000000}"/>
    <cellStyle name="20% - Énfasis5 7" xfId="385" xr:uid="{00000000-0005-0000-0000-000030000000}"/>
    <cellStyle name="20% - Énfasis5 8" xfId="1833" xr:uid="{00000000-0005-0000-0000-000031000000}"/>
    <cellStyle name="20% - Énfasis5 9" xfId="1846" xr:uid="{00000000-0005-0000-0000-000032000000}"/>
    <cellStyle name="20% - Énfasis6 2" xfId="126" xr:uid="{00000000-0005-0000-0000-000033000000}"/>
    <cellStyle name="20% - Énfasis6 2 2" xfId="197" xr:uid="{00000000-0005-0000-0000-000034000000}"/>
    <cellStyle name="20% - Énfasis6 3" xfId="155" xr:uid="{00000000-0005-0000-0000-000035000000}"/>
    <cellStyle name="20% - Énfasis6 4" xfId="347" xr:uid="{00000000-0005-0000-0000-000036000000}"/>
    <cellStyle name="20% - Énfasis6 5" xfId="361" xr:uid="{00000000-0005-0000-0000-000037000000}"/>
    <cellStyle name="20% - Énfasis6 6" xfId="374" xr:uid="{00000000-0005-0000-0000-000038000000}"/>
    <cellStyle name="20% - Énfasis6 7" xfId="387" xr:uid="{00000000-0005-0000-0000-000039000000}"/>
    <cellStyle name="20% - Énfasis6 8" xfId="1835" xr:uid="{00000000-0005-0000-0000-00003A000000}"/>
    <cellStyle name="20% - Énfasis6 9" xfId="1848" xr:uid="{00000000-0005-0000-0000-00003B000000}"/>
    <cellStyle name="40% - Accent1" xfId="24" builtinId="31" customBuiltin="1"/>
    <cellStyle name="40% - Accent2" xfId="27" builtinId="35" customBuiltin="1"/>
    <cellStyle name="40% - Accent3" xfId="30" builtinId="39" customBuiltin="1"/>
    <cellStyle name="40% - Accent4" xfId="33" builtinId="43" customBuiltin="1"/>
    <cellStyle name="40% - Accent5" xfId="36" builtinId="47" customBuiltin="1"/>
    <cellStyle name="40% - Accent6" xfId="39" builtinId="51" customBuiltin="1"/>
    <cellStyle name="40% - Énfasis1 2" xfId="117" xr:uid="{00000000-0005-0000-0000-000042000000}"/>
    <cellStyle name="40% - Énfasis1 2 2" xfId="188" xr:uid="{00000000-0005-0000-0000-000043000000}"/>
    <cellStyle name="40% - Énfasis1 3" xfId="146" xr:uid="{00000000-0005-0000-0000-000044000000}"/>
    <cellStyle name="40% - Énfasis1 4" xfId="328" xr:uid="{00000000-0005-0000-0000-000045000000}"/>
    <cellStyle name="40% - Énfasis1 5" xfId="352" xr:uid="{00000000-0005-0000-0000-000046000000}"/>
    <cellStyle name="40% - Énfasis1 6" xfId="365" xr:uid="{00000000-0005-0000-0000-000047000000}"/>
    <cellStyle name="40% - Énfasis1 7" xfId="378" xr:uid="{00000000-0005-0000-0000-000048000000}"/>
    <cellStyle name="40% - Énfasis1 8" xfId="1826" xr:uid="{00000000-0005-0000-0000-000049000000}"/>
    <cellStyle name="40% - Énfasis1 9" xfId="1839" xr:uid="{00000000-0005-0000-0000-00004A000000}"/>
    <cellStyle name="40% - Énfasis2 2" xfId="119" xr:uid="{00000000-0005-0000-0000-00004B000000}"/>
    <cellStyle name="40% - Énfasis2 2 2" xfId="190" xr:uid="{00000000-0005-0000-0000-00004C000000}"/>
    <cellStyle name="40% - Énfasis2 3" xfId="148" xr:uid="{00000000-0005-0000-0000-00004D000000}"/>
    <cellStyle name="40% - Énfasis2 4" xfId="332" xr:uid="{00000000-0005-0000-0000-00004E000000}"/>
    <cellStyle name="40% - Énfasis2 5" xfId="354" xr:uid="{00000000-0005-0000-0000-00004F000000}"/>
    <cellStyle name="40% - Énfasis2 6" xfId="367" xr:uid="{00000000-0005-0000-0000-000050000000}"/>
    <cellStyle name="40% - Énfasis2 7" xfId="380" xr:uid="{00000000-0005-0000-0000-000051000000}"/>
    <cellStyle name="40% - Énfasis2 8" xfId="1828" xr:uid="{00000000-0005-0000-0000-000052000000}"/>
    <cellStyle name="40% - Énfasis2 9" xfId="1841" xr:uid="{00000000-0005-0000-0000-000053000000}"/>
    <cellStyle name="40% - Énfasis3 2" xfId="121" xr:uid="{00000000-0005-0000-0000-000054000000}"/>
    <cellStyle name="40% - Énfasis3 2 2" xfId="192" xr:uid="{00000000-0005-0000-0000-000055000000}"/>
    <cellStyle name="40% - Énfasis3 3" xfId="150" xr:uid="{00000000-0005-0000-0000-000056000000}"/>
    <cellStyle name="40% - Énfasis3 4" xfId="336" xr:uid="{00000000-0005-0000-0000-000057000000}"/>
    <cellStyle name="40% - Énfasis3 5" xfId="356" xr:uid="{00000000-0005-0000-0000-000058000000}"/>
    <cellStyle name="40% - Énfasis3 6" xfId="369" xr:uid="{00000000-0005-0000-0000-000059000000}"/>
    <cellStyle name="40% - Énfasis3 7" xfId="382" xr:uid="{00000000-0005-0000-0000-00005A000000}"/>
    <cellStyle name="40% - Énfasis3 8" xfId="1830" xr:uid="{00000000-0005-0000-0000-00005B000000}"/>
    <cellStyle name="40% - Énfasis3 9" xfId="1843" xr:uid="{00000000-0005-0000-0000-00005C000000}"/>
    <cellStyle name="40% - Énfasis4 2" xfId="123" xr:uid="{00000000-0005-0000-0000-00005D000000}"/>
    <cellStyle name="40% - Énfasis4 2 2" xfId="194" xr:uid="{00000000-0005-0000-0000-00005E000000}"/>
    <cellStyle name="40% - Énfasis4 3" xfId="152" xr:uid="{00000000-0005-0000-0000-00005F000000}"/>
    <cellStyle name="40% - Énfasis4 4" xfId="340" xr:uid="{00000000-0005-0000-0000-000060000000}"/>
    <cellStyle name="40% - Énfasis4 5" xfId="358" xr:uid="{00000000-0005-0000-0000-000061000000}"/>
    <cellStyle name="40% - Énfasis4 6" xfId="371" xr:uid="{00000000-0005-0000-0000-000062000000}"/>
    <cellStyle name="40% - Énfasis4 7" xfId="384" xr:uid="{00000000-0005-0000-0000-000063000000}"/>
    <cellStyle name="40% - Énfasis4 8" xfId="1832" xr:uid="{00000000-0005-0000-0000-000064000000}"/>
    <cellStyle name="40% - Énfasis4 9" xfId="1845" xr:uid="{00000000-0005-0000-0000-000065000000}"/>
    <cellStyle name="40% - Énfasis5 2" xfId="125" xr:uid="{00000000-0005-0000-0000-000066000000}"/>
    <cellStyle name="40% - Énfasis5 2 2" xfId="196" xr:uid="{00000000-0005-0000-0000-000067000000}"/>
    <cellStyle name="40% - Énfasis5 3" xfId="154" xr:uid="{00000000-0005-0000-0000-000068000000}"/>
    <cellStyle name="40% - Énfasis5 4" xfId="344" xr:uid="{00000000-0005-0000-0000-000069000000}"/>
    <cellStyle name="40% - Énfasis5 5" xfId="360" xr:uid="{00000000-0005-0000-0000-00006A000000}"/>
    <cellStyle name="40% - Énfasis5 6" xfId="373" xr:uid="{00000000-0005-0000-0000-00006B000000}"/>
    <cellStyle name="40% - Énfasis5 7" xfId="386" xr:uid="{00000000-0005-0000-0000-00006C000000}"/>
    <cellStyle name="40% - Énfasis5 8" xfId="1834" xr:uid="{00000000-0005-0000-0000-00006D000000}"/>
    <cellStyle name="40% - Énfasis5 9" xfId="1847" xr:uid="{00000000-0005-0000-0000-00006E000000}"/>
    <cellStyle name="40% - Énfasis6 2" xfId="127" xr:uid="{00000000-0005-0000-0000-00006F000000}"/>
    <cellStyle name="40% - Énfasis6 2 2" xfId="198" xr:uid="{00000000-0005-0000-0000-000070000000}"/>
    <cellStyle name="40% - Énfasis6 3" xfId="156" xr:uid="{00000000-0005-0000-0000-000071000000}"/>
    <cellStyle name="40% - Énfasis6 4" xfId="348" xr:uid="{00000000-0005-0000-0000-000072000000}"/>
    <cellStyle name="40% - Énfasis6 5" xfId="362" xr:uid="{00000000-0005-0000-0000-000073000000}"/>
    <cellStyle name="40% - Énfasis6 6" xfId="375" xr:uid="{00000000-0005-0000-0000-000074000000}"/>
    <cellStyle name="40% - Énfasis6 7" xfId="388" xr:uid="{00000000-0005-0000-0000-000075000000}"/>
    <cellStyle name="40% - Énfasis6 8" xfId="1836" xr:uid="{00000000-0005-0000-0000-000076000000}"/>
    <cellStyle name="40% - Énfasis6 9" xfId="1849" xr:uid="{00000000-0005-0000-0000-000077000000}"/>
    <cellStyle name="60% - Accent1" xfId="6394" builtinId="32" customBuiltin="1"/>
    <cellStyle name="60% - Accent2" xfId="6395" builtinId="36" customBuiltin="1"/>
    <cellStyle name="60% - Accent3" xfId="6396" builtinId="40" customBuiltin="1"/>
    <cellStyle name="60% - Accent4" xfId="6397" builtinId="44" customBuiltin="1"/>
    <cellStyle name="60% - Accent5" xfId="6398" builtinId="48" customBuiltin="1"/>
    <cellStyle name="60% - Accent6" xfId="6399" builtinId="52" customBuiltin="1"/>
    <cellStyle name="60% - Énfasis1 2" xfId="199" xr:uid="{00000000-0005-0000-0000-00007E000000}"/>
    <cellStyle name="60% - Énfasis1 2 2" xfId="329" xr:uid="{00000000-0005-0000-0000-00007F000000}"/>
    <cellStyle name="60% - Énfasis1 2 3" xfId="1856" xr:uid="{00000000-0005-0000-0000-000080000000}"/>
    <cellStyle name="60% - Énfasis1 3" xfId="42" xr:uid="{00000000-0005-0000-0000-000081000000}"/>
    <cellStyle name="60% - Énfasis1 4" xfId="391" xr:uid="{00000000-0005-0000-0000-000082000000}"/>
    <cellStyle name="60% - Énfasis2 2" xfId="200" xr:uid="{00000000-0005-0000-0000-000083000000}"/>
    <cellStyle name="60% - Énfasis2 2 2" xfId="333" xr:uid="{00000000-0005-0000-0000-000084000000}"/>
    <cellStyle name="60% - Énfasis2 2 3" xfId="1857" xr:uid="{00000000-0005-0000-0000-000085000000}"/>
    <cellStyle name="60% - Énfasis2 3" xfId="43" xr:uid="{00000000-0005-0000-0000-000086000000}"/>
    <cellStyle name="60% - Énfasis2 4" xfId="392" xr:uid="{00000000-0005-0000-0000-000087000000}"/>
    <cellStyle name="60% - Énfasis3 2" xfId="201" xr:uid="{00000000-0005-0000-0000-000088000000}"/>
    <cellStyle name="60% - Énfasis3 2 2" xfId="337" xr:uid="{00000000-0005-0000-0000-000089000000}"/>
    <cellStyle name="60% - Énfasis3 2 3" xfId="1858" xr:uid="{00000000-0005-0000-0000-00008A000000}"/>
    <cellStyle name="60% - Énfasis3 3" xfId="44" xr:uid="{00000000-0005-0000-0000-00008B000000}"/>
    <cellStyle name="60% - Énfasis3 4" xfId="393" xr:uid="{00000000-0005-0000-0000-00008C000000}"/>
    <cellStyle name="60% - Énfasis4 2" xfId="202" xr:uid="{00000000-0005-0000-0000-00008D000000}"/>
    <cellStyle name="60% - Énfasis4 2 2" xfId="341" xr:uid="{00000000-0005-0000-0000-00008E000000}"/>
    <cellStyle name="60% - Énfasis4 2 3" xfId="1859" xr:uid="{00000000-0005-0000-0000-00008F000000}"/>
    <cellStyle name="60% - Énfasis4 3" xfId="45" xr:uid="{00000000-0005-0000-0000-000090000000}"/>
    <cellStyle name="60% - Énfasis4 4" xfId="394" xr:uid="{00000000-0005-0000-0000-000091000000}"/>
    <cellStyle name="60% - Énfasis5 2" xfId="203" xr:uid="{00000000-0005-0000-0000-000092000000}"/>
    <cellStyle name="60% - Énfasis5 2 2" xfId="345" xr:uid="{00000000-0005-0000-0000-000093000000}"/>
    <cellStyle name="60% - Énfasis5 2 3" xfId="1860" xr:uid="{00000000-0005-0000-0000-000094000000}"/>
    <cellStyle name="60% - Énfasis5 3" xfId="46" xr:uid="{00000000-0005-0000-0000-000095000000}"/>
    <cellStyle name="60% - Énfasis5 4" xfId="395" xr:uid="{00000000-0005-0000-0000-000096000000}"/>
    <cellStyle name="60% - Énfasis6 2" xfId="204" xr:uid="{00000000-0005-0000-0000-000097000000}"/>
    <cellStyle name="60% - Énfasis6 2 2" xfId="349" xr:uid="{00000000-0005-0000-0000-000098000000}"/>
    <cellStyle name="60% - Énfasis6 2 3" xfId="1861" xr:uid="{00000000-0005-0000-0000-000099000000}"/>
    <cellStyle name="60% - Énfasis6 3" xfId="47" xr:uid="{00000000-0005-0000-0000-00009A000000}"/>
    <cellStyle name="60% - Énfasis6 4" xfId="396" xr:uid="{00000000-0005-0000-0000-00009B000000}"/>
    <cellStyle name="Accent" xfId="34190" xr:uid="{274886C4-6138-440C-A828-BB9B8CD17A18}"/>
    <cellStyle name="Accent 1" xfId="34191" xr:uid="{DBD8975C-FA78-4531-9A1B-CC8C897CD766}"/>
    <cellStyle name="Accent 2" xfId="34192" xr:uid="{822C95C8-0026-42E5-B632-40ECFFB98C26}"/>
    <cellStyle name="Accent 3" xfId="34193" xr:uid="{44FD32DA-2D9A-47D9-BCCE-2C350BC54914}"/>
    <cellStyle name="Accent1" xfId="22" builtinId="29" customBuiltin="1"/>
    <cellStyle name="Accent2" xfId="25" builtinId="33" customBuiltin="1"/>
    <cellStyle name="Accent3" xfId="28" builtinId="37" customBuiltin="1"/>
    <cellStyle name="Accent4" xfId="31" builtinId="41" customBuiltin="1"/>
    <cellStyle name="Accent5" xfId="34" builtinId="45" customBuiltin="1"/>
    <cellStyle name="Accent6" xfId="37" builtinId="49" customBuiltin="1"/>
    <cellStyle name="Bad" xfId="13" xr:uid="{5307C1BA-0107-418B-934D-3EFBC9C920F0}"/>
    <cellStyle name="Buena 2" xfId="314" xr:uid="{00000000-0005-0000-0000-0000A3000000}"/>
    <cellStyle name="Calculation" xfId="16" builtinId="22" customBuiltin="1"/>
    <cellStyle name="Cálculo 2" xfId="319" xr:uid="{00000000-0005-0000-0000-0000A5000000}"/>
    <cellStyle name="Celda de comprobación 2" xfId="321" xr:uid="{00000000-0005-0000-0000-0000A6000000}"/>
    <cellStyle name="Celda vinculada 2" xfId="320" xr:uid="{00000000-0005-0000-0000-0000A7000000}"/>
    <cellStyle name="Check Cell" xfId="18" builtinId="23" customBuiltin="1"/>
    <cellStyle name="ConditionalStyle_1" xfId="34194" xr:uid="{873ACB89-39A9-4728-994B-F48D3F7B5DA2}"/>
    <cellStyle name="Currency" xfId="1" builtinId="4"/>
    <cellStyle name="Currency 2" xfId="8" xr:uid="{00000000-0005-0000-0000-0000AA000000}"/>
    <cellStyle name="Currency 2 2" xfId="6392" xr:uid="{00000000-0005-0000-0000-0000AB000000}"/>
    <cellStyle name="Currency 3" xfId="40" xr:uid="{00000000-0005-0000-0000-0000AC000000}"/>
    <cellStyle name="Currency 4" xfId="6384" xr:uid="{00000000-0005-0000-0000-0000AD000000}"/>
    <cellStyle name="Currency 5" xfId="6385" xr:uid="{00000000-0005-0000-0000-0000AE000000}"/>
    <cellStyle name="Currency 6" xfId="6400" xr:uid="{00000000-0005-0000-0000-0000AF000000}"/>
    <cellStyle name="Currency 7" xfId="6403" xr:uid="{00000000-0005-0000-0000-0000B0000000}"/>
    <cellStyle name="Currency 8" xfId="6404" xr:uid="{00000000-0005-0000-0000-0000B1000000}"/>
    <cellStyle name="Encabezado 1 2" xfId="310" xr:uid="{00000000-0005-0000-0000-0000B2000000}"/>
    <cellStyle name="Encabezado 4 2" xfId="313" xr:uid="{00000000-0005-0000-0000-0000B3000000}"/>
    <cellStyle name="Énfasis1 2" xfId="326" xr:uid="{00000000-0005-0000-0000-0000B4000000}"/>
    <cellStyle name="Énfasis2 2" xfId="330" xr:uid="{00000000-0005-0000-0000-0000B5000000}"/>
    <cellStyle name="Énfasis3 2" xfId="334" xr:uid="{00000000-0005-0000-0000-0000B6000000}"/>
    <cellStyle name="Énfasis4 2" xfId="338" xr:uid="{00000000-0005-0000-0000-0000B7000000}"/>
    <cellStyle name="Énfasis5 2" xfId="342" xr:uid="{00000000-0005-0000-0000-0000B8000000}"/>
    <cellStyle name="Énfasis6 2" xfId="346" xr:uid="{00000000-0005-0000-0000-0000B9000000}"/>
    <cellStyle name="Entrada 2" xfId="317" xr:uid="{00000000-0005-0000-0000-0000BA000000}"/>
    <cellStyle name="Error" xfId="34195" xr:uid="{518B0981-15AD-4654-8D5F-10E3336297C0}"/>
    <cellStyle name="Excel Built-in Currency" xfId="34196" xr:uid="{8FB53D5A-8246-46A7-AE39-EF360638B183}"/>
    <cellStyle name="Explanatory Text" xfId="20" builtinId="53" customBuiltin="1"/>
    <cellStyle name="Footnote" xfId="34197" xr:uid="{28C501C1-DA14-4B9A-94CE-E79F2E994572}"/>
    <cellStyle name="Good" xfId="34198" builtinId="26" customBuiltin="1"/>
    <cellStyle name="Heading (user)" xfId="34199" xr:uid="{F7407588-6958-4FC4-B3C6-DA2E269B2767}"/>
    <cellStyle name="Heading 1" xfId="34200" builtinId="16" customBuiltin="1"/>
    <cellStyle name="Heading 2" xfId="10" xr:uid="{21135980-CBB6-40B0-88F1-69C5CEE66FFF}"/>
    <cellStyle name="Heading 3" xfId="11" builtinId="18" customBuiltin="1"/>
    <cellStyle name="Heading 4" xfId="12" builtinId="19" customBuiltin="1"/>
    <cellStyle name="Hipervínculo 2" xfId="48" xr:uid="{00000000-0005-0000-0000-0000C1000000}"/>
    <cellStyle name="Hyperlink" xfId="34208" builtinId="8"/>
    <cellStyle name="Incorrecto 2" xfId="315" xr:uid="{00000000-0005-0000-0000-0000C2000000}"/>
    <cellStyle name="Input" xfId="14" builtinId="20" customBuiltin="1"/>
    <cellStyle name="Linked Cell" xfId="17" builtinId="24" customBuiltin="1"/>
    <cellStyle name="Millares [0] 2" xfId="6405" xr:uid="{00000000-0005-0000-0000-0000C5000000}"/>
    <cellStyle name="Millares [0] 2 10" xfId="6967" xr:uid="{313697C8-4D79-437D-922B-71FEC85C7289}"/>
    <cellStyle name="Millares [0] 2 10 2" xfId="8153" xr:uid="{3EAE11C9-4120-471C-9CC0-36EA9E2299A6}"/>
    <cellStyle name="Millares [0] 2 10 2 2" xfId="10540" xr:uid="{34EBA66F-12C7-4F8B-A20E-6690ED89A901}"/>
    <cellStyle name="Millares [0] 2 10 2 2 2" xfId="15326" xr:uid="{139800CE-B927-494E-9D83-631C7C796955}"/>
    <cellStyle name="Millares [0] 2 10 2 2 2 2" xfId="24853" xr:uid="{99A6C74A-AF72-46B2-8FF9-61550F99E50A}"/>
    <cellStyle name="Millares [0] 2 10 2 2 2 3" xfId="33581" xr:uid="{DFC157E7-6885-4F86-8E07-724DCBD7B24F}"/>
    <cellStyle name="Millares [0] 2 10 2 2 3" xfId="20087" xr:uid="{68DF7D7D-6A1B-44FA-A983-5E703D421CAF}"/>
    <cellStyle name="Millares [0] 2 10 2 2 4" xfId="28951" xr:uid="{E199BAAD-E266-4A3D-BBB3-9C75D09A205A}"/>
    <cellStyle name="Millares [0] 2 10 2 3" xfId="12931" xr:uid="{C6EF96E3-CE71-4980-91DD-B334F760627D}"/>
    <cellStyle name="Millares [0] 2 10 2 3 2" xfId="22470" xr:uid="{E126499C-BDAE-4F9C-A79B-DC9690C1CD09}"/>
    <cellStyle name="Millares [0] 2 10 2 3 3" xfId="31227" xr:uid="{3BD3FC68-39D5-469E-BA18-820ADEB48B0C}"/>
    <cellStyle name="Millares [0] 2 10 2 4" xfId="17708" xr:uid="{9D4E4E6F-8A00-4F83-95A9-B70A3691D01C}"/>
    <cellStyle name="Millares [0] 2 10 2 5" xfId="26767" xr:uid="{6F782A47-81B5-4DA2-9AF3-2A38203E3CDC}"/>
    <cellStyle name="Millares [0] 2 10 3" xfId="9346" xr:uid="{C6A1ADD2-7826-4272-B6F4-A0BC51B1BBF4}"/>
    <cellStyle name="Millares [0] 2 10 3 2" xfId="14128" xr:uid="{7D69B8AE-EDCB-4A6C-95E1-A2189EF242FB}"/>
    <cellStyle name="Millares [0] 2 10 3 2 2" xfId="23662" xr:uid="{DD182D96-157A-4E05-BA6B-37387E8B0565}"/>
    <cellStyle name="Millares [0] 2 10 3 2 3" xfId="32392" xr:uid="{D361CFB3-965E-4949-93BC-36879473246D}"/>
    <cellStyle name="Millares [0] 2 10 3 3" xfId="18897" xr:uid="{080D5803-7BC6-4437-8EAD-962F62FA7243}"/>
    <cellStyle name="Millares [0] 2 10 3 4" xfId="27832" xr:uid="{99476F0E-FCE8-47CC-B408-790C98C0ADF6}"/>
    <cellStyle name="Millares [0] 2 10 4" xfId="11737" xr:uid="{FC1FA3CA-869F-455D-BD91-BFFCF2D193DF}"/>
    <cellStyle name="Millares [0] 2 10 4 2" xfId="21279" xr:uid="{962A3ADA-7F17-4400-974D-958415CDDDB5}"/>
    <cellStyle name="Millares [0] 2 10 4 3" xfId="30109" xr:uid="{9D91E2D0-6833-4B36-9575-7FB0FD0CFDFD}"/>
    <cellStyle name="Millares [0] 2 10 5" xfId="16521" xr:uid="{372DB2D6-378B-4F2A-B2E7-F7D2979A9345}"/>
    <cellStyle name="Millares [0] 2 10 6" xfId="25862" xr:uid="{65789D95-309C-40FA-9007-ECA570FD8549}"/>
    <cellStyle name="Millares [0] 2 11" xfId="7556" xr:uid="{E6E6DF5F-BD5F-430D-9890-F8D4C8AA1EF6}"/>
    <cellStyle name="Millares [0] 2 11 2" xfId="9939" xr:uid="{94B54F1B-3F4C-4FE4-B7F7-3C79EA0911A2}"/>
    <cellStyle name="Millares [0] 2 11 2 2" xfId="14724" xr:uid="{E690D5EB-43C1-4E96-8D2B-0E35FFB9DA76}"/>
    <cellStyle name="Millares [0] 2 11 2 2 2" xfId="24258" xr:uid="{5D94A5EF-702B-436B-BEA0-83304D5D5701}"/>
    <cellStyle name="Millares [0] 2 11 2 2 3" xfId="32988" xr:uid="{11253042-0129-4FAC-8225-19D7C08F0C37}"/>
    <cellStyle name="Millares [0] 2 11 2 3" xfId="19493" xr:uid="{BAA82CAC-D28F-4F65-9336-5D02EF7E94D0}"/>
    <cellStyle name="Millares [0] 2 11 2 4" xfId="28381" xr:uid="{A5A1C8B4-A198-4B90-941C-1B4D1D6AB084}"/>
    <cellStyle name="Millares [0] 2 11 3" xfId="12330" xr:uid="{44262ED0-829F-4270-92A0-B923D300BD56}"/>
    <cellStyle name="Millares [0] 2 11 3 2" xfId="21875" xr:uid="{B555B2AA-B157-4EC8-A4EC-EBA6796DBF95}"/>
    <cellStyle name="Millares [0] 2 11 3 3" xfId="30658" xr:uid="{04BF2032-6A0D-41FF-AF48-8F5845D1E0B5}"/>
    <cellStyle name="Millares [0] 2 11 4" xfId="17115" xr:uid="{BDF81B74-FA96-4E77-B06F-A05F0FD89F87}"/>
    <cellStyle name="Millares [0] 2 11 5" xfId="26311" xr:uid="{993AEF64-1C02-4A24-8360-489C797A9B4D}"/>
    <cellStyle name="Millares [0] 2 12" xfId="8746" xr:uid="{F47F0BDC-232E-4E5B-B29E-028BD90DB4B8}"/>
    <cellStyle name="Millares [0] 2 12 2" xfId="13526" xr:uid="{324A3EFD-37F0-4594-BF11-BF583E256499}"/>
    <cellStyle name="Millares [0] 2 12 2 2" xfId="23067" xr:uid="{4F55C571-BC83-43EC-A788-8D984BA8C552}"/>
    <cellStyle name="Millares [0] 2 12 2 3" xfId="31818" xr:uid="{CE5A6FEF-36D6-46A0-9B4F-C2563849BE6B}"/>
    <cellStyle name="Millares [0] 2 12 3" xfId="18303" xr:uid="{D353BA4D-20E3-44C2-A90B-BC947DC8D985}"/>
    <cellStyle name="Millares [0] 2 12 4" xfId="27317" xr:uid="{020C348A-7889-46DF-BFF0-8B7C16D6D33C}"/>
    <cellStyle name="Millares [0] 2 13" xfId="11136" xr:uid="{9F867E74-3BB8-4FD2-AAF1-7843A8408251}"/>
    <cellStyle name="Millares [0] 2 13 2" xfId="20685" xr:uid="{67CE4594-10A2-4C59-93C5-90FF454CCA00}"/>
    <cellStyle name="Millares [0] 2 13 3" xfId="29543" xr:uid="{CA9F8480-6804-4E02-AE04-0C18B4B5A27F}"/>
    <cellStyle name="Millares [0] 2 14" xfId="6411" xr:uid="{974844E8-55D1-440F-94A5-C1B2ED231FAC}"/>
    <cellStyle name="Millares [0] 2 15" xfId="15926" xr:uid="{EE491221-591B-43D8-AB4D-BF67878138AD}"/>
    <cellStyle name="Millares [0] 2 16" xfId="25453" xr:uid="{40277763-573F-4CD2-9207-6CBEECC10901}"/>
    <cellStyle name="Millares [0] 2 2" xfId="6409" xr:uid="{1EF0016E-33BA-4777-A27E-E57C7BF3E1CB}"/>
    <cellStyle name="Millares [0] 2 2 10" xfId="8751" xr:uid="{8E89ECFF-02B4-4EDF-8875-C27382E6690B}"/>
    <cellStyle name="Millares [0] 2 2 10 2" xfId="13532" xr:uid="{255429A5-F81C-437D-A13D-88C13BD450A5}"/>
    <cellStyle name="Millares [0] 2 2 10 2 2" xfId="23073" xr:uid="{DCC775FB-0A59-4D45-A5C4-8847E486F19A}"/>
    <cellStyle name="Millares [0] 2 2 10 2 3" xfId="31823" xr:uid="{E1FEA64C-B749-4439-981E-5B9F34F0B590}"/>
    <cellStyle name="Millares [0] 2 2 10 3" xfId="18309" xr:uid="{81C41EFA-C00A-4A20-B5AD-D9EC6D733A04}"/>
    <cellStyle name="Millares [0] 2 2 10 4" xfId="27323" xr:uid="{669DB8F3-3F1E-40D7-BF85-0385FE586058}"/>
    <cellStyle name="Millares [0] 2 2 11" xfId="11142" xr:uid="{950A1A36-8843-45CF-8E12-8A5282F35FEA}"/>
    <cellStyle name="Millares [0] 2 2 11 2" xfId="20691" xr:uid="{7938FFBC-C460-4007-A030-CF53A3F253DF}"/>
    <cellStyle name="Millares [0] 2 2 11 3" xfId="29549" xr:uid="{8939857A-81FB-4C69-A4EA-2A91B2F91A80}"/>
    <cellStyle name="Millares [0] 2 2 12" xfId="6417" xr:uid="{498CCA81-94E4-400A-B7A5-E507780A102D}"/>
    <cellStyle name="Millares [0] 2 2 13" xfId="15932" xr:uid="{8A502BC9-0A78-41E3-88B3-0A252258C796}"/>
    <cellStyle name="Millares [0] 2 2 14" xfId="25458" xr:uid="{E93D2262-09CF-4DBD-BE9A-ADF2BB4E8CA8}"/>
    <cellStyle name="Millares [0] 2 2 2" xfId="6425" xr:uid="{741B3830-4CC4-413B-95DA-38B4B847684B}"/>
    <cellStyle name="Millares [0] 2 2 2 10" xfId="11152" xr:uid="{620844F4-37D2-4478-8A6F-59A2A37842A2}"/>
    <cellStyle name="Millares [0] 2 2 2 10 2" xfId="20700" xr:uid="{75A984F3-4FBC-42C2-A2A7-A2DE891FB59A}"/>
    <cellStyle name="Millares [0] 2 2 2 10 3" xfId="29557" xr:uid="{32E3B342-B990-402A-9053-3405013CCAAC}"/>
    <cellStyle name="Millares [0] 2 2 2 11" xfId="15941" xr:uid="{956D08FA-5441-4034-A84A-8CE9665D13FA}"/>
    <cellStyle name="Millares [0] 2 2 2 12" xfId="25466" xr:uid="{DB347ECA-9682-4302-9298-ADC2167C6757}"/>
    <cellStyle name="Millares [0] 2 2 2 2" xfId="6439" xr:uid="{3A8EAC2A-274E-443E-9E77-D09C9ED60BAA}"/>
    <cellStyle name="Millares [0] 2 2 2 2 10" xfId="15959" xr:uid="{3E636467-A900-49D5-86A1-5112D6738E7F}"/>
    <cellStyle name="Millares [0] 2 2 2 2 11" xfId="25481" xr:uid="{420F32A6-0AB7-4E83-9EBE-79FE5966C090}"/>
    <cellStyle name="Millares [0] 2 2 2 2 2" xfId="6468" xr:uid="{7A005F89-3C90-4594-861D-FF6AAE814E52}"/>
    <cellStyle name="Millares [0] 2 2 2 2 2 10" xfId="25510" xr:uid="{60B44193-24A6-459B-8EA9-0B2FCA5CE69A}"/>
    <cellStyle name="Millares [0] 2 2 2 2 2 2" xfId="6533" xr:uid="{4B079AB8-4921-4AB9-9E18-5906C858F90B}"/>
    <cellStyle name="Millares [0] 2 2 2 2 2 2 2" xfId="6672" xr:uid="{A8BE738F-D068-4B65-BB12-E7E30DCD2D03}"/>
    <cellStyle name="Millares [0] 2 2 2 2 2 2 2 2" xfId="6961" xr:uid="{EA0AF8DA-ABAA-42AA-AF82-3D073375C9CA}"/>
    <cellStyle name="Millares [0] 2 2 2 2 2 2 2 2 2" xfId="7549" xr:uid="{D73E6A70-2DCE-46D2-828B-EE5F714CC0B6}"/>
    <cellStyle name="Millares [0] 2 2 2 2 2 2 2 2 2 2" xfId="8738" xr:uid="{054B74FB-661A-420C-910C-857CF9A29398}"/>
    <cellStyle name="Millares [0] 2 2 2 2 2 2 2 2 2 2 2" xfId="11125" xr:uid="{393464AD-6B2B-4C1D-9425-97FB58372952}"/>
    <cellStyle name="Millares [0] 2 2 2 2 2 2 2 2 2 2 2 2" xfId="15913" xr:uid="{BD064E8A-AB07-40E0-B4E7-24201314AD10}"/>
    <cellStyle name="Millares [0] 2 2 2 2 2 2 2 2 2 2 2 2 2" xfId="25440" xr:uid="{916A3CDC-7C59-45ED-B295-351D6B28C9DB}"/>
    <cellStyle name="Millares [0] 2 2 2 2 2 2 2 2 2 2 2 2 3" xfId="34168" xr:uid="{59E101EF-DDD6-404A-AA76-9011B6C45381}"/>
    <cellStyle name="Millares [0] 2 2 2 2 2 2 2 2 2 2 2 3" xfId="20674" xr:uid="{1508D7CF-89B8-44E6-8826-E8EADEF8719A}"/>
    <cellStyle name="Millares [0] 2 2 2 2 2 2 2 2 2 2 2 4" xfId="29532" xr:uid="{DE5CC90F-5982-4E5A-93CE-8F80ED0EF55B}"/>
    <cellStyle name="Millares [0] 2 2 2 2 2 2 2 2 2 2 3" xfId="13516" xr:uid="{CF81D542-13F0-4D2F-92F3-029DC01DBF1D}"/>
    <cellStyle name="Millares [0] 2 2 2 2 2 2 2 2 2 2 3 2" xfId="23057" xr:uid="{45A4B585-8711-42BD-B654-9AFF13D2E6AA}"/>
    <cellStyle name="Millares [0] 2 2 2 2 2 2 2 2 2 2 3 3" xfId="31808" xr:uid="{8A3BBD30-657E-44BA-BA8C-BCF850CFBBE3}"/>
    <cellStyle name="Millares [0] 2 2 2 2 2 2 2 2 2 2 4" xfId="18293" xr:uid="{3F961EEA-4FE6-497C-A348-C5A9DB940CFC}"/>
    <cellStyle name="Millares [0] 2 2 2 2 2 2 2 2 2 2 5" xfId="27307" xr:uid="{66D525FF-7322-4A3C-AE7D-888552CB8AAE}"/>
    <cellStyle name="Millares [0] 2 2 2 2 2 2 2 2 2 3" xfId="9931" xr:uid="{CFF81515-2A81-4DB4-973E-1F84D26E3287}"/>
    <cellStyle name="Millares [0] 2 2 2 2 2 2 2 2 2 3 2" xfId="14715" xr:uid="{EC2704CE-942D-4CF9-8450-F5BC8303ED86}"/>
    <cellStyle name="Millares [0] 2 2 2 2 2 2 2 2 2 3 2 2" xfId="24249" xr:uid="{C2C65D49-9675-4E58-91E0-AE9BE1D5085E}"/>
    <cellStyle name="Millares [0] 2 2 2 2 2 2 2 2 2 3 2 3" xfId="32979" xr:uid="{93DF9787-75A1-4068-91DC-AD09BB1F3780}"/>
    <cellStyle name="Millares [0] 2 2 2 2 2 2 2 2 2 3 3" xfId="19484" xr:uid="{A84BD9C9-726E-463B-9EA5-24A2C1AD71EF}"/>
    <cellStyle name="Millares [0] 2 2 2 2 2 2 2 2 2 3 4" xfId="28372" xr:uid="{BDD15E05-0B9A-4F02-92CA-4D5938716D22}"/>
    <cellStyle name="Millares [0] 2 2 2 2 2 2 2 2 2 4" xfId="12322" xr:uid="{F7F6E16D-63A6-485F-A028-2C64F7740623}"/>
    <cellStyle name="Millares [0] 2 2 2 2 2 2 2 2 2 4 2" xfId="21866" xr:uid="{C53F58EC-CD7D-4A86-8C2F-439B84BF6841}"/>
    <cellStyle name="Millares [0] 2 2 2 2 2 2 2 2 2 4 3" xfId="30649" xr:uid="{29177738-3119-4018-A219-7C9131D7D557}"/>
    <cellStyle name="Millares [0] 2 2 2 2 2 2 2 2 2 5" xfId="17106" xr:uid="{84875F41-B6CB-459C-A0DB-D5FC5597DD7F}"/>
    <cellStyle name="Millares [0] 2 2 2 2 2 2 2 2 2 6" xfId="26302" xr:uid="{647027FE-034F-4862-913D-605E8D0F933F}"/>
    <cellStyle name="Millares [0] 2 2 2 2 2 2 2 2 3" xfId="8146" xr:uid="{D17131ED-0035-4CF8-887B-E15C5F0443E6}"/>
    <cellStyle name="Millares [0] 2 2 2 2 2 2 2 2 3 2" xfId="10532" xr:uid="{E38A6E62-BB1B-4256-AEE4-76F3DBE7879C}"/>
    <cellStyle name="Millares [0] 2 2 2 2 2 2 2 2 3 2 2" xfId="15318" xr:uid="{652DD2DD-D0A3-4599-B09C-F58DB17B294A}"/>
    <cellStyle name="Millares [0] 2 2 2 2 2 2 2 2 3 2 2 2" xfId="24845" xr:uid="{10F77BC6-F4F1-4689-94E5-36D56BFDC240}"/>
    <cellStyle name="Millares [0] 2 2 2 2 2 2 2 2 3 2 2 3" xfId="33573" xr:uid="{E116CC04-2620-4B2A-86FD-4D9E8E436F29}"/>
    <cellStyle name="Millares [0] 2 2 2 2 2 2 2 2 3 2 3" xfId="20079" xr:uid="{7B56C00E-C281-486A-B5A7-AF9725E4A710}"/>
    <cellStyle name="Millares [0] 2 2 2 2 2 2 2 2 3 2 4" xfId="28943" xr:uid="{1A69CFA4-D31C-4ABF-9036-FBA4346783CD}"/>
    <cellStyle name="Millares [0] 2 2 2 2 2 2 2 2 3 3" xfId="12923" xr:uid="{C3135043-46BC-4777-9980-D1E93FA0402E}"/>
    <cellStyle name="Millares [0] 2 2 2 2 2 2 2 2 3 3 2" xfId="22462" xr:uid="{F27E0083-1042-41F3-8462-8CE6C4FC6893}"/>
    <cellStyle name="Millares [0] 2 2 2 2 2 2 2 2 3 3 3" xfId="31219" xr:uid="{C66DCD19-6033-43EA-B825-0C9F6E50674C}"/>
    <cellStyle name="Millares [0] 2 2 2 2 2 2 2 2 3 4" xfId="17700" xr:uid="{B0E353B7-F671-48B8-92FB-1098A9FF75C9}"/>
    <cellStyle name="Millares [0] 2 2 2 2 2 2 2 2 3 5" xfId="26759" xr:uid="{BB702276-E9F3-4B79-84D9-5F69569CEF96}"/>
    <cellStyle name="Millares [0] 2 2 2 2 2 2 2 2 4" xfId="9339" xr:uid="{4D480942-96D2-4E57-B3D4-9AD1A2CD022A}"/>
    <cellStyle name="Millares [0] 2 2 2 2 2 2 2 2 4 2" xfId="14120" xr:uid="{7A287439-80BE-4B44-A5BD-4A90155F0180}"/>
    <cellStyle name="Millares [0] 2 2 2 2 2 2 2 2 4 2 2" xfId="23654" xr:uid="{5A630A0C-E0D3-4334-BAB6-6A5614858C39}"/>
    <cellStyle name="Millares [0] 2 2 2 2 2 2 2 2 4 2 3" xfId="32384" xr:uid="{6C7444D4-CDA5-4F35-A24A-39A491B407C2}"/>
    <cellStyle name="Millares [0] 2 2 2 2 2 2 2 2 4 3" xfId="18889" xr:uid="{51AE510C-DCDF-478A-B3D3-0DCFA8A0ACB5}"/>
    <cellStyle name="Millares [0] 2 2 2 2 2 2 2 2 4 4" xfId="27824" xr:uid="{D79C6BFD-5C3F-4D76-8304-65F924A1AA2D}"/>
    <cellStyle name="Millares [0] 2 2 2 2 2 2 2 2 5" xfId="11730" xr:uid="{5EBB0883-1374-472D-BB63-2CC102FFAB6A}"/>
    <cellStyle name="Millares [0] 2 2 2 2 2 2 2 2 5 2" xfId="21271" xr:uid="{4291A349-B578-4949-9C8C-27D02F44D9FF}"/>
    <cellStyle name="Millares [0] 2 2 2 2 2 2 2 2 5 3" xfId="30101" xr:uid="{74A541DE-D9FA-4A46-8C13-F3160A4D6515}"/>
    <cellStyle name="Millares [0] 2 2 2 2 2 2 2 2 6" xfId="16513" xr:uid="{9FE2FFD7-D4EB-41BF-98CC-12DFFF4D9CBD}"/>
    <cellStyle name="Millares [0] 2 2 2 2 2 2 2 2 7" xfId="25856" xr:uid="{9F22C0A3-8841-47B0-90CD-257BF6473FCC}"/>
    <cellStyle name="Millares [0] 2 2 2 2 2 2 2 3" xfId="7253" xr:uid="{0A8F6100-3AF6-455A-AF93-8DAF78092311}"/>
    <cellStyle name="Millares [0] 2 2 2 2 2 2 2 3 2" xfId="8442" xr:uid="{C91C1524-2632-42F7-8B8D-4D04D9BE5F59}"/>
    <cellStyle name="Millares [0] 2 2 2 2 2 2 2 3 2 2" xfId="10829" xr:uid="{6A1F798A-45C2-403B-A03D-C4D80EF86B49}"/>
    <cellStyle name="Millares [0] 2 2 2 2 2 2 2 3 2 2 2" xfId="15616" xr:uid="{4FDF2308-E0AD-42D6-B22C-0534B21463E3}"/>
    <cellStyle name="Millares [0] 2 2 2 2 2 2 2 3 2 2 2 2" xfId="25143" xr:uid="{01BD5485-CCA2-4AB2-B949-24F5D7F8D9A1}"/>
    <cellStyle name="Millares [0] 2 2 2 2 2 2 2 3 2 2 2 3" xfId="33871" xr:uid="{93CF25E6-C746-494A-A5B7-045147901228}"/>
    <cellStyle name="Millares [0] 2 2 2 2 2 2 2 3 2 2 3" xfId="20377" xr:uid="{A78CD4A6-3560-409A-96AF-2B66B3213E44}"/>
    <cellStyle name="Millares [0] 2 2 2 2 2 2 2 3 2 2 4" xfId="29235" xr:uid="{D475483F-F815-422C-8FEE-24DD72B546B5}"/>
    <cellStyle name="Millares [0] 2 2 2 2 2 2 2 3 2 3" xfId="13220" xr:uid="{06462786-E987-4577-B9C0-2E2BB692A5CA}"/>
    <cellStyle name="Millares [0] 2 2 2 2 2 2 2 3 2 3 2" xfId="22760" xr:uid="{147A72D5-0D2C-4A03-A432-3A5FB9ECE116}"/>
    <cellStyle name="Millares [0] 2 2 2 2 2 2 2 3 2 3 3" xfId="31511" xr:uid="{C9FFC6B8-738E-429B-B02E-57BFE34CB1C7}"/>
    <cellStyle name="Millares [0] 2 2 2 2 2 2 2 3 2 4" xfId="17997" xr:uid="{B4102A09-CF2F-48CA-8D80-8F95903428CF}"/>
    <cellStyle name="Millares [0] 2 2 2 2 2 2 2 3 2 5" xfId="27030" xr:uid="{2B33B0A9-32F9-4E0E-8F47-95AD80FA1B97}"/>
    <cellStyle name="Millares [0] 2 2 2 2 2 2 2 3 3" xfId="9635" xr:uid="{188B66D2-C221-464B-869C-440A4B47B1BF}"/>
    <cellStyle name="Millares [0] 2 2 2 2 2 2 2 3 3 2" xfId="14418" xr:uid="{52ECB568-481E-42BB-94E9-28B0D5A3ADD9}"/>
    <cellStyle name="Millares [0] 2 2 2 2 2 2 2 3 3 2 2" xfId="23952" xr:uid="{D633B4CF-0FD8-4F54-838D-DE4BDAE63A41}"/>
    <cellStyle name="Millares [0] 2 2 2 2 2 2 2 3 3 2 3" xfId="32682" xr:uid="{DC1C2FD3-2632-4A07-A8F9-F2C014E409E2}"/>
    <cellStyle name="Millares [0] 2 2 2 2 2 2 2 3 3 3" xfId="19187" xr:uid="{C3B30FAC-6D65-4A11-A94C-3DE7C2E924BD}"/>
    <cellStyle name="Millares [0] 2 2 2 2 2 2 2 3 3 4" xfId="28095" xr:uid="{6E075097-4373-4AF1-ADF0-0E8DA653D844}"/>
    <cellStyle name="Millares [0] 2 2 2 2 2 2 2 3 4" xfId="12026" xr:uid="{AADAEC3B-F58F-44D1-BE85-95CC8AAB6CB1}"/>
    <cellStyle name="Millares [0] 2 2 2 2 2 2 2 3 4 2" xfId="21569" xr:uid="{FAEA9D9D-EB99-4F1A-9D93-7003FD8B81E3}"/>
    <cellStyle name="Millares [0] 2 2 2 2 2 2 2 3 4 3" xfId="30372" xr:uid="{D123FE24-D926-407D-9A97-7F08F24B9090}"/>
    <cellStyle name="Millares [0] 2 2 2 2 2 2 2 3 5" xfId="16810" xr:uid="{2A9C2589-B177-4058-99B6-7989A7FC6CF0}"/>
    <cellStyle name="Millares [0] 2 2 2 2 2 2 2 3 6" xfId="26059" xr:uid="{26945CFA-D34D-4D57-89E6-F15B26A3A580}"/>
    <cellStyle name="Millares [0] 2 2 2 2 2 2 2 4" xfId="7849" xr:uid="{EF39D5D1-1AC7-414D-8257-8B2364EAC55F}"/>
    <cellStyle name="Millares [0] 2 2 2 2 2 2 2 4 2" xfId="10235" xr:uid="{B16D1FE2-55BB-407D-880B-87E6294E3313}"/>
    <cellStyle name="Millares [0] 2 2 2 2 2 2 2 4 2 2" xfId="15020" xr:uid="{B717B895-5703-49A5-A62E-53BB916C4926}"/>
    <cellStyle name="Millares [0] 2 2 2 2 2 2 2 4 2 2 2" xfId="24548" xr:uid="{9CF56CAD-01C0-420F-9F64-91BA5B3C96DE}"/>
    <cellStyle name="Millares [0] 2 2 2 2 2 2 2 4 2 2 3" xfId="33276" xr:uid="{C9B2EF43-D20B-40CA-B507-0A631170C4EF}"/>
    <cellStyle name="Millares [0] 2 2 2 2 2 2 2 4 2 3" xfId="19782" xr:uid="{9C9B358C-5264-489C-8E58-8AB50A5179EC}"/>
    <cellStyle name="Millares [0] 2 2 2 2 2 2 2 4 2 4" xfId="28646" xr:uid="{D9357BB9-7547-4541-A821-9F24AB79771C}"/>
    <cellStyle name="Millares [0] 2 2 2 2 2 2 2 4 3" xfId="12626" xr:uid="{E24C68F2-82BD-472D-9BD8-0B9DE819BFAD}"/>
    <cellStyle name="Millares [0] 2 2 2 2 2 2 2 4 3 2" xfId="22165" xr:uid="{631DC3D4-21BF-481A-9C3B-B2DE645D3C03}"/>
    <cellStyle name="Millares [0] 2 2 2 2 2 2 2 4 3 3" xfId="30922" xr:uid="{DB3CF9A1-CA36-4D02-9E8D-0E4363D490E7}"/>
    <cellStyle name="Millares [0] 2 2 2 2 2 2 2 4 4" xfId="17404" xr:uid="{31DFB689-2739-4FF0-BEE0-A355E7E4A0ED}"/>
    <cellStyle name="Millares [0] 2 2 2 2 2 2 2 4 5" xfId="26516" xr:uid="{3A72646C-E7E8-47AF-A284-510E7006C416}"/>
    <cellStyle name="Millares [0] 2 2 2 2 2 2 2 5" xfId="9041" xr:uid="{609A1AE3-27CF-40A8-8388-9C14CB9BD197}"/>
    <cellStyle name="Millares [0] 2 2 2 2 2 2 2 5 2" xfId="13822" xr:uid="{F6D6C722-CAD4-4746-B4A4-BDD52D8A76F9}"/>
    <cellStyle name="Millares [0] 2 2 2 2 2 2 2 5 2 2" xfId="23357" xr:uid="{EE98029A-7985-44F5-8163-C7986DF9496B}"/>
    <cellStyle name="Millares [0] 2 2 2 2 2 2 2 5 2 3" xfId="32088" xr:uid="{664A9C45-C90D-41E9-BB0F-1593D8F27F72}"/>
    <cellStyle name="Millares [0] 2 2 2 2 2 2 2 5 3" xfId="18592" xr:uid="{49E7C483-2D0F-4E9A-83AE-43599AE2AC0E}"/>
    <cellStyle name="Millares [0] 2 2 2 2 2 2 2 5 4" xfId="27579" xr:uid="{5AD16984-EDC5-4F97-AC8D-AEC772981AB1}"/>
    <cellStyle name="Millares [0] 2 2 2 2 2 2 2 6" xfId="11433" xr:uid="{4A1FCF18-EB5D-46CD-8878-DFB2180789F6}"/>
    <cellStyle name="Millares [0] 2 2 2 2 2 2 2 6 2" xfId="20975" xr:uid="{7ED94E28-EF33-412C-9FC8-41210CA8F4C2}"/>
    <cellStyle name="Millares [0] 2 2 2 2 2 2 2 6 3" xfId="29825" xr:uid="{C847662C-86B5-48D3-B20C-6BC427966C68}"/>
    <cellStyle name="Millares [0] 2 2 2 2 2 2 2 7" xfId="16216" xr:uid="{002429E8-852F-49E1-A0E3-2245CFF18F8D}"/>
    <cellStyle name="Millares [0] 2 2 2 2 2 2 2 8" xfId="25658" xr:uid="{ED75EFAD-622D-4564-8883-C6DCDED76F1C}"/>
    <cellStyle name="Millares [0] 2 2 2 2 2 2 3" xfId="6815" xr:uid="{8A57F121-DD9F-44FD-A80C-4F2861A86141}"/>
    <cellStyle name="Millares [0] 2 2 2 2 2 2 3 2" xfId="7401" xr:uid="{59ED6ED1-6900-4CAB-A63D-EAA5D8D179D6}"/>
    <cellStyle name="Millares [0] 2 2 2 2 2 2 3 2 2" xfId="8590" xr:uid="{4CE2CBE1-1F06-4890-9D37-DA6614CA7E8A}"/>
    <cellStyle name="Millares [0] 2 2 2 2 2 2 3 2 2 2" xfId="10977" xr:uid="{5781BF3E-C66E-4C05-A33C-59C8BB8B77FF}"/>
    <cellStyle name="Millares [0] 2 2 2 2 2 2 3 2 2 2 2" xfId="15765" xr:uid="{63A514D6-E283-4DDD-B78F-AD2CEE6FE0AB}"/>
    <cellStyle name="Millares [0] 2 2 2 2 2 2 3 2 2 2 2 2" xfId="25292" xr:uid="{EB9B7499-398B-43C1-8D79-335F5D682529}"/>
    <cellStyle name="Millares [0] 2 2 2 2 2 2 3 2 2 2 2 3" xfId="34020" xr:uid="{A197C1F1-D5A6-4713-BE2B-5CC38033CE4B}"/>
    <cellStyle name="Millares [0] 2 2 2 2 2 2 3 2 2 2 3" xfId="20526" xr:uid="{1E05615E-ED40-45C2-921C-0F088B6E21E8}"/>
    <cellStyle name="Millares [0] 2 2 2 2 2 2 3 2 2 2 4" xfId="29384" xr:uid="{53C17F06-CE05-4CBF-B3AD-900307BA7CAD}"/>
    <cellStyle name="Millares [0] 2 2 2 2 2 2 3 2 2 3" xfId="13368" xr:uid="{900B7482-5468-4D6E-819D-ACF18FAB003D}"/>
    <cellStyle name="Millares [0] 2 2 2 2 2 2 3 2 2 3 2" xfId="22909" xr:uid="{423B882D-6979-4ADE-AC46-AE6826440B85}"/>
    <cellStyle name="Millares [0] 2 2 2 2 2 2 3 2 2 3 3" xfId="31660" xr:uid="{08021A6B-3B03-44CF-8695-59B21D72468C}"/>
    <cellStyle name="Millares [0] 2 2 2 2 2 2 3 2 2 4" xfId="18145" xr:uid="{BEDE4AF1-2FC1-40A5-9E63-0D64C1498FC5}"/>
    <cellStyle name="Millares [0] 2 2 2 2 2 2 3 2 2 5" xfId="27160" xr:uid="{3D67D5A8-F775-41CD-9A6C-3E28307C0274}"/>
    <cellStyle name="Millares [0] 2 2 2 2 2 2 3 2 3" xfId="9783" xr:uid="{D85A4661-499C-429C-B640-F848942D5ADC}"/>
    <cellStyle name="Millares [0] 2 2 2 2 2 2 3 2 3 2" xfId="14567" xr:uid="{1ED42FD8-E223-43AB-9229-7B3522A8841E}"/>
    <cellStyle name="Millares [0] 2 2 2 2 2 2 3 2 3 2 2" xfId="24101" xr:uid="{8716A51A-217D-41B5-873F-7F4A26FC53C0}"/>
    <cellStyle name="Millares [0] 2 2 2 2 2 2 3 2 3 2 3" xfId="32831" xr:uid="{45F9EC03-21F6-430C-B0A2-D045E8FBB519}"/>
    <cellStyle name="Millares [0] 2 2 2 2 2 2 3 2 3 3" xfId="19336" xr:uid="{03E23CB2-B28E-4D73-8704-96E1CEE0FFA8}"/>
    <cellStyle name="Millares [0] 2 2 2 2 2 2 3 2 3 4" xfId="28225" xr:uid="{B6F814AB-1A6C-4E7D-8BA2-297535BBA05A}"/>
    <cellStyle name="Millares [0] 2 2 2 2 2 2 3 2 4" xfId="12174" xr:uid="{E33B9A75-9589-4884-BCD9-8EE69EE5E7A9}"/>
    <cellStyle name="Millares [0] 2 2 2 2 2 2 3 2 4 2" xfId="21718" xr:uid="{ECDF083B-D927-405B-A12A-EF557C53C190}"/>
    <cellStyle name="Millares [0] 2 2 2 2 2 2 3 2 4 3" xfId="30502" xr:uid="{B8A1E428-03D5-4BEE-A4E1-78208F6E6EE7}"/>
    <cellStyle name="Millares [0] 2 2 2 2 2 2 3 2 5" xfId="16958" xr:uid="{31606F30-A185-4029-844C-DE01C3FF7A1E}"/>
    <cellStyle name="Millares [0] 2 2 2 2 2 2 3 2 6" xfId="26177" xr:uid="{B5B25A18-D19E-4E8F-9F07-7BC2719E2C04}"/>
    <cellStyle name="Millares [0] 2 2 2 2 2 2 3 3" xfId="7998" xr:uid="{352AF36E-64F2-4541-91E0-D39F59CE88DF}"/>
    <cellStyle name="Millares [0] 2 2 2 2 2 2 3 3 2" xfId="10384" xr:uid="{13BF0C47-CAD0-42E3-BE74-7DD04A6BFDD8}"/>
    <cellStyle name="Millares [0] 2 2 2 2 2 2 3 3 2 2" xfId="15170" xr:uid="{3B29100E-9F13-4F95-A5F3-CD9BBC4E2AE7}"/>
    <cellStyle name="Millares [0] 2 2 2 2 2 2 3 3 2 2 2" xfId="24697" xr:uid="{7704C29E-C63C-4600-899B-52480325AD95}"/>
    <cellStyle name="Millares [0] 2 2 2 2 2 2 3 3 2 2 3" xfId="33425" xr:uid="{3167A806-BD00-4CAA-85DB-15C112B3A01D}"/>
    <cellStyle name="Millares [0] 2 2 2 2 2 2 3 3 2 3" xfId="19931" xr:uid="{A087412D-3B02-46AC-9EE1-9A6F4CD782BD}"/>
    <cellStyle name="Millares [0] 2 2 2 2 2 2 3 3 2 4" xfId="28795" xr:uid="{6BEB6D49-1EE0-40AE-9045-ADFBF7F98E49}"/>
    <cellStyle name="Millares [0] 2 2 2 2 2 2 3 3 3" xfId="12775" xr:uid="{607DBAFB-6351-4363-839B-B14480B2B3E1}"/>
    <cellStyle name="Millares [0] 2 2 2 2 2 2 3 3 3 2" xfId="22314" xr:uid="{4F7DD94A-78FC-4B2D-91CF-FBEE7E3D18FA}"/>
    <cellStyle name="Millares [0] 2 2 2 2 2 2 3 3 3 3" xfId="31071" xr:uid="{9FF5D07C-97E3-48EE-9A7E-2BF7C7AAB7FD}"/>
    <cellStyle name="Millares [0] 2 2 2 2 2 2 3 3 4" xfId="17552" xr:uid="{678F1C95-5255-4162-8DD1-C0898D6DCAC1}"/>
    <cellStyle name="Millares [0] 2 2 2 2 2 2 3 3 5" xfId="26634" xr:uid="{AA929FC1-2D3A-482D-89B4-933813E4FDDC}"/>
    <cellStyle name="Millares [0] 2 2 2 2 2 2 3 4" xfId="9191" xr:uid="{51B4C3E1-39C7-454E-8210-A2DAA007EB13}"/>
    <cellStyle name="Millares [0] 2 2 2 2 2 2 3 4 2" xfId="13972" xr:uid="{EDC22AB2-27B8-44CF-9F07-BFF3904C8DCF}"/>
    <cellStyle name="Millares [0] 2 2 2 2 2 2 3 4 2 2" xfId="23506" xr:uid="{02111E4D-1B08-4D16-9A72-FEA3357ABE67}"/>
    <cellStyle name="Millares [0] 2 2 2 2 2 2 3 4 2 3" xfId="32236" xr:uid="{5D4677BB-7A2C-4B3C-B5B3-0AB11ADA26CC}"/>
    <cellStyle name="Millares [0] 2 2 2 2 2 2 3 4 3" xfId="18741" xr:uid="{6CB8892B-977A-45B3-99D1-CB079FC652F4}"/>
    <cellStyle name="Millares [0] 2 2 2 2 2 2 3 4 4" xfId="27699" xr:uid="{F0E8B361-14F1-4ED2-98C9-B536C9B29DDF}"/>
    <cellStyle name="Millares [0] 2 2 2 2 2 2 3 5" xfId="11582" xr:uid="{689EBB86-923E-44DE-BC5F-C2C35768771B}"/>
    <cellStyle name="Millares [0] 2 2 2 2 2 2 3 5 2" xfId="21123" xr:uid="{95B00D85-906B-4751-A203-169AC311972E}"/>
    <cellStyle name="Millares [0] 2 2 2 2 2 2 3 5 3" xfId="29954" xr:uid="{B8601B9E-4C92-401D-A447-DCD951DAC455}"/>
    <cellStyle name="Millares [0] 2 2 2 2 2 2 3 6" xfId="16365" xr:uid="{BAEFEFC1-7E3D-4F3D-8DCA-12DFB1C45D09}"/>
    <cellStyle name="Millares [0] 2 2 2 2 2 2 3 7" xfId="25753" xr:uid="{32CF4C8B-6473-44F6-9CD5-E0E6FC2A2E2D}"/>
    <cellStyle name="Millares [0] 2 2 2 2 2 2 4" xfId="7108" xr:uid="{217CAF30-4A42-4FC0-99EC-3F0A3AF03CB6}"/>
    <cellStyle name="Millares [0] 2 2 2 2 2 2 4 2" xfId="8295" xr:uid="{3B0021FD-2C95-48AC-92B5-D0AEFBAE1CC1}"/>
    <cellStyle name="Millares [0] 2 2 2 2 2 2 4 2 2" xfId="10682" xr:uid="{78A243BB-4081-466A-9747-B4162577C5BE}"/>
    <cellStyle name="Millares [0] 2 2 2 2 2 2 4 2 2 2" xfId="15468" xr:uid="{F0B844EB-1B9A-4DDF-AEA8-58DAAC4C0910}"/>
    <cellStyle name="Millares [0] 2 2 2 2 2 2 4 2 2 2 2" xfId="24995" xr:uid="{82813B4A-A291-42A8-A53B-CF61A415DC4D}"/>
    <cellStyle name="Millares [0] 2 2 2 2 2 2 4 2 2 2 3" xfId="33723" xr:uid="{69626F83-45FF-4238-9F62-4A83F210ADBB}"/>
    <cellStyle name="Millares [0] 2 2 2 2 2 2 4 2 2 3" xfId="20229" xr:uid="{3DB0A0FA-5AE9-40CC-9D84-132DCCC3B85C}"/>
    <cellStyle name="Millares [0] 2 2 2 2 2 2 4 2 2 4" xfId="29087" xr:uid="{F1CCF6B5-BD63-40F3-9785-9922FBE80D28}"/>
    <cellStyle name="Millares [0] 2 2 2 2 2 2 4 2 3" xfId="13073" xr:uid="{EA63B792-F904-435A-8DFA-C4A896BCDCD5}"/>
    <cellStyle name="Millares [0] 2 2 2 2 2 2 4 2 3 2" xfId="22612" xr:uid="{1818CC56-5BA4-4290-97F5-320E3F2A5BBF}"/>
    <cellStyle name="Millares [0] 2 2 2 2 2 2 4 2 3 3" xfId="31363" xr:uid="{1098238A-D33A-449B-90ED-35925563ABC9}"/>
    <cellStyle name="Millares [0] 2 2 2 2 2 2 4 2 4" xfId="17850" xr:uid="{51C6F62E-F86B-411D-9E35-5F05BEF2F34D}"/>
    <cellStyle name="Millares [0] 2 2 2 2 2 2 4 2 5" xfId="26882" xr:uid="{20FD3556-8656-4D42-9F62-D4A50E7D6FE9}"/>
    <cellStyle name="Millares [0] 2 2 2 2 2 2 4 3" xfId="9488" xr:uid="{2B524345-F585-480A-9E34-F6BC12DE1281}"/>
    <cellStyle name="Millares [0] 2 2 2 2 2 2 4 3 2" xfId="14270" xr:uid="{202ABE54-22E5-4481-BF9F-638EDAC3A166}"/>
    <cellStyle name="Millares [0] 2 2 2 2 2 2 4 3 2 2" xfId="23804" xr:uid="{7458E3CB-37D6-4E5E-8705-FEF5746BA0AE}"/>
    <cellStyle name="Millares [0] 2 2 2 2 2 2 4 3 2 3" xfId="32534" xr:uid="{3DF40835-B351-441A-B72A-F4E754AFF6D9}"/>
    <cellStyle name="Millares [0] 2 2 2 2 2 2 4 3 3" xfId="19039" xr:uid="{E67E49FC-2DC4-4B6E-934C-CA8AB1D976AF}"/>
    <cellStyle name="Millares [0] 2 2 2 2 2 2 4 3 4" xfId="27947" xr:uid="{E6B8A125-DD10-43CE-87DA-C973013C9676}"/>
    <cellStyle name="Millares [0] 2 2 2 2 2 2 4 4" xfId="11879" xr:uid="{F2DA9E0F-293C-4DFE-9DF0-0CD67E9B3F01}"/>
    <cellStyle name="Millares [0] 2 2 2 2 2 2 4 4 2" xfId="21421" xr:uid="{5BF144B2-4413-4DBF-909D-5666ED5C9C0A}"/>
    <cellStyle name="Millares [0] 2 2 2 2 2 2 4 4 3" xfId="30224" xr:uid="{C3973037-787B-45AB-AB05-7B819ABBD00B}"/>
    <cellStyle name="Millares [0] 2 2 2 2 2 2 4 5" xfId="16663" xr:uid="{AD03F548-6E60-4B94-A588-5E5568331D38}"/>
    <cellStyle name="Millares [0] 2 2 2 2 2 2 4 6" xfId="25955" xr:uid="{058E3BC3-DE65-44C8-8DB0-F03CB8F2AADF}"/>
    <cellStyle name="Millares [0] 2 2 2 2 2 2 5" xfId="7700" xr:uid="{AA1D21D1-27EB-4BBB-A216-7620C6E5CF6E}"/>
    <cellStyle name="Millares [0] 2 2 2 2 2 2 5 2" xfId="10084" xr:uid="{0FE08C9B-FAF7-42F7-B23E-079F080489F3}"/>
    <cellStyle name="Millares [0] 2 2 2 2 2 2 5 2 2" xfId="14869" xr:uid="{EBFD6D8F-02E7-40F4-9689-1BE372B025C3}"/>
    <cellStyle name="Millares [0] 2 2 2 2 2 2 5 2 2 2" xfId="24400" xr:uid="{C3A50375-3AB0-46D9-9673-9BC0AA588317}"/>
    <cellStyle name="Millares [0] 2 2 2 2 2 2 5 2 2 3" xfId="33128" xr:uid="{E7474FEA-1EBB-4135-9131-C5ECA3F72C83}"/>
    <cellStyle name="Millares [0] 2 2 2 2 2 2 5 2 3" xfId="19635" xr:uid="{DFF287E6-219A-4906-BF1B-8A242F353260}"/>
    <cellStyle name="Millares [0] 2 2 2 2 2 2 5 2 4" xfId="28499" xr:uid="{AC9BB27A-C485-47D3-A2A2-90D0929DB73A}"/>
    <cellStyle name="Millares [0] 2 2 2 2 2 2 5 3" xfId="12475" xr:uid="{98AC1DBE-83AE-46DB-885E-BFAACC75DB52}"/>
    <cellStyle name="Millares [0] 2 2 2 2 2 2 5 3 2" xfId="22017" xr:uid="{BEE80D65-C0BE-4A66-9AF5-A57A5D542F65}"/>
    <cellStyle name="Millares [0] 2 2 2 2 2 2 5 3 3" xfId="30774" xr:uid="{88827B73-3F3E-4331-B692-63613E67203F}"/>
    <cellStyle name="Millares [0] 2 2 2 2 2 2 5 4" xfId="17257" xr:uid="{DE5D5243-82F1-484F-A9B9-6C17B1EE8A8A}"/>
    <cellStyle name="Millares [0] 2 2 2 2 2 2 5 5" xfId="26413" xr:uid="{6D59258B-79E3-4FE0-B13B-515C4F62D802}"/>
    <cellStyle name="Millares [0] 2 2 2 2 2 2 6" xfId="8890" xr:uid="{22A1C323-7F39-4B7F-984B-0E9643E0DEC6}"/>
    <cellStyle name="Millares [0] 2 2 2 2 2 2 6 2" xfId="13671" xr:uid="{D67F0E3F-AA3F-48B5-889A-614650EA0FFE}"/>
    <cellStyle name="Millares [0] 2 2 2 2 2 2 6 2 2" xfId="23209" xr:uid="{FE2EF2F9-CB83-4B1B-A5B5-B672E418C962}"/>
    <cellStyle name="Millares [0] 2 2 2 2 2 2 6 2 3" xfId="31940" xr:uid="{31B5F5F8-34B1-46BB-9A00-AEE42B5419A1}"/>
    <cellStyle name="Millares [0] 2 2 2 2 2 2 6 3" xfId="18445" xr:uid="{0449C8A0-D4A9-4437-8B6A-325853F6EB4B}"/>
    <cellStyle name="Millares [0] 2 2 2 2 2 2 6 4" xfId="27454" xr:uid="{E87FBC7D-41F7-4AB5-BACA-370DF6745356}"/>
    <cellStyle name="Millares [0] 2 2 2 2 2 2 7" xfId="11281" xr:uid="{A2BE186D-5D67-44C5-9572-AB16F06585F6}"/>
    <cellStyle name="Millares [0] 2 2 2 2 2 2 7 2" xfId="20827" xr:uid="{9E7569E8-5BF3-4CE9-BEA8-A778513F20C7}"/>
    <cellStyle name="Millares [0] 2 2 2 2 2 2 7 3" xfId="29677" xr:uid="{D06B2635-FF59-44BD-A4D7-2841936565DB}"/>
    <cellStyle name="Millares [0] 2 2 2 2 2 2 8" xfId="16068" xr:uid="{76B97690-2700-435C-A617-98A201D200D0}"/>
    <cellStyle name="Millares [0] 2 2 2 2 2 2 9" xfId="25560" xr:uid="{74A09E8C-2A59-45CE-AF84-538FACABF030}"/>
    <cellStyle name="Millares [0] 2 2 2 2 2 3" xfId="6597" xr:uid="{85727139-D624-407B-B055-FC1276FC3561}"/>
    <cellStyle name="Millares [0] 2 2 2 2 2 3 2" xfId="6888" xr:uid="{BA96ABE2-7DB7-4555-A340-100FFD48ADEF}"/>
    <cellStyle name="Millares [0] 2 2 2 2 2 3 2 2" xfId="7476" xr:uid="{C9ABA6D5-7C4D-44D7-92C8-A10FEF749280}"/>
    <cellStyle name="Millares [0] 2 2 2 2 2 3 2 2 2" xfId="8665" xr:uid="{B11A8B96-24C8-4690-B3B4-3C84E9339161}"/>
    <cellStyle name="Millares [0] 2 2 2 2 2 3 2 2 2 2" xfId="11052" xr:uid="{8E8E8085-5D81-4E17-A2C0-A87D8DA99DA4}"/>
    <cellStyle name="Millares [0] 2 2 2 2 2 3 2 2 2 2 2" xfId="15840" xr:uid="{EAC97602-9F25-479E-B68A-851926ADFEC2}"/>
    <cellStyle name="Millares [0] 2 2 2 2 2 3 2 2 2 2 2 2" xfId="25367" xr:uid="{42415A50-5D77-48BB-B5A9-1F3EAF76F7ED}"/>
    <cellStyle name="Millares [0] 2 2 2 2 2 3 2 2 2 2 2 3" xfId="34095" xr:uid="{393895FB-A655-45D6-ADC9-F9454445A65E}"/>
    <cellStyle name="Millares [0] 2 2 2 2 2 3 2 2 2 2 3" xfId="20601" xr:uid="{594CDB45-9C9F-4173-99CD-AFC4AC55E5B9}"/>
    <cellStyle name="Millares [0] 2 2 2 2 2 3 2 2 2 2 4" xfId="29459" xr:uid="{7D6E7CD4-5129-41C1-A233-07722240BC98}"/>
    <cellStyle name="Millares [0] 2 2 2 2 2 3 2 2 2 3" xfId="13443" xr:uid="{C894276B-3FB4-4390-975E-E7560604E0C8}"/>
    <cellStyle name="Millares [0] 2 2 2 2 2 3 2 2 2 3 2" xfId="22984" xr:uid="{3AEC8EEC-60CF-4B9D-8CFA-80432E4868A9}"/>
    <cellStyle name="Millares [0] 2 2 2 2 2 3 2 2 2 3 3" xfId="31735" xr:uid="{723C928A-BED6-494D-8880-226396869543}"/>
    <cellStyle name="Millares [0] 2 2 2 2 2 3 2 2 2 4" xfId="18220" xr:uid="{AA62AFB7-778F-40CA-9378-F1C413AEC775}"/>
    <cellStyle name="Millares [0] 2 2 2 2 2 3 2 2 2 5" xfId="27234" xr:uid="{4C94F765-7628-43D4-805B-58C5329DCBE4}"/>
    <cellStyle name="Millares [0] 2 2 2 2 2 3 2 2 3" xfId="9858" xr:uid="{F488BDD0-631C-43BB-A2B1-EFDD2D845686}"/>
    <cellStyle name="Millares [0] 2 2 2 2 2 3 2 2 3 2" xfId="14642" xr:uid="{422CFEAD-37E7-4185-B663-B9C967A5511F}"/>
    <cellStyle name="Millares [0] 2 2 2 2 2 3 2 2 3 2 2" xfId="24176" xr:uid="{8D499940-04E8-4881-BE66-6509D148609F}"/>
    <cellStyle name="Millares [0] 2 2 2 2 2 3 2 2 3 2 3" xfId="32906" xr:uid="{EF1A638D-0637-47AA-88F0-44AB9F7D0982}"/>
    <cellStyle name="Millares [0] 2 2 2 2 2 3 2 2 3 3" xfId="19411" xr:uid="{98C90C0D-69D8-4742-B225-8A43A923AA1C}"/>
    <cellStyle name="Millares [0] 2 2 2 2 2 3 2 2 3 4" xfId="28299" xr:uid="{2AA329C2-4FEC-4DD6-929C-8EDDCC6B5A5F}"/>
    <cellStyle name="Millares [0] 2 2 2 2 2 3 2 2 4" xfId="12249" xr:uid="{E03542A5-72DB-47BE-A7F4-387A467AF895}"/>
    <cellStyle name="Millares [0] 2 2 2 2 2 3 2 2 4 2" xfId="21793" xr:uid="{C8B8F70B-BAE3-4E81-892B-789A166FB507}"/>
    <cellStyle name="Millares [0] 2 2 2 2 2 3 2 2 4 3" xfId="30576" xr:uid="{3A3B18A4-FB2E-46F8-B00D-0A37DDE27165}"/>
    <cellStyle name="Millares [0] 2 2 2 2 2 3 2 2 5" xfId="17033" xr:uid="{71374D47-B1F2-40FB-AFA1-4F472F582337}"/>
    <cellStyle name="Millares [0] 2 2 2 2 2 3 2 2 6" xfId="26234" xr:uid="{2C58346F-DCF9-4477-A6A9-A5EC0F505BC6}"/>
    <cellStyle name="Millares [0] 2 2 2 2 2 3 2 3" xfId="8073" xr:uid="{3908439E-307C-4345-AB07-EA3D5D19B71D}"/>
    <cellStyle name="Millares [0] 2 2 2 2 2 3 2 3 2" xfId="10459" xr:uid="{3B7E3AB2-030E-4900-BEF7-743D07322A5C}"/>
    <cellStyle name="Millares [0] 2 2 2 2 2 3 2 3 2 2" xfId="15245" xr:uid="{A44F2FCB-AEB2-4E2A-8BB9-6FCFE048BF77}"/>
    <cellStyle name="Millares [0] 2 2 2 2 2 3 2 3 2 2 2" xfId="24772" xr:uid="{2F4348AE-0096-4715-BA68-F61F8D7422F4}"/>
    <cellStyle name="Millares [0] 2 2 2 2 2 3 2 3 2 2 3" xfId="33500" xr:uid="{82E2A0FA-7260-4381-841E-3309EBAD9B04}"/>
    <cellStyle name="Millares [0] 2 2 2 2 2 3 2 3 2 3" xfId="20006" xr:uid="{17E033B8-3EB9-4B53-8912-6D05EF9CBC10}"/>
    <cellStyle name="Millares [0] 2 2 2 2 2 3 2 3 2 4" xfId="28870" xr:uid="{EF58112A-CB66-46B7-9660-9A0C9FB27489}"/>
    <cellStyle name="Millares [0] 2 2 2 2 2 3 2 3 3" xfId="12850" xr:uid="{9CC4D49B-6895-47A5-A242-3442B44B4052}"/>
    <cellStyle name="Millares [0] 2 2 2 2 2 3 2 3 3 2" xfId="22389" xr:uid="{D335D474-5B22-46B2-B979-F9216830D36F}"/>
    <cellStyle name="Millares [0] 2 2 2 2 2 3 2 3 3 3" xfId="31146" xr:uid="{B96BB1DC-0B7A-4514-BDF9-E06F645263CC}"/>
    <cellStyle name="Millares [0] 2 2 2 2 2 3 2 3 4" xfId="17627" xr:uid="{00E40F26-C58D-45C4-BDEF-FDA19955FACC}"/>
    <cellStyle name="Millares [0] 2 2 2 2 2 3 2 3 5" xfId="26691" xr:uid="{82E1A0E1-2D32-467F-96CF-3E7038BD76F0}"/>
    <cellStyle name="Millares [0] 2 2 2 2 2 3 2 4" xfId="9266" xr:uid="{2058A522-20FF-4DF1-8F81-C5147D741EEA}"/>
    <cellStyle name="Millares [0] 2 2 2 2 2 3 2 4 2" xfId="14047" xr:uid="{7C80C09A-392A-4AE7-882E-28175DE6F2FB}"/>
    <cellStyle name="Millares [0] 2 2 2 2 2 3 2 4 2 2" xfId="23581" xr:uid="{D8B3F34A-BB3F-432D-8D69-6A7E83115206}"/>
    <cellStyle name="Millares [0] 2 2 2 2 2 3 2 4 2 3" xfId="32311" xr:uid="{02762D35-811B-49B0-9D97-F6B587FC5DA1}"/>
    <cellStyle name="Millares [0] 2 2 2 2 2 3 2 4 3" xfId="18816" xr:uid="{815B65CF-E5B9-4B8F-804C-247432563797}"/>
    <cellStyle name="Millares [0] 2 2 2 2 2 3 2 4 4" xfId="27756" xr:uid="{D4C6074C-FCE2-47DE-B0E7-526307632FFB}"/>
    <cellStyle name="Millares [0] 2 2 2 2 2 3 2 5" xfId="11657" xr:uid="{2A854387-83BA-40D3-87C7-A1BAECBA5952}"/>
    <cellStyle name="Millares [0] 2 2 2 2 2 3 2 5 2" xfId="21198" xr:uid="{FBF02998-17AF-4564-B173-1F38C650353F}"/>
    <cellStyle name="Millares [0] 2 2 2 2 2 3 2 5 3" xfId="30028" xr:uid="{4F28F715-6A58-485C-986D-B5E8FA8640E6}"/>
    <cellStyle name="Millares [0] 2 2 2 2 2 3 2 6" xfId="16440" xr:uid="{DB39F0CF-14CF-4828-9CB1-1686DADE8429}"/>
    <cellStyle name="Millares [0] 2 2 2 2 2 3 2 7" xfId="25804" xr:uid="{C66E9D33-7014-4EB7-81FE-A2F5E954E941}"/>
    <cellStyle name="Millares [0] 2 2 2 2 2 3 3" xfId="7180" xr:uid="{5C5372DA-BBF3-4D24-A6E9-CA0EB53199CD}"/>
    <cellStyle name="Millares [0] 2 2 2 2 2 3 3 2" xfId="8369" xr:uid="{3CF3D737-C979-43A7-B826-290330B75D9E}"/>
    <cellStyle name="Millares [0] 2 2 2 2 2 3 3 2 2" xfId="10756" xr:uid="{8F746A99-007C-47BF-814A-1961AA3215C9}"/>
    <cellStyle name="Millares [0] 2 2 2 2 2 3 3 2 2 2" xfId="15543" xr:uid="{53675134-FA40-4202-B7A6-A991CF1A1686}"/>
    <cellStyle name="Millares [0] 2 2 2 2 2 3 3 2 2 2 2" xfId="25070" xr:uid="{2F4F1BB8-AFCC-4605-A31B-7AE516EF7919}"/>
    <cellStyle name="Millares [0] 2 2 2 2 2 3 3 2 2 2 3" xfId="33798" xr:uid="{81C722DC-21C9-4EDB-8791-DB881912973D}"/>
    <cellStyle name="Millares [0] 2 2 2 2 2 3 3 2 2 3" xfId="20304" xr:uid="{ACF13C6A-08FA-466F-8FD7-2FDF887F8920}"/>
    <cellStyle name="Millares [0] 2 2 2 2 2 3 3 2 2 4" xfId="29162" xr:uid="{666C3DAB-B76C-4D5D-B136-D8B2C98CA0B1}"/>
    <cellStyle name="Millares [0] 2 2 2 2 2 3 3 2 3" xfId="13147" xr:uid="{683FF234-0DAD-4BAC-BB23-AD91EC2AFEF9}"/>
    <cellStyle name="Millares [0] 2 2 2 2 2 3 3 2 3 2" xfId="22687" xr:uid="{C0014B21-DE3B-4394-AC3F-65A0E6C86272}"/>
    <cellStyle name="Millares [0] 2 2 2 2 2 3 3 2 3 3" xfId="31438" xr:uid="{6D413B9A-64DF-4C3F-8103-B1547AE3AAE7}"/>
    <cellStyle name="Millares [0] 2 2 2 2 2 3 3 2 4" xfId="17924" xr:uid="{7D523644-5B83-4B78-A1D2-97BB1D9F8DF5}"/>
    <cellStyle name="Millares [0] 2 2 2 2 2 3 3 2 5" xfId="26957" xr:uid="{33DBACBE-C740-465C-8E35-53EA6FAE552E}"/>
    <cellStyle name="Millares [0] 2 2 2 2 2 3 3 3" xfId="9562" xr:uid="{0A731A7E-D776-448A-AE08-CD4EEC5B13BE}"/>
    <cellStyle name="Millares [0] 2 2 2 2 2 3 3 3 2" xfId="14345" xr:uid="{F15FAAB0-0251-4DB9-A3C8-943119BED8AA}"/>
    <cellStyle name="Millares [0] 2 2 2 2 2 3 3 3 2 2" xfId="23879" xr:uid="{F9005076-F2CF-41C9-B9BD-E76E83358E71}"/>
    <cellStyle name="Millares [0] 2 2 2 2 2 3 3 3 2 3" xfId="32609" xr:uid="{A3A5AC71-D80E-4A57-BDD4-08E256A7D505}"/>
    <cellStyle name="Millares [0] 2 2 2 2 2 3 3 3 3" xfId="19114" xr:uid="{6AE2D4BC-0DF6-466D-BD8E-471D7A0BDBA4}"/>
    <cellStyle name="Millares [0] 2 2 2 2 2 3 3 3 4" xfId="28022" xr:uid="{F2D8AF6A-CF17-4C0D-BB77-56CFBA9F3919}"/>
    <cellStyle name="Millares [0] 2 2 2 2 2 3 3 4" xfId="11953" xr:uid="{A77B8CD0-47E5-4D59-AE9A-A8A674221885}"/>
    <cellStyle name="Millares [0] 2 2 2 2 2 3 3 4 2" xfId="21496" xr:uid="{0FE63B0E-3D94-40B9-A2B5-7909D74891DF}"/>
    <cellStyle name="Millares [0] 2 2 2 2 2 3 3 4 3" xfId="30299" xr:uid="{E0188E86-70A2-490C-8044-B86C683CFE86}"/>
    <cellStyle name="Millares [0] 2 2 2 2 2 3 3 5" xfId="16737" xr:uid="{CD329AF0-9A5E-4138-A9AF-3DBF6518CA6E}"/>
    <cellStyle name="Millares [0] 2 2 2 2 2 3 3 6" xfId="26007" xr:uid="{DE705167-F7E3-4F6A-93F5-C5618C5F8BAB}"/>
    <cellStyle name="Millares [0] 2 2 2 2 2 3 4" xfId="7774" xr:uid="{F0BA0DC0-A674-4EF4-8D7F-A80A213071D3}"/>
    <cellStyle name="Millares [0] 2 2 2 2 2 3 4 2" xfId="10160" xr:uid="{A1A76852-9281-458B-98BF-41C8EA26F8AA}"/>
    <cellStyle name="Millares [0] 2 2 2 2 2 3 4 2 2" xfId="14945" xr:uid="{57870D52-A360-4372-AE3A-C1F70841647E}"/>
    <cellStyle name="Millares [0] 2 2 2 2 2 3 4 2 2 2" xfId="24475" xr:uid="{DE19824B-F22E-4E8A-8028-455C7A44B8B7}"/>
    <cellStyle name="Millares [0] 2 2 2 2 2 3 4 2 2 3" xfId="33203" xr:uid="{DDE7F94A-A9CB-4559-98AD-226957F43554}"/>
    <cellStyle name="Millares [0] 2 2 2 2 2 3 4 2 3" xfId="19709" xr:uid="{E842C4F8-4EFB-43D6-9208-130F08A89097}"/>
    <cellStyle name="Millares [0] 2 2 2 2 2 3 4 2 4" xfId="28573" xr:uid="{A979A639-344A-4995-B378-3F4FE91B3568}"/>
    <cellStyle name="Millares [0] 2 2 2 2 2 3 4 3" xfId="12551" xr:uid="{7AD35B3E-009B-4E86-AF68-1F258E19E1E8}"/>
    <cellStyle name="Millares [0] 2 2 2 2 2 3 4 3 2" xfId="22092" xr:uid="{6B6D7A6D-833D-46F2-B721-C9CF588F512F}"/>
    <cellStyle name="Millares [0] 2 2 2 2 2 3 4 3 3" xfId="30849" xr:uid="{815C5155-ABF8-443D-83CB-485A82721C95}"/>
    <cellStyle name="Millares [0] 2 2 2 2 2 3 4 4" xfId="17331" xr:uid="{16F93364-CC42-4104-9F67-B824CE84E5B8}"/>
    <cellStyle name="Millares [0] 2 2 2 2 2 3 4 5" xfId="26464" xr:uid="{95C25EBE-74B3-48CD-BC10-ECC542D6A039}"/>
    <cellStyle name="Millares [0] 2 2 2 2 2 3 5" xfId="8966" xr:uid="{9D39E493-78D2-4746-8968-02911E3DE418}"/>
    <cellStyle name="Millares [0] 2 2 2 2 2 3 5 2" xfId="13747" xr:uid="{20B1B58D-B5F5-4F35-9BAD-4EA2577936CD}"/>
    <cellStyle name="Millares [0] 2 2 2 2 2 3 5 2 2" xfId="23284" xr:uid="{F1A2538D-86B6-4F00-B558-8395D832B770}"/>
    <cellStyle name="Millares [0] 2 2 2 2 2 3 5 2 3" xfId="32015" xr:uid="{3A1BED0C-3AB6-4A5D-A237-71D277EC180C}"/>
    <cellStyle name="Millares [0] 2 2 2 2 2 3 5 3" xfId="18519" xr:uid="{F14FE07A-1910-4BA5-B95D-7D3EDD69EF43}"/>
    <cellStyle name="Millares [0] 2 2 2 2 2 3 5 4" xfId="27511" xr:uid="{7AB4B46A-222F-406E-820C-770F9D0C79C5}"/>
    <cellStyle name="Millares [0] 2 2 2 2 2 3 6" xfId="11358" xr:uid="{C5ADB226-5180-4F3B-A5A9-08A75564CCEC}"/>
    <cellStyle name="Millares [0] 2 2 2 2 2 3 6 2" xfId="20902" xr:uid="{DBFBA356-7647-4B12-A187-B605FADF6C71}"/>
    <cellStyle name="Millares [0] 2 2 2 2 2 3 6 3" xfId="29752" xr:uid="{BF56D6A4-7D0A-4FCF-9E7C-299989E49A1B}"/>
    <cellStyle name="Millares [0] 2 2 2 2 2 3 7" xfId="16143" xr:uid="{9B7AE77B-C606-4EFF-9617-AED56329771C}"/>
    <cellStyle name="Millares [0] 2 2 2 2 2 3 8" xfId="25611" xr:uid="{4F71188C-8DBA-4D72-BE37-9A728ECAF1B6}"/>
    <cellStyle name="Millares [0] 2 2 2 2 2 4" xfId="6742" xr:uid="{DBB8B1E3-822D-4F99-90A3-A5B5A002A83A}"/>
    <cellStyle name="Millares [0] 2 2 2 2 2 4 2" xfId="7328" xr:uid="{51FD6A34-5C3B-445B-B556-73D8539E3D11}"/>
    <cellStyle name="Millares [0] 2 2 2 2 2 4 2 2" xfId="8517" xr:uid="{B6C1DA7B-780A-4FEF-A7A6-F5A2D8E046C8}"/>
    <cellStyle name="Millares [0] 2 2 2 2 2 4 2 2 2" xfId="10904" xr:uid="{704FFB01-22A9-489A-9DD7-921DF57D3F00}"/>
    <cellStyle name="Millares [0] 2 2 2 2 2 4 2 2 2 2" xfId="15692" xr:uid="{B68E375E-F660-4462-9026-DD3EA7D3F551}"/>
    <cellStyle name="Millares [0] 2 2 2 2 2 4 2 2 2 2 2" xfId="25219" xr:uid="{E8A1C168-D638-4294-9CCD-F5C29FEB4158}"/>
    <cellStyle name="Millares [0] 2 2 2 2 2 4 2 2 2 2 3" xfId="33947" xr:uid="{7863FC7E-1637-4BF4-B1F3-7BD92420149B}"/>
    <cellStyle name="Millares [0] 2 2 2 2 2 4 2 2 2 3" xfId="20453" xr:uid="{274837C2-216B-4062-85CC-C7F6FF629EEC}"/>
    <cellStyle name="Millares [0] 2 2 2 2 2 4 2 2 2 4" xfId="29311" xr:uid="{7B7CAB61-B7C6-431D-B1AC-7D4BFE5BC26B}"/>
    <cellStyle name="Millares [0] 2 2 2 2 2 4 2 2 3" xfId="13295" xr:uid="{E7B9C7F8-61BA-4B38-A9BC-31DC3E0B0EF6}"/>
    <cellStyle name="Millares [0] 2 2 2 2 2 4 2 2 3 2" xfId="22836" xr:uid="{46B5AA64-A3EB-4DD6-89EA-38551F9D345A}"/>
    <cellStyle name="Millares [0] 2 2 2 2 2 4 2 2 3 3" xfId="31587" xr:uid="{1003091D-694D-4833-9069-B6C730866E4A}"/>
    <cellStyle name="Millares [0] 2 2 2 2 2 4 2 2 4" xfId="18072" xr:uid="{A5AE2416-DB4A-40EB-9534-D648B228BD23}"/>
    <cellStyle name="Millares [0] 2 2 2 2 2 4 2 2 5" xfId="27091" xr:uid="{01E77401-86CA-4ED4-A7F8-CEFBD3E0FF54}"/>
    <cellStyle name="Millares [0] 2 2 2 2 2 4 2 3" xfId="9710" xr:uid="{A8AB08C2-16A8-4146-B49F-088267B7195E}"/>
    <cellStyle name="Millares [0] 2 2 2 2 2 4 2 3 2" xfId="14494" xr:uid="{54FDA6FB-D3A3-49FB-94E5-B7E034074318}"/>
    <cellStyle name="Millares [0] 2 2 2 2 2 4 2 3 2 2" xfId="24028" xr:uid="{C2E88FCE-8E31-4586-8A7E-E1155D825DD4}"/>
    <cellStyle name="Millares [0] 2 2 2 2 2 4 2 3 2 3" xfId="32758" xr:uid="{6AE42B6D-9C43-431C-B9BB-D5F443336B5C}"/>
    <cellStyle name="Millares [0] 2 2 2 2 2 4 2 3 3" xfId="19263" xr:uid="{CDBB4F81-5479-41B5-B795-F144A6ED7B87}"/>
    <cellStyle name="Millares [0] 2 2 2 2 2 4 2 3 4" xfId="28156" xr:uid="{5978C2C2-BE75-4007-ABF7-7BF1FCB1CE72}"/>
    <cellStyle name="Millares [0] 2 2 2 2 2 4 2 4" xfId="12101" xr:uid="{FE613F38-9EDA-48F1-9E76-5921FF59E61A}"/>
    <cellStyle name="Millares [0] 2 2 2 2 2 4 2 4 2" xfId="21645" xr:uid="{36CF3474-1EF9-4F92-9B70-7CAC578AF97E}"/>
    <cellStyle name="Millares [0] 2 2 2 2 2 4 2 4 3" xfId="30433" xr:uid="{1B1398A7-D641-4498-AD48-AFAD0D7D42AD}"/>
    <cellStyle name="Millares [0] 2 2 2 2 2 4 2 5" xfId="16885" xr:uid="{1613DD7C-28B7-49FC-847A-AF59E701640C}"/>
    <cellStyle name="Millares [0] 2 2 2 2 2 4 2 6" xfId="26110" xr:uid="{C7C13C9C-713E-4732-8721-66C0BE0BF67E}"/>
    <cellStyle name="Millares [0] 2 2 2 2 2 4 3" xfId="7925" xr:uid="{6625AC36-DF05-4D85-AB4D-350D58E20EF9}"/>
    <cellStyle name="Millares [0] 2 2 2 2 2 4 3 2" xfId="10311" xr:uid="{8C105834-9C28-4833-9881-75F0F721EEF9}"/>
    <cellStyle name="Millares [0] 2 2 2 2 2 4 3 2 2" xfId="15097" xr:uid="{9738CA14-9624-439A-AA88-AA77B25CD31C}"/>
    <cellStyle name="Millares [0] 2 2 2 2 2 4 3 2 2 2" xfId="24624" xr:uid="{79DD22D3-96B2-445A-BC47-5ED54AC93E9F}"/>
    <cellStyle name="Millares [0] 2 2 2 2 2 4 3 2 2 3" xfId="33352" xr:uid="{76B50C91-1AA7-46E5-B1F7-AFCDD9CB6409}"/>
    <cellStyle name="Millares [0] 2 2 2 2 2 4 3 2 3" xfId="19858" xr:uid="{27C81F6A-B2C0-4F73-9A36-B978A137FBFE}"/>
    <cellStyle name="Millares [0] 2 2 2 2 2 4 3 2 4" xfId="28722" xr:uid="{8E404263-A52B-4B17-BD27-D513EF4401D3}"/>
    <cellStyle name="Millares [0] 2 2 2 2 2 4 3 3" xfId="12702" xr:uid="{D414BDB7-8078-432C-ABC7-B26B12893567}"/>
    <cellStyle name="Millares [0] 2 2 2 2 2 4 3 3 2" xfId="22241" xr:uid="{AF60A49D-EC9F-4672-87A4-084F1AE20305}"/>
    <cellStyle name="Millares [0] 2 2 2 2 2 4 3 3 3" xfId="30998" xr:uid="{AE7F979C-B33C-47D7-B650-D31DD9E580DA}"/>
    <cellStyle name="Millares [0] 2 2 2 2 2 4 3 4" xfId="17479" xr:uid="{E701F764-4D94-4F3E-BD33-7B9F7EA19480}"/>
    <cellStyle name="Millares [0] 2 2 2 2 2 4 3 5" xfId="26567" xr:uid="{A7F96B5F-BE41-4613-87DD-B5F63653725F}"/>
    <cellStyle name="Millares [0] 2 2 2 2 2 4 4" xfId="9118" xr:uid="{471820BB-ABE3-4122-ABDF-355521A52D27}"/>
    <cellStyle name="Millares [0] 2 2 2 2 2 4 4 2" xfId="13899" xr:uid="{36BEF583-B3E2-4264-8D5C-4EE1F385D0F8}"/>
    <cellStyle name="Millares [0] 2 2 2 2 2 4 4 2 2" xfId="23433" xr:uid="{E6CBDBF1-0247-4D7F-849A-DACF2A508014}"/>
    <cellStyle name="Millares [0] 2 2 2 2 2 4 4 2 3" xfId="32163" xr:uid="{921DE424-6280-4505-96C7-295E2C411A5B}"/>
    <cellStyle name="Millares [0] 2 2 2 2 2 4 4 3" xfId="18668" xr:uid="{ABE8C8AD-1CB3-4C2A-9318-5DEDEBDEE650}"/>
    <cellStyle name="Millares [0] 2 2 2 2 2 4 4 4" xfId="27632" xr:uid="{475EF266-94FA-4891-9BFC-A63BCDCC482E}"/>
    <cellStyle name="Millares [0] 2 2 2 2 2 4 5" xfId="11509" xr:uid="{D0F43A6A-7374-467B-8FD3-BAF73F83EF3E}"/>
    <cellStyle name="Millares [0] 2 2 2 2 2 4 5 2" xfId="21050" xr:uid="{20D05487-A702-4E9F-8A21-3FEAD48902DB}"/>
    <cellStyle name="Millares [0] 2 2 2 2 2 4 5 3" xfId="29885" xr:uid="{72974B81-3DE3-4E7D-A490-45AFEFD7A079}"/>
    <cellStyle name="Millares [0] 2 2 2 2 2 4 6" xfId="16292" xr:uid="{E40241A1-B1FC-4D93-9D16-E366DF839CEE}"/>
    <cellStyle name="Millares [0] 2 2 2 2 2 4 7" xfId="25706" xr:uid="{7D1ACD3F-43C5-4EB9-ACCF-81AE673A856E}"/>
    <cellStyle name="Millares [0] 2 2 2 2 2 5" xfId="7035" xr:uid="{E6ACD884-E0FA-4A7E-9A01-74630AD815D1}"/>
    <cellStyle name="Millares [0] 2 2 2 2 2 5 2" xfId="8222" xr:uid="{EB6A112E-3F35-4721-B21D-D972D8006A8D}"/>
    <cellStyle name="Millares [0] 2 2 2 2 2 5 2 2" xfId="10609" xr:uid="{6F349CBD-02CA-4686-8687-F65F3B961742}"/>
    <cellStyle name="Millares [0] 2 2 2 2 2 5 2 2 2" xfId="15395" xr:uid="{D6F6D752-E2C0-4F9A-BBC5-0BB05C14A0F1}"/>
    <cellStyle name="Millares [0] 2 2 2 2 2 5 2 2 2 2" xfId="24922" xr:uid="{6D3FB728-763E-4191-B50E-8C6A41417E8F}"/>
    <cellStyle name="Millares [0] 2 2 2 2 2 5 2 2 2 3" xfId="33650" xr:uid="{7B651443-AAF0-4335-92C1-2DA88AF2A995}"/>
    <cellStyle name="Millares [0] 2 2 2 2 2 5 2 2 3" xfId="20156" xr:uid="{56BFC010-CBBE-407E-A931-352F1E68DF6B}"/>
    <cellStyle name="Millares [0] 2 2 2 2 2 5 2 2 4" xfId="29014" xr:uid="{DE2B6F19-47D5-4658-BD1F-FAF90672B3A2}"/>
    <cellStyle name="Millares [0] 2 2 2 2 2 5 2 3" xfId="13000" xr:uid="{C89EA4B5-84C6-4A93-8F16-813FFCD078DE}"/>
    <cellStyle name="Millares [0] 2 2 2 2 2 5 2 3 2" xfId="22539" xr:uid="{916CDC14-D9F2-4DE0-9B05-96E82381F3E0}"/>
    <cellStyle name="Millares [0] 2 2 2 2 2 5 2 3 3" xfId="31290" xr:uid="{4925FE86-3D4F-4A77-9C78-F70DC2076F55}"/>
    <cellStyle name="Millares [0] 2 2 2 2 2 5 2 4" xfId="17777" xr:uid="{0F592E8B-BBF5-4500-B96C-83BB8F8DC43B}"/>
    <cellStyle name="Millares [0] 2 2 2 2 2 5 2 5" xfId="26815" xr:uid="{3D186345-D308-466E-AD65-A2589D52C012}"/>
    <cellStyle name="Millares [0] 2 2 2 2 2 5 3" xfId="9415" xr:uid="{755CC0C1-792F-46C5-8ED6-85E80299421C}"/>
    <cellStyle name="Millares [0] 2 2 2 2 2 5 3 2" xfId="14197" xr:uid="{B7175AC4-9417-4C45-A900-53FE16520F89}"/>
    <cellStyle name="Millares [0] 2 2 2 2 2 5 3 2 2" xfId="23731" xr:uid="{D0E94906-52BB-4D2E-8ABA-DC8C811FADD9}"/>
    <cellStyle name="Millares [0] 2 2 2 2 2 5 3 2 3" xfId="32461" xr:uid="{BA5840A5-690A-41CF-BD5D-A88145B5025D}"/>
    <cellStyle name="Millares [0] 2 2 2 2 2 5 3 3" xfId="18966" xr:uid="{71D00C31-A9D8-4DE2-8E5B-544911823028}"/>
    <cellStyle name="Millares [0] 2 2 2 2 2 5 3 4" xfId="27880" xr:uid="{34225E24-B52D-40E6-8C56-A4591122032E}"/>
    <cellStyle name="Millares [0] 2 2 2 2 2 5 4" xfId="11806" xr:uid="{33DAC5EA-B108-4B23-A5FB-960F9AC94542}"/>
    <cellStyle name="Millares [0] 2 2 2 2 2 5 4 2" xfId="21348" xr:uid="{E0606C47-AEEB-4196-B270-35E736A9745C}"/>
    <cellStyle name="Millares [0] 2 2 2 2 2 5 4 3" xfId="30157" xr:uid="{E22E93AE-EB25-4460-AB79-4BD0A0F99BAA}"/>
    <cellStyle name="Millares [0] 2 2 2 2 2 5 5" xfId="16590" xr:uid="{A9EA3219-B917-44FE-A8A2-78BC74AF8D3D}"/>
    <cellStyle name="Millares [0] 2 2 2 2 2 5 6" xfId="25908" xr:uid="{31094289-E97E-473D-8AB4-42EE6BBF1E69}"/>
    <cellStyle name="Millares [0] 2 2 2 2 2 6" xfId="7625" xr:uid="{29B096AA-E3CA-4C56-B8F6-E0E2AFD19BB9}"/>
    <cellStyle name="Millares [0] 2 2 2 2 2 6 2" xfId="10009" xr:uid="{A04F80E5-4D83-457A-9641-5E3321F60649}"/>
    <cellStyle name="Millares [0] 2 2 2 2 2 6 2 2" xfId="14794" xr:uid="{F9775EFE-6233-46E8-9D38-486811FB06A1}"/>
    <cellStyle name="Millares [0] 2 2 2 2 2 6 2 2 2" xfId="24327" xr:uid="{072804C0-BAF8-4EBD-9F21-40FD7C4F6055}"/>
    <cellStyle name="Millares [0] 2 2 2 2 2 6 2 2 3" xfId="33055" xr:uid="{9D3AF3EF-2DF2-4594-8E68-DD5DF7D94D34}"/>
    <cellStyle name="Millares [0] 2 2 2 2 2 6 2 3" xfId="19562" xr:uid="{057F0015-0852-4331-9A7E-28A606CB91B2}"/>
    <cellStyle name="Millares [0] 2 2 2 2 2 6 2 4" xfId="28432" xr:uid="{00381032-573B-4BB3-9690-88960304BCAA}"/>
    <cellStyle name="Millares [0] 2 2 2 2 2 6 3" xfId="12400" xr:uid="{29F6F141-3486-4A5F-9244-6AA684C6E97C}"/>
    <cellStyle name="Millares [0] 2 2 2 2 2 6 3 2" xfId="21944" xr:uid="{A3FFCBE2-AC5E-469F-BA0F-60352F9E85A5}"/>
    <cellStyle name="Millares [0] 2 2 2 2 2 6 3 3" xfId="30707" xr:uid="{9547CD3B-19D8-4F99-A7EB-85201FCA1214}"/>
    <cellStyle name="Millares [0] 2 2 2 2 2 6 4" xfId="17184" xr:uid="{BAFCE1D0-2B34-4E87-A734-5AF28BEA6089}"/>
    <cellStyle name="Millares [0] 2 2 2 2 2 6 5" xfId="26361" xr:uid="{683881D9-AAB1-4CC2-B221-7499F3642822}"/>
    <cellStyle name="Millares [0] 2 2 2 2 2 7" xfId="8815" xr:uid="{245288A4-50F0-4BBF-B36D-8C3BEBFC9073}"/>
    <cellStyle name="Millares [0] 2 2 2 2 2 7 2" xfId="13596" xr:uid="{3DF9EBEF-CA2F-4319-A0FF-88410B1A1BC5}"/>
    <cellStyle name="Millares [0] 2 2 2 2 2 7 2 2" xfId="23136" xr:uid="{18287EE6-405F-4DB5-B0F7-1F335EA020DA}"/>
    <cellStyle name="Millares [0] 2 2 2 2 2 7 2 3" xfId="31872" xr:uid="{1083010F-E0B0-42A0-A4BD-D4CD10E44310}"/>
    <cellStyle name="Millares [0] 2 2 2 2 2 7 3" xfId="18372" xr:uid="{3F481387-CB3C-4E9C-BDEF-7CE2FDE4A320}"/>
    <cellStyle name="Millares [0] 2 2 2 2 2 7 4" xfId="27382" xr:uid="{0378A20A-3FB0-4D59-B2D8-5CB67D2B01B6}"/>
    <cellStyle name="Millares [0] 2 2 2 2 2 8" xfId="11206" xr:uid="{8C0721CC-63AD-4F4B-ADC2-1A56D3826979}"/>
    <cellStyle name="Millares [0] 2 2 2 2 2 8 2" xfId="20754" xr:uid="{89C1340E-92AD-4F47-BAEA-F983114F128C}"/>
    <cellStyle name="Millares [0] 2 2 2 2 2 8 3" xfId="29606" xr:uid="{41E3BA8C-44F4-469E-AA26-F36EB1579C52}"/>
    <cellStyle name="Millares [0] 2 2 2 2 2 9" xfId="15995" xr:uid="{48A818F2-AFFD-406A-9E04-4E8A3F67BA91}"/>
    <cellStyle name="Millares [0] 2 2 2 2 3" xfId="6501" xr:uid="{D82E4C66-8232-4706-8D9C-1ACD68C1D0FA}"/>
    <cellStyle name="Millares [0] 2 2 2 2 3 2" xfId="6636" xr:uid="{8A46135E-B5EC-4AC6-BFFD-201801D23683}"/>
    <cellStyle name="Millares [0] 2 2 2 2 3 2 2" xfId="6925" xr:uid="{4FD6CAAF-5F33-4D49-93D2-3D9B075A9FE3}"/>
    <cellStyle name="Millares [0] 2 2 2 2 3 2 2 2" xfId="7513" xr:uid="{3A15426B-407F-4F7E-8A8C-66AB224DB438}"/>
    <cellStyle name="Millares [0] 2 2 2 2 3 2 2 2 2" xfId="8702" xr:uid="{EF16DADD-67A7-441B-AE3B-6BBE056B3E03}"/>
    <cellStyle name="Millares [0] 2 2 2 2 3 2 2 2 2 2" xfId="11089" xr:uid="{59C7B6B3-A169-4262-BF63-42CC67930882}"/>
    <cellStyle name="Millares [0] 2 2 2 2 3 2 2 2 2 2 2" xfId="15877" xr:uid="{F1C6300A-C8A3-452D-BF11-9D2D5FDCA034}"/>
    <cellStyle name="Millares [0] 2 2 2 2 3 2 2 2 2 2 2 2" xfId="25404" xr:uid="{41579456-02AE-4D13-8C9C-9F20CEA721A3}"/>
    <cellStyle name="Millares [0] 2 2 2 2 3 2 2 2 2 2 2 3" xfId="34132" xr:uid="{8FA2F225-F695-4481-9BB6-6C161462A5EA}"/>
    <cellStyle name="Millares [0] 2 2 2 2 3 2 2 2 2 2 3" xfId="20638" xr:uid="{F97687EF-006C-427C-B44B-C22C3110D8FC}"/>
    <cellStyle name="Millares [0] 2 2 2 2 3 2 2 2 2 2 4" xfId="29496" xr:uid="{D07EBFB1-276B-4656-9432-F618B7902A1E}"/>
    <cellStyle name="Millares [0] 2 2 2 2 3 2 2 2 2 3" xfId="13480" xr:uid="{8B0CEA8F-1382-4FAA-A685-C950F7626F91}"/>
    <cellStyle name="Millares [0] 2 2 2 2 3 2 2 2 2 3 2" xfId="23021" xr:uid="{E06A5DB8-DAA9-4A0C-9D84-EA5EFE15471E}"/>
    <cellStyle name="Millares [0] 2 2 2 2 3 2 2 2 2 3 3" xfId="31772" xr:uid="{DDE0CF90-E23E-468D-9DCA-8AE18652556F}"/>
    <cellStyle name="Millares [0] 2 2 2 2 3 2 2 2 2 4" xfId="18257" xr:uid="{3BD1F552-F69F-40BE-93EF-E5B3A7063CBE}"/>
    <cellStyle name="Millares [0] 2 2 2 2 3 2 2 2 2 5" xfId="27271" xr:uid="{774BC834-96D8-4EF2-B3CE-B6021203C6FB}"/>
    <cellStyle name="Millares [0] 2 2 2 2 3 2 2 2 3" xfId="9895" xr:uid="{1F199A4E-1342-464C-A7D9-EB81EF67FC1A}"/>
    <cellStyle name="Millares [0] 2 2 2 2 3 2 2 2 3 2" xfId="14679" xr:uid="{054259A5-99BF-4D29-A185-93F6D7A5285C}"/>
    <cellStyle name="Millares [0] 2 2 2 2 3 2 2 2 3 2 2" xfId="24213" xr:uid="{D7497A40-2EDE-4FC5-954B-340D8EC2060E}"/>
    <cellStyle name="Millares [0] 2 2 2 2 3 2 2 2 3 2 3" xfId="32943" xr:uid="{E135AADA-E7E2-4823-8E7B-AC3EE8691679}"/>
    <cellStyle name="Millares [0] 2 2 2 2 3 2 2 2 3 3" xfId="19448" xr:uid="{C798E759-CC0E-4405-9DB0-BEF7BF048FCF}"/>
    <cellStyle name="Millares [0] 2 2 2 2 3 2 2 2 3 4" xfId="28336" xr:uid="{144B3E15-26E5-4189-9BFA-1F609F103A1E}"/>
    <cellStyle name="Millares [0] 2 2 2 2 3 2 2 2 4" xfId="12286" xr:uid="{EF704A30-498C-4355-B3E7-A41A0D7B0E65}"/>
    <cellStyle name="Millares [0] 2 2 2 2 3 2 2 2 4 2" xfId="21830" xr:uid="{27D9293E-CD61-4142-A7C9-88FBE7449131}"/>
    <cellStyle name="Millares [0] 2 2 2 2 3 2 2 2 4 3" xfId="30613" xr:uid="{7B69A662-ACFE-449C-92A8-BF1616CABEBB}"/>
    <cellStyle name="Millares [0] 2 2 2 2 3 2 2 2 5" xfId="17070" xr:uid="{0464D2CC-F4BB-44EB-AF56-D114DF9C9445}"/>
    <cellStyle name="Millares [0] 2 2 2 2 3 2 2 2 6" xfId="26266" xr:uid="{06D28E2D-1AA2-441A-B256-E01110DBBC2D}"/>
    <cellStyle name="Millares [0] 2 2 2 2 3 2 2 3" xfId="8110" xr:uid="{2508EBEB-2D02-4F60-9497-A8E3E3ADB815}"/>
    <cellStyle name="Millares [0] 2 2 2 2 3 2 2 3 2" xfId="10496" xr:uid="{2CF0E246-EAAB-479E-BBB3-180866A324E2}"/>
    <cellStyle name="Millares [0] 2 2 2 2 3 2 2 3 2 2" xfId="15282" xr:uid="{F768FFFC-E0B6-4EA8-9205-52B56B8C1722}"/>
    <cellStyle name="Millares [0] 2 2 2 2 3 2 2 3 2 2 2" xfId="24809" xr:uid="{64874D3F-2437-4FDB-8F17-9E709AC28C6F}"/>
    <cellStyle name="Millares [0] 2 2 2 2 3 2 2 3 2 2 3" xfId="33537" xr:uid="{526769D0-0C3B-431D-9DA2-BECCD793EF04}"/>
    <cellStyle name="Millares [0] 2 2 2 2 3 2 2 3 2 3" xfId="20043" xr:uid="{5E728532-1683-4E41-AE47-2717402D3F57}"/>
    <cellStyle name="Millares [0] 2 2 2 2 3 2 2 3 2 4" xfId="28907" xr:uid="{2DD0D197-F3EB-45F6-A439-1E0842C2892A}"/>
    <cellStyle name="Millares [0] 2 2 2 2 3 2 2 3 3" xfId="12887" xr:uid="{110302D5-9439-4332-833A-EEC39FE0CA28}"/>
    <cellStyle name="Millares [0] 2 2 2 2 3 2 2 3 3 2" xfId="22426" xr:uid="{E7A558D2-98A8-4A63-ACB1-319264393190}"/>
    <cellStyle name="Millares [0] 2 2 2 2 3 2 2 3 3 3" xfId="31183" xr:uid="{E24DA779-E33B-468B-9AAC-08A6C9B64703}"/>
    <cellStyle name="Millares [0] 2 2 2 2 3 2 2 3 4" xfId="17664" xr:uid="{C7C2B2F5-6FDB-463B-9A55-39BA9F59D084}"/>
    <cellStyle name="Millares [0] 2 2 2 2 3 2 2 3 5" xfId="26723" xr:uid="{285F881E-EF8A-4B3E-ABE8-0F12725F3C91}"/>
    <cellStyle name="Millares [0] 2 2 2 2 3 2 2 4" xfId="9303" xr:uid="{4695DF31-13B4-4400-88A9-6ED69D394695}"/>
    <cellStyle name="Millares [0] 2 2 2 2 3 2 2 4 2" xfId="14084" xr:uid="{F3D3C0E2-BA90-4D30-A607-2E45FB132627}"/>
    <cellStyle name="Millares [0] 2 2 2 2 3 2 2 4 2 2" xfId="23618" xr:uid="{ABDEA1A4-52BF-4868-B564-93B7C2174588}"/>
    <cellStyle name="Millares [0] 2 2 2 2 3 2 2 4 2 3" xfId="32348" xr:uid="{C1D27F01-334F-4021-8D2B-517DCBB49DF1}"/>
    <cellStyle name="Millares [0] 2 2 2 2 3 2 2 4 3" xfId="18853" xr:uid="{5AE7BA05-F994-43DB-990C-2BD324BABC2B}"/>
    <cellStyle name="Millares [0] 2 2 2 2 3 2 2 4 4" xfId="27788" xr:uid="{6A8E8BA5-1512-4063-96DD-E86E155555BA}"/>
    <cellStyle name="Millares [0] 2 2 2 2 3 2 2 5" xfId="11694" xr:uid="{4278FE8F-A0F1-4054-A8D8-FDEFE5FFD988}"/>
    <cellStyle name="Millares [0] 2 2 2 2 3 2 2 5 2" xfId="21235" xr:uid="{E27E148F-3B4B-453C-B24C-DAB75EC70820}"/>
    <cellStyle name="Millares [0] 2 2 2 2 3 2 2 5 3" xfId="30065" xr:uid="{1AA62FA8-7692-45B0-91D8-6C7D7104B70D}"/>
    <cellStyle name="Millares [0] 2 2 2 2 3 2 2 6" xfId="16477" xr:uid="{650B685B-73D8-461C-951C-F0D01E0D9549}"/>
    <cellStyle name="Millares [0] 2 2 2 2 3 2 2 7" xfId="25830" xr:uid="{7827BB88-F828-4F9F-BDEA-9453D700CF76}"/>
    <cellStyle name="Millares [0] 2 2 2 2 3 2 3" xfId="7217" xr:uid="{738EF9B7-7980-49CD-8900-A87243C5FC48}"/>
    <cellStyle name="Millares [0] 2 2 2 2 3 2 3 2" xfId="8406" xr:uid="{5D05481D-5997-4079-9157-8945797DF5FA}"/>
    <cellStyle name="Millares [0] 2 2 2 2 3 2 3 2 2" xfId="10793" xr:uid="{A5E09D87-DC45-44D2-8C61-D76B46ED7AA8}"/>
    <cellStyle name="Millares [0] 2 2 2 2 3 2 3 2 2 2" xfId="15580" xr:uid="{3F4560EB-DF50-4F14-85A7-86096AD45F9E}"/>
    <cellStyle name="Millares [0] 2 2 2 2 3 2 3 2 2 2 2" xfId="25107" xr:uid="{79B5C0AB-0669-403B-A92F-9C02A9804AB1}"/>
    <cellStyle name="Millares [0] 2 2 2 2 3 2 3 2 2 2 3" xfId="33835" xr:uid="{16EA6870-8A8C-463B-8A3C-9EAFD3DF1945}"/>
    <cellStyle name="Millares [0] 2 2 2 2 3 2 3 2 2 3" xfId="20341" xr:uid="{47565F0B-ED49-4E70-B7AD-A9F42B13AF5E}"/>
    <cellStyle name="Millares [0] 2 2 2 2 3 2 3 2 2 4" xfId="29199" xr:uid="{F1044199-B8E1-478C-9888-C293CC5E21F3}"/>
    <cellStyle name="Millares [0] 2 2 2 2 3 2 3 2 3" xfId="13184" xr:uid="{57B45760-CDC9-48F7-BCE5-D48119B691D1}"/>
    <cellStyle name="Millares [0] 2 2 2 2 3 2 3 2 3 2" xfId="22724" xr:uid="{04FCEC13-3530-4660-999E-DDC4DC8530A5}"/>
    <cellStyle name="Millares [0] 2 2 2 2 3 2 3 2 3 3" xfId="31475" xr:uid="{C1730046-BBF0-4AEB-8ECC-92E66A42A8B4}"/>
    <cellStyle name="Millares [0] 2 2 2 2 3 2 3 2 4" xfId="17961" xr:uid="{781EECB2-7412-40E0-B114-9A92962C8160}"/>
    <cellStyle name="Millares [0] 2 2 2 2 3 2 3 2 5" xfId="26994" xr:uid="{0A5347D1-B04B-43EA-B528-E69083BD84CC}"/>
    <cellStyle name="Millares [0] 2 2 2 2 3 2 3 3" xfId="9599" xr:uid="{CF00BE72-947E-44E4-8091-30F79F967A71}"/>
    <cellStyle name="Millares [0] 2 2 2 2 3 2 3 3 2" xfId="14382" xr:uid="{CDF41402-B0E6-4CB9-AE05-8ADB16E259DF}"/>
    <cellStyle name="Millares [0] 2 2 2 2 3 2 3 3 2 2" xfId="23916" xr:uid="{8E15787A-F8F6-464B-960A-40562213B7F2}"/>
    <cellStyle name="Millares [0] 2 2 2 2 3 2 3 3 2 3" xfId="32646" xr:uid="{5385E679-3B85-4214-846D-E793B98B72CE}"/>
    <cellStyle name="Millares [0] 2 2 2 2 3 2 3 3 3" xfId="19151" xr:uid="{B7D68A18-081B-475E-B1B7-4CC4F00C4C1E}"/>
    <cellStyle name="Millares [0] 2 2 2 2 3 2 3 3 4" xfId="28059" xr:uid="{84146D12-8762-45DC-9E31-0F9BEF53BF34}"/>
    <cellStyle name="Millares [0] 2 2 2 2 3 2 3 4" xfId="11990" xr:uid="{2A87BF1A-896A-4CC3-969C-7AC5FE7E84E7}"/>
    <cellStyle name="Millares [0] 2 2 2 2 3 2 3 4 2" xfId="21533" xr:uid="{6FA15D40-2190-436B-9E2F-DFBD14172B11}"/>
    <cellStyle name="Millares [0] 2 2 2 2 3 2 3 4 3" xfId="30336" xr:uid="{11BFC5DD-6D43-447E-AF9C-E6C672EB9A7B}"/>
    <cellStyle name="Millares [0] 2 2 2 2 3 2 3 5" xfId="16774" xr:uid="{A3308750-CB93-48B3-93FD-E3692C25DF4E}"/>
    <cellStyle name="Millares [0] 2 2 2 2 3 2 3 6" xfId="26033" xr:uid="{D57571A6-6D83-4801-BE2B-0F751C393AF8}"/>
    <cellStyle name="Millares [0] 2 2 2 2 3 2 4" xfId="7813" xr:uid="{E3171927-D420-483F-8376-1D96E24CD4BA}"/>
    <cellStyle name="Millares [0] 2 2 2 2 3 2 4 2" xfId="10199" xr:uid="{8BB2F14D-F4C0-4FAC-8B73-D1F53129A454}"/>
    <cellStyle name="Millares [0] 2 2 2 2 3 2 4 2 2" xfId="14984" xr:uid="{29DE8257-A097-4205-B6A5-5D80186869D4}"/>
    <cellStyle name="Millares [0] 2 2 2 2 3 2 4 2 2 2" xfId="24512" xr:uid="{91CC88DE-5A59-4F3A-808E-E2C3D4BB3F38}"/>
    <cellStyle name="Millares [0] 2 2 2 2 3 2 4 2 2 3" xfId="33240" xr:uid="{E7C8A025-87EA-4FF3-9848-B227986FFF44}"/>
    <cellStyle name="Millares [0] 2 2 2 2 3 2 4 2 3" xfId="19746" xr:uid="{ED206764-D2BB-4209-9227-3BDB6F1C9C6D}"/>
    <cellStyle name="Millares [0] 2 2 2 2 3 2 4 2 4" xfId="28610" xr:uid="{B26E06BE-534C-46A2-97FD-6AF152031496}"/>
    <cellStyle name="Millares [0] 2 2 2 2 3 2 4 3" xfId="12590" xr:uid="{F5F7A869-3817-412E-874E-A9DE0BE8CBCD}"/>
    <cellStyle name="Millares [0] 2 2 2 2 3 2 4 3 2" xfId="22129" xr:uid="{92164E8E-1FC9-43BF-8CF0-7EC5EB1EE1EF}"/>
    <cellStyle name="Millares [0] 2 2 2 2 3 2 4 3 3" xfId="30886" xr:uid="{B954540B-F038-41A6-A39F-F2282A48AF85}"/>
    <cellStyle name="Millares [0] 2 2 2 2 3 2 4 4" xfId="17368" xr:uid="{E88F583E-8F72-4F67-9207-44116DEB9147}"/>
    <cellStyle name="Millares [0] 2 2 2 2 3 2 4 5" xfId="26490" xr:uid="{026B6E5B-AF2E-4345-8434-B5392C4E7F23}"/>
    <cellStyle name="Millares [0] 2 2 2 2 3 2 5" xfId="9005" xr:uid="{32DD2E5B-533E-47A3-A6BF-29AADF4FDC62}"/>
    <cellStyle name="Millares [0] 2 2 2 2 3 2 5 2" xfId="13786" xr:uid="{73523D51-648A-47EF-9B45-4B0E2E8C519C}"/>
    <cellStyle name="Millares [0] 2 2 2 2 3 2 5 2 2" xfId="23321" xr:uid="{A9AD694F-A635-4EBE-AC4A-07036941BC57}"/>
    <cellStyle name="Millares [0] 2 2 2 2 3 2 5 2 3" xfId="32052" xr:uid="{9BA9B478-EA57-41FB-B9F7-C25FD7A015E4}"/>
    <cellStyle name="Millares [0] 2 2 2 2 3 2 5 3" xfId="18556" xr:uid="{F4300BF6-CB11-4732-AC26-0A74047F4AE8}"/>
    <cellStyle name="Millares [0] 2 2 2 2 3 2 5 4" xfId="27543" xr:uid="{C8E2C5CB-AA41-40F6-B741-4A92A3FD4F13}"/>
    <cellStyle name="Millares [0] 2 2 2 2 3 2 6" xfId="11397" xr:uid="{DB102360-2F7C-428F-9B59-08397945A577}"/>
    <cellStyle name="Millares [0] 2 2 2 2 3 2 6 2" xfId="20939" xr:uid="{FDAF010D-4A94-4B70-9509-6774B2217A35}"/>
    <cellStyle name="Millares [0] 2 2 2 2 3 2 6 3" xfId="29789" xr:uid="{EBA58F7F-6E40-4D44-989D-D08EAE0EC8A0}"/>
    <cellStyle name="Millares [0] 2 2 2 2 3 2 7" xfId="16180" xr:uid="{B7231D62-C434-4809-B0C2-E4C0D5BF43FC}"/>
    <cellStyle name="Millares [0] 2 2 2 2 3 2 8" xfId="25634" xr:uid="{C388F96C-A01A-486B-9AF7-E13E5CE51B93}"/>
    <cellStyle name="Millares [0] 2 2 2 2 3 3" xfId="6779" xr:uid="{4AF4447C-CD8E-4275-B116-823A21DDA660}"/>
    <cellStyle name="Millares [0] 2 2 2 2 3 3 2" xfId="7365" xr:uid="{25826C63-D2FC-400D-932B-9631E54465C3}"/>
    <cellStyle name="Millares [0] 2 2 2 2 3 3 2 2" xfId="8554" xr:uid="{B38C952D-F9FD-4093-BB3A-645DC826B158}"/>
    <cellStyle name="Millares [0] 2 2 2 2 3 3 2 2 2" xfId="10941" xr:uid="{3CE5F638-90CB-4104-8FB5-07F817DA1E51}"/>
    <cellStyle name="Millares [0] 2 2 2 2 3 3 2 2 2 2" xfId="15729" xr:uid="{2F9F5575-107C-489B-A290-EB75747ACE46}"/>
    <cellStyle name="Millares [0] 2 2 2 2 3 3 2 2 2 2 2" xfId="25256" xr:uid="{1621BD4B-E5D7-4BDC-B9A5-8C5D19073DB3}"/>
    <cellStyle name="Millares [0] 2 2 2 2 3 3 2 2 2 2 3" xfId="33984" xr:uid="{02666895-9FC4-40D9-A2FE-DA76521B09D6}"/>
    <cellStyle name="Millares [0] 2 2 2 2 3 3 2 2 2 3" xfId="20490" xr:uid="{41250DA3-6EA8-496E-80CC-9C0501F63767}"/>
    <cellStyle name="Millares [0] 2 2 2 2 3 3 2 2 2 4" xfId="29348" xr:uid="{44FBE562-F5FE-4848-922F-DF701CD6B775}"/>
    <cellStyle name="Millares [0] 2 2 2 2 3 3 2 2 3" xfId="13332" xr:uid="{2E8C37EA-79B0-4313-9DD2-3BC3AD7519B0}"/>
    <cellStyle name="Millares [0] 2 2 2 2 3 3 2 2 3 2" xfId="22873" xr:uid="{AC8FC883-9E9D-4FC2-B246-1E11052BA7DB}"/>
    <cellStyle name="Millares [0] 2 2 2 2 3 3 2 2 3 3" xfId="31624" xr:uid="{2265E77B-24AA-47FA-BB57-D1C61398B08F}"/>
    <cellStyle name="Millares [0] 2 2 2 2 3 3 2 2 4" xfId="18109" xr:uid="{37276426-AC1F-402F-ADD8-2C6D59C72EF9}"/>
    <cellStyle name="Millares [0] 2 2 2 2 3 3 2 2 5" xfId="27124" xr:uid="{5612AD0E-8925-499D-8126-7B3571261F19}"/>
    <cellStyle name="Millares [0] 2 2 2 2 3 3 2 3" xfId="9747" xr:uid="{5CB1E496-022E-46D9-99BD-CE3CC0FA47A8}"/>
    <cellStyle name="Millares [0] 2 2 2 2 3 3 2 3 2" xfId="14531" xr:uid="{7F824B2D-D9E2-4ABE-B6E4-70CD021A52A8}"/>
    <cellStyle name="Millares [0] 2 2 2 2 3 3 2 3 2 2" xfId="24065" xr:uid="{3293422B-9E8C-49C6-B3C7-9E7A41238C3C}"/>
    <cellStyle name="Millares [0] 2 2 2 2 3 3 2 3 2 3" xfId="32795" xr:uid="{74A589CF-AA1F-418B-99E7-77819F2DDA9E}"/>
    <cellStyle name="Millares [0] 2 2 2 2 3 3 2 3 3" xfId="19300" xr:uid="{08104B8C-810D-4644-860F-3C1B3C76D1CD}"/>
    <cellStyle name="Millares [0] 2 2 2 2 3 3 2 3 4" xfId="28189" xr:uid="{03D32FF4-0C98-4CC6-AD80-9A91E8253A47}"/>
    <cellStyle name="Millares [0] 2 2 2 2 3 3 2 4" xfId="12138" xr:uid="{928668E4-6B57-4DC3-A8D0-225AF6242056}"/>
    <cellStyle name="Millares [0] 2 2 2 2 3 3 2 4 2" xfId="21682" xr:uid="{59F1019E-8F61-4C68-931C-E2BA192B2A03}"/>
    <cellStyle name="Millares [0] 2 2 2 2 3 3 2 4 3" xfId="30466" xr:uid="{730D6F87-36F8-4E71-8D29-BDE15B42F4BF}"/>
    <cellStyle name="Millares [0] 2 2 2 2 3 3 2 5" xfId="16922" xr:uid="{555A905E-B3C6-4861-AAA5-BF2B62D53722}"/>
    <cellStyle name="Millares [0] 2 2 2 2 3 3 2 6" xfId="26141" xr:uid="{159BAA84-E09D-4B5F-8338-966543D44979}"/>
    <cellStyle name="Millares [0] 2 2 2 2 3 3 3" xfId="7962" xr:uid="{FF42FCBB-D6EF-4E04-9989-3709A45D72B8}"/>
    <cellStyle name="Millares [0] 2 2 2 2 3 3 3 2" xfId="10348" xr:uid="{EEDE834E-CCC5-474A-B4E5-6B695600A36D}"/>
    <cellStyle name="Millares [0] 2 2 2 2 3 3 3 2 2" xfId="15134" xr:uid="{80B2BA82-D330-4981-9D5D-7AE193A156BA}"/>
    <cellStyle name="Millares [0] 2 2 2 2 3 3 3 2 2 2" xfId="24661" xr:uid="{2E852510-48BB-4520-A7E4-5AA9E45EFB5C}"/>
    <cellStyle name="Millares [0] 2 2 2 2 3 3 3 2 2 3" xfId="33389" xr:uid="{604C2D4F-B933-4224-96C8-4B5C290E95ED}"/>
    <cellStyle name="Millares [0] 2 2 2 2 3 3 3 2 3" xfId="19895" xr:uid="{D610BEC0-C52B-4717-885A-9DEF971590E8}"/>
    <cellStyle name="Millares [0] 2 2 2 2 3 3 3 2 4" xfId="28759" xr:uid="{9014A7D5-B618-4419-A041-B125E514DC1E}"/>
    <cellStyle name="Millares [0] 2 2 2 2 3 3 3 3" xfId="12739" xr:uid="{A69DE692-D9C1-45F9-83A0-C525D6DA0B14}"/>
    <cellStyle name="Millares [0] 2 2 2 2 3 3 3 3 2" xfId="22278" xr:uid="{FBA46741-AEC2-4E6F-860B-686EF00DA165}"/>
    <cellStyle name="Millares [0] 2 2 2 2 3 3 3 3 3" xfId="31035" xr:uid="{AE7B427C-374D-4C2F-9A89-70FB32343189}"/>
    <cellStyle name="Millares [0] 2 2 2 2 3 3 3 4" xfId="17516" xr:uid="{231C1AE4-F2DA-4B80-993E-F08F15421399}"/>
    <cellStyle name="Millares [0] 2 2 2 2 3 3 3 5" xfId="26598" xr:uid="{A8486ECE-BAD3-4D67-85B4-568DB205F2EA}"/>
    <cellStyle name="Millares [0] 2 2 2 2 3 3 4" xfId="9155" xr:uid="{80299150-13BD-466F-9B02-6D34697FE4BE}"/>
    <cellStyle name="Millares [0] 2 2 2 2 3 3 4 2" xfId="13936" xr:uid="{A2363639-9F7C-4B32-9366-2F0EB37846F2}"/>
    <cellStyle name="Millares [0] 2 2 2 2 3 3 4 2 2" xfId="23470" xr:uid="{F631B47E-5AF8-457A-9C2B-9CE64E6B970B}"/>
    <cellStyle name="Millares [0] 2 2 2 2 3 3 4 2 3" xfId="32200" xr:uid="{B877BBA0-3695-4122-98D9-6C9092B2E2D0}"/>
    <cellStyle name="Millares [0] 2 2 2 2 3 3 4 3" xfId="18705" xr:uid="{C845CF72-EF0F-4DE8-8704-0162C50B6D11}"/>
    <cellStyle name="Millares [0] 2 2 2 2 3 3 4 4" xfId="27663" xr:uid="{E5A76A1F-A3FE-4BC6-8D58-55ED26E00BA5}"/>
    <cellStyle name="Millares [0] 2 2 2 2 3 3 5" xfId="11546" xr:uid="{661FA54D-247E-42ED-8382-59E3E8FAFDCE}"/>
    <cellStyle name="Millares [0] 2 2 2 2 3 3 5 2" xfId="21087" xr:uid="{406553A4-E3B1-4492-90D2-84D3A40BB23E}"/>
    <cellStyle name="Millares [0] 2 2 2 2 3 3 5 3" xfId="29918" xr:uid="{EE687609-6726-470B-A3F9-FF3476396CF8}"/>
    <cellStyle name="Millares [0] 2 2 2 2 3 3 6" xfId="16329" xr:uid="{7A5BDCBC-D53F-4190-8608-195A3D04E39E}"/>
    <cellStyle name="Millares [0] 2 2 2 2 3 3 7" xfId="25729" xr:uid="{AF184EFA-EAA8-4AE6-8534-204B853668D4}"/>
    <cellStyle name="Millares [0] 2 2 2 2 3 4" xfId="7072" xr:uid="{CA7EDC92-9FEB-4A1F-A734-D79C3603FC5A}"/>
    <cellStyle name="Millares [0] 2 2 2 2 3 4 2" xfId="8259" xr:uid="{860DFEF8-F8D0-4683-B485-9262373380D3}"/>
    <cellStyle name="Millares [0] 2 2 2 2 3 4 2 2" xfId="10646" xr:uid="{3387559D-F8B5-4DB1-BCCF-F37D171803E1}"/>
    <cellStyle name="Millares [0] 2 2 2 2 3 4 2 2 2" xfId="15432" xr:uid="{4DEAB9F6-3DCC-4921-BE43-D277CF0FC7BC}"/>
    <cellStyle name="Millares [0] 2 2 2 2 3 4 2 2 2 2" xfId="24959" xr:uid="{69E0E3D5-6BA3-4441-9D36-896A4EA58A6D}"/>
    <cellStyle name="Millares [0] 2 2 2 2 3 4 2 2 2 3" xfId="33687" xr:uid="{2E96D5A6-C308-427F-AAD6-20B5F05B406E}"/>
    <cellStyle name="Millares [0] 2 2 2 2 3 4 2 2 3" xfId="20193" xr:uid="{2B0EEE8E-F269-4D24-8071-278F680A4D99}"/>
    <cellStyle name="Millares [0] 2 2 2 2 3 4 2 2 4" xfId="29051" xr:uid="{83DE7843-29A8-4219-86CE-368B5F9CABF7}"/>
    <cellStyle name="Millares [0] 2 2 2 2 3 4 2 3" xfId="13037" xr:uid="{FF5F679E-699A-4716-81AA-1D4B37AD2830}"/>
    <cellStyle name="Millares [0] 2 2 2 2 3 4 2 3 2" xfId="22576" xr:uid="{2375B191-61F1-4365-BAB5-46BC75D25AE6}"/>
    <cellStyle name="Millares [0] 2 2 2 2 3 4 2 3 3" xfId="31327" xr:uid="{B2D623CE-13E6-4A9F-A40C-3AA5E25A4DD3}"/>
    <cellStyle name="Millares [0] 2 2 2 2 3 4 2 4" xfId="17814" xr:uid="{A23E9123-B90E-411D-AD79-8625281CDA78}"/>
    <cellStyle name="Millares [0] 2 2 2 2 3 4 2 5" xfId="26846" xr:uid="{A8C8C06F-6309-4E7F-A23B-48E750F60321}"/>
    <cellStyle name="Millares [0] 2 2 2 2 3 4 3" xfId="9452" xr:uid="{9DDB8F8C-0FA2-477C-B2F7-A2BD419B4E68}"/>
    <cellStyle name="Millares [0] 2 2 2 2 3 4 3 2" xfId="14234" xr:uid="{A07074A1-B07D-467B-ADF7-F560F84C0875}"/>
    <cellStyle name="Millares [0] 2 2 2 2 3 4 3 2 2" xfId="23768" xr:uid="{9BA50469-A7D2-4349-8D44-C2FA5AF6689A}"/>
    <cellStyle name="Millares [0] 2 2 2 2 3 4 3 2 3" xfId="32498" xr:uid="{8E105066-5A80-41B9-8C11-2BE2457E2EDE}"/>
    <cellStyle name="Millares [0] 2 2 2 2 3 4 3 3" xfId="19003" xr:uid="{3D861F14-7933-4FA1-914A-CE180C0B3BDD}"/>
    <cellStyle name="Millares [0] 2 2 2 2 3 4 3 4" xfId="27911" xr:uid="{F50F2EFD-B2D1-472E-94CB-42DD750C73FC}"/>
    <cellStyle name="Millares [0] 2 2 2 2 3 4 4" xfId="11843" xr:uid="{A8DBCBC7-2D8E-4257-A215-9EC340E132AE}"/>
    <cellStyle name="Millares [0] 2 2 2 2 3 4 4 2" xfId="21385" xr:uid="{2FD978E6-72DA-4A1F-B080-DF819B3B4C13}"/>
    <cellStyle name="Millares [0] 2 2 2 2 3 4 4 3" xfId="30188" xr:uid="{AC592B09-6AA3-4BDE-9CB8-2A26A70EE22F}"/>
    <cellStyle name="Millares [0] 2 2 2 2 3 4 5" xfId="16627" xr:uid="{22FB5901-440C-4F4F-A5FC-39BF50F7017D}"/>
    <cellStyle name="Millares [0] 2 2 2 2 3 4 6" xfId="25931" xr:uid="{E1C02C57-49CE-476A-8004-DF11A78EC77B}"/>
    <cellStyle name="Millares [0] 2 2 2 2 3 5" xfId="7664" xr:uid="{FB5B2A96-F62A-4FBB-BC4B-C8F7C1266863}"/>
    <cellStyle name="Millares [0] 2 2 2 2 3 5 2" xfId="10048" xr:uid="{D6C00E22-E563-46D2-A6FA-D16548A5A4B9}"/>
    <cellStyle name="Millares [0] 2 2 2 2 3 5 2 2" xfId="14833" xr:uid="{C6D3C3F4-0A72-4015-9248-9944DC26DF10}"/>
    <cellStyle name="Millares [0] 2 2 2 2 3 5 2 2 2" xfId="24364" xr:uid="{78FAD1C3-993C-4FBF-8718-A51658FB4EB9}"/>
    <cellStyle name="Millares [0] 2 2 2 2 3 5 2 2 3" xfId="33092" xr:uid="{B2F3720B-810C-466A-88C3-7A0306089AAA}"/>
    <cellStyle name="Millares [0] 2 2 2 2 3 5 2 3" xfId="19599" xr:uid="{9A1C09CB-C671-4C4C-9B94-32373A077A49}"/>
    <cellStyle name="Millares [0] 2 2 2 2 3 5 2 4" xfId="28463" xr:uid="{FC9B1CC9-0957-459A-BDE7-F65D41A0FB9B}"/>
    <cellStyle name="Millares [0] 2 2 2 2 3 5 3" xfId="12439" xr:uid="{75529EA0-D35A-46A6-9F50-6246329A105C}"/>
    <cellStyle name="Millares [0] 2 2 2 2 3 5 3 2" xfId="21981" xr:uid="{CA265B7D-FA61-492E-8ED8-34834A2AEF2C}"/>
    <cellStyle name="Millares [0] 2 2 2 2 3 5 3 3" xfId="30738" xr:uid="{AC238129-60A7-4173-9C8B-EC80AD57C3F8}"/>
    <cellStyle name="Millares [0] 2 2 2 2 3 5 4" xfId="17221" xr:uid="{B26E2DE1-5FBB-4943-9E1B-E4CCF8C84583}"/>
    <cellStyle name="Millares [0] 2 2 2 2 3 5 5" xfId="26387" xr:uid="{003A7535-690D-4D6C-895B-4A5ED58FC589}"/>
    <cellStyle name="Millares [0] 2 2 2 2 3 6" xfId="8854" xr:uid="{8784FCEE-75F8-48AA-9DCC-3B1220E6309E}"/>
    <cellStyle name="Millares [0] 2 2 2 2 3 6 2" xfId="13635" xr:uid="{4E902371-C482-4C09-8472-7AFDEF18CEAD}"/>
    <cellStyle name="Millares [0] 2 2 2 2 3 6 2 2" xfId="23173" xr:uid="{2530CDE2-FE47-489D-935B-7BEDD5381D9B}"/>
    <cellStyle name="Millares [0] 2 2 2 2 3 6 2 3" xfId="31904" xr:uid="{30119118-6BD6-4C8F-A266-35C6DB536E1D}"/>
    <cellStyle name="Millares [0] 2 2 2 2 3 6 3" xfId="18409" xr:uid="{EAC15393-39C1-4D29-9BC6-34C007F91CDB}"/>
    <cellStyle name="Millares [0] 2 2 2 2 3 6 4" xfId="27418" xr:uid="{75ACF855-0A84-439A-B087-69EAEBCAA94A}"/>
    <cellStyle name="Millares [0] 2 2 2 2 3 7" xfId="11245" xr:uid="{153DAD3D-6C15-4BB7-8575-DFDBC6DC71E7}"/>
    <cellStyle name="Millares [0] 2 2 2 2 3 7 2" xfId="20791" xr:uid="{EED95F0A-DA7D-4C50-BF2B-3B3EE2EF2F7E}"/>
    <cellStyle name="Millares [0] 2 2 2 2 3 7 3" xfId="29641" xr:uid="{B23D34A6-2A93-4C59-ACB4-295B0E0A7962}"/>
    <cellStyle name="Millares [0] 2 2 2 2 3 8" xfId="16032" xr:uid="{F421C06D-2330-4F04-BADB-240D92969C15}"/>
    <cellStyle name="Millares [0] 2 2 2 2 3 9" xfId="25536" xr:uid="{75C17BF4-2255-4882-AE30-B55BFBC2AC45}"/>
    <cellStyle name="Millares [0] 2 2 2 2 4" xfId="6565" xr:uid="{2D9C03A7-75F3-4F1F-801A-9344CD58A702}"/>
    <cellStyle name="Millares [0] 2 2 2 2 4 2" xfId="6852" xr:uid="{D846573D-21B4-4F1C-83A6-ABA2425C2AB9}"/>
    <cellStyle name="Millares [0] 2 2 2 2 4 2 2" xfId="7440" xr:uid="{7EADF25F-00F9-457E-8FA7-5C938DECD921}"/>
    <cellStyle name="Millares [0] 2 2 2 2 4 2 2 2" xfId="8629" xr:uid="{6C1CEB59-EB35-42C6-B78E-4862F4DEB3B5}"/>
    <cellStyle name="Millares [0] 2 2 2 2 4 2 2 2 2" xfId="11016" xr:uid="{61949F76-B67E-4A81-9C3E-7BDAE5F4813B}"/>
    <cellStyle name="Millares [0] 2 2 2 2 4 2 2 2 2 2" xfId="15804" xr:uid="{0957799B-F901-450F-A27C-16004C126A36}"/>
    <cellStyle name="Millares [0] 2 2 2 2 4 2 2 2 2 2 2" xfId="25331" xr:uid="{B7EE5519-34F4-4BF2-B7A6-51C42E87F8FE}"/>
    <cellStyle name="Millares [0] 2 2 2 2 4 2 2 2 2 2 3" xfId="34059" xr:uid="{596B3923-C27B-4B28-9D09-B0C31D09D3E6}"/>
    <cellStyle name="Millares [0] 2 2 2 2 4 2 2 2 2 3" xfId="20565" xr:uid="{C29DEC2A-DF0E-4D93-93DD-775A463B38A7}"/>
    <cellStyle name="Millares [0] 2 2 2 2 4 2 2 2 2 4" xfId="29423" xr:uid="{FE34FCDB-F73C-4825-9B0B-E80916F02DCB}"/>
    <cellStyle name="Millares [0] 2 2 2 2 4 2 2 2 3" xfId="13407" xr:uid="{77030AA6-8E67-4F7D-A3F6-355142940B3E}"/>
    <cellStyle name="Millares [0] 2 2 2 2 4 2 2 2 3 2" xfId="22948" xr:uid="{7C38F1FF-E1B3-432E-AFFE-67EA23521A39}"/>
    <cellStyle name="Millares [0] 2 2 2 2 4 2 2 2 3 3" xfId="31699" xr:uid="{8BA14C99-D8FD-411F-80F0-8515F35A2F3E}"/>
    <cellStyle name="Millares [0] 2 2 2 2 4 2 2 2 4" xfId="18184" xr:uid="{E0FC13A7-1A96-4E61-B1BA-946DF0B271E2}"/>
    <cellStyle name="Millares [0] 2 2 2 2 4 2 2 2 5" xfId="27198" xr:uid="{A4E43291-FE97-42B8-9199-6AF11FB5CC32}"/>
    <cellStyle name="Millares [0] 2 2 2 2 4 2 2 3" xfId="9822" xr:uid="{7D39AE3D-7506-40C2-8261-0FB7D8A39BD2}"/>
    <cellStyle name="Millares [0] 2 2 2 2 4 2 2 3 2" xfId="14606" xr:uid="{E4DDC282-CC88-4B64-AE39-061D071B78C0}"/>
    <cellStyle name="Millares [0] 2 2 2 2 4 2 2 3 2 2" xfId="24140" xr:uid="{4A02540A-626D-4437-B1BC-7CEBBE24E81A}"/>
    <cellStyle name="Millares [0] 2 2 2 2 4 2 2 3 2 3" xfId="32870" xr:uid="{64E30BAC-3D72-4B79-8131-29A8F9B3B0D0}"/>
    <cellStyle name="Millares [0] 2 2 2 2 4 2 2 3 3" xfId="19375" xr:uid="{20FCCBF1-8AFD-4CEC-895A-BA61094B3ADE}"/>
    <cellStyle name="Millares [0] 2 2 2 2 4 2 2 3 4" xfId="28263" xr:uid="{E3BF108D-4BE8-4CD5-A68C-B960A5B0E415}"/>
    <cellStyle name="Millares [0] 2 2 2 2 4 2 2 4" xfId="12213" xr:uid="{DAA93BC9-165D-4CC1-B944-EDEF05F8410B}"/>
    <cellStyle name="Millares [0] 2 2 2 2 4 2 2 4 2" xfId="21757" xr:uid="{AE4733BB-15AD-4182-A9ED-8696F2799767}"/>
    <cellStyle name="Millares [0] 2 2 2 2 4 2 2 4 3" xfId="30540" xr:uid="{80065AE5-00D5-438D-BF2D-67A655DADF43}"/>
    <cellStyle name="Millares [0] 2 2 2 2 4 2 2 5" xfId="16997" xr:uid="{9350AAA8-2FEB-4CFD-9554-450E473317F3}"/>
    <cellStyle name="Millares [0] 2 2 2 2 4 2 2 6" xfId="26205" xr:uid="{C45CA5AE-B9EE-4199-9D7F-70E453306361}"/>
    <cellStyle name="Millares [0] 2 2 2 2 4 2 3" xfId="8037" xr:uid="{6B5DB0E8-FBB6-4E4E-9351-605B17CE7A33}"/>
    <cellStyle name="Millares [0] 2 2 2 2 4 2 3 2" xfId="10423" xr:uid="{54C87B1A-209C-459D-B6DC-1FFF07209940}"/>
    <cellStyle name="Millares [0] 2 2 2 2 4 2 3 2 2" xfId="15209" xr:uid="{12C7B69A-0AB0-455B-A634-A6025DBF0E4B}"/>
    <cellStyle name="Millares [0] 2 2 2 2 4 2 3 2 2 2" xfId="24736" xr:uid="{8BE11E61-D7C7-4005-865D-B297FA178044}"/>
    <cellStyle name="Millares [0] 2 2 2 2 4 2 3 2 2 3" xfId="33464" xr:uid="{AB04C5E4-EA79-47A4-9348-2CB438A8D712}"/>
    <cellStyle name="Millares [0] 2 2 2 2 4 2 3 2 3" xfId="19970" xr:uid="{D6F52D89-E6D4-466E-9512-D37E2745AE83}"/>
    <cellStyle name="Millares [0] 2 2 2 2 4 2 3 2 4" xfId="28834" xr:uid="{F012E61E-CC8F-471B-94F6-884D520B06C1}"/>
    <cellStyle name="Millares [0] 2 2 2 2 4 2 3 3" xfId="12814" xr:uid="{D6E77095-0615-4B87-8762-CD9FA5A08FC9}"/>
    <cellStyle name="Millares [0] 2 2 2 2 4 2 3 3 2" xfId="22353" xr:uid="{38D7F4E7-6DF1-4600-879D-1FCE32762A0D}"/>
    <cellStyle name="Millares [0] 2 2 2 2 4 2 3 3 3" xfId="31110" xr:uid="{8CAC957C-B91E-497A-ADF9-FD6E84272442}"/>
    <cellStyle name="Millares [0] 2 2 2 2 4 2 3 4" xfId="17591" xr:uid="{FF3F1AC2-03E1-42B0-B4A6-376C7FAE96E4}"/>
    <cellStyle name="Millares [0] 2 2 2 2 4 2 3 5" xfId="26662" xr:uid="{D95EF220-D0DA-4A29-94D6-7DFAC78788C0}"/>
    <cellStyle name="Millares [0] 2 2 2 2 4 2 4" xfId="9230" xr:uid="{A3AA32D9-4F49-4483-AE8C-3FC8C86CFB0F}"/>
    <cellStyle name="Millares [0] 2 2 2 2 4 2 4 2" xfId="14011" xr:uid="{FEE7A87F-335E-47CC-AF68-2203D33AD259}"/>
    <cellStyle name="Millares [0] 2 2 2 2 4 2 4 2 2" xfId="23545" xr:uid="{632826CC-4BCA-4C41-BA1B-E5B24FD3D08D}"/>
    <cellStyle name="Millares [0] 2 2 2 2 4 2 4 2 3" xfId="32275" xr:uid="{B3481B4D-837C-4786-8EFF-E3AB0D56DCAB}"/>
    <cellStyle name="Millares [0] 2 2 2 2 4 2 4 3" xfId="18780" xr:uid="{1B835933-E7EE-470B-97CE-EF9F8750B733}"/>
    <cellStyle name="Millares [0] 2 2 2 2 4 2 4 4" xfId="27727" xr:uid="{D5FFB6CB-3788-4E9D-99A3-B8213342E123}"/>
    <cellStyle name="Millares [0] 2 2 2 2 4 2 5" xfId="11621" xr:uid="{0AE34E91-12D3-4759-8FD0-EA2C83A4FAB9}"/>
    <cellStyle name="Millares [0] 2 2 2 2 4 2 5 2" xfId="21162" xr:uid="{83CF61D6-BEBA-438B-B819-3FA0E4836FA8}"/>
    <cellStyle name="Millares [0] 2 2 2 2 4 2 5 3" xfId="29992" xr:uid="{81EB9356-CF0F-4EBB-ADD9-8B9EBFFCA435}"/>
    <cellStyle name="Millares [0] 2 2 2 2 4 2 6" xfId="16404" xr:uid="{7857F275-85A3-43BF-A689-91533BC3EB8A}"/>
    <cellStyle name="Millares [0] 2 2 2 2 4 2 7" xfId="25778" xr:uid="{EB832822-DB11-4B68-BE88-C72BC7B49889}"/>
    <cellStyle name="Millares [0] 2 2 2 2 4 3" xfId="7144" xr:uid="{A6D2374F-08FF-4862-B5A4-19C6782B0949}"/>
    <cellStyle name="Millares [0] 2 2 2 2 4 3 2" xfId="8333" xr:uid="{78143A6A-6B5C-42F6-907E-015DD674CB2D}"/>
    <cellStyle name="Millares [0] 2 2 2 2 4 3 2 2" xfId="10720" xr:uid="{F92C08A9-8645-46DA-9683-5CC326ED0DE7}"/>
    <cellStyle name="Millares [0] 2 2 2 2 4 3 2 2 2" xfId="15507" xr:uid="{3DD39993-50C5-42D0-8196-A93BAE926AA9}"/>
    <cellStyle name="Millares [0] 2 2 2 2 4 3 2 2 2 2" xfId="25034" xr:uid="{3D054766-0376-4408-B5C3-7448EA77B00E}"/>
    <cellStyle name="Millares [0] 2 2 2 2 4 3 2 2 2 3" xfId="33762" xr:uid="{67851E07-6D6F-436B-A90A-66915F4D1C1E}"/>
    <cellStyle name="Millares [0] 2 2 2 2 4 3 2 2 3" xfId="20268" xr:uid="{E0DE3A4A-4803-4061-9D17-9485512799DF}"/>
    <cellStyle name="Millares [0] 2 2 2 2 4 3 2 2 4" xfId="29126" xr:uid="{6CA9D236-D88A-4054-982E-D5C247C5B7A2}"/>
    <cellStyle name="Millares [0] 2 2 2 2 4 3 2 3" xfId="13111" xr:uid="{1B68726F-68DD-403D-8F32-252D778B6544}"/>
    <cellStyle name="Millares [0] 2 2 2 2 4 3 2 3 2" xfId="22651" xr:uid="{3A5216E3-96E5-4A5F-B049-11A806D3CDE0}"/>
    <cellStyle name="Millares [0] 2 2 2 2 4 3 2 3 3" xfId="31402" xr:uid="{8782CFE5-FD4D-48D9-82AA-8F7873B0F180}"/>
    <cellStyle name="Millares [0] 2 2 2 2 4 3 2 4" xfId="17888" xr:uid="{5D2EBFF9-20E7-4BB1-9307-2B35CA7DF31F}"/>
    <cellStyle name="Millares [0] 2 2 2 2 4 3 2 5" xfId="26921" xr:uid="{D24CDB55-F8FA-4BA3-8DBC-9F6791DED2DC}"/>
    <cellStyle name="Millares [0] 2 2 2 2 4 3 3" xfId="9526" xr:uid="{AC4FFC44-13C5-43FA-8EA4-36AB7A0F33A6}"/>
    <cellStyle name="Millares [0] 2 2 2 2 4 3 3 2" xfId="14309" xr:uid="{0182A078-34BD-415A-9E44-D28EAB00BAB9}"/>
    <cellStyle name="Millares [0] 2 2 2 2 4 3 3 2 2" xfId="23843" xr:uid="{2452A9BC-6910-4D28-9DB8-C2B22096585E}"/>
    <cellStyle name="Millares [0] 2 2 2 2 4 3 3 2 3" xfId="32573" xr:uid="{EB28350D-05CC-4B99-A5E6-A1F22E9664CD}"/>
    <cellStyle name="Millares [0] 2 2 2 2 4 3 3 3" xfId="19078" xr:uid="{F5871BCF-8AEE-45CD-B700-EE897C76A590}"/>
    <cellStyle name="Millares [0] 2 2 2 2 4 3 3 4" xfId="27986" xr:uid="{C0C4E007-96FC-4567-99A9-84096BE4A3E8}"/>
    <cellStyle name="Millares [0] 2 2 2 2 4 3 4" xfId="11917" xr:uid="{72EAA00E-99FD-4F5D-8430-957AC1EAFA5A}"/>
    <cellStyle name="Millares [0] 2 2 2 2 4 3 4 2" xfId="21460" xr:uid="{78471E9F-A2D6-432F-A18E-D1057EDCD887}"/>
    <cellStyle name="Millares [0] 2 2 2 2 4 3 4 3" xfId="30263" xr:uid="{D8ED34E0-016F-433B-A685-9116D2488F5F}"/>
    <cellStyle name="Millares [0] 2 2 2 2 4 3 5" xfId="16701" xr:uid="{94E0AAB8-EB26-42A6-B71C-129869965730}"/>
    <cellStyle name="Millares [0] 2 2 2 2 4 3 6" xfId="25981" xr:uid="{E864DF28-9C64-4CF6-933E-259E297BF770}"/>
    <cellStyle name="Millares [0] 2 2 2 2 4 4" xfId="7738" xr:uid="{77E204B3-9673-42DB-8468-C755B32751C8}"/>
    <cellStyle name="Millares [0] 2 2 2 2 4 4 2" xfId="10124" xr:uid="{C753C21C-2CC7-4917-919C-5356A2D0D62E}"/>
    <cellStyle name="Millares [0] 2 2 2 2 4 4 2 2" xfId="14909" xr:uid="{4BEB516B-3BAD-4001-9048-6137F30F7C79}"/>
    <cellStyle name="Millares [0] 2 2 2 2 4 4 2 2 2" xfId="24439" xr:uid="{B003DF08-0D1A-4C41-B1F0-146F3B870939}"/>
    <cellStyle name="Millares [0] 2 2 2 2 4 4 2 2 3" xfId="33167" xr:uid="{3028EFD6-AD3A-4837-B22A-D4AEA7792B2B}"/>
    <cellStyle name="Millares [0] 2 2 2 2 4 4 2 3" xfId="19673" xr:uid="{F629145A-7AA7-4AF7-B6A0-9A12BF9049A1}"/>
    <cellStyle name="Millares [0] 2 2 2 2 4 4 2 4" xfId="28537" xr:uid="{7DAB7B86-687B-4CAB-99E4-C7C9F303B9E6}"/>
    <cellStyle name="Millares [0] 2 2 2 2 4 4 3" xfId="12515" xr:uid="{87054C70-26FC-47AB-A6E7-4F45EC71D9F3}"/>
    <cellStyle name="Millares [0] 2 2 2 2 4 4 3 2" xfId="22056" xr:uid="{0F66A390-6D09-4A97-A1A1-690F57484FB7}"/>
    <cellStyle name="Millares [0] 2 2 2 2 4 4 3 3" xfId="30813" xr:uid="{0B68B751-357D-476D-A7CC-7E8DA3E4236A}"/>
    <cellStyle name="Millares [0] 2 2 2 2 4 4 4" xfId="17295" xr:uid="{C7AA6AAA-DA92-4608-8D60-978722E744D4}"/>
    <cellStyle name="Millares [0] 2 2 2 2 4 4 5" xfId="26438" xr:uid="{95E87A42-EA6A-4A1E-8296-30BC440A5BD5}"/>
    <cellStyle name="Millares [0] 2 2 2 2 4 5" xfId="8930" xr:uid="{5FC83639-A7C1-4EC0-9CE9-A0AD95B935AF}"/>
    <cellStyle name="Millares [0] 2 2 2 2 4 5 2" xfId="13711" xr:uid="{760F8DBA-D3D7-4FA4-A755-981CB91E8AE4}"/>
    <cellStyle name="Millares [0] 2 2 2 2 4 5 2 2" xfId="23248" xr:uid="{14611324-01DD-4E11-A21C-F090C4C61845}"/>
    <cellStyle name="Millares [0] 2 2 2 2 4 5 2 3" xfId="31979" xr:uid="{F45749EA-C589-45F5-BAB3-5C42D55D3110}"/>
    <cellStyle name="Millares [0] 2 2 2 2 4 5 3" xfId="18483" xr:uid="{4AE68D7C-2367-4098-A42B-172413A28EDE}"/>
    <cellStyle name="Millares [0] 2 2 2 2 4 5 4" xfId="27482" xr:uid="{5DB8819A-9156-44AC-A7E6-C5AE36564CEA}"/>
    <cellStyle name="Millares [0] 2 2 2 2 4 6" xfId="11322" xr:uid="{95457F7F-2FF7-4121-9853-7A5CE98FF5F5}"/>
    <cellStyle name="Millares [0] 2 2 2 2 4 6 2" xfId="20866" xr:uid="{C1F49EE6-506B-49FD-97FE-E1B3F75E02A7}"/>
    <cellStyle name="Millares [0] 2 2 2 2 4 6 3" xfId="29716" xr:uid="{4A986EB0-F116-46A9-8092-C4291D00A06F}"/>
    <cellStyle name="Millares [0] 2 2 2 2 4 7" xfId="16107" xr:uid="{2C9F8BBC-8DCF-41CC-8701-0337910D5598}"/>
    <cellStyle name="Millares [0] 2 2 2 2 4 8" xfId="25587" xr:uid="{399C9495-1229-48D3-86DF-92A4691B7030}"/>
    <cellStyle name="Millares [0] 2 2 2 2 5" xfId="6710" xr:uid="{277FCDB5-0C43-416E-A39B-0FBB70D709E6}"/>
    <cellStyle name="Millares [0] 2 2 2 2 5 2" xfId="7292" xr:uid="{97E54BAE-3DAF-44D4-B461-78FF11491460}"/>
    <cellStyle name="Millares [0] 2 2 2 2 5 2 2" xfId="8481" xr:uid="{F834A35E-5489-41D8-9A06-2FAD0C4F87DE}"/>
    <cellStyle name="Millares [0] 2 2 2 2 5 2 2 2" xfId="10868" xr:uid="{09E3298F-A133-4EAB-801D-FDA4B9316728}"/>
    <cellStyle name="Millares [0] 2 2 2 2 5 2 2 2 2" xfId="15656" xr:uid="{148524B9-2D5C-4CD2-B48E-0EDA3900EED2}"/>
    <cellStyle name="Millares [0] 2 2 2 2 5 2 2 2 2 2" xfId="25183" xr:uid="{369B458B-A429-46CE-9BDE-6F5AB9670B5B}"/>
    <cellStyle name="Millares [0] 2 2 2 2 5 2 2 2 2 3" xfId="33911" xr:uid="{F7B21FB2-8490-4CF9-A833-7B511F0A5AD7}"/>
    <cellStyle name="Millares [0] 2 2 2 2 5 2 2 2 3" xfId="20417" xr:uid="{612E11A1-37AB-424C-9EDB-18C5573343FA}"/>
    <cellStyle name="Millares [0] 2 2 2 2 5 2 2 2 4" xfId="29275" xr:uid="{69323B60-BE18-4B3A-9D04-9B9F4BFAD6D3}"/>
    <cellStyle name="Millares [0] 2 2 2 2 5 2 2 3" xfId="13259" xr:uid="{5EF1425E-925A-43D1-81D1-A573816E885C}"/>
    <cellStyle name="Millares [0] 2 2 2 2 5 2 2 3 2" xfId="22800" xr:uid="{4957BE94-3650-408B-9A67-3F786337481C}"/>
    <cellStyle name="Millares [0] 2 2 2 2 5 2 2 3 3" xfId="31551" xr:uid="{07DEBF44-12F8-4E3B-8807-C70384EA1623}"/>
    <cellStyle name="Millares [0] 2 2 2 2 5 2 2 4" xfId="18036" xr:uid="{E46B6223-2418-4DF2-AC0C-D556D84499D8}"/>
    <cellStyle name="Millares [0] 2 2 2 2 5 2 2 5" xfId="27061" xr:uid="{6FAA80B8-1A79-4775-BECD-9424B90346A9}"/>
    <cellStyle name="Millares [0] 2 2 2 2 5 2 3" xfId="9674" xr:uid="{D71604DD-31CE-4E99-9E27-D76185E3BF17}"/>
    <cellStyle name="Millares [0] 2 2 2 2 5 2 3 2" xfId="14458" xr:uid="{FD92BD94-5539-4913-9EB2-3DEB09B9393A}"/>
    <cellStyle name="Millares [0] 2 2 2 2 5 2 3 2 2" xfId="23992" xr:uid="{3676638E-A96A-4AD0-810F-93705F8EB1F6}"/>
    <cellStyle name="Millares [0] 2 2 2 2 5 2 3 2 3" xfId="32722" xr:uid="{F2EEC35A-9F26-48A3-9E95-F6BE04F02B51}"/>
    <cellStyle name="Millares [0] 2 2 2 2 5 2 3 3" xfId="19227" xr:uid="{2B6915B2-C1A6-400D-9063-854F1332553A}"/>
    <cellStyle name="Millares [0] 2 2 2 2 5 2 3 4" xfId="28126" xr:uid="{A1E6B2B4-C4DE-4E61-968D-B5B382796441}"/>
    <cellStyle name="Millares [0] 2 2 2 2 5 2 4" xfId="12065" xr:uid="{50E42919-22CE-4896-B1BD-16216CC0E4AF}"/>
    <cellStyle name="Millares [0] 2 2 2 2 5 2 4 2" xfId="21609" xr:uid="{AB186186-3FB8-4116-B164-E744F8CCF4DC}"/>
    <cellStyle name="Millares [0] 2 2 2 2 5 2 4 3" xfId="30403" xr:uid="{11BD03FE-8B9D-4644-8735-F1035F3D4C53}"/>
    <cellStyle name="Millares [0] 2 2 2 2 5 2 5" xfId="16849" xr:uid="{75C22772-5113-4019-B73C-984D60B72CE8}"/>
    <cellStyle name="Millares [0] 2 2 2 2 5 2 6" xfId="26084" xr:uid="{94B13DC4-CB05-4B74-9B28-D54C0CCD2093}"/>
    <cellStyle name="Millares [0] 2 2 2 2 5 3" xfId="7889" xr:uid="{2D693E75-E36B-491A-8537-D113840D4017}"/>
    <cellStyle name="Millares [0] 2 2 2 2 5 3 2" xfId="10275" xr:uid="{051272F5-E733-4356-A5DE-1D0F0658A02A}"/>
    <cellStyle name="Millares [0] 2 2 2 2 5 3 2 2" xfId="15061" xr:uid="{EE8E6351-37AB-4E35-A7F4-C07502DD2808}"/>
    <cellStyle name="Millares [0] 2 2 2 2 5 3 2 2 2" xfId="24588" xr:uid="{C75C5F21-CC7D-4B37-B60F-AFDC75E3272F}"/>
    <cellStyle name="Millares [0] 2 2 2 2 5 3 2 2 3" xfId="33316" xr:uid="{ADCC0443-D739-49C3-82BF-A86D37F6B23F}"/>
    <cellStyle name="Millares [0] 2 2 2 2 5 3 2 3" xfId="19822" xr:uid="{9E45E334-34A6-4CE9-8512-3FE7635EC12D}"/>
    <cellStyle name="Millares [0] 2 2 2 2 5 3 2 4" xfId="28686" xr:uid="{C2CC4B3E-AA2F-4A26-8377-008365D51FA2}"/>
    <cellStyle name="Millares [0] 2 2 2 2 5 3 3" xfId="12666" xr:uid="{45FE6437-9521-4F8A-9192-B818B0960FEB}"/>
    <cellStyle name="Millares [0] 2 2 2 2 5 3 3 2" xfId="22205" xr:uid="{4E0157A6-35A1-4504-8B5A-FDB1C6161036}"/>
    <cellStyle name="Millares [0] 2 2 2 2 5 3 3 3" xfId="30962" xr:uid="{350B572C-E7E9-4B5C-87C9-92C0EB817C4F}"/>
    <cellStyle name="Millares [0] 2 2 2 2 5 3 4" xfId="17443" xr:uid="{DAEB9018-42E0-44EE-942C-BB419E07DC45}"/>
    <cellStyle name="Millares [0] 2 2 2 2 5 3 5" xfId="26541" xr:uid="{A6EC6BB2-5921-4D31-80B6-CAE90745B6AD}"/>
    <cellStyle name="Millares [0] 2 2 2 2 5 4" xfId="9082" xr:uid="{C4134D7C-D90C-4658-B471-B40342F66840}"/>
    <cellStyle name="Millares [0] 2 2 2 2 5 4 2" xfId="13863" xr:uid="{BFD2C223-254B-4600-A819-318DBD8754D0}"/>
    <cellStyle name="Millares [0] 2 2 2 2 5 4 2 2" xfId="23397" xr:uid="{358DDDCE-59C1-49D8-935D-6DC9E357FE5A}"/>
    <cellStyle name="Millares [0] 2 2 2 2 5 4 2 3" xfId="32127" xr:uid="{65015399-0D42-4BA7-99F6-2D8F622F9872}"/>
    <cellStyle name="Millares [0] 2 2 2 2 5 4 3" xfId="18632" xr:uid="{A1440708-B7AC-4CFB-B03A-93D5921AE789}"/>
    <cellStyle name="Millares [0] 2 2 2 2 5 4 4" xfId="27606" xr:uid="{F866E811-30A3-4A1F-9955-485446FDC1C2}"/>
    <cellStyle name="Millares [0] 2 2 2 2 5 5" xfId="11473" xr:uid="{1A39E983-4849-466D-AEB7-389414734CEB}"/>
    <cellStyle name="Millares [0] 2 2 2 2 5 5 2" xfId="21014" xr:uid="{BCB56F03-C658-437B-83F4-93E9A5B4A459}"/>
    <cellStyle name="Millares [0] 2 2 2 2 5 5 3" xfId="29855" xr:uid="{05BDBA57-51BB-48DB-AF75-E66D51358C53}"/>
    <cellStyle name="Millares [0] 2 2 2 2 5 6" xfId="16256" xr:uid="{31A4E3F9-42AA-4C46-A9A2-C56FEB613F73}"/>
    <cellStyle name="Millares [0] 2 2 2 2 5 7" xfId="25682" xr:uid="{134C1F69-D2AF-4E71-B423-906BF0BB18F2}"/>
    <cellStyle name="Millares [0] 2 2 2 2 6" xfId="6999" xr:uid="{75C17EB1-869C-4DFF-9E61-419AB2D06DEB}"/>
    <cellStyle name="Millares [0] 2 2 2 2 6 2" xfId="8186" xr:uid="{C3B48607-5474-4CF8-8EB2-656FC6F0E06A}"/>
    <cellStyle name="Millares [0] 2 2 2 2 6 2 2" xfId="10573" xr:uid="{D3DDA10E-2B34-4DE2-9FF1-5626B7BCA063}"/>
    <cellStyle name="Millares [0] 2 2 2 2 6 2 2 2" xfId="15359" xr:uid="{10215C1D-3875-49F6-B79C-E53118AE566F}"/>
    <cellStyle name="Millares [0] 2 2 2 2 6 2 2 2 2" xfId="24886" xr:uid="{662B1D6A-48F9-4C20-8D4E-80521B225D1D}"/>
    <cellStyle name="Millares [0] 2 2 2 2 6 2 2 2 3" xfId="33614" xr:uid="{C2C532B8-91C5-4C9A-8283-CF287D701B45}"/>
    <cellStyle name="Millares [0] 2 2 2 2 6 2 2 3" xfId="20120" xr:uid="{EB943ED1-3BC5-43CC-ABF5-161C45EFEBAA}"/>
    <cellStyle name="Millares [0] 2 2 2 2 6 2 2 4" xfId="28982" xr:uid="{959BC0F4-C083-440A-9DF1-DC8A7A30301F}"/>
    <cellStyle name="Millares [0] 2 2 2 2 6 2 3" xfId="12964" xr:uid="{0CC6289D-3EFA-4691-9865-F2863C1156EC}"/>
    <cellStyle name="Millares [0] 2 2 2 2 6 2 3 2" xfId="22503" xr:uid="{51B7F126-D11B-4C92-BBF4-D69755D0202B}"/>
    <cellStyle name="Millares [0] 2 2 2 2 6 2 3 3" xfId="31258" xr:uid="{8480CF19-6EA4-4A2D-B2ED-DEB714D2D6A5}"/>
    <cellStyle name="Millares [0] 2 2 2 2 6 2 4" xfId="17741" xr:uid="{CABE5848-5732-4163-8E69-5DAFBF804EAC}"/>
    <cellStyle name="Millares [0] 2 2 2 2 6 2 5" xfId="26789" xr:uid="{0C6ADDE1-5483-461D-8B22-458E0429EB59}"/>
    <cellStyle name="Millares [0] 2 2 2 2 6 3" xfId="9379" xr:uid="{8C85D033-E130-478C-B312-FF8818C31261}"/>
    <cellStyle name="Millares [0] 2 2 2 2 6 3 2" xfId="14161" xr:uid="{29AC3A7F-20B2-419B-8324-988F24601D13}"/>
    <cellStyle name="Millares [0] 2 2 2 2 6 3 2 2" xfId="23695" xr:uid="{958208A2-1E0F-4AA1-A9FA-CF8D48310367}"/>
    <cellStyle name="Millares [0] 2 2 2 2 6 3 2 3" xfId="32425" xr:uid="{6DE7B200-D16F-4618-85A6-6E9F4510D324}"/>
    <cellStyle name="Millares [0] 2 2 2 2 6 3 3" xfId="18930" xr:uid="{A093CB8A-F66F-4540-9A0D-C87518E15B09}"/>
    <cellStyle name="Millares [0] 2 2 2 2 6 3 4" xfId="27854" xr:uid="{B28C22DE-3E57-4605-966B-8C7349061892}"/>
    <cellStyle name="Millares [0] 2 2 2 2 6 4" xfId="11770" xr:uid="{BBA8E868-B652-4299-883E-50DF0A537E78}"/>
    <cellStyle name="Millares [0] 2 2 2 2 6 4 2" xfId="21312" xr:uid="{F578286B-3C06-467A-9E93-997041E51D2A}"/>
    <cellStyle name="Millares [0] 2 2 2 2 6 4 3" xfId="30131" xr:uid="{5FE16977-874E-4948-B570-449B5EF53FC7}"/>
    <cellStyle name="Millares [0] 2 2 2 2 6 5" xfId="16554" xr:uid="{FB2CE8ED-96E9-446B-8B8C-9C25F9D7BC95}"/>
    <cellStyle name="Millares [0] 2 2 2 2 6 6" xfId="25884" xr:uid="{E2E9557F-D074-4CF4-9DB2-FBABF811FDEC}"/>
    <cellStyle name="Millares [0] 2 2 2 2 7" xfId="7589" xr:uid="{75368ED7-2484-4D40-9701-0AB09922C5B8}"/>
    <cellStyle name="Millares [0] 2 2 2 2 7 2" xfId="9973" xr:uid="{EFE69D2C-CBAF-4018-9F71-E60B0A69AB02}"/>
    <cellStyle name="Millares [0] 2 2 2 2 7 2 2" xfId="14758" xr:uid="{B0AD3F9A-0BC5-4221-A03C-0F5C18B34BD3}"/>
    <cellStyle name="Millares [0] 2 2 2 2 7 2 2 2" xfId="24291" xr:uid="{D1AB7FC2-1FBF-4C87-A146-FA0673365076}"/>
    <cellStyle name="Millares [0] 2 2 2 2 7 2 2 3" xfId="33019" xr:uid="{8B4B552B-D1AF-4443-A0E4-5E2425E14EE1}"/>
    <cellStyle name="Millares [0] 2 2 2 2 7 2 3" xfId="19526" xr:uid="{CF387687-7C0D-40CD-A024-FF9291D7DAB6}"/>
    <cellStyle name="Millares [0] 2 2 2 2 7 2 4" xfId="28406" xr:uid="{8FBBF898-116E-4C4B-AB7A-EA761E82DE9D}"/>
    <cellStyle name="Millares [0] 2 2 2 2 7 3" xfId="12364" xr:uid="{356EA165-3FD2-42B3-B971-E4B1B337D25A}"/>
    <cellStyle name="Millares [0] 2 2 2 2 7 3 2" xfId="21908" xr:uid="{492DF405-5B82-4156-8A43-1AA663E929D3}"/>
    <cellStyle name="Millares [0] 2 2 2 2 7 3 3" xfId="30681" xr:uid="{1C7EE2CF-A2DC-4059-BA0D-F9B5663C1CC4}"/>
    <cellStyle name="Millares [0] 2 2 2 2 7 4" xfId="17148" xr:uid="{AEBEB5C4-76E2-4864-821A-0C72AFD81DB1}"/>
    <cellStyle name="Millares [0] 2 2 2 2 7 5" xfId="26335" xr:uid="{840A29AE-0780-4F8B-A00E-5EBD7F8E067F}"/>
    <cellStyle name="Millares [0] 2 2 2 2 8" xfId="8779" xr:uid="{47723DC6-519A-45B5-A03F-60C19E80D489}"/>
    <cellStyle name="Millares [0] 2 2 2 2 8 2" xfId="13560" xr:uid="{73282A86-F867-41DD-BC30-F4EF6C928454}"/>
    <cellStyle name="Millares [0] 2 2 2 2 8 2 2" xfId="23100" xr:uid="{C6353838-1D14-4F1C-AC29-8C3E2E322E16}"/>
    <cellStyle name="Millares [0] 2 2 2 2 8 2 3" xfId="31843" xr:uid="{93C0F08F-F4A6-4178-A2CD-EDB368CDFE56}"/>
    <cellStyle name="Millares [0] 2 2 2 2 8 3" xfId="18336" xr:uid="{B167D035-B864-4EE9-99FA-2DBF6A6B6F04}"/>
    <cellStyle name="Millares [0] 2 2 2 2 8 4" xfId="27349" xr:uid="{1C98097C-495D-420D-90B6-DDA981188A09}"/>
    <cellStyle name="Millares [0] 2 2 2 2 9" xfId="11170" xr:uid="{A9CD4EDB-D1EB-4B5D-9A7B-FCD3DF35C669}"/>
    <cellStyle name="Millares [0] 2 2 2 2 9 2" xfId="20718" xr:uid="{F3F980DE-67E5-4741-8DB4-CE3D6819809A}"/>
    <cellStyle name="Millares [0] 2 2 2 2 9 3" xfId="29574" xr:uid="{72FBA745-8F32-41F5-B584-295C713BC158}"/>
    <cellStyle name="Millares [0] 2 2 2 3" xfId="6454" xr:uid="{C8C9B2BE-7073-4A39-98D4-AA0C80725F22}"/>
    <cellStyle name="Millares [0] 2 2 2 3 10" xfId="25496" xr:uid="{FFF43E25-16B7-4DA2-B422-2260F676CFCF}"/>
    <cellStyle name="Millares [0] 2 2 2 3 2" xfId="6517" xr:uid="{D1B80BA4-CA02-4D85-A76F-97CADD9E81D5}"/>
    <cellStyle name="Millares [0] 2 2 2 3 2 2" xfId="6654" xr:uid="{71FBE7E9-91D6-4A40-8B1F-1612DAA4D9FC}"/>
    <cellStyle name="Millares [0] 2 2 2 3 2 2 2" xfId="6943" xr:uid="{3CC62290-A89C-471D-9707-8E88C24CEB92}"/>
    <cellStyle name="Millares [0] 2 2 2 3 2 2 2 2" xfId="7531" xr:uid="{B1B862B1-0D96-43D2-8832-863A1A605FDE}"/>
    <cellStyle name="Millares [0] 2 2 2 3 2 2 2 2 2" xfId="8720" xr:uid="{5FC362C7-C5DF-4C33-9854-1A5CBFE109D6}"/>
    <cellStyle name="Millares [0] 2 2 2 3 2 2 2 2 2 2" xfId="11107" xr:uid="{60B917E1-B2ED-4AA0-8B6E-391BB662E666}"/>
    <cellStyle name="Millares [0] 2 2 2 3 2 2 2 2 2 2 2" xfId="15895" xr:uid="{353A7B73-F203-4ECE-B9C2-809E9BDB8361}"/>
    <cellStyle name="Millares [0] 2 2 2 3 2 2 2 2 2 2 2 2" xfId="25422" xr:uid="{CE2B93F9-9D5D-4D06-8247-AC7A80211B41}"/>
    <cellStyle name="Millares [0] 2 2 2 3 2 2 2 2 2 2 2 3" xfId="34150" xr:uid="{9CB00B52-E87F-4A37-8784-2E1DDAB54E03}"/>
    <cellStyle name="Millares [0] 2 2 2 3 2 2 2 2 2 2 3" xfId="20656" xr:uid="{B23B1269-6B36-47A4-B90E-D71BD7315B79}"/>
    <cellStyle name="Millares [0] 2 2 2 3 2 2 2 2 2 2 4" xfId="29514" xr:uid="{B2742F22-9FA0-4D69-9561-D15D5D7D9D90}"/>
    <cellStyle name="Millares [0] 2 2 2 3 2 2 2 2 2 3" xfId="13498" xr:uid="{CD92D831-FB26-49E1-AD94-F9F99D384866}"/>
    <cellStyle name="Millares [0] 2 2 2 3 2 2 2 2 2 3 2" xfId="23039" xr:uid="{F4741A0A-137B-450E-9FAA-043D4AE1FF08}"/>
    <cellStyle name="Millares [0] 2 2 2 3 2 2 2 2 2 3 3" xfId="31790" xr:uid="{2DAAB640-A100-4538-94B7-23E6786E3C92}"/>
    <cellStyle name="Millares [0] 2 2 2 3 2 2 2 2 2 4" xfId="18275" xr:uid="{9311499F-9557-4BA2-96ED-7CF9CBE453FC}"/>
    <cellStyle name="Millares [0] 2 2 2 3 2 2 2 2 2 5" xfId="27289" xr:uid="{E046A5F0-6CFA-4F7F-9242-5AF80C0BE8BD}"/>
    <cellStyle name="Millares [0] 2 2 2 3 2 2 2 2 3" xfId="9913" xr:uid="{FC09C8B8-FF1F-498F-B03E-1C90442A5F4C}"/>
    <cellStyle name="Millares [0] 2 2 2 3 2 2 2 2 3 2" xfId="14697" xr:uid="{EFFD380A-DC40-4CDF-8C02-416CE85E0CB9}"/>
    <cellStyle name="Millares [0] 2 2 2 3 2 2 2 2 3 2 2" xfId="24231" xr:uid="{EECC0EAA-EBD8-454E-93D2-D9FD6DCDDBEB}"/>
    <cellStyle name="Millares [0] 2 2 2 3 2 2 2 2 3 2 3" xfId="32961" xr:uid="{92558303-51E9-4A6B-B436-24A33FCD369F}"/>
    <cellStyle name="Millares [0] 2 2 2 3 2 2 2 2 3 3" xfId="19466" xr:uid="{8FE4FD37-6BBA-41E0-9285-21943902F30F}"/>
    <cellStyle name="Millares [0] 2 2 2 3 2 2 2 2 3 4" xfId="28354" xr:uid="{2303F036-8745-433F-AE35-E30EA082C6E8}"/>
    <cellStyle name="Millares [0] 2 2 2 3 2 2 2 2 4" xfId="12304" xr:uid="{7B9BDD39-772A-4409-997C-D3EF28C29DEB}"/>
    <cellStyle name="Millares [0] 2 2 2 3 2 2 2 2 4 2" xfId="21848" xr:uid="{49A5AE08-1173-410D-BB32-396952009694}"/>
    <cellStyle name="Millares [0] 2 2 2 3 2 2 2 2 4 3" xfId="30631" xr:uid="{4A441F51-AA73-43CE-8901-DB0AE936D887}"/>
    <cellStyle name="Millares [0] 2 2 2 3 2 2 2 2 5" xfId="17088" xr:uid="{B66F8BC8-2020-4849-87EC-B7650DC90E47}"/>
    <cellStyle name="Millares [0] 2 2 2 3 2 2 2 2 6" xfId="26284" xr:uid="{0DB277DF-A665-4B46-8D10-F5810F953AAC}"/>
    <cellStyle name="Millares [0] 2 2 2 3 2 2 2 3" xfId="8128" xr:uid="{FFD1BE44-7A46-4D15-BDEE-E18AA8CA7EE5}"/>
    <cellStyle name="Millares [0] 2 2 2 3 2 2 2 3 2" xfId="10514" xr:uid="{85D104B5-3E5C-4EB6-9BF6-63C1D0E60976}"/>
    <cellStyle name="Millares [0] 2 2 2 3 2 2 2 3 2 2" xfId="15300" xr:uid="{B00477C0-5F47-4AF9-99F1-470C8186E306}"/>
    <cellStyle name="Millares [0] 2 2 2 3 2 2 2 3 2 2 2" xfId="24827" xr:uid="{96E88E25-1F82-4319-A3AC-D941035FDE8E}"/>
    <cellStyle name="Millares [0] 2 2 2 3 2 2 2 3 2 2 3" xfId="33555" xr:uid="{51FCA730-7F72-491E-AD71-3ABDF34EEB84}"/>
    <cellStyle name="Millares [0] 2 2 2 3 2 2 2 3 2 3" xfId="20061" xr:uid="{C39B2C00-60A7-47AE-8451-8600A075AAD2}"/>
    <cellStyle name="Millares [0] 2 2 2 3 2 2 2 3 2 4" xfId="28925" xr:uid="{AC5D49C1-6902-48B2-93CD-60868B84793C}"/>
    <cellStyle name="Millares [0] 2 2 2 3 2 2 2 3 3" xfId="12905" xr:uid="{CB528231-719A-43C9-B0CD-0348290BE9B5}"/>
    <cellStyle name="Millares [0] 2 2 2 3 2 2 2 3 3 2" xfId="22444" xr:uid="{93549B92-AA9C-4FC4-9E56-0D0D4EC258E0}"/>
    <cellStyle name="Millares [0] 2 2 2 3 2 2 2 3 3 3" xfId="31201" xr:uid="{48AED43D-AFCA-4263-9AEA-29697D5EAF6F}"/>
    <cellStyle name="Millares [0] 2 2 2 3 2 2 2 3 4" xfId="17682" xr:uid="{C39AD9BF-9A9B-4F42-8FD3-900CF1E6FBEA}"/>
    <cellStyle name="Millares [0] 2 2 2 3 2 2 2 3 5" xfId="26741" xr:uid="{0A6A86F6-DFBB-4964-A2BD-C04502158925}"/>
    <cellStyle name="Millares [0] 2 2 2 3 2 2 2 4" xfId="9321" xr:uid="{7805BAAF-1539-4720-A6D1-4584705BC34D}"/>
    <cellStyle name="Millares [0] 2 2 2 3 2 2 2 4 2" xfId="14102" xr:uid="{36277406-78A8-44EA-910A-BB6042C7D46F}"/>
    <cellStyle name="Millares [0] 2 2 2 3 2 2 2 4 2 2" xfId="23636" xr:uid="{3F81DA09-254E-4183-AAE6-B019C561E9D5}"/>
    <cellStyle name="Millares [0] 2 2 2 3 2 2 2 4 2 3" xfId="32366" xr:uid="{DBF57199-C305-4ED1-BB74-321D6317949D}"/>
    <cellStyle name="Millares [0] 2 2 2 3 2 2 2 4 3" xfId="18871" xr:uid="{058E6DB1-0D00-44CA-BBF3-959039D0840C}"/>
    <cellStyle name="Millares [0] 2 2 2 3 2 2 2 4 4" xfId="27806" xr:uid="{4425A0C3-744B-4914-90ED-2CF6A847E719}"/>
    <cellStyle name="Millares [0] 2 2 2 3 2 2 2 5" xfId="11712" xr:uid="{B001A83B-6C64-49A2-8970-F06EE5D4E96B}"/>
    <cellStyle name="Millares [0] 2 2 2 3 2 2 2 5 2" xfId="21253" xr:uid="{C0DFB500-17CB-4079-880C-EE8CE423DF2D}"/>
    <cellStyle name="Millares [0] 2 2 2 3 2 2 2 5 3" xfId="30083" xr:uid="{D310CA7E-C8A0-4547-A641-6714CCFA32F8}"/>
    <cellStyle name="Millares [0] 2 2 2 3 2 2 2 6" xfId="16495" xr:uid="{A0E15F4F-9833-4DFD-9A18-0B658A6A0D77}"/>
    <cellStyle name="Millares [0] 2 2 2 3 2 2 2 7" xfId="25843" xr:uid="{63C97D38-EBBF-4140-8972-AD898647027A}"/>
    <cellStyle name="Millares [0] 2 2 2 3 2 2 3" xfId="7235" xr:uid="{CA857EA6-1A2F-4427-9C67-3E222AF57AC2}"/>
    <cellStyle name="Millares [0] 2 2 2 3 2 2 3 2" xfId="8424" xr:uid="{5B705EC3-E49C-4495-8812-9827D46AF45D}"/>
    <cellStyle name="Millares [0] 2 2 2 3 2 2 3 2 2" xfId="10811" xr:uid="{C6E98F48-F3C1-41DE-B76C-197F08065B85}"/>
    <cellStyle name="Millares [0] 2 2 2 3 2 2 3 2 2 2" xfId="15598" xr:uid="{004E112F-264E-4381-A7B9-8D936A1787E7}"/>
    <cellStyle name="Millares [0] 2 2 2 3 2 2 3 2 2 2 2" xfId="25125" xr:uid="{A0607421-A29C-416D-95CF-9463DA7CEDBC}"/>
    <cellStyle name="Millares [0] 2 2 2 3 2 2 3 2 2 2 3" xfId="33853" xr:uid="{F97C0BB0-CCFD-4298-9293-1D4850402E99}"/>
    <cellStyle name="Millares [0] 2 2 2 3 2 2 3 2 2 3" xfId="20359" xr:uid="{DA2690F3-D957-4EAD-92BE-EE74CCC78A46}"/>
    <cellStyle name="Millares [0] 2 2 2 3 2 2 3 2 2 4" xfId="29217" xr:uid="{2CB55F4C-5012-4DE2-ABB0-9692F38621E3}"/>
    <cellStyle name="Millares [0] 2 2 2 3 2 2 3 2 3" xfId="13202" xr:uid="{BAD4FCC8-6A79-4176-8623-A6CAE6A0E1A3}"/>
    <cellStyle name="Millares [0] 2 2 2 3 2 2 3 2 3 2" xfId="22742" xr:uid="{D125EB35-A2EC-4391-BD9C-006162E1EDF2}"/>
    <cellStyle name="Millares [0] 2 2 2 3 2 2 3 2 3 3" xfId="31493" xr:uid="{EBE4CB75-FBB8-444A-A330-68DAEBC49B71}"/>
    <cellStyle name="Millares [0] 2 2 2 3 2 2 3 2 4" xfId="17979" xr:uid="{D993B6E8-A63E-4C59-9AA2-1F3F074637DB}"/>
    <cellStyle name="Millares [0] 2 2 2 3 2 2 3 2 5" xfId="27012" xr:uid="{A0FBED73-D327-4B00-BD0E-E6410A5C8CAF}"/>
    <cellStyle name="Millares [0] 2 2 2 3 2 2 3 3" xfId="9617" xr:uid="{7A85AB1F-0E16-493C-85BC-C4289238EFCD}"/>
    <cellStyle name="Millares [0] 2 2 2 3 2 2 3 3 2" xfId="14400" xr:uid="{325E7857-64A7-446E-9D79-DD1E3F20EAF5}"/>
    <cellStyle name="Millares [0] 2 2 2 3 2 2 3 3 2 2" xfId="23934" xr:uid="{01F0A4F3-C287-454A-9EB2-E731B813579E}"/>
    <cellStyle name="Millares [0] 2 2 2 3 2 2 3 3 2 3" xfId="32664" xr:uid="{FA2C2F34-C405-4DD7-AC3E-68DA215C9D66}"/>
    <cellStyle name="Millares [0] 2 2 2 3 2 2 3 3 3" xfId="19169" xr:uid="{C8CA08F3-4398-4CE9-A49E-EAC7B8B62F77}"/>
    <cellStyle name="Millares [0] 2 2 2 3 2 2 3 3 4" xfId="28077" xr:uid="{5EA4D7FB-1E87-4346-A266-18C83D134B4C}"/>
    <cellStyle name="Millares [0] 2 2 2 3 2 2 3 4" xfId="12008" xr:uid="{C1EBD093-8A60-431F-B5D6-BBDABFF6AD02}"/>
    <cellStyle name="Millares [0] 2 2 2 3 2 2 3 4 2" xfId="21551" xr:uid="{B26AF666-182C-48E2-BAAC-F9BCBC212CC1}"/>
    <cellStyle name="Millares [0] 2 2 2 3 2 2 3 4 3" xfId="30354" xr:uid="{04D6BC87-151A-4FF7-81A7-E943FA18AA15}"/>
    <cellStyle name="Millares [0] 2 2 2 3 2 2 3 5" xfId="16792" xr:uid="{6FD0AC5D-9E4F-4BF3-B5C3-7B8DF6509D70}"/>
    <cellStyle name="Millares [0] 2 2 2 3 2 2 3 6" xfId="26046" xr:uid="{F3F098F3-CA3B-4440-BA89-70B1CC397279}"/>
    <cellStyle name="Millares [0] 2 2 2 3 2 2 4" xfId="7831" xr:uid="{61F201D8-0207-4EA4-B1FA-FF08257C2927}"/>
    <cellStyle name="Millares [0] 2 2 2 3 2 2 4 2" xfId="10217" xr:uid="{7DFECDC5-1555-4EDA-BECA-9B3D00AFCA2C}"/>
    <cellStyle name="Millares [0] 2 2 2 3 2 2 4 2 2" xfId="15002" xr:uid="{251FDDFA-93F7-4834-86B8-E30A2E827B36}"/>
    <cellStyle name="Millares [0] 2 2 2 3 2 2 4 2 2 2" xfId="24530" xr:uid="{7C9AC5E4-1070-4C15-973D-EDACB4271D93}"/>
    <cellStyle name="Millares [0] 2 2 2 3 2 2 4 2 2 3" xfId="33258" xr:uid="{DC655928-58F9-4D03-99B4-82AC0C94CC9E}"/>
    <cellStyle name="Millares [0] 2 2 2 3 2 2 4 2 3" xfId="19764" xr:uid="{826A9541-F188-45AF-BCD7-F9136529173D}"/>
    <cellStyle name="Millares [0] 2 2 2 3 2 2 4 2 4" xfId="28628" xr:uid="{71CCB7BA-699A-4F63-8210-D05600F55C98}"/>
    <cellStyle name="Millares [0] 2 2 2 3 2 2 4 3" xfId="12608" xr:uid="{1943ABEB-7014-4E1C-B9AC-910A327B80A9}"/>
    <cellStyle name="Millares [0] 2 2 2 3 2 2 4 3 2" xfId="22147" xr:uid="{D6BF68E7-90A9-41C3-AC26-8AF5229ABF03}"/>
    <cellStyle name="Millares [0] 2 2 2 3 2 2 4 3 3" xfId="30904" xr:uid="{834FD180-D82C-4246-AC3A-2F33F088F62F}"/>
    <cellStyle name="Millares [0] 2 2 2 3 2 2 4 4" xfId="17386" xr:uid="{CCA73F2F-DA63-4A11-A86E-8FC2C6A56BDD}"/>
    <cellStyle name="Millares [0] 2 2 2 3 2 2 4 5" xfId="26503" xr:uid="{18095427-2588-4769-9AD4-416A9EF9CAB5}"/>
    <cellStyle name="Millares [0] 2 2 2 3 2 2 5" xfId="9023" xr:uid="{4DB8FEBA-961C-419C-A694-42C11D2194BA}"/>
    <cellStyle name="Millares [0] 2 2 2 3 2 2 5 2" xfId="13804" xr:uid="{555AA346-AFD5-45B2-BB50-4D751AB9444B}"/>
    <cellStyle name="Millares [0] 2 2 2 3 2 2 5 2 2" xfId="23339" xr:uid="{EAE07979-2EA4-4B29-936B-E40F49E08F55}"/>
    <cellStyle name="Millares [0] 2 2 2 3 2 2 5 2 3" xfId="32070" xr:uid="{0D65EBCF-B27C-4E2A-8B88-792F6F37E7EB}"/>
    <cellStyle name="Millares [0] 2 2 2 3 2 2 5 3" xfId="18574" xr:uid="{AC3C0140-562B-486C-A7AB-6A3307FD1B45}"/>
    <cellStyle name="Millares [0] 2 2 2 3 2 2 5 4" xfId="27561" xr:uid="{CB46B02C-BF44-4F5E-9AA1-76551C38A999}"/>
    <cellStyle name="Millares [0] 2 2 2 3 2 2 6" xfId="11415" xr:uid="{7F6CB297-C9EA-44A4-B1D4-879924E39B23}"/>
    <cellStyle name="Millares [0] 2 2 2 3 2 2 6 2" xfId="20957" xr:uid="{27FE5A09-79A4-4A13-BEC5-3239A020DEA6}"/>
    <cellStyle name="Millares [0] 2 2 2 3 2 2 6 3" xfId="29807" xr:uid="{C0C4A57E-5976-4665-870A-0D4BF3BED247}"/>
    <cellStyle name="Millares [0] 2 2 2 3 2 2 7" xfId="16198" xr:uid="{AFE4C6A2-9F8D-4D81-8861-7509DAD2E148}"/>
    <cellStyle name="Millares [0] 2 2 2 3 2 2 8" xfId="25646" xr:uid="{0C862FD0-390E-4F99-A693-328ACB33A618}"/>
    <cellStyle name="Millares [0] 2 2 2 3 2 3" xfId="6797" xr:uid="{735BE6E5-2881-4AB2-9D15-080A631685CD}"/>
    <cellStyle name="Millares [0] 2 2 2 3 2 3 2" xfId="7383" xr:uid="{F387BE47-24EC-43F4-9871-66EC596CC70F}"/>
    <cellStyle name="Millares [0] 2 2 2 3 2 3 2 2" xfId="8572" xr:uid="{79CBCF00-C593-4561-8505-FADC20C1591D}"/>
    <cellStyle name="Millares [0] 2 2 2 3 2 3 2 2 2" xfId="10959" xr:uid="{BB192C45-EE8E-48C7-A39A-F4D6CF984EF5}"/>
    <cellStyle name="Millares [0] 2 2 2 3 2 3 2 2 2 2" xfId="15747" xr:uid="{8F459452-DBA0-4322-A9F9-169BE1CE6F15}"/>
    <cellStyle name="Millares [0] 2 2 2 3 2 3 2 2 2 2 2" xfId="25274" xr:uid="{C76751AB-E111-4026-AD5C-4CE919C6BBD6}"/>
    <cellStyle name="Millares [0] 2 2 2 3 2 3 2 2 2 2 3" xfId="34002" xr:uid="{BF11B028-E12A-4A98-B290-7880F337E6FE}"/>
    <cellStyle name="Millares [0] 2 2 2 3 2 3 2 2 2 3" xfId="20508" xr:uid="{61FCF204-1B02-4ECF-BFB5-88BD83D02EAB}"/>
    <cellStyle name="Millares [0] 2 2 2 3 2 3 2 2 2 4" xfId="29366" xr:uid="{FBAD891A-6A65-4509-82B2-6347D1902648}"/>
    <cellStyle name="Millares [0] 2 2 2 3 2 3 2 2 3" xfId="13350" xr:uid="{5E24A818-046C-436D-A99B-37D41745D6E7}"/>
    <cellStyle name="Millares [0] 2 2 2 3 2 3 2 2 3 2" xfId="22891" xr:uid="{E663F337-E6AF-4A22-BF89-07052D23A866}"/>
    <cellStyle name="Millares [0] 2 2 2 3 2 3 2 2 3 3" xfId="31642" xr:uid="{39962CD8-AC9F-410A-8285-A4BDB71FCC33}"/>
    <cellStyle name="Millares [0] 2 2 2 3 2 3 2 2 4" xfId="18127" xr:uid="{ED60D03D-2226-4268-82E7-D4AEEFFBD922}"/>
    <cellStyle name="Millares [0] 2 2 2 3 2 3 2 2 5" xfId="27142" xr:uid="{D140E038-B126-479E-AC31-ECFDF469571C}"/>
    <cellStyle name="Millares [0] 2 2 2 3 2 3 2 3" xfId="9765" xr:uid="{37CBFAB9-3CEE-4545-B702-C6742EFBA695}"/>
    <cellStyle name="Millares [0] 2 2 2 3 2 3 2 3 2" xfId="14549" xr:uid="{7799EB74-D31D-47BF-8BC6-3AD9C59CE526}"/>
    <cellStyle name="Millares [0] 2 2 2 3 2 3 2 3 2 2" xfId="24083" xr:uid="{EA5848EE-FC39-4E85-820E-FCBD870D1699}"/>
    <cellStyle name="Millares [0] 2 2 2 3 2 3 2 3 2 3" xfId="32813" xr:uid="{E8E07C69-BE34-4CCA-8D82-E446360B8F8F}"/>
    <cellStyle name="Millares [0] 2 2 2 3 2 3 2 3 3" xfId="19318" xr:uid="{E03EBC39-75D0-4CF7-9C14-742519E21665}"/>
    <cellStyle name="Millares [0] 2 2 2 3 2 3 2 3 4" xfId="28207" xr:uid="{0EDA5698-90C3-4088-8369-AE6E197AFC39}"/>
    <cellStyle name="Millares [0] 2 2 2 3 2 3 2 4" xfId="12156" xr:uid="{E8A88E73-EA57-4E96-B9DF-EED41155A1AF}"/>
    <cellStyle name="Millares [0] 2 2 2 3 2 3 2 4 2" xfId="21700" xr:uid="{55037B85-27EA-4E81-9163-7B2F8BA71559}"/>
    <cellStyle name="Millares [0] 2 2 2 3 2 3 2 4 3" xfId="30484" xr:uid="{91BE963C-281A-44A6-A56D-C6A85876B0EB}"/>
    <cellStyle name="Millares [0] 2 2 2 3 2 3 2 5" xfId="16940" xr:uid="{453C7FC1-6A62-4AE9-83A5-9C427565133A}"/>
    <cellStyle name="Millares [0] 2 2 2 3 2 3 2 6" xfId="26159" xr:uid="{CA4B383B-9454-4AA9-A2BC-798D2B27FF79}"/>
    <cellStyle name="Millares [0] 2 2 2 3 2 3 3" xfId="7980" xr:uid="{F1A19DF2-773F-492E-BB18-DF258CC9A87A}"/>
    <cellStyle name="Millares [0] 2 2 2 3 2 3 3 2" xfId="10366" xr:uid="{801FE591-EC57-40BF-9C06-7B51B590C645}"/>
    <cellStyle name="Millares [0] 2 2 2 3 2 3 3 2 2" xfId="15152" xr:uid="{0D4E6E7C-4F70-44FE-9FD2-B0D48AB87CE4}"/>
    <cellStyle name="Millares [0] 2 2 2 3 2 3 3 2 2 2" xfId="24679" xr:uid="{E06B9AA3-0EBE-4944-8B76-82B01EB67612}"/>
    <cellStyle name="Millares [0] 2 2 2 3 2 3 3 2 2 3" xfId="33407" xr:uid="{E5E5258E-ADB3-4163-A70F-CDEB6A4B843B}"/>
    <cellStyle name="Millares [0] 2 2 2 3 2 3 3 2 3" xfId="19913" xr:uid="{304F5DF3-A3CA-4224-917A-DC1B7EEB0DF6}"/>
    <cellStyle name="Millares [0] 2 2 2 3 2 3 3 2 4" xfId="28777" xr:uid="{9EE95512-B8DA-480D-BD42-9934A955AA84}"/>
    <cellStyle name="Millares [0] 2 2 2 3 2 3 3 3" xfId="12757" xr:uid="{C0AF15A5-8C46-4C19-B9F5-AEF99349C0BE}"/>
    <cellStyle name="Millares [0] 2 2 2 3 2 3 3 3 2" xfId="22296" xr:uid="{0817F9C6-B973-4639-BF62-2602905FE95F}"/>
    <cellStyle name="Millares [0] 2 2 2 3 2 3 3 3 3" xfId="31053" xr:uid="{6C4ACAAC-9DB2-47D5-94A5-F60997E103D6}"/>
    <cellStyle name="Millares [0] 2 2 2 3 2 3 3 4" xfId="17534" xr:uid="{B58DAB46-1D00-4E00-BAAC-663773BAFA2A}"/>
    <cellStyle name="Millares [0] 2 2 2 3 2 3 3 5" xfId="26616" xr:uid="{E4996EED-816D-4B2A-B50A-BE3BA269AF93}"/>
    <cellStyle name="Millares [0] 2 2 2 3 2 3 4" xfId="9173" xr:uid="{EF9893E1-B929-4196-8E4D-2502AC5CF720}"/>
    <cellStyle name="Millares [0] 2 2 2 3 2 3 4 2" xfId="13954" xr:uid="{3D0E589A-02C7-49F7-81C4-52734DB781E8}"/>
    <cellStyle name="Millares [0] 2 2 2 3 2 3 4 2 2" xfId="23488" xr:uid="{98F6506C-48C5-4479-BD5A-3968425AB9A9}"/>
    <cellStyle name="Millares [0] 2 2 2 3 2 3 4 2 3" xfId="32218" xr:uid="{5D4454AC-393E-4E58-89E9-BF77C438E8D8}"/>
    <cellStyle name="Millares [0] 2 2 2 3 2 3 4 3" xfId="18723" xr:uid="{0EFA5F49-A2AE-488C-91E4-A677BD7CE420}"/>
    <cellStyle name="Millares [0] 2 2 2 3 2 3 4 4" xfId="27681" xr:uid="{42E4CE99-F91A-4106-8C06-261C0A93E4D3}"/>
    <cellStyle name="Millares [0] 2 2 2 3 2 3 5" xfId="11564" xr:uid="{A4EAD36D-8EB8-4EDB-8233-270DCAACC36B}"/>
    <cellStyle name="Millares [0] 2 2 2 3 2 3 5 2" xfId="21105" xr:uid="{268EF203-254B-48B6-A682-D98F827462D0}"/>
    <cellStyle name="Millares [0] 2 2 2 3 2 3 5 3" xfId="29936" xr:uid="{11B4352E-9AFA-4A57-AA57-BC6AA9E36371}"/>
    <cellStyle name="Millares [0] 2 2 2 3 2 3 6" xfId="16347" xr:uid="{7DA7DD4A-9A86-4615-B10D-14110F34A72F}"/>
    <cellStyle name="Millares [0] 2 2 2 3 2 3 7" xfId="25741" xr:uid="{D18116A6-E9E5-40F7-A7CA-0E9925CFAF45}"/>
    <cellStyle name="Millares [0] 2 2 2 3 2 4" xfId="7090" xr:uid="{A5502806-1375-4BB9-ADC8-2BB092E7632A}"/>
    <cellStyle name="Millares [0] 2 2 2 3 2 4 2" xfId="8277" xr:uid="{BC028946-F3BA-4F6A-A635-16931491D5AC}"/>
    <cellStyle name="Millares [0] 2 2 2 3 2 4 2 2" xfId="10664" xr:uid="{1633A106-C458-4AE4-B56D-DFF6472E1855}"/>
    <cellStyle name="Millares [0] 2 2 2 3 2 4 2 2 2" xfId="15450" xr:uid="{52A4D91B-D223-48B5-BECA-EFD218C6EB3D}"/>
    <cellStyle name="Millares [0] 2 2 2 3 2 4 2 2 2 2" xfId="24977" xr:uid="{23E68E1F-CDD4-43FE-88A1-4E9B14110502}"/>
    <cellStyle name="Millares [0] 2 2 2 3 2 4 2 2 2 3" xfId="33705" xr:uid="{E1FB2D12-9768-42AC-9820-4C8E733A5C0F}"/>
    <cellStyle name="Millares [0] 2 2 2 3 2 4 2 2 3" xfId="20211" xr:uid="{9463C56C-96EB-408E-85F0-AE75FD2992CD}"/>
    <cellStyle name="Millares [0] 2 2 2 3 2 4 2 2 4" xfId="29069" xr:uid="{0DDB1676-8066-4001-95DD-AB6F71F583CE}"/>
    <cellStyle name="Millares [0] 2 2 2 3 2 4 2 3" xfId="13055" xr:uid="{F48790B1-AED0-423E-B647-5C1F08022E3F}"/>
    <cellStyle name="Millares [0] 2 2 2 3 2 4 2 3 2" xfId="22594" xr:uid="{9FF054AE-20AE-4167-87B4-044BAB9F6E45}"/>
    <cellStyle name="Millares [0] 2 2 2 3 2 4 2 3 3" xfId="31345" xr:uid="{3ECFB227-8DDC-44F1-B870-1DAE0549F01F}"/>
    <cellStyle name="Millares [0] 2 2 2 3 2 4 2 4" xfId="17832" xr:uid="{43CAA6AB-091D-41DA-BA09-0D76C34611E3}"/>
    <cellStyle name="Millares [0] 2 2 2 3 2 4 2 5" xfId="26864" xr:uid="{EC55E15F-A639-492F-A087-97E1A64BF3EC}"/>
    <cellStyle name="Millares [0] 2 2 2 3 2 4 3" xfId="9470" xr:uid="{FE9A6AB6-35EB-44F4-B082-AD829137AD3F}"/>
    <cellStyle name="Millares [0] 2 2 2 3 2 4 3 2" xfId="14252" xr:uid="{5DEB5007-5258-43F3-9A5B-6A9B837A226D}"/>
    <cellStyle name="Millares [0] 2 2 2 3 2 4 3 2 2" xfId="23786" xr:uid="{F7B84C32-F1E8-406D-927C-0A9AEC8E8C0D}"/>
    <cellStyle name="Millares [0] 2 2 2 3 2 4 3 2 3" xfId="32516" xr:uid="{EBBBE643-B1AC-4788-B4C2-BAFBECDFF629}"/>
    <cellStyle name="Millares [0] 2 2 2 3 2 4 3 3" xfId="19021" xr:uid="{68E12F5C-ECA3-42AD-B6EA-802FE1C78F4F}"/>
    <cellStyle name="Millares [0] 2 2 2 3 2 4 3 4" xfId="27929" xr:uid="{799A95B7-E4EA-444E-9E85-3B9633704C67}"/>
    <cellStyle name="Millares [0] 2 2 2 3 2 4 4" xfId="11861" xr:uid="{99913AB3-E4C9-4C68-B3F6-CE601056B2E4}"/>
    <cellStyle name="Millares [0] 2 2 2 3 2 4 4 2" xfId="21403" xr:uid="{DAC6008A-4376-43B0-B454-6E104999348C}"/>
    <cellStyle name="Millares [0] 2 2 2 3 2 4 4 3" xfId="30206" xr:uid="{9309EE88-DD9A-49E1-96D0-012C5700F732}"/>
    <cellStyle name="Millares [0] 2 2 2 3 2 4 5" xfId="16645" xr:uid="{82FE6828-8FFE-4518-8A06-6C1E35B002F9}"/>
    <cellStyle name="Millares [0] 2 2 2 3 2 4 6" xfId="25943" xr:uid="{BE96BAA3-CF1D-4635-9B05-D17B9455DDF1}"/>
    <cellStyle name="Millares [0] 2 2 2 3 2 5" xfId="7682" xr:uid="{6B1B2383-7EEA-47FF-B9D8-82D768FB5508}"/>
    <cellStyle name="Millares [0] 2 2 2 3 2 5 2" xfId="10066" xr:uid="{80F70A10-4675-4003-BBED-86AD0853FD16}"/>
    <cellStyle name="Millares [0] 2 2 2 3 2 5 2 2" xfId="14851" xr:uid="{AD3BCE59-8B38-4D0F-AB23-5D3E8025E1CB}"/>
    <cellStyle name="Millares [0] 2 2 2 3 2 5 2 2 2" xfId="24382" xr:uid="{A7B73C20-75BB-4B03-9737-06F118DCFD05}"/>
    <cellStyle name="Millares [0] 2 2 2 3 2 5 2 2 3" xfId="33110" xr:uid="{FE29979E-B2E5-48F4-8CED-2185421B9895}"/>
    <cellStyle name="Millares [0] 2 2 2 3 2 5 2 3" xfId="19617" xr:uid="{A694324D-2B6C-4A6E-9C15-32953914EFF1}"/>
    <cellStyle name="Millares [0] 2 2 2 3 2 5 2 4" xfId="28481" xr:uid="{A4947A6E-D330-494F-8133-99E2DF49FC91}"/>
    <cellStyle name="Millares [0] 2 2 2 3 2 5 3" xfId="12457" xr:uid="{86F4AAF4-E0CC-4FD8-8421-E0D2B0F53742}"/>
    <cellStyle name="Millares [0] 2 2 2 3 2 5 3 2" xfId="21999" xr:uid="{F4E9884F-1BD3-4E3A-9199-F4128FC1E7C8}"/>
    <cellStyle name="Millares [0] 2 2 2 3 2 5 3 3" xfId="30756" xr:uid="{7132DAC2-A8E7-4050-B2EE-6B3DF6907F61}"/>
    <cellStyle name="Millares [0] 2 2 2 3 2 5 4" xfId="17239" xr:uid="{1D0DC63D-6669-47B2-A2C5-347BC20BD92F}"/>
    <cellStyle name="Millares [0] 2 2 2 3 2 5 5" xfId="26400" xr:uid="{7A731398-6778-4CED-827F-55822F8AFC0B}"/>
    <cellStyle name="Millares [0] 2 2 2 3 2 6" xfId="8872" xr:uid="{C2881456-C34A-495F-8537-68D0C13EA49E}"/>
    <cellStyle name="Millares [0] 2 2 2 3 2 6 2" xfId="13653" xr:uid="{EEDC8982-9531-4D61-B74E-2C3BCE4EC28E}"/>
    <cellStyle name="Millares [0] 2 2 2 3 2 6 2 2" xfId="23191" xr:uid="{7251B2F5-5E46-4CEB-A4AD-9AB63651ED0C}"/>
    <cellStyle name="Millares [0] 2 2 2 3 2 6 2 3" xfId="31922" xr:uid="{E309A68E-4C6C-4A14-AD79-D9218CA67D44}"/>
    <cellStyle name="Millares [0] 2 2 2 3 2 6 3" xfId="18427" xr:uid="{C8E36E59-EE7A-4CD1-9D3D-0F2A91B9BF43}"/>
    <cellStyle name="Millares [0] 2 2 2 3 2 6 4" xfId="27436" xr:uid="{494F1D61-3CCC-4F58-9B0C-6D569E3EA1E0}"/>
    <cellStyle name="Millares [0] 2 2 2 3 2 7" xfId="11263" xr:uid="{DC37965A-9495-4591-B9A4-07C4A9EEF5A2}"/>
    <cellStyle name="Millares [0] 2 2 2 3 2 7 2" xfId="20809" xr:uid="{F1E7CDFB-BCB2-4132-983D-E5C8A0C20DE8}"/>
    <cellStyle name="Millares [0] 2 2 2 3 2 7 3" xfId="29659" xr:uid="{F756601E-BC51-4ECE-A062-9F3205A0C14E}"/>
    <cellStyle name="Millares [0] 2 2 2 3 2 8" xfId="16050" xr:uid="{1A5282FC-4FC8-43A7-88B1-BC8ED9C6FA1E}"/>
    <cellStyle name="Millares [0] 2 2 2 3 2 9" xfId="25548" xr:uid="{A6F2B535-0BA6-4387-B8D6-7679EF81F5FE}"/>
    <cellStyle name="Millares [0] 2 2 2 3 3" xfId="6581" xr:uid="{1F4D5C9A-C8EB-4ACC-814B-E9DDAD74CEE2}"/>
    <cellStyle name="Millares [0] 2 2 2 3 3 2" xfId="6870" xr:uid="{B9FBAD0F-FDE9-42DF-B63A-FFE35DA06030}"/>
    <cellStyle name="Millares [0] 2 2 2 3 3 2 2" xfId="7458" xr:uid="{8CCE126C-4D04-40CE-A838-A47AF86EA54C}"/>
    <cellStyle name="Millares [0] 2 2 2 3 3 2 2 2" xfId="8647" xr:uid="{F73E5918-6510-4E86-9903-6EE3A8813F57}"/>
    <cellStyle name="Millares [0] 2 2 2 3 3 2 2 2 2" xfId="11034" xr:uid="{2E9EBE1E-B115-413C-BF50-F2C29C2F437F}"/>
    <cellStyle name="Millares [0] 2 2 2 3 3 2 2 2 2 2" xfId="15822" xr:uid="{734F0802-16B5-4710-9773-9B2DD952872C}"/>
    <cellStyle name="Millares [0] 2 2 2 3 3 2 2 2 2 2 2" xfId="25349" xr:uid="{C5F98C76-E44A-458F-B429-F30E7B9967D1}"/>
    <cellStyle name="Millares [0] 2 2 2 3 3 2 2 2 2 2 3" xfId="34077" xr:uid="{0750008C-5240-4CC3-80AD-7099353A8FD0}"/>
    <cellStyle name="Millares [0] 2 2 2 3 3 2 2 2 2 3" xfId="20583" xr:uid="{8083A60D-6547-43D2-A2BD-DA30CC76F541}"/>
    <cellStyle name="Millares [0] 2 2 2 3 3 2 2 2 2 4" xfId="29441" xr:uid="{D40EA11D-3D39-44E5-8B39-95EF588AC9E0}"/>
    <cellStyle name="Millares [0] 2 2 2 3 3 2 2 2 3" xfId="13425" xr:uid="{408B4F1F-CF52-4023-B740-B4ACDAC5FB07}"/>
    <cellStyle name="Millares [0] 2 2 2 3 3 2 2 2 3 2" xfId="22966" xr:uid="{E3FC2813-BD35-4EF4-B0E0-C4E9EC7A8A2D}"/>
    <cellStyle name="Millares [0] 2 2 2 3 3 2 2 2 3 3" xfId="31717" xr:uid="{202B67BA-F953-4816-95B9-D761F4546834}"/>
    <cellStyle name="Millares [0] 2 2 2 3 3 2 2 2 4" xfId="18202" xr:uid="{BA178AD7-76F7-43C7-8F63-1F90706E1DCD}"/>
    <cellStyle name="Millares [0] 2 2 2 3 3 2 2 2 5" xfId="27216" xr:uid="{B5EFE855-652D-425E-B5FD-EFF76EEDBE5E}"/>
    <cellStyle name="Millares [0] 2 2 2 3 3 2 2 3" xfId="9840" xr:uid="{DDD54F54-420E-4D6A-949E-821E575A0EF3}"/>
    <cellStyle name="Millares [0] 2 2 2 3 3 2 2 3 2" xfId="14624" xr:uid="{64BCC3CF-C596-46D0-97A1-4D81BF012991}"/>
    <cellStyle name="Millares [0] 2 2 2 3 3 2 2 3 2 2" xfId="24158" xr:uid="{6BA654A9-D132-45CC-AC40-72173D7FBF9D}"/>
    <cellStyle name="Millares [0] 2 2 2 3 3 2 2 3 2 3" xfId="32888" xr:uid="{F6C8B7C1-BC05-4A09-A6A3-2A8382ED1E28}"/>
    <cellStyle name="Millares [0] 2 2 2 3 3 2 2 3 3" xfId="19393" xr:uid="{E1F3A2BC-C7C4-4E25-A9BE-24985EFBF72B}"/>
    <cellStyle name="Millares [0] 2 2 2 3 3 2 2 3 4" xfId="28281" xr:uid="{EFF0BC3F-D8A1-4AB9-89D0-721A565796B3}"/>
    <cellStyle name="Millares [0] 2 2 2 3 3 2 2 4" xfId="12231" xr:uid="{9D0064BE-AE87-454A-83FD-BEFD2175A5EF}"/>
    <cellStyle name="Millares [0] 2 2 2 3 3 2 2 4 2" xfId="21775" xr:uid="{098F43D8-0BAD-402D-8D60-BD4D3698875A}"/>
    <cellStyle name="Millares [0] 2 2 2 3 3 2 2 4 3" xfId="30558" xr:uid="{94432962-FD3A-4803-9ABA-A34EC28CF188}"/>
    <cellStyle name="Millares [0] 2 2 2 3 3 2 2 5" xfId="17015" xr:uid="{A63F9AC2-BD65-4F6C-AF95-2AA110E1055A}"/>
    <cellStyle name="Millares [0] 2 2 2 3 3 2 2 6" xfId="26218" xr:uid="{9652384D-C8BF-470A-9D70-872D17990B2E}"/>
    <cellStyle name="Millares [0] 2 2 2 3 3 2 3" xfId="8055" xr:uid="{15FA47E6-9F1D-4245-9C64-3CE7149667FA}"/>
    <cellStyle name="Millares [0] 2 2 2 3 3 2 3 2" xfId="10441" xr:uid="{9D21C10F-DCB8-4846-8DEC-C73C8D0F530C}"/>
    <cellStyle name="Millares [0] 2 2 2 3 3 2 3 2 2" xfId="15227" xr:uid="{31A9AFFB-4199-4914-8A75-76D0CF972E87}"/>
    <cellStyle name="Millares [0] 2 2 2 3 3 2 3 2 2 2" xfId="24754" xr:uid="{9CD67478-7292-4A1A-A5B3-4F1C2FB6A0B2}"/>
    <cellStyle name="Millares [0] 2 2 2 3 3 2 3 2 2 3" xfId="33482" xr:uid="{6471D915-6F41-4B81-81E0-21247762AA31}"/>
    <cellStyle name="Millares [0] 2 2 2 3 3 2 3 2 3" xfId="19988" xr:uid="{DEB2CDF2-5EB6-4235-B870-35CBEA386C68}"/>
    <cellStyle name="Millares [0] 2 2 2 3 3 2 3 2 4" xfId="28852" xr:uid="{CDAD6F74-828E-4E57-BB88-BDE4128E7C46}"/>
    <cellStyle name="Millares [0] 2 2 2 3 3 2 3 3" xfId="12832" xr:uid="{CA8DE76E-EF73-45C1-8516-EBADBD91B775}"/>
    <cellStyle name="Millares [0] 2 2 2 3 3 2 3 3 2" xfId="22371" xr:uid="{455AABCB-A2A8-403D-95E1-646F7E0D0EFA}"/>
    <cellStyle name="Millares [0] 2 2 2 3 3 2 3 3 3" xfId="31128" xr:uid="{7CFD6FED-93C9-46DB-8F85-2AE4DEEC6D14}"/>
    <cellStyle name="Millares [0] 2 2 2 3 3 2 3 4" xfId="17609" xr:uid="{407720B2-AE27-4781-BBE0-D22B9BD50080}"/>
    <cellStyle name="Millares [0] 2 2 2 3 3 2 3 5" xfId="26675" xr:uid="{FC4EBCFE-FAD4-4E0B-8C57-9658389739E9}"/>
    <cellStyle name="Millares [0] 2 2 2 3 3 2 4" xfId="9248" xr:uid="{EC88885C-A3F0-4AE1-8463-7A29925DDAF7}"/>
    <cellStyle name="Millares [0] 2 2 2 3 3 2 4 2" xfId="14029" xr:uid="{85D5CC41-18EB-42B5-99E2-05314248EBD1}"/>
    <cellStyle name="Millares [0] 2 2 2 3 3 2 4 2 2" xfId="23563" xr:uid="{517F9D75-FFCD-407D-BD0A-663DB5FFD57B}"/>
    <cellStyle name="Millares [0] 2 2 2 3 3 2 4 2 3" xfId="32293" xr:uid="{B002D881-FDE5-4854-B6FA-CD6E00217B67}"/>
    <cellStyle name="Millares [0] 2 2 2 3 3 2 4 3" xfId="18798" xr:uid="{25CD1A0E-1688-4A54-A991-8C5FE936B18C}"/>
    <cellStyle name="Millares [0] 2 2 2 3 3 2 4 4" xfId="27740" xr:uid="{BB0805B5-8D3E-440C-90F5-570D98DD7720}"/>
    <cellStyle name="Millares [0] 2 2 2 3 3 2 5" xfId="11639" xr:uid="{FF5EA368-8FB1-4C2E-B1FD-C7235933C2C0}"/>
    <cellStyle name="Millares [0] 2 2 2 3 3 2 5 2" xfId="21180" xr:uid="{E9C12F23-72D6-42CD-80B8-188DF4FEC4C6}"/>
    <cellStyle name="Millares [0] 2 2 2 3 3 2 5 3" xfId="30010" xr:uid="{565C94C7-AD8A-4C22-A9C7-5F98E514F334}"/>
    <cellStyle name="Millares [0] 2 2 2 3 3 2 6" xfId="16422" xr:uid="{A59B4BC2-771F-45EA-8EDD-8E745C5A4EBA}"/>
    <cellStyle name="Millares [0] 2 2 2 3 3 2 7" xfId="25791" xr:uid="{928D5EB5-AD89-41AE-8F26-F19FC4E9A042}"/>
    <cellStyle name="Millares [0] 2 2 2 3 3 3" xfId="7162" xr:uid="{8F7B8995-432C-4E74-B080-0E4688CC8278}"/>
    <cellStyle name="Millares [0] 2 2 2 3 3 3 2" xfId="8351" xr:uid="{63A6D046-2BE5-44A4-A50F-D7A2F27D2B55}"/>
    <cellStyle name="Millares [0] 2 2 2 3 3 3 2 2" xfId="10738" xr:uid="{D7C28D92-A589-4644-89D7-AEA1AC37020A}"/>
    <cellStyle name="Millares [0] 2 2 2 3 3 3 2 2 2" xfId="15525" xr:uid="{67C2C29C-3BD7-47E7-AA2E-E746B53CA036}"/>
    <cellStyle name="Millares [0] 2 2 2 3 3 3 2 2 2 2" xfId="25052" xr:uid="{B909EB7C-4985-49AC-9B9D-7951A719685A}"/>
    <cellStyle name="Millares [0] 2 2 2 3 3 3 2 2 2 3" xfId="33780" xr:uid="{9BFC3817-6301-46BB-92FB-B1F3DF0B0736}"/>
    <cellStyle name="Millares [0] 2 2 2 3 3 3 2 2 3" xfId="20286" xr:uid="{06FC1DCD-3774-48FA-9BD0-015923735049}"/>
    <cellStyle name="Millares [0] 2 2 2 3 3 3 2 2 4" xfId="29144" xr:uid="{32938233-E64A-4D49-B8C5-1EBE31130F38}"/>
    <cellStyle name="Millares [0] 2 2 2 3 3 3 2 3" xfId="13129" xr:uid="{91926F05-D44C-461D-8976-659CBB9627D2}"/>
    <cellStyle name="Millares [0] 2 2 2 3 3 3 2 3 2" xfId="22669" xr:uid="{837019D1-3175-4776-B156-FABCF0594BC4}"/>
    <cellStyle name="Millares [0] 2 2 2 3 3 3 2 3 3" xfId="31420" xr:uid="{CADDF1E9-C756-49DD-98BF-C3872440308F}"/>
    <cellStyle name="Millares [0] 2 2 2 3 3 3 2 4" xfId="17906" xr:uid="{F47E3BFE-E17A-405F-B204-0E3A95E79CE6}"/>
    <cellStyle name="Millares [0] 2 2 2 3 3 3 2 5" xfId="26939" xr:uid="{9D3A9D5D-7E41-453C-A900-C2FEF2C47E1F}"/>
    <cellStyle name="Millares [0] 2 2 2 3 3 3 3" xfId="9544" xr:uid="{49FBC6BF-39DA-4356-B96D-495D295B1317}"/>
    <cellStyle name="Millares [0] 2 2 2 3 3 3 3 2" xfId="14327" xr:uid="{68DB4FCD-0560-43CE-9949-75674B7C1F2C}"/>
    <cellStyle name="Millares [0] 2 2 2 3 3 3 3 2 2" xfId="23861" xr:uid="{2679D261-03AB-4302-B4D8-D95775383AC1}"/>
    <cellStyle name="Millares [0] 2 2 2 3 3 3 3 2 3" xfId="32591" xr:uid="{EE6B024E-62FA-447B-AC6D-07C24170CDE6}"/>
    <cellStyle name="Millares [0] 2 2 2 3 3 3 3 3" xfId="19096" xr:uid="{FF572169-B830-4485-BA70-0451BD022EF1}"/>
    <cellStyle name="Millares [0] 2 2 2 3 3 3 3 4" xfId="28004" xr:uid="{69093078-F6B9-4B55-837D-EAB04EA1C741}"/>
    <cellStyle name="Millares [0] 2 2 2 3 3 3 4" xfId="11935" xr:uid="{F9F7C1FC-017D-453A-A865-1D3CC6AD00E0}"/>
    <cellStyle name="Millares [0] 2 2 2 3 3 3 4 2" xfId="21478" xr:uid="{5CF46859-219D-4DCF-97B9-B09E8C94927A}"/>
    <cellStyle name="Millares [0] 2 2 2 3 3 3 4 3" xfId="30281" xr:uid="{2445C73A-D43A-4088-A845-D1876732CDE6}"/>
    <cellStyle name="Millares [0] 2 2 2 3 3 3 5" xfId="16719" xr:uid="{086EF5FC-3A0A-497F-9D13-123FA912B3AA}"/>
    <cellStyle name="Millares [0] 2 2 2 3 3 3 6" xfId="25994" xr:uid="{1FA003DB-08A3-4051-9545-8B8EC47EE0CE}"/>
    <cellStyle name="Millares [0] 2 2 2 3 3 4" xfId="7756" xr:uid="{47ABCA47-CDF7-4E86-98DF-3FD61CD61236}"/>
    <cellStyle name="Millares [0] 2 2 2 3 3 4 2" xfId="10142" xr:uid="{7B6BF34E-CAD4-45BB-899D-0B3A76ED2B86}"/>
    <cellStyle name="Millares [0] 2 2 2 3 3 4 2 2" xfId="14927" xr:uid="{6EA7977C-74C2-4DA2-A3B1-F1D1F6A8E311}"/>
    <cellStyle name="Millares [0] 2 2 2 3 3 4 2 2 2" xfId="24457" xr:uid="{6F792180-3D3F-4BEF-8BF6-621B8690FD3D}"/>
    <cellStyle name="Millares [0] 2 2 2 3 3 4 2 2 3" xfId="33185" xr:uid="{66CBB4FD-33C7-4465-93E6-68AA22FF8832}"/>
    <cellStyle name="Millares [0] 2 2 2 3 3 4 2 3" xfId="19691" xr:uid="{DDCF36DD-FE98-41AE-8B9B-FDB9CB8D9A5E}"/>
    <cellStyle name="Millares [0] 2 2 2 3 3 4 2 4" xfId="28555" xr:uid="{CAC27F4A-8FB1-41CF-8453-59CFDAD61593}"/>
    <cellStyle name="Millares [0] 2 2 2 3 3 4 3" xfId="12533" xr:uid="{38077286-4D86-419D-861E-F4DD2093EC7E}"/>
    <cellStyle name="Millares [0] 2 2 2 3 3 4 3 2" xfId="22074" xr:uid="{27B8F1F5-63BF-46E5-9B5D-0A6851E2448C}"/>
    <cellStyle name="Millares [0] 2 2 2 3 3 4 3 3" xfId="30831" xr:uid="{0403A86A-7C49-4C85-9FBA-D76EBDB484B6}"/>
    <cellStyle name="Millares [0] 2 2 2 3 3 4 4" xfId="17313" xr:uid="{B9C8359A-8EC0-4252-B1EF-DC5AF4B31D2E}"/>
    <cellStyle name="Millares [0] 2 2 2 3 3 4 5" xfId="26451" xr:uid="{016CE992-357E-4210-BA50-F914B988B8F1}"/>
    <cellStyle name="Millares [0] 2 2 2 3 3 5" xfId="8948" xr:uid="{EB21B39D-33E3-4161-BE17-689DE2F2BBC3}"/>
    <cellStyle name="Millares [0] 2 2 2 3 3 5 2" xfId="13729" xr:uid="{9A40CB40-6166-4468-8EFA-B9ACDBFA842C}"/>
    <cellStyle name="Millares [0] 2 2 2 3 3 5 2 2" xfId="23266" xr:uid="{2E4FA01A-C096-4369-A084-5E3133967353}"/>
    <cellStyle name="Millares [0] 2 2 2 3 3 5 2 3" xfId="31997" xr:uid="{DF66CDA9-327E-4CF5-B794-80F5A951B922}"/>
    <cellStyle name="Millares [0] 2 2 2 3 3 5 3" xfId="18501" xr:uid="{8150FAC9-8D93-41CE-8033-1F7957A2ADFB}"/>
    <cellStyle name="Millares [0] 2 2 2 3 3 5 4" xfId="27495" xr:uid="{DA60B25F-D458-4530-8189-7E26C0CA1CCA}"/>
    <cellStyle name="Millares [0] 2 2 2 3 3 6" xfId="11340" xr:uid="{7D2F8E64-FC12-42FB-8504-4D88336E3058}"/>
    <cellStyle name="Millares [0] 2 2 2 3 3 6 2" xfId="20884" xr:uid="{636316CB-EB8D-4112-BF3A-C6945537A0A1}"/>
    <cellStyle name="Millares [0] 2 2 2 3 3 6 3" xfId="29734" xr:uid="{6D344F51-D395-4AD6-A3C8-11A2F208BB04}"/>
    <cellStyle name="Millares [0] 2 2 2 3 3 7" xfId="16125" xr:uid="{FF74CA6B-59A3-4074-86DC-6703CED42FB7}"/>
    <cellStyle name="Millares [0] 2 2 2 3 3 8" xfId="25599" xr:uid="{87FBFFE3-119A-4B24-9221-63A0C27E5908}"/>
    <cellStyle name="Millares [0] 2 2 2 3 4" xfId="6726" xr:uid="{D19B5FAB-5E05-4646-BA61-C1FC04C2D98E}"/>
    <cellStyle name="Millares [0] 2 2 2 3 4 2" xfId="7310" xr:uid="{00495A20-607B-42EA-B473-7517F48DDBCF}"/>
    <cellStyle name="Millares [0] 2 2 2 3 4 2 2" xfId="8499" xr:uid="{EACFF6F8-C437-4D80-BEB4-F651526404C1}"/>
    <cellStyle name="Millares [0] 2 2 2 3 4 2 2 2" xfId="10886" xr:uid="{46B47051-B5C5-46B2-A188-746C994E79E8}"/>
    <cellStyle name="Millares [0] 2 2 2 3 4 2 2 2 2" xfId="15674" xr:uid="{4D46E943-F792-4583-BCC7-7650A090FBD5}"/>
    <cellStyle name="Millares [0] 2 2 2 3 4 2 2 2 2 2" xfId="25201" xr:uid="{9B350A7E-D324-40CA-B0CE-5D982F2AF721}"/>
    <cellStyle name="Millares [0] 2 2 2 3 4 2 2 2 2 3" xfId="33929" xr:uid="{832F8560-653E-4B9D-935D-17447A5010A8}"/>
    <cellStyle name="Millares [0] 2 2 2 3 4 2 2 2 3" xfId="20435" xr:uid="{D75314AA-35B6-4F5F-BE99-334CD2332078}"/>
    <cellStyle name="Millares [0] 2 2 2 3 4 2 2 2 4" xfId="29293" xr:uid="{944886E2-08F4-4F68-A3BA-AD172F2C1C58}"/>
    <cellStyle name="Millares [0] 2 2 2 3 4 2 2 3" xfId="13277" xr:uid="{C115F911-CEE6-4BFF-B834-7D1712D4F93D}"/>
    <cellStyle name="Millares [0] 2 2 2 3 4 2 2 3 2" xfId="22818" xr:uid="{F1D1B3C1-45A4-42CD-9B2F-7AD2C791BFEE}"/>
    <cellStyle name="Millares [0] 2 2 2 3 4 2 2 3 3" xfId="31569" xr:uid="{CE8F06E8-09F3-42BF-B918-FD3DA2DBFF38}"/>
    <cellStyle name="Millares [0] 2 2 2 3 4 2 2 4" xfId="18054" xr:uid="{FBA9B935-86C0-4EDF-ACD1-C13B7CD1ECC7}"/>
    <cellStyle name="Millares [0] 2 2 2 3 4 2 2 5" xfId="27074" xr:uid="{5B90DBE1-1D3D-4F05-8E3C-9E8DCFB3045B}"/>
    <cellStyle name="Millares [0] 2 2 2 3 4 2 3" xfId="9692" xr:uid="{05B5F455-3C2D-4D33-9411-59516F604F72}"/>
    <cellStyle name="Millares [0] 2 2 2 3 4 2 3 2" xfId="14476" xr:uid="{AA2A2EE5-E78B-454E-986E-28EFA9D20D2A}"/>
    <cellStyle name="Millares [0] 2 2 2 3 4 2 3 2 2" xfId="24010" xr:uid="{28332CA6-AC82-45BD-B0D3-10FD509EE420}"/>
    <cellStyle name="Millares [0] 2 2 2 3 4 2 3 2 3" xfId="32740" xr:uid="{7CEEA86A-B29C-4DC1-8853-F59E4659E010}"/>
    <cellStyle name="Millares [0] 2 2 2 3 4 2 3 3" xfId="19245" xr:uid="{F7B49943-2B3E-40AE-8E8C-EF362AF49C02}"/>
    <cellStyle name="Millares [0] 2 2 2 3 4 2 3 4" xfId="28139" xr:uid="{F5F36283-B054-47CD-A487-0348F9886B12}"/>
    <cellStyle name="Millares [0] 2 2 2 3 4 2 4" xfId="12083" xr:uid="{3BBDD9FB-E528-4236-A4E9-A2E87AED6145}"/>
    <cellStyle name="Millares [0] 2 2 2 3 4 2 4 2" xfId="21627" xr:uid="{E29FDE68-03C7-408B-AEED-4CA23E190E47}"/>
    <cellStyle name="Millares [0] 2 2 2 3 4 2 4 3" xfId="30416" xr:uid="{5E0C4D17-5F93-4749-8EF1-1993B3BB97E5}"/>
    <cellStyle name="Millares [0] 2 2 2 3 4 2 5" xfId="16867" xr:uid="{64AE6692-AA62-41DE-85D2-800131EB869B}"/>
    <cellStyle name="Millares [0] 2 2 2 3 4 2 6" xfId="26097" xr:uid="{5167D7F1-ED26-4EA2-A893-E9F5E9E7AA38}"/>
    <cellStyle name="Millares [0] 2 2 2 3 4 3" xfId="7907" xr:uid="{762C7AED-0AA2-40CF-A50C-59EA4C5D63FE}"/>
    <cellStyle name="Millares [0] 2 2 2 3 4 3 2" xfId="10293" xr:uid="{59BF42F3-FA16-4B6E-AB30-104A6BE65E95}"/>
    <cellStyle name="Millares [0] 2 2 2 3 4 3 2 2" xfId="15079" xr:uid="{A1D7741C-41CC-4AC4-8784-7CFD586180F1}"/>
    <cellStyle name="Millares [0] 2 2 2 3 4 3 2 2 2" xfId="24606" xr:uid="{FD89F293-4CC8-4F57-8A59-FABFFE7C6B95}"/>
    <cellStyle name="Millares [0] 2 2 2 3 4 3 2 2 3" xfId="33334" xr:uid="{3BAB422B-5695-42D8-BE15-5DE5429C4825}"/>
    <cellStyle name="Millares [0] 2 2 2 3 4 3 2 3" xfId="19840" xr:uid="{31EDABB3-3571-4A96-86C6-414D123F4BAE}"/>
    <cellStyle name="Millares [0] 2 2 2 3 4 3 2 4" xfId="28704" xr:uid="{EE6D838E-332B-4D8E-BB31-7396DF0472AB}"/>
    <cellStyle name="Millares [0] 2 2 2 3 4 3 3" xfId="12684" xr:uid="{E9325351-E8CE-4D4D-B00F-F79EE3A2FA68}"/>
    <cellStyle name="Millares [0] 2 2 2 3 4 3 3 2" xfId="22223" xr:uid="{96E1738B-A6F6-4448-872E-938AFE36B5F5}"/>
    <cellStyle name="Millares [0] 2 2 2 3 4 3 3 3" xfId="30980" xr:uid="{26D779C4-A89C-428D-8759-DAFE5B099803}"/>
    <cellStyle name="Millares [0] 2 2 2 3 4 3 4" xfId="17461" xr:uid="{0BB1F0CE-7B67-4572-92CF-85F712FC5552}"/>
    <cellStyle name="Millares [0] 2 2 2 3 4 3 5" xfId="26554" xr:uid="{DF030C2B-6B46-488D-8291-3C98927962DA}"/>
    <cellStyle name="Millares [0] 2 2 2 3 4 4" xfId="9100" xr:uid="{1D996744-1726-442E-9121-4C75BCC6A733}"/>
    <cellStyle name="Millares [0] 2 2 2 3 4 4 2" xfId="13881" xr:uid="{F6CD27EE-4333-4357-8C40-07EFF7E002A0}"/>
    <cellStyle name="Millares [0] 2 2 2 3 4 4 2 2" xfId="23415" xr:uid="{23A3A863-5AA5-4539-8B2C-66CE0B027FEC}"/>
    <cellStyle name="Millares [0] 2 2 2 3 4 4 2 3" xfId="32145" xr:uid="{BABAF81A-34A9-4258-9C8F-4865D8287414}"/>
    <cellStyle name="Millares [0] 2 2 2 3 4 4 3" xfId="18650" xr:uid="{497498F4-C333-4D07-AB83-D2E9C409FA7B}"/>
    <cellStyle name="Millares [0] 2 2 2 3 4 4 4" xfId="27619" xr:uid="{FADC4372-603F-44F9-8B36-405C5D08DA32}"/>
    <cellStyle name="Millares [0] 2 2 2 3 4 5" xfId="11491" xr:uid="{955FEE37-C66B-42A1-9E31-3BDA4394A075}"/>
    <cellStyle name="Millares [0] 2 2 2 3 4 5 2" xfId="21032" xr:uid="{F757E752-2131-4471-8A41-ADCA563378BE}"/>
    <cellStyle name="Millares [0] 2 2 2 3 4 5 3" xfId="29868" xr:uid="{FE7F10A8-E8B6-46AC-8097-3A932A91E64B}"/>
    <cellStyle name="Millares [0] 2 2 2 3 4 6" xfId="16274" xr:uid="{666DEF02-AC6F-43AE-AFA7-FCB9FFD7A8D5}"/>
    <cellStyle name="Millares [0] 2 2 2 3 4 7" xfId="25694" xr:uid="{15CB9B7D-151B-4BAD-AB15-330A2E6600C9}"/>
    <cellStyle name="Millares [0] 2 2 2 3 5" xfId="7017" xr:uid="{4049CED9-533C-42D6-B930-0C80DF0E05D1}"/>
    <cellStyle name="Millares [0] 2 2 2 3 5 2" xfId="8204" xr:uid="{85531E5B-B2BE-4B96-8AEE-996D8260BA22}"/>
    <cellStyle name="Millares [0] 2 2 2 3 5 2 2" xfId="10591" xr:uid="{08DCD00E-6367-49B0-8341-EE3B8D751BB6}"/>
    <cellStyle name="Millares [0] 2 2 2 3 5 2 2 2" xfId="15377" xr:uid="{534CD716-49AA-4A34-862B-7025578F67BB}"/>
    <cellStyle name="Millares [0] 2 2 2 3 5 2 2 2 2" xfId="24904" xr:uid="{5920E9BA-B2CB-49EC-8F01-F61D8B90ACB3}"/>
    <cellStyle name="Millares [0] 2 2 2 3 5 2 2 2 3" xfId="33632" xr:uid="{0568B187-B6E0-4437-97AF-6A678CCB331B}"/>
    <cellStyle name="Millares [0] 2 2 2 3 5 2 2 3" xfId="20138" xr:uid="{BFE48B6F-160B-43CB-9074-152C706B3200}"/>
    <cellStyle name="Millares [0] 2 2 2 3 5 2 2 4" xfId="28997" xr:uid="{F378E50D-4529-4D16-8190-C7EC2799F5E5}"/>
    <cellStyle name="Millares [0] 2 2 2 3 5 2 3" xfId="12982" xr:uid="{979C598E-3482-4981-9B59-EDF653E14766}"/>
    <cellStyle name="Millares [0] 2 2 2 3 5 2 3 2" xfId="22521" xr:uid="{7C753CD4-3FA8-475E-9485-AF767C1A61AE}"/>
    <cellStyle name="Millares [0] 2 2 2 3 5 2 3 3" xfId="31273" xr:uid="{48AB0A4F-4356-456A-9B85-E0E6D5B2BCC7}"/>
    <cellStyle name="Millares [0] 2 2 2 3 5 2 4" xfId="17759" xr:uid="{51C6254B-4906-412A-B908-2E2E3AA38A70}"/>
    <cellStyle name="Millares [0] 2 2 2 3 5 2 5" xfId="26802" xr:uid="{878936D1-04E2-4D3E-B38B-5427FBC2FE99}"/>
    <cellStyle name="Millares [0] 2 2 2 3 5 3" xfId="9397" xr:uid="{DB1BCB0C-C585-4567-8177-CDE2BBFF580B}"/>
    <cellStyle name="Millares [0] 2 2 2 3 5 3 2" xfId="14179" xr:uid="{793E2524-2EA1-4BB8-8201-11092677162F}"/>
    <cellStyle name="Millares [0] 2 2 2 3 5 3 2 2" xfId="23713" xr:uid="{DE92BBE4-1079-4581-9529-B338D1D4CACB}"/>
    <cellStyle name="Millares [0] 2 2 2 3 5 3 2 3" xfId="32443" xr:uid="{4926282D-3F40-43B5-9CCA-E4213CE49873}"/>
    <cellStyle name="Millares [0] 2 2 2 3 5 3 3" xfId="18948" xr:uid="{CCAB5E99-6D35-47AA-87BB-2AF1139DEAE6}"/>
    <cellStyle name="Millares [0] 2 2 2 3 5 3 4" xfId="27867" xr:uid="{DFE098D2-2A24-48FE-A314-EDEBC63898D3}"/>
    <cellStyle name="Millares [0] 2 2 2 3 5 4" xfId="11788" xr:uid="{39A0D797-2968-4C5A-ABE3-D34ECE8652AD}"/>
    <cellStyle name="Millares [0] 2 2 2 3 5 4 2" xfId="21330" xr:uid="{21CB0016-3A1E-4621-8E77-5F22113EB728}"/>
    <cellStyle name="Millares [0] 2 2 2 3 5 4 3" xfId="30144" xr:uid="{E05072F1-5BD7-459A-AB2F-76F0C65C300C}"/>
    <cellStyle name="Millares [0] 2 2 2 3 5 5" xfId="16572" xr:uid="{CF7B6274-B738-4728-8B50-F8D584DF614D}"/>
    <cellStyle name="Millares [0] 2 2 2 3 5 6" xfId="25896" xr:uid="{6928549F-BF21-4AC0-8A42-8C1909C8D154}"/>
    <cellStyle name="Millares [0] 2 2 2 3 6" xfId="7607" xr:uid="{257C19FF-C916-4918-A180-929BB111D33F}"/>
    <cellStyle name="Millares [0] 2 2 2 3 6 2" xfId="9991" xr:uid="{B4C8AF7F-1AB6-457C-A662-C32FDFEF5D52}"/>
    <cellStyle name="Millares [0] 2 2 2 3 6 2 2" xfId="14776" xr:uid="{0545DC19-C24D-46FE-8776-3EBAB9674903}"/>
    <cellStyle name="Millares [0] 2 2 2 3 6 2 2 2" xfId="24309" xr:uid="{1E9F0734-1999-4C3D-B580-22F837C5CE7B}"/>
    <cellStyle name="Millares [0] 2 2 2 3 6 2 2 3" xfId="33037" xr:uid="{951EA138-F3DC-47FE-B797-4E64716CC081}"/>
    <cellStyle name="Millares [0] 2 2 2 3 6 2 3" xfId="19544" xr:uid="{62184B03-3FC1-4348-85AA-D616F944B6BA}"/>
    <cellStyle name="Millares [0] 2 2 2 3 6 2 4" xfId="28419" xr:uid="{5B91DE55-746E-40FD-9326-2BB1B2BF7D8A}"/>
    <cellStyle name="Millares [0] 2 2 2 3 6 3" xfId="12382" xr:uid="{2575FFF5-43D7-4D2B-9F3B-D36F4EE966B8}"/>
    <cellStyle name="Millares [0] 2 2 2 3 6 3 2" xfId="21926" xr:uid="{D9B185C2-A33B-4835-A2C1-D32DD04D37DA}"/>
    <cellStyle name="Millares [0] 2 2 2 3 6 3 3" xfId="30694" xr:uid="{2E11024F-0BE9-4636-916C-5E11DD19D6CD}"/>
    <cellStyle name="Millares [0] 2 2 2 3 6 4" xfId="17166" xr:uid="{D26896E6-F800-4610-81AE-B6AE7950C318}"/>
    <cellStyle name="Millares [0] 2 2 2 3 6 5" xfId="26348" xr:uid="{A892271D-B337-4EB0-BDCC-4A6B320CF462}"/>
    <cellStyle name="Millares [0] 2 2 2 3 7" xfId="8797" xr:uid="{1CE906D9-2A7A-4FCF-BE17-ED1C7AC7E1D8}"/>
    <cellStyle name="Millares [0] 2 2 2 3 7 2" xfId="13578" xr:uid="{0FC56F7C-BF0D-4829-9D9D-DFB8C63E0CEE}"/>
    <cellStyle name="Millares [0] 2 2 2 3 7 2 2" xfId="23118" xr:uid="{A63A6EC7-8B31-4D92-BD69-82874D0F4D90}"/>
    <cellStyle name="Millares [0] 2 2 2 3 7 2 3" xfId="31856" xr:uid="{9BA0790C-A69A-4C69-AA75-17A7F1BDB65C}"/>
    <cellStyle name="Millares [0] 2 2 2 3 7 3" xfId="18354" xr:uid="{DDA5E742-FAEA-4356-B10D-61C46C8A0E36}"/>
    <cellStyle name="Millares [0] 2 2 2 3 7 4" xfId="27367" xr:uid="{EDC6A562-3F2E-4C76-8C97-8040F2131C74}"/>
    <cellStyle name="Millares [0] 2 2 2 3 8" xfId="11188" xr:uid="{33468C83-77A5-4E5A-A4D0-5C4D4B60A531}"/>
    <cellStyle name="Millares [0] 2 2 2 3 8 2" xfId="20736" xr:uid="{F09A9B29-F7B6-4A6A-B14D-13EB7C61A0BD}"/>
    <cellStyle name="Millares [0] 2 2 2 3 8 3" xfId="29592" xr:uid="{038608F4-FF6D-4FA3-8E6C-61E9DCEF79EE}"/>
    <cellStyle name="Millares [0] 2 2 2 3 9" xfId="15977" xr:uid="{DC74C37F-1FEA-478D-B328-7D2125CA8B53}"/>
    <cellStyle name="Millares [0] 2 2 2 4" xfId="6487" xr:uid="{8D560D3E-682A-4272-B038-2E58749BF1E8}"/>
    <cellStyle name="Millares [0] 2 2 2 4 2" xfId="6618" xr:uid="{DED73705-5FDF-4AA6-9C43-EAFA88BF25FC}"/>
    <cellStyle name="Millares [0] 2 2 2 4 2 2" xfId="6907" xr:uid="{249925FE-7D9A-48B0-B296-65B21C6D172A}"/>
    <cellStyle name="Millares [0] 2 2 2 4 2 2 2" xfId="7495" xr:uid="{76BC727E-FD67-44FE-8607-56E91A468402}"/>
    <cellStyle name="Millares [0] 2 2 2 4 2 2 2 2" xfId="8684" xr:uid="{0BB21EC9-8655-45A0-B719-27EE07D96529}"/>
    <cellStyle name="Millares [0] 2 2 2 4 2 2 2 2 2" xfId="11071" xr:uid="{C0136465-71AC-4881-A854-1D5AF6966ED6}"/>
    <cellStyle name="Millares [0] 2 2 2 4 2 2 2 2 2 2" xfId="15859" xr:uid="{ADCEB91A-69B0-4714-B54E-45C1CA75E10C}"/>
    <cellStyle name="Millares [0] 2 2 2 4 2 2 2 2 2 2 2" xfId="25386" xr:uid="{870D34AF-3825-4A1F-91B9-2705131B7838}"/>
    <cellStyle name="Millares [0] 2 2 2 4 2 2 2 2 2 2 3" xfId="34114" xr:uid="{63D5C436-4B7E-4C40-B6F3-B26DCD1D5DB5}"/>
    <cellStyle name="Millares [0] 2 2 2 4 2 2 2 2 2 3" xfId="20620" xr:uid="{2772F958-A7B0-461E-94BE-2B047DA9EC88}"/>
    <cellStyle name="Millares [0] 2 2 2 4 2 2 2 2 2 4" xfId="29478" xr:uid="{415F52FA-9E2C-4A1E-A7A1-3D11E61CC8D5}"/>
    <cellStyle name="Millares [0] 2 2 2 4 2 2 2 2 3" xfId="13462" xr:uid="{83C9B751-5654-4494-AB63-42F6A8A79BCC}"/>
    <cellStyle name="Millares [0] 2 2 2 4 2 2 2 2 3 2" xfId="23003" xr:uid="{61545597-C47A-4204-AF82-F9FCC449DED0}"/>
    <cellStyle name="Millares [0] 2 2 2 4 2 2 2 2 3 3" xfId="31754" xr:uid="{0665FF2D-AA76-4E15-8EF7-E437F0BBEEE1}"/>
    <cellStyle name="Millares [0] 2 2 2 4 2 2 2 2 4" xfId="18239" xr:uid="{29C3470A-BD90-4412-8B83-E294463D9E7F}"/>
    <cellStyle name="Millares [0] 2 2 2 4 2 2 2 2 5" xfId="27253" xr:uid="{3F90587F-265C-4C6C-9314-C0DA474B39D3}"/>
    <cellStyle name="Millares [0] 2 2 2 4 2 2 2 3" xfId="9877" xr:uid="{20A2BC3D-7AF0-44EF-AA89-115AFD4A2715}"/>
    <cellStyle name="Millares [0] 2 2 2 4 2 2 2 3 2" xfId="14661" xr:uid="{3BF5342E-529F-4C3A-9A43-5D541D8F447E}"/>
    <cellStyle name="Millares [0] 2 2 2 4 2 2 2 3 2 2" xfId="24195" xr:uid="{D31C6E03-B4B5-43B3-ADF9-3120053CD293}"/>
    <cellStyle name="Millares [0] 2 2 2 4 2 2 2 3 2 3" xfId="32925" xr:uid="{5E85C7EC-6A92-478F-A582-73054E24C12F}"/>
    <cellStyle name="Millares [0] 2 2 2 4 2 2 2 3 3" xfId="19430" xr:uid="{91B0D264-909C-45B4-9FD9-57E80EB17B5D}"/>
    <cellStyle name="Millares [0] 2 2 2 4 2 2 2 3 4" xfId="28318" xr:uid="{64F536A4-90FD-48A1-9E22-14FB5D30EFDE}"/>
    <cellStyle name="Millares [0] 2 2 2 4 2 2 2 4" xfId="12268" xr:uid="{3F40B1AE-6260-4638-91B8-5F8DE70ECF31}"/>
    <cellStyle name="Millares [0] 2 2 2 4 2 2 2 4 2" xfId="21812" xr:uid="{6C6E772A-822F-4510-A2CE-14FC1EEA9938}"/>
    <cellStyle name="Millares [0] 2 2 2 4 2 2 2 4 3" xfId="30595" xr:uid="{718C651C-27DC-4939-A742-024F4ADDADF2}"/>
    <cellStyle name="Millares [0] 2 2 2 4 2 2 2 5" xfId="17052" xr:uid="{D94DF30F-1F63-4DEC-8A20-16B7603350EE}"/>
    <cellStyle name="Millares [0] 2 2 2 4 2 2 2 6" xfId="26249" xr:uid="{5FB0EDB6-1AC3-42DF-95BC-99F966A3C71F}"/>
    <cellStyle name="Millares [0] 2 2 2 4 2 2 3" xfId="8092" xr:uid="{88CC5089-0D03-4DFF-A0DF-989B391A3FAA}"/>
    <cellStyle name="Millares [0] 2 2 2 4 2 2 3 2" xfId="10478" xr:uid="{297EDFE4-BDB5-4753-8E29-1A5293E7D4FA}"/>
    <cellStyle name="Millares [0] 2 2 2 4 2 2 3 2 2" xfId="15264" xr:uid="{427175C9-2A8E-4B5F-900B-34DD0272320B}"/>
    <cellStyle name="Millares [0] 2 2 2 4 2 2 3 2 2 2" xfId="24791" xr:uid="{B5BD6C28-30B1-4771-B3E5-60E8E68514DA}"/>
    <cellStyle name="Millares [0] 2 2 2 4 2 2 3 2 2 3" xfId="33519" xr:uid="{42166F8C-38C1-4E94-9E27-6D36EAF290D2}"/>
    <cellStyle name="Millares [0] 2 2 2 4 2 2 3 2 3" xfId="20025" xr:uid="{BAB136D7-0E16-431D-88D0-4CD369F12C74}"/>
    <cellStyle name="Millares [0] 2 2 2 4 2 2 3 2 4" xfId="28889" xr:uid="{C5FE8410-73A9-42B1-AEE0-A95078A75DCA}"/>
    <cellStyle name="Millares [0] 2 2 2 4 2 2 3 3" xfId="12869" xr:uid="{2C8161A3-27A2-4EB3-892A-2AE4DFE08284}"/>
    <cellStyle name="Millares [0] 2 2 2 4 2 2 3 3 2" xfId="22408" xr:uid="{55A65E38-CCE6-42B6-B969-3FE4A30427CB}"/>
    <cellStyle name="Millares [0] 2 2 2 4 2 2 3 3 3" xfId="31165" xr:uid="{F8D9CCFF-D72A-4AF3-B3DE-F2EFB3F01A26}"/>
    <cellStyle name="Millares [0] 2 2 2 4 2 2 3 4" xfId="17646" xr:uid="{6E72E010-29B3-494F-974D-A2AA3F502BF3}"/>
    <cellStyle name="Millares [0] 2 2 2 4 2 2 3 5" xfId="26706" xr:uid="{34F33ED0-C6BD-44DB-A920-40E065CE97C8}"/>
    <cellStyle name="Millares [0] 2 2 2 4 2 2 4" xfId="9285" xr:uid="{38438DEC-CD69-496B-B9FF-3F61D97306BD}"/>
    <cellStyle name="Millares [0] 2 2 2 4 2 2 4 2" xfId="14066" xr:uid="{B03CA443-6406-4B3C-A852-18A4B7C868E2}"/>
    <cellStyle name="Millares [0] 2 2 2 4 2 2 4 2 2" xfId="23600" xr:uid="{45FBAE0D-6C4C-450E-B116-00660D1D8DAF}"/>
    <cellStyle name="Millares [0] 2 2 2 4 2 2 4 2 3" xfId="32330" xr:uid="{7133D471-D288-4BDE-AC6E-38C532F9B34D}"/>
    <cellStyle name="Millares [0] 2 2 2 4 2 2 4 3" xfId="18835" xr:uid="{EDEBEA84-1277-47D3-87E1-864F5F089F15}"/>
    <cellStyle name="Millares [0] 2 2 2 4 2 2 4 4" xfId="27771" xr:uid="{88633D5D-459B-4496-B91C-8DADD6C1F7B4}"/>
    <cellStyle name="Millares [0] 2 2 2 4 2 2 5" xfId="11676" xr:uid="{6F0F718C-3767-4D49-B31E-4DF7F5C28909}"/>
    <cellStyle name="Millares [0] 2 2 2 4 2 2 5 2" xfId="21217" xr:uid="{90E6C1B8-4AAF-4DAE-8214-58A1A36CE255}"/>
    <cellStyle name="Millares [0] 2 2 2 4 2 2 5 3" xfId="30047" xr:uid="{85EB2926-BE51-4A27-BEB0-686BD085248D}"/>
    <cellStyle name="Millares [0] 2 2 2 4 2 2 6" xfId="16459" xr:uid="{DAB58EE5-B611-425F-BA5C-15180EDB0BEA}"/>
    <cellStyle name="Millares [0] 2 2 2 4 2 2 7" xfId="25817" xr:uid="{A020F2F8-C846-4E03-A3C3-6A03BC2EB4E9}"/>
    <cellStyle name="Millares [0] 2 2 2 4 2 3" xfId="7199" xr:uid="{F7C9B40E-0EA6-445F-A2DE-9FF406CBC8B2}"/>
    <cellStyle name="Millares [0] 2 2 2 4 2 3 2" xfId="8388" xr:uid="{FE7BE0D2-E2A6-4EF2-8000-936E42A0A829}"/>
    <cellStyle name="Millares [0] 2 2 2 4 2 3 2 2" xfId="10775" xr:uid="{54B847AA-A10F-482A-88DA-4A5A897A64A1}"/>
    <cellStyle name="Millares [0] 2 2 2 4 2 3 2 2 2" xfId="15562" xr:uid="{099B43EB-AF82-4871-BA42-D5DD55D44CE1}"/>
    <cellStyle name="Millares [0] 2 2 2 4 2 3 2 2 2 2" xfId="25089" xr:uid="{5040E603-1DEE-40A9-B3FD-27A6C10CD182}"/>
    <cellStyle name="Millares [0] 2 2 2 4 2 3 2 2 2 3" xfId="33817" xr:uid="{DB149570-557C-42A0-97B2-F7CD16826896}"/>
    <cellStyle name="Millares [0] 2 2 2 4 2 3 2 2 3" xfId="20323" xr:uid="{C2D42F5E-100D-41D0-A9AF-4915DB4EF2FE}"/>
    <cellStyle name="Millares [0] 2 2 2 4 2 3 2 2 4" xfId="29181" xr:uid="{35A905DF-D186-4000-A1F4-760D1B51C2A1}"/>
    <cellStyle name="Millares [0] 2 2 2 4 2 3 2 3" xfId="13166" xr:uid="{F612A042-8223-4CFB-8258-F63DF28F5688}"/>
    <cellStyle name="Millares [0] 2 2 2 4 2 3 2 3 2" xfId="22706" xr:uid="{1BAE193B-7BFD-414C-AFE1-ABD5D8F24DE8}"/>
    <cellStyle name="Millares [0] 2 2 2 4 2 3 2 3 3" xfId="31457" xr:uid="{57526A92-4EE1-4FFA-BFC8-BBCEEDE84076}"/>
    <cellStyle name="Millares [0] 2 2 2 4 2 3 2 4" xfId="17943" xr:uid="{26B7EECA-5A7D-4C37-829E-829E790F0326}"/>
    <cellStyle name="Millares [0] 2 2 2 4 2 3 2 5" xfId="26976" xr:uid="{36BFCDC5-6620-404E-B2ED-232C7006389F}"/>
    <cellStyle name="Millares [0] 2 2 2 4 2 3 3" xfId="9581" xr:uid="{D776189E-D282-4181-8A48-8F419A9EFD33}"/>
    <cellStyle name="Millares [0] 2 2 2 4 2 3 3 2" xfId="14364" xr:uid="{E5180260-76D4-42A1-BB78-05C86A208456}"/>
    <cellStyle name="Millares [0] 2 2 2 4 2 3 3 2 2" xfId="23898" xr:uid="{3C304B7F-4AFF-44A5-8237-247121940F05}"/>
    <cellStyle name="Millares [0] 2 2 2 4 2 3 3 2 3" xfId="32628" xr:uid="{1BCAADDC-A39D-4649-8698-E08DA9E517DB}"/>
    <cellStyle name="Millares [0] 2 2 2 4 2 3 3 3" xfId="19133" xr:uid="{CCEE4323-80C7-4192-9C0A-B4AF018824B0}"/>
    <cellStyle name="Millares [0] 2 2 2 4 2 3 3 4" xfId="28041" xr:uid="{7A8E35C6-FE75-4CC0-B34C-3D6F74A58C0B}"/>
    <cellStyle name="Millares [0] 2 2 2 4 2 3 4" xfId="11972" xr:uid="{4C609A49-CC55-443E-8E3F-8AC1F9B36976}"/>
    <cellStyle name="Millares [0] 2 2 2 4 2 3 4 2" xfId="21515" xr:uid="{318231F6-9914-4E08-BE1A-7E271765769B}"/>
    <cellStyle name="Millares [0] 2 2 2 4 2 3 4 3" xfId="30318" xr:uid="{D790E71B-0418-4217-9BB3-93EDFD9B59EF}"/>
    <cellStyle name="Millares [0] 2 2 2 4 2 3 5" xfId="16756" xr:uid="{6D15250B-B778-4621-8582-B633EA5E5F70}"/>
    <cellStyle name="Millares [0] 2 2 2 4 2 3 6" xfId="26020" xr:uid="{F02AA08E-653A-4E0D-94A1-9CB892FF48CB}"/>
    <cellStyle name="Millares [0] 2 2 2 4 2 4" xfId="7795" xr:uid="{9DB14C19-793A-4453-93EE-76A45A9E4D5F}"/>
    <cellStyle name="Millares [0] 2 2 2 4 2 4 2" xfId="10181" xr:uid="{58117B6C-E176-48CF-8443-0980CF39090E}"/>
    <cellStyle name="Millares [0] 2 2 2 4 2 4 2 2" xfId="14966" xr:uid="{725EC937-341F-46DC-B7B9-8DFB03D51EDD}"/>
    <cellStyle name="Millares [0] 2 2 2 4 2 4 2 2 2" xfId="24494" xr:uid="{C571EF39-9AC3-40A6-A2C7-858F5BDA55B2}"/>
    <cellStyle name="Millares [0] 2 2 2 4 2 4 2 2 3" xfId="33222" xr:uid="{58C9A691-917B-437E-9B93-B0CC3256B6B4}"/>
    <cellStyle name="Millares [0] 2 2 2 4 2 4 2 3" xfId="19728" xr:uid="{821FE2D5-4D0F-4C1C-B5FA-43A6B572F166}"/>
    <cellStyle name="Millares [0] 2 2 2 4 2 4 2 4" xfId="28592" xr:uid="{7FB3D71F-3F09-4C29-9BC9-BB260CD8A7AB}"/>
    <cellStyle name="Millares [0] 2 2 2 4 2 4 3" xfId="12572" xr:uid="{BF953A87-88E9-40A0-98D5-CD21BCB1C97D}"/>
    <cellStyle name="Millares [0] 2 2 2 4 2 4 3 2" xfId="22111" xr:uid="{C438C265-ED68-4A35-ADA3-EA203BBB35A7}"/>
    <cellStyle name="Millares [0] 2 2 2 4 2 4 3 3" xfId="30868" xr:uid="{30028BFA-5143-4D38-83E2-E4C3EAE2FE11}"/>
    <cellStyle name="Millares [0] 2 2 2 4 2 4 4" xfId="17350" xr:uid="{7A219487-7CEE-4457-B85E-C39258AEAF03}"/>
    <cellStyle name="Millares [0] 2 2 2 4 2 4 5" xfId="26477" xr:uid="{713EF4B0-1E10-4126-8B69-0CB0FE66D32D}"/>
    <cellStyle name="Millares [0] 2 2 2 4 2 5" xfId="8987" xr:uid="{11CFE371-B7C5-4A29-BC52-E852404555AD}"/>
    <cellStyle name="Millares [0] 2 2 2 4 2 5 2" xfId="13768" xr:uid="{F1D6237F-F305-4A57-9D8C-143E019E554D}"/>
    <cellStyle name="Millares [0] 2 2 2 4 2 5 2 2" xfId="23303" xr:uid="{1AF7A6BC-0993-4E7D-B988-373C29C24C4D}"/>
    <cellStyle name="Millares [0] 2 2 2 4 2 5 2 3" xfId="32034" xr:uid="{FE02849C-43D3-49B7-A194-6657E9FB1CB3}"/>
    <cellStyle name="Millares [0] 2 2 2 4 2 5 3" xfId="18538" xr:uid="{3A6764A7-261F-4203-BF28-6FA4E2728AFC}"/>
    <cellStyle name="Millares [0] 2 2 2 4 2 5 4" xfId="27526" xr:uid="{B7A98466-AEBA-421B-822C-0DEAF349BDA1}"/>
    <cellStyle name="Millares [0] 2 2 2 4 2 6" xfId="11379" xr:uid="{5A056668-A73B-4E3C-877A-B8814F359157}"/>
    <cellStyle name="Millares [0] 2 2 2 4 2 6 2" xfId="20921" xr:uid="{CE713895-11C8-4BF8-98E2-A6E83DEE89C8}"/>
    <cellStyle name="Millares [0] 2 2 2 4 2 6 3" xfId="29771" xr:uid="{408B8B65-8D4E-4C65-ACFD-C227E959C04B}"/>
    <cellStyle name="Millares [0] 2 2 2 4 2 7" xfId="16162" xr:uid="{3FD5256F-3F17-4432-B08D-EF2BB59FA565}"/>
    <cellStyle name="Millares [0] 2 2 2 4 2 8" xfId="25622" xr:uid="{04AA6E77-1ED2-4089-8469-B2CA65452EF6}"/>
    <cellStyle name="Millares [0] 2 2 2 4 3" xfId="6761" xr:uid="{585D0A29-E3C6-42F1-9F59-0D09F61F79FF}"/>
    <cellStyle name="Millares [0] 2 2 2 4 3 2" xfId="7347" xr:uid="{FD297140-8742-449E-843F-D6EC15B2AD87}"/>
    <cellStyle name="Millares [0] 2 2 2 4 3 2 2" xfId="8536" xr:uid="{42FE48B3-72F5-4800-AA2E-E383D2DAD4AE}"/>
    <cellStyle name="Millares [0] 2 2 2 4 3 2 2 2" xfId="10923" xr:uid="{421F6053-7C63-4A73-9396-7053D0023BF7}"/>
    <cellStyle name="Millares [0] 2 2 2 4 3 2 2 2 2" xfId="15711" xr:uid="{B4B3F4BB-822C-4E93-8444-3905EA7489F0}"/>
    <cellStyle name="Millares [0] 2 2 2 4 3 2 2 2 2 2" xfId="25238" xr:uid="{85885343-58BC-474D-A08B-4712F5EA27B4}"/>
    <cellStyle name="Millares [0] 2 2 2 4 3 2 2 2 2 3" xfId="33966" xr:uid="{430EA832-0D24-41EB-A255-2B4CE4B592F8}"/>
    <cellStyle name="Millares [0] 2 2 2 4 3 2 2 2 3" xfId="20472" xr:uid="{8FF19E84-6D04-489B-9920-1BA119FE5137}"/>
    <cellStyle name="Millares [0] 2 2 2 4 3 2 2 2 4" xfId="29330" xr:uid="{B0D0A173-B214-46A3-924A-B43151EFA5C3}"/>
    <cellStyle name="Millares [0] 2 2 2 4 3 2 2 3" xfId="13314" xr:uid="{D9FF1894-528B-41FE-AEA1-5FB5F69645BB}"/>
    <cellStyle name="Millares [0] 2 2 2 4 3 2 2 3 2" xfId="22855" xr:uid="{399C5831-95C6-4A33-9918-0DD4031549F5}"/>
    <cellStyle name="Millares [0] 2 2 2 4 3 2 2 3 3" xfId="31606" xr:uid="{62FCB2A0-9C60-4C3B-9A7B-9DF66AD27703}"/>
    <cellStyle name="Millares [0] 2 2 2 4 3 2 2 4" xfId="18091" xr:uid="{2984929F-60E2-402F-9884-376CFB935888}"/>
    <cellStyle name="Millares [0] 2 2 2 4 3 2 2 5" xfId="27107" xr:uid="{4077CFBC-7F26-494D-9BCA-77290347FB71}"/>
    <cellStyle name="Millares [0] 2 2 2 4 3 2 3" xfId="9729" xr:uid="{A4A5D33C-678D-4786-97AD-6CC702B1CD91}"/>
    <cellStyle name="Millares [0] 2 2 2 4 3 2 3 2" xfId="14513" xr:uid="{2F0D9AD9-AE81-478A-9D9A-442AD5E62BB3}"/>
    <cellStyle name="Millares [0] 2 2 2 4 3 2 3 2 2" xfId="24047" xr:uid="{5333D74A-D6DF-4501-BF11-886BAC1AAA57}"/>
    <cellStyle name="Millares [0] 2 2 2 4 3 2 3 2 3" xfId="32777" xr:uid="{237A6D2C-3132-419B-86CD-FCB917AC82D6}"/>
    <cellStyle name="Millares [0] 2 2 2 4 3 2 3 3" xfId="19282" xr:uid="{31FA9537-CD4D-4298-880D-34773481203B}"/>
    <cellStyle name="Millares [0] 2 2 2 4 3 2 3 4" xfId="28172" xr:uid="{EA9542F3-E1C3-464E-B1D8-D2505B0EB0ED}"/>
    <cellStyle name="Millares [0] 2 2 2 4 3 2 4" xfId="12120" xr:uid="{47E2C108-1735-4A02-B4EF-FAE8A6FFD91C}"/>
    <cellStyle name="Millares [0] 2 2 2 4 3 2 4 2" xfId="21664" xr:uid="{61BA4F16-884F-405B-A15B-004D81CC0274}"/>
    <cellStyle name="Millares [0] 2 2 2 4 3 2 4 3" xfId="30449" xr:uid="{212E0ED7-8518-49D5-B898-51C4EC8293D6}"/>
    <cellStyle name="Millares [0] 2 2 2 4 3 2 5" xfId="16904" xr:uid="{2A4CEDB1-5B70-4BC4-9319-C3667D9ECE00}"/>
    <cellStyle name="Millares [0] 2 2 2 4 3 2 6" xfId="26124" xr:uid="{84DACDC1-3B46-473B-B4A3-0D998E706FE9}"/>
    <cellStyle name="Millares [0] 2 2 2 4 3 3" xfId="7944" xr:uid="{8BAB8C62-93C3-4E39-9C3E-31102C31444A}"/>
    <cellStyle name="Millares [0] 2 2 2 4 3 3 2" xfId="10330" xr:uid="{8240C742-D696-47DF-8A98-BBAE673DBF55}"/>
    <cellStyle name="Millares [0] 2 2 2 4 3 3 2 2" xfId="15116" xr:uid="{F8E8667C-7EB9-450A-8E38-48392DF0FF7D}"/>
    <cellStyle name="Millares [0] 2 2 2 4 3 3 2 2 2" xfId="24643" xr:uid="{0D91EB3D-2FA4-4C45-BFA5-982DFDA80807}"/>
    <cellStyle name="Millares [0] 2 2 2 4 3 3 2 2 3" xfId="33371" xr:uid="{310D81E7-DCC8-42BF-974F-C502CBA5D469}"/>
    <cellStyle name="Millares [0] 2 2 2 4 3 3 2 3" xfId="19877" xr:uid="{135C2CF1-3E6B-4246-8AC4-EC63B0274C12}"/>
    <cellStyle name="Millares [0] 2 2 2 4 3 3 2 4" xfId="28741" xr:uid="{1B8BD291-A9BC-494B-8FAD-818CD853D781}"/>
    <cellStyle name="Millares [0] 2 2 2 4 3 3 3" xfId="12721" xr:uid="{36ABE17E-E16C-4B98-A101-AC425F59366C}"/>
    <cellStyle name="Millares [0] 2 2 2 4 3 3 3 2" xfId="22260" xr:uid="{939F2586-E22D-42E3-B63B-29CD039D8D0E}"/>
    <cellStyle name="Millares [0] 2 2 2 4 3 3 3 3" xfId="31017" xr:uid="{C68B42A0-302A-45B5-8118-E4FEA144AFBB}"/>
    <cellStyle name="Millares [0] 2 2 2 4 3 3 4" xfId="17498" xr:uid="{20BE947F-F093-44C3-83E8-91831FB7E303}"/>
    <cellStyle name="Millares [0] 2 2 2 4 3 3 5" xfId="26581" xr:uid="{268B6D7D-1003-4367-8ADE-BD1342C85BA4}"/>
    <cellStyle name="Millares [0] 2 2 2 4 3 4" xfId="9137" xr:uid="{B5BEB29A-ED55-46FE-92EF-26CB45F3D704}"/>
    <cellStyle name="Millares [0] 2 2 2 4 3 4 2" xfId="13918" xr:uid="{70C38E36-1E59-43B3-9AD5-402F1B939687}"/>
    <cellStyle name="Millares [0] 2 2 2 4 3 4 2 2" xfId="23452" xr:uid="{FFAB1E56-4D56-4E32-A56B-9B861EE367B7}"/>
    <cellStyle name="Millares [0] 2 2 2 4 3 4 2 3" xfId="32182" xr:uid="{8CA4F0B3-66BA-4E9F-BE79-915A0DE181BE}"/>
    <cellStyle name="Millares [0] 2 2 2 4 3 4 3" xfId="18687" xr:uid="{7BBA01F5-E826-4D4B-BD94-00B549B72716}"/>
    <cellStyle name="Millares [0] 2 2 2 4 3 4 4" xfId="27646" xr:uid="{70EE5354-35EF-4399-A453-2954BE6E58A1}"/>
    <cellStyle name="Millares [0] 2 2 2 4 3 5" xfId="11528" xr:uid="{D7C3FF8C-A68F-4F87-A480-FA078D935E9F}"/>
    <cellStyle name="Millares [0] 2 2 2 4 3 5 2" xfId="21069" xr:uid="{16E5D5FF-FB26-4761-9838-787DF3F744FD}"/>
    <cellStyle name="Millares [0] 2 2 2 4 3 5 3" xfId="29901" xr:uid="{F4D6C19B-E7B1-4539-8DA4-E4E5D8DE9CA6}"/>
    <cellStyle name="Millares [0] 2 2 2 4 3 6" xfId="16311" xr:uid="{FB0808C8-405A-4574-A601-15F28F8D2D03}"/>
    <cellStyle name="Millares [0] 2 2 2 4 3 7" xfId="25717" xr:uid="{B462F575-7B08-44C7-8EF1-EC9CB592BB2C}"/>
    <cellStyle name="Millares [0] 2 2 2 4 4" xfId="7054" xr:uid="{B71179D3-A714-416C-9DE1-B13F5D3F4DAA}"/>
    <cellStyle name="Millares [0] 2 2 2 4 4 2" xfId="8241" xr:uid="{2FACC293-8A39-423C-BEF3-8C11D756C496}"/>
    <cellStyle name="Millares [0] 2 2 2 4 4 2 2" xfId="10628" xr:uid="{FF6619AD-5220-4ABA-9CAD-77CDC417674F}"/>
    <cellStyle name="Millares [0] 2 2 2 4 4 2 2 2" xfId="15414" xr:uid="{9D64330B-2769-4706-BCD4-5643D23B61AC}"/>
    <cellStyle name="Millares [0] 2 2 2 4 4 2 2 2 2" xfId="24941" xr:uid="{79D2B7FE-D210-40EF-84E7-D9E647B857F2}"/>
    <cellStyle name="Millares [0] 2 2 2 4 4 2 2 2 3" xfId="33669" xr:uid="{71E7CF46-D907-40D0-BF3F-657123768789}"/>
    <cellStyle name="Millares [0] 2 2 2 4 4 2 2 3" xfId="20175" xr:uid="{0B142796-D94E-44F4-A3D9-2869C206E766}"/>
    <cellStyle name="Millares [0] 2 2 2 4 4 2 2 4" xfId="29033" xr:uid="{8FC4E54B-F253-4CF4-832A-3AA7CAD03DD1}"/>
    <cellStyle name="Millares [0] 2 2 2 4 4 2 3" xfId="13019" xr:uid="{4BFC67DC-4A23-445F-9CB2-683CB997095F}"/>
    <cellStyle name="Millares [0] 2 2 2 4 4 2 3 2" xfId="22558" xr:uid="{D0B3D928-4427-466C-B4B5-F12FAD84B27B}"/>
    <cellStyle name="Millares [0] 2 2 2 4 4 2 3 3" xfId="31309" xr:uid="{74B94E4E-51E1-4554-BA66-ADA7B464C057}"/>
    <cellStyle name="Millares [0] 2 2 2 4 4 2 4" xfId="17796" xr:uid="{B3F5E3EE-E390-408C-A9D2-CD600D4D1884}"/>
    <cellStyle name="Millares [0] 2 2 2 4 4 2 5" xfId="26829" xr:uid="{26116CFB-326A-434C-9CA1-268AC0541520}"/>
    <cellStyle name="Millares [0] 2 2 2 4 4 3" xfId="9434" xr:uid="{3F814D2D-937A-4018-BCAE-9FC3D65E4D25}"/>
    <cellStyle name="Millares [0] 2 2 2 4 4 3 2" xfId="14216" xr:uid="{803FED1A-07A5-4CCB-8EBF-DBF060EA3643}"/>
    <cellStyle name="Millares [0] 2 2 2 4 4 3 2 2" xfId="23750" xr:uid="{0108A45C-93EF-4E91-8140-67E4531A9F95}"/>
    <cellStyle name="Millares [0] 2 2 2 4 4 3 2 3" xfId="32480" xr:uid="{C0760A75-8DEE-49D2-A4E2-BAC151862D2F}"/>
    <cellStyle name="Millares [0] 2 2 2 4 4 3 3" xfId="18985" xr:uid="{55CB015E-2ECC-496B-90FC-72776F6054AE}"/>
    <cellStyle name="Millares [0] 2 2 2 4 4 3 4" xfId="27894" xr:uid="{422563B7-FBAC-423A-9E7D-446AEFAF7DDA}"/>
    <cellStyle name="Millares [0] 2 2 2 4 4 4" xfId="11825" xr:uid="{4B1D99AE-E945-4F6E-A6D3-1E9FB21D6D50}"/>
    <cellStyle name="Millares [0] 2 2 2 4 4 4 2" xfId="21367" xr:uid="{33D4EBB8-6C62-4382-997C-854BDAA3AC3C}"/>
    <cellStyle name="Millares [0] 2 2 2 4 4 4 3" xfId="30171" xr:uid="{37FB8A23-53F7-4434-9BF7-5E468007B418}"/>
    <cellStyle name="Millares [0] 2 2 2 4 4 5" xfId="16609" xr:uid="{3774E054-857E-47C0-835A-0115A8480F00}"/>
    <cellStyle name="Millares [0] 2 2 2 4 4 6" xfId="25919" xr:uid="{A545F739-0BB7-450E-BB50-171EDEF8115E}"/>
    <cellStyle name="Millares [0] 2 2 2 4 5" xfId="7646" xr:uid="{C2BC3AC5-BF52-4572-BF44-483FA0CE4D53}"/>
    <cellStyle name="Millares [0] 2 2 2 4 5 2" xfId="10030" xr:uid="{341A8645-0367-46C0-931E-DA0195A91B6F}"/>
    <cellStyle name="Millares [0] 2 2 2 4 5 2 2" xfId="14815" xr:uid="{DB1D2312-FE73-43FE-862D-20FEFBF6A39F}"/>
    <cellStyle name="Millares [0] 2 2 2 4 5 2 2 2" xfId="24346" xr:uid="{DCA8F473-5793-4FBC-AC56-7D4194A7E6BC}"/>
    <cellStyle name="Millares [0] 2 2 2 4 5 2 2 3" xfId="33074" xr:uid="{5D7CF9FF-3D46-4C83-BB9E-83EEADF1DCC5}"/>
    <cellStyle name="Millares [0] 2 2 2 4 5 2 3" xfId="19581" xr:uid="{63DB3122-1013-4219-91A7-E56766B3CD3C}"/>
    <cellStyle name="Millares [0] 2 2 2 4 5 2 4" xfId="28446" xr:uid="{D4D6399A-A15D-4717-87E8-83B3EBE1A44B}"/>
    <cellStyle name="Millares [0] 2 2 2 4 5 3" xfId="12421" xr:uid="{DB6FE319-AE4B-46A9-BD32-8E77C06EDCAF}"/>
    <cellStyle name="Millares [0] 2 2 2 4 5 3 2" xfId="21963" xr:uid="{EA676312-416E-4B0A-BC4C-9C843DF5FD70}"/>
    <cellStyle name="Millares [0] 2 2 2 4 5 3 3" xfId="30721" xr:uid="{B04E67E5-A5FA-4E44-A4F6-16F49A69C1EC}"/>
    <cellStyle name="Millares [0] 2 2 2 4 5 4" xfId="17203" xr:uid="{A18FC35D-ECF8-4DA2-9EB4-BAF62BD6C62C}"/>
    <cellStyle name="Millares [0] 2 2 2 4 5 5" xfId="26374" xr:uid="{06C52FCC-1C7A-48B8-AD0E-3C5EE5046248}"/>
    <cellStyle name="Millares [0] 2 2 2 4 6" xfId="8836" xr:uid="{E6729F83-7F7C-446E-84C4-0B6E835C0E4D}"/>
    <cellStyle name="Millares [0] 2 2 2 4 6 2" xfId="13617" xr:uid="{224DC861-E64A-4F1F-953F-0F22FD42BD33}"/>
    <cellStyle name="Millares [0] 2 2 2 4 6 2 2" xfId="23155" xr:uid="{0211F73A-0900-45F2-B2E0-556D1509073B}"/>
    <cellStyle name="Millares [0] 2 2 2 4 6 2 3" xfId="31887" xr:uid="{A093313B-9ABC-4750-82FA-E0BE39CD729A}"/>
    <cellStyle name="Millares [0] 2 2 2 4 6 3" xfId="18391" xr:uid="{BB9DECFF-4C7A-48E2-B1DE-8C0D1E8F1C43}"/>
    <cellStyle name="Millares [0] 2 2 2 4 6 4" xfId="27400" xr:uid="{598DA50C-094A-4BFE-AA44-532EC04C1624}"/>
    <cellStyle name="Millares [0] 2 2 2 4 7" xfId="11227" xr:uid="{01A4A881-D3CF-44C1-8E7D-386DFB88D7B9}"/>
    <cellStyle name="Millares [0] 2 2 2 4 7 2" xfId="20773" xr:uid="{CFC6BC45-5CD3-4A95-9EB7-1BAE68677776}"/>
    <cellStyle name="Millares [0] 2 2 2 4 7 3" xfId="29623" xr:uid="{B70FA74A-9589-4783-A31B-38C534A9C8EE}"/>
    <cellStyle name="Millares [0] 2 2 2 4 8" xfId="16014" xr:uid="{425CCADE-48BB-46BC-818F-4B5F7A2125A3}"/>
    <cellStyle name="Millares [0] 2 2 2 4 9" xfId="25523" xr:uid="{8B11B0EA-91F9-4909-8201-E2864F2145F4}"/>
    <cellStyle name="Millares [0] 2 2 2 5" xfId="6551" xr:uid="{5893EE6A-B4AA-43B2-A9C3-B8368623F960}"/>
    <cellStyle name="Millares [0] 2 2 2 5 2" xfId="6834" xr:uid="{01E80F04-337C-43B1-B79C-9D7DD84114B4}"/>
    <cellStyle name="Millares [0] 2 2 2 5 2 2" xfId="7422" xr:uid="{050AADAA-0D3D-4F21-8D43-E34305884F32}"/>
    <cellStyle name="Millares [0] 2 2 2 5 2 2 2" xfId="8611" xr:uid="{7EDA626C-8825-4289-A004-947B73FC50EA}"/>
    <cellStyle name="Millares [0] 2 2 2 5 2 2 2 2" xfId="10998" xr:uid="{5BD85545-7A7C-4E98-AA38-E5BF50DEF9E7}"/>
    <cellStyle name="Millares [0] 2 2 2 5 2 2 2 2 2" xfId="15786" xr:uid="{1CFAD239-A26E-4B14-A056-C75D85734BD8}"/>
    <cellStyle name="Millares [0] 2 2 2 5 2 2 2 2 2 2" xfId="25313" xr:uid="{1B6BB8E5-8D18-4447-A25B-007FBAA69370}"/>
    <cellStyle name="Millares [0] 2 2 2 5 2 2 2 2 2 3" xfId="34041" xr:uid="{B8085265-2304-44FC-8F95-FB3F1BA28F38}"/>
    <cellStyle name="Millares [0] 2 2 2 5 2 2 2 2 3" xfId="20547" xr:uid="{D5149422-D719-4A42-BD87-B7D4113D74C6}"/>
    <cellStyle name="Millares [0] 2 2 2 5 2 2 2 2 4" xfId="29405" xr:uid="{41A0E362-5FB2-4EFD-8FE4-7D6E76873013}"/>
    <cellStyle name="Millares [0] 2 2 2 5 2 2 2 3" xfId="13389" xr:uid="{979967AA-E2AD-4D58-B5EA-905D7DAE5834}"/>
    <cellStyle name="Millares [0] 2 2 2 5 2 2 2 3 2" xfId="22930" xr:uid="{B9796626-DA11-4884-86C5-4DA9EBC7EF0B}"/>
    <cellStyle name="Millares [0] 2 2 2 5 2 2 2 3 3" xfId="31681" xr:uid="{E4CBC293-6949-45ED-9D74-FBC54E82EA51}"/>
    <cellStyle name="Millares [0] 2 2 2 5 2 2 2 4" xfId="18166" xr:uid="{FE861CFE-5C84-4F92-B4B8-1579FD98B1E3}"/>
    <cellStyle name="Millares [0] 2 2 2 5 2 2 2 5" xfId="27180" xr:uid="{8AFC87BC-97EE-4DC2-BD26-453AE0D3AE12}"/>
    <cellStyle name="Millares [0] 2 2 2 5 2 2 3" xfId="9804" xr:uid="{996DB9C8-203B-4E1E-9EB3-6D295205680D}"/>
    <cellStyle name="Millares [0] 2 2 2 5 2 2 3 2" xfId="14588" xr:uid="{EB3DD24F-966B-4609-9CF3-55512A70216E}"/>
    <cellStyle name="Millares [0] 2 2 2 5 2 2 3 2 2" xfId="24122" xr:uid="{7F33DC4A-CAD1-46FE-9F31-553066039CAA}"/>
    <cellStyle name="Millares [0] 2 2 2 5 2 2 3 2 3" xfId="32852" xr:uid="{DA695DCD-5689-45E8-8015-03399F79AFE5}"/>
    <cellStyle name="Millares [0] 2 2 2 5 2 2 3 3" xfId="19357" xr:uid="{3A9EC1E1-A075-4DF9-861B-3DF51F555ACD}"/>
    <cellStyle name="Millares [0] 2 2 2 5 2 2 3 4" xfId="28245" xr:uid="{7CE5950D-5035-4A83-BF6F-BFDA54D3ABFA}"/>
    <cellStyle name="Millares [0] 2 2 2 5 2 2 4" xfId="12195" xr:uid="{B9C292DE-CCAC-4271-A542-9A13393BE348}"/>
    <cellStyle name="Millares [0] 2 2 2 5 2 2 4 2" xfId="21739" xr:uid="{62EA660A-75DC-4F53-9655-7E3EC2B21E25}"/>
    <cellStyle name="Millares [0] 2 2 2 5 2 2 4 3" xfId="30522" xr:uid="{02FA5D5B-E873-45A3-A5F2-44F7D63922A1}"/>
    <cellStyle name="Millares [0] 2 2 2 5 2 2 5" xfId="16979" xr:uid="{21101337-21A4-488F-9A5F-0BFFB5C3F5AC}"/>
    <cellStyle name="Millares [0] 2 2 2 5 2 2 6" xfId="26192" xr:uid="{3A80A7CD-BB5C-445D-9F02-E5FF347F2AF9}"/>
    <cellStyle name="Millares [0] 2 2 2 5 2 3" xfId="8019" xr:uid="{1A9439EB-7357-447C-879B-FCFD95B5D98F}"/>
    <cellStyle name="Millares [0] 2 2 2 5 2 3 2" xfId="10405" xr:uid="{A4891D82-FD7C-40FB-8D19-DD41806C5201}"/>
    <cellStyle name="Millares [0] 2 2 2 5 2 3 2 2" xfId="15191" xr:uid="{B5F2470E-2068-4C52-AEEF-E900359FB376}"/>
    <cellStyle name="Millares [0] 2 2 2 5 2 3 2 2 2" xfId="24718" xr:uid="{1DC00FED-136B-4F40-B0F0-7B10134F5525}"/>
    <cellStyle name="Millares [0] 2 2 2 5 2 3 2 2 3" xfId="33446" xr:uid="{A212F386-ADC4-48AF-8163-C677951947C5}"/>
    <cellStyle name="Millares [0] 2 2 2 5 2 3 2 3" xfId="19952" xr:uid="{47A91B2E-0A92-452A-A803-6726403ED995}"/>
    <cellStyle name="Millares [0] 2 2 2 5 2 3 2 4" xfId="28816" xr:uid="{9BDBA03B-425F-49BB-8EBE-4CEF0D18BD4C}"/>
    <cellStyle name="Millares [0] 2 2 2 5 2 3 3" xfId="12796" xr:uid="{ABFD0DAB-C3FC-4C53-8DD7-D54A083C5141}"/>
    <cellStyle name="Millares [0] 2 2 2 5 2 3 3 2" xfId="22335" xr:uid="{559B0E04-BEBB-47DD-9E22-84E187A542BE}"/>
    <cellStyle name="Millares [0] 2 2 2 5 2 3 3 3" xfId="31092" xr:uid="{0D79BD25-E0DA-4FAA-A38C-FDFC9FAE2362}"/>
    <cellStyle name="Millares [0] 2 2 2 5 2 3 4" xfId="17573" xr:uid="{D64E7A79-FFA3-4704-AA45-D4FF8C5240BE}"/>
    <cellStyle name="Millares [0] 2 2 2 5 2 3 5" xfId="26649" xr:uid="{F49012D3-500A-4A1F-8702-8AE48C0D95D3}"/>
    <cellStyle name="Millares [0] 2 2 2 5 2 4" xfId="9212" xr:uid="{A45F604B-89BC-4606-A455-0C14988ED7F7}"/>
    <cellStyle name="Millares [0] 2 2 2 5 2 4 2" xfId="13993" xr:uid="{B69378D6-CCAC-4D6C-82CE-C5BB7BE3D9EF}"/>
    <cellStyle name="Millares [0] 2 2 2 5 2 4 2 2" xfId="23527" xr:uid="{3D7F0160-83D0-48FE-9DDF-54DBFAC15279}"/>
    <cellStyle name="Millares [0] 2 2 2 5 2 4 2 3" xfId="32257" xr:uid="{C0B0FCC8-E899-452A-AB5D-F6C0E0D23231}"/>
    <cellStyle name="Millares [0] 2 2 2 5 2 4 3" xfId="18762" xr:uid="{2E576658-4DCF-496E-8056-80C503C7A9BD}"/>
    <cellStyle name="Millares [0] 2 2 2 5 2 4 4" xfId="27714" xr:uid="{649CC553-F614-490A-BD23-2B64ACD498D8}"/>
    <cellStyle name="Millares [0] 2 2 2 5 2 5" xfId="11603" xr:uid="{5F477BB2-7890-4DB8-92D2-2C98A2A232A8}"/>
    <cellStyle name="Millares [0] 2 2 2 5 2 5 2" xfId="21144" xr:uid="{5C7CA5F9-B297-411C-A37C-6DA8B0DC7652}"/>
    <cellStyle name="Millares [0] 2 2 2 5 2 5 3" xfId="29974" xr:uid="{39B181C8-7132-4CCA-94BB-06472EFF64AB}"/>
    <cellStyle name="Millares [0] 2 2 2 5 2 6" xfId="16386" xr:uid="{F6A0CE06-B9E9-4FEE-A39F-C08F32AD6BA3}"/>
    <cellStyle name="Millares [0] 2 2 2 5 2 7" xfId="25766" xr:uid="{539C410D-DCD4-49AE-B365-AAB1DCA1EC06}"/>
    <cellStyle name="Millares [0] 2 2 2 5 3" xfId="7126" xr:uid="{BAB14D37-390D-418C-9C10-01E169249E57}"/>
    <cellStyle name="Millares [0] 2 2 2 5 3 2" xfId="8315" xr:uid="{5DC97A62-AAF1-44B9-92D9-39995DD04F94}"/>
    <cellStyle name="Millares [0] 2 2 2 5 3 2 2" xfId="10702" xr:uid="{02B2D5AA-66C6-487F-85A6-B151690466FC}"/>
    <cellStyle name="Millares [0] 2 2 2 5 3 2 2 2" xfId="15489" xr:uid="{DF8806A8-2C8D-4F31-8780-502AEC013891}"/>
    <cellStyle name="Millares [0] 2 2 2 5 3 2 2 2 2" xfId="25016" xr:uid="{D00181EB-CE22-480A-8E28-BA823C6A5B27}"/>
    <cellStyle name="Millares [0] 2 2 2 5 3 2 2 2 3" xfId="33744" xr:uid="{C4FC7C3C-953C-45F5-AB76-D096F5A4C6E1}"/>
    <cellStyle name="Millares [0] 2 2 2 5 3 2 2 3" xfId="20250" xr:uid="{F85897CD-6DA6-480B-BEDD-055D8ED208E9}"/>
    <cellStyle name="Millares [0] 2 2 2 5 3 2 2 4" xfId="29108" xr:uid="{0B9ED643-CF3F-407E-88D6-18A32DFAC4F5}"/>
    <cellStyle name="Millares [0] 2 2 2 5 3 2 3" xfId="13093" xr:uid="{9A31F4FE-6DAA-4317-A7DD-087B7AB0FE2A}"/>
    <cellStyle name="Millares [0] 2 2 2 5 3 2 3 2" xfId="22633" xr:uid="{EDA8B4B3-8BDA-4FC8-AC26-F65248E81570}"/>
    <cellStyle name="Millares [0] 2 2 2 5 3 2 3 3" xfId="31384" xr:uid="{E24609DD-E864-447D-9B2B-C62C3E20D629}"/>
    <cellStyle name="Millares [0] 2 2 2 5 3 2 4" xfId="17870" xr:uid="{06CCCDEB-759C-426A-9BEA-FEEE2335D006}"/>
    <cellStyle name="Millares [0] 2 2 2 5 3 2 5" xfId="26903" xr:uid="{0D9CD4C4-021D-4290-BCF3-1C5D160882CB}"/>
    <cellStyle name="Millares [0] 2 2 2 5 3 3" xfId="9508" xr:uid="{EEC27485-FCD3-4BF4-A64B-7435D6C499AD}"/>
    <cellStyle name="Millares [0] 2 2 2 5 3 3 2" xfId="14291" xr:uid="{5AF420CD-D767-47FA-8C25-A5DF55604C5E}"/>
    <cellStyle name="Millares [0] 2 2 2 5 3 3 2 2" xfId="23825" xr:uid="{C6B4C93E-C441-4252-BFF6-4EFE9FE9A2E8}"/>
    <cellStyle name="Millares [0] 2 2 2 5 3 3 2 3" xfId="32555" xr:uid="{4A630F1F-0EAF-4302-95A7-E9BDEA755FF3}"/>
    <cellStyle name="Millares [0] 2 2 2 5 3 3 3" xfId="19060" xr:uid="{E314B788-FA3C-4A24-941A-73360B024299}"/>
    <cellStyle name="Millares [0] 2 2 2 5 3 3 4" xfId="27968" xr:uid="{EDDC2295-A4D0-43BA-BA9C-127A75F8222A}"/>
    <cellStyle name="Millares [0] 2 2 2 5 3 4" xfId="11899" xr:uid="{4FC355EB-4E94-4128-BD1F-525E7169F1C8}"/>
    <cellStyle name="Millares [0] 2 2 2 5 3 4 2" xfId="21442" xr:uid="{3C26353C-3167-47B9-B459-91652A6C2BA2}"/>
    <cellStyle name="Millares [0] 2 2 2 5 3 4 3" xfId="30245" xr:uid="{63A5433E-1C06-4B60-ABA7-FFEDB4B8F55C}"/>
    <cellStyle name="Millares [0] 2 2 2 5 3 5" xfId="16683" xr:uid="{DDBD756B-D530-4062-9A1F-003BEA7F3C2E}"/>
    <cellStyle name="Millares [0] 2 2 2 5 3 6" xfId="25969" xr:uid="{7EB50999-55B3-4424-AB68-7DE5CD08E227}"/>
    <cellStyle name="Millares [0] 2 2 2 5 4" xfId="7720" xr:uid="{CBB7BA62-65C4-40F2-8F70-9011CABD716D}"/>
    <cellStyle name="Millares [0] 2 2 2 5 4 2" xfId="10106" xr:uid="{4439B49A-F277-4503-B11F-670DE4C5CE9B}"/>
    <cellStyle name="Millares [0] 2 2 2 5 4 2 2" xfId="14891" xr:uid="{039E64ED-E4AB-455B-955A-320854D96DE5}"/>
    <cellStyle name="Millares [0] 2 2 2 5 4 2 2 2" xfId="24421" xr:uid="{E46DC568-C769-4641-95CF-C1935D333272}"/>
    <cellStyle name="Millares [0] 2 2 2 5 4 2 2 3" xfId="33149" xr:uid="{EE039C0B-5E29-4332-9EF0-F67E02800A62}"/>
    <cellStyle name="Millares [0] 2 2 2 5 4 2 3" xfId="19655" xr:uid="{AED4DB3B-308A-4CC3-93AB-D216EA9389D4}"/>
    <cellStyle name="Millares [0] 2 2 2 5 4 2 4" xfId="28519" xr:uid="{B07DEF98-0576-4646-AC7C-2912706648CD}"/>
    <cellStyle name="Millares [0] 2 2 2 5 4 3" xfId="12497" xr:uid="{ABA9B778-98D4-463F-93A4-FBEC675FFDB8}"/>
    <cellStyle name="Millares [0] 2 2 2 5 4 3 2" xfId="22038" xr:uid="{C29176A1-F8D6-4F43-8E55-60B37DE46985}"/>
    <cellStyle name="Millares [0] 2 2 2 5 4 3 3" xfId="30795" xr:uid="{3602187B-1DDE-4B9A-A8EC-D19A119AD9BF}"/>
    <cellStyle name="Millares [0] 2 2 2 5 4 4" xfId="17277" xr:uid="{431588D8-9AC1-483A-A6F6-841CCD6CFEEA}"/>
    <cellStyle name="Millares [0] 2 2 2 5 4 5" xfId="26426" xr:uid="{F7B78CCE-3CBC-4226-AD13-3B403C0BED47}"/>
    <cellStyle name="Millares [0] 2 2 2 5 5" xfId="8912" xr:uid="{34636E4F-774A-4635-BA91-7795FB377C24}"/>
    <cellStyle name="Millares [0] 2 2 2 5 5 2" xfId="13693" xr:uid="{04B3B52F-3E26-4E8B-A7EA-438492101B1C}"/>
    <cellStyle name="Millares [0] 2 2 2 5 5 2 2" xfId="23230" xr:uid="{60DD039B-C929-4A1D-9D8A-D32BDD18B3A2}"/>
    <cellStyle name="Millares [0] 2 2 2 5 5 2 3" xfId="31961" xr:uid="{38576BA7-8453-4499-B4DA-FD22931020F2}"/>
    <cellStyle name="Millares [0] 2 2 2 5 5 3" xfId="18465" xr:uid="{8537C660-697D-4407-89EC-9116893F80BE}"/>
    <cellStyle name="Millares [0] 2 2 2 5 5 4" xfId="27469" xr:uid="{AC5AE779-69C2-4CA8-8B80-B52D5E3E4A98}"/>
    <cellStyle name="Millares [0] 2 2 2 5 6" xfId="11304" xr:uid="{5A5BADE5-B595-4DF7-8FE8-971D0671DC80}"/>
    <cellStyle name="Millares [0] 2 2 2 5 6 2" xfId="20848" xr:uid="{43C8F6C8-B2B6-44D3-9C45-4D1ED8F36C05}"/>
    <cellStyle name="Millares [0] 2 2 2 5 6 3" xfId="29698" xr:uid="{37B4A588-7315-460A-9DCE-269B761FAC21}"/>
    <cellStyle name="Millares [0] 2 2 2 5 7" xfId="16089" xr:uid="{03E69DAA-2AFA-4E85-A8F1-2AF82EB1A465}"/>
    <cellStyle name="Millares [0] 2 2 2 5 8" xfId="25575" xr:uid="{1E42D615-AEB2-4B1A-96DD-79EAB789E339}"/>
    <cellStyle name="Millares [0] 2 2 2 6" xfId="6694" xr:uid="{3947224D-69FA-400D-A4EF-3826243C25B3}"/>
    <cellStyle name="Millares [0] 2 2 2 6 2" xfId="7274" xr:uid="{351F7E2D-6252-4F92-BB55-91B79E23DAB7}"/>
    <cellStyle name="Millares [0] 2 2 2 6 2 2" xfId="8463" xr:uid="{D29078BF-1716-417F-95FB-02DFA6553151}"/>
    <cellStyle name="Millares [0] 2 2 2 6 2 2 2" xfId="10850" xr:uid="{D35FF940-7F6D-4253-BBFC-1DD9FAC66F35}"/>
    <cellStyle name="Millares [0] 2 2 2 6 2 2 2 2" xfId="15638" xr:uid="{1E90F921-737B-49C7-82AA-4CD3118CB332}"/>
    <cellStyle name="Millares [0] 2 2 2 6 2 2 2 2 2" xfId="25165" xr:uid="{093914E3-4F47-4067-9995-11E3880A0882}"/>
    <cellStyle name="Millares [0] 2 2 2 6 2 2 2 2 3" xfId="33893" xr:uid="{4BF506A0-57F5-44D5-9ED3-0A72829B6C49}"/>
    <cellStyle name="Millares [0] 2 2 2 6 2 2 2 3" xfId="20399" xr:uid="{D744BFCB-B13E-466F-ACBE-CEABE69BF316}"/>
    <cellStyle name="Millares [0] 2 2 2 6 2 2 2 4" xfId="29257" xr:uid="{2C0CB4BA-5933-46E5-B29A-8811F139DFEB}"/>
    <cellStyle name="Millares [0] 2 2 2 6 2 2 3" xfId="13241" xr:uid="{9607C084-7639-4108-BE4D-B94B421313AA}"/>
    <cellStyle name="Millares [0] 2 2 2 6 2 2 3 2" xfId="22782" xr:uid="{99FB0F3E-DA63-456A-878D-95676C69FB4B}"/>
    <cellStyle name="Millares [0] 2 2 2 6 2 2 3 3" xfId="31533" xr:uid="{BBBF267C-8151-4853-80C4-ACAFC5D8E111}"/>
    <cellStyle name="Millares [0] 2 2 2 6 2 2 4" xfId="18018" xr:uid="{B534DA4D-B4AD-4B69-91CB-42BD6FAD41ED}"/>
    <cellStyle name="Millares [0] 2 2 2 6 2 2 5" xfId="27048" xr:uid="{D4BC24B3-AFC8-4095-9166-6ABC3D97154C}"/>
    <cellStyle name="Millares [0] 2 2 2 6 2 3" xfId="9656" xr:uid="{4E1FE129-C095-4AC0-AE21-758BBB28A2FA}"/>
    <cellStyle name="Millares [0] 2 2 2 6 2 3 2" xfId="14440" xr:uid="{5EF896D8-95C6-49C1-86CA-B6BBD1C8E2E3}"/>
    <cellStyle name="Millares [0] 2 2 2 6 2 3 2 2" xfId="23974" xr:uid="{558FD1B2-327C-411F-8828-A1985CAE5C84}"/>
    <cellStyle name="Millares [0] 2 2 2 6 2 3 2 3" xfId="32704" xr:uid="{F0AD7801-F330-422F-9ED9-DFB4405DDC50}"/>
    <cellStyle name="Millares [0] 2 2 2 6 2 3 3" xfId="19209" xr:uid="{BF4185A3-0ED2-40FE-9611-C48C1763D9BB}"/>
    <cellStyle name="Millares [0] 2 2 2 6 2 3 4" xfId="28113" xr:uid="{8A8C3BFC-8711-4259-B255-48F293D4A760}"/>
    <cellStyle name="Millares [0] 2 2 2 6 2 4" xfId="12047" xr:uid="{33EB6353-0E9B-4E65-B353-5913B4F0D621}"/>
    <cellStyle name="Millares [0] 2 2 2 6 2 4 2" xfId="21591" xr:uid="{0C2CB561-A957-43F6-B661-E084B92036D2}"/>
    <cellStyle name="Millares [0] 2 2 2 6 2 4 3" xfId="30390" xr:uid="{16AEBFEA-C9DB-4F8C-B1D8-9AD5FC6A5555}"/>
    <cellStyle name="Millares [0] 2 2 2 6 2 5" xfId="16831" xr:uid="{48F991EE-4BD3-4546-941B-6F0FA4176CF3}"/>
    <cellStyle name="Millares [0] 2 2 2 6 2 6" xfId="26072" xr:uid="{1A08A1B3-0091-4A41-A319-BD9C375B94DA}"/>
    <cellStyle name="Millares [0] 2 2 2 6 3" xfId="7871" xr:uid="{644A838B-BE86-4CFF-833E-49B744E3689E}"/>
    <cellStyle name="Millares [0] 2 2 2 6 3 2" xfId="10257" xr:uid="{411D127C-3228-4B3B-AD41-DED7D08B4C16}"/>
    <cellStyle name="Millares [0] 2 2 2 6 3 2 2" xfId="15043" xr:uid="{77BDB001-08EA-4919-BCE0-3CBC84131BA6}"/>
    <cellStyle name="Millares [0] 2 2 2 6 3 2 2 2" xfId="24570" xr:uid="{9A29A9EB-9DBC-4408-9412-C39082C427A1}"/>
    <cellStyle name="Millares [0] 2 2 2 6 3 2 2 3" xfId="33298" xr:uid="{FC9D0D85-42DA-48DE-8682-BADBAD1C67D9}"/>
    <cellStyle name="Millares [0] 2 2 2 6 3 2 3" xfId="19804" xr:uid="{97DF8D2B-264C-4E9E-8259-E654ED93046C}"/>
    <cellStyle name="Millares [0] 2 2 2 6 3 2 4" xfId="28668" xr:uid="{360E0F37-0471-43E5-9C99-B4B18C23A11D}"/>
    <cellStyle name="Millares [0] 2 2 2 6 3 3" xfId="12648" xr:uid="{D131F805-F410-476B-A8B9-255C6084C35C}"/>
    <cellStyle name="Millares [0] 2 2 2 6 3 3 2" xfId="22187" xr:uid="{01556CDA-B268-4BC2-87F5-FB42AA1F3548}"/>
    <cellStyle name="Millares [0] 2 2 2 6 3 3 3" xfId="30944" xr:uid="{3B580676-D640-44DB-AF6A-FF65441DD8B9}"/>
    <cellStyle name="Millares [0] 2 2 2 6 3 4" xfId="17425" xr:uid="{2BA223AC-E732-4EEB-9747-0AEDE70E6ACE}"/>
    <cellStyle name="Millares [0] 2 2 2 6 3 5" xfId="26529" xr:uid="{35832438-88B9-4C34-9FC7-7010B75AF72C}"/>
    <cellStyle name="Millares [0] 2 2 2 6 4" xfId="9064" xr:uid="{F5FDEC5E-4146-4E43-BBAA-B4D407DB8241}"/>
    <cellStyle name="Millares [0] 2 2 2 6 4 2" xfId="13845" xr:uid="{AD00EE81-81C8-4EC3-BF9A-D5834A90682F}"/>
    <cellStyle name="Millares [0] 2 2 2 6 4 2 2" xfId="23379" xr:uid="{EC265655-734A-4EF3-8996-85E07FCDF6DF}"/>
    <cellStyle name="Millares [0] 2 2 2 6 4 2 3" xfId="32109" xr:uid="{7868D765-C767-4C20-91E7-71363422343C}"/>
    <cellStyle name="Millares [0] 2 2 2 6 4 3" xfId="18614" xr:uid="{FF0F4B24-15BA-40E5-9779-CE7B941C408B}"/>
    <cellStyle name="Millares [0] 2 2 2 6 4 4" xfId="27594" xr:uid="{F76F7495-B726-4620-9D61-8D137BE3E6D1}"/>
    <cellStyle name="Millares [0] 2 2 2 6 5" xfId="11455" xr:uid="{511DA9A4-3E50-49A8-BDBD-35A65C3B45D2}"/>
    <cellStyle name="Millares [0] 2 2 2 6 5 2" xfId="20996" xr:uid="{A898566A-88C0-40D6-8FA3-06B18EC9B9E2}"/>
    <cellStyle name="Millares [0] 2 2 2 6 5 3" xfId="29842" xr:uid="{AC62D0C9-F087-4D26-881B-8F9DF02C728F}"/>
    <cellStyle name="Millares [0] 2 2 2 6 6" xfId="16238" xr:uid="{93DC2768-FBCE-42FB-9A8A-4880011C62F9}"/>
    <cellStyle name="Millares [0] 2 2 2 6 7" xfId="25670" xr:uid="{A8CE95F5-E785-4FC7-9099-AF54D9B680FA}"/>
    <cellStyle name="Millares [0] 2 2 2 7" xfId="6981" xr:uid="{BCE454BD-39BB-412A-83A4-6EC024890F27}"/>
    <cellStyle name="Millares [0] 2 2 2 7 2" xfId="8168" xr:uid="{F519FC80-BAB2-4367-B56B-9BF20C6B5015}"/>
    <cellStyle name="Millares [0] 2 2 2 7 2 2" xfId="10555" xr:uid="{3772646D-FFE2-4948-979C-3D7704465A75}"/>
    <cellStyle name="Millares [0] 2 2 2 7 2 2 2" xfId="15341" xr:uid="{91A151E9-1108-4E57-938E-3289EA68DC00}"/>
    <cellStyle name="Millares [0] 2 2 2 7 2 2 2 2" xfId="24868" xr:uid="{9C258250-78D2-4878-AA7E-C976383935A4}"/>
    <cellStyle name="Millares [0] 2 2 2 7 2 2 2 3" xfId="33596" xr:uid="{6373B630-D724-4EC0-8841-81C1C5805DCC}"/>
    <cellStyle name="Millares [0] 2 2 2 7 2 2 3" xfId="20102" xr:uid="{0D015E01-4697-4918-816F-2CD9E1A9A8A5}"/>
    <cellStyle name="Millares [0] 2 2 2 7 2 2 4" xfId="28964" xr:uid="{00702D0D-5D26-49E1-BF6C-DE2C5DFA3FF2}"/>
    <cellStyle name="Millares [0] 2 2 2 7 2 3" xfId="12946" xr:uid="{136F3B5C-D03C-4CA5-8FC3-BB7D8F2B8676}"/>
    <cellStyle name="Millares [0] 2 2 2 7 2 3 2" xfId="22485" xr:uid="{136C6BD0-9604-43AF-B643-0A7F83BC4F70}"/>
    <cellStyle name="Millares [0] 2 2 2 7 2 3 3" xfId="31240" xr:uid="{FF17622F-CA04-43CA-9746-29F66D73C601}"/>
    <cellStyle name="Millares [0] 2 2 2 7 2 4" xfId="17723" xr:uid="{9A95AD54-BBBC-41EF-8763-A2A4038192A6}"/>
    <cellStyle name="Millares [0] 2 2 2 7 2 5" xfId="26777" xr:uid="{C23E7F4E-BD8D-4375-8BF5-0E7729436835}"/>
    <cellStyle name="Millares [0] 2 2 2 7 3" xfId="9361" xr:uid="{05DD2C0B-168C-44C4-A433-15881BEC8261}"/>
    <cellStyle name="Millares [0] 2 2 2 7 3 2" xfId="14143" xr:uid="{F4F6E7E8-5FDC-46A8-A38B-7412B4BE0388}"/>
    <cellStyle name="Millares [0] 2 2 2 7 3 2 2" xfId="23677" xr:uid="{C627DD88-3DD4-4B88-837F-EF5A332A79F1}"/>
    <cellStyle name="Millares [0] 2 2 2 7 3 2 3" xfId="32407" xr:uid="{0D33AFFA-B005-4C4A-A6F6-CE5B8E2C860F}"/>
    <cellStyle name="Millares [0] 2 2 2 7 3 3" xfId="18912" xr:uid="{B90CF1BD-7436-4520-B673-3463C37F37B0}"/>
    <cellStyle name="Millares [0] 2 2 2 7 3 4" xfId="27842" xr:uid="{975057A2-2A9A-4FED-83BD-74122A9D5120}"/>
    <cellStyle name="Millares [0] 2 2 2 7 4" xfId="11752" xr:uid="{E5978598-B95C-446D-8617-E8568B54A4CE}"/>
    <cellStyle name="Millares [0] 2 2 2 7 4 2" xfId="21294" xr:uid="{40D363F4-054E-42D7-9C20-0C7763DBA67A}"/>
    <cellStyle name="Millares [0] 2 2 2 7 4 3" xfId="30119" xr:uid="{AB91777E-DCB4-4365-BE2F-40B7FF4A9CEB}"/>
    <cellStyle name="Millares [0] 2 2 2 7 5" xfId="16536" xr:uid="{03337B98-F609-4DC8-8A62-21130F35B796}"/>
    <cellStyle name="Millares [0] 2 2 2 7 6" xfId="25872" xr:uid="{EABCC1A3-36FB-4409-AC9D-F2BFFD5C7E89}"/>
    <cellStyle name="Millares [0] 2 2 2 8" xfId="7571" xr:uid="{6B3135A5-0AA1-41C9-90D1-13E093A477CE}"/>
    <cellStyle name="Millares [0] 2 2 2 8 2" xfId="9955" xr:uid="{DCF79A31-2893-417A-9E9D-51D443C90F3C}"/>
    <cellStyle name="Millares [0] 2 2 2 8 2 2" xfId="14740" xr:uid="{448F14F5-12F2-411C-9022-2844AC226590}"/>
    <cellStyle name="Millares [0] 2 2 2 8 2 2 2" xfId="24273" xr:uid="{166C2F47-9B63-428E-A967-74056A04140F}"/>
    <cellStyle name="Millares [0] 2 2 2 8 2 2 3" xfId="33001" xr:uid="{30F9474F-3A91-427B-8525-6749A1C63217}"/>
    <cellStyle name="Millares [0] 2 2 2 8 2 3" xfId="19508" xr:uid="{0788C0A1-3B83-451C-94AF-503316C3E66D}"/>
    <cellStyle name="Millares [0] 2 2 2 8 2 4" xfId="28393" xr:uid="{8071F593-6D05-4747-BC1E-A61DEF171811}"/>
    <cellStyle name="Millares [0] 2 2 2 8 3" xfId="12346" xr:uid="{823B6570-6578-4A7A-A0F2-AC4B7AACF6AB}"/>
    <cellStyle name="Millares [0] 2 2 2 8 3 2" xfId="21890" xr:uid="{0EF76AC4-61FA-404A-8F57-DB0B3B4DDFFA}"/>
    <cellStyle name="Millares [0] 2 2 2 8 3 3" xfId="30668" xr:uid="{49F99850-9604-4201-9AE8-084F50F13BED}"/>
    <cellStyle name="Millares [0] 2 2 2 8 4" xfId="17130" xr:uid="{10EC3133-B1C3-40ED-94F2-AEA29AC3451C}"/>
    <cellStyle name="Millares [0] 2 2 2 8 5" xfId="26323" xr:uid="{2F567C33-2873-46F1-A6A4-334A1E3115B4}"/>
    <cellStyle name="Millares [0] 2 2 2 9" xfId="8761" xr:uid="{357AAF80-33C9-4F95-B274-BB0C31E72FCC}"/>
    <cellStyle name="Millares [0] 2 2 2 9 2" xfId="13542" xr:uid="{D6FBA89E-B3D5-47CB-A35A-B12329A42F01}"/>
    <cellStyle name="Millares [0] 2 2 2 9 2 2" xfId="23082" xr:uid="{DE7B0707-4790-41D1-ADA2-55ED692B74CA}"/>
    <cellStyle name="Millares [0] 2 2 2 9 2 3" xfId="31830" xr:uid="{FA924291-451D-42B1-931A-BC87B4069BF1}"/>
    <cellStyle name="Millares [0] 2 2 2 9 3" xfId="18318" xr:uid="{B0EB6E0C-32B1-4AD1-BFA2-F876A77C8607}"/>
    <cellStyle name="Millares [0] 2 2 2 9 4" xfId="27332" xr:uid="{E30ACB6B-90B0-43CC-8FDB-4B7C0F60564D}"/>
    <cellStyle name="Millares [0] 2 2 3" xfId="6432" xr:uid="{783F6959-B44F-4587-AE5E-BE2AB7EE3667}"/>
    <cellStyle name="Millares [0] 2 2 3 10" xfId="15950" xr:uid="{0DF89645-E0F7-453C-B738-B1E53D50D9BE}"/>
    <cellStyle name="Millares [0] 2 2 3 11" xfId="25474" xr:uid="{34912A01-742C-4966-8584-487B655B874F}"/>
    <cellStyle name="Millares [0] 2 2 3 2" xfId="6461" xr:uid="{A74FB745-2A70-4E2B-8FB5-22A1494AB097}"/>
    <cellStyle name="Millares [0] 2 2 3 2 10" xfId="25504" xr:uid="{B486B4C6-6FD1-45DF-A301-FAD3942DC95E}"/>
    <cellStyle name="Millares [0] 2 2 3 2 2" xfId="6524" xr:uid="{73886484-5E67-4DF2-8FB5-6F0BA39082A1}"/>
    <cellStyle name="Millares [0] 2 2 3 2 2 2" xfId="6663" xr:uid="{5B52BA63-DB51-4AFF-A6EE-32EE961B16D5}"/>
    <cellStyle name="Millares [0] 2 2 3 2 2 2 2" xfId="6952" xr:uid="{B6D68BE3-1BAB-4AF4-B1F8-D05F9B6A83A9}"/>
    <cellStyle name="Millares [0] 2 2 3 2 2 2 2 2" xfId="7540" xr:uid="{0FA164CC-62D1-45E2-A54E-19DACD79332A}"/>
    <cellStyle name="Millares [0] 2 2 3 2 2 2 2 2 2" xfId="8729" xr:uid="{DA3D46F0-8B20-4F38-87BC-1C8EEFFBCC37}"/>
    <cellStyle name="Millares [0] 2 2 3 2 2 2 2 2 2 2" xfId="11116" xr:uid="{017AF237-25ED-4CE1-9ADF-60D1B24DF1FF}"/>
    <cellStyle name="Millares [0] 2 2 3 2 2 2 2 2 2 2 2" xfId="15904" xr:uid="{4CF4FB51-B9F6-4CDA-A15A-952D580E874F}"/>
    <cellStyle name="Millares [0] 2 2 3 2 2 2 2 2 2 2 2 2" xfId="25431" xr:uid="{507862C5-6700-4074-A638-9B5A68953DDB}"/>
    <cellStyle name="Millares [0] 2 2 3 2 2 2 2 2 2 2 2 3" xfId="34159" xr:uid="{8CBBAC49-3E29-49F6-87CF-BC4B706CA0EB}"/>
    <cellStyle name="Millares [0] 2 2 3 2 2 2 2 2 2 2 3" xfId="20665" xr:uid="{86540B1F-84B4-48CC-B3A3-E3398A705435}"/>
    <cellStyle name="Millares [0] 2 2 3 2 2 2 2 2 2 2 4" xfId="29523" xr:uid="{937594FD-BF01-4572-B7F2-C84ACECD6FC4}"/>
    <cellStyle name="Millares [0] 2 2 3 2 2 2 2 2 2 3" xfId="13507" xr:uid="{B235D851-3F75-43C5-A169-DF9772C400DC}"/>
    <cellStyle name="Millares [0] 2 2 3 2 2 2 2 2 2 3 2" xfId="23048" xr:uid="{88EBBDB8-FC9A-4C2E-8BA2-AD4E99B7DC62}"/>
    <cellStyle name="Millares [0] 2 2 3 2 2 2 2 2 2 3 3" xfId="31799" xr:uid="{78D74810-8D8D-431C-84E8-8E6D3F2B8143}"/>
    <cellStyle name="Millares [0] 2 2 3 2 2 2 2 2 2 4" xfId="18284" xr:uid="{180BAD7F-A309-49B5-9D7F-B532521610C4}"/>
    <cellStyle name="Millares [0] 2 2 3 2 2 2 2 2 2 5" xfId="27298" xr:uid="{0191990C-461E-4783-8CCB-C2D8AB7C76C7}"/>
    <cellStyle name="Millares [0] 2 2 3 2 2 2 2 2 3" xfId="9922" xr:uid="{E2D0DBA6-71A3-479C-9509-E91A87934985}"/>
    <cellStyle name="Millares [0] 2 2 3 2 2 2 2 2 3 2" xfId="14706" xr:uid="{1373CC94-5B0E-4039-87C3-013ABEC0F1C6}"/>
    <cellStyle name="Millares [0] 2 2 3 2 2 2 2 2 3 2 2" xfId="24240" xr:uid="{BBB14A3D-B946-4786-9084-A892D86BD601}"/>
    <cellStyle name="Millares [0] 2 2 3 2 2 2 2 2 3 2 3" xfId="32970" xr:uid="{012A2EFE-A8FA-4C63-93D9-BFA10CF0419C}"/>
    <cellStyle name="Millares [0] 2 2 3 2 2 2 2 2 3 3" xfId="19475" xr:uid="{DF4D4D32-24DA-438F-96B7-7FA87CCA58D8}"/>
    <cellStyle name="Millares [0] 2 2 3 2 2 2 2 2 3 4" xfId="28363" xr:uid="{6F6E83CD-D893-4C09-A86C-73D7E1B46C0D}"/>
    <cellStyle name="Millares [0] 2 2 3 2 2 2 2 2 4" xfId="12313" xr:uid="{51F8B7E8-A566-4FDE-93DB-361E4BDB130B}"/>
    <cellStyle name="Millares [0] 2 2 3 2 2 2 2 2 4 2" xfId="21857" xr:uid="{A47AF9FA-2908-4D8C-9AFF-E5A587838F4E}"/>
    <cellStyle name="Millares [0] 2 2 3 2 2 2 2 2 4 3" xfId="30640" xr:uid="{7F7B8BD7-432B-45F9-89E9-8A6824B40E0E}"/>
    <cellStyle name="Millares [0] 2 2 3 2 2 2 2 2 5" xfId="17097" xr:uid="{C14C31EA-C505-4B1B-8D54-9697A874A34F}"/>
    <cellStyle name="Millares [0] 2 2 3 2 2 2 2 2 6" xfId="26293" xr:uid="{DD34F343-5117-449E-8736-CB434C1FA7BA}"/>
    <cellStyle name="Millares [0] 2 2 3 2 2 2 2 3" xfId="8137" xr:uid="{85F5E56E-C236-41EF-8D0E-12B86810D5AB}"/>
    <cellStyle name="Millares [0] 2 2 3 2 2 2 2 3 2" xfId="10523" xr:uid="{C7B3FB51-F999-4AC7-BDE5-C856A9208AF0}"/>
    <cellStyle name="Millares [0] 2 2 3 2 2 2 2 3 2 2" xfId="15309" xr:uid="{40DA43DD-9846-467E-A695-420F965874E7}"/>
    <cellStyle name="Millares [0] 2 2 3 2 2 2 2 3 2 2 2" xfId="24836" xr:uid="{BEAC1256-1107-4C81-ACEC-E44A372F41CF}"/>
    <cellStyle name="Millares [0] 2 2 3 2 2 2 2 3 2 2 3" xfId="33564" xr:uid="{04102ABD-5828-40BB-9E91-4F9CB40A54AA}"/>
    <cellStyle name="Millares [0] 2 2 3 2 2 2 2 3 2 3" xfId="20070" xr:uid="{224A2B67-5285-485A-801A-0F094EAB0260}"/>
    <cellStyle name="Millares [0] 2 2 3 2 2 2 2 3 2 4" xfId="28934" xr:uid="{C033F88D-4260-4CA2-91E4-23042244EC37}"/>
    <cellStyle name="Millares [0] 2 2 3 2 2 2 2 3 3" xfId="12914" xr:uid="{0294B63A-304E-40BF-9A26-2F5DA411FBCA}"/>
    <cellStyle name="Millares [0] 2 2 3 2 2 2 2 3 3 2" xfId="22453" xr:uid="{D1BDC8DA-EC6F-4F81-91DD-B3E7793A1574}"/>
    <cellStyle name="Millares [0] 2 2 3 2 2 2 2 3 3 3" xfId="31210" xr:uid="{FA85596F-9999-4FD1-82D1-3AEE85FE4937}"/>
    <cellStyle name="Millares [0] 2 2 3 2 2 2 2 3 4" xfId="17691" xr:uid="{840A1A5E-FAED-4CBC-8B56-7AF81CFDF4B7}"/>
    <cellStyle name="Millares [0] 2 2 3 2 2 2 2 3 5" xfId="26750" xr:uid="{C8327890-A79D-4A63-AA64-BD856BC4C88A}"/>
    <cellStyle name="Millares [0] 2 2 3 2 2 2 2 4" xfId="9330" xr:uid="{5836BF46-A563-4182-AD29-5F3271839F3D}"/>
    <cellStyle name="Millares [0] 2 2 3 2 2 2 2 4 2" xfId="14111" xr:uid="{150A9702-6187-46DE-8834-70DF1CFCCF83}"/>
    <cellStyle name="Millares [0] 2 2 3 2 2 2 2 4 2 2" xfId="23645" xr:uid="{CC4902A2-307C-40DD-B5A5-8FCCA3DC018D}"/>
    <cellStyle name="Millares [0] 2 2 3 2 2 2 2 4 2 3" xfId="32375" xr:uid="{DEB34141-C66C-4655-A5C0-8C240766AAA0}"/>
    <cellStyle name="Millares [0] 2 2 3 2 2 2 2 4 3" xfId="18880" xr:uid="{BF5F8A0D-94A6-4FA5-9CC4-369742536DB1}"/>
    <cellStyle name="Millares [0] 2 2 3 2 2 2 2 4 4" xfId="27815" xr:uid="{74336404-9BD6-4B20-8F37-E231F14C72A2}"/>
    <cellStyle name="Millares [0] 2 2 3 2 2 2 2 5" xfId="11721" xr:uid="{E3105D2E-0659-40B3-8645-F03579D989B2}"/>
    <cellStyle name="Millares [0] 2 2 3 2 2 2 2 5 2" xfId="21262" xr:uid="{9F51FC7C-3B0B-4B58-95B0-9298ADB5ED18}"/>
    <cellStyle name="Millares [0] 2 2 3 2 2 2 2 5 3" xfId="30092" xr:uid="{76E53048-3272-4A09-B2D2-6837CF192180}"/>
    <cellStyle name="Millares [0] 2 2 3 2 2 2 2 6" xfId="16504" xr:uid="{C4B70983-A530-4387-B155-E8CE3DF4B37B}"/>
    <cellStyle name="Millares [0] 2 2 3 2 2 2 2 7" xfId="25849" xr:uid="{4044C384-548C-4B40-BFBE-7E282D4273B5}"/>
    <cellStyle name="Millares [0] 2 2 3 2 2 2 3" xfId="7244" xr:uid="{B4BA704A-10F5-46E9-B234-DB907EAE9E8D}"/>
    <cellStyle name="Millares [0] 2 2 3 2 2 2 3 2" xfId="8433" xr:uid="{4F13FF67-B593-4DF2-88A0-91EB609B8805}"/>
    <cellStyle name="Millares [0] 2 2 3 2 2 2 3 2 2" xfId="10820" xr:uid="{851B629E-6D54-4756-A693-5DD794661ECB}"/>
    <cellStyle name="Millares [0] 2 2 3 2 2 2 3 2 2 2" xfId="15607" xr:uid="{CFDA3833-4865-4535-A5D4-3D58FC91BE5C}"/>
    <cellStyle name="Millares [0] 2 2 3 2 2 2 3 2 2 2 2" xfId="25134" xr:uid="{23EBB724-52CB-4FF0-84A6-2D521D4C5CA2}"/>
    <cellStyle name="Millares [0] 2 2 3 2 2 2 3 2 2 2 3" xfId="33862" xr:uid="{A9694A9A-5C9A-4358-9E34-184CB89BB3E8}"/>
    <cellStyle name="Millares [0] 2 2 3 2 2 2 3 2 2 3" xfId="20368" xr:uid="{58707D96-DAD1-4B0F-94D1-81E02BEFA625}"/>
    <cellStyle name="Millares [0] 2 2 3 2 2 2 3 2 2 4" xfId="29226" xr:uid="{B454F859-3505-4165-B8FF-0AB7067B29C6}"/>
    <cellStyle name="Millares [0] 2 2 3 2 2 2 3 2 3" xfId="13211" xr:uid="{3E2F1262-DF54-443E-ACB1-42EFD8A527AA}"/>
    <cellStyle name="Millares [0] 2 2 3 2 2 2 3 2 3 2" xfId="22751" xr:uid="{30C010BB-581E-41CF-B8C5-24BE1B1E81C7}"/>
    <cellStyle name="Millares [0] 2 2 3 2 2 2 3 2 3 3" xfId="31502" xr:uid="{1C9B28AD-F3DB-43C7-8FF1-9FEF53D60B1B}"/>
    <cellStyle name="Millares [0] 2 2 3 2 2 2 3 2 4" xfId="17988" xr:uid="{98E7622A-F5C8-4EAB-97D2-44A67C187BAD}"/>
    <cellStyle name="Millares [0] 2 2 3 2 2 2 3 2 5" xfId="27021" xr:uid="{21243131-EF63-457D-96AD-4CD9D1E47D41}"/>
    <cellStyle name="Millares [0] 2 2 3 2 2 2 3 3" xfId="9626" xr:uid="{1381983E-C126-45DA-8C65-477D2C66504F}"/>
    <cellStyle name="Millares [0] 2 2 3 2 2 2 3 3 2" xfId="14409" xr:uid="{99AD9A4F-BE4B-41D6-BDF0-DBA6914E6839}"/>
    <cellStyle name="Millares [0] 2 2 3 2 2 2 3 3 2 2" xfId="23943" xr:uid="{1C119EC5-4900-40E6-9506-D934877D1FFB}"/>
    <cellStyle name="Millares [0] 2 2 3 2 2 2 3 3 2 3" xfId="32673" xr:uid="{54248A83-A825-49F1-99DE-6B5C33DC17F0}"/>
    <cellStyle name="Millares [0] 2 2 3 2 2 2 3 3 3" xfId="19178" xr:uid="{6A885121-AE26-4DE5-B335-1FDB676C2658}"/>
    <cellStyle name="Millares [0] 2 2 3 2 2 2 3 3 4" xfId="28086" xr:uid="{CBFB7289-46DB-4570-8D8A-0C80CE7AE798}"/>
    <cellStyle name="Millares [0] 2 2 3 2 2 2 3 4" xfId="12017" xr:uid="{355EBA65-7A9C-4D7C-9D69-6363A332C0B5}"/>
    <cellStyle name="Millares [0] 2 2 3 2 2 2 3 4 2" xfId="21560" xr:uid="{B19DA675-BD67-4CA2-B3AC-A2CB574F413F}"/>
    <cellStyle name="Millares [0] 2 2 3 2 2 2 3 4 3" xfId="30363" xr:uid="{CB483F53-A641-4121-8B65-D3BE7D21836E}"/>
    <cellStyle name="Millares [0] 2 2 3 2 2 2 3 5" xfId="16801" xr:uid="{7F1DE90E-ECE6-4C2A-BDC7-0EADB277A70C}"/>
    <cellStyle name="Millares [0] 2 2 3 2 2 2 3 6" xfId="26052" xr:uid="{AC8C1FA1-37E3-4977-B826-AF4BBD15BB04}"/>
    <cellStyle name="Millares [0] 2 2 3 2 2 2 4" xfId="7840" xr:uid="{172D2ABA-22DC-4678-A649-C5FDBF2480F6}"/>
    <cellStyle name="Millares [0] 2 2 3 2 2 2 4 2" xfId="10226" xr:uid="{DE32B077-FA76-45CB-9156-2CA3107374DA}"/>
    <cellStyle name="Millares [0] 2 2 3 2 2 2 4 2 2" xfId="15011" xr:uid="{D9173744-ABC8-4FB0-B701-C1D1F2AC51A1}"/>
    <cellStyle name="Millares [0] 2 2 3 2 2 2 4 2 2 2" xfId="24539" xr:uid="{A900DD09-DC29-4797-98B9-4C49C2718F3C}"/>
    <cellStyle name="Millares [0] 2 2 3 2 2 2 4 2 2 3" xfId="33267" xr:uid="{B6D9D08F-8A6C-4860-93AF-74E8F7CE50C5}"/>
    <cellStyle name="Millares [0] 2 2 3 2 2 2 4 2 3" xfId="19773" xr:uid="{298CB2BB-CBD7-47D2-9A32-32BE8D425EC0}"/>
    <cellStyle name="Millares [0] 2 2 3 2 2 2 4 2 4" xfId="28637" xr:uid="{66111279-7096-4028-9CFC-E0251A8BEF57}"/>
    <cellStyle name="Millares [0] 2 2 3 2 2 2 4 3" xfId="12617" xr:uid="{7C1EF611-9FBD-4705-87F9-A56562C4D786}"/>
    <cellStyle name="Millares [0] 2 2 3 2 2 2 4 3 2" xfId="22156" xr:uid="{4EF73295-C30F-4E2A-84A7-52EE1FE5BDE5}"/>
    <cellStyle name="Millares [0] 2 2 3 2 2 2 4 3 3" xfId="30913" xr:uid="{35AC33C4-6DA1-4E6D-B1AC-7D3D8F2A49D7}"/>
    <cellStyle name="Millares [0] 2 2 3 2 2 2 4 4" xfId="17395" xr:uid="{C1DE3DE1-6E42-493F-9C94-074C6993AA57}"/>
    <cellStyle name="Millares [0] 2 2 3 2 2 2 4 5" xfId="26509" xr:uid="{4A15B3E9-68F0-4B51-9E52-8FF738F77558}"/>
    <cellStyle name="Millares [0] 2 2 3 2 2 2 5" xfId="9032" xr:uid="{1EA00D43-F918-4282-9695-20E64FEDE2F8}"/>
    <cellStyle name="Millares [0] 2 2 3 2 2 2 5 2" xfId="13813" xr:uid="{12739FBE-B604-412D-85AD-F8AB3C6D3059}"/>
    <cellStyle name="Millares [0] 2 2 3 2 2 2 5 2 2" xfId="23348" xr:uid="{71275495-D660-4C43-B82B-6DE31CD80521}"/>
    <cellStyle name="Millares [0] 2 2 3 2 2 2 5 2 3" xfId="32079" xr:uid="{5B510F5C-341F-475E-ADD0-F42E4366E229}"/>
    <cellStyle name="Millares [0] 2 2 3 2 2 2 5 3" xfId="18583" xr:uid="{72F8A9CF-F199-4D25-B807-1AF3D4398AB6}"/>
    <cellStyle name="Millares [0] 2 2 3 2 2 2 5 4" xfId="27570" xr:uid="{0C15FFB9-436C-494D-B52F-9F105B2055AD}"/>
    <cellStyle name="Millares [0] 2 2 3 2 2 2 6" xfId="11424" xr:uid="{BC49EBFE-E724-4E8E-99BF-2A3AE9E97AB2}"/>
    <cellStyle name="Millares [0] 2 2 3 2 2 2 6 2" xfId="20966" xr:uid="{877542C2-42E0-49D6-8FCB-5C5E2E81723F}"/>
    <cellStyle name="Millares [0] 2 2 3 2 2 2 6 3" xfId="29816" xr:uid="{AB9CB815-CB3F-4409-BB57-D8147262069B}"/>
    <cellStyle name="Millares [0] 2 2 3 2 2 2 7" xfId="16207" xr:uid="{3E2B410C-A544-4B4D-B7F1-43C56239F4B8}"/>
    <cellStyle name="Millares [0] 2 2 3 2 2 2 8" xfId="25652" xr:uid="{DA9B9167-3436-49B7-B472-FB5B5296DE59}"/>
    <cellStyle name="Millares [0] 2 2 3 2 2 3" xfId="6806" xr:uid="{435334DA-07D9-4259-944F-0F30AC6C36D6}"/>
    <cellStyle name="Millares [0] 2 2 3 2 2 3 2" xfId="7392" xr:uid="{04EE9F74-D08A-4F4E-BC80-3AF4C136A89D}"/>
    <cellStyle name="Millares [0] 2 2 3 2 2 3 2 2" xfId="8581" xr:uid="{2AB5BC31-6FB3-4BEA-AFC2-0022B7F89591}"/>
    <cellStyle name="Millares [0] 2 2 3 2 2 3 2 2 2" xfId="10968" xr:uid="{47F14490-7D76-42D6-B0E6-E91C053EDBD6}"/>
    <cellStyle name="Millares [0] 2 2 3 2 2 3 2 2 2 2" xfId="15756" xr:uid="{472E9964-CEE6-4D95-816E-CFFD5BBD0D19}"/>
    <cellStyle name="Millares [0] 2 2 3 2 2 3 2 2 2 2 2" xfId="25283" xr:uid="{0D0729D6-BB72-4D84-B2E2-E96F53DE0B7B}"/>
    <cellStyle name="Millares [0] 2 2 3 2 2 3 2 2 2 2 3" xfId="34011" xr:uid="{0D4BE33D-0DF3-41C3-B9CC-14969C607182}"/>
    <cellStyle name="Millares [0] 2 2 3 2 2 3 2 2 2 3" xfId="20517" xr:uid="{D19605D6-5857-46E0-A533-DD3832BD64CA}"/>
    <cellStyle name="Millares [0] 2 2 3 2 2 3 2 2 2 4" xfId="29375" xr:uid="{EB05B761-A969-4EAD-A042-8C3CF3AA5C7D}"/>
    <cellStyle name="Millares [0] 2 2 3 2 2 3 2 2 3" xfId="13359" xr:uid="{3443439C-A6D5-4527-8F79-7974CEE7AE08}"/>
    <cellStyle name="Millares [0] 2 2 3 2 2 3 2 2 3 2" xfId="22900" xr:uid="{825FF848-A1B8-483D-9ABB-7A3984160C52}"/>
    <cellStyle name="Millares [0] 2 2 3 2 2 3 2 2 3 3" xfId="31651" xr:uid="{FEAFDC33-1DBF-4F2B-AE96-562CC84B5868}"/>
    <cellStyle name="Millares [0] 2 2 3 2 2 3 2 2 4" xfId="18136" xr:uid="{B17A842E-A3FC-4C35-BE9C-0F80177719F3}"/>
    <cellStyle name="Millares [0] 2 2 3 2 2 3 2 2 5" xfId="27151" xr:uid="{3F1DE99E-4C7F-4C65-9BB9-CCA753CBA32D}"/>
    <cellStyle name="Millares [0] 2 2 3 2 2 3 2 3" xfId="9774" xr:uid="{34AAAD0D-D2E6-4991-8EE1-22C3EB529F3E}"/>
    <cellStyle name="Millares [0] 2 2 3 2 2 3 2 3 2" xfId="14558" xr:uid="{80F90FAE-7850-4D1C-88A7-DCCA5A9E11F7}"/>
    <cellStyle name="Millares [0] 2 2 3 2 2 3 2 3 2 2" xfId="24092" xr:uid="{4ABC33FF-6D01-41EA-93ED-883D178FF087}"/>
    <cellStyle name="Millares [0] 2 2 3 2 2 3 2 3 2 3" xfId="32822" xr:uid="{2A841920-91CC-41AF-985B-FC4A5699E70D}"/>
    <cellStyle name="Millares [0] 2 2 3 2 2 3 2 3 3" xfId="19327" xr:uid="{7E1E4270-19F1-4D84-9B8C-B0F33312D506}"/>
    <cellStyle name="Millares [0] 2 2 3 2 2 3 2 3 4" xfId="28216" xr:uid="{D8532986-6DBF-4FD5-BAA3-B667246FED1F}"/>
    <cellStyle name="Millares [0] 2 2 3 2 2 3 2 4" xfId="12165" xr:uid="{9A9809BB-8EC9-47D1-986C-FD78A7B23488}"/>
    <cellStyle name="Millares [0] 2 2 3 2 2 3 2 4 2" xfId="21709" xr:uid="{C67C8545-FCEE-4FF1-BD91-7A4EDC07127F}"/>
    <cellStyle name="Millares [0] 2 2 3 2 2 3 2 4 3" xfId="30493" xr:uid="{7A008824-0DFC-4816-A7F1-B5FA98DFBE05}"/>
    <cellStyle name="Millares [0] 2 2 3 2 2 3 2 5" xfId="16949" xr:uid="{7784640B-F381-44BD-9D26-3980D1E9EE1F}"/>
    <cellStyle name="Millares [0] 2 2 3 2 2 3 2 6" xfId="26168" xr:uid="{002A8DC6-FACE-4109-AD48-9CDA5F7EFDE3}"/>
    <cellStyle name="Millares [0] 2 2 3 2 2 3 3" xfId="7989" xr:uid="{267A433F-95DF-4C98-B2B5-B2DF6AD3FF4C}"/>
    <cellStyle name="Millares [0] 2 2 3 2 2 3 3 2" xfId="10375" xr:uid="{7A1EDFC1-6F3B-4631-9A33-4A68DB9E5883}"/>
    <cellStyle name="Millares [0] 2 2 3 2 2 3 3 2 2" xfId="15161" xr:uid="{579A68A4-CE53-457F-B3F1-A76C47D8CF12}"/>
    <cellStyle name="Millares [0] 2 2 3 2 2 3 3 2 2 2" xfId="24688" xr:uid="{242A1520-D908-4F51-932B-06D3FF447CC9}"/>
    <cellStyle name="Millares [0] 2 2 3 2 2 3 3 2 2 3" xfId="33416" xr:uid="{82C1AEEA-EC73-4BF7-BF4B-14442BC519C9}"/>
    <cellStyle name="Millares [0] 2 2 3 2 2 3 3 2 3" xfId="19922" xr:uid="{9FB4795C-2932-487C-BADF-161CC551C0FE}"/>
    <cellStyle name="Millares [0] 2 2 3 2 2 3 3 2 4" xfId="28786" xr:uid="{DF50EF7E-225A-4484-A3E8-EA5C7A75DF8E}"/>
    <cellStyle name="Millares [0] 2 2 3 2 2 3 3 3" xfId="12766" xr:uid="{FC597AB9-5D5A-4C47-A2E3-28105F5E6217}"/>
    <cellStyle name="Millares [0] 2 2 3 2 2 3 3 3 2" xfId="22305" xr:uid="{60BCA713-7543-4009-A3AE-FF8FD80B4AB4}"/>
    <cellStyle name="Millares [0] 2 2 3 2 2 3 3 3 3" xfId="31062" xr:uid="{C8CD619E-2148-4BB1-BCDD-0AD8B7D108F4}"/>
    <cellStyle name="Millares [0] 2 2 3 2 2 3 3 4" xfId="17543" xr:uid="{602C6CDE-98E3-4DCD-8250-DF65B7A8F9EC}"/>
    <cellStyle name="Millares [0] 2 2 3 2 2 3 3 5" xfId="26625" xr:uid="{8FD59388-7CDE-4E0A-84C2-E380173F724F}"/>
    <cellStyle name="Millares [0] 2 2 3 2 2 3 4" xfId="9182" xr:uid="{28BC60AB-F9EF-4E65-B678-FED22E5B3D3A}"/>
    <cellStyle name="Millares [0] 2 2 3 2 2 3 4 2" xfId="13963" xr:uid="{32E9FAA5-3056-4476-B572-574F26129F80}"/>
    <cellStyle name="Millares [0] 2 2 3 2 2 3 4 2 2" xfId="23497" xr:uid="{9F7FC6F8-D414-46FB-B7A5-152E17F7134F}"/>
    <cellStyle name="Millares [0] 2 2 3 2 2 3 4 2 3" xfId="32227" xr:uid="{631F4D3C-ED5A-4A64-9349-40B419B9F596}"/>
    <cellStyle name="Millares [0] 2 2 3 2 2 3 4 3" xfId="18732" xr:uid="{7B8C7EF3-08AA-46BA-BE62-4B254E78F729}"/>
    <cellStyle name="Millares [0] 2 2 3 2 2 3 4 4" xfId="27690" xr:uid="{CD680636-631A-43C6-AA86-0734CD068769}"/>
    <cellStyle name="Millares [0] 2 2 3 2 2 3 5" xfId="11573" xr:uid="{626F3493-91E9-4BA3-89AB-E0BE8ECE9210}"/>
    <cellStyle name="Millares [0] 2 2 3 2 2 3 5 2" xfId="21114" xr:uid="{4E87902F-EF2E-4E82-A88A-85FD11A72797}"/>
    <cellStyle name="Millares [0] 2 2 3 2 2 3 5 3" xfId="29945" xr:uid="{799538C8-8AA3-4F21-A901-F7EDEB7DD827}"/>
    <cellStyle name="Millares [0] 2 2 3 2 2 3 6" xfId="16356" xr:uid="{CFBE63CA-CFF6-475E-8729-0886FDDAE2FE}"/>
    <cellStyle name="Millares [0] 2 2 3 2 2 3 7" xfId="25747" xr:uid="{0705CBAD-AC82-4240-B8BD-1D6C0313D4A7}"/>
    <cellStyle name="Millares [0] 2 2 3 2 2 4" xfId="7099" xr:uid="{4EE217D6-549D-46CE-9627-249E30DA692A}"/>
    <cellStyle name="Millares [0] 2 2 3 2 2 4 2" xfId="8286" xr:uid="{E406722D-6E18-43EC-A0F7-14D1947DEB28}"/>
    <cellStyle name="Millares [0] 2 2 3 2 2 4 2 2" xfId="10673" xr:uid="{82A0452E-D8CA-4278-8984-884B518B22E8}"/>
    <cellStyle name="Millares [0] 2 2 3 2 2 4 2 2 2" xfId="15459" xr:uid="{CC9FDF1D-2B0E-4C13-A84D-F7B27E11C8FB}"/>
    <cellStyle name="Millares [0] 2 2 3 2 2 4 2 2 2 2" xfId="24986" xr:uid="{D77828C6-EE39-438A-9DE4-D998E1D2F38F}"/>
    <cellStyle name="Millares [0] 2 2 3 2 2 4 2 2 2 3" xfId="33714" xr:uid="{5EA022F0-6F90-4BFD-8AD7-EC31E310A9EA}"/>
    <cellStyle name="Millares [0] 2 2 3 2 2 4 2 2 3" xfId="20220" xr:uid="{989C2435-68F8-42E8-A88E-8E14B4AFE999}"/>
    <cellStyle name="Millares [0] 2 2 3 2 2 4 2 2 4" xfId="29078" xr:uid="{46AE9650-2F1F-417E-854E-52811021F266}"/>
    <cellStyle name="Millares [0] 2 2 3 2 2 4 2 3" xfId="13064" xr:uid="{48FFE290-D721-4DA3-BC16-1EF75103B203}"/>
    <cellStyle name="Millares [0] 2 2 3 2 2 4 2 3 2" xfId="22603" xr:uid="{128CDBB4-5A5E-401C-B281-5175524F6382}"/>
    <cellStyle name="Millares [0] 2 2 3 2 2 4 2 3 3" xfId="31354" xr:uid="{B5C8D18D-0911-4B1C-B111-4204E3A066D6}"/>
    <cellStyle name="Millares [0] 2 2 3 2 2 4 2 4" xfId="17841" xr:uid="{1C3C3E33-A2C3-4DF5-B5C9-147696051028}"/>
    <cellStyle name="Millares [0] 2 2 3 2 2 4 2 5" xfId="26873" xr:uid="{E6D137C7-B695-4097-85A6-609579ECC1C4}"/>
    <cellStyle name="Millares [0] 2 2 3 2 2 4 3" xfId="9479" xr:uid="{E14A7BFA-EB00-43BC-AD53-0F2E569B0C49}"/>
    <cellStyle name="Millares [0] 2 2 3 2 2 4 3 2" xfId="14261" xr:uid="{A6D595C9-6458-478F-90CB-6EF8BB7B7A42}"/>
    <cellStyle name="Millares [0] 2 2 3 2 2 4 3 2 2" xfId="23795" xr:uid="{59EF8B38-153E-41F2-9C07-1EE98220FDBE}"/>
    <cellStyle name="Millares [0] 2 2 3 2 2 4 3 2 3" xfId="32525" xr:uid="{D0E4FC74-2F75-45CB-8DCF-9B5997D50161}"/>
    <cellStyle name="Millares [0] 2 2 3 2 2 4 3 3" xfId="19030" xr:uid="{8523C63C-ABA7-465A-9DF9-FBA1F138B970}"/>
    <cellStyle name="Millares [0] 2 2 3 2 2 4 3 4" xfId="27938" xr:uid="{40FC18B8-03C5-4DF0-B631-D9E5494F5DF3}"/>
    <cellStyle name="Millares [0] 2 2 3 2 2 4 4" xfId="11870" xr:uid="{8509B3D1-C80F-4893-875A-F9E16FE79B2F}"/>
    <cellStyle name="Millares [0] 2 2 3 2 2 4 4 2" xfId="21412" xr:uid="{6F1399B0-98BB-4726-BB2E-89DD07EE7A6D}"/>
    <cellStyle name="Millares [0] 2 2 3 2 2 4 4 3" xfId="30215" xr:uid="{A70B3610-A86A-432B-ADAE-98D35BEB366F}"/>
    <cellStyle name="Millares [0] 2 2 3 2 2 4 5" xfId="16654" xr:uid="{D207E359-C209-454A-BEC1-8D50EAFDF4B4}"/>
    <cellStyle name="Millares [0] 2 2 3 2 2 4 6" xfId="25949" xr:uid="{DAC10E9C-9BB7-483C-866F-D30779AC9518}"/>
    <cellStyle name="Millares [0] 2 2 3 2 2 5" xfId="7691" xr:uid="{89FD3CDA-E80A-44EB-AB2C-66A8BA604527}"/>
    <cellStyle name="Millares [0] 2 2 3 2 2 5 2" xfId="10075" xr:uid="{29B19978-806F-4D1E-8310-5CB307041CF2}"/>
    <cellStyle name="Millares [0] 2 2 3 2 2 5 2 2" xfId="14860" xr:uid="{02A37545-5833-4545-98A4-518CE78B96CF}"/>
    <cellStyle name="Millares [0] 2 2 3 2 2 5 2 2 2" xfId="24391" xr:uid="{4EF61CE7-75C1-46D7-86FD-FB93A295E4CC}"/>
    <cellStyle name="Millares [0] 2 2 3 2 2 5 2 2 3" xfId="33119" xr:uid="{59A444F6-4C11-4EB2-B5A7-D0F29A508666}"/>
    <cellStyle name="Millares [0] 2 2 3 2 2 5 2 3" xfId="19626" xr:uid="{864E1222-CF14-4ADB-8F95-E08A46B7F9F3}"/>
    <cellStyle name="Millares [0] 2 2 3 2 2 5 2 4" xfId="28490" xr:uid="{FA228E68-C0AD-40C8-8C15-09C0E45A21D2}"/>
    <cellStyle name="Millares [0] 2 2 3 2 2 5 3" xfId="12466" xr:uid="{7DD76A10-1009-4138-BECF-6195ACDB4635}"/>
    <cellStyle name="Millares [0] 2 2 3 2 2 5 3 2" xfId="22008" xr:uid="{75A7335C-7FF8-4622-8978-0B0ED973EAAC}"/>
    <cellStyle name="Millares [0] 2 2 3 2 2 5 3 3" xfId="30765" xr:uid="{0DAEDB12-F465-4B18-A32F-150F7B1F87F8}"/>
    <cellStyle name="Millares [0] 2 2 3 2 2 5 4" xfId="17248" xr:uid="{74BA233A-5B69-4ACE-B7D9-FC47E2C4C92B}"/>
    <cellStyle name="Millares [0] 2 2 3 2 2 5 5" xfId="26406" xr:uid="{933C0056-E9B1-462E-B482-6DE8A436EFA7}"/>
    <cellStyle name="Millares [0] 2 2 3 2 2 6" xfId="8881" xr:uid="{84D95F09-2767-4D61-A064-02E82D52D4D9}"/>
    <cellStyle name="Millares [0] 2 2 3 2 2 6 2" xfId="13662" xr:uid="{F3A4ED3A-5C3F-4B0E-9822-CB70083B1883}"/>
    <cellStyle name="Millares [0] 2 2 3 2 2 6 2 2" xfId="23200" xr:uid="{80FE20C3-1ADD-40AA-8756-C85114333B22}"/>
    <cellStyle name="Millares [0] 2 2 3 2 2 6 2 3" xfId="31931" xr:uid="{C7A9BA45-FE14-4C17-9DDA-5E5DDDCE88B7}"/>
    <cellStyle name="Millares [0] 2 2 3 2 2 6 3" xfId="18436" xr:uid="{C87C1024-D644-49F3-8EEA-BBB35FF72757}"/>
    <cellStyle name="Millares [0] 2 2 3 2 2 6 4" xfId="27445" xr:uid="{A0C54221-C695-486C-9865-6A1C0C8EC39E}"/>
    <cellStyle name="Millares [0] 2 2 3 2 2 7" xfId="11272" xr:uid="{AC6D2823-898A-4044-B1EC-30901C5A0AA4}"/>
    <cellStyle name="Millares [0] 2 2 3 2 2 7 2" xfId="20818" xr:uid="{D31BD9C2-E9F0-4F0F-96E5-B7F229EEF60F}"/>
    <cellStyle name="Millares [0] 2 2 3 2 2 7 3" xfId="29668" xr:uid="{C9B75CAF-AF78-457B-878C-B85FF5AE6A57}"/>
    <cellStyle name="Millares [0] 2 2 3 2 2 8" xfId="16059" xr:uid="{487EB545-EB07-40D3-9993-D793B2BB1CE1}"/>
    <cellStyle name="Millares [0] 2 2 3 2 2 9" xfId="25554" xr:uid="{2A9CD40B-A7A0-412C-A491-B6AC0258706C}"/>
    <cellStyle name="Millares [0] 2 2 3 2 3" xfId="6588" xr:uid="{0840047F-EB5E-4D86-927A-CB28231F381C}"/>
    <cellStyle name="Millares [0] 2 2 3 2 3 2" xfId="6879" xr:uid="{25F11018-9024-43A7-9E42-35BFD9D25FE0}"/>
    <cellStyle name="Millares [0] 2 2 3 2 3 2 2" xfId="7467" xr:uid="{5D302A57-2E36-4B25-8208-FC793C61C216}"/>
    <cellStyle name="Millares [0] 2 2 3 2 3 2 2 2" xfId="8656" xr:uid="{155D2DE3-DEC9-4A74-9A5A-B0DB501BA13B}"/>
    <cellStyle name="Millares [0] 2 2 3 2 3 2 2 2 2" xfId="11043" xr:uid="{53825EB2-A427-424C-ACC1-8C69514B337E}"/>
    <cellStyle name="Millares [0] 2 2 3 2 3 2 2 2 2 2" xfId="15831" xr:uid="{2E239CFD-752B-4636-A3BE-625B0BE8D422}"/>
    <cellStyle name="Millares [0] 2 2 3 2 3 2 2 2 2 2 2" xfId="25358" xr:uid="{7B9D762A-0211-457F-B324-84D950971BBA}"/>
    <cellStyle name="Millares [0] 2 2 3 2 3 2 2 2 2 2 3" xfId="34086" xr:uid="{11560C50-F728-42BE-AA3B-487C3F5E43DD}"/>
    <cellStyle name="Millares [0] 2 2 3 2 3 2 2 2 2 3" xfId="20592" xr:uid="{498CCFD1-0B86-4E61-A08E-9FA1E494636F}"/>
    <cellStyle name="Millares [0] 2 2 3 2 3 2 2 2 2 4" xfId="29450" xr:uid="{364ADABC-5BFF-44B9-8A3A-1329A281C466}"/>
    <cellStyle name="Millares [0] 2 2 3 2 3 2 2 2 3" xfId="13434" xr:uid="{8D254719-1FB8-48F5-B0A0-2FAB0750A2DD}"/>
    <cellStyle name="Millares [0] 2 2 3 2 3 2 2 2 3 2" xfId="22975" xr:uid="{EB447520-EE96-4233-8AA4-7131FDF72346}"/>
    <cellStyle name="Millares [0] 2 2 3 2 3 2 2 2 3 3" xfId="31726" xr:uid="{7A86BA31-42E8-4DAD-8896-3E35CC82F2AA}"/>
    <cellStyle name="Millares [0] 2 2 3 2 3 2 2 2 4" xfId="18211" xr:uid="{D2B44534-DEC0-4632-89B3-B007083AD4C4}"/>
    <cellStyle name="Millares [0] 2 2 3 2 3 2 2 2 5" xfId="27225" xr:uid="{3F675B03-934F-4FFB-8DAA-329CCF38C832}"/>
    <cellStyle name="Millares [0] 2 2 3 2 3 2 2 3" xfId="9849" xr:uid="{5870768C-17B5-404B-8D4B-17EC633CE65C}"/>
    <cellStyle name="Millares [0] 2 2 3 2 3 2 2 3 2" xfId="14633" xr:uid="{552703E4-BFD6-4F3C-9632-67DD7CB7E682}"/>
    <cellStyle name="Millares [0] 2 2 3 2 3 2 2 3 2 2" xfId="24167" xr:uid="{0AE43061-FD56-467A-83B2-3926B939F08E}"/>
    <cellStyle name="Millares [0] 2 2 3 2 3 2 2 3 2 3" xfId="32897" xr:uid="{CAC4424B-E12A-418A-876F-DC923798931C}"/>
    <cellStyle name="Millares [0] 2 2 3 2 3 2 2 3 3" xfId="19402" xr:uid="{677D5FC2-6772-47D4-AED5-2D578E20DA37}"/>
    <cellStyle name="Millares [0] 2 2 3 2 3 2 2 3 4" xfId="28290" xr:uid="{0916F6B7-6107-4C18-AA42-85117F53A9DF}"/>
    <cellStyle name="Millares [0] 2 2 3 2 3 2 2 4" xfId="12240" xr:uid="{61142A9C-2BF3-4002-BF94-A614ED239363}"/>
    <cellStyle name="Millares [0] 2 2 3 2 3 2 2 4 2" xfId="21784" xr:uid="{A4E94A68-E0D4-4BBA-B36A-F4A9E8113A02}"/>
    <cellStyle name="Millares [0] 2 2 3 2 3 2 2 4 3" xfId="30567" xr:uid="{A3E82F54-4E35-4EE4-87BF-C2A7CB256F98}"/>
    <cellStyle name="Millares [0] 2 2 3 2 3 2 2 5" xfId="17024" xr:uid="{6DB27150-C3CE-4E50-96A7-1A9FEB992D81}"/>
    <cellStyle name="Millares [0] 2 2 3 2 3 2 2 6" xfId="26225" xr:uid="{157928E0-E273-44DB-B4EF-454720DA42A9}"/>
    <cellStyle name="Millares [0] 2 2 3 2 3 2 3" xfId="8064" xr:uid="{7D5DA0FA-FA09-4DE8-8927-62C3624E72D0}"/>
    <cellStyle name="Millares [0] 2 2 3 2 3 2 3 2" xfId="10450" xr:uid="{E6228FCE-FE58-47C7-8D57-B0B124C6EB65}"/>
    <cellStyle name="Millares [0] 2 2 3 2 3 2 3 2 2" xfId="15236" xr:uid="{11C8D502-F663-4866-B4E6-154E6DECEBD7}"/>
    <cellStyle name="Millares [0] 2 2 3 2 3 2 3 2 2 2" xfId="24763" xr:uid="{27DF25F4-2417-4586-AD09-E04C3A12A7B2}"/>
    <cellStyle name="Millares [0] 2 2 3 2 3 2 3 2 2 3" xfId="33491" xr:uid="{E84A7014-0510-47B0-88EA-03901A14E47F}"/>
    <cellStyle name="Millares [0] 2 2 3 2 3 2 3 2 3" xfId="19997" xr:uid="{82947EA6-2F93-4324-955D-E6D4F2949CB1}"/>
    <cellStyle name="Millares [0] 2 2 3 2 3 2 3 2 4" xfId="28861" xr:uid="{183AA2DD-B5DE-4A2D-9EC9-B8CC46435F4E}"/>
    <cellStyle name="Millares [0] 2 2 3 2 3 2 3 3" xfId="12841" xr:uid="{A0953A9F-6B6F-4350-A1B8-DB5753010F06}"/>
    <cellStyle name="Millares [0] 2 2 3 2 3 2 3 3 2" xfId="22380" xr:uid="{B88A80D2-5D1F-4F67-AF91-C263B6D6FA23}"/>
    <cellStyle name="Millares [0] 2 2 3 2 3 2 3 3 3" xfId="31137" xr:uid="{65549B70-1A90-4887-9A41-D6F54F15273F}"/>
    <cellStyle name="Millares [0] 2 2 3 2 3 2 3 4" xfId="17618" xr:uid="{165F468B-2F10-4FD7-BD66-D7DB872C7E3E}"/>
    <cellStyle name="Millares [0] 2 2 3 2 3 2 3 5" xfId="26682" xr:uid="{CFEDFF51-80EE-46B4-87EA-01F6B41C5DDD}"/>
    <cellStyle name="Millares [0] 2 2 3 2 3 2 4" xfId="9257" xr:uid="{E117F5FA-9CDD-4819-A79B-C22DEADAC753}"/>
    <cellStyle name="Millares [0] 2 2 3 2 3 2 4 2" xfId="14038" xr:uid="{1FD72E76-4612-4C58-8FC8-A4F5E52E7FBD}"/>
    <cellStyle name="Millares [0] 2 2 3 2 3 2 4 2 2" xfId="23572" xr:uid="{7A8E43BA-EBFF-403E-B6D4-65A9B4ADA6EC}"/>
    <cellStyle name="Millares [0] 2 2 3 2 3 2 4 2 3" xfId="32302" xr:uid="{9F864F37-CE7B-4A29-A2AA-E39B80777DAE}"/>
    <cellStyle name="Millares [0] 2 2 3 2 3 2 4 3" xfId="18807" xr:uid="{93670A71-3C64-4650-8B77-D141AC70AE99}"/>
    <cellStyle name="Millares [0] 2 2 3 2 3 2 4 4" xfId="27747" xr:uid="{EA66C0B3-CE9C-4839-AF64-EF31FC8BA549}"/>
    <cellStyle name="Millares [0] 2 2 3 2 3 2 5" xfId="11648" xr:uid="{BC3E47B4-4501-49BC-9F94-6C56C8AEC036}"/>
    <cellStyle name="Millares [0] 2 2 3 2 3 2 5 2" xfId="21189" xr:uid="{28B7F64E-8F74-4487-B754-CD213122DF38}"/>
    <cellStyle name="Millares [0] 2 2 3 2 3 2 5 3" xfId="30019" xr:uid="{F6CF476F-8689-41EF-B4E4-2B6A33EA52B1}"/>
    <cellStyle name="Millares [0] 2 2 3 2 3 2 6" xfId="16431" xr:uid="{1B38804A-DDFC-4055-A49B-6C24201F413C}"/>
    <cellStyle name="Millares [0] 2 2 3 2 3 2 7" xfId="25797" xr:uid="{8501E6C4-0F71-4DF3-BD08-3B3D8A7702B2}"/>
    <cellStyle name="Millares [0] 2 2 3 2 3 3" xfId="7171" xr:uid="{4DA5457D-FBB9-40C7-9AC3-F2DB1FD7E14D}"/>
    <cellStyle name="Millares [0] 2 2 3 2 3 3 2" xfId="8360" xr:uid="{AB6B0064-2147-4824-94F0-AB8C98AA3495}"/>
    <cellStyle name="Millares [0] 2 2 3 2 3 3 2 2" xfId="10747" xr:uid="{CD007A97-082C-416F-82D0-5639AF1D3709}"/>
    <cellStyle name="Millares [0] 2 2 3 2 3 3 2 2 2" xfId="15534" xr:uid="{A34D7198-8D9D-4E03-96AA-CE4D13F42091}"/>
    <cellStyle name="Millares [0] 2 2 3 2 3 3 2 2 2 2" xfId="25061" xr:uid="{3B307C77-E8B6-4583-BD0B-11123F8E9356}"/>
    <cellStyle name="Millares [0] 2 2 3 2 3 3 2 2 2 3" xfId="33789" xr:uid="{07BFD0B7-28EE-42C3-BD8F-551AA30E18CF}"/>
    <cellStyle name="Millares [0] 2 2 3 2 3 3 2 2 3" xfId="20295" xr:uid="{59B237BE-D897-4176-B568-D5F32F2EE67D}"/>
    <cellStyle name="Millares [0] 2 2 3 2 3 3 2 2 4" xfId="29153" xr:uid="{1B2BCCB7-BB75-4AC7-AAAF-42C14F3C3018}"/>
    <cellStyle name="Millares [0] 2 2 3 2 3 3 2 3" xfId="13138" xr:uid="{E1B7CAE7-997B-4827-8A08-3DD538F63ACE}"/>
    <cellStyle name="Millares [0] 2 2 3 2 3 3 2 3 2" xfId="22678" xr:uid="{66CF4505-6AE6-406C-B926-4444D2D6E76F}"/>
    <cellStyle name="Millares [0] 2 2 3 2 3 3 2 3 3" xfId="31429" xr:uid="{29A903BF-C624-425E-8F35-E10BFF2E3D11}"/>
    <cellStyle name="Millares [0] 2 2 3 2 3 3 2 4" xfId="17915" xr:uid="{446EEF63-7422-4119-96C8-7F1FA495251C}"/>
    <cellStyle name="Millares [0] 2 2 3 2 3 3 2 5" xfId="26948" xr:uid="{0662872D-FD41-4836-A4A1-E07E3E1AA601}"/>
    <cellStyle name="Millares [0] 2 2 3 2 3 3 3" xfId="9553" xr:uid="{9B54CEE9-2185-46C2-83E0-13E3F7BB7C21}"/>
    <cellStyle name="Millares [0] 2 2 3 2 3 3 3 2" xfId="14336" xr:uid="{6E1E0914-3AFC-48F9-8A0C-67C42E6A9DAA}"/>
    <cellStyle name="Millares [0] 2 2 3 2 3 3 3 2 2" xfId="23870" xr:uid="{1A945829-7E90-4E6C-B2FA-BD58BE09463F}"/>
    <cellStyle name="Millares [0] 2 2 3 2 3 3 3 2 3" xfId="32600" xr:uid="{BAF56A6A-45FB-4844-A965-9DD032BD42E1}"/>
    <cellStyle name="Millares [0] 2 2 3 2 3 3 3 3" xfId="19105" xr:uid="{15820A0F-9185-411A-85EC-420A41ACFE81}"/>
    <cellStyle name="Millares [0] 2 2 3 2 3 3 3 4" xfId="28013" xr:uid="{83895F8A-FFF2-4910-A537-F8CD686157E5}"/>
    <cellStyle name="Millares [0] 2 2 3 2 3 3 4" xfId="11944" xr:uid="{F85477D3-A593-428D-AFDC-50BA3EF59742}"/>
    <cellStyle name="Millares [0] 2 2 3 2 3 3 4 2" xfId="21487" xr:uid="{D7E894F0-A4DC-42C4-BB50-39044E795B71}"/>
    <cellStyle name="Millares [0] 2 2 3 2 3 3 4 3" xfId="30290" xr:uid="{E5E3780A-B164-4B79-874C-B25B55B3F6FF}"/>
    <cellStyle name="Millares [0] 2 2 3 2 3 3 5" xfId="16728" xr:uid="{7DF48195-6755-4543-BB58-D9B5C00440F0}"/>
    <cellStyle name="Millares [0] 2 2 3 2 3 3 6" xfId="26000" xr:uid="{84FA5313-C388-41DF-B88E-D56A9033A8EE}"/>
    <cellStyle name="Millares [0] 2 2 3 2 3 4" xfId="7765" xr:uid="{0D8DE9C9-0D2C-40FA-B7B3-37857453201A}"/>
    <cellStyle name="Millares [0] 2 2 3 2 3 4 2" xfId="10151" xr:uid="{53E10577-BFB8-47C1-B9C4-7021B4029096}"/>
    <cellStyle name="Millares [0] 2 2 3 2 3 4 2 2" xfId="14936" xr:uid="{3F2204F1-F4CF-4F5C-A5D0-CBFEA944076E}"/>
    <cellStyle name="Millares [0] 2 2 3 2 3 4 2 2 2" xfId="24466" xr:uid="{4BB16F1F-575F-4CFF-8550-6993DB43213A}"/>
    <cellStyle name="Millares [0] 2 2 3 2 3 4 2 2 3" xfId="33194" xr:uid="{FDEAC3EA-3378-4E80-811D-63CA5257416D}"/>
    <cellStyle name="Millares [0] 2 2 3 2 3 4 2 3" xfId="19700" xr:uid="{29C1DAF0-D563-4495-9BEE-3F384619AD52}"/>
    <cellStyle name="Millares [0] 2 2 3 2 3 4 2 4" xfId="28564" xr:uid="{1F3F4232-B301-40C3-A750-A81CCBB0908B}"/>
    <cellStyle name="Millares [0] 2 2 3 2 3 4 3" xfId="12542" xr:uid="{12427A78-F2E0-437F-B56B-A189FD4668F4}"/>
    <cellStyle name="Millares [0] 2 2 3 2 3 4 3 2" xfId="22083" xr:uid="{37DAD72F-5C54-46F5-8FB1-671FBCB045AE}"/>
    <cellStyle name="Millares [0] 2 2 3 2 3 4 3 3" xfId="30840" xr:uid="{2D9518CA-969F-46C0-8058-98ED2A27DABA}"/>
    <cellStyle name="Millares [0] 2 2 3 2 3 4 4" xfId="17322" xr:uid="{18478FFC-8B76-46CD-AFD7-E8DD0D2503E1}"/>
    <cellStyle name="Millares [0] 2 2 3 2 3 4 5" xfId="26457" xr:uid="{571E4F3A-C805-463B-9A57-1AB0CF8EE07E}"/>
    <cellStyle name="Millares [0] 2 2 3 2 3 5" xfId="8957" xr:uid="{EB46ED54-6ED9-4C27-9BA9-F388D0F45CD6}"/>
    <cellStyle name="Millares [0] 2 2 3 2 3 5 2" xfId="13738" xr:uid="{990E71A9-95D0-4E4C-96AD-81C30099AE50}"/>
    <cellStyle name="Millares [0] 2 2 3 2 3 5 2 2" xfId="23275" xr:uid="{885D21C1-9C1C-47DD-9E93-A3A1BF25A329}"/>
    <cellStyle name="Millares [0] 2 2 3 2 3 5 2 3" xfId="32006" xr:uid="{CD5C2B64-1C2F-4069-954A-9DC448EA1C99}"/>
    <cellStyle name="Millares [0] 2 2 3 2 3 5 3" xfId="18510" xr:uid="{591F8B68-EF8F-4781-90C7-0249C30861D4}"/>
    <cellStyle name="Millares [0] 2 2 3 2 3 5 4" xfId="27502" xr:uid="{33DBC8CE-03D9-4018-A557-ECC07CC38FD8}"/>
    <cellStyle name="Millares [0] 2 2 3 2 3 6" xfId="11349" xr:uid="{EC474511-E925-4933-997B-5D3F4E04CB78}"/>
    <cellStyle name="Millares [0] 2 2 3 2 3 6 2" xfId="20893" xr:uid="{E0E1B151-EDE9-481B-A05E-F64AA881DA09}"/>
    <cellStyle name="Millares [0] 2 2 3 2 3 6 3" xfId="29743" xr:uid="{2F51768E-4EDB-4CA5-AE37-97D3775D294B}"/>
    <cellStyle name="Millares [0] 2 2 3 2 3 7" xfId="16134" xr:uid="{AC473A9D-7422-4C4D-96B0-9B8D23EAEF92}"/>
    <cellStyle name="Millares [0] 2 2 3 2 3 8" xfId="25605" xr:uid="{1ACBBE96-BB85-40D8-8E6A-36010B82A298}"/>
    <cellStyle name="Millares [0] 2 2 3 2 4" xfId="6733" xr:uid="{1BBA5911-5283-449A-9A37-A85051A75FB1}"/>
    <cellStyle name="Millares [0] 2 2 3 2 4 2" xfId="7319" xr:uid="{DE26B1FE-3C83-43CC-B391-08605D47A039}"/>
    <cellStyle name="Millares [0] 2 2 3 2 4 2 2" xfId="8508" xr:uid="{E11A69FE-3818-4953-A187-F6356E083D8C}"/>
    <cellStyle name="Millares [0] 2 2 3 2 4 2 2 2" xfId="10895" xr:uid="{E9A627D4-358F-4BBD-A102-678CBCEC3222}"/>
    <cellStyle name="Millares [0] 2 2 3 2 4 2 2 2 2" xfId="15683" xr:uid="{1D97545C-DD6D-4ADC-AF19-0D792258516D}"/>
    <cellStyle name="Millares [0] 2 2 3 2 4 2 2 2 2 2" xfId="25210" xr:uid="{94BCFB2B-96CA-4152-B1F5-B682962952C0}"/>
    <cellStyle name="Millares [0] 2 2 3 2 4 2 2 2 2 3" xfId="33938" xr:uid="{3ADE4428-4EAF-45B9-9C16-6D80252E45DB}"/>
    <cellStyle name="Millares [0] 2 2 3 2 4 2 2 2 3" xfId="20444" xr:uid="{B8D1981A-5D27-4418-B544-2452DD18053C}"/>
    <cellStyle name="Millares [0] 2 2 3 2 4 2 2 2 4" xfId="29302" xr:uid="{142A84BA-316E-40C6-8B47-17D753AD0923}"/>
    <cellStyle name="Millares [0] 2 2 3 2 4 2 2 3" xfId="13286" xr:uid="{F74F342A-D878-4A1E-B9EB-B49205E3E0FC}"/>
    <cellStyle name="Millares [0] 2 2 3 2 4 2 2 3 2" xfId="22827" xr:uid="{0EF4E9F8-1866-48BD-9C5C-DB0B70E10F12}"/>
    <cellStyle name="Millares [0] 2 2 3 2 4 2 2 3 3" xfId="31578" xr:uid="{A6B47384-0682-403E-B7D4-9BE3DED35679}"/>
    <cellStyle name="Millares [0] 2 2 3 2 4 2 2 4" xfId="18063" xr:uid="{40008A6F-7BFC-4257-842D-41F662D2EE19}"/>
    <cellStyle name="Millares [0] 2 2 3 2 4 2 2 5" xfId="27082" xr:uid="{507CEF5A-C496-42A6-9B20-9B50B1C5FDE3}"/>
    <cellStyle name="Millares [0] 2 2 3 2 4 2 3" xfId="9701" xr:uid="{2530855E-7239-4BF4-963B-33B92273A85C}"/>
    <cellStyle name="Millares [0] 2 2 3 2 4 2 3 2" xfId="14485" xr:uid="{0AEF433A-B64D-466C-869C-AE61CE601AB1}"/>
    <cellStyle name="Millares [0] 2 2 3 2 4 2 3 2 2" xfId="24019" xr:uid="{855D4A5F-E012-49A6-9440-08DD461FB933}"/>
    <cellStyle name="Millares [0] 2 2 3 2 4 2 3 2 3" xfId="32749" xr:uid="{F9795FB9-8AE8-46F5-952F-DFD225FA9F1B}"/>
    <cellStyle name="Millares [0] 2 2 3 2 4 2 3 3" xfId="19254" xr:uid="{F796092B-EBA3-4D6D-9B58-2B7A5EFBE419}"/>
    <cellStyle name="Millares [0] 2 2 3 2 4 2 3 4" xfId="28147" xr:uid="{CE7B9FD4-8258-4ECA-880F-694CC270222C}"/>
    <cellStyle name="Millares [0] 2 2 3 2 4 2 4" xfId="12092" xr:uid="{E5A5B5B6-4DF7-4DE6-BBDB-5F59F69AFA44}"/>
    <cellStyle name="Millares [0] 2 2 3 2 4 2 4 2" xfId="21636" xr:uid="{FEB6F83B-092F-49D8-9A97-93FE0963ABDF}"/>
    <cellStyle name="Millares [0] 2 2 3 2 4 2 4 3" xfId="30424" xr:uid="{3E6CF8D2-B930-48C4-ABC7-DD984C5E46F3}"/>
    <cellStyle name="Millares [0] 2 2 3 2 4 2 5" xfId="16876" xr:uid="{C7F33602-7900-42EF-B296-1D61C928A702}"/>
    <cellStyle name="Millares [0] 2 2 3 2 4 2 6" xfId="26103" xr:uid="{424060C7-BF2E-4468-BA6D-647CA747A860}"/>
    <cellStyle name="Millares [0] 2 2 3 2 4 3" xfId="7916" xr:uid="{BAD13535-F084-4887-933A-8FC48FA77A02}"/>
    <cellStyle name="Millares [0] 2 2 3 2 4 3 2" xfId="10302" xr:uid="{345A9BC3-404E-494B-AEE7-A62EA17E5724}"/>
    <cellStyle name="Millares [0] 2 2 3 2 4 3 2 2" xfId="15088" xr:uid="{16B449C0-86CA-41D0-AFA3-B2FF9EFFF2F5}"/>
    <cellStyle name="Millares [0] 2 2 3 2 4 3 2 2 2" xfId="24615" xr:uid="{32767BC0-1226-448F-9936-151DADF51816}"/>
    <cellStyle name="Millares [0] 2 2 3 2 4 3 2 2 3" xfId="33343" xr:uid="{4259F84A-9639-42F5-88F0-11727A6191E9}"/>
    <cellStyle name="Millares [0] 2 2 3 2 4 3 2 3" xfId="19849" xr:uid="{59704E20-6186-45F3-AEA6-CA35AA386289}"/>
    <cellStyle name="Millares [0] 2 2 3 2 4 3 2 4" xfId="28713" xr:uid="{6B7FF5AB-BF63-4813-A6C1-55D1EA9666EC}"/>
    <cellStyle name="Millares [0] 2 2 3 2 4 3 3" xfId="12693" xr:uid="{0DB8D1DA-9A8B-491F-82D0-123A5F35941C}"/>
    <cellStyle name="Millares [0] 2 2 3 2 4 3 3 2" xfId="22232" xr:uid="{2F6F4563-68D7-4BE1-A91B-BEEA378A085F}"/>
    <cellStyle name="Millares [0] 2 2 3 2 4 3 3 3" xfId="30989" xr:uid="{E919881D-99DD-4030-A04A-88847FE40019}"/>
    <cellStyle name="Millares [0] 2 2 3 2 4 3 4" xfId="17470" xr:uid="{F3AAB5D0-13F7-4D45-8269-0E1AD793EA86}"/>
    <cellStyle name="Millares [0] 2 2 3 2 4 3 5" xfId="26560" xr:uid="{E1A7B9B1-1F28-496B-9787-24B493714736}"/>
    <cellStyle name="Millares [0] 2 2 3 2 4 4" xfId="9109" xr:uid="{40B68237-BA23-422F-B51A-7DD6D8DF7C3F}"/>
    <cellStyle name="Millares [0] 2 2 3 2 4 4 2" xfId="13890" xr:uid="{E4F9892C-C2AA-4455-8B85-5AA205D0CB77}"/>
    <cellStyle name="Millares [0] 2 2 3 2 4 4 2 2" xfId="23424" xr:uid="{40B20025-A158-4F42-87AE-EA4A8DB40261}"/>
    <cellStyle name="Millares [0] 2 2 3 2 4 4 2 3" xfId="32154" xr:uid="{AC223384-F3DE-45E7-99F0-5506ABCE12A2}"/>
    <cellStyle name="Millares [0] 2 2 3 2 4 4 3" xfId="18659" xr:uid="{6DD5C3EF-43A2-4E3A-9E32-23DAD44D7BCD}"/>
    <cellStyle name="Millares [0] 2 2 3 2 4 4 4" xfId="27625" xr:uid="{2F236990-6A9B-43DB-8E06-AD1500B21616}"/>
    <cellStyle name="Millares [0] 2 2 3 2 4 5" xfId="11500" xr:uid="{ED074F4A-3A85-44F1-B3DC-0684E5745DA4}"/>
    <cellStyle name="Millares [0] 2 2 3 2 4 5 2" xfId="21041" xr:uid="{EF7A90F9-1243-4CCA-AFC3-5A9369649B3F}"/>
    <cellStyle name="Millares [0] 2 2 3 2 4 5 3" xfId="29876" xr:uid="{40EAA71D-A2DD-46C3-9557-67B2000B314E}"/>
    <cellStyle name="Millares [0] 2 2 3 2 4 6" xfId="16283" xr:uid="{196AED56-2F13-44CD-B5E1-03810ECC9FFD}"/>
    <cellStyle name="Millares [0] 2 2 3 2 4 7" xfId="25700" xr:uid="{E92E8152-88CB-414A-8F01-4E32C6984295}"/>
    <cellStyle name="Millares [0] 2 2 3 2 5" xfId="7026" xr:uid="{99F0AC2E-55F3-4F9F-AFD1-FEDECCF4FEBA}"/>
    <cellStyle name="Millares [0] 2 2 3 2 5 2" xfId="8213" xr:uid="{F2F89CAD-5100-42EF-8C1D-6A67B0C65BD1}"/>
    <cellStyle name="Millares [0] 2 2 3 2 5 2 2" xfId="10600" xr:uid="{4FFC34D7-1EC3-4C32-9DE7-198DE15D57CD}"/>
    <cellStyle name="Millares [0] 2 2 3 2 5 2 2 2" xfId="15386" xr:uid="{92F99823-8B4E-45F2-BEE7-806912A32C46}"/>
    <cellStyle name="Millares [0] 2 2 3 2 5 2 2 2 2" xfId="24913" xr:uid="{D099B9E9-9549-44EA-9770-77C8597831A4}"/>
    <cellStyle name="Millares [0] 2 2 3 2 5 2 2 2 3" xfId="33641" xr:uid="{41E4ED1E-2C53-42F1-A2D2-E937196A8DA2}"/>
    <cellStyle name="Millares [0] 2 2 3 2 5 2 2 3" xfId="20147" xr:uid="{F1EC53C7-F37E-486D-B193-129852DCC9BA}"/>
    <cellStyle name="Millares [0] 2 2 3 2 5 2 2 4" xfId="29005" xr:uid="{CF655CB4-D12B-4EEA-BC35-306DB25E8FCD}"/>
    <cellStyle name="Millares [0] 2 2 3 2 5 2 3" xfId="12991" xr:uid="{ECD6A2BC-9140-4A15-95B7-C87E8FA806BB}"/>
    <cellStyle name="Millares [0] 2 2 3 2 5 2 3 2" xfId="22530" xr:uid="{0EE06A01-8EC6-4B58-85DA-5DA02BA305AA}"/>
    <cellStyle name="Millares [0] 2 2 3 2 5 2 3 3" xfId="31281" xr:uid="{ED4ADAA7-DDCF-456B-BB38-1F7A4D86C07E}"/>
    <cellStyle name="Millares [0] 2 2 3 2 5 2 4" xfId="17768" xr:uid="{EE3E54A8-BD54-4032-ABC7-D2DDE3B0E556}"/>
    <cellStyle name="Millares [0] 2 2 3 2 5 2 5" xfId="26808" xr:uid="{2CF8128F-7152-4057-A262-99B8D1515310}"/>
    <cellStyle name="Millares [0] 2 2 3 2 5 3" xfId="9406" xr:uid="{0E926E80-9FA7-47B5-B69F-BB3BDC97896C}"/>
    <cellStyle name="Millares [0] 2 2 3 2 5 3 2" xfId="14188" xr:uid="{FF3A9DF3-CFCF-4340-8B40-5F6FD878C96A}"/>
    <cellStyle name="Millares [0] 2 2 3 2 5 3 2 2" xfId="23722" xr:uid="{72482E63-4728-474B-AAA3-DDC67920A8AD}"/>
    <cellStyle name="Millares [0] 2 2 3 2 5 3 2 3" xfId="32452" xr:uid="{725DBFCD-DA93-4F6B-B21D-0BED92D58C66}"/>
    <cellStyle name="Millares [0] 2 2 3 2 5 3 3" xfId="18957" xr:uid="{89340542-5C88-41C5-823D-14804276429F}"/>
    <cellStyle name="Millares [0] 2 2 3 2 5 3 4" xfId="27873" xr:uid="{29B036AE-E1E4-4D38-A672-E809F34BCC30}"/>
    <cellStyle name="Millares [0] 2 2 3 2 5 4" xfId="11797" xr:uid="{186CC741-E6B0-4128-8B1F-0A059ED42562}"/>
    <cellStyle name="Millares [0] 2 2 3 2 5 4 2" xfId="21339" xr:uid="{FF8A8442-F93F-40C3-8792-F90DA4DBEEF5}"/>
    <cellStyle name="Millares [0] 2 2 3 2 5 4 3" xfId="30150" xr:uid="{F2F7FD90-AD1A-438F-815E-7CC390929ED5}"/>
    <cellStyle name="Millares [0] 2 2 3 2 5 5" xfId="16581" xr:uid="{41151594-3936-4B62-A8D9-B91C75D61462}"/>
    <cellStyle name="Millares [0] 2 2 3 2 5 6" xfId="25902" xr:uid="{70D32A69-B82D-4C96-ACFF-AA6B160FBE37}"/>
    <cellStyle name="Millares [0] 2 2 3 2 6" xfId="7616" xr:uid="{E2475D98-96FD-43D7-A405-0770D57FFA50}"/>
    <cellStyle name="Millares [0] 2 2 3 2 6 2" xfId="10000" xr:uid="{E8AD27CE-F3C3-4DB6-8246-9A3577C11BE3}"/>
    <cellStyle name="Millares [0] 2 2 3 2 6 2 2" xfId="14785" xr:uid="{D38E8EE8-08AE-45C2-B136-A8B2C732D280}"/>
    <cellStyle name="Millares [0] 2 2 3 2 6 2 2 2" xfId="24318" xr:uid="{DAFC28C0-B559-4CDF-858D-742F97EBB7CA}"/>
    <cellStyle name="Millares [0] 2 2 3 2 6 2 2 3" xfId="33046" xr:uid="{A40B4233-B14D-45D1-B3D0-F0A61F8B62CD}"/>
    <cellStyle name="Millares [0] 2 2 3 2 6 2 3" xfId="19553" xr:uid="{0D6A8B3B-C291-4938-A69E-58EDDE419E42}"/>
    <cellStyle name="Millares [0] 2 2 3 2 6 2 4" xfId="28425" xr:uid="{64045718-68F4-4BA5-BEFE-4FDEA5042E81}"/>
    <cellStyle name="Millares [0] 2 2 3 2 6 3" xfId="12391" xr:uid="{00D49326-56BA-403F-BCA6-77BE6571DA1F}"/>
    <cellStyle name="Millares [0] 2 2 3 2 6 3 2" xfId="21935" xr:uid="{BB4F8E30-11E8-4FCA-AF99-259C5D2A24B2}"/>
    <cellStyle name="Millares [0] 2 2 3 2 6 3 3" xfId="30700" xr:uid="{39EC666B-1BBE-4DEE-AF04-BFA9AA4774C0}"/>
    <cellStyle name="Millares [0] 2 2 3 2 6 4" xfId="17175" xr:uid="{1929C4BA-EE43-4CE6-AEC9-F4C73501FF10}"/>
    <cellStyle name="Millares [0] 2 2 3 2 6 5" xfId="26354" xr:uid="{D6B19AD0-FED3-4B3C-880E-B685F24DC85D}"/>
    <cellStyle name="Millares [0] 2 2 3 2 7" xfId="8806" xr:uid="{C031FD3E-934F-4C94-8E54-A5D1EA0A2131}"/>
    <cellStyle name="Millares [0] 2 2 3 2 7 2" xfId="13587" xr:uid="{EC1F4855-46F6-4582-8D52-203DB0FFCDF1}"/>
    <cellStyle name="Millares [0] 2 2 3 2 7 2 2" xfId="23127" xr:uid="{3838592F-3E80-4969-8A11-6D7884FA4EB9}"/>
    <cellStyle name="Millares [0] 2 2 3 2 7 2 3" xfId="31863" xr:uid="{3B430D7F-8AFC-4B3B-B4C8-FB3A5C1EF984}"/>
    <cellStyle name="Millares [0] 2 2 3 2 7 3" xfId="18363" xr:uid="{B88B0442-8E9D-4201-A357-D75E87BD19B7}"/>
    <cellStyle name="Millares [0] 2 2 3 2 7 4" xfId="27375" xr:uid="{7F33A43F-AB39-415B-AC88-0E460BB882F3}"/>
    <cellStyle name="Millares [0] 2 2 3 2 8" xfId="11197" xr:uid="{DF38D389-450D-46BF-9D69-B9449890E3F7}"/>
    <cellStyle name="Millares [0] 2 2 3 2 8 2" xfId="20745" xr:uid="{8DAD8BEE-A46E-46BD-897E-2075F08671D6}"/>
    <cellStyle name="Millares [0] 2 2 3 2 8 3" xfId="29599" xr:uid="{A5020D5C-ACAD-4941-95C5-19692A000D0B}"/>
    <cellStyle name="Millares [0] 2 2 3 2 9" xfId="15986" xr:uid="{CEF9B9C8-665E-417D-9A65-861F459CF39D}"/>
    <cellStyle name="Millares [0] 2 2 3 3" xfId="6494" xr:uid="{CE58C227-EB72-4B1A-A790-2EF7AD0C9F14}"/>
    <cellStyle name="Millares [0] 2 2 3 3 2" xfId="6627" xr:uid="{D0C08E24-8ED4-44BD-A324-FDD578986D7C}"/>
    <cellStyle name="Millares [0] 2 2 3 3 2 2" xfId="6916" xr:uid="{5DDD5D1B-1BC9-4B68-8B5E-1FE5DBB47F9D}"/>
    <cellStyle name="Millares [0] 2 2 3 3 2 2 2" xfId="7504" xr:uid="{56887374-07F3-483B-B775-00A82D0BE35C}"/>
    <cellStyle name="Millares [0] 2 2 3 3 2 2 2 2" xfId="8693" xr:uid="{EE08AF33-C51D-4D6B-AD00-DEA7946EDAAD}"/>
    <cellStyle name="Millares [0] 2 2 3 3 2 2 2 2 2" xfId="11080" xr:uid="{799F6C5D-5CC1-4FF4-BEC5-D641501F0938}"/>
    <cellStyle name="Millares [0] 2 2 3 3 2 2 2 2 2 2" xfId="15868" xr:uid="{CC4F869F-4CEE-481B-B80A-CECB2A680C9C}"/>
    <cellStyle name="Millares [0] 2 2 3 3 2 2 2 2 2 2 2" xfId="25395" xr:uid="{0A47030F-DB93-4488-B5DE-82E384127785}"/>
    <cellStyle name="Millares [0] 2 2 3 3 2 2 2 2 2 2 3" xfId="34123" xr:uid="{6DD1614F-7229-42CA-8153-0A17DC5BC53E}"/>
    <cellStyle name="Millares [0] 2 2 3 3 2 2 2 2 2 3" xfId="20629" xr:uid="{28BB7E4C-A56C-4060-8D87-3F2BAE5ACFFE}"/>
    <cellStyle name="Millares [0] 2 2 3 3 2 2 2 2 2 4" xfId="29487" xr:uid="{7AA1468A-311E-4199-B52E-64C63468ED73}"/>
    <cellStyle name="Millares [0] 2 2 3 3 2 2 2 2 3" xfId="13471" xr:uid="{BF8CBF2A-90CE-4A85-B936-73E7619B2AFA}"/>
    <cellStyle name="Millares [0] 2 2 3 3 2 2 2 2 3 2" xfId="23012" xr:uid="{D95C4243-0C52-4777-BE13-6F2C0F4881D6}"/>
    <cellStyle name="Millares [0] 2 2 3 3 2 2 2 2 3 3" xfId="31763" xr:uid="{F8E71492-5094-4714-9C9A-CD0A533627EC}"/>
    <cellStyle name="Millares [0] 2 2 3 3 2 2 2 2 4" xfId="18248" xr:uid="{093D2C29-824F-4ADD-8D2C-191B1323CE32}"/>
    <cellStyle name="Millares [0] 2 2 3 3 2 2 2 2 5" xfId="27262" xr:uid="{18A32D70-588E-4CD9-90F0-51E541AEE334}"/>
    <cellStyle name="Millares [0] 2 2 3 3 2 2 2 3" xfId="9886" xr:uid="{4EB99B51-06A0-4382-B18C-509D67C41366}"/>
    <cellStyle name="Millares [0] 2 2 3 3 2 2 2 3 2" xfId="14670" xr:uid="{6B9FACB6-847E-4B3F-BD24-C8066C5823DE}"/>
    <cellStyle name="Millares [0] 2 2 3 3 2 2 2 3 2 2" xfId="24204" xr:uid="{F98CC206-4FEE-4FA6-A780-1D8722F494B3}"/>
    <cellStyle name="Millares [0] 2 2 3 3 2 2 2 3 2 3" xfId="32934" xr:uid="{A79E2E8C-6D54-4E2F-B21C-A7A61997471A}"/>
    <cellStyle name="Millares [0] 2 2 3 3 2 2 2 3 3" xfId="19439" xr:uid="{7F4E52F7-79A3-4A6E-A76C-FFC392A5C4E9}"/>
    <cellStyle name="Millares [0] 2 2 3 3 2 2 2 3 4" xfId="28327" xr:uid="{D426DD8C-E709-4F4E-920C-706F1F48DD1E}"/>
    <cellStyle name="Millares [0] 2 2 3 3 2 2 2 4" xfId="12277" xr:uid="{4140F39B-29B2-4C7A-8D84-FB91A8E0DA7C}"/>
    <cellStyle name="Millares [0] 2 2 3 3 2 2 2 4 2" xfId="21821" xr:uid="{84471DFE-0E5F-4FCD-9AE4-2CB25D2F0004}"/>
    <cellStyle name="Millares [0] 2 2 3 3 2 2 2 4 3" xfId="30604" xr:uid="{EF684BDB-FA35-4E9E-B348-8EF9F982AF9F}"/>
    <cellStyle name="Millares [0] 2 2 3 3 2 2 2 5" xfId="17061" xr:uid="{506230A2-2475-4188-8829-A95E569ED4D1}"/>
    <cellStyle name="Millares [0] 2 2 3 3 2 2 2 6" xfId="26257" xr:uid="{A1E2DE12-FD4B-4848-83F3-4DE110A5F9A1}"/>
    <cellStyle name="Millares [0] 2 2 3 3 2 2 3" xfId="8101" xr:uid="{F525ABC3-51FE-4464-A78D-E1F58D07936C}"/>
    <cellStyle name="Millares [0] 2 2 3 3 2 2 3 2" xfId="10487" xr:uid="{29C4A1D1-5CB4-4DBE-9789-2F39C7CEB313}"/>
    <cellStyle name="Millares [0] 2 2 3 3 2 2 3 2 2" xfId="15273" xr:uid="{5035DD18-A7CD-49B5-A005-E324E1FF59FA}"/>
    <cellStyle name="Millares [0] 2 2 3 3 2 2 3 2 2 2" xfId="24800" xr:uid="{43E0394E-96D9-451B-BFA8-3113EC5AB98B}"/>
    <cellStyle name="Millares [0] 2 2 3 3 2 2 3 2 2 3" xfId="33528" xr:uid="{63A4A762-A18D-4070-94E9-E4DF02FCDA9C}"/>
    <cellStyle name="Millares [0] 2 2 3 3 2 2 3 2 3" xfId="20034" xr:uid="{0F10334D-1B5C-49D4-9EE8-E138F4CCD571}"/>
    <cellStyle name="Millares [0] 2 2 3 3 2 2 3 2 4" xfId="28898" xr:uid="{BB06CD77-345C-494A-A761-D2FC0A84AEBB}"/>
    <cellStyle name="Millares [0] 2 2 3 3 2 2 3 3" xfId="12878" xr:uid="{EBF087F0-9721-4369-895B-AFD7BD0DB0A9}"/>
    <cellStyle name="Millares [0] 2 2 3 3 2 2 3 3 2" xfId="22417" xr:uid="{41AEA8BB-3D9A-4F09-9731-B39DF68FC5E4}"/>
    <cellStyle name="Millares [0] 2 2 3 3 2 2 3 3 3" xfId="31174" xr:uid="{FA96B5CC-9E7E-42C0-AC31-EC08111F2211}"/>
    <cellStyle name="Millares [0] 2 2 3 3 2 2 3 4" xfId="17655" xr:uid="{FD8801F9-55AE-447B-94B1-89E9A5F9E4FB}"/>
    <cellStyle name="Millares [0] 2 2 3 3 2 2 3 5" xfId="26714" xr:uid="{A57EBE41-BB87-4955-9FCC-389A42F7A19E}"/>
    <cellStyle name="Millares [0] 2 2 3 3 2 2 4" xfId="9294" xr:uid="{FA2C6FCB-89AC-4735-88BF-269F879DE3DD}"/>
    <cellStyle name="Millares [0] 2 2 3 3 2 2 4 2" xfId="14075" xr:uid="{EC013704-C72D-4768-866C-FB19AEBEB461}"/>
    <cellStyle name="Millares [0] 2 2 3 3 2 2 4 2 2" xfId="23609" xr:uid="{F7B2A3E5-6231-4DAF-BC25-5C9DF0BFF4E0}"/>
    <cellStyle name="Millares [0] 2 2 3 3 2 2 4 2 3" xfId="32339" xr:uid="{D8C21366-0508-4F46-8240-47DEBCD4EBCF}"/>
    <cellStyle name="Millares [0] 2 2 3 3 2 2 4 3" xfId="18844" xr:uid="{4AFB8761-0193-48F5-B9EB-255D62036CA5}"/>
    <cellStyle name="Millares [0] 2 2 3 3 2 2 4 4" xfId="27779" xr:uid="{EB8EA6A2-610F-486D-9B7D-3987E0EAA390}"/>
    <cellStyle name="Millares [0] 2 2 3 3 2 2 5" xfId="11685" xr:uid="{C45E235C-FF2E-498E-9A93-1E80A1859749}"/>
    <cellStyle name="Millares [0] 2 2 3 3 2 2 5 2" xfId="21226" xr:uid="{7302E3FC-B0FC-4083-AD6D-C3935D92DA0D}"/>
    <cellStyle name="Millares [0] 2 2 3 3 2 2 5 3" xfId="30056" xr:uid="{C373EC21-8CB1-45B9-B0D3-6A852706E6D6}"/>
    <cellStyle name="Millares [0] 2 2 3 3 2 2 6" xfId="16468" xr:uid="{38FC4B96-A5F1-41A3-BF65-CC480F1D351B}"/>
    <cellStyle name="Millares [0] 2 2 3 3 2 2 7" xfId="25823" xr:uid="{E90A68CF-58B5-4B42-B2B4-EA9FAF51446B}"/>
    <cellStyle name="Millares [0] 2 2 3 3 2 3" xfId="7208" xr:uid="{F0F6112D-BD65-4697-8D6E-2E84A967FD28}"/>
    <cellStyle name="Millares [0] 2 2 3 3 2 3 2" xfId="8397" xr:uid="{AF54B520-C0F3-4F78-9CA8-0537E729AF85}"/>
    <cellStyle name="Millares [0] 2 2 3 3 2 3 2 2" xfId="10784" xr:uid="{20310E8F-5B5E-42FD-9C5D-6E0DAD6C411C}"/>
    <cellStyle name="Millares [0] 2 2 3 3 2 3 2 2 2" xfId="15571" xr:uid="{9CB7A692-91A9-4C3F-87E4-EBC2BE9F8598}"/>
    <cellStyle name="Millares [0] 2 2 3 3 2 3 2 2 2 2" xfId="25098" xr:uid="{2B6E61CD-55BD-45B4-ACEC-C4AB1CEFFFEA}"/>
    <cellStyle name="Millares [0] 2 2 3 3 2 3 2 2 2 3" xfId="33826" xr:uid="{1599076B-9581-4FFE-AC90-A6D8D93B64BA}"/>
    <cellStyle name="Millares [0] 2 2 3 3 2 3 2 2 3" xfId="20332" xr:uid="{F79B1E6D-CE9B-42E9-8BCA-F06F34D3137C}"/>
    <cellStyle name="Millares [0] 2 2 3 3 2 3 2 2 4" xfId="29190" xr:uid="{26B3A5F2-EBFE-4633-A426-E56A099E7570}"/>
    <cellStyle name="Millares [0] 2 2 3 3 2 3 2 3" xfId="13175" xr:uid="{F8F74380-DA1D-4EC0-9092-EFCC5E32A298}"/>
    <cellStyle name="Millares [0] 2 2 3 3 2 3 2 3 2" xfId="22715" xr:uid="{5E9CDB07-3C4C-42AD-85F3-931B03066A73}"/>
    <cellStyle name="Millares [0] 2 2 3 3 2 3 2 3 3" xfId="31466" xr:uid="{6F2B8C44-493D-4AC3-9AFC-95A7EC6CAF3D}"/>
    <cellStyle name="Millares [0] 2 2 3 3 2 3 2 4" xfId="17952" xr:uid="{B21D554E-7885-480F-83EF-7300D22E1C75}"/>
    <cellStyle name="Millares [0] 2 2 3 3 2 3 2 5" xfId="26985" xr:uid="{54EA90EE-4C95-47E6-A3A5-7F3949F038D7}"/>
    <cellStyle name="Millares [0] 2 2 3 3 2 3 3" xfId="9590" xr:uid="{1834CC58-FBC2-4521-85DD-7196CE7376F1}"/>
    <cellStyle name="Millares [0] 2 2 3 3 2 3 3 2" xfId="14373" xr:uid="{CF766449-B494-400C-A3AE-C991AF5E6508}"/>
    <cellStyle name="Millares [0] 2 2 3 3 2 3 3 2 2" xfId="23907" xr:uid="{DFAA1C2B-9168-42D3-AFC1-5ACE97D4EC14}"/>
    <cellStyle name="Millares [0] 2 2 3 3 2 3 3 2 3" xfId="32637" xr:uid="{768F090F-09A3-47EC-92F0-B41F92029F31}"/>
    <cellStyle name="Millares [0] 2 2 3 3 2 3 3 3" xfId="19142" xr:uid="{E92FE6F7-364C-497D-B063-661A99D26ECE}"/>
    <cellStyle name="Millares [0] 2 2 3 3 2 3 3 4" xfId="28050" xr:uid="{AF8260A7-9313-44D3-893C-A25951568F78}"/>
    <cellStyle name="Millares [0] 2 2 3 3 2 3 4" xfId="11981" xr:uid="{6F0B87BA-7EC6-423C-8A09-B388C4EDBB36}"/>
    <cellStyle name="Millares [0] 2 2 3 3 2 3 4 2" xfId="21524" xr:uid="{7DE54B39-1B97-49CB-8DFA-4DC1F18D65D0}"/>
    <cellStyle name="Millares [0] 2 2 3 3 2 3 4 3" xfId="30327" xr:uid="{AD848024-F186-439E-913A-C966E75A2BED}"/>
    <cellStyle name="Millares [0] 2 2 3 3 2 3 5" xfId="16765" xr:uid="{72DF3FAD-5E1B-4673-BB05-944A3784FAE1}"/>
    <cellStyle name="Millares [0] 2 2 3 3 2 3 6" xfId="26026" xr:uid="{3EB7C533-B5DC-42CF-8116-F8AD1770F953}"/>
    <cellStyle name="Millares [0] 2 2 3 3 2 4" xfId="7804" xr:uid="{99752F8D-3677-4086-AE68-7E6C1CF72416}"/>
    <cellStyle name="Millares [0] 2 2 3 3 2 4 2" xfId="10190" xr:uid="{6064B578-8B43-4502-93F5-1B8ADD26064F}"/>
    <cellStyle name="Millares [0] 2 2 3 3 2 4 2 2" xfId="14975" xr:uid="{2F7019B6-1CDA-4F52-8CFD-01E768E59E97}"/>
    <cellStyle name="Millares [0] 2 2 3 3 2 4 2 2 2" xfId="24503" xr:uid="{CF41044A-F494-40EE-9A2A-C7423493B0F1}"/>
    <cellStyle name="Millares [0] 2 2 3 3 2 4 2 2 3" xfId="33231" xr:uid="{FBBF737C-9D25-47BF-913F-5C0246E7F66C}"/>
    <cellStyle name="Millares [0] 2 2 3 3 2 4 2 3" xfId="19737" xr:uid="{1D33CD85-5A64-4136-A781-2B4B6C902F3C}"/>
    <cellStyle name="Millares [0] 2 2 3 3 2 4 2 4" xfId="28601" xr:uid="{25AAFAA1-53B9-41D9-A15B-4845C64C9554}"/>
    <cellStyle name="Millares [0] 2 2 3 3 2 4 3" xfId="12581" xr:uid="{AEF99F97-B675-4F1C-9DE4-186AEA8E7D94}"/>
    <cellStyle name="Millares [0] 2 2 3 3 2 4 3 2" xfId="22120" xr:uid="{9E19C2F9-3D41-4E56-A99F-230CB952289B}"/>
    <cellStyle name="Millares [0] 2 2 3 3 2 4 3 3" xfId="30877" xr:uid="{26AD9CD6-F142-49CC-9588-D8F58ED174B0}"/>
    <cellStyle name="Millares [0] 2 2 3 3 2 4 4" xfId="17359" xr:uid="{6461E625-93E3-4BCC-A76A-88CFB4BAE700}"/>
    <cellStyle name="Millares [0] 2 2 3 3 2 4 5" xfId="26483" xr:uid="{4624D226-F12F-407E-8053-7D28A39D4EF2}"/>
    <cellStyle name="Millares [0] 2 2 3 3 2 5" xfId="8996" xr:uid="{45AFF08A-CF34-4060-B542-851C67BCFF0B}"/>
    <cellStyle name="Millares [0] 2 2 3 3 2 5 2" xfId="13777" xr:uid="{000E6E11-B1BF-44D8-8088-5B0BE44E5C86}"/>
    <cellStyle name="Millares [0] 2 2 3 3 2 5 2 2" xfId="23312" xr:uid="{42997186-9DBA-4818-99C5-3E8C342422B9}"/>
    <cellStyle name="Millares [0] 2 2 3 3 2 5 2 3" xfId="32043" xr:uid="{A5089BA1-E299-4749-AF8C-114DEFFF8BFA}"/>
    <cellStyle name="Millares [0] 2 2 3 3 2 5 3" xfId="18547" xr:uid="{14F9F08A-57AD-4D00-B13E-5B7ABC4458B8}"/>
    <cellStyle name="Millares [0] 2 2 3 3 2 5 4" xfId="27534" xr:uid="{4B696DF0-E543-421A-999C-7CCDD2AD3FDF}"/>
    <cellStyle name="Millares [0] 2 2 3 3 2 6" xfId="11388" xr:uid="{E66C5A72-501F-4B77-962D-4122AA0B09A4}"/>
    <cellStyle name="Millares [0] 2 2 3 3 2 6 2" xfId="20930" xr:uid="{B8FF97F2-DF27-436C-A820-7609EEECB3D0}"/>
    <cellStyle name="Millares [0] 2 2 3 3 2 6 3" xfId="29780" xr:uid="{D3A20917-5A4D-4A94-A940-DC11BDB77A4F}"/>
    <cellStyle name="Millares [0] 2 2 3 3 2 7" xfId="16171" xr:uid="{7A06B6FB-DB76-4AD5-B36F-BBD5EC1AA652}"/>
    <cellStyle name="Millares [0] 2 2 3 3 2 8" xfId="25628" xr:uid="{5D7DCD40-2907-4B68-9822-961D624D60F6}"/>
    <cellStyle name="Millares [0] 2 2 3 3 3" xfId="6770" xr:uid="{E6639415-3B99-4CE9-8EDA-7326BA281004}"/>
    <cellStyle name="Millares [0] 2 2 3 3 3 2" xfId="7356" xr:uid="{6F16D08F-EF5C-497C-B4D3-69145DD2C75F}"/>
    <cellStyle name="Millares [0] 2 2 3 3 3 2 2" xfId="8545" xr:uid="{B9DE47F8-1F05-4B29-9C37-EDF76033B2BA}"/>
    <cellStyle name="Millares [0] 2 2 3 3 3 2 2 2" xfId="10932" xr:uid="{0E579F6B-8E72-4D36-99D5-FAD03BB6B4BC}"/>
    <cellStyle name="Millares [0] 2 2 3 3 3 2 2 2 2" xfId="15720" xr:uid="{3F97374C-B1BF-473B-AE57-4020C26B6806}"/>
    <cellStyle name="Millares [0] 2 2 3 3 3 2 2 2 2 2" xfId="25247" xr:uid="{BD6A03F1-1B77-4975-8215-5E67FFF20C96}"/>
    <cellStyle name="Millares [0] 2 2 3 3 3 2 2 2 2 3" xfId="33975" xr:uid="{CCE64B70-061F-48AF-93F1-8CE1181DE681}"/>
    <cellStyle name="Millares [0] 2 2 3 3 3 2 2 2 3" xfId="20481" xr:uid="{2A8FA0CA-5EA1-4A79-BC07-13037F51FC12}"/>
    <cellStyle name="Millares [0] 2 2 3 3 3 2 2 2 4" xfId="29339" xr:uid="{35F645A5-582D-401C-A9AD-62FBADC55BD6}"/>
    <cellStyle name="Millares [0] 2 2 3 3 3 2 2 3" xfId="13323" xr:uid="{312AB3FB-DFEB-4DA6-ABC4-2D41F24C47F9}"/>
    <cellStyle name="Millares [0] 2 2 3 3 3 2 2 3 2" xfId="22864" xr:uid="{A674EADE-746D-4E74-BDF5-BB979BF9C8DE}"/>
    <cellStyle name="Millares [0] 2 2 3 3 3 2 2 3 3" xfId="31615" xr:uid="{F08060F0-D5C5-4611-9401-42B4B1DACECA}"/>
    <cellStyle name="Millares [0] 2 2 3 3 3 2 2 4" xfId="18100" xr:uid="{B07415BF-CF2C-41E7-8ECC-987FF48925B5}"/>
    <cellStyle name="Millares [0] 2 2 3 3 3 2 2 5" xfId="27115" xr:uid="{11ABB21C-F387-4707-9379-C2D3EC3E586B}"/>
    <cellStyle name="Millares [0] 2 2 3 3 3 2 3" xfId="9738" xr:uid="{45DE3B59-675D-485E-8630-25C79B4D7FA6}"/>
    <cellStyle name="Millares [0] 2 2 3 3 3 2 3 2" xfId="14522" xr:uid="{53E038C2-0304-427B-8D4B-98275952B053}"/>
    <cellStyle name="Millares [0] 2 2 3 3 3 2 3 2 2" xfId="24056" xr:uid="{390CAB3C-AE8B-42D2-8FEE-E0F1D83D96BE}"/>
    <cellStyle name="Millares [0] 2 2 3 3 3 2 3 2 3" xfId="32786" xr:uid="{896CE867-16B3-44E9-B0FA-A7F1565AFAE7}"/>
    <cellStyle name="Millares [0] 2 2 3 3 3 2 3 3" xfId="19291" xr:uid="{CBAE9377-0512-4273-8B43-4FE79ECF86E0}"/>
    <cellStyle name="Millares [0] 2 2 3 3 3 2 3 4" xfId="28180" xr:uid="{6240729E-448F-4D04-8AF1-6D8620A4F6EC}"/>
    <cellStyle name="Millares [0] 2 2 3 3 3 2 4" xfId="12129" xr:uid="{C1F88C87-3B9A-4A76-91B9-8E931EED1CF0}"/>
    <cellStyle name="Millares [0] 2 2 3 3 3 2 4 2" xfId="21673" xr:uid="{D9FE7606-FD4B-4074-B4F8-AC820C7749BE}"/>
    <cellStyle name="Millares [0] 2 2 3 3 3 2 4 3" xfId="30457" xr:uid="{3ACF891E-402A-42E8-80B1-D6D1A82B48EE}"/>
    <cellStyle name="Millares [0] 2 2 3 3 3 2 5" xfId="16913" xr:uid="{69F1D7A3-D44C-4C1B-BEF8-9DB0CD192557}"/>
    <cellStyle name="Millares [0] 2 2 3 3 3 2 6" xfId="26132" xr:uid="{53596F1D-A3C6-4C25-A54B-3399A3F3A589}"/>
    <cellStyle name="Millares [0] 2 2 3 3 3 3" xfId="7953" xr:uid="{7A6110D9-D9A8-4DBB-B07F-0B7D55BC23A2}"/>
    <cellStyle name="Millares [0] 2 2 3 3 3 3 2" xfId="10339" xr:uid="{280D61BE-90FA-423F-B158-5B6844B9EE59}"/>
    <cellStyle name="Millares [0] 2 2 3 3 3 3 2 2" xfId="15125" xr:uid="{F0FDBB97-7CEB-4BF4-8CC6-47DD215EB5C1}"/>
    <cellStyle name="Millares [0] 2 2 3 3 3 3 2 2 2" xfId="24652" xr:uid="{A3FB06F3-5A2C-4D37-B89D-C1C308C1D417}"/>
    <cellStyle name="Millares [0] 2 2 3 3 3 3 2 2 3" xfId="33380" xr:uid="{CAF0D8FE-4794-4FE6-A47D-4C38D4E8CF0E}"/>
    <cellStyle name="Millares [0] 2 2 3 3 3 3 2 3" xfId="19886" xr:uid="{2505AA94-4CC8-4490-8A98-C6DB8FADA488}"/>
    <cellStyle name="Millares [0] 2 2 3 3 3 3 2 4" xfId="28750" xr:uid="{7E70EF01-6D1B-4E98-A47D-057CF25E80A9}"/>
    <cellStyle name="Millares [0] 2 2 3 3 3 3 3" xfId="12730" xr:uid="{8252322E-0381-40F1-93A9-9F361FBE02C4}"/>
    <cellStyle name="Millares [0] 2 2 3 3 3 3 3 2" xfId="22269" xr:uid="{48638D1A-639C-4721-8AB3-2D8153FD0383}"/>
    <cellStyle name="Millares [0] 2 2 3 3 3 3 3 3" xfId="31026" xr:uid="{08BF3FB9-A8CC-425E-AB17-1C4E6A5B6C16}"/>
    <cellStyle name="Millares [0] 2 2 3 3 3 3 4" xfId="17507" xr:uid="{7E247790-236A-4810-9DE7-8D70421BA39B}"/>
    <cellStyle name="Millares [0] 2 2 3 3 3 3 5" xfId="26589" xr:uid="{71EF0B8D-74AD-43E8-9DEC-5C4B044DB752}"/>
    <cellStyle name="Millares [0] 2 2 3 3 3 4" xfId="9146" xr:uid="{A2C6A38E-ADD2-4F46-BE83-9CD9DD4BDC25}"/>
    <cellStyle name="Millares [0] 2 2 3 3 3 4 2" xfId="13927" xr:uid="{8951CFBE-5FE3-4535-80AA-13F85F3B8F16}"/>
    <cellStyle name="Millares [0] 2 2 3 3 3 4 2 2" xfId="23461" xr:uid="{2D2BBEB4-3029-4602-B5CE-62BA066CF4FD}"/>
    <cellStyle name="Millares [0] 2 2 3 3 3 4 2 3" xfId="32191" xr:uid="{99DD9A17-704C-40DF-B74C-473FB8C55196}"/>
    <cellStyle name="Millares [0] 2 2 3 3 3 4 3" xfId="18696" xr:uid="{A9F65A54-36E4-464A-ADD6-5C5AB0B30DD7}"/>
    <cellStyle name="Millares [0] 2 2 3 3 3 4 4" xfId="27654" xr:uid="{DBB4854F-1564-4E9E-9ADA-35EAD757EC98}"/>
    <cellStyle name="Millares [0] 2 2 3 3 3 5" xfId="11537" xr:uid="{3D285679-4D1B-457C-952B-77985EC654E2}"/>
    <cellStyle name="Millares [0] 2 2 3 3 3 5 2" xfId="21078" xr:uid="{C0A19A91-0FDA-4A4C-AC12-95718866842A}"/>
    <cellStyle name="Millares [0] 2 2 3 3 3 5 3" xfId="29909" xr:uid="{CD9A021D-DF79-4D68-9480-59FC535BE398}"/>
    <cellStyle name="Millares [0] 2 2 3 3 3 6" xfId="16320" xr:uid="{9265E1A3-35DC-4ACB-957E-1BA3F5B21148}"/>
    <cellStyle name="Millares [0] 2 2 3 3 3 7" xfId="25723" xr:uid="{DFB3376B-7571-4E17-BEF1-7CCAA39A0945}"/>
    <cellStyle name="Millares [0] 2 2 3 3 4" xfId="7063" xr:uid="{A606BD86-4841-47D8-A190-8E4169A8E87F}"/>
    <cellStyle name="Millares [0] 2 2 3 3 4 2" xfId="8250" xr:uid="{86A20865-ABC2-420F-B3C7-DA1DFB0D0855}"/>
    <cellStyle name="Millares [0] 2 2 3 3 4 2 2" xfId="10637" xr:uid="{35DBDF21-B9C1-4BEC-BC0C-027625C591DD}"/>
    <cellStyle name="Millares [0] 2 2 3 3 4 2 2 2" xfId="15423" xr:uid="{B3DB6CC2-7343-4D98-B48E-806C3B3CCE06}"/>
    <cellStyle name="Millares [0] 2 2 3 3 4 2 2 2 2" xfId="24950" xr:uid="{262A13D2-F361-41FF-BAD4-FC875A619B53}"/>
    <cellStyle name="Millares [0] 2 2 3 3 4 2 2 2 3" xfId="33678" xr:uid="{BB304B12-C44C-4E3B-8DE6-F7566EB3A405}"/>
    <cellStyle name="Millares [0] 2 2 3 3 4 2 2 3" xfId="20184" xr:uid="{CE45A35A-EF91-48DD-8659-09A3E5A88370}"/>
    <cellStyle name="Millares [0] 2 2 3 3 4 2 2 4" xfId="29042" xr:uid="{BBCB43FE-D687-4540-91B9-FB4034201393}"/>
    <cellStyle name="Millares [0] 2 2 3 3 4 2 3" xfId="13028" xr:uid="{ABE358ED-BB77-4260-B096-204733FF9609}"/>
    <cellStyle name="Millares [0] 2 2 3 3 4 2 3 2" xfId="22567" xr:uid="{9ED0FA08-1A8A-47B5-827D-AC39A723C59C}"/>
    <cellStyle name="Millares [0] 2 2 3 3 4 2 3 3" xfId="31318" xr:uid="{5B749B3C-B18B-4116-B756-E078525CC159}"/>
    <cellStyle name="Millares [0] 2 2 3 3 4 2 4" xfId="17805" xr:uid="{6B0E8DA2-8A44-4172-8371-F28AF0329FE1}"/>
    <cellStyle name="Millares [0] 2 2 3 3 4 2 5" xfId="26837" xr:uid="{323144E6-0DE7-4FD7-BA22-9C7D91BF2B3C}"/>
    <cellStyle name="Millares [0] 2 2 3 3 4 3" xfId="9443" xr:uid="{BF6C3430-C5E4-4260-A4C6-EC42D0204658}"/>
    <cellStyle name="Millares [0] 2 2 3 3 4 3 2" xfId="14225" xr:uid="{221B2344-1F29-4817-9A11-DA4BEB35BE3D}"/>
    <cellStyle name="Millares [0] 2 2 3 3 4 3 2 2" xfId="23759" xr:uid="{D0A4768C-39EF-44EB-B865-F99245C34AFB}"/>
    <cellStyle name="Millares [0] 2 2 3 3 4 3 2 3" xfId="32489" xr:uid="{3BB73885-369F-4CDF-9A60-AD952517466D}"/>
    <cellStyle name="Millares [0] 2 2 3 3 4 3 3" xfId="18994" xr:uid="{DB810750-2DE5-40B2-B4F6-753369E89143}"/>
    <cellStyle name="Millares [0] 2 2 3 3 4 3 4" xfId="27902" xr:uid="{3054C39A-3802-4AAE-B5F6-774440EAD64E}"/>
    <cellStyle name="Millares [0] 2 2 3 3 4 4" xfId="11834" xr:uid="{06B22445-9465-4A67-B703-75FA44BCF0DE}"/>
    <cellStyle name="Millares [0] 2 2 3 3 4 4 2" xfId="21376" xr:uid="{55D34CDF-E483-454C-95C9-347C65C1D2C0}"/>
    <cellStyle name="Millares [0] 2 2 3 3 4 4 3" xfId="30179" xr:uid="{B740D07A-8F70-42EA-A4ED-D09FBA7C2C5F}"/>
    <cellStyle name="Millares [0] 2 2 3 3 4 5" xfId="16618" xr:uid="{A8B63D45-3A2D-4E3C-A9F7-443BCA80EE76}"/>
    <cellStyle name="Millares [0] 2 2 3 3 4 6" xfId="25925" xr:uid="{0910B7D4-05C8-4784-A60B-F676283EED64}"/>
    <cellStyle name="Millares [0] 2 2 3 3 5" xfId="7655" xr:uid="{505215EC-30A6-4471-BF79-1CB3B264DB86}"/>
    <cellStyle name="Millares [0] 2 2 3 3 5 2" xfId="10039" xr:uid="{655EF5B0-8DD0-47E7-878D-4D87DAEB3ABA}"/>
    <cellStyle name="Millares [0] 2 2 3 3 5 2 2" xfId="14824" xr:uid="{0F9730C9-8858-41D2-A538-007072018613}"/>
    <cellStyle name="Millares [0] 2 2 3 3 5 2 2 2" xfId="24355" xr:uid="{A3621B05-B2AD-420F-8034-AE23FC7A5875}"/>
    <cellStyle name="Millares [0] 2 2 3 3 5 2 2 3" xfId="33083" xr:uid="{E6735808-6159-421C-847A-6A728384E347}"/>
    <cellStyle name="Millares [0] 2 2 3 3 5 2 3" xfId="19590" xr:uid="{C67272EE-682E-4C53-9A96-553B2013B058}"/>
    <cellStyle name="Millares [0] 2 2 3 3 5 2 4" xfId="28454" xr:uid="{B7F6EE04-B477-41C0-B72C-DED8F3F2C810}"/>
    <cellStyle name="Millares [0] 2 2 3 3 5 3" xfId="12430" xr:uid="{9F6B57F7-9D45-44B4-9522-773FD65368E3}"/>
    <cellStyle name="Millares [0] 2 2 3 3 5 3 2" xfId="21972" xr:uid="{BC42E2A0-523F-47A4-9A02-E2C4C14E6968}"/>
    <cellStyle name="Millares [0] 2 2 3 3 5 3 3" xfId="30729" xr:uid="{81A0299D-A34D-42C6-88A9-F49CF1302174}"/>
    <cellStyle name="Millares [0] 2 2 3 3 5 4" xfId="17212" xr:uid="{A9E9C7F0-CABB-4023-A551-FDC0C188124B}"/>
    <cellStyle name="Millares [0] 2 2 3 3 5 5" xfId="26380" xr:uid="{347E3DE0-D721-4BA0-AAA6-84AFBB741158}"/>
    <cellStyle name="Millares [0] 2 2 3 3 6" xfId="8845" xr:uid="{3A1A1204-FFE8-4F5D-BF0F-7651405040E2}"/>
    <cellStyle name="Millares [0] 2 2 3 3 6 2" xfId="13626" xr:uid="{5C7F31B9-5598-49EB-BAF7-B63E5F2D8EA7}"/>
    <cellStyle name="Millares [0] 2 2 3 3 6 2 2" xfId="23164" xr:uid="{5090EADC-3783-4892-AD1A-B040CAC455A7}"/>
    <cellStyle name="Millares [0] 2 2 3 3 6 2 3" xfId="31895" xr:uid="{2A1353BA-BCD5-4802-A4B8-858EE06B7B6D}"/>
    <cellStyle name="Millares [0] 2 2 3 3 6 3" xfId="18400" xr:uid="{7667C5AF-8F96-4530-8191-9CB25D01433F}"/>
    <cellStyle name="Millares [0] 2 2 3 3 6 4" xfId="27409" xr:uid="{B3A47A9A-164B-4161-89B3-6F6973F3B3DA}"/>
    <cellStyle name="Millares [0] 2 2 3 3 7" xfId="11236" xr:uid="{E978B0FF-ADC7-421B-908F-4A1C1EE4FCA8}"/>
    <cellStyle name="Millares [0] 2 2 3 3 7 2" xfId="20782" xr:uid="{30DA9ABB-C109-403A-9D8E-9867139C68BC}"/>
    <cellStyle name="Millares [0] 2 2 3 3 7 3" xfId="29632" xr:uid="{16BB1CCC-9875-4D9F-BDC3-1E3344D2EBD2}"/>
    <cellStyle name="Millares [0] 2 2 3 3 8" xfId="16023" xr:uid="{09B57B95-D54F-4C0C-B659-2CD78846A514}"/>
    <cellStyle name="Millares [0] 2 2 3 3 9" xfId="25530" xr:uid="{050DF897-F70D-41C9-8A42-0A98E20B77FB}"/>
    <cellStyle name="Millares [0] 2 2 3 4" xfId="6558" xr:uid="{DEBC2306-0D17-47FE-8B48-39DCEEE9D8DC}"/>
    <cellStyle name="Millares [0] 2 2 3 4 2" xfId="6843" xr:uid="{9740BDD3-F6D2-4E5B-9784-83EAC1AC1538}"/>
    <cellStyle name="Millares [0] 2 2 3 4 2 2" xfId="7431" xr:uid="{B7554E75-97E9-4817-B32B-033E26B92D72}"/>
    <cellStyle name="Millares [0] 2 2 3 4 2 2 2" xfId="8620" xr:uid="{DD4BE908-4D66-4B6D-808B-BCF82FF27A02}"/>
    <cellStyle name="Millares [0] 2 2 3 4 2 2 2 2" xfId="11007" xr:uid="{AB7C0678-8894-42D0-9FE0-5B518652749B}"/>
    <cellStyle name="Millares [0] 2 2 3 4 2 2 2 2 2" xfId="15795" xr:uid="{B2AC9D8F-E5F3-4CD4-B373-121BB4E7FFB2}"/>
    <cellStyle name="Millares [0] 2 2 3 4 2 2 2 2 2 2" xfId="25322" xr:uid="{417B8DB8-BFA6-49D0-B856-D865FB699288}"/>
    <cellStyle name="Millares [0] 2 2 3 4 2 2 2 2 2 3" xfId="34050" xr:uid="{D9160EF0-3314-49C4-9B12-104673C85FD4}"/>
    <cellStyle name="Millares [0] 2 2 3 4 2 2 2 2 3" xfId="20556" xr:uid="{B1A78922-A204-4FE5-80EB-87D7E8800F51}"/>
    <cellStyle name="Millares [0] 2 2 3 4 2 2 2 2 4" xfId="29414" xr:uid="{F2B22CEC-FB1A-4594-B750-1C9D38D9B7E6}"/>
    <cellStyle name="Millares [0] 2 2 3 4 2 2 2 3" xfId="13398" xr:uid="{EC878852-1A22-4BD7-96CD-6A483B656111}"/>
    <cellStyle name="Millares [0] 2 2 3 4 2 2 2 3 2" xfId="22939" xr:uid="{50424369-8B90-465F-ABF7-C40040E5483A}"/>
    <cellStyle name="Millares [0] 2 2 3 4 2 2 2 3 3" xfId="31690" xr:uid="{D1824F61-C6A1-429E-90E7-B24701B349E7}"/>
    <cellStyle name="Millares [0] 2 2 3 4 2 2 2 4" xfId="18175" xr:uid="{A5FF82BF-5396-433E-80BC-FE4938E38591}"/>
    <cellStyle name="Millares [0] 2 2 3 4 2 2 2 5" xfId="27189" xr:uid="{50DC2813-7D6E-45F3-8AEC-A9202512A2FB}"/>
    <cellStyle name="Millares [0] 2 2 3 4 2 2 3" xfId="9813" xr:uid="{D72DFE9F-3F8B-48FE-A8C8-8EFDF095B3A7}"/>
    <cellStyle name="Millares [0] 2 2 3 4 2 2 3 2" xfId="14597" xr:uid="{7983DCF7-359F-4EA2-8B91-3BF637A449FF}"/>
    <cellStyle name="Millares [0] 2 2 3 4 2 2 3 2 2" xfId="24131" xr:uid="{5C88D649-74AB-44FF-86CE-58CB80FA68A6}"/>
    <cellStyle name="Millares [0] 2 2 3 4 2 2 3 2 3" xfId="32861" xr:uid="{7B76A28C-75CE-4A6B-964D-DED83CE8DCA0}"/>
    <cellStyle name="Millares [0] 2 2 3 4 2 2 3 3" xfId="19366" xr:uid="{47AF7FA1-488F-4B8C-9F5A-7F1244071411}"/>
    <cellStyle name="Millares [0] 2 2 3 4 2 2 3 4" xfId="28254" xr:uid="{798C04A3-BBA0-4136-AC9E-7AA4C563C136}"/>
    <cellStyle name="Millares [0] 2 2 3 4 2 2 4" xfId="12204" xr:uid="{8D4F7D68-3C71-4318-BA21-6455830BA62A}"/>
    <cellStyle name="Millares [0] 2 2 3 4 2 2 4 2" xfId="21748" xr:uid="{8E0E074D-1711-4A3E-89A9-321C47F6F544}"/>
    <cellStyle name="Millares [0] 2 2 3 4 2 2 4 3" xfId="30531" xr:uid="{0E0355A6-C22D-488A-B14F-9AE19BFB40FA}"/>
    <cellStyle name="Millares [0] 2 2 3 4 2 2 5" xfId="16988" xr:uid="{472F5E66-2A85-43DB-B15F-21861EE8D855}"/>
    <cellStyle name="Millares [0] 2 2 3 4 2 2 6" xfId="26198" xr:uid="{3B3F94D9-5ABE-48E0-8ADE-06D484FD89BF}"/>
    <cellStyle name="Millares [0] 2 2 3 4 2 3" xfId="8028" xr:uid="{0B6A87D4-E56A-48CE-868D-D1D8652E9E9C}"/>
    <cellStyle name="Millares [0] 2 2 3 4 2 3 2" xfId="10414" xr:uid="{C6271435-0855-4CA1-85F4-86D0CA177E26}"/>
    <cellStyle name="Millares [0] 2 2 3 4 2 3 2 2" xfId="15200" xr:uid="{53B2E212-3227-4116-9D16-E564EF3CDBD8}"/>
    <cellStyle name="Millares [0] 2 2 3 4 2 3 2 2 2" xfId="24727" xr:uid="{FAB9DE37-EA42-49A8-A94C-1808D892ED0E}"/>
    <cellStyle name="Millares [0] 2 2 3 4 2 3 2 2 3" xfId="33455" xr:uid="{C0BB12E7-E669-4E72-BCF1-D153CB865C99}"/>
    <cellStyle name="Millares [0] 2 2 3 4 2 3 2 3" xfId="19961" xr:uid="{482371C9-C8AD-4E43-A3B9-F7458980D0C1}"/>
    <cellStyle name="Millares [0] 2 2 3 4 2 3 2 4" xfId="28825" xr:uid="{B50B2923-A2C4-4274-9FC0-5F658A514AB5}"/>
    <cellStyle name="Millares [0] 2 2 3 4 2 3 3" xfId="12805" xr:uid="{073169A8-557B-4A55-A32F-8BB77396221B}"/>
    <cellStyle name="Millares [0] 2 2 3 4 2 3 3 2" xfId="22344" xr:uid="{5A3CBAA1-4383-4BDC-A642-A764A2D54CF1}"/>
    <cellStyle name="Millares [0] 2 2 3 4 2 3 3 3" xfId="31101" xr:uid="{9299A15A-A627-47F7-876E-44A7882F0AF4}"/>
    <cellStyle name="Millares [0] 2 2 3 4 2 3 4" xfId="17582" xr:uid="{2CDB893C-4D39-4F54-BCCD-9CB7098D188C}"/>
    <cellStyle name="Millares [0] 2 2 3 4 2 3 5" xfId="26655" xr:uid="{9FBF8D03-D4CB-495E-A79B-D80AEA855203}"/>
    <cellStyle name="Millares [0] 2 2 3 4 2 4" xfId="9221" xr:uid="{E0FC2A42-8D7D-458D-8D91-63A8B750423C}"/>
    <cellStyle name="Millares [0] 2 2 3 4 2 4 2" xfId="14002" xr:uid="{B9762816-7B67-4378-9D9D-38130D4E338D}"/>
    <cellStyle name="Millares [0] 2 2 3 4 2 4 2 2" xfId="23536" xr:uid="{C639173A-1C58-45A7-A37D-343AD81F694D}"/>
    <cellStyle name="Millares [0] 2 2 3 4 2 4 2 3" xfId="32266" xr:uid="{8B3BD252-0A91-4118-B0C5-BA0EC6881F76}"/>
    <cellStyle name="Millares [0] 2 2 3 4 2 4 3" xfId="18771" xr:uid="{0854FC8A-EBC5-4943-90DF-6640916076DC}"/>
    <cellStyle name="Millares [0] 2 2 3 4 2 4 4" xfId="27720" xr:uid="{B33FFFA8-17CC-4987-86B7-15E6C06D2149}"/>
    <cellStyle name="Millares [0] 2 2 3 4 2 5" xfId="11612" xr:uid="{08F0DE05-AB6C-4ED3-8F05-3D4AF32220FC}"/>
    <cellStyle name="Millares [0] 2 2 3 4 2 5 2" xfId="21153" xr:uid="{769C54D7-5DEF-4F30-926D-5692D3C95C42}"/>
    <cellStyle name="Millares [0] 2 2 3 4 2 5 3" xfId="29983" xr:uid="{64C9E60E-3FB2-406A-A836-78BC07BE0A7D}"/>
    <cellStyle name="Millares [0] 2 2 3 4 2 6" xfId="16395" xr:uid="{54686D3D-BFD8-4AFA-BE0D-6A57FD88AF90}"/>
    <cellStyle name="Millares [0] 2 2 3 4 2 7" xfId="25772" xr:uid="{92CF8D74-59F4-4F23-A383-BD9424B96AE5}"/>
    <cellStyle name="Millares [0] 2 2 3 4 3" xfId="7135" xr:uid="{079CC841-31D2-4E89-A005-427E46CF8848}"/>
    <cellStyle name="Millares [0] 2 2 3 4 3 2" xfId="8324" xr:uid="{1CBEBA1F-AB37-4B27-80EC-F3702F899B6E}"/>
    <cellStyle name="Millares [0] 2 2 3 4 3 2 2" xfId="10711" xr:uid="{AD3922DA-C65C-46E6-B574-2D5A96E2072A}"/>
    <cellStyle name="Millares [0] 2 2 3 4 3 2 2 2" xfId="15498" xr:uid="{7A30F4DF-CA8A-4018-9C1B-402016E51E4D}"/>
    <cellStyle name="Millares [0] 2 2 3 4 3 2 2 2 2" xfId="25025" xr:uid="{2EC40F02-7207-4100-9DD5-238225B314F7}"/>
    <cellStyle name="Millares [0] 2 2 3 4 3 2 2 2 3" xfId="33753" xr:uid="{DA4A9684-2ECD-455A-A98F-FAC0EA433CCF}"/>
    <cellStyle name="Millares [0] 2 2 3 4 3 2 2 3" xfId="20259" xr:uid="{1D4422A9-9F3F-47E3-AAB1-9B7128F4362E}"/>
    <cellStyle name="Millares [0] 2 2 3 4 3 2 2 4" xfId="29117" xr:uid="{D12F02C1-B8A7-41A6-AAA3-4EF797FB4DC4}"/>
    <cellStyle name="Millares [0] 2 2 3 4 3 2 3" xfId="13102" xr:uid="{5ACCF41A-224D-4DF5-9441-B7F204315FE7}"/>
    <cellStyle name="Millares [0] 2 2 3 4 3 2 3 2" xfId="22642" xr:uid="{DB68AD92-8244-42C2-A049-30A4FC14B6DA}"/>
    <cellStyle name="Millares [0] 2 2 3 4 3 2 3 3" xfId="31393" xr:uid="{0CF9DE9D-7207-4A84-92CD-580D79E5700F}"/>
    <cellStyle name="Millares [0] 2 2 3 4 3 2 4" xfId="17879" xr:uid="{908FA01A-A3E6-4AD2-8EF0-2705940F743E}"/>
    <cellStyle name="Millares [0] 2 2 3 4 3 2 5" xfId="26912" xr:uid="{33363C3A-86AD-4856-AD40-E4081344BABF}"/>
    <cellStyle name="Millares [0] 2 2 3 4 3 3" xfId="9517" xr:uid="{6B92C69C-8DA0-47C7-8920-FA2246CD2494}"/>
    <cellStyle name="Millares [0] 2 2 3 4 3 3 2" xfId="14300" xr:uid="{D535B959-B180-4B00-90D6-9814CC4CFBCC}"/>
    <cellStyle name="Millares [0] 2 2 3 4 3 3 2 2" xfId="23834" xr:uid="{C562F143-A72E-40A9-9C27-66837205DF9A}"/>
    <cellStyle name="Millares [0] 2 2 3 4 3 3 2 3" xfId="32564" xr:uid="{E6C2E180-F31E-47CE-B7BB-1407E49BD985}"/>
    <cellStyle name="Millares [0] 2 2 3 4 3 3 3" xfId="19069" xr:uid="{2BB53C65-733E-40D8-9F65-64897AE14CE0}"/>
    <cellStyle name="Millares [0] 2 2 3 4 3 3 4" xfId="27977" xr:uid="{80D5B876-2510-442D-9202-ACAAD436A0F7}"/>
    <cellStyle name="Millares [0] 2 2 3 4 3 4" xfId="11908" xr:uid="{19480C71-2C19-413F-B3AC-4E4D2C1A374B}"/>
    <cellStyle name="Millares [0] 2 2 3 4 3 4 2" xfId="21451" xr:uid="{961509D2-2066-40FD-B4D2-60F716DEF72A}"/>
    <cellStyle name="Millares [0] 2 2 3 4 3 4 3" xfId="30254" xr:uid="{CE6B4352-EED3-41E0-930F-8405C2EE1533}"/>
    <cellStyle name="Millares [0] 2 2 3 4 3 5" xfId="16692" xr:uid="{883B50A6-3EAB-441B-9AD9-8D7EE36A06C2}"/>
    <cellStyle name="Millares [0] 2 2 3 4 3 6" xfId="25975" xr:uid="{D34AADDA-09C5-49EB-9042-819914F140EC}"/>
    <cellStyle name="Millares [0] 2 2 3 4 4" xfId="7729" xr:uid="{5B94E437-0763-4CC8-9EBD-8E47EBABE675}"/>
    <cellStyle name="Millares [0] 2 2 3 4 4 2" xfId="10115" xr:uid="{829E1AFD-2391-4867-91C8-D22AB0CDF2D9}"/>
    <cellStyle name="Millares [0] 2 2 3 4 4 2 2" xfId="14900" xr:uid="{51FD5594-ABB4-4B69-BAF7-B71FA726AFED}"/>
    <cellStyle name="Millares [0] 2 2 3 4 4 2 2 2" xfId="24430" xr:uid="{4534D081-65D9-4C62-A0D6-AC01B6D79575}"/>
    <cellStyle name="Millares [0] 2 2 3 4 4 2 2 3" xfId="33158" xr:uid="{5816987D-1180-4C30-AF22-F6436A95E86C}"/>
    <cellStyle name="Millares [0] 2 2 3 4 4 2 3" xfId="19664" xr:uid="{2410DEEF-9FCC-4215-8C7E-BDFE3A14E7D1}"/>
    <cellStyle name="Millares [0] 2 2 3 4 4 2 4" xfId="28528" xr:uid="{3DDD16B7-2D6C-4750-8BDC-7F26AF88995F}"/>
    <cellStyle name="Millares [0] 2 2 3 4 4 3" xfId="12506" xr:uid="{7089C00C-93BF-453C-9A63-E77F1B608E0F}"/>
    <cellStyle name="Millares [0] 2 2 3 4 4 3 2" xfId="22047" xr:uid="{EEBCEBEB-24C5-44E4-B844-23E648CE480B}"/>
    <cellStyle name="Millares [0] 2 2 3 4 4 3 3" xfId="30804" xr:uid="{E4929DB3-146E-4B94-83F4-97529C9B8A3D}"/>
    <cellStyle name="Millares [0] 2 2 3 4 4 4" xfId="17286" xr:uid="{FB9AC9F3-1DA2-4FA7-BC4E-81B0007FEDCA}"/>
    <cellStyle name="Millares [0] 2 2 3 4 4 5" xfId="26432" xr:uid="{61138529-44E3-4942-A034-DB933B1787AE}"/>
    <cellStyle name="Millares [0] 2 2 3 4 5" xfId="8921" xr:uid="{DDBA4AC2-6AF5-48D6-8AE7-7CB976CAC89B}"/>
    <cellStyle name="Millares [0] 2 2 3 4 5 2" xfId="13702" xr:uid="{79F4B7F5-ECD4-4A40-AC6A-F8FD235E1A2A}"/>
    <cellStyle name="Millares [0] 2 2 3 4 5 2 2" xfId="23239" xr:uid="{B4AAA639-FB39-43D2-83FA-AB82308374F7}"/>
    <cellStyle name="Millares [0] 2 2 3 4 5 2 3" xfId="31970" xr:uid="{4C52105F-FE79-4839-B55C-422793F96610}"/>
    <cellStyle name="Millares [0] 2 2 3 4 5 3" xfId="18474" xr:uid="{A24E9921-0150-4C82-A31C-C64BA5FA03FF}"/>
    <cellStyle name="Millares [0] 2 2 3 4 5 4" xfId="27475" xr:uid="{45F807B9-923D-48C2-98EC-162EF993CDFE}"/>
    <cellStyle name="Millares [0] 2 2 3 4 6" xfId="11313" xr:uid="{F6A3A4A4-AB14-42BF-8DFF-DE23128975BD}"/>
    <cellStyle name="Millares [0] 2 2 3 4 6 2" xfId="20857" xr:uid="{DFBF107B-ED45-43C1-B526-F096650B444B}"/>
    <cellStyle name="Millares [0] 2 2 3 4 6 3" xfId="29707" xr:uid="{783C2598-1E00-476A-91B8-90158DBFAA7C}"/>
    <cellStyle name="Millares [0] 2 2 3 4 7" xfId="16098" xr:uid="{90023A1E-4A27-4BAE-9EF3-3D3EB5E85567}"/>
    <cellStyle name="Millares [0] 2 2 3 4 8" xfId="25581" xr:uid="{18858D13-275C-4B38-89F4-60F82240C902}"/>
    <cellStyle name="Millares [0] 2 2 3 5" xfId="6701" xr:uid="{B6BE0672-00CA-47CF-919E-FB2E9FC37712}"/>
    <cellStyle name="Millares [0] 2 2 3 5 2" xfId="7283" xr:uid="{80DCF6C2-8756-492E-BF8F-6058A2E92A72}"/>
    <cellStyle name="Millares [0] 2 2 3 5 2 2" xfId="8472" xr:uid="{47A8B66E-8CBA-4121-9CFA-A0CF0B83B63A}"/>
    <cellStyle name="Millares [0] 2 2 3 5 2 2 2" xfId="10859" xr:uid="{A7A860AE-F2DD-463B-BC81-2441A6CAE56B}"/>
    <cellStyle name="Millares [0] 2 2 3 5 2 2 2 2" xfId="15647" xr:uid="{618F1A1D-56DB-460F-BE05-A66A1160DBA0}"/>
    <cellStyle name="Millares [0] 2 2 3 5 2 2 2 2 2" xfId="25174" xr:uid="{7C4AD025-B8E4-4604-B1B2-0BB512D6A387}"/>
    <cellStyle name="Millares [0] 2 2 3 5 2 2 2 2 3" xfId="33902" xr:uid="{910F4297-0F0C-451F-9640-883C9CC112C4}"/>
    <cellStyle name="Millares [0] 2 2 3 5 2 2 2 3" xfId="20408" xr:uid="{D6377D1B-9ED3-4E9E-A979-98D89F99BA0A}"/>
    <cellStyle name="Millares [0] 2 2 3 5 2 2 2 4" xfId="29266" xr:uid="{B59C7E60-2707-4119-9643-802DF2518243}"/>
    <cellStyle name="Millares [0] 2 2 3 5 2 2 3" xfId="13250" xr:uid="{B3D5318B-AE98-4B0E-8C70-314EC96212BA}"/>
    <cellStyle name="Millares [0] 2 2 3 5 2 2 3 2" xfId="22791" xr:uid="{1D1D9DCB-2A7A-4ACF-9422-D5DE63E81E9D}"/>
    <cellStyle name="Millares [0] 2 2 3 5 2 2 3 3" xfId="31542" xr:uid="{09D39E49-8B7E-4D35-BAD3-5E722A6C9CB9}"/>
    <cellStyle name="Millares [0] 2 2 3 5 2 2 4" xfId="18027" xr:uid="{A45C2DCF-D956-4EED-B588-C97680BD81A5}"/>
    <cellStyle name="Millares [0] 2 2 3 5 2 2 5" xfId="27054" xr:uid="{85EDCF1A-12E9-4C4C-864A-6A051B4F22E0}"/>
    <cellStyle name="Millares [0] 2 2 3 5 2 3" xfId="9665" xr:uid="{A61FB3B9-B183-494A-B4E3-EA30102265C1}"/>
    <cellStyle name="Millares [0] 2 2 3 5 2 3 2" xfId="14449" xr:uid="{C28DC924-F0C4-496D-A076-B3C7AEE4A748}"/>
    <cellStyle name="Millares [0] 2 2 3 5 2 3 2 2" xfId="23983" xr:uid="{94D2157D-3786-442F-B608-D6CE8E4D3190}"/>
    <cellStyle name="Millares [0] 2 2 3 5 2 3 2 3" xfId="32713" xr:uid="{026559D5-DA69-4FFC-A21D-37C7002219B3}"/>
    <cellStyle name="Millares [0] 2 2 3 5 2 3 3" xfId="19218" xr:uid="{82A8BD5D-1296-4A82-AFC6-BA3A27244D26}"/>
    <cellStyle name="Millares [0] 2 2 3 5 2 3 4" xfId="28119" xr:uid="{65E02962-7CB6-4DE9-9B4D-8F5F78686B23}"/>
    <cellStyle name="Millares [0] 2 2 3 5 2 4" xfId="12056" xr:uid="{01D81C57-32D9-428E-A897-C023DCBE1519}"/>
    <cellStyle name="Millares [0] 2 2 3 5 2 4 2" xfId="21600" xr:uid="{C21C953D-E3D9-489C-969B-3B2EE075646D}"/>
    <cellStyle name="Millares [0] 2 2 3 5 2 4 3" xfId="30396" xr:uid="{9B97B0CA-4BC5-4C6F-BFB9-146DA2887DAE}"/>
    <cellStyle name="Millares [0] 2 2 3 5 2 5" xfId="16840" xr:uid="{7FA8A6E7-B76C-451D-9FEF-2DA251D3BCF4}"/>
    <cellStyle name="Millares [0] 2 2 3 5 2 6" xfId="26078" xr:uid="{E8AEE4E4-B220-45B2-8C03-75BA556CC161}"/>
    <cellStyle name="Millares [0] 2 2 3 5 3" xfId="7880" xr:uid="{160E818E-D61D-48ED-B947-0720C0975A9F}"/>
    <cellStyle name="Millares [0] 2 2 3 5 3 2" xfId="10266" xr:uid="{91AD61F4-F3CF-4F30-96D4-4CEB8047F1E3}"/>
    <cellStyle name="Millares [0] 2 2 3 5 3 2 2" xfId="15052" xr:uid="{F817FF90-E93B-4F50-979E-98A28EEE143F}"/>
    <cellStyle name="Millares [0] 2 2 3 5 3 2 2 2" xfId="24579" xr:uid="{8E292081-39EF-49D3-9E96-83C263F4A53A}"/>
    <cellStyle name="Millares [0] 2 2 3 5 3 2 2 3" xfId="33307" xr:uid="{6E309831-2D1D-4676-AFA7-4BE3E8AD98E3}"/>
    <cellStyle name="Millares [0] 2 2 3 5 3 2 3" xfId="19813" xr:uid="{6A64FC4E-8C1F-4465-8175-4B6EF621A993}"/>
    <cellStyle name="Millares [0] 2 2 3 5 3 2 4" xfId="28677" xr:uid="{6EC2C82A-7C88-4114-93FB-49B24FFEDFCF}"/>
    <cellStyle name="Millares [0] 2 2 3 5 3 3" xfId="12657" xr:uid="{F46A1E43-E307-4423-AC77-548119992601}"/>
    <cellStyle name="Millares [0] 2 2 3 5 3 3 2" xfId="22196" xr:uid="{27526A7F-3FFC-41F3-A4C9-317679E1FD8E}"/>
    <cellStyle name="Millares [0] 2 2 3 5 3 3 3" xfId="30953" xr:uid="{2DCAD2CC-B5F0-4BF0-B4B1-D67845FDCE1D}"/>
    <cellStyle name="Millares [0] 2 2 3 5 3 4" xfId="17434" xr:uid="{5A7C5327-B6CC-49B9-9728-43E556C048EF}"/>
    <cellStyle name="Millares [0] 2 2 3 5 3 5" xfId="26535" xr:uid="{5AC4C740-F54C-4295-8F6D-3D326FCCF57A}"/>
    <cellStyle name="Millares [0] 2 2 3 5 4" xfId="9073" xr:uid="{64BAF04C-8891-45C8-832C-F3FD07C42AC8}"/>
    <cellStyle name="Millares [0] 2 2 3 5 4 2" xfId="13854" xr:uid="{BCD2EA33-FB37-4612-BF4A-390E9DFF9C72}"/>
    <cellStyle name="Millares [0] 2 2 3 5 4 2 2" xfId="23388" xr:uid="{46F3FD41-CB53-408A-AAF2-8F3224719F4F}"/>
    <cellStyle name="Millares [0] 2 2 3 5 4 2 3" xfId="32118" xr:uid="{4B0A869F-3CF0-4CB5-B568-48CAD60AAC49}"/>
    <cellStyle name="Millares [0] 2 2 3 5 4 3" xfId="18623" xr:uid="{BA08D5DF-B33D-4F7E-97EF-256E63B476FF}"/>
    <cellStyle name="Millares [0] 2 2 3 5 4 4" xfId="27600" xr:uid="{34F07D23-2DE3-41B5-ABF6-A2CB2DFC474E}"/>
    <cellStyle name="Millares [0] 2 2 3 5 5" xfId="11464" xr:uid="{FC06A19B-7D60-4A94-8E7E-20FBEB29B813}"/>
    <cellStyle name="Millares [0] 2 2 3 5 5 2" xfId="21005" xr:uid="{FCB0A738-4465-49D7-B575-0F077790764F}"/>
    <cellStyle name="Millares [0] 2 2 3 5 5 3" xfId="29848" xr:uid="{1909B7C5-ED47-481B-9F64-A527B05E5B37}"/>
    <cellStyle name="Millares [0] 2 2 3 5 6" xfId="16247" xr:uid="{3FA6FE9B-B1A0-467F-865E-7417611562AD}"/>
    <cellStyle name="Millares [0] 2 2 3 5 7" xfId="25676" xr:uid="{E46E7306-DC31-46EC-8A49-69685B977C1C}"/>
    <cellStyle name="Millares [0] 2 2 3 6" xfId="6990" xr:uid="{1429FEC7-306D-4D39-87D5-39A6127D539E}"/>
    <cellStyle name="Millares [0] 2 2 3 6 2" xfId="8177" xr:uid="{37FE6FED-41C2-4C4E-87D8-7CB2091BAB40}"/>
    <cellStyle name="Millares [0] 2 2 3 6 2 2" xfId="10564" xr:uid="{820907CC-11D9-4427-AA5C-4A8C173A1891}"/>
    <cellStyle name="Millares [0] 2 2 3 6 2 2 2" xfId="15350" xr:uid="{950D67B3-BD25-4079-8944-5C211BA2E1C3}"/>
    <cellStyle name="Millares [0] 2 2 3 6 2 2 2 2" xfId="24877" xr:uid="{12AF8C0F-7038-4E42-B40F-A281616556C5}"/>
    <cellStyle name="Millares [0] 2 2 3 6 2 2 2 3" xfId="33605" xr:uid="{B989F659-0F11-4064-B288-4EB7BD16238F}"/>
    <cellStyle name="Millares [0] 2 2 3 6 2 2 3" xfId="20111" xr:uid="{B6665AAD-99F7-41AD-BC44-D783AA510108}"/>
    <cellStyle name="Millares [0] 2 2 3 6 2 2 4" xfId="28973" xr:uid="{5881C14F-2C26-4D38-9537-02E143B1BABE}"/>
    <cellStyle name="Millares [0] 2 2 3 6 2 3" xfId="12955" xr:uid="{8CE92973-0E41-49D3-BAB9-5ED5FB4CD1A9}"/>
    <cellStyle name="Millares [0] 2 2 3 6 2 3 2" xfId="22494" xr:uid="{5550DDDD-9549-49A0-924D-AE470063A3BF}"/>
    <cellStyle name="Millares [0] 2 2 3 6 2 3 3" xfId="31249" xr:uid="{25BCFA0B-E437-4F96-AFF1-3626F18CD93E}"/>
    <cellStyle name="Millares [0] 2 2 3 6 2 4" xfId="17732" xr:uid="{B28E8739-A28A-42E0-B506-BBF9285413EB}"/>
    <cellStyle name="Millares [0] 2 2 3 6 2 5" xfId="26783" xr:uid="{E5A4BF83-20ED-463C-9235-3B176D360DBA}"/>
    <cellStyle name="Millares [0] 2 2 3 6 3" xfId="9370" xr:uid="{D387128E-A104-4825-AE58-EB3E507DE630}"/>
    <cellStyle name="Millares [0] 2 2 3 6 3 2" xfId="14152" xr:uid="{E0A963F2-CFB6-4260-A7C1-1A612D8C61C9}"/>
    <cellStyle name="Millares [0] 2 2 3 6 3 2 2" xfId="23686" xr:uid="{D30CDA4D-B111-44EF-BBCC-2F16E1DFCABC}"/>
    <cellStyle name="Millares [0] 2 2 3 6 3 2 3" xfId="32416" xr:uid="{7474AAEC-FEF7-4447-ABA1-7C35EB75693B}"/>
    <cellStyle name="Millares [0] 2 2 3 6 3 3" xfId="18921" xr:uid="{0BEE03A3-3EB0-4AAA-8990-F2AE3B086584}"/>
    <cellStyle name="Millares [0] 2 2 3 6 3 4" xfId="27848" xr:uid="{B51396B8-8230-4DC5-894A-0D2ADCC4D697}"/>
    <cellStyle name="Millares [0] 2 2 3 6 4" xfId="11761" xr:uid="{3DCA2A3B-427C-42F1-B710-9BA0A77660CF}"/>
    <cellStyle name="Millares [0] 2 2 3 6 4 2" xfId="21303" xr:uid="{8EB00E92-0F78-4826-8746-6051F26ED620}"/>
    <cellStyle name="Millares [0] 2 2 3 6 4 3" xfId="30125" xr:uid="{A8913130-16F1-42D5-8562-5C56AD13949F}"/>
    <cellStyle name="Millares [0] 2 2 3 6 5" xfId="16545" xr:uid="{0B419549-ECED-4124-974B-E201FBCEBBF6}"/>
    <cellStyle name="Millares [0] 2 2 3 6 6" xfId="25878" xr:uid="{E22DD3A9-560E-4463-89D9-33F0FBA975AC}"/>
    <cellStyle name="Millares [0] 2 2 3 7" xfId="7580" xr:uid="{C5222275-1CF2-4A01-9FD4-F1BFA7E00F0F}"/>
    <cellStyle name="Millares [0] 2 2 3 7 2" xfId="9964" xr:uid="{17422EAD-839E-4DFD-AF4C-67003093AC83}"/>
    <cellStyle name="Millares [0] 2 2 3 7 2 2" xfId="14749" xr:uid="{81586A50-48C2-4431-98E7-BF8F2A2CD0BB}"/>
    <cellStyle name="Millares [0] 2 2 3 7 2 2 2" xfId="24282" xr:uid="{22FDF3BB-018C-41CD-9805-4CA7387378F9}"/>
    <cellStyle name="Millares [0] 2 2 3 7 2 2 3" xfId="33010" xr:uid="{69A9DCAB-63B7-4BCF-91CE-54472739076E}"/>
    <cellStyle name="Millares [0] 2 2 3 7 2 3" xfId="19517" xr:uid="{91C74178-543B-4F09-878D-4F7D02006BE4}"/>
    <cellStyle name="Millares [0] 2 2 3 7 2 4" xfId="28399" xr:uid="{DD2E8382-B501-4A33-AD74-B010FB9CD0C3}"/>
    <cellStyle name="Millares [0] 2 2 3 7 3" xfId="12355" xr:uid="{D4A0753D-DF61-4145-BF10-ABDC79D5F800}"/>
    <cellStyle name="Millares [0] 2 2 3 7 3 2" xfId="21899" xr:uid="{B9D4A2A2-A382-4371-9B06-D5DAF380B3CF}"/>
    <cellStyle name="Millares [0] 2 2 3 7 3 3" xfId="30674" xr:uid="{77339789-9705-4FA0-BF84-452FF8F2DC21}"/>
    <cellStyle name="Millares [0] 2 2 3 7 4" xfId="17139" xr:uid="{C4E09028-5992-4429-B528-6E4DECFCF153}"/>
    <cellStyle name="Millares [0] 2 2 3 7 5" xfId="26329" xr:uid="{694EE0A0-E066-4A30-88E0-7CC8193A97A8}"/>
    <cellStyle name="Millares [0] 2 2 3 8" xfId="8770" xr:uid="{13C5DCD7-CDF0-459D-8AAB-D3EF4FC70D82}"/>
    <cellStyle name="Millares [0] 2 2 3 8 2" xfId="13551" xr:uid="{DEBBFC20-5A4B-4653-B856-1DB550CA6808}"/>
    <cellStyle name="Millares [0] 2 2 3 8 2 2" xfId="23091" xr:uid="{D4587583-4A26-4373-9D9C-1AFC2A50CB3B}"/>
    <cellStyle name="Millares [0] 2 2 3 8 2 3" xfId="31836" xr:uid="{DB9E48FD-1D58-4B75-AE7E-D5A41830FC13}"/>
    <cellStyle name="Millares [0] 2 2 3 8 3" xfId="18327" xr:uid="{2DB55F2A-CAD6-406A-B90C-38A76917A23F}"/>
    <cellStyle name="Millares [0] 2 2 3 8 4" xfId="27341" xr:uid="{769F597C-1B3C-440B-A151-000408BE7A7D}"/>
    <cellStyle name="Millares [0] 2 2 3 9" xfId="11161" xr:uid="{02CF3F41-4383-4A5E-927D-E41F5760AC48}"/>
    <cellStyle name="Millares [0] 2 2 3 9 2" xfId="20709" xr:uid="{B2C78440-D7EA-40FD-A102-FE2533C8E757}"/>
    <cellStyle name="Millares [0] 2 2 3 9 3" xfId="29566" xr:uid="{E93D9B44-8803-461A-BC83-3AAB40BE6300}"/>
    <cellStyle name="Millares [0] 2 2 4" xfId="6447" xr:uid="{7C4FCF0D-A9DA-4BEA-8EF4-F717A8BF8A34}"/>
    <cellStyle name="Millares [0] 2 2 4 10" xfId="25489" xr:uid="{5D1B5A3E-157D-4B83-8898-D5EEDC16495D}"/>
    <cellStyle name="Millares [0] 2 2 4 2" xfId="6508" xr:uid="{A3FA4885-DEC5-4FA9-BCFD-44412B0497A9}"/>
    <cellStyle name="Millares [0] 2 2 4 2 2" xfId="6645" xr:uid="{4BB0BBF6-6CEF-43F1-96A6-AC25078A2AC4}"/>
    <cellStyle name="Millares [0] 2 2 4 2 2 2" xfId="6934" xr:uid="{81712DCA-7038-4DCD-97B4-035AC547065E}"/>
    <cellStyle name="Millares [0] 2 2 4 2 2 2 2" xfId="7522" xr:uid="{02D0221F-BEE8-43AD-A763-7BE8339C9782}"/>
    <cellStyle name="Millares [0] 2 2 4 2 2 2 2 2" xfId="8711" xr:uid="{41E8E950-9B94-4C15-8BEE-637914B277B2}"/>
    <cellStyle name="Millares [0] 2 2 4 2 2 2 2 2 2" xfId="11098" xr:uid="{F83C8795-4384-49EF-B24C-77C1E74B0F96}"/>
    <cellStyle name="Millares [0] 2 2 4 2 2 2 2 2 2 2" xfId="15886" xr:uid="{1592A3F7-FEDF-45A0-BC58-57165EB6E483}"/>
    <cellStyle name="Millares [0] 2 2 4 2 2 2 2 2 2 2 2" xfId="25413" xr:uid="{7E769A9D-797D-4203-BDBB-4FFFD7BA5203}"/>
    <cellStyle name="Millares [0] 2 2 4 2 2 2 2 2 2 2 3" xfId="34141" xr:uid="{F62C17B7-5407-457B-A485-3BBEE48F5B55}"/>
    <cellStyle name="Millares [0] 2 2 4 2 2 2 2 2 2 3" xfId="20647" xr:uid="{302016EF-2ACE-4C55-8C02-A6839145360F}"/>
    <cellStyle name="Millares [0] 2 2 4 2 2 2 2 2 2 4" xfId="29505" xr:uid="{34822409-B878-422C-9457-FE30A1F94F9B}"/>
    <cellStyle name="Millares [0] 2 2 4 2 2 2 2 2 3" xfId="13489" xr:uid="{0C751E1D-DCB0-45DA-9BE9-FB08B5433B35}"/>
    <cellStyle name="Millares [0] 2 2 4 2 2 2 2 2 3 2" xfId="23030" xr:uid="{596FC83F-5A3C-4D1B-9DD9-96E4B4311BBE}"/>
    <cellStyle name="Millares [0] 2 2 4 2 2 2 2 2 3 3" xfId="31781" xr:uid="{5763E86C-00AD-4A89-9F9D-634BD4BEA15B}"/>
    <cellStyle name="Millares [0] 2 2 4 2 2 2 2 2 4" xfId="18266" xr:uid="{D1EEAEB9-9DCC-4B72-A962-CC5DFE070665}"/>
    <cellStyle name="Millares [0] 2 2 4 2 2 2 2 2 5" xfId="27280" xr:uid="{B53F15D6-9529-4EB9-98EF-C178961C8292}"/>
    <cellStyle name="Millares [0] 2 2 4 2 2 2 2 3" xfId="9904" xr:uid="{AB92F64D-CA11-4418-9B2C-79742A1D5E1F}"/>
    <cellStyle name="Millares [0] 2 2 4 2 2 2 2 3 2" xfId="14688" xr:uid="{3E433197-6B1E-4B58-9F46-E9F323E19913}"/>
    <cellStyle name="Millares [0] 2 2 4 2 2 2 2 3 2 2" xfId="24222" xr:uid="{5D1F76AA-E91B-4EB1-92B2-3FD284F74EBF}"/>
    <cellStyle name="Millares [0] 2 2 4 2 2 2 2 3 2 3" xfId="32952" xr:uid="{68A8D5C2-6608-469F-B7A3-2AFC27D6E60B}"/>
    <cellStyle name="Millares [0] 2 2 4 2 2 2 2 3 3" xfId="19457" xr:uid="{42F76B0B-B3A5-4838-9608-311D32585865}"/>
    <cellStyle name="Millares [0] 2 2 4 2 2 2 2 3 4" xfId="28345" xr:uid="{6EC0DD38-F357-4001-8A31-A3E6E993ECA8}"/>
    <cellStyle name="Millares [0] 2 2 4 2 2 2 2 4" xfId="12295" xr:uid="{902EEDBA-A855-4A9E-80D3-2ADBDBEC168C}"/>
    <cellStyle name="Millares [0] 2 2 4 2 2 2 2 4 2" xfId="21839" xr:uid="{E7A6F2AA-9453-42F7-830A-83C8319A64B9}"/>
    <cellStyle name="Millares [0] 2 2 4 2 2 2 2 4 3" xfId="30622" xr:uid="{F1FB9E3B-DA81-4104-852C-BE920969A550}"/>
    <cellStyle name="Millares [0] 2 2 4 2 2 2 2 5" xfId="17079" xr:uid="{6203A2AE-0321-47C9-A22F-4FE59D65B252}"/>
    <cellStyle name="Millares [0] 2 2 4 2 2 2 2 6" xfId="26275" xr:uid="{FF30E7B4-D375-4B20-94F2-D53D3C144BC8}"/>
    <cellStyle name="Millares [0] 2 2 4 2 2 2 3" xfId="8119" xr:uid="{7BBC42EE-944D-433B-A2BD-C53B14F9FDEF}"/>
    <cellStyle name="Millares [0] 2 2 4 2 2 2 3 2" xfId="10505" xr:uid="{387054DB-DDF5-457F-8AA9-92EA2807C467}"/>
    <cellStyle name="Millares [0] 2 2 4 2 2 2 3 2 2" xfId="15291" xr:uid="{B01B2B02-F2AA-40A0-B5AB-A6F0FD5287D1}"/>
    <cellStyle name="Millares [0] 2 2 4 2 2 2 3 2 2 2" xfId="24818" xr:uid="{6A92FB8B-915B-4CFA-B62B-739BB9E20A25}"/>
    <cellStyle name="Millares [0] 2 2 4 2 2 2 3 2 2 3" xfId="33546" xr:uid="{11BC021E-EC74-483C-8862-7BDC851FE0F0}"/>
    <cellStyle name="Millares [0] 2 2 4 2 2 2 3 2 3" xfId="20052" xr:uid="{81559FA2-602F-40FA-99C0-0BEE269002B9}"/>
    <cellStyle name="Millares [0] 2 2 4 2 2 2 3 2 4" xfId="28916" xr:uid="{AB0072B5-D192-40C7-AFA0-2F75F63FE994}"/>
    <cellStyle name="Millares [0] 2 2 4 2 2 2 3 3" xfId="12896" xr:uid="{BF861133-5BF6-4614-B727-BA6B5D6C788A}"/>
    <cellStyle name="Millares [0] 2 2 4 2 2 2 3 3 2" xfId="22435" xr:uid="{40036B28-5403-42B6-924F-C532561F7B34}"/>
    <cellStyle name="Millares [0] 2 2 4 2 2 2 3 3 3" xfId="31192" xr:uid="{C8728FB2-6551-402C-B199-AD54728DACE6}"/>
    <cellStyle name="Millares [0] 2 2 4 2 2 2 3 4" xfId="17673" xr:uid="{525E63FC-3966-4004-88F2-3ADF8C3B919F}"/>
    <cellStyle name="Millares [0] 2 2 4 2 2 2 3 5" xfId="26732" xr:uid="{642BD04E-77CC-49C6-8D16-D686CCC9EC48}"/>
    <cellStyle name="Millares [0] 2 2 4 2 2 2 4" xfId="9312" xr:uid="{A685200C-88E2-4AFC-97A1-B7A321C46BBB}"/>
    <cellStyle name="Millares [0] 2 2 4 2 2 2 4 2" xfId="14093" xr:uid="{8BAE0009-D053-445C-AF5F-996F303545F8}"/>
    <cellStyle name="Millares [0] 2 2 4 2 2 2 4 2 2" xfId="23627" xr:uid="{4A29154E-2CE1-43AB-A835-D80AC097684D}"/>
    <cellStyle name="Millares [0] 2 2 4 2 2 2 4 2 3" xfId="32357" xr:uid="{639776B6-A5A9-4538-8B67-28E11A196927}"/>
    <cellStyle name="Millares [0] 2 2 4 2 2 2 4 3" xfId="18862" xr:uid="{B26989DF-9CCC-47EB-9F0E-E84FF5E74DE0}"/>
    <cellStyle name="Millares [0] 2 2 4 2 2 2 4 4" xfId="27797" xr:uid="{2BF235C7-5466-4A1E-A81D-8E56BB6D01FA}"/>
    <cellStyle name="Millares [0] 2 2 4 2 2 2 5" xfId="11703" xr:uid="{0E294E28-57AD-4A40-A38E-CE0DDF09AABC}"/>
    <cellStyle name="Millares [0] 2 2 4 2 2 2 5 2" xfId="21244" xr:uid="{A7A6341C-506C-471E-8F07-D6DF06229CFC}"/>
    <cellStyle name="Millares [0] 2 2 4 2 2 2 5 3" xfId="30074" xr:uid="{7C36C768-AAA3-41BA-B6AA-4DCAE854B24E}"/>
    <cellStyle name="Millares [0] 2 2 4 2 2 2 6" xfId="16486" xr:uid="{AFEA177B-FD49-4E43-B701-F1258F804281}"/>
    <cellStyle name="Millares [0] 2 2 4 2 2 2 7" xfId="25836" xr:uid="{980FEB1F-7C00-4779-9AA8-E1D05346D5DC}"/>
    <cellStyle name="Millares [0] 2 2 4 2 2 3" xfId="7226" xr:uid="{090D1BB8-81A8-43F7-9E86-82637D876BED}"/>
    <cellStyle name="Millares [0] 2 2 4 2 2 3 2" xfId="8415" xr:uid="{4257239C-064D-4971-AF29-5CC7D4ACD16F}"/>
    <cellStyle name="Millares [0] 2 2 4 2 2 3 2 2" xfId="10802" xr:uid="{6A70C4AE-9EFC-4B33-B752-8555411D8398}"/>
    <cellStyle name="Millares [0] 2 2 4 2 2 3 2 2 2" xfId="15589" xr:uid="{BBE757C2-59CE-4875-A05D-333261EFEC0B}"/>
    <cellStyle name="Millares [0] 2 2 4 2 2 3 2 2 2 2" xfId="25116" xr:uid="{77B3F3BC-274B-41CF-833A-6A908DD70FD0}"/>
    <cellStyle name="Millares [0] 2 2 4 2 2 3 2 2 2 3" xfId="33844" xr:uid="{A48F6B26-17EE-4B1D-9EC2-5891721E594A}"/>
    <cellStyle name="Millares [0] 2 2 4 2 2 3 2 2 3" xfId="20350" xr:uid="{109A24DA-7597-49C7-B1B2-63E6200141B7}"/>
    <cellStyle name="Millares [0] 2 2 4 2 2 3 2 2 4" xfId="29208" xr:uid="{5F7FE797-F3DB-49FF-9D6F-0B20934B15CF}"/>
    <cellStyle name="Millares [0] 2 2 4 2 2 3 2 3" xfId="13193" xr:uid="{DECBCDB8-65B2-4610-8221-DB3D95A59FD4}"/>
    <cellStyle name="Millares [0] 2 2 4 2 2 3 2 3 2" xfId="22733" xr:uid="{D858D36E-0F98-48D0-99C8-45F139C01ADD}"/>
    <cellStyle name="Millares [0] 2 2 4 2 2 3 2 3 3" xfId="31484" xr:uid="{C7FBF617-7C02-40E2-9854-10400BD43E18}"/>
    <cellStyle name="Millares [0] 2 2 4 2 2 3 2 4" xfId="17970" xr:uid="{FA947024-59A9-4191-A3F2-F5D13E5978EA}"/>
    <cellStyle name="Millares [0] 2 2 4 2 2 3 2 5" xfId="27003" xr:uid="{092CCDED-3594-4A02-BFF6-E3FA297A98C5}"/>
    <cellStyle name="Millares [0] 2 2 4 2 2 3 3" xfId="9608" xr:uid="{D71808AB-1ABA-4189-AC4C-273E1F34C5FC}"/>
    <cellStyle name="Millares [0] 2 2 4 2 2 3 3 2" xfId="14391" xr:uid="{6C7BF8EB-A488-413C-B7E7-9CAC2E5EFCE0}"/>
    <cellStyle name="Millares [0] 2 2 4 2 2 3 3 2 2" xfId="23925" xr:uid="{684C1075-297A-4549-937E-76397D7F8C92}"/>
    <cellStyle name="Millares [0] 2 2 4 2 2 3 3 2 3" xfId="32655" xr:uid="{8E47E555-0CEE-4E79-8301-32DFCA051FB2}"/>
    <cellStyle name="Millares [0] 2 2 4 2 2 3 3 3" xfId="19160" xr:uid="{38FACF44-4B75-4F74-B9EB-AACB7284C168}"/>
    <cellStyle name="Millares [0] 2 2 4 2 2 3 3 4" xfId="28068" xr:uid="{984A9863-5DCE-444D-A486-30F5AAAFA7D5}"/>
    <cellStyle name="Millares [0] 2 2 4 2 2 3 4" xfId="11999" xr:uid="{F6D062DE-8678-4BE7-830E-7A4D990A977B}"/>
    <cellStyle name="Millares [0] 2 2 4 2 2 3 4 2" xfId="21542" xr:uid="{CA15B244-53EB-427F-89E6-272420FF5948}"/>
    <cellStyle name="Millares [0] 2 2 4 2 2 3 4 3" xfId="30345" xr:uid="{B4F28076-4280-4C21-99A1-6A9B48E89905}"/>
    <cellStyle name="Millares [0] 2 2 4 2 2 3 5" xfId="16783" xr:uid="{3CC8AA6F-0B46-4B45-A16C-ECA32F714F21}"/>
    <cellStyle name="Millares [0] 2 2 4 2 2 3 6" xfId="26039" xr:uid="{7DFA8E50-F5D4-4079-9D5F-BEFAC62A5495}"/>
    <cellStyle name="Millares [0] 2 2 4 2 2 4" xfId="7822" xr:uid="{3A588890-10CD-4D35-975C-29EE7A6D6C9F}"/>
    <cellStyle name="Millares [0] 2 2 4 2 2 4 2" xfId="10208" xr:uid="{631CEFE4-06CD-4FB9-8736-A4D148C47B2D}"/>
    <cellStyle name="Millares [0] 2 2 4 2 2 4 2 2" xfId="14993" xr:uid="{7DD1A94E-5B69-46E2-9C36-D5DBE6AA54B5}"/>
    <cellStyle name="Millares [0] 2 2 4 2 2 4 2 2 2" xfId="24521" xr:uid="{894CB83C-1273-4558-8DC0-E436947B5B84}"/>
    <cellStyle name="Millares [0] 2 2 4 2 2 4 2 2 3" xfId="33249" xr:uid="{882BAF59-B813-407F-8DAA-780DD681848B}"/>
    <cellStyle name="Millares [0] 2 2 4 2 2 4 2 3" xfId="19755" xr:uid="{115FE3E9-0266-40A9-A952-030A323F11B6}"/>
    <cellStyle name="Millares [0] 2 2 4 2 2 4 2 4" xfId="28619" xr:uid="{2946824B-0FE7-4889-B8C7-F59181058ECC}"/>
    <cellStyle name="Millares [0] 2 2 4 2 2 4 3" xfId="12599" xr:uid="{D629F491-1690-4807-B5EC-7E246FF51EF0}"/>
    <cellStyle name="Millares [0] 2 2 4 2 2 4 3 2" xfId="22138" xr:uid="{5FF4BB6E-5C9D-4AEA-A37F-F768477EDC09}"/>
    <cellStyle name="Millares [0] 2 2 4 2 2 4 3 3" xfId="30895" xr:uid="{B83F8880-375C-44AF-B771-981DCDD60F8F}"/>
    <cellStyle name="Millares [0] 2 2 4 2 2 4 4" xfId="17377" xr:uid="{58B970DB-47D5-49EA-8247-A3C3200CD0EE}"/>
    <cellStyle name="Millares [0] 2 2 4 2 2 4 5" xfId="26496" xr:uid="{6A428A58-E648-4944-8EEA-6A7C1E2D9319}"/>
    <cellStyle name="Millares [0] 2 2 4 2 2 5" xfId="9014" xr:uid="{A184A8EF-192A-4CE1-BAEE-DE664662CB23}"/>
    <cellStyle name="Millares [0] 2 2 4 2 2 5 2" xfId="13795" xr:uid="{BC8E83DE-F255-4B8D-A3F5-58F7F370E3D9}"/>
    <cellStyle name="Millares [0] 2 2 4 2 2 5 2 2" xfId="23330" xr:uid="{B026D98A-AD49-4CA3-9C3A-04EA4BD07361}"/>
    <cellStyle name="Millares [0] 2 2 4 2 2 5 2 3" xfId="32061" xr:uid="{54107F43-7AEC-4B79-8AA0-25B96BF04D0A}"/>
    <cellStyle name="Millares [0] 2 2 4 2 2 5 3" xfId="18565" xr:uid="{8563172B-CC5E-454C-A188-48B18638D2FA}"/>
    <cellStyle name="Millares [0] 2 2 4 2 2 5 4" xfId="27552" xr:uid="{502C0C32-0807-4C85-B9B2-B0609B0375BB}"/>
    <cellStyle name="Millares [0] 2 2 4 2 2 6" xfId="11406" xr:uid="{F51E1085-DCC1-4805-B0A6-A33059A3AA7D}"/>
    <cellStyle name="Millares [0] 2 2 4 2 2 6 2" xfId="20948" xr:uid="{1BC5B632-FDC9-4BAF-8EB5-C53D5D19684C}"/>
    <cellStyle name="Millares [0] 2 2 4 2 2 6 3" xfId="29798" xr:uid="{689CFA44-F376-4D12-8FDB-C28F7B532B86}"/>
    <cellStyle name="Millares [0] 2 2 4 2 2 7" xfId="16189" xr:uid="{737A6D85-C6D1-436B-A393-E0652252ECBB}"/>
    <cellStyle name="Millares [0] 2 2 4 2 2 8" xfId="25640" xr:uid="{BDED03E7-B6D5-4E14-AD42-BF4FF90A48D0}"/>
    <cellStyle name="Millares [0] 2 2 4 2 3" xfId="6788" xr:uid="{3C361017-20C1-4557-801C-FFD20168DD82}"/>
    <cellStyle name="Millares [0] 2 2 4 2 3 2" xfId="7374" xr:uid="{4239D75B-C2DA-4D2E-BA13-F1D6D79CE9E7}"/>
    <cellStyle name="Millares [0] 2 2 4 2 3 2 2" xfId="8563" xr:uid="{23050186-41CA-41ED-8D0F-DA1F1D4836F3}"/>
    <cellStyle name="Millares [0] 2 2 4 2 3 2 2 2" xfId="10950" xr:uid="{D76D735E-DA83-41CA-A129-F5569B765BEF}"/>
    <cellStyle name="Millares [0] 2 2 4 2 3 2 2 2 2" xfId="15738" xr:uid="{5888E3FC-D48F-4EB7-9AEA-B4637254441C}"/>
    <cellStyle name="Millares [0] 2 2 4 2 3 2 2 2 2 2" xfId="25265" xr:uid="{D8003A28-3B31-467A-8233-78B24472C9F9}"/>
    <cellStyle name="Millares [0] 2 2 4 2 3 2 2 2 2 3" xfId="33993" xr:uid="{D704FD58-83B1-4395-92E7-5603BDAC84E0}"/>
    <cellStyle name="Millares [0] 2 2 4 2 3 2 2 2 3" xfId="20499" xr:uid="{AEB33810-56FB-4FB4-BDD5-F50B808E7599}"/>
    <cellStyle name="Millares [0] 2 2 4 2 3 2 2 2 4" xfId="29357" xr:uid="{3A38A63C-026C-401C-9F67-4BCD71CA2451}"/>
    <cellStyle name="Millares [0] 2 2 4 2 3 2 2 3" xfId="13341" xr:uid="{280F65F1-C821-4D2E-BC78-F3F68FA38099}"/>
    <cellStyle name="Millares [0] 2 2 4 2 3 2 2 3 2" xfId="22882" xr:uid="{46C17A5F-A0E7-46AF-9546-94A3BD0CAF7C}"/>
    <cellStyle name="Millares [0] 2 2 4 2 3 2 2 3 3" xfId="31633" xr:uid="{413ABD50-859D-4246-987F-82058809DEA1}"/>
    <cellStyle name="Millares [0] 2 2 4 2 3 2 2 4" xfId="18118" xr:uid="{1C4C95B2-4B4E-4BCB-90EE-54B7481C327C}"/>
    <cellStyle name="Millares [0] 2 2 4 2 3 2 2 5" xfId="27133" xr:uid="{0766DA6F-B950-40B0-AC1A-11B2ED429115}"/>
    <cellStyle name="Millares [0] 2 2 4 2 3 2 3" xfId="9756" xr:uid="{28F07797-007D-412F-8976-CC6922541BCA}"/>
    <cellStyle name="Millares [0] 2 2 4 2 3 2 3 2" xfId="14540" xr:uid="{DA9EDC12-B277-4ADE-8194-5E2640FDF322}"/>
    <cellStyle name="Millares [0] 2 2 4 2 3 2 3 2 2" xfId="24074" xr:uid="{D7B2840A-B22A-414C-8BFA-8AD80EBC2406}"/>
    <cellStyle name="Millares [0] 2 2 4 2 3 2 3 2 3" xfId="32804" xr:uid="{39FDB04D-F75A-4736-89D4-070D7F1AFE9D}"/>
    <cellStyle name="Millares [0] 2 2 4 2 3 2 3 3" xfId="19309" xr:uid="{F71EE3BD-621C-4C94-91E2-63515EB698EF}"/>
    <cellStyle name="Millares [0] 2 2 4 2 3 2 3 4" xfId="28198" xr:uid="{49CB002B-FCC4-40EC-819A-87101658B807}"/>
    <cellStyle name="Millares [0] 2 2 4 2 3 2 4" xfId="12147" xr:uid="{3E3AC4C5-71AC-4C6A-ABC0-28BE8FC69B83}"/>
    <cellStyle name="Millares [0] 2 2 4 2 3 2 4 2" xfId="21691" xr:uid="{42A9BB63-8A42-4F9D-83F1-132A2D44CA4A}"/>
    <cellStyle name="Millares [0] 2 2 4 2 3 2 4 3" xfId="30475" xr:uid="{AFD5F157-366B-4703-A046-306E95EDC61D}"/>
    <cellStyle name="Millares [0] 2 2 4 2 3 2 5" xfId="16931" xr:uid="{16C39160-7282-4DF5-A25F-1D90B1D75829}"/>
    <cellStyle name="Millares [0] 2 2 4 2 3 2 6" xfId="26150" xr:uid="{FAE3B74B-4E99-4291-A8DE-C7D9738A962E}"/>
    <cellStyle name="Millares [0] 2 2 4 2 3 3" xfId="7971" xr:uid="{9E30CBFE-B443-4D9A-9BC3-FA84CED5884A}"/>
    <cellStyle name="Millares [0] 2 2 4 2 3 3 2" xfId="10357" xr:uid="{85623730-CCDB-4482-AC1A-80655A41525B}"/>
    <cellStyle name="Millares [0] 2 2 4 2 3 3 2 2" xfId="15143" xr:uid="{015726E7-BE06-4446-A259-3DD5A3D7D61C}"/>
    <cellStyle name="Millares [0] 2 2 4 2 3 3 2 2 2" xfId="24670" xr:uid="{380FA6EA-4678-4C6F-B01E-79056EA5BD95}"/>
    <cellStyle name="Millares [0] 2 2 4 2 3 3 2 2 3" xfId="33398" xr:uid="{535FFEFD-E86D-4FFD-8F9B-A0F3C1451840}"/>
    <cellStyle name="Millares [0] 2 2 4 2 3 3 2 3" xfId="19904" xr:uid="{41F618C8-93F1-4EFD-B264-4E3E7ADFC457}"/>
    <cellStyle name="Millares [0] 2 2 4 2 3 3 2 4" xfId="28768" xr:uid="{4896BC34-DEAB-45BF-BB4A-2FD79F6727A6}"/>
    <cellStyle name="Millares [0] 2 2 4 2 3 3 3" xfId="12748" xr:uid="{FD56BCE7-281F-4965-B6E0-9AE78B43062F}"/>
    <cellStyle name="Millares [0] 2 2 4 2 3 3 3 2" xfId="22287" xr:uid="{2720E1D0-F2A6-4C65-96F9-BC4D8751BC1F}"/>
    <cellStyle name="Millares [0] 2 2 4 2 3 3 3 3" xfId="31044" xr:uid="{EE5A7CE6-AE32-4135-849E-8CFC0B481A95}"/>
    <cellStyle name="Millares [0] 2 2 4 2 3 3 4" xfId="17525" xr:uid="{A20D1C42-BADB-49C3-81EA-F6DC67F007D1}"/>
    <cellStyle name="Millares [0] 2 2 4 2 3 3 5" xfId="26607" xr:uid="{990CB691-449D-46FE-927B-C5EA42BB5594}"/>
    <cellStyle name="Millares [0] 2 2 4 2 3 4" xfId="9164" xr:uid="{B108BD8F-85E1-42C6-87E7-EEE44FAD4CAE}"/>
    <cellStyle name="Millares [0] 2 2 4 2 3 4 2" xfId="13945" xr:uid="{54BA2D97-A37A-494F-8D7B-8125D9CCA5E5}"/>
    <cellStyle name="Millares [0] 2 2 4 2 3 4 2 2" xfId="23479" xr:uid="{1E2CE1AB-414E-4F5D-A913-C60676209756}"/>
    <cellStyle name="Millares [0] 2 2 4 2 3 4 2 3" xfId="32209" xr:uid="{CCA67075-8578-4B16-B654-887D194FFF23}"/>
    <cellStyle name="Millares [0] 2 2 4 2 3 4 3" xfId="18714" xr:uid="{38BEDFB7-09F0-4F7F-AF34-C2506351D1DF}"/>
    <cellStyle name="Millares [0] 2 2 4 2 3 4 4" xfId="27672" xr:uid="{573D9B36-7C90-4860-A84F-834C2FA21A8B}"/>
    <cellStyle name="Millares [0] 2 2 4 2 3 5" xfId="11555" xr:uid="{B69932C6-6623-4008-9C7B-191D805B3E48}"/>
    <cellStyle name="Millares [0] 2 2 4 2 3 5 2" xfId="21096" xr:uid="{095215A4-F559-41F2-86C4-6697C867EB25}"/>
    <cellStyle name="Millares [0] 2 2 4 2 3 5 3" xfId="29927" xr:uid="{E8D15914-90AA-423B-9C22-A47BB2114913}"/>
    <cellStyle name="Millares [0] 2 2 4 2 3 6" xfId="16338" xr:uid="{B7D8E27B-2BFC-4F57-9202-96ADD93051FD}"/>
    <cellStyle name="Millares [0] 2 2 4 2 3 7" xfId="25735" xr:uid="{92443B4F-534C-4757-AAB7-61D07085D6A6}"/>
    <cellStyle name="Millares [0] 2 2 4 2 4" xfId="7081" xr:uid="{2DA261C3-5CC5-4988-93FD-FA2855E5344E}"/>
    <cellStyle name="Millares [0] 2 2 4 2 4 2" xfId="8268" xr:uid="{3020F3AC-BC91-4BAB-87AB-882F595BE498}"/>
    <cellStyle name="Millares [0] 2 2 4 2 4 2 2" xfId="10655" xr:uid="{0AF360F6-CF94-45D1-B8EE-6A0F13D6BFD2}"/>
    <cellStyle name="Millares [0] 2 2 4 2 4 2 2 2" xfId="15441" xr:uid="{1795A39D-2815-407F-90F0-8199802CD3A3}"/>
    <cellStyle name="Millares [0] 2 2 4 2 4 2 2 2 2" xfId="24968" xr:uid="{8146E041-F90D-41B5-B562-4571D9A1F61D}"/>
    <cellStyle name="Millares [0] 2 2 4 2 4 2 2 2 3" xfId="33696" xr:uid="{C20979C7-3BC9-4591-B4FA-FC49C7C192C8}"/>
    <cellStyle name="Millares [0] 2 2 4 2 4 2 2 3" xfId="20202" xr:uid="{0DB50EB5-CDFD-4FF6-8F12-83D50D4F972D}"/>
    <cellStyle name="Millares [0] 2 2 4 2 4 2 2 4" xfId="29060" xr:uid="{8383E413-DE54-4F8A-B71B-462B21577BA3}"/>
    <cellStyle name="Millares [0] 2 2 4 2 4 2 3" xfId="13046" xr:uid="{EF767E5F-6BCC-452A-86CC-A9433E10D01C}"/>
    <cellStyle name="Millares [0] 2 2 4 2 4 2 3 2" xfId="22585" xr:uid="{53DBF8E5-5E99-4C91-9696-188E3B4A9EE7}"/>
    <cellStyle name="Millares [0] 2 2 4 2 4 2 3 3" xfId="31336" xr:uid="{BA735B35-463E-4CF3-8FAD-60E2A9A18101}"/>
    <cellStyle name="Millares [0] 2 2 4 2 4 2 4" xfId="17823" xr:uid="{4B597C80-66E8-4EF6-A37B-DB033A878B2C}"/>
    <cellStyle name="Millares [0] 2 2 4 2 4 2 5" xfId="26855" xr:uid="{BDA4436D-1241-449F-8AB7-254D5DA70EFB}"/>
    <cellStyle name="Millares [0] 2 2 4 2 4 3" xfId="9461" xr:uid="{05EE6214-D312-467A-BE79-0DA456234DB1}"/>
    <cellStyle name="Millares [0] 2 2 4 2 4 3 2" xfId="14243" xr:uid="{EA77A4F8-3160-4359-89A4-EB0D60D433EE}"/>
    <cellStyle name="Millares [0] 2 2 4 2 4 3 2 2" xfId="23777" xr:uid="{3E6119B5-8226-4571-992D-21057C84A98C}"/>
    <cellStyle name="Millares [0] 2 2 4 2 4 3 2 3" xfId="32507" xr:uid="{C7780B08-ECBC-4814-9523-517A1F8FFE6D}"/>
    <cellStyle name="Millares [0] 2 2 4 2 4 3 3" xfId="19012" xr:uid="{EC24DA8C-E44F-4C3F-BFCD-C42E47E6E146}"/>
    <cellStyle name="Millares [0] 2 2 4 2 4 3 4" xfId="27920" xr:uid="{DB65B077-957D-44D8-8FAE-33643348BF17}"/>
    <cellStyle name="Millares [0] 2 2 4 2 4 4" xfId="11852" xr:uid="{73B2F23F-44E9-41F3-A564-D066E6B7E60E}"/>
    <cellStyle name="Millares [0] 2 2 4 2 4 4 2" xfId="21394" xr:uid="{57940B17-3212-4289-A86A-6915FD12C13B}"/>
    <cellStyle name="Millares [0] 2 2 4 2 4 4 3" xfId="30197" xr:uid="{3C64ECBE-2F96-4AA1-AF49-F645C87A0D80}"/>
    <cellStyle name="Millares [0] 2 2 4 2 4 5" xfId="16636" xr:uid="{60D3799F-AD77-4DE2-AEBF-CA57E38878DF}"/>
    <cellStyle name="Millares [0] 2 2 4 2 4 6" xfId="25937" xr:uid="{29D86081-007E-4C6F-B574-2D4F0C3BBBB8}"/>
    <cellStyle name="Millares [0] 2 2 4 2 5" xfId="7673" xr:uid="{EB7D2A6B-AB10-4625-9062-64C5B7BECE23}"/>
    <cellStyle name="Millares [0] 2 2 4 2 5 2" xfId="10057" xr:uid="{5F0522A4-AB8C-47A8-BC2D-22A865C98194}"/>
    <cellStyle name="Millares [0] 2 2 4 2 5 2 2" xfId="14842" xr:uid="{022215B1-5F44-4D15-84AC-AB977E810898}"/>
    <cellStyle name="Millares [0] 2 2 4 2 5 2 2 2" xfId="24373" xr:uid="{90A31E38-4186-44D9-842A-16B3BC1EE393}"/>
    <cellStyle name="Millares [0] 2 2 4 2 5 2 2 3" xfId="33101" xr:uid="{985A6DD8-270B-4210-BDC8-96F40C1315C7}"/>
    <cellStyle name="Millares [0] 2 2 4 2 5 2 3" xfId="19608" xr:uid="{3C3DB5BE-BBD2-42F0-B8A4-F9C1B1F17B81}"/>
    <cellStyle name="Millares [0] 2 2 4 2 5 2 4" xfId="28472" xr:uid="{FED9A73E-9CBF-426B-9835-C67E5A75BE4C}"/>
    <cellStyle name="Millares [0] 2 2 4 2 5 3" xfId="12448" xr:uid="{1068628C-AA7A-4095-BD43-5D63A096F4ED}"/>
    <cellStyle name="Millares [0] 2 2 4 2 5 3 2" xfId="21990" xr:uid="{1914D347-B922-49F5-B518-C98935386EE1}"/>
    <cellStyle name="Millares [0] 2 2 4 2 5 3 3" xfId="30747" xr:uid="{67CFF76A-2D60-4E46-ACC7-3AC7EF65CDA7}"/>
    <cellStyle name="Millares [0] 2 2 4 2 5 4" xfId="17230" xr:uid="{DAB5F688-EB65-4AAE-950B-AEF1E18D73DB}"/>
    <cellStyle name="Millares [0] 2 2 4 2 5 5" xfId="26393" xr:uid="{886D9C4F-48E9-4465-BCEA-A0D1634EAB8A}"/>
    <cellStyle name="Millares [0] 2 2 4 2 6" xfId="8863" xr:uid="{184E181D-5F95-4C5B-8A84-12185E7F9CE4}"/>
    <cellStyle name="Millares [0] 2 2 4 2 6 2" xfId="13644" xr:uid="{F5B42A8B-F7DB-42CF-9D6E-37F865FE3D76}"/>
    <cellStyle name="Millares [0] 2 2 4 2 6 2 2" xfId="23182" xr:uid="{C30DD56C-F307-4619-ABF5-BABC4F92FE86}"/>
    <cellStyle name="Millares [0] 2 2 4 2 6 2 3" xfId="31913" xr:uid="{60C44B16-F028-4F34-83AD-7DBEE835DB17}"/>
    <cellStyle name="Millares [0] 2 2 4 2 6 3" xfId="18418" xr:uid="{45FFF401-33E2-4A9C-972E-FF75FBAED22F}"/>
    <cellStyle name="Millares [0] 2 2 4 2 6 4" xfId="27427" xr:uid="{4FF0040D-BBA7-413E-8A56-B5DB724455BF}"/>
    <cellStyle name="Millares [0] 2 2 4 2 7" xfId="11254" xr:uid="{F0602260-9EBC-49A0-8EFD-3DA14BFF0FBB}"/>
    <cellStyle name="Millares [0] 2 2 4 2 7 2" xfId="20800" xr:uid="{0281AF47-CCBD-4785-9152-2DD9D7D465E9}"/>
    <cellStyle name="Millares [0] 2 2 4 2 7 3" xfId="29650" xr:uid="{73F64B2A-EC73-4A4C-BEFA-22EE5DCC20A1}"/>
    <cellStyle name="Millares [0] 2 2 4 2 8" xfId="16041" xr:uid="{028BF6DD-9040-4216-B96A-8D843C56D516}"/>
    <cellStyle name="Millares [0] 2 2 4 2 9" xfId="25542" xr:uid="{D242E1B8-4695-4162-B820-E8FD424282A4}"/>
    <cellStyle name="Millares [0] 2 2 4 3" xfId="6572" xr:uid="{884A2E7E-1F75-4015-89F7-68A91F5C601C}"/>
    <cellStyle name="Millares [0] 2 2 4 3 2" xfId="6861" xr:uid="{B79E9901-0A0B-4227-AF4A-26DE36D6F7AF}"/>
    <cellStyle name="Millares [0] 2 2 4 3 2 2" xfId="7449" xr:uid="{D4CC8A6B-B1E8-46B4-AFA5-2CB7B922B2F5}"/>
    <cellStyle name="Millares [0] 2 2 4 3 2 2 2" xfId="8638" xr:uid="{C46230D8-AB74-4A33-9D1C-769074DA338F}"/>
    <cellStyle name="Millares [0] 2 2 4 3 2 2 2 2" xfId="11025" xr:uid="{158F0642-254F-42ED-85F7-C637B58B9ADF}"/>
    <cellStyle name="Millares [0] 2 2 4 3 2 2 2 2 2" xfId="15813" xr:uid="{5EF5CBFD-D675-4FDA-AF9F-394F6EAB06A1}"/>
    <cellStyle name="Millares [0] 2 2 4 3 2 2 2 2 2 2" xfId="25340" xr:uid="{6443EF71-DE01-4881-90CB-9E0D796D4593}"/>
    <cellStyle name="Millares [0] 2 2 4 3 2 2 2 2 2 3" xfId="34068" xr:uid="{86D5136D-AB69-4A75-9158-963E7B895323}"/>
    <cellStyle name="Millares [0] 2 2 4 3 2 2 2 2 3" xfId="20574" xr:uid="{0595DAFE-E3FF-41F1-A02C-0F59E3684C51}"/>
    <cellStyle name="Millares [0] 2 2 4 3 2 2 2 2 4" xfId="29432" xr:uid="{B7C4D135-2E16-493F-AD9E-80775A1E41CA}"/>
    <cellStyle name="Millares [0] 2 2 4 3 2 2 2 3" xfId="13416" xr:uid="{E31C1DBB-3DDB-45E6-96E9-4FDECBE25BC6}"/>
    <cellStyle name="Millares [0] 2 2 4 3 2 2 2 3 2" xfId="22957" xr:uid="{630890A3-9C02-4B64-A68E-0DD9ABEEA58C}"/>
    <cellStyle name="Millares [0] 2 2 4 3 2 2 2 3 3" xfId="31708" xr:uid="{C3AC00B6-227F-408A-94D0-0D2ACA5DC62C}"/>
    <cellStyle name="Millares [0] 2 2 4 3 2 2 2 4" xfId="18193" xr:uid="{3C404982-D256-4ABC-AB44-4841FDCB43B8}"/>
    <cellStyle name="Millares [0] 2 2 4 3 2 2 2 5" xfId="27207" xr:uid="{32BFC48C-0A0B-4D60-8BDD-323BB6AE5998}"/>
    <cellStyle name="Millares [0] 2 2 4 3 2 2 3" xfId="9831" xr:uid="{94D3BA9E-0EFD-4308-AC26-7DB0430E9522}"/>
    <cellStyle name="Millares [0] 2 2 4 3 2 2 3 2" xfId="14615" xr:uid="{5002DC24-784E-451B-A419-80445E0BE2B4}"/>
    <cellStyle name="Millares [0] 2 2 4 3 2 2 3 2 2" xfId="24149" xr:uid="{4A14E65B-7BDA-48FE-88A4-035299CD8E7A}"/>
    <cellStyle name="Millares [0] 2 2 4 3 2 2 3 2 3" xfId="32879" xr:uid="{171835D8-AD75-4E6A-A38C-C2B7BFAD3850}"/>
    <cellStyle name="Millares [0] 2 2 4 3 2 2 3 3" xfId="19384" xr:uid="{BA9316A0-75D5-4C94-B8FA-EC171625E06F}"/>
    <cellStyle name="Millares [0] 2 2 4 3 2 2 3 4" xfId="28272" xr:uid="{A6AA6F80-0753-4C49-9D7E-B028B65BA02E}"/>
    <cellStyle name="Millares [0] 2 2 4 3 2 2 4" xfId="12222" xr:uid="{3B757C9A-2596-4D17-BDC6-E25D4D8604AE}"/>
    <cellStyle name="Millares [0] 2 2 4 3 2 2 4 2" xfId="21766" xr:uid="{11853CDA-5252-4545-8C81-531E91370D1B}"/>
    <cellStyle name="Millares [0] 2 2 4 3 2 2 4 3" xfId="30549" xr:uid="{81093C0B-ACA6-4ADC-93D8-CC4DF9C7B7BD}"/>
    <cellStyle name="Millares [0] 2 2 4 3 2 2 5" xfId="17006" xr:uid="{1CE21F44-A2A4-400A-B36A-ADD93AD51473}"/>
    <cellStyle name="Millares [0] 2 2 4 3 2 2 6" xfId="26211" xr:uid="{D1E17A94-A09B-4A23-B3BC-9A62B94AF366}"/>
    <cellStyle name="Millares [0] 2 2 4 3 2 3" xfId="8046" xr:uid="{C7C52CA2-2857-4B44-BCCF-302DEAFE53FB}"/>
    <cellStyle name="Millares [0] 2 2 4 3 2 3 2" xfId="10432" xr:uid="{28440CD3-6CF5-4D22-BB8E-8EE774F09913}"/>
    <cellStyle name="Millares [0] 2 2 4 3 2 3 2 2" xfId="15218" xr:uid="{908C2D7B-5BBF-4F31-B0EE-1ACFD193C126}"/>
    <cellStyle name="Millares [0] 2 2 4 3 2 3 2 2 2" xfId="24745" xr:uid="{525A38FB-19A5-4B45-9204-2F08D7290E8C}"/>
    <cellStyle name="Millares [0] 2 2 4 3 2 3 2 2 3" xfId="33473" xr:uid="{9698048D-7D16-427E-B601-6A8ED0BAC988}"/>
    <cellStyle name="Millares [0] 2 2 4 3 2 3 2 3" xfId="19979" xr:uid="{8205E581-3EB9-4217-A5E0-3FBE554B58C4}"/>
    <cellStyle name="Millares [0] 2 2 4 3 2 3 2 4" xfId="28843" xr:uid="{B9E6E033-4888-4AA5-A567-3B208AC90B77}"/>
    <cellStyle name="Millares [0] 2 2 4 3 2 3 3" xfId="12823" xr:uid="{6B1ACECB-33B0-4672-8A77-8A2D6147C9FE}"/>
    <cellStyle name="Millares [0] 2 2 4 3 2 3 3 2" xfId="22362" xr:uid="{FB4A2D9C-BA7C-4C9D-B273-A594A22396DC}"/>
    <cellStyle name="Millares [0] 2 2 4 3 2 3 3 3" xfId="31119" xr:uid="{80D5A0B6-EE99-41E3-BC24-D54819BE995E}"/>
    <cellStyle name="Millares [0] 2 2 4 3 2 3 4" xfId="17600" xr:uid="{CD351F92-9B62-4796-9EDD-DCF0DB136556}"/>
    <cellStyle name="Millares [0] 2 2 4 3 2 3 5" xfId="26668" xr:uid="{778AF5B5-19BC-4A21-8B11-27DF638E049B}"/>
    <cellStyle name="Millares [0] 2 2 4 3 2 4" xfId="9239" xr:uid="{6D261450-F836-4E29-B093-EF12698053F8}"/>
    <cellStyle name="Millares [0] 2 2 4 3 2 4 2" xfId="14020" xr:uid="{5F4336AF-1F59-47DB-956E-5CC2517EC857}"/>
    <cellStyle name="Millares [0] 2 2 4 3 2 4 2 2" xfId="23554" xr:uid="{D2C709D5-72D7-4606-9E1A-979B12CAE900}"/>
    <cellStyle name="Millares [0] 2 2 4 3 2 4 2 3" xfId="32284" xr:uid="{914FB696-5E97-4F2E-A260-8E97A92199F9}"/>
    <cellStyle name="Millares [0] 2 2 4 3 2 4 3" xfId="18789" xr:uid="{41DB98BC-4438-46A8-A1B2-1FB95D284AA0}"/>
    <cellStyle name="Millares [0] 2 2 4 3 2 4 4" xfId="27733" xr:uid="{BDA7A6CC-968D-4F9A-BF4F-CD068A9CAA4A}"/>
    <cellStyle name="Millares [0] 2 2 4 3 2 5" xfId="11630" xr:uid="{FCCFB11A-7EF2-4DFA-8894-2A93A189A9D8}"/>
    <cellStyle name="Millares [0] 2 2 4 3 2 5 2" xfId="21171" xr:uid="{F1FB0631-7687-41FF-AA3B-73C6AB5533A2}"/>
    <cellStyle name="Millares [0] 2 2 4 3 2 5 3" xfId="30001" xr:uid="{4AC420F1-C390-4443-98C8-59DD2992D449}"/>
    <cellStyle name="Millares [0] 2 2 4 3 2 6" xfId="16413" xr:uid="{F5768AD0-9F57-4DAF-9199-0C765604798F}"/>
    <cellStyle name="Millares [0] 2 2 4 3 2 7" xfId="25784" xr:uid="{9B55637A-9185-4042-BEAD-9F2EF31E99CB}"/>
    <cellStyle name="Millares [0] 2 2 4 3 3" xfId="7153" xr:uid="{A837EC2D-9A7C-498F-AE80-86214CE60894}"/>
    <cellStyle name="Millares [0] 2 2 4 3 3 2" xfId="8342" xr:uid="{25A1106B-30AA-40D7-8038-DE39094F6009}"/>
    <cellStyle name="Millares [0] 2 2 4 3 3 2 2" xfId="10729" xr:uid="{443AC748-5B5A-43B3-8462-FCE36EC74C4C}"/>
    <cellStyle name="Millares [0] 2 2 4 3 3 2 2 2" xfId="15516" xr:uid="{1322B35C-4FF3-4664-B5FF-800EC8D034F2}"/>
    <cellStyle name="Millares [0] 2 2 4 3 3 2 2 2 2" xfId="25043" xr:uid="{4E0AA1A3-E63D-40F6-8CD8-7B038D4A76A6}"/>
    <cellStyle name="Millares [0] 2 2 4 3 3 2 2 2 3" xfId="33771" xr:uid="{92E02EC6-4083-4BF0-AD78-73DCCCFFD865}"/>
    <cellStyle name="Millares [0] 2 2 4 3 3 2 2 3" xfId="20277" xr:uid="{FF175CC9-9B77-4FD5-94ED-F2981CC17B24}"/>
    <cellStyle name="Millares [0] 2 2 4 3 3 2 2 4" xfId="29135" xr:uid="{A01287E8-C7C8-4975-AB7D-75832782F467}"/>
    <cellStyle name="Millares [0] 2 2 4 3 3 2 3" xfId="13120" xr:uid="{C7D65F2A-AD14-477A-9387-A2C784A700D4}"/>
    <cellStyle name="Millares [0] 2 2 4 3 3 2 3 2" xfId="22660" xr:uid="{07F6892F-B099-4BB1-8A34-1F3BBA865B13}"/>
    <cellStyle name="Millares [0] 2 2 4 3 3 2 3 3" xfId="31411" xr:uid="{FF02DA54-7EBA-42B4-ACCC-72F4EE3E333F}"/>
    <cellStyle name="Millares [0] 2 2 4 3 3 2 4" xfId="17897" xr:uid="{35FAA866-A837-46CF-89B3-76E96A8E6371}"/>
    <cellStyle name="Millares [0] 2 2 4 3 3 2 5" xfId="26930" xr:uid="{BC6D776B-B62C-450B-BE5E-BE4B8E925D23}"/>
    <cellStyle name="Millares [0] 2 2 4 3 3 3" xfId="9535" xr:uid="{3596D606-61D1-450B-A678-C30C1BCDF315}"/>
    <cellStyle name="Millares [0] 2 2 4 3 3 3 2" xfId="14318" xr:uid="{262634E5-E520-4841-BC1C-849277A0D4FE}"/>
    <cellStyle name="Millares [0] 2 2 4 3 3 3 2 2" xfId="23852" xr:uid="{6FCC91EA-8C35-4289-A3D4-410699A2BF0E}"/>
    <cellStyle name="Millares [0] 2 2 4 3 3 3 2 3" xfId="32582" xr:uid="{4BE9E7BA-E53E-4FD6-AA8C-FB85F523F443}"/>
    <cellStyle name="Millares [0] 2 2 4 3 3 3 3" xfId="19087" xr:uid="{E006BA98-DB99-4456-B04C-D69B7D82E38E}"/>
    <cellStyle name="Millares [0] 2 2 4 3 3 3 4" xfId="27995" xr:uid="{EF5F9A7C-57DE-4B09-9AEF-F601E3892424}"/>
    <cellStyle name="Millares [0] 2 2 4 3 3 4" xfId="11926" xr:uid="{D0225D25-6225-4C7E-A0D1-4565E4AF3A5E}"/>
    <cellStyle name="Millares [0] 2 2 4 3 3 4 2" xfId="21469" xr:uid="{F75655E4-333F-4190-8EE9-AD40BB917585}"/>
    <cellStyle name="Millares [0] 2 2 4 3 3 4 3" xfId="30272" xr:uid="{FEE5E884-99A7-4971-9C48-252C8ED7D3B7}"/>
    <cellStyle name="Millares [0] 2 2 4 3 3 5" xfId="16710" xr:uid="{3EEAF0A9-FBC6-45E0-A3D2-CE333345EB95}"/>
    <cellStyle name="Millares [0] 2 2 4 3 3 6" xfId="25987" xr:uid="{276D63E5-1175-4C94-8F54-0403A60549EF}"/>
    <cellStyle name="Millares [0] 2 2 4 3 4" xfId="7747" xr:uid="{5818D03B-2101-4E20-AC1A-25047DC3E549}"/>
    <cellStyle name="Millares [0] 2 2 4 3 4 2" xfId="10133" xr:uid="{93949376-B5B1-4C6A-B7AF-2CCCDBFF1A55}"/>
    <cellStyle name="Millares [0] 2 2 4 3 4 2 2" xfId="14918" xr:uid="{65D3355B-3328-4DEA-9302-62101679BE2A}"/>
    <cellStyle name="Millares [0] 2 2 4 3 4 2 2 2" xfId="24448" xr:uid="{0540BA50-C117-4280-8DFB-4A1754DE1F45}"/>
    <cellStyle name="Millares [0] 2 2 4 3 4 2 2 3" xfId="33176" xr:uid="{AC837715-CEBE-4B5C-970B-AC81F9EB5692}"/>
    <cellStyle name="Millares [0] 2 2 4 3 4 2 3" xfId="19682" xr:uid="{C9DEC836-C8FC-4965-B4FB-A419F8584F23}"/>
    <cellStyle name="Millares [0] 2 2 4 3 4 2 4" xfId="28546" xr:uid="{69FD1C1E-4D62-47D8-A7B0-47CB4A177F1B}"/>
    <cellStyle name="Millares [0] 2 2 4 3 4 3" xfId="12524" xr:uid="{EB019620-F14E-4A59-9B7F-5042C6CAACEE}"/>
    <cellStyle name="Millares [0] 2 2 4 3 4 3 2" xfId="22065" xr:uid="{3AD879DF-BE94-4C97-B8F7-292B7B47085C}"/>
    <cellStyle name="Millares [0] 2 2 4 3 4 3 3" xfId="30822" xr:uid="{AD3A68BA-2DD1-4091-9DAB-309EAB499D56}"/>
    <cellStyle name="Millares [0] 2 2 4 3 4 4" xfId="17304" xr:uid="{B4607DD3-A259-48FC-8D7B-C9245ADFDE23}"/>
    <cellStyle name="Millares [0] 2 2 4 3 4 5" xfId="26444" xr:uid="{B414AB58-1F22-4554-BC41-FB57DD3A8BDC}"/>
    <cellStyle name="Millares [0] 2 2 4 3 5" xfId="8939" xr:uid="{33EDB9B9-3CF2-4E28-A0B9-888B7D6051E1}"/>
    <cellStyle name="Millares [0] 2 2 4 3 5 2" xfId="13720" xr:uid="{89D7682A-B305-4F86-AE2B-BBA079CB28C3}"/>
    <cellStyle name="Millares [0] 2 2 4 3 5 2 2" xfId="23257" xr:uid="{FA20B00A-57B6-43D5-9BF5-B853E08C66D9}"/>
    <cellStyle name="Millares [0] 2 2 4 3 5 2 3" xfId="31988" xr:uid="{F841B6BF-EC9C-4081-804C-2C7157081BC3}"/>
    <cellStyle name="Millares [0] 2 2 4 3 5 3" xfId="18492" xr:uid="{9C02EB24-E456-45C7-BCE2-67DE8408275C}"/>
    <cellStyle name="Millares [0] 2 2 4 3 5 4" xfId="27488" xr:uid="{56455DD5-43C1-4ECE-938B-B5EEDC76A078}"/>
    <cellStyle name="Millares [0] 2 2 4 3 6" xfId="11331" xr:uid="{C7CD9E34-6C1F-4266-AD16-9167274F786E}"/>
    <cellStyle name="Millares [0] 2 2 4 3 6 2" xfId="20875" xr:uid="{A45204F4-CB9A-4AE5-8F47-4598B5BB71EC}"/>
    <cellStyle name="Millares [0] 2 2 4 3 6 3" xfId="29725" xr:uid="{D9144EC1-1C57-4EFB-AB9A-84004A2A12E0}"/>
    <cellStyle name="Millares [0] 2 2 4 3 7" xfId="16116" xr:uid="{77495C34-14D7-4560-820C-3E3AFD4171B5}"/>
    <cellStyle name="Millares [0] 2 2 4 3 8" xfId="25593" xr:uid="{EA0D1BEF-D8B9-4F94-A3DB-8CEEEE07C920}"/>
    <cellStyle name="Millares [0] 2 2 4 4" xfId="6717" xr:uid="{F51F3DA2-A12B-46BD-B820-EA9D5EF9867D}"/>
    <cellStyle name="Millares [0] 2 2 4 4 2" xfId="7301" xr:uid="{1A027C83-BC57-4659-BA49-3E1F1DE2936D}"/>
    <cellStyle name="Millares [0] 2 2 4 4 2 2" xfId="8490" xr:uid="{32F50B13-6C75-4DD6-92C0-A2F3DB42FBEC}"/>
    <cellStyle name="Millares [0] 2 2 4 4 2 2 2" xfId="10877" xr:uid="{34ED9305-FCDF-49C0-9E9C-222C6233DD1F}"/>
    <cellStyle name="Millares [0] 2 2 4 4 2 2 2 2" xfId="15665" xr:uid="{B066AF85-07B9-4ADB-9AA4-0390A6DF461E}"/>
    <cellStyle name="Millares [0] 2 2 4 4 2 2 2 2 2" xfId="25192" xr:uid="{425D659E-5CE1-4446-961A-9498A1D33CBF}"/>
    <cellStyle name="Millares [0] 2 2 4 4 2 2 2 2 3" xfId="33920" xr:uid="{5985BC1C-FD5E-4942-A4A7-D8485F85E58A}"/>
    <cellStyle name="Millares [0] 2 2 4 4 2 2 2 3" xfId="20426" xr:uid="{8E45D1FA-5F35-48C3-A28A-F1B3E5E84EF6}"/>
    <cellStyle name="Millares [0] 2 2 4 4 2 2 2 4" xfId="29284" xr:uid="{9101EBA3-D590-4B17-BACC-429221F37304}"/>
    <cellStyle name="Millares [0] 2 2 4 4 2 2 3" xfId="13268" xr:uid="{7283AF97-B39E-4FAE-A7FC-08CF448BF55E}"/>
    <cellStyle name="Millares [0] 2 2 4 4 2 2 3 2" xfId="22809" xr:uid="{EC8F210A-AA27-493B-B1A1-C3329C9E60C7}"/>
    <cellStyle name="Millares [0] 2 2 4 4 2 2 3 3" xfId="31560" xr:uid="{1803C422-FE40-4076-99C0-179555710ACC}"/>
    <cellStyle name="Millares [0] 2 2 4 4 2 2 4" xfId="18045" xr:uid="{89546971-805B-42D7-80BB-8604A50B8D83}"/>
    <cellStyle name="Millares [0] 2 2 4 4 2 2 5" xfId="27067" xr:uid="{6E27F915-51C4-4A62-B4A0-203371552F92}"/>
    <cellStyle name="Millares [0] 2 2 4 4 2 3" xfId="9683" xr:uid="{A5273B2E-7EC4-43F6-831A-1747CB257D31}"/>
    <cellStyle name="Millares [0] 2 2 4 4 2 3 2" xfId="14467" xr:uid="{102A71DA-270B-4A5B-BEE9-0A17A20A992D}"/>
    <cellStyle name="Millares [0] 2 2 4 4 2 3 2 2" xfId="24001" xr:uid="{57D7B1D2-C1E5-4E9E-AA0D-472C9597EAAF}"/>
    <cellStyle name="Millares [0] 2 2 4 4 2 3 2 3" xfId="32731" xr:uid="{0EA57A91-98B5-4EA3-9FE7-C251C2C44347}"/>
    <cellStyle name="Millares [0] 2 2 4 4 2 3 3" xfId="19236" xr:uid="{20694AD0-2076-4764-855F-4DDF6E676417}"/>
    <cellStyle name="Millares [0] 2 2 4 4 2 3 4" xfId="28132" xr:uid="{F2DED821-249A-4929-AE48-332070EAD44C}"/>
    <cellStyle name="Millares [0] 2 2 4 4 2 4" xfId="12074" xr:uid="{29BC40B9-518E-4F29-B9A1-CF9DE3DF0AF7}"/>
    <cellStyle name="Millares [0] 2 2 4 4 2 4 2" xfId="21618" xr:uid="{D75E0061-02B8-43A0-AA94-F794AFF16392}"/>
    <cellStyle name="Millares [0] 2 2 4 4 2 4 3" xfId="30409" xr:uid="{DD9EB545-428B-4FAA-938F-5E041E7D58F9}"/>
    <cellStyle name="Millares [0] 2 2 4 4 2 5" xfId="16858" xr:uid="{CA6C17F8-B4EE-4B40-9445-575A76B96B86}"/>
    <cellStyle name="Millares [0] 2 2 4 4 2 6" xfId="26090" xr:uid="{99A97A2D-A708-4D7D-BEC7-3CDC08FD40A1}"/>
    <cellStyle name="Millares [0] 2 2 4 4 3" xfId="7898" xr:uid="{5FD9BDE3-C22A-4C20-865D-FDE4ABF19514}"/>
    <cellStyle name="Millares [0] 2 2 4 4 3 2" xfId="10284" xr:uid="{6BA77413-D1C9-4252-A494-150DBBF9FBBC}"/>
    <cellStyle name="Millares [0] 2 2 4 4 3 2 2" xfId="15070" xr:uid="{7BF6414C-DFA7-405E-94F4-E6BC0EF8F57C}"/>
    <cellStyle name="Millares [0] 2 2 4 4 3 2 2 2" xfId="24597" xr:uid="{4ADCE082-75EF-4671-AA33-6FCBA0353B3A}"/>
    <cellStyle name="Millares [0] 2 2 4 4 3 2 2 3" xfId="33325" xr:uid="{78879266-E591-4F96-AC55-2A300C8604FB}"/>
    <cellStyle name="Millares [0] 2 2 4 4 3 2 3" xfId="19831" xr:uid="{DC7883BE-2F33-41C4-9875-8DCED463F18C}"/>
    <cellStyle name="Millares [0] 2 2 4 4 3 2 4" xfId="28695" xr:uid="{F1DD5AAD-90E0-4A00-9F8F-2E272B8D4DD1}"/>
    <cellStyle name="Millares [0] 2 2 4 4 3 3" xfId="12675" xr:uid="{92B793AF-C1E7-4D6F-98F1-10927C2C2F33}"/>
    <cellStyle name="Millares [0] 2 2 4 4 3 3 2" xfId="22214" xr:uid="{617DE5FA-7031-4608-AB48-40F1ACD05F4E}"/>
    <cellStyle name="Millares [0] 2 2 4 4 3 3 3" xfId="30971" xr:uid="{68648B1C-7A28-4838-815A-0EF78A399ACD}"/>
    <cellStyle name="Millares [0] 2 2 4 4 3 4" xfId="17452" xr:uid="{CC97E166-5438-4A81-A292-393C12B93BC8}"/>
    <cellStyle name="Millares [0] 2 2 4 4 3 5" xfId="26547" xr:uid="{FF0F0A3A-694B-4F4F-8E76-ADFDF2D48886}"/>
    <cellStyle name="Millares [0] 2 2 4 4 4" xfId="9091" xr:uid="{3A37D525-AFE8-45D3-B7C8-4E759FCB8BA5}"/>
    <cellStyle name="Millares [0] 2 2 4 4 4 2" xfId="13872" xr:uid="{D1CE4119-653D-41FE-8308-7AD92ADED1AB}"/>
    <cellStyle name="Millares [0] 2 2 4 4 4 2 2" xfId="23406" xr:uid="{873029A5-97C6-4473-B0CB-E0490DFF9D98}"/>
    <cellStyle name="Millares [0] 2 2 4 4 4 2 3" xfId="32136" xr:uid="{9123CA18-8A7D-45E9-ABE5-92D03C7F34CE}"/>
    <cellStyle name="Millares [0] 2 2 4 4 4 3" xfId="18641" xr:uid="{48B1B3A2-C477-4FD1-B0AE-8ECAF81EB56E}"/>
    <cellStyle name="Millares [0] 2 2 4 4 4 4" xfId="27612" xr:uid="{D2E10FFC-E88D-41E6-91B8-8CFA0BD14212}"/>
    <cellStyle name="Millares [0] 2 2 4 4 5" xfId="11482" xr:uid="{EC0EC8B8-C9CC-4699-828B-7293E14C171D}"/>
    <cellStyle name="Millares [0] 2 2 4 4 5 2" xfId="21023" xr:uid="{AE17E6D5-FDED-45B7-8684-1B1D53DE22AE}"/>
    <cellStyle name="Millares [0] 2 2 4 4 5 3" xfId="29861" xr:uid="{ADBC76F5-2CA0-4040-83DE-21DC1659EE87}"/>
    <cellStyle name="Millares [0] 2 2 4 4 6" xfId="16265" xr:uid="{D5BC79C9-CE95-4D69-9574-AD00B1243FF6}"/>
    <cellStyle name="Millares [0] 2 2 4 4 7" xfId="25688" xr:uid="{25F5E216-A5B1-4088-A95D-A03E83493435}"/>
    <cellStyle name="Millares [0] 2 2 4 5" xfId="7008" xr:uid="{9624E822-BFF5-41B3-BD36-6DA480DCAA8E}"/>
    <cellStyle name="Millares [0] 2 2 4 5 2" xfId="8195" xr:uid="{1D90D507-9F73-403F-890E-09D3130027BF}"/>
    <cellStyle name="Millares [0] 2 2 4 5 2 2" xfId="10582" xr:uid="{16FEE29C-7747-4669-B741-9069DCEF092F}"/>
    <cellStyle name="Millares [0] 2 2 4 5 2 2 2" xfId="15368" xr:uid="{EE111A85-A652-438F-A5C8-AE95305C7A28}"/>
    <cellStyle name="Millares [0] 2 2 4 5 2 2 2 2" xfId="24895" xr:uid="{131A3A8F-DF37-4B12-87B0-5B325034895D}"/>
    <cellStyle name="Millares [0] 2 2 4 5 2 2 2 3" xfId="33623" xr:uid="{1D497D0F-9F37-47B1-9F57-EF70B17E4C64}"/>
    <cellStyle name="Millares [0] 2 2 4 5 2 2 3" xfId="20129" xr:uid="{767610ED-7ECD-45D3-AA21-1CBD2A94BA77}"/>
    <cellStyle name="Millares [0] 2 2 4 5 2 2 4" xfId="28990" xr:uid="{779F8043-7604-4F7F-AF8F-901857405BBC}"/>
    <cellStyle name="Millares [0] 2 2 4 5 2 3" xfId="12973" xr:uid="{CD4E5E33-3C35-4B16-8189-1EE23DAB94A2}"/>
    <cellStyle name="Millares [0] 2 2 4 5 2 3 2" xfId="22512" xr:uid="{B69C4446-F978-4901-BAE9-727CA19BA9E3}"/>
    <cellStyle name="Millares [0] 2 2 4 5 2 3 3" xfId="31266" xr:uid="{08B7F9C2-6214-40A2-B16C-AEE58E2E2EDF}"/>
    <cellStyle name="Millares [0] 2 2 4 5 2 4" xfId="17750" xr:uid="{61E0BBD1-E5AD-4938-989F-024B85D4745B}"/>
    <cellStyle name="Millares [0] 2 2 4 5 2 5" xfId="26795" xr:uid="{67B61DC2-874C-45AB-BEF4-5AABC0C34FBC}"/>
    <cellStyle name="Millares [0] 2 2 4 5 3" xfId="9388" xr:uid="{FCF68FEB-3993-4338-99AF-4C542A72C87D}"/>
    <cellStyle name="Millares [0] 2 2 4 5 3 2" xfId="14170" xr:uid="{79A979D9-A44F-40AD-9767-B9EEDAFB667D}"/>
    <cellStyle name="Millares [0] 2 2 4 5 3 2 2" xfId="23704" xr:uid="{57648062-F058-47B6-92A3-06043DF82E76}"/>
    <cellStyle name="Millares [0] 2 2 4 5 3 2 3" xfId="32434" xr:uid="{36CCE8AA-C303-4A53-8A32-0F1BD1E2AE90}"/>
    <cellStyle name="Millares [0] 2 2 4 5 3 3" xfId="18939" xr:uid="{8B81D2A5-FB95-462A-B569-72A3762E151B}"/>
    <cellStyle name="Millares [0] 2 2 4 5 3 4" xfId="27860" xr:uid="{92029BB8-A8B5-4C77-BBB0-6D899BA5DB38}"/>
    <cellStyle name="Millares [0] 2 2 4 5 4" xfId="11779" xr:uid="{7DDDAEE3-4337-4A2C-B269-378AC0E451A3}"/>
    <cellStyle name="Millares [0] 2 2 4 5 4 2" xfId="21321" xr:uid="{B08608C1-EC30-4A5C-A5E3-A6CFE9C27D69}"/>
    <cellStyle name="Millares [0] 2 2 4 5 4 3" xfId="30137" xr:uid="{41A74503-3BB7-4310-9431-09AE9441879C}"/>
    <cellStyle name="Millares [0] 2 2 4 5 5" xfId="16563" xr:uid="{AB68184A-01DD-4D5E-9260-6F67EA350914}"/>
    <cellStyle name="Millares [0] 2 2 4 5 6" xfId="25890" xr:uid="{02B3E03A-2D87-43C5-AFB9-358A0F595891}"/>
    <cellStyle name="Millares [0] 2 2 4 6" xfId="7598" xr:uid="{D8652C83-0E96-4D48-B0D1-998E7074FC6F}"/>
    <cellStyle name="Millares [0] 2 2 4 6 2" xfId="9982" xr:uid="{3AF91C29-4CF0-4874-8F1A-61942CE08CFD}"/>
    <cellStyle name="Millares [0] 2 2 4 6 2 2" xfId="14767" xr:uid="{A540E419-2B87-47EC-95DA-EE4386BA105E}"/>
    <cellStyle name="Millares [0] 2 2 4 6 2 2 2" xfId="24300" xr:uid="{4F45963F-83D9-4C41-9CEB-B7A778ABFA22}"/>
    <cellStyle name="Millares [0] 2 2 4 6 2 2 3" xfId="33028" xr:uid="{9BCE6EBD-E947-406F-9CDC-AFFC19DE78C6}"/>
    <cellStyle name="Millares [0] 2 2 4 6 2 3" xfId="19535" xr:uid="{493D1B6C-7AFE-4A23-B355-716BCF7B71CF}"/>
    <cellStyle name="Millares [0] 2 2 4 6 2 4" xfId="28412" xr:uid="{9E3C2D3E-ECE4-460C-AA24-13C74D919FDB}"/>
    <cellStyle name="Millares [0] 2 2 4 6 3" xfId="12373" xr:uid="{55D997E5-2A86-44DE-BE73-06A70921807A}"/>
    <cellStyle name="Millares [0] 2 2 4 6 3 2" xfId="21917" xr:uid="{68A56B61-1CBB-4A33-86E7-94771062941B}"/>
    <cellStyle name="Millares [0] 2 2 4 6 3 3" xfId="30687" xr:uid="{32CAA64C-3DE1-4C50-976F-737823EDB64F}"/>
    <cellStyle name="Millares [0] 2 2 4 6 4" xfId="17157" xr:uid="{BFF8267A-095A-439B-9CB0-432248252291}"/>
    <cellStyle name="Millares [0] 2 2 4 6 5" xfId="26341" xr:uid="{8932222B-55BF-4F13-8F55-1A614655D614}"/>
    <cellStyle name="Millares [0] 2 2 4 7" xfId="8788" xr:uid="{F0C43E13-22A8-43DC-954A-0F1F3DCC3F6C}"/>
    <cellStyle name="Millares [0] 2 2 4 7 2" xfId="13569" xr:uid="{10ED3F0F-B3E1-4083-A56D-08BFBDD8E25A}"/>
    <cellStyle name="Millares [0] 2 2 4 7 2 2" xfId="23109" xr:uid="{F9B3C999-3C8C-4295-B800-97C1BEAE837C}"/>
    <cellStyle name="Millares [0] 2 2 4 7 2 3" xfId="31849" xr:uid="{16A4303E-64D5-44C5-93BD-97A457506A30}"/>
    <cellStyle name="Millares [0] 2 2 4 7 3" xfId="18345" xr:uid="{94109C6C-94D0-4942-84C0-E2096A6E6D13}"/>
    <cellStyle name="Millares [0] 2 2 4 7 4" xfId="27358" xr:uid="{265002AA-E584-4F93-89EA-37DD0681B8D7}"/>
    <cellStyle name="Millares [0] 2 2 4 8" xfId="11179" xr:uid="{DD2B3EDD-F4EE-4705-A485-77D9DFFF233A}"/>
    <cellStyle name="Millares [0] 2 2 4 8 2" xfId="20727" xr:uid="{A04CB249-2273-4430-9D79-6048ACEE31DD}"/>
    <cellStyle name="Millares [0] 2 2 4 8 3" xfId="29583" xr:uid="{F6FE3BD5-B767-41BD-B237-4F21EF3CCDE4}"/>
    <cellStyle name="Millares [0] 2 2 4 9" xfId="15968" xr:uid="{DCCCEB62-A4EB-46D6-90BD-5665B06240FF}"/>
    <cellStyle name="Millares [0] 2 2 5" xfId="6479" xr:uid="{89ED3FB7-080E-4949-8AC9-A7BAF2D21A5A}"/>
    <cellStyle name="Millares [0] 2 2 5 2" xfId="6608" xr:uid="{BCADA46D-B80F-49AB-BA9F-9C348CB46837}"/>
    <cellStyle name="Millares [0] 2 2 5 2 2" xfId="6898" xr:uid="{BF5A3839-4028-4A1F-9B2D-BFCA2B9EC176}"/>
    <cellStyle name="Millares [0] 2 2 5 2 2 2" xfId="7486" xr:uid="{F5CD0BCB-9F4F-449E-9A30-4E1E25DA085B}"/>
    <cellStyle name="Millares [0] 2 2 5 2 2 2 2" xfId="8675" xr:uid="{8787CE1E-9826-42AE-B657-A5B82A58CD5B}"/>
    <cellStyle name="Millares [0] 2 2 5 2 2 2 2 2" xfId="11062" xr:uid="{AC1AAF38-5832-4879-BC3C-0C57A0BD42DC}"/>
    <cellStyle name="Millares [0] 2 2 5 2 2 2 2 2 2" xfId="15850" xr:uid="{B34B8B50-7F22-44B0-A278-D7504D358A2A}"/>
    <cellStyle name="Millares [0] 2 2 5 2 2 2 2 2 2 2" xfId="25377" xr:uid="{6B81F1D2-333D-4279-B92F-FC1B4674F875}"/>
    <cellStyle name="Millares [0] 2 2 5 2 2 2 2 2 2 3" xfId="34105" xr:uid="{4F2AABB3-F5D6-49F0-8DC2-74FB466D8427}"/>
    <cellStyle name="Millares [0] 2 2 5 2 2 2 2 2 3" xfId="20611" xr:uid="{F96C6478-7DBF-409F-9D19-8DED80442B10}"/>
    <cellStyle name="Millares [0] 2 2 5 2 2 2 2 2 4" xfId="29469" xr:uid="{07BDDF74-4E65-49D1-8B62-C87E36339BDC}"/>
    <cellStyle name="Millares [0] 2 2 5 2 2 2 2 3" xfId="13453" xr:uid="{E1D71219-FCBA-448B-B4C5-DD37A1307068}"/>
    <cellStyle name="Millares [0] 2 2 5 2 2 2 2 3 2" xfId="22994" xr:uid="{B6988148-EC48-4A6E-BD7E-19713B27F573}"/>
    <cellStyle name="Millares [0] 2 2 5 2 2 2 2 3 3" xfId="31745" xr:uid="{194B89CB-92B4-4FCE-BAF4-3D56EBD113B9}"/>
    <cellStyle name="Millares [0] 2 2 5 2 2 2 2 4" xfId="18230" xr:uid="{1824F4BD-22A0-4569-8A86-69E0147B613D}"/>
    <cellStyle name="Millares [0] 2 2 5 2 2 2 2 5" xfId="27244" xr:uid="{7566CEB7-F4B9-49FD-B9FD-40C53151179E}"/>
    <cellStyle name="Millares [0] 2 2 5 2 2 2 3" xfId="9868" xr:uid="{26024AE3-D0A4-4202-80B8-CCBF9C9BED1A}"/>
    <cellStyle name="Millares [0] 2 2 5 2 2 2 3 2" xfId="14652" xr:uid="{46D80933-8AF8-4A92-B419-14F20D9A7091}"/>
    <cellStyle name="Millares [0] 2 2 5 2 2 2 3 2 2" xfId="24186" xr:uid="{F246362A-1C4D-42B7-9507-AED5E5C70207}"/>
    <cellStyle name="Millares [0] 2 2 5 2 2 2 3 2 3" xfId="32916" xr:uid="{B6F084A9-B3E6-4CC2-9E7E-2F5FB4347553}"/>
    <cellStyle name="Millares [0] 2 2 5 2 2 2 3 3" xfId="19421" xr:uid="{7F93C87E-CB7B-495C-B88A-2591DB8CC591}"/>
    <cellStyle name="Millares [0] 2 2 5 2 2 2 3 4" xfId="28309" xr:uid="{4EF5DF95-B4E0-4B9E-B45B-E407018E6E92}"/>
    <cellStyle name="Millares [0] 2 2 5 2 2 2 4" xfId="12259" xr:uid="{6B5A19A6-9347-47BB-B8CD-54338D754A53}"/>
    <cellStyle name="Millares [0] 2 2 5 2 2 2 4 2" xfId="21803" xr:uid="{DBC4F83D-9844-46C5-86C1-6740D2F6E78B}"/>
    <cellStyle name="Millares [0] 2 2 5 2 2 2 4 3" xfId="30586" xr:uid="{752B39E2-CD16-46BA-B0F9-42353F10CF66}"/>
    <cellStyle name="Millares [0] 2 2 5 2 2 2 5" xfId="17043" xr:uid="{C2D6916F-F11A-4D6A-87B1-25EE36B0873D}"/>
    <cellStyle name="Millares [0] 2 2 5 2 2 2 6" xfId="26242" xr:uid="{224122CA-428E-434B-AD59-C7DA272C4413}"/>
    <cellStyle name="Millares [0] 2 2 5 2 2 3" xfId="8083" xr:uid="{D5EB5E79-F08E-4CA6-9461-629828833058}"/>
    <cellStyle name="Millares [0] 2 2 5 2 2 3 2" xfId="10469" xr:uid="{EC1E3DCC-4D71-43AB-A666-1CCE9917516A}"/>
    <cellStyle name="Millares [0] 2 2 5 2 2 3 2 2" xfId="15255" xr:uid="{B143E759-D504-42A9-A276-642D130EFEBC}"/>
    <cellStyle name="Millares [0] 2 2 5 2 2 3 2 2 2" xfId="24782" xr:uid="{E60DE548-7FE2-4CFD-A2B1-DEDA234C1B97}"/>
    <cellStyle name="Millares [0] 2 2 5 2 2 3 2 2 3" xfId="33510" xr:uid="{AD287EE4-FBF5-48C8-A2C0-189BDEDC56E1}"/>
    <cellStyle name="Millares [0] 2 2 5 2 2 3 2 3" xfId="20016" xr:uid="{06758E22-AE7B-44C6-B51E-D61E699596D4}"/>
    <cellStyle name="Millares [0] 2 2 5 2 2 3 2 4" xfId="28880" xr:uid="{923B4819-CEAF-494D-9A9E-D7773EDE7D48}"/>
    <cellStyle name="Millares [0] 2 2 5 2 2 3 3" xfId="12860" xr:uid="{8C57F4FF-3DDD-416B-A492-A7574291C169}"/>
    <cellStyle name="Millares [0] 2 2 5 2 2 3 3 2" xfId="22399" xr:uid="{1D54483C-482B-4068-992C-FD4AD05E9648}"/>
    <cellStyle name="Millares [0] 2 2 5 2 2 3 3 3" xfId="31156" xr:uid="{B77FAAC8-4EFB-4BEB-BC02-C1E55DA714A3}"/>
    <cellStyle name="Millares [0] 2 2 5 2 2 3 4" xfId="17637" xr:uid="{E559462A-6A64-4105-91D6-C9ECAE7885CA}"/>
    <cellStyle name="Millares [0] 2 2 5 2 2 3 5" xfId="26699" xr:uid="{DE487599-1AB9-47F3-ADB0-DD9E9F9C92B4}"/>
    <cellStyle name="Millares [0] 2 2 5 2 2 4" xfId="9276" xr:uid="{32A49976-8DAC-484F-A0E1-BF511B821BD6}"/>
    <cellStyle name="Millares [0] 2 2 5 2 2 4 2" xfId="14057" xr:uid="{4B0B12C3-3F99-4B44-BD22-FC375174CF18}"/>
    <cellStyle name="Millares [0] 2 2 5 2 2 4 2 2" xfId="23591" xr:uid="{324A777C-3328-4B6F-A1BE-48585F5BE85F}"/>
    <cellStyle name="Millares [0] 2 2 5 2 2 4 2 3" xfId="32321" xr:uid="{7B470380-EF3D-4E63-BBBC-D797C0380EC1}"/>
    <cellStyle name="Millares [0] 2 2 5 2 2 4 3" xfId="18826" xr:uid="{CEDA3944-664C-4966-8F9A-BC90E5CA2E05}"/>
    <cellStyle name="Millares [0] 2 2 5 2 2 4 4" xfId="27764" xr:uid="{0FBDD704-A22A-4F02-8AC4-E55F6DAB68BC}"/>
    <cellStyle name="Millares [0] 2 2 5 2 2 5" xfId="11667" xr:uid="{DA3C56CA-320E-4B6C-B892-7761F6342008}"/>
    <cellStyle name="Millares [0] 2 2 5 2 2 5 2" xfId="21208" xr:uid="{3FE4312E-17C0-4EFC-9880-060CFACA7ED9}"/>
    <cellStyle name="Millares [0] 2 2 5 2 2 5 3" xfId="30038" xr:uid="{B2D47938-2E41-4058-B575-310DAC115517}"/>
    <cellStyle name="Millares [0] 2 2 5 2 2 6" xfId="16450" xr:uid="{965295DE-7949-4288-82CC-A655880DADA3}"/>
    <cellStyle name="Millares [0] 2 2 5 2 2 7" xfId="25811" xr:uid="{6EE93862-3B42-4400-9E30-D1A141B0884F}"/>
    <cellStyle name="Millares [0] 2 2 5 2 3" xfId="7190" xr:uid="{1113A7D2-0A98-4111-87CE-652FA43B48DF}"/>
    <cellStyle name="Millares [0] 2 2 5 2 3 2" xfId="8379" xr:uid="{40AE5FCD-BE15-47F8-931F-94B3E4EF41DF}"/>
    <cellStyle name="Millares [0] 2 2 5 2 3 2 2" xfId="10766" xr:uid="{E7AF526F-5CBD-46F1-9FF8-232AF7E2C066}"/>
    <cellStyle name="Millares [0] 2 2 5 2 3 2 2 2" xfId="15553" xr:uid="{7DD8A3C2-FC0C-4A7D-B89C-97A8B943FB1E}"/>
    <cellStyle name="Millares [0] 2 2 5 2 3 2 2 2 2" xfId="25080" xr:uid="{5184561E-D2BC-404B-9AAF-8AD9AA05E2E0}"/>
    <cellStyle name="Millares [0] 2 2 5 2 3 2 2 2 3" xfId="33808" xr:uid="{76C50C12-E026-4E35-8D94-BD0EDA406886}"/>
    <cellStyle name="Millares [0] 2 2 5 2 3 2 2 3" xfId="20314" xr:uid="{AC40BC2B-9904-4EF5-953B-FE63C224E776}"/>
    <cellStyle name="Millares [0] 2 2 5 2 3 2 2 4" xfId="29172" xr:uid="{C4484CE0-4AD7-4760-BBC3-467B8CBDBF5C}"/>
    <cellStyle name="Millares [0] 2 2 5 2 3 2 3" xfId="13157" xr:uid="{4DAC5CF8-A7F1-43A2-A1D1-C53A698D9D4D}"/>
    <cellStyle name="Millares [0] 2 2 5 2 3 2 3 2" xfId="22697" xr:uid="{D9215F67-FA74-43C6-9E1A-71FDF4BA1C34}"/>
    <cellStyle name="Millares [0] 2 2 5 2 3 2 3 3" xfId="31448" xr:uid="{E3651C8B-1B6D-4BE3-8CB5-70CC2B4ACD26}"/>
    <cellStyle name="Millares [0] 2 2 5 2 3 2 4" xfId="17934" xr:uid="{A3704493-DB67-4540-8FA5-F34C3B702F88}"/>
    <cellStyle name="Millares [0] 2 2 5 2 3 2 5" xfId="26967" xr:uid="{2EF0B864-734F-4E7B-B790-61187E3D1190}"/>
    <cellStyle name="Millares [0] 2 2 5 2 3 3" xfId="9572" xr:uid="{FC158DB5-10A1-444D-B2C0-E47019B7B1CF}"/>
    <cellStyle name="Millares [0] 2 2 5 2 3 3 2" xfId="14355" xr:uid="{60219761-96A2-4572-BC79-9931173A27DC}"/>
    <cellStyle name="Millares [0] 2 2 5 2 3 3 2 2" xfId="23889" xr:uid="{173B02D1-1A7D-4D85-B575-98FB0246AA36}"/>
    <cellStyle name="Millares [0] 2 2 5 2 3 3 2 3" xfId="32619" xr:uid="{2D7E93E3-6976-4374-B055-72E46EC4F3F5}"/>
    <cellStyle name="Millares [0] 2 2 5 2 3 3 3" xfId="19124" xr:uid="{677D6CD8-3B93-4A30-B3B0-CEEE601C14CD}"/>
    <cellStyle name="Millares [0] 2 2 5 2 3 3 4" xfId="28032" xr:uid="{4D6E953B-9B46-4C1C-961B-3C8F7378B75B}"/>
    <cellStyle name="Millares [0] 2 2 5 2 3 4" xfId="11963" xr:uid="{AB8FC302-81FC-4218-ABDD-544E2D5DD263}"/>
    <cellStyle name="Millares [0] 2 2 5 2 3 4 2" xfId="21506" xr:uid="{8CC20FC5-57E1-49B8-B114-4D80E879C3E4}"/>
    <cellStyle name="Millares [0] 2 2 5 2 3 4 3" xfId="30309" xr:uid="{1604AE57-14A3-4E82-8A53-4D5D2916C9E7}"/>
    <cellStyle name="Millares [0] 2 2 5 2 3 5" xfId="16747" xr:uid="{630604A1-8B86-4DDB-84A0-E124A2964809}"/>
    <cellStyle name="Millares [0] 2 2 5 2 3 6" xfId="26014" xr:uid="{A53F7169-8B90-470C-BB3C-6D3829263E4E}"/>
    <cellStyle name="Millares [0] 2 2 5 2 4" xfId="7785" xr:uid="{29514977-4EA6-4AB9-AD7E-AFE0D5795823}"/>
    <cellStyle name="Millares [0] 2 2 5 2 4 2" xfId="10171" xr:uid="{26507DD7-E70D-46ED-A66E-40DA3DF74E04}"/>
    <cellStyle name="Millares [0] 2 2 5 2 4 2 2" xfId="14956" xr:uid="{638811CE-2F65-4F4A-997B-00E4FB87438E}"/>
    <cellStyle name="Millares [0] 2 2 5 2 4 2 2 2" xfId="24485" xr:uid="{B2221A11-D199-4CC2-9F4C-D44ECBAB04EB}"/>
    <cellStyle name="Millares [0] 2 2 5 2 4 2 2 3" xfId="33213" xr:uid="{07EBEA22-5908-484A-898F-6B85D65A3FA9}"/>
    <cellStyle name="Millares [0] 2 2 5 2 4 2 3" xfId="19719" xr:uid="{A4DDFDC0-4AED-4D42-AABD-F16E23282671}"/>
    <cellStyle name="Millares [0] 2 2 5 2 4 2 4" xfId="28583" xr:uid="{F836433F-0B61-4D0C-B28C-EE61DCA9DA7C}"/>
    <cellStyle name="Millares [0] 2 2 5 2 4 3" xfId="12562" xr:uid="{D472EF78-DEAC-4A11-8B8B-560529BBA06E}"/>
    <cellStyle name="Millares [0] 2 2 5 2 4 3 2" xfId="22102" xr:uid="{759731DE-004B-4089-AE1F-1D925F3FA5AD}"/>
    <cellStyle name="Millares [0] 2 2 5 2 4 3 3" xfId="30859" xr:uid="{0F7113CA-0690-480E-890F-BDD13166BA28}"/>
    <cellStyle name="Millares [0] 2 2 5 2 4 4" xfId="17341" xr:uid="{8BEB410D-94DC-43CB-B916-C5F78BAF28A1}"/>
    <cellStyle name="Millares [0] 2 2 5 2 4 5" xfId="26471" xr:uid="{03FD2AB8-917B-4F68-AD15-763283A7DFF0}"/>
    <cellStyle name="Millares [0] 2 2 5 2 5" xfId="8977" xr:uid="{DD191BC0-CDBF-43A2-9213-3C8247B71761}"/>
    <cellStyle name="Millares [0] 2 2 5 2 5 2" xfId="13758" xr:uid="{F8CD0FB9-1F52-4B3D-88E5-7F71EBB2EF07}"/>
    <cellStyle name="Millares [0] 2 2 5 2 5 2 2" xfId="23294" xr:uid="{3635B1F5-36E0-4E09-B2D4-CD11389D3E76}"/>
    <cellStyle name="Millares [0] 2 2 5 2 5 2 3" xfId="32025" xr:uid="{2702E2EF-C8C6-480E-9D96-BB341787F11F}"/>
    <cellStyle name="Millares [0] 2 2 5 2 5 3" xfId="18529" xr:uid="{196F63AB-C45A-409F-A665-F91B8C5E4932}"/>
    <cellStyle name="Millares [0] 2 2 5 2 5 4" xfId="27519" xr:uid="{0266D569-716A-4266-A504-41CC1C988AC3}"/>
    <cellStyle name="Millares [0] 2 2 5 2 6" xfId="11369" xr:uid="{E8A77F31-F138-4196-B79F-C78BBA08B2D9}"/>
    <cellStyle name="Millares [0] 2 2 5 2 6 2" xfId="20912" xr:uid="{A98BE1CD-DF78-4420-BA14-D01DEC59875B}"/>
    <cellStyle name="Millares [0] 2 2 5 2 6 3" xfId="29762" xr:uid="{97A36E08-C38B-4FEC-BDD6-5B42FF714779}"/>
    <cellStyle name="Millares [0] 2 2 5 2 7" xfId="16153" xr:uid="{4D0B9503-5DA8-4ABC-8513-25D4A1C81654}"/>
    <cellStyle name="Millares [0] 2 2 5 2 8" xfId="25616" xr:uid="{072A94A1-99D8-4E86-9835-964C23CA421D}"/>
    <cellStyle name="Millares [0] 2 2 5 3" xfId="6752" xr:uid="{4771E529-6181-4652-A528-CDDE9DBCA5AF}"/>
    <cellStyle name="Millares [0] 2 2 5 3 2" xfId="7338" xr:uid="{A2272541-1F5D-4976-B23B-2CB7445E7C6A}"/>
    <cellStyle name="Millares [0] 2 2 5 3 2 2" xfId="8527" xr:uid="{722AC691-747F-4E76-9B16-D61F9917413A}"/>
    <cellStyle name="Millares [0] 2 2 5 3 2 2 2" xfId="10914" xr:uid="{2141A7AF-C6F8-4FBB-8413-1F50CD47BEB9}"/>
    <cellStyle name="Millares [0] 2 2 5 3 2 2 2 2" xfId="15702" xr:uid="{5AD4DAE4-0E99-48F7-ACB7-B9961BDBDA7F}"/>
    <cellStyle name="Millares [0] 2 2 5 3 2 2 2 2 2" xfId="25229" xr:uid="{7E69012D-7475-4EC7-9DB4-1CBB3A52D23E}"/>
    <cellStyle name="Millares [0] 2 2 5 3 2 2 2 2 3" xfId="33957" xr:uid="{27DF2B60-8092-4F76-98DD-0209AADD7F99}"/>
    <cellStyle name="Millares [0] 2 2 5 3 2 2 2 3" xfId="20463" xr:uid="{DC651DB5-393B-434A-BDC0-F58D0D235A69}"/>
    <cellStyle name="Millares [0] 2 2 5 3 2 2 2 4" xfId="29321" xr:uid="{3AEBE942-99E6-48A8-9D50-458D7FC1E151}"/>
    <cellStyle name="Millares [0] 2 2 5 3 2 2 3" xfId="13305" xr:uid="{82F11485-1696-4624-BFDE-4ECFDB90AEAA}"/>
    <cellStyle name="Millares [0] 2 2 5 3 2 2 3 2" xfId="22846" xr:uid="{AB7F4368-8452-437D-8C2B-F0409517DD30}"/>
    <cellStyle name="Millares [0] 2 2 5 3 2 2 3 3" xfId="31597" xr:uid="{135D789B-DEC7-458D-ACD1-DBD89187A0EB}"/>
    <cellStyle name="Millares [0] 2 2 5 3 2 2 4" xfId="18082" xr:uid="{56D13E2A-2A69-4741-8826-E68B7A1FFCDA}"/>
    <cellStyle name="Millares [0] 2 2 5 3 2 2 5" xfId="27100" xr:uid="{065851DE-4154-464B-BBBF-0929E2AC0D0D}"/>
    <cellStyle name="Millares [0] 2 2 5 3 2 3" xfId="9720" xr:uid="{43AFE45C-2A1E-43E1-984B-85B44BD8376C}"/>
    <cellStyle name="Millares [0] 2 2 5 3 2 3 2" xfId="14504" xr:uid="{5EE18277-6C1D-4BE5-8123-D2F193490147}"/>
    <cellStyle name="Millares [0] 2 2 5 3 2 3 2 2" xfId="24038" xr:uid="{0736F97E-F33E-4F7B-BB0E-87667FA16732}"/>
    <cellStyle name="Millares [0] 2 2 5 3 2 3 2 3" xfId="32768" xr:uid="{8B97480A-C107-43FB-9471-D3A3C2962A1E}"/>
    <cellStyle name="Millares [0] 2 2 5 3 2 3 3" xfId="19273" xr:uid="{CD96230E-D499-4CBC-A745-D852D1E364BB}"/>
    <cellStyle name="Millares [0] 2 2 5 3 2 3 4" xfId="28165" xr:uid="{1DE2AAD4-4714-4D53-82C4-1D2084E51828}"/>
    <cellStyle name="Millares [0] 2 2 5 3 2 4" xfId="12111" xr:uid="{7C471DF8-4498-4DDB-BE70-214827B3F199}"/>
    <cellStyle name="Millares [0] 2 2 5 3 2 4 2" xfId="21655" xr:uid="{D74575D2-5C69-4F2F-A914-3F3D49C5A134}"/>
    <cellStyle name="Millares [0] 2 2 5 3 2 4 3" xfId="30442" xr:uid="{D97C9F63-A0C4-4FD2-9381-B9DBE9B8C4EE}"/>
    <cellStyle name="Millares [0] 2 2 5 3 2 5" xfId="16895" xr:uid="{318E1377-0B58-46D6-99F4-DBA26D0EED61}"/>
    <cellStyle name="Millares [0] 2 2 5 3 2 6" xfId="26117" xr:uid="{502E4962-B155-415A-B3D6-7FFB9C299478}"/>
    <cellStyle name="Millares [0] 2 2 5 3 3" xfId="7935" xr:uid="{6CEA2B28-5D2F-4C80-A1FC-ABABB23FD305}"/>
    <cellStyle name="Millares [0] 2 2 5 3 3 2" xfId="10321" xr:uid="{92266C4C-2A45-4AE9-9F3B-062AF95BBD5C}"/>
    <cellStyle name="Millares [0] 2 2 5 3 3 2 2" xfId="15107" xr:uid="{A7945BC1-C29F-462C-9221-C5A664AF6EC2}"/>
    <cellStyle name="Millares [0] 2 2 5 3 3 2 2 2" xfId="24634" xr:uid="{C4E1D276-F3A7-41B7-8FCB-9275067E84CF}"/>
    <cellStyle name="Millares [0] 2 2 5 3 3 2 2 3" xfId="33362" xr:uid="{2EFB4E46-265A-4B6F-887B-034A17F8542C}"/>
    <cellStyle name="Millares [0] 2 2 5 3 3 2 3" xfId="19868" xr:uid="{92A5411D-42E3-4ECB-BD1D-AF1AAC8CA162}"/>
    <cellStyle name="Millares [0] 2 2 5 3 3 2 4" xfId="28732" xr:uid="{864F94D1-2A76-4756-A0EB-87F37D3185D3}"/>
    <cellStyle name="Millares [0] 2 2 5 3 3 3" xfId="12712" xr:uid="{A797108F-8C37-4975-91E2-C2A6811C6D37}"/>
    <cellStyle name="Millares [0] 2 2 5 3 3 3 2" xfId="22251" xr:uid="{9A27193D-B2F9-4246-B1A4-A2395D4A75A0}"/>
    <cellStyle name="Millares [0] 2 2 5 3 3 3 3" xfId="31008" xr:uid="{2BC63A2E-C3C4-4727-8184-8ED6FD9C3231}"/>
    <cellStyle name="Millares [0] 2 2 5 3 3 4" xfId="17489" xr:uid="{33F2AC09-9431-4D8E-842B-3B8E86AEA3A3}"/>
    <cellStyle name="Millares [0] 2 2 5 3 3 5" xfId="26574" xr:uid="{970FA403-0538-4271-87FA-B34AF7DC889A}"/>
    <cellStyle name="Millares [0] 2 2 5 3 4" xfId="9128" xr:uid="{1B72984A-F1A1-4FA4-981E-21031F4C4678}"/>
    <cellStyle name="Millares [0] 2 2 5 3 4 2" xfId="13909" xr:uid="{D92966C5-8008-45A9-AC18-1816D362A350}"/>
    <cellStyle name="Millares [0] 2 2 5 3 4 2 2" xfId="23443" xr:uid="{008CDEE7-3D66-43B5-A5F0-081CE69104EC}"/>
    <cellStyle name="Millares [0] 2 2 5 3 4 2 3" xfId="32173" xr:uid="{8841F845-A986-4806-9690-4EE085A5A888}"/>
    <cellStyle name="Millares [0] 2 2 5 3 4 3" xfId="18678" xr:uid="{AFAEF493-B46B-41FB-9F0C-555BEC021AD3}"/>
    <cellStyle name="Millares [0] 2 2 5 3 4 4" xfId="27639" xr:uid="{8A880919-24A7-4363-8768-10A3016E16FB}"/>
    <cellStyle name="Millares [0] 2 2 5 3 5" xfId="11519" xr:uid="{FCC6977C-2D0C-4AC2-9BC0-224C32B5C956}"/>
    <cellStyle name="Millares [0] 2 2 5 3 5 2" xfId="21060" xr:uid="{034B9206-F851-45EB-A80B-A0F14C741DE4}"/>
    <cellStyle name="Millares [0] 2 2 5 3 5 3" xfId="29894" xr:uid="{84D54D5C-01CC-49F0-840B-7B3BD71187EA}"/>
    <cellStyle name="Millares [0] 2 2 5 3 6" xfId="16302" xr:uid="{33F8B1BE-B7C2-4063-9474-2143FDC924FD}"/>
    <cellStyle name="Millares [0] 2 2 5 3 7" xfId="25711" xr:uid="{24C2F99E-7B72-4F44-AADF-5241A9051F0C}"/>
    <cellStyle name="Millares [0] 2 2 5 4" xfId="7045" xr:uid="{2690E9A5-56B4-4CCA-8E90-910E4429E487}"/>
    <cellStyle name="Millares [0] 2 2 5 4 2" xfId="8232" xr:uid="{88E7A991-D031-41D4-8A32-E0DE92B411FA}"/>
    <cellStyle name="Millares [0] 2 2 5 4 2 2" xfId="10619" xr:uid="{4C38B630-DBA9-4405-9738-846BED9C2198}"/>
    <cellStyle name="Millares [0] 2 2 5 4 2 2 2" xfId="15405" xr:uid="{6C8F988E-461B-4D4F-9051-9C69B3A49252}"/>
    <cellStyle name="Millares [0] 2 2 5 4 2 2 2 2" xfId="24932" xr:uid="{88F98BFE-DB67-454B-8D84-FACA1E9BD02B}"/>
    <cellStyle name="Millares [0] 2 2 5 4 2 2 2 3" xfId="33660" xr:uid="{914DAAD6-9B08-40EA-AF89-58E6BA8B60C9}"/>
    <cellStyle name="Millares [0] 2 2 5 4 2 2 3" xfId="20166" xr:uid="{D142D16A-A210-46B9-A7AB-CAFCC6C95A8A}"/>
    <cellStyle name="Millares [0] 2 2 5 4 2 2 4" xfId="29024" xr:uid="{3EF70003-74FC-448F-869E-E1C996FC2ACB}"/>
    <cellStyle name="Millares [0] 2 2 5 4 2 3" xfId="13010" xr:uid="{63829811-FF83-43D0-BCDD-E319B45CBB35}"/>
    <cellStyle name="Millares [0] 2 2 5 4 2 3 2" xfId="22549" xr:uid="{0570AFE5-DE31-478C-AD31-B2659BCF5162}"/>
    <cellStyle name="Millares [0] 2 2 5 4 2 3 3" xfId="31300" xr:uid="{099BF917-C30B-4A58-BA5C-A7963C94CA23}"/>
    <cellStyle name="Millares [0] 2 2 5 4 2 4" xfId="17787" xr:uid="{6CA1DD8F-D24D-4373-92D9-AAB301F1F323}"/>
    <cellStyle name="Millares [0] 2 2 5 4 2 5" xfId="26822" xr:uid="{D30A82C8-097F-4486-B5AB-7C32DE1679A4}"/>
    <cellStyle name="Millares [0] 2 2 5 4 3" xfId="9425" xr:uid="{11FEBB2B-D532-46B2-AC7D-265774593C91}"/>
    <cellStyle name="Millares [0] 2 2 5 4 3 2" xfId="14207" xr:uid="{E1D3F7A9-A5ED-4B8C-B98A-6D06697FDF79}"/>
    <cellStyle name="Millares [0] 2 2 5 4 3 2 2" xfId="23741" xr:uid="{4D9CCB85-AF1B-4D80-A8C3-7BCA9A2AC72E}"/>
    <cellStyle name="Millares [0] 2 2 5 4 3 2 3" xfId="32471" xr:uid="{4948F1CC-1B06-4EC9-9C94-9E8B6DBCE1AA}"/>
    <cellStyle name="Millares [0] 2 2 5 4 3 3" xfId="18976" xr:uid="{149E4E33-E7EF-4732-9556-6B546DEF9D5C}"/>
    <cellStyle name="Millares [0] 2 2 5 4 3 4" xfId="27887" xr:uid="{9D6C3A16-1E58-484F-A910-9A3FD90C8E17}"/>
    <cellStyle name="Millares [0] 2 2 5 4 4" xfId="11816" xr:uid="{9BD5006F-89BB-4DF9-9133-2EA7141CAFD2}"/>
    <cellStyle name="Millares [0] 2 2 5 4 4 2" xfId="21358" xr:uid="{D729A7D3-5632-4ED3-99E6-F424EEB254E2}"/>
    <cellStyle name="Millares [0] 2 2 5 4 4 3" xfId="30164" xr:uid="{458410BE-98E4-45BB-993F-E9753A2CC59E}"/>
    <cellStyle name="Millares [0] 2 2 5 4 5" xfId="16600" xr:uid="{053B32DB-35E4-4216-AC99-312F6AC09418}"/>
    <cellStyle name="Millares [0] 2 2 5 4 6" xfId="25913" xr:uid="{ECF511A1-D3F6-443B-B164-31A5FF299F18}"/>
    <cellStyle name="Millares [0] 2 2 5 5" xfId="7636" xr:uid="{0343142D-2D8A-41E8-BA9E-C94E255DD826}"/>
    <cellStyle name="Millares [0] 2 2 5 5 2" xfId="10020" xr:uid="{ACB91477-51F0-4E44-91A6-561DBBCC7EAB}"/>
    <cellStyle name="Millares [0] 2 2 5 5 2 2" xfId="14805" xr:uid="{35ACDD22-EB5C-489F-BC7C-4FA9AF576ACA}"/>
    <cellStyle name="Millares [0] 2 2 5 5 2 2 2" xfId="24337" xr:uid="{CB4F290C-7088-4798-80AA-BD45B660E95D}"/>
    <cellStyle name="Millares [0] 2 2 5 5 2 2 3" xfId="33065" xr:uid="{C3D1AB3E-F283-445E-AD6D-7CE04456385A}"/>
    <cellStyle name="Millares [0] 2 2 5 5 2 3" xfId="19572" xr:uid="{76A5A10B-36CA-46C6-AB32-873F870D3183}"/>
    <cellStyle name="Millares [0] 2 2 5 5 2 4" xfId="28439" xr:uid="{C757DE5B-8C93-48CF-94D2-DAE26EAD97EA}"/>
    <cellStyle name="Millares [0] 2 2 5 5 3" xfId="12411" xr:uid="{D151AEED-F71E-4098-97D8-7D4D84CDA4EA}"/>
    <cellStyle name="Millares [0] 2 2 5 5 3 2" xfId="21954" xr:uid="{8D235EE4-C519-4A19-B5C9-33526BFA99EE}"/>
    <cellStyle name="Millares [0] 2 2 5 5 3 3" xfId="30714" xr:uid="{CA5C98C2-ADE5-4965-A748-622E78F89490}"/>
    <cellStyle name="Millares [0] 2 2 5 5 4" xfId="17194" xr:uid="{9C0EF240-51B3-46E2-B79A-2BA883B60E55}"/>
    <cellStyle name="Millares [0] 2 2 5 5 5" xfId="26368" xr:uid="{716B1045-50CE-442A-9B26-F05E6526589E}"/>
    <cellStyle name="Millares [0] 2 2 5 6" xfId="8826" xr:uid="{B8403765-8599-402B-B13B-64C1549E13DF}"/>
    <cellStyle name="Millares [0] 2 2 5 6 2" xfId="13607" xr:uid="{909BD954-55CE-40BF-94D8-A1F7AC78EA83}"/>
    <cellStyle name="Millares [0] 2 2 5 6 2 2" xfId="23146" xr:uid="{7E4108EC-17D3-4E49-AF9F-D08F7A299673}"/>
    <cellStyle name="Millares [0] 2 2 5 6 2 3" xfId="31880" xr:uid="{E7760490-958A-480A-80DD-CE298B5BB567}"/>
    <cellStyle name="Millares [0] 2 2 5 6 3" xfId="18382" xr:uid="{96BB8C00-C0CD-4C43-91B3-0FBD6E62FF08}"/>
    <cellStyle name="Millares [0] 2 2 5 6 4" xfId="27391" xr:uid="{0B65BCC7-BE50-4E24-84EF-16D66126E659}"/>
    <cellStyle name="Millares [0] 2 2 5 7" xfId="11217" xr:uid="{C5B0BCC0-DC70-4BBE-BFC2-8261A08B7726}"/>
    <cellStyle name="Millares [0] 2 2 5 7 2" xfId="20764" xr:uid="{6BFC5D23-0F2D-4731-8168-BE3D2838EE22}"/>
    <cellStyle name="Millares [0] 2 2 5 7 3" xfId="29614" xr:uid="{206F3F5B-254B-41C1-A225-9E4544FE105A}"/>
    <cellStyle name="Millares [0] 2 2 5 8" xfId="16005" xr:uid="{AEC2C247-597E-4A3E-9845-D7403534251D}"/>
    <cellStyle name="Millares [0] 2 2 5 9" xfId="25516" xr:uid="{53466795-8DEA-4C2A-AB50-96B1DE39AE4F}"/>
    <cellStyle name="Millares [0] 2 2 6" xfId="6543" xr:uid="{52742FA5-8C93-4094-9E12-FC0FFA4FA0EB}"/>
    <cellStyle name="Millares [0] 2 2 6 2" xfId="6825" xr:uid="{711EA772-4CC4-4108-902A-297EE09E5449}"/>
    <cellStyle name="Millares [0] 2 2 6 2 2" xfId="7413" xr:uid="{9F51C047-1D6B-415E-ABA9-7585A498BA0A}"/>
    <cellStyle name="Millares [0] 2 2 6 2 2 2" xfId="8602" xr:uid="{4D4FB27D-398D-4422-A042-5414DF1BCF92}"/>
    <cellStyle name="Millares [0] 2 2 6 2 2 2 2" xfId="10989" xr:uid="{51D936F7-3014-49FD-BA5C-E0DA8C72E3D9}"/>
    <cellStyle name="Millares [0] 2 2 6 2 2 2 2 2" xfId="15777" xr:uid="{2A937B15-D86F-4CA9-9E10-C30FB8070569}"/>
    <cellStyle name="Millares [0] 2 2 6 2 2 2 2 2 2" xfId="25304" xr:uid="{19204D11-BC93-47B3-8848-D271029BF6F3}"/>
    <cellStyle name="Millares [0] 2 2 6 2 2 2 2 2 3" xfId="34032" xr:uid="{54A912A7-BEEC-4278-8FAE-73C979B20947}"/>
    <cellStyle name="Millares [0] 2 2 6 2 2 2 2 3" xfId="20538" xr:uid="{B7AC4DFB-10BD-43FA-A93F-2A788E4CFBB7}"/>
    <cellStyle name="Millares [0] 2 2 6 2 2 2 2 4" xfId="29396" xr:uid="{F41EB1CC-C8A6-4B35-BD2B-331BD23A6051}"/>
    <cellStyle name="Millares [0] 2 2 6 2 2 2 3" xfId="13380" xr:uid="{CCCDBFE3-DC69-41C7-82CF-B54247C7A3C8}"/>
    <cellStyle name="Millares [0] 2 2 6 2 2 2 3 2" xfId="22921" xr:uid="{710C64BB-8FA1-4B13-8A2D-CB8A0F1F36F7}"/>
    <cellStyle name="Millares [0] 2 2 6 2 2 2 3 3" xfId="31672" xr:uid="{B3B9EB9F-7646-48C5-AC3E-33DFEA0341CB}"/>
    <cellStyle name="Millares [0] 2 2 6 2 2 2 4" xfId="18157" xr:uid="{4433747D-98BB-426A-B1B8-7D4A445F6F0F}"/>
    <cellStyle name="Millares [0] 2 2 6 2 2 2 5" xfId="27171" xr:uid="{8E544B55-5255-4748-9AF8-82E5941436E9}"/>
    <cellStyle name="Millares [0] 2 2 6 2 2 3" xfId="9795" xr:uid="{15D2D40F-3596-4DD9-89A2-21796EC94E80}"/>
    <cellStyle name="Millares [0] 2 2 6 2 2 3 2" xfId="14579" xr:uid="{ABCD6A17-5D71-4EE8-A829-1D3074EB9B76}"/>
    <cellStyle name="Millares [0] 2 2 6 2 2 3 2 2" xfId="24113" xr:uid="{A17FF4E0-D0B2-431D-BAC3-3379387E56A3}"/>
    <cellStyle name="Millares [0] 2 2 6 2 2 3 2 3" xfId="32843" xr:uid="{EB494F83-2BF8-4FDF-8DCE-83445E8B29DC}"/>
    <cellStyle name="Millares [0] 2 2 6 2 2 3 3" xfId="19348" xr:uid="{C37B3045-E2C9-4C62-8DF2-F5B6870AFA32}"/>
    <cellStyle name="Millares [0] 2 2 6 2 2 3 4" xfId="28236" xr:uid="{7C1C19FD-9057-4A62-A5C9-799798BA71CB}"/>
    <cellStyle name="Millares [0] 2 2 6 2 2 4" xfId="12186" xr:uid="{C0CAF401-14FA-482D-803C-1CC99C8329A4}"/>
    <cellStyle name="Millares [0] 2 2 6 2 2 4 2" xfId="21730" xr:uid="{AE605475-BE63-4B69-8C37-53315C697DD5}"/>
    <cellStyle name="Millares [0] 2 2 6 2 2 4 3" xfId="30513" xr:uid="{9CA9543D-5D59-4C1F-90D6-86B1BC07C5DD}"/>
    <cellStyle name="Millares [0] 2 2 6 2 2 5" xfId="16970" xr:uid="{5D012B82-8129-49C8-9660-5D2FAA4A2F2F}"/>
    <cellStyle name="Millares [0] 2 2 6 2 2 6" xfId="26186" xr:uid="{D0B87E25-812C-4976-B217-76E8A4615671}"/>
    <cellStyle name="Millares [0] 2 2 6 2 3" xfId="8010" xr:uid="{A06B61FD-0FA3-4670-A013-C1933CFCBA9D}"/>
    <cellStyle name="Millares [0] 2 2 6 2 3 2" xfId="10396" xr:uid="{24A2C7DF-22EA-43C8-9853-6E597366B774}"/>
    <cellStyle name="Millares [0] 2 2 6 2 3 2 2" xfId="15182" xr:uid="{586702C7-923E-4F78-9212-AC193556D418}"/>
    <cellStyle name="Millares [0] 2 2 6 2 3 2 2 2" xfId="24709" xr:uid="{C0B7AE49-6024-450D-9DE1-6538E9333030}"/>
    <cellStyle name="Millares [0] 2 2 6 2 3 2 2 3" xfId="33437" xr:uid="{3464B253-720D-4934-9D66-DEE9ACC6305F}"/>
    <cellStyle name="Millares [0] 2 2 6 2 3 2 3" xfId="19943" xr:uid="{BFA4B232-F5F0-4E04-8117-FE05EAE3C6AF}"/>
    <cellStyle name="Millares [0] 2 2 6 2 3 2 4" xfId="28807" xr:uid="{94F95227-2CFB-4011-ACE7-4D1D355A566B}"/>
    <cellStyle name="Millares [0] 2 2 6 2 3 3" xfId="12787" xr:uid="{91D0F959-B86B-4C54-904D-F3FB6BA14C0A}"/>
    <cellStyle name="Millares [0] 2 2 6 2 3 3 2" xfId="22326" xr:uid="{FBE7B7C0-5689-4D2F-B1C5-2F8722951A82}"/>
    <cellStyle name="Millares [0] 2 2 6 2 3 3 3" xfId="31083" xr:uid="{6371D71A-A4B9-4DEC-8146-565D28C64C2A}"/>
    <cellStyle name="Millares [0] 2 2 6 2 3 4" xfId="17564" xr:uid="{5230BEC9-0295-41A8-8ABD-E4985E541A00}"/>
    <cellStyle name="Millares [0] 2 2 6 2 3 5" xfId="26643" xr:uid="{0C809D1D-B954-45CE-A637-C95576FC007A}"/>
    <cellStyle name="Millares [0] 2 2 6 2 4" xfId="9203" xr:uid="{AECEAB07-18BF-4716-9479-88A394F463F8}"/>
    <cellStyle name="Millares [0] 2 2 6 2 4 2" xfId="13984" xr:uid="{23DE4A1D-2AE9-4733-BC55-B883965E1689}"/>
    <cellStyle name="Millares [0] 2 2 6 2 4 2 2" xfId="23518" xr:uid="{71CF884B-8EF1-43DD-881B-A3B8DF0704E3}"/>
    <cellStyle name="Millares [0] 2 2 6 2 4 2 3" xfId="32248" xr:uid="{42F68AE4-CC38-4D37-AF8D-B1F32BA5FF73}"/>
    <cellStyle name="Millares [0] 2 2 6 2 4 3" xfId="18753" xr:uid="{5B0E8E66-2300-475D-B529-9D5C8F7BB8FF}"/>
    <cellStyle name="Millares [0] 2 2 6 2 4 4" xfId="27708" xr:uid="{1D00EDD7-6B11-45AC-B810-A25E3310DA9F}"/>
    <cellStyle name="Millares [0] 2 2 6 2 5" xfId="11594" xr:uid="{AAB834F5-DBDA-43F6-B0C4-CFC212331A6C}"/>
    <cellStyle name="Millares [0] 2 2 6 2 5 2" xfId="21135" xr:uid="{C2E03425-D275-4175-A603-53CBB5D42533}"/>
    <cellStyle name="Millares [0] 2 2 6 2 5 3" xfId="29965" xr:uid="{8C2FB314-077A-4D71-95AC-9FE3982235B5}"/>
    <cellStyle name="Millares [0] 2 2 6 2 6" xfId="16377" xr:uid="{A56CCB20-AA14-4D11-9BE7-FF17D4E7B06B}"/>
    <cellStyle name="Millares [0] 2 2 6 2 7" xfId="25760" xr:uid="{B9D7020F-4D3B-4A18-B465-908A9E62C5B2}"/>
    <cellStyle name="Millares [0] 2 2 6 3" xfId="7117" xr:uid="{FC435D8F-4F84-4AB7-8788-8D3663342130}"/>
    <cellStyle name="Millares [0] 2 2 6 3 2" xfId="8306" xr:uid="{FAB0F06F-AC8F-4399-9518-E12C374A3D21}"/>
    <cellStyle name="Millares [0] 2 2 6 3 2 2" xfId="10693" xr:uid="{E15146D4-A969-4324-8583-937B77C58318}"/>
    <cellStyle name="Millares [0] 2 2 6 3 2 2 2" xfId="15480" xr:uid="{772E90D0-186B-4C3A-9EB6-EAC90A79AA48}"/>
    <cellStyle name="Millares [0] 2 2 6 3 2 2 2 2" xfId="25007" xr:uid="{AC97C694-DF0B-41D5-A4EC-68B13FBA62D4}"/>
    <cellStyle name="Millares [0] 2 2 6 3 2 2 2 3" xfId="33735" xr:uid="{489CFCB9-CE4E-461C-A246-22F542089F6C}"/>
    <cellStyle name="Millares [0] 2 2 6 3 2 2 3" xfId="20241" xr:uid="{A8D7B8B5-FEEF-42C3-B5DF-A583F3CD3C34}"/>
    <cellStyle name="Millares [0] 2 2 6 3 2 2 4" xfId="29099" xr:uid="{3C0F03AE-6817-466B-9060-5E772B0EE853}"/>
    <cellStyle name="Millares [0] 2 2 6 3 2 3" xfId="13084" xr:uid="{E9A559A7-082D-4096-A6D5-AB1A6E273D40}"/>
    <cellStyle name="Millares [0] 2 2 6 3 2 3 2" xfId="22624" xr:uid="{76663A58-4311-4CFB-87C4-8ADC6839934C}"/>
    <cellStyle name="Millares [0] 2 2 6 3 2 3 3" xfId="31375" xr:uid="{68DD1BB3-2020-498A-8212-6F8D396D05B3}"/>
    <cellStyle name="Millares [0] 2 2 6 3 2 4" xfId="17861" xr:uid="{150C4103-62EF-49C3-9359-4EF10E1C2B7F}"/>
    <cellStyle name="Millares [0] 2 2 6 3 2 5" xfId="26894" xr:uid="{7BEE0826-8B97-412E-B427-6FBC30BC5ED9}"/>
    <cellStyle name="Millares [0] 2 2 6 3 3" xfId="9499" xr:uid="{A87CDA99-2C4C-4A5A-A6DC-72F987FC3345}"/>
    <cellStyle name="Millares [0] 2 2 6 3 3 2" xfId="14282" xr:uid="{7DFE0EFF-6211-4ECB-A42F-92BC7FD9CD84}"/>
    <cellStyle name="Millares [0] 2 2 6 3 3 2 2" xfId="23816" xr:uid="{9FB0AAB8-0C27-40A9-8EAE-23146EE45FDA}"/>
    <cellStyle name="Millares [0] 2 2 6 3 3 2 3" xfId="32546" xr:uid="{CE70F5A0-628B-48F6-B66B-6A87815AA614}"/>
    <cellStyle name="Millares [0] 2 2 6 3 3 3" xfId="19051" xr:uid="{D76CAD05-CB53-4926-9473-6865C5087286}"/>
    <cellStyle name="Millares [0] 2 2 6 3 3 4" xfId="27959" xr:uid="{41A65CCB-287A-479A-B9FD-CCF1927057EA}"/>
    <cellStyle name="Millares [0] 2 2 6 3 4" xfId="11890" xr:uid="{FB0B199C-9B31-4E26-B096-25B68C60982B}"/>
    <cellStyle name="Millares [0] 2 2 6 3 4 2" xfId="21433" xr:uid="{DE075161-42B9-4C3B-B1BF-C5F9D4C7237F}"/>
    <cellStyle name="Millares [0] 2 2 6 3 4 3" xfId="30236" xr:uid="{D9CB52C5-C989-4B96-8FA8-59AFF84D038F}"/>
    <cellStyle name="Millares [0] 2 2 6 3 5" xfId="16674" xr:uid="{12789DCE-EA42-4415-92B3-984CA88CBFCC}"/>
    <cellStyle name="Millares [0] 2 2 6 3 6" xfId="25963" xr:uid="{AF84DE0C-85CE-4DFB-B5D0-F52A6D0B8AFB}"/>
    <cellStyle name="Millares [0] 2 2 6 4" xfId="7710" xr:uid="{15C62A2A-F827-4499-83F1-C7EA49B3B8AA}"/>
    <cellStyle name="Millares [0] 2 2 6 4 2" xfId="10096" xr:uid="{AEFE8C04-0002-4B4D-A082-B2F918F03438}"/>
    <cellStyle name="Millares [0] 2 2 6 4 2 2" xfId="14881" xr:uid="{B98A5103-9B2B-4C38-9E6E-3D9CE6C647B7}"/>
    <cellStyle name="Millares [0] 2 2 6 4 2 2 2" xfId="24412" xr:uid="{0FCB08A1-0F26-45E5-95BF-5EACC82183BD}"/>
    <cellStyle name="Millares [0] 2 2 6 4 2 2 3" xfId="33140" xr:uid="{9705938E-1E25-4604-9A3C-F14D1D354A33}"/>
    <cellStyle name="Millares [0] 2 2 6 4 2 3" xfId="19646" xr:uid="{E23CFE27-0974-434A-9E95-8E773C0291B8}"/>
    <cellStyle name="Millares [0] 2 2 6 4 2 4" xfId="28510" xr:uid="{E458649D-4F76-4444-9A40-3BC2A04D9159}"/>
    <cellStyle name="Millares [0] 2 2 6 4 3" xfId="12487" xr:uid="{075BB243-8EAB-4660-9797-28888CD0BDF7}"/>
    <cellStyle name="Millares [0] 2 2 6 4 3 2" xfId="22029" xr:uid="{9D48FBE9-71BD-4531-A50C-0E33DCB5636E}"/>
    <cellStyle name="Millares [0] 2 2 6 4 3 3" xfId="30786" xr:uid="{2AAE6A77-E685-4E05-8CAF-806210E15670}"/>
    <cellStyle name="Millares [0] 2 2 6 4 4" xfId="17268" xr:uid="{ACAE2F83-A048-452D-B7BB-9084D48B329B}"/>
    <cellStyle name="Millares [0] 2 2 6 4 5" xfId="26420" xr:uid="{E3A369F8-4EA2-4924-B400-5D797D72DAC9}"/>
    <cellStyle name="Millares [0] 2 2 6 5" xfId="8902" xr:uid="{BEE78985-0D98-4455-8345-43725C512079}"/>
    <cellStyle name="Millares [0] 2 2 6 5 2" xfId="13683" xr:uid="{038E0001-CF6B-4945-95F9-C81BB7E2F1C1}"/>
    <cellStyle name="Millares [0] 2 2 6 5 2 2" xfId="23221" xr:uid="{9A92DFEF-D434-44AC-9573-7E4B6F5AEA8B}"/>
    <cellStyle name="Millares [0] 2 2 6 5 2 3" xfId="31952" xr:uid="{C59CCA90-9100-419C-AEB5-64A557997C03}"/>
    <cellStyle name="Millares [0] 2 2 6 5 3" xfId="18456" xr:uid="{83EBB023-F55B-40C8-96B9-D8F0C28C364B}"/>
    <cellStyle name="Millares [0] 2 2 6 5 4" xfId="27463" xr:uid="{843A305B-9CAE-42F1-96F3-F95B38829425}"/>
    <cellStyle name="Millares [0] 2 2 6 6" xfId="11294" xr:uid="{BB072CE3-E567-4671-BA7F-E2FE2419BC4D}"/>
    <cellStyle name="Millares [0] 2 2 6 6 2" xfId="20839" xr:uid="{A055A265-BA31-4943-8463-FFE9B18160FA}"/>
    <cellStyle name="Millares [0] 2 2 6 6 3" xfId="29689" xr:uid="{9B50E3F9-B7AB-48A4-A219-9B5D1F0BBBFF}"/>
    <cellStyle name="Millares [0] 2 2 6 7" xfId="16080" xr:uid="{98C5B4F2-E56F-41E2-B051-2395F4024282}"/>
    <cellStyle name="Millares [0] 2 2 6 8" xfId="25569" xr:uid="{4D725FDB-F193-43B0-8C4D-7210A1D04C6C}"/>
    <cellStyle name="Millares [0] 2 2 7" xfId="6685" xr:uid="{F507AA13-4E14-4664-864C-667015AA190D}"/>
    <cellStyle name="Millares [0] 2 2 7 2" xfId="7265" xr:uid="{17DAA486-143A-4427-98BB-09B421F78483}"/>
    <cellStyle name="Millares [0] 2 2 7 2 2" xfId="8454" xr:uid="{1A4AF8B1-8752-4289-A653-F90A54345FF8}"/>
    <cellStyle name="Millares [0] 2 2 7 2 2 2" xfId="10841" xr:uid="{E3C987D3-853A-4474-8032-ECFADF018B44}"/>
    <cellStyle name="Millares [0] 2 2 7 2 2 2 2" xfId="15629" xr:uid="{8B7B7CED-57EE-4845-8030-78B80683E1B1}"/>
    <cellStyle name="Millares [0] 2 2 7 2 2 2 2 2" xfId="25156" xr:uid="{AF36C904-074B-40C1-9902-A0BBE0B1016D}"/>
    <cellStyle name="Millares [0] 2 2 7 2 2 2 2 3" xfId="33884" xr:uid="{DF9B3273-6714-4426-8541-474DA69DFC9D}"/>
    <cellStyle name="Millares [0] 2 2 7 2 2 2 3" xfId="20390" xr:uid="{F05F7526-890D-4710-A33F-5148C5696DBA}"/>
    <cellStyle name="Millares [0] 2 2 7 2 2 2 4" xfId="29248" xr:uid="{6575A3D6-11DD-4E00-8E2B-531CAB08FC1C}"/>
    <cellStyle name="Millares [0] 2 2 7 2 2 3" xfId="13232" xr:uid="{1C4A693A-FDE7-44E3-9436-1FE5D5A4936E}"/>
    <cellStyle name="Millares [0] 2 2 7 2 2 3 2" xfId="22773" xr:uid="{5F347348-842A-495F-B157-7BB6A05A327B}"/>
    <cellStyle name="Millares [0] 2 2 7 2 2 3 3" xfId="31524" xr:uid="{9B8E0CDF-4E5F-45B3-B8E6-D2367F48C4A4}"/>
    <cellStyle name="Millares [0] 2 2 7 2 2 4" xfId="18009" xr:uid="{6374DCD9-450E-40B8-BC59-DDDB5795A4C9}"/>
    <cellStyle name="Millares [0] 2 2 7 2 2 5" xfId="27041" xr:uid="{DE768DE9-A732-4735-BD34-AEFE69843B28}"/>
    <cellStyle name="Millares [0] 2 2 7 2 3" xfId="9647" xr:uid="{800EA2D1-E1F9-4B7B-9B1C-0DEC2F834658}"/>
    <cellStyle name="Millares [0] 2 2 7 2 3 2" xfId="14431" xr:uid="{3E9DF751-E9AD-455F-B125-1EDA655048B7}"/>
    <cellStyle name="Millares [0] 2 2 7 2 3 2 2" xfId="23965" xr:uid="{FEB2BA1D-1A3E-4706-8E42-7C14206DB985}"/>
    <cellStyle name="Millares [0] 2 2 7 2 3 2 3" xfId="32695" xr:uid="{A8B6390D-A54A-4C76-94F1-C444961740B7}"/>
    <cellStyle name="Millares [0] 2 2 7 2 3 3" xfId="19200" xr:uid="{CF07EAE9-9EA4-435A-AFFE-D9E312AF1776}"/>
    <cellStyle name="Millares [0] 2 2 7 2 3 4" xfId="28106" xr:uid="{B85C775B-F1B6-449B-AA84-D8962C6CD13E}"/>
    <cellStyle name="Millares [0] 2 2 7 2 4" xfId="12038" xr:uid="{145157B2-15F6-48A1-A78B-DDB93AEDC05C}"/>
    <cellStyle name="Millares [0] 2 2 7 2 4 2" xfId="21582" xr:uid="{1D0C506D-1A19-4563-8B67-68C26ABB4451}"/>
    <cellStyle name="Millares [0] 2 2 7 2 4 3" xfId="30383" xr:uid="{CF2F3A2B-9E17-4E7B-B341-223EB1826895}"/>
    <cellStyle name="Millares [0] 2 2 7 2 5" xfId="16822" xr:uid="{62153D8C-24DE-43EF-ADF7-8BD52DD3A8BA}"/>
    <cellStyle name="Millares [0] 2 2 7 2 6" xfId="26066" xr:uid="{1B016265-9963-45BE-A250-C5B153FC7664}"/>
    <cellStyle name="Millares [0] 2 2 7 3" xfId="7862" xr:uid="{2DF097D3-C91E-4580-8A90-DDAA9D24D948}"/>
    <cellStyle name="Millares [0] 2 2 7 3 2" xfId="10248" xr:uid="{5BA29BE9-6721-4A5D-83C7-184BCA98B675}"/>
    <cellStyle name="Millares [0] 2 2 7 3 2 2" xfId="15034" xr:uid="{87C18252-A237-4014-9FBE-A21FBF8ACC58}"/>
    <cellStyle name="Millares [0] 2 2 7 3 2 2 2" xfId="24561" xr:uid="{AF5F2D6C-57D8-4EC0-BFFE-82BB0FF5C810}"/>
    <cellStyle name="Millares [0] 2 2 7 3 2 2 3" xfId="33289" xr:uid="{441999A2-3ED9-40B6-B3B9-D1C2BB07D30B}"/>
    <cellStyle name="Millares [0] 2 2 7 3 2 3" xfId="19795" xr:uid="{ACCCA067-C0AB-452D-97BE-04EF5EB716AB}"/>
    <cellStyle name="Millares [0] 2 2 7 3 2 4" xfId="28659" xr:uid="{65BD888B-A49C-40B2-80E1-1AFFF9E49930}"/>
    <cellStyle name="Millares [0] 2 2 7 3 3" xfId="12639" xr:uid="{4A7A7FDF-C80D-4F8F-BE05-3C30D1FEF100}"/>
    <cellStyle name="Millares [0] 2 2 7 3 3 2" xfId="22178" xr:uid="{6FD320F1-7DAB-4586-A22F-E818C5E017D4}"/>
    <cellStyle name="Millares [0] 2 2 7 3 3 3" xfId="30935" xr:uid="{52FF4C9D-ADD7-4D91-A19C-CD776B3BBE27}"/>
    <cellStyle name="Millares [0] 2 2 7 3 4" xfId="17416" xr:uid="{FEA24C09-A206-41FD-BDE2-6C81B545AA96}"/>
    <cellStyle name="Millares [0] 2 2 7 3 5" xfId="26523" xr:uid="{099E409B-99E6-4970-9193-4BFCDA7333DE}"/>
    <cellStyle name="Millares [0] 2 2 7 4" xfId="9055" xr:uid="{515EF3CB-E3DB-4BDF-AB95-76BDECA4B645}"/>
    <cellStyle name="Millares [0] 2 2 7 4 2" xfId="13836" xr:uid="{3585E6B4-DDF6-443D-B1FE-270F94EA76DF}"/>
    <cellStyle name="Millares [0] 2 2 7 4 2 2" xfId="23370" xr:uid="{6B0630AE-EBED-4055-97EB-D0D901ABCAF1}"/>
    <cellStyle name="Millares [0] 2 2 7 4 2 3" xfId="32100" xr:uid="{B0998694-A6F7-43A9-A175-2816879CBF20}"/>
    <cellStyle name="Millares [0] 2 2 7 4 3" xfId="18605" xr:uid="{C8842843-8EDF-497C-A1AD-3D0D9772D159}"/>
    <cellStyle name="Millares [0] 2 2 7 4 4" xfId="27588" xr:uid="{735CA1DB-3880-4B73-818A-E9A0E3BB4471}"/>
    <cellStyle name="Millares [0] 2 2 7 5" xfId="11446" xr:uid="{809D1715-BB7B-43F6-902F-3ACEF28972A5}"/>
    <cellStyle name="Millares [0] 2 2 7 5 2" xfId="20987" xr:uid="{D2712CFF-EF9E-41D1-961E-F0FFD1B4D206}"/>
    <cellStyle name="Millares [0] 2 2 7 5 3" xfId="29835" xr:uid="{AB38E0E0-8460-4716-9D17-B85D9C0F043F}"/>
    <cellStyle name="Millares [0] 2 2 7 6" xfId="16229" xr:uid="{C23ED4C9-E1F5-46EE-BDCE-158B74A77812}"/>
    <cellStyle name="Millares [0] 2 2 7 7" xfId="25664" xr:uid="{6FE53814-124B-4457-8ACF-E1C758A49AC5}"/>
    <cellStyle name="Millares [0] 2 2 8" xfId="6972" xr:uid="{CD0A5EC9-83C9-4B5C-95BC-BC9DD8EB6835}"/>
    <cellStyle name="Millares [0] 2 2 8 2" xfId="8159" xr:uid="{34F8F7EE-3B82-47CA-8FB7-FE60DEBB6C54}"/>
    <cellStyle name="Millares [0] 2 2 8 2 2" xfId="10546" xr:uid="{EEED3FF3-578A-4E07-84EF-11204EAE6BE2}"/>
    <cellStyle name="Millares [0] 2 2 8 2 2 2" xfId="15332" xr:uid="{DA469F13-0BD8-451F-B639-DA67EE680FF0}"/>
    <cellStyle name="Millares [0] 2 2 8 2 2 2 2" xfId="24859" xr:uid="{CB084B5B-C400-4D54-8BCE-E24FA1C6507C}"/>
    <cellStyle name="Millares [0] 2 2 8 2 2 2 3" xfId="33587" xr:uid="{3980575E-0C2A-4E42-BBC0-23CDEFD0F972}"/>
    <cellStyle name="Millares [0] 2 2 8 2 2 3" xfId="20093" xr:uid="{6CEA50E5-B39A-4739-A0E0-A84A2EFA575B}"/>
    <cellStyle name="Millares [0] 2 2 8 2 2 4" xfId="28956" xr:uid="{A5F510D5-99B3-4791-B563-9145020FBB45}"/>
    <cellStyle name="Millares [0] 2 2 8 2 3" xfId="12937" xr:uid="{865FD19D-3884-48FD-A701-B4A567589B39}"/>
    <cellStyle name="Millares [0] 2 2 8 2 3 2" xfId="22476" xr:uid="{AC9F76FA-39C0-4E64-83DF-E47C4A9ACA0B}"/>
    <cellStyle name="Millares [0] 2 2 8 2 3 3" xfId="31232" xr:uid="{A59126FD-A41C-4BC2-90A5-3BDC8A889032}"/>
    <cellStyle name="Millares [0] 2 2 8 2 4" xfId="17714" xr:uid="{137DBBF6-ACF6-4A6F-8A86-8B7101B3D684}"/>
    <cellStyle name="Millares [0] 2 2 8 2 5" xfId="26771" xr:uid="{DDF49A08-2FAC-45E7-883A-1956CB0E4D37}"/>
    <cellStyle name="Millares [0] 2 2 8 3" xfId="9352" xr:uid="{E65E7197-35D5-41D7-95AB-9328E4B39CAD}"/>
    <cellStyle name="Millares [0] 2 2 8 3 2" xfId="14134" xr:uid="{0B796754-7D6A-4845-9AD6-2A4EBD544096}"/>
    <cellStyle name="Millares [0] 2 2 8 3 2 2" xfId="23668" xr:uid="{D9DA21F7-AB6F-4C68-B09C-11CF2A35649D}"/>
    <cellStyle name="Millares [0] 2 2 8 3 2 3" xfId="32398" xr:uid="{E9E5D8B2-4DF0-4412-A79E-0DEFA0AD1FEC}"/>
    <cellStyle name="Millares [0] 2 2 8 3 3" xfId="18903" xr:uid="{67D4F750-F76D-4143-B778-15B7C9B0E99F}"/>
    <cellStyle name="Millares [0] 2 2 8 3 4" xfId="27836" xr:uid="{09EAFE58-F504-47C1-88D1-CB40B2528FA6}"/>
    <cellStyle name="Millares [0] 2 2 8 4" xfId="11743" xr:uid="{81E80A3D-CF1A-44D5-911E-9A61D83EF693}"/>
    <cellStyle name="Millares [0] 2 2 8 4 2" xfId="21285" xr:uid="{381020DF-47E8-420D-8977-A03BED612773}"/>
    <cellStyle name="Millares [0] 2 2 8 4 3" xfId="30113" xr:uid="{FC0EFF0D-7BE6-408F-A914-A56B417C3DD1}"/>
    <cellStyle name="Millares [0] 2 2 8 5" xfId="16527" xr:uid="{863A3137-4891-4782-AD9A-7BD2789EE27A}"/>
    <cellStyle name="Millares [0] 2 2 8 6" xfId="25866" xr:uid="{634FA564-E01D-493F-A776-D567EE0DDF2D}"/>
    <cellStyle name="Millares [0] 2 2 9" xfId="7561" xr:uid="{BE5844E5-969F-46F0-A305-EEFDAEC1379D}"/>
    <cellStyle name="Millares [0] 2 2 9 2" xfId="9945" xr:uid="{FD941E8F-13D5-4265-AF9F-A9039FF2445E}"/>
    <cellStyle name="Millares [0] 2 2 9 2 2" xfId="14730" xr:uid="{0775C442-C3FC-41D0-9B89-84B2427E254E}"/>
    <cellStyle name="Millares [0] 2 2 9 2 2 2" xfId="24264" xr:uid="{DC17B2CC-348A-4EF7-AFB8-BFE51A9B3C39}"/>
    <cellStyle name="Millares [0] 2 2 9 2 2 3" xfId="32993" xr:uid="{F26B1C14-2B09-4C60-A60A-7344CEF7E170}"/>
    <cellStyle name="Millares [0] 2 2 9 2 3" xfId="19499" xr:uid="{98769A5A-915A-49E5-A632-142FFE898F26}"/>
    <cellStyle name="Millares [0] 2 2 9 2 4" xfId="28386" xr:uid="{89EE371F-96D7-4282-8F16-8E3736B75351}"/>
    <cellStyle name="Millares [0] 2 2 9 3" xfId="12336" xr:uid="{1C47F08A-E0BB-4C59-AB87-942D8DA87B14}"/>
    <cellStyle name="Millares [0] 2 2 9 3 2" xfId="21881" xr:uid="{DFC12D7F-FD30-4295-8D74-4211068A7BA8}"/>
    <cellStyle name="Millares [0] 2 2 9 3 3" xfId="30662" xr:uid="{A6F2C84F-3323-4CE7-BEC8-9128FF210A57}"/>
    <cellStyle name="Millares [0] 2 2 9 4" xfId="17121" xr:uid="{B056F674-CACC-40FF-A8F6-414FA9A2B00F}"/>
    <cellStyle name="Millares [0] 2 2 9 5" xfId="26316" xr:uid="{07EB9B6A-6119-4499-AB35-78940864E0EB}"/>
    <cellStyle name="Millares [0] 2 3" xfId="6415" xr:uid="{B29D1CA6-06CA-498C-9D27-10F8ED3EA70C}"/>
    <cellStyle name="Millares [0] 2 3 10" xfId="8749" xr:uid="{E2EDAE4A-79F2-49F8-B9E4-CB8FD5FC57DC}"/>
    <cellStyle name="Millares [0] 2 3 10 2" xfId="13529" xr:uid="{998B6797-A3F7-4B1B-9BA9-3FA3FDE4B6DA}"/>
    <cellStyle name="Millares [0] 2 3 10 2 2" xfId="23070" xr:uid="{732C69DF-6C4D-44EF-98E2-00BF1BC39A65}"/>
    <cellStyle name="Millares [0] 2 3 10 2 3" xfId="31821" xr:uid="{0690DADB-A5AC-497B-97BB-D202CB9A45D1}"/>
    <cellStyle name="Millares [0] 2 3 10 3" xfId="18306" xr:uid="{14EFBBA5-359A-4678-9A14-54D3751180F7}"/>
    <cellStyle name="Millares [0] 2 3 10 4" xfId="27320" xr:uid="{2E5F942B-28BC-4BE7-A83F-28B60022E0D3}"/>
    <cellStyle name="Millares [0] 2 3 11" xfId="11139" xr:uid="{D9EB640B-3D30-4B7C-A203-A915FDDBD913}"/>
    <cellStyle name="Millares [0] 2 3 11 2" xfId="20688" xr:uid="{429D84F3-5973-4728-9514-4BAE9EA673C8}"/>
    <cellStyle name="Millares [0] 2 3 11 3" xfId="29546" xr:uid="{2997FCC2-07C9-49E9-80BB-B04FA98475E5}"/>
    <cellStyle name="Millares [0] 2 3 12" xfId="15929" xr:uid="{F5093113-8755-4DFB-9E9A-CB4C6BDDE1C3}"/>
    <cellStyle name="Millares [0] 2 3 13" xfId="25455" xr:uid="{56350861-1C28-4690-9741-E1B741CE6408}"/>
    <cellStyle name="Millares [0] 2 3 2" xfId="6423" xr:uid="{B3252B82-9954-44CF-B94F-76B1DEC8BE63}"/>
    <cellStyle name="Millares [0] 2 3 2 10" xfId="11149" xr:uid="{6CD803F5-FE72-4B00-A126-2270D709176F}"/>
    <cellStyle name="Millares [0] 2 3 2 10 2" xfId="20697" xr:uid="{38B95F4E-9531-4319-AE53-0DB5ACF63F47}"/>
    <cellStyle name="Millares [0] 2 3 2 10 3" xfId="29555" xr:uid="{2E3ED0A0-B156-4E07-B9CD-01C19B22B071}"/>
    <cellStyle name="Millares [0] 2 3 2 11" xfId="15938" xr:uid="{3C858B5A-3743-437A-A11F-9BAFDEB09040}"/>
    <cellStyle name="Millares [0] 2 3 2 12" xfId="25463" xr:uid="{02FFD9EB-92C0-4637-9E2F-B76B07C23286}"/>
    <cellStyle name="Millares [0] 2 3 2 2" xfId="6437" xr:uid="{6654E89E-1729-416F-B644-7FDB1C3023AE}"/>
    <cellStyle name="Millares [0] 2 3 2 2 10" xfId="15956" xr:uid="{1DF13CB4-239D-4A78-94AF-2DF4C0F6C633}"/>
    <cellStyle name="Millares [0] 2 3 2 2 11" xfId="25479" xr:uid="{01924C62-31BA-4F87-AA2F-15A434C207C7}"/>
    <cellStyle name="Millares [0] 2 3 2 2 2" xfId="6466" xr:uid="{8E213479-645A-457F-B2A5-E3DCA0236766}"/>
    <cellStyle name="Millares [0] 2 3 2 2 2 10" xfId="25508" xr:uid="{33EC88D7-34AC-4687-8769-E337E5943B07}"/>
    <cellStyle name="Millares [0] 2 3 2 2 2 2" xfId="6530" xr:uid="{1EB20CFA-5134-4A1B-9335-68C94354FBDB}"/>
    <cellStyle name="Millares [0] 2 3 2 2 2 2 2" xfId="6669" xr:uid="{EC1B43EA-D8C0-4180-A0DC-89545B30D60C}"/>
    <cellStyle name="Millares [0] 2 3 2 2 2 2 2 2" xfId="6958" xr:uid="{57CE249B-0418-48E3-AB62-378B27F40228}"/>
    <cellStyle name="Millares [0] 2 3 2 2 2 2 2 2 2" xfId="7546" xr:uid="{C39B690A-1460-48FA-B74E-FED130B126CF}"/>
    <cellStyle name="Millares [0] 2 3 2 2 2 2 2 2 2 2" xfId="8735" xr:uid="{61494393-822A-46B2-9EFC-D310B6A5021E}"/>
    <cellStyle name="Millares [0] 2 3 2 2 2 2 2 2 2 2 2" xfId="11122" xr:uid="{597B3AE6-92B7-4FCA-BEFB-9DB225BCD163}"/>
    <cellStyle name="Millares [0] 2 3 2 2 2 2 2 2 2 2 2 2" xfId="15910" xr:uid="{3A66F95C-E08B-405D-8BAA-EDD4BA1C5000}"/>
    <cellStyle name="Millares [0] 2 3 2 2 2 2 2 2 2 2 2 2 2" xfId="25437" xr:uid="{B1412B7F-929D-4C6A-9114-0A00338B88FA}"/>
    <cellStyle name="Millares [0] 2 3 2 2 2 2 2 2 2 2 2 2 3" xfId="34165" xr:uid="{5291C5CA-B1F9-4796-904C-362B833F86A3}"/>
    <cellStyle name="Millares [0] 2 3 2 2 2 2 2 2 2 2 2 3" xfId="20671" xr:uid="{5A40CE7F-6DA3-47AB-8194-61DE6067466F}"/>
    <cellStyle name="Millares [0] 2 3 2 2 2 2 2 2 2 2 2 4" xfId="29529" xr:uid="{E9D73017-EDCF-4774-AEF0-F252A702785E}"/>
    <cellStyle name="Millares [0] 2 3 2 2 2 2 2 2 2 2 3" xfId="13513" xr:uid="{73F34370-5F11-497F-AA6C-E7A6BD9187E9}"/>
    <cellStyle name="Millares [0] 2 3 2 2 2 2 2 2 2 2 3 2" xfId="23054" xr:uid="{EC1E31BF-937D-4694-9EBE-654D5FA68A63}"/>
    <cellStyle name="Millares [0] 2 3 2 2 2 2 2 2 2 2 3 3" xfId="31805" xr:uid="{401BC9AD-973A-4283-B5AA-AAC8FB9240A1}"/>
    <cellStyle name="Millares [0] 2 3 2 2 2 2 2 2 2 2 4" xfId="18290" xr:uid="{06BEA817-7A3B-4D05-8408-2A69D8EF3BC9}"/>
    <cellStyle name="Millares [0] 2 3 2 2 2 2 2 2 2 2 5" xfId="27304" xr:uid="{98A91E39-8D8D-4BAA-AADE-47B0BDA4C673}"/>
    <cellStyle name="Millares [0] 2 3 2 2 2 2 2 2 2 3" xfId="9928" xr:uid="{268580B9-3079-4348-A111-3A635EFE2A51}"/>
    <cellStyle name="Millares [0] 2 3 2 2 2 2 2 2 2 3 2" xfId="14712" xr:uid="{A123B937-36AC-4416-879A-97C26F45440C}"/>
    <cellStyle name="Millares [0] 2 3 2 2 2 2 2 2 2 3 2 2" xfId="24246" xr:uid="{48004ECF-BC04-47E7-B9DA-4FE44760A8FF}"/>
    <cellStyle name="Millares [0] 2 3 2 2 2 2 2 2 2 3 2 3" xfId="32976" xr:uid="{73467473-3936-4962-B182-E548B5E76219}"/>
    <cellStyle name="Millares [0] 2 3 2 2 2 2 2 2 2 3 3" xfId="19481" xr:uid="{CE2DBCBA-57A4-44F8-937A-161344324D78}"/>
    <cellStyle name="Millares [0] 2 3 2 2 2 2 2 2 2 3 4" xfId="28369" xr:uid="{20C911A9-8C3F-4A83-967F-98B258204D5B}"/>
    <cellStyle name="Millares [0] 2 3 2 2 2 2 2 2 2 4" xfId="12319" xr:uid="{A8D26D57-B986-4398-A7BA-08A8E4C806B4}"/>
    <cellStyle name="Millares [0] 2 3 2 2 2 2 2 2 2 4 2" xfId="21863" xr:uid="{CC49B0EB-DE93-4C12-A461-327EB6DC3E09}"/>
    <cellStyle name="Millares [0] 2 3 2 2 2 2 2 2 2 4 3" xfId="30646" xr:uid="{C94EF602-D132-44FB-9FC8-CF214E2BDDAC}"/>
    <cellStyle name="Millares [0] 2 3 2 2 2 2 2 2 2 5" xfId="17103" xr:uid="{6FC339B5-F098-4A7D-B27B-84ECF449CD0C}"/>
    <cellStyle name="Millares [0] 2 3 2 2 2 2 2 2 2 6" xfId="26299" xr:uid="{68027B10-67DD-4D6D-AB47-3538ED80591A}"/>
    <cellStyle name="Millares [0] 2 3 2 2 2 2 2 2 3" xfId="8143" xr:uid="{EFE248BC-10D3-403E-8624-5717E44AA629}"/>
    <cellStyle name="Millares [0] 2 3 2 2 2 2 2 2 3 2" xfId="10529" xr:uid="{BC36B09E-279D-495D-9047-8B7056ED2BF5}"/>
    <cellStyle name="Millares [0] 2 3 2 2 2 2 2 2 3 2 2" xfId="15315" xr:uid="{2BADDB29-3048-42E1-9DE3-081DA05C4F71}"/>
    <cellStyle name="Millares [0] 2 3 2 2 2 2 2 2 3 2 2 2" xfId="24842" xr:uid="{0F3B1F11-EAC8-4A2F-9FA3-FA69C01A9FA9}"/>
    <cellStyle name="Millares [0] 2 3 2 2 2 2 2 2 3 2 2 3" xfId="33570" xr:uid="{E5D78541-87BE-4BED-A8E5-FE269689DFE6}"/>
    <cellStyle name="Millares [0] 2 3 2 2 2 2 2 2 3 2 3" xfId="20076" xr:uid="{74AE248D-7E3C-47BB-A64B-33AF3CD41898}"/>
    <cellStyle name="Millares [0] 2 3 2 2 2 2 2 2 3 2 4" xfId="28940" xr:uid="{2FFF9E9E-57E9-4831-9BDA-E5897EEC62AA}"/>
    <cellStyle name="Millares [0] 2 3 2 2 2 2 2 2 3 3" xfId="12920" xr:uid="{D915D160-CBCB-4DEF-B05E-D339518CF7DB}"/>
    <cellStyle name="Millares [0] 2 3 2 2 2 2 2 2 3 3 2" xfId="22459" xr:uid="{769957F0-135E-49B2-91B4-451BCF9C5125}"/>
    <cellStyle name="Millares [0] 2 3 2 2 2 2 2 2 3 3 3" xfId="31216" xr:uid="{E33CBE71-7E25-49E4-ACB5-B23530280478}"/>
    <cellStyle name="Millares [0] 2 3 2 2 2 2 2 2 3 4" xfId="17697" xr:uid="{D87D5FF8-CA29-4366-9DBD-97B932075931}"/>
    <cellStyle name="Millares [0] 2 3 2 2 2 2 2 2 3 5" xfId="26756" xr:uid="{6EC8C946-2F77-47A3-B3B1-16E83AF9F0F1}"/>
    <cellStyle name="Millares [0] 2 3 2 2 2 2 2 2 4" xfId="9336" xr:uid="{1A4ADDE4-6BF7-443D-A916-37515D49345C}"/>
    <cellStyle name="Millares [0] 2 3 2 2 2 2 2 2 4 2" xfId="14117" xr:uid="{3AD6730A-4B8C-420D-834A-933A23762AC6}"/>
    <cellStyle name="Millares [0] 2 3 2 2 2 2 2 2 4 2 2" xfId="23651" xr:uid="{A4F107C7-AA61-4DA3-AB47-1D4824F54AA3}"/>
    <cellStyle name="Millares [0] 2 3 2 2 2 2 2 2 4 2 3" xfId="32381" xr:uid="{82F742AD-495E-41CE-A1CB-BC64F562E84A}"/>
    <cellStyle name="Millares [0] 2 3 2 2 2 2 2 2 4 3" xfId="18886" xr:uid="{3F97B736-E5A4-4426-B572-D1FA5DDA780D}"/>
    <cellStyle name="Millares [0] 2 3 2 2 2 2 2 2 4 4" xfId="27821" xr:uid="{4F9852EA-86F9-4BAF-88BD-79513781D42D}"/>
    <cellStyle name="Millares [0] 2 3 2 2 2 2 2 2 5" xfId="11727" xr:uid="{AEB18724-D80C-4E5B-BEBC-D0ACCF30C1A1}"/>
    <cellStyle name="Millares [0] 2 3 2 2 2 2 2 2 5 2" xfId="21268" xr:uid="{AFF06F05-400E-4CAF-8126-12AA8FC4E9B9}"/>
    <cellStyle name="Millares [0] 2 3 2 2 2 2 2 2 5 3" xfId="30098" xr:uid="{373EC222-256E-41A0-863B-1B2743F01797}"/>
    <cellStyle name="Millares [0] 2 3 2 2 2 2 2 2 6" xfId="16510" xr:uid="{C6823FE1-24E1-4A50-8EA4-614F8B63E9E3}"/>
    <cellStyle name="Millares [0] 2 3 2 2 2 2 2 2 7" xfId="25853" xr:uid="{8226C094-8F54-49E3-9A70-CEFA532CBE99}"/>
    <cellStyle name="Millares [0] 2 3 2 2 2 2 2 3" xfId="7250" xr:uid="{FFBD55D8-AE09-4629-86D1-40049C8BCDC8}"/>
    <cellStyle name="Millares [0] 2 3 2 2 2 2 2 3 2" xfId="8439" xr:uid="{C45DF9A2-8108-4429-8D7C-00B04EFCCD87}"/>
    <cellStyle name="Millares [0] 2 3 2 2 2 2 2 3 2 2" xfId="10826" xr:uid="{DADDEFF0-FCFD-45BC-B662-271A56A9F86B}"/>
    <cellStyle name="Millares [0] 2 3 2 2 2 2 2 3 2 2 2" xfId="15613" xr:uid="{D9D0FB54-6ACE-40E4-8581-FBC97EEFF715}"/>
    <cellStyle name="Millares [0] 2 3 2 2 2 2 2 3 2 2 2 2" xfId="25140" xr:uid="{C078F868-4BFF-47F1-AC87-8190F6135A1F}"/>
    <cellStyle name="Millares [0] 2 3 2 2 2 2 2 3 2 2 2 3" xfId="33868" xr:uid="{7B9A203F-4759-4D67-9398-342255FB6D73}"/>
    <cellStyle name="Millares [0] 2 3 2 2 2 2 2 3 2 2 3" xfId="20374" xr:uid="{7341836F-FCA9-41FC-AAFE-01608B209365}"/>
    <cellStyle name="Millares [0] 2 3 2 2 2 2 2 3 2 2 4" xfId="29232" xr:uid="{E9D5925D-245A-4245-B98A-A18FECE024B5}"/>
    <cellStyle name="Millares [0] 2 3 2 2 2 2 2 3 2 3" xfId="13217" xr:uid="{A031D5DF-FB6C-4250-8FAE-1EF333C9612E}"/>
    <cellStyle name="Millares [0] 2 3 2 2 2 2 2 3 2 3 2" xfId="22757" xr:uid="{D6767475-4ADC-4051-81C2-BF4D6DC23156}"/>
    <cellStyle name="Millares [0] 2 3 2 2 2 2 2 3 2 3 3" xfId="31508" xr:uid="{699C9ECB-D154-411E-A9F5-84E44D20E1D8}"/>
    <cellStyle name="Millares [0] 2 3 2 2 2 2 2 3 2 4" xfId="17994" xr:uid="{248A5083-800E-488D-A6D0-FB949F46ECF7}"/>
    <cellStyle name="Millares [0] 2 3 2 2 2 2 2 3 2 5" xfId="27027" xr:uid="{21442692-9D84-4CEC-96D3-E035E7CA01D7}"/>
    <cellStyle name="Millares [0] 2 3 2 2 2 2 2 3 3" xfId="9632" xr:uid="{33DFFA00-9E1B-416D-8797-2870886F89FD}"/>
    <cellStyle name="Millares [0] 2 3 2 2 2 2 2 3 3 2" xfId="14415" xr:uid="{D596736A-650A-46A6-88D8-A81ED9DC9494}"/>
    <cellStyle name="Millares [0] 2 3 2 2 2 2 2 3 3 2 2" xfId="23949" xr:uid="{817EA24D-2EF1-47E3-BEFA-369989557CCE}"/>
    <cellStyle name="Millares [0] 2 3 2 2 2 2 2 3 3 2 3" xfId="32679" xr:uid="{3BE67E05-76C6-4E4D-B4ED-840BEF455FC3}"/>
    <cellStyle name="Millares [0] 2 3 2 2 2 2 2 3 3 3" xfId="19184" xr:uid="{3832E1FC-BAB0-44CB-9D9E-F806E5F19A83}"/>
    <cellStyle name="Millares [0] 2 3 2 2 2 2 2 3 3 4" xfId="28092" xr:uid="{F842A3D1-A360-4476-AFF0-1EABDE822DCA}"/>
    <cellStyle name="Millares [0] 2 3 2 2 2 2 2 3 4" xfId="12023" xr:uid="{22D31B70-087E-4529-B1BB-AB7BB86B3035}"/>
    <cellStyle name="Millares [0] 2 3 2 2 2 2 2 3 4 2" xfId="21566" xr:uid="{610DFAB3-7241-4A9B-A243-3D453CD9A94A}"/>
    <cellStyle name="Millares [0] 2 3 2 2 2 2 2 3 4 3" xfId="30369" xr:uid="{3BABDD9F-023B-4896-9E4A-D1ABF05A7D82}"/>
    <cellStyle name="Millares [0] 2 3 2 2 2 2 2 3 5" xfId="16807" xr:uid="{F9641373-2F69-4841-874B-626C3739098A}"/>
    <cellStyle name="Millares [0] 2 3 2 2 2 2 2 3 6" xfId="26056" xr:uid="{BCD80CC5-B9BB-4369-9C9B-23341673567F}"/>
    <cellStyle name="Millares [0] 2 3 2 2 2 2 2 4" xfId="7846" xr:uid="{3DA6928A-FA1C-4E81-B767-D893ABE64E04}"/>
    <cellStyle name="Millares [0] 2 3 2 2 2 2 2 4 2" xfId="10232" xr:uid="{6DAF3054-7C13-4153-8F3A-4852F295E0A0}"/>
    <cellStyle name="Millares [0] 2 3 2 2 2 2 2 4 2 2" xfId="15017" xr:uid="{77C1FB67-FDA3-494B-BABB-5AC80BD385D1}"/>
    <cellStyle name="Millares [0] 2 3 2 2 2 2 2 4 2 2 2" xfId="24545" xr:uid="{2A39BE87-F115-4082-B11A-D2406110F21C}"/>
    <cellStyle name="Millares [0] 2 3 2 2 2 2 2 4 2 2 3" xfId="33273" xr:uid="{16CEEB53-1441-4B8D-B6B1-B5133519A2F2}"/>
    <cellStyle name="Millares [0] 2 3 2 2 2 2 2 4 2 3" xfId="19779" xr:uid="{7D34A103-228F-4261-906D-9A4316CEEEA0}"/>
    <cellStyle name="Millares [0] 2 3 2 2 2 2 2 4 2 4" xfId="28643" xr:uid="{EB8F7AA0-F881-44EB-8937-5EF70A262BDB}"/>
    <cellStyle name="Millares [0] 2 3 2 2 2 2 2 4 3" xfId="12623" xr:uid="{9830615B-44F3-433C-9B4A-638685CA435C}"/>
    <cellStyle name="Millares [0] 2 3 2 2 2 2 2 4 3 2" xfId="22162" xr:uid="{06548D5F-4C3B-4569-8DFD-CF20F637331A}"/>
    <cellStyle name="Millares [0] 2 3 2 2 2 2 2 4 3 3" xfId="30919" xr:uid="{8B57F7BE-BDA6-49B3-B185-4022FA2A3C8B}"/>
    <cellStyle name="Millares [0] 2 3 2 2 2 2 2 4 4" xfId="17401" xr:uid="{6F3BE788-06EE-48D9-A123-0AF0980A484C}"/>
    <cellStyle name="Millares [0] 2 3 2 2 2 2 2 4 5" xfId="26513" xr:uid="{7165570F-3D8F-4C70-826A-0ACA86319FC2}"/>
    <cellStyle name="Millares [0] 2 3 2 2 2 2 2 5" xfId="9038" xr:uid="{70904524-2C72-4514-ACB2-CC88B72D4D9C}"/>
    <cellStyle name="Millares [0] 2 3 2 2 2 2 2 5 2" xfId="13819" xr:uid="{62664E4E-72FA-4C45-9776-A5EA536F5094}"/>
    <cellStyle name="Millares [0] 2 3 2 2 2 2 2 5 2 2" xfId="23354" xr:uid="{E8116261-D3C1-4718-82CD-D90275FB5D37}"/>
    <cellStyle name="Millares [0] 2 3 2 2 2 2 2 5 2 3" xfId="32085" xr:uid="{9FE196ED-33B7-4F3F-B9CA-3C6C8C9094AC}"/>
    <cellStyle name="Millares [0] 2 3 2 2 2 2 2 5 3" xfId="18589" xr:uid="{3861DD32-4D12-4C0C-8BBD-E0E7AD027B31}"/>
    <cellStyle name="Millares [0] 2 3 2 2 2 2 2 5 4" xfId="27576" xr:uid="{990BC4DF-29D5-4B37-B257-FC348FF814B6}"/>
    <cellStyle name="Millares [0] 2 3 2 2 2 2 2 6" xfId="11430" xr:uid="{F29C74A2-DF19-4774-9210-AEA045F8C860}"/>
    <cellStyle name="Millares [0] 2 3 2 2 2 2 2 6 2" xfId="20972" xr:uid="{23F77517-B762-4587-A643-90ED0F8CDE13}"/>
    <cellStyle name="Millares [0] 2 3 2 2 2 2 2 6 3" xfId="29822" xr:uid="{26FF0120-CDB9-482D-88FB-A2ED0B746118}"/>
    <cellStyle name="Millares [0] 2 3 2 2 2 2 2 7" xfId="16213" xr:uid="{8F1C2E9A-3E3D-4CB5-AB42-19F104771985}"/>
    <cellStyle name="Millares [0] 2 3 2 2 2 2 2 8" xfId="25656" xr:uid="{45BC6F2A-E767-4E55-BC22-F92A76992EDF}"/>
    <cellStyle name="Millares [0] 2 3 2 2 2 2 3" xfId="6812" xr:uid="{D440D098-5D83-4986-AD96-6D053B6C0807}"/>
    <cellStyle name="Millares [0] 2 3 2 2 2 2 3 2" xfId="7398" xr:uid="{D36BC56E-BB11-4B1D-9EEC-D07CB8870331}"/>
    <cellStyle name="Millares [0] 2 3 2 2 2 2 3 2 2" xfId="8587" xr:uid="{E8A2F14E-35BB-470F-B398-09928F7F3298}"/>
    <cellStyle name="Millares [0] 2 3 2 2 2 2 3 2 2 2" xfId="10974" xr:uid="{EAE812AE-C3F5-4550-A8BB-359FE786560F}"/>
    <cellStyle name="Millares [0] 2 3 2 2 2 2 3 2 2 2 2" xfId="15762" xr:uid="{80AF4743-2C49-41B8-8553-7D6077A7FDA0}"/>
    <cellStyle name="Millares [0] 2 3 2 2 2 2 3 2 2 2 2 2" xfId="25289" xr:uid="{F93F5457-B53B-4DCD-9716-C5C58EF22871}"/>
    <cellStyle name="Millares [0] 2 3 2 2 2 2 3 2 2 2 2 3" xfId="34017" xr:uid="{DDF3F08B-5C5C-479A-AE56-5B655B286D38}"/>
    <cellStyle name="Millares [0] 2 3 2 2 2 2 3 2 2 2 3" xfId="20523" xr:uid="{83CCC6C8-567F-4F99-965D-AF5DA91B0C62}"/>
    <cellStyle name="Millares [0] 2 3 2 2 2 2 3 2 2 2 4" xfId="29381" xr:uid="{0871F163-E077-4EB9-B822-67694C13F942}"/>
    <cellStyle name="Millares [0] 2 3 2 2 2 2 3 2 2 3" xfId="13365" xr:uid="{6C0C3EA2-1ABF-45B2-AFDE-669843F2EA64}"/>
    <cellStyle name="Millares [0] 2 3 2 2 2 2 3 2 2 3 2" xfId="22906" xr:uid="{98EA2B00-B2ED-4CEA-A8E5-C2AC82487D46}"/>
    <cellStyle name="Millares [0] 2 3 2 2 2 2 3 2 2 3 3" xfId="31657" xr:uid="{77394100-C5F0-46A6-AE80-C1F67233C0B1}"/>
    <cellStyle name="Millares [0] 2 3 2 2 2 2 3 2 2 4" xfId="18142" xr:uid="{9A02F97B-D8A3-41E5-8375-A9484623E60C}"/>
    <cellStyle name="Millares [0] 2 3 2 2 2 2 3 2 2 5" xfId="27157" xr:uid="{8B4BB161-527A-4351-BD27-FB4C58463F6F}"/>
    <cellStyle name="Millares [0] 2 3 2 2 2 2 3 2 3" xfId="9780" xr:uid="{E542A67B-CC1B-449B-9FA8-C9B6679CA344}"/>
    <cellStyle name="Millares [0] 2 3 2 2 2 2 3 2 3 2" xfId="14564" xr:uid="{60249AA9-378D-4935-A258-80AF86716DAA}"/>
    <cellStyle name="Millares [0] 2 3 2 2 2 2 3 2 3 2 2" xfId="24098" xr:uid="{5C2D2346-BB27-4ECC-ACAC-49AD1C09455C}"/>
    <cellStyle name="Millares [0] 2 3 2 2 2 2 3 2 3 2 3" xfId="32828" xr:uid="{BF4A3AC9-F9AE-4169-AE2A-51057B5BB944}"/>
    <cellStyle name="Millares [0] 2 3 2 2 2 2 3 2 3 3" xfId="19333" xr:uid="{5CF4AA72-ECC3-414B-B17C-D3FC97A9E53E}"/>
    <cellStyle name="Millares [0] 2 3 2 2 2 2 3 2 3 4" xfId="28222" xr:uid="{EFA03A54-02CB-4179-A0C3-C2753A91B5BD}"/>
    <cellStyle name="Millares [0] 2 3 2 2 2 2 3 2 4" xfId="12171" xr:uid="{ED60817F-37D7-4BE2-A3A5-91C5E22A9C2C}"/>
    <cellStyle name="Millares [0] 2 3 2 2 2 2 3 2 4 2" xfId="21715" xr:uid="{F589E52C-C7DA-4CBF-B7C0-C31AF1E4EE0E}"/>
    <cellStyle name="Millares [0] 2 3 2 2 2 2 3 2 4 3" xfId="30499" xr:uid="{4E3FB26F-5B9A-457B-B830-7F3F03EA0746}"/>
    <cellStyle name="Millares [0] 2 3 2 2 2 2 3 2 5" xfId="16955" xr:uid="{1E0475F2-CDBA-41AD-978E-5839942A66E5}"/>
    <cellStyle name="Millares [0] 2 3 2 2 2 2 3 2 6" xfId="26174" xr:uid="{E5490C65-9994-4C70-A9D1-5AA01B861BCF}"/>
    <cellStyle name="Millares [0] 2 3 2 2 2 2 3 3" xfId="7995" xr:uid="{5836F7D9-9295-4167-B145-FF3EC1CF265A}"/>
    <cellStyle name="Millares [0] 2 3 2 2 2 2 3 3 2" xfId="10381" xr:uid="{29C50505-6D1F-4042-A6A9-A8B10C381F11}"/>
    <cellStyle name="Millares [0] 2 3 2 2 2 2 3 3 2 2" xfId="15167" xr:uid="{255CA292-8AB2-480D-A8F1-6102BF5E57F7}"/>
    <cellStyle name="Millares [0] 2 3 2 2 2 2 3 3 2 2 2" xfId="24694" xr:uid="{5EAEC020-5A96-4D33-9F2B-1237B180A260}"/>
    <cellStyle name="Millares [0] 2 3 2 2 2 2 3 3 2 2 3" xfId="33422" xr:uid="{69D89D98-2C4F-4009-9DD6-B9C30B4A72CB}"/>
    <cellStyle name="Millares [0] 2 3 2 2 2 2 3 3 2 3" xfId="19928" xr:uid="{B128FF8C-8398-4B5E-8DD6-FD3AD83D216D}"/>
    <cellStyle name="Millares [0] 2 3 2 2 2 2 3 3 2 4" xfId="28792" xr:uid="{5E0DEB47-CB17-44FB-AFF4-67F1C51249F5}"/>
    <cellStyle name="Millares [0] 2 3 2 2 2 2 3 3 3" xfId="12772" xr:uid="{4A583F24-A02F-4EC1-BD87-F5C7ADBDC8C3}"/>
    <cellStyle name="Millares [0] 2 3 2 2 2 2 3 3 3 2" xfId="22311" xr:uid="{B019A184-587E-42E1-BF58-64700CF2B9DE}"/>
    <cellStyle name="Millares [0] 2 3 2 2 2 2 3 3 3 3" xfId="31068" xr:uid="{851312CD-74C7-4CD9-A95B-B48364484753}"/>
    <cellStyle name="Millares [0] 2 3 2 2 2 2 3 3 4" xfId="17549" xr:uid="{BEC0063E-CF37-47E1-B84C-DDA1CC87F8FE}"/>
    <cellStyle name="Millares [0] 2 3 2 2 2 2 3 3 5" xfId="26631" xr:uid="{BA79E3D7-2EC1-454D-9F28-F10DF16E4759}"/>
    <cellStyle name="Millares [0] 2 3 2 2 2 2 3 4" xfId="9188" xr:uid="{B15726DC-FBE8-4983-817B-D719A3BAC4BF}"/>
    <cellStyle name="Millares [0] 2 3 2 2 2 2 3 4 2" xfId="13969" xr:uid="{85F04EB1-00A0-4194-8A7B-8DA0D73DDC78}"/>
    <cellStyle name="Millares [0] 2 3 2 2 2 2 3 4 2 2" xfId="23503" xr:uid="{BDC7C797-FC71-45AE-B934-D533064767ED}"/>
    <cellStyle name="Millares [0] 2 3 2 2 2 2 3 4 2 3" xfId="32233" xr:uid="{EF73526A-CC6F-4B1F-8035-731DA414AFDB}"/>
    <cellStyle name="Millares [0] 2 3 2 2 2 2 3 4 3" xfId="18738" xr:uid="{A1B7BBBF-4BBB-4791-9955-E51DDB56090B}"/>
    <cellStyle name="Millares [0] 2 3 2 2 2 2 3 4 4" xfId="27696" xr:uid="{A1A0BA7E-80FF-4BAC-8FD0-780F56416E2A}"/>
    <cellStyle name="Millares [0] 2 3 2 2 2 2 3 5" xfId="11579" xr:uid="{1E83303B-5FDE-4F2B-92C2-9C11462E7A1A}"/>
    <cellStyle name="Millares [0] 2 3 2 2 2 2 3 5 2" xfId="21120" xr:uid="{8B5B7DF2-D1C5-4CA0-BEAE-8AADF8081CFC}"/>
    <cellStyle name="Millares [0] 2 3 2 2 2 2 3 5 3" xfId="29951" xr:uid="{C02E070B-FB54-4887-B9FD-7BBF2405BBC4}"/>
    <cellStyle name="Millares [0] 2 3 2 2 2 2 3 6" xfId="16362" xr:uid="{BE23637C-CA0A-43D7-9C7B-048BC1324E64}"/>
    <cellStyle name="Millares [0] 2 3 2 2 2 2 3 7" xfId="25751" xr:uid="{EFE93C89-F75B-4D42-BF09-3BE3714C3230}"/>
    <cellStyle name="Millares [0] 2 3 2 2 2 2 4" xfId="7105" xr:uid="{1AD45D93-5080-4C4B-BD21-0033BECBE4EB}"/>
    <cellStyle name="Millares [0] 2 3 2 2 2 2 4 2" xfId="8292" xr:uid="{4BA5C2C5-04F4-41D4-AC60-9E8DD4D474BB}"/>
    <cellStyle name="Millares [0] 2 3 2 2 2 2 4 2 2" xfId="10679" xr:uid="{030B6A2B-5E36-4EC8-B8F4-BF86BDA8FE81}"/>
    <cellStyle name="Millares [0] 2 3 2 2 2 2 4 2 2 2" xfId="15465" xr:uid="{EE2B0D3F-A044-41ED-BDA3-53F4694F6CAE}"/>
    <cellStyle name="Millares [0] 2 3 2 2 2 2 4 2 2 2 2" xfId="24992" xr:uid="{B005B8E5-BB21-4D43-963B-973FE6C1F0EC}"/>
    <cellStyle name="Millares [0] 2 3 2 2 2 2 4 2 2 2 3" xfId="33720" xr:uid="{DE716FC2-3518-49F1-A526-122EA5C97A3A}"/>
    <cellStyle name="Millares [0] 2 3 2 2 2 2 4 2 2 3" xfId="20226" xr:uid="{E7A48D68-45C0-464C-9020-74A7E998C5CA}"/>
    <cellStyle name="Millares [0] 2 3 2 2 2 2 4 2 2 4" xfId="29084" xr:uid="{D28AD2C7-E10D-435B-BF0A-69F40D85DFEC}"/>
    <cellStyle name="Millares [0] 2 3 2 2 2 2 4 2 3" xfId="13070" xr:uid="{7E876B28-DF6B-4E6D-8B59-B30C864F538B}"/>
    <cellStyle name="Millares [0] 2 3 2 2 2 2 4 2 3 2" xfId="22609" xr:uid="{0795A133-2513-47B2-9B8E-DF8D553FE4C7}"/>
    <cellStyle name="Millares [0] 2 3 2 2 2 2 4 2 3 3" xfId="31360" xr:uid="{6B5AD2DE-F4A4-4E0D-9651-A0E7E432FD43}"/>
    <cellStyle name="Millares [0] 2 3 2 2 2 2 4 2 4" xfId="17847" xr:uid="{CBA75DBB-2B1A-4DA1-A7D9-91D001D2683F}"/>
    <cellStyle name="Millares [0] 2 3 2 2 2 2 4 2 5" xfId="26879" xr:uid="{A8BE2D15-9F6B-457A-8D3A-7FFE55AA3F04}"/>
    <cellStyle name="Millares [0] 2 3 2 2 2 2 4 3" xfId="9485" xr:uid="{DF6EB246-4EA5-496C-90B1-2407C07DC43A}"/>
    <cellStyle name="Millares [0] 2 3 2 2 2 2 4 3 2" xfId="14267" xr:uid="{526663A9-4220-4DA7-BC88-66F533ABDBD8}"/>
    <cellStyle name="Millares [0] 2 3 2 2 2 2 4 3 2 2" xfId="23801" xr:uid="{27C1C9DD-5DA5-4AD2-98E3-9CC812EE9AA7}"/>
    <cellStyle name="Millares [0] 2 3 2 2 2 2 4 3 2 3" xfId="32531" xr:uid="{3FEC8AD7-694B-433D-BA8C-B4E74BCC1E42}"/>
    <cellStyle name="Millares [0] 2 3 2 2 2 2 4 3 3" xfId="19036" xr:uid="{F0B57AF8-E77C-436B-808C-D575DC8505B7}"/>
    <cellStyle name="Millares [0] 2 3 2 2 2 2 4 3 4" xfId="27944" xr:uid="{2F85DA9E-29A1-4259-950A-5F4C001A42A9}"/>
    <cellStyle name="Millares [0] 2 3 2 2 2 2 4 4" xfId="11876" xr:uid="{10BE511D-CAA7-4150-B1D4-54754200D0F4}"/>
    <cellStyle name="Millares [0] 2 3 2 2 2 2 4 4 2" xfId="21418" xr:uid="{88FEB4CF-CBA1-4602-92E1-B1BD209D8A0E}"/>
    <cellStyle name="Millares [0] 2 3 2 2 2 2 4 4 3" xfId="30221" xr:uid="{617AD998-0B63-4C3B-AD0C-BF0DB794B276}"/>
    <cellStyle name="Millares [0] 2 3 2 2 2 2 4 5" xfId="16660" xr:uid="{0D6C6497-F38A-4AE0-A86C-4AA651D8FEEA}"/>
    <cellStyle name="Millares [0] 2 3 2 2 2 2 4 6" xfId="25953" xr:uid="{BAA8FC1A-1C16-448F-ABCD-E06530084D4A}"/>
    <cellStyle name="Millares [0] 2 3 2 2 2 2 5" xfId="7697" xr:uid="{90024120-8C8E-4A09-8992-9500A2A52382}"/>
    <cellStyle name="Millares [0] 2 3 2 2 2 2 5 2" xfId="10081" xr:uid="{85750515-734C-4180-BF80-F854CE57A2C8}"/>
    <cellStyle name="Millares [0] 2 3 2 2 2 2 5 2 2" xfId="14866" xr:uid="{815D9209-9E3A-4631-949E-CB07324F362F}"/>
    <cellStyle name="Millares [0] 2 3 2 2 2 2 5 2 2 2" xfId="24397" xr:uid="{883C6E0A-1CAF-4C59-B749-24D777601D28}"/>
    <cellStyle name="Millares [0] 2 3 2 2 2 2 5 2 2 3" xfId="33125" xr:uid="{5A832C39-1CF9-49F2-91B3-3937246BF954}"/>
    <cellStyle name="Millares [0] 2 3 2 2 2 2 5 2 3" xfId="19632" xr:uid="{610DBC7C-1EA9-414B-AA5D-DF440985DB55}"/>
    <cellStyle name="Millares [0] 2 3 2 2 2 2 5 2 4" xfId="28496" xr:uid="{D85AC95C-CBC3-4051-9BA0-DB8BCA4F156E}"/>
    <cellStyle name="Millares [0] 2 3 2 2 2 2 5 3" xfId="12472" xr:uid="{E8C3E425-89A8-48E3-BDE4-201564B84EE0}"/>
    <cellStyle name="Millares [0] 2 3 2 2 2 2 5 3 2" xfId="22014" xr:uid="{3B5C0632-5616-4BAE-AE27-1A3976F267D4}"/>
    <cellStyle name="Millares [0] 2 3 2 2 2 2 5 3 3" xfId="30771" xr:uid="{7716D604-6C9B-496F-A1E0-131322D9A9AF}"/>
    <cellStyle name="Millares [0] 2 3 2 2 2 2 5 4" xfId="17254" xr:uid="{50623E5E-601F-4FE0-8D9F-C1A78755BE68}"/>
    <cellStyle name="Millares [0] 2 3 2 2 2 2 5 5" xfId="26410" xr:uid="{EADA7F65-AE45-46DB-B218-4222FBE4E9BF}"/>
    <cellStyle name="Millares [0] 2 3 2 2 2 2 6" xfId="8887" xr:uid="{01F18EB9-C8F2-4110-8CB9-39BA99B4C70A}"/>
    <cellStyle name="Millares [0] 2 3 2 2 2 2 6 2" xfId="13668" xr:uid="{5A8FE81D-8B39-46D5-B332-1B077986D24C}"/>
    <cellStyle name="Millares [0] 2 3 2 2 2 2 6 2 2" xfId="23206" xr:uid="{47B9855E-F4C1-4844-9FB1-827D738E7C95}"/>
    <cellStyle name="Millares [0] 2 3 2 2 2 2 6 2 3" xfId="31937" xr:uid="{56C034D7-FFB9-4FEE-9593-788AC66EAC4A}"/>
    <cellStyle name="Millares [0] 2 3 2 2 2 2 6 3" xfId="18442" xr:uid="{39B9B741-7929-4F66-9CE9-23491B27B1AF}"/>
    <cellStyle name="Millares [0] 2 3 2 2 2 2 6 4" xfId="27451" xr:uid="{52A5939D-6DE2-4D1B-B63E-EBA94BED167F}"/>
    <cellStyle name="Millares [0] 2 3 2 2 2 2 7" xfId="11278" xr:uid="{3BD9DD6C-F060-40A1-A8D2-857A65DF483C}"/>
    <cellStyle name="Millares [0] 2 3 2 2 2 2 7 2" xfId="20824" xr:uid="{6675732E-01E9-479A-8927-52567F729429}"/>
    <cellStyle name="Millares [0] 2 3 2 2 2 2 7 3" xfId="29674" xr:uid="{47968AF2-5F51-4336-BB71-C2E549E7C3B6}"/>
    <cellStyle name="Millares [0] 2 3 2 2 2 2 8" xfId="16065" xr:uid="{82E52A1A-1B03-4BFD-8842-C52FCF45AAB5}"/>
    <cellStyle name="Millares [0] 2 3 2 2 2 2 9" xfId="25558" xr:uid="{ED9F11E6-680A-4EE6-859A-AD4F73708BEE}"/>
    <cellStyle name="Millares [0] 2 3 2 2 2 3" xfId="6594" xr:uid="{1EFD1728-9919-4DF1-B235-F73FA0BDDA0B}"/>
    <cellStyle name="Millares [0] 2 3 2 2 2 3 2" xfId="6885" xr:uid="{BD9D7DBB-3BC7-45B3-86E0-3D508A38F0BA}"/>
    <cellStyle name="Millares [0] 2 3 2 2 2 3 2 2" xfId="7473" xr:uid="{28C8F495-9DA2-4654-813A-B47E68B67FA7}"/>
    <cellStyle name="Millares [0] 2 3 2 2 2 3 2 2 2" xfId="8662" xr:uid="{87DC3D29-B33E-4ED8-A122-93455C8C75F8}"/>
    <cellStyle name="Millares [0] 2 3 2 2 2 3 2 2 2 2" xfId="11049" xr:uid="{00C4268D-8109-4988-B05F-9B9AF24E8019}"/>
    <cellStyle name="Millares [0] 2 3 2 2 2 3 2 2 2 2 2" xfId="15837" xr:uid="{7E0C37F5-EC64-4E15-AEC0-AD24E1FA3950}"/>
    <cellStyle name="Millares [0] 2 3 2 2 2 3 2 2 2 2 2 2" xfId="25364" xr:uid="{0AE6DECC-5CDA-44B3-A223-FF53F412BAA7}"/>
    <cellStyle name="Millares [0] 2 3 2 2 2 3 2 2 2 2 2 3" xfId="34092" xr:uid="{5CA09D61-F631-4C55-832F-8B7208AA3784}"/>
    <cellStyle name="Millares [0] 2 3 2 2 2 3 2 2 2 2 3" xfId="20598" xr:uid="{CBCE8DB5-5655-4FC9-8C74-9B4358EECCC3}"/>
    <cellStyle name="Millares [0] 2 3 2 2 2 3 2 2 2 2 4" xfId="29456" xr:uid="{946F15FD-7F4C-43AB-AA84-3FE6A01BC7BC}"/>
    <cellStyle name="Millares [0] 2 3 2 2 2 3 2 2 2 3" xfId="13440" xr:uid="{C1F8EE4F-B0C6-4E7D-9EAA-91181A6A7571}"/>
    <cellStyle name="Millares [0] 2 3 2 2 2 3 2 2 2 3 2" xfId="22981" xr:uid="{DECDA577-5D17-4DFC-925B-CAC21A0BBFC0}"/>
    <cellStyle name="Millares [0] 2 3 2 2 2 3 2 2 2 3 3" xfId="31732" xr:uid="{77687DD8-96CD-441B-A468-9BC5A2D1F205}"/>
    <cellStyle name="Millares [0] 2 3 2 2 2 3 2 2 2 4" xfId="18217" xr:uid="{88F74A47-9625-48CB-AAA3-59B140011164}"/>
    <cellStyle name="Millares [0] 2 3 2 2 2 3 2 2 2 5" xfId="27231" xr:uid="{47F4EBC5-1AFB-4203-BF1D-92E485D813E4}"/>
    <cellStyle name="Millares [0] 2 3 2 2 2 3 2 2 3" xfId="9855" xr:uid="{031AFFC0-8658-43F8-83EE-DF2B24EDE0AF}"/>
    <cellStyle name="Millares [0] 2 3 2 2 2 3 2 2 3 2" xfId="14639" xr:uid="{FBC42ACB-E7BE-4754-8C1C-960BFE448F37}"/>
    <cellStyle name="Millares [0] 2 3 2 2 2 3 2 2 3 2 2" xfId="24173" xr:uid="{296FEF3A-2FCE-44BF-BCB4-E1CF8DBFC988}"/>
    <cellStyle name="Millares [0] 2 3 2 2 2 3 2 2 3 2 3" xfId="32903" xr:uid="{969277F1-649D-4BF0-B280-719FEDDE1B0C}"/>
    <cellStyle name="Millares [0] 2 3 2 2 2 3 2 2 3 3" xfId="19408" xr:uid="{A08CB9CF-6919-4B40-962F-EABD592E0F91}"/>
    <cellStyle name="Millares [0] 2 3 2 2 2 3 2 2 3 4" xfId="28296" xr:uid="{2A8B1769-0A38-468B-B375-6619A4A83168}"/>
    <cellStyle name="Millares [0] 2 3 2 2 2 3 2 2 4" xfId="12246" xr:uid="{349CFFAF-6C20-4DEA-BCDA-20CBFE11EDC1}"/>
    <cellStyle name="Millares [0] 2 3 2 2 2 3 2 2 4 2" xfId="21790" xr:uid="{DA1AC49C-82D9-491D-AB5C-45469FDC7BD6}"/>
    <cellStyle name="Millares [0] 2 3 2 2 2 3 2 2 4 3" xfId="30573" xr:uid="{7ED6520E-B693-4035-9761-054FEF815D47}"/>
    <cellStyle name="Millares [0] 2 3 2 2 2 3 2 2 5" xfId="17030" xr:uid="{03DAE96B-DE49-499D-A509-3FFCE30DA218}"/>
    <cellStyle name="Millares [0] 2 3 2 2 2 3 2 2 6" xfId="26231" xr:uid="{7C74BF9B-8F7A-4272-B8E9-B2772DEEC25B}"/>
    <cellStyle name="Millares [0] 2 3 2 2 2 3 2 3" xfId="8070" xr:uid="{F644C958-1322-48AF-8908-9D47C5A10E78}"/>
    <cellStyle name="Millares [0] 2 3 2 2 2 3 2 3 2" xfId="10456" xr:uid="{7DDD6EE5-B1D8-4F24-BA64-BC06C5BEF0BB}"/>
    <cellStyle name="Millares [0] 2 3 2 2 2 3 2 3 2 2" xfId="15242" xr:uid="{0E566CA6-CFB9-4505-872F-CA045F02EFD3}"/>
    <cellStyle name="Millares [0] 2 3 2 2 2 3 2 3 2 2 2" xfId="24769" xr:uid="{B9E1F9A3-EB5B-4426-9EB6-37469E7E7F98}"/>
    <cellStyle name="Millares [0] 2 3 2 2 2 3 2 3 2 2 3" xfId="33497" xr:uid="{FEAC771F-4EFD-4221-A89E-A8A09057F997}"/>
    <cellStyle name="Millares [0] 2 3 2 2 2 3 2 3 2 3" xfId="20003" xr:uid="{C85FDC9F-CACD-4417-BDDC-A34B5B473895}"/>
    <cellStyle name="Millares [0] 2 3 2 2 2 3 2 3 2 4" xfId="28867" xr:uid="{71DE910B-686D-4EDF-82F0-38C68911A569}"/>
    <cellStyle name="Millares [0] 2 3 2 2 2 3 2 3 3" xfId="12847" xr:uid="{9B4F21FC-F1FB-414D-9280-65295A4DC282}"/>
    <cellStyle name="Millares [0] 2 3 2 2 2 3 2 3 3 2" xfId="22386" xr:uid="{887D4974-C1D7-444C-A6F6-C80D80F5B436}"/>
    <cellStyle name="Millares [0] 2 3 2 2 2 3 2 3 3 3" xfId="31143" xr:uid="{1F836106-1676-43C9-B829-ED8D8258C094}"/>
    <cellStyle name="Millares [0] 2 3 2 2 2 3 2 3 4" xfId="17624" xr:uid="{4945A80D-E11C-417C-8B1C-9D07973066B1}"/>
    <cellStyle name="Millares [0] 2 3 2 2 2 3 2 3 5" xfId="26688" xr:uid="{97085BF2-38EB-4CAD-896F-1E1F88D67BF2}"/>
    <cellStyle name="Millares [0] 2 3 2 2 2 3 2 4" xfId="9263" xr:uid="{80B2C8AB-B1FC-495B-8F7E-3348F4F853EF}"/>
    <cellStyle name="Millares [0] 2 3 2 2 2 3 2 4 2" xfId="14044" xr:uid="{EF0A2998-3C2E-4F91-A22F-C49E6F5C8555}"/>
    <cellStyle name="Millares [0] 2 3 2 2 2 3 2 4 2 2" xfId="23578" xr:uid="{44F19B61-3027-47EB-850A-1B1844DA4D05}"/>
    <cellStyle name="Millares [0] 2 3 2 2 2 3 2 4 2 3" xfId="32308" xr:uid="{DD5BF762-8726-4D25-9CCE-8825E79C8877}"/>
    <cellStyle name="Millares [0] 2 3 2 2 2 3 2 4 3" xfId="18813" xr:uid="{4E233198-6842-458A-9624-599900F903FD}"/>
    <cellStyle name="Millares [0] 2 3 2 2 2 3 2 4 4" xfId="27753" xr:uid="{873BA74F-6227-423D-A0FE-D16980D9B0D1}"/>
    <cellStyle name="Millares [0] 2 3 2 2 2 3 2 5" xfId="11654" xr:uid="{B127CA18-050E-48F3-AE08-31BF47408E04}"/>
    <cellStyle name="Millares [0] 2 3 2 2 2 3 2 5 2" xfId="21195" xr:uid="{F203F116-8AD1-4E1C-9DBE-2C1D02BA512A}"/>
    <cellStyle name="Millares [0] 2 3 2 2 2 3 2 5 3" xfId="30025" xr:uid="{073C155D-7166-4461-95CD-C7FC8A40E3C9}"/>
    <cellStyle name="Millares [0] 2 3 2 2 2 3 2 6" xfId="16437" xr:uid="{F0966BC9-88E8-4645-88A5-F28414DB7EF9}"/>
    <cellStyle name="Millares [0] 2 3 2 2 2 3 2 7" xfId="25801" xr:uid="{DE8D2DA9-D893-4B54-8B34-0A9A29F367F2}"/>
    <cellStyle name="Millares [0] 2 3 2 2 2 3 3" xfId="7177" xr:uid="{AEFE8711-99A3-4F5C-B8A4-39E160B53036}"/>
    <cellStyle name="Millares [0] 2 3 2 2 2 3 3 2" xfId="8366" xr:uid="{1224F3A5-437E-49E3-8DE4-1543E7DE8739}"/>
    <cellStyle name="Millares [0] 2 3 2 2 2 3 3 2 2" xfId="10753" xr:uid="{01AD279C-F87C-43F5-A0BD-BD81442877B6}"/>
    <cellStyle name="Millares [0] 2 3 2 2 2 3 3 2 2 2" xfId="15540" xr:uid="{79DAB68F-D7FE-495F-9DE4-624DF13CF76F}"/>
    <cellStyle name="Millares [0] 2 3 2 2 2 3 3 2 2 2 2" xfId="25067" xr:uid="{DF4BB9C5-5D95-4871-9DF7-18EA0E5DE37C}"/>
    <cellStyle name="Millares [0] 2 3 2 2 2 3 3 2 2 2 3" xfId="33795" xr:uid="{044FFEB9-C758-4613-8001-A5CDDD8D9956}"/>
    <cellStyle name="Millares [0] 2 3 2 2 2 3 3 2 2 3" xfId="20301" xr:uid="{CBB8298B-B5DB-48FA-8A06-B45F96599E3C}"/>
    <cellStyle name="Millares [0] 2 3 2 2 2 3 3 2 2 4" xfId="29159" xr:uid="{7D0FECE5-BFC4-4937-8A0D-BD169E5CF22F}"/>
    <cellStyle name="Millares [0] 2 3 2 2 2 3 3 2 3" xfId="13144" xr:uid="{3DC2002F-AD49-449F-B7E1-608A5364BEDD}"/>
    <cellStyle name="Millares [0] 2 3 2 2 2 3 3 2 3 2" xfId="22684" xr:uid="{AFA9A299-91E0-476B-B1A5-2823C0650C88}"/>
    <cellStyle name="Millares [0] 2 3 2 2 2 3 3 2 3 3" xfId="31435" xr:uid="{6371C1CB-DE24-4982-9ACE-90632457E398}"/>
    <cellStyle name="Millares [0] 2 3 2 2 2 3 3 2 4" xfId="17921" xr:uid="{47F914AB-68B7-450E-BD9D-25DFD18C52D4}"/>
    <cellStyle name="Millares [0] 2 3 2 2 2 3 3 2 5" xfId="26954" xr:uid="{7C1759BA-E839-4C64-B167-4CC38DE3D2CA}"/>
    <cellStyle name="Millares [0] 2 3 2 2 2 3 3 3" xfId="9559" xr:uid="{567C4712-3EAE-4AE0-A53E-0863798652F5}"/>
    <cellStyle name="Millares [0] 2 3 2 2 2 3 3 3 2" xfId="14342" xr:uid="{B2BF6A6B-8E5F-425F-8ABE-26A796888C6F}"/>
    <cellStyle name="Millares [0] 2 3 2 2 2 3 3 3 2 2" xfId="23876" xr:uid="{DC78FD4F-D045-4F62-BD3A-D6A1C632F43E}"/>
    <cellStyle name="Millares [0] 2 3 2 2 2 3 3 3 2 3" xfId="32606" xr:uid="{D5904C46-ED03-482B-A1A1-32ABB67BE916}"/>
    <cellStyle name="Millares [0] 2 3 2 2 2 3 3 3 3" xfId="19111" xr:uid="{3BFB2098-8164-4DB2-A932-97E20F615489}"/>
    <cellStyle name="Millares [0] 2 3 2 2 2 3 3 3 4" xfId="28019" xr:uid="{8C627613-5EF6-4ACD-A0D1-05FCAB503554}"/>
    <cellStyle name="Millares [0] 2 3 2 2 2 3 3 4" xfId="11950" xr:uid="{268872B5-34DB-4AA0-9F89-EF8EB672585B}"/>
    <cellStyle name="Millares [0] 2 3 2 2 2 3 3 4 2" xfId="21493" xr:uid="{383D0232-EBF4-4DC9-8E1A-8D2955958354}"/>
    <cellStyle name="Millares [0] 2 3 2 2 2 3 3 4 3" xfId="30296" xr:uid="{5B6C9A2A-7122-435A-8CF9-6A61D228E83C}"/>
    <cellStyle name="Millares [0] 2 3 2 2 2 3 3 5" xfId="16734" xr:uid="{4D0F109E-A7E6-4AC1-B878-70BD6BEDF83A}"/>
    <cellStyle name="Millares [0] 2 3 2 2 2 3 3 6" xfId="26004" xr:uid="{A6591AD5-0C46-4E5F-99D1-B2C9357F6B81}"/>
    <cellStyle name="Millares [0] 2 3 2 2 2 3 4" xfId="7771" xr:uid="{82B64DCF-A786-4DD3-AB7B-EDD23F3F8BFE}"/>
    <cellStyle name="Millares [0] 2 3 2 2 2 3 4 2" xfId="10157" xr:uid="{584C0510-D7D7-4FA4-8CD6-C93C7728BEBD}"/>
    <cellStyle name="Millares [0] 2 3 2 2 2 3 4 2 2" xfId="14942" xr:uid="{4C857424-C3D0-41DC-B167-10687C417E8E}"/>
    <cellStyle name="Millares [0] 2 3 2 2 2 3 4 2 2 2" xfId="24472" xr:uid="{640EE3B3-83EA-42A2-B7D2-996FA98CA308}"/>
    <cellStyle name="Millares [0] 2 3 2 2 2 3 4 2 2 3" xfId="33200" xr:uid="{6E7EA599-A8B5-49EF-993E-C70034336741}"/>
    <cellStyle name="Millares [0] 2 3 2 2 2 3 4 2 3" xfId="19706" xr:uid="{90FF0D0E-7995-4F54-895E-4E34BACEACCF}"/>
    <cellStyle name="Millares [0] 2 3 2 2 2 3 4 2 4" xfId="28570" xr:uid="{8CE55641-5503-454A-AA9F-B843218EC866}"/>
    <cellStyle name="Millares [0] 2 3 2 2 2 3 4 3" xfId="12548" xr:uid="{1A0E5AA9-EF53-4EEE-8394-81504D935707}"/>
    <cellStyle name="Millares [0] 2 3 2 2 2 3 4 3 2" xfId="22089" xr:uid="{4EA4B5C3-0D1A-4B68-A33D-E23CECD02545}"/>
    <cellStyle name="Millares [0] 2 3 2 2 2 3 4 3 3" xfId="30846" xr:uid="{E09F706C-7B6D-42A8-AE55-ACBBD847787C}"/>
    <cellStyle name="Millares [0] 2 3 2 2 2 3 4 4" xfId="17328" xr:uid="{9B51475F-40DE-4A90-B11C-5EB3D3DF5998}"/>
    <cellStyle name="Millares [0] 2 3 2 2 2 3 4 5" xfId="26461" xr:uid="{6B9B18F6-8706-4ACD-B3CC-4C4CC9A370C1}"/>
    <cellStyle name="Millares [0] 2 3 2 2 2 3 5" xfId="8963" xr:uid="{CB7144BB-1F95-4CFA-BA26-D73145C33450}"/>
    <cellStyle name="Millares [0] 2 3 2 2 2 3 5 2" xfId="13744" xr:uid="{AF201F1B-C28B-4015-9389-8BA85EAB3CFC}"/>
    <cellStyle name="Millares [0] 2 3 2 2 2 3 5 2 2" xfId="23281" xr:uid="{A3484884-AF4B-4592-9E71-D48AFF258BA0}"/>
    <cellStyle name="Millares [0] 2 3 2 2 2 3 5 2 3" xfId="32012" xr:uid="{1DACF221-3B67-4725-AE97-13A0B95FEADE}"/>
    <cellStyle name="Millares [0] 2 3 2 2 2 3 5 3" xfId="18516" xr:uid="{4DC47F65-B3AC-4B38-BD5F-8C82B042175E}"/>
    <cellStyle name="Millares [0] 2 3 2 2 2 3 5 4" xfId="27508" xr:uid="{0AFA0661-B533-4CA3-B3B1-34D5428AD0D3}"/>
    <cellStyle name="Millares [0] 2 3 2 2 2 3 6" xfId="11355" xr:uid="{9B4B8CB5-C106-4A00-AAA3-0B00D6357699}"/>
    <cellStyle name="Millares [0] 2 3 2 2 2 3 6 2" xfId="20899" xr:uid="{AE5F6AE3-D0F3-4926-B1A1-95B533581278}"/>
    <cellStyle name="Millares [0] 2 3 2 2 2 3 6 3" xfId="29749" xr:uid="{C9C48EB9-1E8B-4AA0-B058-1880FC9AD3C2}"/>
    <cellStyle name="Millares [0] 2 3 2 2 2 3 7" xfId="16140" xr:uid="{8E36461A-15D6-429A-9666-89D4D35A65AA}"/>
    <cellStyle name="Millares [0] 2 3 2 2 2 3 8" xfId="25609" xr:uid="{DFD91906-5D6E-4130-924B-E9EE93BA8AB5}"/>
    <cellStyle name="Millares [0] 2 3 2 2 2 4" xfId="6739" xr:uid="{112539CE-5484-4BA5-B744-F7997BE0F602}"/>
    <cellStyle name="Millares [0] 2 3 2 2 2 4 2" xfId="7325" xr:uid="{E1ED027C-56CF-429C-B5CE-8443D8F9479E}"/>
    <cellStyle name="Millares [0] 2 3 2 2 2 4 2 2" xfId="8514" xr:uid="{D6DE1A61-2729-430D-8C1C-2D7228F11198}"/>
    <cellStyle name="Millares [0] 2 3 2 2 2 4 2 2 2" xfId="10901" xr:uid="{9B13B4A2-FAF4-47E8-A7DE-E6EFF74F5BB4}"/>
    <cellStyle name="Millares [0] 2 3 2 2 2 4 2 2 2 2" xfId="15689" xr:uid="{FB8A1712-D565-4FBE-941E-00EF061BDDA1}"/>
    <cellStyle name="Millares [0] 2 3 2 2 2 4 2 2 2 2 2" xfId="25216" xr:uid="{0C38B94E-AF54-4BDE-8E25-0F5BDD184E2F}"/>
    <cellStyle name="Millares [0] 2 3 2 2 2 4 2 2 2 2 3" xfId="33944" xr:uid="{EB7F35B1-4B70-4B19-A3DC-9DF0E7E397CE}"/>
    <cellStyle name="Millares [0] 2 3 2 2 2 4 2 2 2 3" xfId="20450" xr:uid="{D9112EE9-A354-45C4-87C8-DFF47A4666AA}"/>
    <cellStyle name="Millares [0] 2 3 2 2 2 4 2 2 2 4" xfId="29308" xr:uid="{7ADACA3D-776B-4F74-9B10-71285B64A45B}"/>
    <cellStyle name="Millares [0] 2 3 2 2 2 4 2 2 3" xfId="13292" xr:uid="{1A59DC9B-BA8D-4D66-9E86-35AEA1E4A570}"/>
    <cellStyle name="Millares [0] 2 3 2 2 2 4 2 2 3 2" xfId="22833" xr:uid="{997E0C3E-6857-4156-8796-523BD10B5EB9}"/>
    <cellStyle name="Millares [0] 2 3 2 2 2 4 2 2 3 3" xfId="31584" xr:uid="{22ADEF45-6FBC-43C6-B788-3D1C84E41F3B}"/>
    <cellStyle name="Millares [0] 2 3 2 2 2 4 2 2 4" xfId="18069" xr:uid="{5910AFEA-B535-4649-8A74-D37EF0A9997F}"/>
    <cellStyle name="Millares [0] 2 3 2 2 2 4 2 2 5" xfId="27088" xr:uid="{EDA87CC1-4EE7-48FA-8C30-5F8A15CA1B4A}"/>
    <cellStyle name="Millares [0] 2 3 2 2 2 4 2 3" xfId="9707" xr:uid="{A0E8FFEC-6A23-4CF6-8D43-0B49720A0E89}"/>
    <cellStyle name="Millares [0] 2 3 2 2 2 4 2 3 2" xfId="14491" xr:uid="{6E77E7D2-84B8-48A1-B808-A21678169E6C}"/>
    <cellStyle name="Millares [0] 2 3 2 2 2 4 2 3 2 2" xfId="24025" xr:uid="{A0558744-3BEA-4276-937F-21CA4C3A7D3D}"/>
    <cellStyle name="Millares [0] 2 3 2 2 2 4 2 3 2 3" xfId="32755" xr:uid="{2CF5EF6D-9108-439E-BF80-B2461246DDC5}"/>
    <cellStyle name="Millares [0] 2 3 2 2 2 4 2 3 3" xfId="19260" xr:uid="{9A0191D6-86E7-4D99-9435-04042205D090}"/>
    <cellStyle name="Millares [0] 2 3 2 2 2 4 2 3 4" xfId="28153" xr:uid="{DCB1D3B4-5543-4CBA-AEC8-656C7371FA88}"/>
    <cellStyle name="Millares [0] 2 3 2 2 2 4 2 4" xfId="12098" xr:uid="{A96FE5B6-C943-4A59-BA9F-CD7DC7015CD1}"/>
    <cellStyle name="Millares [0] 2 3 2 2 2 4 2 4 2" xfId="21642" xr:uid="{EBDB5544-BD61-4892-B86C-D31235AFCC18}"/>
    <cellStyle name="Millares [0] 2 3 2 2 2 4 2 4 3" xfId="30430" xr:uid="{FC11945F-688F-42D2-B567-C77536311195}"/>
    <cellStyle name="Millares [0] 2 3 2 2 2 4 2 5" xfId="16882" xr:uid="{2581FFBB-7E31-4C48-A337-4977E16AC6A0}"/>
    <cellStyle name="Millares [0] 2 3 2 2 2 4 2 6" xfId="26107" xr:uid="{94685A2C-9963-445F-BEAC-8D15D5306A52}"/>
    <cellStyle name="Millares [0] 2 3 2 2 2 4 3" xfId="7922" xr:uid="{141E5F20-9D8D-4E0B-A279-92536F39831F}"/>
    <cellStyle name="Millares [0] 2 3 2 2 2 4 3 2" xfId="10308" xr:uid="{3A3C86C9-9470-489F-914A-8B46F1E85C85}"/>
    <cellStyle name="Millares [0] 2 3 2 2 2 4 3 2 2" xfId="15094" xr:uid="{B811BE40-44FD-4709-824D-F5FE8D312FF2}"/>
    <cellStyle name="Millares [0] 2 3 2 2 2 4 3 2 2 2" xfId="24621" xr:uid="{DDC50AD7-741B-4E0F-90E0-B2828FC1F80D}"/>
    <cellStyle name="Millares [0] 2 3 2 2 2 4 3 2 2 3" xfId="33349" xr:uid="{F7810077-7CF4-4DD1-B76F-D65CD8276C1C}"/>
    <cellStyle name="Millares [0] 2 3 2 2 2 4 3 2 3" xfId="19855" xr:uid="{1043419F-6208-4E03-AA6E-6D8B827D31FD}"/>
    <cellStyle name="Millares [0] 2 3 2 2 2 4 3 2 4" xfId="28719" xr:uid="{9F20CB62-E3AE-494D-BA8A-0D17F18985B9}"/>
    <cellStyle name="Millares [0] 2 3 2 2 2 4 3 3" xfId="12699" xr:uid="{791C5FC8-45F5-40C0-BCF7-8F58E333AC25}"/>
    <cellStyle name="Millares [0] 2 3 2 2 2 4 3 3 2" xfId="22238" xr:uid="{C366C6CA-2EC2-4825-AB94-BB50082F6848}"/>
    <cellStyle name="Millares [0] 2 3 2 2 2 4 3 3 3" xfId="30995" xr:uid="{5EE2310E-0AFA-470C-8F08-234C0E9B722A}"/>
    <cellStyle name="Millares [0] 2 3 2 2 2 4 3 4" xfId="17476" xr:uid="{26F3C231-6232-461D-A21E-A93C18AAE46A}"/>
    <cellStyle name="Millares [0] 2 3 2 2 2 4 3 5" xfId="26564" xr:uid="{4E79FF7C-204D-46FC-B7A7-8B5E42C73C1E}"/>
    <cellStyle name="Millares [0] 2 3 2 2 2 4 4" xfId="9115" xr:uid="{38B40CC6-BE17-4629-B734-29909A0A0D0D}"/>
    <cellStyle name="Millares [0] 2 3 2 2 2 4 4 2" xfId="13896" xr:uid="{082AAD2A-6880-4AFB-B034-81185E1BE9A9}"/>
    <cellStyle name="Millares [0] 2 3 2 2 2 4 4 2 2" xfId="23430" xr:uid="{0DBECF84-2780-4BD0-81E6-2B02EA44466C}"/>
    <cellStyle name="Millares [0] 2 3 2 2 2 4 4 2 3" xfId="32160" xr:uid="{385C29E2-64B9-4B18-8B8F-520033234BEC}"/>
    <cellStyle name="Millares [0] 2 3 2 2 2 4 4 3" xfId="18665" xr:uid="{87D7AB78-D61E-4BD6-936A-97C1514A50A2}"/>
    <cellStyle name="Millares [0] 2 3 2 2 2 4 4 4" xfId="27629" xr:uid="{27580AD5-47A1-490E-8F34-B18B228DBB63}"/>
    <cellStyle name="Millares [0] 2 3 2 2 2 4 5" xfId="11506" xr:uid="{CCBD2999-594F-4946-B680-A58CADA97614}"/>
    <cellStyle name="Millares [0] 2 3 2 2 2 4 5 2" xfId="21047" xr:uid="{ADD2C91B-3704-4A8A-9B9B-D61AB7B96B4B}"/>
    <cellStyle name="Millares [0] 2 3 2 2 2 4 5 3" xfId="29882" xr:uid="{4BF14E4A-0420-4ECC-9DDE-0EEFB9F163A4}"/>
    <cellStyle name="Millares [0] 2 3 2 2 2 4 6" xfId="16289" xr:uid="{26926056-E280-4FBE-9E75-64AD08D7B05B}"/>
    <cellStyle name="Millares [0] 2 3 2 2 2 4 7" xfId="25704" xr:uid="{10548A07-11F7-4A97-A0E9-E6B1B9A8D391}"/>
    <cellStyle name="Millares [0] 2 3 2 2 2 5" xfId="7032" xr:uid="{5E5C403C-19E4-47D3-97C1-9B51BAAC9F2B}"/>
    <cellStyle name="Millares [0] 2 3 2 2 2 5 2" xfId="8219" xr:uid="{513E4322-0DC0-493C-92DF-51E121AD4446}"/>
    <cellStyle name="Millares [0] 2 3 2 2 2 5 2 2" xfId="10606" xr:uid="{CCE1C288-61E9-4E0E-9970-1A749F7FA315}"/>
    <cellStyle name="Millares [0] 2 3 2 2 2 5 2 2 2" xfId="15392" xr:uid="{B89C3152-EF65-4DD7-8D27-2FDD8A85105E}"/>
    <cellStyle name="Millares [0] 2 3 2 2 2 5 2 2 2 2" xfId="24919" xr:uid="{5F7BE631-C7F2-4004-A425-9ADA0C6B6155}"/>
    <cellStyle name="Millares [0] 2 3 2 2 2 5 2 2 2 3" xfId="33647" xr:uid="{BABB02CD-9B89-4B18-89E4-13ED2EE2D006}"/>
    <cellStyle name="Millares [0] 2 3 2 2 2 5 2 2 3" xfId="20153" xr:uid="{618D101F-6E83-44DF-9A7B-BA02840C19AD}"/>
    <cellStyle name="Millares [0] 2 3 2 2 2 5 2 2 4" xfId="29011" xr:uid="{A86E8548-14C2-43E4-822F-13569969C064}"/>
    <cellStyle name="Millares [0] 2 3 2 2 2 5 2 3" xfId="12997" xr:uid="{0DB93A8C-9212-431D-8C6D-B5511F99EF3A}"/>
    <cellStyle name="Millares [0] 2 3 2 2 2 5 2 3 2" xfId="22536" xr:uid="{1E7AC6D1-97B5-4AFA-B390-DCE31912BE31}"/>
    <cellStyle name="Millares [0] 2 3 2 2 2 5 2 3 3" xfId="31287" xr:uid="{8B90DBB3-AAEC-44D6-8F3D-DAB652969FDD}"/>
    <cellStyle name="Millares [0] 2 3 2 2 2 5 2 4" xfId="17774" xr:uid="{353087E0-F28F-4F2D-9FAA-226E95E0AC85}"/>
    <cellStyle name="Millares [0] 2 3 2 2 2 5 2 5" xfId="26812" xr:uid="{959A6EAC-F2EF-4CA5-939B-1C684FCBC45F}"/>
    <cellStyle name="Millares [0] 2 3 2 2 2 5 3" xfId="9412" xr:uid="{464FA1B1-C8F2-48C0-A784-E41C2CA0B105}"/>
    <cellStyle name="Millares [0] 2 3 2 2 2 5 3 2" xfId="14194" xr:uid="{55E367CD-D6FA-4127-AB10-591B18C99182}"/>
    <cellStyle name="Millares [0] 2 3 2 2 2 5 3 2 2" xfId="23728" xr:uid="{69B6DA10-F0BC-4A73-9A3F-1D5996F4B2D3}"/>
    <cellStyle name="Millares [0] 2 3 2 2 2 5 3 2 3" xfId="32458" xr:uid="{7FBF7FE4-C097-4500-924E-ABD23F8172F9}"/>
    <cellStyle name="Millares [0] 2 3 2 2 2 5 3 3" xfId="18963" xr:uid="{D440D650-B454-4037-9D72-C72D15571AA3}"/>
    <cellStyle name="Millares [0] 2 3 2 2 2 5 3 4" xfId="27877" xr:uid="{75C4DFF0-A40B-465A-8638-732D794341AF}"/>
    <cellStyle name="Millares [0] 2 3 2 2 2 5 4" xfId="11803" xr:uid="{F97FA179-4CBA-447F-8EAF-77989DFDC151}"/>
    <cellStyle name="Millares [0] 2 3 2 2 2 5 4 2" xfId="21345" xr:uid="{73A15E04-D05B-416A-8915-4B268F769052}"/>
    <cellStyle name="Millares [0] 2 3 2 2 2 5 4 3" xfId="30154" xr:uid="{20C4AFB9-C8D8-47FE-9318-4E3BF08E7C39}"/>
    <cellStyle name="Millares [0] 2 3 2 2 2 5 5" xfId="16587" xr:uid="{57E29645-5B47-47FC-A47B-B8F74B8B0A7C}"/>
    <cellStyle name="Millares [0] 2 3 2 2 2 5 6" xfId="25906" xr:uid="{EAC4B171-642E-44EF-8D00-5AC70B8823DE}"/>
    <cellStyle name="Millares [0] 2 3 2 2 2 6" xfId="7622" xr:uid="{CD15A143-ED3D-4EF0-8988-573B31FD094D}"/>
    <cellStyle name="Millares [0] 2 3 2 2 2 6 2" xfId="10006" xr:uid="{1C9F572B-DBCA-499E-8757-5C2E914D906C}"/>
    <cellStyle name="Millares [0] 2 3 2 2 2 6 2 2" xfId="14791" xr:uid="{69E1FB36-C418-4D80-A668-CC017C971593}"/>
    <cellStyle name="Millares [0] 2 3 2 2 2 6 2 2 2" xfId="24324" xr:uid="{98DAADCD-32C3-427E-81F7-F27EEAD3DEA2}"/>
    <cellStyle name="Millares [0] 2 3 2 2 2 6 2 2 3" xfId="33052" xr:uid="{1D70426C-E565-48AB-A419-CA679BD82F4E}"/>
    <cellStyle name="Millares [0] 2 3 2 2 2 6 2 3" xfId="19559" xr:uid="{82010B92-0BD9-4C66-8364-73B746723F39}"/>
    <cellStyle name="Millares [0] 2 3 2 2 2 6 2 4" xfId="28429" xr:uid="{9900F71F-FD9D-44B4-91A9-DEEDCC397A40}"/>
    <cellStyle name="Millares [0] 2 3 2 2 2 6 3" xfId="12397" xr:uid="{58B6D35F-BF7A-4C61-9396-12A3A90C82D3}"/>
    <cellStyle name="Millares [0] 2 3 2 2 2 6 3 2" xfId="21941" xr:uid="{0789BD9E-408A-4127-833B-0AED1B30CA1E}"/>
    <cellStyle name="Millares [0] 2 3 2 2 2 6 3 3" xfId="30704" xr:uid="{1ACEA98E-F71E-4BBE-9C28-2BC8ACEE864A}"/>
    <cellStyle name="Millares [0] 2 3 2 2 2 6 4" xfId="17181" xr:uid="{F6DA19DD-7038-4899-A6C2-BCCAD7E95CC1}"/>
    <cellStyle name="Millares [0] 2 3 2 2 2 6 5" xfId="26358" xr:uid="{24C18BD8-7C60-433A-B66F-2CA1AAF86E03}"/>
    <cellStyle name="Millares [0] 2 3 2 2 2 7" xfId="8812" xr:uid="{A987E95E-4A09-4DED-A606-4C77F67F5AB9}"/>
    <cellStyle name="Millares [0] 2 3 2 2 2 7 2" xfId="13593" xr:uid="{A1784E26-9830-4BD3-B64D-B2E1D747CACE}"/>
    <cellStyle name="Millares [0] 2 3 2 2 2 7 2 2" xfId="23133" xr:uid="{57CAA5E8-5458-4829-888B-B29E33A1ED08}"/>
    <cellStyle name="Millares [0] 2 3 2 2 2 7 2 3" xfId="31869" xr:uid="{8588C8A4-15A6-49BF-9B6B-748E07214FD1}"/>
    <cellStyle name="Millares [0] 2 3 2 2 2 7 3" xfId="18369" xr:uid="{C07919C6-C829-4C33-8B68-A3CADD4D9350}"/>
    <cellStyle name="Millares [0] 2 3 2 2 2 7 4" xfId="27379" xr:uid="{E3FF637F-C72F-41C4-8972-29DCFDD9FFBB}"/>
    <cellStyle name="Millares [0] 2 3 2 2 2 8" xfId="11203" xr:uid="{F05FCB7F-7761-4869-9B26-3C3CC29CE05B}"/>
    <cellStyle name="Millares [0] 2 3 2 2 2 8 2" xfId="20751" xr:uid="{DA9BDFC5-E0E7-400C-B218-9A89030FBF2F}"/>
    <cellStyle name="Millares [0] 2 3 2 2 2 8 3" xfId="29603" xr:uid="{AD9DEF08-A98D-44EC-82FD-63BFC26E622C}"/>
    <cellStyle name="Millares [0] 2 3 2 2 2 9" xfId="15992" xr:uid="{8C1B52C2-14E2-4CD6-B791-C8D1237168B2}"/>
    <cellStyle name="Millares [0] 2 3 2 2 3" xfId="6499" xr:uid="{4F72F873-1562-4046-A514-DD657EAEA38C}"/>
    <cellStyle name="Millares [0] 2 3 2 2 3 2" xfId="6633" xr:uid="{6D654835-6EE9-4A15-8F10-E238702FC923}"/>
    <cellStyle name="Millares [0] 2 3 2 2 3 2 2" xfId="6922" xr:uid="{45902C59-8D69-4917-8112-45C644F283CB}"/>
    <cellStyle name="Millares [0] 2 3 2 2 3 2 2 2" xfId="7510" xr:uid="{1F85A361-5E73-41E4-A77F-9E258933267B}"/>
    <cellStyle name="Millares [0] 2 3 2 2 3 2 2 2 2" xfId="8699" xr:uid="{65DC1049-3342-4CFE-AA5B-4E056A414D52}"/>
    <cellStyle name="Millares [0] 2 3 2 2 3 2 2 2 2 2" xfId="11086" xr:uid="{928224AA-73D0-4591-B2E7-5A37C5181059}"/>
    <cellStyle name="Millares [0] 2 3 2 2 3 2 2 2 2 2 2" xfId="15874" xr:uid="{601BCEFC-042F-4EF0-AC78-7518E21D1721}"/>
    <cellStyle name="Millares [0] 2 3 2 2 3 2 2 2 2 2 2 2" xfId="25401" xr:uid="{44062237-A89B-4344-8283-C9EBEDD2D515}"/>
    <cellStyle name="Millares [0] 2 3 2 2 3 2 2 2 2 2 2 3" xfId="34129" xr:uid="{7DA0E766-9E3C-4670-9FD6-52AB8304DBFC}"/>
    <cellStyle name="Millares [0] 2 3 2 2 3 2 2 2 2 2 3" xfId="20635" xr:uid="{58B00629-2B17-4D52-9246-66A7E3A91806}"/>
    <cellStyle name="Millares [0] 2 3 2 2 3 2 2 2 2 2 4" xfId="29493" xr:uid="{A9B7B192-EEDB-4714-8CF7-2747F8454778}"/>
    <cellStyle name="Millares [0] 2 3 2 2 3 2 2 2 2 3" xfId="13477" xr:uid="{51157742-12C0-4304-968E-5C821A3A2433}"/>
    <cellStyle name="Millares [0] 2 3 2 2 3 2 2 2 2 3 2" xfId="23018" xr:uid="{3D441B64-6FF2-4140-8187-DCAAB0A816D7}"/>
    <cellStyle name="Millares [0] 2 3 2 2 3 2 2 2 2 3 3" xfId="31769" xr:uid="{97B25518-59B8-49A7-A5D6-EB646191755A}"/>
    <cellStyle name="Millares [0] 2 3 2 2 3 2 2 2 2 4" xfId="18254" xr:uid="{0F68219D-F1F2-4CE3-8027-2BFBDB61A4DC}"/>
    <cellStyle name="Millares [0] 2 3 2 2 3 2 2 2 2 5" xfId="27268" xr:uid="{E71522BF-81C2-478A-990D-BBC40AB866FD}"/>
    <cellStyle name="Millares [0] 2 3 2 2 3 2 2 2 3" xfId="9892" xr:uid="{3A3156AC-835C-45C8-A330-871DF74C6AF2}"/>
    <cellStyle name="Millares [0] 2 3 2 2 3 2 2 2 3 2" xfId="14676" xr:uid="{F19818E0-C435-4BB0-ABE1-AC48CD156860}"/>
    <cellStyle name="Millares [0] 2 3 2 2 3 2 2 2 3 2 2" xfId="24210" xr:uid="{D88D2ABB-55F2-4790-9C41-A0496F7196E0}"/>
    <cellStyle name="Millares [0] 2 3 2 2 3 2 2 2 3 2 3" xfId="32940" xr:uid="{D2D739F1-EF81-4A2D-8274-7FB38995929C}"/>
    <cellStyle name="Millares [0] 2 3 2 2 3 2 2 2 3 3" xfId="19445" xr:uid="{E178C610-BB95-40EC-9BBB-A0A304784B0A}"/>
    <cellStyle name="Millares [0] 2 3 2 2 3 2 2 2 3 4" xfId="28333" xr:uid="{1AF0BAEB-C502-4094-92CD-F0353692E39B}"/>
    <cellStyle name="Millares [0] 2 3 2 2 3 2 2 2 4" xfId="12283" xr:uid="{A73DF66D-D890-4E58-B034-6397BA6C0377}"/>
    <cellStyle name="Millares [0] 2 3 2 2 3 2 2 2 4 2" xfId="21827" xr:uid="{1751D743-7470-4F16-B1B1-C59E64406FF7}"/>
    <cellStyle name="Millares [0] 2 3 2 2 3 2 2 2 4 3" xfId="30610" xr:uid="{0CA67A14-8443-4D47-A99D-E22E33EA44D9}"/>
    <cellStyle name="Millares [0] 2 3 2 2 3 2 2 2 5" xfId="17067" xr:uid="{30317B79-D29D-487D-9A2C-1459C424E24E}"/>
    <cellStyle name="Millares [0] 2 3 2 2 3 2 2 2 6" xfId="26263" xr:uid="{74B6697A-15B6-404D-966E-326019C1900A}"/>
    <cellStyle name="Millares [0] 2 3 2 2 3 2 2 3" xfId="8107" xr:uid="{4373F717-6CD5-4E77-9CD1-2AB53040EFA5}"/>
    <cellStyle name="Millares [0] 2 3 2 2 3 2 2 3 2" xfId="10493" xr:uid="{218C4C53-08D3-4598-BE36-1E7766A4EB75}"/>
    <cellStyle name="Millares [0] 2 3 2 2 3 2 2 3 2 2" xfId="15279" xr:uid="{E0E3F790-A2FB-40A3-991B-15FBDBEBD7BB}"/>
    <cellStyle name="Millares [0] 2 3 2 2 3 2 2 3 2 2 2" xfId="24806" xr:uid="{73354ECE-C7EC-4FDC-8DBF-DCAC4872B3B5}"/>
    <cellStyle name="Millares [0] 2 3 2 2 3 2 2 3 2 2 3" xfId="33534" xr:uid="{25E658B0-2448-47A6-9AFB-F08BAF830FD3}"/>
    <cellStyle name="Millares [0] 2 3 2 2 3 2 2 3 2 3" xfId="20040" xr:uid="{A813B8EC-0BDE-4308-9357-D771AF862027}"/>
    <cellStyle name="Millares [0] 2 3 2 2 3 2 2 3 2 4" xfId="28904" xr:uid="{BD2BEB71-60B7-49DF-8230-15B4D6737823}"/>
    <cellStyle name="Millares [0] 2 3 2 2 3 2 2 3 3" xfId="12884" xr:uid="{CA6F4F10-2BE2-4C69-95C1-E445E76759BD}"/>
    <cellStyle name="Millares [0] 2 3 2 2 3 2 2 3 3 2" xfId="22423" xr:uid="{8FD22B98-7BAF-4AC3-A985-0C7D775C1BC2}"/>
    <cellStyle name="Millares [0] 2 3 2 2 3 2 2 3 3 3" xfId="31180" xr:uid="{B4EA47BB-CFCC-436B-B4FD-DAAB03C89FDB}"/>
    <cellStyle name="Millares [0] 2 3 2 2 3 2 2 3 4" xfId="17661" xr:uid="{67EC082D-D37A-4F07-845E-CA1A6D50FC77}"/>
    <cellStyle name="Millares [0] 2 3 2 2 3 2 2 3 5" xfId="26720" xr:uid="{365AC1AA-C8DF-4BE6-A003-A4C1EE905DF1}"/>
    <cellStyle name="Millares [0] 2 3 2 2 3 2 2 4" xfId="9300" xr:uid="{E0265414-9398-4745-A404-DCB0EFD6F98E}"/>
    <cellStyle name="Millares [0] 2 3 2 2 3 2 2 4 2" xfId="14081" xr:uid="{8C57D983-AE3F-4032-9E25-B113456E126F}"/>
    <cellStyle name="Millares [0] 2 3 2 2 3 2 2 4 2 2" xfId="23615" xr:uid="{9816FA91-1965-4B0F-B3E6-8B4125BCEF97}"/>
    <cellStyle name="Millares [0] 2 3 2 2 3 2 2 4 2 3" xfId="32345" xr:uid="{B571CDFF-D03C-4027-8077-AE8CAB2069C4}"/>
    <cellStyle name="Millares [0] 2 3 2 2 3 2 2 4 3" xfId="18850" xr:uid="{61EB9D3E-8ED8-4FB1-BFFA-5D5B9CD37C0E}"/>
    <cellStyle name="Millares [0] 2 3 2 2 3 2 2 4 4" xfId="27785" xr:uid="{A828AC70-DF8D-4D5A-953E-1616AE4E9375}"/>
    <cellStyle name="Millares [0] 2 3 2 2 3 2 2 5" xfId="11691" xr:uid="{497FBB89-AA86-4C8A-836D-ABAA22E1EA25}"/>
    <cellStyle name="Millares [0] 2 3 2 2 3 2 2 5 2" xfId="21232" xr:uid="{1F96122A-75B6-4828-98F6-D5AC0E8CBBE4}"/>
    <cellStyle name="Millares [0] 2 3 2 2 3 2 2 5 3" xfId="30062" xr:uid="{AEDF953F-A1B0-47C8-94DF-588C3D29BB4C}"/>
    <cellStyle name="Millares [0] 2 3 2 2 3 2 2 6" xfId="16474" xr:uid="{ED90E270-D404-4B6C-BB12-A24DC5791D5A}"/>
    <cellStyle name="Millares [0] 2 3 2 2 3 2 2 7" xfId="25827" xr:uid="{9BA56555-7221-45AA-815D-0D0DEB1E97BD}"/>
    <cellStyle name="Millares [0] 2 3 2 2 3 2 3" xfId="7214" xr:uid="{E344A083-884B-428F-B548-C9FBA437EC07}"/>
    <cellStyle name="Millares [0] 2 3 2 2 3 2 3 2" xfId="8403" xr:uid="{46E8870F-EC50-4DC8-88C6-0DF225A05839}"/>
    <cellStyle name="Millares [0] 2 3 2 2 3 2 3 2 2" xfId="10790" xr:uid="{438F9D1F-8F53-4FCF-9B6C-0E000D6F0C81}"/>
    <cellStyle name="Millares [0] 2 3 2 2 3 2 3 2 2 2" xfId="15577" xr:uid="{85790814-C151-4DBD-B723-CDA805AC88C7}"/>
    <cellStyle name="Millares [0] 2 3 2 2 3 2 3 2 2 2 2" xfId="25104" xr:uid="{FD1D8FFD-C18C-4BF7-9603-4A3DE1ED663B}"/>
    <cellStyle name="Millares [0] 2 3 2 2 3 2 3 2 2 2 3" xfId="33832" xr:uid="{D014D7DC-A64C-49B1-9358-68B62FE6E497}"/>
    <cellStyle name="Millares [0] 2 3 2 2 3 2 3 2 2 3" xfId="20338" xr:uid="{5AF9E143-13EF-44A5-918E-215F431A82C4}"/>
    <cellStyle name="Millares [0] 2 3 2 2 3 2 3 2 2 4" xfId="29196" xr:uid="{68F9E5BB-9DB8-4952-89C4-0CE17DD4907E}"/>
    <cellStyle name="Millares [0] 2 3 2 2 3 2 3 2 3" xfId="13181" xr:uid="{7C1F1C1B-DA07-4F71-B1D0-34B479DAC723}"/>
    <cellStyle name="Millares [0] 2 3 2 2 3 2 3 2 3 2" xfId="22721" xr:uid="{DE464A52-1BB8-4E12-8991-1032AAC8469C}"/>
    <cellStyle name="Millares [0] 2 3 2 2 3 2 3 2 3 3" xfId="31472" xr:uid="{90841DA4-FA76-4A5B-B8F0-9B48FD05189F}"/>
    <cellStyle name="Millares [0] 2 3 2 2 3 2 3 2 4" xfId="17958" xr:uid="{EC57AA04-2576-4BC4-8096-AA1333FF4AAC}"/>
    <cellStyle name="Millares [0] 2 3 2 2 3 2 3 2 5" xfId="26991" xr:uid="{7A003F3C-9CC4-4021-9E34-6CEE8697704B}"/>
    <cellStyle name="Millares [0] 2 3 2 2 3 2 3 3" xfId="9596" xr:uid="{96622462-8B1A-4181-8DF0-E17EF855C904}"/>
    <cellStyle name="Millares [0] 2 3 2 2 3 2 3 3 2" xfId="14379" xr:uid="{58BC151D-EF99-402C-8EBF-78E252A5B443}"/>
    <cellStyle name="Millares [0] 2 3 2 2 3 2 3 3 2 2" xfId="23913" xr:uid="{68C3309B-0A3A-4B50-85E3-B1C7324B5CBB}"/>
    <cellStyle name="Millares [0] 2 3 2 2 3 2 3 3 2 3" xfId="32643" xr:uid="{B70A0A9B-8EC3-43D2-9929-48981D469D5B}"/>
    <cellStyle name="Millares [0] 2 3 2 2 3 2 3 3 3" xfId="19148" xr:uid="{4EEEA933-97E5-4712-B3AE-EC77905768C2}"/>
    <cellStyle name="Millares [0] 2 3 2 2 3 2 3 3 4" xfId="28056" xr:uid="{63A7E41C-1553-4951-B59B-715A0841C3CD}"/>
    <cellStyle name="Millares [0] 2 3 2 2 3 2 3 4" xfId="11987" xr:uid="{2B2C6D75-9A22-40E7-BCC1-1B1E8A850841}"/>
    <cellStyle name="Millares [0] 2 3 2 2 3 2 3 4 2" xfId="21530" xr:uid="{A6CE308D-5F8C-40D8-9DE3-7641579D49E3}"/>
    <cellStyle name="Millares [0] 2 3 2 2 3 2 3 4 3" xfId="30333" xr:uid="{03A508A6-2C91-4707-929C-807A73E686EC}"/>
    <cellStyle name="Millares [0] 2 3 2 2 3 2 3 5" xfId="16771" xr:uid="{66E94B4A-9104-41E3-916E-A03F51EF3BF0}"/>
    <cellStyle name="Millares [0] 2 3 2 2 3 2 3 6" xfId="26030" xr:uid="{D4F4D319-D136-463F-A038-E7D0A4F987DE}"/>
    <cellStyle name="Millares [0] 2 3 2 2 3 2 4" xfId="7810" xr:uid="{5CCD37D3-6DED-4311-8BB3-290F120CB88C}"/>
    <cellStyle name="Millares [0] 2 3 2 2 3 2 4 2" xfId="10196" xr:uid="{30DDF476-8B6D-4E11-8428-EC66E9E7F22F}"/>
    <cellStyle name="Millares [0] 2 3 2 2 3 2 4 2 2" xfId="14981" xr:uid="{175E04ED-67C4-4D23-A1F9-9B280E831323}"/>
    <cellStyle name="Millares [0] 2 3 2 2 3 2 4 2 2 2" xfId="24509" xr:uid="{334C8066-15EB-4A99-9875-7BB04C7984DD}"/>
    <cellStyle name="Millares [0] 2 3 2 2 3 2 4 2 2 3" xfId="33237" xr:uid="{159378A7-8064-46BB-A19E-BD3DF880AE05}"/>
    <cellStyle name="Millares [0] 2 3 2 2 3 2 4 2 3" xfId="19743" xr:uid="{2527C122-6BCC-4CAE-BB73-8F53F95379C3}"/>
    <cellStyle name="Millares [0] 2 3 2 2 3 2 4 2 4" xfId="28607" xr:uid="{C096DEB6-A9A2-4272-ABBE-5844FE3DCF45}"/>
    <cellStyle name="Millares [0] 2 3 2 2 3 2 4 3" xfId="12587" xr:uid="{29B2B656-F005-4464-B2A2-3D1A50FAB5E2}"/>
    <cellStyle name="Millares [0] 2 3 2 2 3 2 4 3 2" xfId="22126" xr:uid="{F37FAD8B-8E65-4D13-AD6D-5EBA6C129458}"/>
    <cellStyle name="Millares [0] 2 3 2 2 3 2 4 3 3" xfId="30883" xr:uid="{7841D1E9-9508-4CB8-97F6-F3E02E6D0D00}"/>
    <cellStyle name="Millares [0] 2 3 2 2 3 2 4 4" xfId="17365" xr:uid="{52E9BB24-D4CF-4AD0-A192-B65D2404C09A}"/>
    <cellStyle name="Millares [0] 2 3 2 2 3 2 4 5" xfId="26487" xr:uid="{EA748BFE-A057-4973-9D8D-D9489A7DA03A}"/>
    <cellStyle name="Millares [0] 2 3 2 2 3 2 5" xfId="9002" xr:uid="{F77C7686-F24E-40E2-A697-93E653BFBA7F}"/>
    <cellStyle name="Millares [0] 2 3 2 2 3 2 5 2" xfId="13783" xr:uid="{47EA2FFB-445F-42B3-9E05-5C8BE4E9F46D}"/>
    <cellStyle name="Millares [0] 2 3 2 2 3 2 5 2 2" xfId="23318" xr:uid="{4CBEA1EE-4434-49B3-B54C-DF72827B0CB6}"/>
    <cellStyle name="Millares [0] 2 3 2 2 3 2 5 2 3" xfId="32049" xr:uid="{98DEEF7F-2662-4FEB-82B3-F65CA3F45F1F}"/>
    <cellStyle name="Millares [0] 2 3 2 2 3 2 5 3" xfId="18553" xr:uid="{4044028F-A493-4D6C-8F36-694A7A940A0F}"/>
    <cellStyle name="Millares [0] 2 3 2 2 3 2 5 4" xfId="27540" xr:uid="{BC76473C-3E6C-4972-86E9-B1FE382AF347}"/>
    <cellStyle name="Millares [0] 2 3 2 2 3 2 6" xfId="11394" xr:uid="{10535179-BCC3-4959-84F2-67AC99798F8E}"/>
    <cellStyle name="Millares [0] 2 3 2 2 3 2 6 2" xfId="20936" xr:uid="{1C92FC58-41D4-46F2-989F-48CD424E807B}"/>
    <cellStyle name="Millares [0] 2 3 2 2 3 2 6 3" xfId="29786" xr:uid="{E68562EB-1B21-4D9C-B9E5-7D053B6FC02C}"/>
    <cellStyle name="Millares [0] 2 3 2 2 3 2 7" xfId="16177" xr:uid="{5B6A4A48-5FD4-41FF-A19D-FA30EC3B6E7B}"/>
    <cellStyle name="Millares [0] 2 3 2 2 3 2 8" xfId="25632" xr:uid="{9244C174-15D7-4E3D-8357-63F33B52BF7E}"/>
    <cellStyle name="Millares [0] 2 3 2 2 3 3" xfId="6776" xr:uid="{F9E1F646-8E3F-470E-BA05-DACF76152139}"/>
    <cellStyle name="Millares [0] 2 3 2 2 3 3 2" xfId="7362" xr:uid="{C8C56905-5B67-44E4-B279-385925E36899}"/>
    <cellStyle name="Millares [0] 2 3 2 2 3 3 2 2" xfId="8551" xr:uid="{8780C991-AA6B-499E-B9E1-3F8C43611C75}"/>
    <cellStyle name="Millares [0] 2 3 2 2 3 3 2 2 2" xfId="10938" xr:uid="{DECA1C1C-08E2-489E-8EE0-B210420BC03A}"/>
    <cellStyle name="Millares [0] 2 3 2 2 3 3 2 2 2 2" xfId="15726" xr:uid="{A2163478-3127-47CA-8550-CD6CFBD720CA}"/>
    <cellStyle name="Millares [0] 2 3 2 2 3 3 2 2 2 2 2" xfId="25253" xr:uid="{9DD14207-58F2-48A9-B959-BAF896E0855B}"/>
    <cellStyle name="Millares [0] 2 3 2 2 3 3 2 2 2 2 3" xfId="33981" xr:uid="{C0ED4BA4-7AE7-4C48-85EC-60DF0DB8B50A}"/>
    <cellStyle name="Millares [0] 2 3 2 2 3 3 2 2 2 3" xfId="20487" xr:uid="{AB509C4E-ED24-493A-8E23-BD2EE4C6EEBB}"/>
    <cellStyle name="Millares [0] 2 3 2 2 3 3 2 2 2 4" xfId="29345" xr:uid="{486AFBF2-BEA0-43A0-A5B4-B49095F4F297}"/>
    <cellStyle name="Millares [0] 2 3 2 2 3 3 2 2 3" xfId="13329" xr:uid="{1A07C6B3-7C86-4D2C-AD7E-88E7828AB1F9}"/>
    <cellStyle name="Millares [0] 2 3 2 2 3 3 2 2 3 2" xfId="22870" xr:uid="{3D7AECD1-D90C-431F-B77D-C6959AE41E73}"/>
    <cellStyle name="Millares [0] 2 3 2 2 3 3 2 2 3 3" xfId="31621" xr:uid="{B9EC6846-0DD6-4725-94E1-064925D9DC16}"/>
    <cellStyle name="Millares [0] 2 3 2 2 3 3 2 2 4" xfId="18106" xr:uid="{42001C68-94C1-4AA5-A84F-F88A9A323B9C}"/>
    <cellStyle name="Millares [0] 2 3 2 2 3 3 2 2 5" xfId="27121" xr:uid="{2271C118-DFB2-49E9-A392-837DEBA17AC1}"/>
    <cellStyle name="Millares [0] 2 3 2 2 3 3 2 3" xfId="9744" xr:uid="{2208FBF1-A9D2-4B3D-A887-C6AA4B3F3646}"/>
    <cellStyle name="Millares [0] 2 3 2 2 3 3 2 3 2" xfId="14528" xr:uid="{1912DC34-E3A5-462D-AD78-F3275D542926}"/>
    <cellStyle name="Millares [0] 2 3 2 2 3 3 2 3 2 2" xfId="24062" xr:uid="{9D0137CB-B090-47CE-A729-6C7B1848FEFC}"/>
    <cellStyle name="Millares [0] 2 3 2 2 3 3 2 3 2 3" xfId="32792" xr:uid="{8B88D1C4-E5E8-48CA-8AD4-A1EF5C7501B8}"/>
    <cellStyle name="Millares [0] 2 3 2 2 3 3 2 3 3" xfId="19297" xr:uid="{8713155F-080B-478F-A772-830AE5BEEA42}"/>
    <cellStyle name="Millares [0] 2 3 2 2 3 3 2 3 4" xfId="28186" xr:uid="{489B5525-7CCE-4041-A956-EDE4D360A600}"/>
    <cellStyle name="Millares [0] 2 3 2 2 3 3 2 4" xfId="12135" xr:uid="{233E096D-E507-40B8-9D09-86A4DBA04913}"/>
    <cellStyle name="Millares [0] 2 3 2 2 3 3 2 4 2" xfId="21679" xr:uid="{0BD44D22-3220-494C-983D-9757D0BEA316}"/>
    <cellStyle name="Millares [0] 2 3 2 2 3 3 2 4 3" xfId="30463" xr:uid="{3C6C19AD-5C98-4605-98C0-58DCC44F1996}"/>
    <cellStyle name="Millares [0] 2 3 2 2 3 3 2 5" xfId="16919" xr:uid="{3DCC70B5-10C1-427C-997A-A21E1FD6A802}"/>
    <cellStyle name="Millares [0] 2 3 2 2 3 3 2 6" xfId="26138" xr:uid="{95E4F1F0-3D87-41D9-9A35-D275DD98C17B}"/>
    <cellStyle name="Millares [0] 2 3 2 2 3 3 3" xfId="7959" xr:uid="{269FBC4C-209A-4984-AFEC-9EDC23F067EA}"/>
    <cellStyle name="Millares [0] 2 3 2 2 3 3 3 2" xfId="10345" xr:uid="{11C97193-9093-4A97-AF36-BDA6558A6B15}"/>
    <cellStyle name="Millares [0] 2 3 2 2 3 3 3 2 2" xfId="15131" xr:uid="{3B34C1C3-5C2B-4C2E-A12C-BD7B96A3BD6A}"/>
    <cellStyle name="Millares [0] 2 3 2 2 3 3 3 2 2 2" xfId="24658" xr:uid="{5E373914-C141-4C51-8868-CBCDB7D5CAB3}"/>
    <cellStyle name="Millares [0] 2 3 2 2 3 3 3 2 2 3" xfId="33386" xr:uid="{3ED84BA8-71FA-4A7E-927F-5E62E27B64E8}"/>
    <cellStyle name="Millares [0] 2 3 2 2 3 3 3 2 3" xfId="19892" xr:uid="{92FD98C6-542A-48BF-98EF-4ED05A3FDB47}"/>
    <cellStyle name="Millares [0] 2 3 2 2 3 3 3 2 4" xfId="28756" xr:uid="{720C0365-DD10-4E12-B339-F323C0DDB52C}"/>
    <cellStyle name="Millares [0] 2 3 2 2 3 3 3 3" xfId="12736" xr:uid="{5CB10204-7205-4F05-AE8C-D2D60A0D2695}"/>
    <cellStyle name="Millares [0] 2 3 2 2 3 3 3 3 2" xfId="22275" xr:uid="{7B890FEF-98E6-43A8-A506-1330DA72040B}"/>
    <cellStyle name="Millares [0] 2 3 2 2 3 3 3 3 3" xfId="31032" xr:uid="{16A2BA01-9BD4-41E2-B975-C1931CFC6314}"/>
    <cellStyle name="Millares [0] 2 3 2 2 3 3 3 4" xfId="17513" xr:uid="{7F404613-6954-4ACD-B6E2-9E6AD68EE914}"/>
    <cellStyle name="Millares [0] 2 3 2 2 3 3 3 5" xfId="26595" xr:uid="{94B37D11-4D79-4612-BF2C-D87F312B21EE}"/>
    <cellStyle name="Millares [0] 2 3 2 2 3 3 4" xfId="9152" xr:uid="{346A0671-C3BD-4EF1-BA24-A88157F73462}"/>
    <cellStyle name="Millares [0] 2 3 2 2 3 3 4 2" xfId="13933" xr:uid="{831600BD-4BD4-4C34-B3AD-54EE4B22B55B}"/>
    <cellStyle name="Millares [0] 2 3 2 2 3 3 4 2 2" xfId="23467" xr:uid="{0D6CB449-1538-4DED-8086-9EC2A551B9DA}"/>
    <cellStyle name="Millares [0] 2 3 2 2 3 3 4 2 3" xfId="32197" xr:uid="{9A768D81-148B-482A-BE2A-653EBBC6EFC7}"/>
    <cellStyle name="Millares [0] 2 3 2 2 3 3 4 3" xfId="18702" xr:uid="{785E355B-B532-4529-91AB-879134FE8A91}"/>
    <cellStyle name="Millares [0] 2 3 2 2 3 3 4 4" xfId="27660" xr:uid="{9C3EE5A5-0965-4346-8147-92793B27269C}"/>
    <cellStyle name="Millares [0] 2 3 2 2 3 3 5" xfId="11543" xr:uid="{B66603CD-76FE-4881-A89B-1FBE129EB861}"/>
    <cellStyle name="Millares [0] 2 3 2 2 3 3 5 2" xfId="21084" xr:uid="{253512AD-8DF8-4A47-94B7-DA876520723D}"/>
    <cellStyle name="Millares [0] 2 3 2 2 3 3 5 3" xfId="29915" xr:uid="{1B24905B-0A6E-4036-A3B3-12D85070AEA2}"/>
    <cellStyle name="Millares [0] 2 3 2 2 3 3 6" xfId="16326" xr:uid="{8AEED4C1-1AD9-4B77-954B-1E000A5B9F5B}"/>
    <cellStyle name="Millares [0] 2 3 2 2 3 3 7" xfId="25727" xr:uid="{E4396919-4ED9-4D8B-8ECF-CAF8151D12D7}"/>
    <cellStyle name="Millares [0] 2 3 2 2 3 4" xfId="7069" xr:uid="{F3E5FB39-E261-4668-BDAC-FAD4DD04D2FD}"/>
    <cellStyle name="Millares [0] 2 3 2 2 3 4 2" xfId="8256" xr:uid="{3A9EAE93-9922-4CAA-9882-04A03D190975}"/>
    <cellStyle name="Millares [0] 2 3 2 2 3 4 2 2" xfId="10643" xr:uid="{D257600C-71FD-4FA2-B2E2-B35F88BA2EA5}"/>
    <cellStyle name="Millares [0] 2 3 2 2 3 4 2 2 2" xfId="15429" xr:uid="{E22FBCBF-79AD-4F75-8189-B064AF194357}"/>
    <cellStyle name="Millares [0] 2 3 2 2 3 4 2 2 2 2" xfId="24956" xr:uid="{3C902BB8-5E09-4CF6-8D6B-24D2EABBD425}"/>
    <cellStyle name="Millares [0] 2 3 2 2 3 4 2 2 2 3" xfId="33684" xr:uid="{80AB69E9-5F18-4694-BF69-180169B2AA60}"/>
    <cellStyle name="Millares [0] 2 3 2 2 3 4 2 2 3" xfId="20190" xr:uid="{B086636A-F6C2-468B-9954-C74E80035A67}"/>
    <cellStyle name="Millares [0] 2 3 2 2 3 4 2 2 4" xfId="29048" xr:uid="{73580EFB-114A-4618-BACE-F3C59A7B81AA}"/>
    <cellStyle name="Millares [0] 2 3 2 2 3 4 2 3" xfId="13034" xr:uid="{552540AB-71FD-4B83-B10D-FFED05D89FE5}"/>
    <cellStyle name="Millares [0] 2 3 2 2 3 4 2 3 2" xfId="22573" xr:uid="{28FAF77F-BC10-49A5-82B8-3EA6228D4B44}"/>
    <cellStyle name="Millares [0] 2 3 2 2 3 4 2 3 3" xfId="31324" xr:uid="{23362188-283C-45D4-8782-4CD943AF29B3}"/>
    <cellStyle name="Millares [0] 2 3 2 2 3 4 2 4" xfId="17811" xr:uid="{EB8A9E4E-CA97-4D91-BD06-63E976B0A99D}"/>
    <cellStyle name="Millares [0] 2 3 2 2 3 4 2 5" xfId="26843" xr:uid="{9D66D0DE-77B6-4C97-8BB2-D6E829D3DE56}"/>
    <cellStyle name="Millares [0] 2 3 2 2 3 4 3" xfId="9449" xr:uid="{AD591194-054B-4F2E-A31F-F68CF40ED562}"/>
    <cellStyle name="Millares [0] 2 3 2 2 3 4 3 2" xfId="14231" xr:uid="{4350C05D-30CE-488B-B669-687C65E51206}"/>
    <cellStyle name="Millares [0] 2 3 2 2 3 4 3 2 2" xfId="23765" xr:uid="{F1DF69DE-CA03-4121-BFF2-759D71E2F78B}"/>
    <cellStyle name="Millares [0] 2 3 2 2 3 4 3 2 3" xfId="32495" xr:uid="{EA7DAAB5-2FE1-4DD5-90F4-D39C240A3A3B}"/>
    <cellStyle name="Millares [0] 2 3 2 2 3 4 3 3" xfId="19000" xr:uid="{DAD5A97E-E234-41F5-B9E8-FFA6825DA665}"/>
    <cellStyle name="Millares [0] 2 3 2 2 3 4 3 4" xfId="27908" xr:uid="{9E7F188A-AFBC-4B03-84D1-59FE551665D2}"/>
    <cellStyle name="Millares [0] 2 3 2 2 3 4 4" xfId="11840" xr:uid="{DD770DEF-7F09-4279-9C15-011B48FADA97}"/>
    <cellStyle name="Millares [0] 2 3 2 2 3 4 4 2" xfId="21382" xr:uid="{7E97A37D-D66D-4546-894C-506A07C35FB4}"/>
    <cellStyle name="Millares [0] 2 3 2 2 3 4 4 3" xfId="30185" xr:uid="{EF9694A9-9F82-4194-9070-AD144F2C5FA3}"/>
    <cellStyle name="Millares [0] 2 3 2 2 3 4 5" xfId="16624" xr:uid="{A7CBC39D-62EB-44B4-AF7E-7DA11B8C5BD0}"/>
    <cellStyle name="Millares [0] 2 3 2 2 3 4 6" xfId="25929" xr:uid="{784B342E-BCF3-446F-B479-737B024FB526}"/>
    <cellStyle name="Millares [0] 2 3 2 2 3 5" xfId="7661" xr:uid="{FC8BFA99-FBAD-457D-B90F-0D45B522E1EC}"/>
    <cellStyle name="Millares [0] 2 3 2 2 3 5 2" xfId="10045" xr:uid="{93CC2741-B829-4930-931B-1DEB0C31F92A}"/>
    <cellStyle name="Millares [0] 2 3 2 2 3 5 2 2" xfId="14830" xr:uid="{E089CCC1-3E66-41B9-9E04-D33FB0285E7B}"/>
    <cellStyle name="Millares [0] 2 3 2 2 3 5 2 2 2" xfId="24361" xr:uid="{2DB270BD-D031-4E0A-B354-E7F93F9FB2D6}"/>
    <cellStyle name="Millares [0] 2 3 2 2 3 5 2 2 3" xfId="33089" xr:uid="{840AC123-FBAE-4C36-B13E-2B5FF46C76E9}"/>
    <cellStyle name="Millares [0] 2 3 2 2 3 5 2 3" xfId="19596" xr:uid="{D20CE65D-10EC-4019-A574-E605AA2DAF22}"/>
    <cellStyle name="Millares [0] 2 3 2 2 3 5 2 4" xfId="28460" xr:uid="{069406BF-8069-4EF6-B8A5-4FABF477CD34}"/>
    <cellStyle name="Millares [0] 2 3 2 2 3 5 3" xfId="12436" xr:uid="{2B0171F1-14A8-4899-802F-2A9427028E03}"/>
    <cellStyle name="Millares [0] 2 3 2 2 3 5 3 2" xfId="21978" xr:uid="{CA975394-8C37-4CDD-9066-BFF791356A11}"/>
    <cellStyle name="Millares [0] 2 3 2 2 3 5 3 3" xfId="30735" xr:uid="{892D368A-AF23-47EE-B6D4-D35157FA9DDC}"/>
    <cellStyle name="Millares [0] 2 3 2 2 3 5 4" xfId="17218" xr:uid="{3BB62080-6054-4434-BD07-1E3FACC58313}"/>
    <cellStyle name="Millares [0] 2 3 2 2 3 5 5" xfId="26384" xr:uid="{5B79E359-A59C-4AF8-9457-E66D55E4AAA5}"/>
    <cellStyle name="Millares [0] 2 3 2 2 3 6" xfId="8851" xr:uid="{C7EEFA68-3D43-48AE-9B41-738D3D83D191}"/>
    <cellStyle name="Millares [0] 2 3 2 2 3 6 2" xfId="13632" xr:uid="{FB25A935-0BA7-4665-9FCE-492ED3996959}"/>
    <cellStyle name="Millares [0] 2 3 2 2 3 6 2 2" xfId="23170" xr:uid="{BCF584D9-CE05-4600-A147-34136C9BCBF1}"/>
    <cellStyle name="Millares [0] 2 3 2 2 3 6 2 3" xfId="31901" xr:uid="{F2CCADBB-196B-4382-8929-1D7782D87A4A}"/>
    <cellStyle name="Millares [0] 2 3 2 2 3 6 3" xfId="18406" xr:uid="{46033321-8464-406C-993F-DC752751DF7A}"/>
    <cellStyle name="Millares [0] 2 3 2 2 3 6 4" xfId="27415" xr:uid="{1155089E-1634-40FE-B944-2CB9D540FE33}"/>
    <cellStyle name="Millares [0] 2 3 2 2 3 7" xfId="11242" xr:uid="{AEBB9C16-733F-4B82-9049-41C06C9739CD}"/>
    <cellStyle name="Millares [0] 2 3 2 2 3 7 2" xfId="20788" xr:uid="{2C9DCBFF-E7B4-4239-A0EC-FC7B8297EE25}"/>
    <cellStyle name="Millares [0] 2 3 2 2 3 7 3" xfId="29638" xr:uid="{C582221F-CE8A-4FB0-967C-CE8E89FFB735}"/>
    <cellStyle name="Millares [0] 2 3 2 2 3 8" xfId="16029" xr:uid="{88A2F01E-205E-4517-9002-1BC573862F08}"/>
    <cellStyle name="Millares [0] 2 3 2 2 3 9" xfId="25534" xr:uid="{A25184E8-16FA-4700-AF75-9FB8B47BF9ED}"/>
    <cellStyle name="Millares [0] 2 3 2 2 4" xfId="6563" xr:uid="{C41D3DB5-43D6-4415-B186-116B88A9CAA4}"/>
    <cellStyle name="Millares [0] 2 3 2 2 4 2" xfId="6849" xr:uid="{0C1C0B83-8807-4134-8193-93CB9E737D3F}"/>
    <cellStyle name="Millares [0] 2 3 2 2 4 2 2" xfId="7437" xr:uid="{0F168683-8BAF-4552-B2F3-486955642FF3}"/>
    <cellStyle name="Millares [0] 2 3 2 2 4 2 2 2" xfId="8626" xr:uid="{A22EEB31-F21D-4B01-B34A-305401F7964D}"/>
    <cellStyle name="Millares [0] 2 3 2 2 4 2 2 2 2" xfId="11013" xr:uid="{0A00FF25-71BE-411F-93E2-C4284AC6FCC7}"/>
    <cellStyle name="Millares [0] 2 3 2 2 4 2 2 2 2 2" xfId="15801" xr:uid="{233ADD28-24F9-4713-8078-4B3357556D59}"/>
    <cellStyle name="Millares [0] 2 3 2 2 4 2 2 2 2 2 2" xfId="25328" xr:uid="{1B84F6C8-C988-41B2-A082-B8873FA68FC3}"/>
    <cellStyle name="Millares [0] 2 3 2 2 4 2 2 2 2 2 3" xfId="34056" xr:uid="{22740CED-7ED5-479B-A48A-925529406F99}"/>
    <cellStyle name="Millares [0] 2 3 2 2 4 2 2 2 2 3" xfId="20562" xr:uid="{E7DE3FAB-C0B8-4BA1-91A0-555EA795BB78}"/>
    <cellStyle name="Millares [0] 2 3 2 2 4 2 2 2 2 4" xfId="29420" xr:uid="{CD96C83E-C5DC-4CAF-8E79-C6FFD835511E}"/>
    <cellStyle name="Millares [0] 2 3 2 2 4 2 2 2 3" xfId="13404" xr:uid="{486F8E39-2A45-4D4D-924D-E32CAEB78916}"/>
    <cellStyle name="Millares [0] 2 3 2 2 4 2 2 2 3 2" xfId="22945" xr:uid="{6190E0C4-F68A-4AB8-A1C2-D28EC37E0713}"/>
    <cellStyle name="Millares [0] 2 3 2 2 4 2 2 2 3 3" xfId="31696" xr:uid="{F709D4DE-80AA-4903-971F-9A24EC0FF741}"/>
    <cellStyle name="Millares [0] 2 3 2 2 4 2 2 2 4" xfId="18181" xr:uid="{1E791632-FDC0-4DD2-B8E1-133A923F613D}"/>
    <cellStyle name="Millares [0] 2 3 2 2 4 2 2 2 5" xfId="27195" xr:uid="{02881269-8C9B-4144-B599-D5B37EECE713}"/>
    <cellStyle name="Millares [0] 2 3 2 2 4 2 2 3" xfId="9819" xr:uid="{2CCABAF3-BDF4-40A5-A7DA-9594E9BAB3E1}"/>
    <cellStyle name="Millares [0] 2 3 2 2 4 2 2 3 2" xfId="14603" xr:uid="{8ECADEC2-6BB1-464A-81FB-383B8BB847EE}"/>
    <cellStyle name="Millares [0] 2 3 2 2 4 2 2 3 2 2" xfId="24137" xr:uid="{D163CA11-D42A-4612-8A6B-116DE971F2E4}"/>
    <cellStyle name="Millares [0] 2 3 2 2 4 2 2 3 2 3" xfId="32867" xr:uid="{1D71628D-B382-4540-B9E0-2AB0380176F5}"/>
    <cellStyle name="Millares [0] 2 3 2 2 4 2 2 3 3" xfId="19372" xr:uid="{D271627D-57DB-4B17-8487-7A3ECF56D004}"/>
    <cellStyle name="Millares [0] 2 3 2 2 4 2 2 3 4" xfId="28260" xr:uid="{9A1F6024-166F-4B84-95AE-3AF3865B7D28}"/>
    <cellStyle name="Millares [0] 2 3 2 2 4 2 2 4" xfId="12210" xr:uid="{D0FA61FF-888D-4E4B-8710-4580C83253A0}"/>
    <cellStyle name="Millares [0] 2 3 2 2 4 2 2 4 2" xfId="21754" xr:uid="{B4B55A21-C2C6-4EA2-858F-59C36EAEFD94}"/>
    <cellStyle name="Millares [0] 2 3 2 2 4 2 2 4 3" xfId="30537" xr:uid="{486E3CD4-563D-42ED-9F96-A9AAFE0BFB84}"/>
    <cellStyle name="Millares [0] 2 3 2 2 4 2 2 5" xfId="16994" xr:uid="{922F1E5D-F1AE-4A5D-B806-453FF81772DC}"/>
    <cellStyle name="Millares [0] 2 3 2 2 4 2 2 6" xfId="26202" xr:uid="{0FF6F083-428B-4C7C-9DFB-6CDDA2C6817C}"/>
    <cellStyle name="Millares [0] 2 3 2 2 4 2 3" xfId="8034" xr:uid="{4E9E8A5D-BF63-4FD2-A1D3-1BF7E9DD6841}"/>
    <cellStyle name="Millares [0] 2 3 2 2 4 2 3 2" xfId="10420" xr:uid="{1916A21B-8E6F-4858-8AF4-65B9F2114F07}"/>
    <cellStyle name="Millares [0] 2 3 2 2 4 2 3 2 2" xfId="15206" xr:uid="{614FF26C-49F8-4AA5-9C54-3D15863BCCD5}"/>
    <cellStyle name="Millares [0] 2 3 2 2 4 2 3 2 2 2" xfId="24733" xr:uid="{EC83E362-893E-4D18-8A01-3C2F1660B19D}"/>
    <cellStyle name="Millares [0] 2 3 2 2 4 2 3 2 2 3" xfId="33461" xr:uid="{42703499-2B8C-43D4-B449-FECC5D55F765}"/>
    <cellStyle name="Millares [0] 2 3 2 2 4 2 3 2 3" xfId="19967" xr:uid="{484FFE0D-999B-49E7-80EA-CA826BA95E7C}"/>
    <cellStyle name="Millares [0] 2 3 2 2 4 2 3 2 4" xfId="28831" xr:uid="{43327A8E-E88E-469B-B56C-14E91B2DBC7E}"/>
    <cellStyle name="Millares [0] 2 3 2 2 4 2 3 3" xfId="12811" xr:uid="{B0ED368C-7DD6-48FB-B943-2223A50A4D13}"/>
    <cellStyle name="Millares [0] 2 3 2 2 4 2 3 3 2" xfId="22350" xr:uid="{CC254065-BC64-4FE2-8E81-7207022F8420}"/>
    <cellStyle name="Millares [0] 2 3 2 2 4 2 3 3 3" xfId="31107" xr:uid="{4E89CC06-66B7-4B01-ADB5-FCFE0C3FD270}"/>
    <cellStyle name="Millares [0] 2 3 2 2 4 2 3 4" xfId="17588" xr:uid="{FD05961D-C737-4558-A348-24D788119940}"/>
    <cellStyle name="Millares [0] 2 3 2 2 4 2 3 5" xfId="26659" xr:uid="{C2D8DF91-F795-4E68-A971-00CAF9CF37FD}"/>
    <cellStyle name="Millares [0] 2 3 2 2 4 2 4" xfId="9227" xr:uid="{C285CEA0-6FA3-4D7F-9DFC-7B07E0A404C7}"/>
    <cellStyle name="Millares [0] 2 3 2 2 4 2 4 2" xfId="14008" xr:uid="{AE506798-7FC4-466D-A4E4-A3CDA7D3CC83}"/>
    <cellStyle name="Millares [0] 2 3 2 2 4 2 4 2 2" xfId="23542" xr:uid="{4DBB20BF-EDC0-4230-BFAD-8D1B8E245AB5}"/>
    <cellStyle name="Millares [0] 2 3 2 2 4 2 4 2 3" xfId="32272" xr:uid="{F9A0D5D4-1534-43B7-BA47-48B920C4E0A5}"/>
    <cellStyle name="Millares [0] 2 3 2 2 4 2 4 3" xfId="18777" xr:uid="{1488D0AD-4AE5-4BF9-A961-8EABD7C4E420}"/>
    <cellStyle name="Millares [0] 2 3 2 2 4 2 4 4" xfId="27724" xr:uid="{789FEB6B-FE5E-44CC-B0D7-54BB72B7806E}"/>
    <cellStyle name="Millares [0] 2 3 2 2 4 2 5" xfId="11618" xr:uid="{C086436B-FF39-477F-8FEF-17553CBAE826}"/>
    <cellStyle name="Millares [0] 2 3 2 2 4 2 5 2" xfId="21159" xr:uid="{7E0B66AF-62C6-47FC-8AEA-224B8E1311F3}"/>
    <cellStyle name="Millares [0] 2 3 2 2 4 2 5 3" xfId="29989" xr:uid="{2E345316-2918-45C1-8613-3A5C2E5C1A47}"/>
    <cellStyle name="Millares [0] 2 3 2 2 4 2 6" xfId="16401" xr:uid="{F7488A0F-746B-4DE7-8259-B2F4F264E116}"/>
    <cellStyle name="Millares [0] 2 3 2 2 4 2 7" xfId="25776" xr:uid="{95D579D8-9533-436A-9EBC-C89E54F2D76A}"/>
    <cellStyle name="Millares [0] 2 3 2 2 4 3" xfId="7141" xr:uid="{C397F261-1E92-4A79-9EBE-09DE301DE990}"/>
    <cellStyle name="Millares [0] 2 3 2 2 4 3 2" xfId="8330" xr:uid="{A41C96B3-B808-41B9-B035-5A75386B4E00}"/>
    <cellStyle name="Millares [0] 2 3 2 2 4 3 2 2" xfId="10717" xr:uid="{4C9B1747-73B4-4210-8A35-38D56191FBFC}"/>
    <cellStyle name="Millares [0] 2 3 2 2 4 3 2 2 2" xfId="15504" xr:uid="{4D82C180-4BD2-4EE6-B4A6-702803BFE5C3}"/>
    <cellStyle name="Millares [0] 2 3 2 2 4 3 2 2 2 2" xfId="25031" xr:uid="{9247836C-624F-44E4-9942-6AA2AA715830}"/>
    <cellStyle name="Millares [0] 2 3 2 2 4 3 2 2 2 3" xfId="33759" xr:uid="{742D53BF-A8C1-4799-A83D-7D4B2A35122C}"/>
    <cellStyle name="Millares [0] 2 3 2 2 4 3 2 2 3" xfId="20265" xr:uid="{B9292F87-59EC-40E6-A1AC-78035DB2A91E}"/>
    <cellStyle name="Millares [0] 2 3 2 2 4 3 2 2 4" xfId="29123" xr:uid="{C0D6D974-06AA-4A27-822F-30ABD3B8480B}"/>
    <cellStyle name="Millares [0] 2 3 2 2 4 3 2 3" xfId="13108" xr:uid="{8A5A7716-2889-496F-AAB4-58A92C45E55B}"/>
    <cellStyle name="Millares [0] 2 3 2 2 4 3 2 3 2" xfId="22648" xr:uid="{E2F6A381-D4B8-40F9-9D3F-8F64A76B8F54}"/>
    <cellStyle name="Millares [0] 2 3 2 2 4 3 2 3 3" xfId="31399" xr:uid="{4F4640CF-C453-4149-BAB6-A16F49A62F2A}"/>
    <cellStyle name="Millares [0] 2 3 2 2 4 3 2 4" xfId="17885" xr:uid="{6768D6BD-035A-44A4-866C-D1121127DED1}"/>
    <cellStyle name="Millares [0] 2 3 2 2 4 3 2 5" xfId="26918" xr:uid="{C3B741E4-5792-4621-98BA-11C83C5EF338}"/>
    <cellStyle name="Millares [0] 2 3 2 2 4 3 3" xfId="9523" xr:uid="{5347A7D2-74D4-4C05-9F46-9C7762A26661}"/>
    <cellStyle name="Millares [0] 2 3 2 2 4 3 3 2" xfId="14306" xr:uid="{761B109A-111A-40F2-9AE9-32689CDDA552}"/>
    <cellStyle name="Millares [0] 2 3 2 2 4 3 3 2 2" xfId="23840" xr:uid="{1F9DC47C-A164-4DEE-9613-E9730F2EAAB9}"/>
    <cellStyle name="Millares [0] 2 3 2 2 4 3 3 2 3" xfId="32570" xr:uid="{49E51A56-41E0-47FF-909B-FD3F55B2CB5B}"/>
    <cellStyle name="Millares [0] 2 3 2 2 4 3 3 3" xfId="19075" xr:uid="{66F40B04-DA4A-4D87-BF67-F6161E53070C}"/>
    <cellStyle name="Millares [0] 2 3 2 2 4 3 3 4" xfId="27983" xr:uid="{DC52B766-E5CF-4EB6-8973-A949ED36C498}"/>
    <cellStyle name="Millares [0] 2 3 2 2 4 3 4" xfId="11914" xr:uid="{78904BAE-B1E8-4F3F-BC02-0D10D5B8720E}"/>
    <cellStyle name="Millares [0] 2 3 2 2 4 3 4 2" xfId="21457" xr:uid="{2DAA9D4C-7893-4DDF-8023-FB877172403F}"/>
    <cellStyle name="Millares [0] 2 3 2 2 4 3 4 3" xfId="30260" xr:uid="{F5914D7A-743B-4F5C-BAE2-9B2E029585DE}"/>
    <cellStyle name="Millares [0] 2 3 2 2 4 3 5" xfId="16698" xr:uid="{38BFB5E0-5E4A-475F-B3C9-93D3066FD44C}"/>
    <cellStyle name="Millares [0] 2 3 2 2 4 3 6" xfId="25979" xr:uid="{B49417D9-444D-4921-AEBA-1D7E5EE0A8D0}"/>
    <cellStyle name="Millares [0] 2 3 2 2 4 4" xfId="7735" xr:uid="{E11FA5D5-2501-4730-A33E-EADBC0A23E73}"/>
    <cellStyle name="Millares [0] 2 3 2 2 4 4 2" xfId="10121" xr:uid="{A04476FD-1F79-4D80-8CBA-3329250CC92F}"/>
    <cellStyle name="Millares [0] 2 3 2 2 4 4 2 2" xfId="14906" xr:uid="{5B37F580-5FD7-4B93-AB23-F85B9B945B01}"/>
    <cellStyle name="Millares [0] 2 3 2 2 4 4 2 2 2" xfId="24436" xr:uid="{5400F38A-62DF-4BDA-AF7E-5C753A3BE704}"/>
    <cellStyle name="Millares [0] 2 3 2 2 4 4 2 2 3" xfId="33164" xr:uid="{9294EF80-3AA1-479D-AA4D-658E3A448CA7}"/>
    <cellStyle name="Millares [0] 2 3 2 2 4 4 2 3" xfId="19670" xr:uid="{71A8A06B-43FC-42C7-A804-526A802D5B86}"/>
    <cellStyle name="Millares [0] 2 3 2 2 4 4 2 4" xfId="28534" xr:uid="{EFA49491-89DC-453E-B2D4-ED651BCC9F3E}"/>
    <cellStyle name="Millares [0] 2 3 2 2 4 4 3" xfId="12512" xr:uid="{E8686D35-3DA1-4468-8678-418F94E1B7C9}"/>
    <cellStyle name="Millares [0] 2 3 2 2 4 4 3 2" xfId="22053" xr:uid="{12FB5B1C-66A6-48DC-9D12-FE2ADCA57520}"/>
    <cellStyle name="Millares [0] 2 3 2 2 4 4 3 3" xfId="30810" xr:uid="{294492E7-62DB-44DD-947B-E050C494EEC8}"/>
    <cellStyle name="Millares [0] 2 3 2 2 4 4 4" xfId="17292" xr:uid="{98CE75A0-7B4B-4B60-99AA-C51DE0332415}"/>
    <cellStyle name="Millares [0] 2 3 2 2 4 4 5" xfId="26436" xr:uid="{1A2ECEDB-5074-45D0-848F-0809B2FA7EF1}"/>
    <cellStyle name="Millares [0] 2 3 2 2 4 5" xfId="8927" xr:uid="{6A067A4A-55CF-48F6-BF0B-72589C5C8421}"/>
    <cellStyle name="Millares [0] 2 3 2 2 4 5 2" xfId="13708" xr:uid="{08A1E6E6-F59A-43D4-AD8F-82BB6C1F5959}"/>
    <cellStyle name="Millares [0] 2 3 2 2 4 5 2 2" xfId="23245" xr:uid="{CF5B161B-7EDD-4AB3-8A3E-AD15533014D8}"/>
    <cellStyle name="Millares [0] 2 3 2 2 4 5 2 3" xfId="31976" xr:uid="{95718016-19A0-4066-92B9-CD5F8E909998}"/>
    <cellStyle name="Millares [0] 2 3 2 2 4 5 3" xfId="18480" xr:uid="{9E7154C0-70AE-43EC-ACA5-9F7DB3D2B1A4}"/>
    <cellStyle name="Millares [0] 2 3 2 2 4 5 4" xfId="27479" xr:uid="{85B3B328-C0F6-407A-99CB-63109B8ABB73}"/>
    <cellStyle name="Millares [0] 2 3 2 2 4 6" xfId="11319" xr:uid="{ED5D876F-CC08-48B4-A771-792AEE6DDDB1}"/>
    <cellStyle name="Millares [0] 2 3 2 2 4 6 2" xfId="20863" xr:uid="{0AAA184A-60B8-40EB-8A00-8E52A65B14B2}"/>
    <cellStyle name="Millares [0] 2 3 2 2 4 6 3" xfId="29713" xr:uid="{BB55C45A-4CE5-426D-A0C9-969726E5596E}"/>
    <cellStyle name="Millares [0] 2 3 2 2 4 7" xfId="16104" xr:uid="{B5A3C83F-2480-4239-98FF-3FB7C992FC67}"/>
    <cellStyle name="Millares [0] 2 3 2 2 4 8" xfId="25585" xr:uid="{4356C95F-A3A7-4160-A42F-C69ADBEF904C}"/>
    <cellStyle name="Millares [0] 2 3 2 2 5" xfId="6707" xr:uid="{9AC1A8DB-402B-44BA-900D-4D28E39863FB}"/>
    <cellStyle name="Millares [0] 2 3 2 2 5 2" xfId="7289" xr:uid="{B307DB45-4D1E-4F25-8018-EFE4E63417D7}"/>
    <cellStyle name="Millares [0] 2 3 2 2 5 2 2" xfId="8478" xr:uid="{A184889B-9249-4111-87A1-946160EA9DC0}"/>
    <cellStyle name="Millares [0] 2 3 2 2 5 2 2 2" xfId="10865" xr:uid="{0787407A-5895-4CC3-84BA-71D22B933771}"/>
    <cellStyle name="Millares [0] 2 3 2 2 5 2 2 2 2" xfId="15653" xr:uid="{5B2D15BC-5A95-4121-80A5-E1A4E5E72586}"/>
    <cellStyle name="Millares [0] 2 3 2 2 5 2 2 2 2 2" xfId="25180" xr:uid="{08433DC0-B6F3-4735-B6FD-D3CDB35F3F14}"/>
    <cellStyle name="Millares [0] 2 3 2 2 5 2 2 2 2 3" xfId="33908" xr:uid="{BCDC89D0-D33C-4C90-93CE-ABA95B0602E2}"/>
    <cellStyle name="Millares [0] 2 3 2 2 5 2 2 2 3" xfId="20414" xr:uid="{87F606AD-0E49-4620-B64F-0101AFE4AE02}"/>
    <cellStyle name="Millares [0] 2 3 2 2 5 2 2 2 4" xfId="29272" xr:uid="{6183E610-CF58-4363-8172-98050457C7C3}"/>
    <cellStyle name="Millares [0] 2 3 2 2 5 2 2 3" xfId="13256" xr:uid="{EA529AB7-80D8-4731-B476-8E4EB2F253C0}"/>
    <cellStyle name="Millares [0] 2 3 2 2 5 2 2 3 2" xfId="22797" xr:uid="{376AC937-D0C7-403F-83D4-F0AF3BEAA5D5}"/>
    <cellStyle name="Millares [0] 2 3 2 2 5 2 2 3 3" xfId="31548" xr:uid="{BC568ED7-0064-4275-9DA0-3D0FFAEB9160}"/>
    <cellStyle name="Millares [0] 2 3 2 2 5 2 2 4" xfId="18033" xr:uid="{2CDAF17D-9BC0-4B1B-80C4-A82CB9CAF983}"/>
    <cellStyle name="Millares [0] 2 3 2 2 5 2 2 5" xfId="27058" xr:uid="{2FDBB70C-B891-4A03-A011-0ED6C8AEACA6}"/>
    <cellStyle name="Millares [0] 2 3 2 2 5 2 3" xfId="9671" xr:uid="{36E402C0-452D-4D59-8F27-F70521C79604}"/>
    <cellStyle name="Millares [0] 2 3 2 2 5 2 3 2" xfId="14455" xr:uid="{AB027C8B-F7E3-47F0-9438-E73DEEF551DC}"/>
    <cellStyle name="Millares [0] 2 3 2 2 5 2 3 2 2" xfId="23989" xr:uid="{980A9FBD-93AC-4592-86BC-74D332E9CF3B}"/>
    <cellStyle name="Millares [0] 2 3 2 2 5 2 3 2 3" xfId="32719" xr:uid="{014CFE18-CBEC-460C-A67C-CBBE37C82C2A}"/>
    <cellStyle name="Millares [0] 2 3 2 2 5 2 3 3" xfId="19224" xr:uid="{28ACF454-BDB3-4C08-A943-AD18B5F18136}"/>
    <cellStyle name="Millares [0] 2 3 2 2 5 2 3 4" xfId="28123" xr:uid="{1D6160F5-8417-4400-A2A8-AC4C2F2EBD1E}"/>
    <cellStyle name="Millares [0] 2 3 2 2 5 2 4" xfId="12062" xr:uid="{E929A921-0C21-415B-9CC5-318D379110B0}"/>
    <cellStyle name="Millares [0] 2 3 2 2 5 2 4 2" xfId="21606" xr:uid="{CB305137-AC82-4651-ADF6-54BC841B6451}"/>
    <cellStyle name="Millares [0] 2 3 2 2 5 2 4 3" xfId="30400" xr:uid="{CC862FE0-12A6-4594-ABA6-9B08BD9F6605}"/>
    <cellStyle name="Millares [0] 2 3 2 2 5 2 5" xfId="16846" xr:uid="{6EA4870A-07D5-4F46-B058-DD1151C75EF6}"/>
    <cellStyle name="Millares [0] 2 3 2 2 5 2 6" xfId="26082" xr:uid="{FF750889-0B19-4737-BC1F-85CF117181BB}"/>
    <cellStyle name="Millares [0] 2 3 2 2 5 3" xfId="7886" xr:uid="{438806B8-16C4-42FA-BEA9-FA2FA470274B}"/>
    <cellStyle name="Millares [0] 2 3 2 2 5 3 2" xfId="10272" xr:uid="{2E6B2CC6-0B0F-4B47-A92B-9505B5766FB1}"/>
    <cellStyle name="Millares [0] 2 3 2 2 5 3 2 2" xfId="15058" xr:uid="{4241528F-2143-46DC-9901-4C8CEA10C7B4}"/>
    <cellStyle name="Millares [0] 2 3 2 2 5 3 2 2 2" xfId="24585" xr:uid="{5624B1C5-F458-4BDC-B49A-A331C781B82C}"/>
    <cellStyle name="Millares [0] 2 3 2 2 5 3 2 2 3" xfId="33313" xr:uid="{B64A7821-0972-4CA5-8B32-E60AECD2E47B}"/>
    <cellStyle name="Millares [0] 2 3 2 2 5 3 2 3" xfId="19819" xr:uid="{535437E2-6033-4105-8093-2C63B4B536B2}"/>
    <cellStyle name="Millares [0] 2 3 2 2 5 3 2 4" xfId="28683" xr:uid="{741E1C51-5852-4132-AAB4-D065B654A7CD}"/>
    <cellStyle name="Millares [0] 2 3 2 2 5 3 3" xfId="12663" xr:uid="{179171F8-C5B9-4B75-8007-E292718BF983}"/>
    <cellStyle name="Millares [0] 2 3 2 2 5 3 3 2" xfId="22202" xr:uid="{849E6D6C-6635-44AC-8F54-96C9F961D3BE}"/>
    <cellStyle name="Millares [0] 2 3 2 2 5 3 3 3" xfId="30959" xr:uid="{B8DE0362-2717-468F-BCE9-78C094B2D20B}"/>
    <cellStyle name="Millares [0] 2 3 2 2 5 3 4" xfId="17440" xr:uid="{173F1CCD-1691-48C8-833F-FB878393C5F7}"/>
    <cellStyle name="Millares [0] 2 3 2 2 5 3 5" xfId="26539" xr:uid="{DA564D49-347A-481B-85BB-6A44FC03D9B9}"/>
    <cellStyle name="Millares [0] 2 3 2 2 5 4" xfId="9079" xr:uid="{77CEF72C-95F0-44AC-855A-4DD06FEEBDE1}"/>
    <cellStyle name="Millares [0] 2 3 2 2 5 4 2" xfId="13860" xr:uid="{9490DEA9-CBF6-42D1-8EAB-08A38B00FE1A}"/>
    <cellStyle name="Millares [0] 2 3 2 2 5 4 2 2" xfId="23394" xr:uid="{BA3C9EC4-74DC-476C-BD65-3385101B801F}"/>
    <cellStyle name="Millares [0] 2 3 2 2 5 4 2 3" xfId="32124" xr:uid="{F10A205A-AD32-459D-A1FC-8F7D8A051810}"/>
    <cellStyle name="Millares [0] 2 3 2 2 5 4 3" xfId="18629" xr:uid="{3907051B-0A3C-4F1B-B53C-07EF2371A3DE}"/>
    <cellStyle name="Millares [0] 2 3 2 2 5 4 4" xfId="27604" xr:uid="{A66CBA78-37EC-404D-B5CE-705779ACCD25}"/>
    <cellStyle name="Millares [0] 2 3 2 2 5 5" xfId="11470" xr:uid="{CAF7073F-D119-43FE-83D2-D4B2039D6611}"/>
    <cellStyle name="Millares [0] 2 3 2 2 5 5 2" xfId="21011" xr:uid="{D1E83A19-1DDD-4570-A1F3-8D934C115E9C}"/>
    <cellStyle name="Millares [0] 2 3 2 2 5 5 3" xfId="29852" xr:uid="{61B9188C-6601-4D35-9BC9-E3AFF9492ACB}"/>
    <cellStyle name="Millares [0] 2 3 2 2 5 6" xfId="16253" xr:uid="{A17FA135-5255-4CC4-A2DC-B701D8B33DBA}"/>
    <cellStyle name="Millares [0] 2 3 2 2 5 7" xfId="25680" xr:uid="{19208700-B42E-48CA-983C-55C1B50BFE53}"/>
    <cellStyle name="Millares [0] 2 3 2 2 6" xfId="6996" xr:uid="{0DA5C341-AFEF-4760-83AF-CA3FC9823CC7}"/>
    <cellStyle name="Millares [0] 2 3 2 2 6 2" xfId="8183" xr:uid="{E21C8EC8-D4CD-424E-91B1-A47A9E26E13F}"/>
    <cellStyle name="Millares [0] 2 3 2 2 6 2 2" xfId="10570" xr:uid="{0507466C-2CD7-4C26-80ED-A752AAA2D5FD}"/>
    <cellStyle name="Millares [0] 2 3 2 2 6 2 2 2" xfId="15356" xr:uid="{EE2D52F9-F886-40CF-9204-662F41903367}"/>
    <cellStyle name="Millares [0] 2 3 2 2 6 2 2 2 2" xfId="24883" xr:uid="{7C66D523-2403-409D-BB45-F6CB05A15E18}"/>
    <cellStyle name="Millares [0] 2 3 2 2 6 2 2 2 3" xfId="33611" xr:uid="{CD7DE3A8-AFC9-4933-A830-AAC62E8E83DD}"/>
    <cellStyle name="Millares [0] 2 3 2 2 6 2 2 3" xfId="20117" xr:uid="{E6D6C624-1FBF-4501-9FAE-AD07D21DEBFF}"/>
    <cellStyle name="Millares [0] 2 3 2 2 6 2 2 4" xfId="28979" xr:uid="{6C141CBB-4C7C-46C5-828B-2AC1240E7433}"/>
    <cellStyle name="Millares [0] 2 3 2 2 6 2 3" xfId="12961" xr:uid="{367818B0-FEB9-4487-A205-CC9311589842}"/>
    <cellStyle name="Millares [0] 2 3 2 2 6 2 3 2" xfId="22500" xr:uid="{1BF8F0C3-7C2D-42D0-90CF-8927A232D643}"/>
    <cellStyle name="Millares [0] 2 3 2 2 6 2 3 3" xfId="31255" xr:uid="{B916EFE5-05DB-4921-9D08-CAACB2483869}"/>
    <cellStyle name="Millares [0] 2 3 2 2 6 2 4" xfId="17738" xr:uid="{7F4EAFF5-1CCC-44F9-A8F0-CA892FBAA06E}"/>
    <cellStyle name="Millares [0] 2 3 2 2 6 2 5" xfId="26787" xr:uid="{BFCA6406-8A92-45A1-A92E-C202C4FA35FA}"/>
    <cellStyle name="Millares [0] 2 3 2 2 6 3" xfId="9376" xr:uid="{E21A54FF-8A73-4FFC-90E7-AA1B698A3CF0}"/>
    <cellStyle name="Millares [0] 2 3 2 2 6 3 2" xfId="14158" xr:uid="{EB8D05A2-7901-48AF-9B03-8784458D6E0E}"/>
    <cellStyle name="Millares [0] 2 3 2 2 6 3 2 2" xfId="23692" xr:uid="{D2E5834C-BBD1-465A-900C-98BB1E3CE2F1}"/>
    <cellStyle name="Millares [0] 2 3 2 2 6 3 2 3" xfId="32422" xr:uid="{245C3712-A7D4-48F6-838B-EFF888FB4D36}"/>
    <cellStyle name="Millares [0] 2 3 2 2 6 3 3" xfId="18927" xr:uid="{E629D5E1-AA59-4023-B5E9-3EB6C42482EE}"/>
    <cellStyle name="Millares [0] 2 3 2 2 6 3 4" xfId="27852" xr:uid="{0031F9F3-5CCC-445E-9F6D-CC4E4E152A36}"/>
    <cellStyle name="Millares [0] 2 3 2 2 6 4" xfId="11767" xr:uid="{67F0DC43-AADC-4088-A7BA-D68E0D6C5400}"/>
    <cellStyle name="Millares [0] 2 3 2 2 6 4 2" xfId="21309" xr:uid="{3537FDDE-BC59-441F-88C0-9EB103DD8564}"/>
    <cellStyle name="Millares [0] 2 3 2 2 6 4 3" xfId="30129" xr:uid="{08DED973-5333-421A-B92A-96FF5452FB7C}"/>
    <cellStyle name="Millares [0] 2 3 2 2 6 5" xfId="16551" xr:uid="{8164E7CB-47F6-4F95-AF38-B85CC3388D62}"/>
    <cellStyle name="Millares [0] 2 3 2 2 6 6" xfId="25882" xr:uid="{B41EF978-64AB-4B7C-96A0-0EB9DB76D15B}"/>
    <cellStyle name="Millares [0] 2 3 2 2 7" xfId="7586" xr:uid="{02654FA7-F46A-483F-917B-60588556B719}"/>
    <cellStyle name="Millares [0] 2 3 2 2 7 2" xfId="9970" xr:uid="{BD1587AB-421B-45A9-9B97-AAC5EFF2F10F}"/>
    <cellStyle name="Millares [0] 2 3 2 2 7 2 2" xfId="14755" xr:uid="{300FDB5B-3CF8-49F6-A87B-B22F5F265152}"/>
    <cellStyle name="Millares [0] 2 3 2 2 7 2 2 2" xfId="24288" xr:uid="{E61371B0-8FBB-4A27-B70A-D3E3C22D66AE}"/>
    <cellStyle name="Millares [0] 2 3 2 2 7 2 2 3" xfId="33016" xr:uid="{5B56B83A-C30F-42FB-B39D-47A91B0FA16D}"/>
    <cellStyle name="Millares [0] 2 3 2 2 7 2 3" xfId="19523" xr:uid="{F6F242D6-3F10-45C5-A23F-40ABBC516CB6}"/>
    <cellStyle name="Millares [0] 2 3 2 2 7 2 4" xfId="28403" xr:uid="{08BE490E-8256-4D15-A026-FBF41E08D94A}"/>
    <cellStyle name="Millares [0] 2 3 2 2 7 3" xfId="12361" xr:uid="{811008B8-1574-4658-8BF2-559729CB0B00}"/>
    <cellStyle name="Millares [0] 2 3 2 2 7 3 2" xfId="21905" xr:uid="{F4681FAF-BA68-45C2-BE4E-B8CF9B62E5D8}"/>
    <cellStyle name="Millares [0] 2 3 2 2 7 3 3" xfId="30678" xr:uid="{88985B72-73BC-4C42-844B-EADB23C92AFA}"/>
    <cellStyle name="Millares [0] 2 3 2 2 7 4" xfId="17145" xr:uid="{E022E423-4DD6-41C4-8431-B98B2B01264A}"/>
    <cellStyle name="Millares [0] 2 3 2 2 7 5" xfId="26333" xr:uid="{BB586EA9-D475-46B9-BCC8-4BF67AD75B9D}"/>
    <cellStyle name="Millares [0] 2 3 2 2 8" xfId="8776" xr:uid="{5DCF710D-C35D-448D-B70C-856E028FCE6F}"/>
    <cellStyle name="Millares [0] 2 3 2 2 8 2" xfId="13557" xr:uid="{8FF709A4-423F-4260-91D2-1530B48357F5}"/>
    <cellStyle name="Millares [0] 2 3 2 2 8 2 2" xfId="23097" xr:uid="{2D050043-3876-4C2F-8E5E-1D1DDFBFC785}"/>
    <cellStyle name="Millares [0] 2 3 2 2 8 2 3" xfId="31840" xr:uid="{928F15C0-35F6-4F87-BC64-FFF62BF0A9D5}"/>
    <cellStyle name="Millares [0] 2 3 2 2 8 3" xfId="18333" xr:uid="{B5A277EC-7A89-4683-A876-9274AE0CC37F}"/>
    <cellStyle name="Millares [0] 2 3 2 2 8 4" xfId="27347" xr:uid="{6F252E13-F79C-4639-9F67-605EBF919DBC}"/>
    <cellStyle name="Millares [0] 2 3 2 2 9" xfId="11167" xr:uid="{7326D5EE-4BED-4134-85BC-AFF1C2AF06D7}"/>
    <cellStyle name="Millares [0] 2 3 2 2 9 2" xfId="20715" xr:uid="{70BC1948-F2C7-444F-AF74-B57C8AAD6729}"/>
    <cellStyle name="Millares [0] 2 3 2 2 9 3" xfId="29572" xr:uid="{80BB31A9-1961-4FDA-BD0A-DF2A574F2F83}"/>
    <cellStyle name="Millares [0] 2 3 2 3" xfId="6452" xr:uid="{53C8439B-C8E9-438E-8674-C8D93DC6D2BF}"/>
    <cellStyle name="Millares [0] 2 3 2 3 10" xfId="25494" xr:uid="{802FC472-57E9-4B94-ACAD-F0A51F028FFB}"/>
    <cellStyle name="Millares [0] 2 3 2 3 2" xfId="6514" xr:uid="{0ADBBC9A-54BA-4EA7-8B09-4000024E2127}"/>
    <cellStyle name="Millares [0] 2 3 2 3 2 2" xfId="6651" xr:uid="{C0B20EDE-707B-4921-9F12-C25A07C1664E}"/>
    <cellStyle name="Millares [0] 2 3 2 3 2 2 2" xfId="6940" xr:uid="{B52509DA-5556-4BFC-ABE0-17DED583A637}"/>
    <cellStyle name="Millares [0] 2 3 2 3 2 2 2 2" xfId="7528" xr:uid="{9815E09F-50E2-4E7E-AD30-8782C90BCA92}"/>
    <cellStyle name="Millares [0] 2 3 2 3 2 2 2 2 2" xfId="8717" xr:uid="{5BF94E71-E8C7-4265-B90C-9E4F4EE3ABAF}"/>
    <cellStyle name="Millares [0] 2 3 2 3 2 2 2 2 2 2" xfId="11104" xr:uid="{BDB0A506-BAB8-44B3-90B2-FBCA91F650EE}"/>
    <cellStyle name="Millares [0] 2 3 2 3 2 2 2 2 2 2 2" xfId="15892" xr:uid="{67067525-3A49-4EC9-9645-202C6E443B6E}"/>
    <cellStyle name="Millares [0] 2 3 2 3 2 2 2 2 2 2 2 2" xfId="25419" xr:uid="{E142F108-E082-4FE6-8A2A-54BE0BF4FFFC}"/>
    <cellStyle name="Millares [0] 2 3 2 3 2 2 2 2 2 2 2 3" xfId="34147" xr:uid="{60512828-A5E5-4DA9-946A-845F1099A661}"/>
    <cellStyle name="Millares [0] 2 3 2 3 2 2 2 2 2 2 3" xfId="20653" xr:uid="{74BAAC94-35FF-461A-8A04-2F7A81B406B7}"/>
    <cellStyle name="Millares [0] 2 3 2 3 2 2 2 2 2 2 4" xfId="29511" xr:uid="{AAD4EEF2-092E-4791-B292-DD52170A573B}"/>
    <cellStyle name="Millares [0] 2 3 2 3 2 2 2 2 2 3" xfId="13495" xr:uid="{4D4758A2-F077-42BA-8610-CE7FC44AAD64}"/>
    <cellStyle name="Millares [0] 2 3 2 3 2 2 2 2 2 3 2" xfId="23036" xr:uid="{74BBC033-B590-42C8-83AC-1AEA6ED9746B}"/>
    <cellStyle name="Millares [0] 2 3 2 3 2 2 2 2 2 3 3" xfId="31787" xr:uid="{CC07407C-201B-4440-A0C0-C8FB47445618}"/>
    <cellStyle name="Millares [0] 2 3 2 3 2 2 2 2 2 4" xfId="18272" xr:uid="{B2AB13DC-4D51-415C-A3B2-930CC057409B}"/>
    <cellStyle name="Millares [0] 2 3 2 3 2 2 2 2 2 5" xfId="27286" xr:uid="{AB081E02-D01D-470D-83B2-70D5FAAF6B5D}"/>
    <cellStyle name="Millares [0] 2 3 2 3 2 2 2 2 3" xfId="9910" xr:uid="{A26A1BCD-643D-4AC4-9985-6D45D87F1039}"/>
    <cellStyle name="Millares [0] 2 3 2 3 2 2 2 2 3 2" xfId="14694" xr:uid="{B4CC32C4-80A7-4BFA-9F88-B2B451770CA2}"/>
    <cellStyle name="Millares [0] 2 3 2 3 2 2 2 2 3 2 2" xfId="24228" xr:uid="{BD7E6221-D0E7-42C5-ACF0-DC7384E1DA7C}"/>
    <cellStyle name="Millares [0] 2 3 2 3 2 2 2 2 3 2 3" xfId="32958" xr:uid="{16C40E52-CE85-420A-912F-DAB2B959431D}"/>
    <cellStyle name="Millares [0] 2 3 2 3 2 2 2 2 3 3" xfId="19463" xr:uid="{9DF90707-550F-4740-816F-A707611BD72E}"/>
    <cellStyle name="Millares [0] 2 3 2 3 2 2 2 2 3 4" xfId="28351" xr:uid="{65534744-A43A-44C3-A543-E5399F76647D}"/>
    <cellStyle name="Millares [0] 2 3 2 3 2 2 2 2 4" xfId="12301" xr:uid="{083DD73B-875F-42C9-8584-88E8973090EB}"/>
    <cellStyle name="Millares [0] 2 3 2 3 2 2 2 2 4 2" xfId="21845" xr:uid="{A6BF1D49-D5A1-4398-A76F-BC31BC784BA7}"/>
    <cellStyle name="Millares [0] 2 3 2 3 2 2 2 2 4 3" xfId="30628" xr:uid="{BE3B5A04-F2FC-4829-A824-FEA4B117899D}"/>
    <cellStyle name="Millares [0] 2 3 2 3 2 2 2 2 5" xfId="17085" xr:uid="{CB906AF8-F06A-494C-AA36-5964DDB6F2E4}"/>
    <cellStyle name="Millares [0] 2 3 2 3 2 2 2 2 6" xfId="26281" xr:uid="{8652D225-7719-4848-8C95-870C72FADF0E}"/>
    <cellStyle name="Millares [0] 2 3 2 3 2 2 2 3" xfId="8125" xr:uid="{57F37B0D-14B7-4E7D-98C0-3FF07BF926B8}"/>
    <cellStyle name="Millares [0] 2 3 2 3 2 2 2 3 2" xfId="10511" xr:uid="{63A6F2B9-4467-4B87-9FB9-C92F545331DD}"/>
    <cellStyle name="Millares [0] 2 3 2 3 2 2 2 3 2 2" xfId="15297" xr:uid="{DF139C2F-0783-43AA-B6C1-40ED2557CEA6}"/>
    <cellStyle name="Millares [0] 2 3 2 3 2 2 2 3 2 2 2" xfId="24824" xr:uid="{C1858BE0-0459-4074-9BF7-463AABE94570}"/>
    <cellStyle name="Millares [0] 2 3 2 3 2 2 2 3 2 2 3" xfId="33552" xr:uid="{3A97A150-5F44-4FDF-BA48-026C74E0AA6B}"/>
    <cellStyle name="Millares [0] 2 3 2 3 2 2 2 3 2 3" xfId="20058" xr:uid="{C16A01EA-A2C3-482B-92CE-7E5F7EFB8621}"/>
    <cellStyle name="Millares [0] 2 3 2 3 2 2 2 3 2 4" xfId="28922" xr:uid="{C6E03D93-1425-4212-9739-41FDDE07754A}"/>
    <cellStyle name="Millares [0] 2 3 2 3 2 2 2 3 3" xfId="12902" xr:uid="{90CA5B4A-9231-4140-929B-E112FC814DEB}"/>
    <cellStyle name="Millares [0] 2 3 2 3 2 2 2 3 3 2" xfId="22441" xr:uid="{B7697034-260B-45E9-A4BA-9B1960DA1852}"/>
    <cellStyle name="Millares [0] 2 3 2 3 2 2 2 3 3 3" xfId="31198" xr:uid="{F22B0258-14C6-4D38-AB60-3DB18DC1CC8C}"/>
    <cellStyle name="Millares [0] 2 3 2 3 2 2 2 3 4" xfId="17679" xr:uid="{1D7E8FA3-78C8-4084-9218-CC4CC7166B4F}"/>
    <cellStyle name="Millares [0] 2 3 2 3 2 2 2 3 5" xfId="26738" xr:uid="{619AC518-7E8F-4AC2-9DDD-8C9F5F887261}"/>
    <cellStyle name="Millares [0] 2 3 2 3 2 2 2 4" xfId="9318" xr:uid="{0D3F7E97-C2F0-4214-B510-967F9DD8CB72}"/>
    <cellStyle name="Millares [0] 2 3 2 3 2 2 2 4 2" xfId="14099" xr:uid="{E7581E6E-F96B-499F-A1E9-7FCEA633D99F}"/>
    <cellStyle name="Millares [0] 2 3 2 3 2 2 2 4 2 2" xfId="23633" xr:uid="{E580577B-ECB8-4B69-8F9D-C4BCC3C001FC}"/>
    <cellStyle name="Millares [0] 2 3 2 3 2 2 2 4 2 3" xfId="32363" xr:uid="{6C208302-2343-44B7-BED1-FF423CD709F0}"/>
    <cellStyle name="Millares [0] 2 3 2 3 2 2 2 4 3" xfId="18868" xr:uid="{2A2A856A-6D91-4D8A-AD73-BC383E351476}"/>
    <cellStyle name="Millares [0] 2 3 2 3 2 2 2 4 4" xfId="27803" xr:uid="{D003449E-45CE-492F-AE23-8C3B58528F6F}"/>
    <cellStyle name="Millares [0] 2 3 2 3 2 2 2 5" xfId="11709" xr:uid="{700E4FAB-9149-48AE-A2DB-5E8998C9DE22}"/>
    <cellStyle name="Millares [0] 2 3 2 3 2 2 2 5 2" xfId="21250" xr:uid="{08807D8E-3073-457A-AAF6-2602B520B76F}"/>
    <cellStyle name="Millares [0] 2 3 2 3 2 2 2 5 3" xfId="30080" xr:uid="{F65A3EA1-B512-400E-8A7B-B8177D2EAD79}"/>
    <cellStyle name="Millares [0] 2 3 2 3 2 2 2 6" xfId="16492" xr:uid="{2CBE72F9-8765-49E2-A4C7-7C38F924C796}"/>
    <cellStyle name="Millares [0] 2 3 2 3 2 2 2 7" xfId="25840" xr:uid="{2D213B6E-83F6-40E1-B2F0-DA109DA674C6}"/>
    <cellStyle name="Millares [0] 2 3 2 3 2 2 3" xfId="7232" xr:uid="{E2D4E836-8F0A-4311-9A3F-6ED1B0344F0A}"/>
    <cellStyle name="Millares [0] 2 3 2 3 2 2 3 2" xfId="8421" xr:uid="{D2F1EAAD-0040-44B5-9EEE-718D951E1972}"/>
    <cellStyle name="Millares [0] 2 3 2 3 2 2 3 2 2" xfId="10808" xr:uid="{437A9600-028F-495E-826F-3F992CEB3EE2}"/>
    <cellStyle name="Millares [0] 2 3 2 3 2 2 3 2 2 2" xfId="15595" xr:uid="{41FE179E-5B56-4081-A203-20E060B3AD55}"/>
    <cellStyle name="Millares [0] 2 3 2 3 2 2 3 2 2 2 2" xfId="25122" xr:uid="{3098CFE7-B50C-4E34-98A1-A16D9FE2B385}"/>
    <cellStyle name="Millares [0] 2 3 2 3 2 2 3 2 2 2 3" xfId="33850" xr:uid="{BFA18A79-5E13-4AA3-B3C1-089046E84B0D}"/>
    <cellStyle name="Millares [0] 2 3 2 3 2 2 3 2 2 3" xfId="20356" xr:uid="{E5D6BB57-053C-4E28-8201-EAD4B86785F2}"/>
    <cellStyle name="Millares [0] 2 3 2 3 2 2 3 2 2 4" xfId="29214" xr:uid="{B17B571C-7652-4F68-8EA1-9232228E0FA2}"/>
    <cellStyle name="Millares [0] 2 3 2 3 2 2 3 2 3" xfId="13199" xr:uid="{1D5708FA-4E2D-4C41-B274-087F97E2D576}"/>
    <cellStyle name="Millares [0] 2 3 2 3 2 2 3 2 3 2" xfId="22739" xr:uid="{B3BECDF4-A836-4D35-82AF-7204CAE3BFB8}"/>
    <cellStyle name="Millares [0] 2 3 2 3 2 2 3 2 3 3" xfId="31490" xr:uid="{6EE41BCB-0987-4172-A0F3-A60D293F9F6E}"/>
    <cellStyle name="Millares [0] 2 3 2 3 2 2 3 2 4" xfId="17976" xr:uid="{AC1A8087-7E33-4F42-A339-C6787B616711}"/>
    <cellStyle name="Millares [0] 2 3 2 3 2 2 3 2 5" xfId="27009" xr:uid="{DDD131F6-B8E8-4659-B8A7-1585C34E84CA}"/>
    <cellStyle name="Millares [0] 2 3 2 3 2 2 3 3" xfId="9614" xr:uid="{C18481B9-CCCD-4F22-947D-C2A7FD6C770A}"/>
    <cellStyle name="Millares [0] 2 3 2 3 2 2 3 3 2" xfId="14397" xr:uid="{D74ABD3D-07BA-43F9-998F-1BE01E453546}"/>
    <cellStyle name="Millares [0] 2 3 2 3 2 2 3 3 2 2" xfId="23931" xr:uid="{CA68B2AA-7ED4-45EA-960A-7FF6FA1D8F0F}"/>
    <cellStyle name="Millares [0] 2 3 2 3 2 2 3 3 2 3" xfId="32661" xr:uid="{A487CB1B-223F-43D9-A0DF-596E47407F25}"/>
    <cellStyle name="Millares [0] 2 3 2 3 2 2 3 3 3" xfId="19166" xr:uid="{9D601D51-0EE8-4C1D-AA0D-A2FF7F29C77A}"/>
    <cellStyle name="Millares [0] 2 3 2 3 2 2 3 3 4" xfId="28074" xr:uid="{CF0ADE16-C4BE-4AEE-9354-187D87990874}"/>
    <cellStyle name="Millares [0] 2 3 2 3 2 2 3 4" xfId="12005" xr:uid="{5647E3B2-89CD-4464-9AD6-18AB54E766FE}"/>
    <cellStyle name="Millares [0] 2 3 2 3 2 2 3 4 2" xfId="21548" xr:uid="{DA5211F8-9932-4A77-8C0C-2220726D665A}"/>
    <cellStyle name="Millares [0] 2 3 2 3 2 2 3 4 3" xfId="30351" xr:uid="{BBCBE3AC-16CD-4F60-B135-678129CE81C2}"/>
    <cellStyle name="Millares [0] 2 3 2 3 2 2 3 5" xfId="16789" xr:uid="{854570E0-94E8-48EB-B185-33D9751C1477}"/>
    <cellStyle name="Millares [0] 2 3 2 3 2 2 3 6" xfId="26043" xr:uid="{58018473-C05E-46B1-958A-E14B9D7E07BD}"/>
    <cellStyle name="Millares [0] 2 3 2 3 2 2 4" xfId="7828" xr:uid="{C8085D6E-AC95-4FC3-8344-4DB9C29B34D0}"/>
    <cellStyle name="Millares [0] 2 3 2 3 2 2 4 2" xfId="10214" xr:uid="{FC2A6E8F-56E8-4CEE-B53D-3C080003CED4}"/>
    <cellStyle name="Millares [0] 2 3 2 3 2 2 4 2 2" xfId="14999" xr:uid="{845EA588-50D9-429C-B837-E359010A9D4F}"/>
    <cellStyle name="Millares [0] 2 3 2 3 2 2 4 2 2 2" xfId="24527" xr:uid="{F05EB781-F8D7-40C4-AFB2-23472A63CB0F}"/>
    <cellStyle name="Millares [0] 2 3 2 3 2 2 4 2 2 3" xfId="33255" xr:uid="{B15D42B1-1C6D-47BB-9FE4-0DAC4D086365}"/>
    <cellStyle name="Millares [0] 2 3 2 3 2 2 4 2 3" xfId="19761" xr:uid="{F1FB1912-0B17-4943-9266-433D9D81B376}"/>
    <cellStyle name="Millares [0] 2 3 2 3 2 2 4 2 4" xfId="28625" xr:uid="{14954AB9-CAB6-417A-8C6C-1FEAE1386518}"/>
    <cellStyle name="Millares [0] 2 3 2 3 2 2 4 3" xfId="12605" xr:uid="{4874C648-8B9D-41FA-A9A7-42FB8A6D5C1F}"/>
    <cellStyle name="Millares [0] 2 3 2 3 2 2 4 3 2" xfId="22144" xr:uid="{83905B20-8BCF-4446-B550-F25757C81A92}"/>
    <cellStyle name="Millares [0] 2 3 2 3 2 2 4 3 3" xfId="30901" xr:uid="{DA4171D6-2D61-4F29-A563-75D1FB79C440}"/>
    <cellStyle name="Millares [0] 2 3 2 3 2 2 4 4" xfId="17383" xr:uid="{902B4B9C-7511-4ADB-A3D0-2066E92C4D54}"/>
    <cellStyle name="Millares [0] 2 3 2 3 2 2 4 5" xfId="26500" xr:uid="{E12505DC-8447-4614-9BD3-5446F6D915F0}"/>
    <cellStyle name="Millares [0] 2 3 2 3 2 2 5" xfId="9020" xr:uid="{7FFF791C-8001-44AD-A10D-44634C8AE5A9}"/>
    <cellStyle name="Millares [0] 2 3 2 3 2 2 5 2" xfId="13801" xr:uid="{FD534F85-7514-491E-8F24-60B321EBDA76}"/>
    <cellStyle name="Millares [0] 2 3 2 3 2 2 5 2 2" xfId="23336" xr:uid="{0C06AE7C-E8A3-4107-BDF4-9DBE0A968838}"/>
    <cellStyle name="Millares [0] 2 3 2 3 2 2 5 2 3" xfId="32067" xr:uid="{94F59289-12FC-4B1C-B2BC-99F6ECC25F0A}"/>
    <cellStyle name="Millares [0] 2 3 2 3 2 2 5 3" xfId="18571" xr:uid="{B8119AFA-8ED6-4C7B-A9DE-AF6A14CFD4E6}"/>
    <cellStyle name="Millares [0] 2 3 2 3 2 2 5 4" xfId="27558" xr:uid="{64C6796A-6A2C-4A74-BE04-6787D9D26BB3}"/>
    <cellStyle name="Millares [0] 2 3 2 3 2 2 6" xfId="11412" xr:uid="{89D69A3A-4A7D-4063-A167-D238A6011DAA}"/>
    <cellStyle name="Millares [0] 2 3 2 3 2 2 6 2" xfId="20954" xr:uid="{0009FAC3-21EF-46FE-A02E-5E7CFF659DC2}"/>
    <cellStyle name="Millares [0] 2 3 2 3 2 2 6 3" xfId="29804" xr:uid="{1B60CEF1-3683-49F6-8FBE-BB90D4E9A143}"/>
    <cellStyle name="Millares [0] 2 3 2 3 2 2 7" xfId="16195" xr:uid="{464ABA4D-EA22-4ED2-A6FC-1BC7BFA22E5E}"/>
    <cellStyle name="Millares [0] 2 3 2 3 2 2 8" xfId="25644" xr:uid="{F1B26A2C-53B1-4708-8D4F-C3ECF99F9998}"/>
    <cellStyle name="Millares [0] 2 3 2 3 2 3" xfId="6794" xr:uid="{55C2E58E-7BEC-4EFA-AB91-D95EDD0C4174}"/>
    <cellStyle name="Millares [0] 2 3 2 3 2 3 2" xfId="7380" xr:uid="{58B4687C-CA17-476A-9E0D-E1644B72B9CD}"/>
    <cellStyle name="Millares [0] 2 3 2 3 2 3 2 2" xfId="8569" xr:uid="{B1A13728-5456-4A0A-8879-76A4FD535B9F}"/>
    <cellStyle name="Millares [0] 2 3 2 3 2 3 2 2 2" xfId="10956" xr:uid="{A684C99D-C1C0-49C7-B9A7-F25C1C45A829}"/>
    <cellStyle name="Millares [0] 2 3 2 3 2 3 2 2 2 2" xfId="15744" xr:uid="{190A9C6A-68B6-47A4-A347-09CAE2E0B84E}"/>
    <cellStyle name="Millares [0] 2 3 2 3 2 3 2 2 2 2 2" xfId="25271" xr:uid="{C98EECC2-29EE-4B10-9EDA-395D8E23F85A}"/>
    <cellStyle name="Millares [0] 2 3 2 3 2 3 2 2 2 2 3" xfId="33999" xr:uid="{E5BBC99D-2625-4AA4-896C-6ADC41604B92}"/>
    <cellStyle name="Millares [0] 2 3 2 3 2 3 2 2 2 3" xfId="20505" xr:uid="{3786F422-66B4-4622-A694-4D846F13A1F6}"/>
    <cellStyle name="Millares [0] 2 3 2 3 2 3 2 2 2 4" xfId="29363" xr:uid="{0CBD2253-53F7-4040-ABD2-9910E075B9AA}"/>
    <cellStyle name="Millares [0] 2 3 2 3 2 3 2 2 3" xfId="13347" xr:uid="{CB7EB0A9-A093-434E-A796-282FE4C5FFDB}"/>
    <cellStyle name="Millares [0] 2 3 2 3 2 3 2 2 3 2" xfId="22888" xr:uid="{B2A150DF-2666-4E2F-979D-D1924EC0A9EE}"/>
    <cellStyle name="Millares [0] 2 3 2 3 2 3 2 2 3 3" xfId="31639" xr:uid="{F4C4C1E6-9838-4C6B-872A-9D834DF06275}"/>
    <cellStyle name="Millares [0] 2 3 2 3 2 3 2 2 4" xfId="18124" xr:uid="{5D383C69-172C-4FCE-9818-AE6BD383217C}"/>
    <cellStyle name="Millares [0] 2 3 2 3 2 3 2 2 5" xfId="27139" xr:uid="{920A41AE-2E00-46CB-B11A-28D62E156FA0}"/>
    <cellStyle name="Millares [0] 2 3 2 3 2 3 2 3" xfId="9762" xr:uid="{BADED7C3-4DC5-4BD1-A0E2-9E40EA1EBB88}"/>
    <cellStyle name="Millares [0] 2 3 2 3 2 3 2 3 2" xfId="14546" xr:uid="{CA07E8B8-556F-4083-8D7C-855069D6E5E8}"/>
    <cellStyle name="Millares [0] 2 3 2 3 2 3 2 3 2 2" xfId="24080" xr:uid="{CBBCC405-C613-4056-9A2B-730761A0BA62}"/>
    <cellStyle name="Millares [0] 2 3 2 3 2 3 2 3 2 3" xfId="32810" xr:uid="{9D8E19D0-5FFC-4BAF-9FC4-C6155E6644CC}"/>
    <cellStyle name="Millares [0] 2 3 2 3 2 3 2 3 3" xfId="19315" xr:uid="{F9860407-30DF-4102-90EE-95EF22577F43}"/>
    <cellStyle name="Millares [0] 2 3 2 3 2 3 2 3 4" xfId="28204" xr:uid="{0E4097E5-C20C-41AC-BAF0-769C31B58C8B}"/>
    <cellStyle name="Millares [0] 2 3 2 3 2 3 2 4" xfId="12153" xr:uid="{2BB7EE7B-93DB-437C-B9F9-3ADB8C0E6C8A}"/>
    <cellStyle name="Millares [0] 2 3 2 3 2 3 2 4 2" xfId="21697" xr:uid="{7C88F1BF-AC4E-4035-98F0-546347E8DBD4}"/>
    <cellStyle name="Millares [0] 2 3 2 3 2 3 2 4 3" xfId="30481" xr:uid="{ABCF7F50-7B47-4089-B4BD-70BEF9E9A0F4}"/>
    <cellStyle name="Millares [0] 2 3 2 3 2 3 2 5" xfId="16937" xr:uid="{3F275B29-3582-4A55-889F-26823CFFA38C}"/>
    <cellStyle name="Millares [0] 2 3 2 3 2 3 2 6" xfId="26156" xr:uid="{250A8CA1-E7C0-4F88-897E-72D0C76B86EA}"/>
    <cellStyle name="Millares [0] 2 3 2 3 2 3 3" xfId="7977" xr:uid="{A67309FF-9C0E-4066-BACD-AB6B5193978D}"/>
    <cellStyle name="Millares [0] 2 3 2 3 2 3 3 2" xfId="10363" xr:uid="{E77B0FFB-3BF6-4CD0-8570-5111F1FBD9E5}"/>
    <cellStyle name="Millares [0] 2 3 2 3 2 3 3 2 2" xfId="15149" xr:uid="{B1100A62-C6FB-45BF-A6B9-D97052CE676D}"/>
    <cellStyle name="Millares [0] 2 3 2 3 2 3 3 2 2 2" xfId="24676" xr:uid="{0AF71EB0-8B4F-42BE-B8F1-3A4E8CA80BB6}"/>
    <cellStyle name="Millares [0] 2 3 2 3 2 3 3 2 2 3" xfId="33404" xr:uid="{6AE369EA-CCBE-4373-890C-498A15D983EA}"/>
    <cellStyle name="Millares [0] 2 3 2 3 2 3 3 2 3" xfId="19910" xr:uid="{ADFC472E-BAFB-47E2-BB79-1BDD87BEF4D1}"/>
    <cellStyle name="Millares [0] 2 3 2 3 2 3 3 2 4" xfId="28774" xr:uid="{AB70367B-4E31-41A9-AA86-CCAD6E1F5A29}"/>
    <cellStyle name="Millares [0] 2 3 2 3 2 3 3 3" xfId="12754" xr:uid="{569DA938-C18E-456D-97FB-2F3C52EB1BA1}"/>
    <cellStyle name="Millares [0] 2 3 2 3 2 3 3 3 2" xfId="22293" xr:uid="{056CD58B-BFBD-453D-8644-B1E3261C3D05}"/>
    <cellStyle name="Millares [0] 2 3 2 3 2 3 3 3 3" xfId="31050" xr:uid="{108BCB02-2E01-477E-AB08-E05A9E8CED4B}"/>
    <cellStyle name="Millares [0] 2 3 2 3 2 3 3 4" xfId="17531" xr:uid="{57EDE7DF-BDB9-48E5-B4A4-AAD3DE891314}"/>
    <cellStyle name="Millares [0] 2 3 2 3 2 3 3 5" xfId="26613" xr:uid="{D0C748BA-F445-433A-ACBF-8135983D5E0F}"/>
    <cellStyle name="Millares [0] 2 3 2 3 2 3 4" xfId="9170" xr:uid="{6C2D977C-3010-4DBB-B5C5-1171211D8805}"/>
    <cellStyle name="Millares [0] 2 3 2 3 2 3 4 2" xfId="13951" xr:uid="{CE9297A9-BC83-4FAA-B829-2E16BAF44A68}"/>
    <cellStyle name="Millares [0] 2 3 2 3 2 3 4 2 2" xfId="23485" xr:uid="{BE10E3DE-0910-4A49-AD7C-971B5F5A908C}"/>
    <cellStyle name="Millares [0] 2 3 2 3 2 3 4 2 3" xfId="32215" xr:uid="{8469A443-446F-435F-A3CF-180875E65F07}"/>
    <cellStyle name="Millares [0] 2 3 2 3 2 3 4 3" xfId="18720" xr:uid="{06EE62E2-EA9E-4851-9A67-43D131BE9DC1}"/>
    <cellStyle name="Millares [0] 2 3 2 3 2 3 4 4" xfId="27678" xr:uid="{59FA47A9-6F14-459E-BB04-A82F58AA10F7}"/>
    <cellStyle name="Millares [0] 2 3 2 3 2 3 5" xfId="11561" xr:uid="{344D6B48-8838-4E18-8B8B-D9826D696AB2}"/>
    <cellStyle name="Millares [0] 2 3 2 3 2 3 5 2" xfId="21102" xr:uid="{61EFE584-00AA-44E7-BEE3-3AB03F5C6872}"/>
    <cellStyle name="Millares [0] 2 3 2 3 2 3 5 3" xfId="29933" xr:uid="{DC94D7CC-71DD-4E30-98BB-0CD04E2E1439}"/>
    <cellStyle name="Millares [0] 2 3 2 3 2 3 6" xfId="16344" xr:uid="{81631F92-6170-4C42-BC01-1E10B0AA7AAA}"/>
    <cellStyle name="Millares [0] 2 3 2 3 2 3 7" xfId="25739" xr:uid="{9A08A26B-0BA8-4845-BC43-F3DD45974226}"/>
    <cellStyle name="Millares [0] 2 3 2 3 2 4" xfId="7087" xr:uid="{D4BFBB8E-D082-474C-AFFB-7B7C9A8CABCF}"/>
    <cellStyle name="Millares [0] 2 3 2 3 2 4 2" xfId="8274" xr:uid="{4AF7325B-2FAF-418D-B25D-DB161CD9EDFA}"/>
    <cellStyle name="Millares [0] 2 3 2 3 2 4 2 2" xfId="10661" xr:uid="{09077D04-B41C-4A1A-A97F-33AD90B2DBA4}"/>
    <cellStyle name="Millares [0] 2 3 2 3 2 4 2 2 2" xfId="15447" xr:uid="{85251858-E89C-4E81-B032-B6321B816AC8}"/>
    <cellStyle name="Millares [0] 2 3 2 3 2 4 2 2 2 2" xfId="24974" xr:uid="{A4E1A991-E250-4594-9C90-4E62B9D898E8}"/>
    <cellStyle name="Millares [0] 2 3 2 3 2 4 2 2 2 3" xfId="33702" xr:uid="{F49B9E62-102F-4798-8351-E9775FA68AB8}"/>
    <cellStyle name="Millares [0] 2 3 2 3 2 4 2 2 3" xfId="20208" xr:uid="{A236DA82-1194-449E-B90D-843840907A02}"/>
    <cellStyle name="Millares [0] 2 3 2 3 2 4 2 2 4" xfId="29066" xr:uid="{1B075FAD-325F-4A20-A215-29E18D39FBB1}"/>
    <cellStyle name="Millares [0] 2 3 2 3 2 4 2 3" xfId="13052" xr:uid="{0D190CEF-5AAF-4E9F-873C-9F23AA7D1784}"/>
    <cellStyle name="Millares [0] 2 3 2 3 2 4 2 3 2" xfId="22591" xr:uid="{959CB1F4-58C4-4AFB-9688-D64C8D830667}"/>
    <cellStyle name="Millares [0] 2 3 2 3 2 4 2 3 3" xfId="31342" xr:uid="{0E5EEECA-1A67-4CF1-9B6F-4E4189B5E4F8}"/>
    <cellStyle name="Millares [0] 2 3 2 3 2 4 2 4" xfId="17829" xr:uid="{C2D069E0-2451-4B0E-AAB4-E7F854FCF211}"/>
    <cellStyle name="Millares [0] 2 3 2 3 2 4 2 5" xfId="26861" xr:uid="{C95580BC-C619-4162-B3D5-9A2AF414C1CC}"/>
    <cellStyle name="Millares [0] 2 3 2 3 2 4 3" xfId="9467" xr:uid="{8ED15B6E-8323-430B-9EED-D12EF7F2C92B}"/>
    <cellStyle name="Millares [0] 2 3 2 3 2 4 3 2" xfId="14249" xr:uid="{CA01373B-4138-44C8-8359-67232C8E9D3A}"/>
    <cellStyle name="Millares [0] 2 3 2 3 2 4 3 2 2" xfId="23783" xr:uid="{80B7C84C-F394-4523-888C-DCBCBE3FEA19}"/>
    <cellStyle name="Millares [0] 2 3 2 3 2 4 3 2 3" xfId="32513" xr:uid="{26D5CBC9-560E-4C1E-B5A4-7BF93C10A93D}"/>
    <cellStyle name="Millares [0] 2 3 2 3 2 4 3 3" xfId="19018" xr:uid="{9C5006F5-5112-4554-9E79-74299FB30195}"/>
    <cellStyle name="Millares [0] 2 3 2 3 2 4 3 4" xfId="27926" xr:uid="{E13CC7BD-B6F4-4E4F-90A8-CBFD0865DFD7}"/>
    <cellStyle name="Millares [0] 2 3 2 3 2 4 4" xfId="11858" xr:uid="{A993E22A-1B7C-4CEF-B4FD-8BCB00BF6DE0}"/>
    <cellStyle name="Millares [0] 2 3 2 3 2 4 4 2" xfId="21400" xr:uid="{E16AD052-F305-4E48-97D8-A00E1481A020}"/>
    <cellStyle name="Millares [0] 2 3 2 3 2 4 4 3" xfId="30203" xr:uid="{51356352-FD7B-40B2-98C5-67993310DDC2}"/>
    <cellStyle name="Millares [0] 2 3 2 3 2 4 5" xfId="16642" xr:uid="{FC917FCA-D7DD-49EE-9103-0853E26643F5}"/>
    <cellStyle name="Millares [0] 2 3 2 3 2 4 6" xfId="25941" xr:uid="{261028F1-C0EF-4552-B11E-CF2543567DAE}"/>
    <cellStyle name="Millares [0] 2 3 2 3 2 5" xfId="7679" xr:uid="{3B4670D5-E372-4F58-AE3E-384DC65E2383}"/>
    <cellStyle name="Millares [0] 2 3 2 3 2 5 2" xfId="10063" xr:uid="{FEDF7E3D-F44A-47E9-86CA-0C870032C994}"/>
    <cellStyle name="Millares [0] 2 3 2 3 2 5 2 2" xfId="14848" xr:uid="{27704CB6-F143-4AC2-BA8C-1DC964DA9622}"/>
    <cellStyle name="Millares [0] 2 3 2 3 2 5 2 2 2" xfId="24379" xr:uid="{4D3A64E6-FB59-42E8-8DA2-F6D5C6A14A91}"/>
    <cellStyle name="Millares [0] 2 3 2 3 2 5 2 2 3" xfId="33107" xr:uid="{E013D884-DFFA-4854-AE12-A49A73B0A691}"/>
    <cellStyle name="Millares [0] 2 3 2 3 2 5 2 3" xfId="19614" xr:uid="{8799687B-34E6-42DD-90AD-988B5BD5D012}"/>
    <cellStyle name="Millares [0] 2 3 2 3 2 5 2 4" xfId="28478" xr:uid="{F7CCD4D1-6124-4336-8451-0DADBB6AF6C8}"/>
    <cellStyle name="Millares [0] 2 3 2 3 2 5 3" xfId="12454" xr:uid="{1484A9FB-A628-431D-AF34-B72132DDECC4}"/>
    <cellStyle name="Millares [0] 2 3 2 3 2 5 3 2" xfId="21996" xr:uid="{41DD6DB9-3517-422F-A1BF-1AF88244F1E5}"/>
    <cellStyle name="Millares [0] 2 3 2 3 2 5 3 3" xfId="30753" xr:uid="{371FF594-0187-47CF-BED9-FF25349730E8}"/>
    <cellStyle name="Millares [0] 2 3 2 3 2 5 4" xfId="17236" xr:uid="{E322C0B6-46AD-4C97-AC0E-088C8AA2E388}"/>
    <cellStyle name="Millares [0] 2 3 2 3 2 5 5" xfId="26397" xr:uid="{3D225C7F-76CA-4FA4-984F-3CDF87C61E5F}"/>
    <cellStyle name="Millares [0] 2 3 2 3 2 6" xfId="8869" xr:uid="{D8C4DF09-2534-4C97-AE9E-72233858331E}"/>
    <cellStyle name="Millares [0] 2 3 2 3 2 6 2" xfId="13650" xr:uid="{567FCB0C-6DC1-4CC0-A31B-74DA322BB539}"/>
    <cellStyle name="Millares [0] 2 3 2 3 2 6 2 2" xfId="23188" xr:uid="{E426556A-D151-42A6-8A7A-8F646839E432}"/>
    <cellStyle name="Millares [0] 2 3 2 3 2 6 2 3" xfId="31919" xr:uid="{8E0823FA-6EDF-4B5C-BE6D-1C5A6176DD5E}"/>
    <cellStyle name="Millares [0] 2 3 2 3 2 6 3" xfId="18424" xr:uid="{7A1290E5-289D-42DB-913E-4223768486AD}"/>
    <cellStyle name="Millares [0] 2 3 2 3 2 6 4" xfId="27433" xr:uid="{FBEDE954-12F8-4CB4-A857-B1087902C3C1}"/>
    <cellStyle name="Millares [0] 2 3 2 3 2 7" xfId="11260" xr:uid="{F61C475E-A3E4-477E-8CC8-56C033FD819E}"/>
    <cellStyle name="Millares [0] 2 3 2 3 2 7 2" xfId="20806" xr:uid="{4E2471FF-86F5-4322-BFFC-4FF767DFFE12}"/>
    <cellStyle name="Millares [0] 2 3 2 3 2 7 3" xfId="29656" xr:uid="{3008C3E8-F397-4279-A0C7-26AC9285F80E}"/>
    <cellStyle name="Millares [0] 2 3 2 3 2 8" xfId="16047" xr:uid="{7766757A-AD43-4725-9067-862937A4128E}"/>
    <cellStyle name="Millares [0] 2 3 2 3 2 9" xfId="25546" xr:uid="{29070CAA-F2C8-4183-B4B0-11080805FAA6}"/>
    <cellStyle name="Millares [0] 2 3 2 3 3" xfId="6578" xr:uid="{054913BC-1772-467A-BB1F-B6232DF076C0}"/>
    <cellStyle name="Millares [0] 2 3 2 3 3 2" xfId="6867" xr:uid="{C5B5D07F-1ECE-42BB-8759-45DE0E923123}"/>
    <cellStyle name="Millares [0] 2 3 2 3 3 2 2" xfId="7455" xr:uid="{49F5F3DB-BD23-4F89-824E-4C2740C0B801}"/>
    <cellStyle name="Millares [0] 2 3 2 3 3 2 2 2" xfId="8644" xr:uid="{0384E8E0-A8FD-49AC-A24E-F7BE35A6B5FC}"/>
    <cellStyle name="Millares [0] 2 3 2 3 3 2 2 2 2" xfId="11031" xr:uid="{9BAEFF94-3B19-409A-BC36-7CEBAC99E34B}"/>
    <cellStyle name="Millares [0] 2 3 2 3 3 2 2 2 2 2" xfId="15819" xr:uid="{91AC1FE1-EEA6-4F59-8FB4-2C7E482910FD}"/>
    <cellStyle name="Millares [0] 2 3 2 3 3 2 2 2 2 2 2" xfId="25346" xr:uid="{873B98AC-A0C4-4B12-B3EA-F98CC4F27D50}"/>
    <cellStyle name="Millares [0] 2 3 2 3 3 2 2 2 2 2 3" xfId="34074" xr:uid="{B7CD7194-196B-422C-85DE-751B59DE3F4A}"/>
    <cellStyle name="Millares [0] 2 3 2 3 3 2 2 2 2 3" xfId="20580" xr:uid="{2DCA0D52-8BF6-482D-9D47-6062A18A6117}"/>
    <cellStyle name="Millares [0] 2 3 2 3 3 2 2 2 2 4" xfId="29438" xr:uid="{464E2EB2-4244-4404-8556-D6B2EE5B22FB}"/>
    <cellStyle name="Millares [0] 2 3 2 3 3 2 2 2 3" xfId="13422" xr:uid="{6E6104A9-A096-4E1A-98A9-7279E546CB6B}"/>
    <cellStyle name="Millares [0] 2 3 2 3 3 2 2 2 3 2" xfId="22963" xr:uid="{1F5CDEE1-5877-4578-A1D0-F55AF78E0500}"/>
    <cellStyle name="Millares [0] 2 3 2 3 3 2 2 2 3 3" xfId="31714" xr:uid="{85E8A9F2-63D4-4073-A7F7-201A0473B951}"/>
    <cellStyle name="Millares [0] 2 3 2 3 3 2 2 2 4" xfId="18199" xr:uid="{24FC5E10-AB50-4656-92AF-4C0C7A8E4D13}"/>
    <cellStyle name="Millares [0] 2 3 2 3 3 2 2 2 5" xfId="27213" xr:uid="{5158025B-8765-46E6-A3CD-B493AF4DAE75}"/>
    <cellStyle name="Millares [0] 2 3 2 3 3 2 2 3" xfId="9837" xr:uid="{16966D83-9206-46B8-8327-0BE8B519535F}"/>
    <cellStyle name="Millares [0] 2 3 2 3 3 2 2 3 2" xfId="14621" xr:uid="{6C04D0B2-7FF6-40EA-94AE-18BA5B4422E9}"/>
    <cellStyle name="Millares [0] 2 3 2 3 3 2 2 3 2 2" xfId="24155" xr:uid="{9AA4532D-EF80-41CA-9810-549836CBB0AA}"/>
    <cellStyle name="Millares [0] 2 3 2 3 3 2 2 3 2 3" xfId="32885" xr:uid="{389CB019-EAFB-4D9E-8EB2-2821FF6D3127}"/>
    <cellStyle name="Millares [0] 2 3 2 3 3 2 2 3 3" xfId="19390" xr:uid="{231CD18E-E604-4BB2-99E3-0FBA39897AB1}"/>
    <cellStyle name="Millares [0] 2 3 2 3 3 2 2 3 4" xfId="28278" xr:uid="{F64A39A3-FB4E-4BFC-83AB-00E8F6C1B2EE}"/>
    <cellStyle name="Millares [0] 2 3 2 3 3 2 2 4" xfId="12228" xr:uid="{562AFBD1-0BE3-4CCB-A859-BC99AB86626B}"/>
    <cellStyle name="Millares [0] 2 3 2 3 3 2 2 4 2" xfId="21772" xr:uid="{E7DCBB8A-E7CE-45AB-8342-A49B7D2F08FA}"/>
    <cellStyle name="Millares [0] 2 3 2 3 3 2 2 4 3" xfId="30555" xr:uid="{FCBE0228-DC1F-4D97-A1EE-F81BBED48D43}"/>
    <cellStyle name="Millares [0] 2 3 2 3 3 2 2 5" xfId="17012" xr:uid="{CEEE6999-73E7-4E0A-A275-1EAA3E4B836D}"/>
    <cellStyle name="Millares [0] 2 3 2 3 3 2 2 6" xfId="26215" xr:uid="{E1CA4CDF-C9C6-4E14-937E-C67CEEE18499}"/>
    <cellStyle name="Millares [0] 2 3 2 3 3 2 3" xfId="8052" xr:uid="{9D3FE311-E4C0-4D15-B70E-E989DBC0F1B1}"/>
    <cellStyle name="Millares [0] 2 3 2 3 3 2 3 2" xfId="10438" xr:uid="{B1F94577-A4E6-4B43-8B54-613C4BD1F868}"/>
    <cellStyle name="Millares [0] 2 3 2 3 3 2 3 2 2" xfId="15224" xr:uid="{5ED3A15E-2C51-4A8A-97A5-95B21E7EAE1E}"/>
    <cellStyle name="Millares [0] 2 3 2 3 3 2 3 2 2 2" xfId="24751" xr:uid="{1BFABEAA-31C2-4E54-A7EF-6F4CF7181986}"/>
    <cellStyle name="Millares [0] 2 3 2 3 3 2 3 2 2 3" xfId="33479" xr:uid="{B5F44589-D772-4A58-8225-42739660D1EF}"/>
    <cellStyle name="Millares [0] 2 3 2 3 3 2 3 2 3" xfId="19985" xr:uid="{9C2003D7-B012-40F5-B076-6C03F4F366EA}"/>
    <cellStyle name="Millares [0] 2 3 2 3 3 2 3 2 4" xfId="28849" xr:uid="{853E07FA-CBE6-4E0A-8FED-38AE47E4E317}"/>
    <cellStyle name="Millares [0] 2 3 2 3 3 2 3 3" xfId="12829" xr:uid="{1D68585A-3682-46E8-A768-ACCD986FB312}"/>
    <cellStyle name="Millares [0] 2 3 2 3 3 2 3 3 2" xfId="22368" xr:uid="{3E59CEF4-FBF8-4D64-A9EC-9E782CE4C365}"/>
    <cellStyle name="Millares [0] 2 3 2 3 3 2 3 3 3" xfId="31125" xr:uid="{9D99DC61-E9FA-487E-84FE-B40DFB0604C2}"/>
    <cellStyle name="Millares [0] 2 3 2 3 3 2 3 4" xfId="17606" xr:uid="{8F1F7699-8B83-4E9A-9416-4E049E00BFCC}"/>
    <cellStyle name="Millares [0] 2 3 2 3 3 2 3 5" xfId="26672" xr:uid="{0301D302-01DB-457E-8927-7B8E41EC5F80}"/>
    <cellStyle name="Millares [0] 2 3 2 3 3 2 4" xfId="9245" xr:uid="{A0D2522B-3D9B-4663-B6EF-B0E3516DCA6B}"/>
    <cellStyle name="Millares [0] 2 3 2 3 3 2 4 2" xfId="14026" xr:uid="{DF8D30F9-2EBB-4FAB-BD1F-455903E4ACD0}"/>
    <cellStyle name="Millares [0] 2 3 2 3 3 2 4 2 2" xfId="23560" xr:uid="{42249DEA-B7E4-47FB-A66A-12F5E25059BD}"/>
    <cellStyle name="Millares [0] 2 3 2 3 3 2 4 2 3" xfId="32290" xr:uid="{F75BBFF7-2A85-456E-8F9A-E588B7FB40A6}"/>
    <cellStyle name="Millares [0] 2 3 2 3 3 2 4 3" xfId="18795" xr:uid="{253E9EB3-C7A4-47E9-B89E-9ABE52A70FEC}"/>
    <cellStyle name="Millares [0] 2 3 2 3 3 2 4 4" xfId="27737" xr:uid="{C834C4F0-3225-4F15-BD4E-FF973AF4467F}"/>
    <cellStyle name="Millares [0] 2 3 2 3 3 2 5" xfId="11636" xr:uid="{7EF3D268-E816-4436-97D7-A181C6F3C2BA}"/>
    <cellStyle name="Millares [0] 2 3 2 3 3 2 5 2" xfId="21177" xr:uid="{3881595F-774B-4AD3-8A5C-8D9CE591DBCF}"/>
    <cellStyle name="Millares [0] 2 3 2 3 3 2 5 3" xfId="30007" xr:uid="{4576D21A-6359-4E06-8D91-7DF2DAA92622}"/>
    <cellStyle name="Millares [0] 2 3 2 3 3 2 6" xfId="16419" xr:uid="{798E9DF5-5E21-4151-82D5-8061ED16BBEE}"/>
    <cellStyle name="Millares [0] 2 3 2 3 3 2 7" xfId="25788" xr:uid="{DBA73760-0F45-4E55-8F0F-A91CF2675B02}"/>
    <cellStyle name="Millares [0] 2 3 2 3 3 3" xfId="7159" xr:uid="{02622D40-2D37-40D7-B60A-BFDB2842CAE3}"/>
    <cellStyle name="Millares [0] 2 3 2 3 3 3 2" xfId="8348" xr:uid="{C61C636F-7841-4670-BE9E-013AB1EEF357}"/>
    <cellStyle name="Millares [0] 2 3 2 3 3 3 2 2" xfId="10735" xr:uid="{A44A0614-8DAA-45BA-B1B9-C98C07F7270E}"/>
    <cellStyle name="Millares [0] 2 3 2 3 3 3 2 2 2" xfId="15522" xr:uid="{57E98548-56A4-4581-8EE2-AAE2B190A1BE}"/>
    <cellStyle name="Millares [0] 2 3 2 3 3 3 2 2 2 2" xfId="25049" xr:uid="{9ADB6FBE-A5AA-489F-A3DB-076F5A3E30D5}"/>
    <cellStyle name="Millares [0] 2 3 2 3 3 3 2 2 2 3" xfId="33777" xr:uid="{C8027B18-F4DF-44A5-81FD-06AF7AEE0140}"/>
    <cellStyle name="Millares [0] 2 3 2 3 3 3 2 2 3" xfId="20283" xr:uid="{74D7F368-E0A8-4BAA-9521-4673DD9D08CB}"/>
    <cellStyle name="Millares [0] 2 3 2 3 3 3 2 2 4" xfId="29141" xr:uid="{660B3FD5-7FBD-49A5-A3FD-AB87664BC3D5}"/>
    <cellStyle name="Millares [0] 2 3 2 3 3 3 2 3" xfId="13126" xr:uid="{822034C3-0C64-4115-BCD6-9D2CED9A2938}"/>
    <cellStyle name="Millares [0] 2 3 2 3 3 3 2 3 2" xfId="22666" xr:uid="{428EDDA0-A9C5-46A4-8E32-FF7BEC1E0B17}"/>
    <cellStyle name="Millares [0] 2 3 2 3 3 3 2 3 3" xfId="31417" xr:uid="{C01B31A2-105F-4B85-ABA4-17A9F9491D6A}"/>
    <cellStyle name="Millares [0] 2 3 2 3 3 3 2 4" xfId="17903" xr:uid="{3975C4C4-86E0-45B6-BCBC-A809988C7D87}"/>
    <cellStyle name="Millares [0] 2 3 2 3 3 3 2 5" xfId="26936" xr:uid="{7322E49B-83E0-442F-A98F-FD074DDE52BB}"/>
    <cellStyle name="Millares [0] 2 3 2 3 3 3 3" xfId="9541" xr:uid="{5FD3823E-6C14-43DC-A941-270320F6A24F}"/>
    <cellStyle name="Millares [0] 2 3 2 3 3 3 3 2" xfId="14324" xr:uid="{10F2ACCD-2D9D-46D3-8207-A7D220925637}"/>
    <cellStyle name="Millares [0] 2 3 2 3 3 3 3 2 2" xfId="23858" xr:uid="{C166B42D-1926-43F3-A692-1E76EC8C8656}"/>
    <cellStyle name="Millares [0] 2 3 2 3 3 3 3 2 3" xfId="32588" xr:uid="{AB7C2439-D9D5-46CF-9BBE-4B3EE7E784E4}"/>
    <cellStyle name="Millares [0] 2 3 2 3 3 3 3 3" xfId="19093" xr:uid="{EAA33B8D-83B9-4B24-98BC-2B9392C06E95}"/>
    <cellStyle name="Millares [0] 2 3 2 3 3 3 3 4" xfId="28001" xr:uid="{1F15C9BA-A013-4D92-8F8F-5638784718BE}"/>
    <cellStyle name="Millares [0] 2 3 2 3 3 3 4" xfId="11932" xr:uid="{859B8D17-2C75-4EE9-B5C3-57A5CBA24D66}"/>
    <cellStyle name="Millares [0] 2 3 2 3 3 3 4 2" xfId="21475" xr:uid="{7EA25C79-8337-41EB-B346-ECE04994AF62}"/>
    <cellStyle name="Millares [0] 2 3 2 3 3 3 4 3" xfId="30278" xr:uid="{685D2B2F-A8FE-4519-83F6-3086231FB986}"/>
    <cellStyle name="Millares [0] 2 3 2 3 3 3 5" xfId="16716" xr:uid="{C436E493-5BDA-46EC-B374-82AD16F23B46}"/>
    <cellStyle name="Millares [0] 2 3 2 3 3 3 6" xfId="25991" xr:uid="{4C3B36B8-3825-421C-A4C1-B1511360AA12}"/>
    <cellStyle name="Millares [0] 2 3 2 3 3 4" xfId="7753" xr:uid="{839F9ED6-00DB-44FC-A3CF-984A6A1B1502}"/>
    <cellStyle name="Millares [0] 2 3 2 3 3 4 2" xfId="10139" xr:uid="{CCFC41C1-B47A-45E3-A12A-6C9868ECAA42}"/>
    <cellStyle name="Millares [0] 2 3 2 3 3 4 2 2" xfId="14924" xr:uid="{0869296D-1C3F-49AF-9C14-93B2D692F49F}"/>
    <cellStyle name="Millares [0] 2 3 2 3 3 4 2 2 2" xfId="24454" xr:uid="{23FF9323-8594-4A02-BE19-EB7D003A4D53}"/>
    <cellStyle name="Millares [0] 2 3 2 3 3 4 2 2 3" xfId="33182" xr:uid="{46E34C64-D8B5-4E49-A9C2-E676ED7246EE}"/>
    <cellStyle name="Millares [0] 2 3 2 3 3 4 2 3" xfId="19688" xr:uid="{A657A058-7AB5-4B57-A182-2EB0AB251D82}"/>
    <cellStyle name="Millares [0] 2 3 2 3 3 4 2 4" xfId="28552" xr:uid="{54BDD6B8-38DF-429D-A2D1-F6F3118B60F5}"/>
    <cellStyle name="Millares [0] 2 3 2 3 3 4 3" xfId="12530" xr:uid="{B7AD09B6-BB63-450A-ACC8-1051D0035BC8}"/>
    <cellStyle name="Millares [0] 2 3 2 3 3 4 3 2" xfId="22071" xr:uid="{B6763282-14F5-4360-A7F7-8373503210C5}"/>
    <cellStyle name="Millares [0] 2 3 2 3 3 4 3 3" xfId="30828" xr:uid="{D1314AD7-761F-4158-B9FB-3742D25C5F7C}"/>
    <cellStyle name="Millares [0] 2 3 2 3 3 4 4" xfId="17310" xr:uid="{82038698-C19A-4EA0-A38A-63EF009F7F0B}"/>
    <cellStyle name="Millares [0] 2 3 2 3 3 4 5" xfId="26448" xr:uid="{022754C5-07D0-4C32-9389-DD223B29A7F3}"/>
    <cellStyle name="Millares [0] 2 3 2 3 3 5" xfId="8945" xr:uid="{102E0D1E-D008-476A-93EA-807845E24004}"/>
    <cellStyle name="Millares [0] 2 3 2 3 3 5 2" xfId="13726" xr:uid="{80D50D12-A0E0-4876-A470-B9F8F3F4DB8E}"/>
    <cellStyle name="Millares [0] 2 3 2 3 3 5 2 2" xfId="23263" xr:uid="{266F9F75-CFC0-4368-AF95-339AC22680C1}"/>
    <cellStyle name="Millares [0] 2 3 2 3 3 5 2 3" xfId="31994" xr:uid="{78AF1D76-1E5D-4D38-A909-6EDFD652EFFA}"/>
    <cellStyle name="Millares [0] 2 3 2 3 3 5 3" xfId="18498" xr:uid="{6E3FCA87-FFB2-4428-B8ED-C6ADAB4FBA3B}"/>
    <cellStyle name="Millares [0] 2 3 2 3 3 5 4" xfId="27492" xr:uid="{66A15797-7F4B-4064-9C5E-35F2DC113FBA}"/>
    <cellStyle name="Millares [0] 2 3 2 3 3 6" xfId="11337" xr:uid="{6F91EFEA-96DB-4139-B5FB-930B738A8EFB}"/>
    <cellStyle name="Millares [0] 2 3 2 3 3 6 2" xfId="20881" xr:uid="{89B775F5-1001-43BD-9DCD-9F85C6BD4A56}"/>
    <cellStyle name="Millares [0] 2 3 2 3 3 6 3" xfId="29731" xr:uid="{C76576AB-5681-4CC0-AE29-E695E833CCA1}"/>
    <cellStyle name="Millares [0] 2 3 2 3 3 7" xfId="16122" xr:uid="{369DA831-0BCD-44CA-B7D1-C053371F76D1}"/>
    <cellStyle name="Millares [0] 2 3 2 3 3 8" xfId="25597" xr:uid="{2909BDAF-2F9D-44D7-820A-B3C3F1E18CE8}"/>
    <cellStyle name="Millares [0] 2 3 2 3 4" xfId="6723" xr:uid="{586250AB-D930-4EA7-BEF5-0F78E36571F7}"/>
    <cellStyle name="Millares [0] 2 3 2 3 4 2" xfId="7307" xr:uid="{5B97B48F-8683-48BF-8297-12CFF1C01895}"/>
    <cellStyle name="Millares [0] 2 3 2 3 4 2 2" xfId="8496" xr:uid="{45B28FBA-DF2A-46F1-8988-87909F343BE6}"/>
    <cellStyle name="Millares [0] 2 3 2 3 4 2 2 2" xfId="10883" xr:uid="{4F040EE9-4294-4B2A-A6CB-D34C42DC2721}"/>
    <cellStyle name="Millares [0] 2 3 2 3 4 2 2 2 2" xfId="15671" xr:uid="{D5967308-C23F-42E1-868D-56D2EBDEDD15}"/>
    <cellStyle name="Millares [0] 2 3 2 3 4 2 2 2 2 2" xfId="25198" xr:uid="{61EFD4E8-0D91-4B84-B9DA-22B2CFA5D142}"/>
    <cellStyle name="Millares [0] 2 3 2 3 4 2 2 2 2 3" xfId="33926" xr:uid="{60A7AF02-72A9-49A1-93B5-C552CA4FA2D2}"/>
    <cellStyle name="Millares [0] 2 3 2 3 4 2 2 2 3" xfId="20432" xr:uid="{468BB7BF-24EF-4870-BA3A-C9EED7911DCB}"/>
    <cellStyle name="Millares [0] 2 3 2 3 4 2 2 2 4" xfId="29290" xr:uid="{4E799F59-4074-4A10-8A3F-ED660C62FC52}"/>
    <cellStyle name="Millares [0] 2 3 2 3 4 2 2 3" xfId="13274" xr:uid="{793E3303-80FF-4E97-9869-DC8FFBCC0B1F}"/>
    <cellStyle name="Millares [0] 2 3 2 3 4 2 2 3 2" xfId="22815" xr:uid="{1A715160-E039-4AEB-835D-35DF1384DE05}"/>
    <cellStyle name="Millares [0] 2 3 2 3 4 2 2 3 3" xfId="31566" xr:uid="{AFA9033A-0C46-4630-A0CC-7AF4AC5147A2}"/>
    <cellStyle name="Millares [0] 2 3 2 3 4 2 2 4" xfId="18051" xr:uid="{13410002-78A2-4759-B616-2A1C19BF1CC1}"/>
    <cellStyle name="Millares [0] 2 3 2 3 4 2 2 5" xfId="27071" xr:uid="{C2399402-0B0B-4AC9-B8CF-E622F1EEE7B7}"/>
    <cellStyle name="Millares [0] 2 3 2 3 4 2 3" xfId="9689" xr:uid="{D46122DC-D146-48D8-B613-F462F1807783}"/>
    <cellStyle name="Millares [0] 2 3 2 3 4 2 3 2" xfId="14473" xr:uid="{64516AF6-CAC9-4280-8B16-E58F6C98785C}"/>
    <cellStyle name="Millares [0] 2 3 2 3 4 2 3 2 2" xfId="24007" xr:uid="{33098CC5-9B56-49C6-961E-87CDE030238B}"/>
    <cellStyle name="Millares [0] 2 3 2 3 4 2 3 2 3" xfId="32737" xr:uid="{0D1C16D0-EA5D-4D13-9CE4-C26D2C2AFD2C}"/>
    <cellStyle name="Millares [0] 2 3 2 3 4 2 3 3" xfId="19242" xr:uid="{51CEB0EC-434F-4420-8CE1-6FF894A79D30}"/>
    <cellStyle name="Millares [0] 2 3 2 3 4 2 3 4" xfId="28136" xr:uid="{3C4F3C36-3EFE-478C-B5A3-E49854CA0B1F}"/>
    <cellStyle name="Millares [0] 2 3 2 3 4 2 4" xfId="12080" xr:uid="{4DD6BA91-70C9-46F0-BD69-5D1FE0517A9D}"/>
    <cellStyle name="Millares [0] 2 3 2 3 4 2 4 2" xfId="21624" xr:uid="{3169C92D-8082-4CCC-9455-9014485B03ED}"/>
    <cellStyle name="Millares [0] 2 3 2 3 4 2 4 3" xfId="30413" xr:uid="{06BF0290-622F-4E8F-95B3-0576B4D7C9C7}"/>
    <cellStyle name="Millares [0] 2 3 2 3 4 2 5" xfId="16864" xr:uid="{69AC5B45-B111-4A8C-A82A-A0DFAED8B351}"/>
    <cellStyle name="Millares [0] 2 3 2 3 4 2 6" xfId="26094" xr:uid="{F642F3E1-6CF4-4B89-9E5B-3B85BE8D7A7F}"/>
    <cellStyle name="Millares [0] 2 3 2 3 4 3" xfId="7904" xr:uid="{1BC1EB6E-BC83-42C4-A246-6F00FA5971B3}"/>
    <cellStyle name="Millares [0] 2 3 2 3 4 3 2" xfId="10290" xr:uid="{76AC00A1-EC8B-4DE3-BC4B-D4D3627EF53B}"/>
    <cellStyle name="Millares [0] 2 3 2 3 4 3 2 2" xfId="15076" xr:uid="{BA79C5E8-891D-43D5-9FE3-FC591463EB22}"/>
    <cellStyle name="Millares [0] 2 3 2 3 4 3 2 2 2" xfId="24603" xr:uid="{5FE774D9-B8B9-45CA-BA6D-79A84C9473AB}"/>
    <cellStyle name="Millares [0] 2 3 2 3 4 3 2 2 3" xfId="33331" xr:uid="{9737EE5E-3855-41C8-AADC-1F200F5C6D0A}"/>
    <cellStyle name="Millares [0] 2 3 2 3 4 3 2 3" xfId="19837" xr:uid="{7A3A8973-7743-4712-9768-9E938FBA8DFE}"/>
    <cellStyle name="Millares [0] 2 3 2 3 4 3 2 4" xfId="28701" xr:uid="{AE0AED26-E30C-4A27-A9BE-176EAEEDBDFB}"/>
    <cellStyle name="Millares [0] 2 3 2 3 4 3 3" xfId="12681" xr:uid="{A11E5280-6AF8-4C02-835D-E8D64AAE798A}"/>
    <cellStyle name="Millares [0] 2 3 2 3 4 3 3 2" xfId="22220" xr:uid="{DC7F0CFD-4FF8-480A-B4E7-752795F75EF6}"/>
    <cellStyle name="Millares [0] 2 3 2 3 4 3 3 3" xfId="30977" xr:uid="{FDE92A5D-DDAB-4A07-9180-9ED7E923B197}"/>
    <cellStyle name="Millares [0] 2 3 2 3 4 3 4" xfId="17458" xr:uid="{BB4F5660-1C33-44EE-9DC1-347543737674}"/>
    <cellStyle name="Millares [0] 2 3 2 3 4 3 5" xfId="26551" xr:uid="{CD44020C-7554-41AB-B6BC-17E44CE96BED}"/>
    <cellStyle name="Millares [0] 2 3 2 3 4 4" xfId="9097" xr:uid="{4F54F179-2D1C-4157-8351-A87ED7BE503A}"/>
    <cellStyle name="Millares [0] 2 3 2 3 4 4 2" xfId="13878" xr:uid="{E56FB546-6351-4487-8277-27AB8D057F77}"/>
    <cellStyle name="Millares [0] 2 3 2 3 4 4 2 2" xfId="23412" xr:uid="{F36A557B-911D-4853-93CD-F897035653A6}"/>
    <cellStyle name="Millares [0] 2 3 2 3 4 4 2 3" xfId="32142" xr:uid="{1172E130-0BF9-4071-B60C-FBE606D05B6C}"/>
    <cellStyle name="Millares [0] 2 3 2 3 4 4 3" xfId="18647" xr:uid="{C4DAC127-5420-4340-8A7E-B4FBE87B03D4}"/>
    <cellStyle name="Millares [0] 2 3 2 3 4 4 4" xfId="27616" xr:uid="{727FC2C0-655B-4639-A0D4-B5C29D05415D}"/>
    <cellStyle name="Millares [0] 2 3 2 3 4 5" xfId="11488" xr:uid="{32AD3F63-C98A-44F5-9084-D50B0C8827DE}"/>
    <cellStyle name="Millares [0] 2 3 2 3 4 5 2" xfId="21029" xr:uid="{F48ED0A3-15B0-4AE2-994F-EE445AB3639D}"/>
    <cellStyle name="Millares [0] 2 3 2 3 4 5 3" xfId="29865" xr:uid="{0431D4AB-9EC3-40F8-B091-57A3019500AF}"/>
    <cellStyle name="Millares [0] 2 3 2 3 4 6" xfId="16271" xr:uid="{A1529504-5024-4EB2-9EF4-F8783217626D}"/>
    <cellStyle name="Millares [0] 2 3 2 3 4 7" xfId="25692" xr:uid="{86F7149F-130F-40E2-8DC2-7F91ED258594}"/>
    <cellStyle name="Millares [0] 2 3 2 3 5" xfId="7014" xr:uid="{368D626E-938D-4C5E-8C52-03F606BFEFDB}"/>
    <cellStyle name="Millares [0] 2 3 2 3 5 2" xfId="8201" xr:uid="{9C46B35F-5B0B-4EBB-BE94-BA1F36E61EFF}"/>
    <cellStyle name="Millares [0] 2 3 2 3 5 2 2" xfId="10588" xr:uid="{A5B8F6E8-5605-47F7-A6C0-8B1F207EFE02}"/>
    <cellStyle name="Millares [0] 2 3 2 3 5 2 2 2" xfId="15374" xr:uid="{6F298DF3-4CA1-49E7-B602-AC0A415D0803}"/>
    <cellStyle name="Millares [0] 2 3 2 3 5 2 2 2 2" xfId="24901" xr:uid="{E9349E3B-9D3C-4E88-9E7B-BE7A629D92C2}"/>
    <cellStyle name="Millares [0] 2 3 2 3 5 2 2 2 3" xfId="33629" xr:uid="{2D32DFE2-15D6-43FE-A28E-2120285C11F2}"/>
    <cellStyle name="Millares [0] 2 3 2 3 5 2 2 3" xfId="20135" xr:uid="{D21FEE67-1E08-4A1D-A8EA-C611464CE9A7}"/>
    <cellStyle name="Millares [0] 2 3 2 3 5 2 2 4" xfId="28994" xr:uid="{3B88F5D3-76EE-441B-A8E9-AFBFC2279C65}"/>
    <cellStyle name="Millares [0] 2 3 2 3 5 2 3" xfId="12979" xr:uid="{88A6DF83-7342-4266-B174-0B2DCDC5968E}"/>
    <cellStyle name="Millares [0] 2 3 2 3 5 2 3 2" xfId="22518" xr:uid="{E41D4FCC-2B7A-4474-B7C8-B2BACC3DEDCC}"/>
    <cellStyle name="Millares [0] 2 3 2 3 5 2 3 3" xfId="31270" xr:uid="{296E841D-67AD-4243-A5CD-CE09DEF8F286}"/>
    <cellStyle name="Millares [0] 2 3 2 3 5 2 4" xfId="17756" xr:uid="{8B08F9E1-075D-4535-B9EA-FE8897844895}"/>
    <cellStyle name="Millares [0] 2 3 2 3 5 2 5" xfId="26799" xr:uid="{F3654A60-6AA9-435E-AE26-1AAE52D53461}"/>
    <cellStyle name="Millares [0] 2 3 2 3 5 3" xfId="9394" xr:uid="{32FB2533-0F9C-4B6B-9754-E064552E327B}"/>
    <cellStyle name="Millares [0] 2 3 2 3 5 3 2" xfId="14176" xr:uid="{6D7BF8F9-5AE5-401A-93B9-675B26D77F66}"/>
    <cellStyle name="Millares [0] 2 3 2 3 5 3 2 2" xfId="23710" xr:uid="{B169516B-A8B0-4C99-B4A5-87DB085B9E2F}"/>
    <cellStyle name="Millares [0] 2 3 2 3 5 3 2 3" xfId="32440" xr:uid="{E247149E-5CA4-48C1-B2A8-F48BF15F8F99}"/>
    <cellStyle name="Millares [0] 2 3 2 3 5 3 3" xfId="18945" xr:uid="{2898BECC-C375-4C3A-87DE-A4FBF0EAE7FE}"/>
    <cellStyle name="Millares [0] 2 3 2 3 5 3 4" xfId="27864" xr:uid="{D4EE2072-C8ED-49F5-B7C3-2874DAE653E7}"/>
    <cellStyle name="Millares [0] 2 3 2 3 5 4" xfId="11785" xr:uid="{865B9B25-C20A-4065-B245-DFD7902EECED}"/>
    <cellStyle name="Millares [0] 2 3 2 3 5 4 2" xfId="21327" xr:uid="{277C6BC2-A822-4B35-B871-9F148674A151}"/>
    <cellStyle name="Millares [0] 2 3 2 3 5 4 3" xfId="30141" xr:uid="{C1D09CA0-4887-4AE0-B750-675377A9FDA6}"/>
    <cellStyle name="Millares [0] 2 3 2 3 5 5" xfId="16569" xr:uid="{7E478493-CB8B-4C6E-9403-C5D8EB4AABEB}"/>
    <cellStyle name="Millares [0] 2 3 2 3 5 6" xfId="25894" xr:uid="{DD404DA1-B5BA-40DA-BF76-1DADAFCC0370}"/>
    <cellStyle name="Millares [0] 2 3 2 3 6" xfId="7604" xr:uid="{0824D46E-F105-434B-A47A-D9E6C0319A8C}"/>
    <cellStyle name="Millares [0] 2 3 2 3 6 2" xfId="9988" xr:uid="{570A7070-292B-4239-8B3E-6C49512CA10C}"/>
    <cellStyle name="Millares [0] 2 3 2 3 6 2 2" xfId="14773" xr:uid="{F857D869-D11A-43D7-8072-3D15529727B0}"/>
    <cellStyle name="Millares [0] 2 3 2 3 6 2 2 2" xfId="24306" xr:uid="{9ABA5F64-EA48-4B9A-8CEE-22C3B527B105}"/>
    <cellStyle name="Millares [0] 2 3 2 3 6 2 2 3" xfId="33034" xr:uid="{48C30930-58E1-40A4-8DC7-DF508B17BCC6}"/>
    <cellStyle name="Millares [0] 2 3 2 3 6 2 3" xfId="19541" xr:uid="{1A7B0357-CA4B-4508-8C9A-7A9C1FD0A3AA}"/>
    <cellStyle name="Millares [0] 2 3 2 3 6 2 4" xfId="28416" xr:uid="{84BFF5EA-5F16-4D12-9232-4DEB245E2EA9}"/>
    <cellStyle name="Millares [0] 2 3 2 3 6 3" xfId="12379" xr:uid="{DD095B44-057C-49DC-A4A3-96FFA72D4A17}"/>
    <cellStyle name="Millares [0] 2 3 2 3 6 3 2" xfId="21923" xr:uid="{991C15C7-F2DF-4C38-8539-E203269A8685}"/>
    <cellStyle name="Millares [0] 2 3 2 3 6 3 3" xfId="30691" xr:uid="{299D8109-DC17-4EE0-82B9-F2E77ED3EBBF}"/>
    <cellStyle name="Millares [0] 2 3 2 3 6 4" xfId="17163" xr:uid="{E086A625-6E37-4482-8D3D-DF878560C3D5}"/>
    <cellStyle name="Millares [0] 2 3 2 3 6 5" xfId="26345" xr:uid="{DD9285FD-61EC-4941-8AA0-F5788D2A06E8}"/>
    <cellStyle name="Millares [0] 2 3 2 3 7" xfId="8794" xr:uid="{E9EA8F87-89A0-4BE1-80C3-97D7520A060D}"/>
    <cellStyle name="Millares [0] 2 3 2 3 7 2" xfId="13575" xr:uid="{685122A0-5B22-48C3-AA74-4599CE2EA0E0}"/>
    <cellStyle name="Millares [0] 2 3 2 3 7 2 2" xfId="23115" xr:uid="{A0220691-789D-4BB5-86C3-523F526ED874}"/>
    <cellStyle name="Millares [0] 2 3 2 3 7 2 3" xfId="31853" xr:uid="{B1EE4B8B-F03B-430C-88EB-86EBD652D727}"/>
    <cellStyle name="Millares [0] 2 3 2 3 7 3" xfId="18351" xr:uid="{32AFB689-C7D1-40A9-89B8-06D373FE02DA}"/>
    <cellStyle name="Millares [0] 2 3 2 3 7 4" xfId="27364" xr:uid="{170C2BF0-3D65-4937-849D-C7D02E2B33A1}"/>
    <cellStyle name="Millares [0] 2 3 2 3 8" xfId="11185" xr:uid="{64822DE5-FDF6-4227-A8CA-2AC0AE768EE3}"/>
    <cellStyle name="Millares [0] 2 3 2 3 8 2" xfId="20733" xr:uid="{7BB1017D-EE81-4B36-BE57-A2C1F7B30A48}"/>
    <cellStyle name="Millares [0] 2 3 2 3 8 3" xfId="29589" xr:uid="{E1A6568F-1E33-41A0-ACE4-E2E6A409D957}"/>
    <cellStyle name="Millares [0] 2 3 2 3 9" xfId="15974" xr:uid="{45C05D91-873B-44BC-BC86-D2FCE100EB57}"/>
    <cellStyle name="Millares [0] 2 3 2 4" xfId="6485" xr:uid="{ED58FBD2-9606-44B8-8E95-456D9487B7F8}"/>
    <cellStyle name="Millares [0] 2 3 2 4 2" xfId="6615" xr:uid="{4910AD74-6941-4AF3-AEEE-256DA263036B}"/>
    <cellStyle name="Millares [0] 2 3 2 4 2 2" xfId="6904" xr:uid="{0B2B26CA-7E49-45A6-953C-D1A9E64F344C}"/>
    <cellStyle name="Millares [0] 2 3 2 4 2 2 2" xfId="7492" xr:uid="{6C560FFC-26D5-42F4-AA6D-21EFA08F0701}"/>
    <cellStyle name="Millares [0] 2 3 2 4 2 2 2 2" xfId="8681" xr:uid="{9507DCFE-FF7D-418E-BF74-3E45A217FE0C}"/>
    <cellStyle name="Millares [0] 2 3 2 4 2 2 2 2 2" xfId="11068" xr:uid="{2C22640E-BA94-4A5A-88F2-781DE2AD90E5}"/>
    <cellStyle name="Millares [0] 2 3 2 4 2 2 2 2 2 2" xfId="15856" xr:uid="{CF852874-CF1D-450B-B25D-5FBE279110D7}"/>
    <cellStyle name="Millares [0] 2 3 2 4 2 2 2 2 2 2 2" xfId="25383" xr:uid="{A47B9805-050C-4B62-82D9-E4D114416DD4}"/>
    <cellStyle name="Millares [0] 2 3 2 4 2 2 2 2 2 2 3" xfId="34111" xr:uid="{673D9217-E74C-4854-8FE8-D0EAC7976AC5}"/>
    <cellStyle name="Millares [0] 2 3 2 4 2 2 2 2 2 3" xfId="20617" xr:uid="{5E858898-8C96-49D2-9CB9-11A10EF5A41E}"/>
    <cellStyle name="Millares [0] 2 3 2 4 2 2 2 2 2 4" xfId="29475" xr:uid="{10EF4D67-6D4D-4E78-A953-D1F81D1EFCDC}"/>
    <cellStyle name="Millares [0] 2 3 2 4 2 2 2 2 3" xfId="13459" xr:uid="{BE0C5DBD-25EF-4BE5-A5AE-07404EF4F937}"/>
    <cellStyle name="Millares [0] 2 3 2 4 2 2 2 2 3 2" xfId="23000" xr:uid="{CA815B3B-57FE-46CD-83A0-B86217BB268D}"/>
    <cellStyle name="Millares [0] 2 3 2 4 2 2 2 2 3 3" xfId="31751" xr:uid="{C0490EC1-5EAD-4446-B534-E7BDF71A054E}"/>
    <cellStyle name="Millares [0] 2 3 2 4 2 2 2 2 4" xfId="18236" xr:uid="{E04FDBAD-493B-4409-B2E7-AABB7F008EA5}"/>
    <cellStyle name="Millares [0] 2 3 2 4 2 2 2 2 5" xfId="27250" xr:uid="{BC5680D0-5829-4158-A88C-EE1C4B1A7CB8}"/>
    <cellStyle name="Millares [0] 2 3 2 4 2 2 2 3" xfId="9874" xr:uid="{26D25607-7BC1-4E99-9B77-C2CA154B0F03}"/>
    <cellStyle name="Millares [0] 2 3 2 4 2 2 2 3 2" xfId="14658" xr:uid="{7563C9DD-CBEF-4F65-A212-2DD5CF28A083}"/>
    <cellStyle name="Millares [0] 2 3 2 4 2 2 2 3 2 2" xfId="24192" xr:uid="{AE8866A8-4A63-44C2-B135-4B8FA282347B}"/>
    <cellStyle name="Millares [0] 2 3 2 4 2 2 2 3 2 3" xfId="32922" xr:uid="{C289D456-C9A7-4592-BB66-CC5C6172E237}"/>
    <cellStyle name="Millares [0] 2 3 2 4 2 2 2 3 3" xfId="19427" xr:uid="{E7ECC361-64DD-4710-8D5F-5922C66C9E28}"/>
    <cellStyle name="Millares [0] 2 3 2 4 2 2 2 3 4" xfId="28315" xr:uid="{D799FC84-EB4E-4751-BF25-46FC7C0B4BFB}"/>
    <cellStyle name="Millares [0] 2 3 2 4 2 2 2 4" xfId="12265" xr:uid="{C709B4CD-82DA-4068-BAF5-EBA5A4B6A0F5}"/>
    <cellStyle name="Millares [0] 2 3 2 4 2 2 2 4 2" xfId="21809" xr:uid="{714D3F5E-BFEA-4D65-A23C-E7EF04DEE0C0}"/>
    <cellStyle name="Millares [0] 2 3 2 4 2 2 2 4 3" xfId="30592" xr:uid="{87FF0032-273C-476D-A78D-E08263292113}"/>
    <cellStyle name="Millares [0] 2 3 2 4 2 2 2 5" xfId="17049" xr:uid="{888FA081-1553-448F-AEB1-396EB1BEC005}"/>
    <cellStyle name="Millares [0] 2 3 2 4 2 2 2 6" xfId="26246" xr:uid="{F27C625E-2D7E-4DC4-8B80-A3DF68C365CB}"/>
    <cellStyle name="Millares [0] 2 3 2 4 2 2 3" xfId="8089" xr:uid="{3CFB0A0D-4CC7-4D29-B7FD-6C9AB6022F0C}"/>
    <cellStyle name="Millares [0] 2 3 2 4 2 2 3 2" xfId="10475" xr:uid="{BE1783F8-C056-43F4-BCC1-EC99B8E1F128}"/>
    <cellStyle name="Millares [0] 2 3 2 4 2 2 3 2 2" xfId="15261" xr:uid="{B75E51CC-ED25-4EC2-8085-FEC911BDE6FD}"/>
    <cellStyle name="Millares [0] 2 3 2 4 2 2 3 2 2 2" xfId="24788" xr:uid="{1153F2D7-E931-4E36-BF75-70C698D1E4BC}"/>
    <cellStyle name="Millares [0] 2 3 2 4 2 2 3 2 2 3" xfId="33516" xr:uid="{F4F60232-DFFF-499D-9CF2-D9B4F77785B3}"/>
    <cellStyle name="Millares [0] 2 3 2 4 2 2 3 2 3" xfId="20022" xr:uid="{75753A29-EB0B-4CDB-8949-F8AF6EE5CB2F}"/>
    <cellStyle name="Millares [0] 2 3 2 4 2 2 3 2 4" xfId="28886" xr:uid="{AA380491-D1EF-49B8-ACD9-4BAD85016EA7}"/>
    <cellStyle name="Millares [0] 2 3 2 4 2 2 3 3" xfId="12866" xr:uid="{64FBDD8F-23FA-4E4C-97C3-71248172D0B9}"/>
    <cellStyle name="Millares [0] 2 3 2 4 2 2 3 3 2" xfId="22405" xr:uid="{107B3162-F2AA-4CEF-8F44-30144F15D0BA}"/>
    <cellStyle name="Millares [0] 2 3 2 4 2 2 3 3 3" xfId="31162" xr:uid="{2529D5A3-0315-49E4-84C9-8AC222B93D7F}"/>
    <cellStyle name="Millares [0] 2 3 2 4 2 2 3 4" xfId="17643" xr:uid="{492A9003-F971-4CDA-8F05-168FEE33FC57}"/>
    <cellStyle name="Millares [0] 2 3 2 4 2 2 3 5" xfId="26703" xr:uid="{378E0AD6-37C9-4A71-B281-D4D03066B98C}"/>
    <cellStyle name="Millares [0] 2 3 2 4 2 2 4" xfId="9282" xr:uid="{0002DEB7-B403-42CA-A0CA-0F2D95F1768A}"/>
    <cellStyle name="Millares [0] 2 3 2 4 2 2 4 2" xfId="14063" xr:uid="{90DB8DE0-C765-4D23-84F5-F9E6D003CFBC}"/>
    <cellStyle name="Millares [0] 2 3 2 4 2 2 4 2 2" xfId="23597" xr:uid="{43372E91-4726-48D1-A709-F3444274A58F}"/>
    <cellStyle name="Millares [0] 2 3 2 4 2 2 4 2 3" xfId="32327" xr:uid="{75D5D6C2-130A-4624-B326-07DC80D086A3}"/>
    <cellStyle name="Millares [0] 2 3 2 4 2 2 4 3" xfId="18832" xr:uid="{D4DD4494-EC26-4233-8B90-591F124A2327}"/>
    <cellStyle name="Millares [0] 2 3 2 4 2 2 4 4" xfId="27768" xr:uid="{001B2CC7-E0C2-4AB0-AC5E-E83E76A7E41D}"/>
    <cellStyle name="Millares [0] 2 3 2 4 2 2 5" xfId="11673" xr:uid="{3A257F85-DAA7-4438-81B5-FFDD1F05E94A}"/>
    <cellStyle name="Millares [0] 2 3 2 4 2 2 5 2" xfId="21214" xr:uid="{AAC32A9C-E7FC-4841-9BCC-BE1FF105D3BD}"/>
    <cellStyle name="Millares [0] 2 3 2 4 2 2 5 3" xfId="30044" xr:uid="{07CF9009-9062-45F0-8591-9B7B19C1ACEA}"/>
    <cellStyle name="Millares [0] 2 3 2 4 2 2 6" xfId="16456" xr:uid="{A4BBF3A1-93DC-42F2-9D7E-733536460A7C}"/>
    <cellStyle name="Millares [0] 2 3 2 4 2 2 7" xfId="25815" xr:uid="{EDFBD30C-7FF1-4EA4-987D-949D820382EF}"/>
    <cellStyle name="Millares [0] 2 3 2 4 2 3" xfId="7196" xr:uid="{5820BD4B-04B1-41D8-9C8F-DF0C0D77F253}"/>
    <cellStyle name="Millares [0] 2 3 2 4 2 3 2" xfId="8385" xr:uid="{EA9CBB57-71F1-47D1-82EF-D89E3A648C27}"/>
    <cellStyle name="Millares [0] 2 3 2 4 2 3 2 2" xfId="10772" xr:uid="{1BAF5A21-2B7E-4E5F-8546-EFEDBF35BB69}"/>
    <cellStyle name="Millares [0] 2 3 2 4 2 3 2 2 2" xfId="15559" xr:uid="{24060E03-3B43-4E8B-BC87-B14BED2EFBE4}"/>
    <cellStyle name="Millares [0] 2 3 2 4 2 3 2 2 2 2" xfId="25086" xr:uid="{74DDBAED-B848-448A-99A3-BC74EF949E9C}"/>
    <cellStyle name="Millares [0] 2 3 2 4 2 3 2 2 2 3" xfId="33814" xr:uid="{D4912737-B324-4A1B-8D46-05B4657D8A6C}"/>
    <cellStyle name="Millares [0] 2 3 2 4 2 3 2 2 3" xfId="20320" xr:uid="{D9648ECE-735B-449B-97AD-3EE41BA85BDF}"/>
    <cellStyle name="Millares [0] 2 3 2 4 2 3 2 2 4" xfId="29178" xr:uid="{1A4B8037-D96A-480D-B7B9-EDA1C9B0E016}"/>
    <cellStyle name="Millares [0] 2 3 2 4 2 3 2 3" xfId="13163" xr:uid="{4D6B4973-6792-46F0-860D-3EAC85B7CA05}"/>
    <cellStyle name="Millares [0] 2 3 2 4 2 3 2 3 2" xfId="22703" xr:uid="{3C01C6A1-6310-4831-909A-4DD8094E1F0A}"/>
    <cellStyle name="Millares [0] 2 3 2 4 2 3 2 3 3" xfId="31454" xr:uid="{5D551DDF-386D-4258-9F62-04ECC2F90D6F}"/>
    <cellStyle name="Millares [0] 2 3 2 4 2 3 2 4" xfId="17940" xr:uid="{8B58D51C-66DF-49FB-9667-3289B53E989F}"/>
    <cellStyle name="Millares [0] 2 3 2 4 2 3 2 5" xfId="26973" xr:uid="{78AD15F4-77BA-4CCD-857E-5D1DA47BDDD3}"/>
    <cellStyle name="Millares [0] 2 3 2 4 2 3 3" xfId="9578" xr:uid="{B632C774-1376-43B0-AB01-0201B0F2308C}"/>
    <cellStyle name="Millares [0] 2 3 2 4 2 3 3 2" xfId="14361" xr:uid="{84036E5F-5BC8-40A4-8EFD-298243762B72}"/>
    <cellStyle name="Millares [0] 2 3 2 4 2 3 3 2 2" xfId="23895" xr:uid="{40800A8E-0218-40A9-98F5-29F7B8A9183D}"/>
    <cellStyle name="Millares [0] 2 3 2 4 2 3 3 2 3" xfId="32625" xr:uid="{AA26DF97-4140-4214-AC98-79346B16248D}"/>
    <cellStyle name="Millares [0] 2 3 2 4 2 3 3 3" xfId="19130" xr:uid="{D9B5E573-EBCD-4A3D-8351-43486E2F5F66}"/>
    <cellStyle name="Millares [0] 2 3 2 4 2 3 3 4" xfId="28038" xr:uid="{68752D53-774D-4F7B-9980-28A6B4FE0803}"/>
    <cellStyle name="Millares [0] 2 3 2 4 2 3 4" xfId="11969" xr:uid="{02C708BF-173A-489A-96A8-81B85CCE3068}"/>
    <cellStyle name="Millares [0] 2 3 2 4 2 3 4 2" xfId="21512" xr:uid="{F0B1E70E-0F39-4B45-94EF-A3B7C502E948}"/>
    <cellStyle name="Millares [0] 2 3 2 4 2 3 4 3" xfId="30315" xr:uid="{C324E9D7-C615-4853-8766-4FA92BE93F03}"/>
    <cellStyle name="Millares [0] 2 3 2 4 2 3 5" xfId="16753" xr:uid="{A6F7CBE7-6C48-4B4F-93F4-E5D9ADF8D0D5}"/>
    <cellStyle name="Millares [0] 2 3 2 4 2 3 6" xfId="26018" xr:uid="{4D7275CA-C149-4538-8867-D180E54E8707}"/>
    <cellStyle name="Millares [0] 2 3 2 4 2 4" xfId="7792" xr:uid="{4A6126D6-3D86-4AF4-8421-9704C2342CCC}"/>
    <cellStyle name="Millares [0] 2 3 2 4 2 4 2" xfId="10178" xr:uid="{65AF2EFD-6FC0-43CF-B6FA-D8907B61EC0E}"/>
    <cellStyle name="Millares [0] 2 3 2 4 2 4 2 2" xfId="14963" xr:uid="{259EE6A8-0C14-4885-8CA0-3E6178D74D95}"/>
    <cellStyle name="Millares [0] 2 3 2 4 2 4 2 2 2" xfId="24491" xr:uid="{344A8268-ECB5-4433-A776-7683E25C61AA}"/>
    <cellStyle name="Millares [0] 2 3 2 4 2 4 2 2 3" xfId="33219" xr:uid="{5FE9B8D0-653A-4303-93C2-9A088996D5E3}"/>
    <cellStyle name="Millares [0] 2 3 2 4 2 4 2 3" xfId="19725" xr:uid="{17CCE372-5434-4760-A072-0CD80AC1C8D3}"/>
    <cellStyle name="Millares [0] 2 3 2 4 2 4 2 4" xfId="28589" xr:uid="{99E74E00-AAA8-4E32-BCDB-E90BB9226E96}"/>
    <cellStyle name="Millares [0] 2 3 2 4 2 4 3" xfId="12569" xr:uid="{1E916674-870E-46F8-B9D1-7AC8C5FB035A}"/>
    <cellStyle name="Millares [0] 2 3 2 4 2 4 3 2" xfId="22108" xr:uid="{B1C6D7FB-20CE-4CE0-A9B5-83DB0EEB4E3B}"/>
    <cellStyle name="Millares [0] 2 3 2 4 2 4 3 3" xfId="30865" xr:uid="{15CAEC36-BD19-4E06-8129-5E4758B71E1E}"/>
    <cellStyle name="Millares [0] 2 3 2 4 2 4 4" xfId="17347" xr:uid="{9D5499CE-E788-43C6-9E2E-D604B14CBC0F}"/>
    <cellStyle name="Millares [0] 2 3 2 4 2 4 5" xfId="26475" xr:uid="{B0E5919D-CCFB-44EA-97D6-2B3EA908095C}"/>
    <cellStyle name="Millares [0] 2 3 2 4 2 5" xfId="8984" xr:uid="{B7A47B99-C2D8-47E3-BEF4-455FAA6FEF5D}"/>
    <cellStyle name="Millares [0] 2 3 2 4 2 5 2" xfId="13765" xr:uid="{E87E3B8C-3E50-46DC-B733-0C71A810AD54}"/>
    <cellStyle name="Millares [0] 2 3 2 4 2 5 2 2" xfId="23300" xr:uid="{00FA4F7C-6053-42BB-B5A6-C8A27B1DF664}"/>
    <cellStyle name="Millares [0] 2 3 2 4 2 5 2 3" xfId="32031" xr:uid="{27337F1D-4836-45BE-A88F-A36704DAFD40}"/>
    <cellStyle name="Millares [0] 2 3 2 4 2 5 3" xfId="18535" xr:uid="{FCE0BB4C-4879-47DE-8659-5925D174A953}"/>
    <cellStyle name="Millares [0] 2 3 2 4 2 5 4" xfId="27523" xr:uid="{7D6B2728-0845-4798-ACEA-92B971AE3960}"/>
    <cellStyle name="Millares [0] 2 3 2 4 2 6" xfId="11376" xr:uid="{9F812EB3-DACF-4349-A976-2B4AC3E83272}"/>
    <cellStyle name="Millares [0] 2 3 2 4 2 6 2" xfId="20918" xr:uid="{DA1B433A-2881-42DC-B417-1B79B3C2CAEA}"/>
    <cellStyle name="Millares [0] 2 3 2 4 2 6 3" xfId="29768" xr:uid="{26FDFF68-B2C0-4DC9-AFE3-9A2BD8F8F8A8}"/>
    <cellStyle name="Millares [0] 2 3 2 4 2 7" xfId="16159" xr:uid="{7942F3DE-2CA9-4F32-9133-DC8FEB79E030}"/>
    <cellStyle name="Millares [0] 2 3 2 4 2 8" xfId="25620" xr:uid="{E38F4E9E-B6EF-4324-A3ED-5D903A6D0152}"/>
    <cellStyle name="Millares [0] 2 3 2 4 3" xfId="6758" xr:uid="{587EF99C-2358-4850-8A5C-3C1F4A173F76}"/>
    <cellStyle name="Millares [0] 2 3 2 4 3 2" xfId="7344" xr:uid="{2260DB60-9F49-4AFB-B175-B8F4EE31EF94}"/>
    <cellStyle name="Millares [0] 2 3 2 4 3 2 2" xfId="8533" xr:uid="{0D12F48B-1A99-4BD4-9124-DFBFBDDF69EF}"/>
    <cellStyle name="Millares [0] 2 3 2 4 3 2 2 2" xfId="10920" xr:uid="{2E670B42-7821-42AE-90D5-B81A76DAD584}"/>
    <cellStyle name="Millares [0] 2 3 2 4 3 2 2 2 2" xfId="15708" xr:uid="{9F335CE4-BB0C-4063-9D0E-CB418FDF7A17}"/>
    <cellStyle name="Millares [0] 2 3 2 4 3 2 2 2 2 2" xfId="25235" xr:uid="{3EE13867-1E9B-4C83-8891-C90A97F7BDD8}"/>
    <cellStyle name="Millares [0] 2 3 2 4 3 2 2 2 2 3" xfId="33963" xr:uid="{C5166426-82B7-455E-B9F7-37400CC7068A}"/>
    <cellStyle name="Millares [0] 2 3 2 4 3 2 2 2 3" xfId="20469" xr:uid="{F58B9D77-02E5-4FB1-ADB5-627ECC1D8C6E}"/>
    <cellStyle name="Millares [0] 2 3 2 4 3 2 2 2 4" xfId="29327" xr:uid="{2CD11776-D83A-46A4-9EC8-481F9B8F85FF}"/>
    <cellStyle name="Millares [0] 2 3 2 4 3 2 2 3" xfId="13311" xr:uid="{EC894C3A-7330-43DD-B81D-382F8C9515F5}"/>
    <cellStyle name="Millares [0] 2 3 2 4 3 2 2 3 2" xfId="22852" xr:uid="{2E9AB50B-BD48-4024-814A-505B439270A0}"/>
    <cellStyle name="Millares [0] 2 3 2 4 3 2 2 3 3" xfId="31603" xr:uid="{2F220F35-DA4B-4B8E-9155-62EB8CD021AF}"/>
    <cellStyle name="Millares [0] 2 3 2 4 3 2 2 4" xfId="18088" xr:uid="{48113E72-DB7B-4FA8-9085-57F25A271A89}"/>
    <cellStyle name="Millares [0] 2 3 2 4 3 2 2 5" xfId="27104" xr:uid="{2D159CB8-0B63-46FB-9AC4-D680F1D5F82C}"/>
    <cellStyle name="Millares [0] 2 3 2 4 3 2 3" xfId="9726" xr:uid="{4500C2BD-B995-4F9A-877C-46DB9C0108CE}"/>
    <cellStyle name="Millares [0] 2 3 2 4 3 2 3 2" xfId="14510" xr:uid="{CB7A6318-82F5-40E4-8425-C349E1A37C33}"/>
    <cellStyle name="Millares [0] 2 3 2 4 3 2 3 2 2" xfId="24044" xr:uid="{6361F6B9-5D4C-44ED-A299-32ABF79A3A53}"/>
    <cellStyle name="Millares [0] 2 3 2 4 3 2 3 2 3" xfId="32774" xr:uid="{4342CBC4-19D8-4CF6-91B2-EAFC08CF3980}"/>
    <cellStyle name="Millares [0] 2 3 2 4 3 2 3 3" xfId="19279" xr:uid="{811B0411-CC7E-4838-AAA2-6A4EDC4CAA01}"/>
    <cellStyle name="Millares [0] 2 3 2 4 3 2 3 4" xfId="28169" xr:uid="{A9F42848-38D8-47C0-AD41-ED46CBB4F2B6}"/>
    <cellStyle name="Millares [0] 2 3 2 4 3 2 4" xfId="12117" xr:uid="{3310B555-A2CA-47E5-B080-124F2C50106E}"/>
    <cellStyle name="Millares [0] 2 3 2 4 3 2 4 2" xfId="21661" xr:uid="{1AACF1A4-B516-4B12-BA4D-969B6C7FA99F}"/>
    <cellStyle name="Millares [0] 2 3 2 4 3 2 4 3" xfId="30446" xr:uid="{FF3B1AC3-3DA6-4864-B8D8-33AD971A3EAD}"/>
    <cellStyle name="Millares [0] 2 3 2 4 3 2 5" xfId="16901" xr:uid="{DB783A08-09F8-4C54-A686-B3E6B2D38A99}"/>
    <cellStyle name="Millares [0] 2 3 2 4 3 2 6" xfId="26121" xr:uid="{BB2830DE-4160-41AE-9993-E6D4C26C6BB8}"/>
    <cellStyle name="Millares [0] 2 3 2 4 3 3" xfId="7941" xr:uid="{710A7F96-AE3A-4AE7-8A45-04EAD34A3445}"/>
    <cellStyle name="Millares [0] 2 3 2 4 3 3 2" xfId="10327" xr:uid="{49A9C08E-035F-46C0-9E06-F920C8CB1D83}"/>
    <cellStyle name="Millares [0] 2 3 2 4 3 3 2 2" xfId="15113" xr:uid="{29415403-2478-4735-8084-E1CB16A64235}"/>
    <cellStyle name="Millares [0] 2 3 2 4 3 3 2 2 2" xfId="24640" xr:uid="{1BFDEB3E-7CD7-4093-8067-EB1D8AC92E75}"/>
    <cellStyle name="Millares [0] 2 3 2 4 3 3 2 2 3" xfId="33368" xr:uid="{667B2F2D-6969-4DD4-AF3B-05FD003CE6A2}"/>
    <cellStyle name="Millares [0] 2 3 2 4 3 3 2 3" xfId="19874" xr:uid="{920022AD-01C5-4503-9B4D-C44546D4CF35}"/>
    <cellStyle name="Millares [0] 2 3 2 4 3 3 2 4" xfId="28738" xr:uid="{A2178226-FDB6-487C-99B9-1D681F33537D}"/>
    <cellStyle name="Millares [0] 2 3 2 4 3 3 3" xfId="12718" xr:uid="{4ACBA203-4486-4031-B724-F5F060C37B3A}"/>
    <cellStyle name="Millares [0] 2 3 2 4 3 3 3 2" xfId="22257" xr:uid="{B56A8BC2-F1EA-4CF6-8A3C-C4708104E9BE}"/>
    <cellStyle name="Millares [0] 2 3 2 4 3 3 3 3" xfId="31014" xr:uid="{2ABC393C-8AAE-4C30-AEFA-B6C92E24D65F}"/>
    <cellStyle name="Millares [0] 2 3 2 4 3 3 4" xfId="17495" xr:uid="{10319410-8446-40D6-B5D8-2E37EA5BC2DF}"/>
    <cellStyle name="Millares [0] 2 3 2 4 3 3 5" xfId="26578" xr:uid="{0BCFF96E-5A30-4BC9-AE5D-C08AB3A007B0}"/>
    <cellStyle name="Millares [0] 2 3 2 4 3 4" xfId="9134" xr:uid="{EB7BA969-2A6C-4169-B142-33DA62C94F11}"/>
    <cellStyle name="Millares [0] 2 3 2 4 3 4 2" xfId="13915" xr:uid="{37DF7990-333B-4FCD-ADCF-871876C473F2}"/>
    <cellStyle name="Millares [0] 2 3 2 4 3 4 2 2" xfId="23449" xr:uid="{5E7D5018-0EDC-4163-B4DD-4F6AB199ED27}"/>
    <cellStyle name="Millares [0] 2 3 2 4 3 4 2 3" xfId="32179" xr:uid="{325DFD7B-FAF8-4723-B059-ADD613F244BD}"/>
    <cellStyle name="Millares [0] 2 3 2 4 3 4 3" xfId="18684" xr:uid="{DD26AF75-ADAD-440B-92BC-940142F231CA}"/>
    <cellStyle name="Millares [0] 2 3 2 4 3 4 4" xfId="27643" xr:uid="{BC18075D-6F09-495D-9AD2-AD295D64DEAF}"/>
    <cellStyle name="Millares [0] 2 3 2 4 3 5" xfId="11525" xr:uid="{3B47982F-B306-4067-BB23-A359F5330525}"/>
    <cellStyle name="Millares [0] 2 3 2 4 3 5 2" xfId="21066" xr:uid="{45191FAD-6124-4950-A6EC-7BF1A2211262}"/>
    <cellStyle name="Millares [0] 2 3 2 4 3 5 3" xfId="29898" xr:uid="{51DDB380-FEA3-4217-8979-8AAC430BFC52}"/>
    <cellStyle name="Millares [0] 2 3 2 4 3 6" xfId="16308" xr:uid="{1EAE65A0-A298-4AC7-B042-B89C371AD876}"/>
    <cellStyle name="Millares [0] 2 3 2 4 3 7" xfId="25715" xr:uid="{6C2057D9-2DF5-42DF-A0D4-464E210C0211}"/>
    <cellStyle name="Millares [0] 2 3 2 4 4" xfId="7051" xr:uid="{4E3726AF-F559-4B34-9246-B4208DEC9A6C}"/>
    <cellStyle name="Millares [0] 2 3 2 4 4 2" xfId="8238" xr:uid="{B713685A-6580-40B9-B759-765DDDA426B8}"/>
    <cellStyle name="Millares [0] 2 3 2 4 4 2 2" xfId="10625" xr:uid="{99B971DF-3B81-4029-B273-D26687533CA6}"/>
    <cellStyle name="Millares [0] 2 3 2 4 4 2 2 2" xfId="15411" xr:uid="{B3436305-C8C0-4FC5-941B-24742F2F391D}"/>
    <cellStyle name="Millares [0] 2 3 2 4 4 2 2 2 2" xfId="24938" xr:uid="{0723B883-B5E9-4C2F-ADD4-C27E63177797}"/>
    <cellStyle name="Millares [0] 2 3 2 4 4 2 2 2 3" xfId="33666" xr:uid="{29BCCCDA-C6C1-4E98-B4A0-F70958E5C298}"/>
    <cellStyle name="Millares [0] 2 3 2 4 4 2 2 3" xfId="20172" xr:uid="{2D4CF6E5-1646-4077-8D91-9B954B7DDB74}"/>
    <cellStyle name="Millares [0] 2 3 2 4 4 2 2 4" xfId="29030" xr:uid="{9DECA2AF-C351-4A6D-9E69-EB419F2929F4}"/>
    <cellStyle name="Millares [0] 2 3 2 4 4 2 3" xfId="13016" xr:uid="{4FC5C54C-DC61-4EA0-B501-75256BC5475B}"/>
    <cellStyle name="Millares [0] 2 3 2 4 4 2 3 2" xfId="22555" xr:uid="{2FA88B3E-0138-4773-91D8-3394155B721D}"/>
    <cellStyle name="Millares [0] 2 3 2 4 4 2 3 3" xfId="31306" xr:uid="{3ECA449D-66D0-49EA-A42F-504AAD010F58}"/>
    <cellStyle name="Millares [0] 2 3 2 4 4 2 4" xfId="17793" xr:uid="{6C62C870-8CA3-43A1-9F1B-F599A5D71084}"/>
    <cellStyle name="Millares [0] 2 3 2 4 4 2 5" xfId="26826" xr:uid="{0C28A89D-05D5-4D7D-9AF5-4F418C9618BF}"/>
    <cellStyle name="Millares [0] 2 3 2 4 4 3" xfId="9431" xr:uid="{1411DA24-6981-444F-BADD-31645F809813}"/>
    <cellStyle name="Millares [0] 2 3 2 4 4 3 2" xfId="14213" xr:uid="{0D97A39E-C4D7-4BAE-A319-98E18782B565}"/>
    <cellStyle name="Millares [0] 2 3 2 4 4 3 2 2" xfId="23747" xr:uid="{A2412339-4A63-4B20-819C-B8C4EEF7ACFE}"/>
    <cellStyle name="Millares [0] 2 3 2 4 4 3 2 3" xfId="32477" xr:uid="{6DA683C9-34A1-4BE2-877C-9DB016B56394}"/>
    <cellStyle name="Millares [0] 2 3 2 4 4 3 3" xfId="18982" xr:uid="{01E73E9A-4C19-494D-B987-6468F43DFD44}"/>
    <cellStyle name="Millares [0] 2 3 2 4 4 3 4" xfId="27891" xr:uid="{44722432-8052-450F-8416-8120AEE77D22}"/>
    <cellStyle name="Millares [0] 2 3 2 4 4 4" xfId="11822" xr:uid="{2528138C-4566-4D6A-A4DB-6B59DB8D3508}"/>
    <cellStyle name="Millares [0] 2 3 2 4 4 4 2" xfId="21364" xr:uid="{ADA3CA11-3F20-4DC3-87C4-92ECFE2B97C0}"/>
    <cellStyle name="Millares [0] 2 3 2 4 4 4 3" xfId="30168" xr:uid="{5ED9F2F1-94DE-41ED-8934-3D11A0ABC8BC}"/>
    <cellStyle name="Millares [0] 2 3 2 4 4 5" xfId="16606" xr:uid="{058A4AB7-D46C-4161-9633-DA3559846767}"/>
    <cellStyle name="Millares [0] 2 3 2 4 4 6" xfId="25917" xr:uid="{73B7861A-528B-47B9-B7E7-A2E74C4B83F9}"/>
    <cellStyle name="Millares [0] 2 3 2 4 5" xfId="7643" xr:uid="{C4E7CAF3-CDF1-4B48-9BE9-21A71CE2A400}"/>
    <cellStyle name="Millares [0] 2 3 2 4 5 2" xfId="10027" xr:uid="{C2CC2F47-172F-422D-8541-2EF095D8C8D4}"/>
    <cellStyle name="Millares [0] 2 3 2 4 5 2 2" xfId="14812" xr:uid="{8D4E046C-7C72-4BE4-B4C7-3159649083B2}"/>
    <cellStyle name="Millares [0] 2 3 2 4 5 2 2 2" xfId="24343" xr:uid="{89A10AC8-200D-488D-9FD2-65F58EF3C0EC}"/>
    <cellStyle name="Millares [0] 2 3 2 4 5 2 2 3" xfId="33071" xr:uid="{F13C9DAB-5DB0-4A39-AEF1-11DD06E51029}"/>
    <cellStyle name="Millares [0] 2 3 2 4 5 2 3" xfId="19578" xr:uid="{6D2C6710-D31B-48EB-814B-83C7D33628A3}"/>
    <cellStyle name="Millares [0] 2 3 2 4 5 2 4" xfId="28443" xr:uid="{F289C1A8-9033-4180-9C26-9CF0172CC4EE}"/>
    <cellStyle name="Millares [0] 2 3 2 4 5 3" xfId="12418" xr:uid="{1E296C25-58EB-4258-8BF0-44D2A6697B40}"/>
    <cellStyle name="Millares [0] 2 3 2 4 5 3 2" xfId="21960" xr:uid="{FBB3635E-8233-4923-8DD1-E5C4AD3E8896}"/>
    <cellStyle name="Millares [0] 2 3 2 4 5 3 3" xfId="30718" xr:uid="{222A1899-D12D-4C23-878B-28ADE2EBD13E}"/>
    <cellStyle name="Millares [0] 2 3 2 4 5 4" xfId="17200" xr:uid="{39CC21BC-0B5E-411B-A35C-F4C62F543416}"/>
    <cellStyle name="Millares [0] 2 3 2 4 5 5" xfId="26372" xr:uid="{DE0707D8-8214-4CF3-B7EE-16AB34C23CDB}"/>
    <cellStyle name="Millares [0] 2 3 2 4 6" xfId="8833" xr:uid="{00FCCC01-AD0E-4EF8-9C45-E6D5AF243A39}"/>
    <cellStyle name="Millares [0] 2 3 2 4 6 2" xfId="13614" xr:uid="{6CDE30B2-68FF-4915-BAB3-F53171FFC2E4}"/>
    <cellStyle name="Millares [0] 2 3 2 4 6 2 2" xfId="23152" xr:uid="{A375D07F-2CD8-49EC-92E8-F6652F8097AA}"/>
    <cellStyle name="Millares [0] 2 3 2 4 6 2 3" xfId="31884" xr:uid="{D4296500-4C26-4375-A8C9-41CFE89FC0B3}"/>
    <cellStyle name="Millares [0] 2 3 2 4 6 3" xfId="18388" xr:uid="{0626AA50-1316-473D-B1E5-4561C61E13EB}"/>
    <cellStyle name="Millares [0] 2 3 2 4 6 4" xfId="27397" xr:uid="{DB93B4C2-7438-4666-ADAC-B9FFD54710F7}"/>
    <cellStyle name="Millares [0] 2 3 2 4 7" xfId="11224" xr:uid="{85C14543-771E-487F-B07D-BCC76ACDDC81}"/>
    <cellStyle name="Millares [0] 2 3 2 4 7 2" xfId="20770" xr:uid="{2FF61826-C0D1-4D17-9531-FAB45A9EDBF9}"/>
    <cellStyle name="Millares [0] 2 3 2 4 7 3" xfId="29620" xr:uid="{C675B08E-4D32-41BD-8B59-8EF9650D9CF6}"/>
    <cellStyle name="Millares [0] 2 3 2 4 8" xfId="16011" xr:uid="{D77FF685-B4D0-4083-83C8-0FC9BD7C4F05}"/>
    <cellStyle name="Millares [0] 2 3 2 4 9" xfId="25521" xr:uid="{BE9918CC-3DFE-4AAC-8BBA-9C48FBA761AD}"/>
    <cellStyle name="Millares [0] 2 3 2 5" xfId="6549" xr:uid="{A08836C8-0CDC-4C1F-A318-BF3AD05BA307}"/>
    <cellStyle name="Millares [0] 2 3 2 5 2" xfId="6831" xr:uid="{ACBD6B8A-B64D-40B9-9EAB-D0026F32DCCB}"/>
    <cellStyle name="Millares [0] 2 3 2 5 2 2" xfId="7419" xr:uid="{D4F5331C-B7F1-426A-B0A0-EC5A0D5297BC}"/>
    <cellStyle name="Millares [0] 2 3 2 5 2 2 2" xfId="8608" xr:uid="{F8BE108F-4647-4BB4-AA50-647ED4FD4452}"/>
    <cellStyle name="Millares [0] 2 3 2 5 2 2 2 2" xfId="10995" xr:uid="{655954D8-9BDE-4D3B-9D11-30A008008814}"/>
    <cellStyle name="Millares [0] 2 3 2 5 2 2 2 2 2" xfId="15783" xr:uid="{1BA47BEB-0A65-4B9A-B9CF-3D85F4574013}"/>
    <cellStyle name="Millares [0] 2 3 2 5 2 2 2 2 2 2" xfId="25310" xr:uid="{620AB34E-0204-485F-B741-3F60DD99E637}"/>
    <cellStyle name="Millares [0] 2 3 2 5 2 2 2 2 2 3" xfId="34038" xr:uid="{D6ED51C5-2F25-4143-A7BD-2BF80E70CA7D}"/>
    <cellStyle name="Millares [0] 2 3 2 5 2 2 2 2 3" xfId="20544" xr:uid="{6B8FC778-DCAA-4060-924A-5AE5F91F781E}"/>
    <cellStyle name="Millares [0] 2 3 2 5 2 2 2 2 4" xfId="29402" xr:uid="{1A1EB5C5-9219-4AA6-A705-A0FB1425358D}"/>
    <cellStyle name="Millares [0] 2 3 2 5 2 2 2 3" xfId="13386" xr:uid="{7B827FD2-5E31-4B40-93BA-79C7BE02950B}"/>
    <cellStyle name="Millares [0] 2 3 2 5 2 2 2 3 2" xfId="22927" xr:uid="{73C18038-E627-4B99-A25F-EB2ECE03D605}"/>
    <cellStyle name="Millares [0] 2 3 2 5 2 2 2 3 3" xfId="31678" xr:uid="{829CE702-33E6-4DB3-8FE1-87F6D19F948B}"/>
    <cellStyle name="Millares [0] 2 3 2 5 2 2 2 4" xfId="18163" xr:uid="{7D2FEC2E-8F11-4751-B5F1-31B7DF1C900C}"/>
    <cellStyle name="Millares [0] 2 3 2 5 2 2 2 5" xfId="27177" xr:uid="{BE03B0EB-C16B-4EC0-B458-724F874C39EC}"/>
    <cellStyle name="Millares [0] 2 3 2 5 2 2 3" xfId="9801" xr:uid="{75F4996D-2728-4A44-90D5-88D3E24FDE85}"/>
    <cellStyle name="Millares [0] 2 3 2 5 2 2 3 2" xfId="14585" xr:uid="{0025124F-6EB8-404C-97E8-0AA0C8BC872E}"/>
    <cellStyle name="Millares [0] 2 3 2 5 2 2 3 2 2" xfId="24119" xr:uid="{4F9F16DD-65AE-42BB-B39D-C37B3EC20B3A}"/>
    <cellStyle name="Millares [0] 2 3 2 5 2 2 3 2 3" xfId="32849" xr:uid="{6719D71A-B4BD-4961-8819-FB594CE45E6E}"/>
    <cellStyle name="Millares [0] 2 3 2 5 2 2 3 3" xfId="19354" xr:uid="{FAE6E6FC-CB17-4449-84E3-DAF22E7A5250}"/>
    <cellStyle name="Millares [0] 2 3 2 5 2 2 3 4" xfId="28242" xr:uid="{4A1FA2FB-7418-49B6-B655-80949807F6D3}"/>
    <cellStyle name="Millares [0] 2 3 2 5 2 2 4" xfId="12192" xr:uid="{08D15DB8-E0EC-448D-9C88-96DF26906C36}"/>
    <cellStyle name="Millares [0] 2 3 2 5 2 2 4 2" xfId="21736" xr:uid="{1CB0F07F-FC5A-47FB-BF24-B2ADBE684113}"/>
    <cellStyle name="Millares [0] 2 3 2 5 2 2 4 3" xfId="30519" xr:uid="{5CCB202F-F18C-4485-B2BF-A764E42D07ED}"/>
    <cellStyle name="Millares [0] 2 3 2 5 2 2 5" xfId="16976" xr:uid="{57DAAD71-49E2-4EFA-A7BF-AA811704FA51}"/>
    <cellStyle name="Millares [0] 2 3 2 5 2 2 6" xfId="26190" xr:uid="{00C30B4B-9986-457C-A7A4-A340A98E0842}"/>
    <cellStyle name="Millares [0] 2 3 2 5 2 3" xfId="8016" xr:uid="{6368CDF1-0B1B-40C0-BB65-E7340D551C50}"/>
    <cellStyle name="Millares [0] 2 3 2 5 2 3 2" xfId="10402" xr:uid="{24C14A52-914E-4EC2-9970-003859842DF7}"/>
    <cellStyle name="Millares [0] 2 3 2 5 2 3 2 2" xfId="15188" xr:uid="{1FB3E7A5-661D-4915-ADFF-E499E49628B4}"/>
    <cellStyle name="Millares [0] 2 3 2 5 2 3 2 2 2" xfId="24715" xr:uid="{A0A9A395-3180-44EE-BA5B-62CD0D19D0C9}"/>
    <cellStyle name="Millares [0] 2 3 2 5 2 3 2 2 3" xfId="33443" xr:uid="{6462E6A8-DE1D-4879-B145-3BD615E8657A}"/>
    <cellStyle name="Millares [0] 2 3 2 5 2 3 2 3" xfId="19949" xr:uid="{827B62FA-419C-45AF-9C7C-14BB18E10D2D}"/>
    <cellStyle name="Millares [0] 2 3 2 5 2 3 2 4" xfId="28813" xr:uid="{5E965253-09DA-4352-9020-6D91C2BE58B5}"/>
    <cellStyle name="Millares [0] 2 3 2 5 2 3 3" xfId="12793" xr:uid="{09489BBC-D24C-4B32-BE99-47934D50273D}"/>
    <cellStyle name="Millares [0] 2 3 2 5 2 3 3 2" xfId="22332" xr:uid="{8DAC5047-EE26-43A2-8FB3-EFDD7AB8EE11}"/>
    <cellStyle name="Millares [0] 2 3 2 5 2 3 3 3" xfId="31089" xr:uid="{34BEF24A-3688-4991-9A71-FEF37A52B427}"/>
    <cellStyle name="Millares [0] 2 3 2 5 2 3 4" xfId="17570" xr:uid="{789217FB-5CAB-414F-84FA-027FE1A43E44}"/>
    <cellStyle name="Millares [0] 2 3 2 5 2 3 5" xfId="26647" xr:uid="{0313A9EE-242E-4B55-B36D-20DC615E91A0}"/>
    <cellStyle name="Millares [0] 2 3 2 5 2 4" xfId="9209" xr:uid="{F0FBBF08-C92A-42A3-9F70-334B23FA4A0B}"/>
    <cellStyle name="Millares [0] 2 3 2 5 2 4 2" xfId="13990" xr:uid="{87F37254-9A66-4963-B929-8FB7BC23AD84}"/>
    <cellStyle name="Millares [0] 2 3 2 5 2 4 2 2" xfId="23524" xr:uid="{DA7681AC-0F92-4EAD-A60A-A9B4FB8E3C66}"/>
    <cellStyle name="Millares [0] 2 3 2 5 2 4 2 3" xfId="32254" xr:uid="{671420AB-E9A9-47DC-8633-DF46F859BF08}"/>
    <cellStyle name="Millares [0] 2 3 2 5 2 4 3" xfId="18759" xr:uid="{3FB1EFDF-1A93-4E8B-B4BE-4FD29B54DC75}"/>
    <cellStyle name="Millares [0] 2 3 2 5 2 4 4" xfId="27712" xr:uid="{27A8ABF4-EA67-4CD7-AC6E-CE92FF219D72}"/>
    <cellStyle name="Millares [0] 2 3 2 5 2 5" xfId="11600" xr:uid="{0D02D976-CC5C-4889-BA79-85EA344C01F1}"/>
    <cellStyle name="Millares [0] 2 3 2 5 2 5 2" xfId="21141" xr:uid="{EEE54DD9-03CB-4931-9947-80CFAF099BB8}"/>
    <cellStyle name="Millares [0] 2 3 2 5 2 5 3" xfId="29971" xr:uid="{EE508EB9-D5E5-4FF3-8BC1-7056AAA22B8D}"/>
    <cellStyle name="Millares [0] 2 3 2 5 2 6" xfId="16383" xr:uid="{C590730E-318A-421E-AE72-C70D24A4148F}"/>
    <cellStyle name="Millares [0] 2 3 2 5 2 7" xfId="25764" xr:uid="{2CBBED15-FB4A-498B-A39A-CDF3CD67360A}"/>
    <cellStyle name="Millares [0] 2 3 2 5 3" xfId="7123" xr:uid="{BAC2AB66-C80E-4B5F-8945-0CE7F0650526}"/>
    <cellStyle name="Millares [0] 2 3 2 5 3 2" xfId="8312" xr:uid="{01AF48A0-5C0E-4060-8293-62A7D02D687E}"/>
    <cellStyle name="Millares [0] 2 3 2 5 3 2 2" xfId="10699" xr:uid="{BC972F1F-762A-4503-A82B-A4C18FBAC1ED}"/>
    <cellStyle name="Millares [0] 2 3 2 5 3 2 2 2" xfId="15486" xr:uid="{0055D8F6-55D6-4504-BBE0-50ECBB8DD241}"/>
    <cellStyle name="Millares [0] 2 3 2 5 3 2 2 2 2" xfId="25013" xr:uid="{84A52041-E838-492F-815F-44C78954ACA9}"/>
    <cellStyle name="Millares [0] 2 3 2 5 3 2 2 2 3" xfId="33741" xr:uid="{088B2FC6-8FD5-4D57-851A-DA63249E5B4D}"/>
    <cellStyle name="Millares [0] 2 3 2 5 3 2 2 3" xfId="20247" xr:uid="{D03CC175-72DA-4F76-ABE6-BA65BA313A79}"/>
    <cellStyle name="Millares [0] 2 3 2 5 3 2 2 4" xfId="29105" xr:uid="{7260F0EC-2C16-43C6-800D-03EA2BB24F45}"/>
    <cellStyle name="Millares [0] 2 3 2 5 3 2 3" xfId="13090" xr:uid="{D8C6F928-20AA-437C-AF2F-DB97A328EE87}"/>
    <cellStyle name="Millares [0] 2 3 2 5 3 2 3 2" xfId="22630" xr:uid="{5DA34413-963F-4F0F-8D0C-11BA20FE01A9}"/>
    <cellStyle name="Millares [0] 2 3 2 5 3 2 3 3" xfId="31381" xr:uid="{9597535D-8954-49C2-9D32-A050D7E8BBB2}"/>
    <cellStyle name="Millares [0] 2 3 2 5 3 2 4" xfId="17867" xr:uid="{8EE193CB-ACF1-4B7B-840B-32D0F537EB10}"/>
    <cellStyle name="Millares [0] 2 3 2 5 3 2 5" xfId="26900" xr:uid="{9D558F3A-5717-40D0-9F18-3DF60EAD327D}"/>
    <cellStyle name="Millares [0] 2 3 2 5 3 3" xfId="9505" xr:uid="{857D9854-618A-4761-A05C-6D31853A9F3B}"/>
    <cellStyle name="Millares [0] 2 3 2 5 3 3 2" xfId="14288" xr:uid="{41B15D18-0B94-4763-A4FF-ECEE996F53D7}"/>
    <cellStyle name="Millares [0] 2 3 2 5 3 3 2 2" xfId="23822" xr:uid="{2030BB72-9352-4BE0-8156-6DB409BEC7B3}"/>
    <cellStyle name="Millares [0] 2 3 2 5 3 3 2 3" xfId="32552" xr:uid="{2E8CD50C-76BC-40D7-A39C-4ED41EC73312}"/>
    <cellStyle name="Millares [0] 2 3 2 5 3 3 3" xfId="19057" xr:uid="{8BE77536-21B1-4B1B-81B2-BDA545BB684B}"/>
    <cellStyle name="Millares [0] 2 3 2 5 3 3 4" xfId="27965" xr:uid="{B7BFB29F-6269-450C-B1F8-85F3EA66EE0F}"/>
    <cellStyle name="Millares [0] 2 3 2 5 3 4" xfId="11896" xr:uid="{C6F71001-61C7-4857-82DE-866A6674BEAF}"/>
    <cellStyle name="Millares [0] 2 3 2 5 3 4 2" xfId="21439" xr:uid="{C2412E5C-6770-445B-A265-D12965512228}"/>
    <cellStyle name="Millares [0] 2 3 2 5 3 4 3" xfId="30242" xr:uid="{C080B456-8DE8-40B0-8241-976CF9A2472C}"/>
    <cellStyle name="Millares [0] 2 3 2 5 3 5" xfId="16680" xr:uid="{8723B59B-87AC-49BB-A694-DB6A8BD26885}"/>
    <cellStyle name="Millares [0] 2 3 2 5 3 6" xfId="25967" xr:uid="{24C6E8CC-7553-4492-9C57-9E8705A44CA1}"/>
    <cellStyle name="Millares [0] 2 3 2 5 4" xfId="7717" xr:uid="{933C30FB-7ECA-4FC8-A530-9324F4587723}"/>
    <cellStyle name="Millares [0] 2 3 2 5 4 2" xfId="10103" xr:uid="{0B4D1376-1779-4CB3-8EBA-93178CA35BC8}"/>
    <cellStyle name="Millares [0] 2 3 2 5 4 2 2" xfId="14888" xr:uid="{A74F5B82-E9C5-4A40-ACC3-49BEC88AB1D1}"/>
    <cellStyle name="Millares [0] 2 3 2 5 4 2 2 2" xfId="24418" xr:uid="{B2C37EEF-1EF8-458D-BD9E-BCE348BBA380}"/>
    <cellStyle name="Millares [0] 2 3 2 5 4 2 2 3" xfId="33146" xr:uid="{BE8A4D00-0930-4BBE-A36F-D33D68AF5B64}"/>
    <cellStyle name="Millares [0] 2 3 2 5 4 2 3" xfId="19652" xr:uid="{1AFAA28E-9E3F-44D3-BA45-C29AF183711E}"/>
    <cellStyle name="Millares [0] 2 3 2 5 4 2 4" xfId="28516" xr:uid="{3A8FC009-4714-42A6-9D69-3EE1C8EA5F02}"/>
    <cellStyle name="Millares [0] 2 3 2 5 4 3" xfId="12494" xr:uid="{29093DFC-4E3D-49B6-84CF-6893368EFEE9}"/>
    <cellStyle name="Millares [0] 2 3 2 5 4 3 2" xfId="22035" xr:uid="{DAEE02ED-75CB-4618-9397-417F7CE29DB5}"/>
    <cellStyle name="Millares [0] 2 3 2 5 4 3 3" xfId="30792" xr:uid="{8CB23F8A-C04F-48C8-809A-CB33FF58623B}"/>
    <cellStyle name="Millares [0] 2 3 2 5 4 4" xfId="17274" xr:uid="{A28F46FA-00A6-4764-9AF9-B4AD29F9C089}"/>
    <cellStyle name="Millares [0] 2 3 2 5 4 5" xfId="26424" xr:uid="{EBFD7196-69DD-40C1-8E56-011B3E863AFA}"/>
    <cellStyle name="Millares [0] 2 3 2 5 5" xfId="8909" xr:uid="{391C7B7B-8793-4AF9-B56D-19DB1499EC4E}"/>
    <cellStyle name="Millares [0] 2 3 2 5 5 2" xfId="13690" xr:uid="{F9D900BE-68F4-496A-83E6-9AED6C6C3346}"/>
    <cellStyle name="Millares [0] 2 3 2 5 5 2 2" xfId="23227" xr:uid="{36604A01-A8C5-4C3E-890C-C6641E77855E}"/>
    <cellStyle name="Millares [0] 2 3 2 5 5 2 3" xfId="31958" xr:uid="{10791A39-8D7C-4D39-9730-95AEEDA99E1C}"/>
    <cellStyle name="Millares [0] 2 3 2 5 5 3" xfId="18462" xr:uid="{C0184625-323A-4564-998E-7F7FFBE005B4}"/>
    <cellStyle name="Millares [0] 2 3 2 5 5 4" xfId="27467" xr:uid="{37718D08-58DF-4032-ADFF-2C3F9C0232AD}"/>
    <cellStyle name="Millares [0] 2 3 2 5 6" xfId="11301" xr:uid="{30F368D7-74C3-48E9-89B9-23CA13FF2D8D}"/>
    <cellStyle name="Millares [0] 2 3 2 5 6 2" xfId="20845" xr:uid="{8A98EE5A-D489-459E-8C6B-68BFC1A26BC1}"/>
    <cellStyle name="Millares [0] 2 3 2 5 6 3" xfId="29695" xr:uid="{216A5C47-EF70-4725-BE57-96DC2A9AC684}"/>
    <cellStyle name="Millares [0] 2 3 2 5 7" xfId="16086" xr:uid="{83D2F2B1-708D-4AB7-8782-13E9B10C74DC}"/>
    <cellStyle name="Millares [0] 2 3 2 5 8" xfId="25573" xr:uid="{75C2C7FC-D148-44D0-86F1-72B156C8E86C}"/>
    <cellStyle name="Millares [0] 2 3 2 6" xfId="6691" xr:uid="{5CE5C8CD-3F5B-4E1E-90B6-36424BB3DA29}"/>
    <cellStyle name="Millares [0] 2 3 2 6 2" xfId="7271" xr:uid="{E64260DA-64EF-4397-9147-4FA7E7F7C3D8}"/>
    <cellStyle name="Millares [0] 2 3 2 6 2 2" xfId="8460" xr:uid="{5C2DE733-8E3A-4036-8293-F37A68473D89}"/>
    <cellStyle name="Millares [0] 2 3 2 6 2 2 2" xfId="10847" xr:uid="{F32FFD95-1985-42F0-9AAE-E31B7F35416A}"/>
    <cellStyle name="Millares [0] 2 3 2 6 2 2 2 2" xfId="15635" xr:uid="{7475DC3E-9565-43FB-BF7B-76BD17D47111}"/>
    <cellStyle name="Millares [0] 2 3 2 6 2 2 2 2 2" xfId="25162" xr:uid="{5558627F-635F-4300-AFE1-06C9921C919A}"/>
    <cellStyle name="Millares [0] 2 3 2 6 2 2 2 2 3" xfId="33890" xr:uid="{3B7C1AB1-7726-4775-ABEB-33A2B2414DFB}"/>
    <cellStyle name="Millares [0] 2 3 2 6 2 2 2 3" xfId="20396" xr:uid="{0A3BD681-B5E9-41FE-89CF-B1A104453364}"/>
    <cellStyle name="Millares [0] 2 3 2 6 2 2 2 4" xfId="29254" xr:uid="{29A79C90-31CD-499B-AAAE-571F082848DC}"/>
    <cellStyle name="Millares [0] 2 3 2 6 2 2 3" xfId="13238" xr:uid="{E34A764C-0C58-4544-B27A-643344744E61}"/>
    <cellStyle name="Millares [0] 2 3 2 6 2 2 3 2" xfId="22779" xr:uid="{000085A6-C477-4B3C-9E24-1455FBECCC93}"/>
    <cellStyle name="Millares [0] 2 3 2 6 2 2 3 3" xfId="31530" xr:uid="{EFD0AD82-3D5D-49E1-8027-D057330FCC0F}"/>
    <cellStyle name="Millares [0] 2 3 2 6 2 2 4" xfId="18015" xr:uid="{AD7D4921-B5D8-49B6-B825-009C6B82BFCA}"/>
    <cellStyle name="Millares [0] 2 3 2 6 2 2 5" xfId="27045" xr:uid="{A28CE694-CB0E-4FBB-93AE-66F8305A952D}"/>
    <cellStyle name="Millares [0] 2 3 2 6 2 3" xfId="9653" xr:uid="{62C7C4FE-2C65-41F3-A8B0-A95848EE8153}"/>
    <cellStyle name="Millares [0] 2 3 2 6 2 3 2" xfId="14437" xr:uid="{CF4AABAD-8DFD-415D-B286-E0922733547E}"/>
    <cellStyle name="Millares [0] 2 3 2 6 2 3 2 2" xfId="23971" xr:uid="{9DC476FF-1740-4F1E-A0FA-B0CF3D5473D0}"/>
    <cellStyle name="Millares [0] 2 3 2 6 2 3 2 3" xfId="32701" xr:uid="{5E708C5B-1742-4ED2-89A8-4C77674FDF02}"/>
    <cellStyle name="Millares [0] 2 3 2 6 2 3 3" xfId="19206" xr:uid="{9E46BFDC-D55A-48E9-B673-A0E2FC17C8DC}"/>
    <cellStyle name="Millares [0] 2 3 2 6 2 3 4" xfId="28110" xr:uid="{DBB8D2A8-19F9-4862-BE3C-74063EE916E4}"/>
    <cellStyle name="Millares [0] 2 3 2 6 2 4" xfId="12044" xr:uid="{756F774C-AAA2-44CC-BBED-1324A5C45EE7}"/>
    <cellStyle name="Millares [0] 2 3 2 6 2 4 2" xfId="21588" xr:uid="{75A4E5C8-19F6-4604-AE70-A0BCD25A01C3}"/>
    <cellStyle name="Millares [0] 2 3 2 6 2 4 3" xfId="30387" xr:uid="{0E49C26C-E0F8-4AB4-A44B-3A38E5CB8978}"/>
    <cellStyle name="Millares [0] 2 3 2 6 2 5" xfId="16828" xr:uid="{A453AA5E-209C-4E0C-92A9-ECED6A4C5508}"/>
    <cellStyle name="Millares [0] 2 3 2 6 2 6" xfId="26070" xr:uid="{508C90A7-666C-411E-9E46-BFBC1FF42C36}"/>
    <cellStyle name="Millares [0] 2 3 2 6 3" xfId="7868" xr:uid="{0FEF84BA-71C5-45F3-9ABE-80456032F92E}"/>
    <cellStyle name="Millares [0] 2 3 2 6 3 2" xfId="10254" xr:uid="{A90DF239-C5B0-4556-B09A-B8CC58C3C651}"/>
    <cellStyle name="Millares [0] 2 3 2 6 3 2 2" xfId="15040" xr:uid="{D8250548-B543-4FF5-BCCB-3853BBCC7CEB}"/>
    <cellStyle name="Millares [0] 2 3 2 6 3 2 2 2" xfId="24567" xr:uid="{1991FAF0-A14B-43AA-8C1C-580C00468086}"/>
    <cellStyle name="Millares [0] 2 3 2 6 3 2 2 3" xfId="33295" xr:uid="{E2965A23-92EB-43C4-809C-68E2A831EF48}"/>
    <cellStyle name="Millares [0] 2 3 2 6 3 2 3" xfId="19801" xr:uid="{D793B1A3-1FBD-477D-BE90-534CC63BA0D9}"/>
    <cellStyle name="Millares [0] 2 3 2 6 3 2 4" xfId="28665" xr:uid="{F34D7DCF-786A-4FBE-AB83-70142AF8BB78}"/>
    <cellStyle name="Millares [0] 2 3 2 6 3 3" xfId="12645" xr:uid="{D4615C14-E33D-4BAA-B20E-2FE9BA029FA2}"/>
    <cellStyle name="Millares [0] 2 3 2 6 3 3 2" xfId="22184" xr:uid="{22DC0E33-6061-482C-874C-77CF220A7823}"/>
    <cellStyle name="Millares [0] 2 3 2 6 3 3 3" xfId="30941" xr:uid="{559A6697-1E84-4E23-9516-A2D1050119B1}"/>
    <cellStyle name="Millares [0] 2 3 2 6 3 4" xfId="17422" xr:uid="{22F8CC1C-2F32-4DBB-A203-EC6C86BB9227}"/>
    <cellStyle name="Millares [0] 2 3 2 6 3 5" xfId="26527" xr:uid="{41A5D174-973D-4BCC-9146-56B342A5D140}"/>
    <cellStyle name="Millares [0] 2 3 2 6 4" xfId="9061" xr:uid="{08E5E173-95DE-4875-AA61-C8BB02FB96C0}"/>
    <cellStyle name="Millares [0] 2 3 2 6 4 2" xfId="13842" xr:uid="{3ADB6C5E-B46D-4CB0-A913-770EF228C55F}"/>
    <cellStyle name="Millares [0] 2 3 2 6 4 2 2" xfId="23376" xr:uid="{A0FFA5A0-1903-48B8-8BA4-B172B2F7D711}"/>
    <cellStyle name="Millares [0] 2 3 2 6 4 2 3" xfId="32106" xr:uid="{F77CA01E-1915-4454-8851-A7374FA130C9}"/>
    <cellStyle name="Millares [0] 2 3 2 6 4 3" xfId="18611" xr:uid="{FA43F196-85B2-482D-9354-B77667CA437F}"/>
    <cellStyle name="Millares [0] 2 3 2 6 4 4" xfId="27592" xr:uid="{F2284D36-E723-419D-8F73-A478AC84163D}"/>
    <cellStyle name="Millares [0] 2 3 2 6 5" xfId="11452" xr:uid="{B579B1B8-AE54-40BE-92F1-6EE71CBC4BEE}"/>
    <cellStyle name="Millares [0] 2 3 2 6 5 2" xfId="20993" xr:uid="{0E8FA6A9-794A-4786-A2DD-F5F9C179851B}"/>
    <cellStyle name="Millares [0] 2 3 2 6 5 3" xfId="29839" xr:uid="{8ED79B45-34CB-40D0-8719-399254AD4DC9}"/>
    <cellStyle name="Millares [0] 2 3 2 6 6" xfId="16235" xr:uid="{B8633B28-F4E1-41E9-AFCF-133412408926}"/>
    <cellStyle name="Millares [0] 2 3 2 6 7" xfId="25668" xr:uid="{78AEB20D-BFF4-49B7-A90F-484F2358BD6E}"/>
    <cellStyle name="Millares [0] 2 3 2 7" xfId="6978" xr:uid="{78851317-F751-41D9-AE38-71836112334D}"/>
    <cellStyle name="Millares [0] 2 3 2 7 2" xfId="8165" xr:uid="{F9AE7619-B165-43AD-85A8-CF9870446794}"/>
    <cellStyle name="Millares [0] 2 3 2 7 2 2" xfId="10552" xr:uid="{BB81A8D4-94B6-4AE8-9485-B2877167A5A3}"/>
    <cellStyle name="Millares [0] 2 3 2 7 2 2 2" xfId="15338" xr:uid="{1DE8E426-F56E-45E0-ACBC-0CA075991F40}"/>
    <cellStyle name="Millares [0] 2 3 2 7 2 2 2 2" xfId="24865" xr:uid="{70200282-A374-44E0-BD27-51DFC1CF826B}"/>
    <cellStyle name="Millares [0] 2 3 2 7 2 2 2 3" xfId="33593" xr:uid="{DA6D50FE-F287-4F17-87DC-DBD21C13911B}"/>
    <cellStyle name="Millares [0] 2 3 2 7 2 2 3" xfId="20099" xr:uid="{9E7B0B67-6290-4CB3-BA47-4E5C6A871CC8}"/>
    <cellStyle name="Millares [0] 2 3 2 7 2 2 4" xfId="28961" xr:uid="{5F3A065A-8406-4C3C-8725-68575062DB05}"/>
    <cellStyle name="Millares [0] 2 3 2 7 2 3" xfId="12943" xr:uid="{214A9DA4-8453-42B8-9254-115CF28C3334}"/>
    <cellStyle name="Millares [0] 2 3 2 7 2 3 2" xfId="22482" xr:uid="{57C573B5-48E6-4036-ABDA-EB3B3699048C}"/>
    <cellStyle name="Millares [0] 2 3 2 7 2 3 3" xfId="31237" xr:uid="{A4462EE4-6DB4-40F7-8F32-69BF3EE25F96}"/>
    <cellStyle name="Millares [0] 2 3 2 7 2 4" xfId="17720" xr:uid="{A8D7789F-367D-4B0C-A5F3-709E8B157FB3}"/>
    <cellStyle name="Millares [0] 2 3 2 7 2 5" xfId="26775" xr:uid="{AD9BB4AF-B953-4C73-A973-7490773BD448}"/>
    <cellStyle name="Millares [0] 2 3 2 7 3" xfId="9358" xr:uid="{183BB264-6970-4C9F-A97C-E7A63AAFD4EE}"/>
    <cellStyle name="Millares [0] 2 3 2 7 3 2" xfId="14140" xr:uid="{A468A5E9-4BB4-4755-BCA5-0080DF5FF3FB}"/>
    <cellStyle name="Millares [0] 2 3 2 7 3 2 2" xfId="23674" xr:uid="{F874C9F1-2590-45D8-8188-1084BDAEF5FF}"/>
    <cellStyle name="Millares [0] 2 3 2 7 3 2 3" xfId="32404" xr:uid="{215A6A67-0440-4BBF-9C09-A3E0B1695825}"/>
    <cellStyle name="Millares [0] 2 3 2 7 3 3" xfId="18909" xr:uid="{60E39E94-4374-4FC7-8F05-958493151D33}"/>
    <cellStyle name="Millares [0] 2 3 2 7 3 4" xfId="27840" xr:uid="{F3CAB13F-05AA-4191-B81B-0C0879ED1FDF}"/>
    <cellStyle name="Millares [0] 2 3 2 7 4" xfId="11749" xr:uid="{9646D092-6D89-4C79-BA5F-DC8658550971}"/>
    <cellStyle name="Millares [0] 2 3 2 7 4 2" xfId="21291" xr:uid="{C320D1B7-6520-4528-B7A5-EF6AEC517F8F}"/>
    <cellStyle name="Millares [0] 2 3 2 7 4 3" xfId="30117" xr:uid="{F773A418-4B6D-47BB-8BBE-B8CD771A42C2}"/>
    <cellStyle name="Millares [0] 2 3 2 7 5" xfId="16533" xr:uid="{E4B3EC12-1246-4970-8688-C580D7B7C531}"/>
    <cellStyle name="Millares [0] 2 3 2 7 6" xfId="25870" xr:uid="{0ED1DBD7-55C4-4460-83E5-40120C3890F7}"/>
    <cellStyle name="Millares [0] 2 3 2 8" xfId="7568" xr:uid="{F7173F8D-3EC3-4DE2-99F2-8832C2A36126}"/>
    <cellStyle name="Millares [0] 2 3 2 8 2" xfId="9952" xr:uid="{F36D1AE4-A938-41BE-B9DB-1D8EF0D4BD3F}"/>
    <cellStyle name="Millares [0] 2 3 2 8 2 2" xfId="14737" xr:uid="{B236AD06-CD2A-4E6A-A0AA-5C2CD9E7F3D2}"/>
    <cellStyle name="Millares [0] 2 3 2 8 2 2 2" xfId="24270" xr:uid="{C622F62A-1000-4F5A-8B7C-302535909F05}"/>
    <cellStyle name="Millares [0] 2 3 2 8 2 2 3" xfId="32998" xr:uid="{0C1F423C-A4CC-47F0-A650-2D90068A28A7}"/>
    <cellStyle name="Millares [0] 2 3 2 8 2 3" xfId="19505" xr:uid="{A3F21A90-ECAD-40D6-85D6-05A8A7AA9ACF}"/>
    <cellStyle name="Millares [0] 2 3 2 8 2 4" xfId="28391" xr:uid="{5E91C662-E7AD-465A-A306-A9EDCB14F08E}"/>
    <cellStyle name="Millares [0] 2 3 2 8 3" xfId="12343" xr:uid="{9E080B61-4BA5-4FD3-A50C-5395DC1D2D08}"/>
    <cellStyle name="Millares [0] 2 3 2 8 3 2" xfId="21887" xr:uid="{11B60255-BD8D-499E-A9B8-CD56CE676A37}"/>
    <cellStyle name="Millares [0] 2 3 2 8 3 3" xfId="30666" xr:uid="{0E9B038C-1D30-4FD6-AC33-CB80C9900DE0}"/>
    <cellStyle name="Millares [0] 2 3 2 8 4" xfId="17127" xr:uid="{4B0D8CC3-B54E-4953-AE95-98016F3493BA}"/>
    <cellStyle name="Millares [0] 2 3 2 8 5" xfId="26321" xr:uid="{3288714D-A395-4EE7-97D5-C39449C46C72}"/>
    <cellStyle name="Millares [0] 2 3 2 9" xfId="8758" xr:uid="{4DEA899D-B11E-4112-95D7-E7F35BA913E6}"/>
    <cellStyle name="Millares [0] 2 3 2 9 2" xfId="13539" xr:uid="{0C2386F9-80A6-4F93-A3CB-9805BEC81CFC}"/>
    <cellStyle name="Millares [0] 2 3 2 9 2 2" xfId="23079" xr:uid="{5CEC2FA8-FDEB-45FB-9409-3AD32090ADB4}"/>
    <cellStyle name="Millares [0] 2 3 2 9 2 3" xfId="31828" xr:uid="{F96874B8-E881-43D1-84D9-00A63B4032A3}"/>
    <cellStyle name="Millares [0] 2 3 2 9 3" xfId="18315" xr:uid="{1A9407B1-0395-4F74-99C0-29D3D59EA880}"/>
    <cellStyle name="Millares [0] 2 3 2 9 4" xfId="27329" xr:uid="{6E2AB8BF-E096-499C-BA92-EE88614FB9E3}"/>
    <cellStyle name="Millares [0] 2 3 3" xfId="6430" xr:uid="{820334AA-693A-4C59-B810-7D72726FF504}"/>
    <cellStyle name="Millares [0] 2 3 3 10" xfId="15947" xr:uid="{4CF15080-8F11-42DE-8371-26A95C13AB67}"/>
    <cellStyle name="Millares [0] 2 3 3 11" xfId="25471" xr:uid="{89A633D7-3605-4FBF-81C2-65A9170B1D76}"/>
    <cellStyle name="Millares [0] 2 3 3 2" xfId="6459" xr:uid="{C5DF2145-7EB4-4891-B52B-2E51B8176479}"/>
    <cellStyle name="Millares [0] 2 3 3 2 10" xfId="25501" xr:uid="{E104E560-D3F5-4FF0-BE85-979AEE9143E4}"/>
    <cellStyle name="Millares [0] 2 3 3 2 2" xfId="6522" xr:uid="{30D91B78-D725-4197-B16E-509F56C71D4D}"/>
    <cellStyle name="Millares [0] 2 3 3 2 2 2" xfId="6660" xr:uid="{C84E5B6B-D55C-47D3-9132-6DEFD3F5F761}"/>
    <cellStyle name="Millares [0] 2 3 3 2 2 2 2" xfId="6949" xr:uid="{45FA5FED-58B3-402F-8453-0E99753A154B}"/>
    <cellStyle name="Millares [0] 2 3 3 2 2 2 2 2" xfId="7537" xr:uid="{7490D57D-DE80-4ADE-A512-F3D3CE8B5E1A}"/>
    <cellStyle name="Millares [0] 2 3 3 2 2 2 2 2 2" xfId="8726" xr:uid="{515A7738-2A92-431D-BCC2-2E550A73DAE9}"/>
    <cellStyle name="Millares [0] 2 3 3 2 2 2 2 2 2 2" xfId="11113" xr:uid="{F1104137-533B-45B6-ABC8-504769CB22D3}"/>
    <cellStyle name="Millares [0] 2 3 3 2 2 2 2 2 2 2 2" xfId="15901" xr:uid="{88B5E660-51BE-4E26-B45B-838560B724D9}"/>
    <cellStyle name="Millares [0] 2 3 3 2 2 2 2 2 2 2 2 2" xfId="25428" xr:uid="{0F9B3639-B637-4232-B0D6-E192A35C9783}"/>
    <cellStyle name="Millares [0] 2 3 3 2 2 2 2 2 2 2 2 3" xfId="34156" xr:uid="{F75C4A78-3B34-4D84-A386-4D63A00B2358}"/>
    <cellStyle name="Millares [0] 2 3 3 2 2 2 2 2 2 2 3" xfId="20662" xr:uid="{80AE968C-DF2B-4A66-A4AC-FA5FD60EA5BA}"/>
    <cellStyle name="Millares [0] 2 3 3 2 2 2 2 2 2 2 4" xfId="29520" xr:uid="{721A55DB-3DED-441F-9DEB-6CA02D6393FC}"/>
    <cellStyle name="Millares [0] 2 3 3 2 2 2 2 2 2 3" xfId="13504" xr:uid="{C1011677-F925-4F5D-BDF8-2E5FA8A7F104}"/>
    <cellStyle name="Millares [0] 2 3 3 2 2 2 2 2 2 3 2" xfId="23045" xr:uid="{3545A535-8059-4100-9704-8689B50934D8}"/>
    <cellStyle name="Millares [0] 2 3 3 2 2 2 2 2 2 3 3" xfId="31796" xr:uid="{DD4C6A56-B366-4938-9D94-2AD82803C5C0}"/>
    <cellStyle name="Millares [0] 2 3 3 2 2 2 2 2 2 4" xfId="18281" xr:uid="{88664114-A7C6-44E2-B0C3-A8FCF4DD361F}"/>
    <cellStyle name="Millares [0] 2 3 3 2 2 2 2 2 2 5" xfId="27295" xr:uid="{B152145A-0D75-42B0-81AF-C9DE6533A020}"/>
    <cellStyle name="Millares [0] 2 3 3 2 2 2 2 2 3" xfId="9919" xr:uid="{D99BBCEA-AFB2-4117-AD6C-6AAEDC96407C}"/>
    <cellStyle name="Millares [0] 2 3 3 2 2 2 2 2 3 2" xfId="14703" xr:uid="{5172568B-1A52-452E-857F-AA5C959D71AA}"/>
    <cellStyle name="Millares [0] 2 3 3 2 2 2 2 2 3 2 2" xfId="24237" xr:uid="{0B675397-10A6-4D19-B87B-78B4F70F423E}"/>
    <cellStyle name="Millares [0] 2 3 3 2 2 2 2 2 3 2 3" xfId="32967" xr:uid="{0A538332-BCEF-4552-9A81-1AF2158A732E}"/>
    <cellStyle name="Millares [0] 2 3 3 2 2 2 2 2 3 3" xfId="19472" xr:uid="{F6DB98B0-7438-4653-BDA5-985E06159104}"/>
    <cellStyle name="Millares [0] 2 3 3 2 2 2 2 2 3 4" xfId="28360" xr:uid="{285F9775-1610-41F6-B9A0-12BECFC8F875}"/>
    <cellStyle name="Millares [0] 2 3 3 2 2 2 2 2 4" xfId="12310" xr:uid="{4AAF095D-ABC3-4B7C-A54B-8672EA4BB636}"/>
    <cellStyle name="Millares [0] 2 3 3 2 2 2 2 2 4 2" xfId="21854" xr:uid="{CCFBDB09-9212-4F34-87C6-5B5E80C23411}"/>
    <cellStyle name="Millares [0] 2 3 3 2 2 2 2 2 4 3" xfId="30637" xr:uid="{46D0B660-8878-479F-9591-4A96848BD389}"/>
    <cellStyle name="Millares [0] 2 3 3 2 2 2 2 2 5" xfId="17094" xr:uid="{CC992DA0-924C-4EA0-BB1C-3D539FEEF475}"/>
    <cellStyle name="Millares [0] 2 3 3 2 2 2 2 2 6" xfId="26290" xr:uid="{8BD60867-E366-444A-96D6-FD5B668A6FDE}"/>
    <cellStyle name="Millares [0] 2 3 3 2 2 2 2 3" xfId="8134" xr:uid="{5148F808-82DC-483D-A368-88D705699EC3}"/>
    <cellStyle name="Millares [0] 2 3 3 2 2 2 2 3 2" xfId="10520" xr:uid="{433D9F3A-823E-493E-B0C9-E081072A7A4C}"/>
    <cellStyle name="Millares [0] 2 3 3 2 2 2 2 3 2 2" xfId="15306" xr:uid="{464845C7-8B7B-49AA-B829-E383449D075C}"/>
    <cellStyle name="Millares [0] 2 3 3 2 2 2 2 3 2 2 2" xfId="24833" xr:uid="{983124FA-5358-4C02-9C4E-E5367F337AB2}"/>
    <cellStyle name="Millares [0] 2 3 3 2 2 2 2 3 2 2 3" xfId="33561" xr:uid="{E49D6A5A-BF58-4C1E-8864-5778201302DB}"/>
    <cellStyle name="Millares [0] 2 3 3 2 2 2 2 3 2 3" xfId="20067" xr:uid="{9AD316B4-FC21-482D-81F7-AE19A988AA1B}"/>
    <cellStyle name="Millares [0] 2 3 3 2 2 2 2 3 2 4" xfId="28931" xr:uid="{C7DA9334-AD02-4A8D-9A00-C258A6AA1B46}"/>
    <cellStyle name="Millares [0] 2 3 3 2 2 2 2 3 3" xfId="12911" xr:uid="{D7ECF44B-A05A-46E9-AB89-317374B50318}"/>
    <cellStyle name="Millares [0] 2 3 3 2 2 2 2 3 3 2" xfId="22450" xr:uid="{01FED02D-06E2-4F2C-B8E0-9FE58BAB7757}"/>
    <cellStyle name="Millares [0] 2 3 3 2 2 2 2 3 3 3" xfId="31207" xr:uid="{E9A2D13A-14E9-4052-BB8C-31A17FD8ADB1}"/>
    <cellStyle name="Millares [0] 2 3 3 2 2 2 2 3 4" xfId="17688" xr:uid="{C256DA61-EBC0-4046-BA47-E0172C88F672}"/>
    <cellStyle name="Millares [0] 2 3 3 2 2 2 2 3 5" xfId="26747" xr:uid="{22825B77-6BC8-4180-9DF0-B1A810E01784}"/>
    <cellStyle name="Millares [0] 2 3 3 2 2 2 2 4" xfId="9327" xr:uid="{B1055F87-874E-4873-9AE7-61D92771BC0C}"/>
    <cellStyle name="Millares [0] 2 3 3 2 2 2 2 4 2" xfId="14108" xr:uid="{91E54707-B4D8-4402-BBBD-8D3BF9E55FB2}"/>
    <cellStyle name="Millares [0] 2 3 3 2 2 2 2 4 2 2" xfId="23642" xr:uid="{F2FFDB9F-C08C-437B-97E8-BB723C8555D5}"/>
    <cellStyle name="Millares [0] 2 3 3 2 2 2 2 4 2 3" xfId="32372" xr:uid="{BD8F751D-D28F-4ED5-A1C9-89FCE4F6EB4C}"/>
    <cellStyle name="Millares [0] 2 3 3 2 2 2 2 4 3" xfId="18877" xr:uid="{94E83656-4BFE-46DF-AA75-3DE3826E5F1A}"/>
    <cellStyle name="Millares [0] 2 3 3 2 2 2 2 4 4" xfId="27812" xr:uid="{0551E3A8-B64F-404E-B8F9-140B6F9271A6}"/>
    <cellStyle name="Millares [0] 2 3 3 2 2 2 2 5" xfId="11718" xr:uid="{6C6181CD-72D8-40E1-947D-AA0444A74336}"/>
    <cellStyle name="Millares [0] 2 3 3 2 2 2 2 5 2" xfId="21259" xr:uid="{DE2D9DEA-48C2-4D64-A3C1-105828E6E043}"/>
    <cellStyle name="Millares [0] 2 3 3 2 2 2 2 5 3" xfId="30089" xr:uid="{2D66262F-41C6-4E87-9408-37346352F077}"/>
    <cellStyle name="Millares [0] 2 3 3 2 2 2 2 6" xfId="16501" xr:uid="{28725BDB-A7D0-4947-AA54-E47A0C165606}"/>
    <cellStyle name="Millares [0] 2 3 3 2 2 2 2 7" xfId="25847" xr:uid="{1427B32A-A730-4DF3-8C81-0E6EA7867FD5}"/>
    <cellStyle name="Millares [0] 2 3 3 2 2 2 3" xfId="7241" xr:uid="{E5052A6F-4878-4FC3-AE06-03F00AA6C059}"/>
    <cellStyle name="Millares [0] 2 3 3 2 2 2 3 2" xfId="8430" xr:uid="{91766825-2749-44C2-99AF-8309D6BC4B0C}"/>
    <cellStyle name="Millares [0] 2 3 3 2 2 2 3 2 2" xfId="10817" xr:uid="{3C86712B-D3E3-4EA6-9168-0288E8BD6864}"/>
    <cellStyle name="Millares [0] 2 3 3 2 2 2 3 2 2 2" xfId="15604" xr:uid="{ECF6F55B-38F0-4998-B1EE-F0C3614103AA}"/>
    <cellStyle name="Millares [0] 2 3 3 2 2 2 3 2 2 2 2" xfId="25131" xr:uid="{37D56D3C-5F65-425B-954A-717761511D63}"/>
    <cellStyle name="Millares [0] 2 3 3 2 2 2 3 2 2 2 3" xfId="33859" xr:uid="{10E50C2D-5EFF-4203-AB54-B4644E864554}"/>
    <cellStyle name="Millares [0] 2 3 3 2 2 2 3 2 2 3" xfId="20365" xr:uid="{C46C0876-A822-478B-B749-659BC6C7C0AA}"/>
    <cellStyle name="Millares [0] 2 3 3 2 2 2 3 2 2 4" xfId="29223" xr:uid="{30F2933D-4AB3-4AE5-8C22-2D7A93ECDEE0}"/>
    <cellStyle name="Millares [0] 2 3 3 2 2 2 3 2 3" xfId="13208" xr:uid="{069CD60D-E51C-4BA2-A16D-B2343A2DDD35}"/>
    <cellStyle name="Millares [0] 2 3 3 2 2 2 3 2 3 2" xfId="22748" xr:uid="{DD81A8AC-4335-4867-B022-61FA91A1182E}"/>
    <cellStyle name="Millares [0] 2 3 3 2 2 2 3 2 3 3" xfId="31499" xr:uid="{7295F1D4-1B72-48BF-A4F2-FA7E812C3392}"/>
    <cellStyle name="Millares [0] 2 3 3 2 2 2 3 2 4" xfId="17985" xr:uid="{B361828C-0062-4FDF-BEE9-5A158EE52B12}"/>
    <cellStyle name="Millares [0] 2 3 3 2 2 2 3 2 5" xfId="27018" xr:uid="{BC2CA8C4-D35A-4F0A-841E-1627334657B2}"/>
    <cellStyle name="Millares [0] 2 3 3 2 2 2 3 3" xfId="9623" xr:uid="{E7D2E9EA-8B92-46BE-9BC5-1769C55A6D59}"/>
    <cellStyle name="Millares [0] 2 3 3 2 2 2 3 3 2" xfId="14406" xr:uid="{4AF6E71B-34BC-479D-8C67-C14464918A3C}"/>
    <cellStyle name="Millares [0] 2 3 3 2 2 2 3 3 2 2" xfId="23940" xr:uid="{6940E195-020F-40C9-AA05-8F3B18B555F8}"/>
    <cellStyle name="Millares [0] 2 3 3 2 2 2 3 3 2 3" xfId="32670" xr:uid="{FEB6D8FF-4820-4F17-94A8-985B4B7AE4CB}"/>
    <cellStyle name="Millares [0] 2 3 3 2 2 2 3 3 3" xfId="19175" xr:uid="{EE586E80-DF45-4CA7-B22E-B77073C72AB6}"/>
    <cellStyle name="Millares [0] 2 3 3 2 2 2 3 3 4" xfId="28083" xr:uid="{B3BE6792-874C-474C-976F-B8F119AF9675}"/>
    <cellStyle name="Millares [0] 2 3 3 2 2 2 3 4" xfId="12014" xr:uid="{2309D0D1-CC71-4962-9BFC-90C2E4186195}"/>
    <cellStyle name="Millares [0] 2 3 3 2 2 2 3 4 2" xfId="21557" xr:uid="{C8EACFA8-E8DC-4A04-A767-B22631CECF84}"/>
    <cellStyle name="Millares [0] 2 3 3 2 2 2 3 4 3" xfId="30360" xr:uid="{2C5DA8D2-3793-4819-A04C-679FA87DC9BD}"/>
    <cellStyle name="Millares [0] 2 3 3 2 2 2 3 5" xfId="16798" xr:uid="{7200E8CA-DF2C-4E20-9E27-DC5F9ACF6D95}"/>
    <cellStyle name="Millares [0] 2 3 3 2 2 2 3 6" xfId="26050" xr:uid="{249E634D-4A3D-424D-BE4E-33E0593F984A}"/>
    <cellStyle name="Millares [0] 2 3 3 2 2 2 4" xfId="7837" xr:uid="{6D004709-0387-4AE2-9E5D-506F12E1C5FA}"/>
    <cellStyle name="Millares [0] 2 3 3 2 2 2 4 2" xfId="10223" xr:uid="{4B60B760-EAAC-483F-98C5-7C653806F476}"/>
    <cellStyle name="Millares [0] 2 3 3 2 2 2 4 2 2" xfId="15008" xr:uid="{CEDDA192-B0C8-468A-AE4A-D097844831FC}"/>
    <cellStyle name="Millares [0] 2 3 3 2 2 2 4 2 2 2" xfId="24536" xr:uid="{90097540-F476-478A-968A-07538304A328}"/>
    <cellStyle name="Millares [0] 2 3 3 2 2 2 4 2 2 3" xfId="33264" xr:uid="{4A1FCABE-4C34-4289-8D37-79DAD9A17B02}"/>
    <cellStyle name="Millares [0] 2 3 3 2 2 2 4 2 3" xfId="19770" xr:uid="{C02520EB-D48B-4ECF-8E7E-9CC1BA95F40A}"/>
    <cellStyle name="Millares [0] 2 3 3 2 2 2 4 2 4" xfId="28634" xr:uid="{B857EC9B-D689-49DF-BAB4-6C6972E30083}"/>
    <cellStyle name="Millares [0] 2 3 3 2 2 2 4 3" xfId="12614" xr:uid="{6D4F3B8B-FA00-43D6-9A51-3101FD64F2AA}"/>
    <cellStyle name="Millares [0] 2 3 3 2 2 2 4 3 2" xfId="22153" xr:uid="{B945A53C-5DDC-4B36-A52D-DE16D68EB7E2}"/>
    <cellStyle name="Millares [0] 2 3 3 2 2 2 4 3 3" xfId="30910" xr:uid="{07A049E9-BF12-4A4D-AAB7-59FFD9AF47C9}"/>
    <cellStyle name="Millares [0] 2 3 3 2 2 2 4 4" xfId="17392" xr:uid="{4E6B7E89-0F14-44C5-8418-258DEF38585F}"/>
    <cellStyle name="Millares [0] 2 3 3 2 2 2 4 5" xfId="26507" xr:uid="{BAF54652-FC8D-40AF-AC9F-920D43298BD1}"/>
    <cellStyle name="Millares [0] 2 3 3 2 2 2 5" xfId="9029" xr:uid="{A287AD5F-A187-4B17-981A-3F05DBD68A70}"/>
    <cellStyle name="Millares [0] 2 3 3 2 2 2 5 2" xfId="13810" xr:uid="{7177AAC3-B560-4B2F-A4D2-D91454C3FE7D}"/>
    <cellStyle name="Millares [0] 2 3 3 2 2 2 5 2 2" xfId="23345" xr:uid="{173B40BC-F4E1-4AE9-B6D0-A19D4C600A05}"/>
    <cellStyle name="Millares [0] 2 3 3 2 2 2 5 2 3" xfId="32076" xr:uid="{3791D43F-CBB9-4FB6-B5BD-74DDBC0AC586}"/>
    <cellStyle name="Millares [0] 2 3 3 2 2 2 5 3" xfId="18580" xr:uid="{1BB84A01-9456-4D3C-8929-26A4394529EF}"/>
    <cellStyle name="Millares [0] 2 3 3 2 2 2 5 4" xfId="27567" xr:uid="{3421C4A5-32A1-4672-9770-8B33736AA589}"/>
    <cellStyle name="Millares [0] 2 3 3 2 2 2 6" xfId="11421" xr:uid="{8C965998-4ADC-4147-8BC9-02B938DD87B1}"/>
    <cellStyle name="Millares [0] 2 3 3 2 2 2 6 2" xfId="20963" xr:uid="{EACEFED8-CD6A-439A-922E-8B4AD0501020}"/>
    <cellStyle name="Millares [0] 2 3 3 2 2 2 6 3" xfId="29813" xr:uid="{A75265A0-519D-458D-99AA-97DBBF50D5AB}"/>
    <cellStyle name="Millares [0] 2 3 3 2 2 2 7" xfId="16204" xr:uid="{B669899C-2E74-474E-9319-166D188F19EB}"/>
    <cellStyle name="Millares [0] 2 3 3 2 2 2 8" xfId="25650" xr:uid="{564FF665-6499-494A-8799-C1A44EB8E3AF}"/>
    <cellStyle name="Millares [0] 2 3 3 2 2 3" xfId="6803" xr:uid="{26B50816-AAA0-45C3-8604-9B269E9E6774}"/>
    <cellStyle name="Millares [0] 2 3 3 2 2 3 2" xfId="7389" xr:uid="{65213DE1-4734-40D4-A3A4-B19842788938}"/>
    <cellStyle name="Millares [0] 2 3 3 2 2 3 2 2" xfId="8578" xr:uid="{96F0D8F3-2E92-4F46-8976-EDA0A0D75A2F}"/>
    <cellStyle name="Millares [0] 2 3 3 2 2 3 2 2 2" xfId="10965" xr:uid="{0D6C71D2-5CFD-4B7D-9074-89F618C1A129}"/>
    <cellStyle name="Millares [0] 2 3 3 2 2 3 2 2 2 2" xfId="15753" xr:uid="{61243773-6E9C-419D-A145-392EA1E2E8B1}"/>
    <cellStyle name="Millares [0] 2 3 3 2 2 3 2 2 2 2 2" xfId="25280" xr:uid="{13F9F138-E99C-4FAA-B818-9D265BD10143}"/>
    <cellStyle name="Millares [0] 2 3 3 2 2 3 2 2 2 2 3" xfId="34008" xr:uid="{F58886EA-8124-4DD7-AC4E-9275B8F9B2C2}"/>
    <cellStyle name="Millares [0] 2 3 3 2 2 3 2 2 2 3" xfId="20514" xr:uid="{BB725B7F-CA26-4E59-AA11-D0765D5608B6}"/>
    <cellStyle name="Millares [0] 2 3 3 2 2 3 2 2 2 4" xfId="29372" xr:uid="{971B55A7-3535-406C-B19F-CBFB9B5901E5}"/>
    <cellStyle name="Millares [0] 2 3 3 2 2 3 2 2 3" xfId="13356" xr:uid="{4304E684-1E96-4C2F-800D-2261D2167F55}"/>
    <cellStyle name="Millares [0] 2 3 3 2 2 3 2 2 3 2" xfId="22897" xr:uid="{280DB379-146E-4E3B-AE5E-2C3C724A7002}"/>
    <cellStyle name="Millares [0] 2 3 3 2 2 3 2 2 3 3" xfId="31648" xr:uid="{74569550-C9A9-45E7-94EB-935954974440}"/>
    <cellStyle name="Millares [0] 2 3 3 2 2 3 2 2 4" xfId="18133" xr:uid="{4789A6CD-6B93-4AD5-9532-A294595BDF20}"/>
    <cellStyle name="Millares [0] 2 3 3 2 2 3 2 2 5" xfId="27148" xr:uid="{59FC898F-7B68-435F-9944-BA142A9CEABA}"/>
    <cellStyle name="Millares [0] 2 3 3 2 2 3 2 3" xfId="9771" xr:uid="{394A7758-83FD-44EB-8C34-D8E7F94EB5E8}"/>
    <cellStyle name="Millares [0] 2 3 3 2 2 3 2 3 2" xfId="14555" xr:uid="{FEF8AB11-5398-402E-A1BC-8C8205B72046}"/>
    <cellStyle name="Millares [0] 2 3 3 2 2 3 2 3 2 2" xfId="24089" xr:uid="{8C9769A5-DCEA-48B1-971B-8CFA0D02B0C7}"/>
    <cellStyle name="Millares [0] 2 3 3 2 2 3 2 3 2 3" xfId="32819" xr:uid="{542AFEDA-7A6C-4A92-8ADD-2B904E7E2732}"/>
    <cellStyle name="Millares [0] 2 3 3 2 2 3 2 3 3" xfId="19324" xr:uid="{E4337FEF-C54D-4715-8F5C-415712A58A7D}"/>
    <cellStyle name="Millares [0] 2 3 3 2 2 3 2 3 4" xfId="28213" xr:uid="{75174AB5-ACEF-457B-9440-B8BC24A4D7DE}"/>
    <cellStyle name="Millares [0] 2 3 3 2 2 3 2 4" xfId="12162" xr:uid="{D3E1ACF1-F65E-4878-A889-C6798272574E}"/>
    <cellStyle name="Millares [0] 2 3 3 2 2 3 2 4 2" xfId="21706" xr:uid="{FE2AD498-17BA-47DA-94CA-0E8A0391D618}"/>
    <cellStyle name="Millares [0] 2 3 3 2 2 3 2 4 3" xfId="30490" xr:uid="{FC1B6732-E1CD-446D-BC2C-370420A1D98D}"/>
    <cellStyle name="Millares [0] 2 3 3 2 2 3 2 5" xfId="16946" xr:uid="{A09B6F4B-9DE2-41B1-90C7-5272CC573207}"/>
    <cellStyle name="Millares [0] 2 3 3 2 2 3 2 6" xfId="26165" xr:uid="{38028520-B369-4BD5-9E67-137C1BB092EC}"/>
    <cellStyle name="Millares [0] 2 3 3 2 2 3 3" xfId="7986" xr:uid="{AD2D1775-8216-47E6-BAD6-227D3FE30B7B}"/>
    <cellStyle name="Millares [0] 2 3 3 2 2 3 3 2" xfId="10372" xr:uid="{0B7AA7E8-2EE1-4A51-B6E4-8B007EE16ED5}"/>
    <cellStyle name="Millares [0] 2 3 3 2 2 3 3 2 2" xfId="15158" xr:uid="{F19A7B59-401F-47DB-AA59-DC09D0871750}"/>
    <cellStyle name="Millares [0] 2 3 3 2 2 3 3 2 2 2" xfId="24685" xr:uid="{674A71F7-88BD-40BB-9789-E76BEDFD84C3}"/>
    <cellStyle name="Millares [0] 2 3 3 2 2 3 3 2 2 3" xfId="33413" xr:uid="{C2D3EF89-69F6-4389-B30E-C79D6CC9CA93}"/>
    <cellStyle name="Millares [0] 2 3 3 2 2 3 3 2 3" xfId="19919" xr:uid="{80279EC2-EF60-4349-B8C3-D4B12FA2143B}"/>
    <cellStyle name="Millares [0] 2 3 3 2 2 3 3 2 4" xfId="28783" xr:uid="{88923E57-D0EF-4C6F-BCC2-E22E32CD2C2F}"/>
    <cellStyle name="Millares [0] 2 3 3 2 2 3 3 3" xfId="12763" xr:uid="{944D4066-6A34-4326-869F-99992BFD7E9F}"/>
    <cellStyle name="Millares [0] 2 3 3 2 2 3 3 3 2" xfId="22302" xr:uid="{FE23CD98-2B29-46DE-A1CD-68DACA964857}"/>
    <cellStyle name="Millares [0] 2 3 3 2 2 3 3 3 3" xfId="31059" xr:uid="{EE575E85-D6ED-4C7F-8E50-869456C63D05}"/>
    <cellStyle name="Millares [0] 2 3 3 2 2 3 3 4" xfId="17540" xr:uid="{1BF385FE-0CCE-481E-8BD5-F7DF7B3D6CA2}"/>
    <cellStyle name="Millares [0] 2 3 3 2 2 3 3 5" xfId="26622" xr:uid="{D1D814A0-BA73-423A-BA76-5D08D5FBA568}"/>
    <cellStyle name="Millares [0] 2 3 3 2 2 3 4" xfId="9179" xr:uid="{D8578A1D-9F4D-4C28-B65D-631B855AEE7C}"/>
    <cellStyle name="Millares [0] 2 3 3 2 2 3 4 2" xfId="13960" xr:uid="{4B6D01F0-75B0-4071-8AD4-F0DB9E209598}"/>
    <cellStyle name="Millares [0] 2 3 3 2 2 3 4 2 2" xfId="23494" xr:uid="{B6E81F2D-C879-4797-8A80-977A33A0BF4E}"/>
    <cellStyle name="Millares [0] 2 3 3 2 2 3 4 2 3" xfId="32224" xr:uid="{B87DE5B7-36C7-4037-B149-07A5052A834A}"/>
    <cellStyle name="Millares [0] 2 3 3 2 2 3 4 3" xfId="18729" xr:uid="{4C5F3D4A-7110-4ED7-9B21-15F8AE79B048}"/>
    <cellStyle name="Millares [0] 2 3 3 2 2 3 4 4" xfId="27687" xr:uid="{E22D596D-CBBE-419C-B804-AAC69DB73681}"/>
    <cellStyle name="Millares [0] 2 3 3 2 2 3 5" xfId="11570" xr:uid="{863D48B8-99F7-4F10-83A1-A56A99FDEA99}"/>
    <cellStyle name="Millares [0] 2 3 3 2 2 3 5 2" xfId="21111" xr:uid="{6881FE52-0AF3-424E-B2CE-5C859B7ED550}"/>
    <cellStyle name="Millares [0] 2 3 3 2 2 3 5 3" xfId="29942" xr:uid="{D365A769-869E-4867-AC1A-E3DA568F4E44}"/>
    <cellStyle name="Millares [0] 2 3 3 2 2 3 6" xfId="16353" xr:uid="{77C9DB2A-9550-4715-A10F-8FFCE83D3D97}"/>
    <cellStyle name="Millares [0] 2 3 3 2 2 3 7" xfId="25745" xr:uid="{7DDFD579-32CD-4848-988D-52F4BE76A0B3}"/>
    <cellStyle name="Millares [0] 2 3 3 2 2 4" xfId="7096" xr:uid="{7ADD2110-6256-43BB-B575-DAA3836D70B7}"/>
    <cellStyle name="Millares [0] 2 3 3 2 2 4 2" xfId="8283" xr:uid="{FCF01128-A675-4608-A722-AA1F3A8A336C}"/>
    <cellStyle name="Millares [0] 2 3 3 2 2 4 2 2" xfId="10670" xr:uid="{BDCC5140-5C5A-4550-AC2A-51EED35CA6F8}"/>
    <cellStyle name="Millares [0] 2 3 3 2 2 4 2 2 2" xfId="15456" xr:uid="{4304691B-CBB9-4BC6-A40B-11B4AEDD1B1C}"/>
    <cellStyle name="Millares [0] 2 3 3 2 2 4 2 2 2 2" xfId="24983" xr:uid="{D12406B4-CB36-4097-8391-4BC1A7922342}"/>
    <cellStyle name="Millares [0] 2 3 3 2 2 4 2 2 2 3" xfId="33711" xr:uid="{2605D276-3056-4FE0-B7F6-7A6B43C04FA9}"/>
    <cellStyle name="Millares [0] 2 3 3 2 2 4 2 2 3" xfId="20217" xr:uid="{99774FF2-FEDA-4CB3-B118-58300778B2C6}"/>
    <cellStyle name="Millares [0] 2 3 3 2 2 4 2 2 4" xfId="29075" xr:uid="{E50EA02A-6A00-435A-8661-F6E83BA7ECAA}"/>
    <cellStyle name="Millares [0] 2 3 3 2 2 4 2 3" xfId="13061" xr:uid="{BDCAEF59-EB4C-437E-AC5A-6CFA720B7E09}"/>
    <cellStyle name="Millares [0] 2 3 3 2 2 4 2 3 2" xfId="22600" xr:uid="{6C27D441-D4CD-4B21-8F05-5788F63C6F6B}"/>
    <cellStyle name="Millares [0] 2 3 3 2 2 4 2 3 3" xfId="31351" xr:uid="{3139C311-DE36-4A5F-B190-3C241ED66DD0}"/>
    <cellStyle name="Millares [0] 2 3 3 2 2 4 2 4" xfId="17838" xr:uid="{A849977C-3267-42A8-A45B-40E3E3A5C780}"/>
    <cellStyle name="Millares [0] 2 3 3 2 2 4 2 5" xfId="26870" xr:uid="{18AC66FD-7DCD-4803-B501-EDC98A8CC22C}"/>
    <cellStyle name="Millares [0] 2 3 3 2 2 4 3" xfId="9476" xr:uid="{1995AF0D-7755-4F8A-9B18-97FA2D60C833}"/>
    <cellStyle name="Millares [0] 2 3 3 2 2 4 3 2" xfId="14258" xr:uid="{ABB7E840-8FC7-424A-A9B9-79C029099126}"/>
    <cellStyle name="Millares [0] 2 3 3 2 2 4 3 2 2" xfId="23792" xr:uid="{8CD4587E-7598-476E-A29B-6A8C21BF39A9}"/>
    <cellStyle name="Millares [0] 2 3 3 2 2 4 3 2 3" xfId="32522" xr:uid="{B3246B02-7620-42F6-B5A3-C55ED280D8DD}"/>
    <cellStyle name="Millares [0] 2 3 3 2 2 4 3 3" xfId="19027" xr:uid="{9AD264F6-FAA6-4333-9FE1-04730F5CF4F6}"/>
    <cellStyle name="Millares [0] 2 3 3 2 2 4 3 4" xfId="27935" xr:uid="{9E0268B0-A521-42B9-890D-702E06EDF040}"/>
    <cellStyle name="Millares [0] 2 3 3 2 2 4 4" xfId="11867" xr:uid="{B9CD2C1B-C0F9-457D-BFFC-FE266EFA5DF0}"/>
    <cellStyle name="Millares [0] 2 3 3 2 2 4 4 2" xfId="21409" xr:uid="{865AF826-A330-4316-B33C-4557A07A964C}"/>
    <cellStyle name="Millares [0] 2 3 3 2 2 4 4 3" xfId="30212" xr:uid="{76CF51A8-37AA-40E7-997E-DFFE6553A31D}"/>
    <cellStyle name="Millares [0] 2 3 3 2 2 4 5" xfId="16651" xr:uid="{C26D0911-0578-45FB-B950-96E728720F57}"/>
    <cellStyle name="Millares [0] 2 3 3 2 2 4 6" xfId="25947" xr:uid="{A62CD9A6-86AE-48B5-BD10-8D07AFC7256D}"/>
    <cellStyle name="Millares [0] 2 3 3 2 2 5" xfId="7688" xr:uid="{6BD20506-2313-4357-AC12-908778640D3C}"/>
    <cellStyle name="Millares [0] 2 3 3 2 2 5 2" xfId="10072" xr:uid="{9BCA9387-7029-44EC-B22E-89D927F39747}"/>
    <cellStyle name="Millares [0] 2 3 3 2 2 5 2 2" xfId="14857" xr:uid="{DDEA017A-F3A4-4898-8EB1-25BC75AC0E84}"/>
    <cellStyle name="Millares [0] 2 3 3 2 2 5 2 2 2" xfId="24388" xr:uid="{7BCF6635-079E-4126-AE00-3350312764E0}"/>
    <cellStyle name="Millares [0] 2 3 3 2 2 5 2 2 3" xfId="33116" xr:uid="{363BC029-AC8B-4C60-AC01-1F0B5D43AFEF}"/>
    <cellStyle name="Millares [0] 2 3 3 2 2 5 2 3" xfId="19623" xr:uid="{36C88CDE-7524-4FE9-BB71-CFFF83347312}"/>
    <cellStyle name="Millares [0] 2 3 3 2 2 5 2 4" xfId="28487" xr:uid="{C5A4F849-2613-4ACF-A933-E3117C4DEB2D}"/>
    <cellStyle name="Millares [0] 2 3 3 2 2 5 3" xfId="12463" xr:uid="{60E009E7-8FAA-42CE-AD51-45A591598485}"/>
    <cellStyle name="Millares [0] 2 3 3 2 2 5 3 2" xfId="22005" xr:uid="{3513F948-57D9-426E-8ED4-0F03849D6A50}"/>
    <cellStyle name="Millares [0] 2 3 3 2 2 5 3 3" xfId="30762" xr:uid="{EA8B6C0F-7E27-4B47-B359-F9CF8AFF4A72}"/>
    <cellStyle name="Millares [0] 2 3 3 2 2 5 4" xfId="17245" xr:uid="{C8C6A004-40DA-4882-BF06-465C91666DE1}"/>
    <cellStyle name="Millares [0] 2 3 3 2 2 5 5" xfId="26404" xr:uid="{F62A8981-DA9C-4743-B216-ADD45C8CCC99}"/>
    <cellStyle name="Millares [0] 2 3 3 2 2 6" xfId="8878" xr:uid="{89CD65D5-09B5-4A64-B460-3B56B26BF6FA}"/>
    <cellStyle name="Millares [0] 2 3 3 2 2 6 2" xfId="13659" xr:uid="{39B246E2-6108-44EE-B1AA-DD825BB09B00}"/>
    <cellStyle name="Millares [0] 2 3 3 2 2 6 2 2" xfId="23197" xr:uid="{FCDAC4DD-0F37-4A11-BFEC-04C69A10D886}"/>
    <cellStyle name="Millares [0] 2 3 3 2 2 6 2 3" xfId="31928" xr:uid="{CCC72EB8-2B84-47D1-8255-5A5576DEE40A}"/>
    <cellStyle name="Millares [0] 2 3 3 2 2 6 3" xfId="18433" xr:uid="{8129C66F-966D-473E-82AA-22EA67D6DC98}"/>
    <cellStyle name="Millares [0] 2 3 3 2 2 6 4" xfId="27442" xr:uid="{D09C890C-20AA-40B3-A71F-E13BD6DFC8BE}"/>
    <cellStyle name="Millares [0] 2 3 3 2 2 7" xfId="11269" xr:uid="{3CC0F277-2EF6-4DE2-8D8E-F267E1F3552A}"/>
    <cellStyle name="Millares [0] 2 3 3 2 2 7 2" xfId="20815" xr:uid="{1C729C10-7196-4C48-B429-47BC746532A1}"/>
    <cellStyle name="Millares [0] 2 3 3 2 2 7 3" xfId="29665" xr:uid="{334D000B-4780-427B-977E-6623D60B463B}"/>
    <cellStyle name="Millares [0] 2 3 3 2 2 8" xfId="16056" xr:uid="{9FF3CB1C-A5D2-4269-942D-212242F78DBA}"/>
    <cellStyle name="Millares [0] 2 3 3 2 2 9" xfId="25552" xr:uid="{737323E2-0401-47AB-972C-30EB0E668244}"/>
    <cellStyle name="Millares [0] 2 3 3 2 3" xfId="6586" xr:uid="{C28E3D1C-F4C4-4BF0-9F4D-8291025C221F}"/>
    <cellStyle name="Millares [0] 2 3 3 2 3 2" xfId="6876" xr:uid="{C90A1126-7D01-4633-9A73-9DBAB47824A7}"/>
    <cellStyle name="Millares [0] 2 3 3 2 3 2 2" xfId="7464" xr:uid="{3E5C3393-4885-4CE5-878F-CB056241F4EC}"/>
    <cellStyle name="Millares [0] 2 3 3 2 3 2 2 2" xfId="8653" xr:uid="{27E6317A-1F9F-47FD-BB6A-7EFC2B16C430}"/>
    <cellStyle name="Millares [0] 2 3 3 2 3 2 2 2 2" xfId="11040" xr:uid="{D8C9B49B-F52A-4C3B-B1C7-6EF349F3FA91}"/>
    <cellStyle name="Millares [0] 2 3 3 2 3 2 2 2 2 2" xfId="15828" xr:uid="{0EC5C07F-EE95-4F8E-A659-F201D0940235}"/>
    <cellStyle name="Millares [0] 2 3 3 2 3 2 2 2 2 2 2" xfId="25355" xr:uid="{C7326B87-49F6-46DD-BB72-B5FE07449F26}"/>
    <cellStyle name="Millares [0] 2 3 3 2 3 2 2 2 2 2 3" xfId="34083" xr:uid="{EC76E2D7-6577-42C9-82DB-877C763AE65B}"/>
    <cellStyle name="Millares [0] 2 3 3 2 3 2 2 2 2 3" xfId="20589" xr:uid="{2D5301E0-3016-4243-971F-F6058E389415}"/>
    <cellStyle name="Millares [0] 2 3 3 2 3 2 2 2 2 4" xfId="29447" xr:uid="{A2BAE47B-E4ED-406D-8F61-BF791C76E439}"/>
    <cellStyle name="Millares [0] 2 3 3 2 3 2 2 2 3" xfId="13431" xr:uid="{153BF4AE-79BD-4C5B-B193-C3CA507DCA2B}"/>
    <cellStyle name="Millares [0] 2 3 3 2 3 2 2 2 3 2" xfId="22972" xr:uid="{BF6D72D4-842F-4D92-B54D-689C69554BDA}"/>
    <cellStyle name="Millares [0] 2 3 3 2 3 2 2 2 3 3" xfId="31723" xr:uid="{EC6655EF-0018-43F1-BD4A-AED0E4CEA84D}"/>
    <cellStyle name="Millares [0] 2 3 3 2 3 2 2 2 4" xfId="18208" xr:uid="{1E3FFF84-5D3E-45FF-906E-1B7CF02B61B1}"/>
    <cellStyle name="Millares [0] 2 3 3 2 3 2 2 2 5" xfId="27222" xr:uid="{FB1931AD-9416-4050-BF33-BC0FAA637DF4}"/>
    <cellStyle name="Millares [0] 2 3 3 2 3 2 2 3" xfId="9846" xr:uid="{4517B2BA-385C-454B-96A0-0432F9883986}"/>
    <cellStyle name="Millares [0] 2 3 3 2 3 2 2 3 2" xfId="14630" xr:uid="{4358C666-7B42-48C0-9811-1E82D4E5FA27}"/>
    <cellStyle name="Millares [0] 2 3 3 2 3 2 2 3 2 2" xfId="24164" xr:uid="{EB7CB89E-8FD2-4628-AB74-A619CD6502C3}"/>
    <cellStyle name="Millares [0] 2 3 3 2 3 2 2 3 2 3" xfId="32894" xr:uid="{8FDC3E39-BF8E-45B1-89FC-3E92510579E2}"/>
    <cellStyle name="Millares [0] 2 3 3 2 3 2 2 3 3" xfId="19399" xr:uid="{8B4F6DFC-2699-46AE-A6A3-A637EDE65A35}"/>
    <cellStyle name="Millares [0] 2 3 3 2 3 2 2 3 4" xfId="28287" xr:uid="{0ECA72EE-CE4D-4CB6-95F9-0E0EAC39916F}"/>
    <cellStyle name="Millares [0] 2 3 3 2 3 2 2 4" xfId="12237" xr:uid="{F99BECC9-6147-4AE7-8E48-D87D01552F54}"/>
    <cellStyle name="Millares [0] 2 3 3 2 3 2 2 4 2" xfId="21781" xr:uid="{E5F04988-E9C6-49B0-8BDB-6447359B50D6}"/>
    <cellStyle name="Millares [0] 2 3 3 2 3 2 2 4 3" xfId="30564" xr:uid="{909FFC43-5110-42A8-B578-F842E6EF628B}"/>
    <cellStyle name="Millares [0] 2 3 3 2 3 2 2 5" xfId="17021" xr:uid="{3415BE86-B457-4000-AABC-6FAB11B681B7}"/>
    <cellStyle name="Millares [0] 2 3 3 2 3 2 2 6" xfId="26223" xr:uid="{68CF62D6-08FE-41AB-AEDA-EF5B3D44B062}"/>
    <cellStyle name="Millares [0] 2 3 3 2 3 2 3" xfId="8061" xr:uid="{CB78670D-19FA-48E2-B341-D546EDBC2D61}"/>
    <cellStyle name="Millares [0] 2 3 3 2 3 2 3 2" xfId="10447" xr:uid="{50751CD9-8F17-4ECF-9910-4E182851FE7D}"/>
    <cellStyle name="Millares [0] 2 3 3 2 3 2 3 2 2" xfId="15233" xr:uid="{8212195C-9145-4BFD-9B30-B6D792B2F59E}"/>
    <cellStyle name="Millares [0] 2 3 3 2 3 2 3 2 2 2" xfId="24760" xr:uid="{9DCB8D31-BE84-4B4D-8C78-D10FA7F2F031}"/>
    <cellStyle name="Millares [0] 2 3 3 2 3 2 3 2 2 3" xfId="33488" xr:uid="{EC5702F3-EA49-4204-B866-0328FC57DDE0}"/>
    <cellStyle name="Millares [0] 2 3 3 2 3 2 3 2 3" xfId="19994" xr:uid="{921B3953-B003-42CB-9F2A-878F84634E9D}"/>
    <cellStyle name="Millares [0] 2 3 3 2 3 2 3 2 4" xfId="28858" xr:uid="{FD774212-C275-4D19-98B3-64B106F15570}"/>
    <cellStyle name="Millares [0] 2 3 3 2 3 2 3 3" xfId="12838" xr:uid="{C50FE2AA-7725-4E0A-AEA4-28BBBC5D1CC1}"/>
    <cellStyle name="Millares [0] 2 3 3 2 3 2 3 3 2" xfId="22377" xr:uid="{14D1CFEC-9F22-441D-8B88-F6BFB0430009}"/>
    <cellStyle name="Millares [0] 2 3 3 2 3 2 3 3 3" xfId="31134" xr:uid="{A51469BE-6D89-41F2-A929-1D67A7F20E25}"/>
    <cellStyle name="Millares [0] 2 3 3 2 3 2 3 4" xfId="17615" xr:uid="{C77AAD87-9EB1-41E8-8209-3805101D6DD4}"/>
    <cellStyle name="Millares [0] 2 3 3 2 3 2 3 5" xfId="26680" xr:uid="{4020C1FE-5310-412C-B3A9-ACBF50E231ED}"/>
    <cellStyle name="Millares [0] 2 3 3 2 3 2 4" xfId="9254" xr:uid="{A796BCF5-4372-4584-BFFD-FE92D4BE7F15}"/>
    <cellStyle name="Millares [0] 2 3 3 2 3 2 4 2" xfId="14035" xr:uid="{F488E0FE-9347-4960-AD04-9C105BDD3F39}"/>
    <cellStyle name="Millares [0] 2 3 3 2 3 2 4 2 2" xfId="23569" xr:uid="{00BAB18A-501F-41FF-A22A-BF2AC9D2E332}"/>
    <cellStyle name="Millares [0] 2 3 3 2 3 2 4 2 3" xfId="32299" xr:uid="{783EEA00-1305-47A6-A264-EA8BFB82A70B}"/>
    <cellStyle name="Millares [0] 2 3 3 2 3 2 4 3" xfId="18804" xr:uid="{1A47E256-308A-46C8-B154-76E235613628}"/>
    <cellStyle name="Millares [0] 2 3 3 2 3 2 4 4" xfId="27745" xr:uid="{521BB5F3-25D1-43F7-BB98-CB82A0A191AC}"/>
    <cellStyle name="Millares [0] 2 3 3 2 3 2 5" xfId="11645" xr:uid="{B4CF9311-967B-4C54-BE91-6AE10E72C5B7}"/>
    <cellStyle name="Millares [0] 2 3 3 2 3 2 5 2" xfId="21186" xr:uid="{6740C3EA-803B-4D19-A7A4-FE2251F373BF}"/>
    <cellStyle name="Millares [0] 2 3 3 2 3 2 5 3" xfId="30016" xr:uid="{0270D4AC-C51E-48C5-BE0F-74203250BA69}"/>
    <cellStyle name="Millares [0] 2 3 3 2 3 2 6" xfId="16428" xr:uid="{8C3DF7F0-04CF-48C1-A9C0-617E098B0F51}"/>
    <cellStyle name="Millares [0] 2 3 3 2 3 2 7" xfId="25795" xr:uid="{A313B5C1-A043-4388-891B-966B6AA2243C}"/>
    <cellStyle name="Millares [0] 2 3 3 2 3 3" xfId="7168" xr:uid="{8F79AABB-0CA4-4835-AABB-15920BAA664A}"/>
    <cellStyle name="Millares [0] 2 3 3 2 3 3 2" xfId="8357" xr:uid="{1B5A9EE3-2D82-4E7E-8C1B-CFE77D6D3233}"/>
    <cellStyle name="Millares [0] 2 3 3 2 3 3 2 2" xfId="10744" xr:uid="{D194C46C-1176-4EB4-AE16-0538AB54D2FF}"/>
    <cellStyle name="Millares [0] 2 3 3 2 3 3 2 2 2" xfId="15531" xr:uid="{8A911EE5-918B-41D8-8355-FCF260975B3C}"/>
    <cellStyle name="Millares [0] 2 3 3 2 3 3 2 2 2 2" xfId="25058" xr:uid="{1EEC96AC-2B31-4FE7-8945-5E3FDF7FB1AF}"/>
    <cellStyle name="Millares [0] 2 3 3 2 3 3 2 2 2 3" xfId="33786" xr:uid="{8D58B394-851F-481C-994A-39835EFEFE29}"/>
    <cellStyle name="Millares [0] 2 3 3 2 3 3 2 2 3" xfId="20292" xr:uid="{4978F36D-3E8C-4189-B1AE-09698DCB1B97}"/>
    <cellStyle name="Millares [0] 2 3 3 2 3 3 2 2 4" xfId="29150" xr:uid="{49E8ACBA-F8D9-4D2C-A76B-F22C79085AB1}"/>
    <cellStyle name="Millares [0] 2 3 3 2 3 3 2 3" xfId="13135" xr:uid="{1073FACD-8B8B-471B-A107-A7BA051CE681}"/>
    <cellStyle name="Millares [0] 2 3 3 2 3 3 2 3 2" xfId="22675" xr:uid="{A23C4821-1166-48EC-8645-E9524651CFD1}"/>
    <cellStyle name="Millares [0] 2 3 3 2 3 3 2 3 3" xfId="31426" xr:uid="{2369CD1C-D875-4A0B-AC60-C5D0CB9D36AE}"/>
    <cellStyle name="Millares [0] 2 3 3 2 3 3 2 4" xfId="17912" xr:uid="{DCD0393F-75F4-4765-AEAE-B6330254DA2C}"/>
    <cellStyle name="Millares [0] 2 3 3 2 3 3 2 5" xfId="26945" xr:uid="{F05EB493-39D5-458D-B3B8-D1D49C829D89}"/>
    <cellStyle name="Millares [0] 2 3 3 2 3 3 3" xfId="9550" xr:uid="{9B45F732-D9AD-4697-A912-AA1F142D3977}"/>
    <cellStyle name="Millares [0] 2 3 3 2 3 3 3 2" xfId="14333" xr:uid="{DAD85B8A-D2C4-40CE-A8E4-A098961FC6B8}"/>
    <cellStyle name="Millares [0] 2 3 3 2 3 3 3 2 2" xfId="23867" xr:uid="{AD87C699-0522-4D27-977E-B1BCFDB57714}"/>
    <cellStyle name="Millares [0] 2 3 3 2 3 3 3 2 3" xfId="32597" xr:uid="{6212D9A3-3E4F-4CFF-86C5-C50CD4FE8B85}"/>
    <cellStyle name="Millares [0] 2 3 3 2 3 3 3 3" xfId="19102" xr:uid="{66E44DEB-D579-444E-874C-BFE67A8FCA67}"/>
    <cellStyle name="Millares [0] 2 3 3 2 3 3 3 4" xfId="28010" xr:uid="{D93F5A5A-D31C-4DAB-BB4B-326F52649A1C}"/>
    <cellStyle name="Millares [0] 2 3 3 2 3 3 4" xfId="11941" xr:uid="{84428393-BC75-4BA6-80AA-279EA4CFA1B8}"/>
    <cellStyle name="Millares [0] 2 3 3 2 3 3 4 2" xfId="21484" xr:uid="{86E89661-41DD-413B-848B-A21932E68D47}"/>
    <cellStyle name="Millares [0] 2 3 3 2 3 3 4 3" xfId="30287" xr:uid="{418C67BC-C6D9-4FA5-B87B-AC20657DE858}"/>
    <cellStyle name="Millares [0] 2 3 3 2 3 3 5" xfId="16725" xr:uid="{A7C45A90-EFBC-4740-B9B9-EA4698E01DB4}"/>
    <cellStyle name="Millares [0] 2 3 3 2 3 3 6" xfId="25998" xr:uid="{FFD78D95-E9B8-4ECE-ADAE-E7E3BE82A435}"/>
    <cellStyle name="Millares [0] 2 3 3 2 3 4" xfId="7762" xr:uid="{2DAE0A4F-8238-4480-AF34-40A8B71130D0}"/>
    <cellStyle name="Millares [0] 2 3 3 2 3 4 2" xfId="10148" xr:uid="{A5254084-59D7-4DC9-BDFA-0A94C2287698}"/>
    <cellStyle name="Millares [0] 2 3 3 2 3 4 2 2" xfId="14933" xr:uid="{10D6663D-AB79-4EBB-98AC-12093707FBF5}"/>
    <cellStyle name="Millares [0] 2 3 3 2 3 4 2 2 2" xfId="24463" xr:uid="{02939B34-0054-4CB1-A86C-FD0DAEEB33E2}"/>
    <cellStyle name="Millares [0] 2 3 3 2 3 4 2 2 3" xfId="33191" xr:uid="{37241269-E1E9-412B-80A0-4551F85DE374}"/>
    <cellStyle name="Millares [0] 2 3 3 2 3 4 2 3" xfId="19697" xr:uid="{927810F0-5F1C-4637-8D28-0AB0C84553A9}"/>
    <cellStyle name="Millares [0] 2 3 3 2 3 4 2 4" xfId="28561" xr:uid="{5AD83950-2AFE-47EB-A73F-84447D825720}"/>
    <cellStyle name="Millares [0] 2 3 3 2 3 4 3" xfId="12539" xr:uid="{98348C56-14AF-48E7-9F3C-8470BA743C86}"/>
    <cellStyle name="Millares [0] 2 3 3 2 3 4 3 2" xfId="22080" xr:uid="{CB47622A-A56F-40CC-8CEF-1C7E54AB525A}"/>
    <cellStyle name="Millares [0] 2 3 3 2 3 4 3 3" xfId="30837" xr:uid="{0B84A0E1-6E99-4D87-829A-3BEFA96B9483}"/>
    <cellStyle name="Millares [0] 2 3 3 2 3 4 4" xfId="17319" xr:uid="{1016A435-8172-49C2-8C8A-201E942B0823}"/>
    <cellStyle name="Millares [0] 2 3 3 2 3 4 5" xfId="26455" xr:uid="{A0C9BB7C-F77C-47F6-AA02-067458A404DA}"/>
    <cellStyle name="Millares [0] 2 3 3 2 3 5" xfId="8954" xr:uid="{D7BA90E4-4CA9-4E25-8681-BCE1D859516A}"/>
    <cellStyle name="Millares [0] 2 3 3 2 3 5 2" xfId="13735" xr:uid="{E8823A8F-5C88-4D6C-BBA1-5421EE422823}"/>
    <cellStyle name="Millares [0] 2 3 3 2 3 5 2 2" xfId="23272" xr:uid="{4D2BE291-8097-4D7D-8E3F-DF98ACF266CF}"/>
    <cellStyle name="Millares [0] 2 3 3 2 3 5 2 3" xfId="32003" xr:uid="{388BF36F-80C9-4ADF-B690-9A2C283B68B8}"/>
    <cellStyle name="Millares [0] 2 3 3 2 3 5 3" xfId="18507" xr:uid="{6B265545-55C1-4CDE-87DB-5EB482C83010}"/>
    <cellStyle name="Millares [0] 2 3 3 2 3 5 4" xfId="27500" xr:uid="{E38D01E3-7CDA-4CD3-AFD4-DDBD404D2D68}"/>
    <cellStyle name="Millares [0] 2 3 3 2 3 6" xfId="11346" xr:uid="{41CE80A9-01D8-40D9-990C-B8FFC37275C8}"/>
    <cellStyle name="Millares [0] 2 3 3 2 3 6 2" xfId="20890" xr:uid="{213CB1E0-B045-479F-93F4-F2FDC6449A3A}"/>
    <cellStyle name="Millares [0] 2 3 3 2 3 6 3" xfId="29740" xr:uid="{1BF38D1E-7801-4098-8FF6-F22EBB36919F}"/>
    <cellStyle name="Millares [0] 2 3 3 2 3 7" xfId="16131" xr:uid="{69C5475E-A3EC-4CA1-9FB2-244AFDD686F6}"/>
    <cellStyle name="Millares [0] 2 3 3 2 3 8" xfId="25603" xr:uid="{2E6F565A-7D24-4AC6-8474-86AD03D2EBA0}"/>
    <cellStyle name="Millares [0] 2 3 3 2 4" xfId="6731" xr:uid="{B1A576D9-7B54-4BE2-9C00-B6E16F4EE722}"/>
    <cellStyle name="Millares [0] 2 3 3 2 4 2" xfId="7316" xr:uid="{B88F0FDE-4D7E-4F97-B4C0-9DB15EA40508}"/>
    <cellStyle name="Millares [0] 2 3 3 2 4 2 2" xfId="8505" xr:uid="{FC2E3DB6-9E84-4068-8CD6-3F9622C5D0AD}"/>
    <cellStyle name="Millares [0] 2 3 3 2 4 2 2 2" xfId="10892" xr:uid="{AC4A8EBB-D474-4F86-A3F3-CB9624E610A4}"/>
    <cellStyle name="Millares [0] 2 3 3 2 4 2 2 2 2" xfId="15680" xr:uid="{9168CDFA-B9B5-4723-B684-94BBCC3F25F3}"/>
    <cellStyle name="Millares [0] 2 3 3 2 4 2 2 2 2 2" xfId="25207" xr:uid="{0B030C86-BB1A-435B-9CEA-6F43D4944C85}"/>
    <cellStyle name="Millares [0] 2 3 3 2 4 2 2 2 2 3" xfId="33935" xr:uid="{121D9797-1AB9-4C2A-AA71-C5D94CF65CAE}"/>
    <cellStyle name="Millares [0] 2 3 3 2 4 2 2 2 3" xfId="20441" xr:uid="{D41B1606-5191-4166-ACB1-FD7F7ADFF4F4}"/>
    <cellStyle name="Millares [0] 2 3 3 2 4 2 2 2 4" xfId="29299" xr:uid="{33D5C3B5-245D-4E7A-80F3-AB0C21C4065D}"/>
    <cellStyle name="Millares [0] 2 3 3 2 4 2 2 3" xfId="13283" xr:uid="{23561036-C357-4668-9B3A-8124F79FFFD5}"/>
    <cellStyle name="Millares [0] 2 3 3 2 4 2 2 3 2" xfId="22824" xr:uid="{9797414E-B246-48F1-9D46-5A545D6383F3}"/>
    <cellStyle name="Millares [0] 2 3 3 2 4 2 2 3 3" xfId="31575" xr:uid="{500FBE10-FFFD-4DE4-81D2-76778866722A}"/>
    <cellStyle name="Millares [0] 2 3 3 2 4 2 2 4" xfId="18060" xr:uid="{CD3476B8-433E-42CC-84F4-DCFE75107622}"/>
    <cellStyle name="Millares [0] 2 3 3 2 4 2 2 5" xfId="27079" xr:uid="{098E0CD7-9266-44BA-90D6-2CF62112C820}"/>
    <cellStyle name="Millares [0] 2 3 3 2 4 2 3" xfId="9698" xr:uid="{69F7DC9D-EDA4-4ED9-B9A4-AA067EBA9A12}"/>
    <cellStyle name="Millares [0] 2 3 3 2 4 2 3 2" xfId="14482" xr:uid="{69C0BB16-DE6C-4DF2-99C7-E0402CC7B5EF}"/>
    <cellStyle name="Millares [0] 2 3 3 2 4 2 3 2 2" xfId="24016" xr:uid="{D96A7D52-6B5E-419E-8AEB-C3418477A8B9}"/>
    <cellStyle name="Millares [0] 2 3 3 2 4 2 3 2 3" xfId="32746" xr:uid="{DC7A61E8-F5FB-48EF-AF83-C218DD282907}"/>
    <cellStyle name="Millares [0] 2 3 3 2 4 2 3 3" xfId="19251" xr:uid="{A520E0B9-2521-4A19-883D-B84660EF6ED4}"/>
    <cellStyle name="Millares [0] 2 3 3 2 4 2 3 4" xfId="28144" xr:uid="{402A245B-13AB-4124-8650-0733A78D6605}"/>
    <cellStyle name="Millares [0] 2 3 3 2 4 2 4" xfId="12089" xr:uid="{53BBD724-DB6F-4AC6-AB42-26EF9FB0380C}"/>
    <cellStyle name="Millares [0] 2 3 3 2 4 2 4 2" xfId="21633" xr:uid="{3043AEB0-6E6C-479B-B694-287D568E157F}"/>
    <cellStyle name="Millares [0] 2 3 3 2 4 2 4 3" xfId="30421" xr:uid="{784A13B9-067E-47E2-80D1-48D2A7E525A4}"/>
    <cellStyle name="Millares [0] 2 3 3 2 4 2 5" xfId="16873" xr:uid="{21921EBD-A754-42CF-A98B-E10FE8FDB504}"/>
    <cellStyle name="Millares [0] 2 3 3 2 4 2 6" xfId="26101" xr:uid="{7EEFC4F5-E5B0-4E0A-9081-C3B37552DEA2}"/>
    <cellStyle name="Millares [0] 2 3 3 2 4 3" xfId="7913" xr:uid="{A463B352-778D-49D5-89CB-46AC80598233}"/>
    <cellStyle name="Millares [0] 2 3 3 2 4 3 2" xfId="10299" xr:uid="{42093D56-F394-4E1F-AF9A-04A840633661}"/>
    <cellStyle name="Millares [0] 2 3 3 2 4 3 2 2" xfId="15085" xr:uid="{472E907B-B88C-4710-BA8C-B8D1384C41AB}"/>
    <cellStyle name="Millares [0] 2 3 3 2 4 3 2 2 2" xfId="24612" xr:uid="{DCD245A3-46A0-4A86-801C-219CDA062210}"/>
    <cellStyle name="Millares [0] 2 3 3 2 4 3 2 2 3" xfId="33340" xr:uid="{EFE83866-E547-476D-BFD7-A0F085C28A1D}"/>
    <cellStyle name="Millares [0] 2 3 3 2 4 3 2 3" xfId="19846" xr:uid="{B8BCF0F8-BAE4-43F0-A1FE-2A9D01987262}"/>
    <cellStyle name="Millares [0] 2 3 3 2 4 3 2 4" xfId="28710" xr:uid="{339677A5-80CC-4217-9975-FB647FA0F2A4}"/>
    <cellStyle name="Millares [0] 2 3 3 2 4 3 3" xfId="12690" xr:uid="{A4E93A0D-3C25-45EB-AB7F-B56A9D5FEF9F}"/>
    <cellStyle name="Millares [0] 2 3 3 2 4 3 3 2" xfId="22229" xr:uid="{9C27FA0C-CE96-4756-BC89-BAA9BCEC4ECB}"/>
    <cellStyle name="Millares [0] 2 3 3 2 4 3 3 3" xfId="30986" xr:uid="{E1E4D390-2B4E-49C4-89EF-3EF08911A782}"/>
    <cellStyle name="Millares [0] 2 3 3 2 4 3 4" xfId="17467" xr:uid="{A56AF0B3-5A1C-4AB9-8E76-7CBBB3256A31}"/>
    <cellStyle name="Millares [0] 2 3 3 2 4 3 5" xfId="26558" xr:uid="{229275F0-6B36-4C69-897F-1A62975F8D94}"/>
    <cellStyle name="Millares [0] 2 3 3 2 4 4" xfId="9106" xr:uid="{B1F643B8-2925-4038-8A4D-11B4C15B3DBA}"/>
    <cellStyle name="Millares [0] 2 3 3 2 4 4 2" xfId="13887" xr:uid="{C4D0F61B-AD9A-41BE-AEC7-3BA86384D408}"/>
    <cellStyle name="Millares [0] 2 3 3 2 4 4 2 2" xfId="23421" xr:uid="{65C3E553-23B8-4797-9F0C-D4203444DE02}"/>
    <cellStyle name="Millares [0] 2 3 3 2 4 4 2 3" xfId="32151" xr:uid="{9DD7E866-EDD2-4D95-B06E-ADDAE7318A23}"/>
    <cellStyle name="Millares [0] 2 3 3 2 4 4 3" xfId="18656" xr:uid="{E1DEFBA1-C749-4F2C-8B92-1445C28FA27C}"/>
    <cellStyle name="Millares [0] 2 3 3 2 4 4 4" xfId="27623" xr:uid="{99B59144-BD2C-4AC0-9B40-F0205B29233F}"/>
    <cellStyle name="Millares [0] 2 3 3 2 4 5" xfId="11497" xr:uid="{046BD396-590C-4442-8454-E60C67E3AA35}"/>
    <cellStyle name="Millares [0] 2 3 3 2 4 5 2" xfId="21038" xr:uid="{415A2542-80C3-4076-A1A5-4E5950110A2D}"/>
    <cellStyle name="Millares [0] 2 3 3 2 4 5 3" xfId="29873" xr:uid="{746E934B-A7F2-48EC-9CC0-A88B4C56EB3F}"/>
    <cellStyle name="Millares [0] 2 3 3 2 4 6" xfId="16280" xr:uid="{335CF493-6DA8-4F51-BCAC-2F6595CCC912}"/>
    <cellStyle name="Millares [0] 2 3 3 2 4 7" xfId="25698" xr:uid="{711A058A-84AD-44CB-9E80-6D0CDB05419D}"/>
    <cellStyle name="Millares [0] 2 3 3 2 5" xfId="7023" xr:uid="{69D7A985-D66B-4BA7-BA6D-DA772E8D0755}"/>
    <cellStyle name="Millares [0] 2 3 3 2 5 2" xfId="8210" xr:uid="{4419B7D7-4FE6-4D37-B58F-E406F648B365}"/>
    <cellStyle name="Millares [0] 2 3 3 2 5 2 2" xfId="10597" xr:uid="{D976DD5D-81BC-4B55-8D05-ACBB6B185D74}"/>
    <cellStyle name="Millares [0] 2 3 3 2 5 2 2 2" xfId="15383" xr:uid="{A4EB3CC5-849D-4912-B67B-8B4581CC0B09}"/>
    <cellStyle name="Millares [0] 2 3 3 2 5 2 2 2 2" xfId="24910" xr:uid="{BEEA66AD-261F-4FE9-AB27-EC20431BF3AA}"/>
    <cellStyle name="Millares [0] 2 3 3 2 5 2 2 2 3" xfId="33638" xr:uid="{579DD188-9838-4383-B7A2-BAF0A178889E}"/>
    <cellStyle name="Millares [0] 2 3 3 2 5 2 2 3" xfId="20144" xr:uid="{07FC7FD2-44A7-421B-85B3-5E50C83B213C}"/>
    <cellStyle name="Millares [0] 2 3 3 2 5 2 2 4" xfId="29002" xr:uid="{D0A92AC7-9267-4FD5-A50D-909CBD8F1044}"/>
    <cellStyle name="Millares [0] 2 3 3 2 5 2 3" xfId="12988" xr:uid="{5EB2D71E-F7E2-4DEE-BAFC-74E68F16BE0C}"/>
    <cellStyle name="Millares [0] 2 3 3 2 5 2 3 2" xfId="22527" xr:uid="{2FF2175C-C755-4C0F-A65C-71927AC1CB8E}"/>
    <cellStyle name="Millares [0] 2 3 3 2 5 2 3 3" xfId="31278" xr:uid="{7D26263D-8BD7-41C8-859F-1009C690C84A}"/>
    <cellStyle name="Millares [0] 2 3 3 2 5 2 4" xfId="17765" xr:uid="{AF51573E-19FC-4676-8A79-2FD62B01AB78}"/>
    <cellStyle name="Millares [0] 2 3 3 2 5 2 5" xfId="26806" xr:uid="{4F60493F-AEC6-4975-9C15-72D757DF5C2E}"/>
    <cellStyle name="Millares [0] 2 3 3 2 5 3" xfId="9403" xr:uid="{384DC216-B750-46D3-B205-0EDA72C46B44}"/>
    <cellStyle name="Millares [0] 2 3 3 2 5 3 2" xfId="14185" xr:uid="{09AC1802-523F-4FB4-95E6-2AC854EFC36E}"/>
    <cellStyle name="Millares [0] 2 3 3 2 5 3 2 2" xfId="23719" xr:uid="{D3B0E1F1-34AD-4C06-8EF3-FF1487814BDC}"/>
    <cellStyle name="Millares [0] 2 3 3 2 5 3 2 3" xfId="32449" xr:uid="{079BA7C7-0E0D-4F55-B82A-8F5969C3504D}"/>
    <cellStyle name="Millares [0] 2 3 3 2 5 3 3" xfId="18954" xr:uid="{E7D4993C-F8A6-4195-BA01-15D2240692DC}"/>
    <cellStyle name="Millares [0] 2 3 3 2 5 3 4" xfId="27871" xr:uid="{0E11490C-70E6-42B0-922C-C27A5E213F2B}"/>
    <cellStyle name="Millares [0] 2 3 3 2 5 4" xfId="11794" xr:uid="{F7A17219-525A-464F-9839-20C00F6E35D2}"/>
    <cellStyle name="Millares [0] 2 3 3 2 5 4 2" xfId="21336" xr:uid="{93C36410-265D-463C-A934-A1E3BCD4AF27}"/>
    <cellStyle name="Millares [0] 2 3 3 2 5 4 3" xfId="30148" xr:uid="{19CA2D78-62CF-4F23-9AB4-FF89D7352425}"/>
    <cellStyle name="Millares [0] 2 3 3 2 5 5" xfId="16578" xr:uid="{2FD448FC-F939-492D-9347-FD889B24BD96}"/>
    <cellStyle name="Millares [0] 2 3 3 2 5 6" xfId="25900" xr:uid="{2C090560-C52F-4D1C-BFFB-AA14092A6F8F}"/>
    <cellStyle name="Millares [0] 2 3 3 2 6" xfId="7613" xr:uid="{B6EC478E-5EB6-4BF3-882A-ACEF00A63334}"/>
    <cellStyle name="Millares [0] 2 3 3 2 6 2" xfId="9997" xr:uid="{DD4D1ED8-3494-4517-981C-C4C59B23A3F0}"/>
    <cellStyle name="Millares [0] 2 3 3 2 6 2 2" xfId="14782" xr:uid="{376CC146-AAB1-4AC6-9D34-92AA826995D6}"/>
    <cellStyle name="Millares [0] 2 3 3 2 6 2 2 2" xfId="24315" xr:uid="{DDEDDFEC-C0B7-4006-B3FD-1F9392122090}"/>
    <cellStyle name="Millares [0] 2 3 3 2 6 2 2 3" xfId="33043" xr:uid="{433D58B6-1BDD-4E40-B9F7-C315484CD84C}"/>
    <cellStyle name="Millares [0] 2 3 3 2 6 2 3" xfId="19550" xr:uid="{7B5761B8-2087-4321-B0B7-53511BE157B7}"/>
    <cellStyle name="Millares [0] 2 3 3 2 6 2 4" xfId="28423" xr:uid="{ABE7DE5C-E60D-4D40-8103-76F935E109ED}"/>
    <cellStyle name="Millares [0] 2 3 3 2 6 3" xfId="12388" xr:uid="{7954146C-9C04-416F-86CB-348FC4FCB873}"/>
    <cellStyle name="Millares [0] 2 3 3 2 6 3 2" xfId="21932" xr:uid="{3A61E2BF-7333-4156-86E5-CCD4AC2EC093}"/>
    <cellStyle name="Millares [0] 2 3 3 2 6 3 3" xfId="30698" xr:uid="{924E3683-DEF3-4FB7-B33A-C1B6BFE0A4CD}"/>
    <cellStyle name="Millares [0] 2 3 3 2 6 4" xfId="17172" xr:uid="{7458FD6E-E94C-4B77-B4DA-C7124DEF4649}"/>
    <cellStyle name="Millares [0] 2 3 3 2 6 5" xfId="26352" xr:uid="{61BC6516-6AF0-4294-9AE6-84E64380B355}"/>
    <cellStyle name="Millares [0] 2 3 3 2 7" xfId="8803" xr:uid="{B35B3C23-493A-48FD-B9F6-9817B0D0C6F7}"/>
    <cellStyle name="Millares [0] 2 3 3 2 7 2" xfId="13584" xr:uid="{72637224-2D5F-424C-8B9B-05152A38E309}"/>
    <cellStyle name="Millares [0] 2 3 3 2 7 2 2" xfId="23124" xr:uid="{289AFF15-E17F-4D4C-B7C0-4ADF13ACD91B}"/>
    <cellStyle name="Millares [0] 2 3 3 2 7 2 3" xfId="31861" xr:uid="{62AF9607-8525-4507-86DB-1DBE7078395F}"/>
    <cellStyle name="Millares [0] 2 3 3 2 7 3" xfId="18360" xr:uid="{5431195C-3863-4A51-9801-4007CC9BA86A}"/>
    <cellStyle name="Millares [0] 2 3 3 2 7 4" xfId="27372" xr:uid="{9D2DACE3-0316-40CD-B9AB-C6DA873DCC3C}"/>
    <cellStyle name="Millares [0] 2 3 3 2 8" xfId="11194" xr:uid="{946FFEBE-5AA0-4D15-8867-7DA0A246BD0F}"/>
    <cellStyle name="Millares [0] 2 3 3 2 8 2" xfId="20742" xr:uid="{405F1D46-9BC1-4B1D-9FF3-D900359F6623}"/>
    <cellStyle name="Millares [0] 2 3 3 2 8 3" xfId="29597" xr:uid="{10A25D93-071B-4E78-97FD-A9D3183BE686}"/>
    <cellStyle name="Millares [0] 2 3 3 2 9" xfId="15983" xr:uid="{E18195A4-DDE7-4A14-B42B-C407F43D3CF2}"/>
    <cellStyle name="Millares [0] 2 3 3 3" xfId="6492" xr:uid="{D69E177A-E20B-4119-B195-6B9E72EC9FC3}"/>
    <cellStyle name="Millares [0] 2 3 3 3 2" xfId="6624" xr:uid="{27011995-5D75-45EF-85E4-D44D40B881FC}"/>
    <cellStyle name="Millares [0] 2 3 3 3 2 2" xfId="6913" xr:uid="{28369E51-0F6A-4EC0-B72E-0D5014A5030E}"/>
    <cellStyle name="Millares [0] 2 3 3 3 2 2 2" xfId="7501" xr:uid="{910EE2B5-B867-49B2-AABE-9C584CA2658F}"/>
    <cellStyle name="Millares [0] 2 3 3 3 2 2 2 2" xfId="8690" xr:uid="{786C0EEB-10AB-4BDF-A402-984F5342D5EE}"/>
    <cellStyle name="Millares [0] 2 3 3 3 2 2 2 2 2" xfId="11077" xr:uid="{98030A2F-3172-4231-85BA-6ACEB1CE83DF}"/>
    <cellStyle name="Millares [0] 2 3 3 3 2 2 2 2 2 2" xfId="15865" xr:uid="{0A151216-6A19-4039-A8AF-F49257C9DF4C}"/>
    <cellStyle name="Millares [0] 2 3 3 3 2 2 2 2 2 2 2" xfId="25392" xr:uid="{D5B0A1FC-060D-49B5-84FC-7F85EC0F4982}"/>
    <cellStyle name="Millares [0] 2 3 3 3 2 2 2 2 2 2 3" xfId="34120" xr:uid="{FFD2BC19-7D4B-4C18-BBAA-DC85BB714234}"/>
    <cellStyle name="Millares [0] 2 3 3 3 2 2 2 2 2 3" xfId="20626" xr:uid="{13196757-7B66-4A84-9A8A-8AD7C09BE2A8}"/>
    <cellStyle name="Millares [0] 2 3 3 3 2 2 2 2 2 4" xfId="29484" xr:uid="{3A3AC5D8-2216-4AC5-8E21-39B95BF6E74D}"/>
    <cellStyle name="Millares [0] 2 3 3 3 2 2 2 2 3" xfId="13468" xr:uid="{D44AB1EB-100B-4E66-B829-F4C9A6A227D3}"/>
    <cellStyle name="Millares [0] 2 3 3 3 2 2 2 2 3 2" xfId="23009" xr:uid="{5B1FEC71-A27F-48DB-8F73-D286B69CF9FB}"/>
    <cellStyle name="Millares [0] 2 3 3 3 2 2 2 2 3 3" xfId="31760" xr:uid="{899D8193-DBDE-42A0-B3EE-0950532735C5}"/>
    <cellStyle name="Millares [0] 2 3 3 3 2 2 2 2 4" xfId="18245" xr:uid="{6A84E1E1-43F8-4F38-87E2-6914FAE22384}"/>
    <cellStyle name="Millares [0] 2 3 3 3 2 2 2 2 5" xfId="27259" xr:uid="{C09E3D08-BC14-4BCC-9C42-BBB2068FDDA7}"/>
    <cellStyle name="Millares [0] 2 3 3 3 2 2 2 3" xfId="9883" xr:uid="{3FBD182E-FA46-43C3-89BB-0E1AA18CD9E0}"/>
    <cellStyle name="Millares [0] 2 3 3 3 2 2 2 3 2" xfId="14667" xr:uid="{294B5F95-D6AA-4E58-BFD3-91C173B2A32C}"/>
    <cellStyle name="Millares [0] 2 3 3 3 2 2 2 3 2 2" xfId="24201" xr:uid="{E06D3627-CB57-4638-8F2A-03FBEC83E674}"/>
    <cellStyle name="Millares [0] 2 3 3 3 2 2 2 3 2 3" xfId="32931" xr:uid="{02E8837B-1546-4206-9B28-32E5DE958704}"/>
    <cellStyle name="Millares [0] 2 3 3 3 2 2 2 3 3" xfId="19436" xr:uid="{038DCA8C-D577-440F-AC9C-6EA1B5FB6DD8}"/>
    <cellStyle name="Millares [0] 2 3 3 3 2 2 2 3 4" xfId="28324" xr:uid="{40DB7ACF-B68E-440A-B418-66046A4D268B}"/>
    <cellStyle name="Millares [0] 2 3 3 3 2 2 2 4" xfId="12274" xr:uid="{E99ED429-24FA-4B74-A556-0C278FAA82ED}"/>
    <cellStyle name="Millares [0] 2 3 3 3 2 2 2 4 2" xfId="21818" xr:uid="{16A06E15-D334-4326-A9D3-D84412743639}"/>
    <cellStyle name="Millares [0] 2 3 3 3 2 2 2 4 3" xfId="30601" xr:uid="{59CACF44-5D87-4E61-8E29-889EFC731249}"/>
    <cellStyle name="Millares [0] 2 3 3 3 2 2 2 5" xfId="17058" xr:uid="{3DFB920C-AB6E-417F-B2DF-D005D5B8AA84}"/>
    <cellStyle name="Millares [0] 2 3 3 3 2 2 2 6" xfId="26254" xr:uid="{71064D81-5B8F-47DC-B241-A1F838F7682F}"/>
    <cellStyle name="Millares [0] 2 3 3 3 2 2 3" xfId="8098" xr:uid="{0DA12EA9-42CB-4B16-9A5A-5AE9000F8B8F}"/>
    <cellStyle name="Millares [0] 2 3 3 3 2 2 3 2" xfId="10484" xr:uid="{CEFEE98F-360A-4644-9010-BC7EB54A94EB}"/>
    <cellStyle name="Millares [0] 2 3 3 3 2 2 3 2 2" xfId="15270" xr:uid="{594B3F5F-F401-4D29-99BB-789E25CAB99B}"/>
    <cellStyle name="Millares [0] 2 3 3 3 2 2 3 2 2 2" xfId="24797" xr:uid="{66D934FF-201C-43BE-914D-E3ADC37ACDAC}"/>
    <cellStyle name="Millares [0] 2 3 3 3 2 2 3 2 2 3" xfId="33525" xr:uid="{2F479C77-0950-4916-A579-2F0599CE84E5}"/>
    <cellStyle name="Millares [0] 2 3 3 3 2 2 3 2 3" xfId="20031" xr:uid="{EB9952F8-9608-4743-9EEF-96CC1CC3B5BD}"/>
    <cellStyle name="Millares [0] 2 3 3 3 2 2 3 2 4" xfId="28895" xr:uid="{52515C65-8027-462B-8F85-22D7B7BA399C}"/>
    <cellStyle name="Millares [0] 2 3 3 3 2 2 3 3" xfId="12875" xr:uid="{79D944D0-8C41-48CE-B714-D1DEA8FE038C}"/>
    <cellStyle name="Millares [0] 2 3 3 3 2 2 3 3 2" xfId="22414" xr:uid="{6210A61B-FF1C-48A1-9D69-1CB3F3B8C5EE}"/>
    <cellStyle name="Millares [0] 2 3 3 3 2 2 3 3 3" xfId="31171" xr:uid="{665418F5-DC07-4D42-8746-A2E04BB0E881}"/>
    <cellStyle name="Millares [0] 2 3 3 3 2 2 3 4" xfId="17652" xr:uid="{825DB943-86C5-4FD9-A4CE-8F129EE93099}"/>
    <cellStyle name="Millares [0] 2 3 3 3 2 2 3 5" xfId="26711" xr:uid="{ECD0762F-E96F-44E8-9306-B8598D0CD4E6}"/>
    <cellStyle name="Millares [0] 2 3 3 3 2 2 4" xfId="9291" xr:uid="{DFF16E7B-33B2-437A-B27C-CC99B9E9B2CC}"/>
    <cellStyle name="Millares [0] 2 3 3 3 2 2 4 2" xfId="14072" xr:uid="{C2C95FFB-6473-4A7E-BAB3-2191DA76B6A7}"/>
    <cellStyle name="Millares [0] 2 3 3 3 2 2 4 2 2" xfId="23606" xr:uid="{64D6B6AA-2337-47F5-B272-E3D9A4BFF565}"/>
    <cellStyle name="Millares [0] 2 3 3 3 2 2 4 2 3" xfId="32336" xr:uid="{41589A91-6F8C-4D16-B77D-75E380D11281}"/>
    <cellStyle name="Millares [0] 2 3 3 3 2 2 4 3" xfId="18841" xr:uid="{0AF86B4A-7671-45A0-BBDC-6E1A29858832}"/>
    <cellStyle name="Millares [0] 2 3 3 3 2 2 4 4" xfId="27776" xr:uid="{4ED36F00-9541-486B-88D0-7C632F1D6B72}"/>
    <cellStyle name="Millares [0] 2 3 3 3 2 2 5" xfId="11682" xr:uid="{50741AA7-0DC6-40BA-9879-53C1F1ABF393}"/>
    <cellStyle name="Millares [0] 2 3 3 3 2 2 5 2" xfId="21223" xr:uid="{D8BCE3AE-89F4-498C-B31E-23703A5129F8}"/>
    <cellStyle name="Millares [0] 2 3 3 3 2 2 5 3" xfId="30053" xr:uid="{35E1F8EA-08D7-4F1D-AB4F-1B6920ECAC07}"/>
    <cellStyle name="Millares [0] 2 3 3 3 2 2 6" xfId="16465" xr:uid="{DDB09C75-B8AF-48F2-B9C4-CC6C6CB837AB}"/>
    <cellStyle name="Millares [0] 2 3 3 3 2 2 7" xfId="25821" xr:uid="{78C9F073-6317-42F6-BAE0-560DE0A2B40C}"/>
    <cellStyle name="Millares [0] 2 3 3 3 2 3" xfId="7205" xr:uid="{483371C4-EE15-4085-A00F-90BBACF43986}"/>
    <cellStyle name="Millares [0] 2 3 3 3 2 3 2" xfId="8394" xr:uid="{0935C94F-93C4-412A-B295-3B5DF21FAD58}"/>
    <cellStyle name="Millares [0] 2 3 3 3 2 3 2 2" xfId="10781" xr:uid="{FC545FB7-C6E2-4809-9FEB-2C76DAA3C0E9}"/>
    <cellStyle name="Millares [0] 2 3 3 3 2 3 2 2 2" xfId="15568" xr:uid="{8516A32A-14DF-4DE5-88C4-142C921C97E8}"/>
    <cellStyle name="Millares [0] 2 3 3 3 2 3 2 2 2 2" xfId="25095" xr:uid="{0ACF2F72-232F-432A-8599-0EF0FA5A3C86}"/>
    <cellStyle name="Millares [0] 2 3 3 3 2 3 2 2 2 3" xfId="33823" xr:uid="{481F4417-F50C-4203-91FF-97EB3D0403E2}"/>
    <cellStyle name="Millares [0] 2 3 3 3 2 3 2 2 3" xfId="20329" xr:uid="{74F4B360-2F9B-476F-BEC1-FA17507D8BFA}"/>
    <cellStyle name="Millares [0] 2 3 3 3 2 3 2 2 4" xfId="29187" xr:uid="{6D9325A7-4148-4D97-8A54-C2B12A1671BF}"/>
    <cellStyle name="Millares [0] 2 3 3 3 2 3 2 3" xfId="13172" xr:uid="{76351D22-AF7C-48B6-9198-11C849109A91}"/>
    <cellStyle name="Millares [0] 2 3 3 3 2 3 2 3 2" xfId="22712" xr:uid="{C3BCB7E7-18F6-416C-B8BF-0F956082903D}"/>
    <cellStyle name="Millares [0] 2 3 3 3 2 3 2 3 3" xfId="31463" xr:uid="{F988E05A-EAE4-4666-B614-EF371E532FD7}"/>
    <cellStyle name="Millares [0] 2 3 3 3 2 3 2 4" xfId="17949" xr:uid="{672B901B-1EA1-410C-BD2C-F3106D2BB19F}"/>
    <cellStyle name="Millares [0] 2 3 3 3 2 3 2 5" xfId="26982" xr:uid="{85286F50-54ED-432D-9AEC-2FFC1FBF6CBC}"/>
    <cellStyle name="Millares [0] 2 3 3 3 2 3 3" xfId="9587" xr:uid="{91952E38-8164-42B2-872B-781AFE31C42C}"/>
    <cellStyle name="Millares [0] 2 3 3 3 2 3 3 2" xfId="14370" xr:uid="{CE49490A-CD76-4AAE-AF06-949D75166396}"/>
    <cellStyle name="Millares [0] 2 3 3 3 2 3 3 2 2" xfId="23904" xr:uid="{061DD2C8-CDA6-4D43-B7FA-3A3123A20201}"/>
    <cellStyle name="Millares [0] 2 3 3 3 2 3 3 2 3" xfId="32634" xr:uid="{4DD07383-3697-41F1-95D6-DD6105060D72}"/>
    <cellStyle name="Millares [0] 2 3 3 3 2 3 3 3" xfId="19139" xr:uid="{FCF50021-3DBD-4CA6-8003-71676ACC2901}"/>
    <cellStyle name="Millares [0] 2 3 3 3 2 3 3 4" xfId="28047" xr:uid="{917A7411-02C4-46BD-B75C-246BAD1929DA}"/>
    <cellStyle name="Millares [0] 2 3 3 3 2 3 4" xfId="11978" xr:uid="{9B5D9F62-5322-4495-9BBF-D8F087B0936D}"/>
    <cellStyle name="Millares [0] 2 3 3 3 2 3 4 2" xfId="21521" xr:uid="{E57C376B-FED0-4A8A-B518-ECBF3D8709AA}"/>
    <cellStyle name="Millares [0] 2 3 3 3 2 3 4 3" xfId="30324" xr:uid="{868C649D-8BD0-4A39-BF1A-A73D246C4F96}"/>
    <cellStyle name="Millares [0] 2 3 3 3 2 3 5" xfId="16762" xr:uid="{820A669F-428B-433A-B76D-1CAFEA85B031}"/>
    <cellStyle name="Millares [0] 2 3 3 3 2 3 6" xfId="26024" xr:uid="{52BFC535-0C37-4F3B-BAEF-ADAC30055922}"/>
    <cellStyle name="Millares [0] 2 3 3 3 2 4" xfId="7801" xr:uid="{A83C9FCF-45EA-4A6E-915B-B251894C57FB}"/>
    <cellStyle name="Millares [0] 2 3 3 3 2 4 2" xfId="10187" xr:uid="{70444B2A-508D-4AE2-9252-ADA820429512}"/>
    <cellStyle name="Millares [0] 2 3 3 3 2 4 2 2" xfId="14972" xr:uid="{89F92115-152B-42A8-A054-A704C7084DC0}"/>
    <cellStyle name="Millares [0] 2 3 3 3 2 4 2 2 2" xfId="24500" xr:uid="{07A5161F-1139-4F6B-9300-89D94D580590}"/>
    <cellStyle name="Millares [0] 2 3 3 3 2 4 2 2 3" xfId="33228" xr:uid="{D3E36E0D-C490-49E6-8803-DDE3B49719DA}"/>
    <cellStyle name="Millares [0] 2 3 3 3 2 4 2 3" xfId="19734" xr:uid="{4CB3BC5B-4FF0-4CFC-BA7E-C9D3090022A2}"/>
    <cellStyle name="Millares [0] 2 3 3 3 2 4 2 4" xfId="28598" xr:uid="{39939AF3-EC38-4ADB-8EE7-4322C02DD5BD}"/>
    <cellStyle name="Millares [0] 2 3 3 3 2 4 3" xfId="12578" xr:uid="{FCF63641-7A14-417C-A0A7-C4E9B9606C01}"/>
    <cellStyle name="Millares [0] 2 3 3 3 2 4 3 2" xfId="22117" xr:uid="{4AE19762-2D5C-4111-8D22-09CC554AEC13}"/>
    <cellStyle name="Millares [0] 2 3 3 3 2 4 3 3" xfId="30874" xr:uid="{B308119C-F018-412E-956D-CB5C2EF3A2F7}"/>
    <cellStyle name="Millares [0] 2 3 3 3 2 4 4" xfId="17356" xr:uid="{1380DDF7-AA5B-4DF4-BC1A-1B69CCB21EF8}"/>
    <cellStyle name="Millares [0] 2 3 3 3 2 4 5" xfId="26481" xr:uid="{F2960825-2820-4F45-A065-0B3DC8639A45}"/>
    <cellStyle name="Millares [0] 2 3 3 3 2 5" xfId="8993" xr:uid="{FB267A94-5C69-41B7-9A2D-C77F9D58B905}"/>
    <cellStyle name="Millares [0] 2 3 3 3 2 5 2" xfId="13774" xr:uid="{810BFDAD-FBF3-4FE6-A5CB-DB061E1251E0}"/>
    <cellStyle name="Millares [0] 2 3 3 3 2 5 2 2" xfId="23309" xr:uid="{D060F08F-4EC1-47E8-B6C6-E7DC26DD6661}"/>
    <cellStyle name="Millares [0] 2 3 3 3 2 5 2 3" xfId="32040" xr:uid="{A01396F5-8F17-46C5-949B-F6F0AA67D205}"/>
    <cellStyle name="Millares [0] 2 3 3 3 2 5 3" xfId="18544" xr:uid="{6C0CFA35-76D9-418A-A68F-DC6CE6646A92}"/>
    <cellStyle name="Millares [0] 2 3 3 3 2 5 4" xfId="27531" xr:uid="{9CFF34C3-1A80-4985-A80F-B9D5C538D7A9}"/>
    <cellStyle name="Millares [0] 2 3 3 3 2 6" xfId="11385" xr:uid="{5D6DC580-44A5-4E1A-A895-558EC4C0B4EC}"/>
    <cellStyle name="Millares [0] 2 3 3 3 2 6 2" xfId="20927" xr:uid="{8E6DAC69-E8E0-4D77-91F4-8CDD0212DF84}"/>
    <cellStyle name="Millares [0] 2 3 3 3 2 6 3" xfId="29777" xr:uid="{9FEE67BC-EF5E-4604-840C-A007507D4B1A}"/>
    <cellStyle name="Millares [0] 2 3 3 3 2 7" xfId="16168" xr:uid="{C9E5F00F-29FB-4EA8-9589-0F77B3F2AF43}"/>
    <cellStyle name="Millares [0] 2 3 3 3 2 8" xfId="25626" xr:uid="{B4775931-653B-4779-A624-17F8CCBC3F2B}"/>
    <cellStyle name="Millares [0] 2 3 3 3 3" xfId="6767" xr:uid="{136A213F-2D54-4F33-8A1F-94BE8FA353D5}"/>
    <cellStyle name="Millares [0] 2 3 3 3 3 2" xfId="7353" xr:uid="{303D8441-F9C4-4B04-AF8E-39CA4C74AF55}"/>
    <cellStyle name="Millares [0] 2 3 3 3 3 2 2" xfId="8542" xr:uid="{295943D4-74E8-46B2-A1AE-D66454E9B04C}"/>
    <cellStyle name="Millares [0] 2 3 3 3 3 2 2 2" xfId="10929" xr:uid="{07A3D5A7-0F85-4329-B5AB-E5CD4FDBC27B}"/>
    <cellStyle name="Millares [0] 2 3 3 3 3 2 2 2 2" xfId="15717" xr:uid="{D0B8AD45-2835-4FBD-9D6A-B7DFAD30694E}"/>
    <cellStyle name="Millares [0] 2 3 3 3 3 2 2 2 2 2" xfId="25244" xr:uid="{16BEB9AF-A163-49AA-AA34-1288A5217FC1}"/>
    <cellStyle name="Millares [0] 2 3 3 3 3 2 2 2 2 3" xfId="33972" xr:uid="{7CBB06DE-1E1C-4B2E-A337-B2DD512E8FCB}"/>
    <cellStyle name="Millares [0] 2 3 3 3 3 2 2 2 3" xfId="20478" xr:uid="{45E6008D-1C85-42E1-A12A-571BF0B33598}"/>
    <cellStyle name="Millares [0] 2 3 3 3 3 2 2 2 4" xfId="29336" xr:uid="{254A3013-F277-4672-B8CF-F53E4C6CB9E1}"/>
    <cellStyle name="Millares [0] 2 3 3 3 3 2 2 3" xfId="13320" xr:uid="{55AFC275-3E7B-4D78-8EC5-5DA7174504A2}"/>
    <cellStyle name="Millares [0] 2 3 3 3 3 2 2 3 2" xfId="22861" xr:uid="{D0BFEBED-285B-41C5-959E-FF7DA1B3C0A9}"/>
    <cellStyle name="Millares [0] 2 3 3 3 3 2 2 3 3" xfId="31612" xr:uid="{BD48FA54-48A2-4021-BDC8-C1D40C8C0A2C}"/>
    <cellStyle name="Millares [0] 2 3 3 3 3 2 2 4" xfId="18097" xr:uid="{94410752-457A-438A-8BBC-4B7D109919D6}"/>
    <cellStyle name="Millares [0] 2 3 3 3 3 2 2 5" xfId="27112" xr:uid="{5CE66B8F-ACB6-4BF5-8A3A-D8C83E18A6CF}"/>
    <cellStyle name="Millares [0] 2 3 3 3 3 2 3" xfId="9735" xr:uid="{DC3488CE-8742-4DCB-8BB1-2BF1EF5742C2}"/>
    <cellStyle name="Millares [0] 2 3 3 3 3 2 3 2" xfId="14519" xr:uid="{6F7FFFC1-7462-4C02-B7E2-CF03F7F140AB}"/>
    <cellStyle name="Millares [0] 2 3 3 3 3 2 3 2 2" xfId="24053" xr:uid="{95F1F773-38CF-4358-8554-4FCCA267CB59}"/>
    <cellStyle name="Millares [0] 2 3 3 3 3 2 3 2 3" xfId="32783" xr:uid="{19BCBCBD-A65E-428C-8318-8FC22B77B8EA}"/>
    <cellStyle name="Millares [0] 2 3 3 3 3 2 3 3" xfId="19288" xr:uid="{09FF9C4D-D87B-4DCF-B8F8-0CE096CEB5F9}"/>
    <cellStyle name="Millares [0] 2 3 3 3 3 2 3 4" xfId="28177" xr:uid="{DBCEBE30-36C2-4A53-933E-CB13C6288EE5}"/>
    <cellStyle name="Millares [0] 2 3 3 3 3 2 4" xfId="12126" xr:uid="{6C9262A8-CC63-4389-89D9-3E05539B1040}"/>
    <cellStyle name="Millares [0] 2 3 3 3 3 2 4 2" xfId="21670" xr:uid="{28610765-2435-4FDA-A668-9908FC455245}"/>
    <cellStyle name="Millares [0] 2 3 3 3 3 2 4 3" xfId="30454" xr:uid="{D026EEC6-866D-45C2-B857-6A6F4220E7BB}"/>
    <cellStyle name="Millares [0] 2 3 3 3 3 2 5" xfId="16910" xr:uid="{1066A35A-ACFF-4E9E-A25D-A545E7C90DEF}"/>
    <cellStyle name="Millares [0] 2 3 3 3 3 2 6" xfId="26129" xr:uid="{9F771431-8327-461D-BC17-287A3D5BBCA6}"/>
    <cellStyle name="Millares [0] 2 3 3 3 3 3" xfId="7950" xr:uid="{0952CE87-8ADA-43BB-BF18-B27D7E7967AF}"/>
    <cellStyle name="Millares [0] 2 3 3 3 3 3 2" xfId="10336" xr:uid="{2D1031F3-8C02-472C-8588-E691D88BAFAB}"/>
    <cellStyle name="Millares [0] 2 3 3 3 3 3 2 2" xfId="15122" xr:uid="{9B3E10FD-2FEF-4B3B-BED9-BF5D46EB5B71}"/>
    <cellStyle name="Millares [0] 2 3 3 3 3 3 2 2 2" xfId="24649" xr:uid="{2555C4B6-ADE1-4F64-9447-6C8640E35874}"/>
    <cellStyle name="Millares [0] 2 3 3 3 3 3 2 2 3" xfId="33377" xr:uid="{3E3469D4-BDA0-4788-B816-1E729B7FAF47}"/>
    <cellStyle name="Millares [0] 2 3 3 3 3 3 2 3" xfId="19883" xr:uid="{3F9020AF-F85D-451A-8F85-C3087FE591CB}"/>
    <cellStyle name="Millares [0] 2 3 3 3 3 3 2 4" xfId="28747" xr:uid="{F99F1C83-2FB4-4604-9F2B-4F0619748CA8}"/>
    <cellStyle name="Millares [0] 2 3 3 3 3 3 3" xfId="12727" xr:uid="{F94892BD-E603-4C58-9FF0-65580ED9E530}"/>
    <cellStyle name="Millares [0] 2 3 3 3 3 3 3 2" xfId="22266" xr:uid="{4BBBB74B-8B49-4D90-89AD-82F46155DE68}"/>
    <cellStyle name="Millares [0] 2 3 3 3 3 3 3 3" xfId="31023" xr:uid="{99B3782C-CC34-4E1E-8539-3A6E4E2B03F8}"/>
    <cellStyle name="Millares [0] 2 3 3 3 3 3 4" xfId="17504" xr:uid="{11662E6B-A95D-41C0-BE65-6F722CCFFCB4}"/>
    <cellStyle name="Millares [0] 2 3 3 3 3 3 5" xfId="26586" xr:uid="{DB61D560-44F5-434E-9FF1-7612DCD53014}"/>
    <cellStyle name="Millares [0] 2 3 3 3 3 4" xfId="9143" xr:uid="{E712254C-DD15-4979-ACB4-DED897CA47DA}"/>
    <cellStyle name="Millares [0] 2 3 3 3 3 4 2" xfId="13924" xr:uid="{32072988-BB1F-4BD6-9F86-8904ACDA6D0A}"/>
    <cellStyle name="Millares [0] 2 3 3 3 3 4 2 2" xfId="23458" xr:uid="{DBBAC844-B338-4484-92A9-FE9EE7D329F0}"/>
    <cellStyle name="Millares [0] 2 3 3 3 3 4 2 3" xfId="32188" xr:uid="{9B4A4300-C3A0-47EB-AEF5-E1EEBE4D2617}"/>
    <cellStyle name="Millares [0] 2 3 3 3 3 4 3" xfId="18693" xr:uid="{7ECFB5E4-5579-46EA-86D5-6E178347445D}"/>
    <cellStyle name="Millares [0] 2 3 3 3 3 4 4" xfId="27651" xr:uid="{6E4F65EE-D87E-469B-AC76-219AC135A3DF}"/>
    <cellStyle name="Millares [0] 2 3 3 3 3 5" xfId="11534" xr:uid="{4DA78036-9ADB-4D4E-B332-78632EAFADB8}"/>
    <cellStyle name="Millares [0] 2 3 3 3 3 5 2" xfId="21075" xr:uid="{9F688FFA-F2EA-44B1-8FA1-0CEAFEECA04A}"/>
    <cellStyle name="Millares [0] 2 3 3 3 3 5 3" xfId="29906" xr:uid="{3D146A44-A049-4DA3-8527-8CB823CCFF88}"/>
    <cellStyle name="Millares [0] 2 3 3 3 3 6" xfId="16317" xr:uid="{B934796F-E4FC-4BE2-8822-E23CAFD80592}"/>
    <cellStyle name="Millares [0] 2 3 3 3 3 7" xfId="25721" xr:uid="{A6478B92-686B-4414-81ED-07C88BB1A8D8}"/>
    <cellStyle name="Millares [0] 2 3 3 3 4" xfId="7060" xr:uid="{EA9D56A5-ED1A-4996-A44B-271195CA8640}"/>
    <cellStyle name="Millares [0] 2 3 3 3 4 2" xfId="8247" xr:uid="{1124F093-2B6E-41D6-A424-27A1CDC74A2A}"/>
    <cellStyle name="Millares [0] 2 3 3 3 4 2 2" xfId="10634" xr:uid="{5D88751A-C828-4409-838D-5BDFFB4481CD}"/>
    <cellStyle name="Millares [0] 2 3 3 3 4 2 2 2" xfId="15420" xr:uid="{F2D8FFB4-607E-4D98-8E40-364337F1E6A8}"/>
    <cellStyle name="Millares [0] 2 3 3 3 4 2 2 2 2" xfId="24947" xr:uid="{E63463A4-7521-4E87-BEF2-9F2F0E2F357D}"/>
    <cellStyle name="Millares [0] 2 3 3 3 4 2 2 2 3" xfId="33675" xr:uid="{2D7FBFB2-A037-44C9-83AE-92881B6C8DCA}"/>
    <cellStyle name="Millares [0] 2 3 3 3 4 2 2 3" xfId="20181" xr:uid="{C0D7CC47-87C4-48D8-919D-5559D931DA94}"/>
    <cellStyle name="Millares [0] 2 3 3 3 4 2 2 4" xfId="29039" xr:uid="{BB717E0C-2CF1-46EA-9781-11ACA10A2DEA}"/>
    <cellStyle name="Millares [0] 2 3 3 3 4 2 3" xfId="13025" xr:uid="{398F5990-B5D6-4A38-917D-3CC943DE7BF3}"/>
    <cellStyle name="Millares [0] 2 3 3 3 4 2 3 2" xfId="22564" xr:uid="{4C8BEF16-C273-45F5-8407-C875AB83B3A5}"/>
    <cellStyle name="Millares [0] 2 3 3 3 4 2 3 3" xfId="31315" xr:uid="{7FDAE08E-6FB0-4499-82CC-6ABB7C397BD6}"/>
    <cellStyle name="Millares [0] 2 3 3 3 4 2 4" xfId="17802" xr:uid="{5A27C902-3355-4C77-A258-50FE0DF7E6B1}"/>
    <cellStyle name="Millares [0] 2 3 3 3 4 2 5" xfId="26834" xr:uid="{D1ACF6C3-89D6-43C3-B679-BE7673A6BCCF}"/>
    <cellStyle name="Millares [0] 2 3 3 3 4 3" xfId="9440" xr:uid="{CCBEE3BC-4A34-4CCF-A977-EBCDE6AD45DC}"/>
    <cellStyle name="Millares [0] 2 3 3 3 4 3 2" xfId="14222" xr:uid="{F96143C7-6DD8-4907-9BF8-B650571C4163}"/>
    <cellStyle name="Millares [0] 2 3 3 3 4 3 2 2" xfId="23756" xr:uid="{3AEC6624-86E6-4A40-AC73-0399028BD0D0}"/>
    <cellStyle name="Millares [0] 2 3 3 3 4 3 2 3" xfId="32486" xr:uid="{7FB214F4-ECF1-4A4B-92D2-8822985899C9}"/>
    <cellStyle name="Millares [0] 2 3 3 3 4 3 3" xfId="18991" xr:uid="{2A0F0BF7-943C-4594-9DCA-1C53452D3267}"/>
    <cellStyle name="Millares [0] 2 3 3 3 4 3 4" xfId="27899" xr:uid="{D7E9C978-2529-4138-BE3A-A90F65DD8481}"/>
    <cellStyle name="Millares [0] 2 3 3 3 4 4" xfId="11831" xr:uid="{7544795F-DD0C-4EB9-ABB4-D6354B9557E3}"/>
    <cellStyle name="Millares [0] 2 3 3 3 4 4 2" xfId="21373" xr:uid="{37EC1EBA-BA8E-4C88-A5FE-92878FD81B50}"/>
    <cellStyle name="Millares [0] 2 3 3 3 4 4 3" xfId="30176" xr:uid="{BC6C0648-CCD9-4DDC-B4D9-905B413B4390}"/>
    <cellStyle name="Millares [0] 2 3 3 3 4 5" xfId="16615" xr:uid="{A4F30AC9-1EDE-4A5C-A34E-B58E2C5A3FDF}"/>
    <cellStyle name="Millares [0] 2 3 3 3 4 6" xfId="25923" xr:uid="{439AF0E6-70B1-4F8F-AC9B-752652DC06C3}"/>
    <cellStyle name="Millares [0] 2 3 3 3 5" xfId="7652" xr:uid="{3808ADE4-B002-479B-BA28-FF58D52B837E}"/>
    <cellStyle name="Millares [0] 2 3 3 3 5 2" xfId="10036" xr:uid="{F9B9B0D4-BD4E-43A5-A11D-D9983EF99297}"/>
    <cellStyle name="Millares [0] 2 3 3 3 5 2 2" xfId="14821" xr:uid="{20AE7BBF-C03C-4B58-B66A-105C0C33846B}"/>
    <cellStyle name="Millares [0] 2 3 3 3 5 2 2 2" xfId="24352" xr:uid="{9C500591-917A-445F-BFC8-DC46FE958D9A}"/>
    <cellStyle name="Millares [0] 2 3 3 3 5 2 2 3" xfId="33080" xr:uid="{34D4E505-0943-4A54-B686-FBF672FF0A42}"/>
    <cellStyle name="Millares [0] 2 3 3 3 5 2 3" xfId="19587" xr:uid="{14A25718-6687-487A-A1E8-B56FA9237418}"/>
    <cellStyle name="Millares [0] 2 3 3 3 5 2 4" xfId="28451" xr:uid="{42644B00-61BB-4612-A67F-070F7D7D9FA8}"/>
    <cellStyle name="Millares [0] 2 3 3 3 5 3" xfId="12427" xr:uid="{1A58AB7F-BC91-44CC-8502-0D7EABC39FFE}"/>
    <cellStyle name="Millares [0] 2 3 3 3 5 3 2" xfId="21969" xr:uid="{4F30DF9B-8F7F-4C2A-AB26-810640C8403D}"/>
    <cellStyle name="Millares [0] 2 3 3 3 5 3 3" xfId="30726" xr:uid="{03921B53-0754-419A-A282-CA5211B60419}"/>
    <cellStyle name="Millares [0] 2 3 3 3 5 4" xfId="17209" xr:uid="{B69BFA60-B194-4C0D-8D62-B677CA94E2C8}"/>
    <cellStyle name="Millares [0] 2 3 3 3 5 5" xfId="26378" xr:uid="{247F4C7D-629B-487A-B409-C3A7E9DDBDAF}"/>
    <cellStyle name="Millares [0] 2 3 3 3 6" xfId="8842" xr:uid="{E9F3AA00-0B3C-4CED-BD59-E63A37F6FFA9}"/>
    <cellStyle name="Millares [0] 2 3 3 3 6 2" xfId="13623" xr:uid="{3C32112A-D540-4AA0-BAEF-067825D151B0}"/>
    <cellStyle name="Millares [0] 2 3 3 3 6 2 2" xfId="23161" xr:uid="{9F2D1F4F-B854-42FC-8EBA-AF1D6DF7ADEF}"/>
    <cellStyle name="Millares [0] 2 3 3 3 6 2 3" xfId="31892" xr:uid="{88E52691-2A73-4CDA-9343-D68E38C67538}"/>
    <cellStyle name="Millares [0] 2 3 3 3 6 3" xfId="18397" xr:uid="{D85A1C29-0E21-4768-A011-2CD467FF6F52}"/>
    <cellStyle name="Millares [0] 2 3 3 3 6 4" xfId="27406" xr:uid="{74DB2BFE-F958-46B8-B863-23ED63B5EAE3}"/>
    <cellStyle name="Millares [0] 2 3 3 3 7" xfId="11233" xr:uid="{95D35D90-BD24-463E-8592-9E756B351600}"/>
    <cellStyle name="Millares [0] 2 3 3 3 7 2" xfId="20779" xr:uid="{69164785-9E07-45B4-9759-E99A305BE15D}"/>
    <cellStyle name="Millares [0] 2 3 3 3 7 3" xfId="29629" xr:uid="{24062A78-FD86-410C-9A66-1A8E6FB7D8CC}"/>
    <cellStyle name="Millares [0] 2 3 3 3 8" xfId="16020" xr:uid="{96ED9B7D-B009-45C6-A1D5-A7622B51C250}"/>
    <cellStyle name="Millares [0] 2 3 3 3 9" xfId="25528" xr:uid="{F1AFC3D7-5FF8-40F3-9F08-6881938661D9}"/>
    <cellStyle name="Millares [0] 2 3 3 4" xfId="6556" xr:uid="{238C72A2-A4DD-4E38-B593-29C73121CBF2}"/>
    <cellStyle name="Millares [0] 2 3 3 4 2" xfId="6840" xr:uid="{E23900CD-8687-4A8C-8DA1-B248A11B053F}"/>
    <cellStyle name="Millares [0] 2 3 3 4 2 2" xfId="7428" xr:uid="{3D10FE83-9058-473B-B211-8518D17BCB1D}"/>
    <cellStyle name="Millares [0] 2 3 3 4 2 2 2" xfId="8617" xr:uid="{E620CADE-AA37-475B-BD46-1FB10399BAA3}"/>
    <cellStyle name="Millares [0] 2 3 3 4 2 2 2 2" xfId="11004" xr:uid="{1F864BB1-D249-4EB9-AB04-540A4AC247D1}"/>
    <cellStyle name="Millares [0] 2 3 3 4 2 2 2 2 2" xfId="15792" xr:uid="{5F0AF231-2C02-4DE1-B694-2201FAEEDFBD}"/>
    <cellStyle name="Millares [0] 2 3 3 4 2 2 2 2 2 2" xfId="25319" xr:uid="{BF553344-3E51-49F4-A799-3C4B5A3B0B17}"/>
    <cellStyle name="Millares [0] 2 3 3 4 2 2 2 2 2 3" xfId="34047" xr:uid="{A576F6EC-110B-454C-986B-EA0A1C5A08EA}"/>
    <cellStyle name="Millares [0] 2 3 3 4 2 2 2 2 3" xfId="20553" xr:uid="{47475DC0-C9FB-4255-89E5-775023EA05EE}"/>
    <cellStyle name="Millares [0] 2 3 3 4 2 2 2 2 4" xfId="29411" xr:uid="{958F080E-DE01-466A-BDDF-1C847145077D}"/>
    <cellStyle name="Millares [0] 2 3 3 4 2 2 2 3" xfId="13395" xr:uid="{D30CBB05-4277-46FF-9059-3D59E6ECDDDC}"/>
    <cellStyle name="Millares [0] 2 3 3 4 2 2 2 3 2" xfId="22936" xr:uid="{1B1B5AB4-BF39-4496-84C3-FF019DB52609}"/>
    <cellStyle name="Millares [0] 2 3 3 4 2 2 2 3 3" xfId="31687" xr:uid="{13B9A22E-2A41-4B97-ACCD-ADB4A07EBF29}"/>
    <cellStyle name="Millares [0] 2 3 3 4 2 2 2 4" xfId="18172" xr:uid="{84E11AFA-B36C-4C3C-9FC9-0403B87BFD64}"/>
    <cellStyle name="Millares [0] 2 3 3 4 2 2 2 5" xfId="27186" xr:uid="{A7C87F73-D6C6-4BC5-A87D-0D0FA7A7B28B}"/>
    <cellStyle name="Millares [0] 2 3 3 4 2 2 3" xfId="9810" xr:uid="{CF22D6E3-0EC6-46C2-9D28-2461CF724ADD}"/>
    <cellStyle name="Millares [0] 2 3 3 4 2 2 3 2" xfId="14594" xr:uid="{6A6FD4D8-AC30-4A3F-A788-789281B4D845}"/>
    <cellStyle name="Millares [0] 2 3 3 4 2 2 3 2 2" xfId="24128" xr:uid="{A1478B6D-A963-42D1-B446-1BD9550DB7F3}"/>
    <cellStyle name="Millares [0] 2 3 3 4 2 2 3 2 3" xfId="32858" xr:uid="{93B453AE-B868-4897-B181-BE5D86D53DA7}"/>
    <cellStyle name="Millares [0] 2 3 3 4 2 2 3 3" xfId="19363" xr:uid="{1B79EE5C-6CA5-45B0-B642-FE534A86EBCA}"/>
    <cellStyle name="Millares [0] 2 3 3 4 2 2 3 4" xfId="28251" xr:uid="{640B7F75-84CF-4F8A-9210-B1B7857123E0}"/>
    <cellStyle name="Millares [0] 2 3 3 4 2 2 4" xfId="12201" xr:uid="{B2A86367-8AFD-47A5-A681-A6137CC46EDE}"/>
    <cellStyle name="Millares [0] 2 3 3 4 2 2 4 2" xfId="21745" xr:uid="{0E4DC34B-1254-4CFF-A2D6-D14EC7DF8649}"/>
    <cellStyle name="Millares [0] 2 3 3 4 2 2 4 3" xfId="30528" xr:uid="{6D70D3D0-C627-4AA7-BB1D-7B0FAF3B93C3}"/>
    <cellStyle name="Millares [0] 2 3 3 4 2 2 5" xfId="16985" xr:uid="{1C512C8B-89B1-4DA6-92E2-E2AC0DBE4ADA}"/>
    <cellStyle name="Millares [0] 2 3 3 4 2 2 6" xfId="26196" xr:uid="{0DF4079C-23B0-45F6-B571-BB9376EDA3F8}"/>
    <cellStyle name="Millares [0] 2 3 3 4 2 3" xfId="8025" xr:uid="{93487C05-8809-4950-A745-4B48C9D3AE54}"/>
    <cellStyle name="Millares [0] 2 3 3 4 2 3 2" xfId="10411" xr:uid="{6073E762-F49A-48DD-A840-D7260CEE270C}"/>
    <cellStyle name="Millares [0] 2 3 3 4 2 3 2 2" xfId="15197" xr:uid="{14E35C40-AB2B-49C1-8CA2-B40029DBE449}"/>
    <cellStyle name="Millares [0] 2 3 3 4 2 3 2 2 2" xfId="24724" xr:uid="{B9CFD561-088B-454E-B8E1-1DD346383F0A}"/>
    <cellStyle name="Millares [0] 2 3 3 4 2 3 2 2 3" xfId="33452" xr:uid="{05353DC2-D25B-40F0-A20B-E1CF15986A4C}"/>
    <cellStyle name="Millares [0] 2 3 3 4 2 3 2 3" xfId="19958" xr:uid="{65DCE1EA-4F3E-442F-9B29-B02F31CC85FD}"/>
    <cellStyle name="Millares [0] 2 3 3 4 2 3 2 4" xfId="28822" xr:uid="{B04E72AB-D33A-4CB6-95C1-AA1B69A09CF9}"/>
    <cellStyle name="Millares [0] 2 3 3 4 2 3 3" xfId="12802" xr:uid="{E22BBF6E-E87B-4921-9C45-B072F3DEBF82}"/>
    <cellStyle name="Millares [0] 2 3 3 4 2 3 3 2" xfId="22341" xr:uid="{4288E395-59E4-4099-AD87-E289129F47A7}"/>
    <cellStyle name="Millares [0] 2 3 3 4 2 3 3 3" xfId="31098" xr:uid="{34FAF651-9B62-41D9-90B1-CF26067A944F}"/>
    <cellStyle name="Millares [0] 2 3 3 4 2 3 4" xfId="17579" xr:uid="{5CF05EBE-9A82-40E6-9C84-E7162F9B0650}"/>
    <cellStyle name="Millares [0] 2 3 3 4 2 3 5" xfId="26653" xr:uid="{564A2733-3E13-43D4-816F-1259895F45C5}"/>
    <cellStyle name="Millares [0] 2 3 3 4 2 4" xfId="9218" xr:uid="{0A6B3836-0554-4D8C-8308-69F2216957D4}"/>
    <cellStyle name="Millares [0] 2 3 3 4 2 4 2" xfId="13999" xr:uid="{A45F7897-87D0-417C-A552-9C9D123A76FC}"/>
    <cellStyle name="Millares [0] 2 3 3 4 2 4 2 2" xfId="23533" xr:uid="{C702151E-6700-4BE4-AF41-CB5F06F17BBD}"/>
    <cellStyle name="Millares [0] 2 3 3 4 2 4 2 3" xfId="32263" xr:uid="{6584CB70-B684-4BD0-BF73-16E563D2AC39}"/>
    <cellStyle name="Millares [0] 2 3 3 4 2 4 3" xfId="18768" xr:uid="{DC9CF27B-15F9-4642-88A7-830D015513E2}"/>
    <cellStyle name="Millares [0] 2 3 3 4 2 4 4" xfId="27718" xr:uid="{69BAFBC1-0EAD-4B61-A6A2-D294570925E9}"/>
    <cellStyle name="Millares [0] 2 3 3 4 2 5" xfId="11609" xr:uid="{930D7496-305D-4CFB-A3CE-415ED7C276D1}"/>
    <cellStyle name="Millares [0] 2 3 3 4 2 5 2" xfId="21150" xr:uid="{4C9A3D71-A788-4E48-9D5E-692CD6D03C69}"/>
    <cellStyle name="Millares [0] 2 3 3 4 2 5 3" xfId="29980" xr:uid="{79749313-A4E6-4EDC-8C34-D780205A3906}"/>
    <cellStyle name="Millares [0] 2 3 3 4 2 6" xfId="16392" xr:uid="{F155EAAE-DF2A-4218-B6DC-12B79E7D7D58}"/>
    <cellStyle name="Millares [0] 2 3 3 4 2 7" xfId="25770" xr:uid="{F857CA1C-575F-4F2F-9E39-6BBACE7F4328}"/>
    <cellStyle name="Millares [0] 2 3 3 4 3" xfId="7132" xr:uid="{0DA22CA6-3A9A-403B-B9CF-F7BFB5856AC4}"/>
    <cellStyle name="Millares [0] 2 3 3 4 3 2" xfId="8321" xr:uid="{8B1CB4AC-7A58-4AF0-9C8C-60CD36069586}"/>
    <cellStyle name="Millares [0] 2 3 3 4 3 2 2" xfId="10708" xr:uid="{F049DD1B-020F-4C49-B083-5C28F2D705FE}"/>
    <cellStyle name="Millares [0] 2 3 3 4 3 2 2 2" xfId="15495" xr:uid="{8D36BCB8-C88C-4A68-B2AD-18ADDB5847A4}"/>
    <cellStyle name="Millares [0] 2 3 3 4 3 2 2 2 2" xfId="25022" xr:uid="{DCDA3A3A-C88A-458E-B4CD-1A717B1E8F41}"/>
    <cellStyle name="Millares [0] 2 3 3 4 3 2 2 2 3" xfId="33750" xr:uid="{1FB4F8F8-3F4C-4A96-A9D8-07B8B7E86D8D}"/>
    <cellStyle name="Millares [0] 2 3 3 4 3 2 2 3" xfId="20256" xr:uid="{55F0A940-D66D-4BB5-AC4C-4064CA94D829}"/>
    <cellStyle name="Millares [0] 2 3 3 4 3 2 2 4" xfId="29114" xr:uid="{5E01CC6B-2FED-4E70-8193-8F6112DB9743}"/>
    <cellStyle name="Millares [0] 2 3 3 4 3 2 3" xfId="13099" xr:uid="{7C019544-B88E-4F8A-9ECE-D2EA3E9D8079}"/>
    <cellStyle name="Millares [0] 2 3 3 4 3 2 3 2" xfId="22639" xr:uid="{D4B9C23F-3569-4D3E-B772-7030355FDC00}"/>
    <cellStyle name="Millares [0] 2 3 3 4 3 2 3 3" xfId="31390" xr:uid="{EBA31BF3-46D7-409F-98DD-6BE267034809}"/>
    <cellStyle name="Millares [0] 2 3 3 4 3 2 4" xfId="17876" xr:uid="{F72748E7-1DF6-4D4F-BF31-11E2196DFBE8}"/>
    <cellStyle name="Millares [0] 2 3 3 4 3 2 5" xfId="26909" xr:uid="{4ABE1083-3406-4BC8-A324-EC27F62D7ACC}"/>
    <cellStyle name="Millares [0] 2 3 3 4 3 3" xfId="9514" xr:uid="{3CD8F4A6-7568-48DD-A5F8-68BF67CFB9E7}"/>
    <cellStyle name="Millares [0] 2 3 3 4 3 3 2" xfId="14297" xr:uid="{E7E9AB9F-DB5F-45C9-A005-396C78F07AC0}"/>
    <cellStyle name="Millares [0] 2 3 3 4 3 3 2 2" xfId="23831" xr:uid="{881A6CBF-2A6B-47EB-A518-CEEF3CDEA752}"/>
    <cellStyle name="Millares [0] 2 3 3 4 3 3 2 3" xfId="32561" xr:uid="{B59E962E-5860-41C1-B2D8-B9170B93ABF1}"/>
    <cellStyle name="Millares [0] 2 3 3 4 3 3 3" xfId="19066" xr:uid="{ADB8B7DB-DAA4-4DCC-8D60-7FECB7DFF3D2}"/>
    <cellStyle name="Millares [0] 2 3 3 4 3 3 4" xfId="27974" xr:uid="{72B6A2BB-7E83-4519-9399-6F1767791390}"/>
    <cellStyle name="Millares [0] 2 3 3 4 3 4" xfId="11905" xr:uid="{3A09EB24-0A41-4D7F-BB9D-4811242C5A40}"/>
    <cellStyle name="Millares [0] 2 3 3 4 3 4 2" xfId="21448" xr:uid="{58A25C44-34EE-4683-9671-B5A413B1B2F2}"/>
    <cellStyle name="Millares [0] 2 3 3 4 3 4 3" xfId="30251" xr:uid="{272D0AEF-0511-48B0-9B1A-BF8A90A25C11}"/>
    <cellStyle name="Millares [0] 2 3 3 4 3 5" xfId="16689" xr:uid="{48B8C505-4A2A-4003-8E42-CFAB05341716}"/>
    <cellStyle name="Millares [0] 2 3 3 4 3 6" xfId="25973" xr:uid="{7D6D5B86-2451-4406-8CDA-2DCB6501E939}"/>
    <cellStyle name="Millares [0] 2 3 3 4 4" xfId="7726" xr:uid="{07A62037-6617-47D1-A501-606E9703466A}"/>
    <cellStyle name="Millares [0] 2 3 3 4 4 2" xfId="10112" xr:uid="{BFB19C20-76A0-417A-8EA2-887A5A8C0A7B}"/>
    <cellStyle name="Millares [0] 2 3 3 4 4 2 2" xfId="14897" xr:uid="{0F871B9C-C4AF-450F-ABE2-65BD81361CCC}"/>
    <cellStyle name="Millares [0] 2 3 3 4 4 2 2 2" xfId="24427" xr:uid="{C71E40AE-99F9-4904-96AD-9574EEA2B050}"/>
    <cellStyle name="Millares [0] 2 3 3 4 4 2 2 3" xfId="33155" xr:uid="{2EAFEBDF-7034-41E0-A904-4A30864F0028}"/>
    <cellStyle name="Millares [0] 2 3 3 4 4 2 3" xfId="19661" xr:uid="{68D7A353-5C34-4795-A5FC-0A702D9A4FAD}"/>
    <cellStyle name="Millares [0] 2 3 3 4 4 2 4" xfId="28525" xr:uid="{CB171449-F309-4329-BB62-09ECB63BCA8C}"/>
    <cellStyle name="Millares [0] 2 3 3 4 4 3" xfId="12503" xr:uid="{87EF7A55-ECAC-4BED-81FF-143C6F5F54DD}"/>
    <cellStyle name="Millares [0] 2 3 3 4 4 3 2" xfId="22044" xr:uid="{D5058013-C6A7-44A1-B73D-5A4F7759BB6B}"/>
    <cellStyle name="Millares [0] 2 3 3 4 4 3 3" xfId="30801" xr:uid="{A880C144-26E5-4290-BC95-6B66BCACFB26}"/>
    <cellStyle name="Millares [0] 2 3 3 4 4 4" xfId="17283" xr:uid="{6FFD2C53-49E5-48E7-AB23-9CE4AFB8339D}"/>
    <cellStyle name="Millares [0] 2 3 3 4 4 5" xfId="26430" xr:uid="{F0AD98D2-2124-45F7-AD6B-701E2C811B54}"/>
    <cellStyle name="Millares [0] 2 3 3 4 5" xfId="8918" xr:uid="{D27FA184-3AF5-4B24-BEF8-5DB714E80D94}"/>
    <cellStyle name="Millares [0] 2 3 3 4 5 2" xfId="13699" xr:uid="{7A148804-D13D-4D03-A471-5345C78BDAB2}"/>
    <cellStyle name="Millares [0] 2 3 3 4 5 2 2" xfId="23236" xr:uid="{BF3E960C-B07D-4305-8E20-57982D6B58BB}"/>
    <cellStyle name="Millares [0] 2 3 3 4 5 2 3" xfId="31967" xr:uid="{F2EBB6D3-79DD-4106-ADEB-37A17D72117E}"/>
    <cellStyle name="Millares [0] 2 3 3 4 5 3" xfId="18471" xr:uid="{638B9D05-4AFF-4532-A5A3-F5E06752BAC2}"/>
    <cellStyle name="Millares [0] 2 3 3 4 5 4" xfId="27473" xr:uid="{F5C07250-12C6-46A5-9EF8-3EC1B5B9D907}"/>
    <cellStyle name="Millares [0] 2 3 3 4 6" xfId="11310" xr:uid="{49D65B19-7176-4901-B9B2-71FF073729ED}"/>
    <cellStyle name="Millares [0] 2 3 3 4 6 2" xfId="20854" xr:uid="{41F953D6-BB52-4EEE-A5E2-2A8B6D139834}"/>
    <cellStyle name="Millares [0] 2 3 3 4 6 3" xfId="29704" xr:uid="{3033F76D-BEA1-4C43-9BA1-C4C0463E456E}"/>
    <cellStyle name="Millares [0] 2 3 3 4 7" xfId="16095" xr:uid="{C9B41648-56AF-4400-B555-0C798DF499C7}"/>
    <cellStyle name="Millares [0] 2 3 3 4 8" xfId="25579" xr:uid="{B4FE1BBC-6AA9-4ACB-9397-28CFDA7292AC}"/>
    <cellStyle name="Millares [0] 2 3 3 5" xfId="6699" xr:uid="{09EB4986-5E16-45B4-A1FA-DCD5A9A80EF3}"/>
    <cellStyle name="Millares [0] 2 3 3 5 2" xfId="7280" xr:uid="{D36E465F-38BF-4975-8012-3F8947E7E2F3}"/>
    <cellStyle name="Millares [0] 2 3 3 5 2 2" xfId="8469" xr:uid="{497B7BD5-5ACC-4FB0-974C-711EE557FA4F}"/>
    <cellStyle name="Millares [0] 2 3 3 5 2 2 2" xfId="10856" xr:uid="{CBCA73A5-E61E-491F-89F5-7EE08EA5652C}"/>
    <cellStyle name="Millares [0] 2 3 3 5 2 2 2 2" xfId="15644" xr:uid="{FBB3A0DA-CEE2-4C24-BD03-C6876B876C4E}"/>
    <cellStyle name="Millares [0] 2 3 3 5 2 2 2 2 2" xfId="25171" xr:uid="{78FDF977-5DE7-4ABA-A983-4E56F18DC7B8}"/>
    <cellStyle name="Millares [0] 2 3 3 5 2 2 2 2 3" xfId="33899" xr:uid="{AC326536-DFE3-45E6-8719-DEBFCB98EC63}"/>
    <cellStyle name="Millares [0] 2 3 3 5 2 2 2 3" xfId="20405" xr:uid="{DFFF7612-110A-4629-B9F7-30A172480D30}"/>
    <cellStyle name="Millares [0] 2 3 3 5 2 2 2 4" xfId="29263" xr:uid="{4D543F9D-55B0-495F-A2E6-ADCAA016D527}"/>
    <cellStyle name="Millares [0] 2 3 3 5 2 2 3" xfId="13247" xr:uid="{7E26FADF-B5ED-4C9B-8D00-34DD7F9DF64D}"/>
    <cellStyle name="Millares [0] 2 3 3 5 2 2 3 2" xfId="22788" xr:uid="{1D095566-2270-40D3-86ED-9A5D843DA590}"/>
    <cellStyle name="Millares [0] 2 3 3 5 2 2 3 3" xfId="31539" xr:uid="{44D54B32-2350-4614-A791-BEECC67444CE}"/>
    <cellStyle name="Millares [0] 2 3 3 5 2 2 4" xfId="18024" xr:uid="{10C8CCF2-4CD9-4B3F-B384-FCAB1EDBDE47}"/>
    <cellStyle name="Millares [0] 2 3 3 5 2 2 5" xfId="27052" xr:uid="{69379D87-4158-403D-AA56-63C2119B957D}"/>
    <cellStyle name="Millares [0] 2 3 3 5 2 3" xfId="9662" xr:uid="{A8EF7827-5F7C-47E5-BF4A-FD639C1A1872}"/>
    <cellStyle name="Millares [0] 2 3 3 5 2 3 2" xfId="14446" xr:uid="{3546F964-FE1C-43BC-9E9D-EFA76DD1F498}"/>
    <cellStyle name="Millares [0] 2 3 3 5 2 3 2 2" xfId="23980" xr:uid="{48ED3860-AC8D-4C56-AAF3-82B1A39EC949}"/>
    <cellStyle name="Millares [0] 2 3 3 5 2 3 2 3" xfId="32710" xr:uid="{6ACB4C33-3F7C-4494-BD6D-A65856535F84}"/>
    <cellStyle name="Millares [0] 2 3 3 5 2 3 3" xfId="19215" xr:uid="{59B5B5EE-24A9-43F5-BE84-1E5248E70187}"/>
    <cellStyle name="Millares [0] 2 3 3 5 2 3 4" xfId="28117" xr:uid="{0F17F792-2DA1-47D4-AF8D-C1CB09B3BFB5}"/>
    <cellStyle name="Millares [0] 2 3 3 5 2 4" xfId="12053" xr:uid="{A1EBCC7A-025E-4815-8BA1-960C1A696DA3}"/>
    <cellStyle name="Millares [0] 2 3 3 5 2 4 2" xfId="21597" xr:uid="{FB8BE826-5EC3-489C-A2EB-C529360A2547}"/>
    <cellStyle name="Millares [0] 2 3 3 5 2 4 3" xfId="30394" xr:uid="{7D1BABB4-B2DD-4A87-A072-95B36CF406D5}"/>
    <cellStyle name="Millares [0] 2 3 3 5 2 5" xfId="16837" xr:uid="{002B6555-D8FF-4591-8418-29584DF134C8}"/>
    <cellStyle name="Millares [0] 2 3 3 5 2 6" xfId="26076" xr:uid="{4541B119-E02A-4C0D-8C93-72045BE39461}"/>
    <cellStyle name="Millares [0] 2 3 3 5 3" xfId="7877" xr:uid="{695614E5-7C02-453D-B46E-19F2AA904F23}"/>
    <cellStyle name="Millares [0] 2 3 3 5 3 2" xfId="10263" xr:uid="{015F9709-0235-4359-8013-C4B815C62862}"/>
    <cellStyle name="Millares [0] 2 3 3 5 3 2 2" xfId="15049" xr:uid="{638A40E7-82FD-4CC8-8F13-CA934A013245}"/>
    <cellStyle name="Millares [0] 2 3 3 5 3 2 2 2" xfId="24576" xr:uid="{5127FAC5-C6A3-4AD5-96C7-FF54E105806D}"/>
    <cellStyle name="Millares [0] 2 3 3 5 3 2 2 3" xfId="33304" xr:uid="{A88A0B6D-4F67-4749-9CBA-701799BA12CE}"/>
    <cellStyle name="Millares [0] 2 3 3 5 3 2 3" xfId="19810" xr:uid="{5C84F946-53C4-4481-9909-7F4676A490DA}"/>
    <cellStyle name="Millares [0] 2 3 3 5 3 2 4" xfId="28674" xr:uid="{C7655996-E72C-410E-8700-A7F32C9B30E7}"/>
    <cellStyle name="Millares [0] 2 3 3 5 3 3" xfId="12654" xr:uid="{38FF88BE-7B0F-4CCC-B6B0-5A939E94930E}"/>
    <cellStyle name="Millares [0] 2 3 3 5 3 3 2" xfId="22193" xr:uid="{73F7BF7B-02DC-4958-99B9-72A6DC76D4E4}"/>
    <cellStyle name="Millares [0] 2 3 3 5 3 3 3" xfId="30950" xr:uid="{E5402936-B7C1-43B4-A83E-D6EC2344B046}"/>
    <cellStyle name="Millares [0] 2 3 3 5 3 4" xfId="17431" xr:uid="{FB0142A4-4FD7-4CC0-8118-7F4FC42E16A3}"/>
    <cellStyle name="Millares [0] 2 3 3 5 3 5" xfId="26533" xr:uid="{42DE1996-E2DA-4E9E-AEC9-86C45AAA2AD4}"/>
    <cellStyle name="Millares [0] 2 3 3 5 4" xfId="9070" xr:uid="{4097157B-31C7-4380-A4DA-868015A8CA48}"/>
    <cellStyle name="Millares [0] 2 3 3 5 4 2" xfId="13851" xr:uid="{2DE86DB8-8540-4B27-98EA-D48488608451}"/>
    <cellStyle name="Millares [0] 2 3 3 5 4 2 2" xfId="23385" xr:uid="{59502354-0B3F-4FE1-A7B1-F0EDF1825D02}"/>
    <cellStyle name="Millares [0] 2 3 3 5 4 2 3" xfId="32115" xr:uid="{DA4D8CAC-CF14-4B6A-99D9-F38E0C8DA83F}"/>
    <cellStyle name="Millares [0] 2 3 3 5 4 3" xfId="18620" xr:uid="{62A392E0-6501-40AD-8358-9B2AB90C39A5}"/>
    <cellStyle name="Millares [0] 2 3 3 5 4 4" xfId="27598" xr:uid="{68DBAE9A-7AD3-4F9D-80AC-D32DC393ED4F}"/>
    <cellStyle name="Millares [0] 2 3 3 5 5" xfId="11461" xr:uid="{8C674B5F-A5DD-4102-A4BE-7B0D4DD1FB9B}"/>
    <cellStyle name="Millares [0] 2 3 3 5 5 2" xfId="21002" xr:uid="{9F8C8D15-144C-499D-ABBE-767ACFE52199}"/>
    <cellStyle name="Millares [0] 2 3 3 5 5 3" xfId="29846" xr:uid="{26BC0F96-2892-4251-98A2-CC0B9F8CD218}"/>
    <cellStyle name="Millares [0] 2 3 3 5 6" xfId="16244" xr:uid="{F5025AA7-84F5-452F-93B1-A8E61E0707D7}"/>
    <cellStyle name="Millares [0] 2 3 3 5 7" xfId="25674" xr:uid="{38786469-B497-4A9B-BF1C-FF33C338F796}"/>
    <cellStyle name="Millares [0] 2 3 3 6" xfId="6987" xr:uid="{8B9F6FD8-ACAA-4E2A-BAA5-D2EBF84F0C9F}"/>
    <cellStyle name="Millares [0] 2 3 3 6 2" xfId="8174" xr:uid="{E2717BFC-A659-4DC0-92AE-D82EF6A41911}"/>
    <cellStyle name="Millares [0] 2 3 3 6 2 2" xfId="10561" xr:uid="{9391C67E-0702-4FBA-81A8-DB7698ED9A24}"/>
    <cellStyle name="Millares [0] 2 3 3 6 2 2 2" xfId="15347" xr:uid="{0EA2154C-5E87-4439-9AC7-8C4EF607943E}"/>
    <cellStyle name="Millares [0] 2 3 3 6 2 2 2 2" xfId="24874" xr:uid="{EC5EB0A6-7BCD-404B-A130-8031C4AAB08D}"/>
    <cellStyle name="Millares [0] 2 3 3 6 2 2 2 3" xfId="33602" xr:uid="{580BB50A-68AD-46CD-B04F-7245BF0FC45A}"/>
    <cellStyle name="Millares [0] 2 3 3 6 2 2 3" xfId="20108" xr:uid="{860A40F5-E576-4FE2-98B8-860275CC32D0}"/>
    <cellStyle name="Millares [0] 2 3 3 6 2 2 4" xfId="28970" xr:uid="{79B94921-2E76-40A8-BDA9-EB0BE102AD64}"/>
    <cellStyle name="Millares [0] 2 3 3 6 2 3" xfId="12952" xr:uid="{BD477CA6-EC6E-4119-BE9A-52A504DD8880}"/>
    <cellStyle name="Millares [0] 2 3 3 6 2 3 2" xfId="22491" xr:uid="{0A406F03-44AC-4E9C-B4E8-F11250ADA42B}"/>
    <cellStyle name="Millares [0] 2 3 3 6 2 3 3" xfId="31246" xr:uid="{91C18847-0F4C-4913-87DD-B611556D7B3E}"/>
    <cellStyle name="Millares [0] 2 3 3 6 2 4" xfId="17729" xr:uid="{A380B1F8-4AE5-40F9-935D-A231548CF82D}"/>
    <cellStyle name="Millares [0] 2 3 3 6 2 5" xfId="26781" xr:uid="{04A7DB96-6ED0-45CE-B600-9A165324F461}"/>
    <cellStyle name="Millares [0] 2 3 3 6 3" xfId="9367" xr:uid="{A99242D8-3D74-4290-A9F4-B11F7601F746}"/>
    <cellStyle name="Millares [0] 2 3 3 6 3 2" xfId="14149" xr:uid="{F82CC554-3BA9-4D27-AE39-A2272C0A04F4}"/>
    <cellStyle name="Millares [0] 2 3 3 6 3 2 2" xfId="23683" xr:uid="{8920D153-558A-41BC-BE23-CC6AB30BE47B}"/>
    <cellStyle name="Millares [0] 2 3 3 6 3 2 3" xfId="32413" xr:uid="{7520CDD4-FBE5-4799-A528-6801ECDFBC36}"/>
    <cellStyle name="Millares [0] 2 3 3 6 3 3" xfId="18918" xr:uid="{0690E7DC-8832-424B-B050-8C3BAC372CCF}"/>
    <cellStyle name="Millares [0] 2 3 3 6 3 4" xfId="27846" xr:uid="{14267094-9DF1-4150-B52E-9C68772B2A50}"/>
    <cellStyle name="Millares [0] 2 3 3 6 4" xfId="11758" xr:uid="{B5D6A641-0259-49F9-AC19-CE28F471C6A6}"/>
    <cellStyle name="Millares [0] 2 3 3 6 4 2" xfId="21300" xr:uid="{947C47A5-8B53-4F6C-860E-632A7A3662E4}"/>
    <cellStyle name="Millares [0] 2 3 3 6 4 3" xfId="30123" xr:uid="{BF09DC5B-77E0-4C02-8D3F-1573B88D78DB}"/>
    <cellStyle name="Millares [0] 2 3 3 6 5" xfId="16542" xr:uid="{16261CBA-2ED2-4B70-A5DE-9F0F4D202F49}"/>
    <cellStyle name="Millares [0] 2 3 3 6 6" xfId="25876" xr:uid="{61690F67-E198-44B7-B895-EB9676B6DA6C}"/>
    <cellStyle name="Millares [0] 2 3 3 7" xfId="7577" xr:uid="{71B077ED-6CF9-41EA-BF89-4A40224E8412}"/>
    <cellStyle name="Millares [0] 2 3 3 7 2" xfId="9961" xr:uid="{07AFB5A6-17EF-4FA9-9492-4176F2AA4219}"/>
    <cellStyle name="Millares [0] 2 3 3 7 2 2" xfId="14746" xr:uid="{B8F77D47-EF55-416F-A7F2-E186C8DA6DFA}"/>
    <cellStyle name="Millares [0] 2 3 3 7 2 2 2" xfId="24279" xr:uid="{D6AB2AFB-8C01-4637-8A79-62EA20A30B98}"/>
    <cellStyle name="Millares [0] 2 3 3 7 2 2 3" xfId="33007" xr:uid="{8EECA3EA-1A66-4D9A-9233-70EE42132925}"/>
    <cellStyle name="Millares [0] 2 3 3 7 2 3" xfId="19514" xr:uid="{207BB85B-D0D5-405A-88E3-42588E002A38}"/>
    <cellStyle name="Millares [0] 2 3 3 7 2 4" xfId="28397" xr:uid="{D51635A6-2153-43AC-9A53-7555F354072E}"/>
    <cellStyle name="Millares [0] 2 3 3 7 3" xfId="12352" xr:uid="{DDE8AF25-19A2-4624-93CE-566C2AE05CB5}"/>
    <cellStyle name="Millares [0] 2 3 3 7 3 2" xfId="21896" xr:uid="{321B81B9-FC4F-4964-AE20-D09AB17EB580}"/>
    <cellStyle name="Millares [0] 2 3 3 7 3 3" xfId="30672" xr:uid="{BA575E71-95B1-4694-88AA-C4AA8704767F}"/>
    <cellStyle name="Millares [0] 2 3 3 7 4" xfId="17136" xr:uid="{16DF3A85-C59D-4494-993E-9CE143A00DDD}"/>
    <cellStyle name="Millares [0] 2 3 3 7 5" xfId="26327" xr:uid="{06F9C82B-019C-4A9C-A7F2-60FEB7F3FC4F}"/>
    <cellStyle name="Millares [0] 2 3 3 8" xfId="8767" xr:uid="{010F7570-6502-4F89-AAFF-848B9CC1F6B8}"/>
    <cellStyle name="Millares [0] 2 3 3 8 2" xfId="13548" xr:uid="{083200AC-6C6E-40CE-998E-5DD0D6525E6E}"/>
    <cellStyle name="Millares [0] 2 3 3 8 2 2" xfId="23088" xr:uid="{16D97ABD-18A0-4B3F-87BC-D1225DE16173}"/>
    <cellStyle name="Millares [0] 2 3 3 8 2 3" xfId="31834" xr:uid="{0CAE6939-1022-4617-9CEF-F27FFA30A1B1}"/>
    <cellStyle name="Millares [0] 2 3 3 8 3" xfId="18324" xr:uid="{F9D89D38-11AD-49A5-B6E2-3B333A3C9A77}"/>
    <cellStyle name="Millares [0] 2 3 3 8 4" xfId="27338" xr:uid="{C9F440C8-22A7-4C6F-827D-1B1000C5B6F7}"/>
    <cellStyle name="Millares [0] 2 3 3 9" xfId="11158" xr:uid="{4FBF7B58-CE3F-4753-B710-F4E5ED39C79E}"/>
    <cellStyle name="Millares [0] 2 3 3 9 2" xfId="20706" xr:uid="{82CE7C57-E40A-4936-809F-01390E3D56D4}"/>
    <cellStyle name="Millares [0] 2 3 3 9 3" xfId="29563" xr:uid="{42D4E74A-9386-4E7E-AC87-D67EEAF03F2A}"/>
    <cellStyle name="Millares [0] 2 3 4" xfId="6445" xr:uid="{FBF3B668-2FB3-42DF-8418-DD989080EDDB}"/>
    <cellStyle name="Millares [0] 2 3 4 10" xfId="25486" xr:uid="{557A86A0-1765-4D10-B30B-754E4E1B5E85}"/>
    <cellStyle name="Millares [0] 2 3 4 2" xfId="6506" xr:uid="{91BDA532-16B5-4E1B-A499-96F481001B57}"/>
    <cellStyle name="Millares [0] 2 3 4 2 2" xfId="6642" xr:uid="{CD594B22-64FC-4FF0-A410-1E5625AFEE89}"/>
    <cellStyle name="Millares [0] 2 3 4 2 2 2" xfId="6931" xr:uid="{32CBF37B-1211-4E97-AE8D-BC3E34ED2F2F}"/>
    <cellStyle name="Millares [0] 2 3 4 2 2 2 2" xfId="7519" xr:uid="{833C107A-5A70-43D4-90C8-23345CFB9496}"/>
    <cellStyle name="Millares [0] 2 3 4 2 2 2 2 2" xfId="8708" xr:uid="{BBB01426-9928-4CCE-B193-53E932E91649}"/>
    <cellStyle name="Millares [0] 2 3 4 2 2 2 2 2 2" xfId="11095" xr:uid="{AB63B4B7-7AE6-446B-ADEC-E1FA8377C294}"/>
    <cellStyle name="Millares [0] 2 3 4 2 2 2 2 2 2 2" xfId="15883" xr:uid="{73B12141-9200-4768-A9E7-60D5389D5C8E}"/>
    <cellStyle name="Millares [0] 2 3 4 2 2 2 2 2 2 2 2" xfId="25410" xr:uid="{A0A6731A-70D5-4F75-A869-F4D565275F7F}"/>
    <cellStyle name="Millares [0] 2 3 4 2 2 2 2 2 2 2 3" xfId="34138" xr:uid="{CC9EB95B-4E83-49F2-8E07-306627419381}"/>
    <cellStyle name="Millares [0] 2 3 4 2 2 2 2 2 2 3" xfId="20644" xr:uid="{255BE371-D5B2-49CA-9BA9-6745ED401D4B}"/>
    <cellStyle name="Millares [0] 2 3 4 2 2 2 2 2 2 4" xfId="29502" xr:uid="{60A446B0-C73B-4AA4-9089-5B6410D85E6D}"/>
    <cellStyle name="Millares [0] 2 3 4 2 2 2 2 2 3" xfId="13486" xr:uid="{183156A6-A7C6-4499-A7EA-BAB40E738A5A}"/>
    <cellStyle name="Millares [0] 2 3 4 2 2 2 2 2 3 2" xfId="23027" xr:uid="{0F6361C4-BA28-4D0B-9809-78B3EC9ABC87}"/>
    <cellStyle name="Millares [0] 2 3 4 2 2 2 2 2 3 3" xfId="31778" xr:uid="{841D9797-50F0-4E8C-BAFA-C21376B58005}"/>
    <cellStyle name="Millares [0] 2 3 4 2 2 2 2 2 4" xfId="18263" xr:uid="{3E7CC2AA-71EE-4112-B289-86930BD9768F}"/>
    <cellStyle name="Millares [0] 2 3 4 2 2 2 2 2 5" xfId="27277" xr:uid="{FB38BA84-2ADD-468D-9E15-A169B3894C38}"/>
    <cellStyle name="Millares [0] 2 3 4 2 2 2 2 3" xfId="9901" xr:uid="{E1C206B7-A26A-4EC7-99BA-F9FBCF396D14}"/>
    <cellStyle name="Millares [0] 2 3 4 2 2 2 2 3 2" xfId="14685" xr:uid="{4EE4B1E2-65C9-47A0-A8B5-C05C26979F9C}"/>
    <cellStyle name="Millares [0] 2 3 4 2 2 2 2 3 2 2" xfId="24219" xr:uid="{B0B33285-E97D-49BF-B3D6-56F1FA23E24C}"/>
    <cellStyle name="Millares [0] 2 3 4 2 2 2 2 3 2 3" xfId="32949" xr:uid="{2C335117-A546-42BD-8361-CB9554A3CFBF}"/>
    <cellStyle name="Millares [0] 2 3 4 2 2 2 2 3 3" xfId="19454" xr:uid="{3D6C6ADC-4600-4AB1-BAE5-717B952F46FE}"/>
    <cellStyle name="Millares [0] 2 3 4 2 2 2 2 3 4" xfId="28342" xr:uid="{6F911AFE-0992-4A20-8EAF-C95DB4A40AD2}"/>
    <cellStyle name="Millares [0] 2 3 4 2 2 2 2 4" xfId="12292" xr:uid="{6C43337C-DD60-4913-8B11-1DCECB49BF8F}"/>
    <cellStyle name="Millares [0] 2 3 4 2 2 2 2 4 2" xfId="21836" xr:uid="{B4D58206-F49C-4CDA-9232-AE48567AB24E}"/>
    <cellStyle name="Millares [0] 2 3 4 2 2 2 2 4 3" xfId="30619" xr:uid="{C73A553A-2B38-40D6-AADB-8B37E5BEBF7C}"/>
    <cellStyle name="Millares [0] 2 3 4 2 2 2 2 5" xfId="17076" xr:uid="{E4A3A1DD-1AE2-488C-8FF7-1A5AAC199702}"/>
    <cellStyle name="Millares [0] 2 3 4 2 2 2 2 6" xfId="26272" xr:uid="{5377824D-2E99-4C3D-924D-7DBA51EB0691}"/>
    <cellStyle name="Millares [0] 2 3 4 2 2 2 3" xfId="8116" xr:uid="{F1DA832B-5282-42D1-9586-F9000778BA74}"/>
    <cellStyle name="Millares [0] 2 3 4 2 2 2 3 2" xfId="10502" xr:uid="{9554C144-4D06-4E6A-813E-8C547EC6920A}"/>
    <cellStyle name="Millares [0] 2 3 4 2 2 2 3 2 2" xfId="15288" xr:uid="{2DB6F965-A077-4116-AED0-72BB45375E5A}"/>
    <cellStyle name="Millares [0] 2 3 4 2 2 2 3 2 2 2" xfId="24815" xr:uid="{6C59BA87-F1E6-4892-B545-702D90FA0088}"/>
    <cellStyle name="Millares [0] 2 3 4 2 2 2 3 2 2 3" xfId="33543" xr:uid="{9F48754D-E392-4935-8603-5F4B4A2882DA}"/>
    <cellStyle name="Millares [0] 2 3 4 2 2 2 3 2 3" xfId="20049" xr:uid="{25C2094C-C60C-4C81-BD3B-8942699F08CC}"/>
    <cellStyle name="Millares [0] 2 3 4 2 2 2 3 2 4" xfId="28913" xr:uid="{351FD735-BB30-4853-ABD0-9904E447E10E}"/>
    <cellStyle name="Millares [0] 2 3 4 2 2 2 3 3" xfId="12893" xr:uid="{A866905A-57EA-4CAF-8241-0A546D038BEC}"/>
    <cellStyle name="Millares [0] 2 3 4 2 2 2 3 3 2" xfId="22432" xr:uid="{1E56612D-2BB4-48C3-8275-01F005F4AB8D}"/>
    <cellStyle name="Millares [0] 2 3 4 2 2 2 3 3 3" xfId="31189" xr:uid="{4A62B10B-01E9-4FC8-A1C7-1C0E09632213}"/>
    <cellStyle name="Millares [0] 2 3 4 2 2 2 3 4" xfId="17670" xr:uid="{706AA5DA-82CE-4602-B717-0EE0F88479C0}"/>
    <cellStyle name="Millares [0] 2 3 4 2 2 2 3 5" xfId="26729" xr:uid="{3C1B1474-C96C-4028-A1F4-88210C365E75}"/>
    <cellStyle name="Millares [0] 2 3 4 2 2 2 4" xfId="9309" xr:uid="{C78646D3-5D24-4788-B171-2289C6F1D49A}"/>
    <cellStyle name="Millares [0] 2 3 4 2 2 2 4 2" xfId="14090" xr:uid="{D5AF830B-4251-4C04-B3AB-ED5B3060AEB4}"/>
    <cellStyle name="Millares [0] 2 3 4 2 2 2 4 2 2" xfId="23624" xr:uid="{45649CDE-3A9F-4D91-8E3A-B40AF52E0D2D}"/>
    <cellStyle name="Millares [0] 2 3 4 2 2 2 4 2 3" xfId="32354" xr:uid="{BA043CC8-7EAA-45AF-82D3-193527D479A7}"/>
    <cellStyle name="Millares [0] 2 3 4 2 2 2 4 3" xfId="18859" xr:uid="{3DD7B1AE-215B-44E2-8DAE-723B7D3173A8}"/>
    <cellStyle name="Millares [0] 2 3 4 2 2 2 4 4" xfId="27794" xr:uid="{5FC64931-AB49-497E-B391-C8C54B77EC78}"/>
    <cellStyle name="Millares [0] 2 3 4 2 2 2 5" xfId="11700" xr:uid="{D04EFBF0-9B8C-4F6B-AB1D-21BC29831A7A}"/>
    <cellStyle name="Millares [0] 2 3 4 2 2 2 5 2" xfId="21241" xr:uid="{2A771273-6BCC-45CC-8AFC-DC8534ED41F7}"/>
    <cellStyle name="Millares [0] 2 3 4 2 2 2 5 3" xfId="30071" xr:uid="{66A18925-2A0B-4821-B92B-114B019105AA}"/>
    <cellStyle name="Millares [0] 2 3 4 2 2 2 6" xfId="16483" xr:uid="{02355F1F-CCF4-46F4-8BD0-7A641EBAFFF6}"/>
    <cellStyle name="Millares [0] 2 3 4 2 2 2 7" xfId="25834" xr:uid="{8E90A50F-A3FC-4401-9F71-07E576FA6DD1}"/>
    <cellStyle name="Millares [0] 2 3 4 2 2 3" xfId="7223" xr:uid="{072D80C6-6771-481B-B3D5-DCDC68E00D72}"/>
    <cellStyle name="Millares [0] 2 3 4 2 2 3 2" xfId="8412" xr:uid="{F9406507-8BD4-4478-9876-E544FA51AF8F}"/>
    <cellStyle name="Millares [0] 2 3 4 2 2 3 2 2" xfId="10799" xr:uid="{721656BA-426B-4ED2-B4DD-189EA72E42EB}"/>
    <cellStyle name="Millares [0] 2 3 4 2 2 3 2 2 2" xfId="15586" xr:uid="{6BCE41CD-A9A0-45EB-B935-5D25805524EB}"/>
    <cellStyle name="Millares [0] 2 3 4 2 2 3 2 2 2 2" xfId="25113" xr:uid="{878519C0-CAB9-4C41-BBA5-BCF0101B187D}"/>
    <cellStyle name="Millares [0] 2 3 4 2 2 3 2 2 2 3" xfId="33841" xr:uid="{2E66A061-4A0C-4054-B5D2-C85444CBE665}"/>
    <cellStyle name="Millares [0] 2 3 4 2 2 3 2 2 3" xfId="20347" xr:uid="{7A4A6D75-AE26-4A30-92E5-DDBA307059B0}"/>
    <cellStyle name="Millares [0] 2 3 4 2 2 3 2 2 4" xfId="29205" xr:uid="{01A885EA-872B-4588-B2FE-1ECBF2DBD938}"/>
    <cellStyle name="Millares [0] 2 3 4 2 2 3 2 3" xfId="13190" xr:uid="{FBD64B79-7B3C-4512-8AFC-48B9E2342D9B}"/>
    <cellStyle name="Millares [0] 2 3 4 2 2 3 2 3 2" xfId="22730" xr:uid="{4CD68A1C-F140-4687-AE3F-D776F28FDCED}"/>
    <cellStyle name="Millares [0] 2 3 4 2 2 3 2 3 3" xfId="31481" xr:uid="{D6A7BBE5-E9A6-4F94-BA77-26EA05EFD286}"/>
    <cellStyle name="Millares [0] 2 3 4 2 2 3 2 4" xfId="17967" xr:uid="{599151FB-181F-4686-8EF0-2281193BB182}"/>
    <cellStyle name="Millares [0] 2 3 4 2 2 3 2 5" xfId="27000" xr:uid="{E6267F92-413B-4951-8EE3-13DD3950476D}"/>
    <cellStyle name="Millares [0] 2 3 4 2 2 3 3" xfId="9605" xr:uid="{6C43058D-DC5F-4E1F-B5B4-A133D832D734}"/>
    <cellStyle name="Millares [0] 2 3 4 2 2 3 3 2" xfId="14388" xr:uid="{E8D3B23D-C18E-496F-BBBF-EDD20B3CA3A7}"/>
    <cellStyle name="Millares [0] 2 3 4 2 2 3 3 2 2" xfId="23922" xr:uid="{7BBA2B25-6427-4571-95C4-1C3C9E58D886}"/>
    <cellStyle name="Millares [0] 2 3 4 2 2 3 3 2 3" xfId="32652" xr:uid="{0145DD52-BB50-4160-B39E-61150059C8E6}"/>
    <cellStyle name="Millares [0] 2 3 4 2 2 3 3 3" xfId="19157" xr:uid="{9616692E-8EE5-437F-A589-878BE926F950}"/>
    <cellStyle name="Millares [0] 2 3 4 2 2 3 3 4" xfId="28065" xr:uid="{DEDD9793-9BCC-4C61-A03A-969CA984201E}"/>
    <cellStyle name="Millares [0] 2 3 4 2 2 3 4" xfId="11996" xr:uid="{BD0415C7-03F4-4C99-BF0A-97632313B9BA}"/>
    <cellStyle name="Millares [0] 2 3 4 2 2 3 4 2" xfId="21539" xr:uid="{68060883-FE8A-4E03-A6C6-CD41785A4BA2}"/>
    <cellStyle name="Millares [0] 2 3 4 2 2 3 4 3" xfId="30342" xr:uid="{4529996C-89F7-41EB-A14A-7257E5A9B9BF}"/>
    <cellStyle name="Millares [0] 2 3 4 2 2 3 5" xfId="16780" xr:uid="{8D5FB6B5-9C6E-4D47-BC55-90C3E025133D}"/>
    <cellStyle name="Millares [0] 2 3 4 2 2 3 6" xfId="26037" xr:uid="{39E2A0DD-56CA-46DC-A8BE-22CAA55CC792}"/>
    <cellStyle name="Millares [0] 2 3 4 2 2 4" xfId="7819" xr:uid="{14B69BE2-9100-4E2F-98E2-DCF7B96A2207}"/>
    <cellStyle name="Millares [0] 2 3 4 2 2 4 2" xfId="10205" xr:uid="{48D3514D-61B4-4E27-9AB8-5543F947E4AB}"/>
    <cellStyle name="Millares [0] 2 3 4 2 2 4 2 2" xfId="14990" xr:uid="{E0A07F87-4B58-401C-905E-4B6993E54C1E}"/>
    <cellStyle name="Millares [0] 2 3 4 2 2 4 2 2 2" xfId="24518" xr:uid="{DE8A5891-5484-46D3-A336-1D4D7081FB4A}"/>
    <cellStyle name="Millares [0] 2 3 4 2 2 4 2 2 3" xfId="33246" xr:uid="{D4CEC69B-B74B-4EAD-AEA5-25719C198ACB}"/>
    <cellStyle name="Millares [0] 2 3 4 2 2 4 2 3" xfId="19752" xr:uid="{A48AF23B-7F93-43AE-A5D3-F53221DB1CA7}"/>
    <cellStyle name="Millares [0] 2 3 4 2 2 4 2 4" xfId="28616" xr:uid="{035EA14B-47EC-4B46-AB9C-BEC9E6C33F9E}"/>
    <cellStyle name="Millares [0] 2 3 4 2 2 4 3" xfId="12596" xr:uid="{5B379883-A696-434A-BDAA-7C9C8B89CEE2}"/>
    <cellStyle name="Millares [0] 2 3 4 2 2 4 3 2" xfId="22135" xr:uid="{2ED3E3C9-0A98-43C2-8249-3601B0A6D0FF}"/>
    <cellStyle name="Millares [0] 2 3 4 2 2 4 3 3" xfId="30892" xr:uid="{E91E5DE4-6DF6-499F-A14E-D0A5F01ED7D1}"/>
    <cellStyle name="Millares [0] 2 3 4 2 2 4 4" xfId="17374" xr:uid="{532FD2C7-764E-4BF6-B8ED-B6FB8577A16D}"/>
    <cellStyle name="Millares [0] 2 3 4 2 2 4 5" xfId="26494" xr:uid="{52E20CCF-0AD1-4CB1-87EE-C03704D50D6B}"/>
    <cellStyle name="Millares [0] 2 3 4 2 2 5" xfId="9011" xr:uid="{D6521AAE-A258-4D57-ADA8-A1CC9A110A45}"/>
    <cellStyle name="Millares [0] 2 3 4 2 2 5 2" xfId="13792" xr:uid="{4A2D9DB0-2EBD-43D5-AF8E-835DB7895CF2}"/>
    <cellStyle name="Millares [0] 2 3 4 2 2 5 2 2" xfId="23327" xr:uid="{C86FDB1B-36BF-4334-B1F9-B63D89A198D4}"/>
    <cellStyle name="Millares [0] 2 3 4 2 2 5 2 3" xfId="32058" xr:uid="{6D851266-AC4A-4349-96D3-FBBC97558161}"/>
    <cellStyle name="Millares [0] 2 3 4 2 2 5 3" xfId="18562" xr:uid="{50B9B52F-3AA3-4D79-AACC-13C634D9D9BB}"/>
    <cellStyle name="Millares [0] 2 3 4 2 2 5 4" xfId="27549" xr:uid="{75D6D1C8-AAA8-496C-BA53-414007CFBCD8}"/>
    <cellStyle name="Millares [0] 2 3 4 2 2 6" xfId="11403" xr:uid="{7439462D-26E4-4695-8400-EE098ECFA94D}"/>
    <cellStyle name="Millares [0] 2 3 4 2 2 6 2" xfId="20945" xr:uid="{5A61659B-43E8-44DB-964C-2633C99AB01D}"/>
    <cellStyle name="Millares [0] 2 3 4 2 2 6 3" xfId="29795" xr:uid="{A9BEE514-552A-43F4-A3C0-51EB1C9E5869}"/>
    <cellStyle name="Millares [0] 2 3 4 2 2 7" xfId="16186" xr:uid="{6DAA3683-7664-41CF-9F64-3C588366FC27}"/>
    <cellStyle name="Millares [0] 2 3 4 2 2 8" xfId="25638" xr:uid="{72C8EC2E-5900-4C1A-AD7C-883AF48BB594}"/>
    <cellStyle name="Millares [0] 2 3 4 2 3" xfId="6785" xr:uid="{DC878C42-7E1B-4D0E-B1F5-AD075732477A}"/>
    <cellStyle name="Millares [0] 2 3 4 2 3 2" xfId="7371" xr:uid="{0DAACDD9-F25A-4E00-B80E-96896539EA4A}"/>
    <cellStyle name="Millares [0] 2 3 4 2 3 2 2" xfId="8560" xr:uid="{3E4C471B-7995-44DA-9673-D5635BD81CD8}"/>
    <cellStyle name="Millares [0] 2 3 4 2 3 2 2 2" xfId="10947" xr:uid="{F8D94DA2-2C51-4A76-9D77-112E88B76C6D}"/>
    <cellStyle name="Millares [0] 2 3 4 2 3 2 2 2 2" xfId="15735" xr:uid="{6F2D9E29-C491-48B7-8327-A3C603E76543}"/>
    <cellStyle name="Millares [0] 2 3 4 2 3 2 2 2 2 2" xfId="25262" xr:uid="{A5609D20-E50F-42EC-967C-0F63C8D215C2}"/>
    <cellStyle name="Millares [0] 2 3 4 2 3 2 2 2 2 3" xfId="33990" xr:uid="{1118B31A-28E3-497C-ABEE-E18E18515244}"/>
    <cellStyle name="Millares [0] 2 3 4 2 3 2 2 2 3" xfId="20496" xr:uid="{CDDDBDFE-11E1-4EC3-BE02-1198BC5B2AE8}"/>
    <cellStyle name="Millares [0] 2 3 4 2 3 2 2 2 4" xfId="29354" xr:uid="{8B80DCCF-0AC8-4CD3-94D4-C3C0D0E5D263}"/>
    <cellStyle name="Millares [0] 2 3 4 2 3 2 2 3" xfId="13338" xr:uid="{9E69A87E-B0F0-4DB2-9395-EFEFD59672F7}"/>
    <cellStyle name="Millares [0] 2 3 4 2 3 2 2 3 2" xfId="22879" xr:uid="{5CFCEA8F-8AAF-45CB-BA25-2E91CC92FB9E}"/>
    <cellStyle name="Millares [0] 2 3 4 2 3 2 2 3 3" xfId="31630" xr:uid="{1D42152E-DFAA-4F7B-AD61-F3C31750C41F}"/>
    <cellStyle name="Millares [0] 2 3 4 2 3 2 2 4" xfId="18115" xr:uid="{8D846233-6BE3-44CB-96F5-A230E6B07726}"/>
    <cellStyle name="Millares [0] 2 3 4 2 3 2 2 5" xfId="27130" xr:uid="{679E3ADA-7AD2-4408-BE9F-509D9B7379B9}"/>
    <cellStyle name="Millares [0] 2 3 4 2 3 2 3" xfId="9753" xr:uid="{76254DF9-AA74-471C-8904-E72722D80822}"/>
    <cellStyle name="Millares [0] 2 3 4 2 3 2 3 2" xfId="14537" xr:uid="{D896A7CA-BA22-4986-8682-FDBEC9993B80}"/>
    <cellStyle name="Millares [0] 2 3 4 2 3 2 3 2 2" xfId="24071" xr:uid="{8718B00E-9408-4C76-A23A-8C9713524AAD}"/>
    <cellStyle name="Millares [0] 2 3 4 2 3 2 3 2 3" xfId="32801" xr:uid="{BB3E4454-1F72-49D7-BC6E-709BE88828D8}"/>
    <cellStyle name="Millares [0] 2 3 4 2 3 2 3 3" xfId="19306" xr:uid="{56C9E535-18D0-4A46-A00E-C19F45C50CD2}"/>
    <cellStyle name="Millares [0] 2 3 4 2 3 2 3 4" xfId="28195" xr:uid="{67D18966-EC5B-447C-8D90-B9129F1F7AE3}"/>
    <cellStyle name="Millares [0] 2 3 4 2 3 2 4" xfId="12144" xr:uid="{9CD6406B-A1C8-43A7-9D69-79A4B978AF65}"/>
    <cellStyle name="Millares [0] 2 3 4 2 3 2 4 2" xfId="21688" xr:uid="{4E9C4187-635A-4439-B769-AD811E9B53FE}"/>
    <cellStyle name="Millares [0] 2 3 4 2 3 2 4 3" xfId="30472" xr:uid="{4784D15E-19D5-433F-9A99-B0CD9C64ABD5}"/>
    <cellStyle name="Millares [0] 2 3 4 2 3 2 5" xfId="16928" xr:uid="{C0E0ADE5-D918-4084-80F7-096956E1E527}"/>
    <cellStyle name="Millares [0] 2 3 4 2 3 2 6" xfId="26147" xr:uid="{2C722252-D3D8-4C83-A393-9A4BA4AA573E}"/>
    <cellStyle name="Millares [0] 2 3 4 2 3 3" xfId="7968" xr:uid="{1BA32927-2E4B-4039-90B1-44F27BBA9FAE}"/>
    <cellStyle name="Millares [0] 2 3 4 2 3 3 2" xfId="10354" xr:uid="{5BF9BDBA-8DF3-40BB-96BA-A1B940FB2B31}"/>
    <cellStyle name="Millares [0] 2 3 4 2 3 3 2 2" xfId="15140" xr:uid="{06B7F5D6-D319-4F92-9E2D-BDF8D48B4806}"/>
    <cellStyle name="Millares [0] 2 3 4 2 3 3 2 2 2" xfId="24667" xr:uid="{F874FAD0-BE4B-481F-9E8C-D6D17EC7FC39}"/>
    <cellStyle name="Millares [0] 2 3 4 2 3 3 2 2 3" xfId="33395" xr:uid="{ED098DD8-F286-4EA4-B735-F8BCBA89FA4F}"/>
    <cellStyle name="Millares [0] 2 3 4 2 3 3 2 3" xfId="19901" xr:uid="{037D3D34-F725-44AF-A4F9-D3104B26D76F}"/>
    <cellStyle name="Millares [0] 2 3 4 2 3 3 2 4" xfId="28765" xr:uid="{70AA3E78-9CB8-4573-A4AA-D9EB9A51CA83}"/>
    <cellStyle name="Millares [0] 2 3 4 2 3 3 3" xfId="12745" xr:uid="{A615AF79-AAAB-4AD4-9B43-BE2CD0B51A9C}"/>
    <cellStyle name="Millares [0] 2 3 4 2 3 3 3 2" xfId="22284" xr:uid="{F37B2F58-81EA-4B2C-864E-FB2BCE316C52}"/>
    <cellStyle name="Millares [0] 2 3 4 2 3 3 3 3" xfId="31041" xr:uid="{34E7759B-F705-4135-B5D1-2683DBEE1917}"/>
    <cellStyle name="Millares [0] 2 3 4 2 3 3 4" xfId="17522" xr:uid="{CE76EDBF-918A-435B-8973-CA382BF25800}"/>
    <cellStyle name="Millares [0] 2 3 4 2 3 3 5" xfId="26604" xr:uid="{1E1B5BCA-C1F5-4986-B147-AD684AF83BC6}"/>
    <cellStyle name="Millares [0] 2 3 4 2 3 4" xfId="9161" xr:uid="{0FA7C260-72C2-4CA5-9EA0-F76E7C6A0094}"/>
    <cellStyle name="Millares [0] 2 3 4 2 3 4 2" xfId="13942" xr:uid="{0E064DA4-AB02-43A5-9826-0E1D862682DD}"/>
    <cellStyle name="Millares [0] 2 3 4 2 3 4 2 2" xfId="23476" xr:uid="{E7E8BF81-7627-4BFB-AED2-0CF0EB5056A6}"/>
    <cellStyle name="Millares [0] 2 3 4 2 3 4 2 3" xfId="32206" xr:uid="{675E11E5-62C8-49FA-B945-33B22F113170}"/>
    <cellStyle name="Millares [0] 2 3 4 2 3 4 3" xfId="18711" xr:uid="{CE6CE654-098F-4A54-8FAA-A46898147F51}"/>
    <cellStyle name="Millares [0] 2 3 4 2 3 4 4" xfId="27669" xr:uid="{00C476CE-A2FB-4D69-9510-F31769D947DD}"/>
    <cellStyle name="Millares [0] 2 3 4 2 3 5" xfId="11552" xr:uid="{B159DBC5-8AB6-4D10-B591-4C5960508E9E}"/>
    <cellStyle name="Millares [0] 2 3 4 2 3 5 2" xfId="21093" xr:uid="{B9A536FD-4B9D-4B08-A282-C16F335CE7A0}"/>
    <cellStyle name="Millares [0] 2 3 4 2 3 5 3" xfId="29924" xr:uid="{A7B4876E-0E46-440B-B564-510E2090C4FD}"/>
    <cellStyle name="Millares [0] 2 3 4 2 3 6" xfId="16335" xr:uid="{E91D3A36-2443-4D69-B8AB-2F25F532CE3E}"/>
    <cellStyle name="Millares [0] 2 3 4 2 3 7" xfId="25733" xr:uid="{704ECC80-208D-47E3-AA1B-C10B98CDD737}"/>
    <cellStyle name="Millares [0] 2 3 4 2 4" xfId="7078" xr:uid="{982C5CB1-F26E-4107-931C-55CD7E2B3603}"/>
    <cellStyle name="Millares [0] 2 3 4 2 4 2" xfId="8265" xr:uid="{6F41FE69-8507-435F-B2E0-1FBB413503CF}"/>
    <cellStyle name="Millares [0] 2 3 4 2 4 2 2" xfId="10652" xr:uid="{64699B33-F52C-47B9-BFE8-1FB2C62432E6}"/>
    <cellStyle name="Millares [0] 2 3 4 2 4 2 2 2" xfId="15438" xr:uid="{B7F88B9B-D7F7-46B5-86D6-4D85D1366D7C}"/>
    <cellStyle name="Millares [0] 2 3 4 2 4 2 2 2 2" xfId="24965" xr:uid="{0FD628AF-D4AE-40AD-8E51-8DFD014F2395}"/>
    <cellStyle name="Millares [0] 2 3 4 2 4 2 2 2 3" xfId="33693" xr:uid="{817FF27F-65B4-438A-AB73-D9A5ABC3405E}"/>
    <cellStyle name="Millares [0] 2 3 4 2 4 2 2 3" xfId="20199" xr:uid="{3465C599-0A7C-408F-BA93-F9C8BBE7DDDE}"/>
    <cellStyle name="Millares [0] 2 3 4 2 4 2 2 4" xfId="29057" xr:uid="{206C4BF9-4494-47ED-A5CB-314E1AFDB2DB}"/>
    <cellStyle name="Millares [0] 2 3 4 2 4 2 3" xfId="13043" xr:uid="{BC8A174B-6C77-4EF6-985C-944A09B652FA}"/>
    <cellStyle name="Millares [0] 2 3 4 2 4 2 3 2" xfId="22582" xr:uid="{59941B66-CF3C-4AB4-9C61-0C6782A5B60C}"/>
    <cellStyle name="Millares [0] 2 3 4 2 4 2 3 3" xfId="31333" xr:uid="{2B2DB97D-D0DA-4B00-A366-F24E85C3D3CB}"/>
    <cellStyle name="Millares [0] 2 3 4 2 4 2 4" xfId="17820" xr:uid="{2F6273BC-2EBE-4042-807A-BB1B509E90B1}"/>
    <cellStyle name="Millares [0] 2 3 4 2 4 2 5" xfId="26852" xr:uid="{9AB816C8-5F5A-4CA7-807A-15AF9723EBE1}"/>
    <cellStyle name="Millares [0] 2 3 4 2 4 3" xfId="9458" xr:uid="{A25376D5-E5C8-48B4-83FF-6B9DEDECB550}"/>
    <cellStyle name="Millares [0] 2 3 4 2 4 3 2" xfId="14240" xr:uid="{6A8EE84E-014A-440B-8AD3-A012C2075F46}"/>
    <cellStyle name="Millares [0] 2 3 4 2 4 3 2 2" xfId="23774" xr:uid="{BF4757ED-455F-49AA-BEDB-53BD1BE680C1}"/>
    <cellStyle name="Millares [0] 2 3 4 2 4 3 2 3" xfId="32504" xr:uid="{683A978E-A328-4082-80B8-3F30829396F6}"/>
    <cellStyle name="Millares [0] 2 3 4 2 4 3 3" xfId="19009" xr:uid="{3CCE160C-C8BB-4035-ADAE-0B6FBDEDCC4E}"/>
    <cellStyle name="Millares [0] 2 3 4 2 4 3 4" xfId="27917" xr:uid="{FB6A18F6-992A-4123-8D6A-C5521BDB8208}"/>
    <cellStyle name="Millares [0] 2 3 4 2 4 4" xfId="11849" xr:uid="{8CE976E2-8457-40B4-B954-BB0B7A432394}"/>
    <cellStyle name="Millares [0] 2 3 4 2 4 4 2" xfId="21391" xr:uid="{80149BD7-13E5-4723-993C-559AD4884EF2}"/>
    <cellStyle name="Millares [0] 2 3 4 2 4 4 3" xfId="30194" xr:uid="{497D3D81-7B81-4925-AD19-4711F3AC5455}"/>
    <cellStyle name="Millares [0] 2 3 4 2 4 5" xfId="16633" xr:uid="{42F9352F-A6D3-41AE-A081-A7C3EDB5C2C8}"/>
    <cellStyle name="Millares [0] 2 3 4 2 4 6" xfId="25935" xr:uid="{99F76992-90D2-4E83-AA39-6B980BF04294}"/>
    <cellStyle name="Millares [0] 2 3 4 2 5" xfId="7670" xr:uid="{36FEDAE6-2418-4DD9-AD15-EE68B3A8E732}"/>
    <cellStyle name="Millares [0] 2 3 4 2 5 2" xfId="10054" xr:uid="{A3BEB05D-CB09-48D0-BFF9-2B726C6D6703}"/>
    <cellStyle name="Millares [0] 2 3 4 2 5 2 2" xfId="14839" xr:uid="{AF0956DF-721A-4ABC-85F0-979C89C31100}"/>
    <cellStyle name="Millares [0] 2 3 4 2 5 2 2 2" xfId="24370" xr:uid="{EF17D65B-3764-46AF-92B0-E698BCF21660}"/>
    <cellStyle name="Millares [0] 2 3 4 2 5 2 2 3" xfId="33098" xr:uid="{CB783A15-D5C5-45F4-A7AE-52841F797361}"/>
    <cellStyle name="Millares [0] 2 3 4 2 5 2 3" xfId="19605" xr:uid="{FB98D255-9413-4B39-B5A9-FE791FF33B5E}"/>
    <cellStyle name="Millares [0] 2 3 4 2 5 2 4" xfId="28469" xr:uid="{7F06D45F-A013-4492-8A5C-865698541C69}"/>
    <cellStyle name="Millares [0] 2 3 4 2 5 3" xfId="12445" xr:uid="{C187C626-4CAD-4F85-9D2D-80D106EE6FB0}"/>
    <cellStyle name="Millares [0] 2 3 4 2 5 3 2" xfId="21987" xr:uid="{DB327770-E2EE-48E5-AA42-20D59EBC37F0}"/>
    <cellStyle name="Millares [0] 2 3 4 2 5 3 3" xfId="30744" xr:uid="{A0EAEB2D-9B71-4D66-B144-6FEA98A7C8C2}"/>
    <cellStyle name="Millares [0] 2 3 4 2 5 4" xfId="17227" xr:uid="{BED3F086-6928-4256-AE72-15A5D950F29B}"/>
    <cellStyle name="Millares [0] 2 3 4 2 5 5" xfId="26391" xr:uid="{DED37B28-48F9-41F1-8463-5AA4DEDA74FD}"/>
    <cellStyle name="Millares [0] 2 3 4 2 6" xfId="8860" xr:uid="{EACACD26-A036-4A8F-BF46-B3AE7C0A0750}"/>
    <cellStyle name="Millares [0] 2 3 4 2 6 2" xfId="13641" xr:uid="{7A1A8C08-6B53-4448-BC45-BE4FA1BF9C4C}"/>
    <cellStyle name="Millares [0] 2 3 4 2 6 2 2" xfId="23179" xr:uid="{B6043BED-E666-44B7-BA48-01C6AF0F7CC0}"/>
    <cellStyle name="Millares [0] 2 3 4 2 6 2 3" xfId="31910" xr:uid="{E7D2DAD8-BF38-46E4-957A-F80B899EAF64}"/>
    <cellStyle name="Millares [0] 2 3 4 2 6 3" xfId="18415" xr:uid="{60C3ADC5-512B-4836-9204-B764F01B91A0}"/>
    <cellStyle name="Millares [0] 2 3 4 2 6 4" xfId="27424" xr:uid="{57D730B3-7D97-4EBD-B677-2E319F772281}"/>
    <cellStyle name="Millares [0] 2 3 4 2 7" xfId="11251" xr:uid="{142AEC21-0FA2-4242-9E54-EFA3855057EA}"/>
    <cellStyle name="Millares [0] 2 3 4 2 7 2" xfId="20797" xr:uid="{3E631B28-36DD-4D66-A1B0-D3DD78B4A40E}"/>
    <cellStyle name="Millares [0] 2 3 4 2 7 3" xfId="29647" xr:uid="{107A682B-8848-420F-9988-5429DCAB9B74}"/>
    <cellStyle name="Millares [0] 2 3 4 2 8" xfId="16038" xr:uid="{BF5E4C94-FC51-48D2-BC8B-3AA5677C3A76}"/>
    <cellStyle name="Millares [0] 2 3 4 2 9" xfId="25540" xr:uid="{382EBB74-C82A-4DB9-AC4B-2111CED7CACD}"/>
    <cellStyle name="Millares [0] 2 3 4 3" xfId="6570" xr:uid="{49512F3D-EB93-4AEC-BA58-E3C4EF6364FD}"/>
    <cellStyle name="Millares [0] 2 3 4 3 2" xfId="6858" xr:uid="{211FE8ED-3B7B-4F15-921B-8440B79954BC}"/>
    <cellStyle name="Millares [0] 2 3 4 3 2 2" xfId="7446" xr:uid="{C0FFCD81-39CF-4DE4-9F71-21DF4A1F5296}"/>
    <cellStyle name="Millares [0] 2 3 4 3 2 2 2" xfId="8635" xr:uid="{1C039026-30DF-4EC0-B5C6-ECF22B164375}"/>
    <cellStyle name="Millares [0] 2 3 4 3 2 2 2 2" xfId="11022" xr:uid="{C8270700-E7BB-4F7B-93B0-35571A1A81EF}"/>
    <cellStyle name="Millares [0] 2 3 4 3 2 2 2 2 2" xfId="15810" xr:uid="{E6D8B913-ABAD-4BCC-81EA-5075BECA52AB}"/>
    <cellStyle name="Millares [0] 2 3 4 3 2 2 2 2 2 2" xfId="25337" xr:uid="{F2340CDF-C55D-47BB-9EBA-7AFDB9403BFC}"/>
    <cellStyle name="Millares [0] 2 3 4 3 2 2 2 2 2 3" xfId="34065" xr:uid="{13D9A14E-577A-45AA-9BFD-5F810E171470}"/>
    <cellStyle name="Millares [0] 2 3 4 3 2 2 2 2 3" xfId="20571" xr:uid="{C8781BF9-12A2-45E2-B76C-7C58B0517AB6}"/>
    <cellStyle name="Millares [0] 2 3 4 3 2 2 2 2 4" xfId="29429" xr:uid="{C5F32DE6-15CC-4178-BEE1-A317AD314A23}"/>
    <cellStyle name="Millares [0] 2 3 4 3 2 2 2 3" xfId="13413" xr:uid="{730C45DE-68C1-4920-9B82-E88485A9575B}"/>
    <cellStyle name="Millares [0] 2 3 4 3 2 2 2 3 2" xfId="22954" xr:uid="{198B0B47-EAC7-4DA9-9E6E-AC58EB6A8A44}"/>
    <cellStyle name="Millares [0] 2 3 4 3 2 2 2 3 3" xfId="31705" xr:uid="{3454A044-2E63-4A45-9C94-09047F259207}"/>
    <cellStyle name="Millares [0] 2 3 4 3 2 2 2 4" xfId="18190" xr:uid="{599D9747-E9C0-4282-92E7-53E225BDC60D}"/>
    <cellStyle name="Millares [0] 2 3 4 3 2 2 2 5" xfId="27204" xr:uid="{1EB3F23B-D276-4162-984B-3AE663D60818}"/>
    <cellStyle name="Millares [0] 2 3 4 3 2 2 3" xfId="9828" xr:uid="{DD1D22F6-369D-44DA-AAC9-72151597FD5F}"/>
    <cellStyle name="Millares [0] 2 3 4 3 2 2 3 2" xfId="14612" xr:uid="{8A89F00F-A815-4404-AA44-2ED8D29F2F03}"/>
    <cellStyle name="Millares [0] 2 3 4 3 2 2 3 2 2" xfId="24146" xr:uid="{74B26ED0-F75F-4001-8D45-5350F7C03485}"/>
    <cellStyle name="Millares [0] 2 3 4 3 2 2 3 2 3" xfId="32876" xr:uid="{9294FD49-5AB1-4F27-8939-D0309E51C821}"/>
    <cellStyle name="Millares [0] 2 3 4 3 2 2 3 3" xfId="19381" xr:uid="{E78C2C78-A3D3-4E70-B971-887A116C59E6}"/>
    <cellStyle name="Millares [0] 2 3 4 3 2 2 3 4" xfId="28269" xr:uid="{C8687D1E-034C-4C4E-94B7-AEC3AD7E0CF2}"/>
    <cellStyle name="Millares [0] 2 3 4 3 2 2 4" xfId="12219" xr:uid="{388D73DB-EC14-4603-9C72-C2D394AB718C}"/>
    <cellStyle name="Millares [0] 2 3 4 3 2 2 4 2" xfId="21763" xr:uid="{A4937E60-F1F1-4386-A901-48E86330E65C}"/>
    <cellStyle name="Millares [0] 2 3 4 3 2 2 4 3" xfId="30546" xr:uid="{F9982D82-FEF7-483D-B2A0-DC138A951CE7}"/>
    <cellStyle name="Millares [0] 2 3 4 3 2 2 5" xfId="17003" xr:uid="{AC346BEC-B53A-4A05-AFF8-C5A5430F3504}"/>
    <cellStyle name="Millares [0] 2 3 4 3 2 2 6" xfId="26209" xr:uid="{B8595AA8-847A-4599-AD4E-CAA65425E30A}"/>
    <cellStyle name="Millares [0] 2 3 4 3 2 3" xfId="8043" xr:uid="{E7D4049B-A0A1-4AE5-BCC9-AFDE8EEABCC4}"/>
    <cellStyle name="Millares [0] 2 3 4 3 2 3 2" xfId="10429" xr:uid="{87403539-8FD1-4919-B96B-C043CDD733FF}"/>
    <cellStyle name="Millares [0] 2 3 4 3 2 3 2 2" xfId="15215" xr:uid="{B37987E6-BD61-462B-845F-FE981B679AAF}"/>
    <cellStyle name="Millares [0] 2 3 4 3 2 3 2 2 2" xfId="24742" xr:uid="{D5F282D6-69EB-4B83-9AAF-FD1DC6FE52C6}"/>
    <cellStyle name="Millares [0] 2 3 4 3 2 3 2 2 3" xfId="33470" xr:uid="{6080FE6C-4F6F-4205-BF87-2FBA796EE28F}"/>
    <cellStyle name="Millares [0] 2 3 4 3 2 3 2 3" xfId="19976" xr:uid="{275D43D7-0246-4BC9-890F-C63FA590E7EA}"/>
    <cellStyle name="Millares [0] 2 3 4 3 2 3 2 4" xfId="28840" xr:uid="{C5AC8CF2-7B9D-4665-8383-1CEAF639C516}"/>
    <cellStyle name="Millares [0] 2 3 4 3 2 3 3" xfId="12820" xr:uid="{62461264-C9EE-44D4-B8BB-5C458C2944FA}"/>
    <cellStyle name="Millares [0] 2 3 4 3 2 3 3 2" xfId="22359" xr:uid="{49D01BC4-9FE9-4DF8-B9E4-E292B058603D}"/>
    <cellStyle name="Millares [0] 2 3 4 3 2 3 3 3" xfId="31116" xr:uid="{543B5ACD-9C4C-48B7-B71F-B7B7BB24BC04}"/>
    <cellStyle name="Millares [0] 2 3 4 3 2 3 4" xfId="17597" xr:uid="{650112D6-7C85-459F-875D-93CFE5202AA8}"/>
    <cellStyle name="Millares [0] 2 3 4 3 2 3 5" xfId="26666" xr:uid="{A6AD3485-896D-4FB8-A247-03C27016F79B}"/>
    <cellStyle name="Millares [0] 2 3 4 3 2 4" xfId="9236" xr:uid="{35E42EBD-FA2F-44B3-ADEC-1E29B4FEA333}"/>
    <cellStyle name="Millares [0] 2 3 4 3 2 4 2" xfId="14017" xr:uid="{AC24390B-BB6C-4588-9F7C-337A02C0E0AA}"/>
    <cellStyle name="Millares [0] 2 3 4 3 2 4 2 2" xfId="23551" xr:uid="{336AF827-D8EE-4303-B6DD-7A3B4EC23857}"/>
    <cellStyle name="Millares [0] 2 3 4 3 2 4 2 3" xfId="32281" xr:uid="{09993CEF-03FA-48DE-8604-BAF5C2C55F08}"/>
    <cellStyle name="Millares [0] 2 3 4 3 2 4 3" xfId="18786" xr:uid="{54FE162D-7F02-4A79-96D7-DED8CA8B15FD}"/>
    <cellStyle name="Millares [0] 2 3 4 3 2 4 4" xfId="27731" xr:uid="{1FB355F3-7A85-461D-A33C-3783813F8D0B}"/>
    <cellStyle name="Millares [0] 2 3 4 3 2 5" xfId="11627" xr:uid="{2DF03B97-B696-4D5B-9D1C-62F298AB3944}"/>
    <cellStyle name="Millares [0] 2 3 4 3 2 5 2" xfId="21168" xr:uid="{8466131C-F378-4F72-A308-2AD93DCAC648}"/>
    <cellStyle name="Millares [0] 2 3 4 3 2 5 3" xfId="29998" xr:uid="{6423CBD4-9B60-4C4B-9100-66F3AAD158FD}"/>
    <cellStyle name="Millares [0] 2 3 4 3 2 6" xfId="16410" xr:uid="{3A18AD1B-DA17-4D02-8A5C-274348572CC3}"/>
    <cellStyle name="Millares [0] 2 3 4 3 2 7" xfId="25782" xr:uid="{6B3A21E0-53F1-4D76-9057-0E0A1AB80930}"/>
    <cellStyle name="Millares [0] 2 3 4 3 3" xfId="7150" xr:uid="{9519D233-90DF-4C5D-829B-2C7561397F0C}"/>
    <cellStyle name="Millares [0] 2 3 4 3 3 2" xfId="8339" xr:uid="{CF4745FB-D2FB-4E75-8C52-8E6D3EFEE2D7}"/>
    <cellStyle name="Millares [0] 2 3 4 3 3 2 2" xfId="10726" xr:uid="{F4990F3F-0828-4788-8836-B9BCB9896BE4}"/>
    <cellStyle name="Millares [0] 2 3 4 3 3 2 2 2" xfId="15513" xr:uid="{CF6BDCDF-E54E-4818-B047-EDF1C6CA224C}"/>
    <cellStyle name="Millares [0] 2 3 4 3 3 2 2 2 2" xfId="25040" xr:uid="{94E104FE-7D13-4097-9CF2-F7A16AEB38CC}"/>
    <cellStyle name="Millares [0] 2 3 4 3 3 2 2 2 3" xfId="33768" xr:uid="{D10F300C-E290-42AE-B69D-81E538CC5B0A}"/>
    <cellStyle name="Millares [0] 2 3 4 3 3 2 2 3" xfId="20274" xr:uid="{1E23AB41-52C8-4525-93EC-6032B99FC47C}"/>
    <cellStyle name="Millares [0] 2 3 4 3 3 2 2 4" xfId="29132" xr:uid="{099F2092-5FC6-4643-A902-4EC709FE320D}"/>
    <cellStyle name="Millares [0] 2 3 4 3 3 2 3" xfId="13117" xr:uid="{74AB977D-9C4C-4229-B611-C4A3D5A26AAB}"/>
    <cellStyle name="Millares [0] 2 3 4 3 3 2 3 2" xfId="22657" xr:uid="{D76011CE-1AB6-416C-B8E8-BD7400F4C2C8}"/>
    <cellStyle name="Millares [0] 2 3 4 3 3 2 3 3" xfId="31408" xr:uid="{FBFF8D33-172F-4A10-B9CB-595ACE92A91F}"/>
    <cellStyle name="Millares [0] 2 3 4 3 3 2 4" xfId="17894" xr:uid="{67C7895A-66AC-49AE-BD31-77BBD885F186}"/>
    <cellStyle name="Millares [0] 2 3 4 3 3 2 5" xfId="26927" xr:uid="{003F72B7-3619-4BC4-8311-A81836DA348C}"/>
    <cellStyle name="Millares [0] 2 3 4 3 3 3" xfId="9532" xr:uid="{3182FCEF-791F-41C2-845C-DE518D3FA6B3}"/>
    <cellStyle name="Millares [0] 2 3 4 3 3 3 2" xfId="14315" xr:uid="{91F96885-9B8A-441F-925F-07C91DFC9B01}"/>
    <cellStyle name="Millares [0] 2 3 4 3 3 3 2 2" xfId="23849" xr:uid="{C00E55BC-49D3-4C72-92DD-A50A9CBE234C}"/>
    <cellStyle name="Millares [0] 2 3 4 3 3 3 2 3" xfId="32579" xr:uid="{CCEEDFD5-79B1-4962-A295-EFD3F7432083}"/>
    <cellStyle name="Millares [0] 2 3 4 3 3 3 3" xfId="19084" xr:uid="{8AD8F7D5-A4D6-4F79-8D12-AFEC50AFE234}"/>
    <cellStyle name="Millares [0] 2 3 4 3 3 3 4" xfId="27992" xr:uid="{C49F1736-406C-4930-8C3A-910E09482036}"/>
    <cellStyle name="Millares [0] 2 3 4 3 3 4" xfId="11923" xr:uid="{6C8CCEF8-A98D-4544-B8BA-6A1E072EFEE0}"/>
    <cellStyle name="Millares [0] 2 3 4 3 3 4 2" xfId="21466" xr:uid="{45D4A9EB-B853-49A9-BA19-DAFDBF9008E2}"/>
    <cellStyle name="Millares [0] 2 3 4 3 3 4 3" xfId="30269" xr:uid="{2BD46383-D206-46C7-810C-03B6F2380E17}"/>
    <cellStyle name="Millares [0] 2 3 4 3 3 5" xfId="16707" xr:uid="{86F3B4C7-C2E9-4364-B9DB-98DE38069FC6}"/>
    <cellStyle name="Millares [0] 2 3 4 3 3 6" xfId="25985" xr:uid="{1C763078-2A7C-425C-B944-BCFA7E707E2A}"/>
    <cellStyle name="Millares [0] 2 3 4 3 4" xfId="7744" xr:uid="{B51F6D87-4874-417D-BF24-ED95A102059A}"/>
    <cellStyle name="Millares [0] 2 3 4 3 4 2" xfId="10130" xr:uid="{47DC4A1A-A05D-42BB-8055-4D8A137517B7}"/>
    <cellStyle name="Millares [0] 2 3 4 3 4 2 2" xfId="14915" xr:uid="{356FD3BC-534C-4157-A5E3-F24E34DC082A}"/>
    <cellStyle name="Millares [0] 2 3 4 3 4 2 2 2" xfId="24445" xr:uid="{D19B5C5C-6422-4539-970F-E4BA2592982F}"/>
    <cellStyle name="Millares [0] 2 3 4 3 4 2 2 3" xfId="33173" xr:uid="{4ACFEC0C-1B9B-42E7-A80F-4901F1EBDFC4}"/>
    <cellStyle name="Millares [0] 2 3 4 3 4 2 3" xfId="19679" xr:uid="{F7B565FD-5151-4C70-8443-F08F9DA126AE}"/>
    <cellStyle name="Millares [0] 2 3 4 3 4 2 4" xfId="28543" xr:uid="{5D144C3A-BBF2-43E6-A51D-5C18523B791D}"/>
    <cellStyle name="Millares [0] 2 3 4 3 4 3" xfId="12521" xr:uid="{89AA4180-9800-4955-B736-77BC2AA3210F}"/>
    <cellStyle name="Millares [0] 2 3 4 3 4 3 2" xfId="22062" xr:uid="{CAFF48A9-1AB6-44C0-A506-B1A6F22B4C45}"/>
    <cellStyle name="Millares [0] 2 3 4 3 4 3 3" xfId="30819" xr:uid="{8D8F0FAA-923B-4847-B647-453B89D3AF3D}"/>
    <cellStyle name="Millares [0] 2 3 4 3 4 4" xfId="17301" xr:uid="{F9319E1F-4FE2-4A9B-B3C0-85BE57AD2AE0}"/>
    <cellStyle name="Millares [0] 2 3 4 3 4 5" xfId="26442" xr:uid="{46F42FB5-79FC-4CCE-9A30-910B5445A971}"/>
    <cellStyle name="Millares [0] 2 3 4 3 5" xfId="8936" xr:uid="{59BE86F1-0138-4A4D-A485-A23E49CF5689}"/>
    <cellStyle name="Millares [0] 2 3 4 3 5 2" xfId="13717" xr:uid="{DB2D0F92-93DA-4399-807D-AAAA53D6F324}"/>
    <cellStyle name="Millares [0] 2 3 4 3 5 2 2" xfId="23254" xr:uid="{805183A8-1F8A-44D5-97BA-BE5AAA702FAE}"/>
    <cellStyle name="Millares [0] 2 3 4 3 5 2 3" xfId="31985" xr:uid="{7D1EF02E-B38D-4383-8CCF-3E632B67B710}"/>
    <cellStyle name="Millares [0] 2 3 4 3 5 3" xfId="18489" xr:uid="{43FAE113-74A4-4437-9565-A04138869086}"/>
    <cellStyle name="Millares [0] 2 3 4 3 5 4" xfId="27486" xr:uid="{81C10C26-A5EB-42FE-8F62-2DCAA8C212CD}"/>
    <cellStyle name="Millares [0] 2 3 4 3 6" xfId="11328" xr:uid="{5E7B84A6-8827-4503-A937-3069739150F5}"/>
    <cellStyle name="Millares [0] 2 3 4 3 6 2" xfId="20872" xr:uid="{548C1410-D497-43AB-B8CA-F25956AB89D5}"/>
    <cellStyle name="Millares [0] 2 3 4 3 6 3" xfId="29722" xr:uid="{6B175E06-6A01-4ED6-9C76-A594E8DE729B}"/>
    <cellStyle name="Millares [0] 2 3 4 3 7" xfId="16113" xr:uid="{BC14890B-459A-4530-90BD-CFF101C88EED}"/>
    <cellStyle name="Millares [0] 2 3 4 3 8" xfId="25591" xr:uid="{0FF5D0BE-C05F-4C4F-A2F8-663F03342A1C}"/>
    <cellStyle name="Millares [0] 2 3 4 4" xfId="6715" xr:uid="{CDBCFB4E-99A5-48DF-9831-59BF87ADEEDB}"/>
    <cellStyle name="Millares [0] 2 3 4 4 2" xfId="7298" xr:uid="{80CB33E7-70AE-4298-A3AC-5C3FF30CB186}"/>
    <cellStyle name="Millares [0] 2 3 4 4 2 2" xfId="8487" xr:uid="{3ECCC62C-9B3F-41D0-AA1D-530191E2E4AE}"/>
    <cellStyle name="Millares [0] 2 3 4 4 2 2 2" xfId="10874" xr:uid="{7FAE0001-DCC8-4B0A-BD31-05354AE4564D}"/>
    <cellStyle name="Millares [0] 2 3 4 4 2 2 2 2" xfId="15662" xr:uid="{3E27C160-7296-4844-AFC1-E29748404EDB}"/>
    <cellStyle name="Millares [0] 2 3 4 4 2 2 2 2 2" xfId="25189" xr:uid="{592AE4B8-912C-49AB-8829-F0125CD08871}"/>
    <cellStyle name="Millares [0] 2 3 4 4 2 2 2 2 3" xfId="33917" xr:uid="{9B5B4A63-C5FA-41C3-84A9-89D4AA1BBBE6}"/>
    <cellStyle name="Millares [0] 2 3 4 4 2 2 2 3" xfId="20423" xr:uid="{8B7DC283-69A7-4A13-9F02-C5446A95869C}"/>
    <cellStyle name="Millares [0] 2 3 4 4 2 2 2 4" xfId="29281" xr:uid="{7A63DF8A-79CA-42ED-8DE9-5A1C819B4370}"/>
    <cellStyle name="Millares [0] 2 3 4 4 2 2 3" xfId="13265" xr:uid="{30529D87-CE4B-4F4B-9826-FD683B591739}"/>
    <cellStyle name="Millares [0] 2 3 4 4 2 2 3 2" xfId="22806" xr:uid="{3079A919-BED5-452A-BE29-501FB939B3F9}"/>
    <cellStyle name="Millares [0] 2 3 4 4 2 2 3 3" xfId="31557" xr:uid="{B8EACB3A-CB44-4DC5-8F34-B955C2D45830}"/>
    <cellStyle name="Millares [0] 2 3 4 4 2 2 4" xfId="18042" xr:uid="{AAD5FE20-9C63-4F82-9993-0FE6073B2A5E}"/>
    <cellStyle name="Millares [0] 2 3 4 4 2 2 5" xfId="27065" xr:uid="{51DDC6B9-1129-4329-B82E-28CE0C9A9DBF}"/>
    <cellStyle name="Millares [0] 2 3 4 4 2 3" xfId="9680" xr:uid="{EF1FC93D-6155-4614-9785-3B1917876542}"/>
    <cellStyle name="Millares [0] 2 3 4 4 2 3 2" xfId="14464" xr:uid="{AC819155-1EC3-4381-9ADE-53BD8C1C1C27}"/>
    <cellStyle name="Millares [0] 2 3 4 4 2 3 2 2" xfId="23998" xr:uid="{5FE308A2-52E1-4A67-86C8-A1EAB7A3C337}"/>
    <cellStyle name="Millares [0] 2 3 4 4 2 3 2 3" xfId="32728" xr:uid="{E3740859-471B-4A1B-BBF7-40F58ECD9B03}"/>
    <cellStyle name="Millares [0] 2 3 4 4 2 3 3" xfId="19233" xr:uid="{2F55D522-253D-4751-8F07-41FC4E3360B2}"/>
    <cellStyle name="Millares [0] 2 3 4 4 2 3 4" xfId="28130" xr:uid="{4DC61959-CCC8-43CB-9728-751FF4E20A9E}"/>
    <cellStyle name="Millares [0] 2 3 4 4 2 4" xfId="12071" xr:uid="{22EB5F86-0AE9-4D77-863F-B970D2D58C11}"/>
    <cellStyle name="Millares [0] 2 3 4 4 2 4 2" xfId="21615" xr:uid="{4CF9FFE0-CE38-4EC2-945C-BCD84CD08B07}"/>
    <cellStyle name="Millares [0] 2 3 4 4 2 4 3" xfId="30407" xr:uid="{82D0D0C6-CD69-4D8B-994B-F0C483A0588F}"/>
    <cellStyle name="Millares [0] 2 3 4 4 2 5" xfId="16855" xr:uid="{9FCBD16D-491B-49C1-AA89-C768B4F3ECF6}"/>
    <cellStyle name="Millares [0] 2 3 4 4 2 6" xfId="26088" xr:uid="{292211E7-AB12-489E-BE1B-10D03619C25D}"/>
    <cellStyle name="Millares [0] 2 3 4 4 3" xfId="7895" xr:uid="{84935DE1-3488-45A6-BD93-B8811B6EC6ED}"/>
    <cellStyle name="Millares [0] 2 3 4 4 3 2" xfId="10281" xr:uid="{84CFF7F4-891E-46E5-8C65-6A71360B1438}"/>
    <cellStyle name="Millares [0] 2 3 4 4 3 2 2" xfId="15067" xr:uid="{3C1EB55D-F1D5-4FAB-87A8-0306F76B282E}"/>
    <cellStyle name="Millares [0] 2 3 4 4 3 2 2 2" xfId="24594" xr:uid="{96B97C13-CE76-4C27-ADB2-2088C8857756}"/>
    <cellStyle name="Millares [0] 2 3 4 4 3 2 2 3" xfId="33322" xr:uid="{5400060A-F09E-45B1-939D-E7EE0027F590}"/>
    <cellStyle name="Millares [0] 2 3 4 4 3 2 3" xfId="19828" xr:uid="{0DD35E2B-D25C-4EFF-AF00-FC5EED430491}"/>
    <cellStyle name="Millares [0] 2 3 4 4 3 2 4" xfId="28692" xr:uid="{1AD320C8-ECD7-4B81-B412-C9E0AB8F4AB0}"/>
    <cellStyle name="Millares [0] 2 3 4 4 3 3" xfId="12672" xr:uid="{1EA843DE-F3C7-482B-8BA1-72DFF86F8F04}"/>
    <cellStyle name="Millares [0] 2 3 4 4 3 3 2" xfId="22211" xr:uid="{A849414C-2826-4B0D-972C-1D57E935E91B}"/>
    <cellStyle name="Millares [0] 2 3 4 4 3 3 3" xfId="30968" xr:uid="{98CF35F7-3BF6-4F54-869D-8BCA5E6A09F5}"/>
    <cellStyle name="Millares [0] 2 3 4 4 3 4" xfId="17449" xr:uid="{3971053E-3819-4A79-B55D-200F101ACC06}"/>
    <cellStyle name="Millares [0] 2 3 4 4 3 5" xfId="26545" xr:uid="{96AA12B7-CE77-41CA-BA42-8EE07F6A12E8}"/>
    <cellStyle name="Millares [0] 2 3 4 4 4" xfId="9088" xr:uid="{926782B2-6571-47D1-840B-AC93ABAE6AEE}"/>
    <cellStyle name="Millares [0] 2 3 4 4 4 2" xfId="13869" xr:uid="{9CBC4594-BF3F-4853-8AE3-8341B5F24F2F}"/>
    <cellStyle name="Millares [0] 2 3 4 4 4 2 2" xfId="23403" xr:uid="{EE3116CB-D677-4665-B5BC-9CAD25D11197}"/>
    <cellStyle name="Millares [0] 2 3 4 4 4 2 3" xfId="32133" xr:uid="{02CEF47B-C779-4C3F-B5F3-B202E98F3911}"/>
    <cellStyle name="Millares [0] 2 3 4 4 4 3" xfId="18638" xr:uid="{4747FA05-24D6-4C55-BE96-0B193864E935}"/>
    <cellStyle name="Millares [0] 2 3 4 4 4 4" xfId="27610" xr:uid="{A902EAA0-009F-4581-A692-4875F892752C}"/>
    <cellStyle name="Millares [0] 2 3 4 4 5" xfId="11479" xr:uid="{698DB75E-2617-4813-A918-124B281EADDB}"/>
    <cellStyle name="Millares [0] 2 3 4 4 5 2" xfId="21020" xr:uid="{868A55F8-7C5B-4064-92CD-9805DAC24775}"/>
    <cellStyle name="Millares [0] 2 3 4 4 5 3" xfId="29859" xr:uid="{36C40B9B-EED3-4B7B-AA2E-EE547984F398}"/>
    <cellStyle name="Millares [0] 2 3 4 4 6" xfId="16262" xr:uid="{891C9B0A-A549-4BF4-B207-81AB67FB6102}"/>
    <cellStyle name="Millares [0] 2 3 4 4 7" xfId="25686" xr:uid="{28A78A40-9672-4860-A38A-E211AB35E74F}"/>
    <cellStyle name="Millares [0] 2 3 4 5" xfId="7005" xr:uid="{C2D95B01-56FC-4075-9595-7BFFFA52EAB2}"/>
    <cellStyle name="Millares [0] 2 3 4 5 2" xfId="8192" xr:uid="{24EC8874-A157-447A-8203-E8B8CA0966D9}"/>
    <cellStyle name="Millares [0] 2 3 4 5 2 2" xfId="10579" xr:uid="{59F235FD-09F9-4B62-9222-DCB6D377F7F2}"/>
    <cellStyle name="Millares [0] 2 3 4 5 2 2 2" xfId="15365" xr:uid="{EC338815-FCC0-471F-B98C-9C19A9F27E1F}"/>
    <cellStyle name="Millares [0] 2 3 4 5 2 2 2 2" xfId="24892" xr:uid="{701864E8-32FC-4571-99EE-E75325D900A3}"/>
    <cellStyle name="Millares [0] 2 3 4 5 2 2 2 3" xfId="33620" xr:uid="{4B9FB766-0A88-4955-AB79-10B3A49EFB39}"/>
    <cellStyle name="Millares [0] 2 3 4 5 2 2 3" xfId="20126" xr:uid="{05EDC0E0-041F-4438-9A23-ECB49E223070}"/>
    <cellStyle name="Millares [0] 2 3 4 5 2 2 4" xfId="28988" xr:uid="{E6D26F6F-1D27-4E86-A64D-629DDD9A2C55}"/>
    <cellStyle name="Millares [0] 2 3 4 5 2 3" xfId="12970" xr:uid="{676ECABA-2687-49D7-80CC-23B14FB1C093}"/>
    <cellStyle name="Millares [0] 2 3 4 5 2 3 2" xfId="22509" xr:uid="{44D4B53F-42D0-4E4A-9F2E-ED9FD62EF708}"/>
    <cellStyle name="Millares [0] 2 3 4 5 2 3 3" xfId="31264" xr:uid="{71663A1C-2545-4445-8048-4DD4B887815A}"/>
    <cellStyle name="Millares [0] 2 3 4 5 2 4" xfId="17747" xr:uid="{F9828858-DE4F-4384-A4C1-38B550A1A909}"/>
    <cellStyle name="Millares [0] 2 3 4 5 2 5" xfId="26793" xr:uid="{E02B9347-1BAA-421D-967D-E1C524FE5448}"/>
    <cellStyle name="Millares [0] 2 3 4 5 3" xfId="9385" xr:uid="{6EF9AE69-43DD-48E3-9EE0-3BCB80441B8B}"/>
    <cellStyle name="Millares [0] 2 3 4 5 3 2" xfId="14167" xr:uid="{7308F0B7-B135-4DE1-8A2B-4FF267E1F727}"/>
    <cellStyle name="Millares [0] 2 3 4 5 3 2 2" xfId="23701" xr:uid="{E1726B78-3675-4D47-BB0C-31B0B6F2E6C7}"/>
    <cellStyle name="Millares [0] 2 3 4 5 3 2 3" xfId="32431" xr:uid="{F20BEC31-FE04-4FB6-9111-D3A118787875}"/>
    <cellStyle name="Millares [0] 2 3 4 5 3 3" xfId="18936" xr:uid="{1CC73270-2B22-4DEF-8B4E-F1197DD481F4}"/>
    <cellStyle name="Millares [0] 2 3 4 5 3 4" xfId="27858" xr:uid="{E3545021-354A-48D7-A283-F590E2F74C50}"/>
    <cellStyle name="Millares [0] 2 3 4 5 4" xfId="11776" xr:uid="{E5E32BC9-8671-4AAF-8CD5-723003313176}"/>
    <cellStyle name="Millares [0] 2 3 4 5 4 2" xfId="21318" xr:uid="{0A255E3A-58B5-4DA4-924F-A110B4BD057A}"/>
    <cellStyle name="Millares [0] 2 3 4 5 4 3" xfId="30135" xr:uid="{800ADB7F-85DD-4EE9-9AA4-3644EF861AA5}"/>
    <cellStyle name="Millares [0] 2 3 4 5 5" xfId="16560" xr:uid="{B7B6B2C3-012E-4BE5-86B6-8362C2B20F0D}"/>
    <cellStyle name="Millares [0] 2 3 4 5 6" xfId="25888" xr:uid="{807CA93E-DE73-4080-ABD1-5A207FBEC9D3}"/>
    <cellStyle name="Millares [0] 2 3 4 6" xfId="7595" xr:uid="{6258EEF7-577C-4A96-87D6-6E8ACE853518}"/>
    <cellStyle name="Millares [0] 2 3 4 6 2" xfId="9979" xr:uid="{FBE64A28-E697-4474-9EE5-B4DA6863B148}"/>
    <cellStyle name="Millares [0] 2 3 4 6 2 2" xfId="14764" xr:uid="{40E2DCF8-F4EB-4905-A482-5C288C6876DC}"/>
    <cellStyle name="Millares [0] 2 3 4 6 2 2 2" xfId="24297" xr:uid="{9C1318BF-6057-4941-889D-C082A94842AA}"/>
    <cellStyle name="Millares [0] 2 3 4 6 2 2 3" xfId="33025" xr:uid="{CA53C6D8-356B-4E4D-9654-97735ACDD47C}"/>
    <cellStyle name="Millares [0] 2 3 4 6 2 3" xfId="19532" xr:uid="{967B6EE8-779D-474F-AFBE-90EE0BCB74F0}"/>
    <cellStyle name="Millares [0] 2 3 4 6 2 4" xfId="28410" xr:uid="{EFE4D4AA-D33B-4248-BC26-51B22179B30B}"/>
    <cellStyle name="Millares [0] 2 3 4 6 3" xfId="12370" xr:uid="{1001FEE6-50C9-4356-BF9D-FD4074DAF636}"/>
    <cellStyle name="Millares [0] 2 3 4 6 3 2" xfId="21914" xr:uid="{9209BF7A-0D82-4076-B2A8-F6F69E05AF2E}"/>
    <cellStyle name="Millares [0] 2 3 4 6 3 3" xfId="30685" xr:uid="{5AD5DD2C-A930-493D-96E7-F33ADE991575}"/>
    <cellStyle name="Millares [0] 2 3 4 6 4" xfId="17154" xr:uid="{1C11A82A-0746-4874-A8DD-552498662D69}"/>
    <cellStyle name="Millares [0] 2 3 4 6 5" xfId="26339" xr:uid="{E7E97F21-42B7-4954-A639-95E6FBC58A33}"/>
    <cellStyle name="Millares [0] 2 3 4 7" xfId="8785" xr:uid="{42736C94-E7FC-4A3F-A61F-0611789BB4E1}"/>
    <cellStyle name="Millares [0] 2 3 4 7 2" xfId="13566" xr:uid="{825819EF-6BD2-40B0-9A3D-4952748F9526}"/>
    <cellStyle name="Millares [0] 2 3 4 7 2 2" xfId="23106" xr:uid="{90ABD0FE-1981-452B-B097-08A16235B7D5}"/>
    <cellStyle name="Millares [0] 2 3 4 7 2 3" xfId="31847" xr:uid="{F4FCCC66-41F4-4096-AC44-8A33BB0CE9EF}"/>
    <cellStyle name="Millares [0] 2 3 4 7 3" xfId="18342" xr:uid="{CD58F7F9-36B7-4E80-87CF-FA15E4686CE8}"/>
    <cellStyle name="Millares [0] 2 3 4 7 4" xfId="27355" xr:uid="{858FFCEE-2E21-4634-91E9-ED9943F5930C}"/>
    <cellStyle name="Millares [0] 2 3 4 8" xfId="11176" xr:uid="{191F07DE-DC4F-4B64-8F48-0848564DC7CD}"/>
    <cellStyle name="Millares [0] 2 3 4 8 2" xfId="20724" xr:uid="{A06FAB7F-DF53-45F5-8B0F-7E048D4D47CE}"/>
    <cellStyle name="Millares [0] 2 3 4 8 3" xfId="29580" xr:uid="{1F3A9D22-14E1-49BA-BB8E-98D138E88CF6}"/>
    <cellStyle name="Millares [0] 2 3 4 9" xfId="15965" xr:uid="{F328BB71-9BB4-4AC8-B39D-AD7FB1CEF9B7}"/>
    <cellStyle name="Millares [0] 2 3 5" xfId="6476" xr:uid="{B093B74B-DC3B-4EF8-96C0-0DEA15E6278D}"/>
    <cellStyle name="Millares [0] 2 3 5 2" xfId="6605" xr:uid="{411AA4AE-EA87-43BB-B95D-3FB64DF77C6C}"/>
    <cellStyle name="Millares [0] 2 3 5 2 2" xfId="6895" xr:uid="{87089CCE-AB08-4943-92A3-49BCB8535307}"/>
    <cellStyle name="Millares [0] 2 3 5 2 2 2" xfId="7483" xr:uid="{83A71DC8-9E3D-42A8-8BA6-FE63F93E8831}"/>
    <cellStyle name="Millares [0] 2 3 5 2 2 2 2" xfId="8672" xr:uid="{D5431461-BCBC-4E10-812A-99FBE87E028A}"/>
    <cellStyle name="Millares [0] 2 3 5 2 2 2 2 2" xfId="11059" xr:uid="{B4B0BD36-7722-4031-A7BD-9F278E8AE768}"/>
    <cellStyle name="Millares [0] 2 3 5 2 2 2 2 2 2" xfId="15847" xr:uid="{0015F9BF-C751-43CF-A0E2-5CED299ECBF9}"/>
    <cellStyle name="Millares [0] 2 3 5 2 2 2 2 2 2 2" xfId="25374" xr:uid="{119C477F-C3D8-4D90-A8E2-39A1F8415AA7}"/>
    <cellStyle name="Millares [0] 2 3 5 2 2 2 2 2 2 3" xfId="34102" xr:uid="{ADCFE887-08EF-4107-A42F-9B4B18D2C29F}"/>
    <cellStyle name="Millares [0] 2 3 5 2 2 2 2 2 3" xfId="20608" xr:uid="{D12931D9-D29B-49B2-8D58-8DEEB98D1888}"/>
    <cellStyle name="Millares [0] 2 3 5 2 2 2 2 2 4" xfId="29466" xr:uid="{9ED4816A-D92D-4415-8A39-AFDE66DA2918}"/>
    <cellStyle name="Millares [0] 2 3 5 2 2 2 2 3" xfId="13450" xr:uid="{3728429C-9DEC-4C3C-8F72-01EBF4FB923A}"/>
    <cellStyle name="Millares [0] 2 3 5 2 2 2 2 3 2" xfId="22991" xr:uid="{1B112CCD-DE0B-4B07-9AAC-733CC8F584BF}"/>
    <cellStyle name="Millares [0] 2 3 5 2 2 2 2 3 3" xfId="31742" xr:uid="{81A9FDD9-29CE-4815-A383-24D0EFECE91A}"/>
    <cellStyle name="Millares [0] 2 3 5 2 2 2 2 4" xfId="18227" xr:uid="{473FCCCB-C4AE-4205-AAFA-CB6FAA0F74E4}"/>
    <cellStyle name="Millares [0] 2 3 5 2 2 2 2 5" xfId="27241" xr:uid="{3E54FA00-CF9D-4E75-9545-228F8DDEBDD2}"/>
    <cellStyle name="Millares [0] 2 3 5 2 2 2 3" xfId="9865" xr:uid="{D7032815-39B2-4F08-ABC6-D0FD19E26DA7}"/>
    <cellStyle name="Millares [0] 2 3 5 2 2 2 3 2" xfId="14649" xr:uid="{18591B6D-ABF1-4FB5-A32E-C718B2CA541C}"/>
    <cellStyle name="Millares [0] 2 3 5 2 2 2 3 2 2" xfId="24183" xr:uid="{FCBB806D-9C2A-45A4-A659-D95FDDC9A1FE}"/>
    <cellStyle name="Millares [0] 2 3 5 2 2 2 3 2 3" xfId="32913" xr:uid="{E6C543FD-F682-400A-9C43-07D8702F975A}"/>
    <cellStyle name="Millares [0] 2 3 5 2 2 2 3 3" xfId="19418" xr:uid="{6647F472-06E4-40F9-9C2A-626F793AD2FB}"/>
    <cellStyle name="Millares [0] 2 3 5 2 2 2 3 4" xfId="28306" xr:uid="{CBBDAE9B-B470-4319-9D4A-E9BE9BB5EA77}"/>
    <cellStyle name="Millares [0] 2 3 5 2 2 2 4" xfId="12256" xr:uid="{F12B481B-DC04-402B-B995-CFE15FEA4DB4}"/>
    <cellStyle name="Millares [0] 2 3 5 2 2 2 4 2" xfId="21800" xr:uid="{332E4FCE-8C9D-4A19-BF87-8CB0E39747B8}"/>
    <cellStyle name="Millares [0] 2 3 5 2 2 2 4 3" xfId="30583" xr:uid="{70CD2A33-8F44-4E7A-958C-7280D384BDDE}"/>
    <cellStyle name="Millares [0] 2 3 5 2 2 2 5" xfId="17040" xr:uid="{7DFB10A4-3646-4BF1-8460-6C9B7E93D0C9}"/>
    <cellStyle name="Millares [0] 2 3 5 2 2 2 6" xfId="26240" xr:uid="{8494EB6A-6684-4768-A3AF-F91FC7AD7ECE}"/>
    <cellStyle name="Millares [0] 2 3 5 2 2 3" xfId="8080" xr:uid="{1D915164-58B9-4B5C-A265-353D801502D4}"/>
    <cellStyle name="Millares [0] 2 3 5 2 2 3 2" xfId="10466" xr:uid="{B25A8DF1-4146-43BD-9CF9-775693A53AFB}"/>
    <cellStyle name="Millares [0] 2 3 5 2 2 3 2 2" xfId="15252" xr:uid="{8AEA23A5-F541-4D3A-B881-013ED5051FAD}"/>
    <cellStyle name="Millares [0] 2 3 5 2 2 3 2 2 2" xfId="24779" xr:uid="{018972DC-9296-4ABA-988F-9EF1547AA39E}"/>
    <cellStyle name="Millares [0] 2 3 5 2 2 3 2 2 3" xfId="33507" xr:uid="{09E6B538-EE3A-4AE9-B24B-089E13F58DC7}"/>
    <cellStyle name="Millares [0] 2 3 5 2 2 3 2 3" xfId="20013" xr:uid="{2FC173AD-FC29-4BE0-A333-E694AC76B341}"/>
    <cellStyle name="Millares [0] 2 3 5 2 2 3 2 4" xfId="28877" xr:uid="{71B68FC4-D1BF-46C7-861A-F5B90A3632A5}"/>
    <cellStyle name="Millares [0] 2 3 5 2 2 3 3" xfId="12857" xr:uid="{7B07F4A4-17D5-4195-961D-358357D578BE}"/>
    <cellStyle name="Millares [0] 2 3 5 2 2 3 3 2" xfId="22396" xr:uid="{0CFAF407-0716-4085-B7B5-00F5AD53B38C}"/>
    <cellStyle name="Millares [0] 2 3 5 2 2 3 3 3" xfId="31153" xr:uid="{47F17E5C-90D0-4577-8036-0F644F800766}"/>
    <cellStyle name="Millares [0] 2 3 5 2 2 3 4" xfId="17634" xr:uid="{DD9AB2C4-FDEA-46E9-B5EA-12170CD22BC2}"/>
    <cellStyle name="Millares [0] 2 3 5 2 2 3 5" xfId="26697" xr:uid="{352CD47B-A213-40D9-A453-25CD0E3B5CF8}"/>
    <cellStyle name="Millares [0] 2 3 5 2 2 4" xfId="9273" xr:uid="{0D77317C-87D4-4A6F-B748-1343B657FE00}"/>
    <cellStyle name="Millares [0] 2 3 5 2 2 4 2" xfId="14054" xr:uid="{6CA70FA7-69A4-4966-9875-67CB97CE52D6}"/>
    <cellStyle name="Millares [0] 2 3 5 2 2 4 2 2" xfId="23588" xr:uid="{03B6D39A-025F-441E-959B-0EF9311CDA36}"/>
    <cellStyle name="Millares [0] 2 3 5 2 2 4 2 3" xfId="32318" xr:uid="{7D947F8C-C9A1-438B-BB2B-A57D7E74BA9B}"/>
    <cellStyle name="Millares [0] 2 3 5 2 2 4 3" xfId="18823" xr:uid="{4A1B70B8-9DBD-4F51-9DAE-6F19B3D2AD45}"/>
    <cellStyle name="Millares [0] 2 3 5 2 2 4 4" xfId="27762" xr:uid="{95D9F21E-3EF7-4D3C-B58B-3275449EDF7C}"/>
    <cellStyle name="Millares [0] 2 3 5 2 2 5" xfId="11664" xr:uid="{6728ECCF-DF4C-4A28-89E2-7536981083D9}"/>
    <cellStyle name="Millares [0] 2 3 5 2 2 5 2" xfId="21205" xr:uid="{11170D35-C466-4DFE-9A74-9B6A00C1DED1}"/>
    <cellStyle name="Millares [0] 2 3 5 2 2 5 3" xfId="30035" xr:uid="{DF222995-4C8F-4197-A4C3-4D4311A085C9}"/>
    <cellStyle name="Millares [0] 2 3 5 2 2 6" xfId="16447" xr:uid="{014303A1-E59C-4596-A188-053A95E8189A}"/>
    <cellStyle name="Millares [0] 2 3 5 2 2 7" xfId="25809" xr:uid="{8389DC38-231D-408C-BFD2-3EC76AEAB8A0}"/>
    <cellStyle name="Millares [0] 2 3 5 2 3" xfId="7187" xr:uid="{6B199124-ED89-4B55-938D-8619C64B0D45}"/>
    <cellStyle name="Millares [0] 2 3 5 2 3 2" xfId="8376" xr:uid="{AA357EDD-4105-408C-B90F-5534B3A56568}"/>
    <cellStyle name="Millares [0] 2 3 5 2 3 2 2" xfId="10763" xr:uid="{8B3AC5FF-410D-400F-B1DB-28E19AF904AD}"/>
    <cellStyle name="Millares [0] 2 3 5 2 3 2 2 2" xfId="15550" xr:uid="{AE460FAB-5123-42A0-B5BE-F1F9D2E553AF}"/>
    <cellStyle name="Millares [0] 2 3 5 2 3 2 2 2 2" xfId="25077" xr:uid="{F437566F-1DA0-4210-A3F0-9332ED679C4A}"/>
    <cellStyle name="Millares [0] 2 3 5 2 3 2 2 2 3" xfId="33805" xr:uid="{33B47F85-B32F-4E9C-AFD0-37A5D581516C}"/>
    <cellStyle name="Millares [0] 2 3 5 2 3 2 2 3" xfId="20311" xr:uid="{77C3E3DB-DCF7-4767-A7FD-4745AA1A1618}"/>
    <cellStyle name="Millares [0] 2 3 5 2 3 2 2 4" xfId="29169" xr:uid="{98BB9CA3-3FAE-4345-BDAC-F2D3CC935704}"/>
    <cellStyle name="Millares [0] 2 3 5 2 3 2 3" xfId="13154" xr:uid="{793D89E9-D24E-45D9-B510-8572FE8522E2}"/>
    <cellStyle name="Millares [0] 2 3 5 2 3 2 3 2" xfId="22694" xr:uid="{6179AEF8-B858-43E0-BFCC-B35EC67C3D54}"/>
    <cellStyle name="Millares [0] 2 3 5 2 3 2 3 3" xfId="31445" xr:uid="{696B61EA-F036-4E70-AEF1-AECBF5C9DB85}"/>
    <cellStyle name="Millares [0] 2 3 5 2 3 2 4" xfId="17931" xr:uid="{A1B9139E-820C-42E4-8A53-B29C92627675}"/>
    <cellStyle name="Millares [0] 2 3 5 2 3 2 5" xfId="26964" xr:uid="{782E429B-2879-4E31-9C35-3C1B99F3A116}"/>
    <cellStyle name="Millares [0] 2 3 5 2 3 3" xfId="9569" xr:uid="{1CC97535-4C3A-4C97-98EF-19EDDD5B8AF8}"/>
    <cellStyle name="Millares [0] 2 3 5 2 3 3 2" xfId="14352" xr:uid="{1E8CD6CB-F635-4445-A13B-11EC3052D2E9}"/>
    <cellStyle name="Millares [0] 2 3 5 2 3 3 2 2" xfId="23886" xr:uid="{7C38325B-3054-4CE6-A9E1-E984EFC6099D}"/>
    <cellStyle name="Millares [0] 2 3 5 2 3 3 2 3" xfId="32616" xr:uid="{60219DE1-14B5-4C56-952E-43A24FF88689}"/>
    <cellStyle name="Millares [0] 2 3 5 2 3 3 3" xfId="19121" xr:uid="{8AD1DC90-F732-400F-996D-5F5E5A06DFED}"/>
    <cellStyle name="Millares [0] 2 3 5 2 3 3 4" xfId="28029" xr:uid="{A23BF003-EAD2-4609-B3CE-FAB1DB194543}"/>
    <cellStyle name="Millares [0] 2 3 5 2 3 4" xfId="11960" xr:uid="{03B1C682-A0E7-491A-8CE2-93E5BC5B991D}"/>
    <cellStyle name="Millares [0] 2 3 5 2 3 4 2" xfId="21503" xr:uid="{9B65E001-9300-4303-A62D-DF1BBFB179F1}"/>
    <cellStyle name="Millares [0] 2 3 5 2 3 4 3" xfId="30306" xr:uid="{7C4D9753-8B17-43B2-A12C-D883261CFF80}"/>
    <cellStyle name="Millares [0] 2 3 5 2 3 5" xfId="16744" xr:uid="{7EF16273-BC7C-4E60-AA08-0A4C97EBC338}"/>
    <cellStyle name="Millares [0] 2 3 5 2 3 6" xfId="26012" xr:uid="{09D4C023-A88F-49B6-9219-67E535FDBB4D}"/>
    <cellStyle name="Millares [0] 2 3 5 2 4" xfId="7782" xr:uid="{5599E6D5-CFC8-494E-A0FD-22009A6B1DB8}"/>
    <cellStyle name="Millares [0] 2 3 5 2 4 2" xfId="10168" xr:uid="{567F06C2-919A-4723-AEA1-FAC2870E040F}"/>
    <cellStyle name="Millares [0] 2 3 5 2 4 2 2" xfId="14953" xr:uid="{990EAACD-AAE1-4A14-BB7B-985614FB6F62}"/>
    <cellStyle name="Millares [0] 2 3 5 2 4 2 2 2" xfId="24482" xr:uid="{CD450051-F8A3-4909-9383-D9BDB090683F}"/>
    <cellStyle name="Millares [0] 2 3 5 2 4 2 2 3" xfId="33210" xr:uid="{D936587C-F58D-4B72-AAB4-34F1930E0627}"/>
    <cellStyle name="Millares [0] 2 3 5 2 4 2 3" xfId="19716" xr:uid="{26C49814-9D1F-4C6E-8AEC-BEE2BAE7AD77}"/>
    <cellStyle name="Millares [0] 2 3 5 2 4 2 4" xfId="28580" xr:uid="{77D67A69-1F3F-4879-B7C2-DE6D80B12229}"/>
    <cellStyle name="Millares [0] 2 3 5 2 4 3" xfId="12559" xr:uid="{287BD757-8F8C-486F-B547-C7125ADBC0DB}"/>
    <cellStyle name="Millares [0] 2 3 5 2 4 3 2" xfId="22099" xr:uid="{EEF1805F-69D1-4E7E-A9AB-78F5D0A8E87A}"/>
    <cellStyle name="Millares [0] 2 3 5 2 4 3 3" xfId="30856" xr:uid="{DE691CB9-764D-4739-8A9D-DF94E87F1D43}"/>
    <cellStyle name="Millares [0] 2 3 5 2 4 4" xfId="17338" xr:uid="{7FE4BE47-57E8-40D1-988F-E6B7A8DD2198}"/>
    <cellStyle name="Millares [0] 2 3 5 2 4 5" xfId="26469" xr:uid="{0987359F-13F2-4991-A654-8E0B099D9913}"/>
    <cellStyle name="Millares [0] 2 3 5 2 5" xfId="8974" xr:uid="{5ECD75A1-5952-47C5-AADC-678CC8AE4122}"/>
    <cellStyle name="Millares [0] 2 3 5 2 5 2" xfId="13755" xr:uid="{CE95F916-ACD0-4AAF-B502-CC1BCD58B55A}"/>
    <cellStyle name="Millares [0] 2 3 5 2 5 2 2" xfId="23291" xr:uid="{0F236861-6D0A-48F5-83B0-3A0798E7926B}"/>
    <cellStyle name="Millares [0] 2 3 5 2 5 2 3" xfId="32022" xr:uid="{270C22A7-98FF-461F-909D-0F01D8D65277}"/>
    <cellStyle name="Millares [0] 2 3 5 2 5 3" xfId="18526" xr:uid="{32E72EBA-36D3-4035-94A0-1384402F2974}"/>
    <cellStyle name="Millares [0] 2 3 5 2 5 4" xfId="27517" xr:uid="{D85250B9-4A3E-45BE-924C-45A950505758}"/>
    <cellStyle name="Millares [0] 2 3 5 2 6" xfId="11366" xr:uid="{A9C271D1-5BEA-466C-A4F7-BA2F0707317B}"/>
    <cellStyle name="Millares [0] 2 3 5 2 6 2" xfId="20909" xr:uid="{561E0B21-374D-4033-9378-8625C48C236C}"/>
    <cellStyle name="Millares [0] 2 3 5 2 6 3" xfId="29759" xr:uid="{6653B09D-4EDF-4432-8E23-74F0F69DF105}"/>
    <cellStyle name="Millares [0] 2 3 5 2 7" xfId="16150" xr:uid="{75263407-E6C4-44A9-A4BC-875AB6A3F7DC}"/>
    <cellStyle name="Millares [0] 2 3 5 2 8" xfId="25615" xr:uid="{40D31704-6EFE-496B-8F01-DF0A0AEAC2F1}"/>
    <cellStyle name="Millares [0] 2 3 5 3" xfId="6749" xr:uid="{5FF24F74-F9CC-45AA-9CB2-8CB9A4049770}"/>
    <cellStyle name="Millares [0] 2 3 5 3 2" xfId="7335" xr:uid="{9CEF24CC-EA6D-424B-9119-EBC4918D2F48}"/>
    <cellStyle name="Millares [0] 2 3 5 3 2 2" xfId="8524" xr:uid="{CA4B1DDD-56E3-4ECA-B8A2-1ED6D6C4D4DF}"/>
    <cellStyle name="Millares [0] 2 3 5 3 2 2 2" xfId="10911" xr:uid="{05E73CBD-45B8-4D8D-8188-285168908EB2}"/>
    <cellStyle name="Millares [0] 2 3 5 3 2 2 2 2" xfId="15699" xr:uid="{E35594C8-8244-4EF0-88F4-16671782E211}"/>
    <cellStyle name="Millares [0] 2 3 5 3 2 2 2 2 2" xfId="25226" xr:uid="{37FDEFE9-9F06-47BF-A21E-F3A95D96E0ED}"/>
    <cellStyle name="Millares [0] 2 3 5 3 2 2 2 2 3" xfId="33954" xr:uid="{CDB4D2EA-6A01-40A8-A3C3-62E9E2BB1592}"/>
    <cellStyle name="Millares [0] 2 3 5 3 2 2 2 3" xfId="20460" xr:uid="{4BB53E04-F6B9-48E8-AD58-232CA7D0904C}"/>
    <cellStyle name="Millares [0] 2 3 5 3 2 2 2 4" xfId="29318" xr:uid="{0140BB75-CA71-4459-BA02-2DEA379F1438}"/>
    <cellStyle name="Millares [0] 2 3 5 3 2 2 3" xfId="13302" xr:uid="{A70C8B83-A7B2-47B4-903F-3805EA82CA4F}"/>
    <cellStyle name="Millares [0] 2 3 5 3 2 2 3 2" xfId="22843" xr:uid="{F8E9A94A-19F5-414A-856C-4E26449CDECA}"/>
    <cellStyle name="Millares [0] 2 3 5 3 2 2 3 3" xfId="31594" xr:uid="{209DDBC3-7BFB-439D-AF8D-A9CF1D9E643B}"/>
    <cellStyle name="Millares [0] 2 3 5 3 2 2 4" xfId="18079" xr:uid="{EB885460-789F-45ED-9D19-1F36DA6AEE0D}"/>
    <cellStyle name="Millares [0] 2 3 5 3 2 2 5" xfId="27098" xr:uid="{85E94194-5688-477E-B308-CD90B0CFEE8B}"/>
    <cellStyle name="Millares [0] 2 3 5 3 2 3" xfId="9717" xr:uid="{5B700D27-AB16-42BD-9C3A-C74E4C1965D4}"/>
    <cellStyle name="Millares [0] 2 3 5 3 2 3 2" xfId="14501" xr:uid="{800F3DDB-0BB3-4C2B-9B71-BB7EF1ABFACC}"/>
    <cellStyle name="Millares [0] 2 3 5 3 2 3 2 2" xfId="24035" xr:uid="{6342B55C-F73D-4C52-BA90-1698B58FB2FB}"/>
    <cellStyle name="Millares [0] 2 3 5 3 2 3 2 3" xfId="32765" xr:uid="{11F2C698-841F-4462-9F1E-AE785306A40C}"/>
    <cellStyle name="Millares [0] 2 3 5 3 2 3 3" xfId="19270" xr:uid="{F0FE97AF-AA56-4D3A-8623-5E8255962213}"/>
    <cellStyle name="Millares [0] 2 3 5 3 2 3 4" xfId="28163" xr:uid="{0ECB75C9-C146-4198-9D86-DB87D332C7A8}"/>
    <cellStyle name="Millares [0] 2 3 5 3 2 4" xfId="12108" xr:uid="{0A46D56F-F279-4F5A-ADC4-3A54D6C5EA86}"/>
    <cellStyle name="Millares [0] 2 3 5 3 2 4 2" xfId="21652" xr:uid="{10E348B1-416D-44F0-80FE-DA27793FA1F0}"/>
    <cellStyle name="Millares [0] 2 3 5 3 2 4 3" xfId="30440" xr:uid="{3701A31E-CA49-4B32-BB88-527630AF5874}"/>
    <cellStyle name="Millares [0] 2 3 5 3 2 5" xfId="16892" xr:uid="{25BE4473-9313-4FEF-82FC-5BAF0878F49E}"/>
    <cellStyle name="Millares [0] 2 3 5 3 2 6" xfId="26115" xr:uid="{ED7A2C61-D082-4418-8EF2-26F83A9DB8D4}"/>
    <cellStyle name="Millares [0] 2 3 5 3 3" xfId="7932" xr:uid="{48620536-D6A6-43B0-8119-598664B40769}"/>
    <cellStyle name="Millares [0] 2 3 5 3 3 2" xfId="10318" xr:uid="{74F8A4DF-8D66-43F7-83D1-806C6C1C7158}"/>
    <cellStyle name="Millares [0] 2 3 5 3 3 2 2" xfId="15104" xr:uid="{BC90C715-2329-489F-9D16-7B7852260D7E}"/>
    <cellStyle name="Millares [0] 2 3 5 3 3 2 2 2" xfId="24631" xr:uid="{A0D3D713-0662-483A-A3DD-0C017ADCC851}"/>
    <cellStyle name="Millares [0] 2 3 5 3 3 2 2 3" xfId="33359" xr:uid="{19D2E885-DAFF-4EE9-945A-5271DA2E6986}"/>
    <cellStyle name="Millares [0] 2 3 5 3 3 2 3" xfId="19865" xr:uid="{ADB2008F-6453-4028-B5E8-BFC2C2F259E7}"/>
    <cellStyle name="Millares [0] 2 3 5 3 3 2 4" xfId="28729" xr:uid="{0B537901-7825-45D7-A724-A84B97CBAE6A}"/>
    <cellStyle name="Millares [0] 2 3 5 3 3 3" xfId="12709" xr:uid="{57815BED-821C-4725-A41D-3C1C4C5AA123}"/>
    <cellStyle name="Millares [0] 2 3 5 3 3 3 2" xfId="22248" xr:uid="{25779DBF-1643-4348-8815-97E2FEF250C1}"/>
    <cellStyle name="Millares [0] 2 3 5 3 3 3 3" xfId="31005" xr:uid="{8E574D4A-F045-44D7-980B-BF82FA413BFB}"/>
    <cellStyle name="Millares [0] 2 3 5 3 3 4" xfId="17486" xr:uid="{11C64509-8C7E-414B-8D54-08A1C3693906}"/>
    <cellStyle name="Millares [0] 2 3 5 3 3 5" xfId="26572" xr:uid="{CAE9BB4F-03CA-44B4-A530-BE094FFE4D0B}"/>
    <cellStyle name="Millares [0] 2 3 5 3 4" xfId="9125" xr:uid="{CEE771E7-9435-411F-830D-C148957F7B1A}"/>
    <cellStyle name="Millares [0] 2 3 5 3 4 2" xfId="13906" xr:uid="{8A4AAC17-135F-479C-A7E2-E33F8AF1D777}"/>
    <cellStyle name="Millares [0] 2 3 5 3 4 2 2" xfId="23440" xr:uid="{676E7BF5-61C3-4EB2-8B37-A7E6C8CBB6B8}"/>
    <cellStyle name="Millares [0] 2 3 5 3 4 2 3" xfId="32170" xr:uid="{8F6077A6-0CC9-4825-8FC1-0FA248D562BE}"/>
    <cellStyle name="Millares [0] 2 3 5 3 4 3" xfId="18675" xr:uid="{EDFCF175-7F8B-4F74-963C-61AE731C88CF}"/>
    <cellStyle name="Millares [0] 2 3 5 3 4 4" xfId="27637" xr:uid="{41D68DCA-555E-451F-B217-03CA49235913}"/>
    <cellStyle name="Millares [0] 2 3 5 3 5" xfId="11516" xr:uid="{641D5B10-F4A6-4698-B881-F4FDFC18F957}"/>
    <cellStyle name="Millares [0] 2 3 5 3 5 2" xfId="21057" xr:uid="{9B59B0A8-56FE-4B46-A4B4-D23ADEBAC3B4}"/>
    <cellStyle name="Millares [0] 2 3 5 3 5 3" xfId="29892" xr:uid="{FA39B4B2-F73A-4A84-8F8E-F98BCF368F38}"/>
    <cellStyle name="Millares [0] 2 3 5 3 6" xfId="16299" xr:uid="{EAB95F42-84B2-4100-8589-1C16B641617B}"/>
    <cellStyle name="Millares [0] 2 3 5 3 7" xfId="25710" xr:uid="{ED614229-F58A-430C-90B3-D017BB5FA9F5}"/>
    <cellStyle name="Millares [0] 2 3 5 4" xfId="7042" xr:uid="{20B0CA29-017D-4E6D-BBBA-2E1164BCED2A}"/>
    <cellStyle name="Millares [0] 2 3 5 4 2" xfId="8229" xr:uid="{95202552-4196-4DAF-8A4C-C38CEFC589E9}"/>
    <cellStyle name="Millares [0] 2 3 5 4 2 2" xfId="10616" xr:uid="{4D543D00-0811-4DC4-9F83-D0A30185908F}"/>
    <cellStyle name="Millares [0] 2 3 5 4 2 2 2" xfId="15402" xr:uid="{C6D4946E-C987-4867-AF62-2A3F74D7E092}"/>
    <cellStyle name="Millares [0] 2 3 5 4 2 2 2 2" xfId="24929" xr:uid="{75C20CDB-A135-48F3-AA63-1C17F989BC80}"/>
    <cellStyle name="Millares [0] 2 3 5 4 2 2 2 3" xfId="33657" xr:uid="{0E840C23-C5D2-4D92-8B7F-505CC5B0A320}"/>
    <cellStyle name="Millares [0] 2 3 5 4 2 2 3" xfId="20163" xr:uid="{537248C4-A3AD-47A5-9DC8-8B394D31AF30}"/>
    <cellStyle name="Millares [0] 2 3 5 4 2 2 4" xfId="29021" xr:uid="{2F7A601F-48D6-434F-9A69-F0D58E98DD22}"/>
    <cellStyle name="Millares [0] 2 3 5 4 2 3" xfId="13007" xr:uid="{78C85F32-F2F4-4A47-983C-DE1CFBB5E9F2}"/>
    <cellStyle name="Millares [0] 2 3 5 4 2 3 2" xfId="22546" xr:uid="{ACBEE774-66C9-41E7-B0D5-E4CF4CFBC9EC}"/>
    <cellStyle name="Millares [0] 2 3 5 4 2 3 3" xfId="31297" xr:uid="{2469B0A4-632C-4B6E-9249-0661529F6F84}"/>
    <cellStyle name="Millares [0] 2 3 5 4 2 4" xfId="17784" xr:uid="{DD2D74BA-A7DC-43E2-8D68-B5A8708DFE39}"/>
    <cellStyle name="Millares [0] 2 3 5 4 2 5" xfId="26820" xr:uid="{63208FA9-6860-4423-9A9A-9DC23D9163D9}"/>
    <cellStyle name="Millares [0] 2 3 5 4 3" xfId="9422" xr:uid="{30019CBB-DD2E-4EA1-9322-67A8A179CA68}"/>
    <cellStyle name="Millares [0] 2 3 5 4 3 2" xfId="14204" xr:uid="{4F36F9FF-13D9-4A05-B4C7-185F5BC938CE}"/>
    <cellStyle name="Millares [0] 2 3 5 4 3 2 2" xfId="23738" xr:uid="{46535182-CEBF-4DB5-864D-154C3AD79561}"/>
    <cellStyle name="Millares [0] 2 3 5 4 3 2 3" xfId="32468" xr:uid="{5EA8894C-DFEE-418B-93A6-2DBB3A4874D0}"/>
    <cellStyle name="Millares [0] 2 3 5 4 3 3" xfId="18973" xr:uid="{6A380BDC-94CA-4CDA-B2F3-664600A73510}"/>
    <cellStyle name="Millares [0] 2 3 5 4 3 4" xfId="27885" xr:uid="{371F6D1A-A12E-4C08-B9BA-891E95BC41C7}"/>
    <cellStyle name="Millares [0] 2 3 5 4 4" xfId="11813" xr:uid="{A8AA52E3-5CA0-4D29-A99A-135D0AA21492}"/>
    <cellStyle name="Millares [0] 2 3 5 4 4 2" xfId="21355" xr:uid="{CF4CD39A-216B-4092-9C89-D2F9F5C23072}"/>
    <cellStyle name="Millares [0] 2 3 5 4 4 3" xfId="30162" xr:uid="{DB781C46-D9AF-415C-B766-7970509D3E4C}"/>
    <cellStyle name="Millares [0] 2 3 5 4 5" xfId="16597" xr:uid="{F7E40041-8796-44D0-BF37-6A2A4904286A}"/>
    <cellStyle name="Millares [0] 2 3 5 4 6" xfId="25912" xr:uid="{8BFDDFF7-4935-48D2-AFD4-C6F8E885922D}"/>
    <cellStyle name="Millares [0] 2 3 5 5" xfId="7633" xr:uid="{F161D5C8-EE0C-481E-904A-B543D7E36AE7}"/>
    <cellStyle name="Millares [0] 2 3 5 5 2" xfId="10017" xr:uid="{D9A00AC9-80A1-4FD9-93DB-A6FA9512C622}"/>
    <cellStyle name="Millares [0] 2 3 5 5 2 2" xfId="14802" xr:uid="{B7C98C9D-13FB-46EE-B8AD-A2B4F72F06DC}"/>
    <cellStyle name="Millares [0] 2 3 5 5 2 2 2" xfId="24334" xr:uid="{3C1622CB-DCA8-40A6-9EE6-8ACB669A4DFD}"/>
    <cellStyle name="Millares [0] 2 3 5 5 2 2 3" xfId="33062" xr:uid="{D18D372F-8DAB-464F-9F21-A51BB4D670A4}"/>
    <cellStyle name="Millares [0] 2 3 5 5 2 3" xfId="19569" xr:uid="{BFF41B1F-9C04-4AE8-8A58-7811D27AA55F}"/>
    <cellStyle name="Millares [0] 2 3 5 5 2 4" xfId="28437" xr:uid="{3FF8228A-2CFD-4E9E-ABE4-5F8DB527ABC8}"/>
    <cellStyle name="Millares [0] 2 3 5 5 3" xfId="12408" xr:uid="{672BD7C5-992B-4F25-87A7-5DD870F3079E}"/>
    <cellStyle name="Millares [0] 2 3 5 5 3 2" xfId="21951" xr:uid="{2E9DD914-F94E-4259-BAA5-A82730ABECC8}"/>
    <cellStyle name="Millares [0] 2 3 5 5 3 3" xfId="30712" xr:uid="{DCEE3D0D-8654-468C-A421-627052E7D035}"/>
    <cellStyle name="Millares [0] 2 3 5 5 4" xfId="17191" xr:uid="{10384DE6-CE52-4E73-B6CF-2CBA7E28F4B6}"/>
    <cellStyle name="Millares [0] 2 3 5 5 5" xfId="26366" xr:uid="{A24152CC-7CE6-463C-BF0C-EB7E2FCA382E}"/>
    <cellStyle name="Millares [0] 2 3 5 6" xfId="8823" xr:uid="{8CB10529-9385-4E55-A946-6B353DD75529}"/>
    <cellStyle name="Millares [0] 2 3 5 6 2" xfId="13604" xr:uid="{EC13415B-EB00-4266-8632-6E1CC2273529}"/>
    <cellStyle name="Millares [0] 2 3 5 6 2 2" xfId="23143" xr:uid="{09CD0E81-CA12-487E-A4AB-00CEC2D29B7B}"/>
    <cellStyle name="Millares [0] 2 3 5 6 2 3" xfId="31878" xr:uid="{55F41DA3-9B45-44CA-BF7F-AD981B7CC796}"/>
    <cellStyle name="Millares [0] 2 3 5 6 3" xfId="18379" xr:uid="{92CCD475-F206-4D27-A09C-33365B6CB763}"/>
    <cellStyle name="Millares [0] 2 3 5 6 4" xfId="27388" xr:uid="{F8E82956-D1C5-4923-8332-5E5EF970F794}"/>
    <cellStyle name="Millares [0] 2 3 5 7" xfId="11214" xr:uid="{CB3A9C8B-C1E1-4249-8587-D413A0C2D623}"/>
    <cellStyle name="Millares [0] 2 3 5 7 2" xfId="20761" xr:uid="{E2CC3F96-6985-465C-B1AE-C47C30C5D80F}"/>
    <cellStyle name="Millares [0] 2 3 5 7 3" xfId="29611" xr:uid="{EB3FEB3D-828B-473C-9237-0B27047736EE}"/>
    <cellStyle name="Millares [0] 2 3 5 8" xfId="16002" xr:uid="{18CEEFFE-CC4A-4772-BA95-AE39916BA146}"/>
    <cellStyle name="Millares [0] 2 3 5 9" xfId="25514" xr:uid="{9B0F8085-6564-49F7-A93C-5875FD82EB17}"/>
    <cellStyle name="Millares [0] 2 3 6" xfId="6541" xr:uid="{E2CEFD10-5511-4F69-97F0-8F056E9C09C1}"/>
    <cellStyle name="Millares [0] 2 3 6 2" xfId="6823" xr:uid="{9CD7D221-5487-463A-B4F1-88ED117852D7}"/>
    <cellStyle name="Millares [0] 2 3 6 2 2" xfId="7410" xr:uid="{07D58D07-8B9D-4D13-8F87-048A646F7665}"/>
    <cellStyle name="Millares [0] 2 3 6 2 2 2" xfId="8599" xr:uid="{DC4018D9-863E-44F2-ABEC-05648921A816}"/>
    <cellStyle name="Millares [0] 2 3 6 2 2 2 2" xfId="10986" xr:uid="{52BC2814-D826-4878-8928-B1422B60E4D5}"/>
    <cellStyle name="Millares [0] 2 3 6 2 2 2 2 2" xfId="15774" xr:uid="{E392ECD0-B568-4376-A07A-9A268F0C7A48}"/>
    <cellStyle name="Millares [0] 2 3 6 2 2 2 2 2 2" xfId="25301" xr:uid="{30394BC3-8453-4075-8ABD-41F79F303236}"/>
    <cellStyle name="Millares [0] 2 3 6 2 2 2 2 2 3" xfId="34029" xr:uid="{7BC7C6B4-729B-4487-B747-DC03161D5EB8}"/>
    <cellStyle name="Millares [0] 2 3 6 2 2 2 2 3" xfId="20535" xr:uid="{2217B228-3CAE-4FC3-90CB-F310A6948A1C}"/>
    <cellStyle name="Millares [0] 2 3 6 2 2 2 2 4" xfId="29393" xr:uid="{DE2200A0-670B-4322-BF99-B1AD1980B9E4}"/>
    <cellStyle name="Millares [0] 2 3 6 2 2 2 3" xfId="13377" xr:uid="{84E2F50C-FC12-4EE7-8B6F-FD1BAD639550}"/>
    <cellStyle name="Millares [0] 2 3 6 2 2 2 3 2" xfId="22918" xr:uid="{266FEF6F-4117-4D23-888C-491DFD24203C}"/>
    <cellStyle name="Millares [0] 2 3 6 2 2 2 3 3" xfId="31669" xr:uid="{78CE6445-F1F5-484C-B5F7-E3C3059306DD}"/>
    <cellStyle name="Millares [0] 2 3 6 2 2 2 4" xfId="18154" xr:uid="{157CDA07-6DF5-4F13-8691-A7310DA487BF}"/>
    <cellStyle name="Millares [0] 2 3 6 2 2 2 5" xfId="27168" xr:uid="{07177C70-F59E-4E23-ADAC-C540491D75A2}"/>
    <cellStyle name="Millares [0] 2 3 6 2 2 3" xfId="9792" xr:uid="{7187A1B2-BD60-4903-932A-380A35472531}"/>
    <cellStyle name="Millares [0] 2 3 6 2 2 3 2" xfId="14576" xr:uid="{E45A0E04-5700-4653-B2DB-AA9B980FD450}"/>
    <cellStyle name="Millares [0] 2 3 6 2 2 3 2 2" xfId="24110" xr:uid="{1222B00B-3E8E-4925-AC02-ECA0DB3533A3}"/>
    <cellStyle name="Millares [0] 2 3 6 2 2 3 2 3" xfId="32840" xr:uid="{F060DFAB-AE90-4F57-8C5A-5754EEAD72B9}"/>
    <cellStyle name="Millares [0] 2 3 6 2 2 3 3" xfId="19345" xr:uid="{8A39C7C2-9A27-4BBE-8F09-FCFAE8F3A210}"/>
    <cellStyle name="Millares [0] 2 3 6 2 2 3 4" xfId="28233" xr:uid="{ADDBD305-F898-4B42-A1F3-B26736FBFCF5}"/>
    <cellStyle name="Millares [0] 2 3 6 2 2 4" xfId="12183" xr:uid="{19C12786-BFEA-40B1-93EB-38E981ACDD3A}"/>
    <cellStyle name="Millares [0] 2 3 6 2 2 4 2" xfId="21727" xr:uid="{954672F2-8D73-4927-A389-EDD3036EF345}"/>
    <cellStyle name="Millares [0] 2 3 6 2 2 4 3" xfId="30510" xr:uid="{71C97585-5D1B-41F9-B723-E453A207CAA4}"/>
    <cellStyle name="Millares [0] 2 3 6 2 2 5" xfId="16967" xr:uid="{25D27F56-EC87-47E2-ADBD-098DE86338A7}"/>
    <cellStyle name="Millares [0] 2 3 6 2 2 6" xfId="26184" xr:uid="{C0E0119A-A52A-44D3-A1F3-DEAB03317613}"/>
    <cellStyle name="Millares [0] 2 3 6 2 3" xfId="8007" xr:uid="{439AE5F6-6039-4708-854E-7D78F3ACB3F6}"/>
    <cellStyle name="Millares [0] 2 3 6 2 3 2" xfId="10393" xr:uid="{B2883646-6FF8-47F7-B20A-F7F9B7D77E8E}"/>
    <cellStyle name="Millares [0] 2 3 6 2 3 2 2" xfId="15179" xr:uid="{D28A451E-D7FF-49C1-84C0-6D2AEF00D489}"/>
    <cellStyle name="Millares [0] 2 3 6 2 3 2 2 2" xfId="24706" xr:uid="{6150E74E-6C53-45BF-81F1-09A28287CEAC}"/>
    <cellStyle name="Millares [0] 2 3 6 2 3 2 2 3" xfId="33434" xr:uid="{AAAB861B-8688-49CC-8F4F-6B910DD11C60}"/>
    <cellStyle name="Millares [0] 2 3 6 2 3 2 3" xfId="19940" xr:uid="{98D368C5-E668-41EA-BE5F-7B420678B193}"/>
    <cellStyle name="Millares [0] 2 3 6 2 3 2 4" xfId="28804" xr:uid="{D66078ED-946E-44E3-865A-A00F56D07D29}"/>
    <cellStyle name="Millares [0] 2 3 6 2 3 3" xfId="12784" xr:uid="{58CA7578-7210-4E20-8C5A-E072A9F9DE0E}"/>
    <cellStyle name="Millares [0] 2 3 6 2 3 3 2" xfId="22323" xr:uid="{762EE659-C81B-44FD-A201-C12F06167B04}"/>
    <cellStyle name="Millares [0] 2 3 6 2 3 3 3" xfId="31080" xr:uid="{C1D7B199-899F-4ADA-942A-28C010125671}"/>
    <cellStyle name="Millares [0] 2 3 6 2 3 4" xfId="17561" xr:uid="{7B8BB954-ACB4-4FDD-97BD-C6A81FF4CA73}"/>
    <cellStyle name="Millares [0] 2 3 6 2 3 5" xfId="26641" xr:uid="{1B21D343-0F48-42D3-894E-235A9405D412}"/>
    <cellStyle name="Millares [0] 2 3 6 2 4" xfId="9200" xr:uid="{5865B35C-9E92-4339-8998-0E39DE41EED7}"/>
    <cellStyle name="Millares [0] 2 3 6 2 4 2" xfId="13981" xr:uid="{8092E135-A027-434A-AD82-D5F1C36D8F78}"/>
    <cellStyle name="Millares [0] 2 3 6 2 4 2 2" xfId="23515" xr:uid="{FDAC9C45-09A0-4E09-B44F-FE896C3E1B07}"/>
    <cellStyle name="Millares [0] 2 3 6 2 4 2 3" xfId="32245" xr:uid="{2EFCB0DB-01F9-47BD-BBB7-5CC565D9380A}"/>
    <cellStyle name="Millares [0] 2 3 6 2 4 3" xfId="18750" xr:uid="{B79B3FF8-FD8B-497A-A722-937CE943F526}"/>
    <cellStyle name="Millares [0] 2 3 6 2 4 4" xfId="27706" xr:uid="{6B86760F-17FE-4CD7-85D6-395836B7064C}"/>
    <cellStyle name="Millares [0] 2 3 6 2 5" xfId="11591" xr:uid="{1A09BACF-C7C7-49A0-8593-500A64C20B63}"/>
    <cellStyle name="Millares [0] 2 3 6 2 5 2" xfId="21132" xr:uid="{7DAA0174-E7D9-4D28-8E53-33026C60B5B6}"/>
    <cellStyle name="Millares [0] 2 3 6 2 5 3" xfId="29962" xr:uid="{A2D90C95-6C78-4846-BB31-07B2B276BC7D}"/>
    <cellStyle name="Millares [0] 2 3 6 2 6" xfId="16374" xr:uid="{15FC1E10-F86F-467B-BE2C-871929920C2A}"/>
    <cellStyle name="Millares [0] 2 3 6 2 7" xfId="25758" xr:uid="{DAD428E2-CDD3-492D-89F5-3ADB1D26DD59}"/>
    <cellStyle name="Millares [0] 2 3 6 3" xfId="7115" xr:uid="{FB4ECC8F-A1CC-4A0F-B482-66C98B657BD2}"/>
    <cellStyle name="Millares [0] 2 3 6 3 2" xfId="8303" xr:uid="{FA89D240-7F45-4C68-B28D-1CA27BB0692D}"/>
    <cellStyle name="Millares [0] 2 3 6 3 2 2" xfId="10690" xr:uid="{6FF75A2A-F1FF-45B9-AC46-8A99B8F2911D}"/>
    <cellStyle name="Millares [0] 2 3 6 3 2 2 2" xfId="15477" xr:uid="{83DB3F9A-1351-4CAB-BB80-C11F2179C7F9}"/>
    <cellStyle name="Millares [0] 2 3 6 3 2 2 2 2" xfId="25004" xr:uid="{3613DF4B-1D8C-489A-9D9F-397C7FE1F9A0}"/>
    <cellStyle name="Millares [0] 2 3 6 3 2 2 2 3" xfId="33732" xr:uid="{5DA245B8-B231-4D43-9EB4-C8F25A5B3F09}"/>
    <cellStyle name="Millares [0] 2 3 6 3 2 2 3" xfId="20238" xr:uid="{C7513437-E8B7-40DC-9C71-639E78047B44}"/>
    <cellStyle name="Millares [0] 2 3 6 3 2 2 4" xfId="29096" xr:uid="{E953FC05-FC82-4ABC-A73B-06C5E76C477A}"/>
    <cellStyle name="Millares [0] 2 3 6 3 2 3" xfId="13081" xr:uid="{1BBDDAB1-0F3C-44A6-92F8-28DC7A782177}"/>
    <cellStyle name="Millares [0] 2 3 6 3 2 3 2" xfId="22621" xr:uid="{30AA2676-1CBD-4B69-83C6-DC8543EB5786}"/>
    <cellStyle name="Millares [0] 2 3 6 3 2 3 3" xfId="31372" xr:uid="{2B50C02B-96B2-451B-B0DE-364CF7981302}"/>
    <cellStyle name="Millares [0] 2 3 6 3 2 4" xfId="17858" xr:uid="{B5A2ECC3-63F2-4C79-AD32-077E78E11B5C}"/>
    <cellStyle name="Millares [0] 2 3 6 3 2 5" xfId="26891" xr:uid="{48820398-FFDB-44EC-B2AD-EE4F4EA2D677}"/>
    <cellStyle name="Millares [0] 2 3 6 3 3" xfId="9496" xr:uid="{DBF9BED1-9160-489F-96DA-3558D904E94F}"/>
    <cellStyle name="Millares [0] 2 3 6 3 3 2" xfId="14279" xr:uid="{3A21C92E-B644-4A06-A814-6726AC852A6A}"/>
    <cellStyle name="Millares [0] 2 3 6 3 3 2 2" xfId="23813" xr:uid="{967F1355-0804-4C77-A47D-A2FE0D7E236D}"/>
    <cellStyle name="Millares [0] 2 3 6 3 3 2 3" xfId="32543" xr:uid="{1B2B183D-5FBD-42EF-B031-4A2C1B65085F}"/>
    <cellStyle name="Millares [0] 2 3 6 3 3 3" xfId="19048" xr:uid="{AE3B166A-0764-49C3-A833-E042DBFC7986}"/>
    <cellStyle name="Millares [0] 2 3 6 3 3 4" xfId="27956" xr:uid="{0B7D6BAE-A1F9-4144-9580-2622856E555E}"/>
    <cellStyle name="Millares [0] 2 3 6 3 4" xfId="11887" xr:uid="{5E281FDE-2ED8-4CC2-B318-0989485540D6}"/>
    <cellStyle name="Millares [0] 2 3 6 3 4 2" xfId="21430" xr:uid="{42EB42CD-33F1-4D67-AEDC-B9DF40876006}"/>
    <cellStyle name="Millares [0] 2 3 6 3 4 3" xfId="30233" xr:uid="{EB1C5B3C-82AC-43D8-9488-D43C54F8B540}"/>
    <cellStyle name="Millares [0] 2 3 6 3 5" xfId="16671" xr:uid="{FA333423-6CFC-476D-9A07-BD7FD04C1A64}"/>
    <cellStyle name="Millares [0] 2 3 6 3 6" xfId="25961" xr:uid="{B9EFA712-2C37-493B-9A9C-5B1383B5FBA9}"/>
    <cellStyle name="Millares [0] 2 3 6 4" xfId="7708" xr:uid="{904482A2-70CA-4ECA-946B-53DE873F89A1}"/>
    <cellStyle name="Millares [0] 2 3 6 4 2" xfId="10093" xr:uid="{9EA0E701-F6B7-4C85-B3C4-8AB7B2070948}"/>
    <cellStyle name="Millares [0] 2 3 6 4 2 2" xfId="14878" xr:uid="{1EBF0553-4C31-4DDE-B638-60CF9834030D}"/>
    <cellStyle name="Millares [0] 2 3 6 4 2 2 2" xfId="24409" xr:uid="{C03A4841-E52E-49F4-8ACF-28F48B089D2F}"/>
    <cellStyle name="Millares [0] 2 3 6 4 2 2 3" xfId="33137" xr:uid="{B3442402-CB94-4C4F-A957-2ADFD6F6D9F8}"/>
    <cellStyle name="Millares [0] 2 3 6 4 2 3" xfId="19643" xr:uid="{5B3BC477-3D2A-4D18-B30A-8D34CD059CBC}"/>
    <cellStyle name="Millares [0] 2 3 6 4 2 4" xfId="28507" xr:uid="{558721C3-D71C-4CD3-9308-EC26711BB84B}"/>
    <cellStyle name="Millares [0] 2 3 6 4 3" xfId="12484" xr:uid="{1B3C6A60-6045-4FAA-BB97-C13ECA4AF868}"/>
    <cellStyle name="Millares [0] 2 3 6 4 3 2" xfId="22026" xr:uid="{6067CA04-DF52-45D3-8701-97A41041F629}"/>
    <cellStyle name="Millares [0] 2 3 6 4 3 3" xfId="30783" xr:uid="{F677ABC6-4BA4-4926-BBCB-0D285EE98034}"/>
    <cellStyle name="Millares [0] 2 3 6 4 4" xfId="17265" xr:uid="{B4E306E3-C034-4812-97AD-9C30819564BB}"/>
    <cellStyle name="Millares [0] 2 3 6 4 5" xfId="26418" xr:uid="{386803E7-3653-4908-A53D-AF9DFECBD806}"/>
    <cellStyle name="Millares [0] 2 3 6 5" xfId="8899" xr:uid="{F41A6EBC-5928-43AE-9899-404059B0C7D5}"/>
    <cellStyle name="Millares [0] 2 3 6 5 2" xfId="13680" xr:uid="{75B1CAF5-D402-4409-A4C5-51813015469B}"/>
    <cellStyle name="Millares [0] 2 3 6 5 2 2" xfId="23218" xr:uid="{60B6C42F-8FCD-48E7-B4A3-7EB4B77C38DD}"/>
    <cellStyle name="Millares [0] 2 3 6 5 2 3" xfId="31949" xr:uid="{6C2E5DAE-4B6D-46E8-9776-A265F253842D}"/>
    <cellStyle name="Millares [0] 2 3 6 5 3" xfId="18453" xr:uid="{EB8A389B-C584-4631-A68F-3383618AF5BB}"/>
    <cellStyle name="Millares [0] 2 3 6 5 4" xfId="27461" xr:uid="{03059898-0608-4A2B-BF64-4938B44A3232}"/>
    <cellStyle name="Millares [0] 2 3 6 6" xfId="11291" xr:uid="{CCFEB113-C807-4932-860D-06BC22E3CBB3}"/>
    <cellStyle name="Millares [0] 2 3 6 6 2" xfId="20836" xr:uid="{5F51387B-74B2-49B3-9722-56F011D5D0E5}"/>
    <cellStyle name="Millares [0] 2 3 6 6 3" xfId="29686" xr:uid="{BEDDB06F-5A20-4048-9613-0CC50FF331D9}"/>
    <cellStyle name="Millares [0] 2 3 6 7" xfId="16077" xr:uid="{948128BD-0C0C-4715-ACFA-CF5E4EE2DB82}"/>
    <cellStyle name="Millares [0] 2 3 6 8" xfId="25567" xr:uid="{C5E7ED31-2D4D-408C-859D-5448F1D9516F}"/>
    <cellStyle name="Millares [0] 2 3 7" xfId="6682" xr:uid="{8DF7068D-946B-4B38-B104-6833FEB4F97D}"/>
    <cellStyle name="Millares [0] 2 3 7 2" xfId="7262" xr:uid="{E551923A-5FEE-4F69-8890-C5AC6D7977C7}"/>
    <cellStyle name="Millares [0] 2 3 7 2 2" xfId="8451" xr:uid="{65A6DDFA-BA92-4E93-8A00-477847972A16}"/>
    <cellStyle name="Millares [0] 2 3 7 2 2 2" xfId="10838" xr:uid="{AEF20666-A10F-4AF3-8AE1-EC17EC6467A9}"/>
    <cellStyle name="Millares [0] 2 3 7 2 2 2 2" xfId="15626" xr:uid="{816E8778-EF2F-4B51-8D1F-3E15F5CE8882}"/>
    <cellStyle name="Millares [0] 2 3 7 2 2 2 2 2" xfId="25153" xr:uid="{97ABD799-E580-4295-9DF0-2A1A2569D4F3}"/>
    <cellStyle name="Millares [0] 2 3 7 2 2 2 2 3" xfId="33881" xr:uid="{B4EA9270-976E-43AB-B6BF-91BEEA1F2FC0}"/>
    <cellStyle name="Millares [0] 2 3 7 2 2 2 3" xfId="20387" xr:uid="{08A04421-433A-4CE3-ADA4-B796F36C7C60}"/>
    <cellStyle name="Millares [0] 2 3 7 2 2 2 4" xfId="29245" xr:uid="{EBE7FF6E-D359-4047-910B-1A035B101522}"/>
    <cellStyle name="Millares [0] 2 3 7 2 2 3" xfId="13229" xr:uid="{6B6AFE70-A3E0-4B18-BD2D-32526C4AAC9E}"/>
    <cellStyle name="Millares [0] 2 3 7 2 2 3 2" xfId="22770" xr:uid="{6A541D7D-2772-4EA3-B94C-2B7FF4BFD901}"/>
    <cellStyle name="Millares [0] 2 3 7 2 2 3 3" xfId="31521" xr:uid="{B96085F5-2774-482B-A3A7-C91821B664EB}"/>
    <cellStyle name="Millares [0] 2 3 7 2 2 4" xfId="18006" xr:uid="{1548D51F-2F52-4175-B824-DDEA48A13E01}"/>
    <cellStyle name="Millares [0] 2 3 7 2 2 5" xfId="27039" xr:uid="{D0F5C808-DCA6-48AD-A0ED-B4AAD5C94777}"/>
    <cellStyle name="Millares [0] 2 3 7 2 3" xfId="9644" xr:uid="{C888A6FD-4254-4937-B306-086B2A6EB849}"/>
    <cellStyle name="Millares [0] 2 3 7 2 3 2" xfId="14428" xr:uid="{64265BF6-88AC-4301-AB22-F4355BF22BEF}"/>
    <cellStyle name="Millares [0] 2 3 7 2 3 2 2" xfId="23962" xr:uid="{78EB429D-2FC4-40CF-AB92-9DC95F8B5DDE}"/>
    <cellStyle name="Millares [0] 2 3 7 2 3 2 3" xfId="32692" xr:uid="{F202CB1D-C0F4-429C-A4DF-273D71DF0296}"/>
    <cellStyle name="Millares [0] 2 3 7 2 3 3" xfId="19197" xr:uid="{EA0FE1AC-19C3-4E5B-B792-0C9E1460E985}"/>
    <cellStyle name="Millares [0] 2 3 7 2 3 4" xfId="28104" xr:uid="{1E1EDA93-A076-47CE-ADEB-DF3A72CB31DB}"/>
    <cellStyle name="Millares [0] 2 3 7 2 4" xfId="12035" xr:uid="{8E5E0AC0-842C-4E36-B905-B56695D623DB}"/>
    <cellStyle name="Millares [0] 2 3 7 2 4 2" xfId="21579" xr:uid="{D6077962-2EAB-43CD-A091-82CE2D88399E}"/>
    <cellStyle name="Millares [0] 2 3 7 2 4 3" xfId="30381" xr:uid="{6CFCA676-E37F-49DB-9CD3-5CC84E581D18}"/>
    <cellStyle name="Millares [0] 2 3 7 2 5" xfId="16819" xr:uid="{9D368059-F836-49DB-9E91-073935CDDC0F}"/>
    <cellStyle name="Millares [0] 2 3 7 2 6" xfId="26065" xr:uid="{6CFACB19-6574-474D-B02D-1DA37EDA1F48}"/>
    <cellStyle name="Millares [0] 2 3 7 3" xfId="7859" xr:uid="{B2D04093-711C-475A-964A-CD83FF3C434D}"/>
    <cellStyle name="Millares [0] 2 3 7 3 2" xfId="10245" xr:uid="{4FEEC96A-2E31-40B9-BCDC-2AA12B456DDE}"/>
    <cellStyle name="Millares [0] 2 3 7 3 2 2" xfId="15031" xr:uid="{84B747D9-594E-4B5D-AF31-949D6E1D3C82}"/>
    <cellStyle name="Millares [0] 2 3 7 3 2 2 2" xfId="24558" xr:uid="{FDB9C971-2264-40D2-8FE2-BDE1C17FD595}"/>
    <cellStyle name="Millares [0] 2 3 7 3 2 2 3" xfId="33286" xr:uid="{DDC9130C-92B8-437F-BFE8-1E88F09E1073}"/>
    <cellStyle name="Millares [0] 2 3 7 3 2 3" xfId="19792" xr:uid="{64D7214D-30A2-4315-9A84-47B095D141D2}"/>
    <cellStyle name="Millares [0] 2 3 7 3 2 4" xfId="28656" xr:uid="{E0340009-9E0D-4518-89A8-A41A2A821762}"/>
    <cellStyle name="Millares [0] 2 3 7 3 3" xfId="12636" xr:uid="{D23283BA-43EA-4053-8F7C-D376EE6CD26F}"/>
    <cellStyle name="Millares [0] 2 3 7 3 3 2" xfId="22175" xr:uid="{15C2A487-7B43-41C3-85CB-CB54514EDCCE}"/>
    <cellStyle name="Millares [0] 2 3 7 3 3 3" xfId="30932" xr:uid="{94A60656-BBFC-4F40-82FB-1DAA031FA2FE}"/>
    <cellStyle name="Millares [0] 2 3 7 3 4" xfId="17413" xr:uid="{D08BC705-0426-45EF-B57D-B208C817E8E2}"/>
    <cellStyle name="Millares [0] 2 3 7 3 5" xfId="26522" xr:uid="{565CC035-9C23-40C2-AA64-0D5ECE40D0B2}"/>
    <cellStyle name="Millares [0] 2 3 7 4" xfId="9052" xr:uid="{C1D68D3D-1A63-4B96-A043-C2B3DEA64662}"/>
    <cellStyle name="Millares [0] 2 3 7 4 2" xfId="13833" xr:uid="{E37E5D01-3C4F-4A0F-A396-E411319CCE16}"/>
    <cellStyle name="Millares [0] 2 3 7 4 2 2" xfId="23367" xr:uid="{D564DFDD-47E4-4883-93E3-DDC5A7184BAC}"/>
    <cellStyle name="Millares [0] 2 3 7 4 2 3" xfId="32097" xr:uid="{7BE1A769-1B6E-4142-A379-71A6A9B66C7D}"/>
    <cellStyle name="Millares [0] 2 3 7 4 3" xfId="18602" xr:uid="{3391217E-EC5F-4D4D-8F10-68FC72E47884}"/>
    <cellStyle name="Millares [0] 2 3 7 4 4" xfId="27587" xr:uid="{1DC71C15-A04A-481A-8D80-59A00ACE4B1D}"/>
    <cellStyle name="Millares [0] 2 3 7 5" xfId="11443" xr:uid="{E3FBB337-50F6-40B3-95A1-07F4A9AB4157}"/>
    <cellStyle name="Millares [0] 2 3 7 5 2" xfId="20984" xr:uid="{EF87143E-E579-4263-9B93-A3030A7EB0CF}"/>
    <cellStyle name="Millares [0] 2 3 7 5 3" xfId="29833" xr:uid="{BA5898AF-2A09-4B4A-8B3F-647B4695EFC8}"/>
    <cellStyle name="Millares [0] 2 3 7 6" xfId="16226" xr:uid="{DFA04D5D-B83A-4E79-A93C-800AAB09690B}"/>
    <cellStyle name="Millares [0] 2 3 7 7" xfId="25663" xr:uid="{7F3DAA09-3BBD-4862-91AA-AFF13A19C2B8}"/>
    <cellStyle name="Millares [0] 2 3 8" xfId="6970" xr:uid="{E0FC4212-1CBF-447C-9153-18A1F00C3B9E}"/>
    <cellStyle name="Millares [0] 2 3 8 2" xfId="8156" xr:uid="{301A9F0F-7A10-4447-8A21-60CF3D9CAB73}"/>
    <cellStyle name="Millares [0] 2 3 8 2 2" xfId="10543" xr:uid="{B20B3C63-A2ED-49C0-BFF7-AD9B376D61CA}"/>
    <cellStyle name="Millares [0] 2 3 8 2 2 2" xfId="15329" xr:uid="{7290763A-CF03-4315-90C1-C1E5527DACD6}"/>
    <cellStyle name="Millares [0] 2 3 8 2 2 2 2" xfId="24856" xr:uid="{88098254-F8AB-4C26-9A45-EBC2E1E8F96D}"/>
    <cellStyle name="Millares [0] 2 3 8 2 2 2 3" xfId="33584" xr:uid="{DD8DA444-6F15-4A7F-A19E-98D65DB5E44B}"/>
    <cellStyle name="Millares [0] 2 3 8 2 2 3" xfId="20090" xr:uid="{100B1AFA-95D2-4648-B72A-2C75F0B3C24C}"/>
    <cellStyle name="Millares [0] 2 3 8 2 2 4" xfId="28953" xr:uid="{14E41555-8DEE-46EB-94B4-1254DE6172A2}"/>
    <cellStyle name="Millares [0] 2 3 8 2 3" xfId="12934" xr:uid="{8CD5DC23-F747-4611-B546-D2FB800528EB}"/>
    <cellStyle name="Millares [0] 2 3 8 2 3 2" xfId="22473" xr:uid="{8F32F3F2-BC60-4496-B67E-FFFC6BE92F6F}"/>
    <cellStyle name="Millares [0] 2 3 8 2 3 3" xfId="31229" xr:uid="{508186F5-5630-4C7B-A5FB-1B432479FD43}"/>
    <cellStyle name="Millares [0] 2 3 8 2 4" xfId="17711" xr:uid="{78739D60-55F6-44A9-BEC5-C5580916DD83}"/>
    <cellStyle name="Millares [0] 2 3 8 2 5" xfId="26769" xr:uid="{93460667-3AB0-4427-A216-9FD09E70A53B}"/>
    <cellStyle name="Millares [0] 2 3 8 3" xfId="9349" xr:uid="{624B2127-37AF-4F36-855C-27980FA066F1}"/>
    <cellStyle name="Millares [0] 2 3 8 3 2" xfId="14131" xr:uid="{54A6BCD2-A915-4CA2-8520-C9662906F448}"/>
    <cellStyle name="Millares [0] 2 3 8 3 2 2" xfId="23665" xr:uid="{79D4E85A-BFA5-4BE7-AB0B-8D5D473E608F}"/>
    <cellStyle name="Millares [0] 2 3 8 3 2 3" xfId="32395" xr:uid="{24B62F6C-8953-4D46-AE60-D02AAC99AA68}"/>
    <cellStyle name="Millares [0] 2 3 8 3 3" xfId="18900" xr:uid="{8AC247E3-DCC6-4BBD-884D-1EA50EA5E542}"/>
    <cellStyle name="Millares [0] 2 3 8 3 4" xfId="27834" xr:uid="{0EF5C9C2-2793-4F05-8348-1D2AA929D461}"/>
    <cellStyle name="Millares [0] 2 3 8 4" xfId="11740" xr:uid="{EAAE8EC6-D1C8-4BC0-933A-9A320EDA8CBE}"/>
    <cellStyle name="Millares [0] 2 3 8 4 2" xfId="21282" xr:uid="{A5A9B9AD-726B-4F6B-9C97-D34C8939B1D1}"/>
    <cellStyle name="Millares [0] 2 3 8 4 3" xfId="30111" xr:uid="{F1C38AB8-F659-4844-920A-44C05024E14F}"/>
    <cellStyle name="Millares [0] 2 3 8 5" xfId="16524" xr:uid="{AD22A41C-FB27-4E00-98FE-93B2F6E32993}"/>
    <cellStyle name="Millares [0] 2 3 8 6" xfId="25864" xr:uid="{1C85922C-0C0E-4075-96CB-7028842A688D}"/>
    <cellStyle name="Millares [0] 2 3 9" xfId="7559" xr:uid="{6DA7B84A-03F9-43FC-AFF8-35D1DEDE3943}"/>
    <cellStyle name="Millares [0] 2 3 9 2" xfId="9942" xr:uid="{A4CB8C40-881C-4535-8050-A707C728CBB5}"/>
    <cellStyle name="Millares [0] 2 3 9 2 2" xfId="14727" xr:uid="{C06540A7-420C-444F-AF39-795DD9408092}"/>
    <cellStyle name="Millares [0] 2 3 9 2 2 2" xfId="24261" xr:uid="{47693737-5F76-4FA3-B199-0B2C8D2005B6}"/>
    <cellStyle name="Millares [0] 2 3 9 2 2 3" xfId="32990" xr:uid="{71ADF93A-FCAE-4F16-929E-D4BEFB651B3B}"/>
    <cellStyle name="Millares [0] 2 3 9 2 3" xfId="19496" xr:uid="{ADB6B8BC-16FF-4F43-8785-3010B8E01C78}"/>
    <cellStyle name="Millares [0] 2 3 9 2 4" xfId="28384" xr:uid="{D44A6980-FC31-4CA0-B9A9-264ECEF6400D}"/>
    <cellStyle name="Millares [0] 2 3 9 3" xfId="12333" xr:uid="{6A2F0554-597A-4DD3-829C-46E9054E28D8}"/>
    <cellStyle name="Millares [0] 2 3 9 3 2" xfId="21878" xr:uid="{4522DFE0-807B-430C-B89B-EEE29F54F48F}"/>
    <cellStyle name="Millares [0] 2 3 9 3 3" xfId="30660" xr:uid="{CB11A009-90F2-4CE8-85FE-2AFCF1F26DD4}"/>
    <cellStyle name="Millares [0] 2 3 9 4" xfId="17118" xr:uid="{F7DC908D-9145-446F-A1F1-D83666EAAAC6}"/>
    <cellStyle name="Millares [0] 2 3 9 5" xfId="26314" xr:uid="{6B83479B-1C5E-4815-9BB4-6AC24B1D6885}"/>
    <cellStyle name="Millares [0] 2 4" xfId="6420" xr:uid="{1D5C5422-F50A-4180-A685-B6C87B08D4A2}"/>
    <cellStyle name="Millares [0] 2 4 10" xfId="11146" xr:uid="{86F8BA3E-AFCD-456C-ADF7-4ED12F093477}"/>
    <cellStyle name="Millares [0] 2 4 10 2" xfId="20694" xr:uid="{86F15C70-EDEA-42FA-9F4E-930D7871B95E}"/>
    <cellStyle name="Millares [0] 2 4 10 3" xfId="29552" xr:uid="{239673C7-698B-406F-ACD8-D95069963830}"/>
    <cellStyle name="Millares [0] 2 4 11" xfId="15935" xr:uid="{46FA4413-B0DB-464E-85B6-F4E32288A08B}"/>
    <cellStyle name="Millares [0] 2 4 12" xfId="25461" xr:uid="{8A874DD3-146B-404E-96D3-37172DD7A97A}"/>
    <cellStyle name="Millares [0] 2 4 2" xfId="6434" xr:uid="{FFA55F01-F02C-452C-AE53-C23668A98668}"/>
    <cellStyle name="Millares [0] 2 4 2 10" xfId="15953" xr:uid="{F8CE2F50-DEDC-4340-A704-AAAF66B2C7F9}"/>
    <cellStyle name="Millares [0] 2 4 2 11" xfId="25477" xr:uid="{7C596F61-3BB6-4520-B95F-A7F859E6F3B6}"/>
    <cellStyle name="Millares [0] 2 4 2 2" xfId="6463" xr:uid="{48F232D0-16BC-4DF9-81E7-B329EDEAFFE1}"/>
    <cellStyle name="Millares [0] 2 4 2 2 10" xfId="25506" xr:uid="{7BD00604-B268-4215-A69E-498665EBA56E}"/>
    <cellStyle name="Millares [0] 2 4 2 2 2" xfId="6527" xr:uid="{4C6CEBFB-269A-45FB-8354-23C9FCFC80DA}"/>
    <cellStyle name="Millares [0] 2 4 2 2 2 2" xfId="6666" xr:uid="{65A304E2-7B3B-4F30-AA64-EDDF843101F7}"/>
    <cellStyle name="Millares [0] 2 4 2 2 2 2 2" xfId="6955" xr:uid="{DD0D6035-2ABF-4706-84B9-D80C8C6DE424}"/>
    <cellStyle name="Millares [0] 2 4 2 2 2 2 2 2" xfId="7543" xr:uid="{E642BF50-3B2C-4D41-9E0E-85AA71FEC205}"/>
    <cellStyle name="Millares [0] 2 4 2 2 2 2 2 2 2" xfId="8732" xr:uid="{CA29A39F-D8C8-4037-8BC7-EC6F17951911}"/>
    <cellStyle name="Millares [0] 2 4 2 2 2 2 2 2 2 2" xfId="11119" xr:uid="{9ECBA026-D916-4646-A998-C0CC3F9F5F74}"/>
    <cellStyle name="Millares [0] 2 4 2 2 2 2 2 2 2 2 2" xfId="15907" xr:uid="{AFC4CD88-286F-43CB-A09C-1511F4B40781}"/>
    <cellStyle name="Millares [0] 2 4 2 2 2 2 2 2 2 2 2 2" xfId="25434" xr:uid="{D8EAD0F7-781B-4590-9F44-8AD39BC345BB}"/>
    <cellStyle name="Millares [0] 2 4 2 2 2 2 2 2 2 2 2 3" xfId="34162" xr:uid="{E5EECEE6-FD7D-4FD1-AECE-8CD9DCB22C88}"/>
    <cellStyle name="Millares [0] 2 4 2 2 2 2 2 2 2 2 3" xfId="20668" xr:uid="{271D93A9-7022-4B5B-8AD0-FC75BC982D58}"/>
    <cellStyle name="Millares [0] 2 4 2 2 2 2 2 2 2 2 4" xfId="29526" xr:uid="{17159C67-ACC7-48D0-9066-506C3A7AB442}"/>
    <cellStyle name="Millares [0] 2 4 2 2 2 2 2 2 2 3" xfId="13510" xr:uid="{3277E918-B0F8-4F8E-87EF-0726C29594B2}"/>
    <cellStyle name="Millares [0] 2 4 2 2 2 2 2 2 2 3 2" xfId="23051" xr:uid="{A2BB8C69-F12C-4ED3-829E-CDB10520AD2B}"/>
    <cellStyle name="Millares [0] 2 4 2 2 2 2 2 2 2 3 3" xfId="31802" xr:uid="{FC6092F9-240D-434B-9283-62AA2D0B78CA}"/>
    <cellStyle name="Millares [0] 2 4 2 2 2 2 2 2 2 4" xfId="18287" xr:uid="{DA92C824-B080-4CC4-B3EF-B77C78528EE9}"/>
    <cellStyle name="Millares [0] 2 4 2 2 2 2 2 2 2 5" xfId="27301" xr:uid="{EF27A880-FCCB-4A40-ADA7-DCCCAC4CE223}"/>
    <cellStyle name="Millares [0] 2 4 2 2 2 2 2 2 3" xfId="9925" xr:uid="{D6F6BBF9-C83A-40CD-AAB6-82D6FC2A40C2}"/>
    <cellStyle name="Millares [0] 2 4 2 2 2 2 2 2 3 2" xfId="14709" xr:uid="{033594F5-EF9E-4C8A-AB0C-6955EED71718}"/>
    <cellStyle name="Millares [0] 2 4 2 2 2 2 2 2 3 2 2" xfId="24243" xr:uid="{7E331BD0-FDC7-436D-AEA1-670D9BBD09A2}"/>
    <cellStyle name="Millares [0] 2 4 2 2 2 2 2 2 3 2 3" xfId="32973" xr:uid="{88D9128E-FAFB-4535-963C-296857E27105}"/>
    <cellStyle name="Millares [0] 2 4 2 2 2 2 2 2 3 3" xfId="19478" xr:uid="{4514DB24-5C37-4084-9036-34E5451CF49F}"/>
    <cellStyle name="Millares [0] 2 4 2 2 2 2 2 2 3 4" xfId="28366" xr:uid="{D99C0A2A-6D44-4FF4-8B28-3C3A54D150D2}"/>
    <cellStyle name="Millares [0] 2 4 2 2 2 2 2 2 4" xfId="12316" xr:uid="{3E81B071-D17A-4846-926C-EC184885BE3D}"/>
    <cellStyle name="Millares [0] 2 4 2 2 2 2 2 2 4 2" xfId="21860" xr:uid="{CFAE3E87-2C22-4E15-AEF4-A64DC2AF6EA8}"/>
    <cellStyle name="Millares [0] 2 4 2 2 2 2 2 2 4 3" xfId="30643" xr:uid="{320ACB35-F486-4ADD-BD92-4776E5B1C179}"/>
    <cellStyle name="Millares [0] 2 4 2 2 2 2 2 2 5" xfId="17100" xr:uid="{6404C52E-8859-4A37-8F75-175E8A3691CE}"/>
    <cellStyle name="Millares [0] 2 4 2 2 2 2 2 2 6" xfId="26296" xr:uid="{CDCAB373-CC43-4E80-82BA-163D023487B2}"/>
    <cellStyle name="Millares [0] 2 4 2 2 2 2 2 3" xfId="8140" xr:uid="{0D6DFEE0-789D-4970-A510-D6CF406E7F83}"/>
    <cellStyle name="Millares [0] 2 4 2 2 2 2 2 3 2" xfId="10526" xr:uid="{C9140BD4-8972-4D76-B272-CA307CB3DC53}"/>
    <cellStyle name="Millares [0] 2 4 2 2 2 2 2 3 2 2" xfId="15312" xr:uid="{5A19E11A-A7A8-455E-A08E-C7C56930E054}"/>
    <cellStyle name="Millares [0] 2 4 2 2 2 2 2 3 2 2 2" xfId="24839" xr:uid="{ECB6BE7E-2A69-4804-A7C1-D13F5C4172E2}"/>
    <cellStyle name="Millares [0] 2 4 2 2 2 2 2 3 2 2 3" xfId="33567" xr:uid="{6F1AF153-B8F0-4C08-8C6B-48F28C8C3164}"/>
    <cellStyle name="Millares [0] 2 4 2 2 2 2 2 3 2 3" xfId="20073" xr:uid="{C8674146-FDE2-415B-970D-CB2722C3BBF6}"/>
    <cellStyle name="Millares [0] 2 4 2 2 2 2 2 3 2 4" xfId="28937" xr:uid="{CE922076-393A-4AA7-82DA-4394F1E64142}"/>
    <cellStyle name="Millares [0] 2 4 2 2 2 2 2 3 3" xfId="12917" xr:uid="{6A309AB1-EF13-4456-8FD2-F76C762A37BF}"/>
    <cellStyle name="Millares [0] 2 4 2 2 2 2 2 3 3 2" xfId="22456" xr:uid="{9949B318-28CE-4136-AF62-492412637203}"/>
    <cellStyle name="Millares [0] 2 4 2 2 2 2 2 3 3 3" xfId="31213" xr:uid="{A64526BD-81EA-4F25-8BB2-8A1E23D89C6E}"/>
    <cellStyle name="Millares [0] 2 4 2 2 2 2 2 3 4" xfId="17694" xr:uid="{C41490B5-FF1E-4FF6-BCAD-D20AB6997E25}"/>
    <cellStyle name="Millares [0] 2 4 2 2 2 2 2 3 5" xfId="26753" xr:uid="{9054EF2E-EA94-4EC4-9B1D-C608C2DB9B46}"/>
    <cellStyle name="Millares [0] 2 4 2 2 2 2 2 4" xfId="9333" xr:uid="{FD0E14D3-6F7F-49FA-8667-24941B3885C3}"/>
    <cellStyle name="Millares [0] 2 4 2 2 2 2 2 4 2" xfId="14114" xr:uid="{C0C32C03-E2A9-4FF9-ACBD-7D85A8B13ADF}"/>
    <cellStyle name="Millares [0] 2 4 2 2 2 2 2 4 2 2" xfId="23648" xr:uid="{9B0A76FA-919F-42E5-AA41-7ED9BBCFD96D}"/>
    <cellStyle name="Millares [0] 2 4 2 2 2 2 2 4 2 3" xfId="32378" xr:uid="{1B9E60BC-267F-4600-9DD2-BF06731D2D3F}"/>
    <cellStyle name="Millares [0] 2 4 2 2 2 2 2 4 3" xfId="18883" xr:uid="{CE5AF0EF-6786-4000-A0D6-15D9A77ACD86}"/>
    <cellStyle name="Millares [0] 2 4 2 2 2 2 2 4 4" xfId="27818" xr:uid="{D3352A86-E85A-4EF3-9DBE-2C18F06A2A55}"/>
    <cellStyle name="Millares [0] 2 4 2 2 2 2 2 5" xfId="11724" xr:uid="{EF314784-7E3A-4C91-B8D7-A5D1C6D407D2}"/>
    <cellStyle name="Millares [0] 2 4 2 2 2 2 2 5 2" xfId="21265" xr:uid="{86703A03-A8B9-448B-900E-F06381D556BF}"/>
    <cellStyle name="Millares [0] 2 4 2 2 2 2 2 5 3" xfId="30095" xr:uid="{C62C7CBC-7242-4C7E-9F4B-691BF428D8D2}"/>
    <cellStyle name="Millares [0] 2 4 2 2 2 2 2 6" xfId="16507" xr:uid="{A75B9105-D9F5-48DF-89DA-7CA6F0772FF3}"/>
    <cellStyle name="Millares [0] 2 4 2 2 2 2 2 7" xfId="25851" xr:uid="{259EFF37-9429-4B53-9B09-F1A5AA207495}"/>
    <cellStyle name="Millares [0] 2 4 2 2 2 2 3" xfId="7247" xr:uid="{11C94701-1FA1-4004-83CB-E2B42FC6F4F1}"/>
    <cellStyle name="Millares [0] 2 4 2 2 2 2 3 2" xfId="8436" xr:uid="{3454D172-9590-4905-BCD7-4F1567D4EBAF}"/>
    <cellStyle name="Millares [0] 2 4 2 2 2 2 3 2 2" xfId="10823" xr:uid="{D15D1ADB-2FE3-40F0-8D10-0DFC6ADCE15A}"/>
    <cellStyle name="Millares [0] 2 4 2 2 2 2 3 2 2 2" xfId="15610" xr:uid="{1B9BE47F-71C1-4114-899D-2B5EA81E19BC}"/>
    <cellStyle name="Millares [0] 2 4 2 2 2 2 3 2 2 2 2" xfId="25137" xr:uid="{46A5FF43-369F-4A8F-8095-E226ED769947}"/>
    <cellStyle name="Millares [0] 2 4 2 2 2 2 3 2 2 2 3" xfId="33865" xr:uid="{46837631-3EE7-42C1-A283-B4CBFF3A7797}"/>
    <cellStyle name="Millares [0] 2 4 2 2 2 2 3 2 2 3" xfId="20371" xr:uid="{3F8D01FB-0FA5-49FE-A742-B8BE909FAE2E}"/>
    <cellStyle name="Millares [0] 2 4 2 2 2 2 3 2 2 4" xfId="29229" xr:uid="{7F69DCB7-0FEF-4753-9376-FAF903856A59}"/>
    <cellStyle name="Millares [0] 2 4 2 2 2 2 3 2 3" xfId="13214" xr:uid="{CD0E82B2-9411-42EC-BA32-0B27324BCAC7}"/>
    <cellStyle name="Millares [0] 2 4 2 2 2 2 3 2 3 2" xfId="22754" xr:uid="{F34CAB9D-8E3E-4819-B8DC-69403969028E}"/>
    <cellStyle name="Millares [0] 2 4 2 2 2 2 3 2 3 3" xfId="31505" xr:uid="{0145ECAE-1068-437D-9A66-FB8BC17979B9}"/>
    <cellStyle name="Millares [0] 2 4 2 2 2 2 3 2 4" xfId="17991" xr:uid="{92102006-2B6A-4AA2-A15F-27BFE9C8F26A}"/>
    <cellStyle name="Millares [0] 2 4 2 2 2 2 3 2 5" xfId="27024" xr:uid="{9BC07955-6B1D-4D3A-ACBC-FA096AA8486C}"/>
    <cellStyle name="Millares [0] 2 4 2 2 2 2 3 3" xfId="9629" xr:uid="{19AA29EB-8687-4A0C-A46D-9911D157677B}"/>
    <cellStyle name="Millares [0] 2 4 2 2 2 2 3 3 2" xfId="14412" xr:uid="{8E55057B-349C-4E74-BF0D-3CF2CDD523E1}"/>
    <cellStyle name="Millares [0] 2 4 2 2 2 2 3 3 2 2" xfId="23946" xr:uid="{690BF534-7CB5-4CAD-A953-8C55B2E7C90E}"/>
    <cellStyle name="Millares [0] 2 4 2 2 2 2 3 3 2 3" xfId="32676" xr:uid="{D1DD14CC-D001-4EA0-B753-32211435651F}"/>
    <cellStyle name="Millares [0] 2 4 2 2 2 2 3 3 3" xfId="19181" xr:uid="{ECF9ECE3-4AAA-4A7C-92D2-44BA9B6425AF}"/>
    <cellStyle name="Millares [0] 2 4 2 2 2 2 3 3 4" xfId="28089" xr:uid="{814BA5DF-718C-4A9C-A3F2-0A729C11171F}"/>
    <cellStyle name="Millares [0] 2 4 2 2 2 2 3 4" xfId="12020" xr:uid="{1579D764-86AD-471D-9D20-3CAF56F25F74}"/>
    <cellStyle name="Millares [0] 2 4 2 2 2 2 3 4 2" xfId="21563" xr:uid="{80B3B9AD-90AD-43DB-BF99-8A2147450A53}"/>
    <cellStyle name="Millares [0] 2 4 2 2 2 2 3 4 3" xfId="30366" xr:uid="{B28E8E62-B588-4615-8DAC-59B8DCB9B5CF}"/>
    <cellStyle name="Millares [0] 2 4 2 2 2 2 3 5" xfId="16804" xr:uid="{341C057E-A502-4B28-B156-3BE22F05AAEC}"/>
    <cellStyle name="Millares [0] 2 4 2 2 2 2 3 6" xfId="26054" xr:uid="{A14F5D54-3592-44B6-8C3D-E09A40DE8BE1}"/>
    <cellStyle name="Millares [0] 2 4 2 2 2 2 4" xfId="7843" xr:uid="{AD7FE726-E4BA-4025-9503-237EFBDEA5E8}"/>
    <cellStyle name="Millares [0] 2 4 2 2 2 2 4 2" xfId="10229" xr:uid="{A2E0E98B-765E-4353-9294-EBE996227105}"/>
    <cellStyle name="Millares [0] 2 4 2 2 2 2 4 2 2" xfId="15014" xr:uid="{E8D63528-0DBF-4D2E-9512-F1CA9ADAAD3A}"/>
    <cellStyle name="Millares [0] 2 4 2 2 2 2 4 2 2 2" xfId="24542" xr:uid="{6A1D5705-AA16-429C-ADC2-351595366AF5}"/>
    <cellStyle name="Millares [0] 2 4 2 2 2 2 4 2 2 3" xfId="33270" xr:uid="{B0FB7866-3DAC-4EA9-8392-37083ABE7BDF}"/>
    <cellStyle name="Millares [0] 2 4 2 2 2 2 4 2 3" xfId="19776" xr:uid="{B5D6CA5A-0C81-4B46-B315-D656F096473E}"/>
    <cellStyle name="Millares [0] 2 4 2 2 2 2 4 2 4" xfId="28640" xr:uid="{A62EA688-BB52-4665-9F02-F702AAC493BE}"/>
    <cellStyle name="Millares [0] 2 4 2 2 2 2 4 3" xfId="12620" xr:uid="{6187E9CF-69C8-4C31-BCC5-D4192D72BDB8}"/>
    <cellStyle name="Millares [0] 2 4 2 2 2 2 4 3 2" xfId="22159" xr:uid="{2F8527FF-3A18-453B-8D12-E351D8CD9578}"/>
    <cellStyle name="Millares [0] 2 4 2 2 2 2 4 3 3" xfId="30916" xr:uid="{89C72E7A-DD73-4968-8C42-0C53D62F544A}"/>
    <cellStyle name="Millares [0] 2 4 2 2 2 2 4 4" xfId="17398" xr:uid="{7776C1CD-D6CA-4DD3-9B4C-3B1D91678E17}"/>
    <cellStyle name="Millares [0] 2 4 2 2 2 2 4 5" xfId="26511" xr:uid="{8023695B-E963-4E5A-B10E-974B991960E5}"/>
    <cellStyle name="Millares [0] 2 4 2 2 2 2 5" xfId="9035" xr:uid="{D7162643-8FD7-44CB-9F5D-574D340B8D53}"/>
    <cellStyle name="Millares [0] 2 4 2 2 2 2 5 2" xfId="13816" xr:uid="{E0EE2DDE-9006-4212-A7C6-9AA398B934F3}"/>
    <cellStyle name="Millares [0] 2 4 2 2 2 2 5 2 2" xfId="23351" xr:uid="{E57894D5-6EA1-4084-B08F-E0DA858F0A4E}"/>
    <cellStyle name="Millares [0] 2 4 2 2 2 2 5 2 3" xfId="32082" xr:uid="{8B11CD10-7096-49F9-8252-446D4A37468B}"/>
    <cellStyle name="Millares [0] 2 4 2 2 2 2 5 3" xfId="18586" xr:uid="{7280F97A-74EF-4ADD-A5A6-9D7AE37177EB}"/>
    <cellStyle name="Millares [0] 2 4 2 2 2 2 5 4" xfId="27573" xr:uid="{60B73A19-C550-48D4-8440-EC9C6C7F5BEC}"/>
    <cellStyle name="Millares [0] 2 4 2 2 2 2 6" xfId="11427" xr:uid="{AA25C382-AFE3-4214-ADEE-C55B2D121EE6}"/>
    <cellStyle name="Millares [0] 2 4 2 2 2 2 6 2" xfId="20969" xr:uid="{198DFBEE-D379-499A-BDEE-42EED4D2C0B2}"/>
    <cellStyle name="Millares [0] 2 4 2 2 2 2 6 3" xfId="29819" xr:uid="{05B39905-DC68-46E0-BD43-A2E942FD5866}"/>
    <cellStyle name="Millares [0] 2 4 2 2 2 2 7" xfId="16210" xr:uid="{7DDF74BD-54F8-4D15-B727-72E4AA7B51C9}"/>
    <cellStyle name="Millares [0] 2 4 2 2 2 2 8" xfId="25654" xr:uid="{6CFE796B-12C2-40D6-820A-7FA9C108C44E}"/>
    <cellStyle name="Millares [0] 2 4 2 2 2 3" xfId="6809" xr:uid="{5251FB18-6994-419C-940B-2E82C1402A4A}"/>
    <cellStyle name="Millares [0] 2 4 2 2 2 3 2" xfId="7395" xr:uid="{8AB88CD4-A45E-476B-B9FA-3FD8C82E9A9C}"/>
    <cellStyle name="Millares [0] 2 4 2 2 2 3 2 2" xfId="8584" xr:uid="{C9B19021-BC8D-40B6-9CE6-86EC43FE8D1A}"/>
    <cellStyle name="Millares [0] 2 4 2 2 2 3 2 2 2" xfId="10971" xr:uid="{5216307F-BA65-4C27-B184-F872282F7F76}"/>
    <cellStyle name="Millares [0] 2 4 2 2 2 3 2 2 2 2" xfId="15759" xr:uid="{7E4FEAFE-79CC-4B48-A137-371CADCB39D5}"/>
    <cellStyle name="Millares [0] 2 4 2 2 2 3 2 2 2 2 2" xfId="25286" xr:uid="{3F46B19B-F74F-4113-B48C-AEA247A8F115}"/>
    <cellStyle name="Millares [0] 2 4 2 2 2 3 2 2 2 2 3" xfId="34014" xr:uid="{A93CB3A9-4262-4DDF-87E0-510C995AB3F2}"/>
    <cellStyle name="Millares [0] 2 4 2 2 2 3 2 2 2 3" xfId="20520" xr:uid="{08515416-08BF-400F-B9AC-F8641891D4B7}"/>
    <cellStyle name="Millares [0] 2 4 2 2 2 3 2 2 2 4" xfId="29378" xr:uid="{BE822D23-1E5F-45D5-BA77-F340803BE995}"/>
    <cellStyle name="Millares [0] 2 4 2 2 2 3 2 2 3" xfId="13362" xr:uid="{7377506F-8764-415C-9AE7-9DAEDBBDDA74}"/>
    <cellStyle name="Millares [0] 2 4 2 2 2 3 2 2 3 2" xfId="22903" xr:uid="{0B342F02-7263-4A81-A1A4-4C58CDC69B31}"/>
    <cellStyle name="Millares [0] 2 4 2 2 2 3 2 2 3 3" xfId="31654" xr:uid="{81FB3203-AE89-448B-8898-044CCE74A219}"/>
    <cellStyle name="Millares [0] 2 4 2 2 2 3 2 2 4" xfId="18139" xr:uid="{534B8A02-C7E2-4635-87B9-7ECF7BE7D689}"/>
    <cellStyle name="Millares [0] 2 4 2 2 2 3 2 2 5" xfId="27154" xr:uid="{E36D4347-BC74-485C-9F87-729E8C4CE458}"/>
    <cellStyle name="Millares [0] 2 4 2 2 2 3 2 3" xfId="9777" xr:uid="{D93522B0-F1F7-44DA-8186-A6415697E396}"/>
    <cellStyle name="Millares [0] 2 4 2 2 2 3 2 3 2" xfId="14561" xr:uid="{BFE1B5DA-BF6D-4F9A-A60A-4195EC3816BB}"/>
    <cellStyle name="Millares [0] 2 4 2 2 2 3 2 3 2 2" xfId="24095" xr:uid="{FA677D34-CCE7-4270-9CC6-68789CCB7FA4}"/>
    <cellStyle name="Millares [0] 2 4 2 2 2 3 2 3 2 3" xfId="32825" xr:uid="{1ACE5709-5306-45E9-88A5-62DDD93B8114}"/>
    <cellStyle name="Millares [0] 2 4 2 2 2 3 2 3 3" xfId="19330" xr:uid="{F02871A2-B993-4688-A20A-EC940DD497F0}"/>
    <cellStyle name="Millares [0] 2 4 2 2 2 3 2 3 4" xfId="28219" xr:uid="{CB802BD7-218B-412C-A20D-1E9D3AAFE1BD}"/>
    <cellStyle name="Millares [0] 2 4 2 2 2 3 2 4" xfId="12168" xr:uid="{8A2DB13B-4923-441C-B08D-55CAC0B01AEF}"/>
    <cellStyle name="Millares [0] 2 4 2 2 2 3 2 4 2" xfId="21712" xr:uid="{3E6596DA-7522-4D1D-8E8E-B683236D987E}"/>
    <cellStyle name="Millares [0] 2 4 2 2 2 3 2 4 3" xfId="30496" xr:uid="{47273890-86F9-4C25-9B7D-8BAA95734107}"/>
    <cellStyle name="Millares [0] 2 4 2 2 2 3 2 5" xfId="16952" xr:uid="{6BADAEAB-E6C7-44AD-856F-70C00A74471F}"/>
    <cellStyle name="Millares [0] 2 4 2 2 2 3 2 6" xfId="26171" xr:uid="{38CC3BB4-9585-45C2-900E-0AAD0243EE12}"/>
    <cellStyle name="Millares [0] 2 4 2 2 2 3 3" xfId="7992" xr:uid="{134F8122-912B-4141-8A4B-E1C033A8331C}"/>
    <cellStyle name="Millares [0] 2 4 2 2 2 3 3 2" xfId="10378" xr:uid="{F98D8840-A2EC-4A95-B116-05E77BB4B795}"/>
    <cellStyle name="Millares [0] 2 4 2 2 2 3 3 2 2" xfId="15164" xr:uid="{C4A2B1A2-FB67-496E-AD80-40A7AAF5EA4F}"/>
    <cellStyle name="Millares [0] 2 4 2 2 2 3 3 2 2 2" xfId="24691" xr:uid="{7322E07E-3B79-4328-91D4-3AA7F5757027}"/>
    <cellStyle name="Millares [0] 2 4 2 2 2 3 3 2 2 3" xfId="33419" xr:uid="{241D69A0-8F0C-4B23-81B4-94BC89379175}"/>
    <cellStyle name="Millares [0] 2 4 2 2 2 3 3 2 3" xfId="19925" xr:uid="{BA6AACBC-0D48-47EA-94B6-5E544909C2C4}"/>
    <cellStyle name="Millares [0] 2 4 2 2 2 3 3 2 4" xfId="28789" xr:uid="{510BE620-EC29-4A8E-ADA9-F6840C2C545C}"/>
    <cellStyle name="Millares [0] 2 4 2 2 2 3 3 3" xfId="12769" xr:uid="{5546E1F5-923F-4CC8-804B-C5A1F8C9B35C}"/>
    <cellStyle name="Millares [0] 2 4 2 2 2 3 3 3 2" xfId="22308" xr:uid="{8ACEC573-4FA7-4B6E-A517-CC4FE912588F}"/>
    <cellStyle name="Millares [0] 2 4 2 2 2 3 3 3 3" xfId="31065" xr:uid="{F35F9FC5-8004-45FE-B816-A5E9EDC7BE86}"/>
    <cellStyle name="Millares [0] 2 4 2 2 2 3 3 4" xfId="17546" xr:uid="{194841DA-92C0-4769-A76A-B222897CBF53}"/>
    <cellStyle name="Millares [0] 2 4 2 2 2 3 3 5" xfId="26628" xr:uid="{7C9D040A-B9C5-452F-AB1E-91F0A395F578}"/>
    <cellStyle name="Millares [0] 2 4 2 2 2 3 4" xfId="9185" xr:uid="{A8108C7B-FB6D-463F-89A1-0C0F3B121A2D}"/>
    <cellStyle name="Millares [0] 2 4 2 2 2 3 4 2" xfId="13966" xr:uid="{06E5D334-F3E1-405D-A45D-32343D8444CB}"/>
    <cellStyle name="Millares [0] 2 4 2 2 2 3 4 2 2" xfId="23500" xr:uid="{57CC9BCC-3D38-4532-A8DF-5B0A1CDFAE7D}"/>
    <cellStyle name="Millares [0] 2 4 2 2 2 3 4 2 3" xfId="32230" xr:uid="{DEFC8CFD-756A-46AF-8B40-4F246A304084}"/>
    <cellStyle name="Millares [0] 2 4 2 2 2 3 4 3" xfId="18735" xr:uid="{14AD0643-A39A-48D0-8440-8A264F54781E}"/>
    <cellStyle name="Millares [0] 2 4 2 2 2 3 4 4" xfId="27693" xr:uid="{0AC4217D-0082-4F48-9E39-91157C21CDCF}"/>
    <cellStyle name="Millares [0] 2 4 2 2 2 3 5" xfId="11576" xr:uid="{24AF1B79-F1B4-4D22-B4FC-333339CDD163}"/>
    <cellStyle name="Millares [0] 2 4 2 2 2 3 5 2" xfId="21117" xr:uid="{D02ECECD-C3E3-4FF9-BD93-5693EB14AD4C}"/>
    <cellStyle name="Millares [0] 2 4 2 2 2 3 5 3" xfId="29948" xr:uid="{18987D0C-1B75-4F9C-828E-9C2A2AD0B085}"/>
    <cellStyle name="Millares [0] 2 4 2 2 2 3 6" xfId="16359" xr:uid="{A4C629A9-8458-48FC-A17A-59575E62CB20}"/>
    <cellStyle name="Millares [0] 2 4 2 2 2 3 7" xfId="25749" xr:uid="{2162CC87-D247-4D5C-8AFB-5C6789C7A667}"/>
    <cellStyle name="Millares [0] 2 4 2 2 2 4" xfId="7102" xr:uid="{1A0F6D97-483E-4DD8-9B21-E8BADB0B4529}"/>
    <cellStyle name="Millares [0] 2 4 2 2 2 4 2" xfId="8289" xr:uid="{202C2B5F-9390-4913-9EBE-04C42A41B7AB}"/>
    <cellStyle name="Millares [0] 2 4 2 2 2 4 2 2" xfId="10676" xr:uid="{9113332B-4864-4143-A285-47537EE4E805}"/>
    <cellStyle name="Millares [0] 2 4 2 2 2 4 2 2 2" xfId="15462" xr:uid="{482FE00B-5C3F-4956-8D6B-A0971EA49F5D}"/>
    <cellStyle name="Millares [0] 2 4 2 2 2 4 2 2 2 2" xfId="24989" xr:uid="{DEBCB94A-28F0-48D5-B685-08DBC196981E}"/>
    <cellStyle name="Millares [0] 2 4 2 2 2 4 2 2 2 3" xfId="33717" xr:uid="{81A3331E-D6DC-4F50-A7A1-D8CD793F4994}"/>
    <cellStyle name="Millares [0] 2 4 2 2 2 4 2 2 3" xfId="20223" xr:uid="{B6CD309E-D6BF-45EE-9D76-0CFC73D6B139}"/>
    <cellStyle name="Millares [0] 2 4 2 2 2 4 2 2 4" xfId="29081" xr:uid="{0E54C4F4-3731-4623-8D8F-6AC257412F98}"/>
    <cellStyle name="Millares [0] 2 4 2 2 2 4 2 3" xfId="13067" xr:uid="{63363975-CB07-4394-B0B5-32471A064B86}"/>
    <cellStyle name="Millares [0] 2 4 2 2 2 4 2 3 2" xfId="22606" xr:uid="{EA9136C6-63BC-4F76-A18B-37104237FCB9}"/>
    <cellStyle name="Millares [0] 2 4 2 2 2 4 2 3 3" xfId="31357" xr:uid="{8972AC03-3DF3-4B7E-9EAE-6B73EBA535F3}"/>
    <cellStyle name="Millares [0] 2 4 2 2 2 4 2 4" xfId="17844" xr:uid="{EB69DD90-E0BC-49C7-A10B-AA7903833636}"/>
    <cellStyle name="Millares [0] 2 4 2 2 2 4 2 5" xfId="26876" xr:uid="{2DEF0219-41FD-4FD0-AF81-B3B7B03212A3}"/>
    <cellStyle name="Millares [0] 2 4 2 2 2 4 3" xfId="9482" xr:uid="{4453E243-D0C7-4F10-B006-5B1CCDFB6198}"/>
    <cellStyle name="Millares [0] 2 4 2 2 2 4 3 2" xfId="14264" xr:uid="{206D7B85-0AD6-4133-85FE-2D6AAB8B9665}"/>
    <cellStyle name="Millares [0] 2 4 2 2 2 4 3 2 2" xfId="23798" xr:uid="{3E334260-A709-4094-9CFA-5546633AD056}"/>
    <cellStyle name="Millares [0] 2 4 2 2 2 4 3 2 3" xfId="32528" xr:uid="{A9530EA7-2889-4C52-B0A8-E1C758331B99}"/>
    <cellStyle name="Millares [0] 2 4 2 2 2 4 3 3" xfId="19033" xr:uid="{F10693F6-8E8E-4924-9197-7E49C72DC148}"/>
    <cellStyle name="Millares [0] 2 4 2 2 2 4 3 4" xfId="27941" xr:uid="{5E581D7F-A90F-43C3-9EC7-84DE3E12605B}"/>
    <cellStyle name="Millares [0] 2 4 2 2 2 4 4" xfId="11873" xr:uid="{B637D62B-E009-49F2-992F-4FE4FBBFBE7E}"/>
    <cellStyle name="Millares [0] 2 4 2 2 2 4 4 2" xfId="21415" xr:uid="{550CB7C4-D611-4AFF-BB88-A40A62CD353C}"/>
    <cellStyle name="Millares [0] 2 4 2 2 2 4 4 3" xfId="30218" xr:uid="{BCDB882D-143E-46FA-8611-CF0F6BE6E066}"/>
    <cellStyle name="Millares [0] 2 4 2 2 2 4 5" xfId="16657" xr:uid="{183401BF-3A38-4321-9D6D-4E23A07204DF}"/>
    <cellStyle name="Millares [0] 2 4 2 2 2 4 6" xfId="25951" xr:uid="{7E10A372-E656-4D16-A9CD-A7A3167FF7F8}"/>
    <cellStyle name="Millares [0] 2 4 2 2 2 5" xfId="7694" xr:uid="{0D09EC3B-2464-48EB-8338-5B06F6E8BF91}"/>
    <cellStyle name="Millares [0] 2 4 2 2 2 5 2" xfId="10078" xr:uid="{933BCF62-6FD5-4A08-9B79-DC5F21A59E04}"/>
    <cellStyle name="Millares [0] 2 4 2 2 2 5 2 2" xfId="14863" xr:uid="{8F1CEDA6-5579-4384-A8D5-8DC07A79E207}"/>
    <cellStyle name="Millares [0] 2 4 2 2 2 5 2 2 2" xfId="24394" xr:uid="{FBE6B39A-ADA9-4680-9DD5-E366A8750F28}"/>
    <cellStyle name="Millares [0] 2 4 2 2 2 5 2 2 3" xfId="33122" xr:uid="{6909A3CB-3865-465E-A590-C6614DE1922A}"/>
    <cellStyle name="Millares [0] 2 4 2 2 2 5 2 3" xfId="19629" xr:uid="{5D85607E-EB9A-4F62-9E09-D50B7B5007AD}"/>
    <cellStyle name="Millares [0] 2 4 2 2 2 5 2 4" xfId="28493" xr:uid="{217CC533-216A-45FB-BBBE-9CEE0D51A23F}"/>
    <cellStyle name="Millares [0] 2 4 2 2 2 5 3" xfId="12469" xr:uid="{247FA906-DA12-44D8-806D-7A6F7E70E1A2}"/>
    <cellStyle name="Millares [0] 2 4 2 2 2 5 3 2" xfId="22011" xr:uid="{66E624A3-FBC0-4C73-9101-3B8821503110}"/>
    <cellStyle name="Millares [0] 2 4 2 2 2 5 3 3" xfId="30768" xr:uid="{CF788B1F-C4F4-4667-BA3B-23AF5F6CFC3F}"/>
    <cellStyle name="Millares [0] 2 4 2 2 2 5 4" xfId="17251" xr:uid="{B49DC8A2-B6A0-437F-B4C9-2DA273DE1752}"/>
    <cellStyle name="Millares [0] 2 4 2 2 2 5 5" xfId="26408" xr:uid="{90DF1158-B825-4C9F-B0EA-1532E4AF1310}"/>
    <cellStyle name="Millares [0] 2 4 2 2 2 6" xfId="8884" xr:uid="{0D6F9DE7-6700-4CAF-A45C-E07F1BAA6295}"/>
    <cellStyle name="Millares [0] 2 4 2 2 2 6 2" xfId="13665" xr:uid="{E4D94975-E277-417B-887E-E6DACC6425C4}"/>
    <cellStyle name="Millares [0] 2 4 2 2 2 6 2 2" xfId="23203" xr:uid="{4010A8B7-6121-46A7-941C-7F3699E0C6EA}"/>
    <cellStyle name="Millares [0] 2 4 2 2 2 6 2 3" xfId="31934" xr:uid="{3EF04A52-675C-443B-A960-A24A780A5251}"/>
    <cellStyle name="Millares [0] 2 4 2 2 2 6 3" xfId="18439" xr:uid="{C9144676-3D20-4F0D-B1FB-72E1DAEA503F}"/>
    <cellStyle name="Millares [0] 2 4 2 2 2 6 4" xfId="27448" xr:uid="{9153DD1C-37A7-48D2-8C6A-4F02511307B2}"/>
    <cellStyle name="Millares [0] 2 4 2 2 2 7" xfId="11275" xr:uid="{58303D9B-967C-43AF-A944-925A3C500C42}"/>
    <cellStyle name="Millares [0] 2 4 2 2 2 7 2" xfId="20821" xr:uid="{D7173CD9-6925-4363-9A90-35B16A7C634E}"/>
    <cellStyle name="Millares [0] 2 4 2 2 2 7 3" xfId="29671" xr:uid="{321D9132-E9DC-4C1F-AC6B-732A17C105EA}"/>
    <cellStyle name="Millares [0] 2 4 2 2 2 8" xfId="16062" xr:uid="{4C21512F-4B54-409B-B9E6-95E4D934F1A8}"/>
    <cellStyle name="Millares [0] 2 4 2 2 2 9" xfId="25556" xr:uid="{BD292A54-9755-4DBE-97F7-C38020A6F087}"/>
    <cellStyle name="Millares [0] 2 4 2 2 3" xfId="6591" xr:uid="{6063491C-3B79-4541-B2E6-00B6DE63C676}"/>
    <cellStyle name="Millares [0] 2 4 2 2 3 2" xfId="6882" xr:uid="{09961DB0-1714-42A2-9B3A-608FD4267D9E}"/>
    <cellStyle name="Millares [0] 2 4 2 2 3 2 2" xfId="7470" xr:uid="{F84F7644-0329-4691-AA55-F5F40EDEC158}"/>
    <cellStyle name="Millares [0] 2 4 2 2 3 2 2 2" xfId="8659" xr:uid="{15B5B181-80AD-4C3F-912E-8480221EF356}"/>
    <cellStyle name="Millares [0] 2 4 2 2 3 2 2 2 2" xfId="11046" xr:uid="{BA25FD2A-9F11-4BD4-8798-8F0E17C11AA1}"/>
    <cellStyle name="Millares [0] 2 4 2 2 3 2 2 2 2 2" xfId="15834" xr:uid="{59517F33-A458-4DB9-B167-F92676F96D2A}"/>
    <cellStyle name="Millares [0] 2 4 2 2 3 2 2 2 2 2 2" xfId="25361" xr:uid="{2055E74F-6B45-44A6-B6F1-7C2C91CDC34C}"/>
    <cellStyle name="Millares [0] 2 4 2 2 3 2 2 2 2 2 3" xfId="34089" xr:uid="{EA06F9D0-748A-49BE-9CC1-9CC448F75B7F}"/>
    <cellStyle name="Millares [0] 2 4 2 2 3 2 2 2 2 3" xfId="20595" xr:uid="{E44FE02E-48C9-498A-B568-037B6A8D2519}"/>
    <cellStyle name="Millares [0] 2 4 2 2 3 2 2 2 2 4" xfId="29453" xr:uid="{0D7F4708-F6B1-4E62-BA52-835450C1770D}"/>
    <cellStyle name="Millares [0] 2 4 2 2 3 2 2 2 3" xfId="13437" xr:uid="{A1A21CC4-4C61-4F9E-A384-0689142E7AEB}"/>
    <cellStyle name="Millares [0] 2 4 2 2 3 2 2 2 3 2" xfId="22978" xr:uid="{0EA7A921-065A-4EA5-9E1E-F688BED80F1B}"/>
    <cellStyle name="Millares [0] 2 4 2 2 3 2 2 2 3 3" xfId="31729" xr:uid="{6F8DFDC2-852B-462F-9FBF-FCD6FDA1EE75}"/>
    <cellStyle name="Millares [0] 2 4 2 2 3 2 2 2 4" xfId="18214" xr:uid="{70D952E5-67D0-4BC7-A4A8-AB355133DBAE}"/>
    <cellStyle name="Millares [0] 2 4 2 2 3 2 2 2 5" xfId="27228" xr:uid="{FE630E52-5F20-454B-8B6B-6E486FC67B8C}"/>
    <cellStyle name="Millares [0] 2 4 2 2 3 2 2 3" xfId="9852" xr:uid="{6FA73B2C-F3F9-44F8-A892-8D49B39EB444}"/>
    <cellStyle name="Millares [0] 2 4 2 2 3 2 2 3 2" xfId="14636" xr:uid="{00ED7569-3BB1-4C60-93DE-C31779A3BE5A}"/>
    <cellStyle name="Millares [0] 2 4 2 2 3 2 2 3 2 2" xfId="24170" xr:uid="{5CF73C2D-8907-4C69-A9D8-7052D0CE5B9C}"/>
    <cellStyle name="Millares [0] 2 4 2 2 3 2 2 3 2 3" xfId="32900" xr:uid="{3B411DFB-C865-4BEA-9B51-A64160B90BA9}"/>
    <cellStyle name="Millares [0] 2 4 2 2 3 2 2 3 3" xfId="19405" xr:uid="{36CA57AA-91EC-498E-9164-9F662D70B2CC}"/>
    <cellStyle name="Millares [0] 2 4 2 2 3 2 2 3 4" xfId="28293" xr:uid="{2CDC579D-4279-4D64-AA6F-91171D2FFDD5}"/>
    <cellStyle name="Millares [0] 2 4 2 2 3 2 2 4" xfId="12243" xr:uid="{2BF0C789-DFA6-4A33-8B79-F02920251867}"/>
    <cellStyle name="Millares [0] 2 4 2 2 3 2 2 4 2" xfId="21787" xr:uid="{FB291E46-16DC-4DE4-A221-D44B3E5F1941}"/>
    <cellStyle name="Millares [0] 2 4 2 2 3 2 2 4 3" xfId="30570" xr:uid="{5623C61A-6167-4EDA-9270-38995E14C342}"/>
    <cellStyle name="Millares [0] 2 4 2 2 3 2 2 5" xfId="17027" xr:uid="{062368ED-2CD9-4A9A-BC2E-5D0F9C2C68D7}"/>
    <cellStyle name="Millares [0] 2 4 2 2 3 2 2 6" xfId="26228" xr:uid="{58D06874-3F89-4A3D-BE4F-BF4356091349}"/>
    <cellStyle name="Millares [0] 2 4 2 2 3 2 3" xfId="8067" xr:uid="{B40EF87B-DDB5-4E30-A606-00E27495D0B8}"/>
    <cellStyle name="Millares [0] 2 4 2 2 3 2 3 2" xfId="10453" xr:uid="{C309C71B-09DE-4CAE-A118-3613BAD849EC}"/>
    <cellStyle name="Millares [0] 2 4 2 2 3 2 3 2 2" xfId="15239" xr:uid="{38526CBC-08EE-47FB-B013-A9A3AA0A0726}"/>
    <cellStyle name="Millares [0] 2 4 2 2 3 2 3 2 2 2" xfId="24766" xr:uid="{5A2D7ECD-B8F7-43EC-B98C-1BED575C8142}"/>
    <cellStyle name="Millares [0] 2 4 2 2 3 2 3 2 2 3" xfId="33494" xr:uid="{6DE9EF0A-D968-4E00-B777-BEC68CD150F5}"/>
    <cellStyle name="Millares [0] 2 4 2 2 3 2 3 2 3" xfId="20000" xr:uid="{2EDBA0D3-3005-40AB-98C3-B59A5515E1BF}"/>
    <cellStyle name="Millares [0] 2 4 2 2 3 2 3 2 4" xfId="28864" xr:uid="{CD91FDFB-7117-4957-B5F6-30C4D23B4452}"/>
    <cellStyle name="Millares [0] 2 4 2 2 3 2 3 3" xfId="12844" xr:uid="{3BBABDFD-262E-425E-8981-AF5C31A04C10}"/>
    <cellStyle name="Millares [0] 2 4 2 2 3 2 3 3 2" xfId="22383" xr:uid="{AC5328B9-D254-42C7-8AE0-AF9F34505935}"/>
    <cellStyle name="Millares [0] 2 4 2 2 3 2 3 3 3" xfId="31140" xr:uid="{A8CF6CDF-A78C-41BC-8F89-C3F8ACD7DA05}"/>
    <cellStyle name="Millares [0] 2 4 2 2 3 2 3 4" xfId="17621" xr:uid="{06575D53-8C67-43D7-B1DF-AE9A431027FE}"/>
    <cellStyle name="Millares [0] 2 4 2 2 3 2 3 5" xfId="26685" xr:uid="{064B7F68-59CE-46E1-A511-BCFC757B06DA}"/>
    <cellStyle name="Millares [0] 2 4 2 2 3 2 4" xfId="9260" xr:uid="{81F01FC2-94C3-4A62-856D-DC776AC1F0BA}"/>
    <cellStyle name="Millares [0] 2 4 2 2 3 2 4 2" xfId="14041" xr:uid="{DE84E1DE-4384-4910-8C4D-C41EEA043CAD}"/>
    <cellStyle name="Millares [0] 2 4 2 2 3 2 4 2 2" xfId="23575" xr:uid="{597E4785-6E4A-4CE1-9A3C-AD41564027EF}"/>
    <cellStyle name="Millares [0] 2 4 2 2 3 2 4 2 3" xfId="32305" xr:uid="{518C546F-87B7-4BA4-B724-B2FE8A650193}"/>
    <cellStyle name="Millares [0] 2 4 2 2 3 2 4 3" xfId="18810" xr:uid="{EF6BEEFA-8570-404F-A9E4-4BC7621927E7}"/>
    <cellStyle name="Millares [0] 2 4 2 2 3 2 4 4" xfId="27750" xr:uid="{0856FC4B-E193-4B2D-9F3A-6B018E0A8A56}"/>
    <cellStyle name="Millares [0] 2 4 2 2 3 2 5" xfId="11651" xr:uid="{5065F0F5-9F2F-466D-8A3D-CFC144FA7888}"/>
    <cellStyle name="Millares [0] 2 4 2 2 3 2 5 2" xfId="21192" xr:uid="{AFDE2B6B-4CC7-4331-81F4-DCE7EB2F08BF}"/>
    <cellStyle name="Millares [0] 2 4 2 2 3 2 5 3" xfId="30022" xr:uid="{86CA5EBE-2C05-45F0-A5D5-9C98BEE660F5}"/>
    <cellStyle name="Millares [0] 2 4 2 2 3 2 6" xfId="16434" xr:uid="{94A1E66C-27A4-4920-AE51-6A94C6776254}"/>
    <cellStyle name="Millares [0] 2 4 2 2 3 2 7" xfId="25799" xr:uid="{642DEC3C-CBCC-43CD-8227-87E901A44E4A}"/>
    <cellStyle name="Millares [0] 2 4 2 2 3 3" xfId="7174" xr:uid="{77B05CBF-BC0A-432A-B18F-B0273C3DFFBF}"/>
    <cellStyle name="Millares [0] 2 4 2 2 3 3 2" xfId="8363" xr:uid="{7AE13A3E-D6E3-4566-90C3-E5A40CB82C26}"/>
    <cellStyle name="Millares [0] 2 4 2 2 3 3 2 2" xfId="10750" xr:uid="{37302D07-B3C3-4358-AC64-1A51B0CEFA0F}"/>
    <cellStyle name="Millares [0] 2 4 2 2 3 3 2 2 2" xfId="15537" xr:uid="{D4A83495-D712-433F-8C18-0F3FB1A12BB1}"/>
    <cellStyle name="Millares [0] 2 4 2 2 3 3 2 2 2 2" xfId="25064" xr:uid="{3FC12216-13FE-4D1D-A4AE-EE6247426211}"/>
    <cellStyle name="Millares [0] 2 4 2 2 3 3 2 2 2 3" xfId="33792" xr:uid="{51245965-180A-4E54-9CA2-321FEE52537A}"/>
    <cellStyle name="Millares [0] 2 4 2 2 3 3 2 2 3" xfId="20298" xr:uid="{9C6227F3-D008-46D4-A4F0-8E47AC0E2294}"/>
    <cellStyle name="Millares [0] 2 4 2 2 3 3 2 2 4" xfId="29156" xr:uid="{1E843A3A-057E-4165-A9BA-AA10D1A639EF}"/>
    <cellStyle name="Millares [0] 2 4 2 2 3 3 2 3" xfId="13141" xr:uid="{1315C6DC-6D7C-43D4-833A-F36A84D3087D}"/>
    <cellStyle name="Millares [0] 2 4 2 2 3 3 2 3 2" xfId="22681" xr:uid="{DBF4695E-6FE9-4061-AB17-0CAFCD8526BD}"/>
    <cellStyle name="Millares [0] 2 4 2 2 3 3 2 3 3" xfId="31432" xr:uid="{7858DB13-9E9A-4BBE-9280-0D71D884737A}"/>
    <cellStyle name="Millares [0] 2 4 2 2 3 3 2 4" xfId="17918" xr:uid="{42860128-2101-43CD-BEA0-2D1DB2ED3520}"/>
    <cellStyle name="Millares [0] 2 4 2 2 3 3 2 5" xfId="26951" xr:uid="{4498C461-25CA-4201-A401-50CCC6287242}"/>
    <cellStyle name="Millares [0] 2 4 2 2 3 3 3" xfId="9556" xr:uid="{415B05ED-87FF-4745-B225-96CF5C3EA646}"/>
    <cellStyle name="Millares [0] 2 4 2 2 3 3 3 2" xfId="14339" xr:uid="{B213C40D-9584-4E0E-8E53-B60839C35EA8}"/>
    <cellStyle name="Millares [0] 2 4 2 2 3 3 3 2 2" xfId="23873" xr:uid="{0F403704-051D-4D89-AC50-3E4D38235CD3}"/>
    <cellStyle name="Millares [0] 2 4 2 2 3 3 3 2 3" xfId="32603" xr:uid="{6C2F58AB-CC9F-4230-9171-3CD499446566}"/>
    <cellStyle name="Millares [0] 2 4 2 2 3 3 3 3" xfId="19108" xr:uid="{E94EE9E7-8AF3-4481-9E1C-1F607CD501B4}"/>
    <cellStyle name="Millares [0] 2 4 2 2 3 3 3 4" xfId="28016" xr:uid="{8539F1BC-B8CC-4813-9042-2375862E3AB9}"/>
    <cellStyle name="Millares [0] 2 4 2 2 3 3 4" xfId="11947" xr:uid="{94244478-043A-4324-87C1-911E8C36100A}"/>
    <cellStyle name="Millares [0] 2 4 2 2 3 3 4 2" xfId="21490" xr:uid="{9F54CD80-4F5A-4A0B-8990-3C0CC703A363}"/>
    <cellStyle name="Millares [0] 2 4 2 2 3 3 4 3" xfId="30293" xr:uid="{91AAEACA-92A4-4D39-A280-D7F1FD7B4EA8}"/>
    <cellStyle name="Millares [0] 2 4 2 2 3 3 5" xfId="16731" xr:uid="{78AC27B2-8C33-4B2C-995A-360E11D49A09}"/>
    <cellStyle name="Millares [0] 2 4 2 2 3 3 6" xfId="26002" xr:uid="{949A7C49-8B5E-4AAE-995E-E2C1980BBEEA}"/>
    <cellStyle name="Millares [0] 2 4 2 2 3 4" xfId="7768" xr:uid="{F9B85E76-0F58-492B-89A6-7391766AB2D2}"/>
    <cellStyle name="Millares [0] 2 4 2 2 3 4 2" xfId="10154" xr:uid="{B98FC29A-D283-4C10-85A7-91BE2D20C762}"/>
    <cellStyle name="Millares [0] 2 4 2 2 3 4 2 2" xfId="14939" xr:uid="{57F72A12-27B2-49AE-B757-A8A4EF974DFC}"/>
    <cellStyle name="Millares [0] 2 4 2 2 3 4 2 2 2" xfId="24469" xr:uid="{A9A06490-69C4-46A9-882C-2EC315ADAE39}"/>
    <cellStyle name="Millares [0] 2 4 2 2 3 4 2 2 3" xfId="33197" xr:uid="{A9E02EB5-72CB-4350-8AC1-909073B0B550}"/>
    <cellStyle name="Millares [0] 2 4 2 2 3 4 2 3" xfId="19703" xr:uid="{42AD9DE5-D933-4B6B-8DBB-5778F99E33AA}"/>
    <cellStyle name="Millares [0] 2 4 2 2 3 4 2 4" xfId="28567" xr:uid="{7A453EFB-9BE4-416B-8F48-C0C3E73815D1}"/>
    <cellStyle name="Millares [0] 2 4 2 2 3 4 3" xfId="12545" xr:uid="{5C4B258B-A02C-49E8-AEF3-B8CD030F5F51}"/>
    <cellStyle name="Millares [0] 2 4 2 2 3 4 3 2" xfId="22086" xr:uid="{F24F1CD9-62F9-4B77-9174-86350DE3935A}"/>
    <cellStyle name="Millares [0] 2 4 2 2 3 4 3 3" xfId="30843" xr:uid="{8D595B64-3F86-476F-AF3F-A5E2877E05D5}"/>
    <cellStyle name="Millares [0] 2 4 2 2 3 4 4" xfId="17325" xr:uid="{98B3D17C-D7EE-4260-BC59-78B6AA936818}"/>
    <cellStyle name="Millares [0] 2 4 2 2 3 4 5" xfId="26459" xr:uid="{A647CF2A-7EA3-454A-B7A4-4F7359E046B9}"/>
    <cellStyle name="Millares [0] 2 4 2 2 3 5" xfId="8960" xr:uid="{2B97C6BC-E46A-42B2-ACD6-E163AB3A99E2}"/>
    <cellStyle name="Millares [0] 2 4 2 2 3 5 2" xfId="13741" xr:uid="{FC451D5C-71D6-400F-8EDB-990687CC70A0}"/>
    <cellStyle name="Millares [0] 2 4 2 2 3 5 2 2" xfId="23278" xr:uid="{7FAEAB73-0CCC-4AF8-8F7B-5D518479C905}"/>
    <cellStyle name="Millares [0] 2 4 2 2 3 5 2 3" xfId="32009" xr:uid="{E1346EE1-339A-4074-887E-A68FFAD5ECAA}"/>
    <cellStyle name="Millares [0] 2 4 2 2 3 5 3" xfId="18513" xr:uid="{A607567C-8838-4F36-A572-026ED6EAA8E2}"/>
    <cellStyle name="Millares [0] 2 4 2 2 3 5 4" xfId="27505" xr:uid="{1D722ADB-3C08-4618-9958-F98A141340CA}"/>
    <cellStyle name="Millares [0] 2 4 2 2 3 6" xfId="11352" xr:uid="{B3670843-AAC2-41DD-937E-CAEBEF890B3A}"/>
    <cellStyle name="Millares [0] 2 4 2 2 3 6 2" xfId="20896" xr:uid="{01B1144F-F85E-4DC2-BFE3-D18B2CA37D19}"/>
    <cellStyle name="Millares [0] 2 4 2 2 3 6 3" xfId="29746" xr:uid="{4B0FB165-28EC-4CAB-85F7-C0C5F37DDF58}"/>
    <cellStyle name="Millares [0] 2 4 2 2 3 7" xfId="16137" xr:uid="{349BCD84-71B9-43F6-BF71-B0DFBD471CB7}"/>
    <cellStyle name="Millares [0] 2 4 2 2 3 8" xfId="25607" xr:uid="{A1EC672D-7633-4FFA-ACB9-FC7ED194435B}"/>
    <cellStyle name="Millares [0] 2 4 2 2 4" xfId="6736" xr:uid="{368FC376-0187-407E-8DE9-D6E9F760E9F4}"/>
    <cellStyle name="Millares [0] 2 4 2 2 4 2" xfId="7322" xr:uid="{9CE8D85E-7A81-43E5-978A-02D67CACD81B}"/>
    <cellStyle name="Millares [0] 2 4 2 2 4 2 2" xfId="8511" xr:uid="{7310B78C-579B-4D3C-A47B-B31AD0D830E8}"/>
    <cellStyle name="Millares [0] 2 4 2 2 4 2 2 2" xfId="10898" xr:uid="{1743A439-62E4-477E-861F-40D264F0DD58}"/>
    <cellStyle name="Millares [0] 2 4 2 2 4 2 2 2 2" xfId="15686" xr:uid="{255A1A33-5171-43EA-9C9D-28429E110D6C}"/>
    <cellStyle name="Millares [0] 2 4 2 2 4 2 2 2 2 2" xfId="25213" xr:uid="{CF2879C9-4D56-4B8C-ABE6-A7004191DE97}"/>
    <cellStyle name="Millares [0] 2 4 2 2 4 2 2 2 2 3" xfId="33941" xr:uid="{AFC0CA57-A0CC-4B47-ABAB-6592F707F028}"/>
    <cellStyle name="Millares [0] 2 4 2 2 4 2 2 2 3" xfId="20447" xr:uid="{51AA5DE6-A848-40B6-B16E-46BB51C42A58}"/>
    <cellStyle name="Millares [0] 2 4 2 2 4 2 2 2 4" xfId="29305" xr:uid="{032A595D-7021-4F67-B4E5-631125F05E64}"/>
    <cellStyle name="Millares [0] 2 4 2 2 4 2 2 3" xfId="13289" xr:uid="{F08D766F-D795-4F89-BF80-1082F8F0D1DA}"/>
    <cellStyle name="Millares [0] 2 4 2 2 4 2 2 3 2" xfId="22830" xr:uid="{4BC73A36-1871-430A-A4C4-D1CFC239202C}"/>
    <cellStyle name="Millares [0] 2 4 2 2 4 2 2 3 3" xfId="31581" xr:uid="{956E3D24-39F5-4674-9251-1D7F69E5A031}"/>
    <cellStyle name="Millares [0] 2 4 2 2 4 2 2 4" xfId="18066" xr:uid="{0C1DE8C0-C70C-495F-9A00-D3DEF68AA49C}"/>
    <cellStyle name="Millares [0] 2 4 2 2 4 2 2 5" xfId="27085" xr:uid="{1B3C56F9-25F8-4749-9B92-0FCF32260398}"/>
    <cellStyle name="Millares [0] 2 4 2 2 4 2 3" xfId="9704" xr:uid="{A570334A-A31B-4643-9F00-FAEF2ACB0BF9}"/>
    <cellStyle name="Millares [0] 2 4 2 2 4 2 3 2" xfId="14488" xr:uid="{D4D8BFCB-8DD5-4C7D-8CD4-CB5166FE6735}"/>
    <cellStyle name="Millares [0] 2 4 2 2 4 2 3 2 2" xfId="24022" xr:uid="{A1664EA8-B58A-4C22-9569-29C0256C80FC}"/>
    <cellStyle name="Millares [0] 2 4 2 2 4 2 3 2 3" xfId="32752" xr:uid="{19A4B6AC-07A7-40E7-B752-747590613518}"/>
    <cellStyle name="Millares [0] 2 4 2 2 4 2 3 3" xfId="19257" xr:uid="{96A428DE-34AF-44FC-B429-AD6837FB4C66}"/>
    <cellStyle name="Millares [0] 2 4 2 2 4 2 3 4" xfId="28150" xr:uid="{E48FDB0D-A619-471F-A293-A2227B88F80A}"/>
    <cellStyle name="Millares [0] 2 4 2 2 4 2 4" xfId="12095" xr:uid="{3627DE7E-9D47-4353-9B75-726E54EA0AF0}"/>
    <cellStyle name="Millares [0] 2 4 2 2 4 2 4 2" xfId="21639" xr:uid="{9770514B-F022-4A7E-BC33-51E1060FD769}"/>
    <cellStyle name="Millares [0] 2 4 2 2 4 2 4 3" xfId="30427" xr:uid="{6025A4DB-0EF2-4612-8508-76C29708647A}"/>
    <cellStyle name="Millares [0] 2 4 2 2 4 2 5" xfId="16879" xr:uid="{1ADED299-5925-4B97-9CD1-065564705DBA}"/>
    <cellStyle name="Millares [0] 2 4 2 2 4 2 6" xfId="26105" xr:uid="{981EB2DB-78FC-4CBB-873A-033DBAD2E24D}"/>
    <cellStyle name="Millares [0] 2 4 2 2 4 3" xfId="7919" xr:uid="{7DA07BB4-4A76-4523-AE59-FC5815BDCA5D}"/>
    <cellStyle name="Millares [0] 2 4 2 2 4 3 2" xfId="10305" xr:uid="{CD37707F-6A53-4ACE-80AB-FA3335F18258}"/>
    <cellStyle name="Millares [0] 2 4 2 2 4 3 2 2" xfId="15091" xr:uid="{6E4EB6AE-EE65-4F5C-8D78-9E7E5DCFC65F}"/>
    <cellStyle name="Millares [0] 2 4 2 2 4 3 2 2 2" xfId="24618" xr:uid="{B18833B1-5118-4892-A1EA-8DB1C10A9637}"/>
    <cellStyle name="Millares [0] 2 4 2 2 4 3 2 2 3" xfId="33346" xr:uid="{8651DC32-94CA-4AAD-ACA4-801C2FB99C16}"/>
    <cellStyle name="Millares [0] 2 4 2 2 4 3 2 3" xfId="19852" xr:uid="{18C7BDBD-C22A-4837-BF04-3306C8C560D7}"/>
    <cellStyle name="Millares [0] 2 4 2 2 4 3 2 4" xfId="28716" xr:uid="{0891AE79-59D6-4F62-ACB0-4233689D86B0}"/>
    <cellStyle name="Millares [0] 2 4 2 2 4 3 3" xfId="12696" xr:uid="{886C6E88-1D2A-489F-B141-953C18EB0301}"/>
    <cellStyle name="Millares [0] 2 4 2 2 4 3 3 2" xfId="22235" xr:uid="{A6490452-4FA0-400C-9312-8E41ADB048E5}"/>
    <cellStyle name="Millares [0] 2 4 2 2 4 3 3 3" xfId="30992" xr:uid="{FE90BC6D-EF9F-4E3F-946E-B5BEBF359990}"/>
    <cellStyle name="Millares [0] 2 4 2 2 4 3 4" xfId="17473" xr:uid="{F96D7001-DFE5-4591-BEAF-A6CEA4B5BE9E}"/>
    <cellStyle name="Millares [0] 2 4 2 2 4 3 5" xfId="26562" xr:uid="{465241E3-4845-4853-8F8F-1170C3BA5EE0}"/>
    <cellStyle name="Millares [0] 2 4 2 2 4 4" xfId="9112" xr:uid="{F7A9561D-B14C-46B2-A1BB-974D5E97631B}"/>
    <cellStyle name="Millares [0] 2 4 2 2 4 4 2" xfId="13893" xr:uid="{1AEDFB90-A512-42B0-A7A6-4B06BF684807}"/>
    <cellStyle name="Millares [0] 2 4 2 2 4 4 2 2" xfId="23427" xr:uid="{9EA01BF2-9A5B-4CF2-80B9-A0B88F669F14}"/>
    <cellStyle name="Millares [0] 2 4 2 2 4 4 2 3" xfId="32157" xr:uid="{8A2F85DC-42E4-4953-8647-88B725582119}"/>
    <cellStyle name="Millares [0] 2 4 2 2 4 4 3" xfId="18662" xr:uid="{1291C21D-0C55-4C62-A67D-20F3ED092B4A}"/>
    <cellStyle name="Millares [0] 2 4 2 2 4 4 4" xfId="27627" xr:uid="{B60DAA8D-C40B-4855-8AAA-0569F8AF2C1C}"/>
    <cellStyle name="Millares [0] 2 4 2 2 4 5" xfId="11503" xr:uid="{F25FB7CC-06CD-4D05-BAFD-13938ADD8A5E}"/>
    <cellStyle name="Millares [0] 2 4 2 2 4 5 2" xfId="21044" xr:uid="{464E807F-AB7F-497D-B1B6-85E8326BD3ED}"/>
    <cellStyle name="Millares [0] 2 4 2 2 4 5 3" xfId="29879" xr:uid="{DEDBA3BE-C0DA-4A81-B81D-7746135E04AF}"/>
    <cellStyle name="Millares [0] 2 4 2 2 4 6" xfId="16286" xr:uid="{28BB8DD2-461E-4A59-8910-9E9FF2E775F4}"/>
    <cellStyle name="Millares [0] 2 4 2 2 4 7" xfId="25702" xr:uid="{9132F506-0185-4E73-B0B2-98AF92C80CFE}"/>
    <cellStyle name="Millares [0] 2 4 2 2 5" xfId="7029" xr:uid="{FC529680-AED9-4DF4-A33A-15A930963E99}"/>
    <cellStyle name="Millares [0] 2 4 2 2 5 2" xfId="8216" xr:uid="{5378F9E6-D6DF-41B3-ADBB-9C5E320FA15F}"/>
    <cellStyle name="Millares [0] 2 4 2 2 5 2 2" xfId="10603" xr:uid="{6F501073-4AB2-4B7D-82C1-B71912447E09}"/>
    <cellStyle name="Millares [0] 2 4 2 2 5 2 2 2" xfId="15389" xr:uid="{0DDE9F0B-2445-4EA6-9959-A160B4E7DA0D}"/>
    <cellStyle name="Millares [0] 2 4 2 2 5 2 2 2 2" xfId="24916" xr:uid="{7640702C-54C8-496F-92CF-1538C379F356}"/>
    <cellStyle name="Millares [0] 2 4 2 2 5 2 2 2 3" xfId="33644" xr:uid="{430EB525-0E16-413F-B18B-5A9E507B507D}"/>
    <cellStyle name="Millares [0] 2 4 2 2 5 2 2 3" xfId="20150" xr:uid="{088591F7-E1DF-4216-A009-79873A2F75A3}"/>
    <cellStyle name="Millares [0] 2 4 2 2 5 2 2 4" xfId="29008" xr:uid="{B2EEE273-26E1-4007-9E7E-EFE834892D70}"/>
    <cellStyle name="Millares [0] 2 4 2 2 5 2 3" xfId="12994" xr:uid="{D2172318-806A-4DB3-98AD-0A259FFC0568}"/>
    <cellStyle name="Millares [0] 2 4 2 2 5 2 3 2" xfId="22533" xr:uid="{2104F8D6-97D7-4572-92DB-02D95188F2FC}"/>
    <cellStyle name="Millares [0] 2 4 2 2 5 2 3 3" xfId="31284" xr:uid="{8B590E07-D6D9-461D-8435-4F9658332EEB}"/>
    <cellStyle name="Millares [0] 2 4 2 2 5 2 4" xfId="17771" xr:uid="{826168B5-74CE-447B-B262-FDAB2A761D81}"/>
    <cellStyle name="Millares [0] 2 4 2 2 5 2 5" xfId="26810" xr:uid="{D2BE81AB-D35D-4A8B-A5A7-EAFB512EBCCE}"/>
    <cellStyle name="Millares [0] 2 4 2 2 5 3" xfId="9409" xr:uid="{694B6294-3522-4511-8338-117924007C0D}"/>
    <cellStyle name="Millares [0] 2 4 2 2 5 3 2" xfId="14191" xr:uid="{A098F85E-A384-4673-AF68-9D2E3D321AE2}"/>
    <cellStyle name="Millares [0] 2 4 2 2 5 3 2 2" xfId="23725" xr:uid="{A39502C0-3E76-4D65-A172-1F4CF3A9DD9F}"/>
    <cellStyle name="Millares [0] 2 4 2 2 5 3 2 3" xfId="32455" xr:uid="{6A39F252-CE4F-401C-BAAF-45AC37C58E8E}"/>
    <cellStyle name="Millares [0] 2 4 2 2 5 3 3" xfId="18960" xr:uid="{53001D77-BC1A-4110-B694-69D913DF465B}"/>
    <cellStyle name="Millares [0] 2 4 2 2 5 3 4" xfId="27875" xr:uid="{FEDB2ECA-6A82-4669-97DD-DED796B12768}"/>
    <cellStyle name="Millares [0] 2 4 2 2 5 4" xfId="11800" xr:uid="{8A75A3F8-4A46-445E-9FBB-8737165F171C}"/>
    <cellStyle name="Millares [0] 2 4 2 2 5 4 2" xfId="21342" xr:uid="{ABBC1DC0-15D2-411D-9922-687D6F678AD2}"/>
    <cellStyle name="Millares [0] 2 4 2 2 5 4 3" xfId="30152" xr:uid="{8937917A-FFDE-4D7F-9148-4E1535B5BE55}"/>
    <cellStyle name="Millares [0] 2 4 2 2 5 5" xfId="16584" xr:uid="{A84B4475-85A9-4545-A6EA-09866BCBCAA1}"/>
    <cellStyle name="Millares [0] 2 4 2 2 5 6" xfId="25904" xr:uid="{D8BC042B-BACC-46AB-8F9E-96F456AD1AF4}"/>
    <cellStyle name="Millares [0] 2 4 2 2 6" xfId="7619" xr:uid="{8F8959D4-EF5F-4CCF-A434-78B5522D0323}"/>
    <cellStyle name="Millares [0] 2 4 2 2 6 2" xfId="10003" xr:uid="{AD9632B9-A1BF-4CAB-95DD-0AEF1B7DA112}"/>
    <cellStyle name="Millares [0] 2 4 2 2 6 2 2" xfId="14788" xr:uid="{F08FC3A1-3EDB-47A2-9DD8-BFC910DEC64A}"/>
    <cellStyle name="Millares [0] 2 4 2 2 6 2 2 2" xfId="24321" xr:uid="{38986F19-F888-490D-9316-FDAFF0974550}"/>
    <cellStyle name="Millares [0] 2 4 2 2 6 2 2 3" xfId="33049" xr:uid="{65D8DDBE-41F1-4FCB-B045-074A57A47B08}"/>
    <cellStyle name="Millares [0] 2 4 2 2 6 2 3" xfId="19556" xr:uid="{E917F78E-8FE1-4A84-8825-B8A616D71238}"/>
    <cellStyle name="Millares [0] 2 4 2 2 6 2 4" xfId="28427" xr:uid="{BD823803-7EBD-44E2-9DE8-A1BD212C7844}"/>
    <cellStyle name="Millares [0] 2 4 2 2 6 3" xfId="12394" xr:uid="{0FBFD476-6153-490D-8B17-6976B32DAC8A}"/>
    <cellStyle name="Millares [0] 2 4 2 2 6 3 2" xfId="21938" xr:uid="{3120E54F-D821-4205-A0E8-7CA87B91ED48}"/>
    <cellStyle name="Millares [0] 2 4 2 2 6 3 3" xfId="30702" xr:uid="{F1FADF55-6D81-49B7-B1D2-C75FDC00BF21}"/>
    <cellStyle name="Millares [0] 2 4 2 2 6 4" xfId="17178" xr:uid="{FF0508C5-3982-4919-B6EB-42CB2DEF568E}"/>
    <cellStyle name="Millares [0] 2 4 2 2 6 5" xfId="26356" xr:uid="{CD1FA930-CD1B-4982-91A1-1F93872F1DF2}"/>
    <cellStyle name="Millares [0] 2 4 2 2 7" xfId="8809" xr:uid="{C4E76696-E9BD-4337-AA82-0CCF9F7FB484}"/>
    <cellStyle name="Millares [0] 2 4 2 2 7 2" xfId="13590" xr:uid="{B6341493-DC8F-4DA3-8AF6-FD82EF0F944D}"/>
    <cellStyle name="Millares [0] 2 4 2 2 7 2 2" xfId="23130" xr:uid="{53B4A3ED-0DBB-4A1A-8AC7-195CE7D2C27D}"/>
    <cellStyle name="Millares [0] 2 4 2 2 7 2 3" xfId="31866" xr:uid="{A9D49E8C-124D-43EC-A573-37463FD3A415}"/>
    <cellStyle name="Millares [0] 2 4 2 2 7 3" xfId="18366" xr:uid="{C33CFA4A-EBE5-4018-800C-178A0BADB60E}"/>
    <cellStyle name="Millares [0] 2 4 2 2 7 4" xfId="27377" xr:uid="{F7875C8D-AECC-46F6-83A2-284F6A727356}"/>
    <cellStyle name="Millares [0] 2 4 2 2 8" xfId="11200" xr:uid="{CC0E4BBC-F4AF-447C-B08C-5EE45AB3345E}"/>
    <cellStyle name="Millares [0] 2 4 2 2 8 2" xfId="20748" xr:uid="{6600CE16-241C-48F1-9B8F-CA25763A160D}"/>
    <cellStyle name="Millares [0] 2 4 2 2 8 3" xfId="29601" xr:uid="{45B15023-DCA5-41C6-B2D6-4E1FE8C14E5B}"/>
    <cellStyle name="Millares [0] 2 4 2 2 9" xfId="15989" xr:uid="{91336498-389C-4F9C-B761-478FE937B91D}"/>
    <cellStyle name="Millares [0] 2 4 2 3" xfId="6496" xr:uid="{010B5AAE-A1FF-477D-8334-65C60087753F}"/>
    <cellStyle name="Millares [0] 2 4 2 3 2" xfId="6630" xr:uid="{56173714-90B1-4B6B-851C-A41A5A3D47D8}"/>
    <cellStyle name="Millares [0] 2 4 2 3 2 2" xfId="6919" xr:uid="{C92B9F75-E938-4333-8DE8-3B3CFA784A59}"/>
    <cellStyle name="Millares [0] 2 4 2 3 2 2 2" xfId="7507" xr:uid="{82AF31E3-5E6C-4ADA-ABDE-1B2EC0909851}"/>
    <cellStyle name="Millares [0] 2 4 2 3 2 2 2 2" xfId="8696" xr:uid="{D1A4C334-A9B5-4701-9547-FCC54640CC6C}"/>
    <cellStyle name="Millares [0] 2 4 2 3 2 2 2 2 2" xfId="11083" xr:uid="{4703A9BC-3D0D-45F9-88DF-650885ACDBC9}"/>
    <cellStyle name="Millares [0] 2 4 2 3 2 2 2 2 2 2" xfId="15871" xr:uid="{5CE8790B-9715-42BD-9D2D-7039DD5F65CF}"/>
    <cellStyle name="Millares [0] 2 4 2 3 2 2 2 2 2 2 2" xfId="25398" xr:uid="{A18C6419-D3EC-4A8C-83CC-F1533155B656}"/>
    <cellStyle name="Millares [0] 2 4 2 3 2 2 2 2 2 2 3" xfId="34126" xr:uid="{30554E40-34DE-4003-AD28-C527BCE96C97}"/>
    <cellStyle name="Millares [0] 2 4 2 3 2 2 2 2 2 3" xfId="20632" xr:uid="{076A2B07-6915-47D7-A85D-BB7D6E37E05D}"/>
    <cellStyle name="Millares [0] 2 4 2 3 2 2 2 2 2 4" xfId="29490" xr:uid="{F19C9591-4240-4A45-B50B-68E8035E1A17}"/>
    <cellStyle name="Millares [0] 2 4 2 3 2 2 2 2 3" xfId="13474" xr:uid="{326E8C70-D071-4C36-9815-9559B96D46DA}"/>
    <cellStyle name="Millares [0] 2 4 2 3 2 2 2 2 3 2" xfId="23015" xr:uid="{ABDB287E-A154-4813-B8DD-3C2E3393CB47}"/>
    <cellStyle name="Millares [0] 2 4 2 3 2 2 2 2 3 3" xfId="31766" xr:uid="{B7B7D553-CCA1-46A6-9473-71C1AE823822}"/>
    <cellStyle name="Millares [0] 2 4 2 3 2 2 2 2 4" xfId="18251" xr:uid="{4AB559CB-CB3C-4A81-882B-D2C99C1D6216}"/>
    <cellStyle name="Millares [0] 2 4 2 3 2 2 2 2 5" xfId="27265" xr:uid="{73A45BFB-0F42-4DA5-8912-3FD9A3BD66AB}"/>
    <cellStyle name="Millares [0] 2 4 2 3 2 2 2 3" xfId="9889" xr:uid="{314FA3F9-463F-4B0D-943B-AD23C6D489DD}"/>
    <cellStyle name="Millares [0] 2 4 2 3 2 2 2 3 2" xfId="14673" xr:uid="{D1637E0F-9772-4D9A-A212-E03EC1E67F0D}"/>
    <cellStyle name="Millares [0] 2 4 2 3 2 2 2 3 2 2" xfId="24207" xr:uid="{5F3ABAEA-CC51-431D-B9D5-59C9A31FB836}"/>
    <cellStyle name="Millares [0] 2 4 2 3 2 2 2 3 2 3" xfId="32937" xr:uid="{967AF80A-CC8B-470E-A542-A3AFA358E32C}"/>
    <cellStyle name="Millares [0] 2 4 2 3 2 2 2 3 3" xfId="19442" xr:uid="{A76205FC-F2B0-4204-BB60-96FDF3BD6E10}"/>
    <cellStyle name="Millares [0] 2 4 2 3 2 2 2 3 4" xfId="28330" xr:uid="{C347C58E-CC4C-449F-A658-0D7CA8AF67D2}"/>
    <cellStyle name="Millares [0] 2 4 2 3 2 2 2 4" xfId="12280" xr:uid="{7BD77974-21DE-4FFE-A35F-E1282A9228B8}"/>
    <cellStyle name="Millares [0] 2 4 2 3 2 2 2 4 2" xfId="21824" xr:uid="{8135EB37-A24F-49A7-97A7-4456EDF0A101}"/>
    <cellStyle name="Millares [0] 2 4 2 3 2 2 2 4 3" xfId="30607" xr:uid="{6BD5EE90-69E9-4F89-9A43-72BC2701F2F7}"/>
    <cellStyle name="Millares [0] 2 4 2 3 2 2 2 5" xfId="17064" xr:uid="{563AF042-33AB-4F51-A76C-C3972A3A9E0F}"/>
    <cellStyle name="Millares [0] 2 4 2 3 2 2 2 6" xfId="26260" xr:uid="{28E029EE-AB59-437E-84E1-991024AC38E7}"/>
    <cellStyle name="Millares [0] 2 4 2 3 2 2 3" xfId="8104" xr:uid="{41E8818D-8755-4AB3-83F2-1816FC31124B}"/>
    <cellStyle name="Millares [0] 2 4 2 3 2 2 3 2" xfId="10490" xr:uid="{6E2CB83A-7698-4E6C-A5A0-19AE13B9E8F0}"/>
    <cellStyle name="Millares [0] 2 4 2 3 2 2 3 2 2" xfId="15276" xr:uid="{C7CBD667-09CB-4FCF-A2D8-D1CF8FA79E0A}"/>
    <cellStyle name="Millares [0] 2 4 2 3 2 2 3 2 2 2" xfId="24803" xr:uid="{B9C40D77-C45A-40C3-B4B0-D2F4E42677C0}"/>
    <cellStyle name="Millares [0] 2 4 2 3 2 2 3 2 2 3" xfId="33531" xr:uid="{A1990C5E-0006-4E97-ADE0-03645EBD1457}"/>
    <cellStyle name="Millares [0] 2 4 2 3 2 2 3 2 3" xfId="20037" xr:uid="{DE90DB20-87B9-4BBA-81EA-6B102EFE9466}"/>
    <cellStyle name="Millares [0] 2 4 2 3 2 2 3 2 4" xfId="28901" xr:uid="{480EAC01-2029-4F31-A3E2-B8F871554B2F}"/>
    <cellStyle name="Millares [0] 2 4 2 3 2 2 3 3" xfId="12881" xr:uid="{460C5E89-7661-4AD8-AEC8-B9EB8E16AB12}"/>
    <cellStyle name="Millares [0] 2 4 2 3 2 2 3 3 2" xfId="22420" xr:uid="{B6B2C300-10EE-4922-82DF-17CFF9DA4F9D}"/>
    <cellStyle name="Millares [0] 2 4 2 3 2 2 3 3 3" xfId="31177" xr:uid="{7D1F3C2C-3540-4BFB-B1BE-C33269955CAD}"/>
    <cellStyle name="Millares [0] 2 4 2 3 2 2 3 4" xfId="17658" xr:uid="{26780B86-BA4F-42BA-9F8E-93D6938EAE92}"/>
    <cellStyle name="Millares [0] 2 4 2 3 2 2 3 5" xfId="26717" xr:uid="{913AD4D4-3D16-484B-B278-5F19EED98FFB}"/>
    <cellStyle name="Millares [0] 2 4 2 3 2 2 4" xfId="9297" xr:uid="{C7D17C80-B507-4072-8562-DF35535B5038}"/>
    <cellStyle name="Millares [0] 2 4 2 3 2 2 4 2" xfId="14078" xr:uid="{E64C691B-E7AD-4223-BD61-1214CD774021}"/>
    <cellStyle name="Millares [0] 2 4 2 3 2 2 4 2 2" xfId="23612" xr:uid="{D8E2840C-39B5-4383-B374-A87C48D51D4D}"/>
    <cellStyle name="Millares [0] 2 4 2 3 2 2 4 2 3" xfId="32342" xr:uid="{00DE2C2D-FAE3-410D-B1A4-665A67966D90}"/>
    <cellStyle name="Millares [0] 2 4 2 3 2 2 4 3" xfId="18847" xr:uid="{DB8FE873-73FB-44C0-80FC-C284E27586F5}"/>
    <cellStyle name="Millares [0] 2 4 2 3 2 2 4 4" xfId="27782" xr:uid="{5C975377-0E6D-44E6-83C2-7233B3A2898C}"/>
    <cellStyle name="Millares [0] 2 4 2 3 2 2 5" xfId="11688" xr:uid="{347BFCFC-14E1-49C8-BE52-825E3462FFA6}"/>
    <cellStyle name="Millares [0] 2 4 2 3 2 2 5 2" xfId="21229" xr:uid="{501217BB-4617-4655-85DA-64873B85E969}"/>
    <cellStyle name="Millares [0] 2 4 2 3 2 2 5 3" xfId="30059" xr:uid="{0C8273CD-E19C-43C9-BCD4-2557A4911EA5}"/>
    <cellStyle name="Millares [0] 2 4 2 3 2 2 6" xfId="16471" xr:uid="{DF2F6381-FC3C-4CEA-80E0-E5166F08FD05}"/>
    <cellStyle name="Millares [0] 2 4 2 3 2 2 7" xfId="25825" xr:uid="{0EB5BC90-6B5E-4144-A843-54EF92C48D2A}"/>
    <cellStyle name="Millares [0] 2 4 2 3 2 3" xfId="7211" xr:uid="{E3B65DBE-C5B9-4034-A8F9-AB47B398FCD6}"/>
    <cellStyle name="Millares [0] 2 4 2 3 2 3 2" xfId="8400" xr:uid="{8C463A78-D4FD-4782-A817-B48A4E5230C8}"/>
    <cellStyle name="Millares [0] 2 4 2 3 2 3 2 2" xfId="10787" xr:uid="{A4563773-A944-4D6C-8316-35CE802888E9}"/>
    <cellStyle name="Millares [0] 2 4 2 3 2 3 2 2 2" xfId="15574" xr:uid="{9C4ABB6F-855B-4361-B543-92384EEF546A}"/>
    <cellStyle name="Millares [0] 2 4 2 3 2 3 2 2 2 2" xfId="25101" xr:uid="{A6AB5F21-A070-40FA-B3B7-7765578DD9B2}"/>
    <cellStyle name="Millares [0] 2 4 2 3 2 3 2 2 2 3" xfId="33829" xr:uid="{88461B79-49E8-4B01-BCC6-B373EB6E627E}"/>
    <cellStyle name="Millares [0] 2 4 2 3 2 3 2 2 3" xfId="20335" xr:uid="{1F2AE4DA-8F9E-4876-8026-449B614EFD6D}"/>
    <cellStyle name="Millares [0] 2 4 2 3 2 3 2 2 4" xfId="29193" xr:uid="{5F9C447E-C00F-4B08-BEB9-1266C3E04BE0}"/>
    <cellStyle name="Millares [0] 2 4 2 3 2 3 2 3" xfId="13178" xr:uid="{AB4F851E-5DE7-4405-A4D7-C78F3D5BBB37}"/>
    <cellStyle name="Millares [0] 2 4 2 3 2 3 2 3 2" xfId="22718" xr:uid="{BFC40A3C-E457-481B-A9F8-D6AF51DF8F92}"/>
    <cellStyle name="Millares [0] 2 4 2 3 2 3 2 3 3" xfId="31469" xr:uid="{FFF87C77-9803-4AF6-AB7E-1E87204B608D}"/>
    <cellStyle name="Millares [0] 2 4 2 3 2 3 2 4" xfId="17955" xr:uid="{E69DD154-0301-48C6-A731-93DC2CB2E666}"/>
    <cellStyle name="Millares [0] 2 4 2 3 2 3 2 5" xfId="26988" xr:uid="{60F45000-5F92-424E-B15F-09FBC8274476}"/>
    <cellStyle name="Millares [0] 2 4 2 3 2 3 3" xfId="9593" xr:uid="{06561D37-E9A2-4354-8FBB-9D0AB6B556D1}"/>
    <cellStyle name="Millares [0] 2 4 2 3 2 3 3 2" xfId="14376" xr:uid="{FF303070-A9B8-4562-A5AB-AACA03E28D01}"/>
    <cellStyle name="Millares [0] 2 4 2 3 2 3 3 2 2" xfId="23910" xr:uid="{FEF8D519-0E7E-404E-AB23-D98FD2D051D1}"/>
    <cellStyle name="Millares [0] 2 4 2 3 2 3 3 2 3" xfId="32640" xr:uid="{E3CE72F9-B1A7-4BA0-A250-D04DFA78D18B}"/>
    <cellStyle name="Millares [0] 2 4 2 3 2 3 3 3" xfId="19145" xr:uid="{2A97407A-E53A-448A-AE43-7D4724BD8F45}"/>
    <cellStyle name="Millares [0] 2 4 2 3 2 3 3 4" xfId="28053" xr:uid="{FA84AE4C-9B82-4248-8CC6-70E8C498137E}"/>
    <cellStyle name="Millares [0] 2 4 2 3 2 3 4" xfId="11984" xr:uid="{935C7FE6-F9D7-4586-AFA3-DB9FD4D52536}"/>
    <cellStyle name="Millares [0] 2 4 2 3 2 3 4 2" xfId="21527" xr:uid="{A29B219E-1532-4F40-B87A-1FADFD988658}"/>
    <cellStyle name="Millares [0] 2 4 2 3 2 3 4 3" xfId="30330" xr:uid="{B2504584-CB8D-40F4-B875-4E3E2870BD82}"/>
    <cellStyle name="Millares [0] 2 4 2 3 2 3 5" xfId="16768" xr:uid="{97A428D0-A335-41F7-8401-4A169E516FD9}"/>
    <cellStyle name="Millares [0] 2 4 2 3 2 3 6" xfId="26028" xr:uid="{3259ADE8-2A7F-494E-ACB1-5C16F57C78B4}"/>
    <cellStyle name="Millares [0] 2 4 2 3 2 4" xfId="7807" xr:uid="{9676B76E-402D-4B85-A256-342B25028CAB}"/>
    <cellStyle name="Millares [0] 2 4 2 3 2 4 2" xfId="10193" xr:uid="{C03467E2-6382-40C9-9881-A80BB16DD94A}"/>
    <cellStyle name="Millares [0] 2 4 2 3 2 4 2 2" xfId="14978" xr:uid="{EA80EC41-3585-476B-AD61-39085EC1E270}"/>
    <cellStyle name="Millares [0] 2 4 2 3 2 4 2 2 2" xfId="24506" xr:uid="{718D915E-A5D5-44D2-859F-2DFD24AB0042}"/>
    <cellStyle name="Millares [0] 2 4 2 3 2 4 2 2 3" xfId="33234" xr:uid="{DF5BFB33-83EA-4631-BAC8-717C3B5CECCE}"/>
    <cellStyle name="Millares [0] 2 4 2 3 2 4 2 3" xfId="19740" xr:uid="{886AA8D3-7347-4412-A1A8-21AADB371168}"/>
    <cellStyle name="Millares [0] 2 4 2 3 2 4 2 4" xfId="28604" xr:uid="{1293A789-2C70-4153-AC0F-9DD0128CA4DE}"/>
    <cellStyle name="Millares [0] 2 4 2 3 2 4 3" xfId="12584" xr:uid="{3E22463D-51D8-4233-8CBB-BC289D25F2B4}"/>
    <cellStyle name="Millares [0] 2 4 2 3 2 4 3 2" xfId="22123" xr:uid="{A6B7B36F-E1BC-41A4-B782-181C3EFAF6D6}"/>
    <cellStyle name="Millares [0] 2 4 2 3 2 4 3 3" xfId="30880" xr:uid="{67921C11-77F6-4C68-924B-36290FA3FE11}"/>
    <cellStyle name="Millares [0] 2 4 2 3 2 4 4" xfId="17362" xr:uid="{637CE922-4604-4EC6-8BAA-1C16D6E12E89}"/>
    <cellStyle name="Millares [0] 2 4 2 3 2 4 5" xfId="26485" xr:uid="{64BC9E89-EBA0-4B19-8020-C08A904A8431}"/>
    <cellStyle name="Millares [0] 2 4 2 3 2 5" xfId="8999" xr:uid="{CC1337A9-174A-47D1-ABAE-C0241F8C0932}"/>
    <cellStyle name="Millares [0] 2 4 2 3 2 5 2" xfId="13780" xr:uid="{94403B64-580D-427F-BFD5-28221521179A}"/>
    <cellStyle name="Millares [0] 2 4 2 3 2 5 2 2" xfId="23315" xr:uid="{D9620792-61D2-409A-9298-992031BAC02B}"/>
    <cellStyle name="Millares [0] 2 4 2 3 2 5 2 3" xfId="32046" xr:uid="{06818C60-51DB-4F2B-9687-BC6679F78BFD}"/>
    <cellStyle name="Millares [0] 2 4 2 3 2 5 3" xfId="18550" xr:uid="{AF9A947F-2AEE-4F0C-96F4-EC8C85C7DA9B}"/>
    <cellStyle name="Millares [0] 2 4 2 3 2 5 4" xfId="27537" xr:uid="{B0487F3B-B247-4E0B-B180-7B40BE0E0192}"/>
    <cellStyle name="Millares [0] 2 4 2 3 2 6" xfId="11391" xr:uid="{57FFB106-9C91-4387-B3A5-00EAFFF15D0D}"/>
    <cellStyle name="Millares [0] 2 4 2 3 2 6 2" xfId="20933" xr:uid="{1414102E-2692-4554-8CEE-5A5889965E70}"/>
    <cellStyle name="Millares [0] 2 4 2 3 2 6 3" xfId="29783" xr:uid="{4173BCF2-19C2-4AD9-85E7-5890ED7F0D06}"/>
    <cellStyle name="Millares [0] 2 4 2 3 2 7" xfId="16174" xr:uid="{0A1FBA44-2802-4C59-892C-50B8AE807A1B}"/>
    <cellStyle name="Millares [0] 2 4 2 3 2 8" xfId="25630" xr:uid="{1323D2BF-88D2-44DB-8F41-791C98BB069A}"/>
    <cellStyle name="Millares [0] 2 4 2 3 3" xfId="6773" xr:uid="{89E949B8-7140-4BD7-91DD-74B1FA948073}"/>
    <cellStyle name="Millares [0] 2 4 2 3 3 2" xfId="7359" xr:uid="{A8BB48BD-83E1-4724-807C-247E08F621B5}"/>
    <cellStyle name="Millares [0] 2 4 2 3 3 2 2" xfId="8548" xr:uid="{99FB6F03-4602-4215-9016-2CC0840D6801}"/>
    <cellStyle name="Millares [0] 2 4 2 3 3 2 2 2" xfId="10935" xr:uid="{E4143C62-628A-4B8C-99DE-E81C69A80566}"/>
    <cellStyle name="Millares [0] 2 4 2 3 3 2 2 2 2" xfId="15723" xr:uid="{F4C7283F-5A51-4597-825C-FFD3BF664442}"/>
    <cellStyle name="Millares [0] 2 4 2 3 3 2 2 2 2 2" xfId="25250" xr:uid="{039E772D-3664-4216-B426-32CCE3EE7FCF}"/>
    <cellStyle name="Millares [0] 2 4 2 3 3 2 2 2 2 3" xfId="33978" xr:uid="{A3E2EFD4-C90B-4D94-8387-40ABD769F8DD}"/>
    <cellStyle name="Millares [0] 2 4 2 3 3 2 2 2 3" xfId="20484" xr:uid="{F71AC331-E88F-4C4A-97BF-502769AD6213}"/>
    <cellStyle name="Millares [0] 2 4 2 3 3 2 2 2 4" xfId="29342" xr:uid="{26AF41C9-A25C-4950-B865-FA02FD4AAC0B}"/>
    <cellStyle name="Millares [0] 2 4 2 3 3 2 2 3" xfId="13326" xr:uid="{9862FDD0-7395-40F9-BD9E-F48ADB63B88E}"/>
    <cellStyle name="Millares [0] 2 4 2 3 3 2 2 3 2" xfId="22867" xr:uid="{7825B973-FECD-4BA5-A4F3-89B64D2B6F28}"/>
    <cellStyle name="Millares [0] 2 4 2 3 3 2 2 3 3" xfId="31618" xr:uid="{BFB8526F-7623-4767-B302-E36C6F9D6B70}"/>
    <cellStyle name="Millares [0] 2 4 2 3 3 2 2 4" xfId="18103" xr:uid="{B1C77305-74C3-45B9-BBBE-6CBF7FD5B364}"/>
    <cellStyle name="Millares [0] 2 4 2 3 3 2 2 5" xfId="27118" xr:uid="{BB6A7EEC-86E5-48FD-88C6-D1049246CF1E}"/>
    <cellStyle name="Millares [0] 2 4 2 3 3 2 3" xfId="9741" xr:uid="{F89DD029-CC80-4E8D-B4B9-0506D58E36EF}"/>
    <cellStyle name="Millares [0] 2 4 2 3 3 2 3 2" xfId="14525" xr:uid="{072DEF5F-92B9-4F94-9C94-93139E736475}"/>
    <cellStyle name="Millares [0] 2 4 2 3 3 2 3 2 2" xfId="24059" xr:uid="{123A76E2-5440-4C7D-95FC-64307F22A9C0}"/>
    <cellStyle name="Millares [0] 2 4 2 3 3 2 3 2 3" xfId="32789" xr:uid="{498BA98E-3F0E-4451-92D0-811B09A1D30E}"/>
    <cellStyle name="Millares [0] 2 4 2 3 3 2 3 3" xfId="19294" xr:uid="{CBD105FD-95E5-4035-BBD7-72099731B1DD}"/>
    <cellStyle name="Millares [0] 2 4 2 3 3 2 3 4" xfId="28183" xr:uid="{51F0DDA0-B3D0-42AD-A1D0-0843EF4F7FE0}"/>
    <cellStyle name="Millares [0] 2 4 2 3 3 2 4" xfId="12132" xr:uid="{543A3CB1-CE28-4949-8B58-77002F487ABA}"/>
    <cellStyle name="Millares [0] 2 4 2 3 3 2 4 2" xfId="21676" xr:uid="{45AA39EF-B4DA-42A8-8CF2-DEF7EEE88438}"/>
    <cellStyle name="Millares [0] 2 4 2 3 3 2 4 3" xfId="30460" xr:uid="{BDA42BF9-448F-43EE-A856-D839565CCF7A}"/>
    <cellStyle name="Millares [0] 2 4 2 3 3 2 5" xfId="16916" xr:uid="{7B4F3409-ECB1-44D4-88A8-EAB30EF1D83B}"/>
    <cellStyle name="Millares [0] 2 4 2 3 3 2 6" xfId="26135" xr:uid="{4F499E12-0A43-4771-83D0-7CEDCE2CEAD2}"/>
    <cellStyle name="Millares [0] 2 4 2 3 3 3" xfId="7956" xr:uid="{83B59A64-A15A-4371-BB66-41DB44878099}"/>
    <cellStyle name="Millares [0] 2 4 2 3 3 3 2" xfId="10342" xr:uid="{8D237D55-BE62-4990-992C-7B6D3DB1E7B5}"/>
    <cellStyle name="Millares [0] 2 4 2 3 3 3 2 2" xfId="15128" xr:uid="{88FAA923-A871-47D7-94DA-C78749E69D0E}"/>
    <cellStyle name="Millares [0] 2 4 2 3 3 3 2 2 2" xfId="24655" xr:uid="{21DE458C-F5B1-4F48-8010-0062C2CA083D}"/>
    <cellStyle name="Millares [0] 2 4 2 3 3 3 2 2 3" xfId="33383" xr:uid="{788F0CF4-1C69-4C13-AFBA-9C72E0A8388F}"/>
    <cellStyle name="Millares [0] 2 4 2 3 3 3 2 3" xfId="19889" xr:uid="{E67DF66C-C1DA-45F2-93A4-7D32C102C66B}"/>
    <cellStyle name="Millares [0] 2 4 2 3 3 3 2 4" xfId="28753" xr:uid="{EB13C3FE-9F90-4459-B85F-96E8E1BE1697}"/>
    <cellStyle name="Millares [0] 2 4 2 3 3 3 3" xfId="12733" xr:uid="{8E421F39-D3CD-4211-9D1B-824EB263E000}"/>
    <cellStyle name="Millares [0] 2 4 2 3 3 3 3 2" xfId="22272" xr:uid="{084FF1B3-A385-445F-9AA2-476BCD9EDB5D}"/>
    <cellStyle name="Millares [0] 2 4 2 3 3 3 3 3" xfId="31029" xr:uid="{36D698DF-5E2D-4A32-8C0A-0DEAC12CC634}"/>
    <cellStyle name="Millares [0] 2 4 2 3 3 3 4" xfId="17510" xr:uid="{A37D0D5E-9597-42A2-83E9-C8EBF06BB2B6}"/>
    <cellStyle name="Millares [0] 2 4 2 3 3 3 5" xfId="26592" xr:uid="{C1F4436B-25C5-4DB9-9297-A907D8AEC94A}"/>
    <cellStyle name="Millares [0] 2 4 2 3 3 4" xfId="9149" xr:uid="{0E94152E-7B34-4C6A-BD5D-7EDCD1ED98E9}"/>
    <cellStyle name="Millares [0] 2 4 2 3 3 4 2" xfId="13930" xr:uid="{691B791A-923A-4BA7-A1DB-E925E1F9D3D0}"/>
    <cellStyle name="Millares [0] 2 4 2 3 3 4 2 2" xfId="23464" xr:uid="{D1C75BCD-8EC3-4768-ABA2-65AB1BFDACB1}"/>
    <cellStyle name="Millares [0] 2 4 2 3 3 4 2 3" xfId="32194" xr:uid="{D315383F-4DCE-4EC9-A698-997DACBC95AF}"/>
    <cellStyle name="Millares [0] 2 4 2 3 3 4 3" xfId="18699" xr:uid="{49E5055F-4015-4DB2-AA16-4AB6A0253BE1}"/>
    <cellStyle name="Millares [0] 2 4 2 3 3 4 4" xfId="27657" xr:uid="{BADE6D7C-07C2-42AA-BD9F-92FB93B5D021}"/>
    <cellStyle name="Millares [0] 2 4 2 3 3 5" xfId="11540" xr:uid="{FD7926A7-6C63-4B5C-8E9E-C1FB06B3555F}"/>
    <cellStyle name="Millares [0] 2 4 2 3 3 5 2" xfId="21081" xr:uid="{F8759AA8-C802-466A-975A-D8D3C105E12D}"/>
    <cellStyle name="Millares [0] 2 4 2 3 3 5 3" xfId="29912" xr:uid="{C90BF20C-A7EE-4D6D-9282-1E7080266F60}"/>
    <cellStyle name="Millares [0] 2 4 2 3 3 6" xfId="16323" xr:uid="{90888673-778D-4D36-A2C6-2ACCBD22A615}"/>
    <cellStyle name="Millares [0] 2 4 2 3 3 7" xfId="25725" xr:uid="{53E7CA7E-3665-47CB-8483-53BEB551DE15}"/>
    <cellStyle name="Millares [0] 2 4 2 3 4" xfId="7066" xr:uid="{D2E48B66-3E97-49B6-A0CB-45E78A78D732}"/>
    <cellStyle name="Millares [0] 2 4 2 3 4 2" xfId="8253" xr:uid="{2AEA2D2D-D5D0-48B7-8EDE-ECEE8277E0C4}"/>
    <cellStyle name="Millares [0] 2 4 2 3 4 2 2" xfId="10640" xr:uid="{0F59C972-EEAE-415D-8685-1E76673F4FF3}"/>
    <cellStyle name="Millares [0] 2 4 2 3 4 2 2 2" xfId="15426" xr:uid="{EF16A571-AD91-4DAF-9610-C9A3C3FD8311}"/>
    <cellStyle name="Millares [0] 2 4 2 3 4 2 2 2 2" xfId="24953" xr:uid="{B6047960-32C4-4A8D-B03F-890AAC025309}"/>
    <cellStyle name="Millares [0] 2 4 2 3 4 2 2 2 3" xfId="33681" xr:uid="{809E126A-6D18-45E3-AA97-E600C8AC18D7}"/>
    <cellStyle name="Millares [0] 2 4 2 3 4 2 2 3" xfId="20187" xr:uid="{074EDDD7-8B23-4849-9164-F8C91962CA51}"/>
    <cellStyle name="Millares [0] 2 4 2 3 4 2 2 4" xfId="29045" xr:uid="{CE74E65C-2134-43BD-9F13-87EEAECD12FB}"/>
    <cellStyle name="Millares [0] 2 4 2 3 4 2 3" xfId="13031" xr:uid="{6819AAA4-3CA8-4A1F-8FB7-6A7291E7EC1C}"/>
    <cellStyle name="Millares [0] 2 4 2 3 4 2 3 2" xfId="22570" xr:uid="{6B41AB35-F982-47EB-96DA-84947BDE7D06}"/>
    <cellStyle name="Millares [0] 2 4 2 3 4 2 3 3" xfId="31321" xr:uid="{2BF25EDA-5157-4F3F-8B6F-8D746B1E47FC}"/>
    <cellStyle name="Millares [0] 2 4 2 3 4 2 4" xfId="17808" xr:uid="{5D002EA6-5C99-4FDC-8067-BDAAA492792D}"/>
    <cellStyle name="Millares [0] 2 4 2 3 4 2 5" xfId="26840" xr:uid="{B958CD53-3C51-46F8-B1C1-7E1ACACC6590}"/>
    <cellStyle name="Millares [0] 2 4 2 3 4 3" xfId="9446" xr:uid="{FC6F2B57-61D2-4D2D-A0FD-2F11D8E9817F}"/>
    <cellStyle name="Millares [0] 2 4 2 3 4 3 2" xfId="14228" xr:uid="{814E9C79-ECB1-4151-8043-28DF8E042FB8}"/>
    <cellStyle name="Millares [0] 2 4 2 3 4 3 2 2" xfId="23762" xr:uid="{A79E928B-B15B-485A-B134-DE87CEDEB17C}"/>
    <cellStyle name="Millares [0] 2 4 2 3 4 3 2 3" xfId="32492" xr:uid="{80B34B81-3581-4E2D-991D-3599BCD8E826}"/>
    <cellStyle name="Millares [0] 2 4 2 3 4 3 3" xfId="18997" xr:uid="{4553592B-720D-418F-8A92-F8AB13B5191C}"/>
    <cellStyle name="Millares [0] 2 4 2 3 4 3 4" xfId="27905" xr:uid="{DEDF9526-D0BC-4D40-B32F-F9BAE0812C40}"/>
    <cellStyle name="Millares [0] 2 4 2 3 4 4" xfId="11837" xr:uid="{4AC0DF37-2DFB-4876-BD6C-F5FBD924EF9B}"/>
    <cellStyle name="Millares [0] 2 4 2 3 4 4 2" xfId="21379" xr:uid="{862E932A-9228-4A85-9B72-706185424572}"/>
    <cellStyle name="Millares [0] 2 4 2 3 4 4 3" xfId="30182" xr:uid="{253D939C-81B8-483B-80DE-33DE14AE722C}"/>
    <cellStyle name="Millares [0] 2 4 2 3 4 5" xfId="16621" xr:uid="{629EBF65-7628-4C56-8D19-D9524445D036}"/>
    <cellStyle name="Millares [0] 2 4 2 3 4 6" xfId="25927" xr:uid="{F4B7AFED-CCEF-4D2A-A578-FA9A9EA6EB03}"/>
    <cellStyle name="Millares [0] 2 4 2 3 5" xfId="7658" xr:uid="{96119129-2A06-4EB8-852F-37ABA6E91E76}"/>
    <cellStyle name="Millares [0] 2 4 2 3 5 2" xfId="10042" xr:uid="{164EADE9-B722-420F-AF3C-1B853ABA6457}"/>
    <cellStyle name="Millares [0] 2 4 2 3 5 2 2" xfId="14827" xr:uid="{A0967CFD-64C4-45D4-BF0F-5C4FDA5FB8D6}"/>
    <cellStyle name="Millares [0] 2 4 2 3 5 2 2 2" xfId="24358" xr:uid="{4C8B622E-B6BC-4C71-A573-F72F35C82763}"/>
    <cellStyle name="Millares [0] 2 4 2 3 5 2 2 3" xfId="33086" xr:uid="{071EFAD4-2AAC-4E76-8231-62F95754CBA3}"/>
    <cellStyle name="Millares [0] 2 4 2 3 5 2 3" xfId="19593" xr:uid="{8449F009-2AB2-46C4-8240-9604AECBB6BC}"/>
    <cellStyle name="Millares [0] 2 4 2 3 5 2 4" xfId="28457" xr:uid="{3B48680A-927E-4818-916B-26DD8B3A6D60}"/>
    <cellStyle name="Millares [0] 2 4 2 3 5 3" xfId="12433" xr:uid="{B6D7FA54-1A9D-4370-9D9B-A3D4AC20DCEC}"/>
    <cellStyle name="Millares [0] 2 4 2 3 5 3 2" xfId="21975" xr:uid="{60681DA8-E128-4BC6-B00C-C971F2EA2FA5}"/>
    <cellStyle name="Millares [0] 2 4 2 3 5 3 3" xfId="30732" xr:uid="{390B88FB-86C8-4338-83F8-326A45672586}"/>
    <cellStyle name="Millares [0] 2 4 2 3 5 4" xfId="17215" xr:uid="{7F12C2B5-549C-4520-B80F-3DBF3024F2A4}"/>
    <cellStyle name="Millares [0] 2 4 2 3 5 5" xfId="26382" xr:uid="{C3B4361B-3E10-4914-BAA2-C7598643D06C}"/>
    <cellStyle name="Millares [0] 2 4 2 3 6" xfId="8848" xr:uid="{2ADB4FE1-15B3-46EE-A0F1-03DD4A5BAF09}"/>
    <cellStyle name="Millares [0] 2 4 2 3 6 2" xfId="13629" xr:uid="{8A62B9B3-FB53-4407-A4E8-045933CC45AA}"/>
    <cellStyle name="Millares [0] 2 4 2 3 6 2 2" xfId="23167" xr:uid="{6378441E-1053-4508-B2C4-569F98683056}"/>
    <cellStyle name="Millares [0] 2 4 2 3 6 2 3" xfId="31898" xr:uid="{294C78AF-D9B0-457F-AA3A-A12FCB75262F}"/>
    <cellStyle name="Millares [0] 2 4 2 3 6 3" xfId="18403" xr:uid="{A0BE8165-385A-4166-85EB-5A8F1D1BCCF2}"/>
    <cellStyle name="Millares [0] 2 4 2 3 6 4" xfId="27412" xr:uid="{FEF05A0E-F94E-4C9E-BCE7-BD935F580010}"/>
    <cellStyle name="Millares [0] 2 4 2 3 7" xfId="11239" xr:uid="{0E44136C-7116-4F12-8669-D3B02851414B}"/>
    <cellStyle name="Millares [0] 2 4 2 3 7 2" xfId="20785" xr:uid="{52423513-EB15-4D7E-BAA8-BFAA34B1A528}"/>
    <cellStyle name="Millares [0] 2 4 2 3 7 3" xfId="29635" xr:uid="{A513E8DD-ED22-4AED-8154-AF499D1CEA76}"/>
    <cellStyle name="Millares [0] 2 4 2 3 8" xfId="16026" xr:uid="{E443DA1E-16DB-445D-B49F-D15D79F6C8CF}"/>
    <cellStyle name="Millares [0] 2 4 2 3 9" xfId="25532" xr:uid="{404C3862-EAAB-457C-91D6-3240160E27D3}"/>
    <cellStyle name="Millares [0] 2 4 2 4" xfId="6560" xr:uid="{4772636F-939F-4749-A511-0756FBB6854D}"/>
    <cellStyle name="Millares [0] 2 4 2 4 2" xfId="6846" xr:uid="{BD8402C3-19AD-4A74-8C6D-C859019C90FD}"/>
    <cellStyle name="Millares [0] 2 4 2 4 2 2" xfId="7434" xr:uid="{EAB72C94-582B-476A-B3A8-96E849503370}"/>
    <cellStyle name="Millares [0] 2 4 2 4 2 2 2" xfId="8623" xr:uid="{F23A60B3-0FF7-4C87-B96E-F0AF88B7A4FB}"/>
    <cellStyle name="Millares [0] 2 4 2 4 2 2 2 2" xfId="11010" xr:uid="{B8A84C9C-43ED-44CD-9ECB-4B4C7C99BA94}"/>
    <cellStyle name="Millares [0] 2 4 2 4 2 2 2 2 2" xfId="15798" xr:uid="{A3C82855-0FB7-40E5-8FC4-FA96D9E174C1}"/>
    <cellStyle name="Millares [0] 2 4 2 4 2 2 2 2 2 2" xfId="25325" xr:uid="{24540936-7F8C-4460-85DA-C257121E4F18}"/>
    <cellStyle name="Millares [0] 2 4 2 4 2 2 2 2 2 3" xfId="34053" xr:uid="{A29D9469-BFE5-4663-890D-6C2A073B3943}"/>
    <cellStyle name="Millares [0] 2 4 2 4 2 2 2 2 3" xfId="20559" xr:uid="{11121D1D-CBF4-48D3-ABC5-FE58DA2F97EE}"/>
    <cellStyle name="Millares [0] 2 4 2 4 2 2 2 2 4" xfId="29417" xr:uid="{B290392C-D606-4670-AF4A-B8895F8978DF}"/>
    <cellStyle name="Millares [0] 2 4 2 4 2 2 2 3" xfId="13401" xr:uid="{8EE5CB57-1012-494D-955B-A1B1162B7A6B}"/>
    <cellStyle name="Millares [0] 2 4 2 4 2 2 2 3 2" xfId="22942" xr:uid="{8CFD5B5D-E9A3-449F-9547-985B8089CBAE}"/>
    <cellStyle name="Millares [0] 2 4 2 4 2 2 2 3 3" xfId="31693" xr:uid="{BC1484C7-6F96-4B10-BDFF-264B204D973E}"/>
    <cellStyle name="Millares [0] 2 4 2 4 2 2 2 4" xfId="18178" xr:uid="{04ACDC02-B71B-4753-811B-74760A5CE9A3}"/>
    <cellStyle name="Millares [0] 2 4 2 4 2 2 2 5" xfId="27192" xr:uid="{C450BACD-4124-4D10-A132-E546B32D26EC}"/>
    <cellStyle name="Millares [0] 2 4 2 4 2 2 3" xfId="9816" xr:uid="{3F9C7531-EEC6-4724-BB50-16C657A8CA86}"/>
    <cellStyle name="Millares [0] 2 4 2 4 2 2 3 2" xfId="14600" xr:uid="{63ADA144-5D48-4CDB-9E7D-C35852B57E8B}"/>
    <cellStyle name="Millares [0] 2 4 2 4 2 2 3 2 2" xfId="24134" xr:uid="{045A5DC4-EE55-4293-88B4-514C50B94DF6}"/>
    <cellStyle name="Millares [0] 2 4 2 4 2 2 3 2 3" xfId="32864" xr:uid="{FF6E31A9-8273-4D57-AA23-7FEAF6ED97AD}"/>
    <cellStyle name="Millares [0] 2 4 2 4 2 2 3 3" xfId="19369" xr:uid="{9FBBFCF2-1AD8-44AE-938A-DAAA0EBBAB6D}"/>
    <cellStyle name="Millares [0] 2 4 2 4 2 2 3 4" xfId="28257" xr:uid="{B166ACF3-447A-41F0-8679-D9D7D35652E1}"/>
    <cellStyle name="Millares [0] 2 4 2 4 2 2 4" xfId="12207" xr:uid="{2B0A2433-3A4C-4645-8564-09EE7B6A0F13}"/>
    <cellStyle name="Millares [0] 2 4 2 4 2 2 4 2" xfId="21751" xr:uid="{47EE59EA-588B-43E6-803B-4677F2712D0D}"/>
    <cellStyle name="Millares [0] 2 4 2 4 2 2 4 3" xfId="30534" xr:uid="{4DCCE65C-CAD5-475B-9232-86993F205AAB}"/>
    <cellStyle name="Millares [0] 2 4 2 4 2 2 5" xfId="16991" xr:uid="{EBE328B6-DCCA-4500-A18A-C9AF5B7C0EA2}"/>
    <cellStyle name="Millares [0] 2 4 2 4 2 2 6" xfId="26200" xr:uid="{24788AFD-57FC-4F1C-9C9A-D9061496B719}"/>
    <cellStyle name="Millares [0] 2 4 2 4 2 3" xfId="8031" xr:uid="{793B7285-9249-45E4-8E40-8C2BAF7FC7C3}"/>
    <cellStyle name="Millares [0] 2 4 2 4 2 3 2" xfId="10417" xr:uid="{1BF9FA9F-5772-4A9C-83C1-4F79127A1002}"/>
    <cellStyle name="Millares [0] 2 4 2 4 2 3 2 2" xfId="15203" xr:uid="{D11C899B-F6DB-4BF5-9F49-80EB475EC3FB}"/>
    <cellStyle name="Millares [0] 2 4 2 4 2 3 2 2 2" xfId="24730" xr:uid="{57403ED7-2C9C-4809-8BD7-2774F424CE98}"/>
    <cellStyle name="Millares [0] 2 4 2 4 2 3 2 2 3" xfId="33458" xr:uid="{95C9B6B2-47CF-4E0B-BA3D-1F99170927F1}"/>
    <cellStyle name="Millares [0] 2 4 2 4 2 3 2 3" xfId="19964" xr:uid="{CB76ECE6-99D8-4FD7-8C87-B18636A06B76}"/>
    <cellStyle name="Millares [0] 2 4 2 4 2 3 2 4" xfId="28828" xr:uid="{9477656A-6F06-44AB-8131-21A6E16815CC}"/>
    <cellStyle name="Millares [0] 2 4 2 4 2 3 3" xfId="12808" xr:uid="{52A0C2BF-354D-4874-858C-EDC362C98790}"/>
    <cellStyle name="Millares [0] 2 4 2 4 2 3 3 2" xfId="22347" xr:uid="{B4A125B7-F1FA-4A88-AC34-47CA5A512FF7}"/>
    <cellStyle name="Millares [0] 2 4 2 4 2 3 3 3" xfId="31104" xr:uid="{D9791D9B-62AC-4CA1-952F-A8388EA1DF43}"/>
    <cellStyle name="Millares [0] 2 4 2 4 2 3 4" xfId="17585" xr:uid="{D2AE92E9-2DD6-4E49-B1E6-DCF85DC33ACC}"/>
    <cellStyle name="Millares [0] 2 4 2 4 2 3 5" xfId="26657" xr:uid="{3AF4623A-FC5D-4481-85B9-CBEA07D4A364}"/>
    <cellStyle name="Millares [0] 2 4 2 4 2 4" xfId="9224" xr:uid="{72983C24-34D5-4559-8BCC-45F589614B76}"/>
    <cellStyle name="Millares [0] 2 4 2 4 2 4 2" xfId="14005" xr:uid="{A6D1388C-0210-42E4-BDC5-219CE779BA29}"/>
    <cellStyle name="Millares [0] 2 4 2 4 2 4 2 2" xfId="23539" xr:uid="{FFC7EAEA-DFEB-4BA2-9308-D42458824891}"/>
    <cellStyle name="Millares [0] 2 4 2 4 2 4 2 3" xfId="32269" xr:uid="{F64F74D8-6EE3-4E2E-9A3E-59D9888681BB}"/>
    <cellStyle name="Millares [0] 2 4 2 4 2 4 3" xfId="18774" xr:uid="{D21EF762-DDD5-4833-86D0-915CADCF6FE0}"/>
    <cellStyle name="Millares [0] 2 4 2 4 2 4 4" xfId="27722" xr:uid="{807B226B-A7E2-4D30-8182-6DD187F34995}"/>
    <cellStyle name="Millares [0] 2 4 2 4 2 5" xfId="11615" xr:uid="{5114CFC3-51ED-4C92-9674-9F549EEC2D6D}"/>
    <cellStyle name="Millares [0] 2 4 2 4 2 5 2" xfId="21156" xr:uid="{8E2C0CEE-68DC-477E-96AE-D6C73098AF69}"/>
    <cellStyle name="Millares [0] 2 4 2 4 2 5 3" xfId="29986" xr:uid="{925739C8-5F8B-47B2-B6EF-2BAF738BEEB3}"/>
    <cellStyle name="Millares [0] 2 4 2 4 2 6" xfId="16398" xr:uid="{B9E89A68-8841-440F-A2C1-304D68DF333D}"/>
    <cellStyle name="Millares [0] 2 4 2 4 2 7" xfId="25774" xr:uid="{B1043D92-51FB-4449-9E22-956C6F6FAC18}"/>
    <cellStyle name="Millares [0] 2 4 2 4 3" xfId="7138" xr:uid="{AE5EC770-35DA-4F72-BB41-4B0B9A24113F}"/>
    <cellStyle name="Millares [0] 2 4 2 4 3 2" xfId="8327" xr:uid="{30206E58-2B6D-4A2E-884B-242334F54629}"/>
    <cellStyle name="Millares [0] 2 4 2 4 3 2 2" xfId="10714" xr:uid="{9C3DE201-24DD-4C4E-BB7A-BC2CA4CF57A8}"/>
    <cellStyle name="Millares [0] 2 4 2 4 3 2 2 2" xfId="15501" xr:uid="{00CB216F-4BBF-4693-BBCE-BF45EAF0A621}"/>
    <cellStyle name="Millares [0] 2 4 2 4 3 2 2 2 2" xfId="25028" xr:uid="{3E15DFED-CD6E-4215-97AE-6C1040401FCE}"/>
    <cellStyle name="Millares [0] 2 4 2 4 3 2 2 2 3" xfId="33756" xr:uid="{95281EEE-8973-4E6F-97D9-2BC937DCCB24}"/>
    <cellStyle name="Millares [0] 2 4 2 4 3 2 2 3" xfId="20262" xr:uid="{01D4377D-2AAE-46F4-AF0D-5900209FEB81}"/>
    <cellStyle name="Millares [0] 2 4 2 4 3 2 2 4" xfId="29120" xr:uid="{6A2686C4-6AD6-43FE-8334-275C9053756F}"/>
    <cellStyle name="Millares [0] 2 4 2 4 3 2 3" xfId="13105" xr:uid="{20C13713-167A-4F15-80C4-BA1A614A181F}"/>
    <cellStyle name="Millares [0] 2 4 2 4 3 2 3 2" xfId="22645" xr:uid="{877EAC45-FE2A-4DF1-AA18-543471E174DA}"/>
    <cellStyle name="Millares [0] 2 4 2 4 3 2 3 3" xfId="31396" xr:uid="{15FCBE2C-2628-48F7-91BF-2F191E8812E5}"/>
    <cellStyle name="Millares [0] 2 4 2 4 3 2 4" xfId="17882" xr:uid="{7C896361-B940-4715-A6E6-4861C0192002}"/>
    <cellStyle name="Millares [0] 2 4 2 4 3 2 5" xfId="26915" xr:uid="{24C4BD04-634E-4F8A-838C-04C57B9DFFF7}"/>
    <cellStyle name="Millares [0] 2 4 2 4 3 3" xfId="9520" xr:uid="{5C5123BE-81D2-466A-B6E6-84625939C13F}"/>
    <cellStyle name="Millares [0] 2 4 2 4 3 3 2" xfId="14303" xr:uid="{1A6FB339-4776-4328-ACEB-2FE174B272E5}"/>
    <cellStyle name="Millares [0] 2 4 2 4 3 3 2 2" xfId="23837" xr:uid="{25FAA6C8-84E5-4089-B8B8-2B753300B482}"/>
    <cellStyle name="Millares [0] 2 4 2 4 3 3 2 3" xfId="32567" xr:uid="{EDE15A0C-EACB-415C-B77A-9B91ACC8F489}"/>
    <cellStyle name="Millares [0] 2 4 2 4 3 3 3" xfId="19072" xr:uid="{7AC2AD48-53C3-431D-91E8-7B6849EA899B}"/>
    <cellStyle name="Millares [0] 2 4 2 4 3 3 4" xfId="27980" xr:uid="{D800F098-A34D-441B-83DB-D5BA33C554A5}"/>
    <cellStyle name="Millares [0] 2 4 2 4 3 4" xfId="11911" xr:uid="{612BE08C-2AF6-454E-AB70-4A43474A12D8}"/>
    <cellStyle name="Millares [0] 2 4 2 4 3 4 2" xfId="21454" xr:uid="{713ACB52-C639-4095-98BD-86AB9264A5AC}"/>
    <cellStyle name="Millares [0] 2 4 2 4 3 4 3" xfId="30257" xr:uid="{F8C3B93F-567A-4BE8-BD11-67F8E68D9F9A}"/>
    <cellStyle name="Millares [0] 2 4 2 4 3 5" xfId="16695" xr:uid="{186AB4D8-5969-44B8-B4A5-50D98A120288}"/>
    <cellStyle name="Millares [0] 2 4 2 4 3 6" xfId="25977" xr:uid="{F8B5EEA9-AEFB-4114-8156-5FE15D832253}"/>
    <cellStyle name="Millares [0] 2 4 2 4 4" xfId="7732" xr:uid="{DC056A1F-DE3C-412D-8572-9B4AA1ADE2F0}"/>
    <cellStyle name="Millares [0] 2 4 2 4 4 2" xfId="10118" xr:uid="{78BB3FED-801B-4B82-BDAF-6D747DF90402}"/>
    <cellStyle name="Millares [0] 2 4 2 4 4 2 2" xfId="14903" xr:uid="{9BC9B5D2-2D5D-410D-A499-62A3326EFDF9}"/>
    <cellStyle name="Millares [0] 2 4 2 4 4 2 2 2" xfId="24433" xr:uid="{E40C1E22-9599-475B-ACC9-88310A301F5E}"/>
    <cellStyle name="Millares [0] 2 4 2 4 4 2 2 3" xfId="33161" xr:uid="{549C6E49-EA13-4C3F-89AE-21CC563B5134}"/>
    <cellStyle name="Millares [0] 2 4 2 4 4 2 3" xfId="19667" xr:uid="{305F2426-2290-4892-8ECC-FFFBEC534D55}"/>
    <cellStyle name="Millares [0] 2 4 2 4 4 2 4" xfId="28531" xr:uid="{1B495806-3FB7-45B7-836D-01F4F7548237}"/>
    <cellStyle name="Millares [0] 2 4 2 4 4 3" xfId="12509" xr:uid="{35EE3943-91D4-4E93-908B-B45FE088625E}"/>
    <cellStyle name="Millares [0] 2 4 2 4 4 3 2" xfId="22050" xr:uid="{3143AC33-070E-4117-80C4-E9EAF9D063F0}"/>
    <cellStyle name="Millares [0] 2 4 2 4 4 3 3" xfId="30807" xr:uid="{2D283D12-5163-4B44-83F9-AD9CDDFBA6E6}"/>
    <cellStyle name="Millares [0] 2 4 2 4 4 4" xfId="17289" xr:uid="{0F52B2FF-9770-44E5-927A-60B6E88C0846}"/>
    <cellStyle name="Millares [0] 2 4 2 4 4 5" xfId="26434" xr:uid="{E1635F16-F32C-42F1-9FD8-7F7EB99414EE}"/>
    <cellStyle name="Millares [0] 2 4 2 4 5" xfId="8924" xr:uid="{72AB6050-4698-41C6-8B29-8F0810191921}"/>
    <cellStyle name="Millares [0] 2 4 2 4 5 2" xfId="13705" xr:uid="{D9C76F54-8D7E-4FA5-A475-85DD6A54F9B2}"/>
    <cellStyle name="Millares [0] 2 4 2 4 5 2 2" xfId="23242" xr:uid="{23579088-17D9-4912-BB38-BED026CF6739}"/>
    <cellStyle name="Millares [0] 2 4 2 4 5 2 3" xfId="31973" xr:uid="{326F0C98-59BE-458E-9319-110501282541}"/>
    <cellStyle name="Millares [0] 2 4 2 4 5 3" xfId="18477" xr:uid="{D2CC899D-80D6-40AF-8F2F-9C6D44560E69}"/>
    <cellStyle name="Millares [0] 2 4 2 4 5 4" xfId="27477" xr:uid="{B5076303-391E-423D-AC6F-0AF47C3734C4}"/>
    <cellStyle name="Millares [0] 2 4 2 4 6" xfId="11316" xr:uid="{39DCB0BD-6DF3-4E3D-8B8F-20366697204A}"/>
    <cellStyle name="Millares [0] 2 4 2 4 6 2" xfId="20860" xr:uid="{2CEB50AF-24D3-4100-BA41-5715BC7D0C32}"/>
    <cellStyle name="Millares [0] 2 4 2 4 6 3" xfId="29710" xr:uid="{ACD576AC-74B7-4210-ABB1-B60D85F31EE4}"/>
    <cellStyle name="Millares [0] 2 4 2 4 7" xfId="16101" xr:uid="{51406A67-BFCC-4D96-8E9C-B13FF5B85135}"/>
    <cellStyle name="Millares [0] 2 4 2 4 8" xfId="25583" xr:uid="{DFC0257D-FDE8-4952-8740-6B3645CDC4A3}"/>
    <cellStyle name="Millares [0] 2 4 2 5" xfId="6704" xr:uid="{AF7163B6-E8FF-4E01-A308-8007EE8F34F6}"/>
    <cellStyle name="Millares [0] 2 4 2 5 2" xfId="7286" xr:uid="{F711F81C-93D2-4BF0-B765-C213EE1130FD}"/>
    <cellStyle name="Millares [0] 2 4 2 5 2 2" xfId="8475" xr:uid="{8376C2C2-1349-418D-9A26-B97770F1A9E0}"/>
    <cellStyle name="Millares [0] 2 4 2 5 2 2 2" xfId="10862" xr:uid="{A901E92A-4E83-49AE-A6A0-557A08A9208E}"/>
    <cellStyle name="Millares [0] 2 4 2 5 2 2 2 2" xfId="15650" xr:uid="{E881F6BA-700F-4B7C-AB7C-A63C36AD2115}"/>
    <cellStyle name="Millares [0] 2 4 2 5 2 2 2 2 2" xfId="25177" xr:uid="{B0438712-6B69-42A2-B9C1-14B2E8A672F7}"/>
    <cellStyle name="Millares [0] 2 4 2 5 2 2 2 2 3" xfId="33905" xr:uid="{7B3CB92C-D5A9-40B3-9A20-ACB86A2E6109}"/>
    <cellStyle name="Millares [0] 2 4 2 5 2 2 2 3" xfId="20411" xr:uid="{8B4755AB-E966-4BD4-A015-F36DE0A670ED}"/>
    <cellStyle name="Millares [0] 2 4 2 5 2 2 2 4" xfId="29269" xr:uid="{A3E515B1-3EB1-422B-B13E-2877DBDD7BF8}"/>
    <cellStyle name="Millares [0] 2 4 2 5 2 2 3" xfId="13253" xr:uid="{30C870A5-CA2C-4CD2-8AD0-4E386E656DA9}"/>
    <cellStyle name="Millares [0] 2 4 2 5 2 2 3 2" xfId="22794" xr:uid="{73306CF0-6F87-4235-AEF4-7A4A7A09F988}"/>
    <cellStyle name="Millares [0] 2 4 2 5 2 2 3 3" xfId="31545" xr:uid="{9CFF0932-A777-4C32-9FA6-740FA7D4EC9C}"/>
    <cellStyle name="Millares [0] 2 4 2 5 2 2 4" xfId="18030" xr:uid="{2E8B5999-BF97-4DE6-B9E0-D3D81AF473F5}"/>
    <cellStyle name="Millares [0] 2 4 2 5 2 2 5" xfId="27056" xr:uid="{69F39EA2-9070-48DF-BBC4-5DD9AE3BF335}"/>
    <cellStyle name="Millares [0] 2 4 2 5 2 3" xfId="9668" xr:uid="{0CAE58F7-B7A7-4673-9EA9-5A3A8898D4BE}"/>
    <cellStyle name="Millares [0] 2 4 2 5 2 3 2" xfId="14452" xr:uid="{8AA465FA-F552-45BA-80B4-F04BD6A8B9B5}"/>
    <cellStyle name="Millares [0] 2 4 2 5 2 3 2 2" xfId="23986" xr:uid="{01AD01F5-7263-4371-8B66-AEA0C5E1C642}"/>
    <cellStyle name="Millares [0] 2 4 2 5 2 3 2 3" xfId="32716" xr:uid="{4E08B906-7516-4F34-B9D6-03F251F5EA5C}"/>
    <cellStyle name="Millares [0] 2 4 2 5 2 3 3" xfId="19221" xr:uid="{0BD7B74F-D02F-48EB-855D-2E5E56B7A2E5}"/>
    <cellStyle name="Millares [0] 2 4 2 5 2 3 4" xfId="28121" xr:uid="{39B6CA5B-1CE3-4DEB-A78B-EB5BED6922C2}"/>
    <cellStyle name="Millares [0] 2 4 2 5 2 4" xfId="12059" xr:uid="{E055C090-FAB9-44B3-B2F9-45830D0C1382}"/>
    <cellStyle name="Millares [0] 2 4 2 5 2 4 2" xfId="21603" xr:uid="{DFFA9262-A035-4ED3-99B7-FF0B8F931DA8}"/>
    <cellStyle name="Millares [0] 2 4 2 5 2 4 3" xfId="30398" xr:uid="{22C70A6F-9571-4882-9C9C-300F86D4FEC2}"/>
    <cellStyle name="Millares [0] 2 4 2 5 2 5" xfId="16843" xr:uid="{68479D8F-DC72-4568-A94B-265F31888CB7}"/>
    <cellStyle name="Millares [0] 2 4 2 5 2 6" xfId="26080" xr:uid="{1A146509-A701-47C5-BE74-41717012BFFE}"/>
    <cellStyle name="Millares [0] 2 4 2 5 3" xfId="7883" xr:uid="{5114440E-1DAF-4906-AC87-CF264F6DB314}"/>
    <cellStyle name="Millares [0] 2 4 2 5 3 2" xfId="10269" xr:uid="{478D4649-2F6D-4AAC-AE29-8805E873DE75}"/>
    <cellStyle name="Millares [0] 2 4 2 5 3 2 2" xfId="15055" xr:uid="{45EBF8CE-7755-467C-9AFB-81E9691DB41D}"/>
    <cellStyle name="Millares [0] 2 4 2 5 3 2 2 2" xfId="24582" xr:uid="{E0F912CB-2805-4879-BC56-14035C54037F}"/>
    <cellStyle name="Millares [0] 2 4 2 5 3 2 2 3" xfId="33310" xr:uid="{1E360421-BA1E-4235-A2E8-9193C12C229A}"/>
    <cellStyle name="Millares [0] 2 4 2 5 3 2 3" xfId="19816" xr:uid="{CBAB15EE-CC21-45BE-BBE9-8192053C3162}"/>
    <cellStyle name="Millares [0] 2 4 2 5 3 2 4" xfId="28680" xr:uid="{1A49B014-D267-4BD1-9B7D-E034FB0B3441}"/>
    <cellStyle name="Millares [0] 2 4 2 5 3 3" xfId="12660" xr:uid="{5739806B-9E6B-424C-9C01-C5F135DAF287}"/>
    <cellStyle name="Millares [0] 2 4 2 5 3 3 2" xfId="22199" xr:uid="{C8B4BE6A-8D7D-42C3-98AB-3038CBEC4067}"/>
    <cellStyle name="Millares [0] 2 4 2 5 3 3 3" xfId="30956" xr:uid="{5C3A332E-6CBD-47A9-B11F-A007F9987D29}"/>
    <cellStyle name="Millares [0] 2 4 2 5 3 4" xfId="17437" xr:uid="{27642DCC-B5D1-4EFB-9231-BCD6D833C8AE}"/>
    <cellStyle name="Millares [0] 2 4 2 5 3 5" xfId="26537" xr:uid="{3D6ED5AE-AA20-48B9-86C0-B9A710E4AC73}"/>
    <cellStyle name="Millares [0] 2 4 2 5 4" xfId="9076" xr:uid="{B98E0784-C3FC-44C6-85AC-497B1FE6DB26}"/>
    <cellStyle name="Millares [0] 2 4 2 5 4 2" xfId="13857" xr:uid="{D2FB6FAB-F6C4-4266-82D2-0852A09A1D1B}"/>
    <cellStyle name="Millares [0] 2 4 2 5 4 2 2" xfId="23391" xr:uid="{80ACA90D-B0FC-4E6C-9FDC-74086FE46A69}"/>
    <cellStyle name="Millares [0] 2 4 2 5 4 2 3" xfId="32121" xr:uid="{86C5780C-E2FC-4569-9F27-F1D3AD115EE9}"/>
    <cellStyle name="Millares [0] 2 4 2 5 4 3" xfId="18626" xr:uid="{BD93BFC1-BB95-481E-90CB-B6B0B2C60437}"/>
    <cellStyle name="Millares [0] 2 4 2 5 4 4" xfId="27602" xr:uid="{D2DFB476-708B-46F0-8D5D-1609606091D8}"/>
    <cellStyle name="Millares [0] 2 4 2 5 5" xfId="11467" xr:uid="{7CDCAA78-E018-476C-A0F4-2E4490A5D615}"/>
    <cellStyle name="Millares [0] 2 4 2 5 5 2" xfId="21008" xr:uid="{BB56CF3A-D6E8-4146-BC39-E59B3890A0C1}"/>
    <cellStyle name="Millares [0] 2 4 2 5 5 3" xfId="29850" xr:uid="{57606B41-EF29-4414-971A-664820A660B1}"/>
    <cellStyle name="Millares [0] 2 4 2 5 6" xfId="16250" xr:uid="{C858E198-EB17-4672-9DC9-390F50E39126}"/>
    <cellStyle name="Millares [0] 2 4 2 5 7" xfId="25678" xr:uid="{89F5A3EA-B127-4295-ACDD-62A9FED1B155}"/>
    <cellStyle name="Millares [0] 2 4 2 6" xfId="6993" xr:uid="{07E00702-32F2-4C96-AE42-ABDA59CCECED}"/>
    <cellStyle name="Millares [0] 2 4 2 6 2" xfId="8180" xr:uid="{EB5F9813-2A36-4BB5-90CC-3F63307D7B09}"/>
    <cellStyle name="Millares [0] 2 4 2 6 2 2" xfId="10567" xr:uid="{0E402C8B-5248-40F8-AFD0-7EF53E08010B}"/>
    <cellStyle name="Millares [0] 2 4 2 6 2 2 2" xfId="15353" xr:uid="{2914DA82-0A71-48E6-A146-64A8E33E698B}"/>
    <cellStyle name="Millares [0] 2 4 2 6 2 2 2 2" xfId="24880" xr:uid="{4BBB0344-9860-444B-A870-520C4A108D77}"/>
    <cellStyle name="Millares [0] 2 4 2 6 2 2 2 3" xfId="33608" xr:uid="{01178A6D-A592-4C19-B738-4C6ACCDD3272}"/>
    <cellStyle name="Millares [0] 2 4 2 6 2 2 3" xfId="20114" xr:uid="{BC3C04D4-EC87-42A3-B9B1-4836D52D2DE1}"/>
    <cellStyle name="Millares [0] 2 4 2 6 2 2 4" xfId="28976" xr:uid="{13F6E9B1-818A-47FD-89E5-3400C0975597}"/>
    <cellStyle name="Millares [0] 2 4 2 6 2 3" xfId="12958" xr:uid="{CD883D06-0774-4D4F-96D7-52F324FB7A23}"/>
    <cellStyle name="Millares [0] 2 4 2 6 2 3 2" xfId="22497" xr:uid="{A7851321-01F3-42C7-8B18-53D0B50EF959}"/>
    <cellStyle name="Millares [0] 2 4 2 6 2 3 3" xfId="31252" xr:uid="{86157296-19A2-4D09-BA74-6193FF1DB39F}"/>
    <cellStyle name="Millares [0] 2 4 2 6 2 4" xfId="17735" xr:uid="{263F9D61-F97F-47AB-BD9E-FBE088A2705C}"/>
    <cellStyle name="Millares [0] 2 4 2 6 2 5" xfId="26785" xr:uid="{50F4639D-5DDB-4409-9FC7-154BAF6EBC07}"/>
    <cellStyle name="Millares [0] 2 4 2 6 3" xfId="9373" xr:uid="{6C5CCC31-920E-4219-9149-4541F7E8186D}"/>
    <cellStyle name="Millares [0] 2 4 2 6 3 2" xfId="14155" xr:uid="{E813EE69-D039-4AAA-ADD5-1BBB4472A7C4}"/>
    <cellStyle name="Millares [0] 2 4 2 6 3 2 2" xfId="23689" xr:uid="{F7E5E231-84A7-4A95-B57D-56B2A0612DB5}"/>
    <cellStyle name="Millares [0] 2 4 2 6 3 2 3" xfId="32419" xr:uid="{B785045D-84BD-4C9B-9DCB-8E631159C513}"/>
    <cellStyle name="Millares [0] 2 4 2 6 3 3" xfId="18924" xr:uid="{089DD9C2-22F3-42CE-BD09-9743AC78E9CB}"/>
    <cellStyle name="Millares [0] 2 4 2 6 3 4" xfId="27850" xr:uid="{84A2B861-C6EF-4CD5-9E51-87A23A89447D}"/>
    <cellStyle name="Millares [0] 2 4 2 6 4" xfId="11764" xr:uid="{84DCCA20-74B9-4CB1-AB43-A9B7CE6CD264}"/>
    <cellStyle name="Millares [0] 2 4 2 6 4 2" xfId="21306" xr:uid="{EE8514A4-D08C-41D3-AF6C-BC46D2C488E7}"/>
    <cellStyle name="Millares [0] 2 4 2 6 4 3" xfId="30127" xr:uid="{CFA65AAE-058B-4A63-9B65-132779A5EB87}"/>
    <cellStyle name="Millares [0] 2 4 2 6 5" xfId="16548" xr:uid="{8ECC5842-6E0F-49DE-BE22-C1C7FA847237}"/>
    <cellStyle name="Millares [0] 2 4 2 6 6" xfId="25880" xr:uid="{21B0230B-1A6B-4152-9F79-B14B093190C3}"/>
    <cellStyle name="Millares [0] 2 4 2 7" xfId="7583" xr:uid="{D41FC812-26C7-4B3E-BD29-D51B7C6B45D7}"/>
    <cellStyle name="Millares [0] 2 4 2 7 2" xfId="9967" xr:uid="{77B134B8-E3A4-4EC4-8517-7AAC331FDC8A}"/>
    <cellStyle name="Millares [0] 2 4 2 7 2 2" xfId="14752" xr:uid="{1D0185B4-04DB-4B3E-8F75-47E2A3B46002}"/>
    <cellStyle name="Millares [0] 2 4 2 7 2 2 2" xfId="24285" xr:uid="{59A73070-F9BA-4934-B5E1-4ACB627AA183}"/>
    <cellStyle name="Millares [0] 2 4 2 7 2 2 3" xfId="33013" xr:uid="{94D74533-D359-4A13-85D9-C598D32DDB63}"/>
    <cellStyle name="Millares [0] 2 4 2 7 2 3" xfId="19520" xr:uid="{A1886DEA-E267-4B05-A319-0B83F0B6DEEA}"/>
    <cellStyle name="Millares [0] 2 4 2 7 2 4" xfId="28401" xr:uid="{E6BCF453-1583-4253-BAC7-A83A55D0AFF2}"/>
    <cellStyle name="Millares [0] 2 4 2 7 3" xfId="12358" xr:uid="{8F3A73B4-788F-45BB-AFC5-BCEF70B41D96}"/>
    <cellStyle name="Millares [0] 2 4 2 7 3 2" xfId="21902" xr:uid="{83D61CC9-3BE1-468C-AD1A-04EB9EAC8D78}"/>
    <cellStyle name="Millares [0] 2 4 2 7 3 3" xfId="30676" xr:uid="{003842D8-9F91-4A32-A7B5-DB57DBA9E5FC}"/>
    <cellStyle name="Millares [0] 2 4 2 7 4" xfId="17142" xr:uid="{7F93EBD7-10E4-442B-9601-F4B3DC6A4859}"/>
    <cellStyle name="Millares [0] 2 4 2 7 5" xfId="26331" xr:uid="{CC7526B0-B60C-49E0-AD76-BF01D2DEA1F6}"/>
    <cellStyle name="Millares [0] 2 4 2 8" xfId="8773" xr:uid="{8310C036-B560-4A50-B927-7F0999173F82}"/>
    <cellStyle name="Millares [0] 2 4 2 8 2" xfId="13554" xr:uid="{01412385-1485-4176-8C7C-100CE49A0474}"/>
    <cellStyle name="Millares [0] 2 4 2 8 2 2" xfId="23094" xr:uid="{81DD3D3E-383D-4588-ABF1-55AAEA712A31}"/>
    <cellStyle name="Millares [0] 2 4 2 8 2 3" xfId="31838" xr:uid="{82A91D6C-D36D-4D0C-B775-AC46E42318BF}"/>
    <cellStyle name="Millares [0] 2 4 2 8 3" xfId="18330" xr:uid="{86E48616-70AF-4AE7-AD78-8E1F81C10175}"/>
    <cellStyle name="Millares [0] 2 4 2 8 4" xfId="27344" xr:uid="{439B704B-957B-4C92-8264-1D91E0B28D2B}"/>
    <cellStyle name="Millares [0] 2 4 2 9" xfId="11164" xr:uid="{EACCC0E6-6715-4F12-A041-7F1A2CEDD24A}"/>
    <cellStyle name="Millares [0] 2 4 2 9 2" xfId="20712" xr:uid="{14D90FCD-6873-45DB-9A8F-339EA659F592}"/>
    <cellStyle name="Millares [0] 2 4 2 9 3" xfId="29569" xr:uid="{970919FF-4442-4844-BB33-93D87E35BF95}"/>
    <cellStyle name="Millares [0] 2 4 3" xfId="6449" xr:uid="{6F3DCA3B-FDB0-4402-A353-F286BA9C08AC}"/>
    <cellStyle name="Millares [0] 2 4 3 10" xfId="25492" xr:uid="{5F7E917F-A802-4321-A409-4868A6F4CCCC}"/>
    <cellStyle name="Millares [0] 2 4 3 2" xfId="6511" xr:uid="{E3964F3B-5D8A-4B99-A319-B4B5168FB9F8}"/>
    <cellStyle name="Millares [0] 2 4 3 2 2" xfId="6648" xr:uid="{C62C6E10-8776-4425-96A2-B9AF98041E66}"/>
    <cellStyle name="Millares [0] 2 4 3 2 2 2" xfId="6937" xr:uid="{F49619C4-FE1C-4089-85D3-3A3043733DE0}"/>
    <cellStyle name="Millares [0] 2 4 3 2 2 2 2" xfId="7525" xr:uid="{3D05A577-A3B7-49A9-9A51-62BC800C4066}"/>
    <cellStyle name="Millares [0] 2 4 3 2 2 2 2 2" xfId="8714" xr:uid="{9B31A686-AD5A-47A6-B02B-673CF3EE85BB}"/>
    <cellStyle name="Millares [0] 2 4 3 2 2 2 2 2 2" xfId="11101" xr:uid="{F4389851-349F-4244-9F69-028BFB74D735}"/>
    <cellStyle name="Millares [0] 2 4 3 2 2 2 2 2 2 2" xfId="15889" xr:uid="{00363137-1CB4-4D72-BBD6-3C755B91A768}"/>
    <cellStyle name="Millares [0] 2 4 3 2 2 2 2 2 2 2 2" xfId="25416" xr:uid="{6FABA5ED-90B1-4D31-8B9B-92E588A20670}"/>
    <cellStyle name="Millares [0] 2 4 3 2 2 2 2 2 2 2 3" xfId="34144" xr:uid="{1D51F408-D926-4080-9360-B61D6900B9C9}"/>
    <cellStyle name="Millares [0] 2 4 3 2 2 2 2 2 2 3" xfId="20650" xr:uid="{377C54E2-BC15-441B-8E92-2A280D2B8826}"/>
    <cellStyle name="Millares [0] 2 4 3 2 2 2 2 2 2 4" xfId="29508" xr:uid="{658E59D6-AF4C-428A-90CB-38DBCE72AC8D}"/>
    <cellStyle name="Millares [0] 2 4 3 2 2 2 2 2 3" xfId="13492" xr:uid="{B3508DBD-4506-47A8-BFAE-3A5A7FF38CD9}"/>
    <cellStyle name="Millares [0] 2 4 3 2 2 2 2 2 3 2" xfId="23033" xr:uid="{EB840B05-8A6B-403F-872E-BE54022554D6}"/>
    <cellStyle name="Millares [0] 2 4 3 2 2 2 2 2 3 3" xfId="31784" xr:uid="{AAB5EF1F-943E-4FCC-9E44-38C7BB92135F}"/>
    <cellStyle name="Millares [0] 2 4 3 2 2 2 2 2 4" xfId="18269" xr:uid="{90829147-FA9E-4122-9064-4863ABE5B863}"/>
    <cellStyle name="Millares [0] 2 4 3 2 2 2 2 2 5" xfId="27283" xr:uid="{9172A9AC-760C-44C6-8EBC-360F242EB126}"/>
    <cellStyle name="Millares [0] 2 4 3 2 2 2 2 3" xfId="9907" xr:uid="{87EB34DD-1189-4269-880C-A4C7C0A44A62}"/>
    <cellStyle name="Millares [0] 2 4 3 2 2 2 2 3 2" xfId="14691" xr:uid="{098CCA79-B593-4F80-9801-B8FF2C8E61BB}"/>
    <cellStyle name="Millares [0] 2 4 3 2 2 2 2 3 2 2" xfId="24225" xr:uid="{9B893140-3079-4CD4-A1FF-D0A9D9599C93}"/>
    <cellStyle name="Millares [0] 2 4 3 2 2 2 2 3 2 3" xfId="32955" xr:uid="{A94BD07B-D59D-4048-981C-1C0DC278EA09}"/>
    <cellStyle name="Millares [0] 2 4 3 2 2 2 2 3 3" xfId="19460" xr:uid="{B3463691-55D4-4DD0-8079-FE248716F6E8}"/>
    <cellStyle name="Millares [0] 2 4 3 2 2 2 2 3 4" xfId="28348" xr:uid="{1E41EA0A-430A-4A2F-B229-8F49DC4A2762}"/>
    <cellStyle name="Millares [0] 2 4 3 2 2 2 2 4" xfId="12298" xr:uid="{F298A414-9717-497E-88D1-476519788332}"/>
    <cellStyle name="Millares [0] 2 4 3 2 2 2 2 4 2" xfId="21842" xr:uid="{CF32FC88-6B22-41AE-B96E-2A8E09C2B794}"/>
    <cellStyle name="Millares [0] 2 4 3 2 2 2 2 4 3" xfId="30625" xr:uid="{BA0BC551-BFA4-4FA0-AE5E-8053EE15FA49}"/>
    <cellStyle name="Millares [0] 2 4 3 2 2 2 2 5" xfId="17082" xr:uid="{B22F3D89-AC26-4198-87EA-426B5B641E20}"/>
    <cellStyle name="Millares [0] 2 4 3 2 2 2 2 6" xfId="26278" xr:uid="{44BAE327-C524-425E-9435-A1562AC734F8}"/>
    <cellStyle name="Millares [0] 2 4 3 2 2 2 3" xfId="8122" xr:uid="{19314904-44AA-4797-9379-42A4398ECEAB}"/>
    <cellStyle name="Millares [0] 2 4 3 2 2 2 3 2" xfId="10508" xr:uid="{552C82F4-AA1E-49B0-BB43-E0489FC41ED4}"/>
    <cellStyle name="Millares [0] 2 4 3 2 2 2 3 2 2" xfId="15294" xr:uid="{CF96C0D7-CFDA-4A5B-AD7C-8D36A5446133}"/>
    <cellStyle name="Millares [0] 2 4 3 2 2 2 3 2 2 2" xfId="24821" xr:uid="{7079FE57-7161-47F3-9178-C2F5B19D8CF1}"/>
    <cellStyle name="Millares [0] 2 4 3 2 2 2 3 2 2 3" xfId="33549" xr:uid="{D5B8DC07-D448-4C38-8299-7921188F8916}"/>
    <cellStyle name="Millares [0] 2 4 3 2 2 2 3 2 3" xfId="20055" xr:uid="{1E25F998-38B6-4091-9E19-48F125432ABD}"/>
    <cellStyle name="Millares [0] 2 4 3 2 2 2 3 2 4" xfId="28919" xr:uid="{2EC3308D-825B-49F4-8218-03A5800B3B69}"/>
    <cellStyle name="Millares [0] 2 4 3 2 2 2 3 3" xfId="12899" xr:uid="{FE294010-66B5-4766-A304-BBF1F0E633B2}"/>
    <cellStyle name="Millares [0] 2 4 3 2 2 2 3 3 2" xfId="22438" xr:uid="{540954FB-3B3B-43AC-AB5B-A1CFA98B6FFA}"/>
    <cellStyle name="Millares [0] 2 4 3 2 2 2 3 3 3" xfId="31195" xr:uid="{25C3A2A8-160F-4F2D-97BB-0F1A46FC5A21}"/>
    <cellStyle name="Millares [0] 2 4 3 2 2 2 3 4" xfId="17676" xr:uid="{1F12D582-FD28-42FD-8FC5-048E58B23FB2}"/>
    <cellStyle name="Millares [0] 2 4 3 2 2 2 3 5" xfId="26735" xr:uid="{E26C819C-FD82-42FF-9BF8-1812FB41E44E}"/>
    <cellStyle name="Millares [0] 2 4 3 2 2 2 4" xfId="9315" xr:uid="{9D4FCCDE-825B-4EEA-8DDF-9A7ABB09541A}"/>
    <cellStyle name="Millares [0] 2 4 3 2 2 2 4 2" xfId="14096" xr:uid="{2D1418E3-6CCC-466C-B5A3-325C3D72BF18}"/>
    <cellStyle name="Millares [0] 2 4 3 2 2 2 4 2 2" xfId="23630" xr:uid="{D9B99ABD-8229-4E35-8587-9B23E0B614E5}"/>
    <cellStyle name="Millares [0] 2 4 3 2 2 2 4 2 3" xfId="32360" xr:uid="{EC6E897B-A877-4892-B83A-924E99BBEC3F}"/>
    <cellStyle name="Millares [0] 2 4 3 2 2 2 4 3" xfId="18865" xr:uid="{554D4AE4-3E45-4D7C-9019-20C85114E130}"/>
    <cellStyle name="Millares [0] 2 4 3 2 2 2 4 4" xfId="27800" xr:uid="{52B6A89B-2B54-4B5F-8AF0-96D299BCD6D6}"/>
    <cellStyle name="Millares [0] 2 4 3 2 2 2 5" xfId="11706" xr:uid="{B6A828A0-E5F1-4EC7-8D55-6E8BFE503D02}"/>
    <cellStyle name="Millares [0] 2 4 3 2 2 2 5 2" xfId="21247" xr:uid="{8A7C838B-9EBA-4448-9398-5E55D35FDBAC}"/>
    <cellStyle name="Millares [0] 2 4 3 2 2 2 5 3" xfId="30077" xr:uid="{7DA86731-C3D9-49FE-BA03-4529AB5F5D1F}"/>
    <cellStyle name="Millares [0] 2 4 3 2 2 2 6" xfId="16489" xr:uid="{BA5D9A82-F1B4-41DE-AC23-8EF1705970F8}"/>
    <cellStyle name="Millares [0] 2 4 3 2 2 2 7" xfId="25838" xr:uid="{9841ED66-0653-44FD-BC39-DEF6BE667188}"/>
    <cellStyle name="Millares [0] 2 4 3 2 2 3" xfId="7229" xr:uid="{E7A52752-16F7-4833-8D3F-AF19D48393EC}"/>
    <cellStyle name="Millares [0] 2 4 3 2 2 3 2" xfId="8418" xr:uid="{9A8E6364-3EC1-4D24-AE4D-E902365FA39E}"/>
    <cellStyle name="Millares [0] 2 4 3 2 2 3 2 2" xfId="10805" xr:uid="{EA42368A-66F0-4025-93E5-A37426A104B2}"/>
    <cellStyle name="Millares [0] 2 4 3 2 2 3 2 2 2" xfId="15592" xr:uid="{2400E925-A84B-422F-A0AD-F66BD9A1214E}"/>
    <cellStyle name="Millares [0] 2 4 3 2 2 3 2 2 2 2" xfId="25119" xr:uid="{778D3A25-2BE6-488B-8EC4-D5D6ECD7A355}"/>
    <cellStyle name="Millares [0] 2 4 3 2 2 3 2 2 2 3" xfId="33847" xr:uid="{F4ABF905-41BD-4D98-B809-53A94680CA95}"/>
    <cellStyle name="Millares [0] 2 4 3 2 2 3 2 2 3" xfId="20353" xr:uid="{3D94D841-14A1-4AD2-9651-A5BDABB485E5}"/>
    <cellStyle name="Millares [0] 2 4 3 2 2 3 2 2 4" xfId="29211" xr:uid="{F3B66F24-CCF0-48E9-A653-BDF044682B09}"/>
    <cellStyle name="Millares [0] 2 4 3 2 2 3 2 3" xfId="13196" xr:uid="{293D87F1-4838-4CEA-8853-CA7AD1B06EE3}"/>
    <cellStyle name="Millares [0] 2 4 3 2 2 3 2 3 2" xfId="22736" xr:uid="{002B3499-D15D-4DE5-BDAC-CABA411AE2DD}"/>
    <cellStyle name="Millares [0] 2 4 3 2 2 3 2 3 3" xfId="31487" xr:uid="{45D3FBAE-5A22-4C78-86E2-84657EDF43ED}"/>
    <cellStyle name="Millares [0] 2 4 3 2 2 3 2 4" xfId="17973" xr:uid="{13DFA775-87C2-46FE-974C-FE1EB955BFE5}"/>
    <cellStyle name="Millares [0] 2 4 3 2 2 3 2 5" xfId="27006" xr:uid="{59F15B48-52B3-443B-BD86-37636FE4EDED}"/>
    <cellStyle name="Millares [0] 2 4 3 2 2 3 3" xfId="9611" xr:uid="{92283C41-0F80-48EB-8F86-8EAED83C965D}"/>
    <cellStyle name="Millares [0] 2 4 3 2 2 3 3 2" xfId="14394" xr:uid="{404DF26F-6735-4E89-B17D-7AAE8BF56053}"/>
    <cellStyle name="Millares [0] 2 4 3 2 2 3 3 2 2" xfId="23928" xr:uid="{1BA826E3-6BF2-4829-A69B-5AA9B8284EAD}"/>
    <cellStyle name="Millares [0] 2 4 3 2 2 3 3 2 3" xfId="32658" xr:uid="{D2B536BE-9EF4-44EA-B93B-B1F796DDE114}"/>
    <cellStyle name="Millares [0] 2 4 3 2 2 3 3 3" xfId="19163" xr:uid="{424477EE-0CFE-4410-9D05-05A993EB7636}"/>
    <cellStyle name="Millares [0] 2 4 3 2 2 3 3 4" xfId="28071" xr:uid="{CEFC5AC9-0F9D-4766-9130-2A38D540D802}"/>
    <cellStyle name="Millares [0] 2 4 3 2 2 3 4" xfId="12002" xr:uid="{74782738-4495-4353-AAB6-F159C45B1421}"/>
    <cellStyle name="Millares [0] 2 4 3 2 2 3 4 2" xfId="21545" xr:uid="{B7F553AB-97B8-4C4F-926E-119EFD732C9D}"/>
    <cellStyle name="Millares [0] 2 4 3 2 2 3 4 3" xfId="30348" xr:uid="{F1272FB2-E5C0-4718-9381-1D9C00E7993A}"/>
    <cellStyle name="Millares [0] 2 4 3 2 2 3 5" xfId="16786" xr:uid="{5A41C840-9D68-417C-A46F-D6C29E6666AC}"/>
    <cellStyle name="Millares [0] 2 4 3 2 2 3 6" xfId="26041" xr:uid="{9CE2553F-9949-429F-9E24-AE60920F25B8}"/>
    <cellStyle name="Millares [0] 2 4 3 2 2 4" xfId="7825" xr:uid="{65F7A3C6-D64D-4465-9763-9EEB20057383}"/>
    <cellStyle name="Millares [0] 2 4 3 2 2 4 2" xfId="10211" xr:uid="{A4482B17-F535-472C-8BD8-F50DF83101B9}"/>
    <cellStyle name="Millares [0] 2 4 3 2 2 4 2 2" xfId="14996" xr:uid="{41728E02-9B86-407A-A2C1-3D9C4E21BC6B}"/>
    <cellStyle name="Millares [0] 2 4 3 2 2 4 2 2 2" xfId="24524" xr:uid="{3D973587-3931-4B11-AD72-C10ABBBD2764}"/>
    <cellStyle name="Millares [0] 2 4 3 2 2 4 2 2 3" xfId="33252" xr:uid="{C4EDD0C7-CB98-469B-8715-168E23C11B57}"/>
    <cellStyle name="Millares [0] 2 4 3 2 2 4 2 3" xfId="19758" xr:uid="{F159FEC0-BF2F-4E3E-B096-55ED43EA12F9}"/>
    <cellStyle name="Millares [0] 2 4 3 2 2 4 2 4" xfId="28622" xr:uid="{5637CDFA-108B-4D1A-A4A0-3730A21C663E}"/>
    <cellStyle name="Millares [0] 2 4 3 2 2 4 3" xfId="12602" xr:uid="{3AE4A8BF-25F7-4131-B87C-AB111248702F}"/>
    <cellStyle name="Millares [0] 2 4 3 2 2 4 3 2" xfId="22141" xr:uid="{BF30D4D4-6ED6-47EB-8BE8-023AA9F1FD29}"/>
    <cellStyle name="Millares [0] 2 4 3 2 2 4 3 3" xfId="30898" xr:uid="{6A2A8979-F8BF-4A47-B619-B05474C9C3A5}"/>
    <cellStyle name="Millares [0] 2 4 3 2 2 4 4" xfId="17380" xr:uid="{D8D6212B-13D8-4E1D-9BE0-0B590A23C039}"/>
    <cellStyle name="Millares [0] 2 4 3 2 2 4 5" xfId="26498" xr:uid="{9A2A7977-3355-41E9-B479-76825A240263}"/>
    <cellStyle name="Millares [0] 2 4 3 2 2 5" xfId="9017" xr:uid="{90DDCF59-107D-4BA8-A415-3B49E7033AA3}"/>
    <cellStyle name="Millares [0] 2 4 3 2 2 5 2" xfId="13798" xr:uid="{6A62D466-80EA-4DC8-AC12-4096C3477D4C}"/>
    <cellStyle name="Millares [0] 2 4 3 2 2 5 2 2" xfId="23333" xr:uid="{20D37923-8AF2-4DFA-ADA6-7219FE728540}"/>
    <cellStyle name="Millares [0] 2 4 3 2 2 5 2 3" xfId="32064" xr:uid="{9C3DE27A-7518-47A3-A4FE-25434FDB1006}"/>
    <cellStyle name="Millares [0] 2 4 3 2 2 5 3" xfId="18568" xr:uid="{05E3FE84-3692-465A-A7F3-C6D0FF16E2B0}"/>
    <cellStyle name="Millares [0] 2 4 3 2 2 5 4" xfId="27555" xr:uid="{E8D28DCB-E88F-43EB-AC70-DC5A549682F3}"/>
    <cellStyle name="Millares [0] 2 4 3 2 2 6" xfId="11409" xr:uid="{A1D4A208-A68B-4F72-920A-B7494EF6C103}"/>
    <cellStyle name="Millares [0] 2 4 3 2 2 6 2" xfId="20951" xr:uid="{757379A8-B685-461C-99B7-0C741B036765}"/>
    <cellStyle name="Millares [0] 2 4 3 2 2 6 3" xfId="29801" xr:uid="{A77EC4AF-7A8F-464E-A105-A391475E2F72}"/>
    <cellStyle name="Millares [0] 2 4 3 2 2 7" xfId="16192" xr:uid="{95F8E9FF-8B4C-4E69-9FAB-A7AF9932ADCE}"/>
    <cellStyle name="Millares [0] 2 4 3 2 2 8" xfId="25642" xr:uid="{3C9E7AAC-52E1-4316-9B32-66B624B82649}"/>
    <cellStyle name="Millares [0] 2 4 3 2 3" xfId="6791" xr:uid="{55E7D0D5-9B36-412A-9FAA-4A2AF0B96947}"/>
    <cellStyle name="Millares [0] 2 4 3 2 3 2" xfId="7377" xr:uid="{6E7FCFF6-D176-4FCE-B21A-770684ABF52F}"/>
    <cellStyle name="Millares [0] 2 4 3 2 3 2 2" xfId="8566" xr:uid="{B3F96B6C-39A6-4034-A054-5A7EA0924472}"/>
    <cellStyle name="Millares [0] 2 4 3 2 3 2 2 2" xfId="10953" xr:uid="{EF71D555-018C-43CE-8659-55ADFACF2EC1}"/>
    <cellStyle name="Millares [0] 2 4 3 2 3 2 2 2 2" xfId="15741" xr:uid="{E83EA2F6-3FA0-48FB-A618-D5E6CD5B7FB3}"/>
    <cellStyle name="Millares [0] 2 4 3 2 3 2 2 2 2 2" xfId="25268" xr:uid="{4014C597-0DFF-4348-9E46-ED163A711453}"/>
    <cellStyle name="Millares [0] 2 4 3 2 3 2 2 2 2 3" xfId="33996" xr:uid="{3E2102DD-25A6-4256-9F01-265D716223FF}"/>
    <cellStyle name="Millares [0] 2 4 3 2 3 2 2 2 3" xfId="20502" xr:uid="{CA6A9359-2CF5-4925-B5AA-BF1AC5877288}"/>
    <cellStyle name="Millares [0] 2 4 3 2 3 2 2 2 4" xfId="29360" xr:uid="{ECCA6198-588D-464E-B18C-113B5DFA2ABE}"/>
    <cellStyle name="Millares [0] 2 4 3 2 3 2 2 3" xfId="13344" xr:uid="{2545A93C-657F-4613-BAE2-F2E6923A4CB5}"/>
    <cellStyle name="Millares [0] 2 4 3 2 3 2 2 3 2" xfId="22885" xr:uid="{AE7BE1DB-B7FF-4AF6-8116-3FC755CF307B}"/>
    <cellStyle name="Millares [0] 2 4 3 2 3 2 2 3 3" xfId="31636" xr:uid="{485DF82E-C73D-4985-88FE-CBF51D97553A}"/>
    <cellStyle name="Millares [0] 2 4 3 2 3 2 2 4" xfId="18121" xr:uid="{7F994055-A9F1-42D5-9BB4-5E9BF8AAF354}"/>
    <cellStyle name="Millares [0] 2 4 3 2 3 2 2 5" xfId="27136" xr:uid="{90E226E1-8AB7-4B31-A946-7688A9B6E58E}"/>
    <cellStyle name="Millares [0] 2 4 3 2 3 2 3" xfId="9759" xr:uid="{8B900481-1AE7-485B-A9CC-C64FA04B1777}"/>
    <cellStyle name="Millares [0] 2 4 3 2 3 2 3 2" xfId="14543" xr:uid="{6D07465E-8B45-47E2-8C4E-D525C90FBE47}"/>
    <cellStyle name="Millares [0] 2 4 3 2 3 2 3 2 2" xfId="24077" xr:uid="{8B332863-2E88-4A7F-8823-9BB8DF07EA2C}"/>
    <cellStyle name="Millares [0] 2 4 3 2 3 2 3 2 3" xfId="32807" xr:uid="{D6D6D903-0517-4CAB-B2F6-3FD611F8AE15}"/>
    <cellStyle name="Millares [0] 2 4 3 2 3 2 3 3" xfId="19312" xr:uid="{50DFC377-61FD-42A4-8F86-85CD01A9A2E3}"/>
    <cellStyle name="Millares [0] 2 4 3 2 3 2 3 4" xfId="28201" xr:uid="{5D140D92-B279-410C-96F1-EBD457869C30}"/>
    <cellStyle name="Millares [0] 2 4 3 2 3 2 4" xfId="12150" xr:uid="{FC0F77C6-4D72-482B-8D0A-3D7AC0F2B4CF}"/>
    <cellStyle name="Millares [0] 2 4 3 2 3 2 4 2" xfId="21694" xr:uid="{EA9574EE-22FE-427F-8B62-1F7C2B936D1D}"/>
    <cellStyle name="Millares [0] 2 4 3 2 3 2 4 3" xfId="30478" xr:uid="{51F2EBF6-FC14-4384-99D7-8E169D062DA3}"/>
    <cellStyle name="Millares [0] 2 4 3 2 3 2 5" xfId="16934" xr:uid="{70DB1B97-2488-4844-B410-3A8BA5CC8CB1}"/>
    <cellStyle name="Millares [0] 2 4 3 2 3 2 6" xfId="26153" xr:uid="{0B3CE0D7-3A45-4D47-87F5-8D80D9409B60}"/>
    <cellStyle name="Millares [0] 2 4 3 2 3 3" xfId="7974" xr:uid="{0E45F2C1-B788-412F-B96B-EB078508D050}"/>
    <cellStyle name="Millares [0] 2 4 3 2 3 3 2" xfId="10360" xr:uid="{014C5181-BC25-438D-A395-4496BA42A0B5}"/>
    <cellStyle name="Millares [0] 2 4 3 2 3 3 2 2" xfId="15146" xr:uid="{15852190-5F04-4F77-BC92-F4537A5951A9}"/>
    <cellStyle name="Millares [0] 2 4 3 2 3 3 2 2 2" xfId="24673" xr:uid="{7491B90A-F4B0-4BAC-9AA7-AD205616A584}"/>
    <cellStyle name="Millares [0] 2 4 3 2 3 3 2 2 3" xfId="33401" xr:uid="{77BA7174-B23E-4A70-8F19-96121BEF9530}"/>
    <cellStyle name="Millares [0] 2 4 3 2 3 3 2 3" xfId="19907" xr:uid="{12A8D36A-5068-4477-9103-8F0CD050C741}"/>
    <cellStyle name="Millares [0] 2 4 3 2 3 3 2 4" xfId="28771" xr:uid="{F15536BC-9EEF-4A45-A26D-87E325C8FBE8}"/>
    <cellStyle name="Millares [0] 2 4 3 2 3 3 3" xfId="12751" xr:uid="{4B2D968B-A053-4F1A-96B1-E83AF0446B9C}"/>
    <cellStyle name="Millares [0] 2 4 3 2 3 3 3 2" xfId="22290" xr:uid="{4DB557FE-C5D1-4D1B-89F9-22F227502BE3}"/>
    <cellStyle name="Millares [0] 2 4 3 2 3 3 3 3" xfId="31047" xr:uid="{30C6B146-675F-4E47-8D25-F46B167CF001}"/>
    <cellStyle name="Millares [0] 2 4 3 2 3 3 4" xfId="17528" xr:uid="{9D0206AD-C889-4C20-9B83-5850B85176AA}"/>
    <cellStyle name="Millares [0] 2 4 3 2 3 3 5" xfId="26610" xr:uid="{896A7A72-A120-43EF-BE9E-99EB5A234D44}"/>
    <cellStyle name="Millares [0] 2 4 3 2 3 4" xfId="9167" xr:uid="{A259F168-419F-4712-AE61-A523814DAE8F}"/>
    <cellStyle name="Millares [0] 2 4 3 2 3 4 2" xfId="13948" xr:uid="{854045C1-F931-4A19-9083-6D751052F8D8}"/>
    <cellStyle name="Millares [0] 2 4 3 2 3 4 2 2" xfId="23482" xr:uid="{3D366948-08EB-43AF-AD00-AEF854C9A0E4}"/>
    <cellStyle name="Millares [0] 2 4 3 2 3 4 2 3" xfId="32212" xr:uid="{241F887F-0476-4591-88B4-A4EA5F8F596F}"/>
    <cellStyle name="Millares [0] 2 4 3 2 3 4 3" xfId="18717" xr:uid="{E61CDE0A-752B-471D-B6B2-43FCD3CFCF82}"/>
    <cellStyle name="Millares [0] 2 4 3 2 3 4 4" xfId="27675" xr:uid="{5007162A-AD86-4936-B136-A37E3FF24079}"/>
    <cellStyle name="Millares [0] 2 4 3 2 3 5" xfId="11558" xr:uid="{5DCF817E-AC39-4DAD-B350-23460488DE13}"/>
    <cellStyle name="Millares [0] 2 4 3 2 3 5 2" xfId="21099" xr:uid="{3368D703-B09E-49C0-9607-CBBC7484839F}"/>
    <cellStyle name="Millares [0] 2 4 3 2 3 5 3" xfId="29930" xr:uid="{789C8474-65C3-40A8-BF85-27EE1AAF0042}"/>
    <cellStyle name="Millares [0] 2 4 3 2 3 6" xfId="16341" xr:uid="{D1E40430-6B94-4317-93F6-A75DC0EBD386}"/>
    <cellStyle name="Millares [0] 2 4 3 2 3 7" xfId="25737" xr:uid="{C53D0132-33F4-497C-B3C8-A479000CDF2D}"/>
    <cellStyle name="Millares [0] 2 4 3 2 4" xfId="7084" xr:uid="{1818BCA7-13D4-4E76-A69E-8E20EFDDE38D}"/>
    <cellStyle name="Millares [0] 2 4 3 2 4 2" xfId="8271" xr:uid="{10AB525D-45D0-4A87-B644-6BEF886EF14E}"/>
    <cellStyle name="Millares [0] 2 4 3 2 4 2 2" xfId="10658" xr:uid="{5DFEFF5F-C932-413A-99FD-770B209EE342}"/>
    <cellStyle name="Millares [0] 2 4 3 2 4 2 2 2" xfId="15444" xr:uid="{A65ECBFA-DD9D-4134-8F8C-810B67FE0706}"/>
    <cellStyle name="Millares [0] 2 4 3 2 4 2 2 2 2" xfId="24971" xr:uid="{2CD3FA69-09CD-4593-A7FF-B67AA43A8F0C}"/>
    <cellStyle name="Millares [0] 2 4 3 2 4 2 2 2 3" xfId="33699" xr:uid="{474CC3BC-5B23-4969-8BB4-D543D5CC8462}"/>
    <cellStyle name="Millares [0] 2 4 3 2 4 2 2 3" xfId="20205" xr:uid="{03968762-52F9-44E6-9F0A-9279FB3B5C0C}"/>
    <cellStyle name="Millares [0] 2 4 3 2 4 2 2 4" xfId="29063" xr:uid="{68BCF435-DAF1-4641-BD6E-E35A30AE1F78}"/>
    <cellStyle name="Millares [0] 2 4 3 2 4 2 3" xfId="13049" xr:uid="{98B9EF15-364E-479E-8C52-EE5E4A1E2BFA}"/>
    <cellStyle name="Millares [0] 2 4 3 2 4 2 3 2" xfId="22588" xr:uid="{0DA1EF4D-2172-4558-AB81-BA1BF6F78B41}"/>
    <cellStyle name="Millares [0] 2 4 3 2 4 2 3 3" xfId="31339" xr:uid="{EBA3CE34-2637-4798-BEEA-E00F8452AB85}"/>
    <cellStyle name="Millares [0] 2 4 3 2 4 2 4" xfId="17826" xr:uid="{E0095C55-BF0D-4ADA-8293-EF5843CCEC0C}"/>
    <cellStyle name="Millares [0] 2 4 3 2 4 2 5" xfId="26858" xr:uid="{DBF1E654-10CE-4472-A290-482A44080193}"/>
    <cellStyle name="Millares [0] 2 4 3 2 4 3" xfId="9464" xr:uid="{7DE87EA8-C098-4AEF-B114-6F679D90A709}"/>
    <cellStyle name="Millares [0] 2 4 3 2 4 3 2" xfId="14246" xr:uid="{4E8AD2DA-AB76-4CB3-97C9-5ADCDBB85CA8}"/>
    <cellStyle name="Millares [0] 2 4 3 2 4 3 2 2" xfId="23780" xr:uid="{7BFA9710-0E1C-4C4D-AE58-BA92EF61FE19}"/>
    <cellStyle name="Millares [0] 2 4 3 2 4 3 2 3" xfId="32510" xr:uid="{871463A5-7195-4C5F-B6D9-5E4C98C21B2A}"/>
    <cellStyle name="Millares [0] 2 4 3 2 4 3 3" xfId="19015" xr:uid="{196BE522-03B3-40A1-A5ED-D641729EBFC1}"/>
    <cellStyle name="Millares [0] 2 4 3 2 4 3 4" xfId="27923" xr:uid="{020CE739-5A5A-4F13-AFD7-133F5945E9E5}"/>
    <cellStyle name="Millares [0] 2 4 3 2 4 4" xfId="11855" xr:uid="{F4FCA3BC-0406-4A42-9313-3AEB04676BCB}"/>
    <cellStyle name="Millares [0] 2 4 3 2 4 4 2" xfId="21397" xr:uid="{75997A88-F359-4DD4-A802-F7306B375DC2}"/>
    <cellStyle name="Millares [0] 2 4 3 2 4 4 3" xfId="30200" xr:uid="{8FA38E78-82C5-43F9-9BA7-58A080D9D56B}"/>
    <cellStyle name="Millares [0] 2 4 3 2 4 5" xfId="16639" xr:uid="{A10608AA-CFB9-492A-8756-B46D2496103F}"/>
    <cellStyle name="Millares [0] 2 4 3 2 4 6" xfId="25939" xr:uid="{D4C75C6F-A375-4610-AB98-4120BF476508}"/>
    <cellStyle name="Millares [0] 2 4 3 2 5" xfId="7676" xr:uid="{15E90894-9F37-447B-B1B6-A44D763F8885}"/>
    <cellStyle name="Millares [0] 2 4 3 2 5 2" xfId="10060" xr:uid="{096D0878-CAED-46F2-B825-481A59162171}"/>
    <cellStyle name="Millares [0] 2 4 3 2 5 2 2" xfId="14845" xr:uid="{1009347B-4309-455A-BB98-F3A31D003D6B}"/>
    <cellStyle name="Millares [0] 2 4 3 2 5 2 2 2" xfId="24376" xr:uid="{D727A7E0-8505-43CA-A9DE-D347B0D810B8}"/>
    <cellStyle name="Millares [0] 2 4 3 2 5 2 2 3" xfId="33104" xr:uid="{269928CE-4DC8-453A-9FBA-4D0FE6B35DDF}"/>
    <cellStyle name="Millares [0] 2 4 3 2 5 2 3" xfId="19611" xr:uid="{6635BCFE-EA43-44B4-B3BB-A939497A5C35}"/>
    <cellStyle name="Millares [0] 2 4 3 2 5 2 4" xfId="28475" xr:uid="{AE5583BA-4161-414A-A844-1C975EBE7B92}"/>
    <cellStyle name="Millares [0] 2 4 3 2 5 3" xfId="12451" xr:uid="{7DD4450A-9B4E-4DBF-B895-446659E3B82D}"/>
    <cellStyle name="Millares [0] 2 4 3 2 5 3 2" xfId="21993" xr:uid="{4DE42BA1-050D-4341-B9C0-FFBA5E79263C}"/>
    <cellStyle name="Millares [0] 2 4 3 2 5 3 3" xfId="30750" xr:uid="{7A1ACAC8-FC07-44ED-9894-CC66FD6E5C0E}"/>
    <cellStyle name="Millares [0] 2 4 3 2 5 4" xfId="17233" xr:uid="{8F2A94AB-E188-480B-9750-A4CBC1D050AB}"/>
    <cellStyle name="Millares [0] 2 4 3 2 5 5" xfId="26395" xr:uid="{B6358DD5-7CA8-4751-82B0-F7EB77426799}"/>
    <cellStyle name="Millares [0] 2 4 3 2 6" xfId="8866" xr:uid="{C53296CB-E5BA-4FB3-B42E-A5F5491A1AD2}"/>
    <cellStyle name="Millares [0] 2 4 3 2 6 2" xfId="13647" xr:uid="{97E87D5D-5B98-45A3-AC59-AA8BAC2440ED}"/>
    <cellStyle name="Millares [0] 2 4 3 2 6 2 2" xfId="23185" xr:uid="{06A9F98D-B4DF-4F20-9907-3D8BBAC17206}"/>
    <cellStyle name="Millares [0] 2 4 3 2 6 2 3" xfId="31916" xr:uid="{6D2C9840-547B-4E08-911A-7B511D1421D4}"/>
    <cellStyle name="Millares [0] 2 4 3 2 6 3" xfId="18421" xr:uid="{7622284C-EFD5-4E47-80E0-186EF5E836E8}"/>
    <cellStyle name="Millares [0] 2 4 3 2 6 4" xfId="27430" xr:uid="{E64986F9-F7D6-44D3-A076-A8FFD70B3ED3}"/>
    <cellStyle name="Millares [0] 2 4 3 2 7" xfId="11257" xr:uid="{2DACF3FE-50A3-49B4-BC4D-7B3CE7B46877}"/>
    <cellStyle name="Millares [0] 2 4 3 2 7 2" xfId="20803" xr:uid="{20E6FD06-3C09-4373-AAA0-6C6F029BF02C}"/>
    <cellStyle name="Millares [0] 2 4 3 2 7 3" xfId="29653" xr:uid="{3196CE7E-7F75-4B78-843C-12053EE093FC}"/>
    <cellStyle name="Millares [0] 2 4 3 2 8" xfId="16044" xr:uid="{9CAB174D-8728-4E48-AE11-C3249F2282F6}"/>
    <cellStyle name="Millares [0] 2 4 3 2 9" xfId="25544" xr:uid="{C81A7EDF-851D-4184-8BF3-C001E45BFEAB}"/>
    <cellStyle name="Millares [0] 2 4 3 3" xfId="6575" xr:uid="{59D962CE-3E0F-4794-8F4C-08A91F939AC5}"/>
    <cellStyle name="Millares [0] 2 4 3 3 2" xfId="6864" xr:uid="{1A42FC01-718B-4426-B28B-243E6A9FEA43}"/>
    <cellStyle name="Millares [0] 2 4 3 3 2 2" xfId="7452" xr:uid="{11BB9F56-7604-46F2-AA69-11A7750448CB}"/>
    <cellStyle name="Millares [0] 2 4 3 3 2 2 2" xfId="8641" xr:uid="{D72AEB45-D416-4F77-A062-44396D4B7D13}"/>
    <cellStyle name="Millares [0] 2 4 3 3 2 2 2 2" xfId="11028" xr:uid="{BE57A4A6-A18B-4F95-B5DE-05E2CB574040}"/>
    <cellStyle name="Millares [0] 2 4 3 3 2 2 2 2 2" xfId="15816" xr:uid="{DE4522A6-F0BB-4340-9314-F2D24187B5A6}"/>
    <cellStyle name="Millares [0] 2 4 3 3 2 2 2 2 2 2" xfId="25343" xr:uid="{4F7FD3DE-FBC4-4786-A37D-17B1D48A52AE}"/>
    <cellStyle name="Millares [0] 2 4 3 3 2 2 2 2 2 3" xfId="34071" xr:uid="{D5B9EF49-103E-4303-9D4C-3405083C55E6}"/>
    <cellStyle name="Millares [0] 2 4 3 3 2 2 2 2 3" xfId="20577" xr:uid="{46DCD7A2-E537-47F2-BD28-61C868C7712D}"/>
    <cellStyle name="Millares [0] 2 4 3 3 2 2 2 2 4" xfId="29435" xr:uid="{60B8EEE6-FE7E-42BF-94FD-21B99A1A0BB8}"/>
    <cellStyle name="Millares [0] 2 4 3 3 2 2 2 3" xfId="13419" xr:uid="{F27301AE-CB1F-4193-B1E4-441F45D22327}"/>
    <cellStyle name="Millares [0] 2 4 3 3 2 2 2 3 2" xfId="22960" xr:uid="{813C6170-42B9-420A-BEAC-6365B4F005FC}"/>
    <cellStyle name="Millares [0] 2 4 3 3 2 2 2 3 3" xfId="31711" xr:uid="{0BE3326D-5F50-41D7-8566-A311430DFA31}"/>
    <cellStyle name="Millares [0] 2 4 3 3 2 2 2 4" xfId="18196" xr:uid="{6AC88CB8-FCF7-4586-A2E1-0894223B5A14}"/>
    <cellStyle name="Millares [0] 2 4 3 3 2 2 2 5" xfId="27210" xr:uid="{873EFADA-09A6-4E8C-9A20-D8F476F5F46D}"/>
    <cellStyle name="Millares [0] 2 4 3 3 2 2 3" xfId="9834" xr:uid="{0059F961-44CB-4B45-BE90-664A5554D58C}"/>
    <cellStyle name="Millares [0] 2 4 3 3 2 2 3 2" xfId="14618" xr:uid="{0FF3428B-D77A-4F22-BB43-A646A1C3167B}"/>
    <cellStyle name="Millares [0] 2 4 3 3 2 2 3 2 2" xfId="24152" xr:uid="{0C9785C2-BB30-49EA-BC7D-536E60EA5D3C}"/>
    <cellStyle name="Millares [0] 2 4 3 3 2 2 3 2 3" xfId="32882" xr:uid="{D375C004-F1AB-4B8E-B681-C6C7D09BE5AA}"/>
    <cellStyle name="Millares [0] 2 4 3 3 2 2 3 3" xfId="19387" xr:uid="{68469230-D1D7-424F-A86D-D45B50B7435E}"/>
    <cellStyle name="Millares [0] 2 4 3 3 2 2 3 4" xfId="28275" xr:uid="{679F1691-DC12-486C-B044-9400701623EA}"/>
    <cellStyle name="Millares [0] 2 4 3 3 2 2 4" xfId="12225" xr:uid="{E71ABA56-9C0F-43B8-BE74-A36BBC007D1F}"/>
    <cellStyle name="Millares [0] 2 4 3 3 2 2 4 2" xfId="21769" xr:uid="{E98917E2-CC97-400C-9248-EFAEE05938E4}"/>
    <cellStyle name="Millares [0] 2 4 3 3 2 2 4 3" xfId="30552" xr:uid="{18B792E0-7CE4-47A5-BBC0-1ADBE3D4969E}"/>
    <cellStyle name="Millares [0] 2 4 3 3 2 2 5" xfId="17009" xr:uid="{7E04F5F7-3E27-4791-9AED-13365BC9C007}"/>
    <cellStyle name="Millares [0] 2 4 3 3 2 2 6" xfId="26213" xr:uid="{A0B71C3C-E704-4291-9784-48F06B19A222}"/>
    <cellStyle name="Millares [0] 2 4 3 3 2 3" xfId="8049" xr:uid="{2A9DF594-C009-4B4C-AE1B-730508F3F314}"/>
    <cellStyle name="Millares [0] 2 4 3 3 2 3 2" xfId="10435" xr:uid="{381EB869-5789-4175-A0FC-AE50DD1EB785}"/>
    <cellStyle name="Millares [0] 2 4 3 3 2 3 2 2" xfId="15221" xr:uid="{B9EAF29B-9379-4713-8583-2081A9FCE696}"/>
    <cellStyle name="Millares [0] 2 4 3 3 2 3 2 2 2" xfId="24748" xr:uid="{393F9833-0DC3-4758-BE30-ABDF78A8DB07}"/>
    <cellStyle name="Millares [0] 2 4 3 3 2 3 2 2 3" xfId="33476" xr:uid="{3939DAEE-5135-47FF-97A3-14601D5C2158}"/>
    <cellStyle name="Millares [0] 2 4 3 3 2 3 2 3" xfId="19982" xr:uid="{3932EDDC-88D4-4A59-B5E9-E71E0497018A}"/>
    <cellStyle name="Millares [0] 2 4 3 3 2 3 2 4" xfId="28846" xr:uid="{A072551A-0B83-4EBA-8D3C-3378C9F171DD}"/>
    <cellStyle name="Millares [0] 2 4 3 3 2 3 3" xfId="12826" xr:uid="{87B10A2F-D6B1-4E3C-999F-D09F0CADD73E}"/>
    <cellStyle name="Millares [0] 2 4 3 3 2 3 3 2" xfId="22365" xr:uid="{D547003E-60EA-4757-88BE-2300B2AB03E2}"/>
    <cellStyle name="Millares [0] 2 4 3 3 2 3 3 3" xfId="31122" xr:uid="{ECB52498-5C3D-496C-B6A5-72086ADA5FAC}"/>
    <cellStyle name="Millares [0] 2 4 3 3 2 3 4" xfId="17603" xr:uid="{E3CE6BC3-77F5-4529-BA70-390DE8588F9D}"/>
    <cellStyle name="Millares [0] 2 4 3 3 2 3 5" xfId="26670" xr:uid="{4FC05B9E-108E-413B-B0BB-6931C3E8EB0C}"/>
    <cellStyle name="Millares [0] 2 4 3 3 2 4" xfId="9242" xr:uid="{13B61179-433A-42B8-A097-57ECAAE5A456}"/>
    <cellStyle name="Millares [0] 2 4 3 3 2 4 2" xfId="14023" xr:uid="{07230320-8B23-4D4C-AE36-0114CE03B2ED}"/>
    <cellStyle name="Millares [0] 2 4 3 3 2 4 2 2" xfId="23557" xr:uid="{23043F0E-FDC9-4FA5-8D48-22E1457082CA}"/>
    <cellStyle name="Millares [0] 2 4 3 3 2 4 2 3" xfId="32287" xr:uid="{A000CE44-65EA-4B1F-8067-AE3CD4F13E60}"/>
    <cellStyle name="Millares [0] 2 4 3 3 2 4 3" xfId="18792" xr:uid="{57C2B6C8-31BE-447F-970C-D6902EC97292}"/>
    <cellStyle name="Millares [0] 2 4 3 3 2 4 4" xfId="27735" xr:uid="{F7DDF556-29D3-4564-A0B1-CDA4DAFAD0F1}"/>
    <cellStyle name="Millares [0] 2 4 3 3 2 5" xfId="11633" xr:uid="{1CDF076E-AB6C-46AA-AA25-42643BE8D4FB}"/>
    <cellStyle name="Millares [0] 2 4 3 3 2 5 2" xfId="21174" xr:uid="{0B69CB8A-0658-475D-B09B-997C7E613485}"/>
    <cellStyle name="Millares [0] 2 4 3 3 2 5 3" xfId="30004" xr:uid="{1B5C3CEC-5F0F-404C-91AF-0EAFDDECEACE}"/>
    <cellStyle name="Millares [0] 2 4 3 3 2 6" xfId="16416" xr:uid="{743F9EC3-94AB-41D2-8CAB-B598EB6CD2D4}"/>
    <cellStyle name="Millares [0] 2 4 3 3 2 7" xfId="25786" xr:uid="{0D8AA705-A438-498C-AC00-62F05813BD0E}"/>
    <cellStyle name="Millares [0] 2 4 3 3 3" xfId="7156" xr:uid="{3C621058-625C-4CD8-80F0-2CF2C69FAAD3}"/>
    <cellStyle name="Millares [0] 2 4 3 3 3 2" xfId="8345" xr:uid="{06AD1601-73EB-41CD-8B34-D2D87F0EA21D}"/>
    <cellStyle name="Millares [0] 2 4 3 3 3 2 2" xfId="10732" xr:uid="{13D4BCAB-89A8-4764-8731-6D4FCFC20C44}"/>
    <cellStyle name="Millares [0] 2 4 3 3 3 2 2 2" xfId="15519" xr:uid="{C93DC4CC-AE4E-43FF-A8A7-496A3082699C}"/>
    <cellStyle name="Millares [0] 2 4 3 3 3 2 2 2 2" xfId="25046" xr:uid="{CC73087E-E4CF-4FB4-8DD9-9D976FA3DEB5}"/>
    <cellStyle name="Millares [0] 2 4 3 3 3 2 2 2 3" xfId="33774" xr:uid="{B79ECEA6-A833-4DBB-979D-D0B4D86851A0}"/>
    <cellStyle name="Millares [0] 2 4 3 3 3 2 2 3" xfId="20280" xr:uid="{BD523688-C2E9-4BF6-B8A5-C535F18E47C8}"/>
    <cellStyle name="Millares [0] 2 4 3 3 3 2 2 4" xfId="29138" xr:uid="{144EAAFC-0881-4C9A-97D7-BEBDE026B563}"/>
    <cellStyle name="Millares [0] 2 4 3 3 3 2 3" xfId="13123" xr:uid="{5EAC05F7-0BAD-4E3E-8EB6-67972E4B399D}"/>
    <cellStyle name="Millares [0] 2 4 3 3 3 2 3 2" xfId="22663" xr:uid="{A992605C-DC51-4F6E-B3A3-DB90C3607206}"/>
    <cellStyle name="Millares [0] 2 4 3 3 3 2 3 3" xfId="31414" xr:uid="{FD4B0CB2-7804-4090-8897-BC1B8BFF5573}"/>
    <cellStyle name="Millares [0] 2 4 3 3 3 2 4" xfId="17900" xr:uid="{10C8C014-73A7-4476-BDF6-03EE9C92F719}"/>
    <cellStyle name="Millares [0] 2 4 3 3 3 2 5" xfId="26933" xr:uid="{1690B5A2-1E19-4404-BCDB-17D1CF0F8077}"/>
    <cellStyle name="Millares [0] 2 4 3 3 3 3" xfId="9538" xr:uid="{D76E7D1A-44B2-49DD-A3A2-82E9E1D9C954}"/>
    <cellStyle name="Millares [0] 2 4 3 3 3 3 2" xfId="14321" xr:uid="{775EE257-A890-4D7A-991C-3BEC0D45436F}"/>
    <cellStyle name="Millares [0] 2 4 3 3 3 3 2 2" xfId="23855" xr:uid="{9B9272ED-47A8-49AF-A656-D59A4C95E429}"/>
    <cellStyle name="Millares [0] 2 4 3 3 3 3 2 3" xfId="32585" xr:uid="{F7634F8C-D43A-473D-8FC8-4739D87E98E8}"/>
    <cellStyle name="Millares [0] 2 4 3 3 3 3 3" xfId="19090" xr:uid="{8234C70D-619A-4E0F-82C3-B6DB79EF7B67}"/>
    <cellStyle name="Millares [0] 2 4 3 3 3 3 4" xfId="27998" xr:uid="{0A20BD6F-04F9-421B-9CEF-6F71F58D7852}"/>
    <cellStyle name="Millares [0] 2 4 3 3 3 4" xfId="11929" xr:uid="{C3BEA25B-25E2-4307-9987-95D585AB2E00}"/>
    <cellStyle name="Millares [0] 2 4 3 3 3 4 2" xfId="21472" xr:uid="{3565EB93-A728-4E98-AE1C-857BDA2AD948}"/>
    <cellStyle name="Millares [0] 2 4 3 3 3 4 3" xfId="30275" xr:uid="{84FB4194-2995-483F-A94A-EA8CF533235F}"/>
    <cellStyle name="Millares [0] 2 4 3 3 3 5" xfId="16713" xr:uid="{3D83C26F-08C9-492E-AFDE-6DD9BCC44CF3}"/>
    <cellStyle name="Millares [0] 2 4 3 3 3 6" xfId="25989" xr:uid="{20EE0EC3-9E05-4F31-B16C-645A4AFDB703}"/>
    <cellStyle name="Millares [0] 2 4 3 3 4" xfId="7750" xr:uid="{B615AC82-B4C6-4391-9CA6-A928CDE2DFD8}"/>
    <cellStyle name="Millares [0] 2 4 3 3 4 2" xfId="10136" xr:uid="{6FD8FF59-79BB-4841-86BD-34BE4159F7EF}"/>
    <cellStyle name="Millares [0] 2 4 3 3 4 2 2" xfId="14921" xr:uid="{F32FAB2B-B2F3-4B0F-97EC-0E67EF1A06AF}"/>
    <cellStyle name="Millares [0] 2 4 3 3 4 2 2 2" xfId="24451" xr:uid="{6CF6ACB0-D8AC-4F44-85B7-21089A33F2E5}"/>
    <cellStyle name="Millares [0] 2 4 3 3 4 2 2 3" xfId="33179" xr:uid="{53E94AB2-0D3B-4E58-A1D3-7280300E5952}"/>
    <cellStyle name="Millares [0] 2 4 3 3 4 2 3" xfId="19685" xr:uid="{F1DA3150-CC66-42FE-87B1-604320C50A5A}"/>
    <cellStyle name="Millares [0] 2 4 3 3 4 2 4" xfId="28549" xr:uid="{227478FF-9F69-4147-9342-A1C83C7F7BAB}"/>
    <cellStyle name="Millares [0] 2 4 3 3 4 3" xfId="12527" xr:uid="{BC0CF4AB-D008-4086-8121-C228802153BC}"/>
    <cellStyle name="Millares [0] 2 4 3 3 4 3 2" xfId="22068" xr:uid="{55D870EC-D972-46C0-B991-0356D0889E20}"/>
    <cellStyle name="Millares [0] 2 4 3 3 4 3 3" xfId="30825" xr:uid="{4C845180-9DAB-487B-9C3C-1226324A0E36}"/>
    <cellStyle name="Millares [0] 2 4 3 3 4 4" xfId="17307" xr:uid="{FE870545-F5ED-49D5-A947-418D3992247D}"/>
    <cellStyle name="Millares [0] 2 4 3 3 4 5" xfId="26446" xr:uid="{D212D81E-2169-4E2D-B722-BF0143FAD14B}"/>
    <cellStyle name="Millares [0] 2 4 3 3 5" xfId="8942" xr:uid="{AC2226D6-8F5B-4645-A598-252ED3D6D55C}"/>
    <cellStyle name="Millares [0] 2 4 3 3 5 2" xfId="13723" xr:uid="{C3200CA2-7815-4F99-8077-6ED6AF8337E2}"/>
    <cellStyle name="Millares [0] 2 4 3 3 5 2 2" xfId="23260" xr:uid="{F1E88C7B-1E53-4FD7-9CAD-49C7F34CAACE}"/>
    <cellStyle name="Millares [0] 2 4 3 3 5 2 3" xfId="31991" xr:uid="{6FE294E5-F48E-4051-9B1B-8A072017B9A5}"/>
    <cellStyle name="Millares [0] 2 4 3 3 5 3" xfId="18495" xr:uid="{4139CD95-78B6-4406-B589-345A2CEF5D19}"/>
    <cellStyle name="Millares [0] 2 4 3 3 5 4" xfId="27490" xr:uid="{F9927664-A5F8-4057-ADD0-D11A597F3055}"/>
    <cellStyle name="Millares [0] 2 4 3 3 6" xfId="11334" xr:uid="{F5D17CC9-817B-406E-A3CB-F42986D6562D}"/>
    <cellStyle name="Millares [0] 2 4 3 3 6 2" xfId="20878" xr:uid="{1B9A404A-CEDA-44B5-BB95-EDB066B2B12B}"/>
    <cellStyle name="Millares [0] 2 4 3 3 6 3" xfId="29728" xr:uid="{283CF2A0-C8DE-482E-A77A-33BCC69D8732}"/>
    <cellStyle name="Millares [0] 2 4 3 3 7" xfId="16119" xr:uid="{C7D8F87F-5E28-425F-BB19-44D7E495F402}"/>
    <cellStyle name="Millares [0] 2 4 3 3 8" xfId="25595" xr:uid="{B8708C3D-FA43-4DF6-B880-D9385AC77DEA}"/>
    <cellStyle name="Millares [0] 2 4 3 4" xfId="6720" xr:uid="{6DD19089-3DAE-4474-8FF9-0D0AD2FDEB1F}"/>
    <cellStyle name="Millares [0] 2 4 3 4 2" xfId="7304" xr:uid="{275B8FA0-E541-4B02-B030-096AA5293A9E}"/>
    <cellStyle name="Millares [0] 2 4 3 4 2 2" xfId="8493" xr:uid="{5655B514-2D18-4B44-B364-32FD5D5EEDF5}"/>
    <cellStyle name="Millares [0] 2 4 3 4 2 2 2" xfId="10880" xr:uid="{FB8DAC15-2A2A-4017-8A7E-B4F0C88C2D6A}"/>
    <cellStyle name="Millares [0] 2 4 3 4 2 2 2 2" xfId="15668" xr:uid="{4622C441-4B53-4A95-9B03-167716D34F12}"/>
    <cellStyle name="Millares [0] 2 4 3 4 2 2 2 2 2" xfId="25195" xr:uid="{20088C20-3105-4F05-B9F2-DFDC13E56D7C}"/>
    <cellStyle name="Millares [0] 2 4 3 4 2 2 2 2 3" xfId="33923" xr:uid="{B02F9C7B-49B7-46A7-B38C-1063F89E66A3}"/>
    <cellStyle name="Millares [0] 2 4 3 4 2 2 2 3" xfId="20429" xr:uid="{EFB6FC6E-193F-4934-AD26-C1B94347F2D3}"/>
    <cellStyle name="Millares [0] 2 4 3 4 2 2 2 4" xfId="29287" xr:uid="{E333307D-B873-4784-BEA1-A16A09645C17}"/>
    <cellStyle name="Millares [0] 2 4 3 4 2 2 3" xfId="13271" xr:uid="{C8A19392-8C12-41F2-B692-14131DDAA191}"/>
    <cellStyle name="Millares [0] 2 4 3 4 2 2 3 2" xfId="22812" xr:uid="{34D80FB1-EA5C-48BF-B1A8-00FA3FC4536F}"/>
    <cellStyle name="Millares [0] 2 4 3 4 2 2 3 3" xfId="31563" xr:uid="{7FC2F72A-5B4F-4FC9-B1D7-E47C55F3278C}"/>
    <cellStyle name="Millares [0] 2 4 3 4 2 2 4" xfId="18048" xr:uid="{A29851BC-4FDE-453F-B6D7-69F7D4638AA0}"/>
    <cellStyle name="Millares [0] 2 4 3 4 2 2 5" xfId="27069" xr:uid="{EE06F151-CAD0-43F7-AE5B-57DF8B9D3BC4}"/>
    <cellStyle name="Millares [0] 2 4 3 4 2 3" xfId="9686" xr:uid="{DACFF72D-BDD2-41D3-817A-9FF246551E4F}"/>
    <cellStyle name="Millares [0] 2 4 3 4 2 3 2" xfId="14470" xr:uid="{7091768E-2DBB-461D-A703-B3C975759EA2}"/>
    <cellStyle name="Millares [0] 2 4 3 4 2 3 2 2" xfId="24004" xr:uid="{9B4AF3FC-F338-4416-89B9-63E3963FB577}"/>
    <cellStyle name="Millares [0] 2 4 3 4 2 3 2 3" xfId="32734" xr:uid="{73CA1CAC-627C-4865-B24E-6AE1FE194C49}"/>
    <cellStyle name="Millares [0] 2 4 3 4 2 3 3" xfId="19239" xr:uid="{6B056091-4B28-4F48-A340-3E3318160599}"/>
    <cellStyle name="Millares [0] 2 4 3 4 2 3 4" xfId="28134" xr:uid="{3D3C2F20-E73C-43DD-91E5-86C0B6224059}"/>
    <cellStyle name="Millares [0] 2 4 3 4 2 4" xfId="12077" xr:uid="{05A7124F-910C-43AE-A200-070C3A51DA21}"/>
    <cellStyle name="Millares [0] 2 4 3 4 2 4 2" xfId="21621" xr:uid="{C0919668-5D46-4282-A01F-405D5FB18993}"/>
    <cellStyle name="Millares [0] 2 4 3 4 2 4 3" xfId="30411" xr:uid="{99989604-7ACB-4052-9267-2EAEF0D3A7CE}"/>
    <cellStyle name="Millares [0] 2 4 3 4 2 5" xfId="16861" xr:uid="{4C72825E-8B37-41E6-9033-6EAE3EC18D28}"/>
    <cellStyle name="Millares [0] 2 4 3 4 2 6" xfId="26092" xr:uid="{8CF99655-566E-499F-8250-0DCF1F3C60AD}"/>
    <cellStyle name="Millares [0] 2 4 3 4 3" xfId="7901" xr:uid="{75D76766-81E0-4B90-8A87-858AFC16DF07}"/>
    <cellStyle name="Millares [0] 2 4 3 4 3 2" xfId="10287" xr:uid="{B3D65A54-6645-48E9-ADCB-1B113FA667D1}"/>
    <cellStyle name="Millares [0] 2 4 3 4 3 2 2" xfId="15073" xr:uid="{7932C29C-8DE5-415D-A21A-F6D8BE566AEE}"/>
    <cellStyle name="Millares [0] 2 4 3 4 3 2 2 2" xfId="24600" xr:uid="{57A650A0-E34A-46F3-9D12-E58322CD9B9B}"/>
    <cellStyle name="Millares [0] 2 4 3 4 3 2 2 3" xfId="33328" xr:uid="{204BBCB5-555F-4436-82A1-F4B2BAD2B9ED}"/>
    <cellStyle name="Millares [0] 2 4 3 4 3 2 3" xfId="19834" xr:uid="{6113CEDC-1808-4372-88F6-CAD7CC995A14}"/>
    <cellStyle name="Millares [0] 2 4 3 4 3 2 4" xfId="28698" xr:uid="{41A4D77C-D78A-4272-9325-88576FF2EEBF}"/>
    <cellStyle name="Millares [0] 2 4 3 4 3 3" xfId="12678" xr:uid="{9B245B24-963F-4FFC-8BD9-16114BD38554}"/>
    <cellStyle name="Millares [0] 2 4 3 4 3 3 2" xfId="22217" xr:uid="{2886C0E6-1539-4226-9CF1-4FF6A34BC229}"/>
    <cellStyle name="Millares [0] 2 4 3 4 3 3 3" xfId="30974" xr:uid="{4B7585AF-9EA0-47E9-91BE-A37F8A6E03AB}"/>
    <cellStyle name="Millares [0] 2 4 3 4 3 4" xfId="17455" xr:uid="{434C2AD0-AF5E-4260-A19F-8A9A4455475D}"/>
    <cellStyle name="Millares [0] 2 4 3 4 3 5" xfId="26549" xr:uid="{7B116ADD-DF51-4D5D-BD6A-B9C53972892E}"/>
    <cellStyle name="Millares [0] 2 4 3 4 4" xfId="9094" xr:uid="{A2BD614A-08D8-4AD2-A01C-77EF262AABA2}"/>
    <cellStyle name="Millares [0] 2 4 3 4 4 2" xfId="13875" xr:uid="{984E65B2-B374-4D44-881F-105232CA6C4E}"/>
    <cellStyle name="Millares [0] 2 4 3 4 4 2 2" xfId="23409" xr:uid="{30655AA4-E0F5-4645-9975-B2FC5643D5A9}"/>
    <cellStyle name="Millares [0] 2 4 3 4 4 2 3" xfId="32139" xr:uid="{E58623DB-5707-43BB-8EE8-2A45E673612D}"/>
    <cellStyle name="Millares [0] 2 4 3 4 4 3" xfId="18644" xr:uid="{E334C0DC-391C-4A54-8BAD-59EE9643FA17}"/>
    <cellStyle name="Millares [0] 2 4 3 4 4 4" xfId="27614" xr:uid="{C5D44001-A751-4A92-9202-4AF6E822BC5E}"/>
    <cellStyle name="Millares [0] 2 4 3 4 5" xfId="11485" xr:uid="{8C392AA3-F05C-49BA-B158-3AEB18227F44}"/>
    <cellStyle name="Millares [0] 2 4 3 4 5 2" xfId="21026" xr:uid="{83B8172A-E116-41B9-A2D1-06D0C65AADEC}"/>
    <cellStyle name="Millares [0] 2 4 3 4 5 3" xfId="29863" xr:uid="{E99F6D34-2D78-4C92-A340-F0A2852A86EA}"/>
    <cellStyle name="Millares [0] 2 4 3 4 6" xfId="16268" xr:uid="{139A6F75-C65F-46E9-88F0-1BBA5A310244}"/>
    <cellStyle name="Millares [0] 2 4 3 4 7" xfId="25690" xr:uid="{0E4FD1A1-E5D5-4AD7-B48D-6CAB9CAE2C0C}"/>
    <cellStyle name="Millares [0] 2 4 3 5" xfId="7011" xr:uid="{AA878529-52E0-42E5-BB71-5B1633943089}"/>
    <cellStyle name="Millares [0] 2 4 3 5 2" xfId="8198" xr:uid="{ECD5E927-AE8E-4EF8-BCB7-DD0111E91882}"/>
    <cellStyle name="Millares [0] 2 4 3 5 2 2" xfId="10585" xr:uid="{29CFC95C-5FCB-4CF5-BB02-5098B4F1EF67}"/>
    <cellStyle name="Millares [0] 2 4 3 5 2 2 2" xfId="15371" xr:uid="{B9AF29D7-40EC-4031-887A-0070A7915323}"/>
    <cellStyle name="Millares [0] 2 4 3 5 2 2 2 2" xfId="24898" xr:uid="{4F7EDC4B-80FD-469B-8110-EFE59D16883C}"/>
    <cellStyle name="Millares [0] 2 4 3 5 2 2 2 3" xfId="33626" xr:uid="{69B6015A-7B68-44ED-A0B4-53A73E37B22B}"/>
    <cellStyle name="Millares [0] 2 4 3 5 2 2 3" xfId="20132" xr:uid="{874BB0B6-FDCF-4C14-A247-46BB207C5521}"/>
    <cellStyle name="Millares [0] 2 4 3 5 2 2 4" xfId="28992" xr:uid="{8016799E-0054-4114-94AB-D049E7552A3C}"/>
    <cellStyle name="Millares [0] 2 4 3 5 2 3" xfId="12976" xr:uid="{26F2E3AF-54FA-4308-BA5A-EE6CC451E2E3}"/>
    <cellStyle name="Millares [0] 2 4 3 5 2 3 2" xfId="22515" xr:uid="{50AB2BD4-B1B4-4F4F-847B-3AD0729083D6}"/>
    <cellStyle name="Millares [0] 2 4 3 5 2 3 3" xfId="31268" xr:uid="{1A6396CD-90BB-4D39-8342-79FF5E73979D}"/>
    <cellStyle name="Millares [0] 2 4 3 5 2 4" xfId="17753" xr:uid="{C52C82C8-BDFC-4DA9-A77D-3063265EE275}"/>
    <cellStyle name="Millares [0] 2 4 3 5 2 5" xfId="26797" xr:uid="{C6B700D2-C671-4A75-AD70-FFCF1429F0A7}"/>
    <cellStyle name="Millares [0] 2 4 3 5 3" xfId="9391" xr:uid="{DD394A6D-FD5C-440B-B786-7A83297DB711}"/>
    <cellStyle name="Millares [0] 2 4 3 5 3 2" xfId="14173" xr:uid="{B975BAFE-1A6A-4ABD-BBE9-57D0E0C47735}"/>
    <cellStyle name="Millares [0] 2 4 3 5 3 2 2" xfId="23707" xr:uid="{CED45671-5D4E-464E-B427-65662D1FA0FC}"/>
    <cellStyle name="Millares [0] 2 4 3 5 3 2 3" xfId="32437" xr:uid="{100B14AF-6B16-4E4F-8558-2633CD709303}"/>
    <cellStyle name="Millares [0] 2 4 3 5 3 3" xfId="18942" xr:uid="{DA72F3FE-E0DF-4AA1-AC4D-26E7536B1DC7}"/>
    <cellStyle name="Millares [0] 2 4 3 5 3 4" xfId="27862" xr:uid="{7885E829-FA6E-416A-AF75-63B01A2544A5}"/>
    <cellStyle name="Millares [0] 2 4 3 5 4" xfId="11782" xr:uid="{C2621724-389C-496C-8F87-7B7465FD3394}"/>
    <cellStyle name="Millares [0] 2 4 3 5 4 2" xfId="21324" xr:uid="{060D760F-17AC-4D79-8584-92F7633A1540}"/>
    <cellStyle name="Millares [0] 2 4 3 5 4 3" xfId="30139" xr:uid="{87AD04E8-76FA-4636-99EF-D73F601F1EE8}"/>
    <cellStyle name="Millares [0] 2 4 3 5 5" xfId="16566" xr:uid="{28FF3EA0-FFF8-48FB-AC59-A63F11B64944}"/>
    <cellStyle name="Millares [0] 2 4 3 5 6" xfId="25892" xr:uid="{7317ADAA-DF65-4A42-835B-C2627DB151DA}"/>
    <cellStyle name="Millares [0] 2 4 3 6" xfId="7601" xr:uid="{72AF1387-EDAF-49D1-B10D-D0373446ADAA}"/>
    <cellStyle name="Millares [0] 2 4 3 6 2" xfId="9985" xr:uid="{310E8415-27AE-466C-B183-28EC67F645DC}"/>
    <cellStyle name="Millares [0] 2 4 3 6 2 2" xfId="14770" xr:uid="{E17ADC4E-6694-4054-BC67-09DBDE604CB3}"/>
    <cellStyle name="Millares [0] 2 4 3 6 2 2 2" xfId="24303" xr:uid="{ECCD1B3A-1CDC-4A2D-A9E2-A63C28DD544F}"/>
    <cellStyle name="Millares [0] 2 4 3 6 2 2 3" xfId="33031" xr:uid="{80C79B0F-CB64-46D2-BE53-8D5BD83EC9E7}"/>
    <cellStyle name="Millares [0] 2 4 3 6 2 3" xfId="19538" xr:uid="{B3F86270-853D-4628-B34E-C3B1515AC260}"/>
    <cellStyle name="Millares [0] 2 4 3 6 2 4" xfId="28414" xr:uid="{93F53C78-F871-43B5-9136-D5CC0CEB10E0}"/>
    <cellStyle name="Millares [0] 2 4 3 6 3" xfId="12376" xr:uid="{3A7E5568-EBCF-4D17-A79D-30343DE17BBC}"/>
    <cellStyle name="Millares [0] 2 4 3 6 3 2" xfId="21920" xr:uid="{FA678BF9-DE2B-44B4-BB2E-8147F621B9C0}"/>
    <cellStyle name="Millares [0] 2 4 3 6 3 3" xfId="30689" xr:uid="{978DFE56-4109-4E34-B9F1-45B62177BFD9}"/>
    <cellStyle name="Millares [0] 2 4 3 6 4" xfId="17160" xr:uid="{82F19110-5366-4F8A-8150-94721D0C36DE}"/>
    <cellStyle name="Millares [0] 2 4 3 6 5" xfId="26343" xr:uid="{1378260E-4F38-459B-935A-33696A1EDF93}"/>
    <cellStyle name="Millares [0] 2 4 3 7" xfId="8791" xr:uid="{10264088-06BF-470B-9634-6EDDE6035E23}"/>
    <cellStyle name="Millares [0] 2 4 3 7 2" xfId="13572" xr:uid="{417BA47F-586F-4D2E-AE78-FACF0EB8125A}"/>
    <cellStyle name="Millares [0] 2 4 3 7 2 2" xfId="23112" xr:uid="{59A04B6F-1693-4294-BFDA-2FC53CF626A7}"/>
    <cellStyle name="Millares [0] 2 4 3 7 2 3" xfId="31851" xr:uid="{7BE44D70-162E-4C22-8EC8-D9DB71A6363E}"/>
    <cellStyle name="Millares [0] 2 4 3 7 3" xfId="18348" xr:uid="{671414A0-A70C-4133-A800-F1B25838BC73}"/>
    <cellStyle name="Millares [0] 2 4 3 7 4" xfId="27361" xr:uid="{285E5AD7-895B-422F-A2F0-1963320E0AAE}"/>
    <cellStyle name="Millares [0] 2 4 3 8" xfId="11182" xr:uid="{76769576-57C6-40E7-ACD3-C48EADA41DF8}"/>
    <cellStyle name="Millares [0] 2 4 3 8 2" xfId="20730" xr:uid="{B596B68D-3C46-4803-A39E-AE8B7B9C4EA8}"/>
    <cellStyle name="Millares [0] 2 4 3 8 3" xfId="29586" xr:uid="{9E4EFE9B-D2FE-4EF8-B66E-546E20B4E704}"/>
    <cellStyle name="Millares [0] 2 4 3 9" xfId="15971" xr:uid="{B5CBFF33-C66F-484E-914F-9B11C3AC202C}"/>
    <cellStyle name="Millares [0] 2 4 4" xfId="6482" xr:uid="{CFAE0594-BBC9-4D86-B315-5C236F8F5C5D}"/>
    <cellStyle name="Millares [0] 2 4 4 2" xfId="6612" xr:uid="{AE63759D-D731-47E8-A44E-7CE2FD7813F6}"/>
    <cellStyle name="Millares [0] 2 4 4 2 2" xfId="6901" xr:uid="{735960F0-C424-4342-BE62-ED4650C1744C}"/>
    <cellStyle name="Millares [0] 2 4 4 2 2 2" xfId="7489" xr:uid="{3D049870-62B7-47D5-BEAC-FE0F5FA3BE04}"/>
    <cellStyle name="Millares [0] 2 4 4 2 2 2 2" xfId="8678" xr:uid="{0C8997E2-B0E4-43B7-8D73-718159E5F689}"/>
    <cellStyle name="Millares [0] 2 4 4 2 2 2 2 2" xfId="11065" xr:uid="{8E308F6E-7839-4731-A20B-870A064AACA0}"/>
    <cellStyle name="Millares [0] 2 4 4 2 2 2 2 2 2" xfId="15853" xr:uid="{4A699E19-8B79-4E99-BF64-165D5A605C5B}"/>
    <cellStyle name="Millares [0] 2 4 4 2 2 2 2 2 2 2" xfId="25380" xr:uid="{2C6CCCEB-5107-45B0-BA08-97FEF57B6317}"/>
    <cellStyle name="Millares [0] 2 4 4 2 2 2 2 2 2 3" xfId="34108" xr:uid="{96BBAEF9-6245-44CC-AB00-602E2643109A}"/>
    <cellStyle name="Millares [0] 2 4 4 2 2 2 2 2 3" xfId="20614" xr:uid="{B0B7EFA2-EE31-4726-8509-FC11D11CF43C}"/>
    <cellStyle name="Millares [0] 2 4 4 2 2 2 2 2 4" xfId="29472" xr:uid="{64DEE8D7-FC40-4A01-84EE-F4028E689B52}"/>
    <cellStyle name="Millares [0] 2 4 4 2 2 2 2 3" xfId="13456" xr:uid="{15C19739-1BDA-47B1-84A4-0A22942F8697}"/>
    <cellStyle name="Millares [0] 2 4 4 2 2 2 2 3 2" xfId="22997" xr:uid="{8403CBBA-D56A-4C09-BCD6-32A00D3A27CD}"/>
    <cellStyle name="Millares [0] 2 4 4 2 2 2 2 3 3" xfId="31748" xr:uid="{D0BDE8E1-182D-4C21-86C5-74B173E98924}"/>
    <cellStyle name="Millares [0] 2 4 4 2 2 2 2 4" xfId="18233" xr:uid="{153F030D-5A70-4C85-8E50-8BB14042B7B6}"/>
    <cellStyle name="Millares [0] 2 4 4 2 2 2 2 5" xfId="27247" xr:uid="{DD45B992-6D2E-44FB-B8ED-5F23A69C5A99}"/>
    <cellStyle name="Millares [0] 2 4 4 2 2 2 3" xfId="9871" xr:uid="{D608FBD2-DC2E-4452-A1CB-619AB84E90F1}"/>
    <cellStyle name="Millares [0] 2 4 4 2 2 2 3 2" xfId="14655" xr:uid="{7C716B48-FF99-4664-9F37-3978EF79E4AA}"/>
    <cellStyle name="Millares [0] 2 4 4 2 2 2 3 2 2" xfId="24189" xr:uid="{972D4386-3E84-474F-BF19-1394958D0B0A}"/>
    <cellStyle name="Millares [0] 2 4 4 2 2 2 3 2 3" xfId="32919" xr:uid="{5F7D94BE-C240-4A03-81BB-ADF5F4170083}"/>
    <cellStyle name="Millares [0] 2 4 4 2 2 2 3 3" xfId="19424" xr:uid="{D240D6A1-FAE9-4171-9A9C-832E60E9545C}"/>
    <cellStyle name="Millares [0] 2 4 4 2 2 2 3 4" xfId="28312" xr:uid="{175A5B96-8560-4191-93F7-43711A1F8EEA}"/>
    <cellStyle name="Millares [0] 2 4 4 2 2 2 4" xfId="12262" xr:uid="{2C5DD340-9C2E-4ECB-B7E2-D05C3A3AC645}"/>
    <cellStyle name="Millares [0] 2 4 4 2 2 2 4 2" xfId="21806" xr:uid="{A9E71809-9389-44C9-862D-489119BF145F}"/>
    <cellStyle name="Millares [0] 2 4 4 2 2 2 4 3" xfId="30589" xr:uid="{A0B27B65-E189-4B09-9E6C-EA26650D40FE}"/>
    <cellStyle name="Millares [0] 2 4 4 2 2 2 5" xfId="17046" xr:uid="{381AC71A-91E4-48FB-A48B-C1C1E3F2C4E6}"/>
    <cellStyle name="Millares [0] 2 4 4 2 2 2 6" xfId="26244" xr:uid="{DEE75DDA-4487-4BF9-8B36-CECE6AFD29BE}"/>
    <cellStyle name="Millares [0] 2 4 4 2 2 3" xfId="8086" xr:uid="{F87EF250-006B-49A9-8688-F1C13BD1AB9C}"/>
    <cellStyle name="Millares [0] 2 4 4 2 2 3 2" xfId="10472" xr:uid="{20E55417-C36E-408C-994E-1A778C41F6E8}"/>
    <cellStyle name="Millares [0] 2 4 4 2 2 3 2 2" xfId="15258" xr:uid="{130BB223-2EF6-4DB2-898F-ED332881D6CC}"/>
    <cellStyle name="Millares [0] 2 4 4 2 2 3 2 2 2" xfId="24785" xr:uid="{237C9542-1F7B-45F5-AA63-75DD8594EC93}"/>
    <cellStyle name="Millares [0] 2 4 4 2 2 3 2 2 3" xfId="33513" xr:uid="{E4A34167-2800-4762-BC06-3E192CAD0768}"/>
    <cellStyle name="Millares [0] 2 4 4 2 2 3 2 3" xfId="20019" xr:uid="{6067CC83-B857-4E3A-8C07-DE90F4314281}"/>
    <cellStyle name="Millares [0] 2 4 4 2 2 3 2 4" xfId="28883" xr:uid="{CD2B7920-A814-4C0A-85D6-CD5212670C30}"/>
    <cellStyle name="Millares [0] 2 4 4 2 2 3 3" xfId="12863" xr:uid="{E8F5B762-C8AF-49C5-B134-489811690C2F}"/>
    <cellStyle name="Millares [0] 2 4 4 2 2 3 3 2" xfId="22402" xr:uid="{F4875F72-2E87-40E9-BC58-AFFF4F6EF591}"/>
    <cellStyle name="Millares [0] 2 4 4 2 2 3 3 3" xfId="31159" xr:uid="{02E88983-5BB3-408C-B408-7DC773A26118}"/>
    <cellStyle name="Millares [0] 2 4 4 2 2 3 4" xfId="17640" xr:uid="{B1698757-7EAF-4701-BE79-CA668E29C756}"/>
    <cellStyle name="Millares [0] 2 4 4 2 2 3 5" xfId="26701" xr:uid="{51B9ACDF-DC7E-4C37-8C6F-70156769D656}"/>
    <cellStyle name="Millares [0] 2 4 4 2 2 4" xfId="9279" xr:uid="{0A6703B5-A23A-404D-B22C-8BC5D811B36F}"/>
    <cellStyle name="Millares [0] 2 4 4 2 2 4 2" xfId="14060" xr:uid="{47E91DC2-CF81-4D9B-B7C1-C218E6D76E10}"/>
    <cellStyle name="Millares [0] 2 4 4 2 2 4 2 2" xfId="23594" xr:uid="{4B7363B3-A20B-442B-A9CE-1F5B2FA65E6B}"/>
    <cellStyle name="Millares [0] 2 4 4 2 2 4 2 3" xfId="32324" xr:uid="{EDA7BEFE-3537-4193-BFBE-AD0524ED05B5}"/>
    <cellStyle name="Millares [0] 2 4 4 2 2 4 3" xfId="18829" xr:uid="{93DC0FFC-4294-49D7-8947-38EEF635E7E9}"/>
    <cellStyle name="Millares [0] 2 4 4 2 2 4 4" xfId="27766" xr:uid="{F463AD10-0C7C-498C-8F87-57E2C3A64A1C}"/>
    <cellStyle name="Millares [0] 2 4 4 2 2 5" xfId="11670" xr:uid="{2ADC6297-8F00-4977-9DE0-6B0054FCA638}"/>
    <cellStyle name="Millares [0] 2 4 4 2 2 5 2" xfId="21211" xr:uid="{7A9BD02A-B270-4A43-88A6-F0C0FBCCC4F2}"/>
    <cellStyle name="Millares [0] 2 4 4 2 2 5 3" xfId="30041" xr:uid="{C9708A56-A741-4F76-BC44-8B549877FBD7}"/>
    <cellStyle name="Millares [0] 2 4 4 2 2 6" xfId="16453" xr:uid="{9F34686B-4CC0-4DE2-B9FA-4808B7CF9A74}"/>
    <cellStyle name="Millares [0] 2 4 4 2 2 7" xfId="25813" xr:uid="{683502E5-C1BD-4E10-89DD-CA93C0E03DD4}"/>
    <cellStyle name="Millares [0] 2 4 4 2 3" xfId="7193" xr:uid="{7997E170-469C-4001-9023-A398336D7652}"/>
    <cellStyle name="Millares [0] 2 4 4 2 3 2" xfId="8382" xr:uid="{C1396F76-EE9B-480B-BD7A-32DCD744C8A4}"/>
    <cellStyle name="Millares [0] 2 4 4 2 3 2 2" xfId="10769" xr:uid="{DE29EC3D-1168-40E3-B449-5D5F20C30E57}"/>
    <cellStyle name="Millares [0] 2 4 4 2 3 2 2 2" xfId="15556" xr:uid="{02740460-FE30-4F49-B346-4CBF27EFECA3}"/>
    <cellStyle name="Millares [0] 2 4 4 2 3 2 2 2 2" xfId="25083" xr:uid="{CACAC186-ABC3-4425-9E3D-FD15B0701BAB}"/>
    <cellStyle name="Millares [0] 2 4 4 2 3 2 2 2 3" xfId="33811" xr:uid="{2E8977C4-6ED0-4194-8D69-FA2D165333DB}"/>
    <cellStyle name="Millares [0] 2 4 4 2 3 2 2 3" xfId="20317" xr:uid="{03E5B811-6D15-4283-B33B-4347C397E2FD}"/>
    <cellStyle name="Millares [0] 2 4 4 2 3 2 2 4" xfId="29175" xr:uid="{80B758AB-3CA4-4959-A8C1-ABC224EFF293}"/>
    <cellStyle name="Millares [0] 2 4 4 2 3 2 3" xfId="13160" xr:uid="{DFAF0D1B-230E-4938-A8CC-B19A713D36A5}"/>
    <cellStyle name="Millares [0] 2 4 4 2 3 2 3 2" xfId="22700" xr:uid="{8EFC2194-325B-4443-BC22-A528111DDF8F}"/>
    <cellStyle name="Millares [0] 2 4 4 2 3 2 3 3" xfId="31451" xr:uid="{AD2391ED-CAEF-4EA9-9CE5-88CBF796EF0B}"/>
    <cellStyle name="Millares [0] 2 4 4 2 3 2 4" xfId="17937" xr:uid="{4E7DB7BF-7144-474C-84BC-B404CC325A0D}"/>
    <cellStyle name="Millares [0] 2 4 4 2 3 2 5" xfId="26970" xr:uid="{7A0F412A-3672-4894-BCB6-1680312DF315}"/>
    <cellStyle name="Millares [0] 2 4 4 2 3 3" xfId="9575" xr:uid="{5F538E7A-8E4C-40BD-85DA-D2D914CA4D85}"/>
    <cellStyle name="Millares [0] 2 4 4 2 3 3 2" xfId="14358" xr:uid="{2547DA88-C56D-450D-8F37-E782D9DB5720}"/>
    <cellStyle name="Millares [0] 2 4 4 2 3 3 2 2" xfId="23892" xr:uid="{4F740737-0720-404B-AD04-411F64F431F2}"/>
    <cellStyle name="Millares [0] 2 4 4 2 3 3 2 3" xfId="32622" xr:uid="{D73816A1-40CC-46A0-B072-58D52CAD69CE}"/>
    <cellStyle name="Millares [0] 2 4 4 2 3 3 3" xfId="19127" xr:uid="{4AC5C020-FEEB-404B-993D-F619B1450DF5}"/>
    <cellStyle name="Millares [0] 2 4 4 2 3 3 4" xfId="28035" xr:uid="{3ED76EB1-6522-4823-A907-FB4169543202}"/>
    <cellStyle name="Millares [0] 2 4 4 2 3 4" xfId="11966" xr:uid="{A776AA9C-CAA4-417A-B113-A8AB62790FA5}"/>
    <cellStyle name="Millares [0] 2 4 4 2 3 4 2" xfId="21509" xr:uid="{CEC72CC2-45D2-4547-8812-021736D3BB5B}"/>
    <cellStyle name="Millares [0] 2 4 4 2 3 4 3" xfId="30312" xr:uid="{B288E48C-3D0F-4F5D-BB74-F15C4562D296}"/>
    <cellStyle name="Millares [0] 2 4 4 2 3 5" xfId="16750" xr:uid="{2373BD7F-AD8A-4E9F-901C-D111ADD4428F}"/>
    <cellStyle name="Millares [0] 2 4 4 2 3 6" xfId="26016" xr:uid="{DE9F516D-AFD8-4787-A62D-B447B3C51F5B}"/>
    <cellStyle name="Millares [0] 2 4 4 2 4" xfId="7789" xr:uid="{D198CC50-D738-49AE-9021-54567348F3FA}"/>
    <cellStyle name="Millares [0] 2 4 4 2 4 2" xfId="10175" xr:uid="{A120575D-D5BD-43DF-AFB9-FB1FAAAD5354}"/>
    <cellStyle name="Millares [0] 2 4 4 2 4 2 2" xfId="14960" xr:uid="{B2FF0560-6794-4301-BF52-E5B1943D055E}"/>
    <cellStyle name="Millares [0] 2 4 4 2 4 2 2 2" xfId="24488" xr:uid="{32504FD9-6069-4D47-858B-2DC163379991}"/>
    <cellStyle name="Millares [0] 2 4 4 2 4 2 2 3" xfId="33216" xr:uid="{4A510F88-99C0-4902-81BF-1688A04B89D2}"/>
    <cellStyle name="Millares [0] 2 4 4 2 4 2 3" xfId="19722" xr:uid="{E4C91215-85A1-4BE9-B4F3-F03B3B649056}"/>
    <cellStyle name="Millares [0] 2 4 4 2 4 2 4" xfId="28586" xr:uid="{BF443D80-39C3-4808-ABF3-002A83B0C660}"/>
    <cellStyle name="Millares [0] 2 4 4 2 4 3" xfId="12566" xr:uid="{CF2C9178-8592-4A06-8D43-D13C1C815D8C}"/>
    <cellStyle name="Millares [0] 2 4 4 2 4 3 2" xfId="22105" xr:uid="{0D53E8AD-9C21-43F1-A94B-3BC5CA0F25C8}"/>
    <cellStyle name="Millares [0] 2 4 4 2 4 3 3" xfId="30862" xr:uid="{800313A2-3662-41C7-99AC-0C288A83FCAF}"/>
    <cellStyle name="Millares [0] 2 4 4 2 4 4" xfId="17344" xr:uid="{5E5569D2-1D78-4A11-8EED-31FA7FF4BA15}"/>
    <cellStyle name="Millares [0] 2 4 4 2 4 5" xfId="26473" xr:uid="{362523CE-306B-4CA3-BDBA-7BC0F77A4CFC}"/>
    <cellStyle name="Millares [0] 2 4 4 2 5" xfId="8981" xr:uid="{1624603D-0E6B-45D6-8E97-9172EEECDC0F}"/>
    <cellStyle name="Millares [0] 2 4 4 2 5 2" xfId="13762" xr:uid="{E4744E37-4E9E-45E6-BE2D-30A9E5304727}"/>
    <cellStyle name="Millares [0] 2 4 4 2 5 2 2" xfId="23297" xr:uid="{5AA44A41-A13C-4FDC-882B-29EAA6DC644A}"/>
    <cellStyle name="Millares [0] 2 4 4 2 5 2 3" xfId="32028" xr:uid="{0AA98C2A-0055-4DC1-B4C6-61027C9004F5}"/>
    <cellStyle name="Millares [0] 2 4 4 2 5 3" xfId="18532" xr:uid="{DF52B330-713D-4A8F-8D64-FDE28A01C03D}"/>
    <cellStyle name="Millares [0] 2 4 4 2 5 4" xfId="27521" xr:uid="{5D845986-4FD1-4DFE-B79F-0B7E77F140BF}"/>
    <cellStyle name="Millares [0] 2 4 4 2 6" xfId="11373" xr:uid="{208E57F2-062D-4461-8677-F268CDD64A13}"/>
    <cellStyle name="Millares [0] 2 4 4 2 6 2" xfId="20915" xr:uid="{0B95A201-C702-4ADE-AF7C-B19B7260895B}"/>
    <cellStyle name="Millares [0] 2 4 4 2 6 3" xfId="29765" xr:uid="{849AF1E3-25E8-4B29-875B-E94F1E70F0D7}"/>
    <cellStyle name="Millares [0] 2 4 4 2 7" xfId="16156" xr:uid="{3F3DD47B-299F-4C41-A36E-1DC21FA33767}"/>
    <cellStyle name="Millares [0] 2 4 4 2 8" xfId="25618" xr:uid="{9D025811-B49E-46F7-A35D-A20C5849DAE3}"/>
    <cellStyle name="Millares [0] 2 4 4 3" xfId="6755" xr:uid="{57C5DE90-6009-4EFB-85D7-0127C805B655}"/>
    <cellStyle name="Millares [0] 2 4 4 3 2" xfId="7341" xr:uid="{407D2033-B521-4021-8EEF-7706853BA2AD}"/>
    <cellStyle name="Millares [0] 2 4 4 3 2 2" xfId="8530" xr:uid="{68C05FD0-C349-4057-BEB4-83D05C43051B}"/>
    <cellStyle name="Millares [0] 2 4 4 3 2 2 2" xfId="10917" xr:uid="{7F4B9CB4-2112-496E-A11C-448D170EED5D}"/>
    <cellStyle name="Millares [0] 2 4 4 3 2 2 2 2" xfId="15705" xr:uid="{BEEA1132-7F0E-44C6-B40A-25A0427D861F}"/>
    <cellStyle name="Millares [0] 2 4 4 3 2 2 2 2 2" xfId="25232" xr:uid="{E98F6216-40C7-4F7D-94A3-9AC5C6B7D520}"/>
    <cellStyle name="Millares [0] 2 4 4 3 2 2 2 2 3" xfId="33960" xr:uid="{A1356939-CFBA-4B94-A864-CD48F3FF36E2}"/>
    <cellStyle name="Millares [0] 2 4 4 3 2 2 2 3" xfId="20466" xr:uid="{43F3339B-7098-457C-924D-4A177E101CA2}"/>
    <cellStyle name="Millares [0] 2 4 4 3 2 2 2 4" xfId="29324" xr:uid="{1AA39119-B2A8-4444-AEE8-3EFB77230D8F}"/>
    <cellStyle name="Millares [0] 2 4 4 3 2 2 3" xfId="13308" xr:uid="{BAB238ED-E07C-4EF4-82B8-47096217A03B}"/>
    <cellStyle name="Millares [0] 2 4 4 3 2 2 3 2" xfId="22849" xr:uid="{6978B665-DC0E-4804-AA5E-1D6E49F261A2}"/>
    <cellStyle name="Millares [0] 2 4 4 3 2 2 3 3" xfId="31600" xr:uid="{1C79586C-52B5-403B-A42C-EF91E5197C0B}"/>
    <cellStyle name="Millares [0] 2 4 4 3 2 2 4" xfId="18085" xr:uid="{411E6047-7467-44B0-8A1D-B02AA33D75DE}"/>
    <cellStyle name="Millares [0] 2 4 4 3 2 2 5" xfId="27102" xr:uid="{B87FEEF2-C325-4D69-991E-D2DFC4189413}"/>
    <cellStyle name="Millares [0] 2 4 4 3 2 3" xfId="9723" xr:uid="{E2BE71F2-38C0-4312-8F51-313814EBEF19}"/>
    <cellStyle name="Millares [0] 2 4 4 3 2 3 2" xfId="14507" xr:uid="{816D10C4-1A21-4DEF-91B6-F0FD99856B73}"/>
    <cellStyle name="Millares [0] 2 4 4 3 2 3 2 2" xfId="24041" xr:uid="{CAF9C919-D27A-4B4E-8ACC-94BCD7F7B2F7}"/>
    <cellStyle name="Millares [0] 2 4 4 3 2 3 2 3" xfId="32771" xr:uid="{21B002A6-2EAD-419C-9A29-925C3AA5021C}"/>
    <cellStyle name="Millares [0] 2 4 4 3 2 3 3" xfId="19276" xr:uid="{4C33E646-3D6E-4E1C-92C3-DB75B68C8CDB}"/>
    <cellStyle name="Millares [0] 2 4 4 3 2 3 4" xfId="28167" xr:uid="{79650AC7-8574-45E0-A3CA-72C5CF41DFC5}"/>
    <cellStyle name="Millares [0] 2 4 4 3 2 4" xfId="12114" xr:uid="{6F4BCF08-B9B1-4E10-9505-98441F42DCDB}"/>
    <cellStyle name="Millares [0] 2 4 4 3 2 4 2" xfId="21658" xr:uid="{41E32FA6-6165-4D16-9D3F-04E158FC7093}"/>
    <cellStyle name="Millares [0] 2 4 4 3 2 4 3" xfId="30444" xr:uid="{1DF0A2A0-0A1B-4CBE-A822-B895EEDA4B8C}"/>
    <cellStyle name="Millares [0] 2 4 4 3 2 5" xfId="16898" xr:uid="{70C228E4-AC6C-46A6-B10C-5D76FAAD4D64}"/>
    <cellStyle name="Millares [0] 2 4 4 3 2 6" xfId="26119" xr:uid="{4DE18649-CD37-42AB-A49F-C41D3B2245D6}"/>
    <cellStyle name="Millares [0] 2 4 4 3 3" xfId="7938" xr:uid="{2FBCE81F-BA41-4B16-9E5D-A37B447D66C6}"/>
    <cellStyle name="Millares [0] 2 4 4 3 3 2" xfId="10324" xr:uid="{C9DC2069-11FD-4840-B5A9-5EAD13DC2B25}"/>
    <cellStyle name="Millares [0] 2 4 4 3 3 2 2" xfId="15110" xr:uid="{9AE32E27-D82A-407C-96E0-7FDD5E0683E6}"/>
    <cellStyle name="Millares [0] 2 4 4 3 3 2 2 2" xfId="24637" xr:uid="{91C1AFAE-2902-4B58-8BC5-DF5500A03802}"/>
    <cellStyle name="Millares [0] 2 4 4 3 3 2 2 3" xfId="33365" xr:uid="{9E7C2A31-92D6-4DF0-B149-28DEF1C4CAA5}"/>
    <cellStyle name="Millares [0] 2 4 4 3 3 2 3" xfId="19871" xr:uid="{2911127E-5BA4-4B32-989B-D80FDF3155CD}"/>
    <cellStyle name="Millares [0] 2 4 4 3 3 2 4" xfId="28735" xr:uid="{3E9E8CEA-7B96-4C10-A361-64CF3BEDE2C0}"/>
    <cellStyle name="Millares [0] 2 4 4 3 3 3" xfId="12715" xr:uid="{0536029A-6AA6-460A-AD33-75B37B259099}"/>
    <cellStyle name="Millares [0] 2 4 4 3 3 3 2" xfId="22254" xr:uid="{4149C7C8-67A5-4576-8EE8-0252B24319C9}"/>
    <cellStyle name="Millares [0] 2 4 4 3 3 3 3" xfId="31011" xr:uid="{621C1B30-2940-4C9E-BC91-6388AF3AB770}"/>
    <cellStyle name="Millares [0] 2 4 4 3 3 4" xfId="17492" xr:uid="{350D0034-F9C6-4C9A-A6BE-4FC795A368D5}"/>
    <cellStyle name="Millares [0] 2 4 4 3 3 5" xfId="26576" xr:uid="{29F52B36-544A-4069-994A-7145BDC9F68E}"/>
    <cellStyle name="Millares [0] 2 4 4 3 4" xfId="9131" xr:uid="{F60F4CF5-A05A-4644-974A-8E345042B2EA}"/>
    <cellStyle name="Millares [0] 2 4 4 3 4 2" xfId="13912" xr:uid="{121FF3E2-380E-43D9-9C20-C27F8E5DFB45}"/>
    <cellStyle name="Millares [0] 2 4 4 3 4 2 2" xfId="23446" xr:uid="{566A2771-4798-42B5-A272-8565B921BB7F}"/>
    <cellStyle name="Millares [0] 2 4 4 3 4 2 3" xfId="32176" xr:uid="{F0D623C0-87B0-43CE-A4D5-A1C8938117F3}"/>
    <cellStyle name="Millares [0] 2 4 4 3 4 3" xfId="18681" xr:uid="{7D21C949-F562-420C-BE2A-F29242F1013A}"/>
    <cellStyle name="Millares [0] 2 4 4 3 4 4" xfId="27641" xr:uid="{E408AB6C-42CF-4F3F-8B3E-B9D0FBDE5E73}"/>
    <cellStyle name="Millares [0] 2 4 4 3 5" xfId="11522" xr:uid="{FF0681F0-F693-4713-8A32-D881DF1886F9}"/>
    <cellStyle name="Millares [0] 2 4 4 3 5 2" xfId="21063" xr:uid="{7F4C6D3A-C905-49DE-8C88-DC9DE9AA62D9}"/>
    <cellStyle name="Millares [0] 2 4 4 3 5 3" xfId="29896" xr:uid="{0922C38D-BBD8-4938-9A53-672DB4884E89}"/>
    <cellStyle name="Millares [0] 2 4 4 3 6" xfId="16305" xr:uid="{C3D4A268-E192-4D99-8F79-131AE13CC8D1}"/>
    <cellStyle name="Millares [0] 2 4 4 3 7" xfId="25713" xr:uid="{74C2B592-F089-4C56-A68B-2099D6F47656}"/>
    <cellStyle name="Millares [0] 2 4 4 4" xfId="7048" xr:uid="{7519F418-22B4-4AE8-B138-DFCD9B93E8B7}"/>
    <cellStyle name="Millares [0] 2 4 4 4 2" xfId="8235" xr:uid="{353FF97A-DFD6-43D9-946A-FD867DC6B1F2}"/>
    <cellStyle name="Millares [0] 2 4 4 4 2 2" xfId="10622" xr:uid="{BFB48F1F-A02F-4F2B-AA1C-251822CF3C90}"/>
    <cellStyle name="Millares [0] 2 4 4 4 2 2 2" xfId="15408" xr:uid="{51E08912-985E-4683-B3C9-49CD2FC54E00}"/>
    <cellStyle name="Millares [0] 2 4 4 4 2 2 2 2" xfId="24935" xr:uid="{DE3387B7-BA2E-4E30-AA03-281ED54F4A82}"/>
    <cellStyle name="Millares [0] 2 4 4 4 2 2 2 3" xfId="33663" xr:uid="{F14B9EC9-4A74-4489-BC26-902E1503CE49}"/>
    <cellStyle name="Millares [0] 2 4 4 4 2 2 3" xfId="20169" xr:uid="{30D90456-1425-4FCE-B032-AC2F48BE1A3E}"/>
    <cellStyle name="Millares [0] 2 4 4 4 2 2 4" xfId="29027" xr:uid="{096335E2-EB18-4E89-9839-2F965AE2AB32}"/>
    <cellStyle name="Millares [0] 2 4 4 4 2 3" xfId="13013" xr:uid="{0E024660-2B34-4F27-9D1F-9C148AA1D334}"/>
    <cellStyle name="Millares [0] 2 4 4 4 2 3 2" xfId="22552" xr:uid="{73FBE5A2-9D58-404E-B834-1CE09F194E92}"/>
    <cellStyle name="Millares [0] 2 4 4 4 2 3 3" xfId="31303" xr:uid="{52EE1805-5D77-4D02-A163-F30FB4857FAE}"/>
    <cellStyle name="Millares [0] 2 4 4 4 2 4" xfId="17790" xr:uid="{95BEF06A-BBAD-4AE0-8D6F-5D413ED564B1}"/>
    <cellStyle name="Millares [0] 2 4 4 4 2 5" xfId="26824" xr:uid="{B23CE38C-F064-4A3F-9F2B-B6E790DB78D7}"/>
    <cellStyle name="Millares [0] 2 4 4 4 3" xfId="9428" xr:uid="{BC671CE0-6368-4A2A-AB56-7709CF239C6C}"/>
    <cellStyle name="Millares [0] 2 4 4 4 3 2" xfId="14210" xr:uid="{60BE0E8C-07E4-4F76-9D3A-65868254013D}"/>
    <cellStyle name="Millares [0] 2 4 4 4 3 2 2" xfId="23744" xr:uid="{98B3F5AA-8648-4989-A18A-C1DD217BAEEA}"/>
    <cellStyle name="Millares [0] 2 4 4 4 3 2 3" xfId="32474" xr:uid="{E909C9E9-8662-4B42-A0A1-88B94A4C23F5}"/>
    <cellStyle name="Millares [0] 2 4 4 4 3 3" xfId="18979" xr:uid="{C099FFAD-F14A-44B2-842C-DBD82A97F0EC}"/>
    <cellStyle name="Millares [0] 2 4 4 4 3 4" xfId="27889" xr:uid="{9F345C37-45AB-46C1-89F7-4B2E05CECFA8}"/>
    <cellStyle name="Millares [0] 2 4 4 4 4" xfId="11819" xr:uid="{BF1CCAE1-E25E-46D9-9117-89D01DA5369E}"/>
    <cellStyle name="Millares [0] 2 4 4 4 4 2" xfId="21361" xr:uid="{A786E9D1-EA07-4038-A5C7-4D6B05983B24}"/>
    <cellStyle name="Millares [0] 2 4 4 4 4 3" xfId="30166" xr:uid="{10DF9B7D-D470-4D64-AD60-0BA1C3D17A57}"/>
    <cellStyle name="Millares [0] 2 4 4 4 5" xfId="16603" xr:uid="{32A6BB95-BBD7-4E66-8485-60F46BA05331}"/>
    <cellStyle name="Millares [0] 2 4 4 4 6" xfId="25915" xr:uid="{BA9EACDA-9473-4AEF-9E98-50FB04DF7FC0}"/>
    <cellStyle name="Millares [0] 2 4 4 5" xfId="7640" xr:uid="{FC9E22D7-DBFA-4B7D-8307-9D28D4E69B3E}"/>
    <cellStyle name="Millares [0] 2 4 4 5 2" xfId="10024" xr:uid="{E16B5842-779D-4243-AAF8-B24909B2E6BF}"/>
    <cellStyle name="Millares [0] 2 4 4 5 2 2" xfId="14809" xr:uid="{8F2FD01F-C60E-4EEC-BC4A-90D61C73A697}"/>
    <cellStyle name="Millares [0] 2 4 4 5 2 2 2" xfId="24340" xr:uid="{1757B4D0-965D-4C5A-90EC-DD16F4A65A84}"/>
    <cellStyle name="Millares [0] 2 4 4 5 2 2 3" xfId="33068" xr:uid="{78479DDA-0DB0-48AA-B946-7DA0B2447C85}"/>
    <cellStyle name="Millares [0] 2 4 4 5 2 3" xfId="19575" xr:uid="{0DC07C6A-D2F8-4E9F-9500-15FEFA6333A0}"/>
    <cellStyle name="Millares [0] 2 4 4 5 2 4" xfId="28441" xr:uid="{F17FE168-040E-4716-887C-A8778BA58CC5}"/>
    <cellStyle name="Millares [0] 2 4 4 5 3" xfId="12415" xr:uid="{05D15D98-A00B-4E05-8842-5308EC016688}"/>
    <cellStyle name="Millares [0] 2 4 4 5 3 2" xfId="21957" xr:uid="{5C268EF8-5D64-46D6-882F-5C9E6534FF6F}"/>
    <cellStyle name="Millares [0] 2 4 4 5 3 3" xfId="30716" xr:uid="{F043383C-40A2-4485-A8A3-EEFD1A54B700}"/>
    <cellStyle name="Millares [0] 2 4 4 5 4" xfId="17197" xr:uid="{17DD5FBE-8C09-4240-9AD3-E073BEAF549E}"/>
    <cellStyle name="Millares [0] 2 4 4 5 5" xfId="26370" xr:uid="{D930D4B6-ED4D-414D-8217-BBC332293EA5}"/>
    <cellStyle name="Millares [0] 2 4 4 6" xfId="8830" xr:uid="{7F85097B-FF98-4D50-9A02-A61E44F4A078}"/>
    <cellStyle name="Millares [0] 2 4 4 6 2" xfId="13611" xr:uid="{266F62E3-65F2-44DB-A9F9-0DF9CA073E29}"/>
    <cellStyle name="Millares [0] 2 4 4 6 2 2" xfId="23149" xr:uid="{D77EA727-14F8-40CA-B2C9-0BD008B1C9A9}"/>
    <cellStyle name="Millares [0] 2 4 4 6 2 3" xfId="31882" xr:uid="{0A924ED2-18F4-43E0-90B4-EDF4D36F8E89}"/>
    <cellStyle name="Millares [0] 2 4 4 6 3" xfId="18385" xr:uid="{B0A9C425-0408-4A99-9A64-28D24999C5FD}"/>
    <cellStyle name="Millares [0] 2 4 4 6 4" xfId="27394" xr:uid="{95119B5A-FF8B-45F7-8EB8-38E3513473C0}"/>
    <cellStyle name="Millares [0] 2 4 4 7" xfId="11221" xr:uid="{E1337428-9E6A-42D1-93A6-1BC8088E09C2}"/>
    <cellStyle name="Millares [0] 2 4 4 7 2" xfId="20767" xr:uid="{B7BF095D-EA3D-4B48-AD7B-39504794118F}"/>
    <cellStyle name="Millares [0] 2 4 4 7 3" xfId="29617" xr:uid="{D238E7B8-405F-4CA1-B353-6C44F9CEBFD8}"/>
    <cellStyle name="Millares [0] 2 4 4 8" xfId="16008" xr:uid="{621D89E4-07BB-40AB-9897-E46FD9244708}"/>
    <cellStyle name="Millares [0] 2 4 4 9" xfId="25519" xr:uid="{4E05BB10-FF08-4C73-84AB-CEB8FDD09ACA}"/>
    <cellStyle name="Millares [0] 2 4 5" xfId="6546" xr:uid="{998CE851-CF41-49C2-934A-A26091E60999}"/>
    <cellStyle name="Millares [0] 2 4 5 2" xfId="6828" xr:uid="{CC9B6CE2-DF7D-4909-9C4F-50C6A1A5F88A}"/>
    <cellStyle name="Millares [0] 2 4 5 2 2" xfId="7416" xr:uid="{D5FF066B-751F-47BE-9DF1-96399EDD7FCC}"/>
    <cellStyle name="Millares [0] 2 4 5 2 2 2" xfId="8605" xr:uid="{9041331F-A0E7-4BB3-887A-68EA8AE41147}"/>
    <cellStyle name="Millares [0] 2 4 5 2 2 2 2" xfId="10992" xr:uid="{D8DC4472-E912-4580-88B5-1776BB7DDD40}"/>
    <cellStyle name="Millares [0] 2 4 5 2 2 2 2 2" xfId="15780" xr:uid="{84627535-8158-4C7E-9E9A-22BC60450456}"/>
    <cellStyle name="Millares [0] 2 4 5 2 2 2 2 2 2" xfId="25307" xr:uid="{F5928A3C-C7E7-4301-B914-F1D703382E6E}"/>
    <cellStyle name="Millares [0] 2 4 5 2 2 2 2 2 3" xfId="34035" xr:uid="{A1E7B81E-52E9-4917-AFEC-79DC19D94A72}"/>
    <cellStyle name="Millares [0] 2 4 5 2 2 2 2 3" xfId="20541" xr:uid="{E27B17E3-3F52-4129-8C3D-1C81141DC233}"/>
    <cellStyle name="Millares [0] 2 4 5 2 2 2 2 4" xfId="29399" xr:uid="{BDD35808-21AF-4844-85C5-693C1E99F45F}"/>
    <cellStyle name="Millares [0] 2 4 5 2 2 2 3" xfId="13383" xr:uid="{B4700C7C-B69F-4ADC-B288-1AE4F9A97E44}"/>
    <cellStyle name="Millares [0] 2 4 5 2 2 2 3 2" xfId="22924" xr:uid="{91141E68-A82E-473E-879B-B25B598CB939}"/>
    <cellStyle name="Millares [0] 2 4 5 2 2 2 3 3" xfId="31675" xr:uid="{C68598B3-D577-4D12-AB78-CACB9BBD21EA}"/>
    <cellStyle name="Millares [0] 2 4 5 2 2 2 4" xfId="18160" xr:uid="{E414CD61-D3D8-4615-A3E7-C374D247CA30}"/>
    <cellStyle name="Millares [0] 2 4 5 2 2 2 5" xfId="27174" xr:uid="{5D19D496-C598-4FA2-A6AE-4AF059433897}"/>
    <cellStyle name="Millares [0] 2 4 5 2 2 3" xfId="9798" xr:uid="{EE810AFD-DE9D-4271-99ED-207DF0B01E55}"/>
    <cellStyle name="Millares [0] 2 4 5 2 2 3 2" xfId="14582" xr:uid="{52C4CA9E-1060-46BF-AD91-1B41CF40DC6D}"/>
    <cellStyle name="Millares [0] 2 4 5 2 2 3 2 2" xfId="24116" xr:uid="{3983C73F-1BF2-4BDB-AD78-8EAFCF536DC6}"/>
    <cellStyle name="Millares [0] 2 4 5 2 2 3 2 3" xfId="32846" xr:uid="{B1161D72-EFEF-445A-A6AE-CD1BAA66B213}"/>
    <cellStyle name="Millares [0] 2 4 5 2 2 3 3" xfId="19351" xr:uid="{C618E11E-21B0-4622-BBE9-9EBB2F3C3797}"/>
    <cellStyle name="Millares [0] 2 4 5 2 2 3 4" xfId="28239" xr:uid="{2E07F98E-8FD1-4E75-AE9F-8979330A7D57}"/>
    <cellStyle name="Millares [0] 2 4 5 2 2 4" xfId="12189" xr:uid="{E041E308-CE69-48EB-BC52-7C4004EAD8BB}"/>
    <cellStyle name="Millares [0] 2 4 5 2 2 4 2" xfId="21733" xr:uid="{E0E4F36A-F92D-4E5E-BC2F-493468C2A793}"/>
    <cellStyle name="Millares [0] 2 4 5 2 2 4 3" xfId="30516" xr:uid="{85A6F0D0-9E19-4638-ACEF-16FE60550BA3}"/>
    <cellStyle name="Millares [0] 2 4 5 2 2 5" xfId="16973" xr:uid="{950B231E-C0F1-4CFB-981F-53938F92ABBD}"/>
    <cellStyle name="Millares [0] 2 4 5 2 2 6" xfId="26188" xr:uid="{3E9C0D2C-EC24-4FCC-A784-4DD492C032CB}"/>
    <cellStyle name="Millares [0] 2 4 5 2 3" xfId="8013" xr:uid="{06342AA8-CDBB-40CF-8B12-C230E681E8B0}"/>
    <cellStyle name="Millares [0] 2 4 5 2 3 2" xfId="10399" xr:uid="{2EF48542-FE79-4F00-8C23-ADA90DDD0F66}"/>
    <cellStyle name="Millares [0] 2 4 5 2 3 2 2" xfId="15185" xr:uid="{25FF0B2F-969F-4D84-8543-33819E72F825}"/>
    <cellStyle name="Millares [0] 2 4 5 2 3 2 2 2" xfId="24712" xr:uid="{7072BB71-744D-4213-8C75-E66E0BDB9F8A}"/>
    <cellStyle name="Millares [0] 2 4 5 2 3 2 2 3" xfId="33440" xr:uid="{23C35541-2BBE-45B8-BBDA-76A6A9F0BED2}"/>
    <cellStyle name="Millares [0] 2 4 5 2 3 2 3" xfId="19946" xr:uid="{12CC9CEB-3F01-4E97-802C-D1E49C94AD66}"/>
    <cellStyle name="Millares [0] 2 4 5 2 3 2 4" xfId="28810" xr:uid="{E087E1AF-72E9-4DC1-B8D1-AAEE80B254ED}"/>
    <cellStyle name="Millares [0] 2 4 5 2 3 3" xfId="12790" xr:uid="{4AEB66CA-C202-493F-93E6-BA9B53D14C57}"/>
    <cellStyle name="Millares [0] 2 4 5 2 3 3 2" xfId="22329" xr:uid="{F59ACF9D-4165-40EC-9B1D-FA8295686CD8}"/>
    <cellStyle name="Millares [0] 2 4 5 2 3 3 3" xfId="31086" xr:uid="{EA060C33-F335-49E0-8C47-9AB0023D7F57}"/>
    <cellStyle name="Millares [0] 2 4 5 2 3 4" xfId="17567" xr:uid="{F83C5419-48C3-4109-A569-45827921C777}"/>
    <cellStyle name="Millares [0] 2 4 5 2 3 5" xfId="26645" xr:uid="{BCCFB167-1DF6-44D6-8A3E-5900F282925C}"/>
    <cellStyle name="Millares [0] 2 4 5 2 4" xfId="9206" xr:uid="{DAD3C9FA-11FF-4AEA-A949-F8AB1545527B}"/>
    <cellStyle name="Millares [0] 2 4 5 2 4 2" xfId="13987" xr:uid="{B27A35F5-CD55-4421-9146-FD204AA7A540}"/>
    <cellStyle name="Millares [0] 2 4 5 2 4 2 2" xfId="23521" xr:uid="{545BB655-66BA-4EAE-99C9-4F7D7A04B3D6}"/>
    <cellStyle name="Millares [0] 2 4 5 2 4 2 3" xfId="32251" xr:uid="{47C8DA06-C454-4DBC-B46C-8DFFF1EE0969}"/>
    <cellStyle name="Millares [0] 2 4 5 2 4 3" xfId="18756" xr:uid="{B4F1C6FD-2296-45D8-AEC1-53A2292F5CE6}"/>
    <cellStyle name="Millares [0] 2 4 5 2 4 4" xfId="27710" xr:uid="{E210A331-D155-4D22-9772-36F22EBE6904}"/>
    <cellStyle name="Millares [0] 2 4 5 2 5" xfId="11597" xr:uid="{6B438DAD-8CD8-41B4-B0A7-60623B4BFD27}"/>
    <cellStyle name="Millares [0] 2 4 5 2 5 2" xfId="21138" xr:uid="{A5184E15-6274-43E9-ADCF-436B67C06390}"/>
    <cellStyle name="Millares [0] 2 4 5 2 5 3" xfId="29968" xr:uid="{2E54D873-2D07-4C94-9E46-21A2A45E2735}"/>
    <cellStyle name="Millares [0] 2 4 5 2 6" xfId="16380" xr:uid="{7B4F4394-14D4-486A-AF3F-C1404334081C}"/>
    <cellStyle name="Millares [0] 2 4 5 2 7" xfId="25762" xr:uid="{052E9759-E59F-4EB8-AFC8-DC6D1BDA081D}"/>
    <cellStyle name="Millares [0] 2 4 5 3" xfId="7120" xr:uid="{E438C328-191C-4A68-AB61-B69435AD5BF7}"/>
    <cellStyle name="Millares [0] 2 4 5 3 2" xfId="8309" xr:uid="{15D414E5-597E-4193-ABE7-EC38A4F9C6FB}"/>
    <cellStyle name="Millares [0] 2 4 5 3 2 2" xfId="10696" xr:uid="{787D4BC6-CFB0-466C-BF1E-D9F08FC37777}"/>
    <cellStyle name="Millares [0] 2 4 5 3 2 2 2" xfId="15483" xr:uid="{48A8E8C9-A735-4509-986B-EA75DB841AA8}"/>
    <cellStyle name="Millares [0] 2 4 5 3 2 2 2 2" xfId="25010" xr:uid="{1F423238-9019-4D6B-B419-FCC1B7FE3904}"/>
    <cellStyle name="Millares [0] 2 4 5 3 2 2 2 3" xfId="33738" xr:uid="{E1CE1B6A-F41A-462F-9CAB-E4CB4ED058F1}"/>
    <cellStyle name="Millares [0] 2 4 5 3 2 2 3" xfId="20244" xr:uid="{B3109663-49F2-497A-8FF3-2F996FD1B772}"/>
    <cellStyle name="Millares [0] 2 4 5 3 2 2 4" xfId="29102" xr:uid="{63F45021-FDA8-49EF-812D-9E400E8F7513}"/>
    <cellStyle name="Millares [0] 2 4 5 3 2 3" xfId="13087" xr:uid="{763AE4F6-80C9-46BF-A240-68B81285D41F}"/>
    <cellStyle name="Millares [0] 2 4 5 3 2 3 2" xfId="22627" xr:uid="{D82E91CD-BB31-45C5-AEBB-34904F13B2FC}"/>
    <cellStyle name="Millares [0] 2 4 5 3 2 3 3" xfId="31378" xr:uid="{E2BC6CC6-D0B1-4396-891A-8FC14B146A9A}"/>
    <cellStyle name="Millares [0] 2 4 5 3 2 4" xfId="17864" xr:uid="{02807178-51E9-4D35-ABB5-4F35956B9481}"/>
    <cellStyle name="Millares [0] 2 4 5 3 2 5" xfId="26897" xr:uid="{23AD05C9-97CD-47A5-9A80-79EF10DDD31C}"/>
    <cellStyle name="Millares [0] 2 4 5 3 3" xfId="9502" xr:uid="{42C0B348-736B-4F52-BFC7-3C87AD37CD7E}"/>
    <cellStyle name="Millares [0] 2 4 5 3 3 2" xfId="14285" xr:uid="{639B1F77-DDB0-4525-B544-C3B5E555EF39}"/>
    <cellStyle name="Millares [0] 2 4 5 3 3 2 2" xfId="23819" xr:uid="{0819A856-66AA-4AE4-BF0F-7304C67232D4}"/>
    <cellStyle name="Millares [0] 2 4 5 3 3 2 3" xfId="32549" xr:uid="{EAEA9B68-11BE-4516-9647-C58AD8227808}"/>
    <cellStyle name="Millares [0] 2 4 5 3 3 3" xfId="19054" xr:uid="{EA05B485-F0E5-4891-8EB2-FB140A80FDFB}"/>
    <cellStyle name="Millares [0] 2 4 5 3 3 4" xfId="27962" xr:uid="{23BD2D49-BFA4-4C24-9664-6C1E4A5527B0}"/>
    <cellStyle name="Millares [0] 2 4 5 3 4" xfId="11893" xr:uid="{C335E7A3-62F7-477C-BF39-862A4D9CDFBF}"/>
    <cellStyle name="Millares [0] 2 4 5 3 4 2" xfId="21436" xr:uid="{0127852E-C9B6-4F9A-AB07-B009BE4F80F9}"/>
    <cellStyle name="Millares [0] 2 4 5 3 4 3" xfId="30239" xr:uid="{A8B9B6E1-BA44-4554-ABFD-7CFC77D64DA5}"/>
    <cellStyle name="Millares [0] 2 4 5 3 5" xfId="16677" xr:uid="{DAE8AE64-ED4B-4335-B103-106C6F8D2FBD}"/>
    <cellStyle name="Millares [0] 2 4 5 3 6" xfId="25965" xr:uid="{2C07DCEF-68C1-4D6C-B5DF-858F737797C1}"/>
    <cellStyle name="Millares [0] 2 4 5 4" xfId="7714" xr:uid="{64339FDA-D4DE-4E85-A5B1-93D68DB90952}"/>
    <cellStyle name="Millares [0] 2 4 5 4 2" xfId="10100" xr:uid="{32838D2F-04B9-46B5-AC54-04083F6A3681}"/>
    <cellStyle name="Millares [0] 2 4 5 4 2 2" xfId="14885" xr:uid="{2E9326A3-C52B-4B32-85AD-0BDCF4F31071}"/>
    <cellStyle name="Millares [0] 2 4 5 4 2 2 2" xfId="24415" xr:uid="{E3616A10-162E-45F7-B3C7-C65CD0F76F6C}"/>
    <cellStyle name="Millares [0] 2 4 5 4 2 2 3" xfId="33143" xr:uid="{434E8C83-6895-40AF-BB75-7ABFB2AAC9D9}"/>
    <cellStyle name="Millares [0] 2 4 5 4 2 3" xfId="19649" xr:uid="{8D43CC79-4B5A-494C-895C-CCF9CB27EAB5}"/>
    <cellStyle name="Millares [0] 2 4 5 4 2 4" xfId="28513" xr:uid="{CD633D7E-F72E-431B-A413-A1F4397FE1F1}"/>
    <cellStyle name="Millares [0] 2 4 5 4 3" xfId="12491" xr:uid="{3CFAE0C3-489E-4697-8D8B-81E018F70AC2}"/>
    <cellStyle name="Millares [0] 2 4 5 4 3 2" xfId="22032" xr:uid="{414A8759-6894-4C7F-A956-E646867ED234}"/>
    <cellStyle name="Millares [0] 2 4 5 4 3 3" xfId="30789" xr:uid="{BA6ED429-F0AF-4B96-9ADC-E4D3AEB3759D}"/>
    <cellStyle name="Millares [0] 2 4 5 4 4" xfId="17271" xr:uid="{F7CE37CF-0F5E-493E-A500-BC0D074F934C}"/>
    <cellStyle name="Millares [0] 2 4 5 4 5" xfId="26422" xr:uid="{27FFB974-21F6-4A38-B80C-C6488027D120}"/>
    <cellStyle name="Millares [0] 2 4 5 5" xfId="8906" xr:uid="{DF08DB55-8D50-4574-AED1-1A70155DEB78}"/>
    <cellStyle name="Millares [0] 2 4 5 5 2" xfId="13687" xr:uid="{8D618D2C-DB30-45E1-A5A6-4A3176E57218}"/>
    <cellStyle name="Millares [0] 2 4 5 5 2 2" xfId="23224" xr:uid="{38C2F47A-9726-4C52-881A-180E6EFB0BCC}"/>
    <cellStyle name="Millares [0] 2 4 5 5 2 3" xfId="31955" xr:uid="{521D6080-AEFF-489D-A60D-64C0523ECEC7}"/>
    <cellStyle name="Millares [0] 2 4 5 5 3" xfId="18459" xr:uid="{0E1E269A-5A72-4013-AB8E-970D855D9860}"/>
    <cellStyle name="Millares [0] 2 4 5 5 4" xfId="27465" xr:uid="{BA406262-8DC7-4ECB-99F4-805CCAA95EAC}"/>
    <cellStyle name="Millares [0] 2 4 5 6" xfId="11298" xr:uid="{CC0EB023-20B7-414B-AE32-E020D4187B1B}"/>
    <cellStyle name="Millares [0] 2 4 5 6 2" xfId="20842" xr:uid="{443C743D-8C89-4F2E-841A-68CA18451D69}"/>
    <cellStyle name="Millares [0] 2 4 5 6 3" xfId="29692" xr:uid="{B6984975-3200-4422-BF76-DBEB6DA6DBFA}"/>
    <cellStyle name="Millares [0] 2 4 5 7" xfId="16083" xr:uid="{997289F9-9A36-437E-8618-04D1D450E354}"/>
    <cellStyle name="Millares [0] 2 4 5 8" xfId="25571" xr:uid="{0B3CC492-C852-4A86-A9C2-9DA1F5E13C8C}"/>
    <cellStyle name="Millares [0] 2 4 6" xfId="6688" xr:uid="{C482D8C8-FA08-4A82-912C-CDA53C0CF6BA}"/>
    <cellStyle name="Millares [0] 2 4 6 2" xfId="7268" xr:uid="{D8D7F901-7B8E-4A34-B3B8-6A18F663D96E}"/>
    <cellStyle name="Millares [0] 2 4 6 2 2" xfId="8457" xr:uid="{EC28CE96-4CAF-43A7-AB22-BD81B07920A4}"/>
    <cellStyle name="Millares [0] 2 4 6 2 2 2" xfId="10844" xr:uid="{F386F4A9-BD54-40FE-AA6E-FD9CF27C722E}"/>
    <cellStyle name="Millares [0] 2 4 6 2 2 2 2" xfId="15632" xr:uid="{8D1DC007-8C1D-4EEB-8C5B-BAD11534876B}"/>
    <cellStyle name="Millares [0] 2 4 6 2 2 2 2 2" xfId="25159" xr:uid="{FE46DC13-620D-4CB8-A041-091366982277}"/>
    <cellStyle name="Millares [0] 2 4 6 2 2 2 2 3" xfId="33887" xr:uid="{DAFD0122-C8A2-4C2B-AF05-3F70D864A347}"/>
    <cellStyle name="Millares [0] 2 4 6 2 2 2 3" xfId="20393" xr:uid="{44FEA069-386D-4A80-A70E-A8A60380F2F4}"/>
    <cellStyle name="Millares [0] 2 4 6 2 2 2 4" xfId="29251" xr:uid="{D188B100-D72B-4701-B4CA-1EE84584554C}"/>
    <cellStyle name="Millares [0] 2 4 6 2 2 3" xfId="13235" xr:uid="{C466349A-6B28-48B7-A9BE-82FAEAA5FA33}"/>
    <cellStyle name="Millares [0] 2 4 6 2 2 3 2" xfId="22776" xr:uid="{B569197A-D926-4462-B012-92E13BC0FFB7}"/>
    <cellStyle name="Millares [0] 2 4 6 2 2 3 3" xfId="31527" xr:uid="{5173E403-61A3-4E8F-A19B-7353C515B514}"/>
    <cellStyle name="Millares [0] 2 4 6 2 2 4" xfId="18012" xr:uid="{5C1FC543-1ED1-4705-9E51-34ED0F939289}"/>
    <cellStyle name="Millares [0] 2 4 6 2 2 5" xfId="27043" xr:uid="{7224F54A-1D50-47FB-AF86-0BEA3E6962EA}"/>
    <cellStyle name="Millares [0] 2 4 6 2 3" xfId="9650" xr:uid="{AD8FD545-1E32-4224-B544-D3A0E627FF94}"/>
    <cellStyle name="Millares [0] 2 4 6 2 3 2" xfId="14434" xr:uid="{72BBCB06-F454-46D2-9B7E-6312D590447A}"/>
    <cellStyle name="Millares [0] 2 4 6 2 3 2 2" xfId="23968" xr:uid="{7B3EA994-2076-4355-8DA1-DDE8E6AC5075}"/>
    <cellStyle name="Millares [0] 2 4 6 2 3 2 3" xfId="32698" xr:uid="{6FFAC934-B559-4935-99D1-078040C33465}"/>
    <cellStyle name="Millares [0] 2 4 6 2 3 3" xfId="19203" xr:uid="{08BBE305-3894-4828-AA9D-5A7D902E38B8}"/>
    <cellStyle name="Millares [0] 2 4 6 2 3 4" xfId="28108" xr:uid="{A91576DA-56B9-4DC8-A759-CF504F095F74}"/>
    <cellStyle name="Millares [0] 2 4 6 2 4" xfId="12041" xr:uid="{ECD45419-EB9F-4452-B9E5-2CE342149EEC}"/>
    <cellStyle name="Millares [0] 2 4 6 2 4 2" xfId="21585" xr:uid="{33E82CCD-AA5B-40DA-9F0F-A3D890737285}"/>
    <cellStyle name="Millares [0] 2 4 6 2 4 3" xfId="30385" xr:uid="{96BBC349-BC56-4719-A55C-8CD97C322916}"/>
    <cellStyle name="Millares [0] 2 4 6 2 5" xfId="16825" xr:uid="{B13BAC4A-F5EA-4F35-A8F9-59579F145D38}"/>
    <cellStyle name="Millares [0] 2 4 6 2 6" xfId="26068" xr:uid="{B349D776-3A2A-444A-BC5E-351792A0F84A}"/>
    <cellStyle name="Millares [0] 2 4 6 3" xfId="7865" xr:uid="{04A306F1-C6F8-49E1-ADB4-76137B5A2CC1}"/>
    <cellStyle name="Millares [0] 2 4 6 3 2" xfId="10251" xr:uid="{03E5D22B-0B7A-46AB-B85F-E9236DF121DB}"/>
    <cellStyle name="Millares [0] 2 4 6 3 2 2" xfId="15037" xr:uid="{54207801-6CB8-445D-962D-40000F4D06B7}"/>
    <cellStyle name="Millares [0] 2 4 6 3 2 2 2" xfId="24564" xr:uid="{DAB8C6EB-6BD3-405D-B505-505059D45FA0}"/>
    <cellStyle name="Millares [0] 2 4 6 3 2 2 3" xfId="33292" xr:uid="{6B119DB2-BAE2-4286-8947-2EAE6AB847FB}"/>
    <cellStyle name="Millares [0] 2 4 6 3 2 3" xfId="19798" xr:uid="{496160E5-1AE3-4894-B706-5D7595D936DF}"/>
    <cellStyle name="Millares [0] 2 4 6 3 2 4" xfId="28662" xr:uid="{683F9A86-3495-43B7-941D-14C06A523EB0}"/>
    <cellStyle name="Millares [0] 2 4 6 3 3" xfId="12642" xr:uid="{1F81AD57-0325-4981-85AE-BE07D8077B80}"/>
    <cellStyle name="Millares [0] 2 4 6 3 3 2" xfId="22181" xr:uid="{E88F215B-EEC9-4B52-BE26-BC4E45BE3D01}"/>
    <cellStyle name="Millares [0] 2 4 6 3 3 3" xfId="30938" xr:uid="{54D50B0A-2991-428E-898E-807E35841753}"/>
    <cellStyle name="Millares [0] 2 4 6 3 4" xfId="17419" xr:uid="{65E4D4A8-4DE9-4171-984B-727ADBABF2F8}"/>
    <cellStyle name="Millares [0] 2 4 6 3 5" xfId="26525" xr:uid="{7C869C29-724E-4778-8E88-8CD196AA4ED8}"/>
    <cellStyle name="Millares [0] 2 4 6 4" xfId="9058" xr:uid="{619960F0-C7DB-4BD6-B614-C3D4F76F5649}"/>
    <cellStyle name="Millares [0] 2 4 6 4 2" xfId="13839" xr:uid="{96328AB3-3798-44B1-A9D3-F76FC5E7C5FE}"/>
    <cellStyle name="Millares [0] 2 4 6 4 2 2" xfId="23373" xr:uid="{98B447DE-C8CB-4C60-980F-05D87EB377B9}"/>
    <cellStyle name="Millares [0] 2 4 6 4 2 3" xfId="32103" xr:uid="{83F3BABB-2804-47CE-9DB5-1AFF6E72A733}"/>
    <cellStyle name="Millares [0] 2 4 6 4 3" xfId="18608" xr:uid="{D16E9107-264C-4B09-8643-0E8C0A7A0DA3}"/>
    <cellStyle name="Millares [0] 2 4 6 4 4" xfId="27590" xr:uid="{0B330DB8-E8FE-4330-8165-00154B589AF0}"/>
    <cellStyle name="Millares [0] 2 4 6 5" xfId="11449" xr:uid="{A35DBE4A-5343-471B-8EA1-6412558607AE}"/>
    <cellStyle name="Millares [0] 2 4 6 5 2" xfId="20990" xr:uid="{0C30F334-3F53-471C-B167-A5389BEA3609}"/>
    <cellStyle name="Millares [0] 2 4 6 5 3" xfId="29837" xr:uid="{467BE4F4-22A0-4024-AB00-6368E248473D}"/>
    <cellStyle name="Millares [0] 2 4 6 6" xfId="16232" xr:uid="{D4DC09E6-B541-4F29-9D21-0464E3C7B8D1}"/>
    <cellStyle name="Millares [0] 2 4 6 7" xfId="25666" xr:uid="{A7B6EDAF-7DC2-490C-8DA5-05DBC1ABBC3E}"/>
    <cellStyle name="Millares [0] 2 4 7" xfId="6975" xr:uid="{B76FD564-CD14-4236-BCE1-7F9657F0380D}"/>
    <cellStyle name="Millares [0] 2 4 7 2" xfId="8162" xr:uid="{FC3A73F5-1514-4057-9663-687A4A82846D}"/>
    <cellStyle name="Millares [0] 2 4 7 2 2" xfId="10549" xr:uid="{F01E59B7-C4BA-43D9-92FC-4817CA69DBCF}"/>
    <cellStyle name="Millares [0] 2 4 7 2 2 2" xfId="15335" xr:uid="{D520C4E1-3E49-4ADB-9558-CC6386613AF6}"/>
    <cellStyle name="Millares [0] 2 4 7 2 2 2 2" xfId="24862" xr:uid="{CBEDB7A7-4D90-4156-94BB-9060A3033B58}"/>
    <cellStyle name="Millares [0] 2 4 7 2 2 2 3" xfId="33590" xr:uid="{84134FE2-5817-4982-B713-5360F2DEA85C}"/>
    <cellStyle name="Millares [0] 2 4 7 2 2 3" xfId="20096" xr:uid="{49103474-D60A-4B8A-8366-3404706E5A80}"/>
    <cellStyle name="Millares [0] 2 4 7 2 2 4" xfId="28958" xr:uid="{E85CCF88-C412-427B-9357-C1AF8279ACC1}"/>
    <cellStyle name="Millares [0] 2 4 7 2 3" xfId="12940" xr:uid="{A8AFEF0B-6D74-4E4B-B6C9-0E09370A3880}"/>
    <cellStyle name="Millares [0] 2 4 7 2 3 2" xfId="22479" xr:uid="{14E8F5E1-702B-424F-90EE-AC20FB9BFADD}"/>
    <cellStyle name="Millares [0] 2 4 7 2 3 3" xfId="31234" xr:uid="{EC972B15-955F-4A89-87FB-DADB4F78B680}"/>
    <cellStyle name="Millares [0] 2 4 7 2 4" xfId="17717" xr:uid="{6AF2B689-65BF-46F3-9DC8-248BA435448B}"/>
    <cellStyle name="Millares [0] 2 4 7 2 5" xfId="26773" xr:uid="{EBC70CEA-0ECB-41F7-97E8-F72418FA3AD8}"/>
    <cellStyle name="Millares [0] 2 4 7 3" xfId="9355" xr:uid="{BF17B551-FE51-4AA5-805B-65A7A9052CC0}"/>
    <cellStyle name="Millares [0] 2 4 7 3 2" xfId="14137" xr:uid="{B2269DF3-A70B-42BD-8C9D-E6F6EC85FDA7}"/>
    <cellStyle name="Millares [0] 2 4 7 3 2 2" xfId="23671" xr:uid="{2106774D-CD11-4A67-919B-9E07A9A86E36}"/>
    <cellStyle name="Millares [0] 2 4 7 3 2 3" xfId="32401" xr:uid="{6A91DAC3-7466-4BC0-84C4-C8F959B7C031}"/>
    <cellStyle name="Millares [0] 2 4 7 3 3" xfId="18906" xr:uid="{06E6733D-02AE-4E04-AA14-0FD2FA79BA4E}"/>
    <cellStyle name="Millares [0] 2 4 7 3 4" xfId="27838" xr:uid="{092F6F91-AAF0-43E9-98FE-55BFE7034273}"/>
    <cellStyle name="Millares [0] 2 4 7 4" xfId="11746" xr:uid="{D8A11C98-75C4-45DB-A2C9-843D185D37C0}"/>
    <cellStyle name="Millares [0] 2 4 7 4 2" xfId="21288" xr:uid="{FD9638A9-4E0E-4001-8D75-C3B46FEA8E01}"/>
    <cellStyle name="Millares [0] 2 4 7 4 3" xfId="30115" xr:uid="{B6033C36-93F6-471B-B77A-B998A2E2F96D}"/>
    <cellStyle name="Millares [0] 2 4 7 5" xfId="16530" xr:uid="{40AB2709-1D5F-4C04-AA5C-CCA4C27CDD9F}"/>
    <cellStyle name="Millares [0] 2 4 7 6" xfId="25868" xr:uid="{A995A2C0-2E4F-4127-B387-71619EEAFA91}"/>
    <cellStyle name="Millares [0] 2 4 8" xfId="7565" xr:uid="{D160DEEC-3F19-49C0-8AB3-511C2FACC15C}"/>
    <cellStyle name="Millares [0] 2 4 8 2" xfId="9949" xr:uid="{1901C54C-C4FB-4796-880B-F85FE36594CD}"/>
    <cellStyle name="Millares [0] 2 4 8 2 2" xfId="14734" xr:uid="{296E64AF-75A2-40CD-9FDF-7DCE2CB135A6}"/>
    <cellStyle name="Millares [0] 2 4 8 2 2 2" xfId="24267" xr:uid="{860B4274-E27A-4E2E-BF3C-3B17B9034C51}"/>
    <cellStyle name="Millares [0] 2 4 8 2 2 3" xfId="32995" xr:uid="{49E58ED2-15E2-4323-A703-6065EF7CD573}"/>
    <cellStyle name="Millares [0] 2 4 8 2 3" xfId="19502" xr:uid="{0C3096DC-F57C-403B-A959-0585B92411D8}"/>
    <cellStyle name="Millares [0] 2 4 8 2 4" xfId="28389" xr:uid="{B9C2CE65-03F4-49C0-8A6C-8CEFBBDD0E7B}"/>
    <cellStyle name="Millares [0] 2 4 8 3" xfId="12340" xr:uid="{54831515-7A8C-4995-8F79-77C70EA56C90}"/>
    <cellStyle name="Millares [0] 2 4 8 3 2" xfId="21884" xr:uid="{07ADEA92-74DF-415B-BF0F-CD17C0711A60}"/>
    <cellStyle name="Millares [0] 2 4 8 3 3" xfId="30664" xr:uid="{A1633E4C-734C-4B17-A9CA-99476BFD0F19}"/>
    <cellStyle name="Millares [0] 2 4 8 4" xfId="17124" xr:uid="{D3E1BF1E-F479-4EC9-8DC3-4989847868EE}"/>
    <cellStyle name="Millares [0] 2 4 8 5" xfId="26319" xr:uid="{71EA362E-11C8-47FB-9B16-3E1291BE4D63}"/>
    <cellStyle name="Millares [0] 2 4 9" xfId="8755" xr:uid="{2E7902DD-C472-4B5D-850B-D1037E61BD89}"/>
    <cellStyle name="Millares [0] 2 4 9 2" xfId="13536" xr:uid="{F157DD02-B4AF-4CB4-8323-BC6A6BDEAAB3}"/>
    <cellStyle name="Millares [0] 2 4 9 2 2" xfId="23076" xr:uid="{740180D4-2A4B-4674-975A-63B0E8ED25BD}"/>
    <cellStyle name="Millares [0] 2 4 9 2 3" xfId="31826" xr:uid="{1ACD6AEB-9577-4392-A253-643E46CEC251}"/>
    <cellStyle name="Millares [0] 2 4 9 3" xfId="18312" xr:uid="{6B60B781-BFC4-4D9E-A2F9-CF972E020AF3}"/>
    <cellStyle name="Millares [0] 2 4 9 4" xfId="27326" xr:uid="{CE3EF498-2748-4212-BEBA-5189C976CDEE}"/>
    <cellStyle name="Millares [0] 2 5" xfId="6427" xr:uid="{E2FF2297-A527-45AE-A8A8-480B496843A5}"/>
    <cellStyle name="Millares [0] 2 5 10" xfId="15944" xr:uid="{665B4123-F148-484D-A931-EAD9B78D0153}"/>
    <cellStyle name="Millares [0] 2 5 11" xfId="25469" xr:uid="{FB62C4D8-09DF-4F7A-82E9-C35F9B65DCC4}"/>
    <cellStyle name="Millares [0] 2 5 2" xfId="6456" xr:uid="{87462649-6A80-408C-BB93-656D1A4483FB}"/>
    <cellStyle name="Millares [0] 2 5 2 10" xfId="25499" xr:uid="{63259D81-F409-472A-9818-AC16D214827A}"/>
    <cellStyle name="Millares [0] 2 5 2 2" xfId="6519" xr:uid="{3AAA67F8-EE8C-4AC4-9357-B73E58435B1A}"/>
    <cellStyle name="Millares [0] 2 5 2 2 2" xfId="6657" xr:uid="{CF85EA21-928C-4EA1-85F7-320C20792CDF}"/>
    <cellStyle name="Millares [0] 2 5 2 2 2 2" xfId="6946" xr:uid="{DAE4C2B8-EA2E-48B1-892C-0EEB612F091B}"/>
    <cellStyle name="Millares [0] 2 5 2 2 2 2 2" xfId="7534" xr:uid="{0C0A9739-3686-4488-AC01-4998E4578B18}"/>
    <cellStyle name="Millares [0] 2 5 2 2 2 2 2 2" xfId="8723" xr:uid="{9BACEBA8-847C-4420-AF4E-C49B1670BC46}"/>
    <cellStyle name="Millares [0] 2 5 2 2 2 2 2 2 2" xfId="11110" xr:uid="{1E7C92D4-8F97-4D76-9B7C-8DFCDC2E1ADE}"/>
    <cellStyle name="Millares [0] 2 5 2 2 2 2 2 2 2 2" xfId="15898" xr:uid="{D1F3065B-E653-411D-B5A0-9DB9F8D43650}"/>
    <cellStyle name="Millares [0] 2 5 2 2 2 2 2 2 2 2 2" xfId="25425" xr:uid="{5C5B122D-534B-4981-A00A-A08AE7200F9A}"/>
    <cellStyle name="Millares [0] 2 5 2 2 2 2 2 2 2 2 3" xfId="34153" xr:uid="{42247D18-5667-4226-AF22-C9968CC16642}"/>
    <cellStyle name="Millares [0] 2 5 2 2 2 2 2 2 2 3" xfId="20659" xr:uid="{BD5A2FD2-8F8C-4E06-B7E4-EEFFDAAE3999}"/>
    <cellStyle name="Millares [0] 2 5 2 2 2 2 2 2 2 4" xfId="29517" xr:uid="{FF655E52-C82C-4388-82C6-57F86336795F}"/>
    <cellStyle name="Millares [0] 2 5 2 2 2 2 2 2 3" xfId="13501" xr:uid="{05670A95-530E-4C0D-B500-E0E47992FADC}"/>
    <cellStyle name="Millares [0] 2 5 2 2 2 2 2 2 3 2" xfId="23042" xr:uid="{1EF52A33-874D-4991-862A-EE3D02E42D3C}"/>
    <cellStyle name="Millares [0] 2 5 2 2 2 2 2 2 3 3" xfId="31793" xr:uid="{57C45AED-D497-4EBB-87BD-1146A80D8520}"/>
    <cellStyle name="Millares [0] 2 5 2 2 2 2 2 2 4" xfId="18278" xr:uid="{FC174629-A70C-4336-9C41-CB7EC602A193}"/>
    <cellStyle name="Millares [0] 2 5 2 2 2 2 2 2 5" xfId="27292" xr:uid="{AEF80E09-DA6F-4A46-9140-12EA358E9FB0}"/>
    <cellStyle name="Millares [0] 2 5 2 2 2 2 2 3" xfId="9916" xr:uid="{699A9F2F-CA78-49AF-A944-76EE7DA9DB33}"/>
    <cellStyle name="Millares [0] 2 5 2 2 2 2 2 3 2" xfId="14700" xr:uid="{AFFD6D57-A663-4C64-82AB-4EA82BE516A2}"/>
    <cellStyle name="Millares [0] 2 5 2 2 2 2 2 3 2 2" xfId="24234" xr:uid="{B39C69AF-CB23-4CEB-A3FD-B5F55F2AF786}"/>
    <cellStyle name="Millares [0] 2 5 2 2 2 2 2 3 2 3" xfId="32964" xr:uid="{4BDF00F9-9B1A-4BC2-B174-5BB59B56BBD0}"/>
    <cellStyle name="Millares [0] 2 5 2 2 2 2 2 3 3" xfId="19469" xr:uid="{58142D0F-2315-4D5F-9517-42D932C70984}"/>
    <cellStyle name="Millares [0] 2 5 2 2 2 2 2 3 4" xfId="28357" xr:uid="{617A25CF-0CCB-4DA7-9FFB-1543FC6812B9}"/>
    <cellStyle name="Millares [0] 2 5 2 2 2 2 2 4" xfId="12307" xr:uid="{AAFF37E6-4B67-4DDA-BCA2-39F760D04873}"/>
    <cellStyle name="Millares [0] 2 5 2 2 2 2 2 4 2" xfId="21851" xr:uid="{92075DDB-8FCF-4AF6-86AC-8297BBAACB94}"/>
    <cellStyle name="Millares [0] 2 5 2 2 2 2 2 4 3" xfId="30634" xr:uid="{6AA50B0C-F6BB-4A85-B494-72A37333D01B}"/>
    <cellStyle name="Millares [0] 2 5 2 2 2 2 2 5" xfId="17091" xr:uid="{F4777EC3-9CE9-421C-AB7A-091ACA4DEAE5}"/>
    <cellStyle name="Millares [0] 2 5 2 2 2 2 2 6" xfId="26287" xr:uid="{3E9BD7C3-6EE5-4DD9-B865-5024E629E5EB}"/>
    <cellStyle name="Millares [0] 2 5 2 2 2 2 3" xfId="8131" xr:uid="{0380AC04-46CD-447B-BCAC-6AC19DFE4857}"/>
    <cellStyle name="Millares [0] 2 5 2 2 2 2 3 2" xfId="10517" xr:uid="{B995C1F6-0A57-4507-BAC2-A80F871603DC}"/>
    <cellStyle name="Millares [0] 2 5 2 2 2 2 3 2 2" xfId="15303" xr:uid="{0E5DE408-9810-434C-81FB-2A0483830986}"/>
    <cellStyle name="Millares [0] 2 5 2 2 2 2 3 2 2 2" xfId="24830" xr:uid="{6A9EE8BB-0A0D-430D-AEFF-A9D01D55008B}"/>
    <cellStyle name="Millares [0] 2 5 2 2 2 2 3 2 2 3" xfId="33558" xr:uid="{027E011C-58D5-4F0F-908B-7D94B32A72B5}"/>
    <cellStyle name="Millares [0] 2 5 2 2 2 2 3 2 3" xfId="20064" xr:uid="{5E12DE7E-F036-4204-A030-E3F8A618BDC8}"/>
    <cellStyle name="Millares [0] 2 5 2 2 2 2 3 2 4" xfId="28928" xr:uid="{6740286B-B8AF-4D80-8ECF-4DA29BF9B578}"/>
    <cellStyle name="Millares [0] 2 5 2 2 2 2 3 3" xfId="12908" xr:uid="{67E8816A-2B5F-4217-B085-842FE315C804}"/>
    <cellStyle name="Millares [0] 2 5 2 2 2 2 3 3 2" xfId="22447" xr:uid="{770ED68B-BD0C-4268-9AA1-3EF83E24315C}"/>
    <cellStyle name="Millares [0] 2 5 2 2 2 2 3 3 3" xfId="31204" xr:uid="{BEFCE19A-9F70-4DCC-ACB0-E063A7E39479}"/>
    <cellStyle name="Millares [0] 2 5 2 2 2 2 3 4" xfId="17685" xr:uid="{49F96161-9DD4-461B-B3F3-25BE4D856B4F}"/>
    <cellStyle name="Millares [0] 2 5 2 2 2 2 3 5" xfId="26744" xr:uid="{AC4E0C19-AAE3-4880-8EBA-0F9C6278F0A9}"/>
    <cellStyle name="Millares [0] 2 5 2 2 2 2 4" xfId="9324" xr:uid="{C2002FC9-203B-45FD-B420-D6384F3B83CC}"/>
    <cellStyle name="Millares [0] 2 5 2 2 2 2 4 2" xfId="14105" xr:uid="{7EC1344A-6EF1-4CDC-BF3E-FEF0A9646752}"/>
    <cellStyle name="Millares [0] 2 5 2 2 2 2 4 2 2" xfId="23639" xr:uid="{BD0D90C6-F9C4-41DE-B61F-F55556C85B28}"/>
    <cellStyle name="Millares [0] 2 5 2 2 2 2 4 2 3" xfId="32369" xr:uid="{D9472EFC-C83C-4618-BD11-D5FABAB93793}"/>
    <cellStyle name="Millares [0] 2 5 2 2 2 2 4 3" xfId="18874" xr:uid="{5BB757BA-725A-41B4-ADCC-62FF403F7549}"/>
    <cellStyle name="Millares [0] 2 5 2 2 2 2 4 4" xfId="27809" xr:uid="{BD50F243-B732-495E-8007-531D223486AA}"/>
    <cellStyle name="Millares [0] 2 5 2 2 2 2 5" xfId="11715" xr:uid="{424D1FFF-CD8F-4FA9-B51A-054C1D7BB810}"/>
    <cellStyle name="Millares [0] 2 5 2 2 2 2 5 2" xfId="21256" xr:uid="{10805CFC-CE2C-4CC0-B0FE-3421DC14E48D}"/>
    <cellStyle name="Millares [0] 2 5 2 2 2 2 5 3" xfId="30086" xr:uid="{1F0133FD-54E5-4831-BBBA-DD0A5CB6ED68}"/>
    <cellStyle name="Millares [0] 2 5 2 2 2 2 6" xfId="16498" xr:uid="{6119527C-E80B-4A94-88C0-F56BA518AE98}"/>
    <cellStyle name="Millares [0] 2 5 2 2 2 2 7" xfId="25845" xr:uid="{42FE73C5-C329-4C9A-AEF9-69CFAEC11F53}"/>
    <cellStyle name="Millares [0] 2 5 2 2 2 3" xfId="7238" xr:uid="{75A17D49-EE28-4FE8-A14C-F3C64BFF6B3C}"/>
    <cellStyle name="Millares [0] 2 5 2 2 2 3 2" xfId="8427" xr:uid="{65369722-11AA-4F25-9DF8-4F52624AD3FB}"/>
    <cellStyle name="Millares [0] 2 5 2 2 2 3 2 2" xfId="10814" xr:uid="{CBEDCE76-1EFC-4D03-A7D4-B43994BDDB17}"/>
    <cellStyle name="Millares [0] 2 5 2 2 2 3 2 2 2" xfId="15601" xr:uid="{C303B5BF-2930-4D49-A489-50913BE3DF14}"/>
    <cellStyle name="Millares [0] 2 5 2 2 2 3 2 2 2 2" xfId="25128" xr:uid="{B476160A-9A52-45BC-82EA-5A7CD78395A9}"/>
    <cellStyle name="Millares [0] 2 5 2 2 2 3 2 2 2 3" xfId="33856" xr:uid="{61FED6E4-E350-4E89-B315-F4661AC90276}"/>
    <cellStyle name="Millares [0] 2 5 2 2 2 3 2 2 3" xfId="20362" xr:uid="{6A4CAE46-127B-4AC7-970F-9640F164F33F}"/>
    <cellStyle name="Millares [0] 2 5 2 2 2 3 2 2 4" xfId="29220" xr:uid="{FA6DA0F8-4A3D-45BC-AEBB-06A3C9802BC0}"/>
    <cellStyle name="Millares [0] 2 5 2 2 2 3 2 3" xfId="13205" xr:uid="{5E8D457D-6F7E-47EF-A0E9-FBEF25B861BF}"/>
    <cellStyle name="Millares [0] 2 5 2 2 2 3 2 3 2" xfId="22745" xr:uid="{963F4DA1-4BDD-4C3C-8166-CC0B2837A79A}"/>
    <cellStyle name="Millares [0] 2 5 2 2 2 3 2 3 3" xfId="31496" xr:uid="{B31C23EB-DA01-4664-B719-68A40584B982}"/>
    <cellStyle name="Millares [0] 2 5 2 2 2 3 2 4" xfId="17982" xr:uid="{4A546542-DF8F-40D2-A631-7E3517FDE208}"/>
    <cellStyle name="Millares [0] 2 5 2 2 2 3 2 5" xfId="27015" xr:uid="{1AED7D76-A428-4A10-996C-B2378A42BB83}"/>
    <cellStyle name="Millares [0] 2 5 2 2 2 3 3" xfId="9620" xr:uid="{38AD2247-25BF-483B-B516-41F9B0F13873}"/>
    <cellStyle name="Millares [0] 2 5 2 2 2 3 3 2" xfId="14403" xr:uid="{92145318-9089-4DDD-9470-42149161723D}"/>
    <cellStyle name="Millares [0] 2 5 2 2 2 3 3 2 2" xfId="23937" xr:uid="{36AFFFA2-57CD-43EF-80AE-94D8E62173C3}"/>
    <cellStyle name="Millares [0] 2 5 2 2 2 3 3 2 3" xfId="32667" xr:uid="{213B6F19-281E-4356-8F4F-73F7DBF464BC}"/>
    <cellStyle name="Millares [0] 2 5 2 2 2 3 3 3" xfId="19172" xr:uid="{D486537F-B9FE-4B3B-AAE2-2C4C1641D1E2}"/>
    <cellStyle name="Millares [0] 2 5 2 2 2 3 3 4" xfId="28080" xr:uid="{61FBEF21-A14E-4A0D-AAE0-3E17A9B060E2}"/>
    <cellStyle name="Millares [0] 2 5 2 2 2 3 4" xfId="12011" xr:uid="{B8201FAD-E9D7-4E35-90FA-BFF4F795A54E}"/>
    <cellStyle name="Millares [0] 2 5 2 2 2 3 4 2" xfId="21554" xr:uid="{E2ED0F32-DC83-4A73-B72E-5B53A2BAB107}"/>
    <cellStyle name="Millares [0] 2 5 2 2 2 3 4 3" xfId="30357" xr:uid="{4D010D28-E3F6-4275-9A10-195669E9D1D9}"/>
    <cellStyle name="Millares [0] 2 5 2 2 2 3 5" xfId="16795" xr:uid="{4E44C84F-681A-4886-9980-0A67F5D2E8D3}"/>
    <cellStyle name="Millares [0] 2 5 2 2 2 3 6" xfId="26048" xr:uid="{5F9E262F-B228-4222-9403-4279C45999D3}"/>
    <cellStyle name="Millares [0] 2 5 2 2 2 4" xfId="7834" xr:uid="{BBE67CD3-3053-4BD6-B132-ABABACB8812E}"/>
    <cellStyle name="Millares [0] 2 5 2 2 2 4 2" xfId="10220" xr:uid="{098BF93A-A26E-4A61-B7E2-6A55C2AB6EEB}"/>
    <cellStyle name="Millares [0] 2 5 2 2 2 4 2 2" xfId="15005" xr:uid="{19877A9D-91C7-4B06-8DF9-40E716FAD8C9}"/>
    <cellStyle name="Millares [0] 2 5 2 2 2 4 2 2 2" xfId="24533" xr:uid="{E3AAF9BC-033D-443C-8D5A-2FF708347872}"/>
    <cellStyle name="Millares [0] 2 5 2 2 2 4 2 2 3" xfId="33261" xr:uid="{1915F9D8-DB73-472B-B226-D612FDE1DBD7}"/>
    <cellStyle name="Millares [0] 2 5 2 2 2 4 2 3" xfId="19767" xr:uid="{FCC4749E-2B0D-4657-89A0-99186FA3C2E9}"/>
    <cellStyle name="Millares [0] 2 5 2 2 2 4 2 4" xfId="28631" xr:uid="{4A3088A5-59E9-453C-A3BB-F820579B18A1}"/>
    <cellStyle name="Millares [0] 2 5 2 2 2 4 3" xfId="12611" xr:uid="{1FD4FB77-A50D-442E-8BAA-A8ADB6F591C9}"/>
    <cellStyle name="Millares [0] 2 5 2 2 2 4 3 2" xfId="22150" xr:uid="{A284569E-0F0E-46A3-9A69-293E96DF5F34}"/>
    <cellStyle name="Millares [0] 2 5 2 2 2 4 3 3" xfId="30907" xr:uid="{937295CC-5201-4335-AEA5-5421A738A581}"/>
    <cellStyle name="Millares [0] 2 5 2 2 2 4 4" xfId="17389" xr:uid="{DA466679-A021-4B8C-ABFB-7F220968C8C3}"/>
    <cellStyle name="Millares [0] 2 5 2 2 2 4 5" xfId="26505" xr:uid="{73B19CB9-A86A-4170-8C3F-1EC0A1485F9F}"/>
    <cellStyle name="Millares [0] 2 5 2 2 2 5" xfId="9026" xr:uid="{EC454A37-E80D-40FE-8DBF-7AD009CF1554}"/>
    <cellStyle name="Millares [0] 2 5 2 2 2 5 2" xfId="13807" xr:uid="{70C08B58-CEB2-47A5-9696-6E50D5F4DD9E}"/>
    <cellStyle name="Millares [0] 2 5 2 2 2 5 2 2" xfId="23342" xr:uid="{DA1D2ACD-0B2A-4F01-823F-781944AF25CC}"/>
    <cellStyle name="Millares [0] 2 5 2 2 2 5 2 3" xfId="32073" xr:uid="{963BC1B8-A40C-4683-8747-DB351DF03C50}"/>
    <cellStyle name="Millares [0] 2 5 2 2 2 5 3" xfId="18577" xr:uid="{5DB1ECF8-49E5-4E00-957F-4305BFDD36E3}"/>
    <cellStyle name="Millares [0] 2 5 2 2 2 5 4" xfId="27564" xr:uid="{7B46466E-276F-42C9-B383-0A2783398160}"/>
    <cellStyle name="Millares [0] 2 5 2 2 2 6" xfId="11418" xr:uid="{600B1C66-7CC8-4C1B-95BC-653BC3E74E4D}"/>
    <cellStyle name="Millares [0] 2 5 2 2 2 6 2" xfId="20960" xr:uid="{137B6400-EE7C-41A6-A289-3C54D9649699}"/>
    <cellStyle name="Millares [0] 2 5 2 2 2 6 3" xfId="29810" xr:uid="{1BEB1397-D7F4-4D5E-85FF-AD7702FD079F}"/>
    <cellStyle name="Millares [0] 2 5 2 2 2 7" xfId="16201" xr:uid="{FF0C6DC1-A8B0-4BBA-8548-2797105B690A}"/>
    <cellStyle name="Millares [0] 2 5 2 2 2 8" xfId="25648" xr:uid="{1FD2143E-3CBA-473A-BF9A-6F1BDCAAA148}"/>
    <cellStyle name="Millares [0] 2 5 2 2 3" xfId="6800" xr:uid="{EAC93C74-DED5-4939-B590-F9CF965C90DD}"/>
    <cellStyle name="Millares [0] 2 5 2 2 3 2" xfId="7386" xr:uid="{87806320-9E05-4BD1-A05B-F81339A5DA28}"/>
    <cellStyle name="Millares [0] 2 5 2 2 3 2 2" xfId="8575" xr:uid="{C126A0F5-991B-49A1-A8B5-8F7606114B83}"/>
    <cellStyle name="Millares [0] 2 5 2 2 3 2 2 2" xfId="10962" xr:uid="{BF9B0081-DBAA-4D31-B255-7C80AC181CB8}"/>
    <cellStyle name="Millares [0] 2 5 2 2 3 2 2 2 2" xfId="15750" xr:uid="{01398754-5B07-4D3F-A713-24BB64CF3B4C}"/>
    <cellStyle name="Millares [0] 2 5 2 2 3 2 2 2 2 2" xfId="25277" xr:uid="{24C5B42A-5F65-43BC-B609-21F0E86E37BD}"/>
    <cellStyle name="Millares [0] 2 5 2 2 3 2 2 2 2 3" xfId="34005" xr:uid="{4276085D-B625-492A-A4FE-680442B359BD}"/>
    <cellStyle name="Millares [0] 2 5 2 2 3 2 2 2 3" xfId="20511" xr:uid="{794BE2F1-88BC-4615-B09B-448566583D82}"/>
    <cellStyle name="Millares [0] 2 5 2 2 3 2 2 2 4" xfId="29369" xr:uid="{191587FA-2CA0-462F-8A18-1C6C60357027}"/>
    <cellStyle name="Millares [0] 2 5 2 2 3 2 2 3" xfId="13353" xr:uid="{8ACF42DC-8532-42A0-944E-44475563120F}"/>
    <cellStyle name="Millares [0] 2 5 2 2 3 2 2 3 2" xfId="22894" xr:uid="{9BC2BAB7-3513-4206-809F-297F87CD9028}"/>
    <cellStyle name="Millares [0] 2 5 2 2 3 2 2 3 3" xfId="31645" xr:uid="{0E62CBEE-DF67-4170-93CA-4B5CC073A129}"/>
    <cellStyle name="Millares [0] 2 5 2 2 3 2 2 4" xfId="18130" xr:uid="{81DCE058-6855-48C9-A535-9FDDD7A3AC72}"/>
    <cellStyle name="Millares [0] 2 5 2 2 3 2 2 5" xfId="27145" xr:uid="{429B064A-5192-4B89-B75E-4D4DA7256B70}"/>
    <cellStyle name="Millares [0] 2 5 2 2 3 2 3" xfId="9768" xr:uid="{37FEC29B-6D9C-4FE5-98AE-14F5D1765032}"/>
    <cellStyle name="Millares [0] 2 5 2 2 3 2 3 2" xfId="14552" xr:uid="{B14CB6DD-F9E4-4746-8179-9F39DF6DCD29}"/>
    <cellStyle name="Millares [0] 2 5 2 2 3 2 3 2 2" xfId="24086" xr:uid="{CD75996B-475F-4445-8DC2-E85581316E44}"/>
    <cellStyle name="Millares [0] 2 5 2 2 3 2 3 2 3" xfId="32816" xr:uid="{044D1382-4933-49F6-9D2A-9E3B0595DB73}"/>
    <cellStyle name="Millares [0] 2 5 2 2 3 2 3 3" xfId="19321" xr:uid="{2A279F73-4E9E-4F1B-8801-1E0478F2A7A7}"/>
    <cellStyle name="Millares [0] 2 5 2 2 3 2 3 4" xfId="28210" xr:uid="{CFA662E7-8E5F-49AA-ABB8-F0F673A2A39A}"/>
    <cellStyle name="Millares [0] 2 5 2 2 3 2 4" xfId="12159" xr:uid="{177DD13D-8BF7-405E-9ABD-F77F91391139}"/>
    <cellStyle name="Millares [0] 2 5 2 2 3 2 4 2" xfId="21703" xr:uid="{760DF3D0-574B-41CE-93DE-56BBA4BF1AE8}"/>
    <cellStyle name="Millares [0] 2 5 2 2 3 2 4 3" xfId="30487" xr:uid="{15B4C506-CB60-43C7-9DB2-A98E20CEF9B9}"/>
    <cellStyle name="Millares [0] 2 5 2 2 3 2 5" xfId="16943" xr:uid="{B07513F8-492E-48F5-B684-7534A5F8C384}"/>
    <cellStyle name="Millares [0] 2 5 2 2 3 2 6" xfId="26162" xr:uid="{C818E237-61B2-46B2-9596-5432A6EF34C4}"/>
    <cellStyle name="Millares [0] 2 5 2 2 3 3" xfId="7983" xr:uid="{CDA0497F-E7C4-445C-B5F4-C765B4ECB0D0}"/>
    <cellStyle name="Millares [0] 2 5 2 2 3 3 2" xfId="10369" xr:uid="{19B26F49-16A9-4A36-96EB-3FAAA13835FB}"/>
    <cellStyle name="Millares [0] 2 5 2 2 3 3 2 2" xfId="15155" xr:uid="{AF51345C-E217-454B-844D-AC93B1C4F98B}"/>
    <cellStyle name="Millares [0] 2 5 2 2 3 3 2 2 2" xfId="24682" xr:uid="{2E35D929-2FB6-478E-B54E-8C0910A7E077}"/>
    <cellStyle name="Millares [0] 2 5 2 2 3 3 2 2 3" xfId="33410" xr:uid="{6A1CB926-4247-4748-B132-381B97E286EB}"/>
    <cellStyle name="Millares [0] 2 5 2 2 3 3 2 3" xfId="19916" xr:uid="{0EDD21E3-F72B-4DF8-A654-4BC4C1DE763B}"/>
    <cellStyle name="Millares [0] 2 5 2 2 3 3 2 4" xfId="28780" xr:uid="{A3AF0B21-0CC2-4C2E-8FFA-7FF58626221D}"/>
    <cellStyle name="Millares [0] 2 5 2 2 3 3 3" xfId="12760" xr:uid="{E9F84835-5E1A-4909-9E10-BA3E059F17B4}"/>
    <cellStyle name="Millares [0] 2 5 2 2 3 3 3 2" xfId="22299" xr:uid="{30E6D5F5-3EBE-4DE9-90D2-BF09222568D6}"/>
    <cellStyle name="Millares [0] 2 5 2 2 3 3 3 3" xfId="31056" xr:uid="{D877BB91-6CE3-4733-9DB8-F0AFB6FE3D9A}"/>
    <cellStyle name="Millares [0] 2 5 2 2 3 3 4" xfId="17537" xr:uid="{5361A6CB-107E-4FD2-956A-E88B7A493621}"/>
    <cellStyle name="Millares [0] 2 5 2 2 3 3 5" xfId="26619" xr:uid="{8364EDF3-3911-4D16-8027-FA7074393AB0}"/>
    <cellStyle name="Millares [0] 2 5 2 2 3 4" xfId="9176" xr:uid="{78AF5899-E1E4-495C-BA50-48565B47745E}"/>
    <cellStyle name="Millares [0] 2 5 2 2 3 4 2" xfId="13957" xr:uid="{5BBFE3F3-F8BA-4C05-88D5-B3996D75E85E}"/>
    <cellStyle name="Millares [0] 2 5 2 2 3 4 2 2" xfId="23491" xr:uid="{0670205F-7A4A-438F-BB82-2B137EB3FB11}"/>
    <cellStyle name="Millares [0] 2 5 2 2 3 4 2 3" xfId="32221" xr:uid="{10E486E0-BED1-4B00-A696-7BC43AE9CCF7}"/>
    <cellStyle name="Millares [0] 2 5 2 2 3 4 3" xfId="18726" xr:uid="{DECE737E-0931-40FF-AE82-7ABF7ED9CD20}"/>
    <cellStyle name="Millares [0] 2 5 2 2 3 4 4" xfId="27684" xr:uid="{6D30EBFB-74DA-46F4-BFF7-C83E8C955E71}"/>
    <cellStyle name="Millares [0] 2 5 2 2 3 5" xfId="11567" xr:uid="{68869ABB-8772-4CE7-AC6A-50AB9B7B8365}"/>
    <cellStyle name="Millares [0] 2 5 2 2 3 5 2" xfId="21108" xr:uid="{B18A16DF-6659-42D8-A03A-68BB19972DDA}"/>
    <cellStyle name="Millares [0] 2 5 2 2 3 5 3" xfId="29939" xr:uid="{DB65862B-0640-4722-8EF0-3B95B609D9F0}"/>
    <cellStyle name="Millares [0] 2 5 2 2 3 6" xfId="16350" xr:uid="{C534F2DF-036A-4F64-8D5C-CEF031390E4A}"/>
    <cellStyle name="Millares [0] 2 5 2 2 3 7" xfId="25743" xr:uid="{128474BE-1463-4098-A935-50F11E0AFE76}"/>
    <cellStyle name="Millares [0] 2 5 2 2 4" xfId="7093" xr:uid="{657DDFF1-ABF5-48A7-858C-5B3E2D582CC8}"/>
    <cellStyle name="Millares [0] 2 5 2 2 4 2" xfId="8280" xr:uid="{7071CF9C-3E6D-460B-92D8-A4FF1FD57D94}"/>
    <cellStyle name="Millares [0] 2 5 2 2 4 2 2" xfId="10667" xr:uid="{745B862F-FEDC-4B2B-9EB5-443BC4DDB86F}"/>
    <cellStyle name="Millares [0] 2 5 2 2 4 2 2 2" xfId="15453" xr:uid="{A49FB6CB-E456-40B1-B048-64268B09DAD4}"/>
    <cellStyle name="Millares [0] 2 5 2 2 4 2 2 2 2" xfId="24980" xr:uid="{EC85F189-0458-4903-B711-3E4EDF41561E}"/>
    <cellStyle name="Millares [0] 2 5 2 2 4 2 2 2 3" xfId="33708" xr:uid="{8C7799A5-F373-409B-8B3A-5730FC4F1849}"/>
    <cellStyle name="Millares [0] 2 5 2 2 4 2 2 3" xfId="20214" xr:uid="{E5B882A9-5639-4C99-9350-9899CB50B6A8}"/>
    <cellStyle name="Millares [0] 2 5 2 2 4 2 2 4" xfId="29072" xr:uid="{B0398DC6-1EA1-489E-96AF-EA1494103A0D}"/>
    <cellStyle name="Millares [0] 2 5 2 2 4 2 3" xfId="13058" xr:uid="{71A2C5FA-7B5A-4C01-B1A6-DC6FB1E2EB77}"/>
    <cellStyle name="Millares [0] 2 5 2 2 4 2 3 2" xfId="22597" xr:uid="{34615FE4-2576-453F-83BC-84DA70897CEF}"/>
    <cellStyle name="Millares [0] 2 5 2 2 4 2 3 3" xfId="31348" xr:uid="{8D63A15D-4674-4F03-9559-E03465DE17E7}"/>
    <cellStyle name="Millares [0] 2 5 2 2 4 2 4" xfId="17835" xr:uid="{846FC907-19B6-43FE-A477-D614A97C8063}"/>
    <cellStyle name="Millares [0] 2 5 2 2 4 2 5" xfId="26867" xr:uid="{54367AC6-4B2B-42AB-A2A0-72062B5A456C}"/>
    <cellStyle name="Millares [0] 2 5 2 2 4 3" xfId="9473" xr:uid="{2CA1003B-73B5-4E19-8D26-8E4A03254A57}"/>
    <cellStyle name="Millares [0] 2 5 2 2 4 3 2" xfId="14255" xr:uid="{1171AF97-768C-4D95-8E36-DB7B33774BC1}"/>
    <cellStyle name="Millares [0] 2 5 2 2 4 3 2 2" xfId="23789" xr:uid="{135E8BFF-474B-4487-9CFE-A6F20D10965C}"/>
    <cellStyle name="Millares [0] 2 5 2 2 4 3 2 3" xfId="32519" xr:uid="{D59090B5-A65E-4A53-9508-047A3E922193}"/>
    <cellStyle name="Millares [0] 2 5 2 2 4 3 3" xfId="19024" xr:uid="{A6F909A2-7A2D-45C4-831A-CA57A8C302B3}"/>
    <cellStyle name="Millares [0] 2 5 2 2 4 3 4" xfId="27932" xr:uid="{4D8838CF-2D0A-4318-AC23-FEC8AC74A772}"/>
    <cellStyle name="Millares [0] 2 5 2 2 4 4" xfId="11864" xr:uid="{1620EC32-E91A-46D7-AA4F-7FA4C3A302E8}"/>
    <cellStyle name="Millares [0] 2 5 2 2 4 4 2" xfId="21406" xr:uid="{4B5F349A-D4A9-441C-A4C4-0CED74AA94F8}"/>
    <cellStyle name="Millares [0] 2 5 2 2 4 4 3" xfId="30209" xr:uid="{F80D06C5-D368-4C99-B92D-CF54F8896E6F}"/>
    <cellStyle name="Millares [0] 2 5 2 2 4 5" xfId="16648" xr:uid="{165167CF-3574-4C6A-9544-D24FFEAEFE19}"/>
    <cellStyle name="Millares [0] 2 5 2 2 4 6" xfId="25945" xr:uid="{5A8F1D65-B6FE-4A3C-8BD1-BC99584C27B5}"/>
    <cellStyle name="Millares [0] 2 5 2 2 5" xfId="7685" xr:uid="{0528E4E8-7335-49F7-A735-C48E565BD490}"/>
    <cellStyle name="Millares [0] 2 5 2 2 5 2" xfId="10069" xr:uid="{EEFF3AE7-E407-42D2-8669-16A19230D7DF}"/>
    <cellStyle name="Millares [0] 2 5 2 2 5 2 2" xfId="14854" xr:uid="{A87B8410-13F6-432A-9031-4BFC604B792F}"/>
    <cellStyle name="Millares [0] 2 5 2 2 5 2 2 2" xfId="24385" xr:uid="{5169267D-E096-4943-92A1-9EC1606441E6}"/>
    <cellStyle name="Millares [0] 2 5 2 2 5 2 2 3" xfId="33113" xr:uid="{9C330873-838F-41A8-8FAE-BDF3A7270F87}"/>
    <cellStyle name="Millares [0] 2 5 2 2 5 2 3" xfId="19620" xr:uid="{C7CCDC91-76F4-47E8-B210-268C4DFF8C9E}"/>
    <cellStyle name="Millares [0] 2 5 2 2 5 2 4" xfId="28484" xr:uid="{97EC5082-8AE9-454D-BFA6-F9B221217149}"/>
    <cellStyle name="Millares [0] 2 5 2 2 5 3" xfId="12460" xr:uid="{6016EF74-7EF9-4E33-B869-706AD20CBDA4}"/>
    <cellStyle name="Millares [0] 2 5 2 2 5 3 2" xfId="22002" xr:uid="{879261D9-1461-4D59-BEDC-8DAFB03649E3}"/>
    <cellStyle name="Millares [0] 2 5 2 2 5 3 3" xfId="30759" xr:uid="{A8A4A778-16D2-4F25-A692-F15DA4B63365}"/>
    <cellStyle name="Millares [0] 2 5 2 2 5 4" xfId="17242" xr:uid="{C4EF30CA-5D14-4EEC-836B-7603FE1E8C73}"/>
    <cellStyle name="Millares [0] 2 5 2 2 5 5" xfId="26402" xr:uid="{7AF0ABA3-0F63-4A94-A654-44B5B91B0814}"/>
    <cellStyle name="Millares [0] 2 5 2 2 6" xfId="8875" xr:uid="{850452E2-EA0E-4D48-9DBB-291699B6C12F}"/>
    <cellStyle name="Millares [0] 2 5 2 2 6 2" xfId="13656" xr:uid="{577F4898-06BA-4CE2-86BE-7006963913D2}"/>
    <cellStyle name="Millares [0] 2 5 2 2 6 2 2" xfId="23194" xr:uid="{E67A7F6C-663B-43FA-8ECB-07A7945CD0DB}"/>
    <cellStyle name="Millares [0] 2 5 2 2 6 2 3" xfId="31925" xr:uid="{BD9EC5DB-CBD9-41B9-AF28-583752055A7C}"/>
    <cellStyle name="Millares [0] 2 5 2 2 6 3" xfId="18430" xr:uid="{1E078A80-1347-4573-B88F-8C2E6E9AF525}"/>
    <cellStyle name="Millares [0] 2 5 2 2 6 4" xfId="27439" xr:uid="{3A9389DA-F1B7-4AB9-9D36-74D242F2CD8B}"/>
    <cellStyle name="Millares [0] 2 5 2 2 7" xfId="11266" xr:uid="{76DA8308-F09E-48A6-A9DF-686A15B19F6E}"/>
    <cellStyle name="Millares [0] 2 5 2 2 7 2" xfId="20812" xr:uid="{83D43ECE-3D9C-4A11-A937-5211154ED152}"/>
    <cellStyle name="Millares [0] 2 5 2 2 7 3" xfId="29662" xr:uid="{EA1A73BF-7403-444C-901D-45E00E954A95}"/>
    <cellStyle name="Millares [0] 2 5 2 2 8" xfId="16053" xr:uid="{318598FA-9E3A-4D26-BDCC-0F6A0A752A39}"/>
    <cellStyle name="Millares [0] 2 5 2 2 9" xfId="25550" xr:uid="{4FC6ACAB-FEF9-4EDF-8B3D-066DB4B80E15}"/>
    <cellStyle name="Millares [0] 2 5 2 3" xfId="6583" xr:uid="{F3FA4531-AD3C-4931-9815-AE8024302F5F}"/>
    <cellStyle name="Millares [0] 2 5 2 3 2" xfId="6873" xr:uid="{C0D4A439-9C65-4CD6-A09F-0100805D176C}"/>
    <cellStyle name="Millares [0] 2 5 2 3 2 2" xfId="7461" xr:uid="{6E12DA10-3026-409C-A37E-49A264373EAA}"/>
    <cellStyle name="Millares [0] 2 5 2 3 2 2 2" xfId="8650" xr:uid="{284890E4-5955-41A8-8272-5CBB9A0B2F04}"/>
    <cellStyle name="Millares [0] 2 5 2 3 2 2 2 2" xfId="11037" xr:uid="{4878E342-38D6-4646-BC1A-EB1F0CD571BA}"/>
    <cellStyle name="Millares [0] 2 5 2 3 2 2 2 2 2" xfId="15825" xr:uid="{4CFFF634-6896-44C3-BE4F-5AB5544C6CF7}"/>
    <cellStyle name="Millares [0] 2 5 2 3 2 2 2 2 2 2" xfId="25352" xr:uid="{1C7D2F0B-BEE7-4A31-812D-5F2FB8C2E3BC}"/>
    <cellStyle name="Millares [0] 2 5 2 3 2 2 2 2 2 3" xfId="34080" xr:uid="{9010843F-8518-4668-9658-EE48589363C6}"/>
    <cellStyle name="Millares [0] 2 5 2 3 2 2 2 2 3" xfId="20586" xr:uid="{1D03E08B-A8BC-4FEE-B5CD-30008EAC1BA9}"/>
    <cellStyle name="Millares [0] 2 5 2 3 2 2 2 2 4" xfId="29444" xr:uid="{4831F7FB-52B7-46DF-81E5-5ECC194B310F}"/>
    <cellStyle name="Millares [0] 2 5 2 3 2 2 2 3" xfId="13428" xr:uid="{BB8D0F19-7707-4A47-BEC3-BD4AAB4B6140}"/>
    <cellStyle name="Millares [0] 2 5 2 3 2 2 2 3 2" xfId="22969" xr:uid="{CDE88377-0AEC-4A28-986B-9FE2EB04DA4F}"/>
    <cellStyle name="Millares [0] 2 5 2 3 2 2 2 3 3" xfId="31720" xr:uid="{6AFC391D-9D1C-49C5-911B-B32E11A6AED5}"/>
    <cellStyle name="Millares [0] 2 5 2 3 2 2 2 4" xfId="18205" xr:uid="{0682FFC9-BA15-4B50-979E-56670756C060}"/>
    <cellStyle name="Millares [0] 2 5 2 3 2 2 2 5" xfId="27219" xr:uid="{1DFA2C1A-9094-4F94-988D-E3F38F0B18E1}"/>
    <cellStyle name="Millares [0] 2 5 2 3 2 2 3" xfId="9843" xr:uid="{41BDB226-0D9B-4C70-BCB2-6A32BD67E1CD}"/>
    <cellStyle name="Millares [0] 2 5 2 3 2 2 3 2" xfId="14627" xr:uid="{528DDBB6-B7EA-4967-B7B1-7D18538694D1}"/>
    <cellStyle name="Millares [0] 2 5 2 3 2 2 3 2 2" xfId="24161" xr:uid="{215362A1-D916-49E0-8816-927F6FC14E46}"/>
    <cellStyle name="Millares [0] 2 5 2 3 2 2 3 2 3" xfId="32891" xr:uid="{353B632D-DE91-4923-8BE3-F94F035B2694}"/>
    <cellStyle name="Millares [0] 2 5 2 3 2 2 3 3" xfId="19396" xr:uid="{CDCA6499-5CB9-4DEC-BA88-E24776B47264}"/>
    <cellStyle name="Millares [0] 2 5 2 3 2 2 3 4" xfId="28284" xr:uid="{19872362-C7E9-4885-866D-99D8CB442CBF}"/>
    <cellStyle name="Millares [0] 2 5 2 3 2 2 4" xfId="12234" xr:uid="{236EB000-23B5-4BAA-852F-D6893161EFC1}"/>
    <cellStyle name="Millares [0] 2 5 2 3 2 2 4 2" xfId="21778" xr:uid="{937408BB-FD4D-4006-80F0-91AEB477E0B1}"/>
    <cellStyle name="Millares [0] 2 5 2 3 2 2 4 3" xfId="30561" xr:uid="{79F51176-A4CA-44D2-9DC6-3AAC603C35B0}"/>
    <cellStyle name="Millares [0] 2 5 2 3 2 2 5" xfId="17018" xr:uid="{12713F61-3E0A-4E29-9684-D744BBEAC4D9}"/>
    <cellStyle name="Millares [0] 2 5 2 3 2 2 6" xfId="26220" xr:uid="{656E6985-789D-469D-AE20-8E46EE769BAB}"/>
    <cellStyle name="Millares [0] 2 5 2 3 2 3" xfId="8058" xr:uid="{86F6B73C-3A4C-415B-8E3E-DB01E8C66C3A}"/>
    <cellStyle name="Millares [0] 2 5 2 3 2 3 2" xfId="10444" xr:uid="{72694212-B083-461E-9169-2A48AB9688B3}"/>
    <cellStyle name="Millares [0] 2 5 2 3 2 3 2 2" xfId="15230" xr:uid="{0258117B-92D2-40E6-80AA-0E5D6B6DD1B9}"/>
    <cellStyle name="Millares [0] 2 5 2 3 2 3 2 2 2" xfId="24757" xr:uid="{77E4F9E9-9922-45AF-96C2-B1EE08058EA5}"/>
    <cellStyle name="Millares [0] 2 5 2 3 2 3 2 2 3" xfId="33485" xr:uid="{EE1BBCE6-92D0-4C4F-B4A6-BC8F14636105}"/>
    <cellStyle name="Millares [0] 2 5 2 3 2 3 2 3" xfId="19991" xr:uid="{1B52B433-B21D-4875-86E3-D816DD54DE2C}"/>
    <cellStyle name="Millares [0] 2 5 2 3 2 3 2 4" xfId="28855" xr:uid="{36EF0757-AD4D-4698-B7F7-539ACD55CE78}"/>
    <cellStyle name="Millares [0] 2 5 2 3 2 3 3" xfId="12835" xr:uid="{B8E69F55-5DE1-4B25-9BD1-16C9D7E87CF2}"/>
    <cellStyle name="Millares [0] 2 5 2 3 2 3 3 2" xfId="22374" xr:uid="{EB085D38-9987-4B0D-98E0-ABC487D61942}"/>
    <cellStyle name="Millares [0] 2 5 2 3 2 3 3 3" xfId="31131" xr:uid="{0A214C95-EA25-41D7-8321-301F00ACC45A}"/>
    <cellStyle name="Millares [0] 2 5 2 3 2 3 4" xfId="17612" xr:uid="{13C13429-1838-457E-B2BB-C8FAA067E465}"/>
    <cellStyle name="Millares [0] 2 5 2 3 2 3 5" xfId="26677" xr:uid="{FF9487DD-E12A-45AC-A5B7-C20A80D24E12}"/>
    <cellStyle name="Millares [0] 2 5 2 3 2 4" xfId="9251" xr:uid="{3B76C9DC-FF1E-4690-B768-9511571D4275}"/>
    <cellStyle name="Millares [0] 2 5 2 3 2 4 2" xfId="14032" xr:uid="{0EEEF666-B117-4638-8F48-F955A4CB14FF}"/>
    <cellStyle name="Millares [0] 2 5 2 3 2 4 2 2" xfId="23566" xr:uid="{7F86982A-D095-4140-AA98-E9E1EB626169}"/>
    <cellStyle name="Millares [0] 2 5 2 3 2 4 2 3" xfId="32296" xr:uid="{66EA24BF-14FA-466E-9453-2CC635699CEE}"/>
    <cellStyle name="Millares [0] 2 5 2 3 2 4 3" xfId="18801" xr:uid="{D66AD422-46D7-4C1E-99F1-B19D6554009F}"/>
    <cellStyle name="Millares [0] 2 5 2 3 2 4 4" xfId="27742" xr:uid="{257C93AE-E471-4B2C-A9D3-6CB12DF4A802}"/>
    <cellStyle name="Millares [0] 2 5 2 3 2 5" xfId="11642" xr:uid="{A4309AE0-B6E0-493B-BCFF-15A128407D8F}"/>
    <cellStyle name="Millares [0] 2 5 2 3 2 5 2" xfId="21183" xr:uid="{2DEE8717-5FE8-4D1E-AF36-D0A863D4D393}"/>
    <cellStyle name="Millares [0] 2 5 2 3 2 5 3" xfId="30013" xr:uid="{E17D844A-919E-46C1-B535-802846E22C9F}"/>
    <cellStyle name="Millares [0] 2 5 2 3 2 6" xfId="16425" xr:uid="{F4C4A369-7B0E-4EBA-BD9F-BB0A4757EAF8}"/>
    <cellStyle name="Millares [0] 2 5 2 3 2 7" xfId="25793" xr:uid="{A7D37AD7-2320-4D91-B934-5BDDA8DFAB30}"/>
    <cellStyle name="Millares [0] 2 5 2 3 3" xfId="7165" xr:uid="{F6567C65-1273-4A20-AAE9-852C2AADBCF9}"/>
    <cellStyle name="Millares [0] 2 5 2 3 3 2" xfId="8354" xr:uid="{36C422D3-A936-423D-88F4-650F650A3D17}"/>
    <cellStyle name="Millares [0] 2 5 2 3 3 2 2" xfId="10741" xr:uid="{4AD9071C-9806-46FC-A6FE-4C21C1D1E3D3}"/>
    <cellStyle name="Millares [0] 2 5 2 3 3 2 2 2" xfId="15528" xr:uid="{02A8583B-4AF2-46EE-A558-5F5DFCDD0CC3}"/>
    <cellStyle name="Millares [0] 2 5 2 3 3 2 2 2 2" xfId="25055" xr:uid="{CF10D996-2000-4A7F-8C1D-F42F469DC852}"/>
    <cellStyle name="Millares [0] 2 5 2 3 3 2 2 2 3" xfId="33783" xr:uid="{8D9FBC76-190C-4733-A428-335338496E1D}"/>
    <cellStyle name="Millares [0] 2 5 2 3 3 2 2 3" xfId="20289" xr:uid="{F4E88D4D-357A-40DF-BCE6-A26817F50280}"/>
    <cellStyle name="Millares [0] 2 5 2 3 3 2 2 4" xfId="29147" xr:uid="{0AA62B8F-2B6A-4159-9893-4198CC5727B9}"/>
    <cellStyle name="Millares [0] 2 5 2 3 3 2 3" xfId="13132" xr:uid="{9E195BF2-C6F7-4AF0-B269-7CCAFB5DFAC7}"/>
    <cellStyle name="Millares [0] 2 5 2 3 3 2 3 2" xfId="22672" xr:uid="{79AA321A-2559-407E-A0AB-94F344D00639}"/>
    <cellStyle name="Millares [0] 2 5 2 3 3 2 3 3" xfId="31423" xr:uid="{B8907B3C-5F67-49F9-90E0-9B070030BACF}"/>
    <cellStyle name="Millares [0] 2 5 2 3 3 2 4" xfId="17909" xr:uid="{D9421CEE-AED5-4CFE-A6C0-70E4F3997D76}"/>
    <cellStyle name="Millares [0] 2 5 2 3 3 2 5" xfId="26942" xr:uid="{4044D86B-B6D0-45C7-A667-0DA636C3FC5B}"/>
    <cellStyle name="Millares [0] 2 5 2 3 3 3" xfId="9547" xr:uid="{708EC1D0-793D-473B-889C-43B7027FFF67}"/>
    <cellStyle name="Millares [0] 2 5 2 3 3 3 2" xfId="14330" xr:uid="{977CD090-8EAF-49DD-AE4F-EFB4FF6D1772}"/>
    <cellStyle name="Millares [0] 2 5 2 3 3 3 2 2" xfId="23864" xr:uid="{1BBDB967-34FF-45E7-98DD-5BEC3B04E6A7}"/>
    <cellStyle name="Millares [0] 2 5 2 3 3 3 2 3" xfId="32594" xr:uid="{4D86584A-FE2B-4C0B-908E-3772E9CA1387}"/>
    <cellStyle name="Millares [0] 2 5 2 3 3 3 3" xfId="19099" xr:uid="{067ACBCC-BA34-47E9-B9D1-144153597525}"/>
    <cellStyle name="Millares [0] 2 5 2 3 3 3 4" xfId="28007" xr:uid="{40384B46-89B8-4841-8E0C-1B57C3EDEE38}"/>
    <cellStyle name="Millares [0] 2 5 2 3 3 4" xfId="11938" xr:uid="{C095D9B7-BD70-491A-969A-2703D7771690}"/>
    <cellStyle name="Millares [0] 2 5 2 3 3 4 2" xfId="21481" xr:uid="{C00B37E5-7148-4A8C-9242-69996BF33275}"/>
    <cellStyle name="Millares [0] 2 5 2 3 3 4 3" xfId="30284" xr:uid="{02337950-8615-4909-BB51-F6A9EEE3599F}"/>
    <cellStyle name="Millares [0] 2 5 2 3 3 5" xfId="16722" xr:uid="{0E74CEA6-4B78-4E09-A653-B0F8B0EFEA12}"/>
    <cellStyle name="Millares [0] 2 5 2 3 3 6" xfId="25996" xr:uid="{2DB1EFDC-B140-45A6-90CF-D3A385E83A66}"/>
    <cellStyle name="Millares [0] 2 5 2 3 4" xfId="7759" xr:uid="{4F22827D-F0D3-4137-8A97-58C0C22ABDDE}"/>
    <cellStyle name="Millares [0] 2 5 2 3 4 2" xfId="10145" xr:uid="{9E3F2F6B-A35E-40CE-AEFD-9B71AD125F3A}"/>
    <cellStyle name="Millares [0] 2 5 2 3 4 2 2" xfId="14930" xr:uid="{D0322E27-EF05-40FD-BF57-D26A5CF1E9FF}"/>
    <cellStyle name="Millares [0] 2 5 2 3 4 2 2 2" xfId="24460" xr:uid="{45AAC8E3-1D2E-41FB-8C4F-E2C91C6A791D}"/>
    <cellStyle name="Millares [0] 2 5 2 3 4 2 2 3" xfId="33188" xr:uid="{1BA6C12A-1CB9-4C56-A91B-C24FFCE333AD}"/>
    <cellStyle name="Millares [0] 2 5 2 3 4 2 3" xfId="19694" xr:uid="{169A6155-2319-4405-899B-DCB2FAF726D3}"/>
    <cellStyle name="Millares [0] 2 5 2 3 4 2 4" xfId="28558" xr:uid="{B144E012-0493-45CD-B78C-3CEA8F25E86F}"/>
    <cellStyle name="Millares [0] 2 5 2 3 4 3" xfId="12536" xr:uid="{E9B7EFDA-45F0-49F1-8C6F-073535347CAA}"/>
    <cellStyle name="Millares [0] 2 5 2 3 4 3 2" xfId="22077" xr:uid="{8ED3D759-8437-4154-8717-8969661847C8}"/>
    <cellStyle name="Millares [0] 2 5 2 3 4 3 3" xfId="30834" xr:uid="{5D100BD2-B548-487A-AB03-B58855C5CF98}"/>
    <cellStyle name="Millares [0] 2 5 2 3 4 4" xfId="17316" xr:uid="{09BAA6BB-1D1B-45AE-BBB0-7EF9391AF678}"/>
    <cellStyle name="Millares [0] 2 5 2 3 4 5" xfId="26453" xr:uid="{39500B32-15B8-4F2F-BC53-05B0DCA58397}"/>
    <cellStyle name="Millares [0] 2 5 2 3 5" xfId="8951" xr:uid="{BF22B92E-EEC8-413D-8BAE-9BD3DC763D76}"/>
    <cellStyle name="Millares [0] 2 5 2 3 5 2" xfId="13732" xr:uid="{AD78DCE4-FEFE-4CEF-AA8D-8668DA6F6A41}"/>
    <cellStyle name="Millares [0] 2 5 2 3 5 2 2" xfId="23269" xr:uid="{44194A83-7936-490B-B471-35571332A0A3}"/>
    <cellStyle name="Millares [0] 2 5 2 3 5 2 3" xfId="32000" xr:uid="{628271DA-D731-402E-ADA7-9AECDF0D66D6}"/>
    <cellStyle name="Millares [0] 2 5 2 3 5 3" xfId="18504" xr:uid="{07478069-6961-4374-AD2B-52184A8EAE20}"/>
    <cellStyle name="Millares [0] 2 5 2 3 5 4" xfId="27497" xr:uid="{82CE1615-760A-4C4D-8132-BE6CF63088C6}"/>
    <cellStyle name="Millares [0] 2 5 2 3 6" xfId="11343" xr:uid="{06B2A50D-C80E-47B0-B0E1-945E1B2F4628}"/>
    <cellStyle name="Millares [0] 2 5 2 3 6 2" xfId="20887" xr:uid="{830F1AB6-F069-4758-9CF3-3D5B675128E3}"/>
    <cellStyle name="Millares [0] 2 5 2 3 6 3" xfId="29737" xr:uid="{BD38B97F-A081-46D2-A04D-60A8CA1159F0}"/>
    <cellStyle name="Millares [0] 2 5 2 3 7" xfId="16128" xr:uid="{95026E2A-E701-425A-87FD-66933670F2EA}"/>
    <cellStyle name="Millares [0] 2 5 2 3 8" xfId="25601" xr:uid="{F01009C6-7BE6-4031-8566-DD2D9E5432CE}"/>
    <cellStyle name="Millares [0] 2 5 2 4" xfId="6728" xr:uid="{E67D756C-157A-4833-AAD9-B65E6CD9212B}"/>
    <cellStyle name="Millares [0] 2 5 2 4 2" xfId="7313" xr:uid="{DFF92330-99BD-4EA6-8321-8C322EBFD3E0}"/>
    <cellStyle name="Millares [0] 2 5 2 4 2 2" xfId="8502" xr:uid="{68DEE3EA-D68E-400C-B904-322CEDD54304}"/>
    <cellStyle name="Millares [0] 2 5 2 4 2 2 2" xfId="10889" xr:uid="{9FE723D5-59A3-4791-8E66-6A13A1DE11BF}"/>
    <cellStyle name="Millares [0] 2 5 2 4 2 2 2 2" xfId="15677" xr:uid="{5C192014-221B-4F16-A974-2D5BDDA19A21}"/>
    <cellStyle name="Millares [0] 2 5 2 4 2 2 2 2 2" xfId="25204" xr:uid="{1A2335F5-AA42-42EF-AA44-399F28146082}"/>
    <cellStyle name="Millares [0] 2 5 2 4 2 2 2 2 3" xfId="33932" xr:uid="{37B6D01B-AAD9-43E7-90B0-C658F274A3D5}"/>
    <cellStyle name="Millares [0] 2 5 2 4 2 2 2 3" xfId="20438" xr:uid="{E245BF5D-E79A-4127-87D5-442AD0E346A7}"/>
    <cellStyle name="Millares [0] 2 5 2 4 2 2 2 4" xfId="29296" xr:uid="{5684A9B1-F11C-476B-920D-2B7114BA676B}"/>
    <cellStyle name="Millares [0] 2 5 2 4 2 2 3" xfId="13280" xr:uid="{65D3B1C9-1810-4B03-BD67-AC2D2D04358C}"/>
    <cellStyle name="Millares [0] 2 5 2 4 2 2 3 2" xfId="22821" xr:uid="{09842046-1970-468D-B0F8-3D6A926261CF}"/>
    <cellStyle name="Millares [0] 2 5 2 4 2 2 3 3" xfId="31572" xr:uid="{010B9D5A-2EAA-4EDF-BF41-1D734EFEB178}"/>
    <cellStyle name="Millares [0] 2 5 2 4 2 2 4" xfId="18057" xr:uid="{429B468B-00A5-49CF-9306-DDF0A66786B0}"/>
    <cellStyle name="Millares [0] 2 5 2 4 2 2 5" xfId="27076" xr:uid="{55B99E5A-495A-40CF-A4BF-D2AA6C56BA87}"/>
    <cellStyle name="Millares [0] 2 5 2 4 2 3" xfId="9695" xr:uid="{2ADF11B6-0643-4153-91DC-7E83C2EFBF2E}"/>
    <cellStyle name="Millares [0] 2 5 2 4 2 3 2" xfId="14479" xr:uid="{24D14B7C-E1A4-48D0-AD19-29AD5A138F84}"/>
    <cellStyle name="Millares [0] 2 5 2 4 2 3 2 2" xfId="24013" xr:uid="{A997237A-F4DF-406F-B276-3ED3996DC21C}"/>
    <cellStyle name="Millares [0] 2 5 2 4 2 3 2 3" xfId="32743" xr:uid="{CE6AA694-5034-44E2-8850-98F57A353A3E}"/>
    <cellStyle name="Millares [0] 2 5 2 4 2 3 3" xfId="19248" xr:uid="{3A4ED525-8A38-440C-82FA-A0CCBF4270CF}"/>
    <cellStyle name="Millares [0] 2 5 2 4 2 3 4" xfId="28141" xr:uid="{DC996ACC-8D05-4336-8AF6-01AEECB6E6DC}"/>
    <cellStyle name="Millares [0] 2 5 2 4 2 4" xfId="12086" xr:uid="{F353A233-6542-4F92-A0A6-253FDEAC89F1}"/>
    <cellStyle name="Millares [0] 2 5 2 4 2 4 2" xfId="21630" xr:uid="{034E1357-5E76-458B-A864-68CA4C7F1F97}"/>
    <cellStyle name="Millares [0] 2 5 2 4 2 4 3" xfId="30418" xr:uid="{61C760E8-3B87-4AD1-BC40-ECF3DD1BDF61}"/>
    <cellStyle name="Millares [0] 2 5 2 4 2 5" xfId="16870" xr:uid="{61FD4F6E-1A50-4FEB-880B-F81D51EC7D76}"/>
    <cellStyle name="Millares [0] 2 5 2 4 2 6" xfId="26099" xr:uid="{56E7E39D-6B6A-4243-B754-F7C032864D42}"/>
    <cellStyle name="Millares [0] 2 5 2 4 3" xfId="7910" xr:uid="{F6BC7E16-FD8A-4905-8A4E-16174826A21E}"/>
    <cellStyle name="Millares [0] 2 5 2 4 3 2" xfId="10296" xr:uid="{91EAA4B2-27B5-4A0A-A9A4-C02741C3CD06}"/>
    <cellStyle name="Millares [0] 2 5 2 4 3 2 2" xfId="15082" xr:uid="{EC35A0F8-D1E3-4300-9224-76F1A8E86DC4}"/>
    <cellStyle name="Millares [0] 2 5 2 4 3 2 2 2" xfId="24609" xr:uid="{C9A55E73-AB39-4D95-AAB5-7718F29C80E3}"/>
    <cellStyle name="Millares [0] 2 5 2 4 3 2 2 3" xfId="33337" xr:uid="{39A90A97-2CB3-4BB3-80B4-5D720B52C5FD}"/>
    <cellStyle name="Millares [0] 2 5 2 4 3 2 3" xfId="19843" xr:uid="{AA3B1F4D-FF83-45AB-9E4C-B4598D1DD74C}"/>
    <cellStyle name="Millares [0] 2 5 2 4 3 2 4" xfId="28707" xr:uid="{3C466D17-D481-49F3-8B37-CBF105A2ECA8}"/>
    <cellStyle name="Millares [0] 2 5 2 4 3 3" xfId="12687" xr:uid="{E0B6DE2C-D40A-4DBA-8790-E440AEEF6002}"/>
    <cellStyle name="Millares [0] 2 5 2 4 3 3 2" xfId="22226" xr:uid="{1564A436-20DC-40CA-97FB-9611A88BF145}"/>
    <cellStyle name="Millares [0] 2 5 2 4 3 3 3" xfId="30983" xr:uid="{C4C2B6B8-8D2B-4B5C-ABD3-6FD40DCC4240}"/>
    <cellStyle name="Millares [0] 2 5 2 4 3 4" xfId="17464" xr:uid="{AB8C36C3-759D-4C04-944E-38AC03FB9C15}"/>
    <cellStyle name="Millares [0] 2 5 2 4 3 5" xfId="26556" xr:uid="{E18BE63C-01CF-4FE9-ACE1-69650E386D79}"/>
    <cellStyle name="Millares [0] 2 5 2 4 4" xfId="9103" xr:uid="{3AF82157-E6D3-4E6D-BEB9-C89982902DD3}"/>
    <cellStyle name="Millares [0] 2 5 2 4 4 2" xfId="13884" xr:uid="{1076BEA6-B1A4-48EF-9711-A02E54E01D5F}"/>
    <cellStyle name="Millares [0] 2 5 2 4 4 2 2" xfId="23418" xr:uid="{62265E1E-663B-4E3D-BDA1-C04950AFC98E}"/>
    <cellStyle name="Millares [0] 2 5 2 4 4 2 3" xfId="32148" xr:uid="{FD164BA6-1920-4E03-9CBE-0919AE9BED9B}"/>
    <cellStyle name="Millares [0] 2 5 2 4 4 3" xfId="18653" xr:uid="{6C817AEA-6F31-4569-9FB1-97AEAE921D8D}"/>
    <cellStyle name="Millares [0] 2 5 2 4 4 4" xfId="27621" xr:uid="{B59AAB62-5CD7-4FAD-ABAB-744291F46874}"/>
    <cellStyle name="Millares [0] 2 5 2 4 5" xfId="11494" xr:uid="{667E0648-157D-4473-B0D5-9C2FF0289168}"/>
    <cellStyle name="Millares [0] 2 5 2 4 5 2" xfId="21035" xr:uid="{622BB068-DE5E-4F9B-ABC5-9EF0461596B5}"/>
    <cellStyle name="Millares [0] 2 5 2 4 5 3" xfId="29870" xr:uid="{99B96C3C-88D0-4EA4-9B78-0282DD718613}"/>
    <cellStyle name="Millares [0] 2 5 2 4 6" xfId="16277" xr:uid="{0F0D8CD7-ED6E-49F0-896F-41EE8023934D}"/>
    <cellStyle name="Millares [0] 2 5 2 4 7" xfId="25696" xr:uid="{A3B1F84E-9193-4C27-8EB1-E537AF424C41}"/>
    <cellStyle name="Millares [0] 2 5 2 5" xfId="7020" xr:uid="{AF25EF42-577E-4EFF-8395-D3EB810F6FF8}"/>
    <cellStyle name="Millares [0] 2 5 2 5 2" xfId="8207" xr:uid="{040761A3-E0D7-40C0-8DF1-1684CE6A3F08}"/>
    <cellStyle name="Millares [0] 2 5 2 5 2 2" xfId="10594" xr:uid="{55F3BE54-C2C6-4B78-9DB0-8DF94FD82C07}"/>
    <cellStyle name="Millares [0] 2 5 2 5 2 2 2" xfId="15380" xr:uid="{215B53D2-8F00-4E36-A97A-2B453A9098A4}"/>
    <cellStyle name="Millares [0] 2 5 2 5 2 2 2 2" xfId="24907" xr:uid="{F790D8E5-939C-4A09-BA99-4681D3FD987A}"/>
    <cellStyle name="Millares [0] 2 5 2 5 2 2 2 3" xfId="33635" xr:uid="{5C8F7B66-DF79-406F-AC28-26827B807B27}"/>
    <cellStyle name="Millares [0] 2 5 2 5 2 2 3" xfId="20141" xr:uid="{12610E05-7C4B-44CA-89C7-207035844881}"/>
    <cellStyle name="Millares [0] 2 5 2 5 2 2 4" xfId="28999" xr:uid="{F1DB786C-9C17-49D5-ACB8-037AA9CBEE88}"/>
    <cellStyle name="Millares [0] 2 5 2 5 2 3" xfId="12985" xr:uid="{EBB7AFB9-B8EA-4226-942F-446C6F148AC2}"/>
    <cellStyle name="Millares [0] 2 5 2 5 2 3 2" xfId="22524" xr:uid="{F14A7C2C-E81D-452F-BE52-E768FE85A349}"/>
    <cellStyle name="Millares [0] 2 5 2 5 2 3 3" xfId="31275" xr:uid="{88D041F1-3CD8-466F-9360-AAC08292062A}"/>
    <cellStyle name="Millares [0] 2 5 2 5 2 4" xfId="17762" xr:uid="{BDA178C7-CDD8-47DF-AD32-706EBA7B5252}"/>
    <cellStyle name="Millares [0] 2 5 2 5 2 5" xfId="26804" xr:uid="{F0AFC4C6-734E-4E16-9F39-3FA720771569}"/>
    <cellStyle name="Millares [0] 2 5 2 5 3" xfId="9400" xr:uid="{7703ED97-75C9-463E-A73E-43762271201D}"/>
    <cellStyle name="Millares [0] 2 5 2 5 3 2" xfId="14182" xr:uid="{83B6BD66-1DC9-407E-8DB0-1544D615300F}"/>
    <cellStyle name="Millares [0] 2 5 2 5 3 2 2" xfId="23716" xr:uid="{89C4B73E-A33F-4C46-A215-AAC7FAAC27D3}"/>
    <cellStyle name="Millares [0] 2 5 2 5 3 2 3" xfId="32446" xr:uid="{B4281F3A-2DCD-47E8-A0E0-1C44F89840F2}"/>
    <cellStyle name="Millares [0] 2 5 2 5 3 3" xfId="18951" xr:uid="{45B9F063-4B16-4705-A92C-06D5ED40AD7A}"/>
    <cellStyle name="Millares [0] 2 5 2 5 3 4" xfId="27869" xr:uid="{681B5E8A-3353-4A76-BFC2-118B4D06B8B5}"/>
    <cellStyle name="Millares [0] 2 5 2 5 4" xfId="11791" xr:uid="{E3754BCD-53C0-4990-86B8-6281D753ADC4}"/>
    <cellStyle name="Millares [0] 2 5 2 5 4 2" xfId="21333" xr:uid="{42313121-B96D-4992-A0D1-E765F24079E1}"/>
    <cellStyle name="Millares [0] 2 5 2 5 4 3" xfId="30146" xr:uid="{273F357A-5480-4B7F-812A-C5734DCCFA20}"/>
    <cellStyle name="Millares [0] 2 5 2 5 5" xfId="16575" xr:uid="{ECCF85CD-1E4E-4055-A9D2-7AD8E43526AB}"/>
    <cellStyle name="Millares [0] 2 5 2 5 6" xfId="25898" xr:uid="{D6D41341-7960-4065-83A1-4DCE75F762EE}"/>
    <cellStyle name="Millares [0] 2 5 2 6" xfId="7610" xr:uid="{BE47D90D-51F5-4338-A31E-B668119D63F8}"/>
    <cellStyle name="Millares [0] 2 5 2 6 2" xfId="9994" xr:uid="{4FF45D97-23CA-4940-A95E-F14CDB68B35F}"/>
    <cellStyle name="Millares [0] 2 5 2 6 2 2" xfId="14779" xr:uid="{90F3534B-53EA-4C6D-BC85-2083C896521D}"/>
    <cellStyle name="Millares [0] 2 5 2 6 2 2 2" xfId="24312" xr:uid="{C4FC1535-CD68-4190-87F7-A370E14D3A34}"/>
    <cellStyle name="Millares [0] 2 5 2 6 2 2 3" xfId="33040" xr:uid="{F74E329B-7346-4126-8D84-2D84A430D45F}"/>
    <cellStyle name="Millares [0] 2 5 2 6 2 3" xfId="19547" xr:uid="{4605E294-1EF7-466C-B7E0-DE5E374BDC30}"/>
    <cellStyle name="Millares [0] 2 5 2 6 2 4" xfId="28421" xr:uid="{D4711062-730C-4B63-9CE4-7797CA66ED4A}"/>
    <cellStyle name="Millares [0] 2 5 2 6 3" xfId="12385" xr:uid="{61620D29-B7EF-44BE-B24E-365EFE9E17D7}"/>
    <cellStyle name="Millares [0] 2 5 2 6 3 2" xfId="21929" xr:uid="{0A58739D-A74F-4196-9246-5630E5A4E261}"/>
    <cellStyle name="Millares [0] 2 5 2 6 3 3" xfId="30696" xr:uid="{3F9D4B68-CD14-4958-8C0C-031252EF31D4}"/>
    <cellStyle name="Millares [0] 2 5 2 6 4" xfId="17169" xr:uid="{2C31DA11-19CD-4A82-AA93-F927B0037E55}"/>
    <cellStyle name="Millares [0] 2 5 2 6 5" xfId="26350" xr:uid="{45853E5E-41B2-48AD-A65C-D8BCFBFD8EEC}"/>
    <cellStyle name="Millares [0] 2 5 2 7" xfId="8800" xr:uid="{D4D91969-8271-48A0-86B2-4EA0BC6E42EC}"/>
    <cellStyle name="Millares [0] 2 5 2 7 2" xfId="13581" xr:uid="{F3EA0471-1688-473E-9AF1-24B05DE43935}"/>
    <cellStyle name="Millares [0] 2 5 2 7 2 2" xfId="23121" xr:uid="{6D72F7F2-8FB1-4FB6-97EE-EE4C5E989AB9}"/>
    <cellStyle name="Millares [0] 2 5 2 7 2 3" xfId="31858" xr:uid="{CD841D9C-D965-4421-9D6E-06329FA0E2A0}"/>
    <cellStyle name="Millares [0] 2 5 2 7 3" xfId="18357" xr:uid="{BB0075C9-D267-43A2-A1D2-0E97CE4317DF}"/>
    <cellStyle name="Millares [0] 2 5 2 7 4" xfId="27370" xr:uid="{FC497A20-A7CA-4DF3-9FD5-20F1989EADCE}"/>
    <cellStyle name="Millares [0] 2 5 2 8" xfId="11191" xr:uid="{7798072D-A812-4B83-B89C-C6086D407F8A}"/>
    <cellStyle name="Millares [0] 2 5 2 8 2" xfId="20739" xr:uid="{25311A65-4A88-44E7-AAEA-8160B6F2E860}"/>
    <cellStyle name="Millares [0] 2 5 2 8 3" xfId="29595" xr:uid="{018E8F02-6470-4EB8-A1F1-781AF25F9400}"/>
    <cellStyle name="Millares [0] 2 5 2 9" xfId="15980" xr:uid="{AFB6CCC5-991D-4F18-8CBD-5FF001C67E36}"/>
    <cellStyle name="Millares [0] 2 5 3" xfId="6489" xr:uid="{BE594C9A-228A-498A-97D6-492453A02BD9}"/>
    <cellStyle name="Millares [0] 2 5 3 2" xfId="6621" xr:uid="{8135A092-B176-4331-ADEC-B8E104A51597}"/>
    <cellStyle name="Millares [0] 2 5 3 2 2" xfId="6910" xr:uid="{5FEF593B-9814-4619-9A7E-CD9871857DAD}"/>
    <cellStyle name="Millares [0] 2 5 3 2 2 2" xfId="7498" xr:uid="{CA44DD4F-768E-42EB-81E4-0FEC141DF3D2}"/>
    <cellStyle name="Millares [0] 2 5 3 2 2 2 2" xfId="8687" xr:uid="{517FB026-1F11-4156-B11D-5CA587946D2C}"/>
    <cellStyle name="Millares [0] 2 5 3 2 2 2 2 2" xfId="11074" xr:uid="{73AC2BA7-5FA3-4706-93EA-4550170212EC}"/>
    <cellStyle name="Millares [0] 2 5 3 2 2 2 2 2 2" xfId="15862" xr:uid="{BB68FC8B-9D3C-46E7-B282-E8DF51BEA948}"/>
    <cellStyle name="Millares [0] 2 5 3 2 2 2 2 2 2 2" xfId="25389" xr:uid="{D1249409-970D-4A3D-9372-6FB36BC28BCB}"/>
    <cellStyle name="Millares [0] 2 5 3 2 2 2 2 2 2 3" xfId="34117" xr:uid="{50CAB314-9574-4839-9BAE-4C90230C5E9F}"/>
    <cellStyle name="Millares [0] 2 5 3 2 2 2 2 2 3" xfId="20623" xr:uid="{3E30E538-7686-4068-AD83-5DDD51CF0F2F}"/>
    <cellStyle name="Millares [0] 2 5 3 2 2 2 2 2 4" xfId="29481" xr:uid="{D0C80E23-DFBD-4E4F-AAB7-9E6BC629AF87}"/>
    <cellStyle name="Millares [0] 2 5 3 2 2 2 2 3" xfId="13465" xr:uid="{52DACF00-4692-4814-9D0B-B83A8383817F}"/>
    <cellStyle name="Millares [0] 2 5 3 2 2 2 2 3 2" xfId="23006" xr:uid="{71D5EC53-B7F7-4375-9AE8-D0C69A08B916}"/>
    <cellStyle name="Millares [0] 2 5 3 2 2 2 2 3 3" xfId="31757" xr:uid="{105F51EE-4C00-4651-B223-E75E89A58BDD}"/>
    <cellStyle name="Millares [0] 2 5 3 2 2 2 2 4" xfId="18242" xr:uid="{9E663D55-D1CC-4D7D-B40A-3DA248F15FB8}"/>
    <cellStyle name="Millares [0] 2 5 3 2 2 2 2 5" xfId="27256" xr:uid="{0A732957-D473-4056-9EF7-22D734E43912}"/>
    <cellStyle name="Millares [0] 2 5 3 2 2 2 3" xfId="9880" xr:uid="{8A6E66E5-382D-435F-B58D-FC29ABAED373}"/>
    <cellStyle name="Millares [0] 2 5 3 2 2 2 3 2" xfId="14664" xr:uid="{BA525030-D03A-4523-9C9D-CE87512BA688}"/>
    <cellStyle name="Millares [0] 2 5 3 2 2 2 3 2 2" xfId="24198" xr:uid="{F297152A-283C-4471-9DFF-E2D361989A1F}"/>
    <cellStyle name="Millares [0] 2 5 3 2 2 2 3 2 3" xfId="32928" xr:uid="{7D0BE750-12C0-4CAC-AA7F-18BDCFF681EB}"/>
    <cellStyle name="Millares [0] 2 5 3 2 2 2 3 3" xfId="19433" xr:uid="{B454385A-68A2-4A00-A144-D63C1987CDF7}"/>
    <cellStyle name="Millares [0] 2 5 3 2 2 2 3 4" xfId="28321" xr:uid="{45A70991-F608-4884-A274-062E4F0793B9}"/>
    <cellStyle name="Millares [0] 2 5 3 2 2 2 4" xfId="12271" xr:uid="{2F93A940-DC03-4A0E-BE51-5B57C9ACD8A6}"/>
    <cellStyle name="Millares [0] 2 5 3 2 2 2 4 2" xfId="21815" xr:uid="{F97E231B-9C6E-46F5-95B5-7AE07C1DBEAE}"/>
    <cellStyle name="Millares [0] 2 5 3 2 2 2 4 3" xfId="30598" xr:uid="{6A6F5907-4DB7-4F1F-AE2B-BB33FF0CC4B2}"/>
    <cellStyle name="Millares [0] 2 5 3 2 2 2 5" xfId="17055" xr:uid="{6B0F2128-932F-4325-A12A-2F03E494147D}"/>
    <cellStyle name="Millares [0] 2 5 3 2 2 2 6" xfId="26251" xr:uid="{88961276-E9E5-492E-8082-60F587B8F781}"/>
    <cellStyle name="Millares [0] 2 5 3 2 2 3" xfId="8095" xr:uid="{9965C6A7-4FFD-46DB-85A9-787B99E53871}"/>
    <cellStyle name="Millares [0] 2 5 3 2 2 3 2" xfId="10481" xr:uid="{959092E8-31B4-42EC-AEE3-6D7F82081EAA}"/>
    <cellStyle name="Millares [0] 2 5 3 2 2 3 2 2" xfId="15267" xr:uid="{ACAA8FB9-275F-4DBD-BEE1-8B9A0EB8B1BE}"/>
    <cellStyle name="Millares [0] 2 5 3 2 2 3 2 2 2" xfId="24794" xr:uid="{2BAD0560-BF44-4419-A0E3-2A66B2155E3D}"/>
    <cellStyle name="Millares [0] 2 5 3 2 2 3 2 2 3" xfId="33522" xr:uid="{266BBC66-9111-4F08-9C50-A221E25C82A4}"/>
    <cellStyle name="Millares [0] 2 5 3 2 2 3 2 3" xfId="20028" xr:uid="{F78E9E11-1D3E-4E98-99C4-9937C7E71DBF}"/>
    <cellStyle name="Millares [0] 2 5 3 2 2 3 2 4" xfId="28892" xr:uid="{5854D837-2A14-4CA3-ADDA-03638166D033}"/>
    <cellStyle name="Millares [0] 2 5 3 2 2 3 3" xfId="12872" xr:uid="{2563B8D2-7F64-4E34-96B6-BE1A212A4C9E}"/>
    <cellStyle name="Millares [0] 2 5 3 2 2 3 3 2" xfId="22411" xr:uid="{0B0E774C-525C-47B2-86CF-D97260803C12}"/>
    <cellStyle name="Millares [0] 2 5 3 2 2 3 3 3" xfId="31168" xr:uid="{0439A489-B641-4EAA-8D05-B4509F101A0E}"/>
    <cellStyle name="Millares [0] 2 5 3 2 2 3 4" xfId="17649" xr:uid="{3F6EB583-01F3-4326-824F-2AE8C7E9EC10}"/>
    <cellStyle name="Millares [0] 2 5 3 2 2 3 5" xfId="26708" xr:uid="{B8C43288-BDEE-48CE-9E2F-3B88C5739DBB}"/>
    <cellStyle name="Millares [0] 2 5 3 2 2 4" xfId="9288" xr:uid="{6796A36D-9EDC-4E85-B422-5CE0E275E097}"/>
    <cellStyle name="Millares [0] 2 5 3 2 2 4 2" xfId="14069" xr:uid="{34FD0346-0BC6-4B90-B515-1DCE208E8CEA}"/>
    <cellStyle name="Millares [0] 2 5 3 2 2 4 2 2" xfId="23603" xr:uid="{1069DAC1-BEF9-423B-A827-508473921500}"/>
    <cellStyle name="Millares [0] 2 5 3 2 2 4 2 3" xfId="32333" xr:uid="{954BD7B0-1664-4383-99B8-559DBDF14DF9}"/>
    <cellStyle name="Millares [0] 2 5 3 2 2 4 3" xfId="18838" xr:uid="{3743DE04-730C-47D9-9826-30A3FD058507}"/>
    <cellStyle name="Millares [0] 2 5 3 2 2 4 4" xfId="27773" xr:uid="{E3C1BE25-B881-4673-8D41-0EA0CCC7B4A5}"/>
    <cellStyle name="Millares [0] 2 5 3 2 2 5" xfId="11679" xr:uid="{E7581BD7-56B9-4F49-9928-F29B33E61172}"/>
    <cellStyle name="Millares [0] 2 5 3 2 2 5 2" xfId="21220" xr:uid="{0E7124CB-4A41-4F47-B29C-C33EB5563C28}"/>
    <cellStyle name="Millares [0] 2 5 3 2 2 5 3" xfId="30050" xr:uid="{EC0455A8-B90E-4E89-A95D-5E66ABCB2895}"/>
    <cellStyle name="Millares [0] 2 5 3 2 2 6" xfId="16462" xr:uid="{1C2AD2D2-086C-423F-9E4C-C77972EC58F4}"/>
    <cellStyle name="Millares [0] 2 5 3 2 2 7" xfId="25819" xr:uid="{EF81847A-1C48-4739-9635-36B3548ED9DB}"/>
    <cellStyle name="Millares [0] 2 5 3 2 3" xfId="7202" xr:uid="{54CC5458-3220-4F92-8A21-EDE054A2C44E}"/>
    <cellStyle name="Millares [0] 2 5 3 2 3 2" xfId="8391" xr:uid="{FAB5522D-5977-44F2-87B7-994A74CD3C31}"/>
    <cellStyle name="Millares [0] 2 5 3 2 3 2 2" xfId="10778" xr:uid="{2F4EE7AF-DDFC-40C0-BF7A-0D0D1BFE7A1A}"/>
    <cellStyle name="Millares [0] 2 5 3 2 3 2 2 2" xfId="15565" xr:uid="{A41C3AD7-D4A7-47D2-A320-B2385D0D8E58}"/>
    <cellStyle name="Millares [0] 2 5 3 2 3 2 2 2 2" xfId="25092" xr:uid="{73972769-3A23-46FD-82B9-46DB4F10A0F1}"/>
    <cellStyle name="Millares [0] 2 5 3 2 3 2 2 2 3" xfId="33820" xr:uid="{D7F0BB5A-F5A8-4479-896D-FA8CBEED06B7}"/>
    <cellStyle name="Millares [0] 2 5 3 2 3 2 2 3" xfId="20326" xr:uid="{A12AB9F2-D21A-44EE-8F3C-F6C6366A564C}"/>
    <cellStyle name="Millares [0] 2 5 3 2 3 2 2 4" xfId="29184" xr:uid="{D94C6DA1-E25F-42BC-89A3-5AA4EE451B0D}"/>
    <cellStyle name="Millares [0] 2 5 3 2 3 2 3" xfId="13169" xr:uid="{2F4A19B5-7200-4F3D-B27F-C38527154F6B}"/>
    <cellStyle name="Millares [0] 2 5 3 2 3 2 3 2" xfId="22709" xr:uid="{307BC29E-46EC-4315-897A-C0BF867AA2F1}"/>
    <cellStyle name="Millares [0] 2 5 3 2 3 2 3 3" xfId="31460" xr:uid="{D4C91ADF-3F3C-407A-A346-9EB7444C55A5}"/>
    <cellStyle name="Millares [0] 2 5 3 2 3 2 4" xfId="17946" xr:uid="{B5D5E880-A5B2-4CE5-8DFB-A3234C496097}"/>
    <cellStyle name="Millares [0] 2 5 3 2 3 2 5" xfId="26979" xr:uid="{22612408-D840-4F23-876E-D06FF317EA7D}"/>
    <cellStyle name="Millares [0] 2 5 3 2 3 3" xfId="9584" xr:uid="{7FBA0E6E-0472-4729-92E6-C2F20CAEB495}"/>
    <cellStyle name="Millares [0] 2 5 3 2 3 3 2" xfId="14367" xr:uid="{4785A313-DA34-45B1-80CF-8227B3AA91FF}"/>
    <cellStyle name="Millares [0] 2 5 3 2 3 3 2 2" xfId="23901" xr:uid="{FBA12931-2836-4472-8F98-7C0D06B94BFC}"/>
    <cellStyle name="Millares [0] 2 5 3 2 3 3 2 3" xfId="32631" xr:uid="{226D075D-0249-4139-AF37-3005A33DC727}"/>
    <cellStyle name="Millares [0] 2 5 3 2 3 3 3" xfId="19136" xr:uid="{4BA03CE4-9FF0-443D-96BF-A6E63F67B24E}"/>
    <cellStyle name="Millares [0] 2 5 3 2 3 3 4" xfId="28044" xr:uid="{6C16DDDF-49DA-4A82-99FB-C7CF5077A8F8}"/>
    <cellStyle name="Millares [0] 2 5 3 2 3 4" xfId="11975" xr:uid="{99ACA42D-D4BA-454B-8F90-EC03B7A06A59}"/>
    <cellStyle name="Millares [0] 2 5 3 2 3 4 2" xfId="21518" xr:uid="{25E69B99-AC3C-4241-9AA3-51180AD8503A}"/>
    <cellStyle name="Millares [0] 2 5 3 2 3 4 3" xfId="30321" xr:uid="{19BB325C-F8F2-49E1-9820-DF046613A3BD}"/>
    <cellStyle name="Millares [0] 2 5 3 2 3 5" xfId="16759" xr:uid="{C7F8E462-6DE2-4A56-9262-E1CC515D44F3}"/>
    <cellStyle name="Millares [0] 2 5 3 2 3 6" xfId="26022" xr:uid="{5F1BD7A4-48B3-46E0-8A58-D86C79FFE7DB}"/>
    <cellStyle name="Millares [0] 2 5 3 2 4" xfId="7798" xr:uid="{7FD22E23-298E-4635-AF28-14B8AB9D4CBE}"/>
    <cellStyle name="Millares [0] 2 5 3 2 4 2" xfId="10184" xr:uid="{07B71BD6-F80E-4658-B523-622F174D15BD}"/>
    <cellStyle name="Millares [0] 2 5 3 2 4 2 2" xfId="14969" xr:uid="{0A024DC8-13DF-4E46-95A2-6D92055D1598}"/>
    <cellStyle name="Millares [0] 2 5 3 2 4 2 2 2" xfId="24497" xr:uid="{C5888CD3-CCC6-470E-A336-0B605C627F53}"/>
    <cellStyle name="Millares [0] 2 5 3 2 4 2 2 3" xfId="33225" xr:uid="{682F6044-3AEA-4E4F-A5AA-1299C10E902C}"/>
    <cellStyle name="Millares [0] 2 5 3 2 4 2 3" xfId="19731" xr:uid="{D613A506-7206-480E-A60B-307989E1FEFD}"/>
    <cellStyle name="Millares [0] 2 5 3 2 4 2 4" xfId="28595" xr:uid="{0BF12D60-ACF2-4977-AB5B-4906B310DFFC}"/>
    <cellStyle name="Millares [0] 2 5 3 2 4 3" xfId="12575" xr:uid="{02E27EBC-AE43-4E89-A36C-76A10B56B82A}"/>
    <cellStyle name="Millares [0] 2 5 3 2 4 3 2" xfId="22114" xr:uid="{B29A2FBE-FEC7-4BD4-8BD8-BDD53AD627D9}"/>
    <cellStyle name="Millares [0] 2 5 3 2 4 3 3" xfId="30871" xr:uid="{ACDDFF36-21AA-4E2C-A8F2-493AE6EB53B2}"/>
    <cellStyle name="Millares [0] 2 5 3 2 4 4" xfId="17353" xr:uid="{FE3CCF31-CD05-4DE2-ABCB-FC4B4DAF5579}"/>
    <cellStyle name="Millares [0] 2 5 3 2 4 5" xfId="26479" xr:uid="{D4B2CBF9-6068-4D74-8E41-29A9593B8EBC}"/>
    <cellStyle name="Millares [0] 2 5 3 2 5" xfId="8990" xr:uid="{28AC7D14-1F37-4073-905C-7EF9B2BCC903}"/>
    <cellStyle name="Millares [0] 2 5 3 2 5 2" xfId="13771" xr:uid="{79F24EE0-BA70-4E2B-9108-F7359D9CC93D}"/>
    <cellStyle name="Millares [0] 2 5 3 2 5 2 2" xfId="23306" xr:uid="{89CFF62A-F20B-4FFD-8ACA-4A6B4FDDE291}"/>
    <cellStyle name="Millares [0] 2 5 3 2 5 2 3" xfId="32037" xr:uid="{58823526-8D54-46E9-AD58-2DE5873F3A3D}"/>
    <cellStyle name="Millares [0] 2 5 3 2 5 3" xfId="18541" xr:uid="{B3F53377-BD71-4862-835C-809CA03FB975}"/>
    <cellStyle name="Millares [0] 2 5 3 2 5 4" xfId="27528" xr:uid="{6E99EDF7-26E0-451D-A873-1B8217018D2A}"/>
    <cellStyle name="Millares [0] 2 5 3 2 6" xfId="11382" xr:uid="{D553DD07-6C88-4F99-A4B3-249FDC8F8290}"/>
    <cellStyle name="Millares [0] 2 5 3 2 6 2" xfId="20924" xr:uid="{54F22B5E-591B-4E89-AAD0-7271D7E6BD52}"/>
    <cellStyle name="Millares [0] 2 5 3 2 6 3" xfId="29774" xr:uid="{3EA365F7-FD2F-4706-A436-3D4FFB4DB968}"/>
    <cellStyle name="Millares [0] 2 5 3 2 7" xfId="16165" xr:uid="{91F7B242-6208-47E9-B149-3FDC9E920711}"/>
    <cellStyle name="Millares [0] 2 5 3 2 8" xfId="25624" xr:uid="{56E7E919-F580-4970-AD59-EE97FF18CC3D}"/>
    <cellStyle name="Millares [0] 2 5 3 3" xfId="6764" xr:uid="{348487A5-2725-4253-8104-B5FA5F9BB531}"/>
    <cellStyle name="Millares [0] 2 5 3 3 2" xfId="7350" xr:uid="{1DEC1D8F-946B-485A-8FE0-4843DBB0529C}"/>
    <cellStyle name="Millares [0] 2 5 3 3 2 2" xfId="8539" xr:uid="{D68295E5-147C-44B0-84FE-72241C14CC19}"/>
    <cellStyle name="Millares [0] 2 5 3 3 2 2 2" xfId="10926" xr:uid="{A71554C6-BEC8-4D2E-BB8F-B906FB67D46C}"/>
    <cellStyle name="Millares [0] 2 5 3 3 2 2 2 2" xfId="15714" xr:uid="{79F25354-086B-4244-86F1-4149FD6D96EC}"/>
    <cellStyle name="Millares [0] 2 5 3 3 2 2 2 2 2" xfId="25241" xr:uid="{BBDAB94A-79D4-40C4-B5C6-E8F5444B841A}"/>
    <cellStyle name="Millares [0] 2 5 3 3 2 2 2 2 3" xfId="33969" xr:uid="{9F456E43-7924-4708-890F-84EBEA58DC61}"/>
    <cellStyle name="Millares [0] 2 5 3 3 2 2 2 3" xfId="20475" xr:uid="{A8269E0B-21BF-4057-93C3-AEC422C6A6B3}"/>
    <cellStyle name="Millares [0] 2 5 3 3 2 2 2 4" xfId="29333" xr:uid="{5E5F41C2-6C56-4931-AC78-A9574B800ABE}"/>
    <cellStyle name="Millares [0] 2 5 3 3 2 2 3" xfId="13317" xr:uid="{4C2D41E6-881D-43F9-B704-C04B3BDD3C76}"/>
    <cellStyle name="Millares [0] 2 5 3 3 2 2 3 2" xfId="22858" xr:uid="{B8B32568-4F75-49A4-B41A-754BCF8BD977}"/>
    <cellStyle name="Millares [0] 2 5 3 3 2 2 3 3" xfId="31609" xr:uid="{14F15C9A-B83D-4F77-BD9A-41D816A21167}"/>
    <cellStyle name="Millares [0] 2 5 3 3 2 2 4" xfId="18094" xr:uid="{D0A5FBCE-C403-4B72-A530-9411B81D689E}"/>
    <cellStyle name="Millares [0] 2 5 3 3 2 2 5" xfId="27109" xr:uid="{1A7702E0-97CD-4078-B4C7-E3AD4665F317}"/>
    <cellStyle name="Millares [0] 2 5 3 3 2 3" xfId="9732" xr:uid="{39294D90-576A-4EEE-B408-A0E901EB22BC}"/>
    <cellStyle name="Millares [0] 2 5 3 3 2 3 2" xfId="14516" xr:uid="{36FA91B6-02ED-447E-A951-865F9BA650A5}"/>
    <cellStyle name="Millares [0] 2 5 3 3 2 3 2 2" xfId="24050" xr:uid="{FA6CE474-918C-49EF-BEE7-70DF5F037D8A}"/>
    <cellStyle name="Millares [0] 2 5 3 3 2 3 2 3" xfId="32780" xr:uid="{A0997F95-4495-448D-806C-146C81C464A3}"/>
    <cellStyle name="Millares [0] 2 5 3 3 2 3 3" xfId="19285" xr:uid="{1DA2B3C4-0A96-452B-AFDF-40E6FFB87F63}"/>
    <cellStyle name="Millares [0] 2 5 3 3 2 3 4" xfId="28174" xr:uid="{346078FD-40EE-4F04-B733-5C363EF4777E}"/>
    <cellStyle name="Millares [0] 2 5 3 3 2 4" xfId="12123" xr:uid="{CF04551A-CF27-4340-ADC6-4D9BED5867A0}"/>
    <cellStyle name="Millares [0] 2 5 3 3 2 4 2" xfId="21667" xr:uid="{6A6D27A3-B84F-4309-9A85-D5DA5BD1E8FC}"/>
    <cellStyle name="Millares [0] 2 5 3 3 2 4 3" xfId="30451" xr:uid="{07C31F99-0006-4B87-9BCA-5E50E7D89CC7}"/>
    <cellStyle name="Millares [0] 2 5 3 3 2 5" xfId="16907" xr:uid="{CFFF0C3F-DCB0-428E-9984-EB25C5FB4C4F}"/>
    <cellStyle name="Millares [0] 2 5 3 3 2 6" xfId="26126" xr:uid="{0A382AA0-A61F-4454-B7BF-0CCCCE916EDC}"/>
    <cellStyle name="Millares [0] 2 5 3 3 3" xfId="7947" xr:uid="{94B853CF-81DE-4EA1-9939-DCED740284A2}"/>
    <cellStyle name="Millares [0] 2 5 3 3 3 2" xfId="10333" xr:uid="{4A05D2C5-D909-42A2-8833-5C66B7DFF2F5}"/>
    <cellStyle name="Millares [0] 2 5 3 3 3 2 2" xfId="15119" xr:uid="{0AFFA500-D141-408E-80B4-83E3D9127A09}"/>
    <cellStyle name="Millares [0] 2 5 3 3 3 2 2 2" xfId="24646" xr:uid="{36E1B273-05BA-4A90-9CE0-005BE21943AB}"/>
    <cellStyle name="Millares [0] 2 5 3 3 3 2 2 3" xfId="33374" xr:uid="{11CAC66D-B95D-4BA5-AAFA-DC432EC45046}"/>
    <cellStyle name="Millares [0] 2 5 3 3 3 2 3" xfId="19880" xr:uid="{17974324-5179-4688-9EC5-5F91E1B2E241}"/>
    <cellStyle name="Millares [0] 2 5 3 3 3 2 4" xfId="28744" xr:uid="{2C9FDB66-65F8-4D7B-A3DF-4DFBA588825E}"/>
    <cellStyle name="Millares [0] 2 5 3 3 3 3" xfId="12724" xr:uid="{619F36FE-D3E9-4A71-AE88-858578012F37}"/>
    <cellStyle name="Millares [0] 2 5 3 3 3 3 2" xfId="22263" xr:uid="{AEF2357E-EE96-4AE3-8670-458C9140EA53}"/>
    <cellStyle name="Millares [0] 2 5 3 3 3 3 3" xfId="31020" xr:uid="{1BF9852B-86FF-4379-8F3A-3E808111EDC1}"/>
    <cellStyle name="Millares [0] 2 5 3 3 3 4" xfId="17501" xr:uid="{E89B3286-E209-4C05-B9A0-F31ECFD12281}"/>
    <cellStyle name="Millares [0] 2 5 3 3 3 5" xfId="26583" xr:uid="{DC71860F-BF08-41B9-B433-B518ED0D1D6B}"/>
    <cellStyle name="Millares [0] 2 5 3 3 4" xfId="9140" xr:uid="{C32ADD73-1A52-4BB2-A28E-1A79A1955187}"/>
    <cellStyle name="Millares [0] 2 5 3 3 4 2" xfId="13921" xr:uid="{96943C1C-297D-4A49-B064-33B2004C502F}"/>
    <cellStyle name="Millares [0] 2 5 3 3 4 2 2" xfId="23455" xr:uid="{D59F1103-DBD4-449F-B62A-60E6E5AD03B9}"/>
    <cellStyle name="Millares [0] 2 5 3 3 4 2 3" xfId="32185" xr:uid="{D3F79AC3-161E-4007-A1DA-E144F8BB3A66}"/>
    <cellStyle name="Millares [0] 2 5 3 3 4 3" xfId="18690" xr:uid="{A18627CF-04CA-49D4-A759-E4EC4F8DF96F}"/>
    <cellStyle name="Millares [0] 2 5 3 3 4 4" xfId="27648" xr:uid="{84625F6E-321B-4608-B4F7-5EDDDD74918B}"/>
    <cellStyle name="Millares [0] 2 5 3 3 5" xfId="11531" xr:uid="{E1109162-D84E-465A-8739-FF66E1ABADA5}"/>
    <cellStyle name="Millares [0] 2 5 3 3 5 2" xfId="21072" xr:uid="{741FD3A7-F31E-4E29-993F-0F57C23C6F4A}"/>
    <cellStyle name="Millares [0] 2 5 3 3 5 3" xfId="29903" xr:uid="{4454CABC-1DCC-427D-A4FE-B79601008B64}"/>
    <cellStyle name="Millares [0] 2 5 3 3 6" xfId="16314" xr:uid="{2A75F828-BCD1-4E3D-A454-DAA4D6202B1A}"/>
    <cellStyle name="Millares [0] 2 5 3 3 7" xfId="25719" xr:uid="{800756F4-9595-44AA-99A3-F670B6ED08F0}"/>
    <cellStyle name="Millares [0] 2 5 3 4" xfId="7057" xr:uid="{EFF300BA-6C42-4991-8F46-1C5B98549F30}"/>
    <cellStyle name="Millares [0] 2 5 3 4 2" xfId="8244" xr:uid="{CC676A09-109F-4129-8973-F641E2D7CC90}"/>
    <cellStyle name="Millares [0] 2 5 3 4 2 2" xfId="10631" xr:uid="{5E072D69-EEB1-44F2-90C4-C168E4E65380}"/>
    <cellStyle name="Millares [0] 2 5 3 4 2 2 2" xfId="15417" xr:uid="{023F2DD7-00B9-4B4E-94D5-E3A67A64EBDD}"/>
    <cellStyle name="Millares [0] 2 5 3 4 2 2 2 2" xfId="24944" xr:uid="{BDE9DB64-35A9-4415-B34C-6E161DC9BF1E}"/>
    <cellStyle name="Millares [0] 2 5 3 4 2 2 2 3" xfId="33672" xr:uid="{2D655F3F-3275-492D-B876-A8490A3DE1A3}"/>
    <cellStyle name="Millares [0] 2 5 3 4 2 2 3" xfId="20178" xr:uid="{4B60CCDC-BF2F-4734-85A0-8EF16EA16218}"/>
    <cellStyle name="Millares [0] 2 5 3 4 2 2 4" xfId="29036" xr:uid="{F094AE74-A769-47F6-85C6-0C0F61398006}"/>
    <cellStyle name="Millares [0] 2 5 3 4 2 3" xfId="13022" xr:uid="{02F8345B-940F-4A22-9D30-1AF3EF312E4B}"/>
    <cellStyle name="Millares [0] 2 5 3 4 2 3 2" xfId="22561" xr:uid="{CDAAA697-F770-4CFE-BAC0-F6CF7332ED8F}"/>
    <cellStyle name="Millares [0] 2 5 3 4 2 3 3" xfId="31312" xr:uid="{52E2B49B-D4F6-453B-8F05-F6DF2816D962}"/>
    <cellStyle name="Millares [0] 2 5 3 4 2 4" xfId="17799" xr:uid="{CEDBEFF3-FDBB-459D-A109-48164568BA0F}"/>
    <cellStyle name="Millares [0] 2 5 3 4 2 5" xfId="26831" xr:uid="{365EC589-3E52-4F42-9B14-B1BD4282035D}"/>
    <cellStyle name="Millares [0] 2 5 3 4 3" xfId="9437" xr:uid="{B775FCAA-87E5-4A6F-960E-984B4EAEAEC7}"/>
    <cellStyle name="Millares [0] 2 5 3 4 3 2" xfId="14219" xr:uid="{40F740D7-F1CD-4F74-A638-0197D6960C1E}"/>
    <cellStyle name="Millares [0] 2 5 3 4 3 2 2" xfId="23753" xr:uid="{E45B412B-8AEB-4341-8A15-70A3E8B5BDB9}"/>
    <cellStyle name="Millares [0] 2 5 3 4 3 2 3" xfId="32483" xr:uid="{A52E267E-DC70-4ABD-98EB-E5DE82CE0D66}"/>
    <cellStyle name="Millares [0] 2 5 3 4 3 3" xfId="18988" xr:uid="{B101D6F8-7451-4C3A-84CA-237F90DE09C5}"/>
    <cellStyle name="Millares [0] 2 5 3 4 3 4" xfId="27896" xr:uid="{B820602E-8B16-454B-900D-6A2C9566290F}"/>
    <cellStyle name="Millares [0] 2 5 3 4 4" xfId="11828" xr:uid="{A4693042-C997-4790-A66F-F783FBB9D3B6}"/>
    <cellStyle name="Millares [0] 2 5 3 4 4 2" xfId="21370" xr:uid="{9BFEF7F9-C3EC-48F7-A9D9-EC410B36A597}"/>
    <cellStyle name="Millares [0] 2 5 3 4 4 3" xfId="30173" xr:uid="{9364CFB6-B75F-495E-BBB9-3C2F2A81DAB0}"/>
    <cellStyle name="Millares [0] 2 5 3 4 5" xfId="16612" xr:uid="{B0FBDE23-856D-4092-98A5-A82B4EE22988}"/>
    <cellStyle name="Millares [0] 2 5 3 4 6" xfId="25921" xr:uid="{DA64C6F8-7810-4BB6-B449-5DF5DD30F0C3}"/>
    <cellStyle name="Millares [0] 2 5 3 5" xfId="7649" xr:uid="{D9FF7794-6089-4F7B-9CED-B16FB865B1A2}"/>
    <cellStyle name="Millares [0] 2 5 3 5 2" xfId="10033" xr:uid="{4B4DFA45-795C-4EFF-9C40-2D579A555506}"/>
    <cellStyle name="Millares [0] 2 5 3 5 2 2" xfId="14818" xr:uid="{196DE22E-DAC3-4594-9A5E-DAA0A683B849}"/>
    <cellStyle name="Millares [0] 2 5 3 5 2 2 2" xfId="24349" xr:uid="{0325C1AA-8D2A-4E69-B75F-414EA020BE09}"/>
    <cellStyle name="Millares [0] 2 5 3 5 2 2 3" xfId="33077" xr:uid="{916B7316-C3E9-4167-A36B-0BA55A9B4ABB}"/>
    <cellStyle name="Millares [0] 2 5 3 5 2 3" xfId="19584" xr:uid="{4B6F05C7-C7CB-4E75-870F-2D1090FB1E46}"/>
    <cellStyle name="Millares [0] 2 5 3 5 2 4" xfId="28448" xr:uid="{E7BA6EFA-05E7-42C0-A8BA-FCE00A725A96}"/>
    <cellStyle name="Millares [0] 2 5 3 5 3" xfId="12424" xr:uid="{44CF3B83-3F78-4D7D-B901-B6C20EB46873}"/>
    <cellStyle name="Millares [0] 2 5 3 5 3 2" xfId="21966" xr:uid="{DF2ED7B4-1480-415E-8CBC-D38C3A5A6D86}"/>
    <cellStyle name="Millares [0] 2 5 3 5 3 3" xfId="30723" xr:uid="{85667FD9-CAC9-460D-B4AF-243855E4950C}"/>
    <cellStyle name="Millares [0] 2 5 3 5 4" xfId="17206" xr:uid="{6E5D5810-210E-402F-8459-31CDFB3F2C22}"/>
    <cellStyle name="Millares [0] 2 5 3 5 5" xfId="26376" xr:uid="{E7ABB661-8489-46FC-BDD5-A2ECB0F80F60}"/>
    <cellStyle name="Millares [0] 2 5 3 6" xfId="8839" xr:uid="{7436FA2F-8818-4A9B-BD94-811B958E5606}"/>
    <cellStyle name="Millares [0] 2 5 3 6 2" xfId="13620" xr:uid="{7951400E-57E5-4228-A2C6-87CA9E1FECD9}"/>
    <cellStyle name="Millares [0] 2 5 3 6 2 2" xfId="23158" xr:uid="{1FAF72D7-31B4-4EF5-A637-3E70B2BE5B42}"/>
    <cellStyle name="Millares [0] 2 5 3 6 2 3" xfId="31889" xr:uid="{52BA9F0C-D250-499A-82E0-A9DA9BC6F44B}"/>
    <cellStyle name="Millares [0] 2 5 3 6 3" xfId="18394" xr:uid="{439E8AAF-A0EA-401B-A35F-0B8ABC48CB9C}"/>
    <cellStyle name="Millares [0] 2 5 3 6 4" xfId="27403" xr:uid="{61EF1D60-F1CB-455B-AAB9-FB2D527DDFFC}"/>
    <cellStyle name="Millares [0] 2 5 3 7" xfId="11230" xr:uid="{8441F93F-ADE2-4D15-AA7F-85EA2260B42A}"/>
    <cellStyle name="Millares [0] 2 5 3 7 2" xfId="20776" xr:uid="{5D415839-6C6B-4D35-924F-9A2D14A3F142}"/>
    <cellStyle name="Millares [0] 2 5 3 7 3" xfId="29626" xr:uid="{54483586-6C4A-4759-AC2F-052594839B6A}"/>
    <cellStyle name="Millares [0] 2 5 3 8" xfId="16017" xr:uid="{DFBAA46E-8AB4-4D0B-8897-17179E4CFD68}"/>
    <cellStyle name="Millares [0] 2 5 3 9" xfId="25526" xr:uid="{99AE0DEC-A609-483C-B1D6-92BFB434CFD4}"/>
    <cellStyle name="Millares [0] 2 5 4" xfId="6553" xr:uid="{99AC46BE-08B8-4F28-BA1A-69518EFE6F5E}"/>
    <cellStyle name="Millares [0] 2 5 4 2" xfId="6837" xr:uid="{1164AAE1-5A87-44AC-B20A-A2882FFD3534}"/>
    <cellStyle name="Millares [0] 2 5 4 2 2" xfId="7425" xr:uid="{718E148B-F454-404C-AE76-A511281AFA41}"/>
    <cellStyle name="Millares [0] 2 5 4 2 2 2" xfId="8614" xr:uid="{D0137591-DFA6-486B-AEAC-FA83D4319E6E}"/>
    <cellStyle name="Millares [0] 2 5 4 2 2 2 2" xfId="11001" xr:uid="{2AA03A07-87EC-4294-8354-99BF1B0EB909}"/>
    <cellStyle name="Millares [0] 2 5 4 2 2 2 2 2" xfId="15789" xr:uid="{150C95C3-E593-4625-A7D4-25DA6DCE0160}"/>
    <cellStyle name="Millares [0] 2 5 4 2 2 2 2 2 2" xfId="25316" xr:uid="{AEE6154F-33A2-40F5-99CB-B7D3231755E6}"/>
    <cellStyle name="Millares [0] 2 5 4 2 2 2 2 2 3" xfId="34044" xr:uid="{3CA8825A-6A1C-4C81-8381-D8D4D32F3176}"/>
    <cellStyle name="Millares [0] 2 5 4 2 2 2 2 3" xfId="20550" xr:uid="{23777029-50B1-4AD8-BA99-C4BEAFE2921B}"/>
    <cellStyle name="Millares [0] 2 5 4 2 2 2 2 4" xfId="29408" xr:uid="{2277D1B4-825C-4C23-9267-2655EA07C6D6}"/>
    <cellStyle name="Millares [0] 2 5 4 2 2 2 3" xfId="13392" xr:uid="{DAE291C3-474B-40B5-8A31-4F2A7E8A2BFC}"/>
    <cellStyle name="Millares [0] 2 5 4 2 2 2 3 2" xfId="22933" xr:uid="{928222B8-26DD-4CCA-B4DF-982BA8C7ED46}"/>
    <cellStyle name="Millares [0] 2 5 4 2 2 2 3 3" xfId="31684" xr:uid="{EBB2BB46-DE90-4C79-8982-EFDDBA3AF03B}"/>
    <cellStyle name="Millares [0] 2 5 4 2 2 2 4" xfId="18169" xr:uid="{B8B199A4-C473-47C8-9A71-815B89AE7F76}"/>
    <cellStyle name="Millares [0] 2 5 4 2 2 2 5" xfId="27183" xr:uid="{85811BD3-22BF-436F-85B7-D1CD09A83ED3}"/>
    <cellStyle name="Millares [0] 2 5 4 2 2 3" xfId="9807" xr:uid="{960BFCD9-19CF-4D7B-A599-47A7218B787A}"/>
    <cellStyle name="Millares [0] 2 5 4 2 2 3 2" xfId="14591" xr:uid="{DB6518B0-2872-456A-A3A2-35B88CC50179}"/>
    <cellStyle name="Millares [0] 2 5 4 2 2 3 2 2" xfId="24125" xr:uid="{BB5688D1-D758-485F-A617-59F3BBD190F5}"/>
    <cellStyle name="Millares [0] 2 5 4 2 2 3 2 3" xfId="32855" xr:uid="{C3606A4A-7E1F-4C17-933F-134681C78A71}"/>
    <cellStyle name="Millares [0] 2 5 4 2 2 3 3" xfId="19360" xr:uid="{CADB434F-CB9C-4F83-B7DD-990FB8149C8D}"/>
    <cellStyle name="Millares [0] 2 5 4 2 2 3 4" xfId="28248" xr:uid="{4292AE96-F01E-4597-B0BF-9477592CC5C9}"/>
    <cellStyle name="Millares [0] 2 5 4 2 2 4" xfId="12198" xr:uid="{75426489-F734-4B12-A1EA-E6FB6EACD8A5}"/>
    <cellStyle name="Millares [0] 2 5 4 2 2 4 2" xfId="21742" xr:uid="{01036597-640B-4D1A-B2DF-3DB6DC945367}"/>
    <cellStyle name="Millares [0] 2 5 4 2 2 4 3" xfId="30525" xr:uid="{C12D1DFD-2121-4C74-B542-03034A7944A9}"/>
    <cellStyle name="Millares [0] 2 5 4 2 2 5" xfId="16982" xr:uid="{51CB94C5-9207-42A3-9C3E-5EEC166C1B5D}"/>
    <cellStyle name="Millares [0] 2 5 4 2 2 6" xfId="26194" xr:uid="{C9519008-C5E3-4179-9BD0-F098209B48DA}"/>
    <cellStyle name="Millares [0] 2 5 4 2 3" xfId="8022" xr:uid="{BEE67583-C511-41F9-A052-14EC0F6D1116}"/>
    <cellStyle name="Millares [0] 2 5 4 2 3 2" xfId="10408" xr:uid="{50BC055C-AA08-43C5-B616-2505AC005D59}"/>
    <cellStyle name="Millares [0] 2 5 4 2 3 2 2" xfId="15194" xr:uid="{138D84B9-E6E0-4F0E-AC0B-33EEC48BA69B}"/>
    <cellStyle name="Millares [0] 2 5 4 2 3 2 2 2" xfId="24721" xr:uid="{7EB67C83-1FFC-49E5-A5A4-359BEEA864FC}"/>
    <cellStyle name="Millares [0] 2 5 4 2 3 2 2 3" xfId="33449" xr:uid="{10906BD5-43C2-4E9D-A4AD-A907D3DF2BF4}"/>
    <cellStyle name="Millares [0] 2 5 4 2 3 2 3" xfId="19955" xr:uid="{28706A2C-EE44-4F86-8696-6811DEFE5473}"/>
    <cellStyle name="Millares [0] 2 5 4 2 3 2 4" xfId="28819" xr:uid="{EC45FA2E-8BDC-47DE-82EA-B883973BDF0E}"/>
    <cellStyle name="Millares [0] 2 5 4 2 3 3" xfId="12799" xr:uid="{D785A2C1-F9E5-4AEF-A8DB-5833F5738EE8}"/>
    <cellStyle name="Millares [0] 2 5 4 2 3 3 2" xfId="22338" xr:uid="{55C527D2-1B97-454F-94D6-B37D3CAD5D46}"/>
    <cellStyle name="Millares [0] 2 5 4 2 3 3 3" xfId="31095" xr:uid="{CFF392CB-09B6-4C89-B46F-EA5A26D78F43}"/>
    <cellStyle name="Millares [0] 2 5 4 2 3 4" xfId="17576" xr:uid="{7639A2A1-7833-4349-8F88-BB1D7F91D634}"/>
    <cellStyle name="Millares [0] 2 5 4 2 3 5" xfId="26651" xr:uid="{F7AFE2A0-4839-4077-85E2-91F500E1D52A}"/>
    <cellStyle name="Millares [0] 2 5 4 2 4" xfId="9215" xr:uid="{A90C79CE-0698-4F63-B148-E77A41FCA7E4}"/>
    <cellStyle name="Millares [0] 2 5 4 2 4 2" xfId="13996" xr:uid="{A6532420-8477-4F88-8C5B-EAD782D94934}"/>
    <cellStyle name="Millares [0] 2 5 4 2 4 2 2" xfId="23530" xr:uid="{187B2BB4-705A-4440-9C75-3D1C1E8DA040}"/>
    <cellStyle name="Millares [0] 2 5 4 2 4 2 3" xfId="32260" xr:uid="{02EC1CDD-2282-4A08-B091-B572AF2FAA28}"/>
    <cellStyle name="Millares [0] 2 5 4 2 4 3" xfId="18765" xr:uid="{2F983331-69D9-46C5-8DF1-ABFE0B9E9C35}"/>
    <cellStyle name="Millares [0] 2 5 4 2 4 4" xfId="27716" xr:uid="{763D3E88-8455-47FD-9A6A-7E1B75A96667}"/>
    <cellStyle name="Millares [0] 2 5 4 2 5" xfId="11606" xr:uid="{7E6C4DB3-8CBB-459C-9462-9D702FA4B0F7}"/>
    <cellStyle name="Millares [0] 2 5 4 2 5 2" xfId="21147" xr:uid="{AD9CA9CA-D14D-4CBC-BC86-04735A7E00A5}"/>
    <cellStyle name="Millares [0] 2 5 4 2 5 3" xfId="29977" xr:uid="{154980D7-5584-4109-837C-6973827D7EE7}"/>
    <cellStyle name="Millares [0] 2 5 4 2 6" xfId="16389" xr:uid="{47366446-5D43-4F78-9329-9B5DC6E39521}"/>
    <cellStyle name="Millares [0] 2 5 4 2 7" xfId="25768" xr:uid="{7D433D3A-9B6B-4BF7-8BA7-76F5EA9C3C83}"/>
    <cellStyle name="Millares [0] 2 5 4 3" xfId="7129" xr:uid="{2C943D80-3A25-4B73-A26F-09309AB668C1}"/>
    <cellStyle name="Millares [0] 2 5 4 3 2" xfId="8318" xr:uid="{6138230D-B3AC-4847-BB96-9E799D47F20E}"/>
    <cellStyle name="Millares [0] 2 5 4 3 2 2" xfId="10705" xr:uid="{2B5C2B3F-CB74-4E90-A4F9-DB9080114C19}"/>
    <cellStyle name="Millares [0] 2 5 4 3 2 2 2" xfId="15492" xr:uid="{B7833DE0-864C-4F98-B91A-BEBF59D5A456}"/>
    <cellStyle name="Millares [0] 2 5 4 3 2 2 2 2" xfId="25019" xr:uid="{F58E546E-67F8-4F23-9740-CC93EB407A5A}"/>
    <cellStyle name="Millares [0] 2 5 4 3 2 2 2 3" xfId="33747" xr:uid="{F9AE3C54-8678-48A4-9223-5AAA00AEA0CD}"/>
    <cellStyle name="Millares [0] 2 5 4 3 2 2 3" xfId="20253" xr:uid="{C51E1FDA-28DB-47D0-9B5E-278548727D74}"/>
    <cellStyle name="Millares [0] 2 5 4 3 2 2 4" xfId="29111" xr:uid="{7DB42D75-2E48-43B4-B6BA-3A994C092681}"/>
    <cellStyle name="Millares [0] 2 5 4 3 2 3" xfId="13096" xr:uid="{0D9E330A-2207-4CED-BF87-91D66468A6D3}"/>
    <cellStyle name="Millares [0] 2 5 4 3 2 3 2" xfId="22636" xr:uid="{555C7B98-7A87-4D33-BA70-9F70E3EFDC92}"/>
    <cellStyle name="Millares [0] 2 5 4 3 2 3 3" xfId="31387" xr:uid="{3B6924F0-6605-4BD0-B1AF-B89CE019503F}"/>
    <cellStyle name="Millares [0] 2 5 4 3 2 4" xfId="17873" xr:uid="{0634D4BE-620D-4690-BD16-011C7506EDEB}"/>
    <cellStyle name="Millares [0] 2 5 4 3 2 5" xfId="26906" xr:uid="{0F3B2841-E237-476E-B751-1CC7491EA792}"/>
    <cellStyle name="Millares [0] 2 5 4 3 3" xfId="9511" xr:uid="{CA85ED75-7870-41FE-8B59-EEE3E9D00FA4}"/>
    <cellStyle name="Millares [0] 2 5 4 3 3 2" xfId="14294" xr:uid="{A61328D7-AE7B-4DC2-ADE0-A971A42B08E0}"/>
    <cellStyle name="Millares [0] 2 5 4 3 3 2 2" xfId="23828" xr:uid="{8ABC72D6-103B-4362-975E-D988EE912BC0}"/>
    <cellStyle name="Millares [0] 2 5 4 3 3 2 3" xfId="32558" xr:uid="{25B60DA6-BE72-47C2-891D-532A316EBB4B}"/>
    <cellStyle name="Millares [0] 2 5 4 3 3 3" xfId="19063" xr:uid="{D5BC4AD6-6FB6-4CB5-95BD-4096F4E058EA}"/>
    <cellStyle name="Millares [0] 2 5 4 3 3 4" xfId="27971" xr:uid="{37BFEA13-C496-4320-AF23-84D286E71CA6}"/>
    <cellStyle name="Millares [0] 2 5 4 3 4" xfId="11902" xr:uid="{0C26B9F3-14BA-4964-BCF7-A6A5358A305D}"/>
    <cellStyle name="Millares [0] 2 5 4 3 4 2" xfId="21445" xr:uid="{31CA1069-797D-420E-9DEA-FC20C4F71205}"/>
    <cellStyle name="Millares [0] 2 5 4 3 4 3" xfId="30248" xr:uid="{825ABBC2-23F5-4D75-9856-D6C5D306184D}"/>
    <cellStyle name="Millares [0] 2 5 4 3 5" xfId="16686" xr:uid="{902A7C9B-43E9-4210-8836-1F209CB11CDD}"/>
    <cellStyle name="Millares [0] 2 5 4 3 6" xfId="25971" xr:uid="{AE6B8D77-06F0-49CD-8F63-0D1C10CC9021}"/>
    <cellStyle name="Millares [0] 2 5 4 4" xfId="7723" xr:uid="{C570C2A2-010E-4370-AD0D-4D7E187315B3}"/>
    <cellStyle name="Millares [0] 2 5 4 4 2" xfId="10109" xr:uid="{4815FDA0-C8A4-446B-973D-9F59398A54EF}"/>
    <cellStyle name="Millares [0] 2 5 4 4 2 2" xfId="14894" xr:uid="{87662E77-25B7-4E2E-9BEE-F6F65B4FC848}"/>
    <cellStyle name="Millares [0] 2 5 4 4 2 2 2" xfId="24424" xr:uid="{CD8B090F-3272-4384-BC2E-8AA82A5F2EA2}"/>
    <cellStyle name="Millares [0] 2 5 4 4 2 2 3" xfId="33152" xr:uid="{EC2B4B2B-CB26-4244-AB93-B8ECF46037A2}"/>
    <cellStyle name="Millares [0] 2 5 4 4 2 3" xfId="19658" xr:uid="{A5D9E128-A07D-4C0A-A98F-6F185248966D}"/>
    <cellStyle name="Millares [0] 2 5 4 4 2 4" xfId="28522" xr:uid="{B93E1B99-1BE3-4FE6-B0C8-836C9F489B8F}"/>
    <cellStyle name="Millares [0] 2 5 4 4 3" xfId="12500" xr:uid="{77753114-1553-404F-90F7-D46EF38058B1}"/>
    <cellStyle name="Millares [0] 2 5 4 4 3 2" xfId="22041" xr:uid="{85F86ED6-EEBB-4724-86E2-DEE97150D9FD}"/>
    <cellStyle name="Millares [0] 2 5 4 4 3 3" xfId="30798" xr:uid="{F6786F88-8B0B-4F9F-A5D4-5D1956671D75}"/>
    <cellStyle name="Millares [0] 2 5 4 4 4" xfId="17280" xr:uid="{C454FF03-39B9-41B9-8A01-66674F4D846A}"/>
    <cellStyle name="Millares [0] 2 5 4 4 5" xfId="26428" xr:uid="{7754B8B5-8141-48E9-9D1A-345EBC881EB3}"/>
    <cellStyle name="Millares [0] 2 5 4 5" xfId="8915" xr:uid="{8092FF32-A1F3-4521-AC17-F228C08C5A5B}"/>
    <cellStyle name="Millares [0] 2 5 4 5 2" xfId="13696" xr:uid="{045EB714-8819-486B-B624-A1B2932F7FAE}"/>
    <cellStyle name="Millares [0] 2 5 4 5 2 2" xfId="23233" xr:uid="{42256F2C-FEA2-4F3F-9AC0-6EB7E0A34813}"/>
    <cellStyle name="Millares [0] 2 5 4 5 2 3" xfId="31964" xr:uid="{B207EA75-3E16-4FEE-9420-B8475F3A1A79}"/>
    <cellStyle name="Millares [0] 2 5 4 5 3" xfId="18468" xr:uid="{F47D608A-D0E3-4D88-B12D-B2FB627163D5}"/>
    <cellStyle name="Millares [0] 2 5 4 5 4" xfId="27471" xr:uid="{257534CB-A27B-43EE-8252-6DD6B05A8F42}"/>
    <cellStyle name="Millares [0] 2 5 4 6" xfId="11307" xr:uid="{B792E7E9-B31F-4FE5-B075-F4361E1608AF}"/>
    <cellStyle name="Millares [0] 2 5 4 6 2" xfId="20851" xr:uid="{2C2CC61D-1615-4E1A-8628-2875457DB1BB}"/>
    <cellStyle name="Millares [0] 2 5 4 6 3" xfId="29701" xr:uid="{9FB61459-E609-4634-8091-94E2C2896A8C}"/>
    <cellStyle name="Millares [0] 2 5 4 7" xfId="16092" xr:uid="{38E56B90-6C2E-4027-BDF0-BA9EA61BE109}"/>
    <cellStyle name="Millares [0] 2 5 4 8" xfId="25577" xr:uid="{C4BE9D99-4D32-4586-91BB-EE4C35765CE6}"/>
    <cellStyle name="Millares [0] 2 5 5" xfId="6696" xr:uid="{8AB67D4D-4B2D-4B82-A034-F5D6AD703705}"/>
    <cellStyle name="Millares [0] 2 5 5 2" xfId="7277" xr:uid="{5371B3A3-EA94-4F55-87AA-72F391EF8A55}"/>
    <cellStyle name="Millares [0] 2 5 5 2 2" xfId="8466" xr:uid="{D60C9271-F222-4A5F-925D-09C4B9126694}"/>
    <cellStyle name="Millares [0] 2 5 5 2 2 2" xfId="10853" xr:uid="{F9173190-422A-44CA-8EBF-91D36977B28A}"/>
    <cellStyle name="Millares [0] 2 5 5 2 2 2 2" xfId="15641" xr:uid="{3E634150-4D2D-4E99-A823-03DC5AB9C821}"/>
    <cellStyle name="Millares [0] 2 5 5 2 2 2 2 2" xfId="25168" xr:uid="{DBDCBB74-C2F8-4BF2-8728-FCDB4A1A6362}"/>
    <cellStyle name="Millares [0] 2 5 5 2 2 2 2 3" xfId="33896" xr:uid="{75BFF9F6-E994-44CE-ABBD-6F4655D39CBA}"/>
    <cellStyle name="Millares [0] 2 5 5 2 2 2 3" xfId="20402" xr:uid="{A2162858-CB4E-416A-A862-6C25993D0D37}"/>
    <cellStyle name="Millares [0] 2 5 5 2 2 2 4" xfId="29260" xr:uid="{6B61658A-BB16-4ECB-9A36-533C5E3073F6}"/>
    <cellStyle name="Millares [0] 2 5 5 2 2 3" xfId="13244" xr:uid="{23AB2F33-EAEA-4FB6-8AB3-5D4485941922}"/>
    <cellStyle name="Millares [0] 2 5 5 2 2 3 2" xfId="22785" xr:uid="{1518EAED-A0CD-4F31-B4A9-FFB544BD0B40}"/>
    <cellStyle name="Millares [0] 2 5 5 2 2 3 3" xfId="31536" xr:uid="{516945E9-BDCD-4284-8E83-222BDA178C28}"/>
    <cellStyle name="Millares [0] 2 5 5 2 2 4" xfId="18021" xr:uid="{EC30CD79-1AD9-465B-B29A-A8B607AB35C9}"/>
    <cellStyle name="Millares [0] 2 5 5 2 2 5" xfId="27050" xr:uid="{A053CE41-4B4C-4DC2-AFE2-D7C1F8848AD9}"/>
    <cellStyle name="Millares [0] 2 5 5 2 3" xfId="9659" xr:uid="{2A3900F8-B0A7-4A8A-A33A-20C16D73517E}"/>
    <cellStyle name="Millares [0] 2 5 5 2 3 2" xfId="14443" xr:uid="{5B3F8642-16AB-4213-9DF1-650ECFB57782}"/>
    <cellStyle name="Millares [0] 2 5 5 2 3 2 2" xfId="23977" xr:uid="{376073F4-EF01-4370-B3A6-B0D6CB0FFC67}"/>
    <cellStyle name="Millares [0] 2 5 5 2 3 2 3" xfId="32707" xr:uid="{24CB6254-F4B2-498C-9CF6-B3C2AE9C2E77}"/>
    <cellStyle name="Millares [0] 2 5 5 2 3 3" xfId="19212" xr:uid="{D248CDF3-41FF-4051-8C7E-3CCEC05998DD}"/>
    <cellStyle name="Millares [0] 2 5 5 2 3 4" xfId="28115" xr:uid="{54CE6639-0443-4918-BAFD-C557835021DB}"/>
    <cellStyle name="Millares [0] 2 5 5 2 4" xfId="12050" xr:uid="{E2C93A56-BDD5-4133-8C28-B44A6988B59F}"/>
    <cellStyle name="Millares [0] 2 5 5 2 4 2" xfId="21594" xr:uid="{F7B6497E-23AD-4748-9374-C30A1B8C0B68}"/>
    <cellStyle name="Millares [0] 2 5 5 2 4 3" xfId="30392" xr:uid="{E254A10E-0E9C-40DB-86E0-21E23BD1E1BC}"/>
    <cellStyle name="Millares [0] 2 5 5 2 5" xfId="16834" xr:uid="{87AB6884-DA2A-4FB1-A52B-E873F2A068ED}"/>
    <cellStyle name="Millares [0] 2 5 5 2 6" xfId="26074" xr:uid="{32E1457A-A4EC-4A5C-9829-39BF7B990597}"/>
    <cellStyle name="Millares [0] 2 5 5 3" xfId="7874" xr:uid="{653034E5-5C73-4DE3-97D9-09CC11D2D3BD}"/>
    <cellStyle name="Millares [0] 2 5 5 3 2" xfId="10260" xr:uid="{9EFF9931-53B6-41F1-AFFB-24276DDC18F5}"/>
    <cellStyle name="Millares [0] 2 5 5 3 2 2" xfId="15046" xr:uid="{3646811C-78EE-4011-812A-71DDE5ABD6BC}"/>
    <cellStyle name="Millares [0] 2 5 5 3 2 2 2" xfId="24573" xr:uid="{1CF17276-4736-4603-95DA-2B9B251AA5A9}"/>
    <cellStyle name="Millares [0] 2 5 5 3 2 2 3" xfId="33301" xr:uid="{E37E3F43-61C3-42B9-84E7-DC0584EA6D36}"/>
    <cellStyle name="Millares [0] 2 5 5 3 2 3" xfId="19807" xr:uid="{E711BDA8-4A93-4C51-A217-D0DE2C4F1996}"/>
    <cellStyle name="Millares [0] 2 5 5 3 2 4" xfId="28671" xr:uid="{6345BE7E-BB01-4866-BD3F-EAAA23F15A2B}"/>
    <cellStyle name="Millares [0] 2 5 5 3 3" xfId="12651" xr:uid="{B03CD9EF-72D3-4834-89A8-40D8F3F0AFC6}"/>
    <cellStyle name="Millares [0] 2 5 5 3 3 2" xfId="22190" xr:uid="{8A564568-CEE3-4EEE-9EA7-5D92CC8F716C}"/>
    <cellStyle name="Millares [0] 2 5 5 3 3 3" xfId="30947" xr:uid="{33DC4002-7A8D-44EB-AA3E-9B0FD8F63C5D}"/>
    <cellStyle name="Millares [0] 2 5 5 3 4" xfId="17428" xr:uid="{5B5C9C63-E61D-4F93-8687-59C70044F178}"/>
    <cellStyle name="Millares [0] 2 5 5 3 5" xfId="26531" xr:uid="{439AC1C3-AA69-407B-9677-820C7886DC81}"/>
    <cellStyle name="Millares [0] 2 5 5 4" xfId="9067" xr:uid="{FBADDCF9-77A0-42A8-8155-245F27095815}"/>
    <cellStyle name="Millares [0] 2 5 5 4 2" xfId="13848" xr:uid="{42DB343B-C8B2-4D5B-A76D-E2ED82186F18}"/>
    <cellStyle name="Millares [0] 2 5 5 4 2 2" xfId="23382" xr:uid="{E6CE71BF-FE7B-4CF9-9737-44E3582A9AE8}"/>
    <cellStyle name="Millares [0] 2 5 5 4 2 3" xfId="32112" xr:uid="{62C8A926-08EA-498C-B990-A690987A474E}"/>
    <cellStyle name="Millares [0] 2 5 5 4 3" xfId="18617" xr:uid="{ECCCD3F8-7033-4245-8E65-AB94BD07CBA8}"/>
    <cellStyle name="Millares [0] 2 5 5 4 4" xfId="27596" xr:uid="{802D0301-1497-4013-8326-A7F5F9FDCAF9}"/>
    <cellStyle name="Millares [0] 2 5 5 5" xfId="11458" xr:uid="{DF656D30-54F8-4877-8627-A00513003722}"/>
    <cellStyle name="Millares [0] 2 5 5 5 2" xfId="20999" xr:uid="{FFAB6CF3-1112-4FA7-9A5E-6985E4F14F65}"/>
    <cellStyle name="Millares [0] 2 5 5 5 3" xfId="29844" xr:uid="{F6A41729-626C-4995-9E07-6B355693AC3E}"/>
    <cellStyle name="Millares [0] 2 5 5 6" xfId="16241" xr:uid="{CCC130BF-DCB2-4209-A210-D4907A8595D9}"/>
    <cellStyle name="Millares [0] 2 5 5 7" xfId="25672" xr:uid="{328FE6B1-1473-4B33-9B55-ECC7C68F0A94}"/>
    <cellStyle name="Millares [0] 2 5 6" xfId="6984" xr:uid="{52271E67-3F22-48D2-A850-DAD0BA263EFB}"/>
    <cellStyle name="Millares [0] 2 5 6 2" xfId="8171" xr:uid="{6503EE0D-C433-4C25-AD63-03A93234F151}"/>
    <cellStyle name="Millares [0] 2 5 6 2 2" xfId="10558" xr:uid="{408FD8A0-E775-4F0B-93ED-1E4442822AAB}"/>
    <cellStyle name="Millares [0] 2 5 6 2 2 2" xfId="15344" xr:uid="{03592AB4-4BEB-4B35-95E0-1B5F20458FCE}"/>
    <cellStyle name="Millares [0] 2 5 6 2 2 2 2" xfId="24871" xr:uid="{9FA9A250-A262-4C79-9F38-87793C2D0057}"/>
    <cellStyle name="Millares [0] 2 5 6 2 2 2 3" xfId="33599" xr:uid="{3C68E36E-EC79-47B6-A657-46943BC88BCE}"/>
    <cellStyle name="Millares [0] 2 5 6 2 2 3" xfId="20105" xr:uid="{1912533A-0F55-4294-BD97-20AA3E60B4D4}"/>
    <cellStyle name="Millares [0] 2 5 6 2 2 4" xfId="28967" xr:uid="{975F940F-B320-46D7-9F18-C80A2BB666EB}"/>
    <cellStyle name="Millares [0] 2 5 6 2 3" xfId="12949" xr:uid="{7A509E4A-8670-4CC1-BEFB-D838041995AA}"/>
    <cellStyle name="Millares [0] 2 5 6 2 3 2" xfId="22488" xr:uid="{5CF22187-3BCD-4E9A-9017-02DABD8DFAAB}"/>
    <cellStyle name="Millares [0] 2 5 6 2 3 3" xfId="31243" xr:uid="{331CB780-11D8-464B-B7B3-14CAB9157109}"/>
    <cellStyle name="Millares [0] 2 5 6 2 4" xfId="17726" xr:uid="{FBE709B1-5C32-4B88-BBAD-101AC6902E93}"/>
    <cellStyle name="Millares [0] 2 5 6 2 5" xfId="26779" xr:uid="{05600198-202B-4382-BDDE-868EFC8D0F27}"/>
    <cellStyle name="Millares [0] 2 5 6 3" xfId="9364" xr:uid="{DF964164-2E29-4543-92E6-D2C1BDFE3740}"/>
    <cellStyle name="Millares [0] 2 5 6 3 2" xfId="14146" xr:uid="{20991B7D-02BB-4D96-A5C4-888C5E86B564}"/>
    <cellStyle name="Millares [0] 2 5 6 3 2 2" xfId="23680" xr:uid="{47934B53-B952-4AB3-9D26-92D67EDE5CF4}"/>
    <cellStyle name="Millares [0] 2 5 6 3 2 3" xfId="32410" xr:uid="{88A346F8-48F6-4B64-BD65-BF437F978B82}"/>
    <cellStyle name="Millares [0] 2 5 6 3 3" xfId="18915" xr:uid="{65B5F4DE-2F90-4A03-8D02-57A2901E4431}"/>
    <cellStyle name="Millares [0] 2 5 6 3 4" xfId="27844" xr:uid="{98852F51-25A2-4EB3-8F94-B278D8143D81}"/>
    <cellStyle name="Millares [0] 2 5 6 4" xfId="11755" xr:uid="{D32C7753-B081-4889-8830-7492141C7271}"/>
    <cellStyle name="Millares [0] 2 5 6 4 2" xfId="21297" xr:uid="{3C60BA37-16AD-4822-9826-7E9815414368}"/>
    <cellStyle name="Millares [0] 2 5 6 4 3" xfId="30121" xr:uid="{CEC1DCDB-C430-46AE-BE92-5A8F463D93A7}"/>
    <cellStyle name="Millares [0] 2 5 6 5" xfId="16539" xr:uid="{1DD1B4A5-AFF5-4BBF-98C8-610F52E56CCB}"/>
    <cellStyle name="Millares [0] 2 5 6 6" xfId="25874" xr:uid="{E377B1B3-C91F-4663-B315-55CE6C0580ED}"/>
    <cellStyle name="Millares [0] 2 5 7" xfId="7574" xr:uid="{BA2ED91A-C295-48B3-A018-F4C0513BCA68}"/>
    <cellStyle name="Millares [0] 2 5 7 2" xfId="9958" xr:uid="{2C9EB7C3-5FD5-4D88-AAAA-B9F45C166F55}"/>
    <cellStyle name="Millares [0] 2 5 7 2 2" xfId="14743" xr:uid="{AECCE52D-FD8E-408D-A247-489B3C106E68}"/>
    <cellStyle name="Millares [0] 2 5 7 2 2 2" xfId="24276" xr:uid="{55F653AD-246D-4DFA-B12E-A623B3047975}"/>
    <cellStyle name="Millares [0] 2 5 7 2 2 3" xfId="33004" xr:uid="{EE0B892A-6B86-4BBB-B29D-36C4AC0FAFCC}"/>
    <cellStyle name="Millares [0] 2 5 7 2 3" xfId="19511" xr:uid="{F630052C-76D2-4D4D-918F-BB3996261176}"/>
    <cellStyle name="Millares [0] 2 5 7 2 4" xfId="28395" xr:uid="{C30219E8-28C7-48C1-B6AA-3E1852334F1D}"/>
    <cellStyle name="Millares [0] 2 5 7 3" xfId="12349" xr:uid="{9F821BC9-7835-41C8-90FD-FCA9EE262A5C}"/>
    <cellStyle name="Millares [0] 2 5 7 3 2" xfId="21893" xr:uid="{4564C639-ACC1-45C4-9411-CFBC5CDC3570}"/>
    <cellStyle name="Millares [0] 2 5 7 3 3" xfId="30670" xr:uid="{E89A776F-B29C-41F4-9070-6D648E6CF369}"/>
    <cellStyle name="Millares [0] 2 5 7 4" xfId="17133" xr:uid="{82A3EC70-8670-44F8-AE40-BD9F62DF1001}"/>
    <cellStyle name="Millares [0] 2 5 7 5" xfId="26325" xr:uid="{6783D97F-2A54-4AD8-996E-482E356FBC3E}"/>
    <cellStyle name="Millares [0] 2 5 8" xfId="8764" xr:uid="{5719A8EA-631C-4CA0-A313-18AFE655EFD3}"/>
    <cellStyle name="Millares [0] 2 5 8 2" xfId="13545" xr:uid="{3DC85B7D-F767-465A-9B90-352E459140EC}"/>
    <cellStyle name="Millares [0] 2 5 8 2 2" xfId="23085" xr:uid="{512B5424-5CAF-4D40-A386-28167ECACE8D}"/>
    <cellStyle name="Millares [0] 2 5 8 2 3" xfId="31832" xr:uid="{9C1C0D1A-A399-4364-A880-29D38F30857D}"/>
    <cellStyle name="Millares [0] 2 5 8 3" xfId="18321" xr:uid="{9B6C493B-D5F8-4DD2-A89E-92C317FC66F9}"/>
    <cellStyle name="Millares [0] 2 5 8 4" xfId="27335" xr:uid="{246DC225-D987-4EB1-9956-1E4C572C1CCD}"/>
    <cellStyle name="Millares [0] 2 5 9" xfId="11155" xr:uid="{15C05B4D-2115-476A-B269-D931420C1906}"/>
    <cellStyle name="Millares [0] 2 5 9 2" xfId="20703" xr:uid="{80DE011F-2933-43D5-9759-F0B81491885E}"/>
    <cellStyle name="Millares [0] 2 5 9 3" xfId="29560" xr:uid="{7E591D2C-9344-4E01-921E-768AD66117D0}"/>
    <cellStyle name="Millares [0] 2 6" xfId="6442" xr:uid="{3C150DC9-FBDB-4AD5-AEB8-DA9AFCB39294}"/>
    <cellStyle name="Millares [0] 2 6 10" xfId="25484" xr:uid="{C93C159E-2917-4906-BA33-6FB4519C1F24}"/>
    <cellStyle name="Millares [0] 2 6 2" xfId="6503" xr:uid="{A02D48AF-526F-4C47-89C5-FBA60CA98672}"/>
    <cellStyle name="Millares [0] 2 6 2 2" xfId="6639" xr:uid="{DA62193A-4BE3-4B6F-AF11-92C23851776F}"/>
    <cellStyle name="Millares [0] 2 6 2 2 2" xfId="6928" xr:uid="{3BC6C965-7FC4-4BC9-9D77-CF070008A89C}"/>
    <cellStyle name="Millares [0] 2 6 2 2 2 2" xfId="7516" xr:uid="{02D49111-75BF-4A54-B175-E4E87DE1322D}"/>
    <cellStyle name="Millares [0] 2 6 2 2 2 2 2" xfId="8705" xr:uid="{A23F8186-7329-43DD-851D-3E14700642CC}"/>
    <cellStyle name="Millares [0] 2 6 2 2 2 2 2 2" xfId="11092" xr:uid="{661978E0-1CCE-4F9D-B8BE-589DA6E67569}"/>
    <cellStyle name="Millares [0] 2 6 2 2 2 2 2 2 2" xfId="15880" xr:uid="{6D8D09BE-E91C-454C-A974-9D2B6A113568}"/>
    <cellStyle name="Millares [0] 2 6 2 2 2 2 2 2 2 2" xfId="25407" xr:uid="{9D843089-CFCF-4902-A136-69A270F1777B}"/>
    <cellStyle name="Millares [0] 2 6 2 2 2 2 2 2 2 3" xfId="34135" xr:uid="{ECFABBB7-12CF-43E9-AE36-43F93C9ADFCA}"/>
    <cellStyle name="Millares [0] 2 6 2 2 2 2 2 2 3" xfId="20641" xr:uid="{FE15F9E9-C827-4BFE-99CC-899CF4D4EE8C}"/>
    <cellStyle name="Millares [0] 2 6 2 2 2 2 2 2 4" xfId="29499" xr:uid="{709D5832-53CC-490D-983A-F2110C93DFDE}"/>
    <cellStyle name="Millares [0] 2 6 2 2 2 2 2 3" xfId="13483" xr:uid="{53CCDB75-D470-4945-883D-1ED7EA71585E}"/>
    <cellStyle name="Millares [0] 2 6 2 2 2 2 2 3 2" xfId="23024" xr:uid="{CA7A9A3A-5972-4434-9445-2ED1EE41A942}"/>
    <cellStyle name="Millares [0] 2 6 2 2 2 2 2 3 3" xfId="31775" xr:uid="{1E8EEB93-0454-4E70-925E-1610C0D65A84}"/>
    <cellStyle name="Millares [0] 2 6 2 2 2 2 2 4" xfId="18260" xr:uid="{23AFC9A3-F94B-4616-AD73-2A8E616B529E}"/>
    <cellStyle name="Millares [0] 2 6 2 2 2 2 2 5" xfId="27274" xr:uid="{D8CF8FA9-A37B-48F7-80CE-D3E94C745E87}"/>
    <cellStyle name="Millares [0] 2 6 2 2 2 2 3" xfId="9898" xr:uid="{253EFF4E-B091-4F13-87ED-0FF5B552AE51}"/>
    <cellStyle name="Millares [0] 2 6 2 2 2 2 3 2" xfId="14682" xr:uid="{A8671155-BFB2-48CD-92A0-9B76EE2FF160}"/>
    <cellStyle name="Millares [0] 2 6 2 2 2 2 3 2 2" xfId="24216" xr:uid="{90F0AE55-D36A-4A7D-A628-824C86E23B27}"/>
    <cellStyle name="Millares [0] 2 6 2 2 2 2 3 2 3" xfId="32946" xr:uid="{57E8A6CE-65D9-4E8E-9FA8-2DF028C47908}"/>
    <cellStyle name="Millares [0] 2 6 2 2 2 2 3 3" xfId="19451" xr:uid="{8ABE6694-97F0-47FB-9D46-8DAD1C50DF93}"/>
    <cellStyle name="Millares [0] 2 6 2 2 2 2 3 4" xfId="28339" xr:uid="{04ED1E5A-2CB3-4F5E-9B17-A9B5E2BDFFC5}"/>
    <cellStyle name="Millares [0] 2 6 2 2 2 2 4" xfId="12289" xr:uid="{DB107E36-58E7-4F8F-8F76-D5BD030899E6}"/>
    <cellStyle name="Millares [0] 2 6 2 2 2 2 4 2" xfId="21833" xr:uid="{28725577-1A44-4E27-834C-54A8B90AB870}"/>
    <cellStyle name="Millares [0] 2 6 2 2 2 2 4 3" xfId="30616" xr:uid="{D6F5A416-B1F4-41D6-A8AE-966E29FD2F32}"/>
    <cellStyle name="Millares [0] 2 6 2 2 2 2 5" xfId="17073" xr:uid="{E8E467B8-EBC9-42AC-9979-1C933BF99E38}"/>
    <cellStyle name="Millares [0] 2 6 2 2 2 2 6" xfId="26269" xr:uid="{2880EDAC-F8FB-40B4-888D-08F072834CE3}"/>
    <cellStyle name="Millares [0] 2 6 2 2 2 3" xfId="8113" xr:uid="{53D6A7B3-FD30-4AAB-AE83-3F651330AF14}"/>
    <cellStyle name="Millares [0] 2 6 2 2 2 3 2" xfId="10499" xr:uid="{9D9DB1CB-B6EC-4CA5-9D42-A5CDCB2C7523}"/>
    <cellStyle name="Millares [0] 2 6 2 2 2 3 2 2" xfId="15285" xr:uid="{3D565626-FAE5-4331-BEE6-1A5CA36CBD58}"/>
    <cellStyle name="Millares [0] 2 6 2 2 2 3 2 2 2" xfId="24812" xr:uid="{61E53E17-92C9-4681-90D2-C8A498C049C7}"/>
    <cellStyle name="Millares [0] 2 6 2 2 2 3 2 2 3" xfId="33540" xr:uid="{9ADBE10F-EF7E-40DE-8B2F-5D599A5EA81E}"/>
    <cellStyle name="Millares [0] 2 6 2 2 2 3 2 3" xfId="20046" xr:uid="{B91AFFA3-D56E-4C2E-8B08-FC95E564CAA5}"/>
    <cellStyle name="Millares [0] 2 6 2 2 2 3 2 4" xfId="28910" xr:uid="{5A46E70E-C1EB-426E-AC78-348FF1D7298C}"/>
    <cellStyle name="Millares [0] 2 6 2 2 2 3 3" xfId="12890" xr:uid="{653FD530-5849-4F4F-BE34-708C63BCD558}"/>
    <cellStyle name="Millares [0] 2 6 2 2 2 3 3 2" xfId="22429" xr:uid="{27CD18AF-8325-466E-8766-3DF4BC40652E}"/>
    <cellStyle name="Millares [0] 2 6 2 2 2 3 3 3" xfId="31186" xr:uid="{22B3C918-40A1-4FFA-9620-7EEE6161AA1B}"/>
    <cellStyle name="Millares [0] 2 6 2 2 2 3 4" xfId="17667" xr:uid="{CE8EF91C-4259-429E-B9F5-EDDADFEDFB1B}"/>
    <cellStyle name="Millares [0] 2 6 2 2 2 3 5" xfId="26726" xr:uid="{B4E430C0-C109-4F89-975F-DC8AB8E4C6AD}"/>
    <cellStyle name="Millares [0] 2 6 2 2 2 4" xfId="9306" xr:uid="{42D81A72-5CFD-472F-9822-BC8200067C6B}"/>
    <cellStyle name="Millares [0] 2 6 2 2 2 4 2" xfId="14087" xr:uid="{D759AB2C-144E-49A0-B8AE-AB480DE9A551}"/>
    <cellStyle name="Millares [0] 2 6 2 2 2 4 2 2" xfId="23621" xr:uid="{278EE939-3106-477D-9977-82508DF084DD}"/>
    <cellStyle name="Millares [0] 2 6 2 2 2 4 2 3" xfId="32351" xr:uid="{17572E3F-13B7-4D2C-B08F-1C618093FEC5}"/>
    <cellStyle name="Millares [0] 2 6 2 2 2 4 3" xfId="18856" xr:uid="{17593702-268C-4018-9D60-88F77E1ADE3A}"/>
    <cellStyle name="Millares [0] 2 6 2 2 2 4 4" xfId="27791" xr:uid="{9D431D41-B2AA-461C-9EEF-F51E8F0D64BC}"/>
    <cellStyle name="Millares [0] 2 6 2 2 2 5" xfId="11697" xr:uid="{52289079-122E-4F31-AD13-A76EA3FC9538}"/>
    <cellStyle name="Millares [0] 2 6 2 2 2 5 2" xfId="21238" xr:uid="{86DA1EE3-3BAE-4F75-AB10-C976924D6CED}"/>
    <cellStyle name="Millares [0] 2 6 2 2 2 5 3" xfId="30068" xr:uid="{298BDE23-E83C-4222-BCBE-B90D82784A06}"/>
    <cellStyle name="Millares [0] 2 6 2 2 2 6" xfId="16480" xr:uid="{6C88965A-A2F1-4061-A171-E80FCBE5D56F}"/>
    <cellStyle name="Millares [0] 2 6 2 2 2 7" xfId="25832" xr:uid="{77BA06FD-8089-48A3-B3F4-B7F40430A417}"/>
    <cellStyle name="Millares [0] 2 6 2 2 3" xfId="7220" xr:uid="{C6688A5A-3079-40B3-8881-F1368BCAAB35}"/>
    <cellStyle name="Millares [0] 2 6 2 2 3 2" xfId="8409" xr:uid="{331B6DA2-364B-4DC7-A2EC-137E490FA567}"/>
    <cellStyle name="Millares [0] 2 6 2 2 3 2 2" xfId="10796" xr:uid="{11220AC5-CDAA-401C-9C6C-E98C93A494D8}"/>
    <cellStyle name="Millares [0] 2 6 2 2 3 2 2 2" xfId="15583" xr:uid="{9EAC0A7C-BE7A-44C1-B937-11B1E007202A}"/>
    <cellStyle name="Millares [0] 2 6 2 2 3 2 2 2 2" xfId="25110" xr:uid="{F231AD9F-1BBE-492F-BAF4-7DDD2C453D71}"/>
    <cellStyle name="Millares [0] 2 6 2 2 3 2 2 2 3" xfId="33838" xr:uid="{D5B3643A-8080-406C-A6E5-557976E5FD94}"/>
    <cellStyle name="Millares [0] 2 6 2 2 3 2 2 3" xfId="20344" xr:uid="{75C9106F-CDD5-4FC3-A69E-2A3F5BAD72FF}"/>
    <cellStyle name="Millares [0] 2 6 2 2 3 2 2 4" xfId="29202" xr:uid="{061B22E8-133B-401C-99AD-746121CC6E75}"/>
    <cellStyle name="Millares [0] 2 6 2 2 3 2 3" xfId="13187" xr:uid="{6E57F98D-CAE6-4335-9FB2-C467DFBFA93F}"/>
    <cellStyle name="Millares [0] 2 6 2 2 3 2 3 2" xfId="22727" xr:uid="{C63012B5-C4D5-4ADC-A868-8EB0DFDCE9A0}"/>
    <cellStyle name="Millares [0] 2 6 2 2 3 2 3 3" xfId="31478" xr:uid="{B73EEF2D-5E93-493F-AB19-2A70652AC099}"/>
    <cellStyle name="Millares [0] 2 6 2 2 3 2 4" xfId="17964" xr:uid="{054AA214-D1DB-4226-802C-A0B1C7953F0C}"/>
    <cellStyle name="Millares [0] 2 6 2 2 3 2 5" xfId="26997" xr:uid="{1E9FAEA5-8F1D-4084-AB81-C3C7D30B9CD2}"/>
    <cellStyle name="Millares [0] 2 6 2 2 3 3" xfId="9602" xr:uid="{576B2C1B-E017-421D-97DD-CC9A170CD4BF}"/>
    <cellStyle name="Millares [0] 2 6 2 2 3 3 2" xfId="14385" xr:uid="{9D4D304B-1BD3-4DFE-8C35-8BA1DA6653CC}"/>
    <cellStyle name="Millares [0] 2 6 2 2 3 3 2 2" xfId="23919" xr:uid="{46AC9F64-9528-48DA-889B-D7DBB5ACC715}"/>
    <cellStyle name="Millares [0] 2 6 2 2 3 3 2 3" xfId="32649" xr:uid="{C1D25910-A935-45F8-91FA-B85BA0297E7B}"/>
    <cellStyle name="Millares [0] 2 6 2 2 3 3 3" xfId="19154" xr:uid="{16966663-4310-4A84-B8F5-13247D5A95EE}"/>
    <cellStyle name="Millares [0] 2 6 2 2 3 3 4" xfId="28062" xr:uid="{F105DC08-5B49-4081-90CC-DE848FA49387}"/>
    <cellStyle name="Millares [0] 2 6 2 2 3 4" xfId="11993" xr:uid="{754ABC5A-1829-40B4-A091-F51C9B549CEC}"/>
    <cellStyle name="Millares [0] 2 6 2 2 3 4 2" xfId="21536" xr:uid="{D13EC75B-648F-4E2D-9124-E243859F2672}"/>
    <cellStyle name="Millares [0] 2 6 2 2 3 4 3" xfId="30339" xr:uid="{1DB81644-51EA-4552-BCC7-6B34159D1E8C}"/>
    <cellStyle name="Millares [0] 2 6 2 2 3 5" xfId="16777" xr:uid="{6A7B5342-8BF8-486B-9DDF-F0503F15C334}"/>
    <cellStyle name="Millares [0] 2 6 2 2 3 6" xfId="26035" xr:uid="{FB4AD9C7-A359-40A8-A656-B677E41C1C18}"/>
    <cellStyle name="Millares [0] 2 6 2 2 4" xfId="7816" xr:uid="{6D039A95-1AD1-4A67-93B8-B2EB75668FEB}"/>
    <cellStyle name="Millares [0] 2 6 2 2 4 2" xfId="10202" xr:uid="{7AF9DAFB-BEDA-461F-BA31-0E10E9ED258E}"/>
    <cellStyle name="Millares [0] 2 6 2 2 4 2 2" xfId="14987" xr:uid="{4CD3E669-9383-426B-8963-AF5524B2A91B}"/>
    <cellStyle name="Millares [0] 2 6 2 2 4 2 2 2" xfId="24515" xr:uid="{1556F862-2288-4E82-A835-127353F79023}"/>
    <cellStyle name="Millares [0] 2 6 2 2 4 2 2 3" xfId="33243" xr:uid="{E066E31B-0C64-4E70-A6AA-9BAC255E9D1D}"/>
    <cellStyle name="Millares [0] 2 6 2 2 4 2 3" xfId="19749" xr:uid="{45D4EBE9-CF26-4EDD-9651-BEA3B5A7049A}"/>
    <cellStyle name="Millares [0] 2 6 2 2 4 2 4" xfId="28613" xr:uid="{CA74494B-E1E5-4BDF-993B-6FC7A93BD471}"/>
    <cellStyle name="Millares [0] 2 6 2 2 4 3" xfId="12593" xr:uid="{A625887E-B72D-492C-B70C-2FFE49D151F2}"/>
    <cellStyle name="Millares [0] 2 6 2 2 4 3 2" xfId="22132" xr:uid="{77D3B17C-2F72-4C4F-8F9A-E62765C497AF}"/>
    <cellStyle name="Millares [0] 2 6 2 2 4 3 3" xfId="30889" xr:uid="{56665F31-DE03-432B-BC62-7182B64CA9AA}"/>
    <cellStyle name="Millares [0] 2 6 2 2 4 4" xfId="17371" xr:uid="{C9809D6C-C945-4189-A1A8-260D40EF477B}"/>
    <cellStyle name="Millares [0] 2 6 2 2 4 5" xfId="26492" xr:uid="{64D75C06-BC15-4E13-8058-DC058705A067}"/>
    <cellStyle name="Millares [0] 2 6 2 2 5" xfId="9008" xr:uid="{3A81146D-A11E-4A59-93DB-EDE418C2BEDF}"/>
    <cellStyle name="Millares [0] 2 6 2 2 5 2" xfId="13789" xr:uid="{7C5D272F-0F95-4BFB-8674-6BB8D609398A}"/>
    <cellStyle name="Millares [0] 2 6 2 2 5 2 2" xfId="23324" xr:uid="{48F95566-D478-4B8D-9153-0D4B85B70FA4}"/>
    <cellStyle name="Millares [0] 2 6 2 2 5 2 3" xfId="32055" xr:uid="{5426947E-BEE9-460A-8F60-A96B8AE82DD4}"/>
    <cellStyle name="Millares [0] 2 6 2 2 5 3" xfId="18559" xr:uid="{6B40235B-FDA1-4C52-AC38-525DEAE8BC66}"/>
    <cellStyle name="Millares [0] 2 6 2 2 5 4" xfId="27546" xr:uid="{E5968386-E247-4B59-ADF1-DEE47C81E7F6}"/>
    <cellStyle name="Millares [0] 2 6 2 2 6" xfId="11400" xr:uid="{5B9C1E0D-360D-4B83-B97F-51FF677C49A8}"/>
    <cellStyle name="Millares [0] 2 6 2 2 6 2" xfId="20942" xr:uid="{2E2C9D27-9C09-400D-9C61-5E43DAD65124}"/>
    <cellStyle name="Millares [0] 2 6 2 2 6 3" xfId="29792" xr:uid="{A8071D4D-764A-492F-A5FB-1861DF5DE920}"/>
    <cellStyle name="Millares [0] 2 6 2 2 7" xfId="16183" xr:uid="{EFDDFB6A-FDDB-4BE1-ACB0-E2ACEF951720}"/>
    <cellStyle name="Millares [0] 2 6 2 2 8" xfId="25636" xr:uid="{E183EBDB-3978-4EE8-AF49-8D713454877C}"/>
    <cellStyle name="Millares [0] 2 6 2 3" xfId="6782" xr:uid="{949D93D8-1456-459C-AEAB-9DF91A8EBCC3}"/>
    <cellStyle name="Millares [0] 2 6 2 3 2" xfId="7368" xr:uid="{9D21AEB8-0132-4B9F-9FE7-2B9B45FC1B0D}"/>
    <cellStyle name="Millares [0] 2 6 2 3 2 2" xfId="8557" xr:uid="{5E8D0F74-ABD1-4A92-B3AD-BF8F7BAF5583}"/>
    <cellStyle name="Millares [0] 2 6 2 3 2 2 2" xfId="10944" xr:uid="{CCC5AA04-F18B-4C12-9573-D2B21F93F7D0}"/>
    <cellStyle name="Millares [0] 2 6 2 3 2 2 2 2" xfId="15732" xr:uid="{D6BEB2C0-0D3D-4176-A809-46DB8E4AAA89}"/>
    <cellStyle name="Millares [0] 2 6 2 3 2 2 2 2 2" xfId="25259" xr:uid="{0664CEF8-16C1-4033-8478-2F3FEABF5AEF}"/>
    <cellStyle name="Millares [0] 2 6 2 3 2 2 2 2 3" xfId="33987" xr:uid="{66ADD5B1-0A3A-467A-8120-47CEC4C300FF}"/>
    <cellStyle name="Millares [0] 2 6 2 3 2 2 2 3" xfId="20493" xr:uid="{6EBA8640-6AF4-4B0C-A881-5CD1D8A5E58D}"/>
    <cellStyle name="Millares [0] 2 6 2 3 2 2 2 4" xfId="29351" xr:uid="{A9847EE8-F2B0-4FF3-B728-2A9AA4BCF15A}"/>
    <cellStyle name="Millares [0] 2 6 2 3 2 2 3" xfId="13335" xr:uid="{74022B97-4B06-4AB1-8963-7449F41B1A08}"/>
    <cellStyle name="Millares [0] 2 6 2 3 2 2 3 2" xfId="22876" xr:uid="{A95BC813-D177-4421-A77D-18275A114E31}"/>
    <cellStyle name="Millares [0] 2 6 2 3 2 2 3 3" xfId="31627" xr:uid="{50068E85-9E96-4340-BB7B-0AD5DE3AF8F4}"/>
    <cellStyle name="Millares [0] 2 6 2 3 2 2 4" xfId="18112" xr:uid="{738CF970-67A0-4365-B09B-61A5B88F194B}"/>
    <cellStyle name="Millares [0] 2 6 2 3 2 2 5" xfId="27127" xr:uid="{87FF47B4-F197-4D48-8E60-6867EBBE8F4E}"/>
    <cellStyle name="Millares [0] 2 6 2 3 2 3" xfId="9750" xr:uid="{FDD724E4-C916-4E97-B333-07A775832A36}"/>
    <cellStyle name="Millares [0] 2 6 2 3 2 3 2" xfId="14534" xr:uid="{A31EB06E-0568-4EBC-9BDC-116EF07BB815}"/>
    <cellStyle name="Millares [0] 2 6 2 3 2 3 2 2" xfId="24068" xr:uid="{26B48753-793A-4FD5-B701-929EBE9873EE}"/>
    <cellStyle name="Millares [0] 2 6 2 3 2 3 2 3" xfId="32798" xr:uid="{8DC609BA-42E6-4D42-ADD8-B11FF0A88F80}"/>
    <cellStyle name="Millares [0] 2 6 2 3 2 3 3" xfId="19303" xr:uid="{7DB3FB11-928F-4F87-ADC6-8EA2CD17474C}"/>
    <cellStyle name="Millares [0] 2 6 2 3 2 3 4" xfId="28192" xr:uid="{CF8118E9-F332-481A-8DE4-2FA946C9A72D}"/>
    <cellStyle name="Millares [0] 2 6 2 3 2 4" xfId="12141" xr:uid="{FBDD470B-7287-4902-82B7-60A6AFFCD421}"/>
    <cellStyle name="Millares [0] 2 6 2 3 2 4 2" xfId="21685" xr:uid="{CBC04172-835D-4E71-BADB-0E24F43E3CCE}"/>
    <cellStyle name="Millares [0] 2 6 2 3 2 4 3" xfId="30469" xr:uid="{4C3EE4C7-A1BA-4734-8ED0-CD7A5E687B40}"/>
    <cellStyle name="Millares [0] 2 6 2 3 2 5" xfId="16925" xr:uid="{D03EDBB3-40C6-4136-8130-F4F69C0961DE}"/>
    <cellStyle name="Millares [0] 2 6 2 3 2 6" xfId="26144" xr:uid="{779E3C9B-581A-4ADF-A971-F8CF0A253534}"/>
    <cellStyle name="Millares [0] 2 6 2 3 3" xfId="7965" xr:uid="{5D77900B-C0F8-4DB6-99EF-A4061ABD0579}"/>
    <cellStyle name="Millares [0] 2 6 2 3 3 2" xfId="10351" xr:uid="{0BEB886B-84E8-4A51-94EC-9F405916E81A}"/>
    <cellStyle name="Millares [0] 2 6 2 3 3 2 2" xfId="15137" xr:uid="{70370B7B-1DB7-48B9-8A6B-926B85633336}"/>
    <cellStyle name="Millares [0] 2 6 2 3 3 2 2 2" xfId="24664" xr:uid="{BE17C251-CA55-4337-8916-E8B6984A6076}"/>
    <cellStyle name="Millares [0] 2 6 2 3 3 2 2 3" xfId="33392" xr:uid="{8B2E6577-F51E-4E03-A9B5-C55D2360204B}"/>
    <cellStyle name="Millares [0] 2 6 2 3 3 2 3" xfId="19898" xr:uid="{DA5461FB-E200-42DF-A0BB-74D1B8805692}"/>
    <cellStyle name="Millares [0] 2 6 2 3 3 2 4" xfId="28762" xr:uid="{96BE400E-ED45-45E1-A908-6719E8DB697F}"/>
    <cellStyle name="Millares [0] 2 6 2 3 3 3" xfId="12742" xr:uid="{8F71D80B-0D10-479F-B3A1-6A869F192BEB}"/>
    <cellStyle name="Millares [0] 2 6 2 3 3 3 2" xfId="22281" xr:uid="{1CFCB9AE-7FAB-404F-BAB3-28A0811F68B5}"/>
    <cellStyle name="Millares [0] 2 6 2 3 3 3 3" xfId="31038" xr:uid="{A457898F-6B9A-492A-8129-F642079C4760}"/>
    <cellStyle name="Millares [0] 2 6 2 3 3 4" xfId="17519" xr:uid="{71B0608B-1942-4E72-8F83-E21B6576C919}"/>
    <cellStyle name="Millares [0] 2 6 2 3 3 5" xfId="26601" xr:uid="{77628B9B-4E23-4E66-826E-080F45674F03}"/>
    <cellStyle name="Millares [0] 2 6 2 3 4" xfId="9158" xr:uid="{387A74DC-308E-4F2F-983F-690CBD9E9370}"/>
    <cellStyle name="Millares [0] 2 6 2 3 4 2" xfId="13939" xr:uid="{CD4BB3DD-BD9D-43BA-A084-20FAF99406C1}"/>
    <cellStyle name="Millares [0] 2 6 2 3 4 2 2" xfId="23473" xr:uid="{4C3962E5-D7EE-43D3-B5E3-CD504E67CD18}"/>
    <cellStyle name="Millares [0] 2 6 2 3 4 2 3" xfId="32203" xr:uid="{BA34566F-F289-4ED4-9606-4A34EF2915AD}"/>
    <cellStyle name="Millares [0] 2 6 2 3 4 3" xfId="18708" xr:uid="{27E5F0FB-1ED0-4E54-9535-81A68C83989F}"/>
    <cellStyle name="Millares [0] 2 6 2 3 4 4" xfId="27666" xr:uid="{C651B972-3F77-4D1D-A91E-E8183D80EB67}"/>
    <cellStyle name="Millares [0] 2 6 2 3 5" xfId="11549" xr:uid="{3C8040FB-1465-40F8-85AF-41F3BCC1E601}"/>
    <cellStyle name="Millares [0] 2 6 2 3 5 2" xfId="21090" xr:uid="{966AC148-126A-4CC5-88CE-DB939FF4FB4E}"/>
    <cellStyle name="Millares [0] 2 6 2 3 5 3" xfId="29921" xr:uid="{1DF951C1-0532-4E6A-9907-0351DC1B8FF2}"/>
    <cellStyle name="Millares [0] 2 6 2 3 6" xfId="16332" xr:uid="{D987BD88-B1B2-499B-846B-BE70F30B4B68}"/>
    <cellStyle name="Millares [0] 2 6 2 3 7" xfId="25731" xr:uid="{50E05739-B32F-40B1-BC6B-D980E13BCCE1}"/>
    <cellStyle name="Millares [0] 2 6 2 4" xfId="7075" xr:uid="{5A0CCC11-E87B-476B-9E65-167697C47ACA}"/>
    <cellStyle name="Millares [0] 2 6 2 4 2" xfId="8262" xr:uid="{F235E05B-87BB-4DEA-8369-741DCC095CA5}"/>
    <cellStyle name="Millares [0] 2 6 2 4 2 2" xfId="10649" xr:uid="{E261FC11-9A49-494D-BD60-DACC32C2677B}"/>
    <cellStyle name="Millares [0] 2 6 2 4 2 2 2" xfId="15435" xr:uid="{DC4FE414-80F6-4719-B503-FA88F75B66BF}"/>
    <cellStyle name="Millares [0] 2 6 2 4 2 2 2 2" xfId="24962" xr:uid="{5D1EEDB5-0284-41B1-B06F-14584F2E7FBA}"/>
    <cellStyle name="Millares [0] 2 6 2 4 2 2 2 3" xfId="33690" xr:uid="{40F421DA-E96D-4430-858F-1287ABF82866}"/>
    <cellStyle name="Millares [0] 2 6 2 4 2 2 3" xfId="20196" xr:uid="{BFF202BD-9666-4BEB-BC00-DCC97FED55FE}"/>
    <cellStyle name="Millares [0] 2 6 2 4 2 2 4" xfId="29054" xr:uid="{2BF7C322-CC96-445D-88BE-FFED14FA9A24}"/>
    <cellStyle name="Millares [0] 2 6 2 4 2 3" xfId="13040" xr:uid="{6FAC826D-7FD2-462A-B7BF-7FD4034912D0}"/>
    <cellStyle name="Millares [0] 2 6 2 4 2 3 2" xfId="22579" xr:uid="{DC7F6C72-BE5E-4F1A-81D4-AE7B3FFC0121}"/>
    <cellStyle name="Millares [0] 2 6 2 4 2 3 3" xfId="31330" xr:uid="{86255D84-9983-4206-971D-162BC59D7E76}"/>
    <cellStyle name="Millares [0] 2 6 2 4 2 4" xfId="17817" xr:uid="{482FEDAD-4779-4387-940B-08165ACA43AC}"/>
    <cellStyle name="Millares [0] 2 6 2 4 2 5" xfId="26849" xr:uid="{E58D8201-4CE1-408F-89DB-3F9D64917A54}"/>
    <cellStyle name="Millares [0] 2 6 2 4 3" xfId="9455" xr:uid="{EB00A627-7F92-448F-9A83-BE2BD70C9BA1}"/>
    <cellStyle name="Millares [0] 2 6 2 4 3 2" xfId="14237" xr:uid="{A110D457-9514-49D9-82C7-4016E345B28F}"/>
    <cellStyle name="Millares [0] 2 6 2 4 3 2 2" xfId="23771" xr:uid="{1952BFA1-8359-452F-B645-00079B3CF373}"/>
    <cellStyle name="Millares [0] 2 6 2 4 3 2 3" xfId="32501" xr:uid="{22E3E62F-4B07-44C7-9E59-5C4BE3870A5F}"/>
    <cellStyle name="Millares [0] 2 6 2 4 3 3" xfId="19006" xr:uid="{7BDBC6BA-3593-4BFA-8569-2EE72270F00F}"/>
    <cellStyle name="Millares [0] 2 6 2 4 3 4" xfId="27914" xr:uid="{3FAC4794-1ED4-4C1E-B063-E35002541738}"/>
    <cellStyle name="Millares [0] 2 6 2 4 4" xfId="11846" xr:uid="{1CFE8AFB-BFB4-48FC-B264-A16EFA532A4F}"/>
    <cellStyle name="Millares [0] 2 6 2 4 4 2" xfId="21388" xr:uid="{862273B0-2C36-49C7-8E11-1CC0134344E9}"/>
    <cellStyle name="Millares [0] 2 6 2 4 4 3" xfId="30191" xr:uid="{5D7347EB-7950-48D0-8B0B-B5AFDA4D6E64}"/>
    <cellStyle name="Millares [0] 2 6 2 4 5" xfId="16630" xr:uid="{62DA4818-2EDF-4F3A-A5C0-57AC79BF14C3}"/>
    <cellStyle name="Millares [0] 2 6 2 4 6" xfId="25933" xr:uid="{7C918031-A8F1-433D-8B68-DE1326F90556}"/>
    <cellStyle name="Millares [0] 2 6 2 5" xfId="7667" xr:uid="{6E1C2F40-54AE-4D6D-8543-95891AC7E4A5}"/>
    <cellStyle name="Millares [0] 2 6 2 5 2" xfId="10051" xr:uid="{13571563-BD03-4268-B996-BD8A280ADC44}"/>
    <cellStyle name="Millares [0] 2 6 2 5 2 2" xfId="14836" xr:uid="{0B78D01D-65E0-41AC-A755-FC3985318F22}"/>
    <cellStyle name="Millares [0] 2 6 2 5 2 2 2" xfId="24367" xr:uid="{C2088D4B-23F3-4B73-88C2-4423FF510278}"/>
    <cellStyle name="Millares [0] 2 6 2 5 2 2 3" xfId="33095" xr:uid="{E2A4CEF7-4D13-44A7-A3C9-C6C8F002CDE9}"/>
    <cellStyle name="Millares [0] 2 6 2 5 2 3" xfId="19602" xr:uid="{3A4629F6-A35C-41F2-A653-B8521178BFC4}"/>
    <cellStyle name="Millares [0] 2 6 2 5 2 4" xfId="28466" xr:uid="{F68E164C-B400-4937-B8E9-D85F9F270BD8}"/>
    <cellStyle name="Millares [0] 2 6 2 5 3" xfId="12442" xr:uid="{7CC30F23-22FA-498B-8E45-59810AA07DE6}"/>
    <cellStyle name="Millares [0] 2 6 2 5 3 2" xfId="21984" xr:uid="{9A3F4777-D6B8-4798-ABA2-BC2AC79A992C}"/>
    <cellStyle name="Millares [0] 2 6 2 5 3 3" xfId="30741" xr:uid="{EEE80EAA-E7F0-4F1B-B505-42C21D84298A}"/>
    <cellStyle name="Millares [0] 2 6 2 5 4" xfId="17224" xr:uid="{E55A8C7C-7252-4858-B07F-35C06FDEF128}"/>
    <cellStyle name="Millares [0] 2 6 2 5 5" xfId="26389" xr:uid="{18B0FEEC-27A8-496D-BB0B-BA18054C9170}"/>
    <cellStyle name="Millares [0] 2 6 2 6" xfId="8857" xr:uid="{64BFB7AF-AA13-4B61-B43A-5EBA388DFEBF}"/>
    <cellStyle name="Millares [0] 2 6 2 6 2" xfId="13638" xr:uid="{2728CFDE-C256-47C5-8910-8B66FE655039}"/>
    <cellStyle name="Millares [0] 2 6 2 6 2 2" xfId="23176" xr:uid="{A3490D52-AE98-418F-A5E6-6E1ABB290151}"/>
    <cellStyle name="Millares [0] 2 6 2 6 2 3" xfId="31907" xr:uid="{8680D75A-830F-4CF3-B67C-D009EC9B776A}"/>
    <cellStyle name="Millares [0] 2 6 2 6 3" xfId="18412" xr:uid="{2DC9532E-C419-473B-BFA5-E0141014FDED}"/>
    <cellStyle name="Millares [0] 2 6 2 6 4" xfId="27421" xr:uid="{959100E6-4983-4753-88FC-CFFB07B0D3C5}"/>
    <cellStyle name="Millares [0] 2 6 2 7" xfId="11248" xr:uid="{55852460-5B7D-4556-ACB2-E994E84CE9F8}"/>
    <cellStyle name="Millares [0] 2 6 2 7 2" xfId="20794" xr:uid="{4A29AF27-9424-4B85-B6AC-CB7D25342C57}"/>
    <cellStyle name="Millares [0] 2 6 2 7 3" xfId="29644" xr:uid="{CC52577C-9081-4C30-8F76-5F5E33E6AACB}"/>
    <cellStyle name="Millares [0] 2 6 2 8" xfId="16035" xr:uid="{0DBF7118-0E94-423D-BC22-B07CD3500FF6}"/>
    <cellStyle name="Millares [0] 2 6 2 9" xfId="25538" xr:uid="{49C64963-E94B-4627-8BDF-EDB7023D6D54}"/>
    <cellStyle name="Millares [0] 2 6 3" xfId="6567" xr:uid="{6E927D74-380C-43ED-8F1C-8F135C4CBCBB}"/>
    <cellStyle name="Millares [0] 2 6 3 2" xfId="6855" xr:uid="{AF3320AB-B4A5-4FA2-8F78-3CD9D65403DE}"/>
    <cellStyle name="Millares [0] 2 6 3 2 2" xfId="7443" xr:uid="{0A03E64F-09CA-4297-9AB8-4B593BC2B24A}"/>
    <cellStyle name="Millares [0] 2 6 3 2 2 2" xfId="8632" xr:uid="{A8A26DF7-501E-4984-A196-16BC6B58B3E7}"/>
    <cellStyle name="Millares [0] 2 6 3 2 2 2 2" xfId="11019" xr:uid="{21690CB0-F045-4614-97A7-1238841B1AE1}"/>
    <cellStyle name="Millares [0] 2 6 3 2 2 2 2 2" xfId="15807" xr:uid="{C34C0720-C955-4B68-AB7F-D47DAA43EED9}"/>
    <cellStyle name="Millares [0] 2 6 3 2 2 2 2 2 2" xfId="25334" xr:uid="{01E50107-E3CF-41B9-BA79-57613C4EBCDF}"/>
    <cellStyle name="Millares [0] 2 6 3 2 2 2 2 2 3" xfId="34062" xr:uid="{6EB7ED50-4838-408F-B36D-F0DB37978D00}"/>
    <cellStyle name="Millares [0] 2 6 3 2 2 2 2 3" xfId="20568" xr:uid="{ABD15275-54F1-457B-832D-F2FBACCBB610}"/>
    <cellStyle name="Millares [0] 2 6 3 2 2 2 2 4" xfId="29426" xr:uid="{30281B8B-C07D-4805-9C7E-ED1D8D7B88AC}"/>
    <cellStyle name="Millares [0] 2 6 3 2 2 2 3" xfId="13410" xr:uid="{6AE8A6B0-65E0-4F3F-82DB-8BE5B3611306}"/>
    <cellStyle name="Millares [0] 2 6 3 2 2 2 3 2" xfId="22951" xr:uid="{F94D06B3-36B9-4165-B54E-34D1C0CBC451}"/>
    <cellStyle name="Millares [0] 2 6 3 2 2 2 3 3" xfId="31702" xr:uid="{E354624E-3FC9-400F-9DDD-18D85F90C5AA}"/>
    <cellStyle name="Millares [0] 2 6 3 2 2 2 4" xfId="18187" xr:uid="{0F31EBB7-86D7-4210-B5D2-DC5DB5E98B7A}"/>
    <cellStyle name="Millares [0] 2 6 3 2 2 2 5" xfId="27201" xr:uid="{B221DF71-F0A0-4CFB-83FB-8F98ACC544AF}"/>
    <cellStyle name="Millares [0] 2 6 3 2 2 3" xfId="9825" xr:uid="{74CAA157-9F96-4303-BB85-4218C5D7D329}"/>
    <cellStyle name="Millares [0] 2 6 3 2 2 3 2" xfId="14609" xr:uid="{1C9C3EE6-7FE2-42BD-A77B-CA0CA312E219}"/>
    <cellStyle name="Millares [0] 2 6 3 2 2 3 2 2" xfId="24143" xr:uid="{92562BDA-F2A6-43F0-82FB-58501F4A8C44}"/>
    <cellStyle name="Millares [0] 2 6 3 2 2 3 2 3" xfId="32873" xr:uid="{B6812B08-1B6A-425D-B68C-F7D7E038C05D}"/>
    <cellStyle name="Millares [0] 2 6 3 2 2 3 3" xfId="19378" xr:uid="{42200269-E5D7-49FB-81A3-377734F751DB}"/>
    <cellStyle name="Millares [0] 2 6 3 2 2 3 4" xfId="28266" xr:uid="{FD715F28-F59A-40A6-A4B0-1B5DF302B885}"/>
    <cellStyle name="Millares [0] 2 6 3 2 2 4" xfId="12216" xr:uid="{2849DABF-6CA2-4099-A971-55A1087CC15C}"/>
    <cellStyle name="Millares [0] 2 6 3 2 2 4 2" xfId="21760" xr:uid="{93C10983-1C4F-4883-9299-3828E23E8137}"/>
    <cellStyle name="Millares [0] 2 6 3 2 2 4 3" xfId="30543" xr:uid="{BE53D4A2-5B89-4737-BB31-F14DC00D07A9}"/>
    <cellStyle name="Millares [0] 2 6 3 2 2 5" xfId="17000" xr:uid="{5E87B8A5-8BAC-4B0D-914F-F1732E7A099E}"/>
    <cellStyle name="Millares [0] 2 6 3 2 2 6" xfId="26207" xr:uid="{120F17B9-61F9-41E8-A1C3-C06B24918083}"/>
    <cellStyle name="Millares [0] 2 6 3 2 3" xfId="8040" xr:uid="{E27D952C-C499-4383-A651-5BD5965C9357}"/>
    <cellStyle name="Millares [0] 2 6 3 2 3 2" xfId="10426" xr:uid="{5BA1DB3C-825A-4162-AE47-AA08DA0B1C1F}"/>
    <cellStyle name="Millares [0] 2 6 3 2 3 2 2" xfId="15212" xr:uid="{F4083EE6-D3CE-4D72-8369-6C79D3B7DDD0}"/>
    <cellStyle name="Millares [0] 2 6 3 2 3 2 2 2" xfId="24739" xr:uid="{62B45732-574E-4DE5-81F5-F89C7C05DD65}"/>
    <cellStyle name="Millares [0] 2 6 3 2 3 2 2 3" xfId="33467" xr:uid="{17A8089D-6845-44D6-BC1E-F8C7B49400AE}"/>
    <cellStyle name="Millares [0] 2 6 3 2 3 2 3" xfId="19973" xr:uid="{D3E50A49-4401-43EF-818E-27E5311496D5}"/>
    <cellStyle name="Millares [0] 2 6 3 2 3 2 4" xfId="28837" xr:uid="{5F0D038A-61F9-4BE1-8B7A-1546C8228348}"/>
    <cellStyle name="Millares [0] 2 6 3 2 3 3" xfId="12817" xr:uid="{473905BC-48FF-4028-A7FF-DB7159D763C5}"/>
    <cellStyle name="Millares [0] 2 6 3 2 3 3 2" xfId="22356" xr:uid="{DB7E103F-5FE8-4F24-A252-62CC19854DE1}"/>
    <cellStyle name="Millares [0] 2 6 3 2 3 3 3" xfId="31113" xr:uid="{B2B271CD-D01B-44C0-87F4-79C9BBEC33BE}"/>
    <cellStyle name="Millares [0] 2 6 3 2 3 4" xfId="17594" xr:uid="{057DE67E-443B-4E8F-BE0D-C8AF3D1F3288}"/>
    <cellStyle name="Millares [0] 2 6 3 2 3 5" xfId="26664" xr:uid="{FE20440F-C935-4296-80F6-5B08E2F99ADD}"/>
    <cellStyle name="Millares [0] 2 6 3 2 4" xfId="9233" xr:uid="{D0E1AA60-51DF-4E61-A4D6-EFCB12333B9E}"/>
    <cellStyle name="Millares [0] 2 6 3 2 4 2" xfId="14014" xr:uid="{78717C31-DF29-4887-86E4-9A76008746B6}"/>
    <cellStyle name="Millares [0] 2 6 3 2 4 2 2" xfId="23548" xr:uid="{6256C3ED-22D4-40DF-8392-62B2D0E74D01}"/>
    <cellStyle name="Millares [0] 2 6 3 2 4 2 3" xfId="32278" xr:uid="{C2788239-3FC0-417F-89A1-94000379D4F8}"/>
    <cellStyle name="Millares [0] 2 6 3 2 4 3" xfId="18783" xr:uid="{B0E803E6-5CCF-4E1B-BABD-4CE0C24EC04C}"/>
    <cellStyle name="Millares [0] 2 6 3 2 4 4" xfId="27729" xr:uid="{11D6716D-FE52-4D19-87C9-DE0EBE1FA197}"/>
    <cellStyle name="Millares [0] 2 6 3 2 5" xfId="11624" xr:uid="{69868006-5F8A-4F1F-959D-EFA0F52D89F6}"/>
    <cellStyle name="Millares [0] 2 6 3 2 5 2" xfId="21165" xr:uid="{64E9CE7A-72A9-4A21-9D21-624F677C5E67}"/>
    <cellStyle name="Millares [0] 2 6 3 2 5 3" xfId="29995" xr:uid="{6AB04CD2-A358-4E8C-8EF3-787B4D759E47}"/>
    <cellStyle name="Millares [0] 2 6 3 2 6" xfId="16407" xr:uid="{DC7A3D5E-0FAE-4642-817D-D315B0D83B87}"/>
    <cellStyle name="Millares [0] 2 6 3 2 7" xfId="25780" xr:uid="{1D03BED7-7947-4E43-8380-2EB2FD8B547C}"/>
    <cellStyle name="Millares [0] 2 6 3 3" xfId="7147" xr:uid="{B7FAEBA6-F8DD-421C-9798-574568564FAB}"/>
    <cellStyle name="Millares [0] 2 6 3 3 2" xfId="8336" xr:uid="{8D2A9A11-5D24-4AE1-93A7-BC1D41B324CF}"/>
    <cellStyle name="Millares [0] 2 6 3 3 2 2" xfId="10723" xr:uid="{9F524CB6-18BD-4766-A0DE-66C397F5F0D9}"/>
    <cellStyle name="Millares [0] 2 6 3 3 2 2 2" xfId="15510" xr:uid="{466A9446-92F4-472E-8FC9-5A3990CDC350}"/>
    <cellStyle name="Millares [0] 2 6 3 3 2 2 2 2" xfId="25037" xr:uid="{3D8FDEC2-EA80-4D55-BFDF-9C818918F67E}"/>
    <cellStyle name="Millares [0] 2 6 3 3 2 2 2 3" xfId="33765" xr:uid="{E6DAC1D7-6D70-4435-A9BB-62654D2B3885}"/>
    <cellStyle name="Millares [0] 2 6 3 3 2 2 3" xfId="20271" xr:uid="{FF1E2F04-1698-4245-BE37-FBC59CFB0E66}"/>
    <cellStyle name="Millares [0] 2 6 3 3 2 2 4" xfId="29129" xr:uid="{68E941CD-216B-4A4E-9660-B00431049429}"/>
    <cellStyle name="Millares [0] 2 6 3 3 2 3" xfId="13114" xr:uid="{36D63A3C-4043-4A12-8DA3-AC9A13DA9C6F}"/>
    <cellStyle name="Millares [0] 2 6 3 3 2 3 2" xfId="22654" xr:uid="{1209DCFE-05B0-42D8-A44C-419AB3C43D0A}"/>
    <cellStyle name="Millares [0] 2 6 3 3 2 3 3" xfId="31405" xr:uid="{2DB16C17-99D4-479C-A2E5-D5CA2D9742A0}"/>
    <cellStyle name="Millares [0] 2 6 3 3 2 4" xfId="17891" xr:uid="{01090A2A-DE1F-492D-97C4-4FD0ACA2F08B}"/>
    <cellStyle name="Millares [0] 2 6 3 3 2 5" xfId="26924" xr:uid="{B84ED82B-08D3-4B3A-8D9B-D3A0FF550A69}"/>
    <cellStyle name="Millares [0] 2 6 3 3 3" xfId="9529" xr:uid="{55DA60B9-328A-4037-911B-BCE6E94F8566}"/>
    <cellStyle name="Millares [0] 2 6 3 3 3 2" xfId="14312" xr:uid="{898BBA8F-EBB5-47E2-B1F7-B328B5F29A77}"/>
    <cellStyle name="Millares [0] 2 6 3 3 3 2 2" xfId="23846" xr:uid="{335458CE-E633-4BA6-ABC2-70CA023B6B2B}"/>
    <cellStyle name="Millares [0] 2 6 3 3 3 2 3" xfId="32576" xr:uid="{FBCAE366-39D3-4F56-98A2-7A96F3E61EFA}"/>
    <cellStyle name="Millares [0] 2 6 3 3 3 3" xfId="19081" xr:uid="{0FF75986-F10B-467B-9068-8C98F1A7E4C0}"/>
    <cellStyle name="Millares [0] 2 6 3 3 3 4" xfId="27989" xr:uid="{2B779D50-4728-49C0-8943-6AC94BC1B65E}"/>
    <cellStyle name="Millares [0] 2 6 3 3 4" xfId="11920" xr:uid="{4C87A493-0336-4713-8E59-215D7AFAC092}"/>
    <cellStyle name="Millares [0] 2 6 3 3 4 2" xfId="21463" xr:uid="{C42AC1A7-0FA3-4B39-84B0-BEB31A573312}"/>
    <cellStyle name="Millares [0] 2 6 3 3 4 3" xfId="30266" xr:uid="{F3CA9306-1FBC-4CCC-9F30-388F75700F39}"/>
    <cellStyle name="Millares [0] 2 6 3 3 5" xfId="16704" xr:uid="{A70277C1-AA43-4CE2-ACDF-80F00DDD270D}"/>
    <cellStyle name="Millares [0] 2 6 3 3 6" xfId="25983" xr:uid="{DD563D84-7E7C-4BC4-B76B-E8EA785547B0}"/>
    <cellStyle name="Millares [0] 2 6 3 4" xfId="7741" xr:uid="{BF159861-E801-463D-8529-3E9C2815C3D8}"/>
    <cellStyle name="Millares [0] 2 6 3 4 2" xfId="10127" xr:uid="{43F8F876-7FCF-4E78-BD41-4FDD7EE26DFC}"/>
    <cellStyle name="Millares [0] 2 6 3 4 2 2" xfId="14912" xr:uid="{086DDC3B-8FD0-481E-9D77-4A51CD6319FE}"/>
    <cellStyle name="Millares [0] 2 6 3 4 2 2 2" xfId="24442" xr:uid="{22B138ED-E0F6-40D2-A6AF-326AA9871325}"/>
    <cellStyle name="Millares [0] 2 6 3 4 2 2 3" xfId="33170" xr:uid="{B83BA6F7-37C3-4C13-8C08-73A2246A138C}"/>
    <cellStyle name="Millares [0] 2 6 3 4 2 3" xfId="19676" xr:uid="{99EE6F96-E201-4E00-AD37-C47C74A8484A}"/>
    <cellStyle name="Millares [0] 2 6 3 4 2 4" xfId="28540" xr:uid="{3DF9D36F-7C09-4FE5-A702-897A45785426}"/>
    <cellStyle name="Millares [0] 2 6 3 4 3" xfId="12518" xr:uid="{5B1D167E-3357-4136-AF7D-6E65C206B249}"/>
    <cellStyle name="Millares [0] 2 6 3 4 3 2" xfId="22059" xr:uid="{116537B1-A646-4FA1-8B21-A5FA8BE665A0}"/>
    <cellStyle name="Millares [0] 2 6 3 4 3 3" xfId="30816" xr:uid="{C38A93AB-8F3C-447A-A4CD-54C96883825A}"/>
    <cellStyle name="Millares [0] 2 6 3 4 4" xfId="17298" xr:uid="{1F2CA785-3435-4126-881B-FF22C6A5B60C}"/>
    <cellStyle name="Millares [0] 2 6 3 4 5" xfId="26440" xr:uid="{98C79A6E-5ED0-451B-ACF2-7F49263E0225}"/>
    <cellStyle name="Millares [0] 2 6 3 5" xfId="8933" xr:uid="{83A39D5F-C184-4762-B29D-F694E9383212}"/>
    <cellStyle name="Millares [0] 2 6 3 5 2" xfId="13714" xr:uid="{6FFA4F68-E0A2-482C-B097-0824A5D67285}"/>
    <cellStyle name="Millares [0] 2 6 3 5 2 2" xfId="23251" xr:uid="{484FB74D-4F0B-4B19-95AA-17B4A088C823}"/>
    <cellStyle name="Millares [0] 2 6 3 5 2 3" xfId="31982" xr:uid="{0155ECCF-A543-4A90-A39B-239EBB76EA15}"/>
    <cellStyle name="Millares [0] 2 6 3 5 3" xfId="18486" xr:uid="{F3DCF416-3F43-45D5-B095-67E7507D63EB}"/>
    <cellStyle name="Millares [0] 2 6 3 5 4" xfId="27484" xr:uid="{9FD45101-E06D-4FC3-87E6-462881B31093}"/>
    <cellStyle name="Millares [0] 2 6 3 6" xfId="11325" xr:uid="{269E6DD7-0F60-482C-8436-8EC7E48327D1}"/>
    <cellStyle name="Millares [0] 2 6 3 6 2" xfId="20869" xr:uid="{2AE532AA-46BF-48E9-A757-F86586026779}"/>
    <cellStyle name="Millares [0] 2 6 3 6 3" xfId="29719" xr:uid="{F6AD8962-15FD-4D55-8EAA-8E3BE0D2A752}"/>
    <cellStyle name="Millares [0] 2 6 3 7" xfId="16110" xr:uid="{9FD4ED1E-C96D-47B0-ACDF-2718773E7960}"/>
    <cellStyle name="Millares [0] 2 6 3 8" xfId="25589" xr:uid="{F3C79686-5FFD-465A-9310-500280892C62}"/>
    <cellStyle name="Millares [0] 2 6 4" xfId="6712" xr:uid="{843FAA9B-AD08-409B-85B5-130FD9896A6B}"/>
    <cellStyle name="Millares [0] 2 6 4 2" xfId="7295" xr:uid="{2FBC35ED-6279-41F1-AD75-888D5DCD8E9E}"/>
    <cellStyle name="Millares [0] 2 6 4 2 2" xfId="8484" xr:uid="{F896830A-C7F4-431E-980B-8ABE9E102A0B}"/>
    <cellStyle name="Millares [0] 2 6 4 2 2 2" xfId="10871" xr:uid="{95D540D8-1831-4841-8F86-A2FE292B65FE}"/>
    <cellStyle name="Millares [0] 2 6 4 2 2 2 2" xfId="15659" xr:uid="{A84A9402-EE99-4AA7-A174-A525DDA037A1}"/>
    <cellStyle name="Millares [0] 2 6 4 2 2 2 2 2" xfId="25186" xr:uid="{5C9319F8-42A6-44AC-8CCC-54A04183153A}"/>
    <cellStyle name="Millares [0] 2 6 4 2 2 2 2 3" xfId="33914" xr:uid="{0F84ABE2-DD50-4E13-87B3-CDEEACDE7B7C}"/>
    <cellStyle name="Millares [0] 2 6 4 2 2 2 3" xfId="20420" xr:uid="{D2D46369-3311-43C5-A2FD-E0A4D9383039}"/>
    <cellStyle name="Millares [0] 2 6 4 2 2 2 4" xfId="29278" xr:uid="{2E14DDD0-9384-44F9-A808-93CFF393A1CD}"/>
    <cellStyle name="Millares [0] 2 6 4 2 2 3" xfId="13262" xr:uid="{5E10785B-73D2-4B03-BEFF-35C3A9B5ABB4}"/>
    <cellStyle name="Millares [0] 2 6 4 2 2 3 2" xfId="22803" xr:uid="{5211E850-9312-4939-AC4A-A5E68FF95708}"/>
    <cellStyle name="Millares [0] 2 6 4 2 2 3 3" xfId="31554" xr:uid="{7DD47A88-07E6-4EED-BF43-FEB01E087E77}"/>
    <cellStyle name="Millares [0] 2 6 4 2 2 4" xfId="18039" xr:uid="{055769DE-0E1F-4BC2-A475-B7006D88DC99}"/>
    <cellStyle name="Millares [0] 2 6 4 2 2 5" xfId="27063" xr:uid="{0470278E-F1F1-4384-8DBF-2DF4AAA9B856}"/>
    <cellStyle name="Millares [0] 2 6 4 2 3" xfId="9677" xr:uid="{8D006563-1BA0-4B09-BAD7-19EF62E2B840}"/>
    <cellStyle name="Millares [0] 2 6 4 2 3 2" xfId="14461" xr:uid="{8A766132-C79D-4338-B54A-35ABA7162303}"/>
    <cellStyle name="Millares [0] 2 6 4 2 3 2 2" xfId="23995" xr:uid="{493B8152-9F62-48BE-821F-A181B2C35112}"/>
    <cellStyle name="Millares [0] 2 6 4 2 3 2 3" xfId="32725" xr:uid="{54B09B6D-5076-4DC2-B733-1117040CE5DC}"/>
    <cellStyle name="Millares [0] 2 6 4 2 3 3" xfId="19230" xr:uid="{36902125-DDB1-491E-BD5B-DB80E53C5D9E}"/>
    <cellStyle name="Millares [0] 2 6 4 2 3 4" xfId="28128" xr:uid="{99CD2416-5E94-4053-9A0E-398959696A0A}"/>
    <cellStyle name="Millares [0] 2 6 4 2 4" xfId="12068" xr:uid="{4295D242-ECAF-417D-AEAC-690A2A28227E}"/>
    <cellStyle name="Millares [0] 2 6 4 2 4 2" xfId="21612" xr:uid="{DDC34E0E-4FDC-43C6-B6E8-00C675567A3F}"/>
    <cellStyle name="Millares [0] 2 6 4 2 4 3" xfId="30405" xr:uid="{5CD91AEA-1D9F-4F5C-940A-5C62B35D611A}"/>
    <cellStyle name="Millares [0] 2 6 4 2 5" xfId="16852" xr:uid="{ABA51024-589C-4728-98CD-8C8B098DE568}"/>
    <cellStyle name="Millares [0] 2 6 4 2 6" xfId="26086" xr:uid="{165AC675-53B9-43EB-BFA6-3514FEFDD308}"/>
    <cellStyle name="Millares [0] 2 6 4 3" xfId="7892" xr:uid="{A000BA20-2303-44D7-8854-D6C1AD304B3C}"/>
    <cellStyle name="Millares [0] 2 6 4 3 2" xfId="10278" xr:uid="{6592CF56-5C36-46F7-99C4-F65F63BA03E8}"/>
    <cellStyle name="Millares [0] 2 6 4 3 2 2" xfId="15064" xr:uid="{17A1B805-8862-4320-A347-9E686F98C700}"/>
    <cellStyle name="Millares [0] 2 6 4 3 2 2 2" xfId="24591" xr:uid="{D2F65113-E5AE-40BC-BC91-F4641970C23B}"/>
    <cellStyle name="Millares [0] 2 6 4 3 2 2 3" xfId="33319" xr:uid="{2109D9CF-A66C-4308-A012-55C08CEC2C6F}"/>
    <cellStyle name="Millares [0] 2 6 4 3 2 3" xfId="19825" xr:uid="{55D4ABFA-BF98-40B3-B6CD-45ED575760E3}"/>
    <cellStyle name="Millares [0] 2 6 4 3 2 4" xfId="28689" xr:uid="{8632DDE0-6122-4923-8594-F39D664B1F6D}"/>
    <cellStyle name="Millares [0] 2 6 4 3 3" xfId="12669" xr:uid="{19028800-8BBA-4744-A32D-A65BFBA578E9}"/>
    <cellStyle name="Millares [0] 2 6 4 3 3 2" xfId="22208" xr:uid="{0CB3F8B8-084D-462D-9FB3-CC6865BC480B}"/>
    <cellStyle name="Millares [0] 2 6 4 3 3 3" xfId="30965" xr:uid="{94ADE1C9-F51D-4705-96A2-224BA28ACAFA}"/>
    <cellStyle name="Millares [0] 2 6 4 3 4" xfId="17446" xr:uid="{73225EF2-854E-40CC-9406-E8287AF5D9CC}"/>
    <cellStyle name="Millares [0] 2 6 4 3 5" xfId="26543" xr:uid="{0032BCC4-9B98-4DA8-8824-BAE20F47ED29}"/>
    <cellStyle name="Millares [0] 2 6 4 4" xfId="9085" xr:uid="{EBB7B3D3-3C1B-4B05-AFE1-CE045DB9783B}"/>
    <cellStyle name="Millares [0] 2 6 4 4 2" xfId="13866" xr:uid="{963DC4E4-CA69-4992-B027-AE7FB1C9CF70}"/>
    <cellStyle name="Millares [0] 2 6 4 4 2 2" xfId="23400" xr:uid="{DF7D35D0-2859-4897-968E-7DACD200F63E}"/>
    <cellStyle name="Millares [0] 2 6 4 4 2 3" xfId="32130" xr:uid="{4307AFD2-FAA4-42F4-B854-4C33DAEA04F4}"/>
    <cellStyle name="Millares [0] 2 6 4 4 3" xfId="18635" xr:uid="{1FDCDF1A-D5E2-4868-B6FC-BA99FF617DC3}"/>
    <cellStyle name="Millares [0] 2 6 4 4 4" xfId="27608" xr:uid="{C7D6869A-F479-447F-B0BB-EB2497908884}"/>
    <cellStyle name="Millares [0] 2 6 4 5" xfId="11476" xr:uid="{41A38823-4212-48E3-B224-2DEBFF0DE9AB}"/>
    <cellStyle name="Millares [0] 2 6 4 5 2" xfId="21017" xr:uid="{0E350015-BF4D-4C3B-8332-7587C3E1C00B}"/>
    <cellStyle name="Millares [0] 2 6 4 5 3" xfId="29857" xr:uid="{B2EC59D8-51FA-459A-9829-F6CE647FB582}"/>
    <cellStyle name="Millares [0] 2 6 4 6" xfId="16259" xr:uid="{2A96C747-CDAE-49EF-AAC3-D29C1D58C0B3}"/>
    <cellStyle name="Millares [0] 2 6 4 7" xfId="25684" xr:uid="{C1EB2D00-3D70-43C7-A57C-6EE5D2394F45}"/>
    <cellStyle name="Millares [0] 2 6 5" xfId="7002" xr:uid="{ACFBE718-6D06-457E-AAE1-637C2458BB44}"/>
    <cellStyle name="Millares [0] 2 6 5 2" xfId="8189" xr:uid="{772B3F5B-8C87-4D37-88DB-3315413A7625}"/>
    <cellStyle name="Millares [0] 2 6 5 2 2" xfId="10576" xr:uid="{BB557D1A-31DF-47CC-8C06-B50F0F3F202C}"/>
    <cellStyle name="Millares [0] 2 6 5 2 2 2" xfId="15362" xr:uid="{3C1FFCFE-2B2D-48AB-BCFA-3FE6A4472670}"/>
    <cellStyle name="Millares [0] 2 6 5 2 2 2 2" xfId="24889" xr:uid="{6C510527-0060-475F-969A-5313EE02E040}"/>
    <cellStyle name="Millares [0] 2 6 5 2 2 2 3" xfId="33617" xr:uid="{2D9D0A50-368C-4F33-B67F-B03292D37559}"/>
    <cellStyle name="Millares [0] 2 6 5 2 2 3" xfId="20123" xr:uid="{F0DED206-7325-4327-9F59-3CD7ABA6DD23}"/>
    <cellStyle name="Millares [0] 2 6 5 2 2 4" xfId="28985" xr:uid="{41C623F8-5008-4B5D-AD0A-2655916E53FF}"/>
    <cellStyle name="Millares [0] 2 6 5 2 3" xfId="12967" xr:uid="{BBFE8C43-3B83-48DC-A34B-C9C214EBF128}"/>
    <cellStyle name="Millares [0] 2 6 5 2 3 2" xfId="22506" xr:uid="{E982B648-B0B1-4D98-AE38-848C698DA3E3}"/>
    <cellStyle name="Millares [0] 2 6 5 2 3 3" xfId="31261" xr:uid="{84EE8303-B01B-4D1D-8BCB-E255C5610A92}"/>
    <cellStyle name="Millares [0] 2 6 5 2 4" xfId="17744" xr:uid="{68C9DD02-172A-40AC-8CF7-F4B0A414D562}"/>
    <cellStyle name="Millares [0] 2 6 5 2 5" xfId="26791" xr:uid="{50F2B3A1-F773-4476-A43B-6BB59F864EA4}"/>
    <cellStyle name="Millares [0] 2 6 5 3" xfId="9382" xr:uid="{BC6C106A-50D6-4A8D-A714-F856096EB874}"/>
    <cellStyle name="Millares [0] 2 6 5 3 2" xfId="14164" xr:uid="{9C26FD2C-00AE-4404-AE1D-7A297CD01341}"/>
    <cellStyle name="Millares [0] 2 6 5 3 2 2" xfId="23698" xr:uid="{EB02F19C-E124-4426-8408-7776DBC0765B}"/>
    <cellStyle name="Millares [0] 2 6 5 3 2 3" xfId="32428" xr:uid="{B203213D-0E99-4C63-9F03-65115272ED51}"/>
    <cellStyle name="Millares [0] 2 6 5 3 3" xfId="18933" xr:uid="{F43F140D-7DEB-4331-B131-9432DD68E4DC}"/>
    <cellStyle name="Millares [0] 2 6 5 3 4" xfId="27856" xr:uid="{D8E4FD4C-0F30-4EE7-947D-4840466F4463}"/>
    <cellStyle name="Millares [0] 2 6 5 4" xfId="11773" xr:uid="{81EEBD4B-E2A6-4110-9C08-CBF0222D217E}"/>
    <cellStyle name="Millares [0] 2 6 5 4 2" xfId="21315" xr:uid="{92259210-5EF5-4AA2-B70A-021135E31598}"/>
    <cellStyle name="Millares [0] 2 6 5 4 3" xfId="30133" xr:uid="{C345876B-2DB3-4C42-9218-CCB16410BF94}"/>
    <cellStyle name="Millares [0] 2 6 5 5" xfId="16557" xr:uid="{A624A2AB-A6A9-4BE2-892F-779CEB462436}"/>
    <cellStyle name="Millares [0] 2 6 5 6" xfId="25886" xr:uid="{CF8B3675-386C-4DC8-AF7E-47A92B2CAC29}"/>
    <cellStyle name="Millares [0] 2 6 6" xfId="7592" xr:uid="{DE5F8F75-BAC7-4748-8164-C42F7646CE2B}"/>
    <cellStyle name="Millares [0] 2 6 6 2" xfId="9976" xr:uid="{75988FB0-B238-4B0A-95E6-DF659DB52BB1}"/>
    <cellStyle name="Millares [0] 2 6 6 2 2" xfId="14761" xr:uid="{3AFE4544-4A59-441F-945B-80356AF36C6B}"/>
    <cellStyle name="Millares [0] 2 6 6 2 2 2" xfId="24294" xr:uid="{277DC4A7-3E3F-486B-A2BF-EA962FB75B8A}"/>
    <cellStyle name="Millares [0] 2 6 6 2 2 3" xfId="33022" xr:uid="{C22D2F85-12AF-4E8A-BE1E-C7A628DFC8DC}"/>
    <cellStyle name="Millares [0] 2 6 6 2 3" xfId="19529" xr:uid="{396F2C7F-68D8-47DE-88F0-AFF6DFF16473}"/>
    <cellStyle name="Millares [0] 2 6 6 2 4" xfId="28408" xr:uid="{6190D059-12E4-4BE3-A7CB-4C1ABCDCB32B}"/>
    <cellStyle name="Millares [0] 2 6 6 3" xfId="12367" xr:uid="{B7981676-0D32-47A9-9A25-E07F4D08E403}"/>
    <cellStyle name="Millares [0] 2 6 6 3 2" xfId="21911" xr:uid="{84402427-3377-4677-A861-4B1006186DDF}"/>
    <cellStyle name="Millares [0] 2 6 6 3 3" xfId="30683" xr:uid="{3F4EDBB2-AAE2-46D4-BD85-DA18080D81F4}"/>
    <cellStyle name="Millares [0] 2 6 6 4" xfId="17151" xr:uid="{66D6651E-3A4B-4708-A3F3-DB2FC968F0A9}"/>
    <cellStyle name="Millares [0] 2 6 6 5" xfId="26337" xr:uid="{B947A5B6-1E7A-4B5B-830A-660AA176BA19}"/>
    <cellStyle name="Millares [0] 2 6 7" xfId="8782" xr:uid="{D1E1696D-800D-4A37-908E-90A8310DBF38}"/>
    <cellStyle name="Millares [0] 2 6 7 2" xfId="13563" xr:uid="{2D30FFDD-1C40-48BE-9E77-6B7690613F55}"/>
    <cellStyle name="Millares [0] 2 6 7 2 2" xfId="23103" xr:uid="{058BDA38-2DC8-4F60-8A5D-4F2AC443E2B6}"/>
    <cellStyle name="Millares [0] 2 6 7 2 3" xfId="31845" xr:uid="{B88B277C-0312-4359-97F3-6329D4FDC5FF}"/>
    <cellStyle name="Millares [0] 2 6 7 3" xfId="18339" xr:uid="{ABC445FE-B911-4780-8C27-48048B625DBC}"/>
    <cellStyle name="Millares [0] 2 6 7 4" xfId="27352" xr:uid="{110112DC-B063-408C-A288-6D49D779824A}"/>
    <cellStyle name="Millares [0] 2 6 8" xfId="11173" xr:uid="{F29A2215-D26D-474D-8ED2-B43E257169AD}"/>
    <cellStyle name="Millares [0] 2 6 8 2" xfId="20721" xr:uid="{402CEE3B-ACE1-484E-B00B-E818765C2276}"/>
    <cellStyle name="Millares [0] 2 6 8 3" xfId="29577" xr:uid="{A6752267-9873-4D09-9A2F-95249AFE57D5}"/>
    <cellStyle name="Millares [0] 2 6 9" xfId="15962" xr:uid="{E032F936-F359-40E7-9EB9-631FED460398}"/>
    <cellStyle name="Millares [0] 2 7" xfId="6473" xr:uid="{CB0AC5D1-5799-498B-BCA8-8BD0407393A1}"/>
    <cellStyle name="Millares [0] 2 7 2" xfId="6602" xr:uid="{62924807-715A-4E2E-929D-F155F25A35F5}"/>
    <cellStyle name="Millares [0] 2 7 2 2" xfId="6892" xr:uid="{EF847B1C-A358-4E6A-928D-EFF9EAC985DF}"/>
    <cellStyle name="Millares [0] 2 7 2 2 2" xfId="7480" xr:uid="{1262D9CC-D7EC-43B6-A5AA-06607ED60D66}"/>
    <cellStyle name="Millares [0] 2 7 2 2 2 2" xfId="8669" xr:uid="{2107E051-1862-46D2-A01B-995FC445359D}"/>
    <cellStyle name="Millares [0] 2 7 2 2 2 2 2" xfId="11056" xr:uid="{A8D9B193-9CB1-4BC5-A1F7-705ECFC4DB63}"/>
    <cellStyle name="Millares [0] 2 7 2 2 2 2 2 2" xfId="15844" xr:uid="{5F472FB0-A96A-4496-99EB-0DCF54C404CD}"/>
    <cellStyle name="Millares [0] 2 7 2 2 2 2 2 2 2" xfId="25371" xr:uid="{7FA12669-B422-412C-9AA1-0EF9FC13DB0D}"/>
    <cellStyle name="Millares [0] 2 7 2 2 2 2 2 2 3" xfId="34099" xr:uid="{3CDFD746-C1CB-43C9-9EB2-3E558C2B28DB}"/>
    <cellStyle name="Millares [0] 2 7 2 2 2 2 2 3" xfId="20605" xr:uid="{FCC5EDE7-8E34-4C8C-9DEF-F6BF496817C4}"/>
    <cellStyle name="Millares [0] 2 7 2 2 2 2 2 4" xfId="29463" xr:uid="{144C685C-B27D-4F33-BCAC-CA07C973F4DD}"/>
    <cellStyle name="Millares [0] 2 7 2 2 2 2 3" xfId="13447" xr:uid="{FFA6D86F-E568-4681-B709-FC841B7CFE0B}"/>
    <cellStyle name="Millares [0] 2 7 2 2 2 2 3 2" xfId="22988" xr:uid="{31DA445A-0CA6-499D-93EA-1F2580F47EF0}"/>
    <cellStyle name="Millares [0] 2 7 2 2 2 2 3 3" xfId="31739" xr:uid="{1BA94D2A-9F1C-479F-95D2-18D9E90949D6}"/>
    <cellStyle name="Millares [0] 2 7 2 2 2 2 4" xfId="18224" xr:uid="{56774ABC-B16F-43BF-AB7A-C95E57AE1089}"/>
    <cellStyle name="Millares [0] 2 7 2 2 2 2 5" xfId="27238" xr:uid="{7CA4CA79-575C-4C44-851F-E6205809815B}"/>
    <cellStyle name="Millares [0] 2 7 2 2 2 3" xfId="9862" xr:uid="{C5B7575D-8520-4B88-8D1C-1CFBD4DD8B72}"/>
    <cellStyle name="Millares [0] 2 7 2 2 2 3 2" xfId="14646" xr:uid="{8BF57171-22A8-4BD6-8971-CA9379E6EB1E}"/>
    <cellStyle name="Millares [0] 2 7 2 2 2 3 2 2" xfId="24180" xr:uid="{FFDAACF0-11B8-45B7-A2C8-406120B6D3D6}"/>
    <cellStyle name="Millares [0] 2 7 2 2 2 3 2 3" xfId="32910" xr:uid="{61214D27-50E5-42BA-9396-BBBDEE3FCCDA}"/>
    <cellStyle name="Millares [0] 2 7 2 2 2 3 3" xfId="19415" xr:uid="{B001DBEA-962C-400C-92DD-9F3E2B66AA41}"/>
    <cellStyle name="Millares [0] 2 7 2 2 2 3 4" xfId="28303" xr:uid="{1DFB1B39-2378-4868-9038-2E8727865642}"/>
    <cellStyle name="Millares [0] 2 7 2 2 2 4" xfId="12253" xr:uid="{1A03F002-E150-41F8-B548-E1A1A2262B4F}"/>
    <cellStyle name="Millares [0] 2 7 2 2 2 4 2" xfId="21797" xr:uid="{FFAAB339-AB68-4CFE-A9F8-07A41EA93A06}"/>
    <cellStyle name="Millares [0] 2 7 2 2 2 4 3" xfId="30580" xr:uid="{61FD13EC-A4FD-4D0B-9DA3-673A3E7E45A0}"/>
    <cellStyle name="Millares [0] 2 7 2 2 2 5" xfId="17037" xr:uid="{319A7666-A5B0-4052-A6E1-B33B977192B4}"/>
    <cellStyle name="Millares [0] 2 7 2 2 2 6" xfId="26238" xr:uid="{90ACA73F-51E0-4AC7-BE44-005EF6441AB4}"/>
    <cellStyle name="Millares [0] 2 7 2 2 3" xfId="8077" xr:uid="{02F66823-8D99-4D27-879D-4505AF9358D2}"/>
    <cellStyle name="Millares [0] 2 7 2 2 3 2" xfId="10463" xr:uid="{4A651108-D50A-4D1B-9B4D-AF6CCBD66043}"/>
    <cellStyle name="Millares [0] 2 7 2 2 3 2 2" xfId="15249" xr:uid="{0D4845E6-B241-4CEB-AC29-A5DC94BC5A1C}"/>
    <cellStyle name="Millares [0] 2 7 2 2 3 2 2 2" xfId="24776" xr:uid="{7A278D2C-F7FE-4F8D-B8CD-C29B042E351D}"/>
    <cellStyle name="Millares [0] 2 7 2 2 3 2 2 3" xfId="33504" xr:uid="{E907D61D-02AA-4F6D-843C-3FAE0105FB5D}"/>
    <cellStyle name="Millares [0] 2 7 2 2 3 2 3" xfId="20010" xr:uid="{31A07D90-1408-46FE-A899-83ACCF2E80E7}"/>
    <cellStyle name="Millares [0] 2 7 2 2 3 2 4" xfId="28874" xr:uid="{408D9807-6BED-4AEB-8253-842B71823346}"/>
    <cellStyle name="Millares [0] 2 7 2 2 3 3" xfId="12854" xr:uid="{14FB0752-EFEE-4052-8693-11FF389639F2}"/>
    <cellStyle name="Millares [0] 2 7 2 2 3 3 2" xfId="22393" xr:uid="{B358B938-676C-4F5F-BCD8-976B80774A49}"/>
    <cellStyle name="Millares [0] 2 7 2 2 3 3 3" xfId="31150" xr:uid="{0490052A-0182-42F2-927E-437F29CEB47E}"/>
    <cellStyle name="Millares [0] 2 7 2 2 3 4" xfId="17631" xr:uid="{A59F6A09-895F-4878-A6FF-F007E9D2047A}"/>
    <cellStyle name="Millares [0] 2 7 2 2 3 5" xfId="26695" xr:uid="{6FB72CDF-0AB2-4E2D-A0EC-10648A66837B}"/>
    <cellStyle name="Millares [0] 2 7 2 2 4" xfId="9270" xr:uid="{08DB61D1-D865-4C51-A90D-43FFEEC39DBD}"/>
    <cellStyle name="Millares [0] 2 7 2 2 4 2" xfId="14051" xr:uid="{DDD3EA60-0BA1-4788-A4B3-32C84A8C1556}"/>
    <cellStyle name="Millares [0] 2 7 2 2 4 2 2" xfId="23585" xr:uid="{46C76E24-ED67-4DA1-B2B8-9C89AB49DB23}"/>
    <cellStyle name="Millares [0] 2 7 2 2 4 2 3" xfId="32315" xr:uid="{44641389-1128-4418-85A2-958E197F8BED}"/>
    <cellStyle name="Millares [0] 2 7 2 2 4 3" xfId="18820" xr:uid="{D78294FF-6ACE-4BB7-A1BE-1E8292359481}"/>
    <cellStyle name="Millares [0] 2 7 2 2 4 4" xfId="27760" xr:uid="{F5EF7E4B-F65B-4C56-833A-8BF34924FAB9}"/>
    <cellStyle name="Millares [0] 2 7 2 2 5" xfId="11661" xr:uid="{B4B5DFCC-6808-498C-9386-12AF62B6E2B6}"/>
    <cellStyle name="Millares [0] 2 7 2 2 5 2" xfId="21202" xr:uid="{A8A58FC9-37BF-464F-BD52-81A198CDECEC}"/>
    <cellStyle name="Millares [0] 2 7 2 2 5 3" xfId="30032" xr:uid="{13D32605-DC33-4FE0-AB62-8ABF83FFA669}"/>
    <cellStyle name="Millares [0] 2 7 2 2 6" xfId="16444" xr:uid="{EC7E89E9-3E10-43B1-AD9A-2F96E25EB56C}"/>
    <cellStyle name="Millares [0] 2 7 2 2 7" xfId="25807" xr:uid="{17BA1388-31CC-4907-A56E-1D5DF62AA1CD}"/>
    <cellStyle name="Millares [0] 2 7 2 3" xfId="7184" xr:uid="{39F4E010-0A29-4F6C-A39C-1C2BF2530EAB}"/>
    <cellStyle name="Millares [0] 2 7 2 3 2" xfId="8373" xr:uid="{3C6B53F8-AFC0-45DA-970F-DC531D76F72E}"/>
    <cellStyle name="Millares [0] 2 7 2 3 2 2" xfId="10760" xr:uid="{D6FE6126-7DEE-48F5-BC1E-03D4D1364659}"/>
    <cellStyle name="Millares [0] 2 7 2 3 2 2 2" xfId="15547" xr:uid="{938DD5F0-E5BE-4362-AB02-F7BEB591EC90}"/>
    <cellStyle name="Millares [0] 2 7 2 3 2 2 2 2" xfId="25074" xr:uid="{4BE6B416-2E49-4C7A-AC5F-CAAA2121E472}"/>
    <cellStyle name="Millares [0] 2 7 2 3 2 2 2 3" xfId="33802" xr:uid="{9CF86D0A-6FCB-4A86-9B26-32EB8A1E35C2}"/>
    <cellStyle name="Millares [0] 2 7 2 3 2 2 3" xfId="20308" xr:uid="{FBFFA0D6-8091-453E-92C3-89088C94E1B9}"/>
    <cellStyle name="Millares [0] 2 7 2 3 2 2 4" xfId="29166" xr:uid="{6561CF22-F9DF-4CF3-AFEF-A447338B7C4D}"/>
    <cellStyle name="Millares [0] 2 7 2 3 2 3" xfId="13151" xr:uid="{3012C3F4-4487-4EF0-81A0-3FF396AB0E1C}"/>
    <cellStyle name="Millares [0] 2 7 2 3 2 3 2" xfId="22691" xr:uid="{6BF098F1-B29F-46CA-B98E-2E007ACCEFC1}"/>
    <cellStyle name="Millares [0] 2 7 2 3 2 3 3" xfId="31442" xr:uid="{FB61E4FA-3DF4-4AAF-9948-1B746D345FA2}"/>
    <cellStyle name="Millares [0] 2 7 2 3 2 4" xfId="17928" xr:uid="{18F63993-D916-492A-BC42-167E64F1CDE1}"/>
    <cellStyle name="Millares [0] 2 7 2 3 2 5" xfId="26961" xr:uid="{3DDD92F8-289C-4449-AAEF-7E9094172B73}"/>
    <cellStyle name="Millares [0] 2 7 2 3 3" xfId="9566" xr:uid="{74A4DA93-7B32-4121-AB8D-0925BD98C092}"/>
    <cellStyle name="Millares [0] 2 7 2 3 3 2" xfId="14349" xr:uid="{CF75464B-1C85-4548-9E9C-F996AE4C484B}"/>
    <cellStyle name="Millares [0] 2 7 2 3 3 2 2" xfId="23883" xr:uid="{5DC492CB-3A4C-47F5-BB74-F6501D5F0C1B}"/>
    <cellStyle name="Millares [0] 2 7 2 3 3 2 3" xfId="32613" xr:uid="{A343A5CA-E03D-4093-A291-07A6F46CC1BA}"/>
    <cellStyle name="Millares [0] 2 7 2 3 3 3" xfId="19118" xr:uid="{F150C1B1-5FBF-413D-A25F-6DBE4DB8A7F8}"/>
    <cellStyle name="Millares [0] 2 7 2 3 3 4" xfId="28026" xr:uid="{E4BCC271-A3ED-47B6-A409-A9AFB6946BBB}"/>
    <cellStyle name="Millares [0] 2 7 2 3 4" xfId="11957" xr:uid="{7906883A-D526-4F0F-898F-1BF84DF69513}"/>
    <cellStyle name="Millares [0] 2 7 2 3 4 2" xfId="21500" xr:uid="{865AE95C-7401-49F0-B393-EC20771DFA74}"/>
    <cellStyle name="Millares [0] 2 7 2 3 4 3" xfId="30303" xr:uid="{55D38AD0-B757-4A0F-A305-20FF22F29E85}"/>
    <cellStyle name="Millares [0] 2 7 2 3 5" xfId="16741" xr:uid="{8BAACFBC-A346-4EE5-B199-0E3A794F2883}"/>
    <cellStyle name="Millares [0] 2 7 2 3 6" xfId="26010" xr:uid="{9FBBC8D9-AC95-4746-A49F-BF626CA4778A}"/>
    <cellStyle name="Millares [0] 2 7 2 4" xfId="7779" xr:uid="{AF7A8363-2704-4D52-85BC-F028E8B51347}"/>
    <cellStyle name="Millares [0] 2 7 2 4 2" xfId="10165" xr:uid="{35051E9C-A7CA-4884-A6C9-D7FFE086FC9D}"/>
    <cellStyle name="Millares [0] 2 7 2 4 2 2" xfId="14950" xr:uid="{398E254D-83C4-468B-BBC1-37EFBDD1CB0D}"/>
    <cellStyle name="Millares [0] 2 7 2 4 2 2 2" xfId="24479" xr:uid="{3D0AA410-0ECF-41CB-8628-81F96197A13D}"/>
    <cellStyle name="Millares [0] 2 7 2 4 2 2 3" xfId="33207" xr:uid="{E911EF65-43A2-4AD5-997D-2F5CA8B2F58C}"/>
    <cellStyle name="Millares [0] 2 7 2 4 2 3" xfId="19713" xr:uid="{FE883A5C-DA44-4A5F-A1C8-054783D17817}"/>
    <cellStyle name="Millares [0] 2 7 2 4 2 4" xfId="28577" xr:uid="{E257F81D-A229-4A17-8586-BA0D305B3A89}"/>
    <cellStyle name="Millares [0] 2 7 2 4 3" xfId="12556" xr:uid="{12BAB546-84F3-4E9A-B6D1-F676207AA566}"/>
    <cellStyle name="Millares [0] 2 7 2 4 3 2" xfId="22096" xr:uid="{4C96E458-F920-43C0-8744-DE9A522B776F}"/>
    <cellStyle name="Millares [0] 2 7 2 4 3 3" xfId="30853" xr:uid="{93D64BB4-6C94-40AD-A357-F06457385C39}"/>
    <cellStyle name="Millares [0] 2 7 2 4 4" xfId="17335" xr:uid="{8E7E6DE7-749F-4F70-AF2F-2F433C8DE25F}"/>
    <cellStyle name="Millares [0] 2 7 2 4 5" xfId="26467" xr:uid="{B5C5374A-0391-4235-A13B-6B8C765D0C9B}"/>
    <cellStyle name="Millares [0] 2 7 2 5" xfId="8971" xr:uid="{80892B98-1486-462D-B038-16B98297D148}"/>
    <cellStyle name="Millares [0] 2 7 2 5 2" xfId="13752" xr:uid="{73335E47-3765-4D38-8CE5-440EEC76C33E}"/>
    <cellStyle name="Millares [0] 2 7 2 5 2 2" xfId="23288" xr:uid="{B12E7F83-0995-454B-891A-06F3EF9E4405}"/>
    <cellStyle name="Millares [0] 2 7 2 5 2 3" xfId="32019" xr:uid="{23A6DBAC-FCD7-41A3-86DB-04D8B8039F4E}"/>
    <cellStyle name="Millares [0] 2 7 2 5 3" xfId="18523" xr:uid="{F10366DA-DB4C-46D0-95FB-194D040620A0}"/>
    <cellStyle name="Millares [0] 2 7 2 5 4" xfId="27515" xr:uid="{9F551C0F-174E-41D8-8E0E-8F56EC928B23}"/>
    <cellStyle name="Millares [0] 2 7 2 6" xfId="11363" xr:uid="{03954751-E9A6-4C8A-856C-05D8EDDCEDEA}"/>
    <cellStyle name="Millares [0] 2 7 2 6 2" xfId="20906" xr:uid="{05EC310D-FCC7-4203-B1F7-24A46CB177CA}"/>
    <cellStyle name="Millares [0] 2 7 2 6 3" xfId="29756" xr:uid="{25FC4902-D4E2-41BA-90FC-9A790AAF61B2}"/>
    <cellStyle name="Millares [0] 2 7 2 7" xfId="16147" xr:uid="{951949CC-CBB9-40C8-88EB-2EFEB9463C30}"/>
    <cellStyle name="Millares [0] 2 7 2 8" xfId="25613" xr:uid="{A3480B56-AAFA-4E38-A07B-168E865234C5}"/>
    <cellStyle name="Millares [0] 2 7 3" xfId="6746" xr:uid="{2703929E-3DF5-42BF-8969-C7045D19BFC7}"/>
    <cellStyle name="Millares [0] 2 7 3 2" xfId="7332" xr:uid="{C2E52B3B-9015-4C32-9E95-3D109E32B83D}"/>
    <cellStyle name="Millares [0] 2 7 3 2 2" xfId="8521" xr:uid="{80002FB2-BD86-4A60-A334-6A5B34921801}"/>
    <cellStyle name="Millares [0] 2 7 3 2 2 2" xfId="10908" xr:uid="{7DA0EA22-00B8-48A6-8F79-766FBC45C7A6}"/>
    <cellStyle name="Millares [0] 2 7 3 2 2 2 2" xfId="15696" xr:uid="{6804605B-D505-4943-B699-D75459FD8D04}"/>
    <cellStyle name="Millares [0] 2 7 3 2 2 2 2 2" xfId="25223" xr:uid="{3703F777-3034-437E-AB9C-11C759D3D4A7}"/>
    <cellStyle name="Millares [0] 2 7 3 2 2 2 2 3" xfId="33951" xr:uid="{8ADF0129-8FE4-4F29-9340-2BF18DC0CB9A}"/>
    <cellStyle name="Millares [0] 2 7 3 2 2 2 3" xfId="20457" xr:uid="{0FF32C8A-E737-4FEB-A24C-C9DD5002353C}"/>
    <cellStyle name="Millares [0] 2 7 3 2 2 2 4" xfId="29315" xr:uid="{2A1CF4EC-8C39-473E-BEA6-EBF48C5ABB98}"/>
    <cellStyle name="Millares [0] 2 7 3 2 2 3" xfId="13299" xr:uid="{37D42412-AF74-47A7-89E1-2D004D10FEB9}"/>
    <cellStyle name="Millares [0] 2 7 3 2 2 3 2" xfId="22840" xr:uid="{C645EF3A-A502-4C90-9FD1-2E3497A9AA72}"/>
    <cellStyle name="Millares [0] 2 7 3 2 2 3 3" xfId="31591" xr:uid="{12276C53-AA36-40EF-9DB7-D1647C077A98}"/>
    <cellStyle name="Millares [0] 2 7 3 2 2 4" xfId="18076" xr:uid="{DF6B41B1-428A-4C59-9FB5-B6D2F1049455}"/>
    <cellStyle name="Millares [0] 2 7 3 2 2 5" xfId="27095" xr:uid="{D8BEFDD4-EBCC-4915-9D22-DA4631CECA9F}"/>
    <cellStyle name="Millares [0] 2 7 3 2 3" xfId="9714" xr:uid="{6373B79C-F444-462C-A26D-73459CA59C8A}"/>
    <cellStyle name="Millares [0] 2 7 3 2 3 2" xfId="14498" xr:uid="{08829E96-ADE4-4F5D-AE5E-268EF9C154BF}"/>
    <cellStyle name="Millares [0] 2 7 3 2 3 2 2" xfId="24032" xr:uid="{E6082B3D-2F49-4D47-9875-8B89F0D9B56F}"/>
    <cellStyle name="Millares [0] 2 7 3 2 3 2 3" xfId="32762" xr:uid="{5FE09E95-234F-45AB-AFBA-763FB2CCA336}"/>
    <cellStyle name="Millares [0] 2 7 3 2 3 3" xfId="19267" xr:uid="{2B8C2B61-B1AC-4077-B6D7-DFB0D34D33BA}"/>
    <cellStyle name="Millares [0] 2 7 3 2 3 4" xfId="28160" xr:uid="{6141B490-AF12-49F7-A1D4-160520983173}"/>
    <cellStyle name="Millares [0] 2 7 3 2 4" xfId="12105" xr:uid="{40D3D574-BF00-4673-8F1C-B7CB0BA9295A}"/>
    <cellStyle name="Millares [0] 2 7 3 2 4 2" xfId="21649" xr:uid="{93F67614-EAF2-4C32-ABE5-07B4FA1973BC}"/>
    <cellStyle name="Millares [0] 2 7 3 2 4 3" xfId="30437" xr:uid="{014EED06-3BFE-4DDB-9658-89F325988757}"/>
    <cellStyle name="Millares [0] 2 7 3 2 5" xfId="16889" xr:uid="{CD3B6341-01E3-4F1B-BEFF-AE9A222873EA}"/>
    <cellStyle name="Millares [0] 2 7 3 2 6" xfId="26113" xr:uid="{214BD6FA-E015-4933-A6A0-4A53987BE0E2}"/>
    <cellStyle name="Millares [0] 2 7 3 3" xfId="7929" xr:uid="{5227E8B8-E8F8-4445-A5A1-FD3F17C2EE2C}"/>
    <cellStyle name="Millares [0] 2 7 3 3 2" xfId="10315" xr:uid="{1588DE82-2825-466D-87BF-69DEB0321F20}"/>
    <cellStyle name="Millares [0] 2 7 3 3 2 2" xfId="15101" xr:uid="{66FB0E04-111B-4997-91BF-7BB1DDA2445A}"/>
    <cellStyle name="Millares [0] 2 7 3 3 2 2 2" xfId="24628" xr:uid="{4B3CBD10-17DD-4BD4-84DA-F759AE0DCFE5}"/>
    <cellStyle name="Millares [0] 2 7 3 3 2 2 3" xfId="33356" xr:uid="{4B6034F6-9D23-4481-B882-7630C4FB09EA}"/>
    <cellStyle name="Millares [0] 2 7 3 3 2 3" xfId="19862" xr:uid="{8A6C39CD-B21A-4D42-B117-19A09E971521}"/>
    <cellStyle name="Millares [0] 2 7 3 3 2 4" xfId="28726" xr:uid="{38337D1D-EEBA-4C92-BF00-24F78A50E658}"/>
    <cellStyle name="Millares [0] 2 7 3 3 3" xfId="12706" xr:uid="{0C39E153-52F7-4B78-A4BC-E577B7A1F067}"/>
    <cellStyle name="Millares [0] 2 7 3 3 3 2" xfId="22245" xr:uid="{5C3D8AE7-FC87-44F8-BB87-ADEE0F455AAD}"/>
    <cellStyle name="Millares [0] 2 7 3 3 3 3" xfId="31002" xr:uid="{8B07EDDA-C3A9-4CCE-B3BC-DC5432B6CDE0}"/>
    <cellStyle name="Millares [0] 2 7 3 3 4" xfId="17483" xr:uid="{8900AA7A-18BF-4E6A-A705-C4E818D9BA7E}"/>
    <cellStyle name="Millares [0] 2 7 3 3 5" xfId="26570" xr:uid="{6305AF5B-B2F5-4692-B215-C0DC8BD332B9}"/>
    <cellStyle name="Millares [0] 2 7 3 4" xfId="9122" xr:uid="{518E5AAB-B1E5-4841-AB8C-027A9E8EE422}"/>
    <cellStyle name="Millares [0] 2 7 3 4 2" xfId="13903" xr:uid="{EECFCC97-89B9-41D4-BE66-85D7F8F7E9EE}"/>
    <cellStyle name="Millares [0] 2 7 3 4 2 2" xfId="23437" xr:uid="{13AD6AFB-E794-4DE0-87CA-71D240904985}"/>
    <cellStyle name="Millares [0] 2 7 3 4 2 3" xfId="32167" xr:uid="{0D71DD4C-B1E7-45EE-B9D6-E87A2567278B}"/>
    <cellStyle name="Millares [0] 2 7 3 4 3" xfId="18672" xr:uid="{1588F78E-C2AD-49DD-A47A-D56D64C1CBDC}"/>
    <cellStyle name="Millares [0] 2 7 3 4 4" xfId="27635" xr:uid="{878CBA3E-45FB-415D-BBC6-924AE9A9A543}"/>
    <cellStyle name="Millares [0] 2 7 3 5" xfId="11513" xr:uid="{EB797803-A718-4922-ADF6-9AC9B25F153B}"/>
    <cellStyle name="Millares [0] 2 7 3 5 2" xfId="21054" xr:uid="{094CF4A4-68B9-4D1C-8761-1C7EABA06A5D}"/>
    <cellStyle name="Millares [0] 2 7 3 5 3" xfId="29889" xr:uid="{2A99C856-E338-4A23-9DB4-28020A5D60D5}"/>
    <cellStyle name="Millares [0] 2 7 3 6" xfId="16296" xr:uid="{7C9F5C42-5162-41C1-86AE-B5430C149A08}"/>
    <cellStyle name="Millares [0] 2 7 3 7" xfId="25708" xr:uid="{72BC1920-E636-4D23-A31E-889E885D7043}"/>
    <cellStyle name="Millares [0] 2 7 4" xfId="7039" xr:uid="{5018349D-7BF8-4E81-8060-772C96EA899C}"/>
    <cellStyle name="Millares [0] 2 7 4 2" xfId="8226" xr:uid="{AEC03C2B-3F62-4EB0-9906-871F209D85D3}"/>
    <cellStyle name="Millares [0] 2 7 4 2 2" xfId="10613" xr:uid="{A176AEE1-9C2F-4E49-AC99-D1659E02B4BE}"/>
    <cellStyle name="Millares [0] 2 7 4 2 2 2" xfId="15399" xr:uid="{8FE0083E-6929-4E4E-A040-9C5BEE617C8B}"/>
    <cellStyle name="Millares [0] 2 7 4 2 2 2 2" xfId="24926" xr:uid="{8DB74BD2-79AE-40D2-81C9-51E063578A51}"/>
    <cellStyle name="Millares [0] 2 7 4 2 2 2 3" xfId="33654" xr:uid="{AF6E7AF3-AD4E-4C21-8BC6-E78A69ABE9D4}"/>
    <cellStyle name="Millares [0] 2 7 4 2 2 3" xfId="20160" xr:uid="{587C5F75-4FB7-4712-83C2-5DFBE3156DD3}"/>
    <cellStyle name="Millares [0] 2 7 4 2 2 4" xfId="29018" xr:uid="{D4C15E13-DE58-484F-A12B-0F204F56A8A4}"/>
    <cellStyle name="Millares [0] 2 7 4 2 3" xfId="13004" xr:uid="{C687B69A-4F7F-4F3E-BE36-08DB8AA56A8E}"/>
    <cellStyle name="Millares [0] 2 7 4 2 3 2" xfId="22543" xr:uid="{2B14DFCB-7DB9-4320-B090-EFC5D3F54CA9}"/>
    <cellStyle name="Millares [0] 2 7 4 2 3 3" xfId="31294" xr:uid="{A3C590D1-0EC2-49B8-8F60-AECF46A40997}"/>
    <cellStyle name="Millares [0] 2 7 4 2 4" xfId="17781" xr:uid="{B45B7D58-42FD-47F6-97E7-E9F95791A1F4}"/>
    <cellStyle name="Millares [0] 2 7 4 2 5" xfId="26818" xr:uid="{C003CDFA-6461-494C-89A0-7E7DEE312CA3}"/>
    <cellStyle name="Millares [0] 2 7 4 3" xfId="9419" xr:uid="{1387BA3E-1A2A-4101-8714-1308E8DF53BA}"/>
    <cellStyle name="Millares [0] 2 7 4 3 2" xfId="14201" xr:uid="{277487E5-73AB-480B-8175-DC5887B376ED}"/>
    <cellStyle name="Millares [0] 2 7 4 3 2 2" xfId="23735" xr:uid="{1834DE4A-822A-4F24-8917-219B880D5377}"/>
    <cellStyle name="Millares [0] 2 7 4 3 2 3" xfId="32465" xr:uid="{73840CD5-C11A-4E2B-AAB2-39136672FCE2}"/>
    <cellStyle name="Millares [0] 2 7 4 3 3" xfId="18970" xr:uid="{5D186EF9-EAC6-4D12-9F3B-23BE8440BC53}"/>
    <cellStyle name="Millares [0] 2 7 4 3 4" xfId="27883" xr:uid="{D9F619C9-04D0-429B-8379-EFA9AF7C576E}"/>
    <cellStyle name="Millares [0] 2 7 4 4" xfId="11810" xr:uid="{1DA05925-A141-4CBC-92AA-C907F266BB40}"/>
    <cellStyle name="Millares [0] 2 7 4 4 2" xfId="21352" xr:uid="{DEC8AA7F-4F79-4BAB-8211-E21E5B3C63BD}"/>
    <cellStyle name="Millares [0] 2 7 4 4 3" xfId="30160" xr:uid="{A30F03B7-A775-4D0A-8AC9-B37D988C7847}"/>
    <cellStyle name="Millares [0] 2 7 4 5" xfId="16594" xr:uid="{D04A7B66-441F-452B-9C9C-F63B78A6618F}"/>
    <cellStyle name="Millares [0] 2 7 4 6" xfId="25910" xr:uid="{7923EE0A-62C6-4376-B905-16AB00B6D4F1}"/>
    <cellStyle name="Millares [0] 2 7 5" xfId="7630" xr:uid="{4171B1C5-CC22-4C42-A319-C2982B792735}"/>
    <cellStyle name="Millares [0] 2 7 5 2" xfId="10014" xr:uid="{4E7D8933-387D-4676-AA92-188469A8E291}"/>
    <cellStyle name="Millares [0] 2 7 5 2 2" xfId="14799" xr:uid="{C16E9FE6-2014-4843-B426-79F6F7ABC207}"/>
    <cellStyle name="Millares [0] 2 7 5 2 2 2" xfId="24331" xr:uid="{40B8E316-5335-4643-91E2-BEF1CCC6FFCF}"/>
    <cellStyle name="Millares [0] 2 7 5 2 2 3" xfId="33059" xr:uid="{AD91B746-337C-464A-995B-1F68D754B2F5}"/>
    <cellStyle name="Millares [0] 2 7 5 2 3" xfId="19566" xr:uid="{E01EF95C-FB79-43C9-B605-256B1B605654}"/>
    <cellStyle name="Millares [0] 2 7 5 2 4" xfId="28435" xr:uid="{1FCE4F19-EBB0-4E1A-90A2-8EFBF2529A14}"/>
    <cellStyle name="Millares [0] 2 7 5 3" xfId="12405" xr:uid="{0CAC01EE-7531-49C6-8806-FBFADE3A5988}"/>
    <cellStyle name="Millares [0] 2 7 5 3 2" xfId="21948" xr:uid="{C1A859C6-D2EA-4E43-AE2B-5AA82E9AE4FE}"/>
    <cellStyle name="Millares [0] 2 7 5 3 3" xfId="30710" xr:uid="{F36984FD-E488-418F-80F8-6BC29C6CDF69}"/>
    <cellStyle name="Millares [0] 2 7 5 4" xfId="17188" xr:uid="{F2C3F114-22EF-4A06-AF48-BEF4AF815BF6}"/>
    <cellStyle name="Millares [0] 2 7 5 5" xfId="26364" xr:uid="{E6DBB6BE-BBB2-4A55-8A33-92B19D986F31}"/>
    <cellStyle name="Millares [0] 2 7 6" xfId="8820" xr:uid="{FA7CF522-22EC-45FB-ACC5-28C9652C9FF9}"/>
    <cellStyle name="Millares [0] 2 7 6 2" xfId="13601" xr:uid="{FF6B714F-C0A8-4C9A-B5F8-AD5DE22A8DDB}"/>
    <cellStyle name="Millares [0] 2 7 6 2 2" xfId="23140" xr:uid="{76E60A4D-3C09-4AC7-B165-C986A988FDFC}"/>
    <cellStyle name="Millares [0] 2 7 6 2 3" xfId="31876" xr:uid="{7CB02F37-0B41-417F-804F-321A20270718}"/>
    <cellStyle name="Millares [0] 2 7 6 3" xfId="18376" xr:uid="{8A715202-50B2-4970-9B3F-F38415DD30AA}"/>
    <cellStyle name="Millares [0] 2 7 6 4" xfId="27385" xr:uid="{C34E79B2-1D7B-4AA3-BE14-CFC12D26512A}"/>
    <cellStyle name="Millares [0] 2 7 7" xfId="11211" xr:uid="{2E28F205-F680-4AD0-8CEB-B8EDBE4DE965}"/>
    <cellStyle name="Millares [0] 2 7 7 2" xfId="20758" xr:uid="{E9613E4D-963E-4127-A447-7F2B7C91B317}"/>
    <cellStyle name="Millares [0] 2 7 7 3" xfId="29609" xr:uid="{5DCB4C66-9C4C-419A-992D-727A0B0B1711}"/>
    <cellStyle name="Millares [0] 2 7 8" xfId="15999" xr:uid="{C4FEA22D-E5B4-4F85-BD91-93570F5F49BD}"/>
    <cellStyle name="Millares [0] 2 7 9" xfId="25512" xr:uid="{A5140FB6-D3BA-4015-845E-4E4F44A9F164}"/>
    <cellStyle name="Millares [0] 2 8" xfId="6538" xr:uid="{7AEC3AE5-8F50-425E-BE33-164E071D7BE2}"/>
    <cellStyle name="Millares [0] 2 8 2" xfId="6820" xr:uid="{353B8F45-8686-48C1-8AB4-C3D516C7B2D2}"/>
    <cellStyle name="Millares [0] 2 8 2 2" xfId="7407" xr:uid="{19378DCE-0061-4BF9-8710-BDD3D3A74868}"/>
    <cellStyle name="Millares [0] 2 8 2 2 2" xfId="8596" xr:uid="{9F3D04E2-7B94-47E2-B11C-02650C674F7D}"/>
    <cellStyle name="Millares [0] 2 8 2 2 2 2" xfId="10983" xr:uid="{3A979BF8-9BA1-4183-8EFE-40E59EAFB2F7}"/>
    <cellStyle name="Millares [0] 2 8 2 2 2 2 2" xfId="15771" xr:uid="{3CE674F7-6F7C-40E1-91C6-CBA18A9265D5}"/>
    <cellStyle name="Millares [0] 2 8 2 2 2 2 2 2" xfId="25298" xr:uid="{02173B9F-DC3A-4D0D-834A-DF31DE31DD31}"/>
    <cellStyle name="Millares [0] 2 8 2 2 2 2 2 3" xfId="34026" xr:uid="{8F5ACC35-D4D5-44B0-88A2-B9D7F93D5EFF}"/>
    <cellStyle name="Millares [0] 2 8 2 2 2 2 3" xfId="20532" xr:uid="{B95BB62A-8C81-4016-A713-B255610BF2C1}"/>
    <cellStyle name="Millares [0] 2 8 2 2 2 2 4" xfId="29390" xr:uid="{62099CAF-7331-4711-B373-E85512B83FB0}"/>
    <cellStyle name="Millares [0] 2 8 2 2 2 3" xfId="13374" xr:uid="{C0AC7DFB-0CAC-4384-8B50-8280BFB7A678}"/>
    <cellStyle name="Millares [0] 2 8 2 2 2 3 2" xfId="22915" xr:uid="{0059AF13-314A-4CB0-AFCC-9F82344477EF}"/>
    <cellStyle name="Millares [0] 2 8 2 2 2 3 3" xfId="31666" xr:uid="{D8AE6972-C164-4501-AAAA-6621A16D2B86}"/>
    <cellStyle name="Millares [0] 2 8 2 2 2 4" xfId="18151" xr:uid="{D27C01BA-47BE-4196-93E0-FC1024E1D60C}"/>
    <cellStyle name="Millares [0] 2 8 2 2 2 5" xfId="27165" xr:uid="{9C1AA854-C6F3-432E-B322-F831D0CDC83D}"/>
    <cellStyle name="Millares [0] 2 8 2 2 3" xfId="9789" xr:uid="{F3596756-30B6-4B84-BA33-E0DECFE6CDB7}"/>
    <cellStyle name="Millares [0] 2 8 2 2 3 2" xfId="14573" xr:uid="{2C42B98F-D54D-468C-9A6A-1CB9110CD5E4}"/>
    <cellStyle name="Millares [0] 2 8 2 2 3 2 2" xfId="24107" xr:uid="{439DE1C7-2484-4A66-96E5-CCAC133A9D11}"/>
    <cellStyle name="Millares [0] 2 8 2 2 3 2 3" xfId="32837" xr:uid="{CCD65900-5901-4120-9486-E1D424F5DE5D}"/>
    <cellStyle name="Millares [0] 2 8 2 2 3 3" xfId="19342" xr:uid="{EE55DD65-43FC-44BD-B16B-01043B04900A}"/>
    <cellStyle name="Millares [0] 2 8 2 2 3 4" xfId="28230" xr:uid="{22094F01-F5D6-467F-84BA-1F4AD9D0D2AF}"/>
    <cellStyle name="Millares [0] 2 8 2 2 4" xfId="12180" xr:uid="{F404E0BB-09EB-4FDF-9A52-D0ADC3130677}"/>
    <cellStyle name="Millares [0] 2 8 2 2 4 2" xfId="21724" xr:uid="{50469D64-10ED-4CF3-AC18-BBA290C3FC02}"/>
    <cellStyle name="Millares [0] 2 8 2 2 4 3" xfId="30507" xr:uid="{B09E0A6C-0AAA-425C-A8C5-D1F8ECD9BC15}"/>
    <cellStyle name="Millares [0] 2 8 2 2 5" xfId="16964" xr:uid="{4875CA62-540B-45EA-9B74-9C0A4616642E}"/>
    <cellStyle name="Millares [0] 2 8 2 2 6" xfId="26182" xr:uid="{079421EE-72AF-49F3-9E5B-D2306B76629E}"/>
    <cellStyle name="Millares [0] 2 8 2 3" xfId="8004" xr:uid="{0E3EB311-F39D-4EF0-BC45-BF3CA19964D0}"/>
    <cellStyle name="Millares [0] 2 8 2 3 2" xfId="10390" xr:uid="{C5C6BAD6-3DDF-4DBF-B384-85DD35AE6A47}"/>
    <cellStyle name="Millares [0] 2 8 2 3 2 2" xfId="15176" xr:uid="{1657848E-2624-40EC-94E7-B4024646E94B}"/>
    <cellStyle name="Millares [0] 2 8 2 3 2 2 2" xfId="24703" xr:uid="{260D42B8-1DC3-4CDE-936E-2FE937C610C0}"/>
    <cellStyle name="Millares [0] 2 8 2 3 2 2 3" xfId="33431" xr:uid="{E0A2D3D8-BA82-4A78-81C2-340A17C2B7C5}"/>
    <cellStyle name="Millares [0] 2 8 2 3 2 3" xfId="19937" xr:uid="{36EE0B2C-70FC-4436-ADD6-56A189D15C60}"/>
    <cellStyle name="Millares [0] 2 8 2 3 2 4" xfId="28801" xr:uid="{92AB4C63-678D-4BC3-83F6-D8BA9EDA0555}"/>
    <cellStyle name="Millares [0] 2 8 2 3 3" xfId="12781" xr:uid="{E52F0D13-86A3-4B0B-AFAA-7626F0E9FFD3}"/>
    <cellStyle name="Millares [0] 2 8 2 3 3 2" xfId="22320" xr:uid="{0D5574F9-60BF-4F0B-B738-44F7154509C8}"/>
    <cellStyle name="Millares [0] 2 8 2 3 3 3" xfId="31077" xr:uid="{B87DCECE-6369-4ED9-8E95-D5258F19AF1D}"/>
    <cellStyle name="Millares [0] 2 8 2 3 4" xfId="17558" xr:uid="{F8F02F00-BEAE-4281-A867-BB882AD8F131}"/>
    <cellStyle name="Millares [0] 2 8 2 3 5" xfId="26639" xr:uid="{1F12C24A-1BEE-4D67-AD0E-899AC4A180E5}"/>
    <cellStyle name="Millares [0] 2 8 2 4" xfId="9197" xr:uid="{F00A8131-890B-4704-ABE3-4C64D69DBAB9}"/>
    <cellStyle name="Millares [0] 2 8 2 4 2" xfId="13978" xr:uid="{CC474EA1-FA4B-4B68-B92B-C2C49EDBCE2C}"/>
    <cellStyle name="Millares [0] 2 8 2 4 2 2" xfId="23512" xr:uid="{782FD176-A0E6-420D-9D61-0E6F9AB3080A}"/>
    <cellStyle name="Millares [0] 2 8 2 4 2 3" xfId="32242" xr:uid="{7797F538-4ACC-404F-B940-427F4CD1E32B}"/>
    <cellStyle name="Millares [0] 2 8 2 4 3" xfId="18747" xr:uid="{612CE0F7-A5D3-44DD-8F28-140B2DBABAA1}"/>
    <cellStyle name="Millares [0] 2 8 2 4 4" xfId="27704" xr:uid="{A62BED17-39A8-419C-BBD9-C16A2C100A10}"/>
    <cellStyle name="Millares [0] 2 8 2 5" xfId="11588" xr:uid="{762626B4-CD59-4703-AC00-565B96D7776B}"/>
    <cellStyle name="Millares [0] 2 8 2 5 2" xfId="21129" xr:uid="{D408C29C-7402-4451-8FC3-1F01EFAB5E54}"/>
    <cellStyle name="Millares [0] 2 8 2 5 3" xfId="29959" xr:uid="{AEAE1CEC-6B58-4CF9-A01D-F3811B1B7D9B}"/>
    <cellStyle name="Millares [0] 2 8 2 6" xfId="16371" xr:uid="{A4F32374-D70B-4C2F-9FC4-7648884BAD6C}"/>
    <cellStyle name="Millares [0] 2 8 2 7" xfId="25756" xr:uid="{6C10D7E7-91ED-4B15-AA13-3FBA73D9C9BE}"/>
    <cellStyle name="Millares [0] 2 8 3" xfId="7112" xr:uid="{80F46F56-5E41-44B8-84BD-4BA54BA69689}"/>
    <cellStyle name="Millares [0] 2 8 3 2" xfId="8300" xr:uid="{BDCC5A26-83D4-4B3C-A95B-E9F4976CB475}"/>
    <cellStyle name="Millares [0] 2 8 3 2 2" xfId="10687" xr:uid="{D4111C87-8542-4884-BADF-2BFA53F450D9}"/>
    <cellStyle name="Millares [0] 2 8 3 2 2 2" xfId="15474" xr:uid="{BB00DFD4-CA9F-4E32-B8D9-81806C9FDB2A}"/>
    <cellStyle name="Millares [0] 2 8 3 2 2 2 2" xfId="25001" xr:uid="{8D2FB720-41AA-46E3-AC47-8786C9BC2681}"/>
    <cellStyle name="Millares [0] 2 8 3 2 2 2 3" xfId="33729" xr:uid="{B6C1AACD-9F37-4368-AE62-7792B37629A8}"/>
    <cellStyle name="Millares [0] 2 8 3 2 2 3" xfId="20235" xr:uid="{86B2E736-05A0-4E5E-AC45-316064BB2522}"/>
    <cellStyle name="Millares [0] 2 8 3 2 2 4" xfId="29093" xr:uid="{9877E077-EB22-4506-A6E1-5D9FA07F0981}"/>
    <cellStyle name="Millares [0] 2 8 3 2 3" xfId="13078" xr:uid="{BA66EBE0-6B36-4F7D-97D2-44F458E6D9D5}"/>
    <cellStyle name="Millares [0] 2 8 3 2 3 2" xfId="22618" xr:uid="{182DA20E-2576-44B0-B2BF-10840FBC1FF0}"/>
    <cellStyle name="Millares [0] 2 8 3 2 3 3" xfId="31369" xr:uid="{3D185A8B-2A1D-4F51-849E-602C3E5C3EA1}"/>
    <cellStyle name="Millares [0] 2 8 3 2 4" xfId="17855" xr:uid="{07298CFA-8E59-478D-8420-10C06DC10F4A}"/>
    <cellStyle name="Millares [0] 2 8 3 2 5" xfId="26888" xr:uid="{7C01B0C8-40D7-4DAB-817A-5C31DD3379BD}"/>
    <cellStyle name="Millares [0] 2 8 3 3" xfId="9493" xr:uid="{CDA94D09-1B0A-4D2D-9C72-4D8AA56E9561}"/>
    <cellStyle name="Millares [0] 2 8 3 3 2" xfId="14276" xr:uid="{0164CD7C-F57B-47DA-910A-5BF333DA6E52}"/>
    <cellStyle name="Millares [0] 2 8 3 3 2 2" xfId="23810" xr:uid="{305051E7-0CF4-4EEB-A89F-65C2C646ABAC}"/>
    <cellStyle name="Millares [0] 2 8 3 3 2 3" xfId="32540" xr:uid="{819E994A-952E-4A65-89C8-FF0AB021B52A}"/>
    <cellStyle name="Millares [0] 2 8 3 3 3" xfId="19045" xr:uid="{550E11F4-F44F-4B13-95A8-E2D07CB33633}"/>
    <cellStyle name="Millares [0] 2 8 3 3 4" xfId="27953" xr:uid="{F631D45A-7B7D-462A-999D-F3187BBB5847}"/>
    <cellStyle name="Millares [0] 2 8 3 4" xfId="11884" xr:uid="{423C98B7-F505-4100-99D4-8F5F3CD6AC9F}"/>
    <cellStyle name="Millares [0] 2 8 3 4 2" xfId="21427" xr:uid="{5F072762-21BD-4ADB-A0E8-ABDC75FDAFCA}"/>
    <cellStyle name="Millares [0] 2 8 3 4 3" xfId="30230" xr:uid="{1344F298-748A-4263-86E8-B06DDD9930ED}"/>
    <cellStyle name="Millares [0] 2 8 3 5" xfId="16668" xr:uid="{80ADADEB-C7D4-430B-9738-59643AD56BE5}"/>
    <cellStyle name="Millares [0] 2 8 3 6" xfId="25959" xr:uid="{C33C47A7-C831-4C82-8B77-F58FB81E5241}"/>
    <cellStyle name="Millares [0] 2 8 4" xfId="7705" xr:uid="{B7F1CFF4-7B0D-4FC1-981F-149C23005B34}"/>
    <cellStyle name="Millares [0] 2 8 4 2" xfId="10090" xr:uid="{D9E6D26C-4C83-49A8-8B49-8A6CFF7065F7}"/>
    <cellStyle name="Millares [0] 2 8 4 2 2" xfId="14875" xr:uid="{A7C09FFD-0DA6-4737-BD3D-9DB8573E2B53}"/>
    <cellStyle name="Millares [0] 2 8 4 2 2 2" xfId="24406" xr:uid="{8587BADA-95A7-4D6C-9F0A-EE77D85BDAB0}"/>
    <cellStyle name="Millares [0] 2 8 4 2 2 3" xfId="33134" xr:uid="{9F0D5EB1-EF4D-4581-AFDA-7D3375058794}"/>
    <cellStyle name="Millares [0] 2 8 4 2 3" xfId="19640" xr:uid="{A6548D56-EFED-44EC-BE5F-B68B4DA2F9B6}"/>
    <cellStyle name="Millares [0] 2 8 4 2 4" xfId="28504" xr:uid="{60FD3756-E08C-415F-91A3-F6E3D488DD8B}"/>
    <cellStyle name="Millares [0] 2 8 4 3" xfId="12481" xr:uid="{C11BA76F-A83F-407F-8DA5-0B40CDF32B29}"/>
    <cellStyle name="Millares [0] 2 8 4 3 2" xfId="22023" xr:uid="{AC4EC683-8874-4BE4-AEE0-5553D943EB66}"/>
    <cellStyle name="Millares [0] 2 8 4 3 3" xfId="30780" xr:uid="{397E66D9-0C96-4648-A69F-7E41B6FD68A9}"/>
    <cellStyle name="Millares [0] 2 8 4 4" xfId="17262" xr:uid="{36038C50-9420-40DB-853D-6CD445C179B9}"/>
    <cellStyle name="Millares [0] 2 8 4 5" xfId="26416" xr:uid="{C31E31BB-75EE-4D73-B28B-084D5F6B54A3}"/>
    <cellStyle name="Millares [0] 2 8 5" xfId="8896" xr:uid="{175DBD70-4894-4608-87D7-ECC8DF21CA9A}"/>
    <cellStyle name="Millares [0] 2 8 5 2" xfId="13677" xr:uid="{26D9A681-F3A9-4F81-A14E-085DAA75C8EC}"/>
    <cellStyle name="Millares [0] 2 8 5 2 2" xfId="23215" xr:uid="{0801CD04-7F86-406B-B340-985C8C68DAC4}"/>
    <cellStyle name="Millares [0] 2 8 5 2 3" xfId="31946" xr:uid="{57DC46DC-DBFB-40D1-A6AF-5958E85A1243}"/>
    <cellStyle name="Millares [0] 2 8 5 3" xfId="18450" xr:uid="{EECA4108-6D2E-4CDA-A3E9-3092B5CEFDA2}"/>
    <cellStyle name="Millares [0] 2 8 5 4" xfId="27459" xr:uid="{16D59FFB-8B06-4A89-98EE-04858DFFE850}"/>
    <cellStyle name="Millares [0] 2 8 6" xfId="11288" xr:uid="{77C0A6BD-6466-4D00-99D5-2DE1E07E78E2}"/>
    <cellStyle name="Millares [0] 2 8 6 2" xfId="20833" xr:uid="{4DE12C6C-1603-49F7-910B-C89287C052FD}"/>
    <cellStyle name="Millares [0] 2 8 6 3" xfId="29683" xr:uid="{80CD6BCD-D694-4937-BEC9-D7664AF57543}"/>
    <cellStyle name="Millares [0] 2 8 7" xfId="16074" xr:uid="{E3327332-9086-4EC9-BAA6-30606163559A}"/>
    <cellStyle name="Millares [0] 2 8 8" xfId="25565" xr:uid="{7EB11A84-9BE6-4CD5-8A72-3A8B69C156AE}"/>
    <cellStyle name="Millares [0] 2 9" xfId="6679" xr:uid="{225476B2-D178-4D14-8D89-C580866F6A5F}"/>
    <cellStyle name="Millares [0] 2 9 2" xfId="7259" xr:uid="{901F89C4-6814-4F1D-879C-EF8F830815B5}"/>
    <cellStyle name="Millares [0] 2 9 2 2" xfId="8448" xr:uid="{27F1FCEE-D1E4-4BBF-8CE0-A92C21168057}"/>
    <cellStyle name="Millares [0] 2 9 2 2 2" xfId="10835" xr:uid="{3E580929-392E-4B16-9DB3-854F00D58E0C}"/>
    <cellStyle name="Millares [0] 2 9 2 2 2 2" xfId="15623" xr:uid="{D9701FBA-11E3-4EBB-8D85-04BBB5108981}"/>
    <cellStyle name="Millares [0] 2 9 2 2 2 2 2" xfId="25150" xr:uid="{CC8A75AA-C8E5-4FD4-8433-A18221DA5D28}"/>
    <cellStyle name="Millares [0] 2 9 2 2 2 2 3" xfId="33878" xr:uid="{467EFD7D-D281-4CFE-B9C0-9FA2E9648948}"/>
    <cellStyle name="Millares [0] 2 9 2 2 2 3" xfId="20384" xr:uid="{B2A377F9-5565-425C-B48C-7FD8D1F1EE7A}"/>
    <cellStyle name="Millares [0] 2 9 2 2 2 4" xfId="29242" xr:uid="{0A48CAB4-6FB0-407C-96AB-98B6D4497873}"/>
    <cellStyle name="Millares [0] 2 9 2 2 3" xfId="13226" xr:uid="{A6B13037-F5D5-4B4D-9B2F-1E332D1CA69C}"/>
    <cellStyle name="Millares [0] 2 9 2 2 3 2" xfId="22767" xr:uid="{E703054C-204C-4000-8ABF-3C51B3B716BF}"/>
    <cellStyle name="Millares [0] 2 9 2 2 3 3" xfId="31518" xr:uid="{F3139E1E-A089-46F4-85B3-4FC3E0090843}"/>
    <cellStyle name="Millares [0] 2 9 2 2 4" xfId="18003" xr:uid="{D1C5750C-0F6C-4CAC-8898-DA5EE638235E}"/>
    <cellStyle name="Millares [0] 2 9 2 2 5" xfId="27037" xr:uid="{84CB547D-BF8F-4A49-8301-AF61EC668839}"/>
    <cellStyle name="Millares [0] 2 9 2 3" xfId="9641" xr:uid="{14B7A205-AFAB-4458-86C5-FD4A22BEA263}"/>
    <cellStyle name="Millares [0] 2 9 2 3 2" xfId="14425" xr:uid="{86C1B4FD-CD26-4671-9A56-C207564413B3}"/>
    <cellStyle name="Millares [0] 2 9 2 3 2 2" xfId="23959" xr:uid="{087E06F7-6AC8-4A69-BC3D-D787D1394400}"/>
    <cellStyle name="Millares [0] 2 9 2 3 2 3" xfId="32689" xr:uid="{DB7CD583-6D61-4161-AC3F-2C4EFD1BE1AE}"/>
    <cellStyle name="Millares [0] 2 9 2 3 3" xfId="19194" xr:uid="{38838805-829A-469D-A252-4BA93CE6EF4F}"/>
    <cellStyle name="Millares [0] 2 9 2 3 4" xfId="28102" xr:uid="{9881C395-3B0C-4130-AD5D-24FF44CAA357}"/>
    <cellStyle name="Millares [0] 2 9 2 4" xfId="12032" xr:uid="{859AF387-FF64-41F2-AA14-E2198F37078B}"/>
    <cellStyle name="Millares [0] 2 9 2 4 2" xfId="21576" xr:uid="{C6534BE7-598D-4506-84BA-120DE38CD6A9}"/>
    <cellStyle name="Millares [0] 2 9 2 4 3" xfId="30379" xr:uid="{BBA90FF2-BFDE-4A07-AB2C-9B89EEC9484F}"/>
    <cellStyle name="Millares [0] 2 9 2 5" xfId="16816" xr:uid="{B28DB38B-7055-4D4B-8EAD-CF1AD812E6E9}"/>
    <cellStyle name="Millares [0] 2 9 2 6" xfId="26063" xr:uid="{7EAFBC8F-8FC1-420B-A6F0-919B52AD0184}"/>
    <cellStyle name="Millares [0] 2 9 3" xfId="7856" xr:uid="{CBB0AF49-E8A3-4C44-BD33-C4E51C7921F1}"/>
    <cellStyle name="Millares [0] 2 9 3 2" xfId="10242" xr:uid="{DCC9DECE-692A-470C-9AEA-E370831CF0B3}"/>
    <cellStyle name="Millares [0] 2 9 3 2 2" xfId="15028" xr:uid="{C3B1F18F-7267-4C13-8270-432E1091417E}"/>
    <cellStyle name="Millares [0] 2 9 3 2 2 2" xfId="24555" xr:uid="{6252D1BE-2A78-4364-ADCD-0ECF2FA56084}"/>
    <cellStyle name="Millares [0] 2 9 3 2 2 3" xfId="33283" xr:uid="{4BD18A64-C2CE-495B-9171-8F73B6D0F3AF}"/>
    <cellStyle name="Millares [0] 2 9 3 2 3" xfId="19789" xr:uid="{3E5CB7B5-7603-4082-8AF1-A3A43F959FF0}"/>
    <cellStyle name="Millares [0] 2 9 3 2 4" xfId="28653" xr:uid="{964B9FFE-E383-48EB-A7F4-C8DA2F89DC49}"/>
    <cellStyle name="Millares [0] 2 9 3 3" xfId="12633" xr:uid="{77FC4A8D-3E32-423A-8402-89DE436F5559}"/>
    <cellStyle name="Millares [0] 2 9 3 3 2" xfId="22172" xr:uid="{CDDE6B6F-6A62-42B1-B3A1-B0189ACF0E24}"/>
    <cellStyle name="Millares [0] 2 9 3 3 3" xfId="30929" xr:uid="{6E6A7018-510A-4F41-A84D-D0E8B0E50919}"/>
    <cellStyle name="Millares [0] 2 9 3 4" xfId="17410" xr:uid="{23CB8CC0-AA40-4817-9072-B61251E81DF6}"/>
    <cellStyle name="Millares [0] 2 9 3 5" xfId="26520" xr:uid="{3D9A432E-3146-496A-81D0-8D64BAFE1EFF}"/>
    <cellStyle name="Millares [0] 2 9 4" xfId="9049" xr:uid="{AF89B7E8-9201-416D-8124-F74D28BCB2B6}"/>
    <cellStyle name="Millares [0] 2 9 4 2" xfId="13830" xr:uid="{295AB20F-7BB5-4BEF-A104-D21A2A1EC890}"/>
    <cellStyle name="Millares [0] 2 9 4 2 2" xfId="23364" xr:uid="{075A8F75-1E68-4623-8192-16256ED4214E}"/>
    <cellStyle name="Millares [0] 2 9 4 2 3" xfId="32094" xr:uid="{DE3A7B33-439D-4A55-85B5-18E73210170A}"/>
    <cellStyle name="Millares [0] 2 9 4 3" xfId="18599" xr:uid="{4083BCEF-DE3C-49D7-8036-213D3A777D0B}"/>
    <cellStyle name="Millares [0] 2 9 4 4" xfId="27585" xr:uid="{ABA4E581-2173-429D-9B81-5A0214CBE97C}"/>
    <cellStyle name="Millares [0] 2 9 5" xfId="11440" xr:uid="{F1C51A6F-F310-4466-920C-9535BF622635}"/>
    <cellStyle name="Millares [0] 2 9 5 2" xfId="20981" xr:uid="{2445A42B-5312-4347-94AD-1355292FA28E}"/>
    <cellStyle name="Millares [0] 2 9 5 3" xfId="29831" xr:uid="{58EF0125-9F6B-4EBA-914E-B3429B4961C8}"/>
    <cellStyle name="Millares [0] 2 9 6" xfId="16223" xr:uid="{709FC62D-9FA0-45A0-930D-4FE13D72C606}"/>
    <cellStyle name="Millares [0] 2 9 7" xfId="25661" xr:uid="{AFD57AC8-0644-4D00-A85A-F53E391F9883}"/>
    <cellStyle name="Millares 10" xfId="7037" xr:uid="{A6C4F8B3-5C74-4F86-813B-420699BD0A7D}"/>
    <cellStyle name="Millares 10 2" xfId="8224" xr:uid="{B9C78810-FC8F-417D-92B1-727DF0C0D2F1}"/>
    <cellStyle name="Millares 10 2 2" xfId="10611" xr:uid="{DFC902CA-66EC-427E-B779-82170D0C860B}"/>
    <cellStyle name="Millares 10 2 2 2" xfId="15397" xr:uid="{12426EA8-7ADF-4204-98F2-EEDA31C08ADF}"/>
    <cellStyle name="Millares 10 2 2 2 2" xfId="24924" xr:uid="{8062121C-C387-4CAD-A0C3-219C1438DB64}"/>
    <cellStyle name="Millares 10 2 2 2 3" xfId="33652" xr:uid="{7230F495-3747-4F05-8C44-BF4D1CBCF226}"/>
    <cellStyle name="Millares 10 2 2 3" xfId="20158" xr:uid="{B232CAD2-C6C3-40EB-B01B-CD1554CAFD67}"/>
    <cellStyle name="Millares 10 2 2 4" xfId="29016" xr:uid="{54A5E191-6226-447D-AA78-58D4FC10705A}"/>
    <cellStyle name="Millares 10 2 3" xfId="13002" xr:uid="{57036026-C72E-422B-A9B2-3434908F49B2}"/>
    <cellStyle name="Millares 10 2 3 2" xfId="22541" xr:uid="{45F0D3FF-8D9B-417F-B3A0-03C4430C46CF}"/>
    <cellStyle name="Millares 10 2 3 3" xfId="31292" xr:uid="{EF8CF0A9-32AE-410F-A244-37AC7AE430D5}"/>
    <cellStyle name="Millares 10 2 4" xfId="17779" xr:uid="{BACC577E-3DE6-4AAC-BC7E-D2C9C39ED4F3}"/>
    <cellStyle name="Millares 10 2 5" xfId="26816" xr:uid="{B8054D6D-9CDA-4F62-B034-ED018CED00A2}"/>
    <cellStyle name="Millares 10 3" xfId="9417" xr:uid="{E015FE7A-50EE-451D-84F2-5F670F165916}"/>
    <cellStyle name="Millares 10 3 2" xfId="14199" xr:uid="{CFB6BE97-E84A-4755-B5B4-11CBFD665850}"/>
    <cellStyle name="Millares 10 3 2 2" xfId="23733" xr:uid="{ED775668-2015-4B75-B667-FD33A9EAD14B}"/>
    <cellStyle name="Millares 10 3 2 3" xfId="32463" xr:uid="{EBCE764D-A633-4D64-9D45-110F4E4B3EDE}"/>
    <cellStyle name="Millares 10 3 3" xfId="18968" xr:uid="{FACB092B-6871-43EB-92C5-16663820BFE0}"/>
    <cellStyle name="Millares 10 3 4" xfId="27881" xr:uid="{2324D145-CB93-4566-BDFF-6971F55A565C}"/>
    <cellStyle name="Millares 10 4" xfId="11808" xr:uid="{784BB8BF-C258-4BF7-92F7-016DB983103F}"/>
    <cellStyle name="Millares 10 4 2" xfId="21350" xr:uid="{1BA9DF12-4447-4D77-8C41-BE2A71E6121E}"/>
    <cellStyle name="Millares 10 4 3" xfId="30158" xr:uid="{2BBD3EB7-D755-48FB-9473-B3A7263ECC2D}"/>
    <cellStyle name="Millares 10 5" xfId="16592" xr:uid="{5CC245B1-FB09-45DC-9D80-3ECDF38CC501}"/>
    <cellStyle name="Millares 10 6" xfId="25909" xr:uid="{BA9868E5-FB4E-42D4-BC38-3FD1538F0BEE}"/>
    <cellStyle name="Millares 11" xfId="7555" xr:uid="{B9A5EF38-63A6-4495-8FC0-CDB67C75938A}"/>
    <cellStyle name="Millares 11 2" xfId="8744" xr:uid="{CA6B9955-F632-4E50-9891-E6569D2CB929}"/>
    <cellStyle name="Millares 11 2 2" xfId="11132" xr:uid="{37BF92F8-D552-412D-BD0B-291A44DCC5B2}"/>
    <cellStyle name="Millares 11 2 2 2" xfId="15920" xr:uid="{F55F1A34-9A83-4AAD-ABA5-1DABD85E6B2A}"/>
    <cellStyle name="Millares 11 2 2 2 2" xfId="25447" xr:uid="{945DB9F3-5302-4C01-BC15-8C484C698FED}"/>
    <cellStyle name="Millares 11 2 2 2 3" xfId="34175" xr:uid="{FD20BE0C-8FB8-480C-910C-3E30B99EBFC0}"/>
    <cellStyle name="Millares 11 2 2 3" xfId="20681" xr:uid="{BC78E4D3-5357-4C99-AE0F-8382383A4392}"/>
    <cellStyle name="Millares 11 2 2 4" xfId="29539" xr:uid="{E61E2C58-954E-4F1C-AF7F-F5B04DBB3AF0}"/>
    <cellStyle name="Millares 11 2 3" xfId="13523" xr:uid="{E9CD19A6-541F-40BB-80FA-7465ED982217}"/>
    <cellStyle name="Millares 11 2 3 2" xfId="23064" xr:uid="{8418466F-A8D4-4FD3-AB7A-AFE3679957D6}"/>
    <cellStyle name="Millares 11 2 3 3" xfId="31815" xr:uid="{A12B9213-89DA-42D5-B39A-6559DFC32B6C}"/>
    <cellStyle name="Millares 11 2 4" xfId="18300" xr:uid="{6633EEE8-0C8A-40D7-8F90-274D0EB3AD08}"/>
    <cellStyle name="Millares 11 2 5" xfId="27314" xr:uid="{6165058B-4205-4AEF-A2BC-A5DC5FE63894}"/>
    <cellStyle name="Millares 11 3" xfId="9937" xr:uid="{3F9C553A-5DA6-43C3-A769-C3189FFE9524}"/>
    <cellStyle name="Millares 11 3 2" xfId="14722" xr:uid="{4FECC6A1-7394-4488-AF59-30D556CB06D9}"/>
    <cellStyle name="Millares 11 3 2 2" xfId="24256" xr:uid="{7BFACDDA-4ED9-49D6-827E-8497D617CFC6}"/>
    <cellStyle name="Millares 11 3 2 3" xfId="32986" xr:uid="{E4ADD938-1AAA-41A1-9E7D-14F4DB8B165E}"/>
    <cellStyle name="Millares 11 3 3" xfId="19491" xr:uid="{7729B72A-0A08-4D01-A787-C70DE80F256A}"/>
    <cellStyle name="Millares 11 3 4" xfId="28379" xr:uid="{29D6E2B4-31BA-464D-A25E-DEEC43A86959}"/>
    <cellStyle name="Millares 11 4" xfId="12328" xr:uid="{F4E4C205-5B57-48D2-A56F-93ECE88CDBEA}"/>
    <cellStyle name="Millares 11 4 2" xfId="21873" xr:uid="{FC05BFBF-DE84-4E41-B848-05D87760866F}"/>
    <cellStyle name="Millares 11 4 3" xfId="30656" xr:uid="{EBC59C49-47E8-4EC0-A222-F20C1F7C91CB}"/>
    <cellStyle name="Millares 11 5" xfId="17113" xr:uid="{545029B2-08A6-49E4-AD02-C8CFEF08CE91}"/>
    <cellStyle name="Millares 11 6" xfId="26309" xr:uid="{806DABF8-EA23-4439-A888-D48BF91F79FD}"/>
    <cellStyle name="Millares 12" xfId="7628" xr:uid="{4FEC2EB8-3D56-4500-96B6-DFCB273CCA71}"/>
    <cellStyle name="Millares 12 2" xfId="10012" xr:uid="{14DBCA83-F299-4045-9E0F-105D24940F85}"/>
    <cellStyle name="Millares 12 2 2" xfId="14797" xr:uid="{6D171155-C7DA-4735-9E8A-CA5C005ACBA9}"/>
    <cellStyle name="Millares 12 2 2 2" xfId="24329" xr:uid="{ACD1484E-4D0D-45E1-83B5-F303556E327C}"/>
    <cellStyle name="Millares 12 2 2 3" xfId="33057" xr:uid="{63B3F885-515A-4369-8061-B3E6A2936007}"/>
    <cellStyle name="Millares 12 2 3" xfId="19564" xr:uid="{CFD224F2-72AE-4B94-BE5D-213D6B3E0665}"/>
    <cellStyle name="Millares 12 2 4" xfId="28433" xr:uid="{87AAE823-BDCA-48B1-9724-6B69B1C0711A}"/>
    <cellStyle name="Millares 12 3" xfId="12403" xr:uid="{5FAE2AAE-BF21-463D-BD8D-A63508FB1E12}"/>
    <cellStyle name="Millares 12 3 2" xfId="21946" xr:uid="{0993CF96-A5B3-4AE5-9633-E06585D5BD8D}"/>
    <cellStyle name="Millares 12 3 3" xfId="30708" xr:uid="{E178944A-B655-4786-908B-717B97B8E474}"/>
    <cellStyle name="Millares 12 4" xfId="17186" xr:uid="{2AFF565C-91E1-481D-A178-9ADDF8194618}"/>
    <cellStyle name="Millares 12 5" xfId="26362" xr:uid="{02B49498-D842-4BAB-A77A-62A39A8AFC40}"/>
    <cellStyle name="Millares 13" xfId="8745" xr:uid="{86452229-03BC-45E3-B1C5-D4E4365BBB78}"/>
    <cellStyle name="Millares 13 2" xfId="11133" xr:uid="{5A43AA45-E473-429D-ABF1-675D48B3E7D7}"/>
    <cellStyle name="Millares 13 2 2" xfId="15921" xr:uid="{C7E889FD-D3B4-40A1-A56B-1E6B2A51FF45}"/>
    <cellStyle name="Millares 13 2 2 2" xfId="25448" xr:uid="{17D45A23-DFC3-4B3A-93DC-88B8A45BF6F4}"/>
    <cellStyle name="Millares 13 2 2 3" xfId="34176" xr:uid="{5C4B5051-6A84-4DAA-AEB4-7DEB3D86678F}"/>
    <cellStyle name="Millares 13 2 3" xfId="20682" xr:uid="{E40CFFBF-39DA-40B9-84A6-054882A362C0}"/>
    <cellStyle name="Millares 13 2 4" xfId="29540" xr:uid="{965E0D2E-393E-45AA-8F86-9B153FF5FD96}"/>
    <cellStyle name="Millares 13 3" xfId="13524" xr:uid="{9A99F69F-8AE3-4875-906A-CBE207E3C0B1}"/>
    <cellStyle name="Millares 13 3 2" xfId="23065" xr:uid="{DA3F61EA-C443-4FD6-8D52-74F3A6AEBE46}"/>
    <cellStyle name="Millares 13 3 3" xfId="31816" xr:uid="{DAA1F545-DEF0-4E1B-A9BB-A39AA7D37471}"/>
    <cellStyle name="Millares 13 4" xfId="18301" xr:uid="{B6EA1462-2725-4ADD-B220-C693C91F65D8}"/>
    <cellStyle name="Millares 13 5" xfId="27315" xr:uid="{1F5BA62A-C938-4727-92AA-58E9699EBA11}"/>
    <cellStyle name="Millares 14" xfId="8818" xr:uid="{1DC03B8F-39B6-44CE-9511-6346E0236926}"/>
    <cellStyle name="Millares 14 2" xfId="13599" xr:uid="{29115AE4-2EEE-4DCC-A1C4-56C7E2A08143}"/>
    <cellStyle name="Millares 14 2 2" xfId="23138" xr:uid="{CA250A66-CF43-4420-88AD-323EAC3BBBEE}"/>
    <cellStyle name="Millares 14 2 3" xfId="31874" xr:uid="{33CEF0EB-1915-47EB-ACA3-6E46B4332C70}"/>
    <cellStyle name="Millares 14 3" xfId="18374" xr:uid="{5926D215-D6F5-4484-BC17-1158112A8A1F}"/>
    <cellStyle name="Millares 14 4" xfId="27383" xr:uid="{18B16B73-2E8B-4588-BDF8-A9D047F6C107}"/>
    <cellStyle name="Millares 15" xfId="11134" xr:uid="{B634167C-C504-4F64-9A38-CF2FFD52E5A8}"/>
    <cellStyle name="Millares 15 2" xfId="15922" xr:uid="{862B0515-2523-4D94-ACF5-E80E1654044E}"/>
    <cellStyle name="Millares 15 2 2" xfId="25449" xr:uid="{A06BD02B-5ED5-4B5A-BA06-3A343F4EF806}"/>
    <cellStyle name="Millares 15 2 3" xfId="34177" xr:uid="{4118D912-29AB-48DF-AD7E-63F54DD9E9A0}"/>
    <cellStyle name="Millares 15 3" xfId="20683" xr:uid="{6BBC0AAD-926E-4F2A-A4FF-1AD5E448A487}"/>
    <cellStyle name="Millares 15 4" xfId="29541" xr:uid="{3080D1C1-486B-4226-BE3A-6EF478430E1D}"/>
    <cellStyle name="Millares 16" xfId="11209" xr:uid="{FE6A2C22-B08A-4894-A215-5464554F3A1F}"/>
    <cellStyle name="Millares 16 2" xfId="20756" xr:uid="{9D35100B-61AA-462A-9AFC-E39BEC16FCE5}"/>
    <cellStyle name="Millares 16 3" xfId="29607" xr:uid="{096223A0-7FDE-4461-A581-992E5F7EA744}"/>
    <cellStyle name="Millares 17" xfId="15923" xr:uid="{05D9CB18-FBBE-4AB3-A04D-7E23D55C77D0}"/>
    <cellStyle name="Millares 17 2" xfId="25450" xr:uid="{407C663B-A455-4D1B-A7C2-31AB95461B88}"/>
    <cellStyle name="Millares 17 3" xfId="34178" xr:uid="{363D157E-AC44-4968-9705-E111C527209A}"/>
    <cellStyle name="Millares 18" xfId="6471" xr:uid="{821FB51A-0CD5-4AF5-9E34-916B0206E6A2}"/>
    <cellStyle name="Millares 19" xfId="15924" xr:uid="{03A2B16B-DB24-4027-8E1F-88D1E524A417}"/>
    <cellStyle name="Millares 2" xfId="205" xr:uid="{00000000-0005-0000-0000-0000C6000000}"/>
    <cellStyle name="Millares 2 10" xfId="1919" xr:uid="{00000000-0005-0000-0000-0000C7000000}"/>
    <cellStyle name="Millares 2 10 2" xfId="8152" xr:uid="{2CB0115E-D6FF-4B4C-A27E-BBEED88B69DB}"/>
    <cellStyle name="Millares 2 10 2 2" xfId="10539" xr:uid="{C35FC4E3-D94A-4F69-9418-97AED2CA4FA7}"/>
    <cellStyle name="Millares 2 10 2 2 2" xfId="15325" xr:uid="{C8432194-8735-4C9A-9605-24A5377B6387}"/>
    <cellStyle name="Millares 2 10 2 2 2 2" xfId="24852" xr:uid="{8AFA54E9-F6D6-4B99-8612-55A855F967F1}"/>
    <cellStyle name="Millares 2 10 2 2 2 3" xfId="33580" xr:uid="{B96FFCC0-F335-44E8-B2A5-761B6E23C76B}"/>
    <cellStyle name="Millares 2 10 2 2 3" xfId="20086" xr:uid="{45107A15-03D8-4750-9883-CF44673D6F65}"/>
    <cellStyle name="Millares 2 10 2 2 4" xfId="28950" xr:uid="{DCEBCEF9-44B2-42E8-A27C-970745ECB412}"/>
    <cellStyle name="Millares 2 10 2 3" xfId="12930" xr:uid="{E45810EC-D271-4D10-8CAF-8A70E6A849DC}"/>
    <cellStyle name="Millares 2 10 2 3 2" xfId="22469" xr:uid="{9876BBB1-3D03-42D3-A27E-DC0EB005426B}"/>
    <cellStyle name="Millares 2 10 2 3 3" xfId="31226" xr:uid="{6E87DE77-90FE-460B-9DBB-56B945FA76BC}"/>
    <cellStyle name="Millares 2 10 2 4" xfId="17707" xr:uid="{2D90FD05-0E3C-44CF-9E89-86BAF478E5E9}"/>
    <cellStyle name="Millares 2 10 2 5" xfId="26766" xr:uid="{61AF94C5-9B53-4BD3-85EE-668E30D1375C}"/>
    <cellStyle name="Millares 2 10 3" xfId="9345" xr:uid="{ADDF24EC-0A2B-4900-B937-77B8F6D402BA}"/>
    <cellStyle name="Millares 2 10 3 2" xfId="14127" xr:uid="{CF67E8AA-817D-4E2D-9587-A3319E9AE8AA}"/>
    <cellStyle name="Millares 2 10 3 2 2" xfId="23661" xr:uid="{0A6DC38C-35D8-4ECA-9899-64CD9E547BBA}"/>
    <cellStyle name="Millares 2 10 3 2 3" xfId="32391" xr:uid="{D76CC359-9943-4083-BD8C-9B08569C4362}"/>
    <cellStyle name="Millares 2 10 3 3" xfId="18896" xr:uid="{90BF6CF5-6B2D-4618-B779-708EB19BA26C}"/>
    <cellStyle name="Millares 2 10 3 4" xfId="27831" xr:uid="{8EF9087E-2BF2-4C7E-9223-EBE4E4C6ED6F}"/>
    <cellStyle name="Millares 2 10 4" xfId="11736" xr:uid="{E0B21D63-5344-4AD0-852F-A2C0880973B0}"/>
    <cellStyle name="Millares 2 10 4 2" xfId="21278" xr:uid="{6334E1DE-6ED1-4D32-B069-BE74B75C656B}"/>
    <cellStyle name="Millares 2 10 4 3" xfId="30108" xr:uid="{A9321105-B5CA-4BCB-BE93-E6A368073CE2}"/>
    <cellStyle name="Millares 2 10 5" xfId="16520" xr:uid="{626FD389-9E93-4ACD-8ED7-5A9A4D72701C}"/>
    <cellStyle name="Millares 2 10 6" xfId="25861" xr:uid="{80461F87-016F-42CC-A917-1273B3F98CD5}"/>
    <cellStyle name="Millares 2 11" xfId="3425" xr:uid="{00000000-0005-0000-0000-0000C8000000}"/>
    <cellStyle name="Millares 2 11 2" xfId="9938" xr:uid="{48DAA998-FD88-4C08-82E2-B5D9C8804DFD}"/>
    <cellStyle name="Millares 2 11 2 2" xfId="14723" xr:uid="{6BB3279C-23BC-4C43-A0A9-CBBCC5E15B48}"/>
    <cellStyle name="Millares 2 11 2 2 2" xfId="24257" xr:uid="{A607A029-8FC8-4D5E-B6F2-2594AC34A5B1}"/>
    <cellStyle name="Millares 2 11 2 2 3" xfId="32987" xr:uid="{E5DFED6B-ADA4-46F1-B9E1-3DD3ED538959}"/>
    <cellStyle name="Millares 2 11 2 3" xfId="19492" xr:uid="{2D1583F9-240D-428D-AAAD-D124247A93BE}"/>
    <cellStyle name="Millares 2 11 2 4" xfId="28380" xr:uid="{2CD34D24-57E7-424F-A3F4-3E620229A265}"/>
    <cellStyle name="Millares 2 11 3" xfId="12329" xr:uid="{842A0B90-531C-44F4-834E-EC1B31FD48B0}"/>
    <cellStyle name="Millares 2 11 3 2" xfId="21874" xr:uid="{D92DC474-C647-4D42-872A-F169E4A83681}"/>
    <cellStyle name="Millares 2 11 3 3" xfId="30657" xr:uid="{B4E57EDD-EB4C-4173-923A-9737054537D5}"/>
    <cellStyle name="Millares 2 11 4" xfId="17114" xr:uid="{5AEECACF-F087-4EB7-BD56-056576B088EE}"/>
    <cellStyle name="Millares 2 11 5" xfId="26310" xr:uid="{4FEA646E-B401-4D5A-A217-1FB50AD045A6}"/>
    <cellStyle name="Millares 2 12" xfId="4931" xr:uid="{00000000-0005-0000-0000-0000C9000000}"/>
    <cellStyle name="Millares 2 12 2" xfId="13525" xr:uid="{56BE2CD1-03FF-447D-A94B-DCB7D0251D0E}"/>
    <cellStyle name="Millares 2 12 2 2" xfId="23066" xr:uid="{C19FC029-8C70-421C-8D70-B835FB3782E4}"/>
    <cellStyle name="Millares 2 12 2 3" xfId="31817" xr:uid="{1D08D876-68A9-4FFC-A23D-8717BEF7CAFF}"/>
    <cellStyle name="Millares 2 12 3" xfId="18302" xr:uid="{DFE61F4C-00B2-4FA8-A37D-5BF25FABF798}"/>
    <cellStyle name="Millares 2 12 4" xfId="27316" xr:uid="{11FC01C8-77E9-449F-9680-8EC12279E6D8}"/>
    <cellStyle name="Millares 2 13" xfId="11135" xr:uid="{B72C74CE-54C2-4E85-ABB2-C3234D939248}"/>
    <cellStyle name="Millares 2 13 2" xfId="20684" xr:uid="{822FAD59-85A5-4368-A76A-B81F05785217}"/>
    <cellStyle name="Millares 2 13 3" xfId="29542" xr:uid="{D0B2D279-6F59-4620-B22F-607773416340}"/>
    <cellStyle name="Millares 2 14" xfId="15925" xr:uid="{5C27276F-DC97-44B1-BEB7-4F9C14FADFBB}"/>
    <cellStyle name="Millares 2 15" xfId="25452" xr:uid="{AF1A803F-7F29-48BF-8BD7-B64000B33996}"/>
    <cellStyle name="Millares 2 2" xfId="268" xr:uid="{00000000-0005-0000-0000-0000CA000000}"/>
    <cellStyle name="Millares 2 2 10" xfId="4989" xr:uid="{00000000-0005-0000-0000-0000CB000000}"/>
    <cellStyle name="Millares 2 2 10 2" xfId="13531" xr:uid="{75490D3E-467D-4C92-BFF7-A5C6253DF229}"/>
    <cellStyle name="Millares 2 2 10 2 2" xfId="23072" xr:uid="{8255ED4B-19A5-4D70-ABC9-85C457BAC59D}"/>
    <cellStyle name="Millares 2 2 10 2 3" xfId="31822" xr:uid="{5D71CFB8-889E-47A3-988C-0E76ADD6008C}"/>
    <cellStyle name="Millares 2 2 10 3" xfId="18308" xr:uid="{1FEE9104-0492-445B-BB13-726245F171DC}"/>
    <cellStyle name="Millares 2 2 10 4" xfId="27322" xr:uid="{632A4710-5C48-493E-9107-D239CA75AF62}"/>
    <cellStyle name="Millares 2 2 11" xfId="11141" xr:uid="{3EFEDBFC-140E-43B7-8E24-A98FA8B4996E}"/>
    <cellStyle name="Millares 2 2 11 2" xfId="20690" xr:uid="{5F788EC5-14D2-4847-8647-CFB1E40968A8}"/>
    <cellStyle name="Millares 2 2 11 3" xfId="29548" xr:uid="{A122E3B6-6038-40ED-95BC-49024668EA83}"/>
    <cellStyle name="Millares 2 2 12" xfId="15931" xr:uid="{10CE8692-84D8-4D31-AB9E-ABFF67D6CD1C}"/>
    <cellStyle name="Millares 2 2 13" xfId="25457" xr:uid="{98ECAC0F-42A9-4439-B911-C2CEDAA42047}"/>
    <cellStyle name="Millares 2 2 2" xfId="799" xr:uid="{00000000-0005-0000-0000-0000CC000000}"/>
    <cellStyle name="Millares 2 2 2 10" xfId="11151" xr:uid="{26A684FA-FFC4-45D6-A847-11540415114E}"/>
    <cellStyle name="Millares 2 2 2 10 2" xfId="20699" xr:uid="{558A648C-9AAD-4023-AC7E-4EE74C71AFC3}"/>
    <cellStyle name="Millares 2 2 2 10 3" xfId="29556" xr:uid="{628C2CE2-7AE7-48A8-8DA9-81202D1341A3}"/>
    <cellStyle name="Millares 2 2 2 11" xfId="15940" xr:uid="{F36859D6-AB4A-4033-80BD-E5D9A337340D}"/>
    <cellStyle name="Millares 2 2 2 12" xfId="25465" xr:uid="{C0E5B785-FE5E-48C1-B09C-9ADFBBE7CB37}"/>
    <cellStyle name="Millares 2 2 2 2" xfId="1474" xr:uid="{00000000-0005-0000-0000-0000CD000000}"/>
    <cellStyle name="Millares 2 2 2 2 10" xfId="15958" xr:uid="{0C6E1697-A078-4F5E-84CD-0CD04E2F233F}"/>
    <cellStyle name="Millares 2 2 2 2 11" xfId="25480" xr:uid="{61BE9340-241B-4F8A-9821-0590FD10F182}"/>
    <cellStyle name="Millares 2 2 2 2 2" xfId="3016" xr:uid="{00000000-0005-0000-0000-0000CE000000}"/>
    <cellStyle name="Millares 2 2 2 2 2 10" xfId="25509" xr:uid="{665DB807-F79E-40AD-9126-B3D51A020B7B}"/>
    <cellStyle name="Millares 2 2 2 2 2 2" xfId="6532" xr:uid="{66C189D5-768B-4FE7-BA61-1895EDCAF7D9}"/>
    <cellStyle name="Millares 2 2 2 2 2 2 2" xfId="6671" xr:uid="{0D601573-092A-4AFF-9326-F3ABF6426B88}"/>
    <cellStyle name="Millares 2 2 2 2 2 2 2 2" xfId="6960" xr:uid="{2C614C94-EB69-441E-BF38-2170E7918CB9}"/>
    <cellStyle name="Millares 2 2 2 2 2 2 2 2 2" xfId="7548" xr:uid="{5BAEB867-6476-4639-BC50-5D2633024B98}"/>
    <cellStyle name="Millares 2 2 2 2 2 2 2 2 2 2" xfId="8737" xr:uid="{C259C5DB-D39E-428B-9379-BB341978614F}"/>
    <cellStyle name="Millares 2 2 2 2 2 2 2 2 2 2 2" xfId="11124" xr:uid="{A260EBCB-C00E-488F-BDD3-43254C4588AA}"/>
    <cellStyle name="Millares 2 2 2 2 2 2 2 2 2 2 2 2" xfId="15912" xr:uid="{52B2412A-6D6E-4982-B9C1-9D7DB4CDED41}"/>
    <cellStyle name="Millares 2 2 2 2 2 2 2 2 2 2 2 2 2" xfId="25439" xr:uid="{6D96328D-B27F-4F3E-98B3-DA482279B15D}"/>
    <cellStyle name="Millares 2 2 2 2 2 2 2 2 2 2 2 2 3" xfId="34167" xr:uid="{BB9D9FE9-292D-4C9A-B195-9776D2E90998}"/>
    <cellStyle name="Millares 2 2 2 2 2 2 2 2 2 2 2 3" xfId="20673" xr:uid="{771EC57A-DB06-42FA-80D0-28E0752EAC1A}"/>
    <cellStyle name="Millares 2 2 2 2 2 2 2 2 2 2 2 4" xfId="29531" xr:uid="{A831722B-3E14-4F6C-A707-699B0427C198}"/>
    <cellStyle name="Millares 2 2 2 2 2 2 2 2 2 2 3" xfId="13515" xr:uid="{4C720B26-DC44-40E6-B36A-2F62060A6F58}"/>
    <cellStyle name="Millares 2 2 2 2 2 2 2 2 2 2 3 2" xfId="23056" xr:uid="{60C67883-EE2F-4591-8C36-37E6E243888A}"/>
    <cellStyle name="Millares 2 2 2 2 2 2 2 2 2 2 3 3" xfId="31807" xr:uid="{947F2335-73E9-4AF4-8301-90F76FD6CD4F}"/>
    <cellStyle name="Millares 2 2 2 2 2 2 2 2 2 2 4" xfId="18292" xr:uid="{4AEDA228-D57D-48B0-95BB-99FE1A3033A0}"/>
    <cellStyle name="Millares 2 2 2 2 2 2 2 2 2 2 5" xfId="27306" xr:uid="{57CCC562-5DC9-499C-B136-B8470C344C2C}"/>
    <cellStyle name="Millares 2 2 2 2 2 2 2 2 2 3" xfId="9930" xr:uid="{F726A6E5-B81B-4D57-8E73-1E8E10DED48E}"/>
    <cellStyle name="Millares 2 2 2 2 2 2 2 2 2 3 2" xfId="14714" xr:uid="{1861AE2B-0F88-4A1D-92F2-F6525010B166}"/>
    <cellStyle name="Millares 2 2 2 2 2 2 2 2 2 3 2 2" xfId="24248" xr:uid="{F6449B0B-AAAB-4493-B9CF-B3F24DD355C2}"/>
    <cellStyle name="Millares 2 2 2 2 2 2 2 2 2 3 2 3" xfId="32978" xr:uid="{0D2D326C-D225-4A8F-8D55-7F9F1B96F901}"/>
    <cellStyle name="Millares 2 2 2 2 2 2 2 2 2 3 3" xfId="19483" xr:uid="{1E9E837C-5B45-4A30-8743-76B75A986B7B}"/>
    <cellStyle name="Millares 2 2 2 2 2 2 2 2 2 3 4" xfId="28371" xr:uid="{3D046C63-6C38-40C6-B93C-4AA9DFFC3819}"/>
    <cellStyle name="Millares 2 2 2 2 2 2 2 2 2 4" xfId="12321" xr:uid="{5D82467D-8882-4E97-92DA-E43A036DBF2C}"/>
    <cellStyle name="Millares 2 2 2 2 2 2 2 2 2 4 2" xfId="21865" xr:uid="{280EF3BB-FF1B-4CA7-9CA4-3ACBCE479EB5}"/>
    <cellStyle name="Millares 2 2 2 2 2 2 2 2 2 4 3" xfId="30648" xr:uid="{A2EEBD92-6614-45C8-B99C-C740A69E9C56}"/>
    <cellStyle name="Millares 2 2 2 2 2 2 2 2 2 5" xfId="17105" xr:uid="{F28F83CC-C247-4948-AE91-660465ADA576}"/>
    <cellStyle name="Millares 2 2 2 2 2 2 2 2 2 6" xfId="26301" xr:uid="{0B26A285-E5F9-4689-9831-83D76908E40C}"/>
    <cellStyle name="Millares 2 2 2 2 2 2 2 2 3" xfId="8145" xr:uid="{B3F3B9BE-9D9E-4206-9E27-280E302B2CFF}"/>
    <cellStyle name="Millares 2 2 2 2 2 2 2 2 3 2" xfId="10531" xr:uid="{E78BF202-B837-472C-B646-E8FDAABF6868}"/>
    <cellStyle name="Millares 2 2 2 2 2 2 2 2 3 2 2" xfId="15317" xr:uid="{453C58FC-61B1-4D76-93A6-608FEBA45750}"/>
    <cellStyle name="Millares 2 2 2 2 2 2 2 2 3 2 2 2" xfId="24844" xr:uid="{7D627AD3-C2F3-4039-93B6-AED05780553A}"/>
    <cellStyle name="Millares 2 2 2 2 2 2 2 2 3 2 2 3" xfId="33572" xr:uid="{E89CB10A-4593-422B-8E2E-8D8E24F858E6}"/>
    <cellStyle name="Millares 2 2 2 2 2 2 2 2 3 2 3" xfId="20078" xr:uid="{2F3AC85D-E3FF-4A6D-B0CF-B73A5BE70E94}"/>
    <cellStyle name="Millares 2 2 2 2 2 2 2 2 3 2 4" xfId="28942" xr:uid="{D7505F7B-462C-47EC-A321-8791F07F1EDA}"/>
    <cellStyle name="Millares 2 2 2 2 2 2 2 2 3 3" xfId="12922" xr:uid="{A98B00F5-355C-4669-9E4A-73E02C065DF2}"/>
    <cellStyle name="Millares 2 2 2 2 2 2 2 2 3 3 2" xfId="22461" xr:uid="{1192D918-68B9-4AFC-BDD0-73139BD5E4A3}"/>
    <cellStyle name="Millares 2 2 2 2 2 2 2 2 3 3 3" xfId="31218" xr:uid="{BCFF9BBB-F44A-4F99-ADA2-1BDEC1DB19CA}"/>
    <cellStyle name="Millares 2 2 2 2 2 2 2 2 3 4" xfId="17699" xr:uid="{584C3BC5-9B0D-4BEE-9D99-2A81F26E7F5E}"/>
    <cellStyle name="Millares 2 2 2 2 2 2 2 2 3 5" xfId="26758" xr:uid="{8B47CB37-801F-4B5D-829C-A31168E5770C}"/>
    <cellStyle name="Millares 2 2 2 2 2 2 2 2 4" xfId="9338" xr:uid="{090E9C8A-CE1A-4401-8049-B7EB71345F68}"/>
    <cellStyle name="Millares 2 2 2 2 2 2 2 2 4 2" xfId="14119" xr:uid="{F3D30796-FCDC-4DA8-996F-2804D99F3B27}"/>
    <cellStyle name="Millares 2 2 2 2 2 2 2 2 4 2 2" xfId="23653" xr:uid="{5896BFF6-B26D-49F1-905F-C505CB78E58B}"/>
    <cellStyle name="Millares 2 2 2 2 2 2 2 2 4 2 3" xfId="32383" xr:uid="{55CE5F3A-8E71-4A20-89D1-1C41F33DCE31}"/>
    <cellStyle name="Millares 2 2 2 2 2 2 2 2 4 3" xfId="18888" xr:uid="{A327DE6A-660A-4B52-8A38-6A53D31EA2A0}"/>
    <cellStyle name="Millares 2 2 2 2 2 2 2 2 4 4" xfId="27823" xr:uid="{70F0CC55-113F-4F46-8FD3-39E95F6ECB66}"/>
    <cellStyle name="Millares 2 2 2 2 2 2 2 2 5" xfId="11729" xr:uid="{199A24E1-1C25-4E97-B899-A41FAD6CF971}"/>
    <cellStyle name="Millares 2 2 2 2 2 2 2 2 5 2" xfId="21270" xr:uid="{2DF68A74-E41F-47B9-8CF5-7D7CA18A28C5}"/>
    <cellStyle name="Millares 2 2 2 2 2 2 2 2 5 3" xfId="30100" xr:uid="{D531E52D-56D0-44FA-86EC-9B8765A7C4CE}"/>
    <cellStyle name="Millares 2 2 2 2 2 2 2 2 6" xfId="16512" xr:uid="{8AB4AEF9-0403-4CBC-9017-8B1C88AFD461}"/>
    <cellStyle name="Millares 2 2 2 2 2 2 2 2 7" xfId="25855" xr:uid="{B281A49F-8444-4ECC-9DC7-0D24EFD94EC5}"/>
    <cellStyle name="Millares 2 2 2 2 2 2 2 3" xfId="7252" xr:uid="{78AADB62-7691-4399-AC25-9E12D712B8D3}"/>
    <cellStyle name="Millares 2 2 2 2 2 2 2 3 2" xfId="8441" xr:uid="{5DE64FBF-05E8-4988-889D-7500973C163E}"/>
    <cellStyle name="Millares 2 2 2 2 2 2 2 3 2 2" xfId="10828" xr:uid="{161ED159-CB86-43AC-AF27-AC0FB1223246}"/>
    <cellStyle name="Millares 2 2 2 2 2 2 2 3 2 2 2" xfId="15615" xr:uid="{E779FC36-6016-483D-8AC1-856798329B50}"/>
    <cellStyle name="Millares 2 2 2 2 2 2 2 3 2 2 2 2" xfId="25142" xr:uid="{8891AB58-22E9-413E-8AA9-433DCEAB15EC}"/>
    <cellStyle name="Millares 2 2 2 2 2 2 2 3 2 2 2 3" xfId="33870" xr:uid="{35B586CE-6D7C-4F63-A307-70DC8B774A99}"/>
    <cellStyle name="Millares 2 2 2 2 2 2 2 3 2 2 3" xfId="20376" xr:uid="{DE15C5D9-1F88-4BBE-A79B-128ADD467B67}"/>
    <cellStyle name="Millares 2 2 2 2 2 2 2 3 2 2 4" xfId="29234" xr:uid="{E8124AD8-2232-44FD-8ECD-9BFA7D440198}"/>
    <cellStyle name="Millares 2 2 2 2 2 2 2 3 2 3" xfId="13219" xr:uid="{B2B3B95C-52E7-43A5-BFC4-7288094610AF}"/>
    <cellStyle name="Millares 2 2 2 2 2 2 2 3 2 3 2" xfId="22759" xr:uid="{43D3A777-6CCA-4D58-9017-9031B458874A}"/>
    <cellStyle name="Millares 2 2 2 2 2 2 2 3 2 3 3" xfId="31510" xr:uid="{52B2FF3C-7586-4A10-8E6C-2EE701599550}"/>
    <cellStyle name="Millares 2 2 2 2 2 2 2 3 2 4" xfId="17996" xr:uid="{6507FA71-9484-4896-A46C-8281E5C43219}"/>
    <cellStyle name="Millares 2 2 2 2 2 2 2 3 2 5" xfId="27029" xr:uid="{04A25D43-780C-4FAD-A47F-B5FBACF1F794}"/>
    <cellStyle name="Millares 2 2 2 2 2 2 2 3 3" xfId="9634" xr:uid="{EB8B94AC-2B0A-46ED-8455-4323C9204E85}"/>
    <cellStyle name="Millares 2 2 2 2 2 2 2 3 3 2" xfId="14417" xr:uid="{71764659-469D-4F41-8763-B4B3A7BCF52A}"/>
    <cellStyle name="Millares 2 2 2 2 2 2 2 3 3 2 2" xfId="23951" xr:uid="{F8EC2CE2-28C3-46F8-9BCA-8293777D2AAE}"/>
    <cellStyle name="Millares 2 2 2 2 2 2 2 3 3 2 3" xfId="32681" xr:uid="{1B321053-16D2-42CF-8DB5-FF4759099C1F}"/>
    <cellStyle name="Millares 2 2 2 2 2 2 2 3 3 3" xfId="19186" xr:uid="{C5E9E985-925F-4613-9554-BC68DF212A88}"/>
    <cellStyle name="Millares 2 2 2 2 2 2 2 3 3 4" xfId="28094" xr:uid="{E67B4A2D-32A7-40F8-A27E-BCD0F18DE886}"/>
    <cellStyle name="Millares 2 2 2 2 2 2 2 3 4" xfId="12025" xr:uid="{C5FDF997-ACEB-4B57-A11A-373D4872CCCC}"/>
    <cellStyle name="Millares 2 2 2 2 2 2 2 3 4 2" xfId="21568" xr:uid="{2C257B03-E81D-4632-9534-FB10ED6DF56F}"/>
    <cellStyle name="Millares 2 2 2 2 2 2 2 3 4 3" xfId="30371" xr:uid="{7FA82DEA-E74A-4350-AC87-806D64473434}"/>
    <cellStyle name="Millares 2 2 2 2 2 2 2 3 5" xfId="16809" xr:uid="{9E68010D-41CA-491E-A198-51D001E0DFE2}"/>
    <cellStyle name="Millares 2 2 2 2 2 2 2 3 6" xfId="26058" xr:uid="{38E33083-FB1C-44E2-B97A-083F2F5D7B60}"/>
    <cellStyle name="Millares 2 2 2 2 2 2 2 4" xfId="7848" xr:uid="{ED1A65CB-2036-42FD-B5AC-10F088709097}"/>
    <cellStyle name="Millares 2 2 2 2 2 2 2 4 2" xfId="10234" xr:uid="{64F37AD2-48CF-49C7-AF69-99B902F57BF7}"/>
    <cellStyle name="Millares 2 2 2 2 2 2 2 4 2 2" xfId="15019" xr:uid="{BAD665E2-AA02-4BBF-8E85-820E03B188DF}"/>
    <cellStyle name="Millares 2 2 2 2 2 2 2 4 2 2 2" xfId="24547" xr:uid="{A22338C2-7415-4681-9A65-A5B5C16A571E}"/>
    <cellStyle name="Millares 2 2 2 2 2 2 2 4 2 2 3" xfId="33275" xr:uid="{20D460FD-DFF4-4917-A383-3CBBAAB62755}"/>
    <cellStyle name="Millares 2 2 2 2 2 2 2 4 2 3" xfId="19781" xr:uid="{3B10066E-1B83-4622-80E1-482191208DE3}"/>
    <cellStyle name="Millares 2 2 2 2 2 2 2 4 2 4" xfId="28645" xr:uid="{A3E13790-CED8-4AD6-84D0-0B530D29C0DE}"/>
    <cellStyle name="Millares 2 2 2 2 2 2 2 4 3" xfId="12625" xr:uid="{956071B1-4CEB-4CEF-860D-EDA0E7A7F393}"/>
    <cellStyle name="Millares 2 2 2 2 2 2 2 4 3 2" xfId="22164" xr:uid="{592CEC5C-3E5E-4CC0-8673-7E3DF6E886F8}"/>
    <cellStyle name="Millares 2 2 2 2 2 2 2 4 3 3" xfId="30921" xr:uid="{EC4D8494-B521-4D56-8C53-887F53548808}"/>
    <cellStyle name="Millares 2 2 2 2 2 2 2 4 4" xfId="17403" xr:uid="{951A9A7C-C714-4CD9-99F4-B4B66644E121}"/>
    <cellStyle name="Millares 2 2 2 2 2 2 2 4 5" xfId="26515" xr:uid="{788AD0C6-4948-48FD-A219-B4D1477AB574}"/>
    <cellStyle name="Millares 2 2 2 2 2 2 2 5" xfId="9040" xr:uid="{9B5F1FFF-BAD9-4F2B-A795-79AAE32791E5}"/>
    <cellStyle name="Millares 2 2 2 2 2 2 2 5 2" xfId="13821" xr:uid="{9DE03A09-4869-4F1E-8007-2952284AB7D4}"/>
    <cellStyle name="Millares 2 2 2 2 2 2 2 5 2 2" xfId="23356" xr:uid="{66AFDF49-582B-4F90-A359-764D06AE8B08}"/>
    <cellStyle name="Millares 2 2 2 2 2 2 2 5 2 3" xfId="32087" xr:uid="{A460351E-68DF-40A7-B589-972D34C28368}"/>
    <cellStyle name="Millares 2 2 2 2 2 2 2 5 3" xfId="18591" xr:uid="{B27830E1-246D-4083-A92A-E994CAA3C90B}"/>
    <cellStyle name="Millares 2 2 2 2 2 2 2 5 4" xfId="27578" xr:uid="{6AAC8B36-9752-4A13-8C2C-5E0608F58AAF}"/>
    <cellStyle name="Millares 2 2 2 2 2 2 2 6" xfId="11432" xr:uid="{6D9C21A1-4452-4164-93B4-385000AEA18C}"/>
    <cellStyle name="Millares 2 2 2 2 2 2 2 6 2" xfId="20974" xr:uid="{C229C3A2-8775-4950-AF7C-4C4B547611FB}"/>
    <cellStyle name="Millares 2 2 2 2 2 2 2 6 3" xfId="29824" xr:uid="{D8E314D2-72A6-4D5D-ACDC-0ADB8C84BDC9}"/>
    <cellStyle name="Millares 2 2 2 2 2 2 2 7" xfId="16215" xr:uid="{415462E0-F28D-4B0D-A094-62DAC5D9EFD3}"/>
    <cellStyle name="Millares 2 2 2 2 2 2 2 8" xfId="25657" xr:uid="{CD545065-CB39-4A56-A7CA-C97FDB45C922}"/>
    <cellStyle name="Millares 2 2 2 2 2 2 3" xfId="6814" xr:uid="{057CE8C7-517E-44FF-9196-C07AAF749F78}"/>
    <cellStyle name="Millares 2 2 2 2 2 2 3 2" xfId="7400" xr:uid="{F43BD2D1-8737-43FD-B3EA-84E5F35903D3}"/>
    <cellStyle name="Millares 2 2 2 2 2 2 3 2 2" xfId="8589" xr:uid="{38B3F670-FF20-449E-888F-2F9F0F83C05A}"/>
    <cellStyle name="Millares 2 2 2 2 2 2 3 2 2 2" xfId="10976" xr:uid="{A5319E76-93D0-4CDD-9C5D-83E03946B3CB}"/>
    <cellStyle name="Millares 2 2 2 2 2 2 3 2 2 2 2" xfId="15764" xr:uid="{3DC5F7BB-3751-42A3-83C7-2E4DCC3C260E}"/>
    <cellStyle name="Millares 2 2 2 2 2 2 3 2 2 2 2 2" xfId="25291" xr:uid="{1E46E68B-0712-4D89-BD6A-9919E1331689}"/>
    <cellStyle name="Millares 2 2 2 2 2 2 3 2 2 2 2 3" xfId="34019" xr:uid="{A1BA7C38-34CC-41EE-B47C-C4F8C716F1EA}"/>
    <cellStyle name="Millares 2 2 2 2 2 2 3 2 2 2 3" xfId="20525" xr:uid="{36D7E064-FFB3-4995-827D-2A69767D4DD8}"/>
    <cellStyle name="Millares 2 2 2 2 2 2 3 2 2 2 4" xfId="29383" xr:uid="{CB5A691E-F86D-4A25-AF27-564B33CCD642}"/>
    <cellStyle name="Millares 2 2 2 2 2 2 3 2 2 3" xfId="13367" xr:uid="{C4FD3315-D4D4-4D59-8E69-E4658EECF67C}"/>
    <cellStyle name="Millares 2 2 2 2 2 2 3 2 2 3 2" xfId="22908" xr:uid="{056BE5D5-61C3-408B-AB6E-0C0D29C5850D}"/>
    <cellStyle name="Millares 2 2 2 2 2 2 3 2 2 3 3" xfId="31659" xr:uid="{BF2DD022-D50E-43E6-A751-BDAF0CB9EC33}"/>
    <cellStyle name="Millares 2 2 2 2 2 2 3 2 2 4" xfId="18144" xr:uid="{D8C906A5-031F-497D-B9FD-5A33FDE2C03B}"/>
    <cellStyle name="Millares 2 2 2 2 2 2 3 2 2 5" xfId="27159" xr:uid="{657A4349-F9C3-4FBB-A746-8B8D3684EB76}"/>
    <cellStyle name="Millares 2 2 2 2 2 2 3 2 3" xfId="9782" xr:uid="{8969FD0F-1EF9-4138-98A0-2C9F2CBFCC9A}"/>
    <cellStyle name="Millares 2 2 2 2 2 2 3 2 3 2" xfId="14566" xr:uid="{87BA5FC2-38D6-4729-B1C8-8702372D1E21}"/>
    <cellStyle name="Millares 2 2 2 2 2 2 3 2 3 2 2" xfId="24100" xr:uid="{55741DBD-90F3-4B38-8019-293BA922C2E7}"/>
    <cellStyle name="Millares 2 2 2 2 2 2 3 2 3 2 3" xfId="32830" xr:uid="{87AF9531-71F9-4A86-BDF6-CA98C3964EC2}"/>
    <cellStyle name="Millares 2 2 2 2 2 2 3 2 3 3" xfId="19335" xr:uid="{F06F9DBE-9171-41C0-AE43-7766F93E4965}"/>
    <cellStyle name="Millares 2 2 2 2 2 2 3 2 3 4" xfId="28224" xr:uid="{1CD773D5-8AA7-44D8-8A20-A662897F4C52}"/>
    <cellStyle name="Millares 2 2 2 2 2 2 3 2 4" xfId="12173" xr:uid="{F092A5D1-141B-4172-9D81-2F60C2977652}"/>
    <cellStyle name="Millares 2 2 2 2 2 2 3 2 4 2" xfId="21717" xr:uid="{4413D501-234B-4D1C-A66C-38B8589D5249}"/>
    <cellStyle name="Millares 2 2 2 2 2 2 3 2 4 3" xfId="30501" xr:uid="{00474FE9-0DAC-4FF2-9678-4E9AAEF38663}"/>
    <cellStyle name="Millares 2 2 2 2 2 2 3 2 5" xfId="16957" xr:uid="{B63BAE02-4C90-47D9-95CA-A863F1F13B3E}"/>
    <cellStyle name="Millares 2 2 2 2 2 2 3 2 6" xfId="26176" xr:uid="{9EF537B3-4942-4B08-A5A2-34BC19C780AD}"/>
    <cellStyle name="Millares 2 2 2 2 2 2 3 3" xfId="7997" xr:uid="{54677874-2CAC-4372-8890-2FDACEFB6E8C}"/>
    <cellStyle name="Millares 2 2 2 2 2 2 3 3 2" xfId="10383" xr:uid="{3B5F7945-397B-489C-A344-CE93D6BB9410}"/>
    <cellStyle name="Millares 2 2 2 2 2 2 3 3 2 2" xfId="15169" xr:uid="{14231394-B171-4FFD-8D30-906DA2962B8E}"/>
    <cellStyle name="Millares 2 2 2 2 2 2 3 3 2 2 2" xfId="24696" xr:uid="{459210B6-5E27-40F1-9AA0-90964C29A0B7}"/>
    <cellStyle name="Millares 2 2 2 2 2 2 3 3 2 2 3" xfId="33424" xr:uid="{5322C389-B519-4A8B-BF10-75561DE7ACBF}"/>
    <cellStyle name="Millares 2 2 2 2 2 2 3 3 2 3" xfId="19930" xr:uid="{AD1ECBA2-3697-4923-800E-FBE0305CD8AC}"/>
    <cellStyle name="Millares 2 2 2 2 2 2 3 3 2 4" xfId="28794" xr:uid="{CEF18538-D8A5-4661-A149-675FB1C44388}"/>
    <cellStyle name="Millares 2 2 2 2 2 2 3 3 3" xfId="12774" xr:uid="{8BA3D422-C3AD-4170-AD3B-C23AC7F976F0}"/>
    <cellStyle name="Millares 2 2 2 2 2 2 3 3 3 2" xfId="22313" xr:uid="{DFB76BD0-DD23-4144-92ED-E437800779F1}"/>
    <cellStyle name="Millares 2 2 2 2 2 2 3 3 3 3" xfId="31070" xr:uid="{E2297930-0ACF-4155-86EB-0B9E16FA83A9}"/>
    <cellStyle name="Millares 2 2 2 2 2 2 3 3 4" xfId="17551" xr:uid="{EC5DE9F5-91C3-4462-9E1F-076DD0EC77F8}"/>
    <cellStyle name="Millares 2 2 2 2 2 2 3 3 5" xfId="26633" xr:uid="{615AEA70-5819-4EF0-876D-F71F7FA7BD2F}"/>
    <cellStyle name="Millares 2 2 2 2 2 2 3 4" xfId="9190" xr:uid="{80269C83-F3EE-4B81-8BF2-366D3DF683B6}"/>
    <cellStyle name="Millares 2 2 2 2 2 2 3 4 2" xfId="13971" xr:uid="{910CD717-9AD3-4DD5-BBA9-82E6AA5AFF8D}"/>
    <cellStyle name="Millares 2 2 2 2 2 2 3 4 2 2" xfId="23505" xr:uid="{14215635-0FCD-4769-A77C-B6881945B781}"/>
    <cellStyle name="Millares 2 2 2 2 2 2 3 4 2 3" xfId="32235" xr:uid="{54CF9F3C-2413-4BB5-8B22-BE5C41CD268E}"/>
    <cellStyle name="Millares 2 2 2 2 2 2 3 4 3" xfId="18740" xr:uid="{B6A4B629-E67A-40DF-A909-BEFC8A0AFA48}"/>
    <cellStyle name="Millares 2 2 2 2 2 2 3 4 4" xfId="27698" xr:uid="{6BE2AFE7-F8D6-48DE-AF6B-DE32245C11E0}"/>
    <cellStyle name="Millares 2 2 2 2 2 2 3 5" xfId="11581" xr:uid="{7728CE44-6B2A-4B63-9DF6-CFE38B8E3118}"/>
    <cellStyle name="Millares 2 2 2 2 2 2 3 5 2" xfId="21122" xr:uid="{653557D7-6F8C-484A-A3D3-FF4840129EE8}"/>
    <cellStyle name="Millares 2 2 2 2 2 2 3 5 3" xfId="29953" xr:uid="{50991368-5D86-4A09-B479-65A54EB827E7}"/>
    <cellStyle name="Millares 2 2 2 2 2 2 3 6" xfId="16364" xr:uid="{FAD9789D-E8CB-4CA1-B831-A00FD0729181}"/>
    <cellStyle name="Millares 2 2 2 2 2 2 3 7" xfId="25752" xr:uid="{5803A5E1-8853-43C1-AA76-1490888E7223}"/>
    <cellStyle name="Millares 2 2 2 2 2 2 4" xfId="7107" xr:uid="{2F7B4AE2-9538-4FD0-A711-E2AC5B62EA83}"/>
    <cellStyle name="Millares 2 2 2 2 2 2 4 2" xfId="8294" xr:uid="{E445573C-0741-467B-B3AE-BAA125E2F019}"/>
    <cellStyle name="Millares 2 2 2 2 2 2 4 2 2" xfId="10681" xr:uid="{39914054-DAE6-472A-B61B-CD56776F5D44}"/>
    <cellStyle name="Millares 2 2 2 2 2 2 4 2 2 2" xfId="15467" xr:uid="{D0D89132-C33D-421F-8760-1CE990A04FB5}"/>
    <cellStyle name="Millares 2 2 2 2 2 2 4 2 2 2 2" xfId="24994" xr:uid="{9D85A2DA-5FA6-4D1D-B4F5-D8C1B767828A}"/>
    <cellStyle name="Millares 2 2 2 2 2 2 4 2 2 2 3" xfId="33722" xr:uid="{81FD06A1-89DF-461A-AF91-64A19CC51AF5}"/>
    <cellStyle name="Millares 2 2 2 2 2 2 4 2 2 3" xfId="20228" xr:uid="{255AACE5-3929-46D4-B968-122D4D13A80D}"/>
    <cellStyle name="Millares 2 2 2 2 2 2 4 2 2 4" xfId="29086" xr:uid="{E455775A-F94A-45F3-8F39-D62DC2B82557}"/>
    <cellStyle name="Millares 2 2 2 2 2 2 4 2 3" xfId="13072" xr:uid="{3986F2B0-22BA-4E09-8A59-C272B49E2777}"/>
    <cellStyle name="Millares 2 2 2 2 2 2 4 2 3 2" xfId="22611" xr:uid="{773B21B3-CED4-424C-97D1-96AD91F40865}"/>
    <cellStyle name="Millares 2 2 2 2 2 2 4 2 3 3" xfId="31362" xr:uid="{3DA45499-3BF9-49FE-B312-38B0E9855D45}"/>
    <cellStyle name="Millares 2 2 2 2 2 2 4 2 4" xfId="17849" xr:uid="{171EFA17-F52C-42D4-823C-C83FFB1F61F3}"/>
    <cellStyle name="Millares 2 2 2 2 2 2 4 2 5" xfId="26881" xr:uid="{C1D3260F-EA88-412E-ADE7-5A57DAF0617A}"/>
    <cellStyle name="Millares 2 2 2 2 2 2 4 3" xfId="9487" xr:uid="{A2D2176B-8ECC-41CB-920C-2D206CF1F8B6}"/>
    <cellStyle name="Millares 2 2 2 2 2 2 4 3 2" xfId="14269" xr:uid="{2612F871-3363-40A0-8D58-4F40AA472203}"/>
    <cellStyle name="Millares 2 2 2 2 2 2 4 3 2 2" xfId="23803" xr:uid="{5FE71217-833A-4EAD-A2F3-4E20274CBC2B}"/>
    <cellStyle name="Millares 2 2 2 2 2 2 4 3 2 3" xfId="32533" xr:uid="{5038FAD7-2828-455A-A380-D879ACD93858}"/>
    <cellStyle name="Millares 2 2 2 2 2 2 4 3 3" xfId="19038" xr:uid="{A9BB8C86-F836-4A91-AED0-5EEBFF3F0C1F}"/>
    <cellStyle name="Millares 2 2 2 2 2 2 4 3 4" xfId="27946" xr:uid="{F4A96E5B-3DB7-494E-8037-67FDBB9D2E9A}"/>
    <cellStyle name="Millares 2 2 2 2 2 2 4 4" xfId="11878" xr:uid="{C02CBFD1-32F6-46F5-8521-26B89A548958}"/>
    <cellStyle name="Millares 2 2 2 2 2 2 4 4 2" xfId="21420" xr:uid="{B1471730-47AD-4614-82F2-F9FC300A8309}"/>
    <cellStyle name="Millares 2 2 2 2 2 2 4 4 3" xfId="30223" xr:uid="{D3B45B7C-51B8-4F91-B54E-30520B4C8D3B}"/>
    <cellStyle name="Millares 2 2 2 2 2 2 4 5" xfId="16662" xr:uid="{439562D0-F207-44DA-B47B-040F414490BE}"/>
    <cellStyle name="Millares 2 2 2 2 2 2 4 6" xfId="25954" xr:uid="{E3B86DD3-49CB-47D1-9F18-798385AD0609}"/>
    <cellStyle name="Millares 2 2 2 2 2 2 5" xfId="7699" xr:uid="{C7E8E07B-E91B-45D1-8F8C-CBABAAB822B0}"/>
    <cellStyle name="Millares 2 2 2 2 2 2 5 2" xfId="10083" xr:uid="{DC948993-6CAD-4260-B4DE-C09869B4915D}"/>
    <cellStyle name="Millares 2 2 2 2 2 2 5 2 2" xfId="14868" xr:uid="{5C4DF5CF-2F5F-4D8D-BE19-3CE77D99644B}"/>
    <cellStyle name="Millares 2 2 2 2 2 2 5 2 2 2" xfId="24399" xr:uid="{DD62551F-F0BF-43F9-A682-08EB149B3283}"/>
    <cellStyle name="Millares 2 2 2 2 2 2 5 2 2 3" xfId="33127" xr:uid="{6AB0FE4A-9439-4AFF-9ADE-08C0E2469211}"/>
    <cellStyle name="Millares 2 2 2 2 2 2 5 2 3" xfId="19634" xr:uid="{D0BE22EF-64BC-4AD3-92DC-9CE9E5CE30C1}"/>
    <cellStyle name="Millares 2 2 2 2 2 2 5 2 4" xfId="28498" xr:uid="{7889B70A-3B74-4A0F-A143-296D111073A3}"/>
    <cellStyle name="Millares 2 2 2 2 2 2 5 3" xfId="12474" xr:uid="{F3CB2D50-DB88-428E-BD59-041E857618CA}"/>
    <cellStyle name="Millares 2 2 2 2 2 2 5 3 2" xfId="22016" xr:uid="{94E49347-F24F-44A9-9401-B1C7393169A9}"/>
    <cellStyle name="Millares 2 2 2 2 2 2 5 3 3" xfId="30773" xr:uid="{63F349A5-040B-4D80-99BA-EB041B62D783}"/>
    <cellStyle name="Millares 2 2 2 2 2 2 5 4" xfId="17256" xr:uid="{223ED64C-5151-4945-BEFD-9B36F8E8A981}"/>
    <cellStyle name="Millares 2 2 2 2 2 2 5 5" xfId="26412" xr:uid="{575BA5BC-FFA3-48D2-9E65-EEFF1EF0F4BF}"/>
    <cellStyle name="Millares 2 2 2 2 2 2 6" xfId="8889" xr:uid="{53BA69AD-B188-46AD-B205-C784359C70BE}"/>
    <cellStyle name="Millares 2 2 2 2 2 2 6 2" xfId="13670" xr:uid="{07E849F9-5F1C-4695-9F63-87E960153E1B}"/>
    <cellStyle name="Millares 2 2 2 2 2 2 6 2 2" xfId="23208" xr:uid="{8B7B4476-CB4E-4CF6-A132-8461C3A332C5}"/>
    <cellStyle name="Millares 2 2 2 2 2 2 6 2 3" xfId="31939" xr:uid="{FB2FF3B3-9675-4C0C-B6AC-141A7F793FF7}"/>
    <cellStyle name="Millares 2 2 2 2 2 2 6 3" xfId="18444" xr:uid="{217D3E88-81A2-4AEB-8810-87E524A60E76}"/>
    <cellStyle name="Millares 2 2 2 2 2 2 6 4" xfId="27453" xr:uid="{7144849A-7095-4031-B855-31F458A001CB}"/>
    <cellStyle name="Millares 2 2 2 2 2 2 7" xfId="11280" xr:uid="{00A6972E-2017-4009-A876-0F12DD1BE157}"/>
    <cellStyle name="Millares 2 2 2 2 2 2 7 2" xfId="20826" xr:uid="{78B50235-0857-478D-BB57-5C8C6B188633}"/>
    <cellStyle name="Millares 2 2 2 2 2 2 7 3" xfId="29676" xr:uid="{15B94E9E-CE82-43D8-8A89-BBA2B2EF1334}"/>
    <cellStyle name="Millares 2 2 2 2 2 2 8" xfId="16067" xr:uid="{2AAE59A6-C5BB-4B3C-9C7E-DB29A33E2E50}"/>
    <cellStyle name="Millares 2 2 2 2 2 2 9" xfId="25559" xr:uid="{ACB79AB7-6E39-4C7B-A04F-2C7D10E5CCB0}"/>
    <cellStyle name="Millares 2 2 2 2 2 3" xfId="6596" xr:uid="{81984071-B620-472E-8168-198A961A822A}"/>
    <cellStyle name="Millares 2 2 2 2 2 3 2" xfId="6887" xr:uid="{236BF2C3-156C-49F7-B75D-EC8F74A53901}"/>
    <cellStyle name="Millares 2 2 2 2 2 3 2 2" xfId="7475" xr:uid="{5E104BA2-2B47-46C1-AB7C-56E171EAA1A0}"/>
    <cellStyle name="Millares 2 2 2 2 2 3 2 2 2" xfId="8664" xr:uid="{E8AA1802-9EB8-4158-B3C6-034BBF4F8344}"/>
    <cellStyle name="Millares 2 2 2 2 2 3 2 2 2 2" xfId="11051" xr:uid="{7B57D333-6F30-44CE-B6B7-44B1685115B3}"/>
    <cellStyle name="Millares 2 2 2 2 2 3 2 2 2 2 2" xfId="15839" xr:uid="{FA7B849C-8FF1-4A27-AAFF-D2D4E99A3285}"/>
    <cellStyle name="Millares 2 2 2 2 2 3 2 2 2 2 2 2" xfId="25366" xr:uid="{F0725609-9F77-4824-AB6E-B308B075B9A9}"/>
    <cellStyle name="Millares 2 2 2 2 2 3 2 2 2 2 2 3" xfId="34094" xr:uid="{4389877B-F2AD-4620-8A3C-66A62595327E}"/>
    <cellStyle name="Millares 2 2 2 2 2 3 2 2 2 2 3" xfId="20600" xr:uid="{CF229181-ED09-4E1B-B0B0-258DB53A74B7}"/>
    <cellStyle name="Millares 2 2 2 2 2 3 2 2 2 2 4" xfId="29458" xr:uid="{F99C3EE9-9D20-421D-BD2E-E1175CB5C6A2}"/>
    <cellStyle name="Millares 2 2 2 2 2 3 2 2 2 3" xfId="13442" xr:uid="{20F262C7-61B6-43B8-9D23-38610BCC09D3}"/>
    <cellStyle name="Millares 2 2 2 2 2 3 2 2 2 3 2" xfId="22983" xr:uid="{2AD04CEC-89F3-49C3-BD38-61894DF23B26}"/>
    <cellStyle name="Millares 2 2 2 2 2 3 2 2 2 3 3" xfId="31734" xr:uid="{15BEA05C-2132-4B60-8AFB-F6DD206C0A09}"/>
    <cellStyle name="Millares 2 2 2 2 2 3 2 2 2 4" xfId="18219" xr:uid="{35C40F66-26C0-4FB4-A659-6540D2B5F074}"/>
    <cellStyle name="Millares 2 2 2 2 2 3 2 2 2 5" xfId="27233" xr:uid="{31DC1B76-0A6B-46EC-B1D9-C53BD412A7C6}"/>
    <cellStyle name="Millares 2 2 2 2 2 3 2 2 3" xfId="9857" xr:uid="{0C9EAE3E-A4F7-4E18-BA0A-B38BA053CB9E}"/>
    <cellStyle name="Millares 2 2 2 2 2 3 2 2 3 2" xfId="14641" xr:uid="{0543C8D0-A1C8-4A73-9762-45115C99CDDF}"/>
    <cellStyle name="Millares 2 2 2 2 2 3 2 2 3 2 2" xfId="24175" xr:uid="{58FEA84D-933A-4E8E-8CCB-48D680505594}"/>
    <cellStyle name="Millares 2 2 2 2 2 3 2 2 3 2 3" xfId="32905" xr:uid="{F493D116-9DB5-45CA-BC84-024F1DEBEBE5}"/>
    <cellStyle name="Millares 2 2 2 2 2 3 2 2 3 3" xfId="19410" xr:uid="{E09D6928-9DF3-4966-8D83-904299F9FF81}"/>
    <cellStyle name="Millares 2 2 2 2 2 3 2 2 3 4" xfId="28298" xr:uid="{CDA476C3-16FF-4E9F-BD90-08CF09D98590}"/>
    <cellStyle name="Millares 2 2 2 2 2 3 2 2 4" xfId="12248" xr:uid="{EB370B84-0B28-45FC-B4D3-EE9794AAA719}"/>
    <cellStyle name="Millares 2 2 2 2 2 3 2 2 4 2" xfId="21792" xr:uid="{ED734B51-62CF-4156-A604-CEBC5DC4401B}"/>
    <cellStyle name="Millares 2 2 2 2 2 3 2 2 4 3" xfId="30575" xr:uid="{20CC24B0-913A-451C-B382-85FF3A826874}"/>
    <cellStyle name="Millares 2 2 2 2 2 3 2 2 5" xfId="17032" xr:uid="{8E6729B6-D932-465E-9D03-361EB53CEECF}"/>
    <cellStyle name="Millares 2 2 2 2 2 3 2 2 6" xfId="26233" xr:uid="{C5138E79-F71F-4AF3-956E-B8C0498A10C9}"/>
    <cellStyle name="Millares 2 2 2 2 2 3 2 3" xfId="8072" xr:uid="{6C49F779-7810-42B4-A88B-D7EDE2774297}"/>
    <cellStyle name="Millares 2 2 2 2 2 3 2 3 2" xfId="10458" xr:uid="{FE216F68-E8F8-4FA8-9268-291DDC8C9717}"/>
    <cellStyle name="Millares 2 2 2 2 2 3 2 3 2 2" xfId="15244" xr:uid="{8BB433B1-A204-421D-A9F3-B0D04DD7C00D}"/>
    <cellStyle name="Millares 2 2 2 2 2 3 2 3 2 2 2" xfId="24771" xr:uid="{303CE8B3-50DE-4126-95C8-17F1E159581A}"/>
    <cellStyle name="Millares 2 2 2 2 2 3 2 3 2 2 3" xfId="33499" xr:uid="{3E6B70FF-C6DE-42FF-B5AF-6B544CC2F968}"/>
    <cellStyle name="Millares 2 2 2 2 2 3 2 3 2 3" xfId="20005" xr:uid="{0F2D147F-EF7B-49E8-914E-76BEB359397C}"/>
    <cellStyle name="Millares 2 2 2 2 2 3 2 3 2 4" xfId="28869" xr:uid="{981B19BE-969D-4C27-9914-EE81B5978340}"/>
    <cellStyle name="Millares 2 2 2 2 2 3 2 3 3" xfId="12849" xr:uid="{01121A78-4374-4E4C-9DEA-7310FAAC6CAC}"/>
    <cellStyle name="Millares 2 2 2 2 2 3 2 3 3 2" xfId="22388" xr:uid="{9E9162DD-58A3-4E05-9120-AB4936C17295}"/>
    <cellStyle name="Millares 2 2 2 2 2 3 2 3 3 3" xfId="31145" xr:uid="{FFBE5821-1AFC-4B15-A5E1-659117B97149}"/>
    <cellStyle name="Millares 2 2 2 2 2 3 2 3 4" xfId="17626" xr:uid="{383DC6CB-E756-4656-9943-CD1252B86B76}"/>
    <cellStyle name="Millares 2 2 2 2 2 3 2 3 5" xfId="26690" xr:uid="{5496A858-3305-4CE7-A7CA-23D316E5F58E}"/>
    <cellStyle name="Millares 2 2 2 2 2 3 2 4" xfId="9265" xr:uid="{DFD5CA96-B9CE-4EEE-8A3C-CD81B590A574}"/>
    <cellStyle name="Millares 2 2 2 2 2 3 2 4 2" xfId="14046" xr:uid="{B2848FCC-01FB-4825-81DA-CBCDAD555874}"/>
    <cellStyle name="Millares 2 2 2 2 2 3 2 4 2 2" xfId="23580" xr:uid="{1F73A79A-6E48-4EDD-8CC3-2822F4D3F830}"/>
    <cellStyle name="Millares 2 2 2 2 2 3 2 4 2 3" xfId="32310" xr:uid="{2957C3FE-903C-48E9-AC1A-5C0C8C99933C}"/>
    <cellStyle name="Millares 2 2 2 2 2 3 2 4 3" xfId="18815" xr:uid="{7ABD2362-B555-4675-AD12-36DEADDEF679}"/>
    <cellStyle name="Millares 2 2 2 2 2 3 2 4 4" xfId="27755" xr:uid="{A66EB030-B791-4E0E-A912-B6840612DF94}"/>
    <cellStyle name="Millares 2 2 2 2 2 3 2 5" xfId="11656" xr:uid="{97A2CE77-D59E-4775-97A6-E1CA79FEC70F}"/>
    <cellStyle name="Millares 2 2 2 2 2 3 2 5 2" xfId="21197" xr:uid="{FDCAC2F2-552D-4B8A-A897-FC4CD35DD330}"/>
    <cellStyle name="Millares 2 2 2 2 2 3 2 5 3" xfId="30027" xr:uid="{4D79277E-AB8E-47E8-8247-B90255B7A51D}"/>
    <cellStyle name="Millares 2 2 2 2 2 3 2 6" xfId="16439" xr:uid="{3609822C-BB09-48D9-8FE6-3676DEAA5CFC}"/>
    <cellStyle name="Millares 2 2 2 2 2 3 2 7" xfId="25803" xr:uid="{8BF6A4C1-03EF-4F56-8AFD-CFFEDD0CE244}"/>
    <cellStyle name="Millares 2 2 2 2 2 3 3" xfId="7179" xr:uid="{6D61E423-5ED9-4C75-9403-A8362E462287}"/>
    <cellStyle name="Millares 2 2 2 2 2 3 3 2" xfId="8368" xr:uid="{EFAA94EF-9A53-4977-9F4E-3A9BB1682403}"/>
    <cellStyle name="Millares 2 2 2 2 2 3 3 2 2" xfId="10755" xr:uid="{C07FB8DA-515B-4DEE-BA41-CAC7800CBC66}"/>
    <cellStyle name="Millares 2 2 2 2 2 3 3 2 2 2" xfId="15542" xr:uid="{D19C89A1-956C-416E-9E55-6BE31AD828EF}"/>
    <cellStyle name="Millares 2 2 2 2 2 3 3 2 2 2 2" xfId="25069" xr:uid="{531D8E6B-9BD3-46D2-9390-4D1C21764024}"/>
    <cellStyle name="Millares 2 2 2 2 2 3 3 2 2 2 3" xfId="33797" xr:uid="{3EE5B5EC-102B-47B9-B1BF-CDD5FBC6C795}"/>
    <cellStyle name="Millares 2 2 2 2 2 3 3 2 2 3" xfId="20303" xr:uid="{035EAC44-26B7-444D-80FB-1DFA52ACE675}"/>
    <cellStyle name="Millares 2 2 2 2 2 3 3 2 2 4" xfId="29161" xr:uid="{B1434F48-9B5F-423D-8459-D95EDFC45C63}"/>
    <cellStyle name="Millares 2 2 2 2 2 3 3 2 3" xfId="13146" xr:uid="{16276F9E-80CB-40D9-9D1B-739606E71F1C}"/>
    <cellStyle name="Millares 2 2 2 2 2 3 3 2 3 2" xfId="22686" xr:uid="{5296025E-DA04-4CEC-A175-2D7F7DE5510C}"/>
    <cellStyle name="Millares 2 2 2 2 2 3 3 2 3 3" xfId="31437" xr:uid="{44C24BBC-BF8B-455C-B72E-DF4C58C66812}"/>
    <cellStyle name="Millares 2 2 2 2 2 3 3 2 4" xfId="17923" xr:uid="{3B28D6E3-756B-47E9-8710-878B19C21EC2}"/>
    <cellStyle name="Millares 2 2 2 2 2 3 3 2 5" xfId="26956" xr:uid="{9F5FDA4F-F150-48D3-BC58-7B4AE36B4E09}"/>
    <cellStyle name="Millares 2 2 2 2 2 3 3 3" xfId="9561" xr:uid="{8B96053A-2DE6-4F8B-8B74-0076B321EC5F}"/>
    <cellStyle name="Millares 2 2 2 2 2 3 3 3 2" xfId="14344" xr:uid="{396C1269-4A59-494A-8BA0-BC415F7F2D7C}"/>
    <cellStyle name="Millares 2 2 2 2 2 3 3 3 2 2" xfId="23878" xr:uid="{27AF2DC9-007F-4FF4-BA35-D58ADEDE0750}"/>
    <cellStyle name="Millares 2 2 2 2 2 3 3 3 2 3" xfId="32608" xr:uid="{A497E692-C7B8-4CB7-97DB-8BD40A15204E}"/>
    <cellStyle name="Millares 2 2 2 2 2 3 3 3 3" xfId="19113" xr:uid="{E7E7FEE2-C052-4E63-A51D-E3DF9D33DE64}"/>
    <cellStyle name="Millares 2 2 2 2 2 3 3 3 4" xfId="28021" xr:uid="{FFD7141F-3937-4AA4-B169-6B79890AF3F7}"/>
    <cellStyle name="Millares 2 2 2 2 2 3 3 4" xfId="11952" xr:uid="{1876BBB6-3B1F-4CF2-B945-49D6AA9A023A}"/>
    <cellStyle name="Millares 2 2 2 2 2 3 3 4 2" xfId="21495" xr:uid="{9285E381-79D3-4CE9-BFF4-01C984BA330B}"/>
    <cellStyle name="Millares 2 2 2 2 2 3 3 4 3" xfId="30298" xr:uid="{68F51099-A4C0-4133-AB6E-AD1EBFFE4C95}"/>
    <cellStyle name="Millares 2 2 2 2 2 3 3 5" xfId="16736" xr:uid="{317504F8-F91C-4C5B-8ED7-0A09322D3FAD}"/>
    <cellStyle name="Millares 2 2 2 2 2 3 3 6" xfId="26006" xr:uid="{DFE6C7EC-DAA9-4107-97FE-82E8A9F25699}"/>
    <cellStyle name="Millares 2 2 2 2 2 3 4" xfId="7773" xr:uid="{0219B592-6541-46D4-A489-C2DE4870E775}"/>
    <cellStyle name="Millares 2 2 2 2 2 3 4 2" xfId="10159" xr:uid="{705C010A-32FF-4AB7-A765-AD38FEEF686E}"/>
    <cellStyle name="Millares 2 2 2 2 2 3 4 2 2" xfId="14944" xr:uid="{79F3D0B8-ABE5-4B9A-8EAB-7134A86E8698}"/>
    <cellStyle name="Millares 2 2 2 2 2 3 4 2 2 2" xfId="24474" xr:uid="{43B3B4E0-9441-427B-84E6-9DA6A74D5565}"/>
    <cellStyle name="Millares 2 2 2 2 2 3 4 2 2 3" xfId="33202" xr:uid="{1E6F695C-4541-43AE-94B5-D30E37817385}"/>
    <cellStyle name="Millares 2 2 2 2 2 3 4 2 3" xfId="19708" xr:uid="{FCCC117E-2AF9-4D6B-9BB6-57C11D7CE4EE}"/>
    <cellStyle name="Millares 2 2 2 2 2 3 4 2 4" xfId="28572" xr:uid="{21578ECB-AF32-4DCC-BC9B-1F33B7E524B8}"/>
    <cellStyle name="Millares 2 2 2 2 2 3 4 3" xfId="12550" xr:uid="{31019FF3-E276-4C02-AE28-E1FDAC38B06E}"/>
    <cellStyle name="Millares 2 2 2 2 2 3 4 3 2" xfId="22091" xr:uid="{96B14012-C14D-409A-B147-8F02A20ECFCA}"/>
    <cellStyle name="Millares 2 2 2 2 2 3 4 3 3" xfId="30848" xr:uid="{681D8EE2-F313-4375-9296-804FEDAD654A}"/>
    <cellStyle name="Millares 2 2 2 2 2 3 4 4" xfId="17330" xr:uid="{0DA27755-4A24-4260-8B1F-AADDBF52973B}"/>
    <cellStyle name="Millares 2 2 2 2 2 3 4 5" xfId="26463" xr:uid="{A0356B08-6CDA-4BC6-A270-9AFA018F5CA8}"/>
    <cellStyle name="Millares 2 2 2 2 2 3 5" xfId="8965" xr:uid="{EB003F24-4867-42DF-BF06-8F66C58B1BB3}"/>
    <cellStyle name="Millares 2 2 2 2 2 3 5 2" xfId="13746" xr:uid="{A6508167-754E-4D61-8BA6-66DC5DED7B22}"/>
    <cellStyle name="Millares 2 2 2 2 2 3 5 2 2" xfId="23283" xr:uid="{7EF06CED-0450-4867-849A-E8A00352206B}"/>
    <cellStyle name="Millares 2 2 2 2 2 3 5 2 3" xfId="32014" xr:uid="{BDF037F2-4874-4484-BB04-E21283E79BC7}"/>
    <cellStyle name="Millares 2 2 2 2 2 3 5 3" xfId="18518" xr:uid="{0B90042B-4CC1-496B-AD29-B88A371031DE}"/>
    <cellStyle name="Millares 2 2 2 2 2 3 5 4" xfId="27510" xr:uid="{25E50718-1709-4874-9095-873CB2AE4E7A}"/>
    <cellStyle name="Millares 2 2 2 2 2 3 6" xfId="11357" xr:uid="{EF2DB0AC-D03F-46FB-8962-094B488BEF49}"/>
    <cellStyle name="Millares 2 2 2 2 2 3 6 2" xfId="20901" xr:uid="{4D39C20E-A5BD-47FC-8CC8-70E32B5E4C1B}"/>
    <cellStyle name="Millares 2 2 2 2 2 3 6 3" xfId="29751" xr:uid="{4513F527-D4CF-4489-A22B-B9C985670CAA}"/>
    <cellStyle name="Millares 2 2 2 2 2 3 7" xfId="16142" xr:uid="{F6876A8A-A0EA-458F-8E20-7C6EE70FB3E7}"/>
    <cellStyle name="Millares 2 2 2 2 2 3 8" xfId="25610" xr:uid="{21F5F4F4-5A22-4E24-AB5A-E93845AE6361}"/>
    <cellStyle name="Millares 2 2 2 2 2 4" xfId="6741" xr:uid="{C13F7A33-10C0-4042-ACCC-34591EA678A4}"/>
    <cellStyle name="Millares 2 2 2 2 2 4 2" xfId="7327" xr:uid="{4C16012E-787C-4EFE-B3FB-E63AE1A7AFF6}"/>
    <cellStyle name="Millares 2 2 2 2 2 4 2 2" xfId="8516" xr:uid="{E6B53014-3D06-4CF7-92C2-B5E5E198329B}"/>
    <cellStyle name="Millares 2 2 2 2 2 4 2 2 2" xfId="10903" xr:uid="{90947EA6-32AF-4A41-A26A-E35046521B9E}"/>
    <cellStyle name="Millares 2 2 2 2 2 4 2 2 2 2" xfId="15691" xr:uid="{2108B66A-114F-4A3F-982E-8B9AE60D675C}"/>
    <cellStyle name="Millares 2 2 2 2 2 4 2 2 2 2 2" xfId="25218" xr:uid="{18243A1E-D237-4471-B394-15B040154BF2}"/>
    <cellStyle name="Millares 2 2 2 2 2 4 2 2 2 2 3" xfId="33946" xr:uid="{926A95E2-532E-4CEB-B5E1-5BDE3B22589F}"/>
    <cellStyle name="Millares 2 2 2 2 2 4 2 2 2 3" xfId="20452" xr:uid="{A6F4C223-3980-4F15-ACCE-0A0541F9A7C0}"/>
    <cellStyle name="Millares 2 2 2 2 2 4 2 2 2 4" xfId="29310" xr:uid="{5BDD0B96-6C4F-45B3-89A0-7AA6677683C2}"/>
    <cellStyle name="Millares 2 2 2 2 2 4 2 2 3" xfId="13294" xr:uid="{557F2028-63F7-45C5-8B6A-07749F855770}"/>
    <cellStyle name="Millares 2 2 2 2 2 4 2 2 3 2" xfId="22835" xr:uid="{6422D8B5-2C77-4DB3-9DB5-489B3BF40DDD}"/>
    <cellStyle name="Millares 2 2 2 2 2 4 2 2 3 3" xfId="31586" xr:uid="{9CF266BE-EB68-46B7-8DC6-70CA89C699E2}"/>
    <cellStyle name="Millares 2 2 2 2 2 4 2 2 4" xfId="18071" xr:uid="{9745D923-C0AD-4FE5-B27C-0ED3C1F402A0}"/>
    <cellStyle name="Millares 2 2 2 2 2 4 2 2 5" xfId="27090" xr:uid="{33CFA4B2-520E-47B9-BEBB-1CB994D4BE2A}"/>
    <cellStyle name="Millares 2 2 2 2 2 4 2 3" xfId="9709" xr:uid="{54A07687-298E-4CB9-8CBD-D04A5CBBB862}"/>
    <cellStyle name="Millares 2 2 2 2 2 4 2 3 2" xfId="14493" xr:uid="{C7B625DF-04DB-417F-920B-42DA4F450219}"/>
    <cellStyle name="Millares 2 2 2 2 2 4 2 3 2 2" xfId="24027" xr:uid="{6CDFCDB2-D389-4808-BBE1-0F644DCD33F0}"/>
    <cellStyle name="Millares 2 2 2 2 2 4 2 3 2 3" xfId="32757" xr:uid="{7E30F46C-56CD-4E8C-8432-7A63B2A7868E}"/>
    <cellStyle name="Millares 2 2 2 2 2 4 2 3 3" xfId="19262" xr:uid="{8CA4DE4E-4E1C-402D-933B-308F3B468C2D}"/>
    <cellStyle name="Millares 2 2 2 2 2 4 2 3 4" xfId="28155" xr:uid="{2FE24562-429D-4694-9D54-150CB1CD0AC0}"/>
    <cellStyle name="Millares 2 2 2 2 2 4 2 4" xfId="12100" xr:uid="{311A2829-415C-4613-9983-1D51EE20CF27}"/>
    <cellStyle name="Millares 2 2 2 2 2 4 2 4 2" xfId="21644" xr:uid="{693309C7-D6F2-4C43-B6BA-F271F41660C6}"/>
    <cellStyle name="Millares 2 2 2 2 2 4 2 4 3" xfId="30432" xr:uid="{A9098FC2-4B8B-4B1D-989E-2F1904CA67CE}"/>
    <cellStyle name="Millares 2 2 2 2 2 4 2 5" xfId="16884" xr:uid="{40C0C867-77B3-4C3C-8D45-93B893D206E7}"/>
    <cellStyle name="Millares 2 2 2 2 2 4 2 6" xfId="26109" xr:uid="{BAC4D8D1-6759-4B1D-B377-39354E1A5F7D}"/>
    <cellStyle name="Millares 2 2 2 2 2 4 3" xfId="7924" xr:uid="{E383E0A8-5F78-430C-81C0-45D3E55D100B}"/>
    <cellStyle name="Millares 2 2 2 2 2 4 3 2" xfId="10310" xr:uid="{37510D81-7C5A-4C77-B3BC-0183CAB63FA8}"/>
    <cellStyle name="Millares 2 2 2 2 2 4 3 2 2" xfId="15096" xr:uid="{4CB29EF7-F448-43BD-8053-B8838943662C}"/>
    <cellStyle name="Millares 2 2 2 2 2 4 3 2 2 2" xfId="24623" xr:uid="{83319AC5-2B27-4CBF-BF4E-E1FFF1AA4FAB}"/>
    <cellStyle name="Millares 2 2 2 2 2 4 3 2 2 3" xfId="33351" xr:uid="{3E908BAB-61E7-4472-B45B-8FAE708AD9DF}"/>
    <cellStyle name="Millares 2 2 2 2 2 4 3 2 3" xfId="19857" xr:uid="{65DAA54C-4D67-4250-8228-2C7FBD9EDAFE}"/>
    <cellStyle name="Millares 2 2 2 2 2 4 3 2 4" xfId="28721" xr:uid="{78EF2BA5-3DA4-49D6-883D-11608AC24B67}"/>
    <cellStyle name="Millares 2 2 2 2 2 4 3 3" xfId="12701" xr:uid="{3844B0C5-E677-4045-90B3-F7BC14967BE7}"/>
    <cellStyle name="Millares 2 2 2 2 2 4 3 3 2" xfId="22240" xr:uid="{336B1629-B4CA-435D-A2E7-5837720B7979}"/>
    <cellStyle name="Millares 2 2 2 2 2 4 3 3 3" xfId="30997" xr:uid="{8EE57C10-CF56-4DBD-97F0-50CF35A6DB8F}"/>
    <cellStyle name="Millares 2 2 2 2 2 4 3 4" xfId="17478" xr:uid="{B39B855A-69E8-4F6F-A75C-212454107C3E}"/>
    <cellStyle name="Millares 2 2 2 2 2 4 3 5" xfId="26566" xr:uid="{E5FF1BC5-5E35-4597-ACA7-8B73C225CE8D}"/>
    <cellStyle name="Millares 2 2 2 2 2 4 4" xfId="9117" xr:uid="{1C6E42CB-AEE5-4083-90A9-54D4F83F3B9A}"/>
    <cellStyle name="Millares 2 2 2 2 2 4 4 2" xfId="13898" xr:uid="{1F6D71D4-0B0B-42D3-A606-3AFFFAD4E6D7}"/>
    <cellStyle name="Millares 2 2 2 2 2 4 4 2 2" xfId="23432" xr:uid="{21028617-7216-42DE-B192-E629C236E451}"/>
    <cellStyle name="Millares 2 2 2 2 2 4 4 2 3" xfId="32162" xr:uid="{33F4F0D3-154C-4EDE-B89C-902D15F5C226}"/>
    <cellStyle name="Millares 2 2 2 2 2 4 4 3" xfId="18667" xr:uid="{93A93E0A-A57A-4833-92AC-4446315CECED}"/>
    <cellStyle name="Millares 2 2 2 2 2 4 4 4" xfId="27631" xr:uid="{86AB9344-F898-41BE-8D12-BAAD1C484B0C}"/>
    <cellStyle name="Millares 2 2 2 2 2 4 5" xfId="11508" xr:uid="{B1ADBD56-8788-4F89-A072-AA0CFA80B941}"/>
    <cellStyle name="Millares 2 2 2 2 2 4 5 2" xfId="21049" xr:uid="{A0E4229D-55F8-4FD0-986F-FC7F49786583}"/>
    <cellStyle name="Millares 2 2 2 2 2 4 5 3" xfId="29884" xr:uid="{B253CD52-EFA4-4D3B-8DA8-6CDD970D74D7}"/>
    <cellStyle name="Millares 2 2 2 2 2 4 6" xfId="16291" xr:uid="{A849798C-F2E0-45C1-9D20-52123D2BEA3A}"/>
    <cellStyle name="Millares 2 2 2 2 2 4 7" xfId="25705" xr:uid="{D5BFB5E5-B4C6-422D-971E-BFFEF957DAD4}"/>
    <cellStyle name="Millares 2 2 2 2 2 5" xfId="7034" xr:uid="{8E992401-222A-4271-A0F4-0AAEDFEDECB1}"/>
    <cellStyle name="Millares 2 2 2 2 2 5 2" xfId="8221" xr:uid="{D2A0614E-866A-49EF-979B-CCD1A502D3B0}"/>
    <cellStyle name="Millares 2 2 2 2 2 5 2 2" xfId="10608" xr:uid="{34DFE021-2104-4F42-946B-1B0FF80C0E72}"/>
    <cellStyle name="Millares 2 2 2 2 2 5 2 2 2" xfId="15394" xr:uid="{1292CB7D-758E-4798-9562-85A1128C59ED}"/>
    <cellStyle name="Millares 2 2 2 2 2 5 2 2 2 2" xfId="24921" xr:uid="{23F11784-BBF3-484E-92F5-4F7F4897C7F8}"/>
    <cellStyle name="Millares 2 2 2 2 2 5 2 2 2 3" xfId="33649" xr:uid="{B832241C-D3F8-47F2-A558-C3494D385BEE}"/>
    <cellStyle name="Millares 2 2 2 2 2 5 2 2 3" xfId="20155" xr:uid="{046E4BD0-1A30-478E-AB13-861565518E2E}"/>
    <cellStyle name="Millares 2 2 2 2 2 5 2 2 4" xfId="29013" xr:uid="{DCB0E6FC-9207-473E-A3A8-EC467191F8FE}"/>
    <cellStyle name="Millares 2 2 2 2 2 5 2 3" xfId="12999" xr:uid="{AB35E388-10CA-4C41-8F6B-E3E0360FDEAA}"/>
    <cellStyle name="Millares 2 2 2 2 2 5 2 3 2" xfId="22538" xr:uid="{909B9BCD-B5A4-4E0A-9F54-22778E743CEB}"/>
    <cellStyle name="Millares 2 2 2 2 2 5 2 3 3" xfId="31289" xr:uid="{C2FECDE7-59C9-49B8-94B1-8796AE61749A}"/>
    <cellStyle name="Millares 2 2 2 2 2 5 2 4" xfId="17776" xr:uid="{A27EA5D9-6C61-44A7-967C-8202CB71044E}"/>
    <cellStyle name="Millares 2 2 2 2 2 5 2 5" xfId="26814" xr:uid="{68EEA158-9B7F-445F-BC86-4E77D52A3D54}"/>
    <cellStyle name="Millares 2 2 2 2 2 5 3" xfId="9414" xr:uid="{262F0E14-030F-4591-98F0-8ED9D9E02FF3}"/>
    <cellStyle name="Millares 2 2 2 2 2 5 3 2" xfId="14196" xr:uid="{D5EC41A4-D6D6-4DE7-96AD-229401A1965B}"/>
    <cellStyle name="Millares 2 2 2 2 2 5 3 2 2" xfId="23730" xr:uid="{7CD8F908-ECC2-4C93-8DB4-F0D89AF68797}"/>
    <cellStyle name="Millares 2 2 2 2 2 5 3 2 3" xfId="32460" xr:uid="{63EC15D4-5349-4E8B-943C-5A3B234239A1}"/>
    <cellStyle name="Millares 2 2 2 2 2 5 3 3" xfId="18965" xr:uid="{B3092EC7-2A31-42D4-BD1E-690F2B6D2990}"/>
    <cellStyle name="Millares 2 2 2 2 2 5 3 4" xfId="27879" xr:uid="{A6C2A849-5E38-448A-8DE0-67BFF4C418F5}"/>
    <cellStyle name="Millares 2 2 2 2 2 5 4" xfId="11805" xr:uid="{E93C14FE-9A0F-4005-94E4-90DFF27EA00E}"/>
    <cellStyle name="Millares 2 2 2 2 2 5 4 2" xfId="21347" xr:uid="{CAB01909-7F6F-4326-95B1-BCB3EFE32E5E}"/>
    <cellStyle name="Millares 2 2 2 2 2 5 4 3" xfId="30156" xr:uid="{DB128114-3201-4084-BF3E-E9ED75F5456D}"/>
    <cellStyle name="Millares 2 2 2 2 2 5 5" xfId="16589" xr:uid="{836D4042-D06E-490E-BD6B-90EFFF3B1FA3}"/>
    <cellStyle name="Millares 2 2 2 2 2 5 6" xfId="25907" xr:uid="{60260BC3-1887-4B13-ABAE-924090E77A3A}"/>
    <cellStyle name="Millares 2 2 2 2 2 6" xfId="7624" xr:uid="{63ADC603-F59A-4F4B-9101-E92E1756F5FB}"/>
    <cellStyle name="Millares 2 2 2 2 2 6 2" xfId="10008" xr:uid="{E9909AA9-4431-410A-AF68-7E6FDCF736B7}"/>
    <cellStyle name="Millares 2 2 2 2 2 6 2 2" xfId="14793" xr:uid="{7D609F92-B84D-4F77-9C0B-BAD862E6BF0E}"/>
    <cellStyle name="Millares 2 2 2 2 2 6 2 2 2" xfId="24326" xr:uid="{568AAE5A-FD4C-4E7C-9B2C-340842041273}"/>
    <cellStyle name="Millares 2 2 2 2 2 6 2 2 3" xfId="33054" xr:uid="{32F61BDE-71A9-4041-B0CA-EA744301BB8B}"/>
    <cellStyle name="Millares 2 2 2 2 2 6 2 3" xfId="19561" xr:uid="{26FF1309-21C3-4705-9B00-59284BCB8A79}"/>
    <cellStyle name="Millares 2 2 2 2 2 6 2 4" xfId="28431" xr:uid="{EDFCDD4A-1C19-49F2-82E0-949ED7DDD97E}"/>
    <cellStyle name="Millares 2 2 2 2 2 6 3" xfId="12399" xr:uid="{0C09CB3C-635F-4F88-A136-D510F77D62CE}"/>
    <cellStyle name="Millares 2 2 2 2 2 6 3 2" xfId="21943" xr:uid="{6DED74BE-0F7E-4717-BCA5-969011A8F598}"/>
    <cellStyle name="Millares 2 2 2 2 2 6 3 3" xfId="30706" xr:uid="{49ACD3D1-86C9-43A2-B927-DC6060704E19}"/>
    <cellStyle name="Millares 2 2 2 2 2 6 4" xfId="17183" xr:uid="{3CB9D9CC-598E-474B-8648-5CD97BED80B3}"/>
    <cellStyle name="Millares 2 2 2 2 2 6 5" xfId="26360" xr:uid="{B6C33484-2AEB-413A-B680-40B2E0EC12FB}"/>
    <cellStyle name="Millares 2 2 2 2 2 7" xfId="8814" xr:uid="{2B5F36AD-2524-4283-B9B4-486F8B658F20}"/>
    <cellStyle name="Millares 2 2 2 2 2 7 2" xfId="13595" xr:uid="{5C2D1039-765B-4535-A2DC-8E11E5F5D0A7}"/>
    <cellStyle name="Millares 2 2 2 2 2 7 2 2" xfId="23135" xr:uid="{88D77C10-D19F-4AC3-A1A6-5E80A0D93E79}"/>
    <cellStyle name="Millares 2 2 2 2 2 7 2 3" xfId="31871" xr:uid="{09E323AD-D811-4534-A24B-6A457280FCB9}"/>
    <cellStyle name="Millares 2 2 2 2 2 7 3" xfId="18371" xr:uid="{5C0A21E0-5CCF-4ACB-9349-B47C05447BA1}"/>
    <cellStyle name="Millares 2 2 2 2 2 7 4" xfId="27381" xr:uid="{AEBA9CDC-A0F9-4B3E-9ABA-107F3C3397F2}"/>
    <cellStyle name="Millares 2 2 2 2 2 8" xfId="11205" xr:uid="{5E407AAE-928B-4C31-8F82-F21DFABF7CC8}"/>
    <cellStyle name="Millares 2 2 2 2 2 8 2" xfId="20753" xr:uid="{3DCB07A9-9D51-4C33-9408-CF9BB187DEAA}"/>
    <cellStyle name="Millares 2 2 2 2 2 8 3" xfId="29605" xr:uid="{96264C14-A0CE-47F4-B890-E2A32156D006}"/>
    <cellStyle name="Millares 2 2 2 2 2 9" xfId="15994" xr:uid="{300E4BEB-FFDD-4F1F-BC36-8B1870D106EA}"/>
    <cellStyle name="Millares 2 2 2 2 3" xfId="4522" xr:uid="{00000000-0005-0000-0000-0000CF000000}"/>
    <cellStyle name="Millares 2 2 2 2 3 2" xfId="6635" xr:uid="{E5167D64-F178-4669-ABDC-E57626892A2F}"/>
    <cellStyle name="Millares 2 2 2 2 3 2 2" xfId="6924" xr:uid="{8DE1516E-E14F-4AB9-BA20-0698FE74B9B6}"/>
    <cellStyle name="Millares 2 2 2 2 3 2 2 2" xfId="7512" xr:uid="{8304937E-3709-4F97-A4DB-1AB1BD8AE6FF}"/>
    <cellStyle name="Millares 2 2 2 2 3 2 2 2 2" xfId="8701" xr:uid="{C11C039E-DD9E-48D3-AB68-CE030D77D95F}"/>
    <cellStyle name="Millares 2 2 2 2 3 2 2 2 2 2" xfId="11088" xr:uid="{73837DAF-1543-4D48-A40E-AFD4C0D93F9D}"/>
    <cellStyle name="Millares 2 2 2 2 3 2 2 2 2 2 2" xfId="15876" xr:uid="{ABE6E11F-D834-4F8B-A0FD-9354BCDBC03C}"/>
    <cellStyle name="Millares 2 2 2 2 3 2 2 2 2 2 2 2" xfId="25403" xr:uid="{0D9C08F1-0A42-4D2E-9D4C-5C3E3F3C50CA}"/>
    <cellStyle name="Millares 2 2 2 2 3 2 2 2 2 2 2 3" xfId="34131" xr:uid="{B13B2057-C607-4054-A516-141D96D71063}"/>
    <cellStyle name="Millares 2 2 2 2 3 2 2 2 2 2 3" xfId="20637" xr:uid="{5C820718-4672-4B91-BB2D-9455CC49AA0D}"/>
    <cellStyle name="Millares 2 2 2 2 3 2 2 2 2 2 4" xfId="29495" xr:uid="{6BEA7E09-BF34-422D-B1D4-C69345AB912F}"/>
    <cellStyle name="Millares 2 2 2 2 3 2 2 2 2 3" xfId="13479" xr:uid="{26D6FFF4-F0F0-4FA5-AE0B-C4DC2528FA33}"/>
    <cellStyle name="Millares 2 2 2 2 3 2 2 2 2 3 2" xfId="23020" xr:uid="{DF5861F8-AFF0-4473-BFFD-85691EE551A0}"/>
    <cellStyle name="Millares 2 2 2 2 3 2 2 2 2 3 3" xfId="31771" xr:uid="{C4D10248-2C51-471B-B311-9CD5C294BD22}"/>
    <cellStyle name="Millares 2 2 2 2 3 2 2 2 2 4" xfId="18256" xr:uid="{AE7EE358-B54E-4959-B243-65F84CC1BA18}"/>
    <cellStyle name="Millares 2 2 2 2 3 2 2 2 2 5" xfId="27270" xr:uid="{01954F9B-6281-4342-B769-5E80C5C7BB4E}"/>
    <cellStyle name="Millares 2 2 2 2 3 2 2 2 3" xfId="9894" xr:uid="{1B530A9C-5C63-4736-937B-12C66946E1E6}"/>
    <cellStyle name="Millares 2 2 2 2 3 2 2 2 3 2" xfId="14678" xr:uid="{3CBFF2CF-CDDA-4263-AAA1-CF002A9673C9}"/>
    <cellStyle name="Millares 2 2 2 2 3 2 2 2 3 2 2" xfId="24212" xr:uid="{74598329-6F5C-4E04-8811-261EC30A729E}"/>
    <cellStyle name="Millares 2 2 2 2 3 2 2 2 3 2 3" xfId="32942" xr:uid="{F84CBF26-2DE6-4E6A-A354-2D5C92941504}"/>
    <cellStyle name="Millares 2 2 2 2 3 2 2 2 3 3" xfId="19447" xr:uid="{CD5AE8BB-6C8E-47DF-B2EF-441CDBCC2345}"/>
    <cellStyle name="Millares 2 2 2 2 3 2 2 2 3 4" xfId="28335" xr:uid="{958A807F-52AF-4A01-8CF6-328C71D6A886}"/>
    <cellStyle name="Millares 2 2 2 2 3 2 2 2 4" xfId="12285" xr:uid="{6E3D4A2D-A26C-448A-A179-0F51309198AF}"/>
    <cellStyle name="Millares 2 2 2 2 3 2 2 2 4 2" xfId="21829" xr:uid="{1F6A1B8B-816F-4FCB-937C-B73FAF69B7CF}"/>
    <cellStyle name="Millares 2 2 2 2 3 2 2 2 4 3" xfId="30612" xr:uid="{355FA0DC-9A12-466A-8C78-06FF217334C7}"/>
    <cellStyle name="Millares 2 2 2 2 3 2 2 2 5" xfId="17069" xr:uid="{D7A96183-A970-4CAC-9094-295D68000A6A}"/>
    <cellStyle name="Millares 2 2 2 2 3 2 2 2 6" xfId="26265" xr:uid="{229C3D18-1CDD-43CA-B3EA-7B2A874BD25A}"/>
    <cellStyle name="Millares 2 2 2 2 3 2 2 3" xfId="8109" xr:uid="{3AD88C8A-84A2-498A-BA4E-6B3E366224FD}"/>
    <cellStyle name="Millares 2 2 2 2 3 2 2 3 2" xfId="10495" xr:uid="{FA15B3B7-9752-4866-82D8-A3F4DD46B733}"/>
    <cellStyle name="Millares 2 2 2 2 3 2 2 3 2 2" xfId="15281" xr:uid="{D6DE1111-6680-4EDE-9A1D-2C5AA830309A}"/>
    <cellStyle name="Millares 2 2 2 2 3 2 2 3 2 2 2" xfId="24808" xr:uid="{56390D8D-4578-435C-899E-C555ABA12D80}"/>
    <cellStyle name="Millares 2 2 2 2 3 2 2 3 2 2 3" xfId="33536" xr:uid="{A6C5B838-4083-45EA-B4DC-3AF52BBB66D5}"/>
    <cellStyle name="Millares 2 2 2 2 3 2 2 3 2 3" xfId="20042" xr:uid="{A0AEF50D-EAD4-4A32-86B7-8A8F51410E16}"/>
    <cellStyle name="Millares 2 2 2 2 3 2 2 3 2 4" xfId="28906" xr:uid="{CA9EA56B-A32F-417C-A7F7-6C6B2E456721}"/>
    <cellStyle name="Millares 2 2 2 2 3 2 2 3 3" xfId="12886" xr:uid="{EAFEC459-DC0D-455B-B7E2-A36FAA3485AC}"/>
    <cellStyle name="Millares 2 2 2 2 3 2 2 3 3 2" xfId="22425" xr:uid="{B8E8521F-1CF0-4103-B593-EFAF819054B1}"/>
    <cellStyle name="Millares 2 2 2 2 3 2 2 3 3 3" xfId="31182" xr:uid="{A4A8FD2E-B47B-4ECC-9DF0-332D3B3D2CBA}"/>
    <cellStyle name="Millares 2 2 2 2 3 2 2 3 4" xfId="17663" xr:uid="{A949A2F6-DD82-493E-B6F1-8179046B6345}"/>
    <cellStyle name="Millares 2 2 2 2 3 2 2 3 5" xfId="26722" xr:uid="{F3D95C50-0A06-43E1-B374-7261F50CAC30}"/>
    <cellStyle name="Millares 2 2 2 2 3 2 2 4" xfId="9302" xr:uid="{42EECDFE-D6F8-4B29-8099-01048A0AE76C}"/>
    <cellStyle name="Millares 2 2 2 2 3 2 2 4 2" xfId="14083" xr:uid="{729E851D-85A3-46B5-9391-2C73BA927947}"/>
    <cellStyle name="Millares 2 2 2 2 3 2 2 4 2 2" xfId="23617" xr:uid="{A9385E94-944A-47D9-A604-482561FC302F}"/>
    <cellStyle name="Millares 2 2 2 2 3 2 2 4 2 3" xfId="32347" xr:uid="{C7B8711B-9485-4FA8-9EB1-3D1153BA411A}"/>
    <cellStyle name="Millares 2 2 2 2 3 2 2 4 3" xfId="18852" xr:uid="{81F5B2B9-48F3-49C2-B01D-9CFEF1C04093}"/>
    <cellStyle name="Millares 2 2 2 2 3 2 2 4 4" xfId="27787" xr:uid="{8C9F9A56-757A-4333-A02D-0D21B251B5C9}"/>
    <cellStyle name="Millares 2 2 2 2 3 2 2 5" xfId="11693" xr:uid="{E08A5668-9809-4C7C-8CD1-AA2FF5C9F226}"/>
    <cellStyle name="Millares 2 2 2 2 3 2 2 5 2" xfId="21234" xr:uid="{5ED36259-B905-401B-B93A-FC3906179E0D}"/>
    <cellStyle name="Millares 2 2 2 2 3 2 2 5 3" xfId="30064" xr:uid="{3B0DDA3C-3EC3-4D7B-AB5C-435C5A70FFC5}"/>
    <cellStyle name="Millares 2 2 2 2 3 2 2 6" xfId="16476" xr:uid="{7CAADA36-82AF-42F9-A26A-15DB53BA155C}"/>
    <cellStyle name="Millares 2 2 2 2 3 2 2 7" xfId="25829" xr:uid="{106D7E92-CD8C-487E-B117-773EEC0D864A}"/>
    <cellStyle name="Millares 2 2 2 2 3 2 3" xfId="7216" xr:uid="{7A0E34F5-E6AB-439F-B26D-7A3A0138E889}"/>
    <cellStyle name="Millares 2 2 2 2 3 2 3 2" xfId="8405" xr:uid="{69565942-7E13-4FA2-B131-86F6FC645278}"/>
    <cellStyle name="Millares 2 2 2 2 3 2 3 2 2" xfId="10792" xr:uid="{10174303-5571-48A4-9F52-4CE358938B42}"/>
    <cellStyle name="Millares 2 2 2 2 3 2 3 2 2 2" xfId="15579" xr:uid="{49345FD9-439B-465A-B5E0-E35CFE518AB9}"/>
    <cellStyle name="Millares 2 2 2 2 3 2 3 2 2 2 2" xfId="25106" xr:uid="{609FD76F-5C88-410F-9F62-9E191BF251C9}"/>
    <cellStyle name="Millares 2 2 2 2 3 2 3 2 2 2 3" xfId="33834" xr:uid="{F140297F-5DF1-4932-8B41-03AD233954E1}"/>
    <cellStyle name="Millares 2 2 2 2 3 2 3 2 2 3" xfId="20340" xr:uid="{93B5201C-0BE0-4DBF-B042-4F5B0C52538C}"/>
    <cellStyle name="Millares 2 2 2 2 3 2 3 2 2 4" xfId="29198" xr:uid="{83FE1C82-4ADA-40A9-8D21-A5AD8B79AC48}"/>
    <cellStyle name="Millares 2 2 2 2 3 2 3 2 3" xfId="13183" xr:uid="{E8CD228D-3555-4B41-8104-4415B4187449}"/>
    <cellStyle name="Millares 2 2 2 2 3 2 3 2 3 2" xfId="22723" xr:uid="{469497C1-971C-47E1-810E-18EE62B65696}"/>
    <cellStyle name="Millares 2 2 2 2 3 2 3 2 3 3" xfId="31474" xr:uid="{C9C4458A-16FB-4665-ABC7-8A310FD64D28}"/>
    <cellStyle name="Millares 2 2 2 2 3 2 3 2 4" xfId="17960" xr:uid="{5ADEAB7E-6A6B-4E78-A925-D4EDAFC3632A}"/>
    <cellStyle name="Millares 2 2 2 2 3 2 3 2 5" xfId="26993" xr:uid="{0D6D785D-6436-4119-8499-9563DECB5B68}"/>
    <cellStyle name="Millares 2 2 2 2 3 2 3 3" xfId="9598" xr:uid="{F02F7F0D-35F2-453F-BB3E-0C8AB97FFC43}"/>
    <cellStyle name="Millares 2 2 2 2 3 2 3 3 2" xfId="14381" xr:uid="{F3727880-B1F6-4616-B746-15A2E4696F96}"/>
    <cellStyle name="Millares 2 2 2 2 3 2 3 3 2 2" xfId="23915" xr:uid="{638E4721-DABB-48BE-A863-E8BCE0D67B4E}"/>
    <cellStyle name="Millares 2 2 2 2 3 2 3 3 2 3" xfId="32645" xr:uid="{4AE8A15F-C8AF-4ABE-B312-5AD40A75E83D}"/>
    <cellStyle name="Millares 2 2 2 2 3 2 3 3 3" xfId="19150" xr:uid="{7D75781A-BD80-4F8C-A823-47B542B68378}"/>
    <cellStyle name="Millares 2 2 2 2 3 2 3 3 4" xfId="28058" xr:uid="{E5926C09-8FBD-4CBB-9CF4-6CD5EF6B39BA}"/>
    <cellStyle name="Millares 2 2 2 2 3 2 3 4" xfId="11989" xr:uid="{8EBA2D8E-FF4B-44E3-A986-3CF1198166FE}"/>
    <cellStyle name="Millares 2 2 2 2 3 2 3 4 2" xfId="21532" xr:uid="{1D3B974E-9AC8-480B-AB5A-49EE8974D59B}"/>
    <cellStyle name="Millares 2 2 2 2 3 2 3 4 3" xfId="30335" xr:uid="{9E4E5BCB-A4F7-4093-AE52-0DD5BC434355}"/>
    <cellStyle name="Millares 2 2 2 2 3 2 3 5" xfId="16773" xr:uid="{A096B9A3-E627-43A4-91DD-7CF21C4E323C}"/>
    <cellStyle name="Millares 2 2 2 2 3 2 3 6" xfId="26032" xr:uid="{7B0A1AE9-2A51-40BD-AF9E-17A0B71DFFD9}"/>
    <cellStyle name="Millares 2 2 2 2 3 2 4" xfId="7812" xr:uid="{76608CCF-214D-44F3-A16E-A75D7E3AA344}"/>
    <cellStyle name="Millares 2 2 2 2 3 2 4 2" xfId="10198" xr:uid="{32BDF5E9-8CE0-423C-AD2E-00DF4722213E}"/>
    <cellStyle name="Millares 2 2 2 2 3 2 4 2 2" xfId="14983" xr:uid="{6DF7ECB3-4077-4871-A727-6F2B1D98AC00}"/>
    <cellStyle name="Millares 2 2 2 2 3 2 4 2 2 2" xfId="24511" xr:uid="{77FF1B82-9822-4797-B30A-CACCA67FEC50}"/>
    <cellStyle name="Millares 2 2 2 2 3 2 4 2 2 3" xfId="33239" xr:uid="{C2AED440-15FE-49C5-86D8-38A1139200C4}"/>
    <cellStyle name="Millares 2 2 2 2 3 2 4 2 3" xfId="19745" xr:uid="{10E22D93-B930-4952-ACC5-070123E7F03F}"/>
    <cellStyle name="Millares 2 2 2 2 3 2 4 2 4" xfId="28609" xr:uid="{1147F41E-6A1C-4584-8719-CC1841DF999E}"/>
    <cellStyle name="Millares 2 2 2 2 3 2 4 3" xfId="12589" xr:uid="{37B0A9F3-BCC0-410B-BB74-C032E5069057}"/>
    <cellStyle name="Millares 2 2 2 2 3 2 4 3 2" xfId="22128" xr:uid="{12D8B1A5-BDD0-4EA0-BC99-02904012D2E8}"/>
    <cellStyle name="Millares 2 2 2 2 3 2 4 3 3" xfId="30885" xr:uid="{E8518742-0FBA-4E80-8765-25C4379EED1D}"/>
    <cellStyle name="Millares 2 2 2 2 3 2 4 4" xfId="17367" xr:uid="{1CCD9B16-A3B4-4034-9D75-BC07DC54039B}"/>
    <cellStyle name="Millares 2 2 2 2 3 2 4 5" xfId="26489" xr:uid="{3353A145-FC98-48A8-B7E1-06E7B4120C74}"/>
    <cellStyle name="Millares 2 2 2 2 3 2 5" xfId="9004" xr:uid="{3268955E-FCD3-4F05-A260-07D791C42F48}"/>
    <cellStyle name="Millares 2 2 2 2 3 2 5 2" xfId="13785" xr:uid="{40CCA536-70FD-4646-B4E6-4AD5520246EC}"/>
    <cellStyle name="Millares 2 2 2 2 3 2 5 2 2" xfId="23320" xr:uid="{E4432F97-047F-42CA-B1B3-BA1AA84A2FB4}"/>
    <cellStyle name="Millares 2 2 2 2 3 2 5 2 3" xfId="32051" xr:uid="{BA9DE09E-CBD8-4618-A199-AF0F15669185}"/>
    <cellStyle name="Millares 2 2 2 2 3 2 5 3" xfId="18555" xr:uid="{2A636A7D-9BCD-409F-AE2D-64A078C070D5}"/>
    <cellStyle name="Millares 2 2 2 2 3 2 5 4" xfId="27542" xr:uid="{8E2BF64F-12BE-4AAF-AC19-AF61D8674B82}"/>
    <cellStyle name="Millares 2 2 2 2 3 2 6" xfId="11396" xr:uid="{4DC1D707-525E-431B-B3BD-A166BA342FAE}"/>
    <cellStyle name="Millares 2 2 2 2 3 2 6 2" xfId="20938" xr:uid="{7BD7179B-E009-4E5A-AC40-E4E036D37BD7}"/>
    <cellStyle name="Millares 2 2 2 2 3 2 6 3" xfId="29788" xr:uid="{E40E6B8E-E5CC-4B98-A6A2-4E8B340B1C2B}"/>
    <cellStyle name="Millares 2 2 2 2 3 2 7" xfId="16179" xr:uid="{B9333B7B-6269-4AE4-A2CD-5C2E34C92D85}"/>
    <cellStyle name="Millares 2 2 2 2 3 2 8" xfId="25633" xr:uid="{78770419-4F6C-4653-9419-C7CC203F25E2}"/>
    <cellStyle name="Millares 2 2 2 2 3 3" xfId="6778" xr:uid="{22E71D98-D313-4A1B-A99D-9362733D117C}"/>
    <cellStyle name="Millares 2 2 2 2 3 3 2" xfId="7364" xr:uid="{26B75807-6A66-4E86-9CB5-D2B220D4DD7E}"/>
    <cellStyle name="Millares 2 2 2 2 3 3 2 2" xfId="8553" xr:uid="{D13370F0-6982-437A-8353-30D60C245A6D}"/>
    <cellStyle name="Millares 2 2 2 2 3 3 2 2 2" xfId="10940" xr:uid="{FD9560EB-929E-4514-9E8E-17B540D1644E}"/>
    <cellStyle name="Millares 2 2 2 2 3 3 2 2 2 2" xfId="15728" xr:uid="{00B6B62D-A73B-413A-B070-FBE13C4F0C7E}"/>
    <cellStyle name="Millares 2 2 2 2 3 3 2 2 2 2 2" xfId="25255" xr:uid="{CF5F28AB-E839-4C87-96E1-22DD7306BEA1}"/>
    <cellStyle name="Millares 2 2 2 2 3 3 2 2 2 2 3" xfId="33983" xr:uid="{2A9A6450-AD78-4FC0-841A-51133D76E115}"/>
    <cellStyle name="Millares 2 2 2 2 3 3 2 2 2 3" xfId="20489" xr:uid="{CB5B9D52-F35E-4B33-80AC-DA85AD410ABF}"/>
    <cellStyle name="Millares 2 2 2 2 3 3 2 2 2 4" xfId="29347" xr:uid="{8CF1119D-B4A2-460A-A4E6-9D12D1AB6906}"/>
    <cellStyle name="Millares 2 2 2 2 3 3 2 2 3" xfId="13331" xr:uid="{53166212-6CB5-4595-BA80-5E73F75AC9DE}"/>
    <cellStyle name="Millares 2 2 2 2 3 3 2 2 3 2" xfId="22872" xr:uid="{868DF453-11FA-4EBE-A94F-986D999248E7}"/>
    <cellStyle name="Millares 2 2 2 2 3 3 2 2 3 3" xfId="31623" xr:uid="{CD955EEF-5A4F-4F2D-9684-3B1C0953D544}"/>
    <cellStyle name="Millares 2 2 2 2 3 3 2 2 4" xfId="18108" xr:uid="{D9C8E8FA-73C6-4F57-93ED-4E2F6762D37F}"/>
    <cellStyle name="Millares 2 2 2 2 3 3 2 2 5" xfId="27123" xr:uid="{5BB478CF-9666-456F-A9AA-96A826C9DFD5}"/>
    <cellStyle name="Millares 2 2 2 2 3 3 2 3" xfId="9746" xr:uid="{512677F1-40E3-4C10-A569-ECB8FFF03CB6}"/>
    <cellStyle name="Millares 2 2 2 2 3 3 2 3 2" xfId="14530" xr:uid="{28CA804C-7BF1-4CD8-A79A-8438BEC78ECD}"/>
    <cellStyle name="Millares 2 2 2 2 3 3 2 3 2 2" xfId="24064" xr:uid="{0D6DE2C2-F6E6-41EC-A9D5-81D5BE559EA8}"/>
    <cellStyle name="Millares 2 2 2 2 3 3 2 3 2 3" xfId="32794" xr:uid="{1005B357-28F4-418A-8D17-C4B0DF611BD4}"/>
    <cellStyle name="Millares 2 2 2 2 3 3 2 3 3" xfId="19299" xr:uid="{9C820D90-2C8C-4B66-AA74-F764AD484F9D}"/>
    <cellStyle name="Millares 2 2 2 2 3 3 2 3 4" xfId="28188" xr:uid="{4825EE25-BD89-4331-ADCA-162D179C8682}"/>
    <cellStyle name="Millares 2 2 2 2 3 3 2 4" xfId="12137" xr:uid="{B2E0100C-2EC5-42B4-A566-39A9B86F796B}"/>
    <cellStyle name="Millares 2 2 2 2 3 3 2 4 2" xfId="21681" xr:uid="{1B03F506-2C02-44BA-B247-890F5B1A298B}"/>
    <cellStyle name="Millares 2 2 2 2 3 3 2 4 3" xfId="30465" xr:uid="{5540592D-D3E9-4C29-BC83-E65C8E6A96FF}"/>
    <cellStyle name="Millares 2 2 2 2 3 3 2 5" xfId="16921" xr:uid="{925EBF31-E70F-44E9-8A54-D1DC5DD6E1B2}"/>
    <cellStyle name="Millares 2 2 2 2 3 3 2 6" xfId="26140" xr:uid="{5DEBC95F-9058-4FF3-9507-85F487D48683}"/>
    <cellStyle name="Millares 2 2 2 2 3 3 3" xfId="7961" xr:uid="{058ED19B-0C9A-4D2E-8E8F-A63B86A736EE}"/>
    <cellStyle name="Millares 2 2 2 2 3 3 3 2" xfId="10347" xr:uid="{895E4E53-F926-41C5-8459-F5BCB1CAC88B}"/>
    <cellStyle name="Millares 2 2 2 2 3 3 3 2 2" xfId="15133" xr:uid="{E8C24585-C117-4159-94A5-AB3E4834D8CD}"/>
    <cellStyle name="Millares 2 2 2 2 3 3 3 2 2 2" xfId="24660" xr:uid="{DCB0FD9D-C0D1-45FE-B2EE-FA48FBCAB882}"/>
    <cellStyle name="Millares 2 2 2 2 3 3 3 2 2 3" xfId="33388" xr:uid="{BA3631C2-1C5D-47C7-8055-AFFAA77A22B3}"/>
    <cellStyle name="Millares 2 2 2 2 3 3 3 2 3" xfId="19894" xr:uid="{853A1832-DDD9-437F-8466-FEDD9CE225DB}"/>
    <cellStyle name="Millares 2 2 2 2 3 3 3 2 4" xfId="28758" xr:uid="{DCD9154B-3E25-43D1-B8A0-9C58E25D6662}"/>
    <cellStyle name="Millares 2 2 2 2 3 3 3 3" xfId="12738" xr:uid="{79A6F772-ED79-46D2-8784-8D0C343E86FA}"/>
    <cellStyle name="Millares 2 2 2 2 3 3 3 3 2" xfId="22277" xr:uid="{2A833C9F-0DBC-45C0-A420-B4B456DCC58E}"/>
    <cellStyle name="Millares 2 2 2 2 3 3 3 3 3" xfId="31034" xr:uid="{C3B36C2F-69E7-497C-AF17-468FE0A90963}"/>
    <cellStyle name="Millares 2 2 2 2 3 3 3 4" xfId="17515" xr:uid="{EC84BFA7-1722-4853-8EE1-BBEB6044ACA3}"/>
    <cellStyle name="Millares 2 2 2 2 3 3 3 5" xfId="26597" xr:uid="{CEAF4865-E41E-4B69-8837-5974D53B78BC}"/>
    <cellStyle name="Millares 2 2 2 2 3 3 4" xfId="9154" xr:uid="{1707309B-97FA-45D3-9F23-68957AD03F46}"/>
    <cellStyle name="Millares 2 2 2 2 3 3 4 2" xfId="13935" xr:uid="{D70E0DB5-3814-4551-B027-07142A487779}"/>
    <cellStyle name="Millares 2 2 2 2 3 3 4 2 2" xfId="23469" xr:uid="{38D50176-8350-49A9-90F9-1E8DC28EA849}"/>
    <cellStyle name="Millares 2 2 2 2 3 3 4 2 3" xfId="32199" xr:uid="{6842AD89-D80A-4C74-92C0-157F76086D8D}"/>
    <cellStyle name="Millares 2 2 2 2 3 3 4 3" xfId="18704" xr:uid="{E60B12E1-0A0D-407B-B6ED-7EB190544B59}"/>
    <cellStyle name="Millares 2 2 2 2 3 3 4 4" xfId="27662" xr:uid="{D68C5C84-E53E-474E-807F-60DA3ECBF864}"/>
    <cellStyle name="Millares 2 2 2 2 3 3 5" xfId="11545" xr:uid="{4CB02B63-F0C2-43D8-9DAE-D2374432A29E}"/>
    <cellStyle name="Millares 2 2 2 2 3 3 5 2" xfId="21086" xr:uid="{3A75B421-F5A5-4FCB-8E25-6E16C88DB5BD}"/>
    <cellStyle name="Millares 2 2 2 2 3 3 5 3" xfId="29917" xr:uid="{A60751CF-AD15-482D-94D6-20F0A1718DCD}"/>
    <cellStyle name="Millares 2 2 2 2 3 3 6" xfId="16328" xr:uid="{C8F6BE7A-4324-45EC-ADE2-2298F81E4BB9}"/>
    <cellStyle name="Millares 2 2 2 2 3 3 7" xfId="25728" xr:uid="{08EC3AF4-8777-4F57-9C13-1CAE75658AE3}"/>
    <cellStyle name="Millares 2 2 2 2 3 4" xfId="7071" xr:uid="{3697DB5C-F519-4804-A76A-7C0B5624D9CA}"/>
    <cellStyle name="Millares 2 2 2 2 3 4 2" xfId="8258" xr:uid="{8ADCD5AB-67A1-4968-B762-2FC12C3F5FB2}"/>
    <cellStyle name="Millares 2 2 2 2 3 4 2 2" xfId="10645" xr:uid="{541812DA-CC41-4172-BD31-1A1527C6AE81}"/>
    <cellStyle name="Millares 2 2 2 2 3 4 2 2 2" xfId="15431" xr:uid="{E91E0186-0AB4-4504-AAFF-9847BF787912}"/>
    <cellStyle name="Millares 2 2 2 2 3 4 2 2 2 2" xfId="24958" xr:uid="{FEAB2BE9-E10C-40D7-A215-55AC35096625}"/>
    <cellStyle name="Millares 2 2 2 2 3 4 2 2 2 3" xfId="33686" xr:uid="{023917D0-73B7-4311-BCC0-0FDCFE6F28F8}"/>
    <cellStyle name="Millares 2 2 2 2 3 4 2 2 3" xfId="20192" xr:uid="{17547D0F-92BD-4E58-BC5D-DB2E06BE5E77}"/>
    <cellStyle name="Millares 2 2 2 2 3 4 2 2 4" xfId="29050" xr:uid="{2445BC65-90CA-4561-BD00-586CD99C82F0}"/>
    <cellStyle name="Millares 2 2 2 2 3 4 2 3" xfId="13036" xr:uid="{7C3FBAE2-3F30-4938-92E6-2F458E49F457}"/>
    <cellStyle name="Millares 2 2 2 2 3 4 2 3 2" xfId="22575" xr:uid="{352BCFA6-9619-4EF5-81F3-7CB683104B51}"/>
    <cellStyle name="Millares 2 2 2 2 3 4 2 3 3" xfId="31326" xr:uid="{D09A9EF7-701E-478F-82DA-A54372267BDA}"/>
    <cellStyle name="Millares 2 2 2 2 3 4 2 4" xfId="17813" xr:uid="{AC7A970E-7893-4FAF-9D85-424EF2CC0A61}"/>
    <cellStyle name="Millares 2 2 2 2 3 4 2 5" xfId="26845" xr:uid="{0EA6CB0A-7D59-454D-BDE5-09164A2EEF85}"/>
    <cellStyle name="Millares 2 2 2 2 3 4 3" xfId="9451" xr:uid="{1CC7C5B0-650E-49CE-9A62-3FCD1FC08B80}"/>
    <cellStyle name="Millares 2 2 2 2 3 4 3 2" xfId="14233" xr:uid="{51AE8413-C715-4AFD-9F08-77FD399E647C}"/>
    <cellStyle name="Millares 2 2 2 2 3 4 3 2 2" xfId="23767" xr:uid="{AFA7AF97-35CD-4F78-A2C2-94164E0FD324}"/>
    <cellStyle name="Millares 2 2 2 2 3 4 3 2 3" xfId="32497" xr:uid="{1DD24456-4469-450B-B342-31E7B0A6BD7A}"/>
    <cellStyle name="Millares 2 2 2 2 3 4 3 3" xfId="19002" xr:uid="{4A0E66F8-698A-47B3-83F5-55CF1CE791C3}"/>
    <cellStyle name="Millares 2 2 2 2 3 4 3 4" xfId="27910" xr:uid="{6E9BC062-1F16-4919-AD77-057D055E9A70}"/>
    <cellStyle name="Millares 2 2 2 2 3 4 4" xfId="11842" xr:uid="{C68124BD-5077-4EDF-899D-186D7B274D19}"/>
    <cellStyle name="Millares 2 2 2 2 3 4 4 2" xfId="21384" xr:uid="{3A4A21A5-6A09-4737-BFF3-960502D86125}"/>
    <cellStyle name="Millares 2 2 2 2 3 4 4 3" xfId="30187" xr:uid="{B81334A7-A9D0-4189-B2F4-B70EFFAFB956}"/>
    <cellStyle name="Millares 2 2 2 2 3 4 5" xfId="16626" xr:uid="{478C1B81-B27B-44FA-A095-43AC1A5BBD40}"/>
    <cellStyle name="Millares 2 2 2 2 3 4 6" xfId="25930" xr:uid="{5EA5CFE6-69E7-4ADC-9934-89C22ADF6CFE}"/>
    <cellStyle name="Millares 2 2 2 2 3 5" xfId="7663" xr:uid="{13AC94E4-0F3B-4EF5-838D-E02B9526526D}"/>
    <cellStyle name="Millares 2 2 2 2 3 5 2" xfId="10047" xr:uid="{9EC826B0-E66E-4709-9BD8-B345AF2CC49B}"/>
    <cellStyle name="Millares 2 2 2 2 3 5 2 2" xfId="14832" xr:uid="{3261D163-78E2-4F9C-B155-E8CE48551F6A}"/>
    <cellStyle name="Millares 2 2 2 2 3 5 2 2 2" xfId="24363" xr:uid="{106D27C6-3220-408D-8477-5C768EC3E023}"/>
    <cellStyle name="Millares 2 2 2 2 3 5 2 2 3" xfId="33091" xr:uid="{EA0B3750-ABC9-49DD-9244-ADF1CF2774C8}"/>
    <cellStyle name="Millares 2 2 2 2 3 5 2 3" xfId="19598" xr:uid="{C86C52D4-98EC-4A28-AB5A-9342BCA69E60}"/>
    <cellStyle name="Millares 2 2 2 2 3 5 2 4" xfId="28462" xr:uid="{3DDD11EA-11D0-43A6-99EA-3A22ADC03ECC}"/>
    <cellStyle name="Millares 2 2 2 2 3 5 3" xfId="12438" xr:uid="{A0FD2FA4-7AE4-4ADB-AF57-7CCF6C913636}"/>
    <cellStyle name="Millares 2 2 2 2 3 5 3 2" xfId="21980" xr:uid="{3AD357C4-235D-4D8C-822E-266A58A911B1}"/>
    <cellStyle name="Millares 2 2 2 2 3 5 3 3" xfId="30737" xr:uid="{148F6F16-0C01-497B-83CD-AF10DCE2F2F6}"/>
    <cellStyle name="Millares 2 2 2 2 3 5 4" xfId="17220" xr:uid="{F448ED87-D6FF-4649-AA8B-2566324C0360}"/>
    <cellStyle name="Millares 2 2 2 2 3 5 5" xfId="26386" xr:uid="{F1D9982A-39CC-40C1-9226-74BDF7310639}"/>
    <cellStyle name="Millares 2 2 2 2 3 6" xfId="8853" xr:uid="{3A0CF042-DBEC-4C5C-8425-49D08D9BDAA2}"/>
    <cellStyle name="Millares 2 2 2 2 3 6 2" xfId="13634" xr:uid="{13494877-66EB-4038-8074-451C50418063}"/>
    <cellStyle name="Millares 2 2 2 2 3 6 2 2" xfId="23172" xr:uid="{2C61864F-2128-421E-A17F-ABD6B3B94E47}"/>
    <cellStyle name="Millares 2 2 2 2 3 6 2 3" xfId="31903" xr:uid="{1B353304-F27F-4EB0-9417-A28FA7592957}"/>
    <cellStyle name="Millares 2 2 2 2 3 6 3" xfId="18408" xr:uid="{754DC1BC-4BD2-46D8-A8B5-D50AC138C456}"/>
    <cellStyle name="Millares 2 2 2 2 3 6 4" xfId="27417" xr:uid="{3BFA420D-3416-476A-A4A8-A34084141B93}"/>
    <cellStyle name="Millares 2 2 2 2 3 7" xfId="11244" xr:uid="{E174006B-5577-431E-902C-006BAD7BC210}"/>
    <cellStyle name="Millares 2 2 2 2 3 7 2" xfId="20790" xr:uid="{70193394-ABC9-4430-9931-5143273CE0C1}"/>
    <cellStyle name="Millares 2 2 2 2 3 7 3" xfId="29640" xr:uid="{98DF22EB-34B7-4A30-881B-7784136ECA6F}"/>
    <cellStyle name="Millares 2 2 2 2 3 8" xfId="16031" xr:uid="{0C868677-F73C-47AB-8835-CFFA292C77FD}"/>
    <cellStyle name="Millares 2 2 2 2 3 9" xfId="25535" xr:uid="{99002FB9-00E8-45D6-BF8B-9F27D5B675B8}"/>
    <cellStyle name="Millares 2 2 2 2 4" xfId="6028" xr:uid="{00000000-0005-0000-0000-0000D0000000}"/>
    <cellStyle name="Millares 2 2 2 2 4 2" xfId="6851" xr:uid="{489FAF30-899D-4A31-B9E3-609692D64BAE}"/>
    <cellStyle name="Millares 2 2 2 2 4 2 2" xfId="7439" xr:uid="{3738E6DD-D918-4641-9400-3753C0E06614}"/>
    <cellStyle name="Millares 2 2 2 2 4 2 2 2" xfId="8628" xr:uid="{D6EB208B-334B-4138-862A-F4A416B7EBA1}"/>
    <cellStyle name="Millares 2 2 2 2 4 2 2 2 2" xfId="11015" xr:uid="{8803CEB9-2BD4-4821-B605-9FD55ACEFF1A}"/>
    <cellStyle name="Millares 2 2 2 2 4 2 2 2 2 2" xfId="15803" xr:uid="{5ED5C99F-6A0C-47F8-A349-B38EDFA9103F}"/>
    <cellStyle name="Millares 2 2 2 2 4 2 2 2 2 2 2" xfId="25330" xr:uid="{96C75B57-C3EB-4B69-8FA1-CBD2EB91D039}"/>
    <cellStyle name="Millares 2 2 2 2 4 2 2 2 2 2 3" xfId="34058" xr:uid="{7C482839-802C-4ABA-AA17-432549E202A1}"/>
    <cellStyle name="Millares 2 2 2 2 4 2 2 2 2 3" xfId="20564" xr:uid="{89D35997-0B68-452B-83EE-744E39D8B03B}"/>
    <cellStyle name="Millares 2 2 2 2 4 2 2 2 2 4" xfId="29422" xr:uid="{50CD7B26-D7AD-4B01-ABD2-0052B534713E}"/>
    <cellStyle name="Millares 2 2 2 2 4 2 2 2 3" xfId="13406" xr:uid="{F3E3B144-BB3F-4EF8-B1CB-D3DA0225F55C}"/>
    <cellStyle name="Millares 2 2 2 2 4 2 2 2 3 2" xfId="22947" xr:uid="{7884306E-3A5D-4F44-AE76-2C176047D452}"/>
    <cellStyle name="Millares 2 2 2 2 4 2 2 2 3 3" xfId="31698" xr:uid="{D80DB1A2-3511-4178-8764-6A30806D0079}"/>
    <cellStyle name="Millares 2 2 2 2 4 2 2 2 4" xfId="18183" xr:uid="{76E4C39E-9A81-4511-BD58-971BC1E24C4C}"/>
    <cellStyle name="Millares 2 2 2 2 4 2 2 2 5" xfId="27197" xr:uid="{F34864E4-9B04-4549-9F4A-49F5534C1737}"/>
    <cellStyle name="Millares 2 2 2 2 4 2 2 3" xfId="9821" xr:uid="{AD80886C-186B-4220-9FFC-1B39E15EF9DE}"/>
    <cellStyle name="Millares 2 2 2 2 4 2 2 3 2" xfId="14605" xr:uid="{61049C29-6A62-4916-81CC-1C1B971159F8}"/>
    <cellStyle name="Millares 2 2 2 2 4 2 2 3 2 2" xfId="24139" xr:uid="{87F21E6D-F3E9-4BA3-8E34-2CCB5FF8A938}"/>
    <cellStyle name="Millares 2 2 2 2 4 2 2 3 2 3" xfId="32869" xr:uid="{32496112-0CF1-4648-9820-BC128BD9DB42}"/>
    <cellStyle name="Millares 2 2 2 2 4 2 2 3 3" xfId="19374" xr:uid="{E1C2042C-2793-4180-98E9-B0188FD0ED44}"/>
    <cellStyle name="Millares 2 2 2 2 4 2 2 3 4" xfId="28262" xr:uid="{97708A48-DF01-4B61-8A75-174FBEC970F5}"/>
    <cellStyle name="Millares 2 2 2 2 4 2 2 4" xfId="12212" xr:uid="{4F0B850E-D607-463E-9E58-E5FF75CC5AB4}"/>
    <cellStyle name="Millares 2 2 2 2 4 2 2 4 2" xfId="21756" xr:uid="{C904B561-7098-43D4-BDCC-AD8097FD3B4B}"/>
    <cellStyle name="Millares 2 2 2 2 4 2 2 4 3" xfId="30539" xr:uid="{05C47D1A-D80E-44C7-9E1A-3062924CF0D8}"/>
    <cellStyle name="Millares 2 2 2 2 4 2 2 5" xfId="16996" xr:uid="{0E4A9F5C-69BB-4D45-84C8-C11191D0A7CB}"/>
    <cellStyle name="Millares 2 2 2 2 4 2 2 6" xfId="26204" xr:uid="{418A6754-C5B9-47E1-B692-573E1E8F99CA}"/>
    <cellStyle name="Millares 2 2 2 2 4 2 3" xfId="8036" xr:uid="{E66D0BE4-623C-41B7-9C08-00AD0FEAD0A3}"/>
    <cellStyle name="Millares 2 2 2 2 4 2 3 2" xfId="10422" xr:uid="{2E545FC8-E1DF-4B80-875E-65857AA255A6}"/>
    <cellStyle name="Millares 2 2 2 2 4 2 3 2 2" xfId="15208" xr:uid="{6C30BE8B-8AA3-47D3-8CF6-F9A8D5387DE5}"/>
    <cellStyle name="Millares 2 2 2 2 4 2 3 2 2 2" xfId="24735" xr:uid="{82579E24-7EE4-4B8E-982C-597D8C8F20FA}"/>
    <cellStyle name="Millares 2 2 2 2 4 2 3 2 2 3" xfId="33463" xr:uid="{B9FB8BA5-F2CB-4AE4-8578-820D4D612BC0}"/>
    <cellStyle name="Millares 2 2 2 2 4 2 3 2 3" xfId="19969" xr:uid="{45231249-0DE1-458C-B49F-A8EF943E48C0}"/>
    <cellStyle name="Millares 2 2 2 2 4 2 3 2 4" xfId="28833" xr:uid="{7B3CF5F7-0248-441F-8B31-5436503243AA}"/>
    <cellStyle name="Millares 2 2 2 2 4 2 3 3" xfId="12813" xr:uid="{58A81EC9-4F75-4B81-8681-11C536F69F86}"/>
    <cellStyle name="Millares 2 2 2 2 4 2 3 3 2" xfId="22352" xr:uid="{8EA2C163-C689-4B69-947C-7EBE6339107A}"/>
    <cellStyle name="Millares 2 2 2 2 4 2 3 3 3" xfId="31109" xr:uid="{9CBF0442-462B-48B8-8D87-29F7C6A086DC}"/>
    <cellStyle name="Millares 2 2 2 2 4 2 3 4" xfId="17590" xr:uid="{5AACBF23-2BE4-4033-9629-76E0EE7ED305}"/>
    <cellStyle name="Millares 2 2 2 2 4 2 3 5" xfId="26661" xr:uid="{9721C33D-D31B-49C8-98BB-3C8939A37493}"/>
    <cellStyle name="Millares 2 2 2 2 4 2 4" xfId="9229" xr:uid="{F1D4152D-F189-4E19-86D6-DDD33528A8CD}"/>
    <cellStyle name="Millares 2 2 2 2 4 2 4 2" xfId="14010" xr:uid="{C7C2184A-21DA-489F-8F53-504EE270D59E}"/>
    <cellStyle name="Millares 2 2 2 2 4 2 4 2 2" xfId="23544" xr:uid="{F6588C1B-2009-4DEB-9DCA-440A66D5064E}"/>
    <cellStyle name="Millares 2 2 2 2 4 2 4 2 3" xfId="32274" xr:uid="{330CA513-EECB-49EC-9F3A-115B963DB9E3}"/>
    <cellStyle name="Millares 2 2 2 2 4 2 4 3" xfId="18779" xr:uid="{588C006A-8BC7-4E13-ACBE-3C754A2915FC}"/>
    <cellStyle name="Millares 2 2 2 2 4 2 4 4" xfId="27726" xr:uid="{75B596CB-25AE-405B-B3AC-E5043F164D90}"/>
    <cellStyle name="Millares 2 2 2 2 4 2 5" xfId="11620" xr:uid="{59600758-EB4F-4F91-9C18-E2961A26B8D0}"/>
    <cellStyle name="Millares 2 2 2 2 4 2 5 2" xfId="21161" xr:uid="{97E9B5AE-D7A9-4004-B7B3-CA17FF86A3C3}"/>
    <cellStyle name="Millares 2 2 2 2 4 2 5 3" xfId="29991" xr:uid="{2332EA05-91A4-4305-AD01-954177B6D696}"/>
    <cellStyle name="Millares 2 2 2 2 4 2 6" xfId="16403" xr:uid="{A83CB7B2-B8C2-4CA8-B083-BC0FA8F7D8BD}"/>
    <cellStyle name="Millares 2 2 2 2 4 2 7" xfId="25777" xr:uid="{D45F7470-8F88-4126-93C9-8832535CF6A5}"/>
    <cellStyle name="Millares 2 2 2 2 4 3" xfId="7143" xr:uid="{603160A4-9FF6-485E-AB84-05846B562A1D}"/>
    <cellStyle name="Millares 2 2 2 2 4 3 2" xfId="8332" xr:uid="{CC07F30F-C967-4C09-AB86-4D64EA390E7C}"/>
    <cellStyle name="Millares 2 2 2 2 4 3 2 2" xfId="10719" xr:uid="{E76A1F99-DF94-4630-8AD1-ED9DB4404AF4}"/>
    <cellStyle name="Millares 2 2 2 2 4 3 2 2 2" xfId="15506" xr:uid="{4A3A7094-4B73-46B7-9063-DD5286100D64}"/>
    <cellStyle name="Millares 2 2 2 2 4 3 2 2 2 2" xfId="25033" xr:uid="{F060FB95-BB29-4D09-85EB-AFDA509426F5}"/>
    <cellStyle name="Millares 2 2 2 2 4 3 2 2 2 3" xfId="33761" xr:uid="{D4A14152-26A2-4D71-A0E6-880D191541E8}"/>
    <cellStyle name="Millares 2 2 2 2 4 3 2 2 3" xfId="20267" xr:uid="{B9058338-6089-44FB-AE50-FAA11ECEB1B1}"/>
    <cellStyle name="Millares 2 2 2 2 4 3 2 2 4" xfId="29125" xr:uid="{F5EC1A25-5FD3-4B2A-829B-63B54E7B6108}"/>
    <cellStyle name="Millares 2 2 2 2 4 3 2 3" xfId="13110" xr:uid="{464210A7-43B2-4E7B-B59E-195874EBB9E9}"/>
    <cellStyle name="Millares 2 2 2 2 4 3 2 3 2" xfId="22650" xr:uid="{AB0A9E01-6867-42B4-9E78-ED9E4A658F76}"/>
    <cellStyle name="Millares 2 2 2 2 4 3 2 3 3" xfId="31401" xr:uid="{E4138CB9-E1AD-4444-9FEC-41916E2C2A80}"/>
    <cellStyle name="Millares 2 2 2 2 4 3 2 4" xfId="17887" xr:uid="{42D70A0E-FE9A-4F57-846A-F4509AA2C997}"/>
    <cellStyle name="Millares 2 2 2 2 4 3 2 5" xfId="26920" xr:uid="{39DE2785-B2D2-40D8-AA90-759E10A0A338}"/>
    <cellStyle name="Millares 2 2 2 2 4 3 3" xfId="9525" xr:uid="{4A787937-0A91-45C3-A4B4-F40E23661A99}"/>
    <cellStyle name="Millares 2 2 2 2 4 3 3 2" xfId="14308" xr:uid="{994DAC82-FE4C-4ECF-8F36-B01AEB22A5A4}"/>
    <cellStyle name="Millares 2 2 2 2 4 3 3 2 2" xfId="23842" xr:uid="{7B2CB842-F243-44FC-BE22-D973D8A23C06}"/>
    <cellStyle name="Millares 2 2 2 2 4 3 3 2 3" xfId="32572" xr:uid="{06286779-BD9C-43E9-BDC9-A460019217CC}"/>
    <cellStyle name="Millares 2 2 2 2 4 3 3 3" xfId="19077" xr:uid="{BE658245-2C62-4B31-B64D-F5E449259EF2}"/>
    <cellStyle name="Millares 2 2 2 2 4 3 3 4" xfId="27985" xr:uid="{28412492-4C7E-4C2A-8DA6-3ECC6AD07FE2}"/>
    <cellStyle name="Millares 2 2 2 2 4 3 4" xfId="11916" xr:uid="{7248F692-A415-4CD6-B86C-12D675B78D27}"/>
    <cellStyle name="Millares 2 2 2 2 4 3 4 2" xfId="21459" xr:uid="{D1470BDD-A4E4-4940-9F89-4F9E93ABAF35}"/>
    <cellStyle name="Millares 2 2 2 2 4 3 4 3" xfId="30262" xr:uid="{036E29B8-F7D5-433F-BA4E-A3AB98CFCEB0}"/>
    <cellStyle name="Millares 2 2 2 2 4 3 5" xfId="16700" xr:uid="{863F47F8-BD0A-4E98-8883-C9B3623ACB36}"/>
    <cellStyle name="Millares 2 2 2 2 4 3 6" xfId="25980" xr:uid="{3AB6CBEA-96E7-4EA7-A5FC-7DDE97FD7F6A}"/>
    <cellStyle name="Millares 2 2 2 2 4 4" xfId="7737" xr:uid="{9BC03BB5-1C13-43B3-9C91-0A25C85A33FF}"/>
    <cellStyle name="Millares 2 2 2 2 4 4 2" xfId="10123" xr:uid="{C35EAFED-4B32-4AD2-9B17-01622FE5AB0F}"/>
    <cellStyle name="Millares 2 2 2 2 4 4 2 2" xfId="14908" xr:uid="{DCD13F25-54BB-4DFD-8C01-66BB60759E66}"/>
    <cellStyle name="Millares 2 2 2 2 4 4 2 2 2" xfId="24438" xr:uid="{6033B656-8D6B-4672-BDC2-07A2D1C4BAF2}"/>
    <cellStyle name="Millares 2 2 2 2 4 4 2 2 3" xfId="33166" xr:uid="{610143A5-5C20-46F4-AF30-DD410F96B51A}"/>
    <cellStyle name="Millares 2 2 2 2 4 4 2 3" xfId="19672" xr:uid="{8AFCA5B3-2262-4567-B3A9-0069AC3FB1F3}"/>
    <cellStyle name="Millares 2 2 2 2 4 4 2 4" xfId="28536" xr:uid="{6679E22E-50EC-439E-9EEB-CBBA8CBD4A72}"/>
    <cellStyle name="Millares 2 2 2 2 4 4 3" xfId="12514" xr:uid="{B13C4CDD-D400-4BFE-BC3B-BB0DE5C5A65E}"/>
    <cellStyle name="Millares 2 2 2 2 4 4 3 2" xfId="22055" xr:uid="{7C5997AD-130C-478F-A450-F6E3328E1180}"/>
    <cellStyle name="Millares 2 2 2 2 4 4 3 3" xfId="30812" xr:uid="{DC5CBA7D-5A07-4221-89EA-36EABFF50D51}"/>
    <cellStyle name="Millares 2 2 2 2 4 4 4" xfId="17294" xr:uid="{A1CD4B53-3CDD-48DA-9A40-C119541C99C0}"/>
    <cellStyle name="Millares 2 2 2 2 4 4 5" xfId="26437" xr:uid="{A331C7B3-86F0-44DB-B506-43F2EFC209C1}"/>
    <cellStyle name="Millares 2 2 2 2 4 5" xfId="8929" xr:uid="{A29A5EF1-78E7-462E-A77D-4E8F79DDC5F3}"/>
    <cellStyle name="Millares 2 2 2 2 4 5 2" xfId="13710" xr:uid="{06D1FB27-9CDF-4100-9BFA-D29ED89A05BF}"/>
    <cellStyle name="Millares 2 2 2 2 4 5 2 2" xfId="23247" xr:uid="{09CF2BE7-53CB-4187-A6C0-22C1A41B2729}"/>
    <cellStyle name="Millares 2 2 2 2 4 5 2 3" xfId="31978" xr:uid="{ACD5CE74-8E83-4FFE-9170-596C0F38B0B6}"/>
    <cellStyle name="Millares 2 2 2 2 4 5 3" xfId="18482" xr:uid="{EFC7F417-45FB-45E9-8F17-9666F235B1C9}"/>
    <cellStyle name="Millares 2 2 2 2 4 5 4" xfId="27481" xr:uid="{8E82EDA6-10AF-4729-ABD1-193564957198}"/>
    <cellStyle name="Millares 2 2 2 2 4 6" xfId="11321" xr:uid="{E101AB79-FEFA-445A-9D20-749149AACB4C}"/>
    <cellStyle name="Millares 2 2 2 2 4 6 2" xfId="20865" xr:uid="{014615D1-41A0-47BE-9C29-2835BDFABF10}"/>
    <cellStyle name="Millares 2 2 2 2 4 6 3" xfId="29715" xr:uid="{B5C0738C-9C6F-43A9-9550-8F4D4D7B5509}"/>
    <cellStyle name="Millares 2 2 2 2 4 7" xfId="16106" xr:uid="{94A418DA-5739-4601-8B8D-80143C8B6088}"/>
    <cellStyle name="Millares 2 2 2 2 4 8" xfId="25586" xr:uid="{88C20C33-AC39-44AC-9101-A44FA392DAF9}"/>
    <cellStyle name="Millares 2 2 2 2 5" xfId="6709" xr:uid="{B084247F-5A59-41C4-B2B9-707B2737A95B}"/>
    <cellStyle name="Millares 2 2 2 2 5 2" xfId="7291" xr:uid="{103C8CDB-E0E4-4B5F-B579-9F110CCFA227}"/>
    <cellStyle name="Millares 2 2 2 2 5 2 2" xfId="8480" xr:uid="{9F8861DA-A4EA-4BBE-AB8B-EF673C0AC015}"/>
    <cellStyle name="Millares 2 2 2 2 5 2 2 2" xfId="10867" xr:uid="{DCDF2FC7-1F67-4A97-93AA-057CD492DE4C}"/>
    <cellStyle name="Millares 2 2 2 2 5 2 2 2 2" xfId="15655" xr:uid="{B72549F5-C619-46C6-B92A-D7F1A9D6AFE9}"/>
    <cellStyle name="Millares 2 2 2 2 5 2 2 2 2 2" xfId="25182" xr:uid="{A75CAD0F-6D2F-4888-ADA6-72C6B254581E}"/>
    <cellStyle name="Millares 2 2 2 2 5 2 2 2 2 3" xfId="33910" xr:uid="{16C1F8C0-0022-4A41-A6EF-620EBADD2C81}"/>
    <cellStyle name="Millares 2 2 2 2 5 2 2 2 3" xfId="20416" xr:uid="{37697D5A-9BD1-40E3-BD51-F86B6E9C2A8C}"/>
    <cellStyle name="Millares 2 2 2 2 5 2 2 2 4" xfId="29274" xr:uid="{C224C232-EC83-4749-ACBE-3253A2840937}"/>
    <cellStyle name="Millares 2 2 2 2 5 2 2 3" xfId="13258" xr:uid="{F88B0860-5227-4EB1-94ED-ED2EA49A1973}"/>
    <cellStyle name="Millares 2 2 2 2 5 2 2 3 2" xfId="22799" xr:uid="{6015DD7F-FFDF-4D83-80F3-FC00A76D4237}"/>
    <cellStyle name="Millares 2 2 2 2 5 2 2 3 3" xfId="31550" xr:uid="{431D8933-6F95-4295-A13F-E785B9CBC889}"/>
    <cellStyle name="Millares 2 2 2 2 5 2 2 4" xfId="18035" xr:uid="{15A94AA0-594E-46AA-BD6D-4F53F1A1F203}"/>
    <cellStyle name="Millares 2 2 2 2 5 2 2 5" xfId="27060" xr:uid="{C2BFE6DF-3F4D-4C2B-926F-8FC6F90288E6}"/>
    <cellStyle name="Millares 2 2 2 2 5 2 3" xfId="9673" xr:uid="{AD6F06CD-ED61-4EFD-99C2-157F50D31948}"/>
    <cellStyle name="Millares 2 2 2 2 5 2 3 2" xfId="14457" xr:uid="{B01DCDBB-2D8E-4FA9-A84B-759BD13DC9FF}"/>
    <cellStyle name="Millares 2 2 2 2 5 2 3 2 2" xfId="23991" xr:uid="{F9CABF12-950F-4E99-8949-4BCAFAD62C5F}"/>
    <cellStyle name="Millares 2 2 2 2 5 2 3 2 3" xfId="32721" xr:uid="{9F79E8B0-3880-44E2-BCBB-F9F0657CAE55}"/>
    <cellStyle name="Millares 2 2 2 2 5 2 3 3" xfId="19226" xr:uid="{F0F92D7B-664F-4F3C-A145-0FE218781705}"/>
    <cellStyle name="Millares 2 2 2 2 5 2 3 4" xfId="28125" xr:uid="{214B7E94-E70A-4A4E-8F73-41C981FAEB2D}"/>
    <cellStyle name="Millares 2 2 2 2 5 2 4" xfId="12064" xr:uid="{1231CD13-EAF1-49FE-AF77-FB3EA7B5A9B2}"/>
    <cellStyle name="Millares 2 2 2 2 5 2 4 2" xfId="21608" xr:uid="{448259A8-2D9F-4C32-9A1A-52D37CB2A420}"/>
    <cellStyle name="Millares 2 2 2 2 5 2 4 3" xfId="30402" xr:uid="{9EA0ED75-C225-4D66-919E-E5FA90D25048}"/>
    <cellStyle name="Millares 2 2 2 2 5 2 5" xfId="16848" xr:uid="{B7D6146E-9C27-45B3-8C2B-DC891A5C3272}"/>
    <cellStyle name="Millares 2 2 2 2 5 2 6" xfId="26083" xr:uid="{435F66A1-649F-4ED1-AC94-C3E355A4B376}"/>
    <cellStyle name="Millares 2 2 2 2 5 3" xfId="7888" xr:uid="{9E8BE097-12FC-49E3-ABE3-0D06709FDEDF}"/>
    <cellStyle name="Millares 2 2 2 2 5 3 2" xfId="10274" xr:uid="{264EA2C1-5D56-41EE-B286-06A8E7C698BC}"/>
    <cellStyle name="Millares 2 2 2 2 5 3 2 2" xfId="15060" xr:uid="{5E968CB8-E5E8-41E0-BF5C-BE92B803BAC0}"/>
    <cellStyle name="Millares 2 2 2 2 5 3 2 2 2" xfId="24587" xr:uid="{740B8FEB-0388-4509-8997-1098C341B3C5}"/>
    <cellStyle name="Millares 2 2 2 2 5 3 2 2 3" xfId="33315" xr:uid="{6AC43EF1-3CAC-45D6-A9AF-827981A0A21B}"/>
    <cellStyle name="Millares 2 2 2 2 5 3 2 3" xfId="19821" xr:uid="{DE93B68B-1FA8-4FCC-AD66-738AA03A4DFC}"/>
    <cellStyle name="Millares 2 2 2 2 5 3 2 4" xfId="28685" xr:uid="{00252A18-505C-42E5-A5D4-D754C910DCF9}"/>
    <cellStyle name="Millares 2 2 2 2 5 3 3" xfId="12665" xr:uid="{C837939D-AF2E-49DB-AF36-9E00B1425845}"/>
    <cellStyle name="Millares 2 2 2 2 5 3 3 2" xfId="22204" xr:uid="{7E2954BA-37CD-4342-A375-7D317D254BE0}"/>
    <cellStyle name="Millares 2 2 2 2 5 3 3 3" xfId="30961" xr:uid="{B5213604-991F-47C4-A2BB-2BC4768392EA}"/>
    <cellStyle name="Millares 2 2 2 2 5 3 4" xfId="17442" xr:uid="{9EE10B91-7FAA-4DD5-832F-E76F7690D77A}"/>
    <cellStyle name="Millares 2 2 2 2 5 3 5" xfId="26540" xr:uid="{B9F17AD9-16B0-43CB-8267-3D35457744A4}"/>
    <cellStyle name="Millares 2 2 2 2 5 4" xfId="9081" xr:uid="{B7185225-1F36-44BE-90F2-AD451C7786BD}"/>
    <cellStyle name="Millares 2 2 2 2 5 4 2" xfId="13862" xr:uid="{AEC9432A-F3BF-4457-996C-330373F581AE}"/>
    <cellStyle name="Millares 2 2 2 2 5 4 2 2" xfId="23396" xr:uid="{7803EB6A-6634-49F9-99CD-3A587F668BD3}"/>
    <cellStyle name="Millares 2 2 2 2 5 4 2 3" xfId="32126" xr:uid="{3A6F270E-F807-4157-A349-5F6842106AC5}"/>
    <cellStyle name="Millares 2 2 2 2 5 4 3" xfId="18631" xr:uid="{DB968C62-E2D2-4B31-AA85-980AB599B0BA}"/>
    <cellStyle name="Millares 2 2 2 2 5 4 4" xfId="27605" xr:uid="{A2DD46C2-E61E-4535-A5C6-57A5566F3A22}"/>
    <cellStyle name="Millares 2 2 2 2 5 5" xfId="11472" xr:uid="{31D821A6-9F35-44D9-AB14-DFD2ED53C6F8}"/>
    <cellStyle name="Millares 2 2 2 2 5 5 2" xfId="21013" xr:uid="{73BD581A-CB20-4C53-9A76-7CBD9E95E667}"/>
    <cellStyle name="Millares 2 2 2 2 5 5 3" xfId="29854" xr:uid="{95B5671D-5262-4094-828E-394049006E55}"/>
    <cellStyle name="Millares 2 2 2 2 5 6" xfId="16255" xr:uid="{F4A3C4C6-E803-4683-BD73-1D4861EE53CA}"/>
    <cellStyle name="Millares 2 2 2 2 5 7" xfId="25681" xr:uid="{225BD9BE-FF58-4CC6-A4F0-FD3FA6BCF328}"/>
    <cellStyle name="Millares 2 2 2 2 6" xfId="6998" xr:uid="{FC250394-CFF6-4631-8804-4DD37E8B8766}"/>
    <cellStyle name="Millares 2 2 2 2 6 2" xfId="8185" xr:uid="{0429B1FB-AF96-4443-89F8-839E666C54D8}"/>
    <cellStyle name="Millares 2 2 2 2 6 2 2" xfId="10572" xr:uid="{0CA61E82-483B-4E5F-9CE7-F8E1FD4207FF}"/>
    <cellStyle name="Millares 2 2 2 2 6 2 2 2" xfId="15358" xr:uid="{C3E35F84-B440-4F70-9195-5C53D2C3DC15}"/>
    <cellStyle name="Millares 2 2 2 2 6 2 2 2 2" xfId="24885" xr:uid="{48C3290A-EE7E-438B-B58A-0B99CE79EBE7}"/>
    <cellStyle name="Millares 2 2 2 2 6 2 2 2 3" xfId="33613" xr:uid="{FB6EC7C7-472E-438E-880E-A5E195249A27}"/>
    <cellStyle name="Millares 2 2 2 2 6 2 2 3" xfId="20119" xr:uid="{C71A0A5F-43F4-40A2-891B-E1F9E2B0FBBC}"/>
    <cellStyle name="Millares 2 2 2 2 6 2 2 4" xfId="28981" xr:uid="{BF3F7605-2CD6-4BFA-9CEA-4A48F5F343CB}"/>
    <cellStyle name="Millares 2 2 2 2 6 2 3" xfId="12963" xr:uid="{D525D915-22A6-4C39-B000-596189A3C2C2}"/>
    <cellStyle name="Millares 2 2 2 2 6 2 3 2" xfId="22502" xr:uid="{F20CDB68-ACC4-4767-AEFA-40FDE5D75012}"/>
    <cellStyle name="Millares 2 2 2 2 6 2 3 3" xfId="31257" xr:uid="{953F4FB6-7D2E-4FFE-A0FA-867525B8BD52}"/>
    <cellStyle name="Millares 2 2 2 2 6 2 4" xfId="17740" xr:uid="{5787AAAC-4485-4FE6-8C3E-1193CBB3A824}"/>
    <cellStyle name="Millares 2 2 2 2 6 2 5" xfId="26788" xr:uid="{8E29BBF3-C053-4D88-8AB3-A7DACED6296A}"/>
    <cellStyle name="Millares 2 2 2 2 6 3" xfId="9378" xr:uid="{AE66D6A7-ACBC-4AAB-A5A7-36DA6A941875}"/>
    <cellStyle name="Millares 2 2 2 2 6 3 2" xfId="14160" xr:uid="{47235C39-21D0-4AB5-932B-BB68F4725E95}"/>
    <cellStyle name="Millares 2 2 2 2 6 3 2 2" xfId="23694" xr:uid="{D3B0FA18-718F-423B-A9DA-030BB42A8223}"/>
    <cellStyle name="Millares 2 2 2 2 6 3 2 3" xfId="32424" xr:uid="{509D3EB8-CBD4-4A42-9D9F-08A309724767}"/>
    <cellStyle name="Millares 2 2 2 2 6 3 3" xfId="18929" xr:uid="{1FB277C0-5556-4EB0-A6E1-934A13A5BDF7}"/>
    <cellStyle name="Millares 2 2 2 2 6 3 4" xfId="27853" xr:uid="{81C03096-9BEE-4B9C-B15F-44637484B2EF}"/>
    <cellStyle name="Millares 2 2 2 2 6 4" xfId="11769" xr:uid="{56A4361B-2DC2-4945-BEC9-BC7B29A58E08}"/>
    <cellStyle name="Millares 2 2 2 2 6 4 2" xfId="21311" xr:uid="{F7676968-840C-41DD-AD5A-8B0C90D25C35}"/>
    <cellStyle name="Millares 2 2 2 2 6 4 3" xfId="30130" xr:uid="{558D6ED2-4A23-4143-843E-007D750C7E52}"/>
    <cellStyle name="Millares 2 2 2 2 6 5" xfId="16553" xr:uid="{15482139-C374-45E0-8FFA-FB9E6CE035F4}"/>
    <cellStyle name="Millares 2 2 2 2 6 6" xfId="25883" xr:uid="{332A6E2C-D0ED-43C3-9755-6A9FFD5477EE}"/>
    <cellStyle name="Millares 2 2 2 2 7" xfId="7588" xr:uid="{9D7CD606-D95B-479B-9DB4-6E24701A190C}"/>
    <cellStyle name="Millares 2 2 2 2 7 2" xfId="9972" xr:uid="{306F8375-0C77-4D66-A46B-52EB8EC418BE}"/>
    <cellStyle name="Millares 2 2 2 2 7 2 2" xfId="14757" xr:uid="{D30406D7-2EB8-4004-8B70-6DCCAEA463C8}"/>
    <cellStyle name="Millares 2 2 2 2 7 2 2 2" xfId="24290" xr:uid="{96A64BF8-5BAA-4586-8662-50C1C9FFED95}"/>
    <cellStyle name="Millares 2 2 2 2 7 2 2 3" xfId="33018" xr:uid="{10C13937-285B-4D5C-9B25-418C6CA34BB1}"/>
    <cellStyle name="Millares 2 2 2 2 7 2 3" xfId="19525" xr:uid="{01A29D2A-9A54-45A5-99E4-C34D5CBCD121}"/>
    <cellStyle name="Millares 2 2 2 2 7 2 4" xfId="28405" xr:uid="{8006850C-C05B-40F6-849E-A3C92ED480A3}"/>
    <cellStyle name="Millares 2 2 2 2 7 3" xfId="12363" xr:uid="{71E955E4-8B3D-4A91-B35B-83396B03D97B}"/>
    <cellStyle name="Millares 2 2 2 2 7 3 2" xfId="21907" xr:uid="{C2F952F1-A9AF-4D2E-BA86-4A88E2AB5A59}"/>
    <cellStyle name="Millares 2 2 2 2 7 3 3" xfId="30680" xr:uid="{F0B7FE54-2863-424B-92D7-2DDAC6698260}"/>
    <cellStyle name="Millares 2 2 2 2 7 4" xfId="17147" xr:uid="{9F2CAA81-2350-4BE3-83F7-F95C60611467}"/>
    <cellStyle name="Millares 2 2 2 2 7 5" xfId="26334" xr:uid="{EB263717-1873-4420-8FF2-C0B675137DC1}"/>
    <cellStyle name="Millares 2 2 2 2 8" xfId="8778" xr:uid="{0A34211A-7A05-401D-B42B-FD9BD8D46AF1}"/>
    <cellStyle name="Millares 2 2 2 2 8 2" xfId="13559" xr:uid="{13D10A92-28EC-4978-BF2F-6DDAA2F4C3DD}"/>
    <cellStyle name="Millares 2 2 2 2 8 2 2" xfId="23099" xr:uid="{D5EBBAF3-7073-440D-8AB1-95424A0EF391}"/>
    <cellStyle name="Millares 2 2 2 2 8 2 3" xfId="31842" xr:uid="{F7D91982-2C72-4754-9AAD-65A4994F067A}"/>
    <cellStyle name="Millares 2 2 2 2 8 3" xfId="18335" xr:uid="{3AE03481-40E5-4061-B226-BCBEDA0A392D}"/>
    <cellStyle name="Millares 2 2 2 2 8 4" xfId="27348" xr:uid="{BAD1D6B8-3980-4867-863C-9510A7851614}"/>
    <cellStyle name="Millares 2 2 2 2 9" xfId="11169" xr:uid="{DED39063-9F06-4121-AE7C-F801FEF7013E}"/>
    <cellStyle name="Millares 2 2 2 2 9 2" xfId="20717" xr:uid="{C32F0EF4-09AF-49F9-862A-85991C6A10B4}"/>
    <cellStyle name="Millares 2 2 2 2 9 3" xfId="29573" xr:uid="{F993A703-425E-4DF0-A944-0F47C991E834}"/>
    <cellStyle name="Millares 2 2 2 3" xfId="2360" xr:uid="{00000000-0005-0000-0000-0000D1000000}"/>
    <cellStyle name="Millares 2 2 2 3 10" xfId="25495" xr:uid="{5E438A6C-3BD8-4D81-876F-6FB03E6E2D41}"/>
    <cellStyle name="Millares 2 2 2 3 2" xfId="6516" xr:uid="{868B201E-9BBD-4B32-811C-667F5A97D4B9}"/>
    <cellStyle name="Millares 2 2 2 3 2 2" xfId="6653" xr:uid="{02703541-EF1D-4A63-BB4A-62C41F9F2969}"/>
    <cellStyle name="Millares 2 2 2 3 2 2 2" xfId="6942" xr:uid="{2BC2343E-40AB-4214-9511-A4C46C8424DA}"/>
    <cellStyle name="Millares 2 2 2 3 2 2 2 2" xfId="7530" xr:uid="{B3147808-1C68-4F24-9A71-A3B1B7A2745B}"/>
    <cellStyle name="Millares 2 2 2 3 2 2 2 2 2" xfId="8719" xr:uid="{8DE313F8-8E8D-48D8-A85A-512E444E0E4E}"/>
    <cellStyle name="Millares 2 2 2 3 2 2 2 2 2 2" xfId="11106" xr:uid="{C6633B7E-DA25-4872-A7DE-F81F745AEEAC}"/>
    <cellStyle name="Millares 2 2 2 3 2 2 2 2 2 2 2" xfId="15894" xr:uid="{71A9301B-F5C9-47CB-B215-1BC9BC3C6A11}"/>
    <cellStyle name="Millares 2 2 2 3 2 2 2 2 2 2 2 2" xfId="25421" xr:uid="{B7297033-C910-4E51-A162-23B6109F7D3F}"/>
    <cellStyle name="Millares 2 2 2 3 2 2 2 2 2 2 2 3" xfId="34149" xr:uid="{E75FB748-9D18-4A85-BA03-80167D5320F2}"/>
    <cellStyle name="Millares 2 2 2 3 2 2 2 2 2 2 3" xfId="20655" xr:uid="{56705B0D-4911-46CE-B07C-938A3C30114E}"/>
    <cellStyle name="Millares 2 2 2 3 2 2 2 2 2 2 4" xfId="29513" xr:uid="{31500A91-B76A-40C0-A143-E4672D291D5B}"/>
    <cellStyle name="Millares 2 2 2 3 2 2 2 2 2 3" xfId="13497" xr:uid="{5D3C4AB5-0AD3-49CB-8AF3-D1514B9051DD}"/>
    <cellStyle name="Millares 2 2 2 3 2 2 2 2 2 3 2" xfId="23038" xr:uid="{D846B72B-3B50-49C4-B2C9-325CF4574C49}"/>
    <cellStyle name="Millares 2 2 2 3 2 2 2 2 2 3 3" xfId="31789" xr:uid="{5FB5F2D6-CC20-428F-82F5-9FA397DC9777}"/>
    <cellStyle name="Millares 2 2 2 3 2 2 2 2 2 4" xfId="18274" xr:uid="{A71259F0-15AA-4BBF-842E-0221030947DA}"/>
    <cellStyle name="Millares 2 2 2 3 2 2 2 2 2 5" xfId="27288" xr:uid="{8BBA2074-2E3F-4B3A-A90B-4DEA48DED862}"/>
    <cellStyle name="Millares 2 2 2 3 2 2 2 2 3" xfId="9912" xr:uid="{17EAC63B-2BF9-45E1-B16F-A8B34CF72C73}"/>
    <cellStyle name="Millares 2 2 2 3 2 2 2 2 3 2" xfId="14696" xr:uid="{8B2E3A1C-8463-4B28-998D-8DF9A56B5F89}"/>
    <cellStyle name="Millares 2 2 2 3 2 2 2 2 3 2 2" xfId="24230" xr:uid="{8781D30A-5030-4D94-B33C-1351325C6CB6}"/>
    <cellStyle name="Millares 2 2 2 3 2 2 2 2 3 2 3" xfId="32960" xr:uid="{A69C3185-BEBA-44AB-A441-6B295BF3D210}"/>
    <cellStyle name="Millares 2 2 2 3 2 2 2 2 3 3" xfId="19465" xr:uid="{3BDEAFAF-E5B4-43FF-B090-35D8F81C6E9A}"/>
    <cellStyle name="Millares 2 2 2 3 2 2 2 2 3 4" xfId="28353" xr:uid="{792579E7-CBBA-4EC5-A134-E3D5BBB6D791}"/>
    <cellStyle name="Millares 2 2 2 3 2 2 2 2 4" xfId="12303" xr:uid="{65D6DA81-F8D3-40DD-8236-5A24E3845776}"/>
    <cellStyle name="Millares 2 2 2 3 2 2 2 2 4 2" xfId="21847" xr:uid="{06866828-B288-4C0B-8512-C5C6D5CE52CF}"/>
    <cellStyle name="Millares 2 2 2 3 2 2 2 2 4 3" xfId="30630" xr:uid="{98A9A3BC-1DE5-4D63-930B-113699470736}"/>
    <cellStyle name="Millares 2 2 2 3 2 2 2 2 5" xfId="17087" xr:uid="{DB44BE11-4E1E-4CAF-A1A2-DE11F125D29C}"/>
    <cellStyle name="Millares 2 2 2 3 2 2 2 2 6" xfId="26283" xr:uid="{09D9D231-01D6-4B5F-B88D-C48196631FCE}"/>
    <cellStyle name="Millares 2 2 2 3 2 2 2 3" xfId="8127" xr:uid="{B98FB757-8404-43F7-BCA3-4A3FD03ADA28}"/>
    <cellStyle name="Millares 2 2 2 3 2 2 2 3 2" xfId="10513" xr:uid="{2E3B80A0-ED52-4C5F-AC5B-7922A9F21C7D}"/>
    <cellStyle name="Millares 2 2 2 3 2 2 2 3 2 2" xfId="15299" xr:uid="{695BE8EC-23C2-4D2A-BAA5-1E5E41B40ACC}"/>
    <cellStyle name="Millares 2 2 2 3 2 2 2 3 2 2 2" xfId="24826" xr:uid="{1179671B-8A73-483D-A2B0-7E79AFA1EE0B}"/>
    <cellStyle name="Millares 2 2 2 3 2 2 2 3 2 2 3" xfId="33554" xr:uid="{FA1E0F36-E492-4731-86F0-EBEADA4C0D5A}"/>
    <cellStyle name="Millares 2 2 2 3 2 2 2 3 2 3" xfId="20060" xr:uid="{8204834E-1475-4C9C-8EBA-E9CE71065A2C}"/>
    <cellStyle name="Millares 2 2 2 3 2 2 2 3 2 4" xfId="28924" xr:uid="{A2B142DA-ECC0-40D0-A6FA-A1A26C352996}"/>
    <cellStyle name="Millares 2 2 2 3 2 2 2 3 3" xfId="12904" xr:uid="{64D85CF8-0693-493E-B014-C86E0E14E071}"/>
    <cellStyle name="Millares 2 2 2 3 2 2 2 3 3 2" xfId="22443" xr:uid="{4AA64ED5-A7C1-4A55-B5F3-8AE8E331BF6D}"/>
    <cellStyle name="Millares 2 2 2 3 2 2 2 3 3 3" xfId="31200" xr:uid="{51C9AD58-6D96-4DF6-B7D5-EC56CDF6BB22}"/>
    <cellStyle name="Millares 2 2 2 3 2 2 2 3 4" xfId="17681" xr:uid="{EC187BF7-9F6E-4B66-810F-9ED038CF8E9F}"/>
    <cellStyle name="Millares 2 2 2 3 2 2 2 3 5" xfId="26740" xr:uid="{6935A7A1-CA56-4ABC-9F69-72D51C205D07}"/>
    <cellStyle name="Millares 2 2 2 3 2 2 2 4" xfId="9320" xr:uid="{CD419585-3759-40B5-AC4D-87D979A5AFB5}"/>
    <cellStyle name="Millares 2 2 2 3 2 2 2 4 2" xfId="14101" xr:uid="{54627C50-2E29-4D88-8179-4B5266C9CC39}"/>
    <cellStyle name="Millares 2 2 2 3 2 2 2 4 2 2" xfId="23635" xr:uid="{717DEC6E-A637-4609-9A11-F5870CC12320}"/>
    <cellStyle name="Millares 2 2 2 3 2 2 2 4 2 3" xfId="32365" xr:uid="{D1CE1957-A271-4B4A-AE6A-C1210020DBEC}"/>
    <cellStyle name="Millares 2 2 2 3 2 2 2 4 3" xfId="18870" xr:uid="{DB082FB5-6249-48FF-AD4C-FFDB22BA9596}"/>
    <cellStyle name="Millares 2 2 2 3 2 2 2 4 4" xfId="27805" xr:uid="{06154523-B380-420E-A750-A0F91BD94863}"/>
    <cellStyle name="Millares 2 2 2 3 2 2 2 5" xfId="11711" xr:uid="{911E9D7F-AB2A-43C5-8ECF-92018BFDDC0E}"/>
    <cellStyle name="Millares 2 2 2 3 2 2 2 5 2" xfId="21252" xr:uid="{48E214F7-8DFA-4777-BE47-9D3AE270CC08}"/>
    <cellStyle name="Millares 2 2 2 3 2 2 2 5 3" xfId="30082" xr:uid="{DFCC3AA0-E762-47A2-BF41-D947A9D0E694}"/>
    <cellStyle name="Millares 2 2 2 3 2 2 2 6" xfId="16494" xr:uid="{8B69745A-3EC6-453E-AC36-12BBAA46E67D}"/>
    <cellStyle name="Millares 2 2 2 3 2 2 2 7" xfId="25842" xr:uid="{13BDD9F1-B4D6-48ED-9D80-759A5A4BC0C8}"/>
    <cellStyle name="Millares 2 2 2 3 2 2 3" xfId="7234" xr:uid="{3E110376-219E-4476-873A-098C1F05613B}"/>
    <cellStyle name="Millares 2 2 2 3 2 2 3 2" xfId="8423" xr:uid="{FEBDE619-5605-46CD-9975-B8F84C09FB55}"/>
    <cellStyle name="Millares 2 2 2 3 2 2 3 2 2" xfId="10810" xr:uid="{2549B139-A0B7-4E54-AC0F-5A9E48D61D0D}"/>
    <cellStyle name="Millares 2 2 2 3 2 2 3 2 2 2" xfId="15597" xr:uid="{6CD07F87-E58F-4E50-8B71-AB9DA45084EB}"/>
    <cellStyle name="Millares 2 2 2 3 2 2 3 2 2 2 2" xfId="25124" xr:uid="{A20F0C0F-1A7F-4284-B88F-D93A2095AFA1}"/>
    <cellStyle name="Millares 2 2 2 3 2 2 3 2 2 2 3" xfId="33852" xr:uid="{9B0FD2EA-26F0-4D7F-B6D6-1B685EE9A4F8}"/>
    <cellStyle name="Millares 2 2 2 3 2 2 3 2 2 3" xfId="20358" xr:uid="{330E71C4-2D0D-4D5C-8E2F-211B44436944}"/>
    <cellStyle name="Millares 2 2 2 3 2 2 3 2 2 4" xfId="29216" xr:uid="{67D7F30F-41D0-4718-AE00-3C9A2F85C669}"/>
    <cellStyle name="Millares 2 2 2 3 2 2 3 2 3" xfId="13201" xr:uid="{7129A227-9744-47B5-A34B-9AD200F21F80}"/>
    <cellStyle name="Millares 2 2 2 3 2 2 3 2 3 2" xfId="22741" xr:uid="{B9F0F708-DD95-4E33-9199-0E6068502A8E}"/>
    <cellStyle name="Millares 2 2 2 3 2 2 3 2 3 3" xfId="31492" xr:uid="{39146006-D66B-4047-9C7D-30A8A2DA637F}"/>
    <cellStyle name="Millares 2 2 2 3 2 2 3 2 4" xfId="17978" xr:uid="{DEC8EAC9-357D-4735-BBFE-9B0FDFFA5D8A}"/>
    <cellStyle name="Millares 2 2 2 3 2 2 3 2 5" xfId="27011" xr:uid="{FDE6A581-76EC-4FAF-B3B1-B2AE94B65F87}"/>
    <cellStyle name="Millares 2 2 2 3 2 2 3 3" xfId="9616" xr:uid="{86F80AE5-2949-48FC-8C59-1C9132832392}"/>
    <cellStyle name="Millares 2 2 2 3 2 2 3 3 2" xfId="14399" xr:uid="{6FF9B3DB-1070-45E1-A8D9-72EA7CD78790}"/>
    <cellStyle name="Millares 2 2 2 3 2 2 3 3 2 2" xfId="23933" xr:uid="{89A3FC5A-3801-4DEF-A11F-4C5E51DFCB23}"/>
    <cellStyle name="Millares 2 2 2 3 2 2 3 3 2 3" xfId="32663" xr:uid="{36467550-46C7-46DD-B170-F3A47EC84E4B}"/>
    <cellStyle name="Millares 2 2 2 3 2 2 3 3 3" xfId="19168" xr:uid="{DB04AE52-5695-46EC-907A-7D1CDBDDEE0F}"/>
    <cellStyle name="Millares 2 2 2 3 2 2 3 3 4" xfId="28076" xr:uid="{30EDF917-9447-4666-A785-4BE0A53F08CC}"/>
    <cellStyle name="Millares 2 2 2 3 2 2 3 4" xfId="12007" xr:uid="{DB878E8F-3051-4819-BAF3-20449DB7422A}"/>
    <cellStyle name="Millares 2 2 2 3 2 2 3 4 2" xfId="21550" xr:uid="{AE29D978-85BD-4483-8990-872A1E540C91}"/>
    <cellStyle name="Millares 2 2 2 3 2 2 3 4 3" xfId="30353" xr:uid="{833073A8-4596-473C-815D-5F98D2A7889C}"/>
    <cellStyle name="Millares 2 2 2 3 2 2 3 5" xfId="16791" xr:uid="{25B6663B-0422-461C-8772-7125B59570B8}"/>
    <cellStyle name="Millares 2 2 2 3 2 2 3 6" xfId="26045" xr:uid="{32C74A27-A77C-44CE-94AE-8B0D9B3642CE}"/>
    <cellStyle name="Millares 2 2 2 3 2 2 4" xfId="7830" xr:uid="{A577A295-5FCB-4E8B-BD38-6009FE325DBD}"/>
    <cellStyle name="Millares 2 2 2 3 2 2 4 2" xfId="10216" xr:uid="{E299978D-A337-4D45-8679-89791307C35A}"/>
    <cellStyle name="Millares 2 2 2 3 2 2 4 2 2" xfId="15001" xr:uid="{5E463A23-4A86-447C-A986-DF300319A39B}"/>
    <cellStyle name="Millares 2 2 2 3 2 2 4 2 2 2" xfId="24529" xr:uid="{EC89E0A6-8800-48BD-87C7-7BD3BA019583}"/>
    <cellStyle name="Millares 2 2 2 3 2 2 4 2 2 3" xfId="33257" xr:uid="{07C64F83-7698-46CA-9C9F-60CDEE294A17}"/>
    <cellStyle name="Millares 2 2 2 3 2 2 4 2 3" xfId="19763" xr:uid="{F7F46A82-41E2-4A76-8098-944C56E729BF}"/>
    <cellStyle name="Millares 2 2 2 3 2 2 4 2 4" xfId="28627" xr:uid="{1527BDC2-F95B-4A42-9086-4221658C9F36}"/>
    <cellStyle name="Millares 2 2 2 3 2 2 4 3" xfId="12607" xr:uid="{C9DA6CCB-9333-4D69-971C-28A170B9F0A0}"/>
    <cellStyle name="Millares 2 2 2 3 2 2 4 3 2" xfId="22146" xr:uid="{CEBB07B3-BA0B-435A-A41F-B51EA7527C15}"/>
    <cellStyle name="Millares 2 2 2 3 2 2 4 3 3" xfId="30903" xr:uid="{D6719890-35D2-4304-A280-1F82EF198A5B}"/>
    <cellStyle name="Millares 2 2 2 3 2 2 4 4" xfId="17385" xr:uid="{23F72713-9749-4A84-9A44-B0C9AF6D0E97}"/>
    <cellStyle name="Millares 2 2 2 3 2 2 4 5" xfId="26502" xr:uid="{3C88C389-831F-44B9-89FC-44F6845B5040}"/>
    <cellStyle name="Millares 2 2 2 3 2 2 5" xfId="9022" xr:uid="{A827A549-6C43-42A7-8DF7-B8D4C3BD0F80}"/>
    <cellStyle name="Millares 2 2 2 3 2 2 5 2" xfId="13803" xr:uid="{DA5DCFFC-F8F8-4583-ACBE-5A716F115F64}"/>
    <cellStyle name="Millares 2 2 2 3 2 2 5 2 2" xfId="23338" xr:uid="{5B0A01AC-59EA-490B-A718-444163C4AA83}"/>
    <cellStyle name="Millares 2 2 2 3 2 2 5 2 3" xfId="32069" xr:uid="{4A232D11-0BB6-489D-BDE2-F9CF4AA5529D}"/>
    <cellStyle name="Millares 2 2 2 3 2 2 5 3" xfId="18573" xr:uid="{5B80F345-34B5-4238-80E0-D76651DF6487}"/>
    <cellStyle name="Millares 2 2 2 3 2 2 5 4" xfId="27560" xr:uid="{CAAEBE54-A875-4ED5-B873-0BE8FD57185B}"/>
    <cellStyle name="Millares 2 2 2 3 2 2 6" xfId="11414" xr:uid="{5EC88CD5-22DD-4A6D-9DF6-C4F26408EC00}"/>
    <cellStyle name="Millares 2 2 2 3 2 2 6 2" xfId="20956" xr:uid="{3C0946AF-79DB-44CA-84D5-6F0EC7B19B7C}"/>
    <cellStyle name="Millares 2 2 2 3 2 2 6 3" xfId="29806" xr:uid="{3B315DDB-9FEF-4758-BA2F-37D457E7BF1C}"/>
    <cellStyle name="Millares 2 2 2 3 2 2 7" xfId="16197" xr:uid="{87925ACB-CAA0-46F8-9F9B-06C1BB4F43F9}"/>
    <cellStyle name="Millares 2 2 2 3 2 2 8" xfId="25645" xr:uid="{CE3B5FDE-6CBF-4618-948C-D76A3CCF5A06}"/>
    <cellStyle name="Millares 2 2 2 3 2 3" xfId="6796" xr:uid="{3B378340-2D77-48A4-ADCB-6B3EAEF750CF}"/>
    <cellStyle name="Millares 2 2 2 3 2 3 2" xfId="7382" xr:uid="{0104DCF4-96A7-44A3-82EA-C4748A20BEC5}"/>
    <cellStyle name="Millares 2 2 2 3 2 3 2 2" xfId="8571" xr:uid="{94ED1880-DB01-450C-8775-4FD7DD2DFC6A}"/>
    <cellStyle name="Millares 2 2 2 3 2 3 2 2 2" xfId="10958" xr:uid="{BD4B4080-9251-4D65-B658-C4115E50BB22}"/>
    <cellStyle name="Millares 2 2 2 3 2 3 2 2 2 2" xfId="15746" xr:uid="{3991F95F-0EA0-4DA9-B61D-0861607B2B08}"/>
    <cellStyle name="Millares 2 2 2 3 2 3 2 2 2 2 2" xfId="25273" xr:uid="{E53E971F-95EA-462B-9243-9A69193947E8}"/>
    <cellStyle name="Millares 2 2 2 3 2 3 2 2 2 2 3" xfId="34001" xr:uid="{D4308E3E-41C3-4A35-A2B4-2870464BF4C9}"/>
    <cellStyle name="Millares 2 2 2 3 2 3 2 2 2 3" xfId="20507" xr:uid="{629027B3-E974-4778-9B5B-A9240FDCA1D9}"/>
    <cellStyle name="Millares 2 2 2 3 2 3 2 2 2 4" xfId="29365" xr:uid="{AE699BC9-7226-42D2-B423-86C0CEE70D87}"/>
    <cellStyle name="Millares 2 2 2 3 2 3 2 2 3" xfId="13349" xr:uid="{2D13DDA2-91C9-4F84-B806-05DE937A6C4B}"/>
    <cellStyle name="Millares 2 2 2 3 2 3 2 2 3 2" xfId="22890" xr:uid="{807347F1-5E63-4BA4-967E-E506918AC50C}"/>
    <cellStyle name="Millares 2 2 2 3 2 3 2 2 3 3" xfId="31641" xr:uid="{F660DB2C-53A1-47AC-9456-15BA7396AED1}"/>
    <cellStyle name="Millares 2 2 2 3 2 3 2 2 4" xfId="18126" xr:uid="{FC7F5EFD-3AFB-40E7-AE46-28E9BF8BAEC9}"/>
    <cellStyle name="Millares 2 2 2 3 2 3 2 2 5" xfId="27141" xr:uid="{20153321-C7F9-4FF7-98C5-BCB73A6EFFF9}"/>
    <cellStyle name="Millares 2 2 2 3 2 3 2 3" xfId="9764" xr:uid="{EC75D550-B5F5-499D-B3E0-9DFFAB6D8575}"/>
    <cellStyle name="Millares 2 2 2 3 2 3 2 3 2" xfId="14548" xr:uid="{57D6D11D-1BC6-4167-B35E-4F77946B40BB}"/>
    <cellStyle name="Millares 2 2 2 3 2 3 2 3 2 2" xfId="24082" xr:uid="{15692FC0-91CF-464D-9180-AE195B8E4346}"/>
    <cellStyle name="Millares 2 2 2 3 2 3 2 3 2 3" xfId="32812" xr:uid="{8157B5EE-B8A2-4C07-8342-C4EAA764791E}"/>
    <cellStyle name="Millares 2 2 2 3 2 3 2 3 3" xfId="19317" xr:uid="{D25A45AA-5B88-4E79-B7D0-C47C1FE81E50}"/>
    <cellStyle name="Millares 2 2 2 3 2 3 2 3 4" xfId="28206" xr:uid="{286C9633-5743-4B18-B922-7B0B83AD5697}"/>
    <cellStyle name="Millares 2 2 2 3 2 3 2 4" xfId="12155" xr:uid="{07DCD46B-4984-450A-B8C2-B40834E2827D}"/>
    <cellStyle name="Millares 2 2 2 3 2 3 2 4 2" xfId="21699" xr:uid="{B8B90483-E9B6-4363-A67D-A8A7E180B7B3}"/>
    <cellStyle name="Millares 2 2 2 3 2 3 2 4 3" xfId="30483" xr:uid="{E04C9266-B5B7-4FEE-8D90-092C56E2BC77}"/>
    <cellStyle name="Millares 2 2 2 3 2 3 2 5" xfId="16939" xr:uid="{FB3C720A-E459-49EA-8CA6-066323FFB530}"/>
    <cellStyle name="Millares 2 2 2 3 2 3 2 6" xfId="26158" xr:uid="{C9DCFC35-AB5D-471E-9F9A-674B98222230}"/>
    <cellStyle name="Millares 2 2 2 3 2 3 3" xfId="7979" xr:uid="{2736A4EF-418A-4DEB-ABB4-EB8F7093DC9C}"/>
    <cellStyle name="Millares 2 2 2 3 2 3 3 2" xfId="10365" xr:uid="{12757175-8BF3-4B1B-ADBA-1A88DB4BB4E4}"/>
    <cellStyle name="Millares 2 2 2 3 2 3 3 2 2" xfId="15151" xr:uid="{35D46FC9-6B71-4D8A-9BAF-C03E32FFECD7}"/>
    <cellStyle name="Millares 2 2 2 3 2 3 3 2 2 2" xfId="24678" xr:uid="{6C69FEBC-AFA7-47DF-BA85-89A9C1DF907F}"/>
    <cellStyle name="Millares 2 2 2 3 2 3 3 2 2 3" xfId="33406" xr:uid="{3B98F7BB-82B3-4774-AE2E-A4B06CB40442}"/>
    <cellStyle name="Millares 2 2 2 3 2 3 3 2 3" xfId="19912" xr:uid="{8525AF63-81A1-4F9A-AC39-ECB53374756C}"/>
    <cellStyle name="Millares 2 2 2 3 2 3 3 2 4" xfId="28776" xr:uid="{1F3A6679-2A94-4691-99E3-3B15ECFC42D1}"/>
    <cellStyle name="Millares 2 2 2 3 2 3 3 3" xfId="12756" xr:uid="{96AB6EB7-669E-406A-B3D4-C1BF656DB1CF}"/>
    <cellStyle name="Millares 2 2 2 3 2 3 3 3 2" xfId="22295" xr:uid="{D4467EEA-FF96-4FAA-9735-860562328F75}"/>
    <cellStyle name="Millares 2 2 2 3 2 3 3 3 3" xfId="31052" xr:uid="{9D46F010-0A13-45FD-81E8-9A47C9DFE019}"/>
    <cellStyle name="Millares 2 2 2 3 2 3 3 4" xfId="17533" xr:uid="{DF63C901-77A5-4830-B86F-AFC0877A0972}"/>
    <cellStyle name="Millares 2 2 2 3 2 3 3 5" xfId="26615" xr:uid="{1B9EA916-83F3-4EB9-9882-5F94502424BC}"/>
    <cellStyle name="Millares 2 2 2 3 2 3 4" xfId="9172" xr:uid="{4A6B0D0B-F994-481A-894C-4A8E8A8BABDA}"/>
    <cellStyle name="Millares 2 2 2 3 2 3 4 2" xfId="13953" xr:uid="{1966B200-E7EE-4CA7-B356-0AE43A44FC8E}"/>
    <cellStyle name="Millares 2 2 2 3 2 3 4 2 2" xfId="23487" xr:uid="{7549C920-BBAD-4CBB-AFA7-53FF38C084AC}"/>
    <cellStyle name="Millares 2 2 2 3 2 3 4 2 3" xfId="32217" xr:uid="{459D6D87-CFB4-4E2D-A485-6A9AE9B7305C}"/>
    <cellStyle name="Millares 2 2 2 3 2 3 4 3" xfId="18722" xr:uid="{7921D63F-5999-418D-B6BF-94F8289A3782}"/>
    <cellStyle name="Millares 2 2 2 3 2 3 4 4" xfId="27680" xr:uid="{E2FF1AE3-1D6F-4AB8-81F9-670EF0D37DAC}"/>
    <cellStyle name="Millares 2 2 2 3 2 3 5" xfId="11563" xr:uid="{007DA1D8-B066-4257-9B53-C66C4FFDCD20}"/>
    <cellStyle name="Millares 2 2 2 3 2 3 5 2" xfId="21104" xr:uid="{11044E98-7072-4858-9777-45C8B83F6165}"/>
    <cellStyle name="Millares 2 2 2 3 2 3 5 3" xfId="29935" xr:uid="{1D80F2E4-8827-4B0B-8486-42E8CAB36EFB}"/>
    <cellStyle name="Millares 2 2 2 3 2 3 6" xfId="16346" xr:uid="{8B0356BB-594C-4E2A-9750-937262262E93}"/>
    <cellStyle name="Millares 2 2 2 3 2 3 7" xfId="25740" xr:uid="{E8A774E7-4B25-4540-BB32-57C8B22861C0}"/>
    <cellStyle name="Millares 2 2 2 3 2 4" xfId="7089" xr:uid="{1B393FE3-47DA-4737-B7BA-6CB6FC49249F}"/>
    <cellStyle name="Millares 2 2 2 3 2 4 2" xfId="8276" xr:uid="{E5DF1E64-E31C-42B1-86FD-D489C65C4C76}"/>
    <cellStyle name="Millares 2 2 2 3 2 4 2 2" xfId="10663" xr:uid="{6EF3D9F3-EE48-4723-8D7C-36C9B0D46586}"/>
    <cellStyle name="Millares 2 2 2 3 2 4 2 2 2" xfId="15449" xr:uid="{CDA23345-962F-4248-8F7B-E4D13F5F68A5}"/>
    <cellStyle name="Millares 2 2 2 3 2 4 2 2 2 2" xfId="24976" xr:uid="{691E71E0-2A4D-43B6-AD09-528101CE788D}"/>
    <cellStyle name="Millares 2 2 2 3 2 4 2 2 2 3" xfId="33704" xr:uid="{E6599511-BF3A-416E-BFF1-306AB4674AF6}"/>
    <cellStyle name="Millares 2 2 2 3 2 4 2 2 3" xfId="20210" xr:uid="{B2852B47-282A-4678-8543-419C5D8FA57A}"/>
    <cellStyle name="Millares 2 2 2 3 2 4 2 2 4" xfId="29068" xr:uid="{EE68EA7C-7225-42AD-8523-3A46B1DFE577}"/>
    <cellStyle name="Millares 2 2 2 3 2 4 2 3" xfId="13054" xr:uid="{A7ABE907-0A32-4DE2-85F2-420AD9A01EBA}"/>
    <cellStyle name="Millares 2 2 2 3 2 4 2 3 2" xfId="22593" xr:uid="{62511450-D4F8-4B5A-8599-21D0905F060D}"/>
    <cellStyle name="Millares 2 2 2 3 2 4 2 3 3" xfId="31344" xr:uid="{986BF02F-550D-4A1D-8FF4-762E785FFBC2}"/>
    <cellStyle name="Millares 2 2 2 3 2 4 2 4" xfId="17831" xr:uid="{C2666487-BD8B-433A-A366-03C8C9D2A39B}"/>
    <cellStyle name="Millares 2 2 2 3 2 4 2 5" xfId="26863" xr:uid="{60B872E8-612B-4E50-8394-75BC09C336D4}"/>
    <cellStyle name="Millares 2 2 2 3 2 4 3" xfId="9469" xr:uid="{33C7D105-EF84-4F75-A15D-F9AE2399F548}"/>
    <cellStyle name="Millares 2 2 2 3 2 4 3 2" xfId="14251" xr:uid="{B7A760D0-9349-4EB6-895C-A089FB7CB690}"/>
    <cellStyle name="Millares 2 2 2 3 2 4 3 2 2" xfId="23785" xr:uid="{47228413-BDAF-4A13-83F6-ACCB77AD1EA0}"/>
    <cellStyle name="Millares 2 2 2 3 2 4 3 2 3" xfId="32515" xr:uid="{22834C1E-6601-4AF5-A8AE-08337CD76595}"/>
    <cellStyle name="Millares 2 2 2 3 2 4 3 3" xfId="19020" xr:uid="{48E90D14-A81E-46DD-82F5-8758AD6986DE}"/>
    <cellStyle name="Millares 2 2 2 3 2 4 3 4" xfId="27928" xr:uid="{DD05D69D-9CD8-4775-A066-1C49DB5D1B84}"/>
    <cellStyle name="Millares 2 2 2 3 2 4 4" xfId="11860" xr:uid="{05A3C705-908C-40A8-82E8-268298F513EA}"/>
    <cellStyle name="Millares 2 2 2 3 2 4 4 2" xfId="21402" xr:uid="{D6A9AF99-D255-434C-B77C-2AE861599C40}"/>
    <cellStyle name="Millares 2 2 2 3 2 4 4 3" xfId="30205" xr:uid="{48015915-EC74-45F5-BB90-D2408888B964}"/>
    <cellStyle name="Millares 2 2 2 3 2 4 5" xfId="16644" xr:uid="{E20B3EB9-E131-4E9B-9BAF-133FB01E27D6}"/>
    <cellStyle name="Millares 2 2 2 3 2 4 6" xfId="25942" xr:uid="{5F44DB27-DFCD-428C-B7ED-79DBBAA6515A}"/>
    <cellStyle name="Millares 2 2 2 3 2 5" xfId="7681" xr:uid="{1643A02D-2028-4D8D-855A-6B5391E07F38}"/>
    <cellStyle name="Millares 2 2 2 3 2 5 2" xfId="10065" xr:uid="{99779AA9-581D-4711-9BDC-15B2F37AE5A5}"/>
    <cellStyle name="Millares 2 2 2 3 2 5 2 2" xfId="14850" xr:uid="{CEF27FCB-9D56-4FDE-BCA1-0B04AC3C70FA}"/>
    <cellStyle name="Millares 2 2 2 3 2 5 2 2 2" xfId="24381" xr:uid="{D3CEA74F-52FB-4CCC-B0A0-6D354F13213E}"/>
    <cellStyle name="Millares 2 2 2 3 2 5 2 2 3" xfId="33109" xr:uid="{9F93C652-6288-4554-8CB7-08B4616EF592}"/>
    <cellStyle name="Millares 2 2 2 3 2 5 2 3" xfId="19616" xr:uid="{4DAA2648-F3AF-434E-A432-499DD9488720}"/>
    <cellStyle name="Millares 2 2 2 3 2 5 2 4" xfId="28480" xr:uid="{E98A0E23-8CAA-4639-9E06-06D57F8D6F5B}"/>
    <cellStyle name="Millares 2 2 2 3 2 5 3" xfId="12456" xr:uid="{89C87482-F768-4D3D-A642-91268DD2CE21}"/>
    <cellStyle name="Millares 2 2 2 3 2 5 3 2" xfId="21998" xr:uid="{6B36D302-04CD-4A63-B5F0-C88146BCFE54}"/>
    <cellStyle name="Millares 2 2 2 3 2 5 3 3" xfId="30755" xr:uid="{45F3EE84-5C33-49B9-97F0-3632F26B011A}"/>
    <cellStyle name="Millares 2 2 2 3 2 5 4" xfId="17238" xr:uid="{F2FB6674-8D49-4D77-B920-41DC378DA4E4}"/>
    <cellStyle name="Millares 2 2 2 3 2 5 5" xfId="26399" xr:uid="{E5D7CFEB-46D5-4464-9203-C3AB526A1CA2}"/>
    <cellStyle name="Millares 2 2 2 3 2 6" xfId="8871" xr:uid="{3C15E5EB-45A0-4BEF-A58A-0EC36B01EDC8}"/>
    <cellStyle name="Millares 2 2 2 3 2 6 2" xfId="13652" xr:uid="{43DA1797-A045-4943-BE1A-0CED8D3A550B}"/>
    <cellStyle name="Millares 2 2 2 3 2 6 2 2" xfId="23190" xr:uid="{C1FB0C08-41F0-40BF-83EB-12F66145ABA9}"/>
    <cellStyle name="Millares 2 2 2 3 2 6 2 3" xfId="31921" xr:uid="{982F17CC-BA73-4EFF-AACA-04AD0656F5B1}"/>
    <cellStyle name="Millares 2 2 2 3 2 6 3" xfId="18426" xr:uid="{DA0275C3-6A02-4121-A919-4DF3C7AE6FD5}"/>
    <cellStyle name="Millares 2 2 2 3 2 6 4" xfId="27435" xr:uid="{629F4D7D-1906-4445-858E-B0695E26323E}"/>
    <cellStyle name="Millares 2 2 2 3 2 7" xfId="11262" xr:uid="{545F406B-EEB8-469D-A2E6-2186C98EB3BA}"/>
    <cellStyle name="Millares 2 2 2 3 2 7 2" xfId="20808" xr:uid="{1C9C3EDB-89F7-4878-8FD8-8EAAA371221F}"/>
    <cellStyle name="Millares 2 2 2 3 2 7 3" xfId="29658" xr:uid="{3E637F5E-9A65-46D5-8280-D5FBB7B91174}"/>
    <cellStyle name="Millares 2 2 2 3 2 8" xfId="16049" xr:uid="{0BFD4518-C79F-482E-A45F-4D74A5418806}"/>
    <cellStyle name="Millares 2 2 2 3 2 9" xfId="25547" xr:uid="{09E25FE4-2AF0-47D0-910B-9294C68CD7C4}"/>
    <cellStyle name="Millares 2 2 2 3 3" xfId="6580" xr:uid="{C88893B3-220C-4A85-924F-947287B0CAE8}"/>
    <cellStyle name="Millares 2 2 2 3 3 2" xfId="6869" xr:uid="{DDDFB786-3AC7-40A9-B210-CC61EF8FEF1B}"/>
    <cellStyle name="Millares 2 2 2 3 3 2 2" xfId="7457" xr:uid="{C5020959-BB6E-438E-9069-19D0C2FE2290}"/>
    <cellStyle name="Millares 2 2 2 3 3 2 2 2" xfId="8646" xr:uid="{A6BCEB62-45C5-45C6-BF87-90E0782C0D5E}"/>
    <cellStyle name="Millares 2 2 2 3 3 2 2 2 2" xfId="11033" xr:uid="{3F46F43E-2C72-4889-BDDE-B035AAA7B00D}"/>
    <cellStyle name="Millares 2 2 2 3 3 2 2 2 2 2" xfId="15821" xr:uid="{E0914179-D97B-4596-B19E-2E59774041DB}"/>
    <cellStyle name="Millares 2 2 2 3 3 2 2 2 2 2 2" xfId="25348" xr:uid="{17E0A7E6-317F-42FB-979F-B802AC3C3337}"/>
    <cellStyle name="Millares 2 2 2 3 3 2 2 2 2 2 3" xfId="34076" xr:uid="{B510895E-DE3E-4923-BFB5-203B2C35AD21}"/>
    <cellStyle name="Millares 2 2 2 3 3 2 2 2 2 3" xfId="20582" xr:uid="{43A31237-8702-4172-8910-F749CB752DD9}"/>
    <cellStyle name="Millares 2 2 2 3 3 2 2 2 2 4" xfId="29440" xr:uid="{4457D93A-4EFB-465A-84FC-B785695A048F}"/>
    <cellStyle name="Millares 2 2 2 3 3 2 2 2 3" xfId="13424" xr:uid="{CED1C788-6193-4985-B401-CC3347695A4D}"/>
    <cellStyle name="Millares 2 2 2 3 3 2 2 2 3 2" xfId="22965" xr:uid="{EB598E37-2C6D-48F9-99BA-74CDB3BE2C7F}"/>
    <cellStyle name="Millares 2 2 2 3 3 2 2 2 3 3" xfId="31716" xr:uid="{7B487F8C-C1A7-43C7-B73A-7BB9500369E3}"/>
    <cellStyle name="Millares 2 2 2 3 3 2 2 2 4" xfId="18201" xr:uid="{73C00C9B-8853-4E19-9C40-AE321898FE8A}"/>
    <cellStyle name="Millares 2 2 2 3 3 2 2 2 5" xfId="27215" xr:uid="{A64772E5-B409-4D47-BA3A-FEB0EC541CB3}"/>
    <cellStyle name="Millares 2 2 2 3 3 2 2 3" xfId="9839" xr:uid="{CA6FEB68-F62A-404C-9281-29F0E2280122}"/>
    <cellStyle name="Millares 2 2 2 3 3 2 2 3 2" xfId="14623" xr:uid="{4A8656FA-EC90-4EE0-8C02-71933F897E0F}"/>
    <cellStyle name="Millares 2 2 2 3 3 2 2 3 2 2" xfId="24157" xr:uid="{DFC9CCB3-9C3C-46AE-9729-A4072C82BECF}"/>
    <cellStyle name="Millares 2 2 2 3 3 2 2 3 2 3" xfId="32887" xr:uid="{1436C661-E581-4880-9207-E27020F436E2}"/>
    <cellStyle name="Millares 2 2 2 3 3 2 2 3 3" xfId="19392" xr:uid="{0421C195-8A4D-4CAD-9023-5B658A6FC42B}"/>
    <cellStyle name="Millares 2 2 2 3 3 2 2 3 4" xfId="28280" xr:uid="{3068B2A7-9B00-4BA2-9AE1-444E27C35F96}"/>
    <cellStyle name="Millares 2 2 2 3 3 2 2 4" xfId="12230" xr:uid="{C2D2B6C9-F3FD-4002-9225-CFB5DDD58DFC}"/>
    <cellStyle name="Millares 2 2 2 3 3 2 2 4 2" xfId="21774" xr:uid="{A0A5375B-ABBC-415C-91C4-930CF86EE55F}"/>
    <cellStyle name="Millares 2 2 2 3 3 2 2 4 3" xfId="30557" xr:uid="{F0A2374E-C5B5-4E57-8E12-50637B5F6EDD}"/>
    <cellStyle name="Millares 2 2 2 3 3 2 2 5" xfId="17014" xr:uid="{3D76368C-C98A-4C38-AB91-21981CAEBB36}"/>
    <cellStyle name="Millares 2 2 2 3 3 2 2 6" xfId="26217" xr:uid="{DEEBF5CB-B68A-4D0E-AD2D-7E37751102A4}"/>
    <cellStyle name="Millares 2 2 2 3 3 2 3" xfId="8054" xr:uid="{6F5C86A4-E16C-4D5A-8068-91F12890B613}"/>
    <cellStyle name="Millares 2 2 2 3 3 2 3 2" xfId="10440" xr:uid="{B874380B-77D4-49BF-8984-8813A7D7780B}"/>
    <cellStyle name="Millares 2 2 2 3 3 2 3 2 2" xfId="15226" xr:uid="{1D1312B5-55B5-4503-819D-DEFCAE45A0E0}"/>
    <cellStyle name="Millares 2 2 2 3 3 2 3 2 2 2" xfId="24753" xr:uid="{EFAC15EB-87B4-45E2-ABC6-25870D9BA229}"/>
    <cellStyle name="Millares 2 2 2 3 3 2 3 2 2 3" xfId="33481" xr:uid="{815F1CC5-542F-441D-BEF9-35C6EBCFF53E}"/>
    <cellStyle name="Millares 2 2 2 3 3 2 3 2 3" xfId="19987" xr:uid="{DAFE1896-52D6-4A23-B8F9-5CF4A3E9CF7D}"/>
    <cellStyle name="Millares 2 2 2 3 3 2 3 2 4" xfId="28851" xr:uid="{23A7CB6C-C9C5-4F6E-9703-0CA66B0B6CC8}"/>
    <cellStyle name="Millares 2 2 2 3 3 2 3 3" xfId="12831" xr:uid="{D77A9F2B-F820-4177-9A63-3D8AE5E8839C}"/>
    <cellStyle name="Millares 2 2 2 3 3 2 3 3 2" xfId="22370" xr:uid="{CBCB0656-1C39-48FB-AA9D-05F2DEDF4F49}"/>
    <cellStyle name="Millares 2 2 2 3 3 2 3 3 3" xfId="31127" xr:uid="{1F10B51E-FEDF-421F-9481-C602CA5B730D}"/>
    <cellStyle name="Millares 2 2 2 3 3 2 3 4" xfId="17608" xr:uid="{A520F7D8-B276-4471-8302-6499C1E642E1}"/>
    <cellStyle name="Millares 2 2 2 3 3 2 3 5" xfId="26674" xr:uid="{DD6838A6-844E-4645-B4AB-74A86D0F58BA}"/>
    <cellStyle name="Millares 2 2 2 3 3 2 4" xfId="9247" xr:uid="{8E958C34-1FEB-458A-A65B-6C939E44C4D7}"/>
    <cellStyle name="Millares 2 2 2 3 3 2 4 2" xfId="14028" xr:uid="{DFAA46F0-7B06-4C2A-A8A4-823377183DBC}"/>
    <cellStyle name="Millares 2 2 2 3 3 2 4 2 2" xfId="23562" xr:uid="{7F9F7783-53A9-46CA-9A18-2C8E6D8F1E06}"/>
    <cellStyle name="Millares 2 2 2 3 3 2 4 2 3" xfId="32292" xr:uid="{EAC46156-42D5-459A-A56A-30E323236A69}"/>
    <cellStyle name="Millares 2 2 2 3 3 2 4 3" xfId="18797" xr:uid="{1D653B1F-F429-4BD1-9E9D-E51B758292AB}"/>
    <cellStyle name="Millares 2 2 2 3 3 2 4 4" xfId="27739" xr:uid="{D6BD7526-9A5C-40B1-9F5C-9F9B556F5652}"/>
    <cellStyle name="Millares 2 2 2 3 3 2 5" xfId="11638" xr:uid="{5934AF8B-4FCE-4814-8962-D83A5F37B03E}"/>
    <cellStyle name="Millares 2 2 2 3 3 2 5 2" xfId="21179" xr:uid="{69D8FE81-B10D-44CE-B849-70BBBB44FDCB}"/>
    <cellStyle name="Millares 2 2 2 3 3 2 5 3" xfId="30009" xr:uid="{8055D73A-6648-48C7-BBA2-83DEA19740DC}"/>
    <cellStyle name="Millares 2 2 2 3 3 2 6" xfId="16421" xr:uid="{616948F2-B133-4B52-A01A-09C372A7FBA0}"/>
    <cellStyle name="Millares 2 2 2 3 3 2 7" xfId="25790" xr:uid="{972D523B-3E0D-4F64-A6D6-5FAC18D8FD3B}"/>
    <cellStyle name="Millares 2 2 2 3 3 3" xfId="7161" xr:uid="{5E0B509E-9069-4480-A172-0820233A98F8}"/>
    <cellStyle name="Millares 2 2 2 3 3 3 2" xfId="8350" xr:uid="{31A09728-ADAA-4289-A6DA-2AD7E4BEAF3F}"/>
    <cellStyle name="Millares 2 2 2 3 3 3 2 2" xfId="10737" xr:uid="{BC13776D-6010-4E81-9029-32B8BD862903}"/>
    <cellStyle name="Millares 2 2 2 3 3 3 2 2 2" xfId="15524" xr:uid="{38143D28-871B-4ADE-9199-464E26231F31}"/>
    <cellStyle name="Millares 2 2 2 3 3 3 2 2 2 2" xfId="25051" xr:uid="{E653E5B6-CC0B-454E-9CB1-A1A4D23BA2D9}"/>
    <cellStyle name="Millares 2 2 2 3 3 3 2 2 2 3" xfId="33779" xr:uid="{FF43BD0B-9445-4993-A792-377AD100C28B}"/>
    <cellStyle name="Millares 2 2 2 3 3 3 2 2 3" xfId="20285" xr:uid="{C5DF7801-1116-4C5B-862C-575740FB8B21}"/>
    <cellStyle name="Millares 2 2 2 3 3 3 2 2 4" xfId="29143" xr:uid="{6F51A841-6343-4DE1-90F1-08AA688000C9}"/>
    <cellStyle name="Millares 2 2 2 3 3 3 2 3" xfId="13128" xr:uid="{351D53D9-791F-4612-B658-B58CE27879F5}"/>
    <cellStyle name="Millares 2 2 2 3 3 3 2 3 2" xfId="22668" xr:uid="{A527D66A-A336-4D46-BEDB-DD60C788B14C}"/>
    <cellStyle name="Millares 2 2 2 3 3 3 2 3 3" xfId="31419" xr:uid="{947D7F37-2201-49A0-8197-ED8B190F25C0}"/>
    <cellStyle name="Millares 2 2 2 3 3 3 2 4" xfId="17905" xr:uid="{E8D7A474-1B12-45D9-9D3A-03405BF0D7F4}"/>
    <cellStyle name="Millares 2 2 2 3 3 3 2 5" xfId="26938" xr:uid="{01D9549B-EE4D-4A4B-817E-979B61AFA3D2}"/>
    <cellStyle name="Millares 2 2 2 3 3 3 3" xfId="9543" xr:uid="{9FE1EEFF-78AE-4B4D-8CD3-F2760281CF6B}"/>
    <cellStyle name="Millares 2 2 2 3 3 3 3 2" xfId="14326" xr:uid="{0EF4C7D8-D0FC-478C-8532-5EA3B85C3915}"/>
    <cellStyle name="Millares 2 2 2 3 3 3 3 2 2" xfId="23860" xr:uid="{5AB8718B-DB3C-445A-9185-3A4DF978EC84}"/>
    <cellStyle name="Millares 2 2 2 3 3 3 3 2 3" xfId="32590" xr:uid="{B5B60631-7F8F-4C84-920F-EC945BE25B18}"/>
    <cellStyle name="Millares 2 2 2 3 3 3 3 3" xfId="19095" xr:uid="{BAC4F349-AF84-49D1-8FEE-2D2D998EA231}"/>
    <cellStyle name="Millares 2 2 2 3 3 3 3 4" xfId="28003" xr:uid="{6D7B2D25-4711-45EB-B8DE-A93F3FEEE1F1}"/>
    <cellStyle name="Millares 2 2 2 3 3 3 4" xfId="11934" xr:uid="{F4EF2CCF-E4EB-407F-B42F-291700DCFCE5}"/>
    <cellStyle name="Millares 2 2 2 3 3 3 4 2" xfId="21477" xr:uid="{EE4DD7B9-E776-4B71-965D-B152F42DD59F}"/>
    <cellStyle name="Millares 2 2 2 3 3 3 4 3" xfId="30280" xr:uid="{04959E22-E5AD-428B-81BD-969A60442BEE}"/>
    <cellStyle name="Millares 2 2 2 3 3 3 5" xfId="16718" xr:uid="{D63B20C2-69F0-47CB-8034-B75EC13C9769}"/>
    <cellStyle name="Millares 2 2 2 3 3 3 6" xfId="25993" xr:uid="{0B50462D-2846-4F8F-B4F3-5F0454CC6A65}"/>
    <cellStyle name="Millares 2 2 2 3 3 4" xfId="7755" xr:uid="{931ED350-222D-4765-9084-3EFBD3B43288}"/>
    <cellStyle name="Millares 2 2 2 3 3 4 2" xfId="10141" xr:uid="{F8CAC449-DCFD-474B-AE00-9E6E7D3E2CB0}"/>
    <cellStyle name="Millares 2 2 2 3 3 4 2 2" xfId="14926" xr:uid="{82D68373-A027-4A45-B161-0EA1DA8B3B7E}"/>
    <cellStyle name="Millares 2 2 2 3 3 4 2 2 2" xfId="24456" xr:uid="{99523FEA-D3A3-4CD2-A6CB-B2F13E9FEF88}"/>
    <cellStyle name="Millares 2 2 2 3 3 4 2 2 3" xfId="33184" xr:uid="{457A787E-36DE-4ADD-BEDC-E2B59CDD66CA}"/>
    <cellStyle name="Millares 2 2 2 3 3 4 2 3" xfId="19690" xr:uid="{2432D948-B53C-4F1B-A3BC-E757591002D0}"/>
    <cellStyle name="Millares 2 2 2 3 3 4 2 4" xfId="28554" xr:uid="{84C488AA-9DFA-497B-B169-CB9E04AACEA9}"/>
    <cellStyle name="Millares 2 2 2 3 3 4 3" xfId="12532" xr:uid="{8676D983-F914-46C9-987A-66EBE820A9D0}"/>
    <cellStyle name="Millares 2 2 2 3 3 4 3 2" xfId="22073" xr:uid="{4603133F-6D6E-430D-9CBF-B439DAF2BA55}"/>
    <cellStyle name="Millares 2 2 2 3 3 4 3 3" xfId="30830" xr:uid="{1CD7FA05-13CF-43B7-9E7C-1AAC1E291811}"/>
    <cellStyle name="Millares 2 2 2 3 3 4 4" xfId="17312" xr:uid="{FDB14786-0C60-4532-B82A-40DF0A42C1C2}"/>
    <cellStyle name="Millares 2 2 2 3 3 4 5" xfId="26450" xr:uid="{7E15360C-B684-43B7-8B49-3ADA51B51832}"/>
    <cellStyle name="Millares 2 2 2 3 3 5" xfId="8947" xr:uid="{BE297DE3-6FC2-4110-BA5C-3447F8F7B3E5}"/>
    <cellStyle name="Millares 2 2 2 3 3 5 2" xfId="13728" xr:uid="{CAA784E5-DBD0-48CE-8C79-3FE9EDDB40D2}"/>
    <cellStyle name="Millares 2 2 2 3 3 5 2 2" xfId="23265" xr:uid="{0DC5193B-4835-48CF-AD1F-C0E72FA80895}"/>
    <cellStyle name="Millares 2 2 2 3 3 5 2 3" xfId="31996" xr:uid="{699A0BC5-FC2E-45CC-AD33-B373579D1441}"/>
    <cellStyle name="Millares 2 2 2 3 3 5 3" xfId="18500" xr:uid="{BA1C9BC7-6172-430E-89AC-ED7FE7C96740}"/>
    <cellStyle name="Millares 2 2 2 3 3 5 4" xfId="27494" xr:uid="{B7069D55-54AD-4ACB-85E8-D3E3E5ECB72F}"/>
    <cellStyle name="Millares 2 2 2 3 3 6" xfId="11339" xr:uid="{F6862AE7-BF78-480E-915E-8E518AF679D8}"/>
    <cellStyle name="Millares 2 2 2 3 3 6 2" xfId="20883" xr:uid="{58D50081-D635-4128-8E57-C11618308C41}"/>
    <cellStyle name="Millares 2 2 2 3 3 6 3" xfId="29733" xr:uid="{58E66B4A-8178-40CA-8996-4B38E16CD9D8}"/>
    <cellStyle name="Millares 2 2 2 3 3 7" xfId="16124" xr:uid="{3AAD3B27-7DAA-4D50-86C9-378FAF2D47AC}"/>
    <cellStyle name="Millares 2 2 2 3 3 8" xfId="25598" xr:uid="{52D1B9B2-435A-49B6-A70A-8609107B9287}"/>
    <cellStyle name="Millares 2 2 2 3 4" xfId="6725" xr:uid="{B917DE0F-2C7F-4255-8B48-BBE248A1CFB4}"/>
    <cellStyle name="Millares 2 2 2 3 4 2" xfId="7309" xr:uid="{BCEDD621-B280-4F42-AE83-3CED9091B4B5}"/>
    <cellStyle name="Millares 2 2 2 3 4 2 2" xfId="8498" xr:uid="{02076D4B-0924-4E4F-BC5F-A296F1F14C9E}"/>
    <cellStyle name="Millares 2 2 2 3 4 2 2 2" xfId="10885" xr:uid="{9A2F754E-ABD9-409F-BD48-DAB05C91604A}"/>
    <cellStyle name="Millares 2 2 2 3 4 2 2 2 2" xfId="15673" xr:uid="{582ABD92-7E85-48EC-B616-2D489C6EC2B1}"/>
    <cellStyle name="Millares 2 2 2 3 4 2 2 2 2 2" xfId="25200" xr:uid="{A42330EB-4BD8-40BB-AD7C-225B298E2F4C}"/>
    <cellStyle name="Millares 2 2 2 3 4 2 2 2 2 3" xfId="33928" xr:uid="{543796C1-6107-4CBE-9436-63F15D6EA4FE}"/>
    <cellStyle name="Millares 2 2 2 3 4 2 2 2 3" xfId="20434" xr:uid="{FC9ED428-8710-4EFD-A164-79C7AADC84D2}"/>
    <cellStyle name="Millares 2 2 2 3 4 2 2 2 4" xfId="29292" xr:uid="{AFFA479F-8403-4ACD-83E7-6D0000EF6267}"/>
    <cellStyle name="Millares 2 2 2 3 4 2 2 3" xfId="13276" xr:uid="{2AF7283D-859F-461A-B16B-AEF9063E32CA}"/>
    <cellStyle name="Millares 2 2 2 3 4 2 2 3 2" xfId="22817" xr:uid="{081C1420-9A8C-44A5-8A29-65DF9C57860D}"/>
    <cellStyle name="Millares 2 2 2 3 4 2 2 3 3" xfId="31568" xr:uid="{6E1BE197-B1ED-4646-85B1-8FF587976BE8}"/>
    <cellStyle name="Millares 2 2 2 3 4 2 2 4" xfId="18053" xr:uid="{7BD192C3-7268-4843-8813-3C5DB74E1496}"/>
    <cellStyle name="Millares 2 2 2 3 4 2 2 5" xfId="27073" xr:uid="{9306996D-E8B1-4BA3-B786-E1158981790F}"/>
    <cellStyle name="Millares 2 2 2 3 4 2 3" xfId="9691" xr:uid="{4F4DED37-B279-456A-8E4C-4F3C6BA133A6}"/>
    <cellStyle name="Millares 2 2 2 3 4 2 3 2" xfId="14475" xr:uid="{DA80992A-5FF7-4723-8FE3-219BB92E3E8E}"/>
    <cellStyle name="Millares 2 2 2 3 4 2 3 2 2" xfId="24009" xr:uid="{F45F7843-2776-4575-9290-34540FBCC3D1}"/>
    <cellStyle name="Millares 2 2 2 3 4 2 3 2 3" xfId="32739" xr:uid="{18F96373-F46E-4755-92A5-4F05154E664E}"/>
    <cellStyle name="Millares 2 2 2 3 4 2 3 3" xfId="19244" xr:uid="{4BE54820-755B-4A42-B59F-8698E4F4A7AB}"/>
    <cellStyle name="Millares 2 2 2 3 4 2 3 4" xfId="28138" xr:uid="{62C9ED14-B857-4316-8D6F-BEADF34C2F0D}"/>
    <cellStyle name="Millares 2 2 2 3 4 2 4" xfId="12082" xr:uid="{B4D6699F-5263-44C6-BDF4-BBA7280A3A8D}"/>
    <cellStyle name="Millares 2 2 2 3 4 2 4 2" xfId="21626" xr:uid="{DD2F3751-BEB8-48CF-B19E-C3562F04F54D}"/>
    <cellStyle name="Millares 2 2 2 3 4 2 4 3" xfId="30415" xr:uid="{65BA8654-6C83-46FC-A891-B1976F3A9349}"/>
    <cellStyle name="Millares 2 2 2 3 4 2 5" xfId="16866" xr:uid="{7A82A214-87D4-47AA-AE0E-D4E2A2098063}"/>
    <cellStyle name="Millares 2 2 2 3 4 2 6" xfId="26096" xr:uid="{1998ACC1-D66D-4898-A7DF-97852E8FE101}"/>
    <cellStyle name="Millares 2 2 2 3 4 3" xfId="7906" xr:uid="{CA10944F-3D59-411D-AA4B-8C3EE27FF75C}"/>
    <cellStyle name="Millares 2 2 2 3 4 3 2" xfId="10292" xr:uid="{4D2EA93C-18B6-4372-B036-F0D97A41A495}"/>
    <cellStyle name="Millares 2 2 2 3 4 3 2 2" xfId="15078" xr:uid="{090EE7C5-7471-4EB6-90D9-1A2D02D36395}"/>
    <cellStyle name="Millares 2 2 2 3 4 3 2 2 2" xfId="24605" xr:uid="{2183E228-A356-43D8-9A05-9B97117CCA41}"/>
    <cellStyle name="Millares 2 2 2 3 4 3 2 2 3" xfId="33333" xr:uid="{6EF55C25-9C47-4270-B86A-6DED6FFF6372}"/>
    <cellStyle name="Millares 2 2 2 3 4 3 2 3" xfId="19839" xr:uid="{A3DB788F-66C4-4897-92F4-AF23A2F23A64}"/>
    <cellStyle name="Millares 2 2 2 3 4 3 2 4" xfId="28703" xr:uid="{FDC3E240-4C60-44B9-A4DA-1371CD5D49B6}"/>
    <cellStyle name="Millares 2 2 2 3 4 3 3" xfId="12683" xr:uid="{17B3291B-E19E-4654-AA43-96886EC65335}"/>
    <cellStyle name="Millares 2 2 2 3 4 3 3 2" xfId="22222" xr:uid="{916D722D-A7CB-4AB8-B28E-6FC992983D3C}"/>
    <cellStyle name="Millares 2 2 2 3 4 3 3 3" xfId="30979" xr:uid="{477B2969-9565-48DE-87BA-93F0E8DD35E9}"/>
    <cellStyle name="Millares 2 2 2 3 4 3 4" xfId="17460" xr:uid="{52CE857E-F340-4283-9161-1D82AAAF1F67}"/>
    <cellStyle name="Millares 2 2 2 3 4 3 5" xfId="26553" xr:uid="{118974D5-0458-4B5D-B9E6-6B9CF654C5AD}"/>
    <cellStyle name="Millares 2 2 2 3 4 4" xfId="9099" xr:uid="{E64DE02A-894A-430A-BAAA-8323D8B8BD07}"/>
    <cellStyle name="Millares 2 2 2 3 4 4 2" xfId="13880" xr:uid="{E855B594-DA32-4188-9875-D0B76F61AC30}"/>
    <cellStyle name="Millares 2 2 2 3 4 4 2 2" xfId="23414" xr:uid="{D9C793B8-F040-4045-BCC3-22D5788A169A}"/>
    <cellStyle name="Millares 2 2 2 3 4 4 2 3" xfId="32144" xr:uid="{36821C35-2E7C-4837-8B7B-8B8BFCE70927}"/>
    <cellStyle name="Millares 2 2 2 3 4 4 3" xfId="18649" xr:uid="{34D71E2A-CF49-4A70-AFB2-06E65A17849C}"/>
    <cellStyle name="Millares 2 2 2 3 4 4 4" xfId="27618" xr:uid="{78B35AAF-21EB-40B7-A2F8-5C38AB61D9AC}"/>
    <cellStyle name="Millares 2 2 2 3 4 5" xfId="11490" xr:uid="{26BD0E7B-95BF-448D-BBE3-F137BFAF5921}"/>
    <cellStyle name="Millares 2 2 2 3 4 5 2" xfId="21031" xr:uid="{65A36754-C39E-4D3A-AAFC-10FEBC78AE76}"/>
    <cellStyle name="Millares 2 2 2 3 4 5 3" xfId="29867" xr:uid="{47B3378B-AC48-4AE7-8B89-DAD38C50BB68}"/>
    <cellStyle name="Millares 2 2 2 3 4 6" xfId="16273" xr:uid="{D7A0532D-58F8-4F44-B30D-08401601C8E5}"/>
    <cellStyle name="Millares 2 2 2 3 4 7" xfId="25693" xr:uid="{F8F8F986-BD0E-4A01-8771-C6EE46F5D718}"/>
    <cellStyle name="Millares 2 2 2 3 5" xfId="7016" xr:uid="{A966F4BC-F674-4541-B0BA-F7BB9FF6699B}"/>
    <cellStyle name="Millares 2 2 2 3 5 2" xfId="8203" xr:uid="{25C0E1B5-B284-4BFA-BAC8-3100D985B157}"/>
    <cellStyle name="Millares 2 2 2 3 5 2 2" xfId="10590" xr:uid="{CD836954-353C-4DAD-91AC-FD6317EFFF03}"/>
    <cellStyle name="Millares 2 2 2 3 5 2 2 2" xfId="15376" xr:uid="{F145A5DF-7041-4823-B311-0AF676026B38}"/>
    <cellStyle name="Millares 2 2 2 3 5 2 2 2 2" xfId="24903" xr:uid="{714C99C0-D83B-4565-9F9E-667C229C4689}"/>
    <cellStyle name="Millares 2 2 2 3 5 2 2 2 3" xfId="33631" xr:uid="{4C02976B-203E-479D-9894-40ED491BDF7B}"/>
    <cellStyle name="Millares 2 2 2 3 5 2 2 3" xfId="20137" xr:uid="{47412C75-7E4B-4762-8BC9-E2218E7CDBA1}"/>
    <cellStyle name="Millares 2 2 2 3 5 2 2 4" xfId="28996" xr:uid="{1834D973-66EC-40D5-A218-C2064F6AEC8B}"/>
    <cellStyle name="Millares 2 2 2 3 5 2 3" xfId="12981" xr:uid="{C2398549-D62B-45AB-A37A-F13AEF406B7A}"/>
    <cellStyle name="Millares 2 2 2 3 5 2 3 2" xfId="22520" xr:uid="{9615E262-1C54-4453-B0FA-8DCD02D3B36F}"/>
    <cellStyle name="Millares 2 2 2 3 5 2 3 3" xfId="31272" xr:uid="{B9C8B60B-E3F4-4D60-B8EB-A5B67E08AA4C}"/>
    <cellStyle name="Millares 2 2 2 3 5 2 4" xfId="17758" xr:uid="{50C99DBF-8B24-48F1-8E3A-3DAB832EBAB0}"/>
    <cellStyle name="Millares 2 2 2 3 5 2 5" xfId="26801" xr:uid="{BEEC63A1-1524-40C4-A4AA-4A510695A02D}"/>
    <cellStyle name="Millares 2 2 2 3 5 3" xfId="9396" xr:uid="{5458C4AC-2A3F-41D6-8F90-D2D9B521765D}"/>
    <cellStyle name="Millares 2 2 2 3 5 3 2" xfId="14178" xr:uid="{95CDF6DF-2065-4F6E-B740-CD35F97ABB1E}"/>
    <cellStyle name="Millares 2 2 2 3 5 3 2 2" xfId="23712" xr:uid="{BF6FFB72-8600-43B8-B2EB-CC5286A68EC4}"/>
    <cellStyle name="Millares 2 2 2 3 5 3 2 3" xfId="32442" xr:uid="{B1514CEE-C405-4709-A291-673C470C18F7}"/>
    <cellStyle name="Millares 2 2 2 3 5 3 3" xfId="18947" xr:uid="{36204D39-01E5-4924-8BFB-B79BE0D96C00}"/>
    <cellStyle name="Millares 2 2 2 3 5 3 4" xfId="27866" xr:uid="{DBAA8501-A42D-4208-9270-D80CB277F804}"/>
    <cellStyle name="Millares 2 2 2 3 5 4" xfId="11787" xr:uid="{02ADA6E3-1D5C-44D2-BA0F-A55F75C13709}"/>
    <cellStyle name="Millares 2 2 2 3 5 4 2" xfId="21329" xr:uid="{44BCE1C8-D305-4834-903A-B44C43806EBA}"/>
    <cellStyle name="Millares 2 2 2 3 5 4 3" xfId="30143" xr:uid="{0404A176-C4A6-4A1C-B88E-18932178AD0E}"/>
    <cellStyle name="Millares 2 2 2 3 5 5" xfId="16571" xr:uid="{7412D257-BF78-43FE-B127-FE0E105F555A}"/>
    <cellStyle name="Millares 2 2 2 3 5 6" xfId="25895" xr:uid="{C4ED49F3-99CD-42D1-A814-6BFF6617452D}"/>
    <cellStyle name="Millares 2 2 2 3 6" xfId="7606" xr:uid="{DFA1E656-8D2A-485C-9403-45E2EEF5B57C}"/>
    <cellStyle name="Millares 2 2 2 3 6 2" xfId="9990" xr:uid="{343B1EC4-88CA-45ED-86AB-AE5C084BF532}"/>
    <cellStyle name="Millares 2 2 2 3 6 2 2" xfId="14775" xr:uid="{0AE8BB19-C87D-4E5B-8E5D-880ADFFD8E12}"/>
    <cellStyle name="Millares 2 2 2 3 6 2 2 2" xfId="24308" xr:uid="{73294CB1-6785-4225-BB12-2860E4725C4F}"/>
    <cellStyle name="Millares 2 2 2 3 6 2 2 3" xfId="33036" xr:uid="{D876CC92-6081-4BA0-8B07-D84367FFB056}"/>
    <cellStyle name="Millares 2 2 2 3 6 2 3" xfId="19543" xr:uid="{891BA900-3E77-4210-B8F6-E22F666AE2E4}"/>
    <cellStyle name="Millares 2 2 2 3 6 2 4" xfId="28418" xr:uid="{5F7EEE30-52F7-485D-993E-9A9191D08D58}"/>
    <cellStyle name="Millares 2 2 2 3 6 3" xfId="12381" xr:uid="{2E23C124-F019-40AB-91B8-2634536F973B}"/>
    <cellStyle name="Millares 2 2 2 3 6 3 2" xfId="21925" xr:uid="{A501E51B-CFFD-4AD1-B23D-F0BABBA6C864}"/>
    <cellStyle name="Millares 2 2 2 3 6 3 3" xfId="30693" xr:uid="{E3C39C38-34C0-4202-92C9-3D54C4C43B3A}"/>
    <cellStyle name="Millares 2 2 2 3 6 4" xfId="17165" xr:uid="{2FB3C5E3-8C9D-4EA0-AA07-984475BB7F27}"/>
    <cellStyle name="Millares 2 2 2 3 6 5" xfId="26347" xr:uid="{C8AD3C49-DF58-471F-A994-28D3BDF33AA8}"/>
    <cellStyle name="Millares 2 2 2 3 7" xfId="8796" xr:uid="{F4F3CA43-B4C4-4F8B-BAE5-CCCB0DDABDFD}"/>
    <cellStyle name="Millares 2 2 2 3 7 2" xfId="13577" xr:uid="{CB19EB5F-743F-4FF5-875C-DC646BCFF29E}"/>
    <cellStyle name="Millares 2 2 2 3 7 2 2" xfId="23117" xr:uid="{DB1DEFF7-517D-414E-A2D6-17B78C46CF26}"/>
    <cellStyle name="Millares 2 2 2 3 7 2 3" xfId="31855" xr:uid="{6A7638C5-582F-4D13-9EA9-1E82226953D2}"/>
    <cellStyle name="Millares 2 2 2 3 7 3" xfId="18353" xr:uid="{6A619327-D585-4AC9-BCB9-6AB87E8E60FB}"/>
    <cellStyle name="Millares 2 2 2 3 7 4" xfId="27366" xr:uid="{D1813EBB-B812-41A4-816C-305EA5EC1FA2}"/>
    <cellStyle name="Millares 2 2 2 3 8" xfId="11187" xr:uid="{536758EB-2BE9-4078-A49B-B1D511F99BF5}"/>
    <cellStyle name="Millares 2 2 2 3 8 2" xfId="20735" xr:uid="{8BF31196-E6AD-4BBA-98C4-921ADC7E8E15}"/>
    <cellStyle name="Millares 2 2 2 3 8 3" xfId="29591" xr:uid="{E1B0B23D-51DD-4DC9-8D4B-B521AAF81969}"/>
    <cellStyle name="Millares 2 2 2 3 9" xfId="15976" xr:uid="{14B5CADB-E0CD-4E08-B1B2-C26BE510B701}"/>
    <cellStyle name="Millares 2 2 2 4" xfId="3866" xr:uid="{00000000-0005-0000-0000-0000D2000000}"/>
    <cellStyle name="Millares 2 2 2 4 2" xfId="6617" xr:uid="{748F4632-5F4A-48E5-AD71-BB16656470A5}"/>
    <cellStyle name="Millares 2 2 2 4 2 2" xfId="6906" xr:uid="{3224BD6F-B567-4FBD-A558-79905D7B93A0}"/>
    <cellStyle name="Millares 2 2 2 4 2 2 2" xfId="7494" xr:uid="{DB981214-9CE3-4CF2-9764-8BC109C06012}"/>
    <cellStyle name="Millares 2 2 2 4 2 2 2 2" xfId="8683" xr:uid="{DBDBB1C3-AA1A-40BD-8AA2-409ADBF22DAB}"/>
    <cellStyle name="Millares 2 2 2 4 2 2 2 2 2" xfId="11070" xr:uid="{0D0D4688-BD39-450D-9FAA-4095C43BC133}"/>
    <cellStyle name="Millares 2 2 2 4 2 2 2 2 2 2" xfId="15858" xr:uid="{BA897E1A-4AB5-4B66-BCA5-67E3895514E6}"/>
    <cellStyle name="Millares 2 2 2 4 2 2 2 2 2 2 2" xfId="25385" xr:uid="{50ED00F9-51BF-4E22-BA66-FDB453AC2A52}"/>
    <cellStyle name="Millares 2 2 2 4 2 2 2 2 2 2 3" xfId="34113" xr:uid="{F57CFF77-37B2-473D-B717-B6BC54BEFB3A}"/>
    <cellStyle name="Millares 2 2 2 4 2 2 2 2 2 3" xfId="20619" xr:uid="{479A3ED7-0CFB-4BDA-AE86-2B3B8DCBA022}"/>
    <cellStyle name="Millares 2 2 2 4 2 2 2 2 2 4" xfId="29477" xr:uid="{0881D245-6A6D-4895-801A-3289E1EEF114}"/>
    <cellStyle name="Millares 2 2 2 4 2 2 2 2 3" xfId="13461" xr:uid="{1CCCCD5B-25DA-433D-B597-2C1CE8C44DB9}"/>
    <cellStyle name="Millares 2 2 2 4 2 2 2 2 3 2" xfId="23002" xr:uid="{0252825B-7E53-4E29-BCC7-640761CE4696}"/>
    <cellStyle name="Millares 2 2 2 4 2 2 2 2 3 3" xfId="31753" xr:uid="{45C082B7-5A8E-4F78-9FCC-4A51CC490194}"/>
    <cellStyle name="Millares 2 2 2 4 2 2 2 2 4" xfId="18238" xr:uid="{5E4373CA-BB23-4CBA-B485-637F3040C87F}"/>
    <cellStyle name="Millares 2 2 2 4 2 2 2 2 5" xfId="27252" xr:uid="{65E865BA-A9B5-4BF8-AE50-666896CEBC4F}"/>
    <cellStyle name="Millares 2 2 2 4 2 2 2 3" xfId="9876" xr:uid="{B8737C96-C2DE-4D69-984D-1CD8B6458C34}"/>
    <cellStyle name="Millares 2 2 2 4 2 2 2 3 2" xfId="14660" xr:uid="{CA930312-5239-49C0-8F0D-F6A7054B24AF}"/>
    <cellStyle name="Millares 2 2 2 4 2 2 2 3 2 2" xfId="24194" xr:uid="{37FB6FBB-1041-4F78-B876-7499FD1EE543}"/>
    <cellStyle name="Millares 2 2 2 4 2 2 2 3 2 3" xfId="32924" xr:uid="{9FD982B3-D21D-4E93-910C-952964DD538A}"/>
    <cellStyle name="Millares 2 2 2 4 2 2 2 3 3" xfId="19429" xr:uid="{536D783B-E831-4ED6-8DA3-537083B68341}"/>
    <cellStyle name="Millares 2 2 2 4 2 2 2 3 4" xfId="28317" xr:uid="{2227C1E1-5292-40B8-B1B4-26307EFCB97B}"/>
    <cellStyle name="Millares 2 2 2 4 2 2 2 4" xfId="12267" xr:uid="{17A0C95C-14FA-4F65-A2D4-6AED46AB067D}"/>
    <cellStyle name="Millares 2 2 2 4 2 2 2 4 2" xfId="21811" xr:uid="{7269A7A8-3FFB-44CC-8D25-927EA7A8347C}"/>
    <cellStyle name="Millares 2 2 2 4 2 2 2 4 3" xfId="30594" xr:uid="{296276DF-4E53-4E8E-90D5-950C00B89975}"/>
    <cellStyle name="Millares 2 2 2 4 2 2 2 5" xfId="17051" xr:uid="{8CAE3DD0-AF9D-4197-8119-4ACE685A0894}"/>
    <cellStyle name="Millares 2 2 2 4 2 2 2 6" xfId="26248" xr:uid="{4A5EA6A9-1691-4AB9-8D10-6B3840A30D06}"/>
    <cellStyle name="Millares 2 2 2 4 2 2 3" xfId="8091" xr:uid="{C9F01D5F-65F7-4BFE-A503-069ADE87DB52}"/>
    <cellStyle name="Millares 2 2 2 4 2 2 3 2" xfId="10477" xr:uid="{DC141B23-9FD1-4094-987B-95602FD5A4AA}"/>
    <cellStyle name="Millares 2 2 2 4 2 2 3 2 2" xfId="15263" xr:uid="{DDC836E8-4C99-4360-BEC7-55FB30FB6CAE}"/>
    <cellStyle name="Millares 2 2 2 4 2 2 3 2 2 2" xfId="24790" xr:uid="{B269E96A-F826-4CC0-B088-9048441F199C}"/>
    <cellStyle name="Millares 2 2 2 4 2 2 3 2 2 3" xfId="33518" xr:uid="{DABEA557-0BF5-4BDA-8262-95D9A3A03607}"/>
    <cellStyle name="Millares 2 2 2 4 2 2 3 2 3" xfId="20024" xr:uid="{052BB257-07F0-4B77-A35D-D4077B02C14E}"/>
    <cellStyle name="Millares 2 2 2 4 2 2 3 2 4" xfId="28888" xr:uid="{2E392E93-E713-4332-8AE1-64C53E8E2393}"/>
    <cellStyle name="Millares 2 2 2 4 2 2 3 3" xfId="12868" xr:uid="{0C4EBCF6-E89F-465D-9D93-71DDDA8F2457}"/>
    <cellStyle name="Millares 2 2 2 4 2 2 3 3 2" xfId="22407" xr:uid="{C9A78D6A-4339-4859-BE52-6CA76CA01E8A}"/>
    <cellStyle name="Millares 2 2 2 4 2 2 3 3 3" xfId="31164" xr:uid="{F9F1A4DD-0B1C-4A61-AE1E-5CF935271D84}"/>
    <cellStyle name="Millares 2 2 2 4 2 2 3 4" xfId="17645" xr:uid="{774ECDE7-6FF2-4B11-BBBB-8467F3D22399}"/>
    <cellStyle name="Millares 2 2 2 4 2 2 3 5" xfId="26705" xr:uid="{1CC33240-FA63-4A6B-AC86-766F760C49AD}"/>
    <cellStyle name="Millares 2 2 2 4 2 2 4" xfId="9284" xr:uid="{BBF9417E-BF5E-4F09-8367-E3A3BA070865}"/>
    <cellStyle name="Millares 2 2 2 4 2 2 4 2" xfId="14065" xr:uid="{F45FDDCC-C910-45B0-A3A2-76083478BC31}"/>
    <cellStyle name="Millares 2 2 2 4 2 2 4 2 2" xfId="23599" xr:uid="{E02B30B3-FB67-48BF-9C85-AD3E3A0A77B3}"/>
    <cellStyle name="Millares 2 2 2 4 2 2 4 2 3" xfId="32329" xr:uid="{90429459-88D6-49E7-B96F-F4B4389490BA}"/>
    <cellStyle name="Millares 2 2 2 4 2 2 4 3" xfId="18834" xr:uid="{26D553C3-0221-4249-8917-693D200B03B0}"/>
    <cellStyle name="Millares 2 2 2 4 2 2 4 4" xfId="27770" xr:uid="{1170C396-8F4E-466D-9BDB-631F5688AA89}"/>
    <cellStyle name="Millares 2 2 2 4 2 2 5" xfId="11675" xr:uid="{48F180F7-D402-4171-9A82-0519B3792591}"/>
    <cellStyle name="Millares 2 2 2 4 2 2 5 2" xfId="21216" xr:uid="{458E6F22-6EDD-41C2-B7EC-77649B640508}"/>
    <cellStyle name="Millares 2 2 2 4 2 2 5 3" xfId="30046" xr:uid="{3674B05B-AE88-4954-AB8D-84305B1A06BD}"/>
    <cellStyle name="Millares 2 2 2 4 2 2 6" xfId="16458" xr:uid="{E013CAA3-2EF2-48D9-A533-5F72C09F90CA}"/>
    <cellStyle name="Millares 2 2 2 4 2 2 7" xfId="25816" xr:uid="{3577D536-0D86-4EB5-890C-6D4E0F7B51C2}"/>
    <cellStyle name="Millares 2 2 2 4 2 3" xfId="7198" xr:uid="{66F6C117-24BD-42AB-A9BC-A838B0C24F77}"/>
    <cellStyle name="Millares 2 2 2 4 2 3 2" xfId="8387" xr:uid="{F509AD33-9384-4365-A47A-B3AD42D8C477}"/>
    <cellStyle name="Millares 2 2 2 4 2 3 2 2" xfId="10774" xr:uid="{C26569D2-4B59-4DFD-AF57-695A0140EFA6}"/>
    <cellStyle name="Millares 2 2 2 4 2 3 2 2 2" xfId="15561" xr:uid="{A00A4DB4-682A-4586-9597-B24A7A14D7E0}"/>
    <cellStyle name="Millares 2 2 2 4 2 3 2 2 2 2" xfId="25088" xr:uid="{3B3F7734-7786-4F92-BE14-3E4786D3CC30}"/>
    <cellStyle name="Millares 2 2 2 4 2 3 2 2 2 3" xfId="33816" xr:uid="{B77E0E99-EF53-4641-A345-D0FCA092E85C}"/>
    <cellStyle name="Millares 2 2 2 4 2 3 2 2 3" xfId="20322" xr:uid="{E3659A85-01BC-45B1-BCFF-EEE9728E98E9}"/>
    <cellStyle name="Millares 2 2 2 4 2 3 2 2 4" xfId="29180" xr:uid="{08F21225-4FF6-41E8-B142-99894A923D41}"/>
    <cellStyle name="Millares 2 2 2 4 2 3 2 3" xfId="13165" xr:uid="{E828B047-A234-45BC-9EAA-83CE0B68B423}"/>
    <cellStyle name="Millares 2 2 2 4 2 3 2 3 2" xfId="22705" xr:uid="{09322727-C319-41EE-A291-262B6F316DEA}"/>
    <cellStyle name="Millares 2 2 2 4 2 3 2 3 3" xfId="31456" xr:uid="{DF2AF4E8-9B80-40E3-8E51-3168A0A534AD}"/>
    <cellStyle name="Millares 2 2 2 4 2 3 2 4" xfId="17942" xr:uid="{3E93E568-2A78-4CAA-ACDB-97B32EC3B124}"/>
    <cellStyle name="Millares 2 2 2 4 2 3 2 5" xfId="26975" xr:uid="{DBCF873F-BA64-41A1-B5B2-0F2642989E9A}"/>
    <cellStyle name="Millares 2 2 2 4 2 3 3" xfId="9580" xr:uid="{4D6022DD-10FB-4CE0-8073-2DCAE464AA1F}"/>
    <cellStyle name="Millares 2 2 2 4 2 3 3 2" xfId="14363" xr:uid="{6BD45380-E8BC-462B-B88E-6A9F75910EC4}"/>
    <cellStyle name="Millares 2 2 2 4 2 3 3 2 2" xfId="23897" xr:uid="{B218D0ED-F337-4A42-A5B5-22627552BB63}"/>
    <cellStyle name="Millares 2 2 2 4 2 3 3 2 3" xfId="32627" xr:uid="{EA4957D0-7816-4428-9013-1C386B7CBF3C}"/>
    <cellStyle name="Millares 2 2 2 4 2 3 3 3" xfId="19132" xr:uid="{F8BCE649-9AA5-4AF9-8A26-9220BE5E0F18}"/>
    <cellStyle name="Millares 2 2 2 4 2 3 3 4" xfId="28040" xr:uid="{77A91733-9AEE-49FE-89EA-F31900D79DB4}"/>
    <cellStyle name="Millares 2 2 2 4 2 3 4" xfId="11971" xr:uid="{986E99EE-5484-4D78-B747-3E045AC73AEB}"/>
    <cellStyle name="Millares 2 2 2 4 2 3 4 2" xfId="21514" xr:uid="{448E295F-F84E-41D9-A568-C5F42273F29E}"/>
    <cellStyle name="Millares 2 2 2 4 2 3 4 3" xfId="30317" xr:uid="{5D46BE46-35E1-4DCD-B59A-E6D200E13834}"/>
    <cellStyle name="Millares 2 2 2 4 2 3 5" xfId="16755" xr:uid="{ABE13FE5-A18C-4E4B-ABC7-15742A01309D}"/>
    <cellStyle name="Millares 2 2 2 4 2 3 6" xfId="26019" xr:uid="{F993E7FE-DD1E-42C2-8665-0A1CD15689F2}"/>
    <cellStyle name="Millares 2 2 2 4 2 4" xfId="7794" xr:uid="{7CD251B1-9392-469A-BFAF-23A40BEFBB71}"/>
    <cellStyle name="Millares 2 2 2 4 2 4 2" xfId="10180" xr:uid="{B9B606B9-06AA-4327-A390-99D6E7EC0286}"/>
    <cellStyle name="Millares 2 2 2 4 2 4 2 2" xfId="14965" xr:uid="{B18614FF-7352-4CE7-948A-9A374B9E8907}"/>
    <cellStyle name="Millares 2 2 2 4 2 4 2 2 2" xfId="24493" xr:uid="{08DA9F15-ED5B-4266-806F-F294B63C258E}"/>
    <cellStyle name="Millares 2 2 2 4 2 4 2 2 3" xfId="33221" xr:uid="{31166259-8093-4CC9-B7DC-A61AE85B3D57}"/>
    <cellStyle name="Millares 2 2 2 4 2 4 2 3" xfId="19727" xr:uid="{D5A7F1C0-03FF-425B-92F8-D14F862DA67D}"/>
    <cellStyle name="Millares 2 2 2 4 2 4 2 4" xfId="28591" xr:uid="{EAE75CC7-509A-4121-9EEF-465052905878}"/>
    <cellStyle name="Millares 2 2 2 4 2 4 3" xfId="12571" xr:uid="{8D32AF0B-0FDE-4B41-91A7-69D4FF22A680}"/>
    <cellStyle name="Millares 2 2 2 4 2 4 3 2" xfId="22110" xr:uid="{79F2D2A3-5DF4-45A1-8468-ADB49D794378}"/>
    <cellStyle name="Millares 2 2 2 4 2 4 3 3" xfId="30867" xr:uid="{DFEE4579-D531-40BE-AAA1-5183A27E6344}"/>
    <cellStyle name="Millares 2 2 2 4 2 4 4" xfId="17349" xr:uid="{58E9A7AB-53B5-422A-A012-10BFE8012A3C}"/>
    <cellStyle name="Millares 2 2 2 4 2 4 5" xfId="26476" xr:uid="{454DCCE0-8A93-4491-A3D5-084D2C79F005}"/>
    <cellStyle name="Millares 2 2 2 4 2 5" xfId="8986" xr:uid="{2AA2A9F0-F488-44AB-9A74-EFC6F04CDEFD}"/>
    <cellStyle name="Millares 2 2 2 4 2 5 2" xfId="13767" xr:uid="{ADA0627F-0718-48FF-8B89-D6D87CCD512D}"/>
    <cellStyle name="Millares 2 2 2 4 2 5 2 2" xfId="23302" xr:uid="{6B922CD0-CF98-4B99-A9E2-A10036A70FDB}"/>
    <cellStyle name="Millares 2 2 2 4 2 5 2 3" xfId="32033" xr:uid="{546C43F4-B7AB-4BB6-B31B-E7334485D043}"/>
    <cellStyle name="Millares 2 2 2 4 2 5 3" xfId="18537" xr:uid="{4BA67D28-59D4-4104-9012-8BCE1AE21C59}"/>
    <cellStyle name="Millares 2 2 2 4 2 5 4" xfId="27525" xr:uid="{CE6B6382-7CED-4E1A-8FBB-560FB93EC7BA}"/>
    <cellStyle name="Millares 2 2 2 4 2 6" xfId="11378" xr:uid="{5A5D835A-4AD4-4A82-B576-F6AB1B5DC683}"/>
    <cellStyle name="Millares 2 2 2 4 2 6 2" xfId="20920" xr:uid="{B4851432-1702-45A1-8D46-337552F56ACA}"/>
    <cellStyle name="Millares 2 2 2 4 2 6 3" xfId="29770" xr:uid="{6998C059-16CD-4261-B3B9-EF3FBC8D6830}"/>
    <cellStyle name="Millares 2 2 2 4 2 7" xfId="16161" xr:uid="{A7713E1B-F20A-4763-B8F7-5DB4D2C8381E}"/>
    <cellStyle name="Millares 2 2 2 4 2 8" xfId="25621" xr:uid="{C9FB0C26-2308-4E9D-9E96-8EE8192A7CF4}"/>
    <cellStyle name="Millares 2 2 2 4 3" xfId="6760" xr:uid="{5A281F1E-CEF9-4048-8209-97365A704952}"/>
    <cellStyle name="Millares 2 2 2 4 3 2" xfId="7346" xr:uid="{951FF57E-746F-4C6A-8649-C823488CA78B}"/>
    <cellStyle name="Millares 2 2 2 4 3 2 2" xfId="8535" xr:uid="{E9746305-3AC3-4E65-A11E-982DCF9181BC}"/>
    <cellStyle name="Millares 2 2 2 4 3 2 2 2" xfId="10922" xr:uid="{D11466C2-1186-4AEC-BB98-8A6C288AFC64}"/>
    <cellStyle name="Millares 2 2 2 4 3 2 2 2 2" xfId="15710" xr:uid="{22BF9854-0CE5-4FD1-8076-B512BF2773CF}"/>
    <cellStyle name="Millares 2 2 2 4 3 2 2 2 2 2" xfId="25237" xr:uid="{5BEB8F2C-485E-4F65-B83D-EB6D7F89B0FE}"/>
    <cellStyle name="Millares 2 2 2 4 3 2 2 2 2 3" xfId="33965" xr:uid="{E62E1830-DE60-4541-B0A3-016CE2E525F4}"/>
    <cellStyle name="Millares 2 2 2 4 3 2 2 2 3" xfId="20471" xr:uid="{E7C6D242-3EE6-4510-874C-09E2A44C91F7}"/>
    <cellStyle name="Millares 2 2 2 4 3 2 2 2 4" xfId="29329" xr:uid="{937183F9-96E7-436C-A537-4D9601056540}"/>
    <cellStyle name="Millares 2 2 2 4 3 2 2 3" xfId="13313" xr:uid="{C063CE70-64FA-4BAA-B943-0B350A8817A9}"/>
    <cellStyle name="Millares 2 2 2 4 3 2 2 3 2" xfId="22854" xr:uid="{16EE565B-DEEB-4931-9D53-CD8D29157B28}"/>
    <cellStyle name="Millares 2 2 2 4 3 2 2 3 3" xfId="31605" xr:uid="{6DBD6F7C-ABE2-4846-B749-1ED9585E48BF}"/>
    <cellStyle name="Millares 2 2 2 4 3 2 2 4" xfId="18090" xr:uid="{3626518D-C43C-415F-8BDC-6A63D0C0BC1E}"/>
    <cellStyle name="Millares 2 2 2 4 3 2 2 5" xfId="27106" xr:uid="{65509F27-E4AC-4534-937A-9FF9615F0B5D}"/>
    <cellStyle name="Millares 2 2 2 4 3 2 3" xfId="9728" xr:uid="{4AE10A43-C0E5-4551-9826-054E4E6A0689}"/>
    <cellStyle name="Millares 2 2 2 4 3 2 3 2" xfId="14512" xr:uid="{366D9A11-709A-4DFA-82D1-36E2D24A2A27}"/>
    <cellStyle name="Millares 2 2 2 4 3 2 3 2 2" xfId="24046" xr:uid="{751232E8-9F34-44A4-94C1-E5A885BC4392}"/>
    <cellStyle name="Millares 2 2 2 4 3 2 3 2 3" xfId="32776" xr:uid="{55DE1A9C-B813-4551-AE5C-EA6ED6D8CC2A}"/>
    <cellStyle name="Millares 2 2 2 4 3 2 3 3" xfId="19281" xr:uid="{9D645B5D-1CEC-4BF9-990F-5E8706D46F05}"/>
    <cellStyle name="Millares 2 2 2 4 3 2 3 4" xfId="28171" xr:uid="{8DA2CEFF-6647-431E-A576-428B1736F288}"/>
    <cellStyle name="Millares 2 2 2 4 3 2 4" xfId="12119" xr:uid="{9905A9BE-C443-4680-A10D-71C0DD770E71}"/>
    <cellStyle name="Millares 2 2 2 4 3 2 4 2" xfId="21663" xr:uid="{2BA22047-3417-4F1F-BD0B-284970E36453}"/>
    <cellStyle name="Millares 2 2 2 4 3 2 4 3" xfId="30448" xr:uid="{671279D6-B6A9-47E4-819B-A7B8468D31C0}"/>
    <cellStyle name="Millares 2 2 2 4 3 2 5" xfId="16903" xr:uid="{945CAD6D-2385-4B87-9D8F-877D5D1B2E42}"/>
    <cellStyle name="Millares 2 2 2 4 3 2 6" xfId="26123" xr:uid="{B4454757-330F-43E2-B100-3348BE39197E}"/>
    <cellStyle name="Millares 2 2 2 4 3 3" xfId="7943" xr:uid="{A281B7AE-119A-4CDE-A902-458F8FDEB407}"/>
    <cellStyle name="Millares 2 2 2 4 3 3 2" xfId="10329" xr:uid="{FFD1638A-31A0-42F9-ACA7-2AD220A8DC18}"/>
    <cellStyle name="Millares 2 2 2 4 3 3 2 2" xfId="15115" xr:uid="{10EEBA30-BB76-4DDD-8590-0A241E7DAC56}"/>
    <cellStyle name="Millares 2 2 2 4 3 3 2 2 2" xfId="24642" xr:uid="{F8C548BE-4928-45CB-8A67-6D2017D4E4CA}"/>
    <cellStyle name="Millares 2 2 2 4 3 3 2 2 3" xfId="33370" xr:uid="{034C7A6A-57C5-4C98-9F9B-17DB910BA1FB}"/>
    <cellStyle name="Millares 2 2 2 4 3 3 2 3" xfId="19876" xr:uid="{D01E289D-8712-493D-B4B6-ECBE93A0E116}"/>
    <cellStyle name="Millares 2 2 2 4 3 3 2 4" xfId="28740" xr:uid="{F0FDA3DA-54E9-4895-94AF-93973B6A3228}"/>
    <cellStyle name="Millares 2 2 2 4 3 3 3" xfId="12720" xr:uid="{D04D678F-54DA-4DA7-9F2A-5F1FD5164E65}"/>
    <cellStyle name="Millares 2 2 2 4 3 3 3 2" xfId="22259" xr:uid="{51F1A587-DE93-46EB-9C5A-4DD4B4BDDBE9}"/>
    <cellStyle name="Millares 2 2 2 4 3 3 3 3" xfId="31016" xr:uid="{559A5938-0070-4539-9B78-1D48EFB4A8DE}"/>
    <cellStyle name="Millares 2 2 2 4 3 3 4" xfId="17497" xr:uid="{980E90F1-B695-4EB9-95A0-F9107B83AE91}"/>
    <cellStyle name="Millares 2 2 2 4 3 3 5" xfId="26580" xr:uid="{072B7CE8-59EC-4709-A007-A6C6F92D882A}"/>
    <cellStyle name="Millares 2 2 2 4 3 4" xfId="9136" xr:uid="{933CC25B-B771-47FB-820A-F6F50EC47062}"/>
    <cellStyle name="Millares 2 2 2 4 3 4 2" xfId="13917" xr:uid="{33DA48F9-74F5-4CE2-99A2-4DAFB55748CA}"/>
    <cellStyle name="Millares 2 2 2 4 3 4 2 2" xfId="23451" xr:uid="{5EC09453-3366-4FBC-88EA-1E6B3C38FCB6}"/>
    <cellStyle name="Millares 2 2 2 4 3 4 2 3" xfId="32181" xr:uid="{26248A4C-FD46-4BB3-9399-4AFFB6F0715A}"/>
    <cellStyle name="Millares 2 2 2 4 3 4 3" xfId="18686" xr:uid="{BAFBF2CD-CBB6-457E-ACB5-870E399EFBBD}"/>
    <cellStyle name="Millares 2 2 2 4 3 4 4" xfId="27645" xr:uid="{494DFF50-0F88-4234-B4B8-9B987599DF61}"/>
    <cellStyle name="Millares 2 2 2 4 3 5" xfId="11527" xr:uid="{2581055C-EF35-4348-8CBF-08D04B2CB085}"/>
    <cellStyle name="Millares 2 2 2 4 3 5 2" xfId="21068" xr:uid="{AC425C11-8E67-441F-A7EB-2663D290A88E}"/>
    <cellStyle name="Millares 2 2 2 4 3 5 3" xfId="29900" xr:uid="{450511A1-7574-4584-99E0-4721209F0189}"/>
    <cellStyle name="Millares 2 2 2 4 3 6" xfId="16310" xr:uid="{269A1F52-C53F-46AA-A12B-13D6423C56B2}"/>
    <cellStyle name="Millares 2 2 2 4 3 7" xfId="25716" xr:uid="{638E3FBF-8DAF-4385-A02C-05228AB03E95}"/>
    <cellStyle name="Millares 2 2 2 4 4" xfId="7053" xr:uid="{2167A986-E76F-412E-A053-E47510C3FEED}"/>
    <cellStyle name="Millares 2 2 2 4 4 2" xfId="8240" xr:uid="{C5710C7D-7E29-4E19-83D7-EC5B12270642}"/>
    <cellStyle name="Millares 2 2 2 4 4 2 2" xfId="10627" xr:uid="{63174F39-26C8-4A8E-BF8A-896AC7010684}"/>
    <cellStyle name="Millares 2 2 2 4 4 2 2 2" xfId="15413" xr:uid="{75DFA031-F1E8-42D6-A640-2E9AAF86CFE7}"/>
    <cellStyle name="Millares 2 2 2 4 4 2 2 2 2" xfId="24940" xr:uid="{966FACF5-4286-4C3C-9EB2-1BA1556AF833}"/>
    <cellStyle name="Millares 2 2 2 4 4 2 2 2 3" xfId="33668" xr:uid="{30F3C4E4-22BD-4233-9C9E-BCAE87B73565}"/>
    <cellStyle name="Millares 2 2 2 4 4 2 2 3" xfId="20174" xr:uid="{43A124E1-F337-4C88-A061-852C04240219}"/>
    <cellStyle name="Millares 2 2 2 4 4 2 2 4" xfId="29032" xr:uid="{3855CE09-EDF3-4BA4-9E09-380F3DF837F4}"/>
    <cellStyle name="Millares 2 2 2 4 4 2 3" xfId="13018" xr:uid="{E18D1693-3784-4B18-A5DA-13BF64A61308}"/>
    <cellStyle name="Millares 2 2 2 4 4 2 3 2" xfId="22557" xr:uid="{E0DEF8DB-CF13-4586-A696-34360FB5B2E6}"/>
    <cellStyle name="Millares 2 2 2 4 4 2 3 3" xfId="31308" xr:uid="{822CA4FB-006D-4DDB-93BF-DFC0832C682C}"/>
    <cellStyle name="Millares 2 2 2 4 4 2 4" xfId="17795" xr:uid="{8D8D3F86-EE18-4659-8A17-032A31BF49A4}"/>
    <cellStyle name="Millares 2 2 2 4 4 2 5" xfId="26828" xr:uid="{27B30519-6562-4D00-9A03-76524B4BF961}"/>
    <cellStyle name="Millares 2 2 2 4 4 3" xfId="9433" xr:uid="{887B089E-5DF8-4234-BF6C-E4DFF46CA3FA}"/>
    <cellStyle name="Millares 2 2 2 4 4 3 2" xfId="14215" xr:uid="{519F358C-70A1-4B46-B3D1-1CD5E149ECCB}"/>
    <cellStyle name="Millares 2 2 2 4 4 3 2 2" xfId="23749" xr:uid="{14AEE2FB-0BD5-41D1-B297-2618D70C823D}"/>
    <cellStyle name="Millares 2 2 2 4 4 3 2 3" xfId="32479" xr:uid="{B5C7CBF8-1DA1-4809-B598-58E0FB1F529C}"/>
    <cellStyle name="Millares 2 2 2 4 4 3 3" xfId="18984" xr:uid="{E560784B-771F-4C29-BEB0-C0D6CB301BC8}"/>
    <cellStyle name="Millares 2 2 2 4 4 3 4" xfId="27893" xr:uid="{DC1B17E1-C46D-4FD0-9D28-CFBBE22EEF05}"/>
    <cellStyle name="Millares 2 2 2 4 4 4" xfId="11824" xr:uid="{9513C3F3-CA01-4B79-A17F-2414C607B3CE}"/>
    <cellStyle name="Millares 2 2 2 4 4 4 2" xfId="21366" xr:uid="{39BDE6DE-548D-4BDA-9F30-2C4F04867A5C}"/>
    <cellStyle name="Millares 2 2 2 4 4 4 3" xfId="30170" xr:uid="{129322B0-0105-482E-81E9-A67DC518BA06}"/>
    <cellStyle name="Millares 2 2 2 4 4 5" xfId="16608" xr:uid="{C845FA32-239E-428D-B15A-C75B59488C1C}"/>
    <cellStyle name="Millares 2 2 2 4 4 6" xfId="25918" xr:uid="{E297D0A3-997D-4672-96B2-14A3D4DF1AE9}"/>
    <cellStyle name="Millares 2 2 2 4 5" xfId="7645" xr:uid="{F6AFE970-91C1-4B94-B7EA-BE7CC3B42D80}"/>
    <cellStyle name="Millares 2 2 2 4 5 2" xfId="10029" xr:uid="{5884CA76-172C-48B3-8D5F-166A29571940}"/>
    <cellStyle name="Millares 2 2 2 4 5 2 2" xfId="14814" xr:uid="{66166065-75FD-4D86-867F-4E7A4C366575}"/>
    <cellStyle name="Millares 2 2 2 4 5 2 2 2" xfId="24345" xr:uid="{D078A410-5A98-45D0-8A7D-4AD48DF72496}"/>
    <cellStyle name="Millares 2 2 2 4 5 2 2 3" xfId="33073" xr:uid="{9DAE6038-F9E8-4517-9960-023ED38C75CA}"/>
    <cellStyle name="Millares 2 2 2 4 5 2 3" xfId="19580" xr:uid="{88731D60-AF91-4460-95EB-1B4892F89C23}"/>
    <cellStyle name="Millares 2 2 2 4 5 2 4" xfId="28445" xr:uid="{F39A1F50-331D-487E-99DA-2443739EB3D9}"/>
    <cellStyle name="Millares 2 2 2 4 5 3" xfId="12420" xr:uid="{4C4E3D76-EC5A-4103-AAC8-6B05E24DEC7C}"/>
    <cellStyle name="Millares 2 2 2 4 5 3 2" xfId="21962" xr:uid="{F8578B4D-989D-4739-AB62-0B3597FE3BB9}"/>
    <cellStyle name="Millares 2 2 2 4 5 3 3" xfId="30720" xr:uid="{328A4AD2-FC43-4895-9361-45A17EE0F068}"/>
    <cellStyle name="Millares 2 2 2 4 5 4" xfId="17202" xr:uid="{540067D9-D548-445C-9709-089B6CD66F9F}"/>
    <cellStyle name="Millares 2 2 2 4 5 5" xfId="26373" xr:uid="{42EEBF0A-019B-4DFD-A4FA-D5288A3B223B}"/>
    <cellStyle name="Millares 2 2 2 4 6" xfId="8835" xr:uid="{A68B3E65-FCBB-4730-A18E-97C640E4631E}"/>
    <cellStyle name="Millares 2 2 2 4 6 2" xfId="13616" xr:uid="{6A66BBDF-3928-4CAC-B3B9-9D5AB9AE7ADB}"/>
    <cellStyle name="Millares 2 2 2 4 6 2 2" xfId="23154" xr:uid="{F24351BB-D4B8-40CC-A5F9-F4E1D3006B26}"/>
    <cellStyle name="Millares 2 2 2 4 6 2 3" xfId="31886" xr:uid="{345D1998-7BFA-4CEC-9D4D-CBC30DBDD5AF}"/>
    <cellStyle name="Millares 2 2 2 4 6 3" xfId="18390" xr:uid="{1DFCFAAF-3411-4B74-B060-606C13E02EAB}"/>
    <cellStyle name="Millares 2 2 2 4 6 4" xfId="27399" xr:uid="{253C31BA-7C84-413F-88CF-755B603F750E}"/>
    <cellStyle name="Millares 2 2 2 4 7" xfId="11226" xr:uid="{F5C8876A-8443-4E87-AE83-46A44C5A0F2A}"/>
    <cellStyle name="Millares 2 2 2 4 7 2" xfId="20772" xr:uid="{37F56DBC-C2CA-4FF5-9CE8-7B886C77B0C1}"/>
    <cellStyle name="Millares 2 2 2 4 7 3" xfId="29622" xr:uid="{C52BBFF7-4C6A-4550-8FCA-EDF76D7D7488}"/>
    <cellStyle name="Millares 2 2 2 4 8" xfId="16013" xr:uid="{AB079F8D-A2BF-4A1D-83DD-6D623A259CC9}"/>
    <cellStyle name="Millares 2 2 2 4 9" xfId="25522" xr:uid="{74343BCC-6DF2-42E5-88DE-3033C9E71856}"/>
    <cellStyle name="Millares 2 2 2 5" xfId="5372" xr:uid="{00000000-0005-0000-0000-0000D3000000}"/>
    <cellStyle name="Millares 2 2 2 5 2" xfId="6833" xr:uid="{43DC28FF-D645-4CE5-9352-9FD2A7DF6FD0}"/>
    <cellStyle name="Millares 2 2 2 5 2 2" xfId="7421" xr:uid="{2AABB31D-224F-4B2E-BDD5-6A2A242BB802}"/>
    <cellStyle name="Millares 2 2 2 5 2 2 2" xfId="8610" xr:uid="{500738C5-AC5E-4EDD-8C85-67A2C00B89B6}"/>
    <cellStyle name="Millares 2 2 2 5 2 2 2 2" xfId="10997" xr:uid="{76BFB0B9-75E4-440C-9E91-15DA4530A103}"/>
    <cellStyle name="Millares 2 2 2 5 2 2 2 2 2" xfId="15785" xr:uid="{95843AFE-0659-4543-B1E9-DDC52D3C93F9}"/>
    <cellStyle name="Millares 2 2 2 5 2 2 2 2 2 2" xfId="25312" xr:uid="{80B7CCE2-20B0-42D2-B638-86981D9B22A7}"/>
    <cellStyle name="Millares 2 2 2 5 2 2 2 2 2 3" xfId="34040" xr:uid="{7B30BF18-8645-4465-9722-55E1E9E60E0B}"/>
    <cellStyle name="Millares 2 2 2 5 2 2 2 2 3" xfId="20546" xr:uid="{ED50B757-5B4D-4CE6-8493-AB27FC066B10}"/>
    <cellStyle name="Millares 2 2 2 5 2 2 2 2 4" xfId="29404" xr:uid="{F4685067-4908-4894-88C2-C112528E46D9}"/>
    <cellStyle name="Millares 2 2 2 5 2 2 2 3" xfId="13388" xr:uid="{C3494806-90B9-4F6B-8EFE-5B054EC57D62}"/>
    <cellStyle name="Millares 2 2 2 5 2 2 2 3 2" xfId="22929" xr:uid="{EB29D65E-3D8B-40D2-B304-9919CDCAAE22}"/>
    <cellStyle name="Millares 2 2 2 5 2 2 2 3 3" xfId="31680" xr:uid="{65714FDF-2AE1-4961-8C2E-AFCEE2B73447}"/>
    <cellStyle name="Millares 2 2 2 5 2 2 2 4" xfId="18165" xr:uid="{92F385AD-1F11-4E60-89E4-215E43CBFC8F}"/>
    <cellStyle name="Millares 2 2 2 5 2 2 2 5" xfId="27179" xr:uid="{BF1F531D-FF96-4DEE-B46B-0F484F9DED09}"/>
    <cellStyle name="Millares 2 2 2 5 2 2 3" xfId="9803" xr:uid="{D0A45356-0799-4934-8FA5-7ECECDBC4F05}"/>
    <cellStyle name="Millares 2 2 2 5 2 2 3 2" xfId="14587" xr:uid="{7132F76F-A70B-4892-A018-C973E5689D25}"/>
    <cellStyle name="Millares 2 2 2 5 2 2 3 2 2" xfId="24121" xr:uid="{6A97C510-A415-4C52-A3C0-E478336686AC}"/>
    <cellStyle name="Millares 2 2 2 5 2 2 3 2 3" xfId="32851" xr:uid="{E51BA37E-E411-4527-8851-A3802529441D}"/>
    <cellStyle name="Millares 2 2 2 5 2 2 3 3" xfId="19356" xr:uid="{5F7A30D7-6EF0-4A9D-A000-8AAC5E120F00}"/>
    <cellStyle name="Millares 2 2 2 5 2 2 3 4" xfId="28244" xr:uid="{F0FD4556-7A08-4139-B9A3-C1394F0CB8D6}"/>
    <cellStyle name="Millares 2 2 2 5 2 2 4" xfId="12194" xr:uid="{2CD72DB5-4A23-4EAB-B5F2-9751E4835A0F}"/>
    <cellStyle name="Millares 2 2 2 5 2 2 4 2" xfId="21738" xr:uid="{1666901D-C7A8-4B71-99ED-13EB3F8E458E}"/>
    <cellStyle name="Millares 2 2 2 5 2 2 4 3" xfId="30521" xr:uid="{57FEED76-BDDE-4D18-9FE0-43C68C949932}"/>
    <cellStyle name="Millares 2 2 2 5 2 2 5" xfId="16978" xr:uid="{2FB2E7B6-985F-4070-BC5B-A97BFEFA0B84}"/>
    <cellStyle name="Millares 2 2 2 5 2 2 6" xfId="26191" xr:uid="{2C43F729-350E-4B17-8194-556F253F95C4}"/>
    <cellStyle name="Millares 2 2 2 5 2 3" xfId="8018" xr:uid="{3F0A835C-B08A-4EC6-938C-0C35A6A7205B}"/>
    <cellStyle name="Millares 2 2 2 5 2 3 2" xfId="10404" xr:uid="{72B35844-39C7-433C-A89F-9EFB412469BF}"/>
    <cellStyle name="Millares 2 2 2 5 2 3 2 2" xfId="15190" xr:uid="{43E2E016-CF8C-463B-AE80-E2E7F1D1E8B7}"/>
    <cellStyle name="Millares 2 2 2 5 2 3 2 2 2" xfId="24717" xr:uid="{B3EB95E4-7C2F-4405-B7FB-AE93DA9EC444}"/>
    <cellStyle name="Millares 2 2 2 5 2 3 2 2 3" xfId="33445" xr:uid="{4946CECE-3E0F-44BF-AFC7-3EE122B54A9D}"/>
    <cellStyle name="Millares 2 2 2 5 2 3 2 3" xfId="19951" xr:uid="{850A98D0-B3D9-4CE2-91B4-4D84EE89EC15}"/>
    <cellStyle name="Millares 2 2 2 5 2 3 2 4" xfId="28815" xr:uid="{5E1E968D-AE28-41B7-B2A3-27349A429D86}"/>
    <cellStyle name="Millares 2 2 2 5 2 3 3" xfId="12795" xr:uid="{E177D6DB-5461-46F7-8A39-76B7161D7BF4}"/>
    <cellStyle name="Millares 2 2 2 5 2 3 3 2" xfId="22334" xr:uid="{858C6A1C-7E9E-4B83-9C40-8F535036C3CE}"/>
    <cellStyle name="Millares 2 2 2 5 2 3 3 3" xfId="31091" xr:uid="{05844231-CFCE-4F38-AD34-BA062B6B9895}"/>
    <cellStyle name="Millares 2 2 2 5 2 3 4" xfId="17572" xr:uid="{FBFDE2D8-935D-44C3-BB5C-D05AB5805EB8}"/>
    <cellStyle name="Millares 2 2 2 5 2 3 5" xfId="26648" xr:uid="{9C1E88B2-0A49-406D-AFD3-8B9E0C1F2822}"/>
    <cellStyle name="Millares 2 2 2 5 2 4" xfId="9211" xr:uid="{3DFB3281-7FD8-4AEE-92F7-8AA80200FA16}"/>
    <cellStyle name="Millares 2 2 2 5 2 4 2" xfId="13992" xr:uid="{4299863C-1134-4643-8177-16C769587128}"/>
    <cellStyle name="Millares 2 2 2 5 2 4 2 2" xfId="23526" xr:uid="{20896686-312F-49FB-BBF7-BE9E6B7A9F0E}"/>
    <cellStyle name="Millares 2 2 2 5 2 4 2 3" xfId="32256" xr:uid="{5511A82A-187C-4545-90F0-6D477DE1D258}"/>
    <cellStyle name="Millares 2 2 2 5 2 4 3" xfId="18761" xr:uid="{56D5D8FF-65DB-43F5-A11E-5282B6CF9A88}"/>
    <cellStyle name="Millares 2 2 2 5 2 4 4" xfId="27713" xr:uid="{71AA7E95-1A78-40CB-9F81-92685A0AE9C8}"/>
    <cellStyle name="Millares 2 2 2 5 2 5" xfId="11602" xr:uid="{0DCB1497-9AB8-4D54-A816-70C1B7F4FF63}"/>
    <cellStyle name="Millares 2 2 2 5 2 5 2" xfId="21143" xr:uid="{865374AF-EB70-4C0E-818C-234EC5C1BE3C}"/>
    <cellStyle name="Millares 2 2 2 5 2 5 3" xfId="29973" xr:uid="{C6180DE7-0CD6-473B-909B-C2F6A945ABA9}"/>
    <cellStyle name="Millares 2 2 2 5 2 6" xfId="16385" xr:uid="{FE55FEF2-EF4D-4077-BA3E-3E7CF0A29C8D}"/>
    <cellStyle name="Millares 2 2 2 5 2 7" xfId="25765" xr:uid="{10A5ACB8-C4A7-4ECC-90BD-097031F082ED}"/>
    <cellStyle name="Millares 2 2 2 5 3" xfId="7125" xr:uid="{E83C9356-F694-42ED-BCF4-1E2B2BBCB6C2}"/>
    <cellStyle name="Millares 2 2 2 5 3 2" xfId="8314" xr:uid="{D4047373-F381-44DE-A121-6AC324DE72D9}"/>
    <cellStyle name="Millares 2 2 2 5 3 2 2" xfId="10701" xr:uid="{CC074534-9892-43B5-AB74-8DB4FC5FDF96}"/>
    <cellStyle name="Millares 2 2 2 5 3 2 2 2" xfId="15488" xr:uid="{81E91380-3A87-4851-B5B8-AF640D594056}"/>
    <cellStyle name="Millares 2 2 2 5 3 2 2 2 2" xfId="25015" xr:uid="{4D10280F-ED19-4C21-A321-21CE60388482}"/>
    <cellStyle name="Millares 2 2 2 5 3 2 2 2 3" xfId="33743" xr:uid="{BB5B6E19-FCCB-40C7-B6F6-902AAF724FC4}"/>
    <cellStyle name="Millares 2 2 2 5 3 2 2 3" xfId="20249" xr:uid="{32E86DB4-F38E-48C4-A237-39847F10AD3C}"/>
    <cellStyle name="Millares 2 2 2 5 3 2 2 4" xfId="29107" xr:uid="{26778A84-C448-4903-9346-EB8004543B56}"/>
    <cellStyle name="Millares 2 2 2 5 3 2 3" xfId="13092" xr:uid="{84BE1499-9D6E-4628-BBDE-2600FF254CFE}"/>
    <cellStyle name="Millares 2 2 2 5 3 2 3 2" xfId="22632" xr:uid="{C1103B6A-7DE7-4D8E-B41A-BC0F55B2055C}"/>
    <cellStyle name="Millares 2 2 2 5 3 2 3 3" xfId="31383" xr:uid="{DA250BB2-406E-4EFB-A844-02721F2E0EF2}"/>
    <cellStyle name="Millares 2 2 2 5 3 2 4" xfId="17869" xr:uid="{613D9190-5441-48A5-9A51-BEC452330D90}"/>
    <cellStyle name="Millares 2 2 2 5 3 2 5" xfId="26902" xr:uid="{CCA858B6-6559-4F65-A89F-EE705BA1CBB8}"/>
    <cellStyle name="Millares 2 2 2 5 3 3" xfId="9507" xr:uid="{61BD80D5-1921-4616-81C9-C6526DB5FC76}"/>
    <cellStyle name="Millares 2 2 2 5 3 3 2" xfId="14290" xr:uid="{6F98DC3A-22BB-4A5F-A413-507F736876EE}"/>
    <cellStyle name="Millares 2 2 2 5 3 3 2 2" xfId="23824" xr:uid="{D02778D8-D258-46E2-A6E3-F047B9102164}"/>
    <cellStyle name="Millares 2 2 2 5 3 3 2 3" xfId="32554" xr:uid="{66B140E5-9CB1-4DCB-A236-F351124624ED}"/>
    <cellStyle name="Millares 2 2 2 5 3 3 3" xfId="19059" xr:uid="{F48E3299-7576-4D8D-B6E5-0CA2F8377735}"/>
    <cellStyle name="Millares 2 2 2 5 3 3 4" xfId="27967" xr:uid="{861696D0-D59F-4C4B-AC3A-0D7C1C78F26A}"/>
    <cellStyle name="Millares 2 2 2 5 3 4" xfId="11898" xr:uid="{429927ED-F9B4-4DF6-91E3-77253D7F0A11}"/>
    <cellStyle name="Millares 2 2 2 5 3 4 2" xfId="21441" xr:uid="{91D89A79-0CC0-45B2-8C12-7C6343EA2124}"/>
    <cellStyle name="Millares 2 2 2 5 3 4 3" xfId="30244" xr:uid="{3CAAA605-79FE-48B4-92CB-D5592F018C9B}"/>
    <cellStyle name="Millares 2 2 2 5 3 5" xfId="16682" xr:uid="{6067483D-AFE6-484D-A5E6-25FDE6A57D17}"/>
    <cellStyle name="Millares 2 2 2 5 3 6" xfId="25968" xr:uid="{9B94CD6C-7273-4DC6-BBE3-806EA2E3F25D}"/>
    <cellStyle name="Millares 2 2 2 5 4" xfId="7719" xr:uid="{7AA93E58-0A27-4404-9B33-A8B8DA4533BA}"/>
    <cellStyle name="Millares 2 2 2 5 4 2" xfId="10105" xr:uid="{0C5C00CA-233B-43C0-98B1-319E75172631}"/>
    <cellStyle name="Millares 2 2 2 5 4 2 2" xfId="14890" xr:uid="{2CD33A38-CE03-453F-8621-2FEFC0B45528}"/>
    <cellStyle name="Millares 2 2 2 5 4 2 2 2" xfId="24420" xr:uid="{668EF98A-F252-427B-B6E4-1D3E91F28425}"/>
    <cellStyle name="Millares 2 2 2 5 4 2 2 3" xfId="33148" xr:uid="{C3CEAF1D-F180-4C2D-8BE0-D57BEB9BC712}"/>
    <cellStyle name="Millares 2 2 2 5 4 2 3" xfId="19654" xr:uid="{185B528A-65AA-42D2-BE00-F75CDF4EA0A6}"/>
    <cellStyle name="Millares 2 2 2 5 4 2 4" xfId="28518" xr:uid="{170EDC5F-1EDE-4D15-A11B-5785ED905949}"/>
    <cellStyle name="Millares 2 2 2 5 4 3" xfId="12496" xr:uid="{2374B14E-306D-4C96-8CBE-4C58D90DF748}"/>
    <cellStyle name="Millares 2 2 2 5 4 3 2" xfId="22037" xr:uid="{AB76C45D-E58E-4463-9B88-F6E5451334FA}"/>
    <cellStyle name="Millares 2 2 2 5 4 3 3" xfId="30794" xr:uid="{45318EF8-510B-4823-BC7D-87D90C62F200}"/>
    <cellStyle name="Millares 2 2 2 5 4 4" xfId="17276" xr:uid="{9581C932-F401-4319-9856-600194481728}"/>
    <cellStyle name="Millares 2 2 2 5 4 5" xfId="26425" xr:uid="{911DA724-3D6D-40CD-8CC0-9B7A2C9B9327}"/>
    <cellStyle name="Millares 2 2 2 5 5" xfId="8911" xr:uid="{9061232B-626D-45B7-963D-666A2B213DF5}"/>
    <cellStyle name="Millares 2 2 2 5 5 2" xfId="13692" xr:uid="{63616418-4ACF-440E-A57D-82F9F66E82B4}"/>
    <cellStyle name="Millares 2 2 2 5 5 2 2" xfId="23229" xr:uid="{DC22A326-922B-4E72-A3EF-B630BF13AB04}"/>
    <cellStyle name="Millares 2 2 2 5 5 2 3" xfId="31960" xr:uid="{A7127D68-F891-471B-9EBA-4C5A97553CC1}"/>
    <cellStyle name="Millares 2 2 2 5 5 3" xfId="18464" xr:uid="{DC2BAB3A-5A07-4C58-8FD3-BD7AD62B25B1}"/>
    <cellStyle name="Millares 2 2 2 5 5 4" xfId="27468" xr:uid="{B4F10FAB-5AFB-45E3-9AD2-B0E6F4995E5E}"/>
    <cellStyle name="Millares 2 2 2 5 6" xfId="11303" xr:uid="{0CEE61EB-FEBE-40AB-A684-A8A50EF73750}"/>
    <cellStyle name="Millares 2 2 2 5 6 2" xfId="20847" xr:uid="{4391350D-66F3-4EB7-A17F-D97E9E74C7E4}"/>
    <cellStyle name="Millares 2 2 2 5 6 3" xfId="29697" xr:uid="{296C3DE5-3224-47CC-8135-55388E8BDE46}"/>
    <cellStyle name="Millares 2 2 2 5 7" xfId="16088" xr:uid="{A4C8883F-17A7-446C-BB99-4BE9139DABAA}"/>
    <cellStyle name="Millares 2 2 2 5 8" xfId="25574" xr:uid="{84DFEE80-E7DC-4C58-BB06-7DDF635BF471}"/>
    <cellStyle name="Millares 2 2 2 6" xfId="6693" xr:uid="{D12B56E4-B104-4857-991A-522A7C4BE1CF}"/>
    <cellStyle name="Millares 2 2 2 6 2" xfId="7273" xr:uid="{4E6978E6-616F-4152-B045-6C7FE7000804}"/>
    <cellStyle name="Millares 2 2 2 6 2 2" xfId="8462" xr:uid="{A9C95653-D3AE-45C9-9DE7-F943A5C2BDD8}"/>
    <cellStyle name="Millares 2 2 2 6 2 2 2" xfId="10849" xr:uid="{81EE9FE5-9922-46B9-9829-EA4669E3539E}"/>
    <cellStyle name="Millares 2 2 2 6 2 2 2 2" xfId="15637" xr:uid="{1B6D999A-72DA-4DB3-8691-C16F949936AB}"/>
    <cellStyle name="Millares 2 2 2 6 2 2 2 2 2" xfId="25164" xr:uid="{E28F6E75-1396-4E75-B0E8-35E88BBC898F}"/>
    <cellStyle name="Millares 2 2 2 6 2 2 2 2 3" xfId="33892" xr:uid="{B81568D3-4A73-49F9-AAD5-201E60A94982}"/>
    <cellStyle name="Millares 2 2 2 6 2 2 2 3" xfId="20398" xr:uid="{CBA4AE95-A6C3-43CF-86E5-4DEFF1FE00F5}"/>
    <cellStyle name="Millares 2 2 2 6 2 2 2 4" xfId="29256" xr:uid="{375786A9-4876-48C9-AE19-2658D1CA8FC7}"/>
    <cellStyle name="Millares 2 2 2 6 2 2 3" xfId="13240" xr:uid="{7A388053-2741-4728-9181-0B0C5ED4A159}"/>
    <cellStyle name="Millares 2 2 2 6 2 2 3 2" xfId="22781" xr:uid="{13A11E87-C495-4663-92EB-5C2FFB1996AD}"/>
    <cellStyle name="Millares 2 2 2 6 2 2 3 3" xfId="31532" xr:uid="{785B9998-027C-4DF7-8F05-FA030F856095}"/>
    <cellStyle name="Millares 2 2 2 6 2 2 4" xfId="18017" xr:uid="{3AC499E0-D7F9-48FF-BEAC-EA2E04146463}"/>
    <cellStyle name="Millares 2 2 2 6 2 2 5" xfId="27047" xr:uid="{ED3D03EB-A905-4B7E-9DB3-C93C50D02BAF}"/>
    <cellStyle name="Millares 2 2 2 6 2 3" xfId="9655" xr:uid="{40240960-7E10-4B63-89AB-FB081F5641DC}"/>
    <cellStyle name="Millares 2 2 2 6 2 3 2" xfId="14439" xr:uid="{0A1C9DDF-3DFB-47DE-825D-9D3EC20A9690}"/>
    <cellStyle name="Millares 2 2 2 6 2 3 2 2" xfId="23973" xr:uid="{11EE58B7-0303-41A8-812D-082D8E87E546}"/>
    <cellStyle name="Millares 2 2 2 6 2 3 2 3" xfId="32703" xr:uid="{183577C8-E04A-4EE2-A3BB-A3D85C05DCA2}"/>
    <cellStyle name="Millares 2 2 2 6 2 3 3" xfId="19208" xr:uid="{58EC858E-1C7A-45D0-880E-180B5B909C49}"/>
    <cellStyle name="Millares 2 2 2 6 2 3 4" xfId="28112" xr:uid="{E141E6F8-AA6D-42DB-9D21-AB263152F15D}"/>
    <cellStyle name="Millares 2 2 2 6 2 4" xfId="12046" xr:uid="{D214658A-1868-446A-A91B-D22374640C24}"/>
    <cellStyle name="Millares 2 2 2 6 2 4 2" xfId="21590" xr:uid="{2D821308-39BC-45B7-BA37-FACF3D3185D6}"/>
    <cellStyle name="Millares 2 2 2 6 2 4 3" xfId="30389" xr:uid="{9ADE47F5-6AC1-4C85-820C-0DB7D6D64F09}"/>
    <cellStyle name="Millares 2 2 2 6 2 5" xfId="16830" xr:uid="{BEBEF916-26EA-4092-A052-84D035F1BF82}"/>
    <cellStyle name="Millares 2 2 2 6 2 6" xfId="26071" xr:uid="{034226A6-6725-4C3A-8787-03506F9355DE}"/>
    <cellStyle name="Millares 2 2 2 6 3" xfId="7870" xr:uid="{EB236245-68FF-487A-BEFD-81037DB58702}"/>
    <cellStyle name="Millares 2 2 2 6 3 2" xfId="10256" xr:uid="{5EADA3EE-DCF8-48FA-B01D-3646F4F3F1AA}"/>
    <cellStyle name="Millares 2 2 2 6 3 2 2" xfId="15042" xr:uid="{6F828650-0BBB-4652-A91E-77834C75F463}"/>
    <cellStyle name="Millares 2 2 2 6 3 2 2 2" xfId="24569" xr:uid="{ADE48CDC-C22A-4AB3-8478-11CCE56FB8F3}"/>
    <cellStyle name="Millares 2 2 2 6 3 2 2 3" xfId="33297" xr:uid="{5B804DF4-D285-4B54-B8AA-1F2C9A9AF632}"/>
    <cellStyle name="Millares 2 2 2 6 3 2 3" xfId="19803" xr:uid="{4425872B-313E-4E1A-A5C1-00AB72C8F369}"/>
    <cellStyle name="Millares 2 2 2 6 3 2 4" xfId="28667" xr:uid="{E2F2AAB9-22EE-4531-B16A-4140C6185E9C}"/>
    <cellStyle name="Millares 2 2 2 6 3 3" xfId="12647" xr:uid="{04185260-578B-4496-BE38-A3AAE272F6DC}"/>
    <cellStyle name="Millares 2 2 2 6 3 3 2" xfId="22186" xr:uid="{8BC0CBE1-346F-44DE-BF17-285EB4112B38}"/>
    <cellStyle name="Millares 2 2 2 6 3 3 3" xfId="30943" xr:uid="{979F1452-6A65-4955-AD3A-477CC76F3665}"/>
    <cellStyle name="Millares 2 2 2 6 3 4" xfId="17424" xr:uid="{951C4BF4-C142-4F84-822A-0348C6980E66}"/>
    <cellStyle name="Millares 2 2 2 6 3 5" xfId="26528" xr:uid="{8523CB5C-7A68-4592-B000-5AC26CEFB1E1}"/>
    <cellStyle name="Millares 2 2 2 6 4" xfId="9063" xr:uid="{BE2C5BE3-89B6-4E2D-8249-1154A2E5763B}"/>
    <cellStyle name="Millares 2 2 2 6 4 2" xfId="13844" xr:uid="{22442F5E-57EF-4431-8F6E-22CD4ECE3EFC}"/>
    <cellStyle name="Millares 2 2 2 6 4 2 2" xfId="23378" xr:uid="{DB7A8376-245E-4E96-AEDF-F34B5A2696B3}"/>
    <cellStyle name="Millares 2 2 2 6 4 2 3" xfId="32108" xr:uid="{DFAF239D-3AAE-4773-9729-5A1D3BBB4ED1}"/>
    <cellStyle name="Millares 2 2 2 6 4 3" xfId="18613" xr:uid="{8DEE4B78-4238-4B3E-92AA-9C760ED76B91}"/>
    <cellStyle name="Millares 2 2 2 6 4 4" xfId="27593" xr:uid="{F8D16F40-B2E5-4ECF-A173-B647F6103FB7}"/>
    <cellStyle name="Millares 2 2 2 6 5" xfId="11454" xr:uid="{F79E5E0A-3868-42CB-B11C-1D2D2DD53F67}"/>
    <cellStyle name="Millares 2 2 2 6 5 2" xfId="20995" xr:uid="{D780138F-D05F-460E-86E5-0019E72FD910}"/>
    <cellStyle name="Millares 2 2 2 6 5 3" xfId="29841" xr:uid="{A78FC5B4-76AC-48A0-90ED-AD5059D58A9D}"/>
    <cellStyle name="Millares 2 2 2 6 6" xfId="16237" xr:uid="{BF467F7A-F95A-468B-8F20-6690E5274D00}"/>
    <cellStyle name="Millares 2 2 2 6 7" xfId="25669" xr:uid="{7B9AB431-ED58-4798-8737-3027B13E2610}"/>
    <cellStyle name="Millares 2 2 2 7" xfId="6980" xr:uid="{1222A943-173A-48D4-A50A-D73AC0CB8A6C}"/>
    <cellStyle name="Millares 2 2 2 7 2" xfId="8167" xr:uid="{BA0AC773-A203-4E3D-88DC-3BCC489E96C6}"/>
    <cellStyle name="Millares 2 2 2 7 2 2" xfId="10554" xr:uid="{1F7B657C-1F84-4C1C-81EC-A4A895F1F4A6}"/>
    <cellStyle name="Millares 2 2 2 7 2 2 2" xfId="15340" xr:uid="{BEC0DAFD-CC03-4F70-A932-C0EA7C0EF31C}"/>
    <cellStyle name="Millares 2 2 2 7 2 2 2 2" xfId="24867" xr:uid="{117F4620-FA1C-44E5-9D73-E191C6B5BFB8}"/>
    <cellStyle name="Millares 2 2 2 7 2 2 2 3" xfId="33595" xr:uid="{938D6DDD-2B3D-471C-8D8A-6161F06FB359}"/>
    <cellStyle name="Millares 2 2 2 7 2 2 3" xfId="20101" xr:uid="{B64DA70E-F2EB-45AC-9B2E-5374807C26A0}"/>
    <cellStyle name="Millares 2 2 2 7 2 2 4" xfId="28963" xr:uid="{143BAB21-37FA-49B8-84D4-02521AA9FB9D}"/>
    <cellStyle name="Millares 2 2 2 7 2 3" xfId="12945" xr:uid="{232D166E-D9D2-4496-A47F-1FAA937EE535}"/>
    <cellStyle name="Millares 2 2 2 7 2 3 2" xfId="22484" xr:uid="{1314BFE9-4449-42A9-9912-B75D7BD9066D}"/>
    <cellStyle name="Millares 2 2 2 7 2 3 3" xfId="31239" xr:uid="{399637BD-AEF8-4F92-9998-211F2D9F33DB}"/>
    <cellStyle name="Millares 2 2 2 7 2 4" xfId="17722" xr:uid="{A18E95FB-6A9C-4F2D-9EB6-929A690686A6}"/>
    <cellStyle name="Millares 2 2 2 7 2 5" xfId="26776" xr:uid="{875F3D5E-EE30-4368-9BB0-9CA9ECCE1D91}"/>
    <cellStyle name="Millares 2 2 2 7 3" xfId="9360" xr:uid="{E2667511-E966-4469-8030-FF9CFC9C3FD2}"/>
    <cellStyle name="Millares 2 2 2 7 3 2" xfId="14142" xr:uid="{EFFDADA4-000A-49CD-8828-3A2E24F77BC8}"/>
    <cellStyle name="Millares 2 2 2 7 3 2 2" xfId="23676" xr:uid="{06E1A091-F7FB-4396-80FC-0D27C03B49E7}"/>
    <cellStyle name="Millares 2 2 2 7 3 2 3" xfId="32406" xr:uid="{BC19DF38-751A-4698-8DC4-535FB62C2BC9}"/>
    <cellStyle name="Millares 2 2 2 7 3 3" xfId="18911" xr:uid="{8501F058-DA3B-4625-ABEC-29DC8D0DA2A2}"/>
    <cellStyle name="Millares 2 2 2 7 3 4" xfId="27841" xr:uid="{00DB8448-8BBA-4731-8DB1-B811B3607B4F}"/>
    <cellStyle name="Millares 2 2 2 7 4" xfId="11751" xr:uid="{E4E0F254-F207-4A09-930C-BBB2EDDB70FA}"/>
    <cellStyle name="Millares 2 2 2 7 4 2" xfId="21293" xr:uid="{FB7246DC-4B76-4B80-93B4-D89398C5444B}"/>
    <cellStyle name="Millares 2 2 2 7 4 3" xfId="30118" xr:uid="{FD2CBD95-FFBA-4272-AE2C-CE63245A4BEE}"/>
    <cellStyle name="Millares 2 2 2 7 5" xfId="16535" xr:uid="{33BDBDA2-59E1-4F19-B812-6DAB6CF3706C}"/>
    <cellStyle name="Millares 2 2 2 7 6" xfId="25871" xr:uid="{B51A18D4-76AF-4A8F-98C6-FF437C8B8477}"/>
    <cellStyle name="Millares 2 2 2 8" xfId="7570" xr:uid="{AE4B04D0-4386-414D-AFE6-1C9D5B8D7DEC}"/>
    <cellStyle name="Millares 2 2 2 8 2" xfId="9954" xr:uid="{4D8262B5-E42D-4824-874B-D0BA96F032E9}"/>
    <cellStyle name="Millares 2 2 2 8 2 2" xfId="14739" xr:uid="{954A9353-83F9-4307-B335-ABCD642CDCDA}"/>
    <cellStyle name="Millares 2 2 2 8 2 2 2" xfId="24272" xr:uid="{28C079BB-BFF3-47CB-85F8-3511629037A6}"/>
    <cellStyle name="Millares 2 2 2 8 2 2 3" xfId="33000" xr:uid="{DF372374-0D57-4F27-B355-F4DE2C247849}"/>
    <cellStyle name="Millares 2 2 2 8 2 3" xfId="19507" xr:uid="{948EF546-2A8C-4E8B-BCC8-887A39D0117C}"/>
    <cellStyle name="Millares 2 2 2 8 2 4" xfId="28392" xr:uid="{83713FEB-F6E6-4364-957E-5FA8A557A50F}"/>
    <cellStyle name="Millares 2 2 2 8 3" xfId="12345" xr:uid="{5BD8DF82-C2B9-458E-B4C1-BD82A2E3635F}"/>
    <cellStyle name="Millares 2 2 2 8 3 2" xfId="21889" xr:uid="{1B9CBBD4-DDA9-427B-A90E-FB796ECF5FE2}"/>
    <cellStyle name="Millares 2 2 2 8 3 3" xfId="30667" xr:uid="{220C8DBC-5A33-4071-BDC3-775F0842CBCF}"/>
    <cellStyle name="Millares 2 2 2 8 4" xfId="17129" xr:uid="{0C8B9DDF-8B0B-413E-A589-8C5B2AE9C997}"/>
    <cellStyle name="Millares 2 2 2 8 5" xfId="26322" xr:uid="{25131FA7-C356-4DF6-8C7E-B01D5435C01A}"/>
    <cellStyle name="Millares 2 2 2 9" xfId="8760" xr:uid="{A62603DA-7DF8-4318-85B9-F92FDBE9E2CB}"/>
    <cellStyle name="Millares 2 2 2 9 2" xfId="13541" xr:uid="{FFFEF687-917F-4A7C-89A9-FA893581791D}"/>
    <cellStyle name="Millares 2 2 2 9 2 2" xfId="23081" xr:uid="{73C68E97-A284-4F4A-838A-F2C975F60FF9}"/>
    <cellStyle name="Millares 2 2 2 9 2 3" xfId="31829" xr:uid="{C0588077-665B-4628-91D1-3C21801B1970}"/>
    <cellStyle name="Millares 2 2 2 9 3" xfId="18317" xr:uid="{E65FA3CB-26A3-42BF-B041-C69729A9E548}"/>
    <cellStyle name="Millares 2 2 2 9 4" xfId="27331" xr:uid="{CDCBBA93-E681-4E9F-B24D-A429A3D629D5}"/>
    <cellStyle name="Millares 2 2 3" xfId="918" xr:uid="{00000000-0005-0000-0000-0000D4000000}"/>
    <cellStyle name="Millares 2 2 3 10" xfId="15949" xr:uid="{75962CBF-024F-4ECD-A2B2-7D47FB840A2D}"/>
    <cellStyle name="Millares 2 2 3 11" xfId="25473" xr:uid="{7D61FDE7-CB5D-40C7-8F3F-790E0301C7CA}"/>
    <cellStyle name="Millares 2 2 3 2" xfId="1593" xr:uid="{00000000-0005-0000-0000-0000D5000000}"/>
    <cellStyle name="Millares 2 2 3 2 10" xfId="25503" xr:uid="{ABB47D37-CBD8-4290-A603-DFEDCC792338}"/>
    <cellStyle name="Millares 2 2 3 2 2" xfId="3135" xr:uid="{00000000-0005-0000-0000-0000D6000000}"/>
    <cellStyle name="Millares 2 2 3 2 2 2" xfId="6662" xr:uid="{B4CA2A0C-4686-45A5-A6F7-086A51DC76F2}"/>
    <cellStyle name="Millares 2 2 3 2 2 2 2" xfId="6951" xr:uid="{F4D8C1C6-5139-4C7F-860D-4781F113AE7E}"/>
    <cellStyle name="Millares 2 2 3 2 2 2 2 2" xfId="7539" xr:uid="{1C63B5D3-F2E5-4B2C-804B-47AAFD5457BF}"/>
    <cellStyle name="Millares 2 2 3 2 2 2 2 2 2" xfId="8728" xr:uid="{8EAAEB71-1B38-4890-A839-2565738FE904}"/>
    <cellStyle name="Millares 2 2 3 2 2 2 2 2 2 2" xfId="11115" xr:uid="{097CA1A2-E316-4CBA-A238-FE6EC4F452FF}"/>
    <cellStyle name="Millares 2 2 3 2 2 2 2 2 2 2 2" xfId="15903" xr:uid="{06F32012-5124-48FD-9CCA-5770A009BBBB}"/>
    <cellStyle name="Millares 2 2 3 2 2 2 2 2 2 2 2 2" xfId="25430" xr:uid="{E529FADC-1DBE-4D87-AA7C-F5A6AF10FF25}"/>
    <cellStyle name="Millares 2 2 3 2 2 2 2 2 2 2 2 3" xfId="34158" xr:uid="{34FED7B7-D15E-4281-8893-1E75D85F4101}"/>
    <cellStyle name="Millares 2 2 3 2 2 2 2 2 2 2 3" xfId="20664" xr:uid="{587698D6-679D-4876-931D-07447BB74D2C}"/>
    <cellStyle name="Millares 2 2 3 2 2 2 2 2 2 2 4" xfId="29522" xr:uid="{BB81C776-9453-4FB3-A42F-468C87B75230}"/>
    <cellStyle name="Millares 2 2 3 2 2 2 2 2 2 3" xfId="13506" xr:uid="{2DB23231-3B27-41F5-B4CF-5FF3D55F9526}"/>
    <cellStyle name="Millares 2 2 3 2 2 2 2 2 2 3 2" xfId="23047" xr:uid="{26B55799-B86F-4B72-AC4C-50973189D1EB}"/>
    <cellStyle name="Millares 2 2 3 2 2 2 2 2 2 3 3" xfId="31798" xr:uid="{E0136B6C-8ED4-4C20-A5FB-CB81A2F66478}"/>
    <cellStyle name="Millares 2 2 3 2 2 2 2 2 2 4" xfId="18283" xr:uid="{42CC32BA-06AE-44E3-923F-AB3054CA27B9}"/>
    <cellStyle name="Millares 2 2 3 2 2 2 2 2 2 5" xfId="27297" xr:uid="{394B864A-2CD3-4427-BA65-CA1641070515}"/>
    <cellStyle name="Millares 2 2 3 2 2 2 2 2 3" xfId="9921" xr:uid="{DDC44585-F931-4453-B32F-58B938A53B8E}"/>
    <cellStyle name="Millares 2 2 3 2 2 2 2 2 3 2" xfId="14705" xr:uid="{E1BD88CF-AD36-48BB-8F82-B7FB6F6148FC}"/>
    <cellStyle name="Millares 2 2 3 2 2 2 2 2 3 2 2" xfId="24239" xr:uid="{26FED2A3-765E-415B-84EC-1528AEB52DC6}"/>
    <cellStyle name="Millares 2 2 3 2 2 2 2 2 3 2 3" xfId="32969" xr:uid="{F9BA32C4-EFFC-4397-A556-FFC2C8728E11}"/>
    <cellStyle name="Millares 2 2 3 2 2 2 2 2 3 3" xfId="19474" xr:uid="{ED42E481-F05B-4867-9A55-4BE2AB458F40}"/>
    <cellStyle name="Millares 2 2 3 2 2 2 2 2 3 4" xfId="28362" xr:uid="{EC7DA8EC-AE09-4875-9DAB-69C33A9AF27C}"/>
    <cellStyle name="Millares 2 2 3 2 2 2 2 2 4" xfId="12312" xr:uid="{564521D4-981A-40C2-9381-D2C44F5AB66E}"/>
    <cellStyle name="Millares 2 2 3 2 2 2 2 2 4 2" xfId="21856" xr:uid="{6253BBBC-57C3-4205-B685-9703B853562B}"/>
    <cellStyle name="Millares 2 2 3 2 2 2 2 2 4 3" xfId="30639" xr:uid="{2C31D60C-170B-4F1E-8E7C-320B26DC91B9}"/>
    <cellStyle name="Millares 2 2 3 2 2 2 2 2 5" xfId="17096" xr:uid="{D0C5C5D0-DFEA-4410-8C64-EFAF3C9DCABB}"/>
    <cellStyle name="Millares 2 2 3 2 2 2 2 2 6" xfId="26292" xr:uid="{C63627E0-9EE3-4A5A-9001-66D2636FD0DA}"/>
    <cellStyle name="Millares 2 2 3 2 2 2 2 3" xfId="8136" xr:uid="{2A2FFB9A-6135-4C25-A243-056404A95040}"/>
    <cellStyle name="Millares 2 2 3 2 2 2 2 3 2" xfId="10522" xr:uid="{715EB28F-CA69-44C8-A4A5-21D68F2B7EC0}"/>
    <cellStyle name="Millares 2 2 3 2 2 2 2 3 2 2" xfId="15308" xr:uid="{DCD339DF-B232-4FC9-A1AF-121269CD9C24}"/>
    <cellStyle name="Millares 2 2 3 2 2 2 2 3 2 2 2" xfId="24835" xr:uid="{92DA256A-43AD-48DC-8AE6-CF931DA30183}"/>
    <cellStyle name="Millares 2 2 3 2 2 2 2 3 2 2 3" xfId="33563" xr:uid="{86776AFA-E500-4580-BF21-77543DEC2AF7}"/>
    <cellStyle name="Millares 2 2 3 2 2 2 2 3 2 3" xfId="20069" xr:uid="{9F2F2225-4839-42D8-80D6-8C699BB704C5}"/>
    <cellStyle name="Millares 2 2 3 2 2 2 2 3 2 4" xfId="28933" xr:uid="{D66D5EA8-2CD1-40C5-9D95-509E99977A9E}"/>
    <cellStyle name="Millares 2 2 3 2 2 2 2 3 3" xfId="12913" xr:uid="{CFB6FAA3-1A8E-4B18-9CFF-724215DAC770}"/>
    <cellStyle name="Millares 2 2 3 2 2 2 2 3 3 2" xfId="22452" xr:uid="{95469EEF-8E70-4FF5-BD8B-15299B01EBAC}"/>
    <cellStyle name="Millares 2 2 3 2 2 2 2 3 3 3" xfId="31209" xr:uid="{BB3CBEB7-6E56-4200-B00E-803000472278}"/>
    <cellStyle name="Millares 2 2 3 2 2 2 2 3 4" xfId="17690" xr:uid="{714D1EB7-DB8D-4E07-AB41-BA854A04BF6B}"/>
    <cellStyle name="Millares 2 2 3 2 2 2 2 3 5" xfId="26749" xr:uid="{C4C4CFA7-E8A8-48A7-A669-B94C2C8C7BF1}"/>
    <cellStyle name="Millares 2 2 3 2 2 2 2 4" xfId="9329" xr:uid="{58474B9E-759C-491A-91D6-47185D0C39A2}"/>
    <cellStyle name="Millares 2 2 3 2 2 2 2 4 2" xfId="14110" xr:uid="{D6AAA0C9-7D4D-4317-AD7C-1C49BEBB5E2A}"/>
    <cellStyle name="Millares 2 2 3 2 2 2 2 4 2 2" xfId="23644" xr:uid="{FF624260-8C79-4E35-88D3-C21A1964FB5A}"/>
    <cellStyle name="Millares 2 2 3 2 2 2 2 4 2 3" xfId="32374" xr:uid="{ADAD93DD-A98E-4DF9-BA07-4DCB91617265}"/>
    <cellStyle name="Millares 2 2 3 2 2 2 2 4 3" xfId="18879" xr:uid="{0C3E6545-A0B2-47B6-814F-993878D51D86}"/>
    <cellStyle name="Millares 2 2 3 2 2 2 2 4 4" xfId="27814" xr:uid="{65974931-12AA-4F8A-ADA5-DFDA3267F27C}"/>
    <cellStyle name="Millares 2 2 3 2 2 2 2 5" xfId="11720" xr:uid="{C4F348B8-4263-4241-9D71-6F139EDA7F95}"/>
    <cellStyle name="Millares 2 2 3 2 2 2 2 5 2" xfId="21261" xr:uid="{541EBC9C-6CA3-4C6C-B9B4-AA6651A81C33}"/>
    <cellStyle name="Millares 2 2 3 2 2 2 2 5 3" xfId="30091" xr:uid="{E4E48918-F138-4796-BECB-787416301C25}"/>
    <cellStyle name="Millares 2 2 3 2 2 2 2 6" xfId="16503" xr:uid="{9AB4A8B5-E6D7-49BF-8248-AC3A4979DC72}"/>
    <cellStyle name="Millares 2 2 3 2 2 2 2 7" xfId="25848" xr:uid="{614101AF-45AE-4E81-B899-A3356954ED95}"/>
    <cellStyle name="Millares 2 2 3 2 2 2 3" xfId="7243" xr:uid="{3938E401-42E0-4C1C-90A4-E16EEAADA4FE}"/>
    <cellStyle name="Millares 2 2 3 2 2 2 3 2" xfId="8432" xr:uid="{55B69E14-64AE-46CC-BD6A-09BF5726794B}"/>
    <cellStyle name="Millares 2 2 3 2 2 2 3 2 2" xfId="10819" xr:uid="{751BDA7B-B843-4917-8C0E-72C4F8BF50FE}"/>
    <cellStyle name="Millares 2 2 3 2 2 2 3 2 2 2" xfId="15606" xr:uid="{DE7D403B-D143-4276-B1DA-1BB534F661CF}"/>
    <cellStyle name="Millares 2 2 3 2 2 2 3 2 2 2 2" xfId="25133" xr:uid="{E5D68C82-6C76-45FA-8F1B-3FA65BBFB6E4}"/>
    <cellStyle name="Millares 2 2 3 2 2 2 3 2 2 2 3" xfId="33861" xr:uid="{8B8E0CBE-54DC-4A50-B782-3843D5248EDC}"/>
    <cellStyle name="Millares 2 2 3 2 2 2 3 2 2 3" xfId="20367" xr:uid="{57632178-33FD-43D8-BEE7-D00FEDC1F730}"/>
    <cellStyle name="Millares 2 2 3 2 2 2 3 2 2 4" xfId="29225" xr:uid="{0095F2CF-8C9A-452D-A45A-1CD867ACE83E}"/>
    <cellStyle name="Millares 2 2 3 2 2 2 3 2 3" xfId="13210" xr:uid="{CB9F44E8-879B-4C14-9518-3BA4F84E4E2A}"/>
    <cellStyle name="Millares 2 2 3 2 2 2 3 2 3 2" xfId="22750" xr:uid="{27D00CB2-20B6-483B-99F7-A0F6DDE45167}"/>
    <cellStyle name="Millares 2 2 3 2 2 2 3 2 3 3" xfId="31501" xr:uid="{32692DDB-10F8-43CE-B4E9-E961AFF8F7DB}"/>
    <cellStyle name="Millares 2 2 3 2 2 2 3 2 4" xfId="17987" xr:uid="{7B5F8C93-887A-476E-970B-EF5C844D0425}"/>
    <cellStyle name="Millares 2 2 3 2 2 2 3 2 5" xfId="27020" xr:uid="{32BF1387-63EE-4FBF-8F16-E4403903037F}"/>
    <cellStyle name="Millares 2 2 3 2 2 2 3 3" xfId="9625" xr:uid="{C274F6AB-5D51-47BF-87DF-613657C14783}"/>
    <cellStyle name="Millares 2 2 3 2 2 2 3 3 2" xfId="14408" xr:uid="{F22E4500-D5E4-47C8-A1D0-4223C39BFF6A}"/>
    <cellStyle name="Millares 2 2 3 2 2 2 3 3 2 2" xfId="23942" xr:uid="{4C920AB2-60A9-44A5-ABA1-94F57FD9B919}"/>
    <cellStyle name="Millares 2 2 3 2 2 2 3 3 2 3" xfId="32672" xr:uid="{B5AF592D-EA4B-49CD-8191-65910FF9304E}"/>
    <cellStyle name="Millares 2 2 3 2 2 2 3 3 3" xfId="19177" xr:uid="{77DCA1BC-2EF3-43C0-B0FA-ECA0A01BBF48}"/>
    <cellStyle name="Millares 2 2 3 2 2 2 3 3 4" xfId="28085" xr:uid="{75F4CFAB-254C-414C-AC18-B78E51EA1E82}"/>
    <cellStyle name="Millares 2 2 3 2 2 2 3 4" xfId="12016" xr:uid="{A4679563-C979-468F-803D-C4BCEFF32659}"/>
    <cellStyle name="Millares 2 2 3 2 2 2 3 4 2" xfId="21559" xr:uid="{57AB4F5A-D1B5-4DDC-A4ED-426414B5137B}"/>
    <cellStyle name="Millares 2 2 3 2 2 2 3 4 3" xfId="30362" xr:uid="{07266A6A-E8B4-46D9-AEA6-85BE8B8593E5}"/>
    <cellStyle name="Millares 2 2 3 2 2 2 3 5" xfId="16800" xr:uid="{CBF5C229-BA8C-41A3-B335-3835329E42E6}"/>
    <cellStyle name="Millares 2 2 3 2 2 2 3 6" xfId="26051" xr:uid="{478F6F89-EC89-42A0-81C8-2CF569B84E7F}"/>
    <cellStyle name="Millares 2 2 3 2 2 2 4" xfId="7839" xr:uid="{892B13C7-E176-4C09-A7BF-6297B49A66D1}"/>
    <cellStyle name="Millares 2 2 3 2 2 2 4 2" xfId="10225" xr:uid="{D931AF54-165B-4A28-96A9-D21EBE361548}"/>
    <cellStyle name="Millares 2 2 3 2 2 2 4 2 2" xfId="15010" xr:uid="{6827AC75-FE57-4455-B66B-69C3009935ED}"/>
    <cellStyle name="Millares 2 2 3 2 2 2 4 2 2 2" xfId="24538" xr:uid="{0C17F68F-5FE9-4CDF-9C9F-258204E2EAEB}"/>
    <cellStyle name="Millares 2 2 3 2 2 2 4 2 2 3" xfId="33266" xr:uid="{6BA9B371-60DA-4AD1-8CFD-CEDF55ED4B7E}"/>
    <cellStyle name="Millares 2 2 3 2 2 2 4 2 3" xfId="19772" xr:uid="{EF229017-6ED8-4D7E-8FBB-318953D606FF}"/>
    <cellStyle name="Millares 2 2 3 2 2 2 4 2 4" xfId="28636" xr:uid="{460EF35A-1EE6-4ED7-8EFF-564EE590E32C}"/>
    <cellStyle name="Millares 2 2 3 2 2 2 4 3" xfId="12616" xr:uid="{4E7D06E8-A52C-463E-BA06-BE2944C5DC25}"/>
    <cellStyle name="Millares 2 2 3 2 2 2 4 3 2" xfId="22155" xr:uid="{C1E41E37-F085-418A-9CF6-36B8BC5D70B8}"/>
    <cellStyle name="Millares 2 2 3 2 2 2 4 3 3" xfId="30912" xr:uid="{644353AE-81E1-4DA7-AB89-F114D9662BC5}"/>
    <cellStyle name="Millares 2 2 3 2 2 2 4 4" xfId="17394" xr:uid="{C02B6108-919F-4217-9EA0-7E207E66EA98}"/>
    <cellStyle name="Millares 2 2 3 2 2 2 4 5" xfId="26508" xr:uid="{041E91AE-E1AB-4718-BA3E-3DBBFB62025A}"/>
    <cellStyle name="Millares 2 2 3 2 2 2 5" xfId="9031" xr:uid="{86FEC2BD-5EDF-4CE4-A2C5-12806FE15151}"/>
    <cellStyle name="Millares 2 2 3 2 2 2 5 2" xfId="13812" xr:uid="{1F38F7D1-DFA7-4047-A389-755C185FB19B}"/>
    <cellStyle name="Millares 2 2 3 2 2 2 5 2 2" xfId="23347" xr:uid="{AFF1E9C0-DE06-451D-9CAE-FA337634B786}"/>
    <cellStyle name="Millares 2 2 3 2 2 2 5 2 3" xfId="32078" xr:uid="{C131C2C7-451A-4752-A7B1-C246F7F49CA8}"/>
    <cellStyle name="Millares 2 2 3 2 2 2 5 3" xfId="18582" xr:uid="{9B518158-33F4-49DD-93C1-B8A172DC1BAA}"/>
    <cellStyle name="Millares 2 2 3 2 2 2 5 4" xfId="27569" xr:uid="{B7A015CE-3892-48A1-874A-695AE7B4C84A}"/>
    <cellStyle name="Millares 2 2 3 2 2 2 6" xfId="11423" xr:uid="{163AE109-D7F3-473A-8B4D-BF0A7B85C3A1}"/>
    <cellStyle name="Millares 2 2 3 2 2 2 6 2" xfId="20965" xr:uid="{78032DFA-2F76-43BF-9DEC-A1B15CD7A737}"/>
    <cellStyle name="Millares 2 2 3 2 2 2 6 3" xfId="29815" xr:uid="{4364B9D2-33AE-4CA1-B6BA-87DD206F61F8}"/>
    <cellStyle name="Millares 2 2 3 2 2 2 7" xfId="16206" xr:uid="{9F13B1D8-5D1E-488C-9EDD-6C71BDEF60FE}"/>
    <cellStyle name="Millares 2 2 3 2 2 2 8" xfId="25651" xr:uid="{513B8AE8-C95E-4175-959E-00E1E86DAA95}"/>
    <cellStyle name="Millares 2 2 3 2 2 3" xfId="6805" xr:uid="{DC4E2A50-C7C9-42CF-9E13-98A553DA1BA3}"/>
    <cellStyle name="Millares 2 2 3 2 2 3 2" xfId="7391" xr:uid="{FAA586F4-9F42-4C4F-B0AF-EAD83E4A2701}"/>
    <cellStyle name="Millares 2 2 3 2 2 3 2 2" xfId="8580" xr:uid="{00DEDC75-D1AB-4B34-9CA2-9092478450F1}"/>
    <cellStyle name="Millares 2 2 3 2 2 3 2 2 2" xfId="10967" xr:uid="{B9CD29FC-3C72-434C-B2A6-044EB26E97FE}"/>
    <cellStyle name="Millares 2 2 3 2 2 3 2 2 2 2" xfId="15755" xr:uid="{2A2433B5-81C8-426D-A713-AA1BEA357281}"/>
    <cellStyle name="Millares 2 2 3 2 2 3 2 2 2 2 2" xfId="25282" xr:uid="{3D4E8084-4DC6-439A-A397-094834542A44}"/>
    <cellStyle name="Millares 2 2 3 2 2 3 2 2 2 2 3" xfId="34010" xr:uid="{2D99C051-EF8A-406C-920B-FC16FB8E340B}"/>
    <cellStyle name="Millares 2 2 3 2 2 3 2 2 2 3" xfId="20516" xr:uid="{86534731-10DB-4DA4-AB29-73BB396B2A2E}"/>
    <cellStyle name="Millares 2 2 3 2 2 3 2 2 2 4" xfId="29374" xr:uid="{8A3FE77A-2202-4A9B-860D-D4627B0DEBA1}"/>
    <cellStyle name="Millares 2 2 3 2 2 3 2 2 3" xfId="13358" xr:uid="{DC979092-26EF-4A5F-8F14-118F20A4C007}"/>
    <cellStyle name="Millares 2 2 3 2 2 3 2 2 3 2" xfId="22899" xr:uid="{A3A56A73-91F9-4AE5-98F9-CBC9CAB65F8B}"/>
    <cellStyle name="Millares 2 2 3 2 2 3 2 2 3 3" xfId="31650" xr:uid="{FE782BCD-24EF-4274-AD9A-0D7E5A63FC06}"/>
    <cellStyle name="Millares 2 2 3 2 2 3 2 2 4" xfId="18135" xr:uid="{48C0E01C-A34E-4A12-A8AF-F07A0CA44460}"/>
    <cellStyle name="Millares 2 2 3 2 2 3 2 2 5" xfId="27150" xr:uid="{C8FA4571-CAC8-43E4-AE12-324CEFEC555F}"/>
    <cellStyle name="Millares 2 2 3 2 2 3 2 3" xfId="9773" xr:uid="{BD88C662-8C5A-48F3-BCF5-F567630C98F3}"/>
    <cellStyle name="Millares 2 2 3 2 2 3 2 3 2" xfId="14557" xr:uid="{FC4D0E0F-DBB5-4661-B490-56E8D8FBEF85}"/>
    <cellStyle name="Millares 2 2 3 2 2 3 2 3 2 2" xfId="24091" xr:uid="{696EC85D-8FCB-4454-A516-10E3548C534E}"/>
    <cellStyle name="Millares 2 2 3 2 2 3 2 3 2 3" xfId="32821" xr:uid="{5D760EC2-41D3-4671-9577-C1DB0E6DDF0E}"/>
    <cellStyle name="Millares 2 2 3 2 2 3 2 3 3" xfId="19326" xr:uid="{D8D9E4D5-B968-4389-8215-7C77AC0AD224}"/>
    <cellStyle name="Millares 2 2 3 2 2 3 2 3 4" xfId="28215" xr:uid="{FDB72405-5C47-4FA1-82F0-76F0A55C26BB}"/>
    <cellStyle name="Millares 2 2 3 2 2 3 2 4" xfId="12164" xr:uid="{22C7E9EA-FD46-4A9A-B685-34BF2AFBC482}"/>
    <cellStyle name="Millares 2 2 3 2 2 3 2 4 2" xfId="21708" xr:uid="{52CDAF4D-89F3-4C78-B373-BD3F6345D829}"/>
    <cellStyle name="Millares 2 2 3 2 2 3 2 4 3" xfId="30492" xr:uid="{2CAD25F4-C16A-4976-B9A9-9924CF22AF9B}"/>
    <cellStyle name="Millares 2 2 3 2 2 3 2 5" xfId="16948" xr:uid="{DF3580C6-2589-4B71-BDD0-189FE747295F}"/>
    <cellStyle name="Millares 2 2 3 2 2 3 2 6" xfId="26167" xr:uid="{0551A97C-A114-4C77-B61E-A0F89773B0B1}"/>
    <cellStyle name="Millares 2 2 3 2 2 3 3" xfId="7988" xr:uid="{1F96A58C-D46C-4E9B-8449-019B3222C0F1}"/>
    <cellStyle name="Millares 2 2 3 2 2 3 3 2" xfId="10374" xr:uid="{6C208B64-257C-4175-927A-1CDF9D8BFCF1}"/>
    <cellStyle name="Millares 2 2 3 2 2 3 3 2 2" xfId="15160" xr:uid="{0EB95700-D76B-47B6-8554-FB7BA47A196E}"/>
    <cellStyle name="Millares 2 2 3 2 2 3 3 2 2 2" xfId="24687" xr:uid="{A29AC93E-633A-473E-A0EC-D0C88BB6DC69}"/>
    <cellStyle name="Millares 2 2 3 2 2 3 3 2 2 3" xfId="33415" xr:uid="{E926617E-96AA-46F5-AC5D-49EA788AAB09}"/>
    <cellStyle name="Millares 2 2 3 2 2 3 3 2 3" xfId="19921" xr:uid="{BAEB2F19-E1CD-499B-928D-85CBD4EEAC6C}"/>
    <cellStyle name="Millares 2 2 3 2 2 3 3 2 4" xfId="28785" xr:uid="{56C11660-E42E-4B83-B93A-35ADECB01F13}"/>
    <cellStyle name="Millares 2 2 3 2 2 3 3 3" xfId="12765" xr:uid="{68FEC240-1E76-49F0-BCBC-03D50196D48E}"/>
    <cellStyle name="Millares 2 2 3 2 2 3 3 3 2" xfId="22304" xr:uid="{EB778D32-CCBD-4859-B60B-23B7CFE3F9D2}"/>
    <cellStyle name="Millares 2 2 3 2 2 3 3 3 3" xfId="31061" xr:uid="{33C5F4C2-482B-4B86-92A1-B2511E817FD8}"/>
    <cellStyle name="Millares 2 2 3 2 2 3 3 4" xfId="17542" xr:uid="{1946AC27-2FA1-4130-B7CE-C874E95E8889}"/>
    <cellStyle name="Millares 2 2 3 2 2 3 3 5" xfId="26624" xr:uid="{5FA517DC-5F03-44B8-A27B-054AEE2243E7}"/>
    <cellStyle name="Millares 2 2 3 2 2 3 4" xfId="9181" xr:uid="{7C9B4B90-1AD5-4856-94BA-BF6BE4F87074}"/>
    <cellStyle name="Millares 2 2 3 2 2 3 4 2" xfId="13962" xr:uid="{2315FE67-4C21-4D07-9CC8-F280D55A5EA4}"/>
    <cellStyle name="Millares 2 2 3 2 2 3 4 2 2" xfId="23496" xr:uid="{14651052-7E6F-4F14-9E0A-99FDB2922565}"/>
    <cellStyle name="Millares 2 2 3 2 2 3 4 2 3" xfId="32226" xr:uid="{93F7550A-4A4F-4D3B-8766-5245AD0722AE}"/>
    <cellStyle name="Millares 2 2 3 2 2 3 4 3" xfId="18731" xr:uid="{36D27472-388A-4A77-8D0C-74E41F990FFA}"/>
    <cellStyle name="Millares 2 2 3 2 2 3 4 4" xfId="27689" xr:uid="{6312BB8E-A0C3-4AA2-9289-E8E9257DF450}"/>
    <cellStyle name="Millares 2 2 3 2 2 3 5" xfId="11572" xr:uid="{5F2F2F63-6004-486D-A0B3-56221796E7E0}"/>
    <cellStyle name="Millares 2 2 3 2 2 3 5 2" xfId="21113" xr:uid="{78AC11C1-387F-435B-8119-0FE8D4DF3E18}"/>
    <cellStyle name="Millares 2 2 3 2 2 3 5 3" xfId="29944" xr:uid="{3AE38656-BA8E-4361-A974-6FC71858D872}"/>
    <cellStyle name="Millares 2 2 3 2 2 3 6" xfId="16355" xr:uid="{69871D37-93A8-411F-9DDD-D6AF2F440EB3}"/>
    <cellStyle name="Millares 2 2 3 2 2 3 7" xfId="25746" xr:uid="{C1639D5B-95AC-459B-87D3-90BD9B4EEB1F}"/>
    <cellStyle name="Millares 2 2 3 2 2 4" xfId="7098" xr:uid="{FFE20634-A6E2-4CF9-AD6B-05B090DCDD69}"/>
    <cellStyle name="Millares 2 2 3 2 2 4 2" xfId="8285" xr:uid="{4B744B60-1CB4-4CA2-BABE-2A1EAEF20260}"/>
    <cellStyle name="Millares 2 2 3 2 2 4 2 2" xfId="10672" xr:uid="{6484840D-45AC-4EB7-8B99-632ABFDF4ADA}"/>
    <cellStyle name="Millares 2 2 3 2 2 4 2 2 2" xfId="15458" xr:uid="{49106F15-DCD4-4DD7-9631-37BE364F73B1}"/>
    <cellStyle name="Millares 2 2 3 2 2 4 2 2 2 2" xfId="24985" xr:uid="{9097E94E-A7FA-4B28-B678-138D6FD900F0}"/>
    <cellStyle name="Millares 2 2 3 2 2 4 2 2 2 3" xfId="33713" xr:uid="{F08B16CB-5D9F-4E0B-95D1-E986BE679B20}"/>
    <cellStyle name="Millares 2 2 3 2 2 4 2 2 3" xfId="20219" xr:uid="{061940CB-4EBA-4A35-A03E-F7DEC66A4293}"/>
    <cellStyle name="Millares 2 2 3 2 2 4 2 2 4" xfId="29077" xr:uid="{1D335857-DEAE-4DBE-ABBD-F05B46460852}"/>
    <cellStyle name="Millares 2 2 3 2 2 4 2 3" xfId="13063" xr:uid="{3711A926-9AD7-4E89-BF46-BB89E9863574}"/>
    <cellStyle name="Millares 2 2 3 2 2 4 2 3 2" xfId="22602" xr:uid="{477976B2-B3E2-401E-90A2-D0212A32DFC4}"/>
    <cellStyle name="Millares 2 2 3 2 2 4 2 3 3" xfId="31353" xr:uid="{8F3390F1-682B-45F5-91F4-35823A2AE52D}"/>
    <cellStyle name="Millares 2 2 3 2 2 4 2 4" xfId="17840" xr:uid="{4F31591B-E952-4CC9-A35E-84A9CB5CD3B0}"/>
    <cellStyle name="Millares 2 2 3 2 2 4 2 5" xfId="26872" xr:uid="{32013112-932B-403F-8383-32F6739A8211}"/>
    <cellStyle name="Millares 2 2 3 2 2 4 3" xfId="9478" xr:uid="{4E12E3A0-83F6-4D27-9D13-A9CF0BE843ED}"/>
    <cellStyle name="Millares 2 2 3 2 2 4 3 2" xfId="14260" xr:uid="{5F649DD3-BE24-4020-B476-ECD84FCD4A1D}"/>
    <cellStyle name="Millares 2 2 3 2 2 4 3 2 2" xfId="23794" xr:uid="{803465C8-093B-4899-8E07-4981C1F6430C}"/>
    <cellStyle name="Millares 2 2 3 2 2 4 3 2 3" xfId="32524" xr:uid="{BF16FD2D-2B99-4C61-822B-EBF3190D13B8}"/>
    <cellStyle name="Millares 2 2 3 2 2 4 3 3" xfId="19029" xr:uid="{45425E79-5C69-40D1-8622-E63C4935980A}"/>
    <cellStyle name="Millares 2 2 3 2 2 4 3 4" xfId="27937" xr:uid="{ECB495B0-CB7E-4D96-B341-C50451970677}"/>
    <cellStyle name="Millares 2 2 3 2 2 4 4" xfId="11869" xr:uid="{3B708713-0F2D-4D2C-A513-E63B36713F0E}"/>
    <cellStyle name="Millares 2 2 3 2 2 4 4 2" xfId="21411" xr:uid="{871FA383-2532-4BCC-81DD-1C66566C0132}"/>
    <cellStyle name="Millares 2 2 3 2 2 4 4 3" xfId="30214" xr:uid="{F1319B62-EAED-46A0-A105-E98AA6D1AA3E}"/>
    <cellStyle name="Millares 2 2 3 2 2 4 5" xfId="16653" xr:uid="{C450BE6F-5C98-4965-8EE3-5CB0513CBFF9}"/>
    <cellStyle name="Millares 2 2 3 2 2 4 6" xfId="25948" xr:uid="{87E61638-BC8D-48EF-B2B5-E89C9D5FCEC2}"/>
    <cellStyle name="Millares 2 2 3 2 2 5" xfId="7690" xr:uid="{58583DDF-547F-45B3-BCB4-927B8541383A}"/>
    <cellStyle name="Millares 2 2 3 2 2 5 2" xfId="10074" xr:uid="{626DF1CE-1BF8-45CE-A8F4-C38B9C826A96}"/>
    <cellStyle name="Millares 2 2 3 2 2 5 2 2" xfId="14859" xr:uid="{65A44A23-13DD-4361-9CAA-7B93FEF171E0}"/>
    <cellStyle name="Millares 2 2 3 2 2 5 2 2 2" xfId="24390" xr:uid="{1831FEB3-2AFE-4A6C-8604-3F2BFA3AD002}"/>
    <cellStyle name="Millares 2 2 3 2 2 5 2 2 3" xfId="33118" xr:uid="{0B6D5725-6C9A-4AC4-BAD5-B202E013DE4F}"/>
    <cellStyle name="Millares 2 2 3 2 2 5 2 3" xfId="19625" xr:uid="{01AEDFE4-E8D7-4364-A946-3F069BE56D72}"/>
    <cellStyle name="Millares 2 2 3 2 2 5 2 4" xfId="28489" xr:uid="{F129B96B-1797-4184-B429-63BED3BEF3A5}"/>
    <cellStyle name="Millares 2 2 3 2 2 5 3" xfId="12465" xr:uid="{C455EA96-DBC7-4C98-B057-1669025F6FAF}"/>
    <cellStyle name="Millares 2 2 3 2 2 5 3 2" xfId="22007" xr:uid="{7C125CB1-89B2-4A3B-B10B-61C952CE9ED9}"/>
    <cellStyle name="Millares 2 2 3 2 2 5 3 3" xfId="30764" xr:uid="{7F000B5F-1832-435E-80A9-72F7AF49975A}"/>
    <cellStyle name="Millares 2 2 3 2 2 5 4" xfId="17247" xr:uid="{EED5A482-6928-421F-B8DC-90769DAC805C}"/>
    <cellStyle name="Millares 2 2 3 2 2 5 5" xfId="26405" xr:uid="{8114B20D-2159-44A3-A9FE-D5649B379122}"/>
    <cellStyle name="Millares 2 2 3 2 2 6" xfId="8880" xr:uid="{95FF0DAE-5B08-4A5F-9B1D-D9CE61E2BB11}"/>
    <cellStyle name="Millares 2 2 3 2 2 6 2" xfId="13661" xr:uid="{9975FFE6-BA54-4332-B172-493B32CA9579}"/>
    <cellStyle name="Millares 2 2 3 2 2 6 2 2" xfId="23199" xr:uid="{4087006F-FE9E-49DD-A324-65BDB0C196C7}"/>
    <cellStyle name="Millares 2 2 3 2 2 6 2 3" xfId="31930" xr:uid="{D1CC6122-EA27-40C4-BBB8-40C51B411B3D}"/>
    <cellStyle name="Millares 2 2 3 2 2 6 3" xfId="18435" xr:uid="{EF173FED-4361-455B-82B0-B12E2DCE25E1}"/>
    <cellStyle name="Millares 2 2 3 2 2 6 4" xfId="27444" xr:uid="{10362EE8-4FFC-40DB-935A-B85FB0F34D3A}"/>
    <cellStyle name="Millares 2 2 3 2 2 7" xfId="11271" xr:uid="{B461AA0D-47ED-4CF4-BAE8-C45F2DC63A76}"/>
    <cellStyle name="Millares 2 2 3 2 2 7 2" xfId="20817" xr:uid="{237CE62F-C0DE-40AE-871A-117BC3BD8D72}"/>
    <cellStyle name="Millares 2 2 3 2 2 7 3" xfId="29667" xr:uid="{EFC6B3FA-8B19-4E3A-B2AC-1CD26E937935}"/>
    <cellStyle name="Millares 2 2 3 2 2 8" xfId="16058" xr:uid="{26A6B8A5-B316-470B-A612-E88C87696F9A}"/>
    <cellStyle name="Millares 2 2 3 2 2 9" xfId="25553" xr:uid="{CBE41E4B-DB47-4E8D-A9E4-2C11129EFA9F}"/>
    <cellStyle name="Millares 2 2 3 2 3" xfId="4641" xr:uid="{00000000-0005-0000-0000-0000D7000000}"/>
    <cellStyle name="Millares 2 2 3 2 3 2" xfId="6878" xr:uid="{B6842FAE-1B3D-457F-86DA-33841F6BDC0B}"/>
    <cellStyle name="Millares 2 2 3 2 3 2 2" xfId="7466" xr:uid="{7D976B82-4FD5-43E9-A5F8-B1744FA31694}"/>
    <cellStyle name="Millares 2 2 3 2 3 2 2 2" xfId="8655" xr:uid="{74CD57EB-AFBA-49F5-BB7A-A6F6C5DF86E7}"/>
    <cellStyle name="Millares 2 2 3 2 3 2 2 2 2" xfId="11042" xr:uid="{9F5FC9C8-CBF6-4CEE-98EF-EC7354F248AA}"/>
    <cellStyle name="Millares 2 2 3 2 3 2 2 2 2 2" xfId="15830" xr:uid="{5FFF830F-A5B3-4327-810E-B778B248E756}"/>
    <cellStyle name="Millares 2 2 3 2 3 2 2 2 2 2 2" xfId="25357" xr:uid="{12714BF6-8C04-47A5-8423-DA901A3D6DA2}"/>
    <cellStyle name="Millares 2 2 3 2 3 2 2 2 2 2 3" xfId="34085" xr:uid="{8FE803B3-3188-42DA-A87E-29275E0836FC}"/>
    <cellStyle name="Millares 2 2 3 2 3 2 2 2 2 3" xfId="20591" xr:uid="{B6B0367E-82AF-423F-8284-72BA5C67BBE2}"/>
    <cellStyle name="Millares 2 2 3 2 3 2 2 2 2 4" xfId="29449" xr:uid="{A75CDC37-A105-45DC-87FE-6AF9B6E58256}"/>
    <cellStyle name="Millares 2 2 3 2 3 2 2 2 3" xfId="13433" xr:uid="{545256DD-14A9-4A7E-8E61-05D9413E2A05}"/>
    <cellStyle name="Millares 2 2 3 2 3 2 2 2 3 2" xfId="22974" xr:uid="{5187D0CC-0965-4BB4-9E72-5FD1CCB7A1AA}"/>
    <cellStyle name="Millares 2 2 3 2 3 2 2 2 3 3" xfId="31725" xr:uid="{987D760A-D010-4F62-BB03-FF20DE0AFDF8}"/>
    <cellStyle name="Millares 2 2 3 2 3 2 2 2 4" xfId="18210" xr:uid="{A3C54193-4B77-4286-8BA4-133BCB843AD7}"/>
    <cellStyle name="Millares 2 2 3 2 3 2 2 2 5" xfId="27224" xr:uid="{DFD041F2-0104-463F-AE78-8AD5A97B29FF}"/>
    <cellStyle name="Millares 2 2 3 2 3 2 2 3" xfId="9848" xr:uid="{B76DA89E-DDCF-48EC-93D4-D65ACDEC41FD}"/>
    <cellStyle name="Millares 2 2 3 2 3 2 2 3 2" xfId="14632" xr:uid="{53B29D24-01C2-4529-A373-751F73FBFE7A}"/>
    <cellStyle name="Millares 2 2 3 2 3 2 2 3 2 2" xfId="24166" xr:uid="{71020347-0565-4524-BF4D-8024DBDBFCB5}"/>
    <cellStyle name="Millares 2 2 3 2 3 2 2 3 2 3" xfId="32896" xr:uid="{51B50592-1C77-4056-8A26-136605AF84B8}"/>
    <cellStyle name="Millares 2 2 3 2 3 2 2 3 3" xfId="19401" xr:uid="{285BDCB2-DF1A-465C-8285-7333C32A54F6}"/>
    <cellStyle name="Millares 2 2 3 2 3 2 2 3 4" xfId="28289" xr:uid="{AC077D05-6404-4F60-B069-A853D2D5710A}"/>
    <cellStyle name="Millares 2 2 3 2 3 2 2 4" xfId="12239" xr:uid="{9F9645D3-70D7-4317-ACB4-1D4EB268AC99}"/>
    <cellStyle name="Millares 2 2 3 2 3 2 2 4 2" xfId="21783" xr:uid="{C4DAB8BE-AC1C-4C66-B0A5-369E531C21FE}"/>
    <cellStyle name="Millares 2 2 3 2 3 2 2 4 3" xfId="30566" xr:uid="{E6C2D64F-4923-48FB-A7C3-7CA70383466A}"/>
    <cellStyle name="Millares 2 2 3 2 3 2 2 5" xfId="17023" xr:uid="{0D0B868E-16DB-445F-ABA0-8533E986AF98}"/>
    <cellStyle name="Millares 2 2 3 2 3 2 2 6" xfId="26224" xr:uid="{BD970E90-D1DC-4CAA-A1DD-A3D2AF8FE83D}"/>
    <cellStyle name="Millares 2 2 3 2 3 2 3" xfId="8063" xr:uid="{3707F5A7-5B20-4392-9E80-57CEFFA2B6AA}"/>
    <cellStyle name="Millares 2 2 3 2 3 2 3 2" xfId="10449" xr:uid="{443FB009-C678-43EA-9F63-77EBD5E13DF1}"/>
    <cellStyle name="Millares 2 2 3 2 3 2 3 2 2" xfId="15235" xr:uid="{7E4D4447-1FA0-4AF0-BCC3-F84CDC3F3F09}"/>
    <cellStyle name="Millares 2 2 3 2 3 2 3 2 2 2" xfId="24762" xr:uid="{6896CFFE-1544-4567-B89F-B0214212CC70}"/>
    <cellStyle name="Millares 2 2 3 2 3 2 3 2 2 3" xfId="33490" xr:uid="{12035707-D6DE-4106-9149-942711D09E17}"/>
    <cellStyle name="Millares 2 2 3 2 3 2 3 2 3" xfId="19996" xr:uid="{798DC83E-8BE9-4725-BA15-53E1CEAC11EE}"/>
    <cellStyle name="Millares 2 2 3 2 3 2 3 2 4" xfId="28860" xr:uid="{3235B794-4CD3-4FB7-8E75-1FF3E7280BB2}"/>
    <cellStyle name="Millares 2 2 3 2 3 2 3 3" xfId="12840" xr:uid="{0038DEF9-31A3-4C50-9D51-B4360BB9C21D}"/>
    <cellStyle name="Millares 2 2 3 2 3 2 3 3 2" xfId="22379" xr:uid="{9DF737D9-B787-4CDA-91D8-CBDB116E3FFD}"/>
    <cellStyle name="Millares 2 2 3 2 3 2 3 3 3" xfId="31136" xr:uid="{5BE73A25-86CD-4FFC-8E6E-5C04FFBD2CE5}"/>
    <cellStyle name="Millares 2 2 3 2 3 2 3 4" xfId="17617" xr:uid="{AB1B7455-F9AB-4454-9348-AFA92263C5F1}"/>
    <cellStyle name="Millares 2 2 3 2 3 2 3 5" xfId="26681" xr:uid="{68991D33-F1F9-4517-8AC2-80C195F108BB}"/>
    <cellStyle name="Millares 2 2 3 2 3 2 4" xfId="9256" xr:uid="{54B85E95-506A-457A-9A81-3B46A54F4A61}"/>
    <cellStyle name="Millares 2 2 3 2 3 2 4 2" xfId="14037" xr:uid="{F4124967-FDE4-4711-A920-112CFD6334CF}"/>
    <cellStyle name="Millares 2 2 3 2 3 2 4 2 2" xfId="23571" xr:uid="{A77DF587-A8C7-4663-869E-F9FDC6BA1AC6}"/>
    <cellStyle name="Millares 2 2 3 2 3 2 4 2 3" xfId="32301" xr:uid="{6BA4F706-7797-4A3D-B014-EC8AE6100564}"/>
    <cellStyle name="Millares 2 2 3 2 3 2 4 3" xfId="18806" xr:uid="{0F8D3B99-6763-4B35-9F1B-9443A1624008}"/>
    <cellStyle name="Millares 2 2 3 2 3 2 4 4" xfId="27746" xr:uid="{399DCA6F-9E7B-41B7-911E-3A065707AC41}"/>
    <cellStyle name="Millares 2 2 3 2 3 2 5" xfId="11647" xr:uid="{B7A664F6-939D-40A3-9819-716E31C97C22}"/>
    <cellStyle name="Millares 2 2 3 2 3 2 5 2" xfId="21188" xr:uid="{26B29688-227D-4ECA-A8C6-30BA8BFF1877}"/>
    <cellStyle name="Millares 2 2 3 2 3 2 5 3" xfId="30018" xr:uid="{FEF1AEAD-3F05-466F-A9F1-056353AFFAC2}"/>
    <cellStyle name="Millares 2 2 3 2 3 2 6" xfId="16430" xr:uid="{815F4C9C-EA76-49FB-8FEE-C065861BB097}"/>
    <cellStyle name="Millares 2 2 3 2 3 2 7" xfId="25796" xr:uid="{0583DAC8-F158-42A5-9D51-7A414A12E291}"/>
    <cellStyle name="Millares 2 2 3 2 3 3" xfId="7170" xr:uid="{58203E2C-C5FA-4F55-A544-7718D737368A}"/>
    <cellStyle name="Millares 2 2 3 2 3 3 2" xfId="8359" xr:uid="{D4ABC6E1-BB8E-4900-943A-D6BC183F409E}"/>
    <cellStyle name="Millares 2 2 3 2 3 3 2 2" xfId="10746" xr:uid="{92B4D204-4060-457F-8C30-AB533DEFC8B2}"/>
    <cellStyle name="Millares 2 2 3 2 3 3 2 2 2" xfId="15533" xr:uid="{66A4C4C3-C17B-4C9F-B84F-B322B31754E5}"/>
    <cellStyle name="Millares 2 2 3 2 3 3 2 2 2 2" xfId="25060" xr:uid="{01514323-E12C-426C-B803-10A59F0EBA38}"/>
    <cellStyle name="Millares 2 2 3 2 3 3 2 2 2 3" xfId="33788" xr:uid="{79447597-A9A3-442B-9002-96E1C08AC58D}"/>
    <cellStyle name="Millares 2 2 3 2 3 3 2 2 3" xfId="20294" xr:uid="{EB90AFD0-F83D-4995-A758-2B8C7D4FF95E}"/>
    <cellStyle name="Millares 2 2 3 2 3 3 2 2 4" xfId="29152" xr:uid="{A31C258D-F79E-4A3C-8035-B24502D83A85}"/>
    <cellStyle name="Millares 2 2 3 2 3 3 2 3" xfId="13137" xr:uid="{6F8764D2-3C8F-4350-B217-CFF0A46BBBB3}"/>
    <cellStyle name="Millares 2 2 3 2 3 3 2 3 2" xfId="22677" xr:uid="{93CCE523-AD13-4589-BF33-70122C956324}"/>
    <cellStyle name="Millares 2 2 3 2 3 3 2 3 3" xfId="31428" xr:uid="{3A88AF9D-CBD2-43BF-91AF-ABF6CB676EF6}"/>
    <cellStyle name="Millares 2 2 3 2 3 3 2 4" xfId="17914" xr:uid="{31F51996-4DF8-4F5E-8BFB-7A474F66B689}"/>
    <cellStyle name="Millares 2 2 3 2 3 3 2 5" xfId="26947" xr:uid="{334C90B8-9CFD-4980-A411-1134CF249EB1}"/>
    <cellStyle name="Millares 2 2 3 2 3 3 3" xfId="9552" xr:uid="{1606B4D7-CF92-4ECF-B889-4FA30890967D}"/>
    <cellStyle name="Millares 2 2 3 2 3 3 3 2" xfId="14335" xr:uid="{1EADB5F3-B2BC-4429-9BA8-746F38CC1841}"/>
    <cellStyle name="Millares 2 2 3 2 3 3 3 2 2" xfId="23869" xr:uid="{95F2E77B-8B1B-493E-9037-01CEA4A6D586}"/>
    <cellStyle name="Millares 2 2 3 2 3 3 3 2 3" xfId="32599" xr:uid="{5CD904D6-5890-4BD2-9A9E-5662254838F6}"/>
    <cellStyle name="Millares 2 2 3 2 3 3 3 3" xfId="19104" xr:uid="{0393D635-DFAC-4012-887B-4408E66FDC73}"/>
    <cellStyle name="Millares 2 2 3 2 3 3 3 4" xfId="28012" xr:uid="{B7BCE536-0BFF-48C1-9367-50AD04E8A985}"/>
    <cellStyle name="Millares 2 2 3 2 3 3 4" xfId="11943" xr:uid="{A1F3DB4D-685E-4826-9774-6ED49B0D83C6}"/>
    <cellStyle name="Millares 2 2 3 2 3 3 4 2" xfId="21486" xr:uid="{8B9472ED-328D-4E92-BA01-5CB9181FD696}"/>
    <cellStyle name="Millares 2 2 3 2 3 3 4 3" xfId="30289" xr:uid="{E3292942-C49C-4233-9D8C-7FB3CCEEF275}"/>
    <cellStyle name="Millares 2 2 3 2 3 3 5" xfId="16727" xr:uid="{F8547C6F-9BE4-43B0-85CF-254F11FC7CF0}"/>
    <cellStyle name="Millares 2 2 3 2 3 3 6" xfId="25999" xr:uid="{BFD3B4E8-F61B-431D-929E-012A39F89716}"/>
    <cellStyle name="Millares 2 2 3 2 3 4" xfId="7764" xr:uid="{8CA17E5D-0E3D-45B4-BE7D-6258E8025A14}"/>
    <cellStyle name="Millares 2 2 3 2 3 4 2" xfId="10150" xr:uid="{034C8DB9-7424-4C8E-BD37-D44C9571EBCB}"/>
    <cellStyle name="Millares 2 2 3 2 3 4 2 2" xfId="14935" xr:uid="{B3A8EE32-0D1C-4EEB-A34B-5AC99EED6AE8}"/>
    <cellStyle name="Millares 2 2 3 2 3 4 2 2 2" xfId="24465" xr:uid="{4074A495-07AD-427B-AB1C-FDFB61894A5D}"/>
    <cellStyle name="Millares 2 2 3 2 3 4 2 2 3" xfId="33193" xr:uid="{DA9EC7D7-D7D7-4922-B6E3-DB786C52D252}"/>
    <cellStyle name="Millares 2 2 3 2 3 4 2 3" xfId="19699" xr:uid="{45FCC96B-008D-44EF-97A3-AE440BB89086}"/>
    <cellStyle name="Millares 2 2 3 2 3 4 2 4" xfId="28563" xr:uid="{21FC6217-BF6C-4284-8D59-F5D8FEC43E7B}"/>
    <cellStyle name="Millares 2 2 3 2 3 4 3" xfId="12541" xr:uid="{FC38E713-9F17-4985-98F2-9B90FFD7C264}"/>
    <cellStyle name="Millares 2 2 3 2 3 4 3 2" xfId="22082" xr:uid="{BBCEC651-669A-4EEB-8259-1E854BF142A9}"/>
    <cellStyle name="Millares 2 2 3 2 3 4 3 3" xfId="30839" xr:uid="{07EAFC90-0463-4CD9-92C0-1346EDF86456}"/>
    <cellStyle name="Millares 2 2 3 2 3 4 4" xfId="17321" xr:uid="{26FEE35B-BC8B-479A-B283-BF1E16BFF77F}"/>
    <cellStyle name="Millares 2 2 3 2 3 4 5" xfId="26456" xr:uid="{A2BE058E-2686-4955-B97F-05ECBE4A4B7E}"/>
    <cellStyle name="Millares 2 2 3 2 3 5" xfId="8956" xr:uid="{B0CBF789-9975-42BD-8670-57538108FA78}"/>
    <cellStyle name="Millares 2 2 3 2 3 5 2" xfId="13737" xr:uid="{C184E57E-8208-4CC2-82F9-B6E9626DA616}"/>
    <cellStyle name="Millares 2 2 3 2 3 5 2 2" xfId="23274" xr:uid="{84315E3F-6194-4A56-B8E7-51C5BA2142CB}"/>
    <cellStyle name="Millares 2 2 3 2 3 5 2 3" xfId="32005" xr:uid="{B66D5571-42C1-4868-B712-6FBA9ACC2FA6}"/>
    <cellStyle name="Millares 2 2 3 2 3 5 3" xfId="18509" xr:uid="{364E5202-8939-4B76-A228-D2B133996611}"/>
    <cellStyle name="Millares 2 2 3 2 3 5 4" xfId="27501" xr:uid="{D5A3D14D-30FB-44E6-AB93-413544280EFF}"/>
    <cellStyle name="Millares 2 2 3 2 3 6" xfId="11348" xr:uid="{9CD9CAAF-F469-4E4D-85A9-9C88D4D09EE7}"/>
    <cellStyle name="Millares 2 2 3 2 3 6 2" xfId="20892" xr:uid="{84E9EB92-76FD-4876-A7A7-F148DF1CDA8B}"/>
    <cellStyle name="Millares 2 2 3 2 3 6 3" xfId="29742" xr:uid="{48D616AE-A34B-4DE4-BB46-7DD561CFCB05}"/>
    <cellStyle name="Millares 2 2 3 2 3 7" xfId="16133" xr:uid="{213FEF81-50DC-4396-9603-D11A693C4AA8}"/>
    <cellStyle name="Millares 2 2 3 2 3 8" xfId="25604" xr:uid="{F284762A-C0C0-4690-8939-658E90A55C7E}"/>
    <cellStyle name="Millares 2 2 3 2 4" xfId="6147" xr:uid="{00000000-0005-0000-0000-0000D8000000}"/>
    <cellStyle name="Millares 2 2 3 2 4 2" xfId="7318" xr:uid="{3AB1E076-02F2-427E-8626-74F507F948C5}"/>
    <cellStyle name="Millares 2 2 3 2 4 2 2" xfId="8507" xr:uid="{906BD548-74D5-4F42-AA51-CE3F60DFFC6F}"/>
    <cellStyle name="Millares 2 2 3 2 4 2 2 2" xfId="10894" xr:uid="{6E6904D8-F69D-4C13-A64D-A29C0146D26C}"/>
    <cellStyle name="Millares 2 2 3 2 4 2 2 2 2" xfId="15682" xr:uid="{293C91DA-991C-451C-93B7-96BC07D83B3C}"/>
    <cellStyle name="Millares 2 2 3 2 4 2 2 2 2 2" xfId="25209" xr:uid="{0C5F2FDE-D077-4436-9AF1-B4FE0D13EFDA}"/>
    <cellStyle name="Millares 2 2 3 2 4 2 2 2 2 3" xfId="33937" xr:uid="{4212BC9C-8CD0-41ED-81E4-2F2245965004}"/>
    <cellStyle name="Millares 2 2 3 2 4 2 2 2 3" xfId="20443" xr:uid="{59E16EBF-C0D6-4921-B968-E87A6AC7C7C8}"/>
    <cellStyle name="Millares 2 2 3 2 4 2 2 2 4" xfId="29301" xr:uid="{7C9596CF-8600-4374-AFA3-65E23243D33E}"/>
    <cellStyle name="Millares 2 2 3 2 4 2 2 3" xfId="13285" xr:uid="{ADA33399-C012-4D2E-BFB6-DA669E3374A3}"/>
    <cellStyle name="Millares 2 2 3 2 4 2 2 3 2" xfId="22826" xr:uid="{B7253AC9-8DBD-4B16-9DFB-9F8ED0AD338D}"/>
    <cellStyle name="Millares 2 2 3 2 4 2 2 3 3" xfId="31577" xr:uid="{9EFDBCA9-0658-4E86-B68C-59D99AFCC859}"/>
    <cellStyle name="Millares 2 2 3 2 4 2 2 4" xfId="18062" xr:uid="{FE338B77-0F28-4583-AF7D-55F62E7861AE}"/>
    <cellStyle name="Millares 2 2 3 2 4 2 2 5" xfId="27081" xr:uid="{ABCCD254-34B3-4C17-AC49-B7ECF76E9295}"/>
    <cellStyle name="Millares 2 2 3 2 4 2 3" xfId="9700" xr:uid="{A81B73DE-4C9B-4C90-9B9A-2F3EF392BAC7}"/>
    <cellStyle name="Millares 2 2 3 2 4 2 3 2" xfId="14484" xr:uid="{5626A2F9-C340-438F-8F5B-5B6663052C0D}"/>
    <cellStyle name="Millares 2 2 3 2 4 2 3 2 2" xfId="24018" xr:uid="{E92B316B-FB92-4073-ACAF-2381CF6B0A48}"/>
    <cellStyle name="Millares 2 2 3 2 4 2 3 2 3" xfId="32748" xr:uid="{0F016A61-1356-4E81-833B-228456474449}"/>
    <cellStyle name="Millares 2 2 3 2 4 2 3 3" xfId="19253" xr:uid="{37131C07-2304-47D6-AC3B-2F675C673075}"/>
    <cellStyle name="Millares 2 2 3 2 4 2 3 4" xfId="28146" xr:uid="{F66C6678-BFCE-488C-946C-791778246BD4}"/>
    <cellStyle name="Millares 2 2 3 2 4 2 4" xfId="12091" xr:uid="{42368632-B5D4-4489-9CAF-7052BF0C9EE9}"/>
    <cellStyle name="Millares 2 2 3 2 4 2 4 2" xfId="21635" xr:uid="{3C164E59-CEDE-49BF-9799-D3001900BF32}"/>
    <cellStyle name="Millares 2 2 3 2 4 2 4 3" xfId="30423" xr:uid="{89A011FC-C1FE-4111-AD78-B7B7D941B969}"/>
    <cellStyle name="Millares 2 2 3 2 4 2 5" xfId="16875" xr:uid="{445CD31E-F4FD-4FBC-A7ED-D1931AD7E15F}"/>
    <cellStyle name="Millares 2 2 3 2 4 2 6" xfId="26102" xr:uid="{9129423F-2585-4576-A714-254294074C79}"/>
    <cellStyle name="Millares 2 2 3 2 4 3" xfId="7915" xr:uid="{79837871-7F44-4C8B-8ADC-4A690F04A64F}"/>
    <cellStyle name="Millares 2 2 3 2 4 3 2" xfId="10301" xr:uid="{5685CDEB-C97B-46D8-9A95-F5CFD317F674}"/>
    <cellStyle name="Millares 2 2 3 2 4 3 2 2" xfId="15087" xr:uid="{D70BAE3B-55C2-44E1-8EC4-606940E20B67}"/>
    <cellStyle name="Millares 2 2 3 2 4 3 2 2 2" xfId="24614" xr:uid="{62037A97-82D7-411E-BA67-415F8C8FA6F9}"/>
    <cellStyle name="Millares 2 2 3 2 4 3 2 2 3" xfId="33342" xr:uid="{0BA6B944-6778-434A-8319-5B55FCC1242F}"/>
    <cellStyle name="Millares 2 2 3 2 4 3 2 3" xfId="19848" xr:uid="{B1920873-11DE-4C4E-8DB3-F80F55E5EF04}"/>
    <cellStyle name="Millares 2 2 3 2 4 3 2 4" xfId="28712" xr:uid="{02BEF61E-C811-4D0C-8FDE-7392F7CB026E}"/>
    <cellStyle name="Millares 2 2 3 2 4 3 3" xfId="12692" xr:uid="{A75E3CD2-47FE-4CFE-930E-DFC2160BA828}"/>
    <cellStyle name="Millares 2 2 3 2 4 3 3 2" xfId="22231" xr:uid="{671E491A-4B19-4AFD-8E50-CB0B8E943AC5}"/>
    <cellStyle name="Millares 2 2 3 2 4 3 3 3" xfId="30988" xr:uid="{3D0F23AC-6370-426A-8FF4-F002BDB87F3F}"/>
    <cellStyle name="Millares 2 2 3 2 4 3 4" xfId="17469" xr:uid="{7BDDD0FA-E585-4E89-8E4B-BD98157AA4B7}"/>
    <cellStyle name="Millares 2 2 3 2 4 3 5" xfId="26559" xr:uid="{E7404014-EDE1-43A1-8E3D-CA8CE6E810B3}"/>
    <cellStyle name="Millares 2 2 3 2 4 4" xfId="9108" xr:uid="{4A51EC9F-959F-485D-8B1B-1C2DBB9AAD7B}"/>
    <cellStyle name="Millares 2 2 3 2 4 4 2" xfId="13889" xr:uid="{1828175E-220A-4723-B791-1235A64A9399}"/>
    <cellStyle name="Millares 2 2 3 2 4 4 2 2" xfId="23423" xr:uid="{1D86D77F-DBC5-4B69-A387-C9C9ADA59EDC}"/>
    <cellStyle name="Millares 2 2 3 2 4 4 2 3" xfId="32153" xr:uid="{FAE1764B-3336-4730-AE72-3A3D96B7B674}"/>
    <cellStyle name="Millares 2 2 3 2 4 4 3" xfId="18658" xr:uid="{A011B4BB-3A6F-48B0-BE08-9D410CD08B01}"/>
    <cellStyle name="Millares 2 2 3 2 4 4 4" xfId="27624" xr:uid="{934DB175-E4B1-4F9E-9EF7-E8FCEB827E1C}"/>
    <cellStyle name="Millares 2 2 3 2 4 5" xfId="11499" xr:uid="{F48B55F8-F9F3-45B8-B651-830031AD9A96}"/>
    <cellStyle name="Millares 2 2 3 2 4 5 2" xfId="21040" xr:uid="{C0BE5A94-9238-44AC-8B96-AA639887198D}"/>
    <cellStyle name="Millares 2 2 3 2 4 5 3" xfId="29875" xr:uid="{571F23B4-C31E-4E10-90DB-67CD2C6C036A}"/>
    <cellStyle name="Millares 2 2 3 2 4 6" xfId="16282" xr:uid="{F11D04A9-FB3B-4798-A534-96CF8FCBE92B}"/>
    <cellStyle name="Millares 2 2 3 2 4 7" xfId="25699" xr:uid="{1F7E92A3-44E5-4636-92AE-C71A0539E716}"/>
    <cellStyle name="Millares 2 2 3 2 5" xfId="7025" xr:uid="{1C304002-4D02-4FFB-B8C6-165324789457}"/>
    <cellStyle name="Millares 2 2 3 2 5 2" xfId="8212" xr:uid="{E26B9390-0294-4E3B-BA65-0ED74F66EF5F}"/>
    <cellStyle name="Millares 2 2 3 2 5 2 2" xfId="10599" xr:uid="{01B83C99-CD9E-4E88-B017-296A13BA98AB}"/>
    <cellStyle name="Millares 2 2 3 2 5 2 2 2" xfId="15385" xr:uid="{BAE95255-5A61-4EB0-8BB9-C24BEAFEBB98}"/>
    <cellStyle name="Millares 2 2 3 2 5 2 2 2 2" xfId="24912" xr:uid="{335B3B5F-F093-4CED-B3A9-D642A08FA69F}"/>
    <cellStyle name="Millares 2 2 3 2 5 2 2 2 3" xfId="33640" xr:uid="{81BB7EBF-301E-4FDA-9D90-0D804B20F423}"/>
    <cellStyle name="Millares 2 2 3 2 5 2 2 3" xfId="20146" xr:uid="{FA5E81D6-4AA9-4E61-B2CE-96C5BF6FB3DF}"/>
    <cellStyle name="Millares 2 2 3 2 5 2 2 4" xfId="29004" xr:uid="{532906A9-163C-488B-A5A4-41092AF4F997}"/>
    <cellStyle name="Millares 2 2 3 2 5 2 3" xfId="12990" xr:uid="{1B7E68C7-ABAD-4671-A7F1-ABD447B3965F}"/>
    <cellStyle name="Millares 2 2 3 2 5 2 3 2" xfId="22529" xr:uid="{626BCC61-CD14-49F6-B702-5920032A0E92}"/>
    <cellStyle name="Millares 2 2 3 2 5 2 3 3" xfId="31280" xr:uid="{6059D824-7EEA-4A39-9CB5-A3428B7E2044}"/>
    <cellStyle name="Millares 2 2 3 2 5 2 4" xfId="17767" xr:uid="{795A7EB6-0C3B-445B-8B3F-69771ADCDBCC}"/>
    <cellStyle name="Millares 2 2 3 2 5 2 5" xfId="26807" xr:uid="{83CD3235-7E37-46B3-B04C-72E139EAE98A}"/>
    <cellStyle name="Millares 2 2 3 2 5 3" xfId="9405" xr:uid="{8613401B-A299-4401-89A3-7425AF0D2571}"/>
    <cellStyle name="Millares 2 2 3 2 5 3 2" xfId="14187" xr:uid="{2C95EE97-7A9D-43C3-B860-1BC0FD561ADB}"/>
    <cellStyle name="Millares 2 2 3 2 5 3 2 2" xfId="23721" xr:uid="{B98F58CD-877C-49F5-B2A1-F31EBF820A67}"/>
    <cellStyle name="Millares 2 2 3 2 5 3 2 3" xfId="32451" xr:uid="{38B7E082-9964-4439-BF43-714608FD6845}"/>
    <cellStyle name="Millares 2 2 3 2 5 3 3" xfId="18956" xr:uid="{83C38420-3EED-47EC-9479-5D0B906433F4}"/>
    <cellStyle name="Millares 2 2 3 2 5 3 4" xfId="27872" xr:uid="{AA886083-CCCF-4BFD-834B-86D654093826}"/>
    <cellStyle name="Millares 2 2 3 2 5 4" xfId="11796" xr:uid="{0F259846-C2D9-41CB-967F-81DF9AC0B595}"/>
    <cellStyle name="Millares 2 2 3 2 5 4 2" xfId="21338" xr:uid="{F6603E1C-7713-4204-BDA9-278D028581D4}"/>
    <cellStyle name="Millares 2 2 3 2 5 4 3" xfId="30149" xr:uid="{C4150849-6EE9-4AA7-B72A-A2DBA79B962E}"/>
    <cellStyle name="Millares 2 2 3 2 5 5" xfId="16580" xr:uid="{9CD56FAC-42FA-4535-B97D-2C1C434D8D2B}"/>
    <cellStyle name="Millares 2 2 3 2 5 6" xfId="25901" xr:uid="{5A8C9F60-B5F2-4799-B19F-7DCF0F6F06C6}"/>
    <cellStyle name="Millares 2 2 3 2 6" xfId="7615" xr:uid="{05E63398-7630-4C5C-B603-C3D29D550BF7}"/>
    <cellStyle name="Millares 2 2 3 2 6 2" xfId="9999" xr:uid="{9B0E432C-2F4F-4CC6-8584-8E44226A28D1}"/>
    <cellStyle name="Millares 2 2 3 2 6 2 2" xfId="14784" xr:uid="{F923B553-C879-4E15-A258-13AB73A3786F}"/>
    <cellStyle name="Millares 2 2 3 2 6 2 2 2" xfId="24317" xr:uid="{D0E93D59-42A7-4E58-8779-AC0DD2688F2A}"/>
    <cellStyle name="Millares 2 2 3 2 6 2 2 3" xfId="33045" xr:uid="{CF43352B-85BE-4BB5-AA75-8CF78DC0EBF6}"/>
    <cellStyle name="Millares 2 2 3 2 6 2 3" xfId="19552" xr:uid="{2CCF6F73-0BAE-40C0-BD2E-34F5BA66C60F}"/>
    <cellStyle name="Millares 2 2 3 2 6 2 4" xfId="28424" xr:uid="{7E6C186D-4479-48E2-AC0F-5F60933FED46}"/>
    <cellStyle name="Millares 2 2 3 2 6 3" xfId="12390" xr:uid="{993B4588-335F-463A-BEE5-D1FC3CCF0624}"/>
    <cellStyle name="Millares 2 2 3 2 6 3 2" xfId="21934" xr:uid="{87921864-C290-4636-8E2A-E09385BB4CE4}"/>
    <cellStyle name="Millares 2 2 3 2 6 3 3" xfId="30699" xr:uid="{D42386DE-83CA-4BC3-909F-B3337482D647}"/>
    <cellStyle name="Millares 2 2 3 2 6 4" xfId="17174" xr:uid="{8390A319-DECB-4A95-B839-BD55E9EADC9A}"/>
    <cellStyle name="Millares 2 2 3 2 6 5" xfId="26353" xr:uid="{446FF6EF-1F82-43B9-BEE8-54D0A8B77D26}"/>
    <cellStyle name="Millares 2 2 3 2 7" xfId="8805" xr:uid="{E0FAB19B-7DC1-42D0-B1F5-72316BDB3D3F}"/>
    <cellStyle name="Millares 2 2 3 2 7 2" xfId="13586" xr:uid="{58FA167C-0095-4C48-9C7F-3AD10BC939BC}"/>
    <cellStyle name="Millares 2 2 3 2 7 2 2" xfId="23126" xr:uid="{6C973764-D06B-4CA8-B6BB-97FE4E3C576F}"/>
    <cellStyle name="Millares 2 2 3 2 7 2 3" xfId="31862" xr:uid="{47A82C25-C35B-4F1A-970E-3B117C458926}"/>
    <cellStyle name="Millares 2 2 3 2 7 3" xfId="18362" xr:uid="{D50A6808-B31F-44A7-B857-309C1CD2E662}"/>
    <cellStyle name="Millares 2 2 3 2 7 4" xfId="27374" xr:uid="{79203699-2E41-4CDB-A8F1-EFE38D302A07}"/>
    <cellStyle name="Millares 2 2 3 2 8" xfId="11196" xr:uid="{43BDF8C4-AC36-428B-B13F-D21514C7C326}"/>
    <cellStyle name="Millares 2 2 3 2 8 2" xfId="20744" xr:uid="{9FE41E99-865D-404E-8459-3B29EDE8A5E0}"/>
    <cellStyle name="Millares 2 2 3 2 8 3" xfId="29598" xr:uid="{B0353E98-3A47-41F5-80A9-E8CBC0ECBDD6}"/>
    <cellStyle name="Millares 2 2 3 2 9" xfId="15985" xr:uid="{963E00B7-5644-4A71-9140-CAC000764D3B}"/>
    <cellStyle name="Millares 2 2 3 3" xfId="2479" xr:uid="{00000000-0005-0000-0000-0000D9000000}"/>
    <cellStyle name="Millares 2 2 3 3 2" xfId="6626" xr:uid="{75943076-665A-46A0-B089-288AB61F28C2}"/>
    <cellStyle name="Millares 2 2 3 3 2 2" xfId="6915" xr:uid="{5820FCA1-13AE-4178-9986-5DBAE8AE8334}"/>
    <cellStyle name="Millares 2 2 3 3 2 2 2" xfId="7503" xr:uid="{707F26CE-08EC-4D17-B907-A220FCCE7450}"/>
    <cellStyle name="Millares 2 2 3 3 2 2 2 2" xfId="8692" xr:uid="{0FC2FAE4-87E0-4163-93AE-0DBF96071945}"/>
    <cellStyle name="Millares 2 2 3 3 2 2 2 2 2" xfId="11079" xr:uid="{4C9D60D5-C152-418B-8382-5D4304A9B390}"/>
    <cellStyle name="Millares 2 2 3 3 2 2 2 2 2 2" xfId="15867" xr:uid="{3543F684-A508-45B0-903D-94FDB8B2D98E}"/>
    <cellStyle name="Millares 2 2 3 3 2 2 2 2 2 2 2" xfId="25394" xr:uid="{78F3774D-5435-44F1-8C03-BE6873A318CA}"/>
    <cellStyle name="Millares 2 2 3 3 2 2 2 2 2 2 3" xfId="34122" xr:uid="{72FA9074-C378-47A5-B4D9-2086B691A809}"/>
    <cellStyle name="Millares 2 2 3 3 2 2 2 2 2 3" xfId="20628" xr:uid="{9FD1AF1C-7AE9-411F-9846-6E0C49C7A045}"/>
    <cellStyle name="Millares 2 2 3 3 2 2 2 2 2 4" xfId="29486" xr:uid="{F2C5C428-72DE-4ED6-A4AC-EB39AAD42452}"/>
    <cellStyle name="Millares 2 2 3 3 2 2 2 2 3" xfId="13470" xr:uid="{490CAE7B-7784-4E39-9BA0-E9D3D339A286}"/>
    <cellStyle name="Millares 2 2 3 3 2 2 2 2 3 2" xfId="23011" xr:uid="{653FA76D-1D91-4B4B-83F5-0C33808AA1A2}"/>
    <cellStyle name="Millares 2 2 3 3 2 2 2 2 3 3" xfId="31762" xr:uid="{72FC3C18-8968-4CCA-B8A9-E6EA71972B01}"/>
    <cellStyle name="Millares 2 2 3 3 2 2 2 2 4" xfId="18247" xr:uid="{85BBBD57-C947-45F6-889B-9F90061D7EDF}"/>
    <cellStyle name="Millares 2 2 3 3 2 2 2 2 5" xfId="27261" xr:uid="{D153CC90-B8B2-4184-A9A4-9888E771FD7B}"/>
    <cellStyle name="Millares 2 2 3 3 2 2 2 3" xfId="9885" xr:uid="{F430C266-75A3-493F-B807-28B5EF2DE042}"/>
    <cellStyle name="Millares 2 2 3 3 2 2 2 3 2" xfId="14669" xr:uid="{F92ED9AE-3944-439C-B693-A249866BAD58}"/>
    <cellStyle name="Millares 2 2 3 3 2 2 2 3 2 2" xfId="24203" xr:uid="{E9652F92-F75E-4FBD-B428-BE38352CAF61}"/>
    <cellStyle name="Millares 2 2 3 3 2 2 2 3 2 3" xfId="32933" xr:uid="{FFE3774C-969E-46ED-8690-C1319C928CEA}"/>
    <cellStyle name="Millares 2 2 3 3 2 2 2 3 3" xfId="19438" xr:uid="{06B519BD-AF10-4F3F-9DAF-3313E08650F6}"/>
    <cellStyle name="Millares 2 2 3 3 2 2 2 3 4" xfId="28326" xr:uid="{AB312801-E441-4827-BAED-873CE5B29CED}"/>
    <cellStyle name="Millares 2 2 3 3 2 2 2 4" xfId="12276" xr:uid="{9EDB7430-8D2F-4614-A5B8-FB93A46FCDDF}"/>
    <cellStyle name="Millares 2 2 3 3 2 2 2 4 2" xfId="21820" xr:uid="{6B83A8C0-46B7-42EC-93DA-9D418A83DB82}"/>
    <cellStyle name="Millares 2 2 3 3 2 2 2 4 3" xfId="30603" xr:uid="{8CCEB2CF-FCF4-4E2F-A1FE-31F9C45F4FBA}"/>
    <cellStyle name="Millares 2 2 3 3 2 2 2 5" xfId="17060" xr:uid="{A4488A4A-A997-4AFC-8D38-001CD976BA3C}"/>
    <cellStyle name="Millares 2 2 3 3 2 2 2 6" xfId="26256" xr:uid="{5E9C66F3-5D5C-45E4-9E9D-115D9657D870}"/>
    <cellStyle name="Millares 2 2 3 3 2 2 3" xfId="8100" xr:uid="{11F60EF9-1E1C-4F72-88A9-C44D0E5F7BBD}"/>
    <cellStyle name="Millares 2 2 3 3 2 2 3 2" xfId="10486" xr:uid="{EB78886E-BE7B-48A4-A1E4-C5A4998B1D63}"/>
    <cellStyle name="Millares 2 2 3 3 2 2 3 2 2" xfId="15272" xr:uid="{0F9988D3-A3E3-4719-913D-3C390791AE38}"/>
    <cellStyle name="Millares 2 2 3 3 2 2 3 2 2 2" xfId="24799" xr:uid="{1C5D167C-6CBE-40F7-8349-2AEB4756201B}"/>
    <cellStyle name="Millares 2 2 3 3 2 2 3 2 2 3" xfId="33527" xr:uid="{AA55B749-BCA6-473E-998D-C202D129D19C}"/>
    <cellStyle name="Millares 2 2 3 3 2 2 3 2 3" xfId="20033" xr:uid="{B13BD09B-6270-4EB4-9224-3D0E878B8BC2}"/>
    <cellStyle name="Millares 2 2 3 3 2 2 3 2 4" xfId="28897" xr:uid="{72C9FD69-1678-40BA-817D-E92A03290323}"/>
    <cellStyle name="Millares 2 2 3 3 2 2 3 3" xfId="12877" xr:uid="{C1F15E5B-164B-42D1-9A7D-B07B52CCB75D}"/>
    <cellStyle name="Millares 2 2 3 3 2 2 3 3 2" xfId="22416" xr:uid="{F4AAD824-B20B-406A-8316-E8A712D7C57B}"/>
    <cellStyle name="Millares 2 2 3 3 2 2 3 3 3" xfId="31173" xr:uid="{938BFED0-2345-4E77-BC95-8037B44D1C40}"/>
    <cellStyle name="Millares 2 2 3 3 2 2 3 4" xfId="17654" xr:uid="{48C841E5-F34E-4F3D-9DAE-1124C36FF090}"/>
    <cellStyle name="Millares 2 2 3 3 2 2 3 5" xfId="26713" xr:uid="{26D8E222-A68B-4383-99C6-6EE1F3FEBA2E}"/>
    <cellStyle name="Millares 2 2 3 3 2 2 4" xfId="9293" xr:uid="{92895EA5-BA40-4A9A-9F1C-872C2D04C615}"/>
    <cellStyle name="Millares 2 2 3 3 2 2 4 2" xfId="14074" xr:uid="{1C9724D0-264C-4981-BB96-AE15F8563921}"/>
    <cellStyle name="Millares 2 2 3 3 2 2 4 2 2" xfId="23608" xr:uid="{033172C9-3249-4D23-A589-26955B2EB6E4}"/>
    <cellStyle name="Millares 2 2 3 3 2 2 4 2 3" xfId="32338" xr:uid="{62AA8E1A-2702-45AD-9690-7FD428960642}"/>
    <cellStyle name="Millares 2 2 3 3 2 2 4 3" xfId="18843" xr:uid="{2F88B15C-ECE7-40D8-8063-7E71F4910CB1}"/>
    <cellStyle name="Millares 2 2 3 3 2 2 4 4" xfId="27778" xr:uid="{F8C20633-F905-4ADF-9FEF-E7785A8FCD98}"/>
    <cellStyle name="Millares 2 2 3 3 2 2 5" xfId="11684" xr:uid="{F17CFE6A-5B2D-40D8-8235-C7F3FD766FFD}"/>
    <cellStyle name="Millares 2 2 3 3 2 2 5 2" xfId="21225" xr:uid="{2DC0335D-1D61-4D2A-8003-96E5F244154C}"/>
    <cellStyle name="Millares 2 2 3 3 2 2 5 3" xfId="30055" xr:uid="{F4539B57-4913-4926-A833-E93827B4BA98}"/>
    <cellStyle name="Millares 2 2 3 3 2 2 6" xfId="16467" xr:uid="{B31A75CB-032B-4FFB-94C2-7607E34904A8}"/>
    <cellStyle name="Millares 2 2 3 3 2 2 7" xfId="25822" xr:uid="{425D5012-03E2-4666-A6AE-AB966D32529B}"/>
    <cellStyle name="Millares 2 2 3 3 2 3" xfId="7207" xr:uid="{6DA5B905-6804-4FAB-9CD7-D64DFF195F23}"/>
    <cellStyle name="Millares 2 2 3 3 2 3 2" xfId="8396" xr:uid="{F4D1EE98-0983-44A2-965D-0B5D6C019423}"/>
    <cellStyle name="Millares 2 2 3 3 2 3 2 2" xfId="10783" xr:uid="{4B6B6740-C69A-482F-92E3-01928239F8A7}"/>
    <cellStyle name="Millares 2 2 3 3 2 3 2 2 2" xfId="15570" xr:uid="{D36E3535-2844-49D9-ADA1-42C4FBB96383}"/>
    <cellStyle name="Millares 2 2 3 3 2 3 2 2 2 2" xfId="25097" xr:uid="{CDCF273B-E697-4A59-ACDB-EEC6D32F2EEA}"/>
    <cellStyle name="Millares 2 2 3 3 2 3 2 2 2 3" xfId="33825" xr:uid="{2C183E5C-2216-4060-9DD5-9BDCD126CE35}"/>
    <cellStyle name="Millares 2 2 3 3 2 3 2 2 3" xfId="20331" xr:uid="{172A5E43-8854-49C2-815E-6655DC1455B0}"/>
    <cellStyle name="Millares 2 2 3 3 2 3 2 2 4" xfId="29189" xr:uid="{2A56BA71-96C6-4B25-9A51-8B7FFA80089A}"/>
    <cellStyle name="Millares 2 2 3 3 2 3 2 3" xfId="13174" xr:uid="{2C285E97-7908-4824-ADE6-17FE672029DA}"/>
    <cellStyle name="Millares 2 2 3 3 2 3 2 3 2" xfId="22714" xr:uid="{22084409-B57F-4AC5-B0CC-2BD620952BD4}"/>
    <cellStyle name="Millares 2 2 3 3 2 3 2 3 3" xfId="31465" xr:uid="{6BD6D243-1CC1-4146-BCE3-1BA427517CA8}"/>
    <cellStyle name="Millares 2 2 3 3 2 3 2 4" xfId="17951" xr:uid="{BBD9A71C-B568-4E27-9135-3473994D3502}"/>
    <cellStyle name="Millares 2 2 3 3 2 3 2 5" xfId="26984" xr:uid="{3372595A-A66F-474A-B476-12AFC9ABFAA2}"/>
    <cellStyle name="Millares 2 2 3 3 2 3 3" xfId="9589" xr:uid="{698CB78A-214B-44F5-B757-9B62BCB514B3}"/>
    <cellStyle name="Millares 2 2 3 3 2 3 3 2" xfId="14372" xr:uid="{DC80243A-273A-465A-8D0C-4979D69C333B}"/>
    <cellStyle name="Millares 2 2 3 3 2 3 3 2 2" xfId="23906" xr:uid="{7A4AEF67-FEB4-4408-8641-B3C267E6223F}"/>
    <cellStyle name="Millares 2 2 3 3 2 3 3 2 3" xfId="32636" xr:uid="{525C24BF-74F2-438E-A47F-A3A477C168E7}"/>
    <cellStyle name="Millares 2 2 3 3 2 3 3 3" xfId="19141" xr:uid="{BD09DABE-4129-4AD5-BFA4-0FFF66B46D0A}"/>
    <cellStyle name="Millares 2 2 3 3 2 3 3 4" xfId="28049" xr:uid="{8588D010-6938-4E28-972D-ED0FE812652A}"/>
    <cellStyle name="Millares 2 2 3 3 2 3 4" xfId="11980" xr:uid="{3CB774BE-9432-4FD4-8055-E5014ADDA38B}"/>
    <cellStyle name="Millares 2 2 3 3 2 3 4 2" xfId="21523" xr:uid="{5FFAF0F6-7766-4F36-A5D6-32CF38E70A57}"/>
    <cellStyle name="Millares 2 2 3 3 2 3 4 3" xfId="30326" xr:uid="{03107907-A791-464A-9EC4-ADE2567F3673}"/>
    <cellStyle name="Millares 2 2 3 3 2 3 5" xfId="16764" xr:uid="{77464C67-FAB8-4D11-92C8-62791A563827}"/>
    <cellStyle name="Millares 2 2 3 3 2 3 6" xfId="26025" xr:uid="{7CA453BB-3C4E-4266-ACAF-0D04597C4BDA}"/>
    <cellStyle name="Millares 2 2 3 3 2 4" xfId="7803" xr:uid="{9B233936-1348-4299-986E-ED0B416FD3E2}"/>
    <cellStyle name="Millares 2 2 3 3 2 4 2" xfId="10189" xr:uid="{29CA1198-5992-42E2-BDA7-3C70A7D3746D}"/>
    <cellStyle name="Millares 2 2 3 3 2 4 2 2" xfId="14974" xr:uid="{4EC841F9-F713-4E77-ABD8-7C66B89A8A4B}"/>
    <cellStyle name="Millares 2 2 3 3 2 4 2 2 2" xfId="24502" xr:uid="{90555CDD-D5F7-4757-AB28-A7AA3F3EB572}"/>
    <cellStyle name="Millares 2 2 3 3 2 4 2 2 3" xfId="33230" xr:uid="{41A8D95A-5BEE-4285-B1C0-53FBEA7C5E77}"/>
    <cellStyle name="Millares 2 2 3 3 2 4 2 3" xfId="19736" xr:uid="{4712E914-B4CC-486B-88D8-DD9DA67156E9}"/>
    <cellStyle name="Millares 2 2 3 3 2 4 2 4" xfId="28600" xr:uid="{AE2904C7-4B9F-42F1-913B-FE20D44711F5}"/>
    <cellStyle name="Millares 2 2 3 3 2 4 3" xfId="12580" xr:uid="{C7C73849-C5B9-489B-B0D5-74A3832A2CBB}"/>
    <cellStyle name="Millares 2 2 3 3 2 4 3 2" xfId="22119" xr:uid="{F98DA225-73FC-4983-B1A6-D0135B08A0B8}"/>
    <cellStyle name="Millares 2 2 3 3 2 4 3 3" xfId="30876" xr:uid="{734B1D9E-3D9D-4420-9FDA-6A05A5DD8196}"/>
    <cellStyle name="Millares 2 2 3 3 2 4 4" xfId="17358" xr:uid="{C0EA86E6-28EF-4B20-806B-82C4231C51C5}"/>
    <cellStyle name="Millares 2 2 3 3 2 4 5" xfId="26482" xr:uid="{76CECA12-4024-4E56-A168-5DA1E182C5EA}"/>
    <cellStyle name="Millares 2 2 3 3 2 5" xfId="8995" xr:uid="{E0C0A156-F43E-46A1-A2F1-C7F878966576}"/>
    <cellStyle name="Millares 2 2 3 3 2 5 2" xfId="13776" xr:uid="{E47F1303-786C-4679-8891-4CF3C941E4E1}"/>
    <cellStyle name="Millares 2 2 3 3 2 5 2 2" xfId="23311" xr:uid="{0100D85D-ADCC-441A-A257-4BE62D08A14E}"/>
    <cellStyle name="Millares 2 2 3 3 2 5 2 3" xfId="32042" xr:uid="{8D261DAA-B385-423D-836E-3F8A2BA43AAA}"/>
    <cellStyle name="Millares 2 2 3 3 2 5 3" xfId="18546" xr:uid="{DCC84E9D-F45B-4E67-B49D-9E4B28F7FF5E}"/>
    <cellStyle name="Millares 2 2 3 3 2 5 4" xfId="27533" xr:uid="{367E7A3E-C648-40F3-8364-04941DA90393}"/>
    <cellStyle name="Millares 2 2 3 3 2 6" xfId="11387" xr:uid="{A0EFAAF1-708D-4CB5-ABBF-3B1723BCF9BF}"/>
    <cellStyle name="Millares 2 2 3 3 2 6 2" xfId="20929" xr:uid="{226659D3-3043-4FDD-BE51-52172FEE414B}"/>
    <cellStyle name="Millares 2 2 3 3 2 6 3" xfId="29779" xr:uid="{FF0213E8-A3BD-491C-A646-A9FD1DB52545}"/>
    <cellStyle name="Millares 2 2 3 3 2 7" xfId="16170" xr:uid="{8389FB87-413A-43B2-B18C-5062B79BCF33}"/>
    <cellStyle name="Millares 2 2 3 3 2 8" xfId="25627" xr:uid="{4E7E4FCC-B539-4E55-AD30-BCDBAD9E76BC}"/>
    <cellStyle name="Millares 2 2 3 3 3" xfId="6769" xr:uid="{33D56E46-C286-46FA-8B01-D05631667B06}"/>
    <cellStyle name="Millares 2 2 3 3 3 2" xfId="7355" xr:uid="{A605AA9B-1242-43BF-924D-1DF007142FE3}"/>
    <cellStyle name="Millares 2 2 3 3 3 2 2" xfId="8544" xr:uid="{84D7FBE3-82E0-43DF-874C-F0D861157A7D}"/>
    <cellStyle name="Millares 2 2 3 3 3 2 2 2" xfId="10931" xr:uid="{98F2D861-4854-4135-A860-3F5DB079E35C}"/>
    <cellStyle name="Millares 2 2 3 3 3 2 2 2 2" xfId="15719" xr:uid="{054B7CDE-4368-44A5-B0DC-1DB591524F8D}"/>
    <cellStyle name="Millares 2 2 3 3 3 2 2 2 2 2" xfId="25246" xr:uid="{6B9B119F-8FD8-4F19-851A-5F1D99F9D4A9}"/>
    <cellStyle name="Millares 2 2 3 3 3 2 2 2 2 3" xfId="33974" xr:uid="{13B61CFC-4B21-401E-907C-BAC4ADEF786C}"/>
    <cellStyle name="Millares 2 2 3 3 3 2 2 2 3" xfId="20480" xr:uid="{03D58E56-44BE-451E-8E33-77761D245142}"/>
    <cellStyle name="Millares 2 2 3 3 3 2 2 2 4" xfId="29338" xr:uid="{0C7683CB-B105-4386-9BC1-7340B65391C0}"/>
    <cellStyle name="Millares 2 2 3 3 3 2 2 3" xfId="13322" xr:uid="{81C958B3-D1A5-4BE9-8C2F-2501B3F87C36}"/>
    <cellStyle name="Millares 2 2 3 3 3 2 2 3 2" xfId="22863" xr:uid="{122920FB-917F-4384-B885-05E751872528}"/>
    <cellStyle name="Millares 2 2 3 3 3 2 2 3 3" xfId="31614" xr:uid="{E891D299-3D47-4492-A10F-8E277D932167}"/>
    <cellStyle name="Millares 2 2 3 3 3 2 2 4" xfId="18099" xr:uid="{58CEC76C-A828-4084-B6BE-32464629AF81}"/>
    <cellStyle name="Millares 2 2 3 3 3 2 2 5" xfId="27114" xr:uid="{B064BD51-EC61-4ACC-94B2-C98802CB5299}"/>
    <cellStyle name="Millares 2 2 3 3 3 2 3" xfId="9737" xr:uid="{37B7136E-31C8-441F-85D5-2AC7B6107949}"/>
    <cellStyle name="Millares 2 2 3 3 3 2 3 2" xfId="14521" xr:uid="{4C1B6B9E-6F41-495B-A8DA-0556180DA203}"/>
    <cellStyle name="Millares 2 2 3 3 3 2 3 2 2" xfId="24055" xr:uid="{C699EE23-B413-447D-B0ED-7BEBA1ED4277}"/>
    <cellStyle name="Millares 2 2 3 3 3 2 3 2 3" xfId="32785" xr:uid="{F562CEBF-0A4E-495B-A98C-A10C3A5925C8}"/>
    <cellStyle name="Millares 2 2 3 3 3 2 3 3" xfId="19290" xr:uid="{908C647C-B947-416A-AADC-EF0C86E58722}"/>
    <cellStyle name="Millares 2 2 3 3 3 2 3 4" xfId="28179" xr:uid="{56308263-5B03-4B0D-A103-4608A0CA6041}"/>
    <cellStyle name="Millares 2 2 3 3 3 2 4" xfId="12128" xr:uid="{DFCE5C1F-A714-4832-8A9A-A4B5B7F991C4}"/>
    <cellStyle name="Millares 2 2 3 3 3 2 4 2" xfId="21672" xr:uid="{FC79FA38-39CC-4546-855C-7D402A97D345}"/>
    <cellStyle name="Millares 2 2 3 3 3 2 4 3" xfId="30456" xr:uid="{91ADD5AB-8147-4788-9E32-3582606E89E5}"/>
    <cellStyle name="Millares 2 2 3 3 3 2 5" xfId="16912" xr:uid="{DA244AC8-06C6-412E-9C5E-9D7E3DDCD32E}"/>
    <cellStyle name="Millares 2 2 3 3 3 2 6" xfId="26131" xr:uid="{0C1AB247-0707-48CA-8D57-6D5E7121C70C}"/>
    <cellStyle name="Millares 2 2 3 3 3 3" xfId="7952" xr:uid="{08C60335-7C71-4F75-81F1-0FFC25DEFEFE}"/>
    <cellStyle name="Millares 2 2 3 3 3 3 2" xfId="10338" xr:uid="{C7925E03-F3E0-4624-9CA7-451E50932ABD}"/>
    <cellStyle name="Millares 2 2 3 3 3 3 2 2" xfId="15124" xr:uid="{F635F95E-0352-4456-9897-B927CAEBEB1A}"/>
    <cellStyle name="Millares 2 2 3 3 3 3 2 2 2" xfId="24651" xr:uid="{8FF07336-AC1F-4C3C-AB5C-4A88676689D2}"/>
    <cellStyle name="Millares 2 2 3 3 3 3 2 2 3" xfId="33379" xr:uid="{E5E50510-801B-463C-9BAE-7E479F365316}"/>
    <cellStyle name="Millares 2 2 3 3 3 3 2 3" xfId="19885" xr:uid="{467571C4-4308-44DA-BC33-E9EAF85A1ACF}"/>
    <cellStyle name="Millares 2 2 3 3 3 3 2 4" xfId="28749" xr:uid="{2AE9339C-D4F4-4EEB-BF60-59F4186C7EF2}"/>
    <cellStyle name="Millares 2 2 3 3 3 3 3" xfId="12729" xr:uid="{B8399AA6-AAFB-40E3-A162-2467796BAE38}"/>
    <cellStyle name="Millares 2 2 3 3 3 3 3 2" xfId="22268" xr:uid="{D837F8F4-860C-48E9-90E7-3956F1F91592}"/>
    <cellStyle name="Millares 2 2 3 3 3 3 3 3" xfId="31025" xr:uid="{9430036C-2A62-41AF-9D0D-22A390D59A3B}"/>
    <cellStyle name="Millares 2 2 3 3 3 3 4" xfId="17506" xr:uid="{006C9D79-15C9-48E9-B92E-C5C3AF5563F7}"/>
    <cellStyle name="Millares 2 2 3 3 3 3 5" xfId="26588" xr:uid="{A5BD6914-9EBA-4EBA-A6E3-18D9A899CD7A}"/>
    <cellStyle name="Millares 2 2 3 3 3 4" xfId="9145" xr:uid="{E20A0303-A123-4ABD-9C37-695178DB3F87}"/>
    <cellStyle name="Millares 2 2 3 3 3 4 2" xfId="13926" xr:uid="{EA872371-94C0-4E20-8D28-D4CE7BA5F503}"/>
    <cellStyle name="Millares 2 2 3 3 3 4 2 2" xfId="23460" xr:uid="{E1A0CCBD-AC05-4A36-BDB5-FF657DCA13CD}"/>
    <cellStyle name="Millares 2 2 3 3 3 4 2 3" xfId="32190" xr:uid="{F6FDE645-AF40-4466-ACA8-B35CE4137570}"/>
    <cellStyle name="Millares 2 2 3 3 3 4 3" xfId="18695" xr:uid="{D67F1009-9142-4BA2-9E8A-84AA6DE550C8}"/>
    <cellStyle name="Millares 2 2 3 3 3 4 4" xfId="27653" xr:uid="{A7F5C939-5AA3-441F-8C81-064660CE6D0F}"/>
    <cellStyle name="Millares 2 2 3 3 3 5" xfId="11536" xr:uid="{86C9FB83-666A-47EE-A33F-D0F0F282B386}"/>
    <cellStyle name="Millares 2 2 3 3 3 5 2" xfId="21077" xr:uid="{E71D7388-D3C9-433E-8CC7-105733139A7B}"/>
    <cellStyle name="Millares 2 2 3 3 3 5 3" xfId="29908" xr:uid="{1B6F148B-F58B-47E6-909F-ABDC8A71A3F8}"/>
    <cellStyle name="Millares 2 2 3 3 3 6" xfId="16319" xr:uid="{293F114C-C264-4091-A1C8-05E632485ADA}"/>
    <cellStyle name="Millares 2 2 3 3 3 7" xfId="25722" xr:uid="{F932AD0A-FAD2-40AF-B41E-5546E697CB43}"/>
    <cellStyle name="Millares 2 2 3 3 4" xfId="7062" xr:uid="{C03313D6-8BB9-44E5-90C7-D0F6089A6479}"/>
    <cellStyle name="Millares 2 2 3 3 4 2" xfId="8249" xr:uid="{58233334-8F70-4F71-820B-056F7723DE33}"/>
    <cellStyle name="Millares 2 2 3 3 4 2 2" xfId="10636" xr:uid="{E354284C-58FB-41F8-A48D-D75BA585045B}"/>
    <cellStyle name="Millares 2 2 3 3 4 2 2 2" xfId="15422" xr:uid="{FF1B33FD-CF51-4254-A1C3-05478FB83E3C}"/>
    <cellStyle name="Millares 2 2 3 3 4 2 2 2 2" xfId="24949" xr:uid="{923C5B4B-D781-4B12-AD99-3F13DBBC8910}"/>
    <cellStyle name="Millares 2 2 3 3 4 2 2 2 3" xfId="33677" xr:uid="{6C93121E-B4EE-4632-B979-57F0F14316E6}"/>
    <cellStyle name="Millares 2 2 3 3 4 2 2 3" xfId="20183" xr:uid="{DCC92D1B-331F-4EFA-9214-938761C4EE03}"/>
    <cellStyle name="Millares 2 2 3 3 4 2 2 4" xfId="29041" xr:uid="{84252C10-8FDB-45B7-8CDC-5B46A2101FA6}"/>
    <cellStyle name="Millares 2 2 3 3 4 2 3" xfId="13027" xr:uid="{249AD124-7CAD-4351-ABF4-E2B0025A7F86}"/>
    <cellStyle name="Millares 2 2 3 3 4 2 3 2" xfId="22566" xr:uid="{C5ADA8E1-9471-43B3-9EC9-260187D86520}"/>
    <cellStyle name="Millares 2 2 3 3 4 2 3 3" xfId="31317" xr:uid="{6DFBA253-23A5-43C9-9889-E945B43E657D}"/>
    <cellStyle name="Millares 2 2 3 3 4 2 4" xfId="17804" xr:uid="{AF73A72D-EDC5-4037-AFAA-4CA06F1201CB}"/>
    <cellStyle name="Millares 2 2 3 3 4 2 5" xfId="26836" xr:uid="{9668C124-E789-47EB-9213-4DE75408ACEA}"/>
    <cellStyle name="Millares 2 2 3 3 4 3" xfId="9442" xr:uid="{F2E37028-38FD-4F2D-80D2-084261267C39}"/>
    <cellStyle name="Millares 2 2 3 3 4 3 2" xfId="14224" xr:uid="{5CFE5997-2604-41E4-8662-EE68F33041A1}"/>
    <cellStyle name="Millares 2 2 3 3 4 3 2 2" xfId="23758" xr:uid="{1CFC34CC-947D-4F6C-8E18-B060560E7B02}"/>
    <cellStyle name="Millares 2 2 3 3 4 3 2 3" xfId="32488" xr:uid="{7BB31C8B-AFD5-463F-89BE-E2AE28AB6EBE}"/>
    <cellStyle name="Millares 2 2 3 3 4 3 3" xfId="18993" xr:uid="{A59A41C2-A9A0-439C-8004-5DBF3230123F}"/>
    <cellStyle name="Millares 2 2 3 3 4 3 4" xfId="27901" xr:uid="{957E1722-2DC8-4CF8-AF78-88458A87FCD2}"/>
    <cellStyle name="Millares 2 2 3 3 4 4" xfId="11833" xr:uid="{5BA63217-4CDF-48E5-88DB-3681C2E4187B}"/>
    <cellStyle name="Millares 2 2 3 3 4 4 2" xfId="21375" xr:uid="{46B95430-F00A-4927-B60E-6356B1B1CE06}"/>
    <cellStyle name="Millares 2 2 3 3 4 4 3" xfId="30178" xr:uid="{1E8E6C38-2E12-4567-9AA1-713F54490429}"/>
    <cellStyle name="Millares 2 2 3 3 4 5" xfId="16617" xr:uid="{BB73BC14-B6CE-416A-B6E3-CE3612B6FB6D}"/>
    <cellStyle name="Millares 2 2 3 3 4 6" xfId="25924" xr:uid="{AE3485A7-64C9-4133-8B0E-3930326D4C57}"/>
    <cellStyle name="Millares 2 2 3 3 5" xfId="7654" xr:uid="{83ADFD62-12B0-4CA9-8C90-7C89ECC1F5D1}"/>
    <cellStyle name="Millares 2 2 3 3 5 2" xfId="10038" xr:uid="{4B45A98E-D02E-4DB2-BB3D-1786178308FF}"/>
    <cellStyle name="Millares 2 2 3 3 5 2 2" xfId="14823" xr:uid="{9FE01BC8-0258-4E16-A3E9-8C5A7F069D68}"/>
    <cellStyle name="Millares 2 2 3 3 5 2 2 2" xfId="24354" xr:uid="{EC65E15F-FA3D-4E0B-A036-B3722B44712C}"/>
    <cellStyle name="Millares 2 2 3 3 5 2 2 3" xfId="33082" xr:uid="{2C7741CC-3D10-4194-A852-8BDB43920A33}"/>
    <cellStyle name="Millares 2 2 3 3 5 2 3" xfId="19589" xr:uid="{39B5DB56-4448-4939-9978-3CCF374F439B}"/>
    <cellStyle name="Millares 2 2 3 3 5 2 4" xfId="28453" xr:uid="{66D975DE-9FDF-4F50-8F51-A1B0F969DBAB}"/>
    <cellStyle name="Millares 2 2 3 3 5 3" xfId="12429" xr:uid="{5D73C024-0319-4583-9F43-028028EFE9B3}"/>
    <cellStyle name="Millares 2 2 3 3 5 3 2" xfId="21971" xr:uid="{DCFDFEC4-3BCD-4BBD-812A-E46D51BBA1F8}"/>
    <cellStyle name="Millares 2 2 3 3 5 3 3" xfId="30728" xr:uid="{8279CF0C-3BA5-418A-944F-C568AE40A9E2}"/>
    <cellStyle name="Millares 2 2 3 3 5 4" xfId="17211" xr:uid="{321C62A9-AFE0-4993-820A-32A6E18F1D98}"/>
    <cellStyle name="Millares 2 2 3 3 5 5" xfId="26379" xr:uid="{7CDBCDA1-878F-469F-BEE9-1A525A24B442}"/>
    <cellStyle name="Millares 2 2 3 3 6" xfId="8844" xr:uid="{BE86E073-FBA2-4D06-B57F-1E201D9B5D88}"/>
    <cellStyle name="Millares 2 2 3 3 6 2" xfId="13625" xr:uid="{92D8602D-FFD9-4629-9934-D398FF139840}"/>
    <cellStyle name="Millares 2 2 3 3 6 2 2" xfId="23163" xr:uid="{AB4CD277-CE38-43FC-9EAC-9382C2C52552}"/>
    <cellStyle name="Millares 2 2 3 3 6 2 3" xfId="31894" xr:uid="{20FEF73C-68A3-4FDF-9C60-7D66F95A16E6}"/>
    <cellStyle name="Millares 2 2 3 3 6 3" xfId="18399" xr:uid="{1102045A-C9CF-4C9D-99E4-5256BCEE40EC}"/>
    <cellStyle name="Millares 2 2 3 3 6 4" xfId="27408" xr:uid="{6CCAD5DD-3BA1-43E4-A5DC-E113E54D4D9B}"/>
    <cellStyle name="Millares 2 2 3 3 7" xfId="11235" xr:uid="{D7613028-01D6-422A-B584-6254D4E195B0}"/>
    <cellStyle name="Millares 2 2 3 3 7 2" xfId="20781" xr:uid="{E5E05648-A077-49AF-9510-BEBE78246528}"/>
    <cellStyle name="Millares 2 2 3 3 7 3" xfId="29631" xr:uid="{56A84224-9F9A-47E8-8D06-9399D61711E9}"/>
    <cellStyle name="Millares 2 2 3 3 8" xfId="16022" xr:uid="{C98D2A55-13D8-4213-948B-466884B1EB29}"/>
    <cellStyle name="Millares 2 2 3 3 9" xfId="25529" xr:uid="{A8D57039-43B4-442F-A757-068A78A33E5A}"/>
    <cellStyle name="Millares 2 2 3 4" xfId="3985" xr:uid="{00000000-0005-0000-0000-0000DA000000}"/>
    <cellStyle name="Millares 2 2 3 4 2" xfId="6842" xr:uid="{804CC8A2-5F96-4734-8D20-99274E3F8827}"/>
    <cellStyle name="Millares 2 2 3 4 2 2" xfId="7430" xr:uid="{847F800A-DB67-4EAC-AC1D-8345058C1D83}"/>
    <cellStyle name="Millares 2 2 3 4 2 2 2" xfId="8619" xr:uid="{9680585E-6A11-4182-BF4D-3FE3EF16D4F5}"/>
    <cellStyle name="Millares 2 2 3 4 2 2 2 2" xfId="11006" xr:uid="{A4BD3ADE-C579-49F2-A218-FDF6012DA77A}"/>
    <cellStyle name="Millares 2 2 3 4 2 2 2 2 2" xfId="15794" xr:uid="{8BEA552E-F335-4EB0-8551-0E81240DD6A2}"/>
    <cellStyle name="Millares 2 2 3 4 2 2 2 2 2 2" xfId="25321" xr:uid="{A62F43E4-A1DC-4938-B4B9-E638A312045A}"/>
    <cellStyle name="Millares 2 2 3 4 2 2 2 2 2 3" xfId="34049" xr:uid="{2208A087-E83D-4C51-9E7F-71748D52E114}"/>
    <cellStyle name="Millares 2 2 3 4 2 2 2 2 3" xfId="20555" xr:uid="{CE1F971C-4DA6-413C-8886-0796D6DF968D}"/>
    <cellStyle name="Millares 2 2 3 4 2 2 2 2 4" xfId="29413" xr:uid="{2798497C-EAF5-4940-B1A2-B3FAB63DC334}"/>
    <cellStyle name="Millares 2 2 3 4 2 2 2 3" xfId="13397" xr:uid="{73B80FF8-02EF-4D57-9E79-CB577E31CA84}"/>
    <cellStyle name="Millares 2 2 3 4 2 2 2 3 2" xfId="22938" xr:uid="{83692D56-44E7-45B6-A784-C82FC15FC745}"/>
    <cellStyle name="Millares 2 2 3 4 2 2 2 3 3" xfId="31689" xr:uid="{B45B9191-9B71-4CE5-A61A-262344EF86C3}"/>
    <cellStyle name="Millares 2 2 3 4 2 2 2 4" xfId="18174" xr:uid="{E7ACB023-BB0F-425B-B3FC-3CC0F944BBE7}"/>
    <cellStyle name="Millares 2 2 3 4 2 2 2 5" xfId="27188" xr:uid="{C1B7E6CC-2302-4B3A-92BD-E4F75BA874F6}"/>
    <cellStyle name="Millares 2 2 3 4 2 2 3" xfId="9812" xr:uid="{B4063A35-3378-4AF4-9D61-6BD800EA3DF6}"/>
    <cellStyle name="Millares 2 2 3 4 2 2 3 2" xfId="14596" xr:uid="{D417577B-3A9B-4544-9B23-5BCAEFC15F7E}"/>
    <cellStyle name="Millares 2 2 3 4 2 2 3 2 2" xfId="24130" xr:uid="{BDB4B49D-122E-4FDF-94E6-D46FD01328C5}"/>
    <cellStyle name="Millares 2 2 3 4 2 2 3 2 3" xfId="32860" xr:uid="{17716C5E-8A3D-4AB1-9893-B02F97ACE47A}"/>
    <cellStyle name="Millares 2 2 3 4 2 2 3 3" xfId="19365" xr:uid="{5FC7563C-EE88-4C3D-96DE-AF2DB82E7596}"/>
    <cellStyle name="Millares 2 2 3 4 2 2 3 4" xfId="28253" xr:uid="{6D8A345A-7E87-4720-B1FB-D9EF87DCEDDB}"/>
    <cellStyle name="Millares 2 2 3 4 2 2 4" xfId="12203" xr:uid="{6F1B7678-02CE-41D6-B15B-161D771B8546}"/>
    <cellStyle name="Millares 2 2 3 4 2 2 4 2" xfId="21747" xr:uid="{C1223498-A81A-4D68-8649-B5D545759D44}"/>
    <cellStyle name="Millares 2 2 3 4 2 2 4 3" xfId="30530" xr:uid="{32EF7592-15B6-4E23-99AA-484679346847}"/>
    <cellStyle name="Millares 2 2 3 4 2 2 5" xfId="16987" xr:uid="{C1C1D97B-AF7A-4B9C-9B78-4A7F9A7D6EA2}"/>
    <cellStyle name="Millares 2 2 3 4 2 2 6" xfId="26197" xr:uid="{FF0891D2-6A3F-4C00-85D6-7D590FDD8AFC}"/>
    <cellStyle name="Millares 2 2 3 4 2 3" xfId="8027" xr:uid="{945979D8-8F4D-46DB-AC34-B14330EB1CE0}"/>
    <cellStyle name="Millares 2 2 3 4 2 3 2" xfId="10413" xr:uid="{B51CA8C7-6075-4371-905B-89DE42662321}"/>
    <cellStyle name="Millares 2 2 3 4 2 3 2 2" xfId="15199" xr:uid="{87E1C758-9A47-4380-8D76-737FDFDAC6BC}"/>
    <cellStyle name="Millares 2 2 3 4 2 3 2 2 2" xfId="24726" xr:uid="{2338336E-202E-49E5-9412-3A77408D4DCA}"/>
    <cellStyle name="Millares 2 2 3 4 2 3 2 2 3" xfId="33454" xr:uid="{4EE06FB7-D232-48CE-A55C-42B34BA133A1}"/>
    <cellStyle name="Millares 2 2 3 4 2 3 2 3" xfId="19960" xr:uid="{E5F2CDA9-3740-43C1-974E-2EE471442425}"/>
    <cellStyle name="Millares 2 2 3 4 2 3 2 4" xfId="28824" xr:uid="{ABE02A2A-84AE-44F8-A06E-E146E119D5A2}"/>
    <cellStyle name="Millares 2 2 3 4 2 3 3" xfId="12804" xr:uid="{98999434-8CD9-4CE8-9EB3-E364D8A3BAD4}"/>
    <cellStyle name="Millares 2 2 3 4 2 3 3 2" xfId="22343" xr:uid="{25874582-0B3E-4C2F-BD83-1484E01CC506}"/>
    <cellStyle name="Millares 2 2 3 4 2 3 3 3" xfId="31100" xr:uid="{B75F58AC-5819-4054-89D0-332B95890148}"/>
    <cellStyle name="Millares 2 2 3 4 2 3 4" xfId="17581" xr:uid="{BB6C2BEA-0F96-4619-8DD5-CEECD835D7AE}"/>
    <cellStyle name="Millares 2 2 3 4 2 3 5" xfId="26654" xr:uid="{85683F99-C119-4966-8F30-1882F8B51A70}"/>
    <cellStyle name="Millares 2 2 3 4 2 4" xfId="9220" xr:uid="{9F4F8A58-5396-4B60-AB6E-7854C3680D83}"/>
    <cellStyle name="Millares 2 2 3 4 2 4 2" xfId="14001" xr:uid="{8AE5A83D-0695-4C47-9FAC-BCF853A33D3B}"/>
    <cellStyle name="Millares 2 2 3 4 2 4 2 2" xfId="23535" xr:uid="{15FECD92-4700-4259-AD44-70A2DFEAE7BD}"/>
    <cellStyle name="Millares 2 2 3 4 2 4 2 3" xfId="32265" xr:uid="{72EE7330-B3EE-4F10-A531-F719376FA5B1}"/>
    <cellStyle name="Millares 2 2 3 4 2 4 3" xfId="18770" xr:uid="{C24A023A-1F14-45FA-BAD7-AF5979A93D34}"/>
    <cellStyle name="Millares 2 2 3 4 2 4 4" xfId="27719" xr:uid="{FFC82838-6AB2-49C2-B33E-46E0924909D1}"/>
    <cellStyle name="Millares 2 2 3 4 2 5" xfId="11611" xr:uid="{11E96B14-76ED-45DD-8CBC-702E59D7BA83}"/>
    <cellStyle name="Millares 2 2 3 4 2 5 2" xfId="21152" xr:uid="{75C9860E-3E28-4E26-A1AE-B4804D3120AA}"/>
    <cellStyle name="Millares 2 2 3 4 2 5 3" xfId="29982" xr:uid="{00A48434-B297-4EF1-A344-FA5BD823F0C6}"/>
    <cellStyle name="Millares 2 2 3 4 2 6" xfId="16394" xr:uid="{BB021A3E-5A67-415E-A0A2-4DC8DE8B4AC7}"/>
    <cellStyle name="Millares 2 2 3 4 2 7" xfId="25771" xr:uid="{4284047F-7434-4C7F-AE78-C3FFAB09004F}"/>
    <cellStyle name="Millares 2 2 3 4 3" xfId="7134" xr:uid="{59136AAB-707C-4BE3-AE87-75A61B59F3AB}"/>
    <cellStyle name="Millares 2 2 3 4 3 2" xfId="8323" xr:uid="{79DCF794-24A7-4F6F-9702-803557A10B78}"/>
    <cellStyle name="Millares 2 2 3 4 3 2 2" xfId="10710" xr:uid="{95488CCD-BD33-4278-A8DA-5B69B5A02803}"/>
    <cellStyle name="Millares 2 2 3 4 3 2 2 2" xfId="15497" xr:uid="{5321B22D-198F-4C85-95D7-8217E588290D}"/>
    <cellStyle name="Millares 2 2 3 4 3 2 2 2 2" xfId="25024" xr:uid="{81DE6837-2175-415B-AFC5-A9428276B31F}"/>
    <cellStyle name="Millares 2 2 3 4 3 2 2 2 3" xfId="33752" xr:uid="{326C9190-2D16-447E-A9F4-A3B321E656AD}"/>
    <cellStyle name="Millares 2 2 3 4 3 2 2 3" xfId="20258" xr:uid="{1E101612-FBE6-4747-A24F-2786E67028F0}"/>
    <cellStyle name="Millares 2 2 3 4 3 2 2 4" xfId="29116" xr:uid="{5F89F1AC-963E-4C7E-9C29-90CA47AC9698}"/>
    <cellStyle name="Millares 2 2 3 4 3 2 3" xfId="13101" xr:uid="{DA980E3E-6836-427C-9041-CCC6EEF1A048}"/>
    <cellStyle name="Millares 2 2 3 4 3 2 3 2" xfId="22641" xr:uid="{8A55737B-9277-41A8-9399-A45DC1866119}"/>
    <cellStyle name="Millares 2 2 3 4 3 2 3 3" xfId="31392" xr:uid="{0573029F-71C1-41D4-96DF-9D40F95D181D}"/>
    <cellStyle name="Millares 2 2 3 4 3 2 4" xfId="17878" xr:uid="{B6E1C4D2-AF95-4031-97CA-B6024BA7C771}"/>
    <cellStyle name="Millares 2 2 3 4 3 2 5" xfId="26911" xr:uid="{0F1CE3CA-65C9-4647-B2AB-3724E3922630}"/>
    <cellStyle name="Millares 2 2 3 4 3 3" xfId="9516" xr:uid="{50D07FF5-6803-4EA2-A88C-E573A2CB0C52}"/>
    <cellStyle name="Millares 2 2 3 4 3 3 2" xfId="14299" xr:uid="{ED5A88CC-1F3A-41CC-97A2-4FF105AB6BEE}"/>
    <cellStyle name="Millares 2 2 3 4 3 3 2 2" xfId="23833" xr:uid="{C35CD258-8E6F-4BDE-8041-5441FF779B4C}"/>
    <cellStyle name="Millares 2 2 3 4 3 3 2 3" xfId="32563" xr:uid="{27382AA2-F587-4FC0-851A-7B13F5095354}"/>
    <cellStyle name="Millares 2 2 3 4 3 3 3" xfId="19068" xr:uid="{A28E4FF4-2251-46E0-B087-897D983A6CDF}"/>
    <cellStyle name="Millares 2 2 3 4 3 3 4" xfId="27976" xr:uid="{CE710409-59C4-433A-9140-86A8EC8741B6}"/>
    <cellStyle name="Millares 2 2 3 4 3 4" xfId="11907" xr:uid="{4E66BB37-DFEE-486B-BC52-4B607770C6C5}"/>
    <cellStyle name="Millares 2 2 3 4 3 4 2" xfId="21450" xr:uid="{5E088A3A-3140-48F4-BE44-0F365EB9ABC2}"/>
    <cellStyle name="Millares 2 2 3 4 3 4 3" xfId="30253" xr:uid="{B6033BE8-0E35-4F42-8D7A-4AC04EC92680}"/>
    <cellStyle name="Millares 2 2 3 4 3 5" xfId="16691" xr:uid="{D9E5674D-4A0F-476D-B6DE-55756C940D2D}"/>
    <cellStyle name="Millares 2 2 3 4 3 6" xfId="25974" xr:uid="{8701DB66-FC60-4DA3-A47B-643D1C49DFE4}"/>
    <cellStyle name="Millares 2 2 3 4 4" xfId="7728" xr:uid="{2C8E8160-D70C-4B30-9DDF-BCE8763807FC}"/>
    <cellStyle name="Millares 2 2 3 4 4 2" xfId="10114" xr:uid="{D8BD6E0E-AA2D-4414-B6CD-2021409D0176}"/>
    <cellStyle name="Millares 2 2 3 4 4 2 2" xfId="14899" xr:uid="{90034D44-5221-4B23-8EA4-D7561A46E205}"/>
    <cellStyle name="Millares 2 2 3 4 4 2 2 2" xfId="24429" xr:uid="{DCF2F23B-1E8D-4173-BE3B-0469ECF59164}"/>
    <cellStyle name="Millares 2 2 3 4 4 2 2 3" xfId="33157" xr:uid="{66B5D44E-2010-4F07-97C5-ECCBD4E9EB79}"/>
    <cellStyle name="Millares 2 2 3 4 4 2 3" xfId="19663" xr:uid="{F04D66EC-0123-4296-9B7C-D3473A9DA421}"/>
    <cellStyle name="Millares 2 2 3 4 4 2 4" xfId="28527" xr:uid="{DAFC3626-DDA0-4EF6-808E-D9C59C41DC86}"/>
    <cellStyle name="Millares 2 2 3 4 4 3" xfId="12505" xr:uid="{D9C27B78-FDA8-4337-ADE5-F4FE40CA01B7}"/>
    <cellStyle name="Millares 2 2 3 4 4 3 2" xfId="22046" xr:uid="{CD9C0AA3-1528-4B62-A93C-3B41767F007F}"/>
    <cellStyle name="Millares 2 2 3 4 4 3 3" xfId="30803" xr:uid="{941A7CF3-EF8E-4C54-918D-8F9BCC566B37}"/>
    <cellStyle name="Millares 2 2 3 4 4 4" xfId="17285" xr:uid="{DAA7D646-C881-4B14-BD69-3A5DB11BFD44}"/>
    <cellStyle name="Millares 2 2 3 4 4 5" xfId="26431" xr:uid="{56B1EDA6-C5CB-4FEB-9B23-CB56AE7CBC05}"/>
    <cellStyle name="Millares 2 2 3 4 5" xfId="8920" xr:uid="{E798220B-3CD2-4D5D-B6C9-A3ED726D87F3}"/>
    <cellStyle name="Millares 2 2 3 4 5 2" xfId="13701" xr:uid="{08823033-296C-4263-B0F3-A1E8722001C5}"/>
    <cellStyle name="Millares 2 2 3 4 5 2 2" xfId="23238" xr:uid="{C5921D26-F268-4F0C-990E-F95F02C27EBB}"/>
    <cellStyle name="Millares 2 2 3 4 5 2 3" xfId="31969" xr:uid="{98693007-78AE-42B3-8F14-F30910F73D95}"/>
    <cellStyle name="Millares 2 2 3 4 5 3" xfId="18473" xr:uid="{9F32F201-EA5F-49D5-A0C8-BC95571A3CCA}"/>
    <cellStyle name="Millares 2 2 3 4 5 4" xfId="27474" xr:uid="{2E005886-5DB6-4B12-8F2E-C6186BA32FBA}"/>
    <cellStyle name="Millares 2 2 3 4 6" xfId="11312" xr:uid="{1222B745-6E04-40A0-B88E-00909D9A2E98}"/>
    <cellStyle name="Millares 2 2 3 4 6 2" xfId="20856" xr:uid="{1B8A124E-534C-4407-8982-6B45DC2FE3B3}"/>
    <cellStyle name="Millares 2 2 3 4 6 3" xfId="29706" xr:uid="{259456AC-EE67-4E64-9EF9-6C87073E4DAA}"/>
    <cellStyle name="Millares 2 2 3 4 7" xfId="16097" xr:uid="{21D89331-25A4-4C16-9B78-BC38824AE5F6}"/>
    <cellStyle name="Millares 2 2 3 4 8" xfId="25580" xr:uid="{A61CD186-F61E-4AF5-B2E8-192FDD89252F}"/>
    <cellStyle name="Millares 2 2 3 5" xfId="5491" xr:uid="{00000000-0005-0000-0000-0000DB000000}"/>
    <cellStyle name="Millares 2 2 3 5 2" xfId="7282" xr:uid="{979015F5-5641-4CBF-B6D3-3035116FDD49}"/>
    <cellStyle name="Millares 2 2 3 5 2 2" xfId="8471" xr:uid="{DFE5FD63-8263-4FD8-B613-4687CDC9AB39}"/>
    <cellStyle name="Millares 2 2 3 5 2 2 2" xfId="10858" xr:uid="{F65AEE95-F8E8-4202-917B-588986D66940}"/>
    <cellStyle name="Millares 2 2 3 5 2 2 2 2" xfId="15646" xr:uid="{68F068F4-C123-4DD8-BEEB-240A0CBD7418}"/>
    <cellStyle name="Millares 2 2 3 5 2 2 2 2 2" xfId="25173" xr:uid="{7CBF4B17-C44C-4DD3-A3D9-12A4B4329DB4}"/>
    <cellStyle name="Millares 2 2 3 5 2 2 2 2 3" xfId="33901" xr:uid="{ED545FDD-A247-423C-9082-1EF9C276F6B4}"/>
    <cellStyle name="Millares 2 2 3 5 2 2 2 3" xfId="20407" xr:uid="{C9669F71-C572-43F8-B3C5-4F255846B80D}"/>
    <cellStyle name="Millares 2 2 3 5 2 2 2 4" xfId="29265" xr:uid="{A0DB799B-1DF6-4709-AE76-249B68512BA3}"/>
    <cellStyle name="Millares 2 2 3 5 2 2 3" xfId="13249" xr:uid="{31C97D1F-F884-4B9D-9244-5C3B913C7007}"/>
    <cellStyle name="Millares 2 2 3 5 2 2 3 2" xfId="22790" xr:uid="{FE49F803-5B96-45DE-B61C-778F95F1F843}"/>
    <cellStyle name="Millares 2 2 3 5 2 2 3 3" xfId="31541" xr:uid="{18E166EA-0CD7-410D-92F7-AEA829B4F7F2}"/>
    <cellStyle name="Millares 2 2 3 5 2 2 4" xfId="18026" xr:uid="{1117B1BF-BA32-4EA4-8694-506D5F171636}"/>
    <cellStyle name="Millares 2 2 3 5 2 2 5" xfId="27053" xr:uid="{FE071F1E-D17E-4FE7-8B66-3C32A4C95064}"/>
    <cellStyle name="Millares 2 2 3 5 2 3" xfId="9664" xr:uid="{24056262-B5CE-46F4-836D-51D2D702CAF7}"/>
    <cellStyle name="Millares 2 2 3 5 2 3 2" xfId="14448" xr:uid="{B89F3F43-F484-4B00-B2FE-1EDC496CA616}"/>
    <cellStyle name="Millares 2 2 3 5 2 3 2 2" xfId="23982" xr:uid="{9F8A1F21-8690-425F-A414-8D49286657A6}"/>
    <cellStyle name="Millares 2 2 3 5 2 3 2 3" xfId="32712" xr:uid="{AD6006ED-F303-4848-9EA3-0519ADD3C805}"/>
    <cellStyle name="Millares 2 2 3 5 2 3 3" xfId="19217" xr:uid="{80C08380-2B6B-40BA-9072-367D25F46DD4}"/>
    <cellStyle name="Millares 2 2 3 5 2 3 4" xfId="28118" xr:uid="{F79E47CF-E150-4E43-8E64-81FA7490B307}"/>
    <cellStyle name="Millares 2 2 3 5 2 4" xfId="12055" xr:uid="{733F1F6B-0C70-4C53-8C15-E30764A4467A}"/>
    <cellStyle name="Millares 2 2 3 5 2 4 2" xfId="21599" xr:uid="{A620F41A-84E9-4BA3-BC08-58FAD3E6228A}"/>
    <cellStyle name="Millares 2 2 3 5 2 4 3" xfId="30395" xr:uid="{547FA6C2-826C-423F-8D3D-8ECCF651C3A8}"/>
    <cellStyle name="Millares 2 2 3 5 2 5" xfId="16839" xr:uid="{1929CFAB-5238-429D-8C3B-CFA98F79B3F4}"/>
    <cellStyle name="Millares 2 2 3 5 2 6" xfId="26077" xr:uid="{E83E8FF5-495F-4671-B13A-C6EDFDCB9939}"/>
    <cellStyle name="Millares 2 2 3 5 3" xfId="7879" xr:uid="{D18FF91E-4616-415A-8188-165411095BBC}"/>
    <cellStyle name="Millares 2 2 3 5 3 2" xfId="10265" xr:uid="{A0C90000-A510-4B0D-A111-F189794D5870}"/>
    <cellStyle name="Millares 2 2 3 5 3 2 2" xfId="15051" xr:uid="{43BD582F-6B87-42DE-AB04-163923C837A2}"/>
    <cellStyle name="Millares 2 2 3 5 3 2 2 2" xfId="24578" xr:uid="{89FE22BB-1D3D-49B7-A7B4-8A96408B7E3E}"/>
    <cellStyle name="Millares 2 2 3 5 3 2 2 3" xfId="33306" xr:uid="{83C6D3B2-4719-406A-AE39-BAC5B4DA2E20}"/>
    <cellStyle name="Millares 2 2 3 5 3 2 3" xfId="19812" xr:uid="{62FAEB18-7C66-4FB1-9465-6B95290A20F5}"/>
    <cellStyle name="Millares 2 2 3 5 3 2 4" xfId="28676" xr:uid="{AF67E6FE-770F-4FBC-9A3E-E6D19CA5FDFF}"/>
    <cellStyle name="Millares 2 2 3 5 3 3" xfId="12656" xr:uid="{FD91C0F7-D060-4E55-8B5F-C1A863709D38}"/>
    <cellStyle name="Millares 2 2 3 5 3 3 2" xfId="22195" xr:uid="{0D54590D-A89E-466B-B96B-2D5C0B6B1E07}"/>
    <cellStyle name="Millares 2 2 3 5 3 3 3" xfId="30952" xr:uid="{D2748CCF-D30E-4C26-B7FB-58F4AE69C54B}"/>
    <cellStyle name="Millares 2 2 3 5 3 4" xfId="17433" xr:uid="{2DC9F9B0-A8F5-41C6-999A-E3F695166DFD}"/>
    <cellStyle name="Millares 2 2 3 5 3 5" xfId="26534" xr:uid="{CF259ABA-51B0-4251-8C2F-8819EAAB50CE}"/>
    <cellStyle name="Millares 2 2 3 5 4" xfId="9072" xr:uid="{9DC59E72-EF02-4CBF-95B9-966A1951827A}"/>
    <cellStyle name="Millares 2 2 3 5 4 2" xfId="13853" xr:uid="{6DD8283C-3339-4649-AE39-428F1BAEE1B1}"/>
    <cellStyle name="Millares 2 2 3 5 4 2 2" xfId="23387" xr:uid="{F54ED7C0-77EF-4BF9-8532-354DE182D9C8}"/>
    <cellStyle name="Millares 2 2 3 5 4 2 3" xfId="32117" xr:uid="{88225AB8-065C-4CDE-9585-DC8B852A87CD}"/>
    <cellStyle name="Millares 2 2 3 5 4 3" xfId="18622" xr:uid="{0698F209-2553-4EF6-95EB-F0974AB9BA48}"/>
    <cellStyle name="Millares 2 2 3 5 4 4" xfId="27599" xr:uid="{C0A695C1-D404-442B-AE07-FD5FA77357D5}"/>
    <cellStyle name="Millares 2 2 3 5 5" xfId="11463" xr:uid="{F1CECD48-DE34-4580-AE71-AFD8367620FA}"/>
    <cellStyle name="Millares 2 2 3 5 5 2" xfId="21004" xr:uid="{A315161E-CB45-4444-86C5-019D271BB71F}"/>
    <cellStyle name="Millares 2 2 3 5 5 3" xfId="29847" xr:uid="{037A7514-B7B8-46B8-9E47-E9DD0A624B87}"/>
    <cellStyle name="Millares 2 2 3 5 6" xfId="16246" xr:uid="{2E4765DD-9102-432B-841B-226075751861}"/>
    <cellStyle name="Millares 2 2 3 5 7" xfId="25675" xr:uid="{13DEF2CE-C3FD-410F-948E-A2D03CFBF9A1}"/>
    <cellStyle name="Millares 2 2 3 6" xfId="6989" xr:uid="{27473DD3-7C41-45D2-A20A-66A058F18F13}"/>
    <cellStyle name="Millares 2 2 3 6 2" xfId="8176" xr:uid="{2501CC04-9FD2-4FBA-86E0-5A30F80269DB}"/>
    <cellStyle name="Millares 2 2 3 6 2 2" xfId="10563" xr:uid="{BA521FE7-6FDB-48AC-9A92-DE9B1111AFBC}"/>
    <cellStyle name="Millares 2 2 3 6 2 2 2" xfId="15349" xr:uid="{7D65DD77-DEF6-49EA-80A9-AAE61F9E49C5}"/>
    <cellStyle name="Millares 2 2 3 6 2 2 2 2" xfId="24876" xr:uid="{9EFAEFBD-C812-4B70-92EC-13DA412A06A4}"/>
    <cellStyle name="Millares 2 2 3 6 2 2 2 3" xfId="33604" xr:uid="{2752416C-1946-4417-BCE1-C87FD40B8FAA}"/>
    <cellStyle name="Millares 2 2 3 6 2 2 3" xfId="20110" xr:uid="{E2F33698-3A38-4329-AEDE-8D3E8701C722}"/>
    <cellStyle name="Millares 2 2 3 6 2 2 4" xfId="28972" xr:uid="{673BE797-C7E7-4E4D-9C5B-72B2C429F082}"/>
    <cellStyle name="Millares 2 2 3 6 2 3" xfId="12954" xr:uid="{12AB0076-018E-46B6-8D75-459046C1A58A}"/>
    <cellStyle name="Millares 2 2 3 6 2 3 2" xfId="22493" xr:uid="{65F2ACD2-C6E1-4933-9B2D-9FF4B844B0C8}"/>
    <cellStyle name="Millares 2 2 3 6 2 3 3" xfId="31248" xr:uid="{8DE363C1-38CC-49D2-AD36-9C5F731C4E47}"/>
    <cellStyle name="Millares 2 2 3 6 2 4" xfId="17731" xr:uid="{5B395E73-D24E-4C40-A0AC-5D5ED25D4FD1}"/>
    <cellStyle name="Millares 2 2 3 6 2 5" xfId="26782" xr:uid="{0B5D8ADD-2DDB-4C7C-8EA4-B155B5F29EB4}"/>
    <cellStyle name="Millares 2 2 3 6 3" xfId="9369" xr:uid="{70D7C6F1-0611-4EFD-9520-0100824BBA7A}"/>
    <cellStyle name="Millares 2 2 3 6 3 2" xfId="14151" xr:uid="{1AD777F7-4D6B-49C3-B63B-49794A35CC2E}"/>
    <cellStyle name="Millares 2 2 3 6 3 2 2" xfId="23685" xr:uid="{270B65D5-C32F-407B-8EA7-C96BF6359EF1}"/>
    <cellStyle name="Millares 2 2 3 6 3 2 3" xfId="32415" xr:uid="{3FC46EA2-3023-4F81-B40F-AE1B0F0AF67D}"/>
    <cellStyle name="Millares 2 2 3 6 3 3" xfId="18920" xr:uid="{F75B9A85-D891-4ED9-9618-8B9718CA2EC8}"/>
    <cellStyle name="Millares 2 2 3 6 3 4" xfId="27847" xr:uid="{F2BFA820-C470-43B8-802F-E1FDD44FB043}"/>
    <cellStyle name="Millares 2 2 3 6 4" xfId="11760" xr:uid="{882A631B-99D5-455D-B6CB-E68483E68285}"/>
    <cellStyle name="Millares 2 2 3 6 4 2" xfId="21302" xr:uid="{78C05CBA-062E-4FB4-9171-C4E8C1D186AC}"/>
    <cellStyle name="Millares 2 2 3 6 4 3" xfId="30124" xr:uid="{02C8D4F1-5CAE-4F43-8E37-33111C80A894}"/>
    <cellStyle name="Millares 2 2 3 6 5" xfId="16544" xr:uid="{414A03B6-7149-4BB3-BE26-09211FE2EABF}"/>
    <cellStyle name="Millares 2 2 3 6 6" xfId="25877" xr:uid="{2DBA2233-7852-4FFA-8F86-C22E1931F714}"/>
    <cellStyle name="Millares 2 2 3 7" xfId="7579" xr:uid="{196AD32D-579F-4858-A899-A3AF187D7EC0}"/>
    <cellStyle name="Millares 2 2 3 7 2" xfId="9963" xr:uid="{19FCD889-89F7-4875-B0E1-8F045DDB232A}"/>
    <cellStyle name="Millares 2 2 3 7 2 2" xfId="14748" xr:uid="{16DD5A65-BFD9-466E-A1C8-C6574C3D05E6}"/>
    <cellStyle name="Millares 2 2 3 7 2 2 2" xfId="24281" xr:uid="{AE3E3983-26DC-4683-B1CC-2485ECDFA47E}"/>
    <cellStyle name="Millares 2 2 3 7 2 2 3" xfId="33009" xr:uid="{9B816E25-8F41-49A2-AC07-FC578A46C864}"/>
    <cellStyle name="Millares 2 2 3 7 2 3" xfId="19516" xr:uid="{D44B4975-F566-4906-B6F7-101BD2E7E79A}"/>
    <cellStyle name="Millares 2 2 3 7 2 4" xfId="28398" xr:uid="{77430F1B-E2B1-4883-94E1-BAFB93D27BFA}"/>
    <cellStyle name="Millares 2 2 3 7 3" xfId="12354" xr:uid="{9F852C35-8861-45B5-979C-C4F3C4208E0E}"/>
    <cellStyle name="Millares 2 2 3 7 3 2" xfId="21898" xr:uid="{4DADDD3A-CE36-4F9F-BE86-B1466D401F30}"/>
    <cellStyle name="Millares 2 2 3 7 3 3" xfId="30673" xr:uid="{090A32BA-C2E8-4010-BE6B-A4459D29ECE2}"/>
    <cellStyle name="Millares 2 2 3 7 4" xfId="17138" xr:uid="{9AA54321-57C6-4E6A-9070-E0D75106FF6E}"/>
    <cellStyle name="Millares 2 2 3 7 5" xfId="26328" xr:uid="{552C8588-E9D3-4B27-9119-E6AC5B70FEC2}"/>
    <cellStyle name="Millares 2 2 3 8" xfId="8769" xr:uid="{FA4224EC-BF87-407A-A716-B78B84F355E6}"/>
    <cellStyle name="Millares 2 2 3 8 2" xfId="13550" xr:uid="{546AB0A2-7856-424C-83F5-919BDD0ACBE9}"/>
    <cellStyle name="Millares 2 2 3 8 2 2" xfId="23090" xr:uid="{7B696016-74C9-4E54-977B-1B03D79770E0}"/>
    <cellStyle name="Millares 2 2 3 8 2 3" xfId="31835" xr:uid="{DA61F5DF-BC1C-4AD3-A237-DF2A5D73F337}"/>
    <cellStyle name="Millares 2 2 3 8 3" xfId="18326" xr:uid="{8F20505F-8AB8-4C28-92E6-580F35E7B3CE}"/>
    <cellStyle name="Millares 2 2 3 8 4" xfId="27340" xr:uid="{4D57000F-7CC2-44C6-9BB2-888CBBF46C6A}"/>
    <cellStyle name="Millares 2 2 3 9" xfId="11160" xr:uid="{7AD569EA-96B0-4AF3-B538-D4EA3F50DD33}"/>
    <cellStyle name="Millares 2 2 3 9 2" xfId="20708" xr:uid="{2214AA3D-0054-4085-B70C-48800397F367}"/>
    <cellStyle name="Millares 2 2 3 9 3" xfId="29565" xr:uid="{FAFB2C7E-F587-4E63-91D8-07EB8825E95E}"/>
    <cellStyle name="Millares 2 2 4" xfId="1072" xr:uid="{00000000-0005-0000-0000-0000DC000000}"/>
    <cellStyle name="Millares 2 2 4 10" xfId="25488" xr:uid="{EBF7FF52-83C6-4502-813C-E5D0602ACBEE}"/>
    <cellStyle name="Millares 2 2 4 2" xfId="2633" xr:uid="{00000000-0005-0000-0000-0000DD000000}"/>
    <cellStyle name="Millares 2 2 4 2 2" xfId="6644" xr:uid="{767D8B79-6374-47C6-9B29-424D080C8537}"/>
    <cellStyle name="Millares 2 2 4 2 2 2" xfId="6933" xr:uid="{BFCDAD1D-0048-4991-A42E-24D56F2AC5E0}"/>
    <cellStyle name="Millares 2 2 4 2 2 2 2" xfId="7521" xr:uid="{184EE1EA-D25F-44E1-8A46-B93171894B5A}"/>
    <cellStyle name="Millares 2 2 4 2 2 2 2 2" xfId="8710" xr:uid="{8E74B10D-DD9E-4A43-A7AA-0C4554413EA9}"/>
    <cellStyle name="Millares 2 2 4 2 2 2 2 2 2" xfId="11097" xr:uid="{1AE0456F-A971-411F-8104-FC201D441495}"/>
    <cellStyle name="Millares 2 2 4 2 2 2 2 2 2 2" xfId="15885" xr:uid="{A3B1DCD7-5B97-4E4D-A04B-BEA829CDF138}"/>
    <cellStyle name="Millares 2 2 4 2 2 2 2 2 2 2 2" xfId="25412" xr:uid="{CE3EA707-F459-4097-B271-7F718D10E289}"/>
    <cellStyle name="Millares 2 2 4 2 2 2 2 2 2 2 3" xfId="34140" xr:uid="{AC5B83F7-C795-4976-B265-113451C9E83F}"/>
    <cellStyle name="Millares 2 2 4 2 2 2 2 2 2 3" xfId="20646" xr:uid="{102D5619-4D17-4B0C-AD5D-8CC540D42611}"/>
    <cellStyle name="Millares 2 2 4 2 2 2 2 2 2 4" xfId="29504" xr:uid="{BA94A780-ABB7-4999-B464-A0D444EDB56C}"/>
    <cellStyle name="Millares 2 2 4 2 2 2 2 2 3" xfId="13488" xr:uid="{98D56629-22CC-451A-B7BC-0C4FDEC355D2}"/>
    <cellStyle name="Millares 2 2 4 2 2 2 2 2 3 2" xfId="23029" xr:uid="{F8C135FA-C278-4C04-ABF6-42F25E283F4F}"/>
    <cellStyle name="Millares 2 2 4 2 2 2 2 2 3 3" xfId="31780" xr:uid="{33B4BA90-95AF-432B-9A39-59F9D6ACD71E}"/>
    <cellStyle name="Millares 2 2 4 2 2 2 2 2 4" xfId="18265" xr:uid="{4208DC58-D663-4F26-815C-1B82B7C95793}"/>
    <cellStyle name="Millares 2 2 4 2 2 2 2 2 5" xfId="27279" xr:uid="{C17C5267-1653-4C46-BBF5-CA4EA9636DEA}"/>
    <cellStyle name="Millares 2 2 4 2 2 2 2 3" xfId="9903" xr:uid="{69751C64-B961-4EFD-9D11-8BDECEB55DDA}"/>
    <cellStyle name="Millares 2 2 4 2 2 2 2 3 2" xfId="14687" xr:uid="{1FCC0DB5-FCB1-4FD1-82EB-91BA866D4F2A}"/>
    <cellStyle name="Millares 2 2 4 2 2 2 2 3 2 2" xfId="24221" xr:uid="{D822AE7B-8811-478C-AEB3-11DC19520C69}"/>
    <cellStyle name="Millares 2 2 4 2 2 2 2 3 2 3" xfId="32951" xr:uid="{74623939-2F28-4753-84A0-A723DE949EB0}"/>
    <cellStyle name="Millares 2 2 4 2 2 2 2 3 3" xfId="19456" xr:uid="{31848633-1CC7-4AEF-8504-AF163126923C}"/>
    <cellStyle name="Millares 2 2 4 2 2 2 2 3 4" xfId="28344" xr:uid="{261627F5-FDDF-4EB4-A35C-4367321E6651}"/>
    <cellStyle name="Millares 2 2 4 2 2 2 2 4" xfId="12294" xr:uid="{42E4AB52-7EF4-46CB-B493-ACBA0081E175}"/>
    <cellStyle name="Millares 2 2 4 2 2 2 2 4 2" xfId="21838" xr:uid="{E3315383-A679-42D6-BD7A-474E347F2042}"/>
    <cellStyle name="Millares 2 2 4 2 2 2 2 4 3" xfId="30621" xr:uid="{C3945B3F-2CE9-4728-9B4D-7D4414E666D5}"/>
    <cellStyle name="Millares 2 2 4 2 2 2 2 5" xfId="17078" xr:uid="{A4CBD835-8426-4B27-8569-C27BD6DA2FF2}"/>
    <cellStyle name="Millares 2 2 4 2 2 2 2 6" xfId="26274" xr:uid="{D82C9C8B-1F34-4EFA-A6FF-590602A48B86}"/>
    <cellStyle name="Millares 2 2 4 2 2 2 3" xfId="8118" xr:uid="{44230ECC-77C7-43D7-93EF-3AF5374061F6}"/>
    <cellStyle name="Millares 2 2 4 2 2 2 3 2" xfId="10504" xr:uid="{1AAFED2B-F286-4CF8-8388-FFE00F7BA354}"/>
    <cellStyle name="Millares 2 2 4 2 2 2 3 2 2" xfId="15290" xr:uid="{8A983A53-F123-4BEF-AC22-E94D594B7E0E}"/>
    <cellStyle name="Millares 2 2 4 2 2 2 3 2 2 2" xfId="24817" xr:uid="{45A572B2-C006-4DE3-B765-CA2C98A43807}"/>
    <cellStyle name="Millares 2 2 4 2 2 2 3 2 2 3" xfId="33545" xr:uid="{40B98B98-1F5A-4A91-9B06-260BBAA12F94}"/>
    <cellStyle name="Millares 2 2 4 2 2 2 3 2 3" xfId="20051" xr:uid="{D0ABECA3-DBD0-465C-A819-36F036784E97}"/>
    <cellStyle name="Millares 2 2 4 2 2 2 3 2 4" xfId="28915" xr:uid="{3F961BDD-3812-4628-A223-FA9C934B7265}"/>
    <cellStyle name="Millares 2 2 4 2 2 2 3 3" xfId="12895" xr:uid="{9182D363-3E30-4A16-BAB3-29B19DA4FF95}"/>
    <cellStyle name="Millares 2 2 4 2 2 2 3 3 2" xfId="22434" xr:uid="{C63CF0C0-3B69-41E8-8C93-71624C7F8D51}"/>
    <cellStyle name="Millares 2 2 4 2 2 2 3 3 3" xfId="31191" xr:uid="{5F08FAF1-FA5A-4185-B336-DFF8DE3A122E}"/>
    <cellStyle name="Millares 2 2 4 2 2 2 3 4" xfId="17672" xr:uid="{4DA537D7-EE0C-4D95-B094-2E5B1C3BC2C3}"/>
    <cellStyle name="Millares 2 2 4 2 2 2 3 5" xfId="26731" xr:uid="{E6BBC6DB-A1FB-42D7-B84E-974527909215}"/>
    <cellStyle name="Millares 2 2 4 2 2 2 4" xfId="9311" xr:uid="{C73C5F75-8F71-484B-9A7E-CC1C60841EDE}"/>
    <cellStyle name="Millares 2 2 4 2 2 2 4 2" xfId="14092" xr:uid="{CA4C80D0-30DA-4A78-8843-D9D16D739E45}"/>
    <cellStyle name="Millares 2 2 4 2 2 2 4 2 2" xfId="23626" xr:uid="{E58F07D0-C06A-454B-A9AC-08A90AE3321E}"/>
    <cellStyle name="Millares 2 2 4 2 2 2 4 2 3" xfId="32356" xr:uid="{478A1012-9D78-469D-97B4-DE3FF881A9B8}"/>
    <cellStyle name="Millares 2 2 4 2 2 2 4 3" xfId="18861" xr:uid="{5721D4FC-E54E-4A3D-B450-2A09463CCDC5}"/>
    <cellStyle name="Millares 2 2 4 2 2 2 4 4" xfId="27796" xr:uid="{31C1BA6E-232D-4AA5-B940-475F33546DBC}"/>
    <cellStyle name="Millares 2 2 4 2 2 2 5" xfId="11702" xr:uid="{F30C29E5-7C2E-4F90-AFEF-498255BD0F98}"/>
    <cellStyle name="Millares 2 2 4 2 2 2 5 2" xfId="21243" xr:uid="{6091B76B-E6EB-4891-847C-0031E9812C4D}"/>
    <cellStyle name="Millares 2 2 4 2 2 2 5 3" xfId="30073" xr:uid="{AB0375EC-1E8A-4C64-A205-467471B39B7E}"/>
    <cellStyle name="Millares 2 2 4 2 2 2 6" xfId="16485" xr:uid="{23938C4C-5FF9-450B-9163-44175C7CD966}"/>
    <cellStyle name="Millares 2 2 4 2 2 2 7" xfId="25835" xr:uid="{3BE3D4D5-0EC5-4A8A-9FFC-16699A657738}"/>
    <cellStyle name="Millares 2 2 4 2 2 3" xfId="7225" xr:uid="{E3461DEA-8062-45FF-9B98-4C49509EE883}"/>
    <cellStyle name="Millares 2 2 4 2 2 3 2" xfId="8414" xr:uid="{0CEC8D3C-689F-4599-84FB-83AEEF728274}"/>
    <cellStyle name="Millares 2 2 4 2 2 3 2 2" xfId="10801" xr:uid="{BC1962BA-3BE3-4AFC-83EF-7195FEBF6BD6}"/>
    <cellStyle name="Millares 2 2 4 2 2 3 2 2 2" xfId="15588" xr:uid="{8309D8C2-00B8-4D06-87B8-613B54551C64}"/>
    <cellStyle name="Millares 2 2 4 2 2 3 2 2 2 2" xfId="25115" xr:uid="{73F9AF21-77C6-43F7-9F3F-168A0E0CCFB3}"/>
    <cellStyle name="Millares 2 2 4 2 2 3 2 2 2 3" xfId="33843" xr:uid="{62973498-881C-479A-8211-19BEE3C9147F}"/>
    <cellStyle name="Millares 2 2 4 2 2 3 2 2 3" xfId="20349" xr:uid="{66058F29-1D39-4B36-B417-8017F77B0882}"/>
    <cellStyle name="Millares 2 2 4 2 2 3 2 2 4" xfId="29207" xr:uid="{52D1A199-C425-41E7-BC5E-7BC4ACC1D2B0}"/>
    <cellStyle name="Millares 2 2 4 2 2 3 2 3" xfId="13192" xr:uid="{3BB65110-4875-4164-A99B-0CF9011D989C}"/>
    <cellStyle name="Millares 2 2 4 2 2 3 2 3 2" xfId="22732" xr:uid="{95D8AC02-BA2C-4ACB-98F5-188B2A82EAE4}"/>
    <cellStyle name="Millares 2 2 4 2 2 3 2 3 3" xfId="31483" xr:uid="{38E35D0F-7263-4BF3-8166-311C331B9F85}"/>
    <cellStyle name="Millares 2 2 4 2 2 3 2 4" xfId="17969" xr:uid="{712AE241-ECA5-4DF3-BFAC-2005815AE652}"/>
    <cellStyle name="Millares 2 2 4 2 2 3 2 5" xfId="27002" xr:uid="{03099C35-18B3-4290-8BD9-03684007E789}"/>
    <cellStyle name="Millares 2 2 4 2 2 3 3" xfId="9607" xr:uid="{81CD875A-36DC-4217-BD5B-61A6878BEA1B}"/>
    <cellStyle name="Millares 2 2 4 2 2 3 3 2" xfId="14390" xr:uid="{4975D88B-6DC6-4D02-9551-06D57DBDE229}"/>
    <cellStyle name="Millares 2 2 4 2 2 3 3 2 2" xfId="23924" xr:uid="{BF886EE7-ACBE-4A5B-AEB4-B4313AE8D067}"/>
    <cellStyle name="Millares 2 2 4 2 2 3 3 2 3" xfId="32654" xr:uid="{6F484359-86EE-4FA5-A176-E792F18E331D}"/>
    <cellStyle name="Millares 2 2 4 2 2 3 3 3" xfId="19159" xr:uid="{F5621B03-8D49-4D78-A4E5-3B6221A6B87D}"/>
    <cellStyle name="Millares 2 2 4 2 2 3 3 4" xfId="28067" xr:uid="{868B6BC7-3B8E-4854-B562-28420862B173}"/>
    <cellStyle name="Millares 2 2 4 2 2 3 4" xfId="11998" xr:uid="{3D06BFE8-D116-40B9-902C-A1E4ED70EE58}"/>
    <cellStyle name="Millares 2 2 4 2 2 3 4 2" xfId="21541" xr:uid="{0FF51972-2810-4A55-9763-84BFC6978797}"/>
    <cellStyle name="Millares 2 2 4 2 2 3 4 3" xfId="30344" xr:uid="{0689F113-60D5-4204-8F16-080EBEB6DCD5}"/>
    <cellStyle name="Millares 2 2 4 2 2 3 5" xfId="16782" xr:uid="{6ACA5FE1-98DB-446B-A7C3-0137A69ADE50}"/>
    <cellStyle name="Millares 2 2 4 2 2 3 6" xfId="26038" xr:uid="{48C4A2F3-6C2C-4ABD-A647-952D87E1D89A}"/>
    <cellStyle name="Millares 2 2 4 2 2 4" xfId="7821" xr:uid="{93D7BE2C-1372-41F6-8CB7-E6FD9D36B9FF}"/>
    <cellStyle name="Millares 2 2 4 2 2 4 2" xfId="10207" xr:uid="{D2AC7314-1066-4074-A87F-F977B7478032}"/>
    <cellStyle name="Millares 2 2 4 2 2 4 2 2" xfId="14992" xr:uid="{2B02D900-7AFF-41C0-A3EC-A5DF57A12C24}"/>
    <cellStyle name="Millares 2 2 4 2 2 4 2 2 2" xfId="24520" xr:uid="{E12BA832-07E5-451F-8D4F-9264D4CF03FC}"/>
    <cellStyle name="Millares 2 2 4 2 2 4 2 2 3" xfId="33248" xr:uid="{EBE73724-468D-4257-8116-2D90CE161BB0}"/>
    <cellStyle name="Millares 2 2 4 2 2 4 2 3" xfId="19754" xr:uid="{5BEC58C6-40E1-4CDC-9A8B-B62FF26C116D}"/>
    <cellStyle name="Millares 2 2 4 2 2 4 2 4" xfId="28618" xr:uid="{912F25D6-F726-49DE-B5CE-482FD3FA7E94}"/>
    <cellStyle name="Millares 2 2 4 2 2 4 3" xfId="12598" xr:uid="{8A620809-0C6E-467B-A984-2FC8936FFD5D}"/>
    <cellStyle name="Millares 2 2 4 2 2 4 3 2" xfId="22137" xr:uid="{B6FBC789-CFD7-4991-9B38-7E383B48E917}"/>
    <cellStyle name="Millares 2 2 4 2 2 4 3 3" xfId="30894" xr:uid="{E66DBD68-30A8-4FEA-A5D5-DFB96670D6B2}"/>
    <cellStyle name="Millares 2 2 4 2 2 4 4" xfId="17376" xr:uid="{78292DF1-503C-42ED-A7DC-1104EB78E214}"/>
    <cellStyle name="Millares 2 2 4 2 2 4 5" xfId="26495" xr:uid="{6010EE16-4D86-4E48-951E-5BEC99F740EE}"/>
    <cellStyle name="Millares 2 2 4 2 2 5" xfId="9013" xr:uid="{1E8AE3F4-A52F-46AC-85F6-3F1CDC64CE66}"/>
    <cellStyle name="Millares 2 2 4 2 2 5 2" xfId="13794" xr:uid="{DACE59E9-42D5-4DFD-AB27-7A5499B4016F}"/>
    <cellStyle name="Millares 2 2 4 2 2 5 2 2" xfId="23329" xr:uid="{326B6C87-7E48-41BB-9866-8F02475B790A}"/>
    <cellStyle name="Millares 2 2 4 2 2 5 2 3" xfId="32060" xr:uid="{BAA92B22-6087-4A77-9973-BA90BBADA510}"/>
    <cellStyle name="Millares 2 2 4 2 2 5 3" xfId="18564" xr:uid="{A786FACA-7816-4D32-A2E7-51736C1A5728}"/>
    <cellStyle name="Millares 2 2 4 2 2 5 4" xfId="27551" xr:uid="{9AC43319-A9E8-4952-BCFC-6F7CBC06ACFE}"/>
    <cellStyle name="Millares 2 2 4 2 2 6" xfId="11405" xr:uid="{871E4ABF-7674-41E6-89D4-1C7D9B5C69A9}"/>
    <cellStyle name="Millares 2 2 4 2 2 6 2" xfId="20947" xr:uid="{6B64D06E-9997-4D2C-A89A-A94847B26F97}"/>
    <cellStyle name="Millares 2 2 4 2 2 6 3" xfId="29797" xr:uid="{82CF0812-EA66-404D-BCDF-0368D98B5152}"/>
    <cellStyle name="Millares 2 2 4 2 2 7" xfId="16188" xr:uid="{A964BA42-E7B6-41CC-A5AF-3240931BDE91}"/>
    <cellStyle name="Millares 2 2 4 2 2 8" xfId="25639" xr:uid="{7507C04D-4F83-494B-A747-FF0C2368DC0C}"/>
    <cellStyle name="Millares 2 2 4 2 3" xfId="6787" xr:uid="{2013C9B7-38F7-44CC-84A1-919031A13F68}"/>
    <cellStyle name="Millares 2 2 4 2 3 2" xfId="7373" xr:uid="{50D69F86-F639-4A90-BD81-246B2D9C6773}"/>
    <cellStyle name="Millares 2 2 4 2 3 2 2" xfId="8562" xr:uid="{39E91C36-A462-4966-A961-A267AEABACD0}"/>
    <cellStyle name="Millares 2 2 4 2 3 2 2 2" xfId="10949" xr:uid="{506195B5-775B-4C9D-981E-6871768B9932}"/>
    <cellStyle name="Millares 2 2 4 2 3 2 2 2 2" xfId="15737" xr:uid="{0669CC4A-1653-4194-9A2A-F81AFFA3E5EA}"/>
    <cellStyle name="Millares 2 2 4 2 3 2 2 2 2 2" xfId="25264" xr:uid="{1B0DE573-49DA-41C2-A84A-A267F1A0B9DF}"/>
    <cellStyle name="Millares 2 2 4 2 3 2 2 2 2 3" xfId="33992" xr:uid="{A0CCE5E4-5D57-4D1F-B1BA-DBB8D43AC03E}"/>
    <cellStyle name="Millares 2 2 4 2 3 2 2 2 3" xfId="20498" xr:uid="{34EC748D-D90D-4D01-AEC4-0E5F4F20FA66}"/>
    <cellStyle name="Millares 2 2 4 2 3 2 2 2 4" xfId="29356" xr:uid="{608070CE-8915-45EB-BE5F-139FE004852D}"/>
    <cellStyle name="Millares 2 2 4 2 3 2 2 3" xfId="13340" xr:uid="{7FA7A9C6-91E7-4146-AD5D-939E752E9321}"/>
    <cellStyle name="Millares 2 2 4 2 3 2 2 3 2" xfId="22881" xr:uid="{A4EF0FB1-AF90-4586-837D-57BCAB7388EE}"/>
    <cellStyle name="Millares 2 2 4 2 3 2 2 3 3" xfId="31632" xr:uid="{7EF832EC-C0E0-485B-A23A-EBE353115E62}"/>
    <cellStyle name="Millares 2 2 4 2 3 2 2 4" xfId="18117" xr:uid="{A3BC1891-0D64-4C09-8EB3-E5A541C020E4}"/>
    <cellStyle name="Millares 2 2 4 2 3 2 2 5" xfId="27132" xr:uid="{3E4BD8C0-6A04-404F-B7B6-DC34F786B747}"/>
    <cellStyle name="Millares 2 2 4 2 3 2 3" xfId="9755" xr:uid="{1F4A0D64-07D1-408A-BB69-AD64494567D4}"/>
    <cellStyle name="Millares 2 2 4 2 3 2 3 2" xfId="14539" xr:uid="{F137003A-A181-48BC-9874-62DAFCAB58C6}"/>
    <cellStyle name="Millares 2 2 4 2 3 2 3 2 2" xfId="24073" xr:uid="{B6A1F788-DF55-47B2-9BCA-F1AC3AF5A171}"/>
    <cellStyle name="Millares 2 2 4 2 3 2 3 2 3" xfId="32803" xr:uid="{5CCF47CD-AF6B-4D13-8979-489A55DE255B}"/>
    <cellStyle name="Millares 2 2 4 2 3 2 3 3" xfId="19308" xr:uid="{E2C1B221-BFFF-4CE0-AF09-F0ED8A45403B}"/>
    <cellStyle name="Millares 2 2 4 2 3 2 3 4" xfId="28197" xr:uid="{5B046020-A026-417F-B957-E604DF845248}"/>
    <cellStyle name="Millares 2 2 4 2 3 2 4" xfId="12146" xr:uid="{8479633B-6CC2-419F-BB1B-00B8C022F13C}"/>
    <cellStyle name="Millares 2 2 4 2 3 2 4 2" xfId="21690" xr:uid="{B77DE9AE-C5E5-4938-BC2E-E6EA56989943}"/>
    <cellStyle name="Millares 2 2 4 2 3 2 4 3" xfId="30474" xr:uid="{D0B004E5-F4B6-417C-B1E9-8DC81F4D1ABE}"/>
    <cellStyle name="Millares 2 2 4 2 3 2 5" xfId="16930" xr:uid="{46209BDD-B77A-4A99-8468-B5E40C0CCD68}"/>
    <cellStyle name="Millares 2 2 4 2 3 2 6" xfId="26149" xr:uid="{AF114023-B249-4690-B692-4663E1209417}"/>
    <cellStyle name="Millares 2 2 4 2 3 3" xfId="7970" xr:uid="{F5024333-BADC-47F2-92D6-62A5B47D8430}"/>
    <cellStyle name="Millares 2 2 4 2 3 3 2" xfId="10356" xr:uid="{22D3809A-7591-4CD1-BE5A-BE270E8C511C}"/>
    <cellStyle name="Millares 2 2 4 2 3 3 2 2" xfId="15142" xr:uid="{012607C4-9E92-43F2-A2F4-F77B95711BFD}"/>
    <cellStyle name="Millares 2 2 4 2 3 3 2 2 2" xfId="24669" xr:uid="{4DE9874B-8650-44F4-B9EE-B39EA31443E9}"/>
    <cellStyle name="Millares 2 2 4 2 3 3 2 2 3" xfId="33397" xr:uid="{32D36708-AE0B-467A-8A86-0F60D043A815}"/>
    <cellStyle name="Millares 2 2 4 2 3 3 2 3" xfId="19903" xr:uid="{50FC69C7-0619-4F27-BCD8-C4B3AED11CED}"/>
    <cellStyle name="Millares 2 2 4 2 3 3 2 4" xfId="28767" xr:uid="{64ABDE25-6415-409A-9173-CACBE9F4D7A1}"/>
    <cellStyle name="Millares 2 2 4 2 3 3 3" xfId="12747" xr:uid="{FC4CE87D-CC46-404A-A15A-035A2ECFA90F}"/>
    <cellStyle name="Millares 2 2 4 2 3 3 3 2" xfId="22286" xr:uid="{B6D5B6A0-A840-4775-B6B3-2AE8128BFEC8}"/>
    <cellStyle name="Millares 2 2 4 2 3 3 3 3" xfId="31043" xr:uid="{8A461A65-60CD-42D4-8118-3A72C8FD351B}"/>
    <cellStyle name="Millares 2 2 4 2 3 3 4" xfId="17524" xr:uid="{93A3122B-2A0D-4164-9B69-80D0EEA34AE2}"/>
    <cellStyle name="Millares 2 2 4 2 3 3 5" xfId="26606" xr:uid="{6B833923-B015-452C-92C5-2D4B2E9295C0}"/>
    <cellStyle name="Millares 2 2 4 2 3 4" xfId="9163" xr:uid="{753F6CA3-8949-41D0-9251-85CB632F720C}"/>
    <cellStyle name="Millares 2 2 4 2 3 4 2" xfId="13944" xr:uid="{30034FC9-D310-44AC-8CD9-56633DF81D55}"/>
    <cellStyle name="Millares 2 2 4 2 3 4 2 2" xfId="23478" xr:uid="{FAD6ADF7-29E8-4CEC-A72F-C1AF7D047825}"/>
    <cellStyle name="Millares 2 2 4 2 3 4 2 3" xfId="32208" xr:uid="{CCF61C2D-35B9-477D-BFD4-79716AB83DA4}"/>
    <cellStyle name="Millares 2 2 4 2 3 4 3" xfId="18713" xr:uid="{B83CB703-4A1A-4049-88AF-F5C4E2239553}"/>
    <cellStyle name="Millares 2 2 4 2 3 4 4" xfId="27671" xr:uid="{182EB7FC-5DE2-462F-8709-0509D30C96E7}"/>
    <cellStyle name="Millares 2 2 4 2 3 5" xfId="11554" xr:uid="{F7513440-5CD7-4298-9D9E-159E692437DC}"/>
    <cellStyle name="Millares 2 2 4 2 3 5 2" xfId="21095" xr:uid="{727FECF8-DD81-4398-A8AE-D49569541B41}"/>
    <cellStyle name="Millares 2 2 4 2 3 5 3" xfId="29926" xr:uid="{5D6604C0-C6F6-4F23-8D19-DCAF7B5A8CF6}"/>
    <cellStyle name="Millares 2 2 4 2 3 6" xfId="16337" xr:uid="{5270B856-AE44-4933-9DBA-FE32B4B72534}"/>
    <cellStyle name="Millares 2 2 4 2 3 7" xfId="25734" xr:uid="{1C474B72-5099-4654-82D9-A2B3655EB154}"/>
    <cellStyle name="Millares 2 2 4 2 4" xfId="7080" xr:uid="{E50126F7-ACD4-44A2-AFC1-AF2B3D0B32DF}"/>
    <cellStyle name="Millares 2 2 4 2 4 2" xfId="8267" xr:uid="{55CF1359-C852-457C-880E-4A0841287AD4}"/>
    <cellStyle name="Millares 2 2 4 2 4 2 2" xfId="10654" xr:uid="{16908E7B-D4A6-4A56-9306-11B4DE0DC2F6}"/>
    <cellStyle name="Millares 2 2 4 2 4 2 2 2" xfId="15440" xr:uid="{F853D3F0-40D9-4E09-983B-7687A1CB4D6C}"/>
    <cellStyle name="Millares 2 2 4 2 4 2 2 2 2" xfId="24967" xr:uid="{8373B5D6-4CFA-49E1-86DA-332F9BEB3A10}"/>
    <cellStyle name="Millares 2 2 4 2 4 2 2 2 3" xfId="33695" xr:uid="{51A1E960-7712-4FA5-A556-8CD5455294E4}"/>
    <cellStyle name="Millares 2 2 4 2 4 2 2 3" xfId="20201" xr:uid="{DFD32B5F-825E-4487-8A0A-2D4BD88B5C41}"/>
    <cellStyle name="Millares 2 2 4 2 4 2 2 4" xfId="29059" xr:uid="{0E948F63-372D-4207-ADA3-2260123C85B1}"/>
    <cellStyle name="Millares 2 2 4 2 4 2 3" xfId="13045" xr:uid="{D2A370FC-D066-4D55-9037-68C675B9D588}"/>
    <cellStyle name="Millares 2 2 4 2 4 2 3 2" xfId="22584" xr:uid="{A7CB7542-7C3D-442B-A78A-898E472CC70A}"/>
    <cellStyle name="Millares 2 2 4 2 4 2 3 3" xfId="31335" xr:uid="{01EE2BDE-782B-4D5F-893C-2C1E8B31181F}"/>
    <cellStyle name="Millares 2 2 4 2 4 2 4" xfId="17822" xr:uid="{65FD0788-0510-4533-99F6-B493A0D8BFAE}"/>
    <cellStyle name="Millares 2 2 4 2 4 2 5" xfId="26854" xr:uid="{AC48D115-7C1F-4005-9D10-B053674395A2}"/>
    <cellStyle name="Millares 2 2 4 2 4 3" xfId="9460" xr:uid="{BDDE51B0-DC55-454E-A054-4F6C5B5464A6}"/>
    <cellStyle name="Millares 2 2 4 2 4 3 2" xfId="14242" xr:uid="{1061C8FB-2294-4AF3-BD55-57D63E5ED42F}"/>
    <cellStyle name="Millares 2 2 4 2 4 3 2 2" xfId="23776" xr:uid="{CC4D2659-C202-4707-B5DA-B56CCEE3095A}"/>
    <cellStyle name="Millares 2 2 4 2 4 3 2 3" xfId="32506" xr:uid="{D48675F7-9480-40C9-8EE5-085C7464FC33}"/>
    <cellStyle name="Millares 2 2 4 2 4 3 3" xfId="19011" xr:uid="{2C8741AD-D7A4-4D66-A898-82DF8BAFF445}"/>
    <cellStyle name="Millares 2 2 4 2 4 3 4" xfId="27919" xr:uid="{2B0DB941-FABC-4927-B9EA-1F0A9468A800}"/>
    <cellStyle name="Millares 2 2 4 2 4 4" xfId="11851" xr:uid="{85325E91-7E47-4435-8ADE-F552CC2BDA66}"/>
    <cellStyle name="Millares 2 2 4 2 4 4 2" xfId="21393" xr:uid="{33130E63-3616-4AC5-B338-1C9822557A30}"/>
    <cellStyle name="Millares 2 2 4 2 4 4 3" xfId="30196" xr:uid="{7C15A8A2-1339-4A44-BD2A-6C1D77437C73}"/>
    <cellStyle name="Millares 2 2 4 2 4 5" xfId="16635" xr:uid="{B9364347-4073-43B8-B5C2-6A007E786592}"/>
    <cellStyle name="Millares 2 2 4 2 4 6" xfId="25936" xr:uid="{FFE13488-7068-4E65-9621-C0831937E133}"/>
    <cellStyle name="Millares 2 2 4 2 5" xfId="7672" xr:uid="{3A7A15D7-D944-4890-B775-C8E97897BF33}"/>
    <cellStyle name="Millares 2 2 4 2 5 2" xfId="10056" xr:uid="{017F5828-F5D7-4CE3-BF58-7A1BB754A2DD}"/>
    <cellStyle name="Millares 2 2 4 2 5 2 2" xfId="14841" xr:uid="{9FA88377-322F-4DA0-B043-D3A1F3093DA7}"/>
    <cellStyle name="Millares 2 2 4 2 5 2 2 2" xfId="24372" xr:uid="{D87A2EED-1A37-4A8D-9DBD-8EDD8559BE19}"/>
    <cellStyle name="Millares 2 2 4 2 5 2 2 3" xfId="33100" xr:uid="{8705A8F5-05C6-4604-B595-BFC8DAFE0DFB}"/>
    <cellStyle name="Millares 2 2 4 2 5 2 3" xfId="19607" xr:uid="{247DBF5E-3215-426B-9A0A-25ED556BF3E0}"/>
    <cellStyle name="Millares 2 2 4 2 5 2 4" xfId="28471" xr:uid="{CB3FD403-6F8D-4CC7-A959-C26780CA076F}"/>
    <cellStyle name="Millares 2 2 4 2 5 3" xfId="12447" xr:uid="{0FCC19A6-8858-473C-BCCC-0A383F72865C}"/>
    <cellStyle name="Millares 2 2 4 2 5 3 2" xfId="21989" xr:uid="{B3267EA9-4E62-4AFF-862B-24AF880591C2}"/>
    <cellStyle name="Millares 2 2 4 2 5 3 3" xfId="30746" xr:uid="{9A9317E7-4E4B-443D-B4AF-DC9E8DFB8A82}"/>
    <cellStyle name="Millares 2 2 4 2 5 4" xfId="17229" xr:uid="{ED86F51A-BAEB-4585-9066-931CE4645E56}"/>
    <cellStyle name="Millares 2 2 4 2 5 5" xfId="26392" xr:uid="{0B1C1A2C-62D1-449F-9169-37069F5285CA}"/>
    <cellStyle name="Millares 2 2 4 2 6" xfId="8862" xr:uid="{ED63642F-368C-471E-8F50-15087203CA90}"/>
    <cellStyle name="Millares 2 2 4 2 6 2" xfId="13643" xr:uid="{6CAEA06A-12B0-46E1-B2B6-36254E6FDFCD}"/>
    <cellStyle name="Millares 2 2 4 2 6 2 2" xfId="23181" xr:uid="{7C5905E4-C33F-49AC-8A8E-C57DDFDDE6DC}"/>
    <cellStyle name="Millares 2 2 4 2 6 2 3" xfId="31912" xr:uid="{41972FB7-BE88-4D57-BD98-8B9D379D28A2}"/>
    <cellStyle name="Millares 2 2 4 2 6 3" xfId="18417" xr:uid="{DD7493B1-F323-4A74-813B-B7E36DA36542}"/>
    <cellStyle name="Millares 2 2 4 2 6 4" xfId="27426" xr:uid="{164BF978-81E0-4210-850E-423B39256EEA}"/>
    <cellStyle name="Millares 2 2 4 2 7" xfId="11253" xr:uid="{7A93266B-BC64-423A-9C00-6EA0A90F355D}"/>
    <cellStyle name="Millares 2 2 4 2 7 2" xfId="20799" xr:uid="{122B31A2-B22D-43AF-A1F6-3F953F4EC1A8}"/>
    <cellStyle name="Millares 2 2 4 2 7 3" xfId="29649" xr:uid="{39873420-2E10-4ED3-A141-2F4B00C5381A}"/>
    <cellStyle name="Millares 2 2 4 2 8" xfId="16040" xr:uid="{1625F2D3-208C-437E-8172-4554D259D7AA}"/>
    <cellStyle name="Millares 2 2 4 2 9" xfId="25541" xr:uid="{A38A32DF-74F5-43C7-BCA0-3181D7E5E81D}"/>
    <cellStyle name="Millares 2 2 4 3" xfId="4139" xr:uid="{00000000-0005-0000-0000-0000DE000000}"/>
    <cellStyle name="Millares 2 2 4 3 2" xfId="6860" xr:uid="{6599506E-9711-4629-9149-E642583D8491}"/>
    <cellStyle name="Millares 2 2 4 3 2 2" xfId="7448" xr:uid="{FFE18548-683C-49B2-B98F-8D5115BBDD3B}"/>
    <cellStyle name="Millares 2 2 4 3 2 2 2" xfId="8637" xr:uid="{33BE6A09-5057-4A52-8167-C87210CBDC9A}"/>
    <cellStyle name="Millares 2 2 4 3 2 2 2 2" xfId="11024" xr:uid="{7BE67987-7D3B-4C2E-BDE4-0442FB2A3462}"/>
    <cellStyle name="Millares 2 2 4 3 2 2 2 2 2" xfId="15812" xr:uid="{714113F0-0AD2-4FD8-9414-1C722839CA79}"/>
    <cellStyle name="Millares 2 2 4 3 2 2 2 2 2 2" xfId="25339" xr:uid="{E69F8985-0F0A-4D58-A363-B9C840109319}"/>
    <cellStyle name="Millares 2 2 4 3 2 2 2 2 2 3" xfId="34067" xr:uid="{18E3440A-424C-4FBF-A637-4277900347AA}"/>
    <cellStyle name="Millares 2 2 4 3 2 2 2 2 3" xfId="20573" xr:uid="{38BB7920-EA23-416D-9499-F9EF97CAB3D5}"/>
    <cellStyle name="Millares 2 2 4 3 2 2 2 2 4" xfId="29431" xr:uid="{503ABB5A-E25B-411B-9E5A-0BD79D228089}"/>
    <cellStyle name="Millares 2 2 4 3 2 2 2 3" xfId="13415" xr:uid="{2FF53E64-B95C-4D09-B516-F265084340B0}"/>
    <cellStyle name="Millares 2 2 4 3 2 2 2 3 2" xfId="22956" xr:uid="{39F21DCC-5A90-4CDB-8DE0-D34FE5312287}"/>
    <cellStyle name="Millares 2 2 4 3 2 2 2 3 3" xfId="31707" xr:uid="{61A52C54-F30E-46C0-ADB1-6E885B65484B}"/>
    <cellStyle name="Millares 2 2 4 3 2 2 2 4" xfId="18192" xr:uid="{139E0ED6-264F-4D66-9449-BA821744060C}"/>
    <cellStyle name="Millares 2 2 4 3 2 2 2 5" xfId="27206" xr:uid="{856503A3-C088-4D11-B720-7C655C5E3F6A}"/>
    <cellStyle name="Millares 2 2 4 3 2 2 3" xfId="9830" xr:uid="{C513039C-2750-4BA0-941E-B6EF5CBB38E6}"/>
    <cellStyle name="Millares 2 2 4 3 2 2 3 2" xfId="14614" xr:uid="{20E87B4E-4728-4242-9BE5-FC0ACDE336E9}"/>
    <cellStyle name="Millares 2 2 4 3 2 2 3 2 2" xfId="24148" xr:uid="{BE004EDE-C5BB-4A2D-B151-30A743929A1E}"/>
    <cellStyle name="Millares 2 2 4 3 2 2 3 2 3" xfId="32878" xr:uid="{45093F6A-9B63-4E39-A025-FDD36503BCCF}"/>
    <cellStyle name="Millares 2 2 4 3 2 2 3 3" xfId="19383" xr:uid="{80FD9C70-038B-42C7-B52A-742DA038E6B3}"/>
    <cellStyle name="Millares 2 2 4 3 2 2 3 4" xfId="28271" xr:uid="{FBCB8840-46E8-4576-A891-2E8569CE8BDC}"/>
    <cellStyle name="Millares 2 2 4 3 2 2 4" xfId="12221" xr:uid="{49EF6082-0CAA-4E12-AD37-67FE7CB8DF00}"/>
    <cellStyle name="Millares 2 2 4 3 2 2 4 2" xfId="21765" xr:uid="{E01B7D5B-2303-45B5-AB68-F4D6258D16C6}"/>
    <cellStyle name="Millares 2 2 4 3 2 2 4 3" xfId="30548" xr:uid="{B9A29806-1598-4C6C-BC30-A718F0C1C2B5}"/>
    <cellStyle name="Millares 2 2 4 3 2 2 5" xfId="17005" xr:uid="{9B3E8DEB-93CD-4347-9BB4-E5E10FC5E7DA}"/>
    <cellStyle name="Millares 2 2 4 3 2 2 6" xfId="26210" xr:uid="{E219004B-4FB4-4AEC-9605-04023980AB6D}"/>
    <cellStyle name="Millares 2 2 4 3 2 3" xfId="8045" xr:uid="{406B1D12-4140-407C-8DA1-C2629F17181E}"/>
    <cellStyle name="Millares 2 2 4 3 2 3 2" xfId="10431" xr:uid="{E915813D-53D2-4EDA-B67A-EC39A7C8E00F}"/>
    <cellStyle name="Millares 2 2 4 3 2 3 2 2" xfId="15217" xr:uid="{C41F2FDF-9311-494F-93CE-A0552C6F36BE}"/>
    <cellStyle name="Millares 2 2 4 3 2 3 2 2 2" xfId="24744" xr:uid="{AA4A3C4A-3574-47C8-95E6-DC28C7576127}"/>
    <cellStyle name="Millares 2 2 4 3 2 3 2 2 3" xfId="33472" xr:uid="{4006C3BD-C552-46B3-A887-49931C8BDA4F}"/>
    <cellStyle name="Millares 2 2 4 3 2 3 2 3" xfId="19978" xr:uid="{0D50D55D-EF4D-4EB9-9144-D512FFE30833}"/>
    <cellStyle name="Millares 2 2 4 3 2 3 2 4" xfId="28842" xr:uid="{37EE3296-F405-4083-9B83-42C7001CC049}"/>
    <cellStyle name="Millares 2 2 4 3 2 3 3" xfId="12822" xr:uid="{3AFD952C-2419-4EBB-B321-3FC163BCADE8}"/>
    <cellStyle name="Millares 2 2 4 3 2 3 3 2" xfId="22361" xr:uid="{4D60A99E-1055-467C-9CDB-14073EEBE6CE}"/>
    <cellStyle name="Millares 2 2 4 3 2 3 3 3" xfId="31118" xr:uid="{70D21277-0AFD-429C-BA3E-44F530B15BD7}"/>
    <cellStyle name="Millares 2 2 4 3 2 3 4" xfId="17599" xr:uid="{888494EB-E1B8-42B1-B917-E1EC97B333AB}"/>
    <cellStyle name="Millares 2 2 4 3 2 3 5" xfId="26667" xr:uid="{376AD4EB-9394-46B7-9376-4FF8771B2583}"/>
    <cellStyle name="Millares 2 2 4 3 2 4" xfId="9238" xr:uid="{086F5E4C-A151-4A8D-925A-35FD8A569EAE}"/>
    <cellStyle name="Millares 2 2 4 3 2 4 2" xfId="14019" xr:uid="{8E99955D-CA52-44D8-892F-C77A8F2143C5}"/>
    <cellStyle name="Millares 2 2 4 3 2 4 2 2" xfId="23553" xr:uid="{6C5D3E98-F316-4FA6-8AFC-C04829B96050}"/>
    <cellStyle name="Millares 2 2 4 3 2 4 2 3" xfId="32283" xr:uid="{03B19A43-15EC-4BCB-9BA8-7486C54E2774}"/>
    <cellStyle name="Millares 2 2 4 3 2 4 3" xfId="18788" xr:uid="{701A5AF5-6839-4F12-AA1F-332CC0B81D5F}"/>
    <cellStyle name="Millares 2 2 4 3 2 4 4" xfId="27732" xr:uid="{8586BF3E-D09F-44AC-8B40-B803FEFEB78A}"/>
    <cellStyle name="Millares 2 2 4 3 2 5" xfId="11629" xr:uid="{33BF6159-B24B-439E-B887-FBF90F7D0FB0}"/>
    <cellStyle name="Millares 2 2 4 3 2 5 2" xfId="21170" xr:uid="{77365C2E-DA6D-4F01-B9B8-E9BCEB707883}"/>
    <cellStyle name="Millares 2 2 4 3 2 5 3" xfId="30000" xr:uid="{509F2A33-E1DD-44F1-BDC5-F8A75345EB58}"/>
    <cellStyle name="Millares 2 2 4 3 2 6" xfId="16412" xr:uid="{6936894C-FF12-456E-8A69-1F1D36F4E7D2}"/>
    <cellStyle name="Millares 2 2 4 3 2 7" xfId="25783" xr:uid="{62010FD2-53FC-4E6C-86F0-FC710239E6B1}"/>
    <cellStyle name="Millares 2 2 4 3 3" xfId="7152" xr:uid="{F0C94C37-92CF-4A71-82BD-2282EBD2B639}"/>
    <cellStyle name="Millares 2 2 4 3 3 2" xfId="8341" xr:uid="{D9DB1020-ECDE-4DEC-AE1D-84A7AA3A0A71}"/>
    <cellStyle name="Millares 2 2 4 3 3 2 2" xfId="10728" xr:uid="{179885F0-211E-49FF-9462-6FD710B58980}"/>
    <cellStyle name="Millares 2 2 4 3 3 2 2 2" xfId="15515" xr:uid="{A632656E-9301-44AF-B93A-BE37AB4DB4E0}"/>
    <cellStyle name="Millares 2 2 4 3 3 2 2 2 2" xfId="25042" xr:uid="{8C3FFA3F-8DF5-4AFA-AD59-077729C62DD5}"/>
    <cellStyle name="Millares 2 2 4 3 3 2 2 2 3" xfId="33770" xr:uid="{17A23E8A-5551-46AF-AFCD-560697ABB828}"/>
    <cellStyle name="Millares 2 2 4 3 3 2 2 3" xfId="20276" xr:uid="{F515B347-D74D-4482-87AB-66C2A4ECE308}"/>
    <cellStyle name="Millares 2 2 4 3 3 2 2 4" xfId="29134" xr:uid="{5B9EFACA-EE19-49AF-8C94-D32D38223590}"/>
    <cellStyle name="Millares 2 2 4 3 3 2 3" xfId="13119" xr:uid="{21F80D92-33A1-41C6-976C-08A5B80776C0}"/>
    <cellStyle name="Millares 2 2 4 3 3 2 3 2" xfId="22659" xr:uid="{CE27D6F4-87D8-4B7D-A7B3-B7659E5D2394}"/>
    <cellStyle name="Millares 2 2 4 3 3 2 3 3" xfId="31410" xr:uid="{95E7A2BD-1C1E-4427-8825-E4CE96B89082}"/>
    <cellStyle name="Millares 2 2 4 3 3 2 4" xfId="17896" xr:uid="{A5855BBB-1B30-46EA-BD35-4E7402632D16}"/>
    <cellStyle name="Millares 2 2 4 3 3 2 5" xfId="26929" xr:uid="{2A712E39-E1F8-4F42-AD26-9A403C0CA467}"/>
    <cellStyle name="Millares 2 2 4 3 3 3" xfId="9534" xr:uid="{D2937B55-22C8-4D5E-9BB9-CF82B12BEF95}"/>
    <cellStyle name="Millares 2 2 4 3 3 3 2" xfId="14317" xr:uid="{DF72C14F-513D-45EC-A6CF-505F0ECE1470}"/>
    <cellStyle name="Millares 2 2 4 3 3 3 2 2" xfId="23851" xr:uid="{B1208D0C-CD48-44E2-8FE7-87213E689025}"/>
    <cellStyle name="Millares 2 2 4 3 3 3 2 3" xfId="32581" xr:uid="{BED5AAD8-D5DF-4CFC-A433-34E813D0331A}"/>
    <cellStyle name="Millares 2 2 4 3 3 3 3" xfId="19086" xr:uid="{3DF154E7-0BBE-4F77-B80A-4ED7F5F51C5F}"/>
    <cellStyle name="Millares 2 2 4 3 3 3 4" xfId="27994" xr:uid="{13757CC2-A4F2-4967-BA81-ACE763C1B92F}"/>
    <cellStyle name="Millares 2 2 4 3 3 4" xfId="11925" xr:uid="{C961B3D1-57BB-4EEF-AD03-7A17961A1865}"/>
    <cellStyle name="Millares 2 2 4 3 3 4 2" xfId="21468" xr:uid="{BAB36900-1586-4AC5-A7F4-0D8EA69C5909}"/>
    <cellStyle name="Millares 2 2 4 3 3 4 3" xfId="30271" xr:uid="{80891080-D44B-43EC-ACD1-581DE18D5481}"/>
    <cellStyle name="Millares 2 2 4 3 3 5" xfId="16709" xr:uid="{2B3BB040-10DB-4B60-BFA7-CB5740299881}"/>
    <cellStyle name="Millares 2 2 4 3 3 6" xfId="25986" xr:uid="{11498FC6-5414-495B-9B07-D0C039A189BC}"/>
    <cellStyle name="Millares 2 2 4 3 4" xfId="7746" xr:uid="{E3F6E992-ABE6-410A-A20F-74E54FC781ED}"/>
    <cellStyle name="Millares 2 2 4 3 4 2" xfId="10132" xr:uid="{D0F6AB35-C9A6-4D24-A2AB-54093827FC43}"/>
    <cellStyle name="Millares 2 2 4 3 4 2 2" xfId="14917" xr:uid="{3276CAC3-66DF-4F8F-8CA1-4185A157A8C0}"/>
    <cellStyle name="Millares 2 2 4 3 4 2 2 2" xfId="24447" xr:uid="{2D06EE10-CE1A-41DA-AE7B-2584C6463203}"/>
    <cellStyle name="Millares 2 2 4 3 4 2 2 3" xfId="33175" xr:uid="{D5DDF9A9-A126-4BC0-8C78-4AC8180BE2D3}"/>
    <cellStyle name="Millares 2 2 4 3 4 2 3" xfId="19681" xr:uid="{278EB174-3A9A-4D31-921C-F6F2C6DED42A}"/>
    <cellStyle name="Millares 2 2 4 3 4 2 4" xfId="28545" xr:uid="{1ADE12EE-5F8F-49D2-A779-20160B66C38B}"/>
    <cellStyle name="Millares 2 2 4 3 4 3" xfId="12523" xr:uid="{52B59C38-23F4-453F-8F4A-C681C6073969}"/>
    <cellStyle name="Millares 2 2 4 3 4 3 2" xfId="22064" xr:uid="{05B9BC2B-BE8C-42C5-9421-446679192357}"/>
    <cellStyle name="Millares 2 2 4 3 4 3 3" xfId="30821" xr:uid="{5F28B9D5-C69E-4838-AF7A-700B8AA2893B}"/>
    <cellStyle name="Millares 2 2 4 3 4 4" xfId="17303" xr:uid="{BD8C0223-6211-4368-95D7-89547B23D63F}"/>
    <cellStyle name="Millares 2 2 4 3 4 5" xfId="26443" xr:uid="{23225F24-905C-4584-BCD6-F7093285C420}"/>
    <cellStyle name="Millares 2 2 4 3 5" xfId="8938" xr:uid="{254599C9-5FE0-4B11-8CA7-AAF3ADB5C948}"/>
    <cellStyle name="Millares 2 2 4 3 5 2" xfId="13719" xr:uid="{D3B26C57-A92C-4662-B90D-6CB07A017911}"/>
    <cellStyle name="Millares 2 2 4 3 5 2 2" xfId="23256" xr:uid="{7AB2C324-0219-4199-B9EC-5A42A9E88D1F}"/>
    <cellStyle name="Millares 2 2 4 3 5 2 3" xfId="31987" xr:uid="{857C1A9C-5052-4465-8CB2-83CD7BEF8979}"/>
    <cellStyle name="Millares 2 2 4 3 5 3" xfId="18491" xr:uid="{D85EFDAD-7721-4D4E-85CB-DC91CE809AB7}"/>
    <cellStyle name="Millares 2 2 4 3 5 4" xfId="27487" xr:uid="{2CFFDC40-699E-4559-88CC-7666A116D80E}"/>
    <cellStyle name="Millares 2 2 4 3 6" xfId="11330" xr:uid="{DB7245CA-DFC1-4675-B85A-834058933419}"/>
    <cellStyle name="Millares 2 2 4 3 6 2" xfId="20874" xr:uid="{475D9BDE-8D68-432C-9F04-8792B815F100}"/>
    <cellStyle name="Millares 2 2 4 3 6 3" xfId="29724" xr:uid="{C1733232-E665-41A2-8B43-93AF0685418A}"/>
    <cellStyle name="Millares 2 2 4 3 7" xfId="16115" xr:uid="{CB5F3ADB-42CB-4A98-898B-8172E08426C8}"/>
    <cellStyle name="Millares 2 2 4 3 8" xfId="25592" xr:uid="{16E244BD-B494-44F9-A307-6DAB55709088}"/>
    <cellStyle name="Millares 2 2 4 4" xfId="5645" xr:uid="{00000000-0005-0000-0000-0000DF000000}"/>
    <cellStyle name="Millares 2 2 4 4 2" xfId="7300" xr:uid="{B859D4CB-BE8C-41DD-9DB9-799F2C915EBB}"/>
    <cellStyle name="Millares 2 2 4 4 2 2" xfId="8489" xr:uid="{9A367E8E-2C56-43F2-8F19-94BB862EB53B}"/>
    <cellStyle name="Millares 2 2 4 4 2 2 2" xfId="10876" xr:uid="{023D4F63-C72F-4D35-8A9E-228F7E9B0480}"/>
    <cellStyle name="Millares 2 2 4 4 2 2 2 2" xfId="15664" xr:uid="{ECEBCA26-9174-43F9-974A-D3C2A5C3FB1F}"/>
    <cellStyle name="Millares 2 2 4 4 2 2 2 2 2" xfId="25191" xr:uid="{B91DA2E6-0196-4C53-AD7D-DF1DC53FF667}"/>
    <cellStyle name="Millares 2 2 4 4 2 2 2 2 3" xfId="33919" xr:uid="{5423481E-D46F-435E-9167-0D09CC0D59AC}"/>
    <cellStyle name="Millares 2 2 4 4 2 2 2 3" xfId="20425" xr:uid="{442F0F92-8B7A-4163-8BAB-851298BEE56C}"/>
    <cellStyle name="Millares 2 2 4 4 2 2 2 4" xfId="29283" xr:uid="{644F4B05-0BB0-4295-9BE8-54CD10C1F344}"/>
    <cellStyle name="Millares 2 2 4 4 2 2 3" xfId="13267" xr:uid="{B5949098-0076-4BDB-8936-95A5A6D61F7E}"/>
    <cellStyle name="Millares 2 2 4 4 2 2 3 2" xfId="22808" xr:uid="{24B5AD84-96FD-43F1-8784-CC4F8428E2E1}"/>
    <cellStyle name="Millares 2 2 4 4 2 2 3 3" xfId="31559" xr:uid="{FBFECAA6-C1EE-4AF1-8ACD-C56800BA2095}"/>
    <cellStyle name="Millares 2 2 4 4 2 2 4" xfId="18044" xr:uid="{397F5A1A-D6A0-4422-BE22-6AF18EDE147B}"/>
    <cellStyle name="Millares 2 2 4 4 2 2 5" xfId="27066" xr:uid="{F0BE7462-E7C9-44EE-8008-DDB584DB385A}"/>
    <cellStyle name="Millares 2 2 4 4 2 3" xfId="9682" xr:uid="{2FB8F0B0-39D7-4FAD-B0FB-EF8B4B11C7FC}"/>
    <cellStyle name="Millares 2 2 4 4 2 3 2" xfId="14466" xr:uid="{EE81360B-297B-4E96-933B-4CE6399923C6}"/>
    <cellStyle name="Millares 2 2 4 4 2 3 2 2" xfId="24000" xr:uid="{5C6BB006-6743-4BCC-9563-6B1AFDFC8F45}"/>
    <cellStyle name="Millares 2 2 4 4 2 3 2 3" xfId="32730" xr:uid="{561B0EA8-CABE-463D-A39E-5CF21CE03B35}"/>
    <cellStyle name="Millares 2 2 4 4 2 3 3" xfId="19235" xr:uid="{3CDE5CB5-632D-4E4B-BBF3-3429D08046B2}"/>
    <cellStyle name="Millares 2 2 4 4 2 3 4" xfId="28131" xr:uid="{EAD67D8F-C1D2-4E67-A3E9-9CFF4CF2A0DF}"/>
    <cellStyle name="Millares 2 2 4 4 2 4" xfId="12073" xr:uid="{2BC35FDD-98D6-4A8B-BEA6-02F4D22FA92F}"/>
    <cellStyle name="Millares 2 2 4 4 2 4 2" xfId="21617" xr:uid="{1E222C37-76CC-439C-AEA7-77EB5F6CF25F}"/>
    <cellStyle name="Millares 2 2 4 4 2 4 3" xfId="30408" xr:uid="{341CB1F5-56E3-47A0-B82E-84C204E95EC8}"/>
    <cellStyle name="Millares 2 2 4 4 2 5" xfId="16857" xr:uid="{54447FBE-AA56-4D68-B1C7-F0BC1C6A7338}"/>
    <cellStyle name="Millares 2 2 4 4 2 6" xfId="26089" xr:uid="{70F8E268-024B-4DAA-A76A-33F9662712E7}"/>
    <cellStyle name="Millares 2 2 4 4 3" xfId="7897" xr:uid="{E46B3B19-7688-4A3C-9575-A0BA003AFA03}"/>
    <cellStyle name="Millares 2 2 4 4 3 2" xfId="10283" xr:uid="{181A6AFA-2F4A-460A-B51E-5EFB9A95399A}"/>
    <cellStyle name="Millares 2 2 4 4 3 2 2" xfId="15069" xr:uid="{F5F5873C-E7E9-46C7-8814-B21CA47D1C62}"/>
    <cellStyle name="Millares 2 2 4 4 3 2 2 2" xfId="24596" xr:uid="{33AC70B5-DC58-4B8D-A05E-ECA735B5AB6B}"/>
    <cellStyle name="Millares 2 2 4 4 3 2 2 3" xfId="33324" xr:uid="{64C7E9CF-24C1-4890-93B9-3A8B373C9129}"/>
    <cellStyle name="Millares 2 2 4 4 3 2 3" xfId="19830" xr:uid="{D6787AD7-BCD2-4937-B8B6-6ABB7928FCB7}"/>
    <cellStyle name="Millares 2 2 4 4 3 2 4" xfId="28694" xr:uid="{76E7C6F1-FAD9-4F9F-8741-7343A2DFCF6D}"/>
    <cellStyle name="Millares 2 2 4 4 3 3" xfId="12674" xr:uid="{8DD6A0CC-143C-4D9C-8C92-032A521CF21A}"/>
    <cellStyle name="Millares 2 2 4 4 3 3 2" xfId="22213" xr:uid="{65FB59CE-C9F3-4340-873B-71C78FEFE63C}"/>
    <cellStyle name="Millares 2 2 4 4 3 3 3" xfId="30970" xr:uid="{41C2DF48-C79D-444C-8BD1-2392E46514F5}"/>
    <cellStyle name="Millares 2 2 4 4 3 4" xfId="17451" xr:uid="{F80C7034-3E1D-424D-B929-6072314213D6}"/>
    <cellStyle name="Millares 2 2 4 4 3 5" xfId="26546" xr:uid="{7B28B5B4-278A-4DE6-8A10-EE71FE59EA23}"/>
    <cellStyle name="Millares 2 2 4 4 4" xfId="9090" xr:uid="{F4379F05-4669-406C-AC6A-C490742CE0E3}"/>
    <cellStyle name="Millares 2 2 4 4 4 2" xfId="13871" xr:uid="{A3DC1B22-7996-488A-BACD-0FB0E323166F}"/>
    <cellStyle name="Millares 2 2 4 4 4 2 2" xfId="23405" xr:uid="{B1FB04C6-CE8C-4672-BB4A-D48D9BB4EA2E}"/>
    <cellStyle name="Millares 2 2 4 4 4 2 3" xfId="32135" xr:uid="{AA2C19D2-C9B5-45EC-8243-C020DE5730D6}"/>
    <cellStyle name="Millares 2 2 4 4 4 3" xfId="18640" xr:uid="{A7BF9984-B464-4BE3-8137-FAB0E353907C}"/>
    <cellStyle name="Millares 2 2 4 4 4 4" xfId="27611" xr:uid="{CA11C04E-1652-43F2-8920-242205591927}"/>
    <cellStyle name="Millares 2 2 4 4 5" xfId="11481" xr:uid="{E6438829-AFCF-4E2E-807D-24CDE2A77502}"/>
    <cellStyle name="Millares 2 2 4 4 5 2" xfId="21022" xr:uid="{93A61235-D669-43A6-B612-393418A3B49D}"/>
    <cellStyle name="Millares 2 2 4 4 5 3" xfId="29860" xr:uid="{2D4A2AFB-428D-407E-A0B7-4D33D4006243}"/>
    <cellStyle name="Millares 2 2 4 4 6" xfId="16264" xr:uid="{D42C226B-A6B3-486E-81C5-0484E86C96AB}"/>
    <cellStyle name="Millares 2 2 4 4 7" xfId="25687" xr:uid="{549449E0-FCB6-4D2B-929B-91178A2827C7}"/>
    <cellStyle name="Millares 2 2 4 5" xfId="7007" xr:uid="{4099851E-05BD-44F3-A06C-D19AB9F33553}"/>
    <cellStyle name="Millares 2 2 4 5 2" xfId="8194" xr:uid="{4677B90A-3562-4181-9D72-A57E1FF05A08}"/>
    <cellStyle name="Millares 2 2 4 5 2 2" xfId="10581" xr:uid="{861B0A26-6DA7-4244-9188-E1022A5BE931}"/>
    <cellStyle name="Millares 2 2 4 5 2 2 2" xfId="15367" xr:uid="{E8E69ECB-B15C-4366-8BE5-9FEC2C918B61}"/>
    <cellStyle name="Millares 2 2 4 5 2 2 2 2" xfId="24894" xr:uid="{9C2C04F5-CD97-461F-9794-0115891B76BD}"/>
    <cellStyle name="Millares 2 2 4 5 2 2 2 3" xfId="33622" xr:uid="{8841EC3C-6583-4375-A0B9-ECF6F3AE59CE}"/>
    <cellStyle name="Millares 2 2 4 5 2 2 3" xfId="20128" xr:uid="{92DE23E3-D264-473A-AB5E-6E97D66DED00}"/>
    <cellStyle name="Millares 2 2 4 5 2 2 4" xfId="28989" xr:uid="{215B2398-07C8-447F-A823-251C7AC0A3A3}"/>
    <cellStyle name="Millares 2 2 4 5 2 3" xfId="12972" xr:uid="{6CEC1610-3A2D-4ADA-AF7D-238A3BAADBA1}"/>
    <cellStyle name="Millares 2 2 4 5 2 3 2" xfId="22511" xr:uid="{C9ED1095-6DE0-4B26-8C57-918DCC8AAB73}"/>
    <cellStyle name="Millares 2 2 4 5 2 3 3" xfId="31265" xr:uid="{375134E4-A506-430C-A432-63EFC82BBFFB}"/>
    <cellStyle name="Millares 2 2 4 5 2 4" xfId="17749" xr:uid="{35B48192-69A6-468F-91C2-B9B2FE15B825}"/>
    <cellStyle name="Millares 2 2 4 5 2 5" xfId="26794" xr:uid="{D71826BC-C44D-4293-90D1-A05AA945CD28}"/>
    <cellStyle name="Millares 2 2 4 5 3" xfId="9387" xr:uid="{504CC912-C0DD-4087-827C-085635F757BF}"/>
    <cellStyle name="Millares 2 2 4 5 3 2" xfId="14169" xr:uid="{06829C68-AC48-457C-98DD-E444C4AB8B72}"/>
    <cellStyle name="Millares 2 2 4 5 3 2 2" xfId="23703" xr:uid="{DE9E5635-4B65-46EC-9F5A-985AC909CB3A}"/>
    <cellStyle name="Millares 2 2 4 5 3 2 3" xfId="32433" xr:uid="{1BA13591-1E75-4945-9A89-50A8169820D2}"/>
    <cellStyle name="Millares 2 2 4 5 3 3" xfId="18938" xr:uid="{B9D275B0-C089-42B9-80CF-E7FC1EC7B879}"/>
    <cellStyle name="Millares 2 2 4 5 3 4" xfId="27859" xr:uid="{746629AF-A49E-4DDC-90C5-32A3AC446867}"/>
    <cellStyle name="Millares 2 2 4 5 4" xfId="11778" xr:uid="{00AC274F-7B06-4F96-9F50-CC2F93FFB7A1}"/>
    <cellStyle name="Millares 2 2 4 5 4 2" xfId="21320" xr:uid="{ED4E11B2-B7F0-46A7-8958-23830AE8E2AC}"/>
    <cellStyle name="Millares 2 2 4 5 4 3" xfId="30136" xr:uid="{70049827-9039-4F9D-AF7C-EF87FAFC0452}"/>
    <cellStyle name="Millares 2 2 4 5 5" xfId="16562" xr:uid="{AC0B94B5-4803-4442-A133-D384BCC48CD4}"/>
    <cellStyle name="Millares 2 2 4 5 6" xfId="25889" xr:uid="{CD8A9A8B-CB1E-43C9-8D1D-DE39717CB6A9}"/>
    <cellStyle name="Millares 2 2 4 6" xfId="7597" xr:uid="{B3567A16-933C-4F0F-B5ED-79E31F177D8C}"/>
    <cellStyle name="Millares 2 2 4 6 2" xfId="9981" xr:uid="{3E4BD65B-CEA1-4E46-A308-CA1317A15A11}"/>
    <cellStyle name="Millares 2 2 4 6 2 2" xfId="14766" xr:uid="{FB105B56-E472-41E6-BF6F-EF562F650D46}"/>
    <cellStyle name="Millares 2 2 4 6 2 2 2" xfId="24299" xr:uid="{B8DA8AB6-8FC0-41A7-9BF2-4877696C8126}"/>
    <cellStyle name="Millares 2 2 4 6 2 2 3" xfId="33027" xr:uid="{97C7FB8B-04E4-4FF5-A756-2F0482DD3CD4}"/>
    <cellStyle name="Millares 2 2 4 6 2 3" xfId="19534" xr:uid="{B0F5A9E2-70EC-477E-B27B-046BBDBEF4D2}"/>
    <cellStyle name="Millares 2 2 4 6 2 4" xfId="28411" xr:uid="{4C6881D5-14AA-4158-B283-7D80FC13F7D9}"/>
    <cellStyle name="Millares 2 2 4 6 3" xfId="12372" xr:uid="{C774353A-988A-42E2-B6F3-6BF5917B1621}"/>
    <cellStyle name="Millares 2 2 4 6 3 2" xfId="21916" xr:uid="{4A67EFB9-A020-45F4-BA5E-6A8009237258}"/>
    <cellStyle name="Millares 2 2 4 6 3 3" xfId="30686" xr:uid="{4AEFD9E9-4DD8-4AEC-8107-D4A87138FEF4}"/>
    <cellStyle name="Millares 2 2 4 6 4" xfId="17156" xr:uid="{1EE88748-C3BD-4378-963B-CCACEC2020FA}"/>
    <cellStyle name="Millares 2 2 4 6 5" xfId="26340" xr:uid="{23163A23-BBF8-4718-8E8D-C1D2F18E3CE9}"/>
    <cellStyle name="Millares 2 2 4 7" xfId="8787" xr:uid="{73925672-96EB-4B05-8BDF-B594364EC917}"/>
    <cellStyle name="Millares 2 2 4 7 2" xfId="13568" xr:uid="{7F529DA1-FAA2-4312-B5BF-65A0F41585DD}"/>
    <cellStyle name="Millares 2 2 4 7 2 2" xfId="23108" xr:uid="{EFF3FBF4-6796-499A-B53F-EF684E85E43F}"/>
    <cellStyle name="Millares 2 2 4 7 2 3" xfId="31848" xr:uid="{54FA560F-5B6E-412D-AE7E-E4937F084C2D}"/>
    <cellStyle name="Millares 2 2 4 7 3" xfId="18344" xr:uid="{1D70AC8B-DCFD-46D8-8844-11F3B98329F7}"/>
    <cellStyle name="Millares 2 2 4 7 4" xfId="27357" xr:uid="{D7AF9D96-CB8C-4167-B0E1-7672955D894F}"/>
    <cellStyle name="Millares 2 2 4 8" xfId="11178" xr:uid="{E39927CA-3625-46EC-A1F9-C134881E250E}"/>
    <cellStyle name="Millares 2 2 4 8 2" xfId="20726" xr:uid="{4F5BADA9-F2CA-4724-A3B7-4C4104B914AD}"/>
    <cellStyle name="Millares 2 2 4 8 3" xfId="29582" xr:uid="{CBD2AC0A-A611-4A0F-B444-EC179B58A442}"/>
    <cellStyle name="Millares 2 2 4 9" xfId="15967" xr:uid="{A270772F-F0B1-4B6B-A3B8-9C315AE709C6}"/>
    <cellStyle name="Millares 2 2 5" xfId="1113" xr:uid="{00000000-0005-0000-0000-0000E0000000}"/>
    <cellStyle name="Millares 2 2 5 2" xfId="2674" xr:uid="{00000000-0005-0000-0000-0000E1000000}"/>
    <cellStyle name="Millares 2 2 5 2 2" xfId="6897" xr:uid="{9C4ECDAD-01FD-41D4-ACB0-2C73D7F9C281}"/>
    <cellStyle name="Millares 2 2 5 2 2 2" xfId="7485" xr:uid="{026725E7-DC9E-43D3-A2A4-1EE3B59774A7}"/>
    <cellStyle name="Millares 2 2 5 2 2 2 2" xfId="8674" xr:uid="{C033CCF2-74D2-427C-9D2C-48CDF386EC65}"/>
    <cellStyle name="Millares 2 2 5 2 2 2 2 2" xfId="11061" xr:uid="{70106054-79B2-4B21-8F97-F4B830E663F0}"/>
    <cellStyle name="Millares 2 2 5 2 2 2 2 2 2" xfId="15849" xr:uid="{448B3621-B3BC-4E7B-9F49-266F68E789AF}"/>
    <cellStyle name="Millares 2 2 5 2 2 2 2 2 2 2" xfId="25376" xr:uid="{C1495742-D8B9-446D-9D28-FADA1952EB75}"/>
    <cellStyle name="Millares 2 2 5 2 2 2 2 2 2 3" xfId="34104" xr:uid="{C1261017-0462-4E3A-8DCB-94C387CFF5FC}"/>
    <cellStyle name="Millares 2 2 5 2 2 2 2 2 3" xfId="20610" xr:uid="{4F6D10E0-E40B-4EB2-B755-EC1F7FB98F2F}"/>
    <cellStyle name="Millares 2 2 5 2 2 2 2 2 4" xfId="29468" xr:uid="{9301FF0B-9997-4F88-9C34-F4ADFA6C99E1}"/>
    <cellStyle name="Millares 2 2 5 2 2 2 2 3" xfId="13452" xr:uid="{D8CE4FDB-0E04-49EB-9969-0A4A8A35B2D9}"/>
    <cellStyle name="Millares 2 2 5 2 2 2 2 3 2" xfId="22993" xr:uid="{ABAD7FD0-9016-4046-B552-7704C16D9F83}"/>
    <cellStyle name="Millares 2 2 5 2 2 2 2 3 3" xfId="31744" xr:uid="{1B598313-CD4A-4E29-A828-356C9BBDF3B8}"/>
    <cellStyle name="Millares 2 2 5 2 2 2 2 4" xfId="18229" xr:uid="{1A41F553-469D-411E-883D-A15C6BFA4809}"/>
    <cellStyle name="Millares 2 2 5 2 2 2 2 5" xfId="27243" xr:uid="{89C1438F-F7BC-46A0-8EF5-CC58395D2B26}"/>
    <cellStyle name="Millares 2 2 5 2 2 2 3" xfId="9867" xr:uid="{275B613E-BB70-433F-9DC9-41038C7D3B20}"/>
    <cellStyle name="Millares 2 2 5 2 2 2 3 2" xfId="14651" xr:uid="{95EE4392-57DD-4EC5-9401-96AA0A78A4EC}"/>
    <cellStyle name="Millares 2 2 5 2 2 2 3 2 2" xfId="24185" xr:uid="{D3386F20-D9DB-4943-9EE0-74F1F799D006}"/>
    <cellStyle name="Millares 2 2 5 2 2 2 3 2 3" xfId="32915" xr:uid="{5984469F-876B-4D81-93B1-046B6C51B6C2}"/>
    <cellStyle name="Millares 2 2 5 2 2 2 3 3" xfId="19420" xr:uid="{CE08F15C-BC0A-42A1-8D00-7B4112CA2F14}"/>
    <cellStyle name="Millares 2 2 5 2 2 2 3 4" xfId="28308" xr:uid="{6C03E50A-5A5E-4502-AB73-0568CEFA1524}"/>
    <cellStyle name="Millares 2 2 5 2 2 2 4" xfId="12258" xr:uid="{8E2396EB-8491-4EF9-A428-753B0A474073}"/>
    <cellStyle name="Millares 2 2 5 2 2 2 4 2" xfId="21802" xr:uid="{360EB934-550D-45C2-B002-81CD804ACCCF}"/>
    <cellStyle name="Millares 2 2 5 2 2 2 4 3" xfId="30585" xr:uid="{9821FA3D-7C54-4BC7-85FA-3432C4E0D5C3}"/>
    <cellStyle name="Millares 2 2 5 2 2 2 5" xfId="17042" xr:uid="{39A2F9E1-CD92-4235-941A-6422BD163400}"/>
    <cellStyle name="Millares 2 2 5 2 2 2 6" xfId="26241" xr:uid="{61AC255D-10CE-4CA7-896F-33782D9081A1}"/>
    <cellStyle name="Millares 2 2 5 2 2 3" xfId="8082" xr:uid="{95D23A15-3C34-493F-8102-CAEA9CEA0EB7}"/>
    <cellStyle name="Millares 2 2 5 2 2 3 2" xfId="10468" xr:uid="{D4DA2F25-3B26-4E22-AA9A-A6BF6456B0C3}"/>
    <cellStyle name="Millares 2 2 5 2 2 3 2 2" xfId="15254" xr:uid="{D7339E24-E835-42E6-BC80-980DD04929E0}"/>
    <cellStyle name="Millares 2 2 5 2 2 3 2 2 2" xfId="24781" xr:uid="{A1081DAB-31C9-4C71-9F66-6553A6198BC8}"/>
    <cellStyle name="Millares 2 2 5 2 2 3 2 2 3" xfId="33509" xr:uid="{248245A5-ACB9-430B-93D4-1D714442744C}"/>
    <cellStyle name="Millares 2 2 5 2 2 3 2 3" xfId="20015" xr:uid="{26DE1541-93C2-4AAD-82FE-45F33BD5D5B1}"/>
    <cellStyle name="Millares 2 2 5 2 2 3 2 4" xfId="28879" xr:uid="{E34E4B13-71D6-491A-848D-60A9D8A3B3EA}"/>
    <cellStyle name="Millares 2 2 5 2 2 3 3" xfId="12859" xr:uid="{260D7084-1EF5-4A06-ACD3-48189708F396}"/>
    <cellStyle name="Millares 2 2 5 2 2 3 3 2" xfId="22398" xr:uid="{47B126B2-36E4-48C5-9BFB-8656646572F3}"/>
    <cellStyle name="Millares 2 2 5 2 2 3 3 3" xfId="31155" xr:uid="{47EBF23B-68E5-44FD-AC47-62E520E5CC72}"/>
    <cellStyle name="Millares 2 2 5 2 2 3 4" xfId="17636" xr:uid="{B64699C9-8506-457B-9C57-470A9A2798CE}"/>
    <cellStyle name="Millares 2 2 5 2 2 3 5" xfId="26698" xr:uid="{DC8B9229-BD6F-4B6B-BF4B-741E73D6858F}"/>
    <cellStyle name="Millares 2 2 5 2 2 4" xfId="9275" xr:uid="{B419E527-E3C7-417F-B972-B0AF727EC4D9}"/>
    <cellStyle name="Millares 2 2 5 2 2 4 2" xfId="14056" xr:uid="{CC432B93-F4FF-45B5-A50D-D35BADDA3825}"/>
    <cellStyle name="Millares 2 2 5 2 2 4 2 2" xfId="23590" xr:uid="{E6502F5B-EAA9-49F4-AD5F-F286488E1FF5}"/>
    <cellStyle name="Millares 2 2 5 2 2 4 2 3" xfId="32320" xr:uid="{297D1FA2-7652-4E66-9D34-FAA094AE4F88}"/>
    <cellStyle name="Millares 2 2 5 2 2 4 3" xfId="18825" xr:uid="{211C2895-FC66-4B94-88C3-48401288663F}"/>
    <cellStyle name="Millares 2 2 5 2 2 4 4" xfId="27763" xr:uid="{2DB2D445-4397-44A9-84EE-D8C8E790B061}"/>
    <cellStyle name="Millares 2 2 5 2 2 5" xfId="11666" xr:uid="{A71091BA-BC4D-4ACB-AA7B-5E60470346B7}"/>
    <cellStyle name="Millares 2 2 5 2 2 5 2" xfId="21207" xr:uid="{C2A0740B-6695-42FB-81CE-5973A22E997D}"/>
    <cellStyle name="Millares 2 2 5 2 2 5 3" xfId="30037" xr:uid="{B96CF798-5B85-4FF4-9CEE-EBAE9247E3A9}"/>
    <cellStyle name="Millares 2 2 5 2 2 6" xfId="16449" xr:uid="{1F192CE1-B5F4-44FB-BA08-D81472417D3F}"/>
    <cellStyle name="Millares 2 2 5 2 2 7" xfId="25810" xr:uid="{C1B6D404-2F64-48B7-90BA-AD31BA6B8ECD}"/>
    <cellStyle name="Millares 2 2 5 2 3" xfId="7189" xr:uid="{AB599F39-44B5-4401-9866-E922858A99E6}"/>
    <cellStyle name="Millares 2 2 5 2 3 2" xfId="8378" xr:uid="{20B4A625-273B-455E-9101-BFD382FB1973}"/>
    <cellStyle name="Millares 2 2 5 2 3 2 2" xfId="10765" xr:uid="{18C73C36-66D0-4B9C-8F7C-00AD385EEEE1}"/>
    <cellStyle name="Millares 2 2 5 2 3 2 2 2" xfId="15552" xr:uid="{80747676-3A7B-4AFF-8A31-C9E771F36905}"/>
    <cellStyle name="Millares 2 2 5 2 3 2 2 2 2" xfId="25079" xr:uid="{409D6E77-73EB-4D32-BBD6-F605CAC7BDA2}"/>
    <cellStyle name="Millares 2 2 5 2 3 2 2 2 3" xfId="33807" xr:uid="{A4DDFB2A-E441-4804-8C67-B6095701EABE}"/>
    <cellStyle name="Millares 2 2 5 2 3 2 2 3" xfId="20313" xr:uid="{D76C3C5E-59A2-471F-935D-C977D0D280FD}"/>
    <cellStyle name="Millares 2 2 5 2 3 2 2 4" xfId="29171" xr:uid="{48E3073D-F244-46AD-8435-E1A5C1C4DC77}"/>
    <cellStyle name="Millares 2 2 5 2 3 2 3" xfId="13156" xr:uid="{F516EFEA-A085-4A94-B788-B55645373884}"/>
    <cellStyle name="Millares 2 2 5 2 3 2 3 2" xfId="22696" xr:uid="{07C5F92F-15B0-4BAF-9F82-BE666B711608}"/>
    <cellStyle name="Millares 2 2 5 2 3 2 3 3" xfId="31447" xr:uid="{DC114573-02CF-4A98-82B6-BA9D3100FBB9}"/>
    <cellStyle name="Millares 2 2 5 2 3 2 4" xfId="17933" xr:uid="{D88B54FA-1F30-4144-8C34-CE61833CD826}"/>
    <cellStyle name="Millares 2 2 5 2 3 2 5" xfId="26966" xr:uid="{EA920C35-2EF8-44A6-9765-E7D50B07F321}"/>
    <cellStyle name="Millares 2 2 5 2 3 3" xfId="9571" xr:uid="{F4C675C6-91FC-4EB6-86F8-A6D1DCEE4167}"/>
    <cellStyle name="Millares 2 2 5 2 3 3 2" xfId="14354" xr:uid="{AC441B97-1AB4-4C9A-9890-05DBBC6BAA16}"/>
    <cellStyle name="Millares 2 2 5 2 3 3 2 2" xfId="23888" xr:uid="{CB113C57-7272-4C50-96BF-5B79234AB220}"/>
    <cellStyle name="Millares 2 2 5 2 3 3 2 3" xfId="32618" xr:uid="{C8BDF88C-3AA0-4D96-8AB9-21C53AE140C9}"/>
    <cellStyle name="Millares 2 2 5 2 3 3 3" xfId="19123" xr:uid="{B4897542-654A-430D-94D6-457F1441B86E}"/>
    <cellStyle name="Millares 2 2 5 2 3 3 4" xfId="28031" xr:uid="{08CCADC0-C4BD-4FAE-9A63-C7BE0EFCF03B}"/>
    <cellStyle name="Millares 2 2 5 2 3 4" xfId="11962" xr:uid="{5C2C6E77-B320-45BA-9A45-71763647AFFB}"/>
    <cellStyle name="Millares 2 2 5 2 3 4 2" xfId="21505" xr:uid="{BEFFCD55-F7AB-4BB2-9F46-746734FF2566}"/>
    <cellStyle name="Millares 2 2 5 2 3 4 3" xfId="30308" xr:uid="{694B041B-F061-4744-8BF4-9462321BBAE6}"/>
    <cellStyle name="Millares 2 2 5 2 3 5" xfId="16746" xr:uid="{15ABA290-F109-4E91-B381-3089ED192F79}"/>
    <cellStyle name="Millares 2 2 5 2 3 6" xfId="26013" xr:uid="{C414B6EB-4816-4667-999C-4FE7B53599E4}"/>
    <cellStyle name="Millares 2 2 5 2 4" xfId="7784" xr:uid="{7D808A90-A02B-4E3B-856D-FE1F54EE588D}"/>
    <cellStyle name="Millares 2 2 5 2 4 2" xfId="10170" xr:uid="{945C4AB6-C389-4068-9F39-8F772FC4445C}"/>
    <cellStyle name="Millares 2 2 5 2 4 2 2" xfId="14955" xr:uid="{0D6E513E-4CC2-4922-85D1-1AA97C9033CD}"/>
    <cellStyle name="Millares 2 2 5 2 4 2 2 2" xfId="24484" xr:uid="{33514D65-3FE5-4668-AEB8-55068429F556}"/>
    <cellStyle name="Millares 2 2 5 2 4 2 2 3" xfId="33212" xr:uid="{FBC12C47-771A-43FC-AF68-341AF9E5EBB7}"/>
    <cellStyle name="Millares 2 2 5 2 4 2 3" xfId="19718" xr:uid="{BF46BC2F-3A38-430E-91C0-0B66464DD9DF}"/>
    <cellStyle name="Millares 2 2 5 2 4 2 4" xfId="28582" xr:uid="{ABDE073C-CFA2-47C7-90C1-5F892D28E9BD}"/>
    <cellStyle name="Millares 2 2 5 2 4 3" xfId="12561" xr:uid="{44969E6A-A7E3-4CF4-85C5-5955B6C5662E}"/>
    <cellStyle name="Millares 2 2 5 2 4 3 2" xfId="22101" xr:uid="{8F836D83-D5D8-495A-A428-CFA05A93FBB7}"/>
    <cellStyle name="Millares 2 2 5 2 4 3 3" xfId="30858" xr:uid="{F6BF6A76-ABAF-471D-8D47-4A6E67D22615}"/>
    <cellStyle name="Millares 2 2 5 2 4 4" xfId="17340" xr:uid="{F4FA04A2-0F34-433D-8043-F1AAB8C86CAF}"/>
    <cellStyle name="Millares 2 2 5 2 4 5" xfId="26470" xr:uid="{0EA8E82E-33DD-4D44-B45F-6BF2095F674A}"/>
    <cellStyle name="Millares 2 2 5 2 5" xfId="8976" xr:uid="{8ACEAA97-9182-484C-AAA7-34D1B830F3EA}"/>
    <cellStyle name="Millares 2 2 5 2 5 2" xfId="13757" xr:uid="{A8492119-9C47-4304-A9F5-AB7E1EFCEF97}"/>
    <cellStyle name="Millares 2 2 5 2 5 2 2" xfId="23293" xr:uid="{3ABD958D-585F-4257-9B25-F415159BBD83}"/>
    <cellStyle name="Millares 2 2 5 2 5 2 3" xfId="32024" xr:uid="{F0698C2D-FBCD-446A-A59E-EB05DC15EAD2}"/>
    <cellStyle name="Millares 2 2 5 2 5 3" xfId="18528" xr:uid="{B9CD7772-3829-4B77-BD72-6675788E4C03}"/>
    <cellStyle name="Millares 2 2 5 2 5 4" xfId="27518" xr:uid="{41C76082-D799-4FF5-9E16-9C87B3307173}"/>
    <cellStyle name="Millares 2 2 5 2 6" xfId="11368" xr:uid="{AFB97E4A-DDE5-458D-B52B-467C2E25D3DD}"/>
    <cellStyle name="Millares 2 2 5 2 6 2" xfId="20911" xr:uid="{DD46392D-7BFB-4121-8CA0-62A5DC7CD153}"/>
    <cellStyle name="Millares 2 2 5 2 6 3" xfId="29761" xr:uid="{C0EC062D-1211-4563-998D-4DED04FC60EC}"/>
    <cellStyle name="Millares 2 2 5 2 7" xfId="16152" xr:uid="{46EC8BC0-B050-47A1-8741-F55041E7AA78}"/>
    <cellStyle name="Millares 2 2 5 2 8" xfId="6607" xr:uid="{3F1569D6-AB7E-4D25-8DC3-353B65501985}"/>
    <cellStyle name="Millares 2 2 5 3" xfId="4180" xr:uid="{00000000-0005-0000-0000-0000E2000000}"/>
    <cellStyle name="Millares 2 2 5 3 2" xfId="7337" xr:uid="{81E0D961-08A9-4315-86E7-A83E5C868480}"/>
    <cellStyle name="Millares 2 2 5 3 2 2" xfId="8526" xr:uid="{40E4A9E1-C3B1-4E57-AEAA-2F85F86ED742}"/>
    <cellStyle name="Millares 2 2 5 3 2 2 2" xfId="10913" xr:uid="{6DCD39B2-2393-4045-B1D2-D26F1264B4AA}"/>
    <cellStyle name="Millares 2 2 5 3 2 2 2 2" xfId="15701" xr:uid="{B8041AD8-783B-48B0-A23F-5BE78945633C}"/>
    <cellStyle name="Millares 2 2 5 3 2 2 2 2 2" xfId="25228" xr:uid="{3D959A86-B4D0-4AB4-8FFE-ECA9D261D818}"/>
    <cellStyle name="Millares 2 2 5 3 2 2 2 2 3" xfId="33956" xr:uid="{34E63490-EBA7-42A0-A7E1-FFC814DF6F0F}"/>
    <cellStyle name="Millares 2 2 5 3 2 2 2 3" xfId="20462" xr:uid="{5CC2287D-4F3C-42C1-8A00-ADB1435312AE}"/>
    <cellStyle name="Millares 2 2 5 3 2 2 2 4" xfId="29320" xr:uid="{19A876A1-EB12-4DFD-8188-166FA90E92BA}"/>
    <cellStyle name="Millares 2 2 5 3 2 2 3" xfId="13304" xr:uid="{4D2946F3-B6BD-4CDF-AA88-237CA5FF2B97}"/>
    <cellStyle name="Millares 2 2 5 3 2 2 3 2" xfId="22845" xr:uid="{CFDE95F0-84DF-4F24-815B-2279128E45EC}"/>
    <cellStyle name="Millares 2 2 5 3 2 2 3 3" xfId="31596" xr:uid="{C8AF7DCA-509B-4C20-8B9B-DF6390683D3B}"/>
    <cellStyle name="Millares 2 2 5 3 2 2 4" xfId="18081" xr:uid="{1C7105C5-6674-44E4-9D5E-91AC8C1FCA7D}"/>
    <cellStyle name="Millares 2 2 5 3 2 2 5" xfId="27099" xr:uid="{29610AE5-8066-4287-B97E-4928DA7AF791}"/>
    <cellStyle name="Millares 2 2 5 3 2 3" xfId="9719" xr:uid="{6A5CECCA-ED88-4883-AF9A-BDD33005BEA1}"/>
    <cellStyle name="Millares 2 2 5 3 2 3 2" xfId="14503" xr:uid="{F846D3B9-37C2-4BE4-BE00-91E7123093AB}"/>
    <cellStyle name="Millares 2 2 5 3 2 3 2 2" xfId="24037" xr:uid="{7FC57AEF-02A9-4262-843F-61898F5D3B0C}"/>
    <cellStyle name="Millares 2 2 5 3 2 3 2 3" xfId="32767" xr:uid="{A1051FA4-94E7-4B3B-A948-F13C024BB181}"/>
    <cellStyle name="Millares 2 2 5 3 2 3 3" xfId="19272" xr:uid="{ED201CF1-0270-455D-8A2D-8568B1DAB999}"/>
    <cellStyle name="Millares 2 2 5 3 2 3 4" xfId="28164" xr:uid="{F36CEBDF-8BA9-40BC-800E-40EE5D2C495C}"/>
    <cellStyle name="Millares 2 2 5 3 2 4" xfId="12110" xr:uid="{9083C7A1-9DD4-48F6-AC03-18C257A2908A}"/>
    <cellStyle name="Millares 2 2 5 3 2 4 2" xfId="21654" xr:uid="{95303EAA-A526-4E32-B479-0C827BCF0180}"/>
    <cellStyle name="Millares 2 2 5 3 2 4 3" xfId="30441" xr:uid="{42883AA6-8F8D-41DA-A462-13A07CAFD4FD}"/>
    <cellStyle name="Millares 2 2 5 3 2 5" xfId="16894" xr:uid="{65538937-386B-4150-90E3-9285FEED5797}"/>
    <cellStyle name="Millares 2 2 5 3 2 6" xfId="26116" xr:uid="{3A009B60-C7B0-47CA-8E38-5A93AA9059E5}"/>
    <cellStyle name="Millares 2 2 5 3 3" xfId="7934" xr:uid="{3B05B47D-8859-4C29-B349-0A6FFF39E421}"/>
    <cellStyle name="Millares 2 2 5 3 3 2" xfId="10320" xr:uid="{899ACD9B-977F-4800-AEC5-CB73AE777C3A}"/>
    <cellStyle name="Millares 2 2 5 3 3 2 2" xfId="15106" xr:uid="{42F3DE8F-E5DB-4DEE-BB5E-6BCFB82BCAAA}"/>
    <cellStyle name="Millares 2 2 5 3 3 2 2 2" xfId="24633" xr:uid="{6A862273-F3ED-40C2-9680-DBEB52C63149}"/>
    <cellStyle name="Millares 2 2 5 3 3 2 2 3" xfId="33361" xr:uid="{E6071987-7659-4AE7-B701-EB7209EF23C8}"/>
    <cellStyle name="Millares 2 2 5 3 3 2 3" xfId="19867" xr:uid="{2BACF784-98A9-44A4-A393-806042D5DE63}"/>
    <cellStyle name="Millares 2 2 5 3 3 2 4" xfId="28731" xr:uid="{A54EF7A4-2EC0-4EB8-8B6B-66CE176363D0}"/>
    <cellStyle name="Millares 2 2 5 3 3 3" xfId="12711" xr:uid="{76DD2AE2-9B4D-488B-A841-A471F37B927B}"/>
    <cellStyle name="Millares 2 2 5 3 3 3 2" xfId="22250" xr:uid="{1FA795C4-2D17-4587-BB21-EB83657BD85A}"/>
    <cellStyle name="Millares 2 2 5 3 3 3 3" xfId="31007" xr:uid="{CD6D69C9-FF5A-4874-A30F-149EA57B22DA}"/>
    <cellStyle name="Millares 2 2 5 3 3 4" xfId="17488" xr:uid="{B920B7C0-6A63-414E-8980-146C8544F73B}"/>
    <cellStyle name="Millares 2 2 5 3 3 5" xfId="26573" xr:uid="{68F7B243-9880-452E-8ABA-ECC51B96EAE7}"/>
    <cellStyle name="Millares 2 2 5 3 4" xfId="9127" xr:uid="{2E24DCF8-3FBF-4F3D-B778-0F9889CF2654}"/>
    <cellStyle name="Millares 2 2 5 3 4 2" xfId="13908" xr:uid="{74653C76-476C-4CA9-9CCC-9A6C20E1CC78}"/>
    <cellStyle name="Millares 2 2 5 3 4 2 2" xfId="23442" xr:uid="{A907DBD5-ACD2-45DD-92E6-C13D244FFF85}"/>
    <cellStyle name="Millares 2 2 5 3 4 2 3" xfId="32172" xr:uid="{E3E9E00A-41E1-4573-AE62-F3EB1E65B598}"/>
    <cellStyle name="Millares 2 2 5 3 4 3" xfId="18677" xr:uid="{8592C55E-08A0-4C42-BBB7-20482E3B6D77}"/>
    <cellStyle name="Millares 2 2 5 3 4 4" xfId="27638" xr:uid="{AAC2F2D3-4D44-4410-8C4B-6405946E24BF}"/>
    <cellStyle name="Millares 2 2 5 3 5" xfId="11518" xr:uid="{7B4C4A97-028E-409A-B931-F060712DCA00}"/>
    <cellStyle name="Millares 2 2 5 3 5 2" xfId="21059" xr:uid="{11E25575-C5CF-4B3E-9511-2BA04CC2B625}"/>
    <cellStyle name="Millares 2 2 5 3 5 3" xfId="29893" xr:uid="{76E5AE23-C76A-467B-BD49-5711F6F28DE6}"/>
    <cellStyle name="Millares 2 2 5 3 6" xfId="16301" xr:uid="{7C5905E5-27C5-4BC9-BE0E-89B203DF9B88}"/>
    <cellStyle name="Millares 2 2 5 3 7" xfId="6751" xr:uid="{9674836C-BC52-4C51-B2EA-BD089709F253}"/>
    <cellStyle name="Millares 2 2 5 4" xfId="5686" xr:uid="{00000000-0005-0000-0000-0000E3000000}"/>
    <cellStyle name="Millares 2 2 5 4 2" xfId="8231" xr:uid="{04F72E9E-F959-4F9A-88A9-1D364C7275AC}"/>
    <cellStyle name="Millares 2 2 5 4 2 2" xfId="10618" xr:uid="{555AA1FB-9829-41B5-BDF9-5612E09F7472}"/>
    <cellStyle name="Millares 2 2 5 4 2 2 2" xfId="15404" xr:uid="{3199565F-A06C-4E45-B8E7-382A2BF913AA}"/>
    <cellStyle name="Millares 2 2 5 4 2 2 2 2" xfId="24931" xr:uid="{1549FEDA-5A5D-42CE-8FFA-CF2BB9B0B764}"/>
    <cellStyle name="Millares 2 2 5 4 2 2 2 3" xfId="33659" xr:uid="{053EA966-FE7A-4030-ADFF-F1124B58AB8F}"/>
    <cellStyle name="Millares 2 2 5 4 2 2 3" xfId="20165" xr:uid="{CF4013BB-2F82-42D6-B667-4AAE2895C1B9}"/>
    <cellStyle name="Millares 2 2 5 4 2 2 4" xfId="29023" xr:uid="{ADED8F5A-5666-4042-A578-E55146EFADD0}"/>
    <cellStyle name="Millares 2 2 5 4 2 3" xfId="13009" xr:uid="{AC430766-B0C4-47F3-B912-FFEDA3A34B3D}"/>
    <cellStyle name="Millares 2 2 5 4 2 3 2" xfId="22548" xr:uid="{95C2E7FB-8869-469C-AD74-21C9E3540709}"/>
    <cellStyle name="Millares 2 2 5 4 2 3 3" xfId="31299" xr:uid="{4DE25F4B-01BC-420E-BE99-886D846FB59F}"/>
    <cellStyle name="Millares 2 2 5 4 2 4" xfId="17786" xr:uid="{C876B328-28A0-46B3-86B1-288FC88919C5}"/>
    <cellStyle name="Millares 2 2 5 4 2 5" xfId="26821" xr:uid="{AE2CC39A-1872-449D-9736-48EB8F885CE0}"/>
    <cellStyle name="Millares 2 2 5 4 3" xfId="9424" xr:uid="{68ECD7BB-4300-4A2E-B518-B4EEFB628D92}"/>
    <cellStyle name="Millares 2 2 5 4 3 2" xfId="14206" xr:uid="{53C8F2E4-3266-4ECC-9DC7-EDADC3ACEEE0}"/>
    <cellStyle name="Millares 2 2 5 4 3 2 2" xfId="23740" xr:uid="{59181015-2022-42EE-AD35-20C5014E44BF}"/>
    <cellStyle name="Millares 2 2 5 4 3 2 3" xfId="32470" xr:uid="{44D21AAC-BC3A-4CB4-BD0D-D712A742FC25}"/>
    <cellStyle name="Millares 2 2 5 4 3 3" xfId="18975" xr:uid="{10405314-BE67-4E60-883B-00DB6AB9885D}"/>
    <cellStyle name="Millares 2 2 5 4 3 4" xfId="27886" xr:uid="{49C43571-2440-4C97-B4A3-DC4139C70F8B}"/>
    <cellStyle name="Millares 2 2 5 4 4" xfId="11815" xr:uid="{29058B8E-CCEE-4FC2-9F84-B3CCFB7DA485}"/>
    <cellStyle name="Millares 2 2 5 4 4 2" xfId="21357" xr:uid="{08D7E947-B21D-493C-8E44-39C75207D0D8}"/>
    <cellStyle name="Millares 2 2 5 4 4 3" xfId="30163" xr:uid="{ED13FA22-D42C-4A9B-B0E4-7EE870E0F3DC}"/>
    <cellStyle name="Millares 2 2 5 4 5" xfId="16599" xr:uid="{367FAF60-F983-4399-A7F2-B1CF9CC60D0F}"/>
    <cellStyle name="Millares 2 2 5 4 6" xfId="7044" xr:uid="{FD4FCA6C-8C67-41DC-BC10-29FEB966F3A0}"/>
    <cellStyle name="Millares 2 2 5 5" xfId="7635" xr:uid="{FA6CE05F-FC26-4351-B7DF-78ACDBB9D1AE}"/>
    <cellStyle name="Millares 2 2 5 5 2" xfId="10019" xr:uid="{F5F48CA2-1239-4884-B7C1-A15E7DB23CCD}"/>
    <cellStyle name="Millares 2 2 5 5 2 2" xfId="14804" xr:uid="{378FB329-2185-4DEB-8F4E-C49CFB919F2B}"/>
    <cellStyle name="Millares 2 2 5 5 2 2 2" xfId="24336" xr:uid="{A678EB67-6ABD-4E82-A453-B69F35BB7523}"/>
    <cellStyle name="Millares 2 2 5 5 2 2 3" xfId="33064" xr:uid="{525D41FA-42FA-43EB-B9BA-6689F79E6AD9}"/>
    <cellStyle name="Millares 2 2 5 5 2 3" xfId="19571" xr:uid="{8A6FB6D8-9745-41CA-8F03-C908AB0EF47E}"/>
    <cellStyle name="Millares 2 2 5 5 2 4" xfId="28438" xr:uid="{82405D71-8E41-415A-BEDC-C482C1415155}"/>
    <cellStyle name="Millares 2 2 5 5 3" xfId="12410" xr:uid="{7EA5A250-5BBC-4B12-9D51-4BDA4CEEA3D3}"/>
    <cellStyle name="Millares 2 2 5 5 3 2" xfId="21953" xr:uid="{E586CBF7-DC96-424D-A1BD-4D0EEA7B5565}"/>
    <cellStyle name="Millares 2 2 5 5 3 3" xfId="30713" xr:uid="{759CB822-3788-47C3-AD9C-BFF6F1211418}"/>
    <cellStyle name="Millares 2 2 5 5 4" xfId="17193" xr:uid="{11B1B930-8C52-47FB-900E-ED8F7958131A}"/>
    <cellStyle name="Millares 2 2 5 5 5" xfId="26367" xr:uid="{DED59DA4-3BC2-472E-BAB0-3E7D28A60136}"/>
    <cellStyle name="Millares 2 2 5 6" xfId="8825" xr:uid="{17372E5C-079F-4BE6-ACC7-71539FF05C3E}"/>
    <cellStyle name="Millares 2 2 5 6 2" xfId="13606" xr:uid="{91D820D9-417A-48DA-B1DB-44637C0C0014}"/>
    <cellStyle name="Millares 2 2 5 6 2 2" xfId="23145" xr:uid="{3725FE81-ED30-4558-BEE8-4DEF1F3BA257}"/>
    <cellStyle name="Millares 2 2 5 6 2 3" xfId="31879" xr:uid="{6EC89DB4-8CDA-4C2F-9EC8-86579D1CA700}"/>
    <cellStyle name="Millares 2 2 5 6 3" xfId="18381" xr:uid="{4ED2BA33-26B2-48A5-A8D9-46AD7D418997}"/>
    <cellStyle name="Millares 2 2 5 6 4" xfId="27390" xr:uid="{06537A1E-63D7-4AA2-8DC7-991FA8287CC6}"/>
    <cellStyle name="Millares 2 2 5 7" xfId="11216" xr:uid="{AB0C962E-1743-4CDA-9F4B-E116E1230721}"/>
    <cellStyle name="Millares 2 2 5 7 2" xfId="20763" xr:uid="{CE4E31BE-29AF-441F-969E-6C45097CADBE}"/>
    <cellStyle name="Millares 2 2 5 7 3" xfId="29613" xr:uid="{2E71D45A-1C7B-4153-88F8-9DD47349B067}"/>
    <cellStyle name="Millares 2 2 5 8" xfId="16004" xr:uid="{D2105938-0C79-46FE-88A7-0FB3324E0BD7}"/>
    <cellStyle name="Millares 2 2 5 9" xfId="6478" xr:uid="{BA110B31-6B23-4EA7-B33A-FF85E4BCB450}"/>
    <cellStyle name="Millares 2 2 6" xfId="1749" xr:uid="{00000000-0005-0000-0000-0000E4000000}"/>
    <cellStyle name="Millares 2 2 6 2" xfId="3291" xr:uid="{00000000-0005-0000-0000-0000E5000000}"/>
    <cellStyle name="Millares 2 2 6 2 2" xfId="7412" xr:uid="{E542CA0B-3839-4A74-A927-7E0DD12FC459}"/>
    <cellStyle name="Millares 2 2 6 2 2 2" xfId="8601" xr:uid="{883912B4-BC24-47F4-9749-E27C207DC1CB}"/>
    <cellStyle name="Millares 2 2 6 2 2 2 2" xfId="10988" xr:uid="{6A34C92F-3B80-482E-BB43-010E9F3DCB77}"/>
    <cellStyle name="Millares 2 2 6 2 2 2 2 2" xfId="15776" xr:uid="{D8ACFC5B-B13A-4CD2-9A51-1EBF86F1BCBB}"/>
    <cellStyle name="Millares 2 2 6 2 2 2 2 2 2" xfId="25303" xr:uid="{287F7127-B1DC-480C-8480-0823814E6FF4}"/>
    <cellStyle name="Millares 2 2 6 2 2 2 2 2 3" xfId="34031" xr:uid="{356D7198-9C18-4206-B95C-349080AE403D}"/>
    <cellStyle name="Millares 2 2 6 2 2 2 2 3" xfId="20537" xr:uid="{1133C6F1-1A71-4B36-A800-FC0E95E0C55A}"/>
    <cellStyle name="Millares 2 2 6 2 2 2 2 4" xfId="29395" xr:uid="{F41837D2-9B64-47EE-8BBA-7E3940329F5A}"/>
    <cellStyle name="Millares 2 2 6 2 2 2 3" xfId="13379" xr:uid="{F2F339DE-E3D5-45B4-8B3F-13BD08B14CB0}"/>
    <cellStyle name="Millares 2 2 6 2 2 2 3 2" xfId="22920" xr:uid="{CAE3F045-163A-4E0D-AB55-CBB16D6A18AE}"/>
    <cellStyle name="Millares 2 2 6 2 2 2 3 3" xfId="31671" xr:uid="{30413FEB-3247-4400-93A7-77D00C24FFB4}"/>
    <cellStyle name="Millares 2 2 6 2 2 2 4" xfId="18156" xr:uid="{5AF9AA8C-3E39-4D93-A192-D364D4A9989F}"/>
    <cellStyle name="Millares 2 2 6 2 2 2 5" xfId="27170" xr:uid="{C4AC515F-DFC5-4569-8057-6460C10D85E5}"/>
    <cellStyle name="Millares 2 2 6 2 2 3" xfId="9794" xr:uid="{0DB0186C-6F16-41E3-87EC-29E272CCBACC}"/>
    <cellStyle name="Millares 2 2 6 2 2 3 2" xfId="14578" xr:uid="{25A4A658-897A-454B-8D10-BB5444B4D091}"/>
    <cellStyle name="Millares 2 2 6 2 2 3 2 2" xfId="24112" xr:uid="{5A6A364C-88B5-414D-92DB-115004869EA3}"/>
    <cellStyle name="Millares 2 2 6 2 2 3 2 3" xfId="32842" xr:uid="{374D9DC1-C1F5-4B4F-B58B-DD308C9F174B}"/>
    <cellStyle name="Millares 2 2 6 2 2 3 3" xfId="19347" xr:uid="{E95CF8B8-67FA-4E44-AD12-6A316B5CABE9}"/>
    <cellStyle name="Millares 2 2 6 2 2 3 4" xfId="28235" xr:uid="{8D1FA9CC-CD0C-4787-999C-A97227BBC540}"/>
    <cellStyle name="Millares 2 2 6 2 2 4" xfId="12185" xr:uid="{D9877EC4-B742-49F3-893A-D3B8C9F9320C}"/>
    <cellStyle name="Millares 2 2 6 2 2 4 2" xfId="21729" xr:uid="{9D4865E1-3FF9-4AA4-A137-91421859727D}"/>
    <cellStyle name="Millares 2 2 6 2 2 4 3" xfId="30512" xr:uid="{3DB56D2F-980C-4124-84BA-CE1C98198576}"/>
    <cellStyle name="Millares 2 2 6 2 2 5" xfId="16969" xr:uid="{94D85FD1-5951-43F2-802C-278253D277F5}"/>
    <cellStyle name="Millares 2 2 6 2 2 6" xfId="26185" xr:uid="{9C91B78E-9982-49C4-8213-95D29FBF541B}"/>
    <cellStyle name="Millares 2 2 6 2 3" xfId="8009" xr:uid="{1F5BDA55-DADA-478B-B3F8-6CD1AAB0DAAD}"/>
    <cellStyle name="Millares 2 2 6 2 3 2" xfId="10395" xr:uid="{35FBC51D-9284-47CD-BE94-AE5F770376EB}"/>
    <cellStyle name="Millares 2 2 6 2 3 2 2" xfId="15181" xr:uid="{D258F6AA-E82B-43A7-B331-03FE6E09D2FE}"/>
    <cellStyle name="Millares 2 2 6 2 3 2 2 2" xfId="24708" xr:uid="{B64266CD-4FE9-4C47-8D92-B445A2AD2C14}"/>
    <cellStyle name="Millares 2 2 6 2 3 2 2 3" xfId="33436" xr:uid="{0BB5F46B-D46A-4EA8-A895-8CB1DE8A7C53}"/>
    <cellStyle name="Millares 2 2 6 2 3 2 3" xfId="19942" xr:uid="{22A2A6D5-B054-474B-B870-E6AAC065237C}"/>
    <cellStyle name="Millares 2 2 6 2 3 2 4" xfId="28806" xr:uid="{DF175487-7733-4CFE-ABD9-AE64A4C2BD1D}"/>
    <cellStyle name="Millares 2 2 6 2 3 3" xfId="12786" xr:uid="{28D884A6-4FC9-4854-9921-6DD22CBC7828}"/>
    <cellStyle name="Millares 2 2 6 2 3 3 2" xfId="22325" xr:uid="{D33B2214-27E6-42FE-B6C6-40D53861B47A}"/>
    <cellStyle name="Millares 2 2 6 2 3 3 3" xfId="31082" xr:uid="{480476CB-EE21-4764-B989-787C6CE943AF}"/>
    <cellStyle name="Millares 2 2 6 2 3 4" xfId="17563" xr:uid="{E885D992-0EBF-460D-A579-A3AFFD5C3EAD}"/>
    <cellStyle name="Millares 2 2 6 2 3 5" xfId="26642" xr:uid="{90147699-2AE3-488D-B3BC-B84E11EDC307}"/>
    <cellStyle name="Millares 2 2 6 2 4" xfId="9202" xr:uid="{6444D66C-C9F1-42E6-BFCD-2A94A7C1B5E2}"/>
    <cellStyle name="Millares 2 2 6 2 4 2" xfId="13983" xr:uid="{DC19966F-2A13-438F-9026-9BD5BD1A8951}"/>
    <cellStyle name="Millares 2 2 6 2 4 2 2" xfId="23517" xr:uid="{4C48186B-7AE0-40E1-ACD2-63F937D6D81F}"/>
    <cellStyle name="Millares 2 2 6 2 4 2 3" xfId="32247" xr:uid="{8F1C0C2F-8B94-49F8-9D28-63239DA449FA}"/>
    <cellStyle name="Millares 2 2 6 2 4 3" xfId="18752" xr:uid="{60346F57-1020-4657-874B-CA60D82E49D4}"/>
    <cellStyle name="Millares 2 2 6 2 4 4" xfId="27707" xr:uid="{11D0D77A-50F0-49BB-986D-4F15138728A3}"/>
    <cellStyle name="Millares 2 2 6 2 5" xfId="11593" xr:uid="{1399A464-13EC-4A4F-9DC0-E83A2CB340D2}"/>
    <cellStyle name="Millares 2 2 6 2 5 2" xfId="21134" xr:uid="{A09C8B6F-2438-4B85-BEEE-D1ADD5EB3F55}"/>
    <cellStyle name="Millares 2 2 6 2 5 3" xfId="29964" xr:uid="{93E0C0CA-9B31-4920-9BA0-19A5B1EF4F98}"/>
    <cellStyle name="Millares 2 2 6 2 6" xfId="16376" xr:uid="{3A632229-BFB4-4C44-86AB-1036E4762B23}"/>
    <cellStyle name="Millares 2 2 6 2 7" xfId="25759" xr:uid="{477ECC2C-3173-4AE6-9DCF-2379056640AA}"/>
    <cellStyle name="Millares 2 2 6 3" xfId="4797" xr:uid="{00000000-0005-0000-0000-0000E6000000}"/>
    <cellStyle name="Millares 2 2 6 3 2" xfId="8305" xr:uid="{4889DF2A-4A0E-4FB0-A406-B6112B0E7360}"/>
    <cellStyle name="Millares 2 2 6 3 2 2" xfId="10692" xr:uid="{E67D3204-F66F-477C-9B70-488609EF9C4C}"/>
    <cellStyle name="Millares 2 2 6 3 2 2 2" xfId="15479" xr:uid="{F60D468B-E4A9-4C8B-9DB2-181C6CC5A64C}"/>
    <cellStyle name="Millares 2 2 6 3 2 2 2 2" xfId="25006" xr:uid="{68CE43BB-2E44-40D0-AE59-DC3EA79B00F1}"/>
    <cellStyle name="Millares 2 2 6 3 2 2 2 3" xfId="33734" xr:uid="{438AF775-8E82-4DD1-86BB-3E5EBA75CD40}"/>
    <cellStyle name="Millares 2 2 6 3 2 2 3" xfId="20240" xr:uid="{F8F2AF90-FC4C-4639-866A-E6BD6959369C}"/>
    <cellStyle name="Millares 2 2 6 3 2 2 4" xfId="29098" xr:uid="{01D6AAC0-A5F4-45D8-8951-8E12726F726E}"/>
    <cellStyle name="Millares 2 2 6 3 2 3" xfId="13083" xr:uid="{992CAA19-912D-4616-9AEB-23807A4EA91E}"/>
    <cellStyle name="Millares 2 2 6 3 2 3 2" xfId="22623" xr:uid="{30EFE369-D3AC-4F83-9FEF-37DFB2A8B415}"/>
    <cellStyle name="Millares 2 2 6 3 2 3 3" xfId="31374" xr:uid="{9FE58D2A-9C6A-413B-946E-2D4C20FCCC80}"/>
    <cellStyle name="Millares 2 2 6 3 2 4" xfId="17860" xr:uid="{0B42F6C6-23C5-4536-9A1E-CCEB6CA99C63}"/>
    <cellStyle name="Millares 2 2 6 3 2 5" xfId="26893" xr:uid="{4A94BE8E-3FDD-4D68-A8DA-983FF0018773}"/>
    <cellStyle name="Millares 2 2 6 3 3" xfId="9498" xr:uid="{402FCE25-11A6-4DAA-A697-01B789D59667}"/>
    <cellStyle name="Millares 2 2 6 3 3 2" xfId="14281" xr:uid="{FD3D1951-BD48-4AA8-B228-E18636B7F1BF}"/>
    <cellStyle name="Millares 2 2 6 3 3 2 2" xfId="23815" xr:uid="{B245ABFB-1A72-4415-B027-2FD934330EF8}"/>
    <cellStyle name="Millares 2 2 6 3 3 2 3" xfId="32545" xr:uid="{66CEFD05-B4EF-44C3-8B5D-8C04CDE3CCBF}"/>
    <cellStyle name="Millares 2 2 6 3 3 3" xfId="19050" xr:uid="{69D0B3B7-09FA-44FE-8619-36B10027C565}"/>
    <cellStyle name="Millares 2 2 6 3 3 4" xfId="27958" xr:uid="{A960F7E5-1A05-4645-8F74-0ED9AB77E08F}"/>
    <cellStyle name="Millares 2 2 6 3 4" xfId="11889" xr:uid="{1C9AC4E1-AFC7-4CD7-8F6F-7AB75A0381BB}"/>
    <cellStyle name="Millares 2 2 6 3 4 2" xfId="21432" xr:uid="{A3FD9212-CA0A-41B8-A3EF-23027165A0C0}"/>
    <cellStyle name="Millares 2 2 6 3 4 3" xfId="30235" xr:uid="{918A6DB6-904B-4B33-9B82-E17A1AC02F09}"/>
    <cellStyle name="Millares 2 2 6 3 5" xfId="16673" xr:uid="{7AD502A5-7D17-401B-A5E7-E4525A5CCFF2}"/>
    <cellStyle name="Millares 2 2 6 3 6" xfId="25962" xr:uid="{21B2DD86-B9E5-4955-9128-9206DD058DDC}"/>
    <cellStyle name="Millares 2 2 6 4" xfId="6303" xr:uid="{00000000-0005-0000-0000-0000E7000000}"/>
    <cellStyle name="Millares 2 2 6 4 2" xfId="10095" xr:uid="{29519577-DDA8-4281-8F00-F204F54F5235}"/>
    <cellStyle name="Millares 2 2 6 4 2 2" xfId="14880" xr:uid="{A4D3D9DD-F093-4BDF-AD57-6E77FFEEFD77}"/>
    <cellStyle name="Millares 2 2 6 4 2 2 2" xfId="24411" xr:uid="{B0B2BC76-B792-4CA6-9F41-30B154C9E738}"/>
    <cellStyle name="Millares 2 2 6 4 2 2 3" xfId="33139" xr:uid="{AE6DAAFF-8959-4CF6-8E01-226C39134557}"/>
    <cellStyle name="Millares 2 2 6 4 2 3" xfId="19645" xr:uid="{4B6FF0BF-7D4C-488B-BA8E-B7A7D1D86716}"/>
    <cellStyle name="Millares 2 2 6 4 2 4" xfId="28509" xr:uid="{7189D2FA-3385-4FB1-9E2B-931231975397}"/>
    <cellStyle name="Millares 2 2 6 4 3" xfId="12486" xr:uid="{96290464-4B00-4E7F-8774-251C0D0CA847}"/>
    <cellStyle name="Millares 2 2 6 4 3 2" xfId="22028" xr:uid="{A96A6EB8-EAD4-4D56-ABB2-0A47AC411923}"/>
    <cellStyle name="Millares 2 2 6 4 3 3" xfId="30785" xr:uid="{84C2BD72-82BD-4D82-A454-6D9515BC15CF}"/>
    <cellStyle name="Millares 2 2 6 4 4" xfId="17267" xr:uid="{167F2C0B-7EF7-41CA-A568-86006F6E73F4}"/>
    <cellStyle name="Millares 2 2 6 4 5" xfId="26419" xr:uid="{8B8F616C-9ECC-4EFE-9A59-F1C504808E2B}"/>
    <cellStyle name="Millares 2 2 6 5" xfId="8901" xr:uid="{7ACB315D-DF7C-4D74-B99C-7343049712D4}"/>
    <cellStyle name="Millares 2 2 6 5 2" xfId="13682" xr:uid="{93698C34-39CC-4D21-B768-27FF98D83565}"/>
    <cellStyle name="Millares 2 2 6 5 2 2" xfId="23220" xr:uid="{F9062445-82FF-4100-8866-7773A292D471}"/>
    <cellStyle name="Millares 2 2 6 5 2 3" xfId="31951" xr:uid="{27075613-BFE7-472A-A20B-57A4CA7E8AAD}"/>
    <cellStyle name="Millares 2 2 6 5 3" xfId="18455" xr:uid="{85254A66-EE8C-491D-A985-B815CC1C58D3}"/>
    <cellStyle name="Millares 2 2 6 5 4" xfId="27462" xr:uid="{99BA7354-891D-4EB4-A192-7F865CE4639F}"/>
    <cellStyle name="Millares 2 2 6 6" xfId="11293" xr:uid="{DFB07B98-C215-4774-85B0-69B40D7E31D6}"/>
    <cellStyle name="Millares 2 2 6 6 2" xfId="20838" xr:uid="{B3F634C5-6C26-4A4E-BBF3-9C71307BF952}"/>
    <cellStyle name="Millares 2 2 6 6 3" xfId="29688" xr:uid="{26EA5AA2-DA7F-4726-B699-021EECF4CDCC}"/>
    <cellStyle name="Millares 2 2 6 7" xfId="16079" xr:uid="{DBD8A61D-1F12-48B9-BE7E-96E41FD6FB80}"/>
    <cellStyle name="Millares 2 2 6 8" xfId="25568" xr:uid="{4DC6BB80-331E-43D2-8CF4-7854E4424CB2}"/>
    <cellStyle name="Millares 2 2 7" xfId="399" xr:uid="{00000000-0005-0000-0000-0000E8000000}"/>
    <cellStyle name="Millares 2 2 7 2" xfId="2018" xr:uid="{00000000-0005-0000-0000-0000E9000000}"/>
    <cellStyle name="Millares 2 2 7 2 2" xfId="8453" xr:uid="{FE0E4BC8-40AA-42BC-9342-3F80582126C4}"/>
    <cellStyle name="Millares 2 2 7 2 2 2" xfId="10840" xr:uid="{064242C8-0B23-49A4-9BDD-0D48A15D37FC}"/>
    <cellStyle name="Millares 2 2 7 2 2 2 2" xfId="15628" xr:uid="{F836A593-6ABE-4D91-8C3A-E1F94B29FDEB}"/>
    <cellStyle name="Millares 2 2 7 2 2 2 2 2" xfId="25155" xr:uid="{D5DB5544-1F37-4F1A-98E0-A5B3589F9E9F}"/>
    <cellStyle name="Millares 2 2 7 2 2 2 2 3" xfId="33883" xr:uid="{2D510851-3174-48CB-9254-9652AD319012}"/>
    <cellStyle name="Millares 2 2 7 2 2 2 3" xfId="20389" xr:uid="{65A7FA31-6776-413D-B69E-C321B3680B47}"/>
    <cellStyle name="Millares 2 2 7 2 2 2 4" xfId="29247" xr:uid="{42FBE3C0-50CA-4BC5-9C0D-FC61CBF8FC9D}"/>
    <cellStyle name="Millares 2 2 7 2 2 3" xfId="13231" xr:uid="{361D4DF3-E3E4-4862-A81E-2F948BD51717}"/>
    <cellStyle name="Millares 2 2 7 2 2 3 2" xfId="22772" xr:uid="{8C1CFA0B-7537-4006-A925-A53916698F97}"/>
    <cellStyle name="Millares 2 2 7 2 2 3 3" xfId="31523" xr:uid="{63F35555-819F-4E96-B9E5-A3B745B851D0}"/>
    <cellStyle name="Millares 2 2 7 2 2 4" xfId="18008" xr:uid="{67DEA9C2-2053-4BF7-893A-A06752254308}"/>
    <cellStyle name="Millares 2 2 7 2 2 5" xfId="27040" xr:uid="{2DBAC3E8-858B-4768-8884-F11115A33407}"/>
    <cellStyle name="Millares 2 2 7 2 3" xfId="9646" xr:uid="{B128D129-0068-458F-8351-0B66B9FEAAC3}"/>
    <cellStyle name="Millares 2 2 7 2 3 2" xfId="14430" xr:uid="{9B94B551-64FF-47C4-869F-D80DD07ADC9B}"/>
    <cellStyle name="Millares 2 2 7 2 3 2 2" xfId="23964" xr:uid="{0506CAAC-2484-4B7A-A77B-9754EE593BFB}"/>
    <cellStyle name="Millares 2 2 7 2 3 2 3" xfId="32694" xr:uid="{BF31742E-305E-4A1F-A94A-D7D19AA04D89}"/>
    <cellStyle name="Millares 2 2 7 2 3 3" xfId="19199" xr:uid="{F6AD8846-2A5F-4675-B1C0-A6E170766571}"/>
    <cellStyle name="Millares 2 2 7 2 3 4" xfId="28105" xr:uid="{D99B6ED0-5172-4593-9A8E-83E52140CBDC}"/>
    <cellStyle name="Millares 2 2 7 2 4" xfId="12037" xr:uid="{A473519B-C1AC-4A0E-A56B-6229A7067D81}"/>
    <cellStyle name="Millares 2 2 7 2 4 2" xfId="21581" xr:uid="{B73BB3CA-6439-494A-B85A-3D20511F7679}"/>
    <cellStyle name="Millares 2 2 7 2 4 3" xfId="30382" xr:uid="{A73B3673-580B-4542-A379-B23EB95627FC}"/>
    <cellStyle name="Millares 2 2 7 2 5" xfId="16821" xr:uid="{58C7AF83-6F50-4792-81CF-D8F4C85B9DBF}"/>
    <cellStyle name="Millares 2 2 7 2 6" xfId="7264" xr:uid="{1AF052CB-50CD-4DD8-8598-67B8F133BCFE}"/>
    <cellStyle name="Millares 2 2 7 3" xfId="3524" xr:uid="{00000000-0005-0000-0000-0000EA000000}"/>
    <cellStyle name="Millares 2 2 7 3 2" xfId="10247" xr:uid="{37D6B8C9-CF5C-486A-8FC7-CE47FA974CD4}"/>
    <cellStyle name="Millares 2 2 7 3 2 2" xfId="15033" xr:uid="{00CD628E-9831-4390-A354-0FC77293B905}"/>
    <cellStyle name="Millares 2 2 7 3 2 2 2" xfId="24560" xr:uid="{595058BF-DF38-459F-B392-205CC718D79B}"/>
    <cellStyle name="Millares 2 2 7 3 2 2 3" xfId="33288" xr:uid="{4A2296DA-DF58-41D3-B8A6-1AAA62A58023}"/>
    <cellStyle name="Millares 2 2 7 3 2 3" xfId="19794" xr:uid="{53840BA0-71D5-4137-95F9-48683121016D}"/>
    <cellStyle name="Millares 2 2 7 3 2 4" xfId="28658" xr:uid="{78B6A5CA-8091-4425-A3ED-834CC7DB7ADD}"/>
    <cellStyle name="Millares 2 2 7 3 3" xfId="12638" xr:uid="{1CD0D73B-9131-4454-B06B-4515A840EFF9}"/>
    <cellStyle name="Millares 2 2 7 3 3 2" xfId="22177" xr:uid="{BC580497-8877-47D5-A951-E4A2D825F4C8}"/>
    <cellStyle name="Millares 2 2 7 3 3 3" xfId="30934" xr:uid="{DF468A08-61AE-478D-B31A-E378132F7217}"/>
    <cellStyle name="Millares 2 2 7 3 4" xfId="17415" xr:uid="{E7EC51D1-C175-44E4-87FA-CA46BB1EF0DB}"/>
    <cellStyle name="Millares 2 2 7 3 5" xfId="7861" xr:uid="{10D4D970-D6C3-4D05-8A6D-B80295096769}"/>
    <cellStyle name="Millares 2 2 7 4" xfId="5030" xr:uid="{00000000-0005-0000-0000-0000EB000000}"/>
    <cellStyle name="Millares 2 2 7 4 2" xfId="13835" xr:uid="{7D8DC4D6-DD24-45DA-B121-6E33B5A21570}"/>
    <cellStyle name="Millares 2 2 7 4 2 2" xfId="23369" xr:uid="{B7F7EFC4-B464-45D3-B6C2-650485108764}"/>
    <cellStyle name="Millares 2 2 7 4 2 3" xfId="32099" xr:uid="{483AF717-2096-44E4-B643-D6409306D51E}"/>
    <cellStyle name="Millares 2 2 7 4 3" xfId="18604" xr:uid="{1758B524-BC7B-4DBF-BD87-1F1E94412DBB}"/>
    <cellStyle name="Millares 2 2 7 4 4" xfId="9054" xr:uid="{0C06E62C-9A0E-4832-9B60-76E6D8FF097E}"/>
    <cellStyle name="Millares 2 2 7 5" xfId="11445" xr:uid="{8DA16B1F-6D21-44FF-880E-627A45446355}"/>
    <cellStyle name="Millares 2 2 7 5 2" xfId="20986" xr:uid="{12E7D2B3-8988-4DF3-9907-FC776F288624}"/>
    <cellStyle name="Millares 2 2 7 5 3" xfId="29834" xr:uid="{1B84D6A6-5952-4670-ACAB-165BDAF6D13D}"/>
    <cellStyle name="Millares 2 2 7 6" xfId="16228" xr:uid="{4E028925-4B79-42F2-BACE-34E0175EFA8E}"/>
    <cellStyle name="Millares 2 2 7 7" xfId="6684" xr:uid="{F7E2A93B-75CA-44A6-A1C8-85AED36B9777}"/>
    <cellStyle name="Millares 2 2 8" xfId="1977" xr:uid="{00000000-0005-0000-0000-0000EC000000}"/>
    <cellStyle name="Millares 2 2 8 2" xfId="8158" xr:uid="{314A9310-A6EA-4217-9096-9755D48A25C1}"/>
    <cellStyle name="Millares 2 2 8 2 2" xfId="10545" xr:uid="{75C857BA-512B-4351-88E8-719B5AC2BFDA}"/>
    <cellStyle name="Millares 2 2 8 2 2 2" xfId="15331" xr:uid="{594270AF-DA3C-455E-98F0-015505424AA6}"/>
    <cellStyle name="Millares 2 2 8 2 2 2 2" xfId="24858" xr:uid="{BAB7A180-7507-4908-883B-85E14D00838A}"/>
    <cellStyle name="Millares 2 2 8 2 2 2 3" xfId="33586" xr:uid="{024EB4EC-3485-4FB0-8768-FAFF976FE6B7}"/>
    <cellStyle name="Millares 2 2 8 2 2 3" xfId="20092" xr:uid="{A52E3421-9785-450A-8499-4E8071A11324}"/>
    <cellStyle name="Millares 2 2 8 2 2 4" xfId="28955" xr:uid="{ED62F7A6-B1C0-45C4-9AB2-C307BFD04E6F}"/>
    <cellStyle name="Millares 2 2 8 2 3" xfId="12936" xr:uid="{8435DC18-0FEE-41D1-AEA0-58E58950EC06}"/>
    <cellStyle name="Millares 2 2 8 2 3 2" xfId="22475" xr:uid="{21620951-A384-4B85-A816-F41331AB1A58}"/>
    <cellStyle name="Millares 2 2 8 2 3 3" xfId="31231" xr:uid="{02FCA92D-C74A-4B01-8E82-7910BB1F6B39}"/>
    <cellStyle name="Millares 2 2 8 2 4" xfId="17713" xr:uid="{7DA7BAE6-8B5F-45F3-BBD4-453A18149B99}"/>
    <cellStyle name="Millares 2 2 8 2 5" xfId="26770" xr:uid="{5A516A93-C207-48F8-B109-C17892AC0760}"/>
    <cellStyle name="Millares 2 2 8 3" xfId="9351" xr:uid="{71492697-43DB-4004-A20C-A9757EF33F84}"/>
    <cellStyle name="Millares 2 2 8 3 2" xfId="14133" xr:uid="{6F063901-5AD3-4C19-BEED-9D1DA586450F}"/>
    <cellStyle name="Millares 2 2 8 3 2 2" xfId="23667" xr:uid="{C393B889-68BD-4F0A-BB65-38C5A031B77E}"/>
    <cellStyle name="Millares 2 2 8 3 2 3" xfId="32397" xr:uid="{C8B4A4B1-8656-4284-8F79-90E6E57AB84D}"/>
    <cellStyle name="Millares 2 2 8 3 3" xfId="18902" xr:uid="{BE19E8F1-81B8-4950-AB58-A0157F15D358}"/>
    <cellStyle name="Millares 2 2 8 3 4" xfId="27835" xr:uid="{3CCD6840-9030-49E3-9F9C-A473AFA60710}"/>
    <cellStyle name="Millares 2 2 8 4" xfId="11742" xr:uid="{5E921A11-4693-4B84-9595-7D8872432EF2}"/>
    <cellStyle name="Millares 2 2 8 4 2" xfId="21284" xr:uid="{2E621CB3-A598-48FB-9294-1D88D537F685}"/>
    <cellStyle name="Millares 2 2 8 4 3" xfId="30112" xr:uid="{44516C15-36D1-45AA-8B77-962D6BEFD154}"/>
    <cellStyle name="Millares 2 2 8 5" xfId="16526" xr:uid="{6595D39B-A832-4938-9B4A-82BEEC9F1277}"/>
    <cellStyle name="Millares 2 2 8 6" xfId="25865" xr:uid="{1D50F6DE-FCD5-422C-84F3-9848F33AC999}"/>
    <cellStyle name="Millares 2 2 9" xfId="3483" xr:uid="{00000000-0005-0000-0000-0000ED000000}"/>
    <cellStyle name="Millares 2 2 9 2" xfId="9944" xr:uid="{8B197B07-BF1E-4669-8FD9-8B9F61B81D3D}"/>
    <cellStyle name="Millares 2 2 9 2 2" xfId="14729" xr:uid="{2492FFFB-952D-4412-98D8-99595B404295}"/>
    <cellStyle name="Millares 2 2 9 2 2 2" xfId="24263" xr:uid="{6C895D8F-4759-455F-B665-0E35682932C6}"/>
    <cellStyle name="Millares 2 2 9 2 2 3" xfId="32992" xr:uid="{EA584338-BD0C-4C0D-A6E3-9E4D26C473FD}"/>
    <cellStyle name="Millares 2 2 9 2 3" xfId="19498" xr:uid="{C9FAE029-D587-44FC-991D-48556E54A573}"/>
    <cellStyle name="Millares 2 2 9 2 4" xfId="28385" xr:uid="{908E8039-F513-4533-8097-816736D30AED}"/>
    <cellStyle name="Millares 2 2 9 3" xfId="12335" xr:uid="{FF1FAE13-4244-4084-B960-EC6FE53FB742}"/>
    <cellStyle name="Millares 2 2 9 3 2" xfId="21880" xr:uid="{4EDCFC12-59B6-4F3A-B4EF-EC2FBE87FFB4}"/>
    <cellStyle name="Millares 2 2 9 3 3" xfId="30661" xr:uid="{F14C9D27-6A36-4B4E-B2D5-A5AF98CB4896}"/>
    <cellStyle name="Millares 2 2 9 4" xfId="17120" xr:uid="{370AF8E2-D4B7-4E90-9A16-B786C865F48E}"/>
    <cellStyle name="Millares 2 2 9 5" xfId="26315" xr:uid="{AD3AC1A4-95A8-4804-9554-3ED66BEB0711}"/>
    <cellStyle name="Millares 2 3" xfId="400" xr:uid="{00000000-0005-0000-0000-0000EE000000}"/>
    <cellStyle name="Millares 2 3 10" xfId="8748" xr:uid="{7D31D6B4-5E69-4ECA-90F1-65A215A41EB8}"/>
    <cellStyle name="Millares 2 3 10 2" xfId="13528" xr:uid="{FC959900-A466-4E62-B832-291131CFB523}"/>
    <cellStyle name="Millares 2 3 10 2 2" xfId="23069" xr:uid="{EE1FC217-E6DC-4D8D-8464-0797D3484548}"/>
    <cellStyle name="Millares 2 3 10 2 3" xfId="31820" xr:uid="{ECF50CAB-1306-4D59-B4C4-0761A97F448C}"/>
    <cellStyle name="Millares 2 3 10 3" xfId="18305" xr:uid="{0566094D-397B-47BD-A9E8-7C6C0F85DC3B}"/>
    <cellStyle name="Millares 2 3 10 4" xfId="27319" xr:uid="{304F3465-1DBC-47B7-92B7-3D2306A98BC0}"/>
    <cellStyle name="Millares 2 3 11" xfId="11138" xr:uid="{9DC71ADD-9E94-4D64-A7A3-C05D99B126F7}"/>
    <cellStyle name="Millares 2 3 11 2" xfId="20687" xr:uid="{F4D4F25B-9318-44AA-8AA4-95959E91330F}"/>
    <cellStyle name="Millares 2 3 11 3" xfId="29545" xr:uid="{B77C7713-ABF5-4B5C-9E6E-952135FC8AB4}"/>
    <cellStyle name="Millares 2 3 12" xfId="15928" xr:uid="{77939D4E-A9EC-484F-83FF-B3D796633E9C}"/>
    <cellStyle name="Millares 2 3 13" xfId="6414" xr:uid="{5830C9ED-AC5B-4467-A8C7-7E0B05A20541}"/>
    <cellStyle name="Millares 2 3 2" xfId="1114" xr:uid="{00000000-0005-0000-0000-0000EF000000}"/>
    <cellStyle name="Millares 2 3 2 10" xfId="11148" xr:uid="{D0E2096A-41C7-4332-8297-347784273740}"/>
    <cellStyle name="Millares 2 3 2 10 2" xfId="20696" xr:uid="{9B3C1EB9-110B-4B62-824E-9ADA6A04CFCC}"/>
    <cellStyle name="Millares 2 3 2 10 3" xfId="29554" xr:uid="{9A924B55-0AC7-4203-B70E-1EBD4A34F864}"/>
    <cellStyle name="Millares 2 3 2 11" xfId="15937" xr:uid="{85E936CB-6356-4943-A79A-215DF83A5AE7}"/>
    <cellStyle name="Millares 2 3 2 12" xfId="6422" xr:uid="{6D281530-86CB-483E-BCE5-5D1D7ABA1BDA}"/>
    <cellStyle name="Millares 2 3 2 2" xfId="2675" xr:uid="{00000000-0005-0000-0000-0000F0000000}"/>
    <cellStyle name="Millares 2 3 2 2 10" xfId="15955" xr:uid="{DC5362B1-6961-45AC-B7B7-84BAA61BDF19}"/>
    <cellStyle name="Millares 2 3 2 2 11" xfId="6436" xr:uid="{835A4D6D-C5B2-41E2-A991-BEAEAF20B4FE}"/>
    <cellStyle name="Millares 2 3 2 2 2" xfId="6465" xr:uid="{097FB5A2-DCC7-4E0D-B60F-2F02FD5DAE6C}"/>
    <cellStyle name="Millares 2 3 2 2 2 10" xfId="25507" xr:uid="{688EFFE4-7986-4938-9D8F-EA9CEF5B95E0}"/>
    <cellStyle name="Millares 2 3 2 2 2 2" xfId="6529" xr:uid="{3056E5DD-214B-49B8-9A30-DED1FCB180ED}"/>
    <cellStyle name="Millares 2 3 2 2 2 2 2" xfId="6668" xr:uid="{C0816E64-416F-433D-8CAE-D98A8A1E4D80}"/>
    <cellStyle name="Millares 2 3 2 2 2 2 2 2" xfId="6957" xr:uid="{54876C77-4EB6-4304-975C-1DE0CA969874}"/>
    <cellStyle name="Millares 2 3 2 2 2 2 2 2 2" xfId="7545" xr:uid="{F01680F4-2D27-4E36-B564-D4DE27BC7A19}"/>
    <cellStyle name="Millares 2 3 2 2 2 2 2 2 2 2" xfId="8734" xr:uid="{6D7FCB84-7CFA-45F2-85D5-0251634A4812}"/>
    <cellStyle name="Millares 2 3 2 2 2 2 2 2 2 2 2" xfId="11121" xr:uid="{02B9AE45-F1D3-453D-BDFB-10F57C664C34}"/>
    <cellStyle name="Millares 2 3 2 2 2 2 2 2 2 2 2 2" xfId="15909" xr:uid="{2C74681E-C3C8-4F30-97A0-9EA4F44014AB}"/>
    <cellStyle name="Millares 2 3 2 2 2 2 2 2 2 2 2 2 2" xfId="25436" xr:uid="{B55CD15E-FE64-4859-8899-70775A104089}"/>
    <cellStyle name="Millares 2 3 2 2 2 2 2 2 2 2 2 2 3" xfId="34164" xr:uid="{D02B9FC8-697B-4C56-89B3-4776FA9C34F2}"/>
    <cellStyle name="Millares 2 3 2 2 2 2 2 2 2 2 2 3" xfId="20670" xr:uid="{42DA8944-6F98-4270-8AE4-98B9DF943411}"/>
    <cellStyle name="Millares 2 3 2 2 2 2 2 2 2 2 2 4" xfId="29528" xr:uid="{0C99EB1C-BA37-4740-8B73-99D0604AF4A3}"/>
    <cellStyle name="Millares 2 3 2 2 2 2 2 2 2 2 3" xfId="13512" xr:uid="{F5B40D10-E019-49AE-B64D-93F334E7A254}"/>
    <cellStyle name="Millares 2 3 2 2 2 2 2 2 2 2 3 2" xfId="23053" xr:uid="{5E7792C9-0BFB-47F1-8F17-AF63A600C36C}"/>
    <cellStyle name="Millares 2 3 2 2 2 2 2 2 2 2 3 3" xfId="31804" xr:uid="{851A8F39-DBF5-4FB3-B03B-DD920A0F0A30}"/>
    <cellStyle name="Millares 2 3 2 2 2 2 2 2 2 2 4" xfId="18289" xr:uid="{8333F6BB-0DBA-4721-B0FF-B4052378B37B}"/>
    <cellStyle name="Millares 2 3 2 2 2 2 2 2 2 2 5" xfId="27303" xr:uid="{8F7A4A0D-17CE-4653-8982-CF175C306E07}"/>
    <cellStyle name="Millares 2 3 2 2 2 2 2 2 2 3" xfId="9927" xr:uid="{C77F9888-F191-4DF2-A089-44E93773B735}"/>
    <cellStyle name="Millares 2 3 2 2 2 2 2 2 2 3 2" xfId="14711" xr:uid="{615AF8CB-A793-40E2-9949-7EB986CB2BFE}"/>
    <cellStyle name="Millares 2 3 2 2 2 2 2 2 2 3 2 2" xfId="24245" xr:uid="{854199F0-3E8C-41FD-B65B-322A6E800461}"/>
    <cellStyle name="Millares 2 3 2 2 2 2 2 2 2 3 2 3" xfId="32975" xr:uid="{D18C0D64-4D74-49F4-8B13-A5805549B992}"/>
    <cellStyle name="Millares 2 3 2 2 2 2 2 2 2 3 3" xfId="19480" xr:uid="{28B2449B-DC0A-4019-B376-72DCDF803A28}"/>
    <cellStyle name="Millares 2 3 2 2 2 2 2 2 2 3 4" xfId="28368" xr:uid="{BDDFB8B7-9520-41D4-92E2-12A68312A0F4}"/>
    <cellStyle name="Millares 2 3 2 2 2 2 2 2 2 4" xfId="12318" xr:uid="{BA92EEBC-1A22-422E-A8CF-38FC90A2EEC0}"/>
    <cellStyle name="Millares 2 3 2 2 2 2 2 2 2 4 2" xfId="21862" xr:uid="{E2F9B7F8-5851-420D-86FB-DF9F0FFF4398}"/>
    <cellStyle name="Millares 2 3 2 2 2 2 2 2 2 4 3" xfId="30645" xr:uid="{C81AD4BD-B022-4D98-829F-61018DBA44E8}"/>
    <cellStyle name="Millares 2 3 2 2 2 2 2 2 2 5" xfId="17102" xr:uid="{319D8AF6-FEB9-4CD2-87AD-586F4DF4B13C}"/>
    <cellStyle name="Millares 2 3 2 2 2 2 2 2 2 6" xfId="26298" xr:uid="{18AE15B6-F714-466B-8CD3-765B4241AD13}"/>
    <cellStyle name="Millares 2 3 2 2 2 2 2 2 3" xfId="8142" xr:uid="{DC9E2814-F6F2-4E97-B669-22CBCD2EE0A6}"/>
    <cellStyle name="Millares 2 3 2 2 2 2 2 2 3 2" xfId="10528" xr:uid="{DB7E5C0F-50F6-4F0D-AF7F-7B0C7AB496D5}"/>
    <cellStyle name="Millares 2 3 2 2 2 2 2 2 3 2 2" xfId="15314" xr:uid="{C19621B1-CA64-4ACA-972B-C323A825811B}"/>
    <cellStyle name="Millares 2 3 2 2 2 2 2 2 3 2 2 2" xfId="24841" xr:uid="{30652BCB-6B5A-49B5-8219-01D1BB639F31}"/>
    <cellStyle name="Millares 2 3 2 2 2 2 2 2 3 2 2 3" xfId="33569" xr:uid="{225F8A6A-C5B5-4C57-A6A3-633E6F1C93A4}"/>
    <cellStyle name="Millares 2 3 2 2 2 2 2 2 3 2 3" xfId="20075" xr:uid="{8045BE80-550B-4683-A732-DD1D21ABD7FD}"/>
    <cellStyle name="Millares 2 3 2 2 2 2 2 2 3 2 4" xfId="28939" xr:uid="{CAD1C80E-539C-4F5F-99BB-3A20457E59BC}"/>
    <cellStyle name="Millares 2 3 2 2 2 2 2 2 3 3" xfId="12919" xr:uid="{4873C5B8-0A7C-49BB-BF06-9AE22D41E79B}"/>
    <cellStyle name="Millares 2 3 2 2 2 2 2 2 3 3 2" xfId="22458" xr:uid="{E9DED453-134C-46D6-8C2F-598D677A9BA5}"/>
    <cellStyle name="Millares 2 3 2 2 2 2 2 2 3 3 3" xfId="31215" xr:uid="{05A0ADA5-699C-4036-A8E7-AEB82906275E}"/>
    <cellStyle name="Millares 2 3 2 2 2 2 2 2 3 4" xfId="17696" xr:uid="{C366630F-930E-4A2A-A2AC-F080FB173469}"/>
    <cellStyle name="Millares 2 3 2 2 2 2 2 2 3 5" xfId="26755" xr:uid="{76BF7A61-588B-4948-A749-2A6C4E295E78}"/>
    <cellStyle name="Millares 2 3 2 2 2 2 2 2 4" xfId="9335" xr:uid="{43E4A750-3325-490A-8856-5E2D1DFFD43B}"/>
    <cellStyle name="Millares 2 3 2 2 2 2 2 2 4 2" xfId="14116" xr:uid="{7A7C6D35-5783-4236-8A2F-B90963F2225B}"/>
    <cellStyle name="Millares 2 3 2 2 2 2 2 2 4 2 2" xfId="23650" xr:uid="{75A8180A-9ACD-4F8A-BD0A-C9597ED50B04}"/>
    <cellStyle name="Millares 2 3 2 2 2 2 2 2 4 2 3" xfId="32380" xr:uid="{29D8DDDE-BE7A-4E6E-B9FD-E90400BF192D}"/>
    <cellStyle name="Millares 2 3 2 2 2 2 2 2 4 3" xfId="18885" xr:uid="{941AD186-6660-4718-B2A5-0F2940D77E02}"/>
    <cellStyle name="Millares 2 3 2 2 2 2 2 2 4 4" xfId="27820" xr:uid="{2D572F93-AE88-4551-AFD4-09F2CA0A2D2B}"/>
    <cellStyle name="Millares 2 3 2 2 2 2 2 2 5" xfId="11726" xr:uid="{B65E78D8-3F8C-45DF-9671-E24E0677BD98}"/>
    <cellStyle name="Millares 2 3 2 2 2 2 2 2 5 2" xfId="21267" xr:uid="{F248BC54-F994-44E9-B324-6E2033226A57}"/>
    <cellStyle name="Millares 2 3 2 2 2 2 2 2 5 3" xfId="30097" xr:uid="{2D122862-A55E-4C79-9FE4-1071FD4F06F8}"/>
    <cellStyle name="Millares 2 3 2 2 2 2 2 2 6" xfId="16509" xr:uid="{24D73185-2A6D-4697-8FE5-33B2C28B7361}"/>
    <cellStyle name="Millares 2 3 2 2 2 2 2 2 7" xfId="25852" xr:uid="{3B7080F2-C326-41CD-8623-79A7D7E7D467}"/>
    <cellStyle name="Millares 2 3 2 2 2 2 2 3" xfId="7249" xr:uid="{09B50E4E-FE55-479D-AC4C-13D81C6CA8D4}"/>
    <cellStyle name="Millares 2 3 2 2 2 2 2 3 2" xfId="8438" xr:uid="{94590F79-1497-4147-9438-61AD6BFDC584}"/>
    <cellStyle name="Millares 2 3 2 2 2 2 2 3 2 2" xfId="10825" xr:uid="{D2DE2E25-7C02-47F0-A144-8FDB47BE1A0F}"/>
    <cellStyle name="Millares 2 3 2 2 2 2 2 3 2 2 2" xfId="15612" xr:uid="{04316B68-73E1-496F-A5F7-52FF618AFF75}"/>
    <cellStyle name="Millares 2 3 2 2 2 2 2 3 2 2 2 2" xfId="25139" xr:uid="{FEED25ED-DED0-48CF-A319-35E81FCD0EB1}"/>
    <cellStyle name="Millares 2 3 2 2 2 2 2 3 2 2 2 3" xfId="33867" xr:uid="{A75FBB36-8D64-4E40-A8AF-D71017368253}"/>
    <cellStyle name="Millares 2 3 2 2 2 2 2 3 2 2 3" xfId="20373" xr:uid="{487A8595-AE86-43C5-AA13-FF1CB56E2E07}"/>
    <cellStyle name="Millares 2 3 2 2 2 2 2 3 2 2 4" xfId="29231" xr:uid="{6802E351-322B-4E48-9985-10F041EF48BC}"/>
    <cellStyle name="Millares 2 3 2 2 2 2 2 3 2 3" xfId="13216" xr:uid="{62EE6F09-D3BB-4FFB-8AB1-EA7841B4A945}"/>
    <cellStyle name="Millares 2 3 2 2 2 2 2 3 2 3 2" xfId="22756" xr:uid="{05240DC7-FF5A-4717-B4FA-DC461B0D5C34}"/>
    <cellStyle name="Millares 2 3 2 2 2 2 2 3 2 3 3" xfId="31507" xr:uid="{66B47868-DAB2-4658-BCEC-1075BA1750E8}"/>
    <cellStyle name="Millares 2 3 2 2 2 2 2 3 2 4" xfId="17993" xr:uid="{F1AF3A04-9758-411F-8644-087440C3D83D}"/>
    <cellStyle name="Millares 2 3 2 2 2 2 2 3 2 5" xfId="27026" xr:uid="{C3CA32C8-A8D2-4F5D-8802-2F9FF531CF94}"/>
    <cellStyle name="Millares 2 3 2 2 2 2 2 3 3" xfId="9631" xr:uid="{742EE04F-A355-4C7E-A499-CA40B0FDF055}"/>
    <cellStyle name="Millares 2 3 2 2 2 2 2 3 3 2" xfId="14414" xr:uid="{3E1A431E-0C44-400F-B194-935A18A5F869}"/>
    <cellStyle name="Millares 2 3 2 2 2 2 2 3 3 2 2" xfId="23948" xr:uid="{AFE66E85-25B4-4911-AAE3-9B898284A112}"/>
    <cellStyle name="Millares 2 3 2 2 2 2 2 3 3 2 3" xfId="32678" xr:uid="{45A46310-A10C-4E80-A68E-42BA1B8FCCDE}"/>
    <cellStyle name="Millares 2 3 2 2 2 2 2 3 3 3" xfId="19183" xr:uid="{4A208C93-118A-425E-ABDA-D7B260513975}"/>
    <cellStyle name="Millares 2 3 2 2 2 2 2 3 3 4" xfId="28091" xr:uid="{6173FFF2-7318-41C5-A2AB-A1379A4E4804}"/>
    <cellStyle name="Millares 2 3 2 2 2 2 2 3 4" xfId="12022" xr:uid="{2FD1FC94-20A9-4B94-BAA2-B4291816B08C}"/>
    <cellStyle name="Millares 2 3 2 2 2 2 2 3 4 2" xfId="21565" xr:uid="{BA04E92B-DA86-4891-8311-961F0461F9DF}"/>
    <cellStyle name="Millares 2 3 2 2 2 2 2 3 4 3" xfId="30368" xr:uid="{F6882AD4-346E-4957-A318-A0EDBA353C2C}"/>
    <cellStyle name="Millares 2 3 2 2 2 2 2 3 5" xfId="16806" xr:uid="{114F94B1-90FC-41C3-84E4-CFB46E70A3EE}"/>
    <cellStyle name="Millares 2 3 2 2 2 2 2 3 6" xfId="26055" xr:uid="{5DDD6A2B-4673-4009-B7AD-2432A3C47FB6}"/>
    <cellStyle name="Millares 2 3 2 2 2 2 2 4" xfId="7845" xr:uid="{83433660-05B4-4623-8AE6-96B4C6F65F55}"/>
    <cellStyle name="Millares 2 3 2 2 2 2 2 4 2" xfId="10231" xr:uid="{164EBFAF-AF6E-40EB-A044-805767AC63D4}"/>
    <cellStyle name="Millares 2 3 2 2 2 2 2 4 2 2" xfId="15016" xr:uid="{06221219-9726-4617-AD90-06AE50D0C0BB}"/>
    <cellStyle name="Millares 2 3 2 2 2 2 2 4 2 2 2" xfId="24544" xr:uid="{3A709839-49A7-4F93-B645-244C715C6CC5}"/>
    <cellStyle name="Millares 2 3 2 2 2 2 2 4 2 2 3" xfId="33272" xr:uid="{820488DF-6A0D-4F9E-9897-E1A6ECF561E7}"/>
    <cellStyle name="Millares 2 3 2 2 2 2 2 4 2 3" xfId="19778" xr:uid="{4AE50D46-20BF-4C00-A30D-74344D786BA6}"/>
    <cellStyle name="Millares 2 3 2 2 2 2 2 4 2 4" xfId="28642" xr:uid="{200DE68A-FF4B-4AA6-9A64-489F21CC1416}"/>
    <cellStyle name="Millares 2 3 2 2 2 2 2 4 3" xfId="12622" xr:uid="{39430EFE-2F04-4F5B-8256-44B092C6737F}"/>
    <cellStyle name="Millares 2 3 2 2 2 2 2 4 3 2" xfId="22161" xr:uid="{2584D274-21FC-492B-BA28-3707201E7651}"/>
    <cellStyle name="Millares 2 3 2 2 2 2 2 4 3 3" xfId="30918" xr:uid="{FE50C07C-14AF-46E7-BF57-937E1DF375BE}"/>
    <cellStyle name="Millares 2 3 2 2 2 2 2 4 4" xfId="17400" xr:uid="{85DCCAEF-F7BA-4158-95DF-40A89CB2FC2C}"/>
    <cellStyle name="Millares 2 3 2 2 2 2 2 4 5" xfId="26512" xr:uid="{18EB6627-1A00-403F-8F68-22A5C55F6B7D}"/>
    <cellStyle name="Millares 2 3 2 2 2 2 2 5" xfId="9037" xr:uid="{35C72630-1C4F-427C-BC40-B3DD9F63ADBF}"/>
    <cellStyle name="Millares 2 3 2 2 2 2 2 5 2" xfId="13818" xr:uid="{446175BC-2384-4660-87A6-98185E8FDCC4}"/>
    <cellStyle name="Millares 2 3 2 2 2 2 2 5 2 2" xfId="23353" xr:uid="{F70F64CA-04CB-4A45-869A-04287785A851}"/>
    <cellStyle name="Millares 2 3 2 2 2 2 2 5 2 3" xfId="32084" xr:uid="{3110C428-B5BF-489D-8E29-F0CB95A70E0A}"/>
    <cellStyle name="Millares 2 3 2 2 2 2 2 5 3" xfId="18588" xr:uid="{27360462-F3D1-4DE4-841D-98454C87EBBA}"/>
    <cellStyle name="Millares 2 3 2 2 2 2 2 5 4" xfId="27575" xr:uid="{DE24D686-C51C-4A4E-BFD2-DC2C5640BF54}"/>
    <cellStyle name="Millares 2 3 2 2 2 2 2 6" xfId="11429" xr:uid="{6373ED18-0CA4-457A-BAD3-87F8CB93D502}"/>
    <cellStyle name="Millares 2 3 2 2 2 2 2 6 2" xfId="20971" xr:uid="{465F213F-C932-43A7-B480-61485C80D9E0}"/>
    <cellStyle name="Millares 2 3 2 2 2 2 2 6 3" xfId="29821" xr:uid="{3E482457-4E9E-453E-B3CC-C65B4359729F}"/>
    <cellStyle name="Millares 2 3 2 2 2 2 2 7" xfId="16212" xr:uid="{5709276E-3275-41AD-9D3C-3FFAABDDAEC9}"/>
    <cellStyle name="Millares 2 3 2 2 2 2 2 8" xfId="25655" xr:uid="{1A33C886-EDFE-4B6D-B826-D014F790B023}"/>
    <cellStyle name="Millares 2 3 2 2 2 2 3" xfId="6811" xr:uid="{AB288469-7802-4BEF-842A-A2728E8DD6D6}"/>
    <cellStyle name="Millares 2 3 2 2 2 2 3 2" xfId="7397" xr:uid="{367870F0-3535-4776-A213-62D58F21BBBF}"/>
    <cellStyle name="Millares 2 3 2 2 2 2 3 2 2" xfId="8586" xr:uid="{1F8080F0-7165-43A7-954B-845C69149EEF}"/>
    <cellStyle name="Millares 2 3 2 2 2 2 3 2 2 2" xfId="10973" xr:uid="{DDF02A0C-B252-4AAA-965F-906F0370EA30}"/>
    <cellStyle name="Millares 2 3 2 2 2 2 3 2 2 2 2" xfId="15761" xr:uid="{2966F719-D9DD-4CF5-AB6F-976C4073CDCB}"/>
    <cellStyle name="Millares 2 3 2 2 2 2 3 2 2 2 2 2" xfId="25288" xr:uid="{64371309-C94E-454C-944F-712E9D86BCCD}"/>
    <cellStyle name="Millares 2 3 2 2 2 2 3 2 2 2 2 3" xfId="34016" xr:uid="{9B4F2CE8-9ECF-4EC5-BF9C-BF6C2DC720E6}"/>
    <cellStyle name="Millares 2 3 2 2 2 2 3 2 2 2 3" xfId="20522" xr:uid="{2206A059-832B-4478-9BE8-3EBF4D3EAA08}"/>
    <cellStyle name="Millares 2 3 2 2 2 2 3 2 2 2 4" xfId="29380" xr:uid="{C9E464CF-E4F4-493A-8C8F-1294AF0F1267}"/>
    <cellStyle name="Millares 2 3 2 2 2 2 3 2 2 3" xfId="13364" xr:uid="{B84A826C-D782-460C-96B7-838E7079AE6D}"/>
    <cellStyle name="Millares 2 3 2 2 2 2 3 2 2 3 2" xfId="22905" xr:uid="{B075F199-9908-4AC7-AF91-D04A7862A7E7}"/>
    <cellStyle name="Millares 2 3 2 2 2 2 3 2 2 3 3" xfId="31656" xr:uid="{5CC97EBB-6CF0-43BC-B72B-B0ABC27BA202}"/>
    <cellStyle name="Millares 2 3 2 2 2 2 3 2 2 4" xfId="18141" xr:uid="{9E8D67AD-2BFC-435B-84FB-6EF6C92B9759}"/>
    <cellStyle name="Millares 2 3 2 2 2 2 3 2 2 5" xfId="27156" xr:uid="{42A3AD78-8010-467D-8761-53E09E950566}"/>
    <cellStyle name="Millares 2 3 2 2 2 2 3 2 3" xfId="9779" xr:uid="{DA5628CC-0743-4165-B586-1367BE6D6B25}"/>
    <cellStyle name="Millares 2 3 2 2 2 2 3 2 3 2" xfId="14563" xr:uid="{35DE3C8C-C62F-4F16-B0F2-2B0E3B5AEAA1}"/>
    <cellStyle name="Millares 2 3 2 2 2 2 3 2 3 2 2" xfId="24097" xr:uid="{ED70ED38-E9B3-403C-A884-C2725B1B1784}"/>
    <cellStyle name="Millares 2 3 2 2 2 2 3 2 3 2 3" xfId="32827" xr:uid="{2B3AD026-CA76-44C2-BFCF-F1667ABAAF18}"/>
    <cellStyle name="Millares 2 3 2 2 2 2 3 2 3 3" xfId="19332" xr:uid="{A1686175-3A2B-4EBF-8F7E-5647647EFD74}"/>
    <cellStyle name="Millares 2 3 2 2 2 2 3 2 3 4" xfId="28221" xr:uid="{785BABA1-9265-4FD0-8A5B-0473A7A6C02C}"/>
    <cellStyle name="Millares 2 3 2 2 2 2 3 2 4" xfId="12170" xr:uid="{B1FCD95A-AB8D-4153-BE63-3AD47A0AC9FA}"/>
    <cellStyle name="Millares 2 3 2 2 2 2 3 2 4 2" xfId="21714" xr:uid="{408186E4-BE59-4A3F-AA37-B3F9CAB4EECB}"/>
    <cellStyle name="Millares 2 3 2 2 2 2 3 2 4 3" xfId="30498" xr:uid="{B770D90D-95CA-48BC-9AC8-E61BD519E96A}"/>
    <cellStyle name="Millares 2 3 2 2 2 2 3 2 5" xfId="16954" xr:uid="{D81C9DE7-B69B-4660-8C1E-4E285CD6FF02}"/>
    <cellStyle name="Millares 2 3 2 2 2 2 3 2 6" xfId="26173" xr:uid="{67D99198-ED58-4FB7-8125-9CDB8BA7011E}"/>
    <cellStyle name="Millares 2 3 2 2 2 2 3 3" xfId="7994" xr:uid="{8FBFA5ED-9A1A-404C-AEFF-627DE7A0E353}"/>
    <cellStyle name="Millares 2 3 2 2 2 2 3 3 2" xfId="10380" xr:uid="{5E76A88B-2B7E-41ED-BD50-4DB1EC30A20F}"/>
    <cellStyle name="Millares 2 3 2 2 2 2 3 3 2 2" xfId="15166" xr:uid="{D7248570-36C7-428E-B573-5336AF968F97}"/>
    <cellStyle name="Millares 2 3 2 2 2 2 3 3 2 2 2" xfId="24693" xr:uid="{FA03C29F-E804-4B62-942B-31604CB4AEBD}"/>
    <cellStyle name="Millares 2 3 2 2 2 2 3 3 2 2 3" xfId="33421" xr:uid="{F64C9F4C-049E-4408-8C53-8BDA2A872BD8}"/>
    <cellStyle name="Millares 2 3 2 2 2 2 3 3 2 3" xfId="19927" xr:uid="{1D1C078D-89CF-43CA-BB96-EC10D2716CC6}"/>
    <cellStyle name="Millares 2 3 2 2 2 2 3 3 2 4" xfId="28791" xr:uid="{5A9025F5-2511-40CC-8A4C-10DFF51A1A51}"/>
    <cellStyle name="Millares 2 3 2 2 2 2 3 3 3" xfId="12771" xr:uid="{DF491BB1-989E-4437-A9A2-5B76C4C4D1D1}"/>
    <cellStyle name="Millares 2 3 2 2 2 2 3 3 3 2" xfId="22310" xr:uid="{148A3C03-E84F-4A8A-AECB-9C36DD12D9BA}"/>
    <cellStyle name="Millares 2 3 2 2 2 2 3 3 3 3" xfId="31067" xr:uid="{4FD8D48B-DAF3-4095-9C0A-275F4EDD820E}"/>
    <cellStyle name="Millares 2 3 2 2 2 2 3 3 4" xfId="17548" xr:uid="{FC1466DF-140E-4357-92E2-DA7D0D2383FF}"/>
    <cellStyle name="Millares 2 3 2 2 2 2 3 3 5" xfId="26630" xr:uid="{A7155955-F35D-4579-BC53-B6F1339D93C7}"/>
    <cellStyle name="Millares 2 3 2 2 2 2 3 4" xfId="9187" xr:uid="{C9BDE2AD-8346-449B-9D86-71CFDA05935A}"/>
    <cellStyle name="Millares 2 3 2 2 2 2 3 4 2" xfId="13968" xr:uid="{AC3D1DA9-5D21-4812-B60E-46F79643F187}"/>
    <cellStyle name="Millares 2 3 2 2 2 2 3 4 2 2" xfId="23502" xr:uid="{C7AD40E8-0BE4-41E4-BDA1-32705458F804}"/>
    <cellStyle name="Millares 2 3 2 2 2 2 3 4 2 3" xfId="32232" xr:uid="{CEC51D68-0406-4009-89BB-A62C4A71B439}"/>
    <cellStyle name="Millares 2 3 2 2 2 2 3 4 3" xfId="18737" xr:uid="{3ED1A99A-AF4C-4210-8A4D-2F755D668E8F}"/>
    <cellStyle name="Millares 2 3 2 2 2 2 3 4 4" xfId="27695" xr:uid="{290C1EF8-068D-4A0B-B51B-1AE6C9706737}"/>
    <cellStyle name="Millares 2 3 2 2 2 2 3 5" xfId="11578" xr:uid="{9BB57EA4-6523-4A7E-8077-97A2F79AA0FE}"/>
    <cellStyle name="Millares 2 3 2 2 2 2 3 5 2" xfId="21119" xr:uid="{18EEAE37-D993-4A36-90CD-1D1ED3EB4D9C}"/>
    <cellStyle name="Millares 2 3 2 2 2 2 3 5 3" xfId="29950" xr:uid="{09FCC1F2-7C4C-4DD8-8C1A-335E6EC1C0B7}"/>
    <cellStyle name="Millares 2 3 2 2 2 2 3 6" xfId="16361" xr:uid="{17C05203-57C2-41D6-B2EC-44765417DDF9}"/>
    <cellStyle name="Millares 2 3 2 2 2 2 3 7" xfId="25750" xr:uid="{2B90FEE1-2EF7-4C5E-976F-E2697E1CFE0C}"/>
    <cellStyle name="Millares 2 3 2 2 2 2 4" xfId="7104" xr:uid="{C23938C6-885C-4B40-A693-612F90855F5E}"/>
    <cellStyle name="Millares 2 3 2 2 2 2 4 2" xfId="8291" xr:uid="{59C92011-04AE-4AEB-83D4-243D5B7D35E6}"/>
    <cellStyle name="Millares 2 3 2 2 2 2 4 2 2" xfId="10678" xr:uid="{D5923A97-28F0-41D5-A82C-0513A7535545}"/>
    <cellStyle name="Millares 2 3 2 2 2 2 4 2 2 2" xfId="15464" xr:uid="{9098CD9B-C768-4D8C-A6A9-D10AABA44742}"/>
    <cellStyle name="Millares 2 3 2 2 2 2 4 2 2 2 2" xfId="24991" xr:uid="{F9EF16D4-ABE0-4DB9-9E3F-45E51D350321}"/>
    <cellStyle name="Millares 2 3 2 2 2 2 4 2 2 2 3" xfId="33719" xr:uid="{839EC151-F1D3-439E-ACDD-6153CFC75E5D}"/>
    <cellStyle name="Millares 2 3 2 2 2 2 4 2 2 3" xfId="20225" xr:uid="{34CB5B32-D475-4242-8D40-4A3BB15937E2}"/>
    <cellStyle name="Millares 2 3 2 2 2 2 4 2 2 4" xfId="29083" xr:uid="{798238F7-8C9C-48EE-8501-3945156D813C}"/>
    <cellStyle name="Millares 2 3 2 2 2 2 4 2 3" xfId="13069" xr:uid="{E244583C-6232-4986-8073-F8109793B0DD}"/>
    <cellStyle name="Millares 2 3 2 2 2 2 4 2 3 2" xfId="22608" xr:uid="{5C6F75D1-7348-496D-8905-A3B5A3874FFF}"/>
    <cellStyle name="Millares 2 3 2 2 2 2 4 2 3 3" xfId="31359" xr:uid="{C543DFFE-F082-4AF1-A1E2-C7664D90AC99}"/>
    <cellStyle name="Millares 2 3 2 2 2 2 4 2 4" xfId="17846" xr:uid="{9EF4F2A5-DB40-421A-9C97-FDD3DCEC2896}"/>
    <cellStyle name="Millares 2 3 2 2 2 2 4 2 5" xfId="26878" xr:uid="{7FC465EF-D8D1-4A9E-85DD-618CE795C289}"/>
    <cellStyle name="Millares 2 3 2 2 2 2 4 3" xfId="9484" xr:uid="{D1D4DB90-6F5A-4F26-963D-4FB2D4B52AD5}"/>
    <cellStyle name="Millares 2 3 2 2 2 2 4 3 2" xfId="14266" xr:uid="{6AF4CEA9-DED1-46F0-ABE0-BE08357CF13B}"/>
    <cellStyle name="Millares 2 3 2 2 2 2 4 3 2 2" xfId="23800" xr:uid="{BB6798CA-E515-4EF0-8B88-0D9C86561BF2}"/>
    <cellStyle name="Millares 2 3 2 2 2 2 4 3 2 3" xfId="32530" xr:uid="{22894ECB-3D90-42D3-B6F7-E0D79F12994F}"/>
    <cellStyle name="Millares 2 3 2 2 2 2 4 3 3" xfId="19035" xr:uid="{9DECFA7A-F60E-4A9B-A454-C39FF4643BDF}"/>
    <cellStyle name="Millares 2 3 2 2 2 2 4 3 4" xfId="27943" xr:uid="{F10D0727-B42B-45A3-AC70-C9562110F6B1}"/>
    <cellStyle name="Millares 2 3 2 2 2 2 4 4" xfId="11875" xr:uid="{5F816B1F-1F6E-4C21-8B99-CE5A957F2825}"/>
    <cellStyle name="Millares 2 3 2 2 2 2 4 4 2" xfId="21417" xr:uid="{654B0517-7EEF-4216-89EB-41EB8480054E}"/>
    <cellStyle name="Millares 2 3 2 2 2 2 4 4 3" xfId="30220" xr:uid="{4EDDD218-8046-4067-AA94-AF25A60750B5}"/>
    <cellStyle name="Millares 2 3 2 2 2 2 4 5" xfId="16659" xr:uid="{D300700A-19EB-45AF-8CB0-2B16001F3D75}"/>
    <cellStyle name="Millares 2 3 2 2 2 2 4 6" xfId="25952" xr:uid="{EC2A3EB9-FB7B-4BEA-AD87-CFDD93C8B655}"/>
    <cellStyle name="Millares 2 3 2 2 2 2 5" xfId="7696" xr:uid="{13AF9346-F506-44EF-A02E-9A3C9D80A81F}"/>
    <cellStyle name="Millares 2 3 2 2 2 2 5 2" xfId="10080" xr:uid="{0DEE2CAA-46A2-4FCB-AE28-92A9582DB9E2}"/>
    <cellStyle name="Millares 2 3 2 2 2 2 5 2 2" xfId="14865" xr:uid="{27F11CE8-7211-42BA-BE78-2E0FCFEB239C}"/>
    <cellStyle name="Millares 2 3 2 2 2 2 5 2 2 2" xfId="24396" xr:uid="{5BB54348-E3AC-4013-9204-DFA0BEB425CA}"/>
    <cellStyle name="Millares 2 3 2 2 2 2 5 2 2 3" xfId="33124" xr:uid="{88C5AE3F-C318-4344-927A-737D433EE2F0}"/>
    <cellStyle name="Millares 2 3 2 2 2 2 5 2 3" xfId="19631" xr:uid="{A3790C69-4775-4FF7-8C64-05B2164ECA68}"/>
    <cellStyle name="Millares 2 3 2 2 2 2 5 2 4" xfId="28495" xr:uid="{C286E216-9EE1-49B2-8427-8FFDAC369852}"/>
    <cellStyle name="Millares 2 3 2 2 2 2 5 3" xfId="12471" xr:uid="{D91E15BE-E76C-4389-9F1C-02E3D59C048F}"/>
    <cellStyle name="Millares 2 3 2 2 2 2 5 3 2" xfId="22013" xr:uid="{0132D439-BC73-48B8-8C3A-6AA242F421CA}"/>
    <cellStyle name="Millares 2 3 2 2 2 2 5 3 3" xfId="30770" xr:uid="{BD11A5BD-E4DE-4CAF-A943-213E188EF700}"/>
    <cellStyle name="Millares 2 3 2 2 2 2 5 4" xfId="17253" xr:uid="{63769D26-57F7-4F19-B917-9432408CCAF7}"/>
    <cellStyle name="Millares 2 3 2 2 2 2 5 5" xfId="26409" xr:uid="{DFDE81FB-2E65-419B-A11B-2924418F335C}"/>
    <cellStyle name="Millares 2 3 2 2 2 2 6" xfId="8886" xr:uid="{9188616E-6AA0-42A1-A487-7583F3CBA2AF}"/>
    <cellStyle name="Millares 2 3 2 2 2 2 6 2" xfId="13667" xr:uid="{8565876B-3B4D-4942-969E-BBCC06CA7108}"/>
    <cellStyle name="Millares 2 3 2 2 2 2 6 2 2" xfId="23205" xr:uid="{DAFC47E6-94BC-4EB8-9FC9-75B94C7E7618}"/>
    <cellStyle name="Millares 2 3 2 2 2 2 6 2 3" xfId="31936" xr:uid="{DD3AB286-A3DC-4690-A84D-CCD4E62DA8C2}"/>
    <cellStyle name="Millares 2 3 2 2 2 2 6 3" xfId="18441" xr:uid="{208C74F5-52C7-415B-B1ED-436A2DA42D12}"/>
    <cellStyle name="Millares 2 3 2 2 2 2 6 4" xfId="27450" xr:uid="{7B617F2B-8A63-45DC-84C1-CFE965D43E9C}"/>
    <cellStyle name="Millares 2 3 2 2 2 2 7" xfId="11277" xr:uid="{7AF7C54A-A3DA-4033-8065-3FA7C8832AE2}"/>
    <cellStyle name="Millares 2 3 2 2 2 2 7 2" xfId="20823" xr:uid="{32495B44-E7BF-452D-A0D4-91D31C5BC278}"/>
    <cellStyle name="Millares 2 3 2 2 2 2 7 3" xfId="29673" xr:uid="{57B8581E-5479-413D-9D47-CA18C6D66AD7}"/>
    <cellStyle name="Millares 2 3 2 2 2 2 8" xfId="16064" xr:uid="{F63290A5-1023-4F0C-8960-4F3234FDA350}"/>
    <cellStyle name="Millares 2 3 2 2 2 2 9" xfId="25557" xr:uid="{C9ED9BE2-E7F3-488F-B26A-41C62933FF2E}"/>
    <cellStyle name="Millares 2 3 2 2 2 3" xfId="6593" xr:uid="{1D3EC466-84E1-4A0A-AAC2-57ECFC78CDC1}"/>
    <cellStyle name="Millares 2 3 2 2 2 3 2" xfId="6884" xr:uid="{C3305A8A-7341-4261-AD5B-88351EA49EBD}"/>
    <cellStyle name="Millares 2 3 2 2 2 3 2 2" xfId="7472" xr:uid="{DAE10076-24FF-4E47-87D1-C822B4F1EED5}"/>
    <cellStyle name="Millares 2 3 2 2 2 3 2 2 2" xfId="8661" xr:uid="{AE7B4F46-F9D9-44EA-A62C-DCDD9FB6CE4D}"/>
    <cellStyle name="Millares 2 3 2 2 2 3 2 2 2 2" xfId="11048" xr:uid="{20116F5C-2740-4530-8238-AD9A397376D8}"/>
    <cellStyle name="Millares 2 3 2 2 2 3 2 2 2 2 2" xfId="15836" xr:uid="{D0539BDB-1905-4B41-AAD0-F519AE1431D5}"/>
    <cellStyle name="Millares 2 3 2 2 2 3 2 2 2 2 2 2" xfId="25363" xr:uid="{700CE4EC-4DF5-4941-971A-65442CE9BFC4}"/>
    <cellStyle name="Millares 2 3 2 2 2 3 2 2 2 2 2 3" xfId="34091" xr:uid="{543BCDE1-2A1B-4E77-AD86-242A2CD040DF}"/>
    <cellStyle name="Millares 2 3 2 2 2 3 2 2 2 2 3" xfId="20597" xr:uid="{D144C4D1-0D85-46D2-AE71-CFA4ABE376C3}"/>
    <cellStyle name="Millares 2 3 2 2 2 3 2 2 2 2 4" xfId="29455" xr:uid="{78904001-289B-450A-B484-87CDA1DB314C}"/>
    <cellStyle name="Millares 2 3 2 2 2 3 2 2 2 3" xfId="13439" xr:uid="{79EE15AE-BCEE-484F-8D52-CBF64AE75F32}"/>
    <cellStyle name="Millares 2 3 2 2 2 3 2 2 2 3 2" xfId="22980" xr:uid="{73A3FB4E-C1BD-4A7C-AA11-2D0402832E19}"/>
    <cellStyle name="Millares 2 3 2 2 2 3 2 2 2 3 3" xfId="31731" xr:uid="{0904E3BB-C5E4-47E8-B8BE-16225903AFB9}"/>
    <cellStyle name="Millares 2 3 2 2 2 3 2 2 2 4" xfId="18216" xr:uid="{5DBDB3D1-62A3-4012-B889-5C53815E653D}"/>
    <cellStyle name="Millares 2 3 2 2 2 3 2 2 2 5" xfId="27230" xr:uid="{41B14E54-727A-4EA5-829E-FF1CC18ED9B5}"/>
    <cellStyle name="Millares 2 3 2 2 2 3 2 2 3" xfId="9854" xr:uid="{6E5FA177-E3D9-4116-853B-CE6C57683F75}"/>
    <cellStyle name="Millares 2 3 2 2 2 3 2 2 3 2" xfId="14638" xr:uid="{3FAFA243-7A62-49ED-9B24-F69E6FCB744B}"/>
    <cellStyle name="Millares 2 3 2 2 2 3 2 2 3 2 2" xfId="24172" xr:uid="{6DB78CC9-1F46-4B1C-8EFA-55779A0959F6}"/>
    <cellStyle name="Millares 2 3 2 2 2 3 2 2 3 2 3" xfId="32902" xr:uid="{6DF6844A-2252-41CF-B42D-47D4734F822D}"/>
    <cellStyle name="Millares 2 3 2 2 2 3 2 2 3 3" xfId="19407" xr:uid="{8493686A-0DD2-40F0-9EEB-946F87C7CA86}"/>
    <cellStyle name="Millares 2 3 2 2 2 3 2 2 3 4" xfId="28295" xr:uid="{CCA7D783-6817-4C15-87B4-495EE76A3598}"/>
    <cellStyle name="Millares 2 3 2 2 2 3 2 2 4" xfId="12245" xr:uid="{32810401-FEA4-4EAB-BCB9-69C47625599E}"/>
    <cellStyle name="Millares 2 3 2 2 2 3 2 2 4 2" xfId="21789" xr:uid="{F3E6012C-4938-4F48-8085-027EC6B46B65}"/>
    <cellStyle name="Millares 2 3 2 2 2 3 2 2 4 3" xfId="30572" xr:uid="{E0CCB318-CFFF-4F4E-AD7E-F57A2C5204BC}"/>
    <cellStyle name="Millares 2 3 2 2 2 3 2 2 5" xfId="17029" xr:uid="{D2E73F59-1340-4533-92F4-160FA547D3DE}"/>
    <cellStyle name="Millares 2 3 2 2 2 3 2 2 6" xfId="26230" xr:uid="{96B78CFF-F5D2-48D2-A353-650C497F01D6}"/>
    <cellStyle name="Millares 2 3 2 2 2 3 2 3" xfId="8069" xr:uid="{96E37281-A275-4F8B-87B4-BE0CD070178A}"/>
    <cellStyle name="Millares 2 3 2 2 2 3 2 3 2" xfId="10455" xr:uid="{6DB41CB6-1E16-473A-826F-05818119A515}"/>
    <cellStyle name="Millares 2 3 2 2 2 3 2 3 2 2" xfId="15241" xr:uid="{3A5F6CF0-D89D-416D-8DAD-39D96407A445}"/>
    <cellStyle name="Millares 2 3 2 2 2 3 2 3 2 2 2" xfId="24768" xr:uid="{212B2E20-C759-4117-BC4D-50DE0DF4B205}"/>
    <cellStyle name="Millares 2 3 2 2 2 3 2 3 2 2 3" xfId="33496" xr:uid="{07F26517-F5B2-4E93-B143-539937EC6069}"/>
    <cellStyle name="Millares 2 3 2 2 2 3 2 3 2 3" xfId="20002" xr:uid="{B76F6433-E1B8-4E71-91E9-1E6162D2231A}"/>
    <cellStyle name="Millares 2 3 2 2 2 3 2 3 2 4" xfId="28866" xr:uid="{B74858B6-92ED-4279-A087-26FC53D7B2C1}"/>
    <cellStyle name="Millares 2 3 2 2 2 3 2 3 3" xfId="12846" xr:uid="{DA24C08F-5404-46DB-B513-B853C47160C0}"/>
    <cellStyle name="Millares 2 3 2 2 2 3 2 3 3 2" xfId="22385" xr:uid="{4D61B7D4-DBBA-45B0-814A-2EC5C60B85FD}"/>
    <cellStyle name="Millares 2 3 2 2 2 3 2 3 3 3" xfId="31142" xr:uid="{C17557B0-0C17-46E8-8628-D54101C15C2A}"/>
    <cellStyle name="Millares 2 3 2 2 2 3 2 3 4" xfId="17623" xr:uid="{9132E6A4-B0D5-414E-9FB2-6C094A4919A3}"/>
    <cellStyle name="Millares 2 3 2 2 2 3 2 3 5" xfId="26687" xr:uid="{7E91D30F-F765-4DCC-B2B2-6EBE3794F400}"/>
    <cellStyle name="Millares 2 3 2 2 2 3 2 4" xfId="9262" xr:uid="{3A7FCB97-E724-4647-853F-B454B902028D}"/>
    <cellStyle name="Millares 2 3 2 2 2 3 2 4 2" xfId="14043" xr:uid="{03691F3F-399D-4347-AD70-D0261459C02A}"/>
    <cellStyle name="Millares 2 3 2 2 2 3 2 4 2 2" xfId="23577" xr:uid="{5B296BF5-B4E8-45FA-983F-5D33A1791782}"/>
    <cellStyle name="Millares 2 3 2 2 2 3 2 4 2 3" xfId="32307" xr:uid="{D0EBA988-BB5D-4796-8EFF-D98A117F7C06}"/>
    <cellStyle name="Millares 2 3 2 2 2 3 2 4 3" xfId="18812" xr:uid="{D105C085-64F8-4404-9A47-E92000989D6F}"/>
    <cellStyle name="Millares 2 3 2 2 2 3 2 4 4" xfId="27752" xr:uid="{0E8DF9CE-E9DB-4BBE-A5B4-CE7FBCEE38C8}"/>
    <cellStyle name="Millares 2 3 2 2 2 3 2 5" xfId="11653" xr:uid="{44B283DD-0FE3-4BAF-8BA6-DD3E4E6F011A}"/>
    <cellStyle name="Millares 2 3 2 2 2 3 2 5 2" xfId="21194" xr:uid="{DF76F348-BF70-4401-86FF-7FCDF1268838}"/>
    <cellStyle name="Millares 2 3 2 2 2 3 2 5 3" xfId="30024" xr:uid="{98AE97C3-EDD2-47FC-97E4-DA015FE5478A}"/>
    <cellStyle name="Millares 2 3 2 2 2 3 2 6" xfId="16436" xr:uid="{D90843A5-821F-4539-B730-1D8AD0D55239}"/>
    <cellStyle name="Millares 2 3 2 2 2 3 2 7" xfId="25800" xr:uid="{BCFAC3BE-7869-46B8-91F3-1B5B971F6EC9}"/>
    <cellStyle name="Millares 2 3 2 2 2 3 3" xfId="7176" xr:uid="{00834F5B-4156-4E3A-8E18-61BAA0939E4B}"/>
    <cellStyle name="Millares 2 3 2 2 2 3 3 2" xfId="8365" xr:uid="{0F6903D1-3CD8-46EB-AE0C-C26B52491CC0}"/>
    <cellStyle name="Millares 2 3 2 2 2 3 3 2 2" xfId="10752" xr:uid="{A94B87A0-D709-44EF-9C46-3B4038FBCD32}"/>
    <cellStyle name="Millares 2 3 2 2 2 3 3 2 2 2" xfId="15539" xr:uid="{962B28FB-5D22-4BC2-81A0-40CD5C2B9D20}"/>
    <cellStyle name="Millares 2 3 2 2 2 3 3 2 2 2 2" xfId="25066" xr:uid="{D52F2EA6-5BB9-4D25-9B4C-B481C69805D3}"/>
    <cellStyle name="Millares 2 3 2 2 2 3 3 2 2 2 3" xfId="33794" xr:uid="{DEDE8E2C-076C-40AB-8FEF-1C6890A1737F}"/>
    <cellStyle name="Millares 2 3 2 2 2 3 3 2 2 3" xfId="20300" xr:uid="{02530B99-4F3C-4637-B02F-8A0AB698E710}"/>
    <cellStyle name="Millares 2 3 2 2 2 3 3 2 2 4" xfId="29158" xr:uid="{CE6A0AEB-D9E3-4996-8961-C63B6336B122}"/>
    <cellStyle name="Millares 2 3 2 2 2 3 3 2 3" xfId="13143" xr:uid="{0F7A0479-A9CE-4161-8034-1C1418045F5F}"/>
    <cellStyle name="Millares 2 3 2 2 2 3 3 2 3 2" xfId="22683" xr:uid="{151CBCD9-9F6F-49E7-8F7C-C7743E85CCEA}"/>
    <cellStyle name="Millares 2 3 2 2 2 3 3 2 3 3" xfId="31434" xr:uid="{E746FBEB-17E9-41C6-8FD9-8FB8F0BA4FB6}"/>
    <cellStyle name="Millares 2 3 2 2 2 3 3 2 4" xfId="17920" xr:uid="{CF5A4F1D-1808-4438-A08B-D3FA13EB9E41}"/>
    <cellStyle name="Millares 2 3 2 2 2 3 3 2 5" xfId="26953" xr:uid="{723EE9CA-7916-4DB3-9C67-92A02A6E2116}"/>
    <cellStyle name="Millares 2 3 2 2 2 3 3 3" xfId="9558" xr:uid="{D95A5846-6FA3-41E1-80F1-F809916084B2}"/>
    <cellStyle name="Millares 2 3 2 2 2 3 3 3 2" xfId="14341" xr:uid="{4329433E-58A5-43F7-BB2D-7B793B3EFB0A}"/>
    <cellStyle name="Millares 2 3 2 2 2 3 3 3 2 2" xfId="23875" xr:uid="{988524E7-57D2-43D5-A6A5-5C3094FEFF9C}"/>
    <cellStyle name="Millares 2 3 2 2 2 3 3 3 2 3" xfId="32605" xr:uid="{D4B9B5E4-720F-4ADE-BA1D-985176F55346}"/>
    <cellStyle name="Millares 2 3 2 2 2 3 3 3 3" xfId="19110" xr:uid="{5F0009E2-FDE7-48DF-B126-9A08033B3069}"/>
    <cellStyle name="Millares 2 3 2 2 2 3 3 3 4" xfId="28018" xr:uid="{CAA06E78-A0A7-4AD1-B378-2479EE860FF8}"/>
    <cellStyle name="Millares 2 3 2 2 2 3 3 4" xfId="11949" xr:uid="{164B1C63-B5B2-4AA8-B3AD-600AC3A30243}"/>
    <cellStyle name="Millares 2 3 2 2 2 3 3 4 2" xfId="21492" xr:uid="{1A9424AA-670E-46D3-BB90-62EDFBD2945D}"/>
    <cellStyle name="Millares 2 3 2 2 2 3 3 4 3" xfId="30295" xr:uid="{C79B56C5-BAD9-4001-BBDE-50223592BBDF}"/>
    <cellStyle name="Millares 2 3 2 2 2 3 3 5" xfId="16733" xr:uid="{A8FA8614-778F-4367-8217-A2D9375168C6}"/>
    <cellStyle name="Millares 2 3 2 2 2 3 3 6" xfId="26003" xr:uid="{CFDE817C-770F-4031-A77E-D34880DE238E}"/>
    <cellStyle name="Millares 2 3 2 2 2 3 4" xfId="7770" xr:uid="{8368A4E8-94B0-4955-BCAB-8F781D603680}"/>
    <cellStyle name="Millares 2 3 2 2 2 3 4 2" xfId="10156" xr:uid="{8D3B0DE9-5446-4880-A90D-F41B7C18378B}"/>
    <cellStyle name="Millares 2 3 2 2 2 3 4 2 2" xfId="14941" xr:uid="{16F212D0-6264-4BB1-BBD5-028C8713812B}"/>
    <cellStyle name="Millares 2 3 2 2 2 3 4 2 2 2" xfId="24471" xr:uid="{7FE03894-12CF-4D3B-969F-82FAACDFC216}"/>
    <cellStyle name="Millares 2 3 2 2 2 3 4 2 2 3" xfId="33199" xr:uid="{30822A58-6661-43C4-BCAD-2BDC1F5CA1B8}"/>
    <cellStyle name="Millares 2 3 2 2 2 3 4 2 3" xfId="19705" xr:uid="{17A1004B-90F6-4E6B-B7D9-064666C54F2D}"/>
    <cellStyle name="Millares 2 3 2 2 2 3 4 2 4" xfId="28569" xr:uid="{C8792DF2-774B-4E4D-9DE1-31D7F126C93A}"/>
    <cellStyle name="Millares 2 3 2 2 2 3 4 3" xfId="12547" xr:uid="{FB8FB0C5-AC06-4CC2-B641-C8CA82C9CE14}"/>
    <cellStyle name="Millares 2 3 2 2 2 3 4 3 2" xfId="22088" xr:uid="{4BAB4850-A02B-4EAF-8103-0B474FBC3D15}"/>
    <cellStyle name="Millares 2 3 2 2 2 3 4 3 3" xfId="30845" xr:uid="{536156A7-3D5E-4A6D-9EF6-7686ED2CC0F7}"/>
    <cellStyle name="Millares 2 3 2 2 2 3 4 4" xfId="17327" xr:uid="{5CE3003B-D6A5-4A37-AD3B-F42EAD19A6C5}"/>
    <cellStyle name="Millares 2 3 2 2 2 3 4 5" xfId="26460" xr:uid="{712BBF82-E01B-4FEC-942B-49E7592FDA6D}"/>
    <cellStyle name="Millares 2 3 2 2 2 3 5" xfId="8962" xr:uid="{1FDB1146-9DDD-4964-BCF6-1EE883D381CA}"/>
    <cellStyle name="Millares 2 3 2 2 2 3 5 2" xfId="13743" xr:uid="{1066967C-990B-4939-9E28-A93F7AF43FD4}"/>
    <cellStyle name="Millares 2 3 2 2 2 3 5 2 2" xfId="23280" xr:uid="{3E35D0D4-D73B-4FE6-8928-7527D9A3F877}"/>
    <cellStyle name="Millares 2 3 2 2 2 3 5 2 3" xfId="32011" xr:uid="{9B6904EA-30B0-444F-8C96-C28F50F73D1D}"/>
    <cellStyle name="Millares 2 3 2 2 2 3 5 3" xfId="18515" xr:uid="{84DB392F-F983-47A5-9E52-E2E7AD346369}"/>
    <cellStyle name="Millares 2 3 2 2 2 3 5 4" xfId="27507" xr:uid="{639DE9B3-1B50-484D-A88C-84C2156D3768}"/>
    <cellStyle name="Millares 2 3 2 2 2 3 6" xfId="11354" xr:uid="{C1A1762D-608A-4FF9-9A93-F0EF2B56D72C}"/>
    <cellStyle name="Millares 2 3 2 2 2 3 6 2" xfId="20898" xr:uid="{8BABBF95-E4FB-4C04-8818-844EDFD90B10}"/>
    <cellStyle name="Millares 2 3 2 2 2 3 6 3" xfId="29748" xr:uid="{9A7C3751-BFBE-4FAE-AA71-65F42338D296}"/>
    <cellStyle name="Millares 2 3 2 2 2 3 7" xfId="16139" xr:uid="{B58D41C0-7531-4CA7-BCF3-3C0BCAC3DAAE}"/>
    <cellStyle name="Millares 2 3 2 2 2 3 8" xfId="25608" xr:uid="{678034D2-B0D8-44FA-A0A4-AEA8E269AE1D}"/>
    <cellStyle name="Millares 2 3 2 2 2 4" xfId="6738" xr:uid="{71447642-16AC-4863-9BF3-A88165495B07}"/>
    <cellStyle name="Millares 2 3 2 2 2 4 2" xfId="7324" xr:uid="{35BA6031-0655-4C09-B209-F440585864C4}"/>
    <cellStyle name="Millares 2 3 2 2 2 4 2 2" xfId="8513" xr:uid="{DC4350B0-CC45-4EE5-9778-74C8F0A9217D}"/>
    <cellStyle name="Millares 2 3 2 2 2 4 2 2 2" xfId="10900" xr:uid="{8570F875-B8B0-46ED-B3E5-4072D7141DBD}"/>
    <cellStyle name="Millares 2 3 2 2 2 4 2 2 2 2" xfId="15688" xr:uid="{A4B5EEB1-5CE1-4078-831F-1C59F85939C7}"/>
    <cellStyle name="Millares 2 3 2 2 2 4 2 2 2 2 2" xfId="25215" xr:uid="{B463B971-1FC3-4161-A3A6-BA406F15B11E}"/>
    <cellStyle name="Millares 2 3 2 2 2 4 2 2 2 2 3" xfId="33943" xr:uid="{A2F7F09F-A799-4B5D-8986-FE9FD32FF1AA}"/>
    <cellStyle name="Millares 2 3 2 2 2 4 2 2 2 3" xfId="20449" xr:uid="{5FFA659C-6B8A-40A3-B52E-0ACDF45CAE5C}"/>
    <cellStyle name="Millares 2 3 2 2 2 4 2 2 2 4" xfId="29307" xr:uid="{8AB8C1A7-B338-4894-838F-B56BE676ED63}"/>
    <cellStyle name="Millares 2 3 2 2 2 4 2 2 3" xfId="13291" xr:uid="{FD805DA5-437C-42EF-ACA1-A7FCA7C5047A}"/>
    <cellStyle name="Millares 2 3 2 2 2 4 2 2 3 2" xfId="22832" xr:uid="{A8D40051-42E0-44D6-8667-53F3C493639A}"/>
    <cellStyle name="Millares 2 3 2 2 2 4 2 2 3 3" xfId="31583" xr:uid="{F095230D-9061-459A-ACFA-CEF860FD0FC2}"/>
    <cellStyle name="Millares 2 3 2 2 2 4 2 2 4" xfId="18068" xr:uid="{0DBB4EBC-0D6C-4D25-BB6F-EFF3CECC1C24}"/>
    <cellStyle name="Millares 2 3 2 2 2 4 2 2 5" xfId="27087" xr:uid="{071536D9-D823-4DAB-8088-A35A3B3D04C2}"/>
    <cellStyle name="Millares 2 3 2 2 2 4 2 3" xfId="9706" xr:uid="{BB2CFC72-672B-4E4A-8D43-8D0A581C7035}"/>
    <cellStyle name="Millares 2 3 2 2 2 4 2 3 2" xfId="14490" xr:uid="{D69796AB-32D4-4606-B875-96DDF82F4695}"/>
    <cellStyle name="Millares 2 3 2 2 2 4 2 3 2 2" xfId="24024" xr:uid="{53D3A7A0-105F-4FA9-9914-061CE63D0B53}"/>
    <cellStyle name="Millares 2 3 2 2 2 4 2 3 2 3" xfId="32754" xr:uid="{560EF092-406B-4948-A1B2-8B5AA3752E88}"/>
    <cellStyle name="Millares 2 3 2 2 2 4 2 3 3" xfId="19259" xr:uid="{E67C606D-9114-46A4-804F-D6212DE8CE67}"/>
    <cellStyle name="Millares 2 3 2 2 2 4 2 3 4" xfId="28152" xr:uid="{0E45C9E8-23A5-4AF9-8F45-6762A42B450A}"/>
    <cellStyle name="Millares 2 3 2 2 2 4 2 4" xfId="12097" xr:uid="{07EF743E-580D-42F5-B8B0-E09D47A40670}"/>
    <cellStyle name="Millares 2 3 2 2 2 4 2 4 2" xfId="21641" xr:uid="{FA741F81-1D28-454D-8523-D2EEFC06653D}"/>
    <cellStyle name="Millares 2 3 2 2 2 4 2 4 3" xfId="30429" xr:uid="{2EF929B5-31F2-4B6C-BBBA-BC415EDC5661}"/>
    <cellStyle name="Millares 2 3 2 2 2 4 2 5" xfId="16881" xr:uid="{1C60CD04-A97A-4243-951D-07617BFBD247}"/>
    <cellStyle name="Millares 2 3 2 2 2 4 2 6" xfId="26106" xr:uid="{2E5969FF-AC63-430E-A912-8638660E1A35}"/>
    <cellStyle name="Millares 2 3 2 2 2 4 3" xfId="7921" xr:uid="{1CDB8AE3-ACCF-4DE1-B58A-226C419F7433}"/>
    <cellStyle name="Millares 2 3 2 2 2 4 3 2" xfId="10307" xr:uid="{B466BC1C-A517-49C4-BF3F-93DC1EE14FE1}"/>
    <cellStyle name="Millares 2 3 2 2 2 4 3 2 2" xfId="15093" xr:uid="{8C85E5B6-2E50-4589-93BA-E2374CE223B5}"/>
    <cellStyle name="Millares 2 3 2 2 2 4 3 2 2 2" xfId="24620" xr:uid="{2B57F39A-8E9B-44DE-B0BE-D76EBD6DF29B}"/>
    <cellStyle name="Millares 2 3 2 2 2 4 3 2 2 3" xfId="33348" xr:uid="{4F34DE3E-81CE-4C25-82BB-8F680A14B87A}"/>
    <cellStyle name="Millares 2 3 2 2 2 4 3 2 3" xfId="19854" xr:uid="{01121D7F-1EDD-4DFB-BD1D-2CD1B665E249}"/>
    <cellStyle name="Millares 2 3 2 2 2 4 3 2 4" xfId="28718" xr:uid="{7B802D8E-37D5-475E-90E8-B4A50FCAA60D}"/>
    <cellStyle name="Millares 2 3 2 2 2 4 3 3" xfId="12698" xr:uid="{3F3F8B56-4E7C-4F00-8308-5E6A341BDA04}"/>
    <cellStyle name="Millares 2 3 2 2 2 4 3 3 2" xfId="22237" xr:uid="{6E8136D8-CEF7-4D2D-8D6F-670F0C563BCB}"/>
    <cellStyle name="Millares 2 3 2 2 2 4 3 3 3" xfId="30994" xr:uid="{D21FEEB7-E21D-4C68-BEFB-E279779AC793}"/>
    <cellStyle name="Millares 2 3 2 2 2 4 3 4" xfId="17475" xr:uid="{F1CE5998-65A3-420B-A4B2-29B12FECADDB}"/>
    <cellStyle name="Millares 2 3 2 2 2 4 3 5" xfId="26563" xr:uid="{75EA5BA4-A6F9-4F11-B4E1-ACC25A95B26D}"/>
    <cellStyle name="Millares 2 3 2 2 2 4 4" xfId="9114" xr:uid="{0256D21C-79C0-4A26-83D1-90FC7931C963}"/>
    <cellStyle name="Millares 2 3 2 2 2 4 4 2" xfId="13895" xr:uid="{91EC58BC-91DB-4AD7-8F03-A79C5F217CD2}"/>
    <cellStyle name="Millares 2 3 2 2 2 4 4 2 2" xfId="23429" xr:uid="{A00845C9-DC43-498F-9D36-0E432733E468}"/>
    <cellStyle name="Millares 2 3 2 2 2 4 4 2 3" xfId="32159" xr:uid="{B1AD02E0-6924-4A40-A334-DEDED7EBD82E}"/>
    <cellStyle name="Millares 2 3 2 2 2 4 4 3" xfId="18664" xr:uid="{98EB6448-1B66-4761-B33A-42A1339838DA}"/>
    <cellStyle name="Millares 2 3 2 2 2 4 4 4" xfId="27628" xr:uid="{8AED8C9F-ABBC-413A-B415-E1B67F15316D}"/>
    <cellStyle name="Millares 2 3 2 2 2 4 5" xfId="11505" xr:uid="{3A6724C5-F674-4FD4-BC20-F6184D33FCA5}"/>
    <cellStyle name="Millares 2 3 2 2 2 4 5 2" xfId="21046" xr:uid="{0E6CB6E1-F90F-4DCB-A7BC-00F46DEF7910}"/>
    <cellStyle name="Millares 2 3 2 2 2 4 5 3" xfId="29881" xr:uid="{5A0264B0-F21B-4A0A-A342-230822508C3A}"/>
    <cellStyle name="Millares 2 3 2 2 2 4 6" xfId="16288" xr:uid="{B8D6739E-DFBA-46CF-9C87-F82BA29E5FAA}"/>
    <cellStyle name="Millares 2 3 2 2 2 4 7" xfId="25703" xr:uid="{95099E85-4BD0-4863-84F6-B4C7108C555F}"/>
    <cellStyle name="Millares 2 3 2 2 2 5" xfId="7031" xr:uid="{7A84363D-7C21-4A31-AEBF-085FCB70B45B}"/>
    <cellStyle name="Millares 2 3 2 2 2 5 2" xfId="8218" xr:uid="{CC94B43A-65BB-41DB-910D-B4547406844A}"/>
    <cellStyle name="Millares 2 3 2 2 2 5 2 2" xfId="10605" xr:uid="{D92FE208-043B-461B-9532-A8394C67C0C9}"/>
    <cellStyle name="Millares 2 3 2 2 2 5 2 2 2" xfId="15391" xr:uid="{85E2205A-8CF4-4A6F-AA6B-9C42781CF1DE}"/>
    <cellStyle name="Millares 2 3 2 2 2 5 2 2 2 2" xfId="24918" xr:uid="{C6E75F04-B2DC-42AE-80F4-44EFAC932512}"/>
    <cellStyle name="Millares 2 3 2 2 2 5 2 2 2 3" xfId="33646" xr:uid="{BE266141-0DE2-4A14-8CB1-C1CD8CEAE57C}"/>
    <cellStyle name="Millares 2 3 2 2 2 5 2 2 3" xfId="20152" xr:uid="{072869FB-3ACC-4768-B6D0-9CC6BE95373D}"/>
    <cellStyle name="Millares 2 3 2 2 2 5 2 2 4" xfId="29010" xr:uid="{B13CE820-EC5A-4505-BD70-A75FCF074C0F}"/>
    <cellStyle name="Millares 2 3 2 2 2 5 2 3" xfId="12996" xr:uid="{98CEEB5A-117A-428D-998A-BE7D24173F0F}"/>
    <cellStyle name="Millares 2 3 2 2 2 5 2 3 2" xfId="22535" xr:uid="{F6939688-BF73-4347-B48E-CC4E93D7776D}"/>
    <cellStyle name="Millares 2 3 2 2 2 5 2 3 3" xfId="31286" xr:uid="{C71B5868-F743-458E-9AD9-F7243EDD14EC}"/>
    <cellStyle name="Millares 2 3 2 2 2 5 2 4" xfId="17773" xr:uid="{A209995D-4F92-452C-9515-7BD16E86AD81}"/>
    <cellStyle name="Millares 2 3 2 2 2 5 2 5" xfId="26811" xr:uid="{E93543C3-07A3-4B06-B3CA-88A45E126F3C}"/>
    <cellStyle name="Millares 2 3 2 2 2 5 3" xfId="9411" xr:uid="{97A1F101-731C-4B03-B9CF-B2A7B9AF34A7}"/>
    <cellStyle name="Millares 2 3 2 2 2 5 3 2" xfId="14193" xr:uid="{677A70DB-8DD8-4FD5-9248-76E03169424D}"/>
    <cellStyle name="Millares 2 3 2 2 2 5 3 2 2" xfId="23727" xr:uid="{B90E236B-6040-4B00-B3D9-5FD4AAF84856}"/>
    <cellStyle name="Millares 2 3 2 2 2 5 3 2 3" xfId="32457" xr:uid="{E7A4FD2D-601A-4FA9-BAD5-B284C1108B11}"/>
    <cellStyle name="Millares 2 3 2 2 2 5 3 3" xfId="18962" xr:uid="{F7F570AA-DAD1-4E36-9361-4EE5B115E4C7}"/>
    <cellStyle name="Millares 2 3 2 2 2 5 3 4" xfId="27876" xr:uid="{6A6E2F70-EBF6-4971-A48E-1CAD1C0C150D}"/>
    <cellStyle name="Millares 2 3 2 2 2 5 4" xfId="11802" xr:uid="{2DA78C21-C3E1-4558-8382-53C3DCBB80F4}"/>
    <cellStyle name="Millares 2 3 2 2 2 5 4 2" xfId="21344" xr:uid="{435A5310-887B-4B8B-B7D0-1DBDA481CACF}"/>
    <cellStyle name="Millares 2 3 2 2 2 5 4 3" xfId="30153" xr:uid="{6DF35B18-8E18-4C23-83D3-3C3FCBA41D65}"/>
    <cellStyle name="Millares 2 3 2 2 2 5 5" xfId="16586" xr:uid="{01D3432C-A679-4956-927A-CC4E6660C164}"/>
    <cellStyle name="Millares 2 3 2 2 2 5 6" xfId="25905" xr:uid="{C9944E78-4D05-49F7-B014-95D1B25087BD}"/>
    <cellStyle name="Millares 2 3 2 2 2 6" xfId="7621" xr:uid="{EA27F506-3051-4B9D-82DA-90B66EFC45AE}"/>
    <cellStyle name="Millares 2 3 2 2 2 6 2" xfId="10005" xr:uid="{4BB5259B-DB2C-4708-BC03-42FEBB7890A4}"/>
    <cellStyle name="Millares 2 3 2 2 2 6 2 2" xfId="14790" xr:uid="{07933358-86B4-4C30-A11C-F6CF02FFF833}"/>
    <cellStyle name="Millares 2 3 2 2 2 6 2 2 2" xfId="24323" xr:uid="{85885F27-4319-41C2-B36A-FCEC776D1756}"/>
    <cellStyle name="Millares 2 3 2 2 2 6 2 2 3" xfId="33051" xr:uid="{54DBF27A-BB23-4611-80F2-DB6BC4E846AB}"/>
    <cellStyle name="Millares 2 3 2 2 2 6 2 3" xfId="19558" xr:uid="{E6556643-BAB4-4AEE-AB7E-F2C6C968D5AD}"/>
    <cellStyle name="Millares 2 3 2 2 2 6 2 4" xfId="28428" xr:uid="{26E559EC-7B26-4375-8D63-74848ADFC9B8}"/>
    <cellStyle name="Millares 2 3 2 2 2 6 3" xfId="12396" xr:uid="{8B99B6FE-CFCD-40FB-8A3B-22257C2A459C}"/>
    <cellStyle name="Millares 2 3 2 2 2 6 3 2" xfId="21940" xr:uid="{0FE3F419-DA9F-497D-9120-25BB6FD5207B}"/>
    <cellStyle name="Millares 2 3 2 2 2 6 3 3" xfId="30703" xr:uid="{BB3E1867-2FF7-41F3-8175-E48C564C5C2D}"/>
    <cellStyle name="Millares 2 3 2 2 2 6 4" xfId="17180" xr:uid="{324F2368-72D5-4878-B395-DDEBAC59B664}"/>
    <cellStyle name="Millares 2 3 2 2 2 6 5" xfId="26357" xr:uid="{376874CE-7ED7-47FA-84E5-FB3012AFA7A2}"/>
    <cellStyle name="Millares 2 3 2 2 2 7" xfId="8811" xr:uid="{5CC57543-A13C-49ED-8267-E2415F748831}"/>
    <cellStyle name="Millares 2 3 2 2 2 7 2" xfId="13592" xr:uid="{A0AA9288-4A7B-479F-A9BA-1C171CD11F23}"/>
    <cellStyle name="Millares 2 3 2 2 2 7 2 2" xfId="23132" xr:uid="{D50D21FA-FE59-4933-B9B5-ABC9EC95FF0A}"/>
    <cellStyle name="Millares 2 3 2 2 2 7 2 3" xfId="31868" xr:uid="{FA6F1EB7-EA1C-4AA3-B5E4-1494B54D501C}"/>
    <cellStyle name="Millares 2 3 2 2 2 7 3" xfId="18368" xr:uid="{7A1C357C-9FE3-45D4-84B8-BE60AF52CFCA}"/>
    <cellStyle name="Millares 2 3 2 2 2 7 4" xfId="27378" xr:uid="{3EA25222-3CCF-430A-B9D4-27FD0B8D9D0D}"/>
    <cellStyle name="Millares 2 3 2 2 2 8" xfId="11202" xr:uid="{3A881D38-15B9-4867-9D81-9BE0A7504B2D}"/>
    <cellStyle name="Millares 2 3 2 2 2 8 2" xfId="20750" xr:uid="{83021093-C569-43D3-9AD7-389D2BD36FC6}"/>
    <cellStyle name="Millares 2 3 2 2 2 8 3" xfId="29602" xr:uid="{9998B958-7EAA-4B5F-B2E7-6A6C0551C478}"/>
    <cellStyle name="Millares 2 3 2 2 2 9" xfId="15991" xr:uid="{3BC4BE44-71B9-44E2-ACA6-9D14282E3B97}"/>
    <cellStyle name="Millares 2 3 2 2 3" xfId="6498" xr:uid="{0016DDF2-D608-4E3A-9FA8-6ADC96EE8835}"/>
    <cellStyle name="Millares 2 3 2 2 3 2" xfId="6632" xr:uid="{989BE48D-1CAF-45CB-8485-8B58DBAFFB3F}"/>
    <cellStyle name="Millares 2 3 2 2 3 2 2" xfId="6921" xr:uid="{56EC2C5F-B489-4A70-AD19-19B5C438AA86}"/>
    <cellStyle name="Millares 2 3 2 2 3 2 2 2" xfId="7509" xr:uid="{7AD7376C-D741-4989-8E2A-904DEB7E3E25}"/>
    <cellStyle name="Millares 2 3 2 2 3 2 2 2 2" xfId="8698" xr:uid="{2A3E83C1-718D-4E98-A6C8-1E78DB628F40}"/>
    <cellStyle name="Millares 2 3 2 2 3 2 2 2 2 2" xfId="11085" xr:uid="{4BA7CC0A-65F0-4845-9700-ACB1B6C8FB2C}"/>
    <cellStyle name="Millares 2 3 2 2 3 2 2 2 2 2 2" xfId="15873" xr:uid="{B9CE5FDF-154F-43F5-B37E-2CDC265BA6D3}"/>
    <cellStyle name="Millares 2 3 2 2 3 2 2 2 2 2 2 2" xfId="25400" xr:uid="{68AE5926-C3E2-46C9-97C6-EDA5AD8E32BC}"/>
    <cellStyle name="Millares 2 3 2 2 3 2 2 2 2 2 2 3" xfId="34128" xr:uid="{040B6984-C474-4962-BD17-8EF172B48E65}"/>
    <cellStyle name="Millares 2 3 2 2 3 2 2 2 2 2 3" xfId="20634" xr:uid="{49D8770B-016D-44DB-8AA1-1B902D81CBF9}"/>
    <cellStyle name="Millares 2 3 2 2 3 2 2 2 2 2 4" xfId="29492" xr:uid="{BC58696F-01AF-4FCD-9ED1-A1F3647B4FDC}"/>
    <cellStyle name="Millares 2 3 2 2 3 2 2 2 2 3" xfId="13476" xr:uid="{63C83C04-1A2A-4660-8104-74856AFAA6DC}"/>
    <cellStyle name="Millares 2 3 2 2 3 2 2 2 2 3 2" xfId="23017" xr:uid="{5D523476-AC79-4FD7-9EA7-82E66251753B}"/>
    <cellStyle name="Millares 2 3 2 2 3 2 2 2 2 3 3" xfId="31768" xr:uid="{87342352-B11F-4ADE-8795-321E000DE175}"/>
    <cellStyle name="Millares 2 3 2 2 3 2 2 2 2 4" xfId="18253" xr:uid="{D60531BA-F4B4-4AC0-878C-32B6990FAE19}"/>
    <cellStyle name="Millares 2 3 2 2 3 2 2 2 2 5" xfId="27267" xr:uid="{C8E5A9A6-4021-45DC-8C13-3F328D96FC51}"/>
    <cellStyle name="Millares 2 3 2 2 3 2 2 2 3" xfId="9891" xr:uid="{11D70B83-3A63-4979-BA5E-129887BFE09F}"/>
    <cellStyle name="Millares 2 3 2 2 3 2 2 2 3 2" xfId="14675" xr:uid="{C1ACB932-1963-4F7D-AF71-93C6B4AF830C}"/>
    <cellStyle name="Millares 2 3 2 2 3 2 2 2 3 2 2" xfId="24209" xr:uid="{662FCB83-39E8-4275-8671-7D67C97E4323}"/>
    <cellStyle name="Millares 2 3 2 2 3 2 2 2 3 2 3" xfId="32939" xr:uid="{F17F0364-2B78-43F8-A23C-BE4432B8B073}"/>
    <cellStyle name="Millares 2 3 2 2 3 2 2 2 3 3" xfId="19444" xr:uid="{8E2ECCA5-E0AD-44ED-BCCA-7E4274C6A236}"/>
    <cellStyle name="Millares 2 3 2 2 3 2 2 2 3 4" xfId="28332" xr:uid="{128124EF-EC79-473D-A05F-E385553AD7B2}"/>
    <cellStyle name="Millares 2 3 2 2 3 2 2 2 4" xfId="12282" xr:uid="{FCD89899-50C4-451C-A89F-E02FB17492D6}"/>
    <cellStyle name="Millares 2 3 2 2 3 2 2 2 4 2" xfId="21826" xr:uid="{D25104A1-6FD1-4727-8F89-5883CB493662}"/>
    <cellStyle name="Millares 2 3 2 2 3 2 2 2 4 3" xfId="30609" xr:uid="{80668BDA-F9E0-47B7-8E5E-86F179771EE4}"/>
    <cellStyle name="Millares 2 3 2 2 3 2 2 2 5" xfId="17066" xr:uid="{5A98E94B-EFAD-4543-8900-6A6580A47EBF}"/>
    <cellStyle name="Millares 2 3 2 2 3 2 2 2 6" xfId="26262" xr:uid="{86D720FA-04CF-4503-8D8B-9EB50F17C12C}"/>
    <cellStyle name="Millares 2 3 2 2 3 2 2 3" xfId="8106" xr:uid="{C036D200-8EFD-4E14-91FB-FBDE58B9D1F5}"/>
    <cellStyle name="Millares 2 3 2 2 3 2 2 3 2" xfId="10492" xr:uid="{35AED484-9625-468F-923E-841DF212AC68}"/>
    <cellStyle name="Millares 2 3 2 2 3 2 2 3 2 2" xfId="15278" xr:uid="{A6BB2A38-B424-43E5-8658-B7FA8CA4307A}"/>
    <cellStyle name="Millares 2 3 2 2 3 2 2 3 2 2 2" xfId="24805" xr:uid="{465D265C-08B0-47C4-BE36-6F9EA5D82DDE}"/>
    <cellStyle name="Millares 2 3 2 2 3 2 2 3 2 2 3" xfId="33533" xr:uid="{E2E02C7E-4209-4EEE-99A7-619C20F1ED90}"/>
    <cellStyle name="Millares 2 3 2 2 3 2 2 3 2 3" xfId="20039" xr:uid="{9D101C5F-F908-4243-9F30-86BEEBDDEFB2}"/>
    <cellStyle name="Millares 2 3 2 2 3 2 2 3 2 4" xfId="28903" xr:uid="{4890E5E4-8DD2-4C0A-90D4-6374955E57F5}"/>
    <cellStyle name="Millares 2 3 2 2 3 2 2 3 3" xfId="12883" xr:uid="{93F8CD70-48EC-4480-8060-1B25832466BA}"/>
    <cellStyle name="Millares 2 3 2 2 3 2 2 3 3 2" xfId="22422" xr:uid="{A861413B-3535-479D-927C-5CB4084847AE}"/>
    <cellStyle name="Millares 2 3 2 2 3 2 2 3 3 3" xfId="31179" xr:uid="{48A0FEB9-DA6F-4A0F-96B6-7987E8A62BD0}"/>
    <cellStyle name="Millares 2 3 2 2 3 2 2 3 4" xfId="17660" xr:uid="{131A147C-D602-49C2-A83C-18FA8800C01E}"/>
    <cellStyle name="Millares 2 3 2 2 3 2 2 3 5" xfId="26719" xr:uid="{B6EC3B51-E71A-4625-BE57-08F425E1E821}"/>
    <cellStyle name="Millares 2 3 2 2 3 2 2 4" xfId="9299" xr:uid="{8A49CC53-9007-4990-8982-3189F21DEF6A}"/>
    <cellStyle name="Millares 2 3 2 2 3 2 2 4 2" xfId="14080" xr:uid="{B0C2CFCB-AC40-43F6-BD97-1EA380FE0185}"/>
    <cellStyle name="Millares 2 3 2 2 3 2 2 4 2 2" xfId="23614" xr:uid="{2448CD2D-BADC-4936-A68D-CDD74558D29E}"/>
    <cellStyle name="Millares 2 3 2 2 3 2 2 4 2 3" xfId="32344" xr:uid="{91B6A3E2-6797-46C0-98FD-E7848B411023}"/>
    <cellStyle name="Millares 2 3 2 2 3 2 2 4 3" xfId="18849" xr:uid="{3EE8D784-6639-46E0-8C0D-30CED0F2D1F6}"/>
    <cellStyle name="Millares 2 3 2 2 3 2 2 4 4" xfId="27784" xr:uid="{E396B364-0C0B-4C5F-A388-3EAD27235E0D}"/>
    <cellStyle name="Millares 2 3 2 2 3 2 2 5" xfId="11690" xr:uid="{DD22A4E4-27EE-4F8B-9B5B-04BD73028C0A}"/>
    <cellStyle name="Millares 2 3 2 2 3 2 2 5 2" xfId="21231" xr:uid="{B51D1EA9-C80D-4AF7-A0A1-E66E2DFDD57C}"/>
    <cellStyle name="Millares 2 3 2 2 3 2 2 5 3" xfId="30061" xr:uid="{98623E9A-6616-4946-82FE-FD7D95ADE531}"/>
    <cellStyle name="Millares 2 3 2 2 3 2 2 6" xfId="16473" xr:uid="{A55B8577-4E3B-4310-B2E3-7D0A27DB0434}"/>
    <cellStyle name="Millares 2 3 2 2 3 2 2 7" xfId="25826" xr:uid="{2E59FB6B-9EFA-4C5B-B6D3-239CAF59849E}"/>
    <cellStyle name="Millares 2 3 2 2 3 2 3" xfId="7213" xr:uid="{724D0ACE-3509-4C21-8940-5006AA3C750E}"/>
    <cellStyle name="Millares 2 3 2 2 3 2 3 2" xfId="8402" xr:uid="{696B36F2-7043-4BCE-80DE-ACBF63B1C7AD}"/>
    <cellStyle name="Millares 2 3 2 2 3 2 3 2 2" xfId="10789" xr:uid="{1A82521A-E14C-4E30-920E-DFC6D95DF9D2}"/>
    <cellStyle name="Millares 2 3 2 2 3 2 3 2 2 2" xfId="15576" xr:uid="{19CBE813-46C0-40FC-9766-FB44B74FA31C}"/>
    <cellStyle name="Millares 2 3 2 2 3 2 3 2 2 2 2" xfId="25103" xr:uid="{0D8F7DF3-6B4F-4F0E-A6C1-756162144C54}"/>
    <cellStyle name="Millares 2 3 2 2 3 2 3 2 2 2 3" xfId="33831" xr:uid="{ABA025D9-BC95-4D64-A0AF-C887F890C015}"/>
    <cellStyle name="Millares 2 3 2 2 3 2 3 2 2 3" xfId="20337" xr:uid="{BF5BC5FE-B493-4E5F-9E69-D7F354951FA4}"/>
    <cellStyle name="Millares 2 3 2 2 3 2 3 2 2 4" xfId="29195" xr:uid="{9DC26D04-1B2F-458B-A084-23531459577D}"/>
    <cellStyle name="Millares 2 3 2 2 3 2 3 2 3" xfId="13180" xr:uid="{1F2B4CC8-496B-48D1-A13A-5D651E3B51E7}"/>
    <cellStyle name="Millares 2 3 2 2 3 2 3 2 3 2" xfId="22720" xr:uid="{E9809A5C-3BCC-4AAD-A504-58C172B0C109}"/>
    <cellStyle name="Millares 2 3 2 2 3 2 3 2 3 3" xfId="31471" xr:uid="{019FEBA4-D2C8-43EC-BDEA-421FF50C6E1E}"/>
    <cellStyle name="Millares 2 3 2 2 3 2 3 2 4" xfId="17957" xr:uid="{86D14555-F42F-4E26-BB10-9A01BF979F49}"/>
    <cellStyle name="Millares 2 3 2 2 3 2 3 2 5" xfId="26990" xr:uid="{9E9323F7-1F9F-4DE2-AA5F-997CA968A738}"/>
    <cellStyle name="Millares 2 3 2 2 3 2 3 3" xfId="9595" xr:uid="{52626DC0-9AC8-4772-9049-E7372F81D746}"/>
    <cellStyle name="Millares 2 3 2 2 3 2 3 3 2" xfId="14378" xr:uid="{904FC4FC-8B4D-4D08-9EA1-95652FA42419}"/>
    <cellStyle name="Millares 2 3 2 2 3 2 3 3 2 2" xfId="23912" xr:uid="{72BD5F12-DF70-4739-90C5-E30097B1FD39}"/>
    <cellStyle name="Millares 2 3 2 2 3 2 3 3 2 3" xfId="32642" xr:uid="{6DB0C80F-5113-4C8E-9B1B-E65FC1A17463}"/>
    <cellStyle name="Millares 2 3 2 2 3 2 3 3 3" xfId="19147" xr:uid="{505C6293-9AFB-4AB2-8EA7-A6AE3C9F81CF}"/>
    <cellStyle name="Millares 2 3 2 2 3 2 3 3 4" xfId="28055" xr:uid="{4C5F1124-B9E6-4412-ABDE-6C8D863D4766}"/>
    <cellStyle name="Millares 2 3 2 2 3 2 3 4" xfId="11986" xr:uid="{E366DA47-7F76-46B2-B297-B4E23FC69E6B}"/>
    <cellStyle name="Millares 2 3 2 2 3 2 3 4 2" xfId="21529" xr:uid="{2EF312EA-2FD6-477E-B02E-CD85A50B3BE7}"/>
    <cellStyle name="Millares 2 3 2 2 3 2 3 4 3" xfId="30332" xr:uid="{D2784FCD-A355-446B-87CA-BB5657AAF62D}"/>
    <cellStyle name="Millares 2 3 2 2 3 2 3 5" xfId="16770" xr:uid="{EFA6EB26-FD91-4133-A186-66295B630CE4}"/>
    <cellStyle name="Millares 2 3 2 2 3 2 3 6" xfId="26029" xr:uid="{8905F271-0F4B-436A-A20D-606B8C3F03BF}"/>
    <cellStyle name="Millares 2 3 2 2 3 2 4" xfId="7809" xr:uid="{CC8A9C3C-4AF8-4BE9-BE71-39245F9042F6}"/>
    <cellStyle name="Millares 2 3 2 2 3 2 4 2" xfId="10195" xr:uid="{14016285-A85F-412A-8554-B853BA46BAFD}"/>
    <cellStyle name="Millares 2 3 2 2 3 2 4 2 2" xfId="14980" xr:uid="{4D677EC4-0E11-4AB7-A02A-4F49E997A452}"/>
    <cellStyle name="Millares 2 3 2 2 3 2 4 2 2 2" xfId="24508" xr:uid="{42A1FF08-D061-4142-8B6D-ECD13FD58F3E}"/>
    <cellStyle name="Millares 2 3 2 2 3 2 4 2 2 3" xfId="33236" xr:uid="{4C9AC30D-F14F-406C-85AF-049263009726}"/>
    <cellStyle name="Millares 2 3 2 2 3 2 4 2 3" xfId="19742" xr:uid="{5A2AAB7B-CFFD-4D73-A0F9-F82D33EFA068}"/>
    <cellStyle name="Millares 2 3 2 2 3 2 4 2 4" xfId="28606" xr:uid="{B26F9C2E-AD10-4BF6-9431-05895FF1B81E}"/>
    <cellStyle name="Millares 2 3 2 2 3 2 4 3" xfId="12586" xr:uid="{F69315E0-A87A-40A8-86DA-C4849057BAEE}"/>
    <cellStyle name="Millares 2 3 2 2 3 2 4 3 2" xfId="22125" xr:uid="{69165A05-7631-497A-9D67-215BEC10B8D8}"/>
    <cellStyle name="Millares 2 3 2 2 3 2 4 3 3" xfId="30882" xr:uid="{F423BBA8-CFAA-490F-8AFC-E57B4B1E0FF6}"/>
    <cellStyle name="Millares 2 3 2 2 3 2 4 4" xfId="17364" xr:uid="{EE3E1B26-4650-46D1-B69C-764956DD3794}"/>
    <cellStyle name="Millares 2 3 2 2 3 2 4 5" xfId="26486" xr:uid="{429C4887-8F42-45FC-BB9C-895A07B8BA9E}"/>
    <cellStyle name="Millares 2 3 2 2 3 2 5" xfId="9001" xr:uid="{AEE2AA66-54C8-45AA-90F0-456ACF910325}"/>
    <cellStyle name="Millares 2 3 2 2 3 2 5 2" xfId="13782" xr:uid="{6B550B92-42B9-47A5-93CF-EC06A2B999AF}"/>
    <cellStyle name="Millares 2 3 2 2 3 2 5 2 2" xfId="23317" xr:uid="{52099384-815D-4B1E-B0B7-D2AAE47AA96C}"/>
    <cellStyle name="Millares 2 3 2 2 3 2 5 2 3" xfId="32048" xr:uid="{460D1673-81A0-4845-BB82-4ECEB1F9C4FE}"/>
    <cellStyle name="Millares 2 3 2 2 3 2 5 3" xfId="18552" xr:uid="{BC4A3FCF-466D-427F-B369-07B851FBF33A}"/>
    <cellStyle name="Millares 2 3 2 2 3 2 5 4" xfId="27539" xr:uid="{49500465-B486-4D71-8DD0-500DE019386D}"/>
    <cellStyle name="Millares 2 3 2 2 3 2 6" xfId="11393" xr:uid="{43050BD4-A832-422B-8E05-7EA064EAD18A}"/>
    <cellStyle name="Millares 2 3 2 2 3 2 6 2" xfId="20935" xr:uid="{1D8352A3-623D-4D29-B550-A79DA757F060}"/>
    <cellStyle name="Millares 2 3 2 2 3 2 6 3" xfId="29785" xr:uid="{B825C282-0FF9-4C78-ADF1-CDA117A19219}"/>
    <cellStyle name="Millares 2 3 2 2 3 2 7" xfId="16176" xr:uid="{BC586DA8-E6BF-4CAF-AC12-4083666CCE40}"/>
    <cellStyle name="Millares 2 3 2 2 3 2 8" xfId="25631" xr:uid="{E3B4F92C-0C7B-4251-A893-A5F98D3EABD1}"/>
    <cellStyle name="Millares 2 3 2 2 3 3" xfId="6775" xr:uid="{C3D88B20-6296-480B-830C-9236AAB4E6EE}"/>
    <cellStyle name="Millares 2 3 2 2 3 3 2" xfId="7361" xr:uid="{A5A53641-A256-4931-9E45-836335FF08BA}"/>
    <cellStyle name="Millares 2 3 2 2 3 3 2 2" xfId="8550" xr:uid="{8C99944B-0900-41BE-A547-953E97F93558}"/>
    <cellStyle name="Millares 2 3 2 2 3 3 2 2 2" xfId="10937" xr:uid="{36011953-83E7-4BE8-ABCC-7E9D772E2C17}"/>
    <cellStyle name="Millares 2 3 2 2 3 3 2 2 2 2" xfId="15725" xr:uid="{5AB107AA-528F-4F99-B923-214C4D8B51CD}"/>
    <cellStyle name="Millares 2 3 2 2 3 3 2 2 2 2 2" xfId="25252" xr:uid="{F411CBC1-F9BF-489E-917C-422AB0C36247}"/>
    <cellStyle name="Millares 2 3 2 2 3 3 2 2 2 2 3" xfId="33980" xr:uid="{145F2975-1EC7-4576-A6D6-3007A3C5874B}"/>
    <cellStyle name="Millares 2 3 2 2 3 3 2 2 2 3" xfId="20486" xr:uid="{D0375172-569A-4284-B0DE-1D498057F249}"/>
    <cellStyle name="Millares 2 3 2 2 3 3 2 2 2 4" xfId="29344" xr:uid="{88D86366-359E-4E4C-80BF-FAA78FDDC726}"/>
    <cellStyle name="Millares 2 3 2 2 3 3 2 2 3" xfId="13328" xr:uid="{3FDD946C-8E1F-42D2-9E94-0F91612B3690}"/>
    <cellStyle name="Millares 2 3 2 2 3 3 2 2 3 2" xfId="22869" xr:uid="{913838AA-8177-408E-8F77-1EE676006155}"/>
    <cellStyle name="Millares 2 3 2 2 3 3 2 2 3 3" xfId="31620" xr:uid="{62743783-DE07-4A4C-A4C9-7588DC536420}"/>
    <cellStyle name="Millares 2 3 2 2 3 3 2 2 4" xfId="18105" xr:uid="{49D099F6-D2FC-40A4-89F9-103CCDF28360}"/>
    <cellStyle name="Millares 2 3 2 2 3 3 2 2 5" xfId="27120" xr:uid="{09F72E57-AB0E-4DDA-B0D9-A4BECBA2A772}"/>
    <cellStyle name="Millares 2 3 2 2 3 3 2 3" xfId="9743" xr:uid="{4C0402C4-0692-4C19-A0D7-1D2048C42326}"/>
    <cellStyle name="Millares 2 3 2 2 3 3 2 3 2" xfId="14527" xr:uid="{960C0D6C-61DC-4DCA-BBD3-414A16C482C8}"/>
    <cellStyle name="Millares 2 3 2 2 3 3 2 3 2 2" xfId="24061" xr:uid="{EFB029C2-3A53-418F-AF05-3CE31B23A517}"/>
    <cellStyle name="Millares 2 3 2 2 3 3 2 3 2 3" xfId="32791" xr:uid="{F9703C36-7DD9-4794-9538-EDCD7E691202}"/>
    <cellStyle name="Millares 2 3 2 2 3 3 2 3 3" xfId="19296" xr:uid="{95EF60F7-BE08-41F8-9C66-8E09AC3CDB20}"/>
    <cellStyle name="Millares 2 3 2 2 3 3 2 3 4" xfId="28185" xr:uid="{F809BFCF-AD82-4DC0-9B1E-97D8E936423C}"/>
    <cellStyle name="Millares 2 3 2 2 3 3 2 4" xfId="12134" xr:uid="{0AF50385-0585-4A0F-8C48-D01D8D3B0516}"/>
    <cellStyle name="Millares 2 3 2 2 3 3 2 4 2" xfId="21678" xr:uid="{DB230A62-CDC4-4ED4-84CC-77BC5C73B1F7}"/>
    <cellStyle name="Millares 2 3 2 2 3 3 2 4 3" xfId="30462" xr:uid="{BCE5CDC5-EC01-4B93-84D1-65C9C4703F4C}"/>
    <cellStyle name="Millares 2 3 2 2 3 3 2 5" xfId="16918" xr:uid="{BDD7FD14-DB1B-4C58-A322-AD5869624189}"/>
    <cellStyle name="Millares 2 3 2 2 3 3 2 6" xfId="26137" xr:uid="{2AC2EF27-EC21-4527-8667-8CD492F77560}"/>
    <cellStyle name="Millares 2 3 2 2 3 3 3" xfId="7958" xr:uid="{E243B86D-0A98-41DB-889E-EDDE4D17A8E3}"/>
    <cellStyle name="Millares 2 3 2 2 3 3 3 2" xfId="10344" xr:uid="{B451A6A2-9960-487C-8F16-5B9B0352F2EE}"/>
    <cellStyle name="Millares 2 3 2 2 3 3 3 2 2" xfId="15130" xr:uid="{4108C321-94D7-412C-8983-A94DAAB83701}"/>
    <cellStyle name="Millares 2 3 2 2 3 3 3 2 2 2" xfId="24657" xr:uid="{D5180756-5DAA-4142-80DD-9F46B14D8474}"/>
    <cellStyle name="Millares 2 3 2 2 3 3 3 2 2 3" xfId="33385" xr:uid="{7544425B-FDAB-4157-9453-6112D64BB46D}"/>
    <cellStyle name="Millares 2 3 2 2 3 3 3 2 3" xfId="19891" xr:uid="{FDF77DC5-4B3E-4889-AFAD-3D1C234BDA8C}"/>
    <cellStyle name="Millares 2 3 2 2 3 3 3 2 4" xfId="28755" xr:uid="{5CF58E12-0FAA-496E-AC16-B7C53136699C}"/>
    <cellStyle name="Millares 2 3 2 2 3 3 3 3" xfId="12735" xr:uid="{61AC9E48-4193-45C2-AAF6-C58546DA478D}"/>
    <cellStyle name="Millares 2 3 2 2 3 3 3 3 2" xfId="22274" xr:uid="{1EB038DF-9BC4-43FE-8FC1-BC7DC2AD2249}"/>
    <cellStyle name="Millares 2 3 2 2 3 3 3 3 3" xfId="31031" xr:uid="{EF25FF3B-EEF6-4DFF-8EB0-718087508025}"/>
    <cellStyle name="Millares 2 3 2 2 3 3 3 4" xfId="17512" xr:uid="{C1088618-E8D4-4D55-9E19-97C314E089EF}"/>
    <cellStyle name="Millares 2 3 2 2 3 3 3 5" xfId="26594" xr:uid="{8AA57425-A57E-4986-8958-EB92E2D4C637}"/>
    <cellStyle name="Millares 2 3 2 2 3 3 4" xfId="9151" xr:uid="{26E9094F-6305-4C59-A661-AE3720B7DC76}"/>
    <cellStyle name="Millares 2 3 2 2 3 3 4 2" xfId="13932" xr:uid="{1D6E534A-35E4-4C16-A00D-5C799D2D0B0A}"/>
    <cellStyle name="Millares 2 3 2 2 3 3 4 2 2" xfId="23466" xr:uid="{FFC090B0-B1F4-4C01-81F1-5833AABA1745}"/>
    <cellStyle name="Millares 2 3 2 2 3 3 4 2 3" xfId="32196" xr:uid="{63EE0E5A-03D8-44E3-A071-03CD6B7C02C9}"/>
    <cellStyle name="Millares 2 3 2 2 3 3 4 3" xfId="18701" xr:uid="{0F98CA8E-3916-4FAB-8960-B5E36204AE8A}"/>
    <cellStyle name="Millares 2 3 2 2 3 3 4 4" xfId="27659" xr:uid="{E5D9E74F-43F5-4987-88F2-D09982E8F346}"/>
    <cellStyle name="Millares 2 3 2 2 3 3 5" xfId="11542" xr:uid="{56CCB328-2F74-41AF-A7CF-4B361BB0E307}"/>
    <cellStyle name="Millares 2 3 2 2 3 3 5 2" xfId="21083" xr:uid="{15E2BD92-2A5C-47DD-B32C-0C992C1A6286}"/>
    <cellStyle name="Millares 2 3 2 2 3 3 5 3" xfId="29914" xr:uid="{6C129527-7DF0-48FB-850A-AC17D240AA34}"/>
    <cellStyle name="Millares 2 3 2 2 3 3 6" xfId="16325" xr:uid="{AA398CE1-68B1-4A17-89F7-25F244B5B3FF}"/>
    <cellStyle name="Millares 2 3 2 2 3 3 7" xfId="25726" xr:uid="{DDD39979-16EF-4CB6-B02F-E18180FB79D7}"/>
    <cellStyle name="Millares 2 3 2 2 3 4" xfId="7068" xr:uid="{A54C01CC-70C5-466A-A5D4-4D230A5F601B}"/>
    <cellStyle name="Millares 2 3 2 2 3 4 2" xfId="8255" xr:uid="{88239B1C-E1E9-48F1-8E8B-879E7B88F753}"/>
    <cellStyle name="Millares 2 3 2 2 3 4 2 2" xfId="10642" xr:uid="{3F61D205-518A-4598-8E90-1097CB95BCDA}"/>
    <cellStyle name="Millares 2 3 2 2 3 4 2 2 2" xfId="15428" xr:uid="{6213FE95-749E-487E-A1C1-96CD03CE3216}"/>
    <cellStyle name="Millares 2 3 2 2 3 4 2 2 2 2" xfId="24955" xr:uid="{34542F06-2A9C-4927-BF2C-6228FC6A6444}"/>
    <cellStyle name="Millares 2 3 2 2 3 4 2 2 2 3" xfId="33683" xr:uid="{F35A5D63-4FFC-459A-B718-4E4086D05461}"/>
    <cellStyle name="Millares 2 3 2 2 3 4 2 2 3" xfId="20189" xr:uid="{70B5DE56-621F-485C-B1DD-DB38CA85536F}"/>
    <cellStyle name="Millares 2 3 2 2 3 4 2 2 4" xfId="29047" xr:uid="{EE113042-D2BB-4AC1-80CB-8819F9BF387B}"/>
    <cellStyle name="Millares 2 3 2 2 3 4 2 3" xfId="13033" xr:uid="{A76CC8BC-C6EB-4318-A2C7-F4DC9D37140C}"/>
    <cellStyle name="Millares 2 3 2 2 3 4 2 3 2" xfId="22572" xr:uid="{8EB5F92A-7F77-483F-8B04-8A6423B3D450}"/>
    <cellStyle name="Millares 2 3 2 2 3 4 2 3 3" xfId="31323" xr:uid="{C6194B24-A7E9-44F7-9C63-313A4A095198}"/>
    <cellStyle name="Millares 2 3 2 2 3 4 2 4" xfId="17810" xr:uid="{E21AFE11-E7B2-4A52-84E1-528034EC3D9A}"/>
    <cellStyle name="Millares 2 3 2 2 3 4 2 5" xfId="26842" xr:uid="{B223C4A5-D3E6-4BC2-A115-5336D947C145}"/>
    <cellStyle name="Millares 2 3 2 2 3 4 3" xfId="9448" xr:uid="{DCB9879B-01F9-43A5-A921-58214DBCEB0B}"/>
    <cellStyle name="Millares 2 3 2 2 3 4 3 2" xfId="14230" xr:uid="{235D1953-D7A9-4939-A20A-9BAC11FD3577}"/>
    <cellStyle name="Millares 2 3 2 2 3 4 3 2 2" xfId="23764" xr:uid="{B01AF4C9-61A5-4279-A840-3F5336C5B138}"/>
    <cellStyle name="Millares 2 3 2 2 3 4 3 2 3" xfId="32494" xr:uid="{6D55F2F2-BFBE-46A4-8352-5E887635824A}"/>
    <cellStyle name="Millares 2 3 2 2 3 4 3 3" xfId="18999" xr:uid="{8BAE9287-E018-4879-80C1-CCA787D89C7C}"/>
    <cellStyle name="Millares 2 3 2 2 3 4 3 4" xfId="27907" xr:uid="{3E7533A9-DF36-4781-8338-8305B63C8A21}"/>
    <cellStyle name="Millares 2 3 2 2 3 4 4" xfId="11839" xr:uid="{73376796-667B-4D11-B84D-1E5D389810F4}"/>
    <cellStyle name="Millares 2 3 2 2 3 4 4 2" xfId="21381" xr:uid="{D308AF41-69D3-4A21-A129-576F7772ADCE}"/>
    <cellStyle name="Millares 2 3 2 2 3 4 4 3" xfId="30184" xr:uid="{78106A7D-9C71-4689-AE43-5795B6F1F282}"/>
    <cellStyle name="Millares 2 3 2 2 3 4 5" xfId="16623" xr:uid="{5EFA93E9-C299-4608-9266-A02D45884C04}"/>
    <cellStyle name="Millares 2 3 2 2 3 4 6" xfId="25928" xr:uid="{37D5E2CA-FFB0-4A89-8AF8-7A19BF1BB1C8}"/>
    <cellStyle name="Millares 2 3 2 2 3 5" xfId="7660" xr:uid="{3EF12E36-C602-45EE-87A5-E35622A17BC4}"/>
    <cellStyle name="Millares 2 3 2 2 3 5 2" xfId="10044" xr:uid="{9AA8D1FF-E111-467B-840E-52F30BAF3C79}"/>
    <cellStyle name="Millares 2 3 2 2 3 5 2 2" xfId="14829" xr:uid="{588C5B48-C17E-4B6E-B4D2-FCDA260B6C6E}"/>
    <cellStyle name="Millares 2 3 2 2 3 5 2 2 2" xfId="24360" xr:uid="{5A29640D-ECA0-46FF-ABD0-28CC5D011047}"/>
    <cellStyle name="Millares 2 3 2 2 3 5 2 2 3" xfId="33088" xr:uid="{D39CD784-B91E-49D0-AB2E-3A0E564F3AEA}"/>
    <cellStyle name="Millares 2 3 2 2 3 5 2 3" xfId="19595" xr:uid="{4B582E3A-FBDC-4B22-98E2-DBC48056DDD2}"/>
    <cellStyle name="Millares 2 3 2 2 3 5 2 4" xfId="28459" xr:uid="{E93F1644-530A-41A1-899B-3F6DBDDA5D5A}"/>
    <cellStyle name="Millares 2 3 2 2 3 5 3" xfId="12435" xr:uid="{CE15424F-7634-4833-8C6F-61A24CC98FD8}"/>
    <cellStyle name="Millares 2 3 2 2 3 5 3 2" xfId="21977" xr:uid="{6296803B-068C-4F99-BC50-FBDB2B55E8AE}"/>
    <cellStyle name="Millares 2 3 2 2 3 5 3 3" xfId="30734" xr:uid="{23461DE8-FC97-472F-8D36-9DDC2C348F5F}"/>
    <cellStyle name="Millares 2 3 2 2 3 5 4" xfId="17217" xr:uid="{2DA4C923-DFDF-4B9D-8303-8DCA780DA634}"/>
    <cellStyle name="Millares 2 3 2 2 3 5 5" xfId="26383" xr:uid="{94ED7695-F39A-459A-8F9A-7CE9E0BD21F5}"/>
    <cellStyle name="Millares 2 3 2 2 3 6" xfId="8850" xr:uid="{1E229FFD-6FDB-41BC-9844-748C7A47074C}"/>
    <cellStyle name="Millares 2 3 2 2 3 6 2" xfId="13631" xr:uid="{8416B5F9-73A4-45FE-9B79-03D7216B35C9}"/>
    <cellStyle name="Millares 2 3 2 2 3 6 2 2" xfId="23169" xr:uid="{790339FB-4FE2-4883-AA05-25E2C6A9B1EF}"/>
    <cellStyle name="Millares 2 3 2 2 3 6 2 3" xfId="31900" xr:uid="{60C63E92-3586-4250-9301-9CE6B0B963F7}"/>
    <cellStyle name="Millares 2 3 2 2 3 6 3" xfId="18405" xr:uid="{4FD3B9B2-2B80-4DAF-BEC4-EA9ED8D3D277}"/>
    <cellStyle name="Millares 2 3 2 2 3 6 4" xfId="27414" xr:uid="{9B6BECD0-F7EC-455A-A9CB-286430C899AA}"/>
    <cellStyle name="Millares 2 3 2 2 3 7" xfId="11241" xr:uid="{BB7ED83B-3C1E-413A-A1B8-4FC65AD7F652}"/>
    <cellStyle name="Millares 2 3 2 2 3 7 2" xfId="20787" xr:uid="{0453D95C-C2F3-4504-AA5C-E6A18BC979A0}"/>
    <cellStyle name="Millares 2 3 2 2 3 7 3" xfId="29637" xr:uid="{9432E435-57FB-4A48-BFB0-1FAFE7696BCB}"/>
    <cellStyle name="Millares 2 3 2 2 3 8" xfId="16028" xr:uid="{03225A3D-BB4F-4E35-BC5C-3255A0665B1E}"/>
    <cellStyle name="Millares 2 3 2 2 3 9" xfId="25533" xr:uid="{6E8B6133-5285-402B-82D4-BDE5E51114F7}"/>
    <cellStyle name="Millares 2 3 2 2 4" xfId="6562" xr:uid="{5C06A5F0-6D78-4617-8D5D-32F89D1964E7}"/>
    <cellStyle name="Millares 2 3 2 2 4 2" xfId="6848" xr:uid="{871C740D-77A6-4D5C-9838-CF9FED978F62}"/>
    <cellStyle name="Millares 2 3 2 2 4 2 2" xfId="7436" xr:uid="{6F5902C8-FAFB-4ADF-82F3-EBB55C1D9E62}"/>
    <cellStyle name="Millares 2 3 2 2 4 2 2 2" xfId="8625" xr:uid="{F2A91051-8F5C-4D7D-9197-038C3A3E729A}"/>
    <cellStyle name="Millares 2 3 2 2 4 2 2 2 2" xfId="11012" xr:uid="{B6842122-8052-4897-A5AD-43137384D4D8}"/>
    <cellStyle name="Millares 2 3 2 2 4 2 2 2 2 2" xfId="15800" xr:uid="{B951B955-41C3-4DCD-B32D-42C49656365E}"/>
    <cellStyle name="Millares 2 3 2 2 4 2 2 2 2 2 2" xfId="25327" xr:uid="{420A3C50-72DC-4F44-B6D2-59C4A12402D2}"/>
    <cellStyle name="Millares 2 3 2 2 4 2 2 2 2 2 3" xfId="34055" xr:uid="{C0B8A19D-8963-43EA-8213-976B38167CDE}"/>
    <cellStyle name="Millares 2 3 2 2 4 2 2 2 2 3" xfId="20561" xr:uid="{2D2BE2CA-37F4-48F7-937C-4173F99A6473}"/>
    <cellStyle name="Millares 2 3 2 2 4 2 2 2 2 4" xfId="29419" xr:uid="{1C414D38-6A25-4DD9-AE47-BBD9B4B4C730}"/>
    <cellStyle name="Millares 2 3 2 2 4 2 2 2 3" xfId="13403" xr:uid="{72B19EDA-6765-4DBC-AB97-2563FC1AAB9E}"/>
    <cellStyle name="Millares 2 3 2 2 4 2 2 2 3 2" xfId="22944" xr:uid="{AEA0EEDC-8D39-4B89-890D-D9379BE6817D}"/>
    <cellStyle name="Millares 2 3 2 2 4 2 2 2 3 3" xfId="31695" xr:uid="{1C4A3B32-890E-4551-8252-3702424E04D2}"/>
    <cellStyle name="Millares 2 3 2 2 4 2 2 2 4" xfId="18180" xr:uid="{526FEF91-E556-4F67-B813-D4456F5BAA6F}"/>
    <cellStyle name="Millares 2 3 2 2 4 2 2 2 5" xfId="27194" xr:uid="{296B3679-482D-480E-8708-AE7A79CFB9AF}"/>
    <cellStyle name="Millares 2 3 2 2 4 2 2 3" xfId="9818" xr:uid="{3BCE5EFA-4D9A-4BF4-985F-385AD9BB9EAF}"/>
    <cellStyle name="Millares 2 3 2 2 4 2 2 3 2" xfId="14602" xr:uid="{6176523A-2D5D-42EC-BDB4-01D6ACB7FB35}"/>
    <cellStyle name="Millares 2 3 2 2 4 2 2 3 2 2" xfId="24136" xr:uid="{C13493DE-D029-4143-995B-D9C93E6A17CF}"/>
    <cellStyle name="Millares 2 3 2 2 4 2 2 3 2 3" xfId="32866" xr:uid="{6C8EF6BE-7964-4269-B093-BAC32B1DDF90}"/>
    <cellStyle name="Millares 2 3 2 2 4 2 2 3 3" xfId="19371" xr:uid="{25259AAD-1A3B-46B5-9F53-02E40AFC25BC}"/>
    <cellStyle name="Millares 2 3 2 2 4 2 2 3 4" xfId="28259" xr:uid="{848A4BE3-3F9D-4E81-90E7-D39B9BEE8639}"/>
    <cellStyle name="Millares 2 3 2 2 4 2 2 4" xfId="12209" xr:uid="{9D5531A8-E1BC-4831-A457-BC0D5885057B}"/>
    <cellStyle name="Millares 2 3 2 2 4 2 2 4 2" xfId="21753" xr:uid="{C1255C4C-6CCC-4060-AE96-511B17599154}"/>
    <cellStyle name="Millares 2 3 2 2 4 2 2 4 3" xfId="30536" xr:uid="{ADB68ADB-BB32-487B-928B-31CEE255DE30}"/>
    <cellStyle name="Millares 2 3 2 2 4 2 2 5" xfId="16993" xr:uid="{819C6E59-F2CC-4F43-8DEE-24513D79E2D5}"/>
    <cellStyle name="Millares 2 3 2 2 4 2 2 6" xfId="26201" xr:uid="{4F86B872-4F9A-43B0-9C87-46B5576E1674}"/>
    <cellStyle name="Millares 2 3 2 2 4 2 3" xfId="8033" xr:uid="{0F0AC901-FC89-4EA4-BD67-9C0669BFD4B1}"/>
    <cellStyle name="Millares 2 3 2 2 4 2 3 2" xfId="10419" xr:uid="{3307DE68-987D-4CFE-B54D-898834431A7D}"/>
    <cellStyle name="Millares 2 3 2 2 4 2 3 2 2" xfId="15205" xr:uid="{928864ED-5C73-4559-915C-686A3467DE3F}"/>
    <cellStyle name="Millares 2 3 2 2 4 2 3 2 2 2" xfId="24732" xr:uid="{0D52BBD7-1DED-4340-B2EE-4681DE4862A6}"/>
    <cellStyle name="Millares 2 3 2 2 4 2 3 2 2 3" xfId="33460" xr:uid="{FFF2DAF5-2756-4A34-987C-7F602F2D8601}"/>
    <cellStyle name="Millares 2 3 2 2 4 2 3 2 3" xfId="19966" xr:uid="{D0804EA6-519A-48A5-BCF7-7E6A4837582F}"/>
    <cellStyle name="Millares 2 3 2 2 4 2 3 2 4" xfId="28830" xr:uid="{59813FDA-2CDF-4298-A771-65259BCC976A}"/>
    <cellStyle name="Millares 2 3 2 2 4 2 3 3" xfId="12810" xr:uid="{380D1D62-6D9E-44FE-95CF-451980E97B0F}"/>
    <cellStyle name="Millares 2 3 2 2 4 2 3 3 2" xfId="22349" xr:uid="{E615E544-462C-4A00-8906-97E7F801934D}"/>
    <cellStyle name="Millares 2 3 2 2 4 2 3 3 3" xfId="31106" xr:uid="{666F6222-22D1-469C-97A6-24FDC5734268}"/>
    <cellStyle name="Millares 2 3 2 2 4 2 3 4" xfId="17587" xr:uid="{19CC0B5F-AB7E-42B6-A378-1F7018914C11}"/>
    <cellStyle name="Millares 2 3 2 2 4 2 3 5" xfId="26658" xr:uid="{985BD253-8DD0-4901-82A0-7E3E248878D5}"/>
    <cellStyle name="Millares 2 3 2 2 4 2 4" xfId="9226" xr:uid="{A4813A4B-3334-4869-B160-275C13131702}"/>
    <cellStyle name="Millares 2 3 2 2 4 2 4 2" xfId="14007" xr:uid="{580F3D97-8970-4CCE-B1FC-4EB3F6677863}"/>
    <cellStyle name="Millares 2 3 2 2 4 2 4 2 2" xfId="23541" xr:uid="{E0A572BB-EC47-4540-9839-10563227A3F3}"/>
    <cellStyle name="Millares 2 3 2 2 4 2 4 2 3" xfId="32271" xr:uid="{DF26FEEF-7885-481E-8C83-EDBE80F9FA6D}"/>
    <cellStyle name="Millares 2 3 2 2 4 2 4 3" xfId="18776" xr:uid="{A5E7C5EE-DBFB-47CF-8CBD-C82D9280EC6E}"/>
    <cellStyle name="Millares 2 3 2 2 4 2 4 4" xfId="27723" xr:uid="{BFF7D300-8AF4-4C89-B928-65BCC8F5F019}"/>
    <cellStyle name="Millares 2 3 2 2 4 2 5" xfId="11617" xr:uid="{2FFA144D-7385-4DAA-8CC4-C802720F7E3F}"/>
    <cellStyle name="Millares 2 3 2 2 4 2 5 2" xfId="21158" xr:uid="{62CE93FC-7FDE-4F2B-AABD-32349BF0D921}"/>
    <cellStyle name="Millares 2 3 2 2 4 2 5 3" xfId="29988" xr:uid="{3EE923C4-50A8-4983-9F32-24442510769F}"/>
    <cellStyle name="Millares 2 3 2 2 4 2 6" xfId="16400" xr:uid="{B780BA1F-348E-437F-AD24-0F11C2EB6FC2}"/>
    <cellStyle name="Millares 2 3 2 2 4 2 7" xfId="25775" xr:uid="{1CB3860E-2B50-4FFA-9A10-B955319C23B7}"/>
    <cellStyle name="Millares 2 3 2 2 4 3" xfId="7140" xr:uid="{5323EE44-991A-4FC7-87EB-0873E45CF71F}"/>
    <cellStyle name="Millares 2 3 2 2 4 3 2" xfId="8329" xr:uid="{B3D72635-F6EC-4FDA-A705-A9A423FCD927}"/>
    <cellStyle name="Millares 2 3 2 2 4 3 2 2" xfId="10716" xr:uid="{B14760D4-864C-4F70-9307-3D00FAB0102B}"/>
    <cellStyle name="Millares 2 3 2 2 4 3 2 2 2" xfId="15503" xr:uid="{D44C723A-1835-46D5-8B34-8A5C65223749}"/>
    <cellStyle name="Millares 2 3 2 2 4 3 2 2 2 2" xfId="25030" xr:uid="{514E45FE-C04D-4B54-B06A-4B62F837F5A7}"/>
    <cellStyle name="Millares 2 3 2 2 4 3 2 2 2 3" xfId="33758" xr:uid="{184A829D-F701-46F8-ABAC-3F8851FF5B61}"/>
    <cellStyle name="Millares 2 3 2 2 4 3 2 2 3" xfId="20264" xr:uid="{8B59DA77-17E1-4908-9B84-587563DC8880}"/>
    <cellStyle name="Millares 2 3 2 2 4 3 2 2 4" xfId="29122" xr:uid="{07DF0C9A-EADE-4335-AB0C-57F5636ABBFC}"/>
    <cellStyle name="Millares 2 3 2 2 4 3 2 3" xfId="13107" xr:uid="{8D4E3176-F6F0-475C-A140-8C5742AF3754}"/>
    <cellStyle name="Millares 2 3 2 2 4 3 2 3 2" xfId="22647" xr:uid="{1C79B5D5-BE12-4931-A56D-CBAB15EC6A54}"/>
    <cellStyle name="Millares 2 3 2 2 4 3 2 3 3" xfId="31398" xr:uid="{0792076E-5CC6-4BDD-AA4E-5D6629ABD6DD}"/>
    <cellStyle name="Millares 2 3 2 2 4 3 2 4" xfId="17884" xr:uid="{55B9CC7E-3446-45B0-A917-F061DA110777}"/>
    <cellStyle name="Millares 2 3 2 2 4 3 2 5" xfId="26917" xr:uid="{3655DA13-9AD7-43E0-ABC8-AC96F313F103}"/>
    <cellStyle name="Millares 2 3 2 2 4 3 3" xfId="9522" xr:uid="{EE15CB26-5D9E-4EB8-A5DA-A08342EAD831}"/>
    <cellStyle name="Millares 2 3 2 2 4 3 3 2" xfId="14305" xr:uid="{328DBC37-2570-48FB-A0D3-CD7FB858CC13}"/>
    <cellStyle name="Millares 2 3 2 2 4 3 3 2 2" xfId="23839" xr:uid="{F61FCE72-EA65-4F68-B6B7-0BB352DA0D01}"/>
    <cellStyle name="Millares 2 3 2 2 4 3 3 2 3" xfId="32569" xr:uid="{E7D10A85-873E-4BA4-843C-2C6E1E943C9A}"/>
    <cellStyle name="Millares 2 3 2 2 4 3 3 3" xfId="19074" xr:uid="{7CBE2711-F4EA-452A-A63E-271BC2C016B2}"/>
    <cellStyle name="Millares 2 3 2 2 4 3 3 4" xfId="27982" xr:uid="{8313B296-3BF9-4654-8DEB-0726F1CD0AD6}"/>
    <cellStyle name="Millares 2 3 2 2 4 3 4" xfId="11913" xr:uid="{426FFAC2-1D6D-4634-8626-ACE43C297495}"/>
    <cellStyle name="Millares 2 3 2 2 4 3 4 2" xfId="21456" xr:uid="{FFEC8F3E-378F-42E9-8A5A-BFC5E9A7E448}"/>
    <cellStyle name="Millares 2 3 2 2 4 3 4 3" xfId="30259" xr:uid="{8C18CF4E-9D30-4472-8400-A664639B4B08}"/>
    <cellStyle name="Millares 2 3 2 2 4 3 5" xfId="16697" xr:uid="{5FC5F0D0-8AF6-4E9E-A970-23A69187C305}"/>
    <cellStyle name="Millares 2 3 2 2 4 3 6" xfId="25978" xr:uid="{61E0D828-E8F5-4AEF-BC3D-4EA9130A2F0C}"/>
    <cellStyle name="Millares 2 3 2 2 4 4" xfId="7734" xr:uid="{AC7C7BB9-1CB6-49BF-A3BD-018D93944736}"/>
    <cellStyle name="Millares 2 3 2 2 4 4 2" xfId="10120" xr:uid="{8696E743-88F6-4EBA-804A-0E205FF05F20}"/>
    <cellStyle name="Millares 2 3 2 2 4 4 2 2" xfId="14905" xr:uid="{DECB7200-762E-425A-85B9-A72EE3947417}"/>
    <cellStyle name="Millares 2 3 2 2 4 4 2 2 2" xfId="24435" xr:uid="{B0CBA17B-9C14-4691-88BD-312153154B9D}"/>
    <cellStyle name="Millares 2 3 2 2 4 4 2 2 3" xfId="33163" xr:uid="{4AC0C73F-E6D2-4A4E-B71A-C727B043D1DA}"/>
    <cellStyle name="Millares 2 3 2 2 4 4 2 3" xfId="19669" xr:uid="{3AFACA63-2A88-4FE1-B9C4-42A7F542CBD9}"/>
    <cellStyle name="Millares 2 3 2 2 4 4 2 4" xfId="28533" xr:uid="{5D15F482-4711-4FD0-9E51-8DFF257ADF78}"/>
    <cellStyle name="Millares 2 3 2 2 4 4 3" xfId="12511" xr:uid="{7B664FCA-5DC8-4BE6-BBDD-450BC77C560F}"/>
    <cellStyle name="Millares 2 3 2 2 4 4 3 2" xfId="22052" xr:uid="{58DD7078-CFF8-4DFA-811F-2766887A85F5}"/>
    <cellStyle name="Millares 2 3 2 2 4 4 3 3" xfId="30809" xr:uid="{17DF67CA-FAC0-4095-99F6-033A88A7AF46}"/>
    <cellStyle name="Millares 2 3 2 2 4 4 4" xfId="17291" xr:uid="{B03641AF-0E5D-467D-8558-2E83B60E0B16}"/>
    <cellStyle name="Millares 2 3 2 2 4 4 5" xfId="26435" xr:uid="{5169D671-A8AD-4392-A8E9-7FDC34174D29}"/>
    <cellStyle name="Millares 2 3 2 2 4 5" xfId="8926" xr:uid="{5B35238D-7B64-47AB-8B5D-68272B326AAB}"/>
    <cellStyle name="Millares 2 3 2 2 4 5 2" xfId="13707" xr:uid="{6D8DCD3D-39EC-4388-8862-D03EA1B9CD79}"/>
    <cellStyle name="Millares 2 3 2 2 4 5 2 2" xfId="23244" xr:uid="{ACAAA59F-CE2F-480F-B70D-C07908BBA951}"/>
    <cellStyle name="Millares 2 3 2 2 4 5 2 3" xfId="31975" xr:uid="{55B034DE-237C-4AB9-8BF3-0DF6403FE89F}"/>
    <cellStyle name="Millares 2 3 2 2 4 5 3" xfId="18479" xr:uid="{DFD05A58-6231-4365-8AFF-A7BA2BE718F6}"/>
    <cellStyle name="Millares 2 3 2 2 4 5 4" xfId="27478" xr:uid="{B38DEE14-0396-4F1F-8718-E1DCFD2F534A}"/>
    <cellStyle name="Millares 2 3 2 2 4 6" xfId="11318" xr:uid="{44EE482F-0746-48A5-977D-842EBAC2AF19}"/>
    <cellStyle name="Millares 2 3 2 2 4 6 2" xfId="20862" xr:uid="{193F75D3-F5AC-4902-BC0C-D8B56C1768CD}"/>
    <cellStyle name="Millares 2 3 2 2 4 6 3" xfId="29712" xr:uid="{B38A7571-2501-47ED-B577-1725C3C5D3E7}"/>
    <cellStyle name="Millares 2 3 2 2 4 7" xfId="16103" xr:uid="{AC3400E2-BF9A-4224-82B3-6E6A92F769DB}"/>
    <cellStyle name="Millares 2 3 2 2 4 8" xfId="25584" xr:uid="{1246E01F-B89B-4761-BC24-66E7BFC932C7}"/>
    <cellStyle name="Millares 2 3 2 2 5" xfId="6706" xr:uid="{F49393D3-5020-46B3-BE2E-5EFDA06A1402}"/>
    <cellStyle name="Millares 2 3 2 2 5 2" xfId="7288" xr:uid="{A0947AE1-602A-4341-9EC1-F27E9501463C}"/>
    <cellStyle name="Millares 2 3 2 2 5 2 2" xfId="8477" xr:uid="{7C96DF4C-EF29-410A-A2C9-BC63553667AB}"/>
    <cellStyle name="Millares 2 3 2 2 5 2 2 2" xfId="10864" xr:uid="{D0283327-069F-4702-AFF6-BA1C048F7CDF}"/>
    <cellStyle name="Millares 2 3 2 2 5 2 2 2 2" xfId="15652" xr:uid="{4D819461-90A8-4E34-871B-F0D032184D7D}"/>
    <cellStyle name="Millares 2 3 2 2 5 2 2 2 2 2" xfId="25179" xr:uid="{C42E76AD-3519-47E1-9A00-4AC8600EC9FA}"/>
    <cellStyle name="Millares 2 3 2 2 5 2 2 2 2 3" xfId="33907" xr:uid="{64E0D1B2-DC93-4B7E-9544-730C3B5B51EB}"/>
    <cellStyle name="Millares 2 3 2 2 5 2 2 2 3" xfId="20413" xr:uid="{27C4706D-EF6D-44BB-AB83-8E300E796D3C}"/>
    <cellStyle name="Millares 2 3 2 2 5 2 2 2 4" xfId="29271" xr:uid="{660F2D17-7E59-4871-A277-B3ABC7694C45}"/>
    <cellStyle name="Millares 2 3 2 2 5 2 2 3" xfId="13255" xr:uid="{4913F504-6886-49DE-ADA0-7FC04790AF30}"/>
    <cellStyle name="Millares 2 3 2 2 5 2 2 3 2" xfId="22796" xr:uid="{D00620EF-6747-49A8-B4B6-A014306BB897}"/>
    <cellStyle name="Millares 2 3 2 2 5 2 2 3 3" xfId="31547" xr:uid="{D8538543-EB3F-49AC-8489-CB790BFA7420}"/>
    <cellStyle name="Millares 2 3 2 2 5 2 2 4" xfId="18032" xr:uid="{ED366126-314A-4F1F-BF6B-1DEC541671EF}"/>
    <cellStyle name="Millares 2 3 2 2 5 2 2 5" xfId="27057" xr:uid="{5404D4B0-DF81-4D99-B023-748F1D41E860}"/>
    <cellStyle name="Millares 2 3 2 2 5 2 3" xfId="9670" xr:uid="{6923BF19-A753-4F81-8085-ECFE7849D2E4}"/>
    <cellStyle name="Millares 2 3 2 2 5 2 3 2" xfId="14454" xr:uid="{A6C53F9A-FAED-4A07-BA06-0138C6FB4BDC}"/>
    <cellStyle name="Millares 2 3 2 2 5 2 3 2 2" xfId="23988" xr:uid="{6F5D79F4-A288-4225-AC5E-009CAEB5F996}"/>
    <cellStyle name="Millares 2 3 2 2 5 2 3 2 3" xfId="32718" xr:uid="{21097221-5430-4FE5-A7C4-E8ADA0B2A4F4}"/>
    <cellStyle name="Millares 2 3 2 2 5 2 3 3" xfId="19223" xr:uid="{FFB2F55E-C73F-4113-B4AC-000776AB6541}"/>
    <cellStyle name="Millares 2 3 2 2 5 2 3 4" xfId="28122" xr:uid="{BD484671-1CDA-4EAD-81F1-79314E1C27DA}"/>
    <cellStyle name="Millares 2 3 2 2 5 2 4" xfId="12061" xr:uid="{51DC5F1A-AA00-4E69-967D-EA5EE918097B}"/>
    <cellStyle name="Millares 2 3 2 2 5 2 4 2" xfId="21605" xr:uid="{7BF2D972-AA2F-4999-AD94-30ECC065224F}"/>
    <cellStyle name="Millares 2 3 2 2 5 2 4 3" xfId="30399" xr:uid="{4634B57B-42AC-45DE-8EE1-67599A381973}"/>
    <cellStyle name="Millares 2 3 2 2 5 2 5" xfId="16845" xr:uid="{1C674F72-6A60-4B63-880D-000B353C362E}"/>
    <cellStyle name="Millares 2 3 2 2 5 2 6" xfId="26081" xr:uid="{E86322A3-E972-47CB-8AD9-D4823526D3A5}"/>
    <cellStyle name="Millares 2 3 2 2 5 3" xfId="7885" xr:uid="{1155E0B2-932A-4995-A5A0-F3B9D445A684}"/>
    <cellStyle name="Millares 2 3 2 2 5 3 2" xfId="10271" xr:uid="{89BFB017-6D03-4172-BB16-CF703671ED27}"/>
    <cellStyle name="Millares 2 3 2 2 5 3 2 2" xfId="15057" xr:uid="{2639FB11-44F2-4A5B-A65E-CA5DF8120BEE}"/>
    <cellStyle name="Millares 2 3 2 2 5 3 2 2 2" xfId="24584" xr:uid="{2E3A9FC4-845F-44F2-8389-17E21BC23AF0}"/>
    <cellStyle name="Millares 2 3 2 2 5 3 2 2 3" xfId="33312" xr:uid="{906ED3D6-E0E5-4672-A206-FE07D56739D6}"/>
    <cellStyle name="Millares 2 3 2 2 5 3 2 3" xfId="19818" xr:uid="{2BD17FCF-ADB2-415E-88FF-0B42A80594ED}"/>
    <cellStyle name="Millares 2 3 2 2 5 3 2 4" xfId="28682" xr:uid="{492BCC07-6059-46A7-81EE-9C61DAC3158E}"/>
    <cellStyle name="Millares 2 3 2 2 5 3 3" xfId="12662" xr:uid="{66274FC9-E811-433F-90FB-8BC2D2692A3D}"/>
    <cellStyle name="Millares 2 3 2 2 5 3 3 2" xfId="22201" xr:uid="{024628E5-C2F4-466B-B703-B5CE93691C8B}"/>
    <cellStyle name="Millares 2 3 2 2 5 3 3 3" xfId="30958" xr:uid="{4D0A804D-D096-4AE4-BE68-2F06A1D49EB4}"/>
    <cellStyle name="Millares 2 3 2 2 5 3 4" xfId="17439" xr:uid="{686BA86B-5322-46C7-81FD-439BC121DBDD}"/>
    <cellStyle name="Millares 2 3 2 2 5 3 5" xfId="26538" xr:uid="{9CC1E1BF-23A8-4E99-A59E-B10327CEA00E}"/>
    <cellStyle name="Millares 2 3 2 2 5 4" xfId="9078" xr:uid="{204D762D-5B36-455A-942F-1571E9AC7721}"/>
    <cellStyle name="Millares 2 3 2 2 5 4 2" xfId="13859" xr:uid="{903F4023-567F-438B-8FB1-8FF0D2CE83DA}"/>
    <cellStyle name="Millares 2 3 2 2 5 4 2 2" xfId="23393" xr:uid="{663D2F74-0BA1-4638-9CBA-4AAF04CB33FC}"/>
    <cellStyle name="Millares 2 3 2 2 5 4 2 3" xfId="32123" xr:uid="{04B6D414-3A69-4B83-94D8-3CF299B3EF9A}"/>
    <cellStyle name="Millares 2 3 2 2 5 4 3" xfId="18628" xr:uid="{5A0C4047-E60B-4974-A0C6-AE2251EE5715}"/>
    <cellStyle name="Millares 2 3 2 2 5 4 4" xfId="27603" xr:uid="{BD747EDD-7B75-43B4-9A98-DF071957BCB1}"/>
    <cellStyle name="Millares 2 3 2 2 5 5" xfId="11469" xr:uid="{33B91815-AEB2-415B-9B42-B50ECD376D27}"/>
    <cellStyle name="Millares 2 3 2 2 5 5 2" xfId="21010" xr:uid="{01D676B3-91E7-4089-97D5-7C78C4791D64}"/>
    <cellStyle name="Millares 2 3 2 2 5 5 3" xfId="29851" xr:uid="{662DA78B-CA18-46EA-9E14-58E1483AA535}"/>
    <cellStyle name="Millares 2 3 2 2 5 6" xfId="16252" xr:uid="{6D484DF8-9A5A-41CB-B8B6-EF13B11E8619}"/>
    <cellStyle name="Millares 2 3 2 2 5 7" xfId="25679" xr:uid="{2F423009-E85C-43E6-A2C1-AAD3E74AD451}"/>
    <cellStyle name="Millares 2 3 2 2 6" xfId="6995" xr:uid="{39946CC4-B3D5-4AC9-86BB-D384C2CC3EC2}"/>
    <cellStyle name="Millares 2 3 2 2 6 2" xfId="8182" xr:uid="{C5D75799-25C4-4B4E-8341-955AFE16123F}"/>
    <cellStyle name="Millares 2 3 2 2 6 2 2" xfId="10569" xr:uid="{BA70850D-1D1F-4256-A1AE-5F156A35E0B6}"/>
    <cellStyle name="Millares 2 3 2 2 6 2 2 2" xfId="15355" xr:uid="{7CD788F8-D661-46D5-8BC5-F8E0D8AD0783}"/>
    <cellStyle name="Millares 2 3 2 2 6 2 2 2 2" xfId="24882" xr:uid="{AD9E1851-5A64-431A-94C3-2F147330BCAB}"/>
    <cellStyle name="Millares 2 3 2 2 6 2 2 2 3" xfId="33610" xr:uid="{D243E48C-DDC1-4539-99E9-423A82B4B463}"/>
    <cellStyle name="Millares 2 3 2 2 6 2 2 3" xfId="20116" xr:uid="{FAE4EECA-84CF-4CBE-AC81-4DEC88480EA8}"/>
    <cellStyle name="Millares 2 3 2 2 6 2 2 4" xfId="28978" xr:uid="{7D9B1038-E57C-4019-991C-98F7075DBA37}"/>
    <cellStyle name="Millares 2 3 2 2 6 2 3" xfId="12960" xr:uid="{ED991464-8705-4810-B8CA-3D8BFA7CBBBC}"/>
    <cellStyle name="Millares 2 3 2 2 6 2 3 2" xfId="22499" xr:uid="{2D28BD31-D4B8-4074-9FE3-7EEAC922BD8B}"/>
    <cellStyle name="Millares 2 3 2 2 6 2 3 3" xfId="31254" xr:uid="{C2B553B4-FFE2-4F1F-93BF-FF5FC8E2A15B}"/>
    <cellStyle name="Millares 2 3 2 2 6 2 4" xfId="17737" xr:uid="{1E5C6B02-08E1-4DAA-9C4F-316FDB43CF6F}"/>
    <cellStyle name="Millares 2 3 2 2 6 2 5" xfId="26786" xr:uid="{AE83EB84-96D8-49E0-BD9A-1EE6E0C615A4}"/>
    <cellStyle name="Millares 2 3 2 2 6 3" xfId="9375" xr:uid="{2C9BC31E-AB5E-4239-A1F9-21897D3507A8}"/>
    <cellStyle name="Millares 2 3 2 2 6 3 2" xfId="14157" xr:uid="{9CADFDA3-843B-4917-AE0D-B2C38F8F47CB}"/>
    <cellStyle name="Millares 2 3 2 2 6 3 2 2" xfId="23691" xr:uid="{C06D3602-5DFF-4F62-A9F5-A1756596C203}"/>
    <cellStyle name="Millares 2 3 2 2 6 3 2 3" xfId="32421" xr:uid="{ED81091E-4C3F-45CD-AEFE-1BE9C382C852}"/>
    <cellStyle name="Millares 2 3 2 2 6 3 3" xfId="18926" xr:uid="{5E7D9101-3BF7-4EC9-86F6-3E3D89FEDC05}"/>
    <cellStyle name="Millares 2 3 2 2 6 3 4" xfId="27851" xr:uid="{E1BF2C64-3B6E-4399-B743-7FE248A12BB4}"/>
    <cellStyle name="Millares 2 3 2 2 6 4" xfId="11766" xr:uid="{946A4061-6188-4747-9199-A8B431267DAF}"/>
    <cellStyle name="Millares 2 3 2 2 6 4 2" xfId="21308" xr:uid="{959C86FD-7CD3-449A-86F1-0E71F3C9B396}"/>
    <cellStyle name="Millares 2 3 2 2 6 4 3" xfId="30128" xr:uid="{6DFA6F95-54F8-4451-8FD9-3341AAAE511B}"/>
    <cellStyle name="Millares 2 3 2 2 6 5" xfId="16550" xr:uid="{1B635DB6-F9E0-4C67-8785-0F02019D435A}"/>
    <cellStyle name="Millares 2 3 2 2 6 6" xfId="25881" xr:uid="{4691CB1D-DE2E-4730-BFFE-C6F76C108806}"/>
    <cellStyle name="Millares 2 3 2 2 7" xfId="7585" xr:uid="{74A5B140-A9EA-4018-ACDA-1D5622F7EEF0}"/>
    <cellStyle name="Millares 2 3 2 2 7 2" xfId="9969" xr:uid="{24A9D7D0-D6AE-42B8-87C8-CF6ED0965A2D}"/>
    <cellStyle name="Millares 2 3 2 2 7 2 2" xfId="14754" xr:uid="{3F1CF0A1-D6B5-4DBE-82E6-E1DC8CB7F4CD}"/>
    <cellStyle name="Millares 2 3 2 2 7 2 2 2" xfId="24287" xr:uid="{2D93469B-65F4-4184-B89A-DBCAB4EE3065}"/>
    <cellStyle name="Millares 2 3 2 2 7 2 2 3" xfId="33015" xr:uid="{494499CB-E748-4103-9102-15FE71F40A23}"/>
    <cellStyle name="Millares 2 3 2 2 7 2 3" xfId="19522" xr:uid="{BAF52656-FD6C-4CF3-B483-E069B9061AE0}"/>
    <cellStyle name="Millares 2 3 2 2 7 2 4" xfId="28402" xr:uid="{20459ED6-CB96-48F1-8A58-51A8A197812D}"/>
    <cellStyle name="Millares 2 3 2 2 7 3" xfId="12360" xr:uid="{81EE58A2-1638-499D-B53A-F24CDD50AE6F}"/>
    <cellStyle name="Millares 2 3 2 2 7 3 2" xfId="21904" xr:uid="{80A9FB91-4D1D-4ADA-AE7F-AD6290AC6035}"/>
    <cellStyle name="Millares 2 3 2 2 7 3 3" xfId="30677" xr:uid="{148B29F6-18BB-4E4B-B226-260246217B97}"/>
    <cellStyle name="Millares 2 3 2 2 7 4" xfId="17144" xr:uid="{719BF572-F3CA-4B65-9E87-308C72492644}"/>
    <cellStyle name="Millares 2 3 2 2 7 5" xfId="26332" xr:uid="{C3736BDF-1FA4-4A0E-B0BC-F051AAA776AD}"/>
    <cellStyle name="Millares 2 3 2 2 8" xfId="8775" xr:uid="{BC903A71-374A-4921-B944-6BE60F3ECADA}"/>
    <cellStyle name="Millares 2 3 2 2 8 2" xfId="13556" xr:uid="{2139E130-3131-4F31-9532-055CA47E7668}"/>
    <cellStyle name="Millares 2 3 2 2 8 2 2" xfId="23096" xr:uid="{11B6A4B3-48EB-41E6-BFC3-AB1E2C693758}"/>
    <cellStyle name="Millares 2 3 2 2 8 2 3" xfId="31839" xr:uid="{C31AB8FE-AE67-4AED-BC3B-942B7ABC745A}"/>
    <cellStyle name="Millares 2 3 2 2 8 3" xfId="18332" xr:uid="{0746E947-0C3D-4E9A-AC52-9AC9D16188CF}"/>
    <cellStyle name="Millares 2 3 2 2 8 4" xfId="27346" xr:uid="{0FD655DC-F166-4D29-8196-EABA9943FBDC}"/>
    <cellStyle name="Millares 2 3 2 2 9" xfId="11166" xr:uid="{6F7AB529-5AEF-4769-9803-A0A05EEACD09}"/>
    <cellStyle name="Millares 2 3 2 2 9 2" xfId="20714" xr:uid="{AFAD3503-DE40-4478-93A7-ABB0D66C570C}"/>
    <cellStyle name="Millares 2 3 2 2 9 3" xfId="29571" xr:uid="{E5A8530E-8F1F-4AFA-98E5-614FC2D3CEA4}"/>
    <cellStyle name="Millares 2 3 2 3" xfId="4181" xr:uid="{00000000-0005-0000-0000-0000F1000000}"/>
    <cellStyle name="Millares 2 3 2 3 10" xfId="6451" xr:uid="{6587FF54-6DD4-4440-AE89-EDC01AADA8A3}"/>
    <cellStyle name="Millares 2 3 2 3 2" xfId="6513" xr:uid="{A1C9E04B-7F6A-41F4-825A-C8174DE5C036}"/>
    <cellStyle name="Millares 2 3 2 3 2 2" xfId="6650" xr:uid="{87B457D0-E779-49E7-B872-D09F9B0E0EFE}"/>
    <cellStyle name="Millares 2 3 2 3 2 2 2" xfId="6939" xr:uid="{D26E7701-450D-4D3D-93F9-9D58B228ED21}"/>
    <cellStyle name="Millares 2 3 2 3 2 2 2 2" xfId="7527" xr:uid="{A2A0825F-0CCF-449E-9C0E-0D30F3B248FC}"/>
    <cellStyle name="Millares 2 3 2 3 2 2 2 2 2" xfId="8716" xr:uid="{0D423B71-32DD-4B9F-94B4-23BA05EF6196}"/>
    <cellStyle name="Millares 2 3 2 3 2 2 2 2 2 2" xfId="11103" xr:uid="{C4E4EE26-F172-4E57-87AD-8C69AFA5454E}"/>
    <cellStyle name="Millares 2 3 2 3 2 2 2 2 2 2 2" xfId="15891" xr:uid="{53271ED2-BBC1-4748-9DCA-9478EE3504C6}"/>
    <cellStyle name="Millares 2 3 2 3 2 2 2 2 2 2 2 2" xfId="25418" xr:uid="{1E1BA7B4-7330-4D51-BEC5-BB72D8111E8C}"/>
    <cellStyle name="Millares 2 3 2 3 2 2 2 2 2 2 2 3" xfId="34146" xr:uid="{661FED7A-F51D-446A-9B64-EE5CD98A513A}"/>
    <cellStyle name="Millares 2 3 2 3 2 2 2 2 2 2 3" xfId="20652" xr:uid="{4902DEBE-E4E3-4805-8478-264279FB6E0A}"/>
    <cellStyle name="Millares 2 3 2 3 2 2 2 2 2 2 4" xfId="29510" xr:uid="{BE0F568B-1550-467A-800B-7840F4EDD851}"/>
    <cellStyle name="Millares 2 3 2 3 2 2 2 2 2 3" xfId="13494" xr:uid="{AF94C5B6-D3A1-409A-BDC3-E2E9EDF8B3C0}"/>
    <cellStyle name="Millares 2 3 2 3 2 2 2 2 2 3 2" xfId="23035" xr:uid="{223459B4-7EB4-40C3-9D80-A76512F24777}"/>
    <cellStyle name="Millares 2 3 2 3 2 2 2 2 2 3 3" xfId="31786" xr:uid="{23DB497B-7E56-44C7-8584-D941A9E5C37F}"/>
    <cellStyle name="Millares 2 3 2 3 2 2 2 2 2 4" xfId="18271" xr:uid="{6CE772FF-F34C-47DA-89A7-C8397E860ED2}"/>
    <cellStyle name="Millares 2 3 2 3 2 2 2 2 2 5" xfId="27285" xr:uid="{0E9462E3-5217-4744-902E-1724F2B7BB5A}"/>
    <cellStyle name="Millares 2 3 2 3 2 2 2 2 3" xfId="9909" xr:uid="{E58EBF60-377C-4B12-8D97-915156E4601D}"/>
    <cellStyle name="Millares 2 3 2 3 2 2 2 2 3 2" xfId="14693" xr:uid="{17F2A74A-FA4A-4B1A-B63E-B035C570D083}"/>
    <cellStyle name="Millares 2 3 2 3 2 2 2 2 3 2 2" xfId="24227" xr:uid="{B9388C3A-9E0D-46DC-9392-B5902BB5C0CD}"/>
    <cellStyle name="Millares 2 3 2 3 2 2 2 2 3 2 3" xfId="32957" xr:uid="{98428546-38D1-4127-9978-6B7C0AE2D932}"/>
    <cellStyle name="Millares 2 3 2 3 2 2 2 2 3 3" xfId="19462" xr:uid="{56784C58-54EE-4C6D-B21B-F1C67E506C88}"/>
    <cellStyle name="Millares 2 3 2 3 2 2 2 2 3 4" xfId="28350" xr:uid="{84EC3B3C-8166-43D3-9B40-0DB2A966A688}"/>
    <cellStyle name="Millares 2 3 2 3 2 2 2 2 4" xfId="12300" xr:uid="{CB760011-E009-491C-8F5F-317DDAFFE8FC}"/>
    <cellStyle name="Millares 2 3 2 3 2 2 2 2 4 2" xfId="21844" xr:uid="{2BCB582B-FEB4-4BFE-A011-C1BFEDEF8F75}"/>
    <cellStyle name="Millares 2 3 2 3 2 2 2 2 4 3" xfId="30627" xr:uid="{66AB2A16-B288-485E-96C8-06214D26B314}"/>
    <cellStyle name="Millares 2 3 2 3 2 2 2 2 5" xfId="17084" xr:uid="{CBA376ED-7CB8-4493-BB1E-AF5CFC57CC88}"/>
    <cellStyle name="Millares 2 3 2 3 2 2 2 2 6" xfId="26280" xr:uid="{FCE08B00-4148-48C6-8B46-3A5CF5E68B10}"/>
    <cellStyle name="Millares 2 3 2 3 2 2 2 3" xfId="8124" xr:uid="{E0349A36-DDFF-4127-9351-5129FD6C3E5E}"/>
    <cellStyle name="Millares 2 3 2 3 2 2 2 3 2" xfId="10510" xr:uid="{C3C7E6A9-4B63-4B42-82BD-C3E093F27498}"/>
    <cellStyle name="Millares 2 3 2 3 2 2 2 3 2 2" xfId="15296" xr:uid="{E6B27334-0848-4B31-BE59-4073EC261FFC}"/>
    <cellStyle name="Millares 2 3 2 3 2 2 2 3 2 2 2" xfId="24823" xr:uid="{7CF8382F-F89B-490F-AFC6-E193377E0AF2}"/>
    <cellStyle name="Millares 2 3 2 3 2 2 2 3 2 2 3" xfId="33551" xr:uid="{59B6F9DF-70BD-46DA-AFB6-D7A6937B91F4}"/>
    <cellStyle name="Millares 2 3 2 3 2 2 2 3 2 3" xfId="20057" xr:uid="{F5950C9B-7F4F-4D41-8FDC-B6B4C3B8422A}"/>
    <cellStyle name="Millares 2 3 2 3 2 2 2 3 2 4" xfId="28921" xr:uid="{7EA2FCDF-6854-4012-97F1-C47B72836A8F}"/>
    <cellStyle name="Millares 2 3 2 3 2 2 2 3 3" xfId="12901" xr:uid="{9E7CB06C-60FC-4A15-AD7F-178D936CC344}"/>
    <cellStyle name="Millares 2 3 2 3 2 2 2 3 3 2" xfId="22440" xr:uid="{3A4C55A4-97BF-4AF1-9D68-9B1F03529CCC}"/>
    <cellStyle name="Millares 2 3 2 3 2 2 2 3 3 3" xfId="31197" xr:uid="{62DBD501-F683-4E1C-B34A-A9ABBEB3F251}"/>
    <cellStyle name="Millares 2 3 2 3 2 2 2 3 4" xfId="17678" xr:uid="{9E3959AD-89B0-41B1-B2F2-0FED04C364B2}"/>
    <cellStyle name="Millares 2 3 2 3 2 2 2 3 5" xfId="26737" xr:uid="{776DBFBA-0BCF-43FE-B3B7-A0AA31B3CFD8}"/>
    <cellStyle name="Millares 2 3 2 3 2 2 2 4" xfId="9317" xr:uid="{11324A42-C104-4A1E-A437-C193975405CD}"/>
    <cellStyle name="Millares 2 3 2 3 2 2 2 4 2" xfId="14098" xr:uid="{DC116A7C-C363-4469-BECD-B9D17FD3A20F}"/>
    <cellStyle name="Millares 2 3 2 3 2 2 2 4 2 2" xfId="23632" xr:uid="{A2ED99D8-B8E0-425C-B3C2-D5C524BDBACD}"/>
    <cellStyle name="Millares 2 3 2 3 2 2 2 4 2 3" xfId="32362" xr:uid="{4342626F-D16F-4960-8976-DFC435DB307B}"/>
    <cellStyle name="Millares 2 3 2 3 2 2 2 4 3" xfId="18867" xr:uid="{574D9F3E-BFAF-435B-B271-91F99BD0AA94}"/>
    <cellStyle name="Millares 2 3 2 3 2 2 2 4 4" xfId="27802" xr:uid="{FF8CED7E-2BC6-4019-B800-319C30157D9B}"/>
    <cellStyle name="Millares 2 3 2 3 2 2 2 5" xfId="11708" xr:uid="{F72B2BF5-1951-4195-94FF-95F326FA441E}"/>
    <cellStyle name="Millares 2 3 2 3 2 2 2 5 2" xfId="21249" xr:uid="{C5B69420-9983-426B-A9AA-EF41DA32962D}"/>
    <cellStyle name="Millares 2 3 2 3 2 2 2 5 3" xfId="30079" xr:uid="{112D42CC-00D4-46D0-9AE1-4798F3422A7F}"/>
    <cellStyle name="Millares 2 3 2 3 2 2 2 6" xfId="16491" xr:uid="{084AC98F-CE82-4D54-9375-FE09DC0C8AEF}"/>
    <cellStyle name="Millares 2 3 2 3 2 2 2 7" xfId="25839" xr:uid="{70DE9EF0-F4E2-4E41-9EBC-8E7EB35566DB}"/>
    <cellStyle name="Millares 2 3 2 3 2 2 3" xfId="7231" xr:uid="{7557DE46-FD17-4C72-A227-72E0EF62F0C3}"/>
    <cellStyle name="Millares 2 3 2 3 2 2 3 2" xfId="8420" xr:uid="{704E8283-E8CC-4E41-B4DD-0FB618532FCC}"/>
    <cellStyle name="Millares 2 3 2 3 2 2 3 2 2" xfId="10807" xr:uid="{F68E4573-2FF6-4971-B19C-03F40878C652}"/>
    <cellStyle name="Millares 2 3 2 3 2 2 3 2 2 2" xfId="15594" xr:uid="{D46A179B-0963-46B9-89BE-AFAFB9447FBD}"/>
    <cellStyle name="Millares 2 3 2 3 2 2 3 2 2 2 2" xfId="25121" xr:uid="{6894EED2-C6A3-4DD5-A1E4-2EF4FCE96D95}"/>
    <cellStyle name="Millares 2 3 2 3 2 2 3 2 2 2 3" xfId="33849" xr:uid="{D550B157-42DB-44A4-9A96-FF46FF3BA82F}"/>
    <cellStyle name="Millares 2 3 2 3 2 2 3 2 2 3" xfId="20355" xr:uid="{673A4900-9557-4AE7-8D37-AD61C52DBB9F}"/>
    <cellStyle name="Millares 2 3 2 3 2 2 3 2 2 4" xfId="29213" xr:uid="{4BBABB47-1121-4AA4-9A89-A93543212FD3}"/>
    <cellStyle name="Millares 2 3 2 3 2 2 3 2 3" xfId="13198" xr:uid="{D0334E82-BA1E-4428-B51A-99055D8B5F5B}"/>
    <cellStyle name="Millares 2 3 2 3 2 2 3 2 3 2" xfId="22738" xr:uid="{3FCFD3B0-53A6-41E9-A703-2DF54390AD86}"/>
    <cellStyle name="Millares 2 3 2 3 2 2 3 2 3 3" xfId="31489" xr:uid="{E1607EDD-BCA8-4224-8F4E-A75AD72472E6}"/>
    <cellStyle name="Millares 2 3 2 3 2 2 3 2 4" xfId="17975" xr:uid="{B8E6DA63-9554-4852-90E8-98E053D5E940}"/>
    <cellStyle name="Millares 2 3 2 3 2 2 3 2 5" xfId="27008" xr:uid="{C15AC728-CF44-498E-B518-6D4FC4FAB73F}"/>
    <cellStyle name="Millares 2 3 2 3 2 2 3 3" xfId="9613" xr:uid="{A833CABD-133D-4815-A29A-78047AD011F2}"/>
    <cellStyle name="Millares 2 3 2 3 2 2 3 3 2" xfId="14396" xr:uid="{8EA8D0F5-D09C-4F11-BCAF-7DFA663B6579}"/>
    <cellStyle name="Millares 2 3 2 3 2 2 3 3 2 2" xfId="23930" xr:uid="{5A0112EC-AD9E-4570-9792-23CAD7841CDA}"/>
    <cellStyle name="Millares 2 3 2 3 2 2 3 3 2 3" xfId="32660" xr:uid="{42243763-8B3C-42AD-838A-07DB26C15608}"/>
    <cellStyle name="Millares 2 3 2 3 2 2 3 3 3" xfId="19165" xr:uid="{D2BD9095-8BB2-4AC2-9D41-9B32D486FFEC}"/>
    <cellStyle name="Millares 2 3 2 3 2 2 3 3 4" xfId="28073" xr:uid="{278BDD4D-0D58-45BD-809B-0D8D4991FAB0}"/>
    <cellStyle name="Millares 2 3 2 3 2 2 3 4" xfId="12004" xr:uid="{8C65F488-B301-42FD-8A48-88956D4BE1B1}"/>
    <cellStyle name="Millares 2 3 2 3 2 2 3 4 2" xfId="21547" xr:uid="{D9E730D6-C3F7-40B0-8904-0CCB26B13ECF}"/>
    <cellStyle name="Millares 2 3 2 3 2 2 3 4 3" xfId="30350" xr:uid="{0BDA707D-E7BB-4B6F-8D06-ADBEF3295F99}"/>
    <cellStyle name="Millares 2 3 2 3 2 2 3 5" xfId="16788" xr:uid="{24CFFEA1-662A-439A-87C1-86E74F9497A4}"/>
    <cellStyle name="Millares 2 3 2 3 2 2 3 6" xfId="26042" xr:uid="{55CD2D98-4D17-40EC-B272-A10760CE012E}"/>
    <cellStyle name="Millares 2 3 2 3 2 2 4" xfId="7827" xr:uid="{E71FFE35-8E3E-496D-9512-D36896FD5A01}"/>
    <cellStyle name="Millares 2 3 2 3 2 2 4 2" xfId="10213" xr:uid="{A25CA1FD-1246-43E3-AA8A-F770DFE2D380}"/>
    <cellStyle name="Millares 2 3 2 3 2 2 4 2 2" xfId="14998" xr:uid="{172C0C85-C8A0-4AB2-A311-684F75335C86}"/>
    <cellStyle name="Millares 2 3 2 3 2 2 4 2 2 2" xfId="24526" xr:uid="{4C55A446-963E-45FA-BFB9-1871EAC46012}"/>
    <cellStyle name="Millares 2 3 2 3 2 2 4 2 2 3" xfId="33254" xr:uid="{193B4287-B5FD-4A35-BAC5-F5C72D8C1A47}"/>
    <cellStyle name="Millares 2 3 2 3 2 2 4 2 3" xfId="19760" xr:uid="{25C5230F-65FA-4CC7-9A9A-78672856BF00}"/>
    <cellStyle name="Millares 2 3 2 3 2 2 4 2 4" xfId="28624" xr:uid="{AD685F25-64C0-4874-9B6F-CA9E33743275}"/>
    <cellStyle name="Millares 2 3 2 3 2 2 4 3" xfId="12604" xr:uid="{72530965-7462-4894-9D7D-EAEB23151376}"/>
    <cellStyle name="Millares 2 3 2 3 2 2 4 3 2" xfId="22143" xr:uid="{DEB7A444-C8A4-478B-84D1-253F3D31FC5B}"/>
    <cellStyle name="Millares 2 3 2 3 2 2 4 3 3" xfId="30900" xr:uid="{024F7CCC-935F-4DC6-A448-736ABD2185CA}"/>
    <cellStyle name="Millares 2 3 2 3 2 2 4 4" xfId="17382" xr:uid="{A3A91FD2-DC22-45DA-A7A6-466ACFCB4AE7}"/>
    <cellStyle name="Millares 2 3 2 3 2 2 4 5" xfId="26499" xr:uid="{435CD56C-F256-4391-A7FE-E033768F39C8}"/>
    <cellStyle name="Millares 2 3 2 3 2 2 5" xfId="9019" xr:uid="{265FC1F6-7C96-4793-9A6B-E03C8658C04F}"/>
    <cellStyle name="Millares 2 3 2 3 2 2 5 2" xfId="13800" xr:uid="{C661D589-641F-4534-94AA-EF728F3103BA}"/>
    <cellStyle name="Millares 2 3 2 3 2 2 5 2 2" xfId="23335" xr:uid="{B1E12D3A-AFF7-4B13-B57A-64D493CC85E2}"/>
    <cellStyle name="Millares 2 3 2 3 2 2 5 2 3" xfId="32066" xr:uid="{F65D2D8F-B0E5-48D2-8586-FAE3ADB72EAF}"/>
    <cellStyle name="Millares 2 3 2 3 2 2 5 3" xfId="18570" xr:uid="{5CCB8278-0EE1-49F4-AC03-17BE04516B36}"/>
    <cellStyle name="Millares 2 3 2 3 2 2 5 4" xfId="27557" xr:uid="{52931FC1-E6DA-46AF-9BFC-14B20A296E64}"/>
    <cellStyle name="Millares 2 3 2 3 2 2 6" xfId="11411" xr:uid="{C2DA6CFB-9A71-4F51-A12D-F0C9CBFEDD4C}"/>
    <cellStyle name="Millares 2 3 2 3 2 2 6 2" xfId="20953" xr:uid="{A94800F2-7DFD-4200-9D9B-AA1BC6DD482A}"/>
    <cellStyle name="Millares 2 3 2 3 2 2 6 3" xfId="29803" xr:uid="{AA369517-65F5-4BEC-AE04-A55EEA1EFCDD}"/>
    <cellStyle name="Millares 2 3 2 3 2 2 7" xfId="16194" xr:uid="{12010118-3B7D-414C-89BD-A4ED76397159}"/>
    <cellStyle name="Millares 2 3 2 3 2 2 8" xfId="25643" xr:uid="{0156D397-4BAE-4F65-A3D5-F40A4842643F}"/>
    <cellStyle name="Millares 2 3 2 3 2 3" xfId="6793" xr:uid="{148F6819-C89C-476B-B4B7-A77EC3D00D12}"/>
    <cellStyle name="Millares 2 3 2 3 2 3 2" xfId="7379" xr:uid="{62AC6E7E-B9AD-4F2C-9B27-79059F9DE5B6}"/>
    <cellStyle name="Millares 2 3 2 3 2 3 2 2" xfId="8568" xr:uid="{350D84DF-3CB5-4BE6-A00B-BD7DB9F21DAA}"/>
    <cellStyle name="Millares 2 3 2 3 2 3 2 2 2" xfId="10955" xr:uid="{F974881D-1C3C-4AD5-ABE3-8D543307AFFC}"/>
    <cellStyle name="Millares 2 3 2 3 2 3 2 2 2 2" xfId="15743" xr:uid="{3C159AC1-E16D-435C-A7C2-F5E8C177CBE7}"/>
    <cellStyle name="Millares 2 3 2 3 2 3 2 2 2 2 2" xfId="25270" xr:uid="{23C7A948-DCEC-4DEC-8EC7-3F34762627DB}"/>
    <cellStyle name="Millares 2 3 2 3 2 3 2 2 2 2 3" xfId="33998" xr:uid="{91F577DB-445D-4268-9C19-B53DE6D1CD51}"/>
    <cellStyle name="Millares 2 3 2 3 2 3 2 2 2 3" xfId="20504" xr:uid="{3AA791A5-4001-41B1-9FE8-68EA3920391D}"/>
    <cellStyle name="Millares 2 3 2 3 2 3 2 2 2 4" xfId="29362" xr:uid="{7ECC3B0D-59B9-453E-8AC9-4F5C6E139958}"/>
    <cellStyle name="Millares 2 3 2 3 2 3 2 2 3" xfId="13346" xr:uid="{3FE15274-8E78-4884-8A9C-396768F7F707}"/>
    <cellStyle name="Millares 2 3 2 3 2 3 2 2 3 2" xfId="22887" xr:uid="{1BFA65EA-2186-49C6-9CBD-6E29C7752FC9}"/>
    <cellStyle name="Millares 2 3 2 3 2 3 2 2 3 3" xfId="31638" xr:uid="{6BB933B9-9352-45A6-BBD5-C84E3D06FF76}"/>
    <cellStyle name="Millares 2 3 2 3 2 3 2 2 4" xfId="18123" xr:uid="{AF96BE9D-E681-4859-99AF-749C9A4135C4}"/>
    <cellStyle name="Millares 2 3 2 3 2 3 2 2 5" xfId="27138" xr:uid="{E2FE2598-D280-47F4-BF10-B85323D00471}"/>
    <cellStyle name="Millares 2 3 2 3 2 3 2 3" xfId="9761" xr:uid="{A90DD8FE-26ED-4C7A-96C4-E6BBFFC58B4C}"/>
    <cellStyle name="Millares 2 3 2 3 2 3 2 3 2" xfId="14545" xr:uid="{77C474F3-EE63-4ED0-B0E1-EF495DDB7075}"/>
    <cellStyle name="Millares 2 3 2 3 2 3 2 3 2 2" xfId="24079" xr:uid="{130F04CE-BE31-4314-915B-9E4B04E4F320}"/>
    <cellStyle name="Millares 2 3 2 3 2 3 2 3 2 3" xfId="32809" xr:uid="{949FDF6C-C07C-479B-9C55-1A86590D0DC1}"/>
    <cellStyle name="Millares 2 3 2 3 2 3 2 3 3" xfId="19314" xr:uid="{E006CA15-B47D-49A0-A156-17990C127049}"/>
    <cellStyle name="Millares 2 3 2 3 2 3 2 3 4" xfId="28203" xr:uid="{CBC6BCAA-4A75-420E-8D79-174DF4EB3897}"/>
    <cellStyle name="Millares 2 3 2 3 2 3 2 4" xfId="12152" xr:uid="{A6157B9C-921B-4B5A-8436-F7EDC3786F27}"/>
    <cellStyle name="Millares 2 3 2 3 2 3 2 4 2" xfId="21696" xr:uid="{2741EFBD-7702-445D-8B10-563E20EF051E}"/>
    <cellStyle name="Millares 2 3 2 3 2 3 2 4 3" xfId="30480" xr:uid="{4830E51E-A1BF-42EB-A011-3E8D0F0EE7AA}"/>
    <cellStyle name="Millares 2 3 2 3 2 3 2 5" xfId="16936" xr:uid="{413FD8D2-7B7D-401B-9D9E-5241C29FCD0C}"/>
    <cellStyle name="Millares 2 3 2 3 2 3 2 6" xfId="26155" xr:uid="{0D978E3F-7398-45D9-ABAB-CF535AAE8DCC}"/>
    <cellStyle name="Millares 2 3 2 3 2 3 3" xfId="7976" xr:uid="{DD73BAAA-25D7-4272-854B-57897E49B1A0}"/>
    <cellStyle name="Millares 2 3 2 3 2 3 3 2" xfId="10362" xr:uid="{6F687339-16B3-40F9-BA5B-63121A004ADD}"/>
    <cellStyle name="Millares 2 3 2 3 2 3 3 2 2" xfId="15148" xr:uid="{EC7C589E-498D-4368-A0F7-29A89C5ECC84}"/>
    <cellStyle name="Millares 2 3 2 3 2 3 3 2 2 2" xfId="24675" xr:uid="{79F14C54-1063-4E73-9759-8914E16485D8}"/>
    <cellStyle name="Millares 2 3 2 3 2 3 3 2 2 3" xfId="33403" xr:uid="{2D9453A0-D4B4-4A4B-BAF5-514B79771050}"/>
    <cellStyle name="Millares 2 3 2 3 2 3 3 2 3" xfId="19909" xr:uid="{A427F6E9-A838-4572-8F4D-D1C183E293F4}"/>
    <cellStyle name="Millares 2 3 2 3 2 3 3 2 4" xfId="28773" xr:uid="{81A82D8C-86B5-4735-A6BE-0537916F645E}"/>
    <cellStyle name="Millares 2 3 2 3 2 3 3 3" xfId="12753" xr:uid="{D3431C5D-FFF1-4AD3-B8F4-B6243365A1E5}"/>
    <cellStyle name="Millares 2 3 2 3 2 3 3 3 2" xfId="22292" xr:uid="{EE32E746-BAB8-4568-A17C-F5E8A4ACB0C2}"/>
    <cellStyle name="Millares 2 3 2 3 2 3 3 3 3" xfId="31049" xr:uid="{19A85C3C-8B38-4E7D-83DC-398DE9C9CF48}"/>
    <cellStyle name="Millares 2 3 2 3 2 3 3 4" xfId="17530" xr:uid="{0F0F342D-A9E3-423E-AE56-4FABDFC38B33}"/>
    <cellStyle name="Millares 2 3 2 3 2 3 3 5" xfId="26612" xr:uid="{6E986056-7D2F-49DA-829B-A630027B4011}"/>
    <cellStyle name="Millares 2 3 2 3 2 3 4" xfId="9169" xr:uid="{DB9B8C07-E7DA-4F62-839F-481AE8C1D242}"/>
    <cellStyle name="Millares 2 3 2 3 2 3 4 2" xfId="13950" xr:uid="{8ACBB6BB-5C92-4BC9-AA08-229D556BF551}"/>
    <cellStyle name="Millares 2 3 2 3 2 3 4 2 2" xfId="23484" xr:uid="{34F8B24A-1DF9-4D41-A427-463FF83A9D6C}"/>
    <cellStyle name="Millares 2 3 2 3 2 3 4 2 3" xfId="32214" xr:uid="{CFB4BBEB-5335-4B56-8860-6C060E3DAA8B}"/>
    <cellStyle name="Millares 2 3 2 3 2 3 4 3" xfId="18719" xr:uid="{E9412162-B189-44F0-B944-4C897C222B88}"/>
    <cellStyle name="Millares 2 3 2 3 2 3 4 4" xfId="27677" xr:uid="{0C31A368-18AB-4AC4-ACB3-A69A64845CCF}"/>
    <cellStyle name="Millares 2 3 2 3 2 3 5" xfId="11560" xr:uid="{20DDBFEF-493D-41C4-AC81-5AB5B36293E7}"/>
    <cellStyle name="Millares 2 3 2 3 2 3 5 2" xfId="21101" xr:uid="{A37760E6-0D4E-48BB-BA4B-68A9AD74E99F}"/>
    <cellStyle name="Millares 2 3 2 3 2 3 5 3" xfId="29932" xr:uid="{B3E9E377-5106-42B2-B352-198DA24CAF72}"/>
    <cellStyle name="Millares 2 3 2 3 2 3 6" xfId="16343" xr:uid="{C8232F31-9417-45A8-8750-5F6D43B723EA}"/>
    <cellStyle name="Millares 2 3 2 3 2 3 7" xfId="25738" xr:uid="{CA8E783D-D66E-4B51-AC3A-9B02F9C855EA}"/>
    <cellStyle name="Millares 2 3 2 3 2 4" xfId="7086" xr:uid="{0614C951-8FFC-4315-825D-ADC33A484511}"/>
    <cellStyle name="Millares 2 3 2 3 2 4 2" xfId="8273" xr:uid="{684F4BC6-8C37-47E3-A20D-2B3D6E49A47E}"/>
    <cellStyle name="Millares 2 3 2 3 2 4 2 2" xfId="10660" xr:uid="{A1BADB1A-7BEC-4CCA-B080-0E8526FEFD8F}"/>
    <cellStyle name="Millares 2 3 2 3 2 4 2 2 2" xfId="15446" xr:uid="{28C4380E-D813-42F2-980F-62C4045342A3}"/>
    <cellStyle name="Millares 2 3 2 3 2 4 2 2 2 2" xfId="24973" xr:uid="{C5EF3CF2-9DBA-46A3-B53B-1220610E28FB}"/>
    <cellStyle name="Millares 2 3 2 3 2 4 2 2 2 3" xfId="33701" xr:uid="{55A9E74B-2EC6-4D7A-9AE8-FAE6F57C86DF}"/>
    <cellStyle name="Millares 2 3 2 3 2 4 2 2 3" xfId="20207" xr:uid="{82135744-A1EE-47AB-8D41-88821EB28895}"/>
    <cellStyle name="Millares 2 3 2 3 2 4 2 2 4" xfId="29065" xr:uid="{1DCD6069-3A71-4995-B514-6B05C09319F5}"/>
    <cellStyle name="Millares 2 3 2 3 2 4 2 3" xfId="13051" xr:uid="{3A632DF0-9D16-4BD5-AD6B-851F4CB25A8A}"/>
    <cellStyle name="Millares 2 3 2 3 2 4 2 3 2" xfId="22590" xr:uid="{707219FE-ACB8-4136-A115-A6FEFDC2061F}"/>
    <cellStyle name="Millares 2 3 2 3 2 4 2 3 3" xfId="31341" xr:uid="{48D3088B-CD1F-4065-BD38-EEC4F6140254}"/>
    <cellStyle name="Millares 2 3 2 3 2 4 2 4" xfId="17828" xr:uid="{EE467575-556E-4E6B-92D1-C1E19B1CE02F}"/>
    <cellStyle name="Millares 2 3 2 3 2 4 2 5" xfId="26860" xr:uid="{D8A5008F-C22D-43EE-9092-9B4D2E8933A9}"/>
    <cellStyle name="Millares 2 3 2 3 2 4 3" xfId="9466" xr:uid="{C169D6A3-417D-4121-93D5-1C512A39B9EA}"/>
    <cellStyle name="Millares 2 3 2 3 2 4 3 2" xfId="14248" xr:uid="{7334B028-8453-428D-A894-678095FE372D}"/>
    <cellStyle name="Millares 2 3 2 3 2 4 3 2 2" xfId="23782" xr:uid="{1C1244B4-8887-426A-AD8C-CF70871AD1B5}"/>
    <cellStyle name="Millares 2 3 2 3 2 4 3 2 3" xfId="32512" xr:uid="{C62A2492-27E0-458E-A048-3F8B6F7A6E64}"/>
    <cellStyle name="Millares 2 3 2 3 2 4 3 3" xfId="19017" xr:uid="{0315C213-C399-4FBE-80AB-ECD10406AD69}"/>
    <cellStyle name="Millares 2 3 2 3 2 4 3 4" xfId="27925" xr:uid="{4711F6D8-A8B3-460C-8063-CF7DAB0625BB}"/>
    <cellStyle name="Millares 2 3 2 3 2 4 4" xfId="11857" xr:uid="{ACBD9CBD-1E41-4134-BDD1-4EABEB1D4A5B}"/>
    <cellStyle name="Millares 2 3 2 3 2 4 4 2" xfId="21399" xr:uid="{AFBFC9C1-F3AC-40C7-8D58-96D80A1296FD}"/>
    <cellStyle name="Millares 2 3 2 3 2 4 4 3" xfId="30202" xr:uid="{06296302-0FCE-4E98-903D-EE832F712B4B}"/>
    <cellStyle name="Millares 2 3 2 3 2 4 5" xfId="16641" xr:uid="{5D447179-6C93-4C02-90DA-63DB7BF73119}"/>
    <cellStyle name="Millares 2 3 2 3 2 4 6" xfId="25940" xr:uid="{733A9B8A-BD61-417B-B4BC-F28DCDF13F4D}"/>
    <cellStyle name="Millares 2 3 2 3 2 5" xfId="7678" xr:uid="{BD106F69-B179-44D0-8B02-AC2EBF6E9BC5}"/>
    <cellStyle name="Millares 2 3 2 3 2 5 2" xfId="10062" xr:uid="{E532892B-EED3-4277-A2CE-730F3EA928EE}"/>
    <cellStyle name="Millares 2 3 2 3 2 5 2 2" xfId="14847" xr:uid="{BE09B59C-DD51-46E8-AC9F-80E71E3D9A92}"/>
    <cellStyle name="Millares 2 3 2 3 2 5 2 2 2" xfId="24378" xr:uid="{0233C5AD-03D3-4C74-ABE4-CA47678ED426}"/>
    <cellStyle name="Millares 2 3 2 3 2 5 2 2 3" xfId="33106" xr:uid="{2055DF86-E7D7-4470-B76E-FC17A5341006}"/>
    <cellStyle name="Millares 2 3 2 3 2 5 2 3" xfId="19613" xr:uid="{52BA042C-25AF-41A5-8804-986A4E9242BC}"/>
    <cellStyle name="Millares 2 3 2 3 2 5 2 4" xfId="28477" xr:uid="{2BD4B1BF-EAE4-4388-84F7-399527248129}"/>
    <cellStyle name="Millares 2 3 2 3 2 5 3" xfId="12453" xr:uid="{052F3EA9-0D6C-464A-A061-6A53DF42441F}"/>
    <cellStyle name="Millares 2 3 2 3 2 5 3 2" xfId="21995" xr:uid="{E8D7F881-674F-484F-955F-5B50BEDB87E0}"/>
    <cellStyle name="Millares 2 3 2 3 2 5 3 3" xfId="30752" xr:uid="{73B43E69-485E-424F-969D-1ADA3A7D96BB}"/>
    <cellStyle name="Millares 2 3 2 3 2 5 4" xfId="17235" xr:uid="{08EE0F18-4615-48A2-B1BF-1255F93D9800}"/>
    <cellStyle name="Millares 2 3 2 3 2 5 5" xfId="26396" xr:uid="{294F44C0-E0FE-4CDE-91BF-21814DDE5E7F}"/>
    <cellStyle name="Millares 2 3 2 3 2 6" xfId="8868" xr:uid="{B921798E-15EA-413C-895F-3E57EAB8AEE6}"/>
    <cellStyle name="Millares 2 3 2 3 2 6 2" xfId="13649" xr:uid="{F1654D78-19A5-4CCA-A8A9-4892686468CA}"/>
    <cellStyle name="Millares 2 3 2 3 2 6 2 2" xfId="23187" xr:uid="{D2D9A6A2-926E-4058-8F9A-778E416738FE}"/>
    <cellStyle name="Millares 2 3 2 3 2 6 2 3" xfId="31918" xr:uid="{DA3CB048-571C-4840-B76B-CB09FE678711}"/>
    <cellStyle name="Millares 2 3 2 3 2 6 3" xfId="18423" xr:uid="{E62CECAC-316E-4904-8B55-5C6C1102CBE3}"/>
    <cellStyle name="Millares 2 3 2 3 2 6 4" xfId="27432" xr:uid="{DA98C693-BBD6-4BFA-A564-6DF12BDB8E43}"/>
    <cellStyle name="Millares 2 3 2 3 2 7" xfId="11259" xr:uid="{75C7CF5A-C91E-4801-80A5-D20D882A68DC}"/>
    <cellStyle name="Millares 2 3 2 3 2 7 2" xfId="20805" xr:uid="{BBFD6116-0934-4F3A-8D28-7A7FF4954877}"/>
    <cellStyle name="Millares 2 3 2 3 2 7 3" xfId="29655" xr:uid="{ECCDF586-E448-4FC2-BC5C-60EBA1158CB8}"/>
    <cellStyle name="Millares 2 3 2 3 2 8" xfId="16046" xr:uid="{C4E1745C-224E-4A9F-9396-174994D4C0DB}"/>
    <cellStyle name="Millares 2 3 2 3 2 9" xfId="25545" xr:uid="{2CC82857-1E17-440E-9E65-2EE5A5479BFF}"/>
    <cellStyle name="Millares 2 3 2 3 3" xfId="6577" xr:uid="{BA188AE4-FB32-4908-A997-171E3A0C7F84}"/>
    <cellStyle name="Millares 2 3 2 3 3 2" xfId="6866" xr:uid="{1E3B7C3A-993B-479D-AC2B-85E32E1EE575}"/>
    <cellStyle name="Millares 2 3 2 3 3 2 2" xfId="7454" xr:uid="{867C11F2-CF48-458D-A752-5B66ACC46567}"/>
    <cellStyle name="Millares 2 3 2 3 3 2 2 2" xfId="8643" xr:uid="{70D9A5DA-41ED-4B94-9960-CFC09B382DFF}"/>
    <cellStyle name="Millares 2 3 2 3 3 2 2 2 2" xfId="11030" xr:uid="{AC85E011-4BDA-4B42-9BB0-4CC207423703}"/>
    <cellStyle name="Millares 2 3 2 3 3 2 2 2 2 2" xfId="15818" xr:uid="{B64B50D9-941A-4D8F-AB0C-13DB5D44ED1A}"/>
    <cellStyle name="Millares 2 3 2 3 3 2 2 2 2 2 2" xfId="25345" xr:uid="{B8B4B876-AF71-4C86-8C6E-91D727BCA35D}"/>
    <cellStyle name="Millares 2 3 2 3 3 2 2 2 2 2 3" xfId="34073" xr:uid="{909DFB98-99F9-4244-8E93-01B0F4259CBB}"/>
    <cellStyle name="Millares 2 3 2 3 3 2 2 2 2 3" xfId="20579" xr:uid="{BB9ADFF3-20AC-4634-BF8F-23E9D0EA0AA7}"/>
    <cellStyle name="Millares 2 3 2 3 3 2 2 2 2 4" xfId="29437" xr:uid="{394C8C8F-8F32-41E8-8F88-EAA0666BF6C2}"/>
    <cellStyle name="Millares 2 3 2 3 3 2 2 2 3" xfId="13421" xr:uid="{B7A50D92-476D-4AD7-AC0C-84270BE577D8}"/>
    <cellStyle name="Millares 2 3 2 3 3 2 2 2 3 2" xfId="22962" xr:uid="{129D262A-71BE-43FE-88A0-565BD0B9AAEC}"/>
    <cellStyle name="Millares 2 3 2 3 3 2 2 2 3 3" xfId="31713" xr:uid="{6CAFAD51-D083-402B-979C-E7D001BF71E0}"/>
    <cellStyle name="Millares 2 3 2 3 3 2 2 2 4" xfId="18198" xr:uid="{588BBF5A-6B24-4D50-B2D3-6FDB3EDDCA13}"/>
    <cellStyle name="Millares 2 3 2 3 3 2 2 2 5" xfId="27212" xr:uid="{F3251628-A1EC-4406-90AC-7B24B4442560}"/>
    <cellStyle name="Millares 2 3 2 3 3 2 2 3" xfId="9836" xr:uid="{38B1F9B7-39A8-42A6-B9BE-5D9678A997BD}"/>
    <cellStyle name="Millares 2 3 2 3 3 2 2 3 2" xfId="14620" xr:uid="{478513F7-80D3-4065-8E0D-B17D038233CF}"/>
    <cellStyle name="Millares 2 3 2 3 3 2 2 3 2 2" xfId="24154" xr:uid="{5D29FB06-7C57-4D36-B054-979355DEE6B3}"/>
    <cellStyle name="Millares 2 3 2 3 3 2 2 3 2 3" xfId="32884" xr:uid="{B031E712-6520-4CA3-9519-714FD284D112}"/>
    <cellStyle name="Millares 2 3 2 3 3 2 2 3 3" xfId="19389" xr:uid="{CDA75BA2-06B8-4EA9-AF47-E8261C5D1BAC}"/>
    <cellStyle name="Millares 2 3 2 3 3 2 2 3 4" xfId="28277" xr:uid="{CBD5D4DB-8A03-4A86-9926-39E1FBB9BE58}"/>
    <cellStyle name="Millares 2 3 2 3 3 2 2 4" xfId="12227" xr:uid="{B8302A5C-721F-48EA-86BB-7AC48FB70BCE}"/>
    <cellStyle name="Millares 2 3 2 3 3 2 2 4 2" xfId="21771" xr:uid="{D8890DA2-8707-4D78-85C6-DC8ABBA605C3}"/>
    <cellStyle name="Millares 2 3 2 3 3 2 2 4 3" xfId="30554" xr:uid="{C6A646DA-AA64-443D-8D9E-6DDB61540830}"/>
    <cellStyle name="Millares 2 3 2 3 3 2 2 5" xfId="17011" xr:uid="{FF8CE17E-7E6C-414A-B7A3-9FC318A10F07}"/>
    <cellStyle name="Millares 2 3 2 3 3 2 2 6" xfId="26214" xr:uid="{FAB7B1C9-85DC-4C51-945D-B8761930B6BC}"/>
    <cellStyle name="Millares 2 3 2 3 3 2 3" xfId="8051" xr:uid="{0B38CD53-8306-482D-B0B9-9D43196F57D7}"/>
    <cellStyle name="Millares 2 3 2 3 3 2 3 2" xfId="10437" xr:uid="{66B9B6BC-A6E4-4BE8-8A1F-0EE4CFB51EF9}"/>
    <cellStyle name="Millares 2 3 2 3 3 2 3 2 2" xfId="15223" xr:uid="{6C7DA0C0-00E9-4029-85F7-20811E4AE8D8}"/>
    <cellStyle name="Millares 2 3 2 3 3 2 3 2 2 2" xfId="24750" xr:uid="{4C33614A-0E04-4065-A44B-F6E126C65748}"/>
    <cellStyle name="Millares 2 3 2 3 3 2 3 2 2 3" xfId="33478" xr:uid="{431EBD0D-5BAF-436B-B064-DA47A59BA466}"/>
    <cellStyle name="Millares 2 3 2 3 3 2 3 2 3" xfId="19984" xr:uid="{29367FF8-A8B7-409A-BA4E-F767482CC7CE}"/>
    <cellStyle name="Millares 2 3 2 3 3 2 3 2 4" xfId="28848" xr:uid="{748ABD51-1004-4CBA-9F6C-CE7A190D3507}"/>
    <cellStyle name="Millares 2 3 2 3 3 2 3 3" xfId="12828" xr:uid="{87CCF252-80F0-4970-8A19-77D71F23446A}"/>
    <cellStyle name="Millares 2 3 2 3 3 2 3 3 2" xfId="22367" xr:uid="{B8627B33-5BA5-49D0-AADE-68508557CB4D}"/>
    <cellStyle name="Millares 2 3 2 3 3 2 3 3 3" xfId="31124" xr:uid="{B47AD49C-5B9A-4D40-B85F-C887ADB02617}"/>
    <cellStyle name="Millares 2 3 2 3 3 2 3 4" xfId="17605" xr:uid="{3E0D3F44-E786-45DC-8F26-0563F5F21391}"/>
    <cellStyle name="Millares 2 3 2 3 3 2 3 5" xfId="26671" xr:uid="{7575BF69-0348-414F-8C1E-B93940ECA559}"/>
    <cellStyle name="Millares 2 3 2 3 3 2 4" xfId="9244" xr:uid="{6EF150AD-345D-4339-99DA-D49F66C6835D}"/>
    <cellStyle name="Millares 2 3 2 3 3 2 4 2" xfId="14025" xr:uid="{BBD874FF-3003-40C1-8805-D67A731205CA}"/>
    <cellStyle name="Millares 2 3 2 3 3 2 4 2 2" xfId="23559" xr:uid="{C47E8274-CA82-4722-96EC-2D7A1CF9C630}"/>
    <cellStyle name="Millares 2 3 2 3 3 2 4 2 3" xfId="32289" xr:uid="{3B787589-4593-4757-8510-6BFEED519E06}"/>
    <cellStyle name="Millares 2 3 2 3 3 2 4 3" xfId="18794" xr:uid="{81EEFD70-DB61-40A4-AFF5-8C1CF3A32D28}"/>
    <cellStyle name="Millares 2 3 2 3 3 2 4 4" xfId="27736" xr:uid="{5C2ADA2F-C80C-4B84-B545-3EE71C82BD7E}"/>
    <cellStyle name="Millares 2 3 2 3 3 2 5" xfId="11635" xr:uid="{344F10E5-0229-4A1F-AF7D-ABA1601459BD}"/>
    <cellStyle name="Millares 2 3 2 3 3 2 5 2" xfId="21176" xr:uid="{47735C76-9573-4025-B8E8-4D6863F1C9EA}"/>
    <cellStyle name="Millares 2 3 2 3 3 2 5 3" xfId="30006" xr:uid="{40FBF6C0-1D2F-4865-ACA1-13E5E622C93E}"/>
    <cellStyle name="Millares 2 3 2 3 3 2 6" xfId="16418" xr:uid="{4453C2E9-A90A-4F2E-A7C7-669542CC9CAD}"/>
    <cellStyle name="Millares 2 3 2 3 3 2 7" xfId="25787" xr:uid="{9728BE6A-9B5E-4FE9-A6FD-A7915106E4DB}"/>
    <cellStyle name="Millares 2 3 2 3 3 3" xfId="7158" xr:uid="{A06AB64A-E3DA-43BE-A096-B11C2AEFB1A2}"/>
    <cellStyle name="Millares 2 3 2 3 3 3 2" xfId="8347" xr:uid="{81944C5E-8FC6-4F9A-90E7-DF1CDD4F38FC}"/>
    <cellStyle name="Millares 2 3 2 3 3 3 2 2" xfId="10734" xr:uid="{49E5E571-5C04-44BD-B7B6-1D462856E7FA}"/>
    <cellStyle name="Millares 2 3 2 3 3 3 2 2 2" xfId="15521" xr:uid="{65B0E71C-65C8-4A0F-853E-A2BB95E92AE6}"/>
    <cellStyle name="Millares 2 3 2 3 3 3 2 2 2 2" xfId="25048" xr:uid="{034B6F26-C3A9-44AC-9A97-67EFBB384F8B}"/>
    <cellStyle name="Millares 2 3 2 3 3 3 2 2 2 3" xfId="33776" xr:uid="{816597FA-592B-462D-BD56-87C48EA37206}"/>
    <cellStyle name="Millares 2 3 2 3 3 3 2 2 3" xfId="20282" xr:uid="{F3B27C93-618B-4E21-8475-81D409B733A5}"/>
    <cellStyle name="Millares 2 3 2 3 3 3 2 2 4" xfId="29140" xr:uid="{7202A2B9-E199-4A01-B6FD-9DCF2092BAB0}"/>
    <cellStyle name="Millares 2 3 2 3 3 3 2 3" xfId="13125" xr:uid="{03DAAB6E-F63C-4E3D-BAB7-5694127D270E}"/>
    <cellStyle name="Millares 2 3 2 3 3 3 2 3 2" xfId="22665" xr:uid="{AF5AE64A-3ABC-4DBC-93CE-7ACA34F6D8C9}"/>
    <cellStyle name="Millares 2 3 2 3 3 3 2 3 3" xfId="31416" xr:uid="{4FB0C058-B1DE-4570-B453-D05A6388F8EF}"/>
    <cellStyle name="Millares 2 3 2 3 3 3 2 4" xfId="17902" xr:uid="{2768A76E-B62F-4316-9482-1155F7AD6A3B}"/>
    <cellStyle name="Millares 2 3 2 3 3 3 2 5" xfId="26935" xr:uid="{37EF1418-98A7-449E-9203-514560134EF6}"/>
    <cellStyle name="Millares 2 3 2 3 3 3 3" xfId="9540" xr:uid="{3B035FBF-722F-421D-B98F-7520777F883D}"/>
    <cellStyle name="Millares 2 3 2 3 3 3 3 2" xfId="14323" xr:uid="{ADF5E8B7-E395-40E1-BA20-9BA9948AF2CC}"/>
    <cellStyle name="Millares 2 3 2 3 3 3 3 2 2" xfId="23857" xr:uid="{4DBC9ED2-38E3-435E-A5C3-7EE6A7DCAAE6}"/>
    <cellStyle name="Millares 2 3 2 3 3 3 3 2 3" xfId="32587" xr:uid="{CA45A4E0-04E8-47DC-8390-BBF2828EB4F9}"/>
    <cellStyle name="Millares 2 3 2 3 3 3 3 3" xfId="19092" xr:uid="{5B345576-2D71-46E9-A416-650F390B4733}"/>
    <cellStyle name="Millares 2 3 2 3 3 3 3 4" xfId="28000" xr:uid="{8E814EA3-1984-4E0F-8BDF-2C4505058D50}"/>
    <cellStyle name="Millares 2 3 2 3 3 3 4" xfId="11931" xr:uid="{5B2446EF-971B-4C40-ACED-645C719BF1F8}"/>
    <cellStyle name="Millares 2 3 2 3 3 3 4 2" xfId="21474" xr:uid="{71B25B25-19B4-4DBA-A4A5-90A06365CAC3}"/>
    <cellStyle name="Millares 2 3 2 3 3 3 4 3" xfId="30277" xr:uid="{C0B7D8A4-CC72-41E3-8B5A-FE2D831DB9B4}"/>
    <cellStyle name="Millares 2 3 2 3 3 3 5" xfId="16715" xr:uid="{7A43E8DF-5784-42C3-8DAE-EDAE5EB08B47}"/>
    <cellStyle name="Millares 2 3 2 3 3 3 6" xfId="25990" xr:uid="{9481635A-85E2-460C-9C69-415F289135A5}"/>
    <cellStyle name="Millares 2 3 2 3 3 4" xfId="7752" xr:uid="{125E22F2-3E4A-45B5-BB88-22FA53AECB05}"/>
    <cellStyle name="Millares 2 3 2 3 3 4 2" xfId="10138" xr:uid="{5EBCCDA0-88E1-451D-8727-3A0BAAF5529A}"/>
    <cellStyle name="Millares 2 3 2 3 3 4 2 2" xfId="14923" xr:uid="{D9F3DDD2-3AE6-4808-A5EE-FFF99D70F1FB}"/>
    <cellStyle name="Millares 2 3 2 3 3 4 2 2 2" xfId="24453" xr:uid="{2C6959E3-EF2D-40BB-9B41-28EC83C8417E}"/>
    <cellStyle name="Millares 2 3 2 3 3 4 2 2 3" xfId="33181" xr:uid="{34DC2DD0-C178-44D6-B7ED-B0844DCDFCB9}"/>
    <cellStyle name="Millares 2 3 2 3 3 4 2 3" xfId="19687" xr:uid="{A9E22F7A-E6B4-4D29-A364-A5D4728D2489}"/>
    <cellStyle name="Millares 2 3 2 3 3 4 2 4" xfId="28551" xr:uid="{9F96DEA5-CDF0-417C-8A4D-B0E8717CE0A6}"/>
    <cellStyle name="Millares 2 3 2 3 3 4 3" xfId="12529" xr:uid="{A00E42ED-D45C-40CC-B680-456B02392C5B}"/>
    <cellStyle name="Millares 2 3 2 3 3 4 3 2" xfId="22070" xr:uid="{B861EC1D-DE22-4822-8631-CEE278B53639}"/>
    <cellStyle name="Millares 2 3 2 3 3 4 3 3" xfId="30827" xr:uid="{FB297133-FC8B-46C9-A777-3105D3764844}"/>
    <cellStyle name="Millares 2 3 2 3 3 4 4" xfId="17309" xr:uid="{851F9ADB-47F8-49A2-8F5D-9A9FE6BC42B6}"/>
    <cellStyle name="Millares 2 3 2 3 3 4 5" xfId="26447" xr:uid="{F0A91EDE-A9CB-4526-8376-E40DC7430B9A}"/>
    <cellStyle name="Millares 2 3 2 3 3 5" xfId="8944" xr:uid="{48E07851-8908-48CF-9A60-E555661778A2}"/>
    <cellStyle name="Millares 2 3 2 3 3 5 2" xfId="13725" xr:uid="{F4913B55-80EE-4071-B41B-503D59B9F505}"/>
    <cellStyle name="Millares 2 3 2 3 3 5 2 2" xfId="23262" xr:uid="{B7F65B52-BD65-42E7-AB28-D5578D6982FE}"/>
    <cellStyle name="Millares 2 3 2 3 3 5 2 3" xfId="31993" xr:uid="{0F03C1D0-3089-4DD8-AB97-69C6D4B31C77}"/>
    <cellStyle name="Millares 2 3 2 3 3 5 3" xfId="18497" xr:uid="{9E3BADED-4ECD-42AE-B654-7FFCA54E96DB}"/>
    <cellStyle name="Millares 2 3 2 3 3 5 4" xfId="27491" xr:uid="{764F44A5-C56B-4602-99CE-E5104E1585DF}"/>
    <cellStyle name="Millares 2 3 2 3 3 6" xfId="11336" xr:uid="{95E3DBC0-78FA-415E-80DB-E4C098A8F986}"/>
    <cellStyle name="Millares 2 3 2 3 3 6 2" xfId="20880" xr:uid="{5B2FF43C-71B5-413E-A029-AA1A9504836F}"/>
    <cellStyle name="Millares 2 3 2 3 3 6 3" xfId="29730" xr:uid="{BE362546-E6BE-4E3A-BFD4-357D749DF70A}"/>
    <cellStyle name="Millares 2 3 2 3 3 7" xfId="16121" xr:uid="{1BEDD117-D6F9-495F-A773-165CB17EED89}"/>
    <cellStyle name="Millares 2 3 2 3 3 8" xfId="25596" xr:uid="{556B671C-CB42-473B-ADD7-535C9C07097A}"/>
    <cellStyle name="Millares 2 3 2 3 4" xfId="6722" xr:uid="{A656C292-8010-4840-B680-C06C5E1AAF56}"/>
    <cellStyle name="Millares 2 3 2 3 4 2" xfId="7306" xr:uid="{126F6DA2-8C99-49B5-8990-8C7B3A03D470}"/>
    <cellStyle name="Millares 2 3 2 3 4 2 2" xfId="8495" xr:uid="{2A728D56-D0A7-4B63-B506-6E3AB12AF6BE}"/>
    <cellStyle name="Millares 2 3 2 3 4 2 2 2" xfId="10882" xr:uid="{58FEC4F9-F385-4A5B-9DB0-A58AF47D9800}"/>
    <cellStyle name="Millares 2 3 2 3 4 2 2 2 2" xfId="15670" xr:uid="{A45A454F-8D25-46AF-BCF5-858A3DE0822A}"/>
    <cellStyle name="Millares 2 3 2 3 4 2 2 2 2 2" xfId="25197" xr:uid="{1801F986-6479-472C-AE2A-B87E09F4917C}"/>
    <cellStyle name="Millares 2 3 2 3 4 2 2 2 2 3" xfId="33925" xr:uid="{73DEA5F1-8B7C-4F71-8AF9-90701E38DD84}"/>
    <cellStyle name="Millares 2 3 2 3 4 2 2 2 3" xfId="20431" xr:uid="{60C6EABA-61D1-4ACB-915B-B9EC581D8D49}"/>
    <cellStyle name="Millares 2 3 2 3 4 2 2 2 4" xfId="29289" xr:uid="{FD65E3BE-8AB0-46C5-B3A6-8BB69697AE16}"/>
    <cellStyle name="Millares 2 3 2 3 4 2 2 3" xfId="13273" xr:uid="{8D79F16A-AB3E-4027-886C-86460317B9EA}"/>
    <cellStyle name="Millares 2 3 2 3 4 2 2 3 2" xfId="22814" xr:uid="{4CE3EE14-65D4-4762-A2F3-1BA23F183A47}"/>
    <cellStyle name="Millares 2 3 2 3 4 2 2 3 3" xfId="31565" xr:uid="{B831A5EB-6983-4B64-9F62-6F0E2A7558CD}"/>
    <cellStyle name="Millares 2 3 2 3 4 2 2 4" xfId="18050" xr:uid="{846C0BE1-1A02-4AFF-8A34-FC276CA6113F}"/>
    <cellStyle name="Millares 2 3 2 3 4 2 2 5" xfId="27070" xr:uid="{FE8B2B0F-F875-4F42-ABCC-E3C8C6A57D71}"/>
    <cellStyle name="Millares 2 3 2 3 4 2 3" xfId="9688" xr:uid="{1B0B889F-D065-41A9-8057-B0433E2A3F51}"/>
    <cellStyle name="Millares 2 3 2 3 4 2 3 2" xfId="14472" xr:uid="{EE05A016-3EFC-4897-9920-70028AB78A95}"/>
    <cellStyle name="Millares 2 3 2 3 4 2 3 2 2" xfId="24006" xr:uid="{CA92ACE4-D144-4C4B-B526-8D872723FB4A}"/>
    <cellStyle name="Millares 2 3 2 3 4 2 3 2 3" xfId="32736" xr:uid="{EA8CCB31-EF9C-4133-829D-9FD191DF96CB}"/>
    <cellStyle name="Millares 2 3 2 3 4 2 3 3" xfId="19241" xr:uid="{C5D43031-10DF-4917-8F12-B6B19CEA9009}"/>
    <cellStyle name="Millares 2 3 2 3 4 2 3 4" xfId="28135" xr:uid="{9F32D64E-4A1F-4BC7-8BC5-0A1774D30084}"/>
    <cellStyle name="Millares 2 3 2 3 4 2 4" xfId="12079" xr:uid="{2A1CEC73-8904-43B6-9BA5-95FFFD263E06}"/>
    <cellStyle name="Millares 2 3 2 3 4 2 4 2" xfId="21623" xr:uid="{17204D77-657E-4F59-9ADA-C78268CB289D}"/>
    <cellStyle name="Millares 2 3 2 3 4 2 4 3" xfId="30412" xr:uid="{A717A1B6-B0EC-44AD-AF38-6668517EBD7B}"/>
    <cellStyle name="Millares 2 3 2 3 4 2 5" xfId="16863" xr:uid="{5825C980-5B8B-4FA9-A4C8-F829B667ADC4}"/>
    <cellStyle name="Millares 2 3 2 3 4 2 6" xfId="26093" xr:uid="{B00CCA3C-2C87-481C-951F-730BA9A693BD}"/>
    <cellStyle name="Millares 2 3 2 3 4 3" xfId="7903" xr:uid="{21939BEC-656C-4694-B5E6-ECB55726CA94}"/>
    <cellStyle name="Millares 2 3 2 3 4 3 2" xfId="10289" xr:uid="{07460A66-3B15-4EF5-9EEF-343AEDAC2F3E}"/>
    <cellStyle name="Millares 2 3 2 3 4 3 2 2" xfId="15075" xr:uid="{730A7B40-E697-432C-84CA-1875B20B8D08}"/>
    <cellStyle name="Millares 2 3 2 3 4 3 2 2 2" xfId="24602" xr:uid="{EA42A313-D1AF-4C19-89BB-19B74EF77897}"/>
    <cellStyle name="Millares 2 3 2 3 4 3 2 2 3" xfId="33330" xr:uid="{DB9A5DFB-414B-48EE-9824-8A8123691604}"/>
    <cellStyle name="Millares 2 3 2 3 4 3 2 3" xfId="19836" xr:uid="{5A8F6386-5468-4299-AA7B-68A49656E627}"/>
    <cellStyle name="Millares 2 3 2 3 4 3 2 4" xfId="28700" xr:uid="{0347C2B5-CA31-48A8-8680-EDC89183AD0D}"/>
    <cellStyle name="Millares 2 3 2 3 4 3 3" xfId="12680" xr:uid="{2DC2CB00-F45F-4808-9177-E7C1382FBAFE}"/>
    <cellStyle name="Millares 2 3 2 3 4 3 3 2" xfId="22219" xr:uid="{24131D66-E816-44B3-8CD8-DF0CF10E9FF1}"/>
    <cellStyle name="Millares 2 3 2 3 4 3 3 3" xfId="30976" xr:uid="{1A11A84C-C0FA-476C-9BBC-3FB9557785F8}"/>
    <cellStyle name="Millares 2 3 2 3 4 3 4" xfId="17457" xr:uid="{F9B14BC7-ACF8-4D2B-AB2F-37D3B2E62D54}"/>
    <cellStyle name="Millares 2 3 2 3 4 3 5" xfId="26550" xr:uid="{D4CEBEB0-B449-49A0-956A-9DAD0770F0E8}"/>
    <cellStyle name="Millares 2 3 2 3 4 4" xfId="9096" xr:uid="{BB2BCD88-2C79-4EA1-A8AC-6AA6B6F0301F}"/>
    <cellStyle name="Millares 2 3 2 3 4 4 2" xfId="13877" xr:uid="{13462308-CF35-4431-A705-E9FCA640A3CE}"/>
    <cellStyle name="Millares 2 3 2 3 4 4 2 2" xfId="23411" xr:uid="{2D53EC69-D445-4EDC-BDF9-6335CB48A989}"/>
    <cellStyle name="Millares 2 3 2 3 4 4 2 3" xfId="32141" xr:uid="{BBD8429D-6326-45DC-9DCC-0E79A930774F}"/>
    <cellStyle name="Millares 2 3 2 3 4 4 3" xfId="18646" xr:uid="{015E3D52-E9E4-484C-84E6-0DD01D9FEF62}"/>
    <cellStyle name="Millares 2 3 2 3 4 4 4" xfId="27615" xr:uid="{1A5FE108-E651-47EE-9D2F-BF4751FD2089}"/>
    <cellStyle name="Millares 2 3 2 3 4 5" xfId="11487" xr:uid="{210F211E-BB5A-49DD-9F3C-17A1FEAE77CF}"/>
    <cellStyle name="Millares 2 3 2 3 4 5 2" xfId="21028" xr:uid="{29275F33-230B-4CD7-9072-9EA00E24093A}"/>
    <cellStyle name="Millares 2 3 2 3 4 5 3" xfId="29864" xr:uid="{A2673A3D-E2D1-4BE6-9F8A-6CB4E880756E}"/>
    <cellStyle name="Millares 2 3 2 3 4 6" xfId="16270" xr:uid="{1F369B65-B3E7-41C9-94F9-4857489A6424}"/>
    <cellStyle name="Millares 2 3 2 3 4 7" xfId="25691" xr:uid="{7F07A20E-02C0-4743-83C3-784BA73906EE}"/>
    <cellStyle name="Millares 2 3 2 3 5" xfId="7013" xr:uid="{06827327-80B9-4D0B-98FF-FD2A82EB17EA}"/>
    <cellStyle name="Millares 2 3 2 3 5 2" xfId="8200" xr:uid="{09234718-9D47-4C51-9228-C16C79AEE8BE}"/>
    <cellStyle name="Millares 2 3 2 3 5 2 2" xfId="10587" xr:uid="{EECFA722-0D92-415E-89D4-B334BBB2A1F4}"/>
    <cellStyle name="Millares 2 3 2 3 5 2 2 2" xfId="15373" xr:uid="{E75A0E7F-8E37-4F3E-8C83-9D671856C7F8}"/>
    <cellStyle name="Millares 2 3 2 3 5 2 2 2 2" xfId="24900" xr:uid="{3BD663E4-AA16-4046-BA8E-1DC5510C0963}"/>
    <cellStyle name="Millares 2 3 2 3 5 2 2 2 3" xfId="33628" xr:uid="{898883C9-B373-4E96-8682-4FEB691D4B61}"/>
    <cellStyle name="Millares 2 3 2 3 5 2 2 3" xfId="20134" xr:uid="{C3B5A94C-89E8-4614-BF3B-AEC56D0D94E3}"/>
    <cellStyle name="Millares 2 3 2 3 5 2 2 4" xfId="28993" xr:uid="{3EBCBC2D-C7BF-415A-9EF9-4ACD8429A4BB}"/>
    <cellStyle name="Millares 2 3 2 3 5 2 3" xfId="12978" xr:uid="{C8891E00-61F4-446B-9698-E9B0D7FC8A97}"/>
    <cellStyle name="Millares 2 3 2 3 5 2 3 2" xfId="22517" xr:uid="{2CF563FE-C161-40F7-8491-3E03A1AB7531}"/>
    <cellStyle name="Millares 2 3 2 3 5 2 3 3" xfId="31269" xr:uid="{F1802089-789E-4D22-9F3C-AA7AE88B33ED}"/>
    <cellStyle name="Millares 2 3 2 3 5 2 4" xfId="17755" xr:uid="{7E8E3BFC-D61A-4E12-9D3F-72B310210DE7}"/>
    <cellStyle name="Millares 2 3 2 3 5 2 5" xfId="26798" xr:uid="{679DC92E-B353-4B02-9882-E3122E67EC2D}"/>
    <cellStyle name="Millares 2 3 2 3 5 3" xfId="9393" xr:uid="{2EF10493-6E71-48FA-B07E-4B6E2D0B58B7}"/>
    <cellStyle name="Millares 2 3 2 3 5 3 2" xfId="14175" xr:uid="{A954567F-2A7F-49A5-ADCF-80657F8372A7}"/>
    <cellStyle name="Millares 2 3 2 3 5 3 2 2" xfId="23709" xr:uid="{09CCF3C1-747C-4A8A-BD6C-C6D74A7F95C0}"/>
    <cellStyle name="Millares 2 3 2 3 5 3 2 3" xfId="32439" xr:uid="{CFB8DF2C-A62F-4227-BE9C-90A9CF31AF8B}"/>
    <cellStyle name="Millares 2 3 2 3 5 3 3" xfId="18944" xr:uid="{659E1092-B7C9-4478-A454-DEA34620D1B3}"/>
    <cellStyle name="Millares 2 3 2 3 5 3 4" xfId="27863" xr:uid="{0F7C1B57-744D-4F9B-8F15-CBB815A649F6}"/>
    <cellStyle name="Millares 2 3 2 3 5 4" xfId="11784" xr:uid="{D6F01144-1CFE-4A12-8081-08423A193B39}"/>
    <cellStyle name="Millares 2 3 2 3 5 4 2" xfId="21326" xr:uid="{5FFEB747-EDED-4BBE-A2D3-E8875C9A660F}"/>
    <cellStyle name="Millares 2 3 2 3 5 4 3" xfId="30140" xr:uid="{D24B34B5-DC6A-4D81-AD0D-5E633ABBC21A}"/>
    <cellStyle name="Millares 2 3 2 3 5 5" xfId="16568" xr:uid="{410E90FA-EF75-486E-AE01-68E640C4DCA0}"/>
    <cellStyle name="Millares 2 3 2 3 5 6" xfId="25893" xr:uid="{2FAF5CB2-3F77-49C6-A9E1-1359A0BBBC86}"/>
    <cellStyle name="Millares 2 3 2 3 6" xfId="7603" xr:uid="{527C5FBE-75E2-4579-AEC6-8FAC4DACE405}"/>
    <cellStyle name="Millares 2 3 2 3 6 2" xfId="9987" xr:uid="{9A915B9F-F607-40D5-9BF4-21FFDFD5C73A}"/>
    <cellStyle name="Millares 2 3 2 3 6 2 2" xfId="14772" xr:uid="{224E5AF7-B989-446B-82B0-8DA9835CF43B}"/>
    <cellStyle name="Millares 2 3 2 3 6 2 2 2" xfId="24305" xr:uid="{0CEDF60F-69C6-4B20-A6DC-930B72917ABE}"/>
    <cellStyle name="Millares 2 3 2 3 6 2 2 3" xfId="33033" xr:uid="{DB9AFE42-1DF8-4B52-B10D-7E13B821C22E}"/>
    <cellStyle name="Millares 2 3 2 3 6 2 3" xfId="19540" xr:uid="{8F0E56A5-716E-4CB9-BE53-37AE606D02B7}"/>
    <cellStyle name="Millares 2 3 2 3 6 2 4" xfId="28415" xr:uid="{64A5AD03-8D48-47D4-A302-17B8B91717AC}"/>
    <cellStyle name="Millares 2 3 2 3 6 3" xfId="12378" xr:uid="{F4D44583-FBE9-456E-953D-1F655B3CC392}"/>
    <cellStyle name="Millares 2 3 2 3 6 3 2" xfId="21922" xr:uid="{67BDCFBF-1824-4334-8729-CD9A7439B83D}"/>
    <cellStyle name="Millares 2 3 2 3 6 3 3" xfId="30690" xr:uid="{D44B2844-D805-4E64-96A5-490266944D79}"/>
    <cellStyle name="Millares 2 3 2 3 6 4" xfId="17162" xr:uid="{7F143357-CC82-4F12-9F74-8E866B104E28}"/>
    <cellStyle name="Millares 2 3 2 3 6 5" xfId="26344" xr:uid="{28C0CA66-C8C2-44DF-89EC-040E2BA0C240}"/>
    <cellStyle name="Millares 2 3 2 3 7" xfId="8793" xr:uid="{E22E6635-BBBA-4321-B63F-D19077B0ABC7}"/>
    <cellStyle name="Millares 2 3 2 3 7 2" xfId="13574" xr:uid="{07E983B7-1A5D-47D9-AE82-A21A45D950DB}"/>
    <cellStyle name="Millares 2 3 2 3 7 2 2" xfId="23114" xr:uid="{B7A4542A-E092-4464-BA11-D9FCE4994309}"/>
    <cellStyle name="Millares 2 3 2 3 7 2 3" xfId="31852" xr:uid="{89792EA9-3C44-44F7-AF0D-8C4EA3594463}"/>
    <cellStyle name="Millares 2 3 2 3 7 3" xfId="18350" xr:uid="{CCDB1A5E-49C9-47B8-A842-1AB02DF685B1}"/>
    <cellStyle name="Millares 2 3 2 3 7 4" xfId="27363" xr:uid="{62376DFF-6DAC-43AA-9CC2-8A5D313AB74F}"/>
    <cellStyle name="Millares 2 3 2 3 8" xfId="11184" xr:uid="{68E559B3-0CC8-4EF4-9695-80C0D8268949}"/>
    <cellStyle name="Millares 2 3 2 3 8 2" xfId="20732" xr:uid="{C8AA9F2E-CA55-432D-8043-5CD88EE94606}"/>
    <cellStyle name="Millares 2 3 2 3 8 3" xfId="29588" xr:uid="{6BCB6997-A814-48DB-8B14-97678257BB68}"/>
    <cellStyle name="Millares 2 3 2 3 9" xfId="15973" xr:uid="{35408D3D-143E-49C2-8BBC-39B13E5B447C}"/>
    <cellStyle name="Millares 2 3 2 4" xfId="5687" xr:uid="{00000000-0005-0000-0000-0000F2000000}"/>
    <cellStyle name="Millares 2 3 2 4 2" xfId="6614" xr:uid="{B640DDD0-D244-448B-B3D3-D69E928103E5}"/>
    <cellStyle name="Millares 2 3 2 4 2 2" xfId="6903" xr:uid="{6DA83EEA-E9C1-4030-B408-8D6B0F8D801F}"/>
    <cellStyle name="Millares 2 3 2 4 2 2 2" xfId="7491" xr:uid="{51382158-F878-4874-8FD3-440A984923B1}"/>
    <cellStyle name="Millares 2 3 2 4 2 2 2 2" xfId="8680" xr:uid="{5B9BC71F-CB48-41F8-8A07-8618384660B5}"/>
    <cellStyle name="Millares 2 3 2 4 2 2 2 2 2" xfId="11067" xr:uid="{FC56EDE8-4612-4194-BF58-269FFF872326}"/>
    <cellStyle name="Millares 2 3 2 4 2 2 2 2 2 2" xfId="15855" xr:uid="{60029BD1-2434-4A05-B963-56749FB5DBDA}"/>
    <cellStyle name="Millares 2 3 2 4 2 2 2 2 2 2 2" xfId="25382" xr:uid="{F3E70E82-3703-4504-AC30-16D85D2AF04A}"/>
    <cellStyle name="Millares 2 3 2 4 2 2 2 2 2 2 3" xfId="34110" xr:uid="{8FF5914E-CC2C-471A-A820-FAA7737034BC}"/>
    <cellStyle name="Millares 2 3 2 4 2 2 2 2 2 3" xfId="20616" xr:uid="{CAF02107-C1D8-4B4E-9932-89C7AA1CF2C6}"/>
    <cellStyle name="Millares 2 3 2 4 2 2 2 2 2 4" xfId="29474" xr:uid="{1D2AFD24-C19D-4A4C-B27F-64FDBD7B3ADD}"/>
    <cellStyle name="Millares 2 3 2 4 2 2 2 2 3" xfId="13458" xr:uid="{E31A5BA8-69C5-4743-9E9B-2748D5BD0394}"/>
    <cellStyle name="Millares 2 3 2 4 2 2 2 2 3 2" xfId="22999" xr:uid="{57463466-71C8-4C6F-8B2E-078604694086}"/>
    <cellStyle name="Millares 2 3 2 4 2 2 2 2 3 3" xfId="31750" xr:uid="{C09ABFCF-354D-42DB-B1BC-FD6C485F0928}"/>
    <cellStyle name="Millares 2 3 2 4 2 2 2 2 4" xfId="18235" xr:uid="{45CC2A18-556B-494B-A02B-872D3B7CEB31}"/>
    <cellStyle name="Millares 2 3 2 4 2 2 2 2 5" xfId="27249" xr:uid="{848012BF-7EB3-44BD-AB1D-0AC483EC9AE4}"/>
    <cellStyle name="Millares 2 3 2 4 2 2 2 3" xfId="9873" xr:uid="{1CEB94BD-EAC7-4A9A-8589-040AC88F9EDC}"/>
    <cellStyle name="Millares 2 3 2 4 2 2 2 3 2" xfId="14657" xr:uid="{8210B6AD-7B15-4A10-9F6E-A0554C8C213C}"/>
    <cellStyle name="Millares 2 3 2 4 2 2 2 3 2 2" xfId="24191" xr:uid="{EA79A4D3-22BA-4AAE-999E-4F38FBF4878A}"/>
    <cellStyle name="Millares 2 3 2 4 2 2 2 3 2 3" xfId="32921" xr:uid="{B81DBFB4-0120-426E-92F8-312F12488560}"/>
    <cellStyle name="Millares 2 3 2 4 2 2 2 3 3" xfId="19426" xr:uid="{77D1A6EE-37EC-43EC-941A-14DDE12761F7}"/>
    <cellStyle name="Millares 2 3 2 4 2 2 2 3 4" xfId="28314" xr:uid="{DEA4544D-B62A-43AB-8329-A1BAB2AD67DF}"/>
    <cellStyle name="Millares 2 3 2 4 2 2 2 4" xfId="12264" xr:uid="{84CA6982-B839-4694-9727-72F5B4939956}"/>
    <cellStyle name="Millares 2 3 2 4 2 2 2 4 2" xfId="21808" xr:uid="{D0C19F4F-8157-49C0-9385-00D0C276C9A3}"/>
    <cellStyle name="Millares 2 3 2 4 2 2 2 4 3" xfId="30591" xr:uid="{9DB57557-CFDC-4E5B-842B-023E62796F25}"/>
    <cellStyle name="Millares 2 3 2 4 2 2 2 5" xfId="17048" xr:uid="{D4FAF0FE-31DE-407B-A539-2F9517B4B487}"/>
    <cellStyle name="Millares 2 3 2 4 2 2 2 6" xfId="26245" xr:uid="{625E1022-6DCA-4C44-B286-07142625CD4F}"/>
    <cellStyle name="Millares 2 3 2 4 2 2 3" xfId="8088" xr:uid="{3C4F733D-8255-4B0F-B56F-3B985A1BCCE9}"/>
    <cellStyle name="Millares 2 3 2 4 2 2 3 2" xfId="10474" xr:uid="{3AEF1AAF-B4AD-404D-8BBA-D0216F55DDAB}"/>
    <cellStyle name="Millares 2 3 2 4 2 2 3 2 2" xfId="15260" xr:uid="{75C42001-7CA8-4C9D-832B-CE2F2F781E25}"/>
    <cellStyle name="Millares 2 3 2 4 2 2 3 2 2 2" xfId="24787" xr:uid="{465F5D9A-443D-4799-A064-7A27FFE6CDD0}"/>
    <cellStyle name="Millares 2 3 2 4 2 2 3 2 2 3" xfId="33515" xr:uid="{2B942E6D-6407-496B-874C-5513409E50FC}"/>
    <cellStyle name="Millares 2 3 2 4 2 2 3 2 3" xfId="20021" xr:uid="{B07758E5-9421-4598-8271-642B5486D05D}"/>
    <cellStyle name="Millares 2 3 2 4 2 2 3 2 4" xfId="28885" xr:uid="{79A327A0-6981-4C6C-928D-C187298F4FE2}"/>
    <cellStyle name="Millares 2 3 2 4 2 2 3 3" xfId="12865" xr:uid="{0EDBC380-C630-4AFE-94E8-C5A50F890F29}"/>
    <cellStyle name="Millares 2 3 2 4 2 2 3 3 2" xfId="22404" xr:uid="{C1E008EB-3D28-4039-9208-5220FFC1945A}"/>
    <cellStyle name="Millares 2 3 2 4 2 2 3 3 3" xfId="31161" xr:uid="{7ACBDA3D-7045-4ED3-B15F-EC0C2482D99F}"/>
    <cellStyle name="Millares 2 3 2 4 2 2 3 4" xfId="17642" xr:uid="{4A16F7C6-F6F1-4726-9CD8-56E07FDDD510}"/>
    <cellStyle name="Millares 2 3 2 4 2 2 3 5" xfId="26702" xr:uid="{36C3E0F4-DEF1-4086-9B55-0F9C1D13DC44}"/>
    <cellStyle name="Millares 2 3 2 4 2 2 4" xfId="9281" xr:uid="{8E60FC56-D264-4797-A368-493B92CC3C58}"/>
    <cellStyle name="Millares 2 3 2 4 2 2 4 2" xfId="14062" xr:uid="{32D37549-0028-41F5-89AE-473598B622C7}"/>
    <cellStyle name="Millares 2 3 2 4 2 2 4 2 2" xfId="23596" xr:uid="{DB99D369-2301-48D5-8464-6C74B9C7487B}"/>
    <cellStyle name="Millares 2 3 2 4 2 2 4 2 3" xfId="32326" xr:uid="{25B430F7-DBC3-49CF-9E5A-4E39CE02DD07}"/>
    <cellStyle name="Millares 2 3 2 4 2 2 4 3" xfId="18831" xr:uid="{5F3751D4-E035-4F0D-858A-3AE676BF40B8}"/>
    <cellStyle name="Millares 2 3 2 4 2 2 4 4" xfId="27767" xr:uid="{E834BF30-FCE5-41C2-BA83-F15B1B72CB89}"/>
    <cellStyle name="Millares 2 3 2 4 2 2 5" xfId="11672" xr:uid="{798C1BFE-F9ED-487E-90CD-4DCDB2168018}"/>
    <cellStyle name="Millares 2 3 2 4 2 2 5 2" xfId="21213" xr:uid="{15373151-75B1-47AF-BAA2-0ADFE8126FE5}"/>
    <cellStyle name="Millares 2 3 2 4 2 2 5 3" xfId="30043" xr:uid="{10FF2479-B120-48CB-8F7A-B55FD0595D91}"/>
    <cellStyle name="Millares 2 3 2 4 2 2 6" xfId="16455" xr:uid="{DE30C43C-75F4-4652-BFF3-63D50F1ED3F4}"/>
    <cellStyle name="Millares 2 3 2 4 2 2 7" xfId="25814" xr:uid="{EBE2B1C0-33AE-4CB1-A7A9-B5D389923FA4}"/>
    <cellStyle name="Millares 2 3 2 4 2 3" xfId="7195" xr:uid="{92FDD273-DBCC-4352-9493-B40EBF0D0538}"/>
    <cellStyle name="Millares 2 3 2 4 2 3 2" xfId="8384" xr:uid="{26FEF9D4-5504-4AE8-8363-E6D832837D3A}"/>
    <cellStyle name="Millares 2 3 2 4 2 3 2 2" xfId="10771" xr:uid="{E090B903-353C-4912-9982-C731BF6BF99A}"/>
    <cellStyle name="Millares 2 3 2 4 2 3 2 2 2" xfId="15558" xr:uid="{1A7C878F-A6F2-4140-8F6A-5493DB4C01A4}"/>
    <cellStyle name="Millares 2 3 2 4 2 3 2 2 2 2" xfId="25085" xr:uid="{81C4419B-9575-421D-B270-FB786AEC58D9}"/>
    <cellStyle name="Millares 2 3 2 4 2 3 2 2 2 3" xfId="33813" xr:uid="{FB89232A-5BC5-4FE0-9C32-C02EB2365E6B}"/>
    <cellStyle name="Millares 2 3 2 4 2 3 2 2 3" xfId="20319" xr:uid="{52075AD6-9131-4B15-9A3F-1F77DE89049C}"/>
    <cellStyle name="Millares 2 3 2 4 2 3 2 2 4" xfId="29177" xr:uid="{D926C2CF-C632-4C4E-B47E-2087C054EA6D}"/>
    <cellStyle name="Millares 2 3 2 4 2 3 2 3" xfId="13162" xr:uid="{48EF8CAA-A7D7-41F3-BAAA-3A5279C304B9}"/>
    <cellStyle name="Millares 2 3 2 4 2 3 2 3 2" xfId="22702" xr:uid="{FD4BAF25-23A4-4099-8F64-9E6AA818C9F7}"/>
    <cellStyle name="Millares 2 3 2 4 2 3 2 3 3" xfId="31453" xr:uid="{94086BBC-63EF-46A0-A903-1203FEB93462}"/>
    <cellStyle name="Millares 2 3 2 4 2 3 2 4" xfId="17939" xr:uid="{B2EA7FB8-2309-45F7-A72F-A6E06D22AF82}"/>
    <cellStyle name="Millares 2 3 2 4 2 3 2 5" xfId="26972" xr:uid="{8FD4CEF0-EC90-4FB3-AF0F-D23928947C5E}"/>
    <cellStyle name="Millares 2 3 2 4 2 3 3" xfId="9577" xr:uid="{A73D65FC-80FA-4D25-AE79-4271DC39B81C}"/>
    <cellStyle name="Millares 2 3 2 4 2 3 3 2" xfId="14360" xr:uid="{08F64866-61CE-427A-94AE-E3C8559D9EA1}"/>
    <cellStyle name="Millares 2 3 2 4 2 3 3 2 2" xfId="23894" xr:uid="{10058817-2EA9-4615-B6AB-8071C3424C2B}"/>
    <cellStyle name="Millares 2 3 2 4 2 3 3 2 3" xfId="32624" xr:uid="{1360F2C6-C32E-473A-B2BF-53EC7347D655}"/>
    <cellStyle name="Millares 2 3 2 4 2 3 3 3" xfId="19129" xr:uid="{C57B4DEE-8C28-4E45-9354-E4C762F85886}"/>
    <cellStyle name="Millares 2 3 2 4 2 3 3 4" xfId="28037" xr:uid="{CA639162-C302-43B9-A198-024E09E9DC7D}"/>
    <cellStyle name="Millares 2 3 2 4 2 3 4" xfId="11968" xr:uid="{B62C8C53-C0D7-422F-97D2-8C734ADCD9E9}"/>
    <cellStyle name="Millares 2 3 2 4 2 3 4 2" xfId="21511" xr:uid="{D2689A3A-0901-441D-96E3-D97370E9732B}"/>
    <cellStyle name="Millares 2 3 2 4 2 3 4 3" xfId="30314" xr:uid="{AB7F4376-945A-4FCE-B900-5DDF91961CC0}"/>
    <cellStyle name="Millares 2 3 2 4 2 3 5" xfId="16752" xr:uid="{81F9CC2A-6926-497F-A0F3-8BB36A69DFE6}"/>
    <cellStyle name="Millares 2 3 2 4 2 3 6" xfId="26017" xr:uid="{24DC33D5-CE52-4080-BF61-9E0953D41EA6}"/>
    <cellStyle name="Millares 2 3 2 4 2 4" xfId="7791" xr:uid="{B9C6399C-9234-4B6B-87B2-34918255F05F}"/>
    <cellStyle name="Millares 2 3 2 4 2 4 2" xfId="10177" xr:uid="{D3EC452F-9545-4D26-B5E9-C94FC2B1FEA8}"/>
    <cellStyle name="Millares 2 3 2 4 2 4 2 2" xfId="14962" xr:uid="{4A641E46-D0C0-41D1-8F48-A25568AFF332}"/>
    <cellStyle name="Millares 2 3 2 4 2 4 2 2 2" xfId="24490" xr:uid="{8475EC04-752E-4675-905A-85845C879F67}"/>
    <cellStyle name="Millares 2 3 2 4 2 4 2 2 3" xfId="33218" xr:uid="{01649B09-C5F7-41CF-882A-0174F39F9F00}"/>
    <cellStyle name="Millares 2 3 2 4 2 4 2 3" xfId="19724" xr:uid="{D130ECA8-D8E0-40A0-977A-18902B106311}"/>
    <cellStyle name="Millares 2 3 2 4 2 4 2 4" xfId="28588" xr:uid="{6E7098F8-8B2C-4A12-BDE6-0DDE2CC85954}"/>
    <cellStyle name="Millares 2 3 2 4 2 4 3" xfId="12568" xr:uid="{236011F2-537C-4D1E-B15F-1C034D7B0033}"/>
    <cellStyle name="Millares 2 3 2 4 2 4 3 2" xfId="22107" xr:uid="{6C1EB2AD-3D93-42A4-9DD5-7585D9EE3FE4}"/>
    <cellStyle name="Millares 2 3 2 4 2 4 3 3" xfId="30864" xr:uid="{EECEAE15-F781-402A-BE9F-59E24E73CBF9}"/>
    <cellStyle name="Millares 2 3 2 4 2 4 4" xfId="17346" xr:uid="{E10E9E15-B462-4C5F-B6EA-761DA72C15CC}"/>
    <cellStyle name="Millares 2 3 2 4 2 4 5" xfId="26474" xr:uid="{C979FAC0-7DF6-47C1-940D-14181C9251F1}"/>
    <cellStyle name="Millares 2 3 2 4 2 5" xfId="8983" xr:uid="{D9BF5753-BE75-4E8E-B363-1AB943BC8BED}"/>
    <cellStyle name="Millares 2 3 2 4 2 5 2" xfId="13764" xr:uid="{F4871B9A-70C3-4836-B875-ED9624F761D2}"/>
    <cellStyle name="Millares 2 3 2 4 2 5 2 2" xfId="23299" xr:uid="{0304B9E4-052E-49CE-A571-1D15848D9317}"/>
    <cellStyle name="Millares 2 3 2 4 2 5 2 3" xfId="32030" xr:uid="{D18B72EA-1A54-4BE9-A20F-8D2F6DB6D750}"/>
    <cellStyle name="Millares 2 3 2 4 2 5 3" xfId="18534" xr:uid="{8011B1CD-1BD1-4BC1-B4D7-761E2617A7AB}"/>
    <cellStyle name="Millares 2 3 2 4 2 5 4" xfId="27522" xr:uid="{ABD01DF0-77E7-4BA5-9EA4-88C62E46C2C2}"/>
    <cellStyle name="Millares 2 3 2 4 2 6" xfId="11375" xr:uid="{CE81AFF1-B5F4-4921-9C92-210CB5BAAEF8}"/>
    <cellStyle name="Millares 2 3 2 4 2 6 2" xfId="20917" xr:uid="{BAF5CEB9-CCFD-44CA-9064-D7F4185D7C3D}"/>
    <cellStyle name="Millares 2 3 2 4 2 6 3" xfId="29767" xr:uid="{265B3CCB-5646-44B3-A62C-B16AD32557B1}"/>
    <cellStyle name="Millares 2 3 2 4 2 7" xfId="16158" xr:uid="{5542B97F-C037-4887-B8C5-D176C96E2CA5}"/>
    <cellStyle name="Millares 2 3 2 4 2 8" xfId="25619" xr:uid="{58379AEF-8DEB-4966-96EA-E831BE92239E}"/>
    <cellStyle name="Millares 2 3 2 4 3" xfId="6757" xr:uid="{A07023A5-A254-4DEE-9843-036D77993519}"/>
    <cellStyle name="Millares 2 3 2 4 3 2" xfId="7343" xr:uid="{1BA72BD7-4691-46F6-B5AF-0F8535D09A5C}"/>
    <cellStyle name="Millares 2 3 2 4 3 2 2" xfId="8532" xr:uid="{26038D66-259C-4E0C-B1CB-63437BA9587B}"/>
    <cellStyle name="Millares 2 3 2 4 3 2 2 2" xfId="10919" xr:uid="{555D6D90-07E2-4E8A-8A51-39F9B6680CBD}"/>
    <cellStyle name="Millares 2 3 2 4 3 2 2 2 2" xfId="15707" xr:uid="{BAE0E5A9-27FB-49F4-A556-C8C5AFFC9F5E}"/>
    <cellStyle name="Millares 2 3 2 4 3 2 2 2 2 2" xfId="25234" xr:uid="{858E9822-BB6E-4D12-9712-61A3FC750B47}"/>
    <cellStyle name="Millares 2 3 2 4 3 2 2 2 2 3" xfId="33962" xr:uid="{76C4DFD9-E355-49D5-A06A-2E093EE6911E}"/>
    <cellStyle name="Millares 2 3 2 4 3 2 2 2 3" xfId="20468" xr:uid="{589E5121-EAEB-4BDC-909C-39874EE43D71}"/>
    <cellStyle name="Millares 2 3 2 4 3 2 2 2 4" xfId="29326" xr:uid="{7DBCE3E9-102E-4EB2-9D70-C3158EF25822}"/>
    <cellStyle name="Millares 2 3 2 4 3 2 2 3" xfId="13310" xr:uid="{7CF39E7A-E159-4739-AE06-EE0237A92F8E}"/>
    <cellStyle name="Millares 2 3 2 4 3 2 2 3 2" xfId="22851" xr:uid="{29AE577C-6061-419E-9661-CCCDB6DE7C69}"/>
    <cellStyle name="Millares 2 3 2 4 3 2 2 3 3" xfId="31602" xr:uid="{319F1673-03AD-40D7-9AAA-330E56A51154}"/>
    <cellStyle name="Millares 2 3 2 4 3 2 2 4" xfId="18087" xr:uid="{6FD85DF6-99E2-4922-BF4C-5A03880B499C}"/>
    <cellStyle name="Millares 2 3 2 4 3 2 2 5" xfId="27103" xr:uid="{3929D3BF-E91E-424A-82BB-8E1AC7A2B488}"/>
    <cellStyle name="Millares 2 3 2 4 3 2 3" xfId="9725" xr:uid="{8F8763B0-FD25-4082-B2F5-05E8AC5C8D6A}"/>
    <cellStyle name="Millares 2 3 2 4 3 2 3 2" xfId="14509" xr:uid="{0328F71C-0A5A-4A53-B26D-09F4966BD3FF}"/>
    <cellStyle name="Millares 2 3 2 4 3 2 3 2 2" xfId="24043" xr:uid="{04608356-1470-42B0-8BA9-9DFA3B0F5880}"/>
    <cellStyle name="Millares 2 3 2 4 3 2 3 2 3" xfId="32773" xr:uid="{1C748CE9-F109-442A-929E-B0520F0BB8E8}"/>
    <cellStyle name="Millares 2 3 2 4 3 2 3 3" xfId="19278" xr:uid="{6B2BF0C3-97B7-4365-8D06-96A37600C5B4}"/>
    <cellStyle name="Millares 2 3 2 4 3 2 3 4" xfId="28168" xr:uid="{091E945F-0B44-4F3B-B923-ADE7A1FB66AD}"/>
    <cellStyle name="Millares 2 3 2 4 3 2 4" xfId="12116" xr:uid="{1FE9A709-F8C3-4280-B1F2-BADC042BAF62}"/>
    <cellStyle name="Millares 2 3 2 4 3 2 4 2" xfId="21660" xr:uid="{D061CA12-9CDB-4B67-8F7B-0A918CB3CF7A}"/>
    <cellStyle name="Millares 2 3 2 4 3 2 4 3" xfId="30445" xr:uid="{B4F3E4E1-91F8-4512-9C71-1FB7FB98E0CF}"/>
    <cellStyle name="Millares 2 3 2 4 3 2 5" xfId="16900" xr:uid="{D8510D8D-8616-48D0-9B38-8A46688F5662}"/>
    <cellStyle name="Millares 2 3 2 4 3 2 6" xfId="26120" xr:uid="{A1EF7A4A-C4CA-4D13-B3D7-1C0279398DD4}"/>
    <cellStyle name="Millares 2 3 2 4 3 3" xfId="7940" xr:uid="{5B4A82BE-503C-4351-8376-C04E9E6F990D}"/>
    <cellStyle name="Millares 2 3 2 4 3 3 2" xfId="10326" xr:uid="{8F5DC869-C1ED-4581-AC0A-E33F1F91E52A}"/>
    <cellStyle name="Millares 2 3 2 4 3 3 2 2" xfId="15112" xr:uid="{D5907FFA-46D8-4509-AD17-81CB1C76604A}"/>
    <cellStyle name="Millares 2 3 2 4 3 3 2 2 2" xfId="24639" xr:uid="{C0468295-A396-490C-8362-ACE78BCCC512}"/>
    <cellStyle name="Millares 2 3 2 4 3 3 2 2 3" xfId="33367" xr:uid="{56EC0065-2212-4D54-B806-EC0CD4A49F0A}"/>
    <cellStyle name="Millares 2 3 2 4 3 3 2 3" xfId="19873" xr:uid="{0A2E496F-BBF0-4B6D-B7DC-E44508319F4C}"/>
    <cellStyle name="Millares 2 3 2 4 3 3 2 4" xfId="28737" xr:uid="{A60C6F4B-1F88-45EF-A254-AADA69B52E98}"/>
    <cellStyle name="Millares 2 3 2 4 3 3 3" xfId="12717" xr:uid="{2A76FFC0-3D2B-47E7-A9E4-707F6F875EE2}"/>
    <cellStyle name="Millares 2 3 2 4 3 3 3 2" xfId="22256" xr:uid="{53AA009B-FF00-4C30-9BBE-1B0585B06D90}"/>
    <cellStyle name="Millares 2 3 2 4 3 3 3 3" xfId="31013" xr:uid="{77CA646B-A364-4D4B-A4DC-FA6A02FE6487}"/>
    <cellStyle name="Millares 2 3 2 4 3 3 4" xfId="17494" xr:uid="{4F4A76F5-1731-4511-8FCE-DEFAF0DA7E9B}"/>
    <cellStyle name="Millares 2 3 2 4 3 3 5" xfId="26577" xr:uid="{573CCCE4-B773-4F0E-BF1C-DB98F2D43D28}"/>
    <cellStyle name="Millares 2 3 2 4 3 4" xfId="9133" xr:uid="{755D6F1D-EF42-4166-8EFA-2A955D0282CC}"/>
    <cellStyle name="Millares 2 3 2 4 3 4 2" xfId="13914" xr:uid="{A4A94E50-5779-473E-B01B-C39F2E646B92}"/>
    <cellStyle name="Millares 2 3 2 4 3 4 2 2" xfId="23448" xr:uid="{ACB9AF46-BD9C-4558-97E7-EA76A984F43F}"/>
    <cellStyle name="Millares 2 3 2 4 3 4 2 3" xfId="32178" xr:uid="{C07FC880-3A9B-460F-8F19-40A6D9123DD2}"/>
    <cellStyle name="Millares 2 3 2 4 3 4 3" xfId="18683" xr:uid="{9EA1671E-DF4C-44D5-A47F-FC9C39560F0F}"/>
    <cellStyle name="Millares 2 3 2 4 3 4 4" xfId="27642" xr:uid="{5F70EA3B-2504-4536-AFE0-6C9C3C4D55B2}"/>
    <cellStyle name="Millares 2 3 2 4 3 5" xfId="11524" xr:uid="{CDA2E97C-0A0B-4239-873A-84B83157A371}"/>
    <cellStyle name="Millares 2 3 2 4 3 5 2" xfId="21065" xr:uid="{70F34236-A6B8-42DC-89AD-9A4872B58178}"/>
    <cellStyle name="Millares 2 3 2 4 3 5 3" xfId="29897" xr:uid="{DC7F3309-D100-46D3-9A68-7F0D8CD696CB}"/>
    <cellStyle name="Millares 2 3 2 4 3 6" xfId="16307" xr:uid="{52BC8343-3EFF-4F2C-8D4E-CC773524E6BF}"/>
    <cellStyle name="Millares 2 3 2 4 3 7" xfId="25714" xr:uid="{B230542F-8613-4660-A671-F035852D67E0}"/>
    <cellStyle name="Millares 2 3 2 4 4" xfId="7050" xr:uid="{4ABD3CFC-5DC7-4D70-9791-DABFE06B8943}"/>
    <cellStyle name="Millares 2 3 2 4 4 2" xfId="8237" xr:uid="{8AD848C1-ED55-484E-AAB0-B885FB027B00}"/>
    <cellStyle name="Millares 2 3 2 4 4 2 2" xfId="10624" xr:uid="{52619318-FAB3-45AB-88E4-4E430E55A76A}"/>
    <cellStyle name="Millares 2 3 2 4 4 2 2 2" xfId="15410" xr:uid="{A1249C77-8440-4C29-8EBC-FCAA695C3CDD}"/>
    <cellStyle name="Millares 2 3 2 4 4 2 2 2 2" xfId="24937" xr:uid="{4C7AC646-FD3F-4C05-AF54-DBDAB9CCC876}"/>
    <cellStyle name="Millares 2 3 2 4 4 2 2 2 3" xfId="33665" xr:uid="{863BC3F5-8C44-4398-9EF2-5469B2D3E741}"/>
    <cellStyle name="Millares 2 3 2 4 4 2 2 3" xfId="20171" xr:uid="{2BAA5C89-E175-4E65-B9A7-22ABDEA7E400}"/>
    <cellStyle name="Millares 2 3 2 4 4 2 2 4" xfId="29029" xr:uid="{303C42BF-4428-46C7-B269-66F876B85E19}"/>
    <cellStyle name="Millares 2 3 2 4 4 2 3" xfId="13015" xr:uid="{41E707F3-A35D-4C28-9805-E9542FEC41CB}"/>
    <cellStyle name="Millares 2 3 2 4 4 2 3 2" xfId="22554" xr:uid="{7E1647D1-EE04-4AED-B6EB-CF9AD1A4C2CC}"/>
    <cellStyle name="Millares 2 3 2 4 4 2 3 3" xfId="31305" xr:uid="{E177A447-3CC3-4338-8C82-4303880190A8}"/>
    <cellStyle name="Millares 2 3 2 4 4 2 4" xfId="17792" xr:uid="{06AC1FB6-10EA-4D7C-8CF1-1906E25B9EA6}"/>
    <cellStyle name="Millares 2 3 2 4 4 2 5" xfId="26825" xr:uid="{198879DE-0453-4192-B892-92C7C775ACA0}"/>
    <cellStyle name="Millares 2 3 2 4 4 3" xfId="9430" xr:uid="{AEDE1E11-237A-4C07-BFD9-DE557E73CD0A}"/>
    <cellStyle name="Millares 2 3 2 4 4 3 2" xfId="14212" xr:uid="{F4B3BE5B-A85E-4269-854D-51FB5A3465A2}"/>
    <cellStyle name="Millares 2 3 2 4 4 3 2 2" xfId="23746" xr:uid="{1655CB6D-12FE-4BF9-BB6E-6AFBAD15D173}"/>
    <cellStyle name="Millares 2 3 2 4 4 3 2 3" xfId="32476" xr:uid="{086F7EAB-2DDB-420B-9824-21044B97EFDB}"/>
    <cellStyle name="Millares 2 3 2 4 4 3 3" xfId="18981" xr:uid="{BE3A790A-CCF1-4E31-BF63-3BDFF0632A60}"/>
    <cellStyle name="Millares 2 3 2 4 4 3 4" xfId="27890" xr:uid="{83C773E9-CC68-4539-B951-A3110F10967A}"/>
    <cellStyle name="Millares 2 3 2 4 4 4" xfId="11821" xr:uid="{CE5C7D5D-ED10-4BD9-851F-929D67DF6AAA}"/>
    <cellStyle name="Millares 2 3 2 4 4 4 2" xfId="21363" xr:uid="{1E76E57D-3212-4325-B4CE-38FEF0E0F0B7}"/>
    <cellStyle name="Millares 2 3 2 4 4 4 3" xfId="30167" xr:uid="{92F10EA8-3C6B-4D34-9635-42D481EF1BAF}"/>
    <cellStyle name="Millares 2 3 2 4 4 5" xfId="16605" xr:uid="{C73E2FC6-FCC6-4D31-A9F6-546F655093BB}"/>
    <cellStyle name="Millares 2 3 2 4 4 6" xfId="25916" xr:uid="{CA0B82D2-35A6-4A15-A2C9-E8C3B76665EB}"/>
    <cellStyle name="Millares 2 3 2 4 5" xfId="7642" xr:uid="{0ECC6EA6-A170-46D9-BC07-FED62766D236}"/>
    <cellStyle name="Millares 2 3 2 4 5 2" xfId="10026" xr:uid="{9C4135A0-2BF1-49BD-9861-34D115C289C3}"/>
    <cellStyle name="Millares 2 3 2 4 5 2 2" xfId="14811" xr:uid="{BD49F8B0-07D6-4E91-9979-445C483546BB}"/>
    <cellStyle name="Millares 2 3 2 4 5 2 2 2" xfId="24342" xr:uid="{7771C1EB-A995-4F07-AC11-A0827ED759B0}"/>
    <cellStyle name="Millares 2 3 2 4 5 2 2 3" xfId="33070" xr:uid="{06090C81-C60C-4846-9FCE-158698B794D6}"/>
    <cellStyle name="Millares 2 3 2 4 5 2 3" xfId="19577" xr:uid="{0641A20F-7437-4EBF-A62D-6402DC562CDE}"/>
    <cellStyle name="Millares 2 3 2 4 5 2 4" xfId="28442" xr:uid="{29837941-5C54-4FC6-81B0-589E64A5D4D2}"/>
    <cellStyle name="Millares 2 3 2 4 5 3" xfId="12417" xr:uid="{524F3043-A5AC-4F20-99DD-4C6AC6B3B3B0}"/>
    <cellStyle name="Millares 2 3 2 4 5 3 2" xfId="21959" xr:uid="{3810291B-25AA-4B16-9567-0CCAD9B0D5BE}"/>
    <cellStyle name="Millares 2 3 2 4 5 3 3" xfId="30717" xr:uid="{F17C9CDC-D29D-4C9F-B2BE-CD10BB51ED16}"/>
    <cellStyle name="Millares 2 3 2 4 5 4" xfId="17199" xr:uid="{981C9791-7767-4921-B551-FF16895FD132}"/>
    <cellStyle name="Millares 2 3 2 4 5 5" xfId="26371" xr:uid="{FF2878ED-E0E3-4FB8-A5FA-11B324BE2A9A}"/>
    <cellStyle name="Millares 2 3 2 4 6" xfId="8832" xr:uid="{4D6692F1-1F52-4884-B89B-2D2EE1590F3D}"/>
    <cellStyle name="Millares 2 3 2 4 6 2" xfId="13613" xr:uid="{5112DB7B-BD84-46C4-B1DE-C2F80ABB9A22}"/>
    <cellStyle name="Millares 2 3 2 4 6 2 2" xfId="23151" xr:uid="{BE5A9F7D-D507-4A01-B4D1-3544BC64CCC8}"/>
    <cellStyle name="Millares 2 3 2 4 6 2 3" xfId="31883" xr:uid="{7DF36E22-1943-41E0-933C-D9EFE16E7356}"/>
    <cellStyle name="Millares 2 3 2 4 6 3" xfId="18387" xr:uid="{2CF354A0-8595-42D8-A376-ADCDB490232F}"/>
    <cellStyle name="Millares 2 3 2 4 6 4" xfId="27396" xr:uid="{98100D40-FDF1-4152-9DA1-58AA3D7A9673}"/>
    <cellStyle name="Millares 2 3 2 4 7" xfId="11223" xr:uid="{63FEB18A-7911-433A-A84F-4374A51A1F8D}"/>
    <cellStyle name="Millares 2 3 2 4 7 2" xfId="20769" xr:uid="{3B833A17-A7CF-40D5-8874-50D7F8F5FBCB}"/>
    <cellStyle name="Millares 2 3 2 4 7 3" xfId="29619" xr:uid="{79C89653-DF19-49BB-BB30-BF1E8A88AE12}"/>
    <cellStyle name="Millares 2 3 2 4 8" xfId="16010" xr:uid="{87FB5A62-11A4-4911-8EDA-423387965A67}"/>
    <cellStyle name="Millares 2 3 2 4 9" xfId="6484" xr:uid="{8FAEFC68-539C-4F9F-8C61-EC31994D3639}"/>
    <cellStyle name="Millares 2 3 2 5" xfId="6548" xr:uid="{8BDB177F-812A-404B-B72F-76840D19FFF3}"/>
    <cellStyle name="Millares 2 3 2 5 2" xfId="6830" xr:uid="{D0EA2E72-6B8D-43FA-BCCE-1902C10E010D}"/>
    <cellStyle name="Millares 2 3 2 5 2 2" xfId="7418" xr:uid="{FDE7D90F-187F-4912-B7A3-481F0B45487A}"/>
    <cellStyle name="Millares 2 3 2 5 2 2 2" xfId="8607" xr:uid="{DB15F077-2CDA-40CF-945B-E98B40A48F83}"/>
    <cellStyle name="Millares 2 3 2 5 2 2 2 2" xfId="10994" xr:uid="{DAC11FF1-B939-4EF7-998C-BCCABD9F7CD7}"/>
    <cellStyle name="Millares 2 3 2 5 2 2 2 2 2" xfId="15782" xr:uid="{50FCDAEB-E419-4948-8681-52CFF2CD34CE}"/>
    <cellStyle name="Millares 2 3 2 5 2 2 2 2 2 2" xfId="25309" xr:uid="{AB8B3EBF-6816-4935-9B40-233245FA3B4B}"/>
    <cellStyle name="Millares 2 3 2 5 2 2 2 2 2 3" xfId="34037" xr:uid="{76CA5D9B-EF7B-465B-AD6E-C75F3968E361}"/>
    <cellStyle name="Millares 2 3 2 5 2 2 2 2 3" xfId="20543" xr:uid="{F0913D8B-238E-4AED-8B3C-B100F4A49E3E}"/>
    <cellStyle name="Millares 2 3 2 5 2 2 2 2 4" xfId="29401" xr:uid="{AB05A2DF-952C-4762-8E77-BCADD2990600}"/>
    <cellStyle name="Millares 2 3 2 5 2 2 2 3" xfId="13385" xr:uid="{E5351118-62FA-4F0F-9D9D-F5CB92A44458}"/>
    <cellStyle name="Millares 2 3 2 5 2 2 2 3 2" xfId="22926" xr:uid="{ADB4AA9E-E0A7-4CD0-866D-BAE19F257FA5}"/>
    <cellStyle name="Millares 2 3 2 5 2 2 2 3 3" xfId="31677" xr:uid="{6413927C-C860-486F-8005-8E91A56B7856}"/>
    <cellStyle name="Millares 2 3 2 5 2 2 2 4" xfId="18162" xr:uid="{34DA63F4-247C-4DB9-BBF6-7334CB24A78B}"/>
    <cellStyle name="Millares 2 3 2 5 2 2 2 5" xfId="27176" xr:uid="{078B450F-A685-4090-96A9-6E520567CC00}"/>
    <cellStyle name="Millares 2 3 2 5 2 2 3" xfId="9800" xr:uid="{605CD69B-73DE-4630-BD89-777EC84DF04A}"/>
    <cellStyle name="Millares 2 3 2 5 2 2 3 2" xfId="14584" xr:uid="{A535FC1F-3F8C-4513-A7CB-DF8C208AEBAC}"/>
    <cellStyle name="Millares 2 3 2 5 2 2 3 2 2" xfId="24118" xr:uid="{65D8DFAA-BD0C-488C-870E-759DFC1F5344}"/>
    <cellStyle name="Millares 2 3 2 5 2 2 3 2 3" xfId="32848" xr:uid="{8C7CC281-A407-4FC9-94EF-2C6656538BCC}"/>
    <cellStyle name="Millares 2 3 2 5 2 2 3 3" xfId="19353" xr:uid="{7296BC92-C7F7-4BC2-9E03-590DB0456B39}"/>
    <cellStyle name="Millares 2 3 2 5 2 2 3 4" xfId="28241" xr:uid="{A2200D1F-8053-4A5A-9259-A10E0E504E3B}"/>
    <cellStyle name="Millares 2 3 2 5 2 2 4" xfId="12191" xr:uid="{867F2D07-F7F0-424F-8676-A4012D6A39FB}"/>
    <cellStyle name="Millares 2 3 2 5 2 2 4 2" xfId="21735" xr:uid="{67494226-F87A-4F0A-BCFF-F24A35FD48CA}"/>
    <cellStyle name="Millares 2 3 2 5 2 2 4 3" xfId="30518" xr:uid="{FBECE1E9-F7D3-4928-953F-6D72A180F62D}"/>
    <cellStyle name="Millares 2 3 2 5 2 2 5" xfId="16975" xr:uid="{BEBA3F3B-4449-4745-9926-BCF983046ADA}"/>
    <cellStyle name="Millares 2 3 2 5 2 2 6" xfId="26189" xr:uid="{75F38F4E-974B-4286-BEE8-434093AA5D8E}"/>
    <cellStyle name="Millares 2 3 2 5 2 3" xfId="8015" xr:uid="{ED62C716-8C08-421B-98A4-27FD13C55ED2}"/>
    <cellStyle name="Millares 2 3 2 5 2 3 2" xfId="10401" xr:uid="{62339160-3F47-47D1-A116-B6E499CD06E5}"/>
    <cellStyle name="Millares 2 3 2 5 2 3 2 2" xfId="15187" xr:uid="{41EBEAFB-72A5-4581-AF5C-2788F5E2534B}"/>
    <cellStyle name="Millares 2 3 2 5 2 3 2 2 2" xfId="24714" xr:uid="{2D739C45-70ED-4D41-BCD8-19C40B1A2A36}"/>
    <cellStyle name="Millares 2 3 2 5 2 3 2 2 3" xfId="33442" xr:uid="{CA012045-DF21-47F1-A076-361D33A95B4E}"/>
    <cellStyle name="Millares 2 3 2 5 2 3 2 3" xfId="19948" xr:uid="{98FAFB86-B0AA-40FA-967D-60BA9777BEC2}"/>
    <cellStyle name="Millares 2 3 2 5 2 3 2 4" xfId="28812" xr:uid="{760437DD-02FF-4D35-BB73-93E6C22B7E9F}"/>
    <cellStyle name="Millares 2 3 2 5 2 3 3" xfId="12792" xr:uid="{5300E9F9-5F80-4DBA-A781-853AC35C1591}"/>
    <cellStyle name="Millares 2 3 2 5 2 3 3 2" xfId="22331" xr:uid="{6454B1E5-989A-4F80-9E52-C7D0B4725B23}"/>
    <cellStyle name="Millares 2 3 2 5 2 3 3 3" xfId="31088" xr:uid="{5BFA6C0B-9037-450B-B928-3AE5F879F4E6}"/>
    <cellStyle name="Millares 2 3 2 5 2 3 4" xfId="17569" xr:uid="{D35B9BAF-2AD3-4B89-9A5A-656D12D9F0C5}"/>
    <cellStyle name="Millares 2 3 2 5 2 3 5" xfId="26646" xr:uid="{F941C092-5D65-4B27-9C26-A3A87552E035}"/>
    <cellStyle name="Millares 2 3 2 5 2 4" xfId="9208" xr:uid="{56ABCADA-3569-4948-826F-0E7F734152AD}"/>
    <cellStyle name="Millares 2 3 2 5 2 4 2" xfId="13989" xr:uid="{0B10610F-ADD4-41F9-A13E-1441761F6B4B}"/>
    <cellStyle name="Millares 2 3 2 5 2 4 2 2" xfId="23523" xr:uid="{394FD00A-54AA-45CF-93DB-3F229DB1518B}"/>
    <cellStyle name="Millares 2 3 2 5 2 4 2 3" xfId="32253" xr:uid="{CC7D87C2-9A7C-4A4D-9D09-8B575E1788F9}"/>
    <cellStyle name="Millares 2 3 2 5 2 4 3" xfId="18758" xr:uid="{7C5B84A3-19D8-4A0C-A1BE-26CF4AF4971D}"/>
    <cellStyle name="Millares 2 3 2 5 2 4 4" xfId="27711" xr:uid="{DEDFFB8A-D8E6-45B1-88F0-07D8D242017F}"/>
    <cellStyle name="Millares 2 3 2 5 2 5" xfId="11599" xr:uid="{17B8931F-FE86-4778-949E-60696AE4109B}"/>
    <cellStyle name="Millares 2 3 2 5 2 5 2" xfId="21140" xr:uid="{B1E50F82-E716-4609-81CC-0C686ECE9730}"/>
    <cellStyle name="Millares 2 3 2 5 2 5 3" xfId="29970" xr:uid="{820D4F59-9C89-48AA-BFE1-BD442FA14A7C}"/>
    <cellStyle name="Millares 2 3 2 5 2 6" xfId="16382" xr:uid="{ED53C969-71F9-4649-9E8F-9D62E419F6F2}"/>
    <cellStyle name="Millares 2 3 2 5 2 7" xfId="25763" xr:uid="{43867914-8A16-4FAF-A9D5-5815E0A337C8}"/>
    <cellStyle name="Millares 2 3 2 5 3" xfId="7122" xr:uid="{C3C0CFF2-AE50-490D-A170-C28813C0A367}"/>
    <cellStyle name="Millares 2 3 2 5 3 2" xfId="8311" xr:uid="{E51B675A-4F87-427B-9B55-98D9D5DDC4A2}"/>
    <cellStyle name="Millares 2 3 2 5 3 2 2" xfId="10698" xr:uid="{1B3BA83F-4DC6-43F5-807B-F18F407E07BC}"/>
    <cellStyle name="Millares 2 3 2 5 3 2 2 2" xfId="15485" xr:uid="{C1CE986A-2542-4087-9B22-0D5A855E5973}"/>
    <cellStyle name="Millares 2 3 2 5 3 2 2 2 2" xfId="25012" xr:uid="{CD5DD24C-55BA-48CB-AB67-5E1318EF92D2}"/>
    <cellStyle name="Millares 2 3 2 5 3 2 2 2 3" xfId="33740" xr:uid="{7419BEB5-18F4-41DC-937A-05D8CDF502F8}"/>
    <cellStyle name="Millares 2 3 2 5 3 2 2 3" xfId="20246" xr:uid="{60D71886-CC34-43F6-95A9-FA5D935A2A0A}"/>
    <cellStyle name="Millares 2 3 2 5 3 2 2 4" xfId="29104" xr:uid="{92736840-EFE5-48BF-BB32-AA6E8CC7BDF0}"/>
    <cellStyle name="Millares 2 3 2 5 3 2 3" xfId="13089" xr:uid="{C722A640-8664-4998-AEC1-B0C504D6B02C}"/>
    <cellStyle name="Millares 2 3 2 5 3 2 3 2" xfId="22629" xr:uid="{C9EB8C32-F889-490F-9158-B3222C4E310D}"/>
    <cellStyle name="Millares 2 3 2 5 3 2 3 3" xfId="31380" xr:uid="{A188D35E-7379-4515-937B-50FDD64B0FED}"/>
    <cellStyle name="Millares 2 3 2 5 3 2 4" xfId="17866" xr:uid="{6F97283B-F777-4684-ACA9-AA5B9E1115BF}"/>
    <cellStyle name="Millares 2 3 2 5 3 2 5" xfId="26899" xr:uid="{42D1A01E-F868-4322-8588-F1DF21265727}"/>
    <cellStyle name="Millares 2 3 2 5 3 3" xfId="9504" xr:uid="{2107371E-5BEC-46C9-B3BA-F94FD9D08F5D}"/>
    <cellStyle name="Millares 2 3 2 5 3 3 2" xfId="14287" xr:uid="{C70537EA-13AC-4165-B3D7-89539821CFBE}"/>
    <cellStyle name="Millares 2 3 2 5 3 3 2 2" xfId="23821" xr:uid="{8E93F707-DE1A-488F-AFD2-BC790C74AC75}"/>
    <cellStyle name="Millares 2 3 2 5 3 3 2 3" xfId="32551" xr:uid="{97948D42-F542-4577-80F2-3B1EDE22F4CD}"/>
    <cellStyle name="Millares 2 3 2 5 3 3 3" xfId="19056" xr:uid="{A20F1A85-F93F-4301-9827-0E3552E849DA}"/>
    <cellStyle name="Millares 2 3 2 5 3 3 4" xfId="27964" xr:uid="{3251F426-35D0-4911-B856-26D4CEA1D9B7}"/>
    <cellStyle name="Millares 2 3 2 5 3 4" xfId="11895" xr:uid="{4DB33784-2B4C-4F46-9BD9-EFA2D8F9473E}"/>
    <cellStyle name="Millares 2 3 2 5 3 4 2" xfId="21438" xr:uid="{FABC50C7-06E8-41D4-A0D0-50752AD416EE}"/>
    <cellStyle name="Millares 2 3 2 5 3 4 3" xfId="30241" xr:uid="{1233C087-AFC9-4744-B418-56B667A72510}"/>
    <cellStyle name="Millares 2 3 2 5 3 5" xfId="16679" xr:uid="{1B3D6ABC-51B4-4C0F-BDAF-23D2597AB493}"/>
    <cellStyle name="Millares 2 3 2 5 3 6" xfId="25966" xr:uid="{A249C283-82FD-48EB-A316-03999234AACF}"/>
    <cellStyle name="Millares 2 3 2 5 4" xfId="7716" xr:uid="{9F6AEFAD-1742-4F99-B895-333ECD5D6821}"/>
    <cellStyle name="Millares 2 3 2 5 4 2" xfId="10102" xr:uid="{EF7EAD55-493D-4503-9AA4-61887F6A4823}"/>
    <cellStyle name="Millares 2 3 2 5 4 2 2" xfId="14887" xr:uid="{558F5057-654D-469F-AAF0-64ACADF650E4}"/>
    <cellStyle name="Millares 2 3 2 5 4 2 2 2" xfId="24417" xr:uid="{E984EA9D-D22C-4C18-A85E-55516B3DE5B1}"/>
    <cellStyle name="Millares 2 3 2 5 4 2 2 3" xfId="33145" xr:uid="{C36937B7-405C-4101-B944-55231D0016F9}"/>
    <cellStyle name="Millares 2 3 2 5 4 2 3" xfId="19651" xr:uid="{9DA9140F-74F6-45A5-9476-B04F8487682E}"/>
    <cellStyle name="Millares 2 3 2 5 4 2 4" xfId="28515" xr:uid="{9859AF76-082A-4C11-A3A2-39ED9C33F1C9}"/>
    <cellStyle name="Millares 2 3 2 5 4 3" xfId="12493" xr:uid="{ACD22EE2-ABFD-4F8B-BDF2-51200F25A198}"/>
    <cellStyle name="Millares 2 3 2 5 4 3 2" xfId="22034" xr:uid="{55C3E63D-5E7B-4E48-ABBD-C204E62B7F87}"/>
    <cellStyle name="Millares 2 3 2 5 4 3 3" xfId="30791" xr:uid="{F21EA426-8090-4A2D-977B-F1D28480EAC5}"/>
    <cellStyle name="Millares 2 3 2 5 4 4" xfId="17273" xr:uid="{B2F12E06-20E0-4D8A-BEFE-E7698023966C}"/>
    <cellStyle name="Millares 2 3 2 5 4 5" xfId="26423" xr:uid="{7F15CA85-BC52-4E5A-936D-C167305787FA}"/>
    <cellStyle name="Millares 2 3 2 5 5" xfId="8908" xr:uid="{1F0E4B1B-B0DE-4232-B146-D93D1B4918E8}"/>
    <cellStyle name="Millares 2 3 2 5 5 2" xfId="13689" xr:uid="{A8CFC3FB-8E9E-4293-8EA7-ECDE74DC867D}"/>
    <cellStyle name="Millares 2 3 2 5 5 2 2" xfId="23226" xr:uid="{F9F222FE-85F1-43E1-A8D8-5E0A61DFBEDE}"/>
    <cellStyle name="Millares 2 3 2 5 5 2 3" xfId="31957" xr:uid="{874B50E8-0482-4B40-BEDF-69019602FA03}"/>
    <cellStyle name="Millares 2 3 2 5 5 3" xfId="18461" xr:uid="{CFFD3F2B-7861-4D7F-9627-DD5269B837FD}"/>
    <cellStyle name="Millares 2 3 2 5 5 4" xfId="27466" xr:uid="{AC72A968-4052-4E1B-BFFC-B9C770915762}"/>
    <cellStyle name="Millares 2 3 2 5 6" xfId="11300" xr:uid="{B10975FE-BBDB-4B69-9F1C-D3CE7DF3FC98}"/>
    <cellStyle name="Millares 2 3 2 5 6 2" xfId="20844" xr:uid="{231DC3F3-E08A-460B-B354-0468BC814E67}"/>
    <cellStyle name="Millares 2 3 2 5 6 3" xfId="29694" xr:uid="{F3DBDA75-9167-4075-B18C-DFB3CA74C025}"/>
    <cellStyle name="Millares 2 3 2 5 7" xfId="16085" xr:uid="{7E17ACA2-4E3B-4AC6-9937-80FE11A8847E}"/>
    <cellStyle name="Millares 2 3 2 5 8" xfId="25572" xr:uid="{71514817-3E30-49F1-B1E4-2A5C7AE07954}"/>
    <cellStyle name="Millares 2 3 2 6" xfId="6690" xr:uid="{E04C2868-5703-47C5-AE8F-3607D11E00EA}"/>
    <cellStyle name="Millares 2 3 2 6 2" xfId="7270" xr:uid="{36A10CB8-826F-4AC7-A5AA-2F5CF33A5E26}"/>
    <cellStyle name="Millares 2 3 2 6 2 2" xfId="8459" xr:uid="{28469574-7B38-497B-9FB8-A51D5482EC79}"/>
    <cellStyle name="Millares 2 3 2 6 2 2 2" xfId="10846" xr:uid="{B08CC146-FEA1-480D-993E-C64C459D8D40}"/>
    <cellStyle name="Millares 2 3 2 6 2 2 2 2" xfId="15634" xr:uid="{9CE51685-7D42-43CD-9416-344167551A47}"/>
    <cellStyle name="Millares 2 3 2 6 2 2 2 2 2" xfId="25161" xr:uid="{3BB55D8F-865D-4B4D-9F88-44D3BFCE2012}"/>
    <cellStyle name="Millares 2 3 2 6 2 2 2 2 3" xfId="33889" xr:uid="{A45EE095-847C-4887-AB5A-E1221393F3A8}"/>
    <cellStyle name="Millares 2 3 2 6 2 2 2 3" xfId="20395" xr:uid="{445662E5-ECAD-4E66-B206-210D56409DED}"/>
    <cellStyle name="Millares 2 3 2 6 2 2 2 4" xfId="29253" xr:uid="{CAB834EB-94B0-4AA1-83F2-9D6AF33BED60}"/>
    <cellStyle name="Millares 2 3 2 6 2 2 3" xfId="13237" xr:uid="{2B838A24-9358-499F-B29C-C3FF52C600FE}"/>
    <cellStyle name="Millares 2 3 2 6 2 2 3 2" xfId="22778" xr:uid="{C4059FD2-6A7A-4801-B2F6-B95A8E9C3CE4}"/>
    <cellStyle name="Millares 2 3 2 6 2 2 3 3" xfId="31529" xr:uid="{68AA168C-2E98-4F23-B8E2-20D3EB760A8C}"/>
    <cellStyle name="Millares 2 3 2 6 2 2 4" xfId="18014" xr:uid="{19B4FF6B-60A4-4B07-AB47-F97789F856D8}"/>
    <cellStyle name="Millares 2 3 2 6 2 2 5" xfId="27044" xr:uid="{75787FF6-108C-4D5F-B831-A0858CA7760A}"/>
    <cellStyle name="Millares 2 3 2 6 2 3" xfId="9652" xr:uid="{40585B8E-FEB6-4E22-B0A7-9EBD5857EACE}"/>
    <cellStyle name="Millares 2 3 2 6 2 3 2" xfId="14436" xr:uid="{F46DC833-B275-4FCB-9CDE-D75ED8AC0882}"/>
    <cellStyle name="Millares 2 3 2 6 2 3 2 2" xfId="23970" xr:uid="{7911F18E-6E59-4F05-97C3-A00495ED2459}"/>
    <cellStyle name="Millares 2 3 2 6 2 3 2 3" xfId="32700" xr:uid="{0C934F8A-CD3F-48C4-9591-4387238718CB}"/>
    <cellStyle name="Millares 2 3 2 6 2 3 3" xfId="19205" xr:uid="{8A31CF7A-1492-41FB-A5B6-CC4A3C1D8274}"/>
    <cellStyle name="Millares 2 3 2 6 2 3 4" xfId="28109" xr:uid="{4CEC379B-CDFF-4FCE-8923-A431AD32E7B9}"/>
    <cellStyle name="Millares 2 3 2 6 2 4" xfId="12043" xr:uid="{F5170A2A-2792-4073-8DE6-080AEFFF25DA}"/>
    <cellStyle name="Millares 2 3 2 6 2 4 2" xfId="21587" xr:uid="{2CDC03E8-2A22-4180-9AE3-7A399D1A80F9}"/>
    <cellStyle name="Millares 2 3 2 6 2 4 3" xfId="30386" xr:uid="{CBCC17EA-E823-4CFE-92F7-FB84F9E60714}"/>
    <cellStyle name="Millares 2 3 2 6 2 5" xfId="16827" xr:uid="{FBCBD298-8107-4C3C-90B3-975E2BC35D98}"/>
    <cellStyle name="Millares 2 3 2 6 2 6" xfId="26069" xr:uid="{2B3E055C-66C6-438F-A18F-8CC71F710657}"/>
    <cellStyle name="Millares 2 3 2 6 3" xfId="7867" xr:uid="{9821E3E9-5299-4BDD-867A-C31B65D1525F}"/>
    <cellStyle name="Millares 2 3 2 6 3 2" xfId="10253" xr:uid="{9DB0E1CA-4349-45EE-BFB9-E6739BC3BA02}"/>
    <cellStyle name="Millares 2 3 2 6 3 2 2" xfId="15039" xr:uid="{A5A38F2F-CAC0-4EF3-90A3-46B2017C2D2E}"/>
    <cellStyle name="Millares 2 3 2 6 3 2 2 2" xfId="24566" xr:uid="{00023A67-E39B-4F1B-96CD-91D176A3BBF9}"/>
    <cellStyle name="Millares 2 3 2 6 3 2 2 3" xfId="33294" xr:uid="{76BFAF03-453C-40BF-BC3F-90FE4EEBECAF}"/>
    <cellStyle name="Millares 2 3 2 6 3 2 3" xfId="19800" xr:uid="{4040DDEC-A7BC-436F-8C57-4FB22146E19C}"/>
    <cellStyle name="Millares 2 3 2 6 3 2 4" xfId="28664" xr:uid="{866AAB0D-BF0E-40F7-8384-85311D611481}"/>
    <cellStyle name="Millares 2 3 2 6 3 3" xfId="12644" xr:uid="{E930B0CF-10B0-46E2-878D-6CFD4DF05D3A}"/>
    <cellStyle name="Millares 2 3 2 6 3 3 2" xfId="22183" xr:uid="{34685B57-21BA-4BA1-BA46-C7982B5BCD4A}"/>
    <cellStyle name="Millares 2 3 2 6 3 3 3" xfId="30940" xr:uid="{22FB4BA1-717E-4A1B-B7CF-1BF99E943AF2}"/>
    <cellStyle name="Millares 2 3 2 6 3 4" xfId="17421" xr:uid="{087CDE48-415D-4455-B3DB-D79875748A54}"/>
    <cellStyle name="Millares 2 3 2 6 3 5" xfId="26526" xr:uid="{1BEF0F64-1184-4C7C-8294-5133B82A1D2C}"/>
    <cellStyle name="Millares 2 3 2 6 4" xfId="9060" xr:uid="{CC58A7B9-6FC6-4A2D-AA0B-0F82FEFE65BD}"/>
    <cellStyle name="Millares 2 3 2 6 4 2" xfId="13841" xr:uid="{08F27490-8241-4E50-91FA-C9274B2BEE9A}"/>
    <cellStyle name="Millares 2 3 2 6 4 2 2" xfId="23375" xr:uid="{3FDC9F5A-2AF4-4A9E-ABEA-614EA052BE65}"/>
    <cellStyle name="Millares 2 3 2 6 4 2 3" xfId="32105" xr:uid="{225AE7C8-AD6D-459A-8DF0-4996C0B70D18}"/>
    <cellStyle name="Millares 2 3 2 6 4 3" xfId="18610" xr:uid="{C7F9AA1F-018D-43CD-A13D-EA822232FA16}"/>
    <cellStyle name="Millares 2 3 2 6 4 4" xfId="27591" xr:uid="{04CA43D3-FADF-4A42-8849-E4AED7ECBD6F}"/>
    <cellStyle name="Millares 2 3 2 6 5" xfId="11451" xr:uid="{22943F73-864E-4BC5-BD4C-F54805447564}"/>
    <cellStyle name="Millares 2 3 2 6 5 2" xfId="20992" xr:uid="{1CCED93C-97D1-4714-9758-AD850BAD3C3B}"/>
    <cellStyle name="Millares 2 3 2 6 5 3" xfId="29838" xr:uid="{A309BC6D-752F-4606-8754-8AC7CAC1E561}"/>
    <cellStyle name="Millares 2 3 2 6 6" xfId="16234" xr:uid="{28F3F8E6-8D65-47E6-87AE-5BA0E0E8C08B}"/>
    <cellStyle name="Millares 2 3 2 6 7" xfId="25667" xr:uid="{D738F4EA-3F99-4626-B224-73C4033D02B9}"/>
    <cellStyle name="Millares 2 3 2 7" xfId="6977" xr:uid="{E9105063-C7D8-4C11-BDB7-6B36F0216917}"/>
    <cellStyle name="Millares 2 3 2 7 2" xfId="8164" xr:uid="{9DC332DD-99BA-4377-8909-42F8173FB62E}"/>
    <cellStyle name="Millares 2 3 2 7 2 2" xfId="10551" xr:uid="{1519B9FF-9FE5-4290-8402-F6093CF685A5}"/>
    <cellStyle name="Millares 2 3 2 7 2 2 2" xfId="15337" xr:uid="{45D60C3A-58D6-409F-9030-D601DDA1F8DA}"/>
    <cellStyle name="Millares 2 3 2 7 2 2 2 2" xfId="24864" xr:uid="{C1B6E3D1-5D5A-4A7B-8C97-234E1D72A85A}"/>
    <cellStyle name="Millares 2 3 2 7 2 2 2 3" xfId="33592" xr:uid="{CE20444E-0F0D-4DE7-915B-34223E7963F4}"/>
    <cellStyle name="Millares 2 3 2 7 2 2 3" xfId="20098" xr:uid="{1BED1848-3915-49CA-8DFA-7165A10B8482}"/>
    <cellStyle name="Millares 2 3 2 7 2 2 4" xfId="28960" xr:uid="{BC3895FF-0F14-42CB-B9B8-8E07442EF848}"/>
    <cellStyle name="Millares 2 3 2 7 2 3" xfId="12942" xr:uid="{6A5C6631-9E48-4981-B2F8-E03C23BA5AD6}"/>
    <cellStyle name="Millares 2 3 2 7 2 3 2" xfId="22481" xr:uid="{758F0717-DEEC-44D9-B79E-39FBDD9D1EF6}"/>
    <cellStyle name="Millares 2 3 2 7 2 3 3" xfId="31236" xr:uid="{887808BD-4F50-4D92-8370-06DA9EB87432}"/>
    <cellStyle name="Millares 2 3 2 7 2 4" xfId="17719" xr:uid="{EF8AE413-B247-4CAD-BC1C-8EE106CD7C73}"/>
    <cellStyle name="Millares 2 3 2 7 2 5" xfId="26774" xr:uid="{A580BA4D-6075-4E78-8E3B-9AF0A3C6D862}"/>
    <cellStyle name="Millares 2 3 2 7 3" xfId="9357" xr:uid="{B0629087-7F8B-47FD-8FA6-C25CAFA93772}"/>
    <cellStyle name="Millares 2 3 2 7 3 2" xfId="14139" xr:uid="{996B236E-B9A5-4CEE-BF30-89F543AC1F37}"/>
    <cellStyle name="Millares 2 3 2 7 3 2 2" xfId="23673" xr:uid="{167A3BB8-AF85-406A-BDE6-46F58F6BA8EB}"/>
    <cellStyle name="Millares 2 3 2 7 3 2 3" xfId="32403" xr:uid="{569B5C4F-5E6F-408B-9FCE-54ABAF850808}"/>
    <cellStyle name="Millares 2 3 2 7 3 3" xfId="18908" xr:uid="{9F8CD072-6C6F-40F9-9E75-00EB12F54C1E}"/>
    <cellStyle name="Millares 2 3 2 7 3 4" xfId="27839" xr:uid="{833F5B0D-6A09-426F-BBD3-59C4ADDF61F1}"/>
    <cellStyle name="Millares 2 3 2 7 4" xfId="11748" xr:uid="{6DD2DB46-C7E0-4213-82C4-2EBD01C7C4D8}"/>
    <cellStyle name="Millares 2 3 2 7 4 2" xfId="21290" xr:uid="{173D6B88-C034-4504-BAF7-27BBC8376717}"/>
    <cellStyle name="Millares 2 3 2 7 4 3" xfId="30116" xr:uid="{1560D703-7B2C-40C1-B67A-85E7961ED9FE}"/>
    <cellStyle name="Millares 2 3 2 7 5" xfId="16532" xr:uid="{63DBDC7D-84E0-48AD-831B-48712990C8B1}"/>
    <cellStyle name="Millares 2 3 2 7 6" xfId="25869" xr:uid="{8D894BC3-E078-45ED-9F1C-C2BC9BFE413F}"/>
    <cellStyle name="Millares 2 3 2 8" xfId="7567" xr:uid="{713A2811-FB04-469A-843A-283BD9A0A3AE}"/>
    <cellStyle name="Millares 2 3 2 8 2" xfId="9951" xr:uid="{FDB9876D-984D-4865-9BF4-B6F0F3543676}"/>
    <cellStyle name="Millares 2 3 2 8 2 2" xfId="14736" xr:uid="{9053198E-7F5C-434B-B46D-E0BBA4EACE29}"/>
    <cellStyle name="Millares 2 3 2 8 2 2 2" xfId="24269" xr:uid="{5E3C9437-58B0-4890-BD05-4AA761D5CD60}"/>
    <cellStyle name="Millares 2 3 2 8 2 2 3" xfId="32997" xr:uid="{E6B4C238-3752-4FB6-B24E-010A3AAB556C}"/>
    <cellStyle name="Millares 2 3 2 8 2 3" xfId="19504" xr:uid="{3D026F4F-3226-41AE-822B-2FE6BD8F993A}"/>
    <cellStyle name="Millares 2 3 2 8 2 4" xfId="28390" xr:uid="{D5DB41B6-386E-4801-8C99-A609DC4D7594}"/>
    <cellStyle name="Millares 2 3 2 8 3" xfId="12342" xr:uid="{0E4D2B5C-C00F-4CDA-B33D-BA856D685734}"/>
    <cellStyle name="Millares 2 3 2 8 3 2" xfId="21886" xr:uid="{638D41CD-F376-421A-98F3-5DD8F7D0C113}"/>
    <cellStyle name="Millares 2 3 2 8 3 3" xfId="30665" xr:uid="{8CCE9DA6-5688-4E99-893A-20C83E376D57}"/>
    <cellStyle name="Millares 2 3 2 8 4" xfId="17126" xr:uid="{C000B40F-87EE-4A45-BC92-0C8B3A02F0E0}"/>
    <cellStyle name="Millares 2 3 2 8 5" xfId="26320" xr:uid="{F3DFB7A2-3C67-4590-807D-318AC2595B53}"/>
    <cellStyle name="Millares 2 3 2 9" xfId="8757" xr:uid="{B6A265B8-69B3-4445-A99C-9B941B49738D}"/>
    <cellStyle name="Millares 2 3 2 9 2" xfId="13538" xr:uid="{1C910521-BCB1-4036-90FD-8E1E166D5D2A}"/>
    <cellStyle name="Millares 2 3 2 9 2 2" xfId="23078" xr:uid="{AF03B71C-FCF0-40F7-9825-39CA2719E7DD}"/>
    <cellStyle name="Millares 2 3 2 9 2 3" xfId="31827" xr:uid="{4079F17A-40D9-4316-BB27-840E1CCAFC4B}"/>
    <cellStyle name="Millares 2 3 2 9 3" xfId="18314" xr:uid="{6F3BBEA7-ACE4-4120-A272-815FD4CF9BAD}"/>
    <cellStyle name="Millares 2 3 2 9 4" xfId="27328" xr:uid="{4413B34F-F9F1-4002-A3CA-50A0131A9B98}"/>
    <cellStyle name="Millares 2 3 3" xfId="2019" xr:uid="{00000000-0005-0000-0000-0000F3000000}"/>
    <cellStyle name="Millares 2 3 3 10" xfId="15946" xr:uid="{3458AF68-B5FC-4EAB-97CA-F3D9A2D1D46A}"/>
    <cellStyle name="Millares 2 3 3 11" xfId="6429" xr:uid="{5526D3F3-CF3C-4F23-B065-11C40E9B2FA0}"/>
    <cellStyle name="Millares 2 3 3 2" xfId="6458" xr:uid="{1FEA21B2-A464-42F3-B4AA-0993C1B9FB76}"/>
    <cellStyle name="Millares 2 3 3 2 10" xfId="25500" xr:uid="{D1E12ABF-E495-47FE-AA36-930B1D0D68B1}"/>
    <cellStyle name="Millares 2 3 3 2 2" xfId="6521" xr:uid="{7773297D-E6A3-4FCB-9E6B-D706BD541CAC}"/>
    <cellStyle name="Millares 2 3 3 2 2 2" xfId="6659" xr:uid="{34B60C2D-0248-4C96-AE39-93D0B8E7A586}"/>
    <cellStyle name="Millares 2 3 3 2 2 2 2" xfId="6948" xr:uid="{70C84189-9AD6-4904-8162-E1F29B93A6FF}"/>
    <cellStyle name="Millares 2 3 3 2 2 2 2 2" xfId="7536" xr:uid="{4B48E05A-D0AD-4827-A61C-90A47A222CCB}"/>
    <cellStyle name="Millares 2 3 3 2 2 2 2 2 2" xfId="8725" xr:uid="{134A5A26-FE93-4411-8FA2-155036CB81E7}"/>
    <cellStyle name="Millares 2 3 3 2 2 2 2 2 2 2" xfId="11112" xr:uid="{5CCDE11A-4293-4F49-A210-1705E53AA459}"/>
    <cellStyle name="Millares 2 3 3 2 2 2 2 2 2 2 2" xfId="15900" xr:uid="{B9AD8BE7-4818-4DE5-8BD2-011F716FD3A0}"/>
    <cellStyle name="Millares 2 3 3 2 2 2 2 2 2 2 2 2" xfId="25427" xr:uid="{E42AA4D9-418A-4CE8-B4CB-5A4AC62772AF}"/>
    <cellStyle name="Millares 2 3 3 2 2 2 2 2 2 2 2 3" xfId="34155" xr:uid="{AC01E353-0C09-4EC0-A4C0-5D54BBD8FF31}"/>
    <cellStyle name="Millares 2 3 3 2 2 2 2 2 2 2 3" xfId="20661" xr:uid="{7E03149E-4FE6-42D9-A67A-03CA2AE01960}"/>
    <cellStyle name="Millares 2 3 3 2 2 2 2 2 2 2 4" xfId="29519" xr:uid="{A03D4957-3A86-41CA-B454-0497C15CAE98}"/>
    <cellStyle name="Millares 2 3 3 2 2 2 2 2 2 3" xfId="13503" xr:uid="{B04FF11F-E833-4FAC-A55C-C9BE851017F3}"/>
    <cellStyle name="Millares 2 3 3 2 2 2 2 2 2 3 2" xfId="23044" xr:uid="{88FDFB3F-3890-4F49-B12F-DE313BB31F5D}"/>
    <cellStyle name="Millares 2 3 3 2 2 2 2 2 2 3 3" xfId="31795" xr:uid="{C75384A4-80A3-4FF6-9145-AEC6310E69FF}"/>
    <cellStyle name="Millares 2 3 3 2 2 2 2 2 2 4" xfId="18280" xr:uid="{F39ED971-D3B1-4702-A196-B947822088AE}"/>
    <cellStyle name="Millares 2 3 3 2 2 2 2 2 2 5" xfId="27294" xr:uid="{ED3A4EA0-CF0D-4C82-847A-BF5EE39E5E60}"/>
    <cellStyle name="Millares 2 3 3 2 2 2 2 2 3" xfId="9918" xr:uid="{719D5C1B-DA41-43F7-8078-1ECC7F8CDA14}"/>
    <cellStyle name="Millares 2 3 3 2 2 2 2 2 3 2" xfId="14702" xr:uid="{E0DD6738-06C3-4DCF-82F7-2534C0B37124}"/>
    <cellStyle name="Millares 2 3 3 2 2 2 2 2 3 2 2" xfId="24236" xr:uid="{4A602C01-FC74-41DB-BAD0-62499DC80692}"/>
    <cellStyle name="Millares 2 3 3 2 2 2 2 2 3 2 3" xfId="32966" xr:uid="{84A67064-93DA-4C27-AFC7-9E8B42BB14B8}"/>
    <cellStyle name="Millares 2 3 3 2 2 2 2 2 3 3" xfId="19471" xr:uid="{3FF6891F-BC32-4A80-AE2C-C4D9D76CA75F}"/>
    <cellStyle name="Millares 2 3 3 2 2 2 2 2 3 4" xfId="28359" xr:uid="{CF468594-7FFA-4103-8913-01073139866F}"/>
    <cellStyle name="Millares 2 3 3 2 2 2 2 2 4" xfId="12309" xr:uid="{CD6436E0-1919-4931-8A73-ADC72B21854B}"/>
    <cellStyle name="Millares 2 3 3 2 2 2 2 2 4 2" xfId="21853" xr:uid="{65C1AADB-69F5-429F-88ED-60780ACD10B7}"/>
    <cellStyle name="Millares 2 3 3 2 2 2 2 2 4 3" xfId="30636" xr:uid="{EDA0165F-93AE-4691-83CE-2D8D331DDBF5}"/>
    <cellStyle name="Millares 2 3 3 2 2 2 2 2 5" xfId="17093" xr:uid="{DCFFA669-2D08-4256-BCE5-0ADCC7AE3B6D}"/>
    <cellStyle name="Millares 2 3 3 2 2 2 2 2 6" xfId="26289" xr:uid="{298A0823-173E-4EE3-A40B-B21AEF5F514F}"/>
    <cellStyle name="Millares 2 3 3 2 2 2 2 3" xfId="8133" xr:uid="{F7134F55-50EC-46D3-8805-6C5728EDDA1D}"/>
    <cellStyle name="Millares 2 3 3 2 2 2 2 3 2" xfId="10519" xr:uid="{4365DB76-BCF4-4053-8D58-E4E276140451}"/>
    <cellStyle name="Millares 2 3 3 2 2 2 2 3 2 2" xfId="15305" xr:uid="{97413930-AABD-4845-96A4-DE01A66A2425}"/>
    <cellStyle name="Millares 2 3 3 2 2 2 2 3 2 2 2" xfId="24832" xr:uid="{73C2D03A-DDB9-40FE-A649-72B7D3343394}"/>
    <cellStyle name="Millares 2 3 3 2 2 2 2 3 2 2 3" xfId="33560" xr:uid="{2A74DCC7-0108-4203-9FAE-11EB57D1D8D0}"/>
    <cellStyle name="Millares 2 3 3 2 2 2 2 3 2 3" xfId="20066" xr:uid="{5C261E85-2F82-40D0-A992-75D88EB6094C}"/>
    <cellStyle name="Millares 2 3 3 2 2 2 2 3 2 4" xfId="28930" xr:uid="{F3AEDC2E-2E09-4000-B9B9-D12537759387}"/>
    <cellStyle name="Millares 2 3 3 2 2 2 2 3 3" xfId="12910" xr:uid="{217848C8-B44E-40B5-8736-CA24627BE566}"/>
    <cellStyle name="Millares 2 3 3 2 2 2 2 3 3 2" xfId="22449" xr:uid="{E7BEE0D4-F5C0-44B9-8D2C-1F43FAAFBA5D}"/>
    <cellStyle name="Millares 2 3 3 2 2 2 2 3 3 3" xfId="31206" xr:uid="{8C1427BB-A22B-4F36-973A-187405EE4B3F}"/>
    <cellStyle name="Millares 2 3 3 2 2 2 2 3 4" xfId="17687" xr:uid="{B4210A9C-CBBC-4345-B027-5A1007C9817B}"/>
    <cellStyle name="Millares 2 3 3 2 2 2 2 3 5" xfId="26746" xr:uid="{0358AEE8-CDC5-4283-AAD0-B34453A082B7}"/>
    <cellStyle name="Millares 2 3 3 2 2 2 2 4" xfId="9326" xr:uid="{260F0B15-3AA0-46F0-95A5-B673FEAACABE}"/>
    <cellStyle name="Millares 2 3 3 2 2 2 2 4 2" xfId="14107" xr:uid="{8B57C86A-687A-44F5-A7B5-6CFD0F2D3764}"/>
    <cellStyle name="Millares 2 3 3 2 2 2 2 4 2 2" xfId="23641" xr:uid="{96195B1D-9618-4948-AFE6-4FE0D32E28A9}"/>
    <cellStyle name="Millares 2 3 3 2 2 2 2 4 2 3" xfId="32371" xr:uid="{136D84DC-04F7-493D-822E-302BD9654553}"/>
    <cellStyle name="Millares 2 3 3 2 2 2 2 4 3" xfId="18876" xr:uid="{5A279B83-C71E-4CF3-906A-5BE021C965E2}"/>
    <cellStyle name="Millares 2 3 3 2 2 2 2 4 4" xfId="27811" xr:uid="{26B048B7-3A1C-4EA5-8F6B-545706290B71}"/>
    <cellStyle name="Millares 2 3 3 2 2 2 2 5" xfId="11717" xr:uid="{BCF4EACF-F85F-494D-887B-9EF202CF7AC2}"/>
    <cellStyle name="Millares 2 3 3 2 2 2 2 5 2" xfId="21258" xr:uid="{B5EE2468-79C9-44E5-86D8-8A9D8EDCBAC1}"/>
    <cellStyle name="Millares 2 3 3 2 2 2 2 5 3" xfId="30088" xr:uid="{1372648D-6A4F-427B-A816-22C9120AC3FC}"/>
    <cellStyle name="Millares 2 3 3 2 2 2 2 6" xfId="16500" xr:uid="{75C3E895-9376-4DFB-99B9-7AB0457484C1}"/>
    <cellStyle name="Millares 2 3 3 2 2 2 2 7" xfId="25846" xr:uid="{EFD7BDE3-0580-49BE-99BB-5DA9F7A25B59}"/>
    <cellStyle name="Millares 2 3 3 2 2 2 3" xfId="7240" xr:uid="{64A8224F-3078-4A00-84B3-6054D5EC2EEF}"/>
    <cellStyle name="Millares 2 3 3 2 2 2 3 2" xfId="8429" xr:uid="{2EAA491C-6E80-4531-9059-B39D0DA7AB7B}"/>
    <cellStyle name="Millares 2 3 3 2 2 2 3 2 2" xfId="10816" xr:uid="{5F59265A-303C-426D-8452-B7C960E20AC0}"/>
    <cellStyle name="Millares 2 3 3 2 2 2 3 2 2 2" xfId="15603" xr:uid="{5F00FF7B-AC4A-4D0F-93F4-F0056FB1AAB5}"/>
    <cellStyle name="Millares 2 3 3 2 2 2 3 2 2 2 2" xfId="25130" xr:uid="{4009E34A-4D04-4C63-849B-BED177BFBE73}"/>
    <cellStyle name="Millares 2 3 3 2 2 2 3 2 2 2 3" xfId="33858" xr:uid="{EB8096A0-94AB-4F98-8CF0-6B835C147E90}"/>
    <cellStyle name="Millares 2 3 3 2 2 2 3 2 2 3" xfId="20364" xr:uid="{6F141BC8-C25B-4A7F-827B-A28327C83160}"/>
    <cellStyle name="Millares 2 3 3 2 2 2 3 2 2 4" xfId="29222" xr:uid="{820F357B-20A6-4932-9402-D5FF44E7BAAC}"/>
    <cellStyle name="Millares 2 3 3 2 2 2 3 2 3" xfId="13207" xr:uid="{2CEB9961-CE02-4AC0-96C2-9C75500698F5}"/>
    <cellStyle name="Millares 2 3 3 2 2 2 3 2 3 2" xfId="22747" xr:uid="{F4920974-4DA1-42A2-BC7B-DE27F92B5B06}"/>
    <cellStyle name="Millares 2 3 3 2 2 2 3 2 3 3" xfId="31498" xr:uid="{2F688989-2E65-4D13-9C94-D33FF01EFF46}"/>
    <cellStyle name="Millares 2 3 3 2 2 2 3 2 4" xfId="17984" xr:uid="{E771F255-3082-4B83-98A4-7CC6EA2E515D}"/>
    <cellStyle name="Millares 2 3 3 2 2 2 3 2 5" xfId="27017" xr:uid="{D6306A76-54A2-4851-A038-419D48A444C3}"/>
    <cellStyle name="Millares 2 3 3 2 2 2 3 3" xfId="9622" xr:uid="{2FA18ADB-9BF0-4BE2-9C3A-385EFC0A40E3}"/>
    <cellStyle name="Millares 2 3 3 2 2 2 3 3 2" xfId="14405" xr:uid="{3F589D9A-98AF-4EAB-BCFF-C935DAD10976}"/>
    <cellStyle name="Millares 2 3 3 2 2 2 3 3 2 2" xfId="23939" xr:uid="{6E56FF5B-385E-4F2B-A027-CE18086F8127}"/>
    <cellStyle name="Millares 2 3 3 2 2 2 3 3 2 3" xfId="32669" xr:uid="{007FA334-3C57-4686-AE7F-27D7CA7663B2}"/>
    <cellStyle name="Millares 2 3 3 2 2 2 3 3 3" xfId="19174" xr:uid="{4FD41342-D35F-49C6-B431-0B52D67EB921}"/>
    <cellStyle name="Millares 2 3 3 2 2 2 3 3 4" xfId="28082" xr:uid="{C4A87993-6839-483F-8B78-CD0B78B5F6B0}"/>
    <cellStyle name="Millares 2 3 3 2 2 2 3 4" xfId="12013" xr:uid="{C6B8AC17-086E-4245-A548-E2E14736BC73}"/>
    <cellStyle name="Millares 2 3 3 2 2 2 3 4 2" xfId="21556" xr:uid="{53D6ABD7-3A0B-4E1A-97F8-104CE3683098}"/>
    <cellStyle name="Millares 2 3 3 2 2 2 3 4 3" xfId="30359" xr:uid="{1429766C-B73D-4F11-8E83-5E2D6D2090D9}"/>
    <cellStyle name="Millares 2 3 3 2 2 2 3 5" xfId="16797" xr:uid="{429F0507-9F23-4C7F-8604-9F47ACE9B0F4}"/>
    <cellStyle name="Millares 2 3 3 2 2 2 3 6" xfId="26049" xr:uid="{F57ACD9A-82FC-4D7A-94EF-E7D6BE5E06C1}"/>
    <cellStyle name="Millares 2 3 3 2 2 2 4" xfId="7836" xr:uid="{F84AF82A-7ECB-4DE7-9019-05BE011AADEB}"/>
    <cellStyle name="Millares 2 3 3 2 2 2 4 2" xfId="10222" xr:uid="{07E2F62B-0C9E-445E-A70E-3A0360B5C2DB}"/>
    <cellStyle name="Millares 2 3 3 2 2 2 4 2 2" xfId="15007" xr:uid="{C499A9B1-4C42-40DB-9A9F-3A8B69ED9AB5}"/>
    <cellStyle name="Millares 2 3 3 2 2 2 4 2 2 2" xfId="24535" xr:uid="{8B3ACF55-3370-4C42-9A1F-E4726E4C0170}"/>
    <cellStyle name="Millares 2 3 3 2 2 2 4 2 2 3" xfId="33263" xr:uid="{0A742A8D-B0A4-42CD-8D27-373AFD2F26B8}"/>
    <cellStyle name="Millares 2 3 3 2 2 2 4 2 3" xfId="19769" xr:uid="{0DD5831B-6B77-47D0-801F-7DE0394B5AB4}"/>
    <cellStyle name="Millares 2 3 3 2 2 2 4 2 4" xfId="28633" xr:uid="{E347588A-F504-4D9F-9F86-74DC834D1351}"/>
    <cellStyle name="Millares 2 3 3 2 2 2 4 3" xfId="12613" xr:uid="{FBEFEE07-3397-4523-9A1E-642B66970372}"/>
    <cellStyle name="Millares 2 3 3 2 2 2 4 3 2" xfId="22152" xr:uid="{01E4F3FC-1E92-48A5-B889-3197F3099799}"/>
    <cellStyle name="Millares 2 3 3 2 2 2 4 3 3" xfId="30909" xr:uid="{0A149D02-E462-48FF-8B28-F719F0757D2A}"/>
    <cellStyle name="Millares 2 3 3 2 2 2 4 4" xfId="17391" xr:uid="{5F427939-7D98-40A4-9BA5-ECDFC0F80DF0}"/>
    <cellStyle name="Millares 2 3 3 2 2 2 4 5" xfId="26506" xr:uid="{16597E71-B4D1-4AD3-864C-FBD53A5817BC}"/>
    <cellStyle name="Millares 2 3 3 2 2 2 5" xfId="9028" xr:uid="{5F7674BB-489A-4C74-A65D-7908FEEF4F7C}"/>
    <cellStyle name="Millares 2 3 3 2 2 2 5 2" xfId="13809" xr:uid="{1ACB9770-36E1-4431-ABC6-FB06C3C6DCF3}"/>
    <cellStyle name="Millares 2 3 3 2 2 2 5 2 2" xfId="23344" xr:uid="{1CAC48F6-30DF-48BA-BB00-162AEFDCF47F}"/>
    <cellStyle name="Millares 2 3 3 2 2 2 5 2 3" xfId="32075" xr:uid="{34CB4454-AF2B-4DEA-8BBA-2997C2ADBCCF}"/>
    <cellStyle name="Millares 2 3 3 2 2 2 5 3" xfId="18579" xr:uid="{7C1446A5-F87B-46C3-8734-34158A143063}"/>
    <cellStyle name="Millares 2 3 3 2 2 2 5 4" xfId="27566" xr:uid="{3D578174-8F25-42E9-9443-19D3834EFEDD}"/>
    <cellStyle name="Millares 2 3 3 2 2 2 6" xfId="11420" xr:uid="{A7BB3FB3-FEF6-48AC-90CB-906C2307FD6C}"/>
    <cellStyle name="Millares 2 3 3 2 2 2 6 2" xfId="20962" xr:uid="{94D07C3E-A7C5-4970-9B15-3AD23F0F9FC3}"/>
    <cellStyle name="Millares 2 3 3 2 2 2 6 3" xfId="29812" xr:uid="{C29C8FB0-16EA-4B01-8996-D4E2D179DF99}"/>
    <cellStyle name="Millares 2 3 3 2 2 2 7" xfId="16203" xr:uid="{6A172C26-9127-47DE-8C96-70F74908D420}"/>
    <cellStyle name="Millares 2 3 3 2 2 2 8" xfId="25649" xr:uid="{6B52616B-658B-4B65-8732-88AB95B5651B}"/>
    <cellStyle name="Millares 2 3 3 2 2 3" xfId="6802" xr:uid="{6CBC6253-6232-4CA1-BAF1-88F465992349}"/>
    <cellStyle name="Millares 2 3 3 2 2 3 2" xfId="7388" xr:uid="{A5BDA948-8DD2-486E-8617-05DD01BD23C3}"/>
    <cellStyle name="Millares 2 3 3 2 2 3 2 2" xfId="8577" xr:uid="{066606C2-E54A-4B5F-BF12-4D60AD5383B8}"/>
    <cellStyle name="Millares 2 3 3 2 2 3 2 2 2" xfId="10964" xr:uid="{05EDDBC1-E990-4124-A99B-1860878BB734}"/>
    <cellStyle name="Millares 2 3 3 2 2 3 2 2 2 2" xfId="15752" xr:uid="{72B83DBB-67F7-4FED-BDE5-272D3F535C78}"/>
    <cellStyle name="Millares 2 3 3 2 2 3 2 2 2 2 2" xfId="25279" xr:uid="{BBDD0CBA-3AE6-42D2-A78E-7D20928ABC06}"/>
    <cellStyle name="Millares 2 3 3 2 2 3 2 2 2 2 3" xfId="34007" xr:uid="{65CC6391-750B-4798-B7A9-E3B97FD42B12}"/>
    <cellStyle name="Millares 2 3 3 2 2 3 2 2 2 3" xfId="20513" xr:uid="{8E257A6C-6841-4447-A5E9-E7055888ED15}"/>
    <cellStyle name="Millares 2 3 3 2 2 3 2 2 2 4" xfId="29371" xr:uid="{E6ABAEEE-D5EE-481B-9007-5375277642A7}"/>
    <cellStyle name="Millares 2 3 3 2 2 3 2 2 3" xfId="13355" xr:uid="{EFA512C2-6160-45BC-BEE3-3C5FC72CB7BF}"/>
    <cellStyle name="Millares 2 3 3 2 2 3 2 2 3 2" xfId="22896" xr:uid="{AAD5C543-FECA-4471-8F28-27D4F824C9D6}"/>
    <cellStyle name="Millares 2 3 3 2 2 3 2 2 3 3" xfId="31647" xr:uid="{49C26B22-56C9-44B8-930C-BD126DF40F3A}"/>
    <cellStyle name="Millares 2 3 3 2 2 3 2 2 4" xfId="18132" xr:uid="{6B9C1D19-8E45-41F0-84AA-39B073B8315B}"/>
    <cellStyle name="Millares 2 3 3 2 2 3 2 2 5" xfId="27147" xr:uid="{54619B37-2CE0-4CF2-88ED-66AF30C2B6F9}"/>
    <cellStyle name="Millares 2 3 3 2 2 3 2 3" xfId="9770" xr:uid="{10385564-00CE-4245-A8A9-B9D115C50251}"/>
    <cellStyle name="Millares 2 3 3 2 2 3 2 3 2" xfId="14554" xr:uid="{AC0E3180-256E-48BF-AA05-E961E077F864}"/>
    <cellStyle name="Millares 2 3 3 2 2 3 2 3 2 2" xfId="24088" xr:uid="{8E7E4907-BA6E-4719-835E-F4F503DD9129}"/>
    <cellStyle name="Millares 2 3 3 2 2 3 2 3 2 3" xfId="32818" xr:uid="{15B9A349-5644-4015-BCEE-14D59DD37CFA}"/>
    <cellStyle name="Millares 2 3 3 2 2 3 2 3 3" xfId="19323" xr:uid="{EC150DC4-9909-428F-A1F8-BCE7A34E2EA8}"/>
    <cellStyle name="Millares 2 3 3 2 2 3 2 3 4" xfId="28212" xr:uid="{E63D2282-BE6D-4A97-A4CA-2C05387968D1}"/>
    <cellStyle name="Millares 2 3 3 2 2 3 2 4" xfId="12161" xr:uid="{9B48102D-CB65-4F7E-8538-E1C72F3654F4}"/>
    <cellStyle name="Millares 2 3 3 2 2 3 2 4 2" xfId="21705" xr:uid="{D92F1259-1B74-4EB4-972E-5F43419C21FA}"/>
    <cellStyle name="Millares 2 3 3 2 2 3 2 4 3" xfId="30489" xr:uid="{E8F0EA11-8519-428E-8BFF-979697DA3FDE}"/>
    <cellStyle name="Millares 2 3 3 2 2 3 2 5" xfId="16945" xr:uid="{9A4AF427-26B0-4C88-968E-0C14992B3A3C}"/>
    <cellStyle name="Millares 2 3 3 2 2 3 2 6" xfId="26164" xr:uid="{77BF6B2A-D86D-4F70-9DEF-72C87BE6BB2C}"/>
    <cellStyle name="Millares 2 3 3 2 2 3 3" xfId="7985" xr:uid="{F49FD0A7-F07C-40A1-A435-E93C8700F335}"/>
    <cellStyle name="Millares 2 3 3 2 2 3 3 2" xfId="10371" xr:uid="{ABC0EB05-E97B-4D36-9390-64800EBACB48}"/>
    <cellStyle name="Millares 2 3 3 2 2 3 3 2 2" xfId="15157" xr:uid="{C54915F5-E5B8-4833-9937-615B8C3C3C19}"/>
    <cellStyle name="Millares 2 3 3 2 2 3 3 2 2 2" xfId="24684" xr:uid="{FF5E6CB4-8CEB-451F-8265-94A9EDE67170}"/>
    <cellStyle name="Millares 2 3 3 2 2 3 3 2 2 3" xfId="33412" xr:uid="{B3A33066-D6CF-4DE1-B722-D837D60A8BC1}"/>
    <cellStyle name="Millares 2 3 3 2 2 3 3 2 3" xfId="19918" xr:uid="{99AC5BEA-968E-46D7-9F40-50DAF1B034F3}"/>
    <cellStyle name="Millares 2 3 3 2 2 3 3 2 4" xfId="28782" xr:uid="{C496ED7B-E54D-406A-B799-8CDD7B2557BD}"/>
    <cellStyle name="Millares 2 3 3 2 2 3 3 3" xfId="12762" xr:uid="{2A1D9301-5F83-4E89-B981-2C2FA9770BB3}"/>
    <cellStyle name="Millares 2 3 3 2 2 3 3 3 2" xfId="22301" xr:uid="{A5964674-97BB-40AF-8ABA-1490F04AF48B}"/>
    <cellStyle name="Millares 2 3 3 2 2 3 3 3 3" xfId="31058" xr:uid="{50933090-140C-4F88-A27F-569D522A2543}"/>
    <cellStyle name="Millares 2 3 3 2 2 3 3 4" xfId="17539" xr:uid="{7D66FCAA-6F33-47F0-B2EE-6BEE8755D795}"/>
    <cellStyle name="Millares 2 3 3 2 2 3 3 5" xfId="26621" xr:uid="{2CAA2674-4467-48F1-80A7-A2C520F9E245}"/>
    <cellStyle name="Millares 2 3 3 2 2 3 4" xfId="9178" xr:uid="{9A933CE4-3B40-45AC-A42A-D227CC0E2B02}"/>
    <cellStyle name="Millares 2 3 3 2 2 3 4 2" xfId="13959" xr:uid="{BD4062FB-224B-464E-92BB-E5BD45C77A57}"/>
    <cellStyle name="Millares 2 3 3 2 2 3 4 2 2" xfId="23493" xr:uid="{A9C56348-3970-48B9-AC70-5571EB8F62DE}"/>
    <cellStyle name="Millares 2 3 3 2 2 3 4 2 3" xfId="32223" xr:uid="{C06D858F-30CB-406F-9F82-1D8819E2DA95}"/>
    <cellStyle name="Millares 2 3 3 2 2 3 4 3" xfId="18728" xr:uid="{A5313295-6360-48DD-8D4D-083E9E276D77}"/>
    <cellStyle name="Millares 2 3 3 2 2 3 4 4" xfId="27686" xr:uid="{59A371F0-AF93-4878-89BE-60D5DC1CF761}"/>
    <cellStyle name="Millares 2 3 3 2 2 3 5" xfId="11569" xr:uid="{CAD7CEE6-379D-4A26-9D65-B9C065B0E9E5}"/>
    <cellStyle name="Millares 2 3 3 2 2 3 5 2" xfId="21110" xr:uid="{D7302967-AD8E-4994-B102-AEDD19482A06}"/>
    <cellStyle name="Millares 2 3 3 2 2 3 5 3" xfId="29941" xr:uid="{6A768EAB-77AA-4B5A-B2E6-37D864AA91A2}"/>
    <cellStyle name="Millares 2 3 3 2 2 3 6" xfId="16352" xr:uid="{919CBCF2-039B-49CD-B512-EFF19C8CF7A9}"/>
    <cellStyle name="Millares 2 3 3 2 2 3 7" xfId="25744" xr:uid="{F537E7FE-9A5C-4EF3-BF71-D7030A5A68C0}"/>
    <cellStyle name="Millares 2 3 3 2 2 4" xfId="7095" xr:uid="{C95C8E64-4CD3-4F28-B68D-ADA6977EA2FB}"/>
    <cellStyle name="Millares 2 3 3 2 2 4 2" xfId="8282" xr:uid="{2809A78B-08B2-4EB3-B6BB-DCC8EE5D441F}"/>
    <cellStyle name="Millares 2 3 3 2 2 4 2 2" xfId="10669" xr:uid="{D434357A-3431-4476-A3DC-EB3510E51B4F}"/>
    <cellStyle name="Millares 2 3 3 2 2 4 2 2 2" xfId="15455" xr:uid="{B81EEB96-862D-461A-9493-824B29B8B6F2}"/>
    <cellStyle name="Millares 2 3 3 2 2 4 2 2 2 2" xfId="24982" xr:uid="{BA6481A5-2E18-48A9-9247-FCA7E04DB325}"/>
    <cellStyle name="Millares 2 3 3 2 2 4 2 2 2 3" xfId="33710" xr:uid="{0DE4755E-0FA6-4068-BAC1-5878314A9227}"/>
    <cellStyle name="Millares 2 3 3 2 2 4 2 2 3" xfId="20216" xr:uid="{200E6EFC-4ED4-4D81-9A26-98EFE438CC63}"/>
    <cellStyle name="Millares 2 3 3 2 2 4 2 2 4" xfId="29074" xr:uid="{C75B9167-20E1-4194-8239-88449DB41B5E}"/>
    <cellStyle name="Millares 2 3 3 2 2 4 2 3" xfId="13060" xr:uid="{B8767909-3ECF-487D-8A3A-F3036BFD816E}"/>
    <cellStyle name="Millares 2 3 3 2 2 4 2 3 2" xfId="22599" xr:uid="{2AA2CA5F-BE4D-4433-9E48-9490AFF46323}"/>
    <cellStyle name="Millares 2 3 3 2 2 4 2 3 3" xfId="31350" xr:uid="{232817DE-A210-4BBC-9156-D9675255BEC3}"/>
    <cellStyle name="Millares 2 3 3 2 2 4 2 4" xfId="17837" xr:uid="{A9D2CA67-919B-4BEC-A740-0D5FA10B5E4C}"/>
    <cellStyle name="Millares 2 3 3 2 2 4 2 5" xfId="26869" xr:uid="{6B111BED-DC65-437D-93D3-439B5610F12C}"/>
    <cellStyle name="Millares 2 3 3 2 2 4 3" xfId="9475" xr:uid="{EA038C18-966A-41DF-BA75-677DC1E7C4DD}"/>
    <cellStyle name="Millares 2 3 3 2 2 4 3 2" xfId="14257" xr:uid="{941269ED-CFC3-4125-970D-8A1E1A0C12D5}"/>
    <cellStyle name="Millares 2 3 3 2 2 4 3 2 2" xfId="23791" xr:uid="{9F56562B-321E-4C08-B75B-5DBA81A0D629}"/>
    <cellStyle name="Millares 2 3 3 2 2 4 3 2 3" xfId="32521" xr:uid="{929E89B8-0664-49C5-B1E0-81232BFAABA9}"/>
    <cellStyle name="Millares 2 3 3 2 2 4 3 3" xfId="19026" xr:uid="{C2BDA112-BB71-4AB1-BDB0-DECC1C47A8DD}"/>
    <cellStyle name="Millares 2 3 3 2 2 4 3 4" xfId="27934" xr:uid="{4FF7523E-7A8B-4296-B278-FFC6E87E8FE0}"/>
    <cellStyle name="Millares 2 3 3 2 2 4 4" xfId="11866" xr:uid="{C1F83D13-D69D-4B92-BFEB-DAEB6CE5CD19}"/>
    <cellStyle name="Millares 2 3 3 2 2 4 4 2" xfId="21408" xr:uid="{CFD03BB8-79C9-413F-8460-8D7D52453B08}"/>
    <cellStyle name="Millares 2 3 3 2 2 4 4 3" xfId="30211" xr:uid="{C967DBB1-7AB2-4C63-B581-9305F95A9A12}"/>
    <cellStyle name="Millares 2 3 3 2 2 4 5" xfId="16650" xr:uid="{B57984A6-230A-4969-BEBB-279926B5E6E5}"/>
    <cellStyle name="Millares 2 3 3 2 2 4 6" xfId="25946" xr:uid="{B645AF0B-5335-4B3B-B218-4CF0ADC3E13F}"/>
    <cellStyle name="Millares 2 3 3 2 2 5" xfId="7687" xr:uid="{A5CD0C53-A0D0-4C2E-A05C-57CC0E5D5BCF}"/>
    <cellStyle name="Millares 2 3 3 2 2 5 2" xfId="10071" xr:uid="{1168267E-832E-4D07-8E39-7159CDC2A9C7}"/>
    <cellStyle name="Millares 2 3 3 2 2 5 2 2" xfId="14856" xr:uid="{B907F96F-5A69-4C4F-9C98-C8FE97179FE1}"/>
    <cellStyle name="Millares 2 3 3 2 2 5 2 2 2" xfId="24387" xr:uid="{7399C5E1-F2DB-4B5B-8D05-064524CEC642}"/>
    <cellStyle name="Millares 2 3 3 2 2 5 2 2 3" xfId="33115" xr:uid="{790C4AA5-4C7D-439A-B609-FC664466EED6}"/>
    <cellStyle name="Millares 2 3 3 2 2 5 2 3" xfId="19622" xr:uid="{B37F5976-DBFB-413C-88F1-C998012B55B3}"/>
    <cellStyle name="Millares 2 3 3 2 2 5 2 4" xfId="28486" xr:uid="{FD27AFDA-F3F5-4D1E-8C46-7390AA435401}"/>
    <cellStyle name="Millares 2 3 3 2 2 5 3" xfId="12462" xr:uid="{DF815E83-D28E-455A-88C5-FCAF47DF15CE}"/>
    <cellStyle name="Millares 2 3 3 2 2 5 3 2" xfId="22004" xr:uid="{9510B2B3-B0AD-4E1D-8E7F-F9AE9A0A7633}"/>
    <cellStyle name="Millares 2 3 3 2 2 5 3 3" xfId="30761" xr:uid="{0892263F-1D5E-488C-B562-4DA2F41B0D27}"/>
    <cellStyle name="Millares 2 3 3 2 2 5 4" xfId="17244" xr:uid="{DC73B2EF-955C-4F58-801D-3A18A475EB49}"/>
    <cellStyle name="Millares 2 3 3 2 2 5 5" xfId="26403" xr:uid="{33FB347B-0DBD-4326-9236-90C8E760162D}"/>
    <cellStyle name="Millares 2 3 3 2 2 6" xfId="8877" xr:uid="{B21D0E76-57DA-4634-AD57-089B5E4F0DFD}"/>
    <cellStyle name="Millares 2 3 3 2 2 6 2" xfId="13658" xr:uid="{F4419DDE-1F59-4D18-B5E1-6682CF3B3BE8}"/>
    <cellStyle name="Millares 2 3 3 2 2 6 2 2" xfId="23196" xr:uid="{6141BBE5-DF39-4961-AE3C-47B90358D41C}"/>
    <cellStyle name="Millares 2 3 3 2 2 6 2 3" xfId="31927" xr:uid="{A949D3A1-6B4A-4C22-80EC-E6825D50928F}"/>
    <cellStyle name="Millares 2 3 3 2 2 6 3" xfId="18432" xr:uid="{609C4E3F-4318-41EB-8BC9-3DB19E69AD94}"/>
    <cellStyle name="Millares 2 3 3 2 2 6 4" xfId="27441" xr:uid="{E403AD45-9EEC-4FC3-89D9-8F4B17A2A087}"/>
    <cellStyle name="Millares 2 3 3 2 2 7" xfId="11268" xr:uid="{E9668A5C-748A-458F-B0DE-62E8F941B661}"/>
    <cellStyle name="Millares 2 3 3 2 2 7 2" xfId="20814" xr:uid="{C6A23931-EE19-47BA-B5D9-4BC972A95CA7}"/>
    <cellStyle name="Millares 2 3 3 2 2 7 3" xfId="29664" xr:uid="{3FEE7619-EEAA-41C3-A093-380124657C2C}"/>
    <cellStyle name="Millares 2 3 3 2 2 8" xfId="16055" xr:uid="{9B9FCB1C-7D89-4C75-83E7-E6E54CF30701}"/>
    <cellStyle name="Millares 2 3 3 2 2 9" xfId="25551" xr:uid="{F5E1E787-AC28-46F3-8435-8ABFBED30AB7}"/>
    <cellStyle name="Millares 2 3 3 2 3" xfId="6585" xr:uid="{0301E9E6-7F2C-47B9-A050-64BB435261E7}"/>
    <cellStyle name="Millares 2 3 3 2 3 2" xfId="6875" xr:uid="{9900DF84-9377-4AAF-9009-B9642CBE9301}"/>
    <cellStyle name="Millares 2 3 3 2 3 2 2" xfId="7463" xr:uid="{C159E10C-29A7-48C1-B27C-2AB522B026B1}"/>
    <cellStyle name="Millares 2 3 3 2 3 2 2 2" xfId="8652" xr:uid="{A52D8FC1-29B7-4DFA-8F65-86577599868D}"/>
    <cellStyle name="Millares 2 3 3 2 3 2 2 2 2" xfId="11039" xr:uid="{08A42991-FFFE-4272-B753-0FDD00E8B685}"/>
    <cellStyle name="Millares 2 3 3 2 3 2 2 2 2 2" xfId="15827" xr:uid="{C8162983-035C-452E-BE48-9400D335900E}"/>
    <cellStyle name="Millares 2 3 3 2 3 2 2 2 2 2 2" xfId="25354" xr:uid="{564CA40C-3700-4C66-BFE6-39CBF3123094}"/>
    <cellStyle name="Millares 2 3 3 2 3 2 2 2 2 2 3" xfId="34082" xr:uid="{AD100491-56D9-4558-B9C0-3E265C18C921}"/>
    <cellStyle name="Millares 2 3 3 2 3 2 2 2 2 3" xfId="20588" xr:uid="{3FE2A389-865D-4865-82D3-A472FA5D8EA2}"/>
    <cellStyle name="Millares 2 3 3 2 3 2 2 2 2 4" xfId="29446" xr:uid="{52775126-04D2-446D-9B84-49491CA3DD0F}"/>
    <cellStyle name="Millares 2 3 3 2 3 2 2 2 3" xfId="13430" xr:uid="{A07AB6FF-EDCB-4815-B8E0-341BD764DCEB}"/>
    <cellStyle name="Millares 2 3 3 2 3 2 2 2 3 2" xfId="22971" xr:uid="{3616814A-15EA-4368-BF78-98FF535C7AE6}"/>
    <cellStyle name="Millares 2 3 3 2 3 2 2 2 3 3" xfId="31722" xr:uid="{0C1CB089-0F78-4CF2-A828-65A080389023}"/>
    <cellStyle name="Millares 2 3 3 2 3 2 2 2 4" xfId="18207" xr:uid="{1F7EC435-7987-4F0D-95A6-8C9F04E3E6E7}"/>
    <cellStyle name="Millares 2 3 3 2 3 2 2 2 5" xfId="27221" xr:uid="{0A9D9503-7AEC-40EB-8AA3-E3BF8935FD18}"/>
    <cellStyle name="Millares 2 3 3 2 3 2 2 3" xfId="9845" xr:uid="{463A439C-867E-4BEF-95A3-4059C46227AD}"/>
    <cellStyle name="Millares 2 3 3 2 3 2 2 3 2" xfId="14629" xr:uid="{F23A381F-0BBF-4C0B-84BE-AD757C563116}"/>
    <cellStyle name="Millares 2 3 3 2 3 2 2 3 2 2" xfId="24163" xr:uid="{784FAE77-43E4-44DD-960B-E2AFCF072D92}"/>
    <cellStyle name="Millares 2 3 3 2 3 2 2 3 2 3" xfId="32893" xr:uid="{E6311167-0270-4188-AC4C-B3352925FA27}"/>
    <cellStyle name="Millares 2 3 3 2 3 2 2 3 3" xfId="19398" xr:uid="{289024D8-73DD-476F-805C-41E1F71664A0}"/>
    <cellStyle name="Millares 2 3 3 2 3 2 2 3 4" xfId="28286" xr:uid="{D53D34D9-4FD7-4934-823C-DB21005654C8}"/>
    <cellStyle name="Millares 2 3 3 2 3 2 2 4" xfId="12236" xr:uid="{4FFB3D0A-3576-4C26-A66C-B1491D23AE49}"/>
    <cellStyle name="Millares 2 3 3 2 3 2 2 4 2" xfId="21780" xr:uid="{4F40F4BD-B599-43C3-BB9C-014CBAAB0276}"/>
    <cellStyle name="Millares 2 3 3 2 3 2 2 4 3" xfId="30563" xr:uid="{FAD626CB-B1C4-4E44-A1F3-7A6173FA6A38}"/>
    <cellStyle name="Millares 2 3 3 2 3 2 2 5" xfId="17020" xr:uid="{723927DF-BA0C-43A0-99F2-7839589E6BE2}"/>
    <cellStyle name="Millares 2 3 3 2 3 2 2 6" xfId="26222" xr:uid="{482BF0F5-63A9-44D7-8D9B-43B94568E12C}"/>
    <cellStyle name="Millares 2 3 3 2 3 2 3" xfId="8060" xr:uid="{096DCD33-A4D8-45F7-968C-B95F8247B349}"/>
    <cellStyle name="Millares 2 3 3 2 3 2 3 2" xfId="10446" xr:uid="{7709D82B-3A4C-4214-97BD-56B3F41AF3D9}"/>
    <cellStyle name="Millares 2 3 3 2 3 2 3 2 2" xfId="15232" xr:uid="{E09C889D-07E5-498A-9883-6CA071C0CE69}"/>
    <cellStyle name="Millares 2 3 3 2 3 2 3 2 2 2" xfId="24759" xr:uid="{AF696446-ECF6-4435-9B50-7553289E2C9E}"/>
    <cellStyle name="Millares 2 3 3 2 3 2 3 2 2 3" xfId="33487" xr:uid="{C9A6FB67-CDCA-47D7-BA17-B6C3BD3E471E}"/>
    <cellStyle name="Millares 2 3 3 2 3 2 3 2 3" xfId="19993" xr:uid="{41F24174-6FF4-4A52-BC90-438BD30DA82C}"/>
    <cellStyle name="Millares 2 3 3 2 3 2 3 2 4" xfId="28857" xr:uid="{1D6AF5C1-E319-4B92-BB34-D52A8980ED43}"/>
    <cellStyle name="Millares 2 3 3 2 3 2 3 3" xfId="12837" xr:uid="{3B4060EC-E06A-4446-B858-5206D4B8CAEA}"/>
    <cellStyle name="Millares 2 3 3 2 3 2 3 3 2" xfId="22376" xr:uid="{14F13C31-7E0A-4C18-A8F1-F76ABD97E3D3}"/>
    <cellStyle name="Millares 2 3 3 2 3 2 3 3 3" xfId="31133" xr:uid="{EA30BA6F-B437-438F-BFB9-6B802DF5AE61}"/>
    <cellStyle name="Millares 2 3 3 2 3 2 3 4" xfId="17614" xr:uid="{E2A18569-6D7B-4949-AA25-6BEE0FE4FAF4}"/>
    <cellStyle name="Millares 2 3 3 2 3 2 3 5" xfId="26679" xr:uid="{A86085DA-8D73-4C47-9558-9369760BD721}"/>
    <cellStyle name="Millares 2 3 3 2 3 2 4" xfId="9253" xr:uid="{CFCDE7FA-F057-4C82-8D64-124DB83F3FF4}"/>
    <cellStyle name="Millares 2 3 3 2 3 2 4 2" xfId="14034" xr:uid="{5D6E9E44-F229-44E0-B26C-392BAC630302}"/>
    <cellStyle name="Millares 2 3 3 2 3 2 4 2 2" xfId="23568" xr:uid="{62969FFC-C06B-441F-B9B3-57FF1986C8F8}"/>
    <cellStyle name="Millares 2 3 3 2 3 2 4 2 3" xfId="32298" xr:uid="{3ACB3F62-3009-415C-B03E-652CC42C677B}"/>
    <cellStyle name="Millares 2 3 3 2 3 2 4 3" xfId="18803" xr:uid="{653FBD0B-8088-4AD9-A858-961658ECF571}"/>
    <cellStyle name="Millares 2 3 3 2 3 2 4 4" xfId="27744" xr:uid="{17421D95-9577-4279-9E92-F082C898067E}"/>
    <cellStyle name="Millares 2 3 3 2 3 2 5" xfId="11644" xr:uid="{BEFB3C93-B97A-44A7-AD35-779E14F7120F}"/>
    <cellStyle name="Millares 2 3 3 2 3 2 5 2" xfId="21185" xr:uid="{CD611145-67F7-4EBD-A2EB-75C91C7A3FAB}"/>
    <cellStyle name="Millares 2 3 3 2 3 2 5 3" xfId="30015" xr:uid="{BFB11040-29ED-4073-95BF-3190A85122B6}"/>
    <cellStyle name="Millares 2 3 3 2 3 2 6" xfId="16427" xr:uid="{A51534FA-4189-48B9-B1A0-FFAC37EBDC4A}"/>
    <cellStyle name="Millares 2 3 3 2 3 2 7" xfId="25794" xr:uid="{6E0532F3-DE65-46D7-A3DE-7EB0C0615E8E}"/>
    <cellStyle name="Millares 2 3 3 2 3 3" xfId="7167" xr:uid="{7D7B4B3E-A69D-477E-8BB0-FED65A25B2FD}"/>
    <cellStyle name="Millares 2 3 3 2 3 3 2" xfId="8356" xr:uid="{99BAA3D6-C921-46F9-9ED9-6874F0F6F2DA}"/>
    <cellStyle name="Millares 2 3 3 2 3 3 2 2" xfId="10743" xr:uid="{8F5E4006-9DE5-4716-ACD6-B6E0F66238E8}"/>
    <cellStyle name="Millares 2 3 3 2 3 3 2 2 2" xfId="15530" xr:uid="{42C342F7-0C4A-47F0-970E-C44785F3BC3D}"/>
    <cellStyle name="Millares 2 3 3 2 3 3 2 2 2 2" xfId="25057" xr:uid="{A2D5027F-187E-4B8F-8713-E77E090A9A19}"/>
    <cellStyle name="Millares 2 3 3 2 3 3 2 2 2 3" xfId="33785" xr:uid="{9D3CD16D-1541-4AAB-846F-49024FEDE9D7}"/>
    <cellStyle name="Millares 2 3 3 2 3 3 2 2 3" xfId="20291" xr:uid="{7481CADE-FDCE-494C-B886-9CCB64022E9D}"/>
    <cellStyle name="Millares 2 3 3 2 3 3 2 2 4" xfId="29149" xr:uid="{CEF4F2F9-13BC-45E0-8360-D546DBF2FB8A}"/>
    <cellStyle name="Millares 2 3 3 2 3 3 2 3" xfId="13134" xr:uid="{E6F4C292-0388-4AA3-B9FB-3DBAB1AB86AC}"/>
    <cellStyle name="Millares 2 3 3 2 3 3 2 3 2" xfId="22674" xr:uid="{AE0ACCAC-3C77-4947-8CDD-2AE1FC8A26B2}"/>
    <cellStyle name="Millares 2 3 3 2 3 3 2 3 3" xfId="31425" xr:uid="{9B197CA4-1803-41F7-9D5F-7F14F448E13A}"/>
    <cellStyle name="Millares 2 3 3 2 3 3 2 4" xfId="17911" xr:uid="{EFD5D3E6-CF6D-4DCE-8DAB-806CDCE40D20}"/>
    <cellStyle name="Millares 2 3 3 2 3 3 2 5" xfId="26944" xr:uid="{C71F169B-D966-4216-B841-BE5C32895D88}"/>
    <cellStyle name="Millares 2 3 3 2 3 3 3" xfId="9549" xr:uid="{D8E4920D-1404-422D-8B1D-BA4612867732}"/>
    <cellStyle name="Millares 2 3 3 2 3 3 3 2" xfId="14332" xr:uid="{3748C906-7A6A-42B9-B1CF-3E7C4AA0F64D}"/>
    <cellStyle name="Millares 2 3 3 2 3 3 3 2 2" xfId="23866" xr:uid="{5D224226-33D1-493F-9C38-E2F396C69DF1}"/>
    <cellStyle name="Millares 2 3 3 2 3 3 3 2 3" xfId="32596" xr:uid="{38DE3133-1E92-4B20-BC4E-DDFE296A2DD1}"/>
    <cellStyle name="Millares 2 3 3 2 3 3 3 3" xfId="19101" xr:uid="{39D14DBB-8209-4F2D-85FF-FAEA918579FB}"/>
    <cellStyle name="Millares 2 3 3 2 3 3 3 4" xfId="28009" xr:uid="{03E976E0-59ED-40F0-A808-6133BCC639DB}"/>
    <cellStyle name="Millares 2 3 3 2 3 3 4" xfId="11940" xr:uid="{EAAF266E-A14A-49FE-A577-5A901054EA9D}"/>
    <cellStyle name="Millares 2 3 3 2 3 3 4 2" xfId="21483" xr:uid="{6197A8F7-E30A-41D6-8856-FEA8F6792B02}"/>
    <cellStyle name="Millares 2 3 3 2 3 3 4 3" xfId="30286" xr:uid="{926D6355-29F5-47AE-BC87-EDC2AFA74DDB}"/>
    <cellStyle name="Millares 2 3 3 2 3 3 5" xfId="16724" xr:uid="{AE3866ED-0D82-45A4-B699-8F286B76E197}"/>
    <cellStyle name="Millares 2 3 3 2 3 3 6" xfId="25997" xr:uid="{24DDE116-F9E5-4320-AE16-2DAF9EA42274}"/>
    <cellStyle name="Millares 2 3 3 2 3 4" xfId="7761" xr:uid="{BE518559-03AB-4D00-BBDF-99536BC3D7B6}"/>
    <cellStyle name="Millares 2 3 3 2 3 4 2" xfId="10147" xr:uid="{59B2258C-A039-4EF8-B32D-4CA53643A842}"/>
    <cellStyle name="Millares 2 3 3 2 3 4 2 2" xfId="14932" xr:uid="{A8AEDC9C-8988-44E9-A60F-A337772FE638}"/>
    <cellStyle name="Millares 2 3 3 2 3 4 2 2 2" xfId="24462" xr:uid="{8DD66AD0-3CF2-4027-A4FF-7C68E4BCEAD5}"/>
    <cellStyle name="Millares 2 3 3 2 3 4 2 2 3" xfId="33190" xr:uid="{A3EA5B82-07B9-4623-A087-3A738BEAC7A3}"/>
    <cellStyle name="Millares 2 3 3 2 3 4 2 3" xfId="19696" xr:uid="{8DC3AA33-3B59-4A30-BB06-6C577A3B8307}"/>
    <cellStyle name="Millares 2 3 3 2 3 4 2 4" xfId="28560" xr:uid="{41445307-BC3D-48DD-9F2A-FAAC330E34C7}"/>
    <cellStyle name="Millares 2 3 3 2 3 4 3" xfId="12538" xr:uid="{1E6CDEE0-EFCF-48A9-95EC-09E9BAD9E76B}"/>
    <cellStyle name="Millares 2 3 3 2 3 4 3 2" xfId="22079" xr:uid="{89B0BB4D-296D-4CAA-B57E-BCE26D3F59D2}"/>
    <cellStyle name="Millares 2 3 3 2 3 4 3 3" xfId="30836" xr:uid="{08337AB5-DF5C-4BB4-84FC-BB7CC1B5B393}"/>
    <cellStyle name="Millares 2 3 3 2 3 4 4" xfId="17318" xr:uid="{DDC5915D-2681-4F67-AD69-A747BA67BB26}"/>
    <cellStyle name="Millares 2 3 3 2 3 4 5" xfId="26454" xr:uid="{44F67437-DFE9-4695-8173-C3905163DF4C}"/>
    <cellStyle name="Millares 2 3 3 2 3 5" xfId="8953" xr:uid="{40D86393-7FC0-4FF2-9468-B529DE4106B3}"/>
    <cellStyle name="Millares 2 3 3 2 3 5 2" xfId="13734" xr:uid="{AA2157C1-C6DD-4E5D-94AF-42328239677F}"/>
    <cellStyle name="Millares 2 3 3 2 3 5 2 2" xfId="23271" xr:uid="{1B1354B4-051E-4271-90F7-5C3C05BA630C}"/>
    <cellStyle name="Millares 2 3 3 2 3 5 2 3" xfId="32002" xr:uid="{FCD83F50-4448-4B82-B2C5-F120811C5726}"/>
    <cellStyle name="Millares 2 3 3 2 3 5 3" xfId="18506" xr:uid="{847840CF-074B-48E5-89A6-C9A3DDD66745}"/>
    <cellStyle name="Millares 2 3 3 2 3 5 4" xfId="27499" xr:uid="{97B7ABCC-4D2A-4C15-A2C5-06D4C7CE64A6}"/>
    <cellStyle name="Millares 2 3 3 2 3 6" xfId="11345" xr:uid="{39974389-1FB6-496E-899F-3DB2C21AC4BF}"/>
    <cellStyle name="Millares 2 3 3 2 3 6 2" xfId="20889" xr:uid="{DA10F0F6-9295-49DA-ABED-B92E13601EC9}"/>
    <cellStyle name="Millares 2 3 3 2 3 6 3" xfId="29739" xr:uid="{9E623498-3C2D-44C5-BF71-E4FF27ED5EE0}"/>
    <cellStyle name="Millares 2 3 3 2 3 7" xfId="16130" xr:uid="{B052BFE2-B471-4F9B-A5F2-1DEC054EAD56}"/>
    <cellStyle name="Millares 2 3 3 2 3 8" xfId="25602" xr:uid="{2204BA79-193A-475D-8E5F-FD28D90A0C33}"/>
    <cellStyle name="Millares 2 3 3 2 4" xfId="6730" xr:uid="{3537570C-B658-4E08-81F0-82D533764F54}"/>
    <cellStyle name="Millares 2 3 3 2 4 2" xfId="7315" xr:uid="{CB069535-4A09-44A1-93EF-14F3E2CEE07E}"/>
    <cellStyle name="Millares 2 3 3 2 4 2 2" xfId="8504" xr:uid="{642DC575-1752-4DB0-8FE2-2EC0FFA7AB69}"/>
    <cellStyle name="Millares 2 3 3 2 4 2 2 2" xfId="10891" xr:uid="{2544D929-8DC5-4223-BFEA-592DA64E7575}"/>
    <cellStyle name="Millares 2 3 3 2 4 2 2 2 2" xfId="15679" xr:uid="{7D744E31-B8E5-4598-AA70-8760FD96DD5F}"/>
    <cellStyle name="Millares 2 3 3 2 4 2 2 2 2 2" xfId="25206" xr:uid="{C226EC1F-0EF1-4F94-9FCC-9FE902CF3B0F}"/>
    <cellStyle name="Millares 2 3 3 2 4 2 2 2 2 3" xfId="33934" xr:uid="{2B8E50E6-B7ED-4B44-BB19-04A6B03E3718}"/>
    <cellStyle name="Millares 2 3 3 2 4 2 2 2 3" xfId="20440" xr:uid="{D6D68D0B-2DC6-47C7-B4DD-1414841EBDEE}"/>
    <cellStyle name="Millares 2 3 3 2 4 2 2 2 4" xfId="29298" xr:uid="{2C9902AD-4C80-44EF-BE0D-6263C9CC2712}"/>
    <cellStyle name="Millares 2 3 3 2 4 2 2 3" xfId="13282" xr:uid="{E5A43529-314B-4A6A-BE9D-3D73D33286DA}"/>
    <cellStyle name="Millares 2 3 3 2 4 2 2 3 2" xfId="22823" xr:uid="{234406B7-DAC8-490F-84AC-46DCB5F6DB41}"/>
    <cellStyle name="Millares 2 3 3 2 4 2 2 3 3" xfId="31574" xr:uid="{74394578-B57A-4E1C-A92C-B39C7D26AC32}"/>
    <cellStyle name="Millares 2 3 3 2 4 2 2 4" xfId="18059" xr:uid="{D72389A5-FF16-443F-801E-27F50D710E35}"/>
    <cellStyle name="Millares 2 3 3 2 4 2 2 5" xfId="27078" xr:uid="{4CEA40CF-297F-466B-A1C2-2C1AEF449DA7}"/>
    <cellStyle name="Millares 2 3 3 2 4 2 3" xfId="9697" xr:uid="{CF76D425-6580-4915-8EAC-E5AAC1442522}"/>
    <cellStyle name="Millares 2 3 3 2 4 2 3 2" xfId="14481" xr:uid="{F1F9553E-17F2-4B8B-9260-1C9A1A8074C7}"/>
    <cellStyle name="Millares 2 3 3 2 4 2 3 2 2" xfId="24015" xr:uid="{482D4E93-5326-44E6-9AE5-D3110C84BCB3}"/>
    <cellStyle name="Millares 2 3 3 2 4 2 3 2 3" xfId="32745" xr:uid="{7EC5AE0B-FC95-4254-BC78-51E5B3B7985D}"/>
    <cellStyle name="Millares 2 3 3 2 4 2 3 3" xfId="19250" xr:uid="{6E8C92FC-2ABF-4FC2-BC67-3560B04A2174}"/>
    <cellStyle name="Millares 2 3 3 2 4 2 3 4" xfId="28143" xr:uid="{396838DC-89C3-456B-A4E0-DF2BF663B517}"/>
    <cellStyle name="Millares 2 3 3 2 4 2 4" xfId="12088" xr:uid="{9AE03E32-577F-464F-87DC-295B61FB6642}"/>
    <cellStyle name="Millares 2 3 3 2 4 2 4 2" xfId="21632" xr:uid="{DC622516-A5E1-426D-A368-487ADA675543}"/>
    <cellStyle name="Millares 2 3 3 2 4 2 4 3" xfId="30420" xr:uid="{7843D773-3A61-4E1F-9A33-1341FA5E30E1}"/>
    <cellStyle name="Millares 2 3 3 2 4 2 5" xfId="16872" xr:uid="{E470EFC0-3732-4939-96B3-E503CBD430A8}"/>
    <cellStyle name="Millares 2 3 3 2 4 2 6" xfId="26100" xr:uid="{1FF2DC92-F495-4C2F-9662-EF90B3D90429}"/>
    <cellStyle name="Millares 2 3 3 2 4 3" xfId="7912" xr:uid="{9397EEEA-516E-47D9-9396-0C061EEC7DB4}"/>
    <cellStyle name="Millares 2 3 3 2 4 3 2" xfId="10298" xr:uid="{6F1DBDD5-2AFF-4D82-8524-89FB2DA07FD7}"/>
    <cellStyle name="Millares 2 3 3 2 4 3 2 2" xfId="15084" xr:uid="{CF051D70-BC44-4946-9DE0-405F6499A591}"/>
    <cellStyle name="Millares 2 3 3 2 4 3 2 2 2" xfId="24611" xr:uid="{2ADCAA03-9579-47B0-92DE-3EC2C9BCB7BF}"/>
    <cellStyle name="Millares 2 3 3 2 4 3 2 2 3" xfId="33339" xr:uid="{30FEFBE0-17E7-4A72-A759-C4C72EC5625D}"/>
    <cellStyle name="Millares 2 3 3 2 4 3 2 3" xfId="19845" xr:uid="{34BA5FEE-E724-40FD-8242-A5EF7CCC0EDF}"/>
    <cellStyle name="Millares 2 3 3 2 4 3 2 4" xfId="28709" xr:uid="{E74822D8-E12D-456A-A3B3-659C98F88D7C}"/>
    <cellStyle name="Millares 2 3 3 2 4 3 3" xfId="12689" xr:uid="{0EB95D08-89EC-4BD1-AE60-3AE111F93CFC}"/>
    <cellStyle name="Millares 2 3 3 2 4 3 3 2" xfId="22228" xr:uid="{9293791B-A96D-4C14-B5F2-9E132A1E06F3}"/>
    <cellStyle name="Millares 2 3 3 2 4 3 3 3" xfId="30985" xr:uid="{274E4D75-6947-4F88-89FF-6EB4B623EE8E}"/>
    <cellStyle name="Millares 2 3 3 2 4 3 4" xfId="17466" xr:uid="{50874EA2-B6A3-49E3-BF56-A21E047EF3F3}"/>
    <cellStyle name="Millares 2 3 3 2 4 3 5" xfId="26557" xr:uid="{934F39F1-C7E5-4030-B685-E0615F1FDECF}"/>
    <cellStyle name="Millares 2 3 3 2 4 4" xfId="9105" xr:uid="{7C465BFB-A800-476F-830D-037D1209B44D}"/>
    <cellStyle name="Millares 2 3 3 2 4 4 2" xfId="13886" xr:uid="{AA092753-F414-4C39-A0C1-B655556FCC70}"/>
    <cellStyle name="Millares 2 3 3 2 4 4 2 2" xfId="23420" xr:uid="{220C7BEB-36C3-43AA-B8D1-AFC969A90B42}"/>
    <cellStyle name="Millares 2 3 3 2 4 4 2 3" xfId="32150" xr:uid="{DFFCAC9C-8AD1-41CA-A391-3159415F01A4}"/>
    <cellStyle name="Millares 2 3 3 2 4 4 3" xfId="18655" xr:uid="{21AD1731-BFA0-45A1-918A-3A242BA6F06F}"/>
    <cellStyle name="Millares 2 3 3 2 4 4 4" xfId="27622" xr:uid="{4DCED5E0-558F-4E48-AF20-BC32B3373027}"/>
    <cellStyle name="Millares 2 3 3 2 4 5" xfId="11496" xr:uid="{CFA78B13-6C35-4630-90A0-BEE1D2D5E3A3}"/>
    <cellStyle name="Millares 2 3 3 2 4 5 2" xfId="21037" xr:uid="{342DB580-5E97-4B66-8D10-7328F705E982}"/>
    <cellStyle name="Millares 2 3 3 2 4 5 3" xfId="29872" xr:uid="{8CD97C55-A3CA-4E2E-9E7C-1F3DED2A4FF2}"/>
    <cellStyle name="Millares 2 3 3 2 4 6" xfId="16279" xr:uid="{6B621DBE-6D47-430A-A7A1-15ACD92DD0BC}"/>
    <cellStyle name="Millares 2 3 3 2 4 7" xfId="25697" xr:uid="{70C8C78E-D991-4234-A8E4-F99556357D76}"/>
    <cellStyle name="Millares 2 3 3 2 5" xfId="7022" xr:uid="{763746C2-6D97-4287-8EDF-842D3BA44F2F}"/>
    <cellStyle name="Millares 2 3 3 2 5 2" xfId="8209" xr:uid="{8329B6C3-2D14-43AD-9842-51E0F4F1F13B}"/>
    <cellStyle name="Millares 2 3 3 2 5 2 2" xfId="10596" xr:uid="{6196D04E-60EF-4B24-9A39-7689FDBAC7E9}"/>
    <cellStyle name="Millares 2 3 3 2 5 2 2 2" xfId="15382" xr:uid="{0A573BB2-37C6-411D-BAC6-4D5F52F8DC83}"/>
    <cellStyle name="Millares 2 3 3 2 5 2 2 2 2" xfId="24909" xr:uid="{22ED71F3-DA32-4FE1-A5D0-2EDC0E9AF9E4}"/>
    <cellStyle name="Millares 2 3 3 2 5 2 2 2 3" xfId="33637" xr:uid="{2784C76F-6F04-42B4-82D0-F6BDD0632388}"/>
    <cellStyle name="Millares 2 3 3 2 5 2 2 3" xfId="20143" xr:uid="{BD02A3C4-50E1-4410-8426-71D58280B298}"/>
    <cellStyle name="Millares 2 3 3 2 5 2 2 4" xfId="29001" xr:uid="{C1E4F1B9-E433-4139-9DB8-A0EDC1321F00}"/>
    <cellStyle name="Millares 2 3 3 2 5 2 3" xfId="12987" xr:uid="{0B4F782A-AB69-443F-9BAF-32DFFBAAF691}"/>
    <cellStyle name="Millares 2 3 3 2 5 2 3 2" xfId="22526" xr:uid="{3F32D2B6-CBE7-4815-9F33-9A2585BAA91A}"/>
    <cellStyle name="Millares 2 3 3 2 5 2 3 3" xfId="31277" xr:uid="{6B1A2603-85F6-4F24-B1F1-91C597076B4F}"/>
    <cellStyle name="Millares 2 3 3 2 5 2 4" xfId="17764" xr:uid="{3896B01A-0FD1-43F4-999E-7B82C1EDF4B6}"/>
    <cellStyle name="Millares 2 3 3 2 5 2 5" xfId="26805" xr:uid="{C0FE263D-53DF-41F7-9794-C9714070A00A}"/>
    <cellStyle name="Millares 2 3 3 2 5 3" xfId="9402" xr:uid="{9AFFE979-45B3-4A8B-96BD-8AF0A8337490}"/>
    <cellStyle name="Millares 2 3 3 2 5 3 2" xfId="14184" xr:uid="{DC06D136-16D3-40D1-8DEA-4D75BFEB89B3}"/>
    <cellStyle name="Millares 2 3 3 2 5 3 2 2" xfId="23718" xr:uid="{223EE812-479B-4BAE-A114-E5179565DF5D}"/>
    <cellStyle name="Millares 2 3 3 2 5 3 2 3" xfId="32448" xr:uid="{05B5CA98-943D-4AA3-8A1D-A8338E3A3AC5}"/>
    <cellStyle name="Millares 2 3 3 2 5 3 3" xfId="18953" xr:uid="{D465E410-7D00-4F54-B2AD-4EA8611034D9}"/>
    <cellStyle name="Millares 2 3 3 2 5 3 4" xfId="27870" xr:uid="{0E89A90E-AFAB-4736-AEDF-E410C640DF30}"/>
    <cellStyle name="Millares 2 3 3 2 5 4" xfId="11793" xr:uid="{5F9BF7A4-D8DC-4231-964C-B3C8BEE84AE6}"/>
    <cellStyle name="Millares 2 3 3 2 5 4 2" xfId="21335" xr:uid="{686262C4-CB3B-4FD0-A4B4-2A7A147D9044}"/>
    <cellStyle name="Millares 2 3 3 2 5 4 3" xfId="30147" xr:uid="{5A48C17E-BE08-4F1D-9388-15A39B582E6F}"/>
    <cellStyle name="Millares 2 3 3 2 5 5" xfId="16577" xr:uid="{8BC85E49-D806-481F-8B46-AAD0A352A75B}"/>
    <cellStyle name="Millares 2 3 3 2 5 6" xfId="25899" xr:uid="{B8070DD1-FD4D-4C6A-9DFA-185AF4378E66}"/>
    <cellStyle name="Millares 2 3 3 2 6" xfId="7612" xr:uid="{EAC16CA2-A303-4752-8D79-9320F657231D}"/>
    <cellStyle name="Millares 2 3 3 2 6 2" xfId="9996" xr:uid="{147E5948-39B9-41BA-887B-9E6CACEC9E44}"/>
    <cellStyle name="Millares 2 3 3 2 6 2 2" xfId="14781" xr:uid="{100AD792-6AB2-47D7-9A51-843D40FA7644}"/>
    <cellStyle name="Millares 2 3 3 2 6 2 2 2" xfId="24314" xr:uid="{1925B5CB-E909-4612-B609-0C84FBBEB431}"/>
    <cellStyle name="Millares 2 3 3 2 6 2 2 3" xfId="33042" xr:uid="{E296E7C5-DBD3-4D28-A72D-4D6707B37B66}"/>
    <cellStyle name="Millares 2 3 3 2 6 2 3" xfId="19549" xr:uid="{65443A92-82B0-4D14-94F3-DFC4A2DEF1AC}"/>
    <cellStyle name="Millares 2 3 3 2 6 2 4" xfId="28422" xr:uid="{3D1D85B0-1930-4B07-A095-817AF57E8C20}"/>
    <cellStyle name="Millares 2 3 3 2 6 3" xfId="12387" xr:uid="{A1D7636D-1C79-4608-BEED-55B735F48DE8}"/>
    <cellStyle name="Millares 2 3 3 2 6 3 2" xfId="21931" xr:uid="{4C47DDC2-D28C-423D-9361-DF4A52A70BE8}"/>
    <cellStyle name="Millares 2 3 3 2 6 3 3" xfId="30697" xr:uid="{39268DC5-FCA8-4D27-ACAE-165C1B3A12B3}"/>
    <cellStyle name="Millares 2 3 3 2 6 4" xfId="17171" xr:uid="{C3B61A6C-0A83-4B48-9487-6346432E3B34}"/>
    <cellStyle name="Millares 2 3 3 2 6 5" xfId="26351" xr:uid="{69289683-2DBC-45D4-A668-C8FBE12D005F}"/>
    <cellStyle name="Millares 2 3 3 2 7" xfId="8802" xr:uid="{9EE3CA6C-3A37-4D0D-B0E5-13AD256A9B5D}"/>
    <cellStyle name="Millares 2 3 3 2 7 2" xfId="13583" xr:uid="{5FFE58CA-E977-4628-9BBF-E569A7278E04}"/>
    <cellStyle name="Millares 2 3 3 2 7 2 2" xfId="23123" xr:uid="{B77FD17E-43A9-4192-9924-B36213C7252F}"/>
    <cellStyle name="Millares 2 3 3 2 7 2 3" xfId="31860" xr:uid="{40C2AED4-150B-45D6-89BF-4157E61A4D29}"/>
    <cellStyle name="Millares 2 3 3 2 7 3" xfId="18359" xr:uid="{C0E4F89F-02E6-4691-B124-C1CF50D53391}"/>
    <cellStyle name="Millares 2 3 3 2 7 4" xfId="27371" xr:uid="{F386DF23-EBB7-40EF-B839-E8845D704042}"/>
    <cellStyle name="Millares 2 3 3 2 8" xfId="11193" xr:uid="{A6EEA1C7-6456-4107-B7E7-9326C89A72B5}"/>
    <cellStyle name="Millares 2 3 3 2 8 2" xfId="20741" xr:uid="{088C8AE2-7DFE-4141-A161-E9E8845F2FC2}"/>
    <cellStyle name="Millares 2 3 3 2 8 3" xfId="29596" xr:uid="{56875BDB-F693-4B2E-BE91-0D9A86EC1F9C}"/>
    <cellStyle name="Millares 2 3 3 2 9" xfId="15982" xr:uid="{7741136F-4560-410D-B914-6C7BD7FB92B3}"/>
    <cellStyle name="Millares 2 3 3 3" xfId="6491" xr:uid="{BE00516F-5FB9-4892-8F0E-0586403CF7AA}"/>
    <cellStyle name="Millares 2 3 3 3 2" xfId="6623" xr:uid="{403CDE60-832B-4AC3-B6B9-0E917C7DA62E}"/>
    <cellStyle name="Millares 2 3 3 3 2 2" xfId="6912" xr:uid="{E1BCEB35-5153-4ED5-AB48-7A3936881241}"/>
    <cellStyle name="Millares 2 3 3 3 2 2 2" xfId="7500" xr:uid="{34980659-D045-4E19-B8A4-292377FBF1D2}"/>
    <cellStyle name="Millares 2 3 3 3 2 2 2 2" xfId="8689" xr:uid="{CECC9C2D-CCF8-41AF-B2F8-57AD6E2C8D9D}"/>
    <cellStyle name="Millares 2 3 3 3 2 2 2 2 2" xfId="11076" xr:uid="{54FE9462-5C0B-4963-A0CA-CC95772FF6D4}"/>
    <cellStyle name="Millares 2 3 3 3 2 2 2 2 2 2" xfId="15864" xr:uid="{9B54BFEF-593C-4B53-BDF8-D2FD33E2ECAE}"/>
    <cellStyle name="Millares 2 3 3 3 2 2 2 2 2 2 2" xfId="25391" xr:uid="{1E2BC483-EDC2-40C3-8069-94A09A3A0394}"/>
    <cellStyle name="Millares 2 3 3 3 2 2 2 2 2 2 3" xfId="34119" xr:uid="{636A137C-88CB-4154-8289-A60F9192736A}"/>
    <cellStyle name="Millares 2 3 3 3 2 2 2 2 2 3" xfId="20625" xr:uid="{E4EA77D8-9393-475A-A963-E47837DAAFAF}"/>
    <cellStyle name="Millares 2 3 3 3 2 2 2 2 2 4" xfId="29483" xr:uid="{FCC796DC-6E8D-42ED-9E0F-5E9F7E940149}"/>
    <cellStyle name="Millares 2 3 3 3 2 2 2 2 3" xfId="13467" xr:uid="{15D8B1EE-E0CB-4291-94C7-FA7E5366300D}"/>
    <cellStyle name="Millares 2 3 3 3 2 2 2 2 3 2" xfId="23008" xr:uid="{B7DC266F-2A6D-4A40-9B15-60E2B6D56E19}"/>
    <cellStyle name="Millares 2 3 3 3 2 2 2 2 3 3" xfId="31759" xr:uid="{8590DA3C-99E4-4672-9285-D9AC5C80B495}"/>
    <cellStyle name="Millares 2 3 3 3 2 2 2 2 4" xfId="18244" xr:uid="{D286DF64-C914-4383-828A-16D8C7F05546}"/>
    <cellStyle name="Millares 2 3 3 3 2 2 2 2 5" xfId="27258" xr:uid="{F2D8430C-2322-416E-AEEC-0CA4B6A5FCF2}"/>
    <cellStyle name="Millares 2 3 3 3 2 2 2 3" xfId="9882" xr:uid="{08E4EFA7-AB45-4359-A972-37500EC01E93}"/>
    <cellStyle name="Millares 2 3 3 3 2 2 2 3 2" xfId="14666" xr:uid="{3A859FA2-773F-4017-9B3A-794C2847C15A}"/>
    <cellStyle name="Millares 2 3 3 3 2 2 2 3 2 2" xfId="24200" xr:uid="{B34B64A3-03B4-4248-8AC3-7FAD29ECDD38}"/>
    <cellStyle name="Millares 2 3 3 3 2 2 2 3 2 3" xfId="32930" xr:uid="{3716C085-E1B6-4CFA-B671-DA54A2067836}"/>
    <cellStyle name="Millares 2 3 3 3 2 2 2 3 3" xfId="19435" xr:uid="{10031ADE-3145-4988-9FD9-CD529AA530FD}"/>
    <cellStyle name="Millares 2 3 3 3 2 2 2 3 4" xfId="28323" xr:uid="{FE31E43A-29C2-4D75-B924-357B03C7EE57}"/>
    <cellStyle name="Millares 2 3 3 3 2 2 2 4" xfId="12273" xr:uid="{983CE540-B13E-4812-BA32-33C88DC74D6A}"/>
    <cellStyle name="Millares 2 3 3 3 2 2 2 4 2" xfId="21817" xr:uid="{0D309F2A-38D6-40D2-BF1B-B81F0709A2EF}"/>
    <cellStyle name="Millares 2 3 3 3 2 2 2 4 3" xfId="30600" xr:uid="{C0780C49-E605-4611-AFE2-D7642883E53F}"/>
    <cellStyle name="Millares 2 3 3 3 2 2 2 5" xfId="17057" xr:uid="{C74A1560-346B-4A37-B214-BA12F0D6D38B}"/>
    <cellStyle name="Millares 2 3 3 3 2 2 2 6" xfId="26253" xr:uid="{F60252FB-B53C-4E9B-ABD8-74C5011476A8}"/>
    <cellStyle name="Millares 2 3 3 3 2 2 3" xfId="8097" xr:uid="{B004D618-1303-464E-BAB4-B9105373500F}"/>
    <cellStyle name="Millares 2 3 3 3 2 2 3 2" xfId="10483" xr:uid="{BF3428D2-DEC9-4B7D-A8C6-B9BC1A270653}"/>
    <cellStyle name="Millares 2 3 3 3 2 2 3 2 2" xfId="15269" xr:uid="{9B0597E8-B314-4A01-8E7C-F2282478E503}"/>
    <cellStyle name="Millares 2 3 3 3 2 2 3 2 2 2" xfId="24796" xr:uid="{A0E04CD1-73EA-4C22-9C95-8D3E088A9DEB}"/>
    <cellStyle name="Millares 2 3 3 3 2 2 3 2 2 3" xfId="33524" xr:uid="{09FF549A-B4B3-462E-AD9A-7F575B9555AB}"/>
    <cellStyle name="Millares 2 3 3 3 2 2 3 2 3" xfId="20030" xr:uid="{C51A2A9C-8D8B-4BC2-8E47-A86969DF755E}"/>
    <cellStyle name="Millares 2 3 3 3 2 2 3 2 4" xfId="28894" xr:uid="{E537B1A7-32F9-41B0-A013-A7DC587F4AF1}"/>
    <cellStyle name="Millares 2 3 3 3 2 2 3 3" xfId="12874" xr:uid="{032D1A52-8EDB-4B78-8682-CD9F3BCE1A3A}"/>
    <cellStyle name="Millares 2 3 3 3 2 2 3 3 2" xfId="22413" xr:uid="{45A51420-502D-4291-AFC8-4CD9611C15FD}"/>
    <cellStyle name="Millares 2 3 3 3 2 2 3 3 3" xfId="31170" xr:uid="{0B7E9A3D-213B-4A2A-A82C-68546650ECD8}"/>
    <cellStyle name="Millares 2 3 3 3 2 2 3 4" xfId="17651" xr:uid="{21B29A9A-6ED7-4CAC-B45D-1C7B8F515831}"/>
    <cellStyle name="Millares 2 3 3 3 2 2 3 5" xfId="26710" xr:uid="{53E22CDD-3FC4-4BFF-84E1-97498B603BB6}"/>
    <cellStyle name="Millares 2 3 3 3 2 2 4" xfId="9290" xr:uid="{BAB270C8-F0DA-49E5-879C-59C77757CF40}"/>
    <cellStyle name="Millares 2 3 3 3 2 2 4 2" xfId="14071" xr:uid="{A529D527-2248-422C-8D99-EF8CBFB33566}"/>
    <cellStyle name="Millares 2 3 3 3 2 2 4 2 2" xfId="23605" xr:uid="{D7B6A07F-F902-484D-870A-900A6DD70833}"/>
    <cellStyle name="Millares 2 3 3 3 2 2 4 2 3" xfId="32335" xr:uid="{03E1867B-FEDC-4C3C-8EF3-00A965F23A82}"/>
    <cellStyle name="Millares 2 3 3 3 2 2 4 3" xfId="18840" xr:uid="{0331ADA4-DB28-45F2-92B0-4D80DA37BDF7}"/>
    <cellStyle name="Millares 2 3 3 3 2 2 4 4" xfId="27775" xr:uid="{3C79E67D-A490-4C61-8252-AE9207217ED7}"/>
    <cellStyle name="Millares 2 3 3 3 2 2 5" xfId="11681" xr:uid="{837DCDA0-BD4E-4448-B587-4E51AFCBA215}"/>
    <cellStyle name="Millares 2 3 3 3 2 2 5 2" xfId="21222" xr:uid="{723106DB-403E-4044-84F5-DFB77E82D99F}"/>
    <cellStyle name="Millares 2 3 3 3 2 2 5 3" xfId="30052" xr:uid="{55C76021-A135-4425-BFDE-7F26DC9864A5}"/>
    <cellStyle name="Millares 2 3 3 3 2 2 6" xfId="16464" xr:uid="{446F4978-2C3E-4E2A-B97A-71A59C1F6A7C}"/>
    <cellStyle name="Millares 2 3 3 3 2 2 7" xfId="25820" xr:uid="{FBA32F00-3DDA-44F1-9BC4-5CA1A696A7B7}"/>
    <cellStyle name="Millares 2 3 3 3 2 3" xfId="7204" xr:uid="{AA3CCE54-21B1-4AE5-819D-0640A7E696A6}"/>
    <cellStyle name="Millares 2 3 3 3 2 3 2" xfId="8393" xr:uid="{6A97B6E3-C479-4077-BBAF-1413E657F2F6}"/>
    <cellStyle name="Millares 2 3 3 3 2 3 2 2" xfId="10780" xr:uid="{EB4FB877-C343-4BFE-8D04-539F05C43531}"/>
    <cellStyle name="Millares 2 3 3 3 2 3 2 2 2" xfId="15567" xr:uid="{5E02A980-622E-42A2-A56A-80BB8270B486}"/>
    <cellStyle name="Millares 2 3 3 3 2 3 2 2 2 2" xfId="25094" xr:uid="{C03A405C-1DE0-4CA2-A09A-446A66C47B18}"/>
    <cellStyle name="Millares 2 3 3 3 2 3 2 2 2 3" xfId="33822" xr:uid="{95703199-83C8-48E9-93AB-5C188838B490}"/>
    <cellStyle name="Millares 2 3 3 3 2 3 2 2 3" xfId="20328" xr:uid="{B4514958-6BC2-4090-B8F3-0FE6F8E171A4}"/>
    <cellStyle name="Millares 2 3 3 3 2 3 2 2 4" xfId="29186" xr:uid="{1AF2DD58-2D87-45DF-A4D7-71674F9C1EB7}"/>
    <cellStyle name="Millares 2 3 3 3 2 3 2 3" xfId="13171" xr:uid="{6A5520C3-EB78-42A2-BFCE-84DADC4F467F}"/>
    <cellStyle name="Millares 2 3 3 3 2 3 2 3 2" xfId="22711" xr:uid="{E7145CFC-25ED-45CC-8D77-7A4C51CC6069}"/>
    <cellStyle name="Millares 2 3 3 3 2 3 2 3 3" xfId="31462" xr:uid="{ADB38225-3C27-4B23-8739-DCC167BF4973}"/>
    <cellStyle name="Millares 2 3 3 3 2 3 2 4" xfId="17948" xr:uid="{744D1EAA-560C-4EBB-A431-DCD84EBD569E}"/>
    <cellStyle name="Millares 2 3 3 3 2 3 2 5" xfId="26981" xr:uid="{0819F51A-3D19-4CD6-94EF-8C19CB20E48B}"/>
    <cellStyle name="Millares 2 3 3 3 2 3 3" xfId="9586" xr:uid="{E75CCCF3-4577-4DC0-809E-3A4FE8BD752F}"/>
    <cellStyle name="Millares 2 3 3 3 2 3 3 2" xfId="14369" xr:uid="{A54EC455-FA1B-4B95-8122-84AA427430F8}"/>
    <cellStyle name="Millares 2 3 3 3 2 3 3 2 2" xfId="23903" xr:uid="{ED7A4F50-5377-4D3B-9197-F75174734FA7}"/>
    <cellStyle name="Millares 2 3 3 3 2 3 3 2 3" xfId="32633" xr:uid="{2C1056D0-91CE-4488-9586-66DC93580F08}"/>
    <cellStyle name="Millares 2 3 3 3 2 3 3 3" xfId="19138" xr:uid="{2491977F-571A-4CB4-A495-730151ECEB1E}"/>
    <cellStyle name="Millares 2 3 3 3 2 3 3 4" xfId="28046" xr:uid="{D94E6C2B-CA5E-492C-8AEE-B3F7CB48B9B3}"/>
    <cellStyle name="Millares 2 3 3 3 2 3 4" xfId="11977" xr:uid="{8186CD87-376F-4846-AC7D-390D83E07574}"/>
    <cellStyle name="Millares 2 3 3 3 2 3 4 2" xfId="21520" xr:uid="{8E591194-23BA-4002-B4AC-5FC406A642FA}"/>
    <cellStyle name="Millares 2 3 3 3 2 3 4 3" xfId="30323" xr:uid="{B330ECE0-B7B6-41E0-B9B6-3D43B8BB3A6F}"/>
    <cellStyle name="Millares 2 3 3 3 2 3 5" xfId="16761" xr:uid="{FDC7628C-D937-4F69-ACF3-C8974D93E148}"/>
    <cellStyle name="Millares 2 3 3 3 2 3 6" xfId="26023" xr:uid="{BDA9BA0D-DF4C-4A92-A80A-6D5465C738AF}"/>
    <cellStyle name="Millares 2 3 3 3 2 4" xfId="7800" xr:uid="{C15243EF-ED47-44FB-AAEF-E682E96F22A6}"/>
    <cellStyle name="Millares 2 3 3 3 2 4 2" xfId="10186" xr:uid="{347CBFD2-7DD1-4412-8C07-D7075FDE3F12}"/>
    <cellStyle name="Millares 2 3 3 3 2 4 2 2" xfId="14971" xr:uid="{8634BFB5-7F06-48B3-BEEB-D876B30B62D8}"/>
    <cellStyle name="Millares 2 3 3 3 2 4 2 2 2" xfId="24499" xr:uid="{C79FF452-D4A3-4175-A556-C6867589FF00}"/>
    <cellStyle name="Millares 2 3 3 3 2 4 2 2 3" xfId="33227" xr:uid="{1BB5AD49-D39C-4637-B064-16866349CEA0}"/>
    <cellStyle name="Millares 2 3 3 3 2 4 2 3" xfId="19733" xr:uid="{1914B12A-B7EB-4BF7-AA57-ACF3B47860A8}"/>
    <cellStyle name="Millares 2 3 3 3 2 4 2 4" xfId="28597" xr:uid="{E4C66661-754A-4E0C-9250-AD52A6060A58}"/>
    <cellStyle name="Millares 2 3 3 3 2 4 3" xfId="12577" xr:uid="{75E49E36-1207-4631-A54E-F6C34D2E9422}"/>
    <cellStyle name="Millares 2 3 3 3 2 4 3 2" xfId="22116" xr:uid="{BFAFBAB5-CA0B-4681-93CE-472E51B40ADD}"/>
    <cellStyle name="Millares 2 3 3 3 2 4 3 3" xfId="30873" xr:uid="{DE4D3E93-F5B3-4861-B5BC-2F30AAEE97E3}"/>
    <cellStyle name="Millares 2 3 3 3 2 4 4" xfId="17355" xr:uid="{AA6DA7F9-3BD1-447D-8273-D8CFE82A881C}"/>
    <cellStyle name="Millares 2 3 3 3 2 4 5" xfId="26480" xr:uid="{E11C9799-6015-42B4-8EE2-12D46B0E8501}"/>
    <cellStyle name="Millares 2 3 3 3 2 5" xfId="8992" xr:uid="{FA3539BF-D1D1-4137-B626-01902B7423DA}"/>
    <cellStyle name="Millares 2 3 3 3 2 5 2" xfId="13773" xr:uid="{48E54B31-DCA3-4564-8D2B-0000AE1C4344}"/>
    <cellStyle name="Millares 2 3 3 3 2 5 2 2" xfId="23308" xr:uid="{749D88D0-5C18-4ADD-91F2-6648907D0898}"/>
    <cellStyle name="Millares 2 3 3 3 2 5 2 3" xfId="32039" xr:uid="{E29CE609-C3BC-44E3-B281-A5EFA786CB9A}"/>
    <cellStyle name="Millares 2 3 3 3 2 5 3" xfId="18543" xr:uid="{3ABC0B2A-B6BA-4D6E-9A2B-DC9344B45888}"/>
    <cellStyle name="Millares 2 3 3 3 2 5 4" xfId="27530" xr:uid="{CC11F870-D2C4-4A6E-A273-DE0E3F89C8E7}"/>
    <cellStyle name="Millares 2 3 3 3 2 6" xfId="11384" xr:uid="{00D69F1C-503F-45D8-B6FD-DE39DA8A2DE5}"/>
    <cellStyle name="Millares 2 3 3 3 2 6 2" xfId="20926" xr:uid="{741F4DE2-1498-4A2D-A0C9-CDAFCCBDFCC0}"/>
    <cellStyle name="Millares 2 3 3 3 2 6 3" xfId="29776" xr:uid="{F0A4D26A-CDB0-4661-8D6B-9168383E7AA3}"/>
    <cellStyle name="Millares 2 3 3 3 2 7" xfId="16167" xr:uid="{FCC88B57-C182-4457-9549-82B3F049CF27}"/>
    <cellStyle name="Millares 2 3 3 3 2 8" xfId="25625" xr:uid="{9BA34B1A-7978-4204-BB51-D815B2B2617B}"/>
    <cellStyle name="Millares 2 3 3 3 3" xfId="6766" xr:uid="{CD1F02D4-057D-43E3-9EF3-19EDB7016197}"/>
    <cellStyle name="Millares 2 3 3 3 3 2" xfId="7352" xr:uid="{6F17F7E9-8530-44A1-B89B-45E20F1690F0}"/>
    <cellStyle name="Millares 2 3 3 3 3 2 2" xfId="8541" xr:uid="{B31695BF-8AEE-49FB-96A5-6481637BC55A}"/>
    <cellStyle name="Millares 2 3 3 3 3 2 2 2" xfId="10928" xr:uid="{5FD08E3A-EDA9-4D18-8361-513FF5632316}"/>
    <cellStyle name="Millares 2 3 3 3 3 2 2 2 2" xfId="15716" xr:uid="{DF05D392-A73B-43A5-97A5-EA0900B518C2}"/>
    <cellStyle name="Millares 2 3 3 3 3 2 2 2 2 2" xfId="25243" xr:uid="{0CDEA3D7-DE23-430B-98B1-037AC5BED398}"/>
    <cellStyle name="Millares 2 3 3 3 3 2 2 2 2 3" xfId="33971" xr:uid="{434985EC-9B03-48FC-8644-7865082E6953}"/>
    <cellStyle name="Millares 2 3 3 3 3 2 2 2 3" xfId="20477" xr:uid="{AE29DDEA-FC00-4CA1-A30E-E5877D7DD0C8}"/>
    <cellStyle name="Millares 2 3 3 3 3 2 2 2 4" xfId="29335" xr:uid="{9DA60FD1-B1ED-4FFC-ABCF-F14FA1249BBF}"/>
    <cellStyle name="Millares 2 3 3 3 3 2 2 3" xfId="13319" xr:uid="{59C0558C-D705-4E93-8BBF-4A5987711DB3}"/>
    <cellStyle name="Millares 2 3 3 3 3 2 2 3 2" xfId="22860" xr:uid="{167A9A73-E037-4E5A-8B42-2DE210D36B48}"/>
    <cellStyle name="Millares 2 3 3 3 3 2 2 3 3" xfId="31611" xr:uid="{2478FC75-F18D-47EB-9845-C7EAFAA3B385}"/>
    <cellStyle name="Millares 2 3 3 3 3 2 2 4" xfId="18096" xr:uid="{359509C9-5BF2-4292-BC20-12B077EC763F}"/>
    <cellStyle name="Millares 2 3 3 3 3 2 2 5" xfId="27111" xr:uid="{7196B734-0137-4080-B8F5-C055333B4778}"/>
    <cellStyle name="Millares 2 3 3 3 3 2 3" xfId="9734" xr:uid="{FCD2DC5C-4793-4927-9468-DD5A8B20F7EB}"/>
    <cellStyle name="Millares 2 3 3 3 3 2 3 2" xfId="14518" xr:uid="{B3CCBAF5-A346-42CF-B11C-ADABD3817CA1}"/>
    <cellStyle name="Millares 2 3 3 3 3 2 3 2 2" xfId="24052" xr:uid="{0111917C-C1F0-4C07-9201-347DDFE8334A}"/>
    <cellStyle name="Millares 2 3 3 3 3 2 3 2 3" xfId="32782" xr:uid="{CEBDE97B-DB65-43D4-91C9-815026674DD8}"/>
    <cellStyle name="Millares 2 3 3 3 3 2 3 3" xfId="19287" xr:uid="{38F62B1E-5FBE-471C-8C6D-8B11B5BCC4D5}"/>
    <cellStyle name="Millares 2 3 3 3 3 2 3 4" xfId="28176" xr:uid="{AF3AA82D-35DB-4FDA-A53B-1FD233469157}"/>
    <cellStyle name="Millares 2 3 3 3 3 2 4" xfId="12125" xr:uid="{422356D3-24FA-45E3-9BC5-065CC221DEBD}"/>
    <cellStyle name="Millares 2 3 3 3 3 2 4 2" xfId="21669" xr:uid="{F5F59214-45BC-41FA-9C02-664B16845B74}"/>
    <cellStyle name="Millares 2 3 3 3 3 2 4 3" xfId="30453" xr:uid="{25E9B375-1FFC-4D39-BE67-4DCF69D07529}"/>
    <cellStyle name="Millares 2 3 3 3 3 2 5" xfId="16909" xr:uid="{A59AE6E2-13ED-4B62-9B25-C28524418B94}"/>
    <cellStyle name="Millares 2 3 3 3 3 2 6" xfId="26128" xr:uid="{E26FEFE8-63C5-448A-A188-8D41CF9CC81A}"/>
    <cellStyle name="Millares 2 3 3 3 3 3" xfId="7949" xr:uid="{14A43120-8DA6-48D3-B761-32C7F3D4C127}"/>
    <cellStyle name="Millares 2 3 3 3 3 3 2" xfId="10335" xr:uid="{0B1B6895-3D44-4913-98EC-46753EB683BE}"/>
    <cellStyle name="Millares 2 3 3 3 3 3 2 2" xfId="15121" xr:uid="{B3342BBF-D99F-4E29-8B9F-70F069AF1B80}"/>
    <cellStyle name="Millares 2 3 3 3 3 3 2 2 2" xfId="24648" xr:uid="{446DCBFA-0F8D-4E30-AD35-0895D069C712}"/>
    <cellStyle name="Millares 2 3 3 3 3 3 2 2 3" xfId="33376" xr:uid="{15D801D0-7D34-43C4-88D3-6133E22BE0D9}"/>
    <cellStyle name="Millares 2 3 3 3 3 3 2 3" xfId="19882" xr:uid="{C38B0739-7C7A-4710-9478-12CC2CBE08C8}"/>
    <cellStyle name="Millares 2 3 3 3 3 3 2 4" xfId="28746" xr:uid="{B1994902-1341-43B3-BB3D-B4259B68EA44}"/>
    <cellStyle name="Millares 2 3 3 3 3 3 3" xfId="12726" xr:uid="{F9A41749-C394-4DEE-B2A8-9A4AE63D6575}"/>
    <cellStyle name="Millares 2 3 3 3 3 3 3 2" xfId="22265" xr:uid="{D76AFC63-CE56-45E8-B5D4-782F7EB1093F}"/>
    <cellStyle name="Millares 2 3 3 3 3 3 3 3" xfId="31022" xr:uid="{3363BB7F-892D-47B0-8CF2-B20D2F9013BA}"/>
    <cellStyle name="Millares 2 3 3 3 3 3 4" xfId="17503" xr:uid="{61D6CB9A-5CD1-4795-9815-8965F9C25991}"/>
    <cellStyle name="Millares 2 3 3 3 3 3 5" xfId="26585" xr:uid="{8E8C94D7-0490-4B47-8892-16E08BEBFCA5}"/>
    <cellStyle name="Millares 2 3 3 3 3 4" xfId="9142" xr:uid="{92C5C948-3BBF-47CA-91C2-7E6EA3DBEF7D}"/>
    <cellStyle name="Millares 2 3 3 3 3 4 2" xfId="13923" xr:uid="{81D08D4B-204B-4773-A680-E4F8062498EF}"/>
    <cellStyle name="Millares 2 3 3 3 3 4 2 2" xfId="23457" xr:uid="{72AC7DBE-5B67-417B-ACAC-1FC43FB6030E}"/>
    <cellStyle name="Millares 2 3 3 3 3 4 2 3" xfId="32187" xr:uid="{D8A9D153-BF94-40A2-A26E-5158C998A568}"/>
    <cellStyle name="Millares 2 3 3 3 3 4 3" xfId="18692" xr:uid="{3EF29993-C2C3-49BD-BF9D-D97752E4CA0E}"/>
    <cellStyle name="Millares 2 3 3 3 3 4 4" xfId="27650" xr:uid="{BCDEF0D9-063C-47D4-9523-28983C1D04C4}"/>
    <cellStyle name="Millares 2 3 3 3 3 5" xfId="11533" xr:uid="{59A17796-CCCE-4A42-9A20-440D865155C5}"/>
    <cellStyle name="Millares 2 3 3 3 3 5 2" xfId="21074" xr:uid="{7553D5FD-406E-4F22-A6F9-32E2D594171D}"/>
    <cellStyle name="Millares 2 3 3 3 3 5 3" xfId="29905" xr:uid="{5A820856-3DF7-4AFC-906A-935A250EDD16}"/>
    <cellStyle name="Millares 2 3 3 3 3 6" xfId="16316" xr:uid="{4FEA737A-DCFE-420D-AD7E-4385347248FC}"/>
    <cellStyle name="Millares 2 3 3 3 3 7" xfId="25720" xr:uid="{F0687DE2-5512-47DD-B741-E65D4FC6FB60}"/>
    <cellStyle name="Millares 2 3 3 3 4" xfId="7059" xr:uid="{544282E9-ECD3-47BB-ABE6-71201B565D7B}"/>
    <cellStyle name="Millares 2 3 3 3 4 2" xfId="8246" xr:uid="{2FB891D1-08F8-439B-AF87-4139BB11F484}"/>
    <cellStyle name="Millares 2 3 3 3 4 2 2" xfId="10633" xr:uid="{267A6701-21F2-495E-A8E1-8E5F80250E28}"/>
    <cellStyle name="Millares 2 3 3 3 4 2 2 2" xfId="15419" xr:uid="{BE26879E-B482-455F-AC4A-155D1D936D5F}"/>
    <cellStyle name="Millares 2 3 3 3 4 2 2 2 2" xfId="24946" xr:uid="{757A14FD-2F7A-4633-A257-C641D5836356}"/>
    <cellStyle name="Millares 2 3 3 3 4 2 2 2 3" xfId="33674" xr:uid="{508A8A2D-051D-4F0A-9E4F-55826FC40298}"/>
    <cellStyle name="Millares 2 3 3 3 4 2 2 3" xfId="20180" xr:uid="{C177E4E7-DB59-46E3-9EA1-6D1DD353AA36}"/>
    <cellStyle name="Millares 2 3 3 3 4 2 2 4" xfId="29038" xr:uid="{19E93D27-D350-4E25-95A8-52A4BBA32C9A}"/>
    <cellStyle name="Millares 2 3 3 3 4 2 3" xfId="13024" xr:uid="{44C243E9-BD69-4565-B7F5-2C75DC379778}"/>
    <cellStyle name="Millares 2 3 3 3 4 2 3 2" xfId="22563" xr:uid="{5488D999-ED56-45B0-B977-E92A9BD9C636}"/>
    <cellStyle name="Millares 2 3 3 3 4 2 3 3" xfId="31314" xr:uid="{2E7E7EA0-B8BE-492D-84D9-3A146617A2FB}"/>
    <cellStyle name="Millares 2 3 3 3 4 2 4" xfId="17801" xr:uid="{B283149D-4F9E-499A-A08E-3D1B9D478303}"/>
    <cellStyle name="Millares 2 3 3 3 4 2 5" xfId="26833" xr:uid="{D1C33BDC-A619-41FE-B1C3-8C2AD7F0954D}"/>
    <cellStyle name="Millares 2 3 3 3 4 3" xfId="9439" xr:uid="{226E21E5-D149-469E-9655-49A972B390E5}"/>
    <cellStyle name="Millares 2 3 3 3 4 3 2" xfId="14221" xr:uid="{C052A392-8226-408E-B605-C51484910F27}"/>
    <cellStyle name="Millares 2 3 3 3 4 3 2 2" xfId="23755" xr:uid="{446A9BED-855E-472E-B53C-6594A3E5AF03}"/>
    <cellStyle name="Millares 2 3 3 3 4 3 2 3" xfId="32485" xr:uid="{2C47C706-6C11-4C77-A962-08F81F3D55A4}"/>
    <cellStyle name="Millares 2 3 3 3 4 3 3" xfId="18990" xr:uid="{77C2E22E-817A-4B34-BEF8-C15D75E44E70}"/>
    <cellStyle name="Millares 2 3 3 3 4 3 4" xfId="27898" xr:uid="{A77BF74E-7DCC-40FA-A852-77AD593409D7}"/>
    <cellStyle name="Millares 2 3 3 3 4 4" xfId="11830" xr:uid="{8FC2DB9D-2364-4A68-B3AB-C784A7F508F0}"/>
    <cellStyle name="Millares 2 3 3 3 4 4 2" xfId="21372" xr:uid="{A2AB9D30-438C-465D-AD27-2882EE6F5B9F}"/>
    <cellStyle name="Millares 2 3 3 3 4 4 3" xfId="30175" xr:uid="{3ECC83E2-5AE2-4D4F-8AEB-59E66DF9EA6D}"/>
    <cellStyle name="Millares 2 3 3 3 4 5" xfId="16614" xr:uid="{5ECE40B4-0D18-4998-ACA3-D18FA62433CC}"/>
    <cellStyle name="Millares 2 3 3 3 4 6" xfId="25922" xr:uid="{35A5A782-686B-46E0-94AC-981CD50D870F}"/>
    <cellStyle name="Millares 2 3 3 3 5" xfId="7651" xr:uid="{F27A8EB6-B872-4398-A02B-3D30175626F4}"/>
    <cellStyle name="Millares 2 3 3 3 5 2" xfId="10035" xr:uid="{918327E6-C75D-4AC9-B75D-2C30735C091C}"/>
    <cellStyle name="Millares 2 3 3 3 5 2 2" xfId="14820" xr:uid="{E713EF68-F4E9-4EA3-9027-AA3A899D4EAF}"/>
    <cellStyle name="Millares 2 3 3 3 5 2 2 2" xfId="24351" xr:uid="{93D30B41-3FBB-4DA0-82E8-76E2636E1B01}"/>
    <cellStyle name="Millares 2 3 3 3 5 2 2 3" xfId="33079" xr:uid="{D56BC82E-3F61-43FB-AA36-63842A82F791}"/>
    <cellStyle name="Millares 2 3 3 3 5 2 3" xfId="19586" xr:uid="{135FD5A3-9245-4AF0-A0B5-6FD7C1DC63B5}"/>
    <cellStyle name="Millares 2 3 3 3 5 2 4" xfId="28450" xr:uid="{BAF80EDC-F40A-4FFE-99AA-518D1E9A4E0B}"/>
    <cellStyle name="Millares 2 3 3 3 5 3" xfId="12426" xr:uid="{264E64F8-BD6A-4CED-B3B8-AADE9C5F7045}"/>
    <cellStyle name="Millares 2 3 3 3 5 3 2" xfId="21968" xr:uid="{7FA92256-C80E-4778-816D-12A0A4BBEAC8}"/>
    <cellStyle name="Millares 2 3 3 3 5 3 3" xfId="30725" xr:uid="{95B09C30-5D14-4A09-830B-28927C25C8A9}"/>
    <cellStyle name="Millares 2 3 3 3 5 4" xfId="17208" xr:uid="{F1911AAF-66B9-4BC0-B8AF-DF2A3D46686C}"/>
    <cellStyle name="Millares 2 3 3 3 5 5" xfId="26377" xr:uid="{EEBA4C7D-DB17-4B8C-90C3-20856F07BAA5}"/>
    <cellStyle name="Millares 2 3 3 3 6" xfId="8841" xr:uid="{03A897C2-7B2B-4613-B315-767054C1BD79}"/>
    <cellStyle name="Millares 2 3 3 3 6 2" xfId="13622" xr:uid="{94BA9378-5D0D-4BE3-935B-BF241E3BF9FB}"/>
    <cellStyle name="Millares 2 3 3 3 6 2 2" xfId="23160" xr:uid="{A18EA7A4-0C8D-44CC-93C2-F421947F01C4}"/>
    <cellStyle name="Millares 2 3 3 3 6 2 3" xfId="31891" xr:uid="{206ADB6D-8B22-4BEA-A27D-64592279F0EA}"/>
    <cellStyle name="Millares 2 3 3 3 6 3" xfId="18396" xr:uid="{4FB7BBC5-122D-4E7B-BF41-0233513336E1}"/>
    <cellStyle name="Millares 2 3 3 3 6 4" xfId="27405" xr:uid="{709527A2-A091-493F-AC91-19F3785FB9EF}"/>
    <cellStyle name="Millares 2 3 3 3 7" xfId="11232" xr:uid="{60A120CB-CAC9-422F-AFE7-BCD37B384680}"/>
    <cellStyle name="Millares 2 3 3 3 7 2" xfId="20778" xr:uid="{AFCD5277-F28E-4EBD-9ADA-3952491B1B4A}"/>
    <cellStyle name="Millares 2 3 3 3 7 3" xfId="29628" xr:uid="{42A993AD-6E94-48EA-8739-40C9C6FCA9FB}"/>
    <cellStyle name="Millares 2 3 3 3 8" xfId="16019" xr:uid="{C2CE80DB-9E30-4550-A03F-81673E58FEEA}"/>
    <cellStyle name="Millares 2 3 3 3 9" xfId="25527" xr:uid="{D3A13BCF-292F-469F-99E5-8833CC2DC048}"/>
    <cellStyle name="Millares 2 3 3 4" xfId="6555" xr:uid="{0D995869-D3D1-4301-90BB-561BB66AE84D}"/>
    <cellStyle name="Millares 2 3 3 4 2" xfId="6839" xr:uid="{C81940C1-2F51-48D2-A8C3-5BC8E2AC5015}"/>
    <cellStyle name="Millares 2 3 3 4 2 2" xfId="7427" xr:uid="{58B4522B-8BB5-43E6-9459-7BB80D5D6C38}"/>
    <cellStyle name="Millares 2 3 3 4 2 2 2" xfId="8616" xr:uid="{A54261FB-AB42-4F7F-A171-56D42076E0FE}"/>
    <cellStyle name="Millares 2 3 3 4 2 2 2 2" xfId="11003" xr:uid="{FBC4BCDE-D94F-4383-BFC1-0AA473FF0CBF}"/>
    <cellStyle name="Millares 2 3 3 4 2 2 2 2 2" xfId="15791" xr:uid="{1C15D834-659A-406A-96C1-E8EF9A8B3219}"/>
    <cellStyle name="Millares 2 3 3 4 2 2 2 2 2 2" xfId="25318" xr:uid="{34D94831-6DF2-4FA3-9517-CA6F180C8101}"/>
    <cellStyle name="Millares 2 3 3 4 2 2 2 2 2 3" xfId="34046" xr:uid="{7F2570F7-94BE-4CB9-9C3C-964B6C9EB481}"/>
    <cellStyle name="Millares 2 3 3 4 2 2 2 2 3" xfId="20552" xr:uid="{58BA78C0-84CD-4179-AE6F-2272AC574BE5}"/>
    <cellStyle name="Millares 2 3 3 4 2 2 2 2 4" xfId="29410" xr:uid="{9235792B-B510-46A9-BCB3-0A6BDFB7C209}"/>
    <cellStyle name="Millares 2 3 3 4 2 2 2 3" xfId="13394" xr:uid="{7F4A317A-5E73-4417-917B-979200E678BF}"/>
    <cellStyle name="Millares 2 3 3 4 2 2 2 3 2" xfId="22935" xr:uid="{45A9B051-F24A-4A3C-9126-E07807243CF9}"/>
    <cellStyle name="Millares 2 3 3 4 2 2 2 3 3" xfId="31686" xr:uid="{428E4AEB-3266-4979-BF9B-4B11A9211475}"/>
    <cellStyle name="Millares 2 3 3 4 2 2 2 4" xfId="18171" xr:uid="{9F11F03C-35F9-4127-82D7-EA2F00D683F8}"/>
    <cellStyle name="Millares 2 3 3 4 2 2 2 5" xfId="27185" xr:uid="{CF06B2C0-39E3-4875-8EB9-0F916FF92FC6}"/>
    <cellStyle name="Millares 2 3 3 4 2 2 3" xfId="9809" xr:uid="{00ABD2EB-2D9D-4E16-894F-81DEC1B3C874}"/>
    <cellStyle name="Millares 2 3 3 4 2 2 3 2" xfId="14593" xr:uid="{DA767866-F215-4438-85D0-EB864D86183F}"/>
    <cellStyle name="Millares 2 3 3 4 2 2 3 2 2" xfId="24127" xr:uid="{E87252E4-2AD2-4239-BD4C-4253B5CB523C}"/>
    <cellStyle name="Millares 2 3 3 4 2 2 3 2 3" xfId="32857" xr:uid="{E3D2CCC6-3E17-41C6-BCC1-7FEFF65466DF}"/>
    <cellStyle name="Millares 2 3 3 4 2 2 3 3" xfId="19362" xr:uid="{A9B70230-A914-4089-A3C7-A2296672F76E}"/>
    <cellStyle name="Millares 2 3 3 4 2 2 3 4" xfId="28250" xr:uid="{FCBA4719-18EB-4D5A-91D0-D52A292BF821}"/>
    <cellStyle name="Millares 2 3 3 4 2 2 4" xfId="12200" xr:uid="{73AA6DCC-E252-43D9-A8E0-EFB88607E7E1}"/>
    <cellStyle name="Millares 2 3 3 4 2 2 4 2" xfId="21744" xr:uid="{4F3DB78A-0D11-47EF-BA5A-3BDC89455551}"/>
    <cellStyle name="Millares 2 3 3 4 2 2 4 3" xfId="30527" xr:uid="{C081203C-B503-4910-BF31-5B58D0DCC767}"/>
    <cellStyle name="Millares 2 3 3 4 2 2 5" xfId="16984" xr:uid="{9AA46737-43A5-456F-8CE4-F5E50B718FD6}"/>
    <cellStyle name="Millares 2 3 3 4 2 2 6" xfId="26195" xr:uid="{1B557204-12D9-4203-9313-B7BCA5CEA4EE}"/>
    <cellStyle name="Millares 2 3 3 4 2 3" xfId="8024" xr:uid="{4CBC5B90-5D30-47A1-8CC0-6D3078A2A60D}"/>
    <cellStyle name="Millares 2 3 3 4 2 3 2" xfId="10410" xr:uid="{0E8B5B55-0CE8-409B-BB13-3B21DBA7896A}"/>
    <cellStyle name="Millares 2 3 3 4 2 3 2 2" xfId="15196" xr:uid="{08EF5A08-7FE8-4548-B382-5A437A6ED241}"/>
    <cellStyle name="Millares 2 3 3 4 2 3 2 2 2" xfId="24723" xr:uid="{E892FAD4-58FD-4537-9B52-8603A7750DB4}"/>
    <cellStyle name="Millares 2 3 3 4 2 3 2 2 3" xfId="33451" xr:uid="{590AA63D-40DE-4212-B501-3DC8E273B572}"/>
    <cellStyle name="Millares 2 3 3 4 2 3 2 3" xfId="19957" xr:uid="{2037BA33-1577-410F-8BE6-DFE72F2E1F18}"/>
    <cellStyle name="Millares 2 3 3 4 2 3 2 4" xfId="28821" xr:uid="{B456248D-1AF8-4726-8B44-3D38D8555D87}"/>
    <cellStyle name="Millares 2 3 3 4 2 3 3" xfId="12801" xr:uid="{88FA472E-2D22-4992-9E07-8E66E36A8A0E}"/>
    <cellStyle name="Millares 2 3 3 4 2 3 3 2" xfId="22340" xr:uid="{2143E120-D0C0-4882-85E2-A8AEF52E4316}"/>
    <cellStyle name="Millares 2 3 3 4 2 3 3 3" xfId="31097" xr:uid="{226E3A44-FC5C-40C4-B8AA-FD534A60FB75}"/>
    <cellStyle name="Millares 2 3 3 4 2 3 4" xfId="17578" xr:uid="{EB1AD6F4-AB30-4B31-94B3-22E1DAFEBBA0}"/>
    <cellStyle name="Millares 2 3 3 4 2 3 5" xfId="26652" xr:uid="{7C105E0E-5F2D-4EC8-940D-0B1F2F2FE147}"/>
    <cellStyle name="Millares 2 3 3 4 2 4" xfId="9217" xr:uid="{9E568EDB-494C-4ACE-BA87-E4EDA956AD87}"/>
    <cellStyle name="Millares 2 3 3 4 2 4 2" xfId="13998" xr:uid="{651ACEA1-1387-4C22-9F99-67FE9B2E9524}"/>
    <cellStyle name="Millares 2 3 3 4 2 4 2 2" xfId="23532" xr:uid="{E405F7D9-A904-4B98-AC3E-AB922CA3640E}"/>
    <cellStyle name="Millares 2 3 3 4 2 4 2 3" xfId="32262" xr:uid="{08F2140E-DF90-477B-91E8-16EAE870130A}"/>
    <cellStyle name="Millares 2 3 3 4 2 4 3" xfId="18767" xr:uid="{4D5D7805-B16A-49AB-958A-925AD17A35A8}"/>
    <cellStyle name="Millares 2 3 3 4 2 4 4" xfId="27717" xr:uid="{CA40FE03-D00C-49E0-962A-318D13642DFF}"/>
    <cellStyle name="Millares 2 3 3 4 2 5" xfId="11608" xr:uid="{E60601D2-B462-4026-821F-C91BD9C22BC4}"/>
    <cellStyle name="Millares 2 3 3 4 2 5 2" xfId="21149" xr:uid="{02D24FDD-BF8B-42D6-B624-D25B9BD5B74B}"/>
    <cellStyle name="Millares 2 3 3 4 2 5 3" xfId="29979" xr:uid="{58BDC2B5-0EC7-4C25-91DF-B971A0A89FE3}"/>
    <cellStyle name="Millares 2 3 3 4 2 6" xfId="16391" xr:uid="{87441078-2CAF-40AD-8239-886FBB867619}"/>
    <cellStyle name="Millares 2 3 3 4 2 7" xfId="25769" xr:uid="{A055D4FA-F23A-47F4-AFE1-A64C55C5B092}"/>
    <cellStyle name="Millares 2 3 3 4 3" xfId="7131" xr:uid="{29156C70-154E-42A7-B2A4-51A0BFC706A9}"/>
    <cellStyle name="Millares 2 3 3 4 3 2" xfId="8320" xr:uid="{821D4202-B1C5-4A71-9299-45D1DFC02537}"/>
    <cellStyle name="Millares 2 3 3 4 3 2 2" xfId="10707" xr:uid="{F561492B-70E2-4251-A17C-CB4D9E2961E9}"/>
    <cellStyle name="Millares 2 3 3 4 3 2 2 2" xfId="15494" xr:uid="{E4F9A16F-B023-4F3A-9922-1D170635AFA6}"/>
    <cellStyle name="Millares 2 3 3 4 3 2 2 2 2" xfId="25021" xr:uid="{9E8ECF86-0E5C-4F1E-BE97-4EA10CC06703}"/>
    <cellStyle name="Millares 2 3 3 4 3 2 2 2 3" xfId="33749" xr:uid="{EF6643FD-B23C-4810-8BC5-2117DB9016DD}"/>
    <cellStyle name="Millares 2 3 3 4 3 2 2 3" xfId="20255" xr:uid="{29957AE3-749A-4725-AEFE-FA54317C9AA9}"/>
    <cellStyle name="Millares 2 3 3 4 3 2 2 4" xfId="29113" xr:uid="{7F85E8FF-3FA6-4724-8FF6-9E25EE37DFD0}"/>
    <cellStyle name="Millares 2 3 3 4 3 2 3" xfId="13098" xr:uid="{2E6A8785-12D6-4664-9B58-1AE2F6655D3E}"/>
    <cellStyle name="Millares 2 3 3 4 3 2 3 2" xfId="22638" xr:uid="{621B9EF7-ABA4-4A4E-A99E-35A1B8C03281}"/>
    <cellStyle name="Millares 2 3 3 4 3 2 3 3" xfId="31389" xr:uid="{BCFFD731-78F3-4292-99F4-73FBD7B96664}"/>
    <cellStyle name="Millares 2 3 3 4 3 2 4" xfId="17875" xr:uid="{A69AD4F0-13E5-44C6-901F-78EBE2BD9116}"/>
    <cellStyle name="Millares 2 3 3 4 3 2 5" xfId="26908" xr:uid="{666B4C98-D508-4E9D-810C-38242D833BFD}"/>
    <cellStyle name="Millares 2 3 3 4 3 3" xfId="9513" xr:uid="{56F0AE44-9033-4DE2-BE60-1EB2F798BED4}"/>
    <cellStyle name="Millares 2 3 3 4 3 3 2" xfId="14296" xr:uid="{9BECF223-E4E2-4BA3-A9F4-7749A3E129E4}"/>
    <cellStyle name="Millares 2 3 3 4 3 3 2 2" xfId="23830" xr:uid="{CFD2E797-3051-4C36-A645-10026520CD86}"/>
    <cellStyle name="Millares 2 3 3 4 3 3 2 3" xfId="32560" xr:uid="{D69FC7F7-EEB8-444A-95CD-35E5B2547F66}"/>
    <cellStyle name="Millares 2 3 3 4 3 3 3" xfId="19065" xr:uid="{E891C40C-DECC-4BC3-8F5A-6CCD2897DFAD}"/>
    <cellStyle name="Millares 2 3 3 4 3 3 4" xfId="27973" xr:uid="{C54E8D49-EE59-4646-B9BC-9FC6D001E27F}"/>
    <cellStyle name="Millares 2 3 3 4 3 4" xfId="11904" xr:uid="{10D4FE29-89F6-4F89-ADB1-DAB58069103D}"/>
    <cellStyle name="Millares 2 3 3 4 3 4 2" xfId="21447" xr:uid="{61F0CA46-2777-4CDB-BC13-31BC0CEC1B6B}"/>
    <cellStyle name="Millares 2 3 3 4 3 4 3" xfId="30250" xr:uid="{5FFCC9A9-795E-4426-9013-07308F33A469}"/>
    <cellStyle name="Millares 2 3 3 4 3 5" xfId="16688" xr:uid="{3E61EB9F-2D8A-468F-B3E3-C00C1D37A417}"/>
    <cellStyle name="Millares 2 3 3 4 3 6" xfId="25972" xr:uid="{098F332A-5D3A-4076-9021-7FFA3F66721D}"/>
    <cellStyle name="Millares 2 3 3 4 4" xfId="7725" xr:uid="{FDF79E2C-6081-467B-860E-4CA6C569DFD6}"/>
    <cellStyle name="Millares 2 3 3 4 4 2" xfId="10111" xr:uid="{16913B67-092F-43D7-909E-9E34AAA5B132}"/>
    <cellStyle name="Millares 2 3 3 4 4 2 2" xfId="14896" xr:uid="{B03E4CE3-C757-4FE7-BF37-F36F01792251}"/>
    <cellStyle name="Millares 2 3 3 4 4 2 2 2" xfId="24426" xr:uid="{BFD9F730-DC5E-4038-B4BD-81950AB17DA5}"/>
    <cellStyle name="Millares 2 3 3 4 4 2 2 3" xfId="33154" xr:uid="{735FA550-27CC-4E82-83BF-32D36C1FBA4E}"/>
    <cellStyle name="Millares 2 3 3 4 4 2 3" xfId="19660" xr:uid="{E3B16137-B2E7-4AF8-A883-BC40688EE95D}"/>
    <cellStyle name="Millares 2 3 3 4 4 2 4" xfId="28524" xr:uid="{3400B326-5488-426D-B4D2-4BF8F92B1DB3}"/>
    <cellStyle name="Millares 2 3 3 4 4 3" xfId="12502" xr:uid="{2DF60A12-009D-4226-9B8D-E3A72F8A832B}"/>
    <cellStyle name="Millares 2 3 3 4 4 3 2" xfId="22043" xr:uid="{7F714135-2189-413D-954C-D7D929152129}"/>
    <cellStyle name="Millares 2 3 3 4 4 3 3" xfId="30800" xr:uid="{4BAC9EA3-F61E-4DB2-8FC0-438044A7518C}"/>
    <cellStyle name="Millares 2 3 3 4 4 4" xfId="17282" xr:uid="{1592FA76-7707-4EB2-9D98-10D28D9D8DFF}"/>
    <cellStyle name="Millares 2 3 3 4 4 5" xfId="26429" xr:uid="{A5AC591D-A8A1-4622-A18D-2DB48BE94285}"/>
    <cellStyle name="Millares 2 3 3 4 5" xfId="8917" xr:uid="{BDDD1FC7-F839-4A40-8E1C-B76A6D502EB6}"/>
    <cellStyle name="Millares 2 3 3 4 5 2" xfId="13698" xr:uid="{7C04A670-97A1-4C99-B475-C26B72B9F610}"/>
    <cellStyle name="Millares 2 3 3 4 5 2 2" xfId="23235" xr:uid="{A6BE9D46-5AC9-4DB4-A75A-7CF45C092DA5}"/>
    <cellStyle name="Millares 2 3 3 4 5 2 3" xfId="31966" xr:uid="{7688208F-D326-4981-BE0E-F17DADBA1A63}"/>
    <cellStyle name="Millares 2 3 3 4 5 3" xfId="18470" xr:uid="{37865523-C4ED-46A6-A732-F015C40E9EC7}"/>
    <cellStyle name="Millares 2 3 3 4 5 4" xfId="27472" xr:uid="{FD04B4DA-1278-48E6-AC0C-C7CE63018E03}"/>
    <cellStyle name="Millares 2 3 3 4 6" xfId="11309" xr:uid="{E43A76DA-EE8C-4914-A9C1-5677C215C2B9}"/>
    <cellStyle name="Millares 2 3 3 4 6 2" xfId="20853" xr:uid="{C56B684D-7D4C-4974-9522-D74C0C472507}"/>
    <cellStyle name="Millares 2 3 3 4 6 3" xfId="29703" xr:uid="{29B98594-AB7D-41B6-8089-284BE4F38525}"/>
    <cellStyle name="Millares 2 3 3 4 7" xfId="16094" xr:uid="{681045AD-8563-41BA-97E3-55BAF57B5B9C}"/>
    <cellStyle name="Millares 2 3 3 4 8" xfId="25578" xr:uid="{2A8F4AF0-A90C-48C3-B172-03085FA570B4}"/>
    <cellStyle name="Millares 2 3 3 5" xfId="6698" xr:uid="{3F81D097-413C-453E-922E-F27ED2F9FB92}"/>
    <cellStyle name="Millares 2 3 3 5 2" xfId="7279" xr:uid="{6EDA8635-035D-4755-AF39-93C3BB09D3A0}"/>
    <cellStyle name="Millares 2 3 3 5 2 2" xfId="8468" xr:uid="{97292895-21D5-4864-9999-69FA7E83EC44}"/>
    <cellStyle name="Millares 2 3 3 5 2 2 2" xfId="10855" xr:uid="{E0B27BF8-4C6A-4184-B5D3-20B3EC384C63}"/>
    <cellStyle name="Millares 2 3 3 5 2 2 2 2" xfId="15643" xr:uid="{5720C6FB-D9A3-4D05-8D48-FB662AADD03D}"/>
    <cellStyle name="Millares 2 3 3 5 2 2 2 2 2" xfId="25170" xr:uid="{F45B650B-C6CF-47CC-A59D-658B6AB54D19}"/>
    <cellStyle name="Millares 2 3 3 5 2 2 2 2 3" xfId="33898" xr:uid="{00719EBF-316E-4612-B7FF-8AEBD8695638}"/>
    <cellStyle name="Millares 2 3 3 5 2 2 2 3" xfId="20404" xr:uid="{424EC7B6-3A05-47E7-98BE-D022A89F4371}"/>
    <cellStyle name="Millares 2 3 3 5 2 2 2 4" xfId="29262" xr:uid="{113CA040-BE2A-4674-BCC2-B58F40B48814}"/>
    <cellStyle name="Millares 2 3 3 5 2 2 3" xfId="13246" xr:uid="{34A3B80E-6698-45D8-A57D-62929B0AB30C}"/>
    <cellStyle name="Millares 2 3 3 5 2 2 3 2" xfId="22787" xr:uid="{BF075960-AB1F-42E0-ACAD-772607D08914}"/>
    <cellStyle name="Millares 2 3 3 5 2 2 3 3" xfId="31538" xr:uid="{A3C7C49F-B44D-4902-973C-64BA152F5EA6}"/>
    <cellStyle name="Millares 2 3 3 5 2 2 4" xfId="18023" xr:uid="{2ED597B8-F769-45EF-9F7D-269204BC7F45}"/>
    <cellStyle name="Millares 2 3 3 5 2 2 5" xfId="27051" xr:uid="{B2FFC956-8535-4532-B709-48CCC1238AE1}"/>
    <cellStyle name="Millares 2 3 3 5 2 3" xfId="9661" xr:uid="{B0A006C3-D05F-4891-8C00-CC116097407C}"/>
    <cellStyle name="Millares 2 3 3 5 2 3 2" xfId="14445" xr:uid="{DDCE839D-0F1E-4ED3-BBD0-644009B683BB}"/>
    <cellStyle name="Millares 2 3 3 5 2 3 2 2" xfId="23979" xr:uid="{812E1C98-17D8-409E-8819-D3B4D58339BF}"/>
    <cellStyle name="Millares 2 3 3 5 2 3 2 3" xfId="32709" xr:uid="{906ACE77-C5FA-4900-8E95-9533BFA9604C}"/>
    <cellStyle name="Millares 2 3 3 5 2 3 3" xfId="19214" xr:uid="{B5E5E6A0-D419-46EF-A99C-6302281623E5}"/>
    <cellStyle name="Millares 2 3 3 5 2 3 4" xfId="28116" xr:uid="{965191D8-5888-4E29-BC11-CFB37CD42F25}"/>
    <cellStyle name="Millares 2 3 3 5 2 4" xfId="12052" xr:uid="{09AB2292-CC70-4DCC-9F4A-8E1488F8A738}"/>
    <cellStyle name="Millares 2 3 3 5 2 4 2" xfId="21596" xr:uid="{0EBA963C-1410-4CC6-A0F0-DF94FF38A2D0}"/>
    <cellStyle name="Millares 2 3 3 5 2 4 3" xfId="30393" xr:uid="{85830315-0FE6-456F-91DA-92EA9E7F6165}"/>
    <cellStyle name="Millares 2 3 3 5 2 5" xfId="16836" xr:uid="{27A4A65F-E99E-46F2-AB0D-87C7DF3AA4B9}"/>
    <cellStyle name="Millares 2 3 3 5 2 6" xfId="26075" xr:uid="{A1BA8E38-2AE8-47F2-99E5-583A5B438200}"/>
    <cellStyle name="Millares 2 3 3 5 3" xfId="7876" xr:uid="{F0D5E3E9-4A6A-4AAB-A09B-31BC886F210F}"/>
    <cellStyle name="Millares 2 3 3 5 3 2" xfId="10262" xr:uid="{01A2C92C-A157-440A-A0FE-B0A74E009D08}"/>
    <cellStyle name="Millares 2 3 3 5 3 2 2" xfId="15048" xr:uid="{D5EE61FB-0775-4E14-9D99-E13C2FC7F3B9}"/>
    <cellStyle name="Millares 2 3 3 5 3 2 2 2" xfId="24575" xr:uid="{766D4030-E6C3-427E-8D17-4A78E82985B9}"/>
    <cellStyle name="Millares 2 3 3 5 3 2 2 3" xfId="33303" xr:uid="{F75D39F0-A89D-4598-A990-31CBD6191E7B}"/>
    <cellStyle name="Millares 2 3 3 5 3 2 3" xfId="19809" xr:uid="{33FFCEA7-55F7-4026-831C-1D404B70896D}"/>
    <cellStyle name="Millares 2 3 3 5 3 2 4" xfId="28673" xr:uid="{987C50DB-7331-44B4-9296-5430FE8786FC}"/>
    <cellStyle name="Millares 2 3 3 5 3 3" xfId="12653" xr:uid="{103D0086-FC1D-4EB7-A23C-75527DF5C2B0}"/>
    <cellStyle name="Millares 2 3 3 5 3 3 2" xfId="22192" xr:uid="{74F225F0-37DF-4BD5-9EA8-244EB82109D1}"/>
    <cellStyle name="Millares 2 3 3 5 3 3 3" xfId="30949" xr:uid="{6FD10745-C1C0-4082-B865-626C35B2BB1A}"/>
    <cellStyle name="Millares 2 3 3 5 3 4" xfId="17430" xr:uid="{E7D47EA5-AD74-4FF1-A222-4543F65454BB}"/>
    <cellStyle name="Millares 2 3 3 5 3 5" xfId="26532" xr:uid="{F67F883B-5308-4146-A9FE-ABFC491AA315}"/>
    <cellStyle name="Millares 2 3 3 5 4" xfId="9069" xr:uid="{B08FE31D-6CF9-4C9B-B2B6-D7D4C9B8A976}"/>
    <cellStyle name="Millares 2 3 3 5 4 2" xfId="13850" xr:uid="{15B81D7A-95FD-4477-9BA3-B0326B466A23}"/>
    <cellStyle name="Millares 2 3 3 5 4 2 2" xfId="23384" xr:uid="{AAFFF6CF-3BAA-467B-8291-0EF7F2E3F155}"/>
    <cellStyle name="Millares 2 3 3 5 4 2 3" xfId="32114" xr:uid="{28DCD9AB-1AED-4BBB-AE56-3153C510476E}"/>
    <cellStyle name="Millares 2 3 3 5 4 3" xfId="18619" xr:uid="{2460DDAE-07DF-4B98-883D-BAEF286042A0}"/>
    <cellStyle name="Millares 2 3 3 5 4 4" xfId="27597" xr:uid="{B30565B6-3AE3-4A39-A5C7-5F050270F22B}"/>
    <cellStyle name="Millares 2 3 3 5 5" xfId="11460" xr:uid="{D47F63FD-F48B-41C5-9002-3BAC05DE66BD}"/>
    <cellStyle name="Millares 2 3 3 5 5 2" xfId="21001" xr:uid="{EA07AC42-AA1A-45B5-A432-EFD44EC903E6}"/>
    <cellStyle name="Millares 2 3 3 5 5 3" xfId="29845" xr:uid="{3164DD08-3E9C-4AED-9847-E176C73AAB1F}"/>
    <cellStyle name="Millares 2 3 3 5 6" xfId="16243" xr:uid="{70C0F7A3-80FF-44C6-9629-B534B223390E}"/>
    <cellStyle name="Millares 2 3 3 5 7" xfId="25673" xr:uid="{1A005740-331E-4534-A033-A089736E7F27}"/>
    <cellStyle name="Millares 2 3 3 6" xfId="6986" xr:uid="{69C1AFBD-F465-4C38-9FF1-5D0E5E8FF1A6}"/>
    <cellStyle name="Millares 2 3 3 6 2" xfId="8173" xr:uid="{D78C5445-27A5-40F1-BD7E-210443398C8B}"/>
    <cellStyle name="Millares 2 3 3 6 2 2" xfId="10560" xr:uid="{9ECDC1BC-7E73-450F-995E-43DC9D2378E3}"/>
    <cellStyle name="Millares 2 3 3 6 2 2 2" xfId="15346" xr:uid="{D0C1564C-439E-46AF-8E45-0308F8BED847}"/>
    <cellStyle name="Millares 2 3 3 6 2 2 2 2" xfId="24873" xr:uid="{B4FA6025-D213-4CD9-8C33-0E8F91957ECF}"/>
    <cellStyle name="Millares 2 3 3 6 2 2 2 3" xfId="33601" xr:uid="{BBFF8D67-1273-4207-B911-3B97D3557304}"/>
    <cellStyle name="Millares 2 3 3 6 2 2 3" xfId="20107" xr:uid="{2A8F6698-283A-4B6C-B45D-594BBA91B706}"/>
    <cellStyle name="Millares 2 3 3 6 2 2 4" xfId="28969" xr:uid="{1EB811B0-D16B-41BE-8728-D72DE1E55AEF}"/>
    <cellStyle name="Millares 2 3 3 6 2 3" xfId="12951" xr:uid="{BE6105E8-1B1B-4A35-BDBB-331680CC4D43}"/>
    <cellStyle name="Millares 2 3 3 6 2 3 2" xfId="22490" xr:uid="{EFE1E5B7-A6C8-48FD-ACE3-EF37589BB433}"/>
    <cellStyle name="Millares 2 3 3 6 2 3 3" xfId="31245" xr:uid="{7245B2B9-03A0-4FF8-8F07-E96CCCC9BDAA}"/>
    <cellStyle name="Millares 2 3 3 6 2 4" xfId="17728" xr:uid="{31929772-FC6B-4CA0-8062-FA220A711433}"/>
    <cellStyle name="Millares 2 3 3 6 2 5" xfId="26780" xr:uid="{436C181B-F97E-4D31-9D2D-9EF261D17021}"/>
    <cellStyle name="Millares 2 3 3 6 3" xfId="9366" xr:uid="{83BBAED9-081C-4286-9702-BC51B22FAF49}"/>
    <cellStyle name="Millares 2 3 3 6 3 2" xfId="14148" xr:uid="{3F38AFFF-1AD3-4008-BA1D-0892314C94B4}"/>
    <cellStyle name="Millares 2 3 3 6 3 2 2" xfId="23682" xr:uid="{CFB1FF84-30F3-48A2-A61D-48BEA2CCB3FF}"/>
    <cellStyle name="Millares 2 3 3 6 3 2 3" xfId="32412" xr:uid="{0D765764-1F04-491E-8FA0-A614C6A37D6F}"/>
    <cellStyle name="Millares 2 3 3 6 3 3" xfId="18917" xr:uid="{73627E9D-FD59-4F28-BCB0-E819A51C517B}"/>
    <cellStyle name="Millares 2 3 3 6 3 4" xfId="27845" xr:uid="{F3F02A7C-C59B-4B5E-9700-9B62BF17F663}"/>
    <cellStyle name="Millares 2 3 3 6 4" xfId="11757" xr:uid="{34CC73FB-A6BF-4226-8F9C-F44CDAA787B4}"/>
    <cellStyle name="Millares 2 3 3 6 4 2" xfId="21299" xr:uid="{865D9FF3-CD44-4C22-9767-90686968BA95}"/>
    <cellStyle name="Millares 2 3 3 6 4 3" xfId="30122" xr:uid="{36E0ADE9-FA9D-47AB-B628-C9E229FB5CAB}"/>
    <cellStyle name="Millares 2 3 3 6 5" xfId="16541" xr:uid="{301C1A97-BC6D-4176-A657-16D21DD9868F}"/>
    <cellStyle name="Millares 2 3 3 6 6" xfId="25875" xr:uid="{61B76D85-2C4B-4739-AAEB-4AE7A2C7B383}"/>
    <cellStyle name="Millares 2 3 3 7" xfId="7576" xr:uid="{6E997CCD-8215-4217-98E4-F67534A4B37A}"/>
    <cellStyle name="Millares 2 3 3 7 2" xfId="9960" xr:uid="{A51D9EED-ECE1-4847-BA9C-A9CA8DB581CB}"/>
    <cellStyle name="Millares 2 3 3 7 2 2" xfId="14745" xr:uid="{3F8C439B-2655-4CC9-ADDB-27B48C197A36}"/>
    <cellStyle name="Millares 2 3 3 7 2 2 2" xfId="24278" xr:uid="{5C6C76DB-5193-484B-B71A-EA35B3221186}"/>
    <cellStyle name="Millares 2 3 3 7 2 2 3" xfId="33006" xr:uid="{C3FDF382-5D18-4433-895A-AFBBE064C921}"/>
    <cellStyle name="Millares 2 3 3 7 2 3" xfId="19513" xr:uid="{E526DE97-7D69-4145-90FF-59F17519B886}"/>
    <cellStyle name="Millares 2 3 3 7 2 4" xfId="28396" xr:uid="{AB1CC9C6-17D3-4D0A-800A-8155B10CC413}"/>
    <cellStyle name="Millares 2 3 3 7 3" xfId="12351" xr:uid="{75C0595F-B8BA-4160-8F37-B3500A8B9CC3}"/>
    <cellStyle name="Millares 2 3 3 7 3 2" xfId="21895" xr:uid="{A76D5449-5CD2-4612-AC3E-C337F01C98E2}"/>
    <cellStyle name="Millares 2 3 3 7 3 3" xfId="30671" xr:uid="{EC696EBA-78E8-4199-9EDC-D1BD2F882CE1}"/>
    <cellStyle name="Millares 2 3 3 7 4" xfId="17135" xr:uid="{3F3E26FB-7E6A-4BA8-BA5B-4DE2118BC959}"/>
    <cellStyle name="Millares 2 3 3 7 5" xfId="26326" xr:uid="{D15DBD10-8BDC-485C-AF95-781F47EF03FC}"/>
    <cellStyle name="Millares 2 3 3 8" xfId="8766" xr:uid="{B447E8B7-2D66-4CBD-9527-D1FF4F5D520C}"/>
    <cellStyle name="Millares 2 3 3 8 2" xfId="13547" xr:uid="{38D5AA33-2D78-4212-9B83-BA5EB744F4A0}"/>
    <cellStyle name="Millares 2 3 3 8 2 2" xfId="23087" xr:uid="{903C1319-176C-41FC-AC6D-B2F7DB642381}"/>
    <cellStyle name="Millares 2 3 3 8 2 3" xfId="31833" xr:uid="{80202F06-C306-4285-9F7C-14D538D62E8E}"/>
    <cellStyle name="Millares 2 3 3 8 3" xfId="18323" xr:uid="{7FD18003-8581-44F5-8485-C41F2FF8C8D8}"/>
    <cellStyle name="Millares 2 3 3 8 4" xfId="27337" xr:uid="{6E499610-40D9-486F-86D4-58AFD31413D7}"/>
    <cellStyle name="Millares 2 3 3 9" xfId="11157" xr:uid="{71A71A5E-4EB4-4CA0-9BFF-497794C87E33}"/>
    <cellStyle name="Millares 2 3 3 9 2" xfId="20705" xr:uid="{AB8691AF-343C-4A0A-8C9B-35958DB6A9BE}"/>
    <cellStyle name="Millares 2 3 3 9 3" xfId="29562" xr:uid="{5B8CB36A-6265-4C9A-BC53-6BB133A4F802}"/>
    <cellStyle name="Millares 2 3 4" xfId="3525" xr:uid="{00000000-0005-0000-0000-0000F4000000}"/>
    <cellStyle name="Millares 2 3 4 10" xfId="6444" xr:uid="{D4E44395-1B56-43BA-AC05-71017F7295CD}"/>
    <cellStyle name="Millares 2 3 4 2" xfId="6505" xr:uid="{838A2E69-D713-4113-8F1B-18A76CAEF3FB}"/>
    <cellStyle name="Millares 2 3 4 2 2" xfId="6641" xr:uid="{CD4F931E-EEDD-48E2-8F36-CCE6486AC901}"/>
    <cellStyle name="Millares 2 3 4 2 2 2" xfId="6930" xr:uid="{D2E91B11-D6B2-41AD-A6F9-12B689D2E2AD}"/>
    <cellStyle name="Millares 2 3 4 2 2 2 2" xfId="7518" xr:uid="{E48D5B69-B66C-45FC-B7C7-475E2D5A4AE9}"/>
    <cellStyle name="Millares 2 3 4 2 2 2 2 2" xfId="8707" xr:uid="{1E3A70C6-7246-4E29-AEBE-35ED073E1C8B}"/>
    <cellStyle name="Millares 2 3 4 2 2 2 2 2 2" xfId="11094" xr:uid="{AD427A2A-46F3-422D-BDBD-41CDDD50F0C4}"/>
    <cellStyle name="Millares 2 3 4 2 2 2 2 2 2 2" xfId="15882" xr:uid="{CB334F9B-AD08-4929-AC38-ECB4BB5BABAE}"/>
    <cellStyle name="Millares 2 3 4 2 2 2 2 2 2 2 2" xfId="25409" xr:uid="{63E2A1EB-1885-4D9B-98ED-ACEE81627F7B}"/>
    <cellStyle name="Millares 2 3 4 2 2 2 2 2 2 2 3" xfId="34137" xr:uid="{6F345381-887C-4C48-90FC-52090C440A5D}"/>
    <cellStyle name="Millares 2 3 4 2 2 2 2 2 2 3" xfId="20643" xr:uid="{379C5871-9889-4C3D-948D-840A4474F726}"/>
    <cellStyle name="Millares 2 3 4 2 2 2 2 2 2 4" xfId="29501" xr:uid="{7F1CBD49-D843-4303-BED7-60F76D7EAB16}"/>
    <cellStyle name="Millares 2 3 4 2 2 2 2 2 3" xfId="13485" xr:uid="{5DEFDED2-6FC9-49B2-963B-57ED126D6E83}"/>
    <cellStyle name="Millares 2 3 4 2 2 2 2 2 3 2" xfId="23026" xr:uid="{8869E0E7-08E0-4F94-A024-7CF6D0AD4BDB}"/>
    <cellStyle name="Millares 2 3 4 2 2 2 2 2 3 3" xfId="31777" xr:uid="{B0D2A732-A31F-4BDD-98F8-1A7236BBFBF4}"/>
    <cellStyle name="Millares 2 3 4 2 2 2 2 2 4" xfId="18262" xr:uid="{F9238298-5D5C-4263-9AED-FEEB9EE074FA}"/>
    <cellStyle name="Millares 2 3 4 2 2 2 2 2 5" xfId="27276" xr:uid="{038560E3-E23F-4F8D-9D39-0546D67E219F}"/>
    <cellStyle name="Millares 2 3 4 2 2 2 2 3" xfId="9900" xr:uid="{294F30FA-4018-4740-88D4-6C7423479ED3}"/>
    <cellStyle name="Millares 2 3 4 2 2 2 2 3 2" xfId="14684" xr:uid="{0AA756ED-0778-4C67-B05D-15E3257D9C76}"/>
    <cellStyle name="Millares 2 3 4 2 2 2 2 3 2 2" xfId="24218" xr:uid="{8DB4B902-2A77-4393-BD34-FA78CFD4356F}"/>
    <cellStyle name="Millares 2 3 4 2 2 2 2 3 2 3" xfId="32948" xr:uid="{9111CF32-2274-493B-8F5F-460655798DCC}"/>
    <cellStyle name="Millares 2 3 4 2 2 2 2 3 3" xfId="19453" xr:uid="{021068C7-A9AC-428E-89AD-2DAA42DD7789}"/>
    <cellStyle name="Millares 2 3 4 2 2 2 2 3 4" xfId="28341" xr:uid="{F8098806-101B-48BD-B2E5-6BDEF44671E5}"/>
    <cellStyle name="Millares 2 3 4 2 2 2 2 4" xfId="12291" xr:uid="{EC887DEA-01AB-4425-BD6D-785B83D456F8}"/>
    <cellStyle name="Millares 2 3 4 2 2 2 2 4 2" xfId="21835" xr:uid="{271B278F-693B-42D3-BB1F-EB4B63F6ABB4}"/>
    <cellStyle name="Millares 2 3 4 2 2 2 2 4 3" xfId="30618" xr:uid="{54051C85-70A4-46E4-A0C5-55A75A73483B}"/>
    <cellStyle name="Millares 2 3 4 2 2 2 2 5" xfId="17075" xr:uid="{BB6AE7B6-23B2-493D-9DB9-AB8BB4675841}"/>
    <cellStyle name="Millares 2 3 4 2 2 2 2 6" xfId="26271" xr:uid="{A60329C2-8843-4DBE-807B-308F82046BCA}"/>
    <cellStyle name="Millares 2 3 4 2 2 2 3" xfId="8115" xr:uid="{398739D9-F1C5-4022-AAAC-57D0E5120EE3}"/>
    <cellStyle name="Millares 2 3 4 2 2 2 3 2" xfId="10501" xr:uid="{06C94422-8008-4179-B84A-93007459DEF8}"/>
    <cellStyle name="Millares 2 3 4 2 2 2 3 2 2" xfId="15287" xr:uid="{E05B7605-A8D1-44D6-A68A-CE22E5D1E648}"/>
    <cellStyle name="Millares 2 3 4 2 2 2 3 2 2 2" xfId="24814" xr:uid="{24711C52-D26D-4043-9836-1C948A995F2C}"/>
    <cellStyle name="Millares 2 3 4 2 2 2 3 2 2 3" xfId="33542" xr:uid="{2C7F4A3D-537E-477E-AE69-FE04C3B7E767}"/>
    <cellStyle name="Millares 2 3 4 2 2 2 3 2 3" xfId="20048" xr:uid="{80CF32B1-9433-4ACF-9694-D3A311D113A4}"/>
    <cellStyle name="Millares 2 3 4 2 2 2 3 2 4" xfId="28912" xr:uid="{660CCC07-A701-41FD-B842-85FF07904417}"/>
    <cellStyle name="Millares 2 3 4 2 2 2 3 3" xfId="12892" xr:uid="{23A2A907-DDE8-4CA1-93E6-6DF06D8E3816}"/>
    <cellStyle name="Millares 2 3 4 2 2 2 3 3 2" xfId="22431" xr:uid="{2437C603-E282-43E6-89C9-ED07F79A79F8}"/>
    <cellStyle name="Millares 2 3 4 2 2 2 3 3 3" xfId="31188" xr:uid="{EF79D469-0184-4C01-8900-A5A1533B9E09}"/>
    <cellStyle name="Millares 2 3 4 2 2 2 3 4" xfId="17669" xr:uid="{A6E79A36-9ACA-483B-8BB2-006A3384222E}"/>
    <cellStyle name="Millares 2 3 4 2 2 2 3 5" xfId="26728" xr:uid="{2E26638E-04ED-4C49-B657-65334B0EE976}"/>
    <cellStyle name="Millares 2 3 4 2 2 2 4" xfId="9308" xr:uid="{A8C77295-2E80-479A-807E-BDFFD285919C}"/>
    <cellStyle name="Millares 2 3 4 2 2 2 4 2" xfId="14089" xr:uid="{D512FED7-080B-4419-AB35-89AA4ABD7CC4}"/>
    <cellStyle name="Millares 2 3 4 2 2 2 4 2 2" xfId="23623" xr:uid="{D4C6AD49-715D-4739-888B-C8C318B3E370}"/>
    <cellStyle name="Millares 2 3 4 2 2 2 4 2 3" xfId="32353" xr:uid="{30EE3A6E-16D4-42C0-9FEB-C61924FBA14A}"/>
    <cellStyle name="Millares 2 3 4 2 2 2 4 3" xfId="18858" xr:uid="{02DA67F7-7973-48AA-9A53-0881D8ED1F46}"/>
    <cellStyle name="Millares 2 3 4 2 2 2 4 4" xfId="27793" xr:uid="{9EA72B60-64D8-47CC-A598-9C9E7ED05104}"/>
    <cellStyle name="Millares 2 3 4 2 2 2 5" xfId="11699" xr:uid="{A8DB80FC-E086-4CF4-8DA8-0F025C793CB7}"/>
    <cellStyle name="Millares 2 3 4 2 2 2 5 2" xfId="21240" xr:uid="{5AF06EC2-EBCD-4631-9E1D-BEB699656F28}"/>
    <cellStyle name="Millares 2 3 4 2 2 2 5 3" xfId="30070" xr:uid="{1815494F-3CD5-4C8F-AFE5-97DF684BB96C}"/>
    <cellStyle name="Millares 2 3 4 2 2 2 6" xfId="16482" xr:uid="{9FEC84D1-904A-48DC-9842-73029317E8FE}"/>
    <cellStyle name="Millares 2 3 4 2 2 2 7" xfId="25833" xr:uid="{BE92A99E-863F-4C8A-9422-A010BEDFCD7E}"/>
    <cellStyle name="Millares 2 3 4 2 2 3" xfId="7222" xr:uid="{5FFF3BC3-A8D4-4C07-A2F7-83443FEBACC8}"/>
    <cellStyle name="Millares 2 3 4 2 2 3 2" xfId="8411" xr:uid="{463495BB-0B54-4A02-ABB5-80B5770AD544}"/>
    <cellStyle name="Millares 2 3 4 2 2 3 2 2" xfId="10798" xr:uid="{CA3C1C83-B1CD-4E26-A487-0A00325FBE62}"/>
    <cellStyle name="Millares 2 3 4 2 2 3 2 2 2" xfId="15585" xr:uid="{89C92BF5-4501-4264-AB29-2FD3B188760F}"/>
    <cellStyle name="Millares 2 3 4 2 2 3 2 2 2 2" xfId="25112" xr:uid="{2461467F-BC07-4FA7-8D2B-B609BAE25B32}"/>
    <cellStyle name="Millares 2 3 4 2 2 3 2 2 2 3" xfId="33840" xr:uid="{C22F5EAD-93FA-4AA9-B220-76B179826557}"/>
    <cellStyle name="Millares 2 3 4 2 2 3 2 2 3" xfId="20346" xr:uid="{C64F7912-A680-48C7-88FA-AEC69342E6F5}"/>
    <cellStyle name="Millares 2 3 4 2 2 3 2 2 4" xfId="29204" xr:uid="{1C794896-41C9-4EB4-AE06-0D28E5BE220D}"/>
    <cellStyle name="Millares 2 3 4 2 2 3 2 3" xfId="13189" xr:uid="{0EC9DC38-B5A4-49CB-81F4-BB2BE11A0A1C}"/>
    <cellStyle name="Millares 2 3 4 2 2 3 2 3 2" xfId="22729" xr:uid="{ECC63D54-B546-42ED-91CB-D50D59E5EA1D}"/>
    <cellStyle name="Millares 2 3 4 2 2 3 2 3 3" xfId="31480" xr:uid="{1523A025-1CE1-4F0C-88E4-5DFF9878A7B4}"/>
    <cellStyle name="Millares 2 3 4 2 2 3 2 4" xfId="17966" xr:uid="{197FDBE4-50EF-4B0E-990F-0C7C799CE4D3}"/>
    <cellStyle name="Millares 2 3 4 2 2 3 2 5" xfId="26999" xr:uid="{883F9401-4285-4160-A5A6-676503BBDEAF}"/>
    <cellStyle name="Millares 2 3 4 2 2 3 3" xfId="9604" xr:uid="{A3102665-EAEE-4A0F-9919-9D1FB1429B3A}"/>
    <cellStyle name="Millares 2 3 4 2 2 3 3 2" xfId="14387" xr:uid="{ED7F704E-71F5-4A5E-BA1D-ABC827E4ED0F}"/>
    <cellStyle name="Millares 2 3 4 2 2 3 3 2 2" xfId="23921" xr:uid="{9BE497A6-9A66-45D2-AF3F-AF3C9F5993F0}"/>
    <cellStyle name="Millares 2 3 4 2 2 3 3 2 3" xfId="32651" xr:uid="{556CE52D-1681-42F2-ABCE-324CCA686AA7}"/>
    <cellStyle name="Millares 2 3 4 2 2 3 3 3" xfId="19156" xr:uid="{4F8190A5-B83F-40C8-BE41-45AD3BC6E27D}"/>
    <cellStyle name="Millares 2 3 4 2 2 3 3 4" xfId="28064" xr:uid="{D6D9C2FD-E397-4E78-A5C7-4BAB13A6B859}"/>
    <cellStyle name="Millares 2 3 4 2 2 3 4" xfId="11995" xr:uid="{0B950131-8C51-4876-A2EE-504A889E85D3}"/>
    <cellStyle name="Millares 2 3 4 2 2 3 4 2" xfId="21538" xr:uid="{3A31FA91-57F2-4822-AC6C-C70ADFC9DF60}"/>
    <cellStyle name="Millares 2 3 4 2 2 3 4 3" xfId="30341" xr:uid="{BEF6A9A0-8C94-40F9-BB0A-88382B756FAB}"/>
    <cellStyle name="Millares 2 3 4 2 2 3 5" xfId="16779" xr:uid="{FFFB9F46-5F4A-48B5-9085-4F6CC3A40DA0}"/>
    <cellStyle name="Millares 2 3 4 2 2 3 6" xfId="26036" xr:uid="{D8D7BA29-B876-4B62-9056-0D141D736FE3}"/>
    <cellStyle name="Millares 2 3 4 2 2 4" xfId="7818" xr:uid="{00E7444B-6EF4-4903-AB28-B05F74D98BE3}"/>
    <cellStyle name="Millares 2 3 4 2 2 4 2" xfId="10204" xr:uid="{3ECC2AE5-0776-4D12-818A-858D580E90F5}"/>
    <cellStyle name="Millares 2 3 4 2 2 4 2 2" xfId="14989" xr:uid="{97D23857-5A4A-4DDD-B816-42D01E9C4FD7}"/>
    <cellStyle name="Millares 2 3 4 2 2 4 2 2 2" xfId="24517" xr:uid="{AA61CD91-058F-402E-AE28-94081BC8E6AA}"/>
    <cellStyle name="Millares 2 3 4 2 2 4 2 2 3" xfId="33245" xr:uid="{137BE4F5-00CD-4AC7-B45D-FAE03F74A3E4}"/>
    <cellStyle name="Millares 2 3 4 2 2 4 2 3" xfId="19751" xr:uid="{1F14F5F9-F981-40D9-A7BA-CD2C1A4D886D}"/>
    <cellStyle name="Millares 2 3 4 2 2 4 2 4" xfId="28615" xr:uid="{09419C6E-1DDA-4DCA-8D61-9AB11F1B1149}"/>
    <cellStyle name="Millares 2 3 4 2 2 4 3" xfId="12595" xr:uid="{909AC951-8156-4B3A-B2C0-9D16AC68027D}"/>
    <cellStyle name="Millares 2 3 4 2 2 4 3 2" xfId="22134" xr:uid="{EA97AC46-87DB-4BC8-8D19-8C40313E84E8}"/>
    <cellStyle name="Millares 2 3 4 2 2 4 3 3" xfId="30891" xr:uid="{25ABD858-339E-4AE0-9472-0FE3DF11E7F3}"/>
    <cellStyle name="Millares 2 3 4 2 2 4 4" xfId="17373" xr:uid="{B3A1F578-54FB-438C-BB18-457CB5351400}"/>
    <cellStyle name="Millares 2 3 4 2 2 4 5" xfId="26493" xr:uid="{4626EDED-6F03-485D-91A6-F3515BFC2B48}"/>
    <cellStyle name="Millares 2 3 4 2 2 5" xfId="9010" xr:uid="{071027F3-82E6-43EF-AF6E-63820B9F6D22}"/>
    <cellStyle name="Millares 2 3 4 2 2 5 2" xfId="13791" xr:uid="{7C9E20A8-E538-4C87-9317-54CE62FDF56B}"/>
    <cellStyle name="Millares 2 3 4 2 2 5 2 2" xfId="23326" xr:uid="{2206E652-6D1F-4AB8-AEC9-2276A6AEC94A}"/>
    <cellStyle name="Millares 2 3 4 2 2 5 2 3" xfId="32057" xr:uid="{9A1A4FBF-ACF2-4541-BCA6-5DADF2055364}"/>
    <cellStyle name="Millares 2 3 4 2 2 5 3" xfId="18561" xr:uid="{E70ADBD8-D0B6-454B-8DBC-F775EC2271E4}"/>
    <cellStyle name="Millares 2 3 4 2 2 5 4" xfId="27548" xr:uid="{6A5BF3CB-B60B-4251-8923-C6079E9F0CA7}"/>
    <cellStyle name="Millares 2 3 4 2 2 6" xfId="11402" xr:uid="{97A11937-FA2D-4853-8F5D-47C434E4E2CF}"/>
    <cellStyle name="Millares 2 3 4 2 2 6 2" xfId="20944" xr:uid="{E838D16D-BF13-447B-933C-BAA10D02DE05}"/>
    <cellStyle name="Millares 2 3 4 2 2 6 3" xfId="29794" xr:uid="{FCCBDA57-34A4-45DB-BFC8-67B3B564B811}"/>
    <cellStyle name="Millares 2 3 4 2 2 7" xfId="16185" xr:uid="{CFBE2A79-BE03-4CFA-AC07-4D28D9B25432}"/>
    <cellStyle name="Millares 2 3 4 2 2 8" xfId="25637" xr:uid="{A6084F62-FD04-4884-9282-95D7728D60EC}"/>
    <cellStyle name="Millares 2 3 4 2 3" xfId="6784" xr:uid="{3C8B6682-ECAD-4E12-BD29-2E8F2A7D72C4}"/>
    <cellStyle name="Millares 2 3 4 2 3 2" xfId="7370" xr:uid="{C3FCD168-0DDF-463A-8190-2F7ABD64983E}"/>
    <cellStyle name="Millares 2 3 4 2 3 2 2" xfId="8559" xr:uid="{7434C7C0-3692-4418-ABB3-65C630A31C0C}"/>
    <cellStyle name="Millares 2 3 4 2 3 2 2 2" xfId="10946" xr:uid="{CEBE5871-D3DE-488A-B826-7A85F5104285}"/>
    <cellStyle name="Millares 2 3 4 2 3 2 2 2 2" xfId="15734" xr:uid="{4F6B3399-259D-4628-A852-7B33864BD621}"/>
    <cellStyle name="Millares 2 3 4 2 3 2 2 2 2 2" xfId="25261" xr:uid="{92E04B4A-E3C7-463B-A14A-EA08EDEF7DD3}"/>
    <cellStyle name="Millares 2 3 4 2 3 2 2 2 2 3" xfId="33989" xr:uid="{26677462-1CA1-4897-97B4-096AD474394F}"/>
    <cellStyle name="Millares 2 3 4 2 3 2 2 2 3" xfId="20495" xr:uid="{2D6D4BA8-C722-4084-8281-417D16B405CE}"/>
    <cellStyle name="Millares 2 3 4 2 3 2 2 2 4" xfId="29353" xr:uid="{A2B62818-8412-4FAC-98FA-1F6FE3DDAE95}"/>
    <cellStyle name="Millares 2 3 4 2 3 2 2 3" xfId="13337" xr:uid="{F1BCB6A7-86CF-4E3C-9BC2-6465FAA87062}"/>
    <cellStyle name="Millares 2 3 4 2 3 2 2 3 2" xfId="22878" xr:uid="{D97DC22F-31F1-425F-90CE-F4075A54EC0B}"/>
    <cellStyle name="Millares 2 3 4 2 3 2 2 3 3" xfId="31629" xr:uid="{02E0B415-40B1-4761-A87F-54BC71390F3C}"/>
    <cellStyle name="Millares 2 3 4 2 3 2 2 4" xfId="18114" xr:uid="{6741864C-CB94-4EFF-A483-4382D9216B1E}"/>
    <cellStyle name="Millares 2 3 4 2 3 2 2 5" xfId="27129" xr:uid="{B9CA0629-413B-458F-A527-6E497720BC1A}"/>
    <cellStyle name="Millares 2 3 4 2 3 2 3" xfId="9752" xr:uid="{5493D197-2221-4AAF-8547-A9402E992DB9}"/>
    <cellStyle name="Millares 2 3 4 2 3 2 3 2" xfId="14536" xr:uid="{528439AB-D164-4223-99D1-5F9DD46B7C2F}"/>
    <cellStyle name="Millares 2 3 4 2 3 2 3 2 2" xfId="24070" xr:uid="{4604F2F8-6DBC-43FF-B49E-389DD21EE202}"/>
    <cellStyle name="Millares 2 3 4 2 3 2 3 2 3" xfId="32800" xr:uid="{CEA02F80-3380-40C0-B0FE-FB4FF2D1D980}"/>
    <cellStyle name="Millares 2 3 4 2 3 2 3 3" xfId="19305" xr:uid="{85662382-2671-4EED-AB90-2BDA8C25B296}"/>
    <cellStyle name="Millares 2 3 4 2 3 2 3 4" xfId="28194" xr:uid="{9893B2FD-FA33-42FE-B849-43B5BBE7AD68}"/>
    <cellStyle name="Millares 2 3 4 2 3 2 4" xfId="12143" xr:uid="{32110CE9-834D-4533-9D56-2824035AAACD}"/>
    <cellStyle name="Millares 2 3 4 2 3 2 4 2" xfId="21687" xr:uid="{95C06C49-C30C-4595-8BC9-FA9D15BF3E17}"/>
    <cellStyle name="Millares 2 3 4 2 3 2 4 3" xfId="30471" xr:uid="{0815C308-F9E5-486D-A73F-07414BA4B1F2}"/>
    <cellStyle name="Millares 2 3 4 2 3 2 5" xfId="16927" xr:uid="{8500969A-5B0D-450C-8415-FD711044E214}"/>
    <cellStyle name="Millares 2 3 4 2 3 2 6" xfId="26146" xr:uid="{CF35AAC0-AF65-4B38-8422-A229415C315D}"/>
    <cellStyle name="Millares 2 3 4 2 3 3" xfId="7967" xr:uid="{05F7D753-B131-466F-908F-2E35CC0064B9}"/>
    <cellStyle name="Millares 2 3 4 2 3 3 2" xfId="10353" xr:uid="{EFB7B832-1358-4DFE-81B8-4B072F5A257E}"/>
    <cellStyle name="Millares 2 3 4 2 3 3 2 2" xfId="15139" xr:uid="{5CF9BA24-DA73-40EC-BBD0-B379F65B5024}"/>
    <cellStyle name="Millares 2 3 4 2 3 3 2 2 2" xfId="24666" xr:uid="{AB7172C6-AB62-4801-9562-2AD955029E38}"/>
    <cellStyle name="Millares 2 3 4 2 3 3 2 2 3" xfId="33394" xr:uid="{E436AAE5-2F8B-40C2-AA7B-B201D47AA2B0}"/>
    <cellStyle name="Millares 2 3 4 2 3 3 2 3" xfId="19900" xr:uid="{80EF094C-0830-49F9-A265-AB2B34FA638C}"/>
    <cellStyle name="Millares 2 3 4 2 3 3 2 4" xfId="28764" xr:uid="{E3639215-CCD7-4D1C-AAA1-0E14BFC3B757}"/>
    <cellStyle name="Millares 2 3 4 2 3 3 3" xfId="12744" xr:uid="{B419BBE0-7675-4525-BC61-E404E7CF0BCF}"/>
    <cellStyle name="Millares 2 3 4 2 3 3 3 2" xfId="22283" xr:uid="{97F0DDD7-1BCE-4BAA-A995-8254A6E40C47}"/>
    <cellStyle name="Millares 2 3 4 2 3 3 3 3" xfId="31040" xr:uid="{2C6DFE83-4BD3-4DBE-BFB9-4EB288D52DEC}"/>
    <cellStyle name="Millares 2 3 4 2 3 3 4" xfId="17521" xr:uid="{2FB65C3B-6EEB-44E3-A272-CF2F36A5F929}"/>
    <cellStyle name="Millares 2 3 4 2 3 3 5" xfId="26603" xr:uid="{9279ADA5-765D-4DDB-BA9B-EBF055F905F8}"/>
    <cellStyle name="Millares 2 3 4 2 3 4" xfId="9160" xr:uid="{531D304B-D0E1-4E0D-8F7C-B89DA5240B97}"/>
    <cellStyle name="Millares 2 3 4 2 3 4 2" xfId="13941" xr:uid="{6FBC0CA0-0218-4960-A245-2485044698CE}"/>
    <cellStyle name="Millares 2 3 4 2 3 4 2 2" xfId="23475" xr:uid="{4424F1A3-C253-4F3D-8CDE-C3EF483AB2AF}"/>
    <cellStyle name="Millares 2 3 4 2 3 4 2 3" xfId="32205" xr:uid="{1083A37B-7206-4D91-BD2E-EB8B7B24B730}"/>
    <cellStyle name="Millares 2 3 4 2 3 4 3" xfId="18710" xr:uid="{FAE7610B-9E28-4922-96BE-2D382DBFB273}"/>
    <cellStyle name="Millares 2 3 4 2 3 4 4" xfId="27668" xr:uid="{D92F0C81-15AF-4DF4-8634-F685A0B9E832}"/>
    <cellStyle name="Millares 2 3 4 2 3 5" xfId="11551" xr:uid="{326C08BB-634E-44F3-8690-72731659FF57}"/>
    <cellStyle name="Millares 2 3 4 2 3 5 2" xfId="21092" xr:uid="{9B553E85-7595-4206-93A1-1C383D1A3AB6}"/>
    <cellStyle name="Millares 2 3 4 2 3 5 3" xfId="29923" xr:uid="{1C37BF11-1E98-4AF5-9B14-9C80901328BA}"/>
    <cellStyle name="Millares 2 3 4 2 3 6" xfId="16334" xr:uid="{239DEF1D-6115-4C79-A0C1-3AC65EF653EF}"/>
    <cellStyle name="Millares 2 3 4 2 3 7" xfId="25732" xr:uid="{DD602201-6DDC-4668-9A22-2566C2336650}"/>
    <cellStyle name="Millares 2 3 4 2 4" xfId="7077" xr:uid="{B4B48E2D-29DF-4470-B153-6CE79B77E508}"/>
    <cellStyle name="Millares 2 3 4 2 4 2" xfId="8264" xr:uid="{D9D87D84-510D-4D02-9108-E8A526ACC082}"/>
    <cellStyle name="Millares 2 3 4 2 4 2 2" xfId="10651" xr:uid="{9D1CE43B-77AB-4B37-98D4-786580C57CCE}"/>
    <cellStyle name="Millares 2 3 4 2 4 2 2 2" xfId="15437" xr:uid="{B38745D3-01DC-4325-86F5-7CDA1BBA14E0}"/>
    <cellStyle name="Millares 2 3 4 2 4 2 2 2 2" xfId="24964" xr:uid="{8A79A164-D1B9-4EC2-BEE8-BF0F944E0D58}"/>
    <cellStyle name="Millares 2 3 4 2 4 2 2 2 3" xfId="33692" xr:uid="{7FC4E0CC-1B7B-492C-9382-14FDC35F5BC4}"/>
    <cellStyle name="Millares 2 3 4 2 4 2 2 3" xfId="20198" xr:uid="{94600D26-1BE6-44E8-9CBD-69F1F04446C0}"/>
    <cellStyle name="Millares 2 3 4 2 4 2 2 4" xfId="29056" xr:uid="{9C34969E-487C-4F5E-AAAE-9C7D31FA1498}"/>
    <cellStyle name="Millares 2 3 4 2 4 2 3" xfId="13042" xr:uid="{DB43D20E-85A4-40D1-B8FF-27C670B8E712}"/>
    <cellStyle name="Millares 2 3 4 2 4 2 3 2" xfId="22581" xr:uid="{9C474320-255C-43CE-906B-209B9C21A66D}"/>
    <cellStyle name="Millares 2 3 4 2 4 2 3 3" xfId="31332" xr:uid="{861E53F8-B441-41C1-9F82-2E9AA902FDBF}"/>
    <cellStyle name="Millares 2 3 4 2 4 2 4" xfId="17819" xr:uid="{05257405-EF31-4087-8404-E4A1969AA4CE}"/>
    <cellStyle name="Millares 2 3 4 2 4 2 5" xfId="26851" xr:uid="{E1ADD953-9274-4967-80E4-F29CF7142587}"/>
    <cellStyle name="Millares 2 3 4 2 4 3" xfId="9457" xr:uid="{F25C94B8-6AB1-48D4-A2CD-B5B20E48C4D9}"/>
    <cellStyle name="Millares 2 3 4 2 4 3 2" xfId="14239" xr:uid="{22AE4A83-8FB9-40C9-833B-FE1F04015FD8}"/>
    <cellStyle name="Millares 2 3 4 2 4 3 2 2" xfId="23773" xr:uid="{7FB2CB87-76D3-46CA-A04D-8E2BF8DA1A01}"/>
    <cellStyle name="Millares 2 3 4 2 4 3 2 3" xfId="32503" xr:uid="{8870E768-00CE-4A7A-8D22-FE35C5CE06B8}"/>
    <cellStyle name="Millares 2 3 4 2 4 3 3" xfId="19008" xr:uid="{5D7360BB-83A5-432E-8981-4B7D53CA4053}"/>
    <cellStyle name="Millares 2 3 4 2 4 3 4" xfId="27916" xr:uid="{74F73456-0846-4B77-A7C7-9C4D76340DE1}"/>
    <cellStyle name="Millares 2 3 4 2 4 4" xfId="11848" xr:uid="{D2B1BD14-FA9C-40A5-B581-3068683006C4}"/>
    <cellStyle name="Millares 2 3 4 2 4 4 2" xfId="21390" xr:uid="{35AF2798-4F14-4E83-B062-BEB4DBFBFA99}"/>
    <cellStyle name="Millares 2 3 4 2 4 4 3" xfId="30193" xr:uid="{9018B0F5-028A-4A04-8C59-F0285F8A6A92}"/>
    <cellStyle name="Millares 2 3 4 2 4 5" xfId="16632" xr:uid="{F5CAE846-A398-448F-8802-AD1BC6EFD530}"/>
    <cellStyle name="Millares 2 3 4 2 4 6" xfId="25934" xr:uid="{B30B23A6-5891-4F55-BC6A-02DC6BDE9324}"/>
    <cellStyle name="Millares 2 3 4 2 5" xfId="7669" xr:uid="{402F3E98-A6FD-4178-B799-21C634F7B05F}"/>
    <cellStyle name="Millares 2 3 4 2 5 2" xfId="10053" xr:uid="{1775AA55-BE85-4AF3-9A94-8A554184BBCC}"/>
    <cellStyle name="Millares 2 3 4 2 5 2 2" xfId="14838" xr:uid="{DE00A3F8-8FE7-4928-AEFC-EC2C80DF0F21}"/>
    <cellStyle name="Millares 2 3 4 2 5 2 2 2" xfId="24369" xr:uid="{2269D8A8-6ACC-481F-A987-21A598D8BFD0}"/>
    <cellStyle name="Millares 2 3 4 2 5 2 2 3" xfId="33097" xr:uid="{F52E0049-5917-4B8B-9A2A-AB2F7D8DC824}"/>
    <cellStyle name="Millares 2 3 4 2 5 2 3" xfId="19604" xr:uid="{72BEC4AD-AD03-4261-8516-E81CE5758791}"/>
    <cellStyle name="Millares 2 3 4 2 5 2 4" xfId="28468" xr:uid="{BEC64A3F-E870-4F62-94F2-91560B93AB0D}"/>
    <cellStyle name="Millares 2 3 4 2 5 3" xfId="12444" xr:uid="{39BC083B-5936-4A66-ACB9-31AA1AE1EF95}"/>
    <cellStyle name="Millares 2 3 4 2 5 3 2" xfId="21986" xr:uid="{5936FDE3-61A4-4ED5-B4BB-3F81C1F7FB8F}"/>
    <cellStyle name="Millares 2 3 4 2 5 3 3" xfId="30743" xr:uid="{54C16A49-3372-4D9B-9992-CA80A90DE723}"/>
    <cellStyle name="Millares 2 3 4 2 5 4" xfId="17226" xr:uid="{AAE50DA8-179A-4A33-A784-6A88B3A16876}"/>
    <cellStyle name="Millares 2 3 4 2 5 5" xfId="26390" xr:uid="{1A10FEFC-229C-4879-8607-1286F4A6B043}"/>
    <cellStyle name="Millares 2 3 4 2 6" xfId="8859" xr:uid="{26769C52-4210-4569-9E56-7EE482A41AC1}"/>
    <cellStyle name="Millares 2 3 4 2 6 2" xfId="13640" xr:uid="{9AB93D9F-5289-4F92-A705-CBCAB6C98AC2}"/>
    <cellStyle name="Millares 2 3 4 2 6 2 2" xfId="23178" xr:uid="{EC85B792-61B8-412F-8C4A-E06AACE9F950}"/>
    <cellStyle name="Millares 2 3 4 2 6 2 3" xfId="31909" xr:uid="{61F2C3DB-8455-426D-AC6E-A42BED9FFA87}"/>
    <cellStyle name="Millares 2 3 4 2 6 3" xfId="18414" xr:uid="{A7545CB6-2761-4CB2-8012-413EAA476E52}"/>
    <cellStyle name="Millares 2 3 4 2 6 4" xfId="27423" xr:uid="{62A0D8B8-90F4-4EF6-B593-CA885FA1DB33}"/>
    <cellStyle name="Millares 2 3 4 2 7" xfId="11250" xr:uid="{49FC4A30-14A6-4784-8B22-28C455504052}"/>
    <cellStyle name="Millares 2 3 4 2 7 2" xfId="20796" xr:uid="{D9632457-8C9B-4C7E-8FC5-CCEFE9A77E81}"/>
    <cellStyle name="Millares 2 3 4 2 7 3" xfId="29646" xr:uid="{1BB32BE8-7D63-403C-A845-9E01854F834B}"/>
    <cellStyle name="Millares 2 3 4 2 8" xfId="16037" xr:uid="{C70C346C-B0C0-4151-8BC0-BA6699DBACBC}"/>
    <cellStyle name="Millares 2 3 4 2 9" xfId="25539" xr:uid="{8BF47D99-DECE-4AE5-9D62-F3B6568FAE59}"/>
    <cellStyle name="Millares 2 3 4 3" xfId="6569" xr:uid="{92FFC7FB-D46B-4465-8860-B12BD7DBFEFD}"/>
    <cellStyle name="Millares 2 3 4 3 2" xfId="6857" xr:uid="{CB431FD4-D070-42A0-A164-6516388A963C}"/>
    <cellStyle name="Millares 2 3 4 3 2 2" xfId="7445" xr:uid="{FA4BC8D0-D3FA-4196-A7DA-DE04BC48AC82}"/>
    <cellStyle name="Millares 2 3 4 3 2 2 2" xfId="8634" xr:uid="{2DCC3BD8-FB90-4EF6-A138-2902697D51F5}"/>
    <cellStyle name="Millares 2 3 4 3 2 2 2 2" xfId="11021" xr:uid="{2B452F4C-880B-4E4C-A5B9-63D37F951EAE}"/>
    <cellStyle name="Millares 2 3 4 3 2 2 2 2 2" xfId="15809" xr:uid="{963BC232-526E-4606-BEFC-386F16415E46}"/>
    <cellStyle name="Millares 2 3 4 3 2 2 2 2 2 2" xfId="25336" xr:uid="{8E18BBB1-3BA0-4C5F-8CE6-79AB1067D57C}"/>
    <cellStyle name="Millares 2 3 4 3 2 2 2 2 2 3" xfId="34064" xr:uid="{A1453EA4-CB60-4181-A065-6AD3A19F7FD4}"/>
    <cellStyle name="Millares 2 3 4 3 2 2 2 2 3" xfId="20570" xr:uid="{0508A7C3-3039-4D8F-ABB6-27291DBF8B90}"/>
    <cellStyle name="Millares 2 3 4 3 2 2 2 2 4" xfId="29428" xr:uid="{D25B541D-674C-46F2-A44C-98CD40660AC3}"/>
    <cellStyle name="Millares 2 3 4 3 2 2 2 3" xfId="13412" xr:uid="{74ABA0F8-7913-4ABC-9C7E-F82B51CD3AB5}"/>
    <cellStyle name="Millares 2 3 4 3 2 2 2 3 2" xfId="22953" xr:uid="{A8230CBB-9F45-467E-918F-102D2B89D9D7}"/>
    <cellStyle name="Millares 2 3 4 3 2 2 2 3 3" xfId="31704" xr:uid="{85E48594-00C5-4F3C-ACFB-DE478A15E74D}"/>
    <cellStyle name="Millares 2 3 4 3 2 2 2 4" xfId="18189" xr:uid="{3C178F3E-83FB-4E33-8778-EAEEB9AEBD04}"/>
    <cellStyle name="Millares 2 3 4 3 2 2 2 5" xfId="27203" xr:uid="{854EA3CD-760F-44DA-8F86-43266BEDB37E}"/>
    <cellStyle name="Millares 2 3 4 3 2 2 3" xfId="9827" xr:uid="{4994E032-CABF-4013-97A6-A3B87A989433}"/>
    <cellStyle name="Millares 2 3 4 3 2 2 3 2" xfId="14611" xr:uid="{EF0AC769-3B07-4B49-A95B-94B07045B9EB}"/>
    <cellStyle name="Millares 2 3 4 3 2 2 3 2 2" xfId="24145" xr:uid="{E562EC0B-571F-4C52-8CFD-07F335B229DE}"/>
    <cellStyle name="Millares 2 3 4 3 2 2 3 2 3" xfId="32875" xr:uid="{946066EB-BAFD-4920-B5C0-FD8C3E96B363}"/>
    <cellStyle name="Millares 2 3 4 3 2 2 3 3" xfId="19380" xr:uid="{E7D1AF69-435B-46B5-8873-6AE0F2F72BAF}"/>
    <cellStyle name="Millares 2 3 4 3 2 2 3 4" xfId="28268" xr:uid="{AE761E7A-D6DF-4509-9891-E864352D8219}"/>
    <cellStyle name="Millares 2 3 4 3 2 2 4" xfId="12218" xr:uid="{26E20745-B5BB-490D-B083-55298379766F}"/>
    <cellStyle name="Millares 2 3 4 3 2 2 4 2" xfId="21762" xr:uid="{491EDE89-54C0-4571-8BDF-019352A78BBF}"/>
    <cellStyle name="Millares 2 3 4 3 2 2 4 3" xfId="30545" xr:uid="{D29475F2-E29A-4763-AACB-09D81F8D6F71}"/>
    <cellStyle name="Millares 2 3 4 3 2 2 5" xfId="17002" xr:uid="{DB064F11-2D8B-4B63-A274-0819ED4E6269}"/>
    <cellStyle name="Millares 2 3 4 3 2 2 6" xfId="26208" xr:uid="{694A506D-7BF8-4B9C-BCE5-6BD395BBA62F}"/>
    <cellStyle name="Millares 2 3 4 3 2 3" xfId="8042" xr:uid="{7EC935CB-B1BB-4239-BE97-D5EC55BA26F2}"/>
    <cellStyle name="Millares 2 3 4 3 2 3 2" xfId="10428" xr:uid="{8C6BAF03-B214-4CE0-93A3-6C63D14943F4}"/>
    <cellStyle name="Millares 2 3 4 3 2 3 2 2" xfId="15214" xr:uid="{92B1DBDB-B30C-47E0-825A-C9967816E11B}"/>
    <cellStyle name="Millares 2 3 4 3 2 3 2 2 2" xfId="24741" xr:uid="{44B62B10-BB94-4BD0-988C-26D8AF843BC7}"/>
    <cellStyle name="Millares 2 3 4 3 2 3 2 2 3" xfId="33469" xr:uid="{55D75916-5023-467C-A5C6-C7078BB0B229}"/>
    <cellStyle name="Millares 2 3 4 3 2 3 2 3" xfId="19975" xr:uid="{C4C5CF2D-38DC-409A-AE70-FE972D686D9A}"/>
    <cellStyle name="Millares 2 3 4 3 2 3 2 4" xfId="28839" xr:uid="{29777BB9-2B93-4B0C-B806-8AC71ABC310C}"/>
    <cellStyle name="Millares 2 3 4 3 2 3 3" xfId="12819" xr:uid="{E451296F-0FD0-47BF-8DDB-2F412168A8BB}"/>
    <cellStyle name="Millares 2 3 4 3 2 3 3 2" xfId="22358" xr:uid="{DD040BEB-F8A5-4E79-B2FF-79EE8463960F}"/>
    <cellStyle name="Millares 2 3 4 3 2 3 3 3" xfId="31115" xr:uid="{EA618B4D-E2D4-4C9D-87FA-94C097062DF0}"/>
    <cellStyle name="Millares 2 3 4 3 2 3 4" xfId="17596" xr:uid="{EAFDA4B9-7EEB-4122-BD9B-0D71BBB99682}"/>
    <cellStyle name="Millares 2 3 4 3 2 3 5" xfId="26665" xr:uid="{CC4884AC-4BEE-4AE6-9431-EAA1964C993D}"/>
    <cellStyle name="Millares 2 3 4 3 2 4" xfId="9235" xr:uid="{FCB521BB-F4A3-43B0-A986-C8430CD2F429}"/>
    <cellStyle name="Millares 2 3 4 3 2 4 2" xfId="14016" xr:uid="{C76A2F83-4E78-4507-B88D-5E228EC2DD0F}"/>
    <cellStyle name="Millares 2 3 4 3 2 4 2 2" xfId="23550" xr:uid="{1E4E82D3-4CC1-45BB-9ACD-83C0C1BC0457}"/>
    <cellStyle name="Millares 2 3 4 3 2 4 2 3" xfId="32280" xr:uid="{2D09EA9F-8BBA-49DF-AA0D-B2463EA11BF5}"/>
    <cellStyle name="Millares 2 3 4 3 2 4 3" xfId="18785" xr:uid="{5C582022-85DB-4CCB-A814-1CD8839EDA7D}"/>
    <cellStyle name="Millares 2 3 4 3 2 4 4" xfId="27730" xr:uid="{F4D9AC0C-B034-432A-BEE3-F8FA0CFBDD40}"/>
    <cellStyle name="Millares 2 3 4 3 2 5" xfId="11626" xr:uid="{6D29F43D-C98E-4E69-8C46-91846FA01A6C}"/>
    <cellStyle name="Millares 2 3 4 3 2 5 2" xfId="21167" xr:uid="{5A5D98C6-C3C1-46F8-93D5-B5386B2888FA}"/>
    <cellStyle name="Millares 2 3 4 3 2 5 3" xfId="29997" xr:uid="{FF3A5087-2955-43E5-A911-7859D377F2EC}"/>
    <cellStyle name="Millares 2 3 4 3 2 6" xfId="16409" xr:uid="{204F48AE-D598-4058-B459-485099C55370}"/>
    <cellStyle name="Millares 2 3 4 3 2 7" xfId="25781" xr:uid="{8FBEC47B-E5C6-46EA-8B1E-B7835C91D14A}"/>
    <cellStyle name="Millares 2 3 4 3 3" xfId="7149" xr:uid="{E18F1FAF-732C-40FB-A7B0-9008D5D9505F}"/>
    <cellStyle name="Millares 2 3 4 3 3 2" xfId="8338" xr:uid="{3A16204F-4433-4C5A-A3FF-0691215F5B7A}"/>
    <cellStyle name="Millares 2 3 4 3 3 2 2" xfId="10725" xr:uid="{2D73EF2D-86FF-4A86-A001-FFDF4953FA67}"/>
    <cellStyle name="Millares 2 3 4 3 3 2 2 2" xfId="15512" xr:uid="{47316DE1-AC4B-4A50-A1E5-218CB071527C}"/>
    <cellStyle name="Millares 2 3 4 3 3 2 2 2 2" xfId="25039" xr:uid="{F426325C-79CE-4148-9533-BBA0E70A5943}"/>
    <cellStyle name="Millares 2 3 4 3 3 2 2 2 3" xfId="33767" xr:uid="{3BC20743-D56F-4F82-B233-9FE82511C1B7}"/>
    <cellStyle name="Millares 2 3 4 3 3 2 2 3" xfId="20273" xr:uid="{DDD1AF36-21FF-4DCA-9605-27ACB6FDC75A}"/>
    <cellStyle name="Millares 2 3 4 3 3 2 2 4" xfId="29131" xr:uid="{969B6FA1-B8A6-42D3-B985-ABC00A938B40}"/>
    <cellStyle name="Millares 2 3 4 3 3 2 3" xfId="13116" xr:uid="{C31695C4-2234-4429-9BF5-FAB1E2820FA5}"/>
    <cellStyle name="Millares 2 3 4 3 3 2 3 2" xfId="22656" xr:uid="{5911D5E8-CBDE-40ED-920A-F6A3C7B43E2E}"/>
    <cellStyle name="Millares 2 3 4 3 3 2 3 3" xfId="31407" xr:uid="{0C22C6DE-AC17-405E-8C0B-D209DF00A38D}"/>
    <cellStyle name="Millares 2 3 4 3 3 2 4" xfId="17893" xr:uid="{1AF539D1-B5B9-4B55-8FF3-302E0A57C0D9}"/>
    <cellStyle name="Millares 2 3 4 3 3 2 5" xfId="26926" xr:uid="{20599C2A-2128-4B19-B206-0D0C8F4BD170}"/>
    <cellStyle name="Millares 2 3 4 3 3 3" xfId="9531" xr:uid="{7AC73822-4597-4F78-BCBF-14B3B989EC72}"/>
    <cellStyle name="Millares 2 3 4 3 3 3 2" xfId="14314" xr:uid="{D326ACE8-34B2-41BD-95ED-AAE4EB108452}"/>
    <cellStyle name="Millares 2 3 4 3 3 3 2 2" xfId="23848" xr:uid="{FE452AA3-B7C2-48C7-9F17-CDB36F441823}"/>
    <cellStyle name="Millares 2 3 4 3 3 3 2 3" xfId="32578" xr:uid="{06B05200-0942-4CF3-9A83-01986D647DCF}"/>
    <cellStyle name="Millares 2 3 4 3 3 3 3" xfId="19083" xr:uid="{D2CA45F3-8879-4561-83CB-BD6093020A69}"/>
    <cellStyle name="Millares 2 3 4 3 3 3 4" xfId="27991" xr:uid="{74B7155A-DCA8-4775-99E7-C73C15B47D4B}"/>
    <cellStyle name="Millares 2 3 4 3 3 4" xfId="11922" xr:uid="{4FCAFBAD-31D6-4964-8753-5FDBEE6A6E7E}"/>
    <cellStyle name="Millares 2 3 4 3 3 4 2" xfId="21465" xr:uid="{E918B800-CABE-465D-A3DF-1DA62D5935F5}"/>
    <cellStyle name="Millares 2 3 4 3 3 4 3" xfId="30268" xr:uid="{FE3D67D5-661D-4B15-8A02-293189077EE2}"/>
    <cellStyle name="Millares 2 3 4 3 3 5" xfId="16706" xr:uid="{9F20B81D-90DD-4AEE-8D1E-36BB8A90BA34}"/>
    <cellStyle name="Millares 2 3 4 3 3 6" xfId="25984" xr:uid="{F23B26BC-3DD4-4192-9598-2E474F28948E}"/>
    <cellStyle name="Millares 2 3 4 3 4" xfId="7743" xr:uid="{C6DCAC73-3907-437B-8146-226BA6D61B0F}"/>
    <cellStyle name="Millares 2 3 4 3 4 2" xfId="10129" xr:uid="{3DE4A0CC-BA85-4FB3-93BC-AC17F9B0D0B8}"/>
    <cellStyle name="Millares 2 3 4 3 4 2 2" xfId="14914" xr:uid="{4885A5FF-9926-4B97-9B96-4333089CBF61}"/>
    <cellStyle name="Millares 2 3 4 3 4 2 2 2" xfId="24444" xr:uid="{C513CADF-DE7D-4AC1-BDF1-B7B98A94EB41}"/>
    <cellStyle name="Millares 2 3 4 3 4 2 2 3" xfId="33172" xr:uid="{CC64C091-E2AA-4B1F-A87A-86F1805AE94A}"/>
    <cellStyle name="Millares 2 3 4 3 4 2 3" xfId="19678" xr:uid="{F59C421A-813C-49D1-9636-D3C97AB25D85}"/>
    <cellStyle name="Millares 2 3 4 3 4 2 4" xfId="28542" xr:uid="{F924B686-EE2C-4FBC-B0DD-7369E6CFB115}"/>
    <cellStyle name="Millares 2 3 4 3 4 3" xfId="12520" xr:uid="{EA346115-9688-4F83-AFB4-26C32DE3476C}"/>
    <cellStyle name="Millares 2 3 4 3 4 3 2" xfId="22061" xr:uid="{29BE13FA-9878-41E1-BF20-405B58923E17}"/>
    <cellStyle name="Millares 2 3 4 3 4 3 3" xfId="30818" xr:uid="{E4265DF0-8A30-4726-8D92-D4F4DFF9C7EB}"/>
    <cellStyle name="Millares 2 3 4 3 4 4" xfId="17300" xr:uid="{1FBE67BC-2746-47ED-AC56-5209F25AE123}"/>
    <cellStyle name="Millares 2 3 4 3 4 5" xfId="26441" xr:uid="{9055510D-0FA6-4000-8AC6-4CD79F0F24FA}"/>
    <cellStyle name="Millares 2 3 4 3 5" xfId="8935" xr:uid="{6849D5BE-AA3D-4F9E-8BFD-4AEFBDA5A44C}"/>
    <cellStyle name="Millares 2 3 4 3 5 2" xfId="13716" xr:uid="{D39D273A-3C4D-4980-95BC-D53FF3D3540D}"/>
    <cellStyle name="Millares 2 3 4 3 5 2 2" xfId="23253" xr:uid="{8B55B1FB-5A35-461E-A094-D19E587CDF90}"/>
    <cellStyle name="Millares 2 3 4 3 5 2 3" xfId="31984" xr:uid="{7DEA76A8-CF6F-4FCF-B9B4-24819543272C}"/>
    <cellStyle name="Millares 2 3 4 3 5 3" xfId="18488" xr:uid="{851031E0-F2D1-43D1-A421-AFDFE913D970}"/>
    <cellStyle name="Millares 2 3 4 3 5 4" xfId="27485" xr:uid="{7D1B6DEB-446E-4B15-803F-408E7F94D940}"/>
    <cellStyle name="Millares 2 3 4 3 6" xfId="11327" xr:uid="{4F3CFB43-760A-4330-B4A7-FAB0FC45F2C5}"/>
    <cellStyle name="Millares 2 3 4 3 6 2" xfId="20871" xr:uid="{15B7EE6F-7E90-46C0-8C68-12305827DEF5}"/>
    <cellStyle name="Millares 2 3 4 3 6 3" xfId="29721" xr:uid="{A1B2C018-008E-458A-A04D-1F2BCFA64457}"/>
    <cellStyle name="Millares 2 3 4 3 7" xfId="16112" xr:uid="{D75A9F8B-7892-440C-AB56-C438E4E9F2CE}"/>
    <cellStyle name="Millares 2 3 4 3 8" xfId="25590" xr:uid="{5785A004-2054-4A97-B46D-6315952C8B5F}"/>
    <cellStyle name="Millares 2 3 4 4" xfId="6714" xr:uid="{A1CA5EE0-B772-4D01-B128-C927A1077EDC}"/>
    <cellStyle name="Millares 2 3 4 4 2" xfId="7297" xr:uid="{0566899C-043E-42AC-A629-917A998C21B2}"/>
    <cellStyle name="Millares 2 3 4 4 2 2" xfId="8486" xr:uid="{0A56B912-174D-46E5-B499-A8D9D3E45629}"/>
    <cellStyle name="Millares 2 3 4 4 2 2 2" xfId="10873" xr:uid="{A6EDD09E-D5C7-490B-A64E-17018C550623}"/>
    <cellStyle name="Millares 2 3 4 4 2 2 2 2" xfId="15661" xr:uid="{95FFF261-3710-4CDB-B509-780C1087B1B4}"/>
    <cellStyle name="Millares 2 3 4 4 2 2 2 2 2" xfId="25188" xr:uid="{26594EC4-0460-4868-BDAC-59C70C0984D2}"/>
    <cellStyle name="Millares 2 3 4 4 2 2 2 2 3" xfId="33916" xr:uid="{A4068232-EF10-4C5F-9F69-7A78C0C7B6E0}"/>
    <cellStyle name="Millares 2 3 4 4 2 2 2 3" xfId="20422" xr:uid="{BD2CD595-F3F5-4CB1-872F-1D0D4CC91FC7}"/>
    <cellStyle name="Millares 2 3 4 4 2 2 2 4" xfId="29280" xr:uid="{6412D61E-4011-4998-AB3A-DE29515697A4}"/>
    <cellStyle name="Millares 2 3 4 4 2 2 3" xfId="13264" xr:uid="{84D5A7E5-D558-4757-A13A-64A19DB5A98C}"/>
    <cellStyle name="Millares 2 3 4 4 2 2 3 2" xfId="22805" xr:uid="{85B0E5E7-D601-4B9D-B161-724539E589DF}"/>
    <cellStyle name="Millares 2 3 4 4 2 2 3 3" xfId="31556" xr:uid="{B849579B-EEF3-44B8-A725-DED449955127}"/>
    <cellStyle name="Millares 2 3 4 4 2 2 4" xfId="18041" xr:uid="{1FA0CEC2-53E7-4AB3-A1C5-B20CF8034BBA}"/>
    <cellStyle name="Millares 2 3 4 4 2 2 5" xfId="27064" xr:uid="{948C0D84-8736-4EB8-843C-517BBF7B3AB5}"/>
    <cellStyle name="Millares 2 3 4 4 2 3" xfId="9679" xr:uid="{89C1D950-D28E-4DC1-8573-63BB9E350001}"/>
    <cellStyle name="Millares 2 3 4 4 2 3 2" xfId="14463" xr:uid="{BB7C7A43-C11F-43CD-AB73-94D61FE8B183}"/>
    <cellStyle name="Millares 2 3 4 4 2 3 2 2" xfId="23997" xr:uid="{DFEE3B27-6407-4982-9C36-78582B70C70B}"/>
    <cellStyle name="Millares 2 3 4 4 2 3 2 3" xfId="32727" xr:uid="{0A499E80-AA2F-4D4A-9425-3F26B8214AC5}"/>
    <cellStyle name="Millares 2 3 4 4 2 3 3" xfId="19232" xr:uid="{5B086F30-5052-4FE8-A48D-5C79381F99CC}"/>
    <cellStyle name="Millares 2 3 4 4 2 3 4" xfId="28129" xr:uid="{C3CCD59F-F4F2-4E38-975B-CE951C8CBBDF}"/>
    <cellStyle name="Millares 2 3 4 4 2 4" xfId="12070" xr:uid="{95BBE6E0-7CC6-4B08-82A9-D9012CEE9534}"/>
    <cellStyle name="Millares 2 3 4 4 2 4 2" xfId="21614" xr:uid="{7C5F5198-9930-4566-969A-209DDC3DE8EA}"/>
    <cellStyle name="Millares 2 3 4 4 2 4 3" xfId="30406" xr:uid="{2E5554F3-CB79-4EB5-B1B7-FF53FF67EB0F}"/>
    <cellStyle name="Millares 2 3 4 4 2 5" xfId="16854" xr:uid="{BC198BDC-5415-4BB8-870E-15857FF72718}"/>
    <cellStyle name="Millares 2 3 4 4 2 6" xfId="26087" xr:uid="{CAA71425-5C7F-45A9-BC96-11E23B4679AF}"/>
    <cellStyle name="Millares 2 3 4 4 3" xfId="7894" xr:uid="{172DDCFB-4758-41A4-8214-960906DB7C7C}"/>
    <cellStyle name="Millares 2 3 4 4 3 2" xfId="10280" xr:uid="{CC57D814-2FCA-4721-B4F0-C0877BDEBC66}"/>
    <cellStyle name="Millares 2 3 4 4 3 2 2" xfId="15066" xr:uid="{6FDAE42C-BE76-4188-9627-C62766588019}"/>
    <cellStyle name="Millares 2 3 4 4 3 2 2 2" xfId="24593" xr:uid="{D8D9BC7B-E2CE-43D0-B6ED-63A24F56A27C}"/>
    <cellStyle name="Millares 2 3 4 4 3 2 2 3" xfId="33321" xr:uid="{94AF0FC7-ECEA-498B-AAC2-3B1812F0F9D6}"/>
    <cellStyle name="Millares 2 3 4 4 3 2 3" xfId="19827" xr:uid="{44A9FAEF-1117-442F-A8C9-649E3EEC591F}"/>
    <cellStyle name="Millares 2 3 4 4 3 2 4" xfId="28691" xr:uid="{3E2EAEDD-28EC-4FCE-BC91-C9DE1658DBB6}"/>
    <cellStyle name="Millares 2 3 4 4 3 3" xfId="12671" xr:uid="{BC685E8E-295B-4886-A458-2479ED2E96D6}"/>
    <cellStyle name="Millares 2 3 4 4 3 3 2" xfId="22210" xr:uid="{856C004F-D2DF-4C16-94D6-DB7E70160EE4}"/>
    <cellStyle name="Millares 2 3 4 4 3 3 3" xfId="30967" xr:uid="{1990A111-6CEB-4C10-B3FD-72F9281D0033}"/>
    <cellStyle name="Millares 2 3 4 4 3 4" xfId="17448" xr:uid="{7DB8EBFD-0F65-423A-AF93-41B9771E6522}"/>
    <cellStyle name="Millares 2 3 4 4 3 5" xfId="26544" xr:uid="{2A2549CE-C372-429C-B08F-59181236A649}"/>
    <cellStyle name="Millares 2 3 4 4 4" xfId="9087" xr:uid="{FE17CFF6-EC4D-4CF9-9CE4-9D11B348ECBB}"/>
    <cellStyle name="Millares 2 3 4 4 4 2" xfId="13868" xr:uid="{54B00E38-1129-4B79-B431-E87E18E192A9}"/>
    <cellStyle name="Millares 2 3 4 4 4 2 2" xfId="23402" xr:uid="{98C4D623-E9CB-46F1-85C4-E5B4BA50FE63}"/>
    <cellStyle name="Millares 2 3 4 4 4 2 3" xfId="32132" xr:uid="{38E27931-79F8-4FA6-8684-A2DEDA03B2A7}"/>
    <cellStyle name="Millares 2 3 4 4 4 3" xfId="18637" xr:uid="{5B1FBE21-9CA6-4C2A-8174-13FA3553106B}"/>
    <cellStyle name="Millares 2 3 4 4 4 4" xfId="27609" xr:uid="{7E20A0BC-420B-426F-A71A-B12DD2A43CF0}"/>
    <cellStyle name="Millares 2 3 4 4 5" xfId="11478" xr:uid="{27FA11DC-FC43-4501-BD56-AD3B2EEF07E2}"/>
    <cellStyle name="Millares 2 3 4 4 5 2" xfId="21019" xr:uid="{A46D5B32-2C7C-480A-BC93-4AE27C3CFB78}"/>
    <cellStyle name="Millares 2 3 4 4 5 3" xfId="29858" xr:uid="{DE9B2520-4658-4405-BD7C-2B8145BE985A}"/>
    <cellStyle name="Millares 2 3 4 4 6" xfId="16261" xr:uid="{850F8227-BD04-49DC-9035-A473F37D7D7E}"/>
    <cellStyle name="Millares 2 3 4 4 7" xfId="25685" xr:uid="{ADEA926B-8531-4028-95E2-5766FA3364B4}"/>
    <cellStyle name="Millares 2 3 4 5" xfId="7004" xr:uid="{7D455069-B562-4BFA-9D6C-963A06DCD4EA}"/>
    <cellStyle name="Millares 2 3 4 5 2" xfId="8191" xr:uid="{D82A81E9-93A3-479D-95BC-AC92017B8B49}"/>
    <cellStyle name="Millares 2 3 4 5 2 2" xfId="10578" xr:uid="{C9FAF0DD-B37E-4BD1-91E5-9924543B5FDE}"/>
    <cellStyle name="Millares 2 3 4 5 2 2 2" xfId="15364" xr:uid="{67504C19-D0A7-4296-9BF6-A2594E790E89}"/>
    <cellStyle name="Millares 2 3 4 5 2 2 2 2" xfId="24891" xr:uid="{F7BCBA61-8A25-443C-AAB8-457F191091F2}"/>
    <cellStyle name="Millares 2 3 4 5 2 2 2 3" xfId="33619" xr:uid="{0F36CD54-4E39-496E-8145-526C693A32FA}"/>
    <cellStyle name="Millares 2 3 4 5 2 2 3" xfId="20125" xr:uid="{69C9E1ED-5AE6-4D1C-BA99-C6EC17373D14}"/>
    <cellStyle name="Millares 2 3 4 5 2 2 4" xfId="28987" xr:uid="{D385A5C5-45DC-4995-B0AD-BBC68F08207A}"/>
    <cellStyle name="Millares 2 3 4 5 2 3" xfId="12969" xr:uid="{9473DBEF-1BEA-40C4-A8DF-0150415D18B5}"/>
    <cellStyle name="Millares 2 3 4 5 2 3 2" xfId="22508" xr:uid="{AB08627B-1BB2-4B10-99B4-A1887E93C0A2}"/>
    <cellStyle name="Millares 2 3 4 5 2 3 3" xfId="31263" xr:uid="{5695F998-59C5-4A86-BFA0-FA81B79256A5}"/>
    <cellStyle name="Millares 2 3 4 5 2 4" xfId="17746" xr:uid="{17450469-EC69-4826-A9BE-6AF0B423AD68}"/>
    <cellStyle name="Millares 2 3 4 5 2 5" xfId="26792" xr:uid="{24DEB603-3D7C-4FDA-AC0E-9EB91F3C1D99}"/>
    <cellStyle name="Millares 2 3 4 5 3" xfId="9384" xr:uid="{3A1282FA-2EF1-470F-BAD5-CCEA56841EFA}"/>
    <cellStyle name="Millares 2 3 4 5 3 2" xfId="14166" xr:uid="{73C1E97C-82E4-4793-90BD-22242DF5283E}"/>
    <cellStyle name="Millares 2 3 4 5 3 2 2" xfId="23700" xr:uid="{CC9B31A5-FF8A-4F2F-A502-323943897220}"/>
    <cellStyle name="Millares 2 3 4 5 3 2 3" xfId="32430" xr:uid="{F7B20B38-F7F4-4494-ABFE-2F41D32E518F}"/>
    <cellStyle name="Millares 2 3 4 5 3 3" xfId="18935" xr:uid="{8970CFD8-B612-4737-8D1E-6566951BF91C}"/>
    <cellStyle name="Millares 2 3 4 5 3 4" xfId="27857" xr:uid="{0E5C78C8-3B3F-4CEC-B731-F33D66F2E9DB}"/>
    <cellStyle name="Millares 2 3 4 5 4" xfId="11775" xr:uid="{BBF53B5D-0625-4DE0-8AED-ECA7866AD78C}"/>
    <cellStyle name="Millares 2 3 4 5 4 2" xfId="21317" xr:uid="{D638B715-ADCE-4114-AB5A-5EAC356C6FE6}"/>
    <cellStyle name="Millares 2 3 4 5 4 3" xfId="30134" xr:uid="{648EC0C8-0423-4FFB-BB77-F68E6A857F68}"/>
    <cellStyle name="Millares 2 3 4 5 5" xfId="16559" xr:uid="{43577F59-121E-4643-86EF-1EEED33F2175}"/>
    <cellStyle name="Millares 2 3 4 5 6" xfId="25887" xr:uid="{99015263-2D96-41F1-8D7F-B3F2631735C7}"/>
    <cellStyle name="Millares 2 3 4 6" xfId="7594" xr:uid="{8CACF2B8-4B93-4388-AF20-F75BEBBAD5D0}"/>
    <cellStyle name="Millares 2 3 4 6 2" xfId="9978" xr:uid="{3C5A0E98-D8E5-41A4-9635-E21408A0332F}"/>
    <cellStyle name="Millares 2 3 4 6 2 2" xfId="14763" xr:uid="{2B601B26-E473-4B5F-B879-EAF783B30A19}"/>
    <cellStyle name="Millares 2 3 4 6 2 2 2" xfId="24296" xr:uid="{D0F8BE7D-777B-40CE-A657-FCF662F02C1E}"/>
    <cellStyle name="Millares 2 3 4 6 2 2 3" xfId="33024" xr:uid="{6510A537-A68E-4206-B669-370FCB7A14E4}"/>
    <cellStyle name="Millares 2 3 4 6 2 3" xfId="19531" xr:uid="{2BCFC85F-4CCE-4A82-B75E-64821C1175F5}"/>
    <cellStyle name="Millares 2 3 4 6 2 4" xfId="28409" xr:uid="{46997887-0030-445F-BF7F-70F02E1D3B2A}"/>
    <cellStyle name="Millares 2 3 4 6 3" xfId="12369" xr:uid="{DE296FDF-2B72-488A-A92C-57209B592C3E}"/>
    <cellStyle name="Millares 2 3 4 6 3 2" xfId="21913" xr:uid="{B989458A-067F-41C5-89C5-C4C68AD81428}"/>
    <cellStyle name="Millares 2 3 4 6 3 3" xfId="30684" xr:uid="{8955E514-A530-4C47-9777-A910840FD58A}"/>
    <cellStyle name="Millares 2 3 4 6 4" xfId="17153" xr:uid="{C086902B-5C09-405B-97E2-88426E2576C1}"/>
    <cellStyle name="Millares 2 3 4 6 5" xfId="26338" xr:uid="{25FCA28D-E605-4A61-A86A-FEE24A760C41}"/>
    <cellStyle name="Millares 2 3 4 7" xfId="8784" xr:uid="{AF0F3CE7-5005-4463-85C5-4CD39E3DA8AC}"/>
    <cellStyle name="Millares 2 3 4 7 2" xfId="13565" xr:uid="{BCC00A47-481C-48EB-9FC0-ABAC9AE66A3E}"/>
    <cellStyle name="Millares 2 3 4 7 2 2" xfId="23105" xr:uid="{712FA4DF-F4EB-4FE5-B439-009C3270F10A}"/>
    <cellStyle name="Millares 2 3 4 7 2 3" xfId="31846" xr:uid="{127080A4-C493-463B-A9A3-44A4DD71797D}"/>
    <cellStyle name="Millares 2 3 4 7 3" xfId="18341" xr:uid="{3E547C29-9382-4990-8257-CE0C1290AA55}"/>
    <cellStyle name="Millares 2 3 4 7 4" xfId="27354" xr:uid="{79514BFC-EAA1-4DFE-A7EB-65DE4681781A}"/>
    <cellStyle name="Millares 2 3 4 8" xfId="11175" xr:uid="{BC612A0D-249A-476E-9DFB-6B56B821E025}"/>
    <cellStyle name="Millares 2 3 4 8 2" xfId="20723" xr:uid="{33D10FED-6E79-4333-A7B6-F68837620DB8}"/>
    <cellStyle name="Millares 2 3 4 8 3" xfId="29579" xr:uid="{8C341F79-BF95-4960-934B-144566D10713}"/>
    <cellStyle name="Millares 2 3 4 9" xfId="15964" xr:uid="{37F4CF17-DFCE-4459-A7CC-2B7DAF98F440}"/>
    <cellStyle name="Millares 2 3 5" xfId="5031" xr:uid="{00000000-0005-0000-0000-0000F5000000}"/>
    <cellStyle name="Millares 2 3 5 2" xfId="6604" xr:uid="{3940420D-8FD4-4D96-8407-7A05C8EB792A}"/>
    <cellStyle name="Millares 2 3 5 2 2" xfId="6894" xr:uid="{24B1C4EE-5189-4C15-86B1-C6D29CED8ED9}"/>
    <cellStyle name="Millares 2 3 5 2 2 2" xfId="7482" xr:uid="{B8989B16-C0BF-456D-9A9E-1BA7FC526ABD}"/>
    <cellStyle name="Millares 2 3 5 2 2 2 2" xfId="8671" xr:uid="{4038BEAF-CE80-4D0B-B42D-A4C90E25C199}"/>
    <cellStyle name="Millares 2 3 5 2 2 2 2 2" xfId="11058" xr:uid="{027A2CE4-050E-43B3-BA32-FB688AB4EE77}"/>
    <cellStyle name="Millares 2 3 5 2 2 2 2 2 2" xfId="15846" xr:uid="{776B2A64-4DA2-410C-A0DF-8EDF60CA253C}"/>
    <cellStyle name="Millares 2 3 5 2 2 2 2 2 2 2" xfId="25373" xr:uid="{609B3958-A754-4B83-A743-FA02F8453A7C}"/>
    <cellStyle name="Millares 2 3 5 2 2 2 2 2 2 3" xfId="34101" xr:uid="{6EC53140-51FB-47CC-B33D-49DDC9063142}"/>
    <cellStyle name="Millares 2 3 5 2 2 2 2 2 3" xfId="20607" xr:uid="{62EF445B-1AF4-4756-A483-27DFAD5433A1}"/>
    <cellStyle name="Millares 2 3 5 2 2 2 2 2 4" xfId="29465" xr:uid="{4AD9B9C7-CA27-4B49-9C93-7B1CAF4CF595}"/>
    <cellStyle name="Millares 2 3 5 2 2 2 2 3" xfId="13449" xr:uid="{10097574-9C6F-4BE1-A11F-CD9F0F5643E4}"/>
    <cellStyle name="Millares 2 3 5 2 2 2 2 3 2" xfId="22990" xr:uid="{DF5F6740-577F-43DF-8774-8B7C1F8ACABA}"/>
    <cellStyle name="Millares 2 3 5 2 2 2 2 3 3" xfId="31741" xr:uid="{EA67FDC0-D8C0-413A-96CF-1E23052F562A}"/>
    <cellStyle name="Millares 2 3 5 2 2 2 2 4" xfId="18226" xr:uid="{DDD385CB-6F22-4839-B34B-5E7C4FA0C69C}"/>
    <cellStyle name="Millares 2 3 5 2 2 2 2 5" xfId="27240" xr:uid="{C68AD69B-4A27-49A8-8479-7534A85D7FC2}"/>
    <cellStyle name="Millares 2 3 5 2 2 2 3" xfId="9864" xr:uid="{0E33A1CF-B4D1-4A08-8E22-801C54ED594F}"/>
    <cellStyle name="Millares 2 3 5 2 2 2 3 2" xfId="14648" xr:uid="{61D0F60C-33F7-43A4-BE48-2DA189CB6B31}"/>
    <cellStyle name="Millares 2 3 5 2 2 2 3 2 2" xfId="24182" xr:uid="{051819DA-0874-401E-B455-5304980792C1}"/>
    <cellStyle name="Millares 2 3 5 2 2 2 3 2 3" xfId="32912" xr:uid="{229FFD28-0EFC-4E97-9A5B-9C89F2B70482}"/>
    <cellStyle name="Millares 2 3 5 2 2 2 3 3" xfId="19417" xr:uid="{E27E8358-3B4F-4AE9-ABB9-56A5F761F9AB}"/>
    <cellStyle name="Millares 2 3 5 2 2 2 3 4" xfId="28305" xr:uid="{2D83A3DA-5C0A-4B6B-BFE5-D6B4C54F93AC}"/>
    <cellStyle name="Millares 2 3 5 2 2 2 4" xfId="12255" xr:uid="{5EC602E3-9F08-46E7-B09D-DC3CBFE481E1}"/>
    <cellStyle name="Millares 2 3 5 2 2 2 4 2" xfId="21799" xr:uid="{6FAE8554-A9F0-4052-8E95-A4578EF761CD}"/>
    <cellStyle name="Millares 2 3 5 2 2 2 4 3" xfId="30582" xr:uid="{47DB1B8D-3802-44D1-9AFE-E63416396686}"/>
    <cellStyle name="Millares 2 3 5 2 2 2 5" xfId="17039" xr:uid="{D0313199-9322-4C79-9280-74577066E987}"/>
    <cellStyle name="Millares 2 3 5 2 2 2 6" xfId="26239" xr:uid="{6A398E42-3B12-48BD-87C1-6A4CBBDCB80A}"/>
    <cellStyle name="Millares 2 3 5 2 2 3" xfId="8079" xr:uid="{E0FB31C0-1E55-420B-84A2-D9EBD6901F0F}"/>
    <cellStyle name="Millares 2 3 5 2 2 3 2" xfId="10465" xr:uid="{8067DDB6-3B8D-4C15-A913-4F092C1D15E6}"/>
    <cellStyle name="Millares 2 3 5 2 2 3 2 2" xfId="15251" xr:uid="{078B0C94-F569-41C0-9347-EF2AA17E2524}"/>
    <cellStyle name="Millares 2 3 5 2 2 3 2 2 2" xfId="24778" xr:uid="{4ECF2BE2-5CE2-4620-A39E-B4AE50F4D020}"/>
    <cellStyle name="Millares 2 3 5 2 2 3 2 2 3" xfId="33506" xr:uid="{89B7B6BF-9382-4A3B-A3C5-A4771B21C9DA}"/>
    <cellStyle name="Millares 2 3 5 2 2 3 2 3" xfId="20012" xr:uid="{ACBC87B3-2C79-42EA-B1F8-B17A25B143E8}"/>
    <cellStyle name="Millares 2 3 5 2 2 3 2 4" xfId="28876" xr:uid="{847FD9D0-A510-49A3-8015-EA6AC3619635}"/>
    <cellStyle name="Millares 2 3 5 2 2 3 3" xfId="12856" xr:uid="{034E055D-5D18-4584-9D74-D2FEAA45B391}"/>
    <cellStyle name="Millares 2 3 5 2 2 3 3 2" xfId="22395" xr:uid="{B66ED4A7-B6C4-4981-B162-37CCA8A5323A}"/>
    <cellStyle name="Millares 2 3 5 2 2 3 3 3" xfId="31152" xr:uid="{B3C07833-0490-44E5-BFA9-E62DA759F7D5}"/>
    <cellStyle name="Millares 2 3 5 2 2 3 4" xfId="17633" xr:uid="{CDF97CFE-DB3A-48EF-944F-D325D5E71670}"/>
    <cellStyle name="Millares 2 3 5 2 2 3 5" xfId="26696" xr:uid="{4F19192D-0657-430C-99E9-FB723B589764}"/>
    <cellStyle name="Millares 2 3 5 2 2 4" xfId="9272" xr:uid="{1AFFEA79-2B86-453D-B977-685784F09CF5}"/>
    <cellStyle name="Millares 2 3 5 2 2 4 2" xfId="14053" xr:uid="{33D71401-CB07-4A37-8489-F75EB49619B9}"/>
    <cellStyle name="Millares 2 3 5 2 2 4 2 2" xfId="23587" xr:uid="{241CD2FF-6038-42EC-849E-B5EDB6095894}"/>
    <cellStyle name="Millares 2 3 5 2 2 4 2 3" xfId="32317" xr:uid="{5D1E69E8-7623-41C9-A063-83D25B180A71}"/>
    <cellStyle name="Millares 2 3 5 2 2 4 3" xfId="18822" xr:uid="{8211EF12-A9CD-4CB0-88CB-FFC63E4CEEAB}"/>
    <cellStyle name="Millares 2 3 5 2 2 4 4" xfId="27761" xr:uid="{0099B34A-64DD-4053-846E-DCA85CEC1B45}"/>
    <cellStyle name="Millares 2 3 5 2 2 5" xfId="11663" xr:uid="{45A9613C-2141-47E3-AF8D-809A77D0C4D5}"/>
    <cellStyle name="Millares 2 3 5 2 2 5 2" xfId="21204" xr:uid="{B9169B46-480A-4E1A-802B-901814802EDB}"/>
    <cellStyle name="Millares 2 3 5 2 2 5 3" xfId="30034" xr:uid="{D31C26F3-AFBB-45C7-9422-438DE02A1D0B}"/>
    <cellStyle name="Millares 2 3 5 2 2 6" xfId="16446" xr:uid="{544ED453-C65F-48E0-BD72-C841CCBCFB36}"/>
    <cellStyle name="Millares 2 3 5 2 2 7" xfId="25808" xr:uid="{2EED3C48-1130-4415-ADDA-20F1D53ED2C9}"/>
    <cellStyle name="Millares 2 3 5 2 3" xfId="7186" xr:uid="{B2486FF2-DB18-46C5-8CD6-B2C8DDAB0580}"/>
    <cellStyle name="Millares 2 3 5 2 3 2" xfId="8375" xr:uid="{CE46C943-DE70-48F5-89F4-C8069ADCE0CF}"/>
    <cellStyle name="Millares 2 3 5 2 3 2 2" xfId="10762" xr:uid="{1D919BD1-76F0-4D13-949B-58B55941D8B7}"/>
    <cellStyle name="Millares 2 3 5 2 3 2 2 2" xfId="15549" xr:uid="{6FF78458-ED9D-45A4-8EBF-4EFBBB2273E7}"/>
    <cellStyle name="Millares 2 3 5 2 3 2 2 2 2" xfId="25076" xr:uid="{8A6E093A-5762-498F-BE32-C2946CBA009A}"/>
    <cellStyle name="Millares 2 3 5 2 3 2 2 2 3" xfId="33804" xr:uid="{4A75B7FD-6755-4C43-B31D-6D54628F1F93}"/>
    <cellStyle name="Millares 2 3 5 2 3 2 2 3" xfId="20310" xr:uid="{AC781D2C-D725-4096-A7D8-91A9F4C89A7C}"/>
    <cellStyle name="Millares 2 3 5 2 3 2 2 4" xfId="29168" xr:uid="{F8F65B23-4EAE-4914-9BCD-F980D80FACD2}"/>
    <cellStyle name="Millares 2 3 5 2 3 2 3" xfId="13153" xr:uid="{27EFFD8A-4D12-42E8-83CA-07AF3AED2F51}"/>
    <cellStyle name="Millares 2 3 5 2 3 2 3 2" xfId="22693" xr:uid="{B46003EB-4BFC-4DEA-A236-860847383771}"/>
    <cellStyle name="Millares 2 3 5 2 3 2 3 3" xfId="31444" xr:uid="{6207AB15-C1E5-483B-BD59-9C670796C18D}"/>
    <cellStyle name="Millares 2 3 5 2 3 2 4" xfId="17930" xr:uid="{75923788-0567-4F06-BD78-3FF01D5F495C}"/>
    <cellStyle name="Millares 2 3 5 2 3 2 5" xfId="26963" xr:uid="{EC62A15D-6701-4C27-B032-EEE9B7DAADE7}"/>
    <cellStyle name="Millares 2 3 5 2 3 3" xfId="9568" xr:uid="{7C158841-C8E7-4EDD-AB09-18108787D8BE}"/>
    <cellStyle name="Millares 2 3 5 2 3 3 2" xfId="14351" xr:uid="{433ABB77-F941-4AC8-9643-5165FAE74450}"/>
    <cellStyle name="Millares 2 3 5 2 3 3 2 2" xfId="23885" xr:uid="{7AA39DEF-F13B-406C-A034-9472BD9EC843}"/>
    <cellStyle name="Millares 2 3 5 2 3 3 2 3" xfId="32615" xr:uid="{AC4B68F6-70CF-4CBD-9F65-3626A4E79FDD}"/>
    <cellStyle name="Millares 2 3 5 2 3 3 3" xfId="19120" xr:uid="{6F4F8426-851B-4AED-B49F-E1B9BBD7A2E3}"/>
    <cellStyle name="Millares 2 3 5 2 3 3 4" xfId="28028" xr:uid="{9DD189FB-1843-4A70-A2BB-E08FA176B41E}"/>
    <cellStyle name="Millares 2 3 5 2 3 4" xfId="11959" xr:uid="{CF018E91-4B8E-447B-B985-EC0D315DC17D}"/>
    <cellStyle name="Millares 2 3 5 2 3 4 2" xfId="21502" xr:uid="{4EC34FC7-ADCF-47F4-9EBF-A9D57BCA1070}"/>
    <cellStyle name="Millares 2 3 5 2 3 4 3" xfId="30305" xr:uid="{BCC50366-FF97-4D77-9691-5CC7E5B3E752}"/>
    <cellStyle name="Millares 2 3 5 2 3 5" xfId="16743" xr:uid="{5CCCAC10-A84B-4E5D-8FA0-C30D98C00655}"/>
    <cellStyle name="Millares 2 3 5 2 3 6" xfId="26011" xr:uid="{A7CF1DD9-E0E8-4998-B4D5-5F672DE12C78}"/>
    <cellStyle name="Millares 2 3 5 2 4" xfId="7781" xr:uid="{6EB3FEA8-4105-48DB-876B-3FE08FAF776D}"/>
    <cellStyle name="Millares 2 3 5 2 4 2" xfId="10167" xr:uid="{1E768BF6-95E4-4208-AB0F-4FF0B663CD52}"/>
    <cellStyle name="Millares 2 3 5 2 4 2 2" xfId="14952" xr:uid="{CA64B4F2-6232-4809-B08A-0F78A7B1C4FF}"/>
    <cellStyle name="Millares 2 3 5 2 4 2 2 2" xfId="24481" xr:uid="{3F08C791-88E5-4FFA-93F9-FC24874CAEE0}"/>
    <cellStyle name="Millares 2 3 5 2 4 2 2 3" xfId="33209" xr:uid="{858764DB-309F-4E00-974B-668170D6BCD4}"/>
    <cellStyle name="Millares 2 3 5 2 4 2 3" xfId="19715" xr:uid="{AC3C24C2-C18B-41E1-8938-88DD610A6167}"/>
    <cellStyle name="Millares 2 3 5 2 4 2 4" xfId="28579" xr:uid="{E9DAF45B-9833-4F5C-A50E-49B10910F801}"/>
    <cellStyle name="Millares 2 3 5 2 4 3" xfId="12558" xr:uid="{23709780-B8AA-41EB-926C-3115074C88BF}"/>
    <cellStyle name="Millares 2 3 5 2 4 3 2" xfId="22098" xr:uid="{0315B750-D3CC-43BE-819C-6AE308FF582E}"/>
    <cellStyle name="Millares 2 3 5 2 4 3 3" xfId="30855" xr:uid="{770D61A3-9732-427E-8324-4FF7F6836B0B}"/>
    <cellStyle name="Millares 2 3 5 2 4 4" xfId="17337" xr:uid="{6909E723-A5C2-4341-893E-1EFC540C13EB}"/>
    <cellStyle name="Millares 2 3 5 2 4 5" xfId="26468" xr:uid="{42148412-8707-436B-BCFE-02B3C2A3565B}"/>
    <cellStyle name="Millares 2 3 5 2 5" xfId="8973" xr:uid="{A31C7C5B-5CE3-4729-81A1-EBB2DBE14601}"/>
    <cellStyle name="Millares 2 3 5 2 5 2" xfId="13754" xr:uid="{F06EB31D-121B-46DC-B19E-8E18A82F0F1B}"/>
    <cellStyle name="Millares 2 3 5 2 5 2 2" xfId="23290" xr:uid="{A788A055-30B9-4AB4-8A1E-5E372E363C04}"/>
    <cellStyle name="Millares 2 3 5 2 5 2 3" xfId="32021" xr:uid="{76F528E4-2B6C-4EA0-9907-8E2157429E34}"/>
    <cellStyle name="Millares 2 3 5 2 5 3" xfId="18525" xr:uid="{E2A98438-7F10-4225-90AE-9BD621DE300E}"/>
    <cellStyle name="Millares 2 3 5 2 5 4" xfId="27516" xr:uid="{4258B00A-B617-480C-BC39-811E5A839127}"/>
    <cellStyle name="Millares 2 3 5 2 6" xfId="11365" xr:uid="{6376CEF6-3DE8-43C8-86E4-3D158FDF5A2B}"/>
    <cellStyle name="Millares 2 3 5 2 6 2" xfId="20908" xr:uid="{0F76D7B9-761C-4A66-B295-823DA8E3A1A7}"/>
    <cellStyle name="Millares 2 3 5 2 6 3" xfId="29758" xr:uid="{A64D4484-F822-49EF-836B-9624F8E51E68}"/>
    <cellStyle name="Millares 2 3 5 2 7" xfId="16149" xr:uid="{636DE9C8-82E7-4D5C-8DAE-66E2D98BABD4}"/>
    <cellStyle name="Millares 2 3 5 2 8" xfId="25614" xr:uid="{FCD8D46C-08A1-424C-BF78-5088167A8ADE}"/>
    <cellStyle name="Millares 2 3 5 3" xfId="6748" xr:uid="{42C574B3-66D1-454E-8C95-517A8D548AFB}"/>
    <cellStyle name="Millares 2 3 5 3 2" xfId="7334" xr:uid="{7BAB32CF-BF43-4072-8B72-DC2B98E94D89}"/>
    <cellStyle name="Millares 2 3 5 3 2 2" xfId="8523" xr:uid="{01FDC5D7-1781-4287-BC3C-EFD0F6C016A3}"/>
    <cellStyle name="Millares 2 3 5 3 2 2 2" xfId="10910" xr:uid="{31307451-2DBC-464E-AEB8-A919910449E5}"/>
    <cellStyle name="Millares 2 3 5 3 2 2 2 2" xfId="15698" xr:uid="{24BA8411-CE3E-4C36-A2D4-28D3A4F94B80}"/>
    <cellStyle name="Millares 2 3 5 3 2 2 2 2 2" xfId="25225" xr:uid="{355C7FAC-1DD8-4575-A6FB-3FB3AE9BEFA2}"/>
    <cellStyle name="Millares 2 3 5 3 2 2 2 2 3" xfId="33953" xr:uid="{502EB686-96AC-4C03-81F2-10F83C5F56FC}"/>
    <cellStyle name="Millares 2 3 5 3 2 2 2 3" xfId="20459" xr:uid="{E2166217-7A4D-4474-878E-953DAA77ECED}"/>
    <cellStyle name="Millares 2 3 5 3 2 2 2 4" xfId="29317" xr:uid="{7921974D-CD26-479E-8361-378596770FFF}"/>
    <cellStyle name="Millares 2 3 5 3 2 2 3" xfId="13301" xr:uid="{924FA0A2-22CB-4D1D-A26C-079C7AC01B9D}"/>
    <cellStyle name="Millares 2 3 5 3 2 2 3 2" xfId="22842" xr:uid="{5B80A013-04F5-4F95-9144-78621B296C8F}"/>
    <cellStyle name="Millares 2 3 5 3 2 2 3 3" xfId="31593" xr:uid="{BE942FEF-363D-4246-BBD7-5B1D4FCF9CB4}"/>
    <cellStyle name="Millares 2 3 5 3 2 2 4" xfId="18078" xr:uid="{3DEDBCF7-ED2D-443C-ACA5-A3542471DA54}"/>
    <cellStyle name="Millares 2 3 5 3 2 2 5" xfId="27097" xr:uid="{1F0655C3-AEF9-4BBA-AD03-D9E90721A3CA}"/>
    <cellStyle name="Millares 2 3 5 3 2 3" xfId="9716" xr:uid="{6AABA9BB-C5A4-4564-A912-77CE57216E57}"/>
    <cellStyle name="Millares 2 3 5 3 2 3 2" xfId="14500" xr:uid="{B5A60963-2290-46E4-AF32-02244EB2FC36}"/>
    <cellStyle name="Millares 2 3 5 3 2 3 2 2" xfId="24034" xr:uid="{44B51F21-E737-4D2C-A9E5-2F35FA0FA9DA}"/>
    <cellStyle name="Millares 2 3 5 3 2 3 2 3" xfId="32764" xr:uid="{9B2EB349-664B-4603-87F0-49AE443D336F}"/>
    <cellStyle name="Millares 2 3 5 3 2 3 3" xfId="19269" xr:uid="{28A5E21D-A405-4CE9-B030-7CE1EB0CEAC2}"/>
    <cellStyle name="Millares 2 3 5 3 2 3 4" xfId="28162" xr:uid="{A81E766B-05C7-4C21-9584-F45CE0F1A044}"/>
    <cellStyle name="Millares 2 3 5 3 2 4" xfId="12107" xr:uid="{0FB620E9-9368-46FE-8E04-29D61BEC837B}"/>
    <cellStyle name="Millares 2 3 5 3 2 4 2" xfId="21651" xr:uid="{7B3F6DD9-559A-46B2-9EA9-962AD278FDE7}"/>
    <cellStyle name="Millares 2 3 5 3 2 4 3" xfId="30439" xr:uid="{81BC88D0-9442-40BC-875B-22DACD8109A8}"/>
    <cellStyle name="Millares 2 3 5 3 2 5" xfId="16891" xr:uid="{B3A282DF-4BC7-46A1-A72F-2B77C2D82868}"/>
    <cellStyle name="Millares 2 3 5 3 2 6" xfId="26114" xr:uid="{3ABD019C-991F-4A71-BAE4-603C9C16DF57}"/>
    <cellStyle name="Millares 2 3 5 3 3" xfId="7931" xr:uid="{4E68BBFC-567E-4DD7-B399-B78791A91435}"/>
    <cellStyle name="Millares 2 3 5 3 3 2" xfId="10317" xr:uid="{9076D70A-78AD-4BFD-8FB6-F9F5E54F145A}"/>
    <cellStyle name="Millares 2 3 5 3 3 2 2" xfId="15103" xr:uid="{A4CCAD0D-8644-4992-8E60-D67FEC08C732}"/>
    <cellStyle name="Millares 2 3 5 3 3 2 2 2" xfId="24630" xr:uid="{95E35E18-5F15-43B4-9760-FCB1F3233B88}"/>
    <cellStyle name="Millares 2 3 5 3 3 2 2 3" xfId="33358" xr:uid="{5700DA8D-E4AB-4C05-8B67-5EC3A0D39FAB}"/>
    <cellStyle name="Millares 2 3 5 3 3 2 3" xfId="19864" xr:uid="{4AEC7717-B155-4685-ADAC-4F71D6C17E94}"/>
    <cellStyle name="Millares 2 3 5 3 3 2 4" xfId="28728" xr:uid="{39760F65-F3F8-4F7D-9FCF-53FDFE603277}"/>
    <cellStyle name="Millares 2 3 5 3 3 3" xfId="12708" xr:uid="{04FC70F5-6262-4B38-8F33-EA23D4FCD809}"/>
    <cellStyle name="Millares 2 3 5 3 3 3 2" xfId="22247" xr:uid="{292B3765-89B1-4E55-9BAB-A311DD146CCC}"/>
    <cellStyle name="Millares 2 3 5 3 3 3 3" xfId="31004" xr:uid="{57249DA9-0105-408B-B5BE-D44B894ED7EE}"/>
    <cellStyle name="Millares 2 3 5 3 3 4" xfId="17485" xr:uid="{487E7C45-1DC1-4E79-AFD7-E021F861C4F5}"/>
    <cellStyle name="Millares 2 3 5 3 3 5" xfId="26571" xr:uid="{823CDF4A-931D-4F3C-B553-47EA25F53C96}"/>
    <cellStyle name="Millares 2 3 5 3 4" xfId="9124" xr:uid="{839B371D-1D73-4EE7-8559-A981C2DBA0B1}"/>
    <cellStyle name="Millares 2 3 5 3 4 2" xfId="13905" xr:uid="{03426F11-61E6-4AB2-9169-4E8D2281EFE8}"/>
    <cellStyle name="Millares 2 3 5 3 4 2 2" xfId="23439" xr:uid="{A11C137E-68DC-42F1-80E7-CF91C0F2FA12}"/>
    <cellStyle name="Millares 2 3 5 3 4 2 3" xfId="32169" xr:uid="{91BE9E34-2EA9-4B6A-BAEE-9C25DAA42745}"/>
    <cellStyle name="Millares 2 3 5 3 4 3" xfId="18674" xr:uid="{4D067403-8E74-4435-B7E7-B6DD1B50B5FF}"/>
    <cellStyle name="Millares 2 3 5 3 4 4" xfId="27636" xr:uid="{208A4D5E-626F-4217-A3C6-B31040A88F6B}"/>
    <cellStyle name="Millares 2 3 5 3 5" xfId="11515" xr:uid="{A6602197-302E-4562-87B6-31F29FEC3E0E}"/>
    <cellStyle name="Millares 2 3 5 3 5 2" xfId="21056" xr:uid="{66C47EAE-AE4C-4C37-B863-4A6F207E7AB6}"/>
    <cellStyle name="Millares 2 3 5 3 5 3" xfId="29891" xr:uid="{8F16B613-BC86-4E01-ACD5-2DB8AADC2DC1}"/>
    <cellStyle name="Millares 2 3 5 3 6" xfId="16298" xr:uid="{49AFC274-F45F-43DF-BFBB-B2C7FB43FD9F}"/>
    <cellStyle name="Millares 2 3 5 3 7" xfId="25709" xr:uid="{642EE0AD-CCCF-46A7-995A-241744E7D1BC}"/>
    <cellStyle name="Millares 2 3 5 4" xfId="7041" xr:uid="{BC0C7314-9160-4CC7-8432-F9B05B0AABCD}"/>
    <cellStyle name="Millares 2 3 5 4 2" xfId="8228" xr:uid="{3844E9D2-90ED-4E31-8CCE-9904B91B88AB}"/>
    <cellStyle name="Millares 2 3 5 4 2 2" xfId="10615" xr:uid="{0F42A794-0EAD-4754-B1E8-3A4BCD28EC29}"/>
    <cellStyle name="Millares 2 3 5 4 2 2 2" xfId="15401" xr:uid="{3751689C-9680-4222-BE7B-BF656A5A865B}"/>
    <cellStyle name="Millares 2 3 5 4 2 2 2 2" xfId="24928" xr:uid="{C3C89E70-5F45-4F1F-82CA-38D9A6B82B2D}"/>
    <cellStyle name="Millares 2 3 5 4 2 2 2 3" xfId="33656" xr:uid="{CFB82042-72B2-4DDB-9B39-6BA8A41028FD}"/>
    <cellStyle name="Millares 2 3 5 4 2 2 3" xfId="20162" xr:uid="{CB57ACFE-D826-4C81-913E-5509D9A9D382}"/>
    <cellStyle name="Millares 2 3 5 4 2 2 4" xfId="29020" xr:uid="{ED0806E9-E5AE-4FBD-8977-FC947443A7BF}"/>
    <cellStyle name="Millares 2 3 5 4 2 3" xfId="13006" xr:uid="{FA60D9E8-3C2D-4F75-92FF-B3A858239AC8}"/>
    <cellStyle name="Millares 2 3 5 4 2 3 2" xfId="22545" xr:uid="{E1479D63-E67D-4587-964A-D1F5797F241C}"/>
    <cellStyle name="Millares 2 3 5 4 2 3 3" xfId="31296" xr:uid="{F990F99F-8DFB-48B0-81AD-A74942EADE5F}"/>
    <cellStyle name="Millares 2 3 5 4 2 4" xfId="17783" xr:uid="{2C75D5D6-F164-4CBB-8C61-FE1D74486F55}"/>
    <cellStyle name="Millares 2 3 5 4 2 5" xfId="26819" xr:uid="{EB83C3BE-ECE3-481E-BCB0-6BBD4E6C52A1}"/>
    <cellStyle name="Millares 2 3 5 4 3" xfId="9421" xr:uid="{0F90B9AF-B047-49D9-BAE6-BE2CC30FB05D}"/>
    <cellStyle name="Millares 2 3 5 4 3 2" xfId="14203" xr:uid="{8670DEFA-A923-43BF-9F7D-BB761849A415}"/>
    <cellStyle name="Millares 2 3 5 4 3 2 2" xfId="23737" xr:uid="{D0D034E6-28DC-4FE7-92C7-A02D17592F4A}"/>
    <cellStyle name="Millares 2 3 5 4 3 2 3" xfId="32467" xr:uid="{49F1CEB2-4BDD-47F4-B57E-D09CB4686FD3}"/>
    <cellStyle name="Millares 2 3 5 4 3 3" xfId="18972" xr:uid="{AA8687F3-991A-4F3F-B24D-DECF621DE277}"/>
    <cellStyle name="Millares 2 3 5 4 3 4" xfId="27884" xr:uid="{789C151D-D9FA-4AF8-BF66-A651F477E545}"/>
    <cellStyle name="Millares 2 3 5 4 4" xfId="11812" xr:uid="{46563D6B-C994-456F-8BEA-F0D773935924}"/>
    <cellStyle name="Millares 2 3 5 4 4 2" xfId="21354" xr:uid="{86BBEF14-32A1-4248-9277-24EEA1E407F6}"/>
    <cellStyle name="Millares 2 3 5 4 4 3" xfId="30161" xr:uid="{47930019-ADBA-46C8-B318-4D8A7151679D}"/>
    <cellStyle name="Millares 2 3 5 4 5" xfId="16596" xr:uid="{2046D8AF-E8E2-486F-AACB-04C55D588020}"/>
    <cellStyle name="Millares 2 3 5 4 6" xfId="25911" xr:uid="{94D19E4D-2D90-4180-8A9A-EF41CD8CCCE7}"/>
    <cellStyle name="Millares 2 3 5 5" xfId="7632" xr:uid="{B2382F72-F5C2-47C4-8667-DF631C5B57E9}"/>
    <cellStyle name="Millares 2 3 5 5 2" xfId="10016" xr:uid="{E0A48C7B-6A78-42EC-BA14-80F9E4D363E6}"/>
    <cellStyle name="Millares 2 3 5 5 2 2" xfId="14801" xr:uid="{62770FF9-338F-4900-845C-9634B03E8074}"/>
    <cellStyle name="Millares 2 3 5 5 2 2 2" xfId="24333" xr:uid="{165498DE-F8AD-477E-B2FF-E314B880B333}"/>
    <cellStyle name="Millares 2 3 5 5 2 2 3" xfId="33061" xr:uid="{C2B964DC-4E77-48C4-9406-4857E0F366E6}"/>
    <cellStyle name="Millares 2 3 5 5 2 3" xfId="19568" xr:uid="{6DEEB720-46D1-4135-B5FA-745F7805FE5D}"/>
    <cellStyle name="Millares 2 3 5 5 2 4" xfId="28436" xr:uid="{76661D53-70D6-4040-8006-3FCE47AB7699}"/>
    <cellStyle name="Millares 2 3 5 5 3" xfId="12407" xr:uid="{89950E4F-F700-42AC-B28E-4323896B67FB}"/>
    <cellStyle name="Millares 2 3 5 5 3 2" xfId="21950" xr:uid="{6197C3FA-B250-4FC4-9B40-3E72A27541CD}"/>
    <cellStyle name="Millares 2 3 5 5 3 3" xfId="30711" xr:uid="{884EA388-5EAD-4DCE-83E4-85CE5A9BEF1B}"/>
    <cellStyle name="Millares 2 3 5 5 4" xfId="17190" xr:uid="{DFFD1B63-332D-4320-A96C-F594A10E29AE}"/>
    <cellStyle name="Millares 2 3 5 5 5" xfId="26365" xr:uid="{013AF655-A8DC-40E4-A6A1-54A48EEB543A}"/>
    <cellStyle name="Millares 2 3 5 6" xfId="8822" xr:uid="{DE32CA20-0BD8-428E-A758-DB578C92FCE9}"/>
    <cellStyle name="Millares 2 3 5 6 2" xfId="13603" xr:uid="{75F5A3E3-AB57-45A8-8048-5B88B3751B7A}"/>
    <cellStyle name="Millares 2 3 5 6 2 2" xfId="23142" xr:uid="{AA71FD1E-C586-4A80-AFC1-F614282D67B2}"/>
    <cellStyle name="Millares 2 3 5 6 2 3" xfId="31877" xr:uid="{434507E4-B26E-409E-9F4B-1063C89996C1}"/>
    <cellStyle name="Millares 2 3 5 6 3" xfId="18378" xr:uid="{7BC0C651-3E83-43AF-B06C-A079AB535332}"/>
    <cellStyle name="Millares 2 3 5 6 4" xfId="27387" xr:uid="{66C40A94-2377-40C2-852A-1C128CF7B9F9}"/>
    <cellStyle name="Millares 2 3 5 7" xfId="11213" xr:uid="{4D4300CC-53F1-4709-AD31-30BB2B5DAD1F}"/>
    <cellStyle name="Millares 2 3 5 7 2" xfId="20760" xr:uid="{24CD0D45-D53A-4D99-8D53-5418BB6E4BF6}"/>
    <cellStyle name="Millares 2 3 5 7 3" xfId="29610" xr:uid="{197FC6EE-A52E-439B-B026-8DDBD0E67917}"/>
    <cellStyle name="Millares 2 3 5 8" xfId="16001" xr:uid="{5D9389E8-7E0E-4990-93EE-5371B8B55E11}"/>
    <cellStyle name="Millares 2 3 5 9" xfId="6475" xr:uid="{953472EC-3506-43EA-BEC3-3C9D128F8C45}"/>
    <cellStyle name="Millares 2 3 6" xfId="6540" xr:uid="{7A72FB52-DE0C-4FD6-9405-40BC0C747D6B}"/>
    <cellStyle name="Millares 2 3 6 2" xfId="6822" xr:uid="{52D2E271-AB26-48B2-B6A0-9DDF98C68545}"/>
    <cellStyle name="Millares 2 3 6 2 2" xfId="7409" xr:uid="{F322BE8F-A930-47C0-BAFC-151A0E163BD3}"/>
    <cellStyle name="Millares 2 3 6 2 2 2" xfId="8598" xr:uid="{12114941-764D-4CBC-93B2-035C54E37C72}"/>
    <cellStyle name="Millares 2 3 6 2 2 2 2" xfId="10985" xr:uid="{F13BBA6A-BE1F-4BBB-9F9E-0DD651B233AD}"/>
    <cellStyle name="Millares 2 3 6 2 2 2 2 2" xfId="15773" xr:uid="{8372B444-34F3-4FD0-97F2-766ADBC94A57}"/>
    <cellStyle name="Millares 2 3 6 2 2 2 2 2 2" xfId="25300" xr:uid="{F05E286B-6F4A-4341-BDB5-6EC004EB0772}"/>
    <cellStyle name="Millares 2 3 6 2 2 2 2 2 3" xfId="34028" xr:uid="{48B7493E-3D48-41C9-9F16-33D210511946}"/>
    <cellStyle name="Millares 2 3 6 2 2 2 2 3" xfId="20534" xr:uid="{D0A14211-2BDA-4E66-9F82-339C9D461129}"/>
    <cellStyle name="Millares 2 3 6 2 2 2 2 4" xfId="29392" xr:uid="{0FAFC259-8974-4AFD-AE98-E566C15CB8C8}"/>
    <cellStyle name="Millares 2 3 6 2 2 2 3" xfId="13376" xr:uid="{46A4F2FE-C681-4A79-8D07-746A619ECDA2}"/>
    <cellStyle name="Millares 2 3 6 2 2 2 3 2" xfId="22917" xr:uid="{0191A783-C14F-415A-BA14-B108FD4DAFB8}"/>
    <cellStyle name="Millares 2 3 6 2 2 2 3 3" xfId="31668" xr:uid="{7E076DA8-E6E6-4A13-AE56-32EF17F613FB}"/>
    <cellStyle name="Millares 2 3 6 2 2 2 4" xfId="18153" xr:uid="{D404F4A6-5EED-4B47-BEC1-990F5093D725}"/>
    <cellStyle name="Millares 2 3 6 2 2 2 5" xfId="27167" xr:uid="{C3AC7D27-8658-4CAC-B0A6-237F98BE50FC}"/>
    <cellStyle name="Millares 2 3 6 2 2 3" xfId="9791" xr:uid="{47F65BEB-6B26-406B-922B-4D2E2B6DB433}"/>
    <cellStyle name="Millares 2 3 6 2 2 3 2" xfId="14575" xr:uid="{207BB932-F464-4C4D-9C6F-21A16FE1B64D}"/>
    <cellStyle name="Millares 2 3 6 2 2 3 2 2" xfId="24109" xr:uid="{7BA69BEB-D950-4B8E-A3AB-4B41E6BF356C}"/>
    <cellStyle name="Millares 2 3 6 2 2 3 2 3" xfId="32839" xr:uid="{09EF8425-6EB6-412D-B1D2-7BA08BFF2FFD}"/>
    <cellStyle name="Millares 2 3 6 2 2 3 3" xfId="19344" xr:uid="{021DC96D-9014-41CC-B3B0-0D2651707A66}"/>
    <cellStyle name="Millares 2 3 6 2 2 3 4" xfId="28232" xr:uid="{8391D42A-0E73-4E02-A9C9-CCDD67BD3F2D}"/>
    <cellStyle name="Millares 2 3 6 2 2 4" xfId="12182" xr:uid="{53319F24-57A9-4202-BC32-8F66EA74F604}"/>
    <cellStyle name="Millares 2 3 6 2 2 4 2" xfId="21726" xr:uid="{0D9F9C48-29F0-40D4-A549-236D34AAD6BD}"/>
    <cellStyle name="Millares 2 3 6 2 2 4 3" xfId="30509" xr:uid="{BE0622ED-FB35-4AE2-88FF-FDA67210814B}"/>
    <cellStyle name="Millares 2 3 6 2 2 5" xfId="16966" xr:uid="{98394F10-B41D-42ED-9AF2-C2A19785A693}"/>
    <cellStyle name="Millares 2 3 6 2 2 6" xfId="26183" xr:uid="{CF4FEA12-3A04-4029-A81C-89544620EDF4}"/>
    <cellStyle name="Millares 2 3 6 2 3" xfId="8006" xr:uid="{588BB6F0-E367-4661-9DFD-562F2D2B7EDC}"/>
    <cellStyle name="Millares 2 3 6 2 3 2" xfId="10392" xr:uid="{8BF140D7-7D2A-4F31-9D61-D6E8A14C281D}"/>
    <cellStyle name="Millares 2 3 6 2 3 2 2" xfId="15178" xr:uid="{B04E00E6-C4B7-472B-A688-F9C3B402EEE0}"/>
    <cellStyle name="Millares 2 3 6 2 3 2 2 2" xfId="24705" xr:uid="{A638B2C8-B43B-48EF-9116-87254ABC1252}"/>
    <cellStyle name="Millares 2 3 6 2 3 2 2 3" xfId="33433" xr:uid="{58422CD4-F198-4499-9F7C-D7C15AFC1E25}"/>
    <cellStyle name="Millares 2 3 6 2 3 2 3" xfId="19939" xr:uid="{CFDBDDB6-C658-4944-A432-5DE9CBCCDD03}"/>
    <cellStyle name="Millares 2 3 6 2 3 2 4" xfId="28803" xr:uid="{FF084FC6-08C9-4E7E-8FAC-1931547CBA47}"/>
    <cellStyle name="Millares 2 3 6 2 3 3" xfId="12783" xr:uid="{E92D0DEE-1D5D-4C67-BF12-27450A238C67}"/>
    <cellStyle name="Millares 2 3 6 2 3 3 2" xfId="22322" xr:uid="{D484E8A0-EA1C-45F6-8C21-D6D2F0BA9294}"/>
    <cellStyle name="Millares 2 3 6 2 3 3 3" xfId="31079" xr:uid="{52C4F22D-1F8B-4836-9AAA-E8C285B66954}"/>
    <cellStyle name="Millares 2 3 6 2 3 4" xfId="17560" xr:uid="{EA1DBC08-219E-431B-BD3F-21A8215ECDF1}"/>
    <cellStyle name="Millares 2 3 6 2 3 5" xfId="26640" xr:uid="{39B81FA2-AD5F-470F-B10D-28FF049D3E22}"/>
    <cellStyle name="Millares 2 3 6 2 4" xfId="9199" xr:uid="{AF38612E-6BD4-425B-9DAD-DB5225FFE0E6}"/>
    <cellStyle name="Millares 2 3 6 2 4 2" xfId="13980" xr:uid="{E679771E-1274-4C33-94F0-EDEC41A6B44C}"/>
    <cellStyle name="Millares 2 3 6 2 4 2 2" xfId="23514" xr:uid="{FBA9421A-0655-4016-BEF5-48DA6E199880}"/>
    <cellStyle name="Millares 2 3 6 2 4 2 3" xfId="32244" xr:uid="{70FD5DC8-3E19-4274-A673-EE8CBD3B7B78}"/>
    <cellStyle name="Millares 2 3 6 2 4 3" xfId="18749" xr:uid="{216CA255-3E7B-457A-B177-DC4C49099D01}"/>
    <cellStyle name="Millares 2 3 6 2 4 4" xfId="27705" xr:uid="{952E1ABD-9B86-4673-A275-CEEF20368ED4}"/>
    <cellStyle name="Millares 2 3 6 2 5" xfId="11590" xr:uid="{3E038DCE-A318-4DA4-BFEA-8EBB696121CD}"/>
    <cellStyle name="Millares 2 3 6 2 5 2" xfId="21131" xr:uid="{AD97F4E2-E31E-4C28-8D33-063E68D10395}"/>
    <cellStyle name="Millares 2 3 6 2 5 3" xfId="29961" xr:uid="{767496A1-8A58-48CA-A1EA-DFB02823E910}"/>
    <cellStyle name="Millares 2 3 6 2 6" xfId="16373" xr:uid="{96C095B9-4EB6-442E-A1B6-E7B61B1A4864}"/>
    <cellStyle name="Millares 2 3 6 2 7" xfId="25757" xr:uid="{719B5FFA-C570-49AD-881E-2FA0BAF7F3C9}"/>
    <cellStyle name="Millares 2 3 6 3" xfId="7114" xr:uid="{D51702B7-D963-4BAC-835C-3CC264DA6439}"/>
    <cellStyle name="Millares 2 3 6 3 2" xfId="8302" xr:uid="{0717AB75-2434-4DF8-83DF-9EB74703B204}"/>
    <cellStyle name="Millares 2 3 6 3 2 2" xfId="10689" xr:uid="{ED775BD0-E118-4AC1-8D9B-39D81FEC481D}"/>
    <cellStyle name="Millares 2 3 6 3 2 2 2" xfId="15476" xr:uid="{4E9AD33D-B765-456F-BB6B-6290063CADDE}"/>
    <cellStyle name="Millares 2 3 6 3 2 2 2 2" xfId="25003" xr:uid="{230FAFD6-3EA5-4BF4-B4FF-1B8E5DC7B0B6}"/>
    <cellStyle name="Millares 2 3 6 3 2 2 2 3" xfId="33731" xr:uid="{4E12ADB9-36CF-483C-9F04-46000F156088}"/>
    <cellStyle name="Millares 2 3 6 3 2 2 3" xfId="20237" xr:uid="{7F192D66-A54D-4B0C-88AD-C3CDE27B1C9B}"/>
    <cellStyle name="Millares 2 3 6 3 2 2 4" xfId="29095" xr:uid="{0E8DEE39-2576-4286-9439-642DAE5E633F}"/>
    <cellStyle name="Millares 2 3 6 3 2 3" xfId="13080" xr:uid="{24094653-DEF1-4F6E-851F-61F8B7F03314}"/>
    <cellStyle name="Millares 2 3 6 3 2 3 2" xfId="22620" xr:uid="{42866789-D44D-469E-8008-32AD5D29CD62}"/>
    <cellStyle name="Millares 2 3 6 3 2 3 3" xfId="31371" xr:uid="{B4FF9A43-C5BF-4539-8D89-6DAF79630489}"/>
    <cellStyle name="Millares 2 3 6 3 2 4" xfId="17857" xr:uid="{94DF1164-2622-496B-BF41-8D0D2D7E907E}"/>
    <cellStyle name="Millares 2 3 6 3 2 5" xfId="26890" xr:uid="{91832B53-B9F5-4056-BA3A-9E62D7ED06CD}"/>
    <cellStyle name="Millares 2 3 6 3 3" xfId="9495" xr:uid="{DD683016-BE0F-48CC-9B2A-78692B4489C3}"/>
    <cellStyle name="Millares 2 3 6 3 3 2" xfId="14278" xr:uid="{B7C805A7-3882-4D7F-8AE9-83B706A9AB8C}"/>
    <cellStyle name="Millares 2 3 6 3 3 2 2" xfId="23812" xr:uid="{EF871103-DDF2-4B50-B5FA-1295AE7C3531}"/>
    <cellStyle name="Millares 2 3 6 3 3 2 3" xfId="32542" xr:uid="{6A39EAD5-836F-44FC-A1EE-47223CBE907B}"/>
    <cellStyle name="Millares 2 3 6 3 3 3" xfId="19047" xr:uid="{CF4E26DA-BEDB-4535-91C9-322D8C12E388}"/>
    <cellStyle name="Millares 2 3 6 3 3 4" xfId="27955" xr:uid="{B2F68431-0E74-4215-ADB1-3E16702A9243}"/>
    <cellStyle name="Millares 2 3 6 3 4" xfId="11886" xr:uid="{1CF7F0CF-D28E-48AF-B4B7-F4988A5A04D4}"/>
    <cellStyle name="Millares 2 3 6 3 4 2" xfId="21429" xr:uid="{9E6572FD-6D58-4105-AA72-C5971E0AE046}"/>
    <cellStyle name="Millares 2 3 6 3 4 3" xfId="30232" xr:uid="{DF6ABCC9-39B9-4905-8D83-A543BE4D450F}"/>
    <cellStyle name="Millares 2 3 6 3 5" xfId="16670" xr:uid="{A0980165-DF90-4854-A72C-47B07BC5C5C4}"/>
    <cellStyle name="Millares 2 3 6 3 6" xfId="25960" xr:uid="{BF02FC2E-1F48-440F-A027-EBBEEAAC3922}"/>
    <cellStyle name="Millares 2 3 6 4" xfId="7707" xr:uid="{E10A64AE-0097-4E67-A3F0-7108059C92BF}"/>
    <cellStyle name="Millares 2 3 6 4 2" xfId="10092" xr:uid="{541567DF-2245-415C-8C0B-80F5D18D0E84}"/>
    <cellStyle name="Millares 2 3 6 4 2 2" xfId="14877" xr:uid="{ED131E58-C979-437B-A39B-325EF102A867}"/>
    <cellStyle name="Millares 2 3 6 4 2 2 2" xfId="24408" xr:uid="{DBE20E47-F074-49DA-9128-E64202E2A751}"/>
    <cellStyle name="Millares 2 3 6 4 2 2 3" xfId="33136" xr:uid="{DCAF39DF-E984-451F-8E07-0A5B9059F4F1}"/>
    <cellStyle name="Millares 2 3 6 4 2 3" xfId="19642" xr:uid="{B169F29F-6965-4898-9B1B-C0E2D5142AE3}"/>
    <cellStyle name="Millares 2 3 6 4 2 4" xfId="28506" xr:uid="{D23049CA-B5E5-43D3-925D-05A290BE7C57}"/>
    <cellStyle name="Millares 2 3 6 4 3" xfId="12483" xr:uid="{ACFEAF8C-AF87-4A47-8AEB-4EA19E5D642B}"/>
    <cellStyle name="Millares 2 3 6 4 3 2" xfId="22025" xr:uid="{CFBD8871-0BBE-4D28-8ECF-5A666CD25A40}"/>
    <cellStyle name="Millares 2 3 6 4 3 3" xfId="30782" xr:uid="{0616CEC4-C1B4-4C35-B234-C660E14E12D6}"/>
    <cellStyle name="Millares 2 3 6 4 4" xfId="17264" xr:uid="{61C6A17C-5B06-4346-A059-A00FE779902E}"/>
    <cellStyle name="Millares 2 3 6 4 5" xfId="26417" xr:uid="{A92545E1-26EF-4EB6-B523-1A2CA6FB9062}"/>
    <cellStyle name="Millares 2 3 6 5" xfId="8898" xr:uid="{41B29CF4-47BD-458B-9D06-DF712F906725}"/>
    <cellStyle name="Millares 2 3 6 5 2" xfId="13679" xr:uid="{BE8BD0A4-D56C-47A2-AE06-4C1EAA578EB1}"/>
    <cellStyle name="Millares 2 3 6 5 2 2" xfId="23217" xr:uid="{D042A084-A753-424B-AE74-59D53AC94213}"/>
    <cellStyle name="Millares 2 3 6 5 2 3" xfId="31948" xr:uid="{C396640D-0017-49C7-9A53-0F0BF3FE30E1}"/>
    <cellStyle name="Millares 2 3 6 5 3" xfId="18452" xr:uid="{DA36CE6C-A77F-425C-A126-1DB3BDCD7564}"/>
    <cellStyle name="Millares 2 3 6 5 4" xfId="27460" xr:uid="{EE6BF28A-45BE-4D29-9A55-9D82C0AE6723}"/>
    <cellStyle name="Millares 2 3 6 6" xfId="11290" xr:uid="{8518A121-B444-4A26-BFE6-C9215160AC5D}"/>
    <cellStyle name="Millares 2 3 6 6 2" xfId="20835" xr:uid="{D18A5AFC-C269-4108-A7F0-772E78562A23}"/>
    <cellStyle name="Millares 2 3 6 6 3" xfId="29685" xr:uid="{BD292F78-7D46-45F4-A62E-04FE1E22FBA7}"/>
    <cellStyle name="Millares 2 3 6 7" xfId="16076" xr:uid="{72A5ECEE-328C-484F-90AF-7056B59A65BF}"/>
    <cellStyle name="Millares 2 3 6 8" xfId="25566" xr:uid="{EA2D867B-2A8E-48C1-899E-CE27D35A4FEE}"/>
    <cellStyle name="Millares 2 3 7" xfId="6681" xr:uid="{E14FE1B8-D8BD-4F58-BA71-906C9E9A1B16}"/>
    <cellStyle name="Millares 2 3 7 2" xfId="7261" xr:uid="{46FFF6A0-D27F-451B-A9F1-B397B677F724}"/>
    <cellStyle name="Millares 2 3 7 2 2" xfId="8450" xr:uid="{E4C0EB71-2AF6-4D9A-A7EC-A73A03533FE8}"/>
    <cellStyle name="Millares 2 3 7 2 2 2" xfId="10837" xr:uid="{F4E50A05-B85B-4B52-BF9C-369892BCCA64}"/>
    <cellStyle name="Millares 2 3 7 2 2 2 2" xfId="15625" xr:uid="{3745D1F4-DE2E-44A0-99D4-9988CDB04E56}"/>
    <cellStyle name="Millares 2 3 7 2 2 2 2 2" xfId="25152" xr:uid="{6581F428-C78E-43EF-84B8-927E3E42ECCC}"/>
    <cellStyle name="Millares 2 3 7 2 2 2 2 3" xfId="33880" xr:uid="{B028C313-D33A-4509-A5C8-E5D06C2FF056}"/>
    <cellStyle name="Millares 2 3 7 2 2 2 3" xfId="20386" xr:uid="{8F2FB49A-49A8-4461-8C1C-3E8E2721829B}"/>
    <cellStyle name="Millares 2 3 7 2 2 2 4" xfId="29244" xr:uid="{32B6E087-E36F-4E87-8ED2-A3F9897E5311}"/>
    <cellStyle name="Millares 2 3 7 2 2 3" xfId="13228" xr:uid="{AC963517-F604-4C10-A26E-109813D4341C}"/>
    <cellStyle name="Millares 2 3 7 2 2 3 2" xfId="22769" xr:uid="{A706D552-2181-42F6-A6C8-682487FC2407}"/>
    <cellStyle name="Millares 2 3 7 2 2 3 3" xfId="31520" xr:uid="{0D0DA2A6-9878-4FCD-B402-8A5D0FED2440}"/>
    <cellStyle name="Millares 2 3 7 2 2 4" xfId="18005" xr:uid="{0E0FE7DF-6536-43F6-98B0-C64C96E324D3}"/>
    <cellStyle name="Millares 2 3 7 2 2 5" xfId="27038" xr:uid="{3A3A63E8-8F36-4E9F-B676-7BC5A6E7E87D}"/>
    <cellStyle name="Millares 2 3 7 2 3" xfId="9643" xr:uid="{D4BEF389-2EFC-45DA-BDA3-3A8C6E0A7B3E}"/>
    <cellStyle name="Millares 2 3 7 2 3 2" xfId="14427" xr:uid="{4DC8EC72-BDF1-41EB-9159-81792ADDAE2C}"/>
    <cellStyle name="Millares 2 3 7 2 3 2 2" xfId="23961" xr:uid="{BC8D4471-C3D7-4290-8664-40A1A8202050}"/>
    <cellStyle name="Millares 2 3 7 2 3 2 3" xfId="32691" xr:uid="{1748034A-8FED-4B2F-BC35-FEB8C20609CA}"/>
    <cellStyle name="Millares 2 3 7 2 3 3" xfId="19196" xr:uid="{C7B07ED0-153B-488A-BC87-36C0ACA1E45E}"/>
    <cellStyle name="Millares 2 3 7 2 3 4" xfId="28103" xr:uid="{74CF84E9-49A6-4339-B250-0E774230DB56}"/>
    <cellStyle name="Millares 2 3 7 2 4" xfId="12034" xr:uid="{ECF7F70F-1557-4496-A6D2-D9154929BE9F}"/>
    <cellStyle name="Millares 2 3 7 2 4 2" xfId="21578" xr:uid="{C841BE11-AA5C-4675-9C97-CE3901DC591B}"/>
    <cellStyle name="Millares 2 3 7 2 4 3" xfId="30380" xr:uid="{C7FCCD1F-4C69-4510-8014-238FC4156AF4}"/>
    <cellStyle name="Millares 2 3 7 2 5" xfId="16818" xr:uid="{9615A70C-F089-4A4E-9447-C032A4862D39}"/>
    <cellStyle name="Millares 2 3 7 2 6" xfId="26064" xr:uid="{07C5BE2F-86F5-44FA-AE9F-0048829C5C00}"/>
    <cellStyle name="Millares 2 3 7 3" xfId="7858" xr:uid="{8F782841-1585-4DB2-A483-9645FA1C52C6}"/>
    <cellStyle name="Millares 2 3 7 3 2" xfId="10244" xr:uid="{9C19991F-A83F-4135-AC4F-AC72E0F1892B}"/>
    <cellStyle name="Millares 2 3 7 3 2 2" xfId="15030" xr:uid="{E46F1DA4-3AAA-4292-9D61-2B4073A27836}"/>
    <cellStyle name="Millares 2 3 7 3 2 2 2" xfId="24557" xr:uid="{EF1E26C5-7214-4765-96E6-40B9D83D7582}"/>
    <cellStyle name="Millares 2 3 7 3 2 2 3" xfId="33285" xr:uid="{0236B74C-1661-48E6-AA6A-1AD59336F8B8}"/>
    <cellStyle name="Millares 2 3 7 3 2 3" xfId="19791" xr:uid="{40AE717D-E9B4-40A7-A54B-B1827D21BA06}"/>
    <cellStyle name="Millares 2 3 7 3 2 4" xfId="28655" xr:uid="{580BF727-4C53-4835-8B8D-A3754B68BD47}"/>
    <cellStyle name="Millares 2 3 7 3 3" xfId="12635" xr:uid="{C6844976-6DB5-4C99-9A6A-419CF1182EAC}"/>
    <cellStyle name="Millares 2 3 7 3 3 2" xfId="22174" xr:uid="{183352F6-EFF3-44ED-B435-143FAA9C48EE}"/>
    <cellStyle name="Millares 2 3 7 3 3 3" xfId="30931" xr:uid="{4D2DC1C1-BD1B-4A8B-9445-39765B594B32}"/>
    <cellStyle name="Millares 2 3 7 3 4" xfId="17412" xr:uid="{2E7BEA99-C1D9-4800-A76B-43B1E08590DC}"/>
    <cellStyle name="Millares 2 3 7 3 5" xfId="26521" xr:uid="{24BC4B30-C965-48B5-B854-F21290C4FEA0}"/>
    <cellStyle name="Millares 2 3 7 4" xfId="9051" xr:uid="{DDF8CFE3-079E-4BEF-98D0-B8FCE4CC1E1B}"/>
    <cellStyle name="Millares 2 3 7 4 2" xfId="13832" xr:uid="{4E7EC723-A6F5-4A2C-AC48-2E014278E269}"/>
    <cellStyle name="Millares 2 3 7 4 2 2" xfId="23366" xr:uid="{F0E7D6F0-4D5D-4307-9F17-696A3BCFDCA8}"/>
    <cellStyle name="Millares 2 3 7 4 2 3" xfId="32096" xr:uid="{9064767C-B62F-417B-B018-0D3BCED4FF45}"/>
    <cellStyle name="Millares 2 3 7 4 3" xfId="18601" xr:uid="{C7BF988C-3696-4F9D-BB58-4FC3ED7E1828}"/>
    <cellStyle name="Millares 2 3 7 4 4" xfId="27586" xr:uid="{282D6474-163B-4B1D-8D3A-20948F4D9F58}"/>
    <cellStyle name="Millares 2 3 7 5" xfId="11442" xr:uid="{1646EA6C-DA56-4769-83C8-5BC93F499DBF}"/>
    <cellStyle name="Millares 2 3 7 5 2" xfId="20983" xr:uid="{5FFB57D5-F454-4A3C-89CA-BF7C84118486}"/>
    <cellStyle name="Millares 2 3 7 5 3" xfId="29832" xr:uid="{06769C8B-4215-4FEB-B11F-1B864FF177C7}"/>
    <cellStyle name="Millares 2 3 7 6" xfId="16225" xr:uid="{CF8401C2-F333-49C0-8036-DD172082595A}"/>
    <cellStyle name="Millares 2 3 7 7" xfId="25662" xr:uid="{F1FF3CA9-BC9E-44E5-ACD7-6E0065435CE2}"/>
    <cellStyle name="Millares 2 3 8" xfId="6969" xr:uid="{30D902EA-E6BE-498B-AB92-D55DD62C1962}"/>
    <cellStyle name="Millares 2 3 8 2" xfId="8155" xr:uid="{16888737-8E63-41CD-93CD-6227F7C307A3}"/>
    <cellStyle name="Millares 2 3 8 2 2" xfId="10542" xr:uid="{10B4A8D6-BC98-4358-9912-5874D27EE8EF}"/>
    <cellStyle name="Millares 2 3 8 2 2 2" xfId="15328" xr:uid="{5CCE8D4F-695C-4C7C-870E-C64C179E9204}"/>
    <cellStyle name="Millares 2 3 8 2 2 2 2" xfId="24855" xr:uid="{CA43C103-EDE1-4BCA-B52C-9F06FEDE31FF}"/>
    <cellStyle name="Millares 2 3 8 2 2 2 3" xfId="33583" xr:uid="{2063B7EE-6FF8-4245-A783-279C8718FC14}"/>
    <cellStyle name="Millares 2 3 8 2 2 3" xfId="20089" xr:uid="{854334BD-298A-4C71-8665-784542F8EA0C}"/>
    <cellStyle name="Millares 2 3 8 2 2 4" xfId="28952" xr:uid="{F7A174AA-A741-4190-8E17-0029B0568516}"/>
    <cellStyle name="Millares 2 3 8 2 3" xfId="12933" xr:uid="{8F14B19E-A185-4708-8AFF-1A6E7C059083}"/>
    <cellStyle name="Millares 2 3 8 2 3 2" xfId="22472" xr:uid="{22F08D56-9575-4745-A72D-BC4C3D2B922C}"/>
    <cellStyle name="Millares 2 3 8 2 3 3" xfId="31228" xr:uid="{FA86CCF4-5013-4FCC-9083-FE5BB155382F}"/>
    <cellStyle name="Millares 2 3 8 2 4" xfId="17710" xr:uid="{20B80925-23A0-493D-9128-0D6B935EDFDD}"/>
    <cellStyle name="Millares 2 3 8 2 5" xfId="26768" xr:uid="{2B43B00F-9647-4301-B26C-7AED0E7F45D5}"/>
    <cellStyle name="Millares 2 3 8 3" xfId="9348" xr:uid="{E11ED11A-3F8E-48F8-8CFC-B1A874FC7D15}"/>
    <cellStyle name="Millares 2 3 8 3 2" xfId="14130" xr:uid="{3454CE88-4ED1-404C-8A69-3D3374ACF296}"/>
    <cellStyle name="Millares 2 3 8 3 2 2" xfId="23664" xr:uid="{7E7CCC3F-D1B7-4D03-B0A7-0BFF66FA1131}"/>
    <cellStyle name="Millares 2 3 8 3 2 3" xfId="32394" xr:uid="{E5EDE7B0-4BFF-45C1-9530-84F678A1BDEB}"/>
    <cellStyle name="Millares 2 3 8 3 3" xfId="18899" xr:uid="{27BF91BF-252E-4CA1-880A-9BA6D722FAFE}"/>
    <cellStyle name="Millares 2 3 8 3 4" xfId="27833" xr:uid="{C3C7A659-C4F3-483C-A82F-B7F148A286DD}"/>
    <cellStyle name="Millares 2 3 8 4" xfId="11739" xr:uid="{00103769-91FF-48E0-B324-13C85DB14A71}"/>
    <cellStyle name="Millares 2 3 8 4 2" xfId="21281" xr:uid="{07824DA0-31FD-4BFD-8817-A38561A43CB3}"/>
    <cellStyle name="Millares 2 3 8 4 3" xfId="30110" xr:uid="{3B8FE71A-0855-4691-B6CB-536DD7242C9C}"/>
    <cellStyle name="Millares 2 3 8 5" xfId="16523" xr:uid="{2528B362-8853-4A59-B783-F841EA7890B2}"/>
    <cellStyle name="Millares 2 3 8 6" xfId="25863" xr:uid="{7F88C6C9-8EB6-44B9-8C98-C1E6FDB2C4BD}"/>
    <cellStyle name="Millares 2 3 9" xfId="7558" xr:uid="{9D9BCC20-8C0A-429D-A267-F71BF59711C0}"/>
    <cellStyle name="Millares 2 3 9 2" xfId="9941" xr:uid="{C72DA533-F5BA-4B89-943F-C3391314D566}"/>
    <cellStyle name="Millares 2 3 9 2 2" xfId="14726" xr:uid="{56375B88-0E18-4BE9-8118-C02F0F8BADE7}"/>
    <cellStyle name="Millares 2 3 9 2 2 2" xfId="24260" xr:uid="{3B348DD4-0C6E-41B9-B6BC-C25D6FF476F7}"/>
    <cellStyle name="Millares 2 3 9 2 2 3" xfId="32989" xr:uid="{15BF4F12-510E-4030-906C-3A26294F3608}"/>
    <cellStyle name="Millares 2 3 9 2 3" xfId="19495" xr:uid="{8B4E2E65-7CC1-4538-B630-380D4BE3543D}"/>
    <cellStyle name="Millares 2 3 9 2 4" xfId="28383" xr:uid="{EF31827B-5333-48DD-AE8D-EF38E67C67AD}"/>
    <cellStyle name="Millares 2 3 9 3" xfId="12332" xr:uid="{3CFC417F-E20A-4696-9260-37BB9F84830C}"/>
    <cellStyle name="Millares 2 3 9 3 2" xfId="21877" xr:uid="{93F62F2A-D599-4801-9B18-DBBB70CD4AB2}"/>
    <cellStyle name="Millares 2 3 9 3 3" xfId="30659" xr:uid="{27B45192-3187-4668-8B7D-0F86E0458C3B}"/>
    <cellStyle name="Millares 2 3 9 4" xfId="17117" xr:uid="{F51E48DB-A47F-42A3-8F76-2D18C50EDA2B}"/>
    <cellStyle name="Millares 2 3 9 5" xfId="26313" xr:uid="{E9CBA98B-7C57-49AD-B50A-851D2FDF3BC4}"/>
    <cellStyle name="Millares 2 4" xfId="401" xr:uid="{00000000-0005-0000-0000-0000F6000000}"/>
    <cellStyle name="Millares 2 4 10" xfId="11145" xr:uid="{10FEC045-0B33-431B-9009-0C878E3FB34B}"/>
    <cellStyle name="Millares 2 4 10 2" xfId="20693" xr:uid="{01E5F734-F65D-4375-BCD6-BEB93DB61BE6}"/>
    <cellStyle name="Millares 2 4 10 3" xfId="29551" xr:uid="{77BA3564-6940-419A-8162-87CBD4A812E2}"/>
    <cellStyle name="Millares 2 4 11" xfId="15934" xr:uid="{A5C73284-C238-463D-BB8B-A673824CC1DC}"/>
    <cellStyle name="Millares 2 4 12" xfId="25460" xr:uid="{CC0C3C40-4EEB-4AE3-867D-758BA5D6521D}"/>
    <cellStyle name="Millares 2 4 2" xfId="1115" xr:uid="{00000000-0005-0000-0000-0000F7000000}"/>
    <cellStyle name="Millares 2 4 2 10" xfId="15952" xr:uid="{6B7C4B36-2957-4C6F-93EB-A9CE73B293A7}"/>
    <cellStyle name="Millares 2 4 2 11" xfId="25476" xr:uid="{005FDEFE-F24E-40E6-8ED3-00CA8FB28386}"/>
    <cellStyle name="Millares 2 4 2 2" xfId="2676" xr:uid="{00000000-0005-0000-0000-0000F8000000}"/>
    <cellStyle name="Millares 2 4 2 2 10" xfId="25505" xr:uid="{8E82BE5C-A947-42C0-A8E5-D8D1CCBBBD49}"/>
    <cellStyle name="Millares 2 4 2 2 2" xfId="6526" xr:uid="{BEFBF9AB-153A-4E6C-A118-68BFDA91A7A0}"/>
    <cellStyle name="Millares 2 4 2 2 2 2" xfId="6665" xr:uid="{168C76C9-4112-488B-B757-6D257BA6C6D5}"/>
    <cellStyle name="Millares 2 4 2 2 2 2 2" xfId="6954" xr:uid="{8EF2B709-5DFE-4AEB-9D5C-3EF5445FB68E}"/>
    <cellStyle name="Millares 2 4 2 2 2 2 2 2" xfId="7542" xr:uid="{AEF9B466-EDB6-4BD1-A4BB-9F0F00A92680}"/>
    <cellStyle name="Millares 2 4 2 2 2 2 2 2 2" xfId="8731" xr:uid="{74C0F428-1046-4963-B3D8-F8CA50D14D95}"/>
    <cellStyle name="Millares 2 4 2 2 2 2 2 2 2 2" xfId="11118" xr:uid="{2640D9FA-D0DC-41E8-B5F8-665D4E2CD0F3}"/>
    <cellStyle name="Millares 2 4 2 2 2 2 2 2 2 2 2" xfId="15906" xr:uid="{E2B5F39B-4691-45D4-9E4A-169B75742C4C}"/>
    <cellStyle name="Millares 2 4 2 2 2 2 2 2 2 2 2 2" xfId="25433" xr:uid="{93CB44DD-F8E5-456B-BF42-230D2A52BC22}"/>
    <cellStyle name="Millares 2 4 2 2 2 2 2 2 2 2 2 3" xfId="34161" xr:uid="{F7064603-0C6D-43E4-B9CC-E223FF76782C}"/>
    <cellStyle name="Millares 2 4 2 2 2 2 2 2 2 2 3" xfId="20667" xr:uid="{6CB014E1-EF2E-4EA4-851E-48095F984ED3}"/>
    <cellStyle name="Millares 2 4 2 2 2 2 2 2 2 2 4" xfId="29525" xr:uid="{9CC18E3A-3977-4A54-A3D4-96D71B5EF38C}"/>
    <cellStyle name="Millares 2 4 2 2 2 2 2 2 2 3" xfId="13509" xr:uid="{5D88AE4D-243C-416C-A205-3B11D7B91374}"/>
    <cellStyle name="Millares 2 4 2 2 2 2 2 2 2 3 2" xfId="23050" xr:uid="{3332FD7E-C283-4DD0-BBA4-F09C7EB6F09B}"/>
    <cellStyle name="Millares 2 4 2 2 2 2 2 2 2 3 3" xfId="31801" xr:uid="{45A5CE17-8A5D-4EE6-A82D-42E864EDFCBB}"/>
    <cellStyle name="Millares 2 4 2 2 2 2 2 2 2 4" xfId="18286" xr:uid="{D333757F-09E1-4F2E-A070-1AD2F7E3D147}"/>
    <cellStyle name="Millares 2 4 2 2 2 2 2 2 2 5" xfId="27300" xr:uid="{1E1ACD8F-63EC-4B88-832B-826A55E19B1A}"/>
    <cellStyle name="Millares 2 4 2 2 2 2 2 2 3" xfId="9924" xr:uid="{CDDBBF24-7CE6-4068-AEC5-C90BFEEB54B6}"/>
    <cellStyle name="Millares 2 4 2 2 2 2 2 2 3 2" xfId="14708" xr:uid="{6FB7763C-8891-40AC-ACEA-2CD49A1776D6}"/>
    <cellStyle name="Millares 2 4 2 2 2 2 2 2 3 2 2" xfId="24242" xr:uid="{CAD1C63F-1A6F-454C-BD48-B34CB4F5A5DB}"/>
    <cellStyle name="Millares 2 4 2 2 2 2 2 2 3 2 3" xfId="32972" xr:uid="{068724B9-1DF4-4C7F-8EE7-36ED17813E1F}"/>
    <cellStyle name="Millares 2 4 2 2 2 2 2 2 3 3" xfId="19477" xr:uid="{447D1FD2-F9C5-41DF-8E76-2F29382BBD07}"/>
    <cellStyle name="Millares 2 4 2 2 2 2 2 2 3 4" xfId="28365" xr:uid="{96EACF45-26C4-495C-AC66-D1251ADB709E}"/>
    <cellStyle name="Millares 2 4 2 2 2 2 2 2 4" xfId="12315" xr:uid="{8AD5D8F7-4C11-448E-A2E2-73494C1B82E8}"/>
    <cellStyle name="Millares 2 4 2 2 2 2 2 2 4 2" xfId="21859" xr:uid="{76274B10-862F-490F-9D20-F9AF29F7C3C2}"/>
    <cellStyle name="Millares 2 4 2 2 2 2 2 2 4 3" xfId="30642" xr:uid="{E0C8F1A8-7AF5-49A7-BA5F-60A75B2F7331}"/>
    <cellStyle name="Millares 2 4 2 2 2 2 2 2 5" xfId="17099" xr:uid="{351197DA-E61B-4328-B044-56E74DA488A4}"/>
    <cellStyle name="Millares 2 4 2 2 2 2 2 2 6" xfId="26295" xr:uid="{37E2EC4A-98B2-400C-ACAD-F17B7F8B9979}"/>
    <cellStyle name="Millares 2 4 2 2 2 2 2 3" xfId="8139" xr:uid="{431CAD37-7EFE-4770-BC87-9EA61BC8907D}"/>
    <cellStyle name="Millares 2 4 2 2 2 2 2 3 2" xfId="10525" xr:uid="{784A851F-B688-4534-AC12-5ADD1AA263E4}"/>
    <cellStyle name="Millares 2 4 2 2 2 2 2 3 2 2" xfId="15311" xr:uid="{E99A4BAF-914D-4096-9FEE-B61C46174732}"/>
    <cellStyle name="Millares 2 4 2 2 2 2 2 3 2 2 2" xfId="24838" xr:uid="{9302F637-023E-4DB1-94CD-AA9F7589EBA2}"/>
    <cellStyle name="Millares 2 4 2 2 2 2 2 3 2 2 3" xfId="33566" xr:uid="{3E4E7A1F-5E3F-4C12-BFEC-70FB3ADD2165}"/>
    <cellStyle name="Millares 2 4 2 2 2 2 2 3 2 3" xfId="20072" xr:uid="{BC77FA58-B2CA-48A1-972F-DE7D92C77BDB}"/>
    <cellStyle name="Millares 2 4 2 2 2 2 2 3 2 4" xfId="28936" xr:uid="{0374FCAB-9958-48E8-9D63-032E8FAF4CB9}"/>
    <cellStyle name="Millares 2 4 2 2 2 2 2 3 3" xfId="12916" xr:uid="{8B0711A1-37F9-4D54-9C30-05332BEC2B16}"/>
    <cellStyle name="Millares 2 4 2 2 2 2 2 3 3 2" xfId="22455" xr:uid="{3143978F-4241-4EA4-AC6D-5D8F711B2D08}"/>
    <cellStyle name="Millares 2 4 2 2 2 2 2 3 3 3" xfId="31212" xr:uid="{5B6CB108-DBEA-4347-83EC-D10661E22B7E}"/>
    <cellStyle name="Millares 2 4 2 2 2 2 2 3 4" xfId="17693" xr:uid="{B7C7428A-FEAA-411D-B988-556DC0819370}"/>
    <cellStyle name="Millares 2 4 2 2 2 2 2 3 5" xfId="26752" xr:uid="{2E862735-FF85-4080-A326-4E6E924099D8}"/>
    <cellStyle name="Millares 2 4 2 2 2 2 2 4" xfId="9332" xr:uid="{032B59A3-3F2F-493B-B38A-0BC8EF92E94F}"/>
    <cellStyle name="Millares 2 4 2 2 2 2 2 4 2" xfId="14113" xr:uid="{18B04946-72A1-4FB4-B649-AA715493EA85}"/>
    <cellStyle name="Millares 2 4 2 2 2 2 2 4 2 2" xfId="23647" xr:uid="{39BAD795-E793-4558-901D-1C9C41A7E50D}"/>
    <cellStyle name="Millares 2 4 2 2 2 2 2 4 2 3" xfId="32377" xr:uid="{0F56472D-60DF-456D-B15C-46C852AA5D4B}"/>
    <cellStyle name="Millares 2 4 2 2 2 2 2 4 3" xfId="18882" xr:uid="{B8037BF9-FD1B-4335-B030-E48BAFFD6647}"/>
    <cellStyle name="Millares 2 4 2 2 2 2 2 4 4" xfId="27817" xr:uid="{802C38FF-45F7-42E8-80B4-48BB04E59BA8}"/>
    <cellStyle name="Millares 2 4 2 2 2 2 2 5" xfId="11723" xr:uid="{C5D65E2F-9373-45A5-85AF-E66350859F8E}"/>
    <cellStyle name="Millares 2 4 2 2 2 2 2 5 2" xfId="21264" xr:uid="{D2F562D6-E796-4A48-BE60-B5C7222D9813}"/>
    <cellStyle name="Millares 2 4 2 2 2 2 2 5 3" xfId="30094" xr:uid="{3C67E881-8D44-4ECE-8CC6-C7DFDFB4134D}"/>
    <cellStyle name="Millares 2 4 2 2 2 2 2 6" xfId="16506" xr:uid="{087D5E93-9250-4900-833F-5AD4528A8EEC}"/>
    <cellStyle name="Millares 2 4 2 2 2 2 2 7" xfId="25850" xr:uid="{9A11ED17-2D85-4C74-9A50-57426D817716}"/>
    <cellStyle name="Millares 2 4 2 2 2 2 3" xfId="7246" xr:uid="{E2742475-EF86-463E-8580-C05153329DE7}"/>
    <cellStyle name="Millares 2 4 2 2 2 2 3 2" xfId="8435" xr:uid="{1815F0FF-AE2B-455B-B888-EA8C5F801771}"/>
    <cellStyle name="Millares 2 4 2 2 2 2 3 2 2" xfId="10822" xr:uid="{3343FD8F-A695-4C4A-8109-BDCAC4BF1C37}"/>
    <cellStyle name="Millares 2 4 2 2 2 2 3 2 2 2" xfId="15609" xr:uid="{44FF0678-8AA4-45F0-BE44-739A8217D4E3}"/>
    <cellStyle name="Millares 2 4 2 2 2 2 3 2 2 2 2" xfId="25136" xr:uid="{21F37651-4F4F-47A0-B78B-CEA875D99898}"/>
    <cellStyle name="Millares 2 4 2 2 2 2 3 2 2 2 3" xfId="33864" xr:uid="{6D758B39-8B4F-4695-BB25-03874C8DA4F6}"/>
    <cellStyle name="Millares 2 4 2 2 2 2 3 2 2 3" xfId="20370" xr:uid="{5E1E8E17-EED9-4159-AE3C-B2ED7AB45257}"/>
    <cellStyle name="Millares 2 4 2 2 2 2 3 2 2 4" xfId="29228" xr:uid="{449AD750-D7A1-4C0C-82FE-AADD5BDBC58A}"/>
    <cellStyle name="Millares 2 4 2 2 2 2 3 2 3" xfId="13213" xr:uid="{D6D01CFB-3940-45DC-AE32-3F8F9BF8C26E}"/>
    <cellStyle name="Millares 2 4 2 2 2 2 3 2 3 2" xfId="22753" xr:uid="{5B06076F-7354-44FE-AF69-9BA66EC3475E}"/>
    <cellStyle name="Millares 2 4 2 2 2 2 3 2 3 3" xfId="31504" xr:uid="{56708DDC-7FAC-4162-A13F-F353A9A39BB7}"/>
    <cellStyle name="Millares 2 4 2 2 2 2 3 2 4" xfId="17990" xr:uid="{EB4B176B-6FB9-479E-9451-AC16C5B00096}"/>
    <cellStyle name="Millares 2 4 2 2 2 2 3 2 5" xfId="27023" xr:uid="{364412DA-7618-48FC-9B7E-E7A7B487F544}"/>
    <cellStyle name="Millares 2 4 2 2 2 2 3 3" xfId="9628" xr:uid="{CE667065-CDD8-4A85-8B86-F9C4F48A844D}"/>
    <cellStyle name="Millares 2 4 2 2 2 2 3 3 2" xfId="14411" xr:uid="{2B8ECF7D-3C86-4F77-9D46-5D157118E478}"/>
    <cellStyle name="Millares 2 4 2 2 2 2 3 3 2 2" xfId="23945" xr:uid="{ECF5094A-F29A-47C2-BB1B-A5F7BDE67D70}"/>
    <cellStyle name="Millares 2 4 2 2 2 2 3 3 2 3" xfId="32675" xr:uid="{2F243D30-9A36-4573-8FFD-41367CA89BCE}"/>
    <cellStyle name="Millares 2 4 2 2 2 2 3 3 3" xfId="19180" xr:uid="{F5182C2F-B300-49F8-9FB6-2777506E081C}"/>
    <cellStyle name="Millares 2 4 2 2 2 2 3 3 4" xfId="28088" xr:uid="{64800919-EBCE-49E7-9F5A-44C97D567AFA}"/>
    <cellStyle name="Millares 2 4 2 2 2 2 3 4" xfId="12019" xr:uid="{CE0D5F96-7AD6-4457-82F3-1959F0A4B718}"/>
    <cellStyle name="Millares 2 4 2 2 2 2 3 4 2" xfId="21562" xr:uid="{09032A01-A8E5-4C73-AEBE-10F7C308B629}"/>
    <cellStyle name="Millares 2 4 2 2 2 2 3 4 3" xfId="30365" xr:uid="{23970D48-3FEA-4F95-8E07-1AF546A8F720}"/>
    <cellStyle name="Millares 2 4 2 2 2 2 3 5" xfId="16803" xr:uid="{EE9EA9E4-836E-430E-8CC8-36F6D688B0AD}"/>
    <cellStyle name="Millares 2 4 2 2 2 2 3 6" xfId="26053" xr:uid="{31BD1619-5CE8-4674-A9CA-A43232D384CC}"/>
    <cellStyle name="Millares 2 4 2 2 2 2 4" xfId="7842" xr:uid="{85F822A8-716F-4516-A1C7-E7A9382CC844}"/>
    <cellStyle name="Millares 2 4 2 2 2 2 4 2" xfId="10228" xr:uid="{F0BB2EAD-FC4C-46B2-A6AD-1E2061745FFC}"/>
    <cellStyle name="Millares 2 4 2 2 2 2 4 2 2" xfId="15013" xr:uid="{73C784A3-DBF5-49B6-B9D0-DEB434F035E0}"/>
    <cellStyle name="Millares 2 4 2 2 2 2 4 2 2 2" xfId="24541" xr:uid="{E410D2DB-D91E-4F25-8A4D-B4FD94F227AB}"/>
    <cellStyle name="Millares 2 4 2 2 2 2 4 2 2 3" xfId="33269" xr:uid="{408A850B-6C31-4B89-A3F5-2FE9ECEEE6C5}"/>
    <cellStyle name="Millares 2 4 2 2 2 2 4 2 3" xfId="19775" xr:uid="{337980A2-3B9E-4980-A680-67527BF41C9F}"/>
    <cellStyle name="Millares 2 4 2 2 2 2 4 2 4" xfId="28639" xr:uid="{8688ABA4-279F-404C-BBED-AC2FA0B88A63}"/>
    <cellStyle name="Millares 2 4 2 2 2 2 4 3" xfId="12619" xr:uid="{B4187826-BC3F-4FA1-8828-71457441E39A}"/>
    <cellStyle name="Millares 2 4 2 2 2 2 4 3 2" xfId="22158" xr:uid="{82A0558A-9313-4A04-9AF5-FE959808BE17}"/>
    <cellStyle name="Millares 2 4 2 2 2 2 4 3 3" xfId="30915" xr:uid="{97927969-5909-437C-9644-D9EB38979F0B}"/>
    <cellStyle name="Millares 2 4 2 2 2 2 4 4" xfId="17397" xr:uid="{B36AA569-52C5-457C-B2B9-62985AB52EE1}"/>
    <cellStyle name="Millares 2 4 2 2 2 2 4 5" xfId="26510" xr:uid="{D665AD37-388B-4862-BE77-BF935D0798DF}"/>
    <cellStyle name="Millares 2 4 2 2 2 2 5" xfId="9034" xr:uid="{A324F241-D549-4C68-9FC6-A81B57C93E0F}"/>
    <cellStyle name="Millares 2 4 2 2 2 2 5 2" xfId="13815" xr:uid="{51A547C6-24B9-4049-B062-7EF696ACEA59}"/>
    <cellStyle name="Millares 2 4 2 2 2 2 5 2 2" xfId="23350" xr:uid="{8D7742F4-E04D-4318-85D9-E10AAAD20245}"/>
    <cellStyle name="Millares 2 4 2 2 2 2 5 2 3" xfId="32081" xr:uid="{E4CE23D1-D309-43F1-BE01-A7DD8470409D}"/>
    <cellStyle name="Millares 2 4 2 2 2 2 5 3" xfId="18585" xr:uid="{F8D82A75-6E8E-436E-9202-09C4A4319C5E}"/>
    <cellStyle name="Millares 2 4 2 2 2 2 5 4" xfId="27572" xr:uid="{29F546D0-B0AF-4B6D-9BC1-5A6F9D5D4209}"/>
    <cellStyle name="Millares 2 4 2 2 2 2 6" xfId="11426" xr:uid="{61744641-5870-4CCF-BC48-48F44309241E}"/>
    <cellStyle name="Millares 2 4 2 2 2 2 6 2" xfId="20968" xr:uid="{ED80DCEA-CDFC-482D-A259-B6AA343E433E}"/>
    <cellStyle name="Millares 2 4 2 2 2 2 6 3" xfId="29818" xr:uid="{CD1F40DC-06D0-41E1-BF10-75FA3E6C39D9}"/>
    <cellStyle name="Millares 2 4 2 2 2 2 7" xfId="16209" xr:uid="{10B55275-354B-44D1-A21D-02954BA92B62}"/>
    <cellStyle name="Millares 2 4 2 2 2 2 8" xfId="25653" xr:uid="{0B2FBC06-8F72-4F25-A404-3F8E41EA6368}"/>
    <cellStyle name="Millares 2 4 2 2 2 3" xfId="6808" xr:uid="{F9EDFC52-DF98-4606-B3DF-7DB37580CCA9}"/>
    <cellStyle name="Millares 2 4 2 2 2 3 2" xfId="7394" xr:uid="{A700C9D9-A826-4586-84F0-422A4D018341}"/>
    <cellStyle name="Millares 2 4 2 2 2 3 2 2" xfId="8583" xr:uid="{EBB47A1C-342F-4FA3-B907-2FE7062E36E7}"/>
    <cellStyle name="Millares 2 4 2 2 2 3 2 2 2" xfId="10970" xr:uid="{41513029-B607-4600-9CF3-E69E08AD7C41}"/>
    <cellStyle name="Millares 2 4 2 2 2 3 2 2 2 2" xfId="15758" xr:uid="{879B849A-877E-4816-9E5A-1BAF303164FE}"/>
    <cellStyle name="Millares 2 4 2 2 2 3 2 2 2 2 2" xfId="25285" xr:uid="{A6BAA278-E9BD-46CB-9437-168A44BDFA1C}"/>
    <cellStyle name="Millares 2 4 2 2 2 3 2 2 2 2 3" xfId="34013" xr:uid="{B0D22017-CB6F-4232-89CE-E9A01B04FFBD}"/>
    <cellStyle name="Millares 2 4 2 2 2 3 2 2 2 3" xfId="20519" xr:uid="{D8A3707D-A53F-439E-855F-A24E50A24978}"/>
    <cellStyle name="Millares 2 4 2 2 2 3 2 2 2 4" xfId="29377" xr:uid="{EFD7D2FE-709A-4A6F-ABAC-E311E48A3A1F}"/>
    <cellStyle name="Millares 2 4 2 2 2 3 2 2 3" xfId="13361" xr:uid="{F7BEDA4A-FCF8-4EF3-976A-160584E0864B}"/>
    <cellStyle name="Millares 2 4 2 2 2 3 2 2 3 2" xfId="22902" xr:uid="{F8655D23-6567-4302-9B85-57C751979D14}"/>
    <cellStyle name="Millares 2 4 2 2 2 3 2 2 3 3" xfId="31653" xr:uid="{5358B255-CBCA-4EBB-8DA4-E6660BB5DA67}"/>
    <cellStyle name="Millares 2 4 2 2 2 3 2 2 4" xfId="18138" xr:uid="{D9CABE8D-61C2-41DD-B7F3-2AF8128EF098}"/>
    <cellStyle name="Millares 2 4 2 2 2 3 2 2 5" xfId="27153" xr:uid="{B10437D0-7D11-4B3B-A4DA-FDD6CAD364B9}"/>
    <cellStyle name="Millares 2 4 2 2 2 3 2 3" xfId="9776" xr:uid="{485A9FA5-D0D6-483F-A163-C28EEA4F6E0D}"/>
    <cellStyle name="Millares 2 4 2 2 2 3 2 3 2" xfId="14560" xr:uid="{BD564419-3768-42B4-BBE7-205664E3AAB3}"/>
    <cellStyle name="Millares 2 4 2 2 2 3 2 3 2 2" xfId="24094" xr:uid="{0C564FC1-E562-4E03-8E31-6C6D163E21FE}"/>
    <cellStyle name="Millares 2 4 2 2 2 3 2 3 2 3" xfId="32824" xr:uid="{15E7F7BE-9873-4D68-B56E-256C8B39DCBE}"/>
    <cellStyle name="Millares 2 4 2 2 2 3 2 3 3" xfId="19329" xr:uid="{4EF49E77-F282-4EF8-9583-CFC252B3CEB1}"/>
    <cellStyle name="Millares 2 4 2 2 2 3 2 3 4" xfId="28218" xr:uid="{5241F3D8-CBDD-4ECE-A8B6-9EE5ECCCCA22}"/>
    <cellStyle name="Millares 2 4 2 2 2 3 2 4" xfId="12167" xr:uid="{025F6A4E-D1F7-4ECD-9B8B-E7CF8F4EF035}"/>
    <cellStyle name="Millares 2 4 2 2 2 3 2 4 2" xfId="21711" xr:uid="{676A3A84-7AB5-40E5-953B-F19B766C28EC}"/>
    <cellStyle name="Millares 2 4 2 2 2 3 2 4 3" xfId="30495" xr:uid="{CA610068-373F-4B28-8703-763B7B874362}"/>
    <cellStyle name="Millares 2 4 2 2 2 3 2 5" xfId="16951" xr:uid="{17F02B2A-1E6C-4E4B-86A8-5C7369D9D7FE}"/>
    <cellStyle name="Millares 2 4 2 2 2 3 2 6" xfId="26170" xr:uid="{55A1ACCC-A47C-42B5-8746-4E5C4BA047A4}"/>
    <cellStyle name="Millares 2 4 2 2 2 3 3" xfId="7991" xr:uid="{8177B2EF-46E6-40BF-845A-D9B2C869043E}"/>
    <cellStyle name="Millares 2 4 2 2 2 3 3 2" xfId="10377" xr:uid="{940FF8D4-FFF9-4E95-A4D4-4849BE3FBB3B}"/>
    <cellStyle name="Millares 2 4 2 2 2 3 3 2 2" xfId="15163" xr:uid="{468DDFA2-3DA1-414D-8353-F9D5E4DED978}"/>
    <cellStyle name="Millares 2 4 2 2 2 3 3 2 2 2" xfId="24690" xr:uid="{A913EF3D-19A1-4A23-8E75-67E230E14326}"/>
    <cellStyle name="Millares 2 4 2 2 2 3 3 2 2 3" xfId="33418" xr:uid="{1604E3DB-9B6A-4E7A-A452-EF36281033A2}"/>
    <cellStyle name="Millares 2 4 2 2 2 3 3 2 3" xfId="19924" xr:uid="{9AAAD01A-A4E3-49AE-97FE-0988806FF9CC}"/>
    <cellStyle name="Millares 2 4 2 2 2 3 3 2 4" xfId="28788" xr:uid="{7245E19A-A4B5-4569-97FA-A469B458BED2}"/>
    <cellStyle name="Millares 2 4 2 2 2 3 3 3" xfId="12768" xr:uid="{CAE070BA-186D-469F-87BD-924661B4ED3E}"/>
    <cellStyle name="Millares 2 4 2 2 2 3 3 3 2" xfId="22307" xr:uid="{7F48EA91-6F6D-40ED-9A14-855D3339A651}"/>
    <cellStyle name="Millares 2 4 2 2 2 3 3 3 3" xfId="31064" xr:uid="{3FE9E1ED-FBAC-4DAA-8A7A-5DD20F2E3CBD}"/>
    <cellStyle name="Millares 2 4 2 2 2 3 3 4" xfId="17545" xr:uid="{3CF92AD4-ED96-494B-93B1-A9BBFEF6FF36}"/>
    <cellStyle name="Millares 2 4 2 2 2 3 3 5" xfId="26627" xr:uid="{6DFD1814-0FFA-4C53-8427-8D74DB106EF5}"/>
    <cellStyle name="Millares 2 4 2 2 2 3 4" xfId="9184" xr:uid="{BD884330-8878-4995-965F-FB56F7F5EFE2}"/>
    <cellStyle name="Millares 2 4 2 2 2 3 4 2" xfId="13965" xr:uid="{28E637BB-5BC5-4316-B663-8C16319A0608}"/>
    <cellStyle name="Millares 2 4 2 2 2 3 4 2 2" xfId="23499" xr:uid="{BDCBDB74-80D2-43D4-B2B8-936209FC4D4A}"/>
    <cellStyle name="Millares 2 4 2 2 2 3 4 2 3" xfId="32229" xr:uid="{398681BD-8137-4BFF-B87E-C9B00468DD40}"/>
    <cellStyle name="Millares 2 4 2 2 2 3 4 3" xfId="18734" xr:uid="{A8846504-AF2A-4578-843D-D257CDBDE54E}"/>
    <cellStyle name="Millares 2 4 2 2 2 3 4 4" xfId="27692" xr:uid="{02E97CA9-E016-4137-948B-2C81C63334D8}"/>
    <cellStyle name="Millares 2 4 2 2 2 3 5" xfId="11575" xr:uid="{202C9ECE-72A7-4F8A-8FA1-D7EE1C50B662}"/>
    <cellStyle name="Millares 2 4 2 2 2 3 5 2" xfId="21116" xr:uid="{7CC6B71C-4C71-4016-A5BC-64BEB239D5D1}"/>
    <cellStyle name="Millares 2 4 2 2 2 3 5 3" xfId="29947" xr:uid="{92F48F1B-F957-48CC-83B9-24A84D154C78}"/>
    <cellStyle name="Millares 2 4 2 2 2 3 6" xfId="16358" xr:uid="{9850EA07-C224-44BC-8DB5-688C39C9DAC3}"/>
    <cellStyle name="Millares 2 4 2 2 2 3 7" xfId="25748" xr:uid="{ED622DD0-E478-4687-852F-51CEF5DD2303}"/>
    <cellStyle name="Millares 2 4 2 2 2 4" xfId="7101" xr:uid="{BCB7C579-A4B3-47AD-B540-C9F463142FB6}"/>
    <cellStyle name="Millares 2 4 2 2 2 4 2" xfId="8288" xr:uid="{259CDAB3-D637-4796-A3AC-92ACA8314F7C}"/>
    <cellStyle name="Millares 2 4 2 2 2 4 2 2" xfId="10675" xr:uid="{F31A72D2-4A7E-49E1-A16A-5EEE53DD7E52}"/>
    <cellStyle name="Millares 2 4 2 2 2 4 2 2 2" xfId="15461" xr:uid="{B34D8156-AFB3-4476-8231-323A72CFF336}"/>
    <cellStyle name="Millares 2 4 2 2 2 4 2 2 2 2" xfId="24988" xr:uid="{2E277E84-AA05-4C02-BCAA-3BD2A99F2D4B}"/>
    <cellStyle name="Millares 2 4 2 2 2 4 2 2 2 3" xfId="33716" xr:uid="{E427EA34-45ED-40E5-940F-61F49986445C}"/>
    <cellStyle name="Millares 2 4 2 2 2 4 2 2 3" xfId="20222" xr:uid="{D7CE4E85-A773-4298-BA1A-2A1CE7E319B1}"/>
    <cellStyle name="Millares 2 4 2 2 2 4 2 2 4" xfId="29080" xr:uid="{B74CE4AC-98E0-4CCD-A5A5-BF4E213CA15E}"/>
    <cellStyle name="Millares 2 4 2 2 2 4 2 3" xfId="13066" xr:uid="{D7B120B2-454C-4A3F-AB6E-9824A812A3EB}"/>
    <cellStyle name="Millares 2 4 2 2 2 4 2 3 2" xfId="22605" xr:uid="{654B7B8E-F3CB-42CE-8C51-2D67B83545CA}"/>
    <cellStyle name="Millares 2 4 2 2 2 4 2 3 3" xfId="31356" xr:uid="{AA3834D4-D38E-4487-89BD-7156E7F2DEE3}"/>
    <cellStyle name="Millares 2 4 2 2 2 4 2 4" xfId="17843" xr:uid="{E5CF9910-D49B-43AC-BCF2-48A28C6798FE}"/>
    <cellStyle name="Millares 2 4 2 2 2 4 2 5" xfId="26875" xr:uid="{4E77E26B-0E2B-4404-BA08-AD5FCF86BEF0}"/>
    <cellStyle name="Millares 2 4 2 2 2 4 3" xfId="9481" xr:uid="{B086E701-3EEC-4C8A-A969-1F29146504F8}"/>
    <cellStyle name="Millares 2 4 2 2 2 4 3 2" xfId="14263" xr:uid="{15CE7034-86A7-4B82-9EAC-6981AECDB992}"/>
    <cellStyle name="Millares 2 4 2 2 2 4 3 2 2" xfId="23797" xr:uid="{4F60C0B3-3C46-48CE-8423-A932AF9D9CDB}"/>
    <cellStyle name="Millares 2 4 2 2 2 4 3 2 3" xfId="32527" xr:uid="{C68420C1-BDC0-4E47-BF7C-7DCF5AA76B4F}"/>
    <cellStyle name="Millares 2 4 2 2 2 4 3 3" xfId="19032" xr:uid="{BFF18D17-0445-4606-9DCB-DDA26B8797B0}"/>
    <cellStyle name="Millares 2 4 2 2 2 4 3 4" xfId="27940" xr:uid="{8D83C616-ABB2-4830-82B4-2804FA16667D}"/>
    <cellStyle name="Millares 2 4 2 2 2 4 4" xfId="11872" xr:uid="{39C70969-BF19-4929-A727-D4C7A96B5ED5}"/>
    <cellStyle name="Millares 2 4 2 2 2 4 4 2" xfId="21414" xr:uid="{39B05DB2-E4B1-48D2-B2F1-8C5F16D154A5}"/>
    <cellStyle name="Millares 2 4 2 2 2 4 4 3" xfId="30217" xr:uid="{221D7D9B-C4E6-4AD6-A3D9-4A5756C8088F}"/>
    <cellStyle name="Millares 2 4 2 2 2 4 5" xfId="16656" xr:uid="{EB36AD33-F41A-47F4-81E3-4C884224DC68}"/>
    <cellStyle name="Millares 2 4 2 2 2 4 6" xfId="25950" xr:uid="{7B3562E0-59AD-420A-A947-84BC9B97EA5C}"/>
    <cellStyle name="Millares 2 4 2 2 2 5" xfId="7693" xr:uid="{E7A800C5-54EB-44F2-8E81-290370CA188B}"/>
    <cellStyle name="Millares 2 4 2 2 2 5 2" xfId="10077" xr:uid="{F566F347-9F24-45B2-A45F-0947E47EA29B}"/>
    <cellStyle name="Millares 2 4 2 2 2 5 2 2" xfId="14862" xr:uid="{DF5736DD-E1DF-4850-AD23-C0D9F15656FE}"/>
    <cellStyle name="Millares 2 4 2 2 2 5 2 2 2" xfId="24393" xr:uid="{5F952275-18ED-4FD3-B9E3-BFCD7D22AFA9}"/>
    <cellStyle name="Millares 2 4 2 2 2 5 2 2 3" xfId="33121" xr:uid="{01FCB95F-437A-4663-B4C4-B7C0A7953441}"/>
    <cellStyle name="Millares 2 4 2 2 2 5 2 3" xfId="19628" xr:uid="{55D9630C-7966-4C9E-A2CA-DCBA66DDC8EF}"/>
    <cellStyle name="Millares 2 4 2 2 2 5 2 4" xfId="28492" xr:uid="{8A7BAA08-8C41-41A3-BDF7-EF9F71843709}"/>
    <cellStyle name="Millares 2 4 2 2 2 5 3" xfId="12468" xr:uid="{8277BC4F-323D-4BD2-8C46-E94482FF17B2}"/>
    <cellStyle name="Millares 2 4 2 2 2 5 3 2" xfId="22010" xr:uid="{35678932-CE8B-4ECF-BBB8-0E20D3BC2B50}"/>
    <cellStyle name="Millares 2 4 2 2 2 5 3 3" xfId="30767" xr:uid="{894406C9-6CF9-4396-848F-4D8D4911DCD0}"/>
    <cellStyle name="Millares 2 4 2 2 2 5 4" xfId="17250" xr:uid="{377B68B1-A074-48CE-AE15-49AE6CD49636}"/>
    <cellStyle name="Millares 2 4 2 2 2 5 5" xfId="26407" xr:uid="{A106A720-EA1B-466C-9C84-C550E8F71DC9}"/>
    <cellStyle name="Millares 2 4 2 2 2 6" xfId="8883" xr:uid="{0F39F128-439A-4536-952D-F1F9910EF0E6}"/>
    <cellStyle name="Millares 2 4 2 2 2 6 2" xfId="13664" xr:uid="{5FA77AE2-D3FC-4CB6-8CE6-5EA4C81EE749}"/>
    <cellStyle name="Millares 2 4 2 2 2 6 2 2" xfId="23202" xr:uid="{2B9F5001-6D00-4B4C-93F7-60A6EB0C3B96}"/>
    <cellStyle name="Millares 2 4 2 2 2 6 2 3" xfId="31933" xr:uid="{15AC20D2-007F-482E-87E8-424AC7C507A8}"/>
    <cellStyle name="Millares 2 4 2 2 2 6 3" xfId="18438" xr:uid="{7D1D230C-C0C1-4359-91CA-6F4BCE2837F0}"/>
    <cellStyle name="Millares 2 4 2 2 2 6 4" xfId="27447" xr:uid="{DC34D5D0-1571-4F6F-A6BA-606ABEF169D6}"/>
    <cellStyle name="Millares 2 4 2 2 2 7" xfId="11274" xr:uid="{A2D2FE8C-9D28-49AB-A6F1-8475DB3ADF42}"/>
    <cellStyle name="Millares 2 4 2 2 2 7 2" xfId="20820" xr:uid="{BA8D8E91-2AE9-487E-BED9-A64FFF34797D}"/>
    <cellStyle name="Millares 2 4 2 2 2 7 3" xfId="29670" xr:uid="{28B27094-F80B-47C0-A8C8-EAFB57115E9A}"/>
    <cellStyle name="Millares 2 4 2 2 2 8" xfId="16061" xr:uid="{EB11EE9D-F6FD-4B46-B268-7CA357FF9A26}"/>
    <cellStyle name="Millares 2 4 2 2 2 9" xfId="25555" xr:uid="{EFDBD2F9-7D0F-4867-BA44-B7F203D30EDE}"/>
    <cellStyle name="Millares 2 4 2 2 3" xfId="6590" xr:uid="{0BA3B9C1-F40F-4571-BDBB-79175DD28AD4}"/>
    <cellStyle name="Millares 2 4 2 2 3 2" xfId="6881" xr:uid="{20057AC5-FB55-4A1C-A381-83C77F92BC3C}"/>
    <cellStyle name="Millares 2 4 2 2 3 2 2" xfId="7469" xr:uid="{6A683288-282B-4C4C-B7F4-B7698E62E701}"/>
    <cellStyle name="Millares 2 4 2 2 3 2 2 2" xfId="8658" xr:uid="{D2F10041-99E5-44CF-9221-E26B57BE6333}"/>
    <cellStyle name="Millares 2 4 2 2 3 2 2 2 2" xfId="11045" xr:uid="{ED8BC672-30A8-4638-BAE6-C419D4EBFFAA}"/>
    <cellStyle name="Millares 2 4 2 2 3 2 2 2 2 2" xfId="15833" xr:uid="{76C9E763-79F6-452A-A5C6-BAF59025FF9A}"/>
    <cellStyle name="Millares 2 4 2 2 3 2 2 2 2 2 2" xfId="25360" xr:uid="{A4BB8D7D-9008-4903-9C42-D056E6435307}"/>
    <cellStyle name="Millares 2 4 2 2 3 2 2 2 2 2 3" xfId="34088" xr:uid="{408EFDBA-8CB8-4685-A072-3525B5FD0C37}"/>
    <cellStyle name="Millares 2 4 2 2 3 2 2 2 2 3" xfId="20594" xr:uid="{8A8D4258-B696-4BB8-969A-E5DCFA316836}"/>
    <cellStyle name="Millares 2 4 2 2 3 2 2 2 2 4" xfId="29452" xr:uid="{74D94E67-0E9C-4895-BD34-54AA030669E5}"/>
    <cellStyle name="Millares 2 4 2 2 3 2 2 2 3" xfId="13436" xr:uid="{618CE378-67EB-4B52-869F-5BA3F4950485}"/>
    <cellStyle name="Millares 2 4 2 2 3 2 2 2 3 2" xfId="22977" xr:uid="{3FDB89C8-23B1-4C9C-8ABB-A52CD39B06CB}"/>
    <cellStyle name="Millares 2 4 2 2 3 2 2 2 3 3" xfId="31728" xr:uid="{17D5641D-4001-4718-A7DD-AE643C860A1D}"/>
    <cellStyle name="Millares 2 4 2 2 3 2 2 2 4" xfId="18213" xr:uid="{9E6579F2-D4C5-43E6-9BFE-DE4C8B0A9A8C}"/>
    <cellStyle name="Millares 2 4 2 2 3 2 2 2 5" xfId="27227" xr:uid="{6643A394-22A3-4E77-98F7-BE1A3EE5F9AA}"/>
    <cellStyle name="Millares 2 4 2 2 3 2 2 3" xfId="9851" xr:uid="{4A9B9389-D59C-4519-A1D0-7D4304839025}"/>
    <cellStyle name="Millares 2 4 2 2 3 2 2 3 2" xfId="14635" xr:uid="{EF28AA84-7B4E-4DA3-B534-D1B8377F2FDE}"/>
    <cellStyle name="Millares 2 4 2 2 3 2 2 3 2 2" xfId="24169" xr:uid="{84D70290-6EFE-47DB-AB77-259279C9CD54}"/>
    <cellStyle name="Millares 2 4 2 2 3 2 2 3 2 3" xfId="32899" xr:uid="{02D01B64-2578-4B86-A536-E776636B695C}"/>
    <cellStyle name="Millares 2 4 2 2 3 2 2 3 3" xfId="19404" xr:uid="{10C29F06-5FC9-4E21-8E8F-BF8449DE7783}"/>
    <cellStyle name="Millares 2 4 2 2 3 2 2 3 4" xfId="28292" xr:uid="{99686F19-7EED-4ED3-9992-F2F766A6F424}"/>
    <cellStyle name="Millares 2 4 2 2 3 2 2 4" xfId="12242" xr:uid="{8B68D1B9-DBC5-49FF-A556-0367A0DA7F1D}"/>
    <cellStyle name="Millares 2 4 2 2 3 2 2 4 2" xfId="21786" xr:uid="{1759A725-DE3A-41EE-BD60-CB8FF19E55B2}"/>
    <cellStyle name="Millares 2 4 2 2 3 2 2 4 3" xfId="30569" xr:uid="{5F8DA729-9795-4CC5-B512-631FD9F459CD}"/>
    <cellStyle name="Millares 2 4 2 2 3 2 2 5" xfId="17026" xr:uid="{376BE08C-BB28-49A6-A6C2-7FD4D1972C3A}"/>
    <cellStyle name="Millares 2 4 2 2 3 2 2 6" xfId="26227" xr:uid="{5C8BF016-2869-4CB4-BE53-4E2CB0CA9CFB}"/>
    <cellStyle name="Millares 2 4 2 2 3 2 3" xfId="8066" xr:uid="{A1F73995-9777-438B-9EFA-13CCAD287896}"/>
    <cellStyle name="Millares 2 4 2 2 3 2 3 2" xfId="10452" xr:uid="{74B073D3-E55E-40FE-B315-577B7828FA23}"/>
    <cellStyle name="Millares 2 4 2 2 3 2 3 2 2" xfId="15238" xr:uid="{92834E1D-50B1-4D33-997B-2E5CE3C9CCB2}"/>
    <cellStyle name="Millares 2 4 2 2 3 2 3 2 2 2" xfId="24765" xr:uid="{D156D6B1-9921-484F-A5B3-949A27F3C20D}"/>
    <cellStyle name="Millares 2 4 2 2 3 2 3 2 2 3" xfId="33493" xr:uid="{B506D018-5712-4A3B-AECE-B2ED0F9C4FF3}"/>
    <cellStyle name="Millares 2 4 2 2 3 2 3 2 3" xfId="19999" xr:uid="{4D503DB8-6838-4CC0-913B-4357FE899C20}"/>
    <cellStyle name="Millares 2 4 2 2 3 2 3 2 4" xfId="28863" xr:uid="{5B7DCB29-E36D-48D3-A3D5-F8A4A084F7EF}"/>
    <cellStyle name="Millares 2 4 2 2 3 2 3 3" xfId="12843" xr:uid="{AA5FC22D-AE7A-4874-872E-F6039226ECCF}"/>
    <cellStyle name="Millares 2 4 2 2 3 2 3 3 2" xfId="22382" xr:uid="{F2130828-ADB4-4C98-8D5D-2630B570444A}"/>
    <cellStyle name="Millares 2 4 2 2 3 2 3 3 3" xfId="31139" xr:uid="{E727B774-488E-4E6A-B99E-540A389540C6}"/>
    <cellStyle name="Millares 2 4 2 2 3 2 3 4" xfId="17620" xr:uid="{D950B042-5AA6-4D8D-AA32-4C93F4748713}"/>
    <cellStyle name="Millares 2 4 2 2 3 2 3 5" xfId="26684" xr:uid="{429FF670-0D15-473B-8A89-0BDD49F38E31}"/>
    <cellStyle name="Millares 2 4 2 2 3 2 4" xfId="9259" xr:uid="{D77EB34A-57E3-4F64-A6D5-C2F841517B58}"/>
    <cellStyle name="Millares 2 4 2 2 3 2 4 2" xfId="14040" xr:uid="{4EA73DC3-7D3C-45B6-87AC-BCA16E72B4EA}"/>
    <cellStyle name="Millares 2 4 2 2 3 2 4 2 2" xfId="23574" xr:uid="{E94054BB-054F-479F-A26E-C795F034E26A}"/>
    <cellStyle name="Millares 2 4 2 2 3 2 4 2 3" xfId="32304" xr:uid="{8CB2D5BD-22C6-4C20-B141-AE5B249D3260}"/>
    <cellStyle name="Millares 2 4 2 2 3 2 4 3" xfId="18809" xr:uid="{B400E9BA-7A8F-4673-AEB9-0672B2A4BEF3}"/>
    <cellStyle name="Millares 2 4 2 2 3 2 4 4" xfId="27749" xr:uid="{7DDC8384-C115-40CB-89FC-FC937CB5AF10}"/>
    <cellStyle name="Millares 2 4 2 2 3 2 5" xfId="11650" xr:uid="{4F35AE11-5101-47F6-86E9-78131743E4E7}"/>
    <cellStyle name="Millares 2 4 2 2 3 2 5 2" xfId="21191" xr:uid="{0E5B41FB-4922-49F8-A8BC-D701F6E3F7A0}"/>
    <cellStyle name="Millares 2 4 2 2 3 2 5 3" xfId="30021" xr:uid="{90A76085-5F8C-4E08-A1B8-18ECA233E25F}"/>
    <cellStyle name="Millares 2 4 2 2 3 2 6" xfId="16433" xr:uid="{57EDFDD7-6838-449A-8517-95050BEEF484}"/>
    <cellStyle name="Millares 2 4 2 2 3 2 7" xfId="25798" xr:uid="{A6A63A81-9CF0-4C76-A65E-EA4D73A11E1F}"/>
    <cellStyle name="Millares 2 4 2 2 3 3" xfId="7173" xr:uid="{8C3A3F87-8091-4297-9C4A-104ED8428025}"/>
    <cellStyle name="Millares 2 4 2 2 3 3 2" xfId="8362" xr:uid="{8A5D01C4-FD80-4C0A-91AF-1A5E31949581}"/>
    <cellStyle name="Millares 2 4 2 2 3 3 2 2" xfId="10749" xr:uid="{39EA589F-A50D-4AC0-9C0F-EE453484C21B}"/>
    <cellStyle name="Millares 2 4 2 2 3 3 2 2 2" xfId="15536" xr:uid="{4E2574CB-234B-4A32-8851-590B16D942D0}"/>
    <cellStyle name="Millares 2 4 2 2 3 3 2 2 2 2" xfId="25063" xr:uid="{31260844-DF18-4DE6-AD3C-E0A32C86F8B7}"/>
    <cellStyle name="Millares 2 4 2 2 3 3 2 2 2 3" xfId="33791" xr:uid="{F5DBBEF7-0542-483A-9785-136D144AD0B6}"/>
    <cellStyle name="Millares 2 4 2 2 3 3 2 2 3" xfId="20297" xr:uid="{259F7D29-539D-455C-B8FE-4EB9D5C38AFE}"/>
    <cellStyle name="Millares 2 4 2 2 3 3 2 2 4" xfId="29155" xr:uid="{2332FCE4-E551-4718-85F2-DD9833972AEA}"/>
    <cellStyle name="Millares 2 4 2 2 3 3 2 3" xfId="13140" xr:uid="{6D342434-7E09-4332-8E60-3FAF0C6074FA}"/>
    <cellStyle name="Millares 2 4 2 2 3 3 2 3 2" xfId="22680" xr:uid="{E9FA893E-5A30-4FFA-A8BD-152F23FBAE38}"/>
    <cellStyle name="Millares 2 4 2 2 3 3 2 3 3" xfId="31431" xr:uid="{BD880FE7-797A-457B-BAB3-B90279228600}"/>
    <cellStyle name="Millares 2 4 2 2 3 3 2 4" xfId="17917" xr:uid="{B3625534-AAC7-4A0D-BDA3-487CC93ECB77}"/>
    <cellStyle name="Millares 2 4 2 2 3 3 2 5" xfId="26950" xr:uid="{3FE4DA28-CF6D-4200-AA4B-09CC59413E7F}"/>
    <cellStyle name="Millares 2 4 2 2 3 3 3" xfId="9555" xr:uid="{196F607F-795B-41FC-8687-FA23C319270D}"/>
    <cellStyle name="Millares 2 4 2 2 3 3 3 2" xfId="14338" xr:uid="{7F529D4B-CB1D-4CCE-BF1F-9B3626677EF7}"/>
    <cellStyle name="Millares 2 4 2 2 3 3 3 2 2" xfId="23872" xr:uid="{795BE18B-00EE-4697-9E4B-F54A57E3FA89}"/>
    <cellStyle name="Millares 2 4 2 2 3 3 3 2 3" xfId="32602" xr:uid="{24F95629-4F9A-4642-A9B8-D722FC33D4E2}"/>
    <cellStyle name="Millares 2 4 2 2 3 3 3 3" xfId="19107" xr:uid="{7205EF31-1A82-4D7C-92B8-C837DB054A4D}"/>
    <cellStyle name="Millares 2 4 2 2 3 3 3 4" xfId="28015" xr:uid="{43E622E3-8D16-4366-9D60-7699A992993B}"/>
    <cellStyle name="Millares 2 4 2 2 3 3 4" xfId="11946" xr:uid="{E9D17E02-0129-4920-87B5-0B0CAB386245}"/>
    <cellStyle name="Millares 2 4 2 2 3 3 4 2" xfId="21489" xr:uid="{B52D138C-F6A3-4117-92AE-C3BAD63FB494}"/>
    <cellStyle name="Millares 2 4 2 2 3 3 4 3" xfId="30292" xr:uid="{F139BBBF-AB35-48E5-A4FC-09E2B6627E8D}"/>
    <cellStyle name="Millares 2 4 2 2 3 3 5" xfId="16730" xr:uid="{EDA72DFA-FB4C-461B-ACD7-D5C0CEDEB296}"/>
    <cellStyle name="Millares 2 4 2 2 3 3 6" xfId="26001" xr:uid="{E77CAAAF-07B3-4B3C-99FC-35EAAEED71AD}"/>
    <cellStyle name="Millares 2 4 2 2 3 4" xfId="7767" xr:uid="{D816125A-DA27-4B2B-8135-FD04BAD36584}"/>
    <cellStyle name="Millares 2 4 2 2 3 4 2" xfId="10153" xr:uid="{896FBDDF-B4FD-4DC8-9EB3-F7BB5201916A}"/>
    <cellStyle name="Millares 2 4 2 2 3 4 2 2" xfId="14938" xr:uid="{A673775D-873A-49BE-BD3B-C8C88C5D022D}"/>
    <cellStyle name="Millares 2 4 2 2 3 4 2 2 2" xfId="24468" xr:uid="{AB7199CD-2904-4E2F-9BBC-E4C3D50E231D}"/>
    <cellStyle name="Millares 2 4 2 2 3 4 2 2 3" xfId="33196" xr:uid="{28F81668-E051-4EE9-86DC-820C5EBB9053}"/>
    <cellStyle name="Millares 2 4 2 2 3 4 2 3" xfId="19702" xr:uid="{B307B26C-59F9-447A-9E43-50517A21A9EE}"/>
    <cellStyle name="Millares 2 4 2 2 3 4 2 4" xfId="28566" xr:uid="{3604C187-FEEB-4298-A228-9684C74CF34B}"/>
    <cellStyle name="Millares 2 4 2 2 3 4 3" xfId="12544" xr:uid="{CED7678B-E056-4DD8-B408-5599EF0C3154}"/>
    <cellStyle name="Millares 2 4 2 2 3 4 3 2" xfId="22085" xr:uid="{21D05B19-1B80-4F76-AD2D-B66F8BD07A52}"/>
    <cellStyle name="Millares 2 4 2 2 3 4 3 3" xfId="30842" xr:uid="{C12B1E14-6CAA-4B90-8164-096F1CE7306C}"/>
    <cellStyle name="Millares 2 4 2 2 3 4 4" xfId="17324" xr:uid="{6869A637-AFA3-45C7-9BB2-91BE4B74AF34}"/>
    <cellStyle name="Millares 2 4 2 2 3 4 5" xfId="26458" xr:uid="{D8D41B84-5BD1-40AB-8359-C2FD59182CD6}"/>
    <cellStyle name="Millares 2 4 2 2 3 5" xfId="8959" xr:uid="{8F60F97C-D6FC-4311-AC9F-2F07753A0874}"/>
    <cellStyle name="Millares 2 4 2 2 3 5 2" xfId="13740" xr:uid="{2A565FDA-0EA9-4F33-86F7-8B3E83768F18}"/>
    <cellStyle name="Millares 2 4 2 2 3 5 2 2" xfId="23277" xr:uid="{6A020D9C-6CDB-411F-ABCE-0D70D32D8E7C}"/>
    <cellStyle name="Millares 2 4 2 2 3 5 2 3" xfId="32008" xr:uid="{04F62F00-E5B6-4550-ADB2-0F01A0B392C3}"/>
    <cellStyle name="Millares 2 4 2 2 3 5 3" xfId="18512" xr:uid="{AC1180D5-AC93-4712-8A24-37ABDFB0F8D2}"/>
    <cellStyle name="Millares 2 4 2 2 3 5 4" xfId="27504" xr:uid="{55F33593-65AF-4063-BDCC-287A5C5C188E}"/>
    <cellStyle name="Millares 2 4 2 2 3 6" xfId="11351" xr:uid="{C28D699D-ACDB-4283-B623-3AB55C36AC20}"/>
    <cellStyle name="Millares 2 4 2 2 3 6 2" xfId="20895" xr:uid="{10351299-2D1D-46FD-B474-DC2C86491E61}"/>
    <cellStyle name="Millares 2 4 2 2 3 6 3" xfId="29745" xr:uid="{80A5EA63-94F1-41B1-B4D6-3717DEF4CC66}"/>
    <cellStyle name="Millares 2 4 2 2 3 7" xfId="16136" xr:uid="{0F0DBF64-41BA-41B7-9398-3ED55FFB65B4}"/>
    <cellStyle name="Millares 2 4 2 2 3 8" xfId="25606" xr:uid="{2D2C837B-63D5-4FD9-82D3-57CFB4605179}"/>
    <cellStyle name="Millares 2 4 2 2 4" xfId="6735" xr:uid="{5305E266-B01D-4BE5-8417-99BE28EA931C}"/>
    <cellStyle name="Millares 2 4 2 2 4 2" xfId="7321" xr:uid="{0BC87481-7935-4251-AAAB-BFA988AD3028}"/>
    <cellStyle name="Millares 2 4 2 2 4 2 2" xfId="8510" xr:uid="{B2BA8000-26CB-4D02-9208-688686447AB0}"/>
    <cellStyle name="Millares 2 4 2 2 4 2 2 2" xfId="10897" xr:uid="{E32B6930-8D32-4A29-8E9E-C3B28C7EE701}"/>
    <cellStyle name="Millares 2 4 2 2 4 2 2 2 2" xfId="15685" xr:uid="{CA6A86AB-DC2C-4B8D-99D3-0F2DAB6939E4}"/>
    <cellStyle name="Millares 2 4 2 2 4 2 2 2 2 2" xfId="25212" xr:uid="{E67EB3FD-3ED7-4206-892C-B57703E0155C}"/>
    <cellStyle name="Millares 2 4 2 2 4 2 2 2 2 3" xfId="33940" xr:uid="{CF978E36-B9BD-41CA-A53E-7F4A9DD7E324}"/>
    <cellStyle name="Millares 2 4 2 2 4 2 2 2 3" xfId="20446" xr:uid="{FB1CF03F-4126-41AE-A7AA-D74E0E12811B}"/>
    <cellStyle name="Millares 2 4 2 2 4 2 2 2 4" xfId="29304" xr:uid="{0128D28C-BE05-4773-BAAE-8A421A863566}"/>
    <cellStyle name="Millares 2 4 2 2 4 2 2 3" xfId="13288" xr:uid="{F142D413-52E4-45A9-AC9C-570BFFF22827}"/>
    <cellStyle name="Millares 2 4 2 2 4 2 2 3 2" xfId="22829" xr:uid="{3797DBB7-E807-4CED-A0F9-97516AADF21A}"/>
    <cellStyle name="Millares 2 4 2 2 4 2 2 3 3" xfId="31580" xr:uid="{C2C5C772-0518-4F1A-BC6C-034D08376FD5}"/>
    <cellStyle name="Millares 2 4 2 2 4 2 2 4" xfId="18065" xr:uid="{5B48367B-CD2C-434C-84C3-0BBA20A1B50B}"/>
    <cellStyle name="Millares 2 4 2 2 4 2 2 5" xfId="27084" xr:uid="{6E01B3E7-3722-4EFE-B19D-D7E0E27112F1}"/>
    <cellStyle name="Millares 2 4 2 2 4 2 3" xfId="9703" xr:uid="{A8F11483-501F-4357-88E3-9DE891A3C64F}"/>
    <cellStyle name="Millares 2 4 2 2 4 2 3 2" xfId="14487" xr:uid="{018F7FDC-C691-4278-8E2A-813EDAC91F85}"/>
    <cellStyle name="Millares 2 4 2 2 4 2 3 2 2" xfId="24021" xr:uid="{D29C227C-CB64-4110-9315-2A6FD7C59EFE}"/>
    <cellStyle name="Millares 2 4 2 2 4 2 3 2 3" xfId="32751" xr:uid="{62ECB411-7577-4471-B349-291C9445EB77}"/>
    <cellStyle name="Millares 2 4 2 2 4 2 3 3" xfId="19256" xr:uid="{93038713-069F-4E70-9AB8-7FB2D69DF21A}"/>
    <cellStyle name="Millares 2 4 2 2 4 2 3 4" xfId="28149" xr:uid="{93237235-B527-43F6-AC4E-8389227E6799}"/>
    <cellStyle name="Millares 2 4 2 2 4 2 4" xfId="12094" xr:uid="{02966D0E-5DDC-48E4-B41C-7215E7A884C7}"/>
    <cellStyle name="Millares 2 4 2 2 4 2 4 2" xfId="21638" xr:uid="{B693AD61-6E47-41DD-8B70-3D6CBA75410A}"/>
    <cellStyle name="Millares 2 4 2 2 4 2 4 3" xfId="30426" xr:uid="{955E5B6C-10A8-4391-BFA0-73A03389E148}"/>
    <cellStyle name="Millares 2 4 2 2 4 2 5" xfId="16878" xr:uid="{74F1B340-10C4-4BEF-98B3-4226E3C8438C}"/>
    <cellStyle name="Millares 2 4 2 2 4 2 6" xfId="26104" xr:uid="{412634B7-42A2-4D6D-902F-48F922CBE702}"/>
    <cellStyle name="Millares 2 4 2 2 4 3" xfId="7918" xr:uid="{A1F4ADFC-B3A5-4307-AEE3-8672D01D9761}"/>
    <cellStyle name="Millares 2 4 2 2 4 3 2" xfId="10304" xr:uid="{78749319-DB1C-4F73-9BE8-70438428CB5F}"/>
    <cellStyle name="Millares 2 4 2 2 4 3 2 2" xfId="15090" xr:uid="{23FF4EF1-61EF-437D-95A6-B6DEBB0EFACB}"/>
    <cellStyle name="Millares 2 4 2 2 4 3 2 2 2" xfId="24617" xr:uid="{900CA657-7190-4CED-A9E8-F0FE3D3A4841}"/>
    <cellStyle name="Millares 2 4 2 2 4 3 2 2 3" xfId="33345" xr:uid="{107ED504-4749-4E1D-B22E-BC52469E1EA7}"/>
    <cellStyle name="Millares 2 4 2 2 4 3 2 3" xfId="19851" xr:uid="{7AE87FF1-A701-4916-9EE7-09BD215ED394}"/>
    <cellStyle name="Millares 2 4 2 2 4 3 2 4" xfId="28715" xr:uid="{C4BA4D3F-5A21-4547-90BB-1311E0307008}"/>
    <cellStyle name="Millares 2 4 2 2 4 3 3" xfId="12695" xr:uid="{1984C5FD-0B93-43EB-A278-392105554977}"/>
    <cellStyle name="Millares 2 4 2 2 4 3 3 2" xfId="22234" xr:uid="{B6BD22AF-190B-4F63-AF98-AFE21473A0DE}"/>
    <cellStyle name="Millares 2 4 2 2 4 3 3 3" xfId="30991" xr:uid="{09274222-C971-4C24-A2A0-BEB1683507BA}"/>
    <cellStyle name="Millares 2 4 2 2 4 3 4" xfId="17472" xr:uid="{4CF1F45B-E535-48C3-8012-ED99DFF1B7DF}"/>
    <cellStyle name="Millares 2 4 2 2 4 3 5" xfId="26561" xr:uid="{F93646AE-A0BF-4C6E-A7F5-74430933A2C3}"/>
    <cellStyle name="Millares 2 4 2 2 4 4" xfId="9111" xr:uid="{4A240CEE-025B-4133-A767-DCCEF3C5ABF9}"/>
    <cellStyle name="Millares 2 4 2 2 4 4 2" xfId="13892" xr:uid="{3B593C46-6B66-4D72-AAF2-8CC25566081F}"/>
    <cellStyle name="Millares 2 4 2 2 4 4 2 2" xfId="23426" xr:uid="{43E9DE77-E5D9-4049-9C39-5BA1D1AEE2AE}"/>
    <cellStyle name="Millares 2 4 2 2 4 4 2 3" xfId="32156" xr:uid="{80642280-43B6-4771-AC8B-2C1759A200B2}"/>
    <cellStyle name="Millares 2 4 2 2 4 4 3" xfId="18661" xr:uid="{A54589A5-B3A4-45D1-B66A-0F4B0AD094AA}"/>
    <cellStyle name="Millares 2 4 2 2 4 4 4" xfId="27626" xr:uid="{E8ED3266-DBFE-4E23-AED9-43906AEC8311}"/>
    <cellStyle name="Millares 2 4 2 2 4 5" xfId="11502" xr:uid="{A0F15083-8B30-40C8-858D-F44DC25AA5FC}"/>
    <cellStyle name="Millares 2 4 2 2 4 5 2" xfId="21043" xr:uid="{0159C859-6EF1-4DAD-8457-D28A40C34322}"/>
    <cellStyle name="Millares 2 4 2 2 4 5 3" xfId="29878" xr:uid="{FB57D8AF-F046-4129-9D91-4AD9583F7686}"/>
    <cellStyle name="Millares 2 4 2 2 4 6" xfId="16285" xr:uid="{8B95A1E1-93A8-487C-9984-FC7D599102DD}"/>
    <cellStyle name="Millares 2 4 2 2 4 7" xfId="25701" xr:uid="{714D64FB-471F-4086-8BBA-BC206CDB0FAF}"/>
    <cellStyle name="Millares 2 4 2 2 5" xfId="7028" xr:uid="{9FA237A6-AD1C-4AD4-A5BF-87F3B3B2E7DA}"/>
    <cellStyle name="Millares 2 4 2 2 5 2" xfId="8215" xr:uid="{0A3F2CBF-59CA-4DF5-AAB8-E4EC0EAD08D1}"/>
    <cellStyle name="Millares 2 4 2 2 5 2 2" xfId="10602" xr:uid="{6DA75561-CFFA-4B7C-9244-7124DBD9DCBB}"/>
    <cellStyle name="Millares 2 4 2 2 5 2 2 2" xfId="15388" xr:uid="{2260192D-4308-47B6-BD5D-93CB196E040B}"/>
    <cellStyle name="Millares 2 4 2 2 5 2 2 2 2" xfId="24915" xr:uid="{D1DD0EA5-1F02-43E5-A12B-23A0E0540513}"/>
    <cellStyle name="Millares 2 4 2 2 5 2 2 2 3" xfId="33643" xr:uid="{FDF9B598-4E93-47C2-8271-F65B2EED97CE}"/>
    <cellStyle name="Millares 2 4 2 2 5 2 2 3" xfId="20149" xr:uid="{ADE09018-35C6-46E5-870B-BF3178564E45}"/>
    <cellStyle name="Millares 2 4 2 2 5 2 2 4" xfId="29007" xr:uid="{88614B2C-61B4-41CF-879C-DE5005848E15}"/>
    <cellStyle name="Millares 2 4 2 2 5 2 3" xfId="12993" xr:uid="{B8A92D9D-C199-485B-8291-069CA8872790}"/>
    <cellStyle name="Millares 2 4 2 2 5 2 3 2" xfId="22532" xr:uid="{E7B1AA6C-B7A1-41DB-8FB3-00C2F3E6E825}"/>
    <cellStyle name="Millares 2 4 2 2 5 2 3 3" xfId="31283" xr:uid="{7D5CB1DC-2321-4322-8436-B726E1A355C7}"/>
    <cellStyle name="Millares 2 4 2 2 5 2 4" xfId="17770" xr:uid="{4953AB5C-CE01-42A8-9189-DE9E74A9C04B}"/>
    <cellStyle name="Millares 2 4 2 2 5 2 5" xfId="26809" xr:uid="{4239ED6A-5688-4538-ADDC-867F3C6C4A91}"/>
    <cellStyle name="Millares 2 4 2 2 5 3" xfId="9408" xr:uid="{C1F19C88-FA6C-48A8-B91C-1AE6BA102AA7}"/>
    <cellStyle name="Millares 2 4 2 2 5 3 2" xfId="14190" xr:uid="{F2F7DA27-CEE1-4522-91DA-9370E296E95B}"/>
    <cellStyle name="Millares 2 4 2 2 5 3 2 2" xfId="23724" xr:uid="{4BEEECCE-8023-4D31-BDD6-9B9C1E9C3C71}"/>
    <cellStyle name="Millares 2 4 2 2 5 3 2 3" xfId="32454" xr:uid="{CE150893-F337-4FCB-900E-9C7E842BE16F}"/>
    <cellStyle name="Millares 2 4 2 2 5 3 3" xfId="18959" xr:uid="{11BCE92C-BCD3-4F90-A20E-61738B4810BE}"/>
    <cellStyle name="Millares 2 4 2 2 5 3 4" xfId="27874" xr:uid="{5C5A3326-5749-4849-B110-87AB6B176BA6}"/>
    <cellStyle name="Millares 2 4 2 2 5 4" xfId="11799" xr:uid="{4F41FF50-363E-488F-A0D6-C5FC37700467}"/>
    <cellStyle name="Millares 2 4 2 2 5 4 2" xfId="21341" xr:uid="{C0E5AD2F-38B9-436A-81A4-3298F9528E92}"/>
    <cellStyle name="Millares 2 4 2 2 5 4 3" xfId="30151" xr:uid="{20768B29-CF93-4C50-BD53-C3D8074DC201}"/>
    <cellStyle name="Millares 2 4 2 2 5 5" xfId="16583" xr:uid="{D89FE9FC-8AD3-408C-80B5-CBF5A3114B66}"/>
    <cellStyle name="Millares 2 4 2 2 5 6" xfId="25903" xr:uid="{C8CDA603-66B0-4433-8889-5C3DEC0ECDD1}"/>
    <cellStyle name="Millares 2 4 2 2 6" xfId="7618" xr:uid="{F0C1C8BF-4015-4FAF-92DC-F9978CE969A7}"/>
    <cellStyle name="Millares 2 4 2 2 6 2" xfId="10002" xr:uid="{607C2AA3-4EA9-4BFF-83A1-BBE961EC629D}"/>
    <cellStyle name="Millares 2 4 2 2 6 2 2" xfId="14787" xr:uid="{71432650-9E5D-4720-8EFE-889D0BD5C030}"/>
    <cellStyle name="Millares 2 4 2 2 6 2 2 2" xfId="24320" xr:uid="{915CD538-75EF-4A71-87DA-3E179B9B08C6}"/>
    <cellStyle name="Millares 2 4 2 2 6 2 2 3" xfId="33048" xr:uid="{FEC18EDB-A976-40E5-83EB-48E861A3A0FB}"/>
    <cellStyle name="Millares 2 4 2 2 6 2 3" xfId="19555" xr:uid="{023C4570-86D7-41BA-936D-B772F1648EC3}"/>
    <cellStyle name="Millares 2 4 2 2 6 2 4" xfId="28426" xr:uid="{06C2CA2A-B5E3-41E2-B084-0B0EFDD480A1}"/>
    <cellStyle name="Millares 2 4 2 2 6 3" xfId="12393" xr:uid="{68518CC5-0844-43BF-B8D0-C365E404AA46}"/>
    <cellStyle name="Millares 2 4 2 2 6 3 2" xfId="21937" xr:uid="{A80B99BE-4500-4293-8690-EEA93B60CCE8}"/>
    <cellStyle name="Millares 2 4 2 2 6 3 3" xfId="30701" xr:uid="{870B79D9-CF8E-4CF6-8D6E-C48D7BAA735B}"/>
    <cellStyle name="Millares 2 4 2 2 6 4" xfId="17177" xr:uid="{D50826F7-5A51-48A9-B583-BD35200C643D}"/>
    <cellStyle name="Millares 2 4 2 2 6 5" xfId="26355" xr:uid="{0728D96D-3811-47A7-940D-B07A202F3C83}"/>
    <cellStyle name="Millares 2 4 2 2 7" xfId="8808" xr:uid="{F65840AD-A7AC-4151-B74A-F81EAC715621}"/>
    <cellStyle name="Millares 2 4 2 2 7 2" xfId="13589" xr:uid="{7856A96F-D244-482F-91A8-ABD76D4AC695}"/>
    <cellStyle name="Millares 2 4 2 2 7 2 2" xfId="23129" xr:uid="{063A15E6-5E3A-41B5-9045-68F79D1AD6E5}"/>
    <cellStyle name="Millares 2 4 2 2 7 2 3" xfId="31865" xr:uid="{FB744CE1-B313-4324-B41E-01BA36536CAD}"/>
    <cellStyle name="Millares 2 4 2 2 7 3" xfId="18365" xr:uid="{5B79AF6D-3490-49E3-9F4F-EF462B2AB1A9}"/>
    <cellStyle name="Millares 2 4 2 2 7 4" xfId="27376" xr:uid="{1B5CEB4C-8EE0-430B-8C80-B513CE08E1DC}"/>
    <cellStyle name="Millares 2 4 2 2 8" xfId="11199" xr:uid="{1A297BA9-FD6E-4118-AFD2-CD8CEF219836}"/>
    <cellStyle name="Millares 2 4 2 2 8 2" xfId="20747" xr:uid="{D55EBC97-D8CC-4507-A35A-75A8E3723972}"/>
    <cellStyle name="Millares 2 4 2 2 8 3" xfId="29600" xr:uid="{E76B148D-68B6-44BD-A3B8-1E69736182A2}"/>
    <cellStyle name="Millares 2 4 2 2 9" xfId="15988" xr:uid="{BC7BBEF0-7AC9-4BB6-B16C-D0F8A6D7E666}"/>
    <cellStyle name="Millares 2 4 2 3" xfId="4182" xr:uid="{00000000-0005-0000-0000-0000F9000000}"/>
    <cellStyle name="Millares 2 4 2 3 2" xfId="6629" xr:uid="{232CD0EC-C7CD-4BD9-AECA-F08A9BBC8B44}"/>
    <cellStyle name="Millares 2 4 2 3 2 2" xfId="6918" xr:uid="{1AE2E43C-84FC-4170-8BEB-B9FC761E3195}"/>
    <cellStyle name="Millares 2 4 2 3 2 2 2" xfId="7506" xr:uid="{73A96957-7535-44ED-9ACA-9F07EFF7A768}"/>
    <cellStyle name="Millares 2 4 2 3 2 2 2 2" xfId="8695" xr:uid="{F15B9AAB-F317-4ABD-9C97-076A6A10307C}"/>
    <cellStyle name="Millares 2 4 2 3 2 2 2 2 2" xfId="11082" xr:uid="{C2E8FC3D-BEC6-41EF-A0FC-730DF18FF0AC}"/>
    <cellStyle name="Millares 2 4 2 3 2 2 2 2 2 2" xfId="15870" xr:uid="{65086CE1-6F89-4080-9A97-321D9A98BF1D}"/>
    <cellStyle name="Millares 2 4 2 3 2 2 2 2 2 2 2" xfId="25397" xr:uid="{476345B3-AD24-432F-B238-C8378B3D0D84}"/>
    <cellStyle name="Millares 2 4 2 3 2 2 2 2 2 2 3" xfId="34125" xr:uid="{64CBAEB2-91B8-4DD9-BCB9-ECF7A55C2319}"/>
    <cellStyle name="Millares 2 4 2 3 2 2 2 2 2 3" xfId="20631" xr:uid="{84760824-BE04-4410-86DD-EB32E0E68127}"/>
    <cellStyle name="Millares 2 4 2 3 2 2 2 2 2 4" xfId="29489" xr:uid="{E13DE76C-267A-4761-89A7-D7452CACBAF3}"/>
    <cellStyle name="Millares 2 4 2 3 2 2 2 2 3" xfId="13473" xr:uid="{6603D681-BF96-4CA5-9797-D41BB99BE027}"/>
    <cellStyle name="Millares 2 4 2 3 2 2 2 2 3 2" xfId="23014" xr:uid="{8ECB414D-98FB-4DEE-92AE-279182D6078B}"/>
    <cellStyle name="Millares 2 4 2 3 2 2 2 2 3 3" xfId="31765" xr:uid="{76615CA3-092B-4464-B3C4-5AEB0C07BB9A}"/>
    <cellStyle name="Millares 2 4 2 3 2 2 2 2 4" xfId="18250" xr:uid="{50F300A5-2A03-4205-B7B0-A82868DF1000}"/>
    <cellStyle name="Millares 2 4 2 3 2 2 2 2 5" xfId="27264" xr:uid="{83D92F82-1F2C-4683-B821-4970795FE784}"/>
    <cellStyle name="Millares 2 4 2 3 2 2 2 3" xfId="9888" xr:uid="{2BDA150D-AC42-496C-913F-DC67826A6ABB}"/>
    <cellStyle name="Millares 2 4 2 3 2 2 2 3 2" xfId="14672" xr:uid="{B97EC3D3-6363-493B-8AC1-337402AF296F}"/>
    <cellStyle name="Millares 2 4 2 3 2 2 2 3 2 2" xfId="24206" xr:uid="{9F4A472F-D59A-4632-A48F-8E11600C49C1}"/>
    <cellStyle name="Millares 2 4 2 3 2 2 2 3 2 3" xfId="32936" xr:uid="{0DA5FA76-1A2A-4E57-A975-E0184B93D690}"/>
    <cellStyle name="Millares 2 4 2 3 2 2 2 3 3" xfId="19441" xr:uid="{2C22B072-FE88-42A8-A48D-087B46B73C43}"/>
    <cellStyle name="Millares 2 4 2 3 2 2 2 3 4" xfId="28329" xr:uid="{CAA2EB97-2D6B-42B3-A32E-95785D11BBFA}"/>
    <cellStyle name="Millares 2 4 2 3 2 2 2 4" xfId="12279" xr:uid="{59AE96B5-70BE-475B-B055-CFD034181316}"/>
    <cellStyle name="Millares 2 4 2 3 2 2 2 4 2" xfId="21823" xr:uid="{218A7425-D6E3-45CE-8BAA-B4B6AFEC27DC}"/>
    <cellStyle name="Millares 2 4 2 3 2 2 2 4 3" xfId="30606" xr:uid="{B40063D1-D4FD-47C0-B203-036B066CF6A4}"/>
    <cellStyle name="Millares 2 4 2 3 2 2 2 5" xfId="17063" xr:uid="{886FBD3F-4244-4EFD-A08F-A04D2496EA20}"/>
    <cellStyle name="Millares 2 4 2 3 2 2 2 6" xfId="26259" xr:uid="{1213B3E8-74A7-4262-B1C6-95360AF33FF9}"/>
    <cellStyle name="Millares 2 4 2 3 2 2 3" xfId="8103" xr:uid="{E8305248-050D-4792-87CD-62AC636C96EB}"/>
    <cellStyle name="Millares 2 4 2 3 2 2 3 2" xfId="10489" xr:uid="{22E75B91-42EA-4FAD-A411-55A382106D09}"/>
    <cellStyle name="Millares 2 4 2 3 2 2 3 2 2" xfId="15275" xr:uid="{01BAB128-AA99-4CE5-832E-57277E4F3ABD}"/>
    <cellStyle name="Millares 2 4 2 3 2 2 3 2 2 2" xfId="24802" xr:uid="{442BA5C6-CF13-494D-9972-55065FF6560F}"/>
    <cellStyle name="Millares 2 4 2 3 2 2 3 2 2 3" xfId="33530" xr:uid="{C0D00C37-94A5-4273-8C0A-9B2EE562881B}"/>
    <cellStyle name="Millares 2 4 2 3 2 2 3 2 3" xfId="20036" xr:uid="{E9B375B2-C574-4126-9703-F3BAF00310B4}"/>
    <cellStyle name="Millares 2 4 2 3 2 2 3 2 4" xfId="28900" xr:uid="{8B63BC33-9524-4648-965B-417AFB8B48DC}"/>
    <cellStyle name="Millares 2 4 2 3 2 2 3 3" xfId="12880" xr:uid="{0D644B82-66AD-4F7B-B872-A6F93CC874A4}"/>
    <cellStyle name="Millares 2 4 2 3 2 2 3 3 2" xfId="22419" xr:uid="{33C14E3F-CD62-43BD-8CA6-4C8FDE23CD90}"/>
    <cellStyle name="Millares 2 4 2 3 2 2 3 3 3" xfId="31176" xr:uid="{0378FEA3-D091-4ABD-BDF6-27848C22CCA0}"/>
    <cellStyle name="Millares 2 4 2 3 2 2 3 4" xfId="17657" xr:uid="{7E76000E-2845-465C-B5E1-E1E88D74EA70}"/>
    <cellStyle name="Millares 2 4 2 3 2 2 3 5" xfId="26716" xr:uid="{29E9F9BF-DD5B-4440-B882-870D9FCCD067}"/>
    <cellStyle name="Millares 2 4 2 3 2 2 4" xfId="9296" xr:uid="{B7E3A802-149E-4113-87C8-12C836BC69F9}"/>
    <cellStyle name="Millares 2 4 2 3 2 2 4 2" xfId="14077" xr:uid="{2B26D97A-E819-4569-BB2A-06427C4A5C75}"/>
    <cellStyle name="Millares 2 4 2 3 2 2 4 2 2" xfId="23611" xr:uid="{8CB42676-63FA-424C-9637-E8D79EF1E0CD}"/>
    <cellStyle name="Millares 2 4 2 3 2 2 4 2 3" xfId="32341" xr:uid="{D0CC898F-D2E7-4D68-A409-C3BE55AB2476}"/>
    <cellStyle name="Millares 2 4 2 3 2 2 4 3" xfId="18846" xr:uid="{549CC4EA-E9B6-4FF8-A530-2961659E0C86}"/>
    <cellStyle name="Millares 2 4 2 3 2 2 4 4" xfId="27781" xr:uid="{7BD3AE66-035D-4E27-ADF3-42FD71206B90}"/>
    <cellStyle name="Millares 2 4 2 3 2 2 5" xfId="11687" xr:uid="{BBCC149C-B7AB-456E-8E0E-B5CC2EA4245C}"/>
    <cellStyle name="Millares 2 4 2 3 2 2 5 2" xfId="21228" xr:uid="{9C647E9F-0078-45F1-8ED0-09601D890825}"/>
    <cellStyle name="Millares 2 4 2 3 2 2 5 3" xfId="30058" xr:uid="{DDDF8967-F69D-4B9F-9D40-1A6200DE6138}"/>
    <cellStyle name="Millares 2 4 2 3 2 2 6" xfId="16470" xr:uid="{D14AA1BA-8167-4B76-A136-45ED4128D971}"/>
    <cellStyle name="Millares 2 4 2 3 2 2 7" xfId="25824" xr:uid="{6AC59A0C-0CC0-4370-989C-FBF6F9EDCD12}"/>
    <cellStyle name="Millares 2 4 2 3 2 3" xfId="7210" xr:uid="{DE9A0C69-F58C-497B-8735-9AE08542FB3F}"/>
    <cellStyle name="Millares 2 4 2 3 2 3 2" xfId="8399" xr:uid="{C638B7CD-EF0F-42E7-AF24-B3F1228A2941}"/>
    <cellStyle name="Millares 2 4 2 3 2 3 2 2" xfId="10786" xr:uid="{C745FFF8-7170-42C4-AA3B-18C3B0CE268B}"/>
    <cellStyle name="Millares 2 4 2 3 2 3 2 2 2" xfId="15573" xr:uid="{B252BC58-F80E-4040-B867-3D8FB306D86E}"/>
    <cellStyle name="Millares 2 4 2 3 2 3 2 2 2 2" xfId="25100" xr:uid="{49E49766-482D-49E1-A33D-4794056E6849}"/>
    <cellStyle name="Millares 2 4 2 3 2 3 2 2 2 3" xfId="33828" xr:uid="{D541021F-BC61-414B-BC23-39568524DF73}"/>
    <cellStyle name="Millares 2 4 2 3 2 3 2 2 3" xfId="20334" xr:uid="{6ADE046D-CA00-436E-9836-1BE7AB0EDFAC}"/>
    <cellStyle name="Millares 2 4 2 3 2 3 2 2 4" xfId="29192" xr:uid="{5373AA28-D0E2-4C82-BF1D-0004AA8BA549}"/>
    <cellStyle name="Millares 2 4 2 3 2 3 2 3" xfId="13177" xr:uid="{2213FC6B-FECB-4051-81BC-EA359634A35A}"/>
    <cellStyle name="Millares 2 4 2 3 2 3 2 3 2" xfId="22717" xr:uid="{E1B61DCF-DBBA-44C4-BDED-096177ACE275}"/>
    <cellStyle name="Millares 2 4 2 3 2 3 2 3 3" xfId="31468" xr:uid="{B4CF475D-5FB5-40A9-A999-FC82E1ECEBA0}"/>
    <cellStyle name="Millares 2 4 2 3 2 3 2 4" xfId="17954" xr:uid="{7038728E-5036-4534-BF85-06E9A7A06CA4}"/>
    <cellStyle name="Millares 2 4 2 3 2 3 2 5" xfId="26987" xr:uid="{C5CABA89-559F-42E0-A4A1-84468E43CCC5}"/>
    <cellStyle name="Millares 2 4 2 3 2 3 3" xfId="9592" xr:uid="{5EA7A1C8-87A4-4239-8395-450FAB7DE2B5}"/>
    <cellStyle name="Millares 2 4 2 3 2 3 3 2" xfId="14375" xr:uid="{5CC0E6BC-A420-4250-806C-084E82D62858}"/>
    <cellStyle name="Millares 2 4 2 3 2 3 3 2 2" xfId="23909" xr:uid="{8DEE8827-64D7-4160-8774-08CCA32D609E}"/>
    <cellStyle name="Millares 2 4 2 3 2 3 3 2 3" xfId="32639" xr:uid="{4DBF6DA3-C2AD-4AF7-B066-B8E6ABDB2CA4}"/>
    <cellStyle name="Millares 2 4 2 3 2 3 3 3" xfId="19144" xr:uid="{47AED081-78B8-4210-B985-EDF7BE677DB7}"/>
    <cellStyle name="Millares 2 4 2 3 2 3 3 4" xfId="28052" xr:uid="{908C69E9-5CD1-42F7-BA57-8FCAA8FBF7DD}"/>
    <cellStyle name="Millares 2 4 2 3 2 3 4" xfId="11983" xr:uid="{D89D9565-F145-4E87-B361-02EDA6050CCB}"/>
    <cellStyle name="Millares 2 4 2 3 2 3 4 2" xfId="21526" xr:uid="{8A0C0248-A535-4DF8-8768-89D7DF940E9B}"/>
    <cellStyle name="Millares 2 4 2 3 2 3 4 3" xfId="30329" xr:uid="{AF6912D0-CB25-45A9-8988-2D8263C34571}"/>
    <cellStyle name="Millares 2 4 2 3 2 3 5" xfId="16767" xr:uid="{076D9029-3966-4B49-9F80-9F09BB6868ED}"/>
    <cellStyle name="Millares 2 4 2 3 2 3 6" xfId="26027" xr:uid="{C4847CC6-5AE7-462D-987B-F1B581A6F72B}"/>
    <cellStyle name="Millares 2 4 2 3 2 4" xfId="7806" xr:uid="{204C8FEE-D8F7-4D08-B4F5-48B60ECE3897}"/>
    <cellStyle name="Millares 2 4 2 3 2 4 2" xfId="10192" xr:uid="{A491AE2B-BFE3-4877-ADB2-D70690E2D22E}"/>
    <cellStyle name="Millares 2 4 2 3 2 4 2 2" xfId="14977" xr:uid="{7B0048FD-0B80-477D-BA6A-5648BEABF9D2}"/>
    <cellStyle name="Millares 2 4 2 3 2 4 2 2 2" xfId="24505" xr:uid="{A78CF1CC-E77C-4DEB-B2D4-0FF2997D47EA}"/>
    <cellStyle name="Millares 2 4 2 3 2 4 2 2 3" xfId="33233" xr:uid="{BB9099B7-DD8C-4872-8C67-9C1FD7C16CBB}"/>
    <cellStyle name="Millares 2 4 2 3 2 4 2 3" xfId="19739" xr:uid="{EAA0A032-993A-4EC4-B5A1-4C51664DDEA1}"/>
    <cellStyle name="Millares 2 4 2 3 2 4 2 4" xfId="28603" xr:uid="{66A63559-2F95-4C3C-B9D6-62F5F588FED5}"/>
    <cellStyle name="Millares 2 4 2 3 2 4 3" xfId="12583" xr:uid="{8BD3A2F1-96F1-4834-B443-28D21D860377}"/>
    <cellStyle name="Millares 2 4 2 3 2 4 3 2" xfId="22122" xr:uid="{B052CFC9-EF67-4734-8A3C-8726C09BED5F}"/>
    <cellStyle name="Millares 2 4 2 3 2 4 3 3" xfId="30879" xr:uid="{656CCC59-046C-46B6-8C97-7586A982BB37}"/>
    <cellStyle name="Millares 2 4 2 3 2 4 4" xfId="17361" xr:uid="{634A40B6-6697-42E6-88D3-A62577CB4620}"/>
    <cellStyle name="Millares 2 4 2 3 2 4 5" xfId="26484" xr:uid="{3743698A-9833-4476-998A-0EF53DC30B60}"/>
    <cellStyle name="Millares 2 4 2 3 2 5" xfId="8998" xr:uid="{13C06D6C-A2D5-4FC6-868E-90F6BD9C16EA}"/>
    <cellStyle name="Millares 2 4 2 3 2 5 2" xfId="13779" xr:uid="{1E755A03-FF5A-429C-859D-75DC506E099B}"/>
    <cellStyle name="Millares 2 4 2 3 2 5 2 2" xfId="23314" xr:uid="{6C1ABF16-8085-4D0E-B8B2-7337BA271540}"/>
    <cellStyle name="Millares 2 4 2 3 2 5 2 3" xfId="32045" xr:uid="{F4BAA461-17EC-4C33-AD73-BBEB1F297E06}"/>
    <cellStyle name="Millares 2 4 2 3 2 5 3" xfId="18549" xr:uid="{ED649A27-3457-49DA-B145-E8886E5B2A35}"/>
    <cellStyle name="Millares 2 4 2 3 2 5 4" xfId="27536" xr:uid="{EA521498-B95E-4B5C-9224-9DB0F621B940}"/>
    <cellStyle name="Millares 2 4 2 3 2 6" xfId="11390" xr:uid="{7C575D15-B89E-4F42-9DE7-76DA027CF452}"/>
    <cellStyle name="Millares 2 4 2 3 2 6 2" xfId="20932" xr:uid="{144F346D-5265-4A3E-ACE0-808ADED7F204}"/>
    <cellStyle name="Millares 2 4 2 3 2 6 3" xfId="29782" xr:uid="{3BAD5021-5783-40F3-A883-66F68188A730}"/>
    <cellStyle name="Millares 2 4 2 3 2 7" xfId="16173" xr:uid="{CCF9A299-1204-41CF-BEA0-51D006A8B58F}"/>
    <cellStyle name="Millares 2 4 2 3 2 8" xfId="25629" xr:uid="{CF82C723-705D-4843-A098-F907A5BE91D1}"/>
    <cellStyle name="Millares 2 4 2 3 3" xfId="6772" xr:uid="{F6D14EC5-FD88-4749-8127-8593445BAEFB}"/>
    <cellStyle name="Millares 2 4 2 3 3 2" xfId="7358" xr:uid="{C2AD2B5D-0C13-437F-9B13-929EA3C149E4}"/>
    <cellStyle name="Millares 2 4 2 3 3 2 2" xfId="8547" xr:uid="{8040CB0A-4121-4024-B926-B1A3FC758B6E}"/>
    <cellStyle name="Millares 2 4 2 3 3 2 2 2" xfId="10934" xr:uid="{A09032EF-CDE6-479E-9FAB-3229C2AC0E29}"/>
    <cellStyle name="Millares 2 4 2 3 3 2 2 2 2" xfId="15722" xr:uid="{EF43A646-C783-4E38-AE4D-42433B27597A}"/>
    <cellStyle name="Millares 2 4 2 3 3 2 2 2 2 2" xfId="25249" xr:uid="{E0C1FE2D-FD16-4B5A-ADA0-9C7F1520C55A}"/>
    <cellStyle name="Millares 2 4 2 3 3 2 2 2 2 3" xfId="33977" xr:uid="{37DDE79D-5D98-4FBA-A6B4-820A177841F3}"/>
    <cellStyle name="Millares 2 4 2 3 3 2 2 2 3" xfId="20483" xr:uid="{CBB1FAB1-1927-4019-B8EE-4C1318D63CB8}"/>
    <cellStyle name="Millares 2 4 2 3 3 2 2 2 4" xfId="29341" xr:uid="{213CE0A1-CDFF-44AC-94BB-1F61AFF39BAA}"/>
    <cellStyle name="Millares 2 4 2 3 3 2 2 3" xfId="13325" xr:uid="{52DB8559-0FF7-4B0E-8425-61228186D60D}"/>
    <cellStyle name="Millares 2 4 2 3 3 2 2 3 2" xfId="22866" xr:uid="{EBD0B919-29CA-4C78-AD29-F08D03CF11C5}"/>
    <cellStyle name="Millares 2 4 2 3 3 2 2 3 3" xfId="31617" xr:uid="{61814DC6-FDB1-4A8D-A388-C86CAF4E43D3}"/>
    <cellStyle name="Millares 2 4 2 3 3 2 2 4" xfId="18102" xr:uid="{C5D39E0D-2C3A-4764-B68E-8C910A1C5D05}"/>
    <cellStyle name="Millares 2 4 2 3 3 2 2 5" xfId="27117" xr:uid="{6ED17014-F9F8-479F-8FD0-D88FE5ADFC3E}"/>
    <cellStyle name="Millares 2 4 2 3 3 2 3" xfId="9740" xr:uid="{4347D5EA-D772-4D28-80A2-EB98E514DFA9}"/>
    <cellStyle name="Millares 2 4 2 3 3 2 3 2" xfId="14524" xr:uid="{7A4D0C34-5C3F-4249-AA93-45B2595C1A42}"/>
    <cellStyle name="Millares 2 4 2 3 3 2 3 2 2" xfId="24058" xr:uid="{B88A6D1E-F1A2-48A5-959F-EA859D7586BA}"/>
    <cellStyle name="Millares 2 4 2 3 3 2 3 2 3" xfId="32788" xr:uid="{0DEE2D30-D18F-4579-B6CB-6FB7957E6823}"/>
    <cellStyle name="Millares 2 4 2 3 3 2 3 3" xfId="19293" xr:uid="{380BB60E-4803-4879-895F-5CA6ED870D6B}"/>
    <cellStyle name="Millares 2 4 2 3 3 2 3 4" xfId="28182" xr:uid="{62774291-7792-42FC-BE76-6ED387F90E34}"/>
    <cellStyle name="Millares 2 4 2 3 3 2 4" xfId="12131" xr:uid="{CA2A734C-ADEB-4CD3-A280-C4CB03E714D9}"/>
    <cellStyle name="Millares 2 4 2 3 3 2 4 2" xfId="21675" xr:uid="{49046036-6A50-4DAD-A74B-CEB40DF69025}"/>
    <cellStyle name="Millares 2 4 2 3 3 2 4 3" xfId="30459" xr:uid="{20AF6ABD-06E5-4F99-BD1E-F7D51BA2BC18}"/>
    <cellStyle name="Millares 2 4 2 3 3 2 5" xfId="16915" xr:uid="{80516779-6C0A-419D-A8DD-085988B6C23E}"/>
    <cellStyle name="Millares 2 4 2 3 3 2 6" xfId="26134" xr:uid="{870B94A2-BC48-418F-BB90-31E67EE6975C}"/>
    <cellStyle name="Millares 2 4 2 3 3 3" xfId="7955" xr:uid="{513F4902-4C52-476D-B90A-D5E2B320FD11}"/>
    <cellStyle name="Millares 2 4 2 3 3 3 2" xfId="10341" xr:uid="{660D5FC4-C576-4A06-ADFB-F4D14687156D}"/>
    <cellStyle name="Millares 2 4 2 3 3 3 2 2" xfId="15127" xr:uid="{9D193C4E-88FA-4F06-A3BC-158A62D1FD7C}"/>
    <cellStyle name="Millares 2 4 2 3 3 3 2 2 2" xfId="24654" xr:uid="{BD060DB8-EA13-4B19-8470-C02C0C88CB7E}"/>
    <cellStyle name="Millares 2 4 2 3 3 3 2 2 3" xfId="33382" xr:uid="{55A5E292-DAF3-4AB1-ADDC-74CF2A2355D4}"/>
    <cellStyle name="Millares 2 4 2 3 3 3 2 3" xfId="19888" xr:uid="{FFD59728-EB40-41B3-9AF7-7AE160103CE2}"/>
    <cellStyle name="Millares 2 4 2 3 3 3 2 4" xfId="28752" xr:uid="{42D1CF1B-8097-4A0C-8AE9-278C66EFCB72}"/>
    <cellStyle name="Millares 2 4 2 3 3 3 3" xfId="12732" xr:uid="{5BDE77BD-7A97-47CC-936F-932DCB0B8891}"/>
    <cellStyle name="Millares 2 4 2 3 3 3 3 2" xfId="22271" xr:uid="{2F316667-0449-43E2-83DB-1AAF5E1C6BD4}"/>
    <cellStyle name="Millares 2 4 2 3 3 3 3 3" xfId="31028" xr:uid="{26360B7A-F9BF-4A1E-83F3-6DAA257F3A86}"/>
    <cellStyle name="Millares 2 4 2 3 3 3 4" xfId="17509" xr:uid="{66B1FD5C-0C81-4C2E-9886-732DE53685E4}"/>
    <cellStyle name="Millares 2 4 2 3 3 3 5" xfId="26591" xr:uid="{D14388FB-4A69-47B7-BB89-802B99D0B137}"/>
    <cellStyle name="Millares 2 4 2 3 3 4" xfId="9148" xr:uid="{DCB35397-3427-43C0-BB22-F7167A600B53}"/>
    <cellStyle name="Millares 2 4 2 3 3 4 2" xfId="13929" xr:uid="{0E1371E5-CD43-466D-82D2-50EC88BA506C}"/>
    <cellStyle name="Millares 2 4 2 3 3 4 2 2" xfId="23463" xr:uid="{23BA9269-B119-4EB9-A39A-322ADF05CB3A}"/>
    <cellStyle name="Millares 2 4 2 3 3 4 2 3" xfId="32193" xr:uid="{C0D2B3FE-E8E8-42BA-A73C-7B3098DC6656}"/>
    <cellStyle name="Millares 2 4 2 3 3 4 3" xfId="18698" xr:uid="{A50837B2-C14F-444C-809E-563A85572AFC}"/>
    <cellStyle name="Millares 2 4 2 3 3 4 4" xfId="27656" xr:uid="{43C2B15F-75B4-4CED-9761-AD639E271346}"/>
    <cellStyle name="Millares 2 4 2 3 3 5" xfId="11539" xr:uid="{F7D63FE0-00E6-42BC-AD5C-DA3F57BB11F6}"/>
    <cellStyle name="Millares 2 4 2 3 3 5 2" xfId="21080" xr:uid="{4B26A086-9A6A-4F48-85C8-592DAA4DF5DC}"/>
    <cellStyle name="Millares 2 4 2 3 3 5 3" xfId="29911" xr:uid="{1786C076-94D6-4481-8F72-015E27868F27}"/>
    <cellStyle name="Millares 2 4 2 3 3 6" xfId="16322" xr:uid="{1DB05138-E966-42B3-BEEE-86F28834B55A}"/>
    <cellStyle name="Millares 2 4 2 3 3 7" xfId="25724" xr:uid="{2653B7EA-711B-44AB-AE3E-0CFCED185262}"/>
    <cellStyle name="Millares 2 4 2 3 4" xfId="7065" xr:uid="{AF40951E-9CFA-430D-8E9A-CBC2A9007DBD}"/>
    <cellStyle name="Millares 2 4 2 3 4 2" xfId="8252" xr:uid="{FD8A86EF-EDBD-453C-B218-8DF033F4B400}"/>
    <cellStyle name="Millares 2 4 2 3 4 2 2" xfId="10639" xr:uid="{EEBE3208-E240-4760-A725-8AFF21B913BB}"/>
    <cellStyle name="Millares 2 4 2 3 4 2 2 2" xfId="15425" xr:uid="{16C40A0E-3517-4B69-BB77-067006FDE851}"/>
    <cellStyle name="Millares 2 4 2 3 4 2 2 2 2" xfId="24952" xr:uid="{A591B46F-C866-4627-8561-9621AD0F3D51}"/>
    <cellStyle name="Millares 2 4 2 3 4 2 2 2 3" xfId="33680" xr:uid="{D443027B-1C0B-45A3-BB24-F65172223069}"/>
    <cellStyle name="Millares 2 4 2 3 4 2 2 3" xfId="20186" xr:uid="{8189AFAE-41FD-497B-A996-79992D02C880}"/>
    <cellStyle name="Millares 2 4 2 3 4 2 2 4" xfId="29044" xr:uid="{EA9C1BE8-87BD-41BD-9204-C926AE750D37}"/>
    <cellStyle name="Millares 2 4 2 3 4 2 3" xfId="13030" xr:uid="{0CE1462F-9D7F-478E-8D31-F14DA2E081CA}"/>
    <cellStyle name="Millares 2 4 2 3 4 2 3 2" xfId="22569" xr:uid="{478B4935-5FE0-4060-ABEC-A44548F5E901}"/>
    <cellStyle name="Millares 2 4 2 3 4 2 3 3" xfId="31320" xr:uid="{A98DC474-F3BB-4F8D-AB87-EED30FE616C5}"/>
    <cellStyle name="Millares 2 4 2 3 4 2 4" xfId="17807" xr:uid="{2C843952-13F8-471E-9DFA-F1C8A324FC00}"/>
    <cellStyle name="Millares 2 4 2 3 4 2 5" xfId="26839" xr:uid="{3A91F823-1D92-4E0D-95F2-892BC15F5021}"/>
    <cellStyle name="Millares 2 4 2 3 4 3" xfId="9445" xr:uid="{D14D0D14-2BB2-45EF-B540-48726A30C04A}"/>
    <cellStyle name="Millares 2 4 2 3 4 3 2" xfId="14227" xr:uid="{867E3F5F-6BB5-4E83-8CAA-BC5F7B74D040}"/>
    <cellStyle name="Millares 2 4 2 3 4 3 2 2" xfId="23761" xr:uid="{23A38994-AA7F-4652-8522-329444FE40BC}"/>
    <cellStyle name="Millares 2 4 2 3 4 3 2 3" xfId="32491" xr:uid="{A05D80F5-E718-406A-8573-1D3AFB5F3D86}"/>
    <cellStyle name="Millares 2 4 2 3 4 3 3" xfId="18996" xr:uid="{082AD562-F234-433A-BC0C-EA9A08BE4AA4}"/>
    <cellStyle name="Millares 2 4 2 3 4 3 4" xfId="27904" xr:uid="{751A2D70-FE83-43BF-AD3F-1AF013EDBFC5}"/>
    <cellStyle name="Millares 2 4 2 3 4 4" xfId="11836" xr:uid="{A5160337-163C-495F-A3EC-77BD7FBBAB3E}"/>
    <cellStyle name="Millares 2 4 2 3 4 4 2" xfId="21378" xr:uid="{1D5F4BB6-2FA9-4936-80CE-C9C938DC0C1A}"/>
    <cellStyle name="Millares 2 4 2 3 4 4 3" xfId="30181" xr:uid="{C899403B-304D-465B-991C-A9CA71A32FA2}"/>
    <cellStyle name="Millares 2 4 2 3 4 5" xfId="16620" xr:uid="{5C21CE82-DB3F-4AC0-B4E9-BD97082C5554}"/>
    <cellStyle name="Millares 2 4 2 3 4 6" xfId="25926" xr:uid="{04DCD8B1-C780-4064-BEAF-C0E25258E312}"/>
    <cellStyle name="Millares 2 4 2 3 5" xfId="7657" xr:uid="{82DACBA6-4E6A-48F6-85F7-8A2A614A4F9A}"/>
    <cellStyle name="Millares 2 4 2 3 5 2" xfId="10041" xr:uid="{03D70FD7-F3DC-4599-B4EB-C3E73592BE8C}"/>
    <cellStyle name="Millares 2 4 2 3 5 2 2" xfId="14826" xr:uid="{6A1C9AB5-6B20-4B76-A61E-7F9EEDA1D650}"/>
    <cellStyle name="Millares 2 4 2 3 5 2 2 2" xfId="24357" xr:uid="{71C5DA92-93EB-44A5-9DBE-E44FB9D4B695}"/>
    <cellStyle name="Millares 2 4 2 3 5 2 2 3" xfId="33085" xr:uid="{ADE69AEB-33A1-4714-A33F-2A628DA84A7A}"/>
    <cellStyle name="Millares 2 4 2 3 5 2 3" xfId="19592" xr:uid="{CDB31E04-D3D5-4AAC-92EB-F6A5AC7A6CB8}"/>
    <cellStyle name="Millares 2 4 2 3 5 2 4" xfId="28456" xr:uid="{DB59D0AB-0A90-4821-B999-18CEA08BD5F3}"/>
    <cellStyle name="Millares 2 4 2 3 5 3" xfId="12432" xr:uid="{2D9B550C-CF6B-4EAA-A25F-57CBAEE0394D}"/>
    <cellStyle name="Millares 2 4 2 3 5 3 2" xfId="21974" xr:uid="{EF1C9038-2DFC-4A6E-9442-FB318903C3DA}"/>
    <cellStyle name="Millares 2 4 2 3 5 3 3" xfId="30731" xr:uid="{A91208CE-7BA4-48BA-B537-C1841959ABB7}"/>
    <cellStyle name="Millares 2 4 2 3 5 4" xfId="17214" xr:uid="{83300379-EDE9-4F1F-AB55-4A77EB444A1E}"/>
    <cellStyle name="Millares 2 4 2 3 5 5" xfId="26381" xr:uid="{E50F4420-DF3B-4A62-938B-B58937BC2B8F}"/>
    <cellStyle name="Millares 2 4 2 3 6" xfId="8847" xr:uid="{7F36CF1E-8F11-41A6-BBF9-FF235EB57586}"/>
    <cellStyle name="Millares 2 4 2 3 6 2" xfId="13628" xr:uid="{A9E0ECDB-333D-4BCC-B05F-3BE979F16343}"/>
    <cellStyle name="Millares 2 4 2 3 6 2 2" xfId="23166" xr:uid="{91295F32-C5BA-485C-9FCE-0FB4BF3A1CF2}"/>
    <cellStyle name="Millares 2 4 2 3 6 2 3" xfId="31897" xr:uid="{D43FD05A-F1CD-48BB-A769-707CD25FDE65}"/>
    <cellStyle name="Millares 2 4 2 3 6 3" xfId="18402" xr:uid="{E66D22E7-7F2F-458C-A2C4-7E0EDEC0485B}"/>
    <cellStyle name="Millares 2 4 2 3 6 4" xfId="27411" xr:uid="{7EE13805-10AD-428C-88BC-4DA31E8CC68A}"/>
    <cellStyle name="Millares 2 4 2 3 7" xfId="11238" xr:uid="{04C1B59F-526B-4D35-9696-960B52ADBCFE}"/>
    <cellStyle name="Millares 2 4 2 3 7 2" xfId="20784" xr:uid="{9125458E-062A-4790-82B3-09E84B0B682F}"/>
    <cellStyle name="Millares 2 4 2 3 7 3" xfId="29634" xr:uid="{48CE83D8-4169-421C-A800-CBCEB33A591E}"/>
    <cellStyle name="Millares 2 4 2 3 8" xfId="16025" xr:uid="{51BED956-4365-4689-9ADF-D9D3FE7DB001}"/>
    <cellStyle name="Millares 2 4 2 3 9" xfId="25531" xr:uid="{AB5EDC99-F2B4-4AF1-B03B-0F5516AD8321}"/>
    <cellStyle name="Millares 2 4 2 4" xfId="5688" xr:uid="{00000000-0005-0000-0000-0000FA000000}"/>
    <cellStyle name="Millares 2 4 2 4 2" xfId="6845" xr:uid="{3C52009E-7DC7-4ECF-893A-32F4EC2A396C}"/>
    <cellStyle name="Millares 2 4 2 4 2 2" xfId="7433" xr:uid="{A2A7776D-DE63-4C04-A084-D5C2049D8960}"/>
    <cellStyle name="Millares 2 4 2 4 2 2 2" xfId="8622" xr:uid="{53990821-1A11-4F96-947B-D6148DF84705}"/>
    <cellStyle name="Millares 2 4 2 4 2 2 2 2" xfId="11009" xr:uid="{BE480BF0-E08E-42F3-B86A-1E1C424D53A1}"/>
    <cellStyle name="Millares 2 4 2 4 2 2 2 2 2" xfId="15797" xr:uid="{FCBEDC9D-C965-4E59-A1AE-390F54D71FC5}"/>
    <cellStyle name="Millares 2 4 2 4 2 2 2 2 2 2" xfId="25324" xr:uid="{5D512FE7-D0DA-4235-B2A7-5F95EC6ACC53}"/>
    <cellStyle name="Millares 2 4 2 4 2 2 2 2 2 3" xfId="34052" xr:uid="{683124E3-0295-4C6B-972D-1BC7512AB16C}"/>
    <cellStyle name="Millares 2 4 2 4 2 2 2 2 3" xfId="20558" xr:uid="{BBD27E5A-C41A-4B3F-8F26-698B79A080C3}"/>
    <cellStyle name="Millares 2 4 2 4 2 2 2 2 4" xfId="29416" xr:uid="{CAAA002D-D5F6-4C89-A23B-F34676317B4B}"/>
    <cellStyle name="Millares 2 4 2 4 2 2 2 3" xfId="13400" xr:uid="{E8B1CC13-4AE4-494A-BFC7-749676161865}"/>
    <cellStyle name="Millares 2 4 2 4 2 2 2 3 2" xfId="22941" xr:uid="{F0B100A1-0697-4156-A54A-AC476C6F0DF3}"/>
    <cellStyle name="Millares 2 4 2 4 2 2 2 3 3" xfId="31692" xr:uid="{80050FA5-E6DF-4986-BC01-47BF80E70470}"/>
    <cellStyle name="Millares 2 4 2 4 2 2 2 4" xfId="18177" xr:uid="{2D987383-3AF4-4C7E-B170-154A59649F0A}"/>
    <cellStyle name="Millares 2 4 2 4 2 2 2 5" xfId="27191" xr:uid="{B5A08110-C035-46F1-A112-DA2984865ECA}"/>
    <cellStyle name="Millares 2 4 2 4 2 2 3" xfId="9815" xr:uid="{A76C7A08-4408-4BDD-9CBD-683A8C300880}"/>
    <cellStyle name="Millares 2 4 2 4 2 2 3 2" xfId="14599" xr:uid="{66DDEE3A-A884-40B5-87B8-39F6B83D8E41}"/>
    <cellStyle name="Millares 2 4 2 4 2 2 3 2 2" xfId="24133" xr:uid="{BC19FEEF-147E-44E9-BF2A-DA0B38EC3E67}"/>
    <cellStyle name="Millares 2 4 2 4 2 2 3 2 3" xfId="32863" xr:uid="{FF71DF99-DC37-4883-9589-4270631D7373}"/>
    <cellStyle name="Millares 2 4 2 4 2 2 3 3" xfId="19368" xr:uid="{C85DF091-0BCB-4C6C-A3DF-1A1AD3294948}"/>
    <cellStyle name="Millares 2 4 2 4 2 2 3 4" xfId="28256" xr:uid="{D2651B9B-8A12-48F6-BCCA-85C7312DBD86}"/>
    <cellStyle name="Millares 2 4 2 4 2 2 4" xfId="12206" xr:uid="{F8672C74-F4AB-4B86-9217-21964AE687BC}"/>
    <cellStyle name="Millares 2 4 2 4 2 2 4 2" xfId="21750" xr:uid="{D05F9FD1-73B5-45A2-A811-40DA5B88646D}"/>
    <cellStyle name="Millares 2 4 2 4 2 2 4 3" xfId="30533" xr:uid="{F633D905-755E-4069-8664-C5A2F0C5BB88}"/>
    <cellStyle name="Millares 2 4 2 4 2 2 5" xfId="16990" xr:uid="{A7CD81EF-F190-4369-972F-1E2570E3D55E}"/>
    <cellStyle name="Millares 2 4 2 4 2 2 6" xfId="26199" xr:uid="{AF19E5ED-F7B5-4009-A73F-04D42F55FE16}"/>
    <cellStyle name="Millares 2 4 2 4 2 3" xfId="8030" xr:uid="{50C104FA-AE4A-44AC-9732-C409EF185233}"/>
    <cellStyle name="Millares 2 4 2 4 2 3 2" xfId="10416" xr:uid="{7588EA5E-9FAF-4744-8BA5-9957CCA52E49}"/>
    <cellStyle name="Millares 2 4 2 4 2 3 2 2" xfId="15202" xr:uid="{D6D3F6DB-37E4-4D4B-934A-78D25C566C76}"/>
    <cellStyle name="Millares 2 4 2 4 2 3 2 2 2" xfId="24729" xr:uid="{648BF79D-FE0D-4619-B263-05B531054F3E}"/>
    <cellStyle name="Millares 2 4 2 4 2 3 2 2 3" xfId="33457" xr:uid="{1188CD67-18AF-4568-BC87-DAADC6C97387}"/>
    <cellStyle name="Millares 2 4 2 4 2 3 2 3" xfId="19963" xr:uid="{52738B4A-E1E5-49DF-BD4A-D7F65BBB36EB}"/>
    <cellStyle name="Millares 2 4 2 4 2 3 2 4" xfId="28827" xr:uid="{E172AD0F-C78F-4850-94BA-5BEC9A45157C}"/>
    <cellStyle name="Millares 2 4 2 4 2 3 3" xfId="12807" xr:uid="{F2A8C8F0-AE84-428B-84C0-A306B578EFF4}"/>
    <cellStyle name="Millares 2 4 2 4 2 3 3 2" xfId="22346" xr:uid="{628E7D39-D667-486C-B588-DC7F5D67849F}"/>
    <cellStyle name="Millares 2 4 2 4 2 3 3 3" xfId="31103" xr:uid="{01D72D3A-86D1-4217-8462-4E051250EAA6}"/>
    <cellStyle name="Millares 2 4 2 4 2 3 4" xfId="17584" xr:uid="{60033561-D6CC-4542-B59B-786AA158FFB9}"/>
    <cellStyle name="Millares 2 4 2 4 2 3 5" xfId="26656" xr:uid="{A5B8F72B-E235-420F-B49A-3FC8D39A44ED}"/>
    <cellStyle name="Millares 2 4 2 4 2 4" xfId="9223" xr:uid="{B14956C8-D536-46EF-BDDD-E4AE558BC70B}"/>
    <cellStyle name="Millares 2 4 2 4 2 4 2" xfId="14004" xr:uid="{4BF8F0F0-7D96-4964-8EF0-DCB8F076265F}"/>
    <cellStyle name="Millares 2 4 2 4 2 4 2 2" xfId="23538" xr:uid="{D90FAAE7-9D0F-4B86-8A4C-6B8986097AA9}"/>
    <cellStyle name="Millares 2 4 2 4 2 4 2 3" xfId="32268" xr:uid="{C0A8EDFB-6A8E-49D1-9E2E-5DB4A2AD2798}"/>
    <cellStyle name="Millares 2 4 2 4 2 4 3" xfId="18773" xr:uid="{EA4FEFB9-A09B-4DB8-912B-15D58B6FB7F5}"/>
    <cellStyle name="Millares 2 4 2 4 2 4 4" xfId="27721" xr:uid="{0E4E80E6-9226-49FE-A46E-62D2CB1F30CC}"/>
    <cellStyle name="Millares 2 4 2 4 2 5" xfId="11614" xr:uid="{74A730BC-1C55-43AB-9D3C-368CD2AE809E}"/>
    <cellStyle name="Millares 2 4 2 4 2 5 2" xfId="21155" xr:uid="{660A3156-61FE-4D25-9C90-71D6DEBAFC7A}"/>
    <cellStyle name="Millares 2 4 2 4 2 5 3" xfId="29985" xr:uid="{5E296EE5-B0A7-4A4D-AF8F-F552213BCAF6}"/>
    <cellStyle name="Millares 2 4 2 4 2 6" xfId="16397" xr:uid="{AA10CFE8-BFE4-440F-9A9F-5984DEE2BB2E}"/>
    <cellStyle name="Millares 2 4 2 4 2 7" xfId="25773" xr:uid="{3CA143BE-4E35-495B-B63B-B14132503C95}"/>
    <cellStyle name="Millares 2 4 2 4 3" xfId="7137" xr:uid="{D152475F-8F68-4C19-8983-7EEA6419BB40}"/>
    <cellStyle name="Millares 2 4 2 4 3 2" xfId="8326" xr:uid="{DBD9F4FE-F5F0-45CA-AF3B-186A4307E11D}"/>
    <cellStyle name="Millares 2 4 2 4 3 2 2" xfId="10713" xr:uid="{9E38CE5D-3722-4C4D-ADCB-95EA2421436D}"/>
    <cellStyle name="Millares 2 4 2 4 3 2 2 2" xfId="15500" xr:uid="{051656A5-CB4E-435A-97E4-1CA65600E31A}"/>
    <cellStyle name="Millares 2 4 2 4 3 2 2 2 2" xfId="25027" xr:uid="{9113DB93-251D-4455-8DE3-FF1530D7AC12}"/>
    <cellStyle name="Millares 2 4 2 4 3 2 2 2 3" xfId="33755" xr:uid="{AA2ED89E-E69C-42F6-AD53-5B17BF538182}"/>
    <cellStyle name="Millares 2 4 2 4 3 2 2 3" xfId="20261" xr:uid="{866FE7E0-3167-42AB-A230-C685A784F8C7}"/>
    <cellStyle name="Millares 2 4 2 4 3 2 2 4" xfId="29119" xr:uid="{D892550E-2CF4-4F2D-89F5-5D89700A5C96}"/>
    <cellStyle name="Millares 2 4 2 4 3 2 3" xfId="13104" xr:uid="{428A5505-3E30-4F3A-9DB5-1713DA66659C}"/>
    <cellStyle name="Millares 2 4 2 4 3 2 3 2" xfId="22644" xr:uid="{3C42E567-8D04-436F-A1FC-78FC09AE0912}"/>
    <cellStyle name="Millares 2 4 2 4 3 2 3 3" xfId="31395" xr:uid="{147C3FC8-3A58-43F3-8E6F-A475D2B078D4}"/>
    <cellStyle name="Millares 2 4 2 4 3 2 4" xfId="17881" xr:uid="{3CDC07A2-F6F7-462D-B9A6-3DAB9AEC736B}"/>
    <cellStyle name="Millares 2 4 2 4 3 2 5" xfId="26914" xr:uid="{65E3EF8E-7B90-4AD8-B242-2B503CDD520A}"/>
    <cellStyle name="Millares 2 4 2 4 3 3" xfId="9519" xr:uid="{CFA5D6A2-48B5-4F26-BC96-66A25DB14484}"/>
    <cellStyle name="Millares 2 4 2 4 3 3 2" xfId="14302" xr:uid="{F50FED53-0E76-4A31-8E72-64DF4C079494}"/>
    <cellStyle name="Millares 2 4 2 4 3 3 2 2" xfId="23836" xr:uid="{BB33FC36-ABBF-47AD-9CE6-D6C8511D43E9}"/>
    <cellStyle name="Millares 2 4 2 4 3 3 2 3" xfId="32566" xr:uid="{A41F1861-21A9-4DDB-914A-70B19B3FF33E}"/>
    <cellStyle name="Millares 2 4 2 4 3 3 3" xfId="19071" xr:uid="{76753EB7-94BA-4864-8C37-049305FDC5F8}"/>
    <cellStyle name="Millares 2 4 2 4 3 3 4" xfId="27979" xr:uid="{484BAAD5-E20D-4040-9311-1D53059F995C}"/>
    <cellStyle name="Millares 2 4 2 4 3 4" xfId="11910" xr:uid="{BC782B16-AB97-468C-98DC-BA8FD37AC00B}"/>
    <cellStyle name="Millares 2 4 2 4 3 4 2" xfId="21453" xr:uid="{51D69F59-25B5-475E-A8D8-7ED9F3C771AD}"/>
    <cellStyle name="Millares 2 4 2 4 3 4 3" xfId="30256" xr:uid="{3493278E-5216-43BE-8B38-54906AD05D2D}"/>
    <cellStyle name="Millares 2 4 2 4 3 5" xfId="16694" xr:uid="{3BA4F40E-A7FB-4950-9DC8-4DBC60DED6A3}"/>
    <cellStyle name="Millares 2 4 2 4 3 6" xfId="25976" xr:uid="{765DA1D1-DFE4-4873-BF46-1E737D3EA163}"/>
    <cellStyle name="Millares 2 4 2 4 4" xfId="7731" xr:uid="{F0F97667-1FCB-4B3F-AF7B-F49CD8ED8B9D}"/>
    <cellStyle name="Millares 2 4 2 4 4 2" xfId="10117" xr:uid="{243590E1-DA3E-46A9-A142-1EAB092E29EC}"/>
    <cellStyle name="Millares 2 4 2 4 4 2 2" xfId="14902" xr:uid="{ECCC55C3-331B-4009-8E36-FB788279988B}"/>
    <cellStyle name="Millares 2 4 2 4 4 2 2 2" xfId="24432" xr:uid="{23C8D78B-56E5-4A95-ACF6-9BDF1E4B6D2C}"/>
    <cellStyle name="Millares 2 4 2 4 4 2 2 3" xfId="33160" xr:uid="{DDE2421A-A554-45CF-B9CB-0357F77FCAE9}"/>
    <cellStyle name="Millares 2 4 2 4 4 2 3" xfId="19666" xr:uid="{94C7C72C-05B1-499B-929C-FA6C58839D8F}"/>
    <cellStyle name="Millares 2 4 2 4 4 2 4" xfId="28530" xr:uid="{3C096F18-D74F-498B-9833-B6C650B4AB91}"/>
    <cellStyle name="Millares 2 4 2 4 4 3" xfId="12508" xr:uid="{0AE583AA-B9FC-4EF6-9A34-88C5C99E5C85}"/>
    <cellStyle name="Millares 2 4 2 4 4 3 2" xfId="22049" xr:uid="{825DDDCE-CCD1-4CE3-A9F9-7DEB72E75ECC}"/>
    <cellStyle name="Millares 2 4 2 4 4 3 3" xfId="30806" xr:uid="{DD32468E-CDB2-4CAA-B27F-7C99991D36F2}"/>
    <cellStyle name="Millares 2 4 2 4 4 4" xfId="17288" xr:uid="{7DDA7B8B-F46B-4D94-9F0F-BFD59BA1AB35}"/>
    <cellStyle name="Millares 2 4 2 4 4 5" xfId="26433" xr:uid="{A1F65FC6-884B-4C54-B633-94095FFF4AEE}"/>
    <cellStyle name="Millares 2 4 2 4 5" xfId="8923" xr:uid="{9B861AAF-5F37-4F9F-8AEA-345C0362D5AA}"/>
    <cellStyle name="Millares 2 4 2 4 5 2" xfId="13704" xr:uid="{05250CF6-3E32-45B6-B3AD-E8C297210EED}"/>
    <cellStyle name="Millares 2 4 2 4 5 2 2" xfId="23241" xr:uid="{2E792121-8E6C-40EE-8A00-23DD74CD32FD}"/>
    <cellStyle name="Millares 2 4 2 4 5 2 3" xfId="31972" xr:uid="{66548991-5A69-4257-B25E-121B4187C7FD}"/>
    <cellStyle name="Millares 2 4 2 4 5 3" xfId="18476" xr:uid="{E54632F3-5DB9-4E43-930C-52794D0D9E7A}"/>
    <cellStyle name="Millares 2 4 2 4 5 4" xfId="27476" xr:uid="{6123842B-358B-4041-BCBB-BB67D7ECAF2A}"/>
    <cellStyle name="Millares 2 4 2 4 6" xfId="11315" xr:uid="{8E97565E-2ECA-4010-82BF-639AD6FE97AA}"/>
    <cellStyle name="Millares 2 4 2 4 6 2" xfId="20859" xr:uid="{D7D62975-9562-4CC8-AFD4-273232317325}"/>
    <cellStyle name="Millares 2 4 2 4 6 3" xfId="29709" xr:uid="{9CA5528F-6F57-4FBB-866B-CC7AAD78C511}"/>
    <cellStyle name="Millares 2 4 2 4 7" xfId="16100" xr:uid="{A9EADACA-0545-4BED-AA7E-7F7388D3C93E}"/>
    <cellStyle name="Millares 2 4 2 4 8" xfId="25582" xr:uid="{A1459458-8241-4D6B-B4C6-00E2170FB6D3}"/>
    <cellStyle name="Millares 2 4 2 5" xfId="6703" xr:uid="{85A86EF6-2D9B-447D-83A9-102281D5031D}"/>
    <cellStyle name="Millares 2 4 2 5 2" xfId="7285" xr:uid="{821131D2-478F-4C9D-B7C3-AA75D5D4AD83}"/>
    <cellStyle name="Millares 2 4 2 5 2 2" xfId="8474" xr:uid="{95CB4FEE-491E-4A00-81CC-1258C7956ADD}"/>
    <cellStyle name="Millares 2 4 2 5 2 2 2" xfId="10861" xr:uid="{61EF2737-EA5D-4A72-BB18-1443D62A8E1F}"/>
    <cellStyle name="Millares 2 4 2 5 2 2 2 2" xfId="15649" xr:uid="{6C2261A5-200C-415B-83C6-DA89D2FA393F}"/>
    <cellStyle name="Millares 2 4 2 5 2 2 2 2 2" xfId="25176" xr:uid="{75909280-C316-4B19-B5C3-B824F095F8C7}"/>
    <cellStyle name="Millares 2 4 2 5 2 2 2 2 3" xfId="33904" xr:uid="{2385C4CE-4860-435B-9404-9801EFDFCC07}"/>
    <cellStyle name="Millares 2 4 2 5 2 2 2 3" xfId="20410" xr:uid="{F7DBE29F-26B1-461E-B7C0-09E9ACE203FF}"/>
    <cellStyle name="Millares 2 4 2 5 2 2 2 4" xfId="29268" xr:uid="{7144E076-F222-496D-8547-1A84DF984454}"/>
    <cellStyle name="Millares 2 4 2 5 2 2 3" xfId="13252" xr:uid="{8EAB909A-647E-4D8C-9764-1D3E03F9F30A}"/>
    <cellStyle name="Millares 2 4 2 5 2 2 3 2" xfId="22793" xr:uid="{74F2BDD5-BB3C-4A55-9707-6763E69355A7}"/>
    <cellStyle name="Millares 2 4 2 5 2 2 3 3" xfId="31544" xr:uid="{47897C53-C433-4F2C-BD1F-9AE0F6216357}"/>
    <cellStyle name="Millares 2 4 2 5 2 2 4" xfId="18029" xr:uid="{D56CC40E-5C23-421F-A292-D05FD770AD55}"/>
    <cellStyle name="Millares 2 4 2 5 2 2 5" xfId="27055" xr:uid="{281434D0-B3D3-4B79-91CE-3212867F97B7}"/>
    <cellStyle name="Millares 2 4 2 5 2 3" xfId="9667" xr:uid="{6A6ACB6E-B49F-4CD2-B5C5-09A470956A43}"/>
    <cellStyle name="Millares 2 4 2 5 2 3 2" xfId="14451" xr:uid="{54B2A078-A1CF-4E00-B5DD-4375EF0A8F4F}"/>
    <cellStyle name="Millares 2 4 2 5 2 3 2 2" xfId="23985" xr:uid="{E7A0D6B9-EBB9-4C4F-9BCA-5B744399F419}"/>
    <cellStyle name="Millares 2 4 2 5 2 3 2 3" xfId="32715" xr:uid="{F615A320-2E50-41AE-90BF-436A310DE199}"/>
    <cellStyle name="Millares 2 4 2 5 2 3 3" xfId="19220" xr:uid="{C99AB3AE-9851-44FB-9DC3-C701BC5B948C}"/>
    <cellStyle name="Millares 2 4 2 5 2 3 4" xfId="28120" xr:uid="{46BA3C31-16E9-4F8B-A163-2A390CE2180F}"/>
    <cellStyle name="Millares 2 4 2 5 2 4" xfId="12058" xr:uid="{3338AF33-04F1-4240-8453-680C6A7D38D4}"/>
    <cellStyle name="Millares 2 4 2 5 2 4 2" xfId="21602" xr:uid="{1DC1F29A-36B8-4441-87EC-7B05EAE3042D}"/>
    <cellStyle name="Millares 2 4 2 5 2 4 3" xfId="30397" xr:uid="{5C2346BC-2269-4A50-AC4C-FAB73DB1AE6A}"/>
    <cellStyle name="Millares 2 4 2 5 2 5" xfId="16842" xr:uid="{C4B9C621-89B2-42BE-A3DB-2AD7407D1FEF}"/>
    <cellStyle name="Millares 2 4 2 5 2 6" xfId="26079" xr:uid="{B65D2ACA-BDA7-4868-9EE7-4A790F99E745}"/>
    <cellStyle name="Millares 2 4 2 5 3" xfId="7882" xr:uid="{FEF9B68C-1FA9-4F92-ADD4-BAA55186FF34}"/>
    <cellStyle name="Millares 2 4 2 5 3 2" xfId="10268" xr:uid="{8F1B5B9F-23E3-4062-9914-1870BE423604}"/>
    <cellStyle name="Millares 2 4 2 5 3 2 2" xfId="15054" xr:uid="{4DF67D6E-A1F5-46C8-8892-0B1733D5BB05}"/>
    <cellStyle name="Millares 2 4 2 5 3 2 2 2" xfId="24581" xr:uid="{56A0570D-724A-4A24-BDD0-7729AB106F01}"/>
    <cellStyle name="Millares 2 4 2 5 3 2 2 3" xfId="33309" xr:uid="{B2E45F00-B6B0-4ACD-93CB-E27D352D67C3}"/>
    <cellStyle name="Millares 2 4 2 5 3 2 3" xfId="19815" xr:uid="{6038DF54-DEDA-47D9-B91C-FB93A90A781D}"/>
    <cellStyle name="Millares 2 4 2 5 3 2 4" xfId="28679" xr:uid="{B433A004-C757-4195-BF9D-1AD3239FE570}"/>
    <cellStyle name="Millares 2 4 2 5 3 3" xfId="12659" xr:uid="{DCEB2D0B-7C46-4AA4-AEDD-4176F67F79E0}"/>
    <cellStyle name="Millares 2 4 2 5 3 3 2" xfId="22198" xr:uid="{F59CB05B-5029-4626-AC6C-6EFC5C490ED8}"/>
    <cellStyle name="Millares 2 4 2 5 3 3 3" xfId="30955" xr:uid="{695B4619-7BFE-439B-A209-8226DE3CD16F}"/>
    <cellStyle name="Millares 2 4 2 5 3 4" xfId="17436" xr:uid="{A1EAD295-0F44-422F-A6BC-1E3FED7DC413}"/>
    <cellStyle name="Millares 2 4 2 5 3 5" xfId="26536" xr:uid="{1D657A22-C32D-4A87-A8C5-A6FA16F7574B}"/>
    <cellStyle name="Millares 2 4 2 5 4" xfId="9075" xr:uid="{940556C5-EDF3-4D1D-BBE5-BE323B198D74}"/>
    <cellStyle name="Millares 2 4 2 5 4 2" xfId="13856" xr:uid="{C2D7DDBA-0C03-4A4F-835F-F2DE2617C6AF}"/>
    <cellStyle name="Millares 2 4 2 5 4 2 2" xfId="23390" xr:uid="{42CA0593-6571-4364-8390-BB8B4336FE06}"/>
    <cellStyle name="Millares 2 4 2 5 4 2 3" xfId="32120" xr:uid="{D47DD9D2-D691-452F-B393-C1FBBA9944F0}"/>
    <cellStyle name="Millares 2 4 2 5 4 3" xfId="18625" xr:uid="{7DB0447F-1B3E-4BFC-987D-93B0CE0DDE7F}"/>
    <cellStyle name="Millares 2 4 2 5 4 4" xfId="27601" xr:uid="{F9ACC44B-E66C-4D24-BB07-7A379BCDA17C}"/>
    <cellStyle name="Millares 2 4 2 5 5" xfId="11466" xr:uid="{F21E0933-2334-4F8F-A02E-9C35163836C8}"/>
    <cellStyle name="Millares 2 4 2 5 5 2" xfId="21007" xr:uid="{4BBB3249-87F8-46D5-9F5F-62186E6BBC5D}"/>
    <cellStyle name="Millares 2 4 2 5 5 3" xfId="29849" xr:uid="{10A60526-728A-43BB-A5CF-BE0D18AD16B1}"/>
    <cellStyle name="Millares 2 4 2 5 6" xfId="16249" xr:uid="{826591AD-37C8-41FE-94C6-1C071D14873F}"/>
    <cellStyle name="Millares 2 4 2 5 7" xfId="25677" xr:uid="{4C3A6A3B-1A92-423C-B96E-EC3AD1DF4A2A}"/>
    <cellStyle name="Millares 2 4 2 6" xfId="6992" xr:uid="{989C4CE5-5D6C-4669-A4F3-B8F0418CF536}"/>
    <cellStyle name="Millares 2 4 2 6 2" xfId="8179" xr:uid="{324E9C5F-1750-4A6E-B26F-0CCBC7812A5D}"/>
    <cellStyle name="Millares 2 4 2 6 2 2" xfId="10566" xr:uid="{CE44A42C-B0A4-4299-A7D9-156017214C76}"/>
    <cellStyle name="Millares 2 4 2 6 2 2 2" xfId="15352" xr:uid="{A640274E-2B9A-4BF9-9BBA-972CD6BDA095}"/>
    <cellStyle name="Millares 2 4 2 6 2 2 2 2" xfId="24879" xr:uid="{D2248112-0978-459B-BC7D-009FFB5D894A}"/>
    <cellStyle name="Millares 2 4 2 6 2 2 2 3" xfId="33607" xr:uid="{A1BB06E4-9B7C-482B-9FA0-8EE54315E5A9}"/>
    <cellStyle name="Millares 2 4 2 6 2 2 3" xfId="20113" xr:uid="{95313480-284D-4CA8-8F86-45F930E178C9}"/>
    <cellStyle name="Millares 2 4 2 6 2 2 4" xfId="28975" xr:uid="{F9BBBDBD-109F-433A-98DC-D3E3D61A8BF9}"/>
    <cellStyle name="Millares 2 4 2 6 2 3" xfId="12957" xr:uid="{6FC9C6D1-BE98-4BE5-AB5A-BA2F0B54E2EC}"/>
    <cellStyle name="Millares 2 4 2 6 2 3 2" xfId="22496" xr:uid="{89A2F77F-0112-4B2E-AC33-0CB1D37F5F06}"/>
    <cellStyle name="Millares 2 4 2 6 2 3 3" xfId="31251" xr:uid="{CA5AF24E-4607-4493-AE28-B2B9B50223F8}"/>
    <cellStyle name="Millares 2 4 2 6 2 4" xfId="17734" xr:uid="{32836203-5FB7-4A61-BB5A-F743E3F179D8}"/>
    <cellStyle name="Millares 2 4 2 6 2 5" xfId="26784" xr:uid="{89149F15-2121-42EC-B6EC-72F09F55AC0B}"/>
    <cellStyle name="Millares 2 4 2 6 3" xfId="9372" xr:uid="{CA399538-824B-4A67-9766-E13681D07AD8}"/>
    <cellStyle name="Millares 2 4 2 6 3 2" xfId="14154" xr:uid="{B6DA448D-38CA-4244-AEAE-1445C159E2C5}"/>
    <cellStyle name="Millares 2 4 2 6 3 2 2" xfId="23688" xr:uid="{0C493D64-DABD-4D59-98E1-29CC77820B70}"/>
    <cellStyle name="Millares 2 4 2 6 3 2 3" xfId="32418" xr:uid="{4FE5F732-9CF1-4C1A-9949-86FE397B7815}"/>
    <cellStyle name="Millares 2 4 2 6 3 3" xfId="18923" xr:uid="{E62334A0-54D1-4E6A-BF42-E6BF1BF03137}"/>
    <cellStyle name="Millares 2 4 2 6 3 4" xfId="27849" xr:uid="{49540615-E3F9-4335-A34E-6BE38B9D7A81}"/>
    <cellStyle name="Millares 2 4 2 6 4" xfId="11763" xr:uid="{D7043628-8CE2-42DC-9169-E8692C33AC0B}"/>
    <cellStyle name="Millares 2 4 2 6 4 2" xfId="21305" xr:uid="{D52C5773-D7F9-4234-870D-213A2AC58323}"/>
    <cellStyle name="Millares 2 4 2 6 4 3" xfId="30126" xr:uid="{36E1EC15-CC40-4060-86F2-FB6A37FD8E1D}"/>
    <cellStyle name="Millares 2 4 2 6 5" xfId="16547" xr:uid="{A045EA87-3C68-4BDF-8E2C-FBEDD4624FB8}"/>
    <cellStyle name="Millares 2 4 2 6 6" xfId="25879" xr:uid="{A882B3D3-10A1-4FFC-A183-9D60D4DC5B4A}"/>
    <cellStyle name="Millares 2 4 2 7" xfId="7582" xr:uid="{3D4C53A3-2922-480D-85EA-B809636ADE11}"/>
    <cellStyle name="Millares 2 4 2 7 2" xfId="9966" xr:uid="{405D4355-BF56-415D-BC25-0706AF9D53AE}"/>
    <cellStyle name="Millares 2 4 2 7 2 2" xfId="14751" xr:uid="{77BA6299-2F47-4626-83FC-DF6BFF98C513}"/>
    <cellStyle name="Millares 2 4 2 7 2 2 2" xfId="24284" xr:uid="{6ECE4B02-2C49-4449-B76C-C27A6B8EAE0B}"/>
    <cellStyle name="Millares 2 4 2 7 2 2 3" xfId="33012" xr:uid="{F12743CF-EFB4-494E-BFB7-CE437A272144}"/>
    <cellStyle name="Millares 2 4 2 7 2 3" xfId="19519" xr:uid="{52226455-A729-4F19-BA9C-E71A69C15A9D}"/>
    <cellStyle name="Millares 2 4 2 7 2 4" xfId="28400" xr:uid="{13D98F1E-8640-4B57-9732-7B170614ED60}"/>
    <cellStyle name="Millares 2 4 2 7 3" xfId="12357" xr:uid="{9946B22D-24D1-4600-81B9-3DBA1D0BD0EF}"/>
    <cellStyle name="Millares 2 4 2 7 3 2" xfId="21901" xr:uid="{DFD25636-F77D-4988-873A-0DE7F48494F7}"/>
    <cellStyle name="Millares 2 4 2 7 3 3" xfId="30675" xr:uid="{162598AD-E275-4652-828C-A9AFCE5FB9CB}"/>
    <cellStyle name="Millares 2 4 2 7 4" xfId="17141" xr:uid="{A34F3E29-EC9C-4B7E-A321-0CDF219B4476}"/>
    <cellStyle name="Millares 2 4 2 7 5" xfId="26330" xr:uid="{A9113B83-083F-4F9C-9EC6-91CC1ECA6E1F}"/>
    <cellStyle name="Millares 2 4 2 8" xfId="8772" xr:uid="{FE3D2403-6E8D-4597-870A-D86BD5A66D44}"/>
    <cellStyle name="Millares 2 4 2 8 2" xfId="13553" xr:uid="{9B36AAB3-4415-408B-975A-58EFFFA2F36B}"/>
    <cellStyle name="Millares 2 4 2 8 2 2" xfId="23093" xr:uid="{FB2BFA24-B0B2-4A74-99A8-8B2863C80406}"/>
    <cellStyle name="Millares 2 4 2 8 2 3" xfId="31837" xr:uid="{81B2FBF0-DAD6-4F8B-A556-56953CBC41DF}"/>
    <cellStyle name="Millares 2 4 2 8 3" xfId="18329" xr:uid="{75D3D3EF-C52A-4BB1-AE59-ECDA63808022}"/>
    <cellStyle name="Millares 2 4 2 8 4" xfId="27343" xr:uid="{9677C367-F23F-4DE7-9F9B-2A9C39E15565}"/>
    <cellStyle name="Millares 2 4 2 9" xfId="11163" xr:uid="{2CEBFAE8-CF90-4C22-BFEB-18E697ED8D29}"/>
    <cellStyle name="Millares 2 4 2 9 2" xfId="20711" xr:uid="{511CC914-B2D2-4947-B075-4ADCBB81F0C4}"/>
    <cellStyle name="Millares 2 4 2 9 3" xfId="29568" xr:uid="{EF802F7F-3668-4CED-A295-A73B51C49BB2}"/>
    <cellStyle name="Millares 2 4 3" xfId="2020" xr:uid="{00000000-0005-0000-0000-0000FB000000}"/>
    <cellStyle name="Millares 2 4 3 10" xfId="25491" xr:uid="{7B7C6468-2495-4D90-999D-D86F35484DBE}"/>
    <cellStyle name="Millares 2 4 3 2" xfId="6510" xr:uid="{7783EB53-C2A3-49F2-9950-7DCDEBECFCFE}"/>
    <cellStyle name="Millares 2 4 3 2 2" xfId="6647" xr:uid="{97F85DA7-115A-4DB1-924E-3246AF708623}"/>
    <cellStyle name="Millares 2 4 3 2 2 2" xfId="6936" xr:uid="{3E9EFDB3-327E-40C9-A906-0FAE53E43838}"/>
    <cellStyle name="Millares 2 4 3 2 2 2 2" xfId="7524" xr:uid="{880FB980-DE65-49C6-98F6-28323B02F0CC}"/>
    <cellStyle name="Millares 2 4 3 2 2 2 2 2" xfId="8713" xr:uid="{887AD026-6AB5-43D8-9968-83C162834171}"/>
    <cellStyle name="Millares 2 4 3 2 2 2 2 2 2" xfId="11100" xr:uid="{B56DB1E8-182F-4B6C-95AC-CB761DCA1391}"/>
    <cellStyle name="Millares 2 4 3 2 2 2 2 2 2 2" xfId="15888" xr:uid="{74331271-B8A5-47E0-B204-C525D342D30A}"/>
    <cellStyle name="Millares 2 4 3 2 2 2 2 2 2 2 2" xfId="25415" xr:uid="{549F7DEF-0A3A-46F7-AA61-6450CEB3D271}"/>
    <cellStyle name="Millares 2 4 3 2 2 2 2 2 2 2 3" xfId="34143" xr:uid="{46309BA6-6B6E-445D-8B54-635357613398}"/>
    <cellStyle name="Millares 2 4 3 2 2 2 2 2 2 3" xfId="20649" xr:uid="{371F586E-AF8B-40FF-B69C-F9B260260C7D}"/>
    <cellStyle name="Millares 2 4 3 2 2 2 2 2 2 4" xfId="29507" xr:uid="{DDC891C2-E9C0-48D3-BD73-EE53AD6BABD7}"/>
    <cellStyle name="Millares 2 4 3 2 2 2 2 2 3" xfId="13491" xr:uid="{67B7A675-9447-4956-B2B7-DD3847D8379A}"/>
    <cellStyle name="Millares 2 4 3 2 2 2 2 2 3 2" xfId="23032" xr:uid="{FE8411D4-3706-47BE-AC7B-8B9191CB643F}"/>
    <cellStyle name="Millares 2 4 3 2 2 2 2 2 3 3" xfId="31783" xr:uid="{AA22C88E-0F97-46F6-A7CD-8C790E4302FE}"/>
    <cellStyle name="Millares 2 4 3 2 2 2 2 2 4" xfId="18268" xr:uid="{5B95C0A6-20EF-4BA3-BE4B-4E0FDF889910}"/>
    <cellStyle name="Millares 2 4 3 2 2 2 2 2 5" xfId="27282" xr:uid="{586899A3-4526-4750-ACF4-5899B87D6150}"/>
    <cellStyle name="Millares 2 4 3 2 2 2 2 3" xfId="9906" xr:uid="{3AA4B964-BE91-4E1E-8E39-01BE247C4313}"/>
    <cellStyle name="Millares 2 4 3 2 2 2 2 3 2" xfId="14690" xr:uid="{B2548825-A012-4C0B-BE97-2B061CBB8910}"/>
    <cellStyle name="Millares 2 4 3 2 2 2 2 3 2 2" xfId="24224" xr:uid="{2BF3EA30-C260-4562-8FF3-0A3B0E9FAB1B}"/>
    <cellStyle name="Millares 2 4 3 2 2 2 2 3 2 3" xfId="32954" xr:uid="{C4E8E466-BB47-4AAB-9081-DB44373790D4}"/>
    <cellStyle name="Millares 2 4 3 2 2 2 2 3 3" xfId="19459" xr:uid="{3CEFEF1A-84DF-47F3-8F55-517E7E960967}"/>
    <cellStyle name="Millares 2 4 3 2 2 2 2 3 4" xfId="28347" xr:uid="{7F1AE724-C365-4519-9C4E-B904EA9C796B}"/>
    <cellStyle name="Millares 2 4 3 2 2 2 2 4" xfId="12297" xr:uid="{78E5429B-C1FF-40D0-8D98-AF3965E39E48}"/>
    <cellStyle name="Millares 2 4 3 2 2 2 2 4 2" xfId="21841" xr:uid="{1FA1FF1C-F90A-4D9F-AE64-825455F53D83}"/>
    <cellStyle name="Millares 2 4 3 2 2 2 2 4 3" xfId="30624" xr:uid="{DF4D8A56-D656-4150-A1C6-6B190AA41028}"/>
    <cellStyle name="Millares 2 4 3 2 2 2 2 5" xfId="17081" xr:uid="{FA98DF1F-AA47-4F1D-8C65-EDE714A1041D}"/>
    <cellStyle name="Millares 2 4 3 2 2 2 2 6" xfId="26277" xr:uid="{BB3BE02C-0818-4973-A4A5-E8E9778B518A}"/>
    <cellStyle name="Millares 2 4 3 2 2 2 3" xfId="8121" xr:uid="{848DFF5E-0BE4-4571-9CDE-D16BEB9D953F}"/>
    <cellStyle name="Millares 2 4 3 2 2 2 3 2" xfId="10507" xr:uid="{39B1A897-8989-417E-9077-75D4A5E917BC}"/>
    <cellStyle name="Millares 2 4 3 2 2 2 3 2 2" xfId="15293" xr:uid="{D2D479E6-AA51-47CB-9FEC-D7E67D9AD890}"/>
    <cellStyle name="Millares 2 4 3 2 2 2 3 2 2 2" xfId="24820" xr:uid="{FFB251A7-53B6-4357-B29E-A8CCCF2138CE}"/>
    <cellStyle name="Millares 2 4 3 2 2 2 3 2 2 3" xfId="33548" xr:uid="{923D990E-994A-4DCE-A341-AA46B5E8B11E}"/>
    <cellStyle name="Millares 2 4 3 2 2 2 3 2 3" xfId="20054" xr:uid="{D134223A-D96B-41E4-8A3B-155D339AA97D}"/>
    <cellStyle name="Millares 2 4 3 2 2 2 3 2 4" xfId="28918" xr:uid="{B3AEF5DC-5E21-4B74-BCFA-8B82668829CE}"/>
    <cellStyle name="Millares 2 4 3 2 2 2 3 3" xfId="12898" xr:uid="{82CA5E25-BBA9-48CE-9291-737A924FE407}"/>
    <cellStyle name="Millares 2 4 3 2 2 2 3 3 2" xfId="22437" xr:uid="{68A5394B-3D80-4D28-AE61-B0CB7ADED350}"/>
    <cellStyle name="Millares 2 4 3 2 2 2 3 3 3" xfId="31194" xr:uid="{690425DF-AE58-4EDB-85DF-FC44369368F8}"/>
    <cellStyle name="Millares 2 4 3 2 2 2 3 4" xfId="17675" xr:uid="{8CFB5CF4-F29A-4FC3-B382-3D9D773671C9}"/>
    <cellStyle name="Millares 2 4 3 2 2 2 3 5" xfId="26734" xr:uid="{24392FDE-B926-4067-8C7C-2D0F31323539}"/>
    <cellStyle name="Millares 2 4 3 2 2 2 4" xfId="9314" xr:uid="{62ABB3B8-5E7D-433B-963A-2DB48717E8D8}"/>
    <cellStyle name="Millares 2 4 3 2 2 2 4 2" xfId="14095" xr:uid="{00D06B21-1C97-4185-8EFD-1B23BEE2139B}"/>
    <cellStyle name="Millares 2 4 3 2 2 2 4 2 2" xfId="23629" xr:uid="{EBBB3105-B92B-4674-BD62-313E985EEE69}"/>
    <cellStyle name="Millares 2 4 3 2 2 2 4 2 3" xfId="32359" xr:uid="{F812F8C3-D6CB-46D4-86EB-C8DBDC21DA32}"/>
    <cellStyle name="Millares 2 4 3 2 2 2 4 3" xfId="18864" xr:uid="{E7E905E7-45B4-4109-AA19-7AE451209F14}"/>
    <cellStyle name="Millares 2 4 3 2 2 2 4 4" xfId="27799" xr:uid="{4F8FB740-2079-4862-BFCF-B088ABDD1BBD}"/>
    <cellStyle name="Millares 2 4 3 2 2 2 5" xfId="11705" xr:uid="{A5F543F9-E3AC-428A-8075-FD95FDA4E48A}"/>
    <cellStyle name="Millares 2 4 3 2 2 2 5 2" xfId="21246" xr:uid="{C0D7E8DF-6538-4060-BB5A-4A0E3CD0DBA8}"/>
    <cellStyle name="Millares 2 4 3 2 2 2 5 3" xfId="30076" xr:uid="{8F59D8B0-9889-4C07-8DFC-BBC4D0878DED}"/>
    <cellStyle name="Millares 2 4 3 2 2 2 6" xfId="16488" xr:uid="{35D6164E-2E7C-401B-9CA0-777D7AD11ECA}"/>
    <cellStyle name="Millares 2 4 3 2 2 2 7" xfId="25837" xr:uid="{CF915808-33F5-41C4-9EFB-844322910D22}"/>
    <cellStyle name="Millares 2 4 3 2 2 3" xfId="7228" xr:uid="{8FE1D627-AC9B-4741-9AC7-785DAD734ABB}"/>
    <cellStyle name="Millares 2 4 3 2 2 3 2" xfId="8417" xr:uid="{96E06341-566F-4EC8-ABF3-8406A1893DEF}"/>
    <cellStyle name="Millares 2 4 3 2 2 3 2 2" xfId="10804" xr:uid="{264D8551-0D8B-43C8-B1CF-C445B175B8D1}"/>
    <cellStyle name="Millares 2 4 3 2 2 3 2 2 2" xfId="15591" xr:uid="{E8C50AC8-5535-4A9A-A72D-00AF61716D74}"/>
    <cellStyle name="Millares 2 4 3 2 2 3 2 2 2 2" xfId="25118" xr:uid="{98BF193A-7604-424A-A208-785C60D3849E}"/>
    <cellStyle name="Millares 2 4 3 2 2 3 2 2 2 3" xfId="33846" xr:uid="{0E39CE91-37C7-4067-A60B-A356ED88BAB5}"/>
    <cellStyle name="Millares 2 4 3 2 2 3 2 2 3" xfId="20352" xr:uid="{7831C795-7463-4290-98C2-CB20AF8D7BC2}"/>
    <cellStyle name="Millares 2 4 3 2 2 3 2 2 4" xfId="29210" xr:uid="{014FD9DC-A097-46BE-958E-09B315EEE063}"/>
    <cellStyle name="Millares 2 4 3 2 2 3 2 3" xfId="13195" xr:uid="{D4E635D9-05B1-470C-B99F-A517A2002309}"/>
    <cellStyle name="Millares 2 4 3 2 2 3 2 3 2" xfId="22735" xr:uid="{A86B430F-E08A-437A-9458-95C29B628F70}"/>
    <cellStyle name="Millares 2 4 3 2 2 3 2 3 3" xfId="31486" xr:uid="{4A0B063A-8F5C-4531-86BF-23973B69A466}"/>
    <cellStyle name="Millares 2 4 3 2 2 3 2 4" xfId="17972" xr:uid="{63EE904E-4300-4A1C-AEAD-8E6AAA9FACC0}"/>
    <cellStyle name="Millares 2 4 3 2 2 3 2 5" xfId="27005" xr:uid="{D64CD97C-E549-4860-B594-D7E6685F74D2}"/>
    <cellStyle name="Millares 2 4 3 2 2 3 3" xfId="9610" xr:uid="{09336915-36C8-4193-924F-DD349656791F}"/>
    <cellStyle name="Millares 2 4 3 2 2 3 3 2" xfId="14393" xr:uid="{C2260914-1573-43D6-A1D8-76FB28B1E75D}"/>
    <cellStyle name="Millares 2 4 3 2 2 3 3 2 2" xfId="23927" xr:uid="{773E1076-4C71-441A-BC67-CD2369D41665}"/>
    <cellStyle name="Millares 2 4 3 2 2 3 3 2 3" xfId="32657" xr:uid="{55E5C512-6A0F-4522-9909-B36996115DFC}"/>
    <cellStyle name="Millares 2 4 3 2 2 3 3 3" xfId="19162" xr:uid="{6F1E8482-3A5F-4AB5-BCF2-19AAEC51EA22}"/>
    <cellStyle name="Millares 2 4 3 2 2 3 3 4" xfId="28070" xr:uid="{EC74335D-974E-4230-9708-B48388EEE5E3}"/>
    <cellStyle name="Millares 2 4 3 2 2 3 4" xfId="12001" xr:uid="{E01ED584-4154-41B4-9DBA-CCD71352ADE5}"/>
    <cellStyle name="Millares 2 4 3 2 2 3 4 2" xfId="21544" xr:uid="{F09872EF-26F6-4C74-8AD9-D491F5ED479D}"/>
    <cellStyle name="Millares 2 4 3 2 2 3 4 3" xfId="30347" xr:uid="{5C2A239C-70AF-43D3-B6D9-23385B183BF9}"/>
    <cellStyle name="Millares 2 4 3 2 2 3 5" xfId="16785" xr:uid="{DF98F0B7-6D9B-4E6D-B56D-545E293D36C0}"/>
    <cellStyle name="Millares 2 4 3 2 2 3 6" xfId="26040" xr:uid="{30533BD9-A894-4A66-A4B1-B0A05EA5C670}"/>
    <cellStyle name="Millares 2 4 3 2 2 4" xfId="7824" xr:uid="{EC394719-342B-4FBB-AF4F-6532C91DEDCC}"/>
    <cellStyle name="Millares 2 4 3 2 2 4 2" xfId="10210" xr:uid="{4C381A1F-AB08-4C69-87FE-DB403CBCE5C0}"/>
    <cellStyle name="Millares 2 4 3 2 2 4 2 2" xfId="14995" xr:uid="{B831A087-EA45-4271-B2AF-22ECFBDB3EA0}"/>
    <cellStyle name="Millares 2 4 3 2 2 4 2 2 2" xfId="24523" xr:uid="{102EAD66-816A-46F0-81BA-54DE51208777}"/>
    <cellStyle name="Millares 2 4 3 2 2 4 2 2 3" xfId="33251" xr:uid="{B17FD0CB-D0D0-4E81-958A-722B6527764B}"/>
    <cellStyle name="Millares 2 4 3 2 2 4 2 3" xfId="19757" xr:uid="{66748A07-AA69-49F3-A49F-213EACA16DAF}"/>
    <cellStyle name="Millares 2 4 3 2 2 4 2 4" xfId="28621" xr:uid="{CABD5ED0-6C7D-4637-807B-6082825D18FF}"/>
    <cellStyle name="Millares 2 4 3 2 2 4 3" xfId="12601" xr:uid="{DD074135-6EF5-43F6-A2B4-4DB4AE2564B2}"/>
    <cellStyle name="Millares 2 4 3 2 2 4 3 2" xfId="22140" xr:uid="{F1104526-1E3B-4FFD-A126-38227F12C637}"/>
    <cellStyle name="Millares 2 4 3 2 2 4 3 3" xfId="30897" xr:uid="{D1CB996D-8061-4721-8722-5A72A9912A6A}"/>
    <cellStyle name="Millares 2 4 3 2 2 4 4" xfId="17379" xr:uid="{5EC5E340-445C-4E43-9A03-E96A01363BD8}"/>
    <cellStyle name="Millares 2 4 3 2 2 4 5" xfId="26497" xr:uid="{F11543CE-F7FE-4A08-8C1C-847B77D99155}"/>
    <cellStyle name="Millares 2 4 3 2 2 5" xfId="9016" xr:uid="{6DF2A8EE-A78D-435D-8317-0EC7790416D5}"/>
    <cellStyle name="Millares 2 4 3 2 2 5 2" xfId="13797" xr:uid="{A29901D4-E9BE-4436-9A20-F5A1C170323E}"/>
    <cellStyle name="Millares 2 4 3 2 2 5 2 2" xfId="23332" xr:uid="{3B96A66E-1EAA-4133-9EFA-1C599EDDD02C}"/>
    <cellStyle name="Millares 2 4 3 2 2 5 2 3" xfId="32063" xr:uid="{E565131B-300E-4770-8984-76A594341CDF}"/>
    <cellStyle name="Millares 2 4 3 2 2 5 3" xfId="18567" xr:uid="{A9F19810-6FE2-4689-906C-948642F372B1}"/>
    <cellStyle name="Millares 2 4 3 2 2 5 4" xfId="27554" xr:uid="{BFCA0E14-0FC2-4BB9-8FA5-F4DA98214C93}"/>
    <cellStyle name="Millares 2 4 3 2 2 6" xfId="11408" xr:uid="{04B1DE89-5DFA-4A71-926A-55AA5A585362}"/>
    <cellStyle name="Millares 2 4 3 2 2 6 2" xfId="20950" xr:uid="{3D6D65CB-6190-4CAD-9C24-A09379C8729E}"/>
    <cellStyle name="Millares 2 4 3 2 2 6 3" xfId="29800" xr:uid="{75BBED21-94CB-4FD4-8680-5342E279F4AC}"/>
    <cellStyle name="Millares 2 4 3 2 2 7" xfId="16191" xr:uid="{AE634433-EF6B-49E8-A649-A967A232D7F0}"/>
    <cellStyle name="Millares 2 4 3 2 2 8" xfId="25641" xr:uid="{149A5750-4621-4302-9886-10B6B1A99138}"/>
    <cellStyle name="Millares 2 4 3 2 3" xfId="6790" xr:uid="{7BE45C30-B08B-4C25-BE37-2B04F19CA79B}"/>
    <cellStyle name="Millares 2 4 3 2 3 2" xfId="7376" xr:uid="{8D83F459-7076-46B8-8081-F8322C09CEB9}"/>
    <cellStyle name="Millares 2 4 3 2 3 2 2" xfId="8565" xr:uid="{32767EEF-7F00-4CBA-A058-CBE54D8CC32C}"/>
    <cellStyle name="Millares 2 4 3 2 3 2 2 2" xfId="10952" xr:uid="{1FD50C68-FAC9-4870-AEBB-E7CE9CA7EF61}"/>
    <cellStyle name="Millares 2 4 3 2 3 2 2 2 2" xfId="15740" xr:uid="{E83E9FB4-518C-473A-A18D-44690295FCEF}"/>
    <cellStyle name="Millares 2 4 3 2 3 2 2 2 2 2" xfId="25267" xr:uid="{199B9BC1-7831-4ADC-9317-6B603B473EB6}"/>
    <cellStyle name="Millares 2 4 3 2 3 2 2 2 2 3" xfId="33995" xr:uid="{F0EC3F7C-02BA-44A0-9041-4B4F6D5BCBB2}"/>
    <cellStyle name="Millares 2 4 3 2 3 2 2 2 3" xfId="20501" xr:uid="{603C53F2-67A9-4E0E-A915-C2A67F1267A0}"/>
    <cellStyle name="Millares 2 4 3 2 3 2 2 2 4" xfId="29359" xr:uid="{9EEDDC3A-48EF-4C01-A98A-928E9A06D506}"/>
    <cellStyle name="Millares 2 4 3 2 3 2 2 3" xfId="13343" xr:uid="{6499335A-EA90-4861-A00C-CE8E5AEAC952}"/>
    <cellStyle name="Millares 2 4 3 2 3 2 2 3 2" xfId="22884" xr:uid="{DFC366EC-AB05-4855-9DDA-F5948FFC6B27}"/>
    <cellStyle name="Millares 2 4 3 2 3 2 2 3 3" xfId="31635" xr:uid="{87915E77-4041-40C3-9DB0-1F9ACFE66CD6}"/>
    <cellStyle name="Millares 2 4 3 2 3 2 2 4" xfId="18120" xr:uid="{2CB1FFF2-18B3-410A-9E5E-28A907F27AC6}"/>
    <cellStyle name="Millares 2 4 3 2 3 2 2 5" xfId="27135" xr:uid="{176D3C50-8D08-4253-AD29-03B58390AB64}"/>
    <cellStyle name="Millares 2 4 3 2 3 2 3" xfId="9758" xr:uid="{CF5214E0-777A-46E1-965C-F54EAB23CDDF}"/>
    <cellStyle name="Millares 2 4 3 2 3 2 3 2" xfId="14542" xr:uid="{6F7EA49E-E7BB-4ED3-897C-DF66C846E603}"/>
    <cellStyle name="Millares 2 4 3 2 3 2 3 2 2" xfId="24076" xr:uid="{E74F4955-CF43-42DD-B4C5-CAA0BD7400B0}"/>
    <cellStyle name="Millares 2 4 3 2 3 2 3 2 3" xfId="32806" xr:uid="{DE661858-534D-4260-BC77-906C2693D401}"/>
    <cellStyle name="Millares 2 4 3 2 3 2 3 3" xfId="19311" xr:uid="{EBBD700A-DC84-4AA5-9AA9-4DED05092AF1}"/>
    <cellStyle name="Millares 2 4 3 2 3 2 3 4" xfId="28200" xr:uid="{928EF0C1-F77F-44EB-AB57-F0A03B6ED5DD}"/>
    <cellStyle name="Millares 2 4 3 2 3 2 4" xfId="12149" xr:uid="{272255BF-0005-4560-9750-DBDF1A0A4AF5}"/>
    <cellStyle name="Millares 2 4 3 2 3 2 4 2" xfId="21693" xr:uid="{98757791-0345-47E8-B047-2F303AB3FCCA}"/>
    <cellStyle name="Millares 2 4 3 2 3 2 4 3" xfId="30477" xr:uid="{7CD58A0A-1D43-473F-93E7-7A60DDF579DB}"/>
    <cellStyle name="Millares 2 4 3 2 3 2 5" xfId="16933" xr:uid="{7138DEA4-1B1B-4326-85C3-07090521E40C}"/>
    <cellStyle name="Millares 2 4 3 2 3 2 6" xfId="26152" xr:uid="{08CDBF12-48DB-482C-9489-9FC59CA40CBE}"/>
    <cellStyle name="Millares 2 4 3 2 3 3" xfId="7973" xr:uid="{FF600606-91A9-4765-9EF3-26A33B6F434D}"/>
    <cellStyle name="Millares 2 4 3 2 3 3 2" xfId="10359" xr:uid="{262991E9-C0DA-4E4F-A40F-9318F6939DD5}"/>
    <cellStyle name="Millares 2 4 3 2 3 3 2 2" xfId="15145" xr:uid="{81B0FA02-46D1-49B5-A42F-3039F94B8A69}"/>
    <cellStyle name="Millares 2 4 3 2 3 3 2 2 2" xfId="24672" xr:uid="{482D5F15-F214-4889-9E59-F3761C4F5D07}"/>
    <cellStyle name="Millares 2 4 3 2 3 3 2 2 3" xfId="33400" xr:uid="{E2691A97-F0BF-4A3D-AF67-4B0D61BCBFB9}"/>
    <cellStyle name="Millares 2 4 3 2 3 3 2 3" xfId="19906" xr:uid="{3FAB1B8D-17FD-4382-BDF1-0AC192D4C1C6}"/>
    <cellStyle name="Millares 2 4 3 2 3 3 2 4" xfId="28770" xr:uid="{BB00AE24-0DA1-412E-99EA-800DDBB5AF27}"/>
    <cellStyle name="Millares 2 4 3 2 3 3 3" xfId="12750" xr:uid="{5B52230C-AF9E-41C0-9E0D-38B308F27357}"/>
    <cellStyle name="Millares 2 4 3 2 3 3 3 2" xfId="22289" xr:uid="{4495EF74-1463-43EE-9741-A1A66392485A}"/>
    <cellStyle name="Millares 2 4 3 2 3 3 3 3" xfId="31046" xr:uid="{C080C75A-2030-489A-89A3-5170F228B782}"/>
    <cellStyle name="Millares 2 4 3 2 3 3 4" xfId="17527" xr:uid="{A168BC08-6BED-4F0E-9FAD-E377F488936B}"/>
    <cellStyle name="Millares 2 4 3 2 3 3 5" xfId="26609" xr:uid="{583B8AB0-0EBC-4C67-B4C4-7AA13DEEEBA5}"/>
    <cellStyle name="Millares 2 4 3 2 3 4" xfId="9166" xr:uid="{F1DF28CF-A581-4ED7-A3C7-60F9003D75E5}"/>
    <cellStyle name="Millares 2 4 3 2 3 4 2" xfId="13947" xr:uid="{E618C6F8-6652-4325-A3E4-CB42BCBCA34A}"/>
    <cellStyle name="Millares 2 4 3 2 3 4 2 2" xfId="23481" xr:uid="{C2F2D454-45BC-4546-BD71-2EBC47DE5662}"/>
    <cellStyle name="Millares 2 4 3 2 3 4 2 3" xfId="32211" xr:uid="{EC18A1C7-89DE-47A0-BFF6-23E522534AED}"/>
    <cellStyle name="Millares 2 4 3 2 3 4 3" xfId="18716" xr:uid="{776F09F3-511D-4090-9D93-172ABEBE8E2F}"/>
    <cellStyle name="Millares 2 4 3 2 3 4 4" xfId="27674" xr:uid="{08347CF8-4593-4125-96C7-2A18F79433C3}"/>
    <cellStyle name="Millares 2 4 3 2 3 5" xfId="11557" xr:uid="{3CFE322B-D16A-4F28-AB98-14600A52196E}"/>
    <cellStyle name="Millares 2 4 3 2 3 5 2" xfId="21098" xr:uid="{7EC13429-A919-492C-AD92-0F8941C00658}"/>
    <cellStyle name="Millares 2 4 3 2 3 5 3" xfId="29929" xr:uid="{34245F8E-DD09-45B5-835F-C03EA2DE0735}"/>
    <cellStyle name="Millares 2 4 3 2 3 6" xfId="16340" xr:uid="{630C747B-A021-4E32-AAAE-0243D985CF81}"/>
    <cellStyle name="Millares 2 4 3 2 3 7" xfId="25736" xr:uid="{4E0925ED-0BAB-4363-8A0E-2B618C1F6EE7}"/>
    <cellStyle name="Millares 2 4 3 2 4" xfId="7083" xr:uid="{D29025E4-612C-43CE-9D73-4DC6EE339580}"/>
    <cellStyle name="Millares 2 4 3 2 4 2" xfId="8270" xr:uid="{5CCB29C2-DB12-43DC-83A4-AE5A3AED30DB}"/>
    <cellStyle name="Millares 2 4 3 2 4 2 2" xfId="10657" xr:uid="{D79C3970-7D73-42E0-98A5-7BB89E6E8647}"/>
    <cellStyle name="Millares 2 4 3 2 4 2 2 2" xfId="15443" xr:uid="{4480EAF3-C8B9-4C71-9D19-67D0F806FD0C}"/>
    <cellStyle name="Millares 2 4 3 2 4 2 2 2 2" xfId="24970" xr:uid="{AB9C0CF5-ADE1-4704-A95E-9E0213B59E1B}"/>
    <cellStyle name="Millares 2 4 3 2 4 2 2 2 3" xfId="33698" xr:uid="{6E33F608-5255-41BE-81D0-8AD9A692C3B7}"/>
    <cellStyle name="Millares 2 4 3 2 4 2 2 3" xfId="20204" xr:uid="{C9A10624-4131-48C8-B622-B73145D66B90}"/>
    <cellStyle name="Millares 2 4 3 2 4 2 2 4" xfId="29062" xr:uid="{F63CC595-BD36-4CA0-8670-A5A275E9A645}"/>
    <cellStyle name="Millares 2 4 3 2 4 2 3" xfId="13048" xr:uid="{19BFBA43-87D1-490F-8694-119D3F2C256B}"/>
    <cellStyle name="Millares 2 4 3 2 4 2 3 2" xfId="22587" xr:uid="{7A595E2D-B33C-4F99-BAFB-DE48FE8CA597}"/>
    <cellStyle name="Millares 2 4 3 2 4 2 3 3" xfId="31338" xr:uid="{3AA229CB-240C-4377-A34F-F5FE44CA5005}"/>
    <cellStyle name="Millares 2 4 3 2 4 2 4" xfId="17825" xr:uid="{4316CE31-491A-4DEA-991C-1FE3912779D9}"/>
    <cellStyle name="Millares 2 4 3 2 4 2 5" xfId="26857" xr:uid="{1C40699B-2BE7-42B7-A0C8-9F0742927C06}"/>
    <cellStyle name="Millares 2 4 3 2 4 3" xfId="9463" xr:uid="{1C5F4FF8-0D92-4832-921A-D97937FEE777}"/>
    <cellStyle name="Millares 2 4 3 2 4 3 2" xfId="14245" xr:uid="{D275D0A0-C07C-4E81-91DB-B965641E849C}"/>
    <cellStyle name="Millares 2 4 3 2 4 3 2 2" xfId="23779" xr:uid="{3B81254D-C674-412A-8543-597B40924D91}"/>
    <cellStyle name="Millares 2 4 3 2 4 3 2 3" xfId="32509" xr:uid="{FA78C09C-BE2B-48A5-870D-90836898CE01}"/>
    <cellStyle name="Millares 2 4 3 2 4 3 3" xfId="19014" xr:uid="{2376158B-F723-41D8-AF91-028C2D24AE0A}"/>
    <cellStyle name="Millares 2 4 3 2 4 3 4" xfId="27922" xr:uid="{F69F2755-3D58-4C6E-89BF-19761CC38CFB}"/>
    <cellStyle name="Millares 2 4 3 2 4 4" xfId="11854" xr:uid="{74707794-852C-4E4A-AE3B-78440A89D529}"/>
    <cellStyle name="Millares 2 4 3 2 4 4 2" xfId="21396" xr:uid="{52BB8F46-4165-4B4E-B3EC-58D58B93C58B}"/>
    <cellStyle name="Millares 2 4 3 2 4 4 3" xfId="30199" xr:uid="{E1869F16-E0F8-4FCA-A17F-372908CD5D2E}"/>
    <cellStyle name="Millares 2 4 3 2 4 5" xfId="16638" xr:uid="{EF0B85A4-B01B-419D-A217-9876699B2B96}"/>
    <cellStyle name="Millares 2 4 3 2 4 6" xfId="25938" xr:uid="{2D07A1DA-9A49-4CDE-BE0D-F61D8792541C}"/>
    <cellStyle name="Millares 2 4 3 2 5" xfId="7675" xr:uid="{052F9AA9-67DF-4B7E-945A-66B4DE4412BF}"/>
    <cellStyle name="Millares 2 4 3 2 5 2" xfId="10059" xr:uid="{184CFA26-B3BB-42C1-BF8C-5BEFF785B02F}"/>
    <cellStyle name="Millares 2 4 3 2 5 2 2" xfId="14844" xr:uid="{8045D419-9128-49CB-81DB-B2CB49E241C3}"/>
    <cellStyle name="Millares 2 4 3 2 5 2 2 2" xfId="24375" xr:uid="{6E5AEF1E-5525-4246-9812-ACA0BD7D75F6}"/>
    <cellStyle name="Millares 2 4 3 2 5 2 2 3" xfId="33103" xr:uid="{F4DE96E7-C8F9-4AEC-919C-6B86ABEE1FE7}"/>
    <cellStyle name="Millares 2 4 3 2 5 2 3" xfId="19610" xr:uid="{C76D84DE-0B93-4722-89CE-75EAB91C003A}"/>
    <cellStyle name="Millares 2 4 3 2 5 2 4" xfId="28474" xr:uid="{CB05A086-65EB-4F76-B15D-8E1F35A690CD}"/>
    <cellStyle name="Millares 2 4 3 2 5 3" xfId="12450" xr:uid="{8FF0C029-18B3-41E9-968C-F2FCBCDF9061}"/>
    <cellStyle name="Millares 2 4 3 2 5 3 2" xfId="21992" xr:uid="{9369BFDE-8EED-43EB-87C4-196498ABE7DD}"/>
    <cellStyle name="Millares 2 4 3 2 5 3 3" xfId="30749" xr:uid="{F27B09F9-6777-4687-B5C5-BE7F940C13A2}"/>
    <cellStyle name="Millares 2 4 3 2 5 4" xfId="17232" xr:uid="{04672C6F-7FF7-4E6A-903E-151CEF4ABD75}"/>
    <cellStyle name="Millares 2 4 3 2 5 5" xfId="26394" xr:uid="{093DA4D9-A08E-476C-9D92-21EFF85B8ED4}"/>
    <cellStyle name="Millares 2 4 3 2 6" xfId="8865" xr:uid="{BE6CBB1D-66D8-46C1-93B3-3A62279FFD38}"/>
    <cellStyle name="Millares 2 4 3 2 6 2" xfId="13646" xr:uid="{18C50F4E-C07B-4343-ACA5-4B687D00CD86}"/>
    <cellStyle name="Millares 2 4 3 2 6 2 2" xfId="23184" xr:uid="{B2659E45-14FC-418B-8D99-0CA52EDBA31C}"/>
    <cellStyle name="Millares 2 4 3 2 6 2 3" xfId="31915" xr:uid="{7431AFE3-BB8A-4863-B365-716DFE051C76}"/>
    <cellStyle name="Millares 2 4 3 2 6 3" xfId="18420" xr:uid="{2985B393-DBEC-4527-9D0B-BDC3D630824E}"/>
    <cellStyle name="Millares 2 4 3 2 6 4" xfId="27429" xr:uid="{3FEE1586-BCEE-4522-B33A-258221CE39E9}"/>
    <cellStyle name="Millares 2 4 3 2 7" xfId="11256" xr:uid="{2D3E1074-4470-4E61-9289-4838B9FF8214}"/>
    <cellStyle name="Millares 2 4 3 2 7 2" xfId="20802" xr:uid="{6E4C6066-36EF-4758-B774-07946D07B8FB}"/>
    <cellStyle name="Millares 2 4 3 2 7 3" xfId="29652" xr:uid="{4FCA2EBD-82D3-41C0-ABF0-56B01DFE3F5A}"/>
    <cellStyle name="Millares 2 4 3 2 8" xfId="16043" xr:uid="{492282A9-EEE8-4C19-BC33-1B4CEB604F36}"/>
    <cellStyle name="Millares 2 4 3 2 9" xfId="25543" xr:uid="{93CD88ED-EDBA-49C1-B95E-42218D3D5B21}"/>
    <cellStyle name="Millares 2 4 3 3" xfId="6574" xr:uid="{FB310C3C-0E17-4844-A252-DE8DEF96A75F}"/>
    <cellStyle name="Millares 2 4 3 3 2" xfId="6863" xr:uid="{15554DED-60F5-466F-994A-AF64BEC255D8}"/>
    <cellStyle name="Millares 2 4 3 3 2 2" xfId="7451" xr:uid="{87AFBF20-44C7-45E3-A2CE-ACA3CF5913C8}"/>
    <cellStyle name="Millares 2 4 3 3 2 2 2" xfId="8640" xr:uid="{2C342686-B379-4228-9CB5-DE941228757F}"/>
    <cellStyle name="Millares 2 4 3 3 2 2 2 2" xfId="11027" xr:uid="{CB7D1DB2-43B8-4DB6-943B-47500BD41F4F}"/>
    <cellStyle name="Millares 2 4 3 3 2 2 2 2 2" xfId="15815" xr:uid="{D0F210D6-E1A2-455B-A8A6-DBA2864A0F26}"/>
    <cellStyle name="Millares 2 4 3 3 2 2 2 2 2 2" xfId="25342" xr:uid="{C9E72D07-67ED-4F4B-91FA-E5398EC366A5}"/>
    <cellStyle name="Millares 2 4 3 3 2 2 2 2 2 3" xfId="34070" xr:uid="{A5E979F4-4B4E-43A6-B317-20A360A7264B}"/>
    <cellStyle name="Millares 2 4 3 3 2 2 2 2 3" xfId="20576" xr:uid="{6F52D6B9-839B-4DE5-9FAC-CC619A5D9D23}"/>
    <cellStyle name="Millares 2 4 3 3 2 2 2 2 4" xfId="29434" xr:uid="{E25868BC-9C3F-455D-B513-A01EEAE6C684}"/>
    <cellStyle name="Millares 2 4 3 3 2 2 2 3" xfId="13418" xr:uid="{F434E906-12C4-4C7E-AD7B-62D515DB22D3}"/>
    <cellStyle name="Millares 2 4 3 3 2 2 2 3 2" xfId="22959" xr:uid="{6041FE39-CA96-4784-BA5F-1F83B11B9975}"/>
    <cellStyle name="Millares 2 4 3 3 2 2 2 3 3" xfId="31710" xr:uid="{D5840909-B9C4-4F35-9A4B-02CC77423F74}"/>
    <cellStyle name="Millares 2 4 3 3 2 2 2 4" xfId="18195" xr:uid="{5346D2F0-1865-4372-A1D9-6C62503FD37B}"/>
    <cellStyle name="Millares 2 4 3 3 2 2 2 5" xfId="27209" xr:uid="{2B8E57D1-DC60-476F-9CBC-2871C21602C9}"/>
    <cellStyle name="Millares 2 4 3 3 2 2 3" xfId="9833" xr:uid="{75912A1E-0D3C-4F8F-937E-5CC1718BAC99}"/>
    <cellStyle name="Millares 2 4 3 3 2 2 3 2" xfId="14617" xr:uid="{45965D8E-5D55-492F-90AD-404AACEDD0CB}"/>
    <cellStyle name="Millares 2 4 3 3 2 2 3 2 2" xfId="24151" xr:uid="{789EDA56-6915-4BE7-84AB-D0C8BD0E4D23}"/>
    <cellStyle name="Millares 2 4 3 3 2 2 3 2 3" xfId="32881" xr:uid="{017DAE0D-9E0E-4B81-9CD6-366753872D60}"/>
    <cellStyle name="Millares 2 4 3 3 2 2 3 3" xfId="19386" xr:uid="{30094A96-F78F-471C-99C6-D527E8571D0D}"/>
    <cellStyle name="Millares 2 4 3 3 2 2 3 4" xfId="28274" xr:uid="{2B21DD7F-C6BA-428A-B245-F630627EDF26}"/>
    <cellStyle name="Millares 2 4 3 3 2 2 4" xfId="12224" xr:uid="{66ACB2AA-D847-4F0C-A60F-096C8BE979A1}"/>
    <cellStyle name="Millares 2 4 3 3 2 2 4 2" xfId="21768" xr:uid="{C902D50F-4480-44CF-9F9E-D8B39B281E90}"/>
    <cellStyle name="Millares 2 4 3 3 2 2 4 3" xfId="30551" xr:uid="{D7B1B137-DFB0-4C66-8B28-F07655359751}"/>
    <cellStyle name="Millares 2 4 3 3 2 2 5" xfId="17008" xr:uid="{F8457BA1-90B3-4565-A134-0F76FA2E26DF}"/>
    <cellStyle name="Millares 2 4 3 3 2 2 6" xfId="26212" xr:uid="{1AA2A787-CECC-4C8C-8A12-2C1AA2F64B81}"/>
    <cellStyle name="Millares 2 4 3 3 2 3" xfId="8048" xr:uid="{73A031DD-3104-4761-9926-53BE56351048}"/>
    <cellStyle name="Millares 2 4 3 3 2 3 2" xfId="10434" xr:uid="{AAF7F8A1-A073-4092-85DB-3641101EA0A9}"/>
    <cellStyle name="Millares 2 4 3 3 2 3 2 2" xfId="15220" xr:uid="{8B632162-F93D-48EF-BDF6-B5D3A4FFFF0B}"/>
    <cellStyle name="Millares 2 4 3 3 2 3 2 2 2" xfId="24747" xr:uid="{DDAACE96-7D64-4501-A11E-83D09AD54A64}"/>
    <cellStyle name="Millares 2 4 3 3 2 3 2 2 3" xfId="33475" xr:uid="{9F1AC4A2-064E-4926-BCC3-1374C4473F58}"/>
    <cellStyle name="Millares 2 4 3 3 2 3 2 3" xfId="19981" xr:uid="{1254577C-898F-4B77-94E7-94E092003C24}"/>
    <cellStyle name="Millares 2 4 3 3 2 3 2 4" xfId="28845" xr:uid="{3E5FC60A-96B3-4039-9274-EFC869AF7980}"/>
    <cellStyle name="Millares 2 4 3 3 2 3 3" xfId="12825" xr:uid="{2DB73766-C497-4DE3-BA79-32E9C1D81162}"/>
    <cellStyle name="Millares 2 4 3 3 2 3 3 2" xfId="22364" xr:uid="{6EFBE075-B0F8-4831-BD7A-888ACCEBA0A6}"/>
    <cellStyle name="Millares 2 4 3 3 2 3 3 3" xfId="31121" xr:uid="{9CAFF3DC-87E8-4EB1-8B7C-9FE50382C188}"/>
    <cellStyle name="Millares 2 4 3 3 2 3 4" xfId="17602" xr:uid="{4A50B014-4C52-4107-87A4-1A03F246044D}"/>
    <cellStyle name="Millares 2 4 3 3 2 3 5" xfId="26669" xr:uid="{ED3BA608-3A85-490E-90DE-7456200CB31E}"/>
    <cellStyle name="Millares 2 4 3 3 2 4" xfId="9241" xr:uid="{A5FDB944-D09D-40F2-B9B3-0FC57EC94D13}"/>
    <cellStyle name="Millares 2 4 3 3 2 4 2" xfId="14022" xr:uid="{98286049-656C-4B83-B5C0-2906479E3BFE}"/>
    <cellStyle name="Millares 2 4 3 3 2 4 2 2" xfId="23556" xr:uid="{AEA1D0CE-6157-437F-B5D2-819F89D6B935}"/>
    <cellStyle name="Millares 2 4 3 3 2 4 2 3" xfId="32286" xr:uid="{483F6426-68EE-4BE1-AA8C-9E0CA3FB6EFA}"/>
    <cellStyle name="Millares 2 4 3 3 2 4 3" xfId="18791" xr:uid="{11B06F5B-C992-4E1B-A3AB-7981397E8240}"/>
    <cellStyle name="Millares 2 4 3 3 2 4 4" xfId="27734" xr:uid="{139DAA9E-71FC-4981-AECA-CAF3580FB968}"/>
    <cellStyle name="Millares 2 4 3 3 2 5" xfId="11632" xr:uid="{D9FF6248-2094-42DD-B7E1-09F253F674E5}"/>
    <cellStyle name="Millares 2 4 3 3 2 5 2" xfId="21173" xr:uid="{700A041D-068E-4C44-BAB8-F4ED57D41DC3}"/>
    <cellStyle name="Millares 2 4 3 3 2 5 3" xfId="30003" xr:uid="{D48530C1-CD55-4F98-80F3-1A95813F2B86}"/>
    <cellStyle name="Millares 2 4 3 3 2 6" xfId="16415" xr:uid="{2D7813ED-D7D0-49F0-AF9E-70D8D3B1FC3B}"/>
    <cellStyle name="Millares 2 4 3 3 2 7" xfId="25785" xr:uid="{28103B7D-1F6D-4850-BBC5-BCE938D83AD0}"/>
    <cellStyle name="Millares 2 4 3 3 3" xfId="7155" xr:uid="{D67CD48F-FDFF-4087-A84D-49F1506391E3}"/>
    <cellStyle name="Millares 2 4 3 3 3 2" xfId="8344" xr:uid="{EF2BF48C-C953-4162-A17F-B98E4203DD7F}"/>
    <cellStyle name="Millares 2 4 3 3 3 2 2" xfId="10731" xr:uid="{6B7109EF-D1D8-44BA-8BFA-F412C299258B}"/>
    <cellStyle name="Millares 2 4 3 3 3 2 2 2" xfId="15518" xr:uid="{88C115C6-C88C-4C31-BBAD-F87277F92B28}"/>
    <cellStyle name="Millares 2 4 3 3 3 2 2 2 2" xfId="25045" xr:uid="{67A14EF7-1552-4AF2-AA2F-171A0B507674}"/>
    <cellStyle name="Millares 2 4 3 3 3 2 2 2 3" xfId="33773" xr:uid="{19B0B39A-2E65-41B0-977E-93FDDC367D0A}"/>
    <cellStyle name="Millares 2 4 3 3 3 2 2 3" xfId="20279" xr:uid="{CDF731E3-D365-4813-9BBF-21E5CB7F1F73}"/>
    <cellStyle name="Millares 2 4 3 3 3 2 2 4" xfId="29137" xr:uid="{A55E7420-35BE-407C-BC9F-8151D2755758}"/>
    <cellStyle name="Millares 2 4 3 3 3 2 3" xfId="13122" xr:uid="{82053B29-4F9D-49AA-BA80-4D894F9FDC4D}"/>
    <cellStyle name="Millares 2 4 3 3 3 2 3 2" xfId="22662" xr:uid="{5CAF0C0F-69EF-4B64-8CD2-DEDDCC334D8E}"/>
    <cellStyle name="Millares 2 4 3 3 3 2 3 3" xfId="31413" xr:uid="{01C5F93A-1D67-4017-875F-245CBBCF18D8}"/>
    <cellStyle name="Millares 2 4 3 3 3 2 4" xfId="17899" xr:uid="{B6CB3259-4A9E-47D8-9B5A-A240637DC1B4}"/>
    <cellStyle name="Millares 2 4 3 3 3 2 5" xfId="26932" xr:uid="{7EC25D22-DE3F-4706-A161-5D4F2B7B8DC4}"/>
    <cellStyle name="Millares 2 4 3 3 3 3" xfId="9537" xr:uid="{FC3AE34E-9671-40FC-9E1E-A52FC83DA412}"/>
    <cellStyle name="Millares 2 4 3 3 3 3 2" xfId="14320" xr:uid="{F02937AC-E0EE-47E6-A36D-0D4156F51331}"/>
    <cellStyle name="Millares 2 4 3 3 3 3 2 2" xfId="23854" xr:uid="{D8C2D434-FEDF-4BA3-BE94-68660994EDDE}"/>
    <cellStyle name="Millares 2 4 3 3 3 3 2 3" xfId="32584" xr:uid="{7B3535B1-D667-4E1F-A3F4-8018ED0863A6}"/>
    <cellStyle name="Millares 2 4 3 3 3 3 3" xfId="19089" xr:uid="{091F8E92-DD49-472E-A17F-A5F667B25A65}"/>
    <cellStyle name="Millares 2 4 3 3 3 3 4" xfId="27997" xr:uid="{218848AB-00C3-4DE1-8B08-EE0031A422CD}"/>
    <cellStyle name="Millares 2 4 3 3 3 4" xfId="11928" xr:uid="{1AAA9838-09EE-496A-ADD8-39A1AA3573C4}"/>
    <cellStyle name="Millares 2 4 3 3 3 4 2" xfId="21471" xr:uid="{449DB5A3-3C68-47BD-96B8-8E2EE37495B5}"/>
    <cellStyle name="Millares 2 4 3 3 3 4 3" xfId="30274" xr:uid="{C1DF7EEC-EDD9-45BE-9B97-E6E449EB64E7}"/>
    <cellStyle name="Millares 2 4 3 3 3 5" xfId="16712" xr:uid="{B33FF297-AFBD-407F-A6DD-66EFB388CA65}"/>
    <cellStyle name="Millares 2 4 3 3 3 6" xfId="25988" xr:uid="{A017DE69-A504-4B09-99E8-98B38858BA7A}"/>
    <cellStyle name="Millares 2 4 3 3 4" xfId="7749" xr:uid="{602C3C92-D1AF-4892-B415-31254DEF14C8}"/>
    <cellStyle name="Millares 2 4 3 3 4 2" xfId="10135" xr:uid="{24999AE8-DD30-450B-B885-63759DD11AA8}"/>
    <cellStyle name="Millares 2 4 3 3 4 2 2" xfId="14920" xr:uid="{9A07AF89-E8E6-446C-AC0E-B5B8D05BDB10}"/>
    <cellStyle name="Millares 2 4 3 3 4 2 2 2" xfId="24450" xr:uid="{4D00E8F9-FF62-4CCF-A4FA-2E76BB6611A6}"/>
    <cellStyle name="Millares 2 4 3 3 4 2 2 3" xfId="33178" xr:uid="{AA146CB1-25F2-49C6-828A-558A2C3A2B72}"/>
    <cellStyle name="Millares 2 4 3 3 4 2 3" xfId="19684" xr:uid="{0B3998A8-9BE5-4737-9BDE-2DF0FAAB6EB2}"/>
    <cellStyle name="Millares 2 4 3 3 4 2 4" xfId="28548" xr:uid="{6F0954CE-82B3-49D5-A23F-8C7B0AFDB709}"/>
    <cellStyle name="Millares 2 4 3 3 4 3" xfId="12526" xr:uid="{CDE56350-42C2-44AF-8DA6-DC2E6A24DF76}"/>
    <cellStyle name="Millares 2 4 3 3 4 3 2" xfId="22067" xr:uid="{7A23CFDF-A679-487E-9569-62B4575BFA46}"/>
    <cellStyle name="Millares 2 4 3 3 4 3 3" xfId="30824" xr:uid="{32AD00A4-2FF0-4D9A-95A2-4F16E97AE254}"/>
    <cellStyle name="Millares 2 4 3 3 4 4" xfId="17306" xr:uid="{A1F92AE9-8C9B-460F-95FA-02026EEB9815}"/>
    <cellStyle name="Millares 2 4 3 3 4 5" xfId="26445" xr:uid="{006A79E7-B635-4C5D-BE6A-28CF64DB00E4}"/>
    <cellStyle name="Millares 2 4 3 3 5" xfId="8941" xr:uid="{48D897E0-816A-4720-9AD5-FB5306140584}"/>
    <cellStyle name="Millares 2 4 3 3 5 2" xfId="13722" xr:uid="{1A958DC0-925C-46AB-A89C-AB9DDBCD1EE5}"/>
    <cellStyle name="Millares 2 4 3 3 5 2 2" xfId="23259" xr:uid="{44B2514D-CD7A-4D74-9A1B-BE84C95F07D5}"/>
    <cellStyle name="Millares 2 4 3 3 5 2 3" xfId="31990" xr:uid="{00B04C5D-011E-495A-8EBF-5C36CDEEFF28}"/>
    <cellStyle name="Millares 2 4 3 3 5 3" xfId="18494" xr:uid="{E10FCA1B-263A-40E7-85BA-5EA2B9831F5C}"/>
    <cellStyle name="Millares 2 4 3 3 5 4" xfId="27489" xr:uid="{34729695-3093-4A0E-B62E-9D819D644797}"/>
    <cellStyle name="Millares 2 4 3 3 6" xfId="11333" xr:uid="{E902299E-242C-4D3A-91B0-82A5E3FB4913}"/>
    <cellStyle name="Millares 2 4 3 3 6 2" xfId="20877" xr:uid="{38FB3783-719F-4559-AA9B-9DD9ACE6E024}"/>
    <cellStyle name="Millares 2 4 3 3 6 3" xfId="29727" xr:uid="{FB80FDA9-D998-4A2B-B91A-EEB937447174}"/>
    <cellStyle name="Millares 2 4 3 3 7" xfId="16118" xr:uid="{D64EDCE7-A920-4ABB-BA15-68943B1E35EA}"/>
    <cellStyle name="Millares 2 4 3 3 8" xfId="25594" xr:uid="{85497B0B-44D7-412C-87F1-8538C599B01A}"/>
    <cellStyle name="Millares 2 4 3 4" xfId="6719" xr:uid="{445F9FC8-0DC5-4EDA-91BF-ABDBE3F14569}"/>
    <cellStyle name="Millares 2 4 3 4 2" xfId="7303" xr:uid="{07F65812-18BA-42C4-86CB-032D0428B11F}"/>
    <cellStyle name="Millares 2 4 3 4 2 2" xfId="8492" xr:uid="{3A8E3DF2-0442-4D59-82BB-5B3E6117B9BB}"/>
    <cellStyle name="Millares 2 4 3 4 2 2 2" xfId="10879" xr:uid="{F2A185C9-3CA9-45B0-AFB8-E4BA68CA6261}"/>
    <cellStyle name="Millares 2 4 3 4 2 2 2 2" xfId="15667" xr:uid="{C9C26D35-54F8-4808-B6C4-9C60469D610B}"/>
    <cellStyle name="Millares 2 4 3 4 2 2 2 2 2" xfId="25194" xr:uid="{37A2811D-B2E2-4E9E-B057-3B9F380AF1DC}"/>
    <cellStyle name="Millares 2 4 3 4 2 2 2 2 3" xfId="33922" xr:uid="{DF5AC978-C13E-476C-A0F2-4D8A62B07C4E}"/>
    <cellStyle name="Millares 2 4 3 4 2 2 2 3" xfId="20428" xr:uid="{524CA07E-FD59-4D01-A1CB-ED700373570D}"/>
    <cellStyle name="Millares 2 4 3 4 2 2 2 4" xfId="29286" xr:uid="{14B4D8D8-607A-4EEB-BAD3-FA2E5E0EEBBE}"/>
    <cellStyle name="Millares 2 4 3 4 2 2 3" xfId="13270" xr:uid="{058A868C-13E4-46F5-9A18-538B35FD95C8}"/>
    <cellStyle name="Millares 2 4 3 4 2 2 3 2" xfId="22811" xr:uid="{260B5934-5CA3-48A2-B3B6-84B5F8571772}"/>
    <cellStyle name="Millares 2 4 3 4 2 2 3 3" xfId="31562" xr:uid="{69E89074-1AB9-43A9-BEAE-953B00E7F3F7}"/>
    <cellStyle name="Millares 2 4 3 4 2 2 4" xfId="18047" xr:uid="{EF5B9CCB-C64A-4F04-B3DF-A123100FFEE3}"/>
    <cellStyle name="Millares 2 4 3 4 2 2 5" xfId="27068" xr:uid="{13BC2CBB-39DE-4AE7-BCCD-AC68E2A3D42A}"/>
    <cellStyle name="Millares 2 4 3 4 2 3" xfId="9685" xr:uid="{C36CD6CF-9D90-4EE7-A039-6750C811F9AD}"/>
    <cellStyle name="Millares 2 4 3 4 2 3 2" xfId="14469" xr:uid="{5DBB8C4A-8407-4AE2-B00D-34AA38DF2553}"/>
    <cellStyle name="Millares 2 4 3 4 2 3 2 2" xfId="24003" xr:uid="{2A61030B-5213-4BB8-A800-B81045381ABC}"/>
    <cellStyle name="Millares 2 4 3 4 2 3 2 3" xfId="32733" xr:uid="{6D9FE897-968D-4348-B26A-17B17CF1F8A2}"/>
    <cellStyle name="Millares 2 4 3 4 2 3 3" xfId="19238" xr:uid="{E18240D4-9249-4F5E-BD79-24EE5AD4BD90}"/>
    <cellStyle name="Millares 2 4 3 4 2 3 4" xfId="28133" xr:uid="{6A999C52-D9F1-4B81-8DA5-3CFD32AD7E73}"/>
    <cellStyle name="Millares 2 4 3 4 2 4" xfId="12076" xr:uid="{0FB9F318-1488-4D2D-B260-6CEFFF0C0931}"/>
    <cellStyle name="Millares 2 4 3 4 2 4 2" xfId="21620" xr:uid="{430655C7-C027-492A-9E7D-B996A79CF95B}"/>
    <cellStyle name="Millares 2 4 3 4 2 4 3" xfId="30410" xr:uid="{BF528D76-9498-496E-9AAE-78BD175EA662}"/>
    <cellStyle name="Millares 2 4 3 4 2 5" xfId="16860" xr:uid="{D649EB05-A4C2-4AC4-849E-7CD088D5D105}"/>
    <cellStyle name="Millares 2 4 3 4 2 6" xfId="26091" xr:uid="{994A77F6-BFAF-4AA4-93E2-1246A226EB57}"/>
    <cellStyle name="Millares 2 4 3 4 3" xfId="7900" xr:uid="{915AB663-F8B1-4E83-959D-7343571040C8}"/>
    <cellStyle name="Millares 2 4 3 4 3 2" xfId="10286" xr:uid="{69EDB165-CC60-401F-B2C2-83808E331711}"/>
    <cellStyle name="Millares 2 4 3 4 3 2 2" xfId="15072" xr:uid="{14F0BB49-9D68-4136-8B28-ED3D462B18D6}"/>
    <cellStyle name="Millares 2 4 3 4 3 2 2 2" xfId="24599" xr:uid="{C6522616-4D4C-4EF3-9702-8B92386A4DD7}"/>
    <cellStyle name="Millares 2 4 3 4 3 2 2 3" xfId="33327" xr:uid="{D7B6E141-40FF-4389-80FF-BE31F9404151}"/>
    <cellStyle name="Millares 2 4 3 4 3 2 3" xfId="19833" xr:uid="{4E2F68CB-D4B1-452F-9A1A-D397663C71BF}"/>
    <cellStyle name="Millares 2 4 3 4 3 2 4" xfId="28697" xr:uid="{2465B784-1E59-4B42-B5F6-7F9A7B8238E3}"/>
    <cellStyle name="Millares 2 4 3 4 3 3" xfId="12677" xr:uid="{D6F26C93-B95D-4724-819D-0FF67CC5E308}"/>
    <cellStyle name="Millares 2 4 3 4 3 3 2" xfId="22216" xr:uid="{5E65C333-35F1-4EB7-A6F0-07E121101931}"/>
    <cellStyle name="Millares 2 4 3 4 3 3 3" xfId="30973" xr:uid="{39215543-1D77-4AD2-AB04-3D00248A7676}"/>
    <cellStyle name="Millares 2 4 3 4 3 4" xfId="17454" xr:uid="{6648F15F-1558-4178-A588-B002C133226E}"/>
    <cellStyle name="Millares 2 4 3 4 3 5" xfId="26548" xr:uid="{F146A28A-865A-43AE-A6CC-1DD97CBAB388}"/>
    <cellStyle name="Millares 2 4 3 4 4" xfId="9093" xr:uid="{60B1DA74-C033-47F1-B9F5-DAB03CC27A17}"/>
    <cellStyle name="Millares 2 4 3 4 4 2" xfId="13874" xr:uid="{BCEFC2C2-F8FA-40F9-A3CE-4DCFCAB84EF0}"/>
    <cellStyle name="Millares 2 4 3 4 4 2 2" xfId="23408" xr:uid="{0802DAD6-A04D-4589-B2F6-3721B9E377D7}"/>
    <cellStyle name="Millares 2 4 3 4 4 2 3" xfId="32138" xr:uid="{01B135D1-476C-46DE-A15F-8F2F55227A1B}"/>
    <cellStyle name="Millares 2 4 3 4 4 3" xfId="18643" xr:uid="{A65CBCB3-B47F-4813-9238-2269B7AF99D8}"/>
    <cellStyle name="Millares 2 4 3 4 4 4" xfId="27613" xr:uid="{5177E09F-AF61-427A-A7BF-0F3910A96D7C}"/>
    <cellStyle name="Millares 2 4 3 4 5" xfId="11484" xr:uid="{75D4F280-D15D-456C-BE42-14A6C2BB24F3}"/>
    <cellStyle name="Millares 2 4 3 4 5 2" xfId="21025" xr:uid="{F2E6CDC4-7C10-4A03-A718-493655853AF6}"/>
    <cellStyle name="Millares 2 4 3 4 5 3" xfId="29862" xr:uid="{64DEDD38-DF29-4B63-AB6F-732D622E7C72}"/>
    <cellStyle name="Millares 2 4 3 4 6" xfId="16267" xr:uid="{2FF65F34-8064-477A-B557-DFB731E038AD}"/>
    <cellStyle name="Millares 2 4 3 4 7" xfId="25689" xr:uid="{A9AA5DF4-04C4-4C4C-A7B7-6D2CC7C0C487}"/>
    <cellStyle name="Millares 2 4 3 5" xfId="7010" xr:uid="{BBCBCDA9-304A-4CD8-BDFF-E858A1479A70}"/>
    <cellStyle name="Millares 2 4 3 5 2" xfId="8197" xr:uid="{6B86278C-5D8F-4779-98A6-19D0435DC546}"/>
    <cellStyle name="Millares 2 4 3 5 2 2" xfId="10584" xr:uid="{53DE6844-22FD-45F2-AC50-E2D984231A51}"/>
    <cellStyle name="Millares 2 4 3 5 2 2 2" xfId="15370" xr:uid="{A91C64BA-C603-4B32-8CF0-23BA7ED48CD2}"/>
    <cellStyle name="Millares 2 4 3 5 2 2 2 2" xfId="24897" xr:uid="{56A7233B-A548-403D-B022-CF872B99C8C9}"/>
    <cellStyle name="Millares 2 4 3 5 2 2 2 3" xfId="33625" xr:uid="{B61848D8-B5F7-49B0-81C2-70D64268E8AE}"/>
    <cellStyle name="Millares 2 4 3 5 2 2 3" xfId="20131" xr:uid="{67A96FB9-1393-44DE-A5CF-769171AD9560}"/>
    <cellStyle name="Millares 2 4 3 5 2 2 4" xfId="28991" xr:uid="{58CC5639-7E1D-4CFA-80FF-5E02707E49CD}"/>
    <cellStyle name="Millares 2 4 3 5 2 3" xfId="12975" xr:uid="{3E2987E1-650A-4152-B779-12D02B951999}"/>
    <cellStyle name="Millares 2 4 3 5 2 3 2" xfId="22514" xr:uid="{F68C204E-CF5E-4399-A2BB-EEA3682E3B6C}"/>
    <cellStyle name="Millares 2 4 3 5 2 3 3" xfId="31267" xr:uid="{EBE4FEC1-5EB0-4D16-9FB9-6B8FDB3CA6D4}"/>
    <cellStyle name="Millares 2 4 3 5 2 4" xfId="17752" xr:uid="{9F0153EC-074B-4CB7-A762-CD2159CCC7FC}"/>
    <cellStyle name="Millares 2 4 3 5 2 5" xfId="26796" xr:uid="{F9963F6A-8CCD-4631-9AD4-537B685799D9}"/>
    <cellStyle name="Millares 2 4 3 5 3" xfId="9390" xr:uid="{C2E2C3A7-9E02-4C5A-BC74-86211CD3F87F}"/>
    <cellStyle name="Millares 2 4 3 5 3 2" xfId="14172" xr:uid="{ED8C41C4-0603-403F-A5F8-E97D8B79E123}"/>
    <cellStyle name="Millares 2 4 3 5 3 2 2" xfId="23706" xr:uid="{92809123-9380-492A-964E-CDB4FD877C62}"/>
    <cellStyle name="Millares 2 4 3 5 3 2 3" xfId="32436" xr:uid="{35B848B8-E52B-4E02-AC05-5938EEF97297}"/>
    <cellStyle name="Millares 2 4 3 5 3 3" xfId="18941" xr:uid="{9467C349-0CB3-404E-A033-6E116DC9753C}"/>
    <cellStyle name="Millares 2 4 3 5 3 4" xfId="27861" xr:uid="{7CDB508E-76B9-4D60-83CC-C6BD58137416}"/>
    <cellStyle name="Millares 2 4 3 5 4" xfId="11781" xr:uid="{A2C9F3FD-7872-45AC-BDAC-2B9D85FE8840}"/>
    <cellStyle name="Millares 2 4 3 5 4 2" xfId="21323" xr:uid="{85EBA04D-F964-4AE9-8A4C-313C29E746B6}"/>
    <cellStyle name="Millares 2 4 3 5 4 3" xfId="30138" xr:uid="{1E3A35C3-8D08-4AE8-BD29-B334A53F5BE7}"/>
    <cellStyle name="Millares 2 4 3 5 5" xfId="16565" xr:uid="{72646213-206A-42E7-89A2-AAADA8D35865}"/>
    <cellStyle name="Millares 2 4 3 5 6" xfId="25891" xr:uid="{5C21FBA5-05AC-4120-811E-9FC0A4C5861E}"/>
    <cellStyle name="Millares 2 4 3 6" xfId="7600" xr:uid="{FD592ACC-1F7A-4041-A2BB-AAE55DBB3AB3}"/>
    <cellStyle name="Millares 2 4 3 6 2" xfId="9984" xr:uid="{933CF90A-8C01-4CB1-B547-424ACFFA7964}"/>
    <cellStyle name="Millares 2 4 3 6 2 2" xfId="14769" xr:uid="{CF902AE6-4717-4017-8A78-183B7C23A61C}"/>
    <cellStyle name="Millares 2 4 3 6 2 2 2" xfId="24302" xr:uid="{67C4AFE5-407C-45CE-8ED8-347D017EA4A2}"/>
    <cellStyle name="Millares 2 4 3 6 2 2 3" xfId="33030" xr:uid="{AEFAD47C-FD50-4E5A-87DD-74E6595A7B5C}"/>
    <cellStyle name="Millares 2 4 3 6 2 3" xfId="19537" xr:uid="{A13C718C-8B2D-44D7-B920-D6BB7B17F2BF}"/>
    <cellStyle name="Millares 2 4 3 6 2 4" xfId="28413" xr:uid="{7B11BE2E-7A51-4112-979C-4B2FCDA22BBE}"/>
    <cellStyle name="Millares 2 4 3 6 3" xfId="12375" xr:uid="{780DC879-F451-4155-B4F0-1D6D2F43C3C8}"/>
    <cellStyle name="Millares 2 4 3 6 3 2" xfId="21919" xr:uid="{6B0715F9-ED57-4582-8785-4F0416F45AEC}"/>
    <cellStyle name="Millares 2 4 3 6 3 3" xfId="30688" xr:uid="{05F3A316-E043-4280-8D3D-08FD522A9F27}"/>
    <cellStyle name="Millares 2 4 3 6 4" xfId="17159" xr:uid="{35E5EE23-48CD-4AE2-95BD-BFF200308A28}"/>
    <cellStyle name="Millares 2 4 3 6 5" xfId="26342" xr:uid="{A50624D2-2A28-4909-9D17-98F06DB28E0D}"/>
    <cellStyle name="Millares 2 4 3 7" xfId="8790" xr:uid="{F456D016-F7E5-44D4-914B-364FCB6B4822}"/>
    <cellStyle name="Millares 2 4 3 7 2" xfId="13571" xr:uid="{477528D1-8C0D-4244-A9B0-E2E0D96FEC0C}"/>
    <cellStyle name="Millares 2 4 3 7 2 2" xfId="23111" xr:uid="{7D533225-8906-4EBC-8762-CA1D40F2F394}"/>
    <cellStyle name="Millares 2 4 3 7 2 3" xfId="31850" xr:uid="{506F5AAD-03DB-4389-BBF7-26C1289335C8}"/>
    <cellStyle name="Millares 2 4 3 7 3" xfId="18347" xr:uid="{35193C8D-4D81-4FD0-90EA-50ADE932C490}"/>
    <cellStyle name="Millares 2 4 3 7 4" xfId="27360" xr:uid="{DB3FC5F3-FD3A-44D0-A791-C6285A5E0653}"/>
    <cellStyle name="Millares 2 4 3 8" xfId="11181" xr:uid="{B56AF8F9-63FB-45E2-B2D9-875C05159710}"/>
    <cellStyle name="Millares 2 4 3 8 2" xfId="20729" xr:uid="{646A114C-8B5A-4ED9-AF55-0DD2BEC240B9}"/>
    <cellStyle name="Millares 2 4 3 8 3" xfId="29585" xr:uid="{16F42C91-EC1E-45FB-87C6-AFBB61EC0D6D}"/>
    <cellStyle name="Millares 2 4 3 9" xfId="15970" xr:uid="{238F4876-0776-438C-BF83-8B81F75A3439}"/>
    <cellStyle name="Millares 2 4 4" xfId="3526" xr:uid="{00000000-0005-0000-0000-0000FC000000}"/>
    <cellStyle name="Millares 2 4 4 2" xfId="6611" xr:uid="{4CB85A97-5B46-482C-802A-3A7CC8BFECF8}"/>
    <cellStyle name="Millares 2 4 4 2 2" xfId="6900" xr:uid="{37B551CC-FA0F-46D3-BD7D-649FE8A3CFC7}"/>
    <cellStyle name="Millares 2 4 4 2 2 2" xfId="7488" xr:uid="{89B8996B-D5D6-4024-B920-5A0B8952219F}"/>
    <cellStyle name="Millares 2 4 4 2 2 2 2" xfId="8677" xr:uid="{3703D1C5-2A5D-4032-BBB3-2285BBBC79CD}"/>
    <cellStyle name="Millares 2 4 4 2 2 2 2 2" xfId="11064" xr:uid="{26FAEFE3-30BF-4EFD-B3C2-31D989B0F431}"/>
    <cellStyle name="Millares 2 4 4 2 2 2 2 2 2" xfId="15852" xr:uid="{9A368935-2572-4721-9AF8-1115DFEAA84A}"/>
    <cellStyle name="Millares 2 4 4 2 2 2 2 2 2 2" xfId="25379" xr:uid="{BAAB1A47-8A84-40EB-8ECC-7442D8A2F528}"/>
    <cellStyle name="Millares 2 4 4 2 2 2 2 2 2 3" xfId="34107" xr:uid="{B44C1612-C63B-4B1D-8C2C-3BDA2E73A45D}"/>
    <cellStyle name="Millares 2 4 4 2 2 2 2 2 3" xfId="20613" xr:uid="{EF837B86-9F7C-4E00-ACAE-110B936D278E}"/>
    <cellStyle name="Millares 2 4 4 2 2 2 2 2 4" xfId="29471" xr:uid="{33D5F683-6D1B-4488-B151-A198833ECFBF}"/>
    <cellStyle name="Millares 2 4 4 2 2 2 2 3" xfId="13455" xr:uid="{0EC83506-0D84-4A38-982A-BFAB016EA177}"/>
    <cellStyle name="Millares 2 4 4 2 2 2 2 3 2" xfId="22996" xr:uid="{E880DF13-B6E0-480C-B4A0-A9112C364594}"/>
    <cellStyle name="Millares 2 4 4 2 2 2 2 3 3" xfId="31747" xr:uid="{DED026FD-6245-4C7B-9809-9A9201321400}"/>
    <cellStyle name="Millares 2 4 4 2 2 2 2 4" xfId="18232" xr:uid="{5A1BAB9B-04B5-41A8-8D1C-0983215CF17A}"/>
    <cellStyle name="Millares 2 4 4 2 2 2 2 5" xfId="27246" xr:uid="{FF1E0C10-56F7-4B3D-8F21-9ADCD7EEE79E}"/>
    <cellStyle name="Millares 2 4 4 2 2 2 3" xfId="9870" xr:uid="{AEC859AE-FEEA-41D7-929A-60BAF9D07234}"/>
    <cellStyle name="Millares 2 4 4 2 2 2 3 2" xfId="14654" xr:uid="{B7443284-7F45-47CE-A58A-5FED1A82BA7A}"/>
    <cellStyle name="Millares 2 4 4 2 2 2 3 2 2" xfId="24188" xr:uid="{4BF3B09B-B64D-498D-95A6-E99401D38ED6}"/>
    <cellStyle name="Millares 2 4 4 2 2 2 3 2 3" xfId="32918" xr:uid="{90C1E9DD-C7BE-4A4F-8CE3-B20347822647}"/>
    <cellStyle name="Millares 2 4 4 2 2 2 3 3" xfId="19423" xr:uid="{E1EAD833-8B96-4660-B013-5F8F8041F4E3}"/>
    <cellStyle name="Millares 2 4 4 2 2 2 3 4" xfId="28311" xr:uid="{EC2188C1-1ADD-4B23-B211-F3CE67C6E1B3}"/>
    <cellStyle name="Millares 2 4 4 2 2 2 4" xfId="12261" xr:uid="{4B91D6A3-132C-4EF2-A830-17AB08101E22}"/>
    <cellStyle name="Millares 2 4 4 2 2 2 4 2" xfId="21805" xr:uid="{B0C6F661-B0D0-4F85-88EA-0815EFA6CB91}"/>
    <cellStyle name="Millares 2 4 4 2 2 2 4 3" xfId="30588" xr:uid="{CAFEC44E-B64C-4F41-8F02-38DCF3026CAA}"/>
    <cellStyle name="Millares 2 4 4 2 2 2 5" xfId="17045" xr:uid="{FC49F46A-B20C-4A61-BEB0-B45E98AD3E3D}"/>
    <cellStyle name="Millares 2 4 4 2 2 2 6" xfId="26243" xr:uid="{FC78841D-A0E5-4DB4-981A-005DC9ACE2F8}"/>
    <cellStyle name="Millares 2 4 4 2 2 3" xfId="8085" xr:uid="{E5946F9D-E3D4-411C-895D-AA44196A5C92}"/>
    <cellStyle name="Millares 2 4 4 2 2 3 2" xfId="10471" xr:uid="{73479693-EA7A-4ED6-92EF-A3815DFB36F0}"/>
    <cellStyle name="Millares 2 4 4 2 2 3 2 2" xfId="15257" xr:uid="{624F28E5-B222-44BA-B161-C9B7CE05644C}"/>
    <cellStyle name="Millares 2 4 4 2 2 3 2 2 2" xfId="24784" xr:uid="{1F0E1F5C-AB30-4F2C-A787-5463DD5C20AC}"/>
    <cellStyle name="Millares 2 4 4 2 2 3 2 2 3" xfId="33512" xr:uid="{6EA0ED33-2DEC-4D67-81D2-BA5072FEEAF9}"/>
    <cellStyle name="Millares 2 4 4 2 2 3 2 3" xfId="20018" xr:uid="{33EE50E7-F6C6-434D-90D3-72943AF96C47}"/>
    <cellStyle name="Millares 2 4 4 2 2 3 2 4" xfId="28882" xr:uid="{F977F78E-7869-47D4-9181-A83686EDF14C}"/>
    <cellStyle name="Millares 2 4 4 2 2 3 3" xfId="12862" xr:uid="{B4C9994B-543C-4E2C-B537-A6C9E61ED00D}"/>
    <cellStyle name="Millares 2 4 4 2 2 3 3 2" xfId="22401" xr:uid="{D1B3AE20-41DB-42EE-BC27-48E45BBECD47}"/>
    <cellStyle name="Millares 2 4 4 2 2 3 3 3" xfId="31158" xr:uid="{3AA2E687-2B1C-4B0E-A5CB-2DFCB9F62F21}"/>
    <cellStyle name="Millares 2 4 4 2 2 3 4" xfId="17639" xr:uid="{763A8498-E0D6-496E-A4FE-C143A43A742E}"/>
    <cellStyle name="Millares 2 4 4 2 2 3 5" xfId="26700" xr:uid="{87BA6634-622A-4948-A27D-0D92DE0B3D28}"/>
    <cellStyle name="Millares 2 4 4 2 2 4" xfId="9278" xr:uid="{B502E320-558E-4589-BD88-E37E142A8058}"/>
    <cellStyle name="Millares 2 4 4 2 2 4 2" xfId="14059" xr:uid="{44E69346-9419-4FAD-8528-19FF42C1815B}"/>
    <cellStyle name="Millares 2 4 4 2 2 4 2 2" xfId="23593" xr:uid="{47BBEEEC-9FEC-41E9-9D29-5097FF6B04BF}"/>
    <cellStyle name="Millares 2 4 4 2 2 4 2 3" xfId="32323" xr:uid="{A3D6DD54-2230-4ECD-8FDC-B76E639E7FFE}"/>
    <cellStyle name="Millares 2 4 4 2 2 4 3" xfId="18828" xr:uid="{AD55DF5C-E19B-4AE5-B9E4-6FF80B813252}"/>
    <cellStyle name="Millares 2 4 4 2 2 4 4" xfId="27765" xr:uid="{417FA9B0-C17F-4EBE-88B8-184FFCF48CDB}"/>
    <cellStyle name="Millares 2 4 4 2 2 5" xfId="11669" xr:uid="{C6E92A07-CD6E-4520-80E2-5900BDE758BB}"/>
    <cellStyle name="Millares 2 4 4 2 2 5 2" xfId="21210" xr:uid="{EC29A434-23E5-41C8-B7CA-A6A64436624E}"/>
    <cellStyle name="Millares 2 4 4 2 2 5 3" xfId="30040" xr:uid="{47CF43D7-F335-46A0-9D76-2453368B0E46}"/>
    <cellStyle name="Millares 2 4 4 2 2 6" xfId="16452" xr:uid="{55121DCA-B81A-47DF-908A-C52B7517B9F5}"/>
    <cellStyle name="Millares 2 4 4 2 2 7" xfId="25812" xr:uid="{390494F2-3CFF-4003-9381-1CBAB9DAAE47}"/>
    <cellStyle name="Millares 2 4 4 2 3" xfId="7192" xr:uid="{A094DDFF-0B18-4ED4-B614-0B8C8E4FCCBF}"/>
    <cellStyle name="Millares 2 4 4 2 3 2" xfId="8381" xr:uid="{B6C9AA56-2294-461A-8F99-753E85BA94AD}"/>
    <cellStyle name="Millares 2 4 4 2 3 2 2" xfId="10768" xr:uid="{77FE07BF-6238-4B20-9660-F0156100555D}"/>
    <cellStyle name="Millares 2 4 4 2 3 2 2 2" xfId="15555" xr:uid="{1B35CCA3-627B-4ED3-86F1-6987BCDCD84B}"/>
    <cellStyle name="Millares 2 4 4 2 3 2 2 2 2" xfId="25082" xr:uid="{3EF8C1BD-358E-47BC-8E15-246662E3ACFF}"/>
    <cellStyle name="Millares 2 4 4 2 3 2 2 2 3" xfId="33810" xr:uid="{70C32443-E9D5-4816-9B7F-313886D9E3AD}"/>
    <cellStyle name="Millares 2 4 4 2 3 2 2 3" xfId="20316" xr:uid="{793A2E3F-D9EF-4B72-AB1B-71E285BFB9F3}"/>
    <cellStyle name="Millares 2 4 4 2 3 2 2 4" xfId="29174" xr:uid="{FC725ACB-F443-416F-A264-F68F9C24F409}"/>
    <cellStyle name="Millares 2 4 4 2 3 2 3" xfId="13159" xr:uid="{D39C3537-5050-4F0F-831B-725DEAE822DF}"/>
    <cellStyle name="Millares 2 4 4 2 3 2 3 2" xfId="22699" xr:uid="{E70C3C30-7E22-4164-9D1A-6DAA4E0010C7}"/>
    <cellStyle name="Millares 2 4 4 2 3 2 3 3" xfId="31450" xr:uid="{F895A619-4FA2-4394-9B69-79C649CCA635}"/>
    <cellStyle name="Millares 2 4 4 2 3 2 4" xfId="17936" xr:uid="{905DEB44-68D8-42FC-AF47-C2D942120AE0}"/>
    <cellStyle name="Millares 2 4 4 2 3 2 5" xfId="26969" xr:uid="{BECC5311-9546-47DA-85E5-3E964787A7A7}"/>
    <cellStyle name="Millares 2 4 4 2 3 3" xfId="9574" xr:uid="{2314CACC-1D7C-43DB-BFAD-698CABBB2CD9}"/>
    <cellStyle name="Millares 2 4 4 2 3 3 2" xfId="14357" xr:uid="{131BDB4F-CE74-4E5C-8E71-3245B9AB2EC1}"/>
    <cellStyle name="Millares 2 4 4 2 3 3 2 2" xfId="23891" xr:uid="{2783805F-7F8A-4024-9FD0-346DDA66B6E6}"/>
    <cellStyle name="Millares 2 4 4 2 3 3 2 3" xfId="32621" xr:uid="{0380E9FB-AACE-4D69-9255-21403C5DDA5A}"/>
    <cellStyle name="Millares 2 4 4 2 3 3 3" xfId="19126" xr:uid="{05E92CFC-880F-4962-AA5D-435448113057}"/>
    <cellStyle name="Millares 2 4 4 2 3 3 4" xfId="28034" xr:uid="{07522BBE-53CA-41C8-857F-7A151C7EE07E}"/>
    <cellStyle name="Millares 2 4 4 2 3 4" xfId="11965" xr:uid="{971D814E-7E94-4A41-B4CE-98627382B41F}"/>
    <cellStyle name="Millares 2 4 4 2 3 4 2" xfId="21508" xr:uid="{86BD749A-1F75-40EB-A9FF-D9BAE550FB3E}"/>
    <cellStyle name="Millares 2 4 4 2 3 4 3" xfId="30311" xr:uid="{ADE260DB-6EBA-426B-AF6D-477F4CE6D5C3}"/>
    <cellStyle name="Millares 2 4 4 2 3 5" xfId="16749" xr:uid="{13F815F6-4599-40BF-B61B-AF675D8D6179}"/>
    <cellStyle name="Millares 2 4 4 2 3 6" xfId="26015" xr:uid="{68969489-7B02-46B7-B54E-4D1EE54EA66A}"/>
    <cellStyle name="Millares 2 4 4 2 4" xfId="7788" xr:uid="{120E1F38-4DEA-41F0-9A6B-90773A8C119C}"/>
    <cellStyle name="Millares 2 4 4 2 4 2" xfId="10174" xr:uid="{D16F45F7-83A6-4023-9BCD-A907288D146F}"/>
    <cellStyle name="Millares 2 4 4 2 4 2 2" xfId="14959" xr:uid="{DE85AD6D-340F-42CC-8CA5-18D25D12A056}"/>
    <cellStyle name="Millares 2 4 4 2 4 2 2 2" xfId="24487" xr:uid="{ACA5E06D-D0E8-44DA-B4EA-BB9F04226410}"/>
    <cellStyle name="Millares 2 4 4 2 4 2 2 3" xfId="33215" xr:uid="{902DB1F2-FE99-4831-B805-AFC58B2198C8}"/>
    <cellStyle name="Millares 2 4 4 2 4 2 3" xfId="19721" xr:uid="{1D24ED4B-FF3D-4637-8E73-476F586BB800}"/>
    <cellStyle name="Millares 2 4 4 2 4 2 4" xfId="28585" xr:uid="{E8C9734E-7E3A-4F14-845F-6A98FF7DDFC5}"/>
    <cellStyle name="Millares 2 4 4 2 4 3" xfId="12565" xr:uid="{7E41BEFC-D6B3-4169-ACD5-298A53CAB544}"/>
    <cellStyle name="Millares 2 4 4 2 4 3 2" xfId="22104" xr:uid="{9B29771B-642D-472D-AB04-7F86F0F6D361}"/>
    <cellStyle name="Millares 2 4 4 2 4 3 3" xfId="30861" xr:uid="{FB08E361-98D4-4C77-B104-7B4B02986E77}"/>
    <cellStyle name="Millares 2 4 4 2 4 4" xfId="17343" xr:uid="{4327092E-36D7-49C8-8394-578FE4A8D868}"/>
    <cellStyle name="Millares 2 4 4 2 4 5" xfId="26472" xr:uid="{F28BBEBC-A9AB-42B9-B6E5-73B7C7E38D92}"/>
    <cellStyle name="Millares 2 4 4 2 5" xfId="8980" xr:uid="{9950BD7D-C620-437F-8DFB-D67DDE926FCF}"/>
    <cellStyle name="Millares 2 4 4 2 5 2" xfId="13761" xr:uid="{3D5898D7-5F0C-4004-80AF-3BD40A660967}"/>
    <cellStyle name="Millares 2 4 4 2 5 2 2" xfId="23296" xr:uid="{9FDC4850-034E-44EF-A68E-AEE5227C3A27}"/>
    <cellStyle name="Millares 2 4 4 2 5 2 3" xfId="32027" xr:uid="{DDA98C77-0D85-4DAF-9231-27F87F7AA332}"/>
    <cellStyle name="Millares 2 4 4 2 5 3" xfId="18531" xr:uid="{59135DE5-4D97-4ECE-9D59-1FB940387D50}"/>
    <cellStyle name="Millares 2 4 4 2 5 4" xfId="27520" xr:uid="{375B68A0-7250-4FB5-A66E-F18EAFA621C1}"/>
    <cellStyle name="Millares 2 4 4 2 6" xfId="11372" xr:uid="{0B25DF28-1353-4B8B-B650-CC817889238B}"/>
    <cellStyle name="Millares 2 4 4 2 6 2" xfId="20914" xr:uid="{2566ACCC-B941-41D8-B8D8-CCB4607529B6}"/>
    <cellStyle name="Millares 2 4 4 2 6 3" xfId="29764" xr:uid="{714F3134-5BF7-4199-90E1-ED91AA172AD3}"/>
    <cellStyle name="Millares 2 4 4 2 7" xfId="16155" xr:uid="{F0E624C1-B1D8-453E-A1D1-8B7BEB2D1414}"/>
    <cellStyle name="Millares 2 4 4 2 8" xfId="25617" xr:uid="{5E4150A2-1ACF-4F34-913D-9D77E7367A04}"/>
    <cellStyle name="Millares 2 4 4 3" xfId="6754" xr:uid="{93CCC80E-F2F9-4CED-855B-82E2B18E0A86}"/>
    <cellStyle name="Millares 2 4 4 3 2" xfId="7340" xr:uid="{E92C7B05-36A9-4B4F-931E-D89CCCC93B8E}"/>
    <cellStyle name="Millares 2 4 4 3 2 2" xfId="8529" xr:uid="{A63A3884-ACDA-4F21-89C0-970E1E8BBFEE}"/>
    <cellStyle name="Millares 2 4 4 3 2 2 2" xfId="10916" xr:uid="{19CB6B6A-C9AC-4EB1-896F-64A4CE48178C}"/>
    <cellStyle name="Millares 2 4 4 3 2 2 2 2" xfId="15704" xr:uid="{636962A4-014D-44FA-BD9D-A267E4116AC8}"/>
    <cellStyle name="Millares 2 4 4 3 2 2 2 2 2" xfId="25231" xr:uid="{737F4CC3-DD4F-43C5-A004-C3F5395CCB7F}"/>
    <cellStyle name="Millares 2 4 4 3 2 2 2 2 3" xfId="33959" xr:uid="{1C39C6BC-9B6B-4D20-8806-6C2B0716AB56}"/>
    <cellStyle name="Millares 2 4 4 3 2 2 2 3" xfId="20465" xr:uid="{C6FC490E-FDF9-41D7-A995-2250C1E53BAA}"/>
    <cellStyle name="Millares 2 4 4 3 2 2 2 4" xfId="29323" xr:uid="{DDCC0B65-FD59-4E64-9704-4332E508211B}"/>
    <cellStyle name="Millares 2 4 4 3 2 2 3" xfId="13307" xr:uid="{24F3A9BD-3A30-4145-9107-3AE3BB79B26A}"/>
    <cellStyle name="Millares 2 4 4 3 2 2 3 2" xfId="22848" xr:uid="{0DFEADC9-C95B-4F69-A8B6-E9A4E039B7E5}"/>
    <cellStyle name="Millares 2 4 4 3 2 2 3 3" xfId="31599" xr:uid="{1845F655-B3F7-4736-9A99-65480A589B5D}"/>
    <cellStyle name="Millares 2 4 4 3 2 2 4" xfId="18084" xr:uid="{45BC9233-7AB7-4AD8-BCC3-0886CE82E47C}"/>
    <cellStyle name="Millares 2 4 4 3 2 2 5" xfId="27101" xr:uid="{D7867C52-25C9-4693-9E7B-6A6AE14909D3}"/>
    <cellStyle name="Millares 2 4 4 3 2 3" xfId="9722" xr:uid="{4521AA79-5D26-4C96-B099-6F299191FE38}"/>
    <cellStyle name="Millares 2 4 4 3 2 3 2" xfId="14506" xr:uid="{C693FAF6-E265-45AC-AF86-E310FFBE1113}"/>
    <cellStyle name="Millares 2 4 4 3 2 3 2 2" xfId="24040" xr:uid="{3E54A05E-DA07-45D3-A239-F2C43590562C}"/>
    <cellStyle name="Millares 2 4 4 3 2 3 2 3" xfId="32770" xr:uid="{71F6BD4A-C9F9-4D05-AB09-99C33EF97824}"/>
    <cellStyle name="Millares 2 4 4 3 2 3 3" xfId="19275" xr:uid="{3D41287C-18E0-4311-B00D-9588A9095C59}"/>
    <cellStyle name="Millares 2 4 4 3 2 3 4" xfId="28166" xr:uid="{7EE76F9A-41F7-4AAD-92CC-4969C9A84BA0}"/>
    <cellStyle name="Millares 2 4 4 3 2 4" xfId="12113" xr:uid="{D81E4645-1BDC-4413-AC61-6D81A95E6A42}"/>
    <cellStyle name="Millares 2 4 4 3 2 4 2" xfId="21657" xr:uid="{C622CE07-CE55-4612-B12C-628363B0C343}"/>
    <cellStyle name="Millares 2 4 4 3 2 4 3" xfId="30443" xr:uid="{1068D1F8-F4C2-4231-A78C-1F71F3A998E5}"/>
    <cellStyle name="Millares 2 4 4 3 2 5" xfId="16897" xr:uid="{942351B8-4519-4861-876A-AC6B2CCFD83B}"/>
    <cellStyle name="Millares 2 4 4 3 2 6" xfId="26118" xr:uid="{71E52DA8-0BBB-4E34-BA9A-56846BD0B7D3}"/>
    <cellStyle name="Millares 2 4 4 3 3" xfId="7937" xr:uid="{2A17F1BD-0086-4DE7-8595-305FAB323891}"/>
    <cellStyle name="Millares 2 4 4 3 3 2" xfId="10323" xr:uid="{6C92CEDB-801E-43AC-AA99-14D1330783E5}"/>
    <cellStyle name="Millares 2 4 4 3 3 2 2" xfId="15109" xr:uid="{1A963A77-996D-4E6D-9A96-B3AD6E30A948}"/>
    <cellStyle name="Millares 2 4 4 3 3 2 2 2" xfId="24636" xr:uid="{CB94E9C4-C962-4388-AD9B-D9F45188D391}"/>
    <cellStyle name="Millares 2 4 4 3 3 2 2 3" xfId="33364" xr:uid="{132725BA-FFC8-4AAA-A5FC-A6BD74168C9C}"/>
    <cellStyle name="Millares 2 4 4 3 3 2 3" xfId="19870" xr:uid="{12B0C1CA-818A-427F-AAA0-0F9848E974B1}"/>
    <cellStyle name="Millares 2 4 4 3 3 2 4" xfId="28734" xr:uid="{EA0F4872-044C-416B-9655-1002866024E8}"/>
    <cellStyle name="Millares 2 4 4 3 3 3" xfId="12714" xr:uid="{850DFE4A-D2C6-4D6E-AC0E-C59A2D91A689}"/>
    <cellStyle name="Millares 2 4 4 3 3 3 2" xfId="22253" xr:uid="{5EA9F8B5-BAC5-466B-9697-8B7E020FB920}"/>
    <cellStyle name="Millares 2 4 4 3 3 3 3" xfId="31010" xr:uid="{A8AB3A01-F6E0-45AB-803F-CE86EAEB28B2}"/>
    <cellStyle name="Millares 2 4 4 3 3 4" xfId="17491" xr:uid="{CAF4E11A-9A59-45EB-98B6-2971BA3E9883}"/>
    <cellStyle name="Millares 2 4 4 3 3 5" xfId="26575" xr:uid="{8E37C350-DFA0-4C47-92F5-429FA4D826FE}"/>
    <cellStyle name="Millares 2 4 4 3 4" xfId="9130" xr:uid="{6135BC28-9DFA-4A33-AF1D-EC7FAD3527AE}"/>
    <cellStyle name="Millares 2 4 4 3 4 2" xfId="13911" xr:uid="{8F4BB6D7-4451-4A5D-B5A3-16B71601FDC8}"/>
    <cellStyle name="Millares 2 4 4 3 4 2 2" xfId="23445" xr:uid="{D5DD24EE-CA32-49C6-BD25-71E41164E26C}"/>
    <cellStyle name="Millares 2 4 4 3 4 2 3" xfId="32175" xr:uid="{3A9C0058-321F-4AE6-953A-3D64EB718461}"/>
    <cellStyle name="Millares 2 4 4 3 4 3" xfId="18680" xr:uid="{BB8D4676-2E45-4599-8A47-22EF1F946D5A}"/>
    <cellStyle name="Millares 2 4 4 3 4 4" xfId="27640" xr:uid="{668A7AFF-9629-418E-9006-B735E9E2AA1C}"/>
    <cellStyle name="Millares 2 4 4 3 5" xfId="11521" xr:uid="{E2B61DE2-427B-4DE6-BBFA-618655CD391B}"/>
    <cellStyle name="Millares 2 4 4 3 5 2" xfId="21062" xr:uid="{94022FC5-3431-4000-8904-2F90B92BF666}"/>
    <cellStyle name="Millares 2 4 4 3 5 3" xfId="29895" xr:uid="{166551BD-88BF-48E4-A6CD-6076DBBE8BC8}"/>
    <cellStyle name="Millares 2 4 4 3 6" xfId="16304" xr:uid="{60F187E7-4A34-4ED2-869E-0CDB98F35501}"/>
    <cellStyle name="Millares 2 4 4 3 7" xfId="25712" xr:uid="{3359D868-DC16-41EA-B2DC-CAC591732533}"/>
    <cellStyle name="Millares 2 4 4 4" xfId="7047" xr:uid="{6987B585-181C-4910-91EC-E166291A3667}"/>
    <cellStyle name="Millares 2 4 4 4 2" xfId="8234" xr:uid="{AB0C230F-5047-4377-94C6-76DFF37EC3A0}"/>
    <cellStyle name="Millares 2 4 4 4 2 2" xfId="10621" xr:uid="{D3C4DFA7-DB76-469F-8398-E39FB6109EF7}"/>
    <cellStyle name="Millares 2 4 4 4 2 2 2" xfId="15407" xr:uid="{0A242ACE-F4AB-4765-B38A-7C66EF9F6FFF}"/>
    <cellStyle name="Millares 2 4 4 4 2 2 2 2" xfId="24934" xr:uid="{D2D362CA-FB48-4E79-AE90-95760922216C}"/>
    <cellStyle name="Millares 2 4 4 4 2 2 2 3" xfId="33662" xr:uid="{F0045276-DEFF-4423-A0BB-A3DF82BB954B}"/>
    <cellStyle name="Millares 2 4 4 4 2 2 3" xfId="20168" xr:uid="{9F96FA3C-48ED-4F7E-AA14-A36A35F8ABFF}"/>
    <cellStyle name="Millares 2 4 4 4 2 2 4" xfId="29026" xr:uid="{27CCD694-ABE4-47F7-878C-EF25453814DB}"/>
    <cellStyle name="Millares 2 4 4 4 2 3" xfId="13012" xr:uid="{89E44722-E565-4C82-8060-5553B4D4F26B}"/>
    <cellStyle name="Millares 2 4 4 4 2 3 2" xfId="22551" xr:uid="{F90074CC-2755-4CB2-B02E-BF8D09E5EE75}"/>
    <cellStyle name="Millares 2 4 4 4 2 3 3" xfId="31302" xr:uid="{EE13F352-51D9-4A6D-A3E5-B3D40E5282B1}"/>
    <cellStyle name="Millares 2 4 4 4 2 4" xfId="17789" xr:uid="{F6AD7A29-DBA4-465C-A1FB-E968C35D7903}"/>
    <cellStyle name="Millares 2 4 4 4 2 5" xfId="26823" xr:uid="{978988D0-C862-4B74-9DBE-621FFB409A78}"/>
    <cellStyle name="Millares 2 4 4 4 3" xfId="9427" xr:uid="{F011147B-4142-453E-ABE9-676007354096}"/>
    <cellStyle name="Millares 2 4 4 4 3 2" xfId="14209" xr:uid="{EE7277DD-B2DB-4368-9352-FEC410939BAF}"/>
    <cellStyle name="Millares 2 4 4 4 3 2 2" xfId="23743" xr:uid="{9FFE0B38-265A-4924-B2D4-C474C420C19B}"/>
    <cellStyle name="Millares 2 4 4 4 3 2 3" xfId="32473" xr:uid="{0B96F65E-159F-43E5-8401-87C24514DD80}"/>
    <cellStyle name="Millares 2 4 4 4 3 3" xfId="18978" xr:uid="{DE7B74FD-AD11-4BE3-8969-3DD6BA6013F9}"/>
    <cellStyle name="Millares 2 4 4 4 3 4" xfId="27888" xr:uid="{A3187D84-789C-4D8D-B772-5A6A10334CB3}"/>
    <cellStyle name="Millares 2 4 4 4 4" xfId="11818" xr:uid="{56D941A6-0B6D-4797-9366-4B61239432A4}"/>
    <cellStyle name="Millares 2 4 4 4 4 2" xfId="21360" xr:uid="{DF5DF02D-1B9F-4B51-B463-A023EA6D847A}"/>
    <cellStyle name="Millares 2 4 4 4 4 3" xfId="30165" xr:uid="{9DFC7CE1-BC0D-4A05-A508-711143FD5298}"/>
    <cellStyle name="Millares 2 4 4 4 5" xfId="16602" xr:uid="{04756228-1105-434D-BEC2-F93B4BB76B84}"/>
    <cellStyle name="Millares 2 4 4 4 6" xfId="25914" xr:uid="{4F38E0E2-1025-4A9B-A09F-71DC2CA5E355}"/>
    <cellStyle name="Millares 2 4 4 5" xfId="7639" xr:uid="{E0ED1307-BCAF-4EDC-9FEE-7E37AF815D0B}"/>
    <cellStyle name="Millares 2 4 4 5 2" xfId="10023" xr:uid="{D957DAF1-193B-4341-B1AE-7BD5729D0372}"/>
    <cellStyle name="Millares 2 4 4 5 2 2" xfId="14808" xr:uid="{3775D549-E46B-4095-A53E-4927E03765E9}"/>
    <cellStyle name="Millares 2 4 4 5 2 2 2" xfId="24339" xr:uid="{B1A131E0-A861-401B-A93D-5021E7D07F12}"/>
    <cellStyle name="Millares 2 4 4 5 2 2 3" xfId="33067" xr:uid="{F0C5C722-8871-4442-8817-CDCAA772292A}"/>
    <cellStyle name="Millares 2 4 4 5 2 3" xfId="19574" xr:uid="{76515E43-1254-4F67-BB68-000606AE9F1D}"/>
    <cellStyle name="Millares 2 4 4 5 2 4" xfId="28440" xr:uid="{ADA7D789-B58D-4342-B2A6-503F08628BEE}"/>
    <cellStyle name="Millares 2 4 4 5 3" xfId="12414" xr:uid="{01C2A90E-D795-4FA5-B09E-36FB99FBD698}"/>
    <cellStyle name="Millares 2 4 4 5 3 2" xfId="21956" xr:uid="{CBE87CFD-0862-4B2C-899E-5FE2F7B1E8CB}"/>
    <cellStyle name="Millares 2 4 4 5 3 3" xfId="30715" xr:uid="{D5342F29-EF0C-4DDE-B30F-BF666A3DA197}"/>
    <cellStyle name="Millares 2 4 4 5 4" xfId="17196" xr:uid="{03A2EDC2-DD70-4F7E-B343-0A764A7BB041}"/>
    <cellStyle name="Millares 2 4 4 5 5" xfId="26369" xr:uid="{75EC44C1-55DC-46CC-A7E9-C04D38981AA0}"/>
    <cellStyle name="Millares 2 4 4 6" xfId="8829" xr:uid="{F43D23E6-CD24-468F-A8A8-DB4E2F9C869C}"/>
    <cellStyle name="Millares 2 4 4 6 2" xfId="13610" xr:uid="{9F10D080-DCAA-4078-8BDD-894AB9867A8F}"/>
    <cellStyle name="Millares 2 4 4 6 2 2" xfId="23148" xr:uid="{A204BA0B-DDC3-4D07-AE03-61DBF297D962}"/>
    <cellStyle name="Millares 2 4 4 6 2 3" xfId="31881" xr:uid="{9FFCDC5A-0A5E-414B-8D83-3ABA18A32B22}"/>
    <cellStyle name="Millares 2 4 4 6 3" xfId="18384" xr:uid="{91D15F73-FAD3-4C4E-8BF6-D78843296F2B}"/>
    <cellStyle name="Millares 2 4 4 6 4" xfId="27393" xr:uid="{FAE4BDD6-421F-47EC-8A87-6C9B998DB25A}"/>
    <cellStyle name="Millares 2 4 4 7" xfId="11220" xr:uid="{BA7499B1-D11F-4B81-9963-274280508FA4}"/>
    <cellStyle name="Millares 2 4 4 7 2" xfId="20766" xr:uid="{420BE8FD-A14D-4B8B-8FD0-B1227002FFCF}"/>
    <cellStyle name="Millares 2 4 4 7 3" xfId="29616" xr:uid="{C445C291-E3AC-4E14-A879-8CD1F8A1DDFD}"/>
    <cellStyle name="Millares 2 4 4 8" xfId="16007" xr:uid="{E85A8A66-FAA2-4263-B941-FD16B54635F3}"/>
    <cellStyle name="Millares 2 4 4 9" xfId="25518" xr:uid="{C6D3FE65-5B97-42C6-B48C-87B5001807A1}"/>
    <cellStyle name="Millares 2 4 5" xfId="5032" xr:uid="{00000000-0005-0000-0000-0000FD000000}"/>
    <cellStyle name="Millares 2 4 5 2" xfId="6827" xr:uid="{79A0A80D-2925-49FA-964F-5D0285F122A1}"/>
    <cellStyle name="Millares 2 4 5 2 2" xfId="7415" xr:uid="{E8B4A06B-6094-4D45-AD80-2D39624590BD}"/>
    <cellStyle name="Millares 2 4 5 2 2 2" xfId="8604" xr:uid="{280F8509-0132-4799-9E4F-FA9606592EA4}"/>
    <cellStyle name="Millares 2 4 5 2 2 2 2" xfId="10991" xr:uid="{686FC9B5-6F5E-43E1-84A6-5E094F037ABC}"/>
    <cellStyle name="Millares 2 4 5 2 2 2 2 2" xfId="15779" xr:uid="{14B15382-FA70-4B69-8B48-AB32AF035094}"/>
    <cellStyle name="Millares 2 4 5 2 2 2 2 2 2" xfId="25306" xr:uid="{1FE020F9-5155-4A0C-A0D2-E5B8C2C0D74C}"/>
    <cellStyle name="Millares 2 4 5 2 2 2 2 2 3" xfId="34034" xr:uid="{DB9EAFE6-71EF-459F-BC61-DD95BF0D4DAC}"/>
    <cellStyle name="Millares 2 4 5 2 2 2 2 3" xfId="20540" xr:uid="{9F18BFCA-2B34-46AA-B2E9-0D89A6F9FD57}"/>
    <cellStyle name="Millares 2 4 5 2 2 2 2 4" xfId="29398" xr:uid="{C22C35F8-3F57-4C92-8D03-4734806D80F8}"/>
    <cellStyle name="Millares 2 4 5 2 2 2 3" xfId="13382" xr:uid="{37F129B0-C5C7-46FC-8E54-B7D8B287DEBD}"/>
    <cellStyle name="Millares 2 4 5 2 2 2 3 2" xfId="22923" xr:uid="{83EDB725-9B14-4AF2-B045-FC9A027A3AF2}"/>
    <cellStyle name="Millares 2 4 5 2 2 2 3 3" xfId="31674" xr:uid="{6D5F21AA-E0C5-4884-909E-7A27D2B5B2E7}"/>
    <cellStyle name="Millares 2 4 5 2 2 2 4" xfId="18159" xr:uid="{E696188B-EB7B-4693-99E3-189FB497856E}"/>
    <cellStyle name="Millares 2 4 5 2 2 2 5" xfId="27173" xr:uid="{503BFBCC-F92D-4D62-B829-B54D89AA72CC}"/>
    <cellStyle name="Millares 2 4 5 2 2 3" xfId="9797" xr:uid="{1A2E9DD2-1F30-4B4F-A098-D406641868FA}"/>
    <cellStyle name="Millares 2 4 5 2 2 3 2" xfId="14581" xr:uid="{BB6DA996-DCA8-4CDC-AB7F-F11A255B7876}"/>
    <cellStyle name="Millares 2 4 5 2 2 3 2 2" xfId="24115" xr:uid="{BC9C4638-FD1A-4AB1-9645-7F1BA51DC056}"/>
    <cellStyle name="Millares 2 4 5 2 2 3 2 3" xfId="32845" xr:uid="{D511A242-2E62-45FA-8217-DDA8ACE9DBE0}"/>
    <cellStyle name="Millares 2 4 5 2 2 3 3" xfId="19350" xr:uid="{0B319739-9AE3-4E59-9162-6C27839F3A29}"/>
    <cellStyle name="Millares 2 4 5 2 2 3 4" xfId="28238" xr:uid="{BE9F8D1C-F9EE-486A-B88A-9D4CC67607A7}"/>
    <cellStyle name="Millares 2 4 5 2 2 4" xfId="12188" xr:uid="{1F9B56F8-EA42-471C-9954-C068F291F3B7}"/>
    <cellStyle name="Millares 2 4 5 2 2 4 2" xfId="21732" xr:uid="{FF33E0A4-D362-45BB-9517-2D80ACAAD0C6}"/>
    <cellStyle name="Millares 2 4 5 2 2 4 3" xfId="30515" xr:uid="{41770319-EB87-442F-9A09-DDC57919AD18}"/>
    <cellStyle name="Millares 2 4 5 2 2 5" xfId="16972" xr:uid="{77A568FE-DAFB-4C3D-B550-C9C050D89A5D}"/>
    <cellStyle name="Millares 2 4 5 2 2 6" xfId="26187" xr:uid="{95F31CDC-4187-4092-903F-D50A1D2E4A11}"/>
    <cellStyle name="Millares 2 4 5 2 3" xfId="8012" xr:uid="{EF21574A-889C-410C-9DFE-30CF60EBD874}"/>
    <cellStyle name="Millares 2 4 5 2 3 2" xfId="10398" xr:uid="{2885D144-043C-4E07-8B3E-CA37BFA77475}"/>
    <cellStyle name="Millares 2 4 5 2 3 2 2" xfId="15184" xr:uid="{5801C24E-7DAC-4108-8DDA-F56238F4002D}"/>
    <cellStyle name="Millares 2 4 5 2 3 2 2 2" xfId="24711" xr:uid="{1CA717EE-4070-4F6A-8DFF-267EE0BA85E2}"/>
    <cellStyle name="Millares 2 4 5 2 3 2 2 3" xfId="33439" xr:uid="{C3A51F25-056D-4894-93F0-3D4D92E7AC8F}"/>
    <cellStyle name="Millares 2 4 5 2 3 2 3" xfId="19945" xr:uid="{E3821E6B-49CD-4C08-8B87-D12740E9BBC0}"/>
    <cellStyle name="Millares 2 4 5 2 3 2 4" xfId="28809" xr:uid="{E1B5F3D2-9D17-4F44-A410-A6811723725B}"/>
    <cellStyle name="Millares 2 4 5 2 3 3" xfId="12789" xr:uid="{A48A1916-B0CC-442B-81F1-934DB6213B1B}"/>
    <cellStyle name="Millares 2 4 5 2 3 3 2" xfId="22328" xr:uid="{E2858230-5F5F-4DFA-81CF-F0D98A1D4A6F}"/>
    <cellStyle name="Millares 2 4 5 2 3 3 3" xfId="31085" xr:uid="{0FD1B1D2-8855-4529-A168-68C6D127E42B}"/>
    <cellStyle name="Millares 2 4 5 2 3 4" xfId="17566" xr:uid="{BB00B45B-8C0B-4ABB-A719-D5FCE3B807E2}"/>
    <cellStyle name="Millares 2 4 5 2 3 5" xfId="26644" xr:uid="{9B331ADE-03BE-436D-AD14-3ABDC8C8C3BC}"/>
    <cellStyle name="Millares 2 4 5 2 4" xfId="9205" xr:uid="{87D8EE6B-408C-424F-8EC4-6AF8D8EFD2F7}"/>
    <cellStyle name="Millares 2 4 5 2 4 2" xfId="13986" xr:uid="{6153267F-6F5A-4C8F-9DE8-154DB8C3F42E}"/>
    <cellStyle name="Millares 2 4 5 2 4 2 2" xfId="23520" xr:uid="{AFEFBA8A-EFF8-4B91-BA57-DD99AD9525AC}"/>
    <cellStyle name="Millares 2 4 5 2 4 2 3" xfId="32250" xr:uid="{ADABC8C2-197F-49F8-93FB-5FA013F1629A}"/>
    <cellStyle name="Millares 2 4 5 2 4 3" xfId="18755" xr:uid="{1D097962-3402-4499-9FC0-646A494E1611}"/>
    <cellStyle name="Millares 2 4 5 2 4 4" xfId="27709" xr:uid="{1792D3DB-2D63-4405-AC96-00AB02031A28}"/>
    <cellStyle name="Millares 2 4 5 2 5" xfId="11596" xr:uid="{D4EB963A-532B-4575-8259-09EBF1C782C4}"/>
    <cellStyle name="Millares 2 4 5 2 5 2" xfId="21137" xr:uid="{B6145133-2A2B-4F0F-827D-1E7D84F94E4C}"/>
    <cellStyle name="Millares 2 4 5 2 5 3" xfId="29967" xr:uid="{3A6FC3B1-ED9F-4CAF-9E85-12111994ACA0}"/>
    <cellStyle name="Millares 2 4 5 2 6" xfId="16379" xr:uid="{905A7763-DBB9-4F06-A86D-91D29585DFFE}"/>
    <cellStyle name="Millares 2 4 5 2 7" xfId="25761" xr:uid="{2FA35F1C-5927-4530-964C-AEEC8F5A0C34}"/>
    <cellStyle name="Millares 2 4 5 3" xfId="7119" xr:uid="{C3F78387-FD54-414E-BAE2-126C9D1FE385}"/>
    <cellStyle name="Millares 2 4 5 3 2" xfId="8308" xr:uid="{D56F0D46-44A6-4CEE-85C6-9164D369552E}"/>
    <cellStyle name="Millares 2 4 5 3 2 2" xfId="10695" xr:uid="{D3CE5FB5-3DBF-4062-ABDC-9A4F9AF99CA0}"/>
    <cellStyle name="Millares 2 4 5 3 2 2 2" xfId="15482" xr:uid="{60640301-D4E9-4250-B058-7610F31C61E3}"/>
    <cellStyle name="Millares 2 4 5 3 2 2 2 2" xfId="25009" xr:uid="{A8EACE80-DC47-4FBD-9D98-0BCE4EC4002E}"/>
    <cellStyle name="Millares 2 4 5 3 2 2 2 3" xfId="33737" xr:uid="{F4F05FF5-2227-448D-A090-61416D4247D6}"/>
    <cellStyle name="Millares 2 4 5 3 2 2 3" xfId="20243" xr:uid="{850F8B41-3D56-4078-87AD-4E0010526E1F}"/>
    <cellStyle name="Millares 2 4 5 3 2 2 4" xfId="29101" xr:uid="{BEECC45E-4C5A-43EA-BDB6-7CFB9AF7D7D9}"/>
    <cellStyle name="Millares 2 4 5 3 2 3" xfId="13086" xr:uid="{1C2134A1-9753-405C-BEC8-EBF49289EA60}"/>
    <cellStyle name="Millares 2 4 5 3 2 3 2" xfId="22626" xr:uid="{704FEE87-7A6C-400B-9931-DEC28A72C271}"/>
    <cellStyle name="Millares 2 4 5 3 2 3 3" xfId="31377" xr:uid="{D47C7A48-81F6-4602-9FCB-1F7AED4FB934}"/>
    <cellStyle name="Millares 2 4 5 3 2 4" xfId="17863" xr:uid="{324601B0-681E-4866-99BE-B62003089DBB}"/>
    <cellStyle name="Millares 2 4 5 3 2 5" xfId="26896" xr:uid="{3066223E-D8DC-4796-94B4-5D1D9A4B11C5}"/>
    <cellStyle name="Millares 2 4 5 3 3" xfId="9501" xr:uid="{0389FA75-93B9-4D83-A0FB-D70568CB8E0F}"/>
    <cellStyle name="Millares 2 4 5 3 3 2" xfId="14284" xr:uid="{823654CE-CCBE-45EA-863C-8B9DD7400783}"/>
    <cellStyle name="Millares 2 4 5 3 3 2 2" xfId="23818" xr:uid="{2FCA61B2-A6D2-4751-B69E-A7404EADD063}"/>
    <cellStyle name="Millares 2 4 5 3 3 2 3" xfId="32548" xr:uid="{A89B9D59-6936-4A71-A303-EBA09041618D}"/>
    <cellStyle name="Millares 2 4 5 3 3 3" xfId="19053" xr:uid="{AB3D94B7-B007-473F-8C02-6BB93EFE6630}"/>
    <cellStyle name="Millares 2 4 5 3 3 4" xfId="27961" xr:uid="{ADBC5DB8-BF94-4A0B-A5F7-A2C94F24D89E}"/>
    <cellStyle name="Millares 2 4 5 3 4" xfId="11892" xr:uid="{3339988C-970E-420C-A50D-25344B8A3177}"/>
    <cellStyle name="Millares 2 4 5 3 4 2" xfId="21435" xr:uid="{B3D2A720-B45D-4F59-9699-409FDBC56DDB}"/>
    <cellStyle name="Millares 2 4 5 3 4 3" xfId="30238" xr:uid="{6D204EF5-0852-401B-92B6-0DC0BCC4F2CB}"/>
    <cellStyle name="Millares 2 4 5 3 5" xfId="16676" xr:uid="{BE857472-2432-41F2-9953-849D26181097}"/>
    <cellStyle name="Millares 2 4 5 3 6" xfId="25964" xr:uid="{01F7F0D5-BBB6-438E-8EE5-49A506D5472F}"/>
    <cellStyle name="Millares 2 4 5 4" xfId="7713" xr:uid="{25FD7768-7504-4661-BA4F-8C240B9F4D56}"/>
    <cellStyle name="Millares 2 4 5 4 2" xfId="10099" xr:uid="{0718DB79-0C92-4214-9E9C-60C9376301A4}"/>
    <cellStyle name="Millares 2 4 5 4 2 2" xfId="14884" xr:uid="{DF0FC143-605E-4C16-B8A5-8F37ED24230D}"/>
    <cellStyle name="Millares 2 4 5 4 2 2 2" xfId="24414" xr:uid="{DD724BC6-1C5C-44FE-9EC2-651A795846BC}"/>
    <cellStyle name="Millares 2 4 5 4 2 2 3" xfId="33142" xr:uid="{1060E3CB-FD36-4422-ACD6-46C0939FDF9A}"/>
    <cellStyle name="Millares 2 4 5 4 2 3" xfId="19648" xr:uid="{29619F9A-DDBB-466E-9028-6F1D0871F7E1}"/>
    <cellStyle name="Millares 2 4 5 4 2 4" xfId="28512" xr:uid="{4C5BB2BC-A526-4F13-8011-FAE1D5B89267}"/>
    <cellStyle name="Millares 2 4 5 4 3" xfId="12490" xr:uid="{80493B16-95A6-4062-8981-1D90A7C28005}"/>
    <cellStyle name="Millares 2 4 5 4 3 2" xfId="22031" xr:uid="{F0A81D04-1B09-4D31-BC73-5EDADDF63B15}"/>
    <cellStyle name="Millares 2 4 5 4 3 3" xfId="30788" xr:uid="{69BEB00E-3E76-441E-8CF0-4FB0970FA730}"/>
    <cellStyle name="Millares 2 4 5 4 4" xfId="17270" xr:uid="{2E5AB915-E069-4B28-88B0-B1C3097C387D}"/>
    <cellStyle name="Millares 2 4 5 4 5" xfId="26421" xr:uid="{FC714068-9E13-4B87-8AF7-1C8033232E2C}"/>
    <cellStyle name="Millares 2 4 5 5" xfId="8905" xr:uid="{151BDB7C-D370-4CE8-8EE5-8F1E7DB7488E}"/>
    <cellStyle name="Millares 2 4 5 5 2" xfId="13686" xr:uid="{E12A6EC6-88C3-4C77-892B-D622AB9913CF}"/>
    <cellStyle name="Millares 2 4 5 5 2 2" xfId="23223" xr:uid="{A73EC3F8-468A-4504-BB42-7B3A7760ECCB}"/>
    <cellStyle name="Millares 2 4 5 5 2 3" xfId="31954" xr:uid="{EBD0B97F-B033-4C44-9110-8AAA328FEE7B}"/>
    <cellStyle name="Millares 2 4 5 5 3" xfId="18458" xr:uid="{271F48E0-F2C3-49EE-9A45-1B4B8ED78501}"/>
    <cellStyle name="Millares 2 4 5 5 4" xfId="27464" xr:uid="{14AAC929-4582-47B1-A2A8-F49AE9CF18E1}"/>
    <cellStyle name="Millares 2 4 5 6" xfId="11297" xr:uid="{BBED6ED8-8663-4971-BDD8-95E56DF4D1E7}"/>
    <cellStyle name="Millares 2 4 5 6 2" xfId="20841" xr:uid="{5B023E45-78DF-4DE2-8EC4-E0F3457B8512}"/>
    <cellStyle name="Millares 2 4 5 6 3" xfId="29691" xr:uid="{5228751D-0942-4711-AC3E-C545ED8B8741}"/>
    <cellStyle name="Millares 2 4 5 7" xfId="16082" xr:uid="{103D7B9B-89D8-46AA-8960-0656FF536127}"/>
    <cellStyle name="Millares 2 4 5 8" xfId="25570" xr:uid="{484ECEF8-9A00-46B5-9F1F-FE6B4D6CF8A1}"/>
    <cellStyle name="Millares 2 4 6" xfId="6687" xr:uid="{B3E9CBE9-0C08-4353-AD6D-6CC488D7FC70}"/>
    <cellStyle name="Millares 2 4 6 2" xfId="7267" xr:uid="{8E74F217-C679-4619-90E6-B82C4B80B6ED}"/>
    <cellStyle name="Millares 2 4 6 2 2" xfId="8456" xr:uid="{634C4BA9-72D9-4E0A-A6CE-E0BC63A5C075}"/>
    <cellStyle name="Millares 2 4 6 2 2 2" xfId="10843" xr:uid="{4DCFE3B5-BEF6-4073-870C-71EB77313F17}"/>
    <cellStyle name="Millares 2 4 6 2 2 2 2" xfId="15631" xr:uid="{302BDAB0-3708-4852-AD59-93765486B27D}"/>
    <cellStyle name="Millares 2 4 6 2 2 2 2 2" xfId="25158" xr:uid="{952A112A-2285-423A-A4E3-DF04D59F5D3A}"/>
    <cellStyle name="Millares 2 4 6 2 2 2 2 3" xfId="33886" xr:uid="{E7CBC2CF-688A-41B7-8E75-389FF1CBCD0D}"/>
    <cellStyle name="Millares 2 4 6 2 2 2 3" xfId="20392" xr:uid="{87A520E5-E81B-4AE8-8E9A-FC9A36DC036A}"/>
    <cellStyle name="Millares 2 4 6 2 2 2 4" xfId="29250" xr:uid="{FD12FA97-0E2C-447D-9A78-2C36377A256C}"/>
    <cellStyle name="Millares 2 4 6 2 2 3" xfId="13234" xr:uid="{53E8E890-E877-4D2A-A792-6FE00A5BB37B}"/>
    <cellStyle name="Millares 2 4 6 2 2 3 2" xfId="22775" xr:uid="{E9B25E65-0645-4797-9CB6-36FC665659C8}"/>
    <cellStyle name="Millares 2 4 6 2 2 3 3" xfId="31526" xr:uid="{1A0EA76F-0CD8-4408-8C4D-FDE607C69B34}"/>
    <cellStyle name="Millares 2 4 6 2 2 4" xfId="18011" xr:uid="{2D4BDEDE-3E95-419B-80AB-E2E7385903A4}"/>
    <cellStyle name="Millares 2 4 6 2 2 5" xfId="27042" xr:uid="{B35E52E9-8B88-4969-933D-B675B81D800E}"/>
    <cellStyle name="Millares 2 4 6 2 3" xfId="9649" xr:uid="{BA30376E-0DD6-4F3F-9A45-4572885B348D}"/>
    <cellStyle name="Millares 2 4 6 2 3 2" xfId="14433" xr:uid="{8C0EE1F9-DC28-4310-BDCF-D3A70072EB56}"/>
    <cellStyle name="Millares 2 4 6 2 3 2 2" xfId="23967" xr:uid="{EDB16170-05F2-46AF-8CD9-FFD2E0B96E25}"/>
    <cellStyle name="Millares 2 4 6 2 3 2 3" xfId="32697" xr:uid="{7CCB6196-FECE-4591-B83C-AE59C6BAE3EC}"/>
    <cellStyle name="Millares 2 4 6 2 3 3" xfId="19202" xr:uid="{82997112-F968-4F05-B2F6-71CF30DAB805}"/>
    <cellStyle name="Millares 2 4 6 2 3 4" xfId="28107" xr:uid="{4594823D-B1E0-4834-B385-E213FEE76B6D}"/>
    <cellStyle name="Millares 2 4 6 2 4" xfId="12040" xr:uid="{3811C8CE-E709-4655-849F-F282510299C5}"/>
    <cellStyle name="Millares 2 4 6 2 4 2" xfId="21584" xr:uid="{6C2CD296-98B0-441D-BF4D-1354E7938105}"/>
    <cellStyle name="Millares 2 4 6 2 4 3" xfId="30384" xr:uid="{A94F4D17-D1F7-4E04-9F59-F112C076D717}"/>
    <cellStyle name="Millares 2 4 6 2 5" xfId="16824" xr:uid="{1C6151AD-04BE-4C2B-B39D-BBFD471212C3}"/>
    <cellStyle name="Millares 2 4 6 2 6" xfId="26067" xr:uid="{653EB835-0444-4BC0-8BED-079C6DDFA7E1}"/>
    <cellStyle name="Millares 2 4 6 3" xfId="7864" xr:uid="{BE082985-F907-4894-97C4-C0DFFB849AC8}"/>
    <cellStyle name="Millares 2 4 6 3 2" xfId="10250" xr:uid="{96228C06-61AA-474B-99B6-35353D677D6E}"/>
    <cellStyle name="Millares 2 4 6 3 2 2" xfId="15036" xr:uid="{4610700D-63A7-4AF5-8256-EE0DE2975865}"/>
    <cellStyle name="Millares 2 4 6 3 2 2 2" xfId="24563" xr:uid="{90DD18FB-EB3D-4A8D-81E2-214683985346}"/>
    <cellStyle name="Millares 2 4 6 3 2 2 3" xfId="33291" xr:uid="{3E6EDDD7-1108-4F45-A773-B7E413CA8B2A}"/>
    <cellStyle name="Millares 2 4 6 3 2 3" xfId="19797" xr:uid="{BD445390-BC41-4970-AC3F-2A9027CC53BC}"/>
    <cellStyle name="Millares 2 4 6 3 2 4" xfId="28661" xr:uid="{62697888-97DE-4C3F-84EB-DC1ED4EC29B9}"/>
    <cellStyle name="Millares 2 4 6 3 3" xfId="12641" xr:uid="{B6E2983F-4CC5-47F8-8FD1-E0324FEE6542}"/>
    <cellStyle name="Millares 2 4 6 3 3 2" xfId="22180" xr:uid="{2600AC33-AEE2-4519-9949-285F74FE20E9}"/>
    <cellStyle name="Millares 2 4 6 3 3 3" xfId="30937" xr:uid="{08E57B33-667E-4D4F-8C94-7C755E7B5B5C}"/>
    <cellStyle name="Millares 2 4 6 3 4" xfId="17418" xr:uid="{D38D96A7-B53E-4EA9-878C-800F5BA39470}"/>
    <cellStyle name="Millares 2 4 6 3 5" xfId="26524" xr:uid="{902FD912-FCED-4D0F-9C45-6EA5D78D7E3E}"/>
    <cellStyle name="Millares 2 4 6 4" xfId="9057" xr:uid="{C0E9631C-BC8C-47A7-92B4-A0D2A177DF95}"/>
    <cellStyle name="Millares 2 4 6 4 2" xfId="13838" xr:uid="{B9F5EF8E-5F37-4977-8FA2-268D5EEE220B}"/>
    <cellStyle name="Millares 2 4 6 4 2 2" xfId="23372" xr:uid="{F31529B8-18E3-449F-B805-EEBA6F360D15}"/>
    <cellStyle name="Millares 2 4 6 4 2 3" xfId="32102" xr:uid="{2227E92B-E11B-40D7-A683-922AAF9D99AC}"/>
    <cellStyle name="Millares 2 4 6 4 3" xfId="18607" xr:uid="{723EC1E7-6E7D-492F-896C-74BEE78839B0}"/>
    <cellStyle name="Millares 2 4 6 4 4" xfId="27589" xr:uid="{D8662197-CFD3-4459-9659-ED94655D01F6}"/>
    <cellStyle name="Millares 2 4 6 5" xfId="11448" xr:uid="{E69A718E-A8D5-4DA3-9DC7-1438167138AE}"/>
    <cellStyle name="Millares 2 4 6 5 2" xfId="20989" xr:uid="{0F3F20B9-F117-4DC1-9643-CAC08DD66C99}"/>
    <cellStyle name="Millares 2 4 6 5 3" xfId="29836" xr:uid="{12F581CF-D854-4D40-9769-7E9DCFB6F077}"/>
    <cellStyle name="Millares 2 4 6 6" xfId="16231" xr:uid="{9441E415-94BD-45E4-B668-52CAEF11D266}"/>
    <cellStyle name="Millares 2 4 6 7" xfId="25665" xr:uid="{EEC76677-ACF8-4A0C-BFCE-CFA7D12AAA7B}"/>
    <cellStyle name="Millares 2 4 7" xfId="6974" xr:uid="{13DC657A-5674-4D4F-8204-BA89631F9AC3}"/>
    <cellStyle name="Millares 2 4 7 2" xfId="8161" xr:uid="{2AD7C918-DB51-4A06-A731-D49B5A2E1EBD}"/>
    <cellStyle name="Millares 2 4 7 2 2" xfId="10548" xr:uid="{4404CD73-6B22-42E6-9692-BB1174EFEAE1}"/>
    <cellStyle name="Millares 2 4 7 2 2 2" xfId="15334" xr:uid="{21C1BC62-6AC5-40DF-B00A-A2C8CC7A5F8C}"/>
    <cellStyle name="Millares 2 4 7 2 2 2 2" xfId="24861" xr:uid="{63990682-ECBB-42AE-81D7-C3E843F6AA52}"/>
    <cellStyle name="Millares 2 4 7 2 2 2 3" xfId="33589" xr:uid="{16AC397B-4C44-41CA-B7EE-D9CEE55D80D6}"/>
    <cellStyle name="Millares 2 4 7 2 2 3" xfId="20095" xr:uid="{8D5578E1-2DFF-4E21-9F62-812313E04A8A}"/>
    <cellStyle name="Millares 2 4 7 2 2 4" xfId="28957" xr:uid="{CC83EC32-23CB-4C10-A3A7-43D30352DD4B}"/>
    <cellStyle name="Millares 2 4 7 2 3" xfId="12939" xr:uid="{88B747A2-DC72-4184-9F1A-6C8F0F1F0706}"/>
    <cellStyle name="Millares 2 4 7 2 3 2" xfId="22478" xr:uid="{33E29B6B-AA5E-430C-A863-FADF305BB634}"/>
    <cellStyle name="Millares 2 4 7 2 3 3" xfId="31233" xr:uid="{CFF9B058-77C1-43E9-A8F8-A0A293DE55D9}"/>
    <cellStyle name="Millares 2 4 7 2 4" xfId="17716" xr:uid="{E47D9394-E182-46DD-8D7F-7959FA8A00CA}"/>
    <cellStyle name="Millares 2 4 7 2 5" xfId="26772" xr:uid="{03528067-7C4E-4737-8FFA-0362689ED65C}"/>
    <cellStyle name="Millares 2 4 7 3" xfId="9354" xr:uid="{CE19E326-5F3E-4528-AB19-16D9740D6704}"/>
    <cellStyle name="Millares 2 4 7 3 2" xfId="14136" xr:uid="{181AD4A3-4733-470F-B45C-1E774AA2C445}"/>
    <cellStyle name="Millares 2 4 7 3 2 2" xfId="23670" xr:uid="{E72BE9A8-ED02-4B6F-AC34-2ABBEC4BA959}"/>
    <cellStyle name="Millares 2 4 7 3 2 3" xfId="32400" xr:uid="{5AB07946-AAE4-4779-91AF-B6017FB6490E}"/>
    <cellStyle name="Millares 2 4 7 3 3" xfId="18905" xr:uid="{E785B014-E26B-4C8B-BD73-6139B1A7CB0A}"/>
    <cellStyle name="Millares 2 4 7 3 4" xfId="27837" xr:uid="{FA5BA464-9FE2-4DE4-A4BC-1EE889654A0B}"/>
    <cellStyle name="Millares 2 4 7 4" xfId="11745" xr:uid="{BDFEC501-3D91-4DEB-8AF7-F06BEE469B10}"/>
    <cellStyle name="Millares 2 4 7 4 2" xfId="21287" xr:uid="{7DF8DD2C-EA5F-40C5-8DF6-4160D4770180}"/>
    <cellStyle name="Millares 2 4 7 4 3" xfId="30114" xr:uid="{F68A0F94-4BF7-4518-A681-BF04D05365F5}"/>
    <cellStyle name="Millares 2 4 7 5" xfId="16529" xr:uid="{A36DB0D5-436D-45A7-813F-287435AC3B06}"/>
    <cellStyle name="Millares 2 4 7 6" xfId="25867" xr:uid="{DEB5C8E0-B9E8-4F9D-805A-2DEBC3C18DD1}"/>
    <cellStyle name="Millares 2 4 8" xfId="7564" xr:uid="{42ACCE0C-6A8E-44C2-8092-769A1502F023}"/>
    <cellStyle name="Millares 2 4 8 2" xfId="9948" xr:uid="{7E369D2F-4989-4EFD-B88E-9D225AF4949A}"/>
    <cellStyle name="Millares 2 4 8 2 2" xfId="14733" xr:uid="{AF1FB32F-535F-4734-B321-6A5380F71B45}"/>
    <cellStyle name="Millares 2 4 8 2 2 2" xfId="24266" xr:uid="{51BAF2A8-B72C-4722-8F2A-6E0ACA85BB5A}"/>
    <cellStyle name="Millares 2 4 8 2 2 3" xfId="32994" xr:uid="{238E0533-F4C5-43B4-ABCA-6697F73ECCAB}"/>
    <cellStyle name="Millares 2 4 8 2 3" xfId="19501" xr:uid="{8CB6F5C2-DC5A-4374-A980-1BE50446E50B}"/>
    <cellStyle name="Millares 2 4 8 2 4" xfId="28388" xr:uid="{2AF2DB16-972B-4E9C-98D4-AE0EF94247E7}"/>
    <cellStyle name="Millares 2 4 8 3" xfId="12339" xr:uid="{F7384F93-08DB-4313-A539-C4CEAB2D8FA2}"/>
    <cellStyle name="Millares 2 4 8 3 2" xfId="21883" xr:uid="{AE48E6D0-6BAC-462E-81BC-928E48D33455}"/>
    <cellStyle name="Millares 2 4 8 3 3" xfId="30663" xr:uid="{A472E9F1-75BB-4B39-B805-D9B91A5010A5}"/>
    <cellStyle name="Millares 2 4 8 4" xfId="17123" xr:uid="{718A60E5-A467-4CDC-B851-77F36729D239}"/>
    <cellStyle name="Millares 2 4 8 5" xfId="26318" xr:uid="{0A309CF1-DFE4-471C-9E02-976DA6B2EBD0}"/>
    <cellStyle name="Millares 2 4 9" xfId="8754" xr:uid="{DC14C8A2-440A-44DC-866B-23CA95E9C311}"/>
    <cellStyle name="Millares 2 4 9 2" xfId="13535" xr:uid="{1B4DFC41-5315-43C6-ABD4-A1F2CED291A4}"/>
    <cellStyle name="Millares 2 4 9 2 2" xfId="23075" xr:uid="{94CC039E-B4F0-433C-9B4E-85CB7BC5C401}"/>
    <cellStyle name="Millares 2 4 9 2 3" xfId="31825" xr:uid="{D3488BBA-24DD-4CAC-BD77-6EDA29DB7274}"/>
    <cellStyle name="Millares 2 4 9 3" xfId="18311" xr:uid="{45BC6D15-45B3-4B96-A400-616DA7F95383}"/>
    <cellStyle name="Millares 2 4 9 4" xfId="27325" xr:uid="{5198502D-8AAE-4D4A-84A3-A3332E93E2C5}"/>
    <cellStyle name="Millares 2 5" xfId="860" xr:uid="{00000000-0005-0000-0000-0000FE000000}"/>
    <cellStyle name="Millares 2 5 10" xfId="15943" xr:uid="{7487A632-FD12-4E6D-AAF2-6A60DF0EAB82}"/>
    <cellStyle name="Millares 2 5 11" xfId="25468" xr:uid="{BBEE26E5-E2E3-47FE-84C7-C639A26F4377}"/>
    <cellStyle name="Millares 2 5 2" xfId="1535" xr:uid="{00000000-0005-0000-0000-0000FF000000}"/>
    <cellStyle name="Millares 2 5 2 10" xfId="25498" xr:uid="{3B3E0E34-DA70-46C9-A4A3-B7B17DBBBC14}"/>
    <cellStyle name="Millares 2 5 2 2" xfId="3077" xr:uid="{00000000-0005-0000-0000-000000010000}"/>
    <cellStyle name="Millares 2 5 2 2 2" xfId="6656" xr:uid="{D2298CC0-E5F2-4707-9BD8-CCBA40FAB972}"/>
    <cellStyle name="Millares 2 5 2 2 2 2" xfId="6945" xr:uid="{0FD021EB-E28F-4C90-ADFF-AA770A3B2ACD}"/>
    <cellStyle name="Millares 2 5 2 2 2 2 2" xfId="7533" xr:uid="{4AE4874C-082A-4A2E-BCC5-2BE1005470F0}"/>
    <cellStyle name="Millares 2 5 2 2 2 2 2 2" xfId="8722" xr:uid="{1ED19E5E-D02D-4EA0-9C4A-CA2B964A60DA}"/>
    <cellStyle name="Millares 2 5 2 2 2 2 2 2 2" xfId="11109" xr:uid="{75E1EC41-561A-43D6-9200-A2B1792662F1}"/>
    <cellStyle name="Millares 2 5 2 2 2 2 2 2 2 2" xfId="15897" xr:uid="{2C3A0A93-8307-4D32-99C9-AAE9E42B4C85}"/>
    <cellStyle name="Millares 2 5 2 2 2 2 2 2 2 2 2" xfId="25424" xr:uid="{5B76EF7B-7652-4D66-833F-73E7D9862876}"/>
    <cellStyle name="Millares 2 5 2 2 2 2 2 2 2 2 3" xfId="34152" xr:uid="{88E95436-67A0-476B-AAD0-90AC1D3F2B49}"/>
    <cellStyle name="Millares 2 5 2 2 2 2 2 2 2 3" xfId="20658" xr:uid="{B7681891-2F26-424C-8FF9-5BA74AF81DEC}"/>
    <cellStyle name="Millares 2 5 2 2 2 2 2 2 2 4" xfId="29516" xr:uid="{58958D31-D5EC-4064-A797-E02087CDE81A}"/>
    <cellStyle name="Millares 2 5 2 2 2 2 2 2 3" xfId="13500" xr:uid="{9AA5AFC8-09C1-4E3D-BE7F-35852BDB3CF1}"/>
    <cellStyle name="Millares 2 5 2 2 2 2 2 2 3 2" xfId="23041" xr:uid="{C900C586-83C5-45C1-BE1B-613D07A23412}"/>
    <cellStyle name="Millares 2 5 2 2 2 2 2 2 3 3" xfId="31792" xr:uid="{D5A146A1-5F32-4C08-9A17-117D9372D67F}"/>
    <cellStyle name="Millares 2 5 2 2 2 2 2 2 4" xfId="18277" xr:uid="{DCB7A6B6-C573-4D28-A3F5-EE01C28177A8}"/>
    <cellStyle name="Millares 2 5 2 2 2 2 2 2 5" xfId="27291" xr:uid="{285E80CF-75CC-486B-86E1-442A51C21AF7}"/>
    <cellStyle name="Millares 2 5 2 2 2 2 2 3" xfId="9915" xr:uid="{3EA547C0-F39C-47F5-A84F-B2D2720D7DF5}"/>
    <cellStyle name="Millares 2 5 2 2 2 2 2 3 2" xfId="14699" xr:uid="{46ABE65F-38BB-4571-AE06-FDE0849F4F21}"/>
    <cellStyle name="Millares 2 5 2 2 2 2 2 3 2 2" xfId="24233" xr:uid="{948CD5B9-5494-4207-AA68-AB7AB5EC5F32}"/>
    <cellStyle name="Millares 2 5 2 2 2 2 2 3 2 3" xfId="32963" xr:uid="{D897978B-326D-4419-84C2-C820D3567BF0}"/>
    <cellStyle name="Millares 2 5 2 2 2 2 2 3 3" xfId="19468" xr:uid="{3E79618B-5C8B-48CA-A4C8-9188F39F6738}"/>
    <cellStyle name="Millares 2 5 2 2 2 2 2 3 4" xfId="28356" xr:uid="{3A426611-EB2D-433D-B754-D3E1C369D1C4}"/>
    <cellStyle name="Millares 2 5 2 2 2 2 2 4" xfId="12306" xr:uid="{CF12CA21-843E-4C9C-838B-92969E0BD731}"/>
    <cellStyle name="Millares 2 5 2 2 2 2 2 4 2" xfId="21850" xr:uid="{B5B0A2FA-51F5-4098-BF8B-5888DAF90C50}"/>
    <cellStyle name="Millares 2 5 2 2 2 2 2 4 3" xfId="30633" xr:uid="{46604522-25ED-43BD-8DC3-3170648AE459}"/>
    <cellStyle name="Millares 2 5 2 2 2 2 2 5" xfId="17090" xr:uid="{A8B2E7E9-C9FD-4F3B-91FA-E5A7D25B8618}"/>
    <cellStyle name="Millares 2 5 2 2 2 2 2 6" xfId="26286" xr:uid="{82404461-DC8C-4246-A975-D8E1D3D7ABA2}"/>
    <cellStyle name="Millares 2 5 2 2 2 2 3" xfId="8130" xr:uid="{A5B9863F-05DE-4BC4-A680-69DD1CCC7307}"/>
    <cellStyle name="Millares 2 5 2 2 2 2 3 2" xfId="10516" xr:uid="{8A730DC2-D950-4972-A0A8-981F47E623F5}"/>
    <cellStyle name="Millares 2 5 2 2 2 2 3 2 2" xfId="15302" xr:uid="{2ACFBFF8-458B-48DD-AE20-D5DB56848ACB}"/>
    <cellStyle name="Millares 2 5 2 2 2 2 3 2 2 2" xfId="24829" xr:uid="{EB595C83-8826-4D01-8046-70690978ABC6}"/>
    <cellStyle name="Millares 2 5 2 2 2 2 3 2 2 3" xfId="33557" xr:uid="{D03F4436-A2D0-4EC5-8B91-01EB52881A52}"/>
    <cellStyle name="Millares 2 5 2 2 2 2 3 2 3" xfId="20063" xr:uid="{AEAA9D5B-A732-4DE3-9FFB-150B0D2809C7}"/>
    <cellStyle name="Millares 2 5 2 2 2 2 3 2 4" xfId="28927" xr:uid="{D26F00FF-4625-4E42-805F-C2091874CDDC}"/>
    <cellStyle name="Millares 2 5 2 2 2 2 3 3" xfId="12907" xr:uid="{EA49C53F-45CE-4976-934A-4098034BE9D9}"/>
    <cellStyle name="Millares 2 5 2 2 2 2 3 3 2" xfId="22446" xr:uid="{8F2A3F20-80C1-4A1D-8B07-131249C9F621}"/>
    <cellStyle name="Millares 2 5 2 2 2 2 3 3 3" xfId="31203" xr:uid="{E1623765-3E99-46C3-9533-7385ED14F717}"/>
    <cellStyle name="Millares 2 5 2 2 2 2 3 4" xfId="17684" xr:uid="{3BAF01F6-50C0-40BD-A71B-39E282884C6A}"/>
    <cellStyle name="Millares 2 5 2 2 2 2 3 5" xfId="26743" xr:uid="{E0F59614-5581-44D4-988C-F08351A30927}"/>
    <cellStyle name="Millares 2 5 2 2 2 2 4" xfId="9323" xr:uid="{A622D221-FB6E-4590-A3C7-9D51F9D00415}"/>
    <cellStyle name="Millares 2 5 2 2 2 2 4 2" xfId="14104" xr:uid="{B50F05EC-91CF-4CA2-A6C9-1FC15D90982E}"/>
    <cellStyle name="Millares 2 5 2 2 2 2 4 2 2" xfId="23638" xr:uid="{4D53D63E-00E1-42E7-B151-A516B4D7D599}"/>
    <cellStyle name="Millares 2 5 2 2 2 2 4 2 3" xfId="32368" xr:uid="{D03237C1-61D0-43BF-B7D5-CA38107D59F0}"/>
    <cellStyle name="Millares 2 5 2 2 2 2 4 3" xfId="18873" xr:uid="{BCB167B3-6A2F-4280-95A0-42CAE6E5E570}"/>
    <cellStyle name="Millares 2 5 2 2 2 2 4 4" xfId="27808" xr:uid="{E0619D31-7F12-4361-887E-FCCC33E29A94}"/>
    <cellStyle name="Millares 2 5 2 2 2 2 5" xfId="11714" xr:uid="{40C9ECBB-6954-4936-8016-72F33A1D66B6}"/>
    <cellStyle name="Millares 2 5 2 2 2 2 5 2" xfId="21255" xr:uid="{B269B1FF-280D-4FD8-A87B-89F73C629F26}"/>
    <cellStyle name="Millares 2 5 2 2 2 2 5 3" xfId="30085" xr:uid="{75789570-956D-4199-B433-A9209DFECBD7}"/>
    <cellStyle name="Millares 2 5 2 2 2 2 6" xfId="16497" xr:uid="{57E41951-8E13-442C-852E-DC81969670D9}"/>
    <cellStyle name="Millares 2 5 2 2 2 2 7" xfId="25844" xr:uid="{A9D8BA10-DA02-4D37-8E48-5AE48D4EEBCF}"/>
    <cellStyle name="Millares 2 5 2 2 2 3" xfId="7237" xr:uid="{BDC99138-2AEC-42E8-A953-BB0E69DE90F0}"/>
    <cellStyle name="Millares 2 5 2 2 2 3 2" xfId="8426" xr:uid="{6D6BDD51-56FA-4B54-84DA-7256745A6EF5}"/>
    <cellStyle name="Millares 2 5 2 2 2 3 2 2" xfId="10813" xr:uid="{59BCF9A9-01D2-4FD7-ACED-7A2166FAF6C9}"/>
    <cellStyle name="Millares 2 5 2 2 2 3 2 2 2" xfId="15600" xr:uid="{9E1C5267-DEC6-4A8F-921F-C134DF99E8DC}"/>
    <cellStyle name="Millares 2 5 2 2 2 3 2 2 2 2" xfId="25127" xr:uid="{520A1CE9-1B69-4689-BB31-502425469083}"/>
    <cellStyle name="Millares 2 5 2 2 2 3 2 2 2 3" xfId="33855" xr:uid="{95BB6725-1964-4BC2-A0F1-ABF0FAED6B7B}"/>
    <cellStyle name="Millares 2 5 2 2 2 3 2 2 3" xfId="20361" xr:uid="{72BE12DE-CF21-478F-ABE4-365FAE2E7B72}"/>
    <cellStyle name="Millares 2 5 2 2 2 3 2 2 4" xfId="29219" xr:uid="{2C1C32F1-CE7F-4E0C-A575-0441C09B995D}"/>
    <cellStyle name="Millares 2 5 2 2 2 3 2 3" xfId="13204" xr:uid="{46DE82A6-F957-442A-BE2C-4B7493B8118A}"/>
    <cellStyle name="Millares 2 5 2 2 2 3 2 3 2" xfId="22744" xr:uid="{B3EA6B5C-B285-4412-A707-2583060B2D99}"/>
    <cellStyle name="Millares 2 5 2 2 2 3 2 3 3" xfId="31495" xr:uid="{5B9B39FA-70D4-400A-AECB-D7CEE1A48ED5}"/>
    <cellStyle name="Millares 2 5 2 2 2 3 2 4" xfId="17981" xr:uid="{C8CF6D71-1211-4F3A-8A71-78A805419DBC}"/>
    <cellStyle name="Millares 2 5 2 2 2 3 2 5" xfId="27014" xr:uid="{6F2DA7F7-3A62-483E-B1E8-DEEFA0724DC0}"/>
    <cellStyle name="Millares 2 5 2 2 2 3 3" xfId="9619" xr:uid="{C7A46E0B-3CF5-43AA-8BB0-1F983570C375}"/>
    <cellStyle name="Millares 2 5 2 2 2 3 3 2" xfId="14402" xr:uid="{18D1DBCF-2B9F-4E4E-8EE9-53E4FD52AAAE}"/>
    <cellStyle name="Millares 2 5 2 2 2 3 3 2 2" xfId="23936" xr:uid="{18120939-534D-4FD9-A5F1-F3CCCD99E45A}"/>
    <cellStyle name="Millares 2 5 2 2 2 3 3 2 3" xfId="32666" xr:uid="{095F9D07-E26B-42F4-9BB0-2F2C08E87D83}"/>
    <cellStyle name="Millares 2 5 2 2 2 3 3 3" xfId="19171" xr:uid="{25CC24ED-21BF-41A4-9DAB-BF21A29C35C0}"/>
    <cellStyle name="Millares 2 5 2 2 2 3 3 4" xfId="28079" xr:uid="{0B144254-682A-4824-AFE3-2DD97BA3F122}"/>
    <cellStyle name="Millares 2 5 2 2 2 3 4" xfId="12010" xr:uid="{D98738B1-2AA0-47C9-AFA7-27047C9B68DF}"/>
    <cellStyle name="Millares 2 5 2 2 2 3 4 2" xfId="21553" xr:uid="{91A43FFB-0077-40E6-BA70-66450DC1C883}"/>
    <cellStyle name="Millares 2 5 2 2 2 3 4 3" xfId="30356" xr:uid="{42D691A9-122C-4BA1-B8C8-0FBC631EE206}"/>
    <cellStyle name="Millares 2 5 2 2 2 3 5" xfId="16794" xr:uid="{0A91C1ED-DE8F-496E-853B-7CA54FCBE081}"/>
    <cellStyle name="Millares 2 5 2 2 2 3 6" xfId="26047" xr:uid="{4C116A54-A180-4E9D-B77B-32F71D95EAFC}"/>
    <cellStyle name="Millares 2 5 2 2 2 4" xfId="7833" xr:uid="{637F6308-CB73-4B86-8A9F-FC9AB68BFC6F}"/>
    <cellStyle name="Millares 2 5 2 2 2 4 2" xfId="10219" xr:uid="{6610BEE4-5159-4FC0-B599-400635E504E6}"/>
    <cellStyle name="Millares 2 5 2 2 2 4 2 2" xfId="15004" xr:uid="{4947281D-2AF1-4B8C-A66D-4964D06A86DD}"/>
    <cellStyle name="Millares 2 5 2 2 2 4 2 2 2" xfId="24532" xr:uid="{D0BA6563-FF57-4BC8-8BED-57817E0737EA}"/>
    <cellStyle name="Millares 2 5 2 2 2 4 2 2 3" xfId="33260" xr:uid="{BAB216C3-E59A-4C33-92B2-ECC3F82A3A10}"/>
    <cellStyle name="Millares 2 5 2 2 2 4 2 3" xfId="19766" xr:uid="{923DDBEA-EDE0-4C6F-9B6B-10B7166C0361}"/>
    <cellStyle name="Millares 2 5 2 2 2 4 2 4" xfId="28630" xr:uid="{FC4444AD-5C28-4308-86E5-D1D13ABEAE16}"/>
    <cellStyle name="Millares 2 5 2 2 2 4 3" xfId="12610" xr:uid="{4F00657F-0C4C-4EC9-8410-3C9753F39E3F}"/>
    <cellStyle name="Millares 2 5 2 2 2 4 3 2" xfId="22149" xr:uid="{DBD57CBF-6768-49C5-B2AD-4D116A089E06}"/>
    <cellStyle name="Millares 2 5 2 2 2 4 3 3" xfId="30906" xr:uid="{8265EF0D-8AC3-490C-BDEE-0E4FBBF5683B}"/>
    <cellStyle name="Millares 2 5 2 2 2 4 4" xfId="17388" xr:uid="{0A396E23-007B-4F41-9258-A7D31C87E7C4}"/>
    <cellStyle name="Millares 2 5 2 2 2 4 5" xfId="26504" xr:uid="{F5C875DD-BFA9-4674-B645-05CC9B49A7B4}"/>
    <cellStyle name="Millares 2 5 2 2 2 5" xfId="9025" xr:uid="{B75E0298-BD34-4BBA-995F-E46ACBB6768C}"/>
    <cellStyle name="Millares 2 5 2 2 2 5 2" xfId="13806" xr:uid="{F96BC9D7-964C-46EE-9297-DF04034B9F87}"/>
    <cellStyle name="Millares 2 5 2 2 2 5 2 2" xfId="23341" xr:uid="{58CCA365-F484-44F5-9C9B-59C087AFD100}"/>
    <cellStyle name="Millares 2 5 2 2 2 5 2 3" xfId="32072" xr:uid="{2481E26A-9AE3-4B68-A4EF-D91C6208B6B6}"/>
    <cellStyle name="Millares 2 5 2 2 2 5 3" xfId="18576" xr:uid="{A136B5A5-9822-46B1-897B-CE9B2ECFB1AD}"/>
    <cellStyle name="Millares 2 5 2 2 2 5 4" xfId="27563" xr:uid="{409AA55F-EA33-48C7-B15B-6CE577656741}"/>
    <cellStyle name="Millares 2 5 2 2 2 6" xfId="11417" xr:uid="{A298FA2B-69D8-4EB0-AACD-FB438270AF6B}"/>
    <cellStyle name="Millares 2 5 2 2 2 6 2" xfId="20959" xr:uid="{E8D2B880-A2F6-443B-84A3-DECEB9553913}"/>
    <cellStyle name="Millares 2 5 2 2 2 6 3" xfId="29809" xr:uid="{45B81815-77A5-48FC-A792-5EDB9439F6B1}"/>
    <cellStyle name="Millares 2 5 2 2 2 7" xfId="16200" xr:uid="{1542E164-881C-43C5-9681-AA7C53C2B044}"/>
    <cellStyle name="Millares 2 5 2 2 2 8" xfId="25647" xr:uid="{0990799C-6A9B-4716-B291-2D6B0017C3A7}"/>
    <cellStyle name="Millares 2 5 2 2 3" xfId="6799" xr:uid="{F17628EA-C8A2-48CA-AAEA-ECAA7BB6C894}"/>
    <cellStyle name="Millares 2 5 2 2 3 2" xfId="7385" xr:uid="{2967C4E4-2910-4067-A7A5-C01BB10A1A17}"/>
    <cellStyle name="Millares 2 5 2 2 3 2 2" xfId="8574" xr:uid="{AB592A1A-7157-455D-B8A0-300775D3DC37}"/>
    <cellStyle name="Millares 2 5 2 2 3 2 2 2" xfId="10961" xr:uid="{D763D839-FC78-4897-AA5D-CEB0A092BE39}"/>
    <cellStyle name="Millares 2 5 2 2 3 2 2 2 2" xfId="15749" xr:uid="{49BA68BA-5EA8-4980-8821-D1B6299E3F90}"/>
    <cellStyle name="Millares 2 5 2 2 3 2 2 2 2 2" xfId="25276" xr:uid="{787BF79B-567C-462A-88FD-86161416E725}"/>
    <cellStyle name="Millares 2 5 2 2 3 2 2 2 2 3" xfId="34004" xr:uid="{DB44B111-C8B1-48C4-A196-245990D4212B}"/>
    <cellStyle name="Millares 2 5 2 2 3 2 2 2 3" xfId="20510" xr:uid="{218F5B68-EE56-4384-AD13-1BDCCBEE8246}"/>
    <cellStyle name="Millares 2 5 2 2 3 2 2 2 4" xfId="29368" xr:uid="{2CF088F1-1071-4F05-997B-FC098CD56792}"/>
    <cellStyle name="Millares 2 5 2 2 3 2 2 3" xfId="13352" xr:uid="{B7A61604-4DEB-4439-9CF6-349A3FED11B6}"/>
    <cellStyle name="Millares 2 5 2 2 3 2 2 3 2" xfId="22893" xr:uid="{8D095191-6117-4B35-A15C-4B3D7CF4B4E2}"/>
    <cellStyle name="Millares 2 5 2 2 3 2 2 3 3" xfId="31644" xr:uid="{CD89629E-365C-4A2A-AAC8-EB6BAB3EC62D}"/>
    <cellStyle name="Millares 2 5 2 2 3 2 2 4" xfId="18129" xr:uid="{718A2627-9B96-43AA-A91E-72C190892AA9}"/>
    <cellStyle name="Millares 2 5 2 2 3 2 2 5" xfId="27144" xr:uid="{C146E919-3FD8-4F81-A9BE-6E946D491B49}"/>
    <cellStyle name="Millares 2 5 2 2 3 2 3" xfId="9767" xr:uid="{77F51474-5FB5-40DB-82EA-96A6E8AE7D44}"/>
    <cellStyle name="Millares 2 5 2 2 3 2 3 2" xfId="14551" xr:uid="{AB030534-DD46-4C3A-8C1F-072D52DEEC37}"/>
    <cellStyle name="Millares 2 5 2 2 3 2 3 2 2" xfId="24085" xr:uid="{442F43A8-F57B-4224-9E62-C62C24164A2E}"/>
    <cellStyle name="Millares 2 5 2 2 3 2 3 2 3" xfId="32815" xr:uid="{B00A7361-0E9C-44E1-970B-18D05276E17E}"/>
    <cellStyle name="Millares 2 5 2 2 3 2 3 3" xfId="19320" xr:uid="{9C552121-0CFB-42CA-B50F-741E8DDC9D42}"/>
    <cellStyle name="Millares 2 5 2 2 3 2 3 4" xfId="28209" xr:uid="{2CC19C37-C48A-4F90-9E98-B37F1D6D8CC7}"/>
    <cellStyle name="Millares 2 5 2 2 3 2 4" xfId="12158" xr:uid="{72EF0319-E7E3-424A-8FE6-D577845FA35B}"/>
    <cellStyle name="Millares 2 5 2 2 3 2 4 2" xfId="21702" xr:uid="{2F5137E5-AB73-4A83-B743-88B15D228CD9}"/>
    <cellStyle name="Millares 2 5 2 2 3 2 4 3" xfId="30486" xr:uid="{DB495BD6-91A8-4C4B-ABB8-E9B4F63E59AA}"/>
    <cellStyle name="Millares 2 5 2 2 3 2 5" xfId="16942" xr:uid="{A1ABBB90-8118-4007-BC0A-9992946100AA}"/>
    <cellStyle name="Millares 2 5 2 2 3 2 6" xfId="26161" xr:uid="{38E5144C-DFBA-4CE0-B5AB-1456583B25E1}"/>
    <cellStyle name="Millares 2 5 2 2 3 3" xfId="7982" xr:uid="{93E6D93A-C24C-48D6-9E9B-DFCDD5ACB18E}"/>
    <cellStyle name="Millares 2 5 2 2 3 3 2" xfId="10368" xr:uid="{0D2E7B8E-7910-46DD-8420-629ACA92393B}"/>
    <cellStyle name="Millares 2 5 2 2 3 3 2 2" xfId="15154" xr:uid="{6D8473FC-62C9-49ED-94FB-DC693DB69E9C}"/>
    <cellStyle name="Millares 2 5 2 2 3 3 2 2 2" xfId="24681" xr:uid="{A8E4220F-5172-4E9E-94EC-5D33F5F26FF0}"/>
    <cellStyle name="Millares 2 5 2 2 3 3 2 2 3" xfId="33409" xr:uid="{D2980D73-211E-4D0C-B5E1-A6363A749A22}"/>
    <cellStyle name="Millares 2 5 2 2 3 3 2 3" xfId="19915" xr:uid="{DA678834-596A-42E0-9FC8-AC7E23A14253}"/>
    <cellStyle name="Millares 2 5 2 2 3 3 2 4" xfId="28779" xr:uid="{A5E49E8E-D7FB-48D3-B36C-695D53472228}"/>
    <cellStyle name="Millares 2 5 2 2 3 3 3" xfId="12759" xr:uid="{35965474-F163-4699-B12A-FE652E9DC9CD}"/>
    <cellStyle name="Millares 2 5 2 2 3 3 3 2" xfId="22298" xr:uid="{B30A4940-CC8E-49CC-B329-CD75353103BC}"/>
    <cellStyle name="Millares 2 5 2 2 3 3 3 3" xfId="31055" xr:uid="{7BD32B55-C671-4538-AC1F-D5344754A9E5}"/>
    <cellStyle name="Millares 2 5 2 2 3 3 4" xfId="17536" xr:uid="{10C6C3A6-488D-4F88-AD09-AE0397F37BC5}"/>
    <cellStyle name="Millares 2 5 2 2 3 3 5" xfId="26618" xr:uid="{4515A7B3-54E8-4CFE-B70C-8BF9F28333AE}"/>
    <cellStyle name="Millares 2 5 2 2 3 4" xfId="9175" xr:uid="{FC3C3887-17D1-4B5B-8E71-35EE32360481}"/>
    <cellStyle name="Millares 2 5 2 2 3 4 2" xfId="13956" xr:uid="{806DF1A7-3343-4A05-8D2B-7926FBE93E76}"/>
    <cellStyle name="Millares 2 5 2 2 3 4 2 2" xfId="23490" xr:uid="{7F3AB8CF-D81A-4712-A19B-D9A90E404F1A}"/>
    <cellStyle name="Millares 2 5 2 2 3 4 2 3" xfId="32220" xr:uid="{2C81DDB0-5DBD-416D-B8FE-5C52AE3137D8}"/>
    <cellStyle name="Millares 2 5 2 2 3 4 3" xfId="18725" xr:uid="{6451618A-F1D3-4A10-8592-C895B3B9CA37}"/>
    <cellStyle name="Millares 2 5 2 2 3 4 4" xfId="27683" xr:uid="{57178414-DF83-440B-9D28-F346617DDA2D}"/>
    <cellStyle name="Millares 2 5 2 2 3 5" xfId="11566" xr:uid="{76080285-2CE8-41F3-87C1-FC4CFB1428A5}"/>
    <cellStyle name="Millares 2 5 2 2 3 5 2" xfId="21107" xr:uid="{29D04782-28D7-4E6E-AB3F-06C311B6C9AA}"/>
    <cellStyle name="Millares 2 5 2 2 3 5 3" xfId="29938" xr:uid="{DDE5EDD2-8E3F-476E-8D4D-9479F08F8B3A}"/>
    <cellStyle name="Millares 2 5 2 2 3 6" xfId="16349" xr:uid="{256C04DA-4276-4D24-9531-839142928C00}"/>
    <cellStyle name="Millares 2 5 2 2 3 7" xfId="25742" xr:uid="{73763C82-6793-4297-9EE6-AAFD93C2EC16}"/>
    <cellStyle name="Millares 2 5 2 2 4" xfId="7092" xr:uid="{2CD99B34-7AC7-4093-ADBC-87646DB84CD5}"/>
    <cellStyle name="Millares 2 5 2 2 4 2" xfId="8279" xr:uid="{0260CAEB-E7B8-4AD6-B5B5-AD8BE5CA3031}"/>
    <cellStyle name="Millares 2 5 2 2 4 2 2" xfId="10666" xr:uid="{9E021C9C-ED03-46BD-8DA4-D354868009EB}"/>
    <cellStyle name="Millares 2 5 2 2 4 2 2 2" xfId="15452" xr:uid="{CDD1B047-B938-4326-A13B-CFEDDD19F69E}"/>
    <cellStyle name="Millares 2 5 2 2 4 2 2 2 2" xfId="24979" xr:uid="{6EF8E941-0472-43E2-9EBC-A19D7A1B14B8}"/>
    <cellStyle name="Millares 2 5 2 2 4 2 2 2 3" xfId="33707" xr:uid="{DD38266A-AFE0-48BD-ACD0-6D1740BD7309}"/>
    <cellStyle name="Millares 2 5 2 2 4 2 2 3" xfId="20213" xr:uid="{CB00F794-60B4-49DF-B66A-906429322C24}"/>
    <cellStyle name="Millares 2 5 2 2 4 2 2 4" xfId="29071" xr:uid="{8426788E-5479-4137-969B-3E2957FE5535}"/>
    <cellStyle name="Millares 2 5 2 2 4 2 3" xfId="13057" xr:uid="{3020D17C-6DFB-4F6F-9BCF-C8405E24B813}"/>
    <cellStyle name="Millares 2 5 2 2 4 2 3 2" xfId="22596" xr:uid="{684827A1-CDFE-47E7-84D6-2BCB9DE7F87E}"/>
    <cellStyle name="Millares 2 5 2 2 4 2 3 3" xfId="31347" xr:uid="{96D9E81F-970A-4ED8-8A37-DA86072A7692}"/>
    <cellStyle name="Millares 2 5 2 2 4 2 4" xfId="17834" xr:uid="{FAE6C44F-080C-49FE-9E05-3646A55F7CEE}"/>
    <cellStyle name="Millares 2 5 2 2 4 2 5" xfId="26866" xr:uid="{29A30052-1717-4A39-AA6B-AAF5994FAAFC}"/>
    <cellStyle name="Millares 2 5 2 2 4 3" xfId="9472" xr:uid="{279577F6-BC09-48B5-9FE9-718E01112C6F}"/>
    <cellStyle name="Millares 2 5 2 2 4 3 2" xfId="14254" xr:uid="{D4A1B96B-2752-41F4-A396-8CAE88FEB428}"/>
    <cellStyle name="Millares 2 5 2 2 4 3 2 2" xfId="23788" xr:uid="{3007DCB8-8D0C-4EC3-924E-B804AA8FA4E9}"/>
    <cellStyle name="Millares 2 5 2 2 4 3 2 3" xfId="32518" xr:uid="{A3468B85-8D9F-491A-9C07-104C5FDB5A14}"/>
    <cellStyle name="Millares 2 5 2 2 4 3 3" xfId="19023" xr:uid="{A92D2091-649C-49C8-8150-EE05C79A2283}"/>
    <cellStyle name="Millares 2 5 2 2 4 3 4" xfId="27931" xr:uid="{295F1DEC-C91F-48D2-BCC2-B855D782F7A1}"/>
    <cellStyle name="Millares 2 5 2 2 4 4" xfId="11863" xr:uid="{667DBD7B-DD1B-4E35-9FE0-982F2352265C}"/>
    <cellStyle name="Millares 2 5 2 2 4 4 2" xfId="21405" xr:uid="{6FC938B9-4955-4F29-8219-DCF980662F46}"/>
    <cellStyle name="Millares 2 5 2 2 4 4 3" xfId="30208" xr:uid="{87C758E2-DE9B-4251-8815-AB6729F0B3A1}"/>
    <cellStyle name="Millares 2 5 2 2 4 5" xfId="16647" xr:uid="{FF49AC23-58E4-4C89-B079-CCD6DAEFBBA2}"/>
    <cellStyle name="Millares 2 5 2 2 4 6" xfId="25944" xr:uid="{B240D656-35E2-4733-BABC-CF5100E91F71}"/>
    <cellStyle name="Millares 2 5 2 2 5" xfId="7684" xr:uid="{17CE9079-05D3-48E7-A2D6-C238B45FFE1A}"/>
    <cellStyle name="Millares 2 5 2 2 5 2" xfId="10068" xr:uid="{9D705321-6A7D-42C5-9D88-62106455B448}"/>
    <cellStyle name="Millares 2 5 2 2 5 2 2" xfId="14853" xr:uid="{2FD50BF8-6479-496D-81FE-F9DDDE411741}"/>
    <cellStyle name="Millares 2 5 2 2 5 2 2 2" xfId="24384" xr:uid="{6A532653-5643-4CD4-8CD2-05BFAD898808}"/>
    <cellStyle name="Millares 2 5 2 2 5 2 2 3" xfId="33112" xr:uid="{3D430B4C-0F7B-48F8-A94D-865F0BB3D78F}"/>
    <cellStyle name="Millares 2 5 2 2 5 2 3" xfId="19619" xr:uid="{DFEFB0B5-DDF6-4BDF-AAC5-7DBA3BDE3E23}"/>
    <cellStyle name="Millares 2 5 2 2 5 2 4" xfId="28483" xr:uid="{DA9BE91F-2E7A-43C2-B61F-A30198697A3E}"/>
    <cellStyle name="Millares 2 5 2 2 5 3" xfId="12459" xr:uid="{2F67DF2A-86D1-4777-B3C4-D866D84805AA}"/>
    <cellStyle name="Millares 2 5 2 2 5 3 2" xfId="22001" xr:uid="{22960616-8D5A-48C9-A39F-C031192E311E}"/>
    <cellStyle name="Millares 2 5 2 2 5 3 3" xfId="30758" xr:uid="{D3F6A740-F430-4BBE-8C62-B85536C64028}"/>
    <cellStyle name="Millares 2 5 2 2 5 4" xfId="17241" xr:uid="{0A3DE349-B0CC-4FDD-B73C-0651A2D14658}"/>
    <cellStyle name="Millares 2 5 2 2 5 5" xfId="26401" xr:uid="{5D874854-8EDC-4225-9C6C-62E1920CD1FF}"/>
    <cellStyle name="Millares 2 5 2 2 6" xfId="8874" xr:uid="{2BD8FDA4-6CB9-4BAE-B4C2-E2FDA1EA640A}"/>
    <cellStyle name="Millares 2 5 2 2 6 2" xfId="13655" xr:uid="{6FC5E3FE-FE27-4C3A-A6B1-21DED16F2C36}"/>
    <cellStyle name="Millares 2 5 2 2 6 2 2" xfId="23193" xr:uid="{451FF58E-88F2-4528-B150-5F67B6685AD0}"/>
    <cellStyle name="Millares 2 5 2 2 6 2 3" xfId="31924" xr:uid="{20F71E09-1F97-4595-B3D4-3FDD56DD9B9B}"/>
    <cellStyle name="Millares 2 5 2 2 6 3" xfId="18429" xr:uid="{53A38DB2-B2A8-41F7-A91E-21154FFB18CA}"/>
    <cellStyle name="Millares 2 5 2 2 6 4" xfId="27438" xr:uid="{42594FE4-3618-4DCC-875D-95F9C5DBAF82}"/>
    <cellStyle name="Millares 2 5 2 2 7" xfId="11265" xr:uid="{E30345BC-B847-4EA9-8F59-FB820C376222}"/>
    <cellStyle name="Millares 2 5 2 2 7 2" xfId="20811" xr:uid="{6C408F9F-FAE6-442E-B036-7A9EECE5DD85}"/>
    <cellStyle name="Millares 2 5 2 2 7 3" xfId="29661" xr:uid="{8916E322-7491-4941-85C2-FB1DAE2F2605}"/>
    <cellStyle name="Millares 2 5 2 2 8" xfId="16052" xr:uid="{7F361882-F08F-42DB-935F-73585D5D4C19}"/>
    <cellStyle name="Millares 2 5 2 2 9" xfId="25549" xr:uid="{9E933C44-1288-49E0-B3A5-7E29F013DC28}"/>
    <cellStyle name="Millares 2 5 2 3" xfId="4583" xr:uid="{00000000-0005-0000-0000-000001010000}"/>
    <cellStyle name="Millares 2 5 2 3 2" xfId="6872" xr:uid="{85B19130-57DC-4953-BAD5-8E4235E42F61}"/>
    <cellStyle name="Millares 2 5 2 3 2 2" xfId="7460" xr:uid="{B8EB2508-3511-4FFB-822B-3EC683F6E769}"/>
    <cellStyle name="Millares 2 5 2 3 2 2 2" xfId="8649" xr:uid="{8885340E-1B0C-4F4C-A558-D86EE8EDA20D}"/>
    <cellStyle name="Millares 2 5 2 3 2 2 2 2" xfId="11036" xr:uid="{ADB37A6C-7370-4591-B882-790BE0AA604E}"/>
    <cellStyle name="Millares 2 5 2 3 2 2 2 2 2" xfId="15824" xr:uid="{C9FB2338-8D8E-40BB-8C50-C5C1BA531DAB}"/>
    <cellStyle name="Millares 2 5 2 3 2 2 2 2 2 2" xfId="25351" xr:uid="{E464B320-B09E-4F4B-923C-1F7CECC16685}"/>
    <cellStyle name="Millares 2 5 2 3 2 2 2 2 2 3" xfId="34079" xr:uid="{862E2396-28FF-4902-92D3-7E623099815A}"/>
    <cellStyle name="Millares 2 5 2 3 2 2 2 2 3" xfId="20585" xr:uid="{DC540021-7B36-45B8-8DC2-0C8A24BC2450}"/>
    <cellStyle name="Millares 2 5 2 3 2 2 2 2 4" xfId="29443" xr:uid="{DC84FB29-E333-4F91-9226-06B3C578FD33}"/>
    <cellStyle name="Millares 2 5 2 3 2 2 2 3" xfId="13427" xr:uid="{2156DEE6-D156-474F-B476-E5ACD384087A}"/>
    <cellStyle name="Millares 2 5 2 3 2 2 2 3 2" xfId="22968" xr:uid="{1BB99FEA-4824-4F5A-8719-11D5974E6B8C}"/>
    <cellStyle name="Millares 2 5 2 3 2 2 2 3 3" xfId="31719" xr:uid="{2BEF7854-2757-4CF3-8DB1-C29F1036EB7B}"/>
    <cellStyle name="Millares 2 5 2 3 2 2 2 4" xfId="18204" xr:uid="{E7666981-758E-4CF1-BA1C-190FC05D0647}"/>
    <cellStyle name="Millares 2 5 2 3 2 2 2 5" xfId="27218" xr:uid="{183C8CFB-10A3-4034-9308-736C636E9438}"/>
    <cellStyle name="Millares 2 5 2 3 2 2 3" xfId="9842" xr:uid="{BD9605D9-018D-42AE-8DFF-CF167AFB3708}"/>
    <cellStyle name="Millares 2 5 2 3 2 2 3 2" xfId="14626" xr:uid="{FA56AE0B-97D8-4300-80D5-EA18E371C527}"/>
    <cellStyle name="Millares 2 5 2 3 2 2 3 2 2" xfId="24160" xr:uid="{7C317A7F-B4D5-42C6-9BF6-D2393F2A10C9}"/>
    <cellStyle name="Millares 2 5 2 3 2 2 3 2 3" xfId="32890" xr:uid="{7EB45674-ED2A-4BE8-AD74-39334FB705B9}"/>
    <cellStyle name="Millares 2 5 2 3 2 2 3 3" xfId="19395" xr:uid="{401DDB25-7634-47BA-B7D8-4C82F88B7D4A}"/>
    <cellStyle name="Millares 2 5 2 3 2 2 3 4" xfId="28283" xr:uid="{B2E325F1-C17A-4130-BA76-CBCB8E188218}"/>
    <cellStyle name="Millares 2 5 2 3 2 2 4" xfId="12233" xr:uid="{812FC3EC-44B3-495D-B0DC-27D8B4840D08}"/>
    <cellStyle name="Millares 2 5 2 3 2 2 4 2" xfId="21777" xr:uid="{27FBDA19-919C-4354-8212-26E09ED6E3EC}"/>
    <cellStyle name="Millares 2 5 2 3 2 2 4 3" xfId="30560" xr:uid="{4AE2CD46-A97C-4C12-91CD-8826C991D28A}"/>
    <cellStyle name="Millares 2 5 2 3 2 2 5" xfId="17017" xr:uid="{AFC3B70E-6936-4FC9-B55C-DB595B75CEE7}"/>
    <cellStyle name="Millares 2 5 2 3 2 2 6" xfId="26219" xr:uid="{715611A2-F834-4AC9-A054-79E6B69137AD}"/>
    <cellStyle name="Millares 2 5 2 3 2 3" xfId="8057" xr:uid="{F76F7A1E-49AF-4F15-B610-72C1A978CCCC}"/>
    <cellStyle name="Millares 2 5 2 3 2 3 2" xfId="10443" xr:uid="{535262F8-46AF-48E0-BBBD-360965720014}"/>
    <cellStyle name="Millares 2 5 2 3 2 3 2 2" xfId="15229" xr:uid="{DC7AA44B-64D3-42A1-B795-5F314F94E3EA}"/>
    <cellStyle name="Millares 2 5 2 3 2 3 2 2 2" xfId="24756" xr:uid="{527583DB-E262-4D98-AB96-EFA39A9EE7FD}"/>
    <cellStyle name="Millares 2 5 2 3 2 3 2 2 3" xfId="33484" xr:uid="{898FA481-AE81-4DCE-89AC-62BD723B4F4A}"/>
    <cellStyle name="Millares 2 5 2 3 2 3 2 3" xfId="19990" xr:uid="{0EC9B977-CE17-4F7D-868D-C03AE13CA503}"/>
    <cellStyle name="Millares 2 5 2 3 2 3 2 4" xfId="28854" xr:uid="{D5825BCD-C0DB-4E9F-ACD0-90826106E456}"/>
    <cellStyle name="Millares 2 5 2 3 2 3 3" xfId="12834" xr:uid="{D2025200-7EF8-471F-B91C-E9C3C69C62C5}"/>
    <cellStyle name="Millares 2 5 2 3 2 3 3 2" xfId="22373" xr:uid="{0E683D1E-1ABE-47EF-8152-07A0F8FC0DED}"/>
    <cellStyle name="Millares 2 5 2 3 2 3 3 3" xfId="31130" xr:uid="{857AAA69-C37F-4316-A5CE-79C8B61CC519}"/>
    <cellStyle name="Millares 2 5 2 3 2 3 4" xfId="17611" xr:uid="{77C94CF6-792D-4ECE-9D2A-6EF4241462C5}"/>
    <cellStyle name="Millares 2 5 2 3 2 3 5" xfId="26676" xr:uid="{F9352977-E26B-4107-8CC3-EE8BA077A158}"/>
    <cellStyle name="Millares 2 5 2 3 2 4" xfId="9250" xr:uid="{3D807A7F-4300-4ED7-BB6C-6C9918D5EAC6}"/>
    <cellStyle name="Millares 2 5 2 3 2 4 2" xfId="14031" xr:uid="{DC2C7B13-50E0-4D78-9D91-FD1176D24CB6}"/>
    <cellStyle name="Millares 2 5 2 3 2 4 2 2" xfId="23565" xr:uid="{C757D058-C49A-403D-BBAA-794BD06DA9EC}"/>
    <cellStyle name="Millares 2 5 2 3 2 4 2 3" xfId="32295" xr:uid="{EE8242F2-037B-4F78-AEC9-8739922239CE}"/>
    <cellStyle name="Millares 2 5 2 3 2 4 3" xfId="18800" xr:uid="{D117893C-2FFD-424A-9EC5-A016280F8581}"/>
    <cellStyle name="Millares 2 5 2 3 2 4 4" xfId="27741" xr:uid="{5F2B293E-BD01-4508-BF90-820E1AF2832D}"/>
    <cellStyle name="Millares 2 5 2 3 2 5" xfId="11641" xr:uid="{CF72F5E7-C09D-44C7-A785-74935D4C7C33}"/>
    <cellStyle name="Millares 2 5 2 3 2 5 2" xfId="21182" xr:uid="{E89D33DC-39D3-4BA5-B5E8-3DD9F99A7453}"/>
    <cellStyle name="Millares 2 5 2 3 2 5 3" xfId="30012" xr:uid="{F1693578-0FC7-46F8-BCB3-E78498216B93}"/>
    <cellStyle name="Millares 2 5 2 3 2 6" xfId="16424" xr:uid="{124A1FC0-07CC-4123-A955-EA8611CA3F41}"/>
    <cellStyle name="Millares 2 5 2 3 2 7" xfId="25792" xr:uid="{B64A12EE-4022-4F0F-8F43-6586C347FED8}"/>
    <cellStyle name="Millares 2 5 2 3 3" xfId="7164" xr:uid="{7987F9B4-490A-4538-80BC-2EE443634988}"/>
    <cellStyle name="Millares 2 5 2 3 3 2" xfId="8353" xr:uid="{EF77414D-C467-4528-9DAF-5D37C18476E0}"/>
    <cellStyle name="Millares 2 5 2 3 3 2 2" xfId="10740" xr:uid="{46C21C07-5CD1-4C7C-83F8-7DA0231EA402}"/>
    <cellStyle name="Millares 2 5 2 3 3 2 2 2" xfId="15527" xr:uid="{11BEB6EE-271F-4713-9F03-A614483CD33E}"/>
    <cellStyle name="Millares 2 5 2 3 3 2 2 2 2" xfId="25054" xr:uid="{8AB1837E-1416-4DEF-AAE6-3ED93885EDA6}"/>
    <cellStyle name="Millares 2 5 2 3 3 2 2 2 3" xfId="33782" xr:uid="{9108A816-5464-4FAD-A5F6-C0C1E01A0205}"/>
    <cellStyle name="Millares 2 5 2 3 3 2 2 3" xfId="20288" xr:uid="{C8247F9F-59CE-481B-AD32-0BE358297955}"/>
    <cellStyle name="Millares 2 5 2 3 3 2 2 4" xfId="29146" xr:uid="{77312E3D-F64D-413A-A4D7-5B4F0FC9E8A2}"/>
    <cellStyle name="Millares 2 5 2 3 3 2 3" xfId="13131" xr:uid="{A251B68E-F258-4B07-932F-B3867B9524E3}"/>
    <cellStyle name="Millares 2 5 2 3 3 2 3 2" xfId="22671" xr:uid="{BDF56462-43D5-4865-B46F-C880B57633E5}"/>
    <cellStyle name="Millares 2 5 2 3 3 2 3 3" xfId="31422" xr:uid="{68B72CEB-1DFE-4C17-B3DD-0668F5E71060}"/>
    <cellStyle name="Millares 2 5 2 3 3 2 4" xfId="17908" xr:uid="{C0D7B6AA-D0CB-4FF0-8D58-56A134738182}"/>
    <cellStyle name="Millares 2 5 2 3 3 2 5" xfId="26941" xr:uid="{C745A8CF-F631-43D5-9184-7AF7F3DAD5ED}"/>
    <cellStyle name="Millares 2 5 2 3 3 3" xfId="9546" xr:uid="{49BD8C95-10AF-43E4-B80D-5FB665CD2B23}"/>
    <cellStyle name="Millares 2 5 2 3 3 3 2" xfId="14329" xr:uid="{0050451E-A98E-4794-872E-41A5B7C5C021}"/>
    <cellStyle name="Millares 2 5 2 3 3 3 2 2" xfId="23863" xr:uid="{6902C369-9B91-4E5B-B21D-C14100B8AD83}"/>
    <cellStyle name="Millares 2 5 2 3 3 3 2 3" xfId="32593" xr:uid="{C20CBEF9-0176-4ED7-BE69-45DF774CC60F}"/>
    <cellStyle name="Millares 2 5 2 3 3 3 3" xfId="19098" xr:uid="{829D141D-A9B0-4714-8CD8-71FED31FDE3A}"/>
    <cellStyle name="Millares 2 5 2 3 3 3 4" xfId="28006" xr:uid="{B844FEB6-6A77-4539-9BAD-921CDDD770B4}"/>
    <cellStyle name="Millares 2 5 2 3 3 4" xfId="11937" xr:uid="{9D9828B7-39CB-4316-BB94-B0D49679B9E2}"/>
    <cellStyle name="Millares 2 5 2 3 3 4 2" xfId="21480" xr:uid="{16F4D7C1-B5EF-4DDF-B49A-EB84A805110C}"/>
    <cellStyle name="Millares 2 5 2 3 3 4 3" xfId="30283" xr:uid="{76519DAF-152B-41B6-BAB4-DD4613A59F0E}"/>
    <cellStyle name="Millares 2 5 2 3 3 5" xfId="16721" xr:uid="{ECFC8C44-2D97-43FA-ABCC-989828FCE4C9}"/>
    <cellStyle name="Millares 2 5 2 3 3 6" xfId="25995" xr:uid="{59256FC2-5BAC-4CC2-AD72-F52BB722AAD8}"/>
    <cellStyle name="Millares 2 5 2 3 4" xfId="7758" xr:uid="{FC3DF701-F08C-4E00-AF76-BE9FF899EB3B}"/>
    <cellStyle name="Millares 2 5 2 3 4 2" xfId="10144" xr:uid="{55073E49-4CC3-4E06-894A-0594D7B1971C}"/>
    <cellStyle name="Millares 2 5 2 3 4 2 2" xfId="14929" xr:uid="{D27DEF36-E51B-4DDA-8B48-6EA74824C54F}"/>
    <cellStyle name="Millares 2 5 2 3 4 2 2 2" xfId="24459" xr:uid="{8583A3CA-9D19-43E5-A051-0FDC20310934}"/>
    <cellStyle name="Millares 2 5 2 3 4 2 2 3" xfId="33187" xr:uid="{4DEC22CA-578A-4B86-8653-8BE0D8658529}"/>
    <cellStyle name="Millares 2 5 2 3 4 2 3" xfId="19693" xr:uid="{269B7D8E-CA1C-4160-882F-B5D54DD456D4}"/>
    <cellStyle name="Millares 2 5 2 3 4 2 4" xfId="28557" xr:uid="{E573F6EC-FA54-4865-BE1F-394217BA41CF}"/>
    <cellStyle name="Millares 2 5 2 3 4 3" xfId="12535" xr:uid="{EA062F6F-A1EB-4742-9D7A-9EC1AAA505D5}"/>
    <cellStyle name="Millares 2 5 2 3 4 3 2" xfId="22076" xr:uid="{2102259B-02D8-4119-AF28-C28219E188B7}"/>
    <cellStyle name="Millares 2 5 2 3 4 3 3" xfId="30833" xr:uid="{2E5997FE-C0E0-4BB7-ABD3-84441DE8BB2B}"/>
    <cellStyle name="Millares 2 5 2 3 4 4" xfId="17315" xr:uid="{ECD896CE-023C-48EB-AD82-B47C835CB8BD}"/>
    <cellStyle name="Millares 2 5 2 3 4 5" xfId="26452" xr:uid="{1F48CB6A-152D-4519-B429-098ADB501763}"/>
    <cellStyle name="Millares 2 5 2 3 5" xfId="8950" xr:uid="{DC997D8A-EC08-498D-A7CD-F5B98A132813}"/>
    <cellStyle name="Millares 2 5 2 3 5 2" xfId="13731" xr:uid="{BAD8509D-3F68-472C-8337-89A85328EB1C}"/>
    <cellStyle name="Millares 2 5 2 3 5 2 2" xfId="23268" xr:uid="{40CA8A44-794A-40C3-9C0C-D8213A09DB8C}"/>
    <cellStyle name="Millares 2 5 2 3 5 2 3" xfId="31999" xr:uid="{7E5A8EA3-0F40-40D0-881E-09499E21786F}"/>
    <cellStyle name="Millares 2 5 2 3 5 3" xfId="18503" xr:uid="{B4DFB024-9DC2-4809-A32F-497B7A98E6EA}"/>
    <cellStyle name="Millares 2 5 2 3 5 4" xfId="27496" xr:uid="{16EF7565-0AFA-4169-8E39-C4546A4D5AAF}"/>
    <cellStyle name="Millares 2 5 2 3 6" xfId="11342" xr:uid="{5C7761E7-8BF7-451F-92BB-057508B99BF9}"/>
    <cellStyle name="Millares 2 5 2 3 6 2" xfId="20886" xr:uid="{A809F589-B967-47A4-BF37-948B5A897B4B}"/>
    <cellStyle name="Millares 2 5 2 3 6 3" xfId="29736" xr:uid="{86A299DE-3EC2-412F-9B63-92B8385828B3}"/>
    <cellStyle name="Millares 2 5 2 3 7" xfId="16127" xr:uid="{98F2A394-ABB1-445B-B29C-8DDBEECE63A3}"/>
    <cellStyle name="Millares 2 5 2 3 8" xfId="25600" xr:uid="{80ED9592-4866-494F-B063-F18572E4D277}"/>
    <cellStyle name="Millares 2 5 2 4" xfId="6089" xr:uid="{00000000-0005-0000-0000-000002010000}"/>
    <cellStyle name="Millares 2 5 2 4 2" xfId="7312" xr:uid="{11DE301B-0C97-4A70-82B5-355F863C9DB7}"/>
    <cellStyle name="Millares 2 5 2 4 2 2" xfId="8501" xr:uid="{C7522F1B-6B70-4B7A-9C9B-B3350958E87B}"/>
    <cellStyle name="Millares 2 5 2 4 2 2 2" xfId="10888" xr:uid="{B04799FF-A2A6-4A8D-A8AB-764A68DFC0ED}"/>
    <cellStyle name="Millares 2 5 2 4 2 2 2 2" xfId="15676" xr:uid="{1CDBCB17-3654-424E-8D6B-73746F312620}"/>
    <cellStyle name="Millares 2 5 2 4 2 2 2 2 2" xfId="25203" xr:uid="{7C4B98A2-7E07-4E09-8F77-D9FE3950ED62}"/>
    <cellStyle name="Millares 2 5 2 4 2 2 2 2 3" xfId="33931" xr:uid="{F09E6A49-CD1B-436B-A27E-3A2889EE6977}"/>
    <cellStyle name="Millares 2 5 2 4 2 2 2 3" xfId="20437" xr:uid="{360C4E1D-43B7-41D0-8711-BEED00C4A2C3}"/>
    <cellStyle name="Millares 2 5 2 4 2 2 2 4" xfId="29295" xr:uid="{838E21EC-477B-4DC6-BC60-FC1F30D207B7}"/>
    <cellStyle name="Millares 2 5 2 4 2 2 3" xfId="13279" xr:uid="{8842A094-BFF3-41B1-8B5D-AF0BF10779F9}"/>
    <cellStyle name="Millares 2 5 2 4 2 2 3 2" xfId="22820" xr:uid="{1B42A461-028F-4098-9104-5F72C8CD03F1}"/>
    <cellStyle name="Millares 2 5 2 4 2 2 3 3" xfId="31571" xr:uid="{F1FC1E09-F221-47C8-B01D-17F776119199}"/>
    <cellStyle name="Millares 2 5 2 4 2 2 4" xfId="18056" xr:uid="{7E183D45-5FDB-49C4-A2E1-789D60EBA744}"/>
    <cellStyle name="Millares 2 5 2 4 2 2 5" xfId="27075" xr:uid="{BE718867-58E5-42AA-BAE5-26BD7D099DE5}"/>
    <cellStyle name="Millares 2 5 2 4 2 3" xfId="9694" xr:uid="{3BD0704D-6928-41EB-991E-E41AAF37F180}"/>
    <cellStyle name="Millares 2 5 2 4 2 3 2" xfId="14478" xr:uid="{F0F9B642-72A3-403E-96CD-0296AAAB6B06}"/>
    <cellStyle name="Millares 2 5 2 4 2 3 2 2" xfId="24012" xr:uid="{12DCAE0F-455A-4B3B-93D1-BDAED99C7C46}"/>
    <cellStyle name="Millares 2 5 2 4 2 3 2 3" xfId="32742" xr:uid="{5D13B132-1F9F-4409-97E0-F6C61C85D3D1}"/>
    <cellStyle name="Millares 2 5 2 4 2 3 3" xfId="19247" xr:uid="{1F7A2684-51AA-48B6-B523-7600835F1714}"/>
    <cellStyle name="Millares 2 5 2 4 2 3 4" xfId="28140" xr:uid="{72712BC1-E970-4B7F-BD7D-98F956BDBED0}"/>
    <cellStyle name="Millares 2 5 2 4 2 4" xfId="12085" xr:uid="{0FD1B003-8820-405D-B08C-D45E41BCB795}"/>
    <cellStyle name="Millares 2 5 2 4 2 4 2" xfId="21629" xr:uid="{4D54744B-40C9-4325-9E51-546B2C89DFCB}"/>
    <cellStyle name="Millares 2 5 2 4 2 4 3" xfId="30417" xr:uid="{E749FCAB-D093-4B9A-B793-9FA4054974A6}"/>
    <cellStyle name="Millares 2 5 2 4 2 5" xfId="16869" xr:uid="{3C72C97E-D68C-4BDD-AB64-D26591AB189C}"/>
    <cellStyle name="Millares 2 5 2 4 2 6" xfId="26098" xr:uid="{52A3ED2A-1F6D-4907-A73D-954F1F324C6A}"/>
    <cellStyle name="Millares 2 5 2 4 3" xfId="7909" xr:uid="{2D6C207C-A857-44E9-B346-5B3E8FF039AB}"/>
    <cellStyle name="Millares 2 5 2 4 3 2" xfId="10295" xr:uid="{F8F4D9D6-6C07-48B1-BB00-0E2D759D107A}"/>
    <cellStyle name="Millares 2 5 2 4 3 2 2" xfId="15081" xr:uid="{89F1C0B1-0E9D-4D9E-9922-319934E24255}"/>
    <cellStyle name="Millares 2 5 2 4 3 2 2 2" xfId="24608" xr:uid="{7F8398C3-CE1E-4381-8400-261F19692D92}"/>
    <cellStyle name="Millares 2 5 2 4 3 2 2 3" xfId="33336" xr:uid="{92281D54-CC94-4124-887E-F063FE9C47D8}"/>
    <cellStyle name="Millares 2 5 2 4 3 2 3" xfId="19842" xr:uid="{11141B61-FCD2-4C45-878E-248CDF591ED0}"/>
    <cellStyle name="Millares 2 5 2 4 3 2 4" xfId="28706" xr:uid="{82E2E620-F0BC-4E40-B1B3-E2E11AB7EF30}"/>
    <cellStyle name="Millares 2 5 2 4 3 3" xfId="12686" xr:uid="{5E1B9397-EB1D-493A-A483-F493120E9301}"/>
    <cellStyle name="Millares 2 5 2 4 3 3 2" xfId="22225" xr:uid="{DACFF7D9-EDA9-44DD-A90A-307D57AA3400}"/>
    <cellStyle name="Millares 2 5 2 4 3 3 3" xfId="30982" xr:uid="{E42A1FAE-8B7D-4434-905B-61A4F467A59B}"/>
    <cellStyle name="Millares 2 5 2 4 3 4" xfId="17463" xr:uid="{28E01014-1F68-4684-AF3C-BD8ABF4F668B}"/>
    <cellStyle name="Millares 2 5 2 4 3 5" xfId="26555" xr:uid="{425F18F4-D7CB-44CE-B857-1C568BD00858}"/>
    <cellStyle name="Millares 2 5 2 4 4" xfId="9102" xr:uid="{7682C8F9-DD4F-4445-A861-10A4F8FE3A13}"/>
    <cellStyle name="Millares 2 5 2 4 4 2" xfId="13883" xr:uid="{A5A86CFA-21C0-4D87-9248-4F08ECD7DE3F}"/>
    <cellStyle name="Millares 2 5 2 4 4 2 2" xfId="23417" xr:uid="{CEAC3BEE-ED2E-410C-8490-6C1DE9947C24}"/>
    <cellStyle name="Millares 2 5 2 4 4 2 3" xfId="32147" xr:uid="{DE32B4A6-311E-45B8-B9BE-407D91FCB3D4}"/>
    <cellStyle name="Millares 2 5 2 4 4 3" xfId="18652" xr:uid="{3EF19472-3D36-465B-A81C-13F541040462}"/>
    <cellStyle name="Millares 2 5 2 4 4 4" xfId="27620" xr:uid="{2328FD34-53C2-4E2F-996C-372DF965F162}"/>
    <cellStyle name="Millares 2 5 2 4 5" xfId="11493" xr:uid="{8FA83B01-F4D2-4820-9DFB-8ADC38E8844F}"/>
    <cellStyle name="Millares 2 5 2 4 5 2" xfId="21034" xr:uid="{4EB0807E-8B04-4907-8839-A13B955746C7}"/>
    <cellStyle name="Millares 2 5 2 4 5 3" xfId="29869" xr:uid="{5A513B1A-A11D-43A6-A2A9-F3D41A850234}"/>
    <cellStyle name="Millares 2 5 2 4 6" xfId="16276" xr:uid="{778A2F01-EBE3-44E2-AB47-B8305ABC08BE}"/>
    <cellStyle name="Millares 2 5 2 4 7" xfId="25695" xr:uid="{9E7A0EE2-C96D-4C19-BD0A-A57675BD08F7}"/>
    <cellStyle name="Millares 2 5 2 5" xfId="7019" xr:uid="{6E9ED179-171D-4F80-821E-46C10F642999}"/>
    <cellStyle name="Millares 2 5 2 5 2" xfId="8206" xr:uid="{17478D60-0A56-4A3F-A794-26076A8EDF2C}"/>
    <cellStyle name="Millares 2 5 2 5 2 2" xfId="10593" xr:uid="{711CEC58-C6EE-40BE-9349-8A168F31CFB6}"/>
    <cellStyle name="Millares 2 5 2 5 2 2 2" xfId="15379" xr:uid="{47C0FA65-982E-4F4D-92BB-33FADE3DE457}"/>
    <cellStyle name="Millares 2 5 2 5 2 2 2 2" xfId="24906" xr:uid="{BB1665B2-14E4-4B91-AEB9-038546FD5ED1}"/>
    <cellStyle name="Millares 2 5 2 5 2 2 2 3" xfId="33634" xr:uid="{754A2A46-95F4-45EF-855A-03622961F1E1}"/>
    <cellStyle name="Millares 2 5 2 5 2 2 3" xfId="20140" xr:uid="{02BF1C01-8A42-45AA-AAA8-7027B768C6C3}"/>
    <cellStyle name="Millares 2 5 2 5 2 2 4" xfId="28998" xr:uid="{F247F760-7E8F-4BA1-9A4F-29019AFFEE1E}"/>
    <cellStyle name="Millares 2 5 2 5 2 3" xfId="12984" xr:uid="{B8659EE0-2969-4348-9DE8-385FDE0C257D}"/>
    <cellStyle name="Millares 2 5 2 5 2 3 2" xfId="22523" xr:uid="{2D8ED613-493E-44A8-9290-70A5743EA682}"/>
    <cellStyle name="Millares 2 5 2 5 2 3 3" xfId="31274" xr:uid="{596F05BE-CA81-45DE-B1A8-D95AF982046A}"/>
    <cellStyle name="Millares 2 5 2 5 2 4" xfId="17761" xr:uid="{6429A40F-FEBC-4420-9B1C-59F4683C22FF}"/>
    <cellStyle name="Millares 2 5 2 5 2 5" xfId="26803" xr:uid="{493CBBEB-F2D9-4EB3-9654-9E4C4A17384E}"/>
    <cellStyle name="Millares 2 5 2 5 3" xfId="9399" xr:uid="{42F79896-D163-4935-80FA-478E70E821DE}"/>
    <cellStyle name="Millares 2 5 2 5 3 2" xfId="14181" xr:uid="{40C32D34-131C-4339-A73A-E873F45500A0}"/>
    <cellStyle name="Millares 2 5 2 5 3 2 2" xfId="23715" xr:uid="{B84A5F4E-7189-42DC-ACCF-212B0776482C}"/>
    <cellStyle name="Millares 2 5 2 5 3 2 3" xfId="32445" xr:uid="{5E97B00A-FAD3-41BB-BE63-CB8EC79B63A4}"/>
    <cellStyle name="Millares 2 5 2 5 3 3" xfId="18950" xr:uid="{7B676CC4-C764-4E11-907E-392DCF3F1FD1}"/>
    <cellStyle name="Millares 2 5 2 5 3 4" xfId="27868" xr:uid="{9A3B5520-C0E6-40B7-9BAF-6D2378FE3DEC}"/>
    <cellStyle name="Millares 2 5 2 5 4" xfId="11790" xr:uid="{B33058A3-642D-4EBF-8BAD-DBFB6E9040B7}"/>
    <cellStyle name="Millares 2 5 2 5 4 2" xfId="21332" xr:uid="{79A14FCD-6FDB-497C-9FFA-11350F619B47}"/>
    <cellStyle name="Millares 2 5 2 5 4 3" xfId="30145" xr:uid="{384862AF-94C5-4B11-B498-481159785D9F}"/>
    <cellStyle name="Millares 2 5 2 5 5" xfId="16574" xr:uid="{D906FE76-B9EE-4283-8C2B-D13F6800F0EE}"/>
    <cellStyle name="Millares 2 5 2 5 6" xfId="25897" xr:uid="{85F04C60-35CA-4717-A603-584AA7782BDF}"/>
    <cellStyle name="Millares 2 5 2 6" xfId="7609" xr:uid="{054E5E20-987F-4EB4-A206-C4D6FCE6BD0A}"/>
    <cellStyle name="Millares 2 5 2 6 2" xfId="9993" xr:uid="{D3255F83-A654-4245-903E-E0F6B5CFA6DD}"/>
    <cellStyle name="Millares 2 5 2 6 2 2" xfId="14778" xr:uid="{B1604259-7248-46B4-9ADF-E8FD7F134105}"/>
    <cellStyle name="Millares 2 5 2 6 2 2 2" xfId="24311" xr:uid="{B7D846B0-C97B-46AB-A057-ED57B082F04D}"/>
    <cellStyle name="Millares 2 5 2 6 2 2 3" xfId="33039" xr:uid="{1785490C-3D1A-45D0-902E-E70AE5C56498}"/>
    <cellStyle name="Millares 2 5 2 6 2 3" xfId="19546" xr:uid="{5E8227AB-011C-4F5B-A9A9-BABCE576ED03}"/>
    <cellStyle name="Millares 2 5 2 6 2 4" xfId="28420" xr:uid="{EED361F1-6999-4E1D-A6F0-464C4A35AA4E}"/>
    <cellStyle name="Millares 2 5 2 6 3" xfId="12384" xr:uid="{0BDAB1B4-FC9C-4AB8-8D93-02540670A017}"/>
    <cellStyle name="Millares 2 5 2 6 3 2" xfId="21928" xr:uid="{370FE47C-6D8C-4761-AF25-43DCFA391805}"/>
    <cellStyle name="Millares 2 5 2 6 3 3" xfId="30695" xr:uid="{8AF5D739-1560-4231-8490-68CBB3527263}"/>
    <cellStyle name="Millares 2 5 2 6 4" xfId="17168" xr:uid="{DD33CBBD-0D7C-478E-84D7-A17B705B8422}"/>
    <cellStyle name="Millares 2 5 2 6 5" xfId="26349" xr:uid="{B76360E5-D571-4FF2-B286-B43CABA9DEF0}"/>
    <cellStyle name="Millares 2 5 2 7" xfId="8799" xr:uid="{42B60A12-9A45-4BD8-AA6A-B97D352EC743}"/>
    <cellStyle name="Millares 2 5 2 7 2" xfId="13580" xr:uid="{44F72860-C10E-4648-8186-272AA622A617}"/>
    <cellStyle name="Millares 2 5 2 7 2 2" xfId="23120" xr:uid="{06F5C9D3-3B44-4477-9451-F347C861E981}"/>
    <cellStyle name="Millares 2 5 2 7 2 3" xfId="31857" xr:uid="{D1957F56-C72A-4D9A-975B-4A0909AEE0D9}"/>
    <cellStyle name="Millares 2 5 2 7 3" xfId="18356" xr:uid="{28DB82F9-CA3B-4E03-A852-27F82C5E719B}"/>
    <cellStyle name="Millares 2 5 2 7 4" xfId="27369" xr:uid="{9323570F-AE09-4957-8ADC-6C4EE4564844}"/>
    <cellStyle name="Millares 2 5 2 8" xfId="11190" xr:uid="{2C1082F9-989C-433F-9782-1280DFC14C17}"/>
    <cellStyle name="Millares 2 5 2 8 2" xfId="20738" xr:uid="{2B7BC888-38FB-4AF6-AF1D-11F69491D84E}"/>
    <cellStyle name="Millares 2 5 2 8 3" xfId="29594" xr:uid="{649EB7BE-326E-48ED-81E3-A6E9A94CA389}"/>
    <cellStyle name="Millares 2 5 2 9" xfId="15979" xr:uid="{47649409-86CC-471C-821F-612458AC972A}"/>
    <cellStyle name="Millares 2 5 3" xfId="2421" xr:uid="{00000000-0005-0000-0000-000003010000}"/>
    <cellStyle name="Millares 2 5 3 2" xfId="6620" xr:uid="{A47DE0E9-5C44-4391-86C3-FEC727305E04}"/>
    <cellStyle name="Millares 2 5 3 2 2" xfId="6909" xr:uid="{39E03D5B-B439-4D30-BE7E-790E7A926B39}"/>
    <cellStyle name="Millares 2 5 3 2 2 2" xfId="7497" xr:uid="{2D18E3AB-7C2B-409B-94AC-5FEC55C21B39}"/>
    <cellStyle name="Millares 2 5 3 2 2 2 2" xfId="8686" xr:uid="{F0E9E7AC-E5B8-48CE-A357-A10088AB55C0}"/>
    <cellStyle name="Millares 2 5 3 2 2 2 2 2" xfId="11073" xr:uid="{DADC7C5F-5B1A-4099-9B9B-0392FA470E17}"/>
    <cellStyle name="Millares 2 5 3 2 2 2 2 2 2" xfId="15861" xr:uid="{DF65FFC4-EB08-4818-BD83-E318C24D2F16}"/>
    <cellStyle name="Millares 2 5 3 2 2 2 2 2 2 2" xfId="25388" xr:uid="{8FCF361F-539B-4EF9-9CB5-C7509173FC17}"/>
    <cellStyle name="Millares 2 5 3 2 2 2 2 2 2 3" xfId="34116" xr:uid="{59F2253A-EDF4-47DD-92A2-4D8D12B9C454}"/>
    <cellStyle name="Millares 2 5 3 2 2 2 2 2 3" xfId="20622" xr:uid="{0BF8E383-F071-4FFD-B4D3-019DBDAA1F17}"/>
    <cellStyle name="Millares 2 5 3 2 2 2 2 2 4" xfId="29480" xr:uid="{2DE1FAA4-8921-4ACC-89B1-E6B0174C1433}"/>
    <cellStyle name="Millares 2 5 3 2 2 2 2 3" xfId="13464" xr:uid="{657DA506-3C72-4730-BB84-518CFBF3CA7D}"/>
    <cellStyle name="Millares 2 5 3 2 2 2 2 3 2" xfId="23005" xr:uid="{24D23540-2F8E-44AA-AD6C-8640184BAA6B}"/>
    <cellStyle name="Millares 2 5 3 2 2 2 2 3 3" xfId="31756" xr:uid="{DCCF5326-0F8C-4876-BCED-042778A6CF5D}"/>
    <cellStyle name="Millares 2 5 3 2 2 2 2 4" xfId="18241" xr:uid="{810DB48D-673A-4D0C-8E1B-70CDFDC8655B}"/>
    <cellStyle name="Millares 2 5 3 2 2 2 2 5" xfId="27255" xr:uid="{4DA17F33-ED15-4D20-B588-7BBE09C3A835}"/>
    <cellStyle name="Millares 2 5 3 2 2 2 3" xfId="9879" xr:uid="{E30C5802-07F6-49C7-90B9-852773A9E9B0}"/>
    <cellStyle name="Millares 2 5 3 2 2 2 3 2" xfId="14663" xr:uid="{2E61273C-26D9-4A26-A7A1-96D447F7F053}"/>
    <cellStyle name="Millares 2 5 3 2 2 2 3 2 2" xfId="24197" xr:uid="{9F44CAFF-9E7D-44E0-B2AA-CB14A867A4B3}"/>
    <cellStyle name="Millares 2 5 3 2 2 2 3 2 3" xfId="32927" xr:uid="{A425C26E-CF7D-4452-999C-AFB55AD28E1A}"/>
    <cellStyle name="Millares 2 5 3 2 2 2 3 3" xfId="19432" xr:uid="{D884063C-EAE6-42E4-AF2E-E09A95B632F4}"/>
    <cellStyle name="Millares 2 5 3 2 2 2 3 4" xfId="28320" xr:uid="{CA48C7CB-122F-4ABC-AA16-34C00DE389B7}"/>
    <cellStyle name="Millares 2 5 3 2 2 2 4" xfId="12270" xr:uid="{E640EE2A-57F5-4AB7-8401-AB05DEB73811}"/>
    <cellStyle name="Millares 2 5 3 2 2 2 4 2" xfId="21814" xr:uid="{5476220E-1C03-4ACC-B19A-98E62989C91E}"/>
    <cellStyle name="Millares 2 5 3 2 2 2 4 3" xfId="30597" xr:uid="{955D8354-3332-4BC5-A81E-49C51D414C19}"/>
    <cellStyle name="Millares 2 5 3 2 2 2 5" xfId="17054" xr:uid="{AE31679C-0D16-49FB-A9ED-7980B1553D43}"/>
    <cellStyle name="Millares 2 5 3 2 2 2 6" xfId="26250" xr:uid="{EC655A5C-7DBD-4069-8DF6-8887E8D4C954}"/>
    <cellStyle name="Millares 2 5 3 2 2 3" xfId="8094" xr:uid="{4DAB040B-BFD0-440E-BC19-3355DB29598A}"/>
    <cellStyle name="Millares 2 5 3 2 2 3 2" xfId="10480" xr:uid="{D38F6A57-8C50-40A3-A008-3F0C59CEC14C}"/>
    <cellStyle name="Millares 2 5 3 2 2 3 2 2" xfId="15266" xr:uid="{EE1248F0-1F31-4E4D-A60E-AA6889978AB8}"/>
    <cellStyle name="Millares 2 5 3 2 2 3 2 2 2" xfId="24793" xr:uid="{38AF2BBC-AEA7-498D-BEEF-6C723715141D}"/>
    <cellStyle name="Millares 2 5 3 2 2 3 2 2 3" xfId="33521" xr:uid="{7894D3A5-DFD7-47EC-9071-D35EBFF9E3F1}"/>
    <cellStyle name="Millares 2 5 3 2 2 3 2 3" xfId="20027" xr:uid="{2FF8B0E5-6BB7-49A9-B01A-4966112117B3}"/>
    <cellStyle name="Millares 2 5 3 2 2 3 2 4" xfId="28891" xr:uid="{E44F7B3B-ED85-4712-B58B-79E183B93244}"/>
    <cellStyle name="Millares 2 5 3 2 2 3 3" xfId="12871" xr:uid="{DB12DD1A-D574-43DF-A523-38EA60488C14}"/>
    <cellStyle name="Millares 2 5 3 2 2 3 3 2" xfId="22410" xr:uid="{4F8D7EFF-A78D-4D56-9B70-008D96FEA560}"/>
    <cellStyle name="Millares 2 5 3 2 2 3 3 3" xfId="31167" xr:uid="{A57EBF9C-76F7-4509-B48F-6A949DC6C18B}"/>
    <cellStyle name="Millares 2 5 3 2 2 3 4" xfId="17648" xr:uid="{36677B1D-181A-4363-B8A6-5509125E6A55}"/>
    <cellStyle name="Millares 2 5 3 2 2 3 5" xfId="26707" xr:uid="{66D91F9D-4F01-4649-8596-A7C67661B9D3}"/>
    <cellStyle name="Millares 2 5 3 2 2 4" xfId="9287" xr:uid="{FDF1D0E6-8330-463E-B3E4-E2A6B3AB0481}"/>
    <cellStyle name="Millares 2 5 3 2 2 4 2" xfId="14068" xr:uid="{B45A315A-3B16-49B9-9588-72684D4D4AAF}"/>
    <cellStyle name="Millares 2 5 3 2 2 4 2 2" xfId="23602" xr:uid="{5A52EF1C-5ED1-4EA5-A7D7-3E60C4C15F11}"/>
    <cellStyle name="Millares 2 5 3 2 2 4 2 3" xfId="32332" xr:uid="{C8099ADB-05FA-4B22-B323-E32404E8A81E}"/>
    <cellStyle name="Millares 2 5 3 2 2 4 3" xfId="18837" xr:uid="{7BC3F6B5-34AE-4262-9175-7613C00D39A6}"/>
    <cellStyle name="Millares 2 5 3 2 2 4 4" xfId="27772" xr:uid="{DBD3212E-6122-4D63-9599-2FB5E025E754}"/>
    <cellStyle name="Millares 2 5 3 2 2 5" xfId="11678" xr:uid="{FA8ADB20-96E7-42A8-9F44-F03FB05DE71C}"/>
    <cellStyle name="Millares 2 5 3 2 2 5 2" xfId="21219" xr:uid="{35BB2BAD-BEE1-4539-9AA7-C68EC6C7A4BB}"/>
    <cellStyle name="Millares 2 5 3 2 2 5 3" xfId="30049" xr:uid="{98BCFC6F-840B-44E9-97C2-6F192706E911}"/>
    <cellStyle name="Millares 2 5 3 2 2 6" xfId="16461" xr:uid="{F0DE27E1-FA22-4884-9631-283EFAFBCE43}"/>
    <cellStyle name="Millares 2 5 3 2 2 7" xfId="25818" xr:uid="{0458D16E-EEFD-4FC0-87F9-A9BA0F393D72}"/>
    <cellStyle name="Millares 2 5 3 2 3" xfId="7201" xr:uid="{43A567A6-DE64-47D1-91CB-A7A260541347}"/>
    <cellStyle name="Millares 2 5 3 2 3 2" xfId="8390" xr:uid="{55FA52A2-81AE-44BB-9F2E-0C30B3A5944F}"/>
    <cellStyle name="Millares 2 5 3 2 3 2 2" xfId="10777" xr:uid="{1298A659-16C6-4DC9-BC25-E32AC4C3997A}"/>
    <cellStyle name="Millares 2 5 3 2 3 2 2 2" xfId="15564" xr:uid="{96C0DE3D-889D-4130-8244-CB75CEC03A46}"/>
    <cellStyle name="Millares 2 5 3 2 3 2 2 2 2" xfId="25091" xr:uid="{291F5144-862B-48D2-8F12-BDF04E937987}"/>
    <cellStyle name="Millares 2 5 3 2 3 2 2 2 3" xfId="33819" xr:uid="{2AB14948-BA2C-4AD2-BBC4-24032DA5C878}"/>
    <cellStyle name="Millares 2 5 3 2 3 2 2 3" xfId="20325" xr:uid="{54A4BBAE-72CB-4374-A15F-6E3136FA5A58}"/>
    <cellStyle name="Millares 2 5 3 2 3 2 2 4" xfId="29183" xr:uid="{647DB3AE-E80A-4D9C-BE0B-76646C89ADA4}"/>
    <cellStyle name="Millares 2 5 3 2 3 2 3" xfId="13168" xr:uid="{C771A7D5-25DC-4D0C-857D-28B850F3738D}"/>
    <cellStyle name="Millares 2 5 3 2 3 2 3 2" xfId="22708" xr:uid="{169ACFFF-CA52-4001-B8D8-0DC635AE169A}"/>
    <cellStyle name="Millares 2 5 3 2 3 2 3 3" xfId="31459" xr:uid="{6949E047-7D86-4F39-A5E3-F8E5F6D563A8}"/>
    <cellStyle name="Millares 2 5 3 2 3 2 4" xfId="17945" xr:uid="{55C5948F-303C-4B25-9B43-D843E834966F}"/>
    <cellStyle name="Millares 2 5 3 2 3 2 5" xfId="26978" xr:uid="{F27EF830-0CBD-46E0-B3C3-ED83346101F0}"/>
    <cellStyle name="Millares 2 5 3 2 3 3" xfId="9583" xr:uid="{F8086DFB-4F48-4532-8BEB-835DFD29C903}"/>
    <cellStyle name="Millares 2 5 3 2 3 3 2" xfId="14366" xr:uid="{CC8BD701-7D11-4C4E-B132-34C115D88ADF}"/>
    <cellStyle name="Millares 2 5 3 2 3 3 2 2" xfId="23900" xr:uid="{B350416C-46BC-43F3-889F-B1F38DEDFE1C}"/>
    <cellStyle name="Millares 2 5 3 2 3 3 2 3" xfId="32630" xr:uid="{B84CD17A-929C-443C-887B-D29A5407040C}"/>
    <cellStyle name="Millares 2 5 3 2 3 3 3" xfId="19135" xr:uid="{4AABA793-C219-44EA-88B1-4D800202DD98}"/>
    <cellStyle name="Millares 2 5 3 2 3 3 4" xfId="28043" xr:uid="{09751BFE-724E-4516-B632-56E0AE99DA52}"/>
    <cellStyle name="Millares 2 5 3 2 3 4" xfId="11974" xr:uid="{30FFDDC7-F36D-4330-91EC-711C36BBFD89}"/>
    <cellStyle name="Millares 2 5 3 2 3 4 2" xfId="21517" xr:uid="{03995862-BE5A-4958-BCB7-83A3CEF8FE39}"/>
    <cellStyle name="Millares 2 5 3 2 3 4 3" xfId="30320" xr:uid="{109B24CC-40C7-47C5-AC8D-4004C85803F0}"/>
    <cellStyle name="Millares 2 5 3 2 3 5" xfId="16758" xr:uid="{508DE938-74D8-48F0-912D-187A0293A949}"/>
    <cellStyle name="Millares 2 5 3 2 3 6" xfId="26021" xr:uid="{D56502E8-EEA0-4B1C-ABA0-2DB5902AC305}"/>
    <cellStyle name="Millares 2 5 3 2 4" xfId="7797" xr:uid="{F25B881F-D9BF-4901-BAB8-9147785F2E52}"/>
    <cellStyle name="Millares 2 5 3 2 4 2" xfId="10183" xr:uid="{1A3979BF-8A16-4B1B-9D77-94FD59A6DC99}"/>
    <cellStyle name="Millares 2 5 3 2 4 2 2" xfId="14968" xr:uid="{BCDEAF6C-490C-4E92-B2FF-231EFD88BEE0}"/>
    <cellStyle name="Millares 2 5 3 2 4 2 2 2" xfId="24496" xr:uid="{C69E0309-9FA0-45EC-B2ED-D804E5A1CA15}"/>
    <cellStyle name="Millares 2 5 3 2 4 2 2 3" xfId="33224" xr:uid="{C123737C-58E6-4DF3-89CF-DED3F14CEEEB}"/>
    <cellStyle name="Millares 2 5 3 2 4 2 3" xfId="19730" xr:uid="{2387E628-2FED-458E-8287-4B8840104890}"/>
    <cellStyle name="Millares 2 5 3 2 4 2 4" xfId="28594" xr:uid="{9E1E1B3B-94C0-496C-99F5-C726048FEF0C}"/>
    <cellStyle name="Millares 2 5 3 2 4 3" xfId="12574" xr:uid="{E8A888A6-2AE7-4893-A0AD-4531C74C7DE1}"/>
    <cellStyle name="Millares 2 5 3 2 4 3 2" xfId="22113" xr:uid="{BA84DBFD-9174-444E-AEC3-E08ECD686A0E}"/>
    <cellStyle name="Millares 2 5 3 2 4 3 3" xfId="30870" xr:uid="{C17E58E9-21E0-459F-8C98-64463A10BECE}"/>
    <cellStyle name="Millares 2 5 3 2 4 4" xfId="17352" xr:uid="{A6EAD3D4-36BF-481F-915E-7F7860D156DD}"/>
    <cellStyle name="Millares 2 5 3 2 4 5" xfId="26478" xr:uid="{4BB236CC-9666-4F96-8DF6-11FB8AC21830}"/>
    <cellStyle name="Millares 2 5 3 2 5" xfId="8989" xr:uid="{08728CB7-7C0F-4788-BB51-9733F6D7B8B8}"/>
    <cellStyle name="Millares 2 5 3 2 5 2" xfId="13770" xr:uid="{6F3AED66-A218-47AC-B01A-046802EA5CBF}"/>
    <cellStyle name="Millares 2 5 3 2 5 2 2" xfId="23305" xr:uid="{05CF8C4E-22D9-430D-9A5B-B390C4588AB2}"/>
    <cellStyle name="Millares 2 5 3 2 5 2 3" xfId="32036" xr:uid="{C8E44A2C-3934-47AF-AE2D-75BAE07245C4}"/>
    <cellStyle name="Millares 2 5 3 2 5 3" xfId="18540" xr:uid="{8F21CCF2-E281-4F1F-9B68-367932D4E469}"/>
    <cellStyle name="Millares 2 5 3 2 5 4" xfId="27527" xr:uid="{2059DB93-9288-4B2D-96B0-A4B5AD792BD8}"/>
    <cellStyle name="Millares 2 5 3 2 6" xfId="11381" xr:uid="{1D622D65-A29D-4A38-A610-4D58F2A3355B}"/>
    <cellStyle name="Millares 2 5 3 2 6 2" xfId="20923" xr:uid="{A3D51DB1-AE29-43A1-9C33-3D8D92865935}"/>
    <cellStyle name="Millares 2 5 3 2 6 3" xfId="29773" xr:uid="{3C73C40A-880A-42C3-8291-0FDEA48529E3}"/>
    <cellStyle name="Millares 2 5 3 2 7" xfId="16164" xr:uid="{B81C1148-26AF-434C-BE86-606931C8C1B7}"/>
    <cellStyle name="Millares 2 5 3 2 8" xfId="25623" xr:uid="{E2058CE5-358E-49B2-B70E-24C47BA3697F}"/>
    <cellStyle name="Millares 2 5 3 3" xfId="6763" xr:uid="{7D895DB2-47F6-4E9B-9CE0-212AF46D6AE5}"/>
    <cellStyle name="Millares 2 5 3 3 2" xfId="7349" xr:uid="{9C1FA25D-B5E0-4CF0-818B-45DD422E144E}"/>
    <cellStyle name="Millares 2 5 3 3 2 2" xfId="8538" xr:uid="{0A8E5971-3A8F-44FC-8AD8-3B1C9B5ACAEA}"/>
    <cellStyle name="Millares 2 5 3 3 2 2 2" xfId="10925" xr:uid="{E2949964-3E0B-41F4-A24E-CD3B0B6F7405}"/>
    <cellStyle name="Millares 2 5 3 3 2 2 2 2" xfId="15713" xr:uid="{60F7FB82-BA2A-42FA-8004-B781EC4A183A}"/>
    <cellStyle name="Millares 2 5 3 3 2 2 2 2 2" xfId="25240" xr:uid="{7159232A-A15A-42C6-A6CE-DDEA0011380E}"/>
    <cellStyle name="Millares 2 5 3 3 2 2 2 2 3" xfId="33968" xr:uid="{1985A55A-3D43-475F-BE54-8A4F4714E675}"/>
    <cellStyle name="Millares 2 5 3 3 2 2 2 3" xfId="20474" xr:uid="{7ED92AE4-FB78-40D7-A04B-892F963F7ACC}"/>
    <cellStyle name="Millares 2 5 3 3 2 2 2 4" xfId="29332" xr:uid="{D765A685-E2D9-4A50-BAAB-25930ABCBE16}"/>
    <cellStyle name="Millares 2 5 3 3 2 2 3" xfId="13316" xr:uid="{9E7040E8-08B4-40ED-A45D-B25FB3C4695D}"/>
    <cellStyle name="Millares 2 5 3 3 2 2 3 2" xfId="22857" xr:uid="{A260975C-DF5E-4991-A6F5-16C51038D81A}"/>
    <cellStyle name="Millares 2 5 3 3 2 2 3 3" xfId="31608" xr:uid="{DB122C79-BBA0-49CE-ADBD-0BEC265376E6}"/>
    <cellStyle name="Millares 2 5 3 3 2 2 4" xfId="18093" xr:uid="{36860894-A70E-4930-BFCA-FD6AD6AB746B}"/>
    <cellStyle name="Millares 2 5 3 3 2 2 5" xfId="27108" xr:uid="{5E96112C-DE0C-41A4-9BCF-675C1C71ABA0}"/>
    <cellStyle name="Millares 2 5 3 3 2 3" xfId="9731" xr:uid="{C9791DC2-8310-469B-AC68-80C3D1D82541}"/>
    <cellStyle name="Millares 2 5 3 3 2 3 2" xfId="14515" xr:uid="{DFEE2100-100D-4BB3-935C-8960B2C52F29}"/>
    <cellStyle name="Millares 2 5 3 3 2 3 2 2" xfId="24049" xr:uid="{C77910EE-8546-4EE2-B79C-2E27BEDBCB25}"/>
    <cellStyle name="Millares 2 5 3 3 2 3 2 3" xfId="32779" xr:uid="{227C4E71-5623-4C9C-86D8-62B6E5DAFA7D}"/>
    <cellStyle name="Millares 2 5 3 3 2 3 3" xfId="19284" xr:uid="{0BB29923-FA93-4AAD-8B59-D4C1D8E243BA}"/>
    <cellStyle name="Millares 2 5 3 3 2 3 4" xfId="28173" xr:uid="{C34694E5-8C1A-43D6-8F97-838914704384}"/>
    <cellStyle name="Millares 2 5 3 3 2 4" xfId="12122" xr:uid="{E673D906-77E4-4A5E-8A3C-48A0EAF48C70}"/>
    <cellStyle name="Millares 2 5 3 3 2 4 2" xfId="21666" xr:uid="{BA40B0FA-FFF0-4542-B811-3B466982E70B}"/>
    <cellStyle name="Millares 2 5 3 3 2 4 3" xfId="30450" xr:uid="{C59D4EEF-C1DC-42E5-8AF1-186FBE39F8AB}"/>
    <cellStyle name="Millares 2 5 3 3 2 5" xfId="16906" xr:uid="{D20D2014-5FB2-4863-B9BE-3641625180BF}"/>
    <cellStyle name="Millares 2 5 3 3 2 6" xfId="26125" xr:uid="{A4CD3067-13C7-448D-8931-9A64A4BE67BD}"/>
    <cellStyle name="Millares 2 5 3 3 3" xfId="7946" xr:uid="{1191C92F-AC20-4787-B23A-DAB1F099A6C1}"/>
    <cellStyle name="Millares 2 5 3 3 3 2" xfId="10332" xr:uid="{0903876A-B012-4017-B27D-EF22269EEE9E}"/>
    <cellStyle name="Millares 2 5 3 3 3 2 2" xfId="15118" xr:uid="{7AAF7992-41FF-48D0-BE3E-D957C16BD36B}"/>
    <cellStyle name="Millares 2 5 3 3 3 2 2 2" xfId="24645" xr:uid="{A0BF5A04-A8EF-4160-9085-5BC6EFC4F996}"/>
    <cellStyle name="Millares 2 5 3 3 3 2 2 3" xfId="33373" xr:uid="{AA2E200A-D115-4C9A-8E88-66DB3B1FEED3}"/>
    <cellStyle name="Millares 2 5 3 3 3 2 3" xfId="19879" xr:uid="{D0038DF0-D3CA-4CD2-B11F-6C0092CA2618}"/>
    <cellStyle name="Millares 2 5 3 3 3 2 4" xfId="28743" xr:uid="{CDB39248-0865-4237-8355-D1EB5522865C}"/>
    <cellStyle name="Millares 2 5 3 3 3 3" xfId="12723" xr:uid="{CD4E65BE-2981-4004-B12E-A826113DE48B}"/>
    <cellStyle name="Millares 2 5 3 3 3 3 2" xfId="22262" xr:uid="{7AC0FF13-7912-4BD7-9BE4-1FCA51EE23B8}"/>
    <cellStyle name="Millares 2 5 3 3 3 3 3" xfId="31019" xr:uid="{868A1177-2BC1-4091-83F7-EFC9F26BB97F}"/>
    <cellStyle name="Millares 2 5 3 3 3 4" xfId="17500" xr:uid="{8CCEB05F-3B77-4EDB-A192-E1A8465D5013}"/>
    <cellStyle name="Millares 2 5 3 3 3 5" xfId="26582" xr:uid="{93D7B3BA-E2C1-4A2F-9AB6-CFF7B92B2A86}"/>
    <cellStyle name="Millares 2 5 3 3 4" xfId="9139" xr:uid="{C9D7114B-8E93-473C-83CC-8791E58DE561}"/>
    <cellStyle name="Millares 2 5 3 3 4 2" xfId="13920" xr:uid="{5172675B-4B91-4672-A139-1A6CE6AE589D}"/>
    <cellStyle name="Millares 2 5 3 3 4 2 2" xfId="23454" xr:uid="{ACF768AE-16E1-496F-85DE-F442F93E4671}"/>
    <cellStyle name="Millares 2 5 3 3 4 2 3" xfId="32184" xr:uid="{75D669D4-C8CD-4434-AC09-0A4C3826E70F}"/>
    <cellStyle name="Millares 2 5 3 3 4 3" xfId="18689" xr:uid="{E2D81B1C-360C-4B5A-9381-1F86CCB33440}"/>
    <cellStyle name="Millares 2 5 3 3 4 4" xfId="27647" xr:uid="{90F466A5-7E3E-445E-BA8E-95E2B9FA74CD}"/>
    <cellStyle name="Millares 2 5 3 3 5" xfId="11530" xr:uid="{AA0D9F91-1664-494C-AA08-6440FCC47AC6}"/>
    <cellStyle name="Millares 2 5 3 3 5 2" xfId="21071" xr:uid="{5FD49069-08DA-472B-BE79-AB3226AEE09B}"/>
    <cellStyle name="Millares 2 5 3 3 5 3" xfId="29902" xr:uid="{AC5A776B-ECDF-434E-B825-28D2213A2689}"/>
    <cellStyle name="Millares 2 5 3 3 6" xfId="16313" xr:uid="{D39E8D18-B045-477C-BB8B-8672AA02CD3A}"/>
    <cellStyle name="Millares 2 5 3 3 7" xfId="25718" xr:uid="{92E7B798-1FC7-4939-8782-BD72F11416AF}"/>
    <cellStyle name="Millares 2 5 3 4" xfId="7056" xr:uid="{7C10D01F-03A9-43E5-BF2C-AC0D4221B861}"/>
    <cellStyle name="Millares 2 5 3 4 2" xfId="8243" xr:uid="{CB550ED4-BC6F-4C4F-906D-23C7FFA083AE}"/>
    <cellStyle name="Millares 2 5 3 4 2 2" xfId="10630" xr:uid="{8F0EEF2D-3FA4-48AC-89CC-A14A41119669}"/>
    <cellStyle name="Millares 2 5 3 4 2 2 2" xfId="15416" xr:uid="{86F7922E-1FB8-4180-AD22-7E1AC39B3976}"/>
    <cellStyle name="Millares 2 5 3 4 2 2 2 2" xfId="24943" xr:uid="{D450A7A5-ED8D-4119-A695-E192810C5389}"/>
    <cellStyle name="Millares 2 5 3 4 2 2 2 3" xfId="33671" xr:uid="{6F816134-EC89-40B5-A75B-ACB6EB9B2ED9}"/>
    <cellStyle name="Millares 2 5 3 4 2 2 3" xfId="20177" xr:uid="{7033C3A0-9627-414E-A082-CC71BDCFEFED}"/>
    <cellStyle name="Millares 2 5 3 4 2 2 4" xfId="29035" xr:uid="{F475119E-B561-411B-A96D-133A7D8ED7A0}"/>
    <cellStyle name="Millares 2 5 3 4 2 3" xfId="13021" xr:uid="{C2BA1968-65AB-4344-8466-CDAA0C12D9EB}"/>
    <cellStyle name="Millares 2 5 3 4 2 3 2" xfId="22560" xr:uid="{89E451DF-4343-4707-959B-D0923B0F9DB2}"/>
    <cellStyle name="Millares 2 5 3 4 2 3 3" xfId="31311" xr:uid="{5750D59D-5FED-40E5-B62A-0DA4BC6E1180}"/>
    <cellStyle name="Millares 2 5 3 4 2 4" xfId="17798" xr:uid="{512BA9E5-54F9-4EE3-A652-E815BE25A56E}"/>
    <cellStyle name="Millares 2 5 3 4 2 5" xfId="26830" xr:uid="{903AD123-F078-455A-A9CF-6A7E3849594A}"/>
    <cellStyle name="Millares 2 5 3 4 3" xfId="9436" xr:uid="{B043DF69-E005-4A70-BF4C-DBD75CEC9E8C}"/>
    <cellStyle name="Millares 2 5 3 4 3 2" xfId="14218" xr:uid="{C615B8B4-9EC1-4620-B418-624CBD84C554}"/>
    <cellStyle name="Millares 2 5 3 4 3 2 2" xfId="23752" xr:uid="{3F5F33B2-7FB6-4888-A67C-9B229D271C25}"/>
    <cellStyle name="Millares 2 5 3 4 3 2 3" xfId="32482" xr:uid="{C8B9EB9E-C199-4957-85EF-7FF56A28F4A0}"/>
    <cellStyle name="Millares 2 5 3 4 3 3" xfId="18987" xr:uid="{230F10E2-F09B-4EE9-985F-6B3F57231101}"/>
    <cellStyle name="Millares 2 5 3 4 3 4" xfId="27895" xr:uid="{F6CAFA0B-8EC6-4218-9464-0B69E53146D9}"/>
    <cellStyle name="Millares 2 5 3 4 4" xfId="11827" xr:uid="{B9647EB0-93AD-4E84-887B-B5FF629C5F80}"/>
    <cellStyle name="Millares 2 5 3 4 4 2" xfId="21369" xr:uid="{E6F6329A-34CE-4110-8C97-97239FF3C57F}"/>
    <cellStyle name="Millares 2 5 3 4 4 3" xfId="30172" xr:uid="{9FB5598D-F5D6-47DD-B9AC-A0672726B533}"/>
    <cellStyle name="Millares 2 5 3 4 5" xfId="16611" xr:uid="{8389A387-6419-429A-B5D5-4BBD2EDC1C41}"/>
    <cellStyle name="Millares 2 5 3 4 6" xfId="25920" xr:uid="{8B8ECFA9-8F14-48B2-BB72-87022BC8F330}"/>
    <cellStyle name="Millares 2 5 3 5" xfId="7648" xr:uid="{4AF31A82-EED1-49DB-97B2-C48521C48FBA}"/>
    <cellStyle name="Millares 2 5 3 5 2" xfId="10032" xr:uid="{1F3C9175-CE2D-44A0-8443-F006A107BBF3}"/>
    <cellStyle name="Millares 2 5 3 5 2 2" xfId="14817" xr:uid="{4FBCC780-BBF4-46AD-BD19-715095852888}"/>
    <cellStyle name="Millares 2 5 3 5 2 2 2" xfId="24348" xr:uid="{F6EFB112-22CE-4BC7-A635-6F1D5EB5F0BE}"/>
    <cellStyle name="Millares 2 5 3 5 2 2 3" xfId="33076" xr:uid="{D9B0D678-C579-4FF2-9B0D-5D25D8835A5B}"/>
    <cellStyle name="Millares 2 5 3 5 2 3" xfId="19583" xr:uid="{07EFF975-6CA6-44AF-93D6-E092F5F3ABB8}"/>
    <cellStyle name="Millares 2 5 3 5 2 4" xfId="28447" xr:uid="{F1DDCC86-D4BF-4DB9-AD16-03DE16192277}"/>
    <cellStyle name="Millares 2 5 3 5 3" xfId="12423" xr:uid="{66C494BE-24F0-4491-8906-833EB0422C1C}"/>
    <cellStyle name="Millares 2 5 3 5 3 2" xfId="21965" xr:uid="{341F1C5B-1649-45CF-8443-C4F5F7C8DB40}"/>
    <cellStyle name="Millares 2 5 3 5 3 3" xfId="30722" xr:uid="{E4C83C05-920B-4829-BA5F-D6028F3DBA11}"/>
    <cellStyle name="Millares 2 5 3 5 4" xfId="17205" xr:uid="{C61C4CEA-6A98-4C9A-BEF0-60996B3CA641}"/>
    <cellStyle name="Millares 2 5 3 5 5" xfId="26375" xr:uid="{141E44F1-FE01-473E-A928-F3B414209937}"/>
    <cellStyle name="Millares 2 5 3 6" xfId="8838" xr:uid="{85A72EF6-B6A7-416D-9A67-A43F47E4528F}"/>
    <cellStyle name="Millares 2 5 3 6 2" xfId="13619" xr:uid="{56D202A4-8818-46B2-89A4-50076283E33E}"/>
    <cellStyle name="Millares 2 5 3 6 2 2" xfId="23157" xr:uid="{543E1471-A93B-4C4C-9CA8-F3F606F92AE7}"/>
    <cellStyle name="Millares 2 5 3 6 2 3" xfId="31888" xr:uid="{F3EA0324-8A5A-404C-81E4-E707EB6BDE1C}"/>
    <cellStyle name="Millares 2 5 3 6 3" xfId="18393" xr:uid="{566D07F4-B457-44F7-95ED-5A22C4C28EB9}"/>
    <cellStyle name="Millares 2 5 3 6 4" xfId="27402" xr:uid="{C30088ED-307C-4133-B5CF-90638004D655}"/>
    <cellStyle name="Millares 2 5 3 7" xfId="11229" xr:uid="{E855FC0B-E5B1-452D-B7AF-C7228DA64280}"/>
    <cellStyle name="Millares 2 5 3 7 2" xfId="20775" xr:uid="{06098342-2D90-4D4D-9C00-B80C2047679C}"/>
    <cellStyle name="Millares 2 5 3 7 3" xfId="29625" xr:uid="{618E6013-87B7-469C-A14F-E60099643876}"/>
    <cellStyle name="Millares 2 5 3 8" xfId="16016" xr:uid="{5023B713-2664-41CD-8BBE-63EAD8073C01}"/>
    <cellStyle name="Millares 2 5 3 9" xfId="25525" xr:uid="{3078FF25-9F73-42F3-A148-40456393F3D8}"/>
    <cellStyle name="Millares 2 5 4" xfId="3927" xr:uid="{00000000-0005-0000-0000-000004010000}"/>
    <cellStyle name="Millares 2 5 4 2" xfId="6836" xr:uid="{631C299E-A3A2-4B94-9775-2469E0987AB3}"/>
    <cellStyle name="Millares 2 5 4 2 2" xfId="7424" xr:uid="{C05F5070-B1CF-4C23-9DB9-24F392AB6980}"/>
    <cellStyle name="Millares 2 5 4 2 2 2" xfId="8613" xr:uid="{5D0215FA-697C-4CC6-BF39-0816A934C7E7}"/>
    <cellStyle name="Millares 2 5 4 2 2 2 2" xfId="11000" xr:uid="{1440FFD5-B7E2-492B-83D2-9F13AECB6970}"/>
    <cellStyle name="Millares 2 5 4 2 2 2 2 2" xfId="15788" xr:uid="{9F4E65FC-8E7B-474F-B3E2-FE63D3F8A7D2}"/>
    <cellStyle name="Millares 2 5 4 2 2 2 2 2 2" xfId="25315" xr:uid="{EDBB9C42-7BE4-4DD1-9470-9A5D1869B694}"/>
    <cellStyle name="Millares 2 5 4 2 2 2 2 2 3" xfId="34043" xr:uid="{34DCA6ED-8B63-4C8C-BA36-0781A5187CBC}"/>
    <cellStyle name="Millares 2 5 4 2 2 2 2 3" xfId="20549" xr:uid="{4299E238-EC15-4F36-B423-7FC7AA52DD69}"/>
    <cellStyle name="Millares 2 5 4 2 2 2 2 4" xfId="29407" xr:uid="{6D8309A5-24AB-44F3-AE3A-D806166859B5}"/>
    <cellStyle name="Millares 2 5 4 2 2 2 3" xfId="13391" xr:uid="{12E4FDFC-45D5-42B5-8B44-44CE3F2F9C89}"/>
    <cellStyle name="Millares 2 5 4 2 2 2 3 2" xfId="22932" xr:uid="{5365C7FB-5088-4D18-A4AC-3B97A5A7A1F7}"/>
    <cellStyle name="Millares 2 5 4 2 2 2 3 3" xfId="31683" xr:uid="{183A18DB-D587-48AC-9820-CFE1847CCADF}"/>
    <cellStyle name="Millares 2 5 4 2 2 2 4" xfId="18168" xr:uid="{156732C2-BD68-4A91-AD41-702D4B09BA29}"/>
    <cellStyle name="Millares 2 5 4 2 2 2 5" xfId="27182" xr:uid="{3514498B-73EA-4387-B42D-3B34A9E34E4B}"/>
    <cellStyle name="Millares 2 5 4 2 2 3" xfId="9806" xr:uid="{1136C019-D6C4-43D7-81CD-24E22B7F457D}"/>
    <cellStyle name="Millares 2 5 4 2 2 3 2" xfId="14590" xr:uid="{F6C4E24A-17E7-4F97-91BB-7EF27E00DCD9}"/>
    <cellStyle name="Millares 2 5 4 2 2 3 2 2" xfId="24124" xr:uid="{EEA45EFE-3D7C-41DD-A7E2-7AE8CE29C4A9}"/>
    <cellStyle name="Millares 2 5 4 2 2 3 2 3" xfId="32854" xr:uid="{867AED55-A507-4E8A-9D80-FB2CEEEACC28}"/>
    <cellStyle name="Millares 2 5 4 2 2 3 3" xfId="19359" xr:uid="{14C9CFB6-31E8-480C-BA98-B9B60BBE028E}"/>
    <cellStyle name="Millares 2 5 4 2 2 3 4" xfId="28247" xr:uid="{435256C2-AA58-4007-A8B1-FC68812B664A}"/>
    <cellStyle name="Millares 2 5 4 2 2 4" xfId="12197" xr:uid="{3927F851-3F51-40B8-8D89-5C209DABE5B0}"/>
    <cellStyle name="Millares 2 5 4 2 2 4 2" xfId="21741" xr:uid="{CE5B8199-3619-4BE7-9F85-840DB6F4CE26}"/>
    <cellStyle name="Millares 2 5 4 2 2 4 3" xfId="30524" xr:uid="{96972736-ACDF-402D-9A9B-BBFF50852A14}"/>
    <cellStyle name="Millares 2 5 4 2 2 5" xfId="16981" xr:uid="{19819F34-EDEB-487D-AE44-9BE8A0CFF404}"/>
    <cellStyle name="Millares 2 5 4 2 2 6" xfId="26193" xr:uid="{A46F9E01-A384-48DB-818A-E0494E095579}"/>
    <cellStyle name="Millares 2 5 4 2 3" xfId="8021" xr:uid="{A69A43DA-9E32-4BBB-B3E5-037F6A6DA847}"/>
    <cellStyle name="Millares 2 5 4 2 3 2" xfId="10407" xr:uid="{56A6F3E8-449D-4B42-9BA5-6F2B638071D2}"/>
    <cellStyle name="Millares 2 5 4 2 3 2 2" xfId="15193" xr:uid="{2A040A69-D595-4A3D-BF70-B1B70B86F904}"/>
    <cellStyle name="Millares 2 5 4 2 3 2 2 2" xfId="24720" xr:uid="{6E5F1698-A52F-4973-894D-D95FF6265AE9}"/>
    <cellStyle name="Millares 2 5 4 2 3 2 2 3" xfId="33448" xr:uid="{43AC63CB-3290-4F22-81A7-BFADA4363FC1}"/>
    <cellStyle name="Millares 2 5 4 2 3 2 3" xfId="19954" xr:uid="{9DEBFF58-829F-4ED8-8509-FE9048FC2DFF}"/>
    <cellStyle name="Millares 2 5 4 2 3 2 4" xfId="28818" xr:uid="{22036244-DBD4-4339-83EC-C4D34AAF2F58}"/>
    <cellStyle name="Millares 2 5 4 2 3 3" xfId="12798" xr:uid="{F115899C-DA6F-4722-97A4-947D6C697010}"/>
    <cellStyle name="Millares 2 5 4 2 3 3 2" xfId="22337" xr:uid="{9E145BD9-3919-451A-83ED-0F24F57B6D87}"/>
    <cellStyle name="Millares 2 5 4 2 3 3 3" xfId="31094" xr:uid="{BF163FFE-B1AF-4E58-A6D6-E14C004A273D}"/>
    <cellStyle name="Millares 2 5 4 2 3 4" xfId="17575" xr:uid="{7A0298A4-22EA-41D4-83E7-60148D20F080}"/>
    <cellStyle name="Millares 2 5 4 2 3 5" xfId="26650" xr:uid="{34C8AB7A-FECD-4B75-85DC-DC81C28D6CEE}"/>
    <cellStyle name="Millares 2 5 4 2 4" xfId="9214" xr:uid="{5754A6A4-C9A6-4094-BAE6-E1F5A6523598}"/>
    <cellStyle name="Millares 2 5 4 2 4 2" xfId="13995" xr:uid="{150437BA-5DDA-449C-A0CB-A1C7BC02F639}"/>
    <cellStyle name="Millares 2 5 4 2 4 2 2" xfId="23529" xr:uid="{A74BFDBB-6AE5-4E2D-A9FB-FDC466F789F4}"/>
    <cellStyle name="Millares 2 5 4 2 4 2 3" xfId="32259" xr:uid="{16EAAF6D-F0FE-4927-8A74-3B1613EB820D}"/>
    <cellStyle name="Millares 2 5 4 2 4 3" xfId="18764" xr:uid="{E5CEB239-E3CB-439A-BD67-2133103A9A91}"/>
    <cellStyle name="Millares 2 5 4 2 4 4" xfId="27715" xr:uid="{A440CE5C-19DF-43B8-9E41-1140B1200918}"/>
    <cellStyle name="Millares 2 5 4 2 5" xfId="11605" xr:uid="{A5E327DB-AC9B-4C1E-BBDE-4BFA8E2590C5}"/>
    <cellStyle name="Millares 2 5 4 2 5 2" xfId="21146" xr:uid="{C667D552-023A-4C3E-A53F-8B638DE0BDEB}"/>
    <cellStyle name="Millares 2 5 4 2 5 3" xfId="29976" xr:uid="{E65B69CA-F850-40DC-9DC3-732D40D21428}"/>
    <cellStyle name="Millares 2 5 4 2 6" xfId="16388" xr:uid="{AC4E7AF3-B8DD-41CE-A75C-F3039B64F7D4}"/>
    <cellStyle name="Millares 2 5 4 2 7" xfId="25767" xr:uid="{1974B733-93A7-4635-B872-51876F691092}"/>
    <cellStyle name="Millares 2 5 4 3" xfId="7128" xr:uid="{56113B11-0995-4C87-BF82-71FB518D0608}"/>
    <cellStyle name="Millares 2 5 4 3 2" xfId="8317" xr:uid="{34DFD499-F2FE-4D30-B76D-B4F42287D63F}"/>
    <cellStyle name="Millares 2 5 4 3 2 2" xfId="10704" xr:uid="{7918F54E-3913-4303-919B-ABF5D5EB726F}"/>
    <cellStyle name="Millares 2 5 4 3 2 2 2" xfId="15491" xr:uid="{779DA610-F3E3-4539-BE81-6A4CB265CF4E}"/>
    <cellStyle name="Millares 2 5 4 3 2 2 2 2" xfId="25018" xr:uid="{73E459B5-51DA-4461-A71B-22AB397C229D}"/>
    <cellStyle name="Millares 2 5 4 3 2 2 2 3" xfId="33746" xr:uid="{3D0DCB4B-D003-466F-BC34-D6F48073FACA}"/>
    <cellStyle name="Millares 2 5 4 3 2 2 3" xfId="20252" xr:uid="{98D7E497-190E-4A51-97FE-BCC69BBF1950}"/>
    <cellStyle name="Millares 2 5 4 3 2 2 4" xfId="29110" xr:uid="{1D2FFB2D-C5C4-4C26-90FD-C9D893727211}"/>
    <cellStyle name="Millares 2 5 4 3 2 3" xfId="13095" xr:uid="{B1AB4BA5-E07C-4102-AAB8-3A954A19D1C8}"/>
    <cellStyle name="Millares 2 5 4 3 2 3 2" xfId="22635" xr:uid="{10A3A772-2935-46D8-A22E-E84210CA8368}"/>
    <cellStyle name="Millares 2 5 4 3 2 3 3" xfId="31386" xr:uid="{8BBF6FDE-6BC6-4571-ACE7-48FFD9541073}"/>
    <cellStyle name="Millares 2 5 4 3 2 4" xfId="17872" xr:uid="{A539FF91-A200-4CF4-B669-E8519A5DE78B}"/>
    <cellStyle name="Millares 2 5 4 3 2 5" xfId="26905" xr:uid="{24646CC2-652F-4BA4-8CAA-E22A7097705E}"/>
    <cellStyle name="Millares 2 5 4 3 3" xfId="9510" xr:uid="{A977346D-58E6-46A4-AA4F-8A27C6256897}"/>
    <cellStyle name="Millares 2 5 4 3 3 2" xfId="14293" xr:uid="{D16E7CB1-95EB-48E3-AE0D-0C404B225D28}"/>
    <cellStyle name="Millares 2 5 4 3 3 2 2" xfId="23827" xr:uid="{72D64B68-651C-4326-99CE-699A9D1E3C9F}"/>
    <cellStyle name="Millares 2 5 4 3 3 2 3" xfId="32557" xr:uid="{BF956CD6-D1C3-4E81-890F-7CABC7E333CF}"/>
    <cellStyle name="Millares 2 5 4 3 3 3" xfId="19062" xr:uid="{58868B78-77BB-4A70-A9E7-2F18A10F0884}"/>
    <cellStyle name="Millares 2 5 4 3 3 4" xfId="27970" xr:uid="{F841F7E3-1D34-4E9E-9F1B-DDD1D9B1A809}"/>
    <cellStyle name="Millares 2 5 4 3 4" xfId="11901" xr:uid="{FE9315BF-E5F0-466B-9700-F85C940730A4}"/>
    <cellStyle name="Millares 2 5 4 3 4 2" xfId="21444" xr:uid="{FE697279-5D57-4EC2-8306-B160ABD0121A}"/>
    <cellStyle name="Millares 2 5 4 3 4 3" xfId="30247" xr:uid="{A40BBC02-2EF6-4AA9-99DA-6CC4829F2050}"/>
    <cellStyle name="Millares 2 5 4 3 5" xfId="16685" xr:uid="{0D6A0376-47D9-4DD3-9DAE-6870BF2FD935}"/>
    <cellStyle name="Millares 2 5 4 3 6" xfId="25970" xr:uid="{6B2683B7-2A1A-4799-B9BF-2942195E532C}"/>
    <cellStyle name="Millares 2 5 4 4" xfId="7722" xr:uid="{807AA911-B336-467F-A9DF-71AD82B1942F}"/>
    <cellStyle name="Millares 2 5 4 4 2" xfId="10108" xr:uid="{8EB068C7-A54F-48CF-AEEE-2406F9F6637E}"/>
    <cellStyle name="Millares 2 5 4 4 2 2" xfId="14893" xr:uid="{B837B032-359B-491A-B1A0-F12D0CCBCFB4}"/>
    <cellStyle name="Millares 2 5 4 4 2 2 2" xfId="24423" xr:uid="{EA41205D-80AD-4AF1-ADF7-5155FC164166}"/>
    <cellStyle name="Millares 2 5 4 4 2 2 3" xfId="33151" xr:uid="{B1219465-4B61-4CAB-9246-7808C71F4F37}"/>
    <cellStyle name="Millares 2 5 4 4 2 3" xfId="19657" xr:uid="{9712BE8C-6DC8-47AF-8662-9E52543846F5}"/>
    <cellStyle name="Millares 2 5 4 4 2 4" xfId="28521" xr:uid="{18762202-143E-4685-BFC1-00AF7B7A1566}"/>
    <cellStyle name="Millares 2 5 4 4 3" xfId="12499" xr:uid="{613A7A1E-E0E0-47C0-9479-8443E3D859EC}"/>
    <cellStyle name="Millares 2 5 4 4 3 2" xfId="22040" xr:uid="{35D4F6AA-056F-4736-927B-E9E9FC9C3390}"/>
    <cellStyle name="Millares 2 5 4 4 3 3" xfId="30797" xr:uid="{A0802E65-AAC0-42F8-9677-D42E1EB3D7E8}"/>
    <cellStyle name="Millares 2 5 4 4 4" xfId="17279" xr:uid="{9C9B2D3B-8A05-4EC6-A884-EE970A30BDFA}"/>
    <cellStyle name="Millares 2 5 4 4 5" xfId="26427" xr:uid="{8931BED1-1FFC-49DA-B06C-42AA949A4CC0}"/>
    <cellStyle name="Millares 2 5 4 5" xfId="8914" xr:uid="{452A877A-ABEA-4A7A-BE5E-0E38FF47C638}"/>
    <cellStyle name="Millares 2 5 4 5 2" xfId="13695" xr:uid="{CA90C880-F35B-4F32-8C2D-96C80FD4F762}"/>
    <cellStyle name="Millares 2 5 4 5 2 2" xfId="23232" xr:uid="{4E210E2E-78DA-4D7B-8840-98FDFFA00889}"/>
    <cellStyle name="Millares 2 5 4 5 2 3" xfId="31963" xr:uid="{ECC9F8BA-4D2D-4A33-9FCC-A93B18DFF4D4}"/>
    <cellStyle name="Millares 2 5 4 5 3" xfId="18467" xr:uid="{61CF0D22-A907-4BBA-9E41-9B4B1D7944D8}"/>
    <cellStyle name="Millares 2 5 4 5 4" xfId="27470" xr:uid="{4E25DB34-A403-4553-91DB-1B5D80443B5C}"/>
    <cellStyle name="Millares 2 5 4 6" xfId="11306" xr:uid="{6935B583-EB40-436B-8C23-3809D50525DF}"/>
    <cellStyle name="Millares 2 5 4 6 2" xfId="20850" xr:uid="{D4544F81-E18C-4B76-992B-5AACD08F2DE4}"/>
    <cellStyle name="Millares 2 5 4 6 3" xfId="29700" xr:uid="{C762A3AE-9441-491E-A9E3-CDF108F7E0A7}"/>
    <cellStyle name="Millares 2 5 4 7" xfId="16091" xr:uid="{F2D3E609-80C2-4CC1-8402-57401FBF4750}"/>
    <cellStyle name="Millares 2 5 4 8" xfId="25576" xr:uid="{6B41EB8B-758C-4A82-AE21-1B6E32120935}"/>
    <cellStyle name="Millares 2 5 5" xfId="5433" xr:uid="{00000000-0005-0000-0000-000005010000}"/>
    <cellStyle name="Millares 2 5 5 2" xfId="7276" xr:uid="{1F7B643A-4D44-4BB0-B34A-041A4E66AD1A}"/>
    <cellStyle name="Millares 2 5 5 2 2" xfId="8465" xr:uid="{BCD1D235-B36B-47D5-A8CE-DDA011B4CD78}"/>
    <cellStyle name="Millares 2 5 5 2 2 2" xfId="10852" xr:uid="{F594500A-8BD3-40CC-A1A0-B092A22EE4B8}"/>
    <cellStyle name="Millares 2 5 5 2 2 2 2" xfId="15640" xr:uid="{C26EB0BA-0C68-491E-AF1A-BABB783A7209}"/>
    <cellStyle name="Millares 2 5 5 2 2 2 2 2" xfId="25167" xr:uid="{6A156E11-D632-4B9C-B484-1CECBA62A9F8}"/>
    <cellStyle name="Millares 2 5 5 2 2 2 2 3" xfId="33895" xr:uid="{3F3D0B71-1D96-4DEB-A04E-3969E7C9CFDC}"/>
    <cellStyle name="Millares 2 5 5 2 2 2 3" xfId="20401" xr:uid="{AA0AEE85-B6FC-4DB1-BE65-69FCB627BF5C}"/>
    <cellStyle name="Millares 2 5 5 2 2 2 4" xfId="29259" xr:uid="{214D41FE-8B8F-4003-90CF-892096B759C2}"/>
    <cellStyle name="Millares 2 5 5 2 2 3" xfId="13243" xr:uid="{FE2CE434-6EA7-48BB-B3E2-FB2F0ADD5B9A}"/>
    <cellStyle name="Millares 2 5 5 2 2 3 2" xfId="22784" xr:uid="{B35BB39B-1182-440C-BF93-90F56E2D4C9B}"/>
    <cellStyle name="Millares 2 5 5 2 2 3 3" xfId="31535" xr:uid="{8531CACE-CDBB-4B4B-92C3-1CFD27F7B4AA}"/>
    <cellStyle name="Millares 2 5 5 2 2 4" xfId="18020" xr:uid="{E2B40747-B5A2-43D4-8291-B5E92C9BB3F5}"/>
    <cellStyle name="Millares 2 5 5 2 2 5" xfId="27049" xr:uid="{C758C93D-CAF4-4011-981A-FAA32A366AC6}"/>
    <cellStyle name="Millares 2 5 5 2 3" xfId="9658" xr:uid="{70C89058-2663-4112-B1EF-96861D3466C6}"/>
    <cellStyle name="Millares 2 5 5 2 3 2" xfId="14442" xr:uid="{CC0C7FC5-CABC-49BD-86C2-5A9787FF08EB}"/>
    <cellStyle name="Millares 2 5 5 2 3 2 2" xfId="23976" xr:uid="{B19DEB94-C814-4FC7-9D9A-990435F80E62}"/>
    <cellStyle name="Millares 2 5 5 2 3 2 3" xfId="32706" xr:uid="{01292860-5351-45E3-B0EE-2F460DA2569D}"/>
    <cellStyle name="Millares 2 5 5 2 3 3" xfId="19211" xr:uid="{23C7A71D-792F-4136-921B-0218E65B6384}"/>
    <cellStyle name="Millares 2 5 5 2 3 4" xfId="28114" xr:uid="{D47B8BB2-6DE4-4EB8-B2C6-8F1644834CA5}"/>
    <cellStyle name="Millares 2 5 5 2 4" xfId="12049" xr:uid="{48906A7D-7839-4CA3-AE32-751D2FC68835}"/>
    <cellStyle name="Millares 2 5 5 2 4 2" xfId="21593" xr:uid="{1388E8A5-1C06-4FD6-88FF-DC20C43390A3}"/>
    <cellStyle name="Millares 2 5 5 2 4 3" xfId="30391" xr:uid="{15FC35E9-F722-47C8-B9A9-87BB63A9E793}"/>
    <cellStyle name="Millares 2 5 5 2 5" xfId="16833" xr:uid="{AE84A9FC-1D31-4E64-A485-C9D0E749CFFB}"/>
    <cellStyle name="Millares 2 5 5 2 6" xfId="26073" xr:uid="{F16D8EAF-7205-447C-B410-49BB69049707}"/>
    <cellStyle name="Millares 2 5 5 3" xfId="7873" xr:uid="{CDB5C9E8-DFBD-4769-990E-7ADE26D6DAA9}"/>
    <cellStyle name="Millares 2 5 5 3 2" xfId="10259" xr:uid="{86DD3DE2-26BA-4976-BDA6-72351A6FA7DF}"/>
    <cellStyle name="Millares 2 5 5 3 2 2" xfId="15045" xr:uid="{3870F026-6F1A-4726-A26B-6016372F767C}"/>
    <cellStyle name="Millares 2 5 5 3 2 2 2" xfId="24572" xr:uid="{82BB29E3-CC83-45E5-99A0-C4710AE95B99}"/>
    <cellStyle name="Millares 2 5 5 3 2 2 3" xfId="33300" xr:uid="{4404BB7C-CCE9-4AA3-9641-EB4D497E533B}"/>
    <cellStyle name="Millares 2 5 5 3 2 3" xfId="19806" xr:uid="{C1363E52-AF4E-43BB-A5CB-34558FCA98FF}"/>
    <cellStyle name="Millares 2 5 5 3 2 4" xfId="28670" xr:uid="{6C67F7BD-81C9-4204-B788-AFBF918C650B}"/>
    <cellStyle name="Millares 2 5 5 3 3" xfId="12650" xr:uid="{12A7BE95-6AB0-414D-A5DF-6F8536479A46}"/>
    <cellStyle name="Millares 2 5 5 3 3 2" xfId="22189" xr:uid="{EDF9C053-0A7D-462B-A582-9CB2D48B2F0B}"/>
    <cellStyle name="Millares 2 5 5 3 3 3" xfId="30946" xr:uid="{3A7C1B8A-ADE0-4AF5-8B77-BFE7766AD5BB}"/>
    <cellStyle name="Millares 2 5 5 3 4" xfId="17427" xr:uid="{4610CF9C-B445-4D4B-B97E-500E1A2119DA}"/>
    <cellStyle name="Millares 2 5 5 3 5" xfId="26530" xr:uid="{D8B9C018-071D-4352-8363-BE82991C1E37}"/>
    <cellStyle name="Millares 2 5 5 4" xfId="9066" xr:uid="{D96A34E0-EC5C-45CE-B92A-395DD7AA2215}"/>
    <cellStyle name="Millares 2 5 5 4 2" xfId="13847" xr:uid="{F6C414EF-C629-44F3-B0A9-3DD12DCD4764}"/>
    <cellStyle name="Millares 2 5 5 4 2 2" xfId="23381" xr:uid="{F365B277-60C1-4932-B6AE-424AA3A76B77}"/>
    <cellStyle name="Millares 2 5 5 4 2 3" xfId="32111" xr:uid="{427045E8-667E-42F5-87E9-DE9A00F50F24}"/>
    <cellStyle name="Millares 2 5 5 4 3" xfId="18616" xr:uid="{7FD63D11-1BBA-4097-B2B8-71BF929DEE17}"/>
    <cellStyle name="Millares 2 5 5 4 4" xfId="27595" xr:uid="{37C28E0E-84CA-4AB4-849C-BDD14D8A97CA}"/>
    <cellStyle name="Millares 2 5 5 5" xfId="11457" xr:uid="{9C4068DB-9FBE-4497-B216-BD96B0B12296}"/>
    <cellStyle name="Millares 2 5 5 5 2" xfId="20998" xr:uid="{871A6949-00F0-42CD-A554-8BE31DAC309C}"/>
    <cellStyle name="Millares 2 5 5 5 3" xfId="29843" xr:uid="{553AABFE-36B1-4622-807E-32F0CE5FB25D}"/>
    <cellStyle name="Millares 2 5 5 6" xfId="16240" xr:uid="{A86F20AA-C77B-4F9E-9849-5F4E6B977CE4}"/>
    <cellStyle name="Millares 2 5 5 7" xfId="25671" xr:uid="{BF385ED0-E664-4AEE-8789-20A5598A3053}"/>
    <cellStyle name="Millares 2 5 6" xfId="6983" xr:uid="{045BEEB1-588C-4023-B562-49512724144B}"/>
    <cellStyle name="Millares 2 5 6 2" xfId="8170" xr:uid="{F6608259-64FA-4A66-B71B-6DC98653DEA0}"/>
    <cellStyle name="Millares 2 5 6 2 2" xfId="10557" xr:uid="{A4B17742-8A27-4A8F-B52C-9F0FEBB254E2}"/>
    <cellStyle name="Millares 2 5 6 2 2 2" xfId="15343" xr:uid="{18848A7D-61D2-47B1-A837-4DC5CBDE7ECD}"/>
    <cellStyle name="Millares 2 5 6 2 2 2 2" xfId="24870" xr:uid="{9DDA75AC-5074-47AA-9549-8B9F2BBFA4B2}"/>
    <cellStyle name="Millares 2 5 6 2 2 2 3" xfId="33598" xr:uid="{357F748A-D5EC-47C0-B2E5-363D3A275507}"/>
    <cellStyle name="Millares 2 5 6 2 2 3" xfId="20104" xr:uid="{E5C4F0A0-2E9B-4C12-B77D-09C188ECFF22}"/>
    <cellStyle name="Millares 2 5 6 2 2 4" xfId="28966" xr:uid="{68C5042D-3CF9-4ACA-8F8B-CBB1BF85F516}"/>
    <cellStyle name="Millares 2 5 6 2 3" xfId="12948" xr:uid="{113F5062-7FEA-40B8-B20D-763AA21A990F}"/>
    <cellStyle name="Millares 2 5 6 2 3 2" xfId="22487" xr:uid="{28E2DCE4-5037-4AFC-9336-1E33B79861A5}"/>
    <cellStyle name="Millares 2 5 6 2 3 3" xfId="31242" xr:uid="{EDF8826D-C6D2-49A5-AC1A-FCA9338AC7FD}"/>
    <cellStyle name="Millares 2 5 6 2 4" xfId="17725" xr:uid="{B62C4079-F2D1-41DC-A935-D2F066C74534}"/>
    <cellStyle name="Millares 2 5 6 2 5" xfId="26778" xr:uid="{0632C0BD-DA23-4C4E-9E0B-5968B7EB8FF5}"/>
    <cellStyle name="Millares 2 5 6 3" xfId="9363" xr:uid="{7AAED6E8-E967-4D30-B851-F12F01307096}"/>
    <cellStyle name="Millares 2 5 6 3 2" xfId="14145" xr:uid="{C5263924-9AB0-48EE-A223-306F0B388E8C}"/>
    <cellStyle name="Millares 2 5 6 3 2 2" xfId="23679" xr:uid="{35287096-E7A0-4D5D-B028-ABA69637C4F5}"/>
    <cellStyle name="Millares 2 5 6 3 2 3" xfId="32409" xr:uid="{5DB644F5-99B9-4636-BC5D-B55E21B505F7}"/>
    <cellStyle name="Millares 2 5 6 3 3" xfId="18914" xr:uid="{1E311178-94AE-4920-BE66-7A09B65A6A32}"/>
    <cellStyle name="Millares 2 5 6 3 4" xfId="27843" xr:uid="{267DD056-E68B-4399-BC00-C8D40FEB8C3B}"/>
    <cellStyle name="Millares 2 5 6 4" xfId="11754" xr:uid="{1146809F-3AC1-4E5B-8788-AEE00BCA74E6}"/>
    <cellStyle name="Millares 2 5 6 4 2" xfId="21296" xr:uid="{22315A05-63CC-4D5E-9222-21634DD30B11}"/>
    <cellStyle name="Millares 2 5 6 4 3" xfId="30120" xr:uid="{CACE9A16-6F22-47DC-82EC-4D0BAC938A7A}"/>
    <cellStyle name="Millares 2 5 6 5" xfId="16538" xr:uid="{2200A5B2-8B7E-4DDB-B093-011213710BC4}"/>
    <cellStyle name="Millares 2 5 6 6" xfId="25873" xr:uid="{DD9E9F0A-6FF2-4D49-AE30-8CE900087107}"/>
    <cellStyle name="Millares 2 5 7" xfId="7573" xr:uid="{CB839ED0-276F-412F-9C22-349196DD873A}"/>
    <cellStyle name="Millares 2 5 7 2" xfId="9957" xr:uid="{BB31C83B-71A1-40F7-AA95-626A4482AF23}"/>
    <cellStyle name="Millares 2 5 7 2 2" xfId="14742" xr:uid="{258E2085-A27A-4DF7-9B5F-254FD6CD76F1}"/>
    <cellStyle name="Millares 2 5 7 2 2 2" xfId="24275" xr:uid="{97DE6BC3-F2BC-48E6-89B9-878F461BB990}"/>
    <cellStyle name="Millares 2 5 7 2 2 3" xfId="33003" xr:uid="{4E2F5F4F-EAFA-4DCF-A225-92CD2D951A12}"/>
    <cellStyle name="Millares 2 5 7 2 3" xfId="19510" xr:uid="{DD0AF9A0-D681-432F-891C-3C41D4FD68E9}"/>
    <cellStyle name="Millares 2 5 7 2 4" xfId="28394" xr:uid="{5D561417-8A56-495C-A3EE-7DDE2406985D}"/>
    <cellStyle name="Millares 2 5 7 3" xfId="12348" xr:uid="{B2E1C64D-CD8A-466D-BBAF-5E07328DF327}"/>
    <cellStyle name="Millares 2 5 7 3 2" xfId="21892" xr:uid="{D8394FC4-2D64-4FF9-B915-8BB45AC45EB8}"/>
    <cellStyle name="Millares 2 5 7 3 3" xfId="30669" xr:uid="{E1DD79E2-079A-4EF8-B217-442A4805F9B5}"/>
    <cellStyle name="Millares 2 5 7 4" xfId="17132" xr:uid="{6D97CE61-C476-4883-93A1-81928B230238}"/>
    <cellStyle name="Millares 2 5 7 5" xfId="26324" xr:uid="{9589DA13-B6E4-4ADB-8B6C-4B4368DC0141}"/>
    <cellStyle name="Millares 2 5 8" xfId="8763" xr:uid="{85BCFF1D-11F9-4B11-98B0-046B3C179BC7}"/>
    <cellStyle name="Millares 2 5 8 2" xfId="13544" xr:uid="{81AEA5DD-1FF4-4587-BA72-2151D06849D7}"/>
    <cellStyle name="Millares 2 5 8 2 2" xfId="23084" xr:uid="{8C304367-7845-4948-88C1-BBD9B73ADE9F}"/>
    <cellStyle name="Millares 2 5 8 2 3" xfId="31831" xr:uid="{71587693-74D1-4A6B-B7E3-D2A74B728532}"/>
    <cellStyle name="Millares 2 5 8 3" xfId="18320" xr:uid="{765F42C8-BCBA-4752-8247-924F47672379}"/>
    <cellStyle name="Millares 2 5 8 4" xfId="27334" xr:uid="{9617DF36-BBBA-4184-AC1A-8495451E8C47}"/>
    <cellStyle name="Millares 2 5 9" xfId="11154" xr:uid="{D66F16A1-4656-4E68-A0D9-D96B8EF8DB51}"/>
    <cellStyle name="Millares 2 5 9 2" xfId="20702" xr:uid="{76C77EB9-E249-4BC2-A148-2A8E5C19BB1A}"/>
    <cellStyle name="Millares 2 5 9 3" xfId="29559" xr:uid="{E3BD742D-904E-4399-B9C2-755965DC02B5}"/>
    <cellStyle name="Millares 2 6" xfId="1014" xr:uid="{00000000-0005-0000-0000-000006010000}"/>
    <cellStyle name="Millares 2 6 10" xfId="25483" xr:uid="{B3D0F34C-302C-43CE-A8AF-04BB34187B47}"/>
    <cellStyle name="Millares 2 6 2" xfId="2575" xr:uid="{00000000-0005-0000-0000-000007010000}"/>
    <cellStyle name="Millares 2 6 2 2" xfId="6638" xr:uid="{5326ACAF-D2F1-4AF6-9D16-541CF032A115}"/>
    <cellStyle name="Millares 2 6 2 2 2" xfId="6927" xr:uid="{36A40964-C705-4F48-A400-C5753C807B5B}"/>
    <cellStyle name="Millares 2 6 2 2 2 2" xfId="7515" xr:uid="{2F2D8E27-D84A-4449-BD3A-2A40D494A2F8}"/>
    <cellStyle name="Millares 2 6 2 2 2 2 2" xfId="8704" xr:uid="{38A735D0-C8A7-489C-AAD2-030F911ABF17}"/>
    <cellStyle name="Millares 2 6 2 2 2 2 2 2" xfId="11091" xr:uid="{EA855C5E-F2EC-4108-91E2-FCBD6664395F}"/>
    <cellStyle name="Millares 2 6 2 2 2 2 2 2 2" xfId="15879" xr:uid="{5ACEE2A5-E0C7-4A27-873D-C3821AA1B173}"/>
    <cellStyle name="Millares 2 6 2 2 2 2 2 2 2 2" xfId="25406" xr:uid="{5C36E38A-A922-42F2-8F23-4D40F448581B}"/>
    <cellStyle name="Millares 2 6 2 2 2 2 2 2 2 3" xfId="34134" xr:uid="{B490EFD6-73AD-4484-A88D-966E55E6FF82}"/>
    <cellStyle name="Millares 2 6 2 2 2 2 2 2 3" xfId="20640" xr:uid="{72DB2501-BA16-47EA-933D-3E5265639BA3}"/>
    <cellStyle name="Millares 2 6 2 2 2 2 2 2 4" xfId="29498" xr:uid="{228A7E56-AB8F-40A4-85BA-16E0BB93DDFC}"/>
    <cellStyle name="Millares 2 6 2 2 2 2 2 3" xfId="13482" xr:uid="{437FA9D5-DBE8-4EC3-AD1A-AFAA48399A6D}"/>
    <cellStyle name="Millares 2 6 2 2 2 2 2 3 2" xfId="23023" xr:uid="{038627B2-F916-4BCB-BB5C-4A231268CD38}"/>
    <cellStyle name="Millares 2 6 2 2 2 2 2 3 3" xfId="31774" xr:uid="{22C3A3ED-AB0B-41F5-9BFF-F0950FB3F257}"/>
    <cellStyle name="Millares 2 6 2 2 2 2 2 4" xfId="18259" xr:uid="{E8567237-BFBB-47C5-BB4E-94BC2F3F6DF8}"/>
    <cellStyle name="Millares 2 6 2 2 2 2 2 5" xfId="27273" xr:uid="{2666C840-E8EA-4FF3-8BE4-8CBC69F2D2A2}"/>
    <cellStyle name="Millares 2 6 2 2 2 2 3" xfId="9897" xr:uid="{620A7D8A-47B5-465B-B284-05561B4CC48D}"/>
    <cellStyle name="Millares 2 6 2 2 2 2 3 2" xfId="14681" xr:uid="{2E2065E2-3391-4385-B3C1-727E7B4F66B8}"/>
    <cellStyle name="Millares 2 6 2 2 2 2 3 2 2" xfId="24215" xr:uid="{2D740796-FCE9-4CEE-A283-30AC1DDB5086}"/>
    <cellStyle name="Millares 2 6 2 2 2 2 3 2 3" xfId="32945" xr:uid="{98FE09AD-C016-4F38-B81D-C939AFC96847}"/>
    <cellStyle name="Millares 2 6 2 2 2 2 3 3" xfId="19450" xr:uid="{E7AD2417-C138-442B-B09B-42892CAF9A29}"/>
    <cellStyle name="Millares 2 6 2 2 2 2 3 4" xfId="28338" xr:uid="{112D7E04-9CAB-4AA1-BCBF-41500446BA94}"/>
    <cellStyle name="Millares 2 6 2 2 2 2 4" xfId="12288" xr:uid="{56C143EF-86D0-4534-9C11-C0A4588E44A3}"/>
    <cellStyle name="Millares 2 6 2 2 2 2 4 2" xfId="21832" xr:uid="{00E24CE1-C8A9-4073-B3E2-33706EDE980E}"/>
    <cellStyle name="Millares 2 6 2 2 2 2 4 3" xfId="30615" xr:uid="{4F7BCC21-FC37-4A57-8512-4E8AA66A28EB}"/>
    <cellStyle name="Millares 2 6 2 2 2 2 5" xfId="17072" xr:uid="{D9DFD4DC-C06F-449B-8FC1-F2E2C185480F}"/>
    <cellStyle name="Millares 2 6 2 2 2 2 6" xfId="26268" xr:uid="{064C85D9-B954-41A2-BE80-523B543BE180}"/>
    <cellStyle name="Millares 2 6 2 2 2 3" xfId="8112" xr:uid="{9E00CA2A-7E84-4225-BDF1-75D38211AEC2}"/>
    <cellStyle name="Millares 2 6 2 2 2 3 2" xfId="10498" xr:uid="{6C8362D0-39EF-4212-96D1-7CF9B7A9199F}"/>
    <cellStyle name="Millares 2 6 2 2 2 3 2 2" xfId="15284" xr:uid="{73A3B3DD-7368-4E2E-8DC2-5ACFEA097C9D}"/>
    <cellStyle name="Millares 2 6 2 2 2 3 2 2 2" xfId="24811" xr:uid="{FF87EBEF-457C-44D5-BED1-4AB70F71DBFC}"/>
    <cellStyle name="Millares 2 6 2 2 2 3 2 2 3" xfId="33539" xr:uid="{A52450E7-6B41-48CC-9E40-D412B9FEADA8}"/>
    <cellStyle name="Millares 2 6 2 2 2 3 2 3" xfId="20045" xr:uid="{82117361-2C7A-49BF-B517-08C2A1ED85E0}"/>
    <cellStyle name="Millares 2 6 2 2 2 3 2 4" xfId="28909" xr:uid="{93605E77-D20F-4C1C-9858-FE330078BB45}"/>
    <cellStyle name="Millares 2 6 2 2 2 3 3" xfId="12889" xr:uid="{CE7BE675-9DF8-488C-A440-E061C71B4D8A}"/>
    <cellStyle name="Millares 2 6 2 2 2 3 3 2" xfId="22428" xr:uid="{848490A5-7614-464F-B104-E9D6FED3C153}"/>
    <cellStyle name="Millares 2 6 2 2 2 3 3 3" xfId="31185" xr:uid="{41EF6014-09AE-4821-A189-89C588E60D59}"/>
    <cellStyle name="Millares 2 6 2 2 2 3 4" xfId="17666" xr:uid="{090802DE-EF32-4D22-8550-4B7B4BA2C7CE}"/>
    <cellStyle name="Millares 2 6 2 2 2 3 5" xfId="26725" xr:uid="{1CB7D5CA-DCB7-4FC5-AE0E-BD22A3B65DF6}"/>
    <cellStyle name="Millares 2 6 2 2 2 4" xfId="9305" xr:uid="{C290731E-26AA-4596-89DB-6BF31FA7E47F}"/>
    <cellStyle name="Millares 2 6 2 2 2 4 2" xfId="14086" xr:uid="{BFB881EA-6CB1-49A0-B0A3-60F2A768ED3C}"/>
    <cellStyle name="Millares 2 6 2 2 2 4 2 2" xfId="23620" xr:uid="{5664E695-DE27-4480-A8AB-D2C3114B4E8C}"/>
    <cellStyle name="Millares 2 6 2 2 2 4 2 3" xfId="32350" xr:uid="{A0725258-7C2C-4B2D-91AF-67BB313B6656}"/>
    <cellStyle name="Millares 2 6 2 2 2 4 3" xfId="18855" xr:uid="{95DD6754-2944-4E46-99CD-61307D87B575}"/>
    <cellStyle name="Millares 2 6 2 2 2 4 4" xfId="27790" xr:uid="{9CA4564E-2140-4B5D-8F45-5D12BBD734F3}"/>
    <cellStyle name="Millares 2 6 2 2 2 5" xfId="11696" xr:uid="{71E0F0F7-7A38-4C29-92AE-3DE97747CF69}"/>
    <cellStyle name="Millares 2 6 2 2 2 5 2" xfId="21237" xr:uid="{B8F07ABF-360F-4695-9158-0AB91876A161}"/>
    <cellStyle name="Millares 2 6 2 2 2 5 3" xfId="30067" xr:uid="{2F0F4C65-BD8E-4EC1-AFE1-348CDAD8CB26}"/>
    <cellStyle name="Millares 2 6 2 2 2 6" xfId="16479" xr:uid="{2104311B-228D-43F5-A14E-8516D797FC0B}"/>
    <cellStyle name="Millares 2 6 2 2 2 7" xfId="25831" xr:uid="{01496EB7-857E-4885-919D-043C7B9512AF}"/>
    <cellStyle name="Millares 2 6 2 2 3" xfId="7219" xr:uid="{D3808DBE-DD7E-41A0-8EF2-4350112BCE1E}"/>
    <cellStyle name="Millares 2 6 2 2 3 2" xfId="8408" xr:uid="{4B9E166B-2FFA-4498-AD85-6560C883CB5D}"/>
    <cellStyle name="Millares 2 6 2 2 3 2 2" xfId="10795" xr:uid="{4AF4D532-C0C5-489D-8FEF-542C4C5171E8}"/>
    <cellStyle name="Millares 2 6 2 2 3 2 2 2" xfId="15582" xr:uid="{45C85A97-39FF-4850-BF34-9EB5DCE6D6AA}"/>
    <cellStyle name="Millares 2 6 2 2 3 2 2 2 2" xfId="25109" xr:uid="{42E51CFA-7B4B-40B3-8658-B0DF3921B9E5}"/>
    <cellStyle name="Millares 2 6 2 2 3 2 2 2 3" xfId="33837" xr:uid="{3296DAD2-4D4A-4E21-B341-8D2680F129F0}"/>
    <cellStyle name="Millares 2 6 2 2 3 2 2 3" xfId="20343" xr:uid="{937DAAB2-2EBA-499D-8838-46468A04D837}"/>
    <cellStyle name="Millares 2 6 2 2 3 2 2 4" xfId="29201" xr:uid="{BDB493DA-1604-458A-A67C-CF34F0D28C74}"/>
    <cellStyle name="Millares 2 6 2 2 3 2 3" xfId="13186" xr:uid="{A9EF30D7-5B52-434B-9625-75198A853E2F}"/>
    <cellStyle name="Millares 2 6 2 2 3 2 3 2" xfId="22726" xr:uid="{63292ADB-D2E5-4EB4-A177-7FDF7A91E976}"/>
    <cellStyle name="Millares 2 6 2 2 3 2 3 3" xfId="31477" xr:uid="{440F3FF7-BECB-4A7C-A23C-FBB542E3D7C6}"/>
    <cellStyle name="Millares 2 6 2 2 3 2 4" xfId="17963" xr:uid="{405477E1-9C80-4AC7-AEC8-A4CFA44585BA}"/>
    <cellStyle name="Millares 2 6 2 2 3 2 5" xfId="26996" xr:uid="{97DF068B-8546-456C-8C65-96C151D2640F}"/>
    <cellStyle name="Millares 2 6 2 2 3 3" xfId="9601" xr:uid="{B5B180E9-61F0-48E7-914D-6E1D936B6111}"/>
    <cellStyle name="Millares 2 6 2 2 3 3 2" xfId="14384" xr:uid="{A1D397D9-EDA7-447F-8AE4-5B658D6D4E2A}"/>
    <cellStyle name="Millares 2 6 2 2 3 3 2 2" xfId="23918" xr:uid="{4DA06F7D-0CC8-4478-A6CD-04EA6F7DB7DF}"/>
    <cellStyle name="Millares 2 6 2 2 3 3 2 3" xfId="32648" xr:uid="{A813B6D4-3796-4A6E-B754-0B5F1346DC3D}"/>
    <cellStyle name="Millares 2 6 2 2 3 3 3" xfId="19153" xr:uid="{5E129FB3-C052-4A39-8533-D680C42DC9F7}"/>
    <cellStyle name="Millares 2 6 2 2 3 3 4" xfId="28061" xr:uid="{3EA79892-66EB-4B48-AEA5-230C43E7F607}"/>
    <cellStyle name="Millares 2 6 2 2 3 4" xfId="11992" xr:uid="{7B3E418B-C245-468E-90C1-5C12A465F272}"/>
    <cellStyle name="Millares 2 6 2 2 3 4 2" xfId="21535" xr:uid="{E1AB5002-C21F-4792-947E-92900388B438}"/>
    <cellStyle name="Millares 2 6 2 2 3 4 3" xfId="30338" xr:uid="{7F6BA7CB-3816-49B4-A283-08313D533DAC}"/>
    <cellStyle name="Millares 2 6 2 2 3 5" xfId="16776" xr:uid="{21355636-A678-4A16-9F31-52C0D4AE6A58}"/>
    <cellStyle name="Millares 2 6 2 2 3 6" xfId="26034" xr:uid="{490649D6-3E72-483C-B475-20236FB38989}"/>
    <cellStyle name="Millares 2 6 2 2 4" xfId="7815" xr:uid="{05F19A39-254E-4BCF-B73E-790D2827EA18}"/>
    <cellStyle name="Millares 2 6 2 2 4 2" xfId="10201" xr:uid="{BD4E765F-F2B5-4E81-85EF-22B9A15BBF84}"/>
    <cellStyle name="Millares 2 6 2 2 4 2 2" xfId="14986" xr:uid="{C96C3A63-C38F-49F8-8650-0A642E467ADC}"/>
    <cellStyle name="Millares 2 6 2 2 4 2 2 2" xfId="24514" xr:uid="{81932A1B-180A-4DC3-A48A-808CA0E54A6D}"/>
    <cellStyle name="Millares 2 6 2 2 4 2 2 3" xfId="33242" xr:uid="{4FF0C9D6-CF17-4808-8C11-9FE25DB0F314}"/>
    <cellStyle name="Millares 2 6 2 2 4 2 3" xfId="19748" xr:uid="{A11D096D-4E18-444B-AD06-3D07A3D63A8F}"/>
    <cellStyle name="Millares 2 6 2 2 4 2 4" xfId="28612" xr:uid="{7867705C-B130-4D92-806D-78BE69BE2ECD}"/>
    <cellStyle name="Millares 2 6 2 2 4 3" xfId="12592" xr:uid="{580A69D4-EF68-4D5E-8E49-D0FBA32229BE}"/>
    <cellStyle name="Millares 2 6 2 2 4 3 2" xfId="22131" xr:uid="{4677C09F-DD08-43EE-9961-45AC23003C19}"/>
    <cellStyle name="Millares 2 6 2 2 4 3 3" xfId="30888" xr:uid="{129C8A5B-983F-46CA-B9A9-3B18FA0F4A5C}"/>
    <cellStyle name="Millares 2 6 2 2 4 4" xfId="17370" xr:uid="{8BCCB211-FA16-402F-8170-A2B71941AF56}"/>
    <cellStyle name="Millares 2 6 2 2 4 5" xfId="26491" xr:uid="{61EEF3C3-95C3-48AE-B08E-2444E3F722AB}"/>
    <cellStyle name="Millares 2 6 2 2 5" xfId="9007" xr:uid="{873EE87D-01F6-4448-95D1-843C8266F38C}"/>
    <cellStyle name="Millares 2 6 2 2 5 2" xfId="13788" xr:uid="{B7F9B53A-B6B5-4F16-B0B7-D357E602FB5C}"/>
    <cellStyle name="Millares 2 6 2 2 5 2 2" xfId="23323" xr:uid="{C234E2B8-8DBC-4328-88ED-A24BC51E02C8}"/>
    <cellStyle name="Millares 2 6 2 2 5 2 3" xfId="32054" xr:uid="{FC1575A6-A4BE-43E8-A056-556308C6BF1A}"/>
    <cellStyle name="Millares 2 6 2 2 5 3" xfId="18558" xr:uid="{DA3B1427-F441-42B9-AD55-F0F1F9794155}"/>
    <cellStyle name="Millares 2 6 2 2 5 4" xfId="27545" xr:uid="{0231ABA6-6DC6-46DF-B434-7EADC8A7C539}"/>
    <cellStyle name="Millares 2 6 2 2 6" xfId="11399" xr:uid="{DD186A10-04C8-4A1C-87AF-0A32E4B0D1B3}"/>
    <cellStyle name="Millares 2 6 2 2 6 2" xfId="20941" xr:uid="{B4011EF7-96DC-4EAB-BEFA-FF9391FCD1C8}"/>
    <cellStyle name="Millares 2 6 2 2 6 3" xfId="29791" xr:uid="{243F115D-85D5-45DB-868D-B9770275E92A}"/>
    <cellStyle name="Millares 2 6 2 2 7" xfId="16182" xr:uid="{F900924E-C971-48DC-94F4-46A45CECFE85}"/>
    <cellStyle name="Millares 2 6 2 2 8" xfId="25635" xr:uid="{2E15EB38-EB23-40C5-9438-3ED619C535F4}"/>
    <cellStyle name="Millares 2 6 2 3" xfId="6781" xr:uid="{0519C085-A3EA-4774-B54A-4A8D9F1DB162}"/>
    <cellStyle name="Millares 2 6 2 3 2" xfId="7367" xr:uid="{AF9712ED-079C-4C95-B457-706E31EA464D}"/>
    <cellStyle name="Millares 2 6 2 3 2 2" xfId="8556" xr:uid="{73DB941B-DCA0-44FE-930C-50C0B7E32806}"/>
    <cellStyle name="Millares 2 6 2 3 2 2 2" xfId="10943" xr:uid="{B5507649-0CAC-4490-B820-354C96459B23}"/>
    <cellStyle name="Millares 2 6 2 3 2 2 2 2" xfId="15731" xr:uid="{D1486F00-A021-4DE6-B410-DC99C23AD217}"/>
    <cellStyle name="Millares 2 6 2 3 2 2 2 2 2" xfId="25258" xr:uid="{688D45F3-F408-4D1B-9A03-AE705F65B0A2}"/>
    <cellStyle name="Millares 2 6 2 3 2 2 2 2 3" xfId="33986" xr:uid="{9271243C-A838-4B3F-8DB0-115E956C54FF}"/>
    <cellStyle name="Millares 2 6 2 3 2 2 2 3" xfId="20492" xr:uid="{B2BCE9AC-7CAA-4EE6-A207-5958150415E7}"/>
    <cellStyle name="Millares 2 6 2 3 2 2 2 4" xfId="29350" xr:uid="{D880837D-B84A-4B2F-81F2-EC3047CE8F25}"/>
    <cellStyle name="Millares 2 6 2 3 2 2 3" xfId="13334" xr:uid="{C4BD86BD-66DC-449F-B6B0-D24DCBE1AD69}"/>
    <cellStyle name="Millares 2 6 2 3 2 2 3 2" xfId="22875" xr:uid="{D215BD05-A673-4CE7-9369-C682BBD5B545}"/>
    <cellStyle name="Millares 2 6 2 3 2 2 3 3" xfId="31626" xr:uid="{12711C1A-8D63-4271-BE2F-F9BE76F26016}"/>
    <cellStyle name="Millares 2 6 2 3 2 2 4" xfId="18111" xr:uid="{3ECDC04C-3236-4C32-8903-20AC5B5899DE}"/>
    <cellStyle name="Millares 2 6 2 3 2 2 5" xfId="27126" xr:uid="{898784D8-4BF3-4509-B668-BDC4D5D8BA4E}"/>
    <cellStyle name="Millares 2 6 2 3 2 3" xfId="9749" xr:uid="{948F1BD1-A28D-4491-8F19-242A81154E68}"/>
    <cellStyle name="Millares 2 6 2 3 2 3 2" xfId="14533" xr:uid="{371E5695-ED41-431A-A8B9-EC7D4AB1EE57}"/>
    <cellStyle name="Millares 2 6 2 3 2 3 2 2" xfId="24067" xr:uid="{5B613478-758E-4B42-BF9B-BE106428CF62}"/>
    <cellStyle name="Millares 2 6 2 3 2 3 2 3" xfId="32797" xr:uid="{5ECD0AB8-C308-48EA-A07C-ABB34770FE74}"/>
    <cellStyle name="Millares 2 6 2 3 2 3 3" xfId="19302" xr:uid="{32C206CA-817F-44D1-9597-B4F35E264DA2}"/>
    <cellStyle name="Millares 2 6 2 3 2 3 4" xfId="28191" xr:uid="{11C587D5-342B-4A9E-A6B2-2C0695F44E39}"/>
    <cellStyle name="Millares 2 6 2 3 2 4" xfId="12140" xr:uid="{7347A814-B9D1-4E12-BC18-ACB491E711F1}"/>
    <cellStyle name="Millares 2 6 2 3 2 4 2" xfId="21684" xr:uid="{115F9226-5618-48A2-841E-FBAC232DBAB4}"/>
    <cellStyle name="Millares 2 6 2 3 2 4 3" xfId="30468" xr:uid="{C1F06C29-BD51-4D3A-849B-972DDED85647}"/>
    <cellStyle name="Millares 2 6 2 3 2 5" xfId="16924" xr:uid="{E2DBFF64-F3C3-41C9-B339-FABDDD2CDF1C}"/>
    <cellStyle name="Millares 2 6 2 3 2 6" xfId="26143" xr:uid="{793C051A-BFB3-4F6A-8390-6D8B5B6CC238}"/>
    <cellStyle name="Millares 2 6 2 3 3" xfId="7964" xr:uid="{361E0853-3C50-4664-BB5E-DB6A01D49D66}"/>
    <cellStyle name="Millares 2 6 2 3 3 2" xfId="10350" xr:uid="{5C982001-AD3B-49C9-AF86-906E9FFB5541}"/>
    <cellStyle name="Millares 2 6 2 3 3 2 2" xfId="15136" xr:uid="{355AA371-35AE-4032-AE5D-0BD400FA9C22}"/>
    <cellStyle name="Millares 2 6 2 3 3 2 2 2" xfId="24663" xr:uid="{95D6F93E-C3A6-4F2C-9C97-6F9EEF718084}"/>
    <cellStyle name="Millares 2 6 2 3 3 2 2 3" xfId="33391" xr:uid="{79B19ED5-C3CD-4D29-B8A8-BE1B265FEB31}"/>
    <cellStyle name="Millares 2 6 2 3 3 2 3" xfId="19897" xr:uid="{12DA9DB2-F5E3-4840-90A7-19559AFA22E7}"/>
    <cellStyle name="Millares 2 6 2 3 3 2 4" xfId="28761" xr:uid="{035BF860-821E-4893-BAFE-7E3306ED7321}"/>
    <cellStyle name="Millares 2 6 2 3 3 3" xfId="12741" xr:uid="{7F8E4E78-1530-4E40-986C-A546D3F0F293}"/>
    <cellStyle name="Millares 2 6 2 3 3 3 2" xfId="22280" xr:uid="{B5B242FA-0C3D-4F27-8BBF-0D9A4F4A15E6}"/>
    <cellStyle name="Millares 2 6 2 3 3 3 3" xfId="31037" xr:uid="{703C53B7-ED01-4A47-B8BA-DC8939D72CB0}"/>
    <cellStyle name="Millares 2 6 2 3 3 4" xfId="17518" xr:uid="{1E688D7B-E711-489C-895C-B44271EECC6C}"/>
    <cellStyle name="Millares 2 6 2 3 3 5" xfId="26600" xr:uid="{0DACDE57-1231-41EA-9909-5ABBD377DC45}"/>
    <cellStyle name="Millares 2 6 2 3 4" xfId="9157" xr:uid="{DEB7DC01-4790-4AC7-B3DC-0285FC0F92D7}"/>
    <cellStyle name="Millares 2 6 2 3 4 2" xfId="13938" xr:uid="{E4B83398-23EB-4797-9897-B4250082C408}"/>
    <cellStyle name="Millares 2 6 2 3 4 2 2" xfId="23472" xr:uid="{D39A0FB5-EA08-4F81-A46A-F6D740809182}"/>
    <cellStyle name="Millares 2 6 2 3 4 2 3" xfId="32202" xr:uid="{6045238F-6D37-4790-B467-0BF7EA1D255E}"/>
    <cellStyle name="Millares 2 6 2 3 4 3" xfId="18707" xr:uid="{5DB913EF-38C5-42BE-B41C-7667D32F1C54}"/>
    <cellStyle name="Millares 2 6 2 3 4 4" xfId="27665" xr:uid="{653FFBAE-BC01-4149-8622-B40BE8092CCF}"/>
    <cellStyle name="Millares 2 6 2 3 5" xfId="11548" xr:uid="{49D3854A-67F8-4C7B-B51E-EE56C30D52FF}"/>
    <cellStyle name="Millares 2 6 2 3 5 2" xfId="21089" xr:uid="{6CB0509B-A03E-4182-B055-1650A8CB8464}"/>
    <cellStyle name="Millares 2 6 2 3 5 3" xfId="29920" xr:uid="{5FAAF933-0653-4679-A241-580F837177A9}"/>
    <cellStyle name="Millares 2 6 2 3 6" xfId="16331" xr:uid="{ADA1D8CA-2E64-4F44-B93F-DB9EB06EB431}"/>
    <cellStyle name="Millares 2 6 2 3 7" xfId="25730" xr:uid="{B3FBAEA8-9DED-4070-BDE2-30774E114472}"/>
    <cellStyle name="Millares 2 6 2 4" xfId="7074" xr:uid="{EC90C647-426A-4ACD-9EFC-1E0B34AD99B2}"/>
    <cellStyle name="Millares 2 6 2 4 2" xfId="8261" xr:uid="{FA336473-9022-40DA-85B0-85E991026066}"/>
    <cellStyle name="Millares 2 6 2 4 2 2" xfId="10648" xr:uid="{8EBE1DB7-CA27-477E-BCEC-9BC378AFCD75}"/>
    <cellStyle name="Millares 2 6 2 4 2 2 2" xfId="15434" xr:uid="{86E8670E-A933-4A25-B8A2-8CD094E5FD9E}"/>
    <cellStyle name="Millares 2 6 2 4 2 2 2 2" xfId="24961" xr:uid="{0DAB0930-9CEF-4793-BB4A-FD6CDA4CCAF9}"/>
    <cellStyle name="Millares 2 6 2 4 2 2 2 3" xfId="33689" xr:uid="{794431C2-ACCD-429E-B4F4-0EA6B1BAACC7}"/>
    <cellStyle name="Millares 2 6 2 4 2 2 3" xfId="20195" xr:uid="{870DFA79-7405-4F43-93B6-08906272ECB9}"/>
    <cellStyle name="Millares 2 6 2 4 2 2 4" xfId="29053" xr:uid="{164CA9B4-5C43-4A77-B572-19772CF0B8D5}"/>
    <cellStyle name="Millares 2 6 2 4 2 3" xfId="13039" xr:uid="{8034EE50-B20C-493F-ACBA-0418F8C0F8C8}"/>
    <cellStyle name="Millares 2 6 2 4 2 3 2" xfId="22578" xr:uid="{D1606469-0228-43BC-9FE4-EE20A3BC2533}"/>
    <cellStyle name="Millares 2 6 2 4 2 3 3" xfId="31329" xr:uid="{76D43AFB-46EB-4C7E-B768-DE8F9D615498}"/>
    <cellStyle name="Millares 2 6 2 4 2 4" xfId="17816" xr:uid="{794236EC-5289-4CB8-99BC-60F5CA178277}"/>
    <cellStyle name="Millares 2 6 2 4 2 5" xfId="26848" xr:uid="{CE08EF94-72B0-4572-B87C-55CBAA8197B7}"/>
    <cellStyle name="Millares 2 6 2 4 3" xfId="9454" xr:uid="{DCBD6185-C6E1-4AAE-A5DE-19680E220B6D}"/>
    <cellStyle name="Millares 2 6 2 4 3 2" xfId="14236" xr:uid="{C2615A70-95A5-4956-9329-FEF682107682}"/>
    <cellStyle name="Millares 2 6 2 4 3 2 2" xfId="23770" xr:uid="{1A9D90C7-41FC-4CB6-A6B2-0AF4D70270B7}"/>
    <cellStyle name="Millares 2 6 2 4 3 2 3" xfId="32500" xr:uid="{1F0C61A4-30D4-4ABE-8975-AAA355F649CB}"/>
    <cellStyle name="Millares 2 6 2 4 3 3" xfId="19005" xr:uid="{E231CBC7-AD59-46A6-93CB-9CF2BA624F33}"/>
    <cellStyle name="Millares 2 6 2 4 3 4" xfId="27913" xr:uid="{2CAF4AB7-3155-4056-AEE1-BF21D2D2CB02}"/>
    <cellStyle name="Millares 2 6 2 4 4" xfId="11845" xr:uid="{DCA7BF16-5156-4967-A123-ED28B2639F13}"/>
    <cellStyle name="Millares 2 6 2 4 4 2" xfId="21387" xr:uid="{0E58DA52-D125-48C3-8F7B-6007FF6069A0}"/>
    <cellStyle name="Millares 2 6 2 4 4 3" xfId="30190" xr:uid="{C345899C-9248-4133-ADB4-F819DAB74BF3}"/>
    <cellStyle name="Millares 2 6 2 4 5" xfId="16629" xr:uid="{D428D179-1AE5-414B-A4F3-694C7DDC828A}"/>
    <cellStyle name="Millares 2 6 2 4 6" xfId="25932" xr:uid="{D636A74F-4471-4106-9065-D335564A841E}"/>
    <cellStyle name="Millares 2 6 2 5" xfId="7666" xr:uid="{BB6D7882-784C-486C-BCE0-E90EF9221C39}"/>
    <cellStyle name="Millares 2 6 2 5 2" xfId="10050" xr:uid="{2288CD16-89EF-4CE4-A25E-2DEB3E90F551}"/>
    <cellStyle name="Millares 2 6 2 5 2 2" xfId="14835" xr:uid="{E55607EE-8343-4B9C-A889-DB7DAABAA0D5}"/>
    <cellStyle name="Millares 2 6 2 5 2 2 2" xfId="24366" xr:uid="{2D57624B-A9E8-4D71-A984-292BCB633249}"/>
    <cellStyle name="Millares 2 6 2 5 2 2 3" xfId="33094" xr:uid="{456F126C-8C65-4F2F-B2BE-4E12AB92A575}"/>
    <cellStyle name="Millares 2 6 2 5 2 3" xfId="19601" xr:uid="{3DFDFF87-9979-4FB2-9F7B-4110517C15C8}"/>
    <cellStyle name="Millares 2 6 2 5 2 4" xfId="28465" xr:uid="{7439788C-0B6E-4D6A-9DF1-DC9D3194D591}"/>
    <cellStyle name="Millares 2 6 2 5 3" xfId="12441" xr:uid="{5FD8CA49-BF31-48D7-BA74-56153DA84DC3}"/>
    <cellStyle name="Millares 2 6 2 5 3 2" xfId="21983" xr:uid="{7D5C184A-9890-4CB5-BE70-76ACE9E5907F}"/>
    <cellStyle name="Millares 2 6 2 5 3 3" xfId="30740" xr:uid="{7A1D96FC-7429-4801-8516-B7423E9DA80A}"/>
    <cellStyle name="Millares 2 6 2 5 4" xfId="17223" xr:uid="{6A33C588-8CB9-494D-A32E-66DB690DD779}"/>
    <cellStyle name="Millares 2 6 2 5 5" xfId="26388" xr:uid="{94C79028-FF36-41DF-92EE-87048B87552B}"/>
    <cellStyle name="Millares 2 6 2 6" xfId="8856" xr:uid="{CA1423FD-70C1-4087-9E51-FEF9A3F9C839}"/>
    <cellStyle name="Millares 2 6 2 6 2" xfId="13637" xr:uid="{0A6ED799-B505-45A0-A9D1-D0BD6D6A76D1}"/>
    <cellStyle name="Millares 2 6 2 6 2 2" xfId="23175" xr:uid="{26591A61-82B8-49A0-AACB-C8FA85473A29}"/>
    <cellStyle name="Millares 2 6 2 6 2 3" xfId="31906" xr:uid="{5C1718CE-9D95-4301-BB11-7327174BFE40}"/>
    <cellStyle name="Millares 2 6 2 6 3" xfId="18411" xr:uid="{0AA36DC4-5F06-40B0-9CA2-59F2080EBCB0}"/>
    <cellStyle name="Millares 2 6 2 6 4" xfId="27420" xr:uid="{F919E789-8AE5-4D14-8B05-15C0BF8DB8E3}"/>
    <cellStyle name="Millares 2 6 2 7" xfId="11247" xr:uid="{6B4A3690-A6A4-4A5B-8150-288A481A1162}"/>
    <cellStyle name="Millares 2 6 2 7 2" xfId="20793" xr:uid="{65C5BD10-B14A-4D9D-A6C8-6D2F730D156D}"/>
    <cellStyle name="Millares 2 6 2 7 3" xfId="29643" xr:uid="{EA433C14-8B45-40C0-B03D-C9EB199D33C9}"/>
    <cellStyle name="Millares 2 6 2 8" xfId="16034" xr:uid="{F2FD29D7-FEE2-42C0-9696-0AD38BBB6914}"/>
    <cellStyle name="Millares 2 6 2 9" xfId="25537" xr:uid="{7FC0F910-A933-4171-A09E-1D6FCB4448EB}"/>
    <cellStyle name="Millares 2 6 3" xfId="4081" xr:uid="{00000000-0005-0000-0000-000008010000}"/>
    <cellStyle name="Millares 2 6 3 2" xfId="6854" xr:uid="{B6D3E00E-9759-4A63-8C40-4DC2F888B30C}"/>
    <cellStyle name="Millares 2 6 3 2 2" xfId="7442" xr:uid="{06833CFA-1334-4488-B4DB-9C95F2BC26FF}"/>
    <cellStyle name="Millares 2 6 3 2 2 2" xfId="8631" xr:uid="{84EE664A-D538-46F7-8697-5CD3007D3166}"/>
    <cellStyle name="Millares 2 6 3 2 2 2 2" xfId="11018" xr:uid="{3A77B64E-2409-4AB4-8AF4-2E0A55EB813D}"/>
    <cellStyle name="Millares 2 6 3 2 2 2 2 2" xfId="15806" xr:uid="{1299891E-DFD9-4958-9FEA-CABFC0143CA9}"/>
    <cellStyle name="Millares 2 6 3 2 2 2 2 2 2" xfId="25333" xr:uid="{B1A57DDD-4CD2-4D89-9D90-B6AA4D151A81}"/>
    <cellStyle name="Millares 2 6 3 2 2 2 2 2 3" xfId="34061" xr:uid="{8A7A1F36-31B8-414F-A79F-FFDB685CFDC1}"/>
    <cellStyle name="Millares 2 6 3 2 2 2 2 3" xfId="20567" xr:uid="{2C2807B7-FBFD-475F-99AF-B145C7DC75E1}"/>
    <cellStyle name="Millares 2 6 3 2 2 2 2 4" xfId="29425" xr:uid="{E0DBFC1F-D35F-4379-858F-A398CBE10C45}"/>
    <cellStyle name="Millares 2 6 3 2 2 2 3" xfId="13409" xr:uid="{8C728A47-957E-4C79-A898-3393DC606678}"/>
    <cellStyle name="Millares 2 6 3 2 2 2 3 2" xfId="22950" xr:uid="{7D3207D0-2D95-4BB4-B2A4-BC68C220443F}"/>
    <cellStyle name="Millares 2 6 3 2 2 2 3 3" xfId="31701" xr:uid="{2C9474E8-268F-45B8-B3D2-F7B8706BB8C3}"/>
    <cellStyle name="Millares 2 6 3 2 2 2 4" xfId="18186" xr:uid="{F80C1B6D-3E77-49D0-ACB8-131012CFC567}"/>
    <cellStyle name="Millares 2 6 3 2 2 2 5" xfId="27200" xr:uid="{BFD59C34-E68D-4A11-86C5-B3D45C6951D6}"/>
    <cellStyle name="Millares 2 6 3 2 2 3" xfId="9824" xr:uid="{0D3CF27B-F8F2-4352-A229-FB94214AFB2A}"/>
    <cellStyle name="Millares 2 6 3 2 2 3 2" xfId="14608" xr:uid="{B0E16B42-D414-4681-9339-CC1AD96453D9}"/>
    <cellStyle name="Millares 2 6 3 2 2 3 2 2" xfId="24142" xr:uid="{8AF1704A-4E12-4A75-AEDE-AC5D9D83CF78}"/>
    <cellStyle name="Millares 2 6 3 2 2 3 2 3" xfId="32872" xr:uid="{62FF9429-6CFA-4E05-BD57-406150EEF90B}"/>
    <cellStyle name="Millares 2 6 3 2 2 3 3" xfId="19377" xr:uid="{A093286D-9DE6-4C18-ACA5-8DEC35FE83D0}"/>
    <cellStyle name="Millares 2 6 3 2 2 3 4" xfId="28265" xr:uid="{0751A17B-254C-44A0-88A8-DCF7794D0810}"/>
    <cellStyle name="Millares 2 6 3 2 2 4" xfId="12215" xr:uid="{53BA2C03-75A4-4C31-B0D2-3CC0D99D0D5E}"/>
    <cellStyle name="Millares 2 6 3 2 2 4 2" xfId="21759" xr:uid="{8DB30406-A5D9-40C6-9D2C-F2C8B6412753}"/>
    <cellStyle name="Millares 2 6 3 2 2 4 3" xfId="30542" xr:uid="{9F6CA369-4C2B-4CDF-B41B-CCEF26A6673E}"/>
    <cellStyle name="Millares 2 6 3 2 2 5" xfId="16999" xr:uid="{EE7711BB-94F7-4C11-AD1E-B269DB7055DD}"/>
    <cellStyle name="Millares 2 6 3 2 2 6" xfId="26206" xr:uid="{B16E907F-7F9F-4CEB-B73E-D0EE7FD7E565}"/>
    <cellStyle name="Millares 2 6 3 2 3" xfId="8039" xr:uid="{70D24470-D6EB-4BE9-94E0-CDCA479FDF9E}"/>
    <cellStyle name="Millares 2 6 3 2 3 2" xfId="10425" xr:uid="{0C2796C9-0441-4F37-BE12-CAE7E024F1A0}"/>
    <cellStyle name="Millares 2 6 3 2 3 2 2" xfId="15211" xr:uid="{D02BA7A7-A4A8-4ABC-BF7C-F981CED17B54}"/>
    <cellStyle name="Millares 2 6 3 2 3 2 2 2" xfId="24738" xr:uid="{E5ADF580-FBBC-416B-9DA3-01790A65776E}"/>
    <cellStyle name="Millares 2 6 3 2 3 2 2 3" xfId="33466" xr:uid="{B93614AC-53CE-4D54-BA05-D0C426CC39C6}"/>
    <cellStyle name="Millares 2 6 3 2 3 2 3" xfId="19972" xr:uid="{C5CFC25A-827E-46B7-B041-B2D5F9238F8B}"/>
    <cellStyle name="Millares 2 6 3 2 3 2 4" xfId="28836" xr:uid="{BA72CF55-E50B-4666-89FE-65D032CAF0F4}"/>
    <cellStyle name="Millares 2 6 3 2 3 3" xfId="12816" xr:uid="{2DEB3A2F-CDB7-4CEE-AF08-78DC7578FD66}"/>
    <cellStyle name="Millares 2 6 3 2 3 3 2" xfId="22355" xr:uid="{8F23E7FC-D1B5-42A9-91C1-3C90427C837D}"/>
    <cellStyle name="Millares 2 6 3 2 3 3 3" xfId="31112" xr:uid="{D6D09D57-CD44-4A0F-B835-E8E4376E6C90}"/>
    <cellStyle name="Millares 2 6 3 2 3 4" xfId="17593" xr:uid="{D34F2CC1-2790-4CF6-98C8-A0C6AFF61577}"/>
    <cellStyle name="Millares 2 6 3 2 3 5" xfId="26663" xr:uid="{93198F10-2BA7-4140-9609-723EDA93AADA}"/>
    <cellStyle name="Millares 2 6 3 2 4" xfId="9232" xr:uid="{12893FA2-F455-4CA5-BA51-AFD09CA473FF}"/>
    <cellStyle name="Millares 2 6 3 2 4 2" xfId="14013" xr:uid="{AD43C09F-AB02-4690-8C17-39FEE2772E2C}"/>
    <cellStyle name="Millares 2 6 3 2 4 2 2" xfId="23547" xr:uid="{09BDE7F5-9895-4E38-A4F9-23EBD6981C8F}"/>
    <cellStyle name="Millares 2 6 3 2 4 2 3" xfId="32277" xr:uid="{BD67CDFA-3657-4065-A0F1-B5874DA52928}"/>
    <cellStyle name="Millares 2 6 3 2 4 3" xfId="18782" xr:uid="{02CCBB93-7B31-426C-B314-53159FF32E47}"/>
    <cellStyle name="Millares 2 6 3 2 4 4" xfId="27728" xr:uid="{BF0BF62C-B29E-4CE8-AFD5-F65BA9351FD5}"/>
    <cellStyle name="Millares 2 6 3 2 5" xfId="11623" xr:uid="{B7362EA3-C2DA-4CC1-9F81-6DA48501A030}"/>
    <cellStyle name="Millares 2 6 3 2 5 2" xfId="21164" xr:uid="{6A72F598-A9FD-4253-A258-B8B9FD39CEFD}"/>
    <cellStyle name="Millares 2 6 3 2 5 3" xfId="29994" xr:uid="{632A4967-72C4-498F-B700-64EE8BCB5CD2}"/>
    <cellStyle name="Millares 2 6 3 2 6" xfId="16406" xr:uid="{EBF229CF-5821-4ADD-A707-9C96785C182D}"/>
    <cellStyle name="Millares 2 6 3 2 7" xfId="25779" xr:uid="{9909AAD3-76CF-4445-9EC6-96326BB53D83}"/>
    <cellStyle name="Millares 2 6 3 3" xfId="7146" xr:uid="{F7C542DB-DA27-40ED-881B-F7610EF36395}"/>
    <cellStyle name="Millares 2 6 3 3 2" xfId="8335" xr:uid="{7042A3BC-80D3-4F03-A6B6-CB89765930F3}"/>
    <cellStyle name="Millares 2 6 3 3 2 2" xfId="10722" xr:uid="{057CFEA6-4267-4613-B2B8-77394AA97BA0}"/>
    <cellStyle name="Millares 2 6 3 3 2 2 2" xfId="15509" xr:uid="{49C404FB-54B4-4FA3-8A77-81DB544B555C}"/>
    <cellStyle name="Millares 2 6 3 3 2 2 2 2" xfId="25036" xr:uid="{46F0CB74-65EB-4D59-A586-69B56F9BF9D9}"/>
    <cellStyle name="Millares 2 6 3 3 2 2 2 3" xfId="33764" xr:uid="{3811CE20-627D-4249-9E99-47911A5B4D2D}"/>
    <cellStyle name="Millares 2 6 3 3 2 2 3" xfId="20270" xr:uid="{033821EF-DBB9-442E-807A-12A89C5BD58F}"/>
    <cellStyle name="Millares 2 6 3 3 2 2 4" xfId="29128" xr:uid="{564D7C32-79AE-4B39-8B54-9F01E40683EA}"/>
    <cellStyle name="Millares 2 6 3 3 2 3" xfId="13113" xr:uid="{A46CD2B7-A8A2-4321-AA13-2BB8021D169B}"/>
    <cellStyle name="Millares 2 6 3 3 2 3 2" xfId="22653" xr:uid="{7B124DC5-D69D-43BB-9BF3-C2925F163742}"/>
    <cellStyle name="Millares 2 6 3 3 2 3 3" xfId="31404" xr:uid="{68DE88BF-09E3-4E2F-A7F1-925FCD334D77}"/>
    <cellStyle name="Millares 2 6 3 3 2 4" xfId="17890" xr:uid="{2C436458-DEC3-4E22-8B42-F95F201251A5}"/>
    <cellStyle name="Millares 2 6 3 3 2 5" xfId="26923" xr:uid="{15894328-F6E2-4F98-9170-3B7544FEECE8}"/>
    <cellStyle name="Millares 2 6 3 3 3" xfId="9528" xr:uid="{7D57BFD0-B04F-43D3-910B-D9CB1F0C5CD1}"/>
    <cellStyle name="Millares 2 6 3 3 3 2" xfId="14311" xr:uid="{EB3A6337-ABDB-4845-A4F7-8A1A648C1F3A}"/>
    <cellStyle name="Millares 2 6 3 3 3 2 2" xfId="23845" xr:uid="{76506D76-2FDD-4525-806F-642A7D6C91A8}"/>
    <cellStyle name="Millares 2 6 3 3 3 2 3" xfId="32575" xr:uid="{281D2B4E-367B-4389-A267-048BC7D51604}"/>
    <cellStyle name="Millares 2 6 3 3 3 3" xfId="19080" xr:uid="{662E4297-48F5-40F9-9583-35580C9528F4}"/>
    <cellStyle name="Millares 2 6 3 3 3 4" xfId="27988" xr:uid="{53E3B262-BAC1-4C3A-BF92-4B5417D3F243}"/>
    <cellStyle name="Millares 2 6 3 3 4" xfId="11919" xr:uid="{9131B4F5-7512-4CD7-91D0-A385210B7BB1}"/>
    <cellStyle name="Millares 2 6 3 3 4 2" xfId="21462" xr:uid="{4BD630CF-8E0B-420E-829D-0D99E68204AC}"/>
    <cellStyle name="Millares 2 6 3 3 4 3" xfId="30265" xr:uid="{14C2CB8E-983E-4C54-AD16-537B37CCC4F4}"/>
    <cellStyle name="Millares 2 6 3 3 5" xfId="16703" xr:uid="{300465D2-6266-4BB0-A6FD-5D1465EE689C}"/>
    <cellStyle name="Millares 2 6 3 3 6" xfId="25982" xr:uid="{E2DA6A48-0309-49EF-8FFB-3B3709200EF8}"/>
    <cellStyle name="Millares 2 6 3 4" xfId="7740" xr:uid="{21E18183-A06E-4FFE-A4C9-ECC305C0E9FF}"/>
    <cellStyle name="Millares 2 6 3 4 2" xfId="10126" xr:uid="{E1229C82-C7BB-4587-A515-29EF98851BBD}"/>
    <cellStyle name="Millares 2 6 3 4 2 2" xfId="14911" xr:uid="{34B57B84-3209-465D-B869-D34B716A46A4}"/>
    <cellStyle name="Millares 2 6 3 4 2 2 2" xfId="24441" xr:uid="{CFEE9BD7-F9A6-4EA4-BCD4-38A56E229978}"/>
    <cellStyle name="Millares 2 6 3 4 2 2 3" xfId="33169" xr:uid="{800D0251-6598-4B00-B91E-C801A2F96F8C}"/>
    <cellStyle name="Millares 2 6 3 4 2 3" xfId="19675" xr:uid="{C31C9ADE-37FC-4B5C-A80E-FC1AA7BA3291}"/>
    <cellStyle name="Millares 2 6 3 4 2 4" xfId="28539" xr:uid="{D0F43194-24F9-40C5-81BA-50AC8B590827}"/>
    <cellStyle name="Millares 2 6 3 4 3" xfId="12517" xr:uid="{BBB205BC-A48A-4CCF-B017-A95F7C7E7549}"/>
    <cellStyle name="Millares 2 6 3 4 3 2" xfId="22058" xr:uid="{3AA6F0AD-967E-48A4-AA42-BEEEDD123AD8}"/>
    <cellStyle name="Millares 2 6 3 4 3 3" xfId="30815" xr:uid="{14413845-87D4-4A10-8F71-92436E4C13D5}"/>
    <cellStyle name="Millares 2 6 3 4 4" xfId="17297" xr:uid="{E7EBEC6D-7877-489F-9EEC-3A26855118F7}"/>
    <cellStyle name="Millares 2 6 3 4 5" xfId="26439" xr:uid="{8C4AE7B8-EBBD-41A5-85E2-197A28B00BD1}"/>
    <cellStyle name="Millares 2 6 3 5" xfId="8932" xr:uid="{41FEA327-9F87-4368-B62F-509BC9618B8F}"/>
    <cellStyle name="Millares 2 6 3 5 2" xfId="13713" xr:uid="{6FE2A072-4551-4E2C-BDC8-B792530CB8FD}"/>
    <cellStyle name="Millares 2 6 3 5 2 2" xfId="23250" xr:uid="{9AE06D77-6508-4652-9D01-25AD9326D2B3}"/>
    <cellStyle name="Millares 2 6 3 5 2 3" xfId="31981" xr:uid="{6682CC56-0DAF-4791-BC6E-E9A3A90CC00F}"/>
    <cellStyle name="Millares 2 6 3 5 3" xfId="18485" xr:uid="{F8717DFA-A905-4A48-91C3-C6E426720493}"/>
    <cellStyle name="Millares 2 6 3 5 4" xfId="27483" xr:uid="{5073D2F8-3220-461C-BB4E-39BC3CCB613D}"/>
    <cellStyle name="Millares 2 6 3 6" xfId="11324" xr:uid="{ABF65ABD-CCBA-4A1B-8F13-07782635BB8B}"/>
    <cellStyle name="Millares 2 6 3 6 2" xfId="20868" xr:uid="{539AB1A3-A85D-473A-BE0C-26993E940739}"/>
    <cellStyle name="Millares 2 6 3 6 3" xfId="29718" xr:uid="{34E55CF8-6A30-496E-95E1-7EA340992FBC}"/>
    <cellStyle name="Millares 2 6 3 7" xfId="16109" xr:uid="{3E52F25E-B5EE-4A0A-9F38-ECF0BF6D245E}"/>
    <cellStyle name="Millares 2 6 3 8" xfId="25588" xr:uid="{9DADC8A1-EF20-4F9C-AF0C-7CDA569E3143}"/>
    <cellStyle name="Millares 2 6 4" xfId="5587" xr:uid="{00000000-0005-0000-0000-000009010000}"/>
    <cellStyle name="Millares 2 6 4 2" xfId="7294" xr:uid="{831A8B87-F0D9-44B9-B92A-CD2F38C5FE48}"/>
    <cellStyle name="Millares 2 6 4 2 2" xfId="8483" xr:uid="{DA6AB251-0A8D-4594-9E80-054883228E60}"/>
    <cellStyle name="Millares 2 6 4 2 2 2" xfId="10870" xr:uid="{850FC0C5-0F55-4FA7-A8B6-42951E9659F9}"/>
    <cellStyle name="Millares 2 6 4 2 2 2 2" xfId="15658" xr:uid="{4EA9F099-531E-4C25-B155-8CB269235074}"/>
    <cellStyle name="Millares 2 6 4 2 2 2 2 2" xfId="25185" xr:uid="{432595EA-3425-4DC2-8B08-CF925E76434F}"/>
    <cellStyle name="Millares 2 6 4 2 2 2 2 3" xfId="33913" xr:uid="{C27C9D10-9BF5-4CFA-8FEB-B070D3FF2131}"/>
    <cellStyle name="Millares 2 6 4 2 2 2 3" xfId="20419" xr:uid="{2926CB32-681C-4218-8FE4-3FED116D7237}"/>
    <cellStyle name="Millares 2 6 4 2 2 2 4" xfId="29277" xr:uid="{BFBC67A3-8199-4BE4-BE27-BAC0C0225EDC}"/>
    <cellStyle name="Millares 2 6 4 2 2 3" xfId="13261" xr:uid="{B1345C45-1876-47D2-8F71-3E8845A869E2}"/>
    <cellStyle name="Millares 2 6 4 2 2 3 2" xfId="22802" xr:uid="{E5311C78-EE32-46A3-9E9C-744C1CF08DC7}"/>
    <cellStyle name="Millares 2 6 4 2 2 3 3" xfId="31553" xr:uid="{17117275-3B90-4125-B130-AD172D63194E}"/>
    <cellStyle name="Millares 2 6 4 2 2 4" xfId="18038" xr:uid="{0EBAF44F-B171-422F-8655-788F0237BE2E}"/>
    <cellStyle name="Millares 2 6 4 2 2 5" xfId="27062" xr:uid="{8D68963E-294C-4A38-A11E-6E00CC871CCE}"/>
    <cellStyle name="Millares 2 6 4 2 3" xfId="9676" xr:uid="{356EAAB5-5102-4346-8A81-86CFE6FAFF51}"/>
    <cellStyle name="Millares 2 6 4 2 3 2" xfId="14460" xr:uid="{F7E06B82-905B-43F9-8507-E8F4F9D0BD88}"/>
    <cellStyle name="Millares 2 6 4 2 3 2 2" xfId="23994" xr:uid="{7715DBF8-EB69-4CBF-A9EE-B4BE5F7DE1F1}"/>
    <cellStyle name="Millares 2 6 4 2 3 2 3" xfId="32724" xr:uid="{1F0AC9B4-96C8-4A67-BF19-699AF5441AFB}"/>
    <cellStyle name="Millares 2 6 4 2 3 3" xfId="19229" xr:uid="{86C0C379-6813-4354-888B-21D509911BC7}"/>
    <cellStyle name="Millares 2 6 4 2 3 4" xfId="28127" xr:uid="{DCFFFBDC-0F30-4195-907D-E8808B38F7DA}"/>
    <cellStyle name="Millares 2 6 4 2 4" xfId="12067" xr:uid="{CEB6D175-21AF-42D7-B184-6CF13C7AEDEC}"/>
    <cellStyle name="Millares 2 6 4 2 4 2" xfId="21611" xr:uid="{C5668E7A-A0CD-4172-98C9-AE0683F02BE3}"/>
    <cellStyle name="Millares 2 6 4 2 4 3" xfId="30404" xr:uid="{C6C5EC7A-A601-411E-8909-DBE8371C629E}"/>
    <cellStyle name="Millares 2 6 4 2 5" xfId="16851" xr:uid="{3AF8FEA2-4352-4440-8887-335F0173E7E1}"/>
    <cellStyle name="Millares 2 6 4 2 6" xfId="26085" xr:uid="{2B4D7617-B7BF-42B5-8D0B-38E3E676755A}"/>
    <cellStyle name="Millares 2 6 4 3" xfId="7891" xr:uid="{C51C6056-CE04-4450-83A6-5C9DFCA06713}"/>
    <cellStyle name="Millares 2 6 4 3 2" xfId="10277" xr:uid="{D54EF0E8-52C6-44FB-A76D-F3A9EDA97580}"/>
    <cellStyle name="Millares 2 6 4 3 2 2" xfId="15063" xr:uid="{D11778A1-AF26-454E-8E62-F168A9C521DA}"/>
    <cellStyle name="Millares 2 6 4 3 2 2 2" xfId="24590" xr:uid="{2B4ECA32-C346-419A-840C-F3989CC1CBD8}"/>
    <cellStyle name="Millares 2 6 4 3 2 2 3" xfId="33318" xr:uid="{2443F569-303C-4F08-BEAE-BE6D07B0AEE2}"/>
    <cellStyle name="Millares 2 6 4 3 2 3" xfId="19824" xr:uid="{0A68B405-10E9-44F4-88DB-8F20468255BB}"/>
    <cellStyle name="Millares 2 6 4 3 2 4" xfId="28688" xr:uid="{F37DA227-DBAC-4A5D-8A3E-E4E63FF86FC1}"/>
    <cellStyle name="Millares 2 6 4 3 3" xfId="12668" xr:uid="{BE6D52A6-3F75-4D8F-93FB-BFFE1F8878E5}"/>
    <cellStyle name="Millares 2 6 4 3 3 2" xfId="22207" xr:uid="{E4B33918-BE71-4FAD-A8FE-C05F7728CF06}"/>
    <cellStyle name="Millares 2 6 4 3 3 3" xfId="30964" xr:uid="{B9149D2E-89A9-483D-A6DC-40F97F3789C1}"/>
    <cellStyle name="Millares 2 6 4 3 4" xfId="17445" xr:uid="{A989F072-B378-4556-B5A3-5DB1836D8658}"/>
    <cellStyle name="Millares 2 6 4 3 5" xfId="26542" xr:uid="{814094EB-B61C-4D1C-8CF8-FB2BE261BE19}"/>
    <cellStyle name="Millares 2 6 4 4" xfId="9084" xr:uid="{26430BC7-99C4-45E0-9E6F-A23237E83B2D}"/>
    <cellStyle name="Millares 2 6 4 4 2" xfId="13865" xr:uid="{249E13AA-F3F0-4625-B93A-4CFEF0EB0F23}"/>
    <cellStyle name="Millares 2 6 4 4 2 2" xfId="23399" xr:uid="{3068577C-DFC3-4701-9015-ABA12D056FB6}"/>
    <cellStyle name="Millares 2 6 4 4 2 3" xfId="32129" xr:uid="{330668F3-5E9A-4BA8-8ED4-EC233EF0D679}"/>
    <cellStyle name="Millares 2 6 4 4 3" xfId="18634" xr:uid="{120C4BDB-2DD4-42D3-9DD4-6138DFDEAA46}"/>
    <cellStyle name="Millares 2 6 4 4 4" xfId="27607" xr:uid="{D5F2CF4C-FD85-4DD3-9D1E-F36E77DC59C9}"/>
    <cellStyle name="Millares 2 6 4 5" xfId="11475" xr:uid="{39A16265-62E2-4C05-BA8F-A1A5DAB859A1}"/>
    <cellStyle name="Millares 2 6 4 5 2" xfId="21016" xr:uid="{10EDBD97-179D-4265-8CA4-63B9071D9BEB}"/>
    <cellStyle name="Millares 2 6 4 5 3" xfId="29856" xr:uid="{1F881267-B885-4244-8FAB-2BAE7F05D3F0}"/>
    <cellStyle name="Millares 2 6 4 6" xfId="16258" xr:uid="{0156D679-0A81-4A8A-9BB0-A004A746614B}"/>
    <cellStyle name="Millares 2 6 4 7" xfId="25683" xr:uid="{E8D6990F-96CB-4F6B-A2B5-79F745700294}"/>
    <cellStyle name="Millares 2 6 5" xfId="7001" xr:uid="{E75788D4-EAB8-4E9C-88FF-56E569CD3F78}"/>
    <cellStyle name="Millares 2 6 5 2" xfId="8188" xr:uid="{D05D9626-A948-4523-8FE3-F985619F10F8}"/>
    <cellStyle name="Millares 2 6 5 2 2" xfId="10575" xr:uid="{87D7930E-4122-42F7-85A5-3C4B197172D4}"/>
    <cellStyle name="Millares 2 6 5 2 2 2" xfId="15361" xr:uid="{C2E8D518-6A2D-4D6C-87BA-877B76379110}"/>
    <cellStyle name="Millares 2 6 5 2 2 2 2" xfId="24888" xr:uid="{16E06D91-2D59-46C4-B50E-B741E8C758E5}"/>
    <cellStyle name="Millares 2 6 5 2 2 2 3" xfId="33616" xr:uid="{7D80D254-AF3A-4CC4-83CB-56FEC294969E}"/>
    <cellStyle name="Millares 2 6 5 2 2 3" xfId="20122" xr:uid="{07C1BE62-96BE-4047-A890-CAEE68940BA7}"/>
    <cellStyle name="Millares 2 6 5 2 2 4" xfId="28984" xr:uid="{88C6D7BF-4892-4039-90A3-0FDFAB7249B1}"/>
    <cellStyle name="Millares 2 6 5 2 3" xfId="12966" xr:uid="{25E6A7B7-3FB4-4E9D-8C7E-84F0A02391A0}"/>
    <cellStyle name="Millares 2 6 5 2 3 2" xfId="22505" xr:uid="{DEA9662B-C40F-4451-A560-01D1B106AF7C}"/>
    <cellStyle name="Millares 2 6 5 2 3 3" xfId="31260" xr:uid="{F1D86CA6-404F-48F1-A7FD-F9A8151F0F8A}"/>
    <cellStyle name="Millares 2 6 5 2 4" xfId="17743" xr:uid="{10F0BD0E-E1A9-411F-9B6E-C1EB92A51A5B}"/>
    <cellStyle name="Millares 2 6 5 2 5" xfId="26790" xr:uid="{7C65699B-B1AF-4F1D-8E9E-6E78BC2A1E0D}"/>
    <cellStyle name="Millares 2 6 5 3" xfId="9381" xr:uid="{B98DCB36-D208-4913-BC8E-2F7C4BB0CA9F}"/>
    <cellStyle name="Millares 2 6 5 3 2" xfId="14163" xr:uid="{670BD160-F301-4556-AE15-BE236CDF9AA1}"/>
    <cellStyle name="Millares 2 6 5 3 2 2" xfId="23697" xr:uid="{8A16CFF1-28B9-4694-BC44-3090B700D8A4}"/>
    <cellStyle name="Millares 2 6 5 3 2 3" xfId="32427" xr:uid="{12FC4F57-53D0-49F9-BEA8-A418D672DAF9}"/>
    <cellStyle name="Millares 2 6 5 3 3" xfId="18932" xr:uid="{8D1E75D9-1E16-4417-9F1F-CDE35C3D0EA2}"/>
    <cellStyle name="Millares 2 6 5 3 4" xfId="27855" xr:uid="{B0D9D37C-F0B0-4BA5-86D3-A2ED961680C0}"/>
    <cellStyle name="Millares 2 6 5 4" xfId="11772" xr:uid="{40336364-82FC-4007-A156-9B0234A8E027}"/>
    <cellStyle name="Millares 2 6 5 4 2" xfId="21314" xr:uid="{D02BDD60-7D55-4A7F-A234-7F5E71BC9D0F}"/>
    <cellStyle name="Millares 2 6 5 4 3" xfId="30132" xr:uid="{277B4E03-3B8B-41CA-BC2C-801E5011AB87}"/>
    <cellStyle name="Millares 2 6 5 5" xfId="16556" xr:uid="{E4FD86CB-DE04-4B32-8A08-F94967969AD5}"/>
    <cellStyle name="Millares 2 6 5 6" xfId="25885" xr:uid="{AAB2D356-7331-4515-8BF6-5A4993550D8B}"/>
    <cellStyle name="Millares 2 6 6" xfId="7591" xr:uid="{7430F1C5-A31D-40F7-ACB2-B05C8B8CC58D}"/>
    <cellStyle name="Millares 2 6 6 2" xfId="9975" xr:uid="{C765F83D-93AF-40BC-8A6C-C1A2C06784ED}"/>
    <cellStyle name="Millares 2 6 6 2 2" xfId="14760" xr:uid="{4AC39CB7-DC2D-4DAF-B5C2-3FB9EB0BAFAC}"/>
    <cellStyle name="Millares 2 6 6 2 2 2" xfId="24293" xr:uid="{C3C57400-F52B-4965-8A23-946EB4B3DD61}"/>
    <cellStyle name="Millares 2 6 6 2 2 3" xfId="33021" xr:uid="{EC5A95ED-064D-4235-8D34-54312E9043D2}"/>
    <cellStyle name="Millares 2 6 6 2 3" xfId="19528" xr:uid="{00C672C9-64FA-4C3E-AC1D-9B9B31577934}"/>
    <cellStyle name="Millares 2 6 6 2 4" xfId="28407" xr:uid="{4A83D798-1202-48FB-A0BF-11BD53B4F164}"/>
    <cellStyle name="Millares 2 6 6 3" xfId="12366" xr:uid="{4F98CD65-B2CF-4E1E-8E79-4A5D87C9B7DC}"/>
    <cellStyle name="Millares 2 6 6 3 2" xfId="21910" xr:uid="{05A6C01B-8FC0-4361-A931-986D78DEC790}"/>
    <cellStyle name="Millares 2 6 6 3 3" xfId="30682" xr:uid="{31F78DE8-99B5-4532-871B-B8B5EEC95967}"/>
    <cellStyle name="Millares 2 6 6 4" xfId="17150" xr:uid="{159A3A55-7E13-4B33-9714-F42ABFC8B051}"/>
    <cellStyle name="Millares 2 6 6 5" xfId="26336" xr:uid="{0A52041F-4BF2-45D8-995C-8037221AE948}"/>
    <cellStyle name="Millares 2 6 7" xfId="8781" xr:uid="{4F2D3A71-38AB-4F73-8F8D-4F52C4BD8E13}"/>
    <cellStyle name="Millares 2 6 7 2" xfId="13562" xr:uid="{1240B3F6-99C8-4BDD-9956-DE4B3CB9695A}"/>
    <cellStyle name="Millares 2 6 7 2 2" xfId="23102" xr:uid="{40D88A88-382C-44BB-B472-2A97BD8CFAAA}"/>
    <cellStyle name="Millares 2 6 7 2 3" xfId="31844" xr:uid="{82009089-5FFF-4480-9EBA-AB6EAC579428}"/>
    <cellStyle name="Millares 2 6 7 3" xfId="18338" xr:uid="{951C2E69-DFB8-4B91-B968-5F1BA03ADE41}"/>
    <cellStyle name="Millares 2 6 7 4" xfId="27351" xr:uid="{085D03B8-4D16-4E39-9A6C-E8E885B84270}"/>
    <cellStyle name="Millares 2 6 8" xfId="11172" xr:uid="{58F80D36-4818-498B-9A5B-19ED698F95FB}"/>
    <cellStyle name="Millares 2 6 8 2" xfId="20720" xr:uid="{FED0EC13-8214-4B28-A72E-D4D674E96A71}"/>
    <cellStyle name="Millares 2 6 8 3" xfId="29576" xr:uid="{2992361B-1C5C-4BAF-97C5-6B9A142D6CA1}"/>
    <cellStyle name="Millares 2 6 9" xfId="15961" xr:uid="{9A36CD2B-9F4D-48C1-B509-A43958513747}"/>
    <cellStyle name="Millares 2 7" xfId="1112" xr:uid="{00000000-0005-0000-0000-00000A010000}"/>
    <cellStyle name="Millares 2 7 2" xfId="2673" xr:uid="{00000000-0005-0000-0000-00000B010000}"/>
    <cellStyle name="Millares 2 7 2 2" xfId="6891" xr:uid="{386E5782-89DA-4739-A512-715B21C55D32}"/>
    <cellStyle name="Millares 2 7 2 2 2" xfId="7479" xr:uid="{EAB2C1F6-8F42-4F94-94C9-83A950B25397}"/>
    <cellStyle name="Millares 2 7 2 2 2 2" xfId="8668" xr:uid="{90302BEB-9632-4272-BA6A-205AD39BE005}"/>
    <cellStyle name="Millares 2 7 2 2 2 2 2" xfId="11055" xr:uid="{599D0A40-2ECB-42A4-85A9-5806C72FE1F8}"/>
    <cellStyle name="Millares 2 7 2 2 2 2 2 2" xfId="15843" xr:uid="{7A7FBF9C-9987-422A-8E72-A414FB90FF4A}"/>
    <cellStyle name="Millares 2 7 2 2 2 2 2 2 2" xfId="25370" xr:uid="{49F1913F-80EA-4934-ABC4-87D24762B9B3}"/>
    <cellStyle name="Millares 2 7 2 2 2 2 2 2 3" xfId="34098" xr:uid="{AAC0F5B6-D783-4E10-8E15-44D0E612C0F2}"/>
    <cellStyle name="Millares 2 7 2 2 2 2 2 3" xfId="20604" xr:uid="{B66528F3-0E47-4367-B032-F5612D89E032}"/>
    <cellStyle name="Millares 2 7 2 2 2 2 2 4" xfId="29462" xr:uid="{25D8384B-11BA-402B-A0F7-B2C98744F944}"/>
    <cellStyle name="Millares 2 7 2 2 2 2 3" xfId="13446" xr:uid="{AA609583-E913-4820-97F7-BA6899C340D9}"/>
    <cellStyle name="Millares 2 7 2 2 2 2 3 2" xfId="22987" xr:uid="{04ECBA16-C0E3-46AE-9C6D-4A8EA28EA058}"/>
    <cellStyle name="Millares 2 7 2 2 2 2 3 3" xfId="31738" xr:uid="{60CFD5A9-022E-431C-9B99-C96C780B7C25}"/>
    <cellStyle name="Millares 2 7 2 2 2 2 4" xfId="18223" xr:uid="{76812D7B-7AE0-4359-B784-AC1D928B7CC8}"/>
    <cellStyle name="Millares 2 7 2 2 2 2 5" xfId="27237" xr:uid="{C43D4ADC-F09C-44B7-9DE5-4762148E7642}"/>
    <cellStyle name="Millares 2 7 2 2 2 3" xfId="9861" xr:uid="{6A206E08-6741-40DA-9C0B-0D580E002402}"/>
    <cellStyle name="Millares 2 7 2 2 2 3 2" xfId="14645" xr:uid="{53E46D51-2999-46B6-9837-40D5AB486364}"/>
    <cellStyle name="Millares 2 7 2 2 2 3 2 2" xfId="24179" xr:uid="{EFA8F6BE-A64E-466B-AD3D-4C8D52351101}"/>
    <cellStyle name="Millares 2 7 2 2 2 3 2 3" xfId="32909" xr:uid="{4C3EC8EE-1AA6-4572-B4F4-46E4D56450A8}"/>
    <cellStyle name="Millares 2 7 2 2 2 3 3" xfId="19414" xr:uid="{FC8985F1-EBEB-4FBC-B372-FD93EE77C095}"/>
    <cellStyle name="Millares 2 7 2 2 2 3 4" xfId="28302" xr:uid="{B2D87475-A73E-42D6-8E51-1F4EA5310C58}"/>
    <cellStyle name="Millares 2 7 2 2 2 4" xfId="12252" xr:uid="{CC05A725-7658-48C4-983A-5183D8A76FCE}"/>
    <cellStyle name="Millares 2 7 2 2 2 4 2" xfId="21796" xr:uid="{45D1A4ED-69CA-4FAC-85F2-0FCBA86E4D5E}"/>
    <cellStyle name="Millares 2 7 2 2 2 4 3" xfId="30579" xr:uid="{C6C2755C-C889-48EB-8740-380080661AA6}"/>
    <cellStyle name="Millares 2 7 2 2 2 5" xfId="17036" xr:uid="{9F62292C-F20D-4CDE-9F84-7C3FAE85179B}"/>
    <cellStyle name="Millares 2 7 2 2 2 6" xfId="26237" xr:uid="{6C3A43AD-4806-4BB4-8461-0A864C74C015}"/>
    <cellStyle name="Millares 2 7 2 2 3" xfId="8076" xr:uid="{D7DCB691-2996-4DD9-957B-EEA518E10D0C}"/>
    <cellStyle name="Millares 2 7 2 2 3 2" xfId="10462" xr:uid="{FB8C82C0-3C40-4D32-B45A-CE0C8D287D62}"/>
    <cellStyle name="Millares 2 7 2 2 3 2 2" xfId="15248" xr:uid="{063A0718-736E-4B84-8372-2C727D282F17}"/>
    <cellStyle name="Millares 2 7 2 2 3 2 2 2" xfId="24775" xr:uid="{021EBD3B-8204-4A1E-AF36-4F3C07933FFA}"/>
    <cellStyle name="Millares 2 7 2 2 3 2 2 3" xfId="33503" xr:uid="{FBC26EA9-1E8B-4616-B6A5-B778B8B51D15}"/>
    <cellStyle name="Millares 2 7 2 2 3 2 3" xfId="20009" xr:uid="{4340327A-2A73-4089-B911-BF695623C5E7}"/>
    <cellStyle name="Millares 2 7 2 2 3 2 4" xfId="28873" xr:uid="{7B776A57-986F-419E-B209-7D0777936373}"/>
    <cellStyle name="Millares 2 7 2 2 3 3" xfId="12853" xr:uid="{59081AB5-5BAA-4E1D-9C60-6DD0A4F76C4C}"/>
    <cellStyle name="Millares 2 7 2 2 3 3 2" xfId="22392" xr:uid="{E0C9C00D-A0E6-475B-AE58-9769A5B64FAF}"/>
    <cellStyle name="Millares 2 7 2 2 3 3 3" xfId="31149" xr:uid="{03BCEABE-5D3D-49FB-B72A-6B4EF46D0D0E}"/>
    <cellStyle name="Millares 2 7 2 2 3 4" xfId="17630" xr:uid="{5D5162CA-7357-46A2-99A2-2981CE5B63DF}"/>
    <cellStyle name="Millares 2 7 2 2 3 5" xfId="26694" xr:uid="{D2B69ED8-73BE-49DC-9E4A-054D15841342}"/>
    <cellStyle name="Millares 2 7 2 2 4" xfId="9269" xr:uid="{5A5825FF-4988-4975-A3DC-5D2A06149247}"/>
    <cellStyle name="Millares 2 7 2 2 4 2" xfId="14050" xr:uid="{C8E10705-E119-4B28-95D6-1D0860DCEED1}"/>
    <cellStyle name="Millares 2 7 2 2 4 2 2" xfId="23584" xr:uid="{5D3CD147-E0A6-4768-A181-DEFD3C617AC3}"/>
    <cellStyle name="Millares 2 7 2 2 4 2 3" xfId="32314" xr:uid="{44CC0B25-4C23-42D2-93D6-37324BAD8B06}"/>
    <cellStyle name="Millares 2 7 2 2 4 3" xfId="18819" xr:uid="{8BF23498-A86A-4170-9C64-52FCD34E6301}"/>
    <cellStyle name="Millares 2 7 2 2 4 4" xfId="27759" xr:uid="{C3799D32-1E38-4398-8EE7-B17E66C7E478}"/>
    <cellStyle name="Millares 2 7 2 2 5" xfId="11660" xr:uid="{6E513CC1-0EB3-441A-914C-849056CBC677}"/>
    <cellStyle name="Millares 2 7 2 2 5 2" xfId="21201" xr:uid="{C1394E1B-5447-4EAC-A44C-E07D26893670}"/>
    <cellStyle name="Millares 2 7 2 2 5 3" xfId="30031" xr:uid="{8958A2AD-13B0-4847-A5D8-61AD70849CF8}"/>
    <cellStyle name="Millares 2 7 2 2 6" xfId="16443" xr:uid="{9AC5A51C-C4D9-4250-A98D-A3EEA71DDB5E}"/>
    <cellStyle name="Millares 2 7 2 2 7" xfId="25806" xr:uid="{6905215D-DA1C-4832-A951-10E3ED29AD0A}"/>
    <cellStyle name="Millares 2 7 2 3" xfId="7183" xr:uid="{4E5B93B1-AEC4-4CBA-8CDD-526CF80161D9}"/>
    <cellStyle name="Millares 2 7 2 3 2" xfId="8372" xr:uid="{0C245568-56BB-481B-8A21-A418DBF15A50}"/>
    <cellStyle name="Millares 2 7 2 3 2 2" xfId="10759" xr:uid="{093BF56B-0C8A-43A6-B15D-DD7DB31E97EC}"/>
    <cellStyle name="Millares 2 7 2 3 2 2 2" xfId="15546" xr:uid="{597B0E8B-E556-41C8-8111-26F10452DDAD}"/>
    <cellStyle name="Millares 2 7 2 3 2 2 2 2" xfId="25073" xr:uid="{8A5CA495-D522-4A4F-A004-251D2F21B02E}"/>
    <cellStyle name="Millares 2 7 2 3 2 2 2 3" xfId="33801" xr:uid="{4AA9BBE8-D3CD-4772-8B54-F899A082E390}"/>
    <cellStyle name="Millares 2 7 2 3 2 2 3" xfId="20307" xr:uid="{90AF9BA4-F245-4CCC-A998-D197DFFA0365}"/>
    <cellStyle name="Millares 2 7 2 3 2 2 4" xfId="29165" xr:uid="{14EDFC66-E22E-459C-AF20-E8BEF331CC1B}"/>
    <cellStyle name="Millares 2 7 2 3 2 3" xfId="13150" xr:uid="{E16B3922-786A-4506-A076-A7CBDC93EAB5}"/>
    <cellStyle name="Millares 2 7 2 3 2 3 2" xfId="22690" xr:uid="{1CB5DE7C-F0CB-46F5-BCEA-FA36FDA8984D}"/>
    <cellStyle name="Millares 2 7 2 3 2 3 3" xfId="31441" xr:uid="{094B7726-FDB9-4AB4-A531-FF57CA83D091}"/>
    <cellStyle name="Millares 2 7 2 3 2 4" xfId="17927" xr:uid="{C2D8BFB7-7D1B-4EE3-8662-A6A7138B3356}"/>
    <cellStyle name="Millares 2 7 2 3 2 5" xfId="26960" xr:uid="{94E8CA11-DE02-441C-93CA-AB65A5DBF0A4}"/>
    <cellStyle name="Millares 2 7 2 3 3" xfId="9565" xr:uid="{020011CE-8540-4F6E-9B56-E8FF82E696F2}"/>
    <cellStyle name="Millares 2 7 2 3 3 2" xfId="14348" xr:uid="{3440909C-88E9-4975-804D-5F5AC9C554D3}"/>
    <cellStyle name="Millares 2 7 2 3 3 2 2" xfId="23882" xr:uid="{09AB59D0-F17E-45BF-AF72-CE93BB113DF4}"/>
    <cellStyle name="Millares 2 7 2 3 3 2 3" xfId="32612" xr:uid="{C61FAB50-333D-4D50-B686-20D8D1859C73}"/>
    <cellStyle name="Millares 2 7 2 3 3 3" xfId="19117" xr:uid="{715FB6DE-6A85-4D0F-B9F0-CCD1A09098A7}"/>
    <cellStyle name="Millares 2 7 2 3 3 4" xfId="28025" xr:uid="{5D029E84-0A1F-4E48-A142-99D9824CD3BB}"/>
    <cellStyle name="Millares 2 7 2 3 4" xfId="11956" xr:uid="{04E6F9BC-D89B-44A7-AA6B-1245ADF1BFEE}"/>
    <cellStyle name="Millares 2 7 2 3 4 2" xfId="21499" xr:uid="{0E1DD81D-4AAE-494F-A77F-F7320025DF83}"/>
    <cellStyle name="Millares 2 7 2 3 4 3" xfId="30302" xr:uid="{B48D269C-8419-4491-BB89-C2300FFB982E}"/>
    <cellStyle name="Millares 2 7 2 3 5" xfId="16740" xr:uid="{D37855EB-00AC-489E-B359-91BAB399EE19}"/>
    <cellStyle name="Millares 2 7 2 3 6" xfId="26009" xr:uid="{4F5B8486-CD7C-4FE4-BE43-2D5A90468F66}"/>
    <cellStyle name="Millares 2 7 2 4" xfId="7778" xr:uid="{8272700D-411E-422E-A056-1D2A4C6ECA0D}"/>
    <cellStyle name="Millares 2 7 2 4 2" xfId="10164" xr:uid="{8B036F50-DC1E-4ED8-A1FC-A15BE9CDED47}"/>
    <cellStyle name="Millares 2 7 2 4 2 2" xfId="14949" xr:uid="{D25BEA08-69F4-4389-904F-377A351CAC21}"/>
    <cellStyle name="Millares 2 7 2 4 2 2 2" xfId="24478" xr:uid="{B8E397BF-3E24-498B-A37F-3B1182ECEE9E}"/>
    <cellStyle name="Millares 2 7 2 4 2 2 3" xfId="33206" xr:uid="{468E5AC6-C608-4405-89D1-8F9355B9A2E8}"/>
    <cellStyle name="Millares 2 7 2 4 2 3" xfId="19712" xr:uid="{03A33F57-74FF-46C7-979E-EB4F1EB8219C}"/>
    <cellStyle name="Millares 2 7 2 4 2 4" xfId="28576" xr:uid="{4855137A-9999-4D65-9E14-799F1E575033}"/>
    <cellStyle name="Millares 2 7 2 4 3" xfId="12555" xr:uid="{0BDB9931-35A5-4C87-B3DC-8D80FC23E5BB}"/>
    <cellStyle name="Millares 2 7 2 4 3 2" xfId="22095" xr:uid="{A9ADB84E-7D14-47B2-9ECA-9340DD2EBB48}"/>
    <cellStyle name="Millares 2 7 2 4 3 3" xfId="30852" xr:uid="{5355033D-92AE-41B5-875B-D1BC158CE3C9}"/>
    <cellStyle name="Millares 2 7 2 4 4" xfId="17334" xr:uid="{28966380-2821-464C-A4B8-C0267ACEB902}"/>
    <cellStyle name="Millares 2 7 2 4 5" xfId="26466" xr:uid="{665EDAE8-11DD-4C2F-8381-BBAB271F217C}"/>
    <cellStyle name="Millares 2 7 2 5" xfId="8970" xr:uid="{B7F73A32-5CE5-481B-8ADD-6F993A0D51B2}"/>
    <cellStyle name="Millares 2 7 2 5 2" xfId="13751" xr:uid="{00A19EA8-AB7D-4553-9305-9324B8E9E627}"/>
    <cellStyle name="Millares 2 7 2 5 2 2" xfId="23287" xr:uid="{3868F0D0-CA90-470B-B2FA-5C3CD37F6528}"/>
    <cellStyle name="Millares 2 7 2 5 2 3" xfId="32018" xr:uid="{9AD0E7F1-CC36-4A61-A620-6BC5C0D8D597}"/>
    <cellStyle name="Millares 2 7 2 5 3" xfId="18522" xr:uid="{B82459D3-5885-4506-9E32-20505E27E61B}"/>
    <cellStyle name="Millares 2 7 2 5 4" xfId="27514" xr:uid="{336EDD2A-BC0E-4B48-88BA-B439C08BC260}"/>
    <cellStyle name="Millares 2 7 2 6" xfId="11362" xr:uid="{D0B8C149-73F8-4948-9628-63CF53FB0179}"/>
    <cellStyle name="Millares 2 7 2 6 2" xfId="20905" xr:uid="{F429B377-5621-4188-9BC0-C4E6C94626BF}"/>
    <cellStyle name="Millares 2 7 2 6 3" xfId="29755" xr:uid="{9187FA5C-2D30-4279-9380-AF4CAB6EE935}"/>
    <cellStyle name="Millares 2 7 2 7" xfId="16146" xr:uid="{7BEBF9FD-B4FC-4AE6-9F8E-634BBD1F0A42}"/>
    <cellStyle name="Millares 2 7 2 8" xfId="6601" xr:uid="{0D5C65A7-1DD7-453B-8C6A-43CB60701D2E}"/>
    <cellStyle name="Millares 2 7 3" xfId="4179" xr:uid="{00000000-0005-0000-0000-00000C010000}"/>
    <cellStyle name="Millares 2 7 3 2" xfId="7331" xr:uid="{A40775CD-C8E7-45F6-B45D-7BFA9E2A6709}"/>
    <cellStyle name="Millares 2 7 3 2 2" xfId="8520" xr:uid="{0F987F6B-A7A1-4435-AD2F-C7ED997D44BC}"/>
    <cellStyle name="Millares 2 7 3 2 2 2" xfId="10907" xr:uid="{FA71CA66-353E-4430-B337-300A286157A4}"/>
    <cellStyle name="Millares 2 7 3 2 2 2 2" xfId="15695" xr:uid="{D28D6F20-CD49-410B-B1F7-414A4BCF14D5}"/>
    <cellStyle name="Millares 2 7 3 2 2 2 2 2" xfId="25222" xr:uid="{25D70E5C-657B-4F49-A08D-E64EE4C10F7D}"/>
    <cellStyle name="Millares 2 7 3 2 2 2 2 3" xfId="33950" xr:uid="{3BACBEAA-7EFD-4745-A69C-B0EA37963E38}"/>
    <cellStyle name="Millares 2 7 3 2 2 2 3" xfId="20456" xr:uid="{BDDE5EAE-1131-4E81-966D-9550F270CDD3}"/>
    <cellStyle name="Millares 2 7 3 2 2 2 4" xfId="29314" xr:uid="{EE2B720E-945A-4FFA-A66C-CCCA7688DBC6}"/>
    <cellStyle name="Millares 2 7 3 2 2 3" xfId="13298" xr:uid="{2A302F05-1A1B-45B5-B876-A9FDBCBAA562}"/>
    <cellStyle name="Millares 2 7 3 2 2 3 2" xfId="22839" xr:uid="{38B01F06-E38C-4390-B6C8-37F880239C92}"/>
    <cellStyle name="Millares 2 7 3 2 2 3 3" xfId="31590" xr:uid="{EEB1AACD-FB17-40A6-AA2C-513B946778B5}"/>
    <cellStyle name="Millares 2 7 3 2 2 4" xfId="18075" xr:uid="{C933DFAE-3977-490D-AEB3-A67D63E893EE}"/>
    <cellStyle name="Millares 2 7 3 2 2 5" xfId="27094" xr:uid="{9C373F6E-C6A2-4922-AE22-1AF1837B9475}"/>
    <cellStyle name="Millares 2 7 3 2 3" xfId="9713" xr:uid="{2A842AA0-75C9-40D2-A1F3-4E87CD4C6C45}"/>
    <cellStyle name="Millares 2 7 3 2 3 2" xfId="14497" xr:uid="{38FFF490-C361-4CF3-AE4F-809DB100A408}"/>
    <cellStyle name="Millares 2 7 3 2 3 2 2" xfId="24031" xr:uid="{0C8A8B76-4E5F-4EA8-8843-17F7A5B9EBC5}"/>
    <cellStyle name="Millares 2 7 3 2 3 2 3" xfId="32761" xr:uid="{401BF2FA-466C-401A-80EA-60F5139AAAAD}"/>
    <cellStyle name="Millares 2 7 3 2 3 3" xfId="19266" xr:uid="{2FFA92BC-E46C-4B23-8836-989DF67BB59C}"/>
    <cellStyle name="Millares 2 7 3 2 3 4" xfId="28159" xr:uid="{5064BD2E-1D74-4595-B7BA-1684C844754B}"/>
    <cellStyle name="Millares 2 7 3 2 4" xfId="12104" xr:uid="{C59ED254-0865-40AE-B530-10F265C84A6F}"/>
    <cellStyle name="Millares 2 7 3 2 4 2" xfId="21648" xr:uid="{E528687E-AD06-4F6E-8B04-3EE3C33528C5}"/>
    <cellStyle name="Millares 2 7 3 2 4 3" xfId="30436" xr:uid="{B3686095-C56E-4F33-9129-6F9A65218A09}"/>
    <cellStyle name="Millares 2 7 3 2 5" xfId="16888" xr:uid="{BF5FC2AF-06F4-4658-BFF4-857B8E547CE9}"/>
    <cellStyle name="Millares 2 7 3 2 6" xfId="26112" xr:uid="{4BBC01D2-2659-4BCC-B1B4-3EEF595A5BBC}"/>
    <cellStyle name="Millares 2 7 3 3" xfId="7928" xr:uid="{DE0AEBBA-BE0F-481E-A116-A7011EF06D19}"/>
    <cellStyle name="Millares 2 7 3 3 2" xfId="10314" xr:uid="{CDF983E6-3C56-47F1-A74D-623EFEE49588}"/>
    <cellStyle name="Millares 2 7 3 3 2 2" xfId="15100" xr:uid="{4F94BC44-8095-466A-B1D0-FBC877953B27}"/>
    <cellStyle name="Millares 2 7 3 3 2 2 2" xfId="24627" xr:uid="{BBA6A315-A074-4F56-9E76-AE95501D6592}"/>
    <cellStyle name="Millares 2 7 3 3 2 2 3" xfId="33355" xr:uid="{CEBE389C-1C64-4A16-A4B8-D27ED54965BB}"/>
    <cellStyle name="Millares 2 7 3 3 2 3" xfId="19861" xr:uid="{4C6486D4-8526-4BE9-A7CD-4A276A8E7825}"/>
    <cellStyle name="Millares 2 7 3 3 2 4" xfId="28725" xr:uid="{51B45979-DCA4-4A96-8E25-F17CF58165F6}"/>
    <cellStyle name="Millares 2 7 3 3 3" xfId="12705" xr:uid="{F4F16054-8E1C-4D7B-9D4E-144E8A8119DB}"/>
    <cellStyle name="Millares 2 7 3 3 3 2" xfId="22244" xr:uid="{87751F73-B07B-42D5-9D9B-452C0ACD29A7}"/>
    <cellStyle name="Millares 2 7 3 3 3 3" xfId="31001" xr:uid="{529441B2-50E2-420B-BD90-9555A249AF15}"/>
    <cellStyle name="Millares 2 7 3 3 4" xfId="17482" xr:uid="{C07E2BE3-B8CD-40F0-8F8B-C3CD3B524868}"/>
    <cellStyle name="Millares 2 7 3 3 5" xfId="26569" xr:uid="{A651A203-EC8B-4FAC-890A-70880E093A8A}"/>
    <cellStyle name="Millares 2 7 3 4" xfId="9121" xr:uid="{C0A19B54-30FA-42C9-9B4F-8E5484BCA0E5}"/>
    <cellStyle name="Millares 2 7 3 4 2" xfId="13902" xr:uid="{3B85EE1F-7034-420B-B112-B40E104AB699}"/>
    <cellStyle name="Millares 2 7 3 4 2 2" xfId="23436" xr:uid="{EA52329D-E42F-47F5-9100-7B24A58744CA}"/>
    <cellStyle name="Millares 2 7 3 4 2 3" xfId="32166" xr:uid="{D956EE77-2DA4-42A6-8F26-4CC9EA787465}"/>
    <cellStyle name="Millares 2 7 3 4 3" xfId="18671" xr:uid="{2D508A6E-841A-4E8B-A2E8-C081FA0A5847}"/>
    <cellStyle name="Millares 2 7 3 4 4" xfId="27634" xr:uid="{A8BB19F9-C67A-4ECE-B4B7-AC83FE81D3E4}"/>
    <cellStyle name="Millares 2 7 3 5" xfId="11512" xr:uid="{EEA847D0-8405-4F5B-8C0D-4167EDAF74CC}"/>
    <cellStyle name="Millares 2 7 3 5 2" xfId="21053" xr:uid="{6EC67B5D-4571-4348-BA0A-4722BBDDCF7B}"/>
    <cellStyle name="Millares 2 7 3 5 3" xfId="29888" xr:uid="{7E5E014C-B590-45F8-9A38-31DA1DD2692E}"/>
    <cellStyle name="Millares 2 7 3 6" xfId="16295" xr:uid="{2F469A01-53E9-40EE-9507-64270E959DFF}"/>
    <cellStyle name="Millares 2 7 3 7" xfId="6745" xr:uid="{91B673D2-53CC-44F4-8017-68FFEC94F684}"/>
    <cellStyle name="Millares 2 7 4" xfId="5685" xr:uid="{00000000-0005-0000-0000-00000D010000}"/>
    <cellStyle name="Millares 2 7 4 2" xfId="8225" xr:uid="{DD120AD7-89A9-4E02-BD5B-5778B639A959}"/>
    <cellStyle name="Millares 2 7 4 2 2" xfId="10612" xr:uid="{E1FEE661-5B96-4060-8FC9-D4336938A18D}"/>
    <cellStyle name="Millares 2 7 4 2 2 2" xfId="15398" xr:uid="{B4C53E0F-3B80-4650-A0B2-2A01131B129C}"/>
    <cellStyle name="Millares 2 7 4 2 2 2 2" xfId="24925" xr:uid="{C9EC71E0-45AC-4315-BAC8-ACBEF21BB95E}"/>
    <cellStyle name="Millares 2 7 4 2 2 2 3" xfId="33653" xr:uid="{D886C669-2B0B-49A7-8C84-27AF02C36594}"/>
    <cellStyle name="Millares 2 7 4 2 2 3" xfId="20159" xr:uid="{26F12A0A-F735-4A45-AD38-269AC5B9B2BF}"/>
    <cellStyle name="Millares 2 7 4 2 2 4" xfId="29017" xr:uid="{9A2436A3-F5C9-4411-81CE-6E681E2F99E9}"/>
    <cellStyle name="Millares 2 7 4 2 3" xfId="13003" xr:uid="{C4103870-BEF4-4F97-AB05-48ADD1B8CEC8}"/>
    <cellStyle name="Millares 2 7 4 2 3 2" xfId="22542" xr:uid="{6B64AA10-F0A2-4A1C-A154-C06A94CFFB45}"/>
    <cellStyle name="Millares 2 7 4 2 3 3" xfId="31293" xr:uid="{40019078-3CB0-452D-BEAD-E5FDD578FCD6}"/>
    <cellStyle name="Millares 2 7 4 2 4" xfId="17780" xr:uid="{6979BED0-AC79-4F5B-9BD4-38783E9800BE}"/>
    <cellStyle name="Millares 2 7 4 2 5" xfId="26817" xr:uid="{1B3C821B-6872-40BC-89FA-B9339827C509}"/>
    <cellStyle name="Millares 2 7 4 3" xfId="9418" xr:uid="{521AE67A-D3C5-4C7B-A12F-A43586D2D69A}"/>
    <cellStyle name="Millares 2 7 4 3 2" xfId="14200" xr:uid="{0EF0699C-479A-4D2F-89D0-9D49D437E79F}"/>
    <cellStyle name="Millares 2 7 4 3 2 2" xfId="23734" xr:uid="{9F29DF49-117C-46FF-B928-73CF7AC04D84}"/>
    <cellStyle name="Millares 2 7 4 3 2 3" xfId="32464" xr:uid="{696D1784-8196-4A99-AD21-389350367B44}"/>
    <cellStyle name="Millares 2 7 4 3 3" xfId="18969" xr:uid="{93FB60FD-6D40-4BD2-B34E-0D46D462C582}"/>
    <cellStyle name="Millares 2 7 4 3 4" xfId="27882" xr:uid="{4249CED5-9A63-4F5F-8DE3-3013734891FC}"/>
    <cellStyle name="Millares 2 7 4 4" xfId="11809" xr:uid="{872ADF9A-F243-4541-9588-B788A39434CB}"/>
    <cellStyle name="Millares 2 7 4 4 2" xfId="21351" xr:uid="{CA046BA2-3668-4C11-8E35-9AA77A6CD097}"/>
    <cellStyle name="Millares 2 7 4 4 3" xfId="30159" xr:uid="{9D1E1E19-3768-4650-BDFB-95D77D139E22}"/>
    <cellStyle name="Millares 2 7 4 5" xfId="16593" xr:uid="{F38DE875-B925-41EE-A2DF-BEA05BD4F3C0}"/>
    <cellStyle name="Millares 2 7 4 6" xfId="7038" xr:uid="{1D2C0726-3E09-4B95-9A45-BAE9E2EE8691}"/>
    <cellStyle name="Millares 2 7 5" xfId="7629" xr:uid="{6D19CB75-20C7-43EF-8B55-13ACFC9021D3}"/>
    <cellStyle name="Millares 2 7 5 2" xfId="10013" xr:uid="{D20A84EB-96DF-4052-BDCD-0054663DB100}"/>
    <cellStyle name="Millares 2 7 5 2 2" xfId="14798" xr:uid="{7C732A54-A328-4D0F-A313-0C4D740BA497}"/>
    <cellStyle name="Millares 2 7 5 2 2 2" xfId="24330" xr:uid="{66781F01-4E61-4FB8-8E25-CB6553160125}"/>
    <cellStyle name="Millares 2 7 5 2 2 3" xfId="33058" xr:uid="{CF834C14-702D-48D9-9A86-99F4008A6F6C}"/>
    <cellStyle name="Millares 2 7 5 2 3" xfId="19565" xr:uid="{00BC1D73-B185-46BF-8797-75541A63371E}"/>
    <cellStyle name="Millares 2 7 5 2 4" xfId="28434" xr:uid="{3D5D3610-EEDF-4F76-8790-1EE466E6319D}"/>
    <cellStyle name="Millares 2 7 5 3" xfId="12404" xr:uid="{32E4D9F9-AB8B-41E0-8F62-512B8DEEE3F7}"/>
    <cellStyle name="Millares 2 7 5 3 2" xfId="21947" xr:uid="{82FD16E9-0495-4E6E-9B99-8FEE03F1688B}"/>
    <cellStyle name="Millares 2 7 5 3 3" xfId="30709" xr:uid="{D22C8D6B-EC4F-4023-9120-677B87B8176C}"/>
    <cellStyle name="Millares 2 7 5 4" xfId="17187" xr:uid="{754CAF98-ECBA-44CB-B235-06D70F1C7967}"/>
    <cellStyle name="Millares 2 7 5 5" xfId="26363" xr:uid="{CAEC0560-2F13-45BD-AD08-B6E8C5A244D3}"/>
    <cellStyle name="Millares 2 7 6" xfId="8819" xr:uid="{746B559F-CF78-4885-9F7D-F1CC707530D0}"/>
    <cellStyle name="Millares 2 7 6 2" xfId="13600" xr:uid="{DA47F8F1-A7BF-4E2E-B95B-4E4DA311B99D}"/>
    <cellStyle name="Millares 2 7 6 2 2" xfId="23139" xr:uid="{58D0E5FD-12CA-489C-9FA1-FC3DB70EC18F}"/>
    <cellStyle name="Millares 2 7 6 2 3" xfId="31875" xr:uid="{8F2D4FA2-F268-4A59-B8DD-596334B034EF}"/>
    <cellStyle name="Millares 2 7 6 3" xfId="18375" xr:uid="{68397EE4-9500-4528-8FF4-1EE8609B9A78}"/>
    <cellStyle name="Millares 2 7 6 4" xfId="27384" xr:uid="{200BBC67-2E89-43CB-B3A1-8A9C9EA15D75}"/>
    <cellStyle name="Millares 2 7 7" xfId="11210" xr:uid="{4CC31EDE-0CC4-484E-BDAF-19B0BB95B9CF}"/>
    <cellStyle name="Millares 2 7 7 2" xfId="20757" xr:uid="{2B1F67C8-4BD2-4ACD-B618-FE4A04BAFFDF}"/>
    <cellStyle name="Millares 2 7 7 3" xfId="29608" xr:uid="{B866D417-0BE5-4833-BD57-217CDA68839F}"/>
    <cellStyle name="Millares 2 7 8" xfId="15998" xr:uid="{D14F8412-5350-4E45-993E-B3700F69D636}"/>
    <cellStyle name="Millares 2 7 9" xfId="6472" xr:uid="{D5DDEBA6-ADEE-4ACD-B8F1-42396B7A80CB}"/>
    <cellStyle name="Millares 2 8" xfId="1691" xr:uid="{00000000-0005-0000-0000-00000E010000}"/>
    <cellStyle name="Millares 2 8 2" xfId="3233" xr:uid="{00000000-0005-0000-0000-00000F010000}"/>
    <cellStyle name="Millares 2 8 2 2" xfId="7406" xr:uid="{1E362A32-B883-4A16-973F-858F880D89EB}"/>
    <cellStyle name="Millares 2 8 2 2 2" xfId="8595" xr:uid="{5D0CE39F-0A8E-4D10-96A4-832757F2B171}"/>
    <cellStyle name="Millares 2 8 2 2 2 2" xfId="10982" xr:uid="{F4378FD1-3D10-4CDE-9B7F-270C4A6DB28F}"/>
    <cellStyle name="Millares 2 8 2 2 2 2 2" xfId="15770" xr:uid="{B6EE9E3F-7A47-4796-BBA1-44A999C1F765}"/>
    <cellStyle name="Millares 2 8 2 2 2 2 2 2" xfId="25297" xr:uid="{CA798124-ADE1-4A8E-9E63-827D70980070}"/>
    <cellStyle name="Millares 2 8 2 2 2 2 2 3" xfId="34025" xr:uid="{2D02B461-D75F-4C3B-AC11-8ABE137400AD}"/>
    <cellStyle name="Millares 2 8 2 2 2 2 3" xfId="20531" xr:uid="{B0A418E6-00B8-4DF5-86DB-0F9BD647A2B8}"/>
    <cellStyle name="Millares 2 8 2 2 2 2 4" xfId="29389" xr:uid="{4C226934-5AC3-41C7-9D8E-569F05110D27}"/>
    <cellStyle name="Millares 2 8 2 2 2 3" xfId="13373" xr:uid="{F6CC5561-B7A7-4E8D-875D-358101C9EA4F}"/>
    <cellStyle name="Millares 2 8 2 2 2 3 2" xfId="22914" xr:uid="{1928A138-A3D2-487A-8B35-1F14634C5E94}"/>
    <cellStyle name="Millares 2 8 2 2 2 3 3" xfId="31665" xr:uid="{815DF5FD-62BF-423D-B84C-F79D4757663D}"/>
    <cellStyle name="Millares 2 8 2 2 2 4" xfId="18150" xr:uid="{13DD50C7-88CB-4623-8951-2426A34BB3F0}"/>
    <cellStyle name="Millares 2 8 2 2 2 5" xfId="27164" xr:uid="{B3FFE4FD-D7F7-4BFE-8914-01005C80A672}"/>
    <cellStyle name="Millares 2 8 2 2 3" xfId="9788" xr:uid="{744AB752-F0C0-4ECC-AB1B-07EC59958967}"/>
    <cellStyle name="Millares 2 8 2 2 3 2" xfId="14572" xr:uid="{97DEE605-C66F-417E-B7C4-0F722D9619A9}"/>
    <cellStyle name="Millares 2 8 2 2 3 2 2" xfId="24106" xr:uid="{804C2348-9877-45F4-9C48-C73706012F2F}"/>
    <cellStyle name="Millares 2 8 2 2 3 2 3" xfId="32836" xr:uid="{902862DF-F6F4-4158-AAD2-40AD3B920EDE}"/>
    <cellStyle name="Millares 2 8 2 2 3 3" xfId="19341" xr:uid="{C64C3A8E-6C4D-40AF-BB25-3DBA066E6E55}"/>
    <cellStyle name="Millares 2 8 2 2 3 4" xfId="28229" xr:uid="{FEDCCA68-3AD0-445D-8B4C-96E41A954633}"/>
    <cellStyle name="Millares 2 8 2 2 4" xfId="12179" xr:uid="{24064B5A-6AB7-48C9-AE9C-55D738C8E99B}"/>
    <cellStyle name="Millares 2 8 2 2 4 2" xfId="21723" xr:uid="{F93C7485-95BB-482A-A73D-896BC2D36446}"/>
    <cellStyle name="Millares 2 8 2 2 4 3" xfId="30506" xr:uid="{AE17F591-C68C-4E6A-B75A-B659FC770C71}"/>
    <cellStyle name="Millares 2 8 2 2 5" xfId="16963" xr:uid="{04966E55-1321-481F-AF90-2EAC2A37FB31}"/>
    <cellStyle name="Millares 2 8 2 2 6" xfId="26181" xr:uid="{9AC6D79B-E04B-412A-B195-0F7476F18134}"/>
    <cellStyle name="Millares 2 8 2 3" xfId="8003" xr:uid="{6960BBF1-934C-448F-94C2-41AA3748AA66}"/>
    <cellStyle name="Millares 2 8 2 3 2" xfId="10389" xr:uid="{709E57D7-5801-4735-9983-DD7C9426D56C}"/>
    <cellStyle name="Millares 2 8 2 3 2 2" xfId="15175" xr:uid="{5B6C7C1E-3AFA-4C09-835E-E7162BF71657}"/>
    <cellStyle name="Millares 2 8 2 3 2 2 2" xfId="24702" xr:uid="{A1234129-8197-4DB0-8B5B-3F5E7DD0A350}"/>
    <cellStyle name="Millares 2 8 2 3 2 2 3" xfId="33430" xr:uid="{0932FD55-9DFF-4572-A383-EEC5F76906AF}"/>
    <cellStyle name="Millares 2 8 2 3 2 3" xfId="19936" xr:uid="{8DAA8AB3-219F-4DF8-AB1B-0345EE1208E2}"/>
    <cellStyle name="Millares 2 8 2 3 2 4" xfId="28800" xr:uid="{D54868D8-6E42-45B5-89A8-5A669A01E9F8}"/>
    <cellStyle name="Millares 2 8 2 3 3" xfId="12780" xr:uid="{697EFA53-0097-487B-9731-745D7F4525F3}"/>
    <cellStyle name="Millares 2 8 2 3 3 2" xfId="22319" xr:uid="{401051ED-7E5E-4D54-BD09-703EBAA75164}"/>
    <cellStyle name="Millares 2 8 2 3 3 3" xfId="31076" xr:uid="{04E63E13-DD30-4208-9717-84FE63FC0A30}"/>
    <cellStyle name="Millares 2 8 2 3 4" xfId="17557" xr:uid="{79489AB0-C772-4A59-8CB9-98C52FA9FA04}"/>
    <cellStyle name="Millares 2 8 2 3 5" xfId="26638" xr:uid="{9999B3DF-A512-4FB0-A189-5632CD966466}"/>
    <cellStyle name="Millares 2 8 2 4" xfId="9196" xr:uid="{D86E0C21-2DA8-4816-8777-3AE8959DF79C}"/>
    <cellStyle name="Millares 2 8 2 4 2" xfId="13977" xr:uid="{2ED37D16-5FAA-40C6-9738-B19D6BB2F1CD}"/>
    <cellStyle name="Millares 2 8 2 4 2 2" xfId="23511" xr:uid="{DB675CD2-2963-4EDA-9F93-0DAC69011038}"/>
    <cellStyle name="Millares 2 8 2 4 2 3" xfId="32241" xr:uid="{DDB94191-A0FE-4028-9DFA-4F1EED8BB8DB}"/>
    <cellStyle name="Millares 2 8 2 4 3" xfId="18746" xr:uid="{48C89446-4D79-4331-B4C3-09E92AFB65D8}"/>
    <cellStyle name="Millares 2 8 2 4 4" xfId="27703" xr:uid="{7C6A8F88-C30D-4272-8D73-2F93C6BB283F}"/>
    <cellStyle name="Millares 2 8 2 5" xfId="11587" xr:uid="{BA75CE62-B0A0-48F0-AE75-389E09C5AF75}"/>
    <cellStyle name="Millares 2 8 2 5 2" xfId="21128" xr:uid="{2002EEEF-672A-4300-BEF6-6172F9FFA205}"/>
    <cellStyle name="Millares 2 8 2 5 3" xfId="29958" xr:uid="{32A52C0F-734D-441B-9997-5587850E6329}"/>
    <cellStyle name="Millares 2 8 2 6" xfId="16370" xr:uid="{49553401-3C44-4111-874B-9DCF97D41998}"/>
    <cellStyle name="Millares 2 8 2 7" xfId="25755" xr:uid="{DD409311-FA89-48B5-9036-71DF56DFF4B7}"/>
    <cellStyle name="Millares 2 8 3" xfId="4739" xr:uid="{00000000-0005-0000-0000-000010010000}"/>
    <cellStyle name="Millares 2 8 3 2" xfId="8299" xr:uid="{970E8871-AD58-4C41-9858-B0F26730B8EC}"/>
    <cellStyle name="Millares 2 8 3 2 2" xfId="10686" xr:uid="{BC467F78-311B-4A34-8B6F-ED4DE1F6CE54}"/>
    <cellStyle name="Millares 2 8 3 2 2 2" xfId="15473" xr:uid="{9E6DB147-0A79-4D96-83B9-5B9614FD9C83}"/>
    <cellStyle name="Millares 2 8 3 2 2 2 2" xfId="25000" xr:uid="{887DF471-56B9-47F4-BA9D-1B67C3E16DBF}"/>
    <cellStyle name="Millares 2 8 3 2 2 2 3" xfId="33728" xr:uid="{6E59A633-B06F-4104-A522-916E3785079C}"/>
    <cellStyle name="Millares 2 8 3 2 2 3" xfId="20234" xr:uid="{CD96BEED-7701-4B9C-8B58-1B29D5CCB3AC}"/>
    <cellStyle name="Millares 2 8 3 2 2 4" xfId="29092" xr:uid="{26714240-DA4C-49DC-A87A-17809541DE21}"/>
    <cellStyle name="Millares 2 8 3 2 3" xfId="13077" xr:uid="{7AF6CAE7-8F1F-4AFB-AFBE-64339344CBC9}"/>
    <cellStyle name="Millares 2 8 3 2 3 2" xfId="22617" xr:uid="{D7FB273C-F639-49E2-8DC7-CF74EA291DCE}"/>
    <cellStyle name="Millares 2 8 3 2 3 3" xfId="31368" xr:uid="{1E9604E6-3059-444F-A83E-4483CB1867F0}"/>
    <cellStyle name="Millares 2 8 3 2 4" xfId="17854" xr:uid="{7034E6CA-4D73-420D-8666-F9A5AF31C428}"/>
    <cellStyle name="Millares 2 8 3 2 5" xfId="26887" xr:uid="{CB1F6149-D65C-45B4-ADAC-94E34BE11409}"/>
    <cellStyle name="Millares 2 8 3 3" xfId="9492" xr:uid="{AE1DD5E5-0393-4645-B991-E33DF3B531E7}"/>
    <cellStyle name="Millares 2 8 3 3 2" xfId="14275" xr:uid="{5443F27C-D16E-4259-8BE1-081EB07F217A}"/>
    <cellStyle name="Millares 2 8 3 3 2 2" xfId="23809" xr:uid="{41E087C3-CED5-44DC-91F6-E03D98374F8C}"/>
    <cellStyle name="Millares 2 8 3 3 2 3" xfId="32539" xr:uid="{DEBA26B2-0B48-4CFD-8C08-8BBB0688D37C}"/>
    <cellStyle name="Millares 2 8 3 3 3" xfId="19044" xr:uid="{A48C8F7B-45CE-4C34-96E2-CEC65A169833}"/>
    <cellStyle name="Millares 2 8 3 3 4" xfId="27952" xr:uid="{D6540EE3-71E6-4F78-9DDF-8380FAFDCF3C}"/>
    <cellStyle name="Millares 2 8 3 4" xfId="11883" xr:uid="{BB499CE1-BBE4-4CB4-A6E1-A2869B5B65F5}"/>
    <cellStyle name="Millares 2 8 3 4 2" xfId="21426" xr:uid="{ACF0CA0B-B66D-4810-833C-D65D330B69F7}"/>
    <cellStyle name="Millares 2 8 3 4 3" xfId="30229" xr:uid="{654F1BC5-278C-4A24-A373-98E0327A7213}"/>
    <cellStyle name="Millares 2 8 3 5" xfId="16667" xr:uid="{590EAF11-4B03-49FB-B450-96F91D5EE18A}"/>
    <cellStyle name="Millares 2 8 3 6" xfId="25958" xr:uid="{F5F6E640-06B8-4DCE-B8B0-E39A99AE25FC}"/>
    <cellStyle name="Millares 2 8 4" xfId="6245" xr:uid="{00000000-0005-0000-0000-000011010000}"/>
    <cellStyle name="Millares 2 8 4 2" xfId="10089" xr:uid="{02B1D01D-9BD2-437A-8E8B-95F53C8A5B0E}"/>
    <cellStyle name="Millares 2 8 4 2 2" xfId="14874" xr:uid="{B509F913-33AC-40D0-BF65-FD555C4A8533}"/>
    <cellStyle name="Millares 2 8 4 2 2 2" xfId="24405" xr:uid="{693BF91F-7EC7-4598-8A62-737972824AE6}"/>
    <cellStyle name="Millares 2 8 4 2 2 3" xfId="33133" xr:uid="{042CF932-9BD5-49AC-AA1A-B5D0D3D0A00E}"/>
    <cellStyle name="Millares 2 8 4 2 3" xfId="19639" xr:uid="{FC0EE773-5636-4279-945B-8E4A763963B8}"/>
    <cellStyle name="Millares 2 8 4 2 4" xfId="28503" xr:uid="{B4984D83-64FE-4507-BAC1-58DA0588E22F}"/>
    <cellStyle name="Millares 2 8 4 3" xfId="12480" xr:uid="{FE109C49-AA77-4B7D-8ADD-079DDC625AAC}"/>
    <cellStyle name="Millares 2 8 4 3 2" xfId="22022" xr:uid="{ED50A887-10CE-44F6-894C-97C9A80D929F}"/>
    <cellStyle name="Millares 2 8 4 3 3" xfId="30779" xr:uid="{B9CA4B63-0B8F-4075-8770-A9B56EFB611E}"/>
    <cellStyle name="Millares 2 8 4 4" xfId="17261" xr:uid="{4C84BDBB-89C4-4E45-B26D-E411601FD4CA}"/>
    <cellStyle name="Millares 2 8 4 5" xfId="26415" xr:uid="{E2D418A1-BE45-4A7F-B7BA-FF5654867D19}"/>
    <cellStyle name="Millares 2 8 5" xfId="8895" xr:uid="{44CA9D57-07BA-4758-A3A2-18599801FFB9}"/>
    <cellStyle name="Millares 2 8 5 2" xfId="13676" xr:uid="{E174B03D-E988-40F2-B471-9EC303DF93A8}"/>
    <cellStyle name="Millares 2 8 5 2 2" xfId="23214" xr:uid="{495B6A06-C5A4-4E58-B7CC-E71994608B73}"/>
    <cellStyle name="Millares 2 8 5 2 3" xfId="31945" xr:uid="{C2A92F5A-7E26-4C2C-95CD-E56B7423C836}"/>
    <cellStyle name="Millares 2 8 5 3" xfId="18449" xr:uid="{0E3F4910-C5AD-4374-A5AC-4A2E617C7707}"/>
    <cellStyle name="Millares 2 8 5 4" xfId="27458" xr:uid="{5039FEE2-ACF6-461A-B484-F7EED68C25ED}"/>
    <cellStyle name="Millares 2 8 6" xfId="11287" xr:uid="{31C15741-8540-4551-9A19-585CF8225F84}"/>
    <cellStyle name="Millares 2 8 6 2" xfId="20832" xr:uid="{C6ECB1AA-33BA-42CC-87BF-5A013C82E1D4}"/>
    <cellStyle name="Millares 2 8 6 3" xfId="29682" xr:uid="{1E6B21F5-02D2-4690-A986-D4F273054118}"/>
    <cellStyle name="Millares 2 8 7" xfId="16073" xr:uid="{0307C353-10A1-4D10-8DB5-E3DC8145F069}"/>
    <cellStyle name="Millares 2 8 8" xfId="25564" xr:uid="{581406A9-158D-4A19-8D8C-B9F1600A3317}"/>
    <cellStyle name="Millares 2 9" xfId="398" xr:uid="{00000000-0005-0000-0000-000012010000}"/>
    <cellStyle name="Millares 2 9 2" xfId="2017" xr:uid="{00000000-0005-0000-0000-000013010000}"/>
    <cellStyle name="Millares 2 9 2 2" xfId="8447" xr:uid="{E70E6D73-6C72-4A0B-82D4-200AFC698DD8}"/>
    <cellStyle name="Millares 2 9 2 2 2" xfId="10834" xr:uid="{33F154E1-27B0-4E10-9CEE-1AF452CE6E26}"/>
    <cellStyle name="Millares 2 9 2 2 2 2" xfId="15622" xr:uid="{AC7D3416-945A-46F5-9E5A-FC6BBDA309DC}"/>
    <cellStyle name="Millares 2 9 2 2 2 2 2" xfId="25149" xr:uid="{2C5FC192-F0FE-400F-8840-42DB6DD96A7F}"/>
    <cellStyle name="Millares 2 9 2 2 2 2 3" xfId="33877" xr:uid="{8748CB21-DA15-49A7-AD05-4E1D54EC8B1F}"/>
    <cellStyle name="Millares 2 9 2 2 2 3" xfId="20383" xr:uid="{B1A7D9E0-8C55-4DE2-B6C2-5026DBAC5045}"/>
    <cellStyle name="Millares 2 9 2 2 2 4" xfId="29241" xr:uid="{94130E2B-DA3D-466A-A060-19B2DC5A902B}"/>
    <cellStyle name="Millares 2 9 2 2 3" xfId="13225" xr:uid="{3D3044A1-E84A-4EF5-88AA-C7E124754B1B}"/>
    <cellStyle name="Millares 2 9 2 2 3 2" xfId="22766" xr:uid="{D213A868-E19E-4270-AEAD-E5E54CE86F39}"/>
    <cellStyle name="Millares 2 9 2 2 3 3" xfId="31517" xr:uid="{D0F5D9FD-3381-49AE-9930-F07E4D966488}"/>
    <cellStyle name="Millares 2 9 2 2 4" xfId="18002" xr:uid="{CB11AEB0-E992-4B10-83D3-5FF98F5C23C4}"/>
    <cellStyle name="Millares 2 9 2 2 5" xfId="27036" xr:uid="{0C0E08D3-5020-4DB1-8DA8-598ED379042A}"/>
    <cellStyle name="Millares 2 9 2 3" xfId="9640" xr:uid="{774D1639-7CF0-448E-AEA7-14642BB08DE0}"/>
    <cellStyle name="Millares 2 9 2 3 2" xfId="14424" xr:uid="{31BABF03-ED47-4245-BFAD-7FAF2EAEEF6E}"/>
    <cellStyle name="Millares 2 9 2 3 2 2" xfId="23958" xr:uid="{F7EC7070-FD99-450B-8FF5-D662E9CD6F78}"/>
    <cellStyle name="Millares 2 9 2 3 2 3" xfId="32688" xr:uid="{D68BAC50-FE40-41C7-B369-705CDD31EB0F}"/>
    <cellStyle name="Millares 2 9 2 3 3" xfId="19193" xr:uid="{8DB152E7-CAE2-4F59-87FB-BC160043B735}"/>
    <cellStyle name="Millares 2 9 2 3 4" xfId="28101" xr:uid="{522F0426-FF4F-4E84-8460-90585FBA7188}"/>
    <cellStyle name="Millares 2 9 2 4" xfId="12031" xr:uid="{B3D05551-B70B-4DB5-B1D8-8FA5FC70D454}"/>
    <cellStyle name="Millares 2 9 2 4 2" xfId="21575" xr:uid="{FBE30AC7-8EEC-44F1-9630-4789A53ACDAF}"/>
    <cellStyle name="Millares 2 9 2 4 3" xfId="30378" xr:uid="{D88BE33C-C80C-41E2-A55F-CF9CA6DD8F05}"/>
    <cellStyle name="Millares 2 9 2 5" xfId="16815" xr:uid="{AA4576D0-6E3D-40D4-A2D4-7EF94AB278A9}"/>
    <cellStyle name="Millares 2 9 2 6" xfId="7258" xr:uid="{C267CDB9-3C71-496B-9EFE-645B1515C619}"/>
    <cellStyle name="Millares 2 9 3" xfId="3523" xr:uid="{00000000-0005-0000-0000-000014010000}"/>
    <cellStyle name="Millares 2 9 3 2" xfId="10241" xr:uid="{67982BE3-F75C-4CA8-A3FE-7208D2C0A03A}"/>
    <cellStyle name="Millares 2 9 3 2 2" xfId="15027" xr:uid="{C1B23AF7-C733-433F-8A1F-A55597BA0F1B}"/>
    <cellStyle name="Millares 2 9 3 2 2 2" xfId="24554" xr:uid="{81269D86-8FBD-470D-BA3A-94A8EAA02198}"/>
    <cellStyle name="Millares 2 9 3 2 2 3" xfId="33282" xr:uid="{E35E79B6-9FBE-4BAE-B701-E84331892105}"/>
    <cellStyle name="Millares 2 9 3 2 3" xfId="19788" xr:uid="{0B0B020B-6AF1-4D87-A874-17306081D940}"/>
    <cellStyle name="Millares 2 9 3 2 4" xfId="28652" xr:uid="{E5E2B33F-4990-46EB-A03D-A3D6D0FDBB6A}"/>
    <cellStyle name="Millares 2 9 3 3" xfId="12632" xr:uid="{EAF60D89-FDC8-4BFD-B8A9-092F3D72CE13}"/>
    <cellStyle name="Millares 2 9 3 3 2" xfId="22171" xr:uid="{887213B7-D0D4-40FA-9102-56F79EF320DF}"/>
    <cellStyle name="Millares 2 9 3 3 3" xfId="30928" xr:uid="{8DE25BC9-5618-47A6-BB61-AD19BBAECE7B}"/>
    <cellStyle name="Millares 2 9 3 4" xfId="17409" xr:uid="{51AF82CE-5BF0-41E5-9459-C2746D0930C3}"/>
    <cellStyle name="Millares 2 9 3 5" xfId="7855" xr:uid="{3D2BE42D-B776-4D89-ACD1-36B4934A39A0}"/>
    <cellStyle name="Millares 2 9 4" xfId="5029" xr:uid="{00000000-0005-0000-0000-000015010000}"/>
    <cellStyle name="Millares 2 9 4 2" xfId="13829" xr:uid="{126241A0-F333-4CCB-BA2D-4A66C5292B39}"/>
    <cellStyle name="Millares 2 9 4 2 2" xfId="23363" xr:uid="{0B87EFD9-A963-4299-90D2-1A7F4088F331}"/>
    <cellStyle name="Millares 2 9 4 2 3" xfId="32093" xr:uid="{BF99FEC4-1D80-4CED-BD07-6E0FC05F5754}"/>
    <cellStyle name="Millares 2 9 4 3" xfId="18598" xr:uid="{B881618A-1EA9-4B8B-A036-DAC27AC22FFB}"/>
    <cellStyle name="Millares 2 9 4 4" xfId="9048" xr:uid="{571BD11F-E5F8-4623-9E19-BD05CE72A24A}"/>
    <cellStyle name="Millares 2 9 5" xfId="11439" xr:uid="{8EDF6C21-A0ED-4E45-8CAA-60C0B0806999}"/>
    <cellStyle name="Millares 2 9 5 2" xfId="20980" xr:uid="{C7499680-9BAE-43C0-89E7-64075C2D6A12}"/>
    <cellStyle name="Millares 2 9 5 3" xfId="29830" xr:uid="{9A0EA267-A5AB-4717-86A7-E0DD84F7048B}"/>
    <cellStyle name="Millares 2 9 6" xfId="16222" xr:uid="{0A4103A2-E903-42ED-A6B5-8120924CD2EE}"/>
    <cellStyle name="Millares 2 9 7" xfId="6678" xr:uid="{F570B74C-B905-48E2-A673-273BDBD2E65C}"/>
    <cellStyle name="Millares 20" xfId="15997" xr:uid="{430C7A6C-32E2-4DC7-ADBA-464DFAEEBAF9}"/>
    <cellStyle name="Millares 21" xfId="16072" xr:uid="{40A1EC2C-3D1C-4E72-AB56-6D529F70FB0B}"/>
    <cellStyle name="Millares 22" xfId="25451" xr:uid="{F7013427-CDC0-496D-BA7B-127154FE291D}"/>
    <cellStyle name="Millares 23" xfId="25511" xr:uid="{22B07C8B-01AD-40B9-96BF-5F71B9C369BE}"/>
    <cellStyle name="Millares 24" xfId="25563" xr:uid="{2F75D981-8643-42BD-8532-13EFFE02D41D}"/>
    <cellStyle name="Millares 25" xfId="34180" xr:uid="{0C0B5C90-6D38-4D43-AD1A-77416A321E46}"/>
    <cellStyle name="Millares 26" xfId="34181" xr:uid="{2A51FF69-33C8-40A5-970C-7542CF296A97}"/>
    <cellStyle name="Millares 27" xfId="34182" xr:uid="{93C55584-0C41-4593-8BD9-7BA827E40945}"/>
    <cellStyle name="Millares 28" xfId="34184" xr:uid="{6BDFD0E8-51C7-4DE9-8CC0-B7EA030B4A17}"/>
    <cellStyle name="Millares 29" xfId="34183" xr:uid="{16C68E13-6A2D-4D12-88AD-8E936457219B}"/>
    <cellStyle name="Millares 3" xfId="49" xr:uid="{00000000-0005-0000-0000-000016010000}"/>
    <cellStyle name="Millares 3 10" xfId="1867" xr:uid="{00000000-0005-0000-0000-000017010000}"/>
    <cellStyle name="Millares 3 11" xfId="3373" xr:uid="{00000000-0005-0000-0000-000018010000}"/>
    <cellStyle name="Millares 3 12" xfId="4879" xr:uid="{00000000-0005-0000-0000-000019010000}"/>
    <cellStyle name="Millares 3 2" xfId="216" xr:uid="{00000000-0005-0000-0000-00001A010000}"/>
    <cellStyle name="Millares 3 2 10" xfId="4937" xr:uid="{00000000-0005-0000-0000-00001B010000}"/>
    <cellStyle name="Millares 3 2 2" xfId="777" xr:uid="{00000000-0005-0000-0000-00001C010000}"/>
    <cellStyle name="Millares 3 2 2 2" xfId="1452" xr:uid="{00000000-0005-0000-0000-00001D010000}"/>
    <cellStyle name="Millares 3 2 2 2 2" xfId="2994" xr:uid="{00000000-0005-0000-0000-00001E010000}"/>
    <cellStyle name="Millares 3 2 2 2 2 2" xfId="11127" xr:uid="{F1603D5B-DDB6-456E-8521-5FB97C56DB2F}"/>
    <cellStyle name="Millares 3 2 2 2 2 2 2" xfId="15915" xr:uid="{883C576C-28C0-4647-8A5E-A650FC41C2A4}"/>
    <cellStyle name="Millares 3 2 2 2 2 2 2 2" xfId="25442" xr:uid="{295D8D98-7B21-42ED-924F-AC98E9D4CC58}"/>
    <cellStyle name="Millares 3 2 2 2 2 2 2 3" xfId="34170" xr:uid="{9591BD36-41FF-4CD4-9926-78845C889C54}"/>
    <cellStyle name="Millares 3 2 2 2 2 2 3" xfId="20676" xr:uid="{61EC1C93-E0AD-499F-AEFE-934FCB729090}"/>
    <cellStyle name="Millares 3 2 2 2 2 2 4" xfId="29534" xr:uid="{C23D8485-F298-467F-9A9B-62C7844B6E81}"/>
    <cellStyle name="Millares 3 2 2 2 2 3" xfId="13518" xr:uid="{3FB73C66-B179-41CF-8E57-93DD77C9E752}"/>
    <cellStyle name="Millares 3 2 2 2 2 3 2" xfId="23059" xr:uid="{02ADA7FD-E951-499C-9BE4-B4A3D00878DD}"/>
    <cellStyle name="Millares 3 2 2 2 2 3 3" xfId="31810" xr:uid="{D5764BD5-FED1-4197-BBF9-37B8F0B24BF2}"/>
    <cellStyle name="Millares 3 2 2 2 2 4" xfId="18295" xr:uid="{D69913B0-94B9-4EED-8DB4-2DCFEBF760D3}"/>
    <cellStyle name="Millares 3 2 2 2 2 5" xfId="27309" xr:uid="{7F1B5C3F-B8C6-4C85-A91E-C110ACD4ED5F}"/>
    <cellStyle name="Millares 3 2 2 2 3" xfId="4500" xr:uid="{00000000-0005-0000-0000-00001F010000}"/>
    <cellStyle name="Millares 3 2 2 2 3 2" xfId="14717" xr:uid="{D53B1790-3041-4406-AE1D-395CF569D090}"/>
    <cellStyle name="Millares 3 2 2 2 3 2 2" xfId="24251" xr:uid="{8370D16C-C016-4D27-B7E0-BC2C833C4BA1}"/>
    <cellStyle name="Millares 3 2 2 2 3 2 3" xfId="32981" xr:uid="{AD978C1B-3A22-408F-8C97-D0A698A2F54E}"/>
    <cellStyle name="Millares 3 2 2 2 3 3" xfId="19486" xr:uid="{2AE7E3AF-91A9-4948-8EA1-B0E496690975}"/>
    <cellStyle name="Millares 3 2 2 2 3 4" xfId="28374" xr:uid="{1A534A54-2676-4E74-ACA2-E870C22338F0}"/>
    <cellStyle name="Millares 3 2 2 2 4" xfId="6006" xr:uid="{00000000-0005-0000-0000-000020010000}"/>
    <cellStyle name="Millares 3 2 2 2 4 2" xfId="21868" xr:uid="{2990F6A8-2F65-48F0-9CF4-7AADAE4CC962}"/>
    <cellStyle name="Millares 3 2 2 2 4 3" xfId="30651" xr:uid="{1D9F2A78-F9D6-4F65-B7A8-D54857CD555E}"/>
    <cellStyle name="Millares 3 2 2 2 5" xfId="17108" xr:uid="{0E5BEEF2-C0A2-4EDE-904B-B47C5BA69A4D}"/>
    <cellStyle name="Millares 3 2 2 2 6" xfId="26304" xr:uid="{667A0FA0-FA9D-484D-AF38-42200503DA8D}"/>
    <cellStyle name="Millares 3 2 2 3" xfId="2338" xr:uid="{00000000-0005-0000-0000-000021010000}"/>
    <cellStyle name="Millares 3 2 2 3 2" xfId="10534" xr:uid="{D26D7BB4-B788-44EF-B36E-CFF0A9A244CF}"/>
    <cellStyle name="Millares 3 2 2 3 2 2" xfId="15320" xr:uid="{D4D7FE85-B910-4775-A4E8-C4C9B5D54D8E}"/>
    <cellStyle name="Millares 3 2 2 3 2 2 2" xfId="24847" xr:uid="{18A9B845-38DE-4631-8D59-3DEF541F53FF}"/>
    <cellStyle name="Millares 3 2 2 3 2 2 3" xfId="33575" xr:uid="{B918D678-2D8E-4F4F-BFF5-B8B0C5DD95F5}"/>
    <cellStyle name="Millares 3 2 2 3 2 3" xfId="20081" xr:uid="{95628B71-227C-4562-8E0F-23E63805D554}"/>
    <cellStyle name="Millares 3 2 2 3 2 4" xfId="28945" xr:uid="{C8133CD0-077C-470C-B5C0-180580139AF0}"/>
    <cellStyle name="Millares 3 2 2 3 3" xfId="12925" xr:uid="{7F22DAAF-45C3-4DDB-9987-56F3A6233525}"/>
    <cellStyle name="Millares 3 2 2 3 3 2" xfId="22464" xr:uid="{3CB7B440-828C-43B3-97E0-26E61264C3A9}"/>
    <cellStyle name="Millares 3 2 2 3 3 3" xfId="31221" xr:uid="{304F6515-D752-490A-B247-FC6349B60CBE}"/>
    <cellStyle name="Millares 3 2 2 3 4" xfId="17702" xr:uid="{1C79FCDF-B0ED-4899-9C3F-81FBAB95C0D3}"/>
    <cellStyle name="Millares 3 2 2 3 5" xfId="26761" xr:uid="{585CE44B-2427-48A8-AB20-DCBD8441805D}"/>
    <cellStyle name="Millares 3 2 2 4" xfId="3844" xr:uid="{00000000-0005-0000-0000-000022010000}"/>
    <cellStyle name="Millares 3 2 2 4 2" xfId="14122" xr:uid="{68D79344-1C18-4ED3-85AC-E3DF3DD34172}"/>
    <cellStyle name="Millares 3 2 2 4 2 2" xfId="23656" xr:uid="{AD937340-4057-422E-B939-7EC28E453AAA}"/>
    <cellStyle name="Millares 3 2 2 4 2 3" xfId="32386" xr:uid="{D67DBB86-3DFF-4643-B55A-D67FD428A5DA}"/>
    <cellStyle name="Millares 3 2 2 4 3" xfId="18891" xr:uid="{143C6557-0F3A-4CA2-80C9-81BB7D73A905}"/>
    <cellStyle name="Millares 3 2 2 4 4" xfId="27826" xr:uid="{950C6154-557D-48BC-A09A-2CF54A19B899}"/>
    <cellStyle name="Millares 3 2 2 5" xfId="5350" xr:uid="{00000000-0005-0000-0000-000023010000}"/>
    <cellStyle name="Millares 3 2 2 5 2" xfId="21273" xr:uid="{9937DFFF-B8AD-4B86-938B-F0D9A1DFFB48}"/>
    <cellStyle name="Millares 3 2 2 5 3" xfId="30103" xr:uid="{AEE0694E-2D2B-4AA0-8516-78AD96D254BB}"/>
    <cellStyle name="Millares 3 2 2 6" xfId="16515" xr:uid="{99A18218-4D07-4B56-B10C-2CAB18310F4E}"/>
    <cellStyle name="Millares 3 2 2 7" xfId="25857" xr:uid="{BD475230-C3A0-4421-9AE3-BBB4634A2405}"/>
    <cellStyle name="Millares 3 2 3" xfId="866" xr:uid="{00000000-0005-0000-0000-000024010000}"/>
    <cellStyle name="Millares 3 2 3 2" xfId="1541" xr:uid="{00000000-0005-0000-0000-000025010000}"/>
    <cellStyle name="Millares 3 2 3 2 2" xfId="3083" xr:uid="{00000000-0005-0000-0000-000026010000}"/>
    <cellStyle name="Millares 3 2 3 2 2 2" xfId="15618" xr:uid="{4F14D7B3-60CC-4061-ADF3-CB680B89A4E6}"/>
    <cellStyle name="Millares 3 2 3 2 2 2 2" xfId="25145" xr:uid="{A6020981-A319-4B74-B00A-10A886D07B89}"/>
    <cellStyle name="Millares 3 2 3 2 2 2 3" xfId="33873" xr:uid="{686C3E88-DEDF-4C83-916C-1ECD6FAF0FC6}"/>
    <cellStyle name="Millares 3 2 3 2 2 3" xfId="20379" xr:uid="{A6CA6A1D-FB03-4A81-9339-60E03E207D53}"/>
    <cellStyle name="Millares 3 2 3 2 2 4" xfId="29237" xr:uid="{C23EAB63-4654-4D5E-BA89-743C293543EA}"/>
    <cellStyle name="Millares 3 2 3 2 3" xfId="4589" xr:uid="{00000000-0005-0000-0000-000027010000}"/>
    <cellStyle name="Millares 3 2 3 2 3 2" xfId="22762" xr:uid="{21A1C002-D3BA-45C4-8322-37B973367970}"/>
    <cellStyle name="Millares 3 2 3 2 3 3" xfId="31513" xr:uid="{CED63304-3905-451A-B520-189477C4F1D2}"/>
    <cellStyle name="Millares 3 2 3 2 4" xfId="6095" xr:uid="{00000000-0005-0000-0000-000028010000}"/>
    <cellStyle name="Millares 3 2 3 2 5" xfId="27032" xr:uid="{E1421572-2E0B-47EB-B6DE-18FE1894409D}"/>
    <cellStyle name="Millares 3 2 3 3" xfId="2427" xr:uid="{00000000-0005-0000-0000-000029010000}"/>
    <cellStyle name="Millares 3 2 3 3 2" xfId="14420" xr:uid="{85469C71-2B3E-4F5E-9A37-FD33CFCFDB80}"/>
    <cellStyle name="Millares 3 2 3 3 2 2" xfId="23954" xr:uid="{AF326016-6350-4F90-9EFF-85351271A720}"/>
    <cellStyle name="Millares 3 2 3 3 2 3" xfId="32684" xr:uid="{3E36F709-498E-4725-BB3C-62116444F3D7}"/>
    <cellStyle name="Millares 3 2 3 3 3" xfId="19189" xr:uid="{C5A6E181-B28B-4E18-95AE-BE69706ECBED}"/>
    <cellStyle name="Millares 3 2 3 3 4" xfId="28097" xr:uid="{741CC971-032D-4A2B-8A40-45706DEE2745}"/>
    <cellStyle name="Millares 3 2 3 4" xfId="3933" xr:uid="{00000000-0005-0000-0000-00002A010000}"/>
    <cellStyle name="Millares 3 2 3 4 2" xfId="21571" xr:uid="{E6130D1E-21BD-4C5D-BE17-702610A84820}"/>
    <cellStyle name="Millares 3 2 3 4 3" xfId="30374" xr:uid="{EBB63725-93A9-4130-A7C0-9D999A603F06}"/>
    <cellStyle name="Millares 3 2 3 5" xfId="5439" xr:uid="{00000000-0005-0000-0000-00002B010000}"/>
    <cellStyle name="Millares 3 2 3 6" xfId="26060" xr:uid="{4CD309B2-B6F0-404F-B5C4-CDEC924BF92C}"/>
    <cellStyle name="Millares 3 2 4" xfId="1020" xr:uid="{00000000-0005-0000-0000-00002C010000}"/>
    <cellStyle name="Millares 3 2 4 2" xfId="2581" xr:uid="{00000000-0005-0000-0000-00002D010000}"/>
    <cellStyle name="Millares 3 2 4 2 2" xfId="15023" xr:uid="{6BCCEAA1-909B-4BC5-A018-0CA6A19A867F}"/>
    <cellStyle name="Millares 3 2 4 2 2 2" xfId="24550" xr:uid="{6C2E25F2-4BEF-4460-8B61-47E5F8CB3F70}"/>
    <cellStyle name="Millares 3 2 4 2 2 3" xfId="33278" xr:uid="{2B33B3D7-D8BD-4E6C-B2C1-5D1D2382D95E}"/>
    <cellStyle name="Millares 3 2 4 2 3" xfId="19784" xr:uid="{B3F40986-64C4-4995-B0E6-D963B4596C57}"/>
    <cellStyle name="Millares 3 2 4 2 4" xfId="28648" xr:uid="{6784E4DD-D3AF-4705-938C-78AC2C5E8965}"/>
    <cellStyle name="Millares 3 2 4 3" xfId="4087" xr:uid="{00000000-0005-0000-0000-00002E010000}"/>
    <cellStyle name="Millares 3 2 4 3 2" xfId="22167" xr:uid="{B7303B08-DDA2-4193-A40B-564B30532E9D}"/>
    <cellStyle name="Millares 3 2 4 3 3" xfId="30924" xr:uid="{E07259DB-1670-438B-98D2-78A640F04D03}"/>
    <cellStyle name="Millares 3 2 4 4" xfId="5593" xr:uid="{00000000-0005-0000-0000-00002F010000}"/>
    <cellStyle name="Millares 3 2 4 5" xfId="26517" xr:uid="{FE52B5FA-D7B1-48CA-8792-248C243E0B75}"/>
    <cellStyle name="Millares 3 2 5" xfId="1117" xr:uid="{00000000-0005-0000-0000-000030010000}"/>
    <cellStyle name="Millares 3 2 5 2" xfId="2678" xr:uid="{00000000-0005-0000-0000-000031010000}"/>
    <cellStyle name="Millares 3 2 5 2 2" xfId="23359" xr:uid="{31C8EF13-DAEE-4329-A36A-AA314807739A}"/>
    <cellStyle name="Millares 3 2 5 2 3" xfId="13825" xr:uid="{50EE8282-A74F-45D3-89C2-6B02956ECA93}"/>
    <cellStyle name="Millares 3 2 5 3" xfId="4184" xr:uid="{00000000-0005-0000-0000-000032010000}"/>
    <cellStyle name="Millares 3 2 5 3 2" xfId="18594" xr:uid="{9D05BA5B-4D46-41E1-8160-551CDC511157}"/>
    <cellStyle name="Millares 3 2 5 4" xfId="5690" xr:uid="{00000000-0005-0000-0000-000033010000}"/>
    <cellStyle name="Millares 3 2 5 4 2" xfId="27581" xr:uid="{9130FF8A-98A8-4717-BDED-128E1CC4B50F}"/>
    <cellStyle name="Millares 3 2 5 5" xfId="9044" xr:uid="{2AEF8DD4-BC20-4671-89FB-C670137DD65A}"/>
    <cellStyle name="Millares 3 2 6" xfId="1697" xr:uid="{00000000-0005-0000-0000-000034010000}"/>
    <cellStyle name="Millares 3 2 6 2" xfId="3239" xr:uid="{00000000-0005-0000-0000-000035010000}"/>
    <cellStyle name="Millares 3 2 6 3" xfId="4745" xr:uid="{00000000-0005-0000-0000-000036010000}"/>
    <cellStyle name="Millares 3 2 6 4" xfId="6251" xr:uid="{00000000-0005-0000-0000-000037010000}"/>
    <cellStyle name="Millares 3 2 7" xfId="403" xr:uid="{00000000-0005-0000-0000-000038010000}"/>
    <cellStyle name="Millares 3 2 7 2" xfId="2022" xr:uid="{00000000-0005-0000-0000-000039010000}"/>
    <cellStyle name="Millares 3 2 7 3" xfId="3528" xr:uid="{00000000-0005-0000-0000-00003A010000}"/>
    <cellStyle name="Millares 3 2 7 4" xfId="5034" xr:uid="{00000000-0005-0000-0000-00003B010000}"/>
    <cellStyle name="Millares 3 2 7 5" xfId="16218" xr:uid="{15BB5DF9-C49A-4339-9A33-FC80F3730082}"/>
    <cellStyle name="Millares 3 2 8" xfId="1925" xr:uid="{00000000-0005-0000-0000-00003C010000}"/>
    <cellStyle name="Millares 3 2 9" xfId="3431" xr:uid="{00000000-0005-0000-0000-00003D010000}"/>
    <cellStyle name="Millares 3 3" xfId="404" xr:uid="{00000000-0005-0000-0000-00003E010000}"/>
    <cellStyle name="Millares 3 3 2" xfId="1118" xr:uid="{00000000-0005-0000-0000-00003F010000}"/>
    <cellStyle name="Millares 3 3 2 2" xfId="2679" xr:uid="{00000000-0005-0000-0000-000040010000}"/>
    <cellStyle name="Millares 3 3 2 2 2" xfId="10979" xr:uid="{CCE7A49C-74B0-40C4-BE11-CF778AB3AB85}"/>
    <cellStyle name="Millares 3 3 2 2 2 2" xfId="15767" xr:uid="{7813B5B6-681E-448C-AEDF-A2049B0EA3A0}"/>
    <cellStyle name="Millares 3 3 2 2 2 2 2" xfId="25294" xr:uid="{E488FB60-CAF5-4D02-BC9E-D8E8B6C862B9}"/>
    <cellStyle name="Millares 3 3 2 2 2 2 3" xfId="34022" xr:uid="{D3AC4EC9-2343-4851-A6D2-D140EE77F087}"/>
    <cellStyle name="Millares 3 3 2 2 2 3" xfId="20528" xr:uid="{7BE3B15F-06D2-4BDF-A24A-D59B9447C70B}"/>
    <cellStyle name="Millares 3 3 2 2 2 4" xfId="29386" xr:uid="{05E67F88-C1A5-456D-8F54-F2A8562DD183}"/>
    <cellStyle name="Millares 3 3 2 2 3" xfId="13370" xr:uid="{37427347-2022-4DF0-AD00-D84F39571E26}"/>
    <cellStyle name="Millares 3 3 2 2 3 2" xfId="22911" xr:uid="{37CB4C2D-63A8-4DDA-AE52-FAC0A0B84A33}"/>
    <cellStyle name="Millares 3 3 2 2 3 3" xfId="31662" xr:uid="{38704997-5DFC-4BCE-9076-65E8B725819D}"/>
    <cellStyle name="Millares 3 3 2 2 4" xfId="18147" xr:uid="{8AEC3B5E-F3A4-44E9-A16E-661D2606D98D}"/>
    <cellStyle name="Millares 3 3 2 2 5" xfId="8592" xr:uid="{4A5230F6-53B4-4A48-B291-993CC2260031}"/>
    <cellStyle name="Millares 3 3 2 3" xfId="4185" xr:uid="{00000000-0005-0000-0000-000041010000}"/>
    <cellStyle name="Millares 3 3 2 3 2" xfId="14569" xr:uid="{58EB4D49-BF22-4E33-AD1B-2C26B88C337A}"/>
    <cellStyle name="Millares 3 3 2 3 2 2" xfId="24103" xr:uid="{F9E010B2-EBEF-45E8-BCA6-4BC288523E09}"/>
    <cellStyle name="Millares 3 3 2 3 2 3" xfId="32833" xr:uid="{B607F1D5-CB56-434A-A542-0A69E78C2941}"/>
    <cellStyle name="Millares 3 3 2 3 3" xfId="19338" xr:uid="{AAE2A0F6-8A61-46EC-83E4-8AE57CA126CB}"/>
    <cellStyle name="Millares 3 3 2 3 4" xfId="9785" xr:uid="{1A36EC54-25C4-49F0-86AB-33B33A0C5CA8}"/>
    <cellStyle name="Millares 3 3 2 4" xfId="5691" xr:uid="{00000000-0005-0000-0000-000042010000}"/>
    <cellStyle name="Millares 3 3 2 4 2" xfId="21720" xr:uid="{CE342E19-ED20-4134-A7CE-1E797CC53246}"/>
    <cellStyle name="Millares 3 3 2 4 3" xfId="12176" xr:uid="{CA7A2D9E-F26E-48E3-B389-55052017AF8D}"/>
    <cellStyle name="Millares 3 3 2 5" xfId="16960" xr:uid="{123F41E6-8B64-4358-A858-1B432C7BABE4}"/>
    <cellStyle name="Millares 3 3 2 6" xfId="7403" xr:uid="{E9E91E25-C4FC-4D89-948A-88A9875286B5}"/>
    <cellStyle name="Millares 3 3 3" xfId="2023" xr:uid="{00000000-0005-0000-0000-000043010000}"/>
    <cellStyle name="Millares 3 3 3 2" xfId="10386" xr:uid="{C9FCF96C-63AE-41F2-A314-4220834D9BA4}"/>
    <cellStyle name="Millares 3 3 3 2 2" xfId="15172" xr:uid="{88C613E5-B59E-4E30-A34D-A9479594282E}"/>
    <cellStyle name="Millares 3 3 3 2 2 2" xfId="24699" xr:uid="{95AE66E3-1FCF-4F95-9D2C-523744B3CB5D}"/>
    <cellStyle name="Millares 3 3 3 2 2 3" xfId="33427" xr:uid="{66B6E9AF-A992-4D73-85F4-4A2022BCABDB}"/>
    <cellStyle name="Millares 3 3 3 2 3" xfId="19933" xr:uid="{6431D987-4EB5-4C8D-86E5-D5F03383CAFE}"/>
    <cellStyle name="Millares 3 3 3 2 4" xfId="28797" xr:uid="{0218E73D-9366-4ACB-8AD3-6E6DB7ED5430}"/>
    <cellStyle name="Millares 3 3 3 3" xfId="12777" xr:uid="{B9291EB2-FF21-4BB8-9E9A-264780A3F14D}"/>
    <cellStyle name="Millares 3 3 3 3 2" xfId="22316" xr:uid="{89C3C68D-9CE3-49B6-8532-602AF75B1FE4}"/>
    <cellStyle name="Millares 3 3 3 3 3" xfId="31073" xr:uid="{16AEB065-49A3-4AF8-89BE-754AF1AA0CD4}"/>
    <cellStyle name="Millares 3 3 3 4" xfId="17554" xr:uid="{E7FB3CF9-D4CA-431B-B36B-F4075B05AFB3}"/>
    <cellStyle name="Millares 3 3 3 5" xfId="8000" xr:uid="{B7C01316-6BC0-4B41-884E-AE77519C5842}"/>
    <cellStyle name="Millares 3 3 4" xfId="3529" xr:uid="{00000000-0005-0000-0000-000044010000}"/>
    <cellStyle name="Millares 3 3 4 2" xfId="13974" xr:uid="{082D2652-4ADD-4EDA-B446-F2962E15E561}"/>
    <cellStyle name="Millares 3 3 4 2 2" xfId="23508" xr:uid="{5FE8330B-525A-4965-A846-C298125B0AE0}"/>
    <cellStyle name="Millares 3 3 4 2 3" xfId="32238" xr:uid="{7DDBE5E0-1B37-434D-AF9F-E9DD202D66C5}"/>
    <cellStyle name="Millares 3 3 4 3" xfId="18743" xr:uid="{C45C27CB-1DA2-49A6-B14B-86A54A7EFCCD}"/>
    <cellStyle name="Millares 3 3 4 4" xfId="9193" xr:uid="{FFB25DC1-C805-4E08-8A96-0874F7171D3E}"/>
    <cellStyle name="Millares 3 3 5" xfId="5035" xr:uid="{00000000-0005-0000-0000-000045010000}"/>
    <cellStyle name="Millares 3 3 5 2" xfId="21125" xr:uid="{ED4E9B08-74BF-4B59-A6A6-4755EBA293DC}"/>
    <cellStyle name="Millares 3 3 5 3" xfId="11584" xr:uid="{DB339D01-5603-4279-8FF2-A9B3E6087DD6}"/>
    <cellStyle name="Millares 3 3 6" xfId="16367" xr:uid="{59DA3A70-8E50-45FF-809A-1B9ABDB94370}"/>
    <cellStyle name="Millares 3 3 7" xfId="6817" xr:uid="{36E903A7-D757-43A2-ADBF-BD485937D60F}"/>
    <cellStyle name="Millares 3 4" xfId="405" xr:uid="{00000000-0005-0000-0000-000046010000}"/>
    <cellStyle name="Millares 3 4 2" xfId="1119" xr:uid="{00000000-0005-0000-0000-000047010000}"/>
    <cellStyle name="Millares 3 4 2 2" xfId="2680" xr:uid="{00000000-0005-0000-0000-000048010000}"/>
    <cellStyle name="Millares 3 4 2 2 2" xfId="15470" xr:uid="{B9DA9E5D-9858-4D32-91B2-050A4D929F82}"/>
    <cellStyle name="Millares 3 4 2 2 2 2" xfId="24997" xr:uid="{3F7654FB-9D22-4FF4-9623-5B7692B0C2F2}"/>
    <cellStyle name="Millares 3 4 2 2 2 3" xfId="33725" xr:uid="{D670AF00-C6F2-4860-B532-D7EDBAAAD228}"/>
    <cellStyle name="Millares 3 4 2 2 3" xfId="20231" xr:uid="{583AC472-0A8B-4614-947C-5BF74DE61235}"/>
    <cellStyle name="Millares 3 4 2 2 4" xfId="29089" xr:uid="{B30256DF-85FC-482B-BD46-18C63B5EF31B}"/>
    <cellStyle name="Millares 3 4 2 3" xfId="4186" xr:uid="{00000000-0005-0000-0000-000049010000}"/>
    <cellStyle name="Millares 3 4 2 3 2" xfId="22614" xr:uid="{16EDF83F-AA4F-4FC2-9AA0-CB35FF7B166A}"/>
    <cellStyle name="Millares 3 4 2 3 3" xfId="31365" xr:uid="{B1C68516-0278-4E62-B186-2453D07A72A5}"/>
    <cellStyle name="Millares 3 4 2 4" xfId="5692" xr:uid="{00000000-0005-0000-0000-00004A010000}"/>
    <cellStyle name="Millares 3 4 2 5" xfId="26884" xr:uid="{A20C34A6-1AEF-4AB2-9196-77C3F9989DEB}"/>
    <cellStyle name="Millares 3 4 3" xfId="2024" xr:uid="{00000000-0005-0000-0000-00004B010000}"/>
    <cellStyle name="Millares 3 4 3 2" xfId="14272" xr:uid="{53C3777A-5BDE-4D5E-A56D-2646CABB098F}"/>
    <cellStyle name="Millares 3 4 3 2 2" xfId="23806" xr:uid="{FA47BCCC-711F-486C-BE10-01B80E324EF5}"/>
    <cellStyle name="Millares 3 4 3 2 3" xfId="32536" xr:uid="{7A1E517C-0F12-474D-B295-98ED4D950B28}"/>
    <cellStyle name="Millares 3 4 3 3" xfId="19041" xr:uid="{C8C9C2A0-EB6D-4C7E-A37F-FF05CE12708B}"/>
    <cellStyle name="Millares 3 4 3 4" xfId="27949" xr:uid="{800A49C5-20DA-4599-B272-E78DA11AA164}"/>
    <cellStyle name="Millares 3 4 4" xfId="3530" xr:uid="{00000000-0005-0000-0000-00004C010000}"/>
    <cellStyle name="Millares 3 4 4 2" xfId="21423" xr:uid="{17562E11-062C-49B3-81F7-2CFFB43BC4EA}"/>
    <cellStyle name="Millares 3 4 4 3" xfId="30226" xr:uid="{EDACD9DD-20C4-4049-9FC7-432B4ABA3CE0}"/>
    <cellStyle name="Millares 3 4 5" xfId="5036" xr:uid="{00000000-0005-0000-0000-00004D010000}"/>
    <cellStyle name="Millares 3 4 6" xfId="25956" xr:uid="{28FF47D2-4F3A-4B55-8E30-493185482820}"/>
    <cellStyle name="Millares 3 5" xfId="813" xr:uid="{00000000-0005-0000-0000-00004E010000}"/>
    <cellStyle name="Millares 3 5 2" xfId="1488" xr:uid="{00000000-0005-0000-0000-00004F010000}"/>
    <cellStyle name="Millares 3 5 2 2" xfId="3030" xr:uid="{00000000-0005-0000-0000-000050010000}"/>
    <cellStyle name="Millares 3 5 2 2 2" xfId="24402" xr:uid="{39198C9E-05F5-47C2-87DB-82E1D8D2883B}"/>
    <cellStyle name="Millares 3 5 2 2 3" xfId="33130" xr:uid="{FC2EACF0-72BD-487C-9262-B68F812ACAEC}"/>
    <cellStyle name="Millares 3 5 2 3" xfId="4536" xr:uid="{00000000-0005-0000-0000-000051010000}"/>
    <cellStyle name="Millares 3 5 2 4" xfId="6042" xr:uid="{00000000-0005-0000-0000-000052010000}"/>
    <cellStyle name="Millares 3 5 3" xfId="2374" xr:uid="{00000000-0005-0000-0000-000053010000}"/>
    <cellStyle name="Millares 3 5 3 2" xfId="22019" xr:uid="{1560D4A7-EA51-4C69-B532-7CB9AC32F3D5}"/>
    <cellStyle name="Millares 3 5 3 3" xfId="30776" xr:uid="{41E033A9-0506-4BCF-A67D-0C7F1633464A}"/>
    <cellStyle name="Millares 3 5 4" xfId="3880" xr:uid="{00000000-0005-0000-0000-000054010000}"/>
    <cellStyle name="Millares 3 5 5" xfId="5386" xr:uid="{00000000-0005-0000-0000-000055010000}"/>
    <cellStyle name="Millares 3 6" xfId="962" xr:uid="{00000000-0005-0000-0000-000056010000}"/>
    <cellStyle name="Millares 3 6 2" xfId="2523" xr:uid="{00000000-0005-0000-0000-000057010000}"/>
    <cellStyle name="Millares 3 6 2 2" xfId="23211" xr:uid="{5E2D1AAF-3A61-4ED9-B89E-8DAB187B3F21}"/>
    <cellStyle name="Millares 3 6 2 3" xfId="31942" xr:uid="{2C2C77FF-2879-407D-9662-9666374F0A91}"/>
    <cellStyle name="Millares 3 6 3" xfId="4029" xr:uid="{00000000-0005-0000-0000-000058010000}"/>
    <cellStyle name="Millares 3 6 4" xfId="5535" xr:uid="{00000000-0005-0000-0000-000059010000}"/>
    <cellStyle name="Millares 3 7" xfId="1116" xr:uid="{00000000-0005-0000-0000-00005A010000}"/>
    <cellStyle name="Millares 3 7 2" xfId="2677" xr:uid="{00000000-0005-0000-0000-00005B010000}"/>
    <cellStyle name="Millares 3 7 2 2" xfId="20829" xr:uid="{07A6AB32-9624-42B4-8683-73D142A0B789}"/>
    <cellStyle name="Millares 3 7 3" xfId="4183" xr:uid="{00000000-0005-0000-0000-00005C010000}"/>
    <cellStyle name="Millares 3 7 3 2" xfId="29679" xr:uid="{DF4DAD0B-BE61-42C8-924B-B4B4776BA7DF}"/>
    <cellStyle name="Millares 3 7 4" xfId="5689" xr:uid="{00000000-0005-0000-0000-00005D010000}"/>
    <cellStyle name="Millares 3 7 5" xfId="11284" xr:uid="{E86619E9-2952-4A96-9472-E62124015100}"/>
    <cellStyle name="Millares 3 8" xfId="1644" xr:uid="{00000000-0005-0000-0000-00005E010000}"/>
    <cellStyle name="Millares 3 8 2" xfId="3186" xr:uid="{00000000-0005-0000-0000-00005F010000}"/>
    <cellStyle name="Millares 3 8 3" xfId="4692" xr:uid="{00000000-0005-0000-0000-000060010000}"/>
    <cellStyle name="Millares 3 8 4" xfId="6198" xr:uid="{00000000-0005-0000-0000-000061010000}"/>
    <cellStyle name="Millares 3 9" xfId="402" xr:uid="{00000000-0005-0000-0000-000062010000}"/>
    <cellStyle name="Millares 3 9 2" xfId="2021" xr:uid="{00000000-0005-0000-0000-000063010000}"/>
    <cellStyle name="Millares 3 9 3" xfId="3527" xr:uid="{00000000-0005-0000-0000-000064010000}"/>
    <cellStyle name="Millares 3 9 4" xfId="5033" xr:uid="{00000000-0005-0000-0000-000065010000}"/>
    <cellStyle name="Millares 3 9 5" xfId="25561" xr:uid="{B1CA16C3-E345-46D3-BF9B-EB47BDB75381}"/>
    <cellStyle name="Millares 30" xfId="34179" xr:uid="{D74AD213-6955-4230-B287-5D1D08D6EB06}"/>
    <cellStyle name="Millares 31" xfId="34185" xr:uid="{B10F2916-AB07-41C6-8BC9-6585425A889B}"/>
    <cellStyle name="Millares 32" xfId="34188" xr:uid="{064659B5-E8DD-44DB-914A-E59CE19294BC}"/>
    <cellStyle name="Millares 33" xfId="34189" xr:uid="{FB75872E-673A-445F-BC4B-3BF87184FADE}"/>
    <cellStyle name="Millares 34" xfId="34205" xr:uid="{535FAABE-9C20-42C3-8872-E57C767EA4A9}"/>
    <cellStyle name="Millares 4" xfId="397" xr:uid="{00000000-0005-0000-0000-000066010000}"/>
    <cellStyle name="Millares 4 2" xfId="1111" xr:uid="{00000000-0005-0000-0000-000067010000}"/>
    <cellStyle name="Millares 4 2 2" xfId="2672" xr:uid="{00000000-0005-0000-0000-000068010000}"/>
    <cellStyle name="Millares 4 2 2 2" xfId="7551" xr:uid="{54B986B1-4FE7-4183-973A-622B05D485F0}"/>
    <cellStyle name="Millares 4 2 2 2 2" xfId="8740" xr:uid="{D262138C-0C41-4308-8ABA-36F5198DD8EF}"/>
    <cellStyle name="Millares 4 2 2 2 2 2" xfId="11128" xr:uid="{B6E48ED5-0993-4276-A752-ED3356B4C347}"/>
    <cellStyle name="Millares 4 2 2 2 2 2 2" xfId="15916" xr:uid="{FA3D2BB5-5976-4FE3-BB38-EEB803925726}"/>
    <cellStyle name="Millares 4 2 2 2 2 2 2 2" xfId="25443" xr:uid="{08616BD8-5FB5-42C1-B959-EA329C4AC650}"/>
    <cellStyle name="Millares 4 2 2 2 2 2 2 3" xfId="34171" xr:uid="{9256FC88-369C-478F-94C5-78CBED645748}"/>
    <cellStyle name="Millares 4 2 2 2 2 2 3" xfId="20677" xr:uid="{62E997BF-F044-4A7D-A935-E4928C5F7BEC}"/>
    <cellStyle name="Millares 4 2 2 2 2 2 4" xfId="29535" xr:uid="{17D81ABA-59F7-4481-8DD3-1F24D54F0DC5}"/>
    <cellStyle name="Millares 4 2 2 2 2 3" xfId="13519" xr:uid="{4C926EC3-7D1E-4CA1-A486-7E880C0E42A2}"/>
    <cellStyle name="Millares 4 2 2 2 2 3 2" xfId="23060" xr:uid="{C8B2BB5B-3A84-4B95-9B3D-9A7869C036B7}"/>
    <cellStyle name="Millares 4 2 2 2 2 3 3" xfId="31811" xr:uid="{9BC1151C-CDFF-4336-9AFB-1210D6DC913B}"/>
    <cellStyle name="Millares 4 2 2 2 2 4" xfId="18296" xr:uid="{7E6F2037-892E-4FAB-BC95-75A9193C9AD3}"/>
    <cellStyle name="Millares 4 2 2 2 2 5" xfId="27310" xr:uid="{74BBF1FC-C836-422F-9AE8-2AE8D27E0D52}"/>
    <cellStyle name="Millares 4 2 2 2 3" xfId="9933" xr:uid="{81967924-5268-40FF-8375-F672BEB66755}"/>
    <cellStyle name="Millares 4 2 2 2 3 2" xfId="14718" xr:uid="{CC89A6A0-AF20-4EBD-9A26-970B49E9E580}"/>
    <cellStyle name="Millares 4 2 2 2 3 2 2" xfId="24252" xr:uid="{6FB3E440-2CA5-419A-B914-9076345E3DC0}"/>
    <cellStyle name="Millares 4 2 2 2 3 2 3" xfId="32982" xr:uid="{C8568898-EDE8-4DA8-AB89-9303EBD326EA}"/>
    <cellStyle name="Millares 4 2 2 2 3 3" xfId="19487" xr:uid="{07DC767F-F945-42F5-91A4-F4F597376285}"/>
    <cellStyle name="Millares 4 2 2 2 3 4" xfId="28375" xr:uid="{7BD03CDA-BD1F-4C15-BE26-5F2C659E2599}"/>
    <cellStyle name="Millares 4 2 2 2 4" xfId="12324" xr:uid="{2CBC3FA0-702D-4E22-BAE1-3D73CF468331}"/>
    <cellStyle name="Millares 4 2 2 2 4 2" xfId="21869" xr:uid="{84E0A17D-FEF2-4CC7-9574-36B824FE76AF}"/>
    <cellStyle name="Millares 4 2 2 2 4 3" xfId="30652" xr:uid="{4F51DDD9-9206-40FC-9959-9434CA2F82D8}"/>
    <cellStyle name="Millares 4 2 2 2 5" xfId="17109" xr:uid="{269910BC-A359-4EA2-B775-0570B600B218}"/>
    <cellStyle name="Millares 4 2 2 2 6" xfId="26305" xr:uid="{BAB3A512-BCFB-4B34-B311-CDA12CB41BBD}"/>
    <cellStyle name="Millares 4 2 2 3" xfId="8148" xr:uid="{1517D852-0845-43C2-BB38-ADB680E6242C}"/>
    <cellStyle name="Millares 4 2 2 3 2" xfId="10535" xr:uid="{84BA8943-17C9-48C2-BA7D-4F8AC2FE3C4D}"/>
    <cellStyle name="Millares 4 2 2 3 2 2" xfId="15321" xr:uid="{EBF2D94E-65A4-44CE-B8FF-96D46556088D}"/>
    <cellStyle name="Millares 4 2 2 3 2 2 2" xfId="24848" xr:uid="{477384D1-3E55-4B10-B138-BADBCA2E794F}"/>
    <cellStyle name="Millares 4 2 2 3 2 2 3" xfId="33576" xr:uid="{8A8C6D9F-AD0B-4BEB-9281-38CBBAB145C0}"/>
    <cellStyle name="Millares 4 2 2 3 2 3" xfId="20082" xr:uid="{96AA15E1-C0B4-4DD5-9BF4-D820A534333A}"/>
    <cellStyle name="Millares 4 2 2 3 2 4" xfId="28946" xr:uid="{B1869A5C-EAAC-4E99-B743-91F3A3A2B95D}"/>
    <cellStyle name="Millares 4 2 2 3 3" xfId="12926" xr:uid="{2F2BB9E0-3942-4AF6-9DB4-EC2ABBB9B259}"/>
    <cellStyle name="Millares 4 2 2 3 3 2" xfId="22465" xr:uid="{FDF3A723-1F49-4B0A-A83C-DE1918314311}"/>
    <cellStyle name="Millares 4 2 2 3 3 3" xfId="31222" xr:uid="{235F6230-2F07-40B3-82FD-466367DED7CE}"/>
    <cellStyle name="Millares 4 2 2 3 4" xfId="17703" xr:uid="{7F541E6E-F8D0-46D6-83B1-0D696B744CFC}"/>
    <cellStyle name="Millares 4 2 2 3 5" xfId="26762" xr:uid="{8E0C2C96-A975-4CF0-A23A-92E9304DC029}"/>
    <cellStyle name="Millares 4 2 2 4" xfId="9341" xr:uid="{A5B1D6AA-6AAD-4641-9355-604DB116EF8C}"/>
    <cellStyle name="Millares 4 2 2 4 2" xfId="14123" xr:uid="{416CAB51-3447-4FA4-BE07-670260587763}"/>
    <cellStyle name="Millares 4 2 2 4 2 2" xfId="23657" xr:uid="{CE29854A-C8B4-470C-A929-4D46EB0F22D7}"/>
    <cellStyle name="Millares 4 2 2 4 2 3" xfId="32387" xr:uid="{412B7A5F-FE9E-4602-A0AC-72A23156C960}"/>
    <cellStyle name="Millares 4 2 2 4 3" xfId="18892" xr:uid="{B7C7A40B-B858-4283-9FA5-CBB8C2BD8A87}"/>
    <cellStyle name="Millares 4 2 2 4 4" xfId="27827" xr:uid="{635C996E-8529-49EF-A25C-11D3C9A2943E}"/>
    <cellStyle name="Millares 4 2 2 5" xfId="11732" xr:uid="{045360F5-3CBE-4690-8202-32D0EE9BC5AD}"/>
    <cellStyle name="Millares 4 2 2 5 2" xfId="21274" xr:uid="{9B9A7BE0-6077-4E2E-A223-43C5D2CB2DF9}"/>
    <cellStyle name="Millares 4 2 2 5 3" xfId="30104" xr:uid="{59E12537-4DE5-4094-8710-EF77A2F05773}"/>
    <cellStyle name="Millares 4 2 2 6" xfId="16516" xr:uid="{8BB8EB7B-DBD4-4AA7-BF15-C495FDBB7B6E}"/>
    <cellStyle name="Millares 4 2 2 7" xfId="6963" xr:uid="{AF07AE06-3576-49CA-AD66-EC3B4383ADF7}"/>
    <cellStyle name="Millares 4 2 3" xfId="4178" xr:uid="{00000000-0005-0000-0000-000069010000}"/>
    <cellStyle name="Millares 4 2 3 2" xfId="8444" xr:uid="{64677168-5715-4C25-A138-DFDA17ECAABE}"/>
    <cellStyle name="Millares 4 2 3 2 2" xfId="10831" xr:uid="{5D3D6D05-CDAA-4A45-9F7D-9EE24145FD77}"/>
    <cellStyle name="Millares 4 2 3 2 2 2" xfId="15619" xr:uid="{97B92B70-0AD9-4A58-AF80-90DF2F6F0650}"/>
    <cellStyle name="Millares 4 2 3 2 2 2 2" xfId="25146" xr:uid="{9591146F-FAD2-4B0A-B0B3-26F624083D77}"/>
    <cellStyle name="Millares 4 2 3 2 2 2 3" xfId="33874" xr:uid="{D8D7F568-3443-45ED-A393-DDD6568697B5}"/>
    <cellStyle name="Millares 4 2 3 2 2 3" xfId="20380" xr:uid="{FF22870B-672D-4981-AC92-5C0C6CB38E06}"/>
    <cellStyle name="Millares 4 2 3 2 2 4" xfId="29238" xr:uid="{0B18BBE4-9FF9-460E-8132-1D13F39A2493}"/>
    <cellStyle name="Millares 4 2 3 2 3" xfId="13222" xr:uid="{FC324804-4C28-44FE-859F-B9992FCA617D}"/>
    <cellStyle name="Millares 4 2 3 2 3 2" xfId="22763" xr:uid="{7C42B64C-8F46-4D64-89F4-C1970DE11BB7}"/>
    <cellStyle name="Millares 4 2 3 2 3 3" xfId="31514" xr:uid="{0CABD8B0-85E2-458F-92DB-3C3A5B0ABAFC}"/>
    <cellStyle name="Millares 4 2 3 2 4" xfId="17999" xr:uid="{73209FA3-FDC6-4BA8-B3F1-291219318AF7}"/>
    <cellStyle name="Millares 4 2 3 2 5" xfId="27033" xr:uid="{C1D7A95F-BEF6-4AB5-B056-C40856137489}"/>
    <cellStyle name="Millares 4 2 3 3" xfId="9637" xr:uid="{C7D6130E-25B1-466A-9221-BB7315A145C2}"/>
    <cellStyle name="Millares 4 2 3 3 2" xfId="14421" xr:uid="{3F08D856-5A0B-4A2A-B477-AAD54C52F282}"/>
    <cellStyle name="Millares 4 2 3 3 2 2" xfId="23955" xr:uid="{BE5645F1-9B2D-4A68-8588-9A2676BC42BE}"/>
    <cellStyle name="Millares 4 2 3 3 2 3" xfId="32685" xr:uid="{28CF1077-E53C-47B4-B20D-1E658B73F741}"/>
    <cellStyle name="Millares 4 2 3 3 3" xfId="19190" xr:uid="{B5F51FDB-D854-44AE-A36A-9A862EF5C988}"/>
    <cellStyle name="Millares 4 2 3 3 4" xfId="28098" xr:uid="{7564210B-6302-4D36-8CA3-D50983A9370D}"/>
    <cellStyle name="Millares 4 2 3 4" xfId="12028" xr:uid="{D031F965-0031-4C9C-999B-D44F1493826C}"/>
    <cellStyle name="Millares 4 2 3 4 2" xfId="21572" xr:uid="{90385C1D-039A-4C26-AFFF-A100C8DD1FC4}"/>
    <cellStyle name="Millares 4 2 3 4 3" xfId="30375" xr:uid="{32513838-CAFF-408F-9DA7-29D03DFB7992}"/>
    <cellStyle name="Millares 4 2 3 5" xfId="16812" xr:uid="{18B9FFE4-02E7-443F-8759-EB8971681176}"/>
    <cellStyle name="Millares 4 2 3 6" xfId="7255" xr:uid="{27D52881-3124-42B0-89BE-7EE316577A77}"/>
    <cellStyle name="Millares 4 2 4" xfId="5684" xr:uid="{00000000-0005-0000-0000-00006A010000}"/>
    <cellStyle name="Millares 4 2 4 2" xfId="10238" xr:uid="{4591DB3B-7DED-446A-9ED6-FC236F6EBA9A}"/>
    <cellStyle name="Millares 4 2 4 2 2" xfId="15024" xr:uid="{17983434-B993-453E-9F31-8A1F92C104FA}"/>
    <cellStyle name="Millares 4 2 4 2 2 2" xfId="24551" xr:uid="{EBCCA0FE-DEBC-4C2E-B2D7-D75BCF3C4FAB}"/>
    <cellStyle name="Millares 4 2 4 2 2 3" xfId="33279" xr:uid="{528C8BD4-B31C-4E42-853A-340C8B542644}"/>
    <cellStyle name="Millares 4 2 4 2 3" xfId="19785" xr:uid="{83010A74-2157-4375-A7B2-7826BB830465}"/>
    <cellStyle name="Millares 4 2 4 2 4" xfId="28649" xr:uid="{851541AA-86C7-4490-9B37-662415CF253A}"/>
    <cellStyle name="Millares 4 2 4 3" xfId="12629" xr:uid="{26076D14-B9DF-4B5A-878A-9335C7712640}"/>
    <cellStyle name="Millares 4 2 4 3 2" xfId="22168" xr:uid="{556E6665-36EA-4198-BDD9-64F6BB1A0BC3}"/>
    <cellStyle name="Millares 4 2 4 3 3" xfId="30925" xr:uid="{FDA266A7-8D42-428C-BDD1-F1352A194C2E}"/>
    <cellStyle name="Millares 4 2 4 4" xfId="17406" xr:uid="{968C2605-EA23-4A7E-801F-AC3F27F7F6D0}"/>
    <cellStyle name="Millares 4 2 4 5" xfId="7852" xr:uid="{0CB83E79-1119-4EC3-B015-4646517BC936}"/>
    <cellStyle name="Millares 4 2 5" xfId="9045" xr:uid="{CAA547A7-1421-4BDA-B7F0-44BF27FC25A5}"/>
    <cellStyle name="Millares 4 2 5 2" xfId="13826" xr:uid="{28E61950-BCE5-45D2-9588-5D172D4F4C99}"/>
    <cellStyle name="Millares 4 2 5 2 2" xfId="23360" xr:uid="{D9B20F07-EAC9-41EF-8603-7086A9228363}"/>
    <cellStyle name="Millares 4 2 5 2 3" xfId="32090" xr:uid="{56A91511-2635-48D1-8AC6-80C0AC419994}"/>
    <cellStyle name="Millares 4 2 5 3" xfId="18595" xr:uid="{DED1B8A1-77BF-4E1B-BAD9-40A048A7B29D}"/>
    <cellStyle name="Millares 4 2 5 4" xfId="27582" xr:uid="{9FCFB43A-D17F-4E8A-A5E8-05020F12A7EB}"/>
    <cellStyle name="Millares 4 2 6" xfId="11436" xr:uid="{20BA8803-A35D-4D9E-AC57-9FAAB58993B0}"/>
    <cellStyle name="Millares 4 2 6 2" xfId="20977" xr:uid="{0C66A422-9D16-4993-85EC-2134D6BC8599}"/>
    <cellStyle name="Millares 4 2 6 3" xfId="29827" xr:uid="{C292A5C8-2547-4A9D-B573-2D7080B4783E}"/>
    <cellStyle name="Millares 4 2 7" xfId="16219" xr:uid="{FF6E50F4-8A74-4E6F-A1E0-5311A1A7C9B7}"/>
    <cellStyle name="Millares 4 2 8" xfId="6675" xr:uid="{2664D199-F7B2-40E6-8DA6-93BDC81CE5FC}"/>
    <cellStyle name="Millares 4 3" xfId="2016" xr:uid="{00000000-0005-0000-0000-00006B010000}"/>
    <cellStyle name="Millares 4 3 2" xfId="7404" xr:uid="{FE09EA2F-12CB-47A7-8FA2-BC51E57585C2}"/>
    <cellStyle name="Millares 4 3 2 2" xfId="8593" xr:uid="{440DE8A5-C162-4C85-8C22-2A423C90B19C}"/>
    <cellStyle name="Millares 4 3 2 2 2" xfId="10980" xr:uid="{082D8557-F26A-4D6E-8969-ADAAA37297D9}"/>
    <cellStyle name="Millares 4 3 2 2 2 2" xfId="15768" xr:uid="{1903AB15-8E9C-46E6-87DC-54D108B0B05E}"/>
    <cellStyle name="Millares 4 3 2 2 2 2 2" xfId="25295" xr:uid="{BD4CE292-0662-4ED4-A39A-E1368ADF60EB}"/>
    <cellStyle name="Millares 4 3 2 2 2 2 3" xfId="34023" xr:uid="{816728CF-830D-4F1C-9BEF-2B2FEEBA0D92}"/>
    <cellStyle name="Millares 4 3 2 2 2 3" xfId="20529" xr:uid="{CA852F3F-91AB-4CD3-88DF-4DEA9EF82397}"/>
    <cellStyle name="Millares 4 3 2 2 2 4" xfId="29387" xr:uid="{C4138545-57E7-46AC-9557-84ABBC06DE71}"/>
    <cellStyle name="Millares 4 3 2 2 3" xfId="13371" xr:uid="{3755F246-ED1D-49F8-9B81-DCB847CD3B3C}"/>
    <cellStyle name="Millares 4 3 2 2 3 2" xfId="22912" xr:uid="{2A0486E5-5002-4320-89CA-0347ACC08D5D}"/>
    <cellStyle name="Millares 4 3 2 2 3 3" xfId="31663" xr:uid="{A0B057ED-4B43-4AED-9DB7-1A723B3FF56F}"/>
    <cellStyle name="Millares 4 3 2 2 4" xfId="18148" xr:uid="{E9410185-004C-4C4B-BF0A-FFD621043EE0}"/>
    <cellStyle name="Millares 4 3 2 2 5" xfId="27162" xr:uid="{0E9D006A-6E07-4E4F-AB32-BB8CCC1E6D2E}"/>
    <cellStyle name="Millares 4 3 2 3" xfId="9786" xr:uid="{8B6CB7B4-C98D-490D-BEF0-93FAFF97D62A}"/>
    <cellStyle name="Millares 4 3 2 3 2" xfId="14570" xr:uid="{550D1310-0E9A-4773-B436-B4E6FF603CE0}"/>
    <cellStyle name="Millares 4 3 2 3 2 2" xfId="24104" xr:uid="{1541D8D1-B54D-48F6-BD68-EEDB5D51161C}"/>
    <cellStyle name="Millares 4 3 2 3 2 3" xfId="32834" xr:uid="{27440E9D-38DD-40C8-A06A-99D069B91C18}"/>
    <cellStyle name="Millares 4 3 2 3 3" xfId="19339" xr:uid="{E568FC98-8882-4972-88D2-1D6A1C1F65A8}"/>
    <cellStyle name="Millares 4 3 2 3 4" xfId="28227" xr:uid="{272E268F-6061-4BB2-BDD3-BA4A35D499C3}"/>
    <cellStyle name="Millares 4 3 2 4" xfId="12177" xr:uid="{9E3B9B10-89A9-46B2-905D-1720248E9F69}"/>
    <cellStyle name="Millares 4 3 2 4 2" xfId="21721" xr:uid="{9788418B-B18F-431C-A8A3-F99CE14479F9}"/>
    <cellStyle name="Millares 4 3 2 4 3" xfId="30504" xr:uid="{9015E65D-3667-419E-9C3F-90E056B70B0B}"/>
    <cellStyle name="Millares 4 3 2 5" xfId="16961" xr:uid="{7DBB6531-33DE-4CE5-AB08-977635C09586}"/>
    <cellStyle name="Millares 4 3 2 6" xfId="26179" xr:uid="{202EC0CA-024C-486A-A830-0B6A273FF611}"/>
    <cellStyle name="Millares 4 3 3" xfId="8001" xr:uid="{32371565-02E5-45FD-ADC6-75C5AAE18A74}"/>
    <cellStyle name="Millares 4 3 3 2" xfId="10387" xr:uid="{8287FE74-5B7A-4599-93AC-AEB631288321}"/>
    <cellStyle name="Millares 4 3 3 2 2" xfId="15173" xr:uid="{FFEFD241-492B-41D3-8B0E-21A4410051C7}"/>
    <cellStyle name="Millares 4 3 3 2 2 2" xfId="24700" xr:uid="{70017B6F-D176-492F-A661-CFB200E3D131}"/>
    <cellStyle name="Millares 4 3 3 2 2 3" xfId="33428" xr:uid="{2577E8C7-F98E-4C1F-91ED-7A7A9CF3A43D}"/>
    <cellStyle name="Millares 4 3 3 2 3" xfId="19934" xr:uid="{71B27875-EF78-44A1-A110-6B8DAD90420E}"/>
    <cellStyle name="Millares 4 3 3 2 4" xfId="28798" xr:uid="{7E21A726-5D30-4C4C-9AAA-6DE5C841DD18}"/>
    <cellStyle name="Millares 4 3 3 3" xfId="12778" xr:uid="{012AF0F3-A079-44D9-B59E-EF8E52F32064}"/>
    <cellStyle name="Millares 4 3 3 3 2" xfId="22317" xr:uid="{9CDE5D1A-8E24-40FA-9B69-A4F2A876BFD3}"/>
    <cellStyle name="Millares 4 3 3 3 3" xfId="31074" xr:uid="{F669F9D1-F9FD-47C7-8C5D-575096E628D7}"/>
    <cellStyle name="Millares 4 3 3 4" xfId="17555" xr:uid="{3A18665C-93CE-4AE3-96F5-59A55754A92C}"/>
    <cellStyle name="Millares 4 3 3 5" xfId="26636" xr:uid="{F642B637-8F2A-491D-8DD8-1C538B68B127}"/>
    <cellStyle name="Millares 4 3 4" xfId="9194" xr:uid="{540891AF-E170-431B-B957-91B0E2DD1DC4}"/>
    <cellStyle name="Millares 4 3 4 2" xfId="13975" xr:uid="{A306013C-F9AE-4336-8F53-243426EC98BD}"/>
    <cellStyle name="Millares 4 3 4 2 2" xfId="23509" xr:uid="{E7FDBA52-8CE7-43F7-851E-882AA9D11F1E}"/>
    <cellStyle name="Millares 4 3 4 2 3" xfId="32239" xr:uid="{A9BB55AC-A9FE-4D2B-9AFF-3245FEAAAE30}"/>
    <cellStyle name="Millares 4 3 4 3" xfId="18744" xr:uid="{93062D65-5179-48FA-A898-14077AC0E9AF}"/>
    <cellStyle name="Millares 4 3 4 4" xfId="27701" xr:uid="{4B7E4C36-885F-47A3-AEBB-9CF234159D01}"/>
    <cellStyle name="Millares 4 3 5" xfId="11585" xr:uid="{E4A09BA8-A582-4F15-94D1-201EB662A9C3}"/>
    <cellStyle name="Millares 4 3 5 2" xfId="21126" xr:uid="{36E9FA45-62B0-4E50-8725-28348A6D4D39}"/>
    <cellStyle name="Millares 4 3 5 3" xfId="29956" xr:uid="{857B8914-073C-487A-8999-09A583E700EA}"/>
    <cellStyle name="Millares 4 3 6" xfId="16368" xr:uid="{0211B4A3-0F05-40BF-8CD7-1CA53E442121}"/>
    <cellStyle name="Millares 4 3 7" xfId="6818" xr:uid="{567D1363-1328-4EBB-B20D-B5DDD2C7435D}"/>
    <cellStyle name="Millares 4 4" xfId="3522" xr:uid="{00000000-0005-0000-0000-00006C010000}"/>
    <cellStyle name="Millares 4 4 2" xfId="8297" xr:uid="{F65FFE3D-A01D-432F-8F7A-F01EFD31D68F}"/>
    <cellStyle name="Millares 4 4 2 2" xfId="10684" xr:uid="{ED3B6927-7971-4634-A507-780FD0BBE498}"/>
    <cellStyle name="Millares 4 4 2 2 2" xfId="15471" xr:uid="{3D2573C8-EC00-4D72-A954-8B683DD90FA9}"/>
    <cellStyle name="Millares 4 4 2 2 2 2" xfId="24998" xr:uid="{2DB04F3E-D523-4F9A-BA37-3683A5A66567}"/>
    <cellStyle name="Millares 4 4 2 2 2 3" xfId="33726" xr:uid="{01B6CDB0-1CAA-4A2F-AB92-540ADE75A0A3}"/>
    <cellStyle name="Millares 4 4 2 2 3" xfId="20232" xr:uid="{A452495D-13CE-435E-9DC4-15C356B9C899}"/>
    <cellStyle name="Millares 4 4 2 2 4" xfId="29090" xr:uid="{5CDCD3C9-FE8C-4E82-8DD2-9014E30F3879}"/>
    <cellStyle name="Millares 4 4 2 3" xfId="13075" xr:uid="{1E6112D8-3E8C-42B1-9340-ACD16FD93009}"/>
    <cellStyle name="Millares 4 4 2 3 2" xfId="22615" xr:uid="{F2EDDCFB-6C34-4A18-B029-DB7CE99D1AB3}"/>
    <cellStyle name="Millares 4 4 2 3 3" xfId="31366" xr:uid="{4CF4FAB1-00D0-4AB7-AA9C-957BAD52EDD7}"/>
    <cellStyle name="Millares 4 4 2 4" xfId="17852" xr:uid="{3489C133-1C6A-4C3A-970B-1FE25217A577}"/>
    <cellStyle name="Millares 4 4 2 5" xfId="26885" xr:uid="{0D19A702-828D-479C-A9D0-A039D3972D50}"/>
    <cellStyle name="Millares 4 4 3" xfId="9490" xr:uid="{5852F8B3-ECA4-463F-8EBC-8A11562FADDD}"/>
    <cellStyle name="Millares 4 4 3 2" xfId="14273" xr:uid="{315B8F67-A0A3-4AE5-A906-4B72F6AF19E8}"/>
    <cellStyle name="Millares 4 4 3 2 2" xfId="23807" xr:uid="{A126CC75-53E7-477B-BE90-C43E4CAB744A}"/>
    <cellStyle name="Millares 4 4 3 2 3" xfId="32537" xr:uid="{28C58DD5-7A4C-4EB8-8D69-622C0D4ED8D6}"/>
    <cellStyle name="Millares 4 4 3 3" xfId="19042" xr:uid="{01012357-C3DA-4FFF-ACC0-CB34753F0693}"/>
    <cellStyle name="Millares 4 4 3 4" xfId="27950" xr:uid="{CB6E7549-1CB5-4B87-B7F1-C1D200A1D0FB}"/>
    <cellStyle name="Millares 4 4 4" xfId="11881" xr:uid="{D089831D-2255-42AD-8A35-181E101F3993}"/>
    <cellStyle name="Millares 4 4 4 2" xfId="21424" xr:uid="{5ADCDC83-1AED-44C5-8A5C-DEB1860ACA80}"/>
    <cellStyle name="Millares 4 4 4 3" xfId="30227" xr:uid="{8C7642A6-ECD1-4299-AAE4-99E425ABA8B2}"/>
    <cellStyle name="Millares 4 4 5" xfId="16665" xr:uid="{15813202-F3FD-441E-98BA-6F2EA35AA01C}"/>
    <cellStyle name="Millares 4 4 6" xfId="7110" xr:uid="{DDFCFCAF-3A45-4825-A1EA-A261DAE3174E}"/>
    <cellStyle name="Millares 4 5" xfId="5028" xr:uid="{00000000-0005-0000-0000-00006D010000}"/>
    <cellStyle name="Millares 4 5 2" xfId="10087" xr:uid="{C666A303-C49D-4CDA-A3E2-99ACE38C29F2}"/>
    <cellStyle name="Millares 4 5 2 2" xfId="14872" xr:uid="{560DF3D0-AC9E-46AE-BF86-5F2695BF5593}"/>
    <cellStyle name="Millares 4 5 2 2 2" xfId="24403" xr:uid="{CCC0EC19-EA08-4B85-8DB0-47D2F630F563}"/>
    <cellStyle name="Millares 4 5 2 2 3" xfId="33131" xr:uid="{C9F17FEA-00C4-45EB-94BE-34F2B2AF0A90}"/>
    <cellStyle name="Millares 4 5 2 3" xfId="19637" xr:uid="{59C15264-8D25-4E31-A0A6-C14ED6358E38}"/>
    <cellStyle name="Millares 4 5 2 4" xfId="28501" xr:uid="{2F454078-B568-489C-B03A-2460F4F63CC8}"/>
    <cellStyle name="Millares 4 5 3" xfId="12478" xr:uid="{B246FE2C-C142-4DA7-A1CC-9C68AA69FDF0}"/>
    <cellStyle name="Millares 4 5 3 2" xfId="22020" xr:uid="{414C272F-DBCF-4C38-ABC5-317E53BC8336}"/>
    <cellStyle name="Millares 4 5 3 3" xfId="30777" xr:uid="{30F7B4A7-0524-4D59-9B99-1F96C28E91B0}"/>
    <cellStyle name="Millares 4 5 4" xfId="17259" xr:uid="{34D5AFEF-87A3-44E9-833C-2D04F781B354}"/>
    <cellStyle name="Millares 4 5 5" xfId="7703" xr:uid="{55D8E1E5-2EF7-44C5-9F60-6754712BD8C4}"/>
    <cellStyle name="Millares 4 6" xfId="8893" xr:uid="{C40DFEAB-BB54-4940-A4A0-16117716D1F7}"/>
    <cellStyle name="Millares 4 6 2" xfId="13674" xr:uid="{9F95F79E-F8E1-4FDC-AF3E-B7427F311D8F}"/>
    <cellStyle name="Millares 4 6 2 2" xfId="23212" xr:uid="{75BE4218-FB85-48B6-91A5-580A9CAD8867}"/>
    <cellStyle name="Millares 4 6 2 3" xfId="31943" xr:uid="{5ABEAA52-4CC9-4A01-840F-2CC7C1749132}"/>
    <cellStyle name="Millares 4 6 3" xfId="18447" xr:uid="{5E7CCAAD-F955-4622-A2B3-9781B90DCA98}"/>
    <cellStyle name="Millares 4 6 4" xfId="27456" xr:uid="{F2B367D8-6A9B-4509-9E24-E44E4288F9AF}"/>
    <cellStyle name="Millares 4 7" xfId="11285" xr:uid="{7BEF0D5A-08B3-492A-9E60-C9D2FD5E9744}"/>
    <cellStyle name="Millares 4 7 2" xfId="20830" xr:uid="{5D473C21-BE5D-4487-9456-65889B31CB39}"/>
    <cellStyle name="Millares 4 7 3" xfId="29680" xr:uid="{D15711EC-CB4B-4DB4-956F-5BE2DFCD9DF4}"/>
    <cellStyle name="Millares 4 8" xfId="16070" xr:uid="{5D6D39CE-57EF-4B16-8E80-DF1E76B2B3B8}"/>
    <cellStyle name="Millares 4 9" xfId="6536" xr:uid="{5E5C525F-3873-444E-8745-F95CB671EF3D}"/>
    <cellStyle name="Millares 5" xfId="6537" xr:uid="{B71D3395-1938-4C54-B749-F8369D01F828}"/>
    <cellStyle name="Millares 5 2" xfId="6676" xr:uid="{DD6DD742-4D70-4380-B4DB-2F8152188701}"/>
    <cellStyle name="Millares 5 2 2" xfId="6964" xr:uid="{F870E508-694D-4682-9747-04EE625F7420}"/>
    <cellStyle name="Millares 5 2 2 2" xfId="7552" xr:uid="{48539B02-725D-492E-B617-00377DE60CB7}"/>
    <cellStyle name="Millares 5 2 2 2 2" xfId="8741" xr:uid="{1BC8F1D3-3858-439F-984D-6F9CF506CB7A}"/>
    <cellStyle name="Millares 5 2 2 2 2 2" xfId="11129" xr:uid="{E731E8E5-A0E1-40D1-A0A3-7D6F4F5EBAF1}"/>
    <cellStyle name="Millares 5 2 2 2 2 2 2" xfId="15917" xr:uid="{D8AB10B6-F4AE-4E54-8720-4C4DFD68AF42}"/>
    <cellStyle name="Millares 5 2 2 2 2 2 2 2" xfId="25444" xr:uid="{8583981B-BDF0-4AFC-A32E-0D749E304396}"/>
    <cellStyle name="Millares 5 2 2 2 2 2 2 3" xfId="34172" xr:uid="{ADA3CBA1-9232-4255-B459-914947F8A37B}"/>
    <cellStyle name="Millares 5 2 2 2 2 2 3" xfId="20678" xr:uid="{FAF555DE-9004-499C-A48C-491761813BEB}"/>
    <cellStyle name="Millares 5 2 2 2 2 2 4" xfId="29536" xr:uid="{015A0E89-CD22-49F3-944F-C93FA455B83C}"/>
    <cellStyle name="Millares 5 2 2 2 2 3" xfId="13520" xr:uid="{C2D101D2-B1E3-4E6A-8C7A-593871F87782}"/>
    <cellStyle name="Millares 5 2 2 2 2 3 2" xfId="23061" xr:uid="{F1ACA25F-89CC-4C81-8DA2-6CB32E60556B}"/>
    <cellStyle name="Millares 5 2 2 2 2 3 3" xfId="31812" xr:uid="{AECF5E02-52C7-4120-A68F-A86ECBC7AA39}"/>
    <cellStyle name="Millares 5 2 2 2 2 4" xfId="18297" xr:uid="{84208607-7F54-453C-A1D4-6BF9A92FB8DB}"/>
    <cellStyle name="Millares 5 2 2 2 2 5" xfId="27311" xr:uid="{4BA565E5-D69F-4CA1-AB2B-DB90E8924F85}"/>
    <cellStyle name="Millares 5 2 2 2 3" xfId="9934" xr:uid="{615C5CD2-F7F4-4D70-A05B-F5E6AEEF6981}"/>
    <cellStyle name="Millares 5 2 2 2 3 2" xfId="14719" xr:uid="{CDE7BC1F-FB56-420B-9BC6-3987C16F777E}"/>
    <cellStyle name="Millares 5 2 2 2 3 2 2" xfId="24253" xr:uid="{257D72CC-E4A4-4B28-BC23-5D2767A96F35}"/>
    <cellStyle name="Millares 5 2 2 2 3 2 3" xfId="32983" xr:uid="{427E95D6-5888-4149-93C4-ABEE5253166A}"/>
    <cellStyle name="Millares 5 2 2 2 3 3" xfId="19488" xr:uid="{D1151C20-B749-43F2-99B9-70ADC839588A}"/>
    <cellStyle name="Millares 5 2 2 2 3 4" xfId="28376" xr:uid="{8954A35F-DDFD-4847-A1CD-958F5E542CEB}"/>
    <cellStyle name="Millares 5 2 2 2 4" xfId="12325" xr:uid="{1CD985AD-5976-4F46-BBD4-F1727CA4D3A8}"/>
    <cellStyle name="Millares 5 2 2 2 4 2" xfId="21870" xr:uid="{F8EFBD75-7517-4C4C-A23C-471A092A26DC}"/>
    <cellStyle name="Millares 5 2 2 2 4 3" xfId="30653" xr:uid="{B5DBA660-2B3D-4829-9950-6894D763AFBE}"/>
    <cellStyle name="Millares 5 2 2 2 5" xfId="17110" xr:uid="{17C58B24-3483-4CB5-A072-E27DC9B78FD1}"/>
    <cellStyle name="Millares 5 2 2 2 6" xfId="26306" xr:uid="{FB1CAFE9-B58B-4422-BC04-C53D4B1D4F59}"/>
    <cellStyle name="Millares 5 2 2 3" xfId="8149" xr:uid="{2E620C43-4E2D-4C97-AAF4-C007DC232300}"/>
    <cellStyle name="Millares 5 2 2 3 2" xfId="10536" xr:uid="{711B1676-67FE-4F91-8237-DA7201168303}"/>
    <cellStyle name="Millares 5 2 2 3 2 2" xfId="15322" xr:uid="{3570534F-A607-4C74-962D-7383A8ABCD8D}"/>
    <cellStyle name="Millares 5 2 2 3 2 2 2" xfId="24849" xr:uid="{201B4062-35F8-4F8A-ADE3-648722E78E45}"/>
    <cellStyle name="Millares 5 2 2 3 2 2 3" xfId="33577" xr:uid="{C7B7A1A7-0C68-4174-B0E5-2584BFD75405}"/>
    <cellStyle name="Millares 5 2 2 3 2 3" xfId="20083" xr:uid="{5A5B243E-B0D0-41FA-8676-CEC29BC6A956}"/>
    <cellStyle name="Millares 5 2 2 3 2 4" xfId="28947" xr:uid="{B17E5E39-0772-4434-BF97-6B95212AD6E1}"/>
    <cellStyle name="Millares 5 2 2 3 3" xfId="12927" xr:uid="{FDAB2211-0C05-4406-9DCF-D4A7C8129CC1}"/>
    <cellStyle name="Millares 5 2 2 3 3 2" xfId="22466" xr:uid="{2AC4E122-F82C-4B2F-B851-E44ED80C5A9D}"/>
    <cellStyle name="Millares 5 2 2 3 3 3" xfId="31223" xr:uid="{2D326B57-B18C-46F2-B796-D817AF050BC1}"/>
    <cellStyle name="Millares 5 2 2 3 4" xfId="17704" xr:uid="{6DA6B1EC-AB73-4502-A0A4-AE7ACFBDA848}"/>
    <cellStyle name="Millares 5 2 2 3 5" xfId="26763" xr:uid="{2246F5F2-CD54-4799-A661-C89E3EA897CA}"/>
    <cellStyle name="Millares 5 2 2 4" xfId="9342" xr:uid="{3F183A64-C256-49D0-B383-4A7E023731F7}"/>
    <cellStyle name="Millares 5 2 2 4 2" xfId="14124" xr:uid="{5A78DA6E-7E15-4A10-B3A5-FF80298A56F9}"/>
    <cellStyle name="Millares 5 2 2 4 2 2" xfId="23658" xr:uid="{3710EA3B-C059-4D10-B30F-877DA8A3CE94}"/>
    <cellStyle name="Millares 5 2 2 4 2 3" xfId="32388" xr:uid="{565FA6D2-62AB-44E8-A738-C49F4E2610EC}"/>
    <cellStyle name="Millares 5 2 2 4 3" xfId="18893" xr:uid="{8A54F65E-37F3-46F7-BE72-3E02C36FE61E}"/>
    <cellStyle name="Millares 5 2 2 4 4" xfId="27828" xr:uid="{AAE61E99-AAD4-495F-AA7B-036447E92FF6}"/>
    <cellStyle name="Millares 5 2 2 5" xfId="11733" xr:uid="{96314549-2C19-47C9-A017-3A0D654D846F}"/>
    <cellStyle name="Millares 5 2 2 5 2" xfId="21275" xr:uid="{9F38D30A-4E07-4835-88B1-57E15BAD5D9B}"/>
    <cellStyle name="Millares 5 2 2 5 3" xfId="30105" xr:uid="{0054C503-CE8E-46DE-A74C-6681E0B4746D}"/>
    <cellStyle name="Millares 5 2 2 6" xfId="16517" xr:uid="{E293A61E-F6BD-4F96-9047-888E879EA53A}"/>
    <cellStyle name="Millares 5 2 2 7" xfId="25858" xr:uid="{795247FE-A327-405B-94A2-9F2C7CF6AB7E}"/>
    <cellStyle name="Millares 5 2 3" xfId="7256" xr:uid="{9431CFC1-5005-4DA7-B698-B2C02C59E2C3}"/>
    <cellStyle name="Millares 5 2 3 2" xfId="8445" xr:uid="{48829EB9-429E-452E-9B7A-0A40545323EB}"/>
    <cellStyle name="Millares 5 2 3 2 2" xfId="10832" xr:uid="{B0621E4E-16C0-42FC-8D14-B5F2E755A9FB}"/>
    <cellStyle name="Millares 5 2 3 2 2 2" xfId="15620" xr:uid="{F55216C1-34DD-49B1-90C2-21611F2EE4F7}"/>
    <cellStyle name="Millares 5 2 3 2 2 2 2" xfId="25147" xr:uid="{5F4F7AF8-0BD3-4EE5-8E47-CEBA1396374D}"/>
    <cellStyle name="Millares 5 2 3 2 2 2 3" xfId="33875" xr:uid="{686F8475-E8F6-4362-BEEF-7E4BA88D4E97}"/>
    <cellStyle name="Millares 5 2 3 2 2 3" xfId="20381" xr:uid="{C20AFE0C-F571-47F3-951B-8947F347BE93}"/>
    <cellStyle name="Millares 5 2 3 2 2 4" xfId="29239" xr:uid="{8D7A13B0-DC2D-4444-96FA-94AC72DE6153}"/>
    <cellStyle name="Millares 5 2 3 2 3" xfId="13223" xr:uid="{0FC140FD-42B1-462C-928D-4A751B90D2E0}"/>
    <cellStyle name="Millares 5 2 3 2 3 2" xfId="22764" xr:uid="{03B43DF6-8F75-4E7E-88A3-7ADB9DBDE5BA}"/>
    <cellStyle name="Millares 5 2 3 2 3 3" xfId="31515" xr:uid="{3FD8DEE3-61A8-4A4F-AE2E-F76FFB7AA438}"/>
    <cellStyle name="Millares 5 2 3 2 4" xfId="18000" xr:uid="{E4A72C9E-5066-4D81-9211-F1A4FBAC29F9}"/>
    <cellStyle name="Millares 5 2 3 2 5" xfId="27034" xr:uid="{FA075D26-6DCB-43EF-B859-DAD9159A9C10}"/>
    <cellStyle name="Millares 5 2 3 3" xfId="9638" xr:uid="{C8FF7E82-7ED8-4ECE-8918-AFF0837BBA91}"/>
    <cellStyle name="Millares 5 2 3 3 2" xfId="14422" xr:uid="{F240D733-B8C6-4C18-BA83-36C0793D6F55}"/>
    <cellStyle name="Millares 5 2 3 3 2 2" xfId="23956" xr:uid="{22C3AF7A-C674-4CFB-9EAF-86AEB0C5BD5C}"/>
    <cellStyle name="Millares 5 2 3 3 2 3" xfId="32686" xr:uid="{8206546D-E779-4859-9AB3-99D2DD0898CD}"/>
    <cellStyle name="Millares 5 2 3 3 3" xfId="19191" xr:uid="{B7C72852-45C0-458E-B2D4-050B2CF91585}"/>
    <cellStyle name="Millares 5 2 3 3 4" xfId="28099" xr:uid="{3BD0457E-2EEB-4F1E-984E-C0C2806CCBB7}"/>
    <cellStyle name="Millares 5 2 3 4" xfId="12029" xr:uid="{1704A4C8-CD25-4381-8890-E120EB8F13AC}"/>
    <cellStyle name="Millares 5 2 3 4 2" xfId="21573" xr:uid="{9F74F487-4085-49F2-8893-D99C50E2E433}"/>
    <cellStyle name="Millares 5 2 3 4 3" xfId="30376" xr:uid="{E202D975-7464-4408-8B6B-F155CF8963AC}"/>
    <cellStyle name="Millares 5 2 3 5" xfId="16813" xr:uid="{15C03044-C600-46E0-9A77-B92B60FCEE4F}"/>
    <cellStyle name="Millares 5 2 3 6" xfId="26061" xr:uid="{65974478-643D-4835-8926-BC375F0858C9}"/>
    <cellStyle name="Millares 5 2 4" xfId="7853" xr:uid="{C8A936CC-5E9E-40D6-B494-BC18BCE19BEF}"/>
    <cellStyle name="Millares 5 2 4 2" xfId="10239" xr:uid="{4F6316E6-97B7-47AD-91AD-84488E2336B4}"/>
    <cellStyle name="Millares 5 2 4 2 2" xfId="15025" xr:uid="{A4146FF1-8DE9-4550-92C0-F28F870141E9}"/>
    <cellStyle name="Millares 5 2 4 2 2 2" xfId="24552" xr:uid="{EF04AE4B-1D58-4A71-A51D-6BF06B4922AF}"/>
    <cellStyle name="Millares 5 2 4 2 2 3" xfId="33280" xr:uid="{495E3C04-BBF3-4E9A-8015-87B3F939FDD7}"/>
    <cellStyle name="Millares 5 2 4 2 3" xfId="19786" xr:uid="{4B905B3E-1032-4B3A-9992-87E937237B4C}"/>
    <cellStyle name="Millares 5 2 4 2 4" xfId="28650" xr:uid="{FC7F893C-8FB6-43D8-BF5B-D9649AF662A0}"/>
    <cellStyle name="Millares 5 2 4 3" xfId="12630" xr:uid="{95AB92F5-055C-4034-94FA-9571A878DB87}"/>
    <cellStyle name="Millares 5 2 4 3 2" xfId="22169" xr:uid="{61CF4FAA-3519-4A16-8415-CFF2EBE14868}"/>
    <cellStyle name="Millares 5 2 4 3 3" xfId="30926" xr:uid="{0C766807-BE1F-4547-8C2F-76474209B318}"/>
    <cellStyle name="Millares 5 2 4 4" xfId="17407" xr:uid="{36C29C4B-7286-4D70-BF81-82BB0F77792B}"/>
    <cellStyle name="Millares 5 2 4 5" xfId="26518" xr:uid="{AD6415E8-66AE-416F-85C2-39409DD61EBE}"/>
    <cellStyle name="Millares 5 2 5" xfId="9046" xr:uid="{9C9DEB3B-7C47-40B1-9AF1-D77A0DBE4705}"/>
    <cellStyle name="Millares 5 2 5 2" xfId="13827" xr:uid="{880E8A67-AC63-4E7B-9B4B-72B4AAC0491E}"/>
    <cellStyle name="Millares 5 2 5 2 2" xfId="23361" xr:uid="{8F5B2D7D-8853-476D-B0B7-5A9D56B4EDBE}"/>
    <cellStyle name="Millares 5 2 5 2 3" xfId="32091" xr:uid="{BCCC6CB3-EFC6-4EB9-B540-5455A97D1028}"/>
    <cellStyle name="Millares 5 2 5 3" xfId="18596" xr:uid="{3F14B1D0-954A-476F-BE4D-E283B462C637}"/>
    <cellStyle name="Millares 5 2 5 4" xfId="27583" xr:uid="{74851FD9-5EE9-4EAA-BBD8-F5943B1323D7}"/>
    <cellStyle name="Millares 5 2 6" xfId="11437" xr:uid="{3FA0F39C-2FD8-4B88-ABDE-9A5728FD6FE5}"/>
    <cellStyle name="Millares 5 2 6 2" xfId="20978" xr:uid="{7ACD6671-8B00-4C5D-A551-FE5BB47A0966}"/>
    <cellStyle name="Millares 5 2 6 3" xfId="29828" xr:uid="{F9539309-B34F-4779-9079-4171E52F7F5A}"/>
    <cellStyle name="Millares 5 2 7" xfId="16220" xr:uid="{4EBC14D8-4927-488B-B88F-729F8BB3B6BB}"/>
    <cellStyle name="Millares 5 2 8" xfId="25659" xr:uid="{60A0DC23-3CE3-4D14-9648-A93999EC93D4}"/>
    <cellStyle name="Millares 5 3" xfId="6819" xr:uid="{033519C9-000B-4717-A18D-7A30D3E2AAA0}"/>
    <cellStyle name="Millares 5 3 2" xfId="7405" xr:uid="{D587D8DE-E15F-43E1-9A06-931D3A0E667B}"/>
    <cellStyle name="Millares 5 3 2 2" xfId="8594" xr:uid="{2A2184E3-B1AF-43F7-92FC-5577B60097EB}"/>
    <cellStyle name="Millares 5 3 2 2 2" xfId="10981" xr:uid="{667CFFE1-2847-41AD-A6E9-694507C4CC65}"/>
    <cellStyle name="Millares 5 3 2 2 2 2" xfId="15769" xr:uid="{A5281536-1509-46E1-AAFF-6B8CDAD224DA}"/>
    <cellStyle name="Millares 5 3 2 2 2 2 2" xfId="25296" xr:uid="{F1B81136-BD55-4EC1-9EE9-6BA803B0CEE1}"/>
    <cellStyle name="Millares 5 3 2 2 2 2 3" xfId="34024" xr:uid="{F3BD505B-7B44-43A6-B0F9-BCD3A9E4DB33}"/>
    <cellStyle name="Millares 5 3 2 2 2 3" xfId="20530" xr:uid="{D24E2590-2269-4C82-96A1-21F7D4D9CC79}"/>
    <cellStyle name="Millares 5 3 2 2 2 4" xfId="29388" xr:uid="{70757F0B-E94A-4239-9D55-0672D38E8107}"/>
    <cellStyle name="Millares 5 3 2 2 3" xfId="13372" xr:uid="{522AA791-66A5-490E-96DE-F91DF94B3616}"/>
    <cellStyle name="Millares 5 3 2 2 3 2" xfId="22913" xr:uid="{3B238AA1-117B-4055-BD38-6DF566964E64}"/>
    <cellStyle name="Millares 5 3 2 2 3 3" xfId="31664" xr:uid="{7E9A7900-548E-44AA-9B85-CDA7717B1FD5}"/>
    <cellStyle name="Millares 5 3 2 2 4" xfId="18149" xr:uid="{0AA273A0-9A1F-4046-9555-9F7BD94C8CD1}"/>
    <cellStyle name="Millares 5 3 2 2 5" xfId="27163" xr:uid="{BC3F25F4-ADBC-4FFC-989C-CC57D29D02AD}"/>
    <cellStyle name="Millares 5 3 2 3" xfId="9787" xr:uid="{71837BB0-F512-4E9E-B50F-FAC82A8342B9}"/>
    <cellStyle name="Millares 5 3 2 3 2" xfId="14571" xr:uid="{58606572-FE8B-4CBF-BB55-664376D9A7F9}"/>
    <cellStyle name="Millares 5 3 2 3 2 2" xfId="24105" xr:uid="{30802CF3-9FF8-432A-9BB6-DA9EBC605C1D}"/>
    <cellStyle name="Millares 5 3 2 3 2 3" xfId="32835" xr:uid="{7CBA9DD8-C2C3-42BD-AEA7-DEBB2C796679}"/>
    <cellStyle name="Millares 5 3 2 3 3" xfId="19340" xr:uid="{35E78757-CDBF-425B-AA38-66A2256E0DE2}"/>
    <cellStyle name="Millares 5 3 2 3 4" xfId="28228" xr:uid="{3FFDAFC3-A7BE-4949-95FC-F7A70A3F0A31}"/>
    <cellStyle name="Millares 5 3 2 4" xfId="12178" xr:uid="{3C2B1C14-11D5-48A8-9F79-F616014AD28B}"/>
    <cellStyle name="Millares 5 3 2 4 2" xfId="21722" xr:uid="{740C013E-2664-4F1E-89B3-AC8EEDBEE25C}"/>
    <cellStyle name="Millares 5 3 2 4 3" xfId="30505" xr:uid="{E70EC32D-CC7F-4613-9D5E-15B5E9565EDA}"/>
    <cellStyle name="Millares 5 3 2 5" xfId="16962" xr:uid="{4064D072-0017-4F34-872C-C7372C50C8AC}"/>
    <cellStyle name="Millares 5 3 2 6" xfId="26180" xr:uid="{72E2120D-BF4F-4C60-9815-A3CB8EABF004}"/>
    <cellStyle name="Millares 5 3 3" xfId="8002" xr:uid="{C65EEA5F-A170-42AC-B9A3-50616DC71C62}"/>
    <cellStyle name="Millares 5 3 3 2" xfId="10388" xr:uid="{96FB5589-1894-4160-8344-4DAAE973F646}"/>
    <cellStyle name="Millares 5 3 3 2 2" xfId="15174" xr:uid="{2C4C7D6C-3AD7-40C1-9350-25681658B7CA}"/>
    <cellStyle name="Millares 5 3 3 2 2 2" xfId="24701" xr:uid="{D0AF2F6D-2DBF-443C-A652-4560AD3EA9F3}"/>
    <cellStyle name="Millares 5 3 3 2 2 3" xfId="33429" xr:uid="{30727B96-1509-4766-84D9-880D216A4A8D}"/>
    <cellStyle name="Millares 5 3 3 2 3" xfId="19935" xr:uid="{4E2CB088-6B62-43FA-9F4F-885F7F34A333}"/>
    <cellStyle name="Millares 5 3 3 2 4" xfId="28799" xr:uid="{A42CA1FD-F35B-4A63-98F9-A3DED6C1729D}"/>
    <cellStyle name="Millares 5 3 3 3" xfId="12779" xr:uid="{8AF7AE2D-BF0C-4B66-A0AF-F6B37C73AAFD}"/>
    <cellStyle name="Millares 5 3 3 3 2" xfId="22318" xr:uid="{9AAF25DC-E10F-4B7E-A8CD-EC5EACE59B57}"/>
    <cellStyle name="Millares 5 3 3 3 3" xfId="31075" xr:uid="{B6A31B5B-0C2E-4F7A-9BDF-89757B024832}"/>
    <cellStyle name="Millares 5 3 3 4" xfId="17556" xr:uid="{6848A777-274A-4E55-8E63-729B665FCDF2}"/>
    <cellStyle name="Millares 5 3 3 5" xfId="26637" xr:uid="{AC5726D4-D229-447C-8CDA-CA25EE069A7B}"/>
    <cellStyle name="Millares 5 3 4" xfId="9195" xr:uid="{59E2C5AB-47E8-4486-B7E1-E1F1E2D080DC}"/>
    <cellStyle name="Millares 5 3 4 2" xfId="13976" xr:uid="{739A80F0-36B8-4E75-864D-A91A3932653A}"/>
    <cellStyle name="Millares 5 3 4 2 2" xfId="23510" xr:uid="{572FB889-4C68-4741-9B59-441FD56A65DD}"/>
    <cellStyle name="Millares 5 3 4 2 3" xfId="32240" xr:uid="{2F8E5993-D5A0-4D33-95DC-B7C7F59EF7AE}"/>
    <cellStyle name="Millares 5 3 4 3" xfId="18745" xr:uid="{820BEBF6-8F8A-4620-9ADD-A915A57D906C}"/>
    <cellStyle name="Millares 5 3 4 4" xfId="27702" xr:uid="{69606257-F82D-401E-85E7-90E2D4081788}"/>
    <cellStyle name="Millares 5 3 5" xfId="11586" xr:uid="{1CEB0757-C400-4E8D-B385-E458D7B2AF8E}"/>
    <cellStyle name="Millares 5 3 5 2" xfId="21127" xr:uid="{80CC1EC6-FFD1-41CA-AA9E-DA4ABB525515}"/>
    <cellStyle name="Millares 5 3 5 3" xfId="29957" xr:uid="{7E6383B2-24BB-40A8-8B7D-96D4295FB536}"/>
    <cellStyle name="Millares 5 3 6" xfId="16369" xr:uid="{BA13DC89-EB6E-483B-9EF0-2D7FBC2AE06A}"/>
    <cellStyle name="Millares 5 3 7" xfId="25754" xr:uid="{0DFC058B-7EC9-4934-AD14-B4C0A519BCA4}"/>
    <cellStyle name="Millares 5 4" xfId="7111" xr:uid="{EEC893E7-F63B-41C4-BCEC-5D77D54AA41F}"/>
    <cellStyle name="Millares 5 4 2" xfId="8298" xr:uid="{5D72EC2F-6EB8-4CCD-B035-B85ABCD82B38}"/>
    <cellStyle name="Millares 5 4 2 2" xfId="10685" xr:uid="{F6163084-CD7A-41FB-ABBA-CA1B0362F11F}"/>
    <cellStyle name="Millares 5 4 2 2 2" xfId="15472" xr:uid="{9717F2AB-F1E0-43A3-8F08-E92124D905D8}"/>
    <cellStyle name="Millares 5 4 2 2 2 2" xfId="24999" xr:uid="{D22DD6B9-5397-48E7-A8BD-82EC4C82DDE6}"/>
    <cellStyle name="Millares 5 4 2 2 2 3" xfId="33727" xr:uid="{3A87713A-777D-4322-970E-8DA8B257EDC9}"/>
    <cellStyle name="Millares 5 4 2 2 3" xfId="20233" xr:uid="{0A5E6703-247D-4FEA-B293-B50FF2648A4C}"/>
    <cellStyle name="Millares 5 4 2 2 4" xfId="29091" xr:uid="{4E6CAA1B-24B2-41DB-93E2-A48BF6AD248B}"/>
    <cellStyle name="Millares 5 4 2 3" xfId="13076" xr:uid="{4F3DB36E-3A06-4A4B-A00A-E5AFCD9A5D2F}"/>
    <cellStyle name="Millares 5 4 2 3 2" xfId="22616" xr:uid="{212A874E-E757-46ED-9C8B-AD86588214D2}"/>
    <cellStyle name="Millares 5 4 2 3 3" xfId="31367" xr:uid="{16149ACB-2190-4ED7-8D55-AAB179ACB95E}"/>
    <cellStyle name="Millares 5 4 2 4" xfId="17853" xr:uid="{CBA392EF-B26F-4383-8B56-FF23B6A98844}"/>
    <cellStyle name="Millares 5 4 2 5" xfId="26886" xr:uid="{BB241EC4-10B4-4322-92D9-072F3255DF79}"/>
    <cellStyle name="Millares 5 4 3" xfId="9491" xr:uid="{E97D0988-D310-487F-BFFC-3260A1692689}"/>
    <cellStyle name="Millares 5 4 3 2" xfId="14274" xr:uid="{59C7CAE6-3A89-49A9-BD3E-76A2431B0DB2}"/>
    <cellStyle name="Millares 5 4 3 2 2" xfId="23808" xr:uid="{32D88D22-F4C6-43F3-938B-5056E144A3C4}"/>
    <cellStyle name="Millares 5 4 3 2 3" xfId="32538" xr:uid="{46A241E3-F0A4-4FDD-B4ED-A7B94A67556B}"/>
    <cellStyle name="Millares 5 4 3 3" xfId="19043" xr:uid="{3FD49EAD-7352-4DCC-B855-7C942411ACE6}"/>
    <cellStyle name="Millares 5 4 3 4" xfId="27951" xr:uid="{E5609E09-956F-45FF-ADA5-001990B801E8}"/>
    <cellStyle name="Millares 5 4 4" xfId="11882" xr:uid="{72AA1D6E-D708-4369-9092-7515B9165EE9}"/>
    <cellStyle name="Millares 5 4 4 2" xfId="21425" xr:uid="{DBD41C2F-F9E5-4904-B105-734DE608ECE2}"/>
    <cellStyle name="Millares 5 4 4 3" xfId="30228" xr:uid="{4024334B-8151-4D61-A837-64A99B125DEE}"/>
    <cellStyle name="Millares 5 4 5" xfId="16666" xr:uid="{4F01C380-D528-47DD-8C6B-D3848650B16F}"/>
    <cellStyle name="Millares 5 4 6" xfId="25957" xr:uid="{DB3F0341-AE63-4CC7-BF71-8127C1798CF1}"/>
    <cellStyle name="Millares 5 5" xfId="7704" xr:uid="{C2333801-8ECD-401A-AAF1-283F71A85FB1}"/>
    <cellStyle name="Millares 5 5 2" xfId="10088" xr:uid="{99C2111E-75F7-44A4-BC84-83C2F98BA403}"/>
    <cellStyle name="Millares 5 5 2 2" xfId="14873" xr:uid="{14244AA8-0329-42C1-BE96-1463656F135D}"/>
    <cellStyle name="Millares 5 5 2 2 2" xfId="24404" xr:uid="{FEE69BF8-C45C-405C-B6B6-09A50160B108}"/>
    <cellStyle name="Millares 5 5 2 2 3" xfId="33132" xr:uid="{6F831883-CA5B-4934-8EB0-03901E215353}"/>
    <cellStyle name="Millares 5 5 2 3" xfId="19638" xr:uid="{5ADED806-CD22-4D87-ADA6-99566E602C09}"/>
    <cellStyle name="Millares 5 5 2 4" xfId="28502" xr:uid="{274A3F08-89DD-4ACF-BC0B-93F68A25C3F1}"/>
    <cellStyle name="Millares 5 5 3" xfId="12479" xr:uid="{74DFCA1B-7BF5-4CAC-BAAE-F19384C774B0}"/>
    <cellStyle name="Millares 5 5 3 2" xfId="22021" xr:uid="{71A6A19C-2BE7-447F-B04D-F2DFC396DA02}"/>
    <cellStyle name="Millares 5 5 3 3" xfId="30778" xr:uid="{0A4F8508-B482-4AED-8D48-B114AD2DFDE3}"/>
    <cellStyle name="Millares 5 5 4" xfId="17260" xr:uid="{F42E82D5-C769-4E35-BA51-9197AAC63464}"/>
    <cellStyle name="Millares 5 5 5" xfId="26414" xr:uid="{A43D63D0-7B96-4221-9B96-0AC5D2CC8FDF}"/>
    <cellStyle name="Millares 5 6" xfId="8894" xr:uid="{395EFFBA-0ADC-4AD6-ADA6-14392457CC4A}"/>
    <cellStyle name="Millares 5 6 2" xfId="13675" xr:uid="{04D95B81-0719-4926-B788-FCCD92B3E714}"/>
    <cellStyle name="Millares 5 6 2 2" xfId="23213" xr:uid="{901F6ACA-D898-45AB-ADA2-65DAFEC04FC5}"/>
    <cellStyle name="Millares 5 6 2 3" xfId="31944" xr:uid="{1A4CEB3B-7B4D-4D54-BDB0-F5E92490E02A}"/>
    <cellStyle name="Millares 5 6 3" xfId="18448" xr:uid="{D85B2A03-BC77-43D5-BCA9-283F4EBE7293}"/>
    <cellStyle name="Millares 5 6 4" xfId="27457" xr:uid="{5A0D2B28-1727-4997-8476-DD55F85466DD}"/>
    <cellStyle name="Millares 5 7" xfId="11286" xr:uid="{6BE23663-2F99-4EDF-B189-1988904DC2CD}"/>
    <cellStyle name="Millares 5 7 2" xfId="20831" xr:uid="{8B90FF7B-B5A1-4DFC-B114-0A3AF029F303}"/>
    <cellStyle name="Millares 5 7 3" xfId="29681" xr:uid="{E7A2F2AA-6C04-40E1-BFFB-EC757DE183E8}"/>
    <cellStyle name="Millares 5 8" xfId="16071" xr:uid="{08D88F3A-9EC5-4398-9AE1-BBF3BAFE4A65}"/>
    <cellStyle name="Millares 5 9" xfId="25562" xr:uid="{35027512-3EB6-4D38-9C59-62DD1F084FBE}"/>
    <cellStyle name="Millares 6" xfId="6600" xr:uid="{0C2A80B5-CD74-44A1-A9F6-321AED158286}"/>
    <cellStyle name="Millares 6 2" xfId="6890" xr:uid="{AE8AF290-2AB7-4C4A-840C-E3B9D7744E3D}"/>
    <cellStyle name="Millares 6 2 2" xfId="7478" xr:uid="{721F4275-E36C-4DB7-AE0A-B88010937FB9}"/>
    <cellStyle name="Millares 6 2 2 2" xfId="8667" xr:uid="{E99248A1-CF06-4DD8-8011-2D4B9DACB155}"/>
    <cellStyle name="Millares 6 2 2 2 2" xfId="11054" xr:uid="{0834CFCD-4BC4-494F-A623-11F0FB1F24CF}"/>
    <cellStyle name="Millares 6 2 2 2 2 2" xfId="15842" xr:uid="{627CE8E1-1A23-42A5-8CF0-23810FE12149}"/>
    <cellStyle name="Millares 6 2 2 2 2 2 2" xfId="25369" xr:uid="{8CF1F57F-DF95-4377-BC57-85F122382509}"/>
    <cellStyle name="Millares 6 2 2 2 2 2 3" xfId="34097" xr:uid="{D5D1FFE8-785D-45E7-95D1-01AEFFAB2DB1}"/>
    <cellStyle name="Millares 6 2 2 2 2 3" xfId="20603" xr:uid="{2B0E2314-50B6-47E2-A583-FA279D65744A}"/>
    <cellStyle name="Millares 6 2 2 2 2 4" xfId="29461" xr:uid="{C6AB6C44-7E98-492F-B33B-02DEBEEF595C}"/>
    <cellStyle name="Millares 6 2 2 2 3" xfId="13445" xr:uid="{95D45FB3-F404-4BD4-A7BE-9E5052EF5B72}"/>
    <cellStyle name="Millares 6 2 2 2 3 2" xfId="22986" xr:uid="{AF383C50-84BD-43F2-8129-0F4AD4F3A736}"/>
    <cellStyle name="Millares 6 2 2 2 3 3" xfId="31737" xr:uid="{6AE321C3-1004-453B-9709-45AC2D6CA45E}"/>
    <cellStyle name="Millares 6 2 2 2 4" xfId="18222" xr:uid="{5D6B19DB-3B27-427D-97F4-CF17FE55772E}"/>
    <cellStyle name="Millares 6 2 2 2 5" xfId="27236" xr:uid="{50213F8A-141A-4545-B829-4AFCFA1AA63C}"/>
    <cellStyle name="Millares 6 2 2 3" xfId="9860" xr:uid="{62CBD2AE-0690-4F22-8D95-69F961D2DDDD}"/>
    <cellStyle name="Millares 6 2 2 3 2" xfId="14644" xr:uid="{A70A9861-A73B-4FCC-9DA7-13B3A6F3882B}"/>
    <cellStyle name="Millares 6 2 2 3 2 2" xfId="24178" xr:uid="{C0FE6256-9DF1-4DCC-8044-661C60C4E93A}"/>
    <cellStyle name="Millares 6 2 2 3 2 3" xfId="32908" xr:uid="{35633471-F223-4B66-A46D-77E5F4F82D38}"/>
    <cellStyle name="Millares 6 2 2 3 3" xfId="19413" xr:uid="{6297E073-FFE0-49C3-981D-FC8D44FB9706}"/>
    <cellStyle name="Millares 6 2 2 3 4" xfId="28301" xr:uid="{C6ED9C34-029E-43EA-8181-9EDD5A89A461}"/>
    <cellStyle name="Millares 6 2 2 4" xfId="12251" xr:uid="{DBE6A49C-A6C0-4388-B8ED-7945F9BEC214}"/>
    <cellStyle name="Millares 6 2 2 4 2" xfId="21795" xr:uid="{DBC4774D-3108-4920-B7AA-D089B27524C8}"/>
    <cellStyle name="Millares 6 2 2 4 3" xfId="30578" xr:uid="{3570AA22-BDD1-4595-94AF-128877D29A02}"/>
    <cellStyle name="Millares 6 2 2 5" xfId="17035" xr:uid="{B720029B-268C-4EE7-94E6-AF9123C406BF}"/>
    <cellStyle name="Millares 6 2 2 6" xfId="26236" xr:uid="{7194DAEF-3BF4-49B1-A1E8-FAAE3E35005F}"/>
    <cellStyle name="Millares 6 2 3" xfId="8075" xr:uid="{1A1F9F07-5968-4295-A42D-3AEF0E239B12}"/>
    <cellStyle name="Millares 6 2 3 2" xfId="10461" xr:uid="{59EC5B3A-C959-44DC-B92C-4B15EA66FDEB}"/>
    <cellStyle name="Millares 6 2 3 2 2" xfId="15247" xr:uid="{74E0E8A1-BB28-4114-9011-E83C95F5B967}"/>
    <cellStyle name="Millares 6 2 3 2 2 2" xfId="24774" xr:uid="{D4365760-8463-42B0-9E73-4B7DAB3B94F4}"/>
    <cellStyle name="Millares 6 2 3 2 2 3" xfId="33502" xr:uid="{F0F3D9C7-5924-4CD9-A47C-FE20001ADC66}"/>
    <cellStyle name="Millares 6 2 3 2 3" xfId="20008" xr:uid="{F4CCB466-AEF7-40B7-AFE8-B9DE5A06D01A}"/>
    <cellStyle name="Millares 6 2 3 2 4" xfId="28872" xr:uid="{83D0119A-D41B-41C7-BD2F-AC9546A8FE98}"/>
    <cellStyle name="Millares 6 2 3 3" xfId="12852" xr:uid="{8C25B089-503D-41E2-84FD-64F21461AEE3}"/>
    <cellStyle name="Millares 6 2 3 3 2" xfId="22391" xr:uid="{00DADFE5-F61E-4416-8CFA-590FD30275C5}"/>
    <cellStyle name="Millares 6 2 3 3 3" xfId="31148" xr:uid="{50CFEF2A-3125-4C67-B179-57B609F85EFD}"/>
    <cellStyle name="Millares 6 2 3 4" xfId="17629" xr:uid="{5C59CC8C-1FD3-4D0A-8F86-3FD87A02B93D}"/>
    <cellStyle name="Millares 6 2 3 5" xfId="26693" xr:uid="{9453451E-1116-4E03-A5D4-93E0071FB5F1}"/>
    <cellStyle name="Millares 6 2 4" xfId="9268" xr:uid="{F1CFF69C-4567-4C1B-AFF8-6C286C8688DB}"/>
    <cellStyle name="Millares 6 2 4 2" xfId="14049" xr:uid="{2B5CDB20-2A17-436B-B739-18B0A653C1AE}"/>
    <cellStyle name="Millares 6 2 4 2 2" xfId="23583" xr:uid="{B0AE073B-F743-4FE7-8FB3-711E17938C6E}"/>
    <cellStyle name="Millares 6 2 4 2 3" xfId="32313" xr:uid="{268CCCC2-D944-403E-9D6F-5C66A167E1A6}"/>
    <cellStyle name="Millares 6 2 4 3" xfId="18818" xr:uid="{6341CE1B-B8A4-4909-AF20-B121268B86C4}"/>
    <cellStyle name="Millares 6 2 4 4" xfId="27758" xr:uid="{4DBDA872-466D-410C-BF7C-A1A0DAD71F59}"/>
    <cellStyle name="Millares 6 2 5" xfId="11659" xr:uid="{8D773E61-19AF-40EC-965C-E6A835D01413}"/>
    <cellStyle name="Millares 6 2 5 2" xfId="21200" xr:uid="{ED4A75BA-3F70-4E4D-9E11-D006BD1860AE}"/>
    <cellStyle name="Millares 6 2 5 3" xfId="30030" xr:uid="{024E026A-9185-446E-9D0E-BE3824815287}"/>
    <cellStyle name="Millares 6 2 6" xfId="16442" xr:uid="{F71A5A74-2F9F-4F28-8EBC-C2E1318174D6}"/>
    <cellStyle name="Millares 6 2 7" xfId="25805" xr:uid="{3BCB7A3F-1133-43BC-9262-DEC69998B336}"/>
    <cellStyle name="Millares 6 3" xfId="7182" xr:uid="{87517FC5-1C11-40A2-BE82-79CD9B633A30}"/>
    <cellStyle name="Millares 6 3 2" xfId="8371" xr:uid="{CC98F367-FD41-4C2A-8DFC-E27BBF4B4E2F}"/>
    <cellStyle name="Millares 6 3 2 2" xfId="10758" xr:uid="{4AFEE6A5-46AF-4CBF-9562-CF0E2BDF47B7}"/>
    <cellStyle name="Millares 6 3 2 2 2" xfId="15545" xr:uid="{A836AEC5-D05E-4B22-AB98-B6A724F2F6F0}"/>
    <cellStyle name="Millares 6 3 2 2 2 2" xfId="25072" xr:uid="{28D70713-E870-4EF7-8B85-2BE07EB30AAF}"/>
    <cellStyle name="Millares 6 3 2 2 2 3" xfId="33800" xr:uid="{4E77F41C-7CC8-476D-9420-300AA0A33E3A}"/>
    <cellStyle name="Millares 6 3 2 2 3" xfId="20306" xr:uid="{3743F0BD-3D3F-42CE-A578-4C9FEEBC4F07}"/>
    <cellStyle name="Millares 6 3 2 2 4" xfId="29164" xr:uid="{C2395EDA-4DBF-4D02-9BC3-90D49E24F3F9}"/>
    <cellStyle name="Millares 6 3 2 3" xfId="13149" xr:uid="{C53AFA53-319D-4D69-934E-272E55162250}"/>
    <cellStyle name="Millares 6 3 2 3 2" xfId="22689" xr:uid="{32D6B4BA-B65F-4F2F-8FBD-35F43C9CBC9E}"/>
    <cellStyle name="Millares 6 3 2 3 3" xfId="31440" xr:uid="{E4CECB4E-70EF-4A8E-AC65-AA77EF143309}"/>
    <cellStyle name="Millares 6 3 2 4" xfId="17926" xr:uid="{93045C4F-E27A-4AFD-B9A1-F84C77840544}"/>
    <cellStyle name="Millares 6 3 2 5" xfId="26959" xr:uid="{6B072087-3A78-4FF5-AFA6-A93EF7C931DD}"/>
    <cellStyle name="Millares 6 3 3" xfId="9564" xr:uid="{DF6AB135-5171-4A78-87DB-E3A19D1CD8CB}"/>
    <cellStyle name="Millares 6 3 3 2" xfId="14347" xr:uid="{BE2BBE2F-2D38-4B09-8265-B52E18DF142E}"/>
    <cellStyle name="Millares 6 3 3 2 2" xfId="23881" xr:uid="{5054ACED-7BBB-4298-838B-6C1CDA63E746}"/>
    <cellStyle name="Millares 6 3 3 2 3" xfId="32611" xr:uid="{B8380513-B042-497E-9261-8AA8FE993443}"/>
    <cellStyle name="Millares 6 3 3 3" xfId="19116" xr:uid="{AFB8292E-533B-4753-81A5-79D4F074E27D}"/>
    <cellStyle name="Millares 6 3 3 4" xfId="28024" xr:uid="{41E29044-FBD7-42F1-914F-5796939E61DB}"/>
    <cellStyle name="Millares 6 3 4" xfId="11955" xr:uid="{6159E680-969D-42EE-95F7-221BD062E30F}"/>
    <cellStyle name="Millares 6 3 4 2" xfId="21498" xr:uid="{D2458825-8F7F-4C6D-9D83-E87C73752C3D}"/>
    <cellStyle name="Millares 6 3 4 3" xfId="30301" xr:uid="{68E8A998-581D-43ED-B840-1471F81DB4BC}"/>
    <cellStyle name="Millares 6 3 5" xfId="16739" xr:uid="{D6A1B4A0-493B-46E0-BA38-270BC23B6DAC}"/>
    <cellStyle name="Millares 6 3 6" xfId="26008" xr:uid="{E47B82C2-1FFD-4307-BD77-F7A683C27376}"/>
    <cellStyle name="Millares 6 4" xfId="7777" xr:uid="{2D480FCB-CA2E-4D46-A9F7-FD2E61377624}"/>
    <cellStyle name="Millares 6 4 2" xfId="10163" xr:uid="{A22508E5-F1CD-49E9-BCE5-8471387C5579}"/>
    <cellStyle name="Millares 6 4 2 2" xfId="14948" xr:uid="{FCD6484D-A58D-4296-98C8-4C9C2AA5CF81}"/>
    <cellStyle name="Millares 6 4 2 2 2" xfId="24477" xr:uid="{61F914E4-1515-4163-9798-136FC52E108B}"/>
    <cellStyle name="Millares 6 4 2 2 3" xfId="33205" xr:uid="{CC3BF9A2-3DED-40B0-B7D5-B1CB416CCF5C}"/>
    <cellStyle name="Millares 6 4 2 3" xfId="19711" xr:uid="{BA008C1B-849D-4811-934B-B8456DBC96DC}"/>
    <cellStyle name="Millares 6 4 2 4" xfId="28575" xr:uid="{19026E75-A16D-4E94-BF68-B1FE878D763E}"/>
    <cellStyle name="Millares 6 4 3" xfId="12554" xr:uid="{3CB5E16D-A6EB-4D95-B476-3D0C09A5F0D2}"/>
    <cellStyle name="Millares 6 4 3 2" xfId="22094" xr:uid="{1EC63190-58B5-4189-9E3C-23292F0C46D6}"/>
    <cellStyle name="Millares 6 4 3 3" xfId="30851" xr:uid="{8539CF32-1D96-45F5-8864-DD30E9EFEBB3}"/>
    <cellStyle name="Millares 6 4 4" xfId="17333" xr:uid="{6293F793-28EB-4330-8D20-02AE8C7B969F}"/>
    <cellStyle name="Millares 6 4 5" xfId="26465" xr:uid="{25DF1B8C-C467-41A5-B111-298E6418DC54}"/>
    <cellStyle name="Millares 6 5" xfId="8969" xr:uid="{2563FC78-71C1-475E-BCA8-6E7BA6376929}"/>
    <cellStyle name="Millares 6 5 2" xfId="13750" xr:uid="{F69E5024-C347-4157-B70F-6E22584FF90F}"/>
    <cellStyle name="Millares 6 5 2 2" xfId="23286" xr:uid="{BF89C9FB-B097-49BF-AC9C-5C3ACA28F765}"/>
    <cellStyle name="Millares 6 5 2 3" xfId="32017" xr:uid="{00E4AEEB-4E31-4578-9AD8-D897C91CE585}"/>
    <cellStyle name="Millares 6 5 3" xfId="18521" xr:uid="{C69C5F58-814A-4DAD-8379-D9B953365EBD}"/>
    <cellStyle name="Millares 6 5 4" xfId="27513" xr:uid="{3F484030-E4CB-4571-BAEF-6CBD56689D8B}"/>
    <cellStyle name="Millares 6 6" xfId="11361" xr:uid="{87026DB1-0F1C-4B90-916D-BFCFCB9B69AB}"/>
    <cellStyle name="Millares 6 6 2" xfId="20904" xr:uid="{4006BE3B-7633-4904-9541-F7BD2A7003A0}"/>
    <cellStyle name="Millares 6 6 3" xfId="29754" xr:uid="{E71D76D2-0C22-4DFC-B1C9-1844DC9F2FCA}"/>
    <cellStyle name="Millares 6 7" xfId="16145" xr:uid="{420E820C-640C-46B5-8D33-935263FF8661}"/>
    <cellStyle name="Millares 6 8" xfId="25612" xr:uid="{6182FD4E-68C0-40BE-92EF-13BC8C0B2882}"/>
    <cellStyle name="Millares 7" xfId="6677" xr:uid="{9DA7995F-75B6-4D7C-845F-F15FF52148B7}"/>
    <cellStyle name="Millares 7 2" xfId="6965" xr:uid="{D49FC519-C587-4472-B1B1-D4FC0721B2FE}"/>
    <cellStyle name="Millares 7 2 2" xfId="7553" xr:uid="{7D56F6F2-E910-4248-9CB6-30098DBF7EB9}"/>
    <cellStyle name="Millares 7 2 2 2" xfId="8742" xr:uid="{D94E09CA-B54C-4BDC-8091-D179C021F929}"/>
    <cellStyle name="Millares 7 2 2 2 2" xfId="11130" xr:uid="{8D81CCEF-2DB8-4879-9A01-3632F118614F}"/>
    <cellStyle name="Millares 7 2 2 2 2 2" xfId="15918" xr:uid="{573647F7-E226-42E8-AABA-93732A3D80F7}"/>
    <cellStyle name="Millares 7 2 2 2 2 2 2" xfId="25445" xr:uid="{6D0AA242-0C25-4DDD-A080-34FE031ECC6C}"/>
    <cellStyle name="Millares 7 2 2 2 2 2 3" xfId="34173" xr:uid="{AFF17FE0-B049-4F46-9D59-7F9025EED885}"/>
    <cellStyle name="Millares 7 2 2 2 2 3" xfId="20679" xr:uid="{9E8726D5-853D-467F-BF46-1E36E2D23CA5}"/>
    <cellStyle name="Millares 7 2 2 2 2 4" xfId="29537" xr:uid="{4E3ADC8C-30D1-4F55-B327-65DBD74CD6C1}"/>
    <cellStyle name="Millares 7 2 2 2 3" xfId="13521" xr:uid="{AD344B87-3DDD-455F-A80F-5C0F1C39E735}"/>
    <cellStyle name="Millares 7 2 2 2 3 2" xfId="23062" xr:uid="{CFA2CA7D-229A-4554-BE17-FAB899318BCF}"/>
    <cellStyle name="Millares 7 2 2 2 3 3" xfId="31813" xr:uid="{7B6AFD30-BF0D-4DB6-ACA9-7FB6CB2120E7}"/>
    <cellStyle name="Millares 7 2 2 2 4" xfId="18298" xr:uid="{73F0C78C-5433-41F1-A65E-F81B29839DFE}"/>
    <cellStyle name="Millares 7 2 2 2 5" xfId="27312" xr:uid="{F7AAA2EA-9EF9-4512-86EC-59928D91424E}"/>
    <cellStyle name="Millares 7 2 2 3" xfId="9935" xr:uid="{A666D298-126E-444D-89E5-20E79030A3B1}"/>
    <cellStyle name="Millares 7 2 2 3 2" xfId="14720" xr:uid="{1AAE02AE-AF5C-45D6-8FB5-EEAB4824B940}"/>
    <cellStyle name="Millares 7 2 2 3 2 2" xfId="24254" xr:uid="{D7CDDA5D-3F80-43A0-A242-7FFF87D4C997}"/>
    <cellStyle name="Millares 7 2 2 3 2 3" xfId="32984" xr:uid="{D07E6ED0-AC79-4234-B7E6-D8D69633751B}"/>
    <cellStyle name="Millares 7 2 2 3 3" xfId="19489" xr:uid="{CDA616F7-E461-4271-A190-00BFB22730B8}"/>
    <cellStyle name="Millares 7 2 2 3 4" xfId="28377" xr:uid="{24CF8CBD-3014-4DD8-9E0A-0A83A0BB5A26}"/>
    <cellStyle name="Millares 7 2 2 4" xfId="12326" xr:uid="{7FBDB340-2997-4D2C-BAE0-AECBC46504C3}"/>
    <cellStyle name="Millares 7 2 2 4 2" xfId="21871" xr:uid="{D018E216-64E9-4656-A317-412465081D8A}"/>
    <cellStyle name="Millares 7 2 2 4 3" xfId="30654" xr:uid="{EA3D084E-AFB3-4876-980C-580DAFC1D9E0}"/>
    <cellStyle name="Millares 7 2 2 5" xfId="17111" xr:uid="{4CFA8E8C-FA57-4766-83A5-8ABB62DE1C5C}"/>
    <cellStyle name="Millares 7 2 2 6" xfId="26307" xr:uid="{6BE93A8D-8326-4FC0-9E4B-4ADAD0D797B7}"/>
    <cellStyle name="Millares 7 2 3" xfId="8150" xr:uid="{CCF503B3-9EC0-4924-B0EE-11D8A8785425}"/>
    <cellStyle name="Millares 7 2 3 2" xfId="10537" xr:uid="{E4367941-2A98-41E0-B1EF-354C642B3C27}"/>
    <cellStyle name="Millares 7 2 3 2 2" xfId="15323" xr:uid="{01208123-1248-428E-A58A-92AC06F13C49}"/>
    <cellStyle name="Millares 7 2 3 2 2 2" xfId="24850" xr:uid="{6949C87A-6D8B-4A14-A5EF-5C83DA1CB3F8}"/>
    <cellStyle name="Millares 7 2 3 2 2 3" xfId="33578" xr:uid="{BD31E4FD-07AC-4673-AA9A-29947B900AB5}"/>
    <cellStyle name="Millares 7 2 3 2 3" xfId="20084" xr:uid="{0001A6A2-C87D-4178-8580-0580C016A7E0}"/>
    <cellStyle name="Millares 7 2 3 2 4" xfId="28948" xr:uid="{23472E78-BB52-40A3-83B8-681926732FB2}"/>
    <cellStyle name="Millares 7 2 3 3" xfId="12928" xr:uid="{CC8DFBA3-F6B5-433C-ABFC-6E9B231DAC79}"/>
    <cellStyle name="Millares 7 2 3 3 2" xfId="22467" xr:uid="{D99FA925-88C7-4A6B-BBCF-31095DF25193}"/>
    <cellStyle name="Millares 7 2 3 3 3" xfId="31224" xr:uid="{659A2AA5-F5FF-40B8-B0F0-6D50C048C075}"/>
    <cellStyle name="Millares 7 2 3 4" xfId="17705" xr:uid="{2E383301-7B19-4CDF-8D18-838B473EF9BD}"/>
    <cellStyle name="Millares 7 2 3 5" xfId="26764" xr:uid="{CB2BA0F8-DD6E-4C3E-9E1E-A42269BE6ED3}"/>
    <cellStyle name="Millares 7 2 4" xfId="9343" xr:uid="{D2CD538F-BB7A-4F0C-ADBE-6083B32231AE}"/>
    <cellStyle name="Millares 7 2 4 2" xfId="14125" xr:uid="{8B989BC4-08B3-4CD1-8C83-8E1B87091285}"/>
    <cellStyle name="Millares 7 2 4 2 2" xfId="23659" xr:uid="{F8461432-A5B8-493A-8923-1737F8F680A5}"/>
    <cellStyle name="Millares 7 2 4 2 3" xfId="32389" xr:uid="{C89CA02F-6940-4096-AD52-4D41AFF2D832}"/>
    <cellStyle name="Millares 7 2 4 3" xfId="18894" xr:uid="{137F855F-FC13-423B-9ADF-9B690FE479A9}"/>
    <cellStyle name="Millares 7 2 4 4" xfId="27829" xr:uid="{1B43D6B0-8D2E-4CAB-B235-F6405B6C80D1}"/>
    <cellStyle name="Millares 7 2 5" xfId="11734" xr:uid="{7A9DA613-844B-460E-B5D0-BCA7756A1E7D}"/>
    <cellStyle name="Millares 7 2 5 2" xfId="21276" xr:uid="{70FD9122-D736-4C4C-9C12-EAC547232ABE}"/>
    <cellStyle name="Millares 7 2 5 3" xfId="30106" xr:uid="{A8D30A22-0293-484F-84A9-2863225992EB}"/>
    <cellStyle name="Millares 7 2 6" xfId="16518" xr:uid="{1F9A3BB2-C9A1-48B4-B37A-E04EAC0320E0}"/>
    <cellStyle name="Millares 7 2 7" xfId="25859" xr:uid="{3450994B-F7E2-4550-9054-48E52D94771D}"/>
    <cellStyle name="Millares 7 3" xfId="7257" xr:uid="{B1A92710-48B4-4917-A871-5C8EB52FD769}"/>
    <cellStyle name="Millares 7 3 2" xfId="8446" xr:uid="{453063A0-3085-483B-A851-5B96BC122564}"/>
    <cellStyle name="Millares 7 3 2 2" xfId="10833" xr:uid="{F9CD7931-D93B-4FB0-BB26-0618496A56D7}"/>
    <cellStyle name="Millares 7 3 2 2 2" xfId="15621" xr:uid="{7A778A70-7EDC-4CD3-9A67-51DEE2A002D2}"/>
    <cellStyle name="Millares 7 3 2 2 2 2" xfId="25148" xr:uid="{ED829215-70EB-4A24-8F21-2DEDF406CB6A}"/>
    <cellStyle name="Millares 7 3 2 2 2 3" xfId="33876" xr:uid="{B12D6975-FEDB-4C08-8DF3-33038D9F72AE}"/>
    <cellStyle name="Millares 7 3 2 2 3" xfId="20382" xr:uid="{4B146DD1-4D1E-4075-AA40-9C66730C75F8}"/>
    <cellStyle name="Millares 7 3 2 2 4" xfId="29240" xr:uid="{B15475E1-D50B-4799-BEC0-06979BDA49C5}"/>
    <cellStyle name="Millares 7 3 2 3" xfId="13224" xr:uid="{68A0B4B7-39C9-4AFB-A6D1-E1862A0DB08B}"/>
    <cellStyle name="Millares 7 3 2 3 2" xfId="22765" xr:uid="{4269ECF3-3F54-4E11-9EF5-C0C581F22214}"/>
    <cellStyle name="Millares 7 3 2 3 3" xfId="31516" xr:uid="{A5EB72BD-2B6D-463B-8CAC-83CEC4C2A201}"/>
    <cellStyle name="Millares 7 3 2 4" xfId="18001" xr:uid="{BED65F07-D50A-405A-9F3F-624A94BB292D}"/>
    <cellStyle name="Millares 7 3 2 5" xfId="27035" xr:uid="{2DACCDBA-50ED-4B13-A245-C88AA39A4246}"/>
    <cellStyle name="Millares 7 3 3" xfId="9639" xr:uid="{ACD578D1-937B-44EC-834E-D66B263790B9}"/>
    <cellStyle name="Millares 7 3 3 2" xfId="14423" xr:uid="{FCEADC44-58DF-4698-AC49-EFCA4299DB86}"/>
    <cellStyle name="Millares 7 3 3 2 2" xfId="23957" xr:uid="{4E860E84-DE12-4219-A726-A5C16B64C219}"/>
    <cellStyle name="Millares 7 3 3 2 3" xfId="32687" xr:uid="{3667512E-C033-481F-BB20-1EB5711DCB27}"/>
    <cellStyle name="Millares 7 3 3 3" xfId="19192" xr:uid="{BBD1B10E-A137-4DE3-8157-A4046F6C4A55}"/>
    <cellStyle name="Millares 7 3 3 4" xfId="28100" xr:uid="{7456705F-6EEB-4A78-AB61-05E057E3009A}"/>
    <cellStyle name="Millares 7 3 4" xfId="12030" xr:uid="{269D46FC-308A-47FF-BEB4-8022A617B2FF}"/>
    <cellStyle name="Millares 7 3 4 2" xfId="21574" xr:uid="{89F3C08D-EA53-4F51-8588-207FA6C7041D}"/>
    <cellStyle name="Millares 7 3 4 3" xfId="30377" xr:uid="{C39561B6-5651-4D92-B4AF-F6A274E312AF}"/>
    <cellStyle name="Millares 7 3 5" xfId="16814" xr:uid="{2DCFB294-E271-41F9-AE47-D52F14A28035}"/>
    <cellStyle name="Millares 7 3 6" xfId="26062" xr:uid="{6A67F01A-D1D1-4444-B3D1-B8F77AE0B6BE}"/>
    <cellStyle name="Millares 7 4" xfId="7854" xr:uid="{63654BEB-A24F-422A-B33E-9A572E6DB666}"/>
    <cellStyle name="Millares 7 4 2" xfId="10240" xr:uid="{10B9D4A9-9F86-4987-A91E-2F9AFB72F30C}"/>
    <cellStyle name="Millares 7 4 2 2" xfId="15026" xr:uid="{792B96E8-0E04-47E7-8022-903735795511}"/>
    <cellStyle name="Millares 7 4 2 2 2" xfId="24553" xr:uid="{3D0A7B96-8B7D-4806-ADEC-2F9C257E7E12}"/>
    <cellStyle name="Millares 7 4 2 2 3" xfId="33281" xr:uid="{92B2782E-A58C-4A69-B596-CA549716AF65}"/>
    <cellStyle name="Millares 7 4 2 3" xfId="19787" xr:uid="{F3D29C51-A4F0-47B2-89FE-535C40A61E9C}"/>
    <cellStyle name="Millares 7 4 2 4" xfId="28651" xr:uid="{39556C78-0877-4D42-85C7-6C1AC40A5134}"/>
    <cellStyle name="Millares 7 4 3" xfId="12631" xr:uid="{4FD463A7-C2EE-41EA-87D2-4F45FD1349E4}"/>
    <cellStyle name="Millares 7 4 3 2" xfId="22170" xr:uid="{80482DD7-CFD1-48FD-B6FC-C59446A8B0DC}"/>
    <cellStyle name="Millares 7 4 3 3" xfId="30927" xr:uid="{2681BA5D-F8B9-49CB-8D2E-195DF533DDD0}"/>
    <cellStyle name="Millares 7 4 4" xfId="17408" xr:uid="{2E671D0A-AB21-4DCD-899E-146F1A00399C}"/>
    <cellStyle name="Millares 7 4 5" xfId="26519" xr:uid="{16B08094-3DA3-43B5-86FF-D5F049CF174F}"/>
    <cellStyle name="Millares 7 5" xfId="9047" xr:uid="{9BD2A4EF-CD55-4ED5-9211-87F2E6348700}"/>
    <cellStyle name="Millares 7 5 2" xfId="13828" xr:uid="{30B15668-FF5F-4DEE-A285-A3F6F509D19D}"/>
    <cellStyle name="Millares 7 5 2 2" xfId="23362" xr:uid="{5859C15D-ECE9-43B1-B9F0-D4F2C50427D1}"/>
    <cellStyle name="Millares 7 5 2 3" xfId="32092" xr:uid="{7F59A828-9F35-4279-B9D4-653FA78F6E05}"/>
    <cellStyle name="Millares 7 5 3" xfId="18597" xr:uid="{CCF454D0-6891-403D-8B27-A3D1C58922D1}"/>
    <cellStyle name="Millares 7 5 4" xfId="27584" xr:uid="{CC357227-0121-4502-97C2-38D5462A8ACC}"/>
    <cellStyle name="Millares 7 6" xfId="11438" xr:uid="{EED9F22E-734A-4E81-AD05-BCBB4FE02E25}"/>
    <cellStyle name="Millares 7 6 2" xfId="20979" xr:uid="{03B07844-AA7B-4E3C-BA86-C7EC9C8BB827}"/>
    <cellStyle name="Millares 7 6 3" xfId="29829" xr:uid="{9D6B9D3F-BB2A-4D8A-90E1-B5DBACE6A861}"/>
    <cellStyle name="Millares 7 7" xfId="16221" xr:uid="{37CA1AC3-22AC-4517-BCC2-630884E4F160}"/>
    <cellStyle name="Millares 7 8" xfId="25660" xr:uid="{AD350000-2645-4E61-B676-AE2040AA4A3A}"/>
    <cellStyle name="Millares 8" xfId="6744" xr:uid="{E0A837C1-2582-445E-A256-7F9D5EF33E77}"/>
    <cellStyle name="Millares 8 2" xfId="7330" xr:uid="{46830BFD-B5A5-43AA-833F-26A01D78C09C}"/>
    <cellStyle name="Millares 8 2 2" xfId="8519" xr:uid="{C91E24E8-2173-409F-B2FD-3BA1C1F23E35}"/>
    <cellStyle name="Millares 8 2 2 2" xfId="10906" xr:uid="{3D4EAEB7-094E-4F2A-ABC3-D9C6984DCDF9}"/>
    <cellStyle name="Millares 8 2 2 2 2" xfId="15694" xr:uid="{57337C5C-4871-433D-8FEC-1D3DC11B88E6}"/>
    <cellStyle name="Millares 8 2 2 2 2 2" xfId="25221" xr:uid="{92CC84D8-B1A3-4579-8E0E-59738DBC2B68}"/>
    <cellStyle name="Millares 8 2 2 2 2 3" xfId="33949" xr:uid="{D0DFE855-1FD3-4206-B0F2-1072C780D0C3}"/>
    <cellStyle name="Millares 8 2 2 2 3" xfId="20455" xr:uid="{477DDC02-6645-4571-8E95-89D1A43B5FDC}"/>
    <cellStyle name="Millares 8 2 2 2 4" xfId="29313" xr:uid="{3FE6790E-9664-4122-9D9B-7F83447C9229}"/>
    <cellStyle name="Millares 8 2 2 3" xfId="13297" xr:uid="{227BDBE6-6D79-4B1A-B8DD-80DE20219AB8}"/>
    <cellStyle name="Millares 8 2 2 3 2" xfId="22838" xr:uid="{DB6BFE50-A977-4F5F-9461-235A55E9F967}"/>
    <cellStyle name="Millares 8 2 2 3 3" xfId="31589" xr:uid="{D9DB816D-9686-44D7-B5D6-E8D691A56BF7}"/>
    <cellStyle name="Millares 8 2 2 4" xfId="18074" xr:uid="{705C21A5-DE49-4793-8A0F-A36D51AE9D1C}"/>
    <cellStyle name="Millares 8 2 2 5" xfId="27093" xr:uid="{317175CB-6E06-4996-B456-65B1550E06D7}"/>
    <cellStyle name="Millares 8 2 3" xfId="9712" xr:uid="{1E01E8B1-CBEB-4124-BE75-12E2A58C1A50}"/>
    <cellStyle name="Millares 8 2 3 2" xfId="14496" xr:uid="{7E05D518-F731-458D-834C-6FFD5394C8AF}"/>
    <cellStyle name="Millares 8 2 3 2 2" xfId="24030" xr:uid="{3D690063-5435-4608-8C06-7EEB6EF8E017}"/>
    <cellStyle name="Millares 8 2 3 2 3" xfId="32760" xr:uid="{20A17476-9BF1-4A1B-8633-F0932F44F7E8}"/>
    <cellStyle name="Millares 8 2 3 3" xfId="19265" xr:uid="{C182C214-297B-4E78-8141-1A93B1602FFE}"/>
    <cellStyle name="Millares 8 2 3 4" xfId="28158" xr:uid="{A0108AFE-283F-49FC-8ED9-51835A8F0BFB}"/>
    <cellStyle name="Millares 8 2 4" xfId="12103" xr:uid="{23C083F6-4EA6-44F6-BBEB-2005E69F758E}"/>
    <cellStyle name="Millares 8 2 4 2" xfId="21647" xr:uid="{06A4799F-D277-4918-86E7-D65ED9096B32}"/>
    <cellStyle name="Millares 8 2 4 3" xfId="30435" xr:uid="{6237CBCD-F990-441A-A248-247C6CBBAF6A}"/>
    <cellStyle name="Millares 8 2 5" xfId="16887" xr:uid="{A4B5ED2C-99CB-4B4D-92AD-536C5418E690}"/>
    <cellStyle name="Millares 8 2 6" xfId="26111" xr:uid="{A66F24E4-DE64-490C-B1B5-3BA1B2B090B8}"/>
    <cellStyle name="Millares 8 3" xfId="7927" xr:uid="{101B7199-7144-47BE-B334-02A13CB95F5E}"/>
    <cellStyle name="Millares 8 3 2" xfId="10313" xr:uid="{F24BDA62-9063-4E06-A547-AA4906CB23E4}"/>
    <cellStyle name="Millares 8 3 2 2" xfId="15099" xr:uid="{40454D6B-AB9B-4395-841C-9A8F6B5FFD2B}"/>
    <cellStyle name="Millares 8 3 2 2 2" xfId="24626" xr:uid="{2123D262-3CBC-4F29-9E61-205E05249A79}"/>
    <cellStyle name="Millares 8 3 2 2 3" xfId="33354" xr:uid="{717149AC-EAAF-49F3-AC4A-7446499E187F}"/>
    <cellStyle name="Millares 8 3 2 3" xfId="19860" xr:uid="{3AF9DE36-E741-4000-91EC-BEDC1D204D33}"/>
    <cellStyle name="Millares 8 3 2 4" xfId="28724" xr:uid="{E2F56B15-6120-4B62-825E-5CF430546079}"/>
    <cellStyle name="Millares 8 3 3" xfId="12704" xr:uid="{14051640-8FBA-4DF2-9358-C03FEB9BAC71}"/>
    <cellStyle name="Millares 8 3 3 2" xfId="22243" xr:uid="{AFFBCB0C-4BEE-4A06-9BB9-1EF59CDC1F88}"/>
    <cellStyle name="Millares 8 3 3 3" xfId="31000" xr:uid="{21FF791C-91F7-43AE-8123-CF0D0BB8D42E}"/>
    <cellStyle name="Millares 8 3 4" xfId="17481" xr:uid="{6A0F822A-8220-4C03-82D9-81D5D41831C2}"/>
    <cellStyle name="Millares 8 3 5" xfId="26568" xr:uid="{406903C2-EFE9-4418-A8F8-A3F9EC381FCA}"/>
    <cellStyle name="Millares 8 4" xfId="9120" xr:uid="{7648EF51-74BC-4A56-8130-3210B11B87CA}"/>
    <cellStyle name="Millares 8 4 2" xfId="13901" xr:uid="{1B414B5E-6FAC-4973-9404-6175B3EE1878}"/>
    <cellStyle name="Millares 8 4 2 2" xfId="23435" xr:uid="{A3E53EF7-8586-4255-8EB4-6FDF3929C6EA}"/>
    <cellStyle name="Millares 8 4 2 3" xfId="32165" xr:uid="{431C8BF1-CE04-4B23-A6FC-D8DE2DF1EDF6}"/>
    <cellStyle name="Millares 8 4 3" xfId="18670" xr:uid="{D8139415-2589-4050-9CF6-4531039C97D8}"/>
    <cellStyle name="Millares 8 4 4" xfId="27633" xr:uid="{4779A4C6-91DA-4579-A1BB-2905F58E69DD}"/>
    <cellStyle name="Millares 8 5" xfId="11511" xr:uid="{9EE29166-9008-40F5-BAC1-63B29F01E316}"/>
    <cellStyle name="Millares 8 5 2" xfId="21052" xr:uid="{A3576CD8-B2EE-442E-A750-256650431C09}"/>
    <cellStyle name="Millares 8 5 3" xfId="29887" xr:uid="{D4D63A6C-3E58-41D5-8910-55B11B15AB5F}"/>
    <cellStyle name="Millares 8 6" xfId="16294" xr:uid="{9F3F684F-F52A-4F3A-B0F6-CBB96C2EDAD0}"/>
    <cellStyle name="Millares 8 7" xfId="25707" xr:uid="{28A6310E-797E-4690-B6B9-6A7A23FA7C5C}"/>
    <cellStyle name="Millares 9" xfId="6966" xr:uid="{CD586B91-FA59-4DEB-9536-6C78B4A42017}"/>
    <cellStyle name="Millares 9 2" xfId="7554" xr:uid="{22033844-2B1D-4341-8C48-107E13B96852}"/>
    <cellStyle name="Millares 9 2 2" xfId="8743" xr:uid="{3D6D7483-5D96-4482-A5B3-B44F0E28010D}"/>
    <cellStyle name="Millares 9 2 2 2" xfId="11131" xr:uid="{3C06234E-ADB7-4B24-B403-D8DCB260374D}"/>
    <cellStyle name="Millares 9 2 2 2 2" xfId="15919" xr:uid="{3874FFF6-61B8-4DF9-812E-2D6EF8FC916B}"/>
    <cellStyle name="Millares 9 2 2 2 2 2" xfId="25446" xr:uid="{C2CF4502-D4FC-48D5-A39D-91E077F9C170}"/>
    <cellStyle name="Millares 9 2 2 2 2 3" xfId="34174" xr:uid="{6D5C0038-8A86-450B-84E3-6F41C8B4C79F}"/>
    <cellStyle name="Millares 9 2 2 2 3" xfId="20680" xr:uid="{5CC7772F-916B-458E-8B8D-CA798A7239BD}"/>
    <cellStyle name="Millares 9 2 2 2 4" xfId="29538" xr:uid="{F14ADC86-D805-4FCF-A8C0-A5656BA37681}"/>
    <cellStyle name="Millares 9 2 2 3" xfId="13522" xr:uid="{B526CADF-F28A-4A51-820F-4B0D00FF32C3}"/>
    <cellStyle name="Millares 9 2 2 3 2" xfId="23063" xr:uid="{93E05E53-2026-4518-AE29-1E3599E5AC28}"/>
    <cellStyle name="Millares 9 2 2 3 3" xfId="31814" xr:uid="{E9CA72FA-F822-45DD-8539-9004B68A0274}"/>
    <cellStyle name="Millares 9 2 2 4" xfId="18299" xr:uid="{7F17CC7A-08E9-4A61-B922-DE35674A3E86}"/>
    <cellStyle name="Millares 9 2 2 5" xfId="27313" xr:uid="{D4B9DE69-C4CB-4DCE-A0CD-4F8E640ECDDA}"/>
    <cellStyle name="Millares 9 2 3" xfId="9936" xr:uid="{C29FB89F-3A31-430B-8223-97CE6FFAE892}"/>
    <cellStyle name="Millares 9 2 3 2" xfId="14721" xr:uid="{7EF4968F-CF41-4FBD-9F67-9710E6A5CB6C}"/>
    <cellStyle name="Millares 9 2 3 2 2" xfId="24255" xr:uid="{B7921ACE-B62A-4A87-8CFD-977CBC78B1E7}"/>
    <cellStyle name="Millares 9 2 3 2 3" xfId="32985" xr:uid="{24EC8C7F-2FD0-427E-9E02-D5F47AC28D71}"/>
    <cellStyle name="Millares 9 2 3 3" xfId="19490" xr:uid="{40B9632C-3F58-4C34-81E8-67AAE4A98246}"/>
    <cellStyle name="Millares 9 2 3 4" xfId="28378" xr:uid="{17697BEB-E45F-4E83-86F1-0F2365B831BF}"/>
    <cellStyle name="Millares 9 2 4" xfId="12327" xr:uid="{87466DDB-2E1A-4B1A-9293-3B54E9CD0038}"/>
    <cellStyle name="Millares 9 2 4 2" xfId="21872" xr:uid="{DB3378D8-9A9C-40D0-88F1-D350F0B8D201}"/>
    <cellStyle name="Millares 9 2 4 3" xfId="30655" xr:uid="{35EC35D2-F953-41A0-BCE5-65145B1E9DC5}"/>
    <cellStyle name="Millares 9 2 5" xfId="17112" xr:uid="{7FBD7E88-1C23-4EF6-8D1E-4FA7700A3172}"/>
    <cellStyle name="Millares 9 2 6" xfId="26308" xr:uid="{AA1C3CAF-F7E5-45A4-9868-E3C6DD2F46D0}"/>
    <cellStyle name="Millares 9 3" xfId="8151" xr:uid="{BD1B1977-7925-44E5-AC9F-3BA5A5C60DCA}"/>
    <cellStyle name="Millares 9 3 2" xfId="10538" xr:uid="{342F6BC9-3C1F-414C-8A35-809620EB2D36}"/>
    <cellStyle name="Millares 9 3 2 2" xfId="15324" xr:uid="{C6209F57-93B2-42F3-A09C-5900B21AD0DD}"/>
    <cellStyle name="Millares 9 3 2 2 2" xfId="24851" xr:uid="{5D5D4795-6FA7-48CE-8DD3-93948018E605}"/>
    <cellStyle name="Millares 9 3 2 2 3" xfId="33579" xr:uid="{3F338813-B311-4086-8EE3-F227795A096D}"/>
    <cellStyle name="Millares 9 3 2 3" xfId="20085" xr:uid="{A401D257-8067-4A4F-9BE4-52817F0F782C}"/>
    <cellStyle name="Millares 9 3 2 4" xfId="28949" xr:uid="{E9A56D26-9180-4451-BEC5-77600DC9EEFA}"/>
    <cellStyle name="Millares 9 3 3" xfId="12929" xr:uid="{7333E2FA-12C2-4445-83C3-0B246A08F16E}"/>
    <cellStyle name="Millares 9 3 3 2" xfId="22468" xr:uid="{2A7E9118-E5E2-424E-A9B7-5C486F1A4F3F}"/>
    <cellStyle name="Millares 9 3 3 3" xfId="31225" xr:uid="{9A1C4772-A0B5-4FB6-A999-AEFD30321EC5}"/>
    <cellStyle name="Millares 9 3 4" xfId="17706" xr:uid="{20E68C4E-6848-47B0-8690-76345E76303F}"/>
    <cellStyle name="Millares 9 3 5" xfId="26765" xr:uid="{81545464-4365-4D5B-9A10-AF05067028FC}"/>
    <cellStyle name="Millares 9 4" xfId="9344" xr:uid="{387BCA88-9350-4EC9-8F42-F84B9362D5DA}"/>
    <cellStyle name="Millares 9 4 2" xfId="14126" xr:uid="{DFB7EA99-19E3-44ED-9146-D61EAF810072}"/>
    <cellStyle name="Millares 9 4 2 2" xfId="23660" xr:uid="{658CC839-C2A7-4C30-84F3-061DACA8A8D1}"/>
    <cellStyle name="Millares 9 4 2 3" xfId="32390" xr:uid="{8445113B-5EE1-4575-8B82-70242D6337DA}"/>
    <cellStyle name="Millares 9 4 3" xfId="18895" xr:uid="{2E3A0B1A-2540-4A5F-9FBC-E12ADCBFBF28}"/>
    <cellStyle name="Millares 9 4 4" xfId="27830" xr:uid="{9749372B-0484-42A0-9A64-2DE568D4C316}"/>
    <cellStyle name="Millares 9 5" xfId="11735" xr:uid="{9B46D67F-64A4-434E-B176-A610C91304ED}"/>
    <cellStyle name="Millares 9 5 2" xfId="21277" xr:uid="{6B0AF0BA-2C59-41F2-BD40-0F328437F0E5}"/>
    <cellStyle name="Millares 9 5 3" xfId="30107" xr:uid="{F6C58242-D949-4BCB-AE30-12280FCD39A7}"/>
    <cellStyle name="Millares 9 6" xfId="16519" xr:uid="{F5EC2C5E-6A0C-4AC3-892D-6A67B513655D}"/>
    <cellStyle name="Millares 9 7" xfId="25860" xr:uid="{FE1FB1DA-EC7B-4841-9420-68F7B0E88526}"/>
    <cellStyle name="Moneda 10" xfId="206" xr:uid="{00000000-0005-0000-0000-00006E010000}"/>
    <cellStyle name="Moneda 10 10" xfId="1920" xr:uid="{00000000-0005-0000-0000-00006F010000}"/>
    <cellStyle name="Moneda 10 11" xfId="3426" xr:uid="{00000000-0005-0000-0000-000070010000}"/>
    <cellStyle name="Moneda 10 12" xfId="4932" xr:uid="{00000000-0005-0000-0000-000071010000}"/>
    <cellStyle name="Moneda 10 2" xfId="269" xr:uid="{00000000-0005-0000-0000-000072010000}"/>
    <cellStyle name="Moneda 10 2 10" xfId="4990" xr:uid="{00000000-0005-0000-0000-000073010000}"/>
    <cellStyle name="Moneda 10 2 2" xfId="800" xr:uid="{00000000-0005-0000-0000-000074010000}"/>
    <cellStyle name="Moneda 10 2 2 2" xfId="1475" xr:uid="{00000000-0005-0000-0000-000075010000}"/>
    <cellStyle name="Moneda 10 2 2 2 2" xfId="3017" xr:uid="{00000000-0005-0000-0000-000076010000}"/>
    <cellStyle name="Moneda 10 2 2 2 3" xfId="4523" xr:uid="{00000000-0005-0000-0000-000077010000}"/>
    <cellStyle name="Moneda 10 2 2 2 4" xfId="6029" xr:uid="{00000000-0005-0000-0000-000078010000}"/>
    <cellStyle name="Moneda 10 2 2 3" xfId="2361" xr:uid="{00000000-0005-0000-0000-000079010000}"/>
    <cellStyle name="Moneda 10 2 2 4" xfId="3867" xr:uid="{00000000-0005-0000-0000-00007A010000}"/>
    <cellStyle name="Moneda 10 2 2 5" xfId="5373" xr:uid="{00000000-0005-0000-0000-00007B010000}"/>
    <cellStyle name="Moneda 10 2 3" xfId="919" xr:uid="{00000000-0005-0000-0000-00007C010000}"/>
    <cellStyle name="Moneda 10 2 3 2" xfId="1594" xr:uid="{00000000-0005-0000-0000-00007D010000}"/>
    <cellStyle name="Moneda 10 2 3 2 2" xfId="3136" xr:uid="{00000000-0005-0000-0000-00007E010000}"/>
    <cellStyle name="Moneda 10 2 3 2 3" xfId="4642" xr:uid="{00000000-0005-0000-0000-00007F010000}"/>
    <cellStyle name="Moneda 10 2 3 2 4" xfId="6148" xr:uid="{00000000-0005-0000-0000-000080010000}"/>
    <cellStyle name="Moneda 10 2 3 3" xfId="2480" xr:uid="{00000000-0005-0000-0000-000081010000}"/>
    <cellStyle name="Moneda 10 2 3 4" xfId="3986" xr:uid="{00000000-0005-0000-0000-000082010000}"/>
    <cellStyle name="Moneda 10 2 3 5" xfId="5492" xr:uid="{00000000-0005-0000-0000-000083010000}"/>
    <cellStyle name="Moneda 10 2 4" xfId="1073" xr:uid="{00000000-0005-0000-0000-000084010000}"/>
    <cellStyle name="Moneda 10 2 4 2" xfId="2634" xr:uid="{00000000-0005-0000-0000-000085010000}"/>
    <cellStyle name="Moneda 10 2 4 3" xfId="4140" xr:uid="{00000000-0005-0000-0000-000086010000}"/>
    <cellStyle name="Moneda 10 2 4 4" xfId="5646" xr:uid="{00000000-0005-0000-0000-000087010000}"/>
    <cellStyle name="Moneda 10 2 5" xfId="1122" xr:uid="{00000000-0005-0000-0000-000088010000}"/>
    <cellStyle name="Moneda 10 2 5 2" xfId="2683" xr:uid="{00000000-0005-0000-0000-000089010000}"/>
    <cellStyle name="Moneda 10 2 5 3" xfId="4189" xr:uid="{00000000-0005-0000-0000-00008A010000}"/>
    <cellStyle name="Moneda 10 2 5 4" xfId="5695" xr:uid="{00000000-0005-0000-0000-00008B010000}"/>
    <cellStyle name="Moneda 10 2 6" xfId="1750" xr:uid="{00000000-0005-0000-0000-00008C010000}"/>
    <cellStyle name="Moneda 10 2 6 2" xfId="3292" xr:uid="{00000000-0005-0000-0000-00008D010000}"/>
    <cellStyle name="Moneda 10 2 6 3" xfId="4798" xr:uid="{00000000-0005-0000-0000-00008E010000}"/>
    <cellStyle name="Moneda 10 2 6 4" xfId="6304" xr:uid="{00000000-0005-0000-0000-00008F010000}"/>
    <cellStyle name="Moneda 10 2 7" xfId="408" xr:uid="{00000000-0005-0000-0000-000090010000}"/>
    <cellStyle name="Moneda 10 2 7 2" xfId="2027" xr:uid="{00000000-0005-0000-0000-000091010000}"/>
    <cellStyle name="Moneda 10 2 7 3" xfId="3533" xr:uid="{00000000-0005-0000-0000-000092010000}"/>
    <cellStyle name="Moneda 10 2 7 4" xfId="5039" xr:uid="{00000000-0005-0000-0000-000093010000}"/>
    <cellStyle name="Moneda 10 2 8" xfId="1978" xr:uid="{00000000-0005-0000-0000-000094010000}"/>
    <cellStyle name="Moneda 10 2 9" xfId="3484" xr:uid="{00000000-0005-0000-0000-000095010000}"/>
    <cellStyle name="Moneda 10 3" xfId="409" xr:uid="{00000000-0005-0000-0000-000096010000}"/>
    <cellStyle name="Moneda 10 3 2" xfId="1123" xr:uid="{00000000-0005-0000-0000-000097010000}"/>
    <cellStyle name="Moneda 10 3 2 2" xfId="2684" xr:uid="{00000000-0005-0000-0000-000098010000}"/>
    <cellStyle name="Moneda 10 3 2 3" xfId="4190" xr:uid="{00000000-0005-0000-0000-000099010000}"/>
    <cellStyle name="Moneda 10 3 2 4" xfId="5696" xr:uid="{00000000-0005-0000-0000-00009A010000}"/>
    <cellStyle name="Moneda 10 3 3" xfId="2028" xr:uid="{00000000-0005-0000-0000-00009B010000}"/>
    <cellStyle name="Moneda 10 3 4" xfId="3534" xr:uid="{00000000-0005-0000-0000-00009C010000}"/>
    <cellStyle name="Moneda 10 3 5" xfId="5040" xr:uid="{00000000-0005-0000-0000-00009D010000}"/>
    <cellStyle name="Moneda 10 4" xfId="410" xr:uid="{00000000-0005-0000-0000-00009E010000}"/>
    <cellStyle name="Moneda 10 4 2" xfId="1124" xr:uid="{00000000-0005-0000-0000-00009F010000}"/>
    <cellStyle name="Moneda 10 4 2 2" xfId="2685" xr:uid="{00000000-0005-0000-0000-0000A0010000}"/>
    <cellStyle name="Moneda 10 4 2 3" xfId="4191" xr:uid="{00000000-0005-0000-0000-0000A1010000}"/>
    <cellStyle name="Moneda 10 4 2 4" xfId="5697" xr:uid="{00000000-0005-0000-0000-0000A2010000}"/>
    <cellStyle name="Moneda 10 4 3" xfId="2029" xr:uid="{00000000-0005-0000-0000-0000A3010000}"/>
    <cellStyle name="Moneda 10 4 4" xfId="3535" xr:uid="{00000000-0005-0000-0000-0000A4010000}"/>
    <cellStyle name="Moneda 10 4 5" xfId="5041" xr:uid="{00000000-0005-0000-0000-0000A5010000}"/>
    <cellStyle name="Moneda 10 5" xfId="861" xr:uid="{00000000-0005-0000-0000-0000A6010000}"/>
    <cellStyle name="Moneda 10 5 2" xfId="1536" xr:uid="{00000000-0005-0000-0000-0000A7010000}"/>
    <cellStyle name="Moneda 10 5 2 2" xfId="3078" xr:uid="{00000000-0005-0000-0000-0000A8010000}"/>
    <cellStyle name="Moneda 10 5 2 3" xfId="4584" xr:uid="{00000000-0005-0000-0000-0000A9010000}"/>
    <cellStyle name="Moneda 10 5 2 4" xfId="6090" xr:uid="{00000000-0005-0000-0000-0000AA010000}"/>
    <cellStyle name="Moneda 10 5 3" xfId="2422" xr:uid="{00000000-0005-0000-0000-0000AB010000}"/>
    <cellStyle name="Moneda 10 5 4" xfId="3928" xr:uid="{00000000-0005-0000-0000-0000AC010000}"/>
    <cellStyle name="Moneda 10 5 5" xfId="5434" xr:uid="{00000000-0005-0000-0000-0000AD010000}"/>
    <cellStyle name="Moneda 10 6" xfId="1015" xr:uid="{00000000-0005-0000-0000-0000AE010000}"/>
    <cellStyle name="Moneda 10 6 2" xfId="2576" xr:uid="{00000000-0005-0000-0000-0000AF010000}"/>
    <cellStyle name="Moneda 10 6 3" xfId="4082" xr:uid="{00000000-0005-0000-0000-0000B0010000}"/>
    <cellStyle name="Moneda 10 6 4" xfId="5588" xr:uid="{00000000-0005-0000-0000-0000B1010000}"/>
    <cellStyle name="Moneda 10 7" xfId="1121" xr:uid="{00000000-0005-0000-0000-0000B2010000}"/>
    <cellStyle name="Moneda 10 7 2" xfId="2682" xr:uid="{00000000-0005-0000-0000-0000B3010000}"/>
    <cellStyle name="Moneda 10 7 3" xfId="4188" xr:uid="{00000000-0005-0000-0000-0000B4010000}"/>
    <cellStyle name="Moneda 10 7 4" xfId="5694" xr:uid="{00000000-0005-0000-0000-0000B5010000}"/>
    <cellStyle name="Moneda 10 8" xfId="1692" xr:uid="{00000000-0005-0000-0000-0000B6010000}"/>
    <cellStyle name="Moneda 10 8 2" xfId="3234" xr:uid="{00000000-0005-0000-0000-0000B7010000}"/>
    <cellStyle name="Moneda 10 8 3" xfId="4740" xr:uid="{00000000-0005-0000-0000-0000B8010000}"/>
    <cellStyle name="Moneda 10 8 4" xfId="6246" xr:uid="{00000000-0005-0000-0000-0000B9010000}"/>
    <cellStyle name="Moneda 10 9" xfId="407" xr:uid="{00000000-0005-0000-0000-0000BA010000}"/>
    <cellStyle name="Moneda 10 9 2" xfId="2026" xr:uid="{00000000-0005-0000-0000-0000BB010000}"/>
    <cellStyle name="Moneda 10 9 3" xfId="3532" xr:uid="{00000000-0005-0000-0000-0000BC010000}"/>
    <cellStyle name="Moneda 10 9 4" xfId="5038" xr:uid="{00000000-0005-0000-0000-0000BD010000}"/>
    <cellStyle name="Moneda 11" xfId="50" xr:uid="{00000000-0005-0000-0000-0000BE010000}"/>
    <cellStyle name="Moneda 11 10" xfId="1868" xr:uid="{00000000-0005-0000-0000-0000BF010000}"/>
    <cellStyle name="Moneda 11 11" xfId="3374" xr:uid="{00000000-0005-0000-0000-0000C0010000}"/>
    <cellStyle name="Moneda 11 12" xfId="4880" xr:uid="{00000000-0005-0000-0000-0000C1010000}"/>
    <cellStyle name="Moneda 11 2" xfId="217" xr:uid="{00000000-0005-0000-0000-0000C2010000}"/>
    <cellStyle name="Moneda 11 2 10" xfId="4938" xr:uid="{00000000-0005-0000-0000-0000C3010000}"/>
    <cellStyle name="Moneda 11 2 2" xfId="778" xr:uid="{00000000-0005-0000-0000-0000C4010000}"/>
    <cellStyle name="Moneda 11 2 2 2" xfId="1453" xr:uid="{00000000-0005-0000-0000-0000C5010000}"/>
    <cellStyle name="Moneda 11 2 2 2 2" xfId="2995" xr:uid="{00000000-0005-0000-0000-0000C6010000}"/>
    <cellStyle name="Moneda 11 2 2 2 3" xfId="4501" xr:uid="{00000000-0005-0000-0000-0000C7010000}"/>
    <cellStyle name="Moneda 11 2 2 2 4" xfId="6007" xr:uid="{00000000-0005-0000-0000-0000C8010000}"/>
    <cellStyle name="Moneda 11 2 2 3" xfId="2339" xr:uid="{00000000-0005-0000-0000-0000C9010000}"/>
    <cellStyle name="Moneda 11 2 2 4" xfId="3845" xr:uid="{00000000-0005-0000-0000-0000CA010000}"/>
    <cellStyle name="Moneda 11 2 2 5" xfId="5351" xr:uid="{00000000-0005-0000-0000-0000CB010000}"/>
    <cellStyle name="Moneda 11 2 3" xfId="867" xr:uid="{00000000-0005-0000-0000-0000CC010000}"/>
    <cellStyle name="Moneda 11 2 3 2" xfId="1542" xr:uid="{00000000-0005-0000-0000-0000CD010000}"/>
    <cellStyle name="Moneda 11 2 3 2 2" xfId="3084" xr:uid="{00000000-0005-0000-0000-0000CE010000}"/>
    <cellStyle name="Moneda 11 2 3 2 3" xfId="4590" xr:uid="{00000000-0005-0000-0000-0000CF010000}"/>
    <cellStyle name="Moneda 11 2 3 2 4" xfId="6096" xr:uid="{00000000-0005-0000-0000-0000D0010000}"/>
    <cellStyle name="Moneda 11 2 3 3" xfId="2428" xr:uid="{00000000-0005-0000-0000-0000D1010000}"/>
    <cellStyle name="Moneda 11 2 3 4" xfId="3934" xr:uid="{00000000-0005-0000-0000-0000D2010000}"/>
    <cellStyle name="Moneda 11 2 3 5" xfId="5440" xr:uid="{00000000-0005-0000-0000-0000D3010000}"/>
    <cellStyle name="Moneda 11 2 4" xfId="1021" xr:uid="{00000000-0005-0000-0000-0000D4010000}"/>
    <cellStyle name="Moneda 11 2 4 2" xfId="2582" xr:uid="{00000000-0005-0000-0000-0000D5010000}"/>
    <cellStyle name="Moneda 11 2 4 3" xfId="4088" xr:uid="{00000000-0005-0000-0000-0000D6010000}"/>
    <cellStyle name="Moneda 11 2 4 4" xfId="5594" xr:uid="{00000000-0005-0000-0000-0000D7010000}"/>
    <cellStyle name="Moneda 11 2 5" xfId="1126" xr:uid="{00000000-0005-0000-0000-0000D8010000}"/>
    <cellStyle name="Moneda 11 2 5 2" xfId="2687" xr:uid="{00000000-0005-0000-0000-0000D9010000}"/>
    <cellStyle name="Moneda 11 2 5 3" xfId="4193" xr:uid="{00000000-0005-0000-0000-0000DA010000}"/>
    <cellStyle name="Moneda 11 2 5 4" xfId="5699" xr:uid="{00000000-0005-0000-0000-0000DB010000}"/>
    <cellStyle name="Moneda 11 2 6" xfId="1698" xr:uid="{00000000-0005-0000-0000-0000DC010000}"/>
    <cellStyle name="Moneda 11 2 6 2" xfId="3240" xr:uid="{00000000-0005-0000-0000-0000DD010000}"/>
    <cellStyle name="Moneda 11 2 6 3" xfId="4746" xr:uid="{00000000-0005-0000-0000-0000DE010000}"/>
    <cellStyle name="Moneda 11 2 6 4" xfId="6252" xr:uid="{00000000-0005-0000-0000-0000DF010000}"/>
    <cellStyle name="Moneda 11 2 7" xfId="412" xr:uid="{00000000-0005-0000-0000-0000E0010000}"/>
    <cellStyle name="Moneda 11 2 7 2" xfId="2031" xr:uid="{00000000-0005-0000-0000-0000E1010000}"/>
    <cellStyle name="Moneda 11 2 7 3" xfId="3537" xr:uid="{00000000-0005-0000-0000-0000E2010000}"/>
    <cellStyle name="Moneda 11 2 7 4" xfId="5043" xr:uid="{00000000-0005-0000-0000-0000E3010000}"/>
    <cellStyle name="Moneda 11 2 8" xfId="1926" xr:uid="{00000000-0005-0000-0000-0000E4010000}"/>
    <cellStyle name="Moneda 11 2 9" xfId="3432" xr:uid="{00000000-0005-0000-0000-0000E5010000}"/>
    <cellStyle name="Moneda 11 3" xfId="413" xr:uid="{00000000-0005-0000-0000-0000E6010000}"/>
    <cellStyle name="Moneda 11 3 2" xfId="1127" xr:uid="{00000000-0005-0000-0000-0000E7010000}"/>
    <cellStyle name="Moneda 11 3 2 2" xfId="2688" xr:uid="{00000000-0005-0000-0000-0000E8010000}"/>
    <cellStyle name="Moneda 11 3 2 3" xfId="4194" xr:uid="{00000000-0005-0000-0000-0000E9010000}"/>
    <cellStyle name="Moneda 11 3 2 4" xfId="5700" xr:uid="{00000000-0005-0000-0000-0000EA010000}"/>
    <cellStyle name="Moneda 11 3 3" xfId="2032" xr:uid="{00000000-0005-0000-0000-0000EB010000}"/>
    <cellStyle name="Moneda 11 3 4" xfId="3538" xr:uid="{00000000-0005-0000-0000-0000EC010000}"/>
    <cellStyle name="Moneda 11 3 5" xfId="5044" xr:uid="{00000000-0005-0000-0000-0000ED010000}"/>
    <cellStyle name="Moneda 11 4" xfId="414" xr:uid="{00000000-0005-0000-0000-0000EE010000}"/>
    <cellStyle name="Moneda 11 4 2" xfId="1128" xr:uid="{00000000-0005-0000-0000-0000EF010000}"/>
    <cellStyle name="Moneda 11 4 2 2" xfId="2689" xr:uid="{00000000-0005-0000-0000-0000F0010000}"/>
    <cellStyle name="Moneda 11 4 2 3" xfId="4195" xr:uid="{00000000-0005-0000-0000-0000F1010000}"/>
    <cellStyle name="Moneda 11 4 2 4" xfId="5701" xr:uid="{00000000-0005-0000-0000-0000F2010000}"/>
    <cellStyle name="Moneda 11 4 3" xfId="2033" xr:uid="{00000000-0005-0000-0000-0000F3010000}"/>
    <cellStyle name="Moneda 11 4 4" xfId="3539" xr:uid="{00000000-0005-0000-0000-0000F4010000}"/>
    <cellStyle name="Moneda 11 4 5" xfId="5045" xr:uid="{00000000-0005-0000-0000-0000F5010000}"/>
    <cellStyle name="Moneda 11 5" xfId="811" xr:uid="{00000000-0005-0000-0000-0000F6010000}"/>
    <cellStyle name="Moneda 11 5 2" xfId="1486" xr:uid="{00000000-0005-0000-0000-0000F7010000}"/>
    <cellStyle name="Moneda 11 5 2 2" xfId="3028" xr:uid="{00000000-0005-0000-0000-0000F8010000}"/>
    <cellStyle name="Moneda 11 5 2 3" xfId="4534" xr:uid="{00000000-0005-0000-0000-0000F9010000}"/>
    <cellStyle name="Moneda 11 5 2 4" xfId="6040" xr:uid="{00000000-0005-0000-0000-0000FA010000}"/>
    <cellStyle name="Moneda 11 5 3" xfId="2372" xr:uid="{00000000-0005-0000-0000-0000FB010000}"/>
    <cellStyle name="Moneda 11 5 4" xfId="3878" xr:uid="{00000000-0005-0000-0000-0000FC010000}"/>
    <cellStyle name="Moneda 11 5 5" xfId="5384" xr:uid="{00000000-0005-0000-0000-0000FD010000}"/>
    <cellStyle name="Moneda 11 6" xfId="963" xr:uid="{00000000-0005-0000-0000-0000FE010000}"/>
    <cellStyle name="Moneda 11 6 2" xfId="2524" xr:uid="{00000000-0005-0000-0000-0000FF010000}"/>
    <cellStyle name="Moneda 11 6 3" xfId="4030" xr:uid="{00000000-0005-0000-0000-000000020000}"/>
    <cellStyle name="Moneda 11 6 4" xfId="5536" xr:uid="{00000000-0005-0000-0000-000001020000}"/>
    <cellStyle name="Moneda 11 7" xfId="1125" xr:uid="{00000000-0005-0000-0000-000002020000}"/>
    <cellStyle name="Moneda 11 7 2" xfId="2686" xr:uid="{00000000-0005-0000-0000-000003020000}"/>
    <cellStyle name="Moneda 11 7 3" xfId="4192" xr:uid="{00000000-0005-0000-0000-000004020000}"/>
    <cellStyle name="Moneda 11 7 4" xfId="5698" xr:uid="{00000000-0005-0000-0000-000005020000}"/>
    <cellStyle name="Moneda 11 8" xfId="1640" xr:uid="{00000000-0005-0000-0000-000006020000}"/>
    <cellStyle name="Moneda 11 8 2" xfId="3182" xr:uid="{00000000-0005-0000-0000-000007020000}"/>
    <cellStyle name="Moneda 11 8 3" xfId="4688" xr:uid="{00000000-0005-0000-0000-000008020000}"/>
    <cellStyle name="Moneda 11 8 4" xfId="6194" xr:uid="{00000000-0005-0000-0000-000009020000}"/>
    <cellStyle name="Moneda 11 9" xfId="411" xr:uid="{00000000-0005-0000-0000-00000A020000}"/>
    <cellStyle name="Moneda 11 9 2" xfId="2030" xr:uid="{00000000-0005-0000-0000-00000B020000}"/>
    <cellStyle name="Moneda 11 9 3" xfId="3536" xr:uid="{00000000-0005-0000-0000-00000C020000}"/>
    <cellStyle name="Moneda 11 9 4" xfId="5042" xr:uid="{00000000-0005-0000-0000-00000D020000}"/>
    <cellStyle name="Moneda 12" xfId="215" xr:uid="{00000000-0005-0000-0000-00000E020000}"/>
    <cellStyle name="Moneda 12 10" xfId="3430" xr:uid="{00000000-0005-0000-0000-00000F020000}"/>
    <cellStyle name="Moneda 12 11" xfId="4936" xr:uid="{00000000-0005-0000-0000-000010020000}"/>
    <cellStyle name="Moneda 12 2" xfId="416" xr:uid="{00000000-0005-0000-0000-000011020000}"/>
    <cellStyle name="Moneda 12 2 2" xfId="1130" xr:uid="{00000000-0005-0000-0000-000012020000}"/>
    <cellStyle name="Moneda 12 2 2 2" xfId="2691" xr:uid="{00000000-0005-0000-0000-000013020000}"/>
    <cellStyle name="Moneda 12 2 2 3" xfId="4197" xr:uid="{00000000-0005-0000-0000-000014020000}"/>
    <cellStyle name="Moneda 12 2 2 4" xfId="5703" xr:uid="{00000000-0005-0000-0000-000015020000}"/>
    <cellStyle name="Moneda 12 2 3" xfId="2035" xr:uid="{00000000-0005-0000-0000-000016020000}"/>
    <cellStyle name="Moneda 12 2 4" xfId="3541" xr:uid="{00000000-0005-0000-0000-000017020000}"/>
    <cellStyle name="Moneda 12 2 5" xfId="5047" xr:uid="{00000000-0005-0000-0000-000018020000}"/>
    <cellStyle name="Moneda 12 3" xfId="776" xr:uid="{00000000-0005-0000-0000-000019020000}"/>
    <cellStyle name="Moneda 12 3 2" xfId="1451" xr:uid="{00000000-0005-0000-0000-00001A020000}"/>
    <cellStyle name="Moneda 12 3 2 2" xfId="2993" xr:uid="{00000000-0005-0000-0000-00001B020000}"/>
    <cellStyle name="Moneda 12 3 2 3" xfId="4499" xr:uid="{00000000-0005-0000-0000-00001C020000}"/>
    <cellStyle name="Moneda 12 3 2 4" xfId="6005" xr:uid="{00000000-0005-0000-0000-00001D020000}"/>
    <cellStyle name="Moneda 12 3 3" xfId="2337" xr:uid="{00000000-0005-0000-0000-00001E020000}"/>
    <cellStyle name="Moneda 12 3 4" xfId="3843" xr:uid="{00000000-0005-0000-0000-00001F020000}"/>
    <cellStyle name="Moneda 12 3 5" xfId="5349" xr:uid="{00000000-0005-0000-0000-000020020000}"/>
    <cellStyle name="Moneda 12 4" xfId="865" xr:uid="{00000000-0005-0000-0000-000021020000}"/>
    <cellStyle name="Moneda 12 4 2" xfId="1540" xr:uid="{00000000-0005-0000-0000-000022020000}"/>
    <cellStyle name="Moneda 12 4 2 2" xfId="3082" xr:uid="{00000000-0005-0000-0000-000023020000}"/>
    <cellStyle name="Moneda 12 4 2 3" xfId="4588" xr:uid="{00000000-0005-0000-0000-000024020000}"/>
    <cellStyle name="Moneda 12 4 2 4" xfId="6094" xr:uid="{00000000-0005-0000-0000-000025020000}"/>
    <cellStyle name="Moneda 12 4 3" xfId="2426" xr:uid="{00000000-0005-0000-0000-000026020000}"/>
    <cellStyle name="Moneda 12 4 4" xfId="3932" xr:uid="{00000000-0005-0000-0000-000027020000}"/>
    <cellStyle name="Moneda 12 4 5" xfId="5438" xr:uid="{00000000-0005-0000-0000-000028020000}"/>
    <cellStyle name="Moneda 12 5" xfId="1019" xr:uid="{00000000-0005-0000-0000-000029020000}"/>
    <cellStyle name="Moneda 12 5 2" xfId="2580" xr:uid="{00000000-0005-0000-0000-00002A020000}"/>
    <cellStyle name="Moneda 12 5 3" xfId="4086" xr:uid="{00000000-0005-0000-0000-00002B020000}"/>
    <cellStyle name="Moneda 12 5 4" xfId="5592" xr:uid="{00000000-0005-0000-0000-00002C020000}"/>
    <cellStyle name="Moneda 12 6" xfId="1129" xr:uid="{00000000-0005-0000-0000-00002D020000}"/>
    <cellStyle name="Moneda 12 6 2" xfId="2690" xr:uid="{00000000-0005-0000-0000-00002E020000}"/>
    <cellStyle name="Moneda 12 6 3" xfId="4196" xr:uid="{00000000-0005-0000-0000-00002F020000}"/>
    <cellStyle name="Moneda 12 6 4" xfId="5702" xr:uid="{00000000-0005-0000-0000-000030020000}"/>
    <cellStyle name="Moneda 12 7" xfId="1696" xr:uid="{00000000-0005-0000-0000-000031020000}"/>
    <cellStyle name="Moneda 12 7 2" xfId="3238" xr:uid="{00000000-0005-0000-0000-000032020000}"/>
    <cellStyle name="Moneda 12 7 3" xfId="4744" xr:uid="{00000000-0005-0000-0000-000033020000}"/>
    <cellStyle name="Moneda 12 7 4" xfId="6250" xr:uid="{00000000-0005-0000-0000-000034020000}"/>
    <cellStyle name="Moneda 12 8" xfId="415" xr:uid="{00000000-0005-0000-0000-000035020000}"/>
    <cellStyle name="Moneda 12 8 2" xfId="2034" xr:uid="{00000000-0005-0000-0000-000036020000}"/>
    <cellStyle name="Moneda 12 8 3" xfId="3540" xr:uid="{00000000-0005-0000-0000-000037020000}"/>
    <cellStyle name="Moneda 12 8 4" xfId="5046" xr:uid="{00000000-0005-0000-0000-000038020000}"/>
    <cellStyle name="Moneda 12 9" xfId="1924" xr:uid="{00000000-0005-0000-0000-000039020000}"/>
    <cellStyle name="Moneda 13" xfId="417" xr:uid="{00000000-0005-0000-0000-00003A020000}"/>
    <cellStyle name="Moneda 13 2" xfId="1131" xr:uid="{00000000-0005-0000-0000-00003B020000}"/>
    <cellStyle name="Moneda 13 2 2" xfId="2692" xr:uid="{00000000-0005-0000-0000-00003C020000}"/>
    <cellStyle name="Moneda 13 2 3" xfId="4198" xr:uid="{00000000-0005-0000-0000-00003D020000}"/>
    <cellStyle name="Moneda 13 2 4" xfId="5704" xr:uid="{00000000-0005-0000-0000-00003E020000}"/>
    <cellStyle name="Moneda 13 3" xfId="2036" xr:uid="{00000000-0005-0000-0000-00003F020000}"/>
    <cellStyle name="Moneda 13 4" xfId="3542" xr:uid="{00000000-0005-0000-0000-000040020000}"/>
    <cellStyle name="Moneda 13 5" xfId="5048" xr:uid="{00000000-0005-0000-0000-000041020000}"/>
    <cellStyle name="Moneda 14" xfId="418" xr:uid="{00000000-0005-0000-0000-000042020000}"/>
    <cellStyle name="Moneda 14 2" xfId="1132" xr:uid="{00000000-0005-0000-0000-000043020000}"/>
    <cellStyle name="Moneda 14 2 2" xfId="2693" xr:uid="{00000000-0005-0000-0000-000044020000}"/>
    <cellStyle name="Moneda 14 2 3" xfId="4199" xr:uid="{00000000-0005-0000-0000-000045020000}"/>
    <cellStyle name="Moneda 14 2 4" xfId="5705" xr:uid="{00000000-0005-0000-0000-000046020000}"/>
    <cellStyle name="Moneda 14 3" xfId="2037" xr:uid="{00000000-0005-0000-0000-000047020000}"/>
    <cellStyle name="Moneda 14 4" xfId="3543" xr:uid="{00000000-0005-0000-0000-000048020000}"/>
    <cellStyle name="Moneda 14 5" xfId="5049" xr:uid="{00000000-0005-0000-0000-000049020000}"/>
    <cellStyle name="Moneda 15" xfId="419" xr:uid="{00000000-0005-0000-0000-00004A020000}"/>
    <cellStyle name="Moneda 15 2" xfId="1133" xr:uid="{00000000-0005-0000-0000-00004B020000}"/>
    <cellStyle name="Moneda 15 2 2" xfId="2694" xr:uid="{00000000-0005-0000-0000-00004C020000}"/>
    <cellStyle name="Moneda 15 2 3" xfId="4200" xr:uid="{00000000-0005-0000-0000-00004D020000}"/>
    <cellStyle name="Moneda 15 2 4" xfId="5706" xr:uid="{00000000-0005-0000-0000-00004E020000}"/>
    <cellStyle name="Moneda 15 3" xfId="2038" xr:uid="{00000000-0005-0000-0000-00004F020000}"/>
    <cellStyle name="Moneda 15 4" xfId="3544" xr:uid="{00000000-0005-0000-0000-000050020000}"/>
    <cellStyle name="Moneda 15 5" xfId="5050" xr:uid="{00000000-0005-0000-0000-000051020000}"/>
    <cellStyle name="Moneda 16" xfId="420" xr:uid="{00000000-0005-0000-0000-000052020000}"/>
    <cellStyle name="Moneda 16 2" xfId="1134" xr:uid="{00000000-0005-0000-0000-000053020000}"/>
    <cellStyle name="Moneda 16 2 2" xfId="2695" xr:uid="{00000000-0005-0000-0000-000054020000}"/>
    <cellStyle name="Moneda 16 2 3" xfId="4201" xr:uid="{00000000-0005-0000-0000-000055020000}"/>
    <cellStyle name="Moneda 16 2 4" xfId="5707" xr:uid="{00000000-0005-0000-0000-000056020000}"/>
    <cellStyle name="Moneda 16 3" xfId="2039" xr:uid="{00000000-0005-0000-0000-000057020000}"/>
    <cellStyle name="Moneda 16 4" xfId="3545" xr:uid="{00000000-0005-0000-0000-000058020000}"/>
    <cellStyle name="Moneda 16 5" xfId="5051" xr:uid="{00000000-0005-0000-0000-000059020000}"/>
    <cellStyle name="Moneda 17" xfId="421" xr:uid="{00000000-0005-0000-0000-00005A020000}"/>
    <cellStyle name="Moneda 17 2" xfId="1135" xr:uid="{00000000-0005-0000-0000-00005B020000}"/>
    <cellStyle name="Moneda 17 2 2" xfId="2696" xr:uid="{00000000-0005-0000-0000-00005C020000}"/>
    <cellStyle name="Moneda 17 2 3" xfId="4202" xr:uid="{00000000-0005-0000-0000-00005D020000}"/>
    <cellStyle name="Moneda 17 2 4" xfId="5708" xr:uid="{00000000-0005-0000-0000-00005E020000}"/>
    <cellStyle name="Moneda 17 3" xfId="2040" xr:uid="{00000000-0005-0000-0000-00005F020000}"/>
    <cellStyle name="Moneda 17 4" xfId="3546" xr:uid="{00000000-0005-0000-0000-000060020000}"/>
    <cellStyle name="Moneda 17 5" xfId="5052" xr:uid="{00000000-0005-0000-0000-000061020000}"/>
    <cellStyle name="Moneda 18" xfId="406" xr:uid="{00000000-0005-0000-0000-000062020000}"/>
    <cellStyle name="Moneda 18 2" xfId="1120" xr:uid="{00000000-0005-0000-0000-000063020000}"/>
    <cellStyle name="Moneda 18 2 2" xfId="2681" xr:uid="{00000000-0005-0000-0000-000064020000}"/>
    <cellStyle name="Moneda 18 2 3" xfId="4187" xr:uid="{00000000-0005-0000-0000-000065020000}"/>
    <cellStyle name="Moneda 18 2 4" xfId="5693" xr:uid="{00000000-0005-0000-0000-000066020000}"/>
    <cellStyle name="Moneda 18 3" xfId="2025" xr:uid="{00000000-0005-0000-0000-000067020000}"/>
    <cellStyle name="Moneda 18 4" xfId="3531" xr:uid="{00000000-0005-0000-0000-000068020000}"/>
    <cellStyle name="Moneda 18 5" xfId="5037" xr:uid="{00000000-0005-0000-0000-000069020000}"/>
    <cellStyle name="Moneda 19" xfId="805" xr:uid="{00000000-0005-0000-0000-00006A020000}"/>
    <cellStyle name="Moneda 19 2" xfId="1480" xr:uid="{00000000-0005-0000-0000-00006B020000}"/>
    <cellStyle name="Moneda 19 2 2" xfId="3022" xr:uid="{00000000-0005-0000-0000-00006C020000}"/>
    <cellStyle name="Moneda 19 2 3" xfId="4528" xr:uid="{00000000-0005-0000-0000-00006D020000}"/>
    <cellStyle name="Moneda 19 2 4" xfId="6034" xr:uid="{00000000-0005-0000-0000-00006E020000}"/>
    <cellStyle name="Moneda 19 3" xfId="2366" xr:uid="{00000000-0005-0000-0000-00006F020000}"/>
    <cellStyle name="Moneda 19 4" xfId="3872" xr:uid="{00000000-0005-0000-0000-000070020000}"/>
    <cellStyle name="Moneda 19 5" xfId="5378" xr:uid="{00000000-0005-0000-0000-000071020000}"/>
    <cellStyle name="Moneda 2" xfId="2" xr:uid="{00000000-0005-0000-0000-000072020000}"/>
    <cellStyle name="Moneda 2 10" xfId="423" xr:uid="{00000000-0005-0000-0000-000073020000}"/>
    <cellStyle name="Moneda 2 10 2" xfId="1137" xr:uid="{00000000-0005-0000-0000-000074020000}"/>
    <cellStyle name="Moneda 2 10 2 2" xfId="2698" xr:uid="{00000000-0005-0000-0000-000075020000}"/>
    <cellStyle name="Moneda 2 10 2 2 2" xfId="15327" xr:uid="{ED597B0A-3D27-4F91-A8A4-B13B99746C28}"/>
    <cellStyle name="Moneda 2 10 2 2 2 2" xfId="24854" xr:uid="{9F9FE90A-A240-4DCF-9129-CCCB34680ECA}"/>
    <cellStyle name="Moneda 2 10 2 2 2 3" xfId="33582" xr:uid="{0562FB07-A5C5-42F7-8D3B-B97054E6C43A}"/>
    <cellStyle name="Moneda 2 10 2 2 3" xfId="20088" xr:uid="{1BF0B674-FD70-4872-8A36-C6CEC46158E9}"/>
    <cellStyle name="Moneda 2 10 2 2 4" xfId="10541" xr:uid="{6807529F-2D87-4481-B1B1-1E42AD4D3B83}"/>
    <cellStyle name="Moneda 2 10 2 3" xfId="4204" xr:uid="{00000000-0005-0000-0000-000076020000}"/>
    <cellStyle name="Moneda 2 10 2 3 2" xfId="22471" xr:uid="{DB55DFB8-B438-40B0-BE20-601756C5665D}"/>
    <cellStyle name="Moneda 2 10 2 3 3" xfId="12932" xr:uid="{0B5618D4-1AA8-4478-A34B-4C6F158C993D}"/>
    <cellStyle name="Moneda 2 10 2 4" xfId="5710" xr:uid="{00000000-0005-0000-0000-000077020000}"/>
    <cellStyle name="Moneda 2 10 2 4 2" xfId="17709" xr:uid="{EC225751-74D6-499D-93B7-D27ECA8FB485}"/>
    <cellStyle name="Moneda 2 10 2 5" xfId="8154" xr:uid="{63F971A3-373D-450B-93C4-B1E29366A2E1}"/>
    <cellStyle name="Moneda 2 10 3" xfId="2042" xr:uid="{00000000-0005-0000-0000-000078020000}"/>
    <cellStyle name="Moneda 2 10 3 2" xfId="14129" xr:uid="{706133BE-D236-4326-9846-E4B8B57C232D}"/>
    <cellStyle name="Moneda 2 10 3 2 2" xfId="23663" xr:uid="{6A25FB2F-FCD3-44CE-A5E8-EBAF72AD1FDE}"/>
    <cellStyle name="Moneda 2 10 3 2 3" xfId="32393" xr:uid="{78906966-EAD0-4AA1-8175-CA0BF24956B0}"/>
    <cellStyle name="Moneda 2 10 3 3" xfId="18898" xr:uid="{BE998EE6-1549-4C6B-9087-1109F795F1AF}"/>
    <cellStyle name="Moneda 2 10 3 4" xfId="9347" xr:uid="{50C94B0B-4F9D-43BF-B379-C04FA020E805}"/>
    <cellStyle name="Moneda 2 10 4" xfId="3548" xr:uid="{00000000-0005-0000-0000-000079020000}"/>
    <cellStyle name="Moneda 2 10 4 2" xfId="21280" xr:uid="{4F6C0D62-A8EC-4AE5-AF7A-0611D96206DC}"/>
    <cellStyle name="Moneda 2 10 4 3" xfId="11738" xr:uid="{F59570F3-E105-45CD-A6E6-82F63DF6F012}"/>
    <cellStyle name="Moneda 2 10 5" xfId="5054" xr:uid="{00000000-0005-0000-0000-00007A020000}"/>
    <cellStyle name="Moneda 2 10 5 2" xfId="16522" xr:uid="{12D8AB11-5E80-415E-ACDB-7ADAAD34087D}"/>
    <cellStyle name="Moneda 2 10 6" xfId="6968" xr:uid="{442DAC86-F99E-4464-8BE6-DDCA45CFBF93}"/>
    <cellStyle name="Moneda 2 11" xfId="424" xr:uid="{00000000-0005-0000-0000-00007B020000}"/>
    <cellStyle name="Moneda 2 11 2" xfId="1138" xr:uid="{00000000-0005-0000-0000-00007C020000}"/>
    <cellStyle name="Moneda 2 11 2 2" xfId="2699" xr:uid="{00000000-0005-0000-0000-00007D020000}"/>
    <cellStyle name="Moneda 2 11 2 2 2" xfId="24259" xr:uid="{0C4DBC75-A2E0-403B-9A94-CA2D1640DDC2}"/>
    <cellStyle name="Moneda 2 11 2 2 3" xfId="14725" xr:uid="{4F277CB0-A0E7-47E0-8823-9497DA69ABB5}"/>
    <cellStyle name="Moneda 2 11 2 3" xfId="4205" xr:uid="{00000000-0005-0000-0000-00007E020000}"/>
    <cellStyle name="Moneda 2 11 2 3 2" xfId="19494" xr:uid="{9119C6C2-BC7E-436B-A05C-43CC5AC15E66}"/>
    <cellStyle name="Moneda 2 11 2 4" xfId="5711" xr:uid="{00000000-0005-0000-0000-00007F020000}"/>
    <cellStyle name="Moneda 2 11 2 4 2" xfId="28382" xr:uid="{E2F89DAB-4545-4A14-8BE8-2A87D0ABF608}"/>
    <cellStyle name="Moneda 2 11 2 5" xfId="9940" xr:uid="{30C2A556-895B-46B5-89A9-800625385B98}"/>
    <cellStyle name="Moneda 2 11 3" xfId="2043" xr:uid="{00000000-0005-0000-0000-000080020000}"/>
    <cellStyle name="Moneda 2 11 3 2" xfId="21876" xr:uid="{A592505E-A60B-4FD1-899A-BC4A5AB8CB06}"/>
    <cellStyle name="Moneda 2 11 3 3" xfId="12331" xr:uid="{99A65D49-29EC-4EB6-875A-9D74607E564F}"/>
    <cellStyle name="Moneda 2 11 4" xfId="3549" xr:uid="{00000000-0005-0000-0000-000081020000}"/>
    <cellStyle name="Moneda 2 11 4 2" xfId="17116" xr:uid="{4F14F6AE-6E78-4BDB-BE29-153216F2F159}"/>
    <cellStyle name="Moneda 2 11 5" xfId="5055" xr:uid="{00000000-0005-0000-0000-000082020000}"/>
    <cellStyle name="Moneda 2 11 5 2" xfId="26312" xr:uid="{B564BEC8-E823-4C7A-9F24-2E10F571D21F}"/>
    <cellStyle name="Moneda 2 11 6" xfId="7557" xr:uid="{80E48FA3-9067-484F-80B7-7757A392F122}"/>
    <cellStyle name="Moneda 2 12" xfId="806" xr:uid="{00000000-0005-0000-0000-000083020000}"/>
    <cellStyle name="Moneda 2 12 2" xfId="1481" xr:uid="{00000000-0005-0000-0000-000084020000}"/>
    <cellStyle name="Moneda 2 12 2 2" xfId="3023" xr:uid="{00000000-0005-0000-0000-000085020000}"/>
    <cellStyle name="Moneda 2 12 2 2 2" xfId="23068" xr:uid="{F0C8A196-818B-4D71-A78B-AE745B6D8ADF}"/>
    <cellStyle name="Moneda 2 12 2 3" xfId="4529" xr:uid="{00000000-0005-0000-0000-000086020000}"/>
    <cellStyle name="Moneda 2 12 2 3 2" xfId="31819" xr:uid="{58778A2B-81DE-4C4A-9FBE-D77D10D1AF91}"/>
    <cellStyle name="Moneda 2 12 2 4" xfId="6035" xr:uid="{00000000-0005-0000-0000-000087020000}"/>
    <cellStyle name="Moneda 2 12 2 5" xfId="13527" xr:uid="{5043F29C-4089-4755-8CA0-6E025963BCA2}"/>
    <cellStyle name="Moneda 2 12 3" xfId="2367" xr:uid="{00000000-0005-0000-0000-000088020000}"/>
    <cellStyle name="Moneda 2 12 3 2" xfId="18304" xr:uid="{69F14670-0901-4391-8FE7-D52077DA0773}"/>
    <cellStyle name="Moneda 2 12 4" xfId="3873" xr:uid="{00000000-0005-0000-0000-000089020000}"/>
    <cellStyle name="Moneda 2 12 4 2" xfId="27318" xr:uid="{24779182-E9FE-43F5-AF31-B1065144030E}"/>
    <cellStyle name="Moneda 2 12 5" xfId="5379" xr:uid="{00000000-0005-0000-0000-00008A020000}"/>
    <cellStyle name="Moneda 2 12 6" xfId="8747" xr:uid="{0B2627E7-F64D-4503-9B22-2BF23F712F9F}"/>
    <cellStyle name="Moneda 2 13" xfId="810" xr:uid="{00000000-0005-0000-0000-00008B020000}"/>
    <cellStyle name="Moneda 2 13 2" xfId="1485" xr:uid="{00000000-0005-0000-0000-00008C020000}"/>
    <cellStyle name="Moneda 2 13 2 2" xfId="3027" xr:uid="{00000000-0005-0000-0000-00008D020000}"/>
    <cellStyle name="Moneda 2 13 2 3" xfId="4533" xr:uid="{00000000-0005-0000-0000-00008E020000}"/>
    <cellStyle name="Moneda 2 13 2 4" xfId="6039" xr:uid="{00000000-0005-0000-0000-00008F020000}"/>
    <cellStyle name="Moneda 2 13 2 5" xfId="20686" xr:uid="{2615C32F-96A4-4534-90CC-69283B44CC7F}"/>
    <cellStyle name="Moneda 2 13 3" xfId="2371" xr:uid="{00000000-0005-0000-0000-000090020000}"/>
    <cellStyle name="Moneda 2 13 3 2" xfId="29544" xr:uid="{7A727837-18BB-4EE4-80D2-31C4A5A8F1FD}"/>
    <cellStyle name="Moneda 2 13 4" xfId="3877" xr:uid="{00000000-0005-0000-0000-000091020000}"/>
    <cellStyle name="Moneda 2 13 5" xfId="5383" xr:uid="{00000000-0005-0000-0000-000092020000}"/>
    <cellStyle name="Moneda 2 13 6" xfId="11137" xr:uid="{D71D8CDF-1A71-489E-921C-813DA1EECD15}"/>
    <cellStyle name="Moneda 2 14" xfId="958" xr:uid="{00000000-0005-0000-0000-000093020000}"/>
    <cellStyle name="Moneda 2 14 2" xfId="1633" xr:uid="{00000000-0005-0000-0000-000094020000}"/>
    <cellStyle name="Moneda 2 14 2 2" xfId="3175" xr:uid="{00000000-0005-0000-0000-000095020000}"/>
    <cellStyle name="Moneda 2 14 2 3" xfId="4681" xr:uid="{00000000-0005-0000-0000-000096020000}"/>
    <cellStyle name="Moneda 2 14 2 4" xfId="6187" xr:uid="{00000000-0005-0000-0000-000097020000}"/>
    <cellStyle name="Moneda 2 14 3" xfId="2519" xr:uid="{00000000-0005-0000-0000-000098020000}"/>
    <cellStyle name="Moneda 2 14 4" xfId="4025" xr:uid="{00000000-0005-0000-0000-000099020000}"/>
    <cellStyle name="Moneda 2 14 5" xfId="5531" xr:uid="{00000000-0005-0000-0000-00009A020000}"/>
    <cellStyle name="Moneda 2 14 6" xfId="6412" xr:uid="{452E2469-08C6-46E0-B62E-594EE80BAE3C}"/>
    <cellStyle name="Moneda 2 15" xfId="964" xr:uid="{00000000-0005-0000-0000-00009B020000}"/>
    <cellStyle name="Moneda 2 15 2" xfId="2525" xr:uid="{00000000-0005-0000-0000-00009C020000}"/>
    <cellStyle name="Moneda 2 15 3" xfId="4031" xr:uid="{00000000-0005-0000-0000-00009D020000}"/>
    <cellStyle name="Moneda 2 15 4" xfId="5537" xr:uid="{00000000-0005-0000-0000-00009E020000}"/>
    <cellStyle name="Moneda 2 15 5" xfId="15927" xr:uid="{84FE46E8-D3DD-46AF-891D-427555E8DB82}"/>
    <cellStyle name="Moneda 2 16" xfId="1136" xr:uid="{00000000-0005-0000-0000-00009F020000}"/>
    <cellStyle name="Moneda 2 16 2" xfId="2697" xr:uid="{00000000-0005-0000-0000-0000A0020000}"/>
    <cellStyle name="Moneda 2 16 3" xfId="4203" xr:uid="{00000000-0005-0000-0000-0000A1020000}"/>
    <cellStyle name="Moneda 2 16 4" xfId="5709" xr:uid="{00000000-0005-0000-0000-0000A2020000}"/>
    <cellStyle name="Moneda 2 16 5" xfId="25454" xr:uid="{674D5F20-C8D4-4A8F-8D0C-3195432F9354}"/>
    <cellStyle name="Moneda 2 17" xfId="1637" xr:uid="{00000000-0005-0000-0000-0000A3020000}"/>
    <cellStyle name="Moneda 2 17 2" xfId="3179" xr:uid="{00000000-0005-0000-0000-0000A4020000}"/>
    <cellStyle name="Moneda 2 17 3" xfId="4685" xr:uid="{00000000-0005-0000-0000-0000A5020000}"/>
    <cellStyle name="Moneda 2 17 4" xfId="6191" xr:uid="{00000000-0005-0000-0000-0000A6020000}"/>
    <cellStyle name="Moneda 2 18" xfId="1642" xr:uid="{00000000-0005-0000-0000-0000A7020000}"/>
    <cellStyle name="Moneda 2 18 2" xfId="3184" xr:uid="{00000000-0005-0000-0000-0000A8020000}"/>
    <cellStyle name="Moneda 2 18 3" xfId="4690" xr:uid="{00000000-0005-0000-0000-0000A9020000}"/>
    <cellStyle name="Moneda 2 18 4" xfId="6196" xr:uid="{00000000-0005-0000-0000-0000AA020000}"/>
    <cellStyle name="Moneda 2 19" xfId="422" xr:uid="{00000000-0005-0000-0000-0000AB020000}"/>
    <cellStyle name="Moneda 2 19 2" xfId="2041" xr:uid="{00000000-0005-0000-0000-0000AC020000}"/>
    <cellStyle name="Moneda 2 19 3" xfId="3547" xr:uid="{00000000-0005-0000-0000-0000AD020000}"/>
    <cellStyle name="Moneda 2 19 4" xfId="5053" xr:uid="{00000000-0005-0000-0000-0000AE020000}"/>
    <cellStyle name="Moneda 2 2" xfId="52" xr:uid="{00000000-0005-0000-0000-0000AF020000}"/>
    <cellStyle name="Moneda 2 2 10" xfId="808" xr:uid="{00000000-0005-0000-0000-0000B0020000}"/>
    <cellStyle name="Moneda 2 2 10 2" xfId="1483" xr:uid="{00000000-0005-0000-0000-0000B1020000}"/>
    <cellStyle name="Moneda 2 2 10 2 2" xfId="3025" xr:uid="{00000000-0005-0000-0000-0000B2020000}"/>
    <cellStyle name="Moneda 2 2 10 2 2 2" xfId="23074" xr:uid="{4164E921-6FAF-4199-B070-74ADA8308D65}"/>
    <cellStyle name="Moneda 2 2 10 2 3" xfId="4531" xr:uid="{00000000-0005-0000-0000-0000B3020000}"/>
    <cellStyle name="Moneda 2 2 10 2 3 2" xfId="31824" xr:uid="{424AA434-BEEC-4D61-90AF-37239259FCFA}"/>
    <cellStyle name="Moneda 2 2 10 2 4" xfId="6037" xr:uid="{00000000-0005-0000-0000-0000B4020000}"/>
    <cellStyle name="Moneda 2 2 10 2 5" xfId="13533" xr:uid="{EEA605A0-8877-40F1-9B9F-0ABB1B3DAFDD}"/>
    <cellStyle name="Moneda 2 2 10 3" xfId="2369" xr:uid="{00000000-0005-0000-0000-0000B5020000}"/>
    <cellStyle name="Moneda 2 2 10 3 2" xfId="18310" xr:uid="{8B4B419D-7ABC-402E-AEFE-EDDD141ADBA1}"/>
    <cellStyle name="Moneda 2 2 10 4" xfId="3875" xr:uid="{00000000-0005-0000-0000-0000B6020000}"/>
    <cellStyle name="Moneda 2 2 10 4 2" xfId="27324" xr:uid="{CB653406-1D95-4A02-B77C-7A2A4BF943BD}"/>
    <cellStyle name="Moneda 2 2 10 5" xfId="5381" xr:uid="{00000000-0005-0000-0000-0000B7020000}"/>
    <cellStyle name="Moneda 2 2 10 6" xfId="8752" xr:uid="{96A5719F-CCE6-44D5-A54D-F8A467B2D020}"/>
    <cellStyle name="Moneda 2 2 11" xfId="960" xr:uid="{00000000-0005-0000-0000-0000B8020000}"/>
    <cellStyle name="Moneda 2 2 11 2" xfId="1635" xr:uid="{00000000-0005-0000-0000-0000B9020000}"/>
    <cellStyle name="Moneda 2 2 11 2 2" xfId="3177" xr:uid="{00000000-0005-0000-0000-0000BA020000}"/>
    <cellStyle name="Moneda 2 2 11 2 3" xfId="4683" xr:uid="{00000000-0005-0000-0000-0000BB020000}"/>
    <cellStyle name="Moneda 2 2 11 2 4" xfId="6189" xr:uid="{00000000-0005-0000-0000-0000BC020000}"/>
    <cellStyle name="Moneda 2 2 11 2 5" xfId="20692" xr:uid="{67ACE097-E259-46F8-9E55-70025C639151}"/>
    <cellStyle name="Moneda 2 2 11 3" xfId="2521" xr:uid="{00000000-0005-0000-0000-0000BD020000}"/>
    <cellStyle name="Moneda 2 2 11 3 2" xfId="29550" xr:uid="{570D11F7-8C77-4174-980B-5EBD651D66E2}"/>
    <cellStyle name="Moneda 2 2 11 4" xfId="4027" xr:uid="{00000000-0005-0000-0000-0000BE020000}"/>
    <cellStyle name="Moneda 2 2 11 5" xfId="5533" xr:uid="{00000000-0005-0000-0000-0000BF020000}"/>
    <cellStyle name="Moneda 2 2 11 6" xfId="11143" xr:uid="{BC85B769-5C61-4072-A10A-B3C6EB9D0792}"/>
    <cellStyle name="Moneda 2 2 12" xfId="965" xr:uid="{00000000-0005-0000-0000-0000C0020000}"/>
    <cellStyle name="Moneda 2 2 12 2" xfId="2526" xr:uid="{00000000-0005-0000-0000-0000C1020000}"/>
    <cellStyle name="Moneda 2 2 12 3" xfId="4032" xr:uid="{00000000-0005-0000-0000-0000C2020000}"/>
    <cellStyle name="Moneda 2 2 12 4" xfId="5538" xr:uid="{00000000-0005-0000-0000-0000C3020000}"/>
    <cellStyle name="Moneda 2 2 12 5" xfId="15933" xr:uid="{CBA8BE7A-4840-4441-A393-D6F1560AEA61}"/>
    <cellStyle name="Moneda 2 2 13" xfId="1139" xr:uid="{00000000-0005-0000-0000-0000C4020000}"/>
    <cellStyle name="Moneda 2 2 13 2" xfId="2700" xr:uid="{00000000-0005-0000-0000-0000C5020000}"/>
    <cellStyle name="Moneda 2 2 13 3" xfId="4206" xr:uid="{00000000-0005-0000-0000-0000C6020000}"/>
    <cellStyle name="Moneda 2 2 13 4" xfId="5712" xr:uid="{00000000-0005-0000-0000-0000C7020000}"/>
    <cellStyle name="Moneda 2 2 13 5" xfId="25459" xr:uid="{7079819A-4F0D-4B1C-9A14-F6C3569B6D52}"/>
    <cellStyle name="Moneda 2 2 14" xfId="1639" xr:uid="{00000000-0005-0000-0000-0000C8020000}"/>
    <cellStyle name="Moneda 2 2 14 2" xfId="3181" xr:uid="{00000000-0005-0000-0000-0000C9020000}"/>
    <cellStyle name="Moneda 2 2 14 3" xfId="4687" xr:uid="{00000000-0005-0000-0000-0000CA020000}"/>
    <cellStyle name="Moneda 2 2 14 4" xfId="6193" xr:uid="{00000000-0005-0000-0000-0000CB020000}"/>
    <cellStyle name="Moneda 2 2 15" xfId="425" xr:uid="{00000000-0005-0000-0000-0000CC020000}"/>
    <cellStyle name="Moneda 2 2 15 2" xfId="2044" xr:uid="{00000000-0005-0000-0000-0000CD020000}"/>
    <cellStyle name="Moneda 2 2 15 3" xfId="3550" xr:uid="{00000000-0005-0000-0000-0000CE020000}"/>
    <cellStyle name="Moneda 2 2 15 4" xfId="5056" xr:uid="{00000000-0005-0000-0000-0000CF020000}"/>
    <cellStyle name="Moneda 2 2 16" xfId="1794" xr:uid="{00000000-0005-0000-0000-0000D0020000}"/>
    <cellStyle name="Moneda 2 2 16 2" xfId="3335" xr:uid="{00000000-0005-0000-0000-0000D1020000}"/>
    <cellStyle name="Moneda 2 2 16 3" xfId="4841" xr:uid="{00000000-0005-0000-0000-0000D2020000}"/>
    <cellStyle name="Moneda 2 2 16 4" xfId="6347" xr:uid="{00000000-0005-0000-0000-0000D3020000}"/>
    <cellStyle name="Moneda 2 2 17" xfId="1854" xr:uid="{00000000-0005-0000-0000-0000D4020000}"/>
    <cellStyle name="Moneda 2 2 17 2" xfId="3367" xr:uid="{00000000-0005-0000-0000-0000D5020000}"/>
    <cellStyle name="Moneda 2 2 17 3" xfId="4873" xr:uid="{00000000-0005-0000-0000-0000D6020000}"/>
    <cellStyle name="Moneda 2 2 17 4" xfId="6379" xr:uid="{00000000-0005-0000-0000-0000D7020000}"/>
    <cellStyle name="Moneda 2 2 18" xfId="1865" xr:uid="{00000000-0005-0000-0000-0000D8020000}"/>
    <cellStyle name="Moneda 2 2 18 2" xfId="3371" xr:uid="{00000000-0005-0000-0000-0000D9020000}"/>
    <cellStyle name="Moneda 2 2 18 3" xfId="4877" xr:uid="{00000000-0005-0000-0000-0000DA020000}"/>
    <cellStyle name="Moneda 2 2 18 4" xfId="6383" xr:uid="{00000000-0005-0000-0000-0000DB020000}"/>
    <cellStyle name="Moneda 2 2 19" xfId="1870" xr:uid="{00000000-0005-0000-0000-0000DC020000}"/>
    <cellStyle name="Moneda 2 2 2" xfId="90" xr:uid="{00000000-0005-0000-0000-0000DD020000}"/>
    <cellStyle name="Moneda 2 2 2 10" xfId="426" xr:uid="{00000000-0005-0000-0000-0000DE020000}"/>
    <cellStyle name="Moneda 2 2 2 10 2" xfId="2045" xr:uid="{00000000-0005-0000-0000-0000DF020000}"/>
    <cellStyle name="Moneda 2 2 2 10 2 2" xfId="20701" xr:uid="{CFF44098-A6ED-41C4-991B-9DAEDBBE9E77}"/>
    <cellStyle name="Moneda 2 2 2 10 3" xfId="3551" xr:uid="{00000000-0005-0000-0000-0000E0020000}"/>
    <cellStyle name="Moneda 2 2 2 10 3 2" xfId="29558" xr:uid="{BED1F5A9-D3C6-4630-82CC-C390A128562F}"/>
    <cellStyle name="Moneda 2 2 2 10 4" xfId="5057" xr:uid="{00000000-0005-0000-0000-0000E1020000}"/>
    <cellStyle name="Moneda 2 2 2 10 5" xfId="11153" xr:uid="{AAFB6A92-57E5-46EA-9BF9-BA48E548B733}"/>
    <cellStyle name="Moneda 2 2 2 11" xfId="1816" xr:uid="{00000000-0005-0000-0000-0000E2020000}"/>
    <cellStyle name="Moneda 2 2 2 11 2" xfId="3357" xr:uid="{00000000-0005-0000-0000-0000E3020000}"/>
    <cellStyle name="Moneda 2 2 2 11 3" xfId="4863" xr:uid="{00000000-0005-0000-0000-0000E4020000}"/>
    <cellStyle name="Moneda 2 2 2 11 4" xfId="6369" xr:uid="{00000000-0005-0000-0000-0000E5020000}"/>
    <cellStyle name="Moneda 2 2 2 11 5" xfId="15942" xr:uid="{C5BEFC1B-2DE0-4201-A1CE-080CAEE209A1}"/>
    <cellStyle name="Moneda 2 2 2 12" xfId="1885" xr:uid="{00000000-0005-0000-0000-0000E6020000}"/>
    <cellStyle name="Moneda 2 2 2 12 2" xfId="25467" xr:uid="{130D8F8A-B9BC-481E-B3A4-EF423CB60130}"/>
    <cellStyle name="Moneda 2 2 2 13" xfId="3391" xr:uid="{00000000-0005-0000-0000-0000E7020000}"/>
    <cellStyle name="Moneda 2 2 2 14" xfId="4897" xr:uid="{00000000-0005-0000-0000-0000E8020000}"/>
    <cellStyle name="Moneda 2 2 2 15" xfId="6426" xr:uid="{493A0F08-4A37-4FC2-ACB2-B913866E79F9}"/>
    <cellStyle name="Moneda 2 2 2 2" xfId="172" xr:uid="{00000000-0005-0000-0000-0000E9020000}"/>
    <cellStyle name="Moneda 2 2 2 2 10" xfId="1912" xr:uid="{00000000-0005-0000-0000-0000EA020000}"/>
    <cellStyle name="Moneda 2 2 2 2 10 2" xfId="15960" xr:uid="{451544CB-F0ED-4A3A-86EE-1176FA4B41CC}"/>
    <cellStyle name="Moneda 2 2 2 2 11" xfId="3418" xr:uid="{00000000-0005-0000-0000-0000EB020000}"/>
    <cellStyle name="Moneda 2 2 2 2 11 2" xfId="25482" xr:uid="{44296AED-3E58-4647-A559-5B7D150768BD}"/>
    <cellStyle name="Moneda 2 2 2 2 12" xfId="4924" xr:uid="{00000000-0005-0000-0000-0000EC020000}"/>
    <cellStyle name="Moneda 2 2 2 2 13" xfId="6440" xr:uid="{10CF8E20-1707-4E85-BDB1-BD476551AB5F}"/>
    <cellStyle name="Moneda 2 2 2 2 2" xfId="261" xr:uid="{00000000-0005-0000-0000-0000ED020000}"/>
    <cellStyle name="Moneda 2 2 2 2 2 10" xfId="6469" xr:uid="{970C2CE2-5811-44C6-AA1C-CE659C7971E3}"/>
    <cellStyle name="Moneda 2 2 2 2 2 2" xfId="911" xr:uid="{00000000-0005-0000-0000-0000EE020000}"/>
    <cellStyle name="Moneda 2 2 2 2 2 2 2" xfId="1586" xr:uid="{00000000-0005-0000-0000-0000EF020000}"/>
    <cellStyle name="Moneda 2 2 2 2 2 2 2 2" xfId="3128" xr:uid="{00000000-0005-0000-0000-0000F0020000}"/>
    <cellStyle name="Moneda 2 2 2 2 2 2 2 2 2" xfId="7550" xr:uid="{F50AD392-3569-4D13-A126-F7918695A93B}"/>
    <cellStyle name="Moneda 2 2 2 2 2 2 2 2 2 2" xfId="8739" xr:uid="{54EAA60A-140A-471B-B3B8-B082C8CDDD19}"/>
    <cellStyle name="Moneda 2 2 2 2 2 2 2 2 2 2 2" xfId="11126" xr:uid="{CC84B2CE-EE99-4391-A7BB-8B7E1EE41C82}"/>
    <cellStyle name="Moneda 2 2 2 2 2 2 2 2 2 2 2 2" xfId="15914" xr:uid="{3E608715-7865-4E44-A8F4-E9ACB315BF41}"/>
    <cellStyle name="Moneda 2 2 2 2 2 2 2 2 2 2 2 2 2" xfId="25441" xr:uid="{8D83294F-B2F0-442B-AC38-AFCCA27D9719}"/>
    <cellStyle name="Moneda 2 2 2 2 2 2 2 2 2 2 2 2 3" xfId="34169" xr:uid="{52E3B001-3F58-4CD7-BB7E-85AFC294CFA7}"/>
    <cellStyle name="Moneda 2 2 2 2 2 2 2 2 2 2 2 3" xfId="20675" xr:uid="{CE87EDE2-54C7-4A2B-BCE7-B89D50921E81}"/>
    <cellStyle name="Moneda 2 2 2 2 2 2 2 2 2 2 2 4" xfId="29533" xr:uid="{A5F475B4-2753-4A2E-9FD4-451A7CE99167}"/>
    <cellStyle name="Moneda 2 2 2 2 2 2 2 2 2 2 3" xfId="13517" xr:uid="{F3384574-F0FA-4E85-8630-2E5452A167A7}"/>
    <cellStyle name="Moneda 2 2 2 2 2 2 2 2 2 2 3 2" xfId="23058" xr:uid="{8D2F6BF1-CFCA-4ADC-8E09-9EBA711C7C5A}"/>
    <cellStyle name="Moneda 2 2 2 2 2 2 2 2 2 2 3 3" xfId="31809" xr:uid="{2FD0C6A4-D66A-4AB0-838F-F5B958A33D38}"/>
    <cellStyle name="Moneda 2 2 2 2 2 2 2 2 2 2 4" xfId="18294" xr:uid="{CA5A3D70-D570-4B9E-A635-66A8864B221A}"/>
    <cellStyle name="Moneda 2 2 2 2 2 2 2 2 2 2 5" xfId="27308" xr:uid="{49D1E900-258B-4F48-9A4C-2574936F21AB}"/>
    <cellStyle name="Moneda 2 2 2 2 2 2 2 2 2 3" xfId="9932" xr:uid="{508AD879-3166-460C-A981-952D02FC8C8D}"/>
    <cellStyle name="Moneda 2 2 2 2 2 2 2 2 2 3 2" xfId="14716" xr:uid="{B22BF16A-2B17-4FBF-840A-16CA92BBAFE1}"/>
    <cellStyle name="Moneda 2 2 2 2 2 2 2 2 2 3 2 2" xfId="24250" xr:uid="{30BC6483-8C15-4DA9-819B-412BA47BB358}"/>
    <cellStyle name="Moneda 2 2 2 2 2 2 2 2 2 3 2 3" xfId="32980" xr:uid="{F9B945AE-524D-4DFF-A074-5A4A7DEF2F2D}"/>
    <cellStyle name="Moneda 2 2 2 2 2 2 2 2 2 3 3" xfId="19485" xr:uid="{6BBC38FE-A1B1-4036-AA10-FE68100BAFC8}"/>
    <cellStyle name="Moneda 2 2 2 2 2 2 2 2 2 3 4" xfId="28373" xr:uid="{4ED29E72-4478-416B-AF66-7FBA812CE2C3}"/>
    <cellStyle name="Moneda 2 2 2 2 2 2 2 2 2 4" xfId="12323" xr:uid="{5BA70A6F-C6D5-4200-B5D9-FFA1B245A43F}"/>
    <cellStyle name="Moneda 2 2 2 2 2 2 2 2 2 4 2" xfId="21867" xr:uid="{03F5DF6D-F5C3-4925-B3ED-B07C567811A6}"/>
    <cellStyle name="Moneda 2 2 2 2 2 2 2 2 2 4 3" xfId="30650" xr:uid="{909824EE-FF4B-4A7B-BADE-9BB5645CFE96}"/>
    <cellStyle name="Moneda 2 2 2 2 2 2 2 2 2 5" xfId="17107" xr:uid="{D9ABE3B5-4440-4A67-8043-EEE92C2779C4}"/>
    <cellStyle name="Moneda 2 2 2 2 2 2 2 2 2 6" xfId="26303" xr:uid="{6040E872-F065-49AA-9DD4-E6690C94741D}"/>
    <cellStyle name="Moneda 2 2 2 2 2 2 2 2 3" xfId="8147" xr:uid="{96589C2D-BAD1-4659-B88B-1F7450FAD5CA}"/>
    <cellStyle name="Moneda 2 2 2 2 2 2 2 2 3 2" xfId="10533" xr:uid="{091461B2-24C2-4540-88F8-EE9C99C7E176}"/>
    <cellStyle name="Moneda 2 2 2 2 2 2 2 2 3 2 2" xfId="15319" xr:uid="{7A7CC635-6370-402B-9936-2EA7CF5650A2}"/>
    <cellStyle name="Moneda 2 2 2 2 2 2 2 2 3 2 2 2" xfId="24846" xr:uid="{FA523F48-9F3C-40AA-A225-8633C801613A}"/>
    <cellStyle name="Moneda 2 2 2 2 2 2 2 2 3 2 2 3" xfId="33574" xr:uid="{07CEAC85-1A55-42B2-B065-6D34DBC1DE17}"/>
    <cellStyle name="Moneda 2 2 2 2 2 2 2 2 3 2 3" xfId="20080" xr:uid="{359A0DDC-E59E-4540-973A-1F7C29661E01}"/>
    <cellStyle name="Moneda 2 2 2 2 2 2 2 2 3 2 4" xfId="28944" xr:uid="{B1915C78-402F-4DF3-83C6-BB724359A770}"/>
    <cellStyle name="Moneda 2 2 2 2 2 2 2 2 3 3" xfId="12924" xr:uid="{54E7D23B-673D-4BC0-BC0F-54FEF6568842}"/>
    <cellStyle name="Moneda 2 2 2 2 2 2 2 2 3 3 2" xfId="22463" xr:uid="{70591A31-9A9D-4377-A6D5-A1A9A41140FA}"/>
    <cellStyle name="Moneda 2 2 2 2 2 2 2 2 3 3 3" xfId="31220" xr:uid="{126B576B-DC96-442C-B839-F2E07A5A1E6A}"/>
    <cellStyle name="Moneda 2 2 2 2 2 2 2 2 3 4" xfId="17701" xr:uid="{4C1FD9FE-61E0-4A40-83B1-62CE965DB360}"/>
    <cellStyle name="Moneda 2 2 2 2 2 2 2 2 3 5" xfId="26760" xr:uid="{792A0C1E-8E00-448D-A2D1-F6E6F1CF0626}"/>
    <cellStyle name="Moneda 2 2 2 2 2 2 2 2 4" xfId="9340" xr:uid="{C97AE159-9BFC-4496-94A6-50252521E7D2}"/>
    <cellStyle name="Moneda 2 2 2 2 2 2 2 2 4 2" xfId="14121" xr:uid="{5BE7E562-7EB5-4FEE-88C5-D0D2E6CA299B}"/>
    <cellStyle name="Moneda 2 2 2 2 2 2 2 2 4 2 2" xfId="23655" xr:uid="{D375BB66-B09B-4776-A1D1-1446F8F781D7}"/>
    <cellStyle name="Moneda 2 2 2 2 2 2 2 2 4 2 3" xfId="32385" xr:uid="{3055348B-A2C5-4979-9968-520437528873}"/>
    <cellStyle name="Moneda 2 2 2 2 2 2 2 2 4 3" xfId="18890" xr:uid="{6B38EF1D-0996-4A8F-922D-60D6FABCE156}"/>
    <cellStyle name="Moneda 2 2 2 2 2 2 2 2 4 4" xfId="27825" xr:uid="{62517D06-C8E2-4576-8E6A-B67E8EBA9C44}"/>
    <cellStyle name="Moneda 2 2 2 2 2 2 2 2 5" xfId="11731" xr:uid="{8138287F-1944-4709-89A9-56544F391DD8}"/>
    <cellStyle name="Moneda 2 2 2 2 2 2 2 2 5 2" xfId="21272" xr:uid="{D8F4FD4A-4B2F-4C61-ABEE-C0F57834CF67}"/>
    <cellStyle name="Moneda 2 2 2 2 2 2 2 2 5 3" xfId="30102" xr:uid="{3DC46DE6-01AE-44AE-9D74-ED881F745813}"/>
    <cellStyle name="Moneda 2 2 2 2 2 2 2 2 6" xfId="16514" xr:uid="{BE68135B-9C8F-4258-ABF2-82295E82F93A}"/>
    <cellStyle name="Moneda 2 2 2 2 2 2 2 2 7" xfId="6962" xr:uid="{49191308-0651-4ABA-8A35-8F3E5C212CF9}"/>
    <cellStyle name="Moneda 2 2 2 2 2 2 2 3" xfId="4634" xr:uid="{00000000-0005-0000-0000-0000F1020000}"/>
    <cellStyle name="Moneda 2 2 2 2 2 2 2 3 2" xfId="8443" xr:uid="{27FE0971-DCB4-4763-B31D-2A32E5418F1B}"/>
    <cellStyle name="Moneda 2 2 2 2 2 2 2 3 2 2" xfId="10830" xr:uid="{38D7771B-3212-4E35-A465-2276B6FD1BC9}"/>
    <cellStyle name="Moneda 2 2 2 2 2 2 2 3 2 2 2" xfId="15617" xr:uid="{3F2BC895-4FD2-4B81-AC48-D7D921A07F50}"/>
    <cellStyle name="Moneda 2 2 2 2 2 2 2 3 2 2 2 2" xfId="25144" xr:uid="{2B101F7D-F731-46FB-8CDA-96CF5BC560E7}"/>
    <cellStyle name="Moneda 2 2 2 2 2 2 2 3 2 2 2 3" xfId="33872" xr:uid="{2188A410-0E84-4259-8BCA-951D26753FAB}"/>
    <cellStyle name="Moneda 2 2 2 2 2 2 2 3 2 2 3" xfId="20378" xr:uid="{0DF8B047-2623-476B-8E3E-6F9DB0EE2B9A}"/>
    <cellStyle name="Moneda 2 2 2 2 2 2 2 3 2 2 4" xfId="29236" xr:uid="{49913930-D99E-4C0F-A3CC-8F5CF24169AA}"/>
    <cellStyle name="Moneda 2 2 2 2 2 2 2 3 2 3" xfId="13221" xr:uid="{874C3C6C-EE38-4201-853F-25441D9BE569}"/>
    <cellStyle name="Moneda 2 2 2 2 2 2 2 3 2 3 2" xfId="22761" xr:uid="{36DA693F-87B2-4792-A768-D385450C766D}"/>
    <cellStyle name="Moneda 2 2 2 2 2 2 2 3 2 3 3" xfId="31512" xr:uid="{4C0676AF-884F-4BE4-8CE8-F87B60A873DF}"/>
    <cellStyle name="Moneda 2 2 2 2 2 2 2 3 2 4" xfId="17998" xr:uid="{30B61278-7278-4152-8639-CD4413CA7328}"/>
    <cellStyle name="Moneda 2 2 2 2 2 2 2 3 2 5" xfId="27031" xr:uid="{0AA68680-29F3-4970-8715-C30EC735D7C2}"/>
    <cellStyle name="Moneda 2 2 2 2 2 2 2 3 3" xfId="9636" xr:uid="{DC8F1E46-A711-4B7F-B914-7D30F94AD97A}"/>
    <cellStyle name="Moneda 2 2 2 2 2 2 2 3 3 2" xfId="14419" xr:uid="{CB03E096-B71D-452A-B0D1-C77D6B48CEEB}"/>
    <cellStyle name="Moneda 2 2 2 2 2 2 2 3 3 2 2" xfId="23953" xr:uid="{7F46A029-B9CB-4043-A4ED-2B6A8FBEC592}"/>
    <cellStyle name="Moneda 2 2 2 2 2 2 2 3 3 2 3" xfId="32683" xr:uid="{1EB1F90D-612D-4787-83BD-A97872E39680}"/>
    <cellStyle name="Moneda 2 2 2 2 2 2 2 3 3 3" xfId="19188" xr:uid="{7B9B41BA-35C1-4413-8249-86E71E54D896}"/>
    <cellStyle name="Moneda 2 2 2 2 2 2 2 3 3 4" xfId="28096" xr:uid="{534DC145-A181-44F8-91C2-7E529CE092FB}"/>
    <cellStyle name="Moneda 2 2 2 2 2 2 2 3 4" xfId="12027" xr:uid="{5C728327-3B74-4622-9677-F3FDFB4A87BB}"/>
    <cellStyle name="Moneda 2 2 2 2 2 2 2 3 4 2" xfId="21570" xr:uid="{CC583C1E-657C-4175-9214-53FF2A72933C}"/>
    <cellStyle name="Moneda 2 2 2 2 2 2 2 3 4 3" xfId="30373" xr:uid="{BBCB25C5-1EF9-444D-A449-52E38F084749}"/>
    <cellStyle name="Moneda 2 2 2 2 2 2 2 3 5" xfId="16811" xr:uid="{1D15C50A-E373-4988-A7F9-EB6328617961}"/>
    <cellStyle name="Moneda 2 2 2 2 2 2 2 3 6" xfId="7254" xr:uid="{058B08A1-AFB9-4C8D-AD61-CEDAAD65E54A}"/>
    <cellStyle name="Moneda 2 2 2 2 2 2 2 4" xfId="6140" xr:uid="{00000000-0005-0000-0000-0000F2020000}"/>
    <cellStyle name="Moneda 2 2 2 2 2 2 2 4 2" xfId="10236" xr:uid="{690E38B1-1A5D-4385-B0AE-E1A66FD4B5A8}"/>
    <cellStyle name="Moneda 2 2 2 2 2 2 2 4 2 2" xfId="15021" xr:uid="{0C67BC7C-073E-4BB9-AAD5-8F9E6BA65B7A}"/>
    <cellStyle name="Moneda 2 2 2 2 2 2 2 4 2 2 2" xfId="24549" xr:uid="{C73E20F7-EB82-464B-8D6A-B94563E4DE5F}"/>
    <cellStyle name="Moneda 2 2 2 2 2 2 2 4 2 2 3" xfId="33277" xr:uid="{D861F9EC-873C-4C67-9737-5092D0E71CFC}"/>
    <cellStyle name="Moneda 2 2 2 2 2 2 2 4 2 3" xfId="19783" xr:uid="{10E1AAB2-EEA9-48F5-B0DF-7C64B9597367}"/>
    <cellStyle name="Moneda 2 2 2 2 2 2 2 4 2 4" xfId="28647" xr:uid="{2655A194-5C77-4D83-9EDE-3AC3E847329E}"/>
    <cellStyle name="Moneda 2 2 2 2 2 2 2 4 3" xfId="12627" xr:uid="{4311D857-CFFC-45E0-A024-A39088A0C42E}"/>
    <cellStyle name="Moneda 2 2 2 2 2 2 2 4 3 2" xfId="22166" xr:uid="{238AAE44-9BDC-45A2-A2C2-5431045FB075}"/>
    <cellStyle name="Moneda 2 2 2 2 2 2 2 4 3 3" xfId="30923" xr:uid="{65FA7B24-53C4-4BFF-807B-BF3910CCE572}"/>
    <cellStyle name="Moneda 2 2 2 2 2 2 2 4 4" xfId="17405" xr:uid="{38882E59-2720-4EE6-AC62-4B149DC61A4A}"/>
    <cellStyle name="Moneda 2 2 2 2 2 2 2 4 5" xfId="7850" xr:uid="{13A1D81B-2CB4-42E3-8456-374F761BC9BC}"/>
    <cellStyle name="Moneda 2 2 2 2 2 2 2 5" xfId="9042" xr:uid="{AB9B49A8-6A88-4245-8C80-81634C3FB8BA}"/>
    <cellStyle name="Moneda 2 2 2 2 2 2 2 5 2" xfId="13823" xr:uid="{AA66B1DD-7230-4CB9-9049-D56AAF548E04}"/>
    <cellStyle name="Moneda 2 2 2 2 2 2 2 5 2 2" xfId="23358" xr:uid="{2D6DDAED-867D-417F-B242-BBDA991D6688}"/>
    <cellStyle name="Moneda 2 2 2 2 2 2 2 5 2 3" xfId="32089" xr:uid="{83973815-1980-4B9F-B933-A0FD90523DA8}"/>
    <cellStyle name="Moneda 2 2 2 2 2 2 2 5 3" xfId="18593" xr:uid="{26944DCB-9111-486B-BE27-4491DBF6E05D}"/>
    <cellStyle name="Moneda 2 2 2 2 2 2 2 5 4" xfId="27580" xr:uid="{E91EC685-9BF6-4B1D-9EE9-F878EC93CFDA}"/>
    <cellStyle name="Moneda 2 2 2 2 2 2 2 6" xfId="11434" xr:uid="{B82CD1E8-65C4-486F-B7F3-FDFE8F361807}"/>
    <cellStyle name="Moneda 2 2 2 2 2 2 2 6 2" xfId="20976" xr:uid="{E08263B0-7189-401C-8967-8008C899B966}"/>
    <cellStyle name="Moneda 2 2 2 2 2 2 2 6 3" xfId="29826" xr:uid="{EA44A3B7-CDD5-4914-851C-81044AB226E9}"/>
    <cellStyle name="Moneda 2 2 2 2 2 2 2 7" xfId="16217" xr:uid="{5A6CA8D7-06D0-44A2-B455-45061AA522AD}"/>
    <cellStyle name="Moneda 2 2 2 2 2 2 2 8" xfId="6673" xr:uid="{931812AA-E9CA-47FA-ADC8-5A83F020B716}"/>
    <cellStyle name="Moneda 2 2 2 2 2 2 3" xfId="2472" xr:uid="{00000000-0005-0000-0000-0000F3020000}"/>
    <cellStyle name="Moneda 2 2 2 2 2 2 3 2" xfId="7402" xr:uid="{E11C83EF-1208-4258-9BC1-2FA0544572F6}"/>
    <cellStyle name="Moneda 2 2 2 2 2 2 3 2 2" xfId="8591" xr:uid="{E6332054-9840-47ED-8832-E49E865B04DD}"/>
    <cellStyle name="Moneda 2 2 2 2 2 2 3 2 2 2" xfId="10978" xr:uid="{C00A54E6-D001-4380-8849-15D511D8BFDA}"/>
    <cellStyle name="Moneda 2 2 2 2 2 2 3 2 2 2 2" xfId="15766" xr:uid="{F88372E4-7A50-4B5D-853B-A864075A8924}"/>
    <cellStyle name="Moneda 2 2 2 2 2 2 3 2 2 2 2 2" xfId="25293" xr:uid="{D80AEAD2-EA4F-407F-B331-095E87F3F42E}"/>
    <cellStyle name="Moneda 2 2 2 2 2 2 3 2 2 2 2 3" xfId="34021" xr:uid="{7A5FBD49-9CA4-41B7-BAD9-1EB423EFE1EB}"/>
    <cellStyle name="Moneda 2 2 2 2 2 2 3 2 2 2 3" xfId="20527" xr:uid="{825B160A-721F-4EDA-9214-DA94488D4161}"/>
    <cellStyle name="Moneda 2 2 2 2 2 2 3 2 2 2 4" xfId="29385" xr:uid="{7B0E4AFC-7D20-4C4E-BF5E-76EA193066D9}"/>
    <cellStyle name="Moneda 2 2 2 2 2 2 3 2 2 3" xfId="13369" xr:uid="{8C62C191-63F2-4B0A-901F-90591B049955}"/>
    <cellStyle name="Moneda 2 2 2 2 2 2 3 2 2 3 2" xfId="22910" xr:uid="{2AE1AB1C-D65E-4F01-B401-35F9E4669882}"/>
    <cellStyle name="Moneda 2 2 2 2 2 2 3 2 2 3 3" xfId="31661" xr:uid="{F204AF3A-1A94-485B-9BF2-A43F15033220}"/>
    <cellStyle name="Moneda 2 2 2 2 2 2 3 2 2 4" xfId="18146" xr:uid="{D202791F-6D68-4AED-B709-878D25AD69B1}"/>
    <cellStyle name="Moneda 2 2 2 2 2 2 3 2 2 5" xfId="27161" xr:uid="{78AA2DDB-E284-4EEF-97C6-F44F9F1D75CF}"/>
    <cellStyle name="Moneda 2 2 2 2 2 2 3 2 3" xfId="9784" xr:uid="{F1462CC9-DF83-46C2-BE54-6A69BE98AC20}"/>
    <cellStyle name="Moneda 2 2 2 2 2 2 3 2 3 2" xfId="14568" xr:uid="{5E19CC5F-F1EA-45D7-9381-E0F8750E0A86}"/>
    <cellStyle name="Moneda 2 2 2 2 2 2 3 2 3 2 2" xfId="24102" xr:uid="{A2C48401-8AB2-4225-8BA7-490D5B7695ED}"/>
    <cellStyle name="Moneda 2 2 2 2 2 2 3 2 3 2 3" xfId="32832" xr:uid="{58D355B5-7DAA-49AB-BC7C-D1EEF8D7C4B7}"/>
    <cellStyle name="Moneda 2 2 2 2 2 2 3 2 3 3" xfId="19337" xr:uid="{8B646A26-03F4-4E7A-B777-E2667BB14753}"/>
    <cellStyle name="Moneda 2 2 2 2 2 2 3 2 3 4" xfId="28226" xr:uid="{D6221C60-97B9-4C44-9ECC-DD0D3A0EB11A}"/>
    <cellStyle name="Moneda 2 2 2 2 2 2 3 2 4" xfId="12175" xr:uid="{547A0946-0374-4203-98EF-CEDD82C6F665}"/>
    <cellStyle name="Moneda 2 2 2 2 2 2 3 2 4 2" xfId="21719" xr:uid="{87969CB0-8C80-469F-81BF-314D9767E05C}"/>
    <cellStyle name="Moneda 2 2 2 2 2 2 3 2 4 3" xfId="30503" xr:uid="{54E028AD-4483-4B1A-AFFE-94D039BA4EC9}"/>
    <cellStyle name="Moneda 2 2 2 2 2 2 3 2 5" xfId="16959" xr:uid="{20288D85-7317-44B0-B8F2-5D11E4450383}"/>
    <cellStyle name="Moneda 2 2 2 2 2 2 3 2 6" xfId="26178" xr:uid="{5D15DE6E-3103-449F-94F8-93A85494A82F}"/>
    <cellStyle name="Moneda 2 2 2 2 2 2 3 3" xfId="7999" xr:uid="{056ABFD9-B5D3-4332-A3E6-36A397BF63C0}"/>
    <cellStyle name="Moneda 2 2 2 2 2 2 3 3 2" xfId="10385" xr:uid="{23E0F1D1-312F-43CA-A89D-7CA81230F29E}"/>
    <cellStyle name="Moneda 2 2 2 2 2 2 3 3 2 2" xfId="15171" xr:uid="{D57AC860-4C72-45D3-AF80-69C3C3B7817C}"/>
    <cellStyle name="Moneda 2 2 2 2 2 2 3 3 2 2 2" xfId="24698" xr:uid="{CAF57FB0-4D38-4AA3-AC88-BE60549F8FA9}"/>
    <cellStyle name="Moneda 2 2 2 2 2 2 3 3 2 2 3" xfId="33426" xr:uid="{E6F0787A-FBDD-498F-BD1A-9DE152481417}"/>
    <cellStyle name="Moneda 2 2 2 2 2 2 3 3 2 3" xfId="19932" xr:uid="{8F718207-BE31-4C22-976A-BF3E4899990A}"/>
    <cellStyle name="Moneda 2 2 2 2 2 2 3 3 2 4" xfId="28796" xr:uid="{CD1C0CA3-8587-4BB5-B2F5-9BC6D9D3A1BE}"/>
    <cellStyle name="Moneda 2 2 2 2 2 2 3 3 3" xfId="12776" xr:uid="{F4A7DC65-DFCC-4007-AE1F-3CD419C66075}"/>
    <cellStyle name="Moneda 2 2 2 2 2 2 3 3 3 2" xfId="22315" xr:uid="{F3E87DFD-AC9A-487A-B075-4A7B02F8A38C}"/>
    <cellStyle name="Moneda 2 2 2 2 2 2 3 3 3 3" xfId="31072" xr:uid="{9856FBE1-9779-47AB-9F06-63494C4FC20D}"/>
    <cellStyle name="Moneda 2 2 2 2 2 2 3 3 4" xfId="17553" xr:uid="{32742C3D-4A45-4005-B8F5-6055A22076E6}"/>
    <cellStyle name="Moneda 2 2 2 2 2 2 3 3 5" xfId="26635" xr:uid="{3BB6085F-9BEB-47CC-B13B-31086FE76BF7}"/>
    <cellStyle name="Moneda 2 2 2 2 2 2 3 4" xfId="9192" xr:uid="{111716E4-C6D2-4D16-8407-B5182009EBAF}"/>
    <cellStyle name="Moneda 2 2 2 2 2 2 3 4 2" xfId="13973" xr:uid="{7134E964-D392-47AE-A0FF-037E0F6B7C16}"/>
    <cellStyle name="Moneda 2 2 2 2 2 2 3 4 2 2" xfId="23507" xr:uid="{D45D58A9-1B34-4D61-8488-1E2E98AD8690}"/>
    <cellStyle name="Moneda 2 2 2 2 2 2 3 4 2 3" xfId="32237" xr:uid="{DA9EB7C7-8953-4DAD-B200-7D8560E0E961}"/>
    <cellStyle name="Moneda 2 2 2 2 2 2 3 4 3" xfId="18742" xr:uid="{6CFAB09F-BE90-465B-B152-6E3F55711F58}"/>
    <cellStyle name="Moneda 2 2 2 2 2 2 3 4 4" xfId="27700" xr:uid="{F390B136-3C6D-4FCE-9C94-55D41503500F}"/>
    <cellStyle name="Moneda 2 2 2 2 2 2 3 5" xfId="11583" xr:uid="{3DABBEE3-9A24-49E1-BA7F-272307672D99}"/>
    <cellStyle name="Moneda 2 2 2 2 2 2 3 5 2" xfId="21124" xr:uid="{FC1F423E-8AA3-4ADE-A7AC-A310294BD082}"/>
    <cellStyle name="Moneda 2 2 2 2 2 2 3 5 3" xfId="29955" xr:uid="{5AA66254-9971-4E89-9E27-7CE1C8DAA9F6}"/>
    <cellStyle name="Moneda 2 2 2 2 2 2 3 6" xfId="16366" xr:uid="{4715C69B-AAC9-4C75-A7C7-2A2831057E0A}"/>
    <cellStyle name="Moneda 2 2 2 2 2 2 3 7" xfId="6816" xr:uid="{07CAA311-6AAE-49A9-A061-499F8942C741}"/>
    <cellStyle name="Moneda 2 2 2 2 2 2 4" xfId="3978" xr:uid="{00000000-0005-0000-0000-0000F4020000}"/>
    <cellStyle name="Moneda 2 2 2 2 2 2 4 2" xfId="8296" xr:uid="{1983157E-3B54-4C4D-B1DB-AF98771C2479}"/>
    <cellStyle name="Moneda 2 2 2 2 2 2 4 2 2" xfId="10683" xr:uid="{10C0D14D-628D-4AA4-AA0C-B5EFFA9883C6}"/>
    <cellStyle name="Moneda 2 2 2 2 2 2 4 2 2 2" xfId="15469" xr:uid="{3D9DB8CC-12F7-4168-9179-0DFC6431F03F}"/>
    <cellStyle name="Moneda 2 2 2 2 2 2 4 2 2 2 2" xfId="24996" xr:uid="{AE5B8FDF-6F1D-49CB-84EC-46347A7B3586}"/>
    <cellStyle name="Moneda 2 2 2 2 2 2 4 2 2 2 3" xfId="33724" xr:uid="{436FC9D4-1F77-44EC-B04C-CF714C4ABDF8}"/>
    <cellStyle name="Moneda 2 2 2 2 2 2 4 2 2 3" xfId="20230" xr:uid="{2D541C01-46A1-4DB4-BF5F-B42EE60DD0EC}"/>
    <cellStyle name="Moneda 2 2 2 2 2 2 4 2 2 4" xfId="29088" xr:uid="{8B277624-40C3-44AC-BD86-C150BDE59E36}"/>
    <cellStyle name="Moneda 2 2 2 2 2 2 4 2 3" xfId="13074" xr:uid="{57D9A063-230C-4281-8351-3B6CDA08E999}"/>
    <cellStyle name="Moneda 2 2 2 2 2 2 4 2 3 2" xfId="22613" xr:uid="{9337B5CD-7DDE-4D47-85E3-CC50759064A5}"/>
    <cellStyle name="Moneda 2 2 2 2 2 2 4 2 3 3" xfId="31364" xr:uid="{F5E07C60-0855-44E0-AD96-87117E3886C6}"/>
    <cellStyle name="Moneda 2 2 2 2 2 2 4 2 4" xfId="17851" xr:uid="{B67E0572-52F6-4BDF-9531-89065D64076B}"/>
    <cellStyle name="Moneda 2 2 2 2 2 2 4 2 5" xfId="26883" xr:uid="{9400E475-A560-4D71-A3F8-11C0B7A3B297}"/>
    <cellStyle name="Moneda 2 2 2 2 2 2 4 3" xfId="9489" xr:uid="{CB03D798-596A-42C0-A33D-EBED760923F3}"/>
    <cellStyle name="Moneda 2 2 2 2 2 2 4 3 2" xfId="14271" xr:uid="{F3F295FB-4500-45E7-A064-8A48B51DCB60}"/>
    <cellStyle name="Moneda 2 2 2 2 2 2 4 3 2 2" xfId="23805" xr:uid="{5511657D-9AEC-4A87-A2C4-5CBF06D47DA3}"/>
    <cellStyle name="Moneda 2 2 2 2 2 2 4 3 2 3" xfId="32535" xr:uid="{D6FCBFF6-DF3A-4A17-A230-2FB38EE4444E}"/>
    <cellStyle name="Moneda 2 2 2 2 2 2 4 3 3" xfId="19040" xr:uid="{5F02DCDB-4D61-4893-B5F2-D7381398F417}"/>
    <cellStyle name="Moneda 2 2 2 2 2 2 4 3 4" xfId="27948" xr:uid="{DAAE3BB2-B4A8-4798-866C-80950940716D}"/>
    <cellStyle name="Moneda 2 2 2 2 2 2 4 4" xfId="11880" xr:uid="{77C1E5DE-0B91-4F8E-BB34-B640D73C5CCE}"/>
    <cellStyle name="Moneda 2 2 2 2 2 2 4 4 2" xfId="21422" xr:uid="{BAA86830-2DC7-4AB0-852A-CFBADA10EF6C}"/>
    <cellStyle name="Moneda 2 2 2 2 2 2 4 4 3" xfId="30225" xr:uid="{0C7155C0-87CC-4756-B121-5EC2CBAD0B27}"/>
    <cellStyle name="Moneda 2 2 2 2 2 2 4 5" xfId="16664" xr:uid="{6C3B3790-FE46-44C9-9424-11D5D7CCCE0D}"/>
    <cellStyle name="Moneda 2 2 2 2 2 2 4 6" xfId="7109" xr:uid="{F5471FF7-217F-4544-A8C2-02A7FA1DEBA5}"/>
    <cellStyle name="Moneda 2 2 2 2 2 2 5" xfId="5484" xr:uid="{00000000-0005-0000-0000-0000F5020000}"/>
    <cellStyle name="Moneda 2 2 2 2 2 2 5 2" xfId="10085" xr:uid="{9DD06D2E-2D5D-49D5-95A8-A5686EBB2FE0}"/>
    <cellStyle name="Moneda 2 2 2 2 2 2 5 2 2" xfId="14870" xr:uid="{FDA55264-73CA-4641-B98E-75BCF5217F82}"/>
    <cellStyle name="Moneda 2 2 2 2 2 2 5 2 2 2" xfId="24401" xr:uid="{122DFC19-D37E-4D33-B1FB-02AF8C3D5DEF}"/>
    <cellStyle name="Moneda 2 2 2 2 2 2 5 2 2 3" xfId="33129" xr:uid="{6776FA07-3E5F-4038-BC8C-E3E7B010EFD4}"/>
    <cellStyle name="Moneda 2 2 2 2 2 2 5 2 3" xfId="19636" xr:uid="{6EE19315-A107-483A-9B8A-83A7F4EF533C}"/>
    <cellStyle name="Moneda 2 2 2 2 2 2 5 2 4" xfId="28500" xr:uid="{12E753B0-D983-4F70-97A2-5757262633A4}"/>
    <cellStyle name="Moneda 2 2 2 2 2 2 5 3" xfId="12476" xr:uid="{BF97F38D-E867-4D5F-8028-9E8267B24279}"/>
    <cellStyle name="Moneda 2 2 2 2 2 2 5 3 2" xfId="22018" xr:uid="{2EA5EBA0-B340-4C8D-940D-5E811303633D}"/>
    <cellStyle name="Moneda 2 2 2 2 2 2 5 3 3" xfId="30775" xr:uid="{4C6046FA-9A21-4E55-9FEF-E7FC8114F257}"/>
    <cellStyle name="Moneda 2 2 2 2 2 2 5 4" xfId="17258" xr:uid="{0BCB1141-DC31-4D6A-9E9F-AAB55D45FFA4}"/>
    <cellStyle name="Moneda 2 2 2 2 2 2 5 5" xfId="7701" xr:uid="{00F98562-E831-4A78-ADDA-DA35764B9403}"/>
    <cellStyle name="Moneda 2 2 2 2 2 2 6" xfId="8891" xr:uid="{CCA17D20-4082-4C42-9BD7-D7DA7D85CE66}"/>
    <cellStyle name="Moneda 2 2 2 2 2 2 6 2" xfId="13672" xr:uid="{17B8D87B-EF2E-4F70-B817-7FC568426206}"/>
    <cellStyle name="Moneda 2 2 2 2 2 2 6 2 2" xfId="23210" xr:uid="{B48CD0BB-7E30-4D36-B169-AE24DCD49B81}"/>
    <cellStyle name="Moneda 2 2 2 2 2 2 6 2 3" xfId="31941" xr:uid="{CBABF5FD-C70B-4CA9-9BAD-97BF554351FE}"/>
    <cellStyle name="Moneda 2 2 2 2 2 2 6 3" xfId="18446" xr:uid="{7DC0D349-26B9-4579-BE7F-B15E3A2F1314}"/>
    <cellStyle name="Moneda 2 2 2 2 2 2 6 4" xfId="27455" xr:uid="{E3B581CE-E096-4C07-BB6E-5DDB4B472B29}"/>
    <cellStyle name="Moneda 2 2 2 2 2 2 7" xfId="11282" xr:uid="{77204ACF-05F6-4B41-880D-00DB164DC9F4}"/>
    <cellStyle name="Moneda 2 2 2 2 2 2 7 2" xfId="20828" xr:uid="{9E799065-5F8D-4972-83F1-E2D3F6D2AB40}"/>
    <cellStyle name="Moneda 2 2 2 2 2 2 7 3" xfId="29678" xr:uid="{A0331F62-C6AD-4B1C-B219-4D2246129621}"/>
    <cellStyle name="Moneda 2 2 2 2 2 2 8" xfId="16069" xr:uid="{76E4AD74-E38C-4E93-A4BF-2FC609B66F56}"/>
    <cellStyle name="Moneda 2 2 2 2 2 2 9" xfId="6534" xr:uid="{2B091D5C-6534-473E-8852-A0E36240B4E3}"/>
    <cellStyle name="Moneda 2 2 2 2 2 3" xfId="1065" xr:uid="{00000000-0005-0000-0000-0000F6020000}"/>
    <cellStyle name="Moneda 2 2 2 2 2 3 2" xfId="2626" xr:uid="{00000000-0005-0000-0000-0000F7020000}"/>
    <cellStyle name="Moneda 2 2 2 2 2 3 2 2" xfId="7477" xr:uid="{2672ECA9-65C9-425C-85DA-2A856606628F}"/>
    <cellStyle name="Moneda 2 2 2 2 2 3 2 2 2" xfId="8666" xr:uid="{F09D93E2-CC17-4D10-BBE9-FCEDBB1B9698}"/>
    <cellStyle name="Moneda 2 2 2 2 2 3 2 2 2 2" xfId="11053" xr:uid="{BD952F9E-F312-42B4-9D50-CABBB6B7E794}"/>
    <cellStyle name="Moneda 2 2 2 2 2 3 2 2 2 2 2" xfId="15841" xr:uid="{D6065211-0333-47ED-9D90-FCC96428167D}"/>
    <cellStyle name="Moneda 2 2 2 2 2 3 2 2 2 2 2 2" xfId="25368" xr:uid="{47562D51-085C-4B04-82E5-5B9E0CFBEFFF}"/>
    <cellStyle name="Moneda 2 2 2 2 2 3 2 2 2 2 2 3" xfId="34096" xr:uid="{4091541D-4184-4510-8E96-BE864970FCA0}"/>
    <cellStyle name="Moneda 2 2 2 2 2 3 2 2 2 2 3" xfId="20602" xr:uid="{4DE7862C-870B-44A9-A337-AF950317996A}"/>
    <cellStyle name="Moneda 2 2 2 2 2 3 2 2 2 2 4" xfId="29460" xr:uid="{07E3F444-23A4-4D14-990E-BD60AE106B23}"/>
    <cellStyle name="Moneda 2 2 2 2 2 3 2 2 2 3" xfId="13444" xr:uid="{172580D7-7BDF-4781-A59A-C60724A68904}"/>
    <cellStyle name="Moneda 2 2 2 2 2 3 2 2 2 3 2" xfId="22985" xr:uid="{858F96B3-AAD1-4086-964A-CE0A8C8C5DC5}"/>
    <cellStyle name="Moneda 2 2 2 2 2 3 2 2 2 3 3" xfId="31736" xr:uid="{CD45F3C5-B4F4-4B25-97E6-3CD80CE20704}"/>
    <cellStyle name="Moneda 2 2 2 2 2 3 2 2 2 4" xfId="18221" xr:uid="{B3632C0C-3685-45B4-9C9D-AA9A232FA3B4}"/>
    <cellStyle name="Moneda 2 2 2 2 2 3 2 2 2 5" xfId="27235" xr:uid="{4F44BD5D-FBCF-4CE2-BFE2-31FB12D224AE}"/>
    <cellStyle name="Moneda 2 2 2 2 2 3 2 2 3" xfId="9859" xr:uid="{F77BB258-605D-4757-9085-DC9925E24825}"/>
    <cellStyle name="Moneda 2 2 2 2 2 3 2 2 3 2" xfId="14643" xr:uid="{46DF0B3C-9915-48AA-B189-7A96907FABA4}"/>
    <cellStyle name="Moneda 2 2 2 2 2 3 2 2 3 2 2" xfId="24177" xr:uid="{4B6E67A1-D1CF-4B7F-BA92-5744E885E8E7}"/>
    <cellStyle name="Moneda 2 2 2 2 2 3 2 2 3 2 3" xfId="32907" xr:uid="{3C1B675D-A291-4CAE-B11D-4276B3CB6B0E}"/>
    <cellStyle name="Moneda 2 2 2 2 2 3 2 2 3 3" xfId="19412" xr:uid="{509DDD4E-7AB6-4ACE-87ED-21093D92CD8E}"/>
    <cellStyle name="Moneda 2 2 2 2 2 3 2 2 3 4" xfId="28300" xr:uid="{84814151-AEBF-4FB6-90EB-69DD850564B5}"/>
    <cellStyle name="Moneda 2 2 2 2 2 3 2 2 4" xfId="12250" xr:uid="{F187BF23-071A-4FDB-8E7C-268EA757AC4C}"/>
    <cellStyle name="Moneda 2 2 2 2 2 3 2 2 4 2" xfId="21794" xr:uid="{1DC45387-B89A-432A-9095-13E398E41310}"/>
    <cellStyle name="Moneda 2 2 2 2 2 3 2 2 4 3" xfId="30577" xr:uid="{1F75C141-3FF5-4CC6-996F-394699ADFBFE}"/>
    <cellStyle name="Moneda 2 2 2 2 2 3 2 2 5" xfId="17034" xr:uid="{4220C43C-8483-4C47-829B-7D35865B3CE6}"/>
    <cellStyle name="Moneda 2 2 2 2 2 3 2 2 6" xfId="26235" xr:uid="{F3D624E2-2560-4774-B26C-2635860B9B7A}"/>
    <cellStyle name="Moneda 2 2 2 2 2 3 2 3" xfId="8074" xr:uid="{E645D7FD-1B55-43CD-BE26-9208D1F63843}"/>
    <cellStyle name="Moneda 2 2 2 2 2 3 2 3 2" xfId="10460" xr:uid="{E8923A33-D51B-49AB-95AE-09A112F8FFFB}"/>
    <cellStyle name="Moneda 2 2 2 2 2 3 2 3 2 2" xfId="15246" xr:uid="{2420562C-2652-466B-82FE-BF918B52F009}"/>
    <cellStyle name="Moneda 2 2 2 2 2 3 2 3 2 2 2" xfId="24773" xr:uid="{8AD65D38-0A55-4DB1-8476-8A7515413297}"/>
    <cellStyle name="Moneda 2 2 2 2 2 3 2 3 2 2 3" xfId="33501" xr:uid="{C9F9B0CF-111E-4F32-B8C0-4D59B8EA3486}"/>
    <cellStyle name="Moneda 2 2 2 2 2 3 2 3 2 3" xfId="20007" xr:uid="{0681205F-8D36-467F-A299-FA505AA469B2}"/>
    <cellStyle name="Moneda 2 2 2 2 2 3 2 3 2 4" xfId="28871" xr:uid="{5E538A2D-7366-4FB7-9E38-5352A1CC643B}"/>
    <cellStyle name="Moneda 2 2 2 2 2 3 2 3 3" xfId="12851" xr:uid="{E964E930-0209-4545-A800-22BF6B001718}"/>
    <cellStyle name="Moneda 2 2 2 2 2 3 2 3 3 2" xfId="22390" xr:uid="{2FCE3A54-E9F7-42D2-94B8-9723D65A09AF}"/>
    <cellStyle name="Moneda 2 2 2 2 2 3 2 3 3 3" xfId="31147" xr:uid="{BC5E364D-F1EC-4635-9E48-3A55E26A94CE}"/>
    <cellStyle name="Moneda 2 2 2 2 2 3 2 3 4" xfId="17628" xr:uid="{A65ECFB4-68F8-4076-B3C1-CDBD523DBA4F}"/>
    <cellStyle name="Moneda 2 2 2 2 2 3 2 3 5" xfId="26692" xr:uid="{40E10831-1FF8-41BC-8D21-CD8C7B3D93D4}"/>
    <cellStyle name="Moneda 2 2 2 2 2 3 2 4" xfId="9267" xr:uid="{AE47DEE8-E04A-44F4-86D2-35B7DC9803D9}"/>
    <cellStyle name="Moneda 2 2 2 2 2 3 2 4 2" xfId="14048" xr:uid="{9742FD26-BE01-4D04-A27B-31114E88FCE8}"/>
    <cellStyle name="Moneda 2 2 2 2 2 3 2 4 2 2" xfId="23582" xr:uid="{954A9491-1190-41B6-B151-110B4ED66125}"/>
    <cellStyle name="Moneda 2 2 2 2 2 3 2 4 2 3" xfId="32312" xr:uid="{2A99546E-B1D3-45FF-A72B-8377DFE920C7}"/>
    <cellStyle name="Moneda 2 2 2 2 2 3 2 4 3" xfId="18817" xr:uid="{8BF7A973-D8CA-495E-962B-7C3CC4988875}"/>
    <cellStyle name="Moneda 2 2 2 2 2 3 2 4 4" xfId="27757" xr:uid="{3BBF0DAD-D21A-4564-96B2-14F8078F47D5}"/>
    <cellStyle name="Moneda 2 2 2 2 2 3 2 5" xfId="11658" xr:uid="{0CB04A15-3753-447A-98A0-AB7928B5AA74}"/>
    <cellStyle name="Moneda 2 2 2 2 2 3 2 5 2" xfId="21199" xr:uid="{A563A65E-EF0A-4C4B-950A-5BAE8B45E94B}"/>
    <cellStyle name="Moneda 2 2 2 2 2 3 2 5 3" xfId="30029" xr:uid="{1AF18228-BDDC-4EA0-8EF4-FC8141E1A60B}"/>
    <cellStyle name="Moneda 2 2 2 2 2 3 2 6" xfId="16441" xr:uid="{C98CDFFE-05A6-49F3-8FC5-8C0C0CEA973F}"/>
    <cellStyle name="Moneda 2 2 2 2 2 3 2 7" xfId="6889" xr:uid="{E4D99916-2AA9-4646-9AE8-7143D3EA3524}"/>
    <cellStyle name="Moneda 2 2 2 2 2 3 3" xfId="4132" xr:uid="{00000000-0005-0000-0000-0000F8020000}"/>
    <cellStyle name="Moneda 2 2 2 2 2 3 3 2" xfId="8370" xr:uid="{5BC6FE03-21C9-4686-A8B4-E090B10C417B}"/>
    <cellStyle name="Moneda 2 2 2 2 2 3 3 2 2" xfId="10757" xr:uid="{72F73F8D-0704-4DB3-B25D-5EFCBE236FB6}"/>
    <cellStyle name="Moneda 2 2 2 2 2 3 3 2 2 2" xfId="15544" xr:uid="{76AD02ED-8322-4459-8FE5-E91188A5B3F6}"/>
    <cellStyle name="Moneda 2 2 2 2 2 3 3 2 2 2 2" xfId="25071" xr:uid="{8F9F2F81-99E1-4DCA-9180-2A76CA5B3F9D}"/>
    <cellStyle name="Moneda 2 2 2 2 2 3 3 2 2 2 3" xfId="33799" xr:uid="{4BAA8513-B2D8-493E-AA36-3094C1C2AC0A}"/>
    <cellStyle name="Moneda 2 2 2 2 2 3 3 2 2 3" xfId="20305" xr:uid="{61F52BF4-233B-4597-8832-B269B1CDCF9C}"/>
    <cellStyle name="Moneda 2 2 2 2 2 3 3 2 2 4" xfId="29163" xr:uid="{387D55B9-0FD1-4BA7-8BF8-2A8FB4D693F7}"/>
    <cellStyle name="Moneda 2 2 2 2 2 3 3 2 3" xfId="13148" xr:uid="{45354774-6CE1-4F3B-AE86-ACA396B1B244}"/>
    <cellStyle name="Moneda 2 2 2 2 2 3 3 2 3 2" xfId="22688" xr:uid="{CFD404A0-9E87-41B8-B30C-104123F9ADB4}"/>
    <cellStyle name="Moneda 2 2 2 2 2 3 3 2 3 3" xfId="31439" xr:uid="{F7892B48-6ED7-4CF5-8923-57D39C369B11}"/>
    <cellStyle name="Moneda 2 2 2 2 2 3 3 2 4" xfId="17925" xr:uid="{0048F2DC-498D-4204-9F29-A63E638D8CD3}"/>
    <cellStyle name="Moneda 2 2 2 2 2 3 3 2 5" xfId="26958" xr:uid="{5A13A0DD-A43B-43A0-A5BA-E4CDD2277F60}"/>
    <cellStyle name="Moneda 2 2 2 2 2 3 3 3" xfId="9563" xr:uid="{0A792544-AA49-4B1F-9140-8991D707678D}"/>
    <cellStyle name="Moneda 2 2 2 2 2 3 3 3 2" xfId="14346" xr:uid="{4240FCD3-0D9C-48D4-ADF4-5766F2F22A3E}"/>
    <cellStyle name="Moneda 2 2 2 2 2 3 3 3 2 2" xfId="23880" xr:uid="{4DFED276-34DD-4146-B6FC-D61F7B12BB4A}"/>
    <cellStyle name="Moneda 2 2 2 2 2 3 3 3 2 3" xfId="32610" xr:uid="{DE6B7739-330F-4209-90F2-900FB3131004}"/>
    <cellStyle name="Moneda 2 2 2 2 2 3 3 3 3" xfId="19115" xr:uid="{2231DFE4-C689-4CBF-8E3C-FB40795935CE}"/>
    <cellStyle name="Moneda 2 2 2 2 2 3 3 3 4" xfId="28023" xr:uid="{6267DBF9-A5BF-4038-BEE5-9DC2F8F9884A}"/>
    <cellStyle name="Moneda 2 2 2 2 2 3 3 4" xfId="11954" xr:uid="{EF44B339-088D-43BC-AAEA-C49D5B5EF2A1}"/>
    <cellStyle name="Moneda 2 2 2 2 2 3 3 4 2" xfId="21497" xr:uid="{E59836D0-E8E2-463F-9BCC-4586B6A75552}"/>
    <cellStyle name="Moneda 2 2 2 2 2 3 3 4 3" xfId="30300" xr:uid="{8E039A4B-E56A-47C0-9C36-B1A8721067FC}"/>
    <cellStyle name="Moneda 2 2 2 2 2 3 3 5" xfId="16738" xr:uid="{A2032AD8-D052-47D3-8027-34BF516C79F8}"/>
    <cellStyle name="Moneda 2 2 2 2 2 3 3 6" xfId="7181" xr:uid="{4A570F9C-7DCE-4B7E-B74F-B92D143FE81A}"/>
    <cellStyle name="Moneda 2 2 2 2 2 3 4" xfId="5638" xr:uid="{00000000-0005-0000-0000-0000F9020000}"/>
    <cellStyle name="Moneda 2 2 2 2 2 3 4 2" xfId="10161" xr:uid="{20DB35FC-6D03-47F0-A223-A39A6F0CE5A9}"/>
    <cellStyle name="Moneda 2 2 2 2 2 3 4 2 2" xfId="14946" xr:uid="{20C0A95B-DAF3-4F9E-A7CD-E9C13CED7EBF}"/>
    <cellStyle name="Moneda 2 2 2 2 2 3 4 2 2 2" xfId="24476" xr:uid="{0A1BED59-7D1E-4757-8D42-020A4684AAF8}"/>
    <cellStyle name="Moneda 2 2 2 2 2 3 4 2 2 3" xfId="33204" xr:uid="{6F94C118-4863-4F53-9FE6-DA9DBD66DF44}"/>
    <cellStyle name="Moneda 2 2 2 2 2 3 4 2 3" xfId="19710" xr:uid="{420799E4-CE6E-4DAC-8BE4-E06B21030F4F}"/>
    <cellStyle name="Moneda 2 2 2 2 2 3 4 2 4" xfId="28574" xr:uid="{589E0884-5919-40FB-922D-906BE3E71704}"/>
    <cellStyle name="Moneda 2 2 2 2 2 3 4 3" xfId="12552" xr:uid="{A31E00A6-B95B-4D03-88E0-B11DC9106299}"/>
    <cellStyle name="Moneda 2 2 2 2 2 3 4 3 2" xfId="22093" xr:uid="{9E1E9124-45A6-4B59-86C9-01D4E4A05E96}"/>
    <cellStyle name="Moneda 2 2 2 2 2 3 4 3 3" xfId="30850" xr:uid="{D8966AF4-C987-48E4-959D-78FC2E02D91A}"/>
    <cellStyle name="Moneda 2 2 2 2 2 3 4 4" xfId="17332" xr:uid="{5E31D971-851B-4FA5-BDCF-B985C17BB2C9}"/>
    <cellStyle name="Moneda 2 2 2 2 2 3 4 5" xfId="7775" xr:uid="{E8256D88-4728-4E96-89C2-F185AEC4BAA0}"/>
    <cellStyle name="Moneda 2 2 2 2 2 3 5" xfId="8967" xr:uid="{A06B4479-9295-4F48-99A9-C03F74F23594}"/>
    <cellStyle name="Moneda 2 2 2 2 2 3 5 2" xfId="13748" xr:uid="{F73D0CAA-B2FB-4DE5-BE6C-72209ECD59A6}"/>
    <cellStyle name="Moneda 2 2 2 2 2 3 5 2 2" xfId="23285" xr:uid="{57DB6C8C-E96E-4DCA-B519-88AFD8D3A44E}"/>
    <cellStyle name="Moneda 2 2 2 2 2 3 5 2 3" xfId="32016" xr:uid="{ED794299-7094-4E17-AB3C-2B0C3C5666FB}"/>
    <cellStyle name="Moneda 2 2 2 2 2 3 5 3" xfId="18520" xr:uid="{350AF27E-8F98-46D7-A0E5-B01599A006A3}"/>
    <cellStyle name="Moneda 2 2 2 2 2 3 5 4" xfId="27512" xr:uid="{70D70359-E5AB-4769-9E03-F45F911776B9}"/>
    <cellStyle name="Moneda 2 2 2 2 2 3 6" xfId="11359" xr:uid="{CA3463C6-BBDF-4601-A490-22E807104E7F}"/>
    <cellStyle name="Moneda 2 2 2 2 2 3 6 2" xfId="20903" xr:uid="{9A24230F-4F70-4070-AD8B-5B2EB2887E3D}"/>
    <cellStyle name="Moneda 2 2 2 2 2 3 6 3" xfId="29753" xr:uid="{AB6314E1-4CAF-4760-AFCB-6B1A86FC7CD0}"/>
    <cellStyle name="Moneda 2 2 2 2 2 3 7" xfId="16144" xr:uid="{6EAE3C1F-B48C-454D-99C3-BF2D92EA4F0A}"/>
    <cellStyle name="Moneda 2 2 2 2 2 3 8" xfId="6598" xr:uid="{C5E3706B-D0B9-40AC-97C9-30AF0D3CF38E}"/>
    <cellStyle name="Moneda 2 2 2 2 2 4" xfId="1142" xr:uid="{00000000-0005-0000-0000-0000FA020000}"/>
    <cellStyle name="Moneda 2 2 2 2 2 4 2" xfId="2703" xr:uid="{00000000-0005-0000-0000-0000FB020000}"/>
    <cellStyle name="Moneda 2 2 2 2 2 4 2 2" xfId="8518" xr:uid="{138352B2-6F9A-4D12-90F1-B446E05B658F}"/>
    <cellStyle name="Moneda 2 2 2 2 2 4 2 2 2" xfId="10905" xr:uid="{5704AF4B-D166-40DD-9C12-A16BA6669436}"/>
    <cellStyle name="Moneda 2 2 2 2 2 4 2 2 2 2" xfId="15693" xr:uid="{E6BD8998-B401-48EC-9263-FFBFE24B88B6}"/>
    <cellStyle name="Moneda 2 2 2 2 2 4 2 2 2 2 2" xfId="25220" xr:uid="{3A635B39-C7F3-4A52-B992-773760D6F03B}"/>
    <cellStyle name="Moneda 2 2 2 2 2 4 2 2 2 2 3" xfId="33948" xr:uid="{DCFC5A1C-7032-4338-9981-FC92E2A44E4E}"/>
    <cellStyle name="Moneda 2 2 2 2 2 4 2 2 2 3" xfId="20454" xr:uid="{E2C5DE76-C4E4-45A8-A6FE-D76B3344EF0F}"/>
    <cellStyle name="Moneda 2 2 2 2 2 4 2 2 2 4" xfId="29312" xr:uid="{82E324B5-80D9-46E0-B823-67D0454485CC}"/>
    <cellStyle name="Moneda 2 2 2 2 2 4 2 2 3" xfId="13296" xr:uid="{C64CF4DF-2E9D-4924-974C-CBF135952D02}"/>
    <cellStyle name="Moneda 2 2 2 2 2 4 2 2 3 2" xfId="22837" xr:uid="{F076C2B1-85E8-4DCB-98EF-53EC3259A503}"/>
    <cellStyle name="Moneda 2 2 2 2 2 4 2 2 3 3" xfId="31588" xr:uid="{31ABFAFC-3683-4C77-AAFE-1704AC9201A8}"/>
    <cellStyle name="Moneda 2 2 2 2 2 4 2 2 4" xfId="18073" xr:uid="{D4F25302-BEA5-4738-B473-592F480D614B}"/>
    <cellStyle name="Moneda 2 2 2 2 2 4 2 2 5" xfId="27092" xr:uid="{23796323-27E4-4D04-AF5B-84CFEE0914A5}"/>
    <cellStyle name="Moneda 2 2 2 2 2 4 2 3" xfId="9711" xr:uid="{C1E31F78-E2AC-4DD2-A039-A188F2C334F5}"/>
    <cellStyle name="Moneda 2 2 2 2 2 4 2 3 2" xfId="14495" xr:uid="{4C04FECC-F485-497B-A831-397B340846CF}"/>
    <cellStyle name="Moneda 2 2 2 2 2 4 2 3 2 2" xfId="24029" xr:uid="{F8C4E3FD-C372-4295-A844-6E35EFCAA905}"/>
    <cellStyle name="Moneda 2 2 2 2 2 4 2 3 2 3" xfId="32759" xr:uid="{DD3AB60B-8CBC-4316-956C-77E84544B8B8}"/>
    <cellStyle name="Moneda 2 2 2 2 2 4 2 3 3" xfId="19264" xr:uid="{22D3DD4B-19D8-4D77-AA31-44BF0EBB254A}"/>
    <cellStyle name="Moneda 2 2 2 2 2 4 2 3 4" xfId="28157" xr:uid="{B9232F24-CCEE-46AA-9970-92DF439955C7}"/>
    <cellStyle name="Moneda 2 2 2 2 2 4 2 4" xfId="12102" xr:uid="{990A1BE4-ED10-47BB-9961-169A7A510BB5}"/>
    <cellStyle name="Moneda 2 2 2 2 2 4 2 4 2" xfId="21646" xr:uid="{3C813D72-5335-47AA-93FD-1C142F8C42C6}"/>
    <cellStyle name="Moneda 2 2 2 2 2 4 2 4 3" xfId="30434" xr:uid="{00868B8D-F6E1-4FA5-8CD4-7FB6334BCF62}"/>
    <cellStyle name="Moneda 2 2 2 2 2 4 2 5" xfId="16886" xr:uid="{ABA84244-13E7-4AB1-9059-05F3EB280607}"/>
    <cellStyle name="Moneda 2 2 2 2 2 4 2 6" xfId="7329" xr:uid="{BF447A0C-9220-4F6E-B4C7-59C35328ECCF}"/>
    <cellStyle name="Moneda 2 2 2 2 2 4 3" xfId="4209" xr:uid="{00000000-0005-0000-0000-0000FC020000}"/>
    <cellStyle name="Moneda 2 2 2 2 2 4 3 2" xfId="10312" xr:uid="{D488F6F3-829F-4312-9E62-B85F0DAD9F6C}"/>
    <cellStyle name="Moneda 2 2 2 2 2 4 3 2 2" xfId="15098" xr:uid="{D698FBDA-0C97-4215-BFE4-136D434A6F90}"/>
    <cellStyle name="Moneda 2 2 2 2 2 4 3 2 2 2" xfId="24625" xr:uid="{210F8416-0D8C-463B-8B15-F3FD33B56E9F}"/>
    <cellStyle name="Moneda 2 2 2 2 2 4 3 2 2 3" xfId="33353" xr:uid="{3A247F29-938E-4C20-81E1-9B3AC3AF8518}"/>
    <cellStyle name="Moneda 2 2 2 2 2 4 3 2 3" xfId="19859" xr:uid="{4DA469DC-7E7E-4F3A-BBDD-D728E4AB5CA2}"/>
    <cellStyle name="Moneda 2 2 2 2 2 4 3 2 4" xfId="28723" xr:uid="{E551E3BB-3961-4485-99FF-305508C6E233}"/>
    <cellStyle name="Moneda 2 2 2 2 2 4 3 3" xfId="12703" xr:uid="{59AE8062-538C-4A6A-964C-EF58FAF2556B}"/>
    <cellStyle name="Moneda 2 2 2 2 2 4 3 3 2" xfId="22242" xr:uid="{17847AE1-2284-41B5-B9C6-5F97CE404279}"/>
    <cellStyle name="Moneda 2 2 2 2 2 4 3 3 3" xfId="30999" xr:uid="{B8E03AFE-EB50-4CDF-84AA-96D911517D7F}"/>
    <cellStyle name="Moneda 2 2 2 2 2 4 3 4" xfId="17480" xr:uid="{868D9DCB-FEAF-4A1E-98C5-D8546B7C21D8}"/>
    <cellStyle name="Moneda 2 2 2 2 2 4 3 5" xfId="7926" xr:uid="{F7EFDAED-597A-4385-A918-FA2ED81187F3}"/>
    <cellStyle name="Moneda 2 2 2 2 2 4 4" xfId="5715" xr:uid="{00000000-0005-0000-0000-0000FD020000}"/>
    <cellStyle name="Moneda 2 2 2 2 2 4 4 2" xfId="13900" xr:uid="{ACBF13D0-054A-43B1-85A3-9A8C5F770DA1}"/>
    <cellStyle name="Moneda 2 2 2 2 2 4 4 2 2" xfId="23434" xr:uid="{9977EA1A-19DC-4F0B-A076-2BB0547A5E45}"/>
    <cellStyle name="Moneda 2 2 2 2 2 4 4 2 3" xfId="32164" xr:uid="{AEB81B02-7803-4DCA-BD10-348DD50BFEA5}"/>
    <cellStyle name="Moneda 2 2 2 2 2 4 4 3" xfId="18669" xr:uid="{4FB301B4-C651-486E-BC19-7B50D7173CB9}"/>
    <cellStyle name="Moneda 2 2 2 2 2 4 4 4" xfId="9119" xr:uid="{A3F51A89-E7A6-41C0-B2DF-4C122006AA43}"/>
    <cellStyle name="Moneda 2 2 2 2 2 4 5" xfId="11510" xr:uid="{B8FDBED2-4FD8-4B60-8C2D-246E6B974EC7}"/>
    <cellStyle name="Moneda 2 2 2 2 2 4 5 2" xfId="21051" xr:uid="{5DC147F5-7026-4B8B-9F1A-250D8AFA83B2}"/>
    <cellStyle name="Moneda 2 2 2 2 2 4 5 3" xfId="29886" xr:uid="{8CA17CB4-FDF9-4AFD-A15F-371019ED7603}"/>
    <cellStyle name="Moneda 2 2 2 2 2 4 6" xfId="16293" xr:uid="{C0B58C30-46ED-4DB3-9DD0-31124A582C13}"/>
    <cellStyle name="Moneda 2 2 2 2 2 4 7" xfId="6743" xr:uid="{30CB0924-F42C-495C-A669-4CE918FF3871}"/>
    <cellStyle name="Moneda 2 2 2 2 2 5" xfId="1742" xr:uid="{00000000-0005-0000-0000-0000FE020000}"/>
    <cellStyle name="Moneda 2 2 2 2 2 5 2" xfId="3284" xr:uid="{00000000-0005-0000-0000-0000FF020000}"/>
    <cellStyle name="Moneda 2 2 2 2 2 5 2 2" xfId="10610" xr:uid="{44408A7B-1A09-499B-8C9E-4AF8C1642AED}"/>
    <cellStyle name="Moneda 2 2 2 2 2 5 2 2 2" xfId="15396" xr:uid="{6420B23F-A5B0-49D0-ABC2-377AB9DBE5CC}"/>
    <cellStyle name="Moneda 2 2 2 2 2 5 2 2 2 2" xfId="24923" xr:uid="{315AFD5C-1244-4C88-B51C-79B49ED5C5D6}"/>
    <cellStyle name="Moneda 2 2 2 2 2 5 2 2 2 3" xfId="33651" xr:uid="{AE747B39-65C2-4B65-8166-F5885072DD5E}"/>
    <cellStyle name="Moneda 2 2 2 2 2 5 2 2 3" xfId="20157" xr:uid="{BDEB6EC3-90D1-4F4A-86BB-6039D3BD7B1D}"/>
    <cellStyle name="Moneda 2 2 2 2 2 5 2 2 4" xfId="29015" xr:uid="{1DD13584-C163-4DAE-810F-BCC9601DEE3A}"/>
    <cellStyle name="Moneda 2 2 2 2 2 5 2 3" xfId="13001" xr:uid="{E12429F6-DD65-4086-95A4-08AA53E3DF15}"/>
    <cellStyle name="Moneda 2 2 2 2 2 5 2 3 2" xfId="22540" xr:uid="{95C5538B-C55F-41E9-BEE7-0C9FF0388E21}"/>
    <cellStyle name="Moneda 2 2 2 2 2 5 2 3 3" xfId="31291" xr:uid="{B4A74770-4B06-4EB8-BC7A-02DB3B52AB63}"/>
    <cellStyle name="Moneda 2 2 2 2 2 5 2 4" xfId="17778" xr:uid="{B448C216-CEAB-451E-BD9F-C81345BE65A1}"/>
    <cellStyle name="Moneda 2 2 2 2 2 5 2 5" xfId="8223" xr:uid="{50B5E528-560A-4AE3-9FDE-106EC3345F79}"/>
    <cellStyle name="Moneda 2 2 2 2 2 5 3" xfId="4790" xr:uid="{00000000-0005-0000-0000-000000030000}"/>
    <cellStyle name="Moneda 2 2 2 2 2 5 3 2" xfId="14198" xr:uid="{7C066C5F-569F-4EC3-88A9-C3E0F9D27250}"/>
    <cellStyle name="Moneda 2 2 2 2 2 5 3 2 2" xfId="23732" xr:uid="{250504EE-153E-42AC-8765-3D5033D52248}"/>
    <cellStyle name="Moneda 2 2 2 2 2 5 3 2 3" xfId="32462" xr:uid="{A65321AA-450E-4BC2-8DBD-5A71B1D77936}"/>
    <cellStyle name="Moneda 2 2 2 2 2 5 3 3" xfId="18967" xr:uid="{3F101E03-582F-42E3-B059-0B522D8CC060}"/>
    <cellStyle name="Moneda 2 2 2 2 2 5 3 4" xfId="9416" xr:uid="{011D6C71-5A28-4B75-89E2-1C64D11586BD}"/>
    <cellStyle name="Moneda 2 2 2 2 2 5 4" xfId="6296" xr:uid="{00000000-0005-0000-0000-000001030000}"/>
    <cellStyle name="Moneda 2 2 2 2 2 5 4 2" xfId="21349" xr:uid="{713BFDB1-2580-46BB-8348-1588B4671479}"/>
    <cellStyle name="Moneda 2 2 2 2 2 5 4 3" xfId="11807" xr:uid="{687A8848-317B-4585-8632-6592859003E8}"/>
    <cellStyle name="Moneda 2 2 2 2 2 5 5" xfId="16591" xr:uid="{661EC339-7ACF-4815-B0AE-84EFF843495A}"/>
    <cellStyle name="Moneda 2 2 2 2 2 5 6" xfId="7036" xr:uid="{620EA2B7-F53F-41FD-BAAA-BB4E77A11D1D}"/>
    <cellStyle name="Moneda 2 2 2 2 2 6" xfId="428" xr:uid="{00000000-0005-0000-0000-000002030000}"/>
    <cellStyle name="Moneda 2 2 2 2 2 6 2" xfId="2047" xr:uid="{00000000-0005-0000-0000-000003030000}"/>
    <cellStyle name="Moneda 2 2 2 2 2 6 2 2" xfId="14795" xr:uid="{CD9ED9A3-1139-4D4D-A63D-C5D8F98E765F}"/>
    <cellStyle name="Moneda 2 2 2 2 2 6 2 2 2" xfId="24328" xr:uid="{59F23FCC-851C-413D-B3DA-1820FA83CF96}"/>
    <cellStyle name="Moneda 2 2 2 2 2 6 2 2 3" xfId="33056" xr:uid="{BFF5ED7F-2ADE-43A2-8258-1FF6B750C0A7}"/>
    <cellStyle name="Moneda 2 2 2 2 2 6 2 3" xfId="19563" xr:uid="{5D9AA92F-3052-4139-A648-313CC2BD3CAB}"/>
    <cellStyle name="Moneda 2 2 2 2 2 6 2 4" xfId="10010" xr:uid="{D7C1CF1D-87F8-4DCE-A2A5-8EFEDB5B3077}"/>
    <cellStyle name="Moneda 2 2 2 2 2 6 3" xfId="3553" xr:uid="{00000000-0005-0000-0000-000004030000}"/>
    <cellStyle name="Moneda 2 2 2 2 2 6 3 2" xfId="21945" xr:uid="{31AD0329-C8F7-4D21-A7EF-38ADDC40D88C}"/>
    <cellStyle name="Moneda 2 2 2 2 2 6 3 3" xfId="12401" xr:uid="{3DBFB155-82C6-4A3F-80A2-D62024E12FF7}"/>
    <cellStyle name="Moneda 2 2 2 2 2 6 4" xfId="5059" xr:uid="{00000000-0005-0000-0000-000005030000}"/>
    <cellStyle name="Moneda 2 2 2 2 2 6 4 2" xfId="17185" xr:uid="{E96CEC85-10AF-411A-A7AC-3BB7D4EC47D5}"/>
    <cellStyle name="Moneda 2 2 2 2 2 6 5" xfId="7626" xr:uid="{B491FA45-4177-4B50-9560-34C2DD5D530C}"/>
    <cellStyle name="Moneda 2 2 2 2 2 7" xfId="1970" xr:uid="{00000000-0005-0000-0000-000006030000}"/>
    <cellStyle name="Moneda 2 2 2 2 2 7 2" xfId="13597" xr:uid="{FAD2FD4A-E8AA-41A2-A8C2-200AAAEBDF75}"/>
    <cellStyle name="Moneda 2 2 2 2 2 7 2 2" xfId="23137" xr:uid="{AD4F04A7-015D-4A99-8BFB-F71D111403EC}"/>
    <cellStyle name="Moneda 2 2 2 2 2 7 2 3" xfId="31873" xr:uid="{DF59AF6E-19E6-4EC3-9CA3-170AAF0F169A}"/>
    <cellStyle name="Moneda 2 2 2 2 2 7 3" xfId="18373" xr:uid="{D4A99177-7EA0-4178-9AD3-96E1DD5E6D42}"/>
    <cellStyle name="Moneda 2 2 2 2 2 7 4" xfId="8816" xr:uid="{1DD73B38-8E0B-4ECF-A3A0-CA5791BFC854}"/>
    <cellStyle name="Moneda 2 2 2 2 2 8" xfId="3476" xr:uid="{00000000-0005-0000-0000-000007030000}"/>
    <cellStyle name="Moneda 2 2 2 2 2 8 2" xfId="20755" xr:uid="{58AB458B-FE98-4720-A820-81D1B045C786}"/>
    <cellStyle name="Moneda 2 2 2 2 2 8 3" xfId="11207" xr:uid="{3C1E46E8-BDFF-4EB4-89B9-AC1B89A43A8B}"/>
    <cellStyle name="Moneda 2 2 2 2 2 9" xfId="4982" xr:uid="{00000000-0005-0000-0000-000008030000}"/>
    <cellStyle name="Moneda 2 2 2 2 2 9 2" xfId="15996" xr:uid="{FFE56C30-5550-48E8-A1B7-CEFA3295131D}"/>
    <cellStyle name="Moneda 2 2 2 2 3" xfId="429" xr:uid="{00000000-0005-0000-0000-000009030000}"/>
    <cellStyle name="Moneda 2 2 2 2 3 2" xfId="1143" xr:uid="{00000000-0005-0000-0000-00000A030000}"/>
    <cellStyle name="Moneda 2 2 2 2 3 2 2" xfId="2704" xr:uid="{00000000-0005-0000-0000-00000B030000}"/>
    <cellStyle name="Moneda 2 2 2 2 3 2 2 2" xfId="7514" xr:uid="{C4BA0356-FCC6-4C2C-BEC5-30AEA4167385}"/>
    <cellStyle name="Moneda 2 2 2 2 3 2 2 2 2" xfId="8703" xr:uid="{BD97CD00-B256-4D75-AEDD-F8E3FF5776C7}"/>
    <cellStyle name="Moneda 2 2 2 2 3 2 2 2 2 2" xfId="11090" xr:uid="{78881614-CC70-4D44-9D9A-8336C0CFD22C}"/>
    <cellStyle name="Moneda 2 2 2 2 3 2 2 2 2 2 2" xfId="15878" xr:uid="{98DCFA99-7061-43E9-B549-F3F6C29E73BF}"/>
    <cellStyle name="Moneda 2 2 2 2 3 2 2 2 2 2 2 2" xfId="25405" xr:uid="{6A373225-E3FC-455E-A382-271602E0D7D4}"/>
    <cellStyle name="Moneda 2 2 2 2 3 2 2 2 2 2 2 3" xfId="34133" xr:uid="{2AF14CF9-BDEE-47D8-B368-B5BBCD905307}"/>
    <cellStyle name="Moneda 2 2 2 2 3 2 2 2 2 2 3" xfId="20639" xr:uid="{8485DCF5-BF06-40C1-A77E-5C807C134818}"/>
    <cellStyle name="Moneda 2 2 2 2 3 2 2 2 2 2 4" xfId="29497" xr:uid="{9F661EFD-63E5-46C7-8599-F5B8FDB1EF90}"/>
    <cellStyle name="Moneda 2 2 2 2 3 2 2 2 2 3" xfId="13481" xr:uid="{4EEDDF9B-9FAD-46E3-815E-C5241C1E60F2}"/>
    <cellStyle name="Moneda 2 2 2 2 3 2 2 2 2 3 2" xfId="23022" xr:uid="{1E38FCCA-C4F5-4354-906E-999056071A47}"/>
    <cellStyle name="Moneda 2 2 2 2 3 2 2 2 2 3 3" xfId="31773" xr:uid="{57C1ED3E-EEF2-4695-9994-62871BAE63FF}"/>
    <cellStyle name="Moneda 2 2 2 2 3 2 2 2 2 4" xfId="18258" xr:uid="{8E61AB82-6749-4413-963A-835A16187CA0}"/>
    <cellStyle name="Moneda 2 2 2 2 3 2 2 2 2 5" xfId="27272" xr:uid="{3D5D0315-36A4-442D-94A9-2043CCE01B61}"/>
    <cellStyle name="Moneda 2 2 2 2 3 2 2 2 3" xfId="9896" xr:uid="{C1AE3A21-DB78-4331-BAB7-EE3F61BFDD7C}"/>
    <cellStyle name="Moneda 2 2 2 2 3 2 2 2 3 2" xfId="14680" xr:uid="{0511EFE6-1EB7-4959-A775-B88EA2155566}"/>
    <cellStyle name="Moneda 2 2 2 2 3 2 2 2 3 2 2" xfId="24214" xr:uid="{B649AAC0-BDB1-497E-B848-4729FE79067C}"/>
    <cellStyle name="Moneda 2 2 2 2 3 2 2 2 3 2 3" xfId="32944" xr:uid="{A5CB8B26-8CC2-4719-8D90-19FF8B9BEC9C}"/>
    <cellStyle name="Moneda 2 2 2 2 3 2 2 2 3 3" xfId="19449" xr:uid="{AD47C1E5-AF32-4EDD-A6A9-16070550F400}"/>
    <cellStyle name="Moneda 2 2 2 2 3 2 2 2 3 4" xfId="28337" xr:uid="{CC535DA4-DC4D-4E67-91DA-7966BC05E761}"/>
    <cellStyle name="Moneda 2 2 2 2 3 2 2 2 4" xfId="12287" xr:uid="{11B52CA6-BA2E-44D0-8F85-8237D8C2931D}"/>
    <cellStyle name="Moneda 2 2 2 2 3 2 2 2 4 2" xfId="21831" xr:uid="{D4113D3B-FB65-4109-8EBC-E40F1A94FF81}"/>
    <cellStyle name="Moneda 2 2 2 2 3 2 2 2 4 3" xfId="30614" xr:uid="{6ABE8BDC-DB2D-43BB-896B-A286EBC45878}"/>
    <cellStyle name="Moneda 2 2 2 2 3 2 2 2 5" xfId="17071" xr:uid="{16A8180A-6316-4367-A03B-DD0DB4E0B6BA}"/>
    <cellStyle name="Moneda 2 2 2 2 3 2 2 2 6" xfId="26267" xr:uid="{E77E546E-7876-45A4-9351-10D4AE540A21}"/>
    <cellStyle name="Moneda 2 2 2 2 3 2 2 3" xfId="8111" xr:uid="{D291337B-54F1-4D32-9453-A5555AD7D07D}"/>
    <cellStyle name="Moneda 2 2 2 2 3 2 2 3 2" xfId="10497" xr:uid="{620BA12D-F0B9-4844-A82E-8C20AD9A1A74}"/>
    <cellStyle name="Moneda 2 2 2 2 3 2 2 3 2 2" xfId="15283" xr:uid="{2B6B05D4-A5E4-4C19-ABBB-99EBB7B959A8}"/>
    <cellStyle name="Moneda 2 2 2 2 3 2 2 3 2 2 2" xfId="24810" xr:uid="{B80AB252-63F8-4755-AB62-507DF7E6A4BA}"/>
    <cellStyle name="Moneda 2 2 2 2 3 2 2 3 2 2 3" xfId="33538" xr:uid="{988B0D55-9A48-472D-A419-699ECA313543}"/>
    <cellStyle name="Moneda 2 2 2 2 3 2 2 3 2 3" xfId="20044" xr:uid="{2276C76F-5398-4562-B338-46A6D597D0B4}"/>
    <cellStyle name="Moneda 2 2 2 2 3 2 2 3 2 4" xfId="28908" xr:uid="{9F248177-D5FC-4075-8F72-11C5BBC033CA}"/>
    <cellStyle name="Moneda 2 2 2 2 3 2 2 3 3" xfId="12888" xr:uid="{63D4DD89-1662-4E8F-9B3B-4908E2A504E1}"/>
    <cellStyle name="Moneda 2 2 2 2 3 2 2 3 3 2" xfId="22427" xr:uid="{44324D59-E049-4E31-AFA0-4C74733362E4}"/>
    <cellStyle name="Moneda 2 2 2 2 3 2 2 3 3 3" xfId="31184" xr:uid="{D02EFBD0-99A5-4994-8F27-3417F36412FC}"/>
    <cellStyle name="Moneda 2 2 2 2 3 2 2 3 4" xfId="17665" xr:uid="{69BFE5B0-ADC7-4EFD-9158-83B9903BFBD3}"/>
    <cellStyle name="Moneda 2 2 2 2 3 2 2 3 5" xfId="26724" xr:uid="{1B1CB2D6-3147-4420-BC49-3A2BA363ABEB}"/>
    <cellStyle name="Moneda 2 2 2 2 3 2 2 4" xfId="9304" xr:uid="{AE13F900-BF8B-43FB-8547-4EE05365B83A}"/>
    <cellStyle name="Moneda 2 2 2 2 3 2 2 4 2" xfId="14085" xr:uid="{EB0B444C-3698-4EC6-9F0E-A2E505F13486}"/>
    <cellStyle name="Moneda 2 2 2 2 3 2 2 4 2 2" xfId="23619" xr:uid="{79F5AE27-6A32-4C16-95D4-8B88C2B01510}"/>
    <cellStyle name="Moneda 2 2 2 2 3 2 2 4 2 3" xfId="32349" xr:uid="{3584C43F-B3A6-474B-A82F-DE00A81B6C8A}"/>
    <cellStyle name="Moneda 2 2 2 2 3 2 2 4 3" xfId="18854" xr:uid="{5E901E2F-94CF-439A-BD8B-95122F681B95}"/>
    <cellStyle name="Moneda 2 2 2 2 3 2 2 4 4" xfId="27789" xr:uid="{EA08DA2B-F406-452B-B6C3-A131C55A978C}"/>
    <cellStyle name="Moneda 2 2 2 2 3 2 2 5" xfId="11695" xr:uid="{646AF25E-18D6-47C9-ACDD-2857218D0CDE}"/>
    <cellStyle name="Moneda 2 2 2 2 3 2 2 5 2" xfId="21236" xr:uid="{A8F14329-166D-47BC-B250-E4A9EC4750C1}"/>
    <cellStyle name="Moneda 2 2 2 2 3 2 2 5 3" xfId="30066" xr:uid="{BD418C68-2959-41D5-8CE3-BB62588B66F8}"/>
    <cellStyle name="Moneda 2 2 2 2 3 2 2 6" xfId="16478" xr:uid="{11E0E733-0453-4F2A-A706-0A124E575B20}"/>
    <cellStyle name="Moneda 2 2 2 2 3 2 2 7" xfId="6926" xr:uid="{9A08D0F7-2345-40B0-B9B0-2A8207A032E8}"/>
    <cellStyle name="Moneda 2 2 2 2 3 2 3" xfId="4210" xr:uid="{00000000-0005-0000-0000-00000C030000}"/>
    <cellStyle name="Moneda 2 2 2 2 3 2 3 2" xfId="8407" xr:uid="{B061807E-36A1-4FA4-B3D1-D10D43B883BC}"/>
    <cellStyle name="Moneda 2 2 2 2 3 2 3 2 2" xfId="10794" xr:uid="{2E60BD23-D43B-4CFF-9F32-FA58857F5258}"/>
    <cellStyle name="Moneda 2 2 2 2 3 2 3 2 2 2" xfId="15581" xr:uid="{C8D71EDE-C6E6-4034-B58C-69DD67EEE2DA}"/>
    <cellStyle name="Moneda 2 2 2 2 3 2 3 2 2 2 2" xfId="25108" xr:uid="{C454762E-B02A-45E0-BDDC-56E04DA33AAE}"/>
    <cellStyle name="Moneda 2 2 2 2 3 2 3 2 2 2 3" xfId="33836" xr:uid="{8ABFB80D-FC01-4B8A-9F0E-387A2F018EF9}"/>
    <cellStyle name="Moneda 2 2 2 2 3 2 3 2 2 3" xfId="20342" xr:uid="{8683C38F-2BDB-444B-A8E7-35565784F317}"/>
    <cellStyle name="Moneda 2 2 2 2 3 2 3 2 2 4" xfId="29200" xr:uid="{24A2B1F5-AE4E-47D2-98BC-A10998F49A35}"/>
    <cellStyle name="Moneda 2 2 2 2 3 2 3 2 3" xfId="13185" xr:uid="{DBB58787-9057-4F9A-81D6-6092A9714D56}"/>
    <cellStyle name="Moneda 2 2 2 2 3 2 3 2 3 2" xfId="22725" xr:uid="{6DE0E9F7-D539-4A53-A198-AFE7D329D68E}"/>
    <cellStyle name="Moneda 2 2 2 2 3 2 3 2 3 3" xfId="31476" xr:uid="{1875FA24-0C5C-4BAB-8105-4EEBE38CA0E3}"/>
    <cellStyle name="Moneda 2 2 2 2 3 2 3 2 4" xfId="17962" xr:uid="{123DA951-D40A-4700-BF39-D0F98F619F9A}"/>
    <cellStyle name="Moneda 2 2 2 2 3 2 3 2 5" xfId="26995" xr:uid="{3200EE82-79CD-45F1-9A7D-9104DB367241}"/>
    <cellStyle name="Moneda 2 2 2 2 3 2 3 3" xfId="9600" xr:uid="{85DA7189-D57C-423D-816C-EBF71D8CDEC8}"/>
    <cellStyle name="Moneda 2 2 2 2 3 2 3 3 2" xfId="14383" xr:uid="{AA208E51-8966-4B14-A61F-5212004D10BC}"/>
    <cellStyle name="Moneda 2 2 2 2 3 2 3 3 2 2" xfId="23917" xr:uid="{52EDCF75-1FDF-42A9-9EBA-1E396D7F9BE4}"/>
    <cellStyle name="Moneda 2 2 2 2 3 2 3 3 2 3" xfId="32647" xr:uid="{4D5FFB41-E27E-4059-9D44-BAD3A50FB9EB}"/>
    <cellStyle name="Moneda 2 2 2 2 3 2 3 3 3" xfId="19152" xr:uid="{6EDE37D1-2C64-47FB-AE71-9DF2AF91BE28}"/>
    <cellStyle name="Moneda 2 2 2 2 3 2 3 3 4" xfId="28060" xr:uid="{894C63DF-166B-4DA4-A99D-16103DF4A726}"/>
    <cellStyle name="Moneda 2 2 2 2 3 2 3 4" xfId="11991" xr:uid="{67B2C847-C96C-4436-8332-7B5B66D2C1C6}"/>
    <cellStyle name="Moneda 2 2 2 2 3 2 3 4 2" xfId="21534" xr:uid="{5417C3F0-9202-45E6-BB84-23A1C46EBBAF}"/>
    <cellStyle name="Moneda 2 2 2 2 3 2 3 4 3" xfId="30337" xr:uid="{585D854F-4E2F-44E3-A02E-66419514E79E}"/>
    <cellStyle name="Moneda 2 2 2 2 3 2 3 5" xfId="16775" xr:uid="{59004C1C-53E7-43A3-A3D6-1606C3E15D82}"/>
    <cellStyle name="Moneda 2 2 2 2 3 2 3 6" xfId="7218" xr:uid="{88D4A0B1-F886-4EEB-9BDD-DB480E8D0BD5}"/>
    <cellStyle name="Moneda 2 2 2 2 3 2 4" xfId="5716" xr:uid="{00000000-0005-0000-0000-00000D030000}"/>
    <cellStyle name="Moneda 2 2 2 2 3 2 4 2" xfId="10200" xr:uid="{EB1071FE-4B7C-455B-B502-FBD04DF9A213}"/>
    <cellStyle name="Moneda 2 2 2 2 3 2 4 2 2" xfId="14985" xr:uid="{B9F6A118-1049-446E-9077-1D5FB3970FD3}"/>
    <cellStyle name="Moneda 2 2 2 2 3 2 4 2 2 2" xfId="24513" xr:uid="{F45C450C-FFDF-417D-957B-43CADBA94C88}"/>
    <cellStyle name="Moneda 2 2 2 2 3 2 4 2 2 3" xfId="33241" xr:uid="{A93E22F7-2304-4F5F-969D-3BFE95131507}"/>
    <cellStyle name="Moneda 2 2 2 2 3 2 4 2 3" xfId="19747" xr:uid="{B448C37D-8D4C-47F1-82C4-BC5973AD4B86}"/>
    <cellStyle name="Moneda 2 2 2 2 3 2 4 2 4" xfId="28611" xr:uid="{7119223F-642B-4321-AD68-658D397D7DEF}"/>
    <cellStyle name="Moneda 2 2 2 2 3 2 4 3" xfId="12591" xr:uid="{D2661398-8718-4E01-A465-BCE13CAEA35E}"/>
    <cellStyle name="Moneda 2 2 2 2 3 2 4 3 2" xfId="22130" xr:uid="{A6A4EB93-B9FE-476B-9D81-46B5E78A3141}"/>
    <cellStyle name="Moneda 2 2 2 2 3 2 4 3 3" xfId="30887" xr:uid="{9C32CB08-16CD-440F-9F8B-14C89911AC34}"/>
    <cellStyle name="Moneda 2 2 2 2 3 2 4 4" xfId="17369" xr:uid="{982AD48F-FF4E-4AAF-A3C3-BD1E449F0DA7}"/>
    <cellStyle name="Moneda 2 2 2 2 3 2 4 5" xfId="7814" xr:uid="{5B7E5F1B-E3F2-4FCC-BD5E-F7B725800D9B}"/>
    <cellStyle name="Moneda 2 2 2 2 3 2 5" xfId="9006" xr:uid="{570B469A-EC9C-45A8-8035-C3308C1B5763}"/>
    <cellStyle name="Moneda 2 2 2 2 3 2 5 2" xfId="13787" xr:uid="{CCDA6AAE-ECD6-4B7B-AC96-71D38F254137}"/>
    <cellStyle name="Moneda 2 2 2 2 3 2 5 2 2" xfId="23322" xr:uid="{E819310D-955B-4405-8D69-EFBD8615440E}"/>
    <cellStyle name="Moneda 2 2 2 2 3 2 5 2 3" xfId="32053" xr:uid="{69FA4ED4-0A55-4C2B-8A5D-1DE999CCE869}"/>
    <cellStyle name="Moneda 2 2 2 2 3 2 5 3" xfId="18557" xr:uid="{01DD2909-1E64-4D1F-A516-38B74F74563F}"/>
    <cellStyle name="Moneda 2 2 2 2 3 2 5 4" xfId="27544" xr:uid="{695C84A6-63C2-4C6C-9D1E-5726CBE73135}"/>
    <cellStyle name="Moneda 2 2 2 2 3 2 6" xfId="11398" xr:uid="{1D8D2EA3-A849-4B49-94F0-158CBBE5CAC2}"/>
    <cellStyle name="Moneda 2 2 2 2 3 2 6 2" xfId="20940" xr:uid="{E2DC5B6A-477F-4786-A48C-03AC21ACB79E}"/>
    <cellStyle name="Moneda 2 2 2 2 3 2 6 3" xfId="29790" xr:uid="{BB1C586F-F255-4B0D-A6DC-6228846790EA}"/>
    <cellStyle name="Moneda 2 2 2 2 3 2 7" xfId="16181" xr:uid="{D484989A-EA2C-4495-BF2D-F6912B59FC4C}"/>
    <cellStyle name="Moneda 2 2 2 2 3 2 8" xfId="6637" xr:uid="{73BEB9B8-F2A5-47D8-83C4-6A87D96097DA}"/>
    <cellStyle name="Moneda 2 2 2 2 3 3" xfId="2048" xr:uid="{00000000-0005-0000-0000-00000E030000}"/>
    <cellStyle name="Moneda 2 2 2 2 3 3 2" xfId="7366" xr:uid="{9E7F5762-005B-4B5B-BCBA-268D9DA05B9A}"/>
    <cellStyle name="Moneda 2 2 2 2 3 3 2 2" xfId="8555" xr:uid="{CC069A1C-B45D-48EB-8E88-DD198F2B0E65}"/>
    <cellStyle name="Moneda 2 2 2 2 3 3 2 2 2" xfId="10942" xr:uid="{C94E3E27-E0ED-4881-A473-0F4D91D30051}"/>
    <cellStyle name="Moneda 2 2 2 2 3 3 2 2 2 2" xfId="15730" xr:uid="{DCD655DD-7180-4427-B7F1-65F16E6BAD0B}"/>
    <cellStyle name="Moneda 2 2 2 2 3 3 2 2 2 2 2" xfId="25257" xr:uid="{5FF5AD76-47D0-43AF-BEB6-D9E247A39155}"/>
    <cellStyle name="Moneda 2 2 2 2 3 3 2 2 2 2 3" xfId="33985" xr:uid="{D5D68C8C-6264-4590-9A2C-EA438481B15A}"/>
    <cellStyle name="Moneda 2 2 2 2 3 3 2 2 2 3" xfId="20491" xr:uid="{096622B2-06CA-4511-96BE-5F434EAF681A}"/>
    <cellStyle name="Moneda 2 2 2 2 3 3 2 2 2 4" xfId="29349" xr:uid="{6DD0623E-8BB9-4859-A070-AE1FFEBDA505}"/>
    <cellStyle name="Moneda 2 2 2 2 3 3 2 2 3" xfId="13333" xr:uid="{684C52D5-81AD-4B27-B3B0-7F2F4E816642}"/>
    <cellStyle name="Moneda 2 2 2 2 3 3 2 2 3 2" xfId="22874" xr:uid="{9B522292-9F91-4F9C-BA42-63D46440BC5E}"/>
    <cellStyle name="Moneda 2 2 2 2 3 3 2 2 3 3" xfId="31625" xr:uid="{0F4F7443-0FF8-4D44-94DA-61AC6CBA39D8}"/>
    <cellStyle name="Moneda 2 2 2 2 3 3 2 2 4" xfId="18110" xr:uid="{056C16F1-F3B8-473A-B290-48ECC73199AF}"/>
    <cellStyle name="Moneda 2 2 2 2 3 3 2 2 5" xfId="27125" xr:uid="{D40B1E7D-CA04-41E6-B354-5EDC29FA0D93}"/>
    <cellStyle name="Moneda 2 2 2 2 3 3 2 3" xfId="9748" xr:uid="{57E78AFD-3A7A-4374-9D78-65F52EF0F9AE}"/>
    <cellStyle name="Moneda 2 2 2 2 3 3 2 3 2" xfId="14532" xr:uid="{4B2A6407-192B-4B87-9A36-C89DA5B7F55C}"/>
    <cellStyle name="Moneda 2 2 2 2 3 3 2 3 2 2" xfId="24066" xr:uid="{0512769A-08B7-4B89-862C-D359A2D98486}"/>
    <cellStyle name="Moneda 2 2 2 2 3 3 2 3 2 3" xfId="32796" xr:uid="{F032E0F4-CF50-4604-99A5-2507B641DCB9}"/>
    <cellStyle name="Moneda 2 2 2 2 3 3 2 3 3" xfId="19301" xr:uid="{889B29D6-F8F1-4E82-8CB2-B89351C7F0EF}"/>
    <cellStyle name="Moneda 2 2 2 2 3 3 2 3 4" xfId="28190" xr:uid="{6F1FC7B4-78B7-4AE8-ABA5-2B760E65DC9A}"/>
    <cellStyle name="Moneda 2 2 2 2 3 3 2 4" xfId="12139" xr:uid="{B809F133-A6DA-4D5C-A9A2-3DC713E1D64A}"/>
    <cellStyle name="Moneda 2 2 2 2 3 3 2 4 2" xfId="21683" xr:uid="{0B9486B5-70F6-4287-8E3C-71AA0C4F6D36}"/>
    <cellStyle name="Moneda 2 2 2 2 3 3 2 4 3" xfId="30467" xr:uid="{0DF43E39-5E28-4BC6-BF4E-D783BEE73F86}"/>
    <cellStyle name="Moneda 2 2 2 2 3 3 2 5" xfId="16923" xr:uid="{E4D6B9E5-2F05-412F-B961-0FFFBF8B1AC8}"/>
    <cellStyle name="Moneda 2 2 2 2 3 3 2 6" xfId="26142" xr:uid="{506F3DCD-D370-4305-93AE-4BB65882B415}"/>
    <cellStyle name="Moneda 2 2 2 2 3 3 3" xfId="7963" xr:uid="{9A49DD8C-F137-4122-9DCE-064083E81FD1}"/>
    <cellStyle name="Moneda 2 2 2 2 3 3 3 2" xfId="10349" xr:uid="{5B64CACF-065A-4EF8-8341-665F77D66102}"/>
    <cellStyle name="Moneda 2 2 2 2 3 3 3 2 2" xfId="15135" xr:uid="{7C5D739D-E866-46E5-BEF3-15BF399D2198}"/>
    <cellStyle name="Moneda 2 2 2 2 3 3 3 2 2 2" xfId="24662" xr:uid="{CFDE7703-C377-4BB3-979E-9097B9B42514}"/>
    <cellStyle name="Moneda 2 2 2 2 3 3 3 2 2 3" xfId="33390" xr:uid="{E21783DA-29BE-4A30-9C26-25F1CCF0347C}"/>
    <cellStyle name="Moneda 2 2 2 2 3 3 3 2 3" xfId="19896" xr:uid="{FF84CB31-8F7E-41C6-8ECD-C130D0DA83C3}"/>
    <cellStyle name="Moneda 2 2 2 2 3 3 3 2 4" xfId="28760" xr:uid="{BC00A033-CF71-431F-B756-7934DFA3E5AF}"/>
    <cellStyle name="Moneda 2 2 2 2 3 3 3 3" xfId="12740" xr:uid="{1C57BE57-F21B-4740-968E-3794B714CF85}"/>
    <cellStyle name="Moneda 2 2 2 2 3 3 3 3 2" xfId="22279" xr:uid="{306CB54A-68FA-432D-B240-3591336ACDC6}"/>
    <cellStyle name="Moneda 2 2 2 2 3 3 3 3 3" xfId="31036" xr:uid="{AF99C178-99F2-4D9A-8A38-DBA805742BE4}"/>
    <cellStyle name="Moneda 2 2 2 2 3 3 3 4" xfId="17517" xr:uid="{49534303-2FC4-4105-B76F-C56EFE4F65B9}"/>
    <cellStyle name="Moneda 2 2 2 2 3 3 3 5" xfId="26599" xr:uid="{9DF1B9A5-B6C0-4744-93C9-F9401D2A2576}"/>
    <cellStyle name="Moneda 2 2 2 2 3 3 4" xfId="9156" xr:uid="{FC15C305-9F8C-4847-BCB4-0166772867D4}"/>
    <cellStyle name="Moneda 2 2 2 2 3 3 4 2" xfId="13937" xr:uid="{F0CC9113-8546-4BBB-BC62-7E6E9EF49255}"/>
    <cellStyle name="Moneda 2 2 2 2 3 3 4 2 2" xfId="23471" xr:uid="{5E66059C-4546-4558-AD75-F1F2D1B0F7F5}"/>
    <cellStyle name="Moneda 2 2 2 2 3 3 4 2 3" xfId="32201" xr:uid="{68F2153D-DAB2-476E-AFED-7D14D68DA2D0}"/>
    <cellStyle name="Moneda 2 2 2 2 3 3 4 3" xfId="18706" xr:uid="{E08AB2EF-EB43-48C7-A12E-37AF09240A59}"/>
    <cellStyle name="Moneda 2 2 2 2 3 3 4 4" xfId="27664" xr:uid="{CF18C10C-D4C5-495F-ABBA-A129A1A25F37}"/>
    <cellStyle name="Moneda 2 2 2 2 3 3 5" xfId="11547" xr:uid="{41CCD83F-7F89-4928-B3BA-5A24ECC17D3A}"/>
    <cellStyle name="Moneda 2 2 2 2 3 3 5 2" xfId="21088" xr:uid="{DA97F80E-9DF5-4112-B5DF-3980316A89AF}"/>
    <cellStyle name="Moneda 2 2 2 2 3 3 5 3" xfId="29919" xr:uid="{3983154E-7D85-44AF-95EA-987A94B0ABF5}"/>
    <cellStyle name="Moneda 2 2 2 2 3 3 6" xfId="16330" xr:uid="{6FB88149-6F4F-4DF2-9D10-7EE9BDF8533D}"/>
    <cellStyle name="Moneda 2 2 2 2 3 3 7" xfId="6780" xr:uid="{16BBB324-04D9-4842-B8B8-35B5F17EAE25}"/>
    <cellStyle name="Moneda 2 2 2 2 3 4" xfId="3554" xr:uid="{00000000-0005-0000-0000-00000F030000}"/>
    <cellStyle name="Moneda 2 2 2 2 3 4 2" xfId="8260" xr:uid="{88F65600-BBB7-4275-A7C2-D84C4707AC02}"/>
    <cellStyle name="Moneda 2 2 2 2 3 4 2 2" xfId="10647" xr:uid="{F7B3B6A5-83FA-40D9-9768-4534129619A0}"/>
    <cellStyle name="Moneda 2 2 2 2 3 4 2 2 2" xfId="15433" xr:uid="{F8CD6D4A-C45D-4D2D-8375-3738338EEE2B}"/>
    <cellStyle name="Moneda 2 2 2 2 3 4 2 2 2 2" xfId="24960" xr:uid="{786AFCF0-F7E7-4B69-8A21-CB1D243F6AC3}"/>
    <cellStyle name="Moneda 2 2 2 2 3 4 2 2 2 3" xfId="33688" xr:uid="{DB075600-9052-4506-B1E0-B4D48806BD53}"/>
    <cellStyle name="Moneda 2 2 2 2 3 4 2 2 3" xfId="20194" xr:uid="{2A843A42-5B4B-4291-AF3C-E602854F74BF}"/>
    <cellStyle name="Moneda 2 2 2 2 3 4 2 2 4" xfId="29052" xr:uid="{DD67EA42-9259-4C1E-B212-D78266EC6E64}"/>
    <cellStyle name="Moneda 2 2 2 2 3 4 2 3" xfId="13038" xr:uid="{875E814C-F71A-435F-A34E-30BE941C0900}"/>
    <cellStyle name="Moneda 2 2 2 2 3 4 2 3 2" xfId="22577" xr:uid="{BC17E168-6178-49A4-B317-F7B8D0BB23CB}"/>
    <cellStyle name="Moneda 2 2 2 2 3 4 2 3 3" xfId="31328" xr:uid="{19E37E6B-03B8-406A-9CE0-D1E8286A1E5F}"/>
    <cellStyle name="Moneda 2 2 2 2 3 4 2 4" xfId="17815" xr:uid="{56AD0591-3095-4A9B-98C2-124DA931A269}"/>
    <cellStyle name="Moneda 2 2 2 2 3 4 2 5" xfId="26847" xr:uid="{199FBE69-DCFE-47FE-BFC2-EB277A8550E6}"/>
    <cellStyle name="Moneda 2 2 2 2 3 4 3" xfId="9453" xr:uid="{D23BE70A-022C-4DC8-830B-C24B770FA9FD}"/>
    <cellStyle name="Moneda 2 2 2 2 3 4 3 2" xfId="14235" xr:uid="{484D0AEB-AA21-49E9-8249-F88D7C853813}"/>
    <cellStyle name="Moneda 2 2 2 2 3 4 3 2 2" xfId="23769" xr:uid="{A6D5CAB2-5C5B-415D-8614-AC090360FC63}"/>
    <cellStyle name="Moneda 2 2 2 2 3 4 3 2 3" xfId="32499" xr:uid="{47B3141B-D729-4B90-8DB0-B886D7BAAD69}"/>
    <cellStyle name="Moneda 2 2 2 2 3 4 3 3" xfId="19004" xr:uid="{0002E650-5E54-457D-846B-CB461515A606}"/>
    <cellStyle name="Moneda 2 2 2 2 3 4 3 4" xfId="27912" xr:uid="{A7D9A7B2-66AF-4B49-9472-66E04D67CABA}"/>
    <cellStyle name="Moneda 2 2 2 2 3 4 4" xfId="11844" xr:uid="{F17C0F2F-6802-47CD-AFEC-5D36E9A8C9F9}"/>
    <cellStyle name="Moneda 2 2 2 2 3 4 4 2" xfId="21386" xr:uid="{59ADB7EA-7927-4006-9159-D82916C3108B}"/>
    <cellStyle name="Moneda 2 2 2 2 3 4 4 3" xfId="30189" xr:uid="{683E0F50-4F10-4046-9872-4707C1B60029}"/>
    <cellStyle name="Moneda 2 2 2 2 3 4 5" xfId="16628" xr:uid="{3BCF7E12-F4F8-417E-970C-06C8BA2C5264}"/>
    <cellStyle name="Moneda 2 2 2 2 3 4 6" xfId="7073" xr:uid="{DBB5C89B-D267-4ECE-863E-947B9A05DE1E}"/>
    <cellStyle name="Moneda 2 2 2 2 3 5" xfId="5060" xr:uid="{00000000-0005-0000-0000-000010030000}"/>
    <cellStyle name="Moneda 2 2 2 2 3 5 2" xfId="10049" xr:uid="{EA7D5C86-E032-4519-9532-4BCB1A4F6F8B}"/>
    <cellStyle name="Moneda 2 2 2 2 3 5 2 2" xfId="14834" xr:uid="{3C9E0203-A41A-48D0-8EDB-028F9B395323}"/>
    <cellStyle name="Moneda 2 2 2 2 3 5 2 2 2" xfId="24365" xr:uid="{3C69F0B4-2CFA-42AB-96CE-284079F41522}"/>
    <cellStyle name="Moneda 2 2 2 2 3 5 2 2 3" xfId="33093" xr:uid="{348FD72D-8A6C-420C-9DA8-505A6BCC2045}"/>
    <cellStyle name="Moneda 2 2 2 2 3 5 2 3" xfId="19600" xr:uid="{A6B16E34-7C55-46C2-8378-9C7AB5D9A5E1}"/>
    <cellStyle name="Moneda 2 2 2 2 3 5 2 4" xfId="28464" xr:uid="{C7C38335-B688-4E87-BE4D-F23193925958}"/>
    <cellStyle name="Moneda 2 2 2 2 3 5 3" xfId="12440" xr:uid="{59B77F3F-DDF6-41AF-A54D-F67038F85F6F}"/>
    <cellStyle name="Moneda 2 2 2 2 3 5 3 2" xfId="21982" xr:uid="{DE4FE64C-2A1C-4202-A3EA-8B395323D37E}"/>
    <cellStyle name="Moneda 2 2 2 2 3 5 3 3" xfId="30739" xr:uid="{7336AE8B-F79C-4C21-930E-39C956A090B1}"/>
    <cellStyle name="Moneda 2 2 2 2 3 5 4" xfId="17222" xr:uid="{BF911A89-C9B2-4657-B978-72D258C56697}"/>
    <cellStyle name="Moneda 2 2 2 2 3 5 5" xfId="7665" xr:uid="{24F28CDF-A9E7-4D1C-8F5A-6F72F5DF1C00}"/>
    <cellStyle name="Moneda 2 2 2 2 3 6" xfId="8855" xr:uid="{33DC31A1-BD68-4284-8B82-6CFCBD83ECB3}"/>
    <cellStyle name="Moneda 2 2 2 2 3 6 2" xfId="13636" xr:uid="{7373AFF8-21B1-49C5-8A6B-B7113F765A2F}"/>
    <cellStyle name="Moneda 2 2 2 2 3 6 2 2" xfId="23174" xr:uid="{CB0D9932-558A-4178-8D97-7EA80929F23A}"/>
    <cellStyle name="Moneda 2 2 2 2 3 6 2 3" xfId="31905" xr:uid="{76AF1C70-2FD3-4235-96B3-5627BE49A2E9}"/>
    <cellStyle name="Moneda 2 2 2 2 3 6 3" xfId="18410" xr:uid="{8C379EBC-2284-4CC4-87B8-F815F6CC81B4}"/>
    <cellStyle name="Moneda 2 2 2 2 3 6 4" xfId="27419" xr:uid="{E984C4C9-A9B2-4455-8180-BE4B6BF64211}"/>
    <cellStyle name="Moneda 2 2 2 2 3 7" xfId="11246" xr:uid="{00B7AD5B-78B7-4329-A199-F1045563E9F4}"/>
    <cellStyle name="Moneda 2 2 2 2 3 7 2" xfId="20792" xr:uid="{1869137E-EC3C-4A7E-B3FE-87622EBFD1BC}"/>
    <cellStyle name="Moneda 2 2 2 2 3 7 3" xfId="29642" xr:uid="{30FBEBAE-2826-43EB-AC7E-ED4657DA79EA}"/>
    <cellStyle name="Moneda 2 2 2 2 3 8" xfId="16033" xr:uid="{8218BB40-54BF-49A2-807F-03F76A684792}"/>
    <cellStyle name="Moneda 2 2 2 2 3 9" xfId="6502" xr:uid="{B7423BC4-1D63-44AE-9432-9152C0A7E3B1}"/>
    <cellStyle name="Moneda 2 2 2 2 4" xfId="430" xr:uid="{00000000-0005-0000-0000-000011030000}"/>
    <cellStyle name="Moneda 2 2 2 2 4 2" xfId="1144" xr:uid="{00000000-0005-0000-0000-000012030000}"/>
    <cellStyle name="Moneda 2 2 2 2 4 2 2" xfId="2705" xr:uid="{00000000-0005-0000-0000-000013030000}"/>
    <cellStyle name="Moneda 2 2 2 2 4 2 2 2" xfId="8630" xr:uid="{A78CB2BB-D5AA-40A9-9554-9CF9FFA26CC6}"/>
    <cellStyle name="Moneda 2 2 2 2 4 2 2 2 2" xfId="11017" xr:uid="{CD60C4DD-B3D7-4EEF-9093-3C74623BC4B0}"/>
    <cellStyle name="Moneda 2 2 2 2 4 2 2 2 2 2" xfId="15805" xr:uid="{A6EECEE2-5449-40E5-ABB7-3F77E6BB6AF9}"/>
    <cellStyle name="Moneda 2 2 2 2 4 2 2 2 2 2 2" xfId="25332" xr:uid="{BA3EE24A-B8E4-4B2A-869A-60D62BAB1862}"/>
    <cellStyle name="Moneda 2 2 2 2 4 2 2 2 2 2 3" xfId="34060" xr:uid="{E6B93A3B-FE7A-415F-9EAA-2C62A4124496}"/>
    <cellStyle name="Moneda 2 2 2 2 4 2 2 2 2 3" xfId="20566" xr:uid="{4AE35983-E3BD-47E4-8172-22D25B45A946}"/>
    <cellStyle name="Moneda 2 2 2 2 4 2 2 2 2 4" xfId="29424" xr:uid="{5F0FCDC7-DD96-4AA3-BFBB-076E38B56B64}"/>
    <cellStyle name="Moneda 2 2 2 2 4 2 2 2 3" xfId="13408" xr:uid="{08FA27EA-B068-468B-97CE-B441B5428936}"/>
    <cellStyle name="Moneda 2 2 2 2 4 2 2 2 3 2" xfId="22949" xr:uid="{93F243BE-1D68-470A-84A1-D4AACDD47145}"/>
    <cellStyle name="Moneda 2 2 2 2 4 2 2 2 3 3" xfId="31700" xr:uid="{9BA4D1C0-8A0A-4FBE-A6A8-44B7DED84EAF}"/>
    <cellStyle name="Moneda 2 2 2 2 4 2 2 2 4" xfId="18185" xr:uid="{D361F18B-D3B1-4F86-8F3A-D21441E0320F}"/>
    <cellStyle name="Moneda 2 2 2 2 4 2 2 2 5" xfId="27199" xr:uid="{5A930F1B-E69B-499F-B5E0-CF35D49A94C9}"/>
    <cellStyle name="Moneda 2 2 2 2 4 2 2 3" xfId="9823" xr:uid="{61E61375-87B3-4850-8E56-F9D7B016BD8B}"/>
    <cellStyle name="Moneda 2 2 2 2 4 2 2 3 2" xfId="14607" xr:uid="{7522AF92-F537-4C42-916F-ED2C2C3BC915}"/>
    <cellStyle name="Moneda 2 2 2 2 4 2 2 3 2 2" xfId="24141" xr:uid="{C9365249-83E4-4596-AF06-901AD4CB129B}"/>
    <cellStyle name="Moneda 2 2 2 2 4 2 2 3 2 3" xfId="32871" xr:uid="{8C74F2D7-0EAA-4040-8996-66345DFBF88D}"/>
    <cellStyle name="Moneda 2 2 2 2 4 2 2 3 3" xfId="19376" xr:uid="{935195CA-96C8-491F-8EA4-C8187870B094}"/>
    <cellStyle name="Moneda 2 2 2 2 4 2 2 3 4" xfId="28264" xr:uid="{C954B3A9-9987-41AB-AD3F-7FFD2CA736B3}"/>
    <cellStyle name="Moneda 2 2 2 2 4 2 2 4" xfId="12214" xr:uid="{EF9039D7-0FA7-496D-BCAD-F86F7ACDF9BC}"/>
    <cellStyle name="Moneda 2 2 2 2 4 2 2 4 2" xfId="21758" xr:uid="{3A64D219-34B1-4020-95C1-752B73C8FF58}"/>
    <cellStyle name="Moneda 2 2 2 2 4 2 2 4 3" xfId="30541" xr:uid="{123B8DF9-6AF4-42D6-B050-D6B3EB20F1F9}"/>
    <cellStyle name="Moneda 2 2 2 2 4 2 2 5" xfId="16998" xr:uid="{C8686503-FB09-4FAC-BE11-97AEFBBAD023}"/>
    <cellStyle name="Moneda 2 2 2 2 4 2 2 6" xfId="7441" xr:uid="{FAA7697D-605C-4287-817F-3CD866BD3AFE}"/>
    <cellStyle name="Moneda 2 2 2 2 4 2 3" xfId="4211" xr:uid="{00000000-0005-0000-0000-000014030000}"/>
    <cellStyle name="Moneda 2 2 2 2 4 2 3 2" xfId="10424" xr:uid="{2397EB4E-C269-4BEB-BA78-CBD997193B30}"/>
    <cellStyle name="Moneda 2 2 2 2 4 2 3 2 2" xfId="15210" xr:uid="{43AE35B7-0514-4B96-A4DE-13E45283C535}"/>
    <cellStyle name="Moneda 2 2 2 2 4 2 3 2 2 2" xfId="24737" xr:uid="{D90E498E-BB83-4522-A9C6-6B93062E24BF}"/>
    <cellStyle name="Moneda 2 2 2 2 4 2 3 2 2 3" xfId="33465" xr:uid="{2EC85235-C81E-4AE9-96E7-9E0BA93811A6}"/>
    <cellStyle name="Moneda 2 2 2 2 4 2 3 2 3" xfId="19971" xr:uid="{D33572A2-00BA-467F-9B08-97A03F0C6B1B}"/>
    <cellStyle name="Moneda 2 2 2 2 4 2 3 2 4" xfId="28835" xr:uid="{9FB886D9-CF80-4AAA-AFF5-206CFE150FF9}"/>
    <cellStyle name="Moneda 2 2 2 2 4 2 3 3" xfId="12815" xr:uid="{0BE94C4B-2B12-4B92-B932-568A609A796B}"/>
    <cellStyle name="Moneda 2 2 2 2 4 2 3 3 2" xfId="22354" xr:uid="{711EEE07-B056-44AB-88D9-B7243C819C18}"/>
    <cellStyle name="Moneda 2 2 2 2 4 2 3 3 3" xfId="31111" xr:uid="{7050A6B6-EBC6-42F4-B2C2-016393075D87}"/>
    <cellStyle name="Moneda 2 2 2 2 4 2 3 4" xfId="17592" xr:uid="{E17A5D72-E6B6-4FFB-BE43-1A8B853EBCFB}"/>
    <cellStyle name="Moneda 2 2 2 2 4 2 3 5" xfId="8038" xr:uid="{FAA97DAF-AECC-48FF-B38C-5F8DA95B56F1}"/>
    <cellStyle name="Moneda 2 2 2 2 4 2 4" xfId="5717" xr:uid="{00000000-0005-0000-0000-000015030000}"/>
    <cellStyle name="Moneda 2 2 2 2 4 2 4 2" xfId="14012" xr:uid="{E224784F-4120-40E5-AC6C-1895EDED06C8}"/>
    <cellStyle name="Moneda 2 2 2 2 4 2 4 2 2" xfId="23546" xr:uid="{0596F58B-9667-44AA-A4B0-AD085283BC5E}"/>
    <cellStyle name="Moneda 2 2 2 2 4 2 4 2 3" xfId="32276" xr:uid="{AFF0F13E-FDF1-419B-B704-A3A573794750}"/>
    <cellStyle name="Moneda 2 2 2 2 4 2 4 3" xfId="18781" xr:uid="{8A87EDDD-2FE3-496C-87B4-CD12BBBF3599}"/>
    <cellStyle name="Moneda 2 2 2 2 4 2 4 4" xfId="9231" xr:uid="{5FA00538-8401-488E-B5EF-5AF75EEB0F9F}"/>
    <cellStyle name="Moneda 2 2 2 2 4 2 5" xfId="11622" xr:uid="{D28F1042-8AE1-4E4B-83EF-E09F6E7EE1D6}"/>
    <cellStyle name="Moneda 2 2 2 2 4 2 5 2" xfId="21163" xr:uid="{E592BBC1-1D81-4277-B696-6D99C1BCBBD8}"/>
    <cellStyle name="Moneda 2 2 2 2 4 2 5 3" xfId="29993" xr:uid="{58E100E8-7572-4515-9265-DC773590AAFD}"/>
    <cellStyle name="Moneda 2 2 2 2 4 2 6" xfId="16405" xr:uid="{54B889AE-35C1-490A-97C0-FC32896386FF}"/>
    <cellStyle name="Moneda 2 2 2 2 4 2 7" xfId="6853" xr:uid="{4F116FC4-4921-4B03-BD5E-23F9F0E7AB1C}"/>
    <cellStyle name="Moneda 2 2 2 2 4 3" xfId="2049" xr:uid="{00000000-0005-0000-0000-000016030000}"/>
    <cellStyle name="Moneda 2 2 2 2 4 3 2" xfId="8334" xr:uid="{2B2632BA-711D-4CDE-92DE-65A0316FCE8F}"/>
    <cellStyle name="Moneda 2 2 2 2 4 3 2 2" xfId="10721" xr:uid="{2BC38820-AB28-4D11-897E-6F56C6B8E3C3}"/>
    <cellStyle name="Moneda 2 2 2 2 4 3 2 2 2" xfId="15508" xr:uid="{BBEFC07B-E375-400B-921F-816FDA601BE6}"/>
    <cellStyle name="Moneda 2 2 2 2 4 3 2 2 2 2" xfId="25035" xr:uid="{C359A59B-6666-464D-BFA7-FF8F50AA9604}"/>
    <cellStyle name="Moneda 2 2 2 2 4 3 2 2 2 3" xfId="33763" xr:uid="{6264F788-BA96-4C5D-9D8F-2402BF2F12F3}"/>
    <cellStyle name="Moneda 2 2 2 2 4 3 2 2 3" xfId="20269" xr:uid="{34AB0254-5EF3-4AD1-A29E-FCF37D5419D5}"/>
    <cellStyle name="Moneda 2 2 2 2 4 3 2 2 4" xfId="29127" xr:uid="{2052F322-94F7-4697-B508-A025E7856262}"/>
    <cellStyle name="Moneda 2 2 2 2 4 3 2 3" xfId="13112" xr:uid="{989F9A7B-3B72-41F8-86DA-8CAB89C77274}"/>
    <cellStyle name="Moneda 2 2 2 2 4 3 2 3 2" xfId="22652" xr:uid="{E2C19D40-3E8A-4DE1-A45F-44470918B011}"/>
    <cellStyle name="Moneda 2 2 2 2 4 3 2 3 3" xfId="31403" xr:uid="{9E7AD633-FB86-470E-8C3A-4BFBC044905B}"/>
    <cellStyle name="Moneda 2 2 2 2 4 3 2 4" xfId="17889" xr:uid="{CF6CBFF1-2375-4E60-8675-9DF14DB310DB}"/>
    <cellStyle name="Moneda 2 2 2 2 4 3 2 5" xfId="26922" xr:uid="{1A08300A-5C49-42CA-A7D1-C0778D4C0C86}"/>
    <cellStyle name="Moneda 2 2 2 2 4 3 3" xfId="9527" xr:uid="{74A8BA72-DAFD-4285-B232-7ECCFA46E8D8}"/>
    <cellStyle name="Moneda 2 2 2 2 4 3 3 2" xfId="14310" xr:uid="{AEFEE88B-0275-453D-BC10-A96229337952}"/>
    <cellStyle name="Moneda 2 2 2 2 4 3 3 2 2" xfId="23844" xr:uid="{067DED12-3D64-4EE3-957D-A7432FFD4CBF}"/>
    <cellStyle name="Moneda 2 2 2 2 4 3 3 2 3" xfId="32574" xr:uid="{D000756F-576F-4739-B9BD-531B4A6467E9}"/>
    <cellStyle name="Moneda 2 2 2 2 4 3 3 3" xfId="19079" xr:uid="{E51472C6-E4A0-4262-8657-8C0E9BBA756E}"/>
    <cellStyle name="Moneda 2 2 2 2 4 3 3 4" xfId="27987" xr:uid="{3F00642A-AD39-4E7E-B321-9C0B825C9DE1}"/>
    <cellStyle name="Moneda 2 2 2 2 4 3 4" xfId="11918" xr:uid="{6898C160-541E-4FAD-810E-E01D6ABC9057}"/>
    <cellStyle name="Moneda 2 2 2 2 4 3 4 2" xfId="21461" xr:uid="{9BD777F1-D36B-4111-B193-3BF4E7D6EF37}"/>
    <cellStyle name="Moneda 2 2 2 2 4 3 4 3" xfId="30264" xr:uid="{ABBAB891-853F-49E6-A296-4D0FA6438936}"/>
    <cellStyle name="Moneda 2 2 2 2 4 3 5" xfId="16702" xr:uid="{8F9119A0-9E3B-4289-908B-88159D775C37}"/>
    <cellStyle name="Moneda 2 2 2 2 4 3 6" xfId="7145" xr:uid="{7911D0DD-EB39-4D8C-9BCD-860164B71E1C}"/>
    <cellStyle name="Moneda 2 2 2 2 4 4" xfId="3555" xr:uid="{00000000-0005-0000-0000-000017030000}"/>
    <cellStyle name="Moneda 2 2 2 2 4 4 2" xfId="10125" xr:uid="{F17190B9-11ED-43D7-8C0B-13455F4DA044}"/>
    <cellStyle name="Moneda 2 2 2 2 4 4 2 2" xfId="14910" xr:uid="{BBBD7DC7-2949-4953-B193-14A3758B71B4}"/>
    <cellStyle name="Moneda 2 2 2 2 4 4 2 2 2" xfId="24440" xr:uid="{26F0CE80-4863-42E6-AA9B-E52364B98B46}"/>
    <cellStyle name="Moneda 2 2 2 2 4 4 2 2 3" xfId="33168" xr:uid="{C867F1BB-CAD8-441C-B4D8-CFBB18356117}"/>
    <cellStyle name="Moneda 2 2 2 2 4 4 2 3" xfId="19674" xr:uid="{2F362D5E-AF90-42B9-A525-30038B038683}"/>
    <cellStyle name="Moneda 2 2 2 2 4 4 2 4" xfId="28538" xr:uid="{86AB2F9A-F8E7-4C1D-997E-365AA14166D8}"/>
    <cellStyle name="Moneda 2 2 2 2 4 4 3" xfId="12516" xr:uid="{DB2BD312-A6EC-476C-B3D6-0A2B9867BDD3}"/>
    <cellStyle name="Moneda 2 2 2 2 4 4 3 2" xfId="22057" xr:uid="{05703EA8-8B42-4FFB-8906-71415E731E41}"/>
    <cellStyle name="Moneda 2 2 2 2 4 4 3 3" xfId="30814" xr:uid="{70FDAC91-483A-4A30-A5B9-D3F10E888D05}"/>
    <cellStyle name="Moneda 2 2 2 2 4 4 4" xfId="17296" xr:uid="{0BA0FDB0-A949-4427-AD96-C55BEB907519}"/>
    <cellStyle name="Moneda 2 2 2 2 4 4 5" xfId="7739" xr:uid="{031DA28C-1C63-4AFA-86F5-AB6168809B6B}"/>
    <cellStyle name="Moneda 2 2 2 2 4 5" xfId="5061" xr:uid="{00000000-0005-0000-0000-000018030000}"/>
    <cellStyle name="Moneda 2 2 2 2 4 5 2" xfId="13712" xr:uid="{AEF9EB11-C06F-43F2-B766-CA59BF58D7F6}"/>
    <cellStyle name="Moneda 2 2 2 2 4 5 2 2" xfId="23249" xr:uid="{BDCE5816-DDC1-450D-A0F5-4AE36A39E562}"/>
    <cellStyle name="Moneda 2 2 2 2 4 5 2 3" xfId="31980" xr:uid="{E0D46EEB-B324-4AB4-A4AA-349A6BEDC088}"/>
    <cellStyle name="Moneda 2 2 2 2 4 5 3" xfId="18484" xr:uid="{9EE6C900-3489-4847-BEA4-D7E4754FFB49}"/>
    <cellStyle name="Moneda 2 2 2 2 4 5 4" xfId="8931" xr:uid="{9A4596D6-C3FC-4F4A-813D-C4258D3BAD61}"/>
    <cellStyle name="Moneda 2 2 2 2 4 6" xfId="11323" xr:uid="{45461BAF-5A74-4AE8-AAD9-2C9001519C2F}"/>
    <cellStyle name="Moneda 2 2 2 2 4 6 2" xfId="20867" xr:uid="{044561A9-D626-4B46-A161-40C625A1BD03}"/>
    <cellStyle name="Moneda 2 2 2 2 4 6 3" xfId="29717" xr:uid="{EDD32E82-4B0F-4A38-9566-442D1F2122E0}"/>
    <cellStyle name="Moneda 2 2 2 2 4 7" xfId="16108" xr:uid="{C1AC4F47-1EC0-4400-AA0C-FE38F8AA6596}"/>
    <cellStyle name="Moneda 2 2 2 2 4 8" xfId="6566" xr:uid="{F8ECF785-A61F-4CC8-914F-663F71C7CD95}"/>
    <cellStyle name="Moneda 2 2 2 2 5" xfId="853" xr:uid="{00000000-0005-0000-0000-000019030000}"/>
    <cellStyle name="Moneda 2 2 2 2 5 2" xfId="1528" xr:uid="{00000000-0005-0000-0000-00001A030000}"/>
    <cellStyle name="Moneda 2 2 2 2 5 2 2" xfId="3070" xr:uid="{00000000-0005-0000-0000-00001B030000}"/>
    <cellStyle name="Moneda 2 2 2 2 5 2 2 2" xfId="10869" xr:uid="{89A718B4-7489-4305-9D9A-79994855B528}"/>
    <cellStyle name="Moneda 2 2 2 2 5 2 2 2 2" xfId="15657" xr:uid="{F60C6140-B0B0-4A6E-A158-CAD2B59CF92D}"/>
    <cellStyle name="Moneda 2 2 2 2 5 2 2 2 2 2" xfId="25184" xr:uid="{EF8420DB-AD71-4372-8323-EB56DA9BD427}"/>
    <cellStyle name="Moneda 2 2 2 2 5 2 2 2 2 3" xfId="33912" xr:uid="{54116D4A-18CD-410B-A7CE-29EF93EBAADC}"/>
    <cellStyle name="Moneda 2 2 2 2 5 2 2 2 3" xfId="20418" xr:uid="{AC3270B4-0DEB-4B7A-85BA-91B564B3F922}"/>
    <cellStyle name="Moneda 2 2 2 2 5 2 2 2 4" xfId="29276" xr:uid="{38EA324A-6A25-4A7E-BA9D-016927B7FAED}"/>
    <cellStyle name="Moneda 2 2 2 2 5 2 2 3" xfId="13260" xr:uid="{3E8A25CF-7AF0-4D22-AB90-960EE49CE933}"/>
    <cellStyle name="Moneda 2 2 2 2 5 2 2 3 2" xfId="22801" xr:uid="{925A2EE6-C5B0-4EF1-9FEC-FD690F5C131D}"/>
    <cellStyle name="Moneda 2 2 2 2 5 2 2 3 3" xfId="31552" xr:uid="{3C5C299A-42EE-4AB4-9013-45289FE40A62}"/>
    <cellStyle name="Moneda 2 2 2 2 5 2 2 4" xfId="18037" xr:uid="{0124CDDF-5AED-4A7E-8EBC-CAC71086F42B}"/>
    <cellStyle name="Moneda 2 2 2 2 5 2 2 5" xfId="8482" xr:uid="{0E9F8D46-2363-4502-B556-B44CAA70A567}"/>
    <cellStyle name="Moneda 2 2 2 2 5 2 3" xfId="4576" xr:uid="{00000000-0005-0000-0000-00001C030000}"/>
    <cellStyle name="Moneda 2 2 2 2 5 2 3 2" xfId="14459" xr:uid="{CF780743-C9E8-4A6F-B546-D25CDEDA5D6D}"/>
    <cellStyle name="Moneda 2 2 2 2 5 2 3 2 2" xfId="23993" xr:uid="{267019E7-0570-4014-8438-160A4E19366F}"/>
    <cellStyle name="Moneda 2 2 2 2 5 2 3 2 3" xfId="32723" xr:uid="{87C04C1E-C6E6-40B6-9A19-140FF72069FB}"/>
    <cellStyle name="Moneda 2 2 2 2 5 2 3 3" xfId="19228" xr:uid="{4080A2DC-A3A8-42B8-9BC1-D55621E5CDF0}"/>
    <cellStyle name="Moneda 2 2 2 2 5 2 3 4" xfId="9675" xr:uid="{07EC479F-CADF-4783-A3D4-079A17E23A93}"/>
    <cellStyle name="Moneda 2 2 2 2 5 2 4" xfId="6082" xr:uid="{00000000-0005-0000-0000-00001D030000}"/>
    <cellStyle name="Moneda 2 2 2 2 5 2 4 2" xfId="21610" xr:uid="{B3E5559C-20ED-4BBD-A21B-E6225539E528}"/>
    <cellStyle name="Moneda 2 2 2 2 5 2 4 3" xfId="12066" xr:uid="{94645CD1-B27C-4DD5-94B6-F935C9E3A8CD}"/>
    <cellStyle name="Moneda 2 2 2 2 5 2 5" xfId="16850" xr:uid="{06455745-1D51-40E5-BDD9-56708114839C}"/>
    <cellStyle name="Moneda 2 2 2 2 5 2 6" xfId="7293" xr:uid="{7DA62F93-7EA3-407A-9048-F3431DDD57A0}"/>
    <cellStyle name="Moneda 2 2 2 2 5 3" xfId="2414" xr:uid="{00000000-0005-0000-0000-00001E030000}"/>
    <cellStyle name="Moneda 2 2 2 2 5 3 2" xfId="10276" xr:uid="{C7A08D42-DBFE-4611-B656-B74C0DCC4BAB}"/>
    <cellStyle name="Moneda 2 2 2 2 5 3 2 2" xfId="15062" xr:uid="{79DB68D5-CC9A-4024-BA06-2479D3FA3139}"/>
    <cellStyle name="Moneda 2 2 2 2 5 3 2 2 2" xfId="24589" xr:uid="{1E5574D4-B132-4A6C-BC25-814D562116B2}"/>
    <cellStyle name="Moneda 2 2 2 2 5 3 2 2 3" xfId="33317" xr:uid="{94DB32AE-FD62-4789-B28D-0394742ABF3B}"/>
    <cellStyle name="Moneda 2 2 2 2 5 3 2 3" xfId="19823" xr:uid="{589BF4B6-9EA1-4690-9AD9-C9DE75CE678D}"/>
    <cellStyle name="Moneda 2 2 2 2 5 3 2 4" xfId="28687" xr:uid="{CB2D0366-DDA9-4CBC-AE73-DDD2D79FC409}"/>
    <cellStyle name="Moneda 2 2 2 2 5 3 3" xfId="12667" xr:uid="{AAA0032D-AD19-4985-9896-236383890494}"/>
    <cellStyle name="Moneda 2 2 2 2 5 3 3 2" xfId="22206" xr:uid="{8BD0D6B4-8658-417F-A43F-0433D97C49DA}"/>
    <cellStyle name="Moneda 2 2 2 2 5 3 3 3" xfId="30963" xr:uid="{2AAA58C4-29B7-4BA4-8D9D-EE08A274A4E7}"/>
    <cellStyle name="Moneda 2 2 2 2 5 3 4" xfId="17444" xr:uid="{8836F118-B208-452B-96E1-E54A582F4B1B}"/>
    <cellStyle name="Moneda 2 2 2 2 5 3 5" xfId="7890" xr:uid="{589FAECA-A71C-4EC0-8C53-185BD0993764}"/>
    <cellStyle name="Moneda 2 2 2 2 5 4" xfId="3920" xr:uid="{00000000-0005-0000-0000-00001F030000}"/>
    <cellStyle name="Moneda 2 2 2 2 5 4 2" xfId="13864" xr:uid="{28DA6A25-7B73-49A2-9604-12B92696ABA9}"/>
    <cellStyle name="Moneda 2 2 2 2 5 4 2 2" xfId="23398" xr:uid="{8C0D37E0-4FF9-42BB-9C53-A5310D6EE790}"/>
    <cellStyle name="Moneda 2 2 2 2 5 4 2 3" xfId="32128" xr:uid="{715D35D6-9606-44E3-9044-D40F27D8202E}"/>
    <cellStyle name="Moneda 2 2 2 2 5 4 3" xfId="18633" xr:uid="{ED464AEF-92A2-47C8-AF03-C4815B0F76C3}"/>
    <cellStyle name="Moneda 2 2 2 2 5 4 4" xfId="9083" xr:uid="{68072A23-6FD6-46D8-BCA3-02F757F99BC8}"/>
    <cellStyle name="Moneda 2 2 2 2 5 5" xfId="5426" xr:uid="{00000000-0005-0000-0000-000020030000}"/>
    <cellStyle name="Moneda 2 2 2 2 5 5 2" xfId="21015" xr:uid="{DFFFA3BB-0996-44E2-BA5F-9FA2AE441312}"/>
    <cellStyle name="Moneda 2 2 2 2 5 5 3" xfId="11474" xr:uid="{7E89DB65-CD5F-4AE2-8D9F-02B47AD6E126}"/>
    <cellStyle name="Moneda 2 2 2 2 5 6" xfId="16257" xr:uid="{FB41298D-A1AF-481D-8CF7-DDA0BF3FF78B}"/>
    <cellStyle name="Moneda 2 2 2 2 5 7" xfId="6711" xr:uid="{D6BE4E22-8CB7-450A-981D-4B0AB45DDEAB}"/>
    <cellStyle name="Moneda 2 2 2 2 6" xfId="1007" xr:uid="{00000000-0005-0000-0000-000021030000}"/>
    <cellStyle name="Moneda 2 2 2 2 6 2" xfId="2568" xr:uid="{00000000-0005-0000-0000-000022030000}"/>
    <cellStyle name="Moneda 2 2 2 2 6 2 2" xfId="10574" xr:uid="{6C018D9A-A388-42C1-B1A2-E24FAB669347}"/>
    <cellStyle name="Moneda 2 2 2 2 6 2 2 2" xfId="15360" xr:uid="{2A7D6E34-C964-4215-B2BC-9B8F20B99AA6}"/>
    <cellStyle name="Moneda 2 2 2 2 6 2 2 2 2" xfId="24887" xr:uid="{BB6B13FF-80EF-4458-89E2-F185CB37E30A}"/>
    <cellStyle name="Moneda 2 2 2 2 6 2 2 2 3" xfId="33615" xr:uid="{9A0C3408-4922-4131-9676-D68717549495}"/>
    <cellStyle name="Moneda 2 2 2 2 6 2 2 3" xfId="20121" xr:uid="{111FE7C8-4BE2-4750-B7CE-DE99590FB453}"/>
    <cellStyle name="Moneda 2 2 2 2 6 2 2 4" xfId="28983" xr:uid="{90560525-A446-4AD7-8541-A8EF81E1A6A0}"/>
    <cellStyle name="Moneda 2 2 2 2 6 2 3" xfId="12965" xr:uid="{8CE9CA38-06E1-4DA9-A547-F04F04E95CB8}"/>
    <cellStyle name="Moneda 2 2 2 2 6 2 3 2" xfId="22504" xr:uid="{2DCB0048-113C-4BA6-8AD1-0D4A771E30ED}"/>
    <cellStyle name="Moneda 2 2 2 2 6 2 3 3" xfId="31259" xr:uid="{50CD1494-0444-46B2-8D01-CE036FD0AE67}"/>
    <cellStyle name="Moneda 2 2 2 2 6 2 4" xfId="17742" xr:uid="{CB891CFF-8373-444D-B160-24C0B94CF5BB}"/>
    <cellStyle name="Moneda 2 2 2 2 6 2 5" xfId="8187" xr:uid="{7224E6AF-90F8-43B5-A4E2-39A37D555F31}"/>
    <cellStyle name="Moneda 2 2 2 2 6 3" xfId="4074" xr:uid="{00000000-0005-0000-0000-000023030000}"/>
    <cellStyle name="Moneda 2 2 2 2 6 3 2" xfId="14162" xr:uid="{2B67339A-8772-479B-8B40-CBDB11B4FB2D}"/>
    <cellStyle name="Moneda 2 2 2 2 6 3 2 2" xfId="23696" xr:uid="{0C3F8B50-4E4B-4C11-9123-3E58420FBA2D}"/>
    <cellStyle name="Moneda 2 2 2 2 6 3 2 3" xfId="32426" xr:uid="{470D7856-E457-43D7-ABEF-D9A8CF33523C}"/>
    <cellStyle name="Moneda 2 2 2 2 6 3 3" xfId="18931" xr:uid="{36F4D0A2-EDD4-4608-926D-2B3149C61A13}"/>
    <cellStyle name="Moneda 2 2 2 2 6 3 4" xfId="9380" xr:uid="{05105676-0666-44D7-8677-E6666BF6510B}"/>
    <cellStyle name="Moneda 2 2 2 2 6 4" xfId="5580" xr:uid="{00000000-0005-0000-0000-000024030000}"/>
    <cellStyle name="Moneda 2 2 2 2 6 4 2" xfId="21313" xr:uid="{AAB00B6C-01CA-45D1-A5E1-5E09234E8B97}"/>
    <cellStyle name="Moneda 2 2 2 2 6 4 3" xfId="11771" xr:uid="{FEFEDDC3-0ADA-494C-9917-B4C85F8FE16A}"/>
    <cellStyle name="Moneda 2 2 2 2 6 5" xfId="16555" xr:uid="{E3F7CF47-DBB0-40C6-B60C-79EA022DCC9F}"/>
    <cellStyle name="Moneda 2 2 2 2 6 6" xfId="7000" xr:uid="{48C1E5A0-81ED-4D30-B7EF-FA523539A0A4}"/>
    <cellStyle name="Moneda 2 2 2 2 7" xfId="1141" xr:uid="{00000000-0005-0000-0000-000025030000}"/>
    <cellStyle name="Moneda 2 2 2 2 7 2" xfId="2702" xr:uid="{00000000-0005-0000-0000-000026030000}"/>
    <cellStyle name="Moneda 2 2 2 2 7 2 2" xfId="14759" xr:uid="{EEA45D7A-494A-4BA0-937D-67158BB041AD}"/>
    <cellStyle name="Moneda 2 2 2 2 7 2 2 2" xfId="24292" xr:uid="{D165DE60-5CB2-4500-9B76-D68906BFF3C4}"/>
    <cellStyle name="Moneda 2 2 2 2 7 2 2 3" xfId="33020" xr:uid="{21374DC7-FEDD-4A92-B895-6AA4459B3909}"/>
    <cellStyle name="Moneda 2 2 2 2 7 2 3" xfId="19527" xr:uid="{A9E9736C-9F36-426A-AA1F-3660C78F0258}"/>
    <cellStyle name="Moneda 2 2 2 2 7 2 4" xfId="9974" xr:uid="{CF9D688B-A3DB-4B5B-A873-C5AA4A7B29E3}"/>
    <cellStyle name="Moneda 2 2 2 2 7 3" xfId="4208" xr:uid="{00000000-0005-0000-0000-000027030000}"/>
    <cellStyle name="Moneda 2 2 2 2 7 3 2" xfId="21909" xr:uid="{44E826A8-4AFA-46D9-9115-938D5FF04455}"/>
    <cellStyle name="Moneda 2 2 2 2 7 3 3" xfId="12365" xr:uid="{69710F2E-05A5-4F85-BE65-23565EAD7A90}"/>
    <cellStyle name="Moneda 2 2 2 2 7 4" xfId="5714" xr:uid="{00000000-0005-0000-0000-000028030000}"/>
    <cellStyle name="Moneda 2 2 2 2 7 4 2" xfId="17149" xr:uid="{1BB20D35-9EE8-491E-819A-D2815E397516}"/>
    <cellStyle name="Moneda 2 2 2 2 7 5" xfId="7590" xr:uid="{CB7DE289-51E7-4801-A780-E3E53BC4DAA0}"/>
    <cellStyle name="Moneda 2 2 2 2 8" xfId="1684" xr:uid="{00000000-0005-0000-0000-000029030000}"/>
    <cellStyle name="Moneda 2 2 2 2 8 2" xfId="3226" xr:uid="{00000000-0005-0000-0000-00002A030000}"/>
    <cellStyle name="Moneda 2 2 2 2 8 2 2" xfId="23101" xr:uid="{F0623BF4-5034-48D2-B21B-CFBE103D0DA8}"/>
    <cellStyle name="Moneda 2 2 2 2 8 2 3" xfId="13561" xr:uid="{91565739-3EA9-4BAE-83CE-0E6360BF9F09}"/>
    <cellStyle name="Moneda 2 2 2 2 8 3" xfId="4732" xr:uid="{00000000-0005-0000-0000-00002B030000}"/>
    <cellStyle name="Moneda 2 2 2 2 8 3 2" xfId="18337" xr:uid="{F234CC84-B987-4E74-A124-BDA600A9F816}"/>
    <cellStyle name="Moneda 2 2 2 2 8 4" xfId="6238" xr:uid="{00000000-0005-0000-0000-00002C030000}"/>
    <cellStyle name="Moneda 2 2 2 2 8 4 2" xfId="27350" xr:uid="{C56C4A02-E22E-45E2-A19C-36F9ED70F6AD}"/>
    <cellStyle name="Moneda 2 2 2 2 8 5" xfId="8780" xr:uid="{63E8366C-35FE-4911-A1C1-6B023637319D}"/>
    <cellStyle name="Moneda 2 2 2 2 9" xfId="427" xr:uid="{00000000-0005-0000-0000-00002D030000}"/>
    <cellStyle name="Moneda 2 2 2 2 9 2" xfId="2046" xr:uid="{00000000-0005-0000-0000-00002E030000}"/>
    <cellStyle name="Moneda 2 2 2 2 9 2 2" xfId="20719" xr:uid="{44071684-4B56-44B7-AF4D-8E328730A648}"/>
    <cellStyle name="Moneda 2 2 2 2 9 3" xfId="3552" xr:uid="{00000000-0005-0000-0000-00002F030000}"/>
    <cellStyle name="Moneda 2 2 2 2 9 3 2" xfId="29575" xr:uid="{E149BD03-450B-4429-9380-93DC564C5ED9}"/>
    <cellStyle name="Moneda 2 2 2 2 9 4" xfId="5058" xr:uid="{00000000-0005-0000-0000-000030030000}"/>
    <cellStyle name="Moneda 2 2 2 2 9 5" xfId="11171" xr:uid="{67B03363-A68F-402A-998A-1C9D2A0F842A}"/>
    <cellStyle name="Moneda 2 2 2 3" xfId="301" xr:uid="{00000000-0005-0000-0000-000031030000}"/>
    <cellStyle name="Moneda 2 2 2 3 10" xfId="2009" xr:uid="{00000000-0005-0000-0000-000032030000}"/>
    <cellStyle name="Moneda 2 2 2 3 10 2" xfId="25497" xr:uid="{28FB6EEA-1E38-4038-8624-FB1628846402}"/>
    <cellStyle name="Moneda 2 2 2 3 11" xfId="3515" xr:uid="{00000000-0005-0000-0000-000033030000}"/>
    <cellStyle name="Moneda 2 2 2 3 12" xfId="5021" xr:uid="{00000000-0005-0000-0000-000034030000}"/>
    <cellStyle name="Moneda 2 2 2 3 13" xfId="6455" xr:uid="{2A828410-C706-47D1-AC5F-91EEB1A7F8EF}"/>
    <cellStyle name="Moneda 2 2 2 3 2" xfId="432" xr:uid="{00000000-0005-0000-0000-000035030000}"/>
    <cellStyle name="Moneda 2 2 2 3 2 2" xfId="1146" xr:uid="{00000000-0005-0000-0000-000036030000}"/>
    <cellStyle name="Moneda 2 2 2 3 2 2 2" xfId="2707" xr:uid="{00000000-0005-0000-0000-000037030000}"/>
    <cellStyle name="Moneda 2 2 2 3 2 2 2 2" xfId="7532" xr:uid="{15DFEC48-2908-452C-BF19-8D8710326455}"/>
    <cellStyle name="Moneda 2 2 2 3 2 2 2 2 2" xfId="8721" xr:uid="{402ED7C5-553C-465B-95F9-8FFE7A779A7A}"/>
    <cellStyle name="Moneda 2 2 2 3 2 2 2 2 2 2" xfId="11108" xr:uid="{680F0454-0B3E-41B7-BB18-8FC0B305E5E2}"/>
    <cellStyle name="Moneda 2 2 2 3 2 2 2 2 2 2 2" xfId="15896" xr:uid="{7FEF80AF-9AF2-4492-937B-995FB3410147}"/>
    <cellStyle name="Moneda 2 2 2 3 2 2 2 2 2 2 2 2" xfId="25423" xr:uid="{F4650D3A-57B3-4DFE-A8BE-2A696257F6D5}"/>
    <cellStyle name="Moneda 2 2 2 3 2 2 2 2 2 2 2 3" xfId="34151" xr:uid="{E865097D-FA0C-4547-B2E0-9D0EDDA5EA1B}"/>
    <cellStyle name="Moneda 2 2 2 3 2 2 2 2 2 2 3" xfId="20657" xr:uid="{E53C7562-C661-446B-82C8-693F7A1009DB}"/>
    <cellStyle name="Moneda 2 2 2 3 2 2 2 2 2 2 4" xfId="29515" xr:uid="{8245CF32-D595-468D-8072-F39FFFEDC126}"/>
    <cellStyle name="Moneda 2 2 2 3 2 2 2 2 2 3" xfId="13499" xr:uid="{DBFE96C1-B86D-4476-8222-C31F68F494AB}"/>
    <cellStyle name="Moneda 2 2 2 3 2 2 2 2 2 3 2" xfId="23040" xr:uid="{B9D8DE59-306E-4411-A2C0-DEC38C633E1E}"/>
    <cellStyle name="Moneda 2 2 2 3 2 2 2 2 2 3 3" xfId="31791" xr:uid="{752EC421-290E-466D-B16F-77A943277D7F}"/>
    <cellStyle name="Moneda 2 2 2 3 2 2 2 2 2 4" xfId="18276" xr:uid="{49674FF4-1C92-40A8-9AAA-CB56D341B656}"/>
    <cellStyle name="Moneda 2 2 2 3 2 2 2 2 2 5" xfId="27290" xr:uid="{527BC6D0-EF09-43E5-A150-F5EB168CB5F8}"/>
    <cellStyle name="Moneda 2 2 2 3 2 2 2 2 3" xfId="9914" xr:uid="{74156D40-B95E-4CDE-BAC4-1C27B7CF7F36}"/>
    <cellStyle name="Moneda 2 2 2 3 2 2 2 2 3 2" xfId="14698" xr:uid="{61C56E68-83B3-4FA0-AFFE-69E284332C76}"/>
    <cellStyle name="Moneda 2 2 2 3 2 2 2 2 3 2 2" xfId="24232" xr:uid="{78BF3654-7CBB-486A-B2D4-6D7462474723}"/>
    <cellStyle name="Moneda 2 2 2 3 2 2 2 2 3 2 3" xfId="32962" xr:uid="{A0D1E84F-3B89-4A1C-8C98-BBE0D1B51CD8}"/>
    <cellStyle name="Moneda 2 2 2 3 2 2 2 2 3 3" xfId="19467" xr:uid="{AB7B2E05-3EA6-4123-956F-AAAFD4CF8C79}"/>
    <cellStyle name="Moneda 2 2 2 3 2 2 2 2 3 4" xfId="28355" xr:uid="{25BB5AF5-7142-47D6-8966-8C9F0BB35932}"/>
    <cellStyle name="Moneda 2 2 2 3 2 2 2 2 4" xfId="12305" xr:uid="{91C5127B-4BCA-42A3-8586-69D82F14B12C}"/>
    <cellStyle name="Moneda 2 2 2 3 2 2 2 2 4 2" xfId="21849" xr:uid="{3A665746-44A3-4FCF-97ED-855D4BB3E4E3}"/>
    <cellStyle name="Moneda 2 2 2 3 2 2 2 2 4 3" xfId="30632" xr:uid="{EC397DE5-705A-4B0C-B061-D01F21256FE8}"/>
    <cellStyle name="Moneda 2 2 2 3 2 2 2 2 5" xfId="17089" xr:uid="{0681D36F-B124-47FE-891C-448427D2744C}"/>
    <cellStyle name="Moneda 2 2 2 3 2 2 2 2 6" xfId="26285" xr:uid="{8AD5F836-21D8-41F6-AF49-2130FC5C8481}"/>
    <cellStyle name="Moneda 2 2 2 3 2 2 2 3" xfId="8129" xr:uid="{38728556-BD55-4322-BE5A-194BE643980B}"/>
    <cellStyle name="Moneda 2 2 2 3 2 2 2 3 2" xfId="10515" xr:uid="{F5B9B64D-FE09-492B-990F-6BCE6E54D3BC}"/>
    <cellStyle name="Moneda 2 2 2 3 2 2 2 3 2 2" xfId="15301" xr:uid="{89E105C8-CA11-4F3D-AA51-8E2102B87965}"/>
    <cellStyle name="Moneda 2 2 2 3 2 2 2 3 2 2 2" xfId="24828" xr:uid="{78BE3ED8-6894-4AB8-91CB-4AF2397C8FDE}"/>
    <cellStyle name="Moneda 2 2 2 3 2 2 2 3 2 2 3" xfId="33556" xr:uid="{3A0AF123-BBBF-4611-9E0C-64FCBD075761}"/>
    <cellStyle name="Moneda 2 2 2 3 2 2 2 3 2 3" xfId="20062" xr:uid="{0CB43505-1C00-40BC-B615-A985DC5B582B}"/>
    <cellStyle name="Moneda 2 2 2 3 2 2 2 3 2 4" xfId="28926" xr:uid="{FCC3B3D2-72CA-406D-8E07-9D57AEB5C72A}"/>
    <cellStyle name="Moneda 2 2 2 3 2 2 2 3 3" xfId="12906" xr:uid="{A45CF284-EF7A-4EF3-BDBD-CC2E3AC31401}"/>
    <cellStyle name="Moneda 2 2 2 3 2 2 2 3 3 2" xfId="22445" xr:uid="{8D9CC4C4-4901-4A39-83F4-A84873573F5D}"/>
    <cellStyle name="Moneda 2 2 2 3 2 2 2 3 3 3" xfId="31202" xr:uid="{3AEE3269-5215-48CF-9DF0-261194B6F344}"/>
    <cellStyle name="Moneda 2 2 2 3 2 2 2 3 4" xfId="17683" xr:uid="{746EB2F3-F94A-42D0-8BB1-45EA6E17BA7B}"/>
    <cellStyle name="Moneda 2 2 2 3 2 2 2 3 5" xfId="26742" xr:uid="{0E6A8038-7160-4870-9C20-AAA282A18DF7}"/>
    <cellStyle name="Moneda 2 2 2 3 2 2 2 4" xfId="9322" xr:uid="{B0F837FD-ECE7-4E93-A40A-3B2C5E9A357E}"/>
    <cellStyle name="Moneda 2 2 2 3 2 2 2 4 2" xfId="14103" xr:uid="{C01AEAC1-56AD-4333-88F2-073C11D8A07F}"/>
    <cellStyle name="Moneda 2 2 2 3 2 2 2 4 2 2" xfId="23637" xr:uid="{8DD8577C-05E7-4740-949F-3DC01F7ADE20}"/>
    <cellStyle name="Moneda 2 2 2 3 2 2 2 4 2 3" xfId="32367" xr:uid="{17BA5545-5BA6-4616-8135-C793D91CD272}"/>
    <cellStyle name="Moneda 2 2 2 3 2 2 2 4 3" xfId="18872" xr:uid="{7FC2B13A-9C05-4A56-B257-1282A4B1EA50}"/>
    <cellStyle name="Moneda 2 2 2 3 2 2 2 4 4" xfId="27807" xr:uid="{DE465A9E-9C40-461F-A2FD-73665A7492D1}"/>
    <cellStyle name="Moneda 2 2 2 3 2 2 2 5" xfId="11713" xr:uid="{6A0E0A75-0E9F-48BC-9900-E23711FAEC28}"/>
    <cellStyle name="Moneda 2 2 2 3 2 2 2 5 2" xfId="21254" xr:uid="{3F015003-FFFD-4514-A460-8480D9C4F69F}"/>
    <cellStyle name="Moneda 2 2 2 3 2 2 2 5 3" xfId="30084" xr:uid="{003F9201-AADC-4561-8672-7980FDC5512F}"/>
    <cellStyle name="Moneda 2 2 2 3 2 2 2 6" xfId="16496" xr:uid="{1C96C3C9-CF76-43CE-904A-A0A1153C3571}"/>
    <cellStyle name="Moneda 2 2 2 3 2 2 2 7" xfId="6944" xr:uid="{AAC0D89F-2AFC-45D0-8B19-403472557CD2}"/>
    <cellStyle name="Moneda 2 2 2 3 2 2 3" xfId="4213" xr:uid="{00000000-0005-0000-0000-000038030000}"/>
    <cellStyle name="Moneda 2 2 2 3 2 2 3 2" xfId="8425" xr:uid="{955B5A04-76E1-4D7C-89E1-FE5547727B7B}"/>
    <cellStyle name="Moneda 2 2 2 3 2 2 3 2 2" xfId="10812" xr:uid="{21EF7769-705D-4EBA-A329-668A2E52CEBF}"/>
    <cellStyle name="Moneda 2 2 2 3 2 2 3 2 2 2" xfId="15599" xr:uid="{9A9A91A5-DA45-4303-96B7-9A55262D05E9}"/>
    <cellStyle name="Moneda 2 2 2 3 2 2 3 2 2 2 2" xfId="25126" xr:uid="{53140677-2150-47E3-9C88-047C12AE08F2}"/>
    <cellStyle name="Moneda 2 2 2 3 2 2 3 2 2 2 3" xfId="33854" xr:uid="{DD8D3342-7A8D-48E4-9084-3AF7C07591C1}"/>
    <cellStyle name="Moneda 2 2 2 3 2 2 3 2 2 3" xfId="20360" xr:uid="{9012B164-A5BD-42FB-9F8A-08EFA085A4D2}"/>
    <cellStyle name="Moneda 2 2 2 3 2 2 3 2 2 4" xfId="29218" xr:uid="{7AC3A1EC-17B1-4B80-BE2A-670F03A80794}"/>
    <cellStyle name="Moneda 2 2 2 3 2 2 3 2 3" xfId="13203" xr:uid="{0402D1C5-C044-42CE-A84F-C28B07F81E61}"/>
    <cellStyle name="Moneda 2 2 2 3 2 2 3 2 3 2" xfId="22743" xr:uid="{021C22AA-89F2-4A25-B9BD-7521A1D9E52B}"/>
    <cellStyle name="Moneda 2 2 2 3 2 2 3 2 3 3" xfId="31494" xr:uid="{A33D7D8D-6846-4C4C-BFA5-DAC0B0D2B852}"/>
    <cellStyle name="Moneda 2 2 2 3 2 2 3 2 4" xfId="17980" xr:uid="{3518E1A0-9A73-47F4-A453-900C91005D1D}"/>
    <cellStyle name="Moneda 2 2 2 3 2 2 3 2 5" xfId="27013" xr:uid="{51F60D30-ED50-44BA-9B20-DF975E3EEE16}"/>
    <cellStyle name="Moneda 2 2 2 3 2 2 3 3" xfId="9618" xr:uid="{353576A7-D699-4179-9A1C-3872B255F243}"/>
    <cellStyle name="Moneda 2 2 2 3 2 2 3 3 2" xfId="14401" xr:uid="{88B7F38B-5849-4FB1-9BDE-77A73134E6DA}"/>
    <cellStyle name="Moneda 2 2 2 3 2 2 3 3 2 2" xfId="23935" xr:uid="{AC55713D-3AC1-400E-819F-4811C1A538E6}"/>
    <cellStyle name="Moneda 2 2 2 3 2 2 3 3 2 3" xfId="32665" xr:uid="{E9ACBCDA-6A56-4A84-BC8A-EF11457B50C9}"/>
    <cellStyle name="Moneda 2 2 2 3 2 2 3 3 3" xfId="19170" xr:uid="{A18C222A-5110-4AB5-AA82-275D8208546A}"/>
    <cellStyle name="Moneda 2 2 2 3 2 2 3 3 4" xfId="28078" xr:uid="{81587A5A-3668-410B-B6B3-00D48726B328}"/>
    <cellStyle name="Moneda 2 2 2 3 2 2 3 4" xfId="12009" xr:uid="{790AF79F-2562-43F3-9C45-F7F440B06EEC}"/>
    <cellStyle name="Moneda 2 2 2 3 2 2 3 4 2" xfId="21552" xr:uid="{C6DFFBEE-FFC0-49EB-98F3-53A9C0C1427C}"/>
    <cellStyle name="Moneda 2 2 2 3 2 2 3 4 3" xfId="30355" xr:uid="{19ACD7F4-0369-4F89-B465-42DE3B350EA1}"/>
    <cellStyle name="Moneda 2 2 2 3 2 2 3 5" xfId="16793" xr:uid="{C7BAB0A8-4192-4D6C-81C7-B5DBC738147F}"/>
    <cellStyle name="Moneda 2 2 2 3 2 2 3 6" xfId="7236" xr:uid="{86C7EF62-23E7-482F-B4EC-4ED37D130689}"/>
    <cellStyle name="Moneda 2 2 2 3 2 2 4" xfId="5719" xr:uid="{00000000-0005-0000-0000-000039030000}"/>
    <cellStyle name="Moneda 2 2 2 3 2 2 4 2" xfId="10218" xr:uid="{535F72CC-110E-490C-9380-25C857CA0B0C}"/>
    <cellStyle name="Moneda 2 2 2 3 2 2 4 2 2" xfId="15003" xr:uid="{DA58E00E-45A7-4A7D-935C-32F3416C8FB4}"/>
    <cellStyle name="Moneda 2 2 2 3 2 2 4 2 2 2" xfId="24531" xr:uid="{C7E74A37-0CCB-4F49-BC27-381106E3A65F}"/>
    <cellStyle name="Moneda 2 2 2 3 2 2 4 2 2 3" xfId="33259" xr:uid="{FB6B7CDA-29FE-43DC-BD5B-FF60BCB8B2AE}"/>
    <cellStyle name="Moneda 2 2 2 3 2 2 4 2 3" xfId="19765" xr:uid="{DEEA6B6E-B8DF-478E-A5C8-CCCAC15E71A3}"/>
    <cellStyle name="Moneda 2 2 2 3 2 2 4 2 4" xfId="28629" xr:uid="{26CF87A5-589D-4BE5-BCAF-99517B53F04D}"/>
    <cellStyle name="Moneda 2 2 2 3 2 2 4 3" xfId="12609" xr:uid="{49CE8600-4F8C-4C1B-802A-0590B7ADABBC}"/>
    <cellStyle name="Moneda 2 2 2 3 2 2 4 3 2" xfId="22148" xr:uid="{EFED3C9C-258F-4ACC-9A80-48CF91909408}"/>
    <cellStyle name="Moneda 2 2 2 3 2 2 4 3 3" xfId="30905" xr:uid="{50156B33-4D27-443B-8402-67094E582DDA}"/>
    <cellStyle name="Moneda 2 2 2 3 2 2 4 4" xfId="17387" xr:uid="{86A848C3-DC97-41BB-ACD7-60DA205D80AE}"/>
    <cellStyle name="Moneda 2 2 2 3 2 2 4 5" xfId="7832" xr:uid="{A4CD5C4B-C31C-4709-878B-26F7A680D29C}"/>
    <cellStyle name="Moneda 2 2 2 3 2 2 5" xfId="9024" xr:uid="{31D16C18-7B35-47F5-9BEC-09346964CD89}"/>
    <cellStyle name="Moneda 2 2 2 3 2 2 5 2" xfId="13805" xr:uid="{D4E99FA7-1C2C-42A3-BD71-E2E6CDE4564C}"/>
    <cellStyle name="Moneda 2 2 2 3 2 2 5 2 2" xfId="23340" xr:uid="{45CB5936-A00F-430D-BD08-503CAAA793D5}"/>
    <cellStyle name="Moneda 2 2 2 3 2 2 5 2 3" xfId="32071" xr:uid="{37EE3B9F-8D79-4BE8-A5E0-5150398B1D87}"/>
    <cellStyle name="Moneda 2 2 2 3 2 2 5 3" xfId="18575" xr:uid="{9D8AE400-A263-45F2-8028-15675F404D1E}"/>
    <cellStyle name="Moneda 2 2 2 3 2 2 5 4" xfId="27562" xr:uid="{177CFA05-2C65-4388-9D0E-21E32913510A}"/>
    <cellStyle name="Moneda 2 2 2 3 2 2 6" xfId="11416" xr:uid="{A9F5AF91-0331-4AF0-B4D4-6356D6BAE5EA}"/>
    <cellStyle name="Moneda 2 2 2 3 2 2 6 2" xfId="20958" xr:uid="{AA10FFB9-02EF-4747-912B-35C1BCCA1249}"/>
    <cellStyle name="Moneda 2 2 2 3 2 2 6 3" xfId="29808" xr:uid="{36C18AE9-5BFB-45C5-9E66-595D0207B0B1}"/>
    <cellStyle name="Moneda 2 2 2 3 2 2 7" xfId="16199" xr:uid="{0938DD9C-A8A8-486A-9F88-32808A7FB8A0}"/>
    <cellStyle name="Moneda 2 2 2 3 2 2 8" xfId="6655" xr:uid="{A36E9267-FCA5-474E-988D-EEED7F9BBD67}"/>
    <cellStyle name="Moneda 2 2 2 3 2 3" xfId="2051" xr:uid="{00000000-0005-0000-0000-00003A030000}"/>
    <cellStyle name="Moneda 2 2 2 3 2 3 2" xfId="7384" xr:uid="{91EC6A61-6EB6-404C-A66B-2E6867BC806A}"/>
    <cellStyle name="Moneda 2 2 2 3 2 3 2 2" xfId="8573" xr:uid="{B8AA1E3A-9916-4948-84D5-79E517FCE42E}"/>
    <cellStyle name="Moneda 2 2 2 3 2 3 2 2 2" xfId="10960" xr:uid="{6D734AE2-B0AB-40D9-B667-6F9C755D3C11}"/>
    <cellStyle name="Moneda 2 2 2 3 2 3 2 2 2 2" xfId="15748" xr:uid="{9317D0BA-B7D0-4F3F-8D3C-C79DFD06069D}"/>
    <cellStyle name="Moneda 2 2 2 3 2 3 2 2 2 2 2" xfId="25275" xr:uid="{ABD3659D-223A-4292-A59B-D9AA4A0B62D4}"/>
    <cellStyle name="Moneda 2 2 2 3 2 3 2 2 2 2 3" xfId="34003" xr:uid="{946C8CA3-DD9C-44DB-89EF-3C7B53FFDE03}"/>
    <cellStyle name="Moneda 2 2 2 3 2 3 2 2 2 3" xfId="20509" xr:uid="{46915F83-C79F-489C-8F5A-D6AF94A6EE71}"/>
    <cellStyle name="Moneda 2 2 2 3 2 3 2 2 2 4" xfId="29367" xr:uid="{67C711A3-1C70-43E9-A723-6C594310EFBB}"/>
    <cellStyle name="Moneda 2 2 2 3 2 3 2 2 3" xfId="13351" xr:uid="{405C50BD-FE9C-4AB0-B2A5-D6ABEFDB49B0}"/>
    <cellStyle name="Moneda 2 2 2 3 2 3 2 2 3 2" xfId="22892" xr:uid="{79F755A8-2031-4C5F-B58F-4BFEB28709D2}"/>
    <cellStyle name="Moneda 2 2 2 3 2 3 2 2 3 3" xfId="31643" xr:uid="{BBBB197B-9DA0-4318-82F3-0FF9CCDB7323}"/>
    <cellStyle name="Moneda 2 2 2 3 2 3 2 2 4" xfId="18128" xr:uid="{FB966208-DE44-4FCD-82A5-7435BBA1B9EB}"/>
    <cellStyle name="Moneda 2 2 2 3 2 3 2 2 5" xfId="27143" xr:uid="{28712256-28B3-4D98-AA40-DF0B415692F7}"/>
    <cellStyle name="Moneda 2 2 2 3 2 3 2 3" xfId="9766" xr:uid="{C8462B43-BF8C-4F9C-A60B-7AA9619602B7}"/>
    <cellStyle name="Moneda 2 2 2 3 2 3 2 3 2" xfId="14550" xr:uid="{E3A445D1-D8A8-4B51-9802-0C48BAB1A7F4}"/>
    <cellStyle name="Moneda 2 2 2 3 2 3 2 3 2 2" xfId="24084" xr:uid="{269577AD-C3C6-40D4-AD5C-DE842F007910}"/>
    <cellStyle name="Moneda 2 2 2 3 2 3 2 3 2 3" xfId="32814" xr:uid="{491ADC66-363B-4B2A-93D1-E2DF6A81C015}"/>
    <cellStyle name="Moneda 2 2 2 3 2 3 2 3 3" xfId="19319" xr:uid="{A4918EEE-1484-4496-8BD0-0868B95651B6}"/>
    <cellStyle name="Moneda 2 2 2 3 2 3 2 3 4" xfId="28208" xr:uid="{86FDE4BF-9622-470A-B191-45F7BB6D95A8}"/>
    <cellStyle name="Moneda 2 2 2 3 2 3 2 4" xfId="12157" xr:uid="{8A4299D3-4630-4B5C-B22B-5A284C21A5E1}"/>
    <cellStyle name="Moneda 2 2 2 3 2 3 2 4 2" xfId="21701" xr:uid="{F51023B8-D704-4293-A98F-6F3D6AC6E6E6}"/>
    <cellStyle name="Moneda 2 2 2 3 2 3 2 4 3" xfId="30485" xr:uid="{9A645749-DCB5-46B8-862B-547AFA283067}"/>
    <cellStyle name="Moneda 2 2 2 3 2 3 2 5" xfId="16941" xr:uid="{F25CAFFB-DEC6-43AA-937E-B2FB9B7881C1}"/>
    <cellStyle name="Moneda 2 2 2 3 2 3 2 6" xfId="26160" xr:uid="{5FDB98A9-FAD5-4849-B5EF-937598976873}"/>
    <cellStyle name="Moneda 2 2 2 3 2 3 3" xfId="7981" xr:uid="{E38D471E-372F-4232-895C-25C0145B83BC}"/>
    <cellStyle name="Moneda 2 2 2 3 2 3 3 2" xfId="10367" xr:uid="{878A0881-F718-4B34-887C-A93A9F43D95D}"/>
    <cellStyle name="Moneda 2 2 2 3 2 3 3 2 2" xfId="15153" xr:uid="{3D9B242F-A364-4CE6-A632-D916308762A0}"/>
    <cellStyle name="Moneda 2 2 2 3 2 3 3 2 2 2" xfId="24680" xr:uid="{AA28A64A-36BA-4280-9E8C-450C6B6DE414}"/>
    <cellStyle name="Moneda 2 2 2 3 2 3 3 2 2 3" xfId="33408" xr:uid="{2B188191-DF81-4301-A6F1-F024DBABD7F1}"/>
    <cellStyle name="Moneda 2 2 2 3 2 3 3 2 3" xfId="19914" xr:uid="{03FE1868-15E8-4447-9DCE-7AFAC85615FE}"/>
    <cellStyle name="Moneda 2 2 2 3 2 3 3 2 4" xfId="28778" xr:uid="{EE88EDF7-8FC5-45C0-B84E-25EEF757E978}"/>
    <cellStyle name="Moneda 2 2 2 3 2 3 3 3" xfId="12758" xr:uid="{E2098306-B312-4C5B-8BDE-38F944F53116}"/>
    <cellStyle name="Moneda 2 2 2 3 2 3 3 3 2" xfId="22297" xr:uid="{1B79A3BD-ACA1-4BA3-A5E2-3075DC1E78CF}"/>
    <cellStyle name="Moneda 2 2 2 3 2 3 3 3 3" xfId="31054" xr:uid="{2C6E52B4-1D8F-45B3-BCF4-D21F74E2DE18}"/>
    <cellStyle name="Moneda 2 2 2 3 2 3 3 4" xfId="17535" xr:uid="{9B807BD4-89F1-4FCA-A1EB-60264455E8D0}"/>
    <cellStyle name="Moneda 2 2 2 3 2 3 3 5" xfId="26617" xr:uid="{396665A0-1160-40CA-8420-B1E8D281CA44}"/>
    <cellStyle name="Moneda 2 2 2 3 2 3 4" xfId="9174" xr:uid="{F3720FE3-1D80-4A92-B9DE-9494B16BACDA}"/>
    <cellStyle name="Moneda 2 2 2 3 2 3 4 2" xfId="13955" xr:uid="{2B0A882D-8EA1-4B5C-ADDD-1EC04E616812}"/>
    <cellStyle name="Moneda 2 2 2 3 2 3 4 2 2" xfId="23489" xr:uid="{E8548775-0429-42F7-BC16-80D7AF6243FE}"/>
    <cellStyle name="Moneda 2 2 2 3 2 3 4 2 3" xfId="32219" xr:uid="{095FE064-8F8A-41E5-9952-5F0339587901}"/>
    <cellStyle name="Moneda 2 2 2 3 2 3 4 3" xfId="18724" xr:uid="{FF04FC99-9D3D-4EDE-9171-D186411BC7F7}"/>
    <cellStyle name="Moneda 2 2 2 3 2 3 4 4" xfId="27682" xr:uid="{D50F83EB-84D5-436F-901A-57E2FD0EBE4F}"/>
    <cellStyle name="Moneda 2 2 2 3 2 3 5" xfId="11565" xr:uid="{FD85951D-DFEF-45AA-AE9B-46F33721C553}"/>
    <cellStyle name="Moneda 2 2 2 3 2 3 5 2" xfId="21106" xr:uid="{FC527CDC-7F1D-42B0-A4FA-D1D8BB02C00F}"/>
    <cellStyle name="Moneda 2 2 2 3 2 3 5 3" xfId="29937" xr:uid="{B329B111-96E5-4F68-8838-55D34C67FE21}"/>
    <cellStyle name="Moneda 2 2 2 3 2 3 6" xfId="16348" xr:uid="{6401D366-5B94-47A0-953D-475984948704}"/>
    <cellStyle name="Moneda 2 2 2 3 2 3 7" xfId="6798" xr:uid="{E687D779-F32B-4429-8C78-FC0098652C5F}"/>
    <cellStyle name="Moneda 2 2 2 3 2 4" xfId="3557" xr:uid="{00000000-0005-0000-0000-00003B030000}"/>
    <cellStyle name="Moneda 2 2 2 3 2 4 2" xfId="8278" xr:uid="{BFA585DE-F41A-4BD8-9BFA-25391710217A}"/>
    <cellStyle name="Moneda 2 2 2 3 2 4 2 2" xfId="10665" xr:uid="{9787A357-D8D0-44EA-BD1A-C4D91BAD58B4}"/>
    <cellStyle name="Moneda 2 2 2 3 2 4 2 2 2" xfId="15451" xr:uid="{35258D48-1930-4ED8-AB17-526434709638}"/>
    <cellStyle name="Moneda 2 2 2 3 2 4 2 2 2 2" xfId="24978" xr:uid="{5750AC40-A2DE-45DD-B94B-602A41AFDDB5}"/>
    <cellStyle name="Moneda 2 2 2 3 2 4 2 2 2 3" xfId="33706" xr:uid="{FB0E1F58-0844-4122-89CB-C6D598E7B853}"/>
    <cellStyle name="Moneda 2 2 2 3 2 4 2 2 3" xfId="20212" xr:uid="{5839E259-9A07-4503-B542-8F7D8E50EE1A}"/>
    <cellStyle name="Moneda 2 2 2 3 2 4 2 2 4" xfId="29070" xr:uid="{AFF8F514-F0F4-4495-9BA8-EE3FD4E0F57E}"/>
    <cellStyle name="Moneda 2 2 2 3 2 4 2 3" xfId="13056" xr:uid="{99B8B71C-E6A7-4BAE-90BE-35FF48B7F44B}"/>
    <cellStyle name="Moneda 2 2 2 3 2 4 2 3 2" xfId="22595" xr:uid="{496825D9-BCB7-4A86-BFCE-70EE5A15142C}"/>
    <cellStyle name="Moneda 2 2 2 3 2 4 2 3 3" xfId="31346" xr:uid="{F650F3D2-0292-439E-8C29-89B603F00F8B}"/>
    <cellStyle name="Moneda 2 2 2 3 2 4 2 4" xfId="17833" xr:uid="{5EE60DF8-904F-4C31-BB81-46B39DB01EB1}"/>
    <cellStyle name="Moneda 2 2 2 3 2 4 2 5" xfId="26865" xr:uid="{725AA584-DDEA-4DAC-8768-B23BF51A7B54}"/>
    <cellStyle name="Moneda 2 2 2 3 2 4 3" xfId="9471" xr:uid="{3F8EC122-D83A-42F1-B052-534C677DB120}"/>
    <cellStyle name="Moneda 2 2 2 3 2 4 3 2" xfId="14253" xr:uid="{1AFAB960-6045-43A9-9762-411D3A564492}"/>
    <cellStyle name="Moneda 2 2 2 3 2 4 3 2 2" xfId="23787" xr:uid="{5AC89B74-0069-4D69-A1E7-6AEED3E15B94}"/>
    <cellStyle name="Moneda 2 2 2 3 2 4 3 2 3" xfId="32517" xr:uid="{9E70ADE6-E4EF-4A14-9671-FFEE5DF6F886}"/>
    <cellStyle name="Moneda 2 2 2 3 2 4 3 3" xfId="19022" xr:uid="{9854F5D7-F8DA-4832-8DD6-FCDA4C07DE68}"/>
    <cellStyle name="Moneda 2 2 2 3 2 4 3 4" xfId="27930" xr:uid="{BBD8DA85-C3FA-4D72-B18F-E245083E70A1}"/>
    <cellStyle name="Moneda 2 2 2 3 2 4 4" xfId="11862" xr:uid="{5E85C2F7-B403-4DFC-BA39-31FEEFDA0EF0}"/>
    <cellStyle name="Moneda 2 2 2 3 2 4 4 2" xfId="21404" xr:uid="{242399BB-1169-4448-8301-85EA6156EF20}"/>
    <cellStyle name="Moneda 2 2 2 3 2 4 4 3" xfId="30207" xr:uid="{FD3046B4-32FF-4FC9-BB36-2D2400B4B6DF}"/>
    <cellStyle name="Moneda 2 2 2 3 2 4 5" xfId="16646" xr:uid="{467BD2EE-E396-4EE6-8144-8C30626EA908}"/>
    <cellStyle name="Moneda 2 2 2 3 2 4 6" xfId="7091" xr:uid="{99B6708F-88AF-4D57-BBD6-2F397F83D1D9}"/>
    <cellStyle name="Moneda 2 2 2 3 2 5" xfId="5063" xr:uid="{00000000-0005-0000-0000-00003C030000}"/>
    <cellStyle name="Moneda 2 2 2 3 2 5 2" xfId="10067" xr:uid="{CA9D80DA-32C7-43B5-9945-8144ADC09DD6}"/>
    <cellStyle name="Moneda 2 2 2 3 2 5 2 2" xfId="14852" xr:uid="{29D28053-A3B1-4CFF-A004-C6E96CC81238}"/>
    <cellStyle name="Moneda 2 2 2 3 2 5 2 2 2" xfId="24383" xr:uid="{80B6B1E1-44E8-40C7-A334-DF76271285A8}"/>
    <cellStyle name="Moneda 2 2 2 3 2 5 2 2 3" xfId="33111" xr:uid="{F1860CD0-E5A5-4328-829B-E30D075797AE}"/>
    <cellStyle name="Moneda 2 2 2 3 2 5 2 3" xfId="19618" xr:uid="{1B3E2587-DBF5-47F4-BAC8-DD8D3A05A4FB}"/>
    <cellStyle name="Moneda 2 2 2 3 2 5 2 4" xfId="28482" xr:uid="{D18ABD7B-C1D0-4528-BE52-ADC6F466095A}"/>
    <cellStyle name="Moneda 2 2 2 3 2 5 3" xfId="12458" xr:uid="{956C3FA2-DB12-4A89-8F3C-3579BCDF70D6}"/>
    <cellStyle name="Moneda 2 2 2 3 2 5 3 2" xfId="22000" xr:uid="{6A648B4B-4737-4638-8FD5-C67E05F6675B}"/>
    <cellStyle name="Moneda 2 2 2 3 2 5 3 3" xfId="30757" xr:uid="{B0482090-0E56-47F8-A344-EE9DD13335F8}"/>
    <cellStyle name="Moneda 2 2 2 3 2 5 4" xfId="17240" xr:uid="{34272A79-A52A-4124-86F2-7D2B34D28FC3}"/>
    <cellStyle name="Moneda 2 2 2 3 2 5 5" xfId="7683" xr:uid="{A5DD27CA-E479-45E5-904F-2D366EF25BA0}"/>
    <cellStyle name="Moneda 2 2 2 3 2 6" xfId="8873" xr:uid="{9E5E3300-6A09-4505-B11D-4ABBE8AABCD3}"/>
    <cellStyle name="Moneda 2 2 2 3 2 6 2" xfId="13654" xr:uid="{1240B66C-BE27-44BC-8B95-C51956120E01}"/>
    <cellStyle name="Moneda 2 2 2 3 2 6 2 2" xfId="23192" xr:uid="{C108CBE6-9F7D-4432-841E-8932F3558F92}"/>
    <cellStyle name="Moneda 2 2 2 3 2 6 2 3" xfId="31923" xr:uid="{F5CA182F-54CF-4E9F-90B6-7C7D2F61D944}"/>
    <cellStyle name="Moneda 2 2 2 3 2 6 3" xfId="18428" xr:uid="{E5856498-8A2C-44D7-B268-68D770EDE4FB}"/>
    <cellStyle name="Moneda 2 2 2 3 2 6 4" xfId="27437" xr:uid="{39254CEF-4B72-44BD-8BA8-B2E0277D8C75}"/>
    <cellStyle name="Moneda 2 2 2 3 2 7" xfId="11264" xr:uid="{83F97BF0-9403-4E2A-A9DC-465CC4835745}"/>
    <cellStyle name="Moneda 2 2 2 3 2 7 2" xfId="20810" xr:uid="{7DC5A2E8-9433-43A2-BE45-84E856A73D35}"/>
    <cellStyle name="Moneda 2 2 2 3 2 7 3" xfId="29660" xr:uid="{438089E8-FAAA-4403-9C12-04E7407A1A41}"/>
    <cellStyle name="Moneda 2 2 2 3 2 8" xfId="16051" xr:uid="{4F3AD7FE-E41B-4C5D-A054-B6B5F1EED410}"/>
    <cellStyle name="Moneda 2 2 2 3 2 9" xfId="6518" xr:uid="{85B085CF-6DD6-4DD1-A99C-714A7FE44272}"/>
    <cellStyle name="Moneda 2 2 2 3 3" xfId="433" xr:uid="{00000000-0005-0000-0000-00003D030000}"/>
    <cellStyle name="Moneda 2 2 2 3 3 2" xfId="1147" xr:uid="{00000000-0005-0000-0000-00003E030000}"/>
    <cellStyle name="Moneda 2 2 2 3 3 2 2" xfId="2708" xr:uid="{00000000-0005-0000-0000-00003F030000}"/>
    <cellStyle name="Moneda 2 2 2 3 3 2 2 2" xfId="8648" xr:uid="{F1072B12-DFFD-4A3E-97C4-EE09FDAF5FAE}"/>
    <cellStyle name="Moneda 2 2 2 3 3 2 2 2 2" xfId="11035" xr:uid="{2783280D-CB7A-4995-AF69-51996EEA4D1F}"/>
    <cellStyle name="Moneda 2 2 2 3 3 2 2 2 2 2" xfId="15823" xr:uid="{DE84303C-F329-4457-8E36-88E373142741}"/>
    <cellStyle name="Moneda 2 2 2 3 3 2 2 2 2 2 2" xfId="25350" xr:uid="{13D536D9-2D23-4A5D-AF12-440241A79632}"/>
    <cellStyle name="Moneda 2 2 2 3 3 2 2 2 2 2 3" xfId="34078" xr:uid="{8B28994F-EA80-4627-954D-7A43D2D21B1B}"/>
    <cellStyle name="Moneda 2 2 2 3 3 2 2 2 2 3" xfId="20584" xr:uid="{C61C6289-0653-4944-BB25-28B387662313}"/>
    <cellStyle name="Moneda 2 2 2 3 3 2 2 2 2 4" xfId="29442" xr:uid="{359635CC-B036-44E8-996D-5B68DBA9711C}"/>
    <cellStyle name="Moneda 2 2 2 3 3 2 2 2 3" xfId="13426" xr:uid="{CD2E6AA1-A846-43DA-AC57-54DDBC4EE631}"/>
    <cellStyle name="Moneda 2 2 2 3 3 2 2 2 3 2" xfId="22967" xr:uid="{D7CC998B-9E4B-40DE-A73C-CF41C7C20394}"/>
    <cellStyle name="Moneda 2 2 2 3 3 2 2 2 3 3" xfId="31718" xr:uid="{E5B9D301-C620-4088-BC31-BC6B3E53F2D0}"/>
    <cellStyle name="Moneda 2 2 2 3 3 2 2 2 4" xfId="18203" xr:uid="{B3E1D678-FCC4-4525-B4B5-DEA89F2F7025}"/>
    <cellStyle name="Moneda 2 2 2 3 3 2 2 2 5" xfId="27217" xr:uid="{28A31A7C-D9A9-4617-9AEB-834A4F1E8A2E}"/>
    <cellStyle name="Moneda 2 2 2 3 3 2 2 3" xfId="9841" xr:uid="{0597B841-E969-460C-A944-B5C06A96BBED}"/>
    <cellStyle name="Moneda 2 2 2 3 3 2 2 3 2" xfId="14625" xr:uid="{BEC5C455-6018-4DEA-85B7-E3C48FA2887B}"/>
    <cellStyle name="Moneda 2 2 2 3 3 2 2 3 2 2" xfId="24159" xr:uid="{A9081AEA-0787-46CE-AAA7-2C9D4CC50DFB}"/>
    <cellStyle name="Moneda 2 2 2 3 3 2 2 3 2 3" xfId="32889" xr:uid="{0F55D20B-3D79-443B-8CCC-A4580FD6FC3A}"/>
    <cellStyle name="Moneda 2 2 2 3 3 2 2 3 3" xfId="19394" xr:uid="{09965CA9-4D11-4846-B5C8-FFD20DD2D45C}"/>
    <cellStyle name="Moneda 2 2 2 3 3 2 2 3 4" xfId="28282" xr:uid="{38FF0C48-D2ED-4B98-A4D9-C84508386FE9}"/>
    <cellStyle name="Moneda 2 2 2 3 3 2 2 4" xfId="12232" xr:uid="{6C844B59-3F6A-41F4-93EC-8B5527E80F7E}"/>
    <cellStyle name="Moneda 2 2 2 3 3 2 2 4 2" xfId="21776" xr:uid="{F43B2768-4D3D-44C7-9AEB-4426E6D6531C}"/>
    <cellStyle name="Moneda 2 2 2 3 3 2 2 4 3" xfId="30559" xr:uid="{B5C449E4-2B2D-40FB-87F8-E3D4EE866227}"/>
    <cellStyle name="Moneda 2 2 2 3 3 2 2 5" xfId="17016" xr:uid="{D3BE709B-BDC8-4B74-92B3-0B504D9D10A7}"/>
    <cellStyle name="Moneda 2 2 2 3 3 2 2 6" xfId="7459" xr:uid="{01737017-C804-40FA-A0EB-F869540DE7C6}"/>
    <cellStyle name="Moneda 2 2 2 3 3 2 3" xfId="4214" xr:uid="{00000000-0005-0000-0000-000040030000}"/>
    <cellStyle name="Moneda 2 2 2 3 3 2 3 2" xfId="10442" xr:uid="{82F15373-1D04-4A07-9DE8-D25265DBB97C}"/>
    <cellStyle name="Moneda 2 2 2 3 3 2 3 2 2" xfId="15228" xr:uid="{AA5FEC4E-6BB3-4874-8CC9-EAEC0CC58BEC}"/>
    <cellStyle name="Moneda 2 2 2 3 3 2 3 2 2 2" xfId="24755" xr:uid="{B41FB5E4-A16D-4EA7-B228-FD8072E96987}"/>
    <cellStyle name="Moneda 2 2 2 3 3 2 3 2 2 3" xfId="33483" xr:uid="{9E078A77-99CB-4B2A-8057-A55661B0B8CF}"/>
    <cellStyle name="Moneda 2 2 2 3 3 2 3 2 3" xfId="19989" xr:uid="{80B40E71-662A-43CF-AD62-FB7FC2FCA540}"/>
    <cellStyle name="Moneda 2 2 2 3 3 2 3 2 4" xfId="28853" xr:uid="{4BCD1AE3-090E-4411-8105-262FB1FF8A36}"/>
    <cellStyle name="Moneda 2 2 2 3 3 2 3 3" xfId="12833" xr:uid="{E7F4F900-CC01-4F44-BF8A-0B759619117A}"/>
    <cellStyle name="Moneda 2 2 2 3 3 2 3 3 2" xfId="22372" xr:uid="{E302C451-FBFE-4335-9102-79998DE991F9}"/>
    <cellStyle name="Moneda 2 2 2 3 3 2 3 3 3" xfId="31129" xr:uid="{8FDDCBB8-2FB4-436A-8B20-59961A85AAC1}"/>
    <cellStyle name="Moneda 2 2 2 3 3 2 3 4" xfId="17610" xr:uid="{8E4C09EA-F889-4569-A659-8D930CAAFAC8}"/>
    <cellStyle name="Moneda 2 2 2 3 3 2 3 5" xfId="8056" xr:uid="{5D75B7AE-0975-4C40-A7FE-6108DF1CC8E5}"/>
    <cellStyle name="Moneda 2 2 2 3 3 2 4" xfId="5720" xr:uid="{00000000-0005-0000-0000-000041030000}"/>
    <cellStyle name="Moneda 2 2 2 3 3 2 4 2" xfId="14030" xr:uid="{62C1A562-0B06-452F-8C37-1390175770B7}"/>
    <cellStyle name="Moneda 2 2 2 3 3 2 4 2 2" xfId="23564" xr:uid="{1A9A6CC7-B8EB-49E7-ABE7-5E4171CBCE7A}"/>
    <cellStyle name="Moneda 2 2 2 3 3 2 4 2 3" xfId="32294" xr:uid="{8B0E7F86-78C2-42F7-8345-FB4BA7AC516A}"/>
    <cellStyle name="Moneda 2 2 2 3 3 2 4 3" xfId="18799" xr:uid="{26E0D508-3C36-4A82-86FD-BFEB8783493D}"/>
    <cellStyle name="Moneda 2 2 2 3 3 2 4 4" xfId="9249" xr:uid="{FD06DA99-DA77-4596-9233-CAE0C6239258}"/>
    <cellStyle name="Moneda 2 2 2 3 3 2 5" xfId="11640" xr:uid="{71F49B74-E040-489F-9089-B3EA34E701CA}"/>
    <cellStyle name="Moneda 2 2 2 3 3 2 5 2" xfId="21181" xr:uid="{8BD2B5A8-440F-4F1F-AEA3-99776F0E527F}"/>
    <cellStyle name="Moneda 2 2 2 3 3 2 5 3" xfId="30011" xr:uid="{75F55D63-5E7B-46D0-8CFF-98358FA4D743}"/>
    <cellStyle name="Moneda 2 2 2 3 3 2 6" xfId="16423" xr:uid="{6A319357-731C-4E69-A834-936244F48B41}"/>
    <cellStyle name="Moneda 2 2 2 3 3 2 7" xfId="6871" xr:uid="{B362C03A-B472-4C16-AF4E-F1153877A27B}"/>
    <cellStyle name="Moneda 2 2 2 3 3 3" xfId="2052" xr:uid="{00000000-0005-0000-0000-000042030000}"/>
    <cellStyle name="Moneda 2 2 2 3 3 3 2" xfId="8352" xr:uid="{DAA2C118-7DB6-44E9-9446-FA2B4F182F18}"/>
    <cellStyle name="Moneda 2 2 2 3 3 3 2 2" xfId="10739" xr:uid="{A81D458C-7A8D-4FE0-8904-09174134FC61}"/>
    <cellStyle name="Moneda 2 2 2 3 3 3 2 2 2" xfId="15526" xr:uid="{4828AD43-38B4-402A-8CCF-67FC0D7A3DC0}"/>
    <cellStyle name="Moneda 2 2 2 3 3 3 2 2 2 2" xfId="25053" xr:uid="{E2258551-C0A0-474C-9281-9D071ECE39C0}"/>
    <cellStyle name="Moneda 2 2 2 3 3 3 2 2 2 3" xfId="33781" xr:uid="{545F044A-808E-434A-A0F1-8FA87C0B5D17}"/>
    <cellStyle name="Moneda 2 2 2 3 3 3 2 2 3" xfId="20287" xr:uid="{F328DCB0-21CA-4F2D-B72F-602AC7486538}"/>
    <cellStyle name="Moneda 2 2 2 3 3 3 2 2 4" xfId="29145" xr:uid="{226D7C74-32C3-4851-9212-F4FD7614D951}"/>
    <cellStyle name="Moneda 2 2 2 3 3 3 2 3" xfId="13130" xr:uid="{6B9758F8-1EFF-405C-903C-C22EA2D4A082}"/>
    <cellStyle name="Moneda 2 2 2 3 3 3 2 3 2" xfId="22670" xr:uid="{B1149643-9B78-4F9E-924A-978F76007201}"/>
    <cellStyle name="Moneda 2 2 2 3 3 3 2 3 3" xfId="31421" xr:uid="{4095ABD7-1DD8-4BE2-88DE-6E039FF3CD74}"/>
    <cellStyle name="Moneda 2 2 2 3 3 3 2 4" xfId="17907" xr:uid="{7F3EA993-0D3C-4910-A439-95C2D2655AF2}"/>
    <cellStyle name="Moneda 2 2 2 3 3 3 2 5" xfId="26940" xr:uid="{85F3D233-1941-4987-801F-51A4DAA1C167}"/>
    <cellStyle name="Moneda 2 2 2 3 3 3 3" xfId="9545" xr:uid="{32269308-3DA4-4F9B-AA29-9FD74FF2E4D2}"/>
    <cellStyle name="Moneda 2 2 2 3 3 3 3 2" xfId="14328" xr:uid="{4C698118-C5A3-4A03-BC6F-B09A2E1F9F63}"/>
    <cellStyle name="Moneda 2 2 2 3 3 3 3 2 2" xfId="23862" xr:uid="{8C31D268-4023-4F77-B1D9-7210BAB1EE82}"/>
    <cellStyle name="Moneda 2 2 2 3 3 3 3 2 3" xfId="32592" xr:uid="{8B1479AC-2674-413A-B4F8-D1A6313B6CF0}"/>
    <cellStyle name="Moneda 2 2 2 3 3 3 3 3" xfId="19097" xr:uid="{68145BA3-53C8-46D5-B3A2-F0D867B606B0}"/>
    <cellStyle name="Moneda 2 2 2 3 3 3 3 4" xfId="28005" xr:uid="{F0EB1B32-71C5-446A-9E97-C2EEED4AA4EA}"/>
    <cellStyle name="Moneda 2 2 2 3 3 3 4" xfId="11936" xr:uid="{945B4F6F-C3C5-4CAF-A15B-5BD71F38D022}"/>
    <cellStyle name="Moneda 2 2 2 3 3 3 4 2" xfId="21479" xr:uid="{164A9E22-3E67-462A-A6EC-39C06B415F6D}"/>
    <cellStyle name="Moneda 2 2 2 3 3 3 4 3" xfId="30282" xr:uid="{2BBEC0D7-8849-4DD1-A4D7-DCB1CEFEB0DF}"/>
    <cellStyle name="Moneda 2 2 2 3 3 3 5" xfId="16720" xr:uid="{37AA4FC3-12F4-4B93-96E2-07ABB88D82E5}"/>
    <cellStyle name="Moneda 2 2 2 3 3 3 6" xfId="7163" xr:uid="{47032BD7-A0E8-430E-9683-47C128820D81}"/>
    <cellStyle name="Moneda 2 2 2 3 3 4" xfId="3558" xr:uid="{00000000-0005-0000-0000-000043030000}"/>
    <cellStyle name="Moneda 2 2 2 3 3 4 2" xfId="10143" xr:uid="{FB568C3D-869A-409C-9ABC-725600C01AC0}"/>
    <cellStyle name="Moneda 2 2 2 3 3 4 2 2" xfId="14928" xr:uid="{AAA430BE-5839-4148-B8D6-E7B55EC3FB25}"/>
    <cellStyle name="Moneda 2 2 2 3 3 4 2 2 2" xfId="24458" xr:uid="{11535D56-6DE8-416F-8094-8DBA7F512B71}"/>
    <cellStyle name="Moneda 2 2 2 3 3 4 2 2 3" xfId="33186" xr:uid="{A4EEAB48-58FB-41A2-8A88-50769DE3600F}"/>
    <cellStyle name="Moneda 2 2 2 3 3 4 2 3" xfId="19692" xr:uid="{A481DFBA-1510-4424-9440-16341693B8B4}"/>
    <cellStyle name="Moneda 2 2 2 3 3 4 2 4" xfId="28556" xr:uid="{245E1B8B-88EB-478E-A164-0052754BFD36}"/>
    <cellStyle name="Moneda 2 2 2 3 3 4 3" xfId="12534" xr:uid="{7D60D5FB-A157-489E-88BC-05AFFA143E66}"/>
    <cellStyle name="Moneda 2 2 2 3 3 4 3 2" xfId="22075" xr:uid="{344DDF7C-67B5-4217-8941-0504BB2AFD1B}"/>
    <cellStyle name="Moneda 2 2 2 3 3 4 3 3" xfId="30832" xr:uid="{F8948417-CDD0-4D36-A672-8E7A9F787E2C}"/>
    <cellStyle name="Moneda 2 2 2 3 3 4 4" xfId="17314" xr:uid="{314CE032-0AC1-4013-8297-067AC5C6563B}"/>
    <cellStyle name="Moneda 2 2 2 3 3 4 5" xfId="7757" xr:uid="{AF6B2B5B-9994-47BB-BE5C-3E0487DB8E58}"/>
    <cellStyle name="Moneda 2 2 2 3 3 5" xfId="5064" xr:uid="{00000000-0005-0000-0000-000044030000}"/>
    <cellStyle name="Moneda 2 2 2 3 3 5 2" xfId="13730" xr:uid="{B610E549-97A9-4D59-803F-08770699D0E9}"/>
    <cellStyle name="Moneda 2 2 2 3 3 5 2 2" xfId="23267" xr:uid="{81E6A08F-E07E-481C-8324-663ADED82DF8}"/>
    <cellStyle name="Moneda 2 2 2 3 3 5 2 3" xfId="31998" xr:uid="{E0C394BA-E1CE-4765-86F6-EE64FFEF1916}"/>
    <cellStyle name="Moneda 2 2 2 3 3 5 3" xfId="18502" xr:uid="{100911D2-D34C-4C9F-B883-A99A973FE38D}"/>
    <cellStyle name="Moneda 2 2 2 3 3 5 4" xfId="8949" xr:uid="{045A98DD-08AC-493E-93D3-9D27F338CA04}"/>
    <cellStyle name="Moneda 2 2 2 3 3 6" xfId="11341" xr:uid="{51F725B8-CB74-4D72-9410-E9E9149CB0D6}"/>
    <cellStyle name="Moneda 2 2 2 3 3 6 2" xfId="20885" xr:uid="{298680D4-E4A1-48E3-BCED-3A10864B3D34}"/>
    <cellStyle name="Moneda 2 2 2 3 3 6 3" xfId="29735" xr:uid="{DC669577-2F37-48A7-BC00-F41606375910}"/>
    <cellStyle name="Moneda 2 2 2 3 3 7" xfId="16126" xr:uid="{2B46864F-D81B-4129-BB8E-ADBCDE5849CE}"/>
    <cellStyle name="Moneda 2 2 2 3 3 8" xfId="6582" xr:uid="{10F8A4B4-F99E-4B57-9BEA-1AEFEC879ADB}"/>
    <cellStyle name="Moneda 2 2 2 3 4" xfId="434" xr:uid="{00000000-0005-0000-0000-000045030000}"/>
    <cellStyle name="Moneda 2 2 2 3 4 2" xfId="1148" xr:uid="{00000000-0005-0000-0000-000046030000}"/>
    <cellStyle name="Moneda 2 2 2 3 4 2 2" xfId="2709" xr:uid="{00000000-0005-0000-0000-000047030000}"/>
    <cellStyle name="Moneda 2 2 2 3 4 2 2 2" xfId="10887" xr:uid="{32E58023-44E4-462B-8B46-0AAC48050D68}"/>
    <cellStyle name="Moneda 2 2 2 3 4 2 2 2 2" xfId="15675" xr:uid="{629923D2-73D2-456F-9457-A9B96E427CF1}"/>
    <cellStyle name="Moneda 2 2 2 3 4 2 2 2 2 2" xfId="25202" xr:uid="{8E00C6D3-0407-4400-BFE6-4FB415B764AA}"/>
    <cellStyle name="Moneda 2 2 2 3 4 2 2 2 2 3" xfId="33930" xr:uid="{1FA6B78D-C6CA-4436-983F-B525AAD18E84}"/>
    <cellStyle name="Moneda 2 2 2 3 4 2 2 2 3" xfId="20436" xr:uid="{FEA7DB3F-7A88-458F-BB57-D64EEF450DD1}"/>
    <cellStyle name="Moneda 2 2 2 3 4 2 2 2 4" xfId="29294" xr:uid="{C82581AD-9D70-4DEF-B5AF-2041A5C48A98}"/>
    <cellStyle name="Moneda 2 2 2 3 4 2 2 3" xfId="13278" xr:uid="{E4A19B48-6557-4155-B7A5-3069BEDD0665}"/>
    <cellStyle name="Moneda 2 2 2 3 4 2 2 3 2" xfId="22819" xr:uid="{D66574CF-9B80-4E6F-B219-7920F04A6C87}"/>
    <cellStyle name="Moneda 2 2 2 3 4 2 2 3 3" xfId="31570" xr:uid="{B72F7426-6BC8-49D3-B8C6-93E21B58AC61}"/>
    <cellStyle name="Moneda 2 2 2 3 4 2 2 4" xfId="18055" xr:uid="{028C367D-C2CB-4F2C-8B07-5E7AA63FA47E}"/>
    <cellStyle name="Moneda 2 2 2 3 4 2 2 5" xfId="8500" xr:uid="{AE1BB99D-D546-48FF-87D2-48C9EB4CC141}"/>
    <cellStyle name="Moneda 2 2 2 3 4 2 3" xfId="4215" xr:uid="{00000000-0005-0000-0000-000048030000}"/>
    <cellStyle name="Moneda 2 2 2 3 4 2 3 2" xfId="14477" xr:uid="{F9722492-7A3A-4F1A-8FED-13BD0F10F127}"/>
    <cellStyle name="Moneda 2 2 2 3 4 2 3 2 2" xfId="24011" xr:uid="{30D13836-BD9D-422F-BF26-38B7D62FE57A}"/>
    <cellStyle name="Moneda 2 2 2 3 4 2 3 2 3" xfId="32741" xr:uid="{47875666-B5DF-4403-96A0-6F208D37AC87}"/>
    <cellStyle name="Moneda 2 2 2 3 4 2 3 3" xfId="19246" xr:uid="{0D190CF2-1F30-4253-BF2E-B18B9BE60D59}"/>
    <cellStyle name="Moneda 2 2 2 3 4 2 3 4" xfId="9693" xr:uid="{94BBEECE-DB0F-4482-97EB-27D9156DC52E}"/>
    <cellStyle name="Moneda 2 2 2 3 4 2 4" xfId="5721" xr:uid="{00000000-0005-0000-0000-000049030000}"/>
    <cellStyle name="Moneda 2 2 2 3 4 2 4 2" xfId="21628" xr:uid="{0C763FC9-955F-4106-91F9-93C66BDB499E}"/>
    <cellStyle name="Moneda 2 2 2 3 4 2 4 3" xfId="12084" xr:uid="{5C055B3B-9125-45A6-B79F-09A0842E1969}"/>
    <cellStyle name="Moneda 2 2 2 3 4 2 5" xfId="16868" xr:uid="{FF47DDB3-B109-4656-B756-F0BE6DC4E212}"/>
    <cellStyle name="Moneda 2 2 2 3 4 2 6" xfId="7311" xr:uid="{D6162D4C-B004-451C-AB04-4F14581002C1}"/>
    <cellStyle name="Moneda 2 2 2 3 4 3" xfId="2053" xr:uid="{00000000-0005-0000-0000-00004A030000}"/>
    <cellStyle name="Moneda 2 2 2 3 4 3 2" xfId="10294" xr:uid="{05CAF121-7727-441D-BBA9-3DD0ED0A56D0}"/>
    <cellStyle name="Moneda 2 2 2 3 4 3 2 2" xfId="15080" xr:uid="{349FF7F5-B8BF-4690-9741-EF5F37D849E7}"/>
    <cellStyle name="Moneda 2 2 2 3 4 3 2 2 2" xfId="24607" xr:uid="{F9A7382C-4466-4CA0-AE2C-4F1A9648E78A}"/>
    <cellStyle name="Moneda 2 2 2 3 4 3 2 2 3" xfId="33335" xr:uid="{FA36A789-C816-459B-A873-F83BFC50A305}"/>
    <cellStyle name="Moneda 2 2 2 3 4 3 2 3" xfId="19841" xr:uid="{1C645320-264F-40DD-9978-E8C11659C1A3}"/>
    <cellStyle name="Moneda 2 2 2 3 4 3 2 4" xfId="28705" xr:uid="{D12C887A-25B1-4655-AEE4-CD2955B3E4F3}"/>
    <cellStyle name="Moneda 2 2 2 3 4 3 3" xfId="12685" xr:uid="{CB630ACE-2215-46E7-B271-ED413B8E591D}"/>
    <cellStyle name="Moneda 2 2 2 3 4 3 3 2" xfId="22224" xr:uid="{CD29865C-7658-4197-9E5D-3B1CB29D2445}"/>
    <cellStyle name="Moneda 2 2 2 3 4 3 3 3" xfId="30981" xr:uid="{C12C2FD0-3404-449A-83B1-FA760BEF549C}"/>
    <cellStyle name="Moneda 2 2 2 3 4 3 4" xfId="17462" xr:uid="{34954650-5393-461F-9BEF-884078660D8B}"/>
    <cellStyle name="Moneda 2 2 2 3 4 3 5" xfId="7908" xr:uid="{FC5A1520-8431-4BDB-B490-585242C40B03}"/>
    <cellStyle name="Moneda 2 2 2 3 4 4" xfId="3559" xr:uid="{00000000-0005-0000-0000-00004B030000}"/>
    <cellStyle name="Moneda 2 2 2 3 4 4 2" xfId="13882" xr:uid="{B0D43B28-713F-41A2-9AC7-022C26BFD17F}"/>
    <cellStyle name="Moneda 2 2 2 3 4 4 2 2" xfId="23416" xr:uid="{3BD4E62B-BDEC-4FB8-857C-088BB453FDA2}"/>
    <cellStyle name="Moneda 2 2 2 3 4 4 2 3" xfId="32146" xr:uid="{B1219568-45DB-4534-A4C5-47C0DF4B533A}"/>
    <cellStyle name="Moneda 2 2 2 3 4 4 3" xfId="18651" xr:uid="{B0FBFE5E-77BE-4331-A9D4-1DD08C1504B9}"/>
    <cellStyle name="Moneda 2 2 2 3 4 4 4" xfId="9101" xr:uid="{1E71F848-36A8-41CD-8DBE-5787E0C944BA}"/>
    <cellStyle name="Moneda 2 2 2 3 4 5" xfId="5065" xr:uid="{00000000-0005-0000-0000-00004C030000}"/>
    <cellStyle name="Moneda 2 2 2 3 4 5 2" xfId="21033" xr:uid="{CFB6CE5A-5C50-42E5-B495-AE89FF388F89}"/>
    <cellStyle name="Moneda 2 2 2 3 4 5 3" xfId="11492" xr:uid="{9C09DE70-22A2-41FA-B71A-F90C2FCACA45}"/>
    <cellStyle name="Moneda 2 2 2 3 4 6" xfId="16275" xr:uid="{6141A815-4187-46D8-9163-9A6ED3527FA8}"/>
    <cellStyle name="Moneda 2 2 2 3 4 7" xfId="6727" xr:uid="{090FB30E-B4BE-4F0F-AD25-BEC3D447BF48}"/>
    <cellStyle name="Moneda 2 2 2 3 5" xfId="950" xr:uid="{00000000-0005-0000-0000-00004D030000}"/>
    <cellStyle name="Moneda 2 2 2 3 5 2" xfId="1625" xr:uid="{00000000-0005-0000-0000-00004E030000}"/>
    <cellStyle name="Moneda 2 2 2 3 5 2 2" xfId="3167" xr:uid="{00000000-0005-0000-0000-00004F030000}"/>
    <cellStyle name="Moneda 2 2 2 3 5 2 2 2" xfId="15378" xr:uid="{7F531C12-0205-4FDB-B2D5-C59F08A3C45D}"/>
    <cellStyle name="Moneda 2 2 2 3 5 2 2 2 2" xfId="24905" xr:uid="{7E0102BD-50BD-453A-A723-14F9BE65C6FF}"/>
    <cellStyle name="Moneda 2 2 2 3 5 2 2 2 3" xfId="33633" xr:uid="{4551C567-5969-47D6-B047-C4A8C36A1AED}"/>
    <cellStyle name="Moneda 2 2 2 3 5 2 2 3" xfId="20139" xr:uid="{F847E8CD-EF13-4353-9E44-37B2250A2EC5}"/>
    <cellStyle name="Moneda 2 2 2 3 5 2 2 4" xfId="10592" xr:uid="{52A9B80F-2745-48D5-9526-AA5D51D29C36}"/>
    <cellStyle name="Moneda 2 2 2 3 5 2 3" xfId="4673" xr:uid="{00000000-0005-0000-0000-000050030000}"/>
    <cellStyle name="Moneda 2 2 2 3 5 2 3 2" xfId="22522" xr:uid="{07FB8EAA-B32F-4BF2-B2FC-B2EA44B7E003}"/>
    <cellStyle name="Moneda 2 2 2 3 5 2 3 3" xfId="12983" xr:uid="{45EFAA06-C8D4-4F58-8E25-50EFA09DE270}"/>
    <cellStyle name="Moneda 2 2 2 3 5 2 4" xfId="6179" xr:uid="{00000000-0005-0000-0000-000051030000}"/>
    <cellStyle name="Moneda 2 2 2 3 5 2 4 2" xfId="17760" xr:uid="{B85D0D5E-74B2-4366-AF65-F13CA240D2F1}"/>
    <cellStyle name="Moneda 2 2 2 3 5 2 5" xfId="8205" xr:uid="{ACCC5465-22DB-4685-B20E-E9627736D5C7}"/>
    <cellStyle name="Moneda 2 2 2 3 5 3" xfId="2511" xr:uid="{00000000-0005-0000-0000-000052030000}"/>
    <cellStyle name="Moneda 2 2 2 3 5 3 2" xfId="14180" xr:uid="{1196C30B-067F-4370-8849-65FEB236697B}"/>
    <cellStyle name="Moneda 2 2 2 3 5 3 2 2" xfId="23714" xr:uid="{3140A79B-F473-4FF5-8D4A-B889505DB341}"/>
    <cellStyle name="Moneda 2 2 2 3 5 3 2 3" xfId="32444" xr:uid="{E0323CDD-5DE4-4026-8F84-BDE83CA61E20}"/>
    <cellStyle name="Moneda 2 2 2 3 5 3 3" xfId="18949" xr:uid="{0F3BB2CC-8572-416F-AD76-6F7A3E009F6D}"/>
    <cellStyle name="Moneda 2 2 2 3 5 3 4" xfId="9398" xr:uid="{60518DD8-93CB-481B-AA0A-FA768BE849A7}"/>
    <cellStyle name="Moneda 2 2 2 3 5 4" xfId="4017" xr:uid="{00000000-0005-0000-0000-000053030000}"/>
    <cellStyle name="Moneda 2 2 2 3 5 4 2" xfId="21331" xr:uid="{B584F3C8-8CDB-4B67-9E5F-1F523531F260}"/>
    <cellStyle name="Moneda 2 2 2 3 5 4 3" xfId="11789" xr:uid="{1EBD45DA-0E55-4BC4-AA3E-C2F8A340543F}"/>
    <cellStyle name="Moneda 2 2 2 3 5 5" xfId="5523" xr:uid="{00000000-0005-0000-0000-000054030000}"/>
    <cellStyle name="Moneda 2 2 2 3 5 5 2" xfId="16573" xr:uid="{335FBACC-A5B0-4E02-8C58-0911E9437370}"/>
    <cellStyle name="Moneda 2 2 2 3 5 6" xfId="7018" xr:uid="{C755128C-0DF6-4B73-8974-F1027C098C61}"/>
    <cellStyle name="Moneda 2 2 2 3 6" xfId="1104" xr:uid="{00000000-0005-0000-0000-000055030000}"/>
    <cellStyle name="Moneda 2 2 2 3 6 2" xfId="2665" xr:uid="{00000000-0005-0000-0000-000056030000}"/>
    <cellStyle name="Moneda 2 2 2 3 6 2 2" xfId="14777" xr:uid="{32C6A40E-D1DD-442A-8005-0A15B9E50E83}"/>
    <cellStyle name="Moneda 2 2 2 3 6 2 2 2" xfId="24310" xr:uid="{86B40595-AC53-409E-89BA-2080CE906A87}"/>
    <cellStyle name="Moneda 2 2 2 3 6 2 2 3" xfId="33038" xr:uid="{C12AEE58-AD23-433F-9CF8-394BB1CD60B5}"/>
    <cellStyle name="Moneda 2 2 2 3 6 2 3" xfId="19545" xr:uid="{C12B30D6-942B-479C-BB63-2D33EFDEED74}"/>
    <cellStyle name="Moneda 2 2 2 3 6 2 4" xfId="9992" xr:uid="{E0BF8B3A-DDEA-42AC-9E41-2E3774640B3A}"/>
    <cellStyle name="Moneda 2 2 2 3 6 3" xfId="4171" xr:uid="{00000000-0005-0000-0000-000057030000}"/>
    <cellStyle name="Moneda 2 2 2 3 6 3 2" xfId="21927" xr:uid="{472F4DDC-3AA4-404D-AC07-2A422C583C74}"/>
    <cellStyle name="Moneda 2 2 2 3 6 3 3" xfId="12383" xr:uid="{7B5EF2EE-D124-4D03-BC96-CB06E2476DDE}"/>
    <cellStyle name="Moneda 2 2 2 3 6 4" xfId="5677" xr:uid="{00000000-0005-0000-0000-000058030000}"/>
    <cellStyle name="Moneda 2 2 2 3 6 4 2" xfId="17167" xr:uid="{A399C909-F18D-4EC3-BF8D-736B0900971F}"/>
    <cellStyle name="Moneda 2 2 2 3 6 5" xfId="7608" xr:uid="{DA08540C-1B72-49E2-8F26-C587067C4D64}"/>
    <cellStyle name="Moneda 2 2 2 3 7" xfId="1145" xr:uid="{00000000-0005-0000-0000-000059030000}"/>
    <cellStyle name="Moneda 2 2 2 3 7 2" xfId="2706" xr:uid="{00000000-0005-0000-0000-00005A030000}"/>
    <cellStyle name="Moneda 2 2 2 3 7 2 2" xfId="23119" xr:uid="{E5A97F36-1231-44EA-9440-E2317F75F8BC}"/>
    <cellStyle name="Moneda 2 2 2 3 7 2 3" xfId="13579" xr:uid="{628E7D6A-67AC-41DC-9EAB-AD7B5AB65A23}"/>
    <cellStyle name="Moneda 2 2 2 3 7 3" xfId="4212" xr:uid="{00000000-0005-0000-0000-00005B030000}"/>
    <cellStyle name="Moneda 2 2 2 3 7 3 2" xfId="18355" xr:uid="{8D2A4B85-B197-4EC0-BCF2-D89ABE3EF9F9}"/>
    <cellStyle name="Moneda 2 2 2 3 7 4" xfId="5718" xr:uid="{00000000-0005-0000-0000-00005C030000}"/>
    <cellStyle name="Moneda 2 2 2 3 7 4 2" xfId="27368" xr:uid="{88496E2C-BDF5-41C0-A265-1B585DAE5222}"/>
    <cellStyle name="Moneda 2 2 2 3 7 5" xfId="8798" xr:uid="{C119B736-08C8-4D8D-B8B9-4B06BC824B1F}"/>
    <cellStyle name="Moneda 2 2 2 3 8" xfId="1781" xr:uid="{00000000-0005-0000-0000-00005D030000}"/>
    <cellStyle name="Moneda 2 2 2 3 8 2" xfId="3323" xr:uid="{00000000-0005-0000-0000-00005E030000}"/>
    <cellStyle name="Moneda 2 2 2 3 8 2 2" xfId="20737" xr:uid="{196D83F6-B5CC-4AB5-9E54-526EB3A2DFEF}"/>
    <cellStyle name="Moneda 2 2 2 3 8 3" xfId="4829" xr:uid="{00000000-0005-0000-0000-00005F030000}"/>
    <cellStyle name="Moneda 2 2 2 3 8 3 2" xfId="29593" xr:uid="{BBD1A7BF-6D8F-4397-89BB-A6A6C5E4C62A}"/>
    <cellStyle name="Moneda 2 2 2 3 8 4" xfId="6335" xr:uid="{00000000-0005-0000-0000-000060030000}"/>
    <cellStyle name="Moneda 2 2 2 3 8 5" xfId="11189" xr:uid="{02B657A9-1F3B-4159-A819-97F6C93880CE}"/>
    <cellStyle name="Moneda 2 2 2 3 9" xfId="431" xr:uid="{00000000-0005-0000-0000-000061030000}"/>
    <cellStyle name="Moneda 2 2 2 3 9 2" xfId="2050" xr:uid="{00000000-0005-0000-0000-000062030000}"/>
    <cellStyle name="Moneda 2 2 2 3 9 3" xfId="3556" xr:uid="{00000000-0005-0000-0000-000063030000}"/>
    <cellStyle name="Moneda 2 2 2 3 9 4" xfId="5062" xr:uid="{00000000-0005-0000-0000-000064030000}"/>
    <cellStyle name="Moneda 2 2 2 3 9 5" xfId="15978" xr:uid="{3BC8C1B1-75EA-45D5-836A-4C51CA30A68A}"/>
    <cellStyle name="Moneda 2 2 2 4" xfId="234" xr:uid="{00000000-0005-0000-0000-000065030000}"/>
    <cellStyle name="Moneda 2 2 2 4 10" xfId="4955" xr:uid="{00000000-0005-0000-0000-000066030000}"/>
    <cellStyle name="Moneda 2 2 2 4 11" xfId="6488" xr:uid="{025B49E7-7599-4FCD-9D2A-8E6CB8D08D75}"/>
    <cellStyle name="Moneda 2 2 2 4 2" xfId="788" xr:uid="{00000000-0005-0000-0000-000067030000}"/>
    <cellStyle name="Moneda 2 2 2 4 2 2" xfId="1463" xr:uid="{00000000-0005-0000-0000-000068030000}"/>
    <cellStyle name="Moneda 2 2 2 4 2 2 2" xfId="3005" xr:uid="{00000000-0005-0000-0000-000069030000}"/>
    <cellStyle name="Moneda 2 2 2 4 2 2 2 2" xfId="8685" xr:uid="{518C15CC-7342-4B48-A06C-ABC921C9E9B2}"/>
    <cellStyle name="Moneda 2 2 2 4 2 2 2 2 2" xfId="11072" xr:uid="{966CA2E2-4BD9-46C5-9E85-860DBE4741C6}"/>
    <cellStyle name="Moneda 2 2 2 4 2 2 2 2 2 2" xfId="15860" xr:uid="{31046226-5400-4625-B9D1-7EA2B6BDEC02}"/>
    <cellStyle name="Moneda 2 2 2 4 2 2 2 2 2 2 2" xfId="25387" xr:uid="{6AAEF448-F3AE-4A0D-A08B-64E914149E65}"/>
    <cellStyle name="Moneda 2 2 2 4 2 2 2 2 2 2 3" xfId="34115" xr:uid="{8CF5EBA2-0439-41FF-B10F-1816ABAC01ED}"/>
    <cellStyle name="Moneda 2 2 2 4 2 2 2 2 2 3" xfId="20621" xr:uid="{819D3AC2-D481-4D26-94B3-8428DD1932AE}"/>
    <cellStyle name="Moneda 2 2 2 4 2 2 2 2 2 4" xfId="29479" xr:uid="{537D9249-F89B-4BE7-8BA6-95E655AEAD25}"/>
    <cellStyle name="Moneda 2 2 2 4 2 2 2 2 3" xfId="13463" xr:uid="{52422A4E-68BB-42EB-B786-74E430E1541B}"/>
    <cellStyle name="Moneda 2 2 2 4 2 2 2 2 3 2" xfId="23004" xr:uid="{663C45A2-D5D9-4F15-8C20-02D60262EB10}"/>
    <cellStyle name="Moneda 2 2 2 4 2 2 2 2 3 3" xfId="31755" xr:uid="{64E6E3EE-0653-49CD-A0FF-13DB595C4CDE}"/>
    <cellStyle name="Moneda 2 2 2 4 2 2 2 2 4" xfId="18240" xr:uid="{6B4528F1-6842-4A1B-8AF5-67203A148D43}"/>
    <cellStyle name="Moneda 2 2 2 4 2 2 2 2 5" xfId="27254" xr:uid="{3189CA00-40A5-4B0C-AB37-4D5D7635156F}"/>
    <cellStyle name="Moneda 2 2 2 4 2 2 2 3" xfId="9878" xr:uid="{2D3FACD9-21E1-4BDD-8808-3DC0C881DB87}"/>
    <cellStyle name="Moneda 2 2 2 4 2 2 2 3 2" xfId="14662" xr:uid="{AB205BB9-FD96-4261-987F-CCFE715B7020}"/>
    <cellStyle name="Moneda 2 2 2 4 2 2 2 3 2 2" xfId="24196" xr:uid="{FB010C33-AED1-4306-9BE2-B8BB5A155155}"/>
    <cellStyle name="Moneda 2 2 2 4 2 2 2 3 2 3" xfId="32926" xr:uid="{594CC4C4-AA9F-4C1C-823B-A80A0D1DE43C}"/>
    <cellStyle name="Moneda 2 2 2 4 2 2 2 3 3" xfId="19431" xr:uid="{BC4390B3-1748-4709-AC9C-1B5D0D0F02DA}"/>
    <cellStyle name="Moneda 2 2 2 4 2 2 2 3 4" xfId="28319" xr:uid="{3F9402A2-314F-45C0-A867-1114AD4B2530}"/>
    <cellStyle name="Moneda 2 2 2 4 2 2 2 4" xfId="12269" xr:uid="{B1DE5A10-46E7-4EA8-AAE5-DFCBE3534DC3}"/>
    <cellStyle name="Moneda 2 2 2 4 2 2 2 4 2" xfId="21813" xr:uid="{046BC7E0-6382-432C-ADAE-5BA0220C9FB3}"/>
    <cellStyle name="Moneda 2 2 2 4 2 2 2 4 3" xfId="30596" xr:uid="{7EDF1EBB-276D-47FD-A464-B07BFCB6DB4A}"/>
    <cellStyle name="Moneda 2 2 2 4 2 2 2 5" xfId="17053" xr:uid="{DDAB1CA5-E25B-4C69-A0B4-C877C8EC505B}"/>
    <cellStyle name="Moneda 2 2 2 4 2 2 2 6" xfId="7496" xr:uid="{6BF32934-C073-408E-84B4-ADA1A2F165C2}"/>
    <cellStyle name="Moneda 2 2 2 4 2 2 3" xfId="4511" xr:uid="{00000000-0005-0000-0000-00006A030000}"/>
    <cellStyle name="Moneda 2 2 2 4 2 2 3 2" xfId="10479" xr:uid="{5BF33F17-BF2F-4895-903E-6CDF205637EC}"/>
    <cellStyle name="Moneda 2 2 2 4 2 2 3 2 2" xfId="15265" xr:uid="{9957B8A6-817E-41E5-8D29-9FDAC8C4FFE5}"/>
    <cellStyle name="Moneda 2 2 2 4 2 2 3 2 2 2" xfId="24792" xr:uid="{99582F23-3812-4B95-A05B-676DD2A53EB3}"/>
    <cellStyle name="Moneda 2 2 2 4 2 2 3 2 2 3" xfId="33520" xr:uid="{04DB2B23-91B3-4305-96A5-CE8AA8110598}"/>
    <cellStyle name="Moneda 2 2 2 4 2 2 3 2 3" xfId="20026" xr:uid="{7D943A53-98B9-4D1E-A6A3-DF91E69D1C76}"/>
    <cellStyle name="Moneda 2 2 2 4 2 2 3 2 4" xfId="28890" xr:uid="{260629E4-2F5C-457E-85C9-BFE599DA7D94}"/>
    <cellStyle name="Moneda 2 2 2 4 2 2 3 3" xfId="12870" xr:uid="{5D8BA9BA-4162-4086-B8D1-FDA073CC0596}"/>
    <cellStyle name="Moneda 2 2 2 4 2 2 3 3 2" xfId="22409" xr:uid="{DB8A4F3C-B742-4074-B940-C059975E3218}"/>
    <cellStyle name="Moneda 2 2 2 4 2 2 3 3 3" xfId="31166" xr:uid="{517D1E06-F569-4B55-9A55-DEA09D7B0889}"/>
    <cellStyle name="Moneda 2 2 2 4 2 2 3 4" xfId="17647" xr:uid="{09A111D5-A213-4748-B9E9-EE404874D74B}"/>
    <cellStyle name="Moneda 2 2 2 4 2 2 3 5" xfId="8093" xr:uid="{D378834B-9A3F-49FE-9661-06726CA2F205}"/>
    <cellStyle name="Moneda 2 2 2 4 2 2 4" xfId="6017" xr:uid="{00000000-0005-0000-0000-00006B030000}"/>
    <cellStyle name="Moneda 2 2 2 4 2 2 4 2" xfId="14067" xr:uid="{17F1FEBD-DB4E-4C03-A3DC-698C1A36F719}"/>
    <cellStyle name="Moneda 2 2 2 4 2 2 4 2 2" xfId="23601" xr:uid="{1CD9244C-E620-4FD8-88F4-74FAA472871C}"/>
    <cellStyle name="Moneda 2 2 2 4 2 2 4 2 3" xfId="32331" xr:uid="{DA76A68F-9BB7-44C5-8903-181F95F16AFE}"/>
    <cellStyle name="Moneda 2 2 2 4 2 2 4 3" xfId="18836" xr:uid="{5323EA60-3837-4C61-BBB3-DF458C7B952E}"/>
    <cellStyle name="Moneda 2 2 2 4 2 2 4 4" xfId="9286" xr:uid="{E9625C57-6D32-4AAA-940A-10E7BE050C6F}"/>
    <cellStyle name="Moneda 2 2 2 4 2 2 5" xfId="11677" xr:uid="{E7EED2AA-76B6-4211-9AB1-C06CAB1208BE}"/>
    <cellStyle name="Moneda 2 2 2 4 2 2 5 2" xfId="21218" xr:uid="{A7CE6AE8-422F-4E70-98AF-526BCB54F594}"/>
    <cellStyle name="Moneda 2 2 2 4 2 2 5 3" xfId="30048" xr:uid="{8AB86979-DB49-4C2F-BED9-593E9703F013}"/>
    <cellStyle name="Moneda 2 2 2 4 2 2 6" xfId="16460" xr:uid="{41ED16F2-119D-42C7-9E4D-F3107A346C03}"/>
    <cellStyle name="Moneda 2 2 2 4 2 2 7" xfId="6908" xr:uid="{E3541580-A9FA-4188-842C-235291198617}"/>
    <cellStyle name="Moneda 2 2 2 4 2 3" xfId="2349" xr:uid="{00000000-0005-0000-0000-00006C030000}"/>
    <cellStyle name="Moneda 2 2 2 4 2 3 2" xfId="8389" xr:uid="{D439CF4D-007E-429B-A055-15F20D6D38BF}"/>
    <cellStyle name="Moneda 2 2 2 4 2 3 2 2" xfId="10776" xr:uid="{B7724290-3965-42E4-90F6-ADF34E4C557B}"/>
    <cellStyle name="Moneda 2 2 2 4 2 3 2 2 2" xfId="15563" xr:uid="{2FC0E58A-369F-4D4D-A0AC-E2E96E2C2F7B}"/>
    <cellStyle name="Moneda 2 2 2 4 2 3 2 2 2 2" xfId="25090" xr:uid="{E77E3730-3E29-4FCF-B559-FED11856D01B}"/>
    <cellStyle name="Moneda 2 2 2 4 2 3 2 2 2 3" xfId="33818" xr:uid="{A3300D5C-DAB2-4B86-A0E0-6BDAF4EDCC70}"/>
    <cellStyle name="Moneda 2 2 2 4 2 3 2 2 3" xfId="20324" xr:uid="{BC0B1CA3-FACD-4A3F-8C43-9F4F6F55A61D}"/>
    <cellStyle name="Moneda 2 2 2 4 2 3 2 2 4" xfId="29182" xr:uid="{ABA493F5-AD6A-488A-8E28-5AD8963A8928}"/>
    <cellStyle name="Moneda 2 2 2 4 2 3 2 3" xfId="13167" xr:uid="{477988A7-8AAD-457C-9AE9-85288CBEF977}"/>
    <cellStyle name="Moneda 2 2 2 4 2 3 2 3 2" xfId="22707" xr:uid="{51525B4F-34BB-4B83-AA49-4F6DAD391320}"/>
    <cellStyle name="Moneda 2 2 2 4 2 3 2 3 3" xfId="31458" xr:uid="{1B809226-CD5A-4A88-A141-993DD90130DC}"/>
    <cellStyle name="Moneda 2 2 2 4 2 3 2 4" xfId="17944" xr:uid="{4E5FC0EA-18D2-47D2-BC39-E544801D02F9}"/>
    <cellStyle name="Moneda 2 2 2 4 2 3 2 5" xfId="26977" xr:uid="{867A076E-9E29-4F79-9E64-7A896E666895}"/>
    <cellStyle name="Moneda 2 2 2 4 2 3 3" xfId="9582" xr:uid="{14C0342E-B79B-4C87-AF7C-34D36D7AE42E}"/>
    <cellStyle name="Moneda 2 2 2 4 2 3 3 2" xfId="14365" xr:uid="{C1A723FD-36CE-4C31-84A3-EF9C57126993}"/>
    <cellStyle name="Moneda 2 2 2 4 2 3 3 2 2" xfId="23899" xr:uid="{859F5844-25A2-43F9-8223-163873E75783}"/>
    <cellStyle name="Moneda 2 2 2 4 2 3 3 2 3" xfId="32629" xr:uid="{6D3422BB-8118-4A5C-9D5F-83DE681E98EB}"/>
    <cellStyle name="Moneda 2 2 2 4 2 3 3 3" xfId="19134" xr:uid="{B2207AB0-05E9-4326-A476-6DD6D4A9B447}"/>
    <cellStyle name="Moneda 2 2 2 4 2 3 3 4" xfId="28042" xr:uid="{55F27FC0-68E3-41E5-88AE-D1E3803C5240}"/>
    <cellStyle name="Moneda 2 2 2 4 2 3 4" xfId="11973" xr:uid="{90A49C7A-CF41-41E0-9BFB-B39DC62DE5F2}"/>
    <cellStyle name="Moneda 2 2 2 4 2 3 4 2" xfId="21516" xr:uid="{71CE89EB-22F4-4610-BC26-9C7351FE1BAD}"/>
    <cellStyle name="Moneda 2 2 2 4 2 3 4 3" xfId="30319" xr:uid="{A5421009-0A99-4799-8748-C11E142E69D1}"/>
    <cellStyle name="Moneda 2 2 2 4 2 3 5" xfId="16757" xr:uid="{B67B94D9-EF82-408F-8FDB-B96D310B61F1}"/>
    <cellStyle name="Moneda 2 2 2 4 2 3 6" xfId="7200" xr:uid="{49CB33B2-33DD-4FE7-AAAB-90EC5D3D72FF}"/>
    <cellStyle name="Moneda 2 2 2 4 2 4" xfId="3855" xr:uid="{00000000-0005-0000-0000-00006D030000}"/>
    <cellStyle name="Moneda 2 2 2 4 2 4 2" xfId="10182" xr:uid="{7D08DD16-C3D1-43C1-B8B2-B1F3FEFB91AD}"/>
    <cellStyle name="Moneda 2 2 2 4 2 4 2 2" xfId="14967" xr:uid="{8366AD2B-23DD-4E6F-B4C1-05AD9C428B0A}"/>
    <cellStyle name="Moneda 2 2 2 4 2 4 2 2 2" xfId="24495" xr:uid="{33A56E58-EBBC-4A78-8287-A08A3F7ED0E8}"/>
    <cellStyle name="Moneda 2 2 2 4 2 4 2 2 3" xfId="33223" xr:uid="{CF27088B-465A-455E-8EF1-7809F610EBE6}"/>
    <cellStyle name="Moneda 2 2 2 4 2 4 2 3" xfId="19729" xr:uid="{E44B7681-C999-4A33-96C3-717E307E697A}"/>
    <cellStyle name="Moneda 2 2 2 4 2 4 2 4" xfId="28593" xr:uid="{AD753585-BD52-4548-961A-011CE7DFD99C}"/>
    <cellStyle name="Moneda 2 2 2 4 2 4 3" xfId="12573" xr:uid="{BB083B67-740E-4F52-B56C-A5A24DE6039F}"/>
    <cellStyle name="Moneda 2 2 2 4 2 4 3 2" xfId="22112" xr:uid="{20FA42FD-3AC9-46C3-843F-C58AD2B81D32}"/>
    <cellStyle name="Moneda 2 2 2 4 2 4 3 3" xfId="30869" xr:uid="{A963C2F2-670A-4A7B-837D-0DDABC6D68CA}"/>
    <cellStyle name="Moneda 2 2 2 4 2 4 4" xfId="17351" xr:uid="{6923E311-E075-4611-B1A0-71790EE2DA49}"/>
    <cellStyle name="Moneda 2 2 2 4 2 4 5" xfId="7796" xr:uid="{5F601D8E-7D9F-47F2-884A-77BC83997BA4}"/>
    <cellStyle name="Moneda 2 2 2 4 2 5" xfId="5361" xr:uid="{00000000-0005-0000-0000-00006E030000}"/>
    <cellStyle name="Moneda 2 2 2 4 2 5 2" xfId="13769" xr:uid="{6CD40F87-FCC1-4563-A9D9-7A5DDE0E5547}"/>
    <cellStyle name="Moneda 2 2 2 4 2 5 2 2" xfId="23304" xr:uid="{339828BF-D5E8-41AD-BA61-8A0EBAF65E6C}"/>
    <cellStyle name="Moneda 2 2 2 4 2 5 2 3" xfId="32035" xr:uid="{ABE104AE-B672-4864-8F6E-621A5E5F750D}"/>
    <cellStyle name="Moneda 2 2 2 4 2 5 3" xfId="18539" xr:uid="{FAF1ABCD-57B2-4C58-B32E-0E5295B8808D}"/>
    <cellStyle name="Moneda 2 2 2 4 2 5 4" xfId="8988" xr:uid="{86AC5535-4C72-4F2E-A5EA-8B0FD31DEFD9}"/>
    <cellStyle name="Moneda 2 2 2 4 2 6" xfId="11380" xr:uid="{E00ECD69-AD87-4011-BC26-A3754B67ACED}"/>
    <cellStyle name="Moneda 2 2 2 4 2 6 2" xfId="20922" xr:uid="{24354FC2-EFA1-4E32-ACAB-C9D4ACF24C8F}"/>
    <cellStyle name="Moneda 2 2 2 4 2 6 3" xfId="29772" xr:uid="{54352300-263D-426E-AE24-99CA64A722A6}"/>
    <cellStyle name="Moneda 2 2 2 4 2 7" xfId="16163" xr:uid="{5697F3DE-1E68-49EA-B814-DB6CA7E348DE}"/>
    <cellStyle name="Moneda 2 2 2 4 2 8" xfId="6619" xr:uid="{C8C7349E-CD89-4EF2-A01A-14629AE72A72}"/>
    <cellStyle name="Moneda 2 2 2 4 3" xfId="884" xr:uid="{00000000-0005-0000-0000-00006F030000}"/>
    <cellStyle name="Moneda 2 2 2 4 3 2" xfId="1559" xr:uid="{00000000-0005-0000-0000-000070030000}"/>
    <cellStyle name="Moneda 2 2 2 4 3 2 2" xfId="3101" xr:uid="{00000000-0005-0000-0000-000071030000}"/>
    <cellStyle name="Moneda 2 2 2 4 3 2 2 2" xfId="10924" xr:uid="{E4F919C1-0783-4A0A-BA19-3331C62A27FD}"/>
    <cellStyle name="Moneda 2 2 2 4 3 2 2 2 2" xfId="15712" xr:uid="{72BA578C-3667-4B25-B501-AD0C9741EFB5}"/>
    <cellStyle name="Moneda 2 2 2 4 3 2 2 2 2 2" xfId="25239" xr:uid="{1EED23A7-7F4F-49C2-AC3B-518E268D9658}"/>
    <cellStyle name="Moneda 2 2 2 4 3 2 2 2 2 3" xfId="33967" xr:uid="{04670403-DE97-4C49-8DAB-AA91B930534E}"/>
    <cellStyle name="Moneda 2 2 2 4 3 2 2 2 3" xfId="20473" xr:uid="{86BEFFBF-7E4E-40C4-B60E-79061FBB2586}"/>
    <cellStyle name="Moneda 2 2 2 4 3 2 2 2 4" xfId="29331" xr:uid="{79E13CEB-B987-4D89-BFD6-B4C7F40F874A}"/>
    <cellStyle name="Moneda 2 2 2 4 3 2 2 3" xfId="13315" xr:uid="{A6611537-6310-4446-80EE-42816A806D66}"/>
    <cellStyle name="Moneda 2 2 2 4 3 2 2 3 2" xfId="22856" xr:uid="{71208E53-2BBE-42D3-983C-DA3E5564B810}"/>
    <cellStyle name="Moneda 2 2 2 4 3 2 2 3 3" xfId="31607" xr:uid="{3EF3976A-A33B-484C-BA05-EF1A9BADCD72}"/>
    <cellStyle name="Moneda 2 2 2 4 3 2 2 4" xfId="18092" xr:uid="{E88C6C05-C242-4D98-BBD9-0B66AA75923A}"/>
    <cellStyle name="Moneda 2 2 2 4 3 2 2 5" xfId="8537" xr:uid="{058C3ADC-8A0D-4D93-BADD-13AE1148FDA9}"/>
    <cellStyle name="Moneda 2 2 2 4 3 2 3" xfId="4607" xr:uid="{00000000-0005-0000-0000-000072030000}"/>
    <cellStyle name="Moneda 2 2 2 4 3 2 3 2" xfId="14514" xr:uid="{BD061744-7E31-44F8-8A85-E64A56F65140}"/>
    <cellStyle name="Moneda 2 2 2 4 3 2 3 2 2" xfId="24048" xr:uid="{7FC62A72-FA58-4EEF-BCB0-C4B135CA46E3}"/>
    <cellStyle name="Moneda 2 2 2 4 3 2 3 2 3" xfId="32778" xr:uid="{B7DC9D95-4DFA-41C5-A0F1-31433B6347E2}"/>
    <cellStyle name="Moneda 2 2 2 4 3 2 3 3" xfId="19283" xr:uid="{80C47A99-C006-4C31-8D5F-DC88EA4BD323}"/>
    <cellStyle name="Moneda 2 2 2 4 3 2 3 4" xfId="9730" xr:uid="{7B42480C-3F29-4BBE-B1E7-6119D789F8FC}"/>
    <cellStyle name="Moneda 2 2 2 4 3 2 4" xfId="6113" xr:uid="{00000000-0005-0000-0000-000073030000}"/>
    <cellStyle name="Moneda 2 2 2 4 3 2 4 2" xfId="21665" xr:uid="{8316557A-7112-48D8-BD7E-FD9ED89D1222}"/>
    <cellStyle name="Moneda 2 2 2 4 3 2 4 3" xfId="12121" xr:uid="{6CFA2B7C-C590-4C00-AFA8-62EF7A23ACD8}"/>
    <cellStyle name="Moneda 2 2 2 4 3 2 5" xfId="16905" xr:uid="{10D4F1C7-03F9-415F-AADF-C9E10061592F}"/>
    <cellStyle name="Moneda 2 2 2 4 3 2 6" xfId="7348" xr:uid="{4D3F4772-2B1D-4114-9EF3-3925160000DC}"/>
    <cellStyle name="Moneda 2 2 2 4 3 3" xfId="2445" xr:uid="{00000000-0005-0000-0000-000074030000}"/>
    <cellStyle name="Moneda 2 2 2 4 3 3 2" xfId="10331" xr:uid="{B5E47898-86C8-41FF-872E-C37021A081BE}"/>
    <cellStyle name="Moneda 2 2 2 4 3 3 2 2" xfId="15117" xr:uid="{F1367A8D-D0CD-46B3-A1E1-CA6BEABAFB6D}"/>
    <cellStyle name="Moneda 2 2 2 4 3 3 2 2 2" xfId="24644" xr:uid="{4E3779AF-CC62-4EAF-9E8A-5A5EC776FD01}"/>
    <cellStyle name="Moneda 2 2 2 4 3 3 2 2 3" xfId="33372" xr:uid="{6D9C4523-100F-41C7-B7F3-3F04D339B0CC}"/>
    <cellStyle name="Moneda 2 2 2 4 3 3 2 3" xfId="19878" xr:uid="{4197B38D-FA13-4D85-BA32-8C45AA58FAB7}"/>
    <cellStyle name="Moneda 2 2 2 4 3 3 2 4" xfId="28742" xr:uid="{FBDA7817-1085-477D-BF08-717C24071176}"/>
    <cellStyle name="Moneda 2 2 2 4 3 3 3" xfId="12722" xr:uid="{171837F9-E3B0-4CD5-BA4D-3144003CA1ED}"/>
    <cellStyle name="Moneda 2 2 2 4 3 3 3 2" xfId="22261" xr:uid="{9AF750C1-E074-4930-B8F3-A0BD06CBA02F}"/>
    <cellStyle name="Moneda 2 2 2 4 3 3 3 3" xfId="31018" xr:uid="{9ABE43CC-5C1B-4DDD-A6F1-D68B7F536855}"/>
    <cellStyle name="Moneda 2 2 2 4 3 3 4" xfId="17499" xr:uid="{8FADE7D1-B642-4F62-8519-B35B4D2E9588}"/>
    <cellStyle name="Moneda 2 2 2 4 3 3 5" xfId="7945" xr:uid="{B129FA33-DB91-445A-840A-CB73E5201EAE}"/>
    <cellStyle name="Moneda 2 2 2 4 3 4" xfId="3951" xr:uid="{00000000-0005-0000-0000-000075030000}"/>
    <cellStyle name="Moneda 2 2 2 4 3 4 2" xfId="13919" xr:uid="{EA83AC93-8314-46B8-9793-A52EA6B4CE92}"/>
    <cellStyle name="Moneda 2 2 2 4 3 4 2 2" xfId="23453" xr:uid="{4223E80C-B9CF-4816-8723-91906796F9F1}"/>
    <cellStyle name="Moneda 2 2 2 4 3 4 2 3" xfId="32183" xr:uid="{14CF6D68-33DD-4EA0-BE71-FAA3577AEE79}"/>
    <cellStyle name="Moneda 2 2 2 4 3 4 3" xfId="18688" xr:uid="{5F137650-FB88-46E4-BAED-69A6813EB105}"/>
    <cellStyle name="Moneda 2 2 2 4 3 4 4" xfId="9138" xr:uid="{0BCD8580-3CF1-483B-BCA2-15AE204458D7}"/>
    <cellStyle name="Moneda 2 2 2 4 3 5" xfId="5457" xr:uid="{00000000-0005-0000-0000-000076030000}"/>
    <cellStyle name="Moneda 2 2 2 4 3 5 2" xfId="21070" xr:uid="{FF4EBEEA-BDCA-4E95-8894-755BA46E6C3B}"/>
    <cellStyle name="Moneda 2 2 2 4 3 5 3" xfId="11529" xr:uid="{D930F645-DF2B-4DE4-8768-A764EDBEA1E0}"/>
    <cellStyle name="Moneda 2 2 2 4 3 6" xfId="16312" xr:uid="{A171BAA7-7410-41D4-A22A-70A2C7F8290E}"/>
    <cellStyle name="Moneda 2 2 2 4 3 7" xfId="6762" xr:uid="{C64652DF-8F90-48C0-A4D9-B7A413C31A6A}"/>
    <cellStyle name="Moneda 2 2 2 4 4" xfId="1038" xr:uid="{00000000-0005-0000-0000-000077030000}"/>
    <cellStyle name="Moneda 2 2 2 4 4 2" xfId="2599" xr:uid="{00000000-0005-0000-0000-000078030000}"/>
    <cellStyle name="Moneda 2 2 2 4 4 2 2" xfId="10629" xr:uid="{A279108A-DB3A-4EA9-8736-2733CB8C85B9}"/>
    <cellStyle name="Moneda 2 2 2 4 4 2 2 2" xfId="15415" xr:uid="{A6972DC8-9F23-494C-96E3-FA9E792C209E}"/>
    <cellStyle name="Moneda 2 2 2 4 4 2 2 2 2" xfId="24942" xr:uid="{F086403F-AA52-4984-86D5-A57102BA94ED}"/>
    <cellStyle name="Moneda 2 2 2 4 4 2 2 2 3" xfId="33670" xr:uid="{B040357C-9CAF-425F-B424-F22CC88CB807}"/>
    <cellStyle name="Moneda 2 2 2 4 4 2 2 3" xfId="20176" xr:uid="{6FF948F9-56EC-4F67-A6D4-746E3F2AEA71}"/>
    <cellStyle name="Moneda 2 2 2 4 4 2 2 4" xfId="29034" xr:uid="{163CCA07-4D68-446D-B53D-FB289620F62F}"/>
    <cellStyle name="Moneda 2 2 2 4 4 2 3" xfId="13020" xr:uid="{28FDF7C2-6D85-478F-AF87-63FC4794F28E}"/>
    <cellStyle name="Moneda 2 2 2 4 4 2 3 2" xfId="22559" xr:uid="{399359C5-3A98-4439-A202-8242A3FB8D48}"/>
    <cellStyle name="Moneda 2 2 2 4 4 2 3 3" xfId="31310" xr:uid="{C715B98C-9216-49E2-9E57-A7D7D041547E}"/>
    <cellStyle name="Moneda 2 2 2 4 4 2 4" xfId="17797" xr:uid="{6FF2FEE9-7704-4A88-96F3-C5C76A788073}"/>
    <cellStyle name="Moneda 2 2 2 4 4 2 5" xfId="8242" xr:uid="{D20DE045-ADE3-449C-8D54-756680AB7725}"/>
    <cellStyle name="Moneda 2 2 2 4 4 3" xfId="4105" xr:uid="{00000000-0005-0000-0000-000079030000}"/>
    <cellStyle name="Moneda 2 2 2 4 4 3 2" xfId="14217" xr:uid="{AEBD772B-777F-4153-A431-14C827A1C4B0}"/>
    <cellStyle name="Moneda 2 2 2 4 4 3 2 2" xfId="23751" xr:uid="{F7B2C231-6B13-433E-86A9-7FC671432531}"/>
    <cellStyle name="Moneda 2 2 2 4 4 3 2 3" xfId="32481" xr:uid="{89B646DC-155B-4A88-B812-1B8850540C1A}"/>
    <cellStyle name="Moneda 2 2 2 4 4 3 3" xfId="18986" xr:uid="{41CD07E7-86E3-400D-9D24-BC563FC2E168}"/>
    <cellStyle name="Moneda 2 2 2 4 4 3 4" xfId="9435" xr:uid="{2DB5148A-9C95-4C19-AE94-AF03DF2CF202}"/>
    <cellStyle name="Moneda 2 2 2 4 4 4" xfId="5611" xr:uid="{00000000-0005-0000-0000-00007A030000}"/>
    <cellStyle name="Moneda 2 2 2 4 4 4 2" xfId="21368" xr:uid="{62D5100C-37BE-4A62-B3D4-8E6246AAF944}"/>
    <cellStyle name="Moneda 2 2 2 4 4 4 3" xfId="11826" xr:uid="{A71EB5B7-F8AC-4510-87C8-3B49276817E0}"/>
    <cellStyle name="Moneda 2 2 2 4 4 5" xfId="16610" xr:uid="{2A62C6D5-A769-46A2-B42D-9772E4B5DD2B}"/>
    <cellStyle name="Moneda 2 2 2 4 4 6" xfId="7055" xr:uid="{F320F000-6B88-4C27-BECD-AAE42A90B2EF}"/>
    <cellStyle name="Moneda 2 2 2 4 5" xfId="1149" xr:uid="{00000000-0005-0000-0000-00007B030000}"/>
    <cellStyle name="Moneda 2 2 2 4 5 2" xfId="2710" xr:uid="{00000000-0005-0000-0000-00007C030000}"/>
    <cellStyle name="Moneda 2 2 2 4 5 2 2" xfId="14816" xr:uid="{C32535C3-5598-4EB4-81A7-49CF9527F45C}"/>
    <cellStyle name="Moneda 2 2 2 4 5 2 2 2" xfId="24347" xr:uid="{306412C7-0086-4A1D-8C70-2F2A6A58D707}"/>
    <cellStyle name="Moneda 2 2 2 4 5 2 2 3" xfId="33075" xr:uid="{BB6A9E66-FC18-4F33-8524-4ABD4D42ACC4}"/>
    <cellStyle name="Moneda 2 2 2 4 5 2 3" xfId="19582" xr:uid="{D3DD32FF-9C1A-45F8-9FDC-5A8F130C357C}"/>
    <cellStyle name="Moneda 2 2 2 4 5 2 4" xfId="10031" xr:uid="{B5FDEC56-5D50-481B-B079-7AFB2D7407B3}"/>
    <cellStyle name="Moneda 2 2 2 4 5 3" xfId="4216" xr:uid="{00000000-0005-0000-0000-00007D030000}"/>
    <cellStyle name="Moneda 2 2 2 4 5 3 2" xfId="21964" xr:uid="{F5FC4609-BB13-40C8-B422-7C751CA63B30}"/>
    <cellStyle name="Moneda 2 2 2 4 5 3 3" xfId="12422" xr:uid="{5DE7CE0A-A648-4F8D-9A45-69DEF0562204}"/>
    <cellStyle name="Moneda 2 2 2 4 5 4" xfId="5722" xr:uid="{00000000-0005-0000-0000-00007E030000}"/>
    <cellStyle name="Moneda 2 2 2 4 5 4 2" xfId="17204" xr:uid="{783BC8CF-013B-4ECF-A4B8-0790D468CD16}"/>
    <cellStyle name="Moneda 2 2 2 4 5 5" xfId="7647" xr:uid="{386CF959-0D21-407A-9F22-E41DA40E738E}"/>
    <cellStyle name="Moneda 2 2 2 4 6" xfId="1715" xr:uid="{00000000-0005-0000-0000-00007F030000}"/>
    <cellStyle name="Moneda 2 2 2 4 6 2" xfId="3257" xr:uid="{00000000-0005-0000-0000-000080030000}"/>
    <cellStyle name="Moneda 2 2 2 4 6 2 2" xfId="23156" xr:uid="{83AAAC88-66AB-458A-8F1D-13FC274227B9}"/>
    <cellStyle name="Moneda 2 2 2 4 6 2 3" xfId="13618" xr:uid="{AD45D523-DFEA-468C-8230-5D73ACECE670}"/>
    <cellStyle name="Moneda 2 2 2 4 6 3" xfId="4763" xr:uid="{00000000-0005-0000-0000-000081030000}"/>
    <cellStyle name="Moneda 2 2 2 4 6 3 2" xfId="18392" xr:uid="{AE2FBE58-0E07-45CE-BACE-9D954F84802F}"/>
    <cellStyle name="Moneda 2 2 2 4 6 4" xfId="6269" xr:uid="{00000000-0005-0000-0000-000082030000}"/>
    <cellStyle name="Moneda 2 2 2 4 6 4 2" xfId="27401" xr:uid="{A7B50463-8F4B-416B-B707-77757F0A1AF9}"/>
    <cellStyle name="Moneda 2 2 2 4 6 5" xfId="8837" xr:uid="{1C807E5B-0599-471A-BC8A-437053CD6EC6}"/>
    <cellStyle name="Moneda 2 2 2 4 7" xfId="435" xr:uid="{00000000-0005-0000-0000-000083030000}"/>
    <cellStyle name="Moneda 2 2 2 4 7 2" xfId="2054" xr:uid="{00000000-0005-0000-0000-000084030000}"/>
    <cellStyle name="Moneda 2 2 2 4 7 2 2" xfId="20774" xr:uid="{4E88C404-1B03-4549-ADAE-7B94A7450563}"/>
    <cellStyle name="Moneda 2 2 2 4 7 3" xfId="3560" xr:uid="{00000000-0005-0000-0000-000085030000}"/>
    <cellStyle name="Moneda 2 2 2 4 7 3 2" xfId="29624" xr:uid="{2369E56E-B141-472B-84D1-68C81614ABA5}"/>
    <cellStyle name="Moneda 2 2 2 4 7 4" xfId="5066" xr:uid="{00000000-0005-0000-0000-000086030000}"/>
    <cellStyle name="Moneda 2 2 2 4 7 5" xfId="11228" xr:uid="{72EDFB86-9616-480C-B81B-168815B02477}"/>
    <cellStyle name="Moneda 2 2 2 4 8" xfId="1943" xr:uid="{00000000-0005-0000-0000-000087030000}"/>
    <cellStyle name="Moneda 2 2 2 4 8 2" xfId="16015" xr:uid="{D28E2A82-55C0-44D9-925F-DCE1E4724172}"/>
    <cellStyle name="Moneda 2 2 2 4 9" xfId="3449" xr:uid="{00000000-0005-0000-0000-000088030000}"/>
    <cellStyle name="Moneda 2 2 2 4 9 2" xfId="25524" xr:uid="{836E4F1E-123B-43D6-A4DA-3F609CD86136}"/>
    <cellStyle name="Moneda 2 2 2 5" xfId="436" xr:uid="{00000000-0005-0000-0000-000089030000}"/>
    <cellStyle name="Moneda 2 2 2 5 2" xfId="1150" xr:uid="{00000000-0005-0000-0000-00008A030000}"/>
    <cellStyle name="Moneda 2 2 2 5 2 2" xfId="2711" xr:uid="{00000000-0005-0000-0000-00008B030000}"/>
    <cellStyle name="Moneda 2 2 2 5 2 2 2" xfId="8612" xr:uid="{FAB94CBF-B978-4ECB-98C5-86FF990D1C81}"/>
    <cellStyle name="Moneda 2 2 2 5 2 2 2 2" xfId="10999" xr:uid="{4538D9BA-B6B7-4783-AC58-F45C0AE9EFB5}"/>
    <cellStyle name="Moneda 2 2 2 5 2 2 2 2 2" xfId="15787" xr:uid="{B2AD8EDC-FBE5-4E93-BE97-1380F4CEB94B}"/>
    <cellStyle name="Moneda 2 2 2 5 2 2 2 2 2 2" xfId="25314" xr:uid="{CA574558-85FF-44C7-88A3-FE93FA5AEAAF}"/>
    <cellStyle name="Moneda 2 2 2 5 2 2 2 2 2 3" xfId="34042" xr:uid="{1C76F742-3798-4C06-A426-9DADB6BD380D}"/>
    <cellStyle name="Moneda 2 2 2 5 2 2 2 2 3" xfId="20548" xr:uid="{FBE02AA5-5DF1-4ABA-ABAB-DC572C4CB6D7}"/>
    <cellStyle name="Moneda 2 2 2 5 2 2 2 2 4" xfId="29406" xr:uid="{9A632F4E-23E8-477F-9A33-2BC4681B6EB8}"/>
    <cellStyle name="Moneda 2 2 2 5 2 2 2 3" xfId="13390" xr:uid="{6AE103B3-3A8F-4BDE-BD8B-E55AE333F1C1}"/>
    <cellStyle name="Moneda 2 2 2 5 2 2 2 3 2" xfId="22931" xr:uid="{4D81F205-9F1E-48D4-9A5E-D00C3E27CA3F}"/>
    <cellStyle name="Moneda 2 2 2 5 2 2 2 3 3" xfId="31682" xr:uid="{4D03D055-C21E-466B-8A5F-E6607084C71B}"/>
    <cellStyle name="Moneda 2 2 2 5 2 2 2 4" xfId="18167" xr:uid="{170E70F4-C3B4-402D-BCB1-2F99216D54B5}"/>
    <cellStyle name="Moneda 2 2 2 5 2 2 2 5" xfId="27181" xr:uid="{4A7BCD3B-D7F1-4EF6-A3EE-E4113F97FB95}"/>
    <cellStyle name="Moneda 2 2 2 5 2 2 3" xfId="9805" xr:uid="{9C1E1292-A11F-4300-BBAE-F78B39662125}"/>
    <cellStyle name="Moneda 2 2 2 5 2 2 3 2" xfId="14589" xr:uid="{4AF7F72A-489C-4D5F-9950-D47F4AF07955}"/>
    <cellStyle name="Moneda 2 2 2 5 2 2 3 2 2" xfId="24123" xr:uid="{B0A45017-DAD5-410E-B205-2DADDE730ECB}"/>
    <cellStyle name="Moneda 2 2 2 5 2 2 3 2 3" xfId="32853" xr:uid="{2264F1A5-12AC-433B-BD62-AC4D69373ABA}"/>
    <cellStyle name="Moneda 2 2 2 5 2 2 3 3" xfId="19358" xr:uid="{D81AB10E-3231-4616-8D52-D8F3817F7CF8}"/>
    <cellStyle name="Moneda 2 2 2 5 2 2 3 4" xfId="28246" xr:uid="{E24169AA-D0C1-4C71-A3C3-B602D0540BD3}"/>
    <cellStyle name="Moneda 2 2 2 5 2 2 4" xfId="12196" xr:uid="{D677E138-FED5-45D2-8AA8-A7CDE68DC0BA}"/>
    <cellStyle name="Moneda 2 2 2 5 2 2 4 2" xfId="21740" xr:uid="{A018B1D4-7150-4947-B52D-5033DA0C9D1F}"/>
    <cellStyle name="Moneda 2 2 2 5 2 2 4 3" xfId="30523" xr:uid="{07541252-1E9B-488E-904C-A51544DA33ED}"/>
    <cellStyle name="Moneda 2 2 2 5 2 2 5" xfId="16980" xr:uid="{A201633E-4992-40E3-83B1-6B48C9A081E4}"/>
    <cellStyle name="Moneda 2 2 2 5 2 2 6" xfId="7423" xr:uid="{CC933F5F-E51C-4642-91D7-F6D4062207BA}"/>
    <cellStyle name="Moneda 2 2 2 5 2 3" xfId="4217" xr:uid="{00000000-0005-0000-0000-00008C030000}"/>
    <cellStyle name="Moneda 2 2 2 5 2 3 2" xfId="10406" xr:uid="{C7F0071F-81DF-4148-A2C4-7EB44E182294}"/>
    <cellStyle name="Moneda 2 2 2 5 2 3 2 2" xfId="15192" xr:uid="{695C9B87-325C-4F22-8592-7C45FED13F9B}"/>
    <cellStyle name="Moneda 2 2 2 5 2 3 2 2 2" xfId="24719" xr:uid="{05B81F55-E4BD-4878-8776-05AC9F7C6908}"/>
    <cellStyle name="Moneda 2 2 2 5 2 3 2 2 3" xfId="33447" xr:uid="{3DEC98A5-86E9-441C-8D7C-E9216655D4BD}"/>
    <cellStyle name="Moneda 2 2 2 5 2 3 2 3" xfId="19953" xr:uid="{05B1ED9E-6B68-4EEB-9485-5BC628E3DBB5}"/>
    <cellStyle name="Moneda 2 2 2 5 2 3 2 4" xfId="28817" xr:uid="{2173AB35-1C7F-43F3-936C-CFFEE7B54BD3}"/>
    <cellStyle name="Moneda 2 2 2 5 2 3 3" xfId="12797" xr:uid="{5CD6BEE3-B747-49E8-A813-CC469602912C}"/>
    <cellStyle name="Moneda 2 2 2 5 2 3 3 2" xfId="22336" xr:uid="{4FE72BFE-E5ED-4C73-9979-094398BF59C8}"/>
    <cellStyle name="Moneda 2 2 2 5 2 3 3 3" xfId="31093" xr:uid="{70899764-37E9-4498-AF4E-84640015B9ED}"/>
    <cellStyle name="Moneda 2 2 2 5 2 3 4" xfId="17574" xr:uid="{55B98C40-137A-4721-B3BE-BD3B19DCBE8B}"/>
    <cellStyle name="Moneda 2 2 2 5 2 3 5" xfId="8020" xr:uid="{15F1EDF3-F5AF-4229-AD81-0058C036EF9B}"/>
    <cellStyle name="Moneda 2 2 2 5 2 4" xfId="5723" xr:uid="{00000000-0005-0000-0000-00008D030000}"/>
    <cellStyle name="Moneda 2 2 2 5 2 4 2" xfId="13994" xr:uid="{0E0C63B0-7AC8-4E41-A0DC-2B4937847D69}"/>
    <cellStyle name="Moneda 2 2 2 5 2 4 2 2" xfId="23528" xr:uid="{C2F8DBDC-9EBD-4C3F-B875-A233DF8F8CCA}"/>
    <cellStyle name="Moneda 2 2 2 5 2 4 2 3" xfId="32258" xr:uid="{CC4BA9B0-5FC9-4C1D-990E-4C84B7333135}"/>
    <cellStyle name="Moneda 2 2 2 5 2 4 3" xfId="18763" xr:uid="{A1D9BEF4-6B87-4CAD-913F-40B557AFDF88}"/>
    <cellStyle name="Moneda 2 2 2 5 2 4 4" xfId="9213" xr:uid="{27A83B47-417C-484E-95A8-8209AD198C4D}"/>
    <cellStyle name="Moneda 2 2 2 5 2 5" xfId="11604" xr:uid="{112666E9-2B20-4148-AC24-9B0B52E902F4}"/>
    <cellStyle name="Moneda 2 2 2 5 2 5 2" xfId="21145" xr:uid="{2401C647-B72D-46E3-92DB-B5AAAAD6E1CD}"/>
    <cellStyle name="Moneda 2 2 2 5 2 5 3" xfId="29975" xr:uid="{6CD01CD0-6F73-464F-BD69-D3E9E3A48DAA}"/>
    <cellStyle name="Moneda 2 2 2 5 2 6" xfId="16387" xr:uid="{A1B5BC4D-C642-487E-ACBA-849F03633D1A}"/>
    <cellStyle name="Moneda 2 2 2 5 2 7" xfId="6835" xr:uid="{0050738B-336A-48F5-A3C7-8E18470EB9F2}"/>
    <cellStyle name="Moneda 2 2 2 5 3" xfId="2055" xr:uid="{00000000-0005-0000-0000-00008E030000}"/>
    <cellStyle name="Moneda 2 2 2 5 3 2" xfId="8316" xr:uid="{1689BFE0-0320-45DE-937B-0EAD117FCB8A}"/>
    <cellStyle name="Moneda 2 2 2 5 3 2 2" xfId="10703" xr:uid="{C5C1BE26-136D-4F0A-B2CE-19CA947D3209}"/>
    <cellStyle name="Moneda 2 2 2 5 3 2 2 2" xfId="15490" xr:uid="{6C96FD13-E455-44DF-B63F-540E3801349E}"/>
    <cellStyle name="Moneda 2 2 2 5 3 2 2 2 2" xfId="25017" xr:uid="{01C882DF-D9D0-4165-A6E1-8C3C7D6F804B}"/>
    <cellStyle name="Moneda 2 2 2 5 3 2 2 2 3" xfId="33745" xr:uid="{461C9CA7-5985-4FDE-B39F-66E91E1B14CF}"/>
    <cellStyle name="Moneda 2 2 2 5 3 2 2 3" xfId="20251" xr:uid="{B2407C08-64D5-49FC-865A-2FC3B8DF890F}"/>
    <cellStyle name="Moneda 2 2 2 5 3 2 2 4" xfId="29109" xr:uid="{9DDCFCAB-9315-456E-8921-3F3CFD25D4D7}"/>
    <cellStyle name="Moneda 2 2 2 5 3 2 3" xfId="13094" xr:uid="{731C55EC-AFF3-4D2D-A35A-E3FF99B28936}"/>
    <cellStyle name="Moneda 2 2 2 5 3 2 3 2" xfId="22634" xr:uid="{9F14CE4F-ABC2-4EA6-9D6C-4CAB69859BB0}"/>
    <cellStyle name="Moneda 2 2 2 5 3 2 3 3" xfId="31385" xr:uid="{E076C496-C1A5-41E9-B424-02A1ED4D87F2}"/>
    <cellStyle name="Moneda 2 2 2 5 3 2 4" xfId="17871" xr:uid="{08F8A69F-4081-4859-AA90-56EFCC708ED7}"/>
    <cellStyle name="Moneda 2 2 2 5 3 2 5" xfId="26904" xr:uid="{742A1AC2-42F5-41C5-AA27-F1E2A3A9B063}"/>
    <cellStyle name="Moneda 2 2 2 5 3 3" xfId="9509" xr:uid="{EE1F8BC1-5852-4C7E-BD9E-00DCB5AE45B8}"/>
    <cellStyle name="Moneda 2 2 2 5 3 3 2" xfId="14292" xr:uid="{52F7D580-3744-4ABC-B001-12E2F46CD44D}"/>
    <cellStyle name="Moneda 2 2 2 5 3 3 2 2" xfId="23826" xr:uid="{CC3BA354-FAA0-4E9E-A860-3D205C0FF761}"/>
    <cellStyle name="Moneda 2 2 2 5 3 3 2 3" xfId="32556" xr:uid="{8F268A45-BB61-4F2D-A9BF-A9F7F5F31732}"/>
    <cellStyle name="Moneda 2 2 2 5 3 3 3" xfId="19061" xr:uid="{30B5DBCA-05FF-4C7D-9721-F1D5C370AC94}"/>
    <cellStyle name="Moneda 2 2 2 5 3 3 4" xfId="27969" xr:uid="{CC7A1091-6225-4926-86C3-0C2AC358DE4C}"/>
    <cellStyle name="Moneda 2 2 2 5 3 4" xfId="11900" xr:uid="{2F7A5666-7734-4849-A878-920002E5CE76}"/>
    <cellStyle name="Moneda 2 2 2 5 3 4 2" xfId="21443" xr:uid="{B3CA5643-CDAF-463C-BB82-45D12DE31179}"/>
    <cellStyle name="Moneda 2 2 2 5 3 4 3" xfId="30246" xr:uid="{00F088B9-D043-43B4-9640-896D8274D3F1}"/>
    <cellStyle name="Moneda 2 2 2 5 3 5" xfId="16684" xr:uid="{88E26285-3A74-4059-A942-3D117167BF2D}"/>
    <cellStyle name="Moneda 2 2 2 5 3 6" xfId="7127" xr:uid="{F3EA2D41-8639-41EF-B400-BCD2444B7606}"/>
    <cellStyle name="Moneda 2 2 2 5 4" xfId="3561" xr:uid="{00000000-0005-0000-0000-00008F030000}"/>
    <cellStyle name="Moneda 2 2 2 5 4 2" xfId="10107" xr:uid="{6729BB66-F4D7-492D-9794-26278A75B3CD}"/>
    <cellStyle name="Moneda 2 2 2 5 4 2 2" xfId="14892" xr:uid="{76869804-C4F8-4CCC-8212-8D9928637CE8}"/>
    <cellStyle name="Moneda 2 2 2 5 4 2 2 2" xfId="24422" xr:uid="{150D6F03-903F-408F-B15F-397124821337}"/>
    <cellStyle name="Moneda 2 2 2 5 4 2 2 3" xfId="33150" xr:uid="{675C48E2-28C3-41AE-A6C8-D77575E5A9B5}"/>
    <cellStyle name="Moneda 2 2 2 5 4 2 3" xfId="19656" xr:uid="{E6688DBF-F51E-42EC-9E3B-51EE0A6EB31C}"/>
    <cellStyle name="Moneda 2 2 2 5 4 2 4" xfId="28520" xr:uid="{E99E8D60-0520-4712-BD4D-3E58727C14EB}"/>
    <cellStyle name="Moneda 2 2 2 5 4 3" xfId="12498" xr:uid="{6513F233-A05E-4B7A-B097-A35A89065867}"/>
    <cellStyle name="Moneda 2 2 2 5 4 3 2" xfId="22039" xr:uid="{D394C84C-A78B-4176-8884-928FDBD2E5D0}"/>
    <cellStyle name="Moneda 2 2 2 5 4 3 3" xfId="30796" xr:uid="{7AF6C12D-078E-43AA-82A0-A08728AC3D84}"/>
    <cellStyle name="Moneda 2 2 2 5 4 4" xfId="17278" xr:uid="{F2247D6E-0EF8-4676-863D-573643304303}"/>
    <cellStyle name="Moneda 2 2 2 5 4 5" xfId="7721" xr:uid="{D5ABB444-FE09-415C-A434-E15792EDE282}"/>
    <cellStyle name="Moneda 2 2 2 5 5" xfId="5067" xr:uid="{00000000-0005-0000-0000-000090030000}"/>
    <cellStyle name="Moneda 2 2 2 5 5 2" xfId="13694" xr:uid="{F88FDBC0-7F80-4C25-8F05-A8D1FBC866BD}"/>
    <cellStyle name="Moneda 2 2 2 5 5 2 2" xfId="23231" xr:uid="{234871B7-3DA4-41F9-81D5-F50FD10567CE}"/>
    <cellStyle name="Moneda 2 2 2 5 5 2 3" xfId="31962" xr:uid="{D70BEC5D-111C-4268-9783-5EE2BE21DFE7}"/>
    <cellStyle name="Moneda 2 2 2 5 5 3" xfId="18466" xr:uid="{2AC9777C-2238-4094-86BE-9CAD63C29B7F}"/>
    <cellStyle name="Moneda 2 2 2 5 5 4" xfId="8913" xr:uid="{F6B00578-3CAF-4D6A-AC71-AE2F0274F094}"/>
    <cellStyle name="Moneda 2 2 2 5 6" xfId="11305" xr:uid="{3208B9B5-22EF-4F4E-AB1E-01F942AFADFD}"/>
    <cellStyle name="Moneda 2 2 2 5 6 2" xfId="20849" xr:uid="{03ACC820-96C6-43A0-B61E-5F182CEA9069}"/>
    <cellStyle name="Moneda 2 2 2 5 6 3" xfId="29699" xr:uid="{3841966A-632B-479C-B113-189ADCB9A5F7}"/>
    <cellStyle name="Moneda 2 2 2 5 7" xfId="16090" xr:uid="{EE86B36D-BC08-4098-923A-C532A8EF4FAC}"/>
    <cellStyle name="Moneda 2 2 2 5 8" xfId="6552" xr:uid="{A45D198C-78C7-4649-A3E7-21384D36ADE4}"/>
    <cellStyle name="Moneda 2 2 2 6" xfId="826" xr:uid="{00000000-0005-0000-0000-000091030000}"/>
    <cellStyle name="Moneda 2 2 2 6 2" xfId="1501" xr:uid="{00000000-0005-0000-0000-000092030000}"/>
    <cellStyle name="Moneda 2 2 2 6 2 2" xfId="3043" xr:uid="{00000000-0005-0000-0000-000093030000}"/>
    <cellStyle name="Moneda 2 2 2 6 2 2 2" xfId="10851" xr:uid="{FA0DBB28-CF25-45F8-A7D7-9DBE9AF7EFCE}"/>
    <cellStyle name="Moneda 2 2 2 6 2 2 2 2" xfId="15639" xr:uid="{4C97B70D-295A-4A63-8210-19DE0C257E77}"/>
    <cellStyle name="Moneda 2 2 2 6 2 2 2 2 2" xfId="25166" xr:uid="{0B5A345E-DA7D-47FA-8E51-DEEB08ED03B8}"/>
    <cellStyle name="Moneda 2 2 2 6 2 2 2 2 3" xfId="33894" xr:uid="{C4FDF647-BFA4-499C-9760-13E13C889597}"/>
    <cellStyle name="Moneda 2 2 2 6 2 2 2 3" xfId="20400" xr:uid="{974C63F5-3A6F-4F68-90D9-524AA5AFF657}"/>
    <cellStyle name="Moneda 2 2 2 6 2 2 2 4" xfId="29258" xr:uid="{41B4A907-9364-4E0D-A067-AD44D032F41E}"/>
    <cellStyle name="Moneda 2 2 2 6 2 2 3" xfId="13242" xr:uid="{6F32BCC2-FA77-40BF-B9CC-79EE60D19661}"/>
    <cellStyle name="Moneda 2 2 2 6 2 2 3 2" xfId="22783" xr:uid="{A0EC5F4A-6F9F-47F5-BC29-E65AA9542DD6}"/>
    <cellStyle name="Moneda 2 2 2 6 2 2 3 3" xfId="31534" xr:uid="{42F7F564-174C-4A63-BE8A-99FED6123EC1}"/>
    <cellStyle name="Moneda 2 2 2 6 2 2 4" xfId="18019" xr:uid="{D209703F-3020-45DC-BE59-C80D2F075FE7}"/>
    <cellStyle name="Moneda 2 2 2 6 2 2 5" xfId="8464" xr:uid="{882F7D31-5B62-484C-BFD8-E202B356C4A6}"/>
    <cellStyle name="Moneda 2 2 2 6 2 3" xfId="4549" xr:uid="{00000000-0005-0000-0000-000094030000}"/>
    <cellStyle name="Moneda 2 2 2 6 2 3 2" xfId="14441" xr:uid="{6684A1AC-972D-4181-BBB9-0FDDE984C042}"/>
    <cellStyle name="Moneda 2 2 2 6 2 3 2 2" xfId="23975" xr:uid="{4DE01328-E6E4-4105-9A36-B07B32AE02C8}"/>
    <cellStyle name="Moneda 2 2 2 6 2 3 2 3" xfId="32705" xr:uid="{8C134A27-FC39-4804-9E83-8FB4CAB35B1B}"/>
    <cellStyle name="Moneda 2 2 2 6 2 3 3" xfId="19210" xr:uid="{E6C22217-DA3C-49CF-8F02-4D110E1F199B}"/>
    <cellStyle name="Moneda 2 2 2 6 2 3 4" xfId="9657" xr:uid="{2DEB89DF-5DC3-4555-90FD-7963CFF29656}"/>
    <cellStyle name="Moneda 2 2 2 6 2 4" xfId="6055" xr:uid="{00000000-0005-0000-0000-000095030000}"/>
    <cellStyle name="Moneda 2 2 2 6 2 4 2" xfId="21592" xr:uid="{7FA488C3-F32F-4AD6-AADE-A05BAE276A94}"/>
    <cellStyle name="Moneda 2 2 2 6 2 4 3" xfId="12048" xr:uid="{CEA7CFA8-3FAF-4B30-B0FC-26A4FAB5B661}"/>
    <cellStyle name="Moneda 2 2 2 6 2 5" xfId="16832" xr:uid="{DD627D8A-9745-4C61-B436-BD99A166F221}"/>
    <cellStyle name="Moneda 2 2 2 6 2 6" xfId="7275" xr:uid="{BE4C5649-7836-4461-A057-13C5CBEDB9B6}"/>
    <cellStyle name="Moneda 2 2 2 6 3" xfId="2387" xr:uid="{00000000-0005-0000-0000-000096030000}"/>
    <cellStyle name="Moneda 2 2 2 6 3 2" xfId="10258" xr:uid="{CDB29D57-6263-4228-820B-26DA3976BC6B}"/>
    <cellStyle name="Moneda 2 2 2 6 3 2 2" xfId="15044" xr:uid="{5883198B-F5F2-4022-B39F-900E89FF69F9}"/>
    <cellStyle name="Moneda 2 2 2 6 3 2 2 2" xfId="24571" xr:uid="{2052B688-4770-4D41-AC24-CA01D33B8D1C}"/>
    <cellStyle name="Moneda 2 2 2 6 3 2 2 3" xfId="33299" xr:uid="{E60DF44A-27B7-4B6C-874A-30BF3E3994CA}"/>
    <cellStyle name="Moneda 2 2 2 6 3 2 3" xfId="19805" xr:uid="{ACCF7533-C31C-4622-A8DF-636B08C04B71}"/>
    <cellStyle name="Moneda 2 2 2 6 3 2 4" xfId="28669" xr:uid="{19182434-EA26-40CA-B251-872ED4B17ADE}"/>
    <cellStyle name="Moneda 2 2 2 6 3 3" xfId="12649" xr:uid="{3AF230C8-399D-46CF-A418-14741D98C233}"/>
    <cellStyle name="Moneda 2 2 2 6 3 3 2" xfId="22188" xr:uid="{3203A770-BC9C-4527-8AA8-D16C0D87A2E4}"/>
    <cellStyle name="Moneda 2 2 2 6 3 3 3" xfId="30945" xr:uid="{516BD0E5-1FBE-42B8-BCB9-347FD6DB2348}"/>
    <cellStyle name="Moneda 2 2 2 6 3 4" xfId="17426" xr:uid="{0EF1B562-719E-4D18-A51A-A64CB7E541DC}"/>
    <cellStyle name="Moneda 2 2 2 6 3 5" xfId="7872" xr:uid="{B64E1E28-09AC-4448-A4C7-726C08BC5301}"/>
    <cellStyle name="Moneda 2 2 2 6 4" xfId="3893" xr:uid="{00000000-0005-0000-0000-000097030000}"/>
    <cellStyle name="Moneda 2 2 2 6 4 2" xfId="13846" xr:uid="{C398D3EC-6D0E-46CB-937D-348C67DA22E0}"/>
    <cellStyle name="Moneda 2 2 2 6 4 2 2" xfId="23380" xr:uid="{3ADB4562-82D5-41E2-A8E8-AEC0157BA969}"/>
    <cellStyle name="Moneda 2 2 2 6 4 2 3" xfId="32110" xr:uid="{3C5B03D1-E3B8-43E2-96E7-BB854132FB47}"/>
    <cellStyle name="Moneda 2 2 2 6 4 3" xfId="18615" xr:uid="{D04C209F-1F23-4DCD-B896-6B337920C87B}"/>
    <cellStyle name="Moneda 2 2 2 6 4 4" xfId="9065" xr:uid="{30EFAB56-63AE-4B27-B150-582A637DBEE3}"/>
    <cellStyle name="Moneda 2 2 2 6 5" xfId="5399" xr:uid="{00000000-0005-0000-0000-000098030000}"/>
    <cellStyle name="Moneda 2 2 2 6 5 2" xfId="20997" xr:uid="{5ABFD48C-3970-490F-AC55-ED8AF2EA0A91}"/>
    <cellStyle name="Moneda 2 2 2 6 5 3" xfId="11456" xr:uid="{CBB2B8B4-F20B-4431-A865-1E86C22F5D96}"/>
    <cellStyle name="Moneda 2 2 2 6 6" xfId="16239" xr:uid="{761880DD-8205-4458-8CE8-FDDDE366CDF6}"/>
    <cellStyle name="Moneda 2 2 2 6 7" xfId="6695" xr:uid="{B76F92B8-7185-4682-8977-5114E79D7BB0}"/>
    <cellStyle name="Moneda 2 2 2 7" xfId="980" xr:uid="{00000000-0005-0000-0000-000099030000}"/>
    <cellStyle name="Moneda 2 2 2 7 2" xfId="2541" xr:uid="{00000000-0005-0000-0000-00009A030000}"/>
    <cellStyle name="Moneda 2 2 2 7 2 2" xfId="10556" xr:uid="{9DEAB1B3-B66B-4F19-BA1D-F82E1432ECA7}"/>
    <cellStyle name="Moneda 2 2 2 7 2 2 2" xfId="15342" xr:uid="{1943ABEA-6B62-422C-A94D-DDDF8BD642D1}"/>
    <cellStyle name="Moneda 2 2 2 7 2 2 2 2" xfId="24869" xr:uid="{83811DB3-2CFF-4915-9F12-48A9CFB42440}"/>
    <cellStyle name="Moneda 2 2 2 7 2 2 2 3" xfId="33597" xr:uid="{1420B3C1-9946-4370-8D71-247AFB7E6279}"/>
    <cellStyle name="Moneda 2 2 2 7 2 2 3" xfId="20103" xr:uid="{3508B8FC-C1F6-46EB-9A4B-25BCED2E0302}"/>
    <cellStyle name="Moneda 2 2 2 7 2 2 4" xfId="28965" xr:uid="{0633F0D8-4E98-4D73-82EC-00B9844396FF}"/>
    <cellStyle name="Moneda 2 2 2 7 2 3" xfId="12947" xr:uid="{F0A234D3-22BE-4FCC-88D5-C0C9B7DA308F}"/>
    <cellStyle name="Moneda 2 2 2 7 2 3 2" xfId="22486" xr:uid="{254D3055-18AB-4396-A6D4-6A9F6E5DFAE3}"/>
    <cellStyle name="Moneda 2 2 2 7 2 3 3" xfId="31241" xr:uid="{53F1E2F3-FB1C-4B77-B352-D6DFD2F061D7}"/>
    <cellStyle name="Moneda 2 2 2 7 2 4" xfId="17724" xr:uid="{0465A2A6-E320-448A-8724-A8EB7329826A}"/>
    <cellStyle name="Moneda 2 2 2 7 2 5" xfId="8169" xr:uid="{D6B1AEF1-8CA2-43BF-AA6B-67A84029753E}"/>
    <cellStyle name="Moneda 2 2 2 7 3" xfId="4047" xr:uid="{00000000-0005-0000-0000-00009B030000}"/>
    <cellStyle name="Moneda 2 2 2 7 3 2" xfId="14144" xr:uid="{1ABCAD4A-341F-467D-B40F-733FAB51D24A}"/>
    <cellStyle name="Moneda 2 2 2 7 3 2 2" xfId="23678" xr:uid="{B441009E-4E4C-426D-97D7-0111894519A9}"/>
    <cellStyle name="Moneda 2 2 2 7 3 2 3" xfId="32408" xr:uid="{3BE21859-644B-4E12-A24E-31459E2D8ACA}"/>
    <cellStyle name="Moneda 2 2 2 7 3 3" xfId="18913" xr:uid="{966BFA09-A16E-48AE-BE0C-C460D38A757E}"/>
    <cellStyle name="Moneda 2 2 2 7 3 4" xfId="9362" xr:uid="{CFA8AF6F-3674-4945-9BD6-285BA82A1EC8}"/>
    <cellStyle name="Moneda 2 2 2 7 4" xfId="5553" xr:uid="{00000000-0005-0000-0000-00009C030000}"/>
    <cellStyle name="Moneda 2 2 2 7 4 2" xfId="21295" xr:uid="{8DFC244A-B64F-4E40-B075-3B980E17203D}"/>
    <cellStyle name="Moneda 2 2 2 7 4 3" xfId="11753" xr:uid="{8DAF5F8A-E8F2-4CB0-8E3A-B2E930B73541}"/>
    <cellStyle name="Moneda 2 2 2 7 5" xfId="16537" xr:uid="{A915348F-D73F-4ECE-8DD7-4317BDEB6CC5}"/>
    <cellStyle name="Moneda 2 2 2 7 6" xfId="6982" xr:uid="{E7622913-37C5-4282-8754-E0C146770C62}"/>
    <cellStyle name="Moneda 2 2 2 8" xfId="1140" xr:uid="{00000000-0005-0000-0000-00009D030000}"/>
    <cellStyle name="Moneda 2 2 2 8 2" xfId="2701" xr:uid="{00000000-0005-0000-0000-00009E030000}"/>
    <cellStyle name="Moneda 2 2 2 8 2 2" xfId="14741" xr:uid="{EA4F2A3E-0609-4B2D-8ABE-1B5182F8F21D}"/>
    <cellStyle name="Moneda 2 2 2 8 2 2 2" xfId="24274" xr:uid="{A6339353-3443-40CA-A1F5-538BBB6525C8}"/>
    <cellStyle name="Moneda 2 2 2 8 2 2 3" xfId="33002" xr:uid="{B565B971-A595-4285-9159-5C1ABD42BF1A}"/>
    <cellStyle name="Moneda 2 2 2 8 2 3" xfId="19509" xr:uid="{EFEAD51A-0EC2-4F9C-89E6-200DE935C9B7}"/>
    <cellStyle name="Moneda 2 2 2 8 2 4" xfId="9956" xr:uid="{706EDFE3-04DB-4644-B754-34685B5F921F}"/>
    <cellStyle name="Moneda 2 2 2 8 3" xfId="4207" xr:uid="{00000000-0005-0000-0000-00009F030000}"/>
    <cellStyle name="Moneda 2 2 2 8 3 2" xfId="21891" xr:uid="{26DF827E-E320-42FD-B49C-E421A427BDF7}"/>
    <cellStyle name="Moneda 2 2 2 8 3 3" xfId="12347" xr:uid="{DE7AF980-956F-4E4F-A621-B469221D0AEE}"/>
    <cellStyle name="Moneda 2 2 2 8 4" xfId="5713" xr:uid="{00000000-0005-0000-0000-0000A0030000}"/>
    <cellStyle name="Moneda 2 2 2 8 4 2" xfId="17131" xr:uid="{F9FB1312-24FC-4680-B157-2ED2EDE768CB}"/>
    <cellStyle name="Moneda 2 2 2 8 5" xfId="7572" xr:uid="{853A07D5-09BE-4885-B008-D906D92A6864}"/>
    <cellStyle name="Moneda 2 2 2 9" xfId="1657" xr:uid="{00000000-0005-0000-0000-0000A1030000}"/>
    <cellStyle name="Moneda 2 2 2 9 2" xfId="3199" xr:uid="{00000000-0005-0000-0000-0000A2030000}"/>
    <cellStyle name="Moneda 2 2 2 9 2 2" xfId="23083" xr:uid="{7D2B9934-3EBA-4B7C-A903-0FBAD0D78B97}"/>
    <cellStyle name="Moneda 2 2 2 9 2 3" xfId="13543" xr:uid="{0502C707-7803-480F-A3FC-C7051951AECE}"/>
    <cellStyle name="Moneda 2 2 2 9 3" xfId="4705" xr:uid="{00000000-0005-0000-0000-0000A3030000}"/>
    <cellStyle name="Moneda 2 2 2 9 3 2" xfId="18319" xr:uid="{07329232-F7E9-4915-91A7-9FEADBA26455}"/>
    <cellStyle name="Moneda 2 2 2 9 4" xfId="6211" xr:uid="{00000000-0005-0000-0000-0000A4030000}"/>
    <cellStyle name="Moneda 2 2 2 9 4 2" xfId="27333" xr:uid="{62D1BB9A-3FC2-40A8-B29F-90AF2357F49D}"/>
    <cellStyle name="Moneda 2 2 2 9 5" xfId="8762" xr:uid="{32C2B79F-E79B-4203-9DB1-F3F1DAF396E0}"/>
    <cellStyle name="Moneda 2 2 20" xfId="3376" xr:uid="{00000000-0005-0000-0000-0000A5030000}"/>
    <cellStyle name="Moneda 2 2 21" xfId="4882" xr:uid="{00000000-0005-0000-0000-0000A6030000}"/>
    <cellStyle name="Moneda 2 2 22" xfId="6418" xr:uid="{47D3B08B-E3F8-4EEC-A189-406E595838C2}"/>
    <cellStyle name="Moneda 2 2 3" xfId="100" xr:uid="{00000000-0005-0000-0000-0000A7030000}"/>
    <cellStyle name="Moneda 2 2 3 10" xfId="1891" xr:uid="{00000000-0005-0000-0000-0000A8030000}"/>
    <cellStyle name="Moneda 2 2 3 10 2" xfId="15951" xr:uid="{20E128AE-6BA8-42A5-8BAD-55AB681AA4A0}"/>
    <cellStyle name="Moneda 2 2 3 11" xfId="3397" xr:uid="{00000000-0005-0000-0000-0000A9030000}"/>
    <cellStyle name="Moneda 2 2 3 11 2" xfId="25475" xr:uid="{1CC08D9A-50DB-40E7-AEBC-775AC7F6ED27}"/>
    <cellStyle name="Moneda 2 2 3 12" xfId="4903" xr:uid="{00000000-0005-0000-0000-0000AA030000}"/>
    <cellStyle name="Moneda 2 2 3 13" xfId="6433" xr:uid="{DE113795-E97D-493A-90D7-F69CC9EE8D19}"/>
    <cellStyle name="Moneda 2 2 3 2" xfId="240" xr:uid="{00000000-0005-0000-0000-0000AB030000}"/>
    <cellStyle name="Moneda 2 2 3 2 10" xfId="6462" xr:uid="{5007C269-2185-4442-99E4-B37CF72FF521}"/>
    <cellStyle name="Moneda 2 2 3 2 2" xfId="890" xr:uid="{00000000-0005-0000-0000-0000AC030000}"/>
    <cellStyle name="Moneda 2 2 3 2 2 2" xfId="1565" xr:uid="{00000000-0005-0000-0000-0000AD030000}"/>
    <cellStyle name="Moneda 2 2 3 2 2 2 2" xfId="3107" xr:uid="{00000000-0005-0000-0000-0000AE030000}"/>
    <cellStyle name="Moneda 2 2 3 2 2 2 2 2" xfId="7541" xr:uid="{64130DE9-0878-445A-B386-6871B6D30F03}"/>
    <cellStyle name="Moneda 2 2 3 2 2 2 2 2 2" xfId="8730" xr:uid="{93205CF0-C036-4EC3-8446-B7FF4BB5A3DE}"/>
    <cellStyle name="Moneda 2 2 3 2 2 2 2 2 2 2" xfId="11117" xr:uid="{9E15B8BF-E5E4-4039-BF6B-5286331CA6ED}"/>
    <cellStyle name="Moneda 2 2 3 2 2 2 2 2 2 2 2" xfId="15905" xr:uid="{BF3C4F3B-374C-49E7-B457-63D2BE0ADE2B}"/>
    <cellStyle name="Moneda 2 2 3 2 2 2 2 2 2 2 2 2" xfId="25432" xr:uid="{D7F08AD2-ECB3-4A43-B98A-C6600C27A90D}"/>
    <cellStyle name="Moneda 2 2 3 2 2 2 2 2 2 2 2 3" xfId="34160" xr:uid="{07D95A02-1399-414C-8E9C-CAE43D962920}"/>
    <cellStyle name="Moneda 2 2 3 2 2 2 2 2 2 2 3" xfId="20666" xr:uid="{F23F8E61-071A-408E-A515-A56495BD75FF}"/>
    <cellStyle name="Moneda 2 2 3 2 2 2 2 2 2 2 4" xfId="29524" xr:uid="{07676FC0-54C6-4BBC-AC36-31ED086121C3}"/>
    <cellStyle name="Moneda 2 2 3 2 2 2 2 2 2 3" xfId="13508" xr:uid="{82D24798-A004-4023-9F57-D5BFC8523A4E}"/>
    <cellStyle name="Moneda 2 2 3 2 2 2 2 2 2 3 2" xfId="23049" xr:uid="{53A22D51-D478-4727-9E94-6D7D8A2F5B11}"/>
    <cellStyle name="Moneda 2 2 3 2 2 2 2 2 2 3 3" xfId="31800" xr:uid="{CDE3B812-DA64-4215-9A58-ADEF9AD363A7}"/>
    <cellStyle name="Moneda 2 2 3 2 2 2 2 2 2 4" xfId="18285" xr:uid="{BF2B2AC0-629C-4208-B58F-DEBA026BCCD7}"/>
    <cellStyle name="Moneda 2 2 3 2 2 2 2 2 2 5" xfId="27299" xr:uid="{361827C5-F5BB-4FC5-A701-B714C97F36BE}"/>
    <cellStyle name="Moneda 2 2 3 2 2 2 2 2 3" xfId="9923" xr:uid="{DBE1B65C-1AA2-4DB2-AB3E-73193DABE3AB}"/>
    <cellStyle name="Moneda 2 2 3 2 2 2 2 2 3 2" xfId="14707" xr:uid="{668A35CE-C734-4639-805B-E2A6362DE20E}"/>
    <cellStyle name="Moneda 2 2 3 2 2 2 2 2 3 2 2" xfId="24241" xr:uid="{CB991DEB-A5D2-4D67-9911-7E6F5898BBBC}"/>
    <cellStyle name="Moneda 2 2 3 2 2 2 2 2 3 2 3" xfId="32971" xr:uid="{3F977EC4-7BEF-43AA-840C-989F8D91EB26}"/>
    <cellStyle name="Moneda 2 2 3 2 2 2 2 2 3 3" xfId="19476" xr:uid="{77B59B62-E49A-4858-87BA-27AB4B27BCB3}"/>
    <cellStyle name="Moneda 2 2 3 2 2 2 2 2 3 4" xfId="28364" xr:uid="{CB20AB80-E809-4865-88F3-DBA4CAAF3342}"/>
    <cellStyle name="Moneda 2 2 3 2 2 2 2 2 4" xfId="12314" xr:uid="{9E22DB7A-35CF-42D7-83D3-BF610ED2F3D6}"/>
    <cellStyle name="Moneda 2 2 3 2 2 2 2 2 4 2" xfId="21858" xr:uid="{56CB7E64-6F22-42C0-A0DA-D3C00554C445}"/>
    <cellStyle name="Moneda 2 2 3 2 2 2 2 2 4 3" xfId="30641" xr:uid="{335F46A0-47AA-4068-88EB-7BD6E8577A75}"/>
    <cellStyle name="Moneda 2 2 3 2 2 2 2 2 5" xfId="17098" xr:uid="{BE089937-B734-4BD7-BB67-ABB22491087E}"/>
    <cellStyle name="Moneda 2 2 3 2 2 2 2 2 6" xfId="26294" xr:uid="{9C1E6E43-10AC-4D3C-AC96-F77A700826C1}"/>
    <cellStyle name="Moneda 2 2 3 2 2 2 2 3" xfId="8138" xr:uid="{73A28D42-6192-4BCD-97C1-A90DE9ECF756}"/>
    <cellStyle name="Moneda 2 2 3 2 2 2 2 3 2" xfId="10524" xr:uid="{C8F7CAEF-394B-4012-BF18-07A3FCE66B7C}"/>
    <cellStyle name="Moneda 2 2 3 2 2 2 2 3 2 2" xfId="15310" xr:uid="{9A8414F4-931B-4ED5-A790-DEDE0B87F1CB}"/>
    <cellStyle name="Moneda 2 2 3 2 2 2 2 3 2 2 2" xfId="24837" xr:uid="{919B1D79-EA0E-4957-917D-F7E9CFD0DA1E}"/>
    <cellStyle name="Moneda 2 2 3 2 2 2 2 3 2 2 3" xfId="33565" xr:uid="{796F22D5-5E22-4950-8412-8328AF2F14D8}"/>
    <cellStyle name="Moneda 2 2 3 2 2 2 2 3 2 3" xfId="20071" xr:uid="{B9D78881-1983-4731-BF0B-0723544C2AFC}"/>
    <cellStyle name="Moneda 2 2 3 2 2 2 2 3 2 4" xfId="28935" xr:uid="{277BC3EB-6428-4A7A-9013-00EAB77F582C}"/>
    <cellStyle name="Moneda 2 2 3 2 2 2 2 3 3" xfId="12915" xr:uid="{D2558543-7E4B-45FF-B2E3-51F906BD471D}"/>
    <cellStyle name="Moneda 2 2 3 2 2 2 2 3 3 2" xfId="22454" xr:uid="{F37B829C-C817-4624-A430-E2566FD0DA94}"/>
    <cellStyle name="Moneda 2 2 3 2 2 2 2 3 3 3" xfId="31211" xr:uid="{ACEECD29-0D26-47D4-AB41-48E6640055F0}"/>
    <cellStyle name="Moneda 2 2 3 2 2 2 2 3 4" xfId="17692" xr:uid="{1CAA163C-F5D4-458C-818E-6B485D2130FD}"/>
    <cellStyle name="Moneda 2 2 3 2 2 2 2 3 5" xfId="26751" xr:uid="{5D0F6341-5744-4935-89D7-337A1CE3E83C}"/>
    <cellStyle name="Moneda 2 2 3 2 2 2 2 4" xfId="9331" xr:uid="{FFEBD6F6-9D3A-4956-AC55-75FC3606F581}"/>
    <cellStyle name="Moneda 2 2 3 2 2 2 2 4 2" xfId="14112" xr:uid="{E5F522AA-BD55-41E8-AD53-B4A3CD31AC3B}"/>
    <cellStyle name="Moneda 2 2 3 2 2 2 2 4 2 2" xfId="23646" xr:uid="{8A6E9AB6-129E-4321-9A66-B6A4A1C94231}"/>
    <cellStyle name="Moneda 2 2 3 2 2 2 2 4 2 3" xfId="32376" xr:uid="{1D82BA78-D8F2-40A3-A395-BEDFF86BDCD5}"/>
    <cellStyle name="Moneda 2 2 3 2 2 2 2 4 3" xfId="18881" xr:uid="{D61B12D9-6896-4655-BEDA-C286DA8E6965}"/>
    <cellStyle name="Moneda 2 2 3 2 2 2 2 4 4" xfId="27816" xr:uid="{F11E9ECF-98DC-44FA-B183-B2DD5FFE7E8A}"/>
    <cellStyle name="Moneda 2 2 3 2 2 2 2 5" xfId="11722" xr:uid="{9DD34AEF-960D-4607-908B-FA53F74CE23C}"/>
    <cellStyle name="Moneda 2 2 3 2 2 2 2 5 2" xfId="21263" xr:uid="{21BEC570-4F86-4D7A-A4E2-CB55F2354083}"/>
    <cellStyle name="Moneda 2 2 3 2 2 2 2 5 3" xfId="30093" xr:uid="{AEE8FBC3-34DB-410C-A77C-6A11857EB25F}"/>
    <cellStyle name="Moneda 2 2 3 2 2 2 2 6" xfId="16505" xr:uid="{1370B4C5-5809-4C07-8FFC-4C6F75EAAFD6}"/>
    <cellStyle name="Moneda 2 2 3 2 2 2 2 7" xfId="6953" xr:uid="{08333775-9ED5-497E-B39B-5B830F717C1D}"/>
    <cellStyle name="Moneda 2 2 3 2 2 2 3" xfId="4613" xr:uid="{00000000-0005-0000-0000-0000AF030000}"/>
    <cellStyle name="Moneda 2 2 3 2 2 2 3 2" xfId="8434" xr:uid="{0E81390D-A986-48E3-8056-7EF60FAE03CD}"/>
    <cellStyle name="Moneda 2 2 3 2 2 2 3 2 2" xfId="10821" xr:uid="{DB0A932C-4D58-4669-B992-C6C9735AF09B}"/>
    <cellStyle name="Moneda 2 2 3 2 2 2 3 2 2 2" xfId="15608" xr:uid="{48F4490F-1416-4BE5-B17E-1A166BD3676D}"/>
    <cellStyle name="Moneda 2 2 3 2 2 2 3 2 2 2 2" xfId="25135" xr:uid="{D7F4FFF7-7AFC-4C91-911F-3780DC927189}"/>
    <cellStyle name="Moneda 2 2 3 2 2 2 3 2 2 2 3" xfId="33863" xr:uid="{B1F52BAA-F03C-48FD-9CC3-6B67BA2A1936}"/>
    <cellStyle name="Moneda 2 2 3 2 2 2 3 2 2 3" xfId="20369" xr:uid="{0AC38063-DE04-44E3-8967-10A00283ABA9}"/>
    <cellStyle name="Moneda 2 2 3 2 2 2 3 2 2 4" xfId="29227" xr:uid="{FDF2F7A9-4224-4F4D-85EB-56E7F76DBD70}"/>
    <cellStyle name="Moneda 2 2 3 2 2 2 3 2 3" xfId="13212" xr:uid="{A185AFC6-1A87-43CC-923C-F455A32EDF3E}"/>
    <cellStyle name="Moneda 2 2 3 2 2 2 3 2 3 2" xfId="22752" xr:uid="{6C23373E-BA39-457B-8C15-CC7359FFFE1E}"/>
    <cellStyle name="Moneda 2 2 3 2 2 2 3 2 3 3" xfId="31503" xr:uid="{0EEE9485-F0B9-45B1-BA29-10EECEE87F36}"/>
    <cellStyle name="Moneda 2 2 3 2 2 2 3 2 4" xfId="17989" xr:uid="{E5A8E94B-139D-4E12-A0FB-A6A00CFC0B5C}"/>
    <cellStyle name="Moneda 2 2 3 2 2 2 3 2 5" xfId="27022" xr:uid="{66A1A212-2C86-4743-A670-0185E3165548}"/>
    <cellStyle name="Moneda 2 2 3 2 2 2 3 3" xfId="9627" xr:uid="{BCF9C36C-496B-449D-A3E8-BBB9B49D146C}"/>
    <cellStyle name="Moneda 2 2 3 2 2 2 3 3 2" xfId="14410" xr:uid="{B579C6BA-D107-4D8E-A82B-596CECC12B87}"/>
    <cellStyle name="Moneda 2 2 3 2 2 2 3 3 2 2" xfId="23944" xr:uid="{3D8D79A4-8DEE-4CC3-A92D-F39FC75B64A0}"/>
    <cellStyle name="Moneda 2 2 3 2 2 2 3 3 2 3" xfId="32674" xr:uid="{B94CF416-5241-466F-88A6-0E4BA64E28DA}"/>
    <cellStyle name="Moneda 2 2 3 2 2 2 3 3 3" xfId="19179" xr:uid="{3C226035-998E-4F4C-B9F4-31045130A722}"/>
    <cellStyle name="Moneda 2 2 3 2 2 2 3 3 4" xfId="28087" xr:uid="{79069F05-15D4-4631-83EE-752125FA08AA}"/>
    <cellStyle name="Moneda 2 2 3 2 2 2 3 4" xfId="12018" xr:uid="{26058F1C-9D9C-46BC-9CB5-63F1A07D14A7}"/>
    <cellStyle name="Moneda 2 2 3 2 2 2 3 4 2" xfId="21561" xr:uid="{6DFCBF7B-094C-43BA-B975-8097988BD464}"/>
    <cellStyle name="Moneda 2 2 3 2 2 2 3 4 3" xfId="30364" xr:uid="{55B677C7-359E-433F-ADC0-4A76787330A8}"/>
    <cellStyle name="Moneda 2 2 3 2 2 2 3 5" xfId="16802" xr:uid="{11ADAB17-7C8C-4B32-9EAD-2DD17CE751C1}"/>
    <cellStyle name="Moneda 2 2 3 2 2 2 3 6" xfId="7245" xr:uid="{9FE7427B-F65F-4A02-B729-AB1EA5404410}"/>
    <cellStyle name="Moneda 2 2 3 2 2 2 4" xfId="6119" xr:uid="{00000000-0005-0000-0000-0000B0030000}"/>
    <cellStyle name="Moneda 2 2 3 2 2 2 4 2" xfId="10227" xr:uid="{B4E5AC98-7554-4D24-BB95-1430789EB183}"/>
    <cellStyle name="Moneda 2 2 3 2 2 2 4 2 2" xfId="15012" xr:uid="{4D127ADD-1399-4FD2-8776-746971C69CF5}"/>
    <cellStyle name="Moneda 2 2 3 2 2 2 4 2 2 2" xfId="24540" xr:uid="{50AAF9E1-609F-4FE3-9F2A-51494BBEE143}"/>
    <cellStyle name="Moneda 2 2 3 2 2 2 4 2 2 3" xfId="33268" xr:uid="{F0A4F359-E227-4491-BE2D-E4117048F84D}"/>
    <cellStyle name="Moneda 2 2 3 2 2 2 4 2 3" xfId="19774" xr:uid="{0FE1C1B8-B862-48F9-A63A-F4B0AC16C63B}"/>
    <cellStyle name="Moneda 2 2 3 2 2 2 4 2 4" xfId="28638" xr:uid="{555562AA-218E-4C22-B30F-976283EC9E3A}"/>
    <cellStyle name="Moneda 2 2 3 2 2 2 4 3" xfId="12618" xr:uid="{13873885-449A-4516-A53D-F8DC58B54D66}"/>
    <cellStyle name="Moneda 2 2 3 2 2 2 4 3 2" xfId="22157" xr:uid="{9D06A2CB-209F-459F-952A-4478FF3E3F56}"/>
    <cellStyle name="Moneda 2 2 3 2 2 2 4 3 3" xfId="30914" xr:uid="{72632634-11C0-43D0-92B6-8E71B9561C77}"/>
    <cellStyle name="Moneda 2 2 3 2 2 2 4 4" xfId="17396" xr:uid="{71CAE6D2-A9D5-42F8-A704-D877D4CA9048}"/>
    <cellStyle name="Moneda 2 2 3 2 2 2 4 5" xfId="7841" xr:uid="{33764389-190B-47AF-8E06-836DEFBAFD04}"/>
    <cellStyle name="Moneda 2 2 3 2 2 2 5" xfId="9033" xr:uid="{02178FC0-2C1F-4FCF-A98E-989A813F9BA5}"/>
    <cellStyle name="Moneda 2 2 3 2 2 2 5 2" xfId="13814" xr:uid="{7A1A440F-9197-492C-A3CC-11D8447A886C}"/>
    <cellStyle name="Moneda 2 2 3 2 2 2 5 2 2" xfId="23349" xr:uid="{0D14229F-A7A6-4D73-B81C-D57E76DBF95D}"/>
    <cellStyle name="Moneda 2 2 3 2 2 2 5 2 3" xfId="32080" xr:uid="{DC63E491-63D7-4119-ABC3-818CFFE778EB}"/>
    <cellStyle name="Moneda 2 2 3 2 2 2 5 3" xfId="18584" xr:uid="{361AA855-C9A3-41D9-9392-3C20BAB1746E}"/>
    <cellStyle name="Moneda 2 2 3 2 2 2 5 4" xfId="27571" xr:uid="{F64DE042-DEB7-481C-98B7-B2B5F3505DE5}"/>
    <cellStyle name="Moneda 2 2 3 2 2 2 6" xfId="11425" xr:uid="{ED0A4D00-045E-4159-B8B3-130A75DB07D1}"/>
    <cellStyle name="Moneda 2 2 3 2 2 2 6 2" xfId="20967" xr:uid="{5C5C08D2-DF11-4F7C-A026-1DD8D2FB04C9}"/>
    <cellStyle name="Moneda 2 2 3 2 2 2 6 3" xfId="29817" xr:uid="{B50A2C2E-A914-4596-A588-9D77E7AC20AA}"/>
    <cellStyle name="Moneda 2 2 3 2 2 2 7" xfId="16208" xr:uid="{CFA8C091-8D6F-46D3-81F7-ED03749B6695}"/>
    <cellStyle name="Moneda 2 2 3 2 2 2 8" xfId="6664" xr:uid="{1944DCA7-7BE7-41A4-975A-7817DA6B8B21}"/>
    <cellStyle name="Moneda 2 2 3 2 2 3" xfId="2451" xr:uid="{00000000-0005-0000-0000-0000B1030000}"/>
    <cellStyle name="Moneda 2 2 3 2 2 3 2" xfId="7393" xr:uid="{83F68FAC-DF62-4B82-ACA4-FD0B10329E9D}"/>
    <cellStyle name="Moneda 2 2 3 2 2 3 2 2" xfId="8582" xr:uid="{35B58F50-7761-49CC-A656-1D70F547A203}"/>
    <cellStyle name="Moneda 2 2 3 2 2 3 2 2 2" xfId="10969" xr:uid="{62C87FEB-0096-4EED-84AA-D61029465F09}"/>
    <cellStyle name="Moneda 2 2 3 2 2 3 2 2 2 2" xfId="15757" xr:uid="{71C80025-CA3D-494D-BE3A-F3EFC8415BBE}"/>
    <cellStyle name="Moneda 2 2 3 2 2 3 2 2 2 2 2" xfId="25284" xr:uid="{0A3B0EC4-C659-4F30-AA0B-BD1A959BD882}"/>
    <cellStyle name="Moneda 2 2 3 2 2 3 2 2 2 2 3" xfId="34012" xr:uid="{4CBC6496-2B23-46FA-99FB-6782196F3798}"/>
    <cellStyle name="Moneda 2 2 3 2 2 3 2 2 2 3" xfId="20518" xr:uid="{097F9CE0-42A6-4DF3-9658-FDAA7EB3400D}"/>
    <cellStyle name="Moneda 2 2 3 2 2 3 2 2 2 4" xfId="29376" xr:uid="{0FFDC268-6FF6-4D65-90F1-D4CA43E218FA}"/>
    <cellStyle name="Moneda 2 2 3 2 2 3 2 2 3" xfId="13360" xr:uid="{95E89661-9141-46DA-B8E3-BDAEB0B0CE41}"/>
    <cellStyle name="Moneda 2 2 3 2 2 3 2 2 3 2" xfId="22901" xr:uid="{64B4319E-9B8F-42D2-80E8-CFC3C063E25C}"/>
    <cellStyle name="Moneda 2 2 3 2 2 3 2 2 3 3" xfId="31652" xr:uid="{3A8E1663-9BC8-4045-908F-A63AEC149181}"/>
    <cellStyle name="Moneda 2 2 3 2 2 3 2 2 4" xfId="18137" xr:uid="{46D803E6-9B92-41CD-886C-5CC5D8E128E4}"/>
    <cellStyle name="Moneda 2 2 3 2 2 3 2 2 5" xfId="27152" xr:uid="{3A0C51B5-AE62-4765-B040-4ED07E5BE897}"/>
    <cellStyle name="Moneda 2 2 3 2 2 3 2 3" xfId="9775" xr:uid="{CF404226-4701-414A-868E-699322CBFB84}"/>
    <cellStyle name="Moneda 2 2 3 2 2 3 2 3 2" xfId="14559" xr:uid="{805726A7-ACC4-4897-AF2D-238E15B4FE29}"/>
    <cellStyle name="Moneda 2 2 3 2 2 3 2 3 2 2" xfId="24093" xr:uid="{C118D85F-B201-4416-BD07-F6CD08DAE431}"/>
    <cellStyle name="Moneda 2 2 3 2 2 3 2 3 2 3" xfId="32823" xr:uid="{87DCCA0E-99D1-465D-9C2D-A5E28B0CAB41}"/>
    <cellStyle name="Moneda 2 2 3 2 2 3 2 3 3" xfId="19328" xr:uid="{C363ACE5-748C-4069-859C-4A5D5575B2CD}"/>
    <cellStyle name="Moneda 2 2 3 2 2 3 2 3 4" xfId="28217" xr:uid="{984B53F8-C668-4FEC-870C-C847A4527432}"/>
    <cellStyle name="Moneda 2 2 3 2 2 3 2 4" xfId="12166" xr:uid="{AA142863-DD8B-4713-BC61-1BA26482471A}"/>
    <cellStyle name="Moneda 2 2 3 2 2 3 2 4 2" xfId="21710" xr:uid="{C3F14FB5-AE25-4DAF-B819-771E4D434A7F}"/>
    <cellStyle name="Moneda 2 2 3 2 2 3 2 4 3" xfId="30494" xr:uid="{D7634AA8-99F6-4F47-B9B4-88039A1459DD}"/>
    <cellStyle name="Moneda 2 2 3 2 2 3 2 5" xfId="16950" xr:uid="{99E65F1F-E6A8-4C1D-86C8-0CF67D81E85E}"/>
    <cellStyle name="Moneda 2 2 3 2 2 3 2 6" xfId="26169" xr:uid="{3B6C6DC2-AD22-40F0-8EA2-BE841D6F210A}"/>
    <cellStyle name="Moneda 2 2 3 2 2 3 3" xfId="7990" xr:uid="{ABB24E9E-01FB-46A9-B626-AAA3BF1E44AC}"/>
    <cellStyle name="Moneda 2 2 3 2 2 3 3 2" xfId="10376" xr:uid="{39B955B3-1191-45AF-9BCF-5EC88AD3ED60}"/>
    <cellStyle name="Moneda 2 2 3 2 2 3 3 2 2" xfId="15162" xr:uid="{E4E192EC-B669-488A-B837-9DF31B8A8AEF}"/>
    <cellStyle name="Moneda 2 2 3 2 2 3 3 2 2 2" xfId="24689" xr:uid="{8080F575-6F13-409B-8AE6-1CDEAA19A12C}"/>
    <cellStyle name="Moneda 2 2 3 2 2 3 3 2 2 3" xfId="33417" xr:uid="{0B3F3B77-DC3B-41E6-9ABD-0F9127902B05}"/>
    <cellStyle name="Moneda 2 2 3 2 2 3 3 2 3" xfId="19923" xr:uid="{81470E4D-DA0D-4B6D-85F1-C8899A010911}"/>
    <cellStyle name="Moneda 2 2 3 2 2 3 3 2 4" xfId="28787" xr:uid="{0C3D6AE8-B4D8-4744-BEB5-F2BE6E54E462}"/>
    <cellStyle name="Moneda 2 2 3 2 2 3 3 3" xfId="12767" xr:uid="{B6D4F2FE-00B8-41C3-BA85-C2932BFBCFA4}"/>
    <cellStyle name="Moneda 2 2 3 2 2 3 3 3 2" xfId="22306" xr:uid="{974F6EAE-3EDF-4541-ADEC-85E4FC8EACA5}"/>
    <cellStyle name="Moneda 2 2 3 2 2 3 3 3 3" xfId="31063" xr:uid="{41E64AFB-8D75-47C5-8D7E-F80581A93C56}"/>
    <cellStyle name="Moneda 2 2 3 2 2 3 3 4" xfId="17544" xr:uid="{5BB4F426-8924-4CA7-BA87-EBF4D1791F49}"/>
    <cellStyle name="Moneda 2 2 3 2 2 3 3 5" xfId="26626" xr:uid="{E6EB8D89-3697-4CC5-867C-4747CEFAA707}"/>
    <cellStyle name="Moneda 2 2 3 2 2 3 4" xfId="9183" xr:uid="{DD692F0F-1FCB-466B-A68B-1B75914FB9B5}"/>
    <cellStyle name="Moneda 2 2 3 2 2 3 4 2" xfId="13964" xr:uid="{899EC66D-D4B2-48B7-8CB2-B3BDAF91E189}"/>
    <cellStyle name="Moneda 2 2 3 2 2 3 4 2 2" xfId="23498" xr:uid="{C0749EC1-808F-4AAE-B762-54110A838421}"/>
    <cellStyle name="Moneda 2 2 3 2 2 3 4 2 3" xfId="32228" xr:uid="{4BEED0D3-8FC2-409F-92F7-FA60D703FEA3}"/>
    <cellStyle name="Moneda 2 2 3 2 2 3 4 3" xfId="18733" xr:uid="{7A632779-2744-4445-8D09-EECD39FDA271}"/>
    <cellStyle name="Moneda 2 2 3 2 2 3 4 4" xfId="27691" xr:uid="{47CB4AEE-CC82-4A9C-8361-55830052AA72}"/>
    <cellStyle name="Moneda 2 2 3 2 2 3 5" xfId="11574" xr:uid="{5368615A-36F5-46E2-B3D9-34B7BE901370}"/>
    <cellStyle name="Moneda 2 2 3 2 2 3 5 2" xfId="21115" xr:uid="{72E1D322-2810-43CE-A889-722717ABE20B}"/>
    <cellStyle name="Moneda 2 2 3 2 2 3 5 3" xfId="29946" xr:uid="{6D25A6E5-E35F-4699-B220-393C5D76AA8F}"/>
    <cellStyle name="Moneda 2 2 3 2 2 3 6" xfId="16357" xr:uid="{41CA2B90-56E0-4FCF-AA49-E6FE75E8D72B}"/>
    <cellStyle name="Moneda 2 2 3 2 2 3 7" xfId="6807" xr:uid="{6EC4457F-39D5-4193-93A2-7229FA3A9008}"/>
    <cellStyle name="Moneda 2 2 3 2 2 4" xfId="3957" xr:uid="{00000000-0005-0000-0000-0000B2030000}"/>
    <cellStyle name="Moneda 2 2 3 2 2 4 2" xfId="8287" xr:uid="{60386A38-E4B9-4447-87F6-D112E0B3898F}"/>
    <cellStyle name="Moneda 2 2 3 2 2 4 2 2" xfId="10674" xr:uid="{E2452A0F-7730-470B-8A2B-DF154949DDDC}"/>
    <cellStyle name="Moneda 2 2 3 2 2 4 2 2 2" xfId="15460" xr:uid="{CA45AEFA-ED93-43FA-A40B-1F91F24E1CCE}"/>
    <cellStyle name="Moneda 2 2 3 2 2 4 2 2 2 2" xfId="24987" xr:uid="{1739FEFA-2B0A-4039-A88F-FE05BD7C01F8}"/>
    <cellStyle name="Moneda 2 2 3 2 2 4 2 2 2 3" xfId="33715" xr:uid="{233C0508-A4CB-4AB1-8558-9A21BF0365AC}"/>
    <cellStyle name="Moneda 2 2 3 2 2 4 2 2 3" xfId="20221" xr:uid="{C2A062E5-B4EC-4ED2-8920-005C812FFB0B}"/>
    <cellStyle name="Moneda 2 2 3 2 2 4 2 2 4" xfId="29079" xr:uid="{32BE819A-EBD9-4C88-AEA7-9D059A3165AB}"/>
    <cellStyle name="Moneda 2 2 3 2 2 4 2 3" xfId="13065" xr:uid="{040DF509-24E0-4F5C-A900-C8B487D434EC}"/>
    <cellStyle name="Moneda 2 2 3 2 2 4 2 3 2" xfId="22604" xr:uid="{B82E1932-9E8D-41A8-8C23-05D29354DE28}"/>
    <cellStyle name="Moneda 2 2 3 2 2 4 2 3 3" xfId="31355" xr:uid="{895F3BEA-6316-4A40-BD05-9A0121F83C0A}"/>
    <cellStyle name="Moneda 2 2 3 2 2 4 2 4" xfId="17842" xr:uid="{E2B7F89A-1D8E-4FB2-AF19-00E296AE3DF8}"/>
    <cellStyle name="Moneda 2 2 3 2 2 4 2 5" xfId="26874" xr:uid="{D50094AA-900C-4D0B-98C1-8BD600AE05C6}"/>
    <cellStyle name="Moneda 2 2 3 2 2 4 3" xfId="9480" xr:uid="{4C33830D-7FD0-4A6B-88EF-59D0BC308EF4}"/>
    <cellStyle name="Moneda 2 2 3 2 2 4 3 2" xfId="14262" xr:uid="{08AD387D-4E84-4B59-AA80-ACF26E67698D}"/>
    <cellStyle name="Moneda 2 2 3 2 2 4 3 2 2" xfId="23796" xr:uid="{444FBDE5-A476-4F76-8820-DF6706A56DAB}"/>
    <cellStyle name="Moneda 2 2 3 2 2 4 3 2 3" xfId="32526" xr:uid="{D261A7B4-0DF0-42A6-BF6B-8441F061FB17}"/>
    <cellStyle name="Moneda 2 2 3 2 2 4 3 3" xfId="19031" xr:uid="{422B496E-2D8A-4F2A-BE87-89E0EFADA5EC}"/>
    <cellStyle name="Moneda 2 2 3 2 2 4 3 4" xfId="27939" xr:uid="{1516E1DA-A80F-4D43-83D9-6DC12FEECAF7}"/>
    <cellStyle name="Moneda 2 2 3 2 2 4 4" xfId="11871" xr:uid="{D0F54F7F-E45E-441E-A4D0-D2341370AA2A}"/>
    <cellStyle name="Moneda 2 2 3 2 2 4 4 2" xfId="21413" xr:uid="{23F04F21-BC0E-4CED-B3F4-EBE0FB9462B9}"/>
    <cellStyle name="Moneda 2 2 3 2 2 4 4 3" xfId="30216" xr:uid="{301189CB-F535-46ED-ADB5-643D7A96D495}"/>
    <cellStyle name="Moneda 2 2 3 2 2 4 5" xfId="16655" xr:uid="{0FC4CA63-F75C-4B4B-BE45-8CA9EC5FAD77}"/>
    <cellStyle name="Moneda 2 2 3 2 2 4 6" xfId="7100" xr:uid="{D77E658B-8624-48C2-9B93-17B4F1544515}"/>
    <cellStyle name="Moneda 2 2 3 2 2 5" xfId="5463" xr:uid="{00000000-0005-0000-0000-0000B3030000}"/>
    <cellStyle name="Moneda 2 2 3 2 2 5 2" xfId="10076" xr:uid="{74B9634C-C1E3-4DC5-BAF9-D761B1616F97}"/>
    <cellStyle name="Moneda 2 2 3 2 2 5 2 2" xfId="14861" xr:uid="{54BD7020-ED84-49AA-B2A6-C89FC2F20453}"/>
    <cellStyle name="Moneda 2 2 3 2 2 5 2 2 2" xfId="24392" xr:uid="{9B587696-8FE7-489C-9B37-411B1E70268D}"/>
    <cellStyle name="Moneda 2 2 3 2 2 5 2 2 3" xfId="33120" xr:uid="{568B27D7-0820-45F9-87E9-9B38043EB4BE}"/>
    <cellStyle name="Moneda 2 2 3 2 2 5 2 3" xfId="19627" xr:uid="{3DF37CDA-5FC4-4752-9B4A-797D0F45FEFE}"/>
    <cellStyle name="Moneda 2 2 3 2 2 5 2 4" xfId="28491" xr:uid="{8584A121-7C54-4CC9-89B3-8F1A2262ADF0}"/>
    <cellStyle name="Moneda 2 2 3 2 2 5 3" xfId="12467" xr:uid="{A75DE8C4-7807-49D3-A87D-2510AEEF3F2E}"/>
    <cellStyle name="Moneda 2 2 3 2 2 5 3 2" xfId="22009" xr:uid="{2338D759-54BE-4479-9762-160747166AED}"/>
    <cellStyle name="Moneda 2 2 3 2 2 5 3 3" xfId="30766" xr:uid="{18677DA8-C8CE-4586-BAD6-FCB25B1B053C}"/>
    <cellStyle name="Moneda 2 2 3 2 2 5 4" xfId="17249" xr:uid="{A55E6C55-463F-467F-9637-A0ADD4F71D12}"/>
    <cellStyle name="Moneda 2 2 3 2 2 5 5" xfId="7692" xr:uid="{5FE2C8E8-EA0F-45E9-82FA-ACEC9068B1C5}"/>
    <cellStyle name="Moneda 2 2 3 2 2 6" xfId="8882" xr:uid="{F341716B-8881-4BC0-923B-C76FDB1BB3DA}"/>
    <cellStyle name="Moneda 2 2 3 2 2 6 2" xfId="13663" xr:uid="{7D6AC263-2DA7-4075-B292-F83D45135FA9}"/>
    <cellStyle name="Moneda 2 2 3 2 2 6 2 2" xfId="23201" xr:uid="{4F202015-CAF9-4608-B9DE-0400E8941FCF}"/>
    <cellStyle name="Moneda 2 2 3 2 2 6 2 3" xfId="31932" xr:uid="{D76E2240-2FB5-49AB-8B4A-91B4D521DAA2}"/>
    <cellStyle name="Moneda 2 2 3 2 2 6 3" xfId="18437" xr:uid="{AD54A1F4-F3D0-45A7-ACBE-6AA5F184C50F}"/>
    <cellStyle name="Moneda 2 2 3 2 2 6 4" xfId="27446" xr:uid="{0938B652-FE60-474E-9F53-20357935714E}"/>
    <cellStyle name="Moneda 2 2 3 2 2 7" xfId="11273" xr:uid="{B010645A-644A-4EAE-A56A-70BD55DCDF6D}"/>
    <cellStyle name="Moneda 2 2 3 2 2 7 2" xfId="20819" xr:uid="{47FC0071-F8B0-445F-AD73-B59D1C92F6BB}"/>
    <cellStyle name="Moneda 2 2 3 2 2 7 3" xfId="29669" xr:uid="{D9ACD709-C664-4175-8AB6-DF0A48033BEB}"/>
    <cellStyle name="Moneda 2 2 3 2 2 8" xfId="16060" xr:uid="{CE19DD46-E571-4559-B61C-FC71C6F0F62B}"/>
    <cellStyle name="Moneda 2 2 3 2 2 9" xfId="6525" xr:uid="{359F5C76-B75F-44DD-973C-4B70086AC47C}"/>
    <cellStyle name="Moneda 2 2 3 2 3" xfId="1044" xr:uid="{00000000-0005-0000-0000-0000B4030000}"/>
    <cellStyle name="Moneda 2 2 3 2 3 2" xfId="2605" xr:uid="{00000000-0005-0000-0000-0000B5030000}"/>
    <cellStyle name="Moneda 2 2 3 2 3 2 2" xfId="7468" xr:uid="{0D80114F-A834-422D-8FDD-54FC04F3A6EA}"/>
    <cellStyle name="Moneda 2 2 3 2 3 2 2 2" xfId="8657" xr:uid="{BB284C91-3499-456E-BBB4-BA6E34104ACE}"/>
    <cellStyle name="Moneda 2 2 3 2 3 2 2 2 2" xfId="11044" xr:uid="{0EAB4BF0-AB82-4530-9F7B-A161F180C65A}"/>
    <cellStyle name="Moneda 2 2 3 2 3 2 2 2 2 2" xfId="15832" xr:uid="{17069CC1-B159-4863-A970-6CE09223A037}"/>
    <cellStyle name="Moneda 2 2 3 2 3 2 2 2 2 2 2" xfId="25359" xr:uid="{79F3EED6-C2AD-4F86-93CB-EE766FFFF392}"/>
    <cellStyle name="Moneda 2 2 3 2 3 2 2 2 2 2 3" xfId="34087" xr:uid="{F0C30AE0-07AB-4157-9162-2CD4C3FD7261}"/>
    <cellStyle name="Moneda 2 2 3 2 3 2 2 2 2 3" xfId="20593" xr:uid="{62340925-BD2F-445C-9E5A-0FBCD2B0019A}"/>
    <cellStyle name="Moneda 2 2 3 2 3 2 2 2 2 4" xfId="29451" xr:uid="{57864F1D-4ED0-49F7-80C6-3960C4CAEB66}"/>
    <cellStyle name="Moneda 2 2 3 2 3 2 2 2 3" xfId="13435" xr:uid="{55E6BED3-CC22-4134-9278-A28706A37B7F}"/>
    <cellStyle name="Moneda 2 2 3 2 3 2 2 2 3 2" xfId="22976" xr:uid="{8138F442-9080-4BDE-A748-B0F878D2CD90}"/>
    <cellStyle name="Moneda 2 2 3 2 3 2 2 2 3 3" xfId="31727" xr:uid="{9221D55F-492D-4396-BC1B-AA7DD696B83B}"/>
    <cellStyle name="Moneda 2 2 3 2 3 2 2 2 4" xfId="18212" xr:uid="{320674C8-0BA7-4B2B-B246-C308E9505426}"/>
    <cellStyle name="Moneda 2 2 3 2 3 2 2 2 5" xfId="27226" xr:uid="{2F15E578-51D3-4A36-A1AB-EE415FE4486C}"/>
    <cellStyle name="Moneda 2 2 3 2 3 2 2 3" xfId="9850" xr:uid="{3B8CA8AC-61AC-4A86-9D8C-00D73F965126}"/>
    <cellStyle name="Moneda 2 2 3 2 3 2 2 3 2" xfId="14634" xr:uid="{D40BB95A-9CEE-47CE-BEAB-D0FF99E345AA}"/>
    <cellStyle name="Moneda 2 2 3 2 3 2 2 3 2 2" xfId="24168" xr:uid="{74E9F96A-D6E6-47D3-BC09-003C444953D8}"/>
    <cellStyle name="Moneda 2 2 3 2 3 2 2 3 2 3" xfId="32898" xr:uid="{DC6849DD-EBF6-4471-B80D-6C8ADBDA4B62}"/>
    <cellStyle name="Moneda 2 2 3 2 3 2 2 3 3" xfId="19403" xr:uid="{E6C387AC-B167-4595-86D8-AD4D3883153E}"/>
    <cellStyle name="Moneda 2 2 3 2 3 2 2 3 4" xfId="28291" xr:uid="{FAB1A155-64FE-4F6D-9C44-B80C2B57D413}"/>
    <cellStyle name="Moneda 2 2 3 2 3 2 2 4" xfId="12241" xr:uid="{40AAA77C-A71E-4C59-A7F1-2EFD6432BEDC}"/>
    <cellStyle name="Moneda 2 2 3 2 3 2 2 4 2" xfId="21785" xr:uid="{16AE913C-7DC6-4E0E-BEFF-9FF5F3B8E749}"/>
    <cellStyle name="Moneda 2 2 3 2 3 2 2 4 3" xfId="30568" xr:uid="{FEC01BF4-6BEB-4A3E-B5A7-16D6AE1E9BCC}"/>
    <cellStyle name="Moneda 2 2 3 2 3 2 2 5" xfId="17025" xr:uid="{68777D56-98A1-4E33-94BC-B7A32E5F11A5}"/>
    <cellStyle name="Moneda 2 2 3 2 3 2 2 6" xfId="26226" xr:uid="{F0BB5E36-3F47-4067-BCE3-692F5307FCEF}"/>
    <cellStyle name="Moneda 2 2 3 2 3 2 3" xfId="8065" xr:uid="{74B79D2D-4468-4DC8-A3E1-6B9BED29FD3F}"/>
    <cellStyle name="Moneda 2 2 3 2 3 2 3 2" xfId="10451" xr:uid="{D20BA11A-73A4-4E3B-8E85-E7920B4BB969}"/>
    <cellStyle name="Moneda 2 2 3 2 3 2 3 2 2" xfId="15237" xr:uid="{A2781EA7-7035-47F0-BCFF-C89EA0E7752D}"/>
    <cellStyle name="Moneda 2 2 3 2 3 2 3 2 2 2" xfId="24764" xr:uid="{0039149F-E77C-4640-9A14-E32A64A64DB1}"/>
    <cellStyle name="Moneda 2 2 3 2 3 2 3 2 2 3" xfId="33492" xr:uid="{837F2170-8241-4277-A985-80779BDD8B23}"/>
    <cellStyle name="Moneda 2 2 3 2 3 2 3 2 3" xfId="19998" xr:uid="{09353BF4-8A32-4F5A-B7F4-B29FC7376CC9}"/>
    <cellStyle name="Moneda 2 2 3 2 3 2 3 2 4" xfId="28862" xr:uid="{FC1C40FE-7C8F-40BE-95C3-4383FF1B140B}"/>
    <cellStyle name="Moneda 2 2 3 2 3 2 3 3" xfId="12842" xr:uid="{134BA167-D854-4729-BB47-8CEDC2A557BE}"/>
    <cellStyle name="Moneda 2 2 3 2 3 2 3 3 2" xfId="22381" xr:uid="{3F9D8826-9EA5-4B6B-B32B-2BEADF3D3AF5}"/>
    <cellStyle name="Moneda 2 2 3 2 3 2 3 3 3" xfId="31138" xr:uid="{37B056D0-4EA9-4CEE-A575-48BB4034A400}"/>
    <cellStyle name="Moneda 2 2 3 2 3 2 3 4" xfId="17619" xr:uid="{7CE8624C-40C7-45E9-83EA-00E8D180875B}"/>
    <cellStyle name="Moneda 2 2 3 2 3 2 3 5" xfId="26683" xr:uid="{3F813446-6602-4EAD-AAA1-6C208F5FE0B8}"/>
    <cellStyle name="Moneda 2 2 3 2 3 2 4" xfId="9258" xr:uid="{D3BA60A4-4E2C-44ED-ADB2-2430CF7E7B70}"/>
    <cellStyle name="Moneda 2 2 3 2 3 2 4 2" xfId="14039" xr:uid="{1BD71E15-CBCE-442B-B165-5E831E0C4E71}"/>
    <cellStyle name="Moneda 2 2 3 2 3 2 4 2 2" xfId="23573" xr:uid="{17CF2AE2-FA0E-4402-BAD4-5DAEEFD3AF4C}"/>
    <cellStyle name="Moneda 2 2 3 2 3 2 4 2 3" xfId="32303" xr:uid="{C986C3A8-C65E-4E28-8708-C65F4A620E4C}"/>
    <cellStyle name="Moneda 2 2 3 2 3 2 4 3" xfId="18808" xr:uid="{BDAF5B55-1399-41AC-AE39-EBC595C2D081}"/>
    <cellStyle name="Moneda 2 2 3 2 3 2 4 4" xfId="27748" xr:uid="{8BB31AA2-8865-4231-8BF0-136489076A8D}"/>
    <cellStyle name="Moneda 2 2 3 2 3 2 5" xfId="11649" xr:uid="{6D1C9E38-5166-43D4-8E3E-8703DE98ECC3}"/>
    <cellStyle name="Moneda 2 2 3 2 3 2 5 2" xfId="21190" xr:uid="{1CF8FBD1-2EE8-45B1-B41E-947CD877A8C7}"/>
    <cellStyle name="Moneda 2 2 3 2 3 2 5 3" xfId="30020" xr:uid="{30AC0A38-1452-4DF7-9A71-B9C2F36C8E65}"/>
    <cellStyle name="Moneda 2 2 3 2 3 2 6" xfId="16432" xr:uid="{F9C1EBE9-000A-46C6-AB3C-4B3F44D356F0}"/>
    <cellStyle name="Moneda 2 2 3 2 3 2 7" xfId="6880" xr:uid="{05EFE2FD-DFFD-438D-A1D7-984C9D1800A3}"/>
    <cellStyle name="Moneda 2 2 3 2 3 3" xfId="4111" xr:uid="{00000000-0005-0000-0000-0000B6030000}"/>
    <cellStyle name="Moneda 2 2 3 2 3 3 2" xfId="8361" xr:uid="{2AFE2165-7123-4657-B034-D8F6E48F7902}"/>
    <cellStyle name="Moneda 2 2 3 2 3 3 2 2" xfId="10748" xr:uid="{B5525378-F858-4EA1-8C01-FF678AFC72BD}"/>
    <cellStyle name="Moneda 2 2 3 2 3 3 2 2 2" xfId="15535" xr:uid="{DFC7137D-06BA-44DE-9F57-E519AE0F0C77}"/>
    <cellStyle name="Moneda 2 2 3 2 3 3 2 2 2 2" xfId="25062" xr:uid="{9D1648EA-5DBC-4012-9C5E-A46B89FD9F39}"/>
    <cellStyle name="Moneda 2 2 3 2 3 3 2 2 2 3" xfId="33790" xr:uid="{4BA1DE49-E88F-4D1B-8595-D1E0E1073DBE}"/>
    <cellStyle name="Moneda 2 2 3 2 3 3 2 2 3" xfId="20296" xr:uid="{9EB8DF0C-9AFC-4F3A-9D7E-E250006D0FE0}"/>
    <cellStyle name="Moneda 2 2 3 2 3 3 2 2 4" xfId="29154" xr:uid="{89A654F4-7FC2-4AF4-B79C-3AEE005FFFEF}"/>
    <cellStyle name="Moneda 2 2 3 2 3 3 2 3" xfId="13139" xr:uid="{2CA55510-56A2-4F58-9FD8-2EDC2D89C7E3}"/>
    <cellStyle name="Moneda 2 2 3 2 3 3 2 3 2" xfId="22679" xr:uid="{61EFEC2B-9D82-4926-9C38-C233C02FC420}"/>
    <cellStyle name="Moneda 2 2 3 2 3 3 2 3 3" xfId="31430" xr:uid="{9D560136-4EB2-40FC-AB1B-1E86A1101C4E}"/>
    <cellStyle name="Moneda 2 2 3 2 3 3 2 4" xfId="17916" xr:uid="{2162B844-AC8C-4674-9D35-E8E74B800A3E}"/>
    <cellStyle name="Moneda 2 2 3 2 3 3 2 5" xfId="26949" xr:uid="{9C0C6B45-137B-4422-BBEE-1D0018E77567}"/>
    <cellStyle name="Moneda 2 2 3 2 3 3 3" xfId="9554" xr:uid="{60974726-4E9C-450F-A277-323BFA97B3AA}"/>
    <cellStyle name="Moneda 2 2 3 2 3 3 3 2" xfId="14337" xr:uid="{051F7231-8FF3-40DA-A707-A4C7A6F01D45}"/>
    <cellStyle name="Moneda 2 2 3 2 3 3 3 2 2" xfId="23871" xr:uid="{4A2ED7C2-8216-4680-9E3B-C1D48D4A8223}"/>
    <cellStyle name="Moneda 2 2 3 2 3 3 3 2 3" xfId="32601" xr:uid="{9C77AE50-12B4-4CEF-89CD-00F82B3AFF05}"/>
    <cellStyle name="Moneda 2 2 3 2 3 3 3 3" xfId="19106" xr:uid="{329B3B18-E3ED-4897-9714-BF7F7AD2C98F}"/>
    <cellStyle name="Moneda 2 2 3 2 3 3 3 4" xfId="28014" xr:uid="{BB312A60-3E2C-4A47-81C3-CD195FA173C3}"/>
    <cellStyle name="Moneda 2 2 3 2 3 3 4" xfId="11945" xr:uid="{E85F3071-4C2C-48F1-B06F-E6D57027114F}"/>
    <cellStyle name="Moneda 2 2 3 2 3 3 4 2" xfId="21488" xr:uid="{E52CB434-5932-46AE-AD6F-FF83DE7703D6}"/>
    <cellStyle name="Moneda 2 2 3 2 3 3 4 3" xfId="30291" xr:uid="{904EC787-B5F0-4560-BE25-F94D353B8ED3}"/>
    <cellStyle name="Moneda 2 2 3 2 3 3 5" xfId="16729" xr:uid="{4689A3B7-A039-4672-A7E3-22378FEA925B}"/>
    <cellStyle name="Moneda 2 2 3 2 3 3 6" xfId="7172" xr:uid="{84E802A5-E8C3-45B3-B47E-E10F22BA3ED0}"/>
    <cellStyle name="Moneda 2 2 3 2 3 4" xfId="5617" xr:uid="{00000000-0005-0000-0000-0000B7030000}"/>
    <cellStyle name="Moneda 2 2 3 2 3 4 2" xfId="10152" xr:uid="{32EA007F-B5EA-4668-B3C1-91D6ED07351A}"/>
    <cellStyle name="Moneda 2 2 3 2 3 4 2 2" xfId="14937" xr:uid="{E9DCB6FE-C375-4A29-869A-ABA1877DD677}"/>
    <cellStyle name="Moneda 2 2 3 2 3 4 2 2 2" xfId="24467" xr:uid="{A888613A-3CED-400C-84E8-FCB6F0121F0C}"/>
    <cellStyle name="Moneda 2 2 3 2 3 4 2 2 3" xfId="33195" xr:uid="{C7E736D2-9E49-4A96-9E9F-D5422126E5F1}"/>
    <cellStyle name="Moneda 2 2 3 2 3 4 2 3" xfId="19701" xr:uid="{14AFC335-C1E4-40F2-AD11-89E96E5D0389}"/>
    <cellStyle name="Moneda 2 2 3 2 3 4 2 4" xfId="28565" xr:uid="{78D28928-B10B-4FDD-BE78-7DF2D6319FB9}"/>
    <cellStyle name="Moneda 2 2 3 2 3 4 3" xfId="12543" xr:uid="{86491DA9-649C-44F4-AB88-4198DB1B1474}"/>
    <cellStyle name="Moneda 2 2 3 2 3 4 3 2" xfId="22084" xr:uid="{4903441F-64F2-46AC-B386-1E15C9824841}"/>
    <cellStyle name="Moneda 2 2 3 2 3 4 3 3" xfId="30841" xr:uid="{C87701D9-5E5C-41BB-82AD-74BBABB0F887}"/>
    <cellStyle name="Moneda 2 2 3 2 3 4 4" xfId="17323" xr:uid="{35BE4048-4CD1-4A79-ACFF-CF583A0C88E5}"/>
    <cellStyle name="Moneda 2 2 3 2 3 4 5" xfId="7766" xr:uid="{6138491D-9F93-4FB8-A232-B0CB438FE906}"/>
    <cellStyle name="Moneda 2 2 3 2 3 5" xfId="8958" xr:uid="{4A630641-34C8-4A34-8FA9-208261680152}"/>
    <cellStyle name="Moneda 2 2 3 2 3 5 2" xfId="13739" xr:uid="{62FD3D4A-2165-4222-9551-31B781A9C4DA}"/>
    <cellStyle name="Moneda 2 2 3 2 3 5 2 2" xfId="23276" xr:uid="{1DDE6AFF-CBA1-4811-96C1-CF5FE19D75F6}"/>
    <cellStyle name="Moneda 2 2 3 2 3 5 2 3" xfId="32007" xr:uid="{2B9C0E8B-552C-4CB2-B396-BCCD2709DCEB}"/>
    <cellStyle name="Moneda 2 2 3 2 3 5 3" xfId="18511" xr:uid="{96E0C1F7-2E5A-4DB5-A97E-51FA081132C3}"/>
    <cellStyle name="Moneda 2 2 3 2 3 5 4" xfId="27503" xr:uid="{555E1F06-4DB2-4AAD-90FF-A940C7FDE5C3}"/>
    <cellStyle name="Moneda 2 2 3 2 3 6" xfId="11350" xr:uid="{BF07C998-F83C-4698-A4E7-46897C79597B}"/>
    <cellStyle name="Moneda 2 2 3 2 3 6 2" xfId="20894" xr:uid="{87DE335B-D544-4D98-BC64-4CDC15C6064C}"/>
    <cellStyle name="Moneda 2 2 3 2 3 6 3" xfId="29744" xr:uid="{FC35B135-0765-4785-8649-EDFFC63906C2}"/>
    <cellStyle name="Moneda 2 2 3 2 3 7" xfId="16135" xr:uid="{356FD568-341B-404D-A970-E27F8CBCC8CE}"/>
    <cellStyle name="Moneda 2 2 3 2 3 8" xfId="6589" xr:uid="{97769FAD-87F6-49DD-B8B3-5484C4AA4C15}"/>
    <cellStyle name="Moneda 2 2 3 2 4" xfId="1152" xr:uid="{00000000-0005-0000-0000-0000B8030000}"/>
    <cellStyle name="Moneda 2 2 3 2 4 2" xfId="2713" xr:uid="{00000000-0005-0000-0000-0000B9030000}"/>
    <cellStyle name="Moneda 2 2 3 2 4 2 2" xfId="8509" xr:uid="{7BF9A834-A37C-4B79-B655-24E0F3220625}"/>
    <cellStyle name="Moneda 2 2 3 2 4 2 2 2" xfId="10896" xr:uid="{731F9C10-C34A-46B6-928A-08E99C56F0A6}"/>
    <cellStyle name="Moneda 2 2 3 2 4 2 2 2 2" xfId="15684" xr:uid="{8A04DFCD-E99B-4DF1-92C9-1315638B96E8}"/>
    <cellStyle name="Moneda 2 2 3 2 4 2 2 2 2 2" xfId="25211" xr:uid="{D7D20756-F5DB-485C-820C-8ECFE8470A59}"/>
    <cellStyle name="Moneda 2 2 3 2 4 2 2 2 2 3" xfId="33939" xr:uid="{C14CCB4E-911E-4C0F-A431-D59190AA7FB8}"/>
    <cellStyle name="Moneda 2 2 3 2 4 2 2 2 3" xfId="20445" xr:uid="{2674CCFB-F6DA-4807-B841-C3693E832374}"/>
    <cellStyle name="Moneda 2 2 3 2 4 2 2 2 4" xfId="29303" xr:uid="{4583DA52-A53B-480A-9423-4C10BA5CEE3A}"/>
    <cellStyle name="Moneda 2 2 3 2 4 2 2 3" xfId="13287" xr:uid="{E31178DF-135E-4955-AA65-E227C887968A}"/>
    <cellStyle name="Moneda 2 2 3 2 4 2 2 3 2" xfId="22828" xr:uid="{FDF6319B-EE95-47D5-90B7-CCFF01E3350B}"/>
    <cellStyle name="Moneda 2 2 3 2 4 2 2 3 3" xfId="31579" xr:uid="{F0D5A7DF-18DE-4DB2-852B-1D6708FD75C1}"/>
    <cellStyle name="Moneda 2 2 3 2 4 2 2 4" xfId="18064" xr:uid="{05A0C38A-3C44-4DA4-BE74-8A98B58F2D37}"/>
    <cellStyle name="Moneda 2 2 3 2 4 2 2 5" xfId="27083" xr:uid="{F83990EA-AE80-4933-94BF-0BEB061AA36E}"/>
    <cellStyle name="Moneda 2 2 3 2 4 2 3" xfId="9702" xr:uid="{342D9968-A48E-409F-BDE5-C97E59114EA2}"/>
    <cellStyle name="Moneda 2 2 3 2 4 2 3 2" xfId="14486" xr:uid="{83122551-2E47-473F-BF60-0A35616A0328}"/>
    <cellStyle name="Moneda 2 2 3 2 4 2 3 2 2" xfId="24020" xr:uid="{8C4F8FA1-A1B3-4378-A7FA-23949E1EE722}"/>
    <cellStyle name="Moneda 2 2 3 2 4 2 3 2 3" xfId="32750" xr:uid="{6CC266EC-5CED-4ACE-B3FA-0C6C51509734}"/>
    <cellStyle name="Moneda 2 2 3 2 4 2 3 3" xfId="19255" xr:uid="{973F39A2-2D7B-41AE-91A7-E254265A2EDB}"/>
    <cellStyle name="Moneda 2 2 3 2 4 2 3 4" xfId="28148" xr:uid="{B83E3784-A16D-497C-81EF-FEFF35E513B4}"/>
    <cellStyle name="Moneda 2 2 3 2 4 2 4" xfId="12093" xr:uid="{FD4B1232-1CA8-4664-9AC5-1C4A46B414FC}"/>
    <cellStyle name="Moneda 2 2 3 2 4 2 4 2" xfId="21637" xr:uid="{D6897D5B-C5A4-4C59-AD95-BDC0949759B4}"/>
    <cellStyle name="Moneda 2 2 3 2 4 2 4 3" xfId="30425" xr:uid="{85CF38D2-6664-483C-A4E4-3C079D35C94C}"/>
    <cellStyle name="Moneda 2 2 3 2 4 2 5" xfId="16877" xr:uid="{B2779C39-82E9-4ACE-8933-9EBF13843E02}"/>
    <cellStyle name="Moneda 2 2 3 2 4 2 6" xfId="7320" xr:uid="{802ABE7A-C3AD-48A9-A126-72F23CC42FBC}"/>
    <cellStyle name="Moneda 2 2 3 2 4 3" xfId="4219" xr:uid="{00000000-0005-0000-0000-0000BA030000}"/>
    <cellStyle name="Moneda 2 2 3 2 4 3 2" xfId="10303" xr:uid="{38F77011-F31A-48B2-AA02-D007FEA9C993}"/>
    <cellStyle name="Moneda 2 2 3 2 4 3 2 2" xfId="15089" xr:uid="{F695D57B-AA4F-4865-B19B-8B80714CDB84}"/>
    <cellStyle name="Moneda 2 2 3 2 4 3 2 2 2" xfId="24616" xr:uid="{34624A4E-EF7C-41D9-8759-CC588684F313}"/>
    <cellStyle name="Moneda 2 2 3 2 4 3 2 2 3" xfId="33344" xr:uid="{EB002B36-B9E7-4514-9EEA-352D262A85DF}"/>
    <cellStyle name="Moneda 2 2 3 2 4 3 2 3" xfId="19850" xr:uid="{EF2B9158-5B23-4D4B-A3DB-E0493B1F7D12}"/>
    <cellStyle name="Moneda 2 2 3 2 4 3 2 4" xfId="28714" xr:uid="{869EB1CF-E994-4BC4-910F-7A2579B184AF}"/>
    <cellStyle name="Moneda 2 2 3 2 4 3 3" xfId="12694" xr:uid="{A5C0A84C-1DAE-42F9-A6DD-E0532654C224}"/>
    <cellStyle name="Moneda 2 2 3 2 4 3 3 2" xfId="22233" xr:uid="{0CBEE209-DD97-474C-9894-CEF9B0206EE2}"/>
    <cellStyle name="Moneda 2 2 3 2 4 3 3 3" xfId="30990" xr:uid="{B4E25EC3-70CB-48A5-904E-D2927B4E4FCC}"/>
    <cellStyle name="Moneda 2 2 3 2 4 3 4" xfId="17471" xr:uid="{9A2AD532-3C4C-4DD5-A686-06FC1AE484A8}"/>
    <cellStyle name="Moneda 2 2 3 2 4 3 5" xfId="7917" xr:uid="{B482B282-D919-4EE2-9AC6-CE2BD166026B}"/>
    <cellStyle name="Moneda 2 2 3 2 4 4" xfId="5725" xr:uid="{00000000-0005-0000-0000-0000BB030000}"/>
    <cellStyle name="Moneda 2 2 3 2 4 4 2" xfId="13891" xr:uid="{30785809-EE4F-4728-ADF5-BB75FE3E965C}"/>
    <cellStyle name="Moneda 2 2 3 2 4 4 2 2" xfId="23425" xr:uid="{AC861E40-1F3B-4298-A4F4-9D24EC90EA7E}"/>
    <cellStyle name="Moneda 2 2 3 2 4 4 2 3" xfId="32155" xr:uid="{E46A8574-9A8E-4AA4-8506-FEED2A092513}"/>
    <cellStyle name="Moneda 2 2 3 2 4 4 3" xfId="18660" xr:uid="{DFD0F8DB-AADB-47B9-86BC-E4F0F2D16B3E}"/>
    <cellStyle name="Moneda 2 2 3 2 4 4 4" xfId="9110" xr:uid="{9B6805AA-CD68-4A41-8B2B-5003F1930E10}"/>
    <cellStyle name="Moneda 2 2 3 2 4 5" xfId="11501" xr:uid="{E89E0BBC-0D3E-41AC-95EF-80C2FED85CA3}"/>
    <cellStyle name="Moneda 2 2 3 2 4 5 2" xfId="21042" xr:uid="{6EF1A42C-9806-456D-9646-031AA5486CF2}"/>
    <cellStyle name="Moneda 2 2 3 2 4 5 3" xfId="29877" xr:uid="{50446966-C225-4B5C-9AB6-C13376D0B880}"/>
    <cellStyle name="Moneda 2 2 3 2 4 6" xfId="16284" xr:uid="{F9485BA7-B4BF-4E33-9373-CEAE1B6B508C}"/>
    <cellStyle name="Moneda 2 2 3 2 4 7" xfId="6734" xr:uid="{8A9C28AC-E4D1-4F41-AC8B-E7DEE4A7D449}"/>
    <cellStyle name="Moneda 2 2 3 2 5" xfId="1721" xr:uid="{00000000-0005-0000-0000-0000BC030000}"/>
    <cellStyle name="Moneda 2 2 3 2 5 2" xfId="3263" xr:uid="{00000000-0005-0000-0000-0000BD030000}"/>
    <cellStyle name="Moneda 2 2 3 2 5 2 2" xfId="10601" xr:uid="{4AA90C30-7B94-451E-BA7E-746BE2551AC1}"/>
    <cellStyle name="Moneda 2 2 3 2 5 2 2 2" xfId="15387" xr:uid="{1568E27C-9AF8-46B3-BA11-5B9A1EFCF069}"/>
    <cellStyle name="Moneda 2 2 3 2 5 2 2 2 2" xfId="24914" xr:uid="{FFF9FD49-823E-4CE5-9991-012EBB4B1FB5}"/>
    <cellStyle name="Moneda 2 2 3 2 5 2 2 2 3" xfId="33642" xr:uid="{58442464-0EF5-4058-8859-07D048EDA977}"/>
    <cellStyle name="Moneda 2 2 3 2 5 2 2 3" xfId="20148" xr:uid="{EFAE6BCE-045B-4282-BFCB-305A26388B1E}"/>
    <cellStyle name="Moneda 2 2 3 2 5 2 2 4" xfId="29006" xr:uid="{E27D4FDD-42C4-4F99-B3DC-9DC2C7FA0AB9}"/>
    <cellStyle name="Moneda 2 2 3 2 5 2 3" xfId="12992" xr:uid="{82FC2F33-0220-43BD-A38F-4D49654914CD}"/>
    <cellStyle name="Moneda 2 2 3 2 5 2 3 2" xfId="22531" xr:uid="{80DA762D-A85B-456D-9A09-976A5C7DDBDF}"/>
    <cellStyle name="Moneda 2 2 3 2 5 2 3 3" xfId="31282" xr:uid="{E7ADD9EB-A1F9-4228-846A-F647C4A237A4}"/>
    <cellStyle name="Moneda 2 2 3 2 5 2 4" xfId="17769" xr:uid="{C2C6991A-3DC5-4705-A874-6545987AACA3}"/>
    <cellStyle name="Moneda 2 2 3 2 5 2 5" xfId="8214" xr:uid="{2AF367F3-F2C0-4302-8780-D8643E2A0170}"/>
    <cellStyle name="Moneda 2 2 3 2 5 3" xfId="4769" xr:uid="{00000000-0005-0000-0000-0000BE030000}"/>
    <cellStyle name="Moneda 2 2 3 2 5 3 2" xfId="14189" xr:uid="{7637D977-DECC-4D65-B2C5-20D48DEE9315}"/>
    <cellStyle name="Moneda 2 2 3 2 5 3 2 2" xfId="23723" xr:uid="{B76DC51F-FAC0-44CE-AE81-35E6F9CE8A91}"/>
    <cellStyle name="Moneda 2 2 3 2 5 3 2 3" xfId="32453" xr:uid="{36DAEF14-9B57-4844-B4ED-1359E8567234}"/>
    <cellStyle name="Moneda 2 2 3 2 5 3 3" xfId="18958" xr:uid="{BE68EF25-7A0E-4ACE-A575-10B491D650F5}"/>
    <cellStyle name="Moneda 2 2 3 2 5 3 4" xfId="9407" xr:uid="{001216B2-3305-4384-B4E6-D34FBBA57883}"/>
    <cellStyle name="Moneda 2 2 3 2 5 4" xfId="6275" xr:uid="{00000000-0005-0000-0000-0000BF030000}"/>
    <cellStyle name="Moneda 2 2 3 2 5 4 2" xfId="21340" xr:uid="{905E9C23-A652-4ACA-BB49-7EDB6A3924EA}"/>
    <cellStyle name="Moneda 2 2 3 2 5 4 3" xfId="11798" xr:uid="{DBFD374D-E219-45C8-A69D-DD65C2472D40}"/>
    <cellStyle name="Moneda 2 2 3 2 5 5" xfId="16582" xr:uid="{7361E4B8-62A9-41F7-976B-3613273210F9}"/>
    <cellStyle name="Moneda 2 2 3 2 5 6" xfId="7027" xr:uid="{A39DC817-929C-4CD8-AEE8-1B06DC6E19E0}"/>
    <cellStyle name="Moneda 2 2 3 2 6" xfId="438" xr:uid="{00000000-0005-0000-0000-0000C0030000}"/>
    <cellStyle name="Moneda 2 2 3 2 6 2" xfId="2057" xr:uid="{00000000-0005-0000-0000-0000C1030000}"/>
    <cellStyle name="Moneda 2 2 3 2 6 2 2" xfId="14786" xr:uid="{53689E89-4A74-416C-94D9-0049808EC10D}"/>
    <cellStyle name="Moneda 2 2 3 2 6 2 2 2" xfId="24319" xr:uid="{90982810-0F6A-4239-9EF0-87DD5E2B34C0}"/>
    <cellStyle name="Moneda 2 2 3 2 6 2 2 3" xfId="33047" xr:uid="{7DB4592F-8587-490C-BE99-1787EB4FCD1B}"/>
    <cellStyle name="Moneda 2 2 3 2 6 2 3" xfId="19554" xr:uid="{B4EDBD89-55EE-40D3-AF61-74FFE9C274CE}"/>
    <cellStyle name="Moneda 2 2 3 2 6 2 4" xfId="10001" xr:uid="{016E13A2-4BC9-4DC5-B1B7-650F6CFA1AD2}"/>
    <cellStyle name="Moneda 2 2 3 2 6 3" xfId="3563" xr:uid="{00000000-0005-0000-0000-0000C2030000}"/>
    <cellStyle name="Moneda 2 2 3 2 6 3 2" xfId="21936" xr:uid="{93E14391-DE0A-42D2-8C7D-F7B2B0000941}"/>
    <cellStyle name="Moneda 2 2 3 2 6 3 3" xfId="12392" xr:uid="{CCAF00EF-0DAA-4F59-BF29-3CC0666A6764}"/>
    <cellStyle name="Moneda 2 2 3 2 6 4" xfId="5069" xr:uid="{00000000-0005-0000-0000-0000C3030000}"/>
    <cellStyle name="Moneda 2 2 3 2 6 4 2" xfId="17176" xr:uid="{77A00FC9-BE50-4725-9676-406BA20EF146}"/>
    <cellStyle name="Moneda 2 2 3 2 6 5" xfId="7617" xr:uid="{BE14554C-EC1B-4089-B782-586B3619ACD1}"/>
    <cellStyle name="Moneda 2 2 3 2 7" xfId="1949" xr:uid="{00000000-0005-0000-0000-0000C4030000}"/>
    <cellStyle name="Moneda 2 2 3 2 7 2" xfId="13588" xr:uid="{D30180FB-E25C-4C96-9484-15744A00766D}"/>
    <cellStyle name="Moneda 2 2 3 2 7 2 2" xfId="23128" xr:uid="{57BC7ADE-1B29-44EB-BA3B-DE40268CCBD1}"/>
    <cellStyle name="Moneda 2 2 3 2 7 2 3" xfId="31864" xr:uid="{A7D92139-A4C3-4993-BA70-69F5CD6657A7}"/>
    <cellStyle name="Moneda 2 2 3 2 7 3" xfId="18364" xr:uid="{C468B372-846F-4A79-BC61-1425778AD8BA}"/>
    <cellStyle name="Moneda 2 2 3 2 7 4" xfId="8807" xr:uid="{F95C4102-F003-44EC-BCCA-BF8855560B00}"/>
    <cellStyle name="Moneda 2 2 3 2 8" xfId="3455" xr:uid="{00000000-0005-0000-0000-0000C5030000}"/>
    <cellStyle name="Moneda 2 2 3 2 8 2" xfId="20746" xr:uid="{7526A563-2BC7-4631-A319-B76C3C62CABD}"/>
    <cellStyle name="Moneda 2 2 3 2 8 3" xfId="11198" xr:uid="{EEAB29E4-DBB0-4EC9-BEDC-8BB394F0B4F4}"/>
    <cellStyle name="Moneda 2 2 3 2 9" xfId="4961" xr:uid="{00000000-0005-0000-0000-0000C6030000}"/>
    <cellStyle name="Moneda 2 2 3 2 9 2" xfId="15987" xr:uid="{505659F5-D136-414F-8C48-74E5B92F3AAA}"/>
    <cellStyle name="Moneda 2 2 3 3" xfId="439" xr:uid="{00000000-0005-0000-0000-0000C7030000}"/>
    <cellStyle name="Moneda 2 2 3 3 2" xfId="1153" xr:uid="{00000000-0005-0000-0000-0000C8030000}"/>
    <cellStyle name="Moneda 2 2 3 3 2 2" xfId="2714" xr:uid="{00000000-0005-0000-0000-0000C9030000}"/>
    <cellStyle name="Moneda 2 2 3 3 2 2 2" xfId="7505" xr:uid="{7EC3BCEB-3F8A-45AE-93E9-600D8BA9B57F}"/>
    <cellStyle name="Moneda 2 2 3 3 2 2 2 2" xfId="8694" xr:uid="{9C976667-C004-4701-A63A-A9CBEE68C6C0}"/>
    <cellStyle name="Moneda 2 2 3 3 2 2 2 2 2" xfId="11081" xr:uid="{3DA0BCFD-F2C6-4C93-A176-B8D20A7A29FA}"/>
    <cellStyle name="Moneda 2 2 3 3 2 2 2 2 2 2" xfId="15869" xr:uid="{505074EF-7577-4C6C-A1E3-603592DD28F4}"/>
    <cellStyle name="Moneda 2 2 3 3 2 2 2 2 2 2 2" xfId="25396" xr:uid="{39FDF9C8-C374-40F8-A72D-DFA16B98FF6F}"/>
    <cellStyle name="Moneda 2 2 3 3 2 2 2 2 2 2 3" xfId="34124" xr:uid="{A0D5F509-D7B8-4CA1-82DB-231413BD5FB5}"/>
    <cellStyle name="Moneda 2 2 3 3 2 2 2 2 2 3" xfId="20630" xr:uid="{3A69C990-6F02-4188-BE0D-C24633810C3A}"/>
    <cellStyle name="Moneda 2 2 3 3 2 2 2 2 2 4" xfId="29488" xr:uid="{94F1903D-CE86-46C9-BA7D-A7E8A71F1418}"/>
    <cellStyle name="Moneda 2 2 3 3 2 2 2 2 3" xfId="13472" xr:uid="{66726B4A-73BE-4C3F-8B71-150351886F87}"/>
    <cellStyle name="Moneda 2 2 3 3 2 2 2 2 3 2" xfId="23013" xr:uid="{A59355EB-5BC2-4887-BABD-574A75118142}"/>
    <cellStyle name="Moneda 2 2 3 3 2 2 2 2 3 3" xfId="31764" xr:uid="{399D8245-2437-47F0-A635-488622242C61}"/>
    <cellStyle name="Moneda 2 2 3 3 2 2 2 2 4" xfId="18249" xr:uid="{08008AA0-456A-4624-A1B4-67D93D07E00A}"/>
    <cellStyle name="Moneda 2 2 3 3 2 2 2 2 5" xfId="27263" xr:uid="{DBAB9C16-1F7C-4C79-9006-16CE57038893}"/>
    <cellStyle name="Moneda 2 2 3 3 2 2 2 3" xfId="9887" xr:uid="{3B2DB5F3-46D9-4D35-BB23-55A30C25F923}"/>
    <cellStyle name="Moneda 2 2 3 3 2 2 2 3 2" xfId="14671" xr:uid="{6D323CD2-85FD-408E-83FE-BCE27D6F6E4F}"/>
    <cellStyle name="Moneda 2 2 3 3 2 2 2 3 2 2" xfId="24205" xr:uid="{E2C1D65E-E39E-42AF-AFA9-38348640DED4}"/>
    <cellStyle name="Moneda 2 2 3 3 2 2 2 3 2 3" xfId="32935" xr:uid="{7E8830DC-C2B9-4A5F-8F10-FB15A80B7491}"/>
    <cellStyle name="Moneda 2 2 3 3 2 2 2 3 3" xfId="19440" xr:uid="{E068B161-F4BC-4938-8754-7AD0BDB8EE94}"/>
    <cellStyle name="Moneda 2 2 3 3 2 2 2 3 4" xfId="28328" xr:uid="{8A0AD742-2584-4D1D-B039-F8D8113FBB1F}"/>
    <cellStyle name="Moneda 2 2 3 3 2 2 2 4" xfId="12278" xr:uid="{80CE7786-885A-4EFA-93B3-C9D0C037C6DF}"/>
    <cellStyle name="Moneda 2 2 3 3 2 2 2 4 2" xfId="21822" xr:uid="{78C60BAD-3B51-4912-9B43-9169BCC1C5C3}"/>
    <cellStyle name="Moneda 2 2 3 3 2 2 2 4 3" xfId="30605" xr:uid="{189069E0-8237-4641-9938-9DC8F6ECDB70}"/>
    <cellStyle name="Moneda 2 2 3 3 2 2 2 5" xfId="17062" xr:uid="{DA20FC93-902D-42C5-9A15-65FD0D930469}"/>
    <cellStyle name="Moneda 2 2 3 3 2 2 2 6" xfId="26258" xr:uid="{A02F704E-811F-408F-92A8-1286121D020E}"/>
    <cellStyle name="Moneda 2 2 3 3 2 2 3" xfId="8102" xr:uid="{D14D9928-0A90-4DC8-958A-7AA0A55F2945}"/>
    <cellStyle name="Moneda 2 2 3 3 2 2 3 2" xfId="10488" xr:uid="{38DB8EE8-E86F-4544-87E2-328D25BB53A5}"/>
    <cellStyle name="Moneda 2 2 3 3 2 2 3 2 2" xfId="15274" xr:uid="{EFEB62DE-5F17-4AAD-B029-50797AD2B09F}"/>
    <cellStyle name="Moneda 2 2 3 3 2 2 3 2 2 2" xfId="24801" xr:uid="{B12F4D73-D595-4C85-9D42-82EB4ACF81B0}"/>
    <cellStyle name="Moneda 2 2 3 3 2 2 3 2 2 3" xfId="33529" xr:uid="{49713CED-59C6-4926-B1D7-450291394552}"/>
    <cellStyle name="Moneda 2 2 3 3 2 2 3 2 3" xfId="20035" xr:uid="{752AFEC9-B366-41A1-8470-ED67F7C37AF3}"/>
    <cellStyle name="Moneda 2 2 3 3 2 2 3 2 4" xfId="28899" xr:uid="{5947E5A2-9CED-4B1A-AD36-65FC21C7E7B9}"/>
    <cellStyle name="Moneda 2 2 3 3 2 2 3 3" xfId="12879" xr:uid="{09BB7209-2028-478F-9BD7-02141771090E}"/>
    <cellStyle name="Moneda 2 2 3 3 2 2 3 3 2" xfId="22418" xr:uid="{860CC714-7C0E-468F-AF78-E5F16B40FA83}"/>
    <cellStyle name="Moneda 2 2 3 3 2 2 3 3 3" xfId="31175" xr:uid="{E9D863BB-9A84-4CFD-A5A9-17962E20AEBF}"/>
    <cellStyle name="Moneda 2 2 3 3 2 2 3 4" xfId="17656" xr:uid="{E1C1B56B-3C06-4E6B-99EC-E0E66DA1D6AB}"/>
    <cellStyle name="Moneda 2 2 3 3 2 2 3 5" xfId="26715" xr:uid="{54F21DAE-EBF3-408A-9A13-3D7DE01A3B3E}"/>
    <cellStyle name="Moneda 2 2 3 3 2 2 4" xfId="9295" xr:uid="{AC17287C-21F7-49EF-ACC8-E73BD73C0BA4}"/>
    <cellStyle name="Moneda 2 2 3 3 2 2 4 2" xfId="14076" xr:uid="{8B406CE8-53D0-4EA4-8375-58230AEB7183}"/>
    <cellStyle name="Moneda 2 2 3 3 2 2 4 2 2" xfId="23610" xr:uid="{4AAB59BF-41BB-4F1F-AA90-01B41BABE6FA}"/>
    <cellStyle name="Moneda 2 2 3 3 2 2 4 2 3" xfId="32340" xr:uid="{2F03609D-E03F-4BB8-9623-8AC3883D6B28}"/>
    <cellStyle name="Moneda 2 2 3 3 2 2 4 3" xfId="18845" xr:uid="{A51C76DD-A8C7-4F99-8271-E0C30B5B277D}"/>
    <cellStyle name="Moneda 2 2 3 3 2 2 4 4" xfId="27780" xr:uid="{A289CCE2-58B6-4381-8FAD-8304A813F64A}"/>
    <cellStyle name="Moneda 2 2 3 3 2 2 5" xfId="11686" xr:uid="{61B180CF-CE32-4D18-90B9-A6FC5CC15AE0}"/>
    <cellStyle name="Moneda 2 2 3 3 2 2 5 2" xfId="21227" xr:uid="{F64E0BE0-C2A9-4185-B199-7CF3DF4162B1}"/>
    <cellStyle name="Moneda 2 2 3 3 2 2 5 3" xfId="30057" xr:uid="{9BAC657C-831F-4814-9E61-DE76B247FE6B}"/>
    <cellStyle name="Moneda 2 2 3 3 2 2 6" xfId="16469" xr:uid="{51ABF858-AF3A-49A8-AF7C-AFAE23867024}"/>
    <cellStyle name="Moneda 2 2 3 3 2 2 7" xfId="6917" xr:uid="{6C1EF413-F1D0-47A6-AE33-0187F76634C5}"/>
    <cellStyle name="Moneda 2 2 3 3 2 3" xfId="4220" xr:uid="{00000000-0005-0000-0000-0000CA030000}"/>
    <cellStyle name="Moneda 2 2 3 3 2 3 2" xfId="8398" xr:uid="{14F2C9D5-220E-42C1-898D-5C558A6773C3}"/>
    <cellStyle name="Moneda 2 2 3 3 2 3 2 2" xfId="10785" xr:uid="{456CFC09-D3E5-4C62-A230-31A622D156E9}"/>
    <cellStyle name="Moneda 2 2 3 3 2 3 2 2 2" xfId="15572" xr:uid="{45DEA6F9-B28A-4B79-B5C2-43F4F9105DD6}"/>
    <cellStyle name="Moneda 2 2 3 3 2 3 2 2 2 2" xfId="25099" xr:uid="{8D596B1C-00C7-4E84-8840-EDE00DEB0CAC}"/>
    <cellStyle name="Moneda 2 2 3 3 2 3 2 2 2 3" xfId="33827" xr:uid="{A270055D-6E12-4D2E-BA32-D71307F8D5D9}"/>
    <cellStyle name="Moneda 2 2 3 3 2 3 2 2 3" xfId="20333" xr:uid="{FC71B86C-89BE-477F-AEFF-AF6806625D62}"/>
    <cellStyle name="Moneda 2 2 3 3 2 3 2 2 4" xfId="29191" xr:uid="{D0A10762-D366-4729-82F2-7243269024A3}"/>
    <cellStyle name="Moneda 2 2 3 3 2 3 2 3" xfId="13176" xr:uid="{0D02B7FD-BD8F-4883-8B3C-62E1C9994B8F}"/>
    <cellStyle name="Moneda 2 2 3 3 2 3 2 3 2" xfId="22716" xr:uid="{524ED4A1-59D0-44A1-B471-C2FF3ACA97EA}"/>
    <cellStyle name="Moneda 2 2 3 3 2 3 2 3 3" xfId="31467" xr:uid="{D7270608-88F8-4EB9-B969-CC9532E8E840}"/>
    <cellStyle name="Moneda 2 2 3 3 2 3 2 4" xfId="17953" xr:uid="{F3BBFFE3-BFC6-40BC-A7AC-7476F1A9B93D}"/>
    <cellStyle name="Moneda 2 2 3 3 2 3 2 5" xfId="26986" xr:uid="{B56022AF-817A-414D-8ECA-4E3F173FC62F}"/>
    <cellStyle name="Moneda 2 2 3 3 2 3 3" xfId="9591" xr:uid="{57A2E391-7660-4858-8375-9B9217716DE6}"/>
    <cellStyle name="Moneda 2 2 3 3 2 3 3 2" xfId="14374" xr:uid="{4C834D47-D047-4589-9A96-9DFBE4563C61}"/>
    <cellStyle name="Moneda 2 2 3 3 2 3 3 2 2" xfId="23908" xr:uid="{590257F5-5E9F-461F-B872-8C6A07DABBF1}"/>
    <cellStyle name="Moneda 2 2 3 3 2 3 3 2 3" xfId="32638" xr:uid="{BE61EDA4-777A-4A23-9E1F-E25676240826}"/>
    <cellStyle name="Moneda 2 2 3 3 2 3 3 3" xfId="19143" xr:uid="{3ACBB37F-E95B-4948-AD22-72380164735C}"/>
    <cellStyle name="Moneda 2 2 3 3 2 3 3 4" xfId="28051" xr:uid="{132522C0-F0D9-4E13-A2FD-9024FA943A26}"/>
    <cellStyle name="Moneda 2 2 3 3 2 3 4" xfId="11982" xr:uid="{CE6D4500-DF72-46C2-A92F-2ADF663B3010}"/>
    <cellStyle name="Moneda 2 2 3 3 2 3 4 2" xfId="21525" xr:uid="{E106211C-17C7-458E-890D-FAB982A63B3C}"/>
    <cellStyle name="Moneda 2 2 3 3 2 3 4 3" xfId="30328" xr:uid="{E1126DAE-4D15-4558-AF9F-59BD19E97CD0}"/>
    <cellStyle name="Moneda 2 2 3 3 2 3 5" xfId="16766" xr:uid="{AAF2B91B-6D4C-4EE8-8BF6-B626C006B8A0}"/>
    <cellStyle name="Moneda 2 2 3 3 2 3 6" xfId="7209" xr:uid="{C2AA5A3F-4D17-42F6-8D5C-03050261044D}"/>
    <cellStyle name="Moneda 2 2 3 3 2 4" xfId="5726" xr:uid="{00000000-0005-0000-0000-0000CB030000}"/>
    <cellStyle name="Moneda 2 2 3 3 2 4 2" xfId="10191" xr:uid="{57B74439-4224-456F-84D1-86516E12004B}"/>
    <cellStyle name="Moneda 2 2 3 3 2 4 2 2" xfId="14976" xr:uid="{8DBDAACD-A588-41D5-963A-5ECD7CE7FE5D}"/>
    <cellStyle name="Moneda 2 2 3 3 2 4 2 2 2" xfId="24504" xr:uid="{9078D4E7-7DC6-4F91-BA2E-D7751FB48F2B}"/>
    <cellStyle name="Moneda 2 2 3 3 2 4 2 2 3" xfId="33232" xr:uid="{78774A4D-0D74-4D31-A729-C428895E46F3}"/>
    <cellStyle name="Moneda 2 2 3 3 2 4 2 3" xfId="19738" xr:uid="{9D39B79E-452C-4896-8A38-51851E8AD52F}"/>
    <cellStyle name="Moneda 2 2 3 3 2 4 2 4" xfId="28602" xr:uid="{F9CD1777-324B-47D4-A386-6E7BC8BEFEDC}"/>
    <cellStyle name="Moneda 2 2 3 3 2 4 3" xfId="12582" xr:uid="{AC4E6EEB-F80C-46D8-8E53-E295AA568438}"/>
    <cellStyle name="Moneda 2 2 3 3 2 4 3 2" xfId="22121" xr:uid="{79EEAA7E-E05A-4484-B443-1E4479AE1BFA}"/>
    <cellStyle name="Moneda 2 2 3 3 2 4 3 3" xfId="30878" xr:uid="{BE6C6A6D-B711-4490-A845-A271F929C05E}"/>
    <cellStyle name="Moneda 2 2 3 3 2 4 4" xfId="17360" xr:uid="{F079E780-782A-4EC3-BC00-4202C1E09BB7}"/>
    <cellStyle name="Moneda 2 2 3 3 2 4 5" xfId="7805" xr:uid="{9BFCEAEA-89A8-402A-A52D-B15EF30EE3CD}"/>
    <cellStyle name="Moneda 2 2 3 3 2 5" xfId="8997" xr:uid="{7B8CE438-6DDD-4332-A274-245B4EFF3D3A}"/>
    <cellStyle name="Moneda 2 2 3 3 2 5 2" xfId="13778" xr:uid="{1552EE91-BF5E-497F-8C5E-7CF51B07EB36}"/>
    <cellStyle name="Moneda 2 2 3 3 2 5 2 2" xfId="23313" xr:uid="{63B10AF8-16D5-4E6C-A971-A7BF63EFACD9}"/>
    <cellStyle name="Moneda 2 2 3 3 2 5 2 3" xfId="32044" xr:uid="{1BE610B9-A871-4771-A063-2053B892E75A}"/>
    <cellStyle name="Moneda 2 2 3 3 2 5 3" xfId="18548" xr:uid="{6D2035CC-8407-47FA-B3E9-67EFFE9767DB}"/>
    <cellStyle name="Moneda 2 2 3 3 2 5 4" xfId="27535" xr:uid="{E40C620B-7891-404E-B28B-37D605D8C935}"/>
    <cellStyle name="Moneda 2 2 3 3 2 6" xfId="11389" xr:uid="{92EBF58A-D02A-442C-BE93-6CD61DB710CC}"/>
    <cellStyle name="Moneda 2 2 3 3 2 6 2" xfId="20931" xr:uid="{F8B80E94-315C-4603-922A-E554DEA7B14E}"/>
    <cellStyle name="Moneda 2 2 3 3 2 6 3" xfId="29781" xr:uid="{B155227A-48B0-4E4B-9DFE-ED57C37B84BD}"/>
    <cellStyle name="Moneda 2 2 3 3 2 7" xfId="16172" xr:uid="{56AA1D72-F3FA-4099-A8C7-0B84B90EF98E}"/>
    <cellStyle name="Moneda 2 2 3 3 2 8" xfId="6628" xr:uid="{A4210FB5-A8D3-4C4E-8A03-A36C04A2013A}"/>
    <cellStyle name="Moneda 2 2 3 3 3" xfId="2058" xr:uid="{00000000-0005-0000-0000-0000CC030000}"/>
    <cellStyle name="Moneda 2 2 3 3 3 2" xfId="7357" xr:uid="{BC447F80-A9EA-4511-88A5-2E3333952DD5}"/>
    <cellStyle name="Moneda 2 2 3 3 3 2 2" xfId="8546" xr:uid="{D408CFFB-F44D-4247-B308-D8E21902771C}"/>
    <cellStyle name="Moneda 2 2 3 3 3 2 2 2" xfId="10933" xr:uid="{8AACF84C-7E14-4F9A-BC95-B6419A1F35C7}"/>
    <cellStyle name="Moneda 2 2 3 3 3 2 2 2 2" xfId="15721" xr:uid="{9C7E10AE-7001-4E4D-BB1A-148E650108D1}"/>
    <cellStyle name="Moneda 2 2 3 3 3 2 2 2 2 2" xfId="25248" xr:uid="{6AB6D1DB-10A6-46D1-AB04-C906D0C6AA62}"/>
    <cellStyle name="Moneda 2 2 3 3 3 2 2 2 2 3" xfId="33976" xr:uid="{002D306E-1EE4-4D26-9EA6-4FEEF379FBAD}"/>
    <cellStyle name="Moneda 2 2 3 3 3 2 2 2 3" xfId="20482" xr:uid="{B401498A-D05F-4981-93BB-3165F9610BE9}"/>
    <cellStyle name="Moneda 2 2 3 3 3 2 2 2 4" xfId="29340" xr:uid="{5131F693-A00F-451E-894E-113C9D89331B}"/>
    <cellStyle name="Moneda 2 2 3 3 3 2 2 3" xfId="13324" xr:uid="{58201373-35C9-4D52-A653-972179FB9E7A}"/>
    <cellStyle name="Moneda 2 2 3 3 3 2 2 3 2" xfId="22865" xr:uid="{BDF803E8-919C-4F98-9F3F-E68353F62A39}"/>
    <cellStyle name="Moneda 2 2 3 3 3 2 2 3 3" xfId="31616" xr:uid="{ECF42655-967F-4B9A-8904-E92088FCB23F}"/>
    <cellStyle name="Moneda 2 2 3 3 3 2 2 4" xfId="18101" xr:uid="{04224373-E127-4341-A0E3-39CEF8CF7E47}"/>
    <cellStyle name="Moneda 2 2 3 3 3 2 2 5" xfId="27116" xr:uid="{3664D2BD-0D79-4D91-B0CB-62AB43E32E30}"/>
    <cellStyle name="Moneda 2 2 3 3 3 2 3" xfId="9739" xr:uid="{84B7B34C-F85F-4395-A8DC-0610E1E82F81}"/>
    <cellStyle name="Moneda 2 2 3 3 3 2 3 2" xfId="14523" xr:uid="{EB6C3A3B-F790-4ADB-915F-CB3929FB4E73}"/>
    <cellStyle name="Moneda 2 2 3 3 3 2 3 2 2" xfId="24057" xr:uid="{60F51ACE-6E9A-4A69-A3DD-A468A41FAFEE}"/>
    <cellStyle name="Moneda 2 2 3 3 3 2 3 2 3" xfId="32787" xr:uid="{CFB2D738-D9AA-4765-AFC7-EA537CC508F6}"/>
    <cellStyle name="Moneda 2 2 3 3 3 2 3 3" xfId="19292" xr:uid="{2F624339-08A7-401B-929C-35BA5D1481B2}"/>
    <cellStyle name="Moneda 2 2 3 3 3 2 3 4" xfId="28181" xr:uid="{47AFEED7-A7D0-45A4-9BB0-EC1CC16306FE}"/>
    <cellStyle name="Moneda 2 2 3 3 3 2 4" xfId="12130" xr:uid="{E9E314C3-9973-4A34-A88D-48E5D00ECAC3}"/>
    <cellStyle name="Moneda 2 2 3 3 3 2 4 2" xfId="21674" xr:uid="{5DB7AFF6-F904-4748-A3E0-9C5E58279BD7}"/>
    <cellStyle name="Moneda 2 2 3 3 3 2 4 3" xfId="30458" xr:uid="{1048C123-DC15-4133-98F1-508AAD858C41}"/>
    <cellStyle name="Moneda 2 2 3 3 3 2 5" xfId="16914" xr:uid="{706193CF-4B61-4AA1-9BCC-CFC39C2E4B33}"/>
    <cellStyle name="Moneda 2 2 3 3 3 2 6" xfId="26133" xr:uid="{015028E5-550E-4D79-BC71-A1C1DC725182}"/>
    <cellStyle name="Moneda 2 2 3 3 3 3" xfId="7954" xr:uid="{81BADFAD-E4D9-4995-9EB2-A6FE9CB93108}"/>
    <cellStyle name="Moneda 2 2 3 3 3 3 2" xfId="10340" xr:uid="{683FBDCC-B9B3-43E1-A4B9-3DA26E723276}"/>
    <cellStyle name="Moneda 2 2 3 3 3 3 2 2" xfId="15126" xr:uid="{B9833379-A6A2-4018-A65B-DB5EC3D586C1}"/>
    <cellStyle name="Moneda 2 2 3 3 3 3 2 2 2" xfId="24653" xr:uid="{47D9E3BA-832E-4770-BBAC-9A00CB238ADA}"/>
    <cellStyle name="Moneda 2 2 3 3 3 3 2 2 3" xfId="33381" xr:uid="{DA00F1DD-0616-4B13-92CB-2DE7F10DBB61}"/>
    <cellStyle name="Moneda 2 2 3 3 3 3 2 3" xfId="19887" xr:uid="{DBB67046-0134-43A7-ACDF-DFFF99DC9404}"/>
    <cellStyle name="Moneda 2 2 3 3 3 3 2 4" xfId="28751" xr:uid="{43D0280D-1C24-44E8-84FB-017B9EE96EC6}"/>
    <cellStyle name="Moneda 2 2 3 3 3 3 3" xfId="12731" xr:uid="{DA5700B7-B288-4545-A336-CD512E1B2344}"/>
    <cellStyle name="Moneda 2 2 3 3 3 3 3 2" xfId="22270" xr:uid="{9D075888-BD17-492D-ABD5-3311C40366B5}"/>
    <cellStyle name="Moneda 2 2 3 3 3 3 3 3" xfId="31027" xr:uid="{4846054D-3B64-4540-B928-15D3B8F0BB17}"/>
    <cellStyle name="Moneda 2 2 3 3 3 3 4" xfId="17508" xr:uid="{3AD64FB3-EC3C-44A0-89C8-8D9399F16E5E}"/>
    <cellStyle name="Moneda 2 2 3 3 3 3 5" xfId="26590" xr:uid="{C74B5F8A-F101-4D81-AA1A-8FEE7B9D8D72}"/>
    <cellStyle name="Moneda 2 2 3 3 3 4" xfId="9147" xr:uid="{AD160EB1-2D94-434B-8D85-CB287BAEC556}"/>
    <cellStyle name="Moneda 2 2 3 3 3 4 2" xfId="13928" xr:uid="{52255E71-FAA0-413C-B3B9-097316B8D17D}"/>
    <cellStyle name="Moneda 2 2 3 3 3 4 2 2" xfId="23462" xr:uid="{ADE22DDD-B4B4-4679-8288-E6516DF0E17A}"/>
    <cellStyle name="Moneda 2 2 3 3 3 4 2 3" xfId="32192" xr:uid="{486F8E9F-B53C-4E59-8BF9-EC242AEDD709}"/>
    <cellStyle name="Moneda 2 2 3 3 3 4 3" xfId="18697" xr:uid="{04D3FAE3-D159-47EF-B49C-A4F76B4A4C08}"/>
    <cellStyle name="Moneda 2 2 3 3 3 4 4" xfId="27655" xr:uid="{FC3E34C3-0431-4DF9-9D0E-66A3D94B2E27}"/>
    <cellStyle name="Moneda 2 2 3 3 3 5" xfId="11538" xr:uid="{123890AD-2190-4041-ACD0-86CFA6F05C49}"/>
    <cellStyle name="Moneda 2 2 3 3 3 5 2" xfId="21079" xr:uid="{829043FD-7C80-47F8-81C7-6FFD0716CA78}"/>
    <cellStyle name="Moneda 2 2 3 3 3 5 3" xfId="29910" xr:uid="{A6EE1371-0316-4701-8BD3-F1F165F2A298}"/>
    <cellStyle name="Moneda 2 2 3 3 3 6" xfId="16321" xr:uid="{6769900A-8387-4F88-B568-986B3091F495}"/>
    <cellStyle name="Moneda 2 2 3 3 3 7" xfId="6771" xr:uid="{DB13D473-3DCC-463B-B8D7-6E8E528A45A0}"/>
    <cellStyle name="Moneda 2 2 3 3 4" xfId="3564" xr:uid="{00000000-0005-0000-0000-0000CD030000}"/>
    <cellStyle name="Moneda 2 2 3 3 4 2" xfId="8251" xr:uid="{3B21CC2D-1728-4FB0-80C6-101A190C83F4}"/>
    <cellStyle name="Moneda 2 2 3 3 4 2 2" xfId="10638" xr:uid="{21C4CC62-F8BC-47F4-BB1E-2D569627931D}"/>
    <cellStyle name="Moneda 2 2 3 3 4 2 2 2" xfId="15424" xr:uid="{EA697FF7-13EB-467D-94E9-31AD1838F638}"/>
    <cellStyle name="Moneda 2 2 3 3 4 2 2 2 2" xfId="24951" xr:uid="{B81B0891-B319-496A-B87A-3CF479747505}"/>
    <cellStyle name="Moneda 2 2 3 3 4 2 2 2 3" xfId="33679" xr:uid="{C4BFBC36-EA33-4645-842C-3CEAE65B570D}"/>
    <cellStyle name="Moneda 2 2 3 3 4 2 2 3" xfId="20185" xr:uid="{61361AEF-BF2A-4A66-B6CE-BCC15DFC934A}"/>
    <cellStyle name="Moneda 2 2 3 3 4 2 2 4" xfId="29043" xr:uid="{73179DD2-1B5A-4C3C-9567-58F267C18DD0}"/>
    <cellStyle name="Moneda 2 2 3 3 4 2 3" xfId="13029" xr:uid="{B586D06B-D7F0-416B-A971-F183FCB45297}"/>
    <cellStyle name="Moneda 2 2 3 3 4 2 3 2" xfId="22568" xr:uid="{EF22CC30-7F57-457D-95AE-B3C564616BD9}"/>
    <cellStyle name="Moneda 2 2 3 3 4 2 3 3" xfId="31319" xr:uid="{37E7FACA-E666-49A4-9254-7FFF7BF9300C}"/>
    <cellStyle name="Moneda 2 2 3 3 4 2 4" xfId="17806" xr:uid="{E1A93E05-9A4F-44BA-9CF1-6CBFA5E1E77B}"/>
    <cellStyle name="Moneda 2 2 3 3 4 2 5" xfId="26838" xr:uid="{3C8492EF-DE85-44A2-A87E-A1558D9368FB}"/>
    <cellStyle name="Moneda 2 2 3 3 4 3" xfId="9444" xr:uid="{79A2EB56-E676-49FE-8EFA-694CAB55BD96}"/>
    <cellStyle name="Moneda 2 2 3 3 4 3 2" xfId="14226" xr:uid="{201AA9F7-ED4B-426A-9DFD-2A2F4BE1C428}"/>
    <cellStyle name="Moneda 2 2 3 3 4 3 2 2" xfId="23760" xr:uid="{CCBD5DDB-7230-46B9-A9F1-13FDA69AACD7}"/>
    <cellStyle name="Moneda 2 2 3 3 4 3 2 3" xfId="32490" xr:uid="{282B374F-48C8-4399-A8C0-C8EB1CCC9F57}"/>
    <cellStyle name="Moneda 2 2 3 3 4 3 3" xfId="18995" xr:uid="{F290DF82-E1BB-4F97-AC0F-4CD38BD2B4CA}"/>
    <cellStyle name="Moneda 2 2 3 3 4 3 4" xfId="27903" xr:uid="{4EFE8BD6-CA74-4F23-97EE-FD36941C6ACF}"/>
    <cellStyle name="Moneda 2 2 3 3 4 4" xfId="11835" xr:uid="{0802A04E-A311-4E9E-BABE-E50DA67E2955}"/>
    <cellStyle name="Moneda 2 2 3 3 4 4 2" xfId="21377" xr:uid="{EDBA9A07-51AC-4974-9307-044FC6B273C9}"/>
    <cellStyle name="Moneda 2 2 3 3 4 4 3" xfId="30180" xr:uid="{00C1510A-B723-4DA6-BE72-9BB8BB8D4481}"/>
    <cellStyle name="Moneda 2 2 3 3 4 5" xfId="16619" xr:uid="{F7E26C51-5CAD-49B0-A970-31C2E6B0FF9D}"/>
    <cellStyle name="Moneda 2 2 3 3 4 6" xfId="7064" xr:uid="{8075BC8B-E09D-40AA-B21C-B9BCABB73935}"/>
    <cellStyle name="Moneda 2 2 3 3 5" xfId="5070" xr:uid="{00000000-0005-0000-0000-0000CE030000}"/>
    <cellStyle name="Moneda 2 2 3 3 5 2" xfId="10040" xr:uid="{51D36C4C-1980-4E6D-86C3-4793E3F0D5D5}"/>
    <cellStyle name="Moneda 2 2 3 3 5 2 2" xfId="14825" xr:uid="{15CB691B-3B78-41D9-BA66-FD12D2151E0C}"/>
    <cellStyle name="Moneda 2 2 3 3 5 2 2 2" xfId="24356" xr:uid="{CDB29EC5-E44D-4C06-8A41-48285D1A396F}"/>
    <cellStyle name="Moneda 2 2 3 3 5 2 2 3" xfId="33084" xr:uid="{87FAA1E7-CAAE-49C5-9F44-368A9E174083}"/>
    <cellStyle name="Moneda 2 2 3 3 5 2 3" xfId="19591" xr:uid="{4D1CC743-3917-4957-911F-C658E2E01CEC}"/>
    <cellStyle name="Moneda 2 2 3 3 5 2 4" xfId="28455" xr:uid="{3F9A3F71-4BDC-445E-92D3-A44FB08EFA5E}"/>
    <cellStyle name="Moneda 2 2 3 3 5 3" xfId="12431" xr:uid="{6A4851EF-3F78-4117-B1C5-C24AFAAC063B}"/>
    <cellStyle name="Moneda 2 2 3 3 5 3 2" xfId="21973" xr:uid="{507F16F8-B997-4999-86AC-40BCE4EEBAFE}"/>
    <cellStyle name="Moneda 2 2 3 3 5 3 3" xfId="30730" xr:uid="{4648A57C-8724-496A-B009-6584CD27A14A}"/>
    <cellStyle name="Moneda 2 2 3 3 5 4" xfId="17213" xr:uid="{3DF05EDC-151A-4623-AA54-D7A103606357}"/>
    <cellStyle name="Moneda 2 2 3 3 5 5" xfId="7656" xr:uid="{25561969-B5FC-4D14-98F4-8492E0EC32F1}"/>
    <cellStyle name="Moneda 2 2 3 3 6" xfId="8846" xr:uid="{6FE21E7C-FCFF-4A2C-93E6-CAA568F4F2C2}"/>
    <cellStyle name="Moneda 2 2 3 3 6 2" xfId="13627" xr:uid="{8782C318-57E3-4444-BBFB-BD4A534A2306}"/>
    <cellStyle name="Moneda 2 2 3 3 6 2 2" xfId="23165" xr:uid="{5126342D-90B7-45F3-A797-66C79FAA7DB3}"/>
    <cellStyle name="Moneda 2 2 3 3 6 2 3" xfId="31896" xr:uid="{EEC4398D-268A-47BA-805D-3DB137060718}"/>
    <cellStyle name="Moneda 2 2 3 3 6 3" xfId="18401" xr:uid="{7EAA6DB4-9B55-46A2-A8E6-78B26E700D53}"/>
    <cellStyle name="Moneda 2 2 3 3 6 4" xfId="27410" xr:uid="{A0D89EFF-69CB-4B16-9286-049935BB9A32}"/>
    <cellStyle name="Moneda 2 2 3 3 7" xfId="11237" xr:uid="{DA76CD8C-C1B0-43A0-887F-7AD0229DE31C}"/>
    <cellStyle name="Moneda 2 2 3 3 7 2" xfId="20783" xr:uid="{E084EB16-7784-4B26-945C-52A7FFFB53DC}"/>
    <cellStyle name="Moneda 2 2 3 3 7 3" xfId="29633" xr:uid="{58E6F77D-0F63-498D-9A89-98929B0801EA}"/>
    <cellStyle name="Moneda 2 2 3 3 8" xfId="16024" xr:uid="{32AECBE5-617A-445C-84A8-85B64E583E2E}"/>
    <cellStyle name="Moneda 2 2 3 3 9" xfId="6495" xr:uid="{AD0F5DDC-59C5-4D15-BE14-1C0949223CB8}"/>
    <cellStyle name="Moneda 2 2 3 4" xfId="440" xr:uid="{00000000-0005-0000-0000-0000CF030000}"/>
    <cellStyle name="Moneda 2 2 3 4 2" xfId="1154" xr:uid="{00000000-0005-0000-0000-0000D0030000}"/>
    <cellStyle name="Moneda 2 2 3 4 2 2" xfId="2715" xr:uid="{00000000-0005-0000-0000-0000D1030000}"/>
    <cellStyle name="Moneda 2 2 3 4 2 2 2" xfId="8621" xr:uid="{DDD6AF76-3048-4C2F-B3C2-A0A3BC38B3B7}"/>
    <cellStyle name="Moneda 2 2 3 4 2 2 2 2" xfId="11008" xr:uid="{A2B018CF-DA54-416B-A00A-80DECF564C5C}"/>
    <cellStyle name="Moneda 2 2 3 4 2 2 2 2 2" xfId="15796" xr:uid="{A1C497AC-969F-4BB1-8B31-2C74BCA66750}"/>
    <cellStyle name="Moneda 2 2 3 4 2 2 2 2 2 2" xfId="25323" xr:uid="{9044E8CB-5364-433D-A757-6B7C91B51C1A}"/>
    <cellStyle name="Moneda 2 2 3 4 2 2 2 2 2 3" xfId="34051" xr:uid="{B643B35A-B173-4A06-A0DF-87F6ECA782EE}"/>
    <cellStyle name="Moneda 2 2 3 4 2 2 2 2 3" xfId="20557" xr:uid="{1E40E141-A272-4B08-8079-99D3730FCF73}"/>
    <cellStyle name="Moneda 2 2 3 4 2 2 2 2 4" xfId="29415" xr:uid="{942D7D59-2626-42FC-9C60-6D5FB71B2001}"/>
    <cellStyle name="Moneda 2 2 3 4 2 2 2 3" xfId="13399" xr:uid="{C2CC22B3-3E66-48F9-B8F1-2CF6E80B70F0}"/>
    <cellStyle name="Moneda 2 2 3 4 2 2 2 3 2" xfId="22940" xr:uid="{35196A7E-6DC0-44AA-8AC0-DBA263817A38}"/>
    <cellStyle name="Moneda 2 2 3 4 2 2 2 3 3" xfId="31691" xr:uid="{17D6EA1F-C34C-42C7-AB2F-33DF7003ABC7}"/>
    <cellStyle name="Moneda 2 2 3 4 2 2 2 4" xfId="18176" xr:uid="{9DDB90C1-65C8-4332-96E4-A0866814FCDD}"/>
    <cellStyle name="Moneda 2 2 3 4 2 2 2 5" xfId="27190" xr:uid="{BA95B998-DDDF-4169-B366-8988032781DF}"/>
    <cellStyle name="Moneda 2 2 3 4 2 2 3" xfId="9814" xr:uid="{CE4FD240-51D9-4C53-9D37-8B724321B6D0}"/>
    <cellStyle name="Moneda 2 2 3 4 2 2 3 2" xfId="14598" xr:uid="{D8E63315-A87D-47A6-9261-10E31A36F1AE}"/>
    <cellStyle name="Moneda 2 2 3 4 2 2 3 2 2" xfId="24132" xr:uid="{66DEADD4-3CB8-4AEE-A37C-D09CF3B96412}"/>
    <cellStyle name="Moneda 2 2 3 4 2 2 3 2 3" xfId="32862" xr:uid="{075D7C58-C3EC-4C27-8973-D8E3D4DE9C79}"/>
    <cellStyle name="Moneda 2 2 3 4 2 2 3 3" xfId="19367" xr:uid="{59FB5C26-E691-48B2-B538-6684C396032F}"/>
    <cellStyle name="Moneda 2 2 3 4 2 2 3 4" xfId="28255" xr:uid="{D02147FD-D1F0-42BB-A141-9E963CFBFEE5}"/>
    <cellStyle name="Moneda 2 2 3 4 2 2 4" xfId="12205" xr:uid="{F9B6CB5E-8F7E-41D7-8259-C02F53DC036B}"/>
    <cellStyle name="Moneda 2 2 3 4 2 2 4 2" xfId="21749" xr:uid="{23C7E08E-DB71-47C8-BD4A-E1858E467351}"/>
    <cellStyle name="Moneda 2 2 3 4 2 2 4 3" xfId="30532" xr:uid="{3940C206-A7C0-44B4-B97D-6F2C21693A54}"/>
    <cellStyle name="Moneda 2 2 3 4 2 2 5" xfId="16989" xr:uid="{C0C16891-941E-4E28-8A7C-A6CA31B43018}"/>
    <cellStyle name="Moneda 2 2 3 4 2 2 6" xfId="7432" xr:uid="{B452BA01-DCF4-406D-807A-2606E9E0C46A}"/>
    <cellStyle name="Moneda 2 2 3 4 2 3" xfId="4221" xr:uid="{00000000-0005-0000-0000-0000D2030000}"/>
    <cellStyle name="Moneda 2 2 3 4 2 3 2" xfId="10415" xr:uid="{DF8BA4CA-676D-40EE-85EC-9F81E20BAFB4}"/>
    <cellStyle name="Moneda 2 2 3 4 2 3 2 2" xfId="15201" xr:uid="{338CE954-5062-42C1-AD0D-D0154902B21C}"/>
    <cellStyle name="Moneda 2 2 3 4 2 3 2 2 2" xfId="24728" xr:uid="{C89001C7-0D61-42F0-A8E2-F3917F263798}"/>
    <cellStyle name="Moneda 2 2 3 4 2 3 2 2 3" xfId="33456" xr:uid="{DBD1E152-4866-47EE-B948-DE9371CA7861}"/>
    <cellStyle name="Moneda 2 2 3 4 2 3 2 3" xfId="19962" xr:uid="{52E571C3-5CEE-4737-A1EE-848E032DA475}"/>
    <cellStyle name="Moneda 2 2 3 4 2 3 2 4" xfId="28826" xr:uid="{4766640D-48FC-4563-BE12-58D082C83FBD}"/>
    <cellStyle name="Moneda 2 2 3 4 2 3 3" xfId="12806" xr:uid="{B3445B5D-2987-45D2-9782-BB94ED39A7D1}"/>
    <cellStyle name="Moneda 2 2 3 4 2 3 3 2" xfId="22345" xr:uid="{ACD49D56-605F-4E76-83F5-354D99A349E9}"/>
    <cellStyle name="Moneda 2 2 3 4 2 3 3 3" xfId="31102" xr:uid="{51E27113-3BA5-49E1-A871-3D714F0452B8}"/>
    <cellStyle name="Moneda 2 2 3 4 2 3 4" xfId="17583" xr:uid="{57C06BF6-3916-45A7-B5B5-B17571C79720}"/>
    <cellStyle name="Moneda 2 2 3 4 2 3 5" xfId="8029" xr:uid="{125023B1-341B-4411-A198-E7682F6E48E3}"/>
    <cellStyle name="Moneda 2 2 3 4 2 4" xfId="5727" xr:uid="{00000000-0005-0000-0000-0000D3030000}"/>
    <cellStyle name="Moneda 2 2 3 4 2 4 2" xfId="14003" xr:uid="{3A0BD57F-F44C-4447-AAD8-5310E146069D}"/>
    <cellStyle name="Moneda 2 2 3 4 2 4 2 2" xfId="23537" xr:uid="{79BC6781-8700-45CB-83E6-4A542130B229}"/>
    <cellStyle name="Moneda 2 2 3 4 2 4 2 3" xfId="32267" xr:uid="{D456E154-6BDC-44B8-A402-1F45B8A4BD83}"/>
    <cellStyle name="Moneda 2 2 3 4 2 4 3" xfId="18772" xr:uid="{B8C4EEB5-34EB-4AA6-AB8F-500B56F8E7E3}"/>
    <cellStyle name="Moneda 2 2 3 4 2 4 4" xfId="9222" xr:uid="{A229E39E-61C2-4FC5-AC8C-95EA507440AC}"/>
    <cellStyle name="Moneda 2 2 3 4 2 5" xfId="11613" xr:uid="{77070E04-DAD4-41A0-8E83-334DC195561A}"/>
    <cellStyle name="Moneda 2 2 3 4 2 5 2" xfId="21154" xr:uid="{71C72E86-B647-4FE5-9390-BD5AF458AFEB}"/>
    <cellStyle name="Moneda 2 2 3 4 2 5 3" xfId="29984" xr:uid="{0C988014-D4B7-43E3-B8FD-B1F04BCEBF23}"/>
    <cellStyle name="Moneda 2 2 3 4 2 6" xfId="16396" xr:uid="{04DFD2B4-B105-4F49-B5B4-BD389A55A8FD}"/>
    <cellStyle name="Moneda 2 2 3 4 2 7" xfId="6844" xr:uid="{8182DBBF-1A10-4C2D-B27F-D7E21BFB418C}"/>
    <cellStyle name="Moneda 2 2 3 4 3" xfId="2059" xr:uid="{00000000-0005-0000-0000-0000D4030000}"/>
    <cellStyle name="Moneda 2 2 3 4 3 2" xfId="8325" xr:uid="{33A37299-C4AA-4E58-991B-6B4C7D2FFD5B}"/>
    <cellStyle name="Moneda 2 2 3 4 3 2 2" xfId="10712" xr:uid="{59170DDA-F94E-49FF-AD2F-B361B33EC85D}"/>
    <cellStyle name="Moneda 2 2 3 4 3 2 2 2" xfId="15499" xr:uid="{4B698FA2-1B2E-4E19-9987-E458FF42C036}"/>
    <cellStyle name="Moneda 2 2 3 4 3 2 2 2 2" xfId="25026" xr:uid="{3636E5FF-3D3F-461F-B2AA-C826A90EFC8C}"/>
    <cellStyle name="Moneda 2 2 3 4 3 2 2 2 3" xfId="33754" xr:uid="{793BE0B5-C72B-43BA-B96E-F81F207D61DE}"/>
    <cellStyle name="Moneda 2 2 3 4 3 2 2 3" xfId="20260" xr:uid="{CC390844-29D1-464E-9420-204AE7A7DA75}"/>
    <cellStyle name="Moneda 2 2 3 4 3 2 2 4" xfId="29118" xr:uid="{D8D501D7-8044-4EA0-9890-3609E42CD36E}"/>
    <cellStyle name="Moneda 2 2 3 4 3 2 3" xfId="13103" xr:uid="{BCF0B393-CDD3-4439-9DA5-8FDEE87A8B50}"/>
    <cellStyle name="Moneda 2 2 3 4 3 2 3 2" xfId="22643" xr:uid="{D1C61E1D-67B7-479F-A8F3-2B582F69E33F}"/>
    <cellStyle name="Moneda 2 2 3 4 3 2 3 3" xfId="31394" xr:uid="{53283D3A-C055-49B2-99A9-33DFF4A0D251}"/>
    <cellStyle name="Moneda 2 2 3 4 3 2 4" xfId="17880" xr:uid="{EFA31E15-228E-4869-A8D1-546DA8F7A85A}"/>
    <cellStyle name="Moneda 2 2 3 4 3 2 5" xfId="26913" xr:uid="{040EF118-CD27-4154-B22D-229B3164054C}"/>
    <cellStyle name="Moneda 2 2 3 4 3 3" xfId="9518" xr:uid="{54DDEC20-49F3-4DDB-AF85-3FC8A5AC531D}"/>
    <cellStyle name="Moneda 2 2 3 4 3 3 2" xfId="14301" xr:uid="{01C68AE1-7124-45CE-9DC9-27719FB281D9}"/>
    <cellStyle name="Moneda 2 2 3 4 3 3 2 2" xfId="23835" xr:uid="{13D65CA1-F9D2-42C3-84D2-802B5AD68A3A}"/>
    <cellStyle name="Moneda 2 2 3 4 3 3 2 3" xfId="32565" xr:uid="{C5E917A1-3015-42D2-A1DE-9E5DAB0BCC36}"/>
    <cellStyle name="Moneda 2 2 3 4 3 3 3" xfId="19070" xr:uid="{C492D36E-2676-4BCA-B817-0EDE5096F67A}"/>
    <cellStyle name="Moneda 2 2 3 4 3 3 4" xfId="27978" xr:uid="{C7184A54-EF01-49FD-969E-082DD75CCA22}"/>
    <cellStyle name="Moneda 2 2 3 4 3 4" xfId="11909" xr:uid="{9480BFA2-A502-4C44-9E97-C2E69E2643D4}"/>
    <cellStyle name="Moneda 2 2 3 4 3 4 2" xfId="21452" xr:uid="{8AC522E5-264B-4115-9A1B-DA8C6D3DE916}"/>
    <cellStyle name="Moneda 2 2 3 4 3 4 3" xfId="30255" xr:uid="{C519A1A7-4997-4A9F-8E24-AC1D10AB4F6C}"/>
    <cellStyle name="Moneda 2 2 3 4 3 5" xfId="16693" xr:uid="{E623C825-461D-4E0F-A105-9BBA8133AF7C}"/>
    <cellStyle name="Moneda 2 2 3 4 3 6" xfId="7136" xr:uid="{F63B2C30-5528-4412-A1AF-1527ADFD56EC}"/>
    <cellStyle name="Moneda 2 2 3 4 4" xfId="3565" xr:uid="{00000000-0005-0000-0000-0000D5030000}"/>
    <cellStyle name="Moneda 2 2 3 4 4 2" xfId="10116" xr:uid="{FDC203A9-9664-45E1-8ED5-89078048E196}"/>
    <cellStyle name="Moneda 2 2 3 4 4 2 2" xfId="14901" xr:uid="{995070F1-7BA9-4A99-B096-F5F2A04A6C89}"/>
    <cellStyle name="Moneda 2 2 3 4 4 2 2 2" xfId="24431" xr:uid="{D5E2177E-8291-4BB2-9C61-2393BA5B5615}"/>
    <cellStyle name="Moneda 2 2 3 4 4 2 2 3" xfId="33159" xr:uid="{248B884B-E9E7-457A-8600-A6818B505244}"/>
    <cellStyle name="Moneda 2 2 3 4 4 2 3" xfId="19665" xr:uid="{694F3BB4-2E35-4D16-AF30-883330DBEFE4}"/>
    <cellStyle name="Moneda 2 2 3 4 4 2 4" xfId="28529" xr:uid="{306A5B5F-5C83-483F-9A0D-5D8F5C20C6BC}"/>
    <cellStyle name="Moneda 2 2 3 4 4 3" xfId="12507" xr:uid="{6BFA47D0-4776-49C1-844E-BD6157640F92}"/>
    <cellStyle name="Moneda 2 2 3 4 4 3 2" xfId="22048" xr:uid="{8F47F37A-95AF-425C-A1F0-A6ACCB99FCAC}"/>
    <cellStyle name="Moneda 2 2 3 4 4 3 3" xfId="30805" xr:uid="{0211A4BA-8DB7-4233-AE1F-54419978913D}"/>
    <cellStyle name="Moneda 2 2 3 4 4 4" xfId="17287" xr:uid="{4EA6661E-BD12-40DA-801E-770B1D7006F6}"/>
    <cellStyle name="Moneda 2 2 3 4 4 5" xfId="7730" xr:uid="{FBF390CB-216F-4114-A0BC-9AFA5F60489C}"/>
    <cellStyle name="Moneda 2 2 3 4 5" xfId="5071" xr:uid="{00000000-0005-0000-0000-0000D6030000}"/>
    <cellStyle name="Moneda 2 2 3 4 5 2" xfId="13703" xr:uid="{3D960BD1-6135-4EC5-9699-FBF9CDA245FD}"/>
    <cellStyle name="Moneda 2 2 3 4 5 2 2" xfId="23240" xr:uid="{CDE7AC3C-8C2F-4ED3-B192-A57BF8E02C68}"/>
    <cellStyle name="Moneda 2 2 3 4 5 2 3" xfId="31971" xr:uid="{D675F520-9EF3-4A66-8995-6EC5B49B975B}"/>
    <cellStyle name="Moneda 2 2 3 4 5 3" xfId="18475" xr:uid="{59B51548-87DE-4F4A-802F-12F904B10CB7}"/>
    <cellStyle name="Moneda 2 2 3 4 5 4" xfId="8922" xr:uid="{96C82478-2562-4EA3-83FD-5D271A86E2D4}"/>
    <cellStyle name="Moneda 2 2 3 4 6" xfId="11314" xr:uid="{8C91F586-464D-4269-964E-5C94FD29E0E6}"/>
    <cellStyle name="Moneda 2 2 3 4 6 2" xfId="20858" xr:uid="{B9D25F7D-8803-4562-98B5-3993530E1292}"/>
    <cellStyle name="Moneda 2 2 3 4 6 3" xfId="29708" xr:uid="{DCD7B6F7-7ACC-4928-A73F-313445564FCB}"/>
    <cellStyle name="Moneda 2 2 3 4 7" xfId="16099" xr:uid="{8C548611-5BA3-464A-89F7-7806AACAEEC0}"/>
    <cellStyle name="Moneda 2 2 3 4 8" xfId="6559" xr:uid="{7338A5A0-6744-46D3-B0CF-B96C0401F16B}"/>
    <cellStyle name="Moneda 2 2 3 5" xfId="832" xr:uid="{00000000-0005-0000-0000-0000D7030000}"/>
    <cellStyle name="Moneda 2 2 3 5 2" xfId="1507" xr:uid="{00000000-0005-0000-0000-0000D8030000}"/>
    <cellStyle name="Moneda 2 2 3 5 2 2" xfId="3049" xr:uid="{00000000-0005-0000-0000-0000D9030000}"/>
    <cellStyle name="Moneda 2 2 3 5 2 2 2" xfId="10860" xr:uid="{6913A14E-5D33-4767-BC0A-45A32C2AE3AA}"/>
    <cellStyle name="Moneda 2 2 3 5 2 2 2 2" xfId="15648" xr:uid="{4E9B788E-2B78-439C-977B-4675394B90FF}"/>
    <cellStyle name="Moneda 2 2 3 5 2 2 2 2 2" xfId="25175" xr:uid="{279A9484-EEDB-4BCB-84CD-968F57004827}"/>
    <cellStyle name="Moneda 2 2 3 5 2 2 2 2 3" xfId="33903" xr:uid="{99E2686E-AE17-423C-84C5-1F59CB322E2A}"/>
    <cellStyle name="Moneda 2 2 3 5 2 2 2 3" xfId="20409" xr:uid="{7AFE6F07-0F1D-4A37-A198-EF9B65554C7A}"/>
    <cellStyle name="Moneda 2 2 3 5 2 2 2 4" xfId="29267" xr:uid="{6F42721D-80BE-4A7B-BADE-C55DF307AB40}"/>
    <cellStyle name="Moneda 2 2 3 5 2 2 3" xfId="13251" xr:uid="{BF4DF5BF-72B5-410F-B9B2-83AB67338327}"/>
    <cellStyle name="Moneda 2 2 3 5 2 2 3 2" xfId="22792" xr:uid="{1FB018B3-B33C-4550-97A8-F25480CF2CA2}"/>
    <cellStyle name="Moneda 2 2 3 5 2 2 3 3" xfId="31543" xr:uid="{10AD3AF4-CFC9-4BEF-A6C7-210D2581BD8E}"/>
    <cellStyle name="Moneda 2 2 3 5 2 2 4" xfId="18028" xr:uid="{CEEC0835-B36D-4F9F-916C-5BFE7967E09A}"/>
    <cellStyle name="Moneda 2 2 3 5 2 2 5" xfId="8473" xr:uid="{2436ECD9-2B68-48CD-9B8E-41E89A03D170}"/>
    <cellStyle name="Moneda 2 2 3 5 2 3" xfId="4555" xr:uid="{00000000-0005-0000-0000-0000DA030000}"/>
    <cellStyle name="Moneda 2 2 3 5 2 3 2" xfId="14450" xr:uid="{397C9D36-E177-47D0-BED6-3A68844C3782}"/>
    <cellStyle name="Moneda 2 2 3 5 2 3 2 2" xfId="23984" xr:uid="{9496757A-95C4-4B2D-9E7C-FC404E7877C4}"/>
    <cellStyle name="Moneda 2 2 3 5 2 3 2 3" xfId="32714" xr:uid="{234C1661-2BA7-4264-BCEC-6A62917D0138}"/>
    <cellStyle name="Moneda 2 2 3 5 2 3 3" xfId="19219" xr:uid="{65F8C0D2-0981-445D-90A7-3B5ADE7CB034}"/>
    <cellStyle name="Moneda 2 2 3 5 2 3 4" xfId="9666" xr:uid="{C6F282B5-54B6-424E-96CC-E7700E12DDE8}"/>
    <cellStyle name="Moneda 2 2 3 5 2 4" xfId="6061" xr:uid="{00000000-0005-0000-0000-0000DB030000}"/>
    <cellStyle name="Moneda 2 2 3 5 2 4 2" xfId="21601" xr:uid="{65F6D402-88A5-4852-B085-1D4CD114818C}"/>
    <cellStyle name="Moneda 2 2 3 5 2 4 3" xfId="12057" xr:uid="{5CCFCD75-4D61-49A2-B1C7-2BE18B8A82DC}"/>
    <cellStyle name="Moneda 2 2 3 5 2 5" xfId="16841" xr:uid="{9874D7D2-8180-45DC-8709-CDF3D4BC2AAC}"/>
    <cellStyle name="Moneda 2 2 3 5 2 6" xfId="7284" xr:uid="{071FD85A-FD6C-44B9-B0DA-204F74612C3B}"/>
    <cellStyle name="Moneda 2 2 3 5 3" xfId="2393" xr:uid="{00000000-0005-0000-0000-0000DC030000}"/>
    <cellStyle name="Moneda 2 2 3 5 3 2" xfId="10267" xr:uid="{04795D0B-7CF3-4A01-AD0B-2A06DD3A1716}"/>
    <cellStyle name="Moneda 2 2 3 5 3 2 2" xfId="15053" xr:uid="{0551D476-68E1-42E2-A486-16067821E73B}"/>
    <cellStyle name="Moneda 2 2 3 5 3 2 2 2" xfId="24580" xr:uid="{427BFE5D-A675-4D64-AF57-F8FF3F70FEAD}"/>
    <cellStyle name="Moneda 2 2 3 5 3 2 2 3" xfId="33308" xr:uid="{A83DD651-FD44-4B16-92E5-266560D1ED9D}"/>
    <cellStyle name="Moneda 2 2 3 5 3 2 3" xfId="19814" xr:uid="{61DE5689-F372-455F-958F-1C361740DA64}"/>
    <cellStyle name="Moneda 2 2 3 5 3 2 4" xfId="28678" xr:uid="{5AE1C1E1-F1CC-4018-AA59-E142923F59A4}"/>
    <cellStyle name="Moneda 2 2 3 5 3 3" xfId="12658" xr:uid="{2D3FCC9A-A544-4538-9F73-6AA6F37DDEB4}"/>
    <cellStyle name="Moneda 2 2 3 5 3 3 2" xfId="22197" xr:uid="{E6C4620A-C367-4FC2-BD38-3200413A09C9}"/>
    <cellStyle name="Moneda 2 2 3 5 3 3 3" xfId="30954" xr:uid="{8A18980E-9A9A-46B6-84CD-BCA5810C428C}"/>
    <cellStyle name="Moneda 2 2 3 5 3 4" xfId="17435" xr:uid="{EEEBCD36-6E0F-4828-B49F-8E2BB41A0480}"/>
    <cellStyle name="Moneda 2 2 3 5 3 5" xfId="7881" xr:uid="{E0173499-7DC2-4B06-80C4-E990D131951D}"/>
    <cellStyle name="Moneda 2 2 3 5 4" xfId="3899" xr:uid="{00000000-0005-0000-0000-0000DD030000}"/>
    <cellStyle name="Moneda 2 2 3 5 4 2" xfId="13855" xr:uid="{72E6E841-DB06-4B9C-B868-4932B15BFBAB}"/>
    <cellStyle name="Moneda 2 2 3 5 4 2 2" xfId="23389" xr:uid="{74AB26C6-0B26-4CBC-B28C-05166188A666}"/>
    <cellStyle name="Moneda 2 2 3 5 4 2 3" xfId="32119" xr:uid="{EAFD337A-D9D3-4B47-BD51-33E08FD3EE91}"/>
    <cellStyle name="Moneda 2 2 3 5 4 3" xfId="18624" xr:uid="{0CC181D4-30F6-49E4-A7E3-FF5682956416}"/>
    <cellStyle name="Moneda 2 2 3 5 4 4" xfId="9074" xr:uid="{937FCA22-A5D2-4634-A847-AC59896B35F4}"/>
    <cellStyle name="Moneda 2 2 3 5 5" xfId="5405" xr:uid="{00000000-0005-0000-0000-0000DE030000}"/>
    <cellStyle name="Moneda 2 2 3 5 5 2" xfId="21006" xr:uid="{C2D2B653-DDE1-4132-831C-FEEA4A869A16}"/>
    <cellStyle name="Moneda 2 2 3 5 5 3" xfId="11465" xr:uid="{8D95506D-1C22-4C30-B6B3-9429B53667F4}"/>
    <cellStyle name="Moneda 2 2 3 5 6" xfId="16248" xr:uid="{F4102CBC-4EDF-471C-ADD9-0C96D807ED7E}"/>
    <cellStyle name="Moneda 2 2 3 5 7" xfId="6702" xr:uid="{5210047E-1C10-4CEA-90CF-CB0A3222E25C}"/>
    <cellStyle name="Moneda 2 2 3 6" xfId="986" xr:uid="{00000000-0005-0000-0000-0000DF030000}"/>
    <cellStyle name="Moneda 2 2 3 6 2" xfId="2547" xr:uid="{00000000-0005-0000-0000-0000E0030000}"/>
    <cellStyle name="Moneda 2 2 3 6 2 2" xfId="10565" xr:uid="{63B90CDF-69C9-4D90-AB8D-6979A6DFFCAD}"/>
    <cellStyle name="Moneda 2 2 3 6 2 2 2" xfId="15351" xr:uid="{A842868B-C542-4857-AC20-76E7016C0333}"/>
    <cellStyle name="Moneda 2 2 3 6 2 2 2 2" xfId="24878" xr:uid="{C61373D5-D5C2-4B92-99A2-C5DADE18E040}"/>
    <cellStyle name="Moneda 2 2 3 6 2 2 2 3" xfId="33606" xr:uid="{642D7B84-1FDB-407B-ACCE-8112C16396F9}"/>
    <cellStyle name="Moneda 2 2 3 6 2 2 3" xfId="20112" xr:uid="{B54A2C5D-62E8-433F-8113-D7EE8CCF250B}"/>
    <cellStyle name="Moneda 2 2 3 6 2 2 4" xfId="28974" xr:uid="{E5B2369C-2359-4E8B-9882-DD57A8E12178}"/>
    <cellStyle name="Moneda 2 2 3 6 2 3" xfId="12956" xr:uid="{661DFCA7-040D-4631-B540-E2728EF57393}"/>
    <cellStyle name="Moneda 2 2 3 6 2 3 2" xfId="22495" xr:uid="{146FFDF9-48AB-4E3A-B4BD-E1BEDE0E21B7}"/>
    <cellStyle name="Moneda 2 2 3 6 2 3 3" xfId="31250" xr:uid="{A89D3A8E-9900-46EC-BB96-C8ABB0E874D3}"/>
    <cellStyle name="Moneda 2 2 3 6 2 4" xfId="17733" xr:uid="{4EDA3C5B-98C1-4963-877A-73E518787C0F}"/>
    <cellStyle name="Moneda 2 2 3 6 2 5" xfId="8178" xr:uid="{29E472F3-F4CC-450D-AB8F-EE061A70F3B3}"/>
    <cellStyle name="Moneda 2 2 3 6 3" xfId="4053" xr:uid="{00000000-0005-0000-0000-0000E1030000}"/>
    <cellStyle name="Moneda 2 2 3 6 3 2" xfId="14153" xr:uid="{8BCA948E-CDCD-4F43-847B-C4EBB87F2EB4}"/>
    <cellStyle name="Moneda 2 2 3 6 3 2 2" xfId="23687" xr:uid="{F74C6D4C-BEE7-420A-ACE7-B3EB94D401A9}"/>
    <cellStyle name="Moneda 2 2 3 6 3 2 3" xfId="32417" xr:uid="{5F8E7C2C-BB46-4F92-A54F-49E72B6A38CB}"/>
    <cellStyle name="Moneda 2 2 3 6 3 3" xfId="18922" xr:uid="{B69B44D1-FD05-4331-9702-A2166B1112C3}"/>
    <cellStyle name="Moneda 2 2 3 6 3 4" xfId="9371" xr:uid="{1AB27EBF-2856-49FF-84E9-A30450932950}"/>
    <cellStyle name="Moneda 2 2 3 6 4" xfId="5559" xr:uid="{00000000-0005-0000-0000-0000E2030000}"/>
    <cellStyle name="Moneda 2 2 3 6 4 2" xfId="21304" xr:uid="{E1A1EC9B-D57E-4912-831C-642781CB1AE7}"/>
    <cellStyle name="Moneda 2 2 3 6 4 3" xfId="11762" xr:uid="{ECDF5829-63F7-40A3-A2B1-DA2A47289A89}"/>
    <cellStyle name="Moneda 2 2 3 6 5" xfId="16546" xr:uid="{580557A6-6F7A-4D85-A14C-1ED1921B3AC9}"/>
    <cellStyle name="Moneda 2 2 3 6 6" xfId="6991" xr:uid="{958646E6-3B56-4C45-BF15-DD2010AEC648}"/>
    <cellStyle name="Moneda 2 2 3 7" xfId="1151" xr:uid="{00000000-0005-0000-0000-0000E3030000}"/>
    <cellStyle name="Moneda 2 2 3 7 2" xfId="2712" xr:uid="{00000000-0005-0000-0000-0000E4030000}"/>
    <cellStyle name="Moneda 2 2 3 7 2 2" xfId="14750" xr:uid="{ECD34AEE-D0CB-4F49-BC3E-830C7068EC4C}"/>
    <cellStyle name="Moneda 2 2 3 7 2 2 2" xfId="24283" xr:uid="{6AF6DF13-68C2-42BA-A76F-5A634595DBEB}"/>
    <cellStyle name="Moneda 2 2 3 7 2 2 3" xfId="33011" xr:uid="{939E4591-F593-458F-A793-54B2936AEB95}"/>
    <cellStyle name="Moneda 2 2 3 7 2 3" xfId="19518" xr:uid="{331B0095-6135-4045-96CC-0EAB6CB01D63}"/>
    <cellStyle name="Moneda 2 2 3 7 2 4" xfId="9965" xr:uid="{FDDEE17A-6FA1-480B-93B7-9ED5D759C6A8}"/>
    <cellStyle name="Moneda 2 2 3 7 3" xfId="4218" xr:uid="{00000000-0005-0000-0000-0000E5030000}"/>
    <cellStyle name="Moneda 2 2 3 7 3 2" xfId="21900" xr:uid="{EDC37EA6-8423-45FD-96CF-FC45DC89A60F}"/>
    <cellStyle name="Moneda 2 2 3 7 3 3" xfId="12356" xr:uid="{968D202D-A736-4EF5-AFD6-829E0188E673}"/>
    <cellStyle name="Moneda 2 2 3 7 4" xfId="5724" xr:uid="{00000000-0005-0000-0000-0000E6030000}"/>
    <cellStyle name="Moneda 2 2 3 7 4 2" xfId="17140" xr:uid="{F511020B-EC7E-4ABB-A26B-86F977C23C72}"/>
    <cellStyle name="Moneda 2 2 3 7 5" xfId="7581" xr:uid="{C941149D-5732-4388-A161-56FC7542CB0A}"/>
    <cellStyle name="Moneda 2 2 3 8" xfId="1663" xr:uid="{00000000-0005-0000-0000-0000E7030000}"/>
    <cellStyle name="Moneda 2 2 3 8 2" xfId="3205" xr:uid="{00000000-0005-0000-0000-0000E8030000}"/>
    <cellStyle name="Moneda 2 2 3 8 2 2" xfId="23092" xr:uid="{04D4DEF1-66D2-4DCB-8DC1-A4CEACEB7153}"/>
    <cellStyle name="Moneda 2 2 3 8 2 3" xfId="13552" xr:uid="{90C35644-0BDA-46DF-9220-64C69A395BA3}"/>
    <cellStyle name="Moneda 2 2 3 8 3" xfId="4711" xr:uid="{00000000-0005-0000-0000-0000E9030000}"/>
    <cellStyle name="Moneda 2 2 3 8 3 2" xfId="18328" xr:uid="{A8BDBCAC-D19A-4F0A-BDF9-019B23AE53EA}"/>
    <cellStyle name="Moneda 2 2 3 8 4" xfId="6217" xr:uid="{00000000-0005-0000-0000-0000EA030000}"/>
    <cellStyle name="Moneda 2 2 3 8 4 2" xfId="27342" xr:uid="{30B6F30F-1114-4548-8FE8-0ACB6C422CF2}"/>
    <cellStyle name="Moneda 2 2 3 8 5" xfId="8771" xr:uid="{78F5C3F4-F1D4-463A-96C9-8988F41B3528}"/>
    <cellStyle name="Moneda 2 2 3 9" xfId="437" xr:uid="{00000000-0005-0000-0000-0000EB030000}"/>
    <cellStyle name="Moneda 2 2 3 9 2" xfId="2056" xr:uid="{00000000-0005-0000-0000-0000EC030000}"/>
    <cellStyle name="Moneda 2 2 3 9 2 2" xfId="20710" xr:uid="{098373B3-2857-4FCB-B42D-8EE57686F63B}"/>
    <cellStyle name="Moneda 2 2 3 9 3" xfId="3562" xr:uid="{00000000-0005-0000-0000-0000ED030000}"/>
    <cellStyle name="Moneda 2 2 3 9 3 2" xfId="29567" xr:uid="{918A0002-9353-4666-9297-8A0547931588}"/>
    <cellStyle name="Moneda 2 2 3 9 4" xfId="5068" xr:uid="{00000000-0005-0000-0000-0000EE030000}"/>
    <cellStyle name="Moneda 2 2 3 9 5" xfId="11162" xr:uid="{4E9A3F62-D391-4886-BA23-7BFAC89904AA}"/>
    <cellStyle name="Moneda 2 2 4" xfId="279" xr:uid="{00000000-0005-0000-0000-0000EF030000}"/>
    <cellStyle name="Moneda 2 2 4 10" xfId="1987" xr:uid="{00000000-0005-0000-0000-0000F0030000}"/>
    <cellStyle name="Moneda 2 2 4 10 2" xfId="25490" xr:uid="{D101059D-EA4E-4828-99A9-DDD5A2801125}"/>
    <cellStyle name="Moneda 2 2 4 11" xfId="3493" xr:uid="{00000000-0005-0000-0000-0000F1030000}"/>
    <cellStyle name="Moneda 2 2 4 12" xfId="4999" xr:uid="{00000000-0005-0000-0000-0000F2030000}"/>
    <cellStyle name="Moneda 2 2 4 13" xfId="6448" xr:uid="{CF7F5EC7-F6B2-4F1D-8023-4D603CDF37E5}"/>
    <cellStyle name="Moneda 2 2 4 2" xfId="442" xr:uid="{00000000-0005-0000-0000-0000F3030000}"/>
    <cellStyle name="Moneda 2 2 4 2 2" xfId="1156" xr:uid="{00000000-0005-0000-0000-0000F4030000}"/>
    <cellStyle name="Moneda 2 2 4 2 2 2" xfId="2717" xr:uid="{00000000-0005-0000-0000-0000F5030000}"/>
    <cellStyle name="Moneda 2 2 4 2 2 2 2" xfId="7523" xr:uid="{483ECB82-8876-44DF-B84B-CDDC51F50951}"/>
    <cellStyle name="Moneda 2 2 4 2 2 2 2 2" xfId="8712" xr:uid="{4B08CCAB-9583-4861-97F9-B2597207C866}"/>
    <cellStyle name="Moneda 2 2 4 2 2 2 2 2 2" xfId="11099" xr:uid="{B60E786F-1CD9-4EDF-A755-8A4E242DA48F}"/>
    <cellStyle name="Moneda 2 2 4 2 2 2 2 2 2 2" xfId="15887" xr:uid="{6B8A3DE9-0AD6-4F32-AC22-0145B4C7D3EE}"/>
    <cellStyle name="Moneda 2 2 4 2 2 2 2 2 2 2 2" xfId="25414" xr:uid="{C2090CD6-F100-4AB8-9DC4-F7FE36665ED1}"/>
    <cellStyle name="Moneda 2 2 4 2 2 2 2 2 2 2 3" xfId="34142" xr:uid="{A0C0F7B4-3A03-47DC-BF84-3D352F4B12C5}"/>
    <cellStyle name="Moneda 2 2 4 2 2 2 2 2 2 3" xfId="20648" xr:uid="{B329D0E3-BADF-4554-A043-D727F9292430}"/>
    <cellStyle name="Moneda 2 2 4 2 2 2 2 2 2 4" xfId="29506" xr:uid="{075C6195-08E9-4235-A343-9E96287B1042}"/>
    <cellStyle name="Moneda 2 2 4 2 2 2 2 2 3" xfId="13490" xr:uid="{63E3031B-7E2E-48B9-AA8F-6C6CD3C03720}"/>
    <cellStyle name="Moneda 2 2 4 2 2 2 2 2 3 2" xfId="23031" xr:uid="{13C146EC-39E9-4641-B0A2-4396AB8C2300}"/>
    <cellStyle name="Moneda 2 2 4 2 2 2 2 2 3 3" xfId="31782" xr:uid="{72286C14-8B67-4CDA-9B96-802729F605A6}"/>
    <cellStyle name="Moneda 2 2 4 2 2 2 2 2 4" xfId="18267" xr:uid="{CAC399C6-A329-47A8-BFF7-2EBF04F9E65F}"/>
    <cellStyle name="Moneda 2 2 4 2 2 2 2 2 5" xfId="27281" xr:uid="{8371CAFF-D01E-4C00-B72A-88E27124BCAA}"/>
    <cellStyle name="Moneda 2 2 4 2 2 2 2 3" xfId="9905" xr:uid="{54AC9674-111C-46ED-9FAE-AC1AB50515B8}"/>
    <cellStyle name="Moneda 2 2 4 2 2 2 2 3 2" xfId="14689" xr:uid="{DBA4004E-3321-416C-9088-FF762D92302F}"/>
    <cellStyle name="Moneda 2 2 4 2 2 2 2 3 2 2" xfId="24223" xr:uid="{CDAB6A43-D5DF-4CC6-9B78-DEAFEDEB8F27}"/>
    <cellStyle name="Moneda 2 2 4 2 2 2 2 3 2 3" xfId="32953" xr:uid="{221C89E4-EF4C-4E32-9D16-A0B65CDA5DEC}"/>
    <cellStyle name="Moneda 2 2 4 2 2 2 2 3 3" xfId="19458" xr:uid="{FE997ED4-AE0E-4E06-BB64-663019B08DFF}"/>
    <cellStyle name="Moneda 2 2 4 2 2 2 2 3 4" xfId="28346" xr:uid="{F8C20E2F-C655-4FF5-8E74-64D88DEDD4C1}"/>
    <cellStyle name="Moneda 2 2 4 2 2 2 2 4" xfId="12296" xr:uid="{F8F69474-26C5-47DE-AA49-5CD95D398F59}"/>
    <cellStyle name="Moneda 2 2 4 2 2 2 2 4 2" xfId="21840" xr:uid="{01EBBCDE-C55F-432B-9F7D-5D456F40C6B5}"/>
    <cellStyle name="Moneda 2 2 4 2 2 2 2 4 3" xfId="30623" xr:uid="{1139C0DD-0297-4ACE-9B62-959F4AC3F794}"/>
    <cellStyle name="Moneda 2 2 4 2 2 2 2 5" xfId="17080" xr:uid="{89D09C92-0E40-457B-9B88-56B91FE7DA4D}"/>
    <cellStyle name="Moneda 2 2 4 2 2 2 2 6" xfId="26276" xr:uid="{4E96D50D-B5E3-4167-940C-D2260BB41DB0}"/>
    <cellStyle name="Moneda 2 2 4 2 2 2 3" xfId="8120" xr:uid="{FCC1684F-25A3-4232-A26A-BEC632A3C3B7}"/>
    <cellStyle name="Moneda 2 2 4 2 2 2 3 2" xfId="10506" xr:uid="{F8713C19-59C7-4639-AEC2-3912E6E2C740}"/>
    <cellStyle name="Moneda 2 2 4 2 2 2 3 2 2" xfId="15292" xr:uid="{501E69E7-28DA-465E-A319-E6AE8A75A497}"/>
    <cellStyle name="Moneda 2 2 4 2 2 2 3 2 2 2" xfId="24819" xr:uid="{5B0DC7C9-4F14-4B3C-9061-A36F71A8884F}"/>
    <cellStyle name="Moneda 2 2 4 2 2 2 3 2 2 3" xfId="33547" xr:uid="{066E1113-D17F-427C-8F19-95C3E7512FCB}"/>
    <cellStyle name="Moneda 2 2 4 2 2 2 3 2 3" xfId="20053" xr:uid="{7E7D8028-8A0A-4A35-BC08-4FDAB2D4BF83}"/>
    <cellStyle name="Moneda 2 2 4 2 2 2 3 2 4" xfId="28917" xr:uid="{F7821B17-21D7-4C4E-A1CC-19A85C1165FD}"/>
    <cellStyle name="Moneda 2 2 4 2 2 2 3 3" xfId="12897" xr:uid="{E983D1D8-52FE-4F95-B84E-5A50EDCFFAE6}"/>
    <cellStyle name="Moneda 2 2 4 2 2 2 3 3 2" xfId="22436" xr:uid="{2082D7AC-AEDF-4874-A7F6-25DD45FDBC4E}"/>
    <cellStyle name="Moneda 2 2 4 2 2 2 3 3 3" xfId="31193" xr:uid="{C37664F3-2987-4765-9062-FB7DA3919251}"/>
    <cellStyle name="Moneda 2 2 4 2 2 2 3 4" xfId="17674" xr:uid="{4F6D70EC-F0F3-45ED-B109-AA7487CAD5C3}"/>
    <cellStyle name="Moneda 2 2 4 2 2 2 3 5" xfId="26733" xr:uid="{F00D9EDB-7F32-41F3-8184-3B361E583387}"/>
    <cellStyle name="Moneda 2 2 4 2 2 2 4" xfId="9313" xr:uid="{530B1226-8D2A-432B-91D9-6879E1BEC54F}"/>
    <cellStyle name="Moneda 2 2 4 2 2 2 4 2" xfId="14094" xr:uid="{8731611A-66B4-4BDD-BC04-4CC188CF27AD}"/>
    <cellStyle name="Moneda 2 2 4 2 2 2 4 2 2" xfId="23628" xr:uid="{90474ED1-4E2D-4EA8-BD94-BC19E3939A93}"/>
    <cellStyle name="Moneda 2 2 4 2 2 2 4 2 3" xfId="32358" xr:uid="{E33991EF-A15E-4AB4-99A0-1937456C14AE}"/>
    <cellStyle name="Moneda 2 2 4 2 2 2 4 3" xfId="18863" xr:uid="{385E577C-0E24-49BC-8FC0-8BA5D9A2619D}"/>
    <cellStyle name="Moneda 2 2 4 2 2 2 4 4" xfId="27798" xr:uid="{7155A267-F2D0-404D-BD6A-D5CD989394DB}"/>
    <cellStyle name="Moneda 2 2 4 2 2 2 5" xfId="11704" xr:uid="{4369EA71-F4F7-42F5-A9D4-B5B68EBBE119}"/>
    <cellStyle name="Moneda 2 2 4 2 2 2 5 2" xfId="21245" xr:uid="{A5E2152F-E38D-4946-A698-18E2397DDA24}"/>
    <cellStyle name="Moneda 2 2 4 2 2 2 5 3" xfId="30075" xr:uid="{FDB9A8A7-078E-45EB-8093-08D5B20FC0B4}"/>
    <cellStyle name="Moneda 2 2 4 2 2 2 6" xfId="16487" xr:uid="{3DB1473A-8D73-4754-BAD2-776437819DF3}"/>
    <cellStyle name="Moneda 2 2 4 2 2 2 7" xfId="6935" xr:uid="{25595183-7E8F-4E60-938A-1813F938FC3D}"/>
    <cellStyle name="Moneda 2 2 4 2 2 3" xfId="4223" xr:uid="{00000000-0005-0000-0000-0000F6030000}"/>
    <cellStyle name="Moneda 2 2 4 2 2 3 2" xfId="8416" xr:uid="{A64B7A4A-B88B-4A1D-B072-001300CA8FB8}"/>
    <cellStyle name="Moneda 2 2 4 2 2 3 2 2" xfId="10803" xr:uid="{946A829D-8602-4895-B7DF-52BC5FC143ED}"/>
    <cellStyle name="Moneda 2 2 4 2 2 3 2 2 2" xfId="15590" xr:uid="{57A6EE1E-5D9B-44FC-85E3-848A4D6C8CB5}"/>
    <cellStyle name="Moneda 2 2 4 2 2 3 2 2 2 2" xfId="25117" xr:uid="{E63B896D-68CE-48EC-85A8-DB143CC8FD27}"/>
    <cellStyle name="Moneda 2 2 4 2 2 3 2 2 2 3" xfId="33845" xr:uid="{0A59C866-DD78-4DD1-8DA3-BA5B395DFFF8}"/>
    <cellStyle name="Moneda 2 2 4 2 2 3 2 2 3" xfId="20351" xr:uid="{5DBBC456-1EAE-4813-B96A-69E2BD8E6C6B}"/>
    <cellStyle name="Moneda 2 2 4 2 2 3 2 2 4" xfId="29209" xr:uid="{F6B131A5-96D9-45D1-BC42-0DBF4990ED1B}"/>
    <cellStyle name="Moneda 2 2 4 2 2 3 2 3" xfId="13194" xr:uid="{0CD2842D-7A13-4639-9683-32BCB2831B6F}"/>
    <cellStyle name="Moneda 2 2 4 2 2 3 2 3 2" xfId="22734" xr:uid="{9E0CBB42-ED39-427F-B82E-699430F351B6}"/>
    <cellStyle name="Moneda 2 2 4 2 2 3 2 3 3" xfId="31485" xr:uid="{D63720C6-F9CF-4EC1-A654-C12D76ED874F}"/>
    <cellStyle name="Moneda 2 2 4 2 2 3 2 4" xfId="17971" xr:uid="{AAD24D07-6D95-4DE6-A50A-717EDD5E7B0C}"/>
    <cellStyle name="Moneda 2 2 4 2 2 3 2 5" xfId="27004" xr:uid="{0177EA54-A8CF-4148-8DE3-C4985F3534C0}"/>
    <cellStyle name="Moneda 2 2 4 2 2 3 3" xfId="9609" xr:uid="{FD865CD8-8A28-4F2C-8F30-47E8C24BB5E3}"/>
    <cellStyle name="Moneda 2 2 4 2 2 3 3 2" xfId="14392" xr:uid="{B19C8B51-45F0-413F-AC2B-790C100EB780}"/>
    <cellStyle name="Moneda 2 2 4 2 2 3 3 2 2" xfId="23926" xr:uid="{16035E7E-B403-4F24-82D7-B767D63660BD}"/>
    <cellStyle name="Moneda 2 2 4 2 2 3 3 2 3" xfId="32656" xr:uid="{76FE8A08-367F-45F6-B642-B84D3437CFBA}"/>
    <cellStyle name="Moneda 2 2 4 2 2 3 3 3" xfId="19161" xr:uid="{5216F3A5-9941-4CFC-A674-79B3AE03C9C5}"/>
    <cellStyle name="Moneda 2 2 4 2 2 3 3 4" xfId="28069" xr:uid="{F9AAFA68-A07A-4A09-B9AA-A4BE83297E6B}"/>
    <cellStyle name="Moneda 2 2 4 2 2 3 4" xfId="12000" xr:uid="{F2F41308-4460-409B-8DEB-409E27EAD3E9}"/>
    <cellStyle name="Moneda 2 2 4 2 2 3 4 2" xfId="21543" xr:uid="{DCCF83BE-4522-4663-A16B-F3E3FEB23DF1}"/>
    <cellStyle name="Moneda 2 2 4 2 2 3 4 3" xfId="30346" xr:uid="{9E36FD23-555F-4381-93D3-46CB60B39686}"/>
    <cellStyle name="Moneda 2 2 4 2 2 3 5" xfId="16784" xr:uid="{96184A62-DA82-4E17-9D19-3A7FA1396179}"/>
    <cellStyle name="Moneda 2 2 4 2 2 3 6" xfId="7227" xr:uid="{022D483D-8F9F-4F90-BD2B-771B78CEA89C}"/>
    <cellStyle name="Moneda 2 2 4 2 2 4" xfId="5729" xr:uid="{00000000-0005-0000-0000-0000F7030000}"/>
    <cellStyle name="Moneda 2 2 4 2 2 4 2" xfId="10209" xr:uid="{C38DB8C3-F642-4A6B-B3EA-E97E9F6B90DB}"/>
    <cellStyle name="Moneda 2 2 4 2 2 4 2 2" xfId="14994" xr:uid="{E57C15DF-9714-4118-9613-F0A4654D3550}"/>
    <cellStyle name="Moneda 2 2 4 2 2 4 2 2 2" xfId="24522" xr:uid="{A7A2E6F1-F4C7-482F-836A-3C0103BA3B93}"/>
    <cellStyle name="Moneda 2 2 4 2 2 4 2 2 3" xfId="33250" xr:uid="{789DF391-67F6-47B2-B4C2-6522421F06BD}"/>
    <cellStyle name="Moneda 2 2 4 2 2 4 2 3" xfId="19756" xr:uid="{CE9208AD-738D-46E4-BB21-B349AD41CE73}"/>
    <cellStyle name="Moneda 2 2 4 2 2 4 2 4" xfId="28620" xr:uid="{E14E6B93-7979-4112-97DE-7F120EC92985}"/>
    <cellStyle name="Moneda 2 2 4 2 2 4 3" xfId="12600" xr:uid="{B3683DE4-1E3D-4AD5-87E5-A9515CFC3556}"/>
    <cellStyle name="Moneda 2 2 4 2 2 4 3 2" xfId="22139" xr:uid="{7B1C4581-AF0B-4E75-9D86-0262CCF37CB5}"/>
    <cellStyle name="Moneda 2 2 4 2 2 4 3 3" xfId="30896" xr:uid="{8BF6260A-0CB9-48EC-8C63-FF72B7BCC50F}"/>
    <cellStyle name="Moneda 2 2 4 2 2 4 4" xfId="17378" xr:uid="{C56BDD44-B2D6-48F4-9F12-5AC6F9EB9DEC}"/>
    <cellStyle name="Moneda 2 2 4 2 2 4 5" xfId="7823" xr:uid="{77B9D640-63B2-4548-B9A4-BEE06DD3894F}"/>
    <cellStyle name="Moneda 2 2 4 2 2 5" xfId="9015" xr:uid="{727D601C-7744-4C55-9B26-C3012AE8AE1D}"/>
    <cellStyle name="Moneda 2 2 4 2 2 5 2" xfId="13796" xr:uid="{90E408B4-C8F8-4E12-B518-98A2687BFEC1}"/>
    <cellStyle name="Moneda 2 2 4 2 2 5 2 2" xfId="23331" xr:uid="{254DA855-59F1-497B-B4D9-CE0273733597}"/>
    <cellStyle name="Moneda 2 2 4 2 2 5 2 3" xfId="32062" xr:uid="{8213695A-7CB6-470F-8588-A3E0B52F7AEE}"/>
    <cellStyle name="Moneda 2 2 4 2 2 5 3" xfId="18566" xr:uid="{C9198684-4C87-42DC-8368-C3679C7324B5}"/>
    <cellStyle name="Moneda 2 2 4 2 2 5 4" xfId="27553" xr:uid="{0506D88E-1973-4D64-91C8-353FA2C74B75}"/>
    <cellStyle name="Moneda 2 2 4 2 2 6" xfId="11407" xr:uid="{7AD4DF1F-2CDD-4524-94EB-88BD4771B4D4}"/>
    <cellStyle name="Moneda 2 2 4 2 2 6 2" xfId="20949" xr:uid="{2069E1DF-4259-43FA-86D0-46A88C6E3A9E}"/>
    <cellStyle name="Moneda 2 2 4 2 2 6 3" xfId="29799" xr:uid="{7210D83A-CBAD-4E86-BF03-06521CEF6672}"/>
    <cellStyle name="Moneda 2 2 4 2 2 7" xfId="16190" xr:uid="{BB393F17-7E43-4342-B226-20AEAC2A52EE}"/>
    <cellStyle name="Moneda 2 2 4 2 2 8" xfId="6646" xr:uid="{6FC374DA-49A8-40C1-B41D-83FE6D482BA0}"/>
    <cellStyle name="Moneda 2 2 4 2 3" xfId="2061" xr:uid="{00000000-0005-0000-0000-0000F8030000}"/>
    <cellStyle name="Moneda 2 2 4 2 3 2" xfId="7375" xr:uid="{0A80B3E9-E8A5-4B4C-8119-09D64E717E56}"/>
    <cellStyle name="Moneda 2 2 4 2 3 2 2" xfId="8564" xr:uid="{420910AC-620B-4DAB-9EC9-0DAAAFCE74DF}"/>
    <cellStyle name="Moneda 2 2 4 2 3 2 2 2" xfId="10951" xr:uid="{2D65584A-A4FA-4ADD-A4F9-78E4B855DE1A}"/>
    <cellStyle name="Moneda 2 2 4 2 3 2 2 2 2" xfId="15739" xr:uid="{3F607109-4FEC-4209-9F7F-17A65CB9F0E0}"/>
    <cellStyle name="Moneda 2 2 4 2 3 2 2 2 2 2" xfId="25266" xr:uid="{F5DB914F-95FB-49C0-A306-23634181DB94}"/>
    <cellStyle name="Moneda 2 2 4 2 3 2 2 2 2 3" xfId="33994" xr:uid="{6EA2CC7A-7AF7-42AB-B8DE-B464D768A19F}"/>
    <cellStyle name="Moneda 2 2 4 2 3 2 2 2 3" xfId="20500" xr:uid="{70804333-57D4-4686-A26E-E2A6535349E2}"/>
    <cellStyle name="Moneda 2 2 4 2 3 2 2 2 4" xfId="29358" xr:uid="{542EC35A-F5E6-4544-B8C8-27DE419DC41B}"/>
    <cellStyle name="Moneda 2 2 4 2 3 2 2 3" xfId="13342" xr:uid="{13E546F5-1B31-4D34-AD17-D7675D605E94}"/>
    <cellStyle name="Moneda 2 2 4 2 3 2 2 3 2" xfId="22883" xr:uid="{F3B2EC8C-D497-440E-9156-7153D27EE5A3}"/>
    <cellStyle name="Moneda 2 2 4 2 3 2 2 3 3" xfId="31634" xr:uid="{B3A6FB14-1F7D-4E48-8CC4-0FB8EE1B5E97}"/>
    <cellStyle name="Moneda 2 2 4 2 3 2 2 4" xfId="18119" xr:uid="{A6B3B34F-8688-431C-89B2-B4B3330B95ED}"/>
    <cellStyle name="Moneda 2 2 4 2 3 2 2 5" xfId="27134" xr:uid="{8B76C7F7-226A-40EC-8D40-3075B9BAF994}"/>
    <cellStyle name="Moneda 2 2 4 2 3 2 3" xfId="9757" xr:uid="{AEA425CD-B4EF-4B41-8A79-E43D620B8537}"/>
    <cellStyle name="Moneda 2 2 4 2 3 2 3 2" xfId="14541" xr:uid="{9EBD11F2-0E86-494F-9C84-8E92BA080BB2}"/>
    <cellStyle name="Moneda 2 2 4 2 3 2 3 2 2" xfId="24075" xr:uid="{58F32E3F-F046-4CFC-9983-DC814BDC943A}"/>
    <cellStyle name="Moneda 2 2 4 2 3 2 3 2 3" xfId="32805" xr:uid="{1DD79F3D-5625-4A4C-A6E5-CAF090C746F6}"/>
    <cellStyle name="Moneda 2 2 4 2 3 2 3 3" xfId="19310" xr:uid="{D80FE9E3-F91F-4F28-AF74-13BCC8748CE6}"/>
    <cellStyle name="Moneda 2 2 4 2 3 2 3 4" xfId="28199" xr:uid="{28102122-D536-4CD1-B56A-39C626FC07FE}"/>
    <cellStyle name="Moneda 2 2 4 2 3 2 4" xfId="12148" xr:uid="{32667CF8-FDBB-48DA-B0A4-BB60C6D312E0}"/>
    <cellStyle name="Moneda 2 2 4 2 3 2 4 2" xfId="21692" xr:uid="{0AD92809-A80F-4C07-893A-FBA1C0D9BFC7}"/>
    <cellStyle name="Moneda 2 2 4 2 3 2 4 3" xfId="30476" xr:uid="{04DED8CB-D570-4780-B41D-300CC6AC9DC6}"/>
    <cellStyle name="Moneda 2 2 4 2 3 2 5" xfId="16932" xr:uid="{39407E79-DF22-4469-A6C4-C10FCA034F0F}"/>
    <cellStyle name="Moneda 2 2 4 2 3 2 6" xfId="26151" xr:uid="{BC55FEA9-ED71-4A80-99D0-C2393DDAA3C8}"/>
    <cellStyle name="Moneda 2 2 4 2 3 3" xfId="7972" xr:uid="{75F7ECBC-5793-4B14-9E9D-FAD9AB2037AC}"/>
    <cellStyle name="Moneda 2 2 4 2 3 3 2" xfId="10358" xr:uid="{6C390079-2558-4361-9A27-AEF3C4CA4DC7}"/>
    <cellStyle name="Moneda 2 2 4 2 3 3 2 2" xfId="15144" xr:uid="{00DAF80D-4303-4D8D-9B18-55DB261D424B}"/>
    <cellStyle name="Moneda 2 2 4 2 3 3 2 2 2" xfId="24671" xr:uid="{739E640D-66FC-493E-9988-FD5D0C233FBB}"/>
    <cellStyle name="Moneda 2 2 4 2 3 3 2 2 3" xfId="33399" xr:uid="{1D560AA3-FD8D-4FA3-94FC-397821A70CF5}"/>
    <cellStyle name="Moneda 2 2 4 2 3 3 2 3" xfId="19905" xr:uid="{967AE4DA-B048-4146-A99B-7720B39E399D}"/>
    <cellStyle name="Moneda 2 2 4 2 3 3 2 4" xfId="28769" xr:uid="{7754D61A-93B9-4691-B0A9-CCB89506D223}"/>
    <cellStyle name="Moneda 2 2 4 2 3 3 3" xfId="12749" xr:uid="{AB7B61EB-3E7C-47FE-BC74-5799F9517756}"/>
    <cellStyle name="Moneda 2 2 4 2 3 3 3 2" xfId="22288" xr:uid="{DA63F0BD-765F-4FF8-9559-01FFA719EC99}"/>
    <cellStyle name="Moneda 2 2 4 2 3 3 3 3" xfId="31045" xr:uid="{628540E0-7DF5-43B0-BAE9-D51C55B1E534}"/>
    <cellStyle name="Moneda 2 2 4 2 3 3 4" xfId="17526" xr:uid="{B69FD87A-F281-4F5C-901D-C1E2518C8E57}"/>
    <cellStyle name="Moneda 2 2 4 2 3 3 5" xfId="26608" xr:uid="{98F450F7-CFFF-436C-92EB-CB38D96AD93B}"/>
    <cellStyle name="Moneda 2 2 4 2 3 4" xfId="9165" xr:uid="{9BB0BDE8-1B5E-47BC-95B5-FB0B3F43A922}"/>
    <cellStyle name="Moneda 2 2 4 2 3 4 2" xfId="13946" xr:uid="{970F5D35-C3FC-4D4F-92DF-2A28EE9548C8}"/>
    <cellStyle name="Moneda 2 2 4 2 3 4 2 2" xfId="23480" xr:uid="{9FD52DB8-BE11-4F46-AACF-B2A2353458B0}"/>
    <cellStyle name="Moneda 2 2 4 2 3 4 2 3" xfId="32210" xr:uid="{0DF27841-33ED-4EAA-94D5-D735D310379B}"/>
    <cellStyle name="Moneda 2 2 4 2 3 4 3" xfId="18715" xr:uid="{E14CCB60-E9D0-48B2-962B-60B0F577C05E}"/>
    <cellStyle name="Moneda 2 2 4 2 3 4 4" xfId="27673" xr:uid="{C11AC382-E4B5-43FC-B301-B88689A46D93}"/>
    <cellStyle name="Moneda 2 2 4 2 3 5" xfId="11556" xr:uid="{15C7201D-31D0-425C-8455-3A9CB7DBFB8B}"/>
    <cellStyle name="Moneda 2 2 4 2 3 5 2" xfId="21097" xr:uid="{D3CB63D1-9407-4DF4-BE6A-1559076EDD4A}"/>
    <cellStyle name="Moneda 2 2 4 2 3 5 3" xfId="29928" xr:uid="{3350A5B2-171B-4A77-893D-A07867FEA335}"/>
    <cellStyle name="Moneda 2 2 4 2 3 6" xfId="16339" xr:uid="{9E889B39-7972-4ABE-89E6-679C645B2347}"/>
    <cellStyle name="Moneda 2 2 4 2 3 7" xfId="6789" xr:uid="{16C7F874-645D-4F4C-8B74-6C72BECC6DF9}"/>
    <cellStyle name="Moneda 2 2 4 2 4" xfId="3567" xr:uid="{00000000-0005-0000-0000-0000F9030000}"/>
    <cellStyle name="Moneda 2 2 4 2 4 2" xfId="8269" xr:uid="{2F002E3E-863A-45BE-8F3C-AC3EB8FA026D}"/>
    <cellStyle name="Moneda 2 2 4 2 4 2 2" xfId="10656" xr:uid="{78502CFA-6E50-459F-A969-0F04F887A7C9}"/>
    <cellStyle name="Moneda 2 2 4 2 4 2 2 2" xfId="15442" xr:uid="{B00EC678-8CF8-4584-9CB0-DCAB731B3506}"/>
    <cellStyle name="Moneda 2 2 4 2 4 2 2 2 2" xfId="24969" xr:uid="{3DB23925-AB47-4223-9A28-84C0580FDABD}"/>
    <cellStyle name="Moneda 2 2 4 2 4 2 2 2 3" xfId="33697" xr:uid="{4A27C851-6B3E-426F-A7A7-95FEFE4A92EE}"/>
    <cellStyle name="Moneda 2 2 4 2 4 2 2 3" xfId="20203" xr:uid="{8E2D2B79-BCFA-47B1-ACFA-0667508A7CF4}"/>
    <cellStyle name="Moneda 2 2 4 2 4 2 2 4" xfId="29061" xr:uid="{F0849DD8-BF7A-49FE-8867-F2BABACAA610}"/>
    <cellStyle name="Moneda 2 2 4 2 4 2 3" xfId="13047" xr:uid="{9EC9DA04-BFED-4136-8B5F-0DCB6CD5F92A}"/>
    <cellStyle name="Moneda 2 2 4 2 4 2 3 2" xfId="22586" xr:uid="{36EA4D58-3BB7-4CAA-A9F0-B658CF29ADAA}"/>
    <cellStyle name="Moneda 2 2 4 2 4 2 3 3" xfId="31337" xr:uid="{438E5BA4-0CC8-4525-905E-1DA031AE8AB5}"/>
    <cellStyle name="Moneda 2 2 4 2 4 2 4" xfId="17824" xr:uid="{8C7538E2-13B7-48C5-9D7F-BF98BCADA328}"/>
    <cellStyle name="Moneda 2 2 4 2 4 2 5" xfId="26856" xr:uid="{86AD98A2-3C75-4ECF-B1D3-F6D66C149CAA}"/>
    <cellStyle name="Moneda 2 2 4 2 4 3" xfId="9462" xr:uid="{C19E24A3-4739-40B7-B832-789CC46C8627}"/>
    <cellStyle name="Moneda 2 2 4 2 4 3 2" xfId="14244" xr:uid="{477CCA84-359F-4CE7-ACFA-AB54F76E91B8}"/>
    <cellStyle name="Moneda 2 2 4 2 4 3 2 2" xfId="23778" xr:uid="{6A337415-D21A-4ED3-A1FA-23B99DD85A32}"/>
    <cellStyle name="Moneda 2 2 4 2 4 3 2 3" xfId="32508" xr:uid="{F5033313-D621-406B-B1DE-4357C495AADD}"/>
    <cellStyle name="Moneda 2 2 4 2 4 3 3" xfId="19013" xr:uid="{C8B23F43-814F-437F-B517-D044F4D3B10C}"/>
    <cellStyle name="Moneda 2 2 4 2 4 3 4" xfId="27921" xr:uid="{D3A9DA8A-40E0-43B9-B3A3-5866295ED27A}"/>
    <cellStyle name="Moneda 2 2 4 2 4 4" xfId="11853" xr:uid="{31079430-97B3-4DB5-9C7E-24B47E279466}"/>
    <cellStyle name="Moneda 2 2 4 2 4 4 2" xfId="21395" xr:uid="{0BD8D7B7-D95D-420A-AB7E-0F4B9E6FDE64}"/>
    <cellStyle name="Moneda 2 2 4 2 4 4 3" xfId="30198" xr:uid="{E5933F3E-CC7F-4C6B-9BBA-682E7E010C19}"/>
    <cellStyle name="Moneda 2 2 4 2 4 5" xfId="16637" xr:uid="{D2800217-2A50-44EC-B0DC-9E01AFDB7615}"/>
    <cellStyle name="Moneda 2 2 4 2 4 6" xfId="7082" xr:uid="{A1C0E5E5-7243-4EFC-BD62-D82F9176F936}"/>
    <cellStyle name="Moneda 2 2 4 2 5" xfId="5073" xr:uid="{00000000-0005-0000-0000-0000FA030000}"/>
    <cellStyle name="Moneda 2 2 4 2 5 2" xfId="10058" xr:uid="{23AE4F4C-3A2C-4BFD-AB8C-465957619D45}"/>
    <cellStyle name="Moneda 2 2 4 2 5 2 2" xfId="14843" xr:uid="{D3D7CCD1-7D6B-435E-972D-6CC13150DC7B}"/>
    <cellStyle name="Moneda 2 2 4 2 5 2 2 2" xfId="24374" xr:uid="{4662D334-0735-4077-965A-A54812E0E825}"/>
    <cellStyle name="Moneda 2 2 4 2 5 2 2 3" xfId="33102" xr:uid="{9CA58C20-5EA2-44BD-974E-F30398FDB3F9}"/>
    <cellStyle name="Moneda 2 2 4 2 5 2 3" xfId="19609" xr:uid="{316B9A65-1480-46FE-92EB-0978B7AFF393}"/>
    <cellStyle name="Moneda 2 2 4 2 5 2 4" xfId="28473" xr:uid="{24003D22-27B7-4FB0-91E5-E3F5D77CB5DC}"/>
    <cellStyle name="Moneda 2 2 4 2 5 3" xfId="12449" xr:uid="{96F16FB0-F39D-4161-8948-AB6E14C3EF8B}"/>
    <cellStyle name="Moneda 2 2 4 2 5 3 2" xfId="21991" xr:uid="{5D6A2C3F-C243-4C08-AA72-D0A6EFD0E2F6}"/>
    <cellStyle name="Moneda 2 2 4 2 5 3 3" xfId="30748" xr:uid="{7EBA6FB7-F77F-491D-9020-25D73B4B296C}"/>
    <cellStyle name="Moneda 2 2 4 2 5 4" xfId="17231" xr:uid="{91606F21-C8C7-4F89-81D9-95A2A3671E60}"/>
    <cellStyle name="Moneda 2 2 4 2 5 5" xfId="7674" xr:uid="{15FFBFDD-7EC5-4D57-8F2D-E9E4B1B3704B}"/>
    <cellStyle name="Moneda 2 2 4 2 6" xfId="8864" xr:uid="{A0EFAC72-17DD-4C8D-969E-19CD310B17AA}"/>
    <cellStyle name="Moneda 2 2 4 2 6 2" xfId="13645" xr:uid="{B35CCEB9-D59B-4C4D-B25B-D6D3487EB1A2}"/>
    <cellStyle name="Moneda 2 2 4 2 6 2 2" xfId="23183" xr:uid="{3FB4E8B2-6E1D-4279-A07C-1FF3039918C4}"/>
    <cellStyle name="Moneda 2 2 4 2 6 2 3" xfId="31914" xr:uid="{E6F6135C-D431-43FA-B077-132711A4B81C}"/>
    <cellStyle name="Moneda 2 2 4 2 6 3" xfId="18419" xr:uid="{F3BA5D40-08A4-491C-B7EC-F7C589B71DC0}"/>
    <cellStyle name="Moneda 2 2 4 2 6 4" xfId="27428" xr:uid="{3CEF3423-4557-4A2E-97AD-C6B0CDF5DAC5}"/>
    <cellStyle name="Moneda 2 2 4 2 7" xfId="11255" xr:uid="{01DD7657-D268-4082-A8DB-2585B375FCF6}"/>
    <cellStyle name="Moneda 2 2 4 2 7 2" xfId="20801" xr:uid="{41D80175-A2C3-447C-8716-C66CEBA0F2EC}"/>
    <cellStyle name="Moneda 2 2 4 2 7 3" xfId="29651" xr:uid="{1C3DC427-072F-4CD5-8CBC-27436E57432F}"/>
    <cellStyle name="Moneda 2 2 4 2 8" xfId="16042" xr:uid="{DF0A2D82-7C46-4924-AA67-EAF9B0A512B7}"/>
    <cellStyle name="Moneda 2 2 4 2 9" xfId="6509" xr:uid="{FDE9E1FB-9DE1-46FE-B2C4-74AE67304917}"/>
    <cellStyle name="Moneda 2 2 4 3" xfId="443" xr:uid="{00000000-0005-0000-0000-0000FB030000}"/>
    <cellStyle name="Moneda 2 2 4 3 2" xfId="1157" xr:uid="{00000000-0005-0000-0000-0000FC030000}"/>
    <cellStyle name="Moneda 2 2 4 3 2 2" xfId="2718" xr:uid="{00000000-0005-0000-0000-0000FD030000}"/>
    <cellStyle name="Moneda 2 2 4 3 2 2 2" xfId="8639" xr:uid="{FBD04BEB-3260-4E19-B17C-6B4B86B2057B}"/>
    <cellStyle name="Moneda 2 2 4 3 2 2 2 2" xfId="11026" xr:uid="{74A6396A-0092-4B0C-8E44-8CAB9210B3A3}"/>
    <cellStyle name="Moneda 2 2 4 3 2 2 2 2 2" xfId="15814" xr:uid="{5A46F3A0-4271-4B7A-979A-BB6DB66411DD}"/>
    <cellStyle name="Moneda 2 2 4 3 2 2 2 2 2 2" xfId="25341" xr:uid="{1B6ADFA5-DB2B-4386-9E51-BCB67CE7ABBA}"/>
    <cellStyle name="Moneda 2 2 4 3 2 2 2 2 2 3" xfId="34069" xr:uid="{6952FAD4-EF80-460A-BF47-3C6749145048}"/>
    <cellStyle name="Moneda 2 2 4 3 2 2 2 2 3" xfId="20575" xr:uid="{67599F98-10EC-4DD7-A847-DE11986B0C70}"/>
    <cellStyle name="Moneda 2 2 4 3 2 2 2 2 4" xfId="29433" xr:uid="{FAF7D7EA-5E3F-48F6-A0B7-D5C346527DE7}"/>
    <cellStyle name="Moneda 2 2 4 3 2 2 2 3" xfId="13417" xr:uid="{8EFEC361-0AD4-4413-9A85-48A1DE38A8E6}"/>
    <cellStyle name="Moneda 2 2 4 3 2 2 2 3 2" xfId="22958" xr:uid="{FC04E39E-A818-4675-929B-4DBA9104BBA6}"/>
    <cellStyle name="Moneda 2 2 4 3 2 2 2 3 3" xfId="31709" xr:uid="{48AC84EE-61B8-47F3-86D1-FE31C337C386}"/>
    <cellStyle name="Moneda 2 2 4 3 2 2 2 4" xfId="18194" xr:uid="{DCE8A8A4-58B7-4A7D-A465-ED67D8E3DD3B}"/>
    <cellStyle name="Moneda 2 2 4 3 2 2 2 5" xfId="27208" xr:uid="{C07BD241-D5B7-4D89-AE54-1A789A4EAC79}"/>
    <cellStyle name="Moneda 2 2 4 3 2 2 3" xfId="9832" xr:uid="{8FAAF737-FAB1-43A7-AE11-D4E5BE19EE77}"/>
    <cellStyle name="Moneda 2 2 4 3 2 2 3 2" xfId="14616" xr:uid="{A403547E-036C-4ABB-8787-28C4B5BC5AAF}"/>
    <cellStyle name="Moneda 2 2 4 3 2 2 3 2 2" xfId="24150" xr:uid="{FCFE3814-7C15-4FCD-B23D-F1C2EC8736FD}"/>
    <cellStyle name="Moneda 2 2 4 3 2 2 3 2 3" xfId="32880" xr:uid="{FF9978C6-A995-4D02-B586-4CF35E618BB4}"/>
    <cellStyle name="Moneda 2 2 4 3 2 2 3 3" xfId="19385" xr:uid="{8769BF81-F0F5-4B82-B9D3-81D59C66776E}"/>
    <cellStyle name="Moneda 2 2 4 3 2 2 3 4" xfId="28273" xr:uid="{D46DC8D5-96E0-4350-A4B7-0DFBFCA953F2}"/>
    <cellStyle name="Moneda 2 2 4 3 2 2 4" xfId="12223" xr:uid="{9AC25137-CC17-4703-B921-F3CF7C51F4D5}"/>
    <cellStyle name="Moneda 2 2 4 3 2 2 4 2" xfId="21767" xr:uid="{8DB29366-9FBE-4012-AFAD-BE454F77340B}"/>
    <cellStyle name="Moneda 2 2 4 3 2 2 4 3" xfId="30550" xr:uid="{E305F68B-A7D4-4182-939C-E0CA7A0C7382}"/>
    <cellStyle name="Moneda 2 2 4 3 2 2 5" xfId="17007" xr:uid="{05F6A460-04CA-4EB1-9FD7-E87F8C896BFB}"/>
    <cellStyle name="Moneda 2 2 4 3 2 2 6" xfId="7450" xr:uid="{7FF99D04-10CF-4A2F-A34D-ABD35EA9BF34}"/>
    <cellStyle name="Moneda 2 2 4 3 2 3" xfId="4224" xr:uid="{00000000-0005-0000-0000-0000FE030000}"/>
    <cellStyle name="Moneda 2 2 4 3 2 3 2" xfId="10433" xr:uid="{546B20C4-9935-457C-9A7B-D5DBFF8087F4}"/>
    <cellStyle name="Moneda 2 2 4 3 2 3 2 2" xfId="15219" xr:uid="{05AA0B24-7A78-437E-BB38-8EAEFFD5ADAA}"/>
    <cellStyle name="Moneda 2 2 4 3 2 3 2 2 2" xfId="24746" xr:uid="{EB26808C-E3DE-42E1-A6D4-864C3C9D008C}"/>
    <cellStyle name="Moneda 2 2 4 3 2 3 2 2 3" xfId="33474" xr:uid="{A03AAAE7-7264-4D77-B6B8-ABB9AEB24F3D}"/>
    <cellStyle name="Moneda 2 2 4 3 2 3 2 3" xfId="19980" xr:uid="{916DB551-1252-4121-B306-A41583968BFE}"/>
    <cellStyle name="Moneda 2 2 4 3 2 3 2 4" xfId="28844" xr:uid="{F6482FF8-C9D7-4FF1-9078-28A7859F0066}"/>
    <cellStyle name="Moneda 2 2 4 3 2 3 3" xfId="12824" xr:uid="{81831B14-D56D-4C23-9C05-C02CFB5CF410}"/>
    <cellStyle name="Moneda 2 2 4 3 2 3 3 2" xfId="22363" xr:uid="{F3D19864-3CED-4879-8FF5-79A527F931BC}"/>
    <cellStyle name="Moneda 2 2 4 3 2 3 3 3" xfId="31120" xr:uid="{84690B8D-AD60-495C-8900-E07BFA0C33FC}"/>
    <cellStyle name="Moneda 2 2 4 3 2 3 4" xfId="17601" xr:uid="{7AC3EA96-7950-4AFC-ADE1-58DA093DA246}"/>
    <cellStyle name="Moneda 2 2 4 3 2 3 5" xfId="8047" xr:uid="{74A598B0-DDF3-4151-BF1D-EA2BF5A0425F}"/>
    <cellStyle name="Moneda 2 2 4 3 2 4" xfId="5730" xr:uid="{00000000-0005-0000-0000-0000FF030000}"/>
    <cellStyle name="Moneda 2 2 4 3 2 4 2" xfId="14021" xr:uid="{D9083D0A-DB0D-46DB-8C4F-E356557B3051}"/>
    <cellStyle name="Moneda 2 2 4 3 2 4 2 2" xfId="23555" xr:uid="{7243A00A-48AB-4B29-A7EE-DBAEDC82E1DC}"/>
    <cellStyle name="Moneda 2 2 4 3 2 4 2 3" xfId="32285" xr:uid="{48A00A9D-90C2-4324-89D6-3B1BCE173DDE}"/>
    <cellStyle name="Moneda 2 2 4 3 2 4 3" xfId="18790" xr:uid="{22D4C8FF-9E11-40BD-A760-ABEF51E85CFC}"/>
    <cellStyle name="Moneda 2 2 4 3 2 4 4" xfId="9240" xr:uid="{18BB06A5-22DC-4CB4-AF20-ED8A8264D39C}"/>
    <cellStyle name="Moneda 2 2 4 3 2 5" xfId="11631" xr:uid="{BAB1EE0E-9A9B-48B2-8A42-A6072D55294D}"/>
    <cellStyle name="Moneda 2 2 4 3 2 5 2" xfId="21172" xr:uid="{CF85DABF-9C5F-43B5-8D65-CDE1ED0167A0}"/>
    <cellStyle name="Moneda 2 2 4 3 2 5 3" xfId="30002" xr:uid="{44262A79-A423-48AD-A213-E82C94D798E3}"/>
    <cellStyle name="Moneda 2 2 4 3 2 6" xfId="16414" xr:uid="{F7F3ACB3-A725-4EE7-BB45-637C35DF6AD0}"/>
    <cellStyle name="Moneda 2 2 4 3 2 7" xfId="6862" xr:uid="{BAB5CF57-FEF0-41E7-A818-A81E741B54C8}"/>
    <cellStyle name="Moneda 2 2 4 3 3" xfId="2062" xr:uid="{00000000-0005-0000-0000-000000040000}"/>
    <cellStyle name="Moneda 2 2 4 3 3 2" xfId="8343" xr:uid="{0530DEAF-0AD5-4607-8C05-B1483F8450AC}"/>
    <cellStyle name="Moneda 2 2 4 3 3 2 2" xfId="10730" xr:uid="{C3BCB836-1469-471D-86AB-6B1F48DB27CE}"/>
    <cellStyle name="Moneda 2 2 4 3 3 2 2 2" xfId="15517" xr:uid="{3691CD3E-66B3-4FFC-B47F-4A21E9D80BD8}"/>
    <cellStyle name="Moneda 2 2 4 3 3 2 2 2 2" xfId="25044" xr:uid="{4AB9C1A1-1500-4405-A608-7E39EF3623CA}"/>
    <cellStyle name="Moneda 2 2 4 3 3 2 2 2 3" xfId="33772" xr:uid="{6E4C7A2C-EC3A-4205-A0B6-724CA919910D}"/>
    <cellStyle name="Moneda 2 2 4 3 3 2 2 3" xfId="20278" xr:uid="{9F62C65F-001A-4435-A2BC-39A6390CA6F1}"/>
    <cellStyle name="Moneda 2 2 4 3 3 2 2 4" xfId="29136" xr:uid="{137001F4-6FC3-4906-9C68-555AEB2DBC53}"/>
    <cellStyle name="Moneda 2 2 4 3 3 2 3" xfId="13121" xr:uid="{46B5C4E1-DA05-4167-AB2C-D596826105A0}"/>
    <cellStyle name="Moneda 2 2 4 3 3 2 3 2" xfId="22661" xr:uid="{CC4CBC16-4F78-4C34-B1F5-420C5A60476F}"/>
    <cellStyle name="Moneda 2 2 4 3 3 2 3 3" xfId="31412" xr:uid="{24B69715-E624-4E17-879F-5523638E9C61}"/>
    <cellStyle name="Moneda 2 2 4 3 3 2 4" xfId="17898" xr:uid="{6025CDB9-DF88-41B2-88D3-4F8624CE7438}"/>
    <cellStyle name="Moneda 2 2 4 3 3 2 5" xfId="26931" xr:uid="{F65B9AB3-E20C-4963-BA5F-C0E46F3A7B30}"/>
    <cellStyle name="Moneda 2 2 4 3 3 3" xfId="9536" xr:uid="{BE4DEADA-F7CB-42E5-BADE-C95770A9F6E8}"/>
    <cellStyle name="Moneda 2 2 4 3 3 3 2" xfId="14319" xr:uid="{82590910-752C-4D01-AD3F-0318B5388BAF}"/>
    <cellStyle name="Moneda 2 2 4 3 3 3 2 2" xfId="23853" xr:uid="{B3787345-8A5F-4848-950D-79D77489963A}"/>
    <cellStyle name="Moneda 2 2 4 3 3 3 2 3" xfId="32583" xr:uid="{94878A06-AB04-4084-B8EE-525864CEC44F}"/>
    <cellStyle name="Moneda 2 2 4 3 3 3 3" xfId="19088" xr:uid="{77757AA6-7E31-47A3-8D20-A98E0DE4C709}"/>
    <cellStyle name="Moneda 2 2 4 3 3 3 4" xfId="27996" xr:uid="{81CE7499-1896-49E4-9D47-3D9815429C69}"/>
    <cellStyle name="Moneda 2 2 4 3 3 4" xfId="11927" xr:uid="{A0C7DC68-E607-46FF-91CB-6F7A002E6329}"/>
    <cellStyle name="Moneda 2 2 4 3 3 4 2" xfId="21470" xr:uid="{C830E3F9-ED18-4F27-AF6C-AEA3CBA690D3}"/>
    <cellStyle name="Moneda 2 2 4 3 3 4 3" xfId="30273" xr:uid="{B4F1C6F7-7411-40F9-B56E-E66956C0E1FF}"/>
    <cellStyle name="Moneda 2 2 4 3 3 5" xfId="16711" xr:uid="{5C6F50AB-4715-402D-8DA5-6D49F08E591C}"/>
    <cellStyle name="Moneda 2 2 4 3 3 6" xfId="7154" xr:uid="{EF5AA2E6-9998-44BB-826E-F768AAD34B8B}"/>
    <cellStyle name="Moneda 2 2 4 3 4" xfId="3568" xr:uid="{00000000-0005-0000-0000-000001040000}"/>
    <cellStyle name="Moneda 2 2 4 3 4 2" xfId="10134" xr:uid="{37EF6FF4-04A6-40AA-A11A-205F3525ABD6}"/>
    <cellStyle name="Moneda 2 2 4 3 4 2 2" xfId="14919" xr:uid="{A165A2CA-7323-436D-93C0-2CBA1DE6731A}"/>
    <cellStyle name="Moneda 2 2 4 3 4 2 2 2" xfId="24449" xr:uid="{166F3395-A435-4648-94C6-341AD8954202}"/>
    <cellStyle name="Moneda 2 2 4 3 4 2 2 3" xfId="33177" xr:uid="{78384DE8-ED62-407B-A863-E16F1E8E09F2}"/>
    <cellStyle name="Moneda 2 2 4 3 4 2 3" xfId="19683" xr:uid="{8687C7A6-2294-4122-A7B3-14C0D3AB3916}"/>
    <cellStyle name="Moneda 2 2 4 3 4 2 4" xfId="28547" xr:uid="{425975B8-E188-4356-AE04-5CD586EF1B54}"/>
    <cellStyle name="Moneda 2 2 4 3 4 3" xfId="12525" xr:uid="{A2D6C881-8F99-4E7A-83C2-69B61A30BB03}"/>
    <cellStyle name="Moneda 2 2 4 3 4 3 2" xfId="22066" xr:uid="{44BA2ED7-5C0F-4C21-8D59-70858E60325B}"/>
    <cellStyle name="Moneda 2 2 4 3 4 3 3" xfId="30823" xr:uid="{CB686797-D26E-4CD8-9206-6E609286C4B3}"/>
    <cellStyle name="Moneda 2 2 4 3 4 4" xfId="17305" xr:uid="{D8E8D7CE-7B99-4EEA-88E3-C1268A1E63D0}"/>
    <cellStyle name="Moneda 2 2 4 3 4 5" xfId="7748" xr:uid="{5C562A2B-91B7-4D1E-B7F1-C4DA8D42549D}"/>
    <cellStyle name="Moneda 2 2 4 3 5" xfId="5074" xr:uid="{00000000-0005-0000-0000-000002040000}"/>
    <cellStyle name="Moneda 2 2 4 3 5 2" xfId="13721" xr:uid="{E45D7D6A-5214-4D10-A4E8-47018BD35C93}"/>
    <cellStyle name="Moneda 2 2 4 3 5 2 2" xfId="23258" xr:uid="{74FD3991-F73C-45B3-BAF6-88708335F815}"/>
    <cellStyle name="Moneda 2 2 4 3 5 2 3" xfId="31989" xr:uid="{7653B50C-6E5F-48A3-A5E9-B0076100F8B1}"/>
    <cellStyle name="Moneda 2 2 4 3 5 3" xfId="18493" xr:uid="{6C7EFA2A-B3F4-4AC7-8AC4-7A6DF86BFE76}"/>
    <cellStyle name="Moneda 2 2 4 3 5 4" xfId="8940" xr:uid="{E7DD95BA-4914-4913-B1A8-F0B4CE14C9CA}"/>
    <cellStyle name="Moneda 2 2 4 3 6" xfId="11332" xr:uid="{E5DAFC30-237F-436A-86E3-6602AC9B749E}"/>
    <cellStyle name="Moneda 2 2 4 3 6 2" xfId="20876" xr:uid="{55A5BE2B-F652-49D0-B7E7-AD23C1213932}"/>
    <cellStyle name="Moneda 2 2 4 3 6 3" xfId="29726" xr:uid="{F595B26A-AE19-4C77-95F2-1FD99F9718D1}"/>
    <cellStyle name="Moneda 2 2 4 3 7" xfId="16117" xr:uid="{79C68911-92F9-418B-8843-656460621606}"/>
    <cellStyle name="Moneda 2 2 4 3 8" xfId="6573" xr:uid="{A2192C86-1C60-4EAA-83FF-51E9DA28CAFB}"/>
    <cellStyle name="Moneda 2 2 4 4" xfId="444" xr:uid="{00000000-0005-0000-0000-000003040000}"/>
    <cellStyle name="Moneda 2 2 4 4 2" xfId="1158" xr:uid="{00000000-0005-0000-0000-000004040000}"/>
    <cellStyle name="Moneda 2 2 4 4 2 2" xfId="2719" xr:uid="{00000000-0005-0000-0000-000005040000}"/>
    <cellStyle name="Moneda 2 2 4 4 2 2 2" xfId="10878" xr:uid="{BD9AEF61-27DF-449F-BA4A-6757D7B66854}"/>
    <cellStyle name="Moneda 2 2 4 4 2 2 2 2" xfId="15666" xr:uid="{5F7F9633-D5AF-4BD3-9305-6D004F4E9A41}"/>
    <cellStyle name="Moneda 2 2 4 4 2 2 2 2 2" xfId="25193" xr:uid="{02DFEACC-054D-4D8A-98E7-3BE4335CE636}"/>
    <cellStyle name="Moneda 2 2 4 4 2 2 2 2 3" xfId="33921" xr:uid="{18565B6B-0C66-4B9C-8BB2-7F2D60CB89B1}"/>
    <cellStyle name="Moneda 2 2 4 4 2 2 2 3" xfId="20427" xr:uid="{F4ECCDBE-B79D-4A47-A4B4-B136009083EF}"/>
    <cellStyle name="Moneda 2 2 4 4 2 2 2 4" xfId="29285" xr:uid="{877EC788-9633-40AD-98AD-EB1C212D9C10}"/>
    <cellStyle name="Moneda 2 2 4 4 2 2 3" xfId="13269" xr:uid="{749136F1-1091-4539-943F-2509CB938AA2}"/>
    <cellStyle name="Moneda 2 2 4 4 2 2 3 2" xfId="22810" xr:uid="{8147B798-3580-4F8C-BB15-28E8B23F1638}"/>
    <cellStyle name="Moneda 2 2 4 4 2 2 3 3" xfId="31561" xr:uid="{27DFBB76-EA7E-47A6-8D34-FFCDADE74AC0}"/>
    <cellStyle name="Moneda 2 2 4 4 2 2 4" xfId="18046" xr:uid="{E66FBDC3-1C0C-4307-BC5F-386F0049F3CF}"/>
    <cellStyle name="Moneda 2 2 4 4 2 2 5" xfId="8491" xr:uid="{E6AD8A08-CE3E-4B2F-B26A-E5B33A453099}"/>
    <cellStyle name="Moneda 2 2 4 4 2 3" xfId="4225" xr:uid="{00000000-0005-0000-0000-000006040000}"/>
    <cellStyle name="Moneda 2 2 4 4 2 3 2" xfId="14468" xr:uid="{B948194C-918A-4A7E-956C-68965F104F7C}"/>
    <cellStyle name="Moneda 2 2 4 4 2 3 2 2" xfId="24002" xr:uid="{505E6BBD-4081-4205-9D35-BBEB4A471258}"/>
    <cellStyle name="Moneda 2 2 4 4 2 3 2 3" xfId="32732" xr:uid="{29000E1D-B131-4098-9C4C-5B3D7D090241}"/>
    <cellStyle name="Moneda 2 2 4 4 2 3 3" xfId="19237" xr:uid="{64E3E996-A0DD-4C97-B4CD-B2837C3E1338}"/>
    <cellStyle name="Moneda 2 2 4 4 2 3 4" xfId="9684" xr:uid="{EAF4D2D2-2631-4312-AB64-3810BCF50D62}"/>
    <cellStyle name="Moneda 2 2 4 4 2 4" xfId="5731" xr:uid="{00000000-0005-0000-0000-000007040000}"/>
    <cellStyle name="Moneda 2 2 4 4 2 4 2" xfId="21619" xr:uid="{4DDE1117-7B1F-4B00-B2BA-A1CDDFEBAAF4}"/>
    <cellStyle name="Moneda 2 2 4 4 2 4 3" xfId="12075" xr:uid="{39BB71E2-EBC8-454C-AB48-B0BF4B9ECED9}"/>
    <cellStyle name="Moneda 2 2 4 4 2 5" xfId="16859" xr:uid="{AE9EB56A-05EE-40D2-ABA4-299EA4AB50D2}"/>
    <cellStyle name="Moneda 2 2 4 4 2 6" xfId="7302" xr:uid="{5AF582D5-51DE-4771-BDD2-098551385184}"/>
    <cellStyle name="Moneda 2 2 4 4 3" xfId="2063" xr:uid="{00000000-0005-0000-0000-000008040000}"/>
    <cellStyle name="Moneda 2 2 4 4 3 2" xfId="10285" xr:uid="{5FB24DC3-7080-4529-868F-2F3E26D9B72A}"/>
    <cellStyle name="Moneda 2 2 4 4 3 2 2" xfId="15071" xr:uid="{B2DCF669-48C4-4D0A-8D81-6D1E3370307B}"/>
    <cellStyle name="Moneda 2 2 4 4 3 2 2 2" xfId="24598" xr:uid="{E6D30398-80CC-41A9-AF41-FDED1A3B8A49}"/>
    <cellStyle name="Moneda 2 2 4 4 3 2 2 3" xfId="33326" xr:uid="{FFB5DC09-C724-448D-B14F-DE4AD1C560F5}"/>
    <cellStyle name="Moneda 2 2 4 4 3 2 3" xfId="19832" xr:uid="{D138E5FB-9388-49EA-9DF8-B27C813237AC}"/>
    <cellStyle name="Moneda 2 2 4 4 3 2 4" xfId="28696" xr:uid="{664B9160-5A96-4C71-850B-D00E07B77CA3}"/>
    <cellStyle name="Moneda 2 2 4 4 3 3" xfId="12676" xr:uid="{C141DCF8-4E4C-4F47-B347-6BC7997201FA}"/>
    <cellStyle name="Moneda 2 2 4 4 3 3 2" xfId="22215" xr:uid="{83D825A1-5A1E-4248-A9E4-C0B54CDD85FC}"/>
    <cellStyle name="Moneda 2 2 4 4 3 3 3" xfId="30972" xr:uid="{57440B3D-508C-4ACE-AD4D-A5CF4BF6613C}"/>
    <cellStyle name="Moneda 2 2 4 4 3 4" xfId="17453" xr:uid="{150E7DF9-F11C-4A7A-AEBA-4A4B82468A75}"/>
    <cellStyle name="Moneda 2 2 4 4 3 5" xfId="7899" xr:uid="{07A5B332-59AE-466C-9689-D196F355D677}"/>
    <cellStyle name="Moneda 2 2 4 4 4" xfId="3569" xr:uid="{00000000-0005-0000-0000-000009040000}"/>
    <cellStyle name="Moneda 2 2 4 4 4 2" xfId="13873" xr:uid="{A9AD5CA0-70DF-4392-B512-576A8DB714D4}"/>
    <cellStyle name="Moneda 2 2 4 4 4 2 2" xfId="23407" xr:uid="{216AFD42-A627-4F67-A93F-485158EB9687}"/>
    <cellStyle name="Moneda 2 2 4 4 4 2 3" xfId="32137" xr:uid="{0A7ABB41-B9B8-4D34-89D9-1331A8C8C11F}"/>
    <cellStyle name="Moneda 2 2 4 4 4 3" xfId="18642" xr:uid="{EA02E228-08A6-48D7-BFB9-EACD3FCB388A}"/>
    <cellStyle name="Moneda 2 2 4 4 4 4" xfId="9092" xr:uid="{9A0E77DC-1104-4A63-B25F-54AE33F85014}"/>
    <cellStyle name="Moneda 2 2 4 4 5" xfId="5075" xr:uid="{00000000-0005-0000-0000-00000A040000}"/>
    <cellStyle name="Moneda 2 2 4 4 5 2" xfId="21024" xr:uid="{232E4925-5F2B-414E-9867-CE1139681ACF}"/>
    <cellStyle name="Moneda 2 2 4 4 5 3" xfId="11483" xr:uid="{070BB34D-A7FF-479D-88F9-73FE314C0B24}"/>
    <cellStyle name="Moneda 2 2 4 4 6" xfId="16266" xr:uid="{8E7A5CCE-96D2-4DBC-8F61-03EA8791BE6E}"/>
    <cellStyle name="Moneda 2 2 4 4 7" xfId="6718" xr:uid="{D846B2C5-8E42-495A-96E8-DF5DA877D03A}"/>
    <cellStyle name="Moneda 2 2 4 5" xfId="928" xr:uid="{00000000-0005-0000-0000-00000B040000}"/>
    <cellStyle name="Moneda 2 2 4 5 2" xfId="1603" xr:uid="{00000000-0005-0000-0000-00000C040000}"/>
    <cellStyle name="Moneda 2 2 4 5 2 2" xfId="3145" xr:uid="{00000000-0005-0000-0000-00000D040000}"/>
    <cellStyle name="Moneda 2 2 4 5 2 2 2" xfId="15369" xr:uid="{50832B74-8A21-4F39-AC6A-A363D1397DD4}"/>
    <cellStyle name="Moneda 2 2 4 5 2 2 2 2" xfId="24896" xr:uid="{847FCD8A-7485-4A63-910A-F7EA0FA20184}"/>
    <cellStyle name="Moneda 2 2 4 5 2 2 2 3" xfId="33624" xr:uid="{52574101-69A1-46B6-B2CD-40A985D64BA9}"/>
    <cellStyle name="Moneda 2 2 4 5 2 2 3" xfId="20130" xr:uid="{41342642-1C08-4CDA-B5D6-8CAFBAFE0EC3}"/>
    <cellStyle name="Moneda 2 2 4 5 2 2 4" xfId="10583" xr:uid="{B07DB949-81AA-4D19-9805-D409C0C53252}"/>
    <cellStyle name="Moneda 2 2 4 5 2 3" xfId="4651" xr:uid="{00000000-0005-0000-0000-00000E040000}"/>
    <cellStyle name="Moneda 2 2 4 5 2 3 2" xfId="22513" xr:uid="{725B0CD9-FEBA-4B8F-AA08-F855A520BB56}"/>
    <cellStyle name="Moneda 2 2 4 5 2 3 3" xfId="12974" xr:uid="{494DCCA3-6481-4709-A233-56F1AA0B6D78}"/>
    <cellStyle name="Moneda 2 2 4 5 2 4" xfId="6157" xr:uid="{00000000-0005-0000-0000-00000F040000}"/>
    <cellStyle name="Moneda 2 2 4 5 2 4 2" xfId="17751" xr:uid="{9ED1309F-C4CD-47DF-B96D-75317AA4DA5C}"/>
    <cellStyle name="Moneda 2 2 4 5 2 5" xfId="8196" xr:uid="{ED061366-EEA2-49CA-A721-EA207D9E7E6E}"/>
    <cellStyle name="Moneda 2 2 4 5 3" xfId="2489" xr:uid="{00000000-0005-0000-0000-000010040000}"/>
    <cellStyle name="Moneda 2 2 4 5 3 2" xfId="14171" xr:uid="{CCD6F42F-CF07-44AA-B45B-6F5962580058}"/>
    <cellStyle name="Moneda 2 2 4 5 3 2 2" xfId="23705" xr:uid="{493D437B-881E-4A09-A721-56B96C0F9D6B}"/>
    <cellStyle name="Moneda 2 2 4 5 3 2 3" xfId="32435" xr:uid="{0BBA7EA8-F42A-4ACF-8277-57AEA30C9570}"/>
    <cellStyle name="Moneda 2 2 4 5 3 3" xfId="18940" xr:uid="{082F6FB0-3687-4804-980A-62B993311F7E}"/>
    <cellStyle name="Moneda 2 2 4 5 3 4" xfId="9389" xr:uid="{16C95669-0F3F-474F-8B8C-0328C1D13E9A}"/>
    <cellStyle name="Moneda 2 2 4 5 4" xfId="3995" xr:uid="{00000000-0005-0000-0000-000011040000}"/>
    <cellStyle name="Moneda 2 2 4 5 4 2" xfId="21322" xr:uid="{DC046858-3FB6-4E6C-8F8E-7326554F9DE1}"/>
    <cellStyle name="Moneda 2 2 4 5 4 3" xfId="11780" xr:uid="{6FC309B6-5626-4F2F-87E5-C19D9A79DF0B}"/>
    <cellStyle name="Moneda 2 2 4 5 5" xfId="5501" xr:uid="{00000000-0005-0000-0000-000012040000}"/>
    <cellStyle name="Moneda 2 2 4 5 5 2" xfId="16564" xr:uid="{5FD3EC72-ECEB-4AD2-93AC-32F2611B6EE9}"/>
    <cellStyle name="Moneda 2 2 4 5 6" xfId="7009" xr:uid="{142043BE-4D32-467C-83DF-EE4F51195516}"/>
    <cellStyle name="Moneda 2 2 4 6" xfId="1082" xr:uid="{00000000-0005-0000-0000-000013040000}"/>
    <cellStyle name="Moneda 2 2 4 6 2" xfId="2643" xr:uid="{00000000-0005-0000-0000-000014040000}"/>
    <cellStyle name="Moneda 2 2 4 6 2 2" xfId="14768" xr:uid="{99D07B03-79B6-4929-ABFF-FE093A17133B}"/>
    <cellStyle name="Moneda 2 2 4 6 2 2 2" xfId="24301" xr:uid="{31B13D80-F1B1-4CDD-A330-0A3C09DE0531}"/>
    <cellStyle name="Moneda 2 2 4 6 2 2 3" xfId="33029" xr:uid="{6A0925F2-074F-4D1C-858C-BEFE9BDB4D23}"/>
    <cellStyle name="Moneda 2 2 4 6 2 3" xfId="19536" xr:uid="{14DEDD4A-532F-4922-8AF3-C012BF74F6F8}"/>
    <cellStyle name="Moneda 2 2 4 6 2 4" xfId="9983" xr:uid="{CC00ADCA-C3A6-4F81-9742-7ADBAE246522}"/>
    <cellStyle name="Moneda 2 2 4 6 3" xfId="4149" xr:uid="{00000000-0005-0000-0000-000015040000}"/>
    <cellStyle name="Moneda 2 2 4 6 3 2" xfId="21918" xr:uid="{1D497850-67FB-428E-AC11-078616D45DF0}"/>
    <cellStyle name="Moneda 2 2 4 6 3 3" xfId="12374" xr:uid="{87D08135-5EF0-497C-8FDC-FD44DD3AEE7D}"/>
    <cellStyle name="Moneda 2 2 4 6 4" xfId="5655" xr:uid="{00000000-0005-0000-0000-000016040000}"/>
    <cellStyle name="Moneda 2 2 4 6 4 2" xfId="17158" xr:uid="{AC748D34-BEA3-4E45-995B-7219D9D6C747}"/>
    <cellStyle name="Moneda 2 2 4 6 5" xfId="7599" xr:uid="{650E417A-E50C-4D97-A15F-75A237F91435}"/>
    <cellStyle name="Moneda 2 2 4 7" xfId="1155" xr:uid="{00000000-0005-0000-0000-000017040000}"/>
    <cellStyle name="Moneda 2 2 4 7 2" xfId="2716" xr:uid="{00000000-0005-0000-0000-000018040000}"/>
    <cellStyle name="Moneda 2 2 4 7 2 2" xfId="23110" xr:uid="{05AA65AB-09FA-4864-8537-C3BE6D0C2F37}"/>
    <cellStyle name="Moneda 2 2 4 7 2 3" xfId="13570" xr:uid="{2C5DCC9D-C20E-4DA2-AFB4-FDBA82423DE1}"/>
    <cellStyle name="Moneda 2 2 4 7 3" xfId="4222" xr:uid="{00000000-0005-0000-0000-000019040000}"/>
    <cellStyle name="Moneda 2 2 4 7 3 2" xfId="18346" xr:uid="{82BA4B97-0EF5-4040-B253-7BA6A86D3FBA}"/>
    <cellStyle name="Moneda 2 2 4 7 4" xfId="5728" xr:uid="{00000000-0005-0000-0000-00001A040000}"/>
    <cellStyle name="Moneda 2 2 4 7 4 2" xfId="27359" xr:uid="{C0E9402F-0786-483A-A8C5-DA75BAEC8536}"/>
    <cellStyle name="Moneda 2 2 4 7 5" xfId="8789" xr:uid="{854CF198-9523-4ACC-81DF-2DB4298B4599}"/>
    <cellStyle name="Moneda 2 2 4 8" xfId="1759" xr:uid="{00000000-0005-0000-0000-00001B040000}"/>
    <cellStyle name="Moneda 2 2 4 8 2" xfId="3301" xr:uid="{00000000-0005-0000-0000-00001C040000}"/>
    <cellStyle name="Moneda 2 2 4 8 2 2" xfId="20728" xr:uid="{24FB194F-EB3C-46F9-A3C6-BDEA523DF517}"/>
    <cellStyle name="Moneda 2 2 4 8 3" xfId="4807" xr:uid="{00000000-0005-0000-0000-00001D040000}"/>
    <cellStyle name="Moneda 2 2 4 8 3 2" xfId="29584" xr:uid="{BD71463D-B30C-41C3-A4C8-CDB0B0182EBD}"/>
    <cellStyle name="Moneda 2 2 4 8 4" xfId="6313" xr:uid="{00000000-0005-0000-0000-00001E040000}"/>
    <cellStyle name="Moneda 2 2 4 8 5" xfId="11180" xr:uid="{6D284BE1-B26F-4EB4-B9D2-C5367C890ACC}"/>
    <cellStyle name="Moneda 2 2 4 9" xfId="441" xr:uid="{00000000-0005-0000-0000-00001F040000}"/>
    <cellStyle name="Moneda 2 2 4 9 2" xfId="2060" xr:uid="{00000000-0005-0000-0000-000020040000}"/>
    <cellStyle name="Moneda 2 2 4 9 3" xfId="3566" xr:uid="{00000000-0005-0000-0000-000021040000}"/>
    <cellStyle name="Moneda 2 2 4 9 4" xfId="5072" xr:uid="{00000000-0005-0000-0000-000022040000}"/>
    <cellStyle name="Moneda 2 2 4 9 5" xfId="15969" xr:uid="{727DA30B-9ECD-4F60-8E46-B0D038F760D6}"/>
    <cellStyle name="Moneda 2 2 5" xfId="219" xr:uid="{00000000-0005-0000-0000-000023040000}"/>
    <cellStyle name="Moneda 2 2 5 10" xfId="4940" xr:uid="{00000000-0005-0000-0000-000024040000}"/>
    <cellStyle name="Moneda 2 2 5 11" xfId="6480" xr:uid="{3D6BE349-D9B6-45F8-B76B-095C9B537C0E}"/>
    <cellStyle name="Moneda 2 2 5 2" xfId="779" xr:uid="{00000000-0005-0000-0000-000025040000}"/>
    <cellStyle name="Moneda 2 2 5 2 2" xfId="1454" xr:uid="{00000000-0005-0000-0000-000026040000}"/>
    <cellStyle name="Moneda 2 2 5 2 2 2" xfId="2996" xr:uid="{00000000-0005-0000-0000-000027040000}"/>
    <cellStyle name="Moneda 2 2 5 2 2 2 2" xfId="8676" xr:uid="{B6EEAC9F-4AA8-4248-88CC-87EB1D5EE4DE}"/>
    <cellStyle name="Moneda 2 2 5 2 2 2 2 2" xfId="11063" xr:uid="{A5580C09-B619-40F2-AAC4-FB15FCD13AAE}"/>
    <cellStyle name="Moneda 2 2 5 2 2 2 2 2 2" xfId="15851" xr:uid="{1030246E-D396-424E-ACE3-ECEF951CD401}"/>
    <cellStyle name="Moneda 2 2 5 2 2 2 2 2 2 2" xfId="25378" xr:uid="{DA022E95-C017-4022-9B84-D526AD6097A2}"/>
    <cellStyle name="Moneda 2 2 5 2 2 2 2 2 2 3" xfId="34106" xr:uid="{EAD60890-EE58-489C-AED0-560BCD6EF3E0}"/>
    <cellStyle name="Moneda 2 2 5 2 2 2 2 2 3" xfId="20612" xr:uid="{27031BDD-6D4A-4D7B-9EF9-E4AAEB9FAD4E}"/>
    <cellStyle name="Moneda 2 2 5 2 2 2 2 2 4" xfId="29470" xr:uid="{343C6D6F-35ED-4D6A-866B-281720E612A1}"/>
    <cellStyle name="Moneda 2 2 5 2 2 2 2 3" xfId="13454" xr:uid="{8104B1EF-BDD7-436E-8F69-A8AC6E73680F}"/>
    <cellStyle name="Moneda 2 2 5 2 2 2 2 3 2" xfId="22995" xr:uid="{416DB988-BDDA-4D09-9FE5-4A87A09301D0}"/>
    <cellStyle name="Moneda 2 2 5 2 2 2 2 3 3" xfId="31746" xr:uid="{B37265C7-0A56-475B-83B6-D1264B7F8A71}"/>
    <cellStyle name="Moneda 2 2 5 2 2 2 2 4" xfId="18231" xr:uid="{C614A753-468B-4BA6-A44F-6FF59E0F13B8}"/>
    <cellStyle name="Moneda 2 2 5 2 2 2 2 5" xfId="27245" xr:uid="{131DFD03-510F-45C4-AB9A-F0D6DB4630DE}"/>
    <cellStyle name="Moneda 2 2 5 2 2 2 3" xfId="9869" xr:uid="{D6A869A8-F65D-4A7B-9431-915DDBD3A4DE}"/>
    <cellStyle name="Moneda 2 2 5 2 2 2 3 2" xfId="14653" xr:uid="{95E1BA5D-2F2D-4002-B52C-3D8506E5F3EF}"/>
    <cellStyle name="Moneda 2 2 5 2 2 2 3 2 2" xfId="24187" xr:uid="{BDC53137-6B0A-4A39-A2FD-46A5A9027142}"/>
    <cellStyle name="Moneda 2 2 5 2 2 2 3 2 3" xfId="32917" xr:uid="{C9C7AE7E-5881-44B2-9094-BC6C22C04316}"/>
    <cellStyle name="Moneda 2 2 5 2 2 2 3 3" xfId="19422" xr:uid="{73B81331-690C-4261-B734-CF688F28ADAE}"/>
    <cellStyle name="Moneda 2 2 5 2 2 2 3 4" xfId="28310" xr:uid="{D8BF79DD-A070-43DD-9CAC-F4332909F20D}"/>
    <cellStyle name="Moneda 2 2 5 2 2 2 4" xfId="12260" xr:uid="{5614BCC1-E97F-4DB2-B2E3-197643986609}"/>
    <cellStyle name="Moneda 2 2 5 2 2 2 4 2" xfId="21804" xr:uid="{F4A98A06-944A-4F27-BE43-A548C6E1DF25}"/>
    <cellStyle name="Moneda 2 2 5 2 2 2 4 3" xfId="30587" xr:uid="{554A7338-312D-4B58-B1D3-DFE38ED0F011}"/>
    <cellStyle name="Moneda 2 2 5 2 2 2 5" xfId="17044" xr:uid="{162A5F23-E435-4365-BA44-7A8F6EDA675F}"/>
    <cellStyle name="Moneda 2 2 5 2 2 2 6" xfId="7487" xr:uid="{FBE81521-7761-43E6-B162-74FB61941ACA}"/>
    <cellStyle name="Moneda 2 2 5 2 2 3" xfId="4502" xr:uid="{00000000-0005-0000-0000-000028040000}"/>
    <cellStyle name="Moneda 2 2 5 2 2 3 2" xfId="10470" xr:uid="{6ABDF7A4-A3F1-47E1-9360-4F036A373DFA}"/>
    <cellStyle name="Moneda 2 2 5 2 2 3 2 2" xfId="15256" xr:uid="{65FACF81-BCFA-4265-BB56-E8DFCD73376E}"/>
    <cellStyle name="Moneda 2 2 5 2 2 3 2 2 2" xfId="24783" xr:uid="{B2A6DAB4-0124-4CBC-A61F-D62E41CDF0FD}"/>
    <cellStyle name="Moneda 2 2 5 2 2 3 2 2 3" xfId="33511" xr:uid="{62EC4737-4E32-4801-A8A7-E43427ABED21}"/>
    <cellStyle name="Moneda 2 2 5 2 2 3 2 3" xfId="20017" xr:uid="{05BC1CE8-47FB-4A62-AC6F-1EFF899EBB11}"/>
    <cellStyle name="Moneda 2 2 5 2 2 3 2 4" xfId="28881" xr:uid="{CF1B4832-8C8C-4554-9A6D-CAE9E4E18D36}"/>
    <cellStyle name="Moneda 2 2 5 2 2 3 3" xfId="12861" xr:uid="{526E2019-EDDD-4E5D-9847-ECA55106AFDC}"/>
    <cellStyle name="Moneda 2 2 5 2 2 3 3 2" xfId="22400" xr:uid="{BA92ACE8-C656-42CB-A94B-5DBD9506F4D7}"/>
    <cellStyle name="Moneda 2 2 5 2 2 3 3 3" xfId="31157" xr:uid="{CFE7E0BB-792B-4C7F-B93D-73025A82181E}"/>
    <cellStyle name="Moneda 2 2 5 2 2 3 4" xfId="17638" xr:uid="{C7835AC3-2898-4E52-B490-2B98A4DBC02D}"/>
    <cellStyle name="Moneda 2 2 5 2 2 3 5" xfId="8084" xr:uid="{47BB5693-D791-43C2-862E-EBC4E2C5B7D5}"/>
    <cellStyle name="Moneda 2 2 5 2 2 4" xfId="6008" xr:uid="{00000000-0005-0000-0000-000029040000}"/>
    <cellStyle name="Moneda 2 2 5 2 2 4 2" xfId="14058" xr:uid="{8EDAD348-E684-45D4-86C8-8A158F23CC2B}"/>
    <cellStyle name="Moneda 2 2 5 2 2 4 2 2" xfId="23592" xr:uid="{FE1E8A1E-92AD-4B59-BAC9-4AED92EBB96A}"/>
    <cellStyle name="Moneda 2 2 5 2 2 4 2 3" xfId="32322" xr:uid="{D1778625-88C1-4383-B18E-AAB36139E0AE}"/>
    <cellStyle name="Moneda 2 2 5 2 2 4 3" xfId="18827" xr:uid="{BE7E64AD-A7D4-4CBE-8E34-76833254BFC7}"/>
    <cellStyle name="Moneda 2 2 5 2 2 4 4" xfId="9277" xr:uid="{EC88BED3-CC36-4167-AD73-2827851F190B}"/>
    <cellStyle name="Moneda 2 2 5 2 2 5" xfId="11668" xr:uid="{AD702568-B51E-4DE9-907F-E90C8AA55BCD}"/>
    <cellStyle name="Moneda 2 2 5 2 2 5 2" xfId="21209" xr:uid="{A400A834-32B3-4206-A205-2A4EAF802B46}"/>
    <cellStyle name="Moneda 2 2 5 2 2 5 3" xfId="30039" xr:uid="{DB7E59D4-7D9C-473F-B57D-1676DEA4A223}"/>
    <cellStyle name="Moneda 2 2 5 2 2 6" xfId="16451" xr:uid="{EE0F0AC4-EA9C-470A-B453-325F2C5F1DAE}"/>
    <cellStyle name="Moneda 2 2 5 2 2 7" xfId="6899" xr:uid="{DBBA3498-4F9B-4DE9-BA47-9F0066BC66A4}"/>
    <cellStyle name="Moneda 2 2 5 2 3" xfId="2340" xr:uid="{00000000-0005-0000-0000-00002A040000}"/>
    <cellStyle name="Moneda 2 2 5 2 3 2" xfId="8380" xr:uid="{40EB279C-466C-4AF3-9AD6-E6B349D06F5A}"/>
    <cellStyle name="Moneda 2 2 5 2 3 2 2" xfId="10767" xr:uid="{9CCD3400-EFED-412E-A032-2B1919860FF2}"/>
    <cellStyle name="Moneda 2 2 5 2 3 2 2 2" xfId="15554" xr:uid="{C1475D29-E5BC-48EA-A760-EFF05A33B015}"/>
    <cellStyle name="Moneda 2 2 5 2 3 2 2 2 2" xfId="25081" xr:uid="{2DD49D2D-054C-481C-AB4C-87DCF8A965DA}"/>
    <cellStyle name="Moneda 2 2 5 2 3 2 2 2 3" xfId="33809" xr:uid="{9BA317E4-6100-4DDD-85B2-145CC9889DAD}"/>
    <cellStyle name="Moneda 2 2 5 2 3 2 2 3" xfId="20315" xr:uid="{24A1F181-9942-4BBB-A9AB-CCA2F4D13DB3}"/>
    <cellStyle name="Moneda 2 2 5 2 3 2 2 4" xfId="29173" xr:uid="{83DEB30E-3706-46A3-BCBF-38270B596659}"/>
    <cellStyle name="Moneda 2 2 5 2 3 2 3" xfId="13158" xr:uid="{6D8DCABE-AA29-4B22-B29D-131542FAE8CD}"/>
    <cellStyle name="Moneda 2 2 5 2 3 2 3 2" xfId="22698" xr:uid="{99654D79-D64E-416F-8648-76CB3F4CA927}"/>
    <cellStyle name="Moneda 2 2 5 2 3 2 3 3" xfId="31449" xr:uid="{6FBD7875-44D7-417B-A08D-369BB73785FE}"/>
    <cellStyle name="Moneda 2 2 5 2 3 2 4" xfId="17935" xr:uid="{7C9EDB9B-EFD1-4237-8F75-1F0405E826C2}"/>
    <cellStyle name="Moneda 2 2 5 2 3 2 5" xfId="26968" xr:uid="{73CCB2AB-556F-462A-947C-4A3597053AAE}"/>
    <cellStyle name="Moneda 2 2 5 2 3 3" xfId="9573" xr:uid="{F83AC398-A70C-4172-B300-E073C6FA60CC}"/>
    <cellStyle name="Moneda 2 2 5 2 3 3 2" xfId="14356" xr:uid="{09B6F600-2707-4649-90CA-9234D795A385}"/>
    <cellStyle name="Moneda 2 2 5 2 3 3 2 2" xfId="23890" xr:uid="{15523F19-0165-47CD-8BDB-D01C59A3E17C}"/>
    <cellStyle name="Moneda 2 2 5 2 3 3 2 3" xfId="32620" xr:uid="{7ECC3A74-9D01-41C0-9579-015002A33611}"/>
    <cellStyle name="Moneda 2 2 5 2 3 3 3" xfId="19125" xr:uid="{72556237-D255-4075-BFAA-D5CFA6557E99}"/>
    <cellStyle name="Moneda 2 2 5 2 3 3 4" xfId="28033" xr:uid="{0F1B5A8E-ED86-415B-A9AD-2A9985948A65}"/>
    <cellStyle name="Moneda 2 2 5 2 3 4" xfId="11964" xr:uid="{327C54E1-AF09-49A0-92D1-987749C4FBCA}"/>
    <cellStyle name="Moneda 2 2 5 2 3 4 2" xfId="21507" xr:uid="{F1DC56E4-5B86-4EAD-9E1C-C2C01275893D}"/>
    <cellStyle name="Moneda 2 2 5 2 3 4 3" xfId="30310" xr:uid="{B98CB8E8-CC89-41D4-BF8E-772584D28FB5}"/>
    <cellStyle name="Moneda 2 2 5 2 3 5" xfId="16748" xr:uid="{6F4598C1-D786-4338-9771-4C99B867F336}"/>
    <cellStyle name="Moneda 2 2 5 2 3 6" xfId="7191" xr:uid="{71EF1EC2-575A-454A-8AED-2C5E478D9022}"/>
    <cellStyle name="Moneda 2 2 5 2 4" xfId="3846" xr:uid="{00000000-0005-0000-0000-00002B040000}"/>
    <cellStyle name="Moneda 2 2 5 2 4 2" xfId="10172" xr:uid="{78D211D4-08FA-44B9-99A2-8ED6567C9B86}"/>
    <cellStyle name="Moneda 2 2 5 2 4 2 2" xfId="14957" xr:uid="{2B2CE568-B445-471F-AD68-84764D0FB7C1}"/>
    <cellStyle name="Moneda 2 2 5 2 4 2 2 2" xfId="24486" xr:uid="{2002AAAB-D3CD-46D2-A60F-4C55FBC1042E}"/>
    <cellStyle name="Moneda 2 2 5 2 4 2 2 3" xfId="33214" xr:uid="{A7D32F7F-8000-45D3-A4C0-34A7CA9DC3CF}"/>
    <cellStyle name="Moneda 2 2 5 2 4 2 3" xfId="19720" xr:uid="{2DD04511-3C3A-4188-B7DD-617FFC7680D1}"/>
    <cellStyle name="Moneda 2 2 5 2 4 2 4" xfId="28584" xr:uid="{A7AF78EC-EE62-47E4-AF47-A3BF2701BAAD}"/>
    <cellStyle name="Moneda 2 2 5 2 4 3" xfId="12563" xr:uid="{D40511F2-2041-4991-9AE2-CC88270783BC}"/>
    <cellStyle name="Moneda 2 2 5 2 4 3 2" xfId="22103" xr:uid="{84C5816B-066F-4E57-B0DA-44AC0CF7B8B2}"/>
    <cellStyle name="Moneda 2 2 5 2 4 3 3" xfId="30860" xr:uid="{45BB179A-BCE3-4F71-864B-7DBD882B94F2}"/>
    <cellStyle name="Moneda 2 2 5 2 4 4" xfId="17342" xr:uid="{71B3C32B-972C-4A4E-B78D-7C69A436093B}"/>
    <cellStyle name="Moneda 2 2 5 2 4 5" xfId="7786" xr:uid="{EC8784E5-2184-44A4-8C1A-CE941FE9D938}"/>
    <cellStyle name="Moneda 2 2 5 2 5" xfId="5352" xr:uid="{00000000-0005-0000-0000-00002C040000}"/>
    <cellStyle name="Moneda 2 2 5 2 5 2" xfId="13759" xr:uid="{1059E7D3-B04C-45F9-81F0-6C08AA1B2BD3}"/>
    <cellStyle name="Moneda 2 2 5 2 5 2 2" xfId="23295" xr:uid="{1C2FE13A-7929-4EBB-83BB-ABC554A71636}"/>
    <cellStyle name="Moneda 2 2 5 2 5 2 3" xfId="32026" xr:uid="{66FC9703-75C6-46DF-9330-82960941DA17}"/>
    <cellStyle name="Moneda 2 2 5 2 5 3" xfId="18530" xr:uid="{F9996191-B945-4EFC-A53A-1BAB2E02A3F0}"/>
    <cellStyle name="Moneda 2 2 5 2 5 4" xfId="8978" xr:uid="{73DB250F-BA4E-43DC-BC57-8F2D5356B546}"/>
    <cellStyle name="Moneda 2 2 5 2 6" xfId="11370" xr:uid="{30C1F03E-6502-4C48-8FC4-56C31E1C0C17}"/>
    <cellStyle name="Moneda 2 2 5 2 6 2" xfId="20913" xr:uid="{0C39DF2C-1BA4-4544-B700-8F7E4B380DF7}"/>
    <cellStyle name="Moneda 2 2 5 2 6 3" xfId="29763" xr:uid="{FB2C640C-CCCA-401B-A41C-88BC9DDF725A}"/>
    <cellStyle name="Moneda 2 2 5 2 7" xfId="16154" xr:uid="{C10F0289-E69B-4080-A425-0895FEA97AAC}"/>
    <cellStyle name="Moneda 2 2 5 2 8" xfId="6609" xr:uid="{10E4F40F-0766-47F4-A24E-5489C4BFCB83}"/>
    <cellStyle name="Moneda 2 2 5 3" xfId="869" xr:uid="{00000000-0005-0000-0000-00002D040000}"/>
    <cellStyle name="Moneda 2 2 5 3 2" xfId="1544" xr:uid="{00000000-0005-0000-0000-00002E040000}"/>
    <cellStyle name="Moneda 2 2 5 3 2 2" xfId="3086" xr:uid="{00000000-0005-0000-0000-00002F040000}"/>
    <cellStyle name="Moneda 2 2 5 3 2 2 2" xfId="10915" xr:uid="{B6E4C5C4-2386-4311-A5A2-41E4376F4AA5}"/>
    <cellStyle name="Moneda 2 2 5 3 2 2 2 2" xfId="15703" xr:uid="{A8B2F6B3-2317-42DC-8559-FE1F203CE95B}"/>
    <cellStyle name="Moneda 2 2 5 3 2 2 2 2 2" xfId="25230" xr:uid="{07AF0BB2-75C1-4B24-BEAA-033D274C9376}"/>
    <cellStyle name="Moneda 2 2 5 3 2 2 2 2 3" xfId="33958" xr:uid="{E5C859C7-9F75-4885-A51F-AC75542989B7}"/>
    <cellStyle name="Moneda 2 2 5 3 2 2 2 3" xfId="20464" xr:uid="{10EC6625-0B80-4054-938D-957BD6280B2E}"/>
    <cellStyle name="Moneda 2 2 5 3 2 2 2 4" xfId="29322" xr:uid="{D79C4135-827F-4462-A675-183C0C381C04}"/>
    <cellStyle name="Moneda 2 2 5 3 2 2 3" xfId="13306" xr:uid="{29A4E9B5-32C9-469F-AD3C-23938ED8DA5C}"/>
    <cellStyle name="Moneda 2 2 5 3 2 2 3 2" xfId="22847" xr:uid="{61281642-0134-4E81-9AF1-2C76B27FDD6E}"/>
    <cellStyle name="Moneda 2 2 5 3 2 2 3 3" xfId="31598" xr:uid="{4037B283-235D-416F-8CC2-42451E8D9694}"/>
    <cellStyle name="Moneda 2 2 5 3 2 2 4" xfId="18083" xr:uid="{69689B49-EF06-4D4A-B602-5F3894ECD6A0}"/>
    <cellStyle name="Moneda 2 2 5 3 2 2 5" xfId="8528" xr:uid="{A54B05C5-3E36-4CBE-A04F-24B7A7390C83}"/>
    <cellStyle name="Moneda 2 2 5 3 2 3" xfId="4592" xr:uid="{00000000-0005-0000-0000-000030040000}"/>
    <cellStyle name="Moneda 2 2 5 3 2 3 2" xfId="14505" xr:uid="{B5EF1AA2-8142-45C0-A5EC-091C6AF06639}"/>
    <cellStyle name="Moneda 2 2 5 3 2 3 2 2" xfId="24039" xr:uid="{9BD179F7-7485-4143-9822-A9E9A4F1C0A4}"/>
    <cellStyle name="Moneda 2 2 5 3 2 3 2 3" xfId="32769" xr:uid="{A10035A3-3320-4434-99F1-8FF25DA8D0A9}"/>
    <cellStyle name="Moneda 2 2 5 3 2 3 3" xfId="19274" xr:uid="{567385E7-7314-41FA-9420-42E540AC6BA0}"/>
    <cellStyle name="Moneda 2 2 5 3 2 3 4" xfId="9721" xr:uid="{F0949C4C-A920-457E-A269-CBAE8076BD1A}"/>
    <cellStyle name="Moneda 2 2 5 3 2 4" xfId="6098" xr:uid="{00000000-0005-0000-0000-000031040000}"/>
    <cellStyle name="Moneda 2 2 5 3 2 4 2" xfId="21656" xr:uid="{370470A2-773F-495C-ACD7-2402C124CBB6}"/>
    <cellStyle name="Moneda 2 2 5 3 2 4 3" xfId="12112" xr:uid="{C617AB04-6836-400D-851B-4E0E6F94EADD}"/>
    <cellStyle name="Moneda 2 2 5 3 2 5" xfId="16896" xr:uid="{1C909E2C-E50D-46C4-A988-3923C374DFB5}"/>
    <cellStyle name="Moneda 2 2 5 3 2 6" xfId="7339" xr:uid="{F03C38F6-F7AC-46BC-8AD5-C035AA1E0095}"/>
    <cellStyle name="Moneda 2 2 5 3 3" xfId="2430" xr:uid="{00000000-0005-0000-0000-000032040000}"/>
    <cellStyle name="Moneda 2 2 5 3 3 2" xfId="10322" xr:uid="{43E54D55-2BD2-4D5E-864D-6EADD59D5DF4}"/>
    <cellStyle name="Moneda 2 2 5 3 3 2 2" xfId="15108" xr:uid="{AC62813A-F4BC-4100-B62B-30520F75B27E}"/>
    <cellStyle name="Moneda 2 2 5 3 3 2 2 2" xfId="24635" xr:uid="{C6C268BC-03DB-4313-BCFE-F3C95EB61A84}"/>
    <cellStyle name="Moneda 2 2 5 3 3 2 2 3" xfId="33363" xr:uid="{AF0098D0-4163-4F62-A37E-290E647777B7}"/>
    <cellStyle name="Moneda 2 2 5 3 3 2 3" xfId="19869" xr:uid="{AAF8BDE3-6E17-472A-8DF6-FF8E7CFDCB1B}"/>
    <cellStyle name="Moneda 2 2 5 3 3 2 4" xfId="28733" xr:uid="{20701773-AE8A-4D6E-A478-70D0FFFABEED}"/>
    <cellStyle name="Moneda 2 2 5 3 3 3" xfId="12713" xr:uid="{F92F96B5-5384-4A08-B34C-E9B92AF6DEF8}"/>
    <cellStyle name="Moneda 2 2 5 3 3 3 2" xfId="22252" xr:uid="{4BBD3E14-89A8-4072-9A0B-66A79F7D3C9E}"/>
    <cellStyle name="Moneda 2 2 5 3 3 3 3" xfId="31009" xr:uid="{F67C61F5-3A9F-4956-96D2-9B871AB5F6A4}"/>
    <cellStyle name="Moneda 2 2 5 3 3 4" xfId="17490" xr:uid="{281207F6-0A52-4DB5-AFF2-7A853CE3BC7F}"/>
    <cellStyle name="Moneda 2 2 5 3 3 5" xfId="7936" xr:uid="{AC578995-6B34-4C22-A860-F3152B789C5A}"/>
    <cellStyle name="Moneda 2 2 5 3 4" xfId="3936" xr:uid="{00000000-0005-0000-0000-000033040000}"/>
    <cellStyle name="Moneda 2 2 5 3 4 2" xfId="13910" xr:uid="{DE53BE90-0498-4D71-B8D4-1012EA52B889}"/>
    <cellStyle name="Moneda 2 2 5 3 4 2 2" xfId="23444" xr:uid="{DB08A288-347F-47B3-9E2F-5B496E919C9A}"/>
    <cellStyle name="Moneda 2 2 5 3 4 2 3" xfId="32174" xr:uid="{D071097C-2C6B-4789-86DA-7AE0FCBA0173}"/>
    <cellStyle name="Moneda 2 2 5 3 4 3" xfId="18679" xr:uid="{5ABD8CEB-AE52-4023-8C4D-AE496FA65731}"/>
    <cellStyle name="Moneda 2 2 5 3 4 4" xfId="9129" xr:uid="{BF0D65B7-F3C0-4A70-BA5C-53E435947484}"/>
    <cellStyle name="Moneda 2 2 5 3 5" xfId="5442" xr:uid="{00000000-0005-0000-0000-000034040000}"/>
    <cellStyle name="Moneda 2 2 5 3 5 2" xfId="21061" xr:uid="{977E2972-8474-48DE-AEC5-8455BC468A5A}"/>
    <cellStyle name="Moneda 2 2 5 3 5 3" xfId="11520" xr:uid="{AE4B5615-787D-4655-AD27-8AF218FD89C3}"/>
    <cellStyle name="Moneda 2 2 5 3 6" xfId="16303" xr:uid="{7CF49C47-4F10-44B9-BE65-EA97736F1735}"/>
    <cellStyle name="Moneda 2 2 5 3 7" xfId="6753" xr:uid="{20526FC1-5D69-41C2-9669-6699FF998B5A}"/>
    <cellStyle name="Moneda 2 2 5 4" xfId="1023" xr:uid="{00000000-0005-0000-0000-000035040000}"/>
    <cellStyle name="Moneda 2 2 5 4 2" xfId="2584" xr:uid="{00000000-0005-0000-0000-000036040000}"/>
    <cellStyle name="Moneda 2 2 5 4 2 2" xfId="10620" xr:uid="{DFF4D948-0113-4554-BD64-03497D5BAB0D}"/>
    <cellStyle name="Moneda 2 2 5 4 2 2 2" xfId="15406" xr:uid="{89730AF1-5C53-40D8-A461-43276EEFBA35}"/>
    <cellStyle name="Moneda 2 2 5 4 2 2 2 2" xfId="24933" xr:uid="{52101BDA-E176-4117-A35D-0B33AEE4C72F}"/>
    <cellStyle name="Moneda 2 2 5 4 2 2 2 3" xfId="33661" xr:uid="{61D84C9C-FBCA-4D1D-838F-D8F43F06C1BC}"/>
    <cellStyle name="Moneda 2 2 5 4 2 2 3" xfId="20167" xr:uid="{5AAFBE15-1337-45A6-8036-86112A629A68}"/>
    <cellStyle name="Moneda 2 2 5 4 2 2 4" xfId="29025" xr:uid="{D05324F5-02E0-496B-AFD7-3A9569E2D889}"/>
    <cellStyle name="Moneda 2 2 5 4 2 3" xfId="13011" xr:uid="{D6F52F07-18DC-415F-8815-9DD9D0245345}"/>
    <cellStyle name="Moneda 2 2 5 4 2 3 2" xfId="22550" xr:uid="{02EB80E4-52BB-43BC-8DBA-C4535AA6E5D4}"/>
    <cellStyle name="Moneda 2 2 5 4 2 3 3" xfId="31301" xr:uid="{1CFACB20-F24B-4DF6-A12A-A87A9197DC03}"/>
    <cellStyle name="Moneda 2 2 5 4 2 4" xfId="17788" xr:uid="{7037E097-9F3B-47FA-84ED-26E217324599}"/>
    <cellStyle name="Moneda 2 2 5 4 2 5" xfId="8233" xr:uid="{1E99A91E-1D0E-4DB1-887C-786113F7DEB5}"/>
    <cellStyle name="Moneda 2 2 5 4 3" xfId="4090" xr:uid="{00000000-0005-0000-0000-000037040000}"/>
    <cellStyle name="Moneda 2 2 5 4 3 2" xfId="14208" xr:uid="{DA8423B2-6DC8-4903-A57C-59F0C7050DD7}"/>
    <cellStyle name="Moneda 2 2 5 4 3 2 2" xfId="23742" xr:uid="{E316B452-9F10-45C1-974C-4960DF648F40}"/>
    <cellStyle name="Moneda 2 2 5 4 3 2 3" xfId="32472" xr:uid="{08F670EE-B7D8-4DF6-BF1E-564FDB46B6EB}"/>
    <cellStyle name="Moneda 2 2 5 4 3 3" xfId="18977" xr:uid="{1C083E32-191C-4A0D-9E4B-42E7679DDF8F}"/>
    <cellStyle name="Moneda 2 2 5 4 3 4" xfId="9426" xr:uid="{FA1EC0DE-9103-4C4E-8568-9686BDA66EA2}"/>
    <cellStyle name="Moneda 2 2 5 4 4" xfId="5596" xr:uid="{00000000-0005-0000-0000-000038040000}"/>
    <cellStyle name="Moneda 2 2 5 4 4 2" xfId="21359" xr:uid="{E17D6DEC-F1AF-49F7-BB3D-FDC52155D226}"/>
    <cellStyle name="Moneda 2 2 5 4 4 3" xfId="11817" xr:uid="{EBBBB257-FF5F-48DB-9841-56E60EAFF253}"/>
    <cellStyle name="Moneda 2 2 5 4 5" xfId="16601" xr:uid="{C2A11051-5111-4322-BBD0-0903D079F4EC}"/>
    <cellStyle name="Moneda 2 2 5 4 6" xfId="7046" xr:uid="{364C8239-CC55-49A7-970D-FF5A09F22D80}"/>
    <cellStyle name="Moneda 2 2 5 5" xfId="1159" xr:uid="{00000000-0005-0000-0000-000039040000}"/>
    <cellStyle name="Moneda 2 2 5 5 2" xfId="2720" xr:uid="{00000000-0005-0000-0000-00003A040000}"/>
    <cellStyle name="Moneda 2 2 5 5 2 2" xfId="14806" xr:uid="{2367D735-1782-437F-B065-2B16E6B4600E}"/>
    <cellStyle name="Moneda 2 2 5 5 2 2 2" xfId="24338" xr:uid="{85AC9871-F6BB-45BB-B314-C119FF3EA5CB}"/>
    <cellStyle name="Moneda 2 2 5 5 2 2 3" xfId="33066" xr:uid="{D3F8DB03-CF80-4DE3-B9CA-64ADD0275F35}"/>
    <cellStyle name="Moneda 2 2 5 5 2 3" xfId="19573" xr:uid="{9C0B236A-1EDD-41F9-A3C1-9475A4B012E9}"/>
    <cellStyle name="Moneda 2 2 5 5 2 4" xfId="10021" xr:uid="{231ABFC2-F226-4206-B210-09C02122901C}"/>
    <cellStyle name="Moneda 2 2 5 5 3" xfId="4226" xr:uid="{00000000-0005-0000-0000-00003B040000}"/>
    <cellStyle name="Moneda 2 2 5 5 3 2" xfId="21955" xr:uid="{28854A3F-DF1A-49E5-8344-06D092F08156}"/>
    <cellStyle name="Moneda 2 2 5 5 3 3" xfId="12412" xr:uid="{407C0B60-5B3E-4D56-8E28-754E55C971BA}"/>
    <cellStyle name="Moneda 2 2 5 5 4" xfId="5732" xr:uid="{00000000-0005-0000-0000-00003C040000}"/>
    <cellStyle name="Moneda 2 2 5 5 4 2" xfId="17195" xr:uid="{151D684A-BE07-494B-8370-87B021F0E68A}"/>
    <cellStyle name="Moneda 2 2 5 5 5" xfId="7637" xr:uid="{51EEB49A-166E-4D6B-B593-973D48BDF6B3}"/>
    <cellStyle name="Moneda 2 2 5 6" xfId="1700" xr:uid="{00000000-0005-0000-0000-00003D040000}"/>
    <cellStyle name="Moneda 2 2 5 6 2" xfId="3242" xr:uid="{00000000-0005-0000-0000-00003E040000}"/>
    <cellStyle name="Moneda 2 2 5 6 2 2" xfId="23147" xr:uid="{E97CD0DE-44D4-44CF-A594-80F20DE2E658}"/>
    <cellStyle name="Moneda 2 2 5 6 2 3" xfId="13608" xr:uid="{A7709EE1-1B3E-4DA6-A7B2-752BD1000B4B}"/>
    <cellStyle name="Moneda 2 2 5 6 3" xfId="4748" xr:uid="{00000000-0005-0000-0000-00003F040000}"/>
    <cellStyle name="Moneda 2 2 5 6 3 2" xfId="18383" xr:uid="{D42ECECC-6F21-4782-A8F4-81283E65FF4B}"/>
    <cellStyle name="Moneda 2 2 5 6 4" xfId="6254" xr:uid="{00000000-0005-0000-0000-000040040000}"/>
    <cellStyle name="Moneda 2 2 5 6 4 2" xfId="27392" xr:uid="{E5AC31C0-B5C6-4B29-ADA1-009DBA558E32}"/>
    <cellStyle name="Moneda 2 2 5 6 5" xfId="8827" xr:uid="{C86424E1-F153-438B-A2C1-6484D2A52A8F}"/>
    <cellStyle name="Moneda 2 2 5 7" xfId="445" xr:uid="{00000000-0005-0000-0000-000041040000}"/>
    <cellStyle name="Moneda 2 2 5 7 2" xfId="2064" xr:uid="{00000000-0005-0000-0000-000042040000}"/>
    <cellStyle name="Moneda 2 2 5 7 2 2" xfId="20765" xr:uid="{ABEC8807-789D-4509-8562-949CAAD8DAEB}"/>
    <cellStyle name="Moneda 2 2 5 7 3" xfId="3570" xr:uid="{00000000-0005-0000-0000-000043040000}"/>
    <cellStyle name="Moneda 2 2 5 7 3 2" xfId="29615" xr:uid="{A4863B76-C9C6-45E9-8EA5-16122ACD4C59}"/>
    <cellStyle name="Moneda 2 2 5 7 4" xfId="5076" xr:uid="{00000000-0005-0000-0000-000044040000}"/>
    <cellStyle name="Moneda 2 2 5 7 5" xfId="11218" xr:uid="{3A62B292-7FCF-48A3-A45C-5072D6F54CD7}"/>
    <cellStyle name="Moneda 2 2 5 8" xfId="1928" xr:uid="{00000000-0005-0000-0000-000045040000}"/>
    <cellStyle name="Moneda 2 2 5 8 2" xfId="16006" xr:uid="{89D0932A-80D7-46FA-819B-9766F8F680BD}"/>
    <cellStyle name="Moneda 2 2 5 9" xfId="3434" xr:uid="{00000000-0005-0000-0000-000046040000}"/>
    <cellStyle name="Moneda 2 2 5 9 2" xfId="25517" xr:uid="{769306BF-F895-44FE-BEB7-8429E1C20FE2}"/>
    <cellStyle name="Moneda 2 2 6" xfId="446" xr:uid="{00000000-0005-0000-0000-000047040000}"/>
    <cellStyle name="Moneda 2 2 6 2" xfId="1160" xr:uid="{00000000-0005-0000-0000-000048040000}"/>
    <cellStyle name="Moneda 2 2 6 2 2" xfId="2721" xr:uid="{00000000-0005-0000-0000-000049040000}"/>
    <cellStyle name="Moneda 2 2 6 2 2 2" xfId="8603" xr:uid="{435E7CD6-02BC-4914-A792-F1CC21A2F080}"/>
    <cellStyle name="Moneda 2 2 6 2 2 2 2" xfId="10990" xr:uid="{FB5B87A7-3A10-4DE9-929C-DEA47C50DB07}"/>
    <cellStyle name="Moneda 2 2 6 2 2 2 2 2" xfId="15778" xr:uid="{C8500C9F-8A7A-4021-9E16-AABF4F9E9456}"/>
    <cellStyle name="Moneda 2 2 6 2 2 2 2 2 2" xfId="25305" xr:uid="{1B1D4399-F9B9-4790-8F30-706FF150C95C}"/>
    <cellStyle name="Moneda 2 2 6 2 2 2 2 2 3" xfId="34033" xr:uid="{90034BEC-1E85-41EE-8C93-07CFA4EB414F}"/>
    <cellStyle name="Moneda 2 2 6 2 2 2 2 3" xfId="20539" xr:uid="{5B38D07C-3BBC-44CB-986A-587F60E6258B}"/>
    <cellStyle name="Moneda 2 2 6 2 2 2 2 4" xfId="29397" xr:uid="{AF0FBBB7-1AEA-4891-B998-8FCFB32070E2}"/>
    <cellStyle name="Moneda 2 2 6 2 2 2 3" xfId="13381" xr:uid="{46AFF4A5-3DA4-45C9-8713-1159B461E1CB}"/>
    <cellStyle name="Moneda 2 2 6 2 2 2 3 2" xfId="22922" xr:uid="{51809520-F811-4D08-B565-7E306C840B54}"/>
    <cellStyle name="Moneda 2 2 6 2 2 2 3 3" xfId="31673" xr:uid="{33820D68-9FDD-4F76-99CE-941522CFB21B}"/>
    <cellStyle name="Moneda 2 2 6 2 2 2 4" xfId="18158" xr:uid="{E786CA54-29EE-4C29-A4BB-DB68CB860C15}"/>
    <cellStyle name="Moneda 2 2 6 2 2 2 5" xfId="27172" xr:uid="{7FF6932D-196E-49A9-9C8F-AEB7BDF8ECE4}"/>
    <cellStyle name="Moneda 2 2 6 2 2 3" xfId="9796" xr:uid="{BC5F8124-C904-40F8-A447-DAE6A5BC316B}"/>
    <cellStyle name="Moneda 2 2 6 2 2 3 2" xfId="14580" xr:uid="{4A5147D6-5112-492C-9AB2-21D2364362BE}"/>
    <cellStyle name="Moneda 2 2 6 2 2 3 2 2" xfId="24114" xr:uid="{01E645DE-C89E-4DA4-861A-76E1DFE97703}"/>
    <cellStyle name="Moneda 2 2 6 2 2 3 2 3" xfId="32844" xr:uid="{C4A465D4-E412-4EE9-80F3-5680EBA0A7CE}"/>
    <cellStyle name="Moneda 2 2 6 2 2 3 3" xfId="19349" xr:uid="{B803EB1F-F4BE-44BC-A8FE-7915E7F22047}"/>
    <cellStyle name="Moneda 2 2 6 2 2 3 4" xfId="28237" xr:uid="{38673E4E-8B89-4E15-8FEB-4522D100BEEA}"/>
    <cellStyle name="Moneda 2 2 6 2 2 4" xfId="12187" xr:uid="{6CAD5D0A-9628-4C39-8305-5FF67D33C0CB}"/>
    <cellStyle name="Moneda 2 2 6 2 2 4 2" xfId="21731" xr:uid="{6EFBD9DB-BDB1-4354-AAE4-F1C9F89CFBA6}"/>
    <cellStyle name="Moneda 2 2 6 2 2 4 3" xfId="30514" xr:uid="{BD2FF60B-A7FF-497A-9E8A-B33C9134C857}"/>
    <cellStyle name="Moneda 2 2 6 2 2 5" xfId="16971" xr:uid="{8CA49C71-FA51-47A2-AAEC-78F5261853A0}"/>
    <cellStyle name="Moneda 2 2 6 2 2 6" xfId="7414" xr:uid="{AAC3BFAA-6D1A-492D-A020-7830760B8CB8}"/>
    <cellStyle name="Moneda 2 2 6 2 3" xfId="4227" xr:uid="{00000000-0005-0000-0000-00004A040000}"/>
    <cellStyle name="Moneda 2 2 6 2 3 2" xfId="10397" xr:uid="{8D1AD573-BADC-4204-8EC1-FDE19D27A0D0}"/>
    <cellStyle name="Moneda 2 2 6 2 3 2 2" xfId="15183" xr:uid="{CA84DEAD-C25A-4EE6-8F60-8B021EFFE912}"/>
    <cellStyle name="Moneda 2 2 6 2 3 2 2 2" xfId="24710" xr:uid="{DECED416-B72F-439B-BBE6-D496BBFCFEA3}"/>
    <cellStyle name="Moneda 2 2 6 2 3 2 2 3" xfId="33438" xr:uid="{1E5EC344-FCEA-4ADC-A169-134D50635F1B}"/>
    <cellStyle name="Moneda 2 2 6 2 3 2 3" xfId="19944" xr:uid="{599B63C3-A7EA-4736-B7CA-6E800DA86714}"/>
    <cellStyle name="Moneda 2 2 6 2 3 2 4" xfId="28808" xr:uid="{043E55E3-BE7C-45DC-9E35-08492D8D4DA9}"/>
    <cellStyle name="Moneda 2 2 6 2 3 3" xfId="12788" xr:uid="{3CF73B14-CE9A-4BC1-80AA-31E9E8C2762C}"/>
    <cellStyle name="Moneda 2 2 6 2 3 3 2" xfId="22327" xr:uid="{A3511779-E2AF-4F30-B44E-3E534904EB7F}"/>
    <cellStyle name="Moneda 2 2 6 2 3 3 3" xfId="31084" xr:uid="{DD64682F-77C6-47C8-8673-613AFFD6A353}"/>
    <cellStyle name="Moneda 2 2 6 2 3 4" xfId="17565" xr:uid="{5A2F32B7-A7AB-4CAF-845A-A35A1CB4A2B0}"/>
    <cellStyle name="Moneda 2 2 6 2 3 5" xfId="8011" xr:uid="{52C768D7-61B5-401C-9D4B-0F9BCE5747B1}"/>
    <cellStyle name="Moneda 2 2 6 2 4" xfId="5733" xr:uid="{00000000-0005-0000-0000-00004B040000}"/>
    <cellStyle name="Moneda 2 2 6 2 4 2" xfId="13985" xr:uid="{65174A83-1F80-48CB-82BF-91486AF39F3C}"/>
    <cellStyle name="Moneda 2 2 6 2 4 2 2" xfId="23519" xr:uid="{25DFF2D0-CC9E-44E6-977B-7727093073B0}"/>
    <cellStyle name="Moneda 2 2 6 2 4 2 3" xfId="32249" xr:uid="{5EA7BF56-FA38-4140-99FF-CEAB88746BA9}"/>
    <cellStyle name="Moneda 2 2 6 2 4 3" xfId="18754" xr:uid="{04DEE656-BFBB-49E4-A5ED-9D4E1E25C671}"/>
    <cellStyle name="Moneda 2 2 6 2 4 4" xfId="9204" xr:uid="{6D865D06-B61A-4DC7-A7E0-AC31ABDF5568}"/>
    <cellStyle name="Moneda 2 2 6 2 5" xfId="11595" xr:uid="{525C6C91-4F46-4322-8064-31F17155A8AE}"/>
    <cellStyle name="Moneda 2 2 6 2 5 2" xfId="21136" xr:uid="{7BBC4AC0-D205-4C27-A062-F7F16240A315}"/>
    <cellStyle name="Moneda 2 2 6 2 5 3" xfId="29966" xr:uid="{66E868D8-4D90-43EB-ABBB-2A1F7035DCFA}"/>
    <cellStyle name="Moneda 2 2 6 2 6" xfId="16378" xr:uid="{43B46AA7-8BB4-4FF5-BDE5-6959C20544F7}"/>
    <cellStyle name="Moneda 2 2 6 2 7" xfId="6826" xr:uid="{0A050787-867D-43C1-801E-15344D37CA5F}"/>
    <cellStyle name="Moneda 2 2 6 3" xfId="2065" xr:uid="{00000000-0005-0000-0000-00004C040000}"/>
    <cellStyle name="Moneda 2 2 6 3 2" xfId="8307" xr:uid="{B31E4EE9-F0CE-4777-AF20-81B7E31AC6CF}"/>
    <cellStyle name="Moneda 2 2 6 3 2 2" xfId="10694" xr:uid="{25E888CE-0BC2-4F9F-AD9A-3D5F09B78CBA}"/>
    <cellStyle name="Moneda 2 2 6 3 2 2 2" xfId="15481" xr:uid="{76AAE84C-042C-4CE4-B1F3-B5AB0EADBBA6}"/>
    <cellStyle name="Moneda 2 2 6 3 2 2 2 2" xfId="25008" xr:uid="{838FE3C4-0DED-42DE-AA31-4161F5F1A019}"/>
    <cellStyle name="Moneda 2 2 6 3 2 2 2 3" xfId="33736" xr:uid="{CFF0B391-F968-41F6-8C03-05CC198DA13A}"/>
    <cellStyle name="Moneda 2 2 6 3 2 2 3" xfId="20242" xr:uid="{8E2AEF27-A04E-4370-BD5E-A945D66859E7}"/>
    <cellStyle name="Moneda 2 2 6 3 2 2 4" xfId="29100" xr:uid="{881F5372-F853-4830-BD14-C167949E1E4C}"/>
    <cellStyle name="Moneda 2 2 6 3 2 3" xfId="13085" xr:uid="{7B259240-86F8-46B3-B450-01F8D60EBECB}"/>
    <cellStyle name="Moneda 2 2 6 3 2 3 2" xfId="22625" xr:uid="{31877C9A-BF63-474E-A3FF-862352C350EA}"/>
    <cellStyle name="Moneda 2 2 6 3 2 3 3" xfId="31376" xr:uid="{5B7485B3-E046-40D3-9C92-2E86449A6ADE}"/>
    <cellStyle name="Moneda 2 2 6 3 2 4" xfId="17862" xr:uid="{A9F7DA38-3375-4D67-A6BF-A13C5BEC95EC}"/>
    <cellStyle name="Moneda 2 2 6 3 2 5" xfId="26895" xr:uid="{7E44BDF5-8D0D-43C8-90CC-FC8B3D8D9FCF}"/>
    <cellStyle name="Moneda 2 2 6 3 3" xfId="9500" xr:uid="{41F69C15-FAFC-4094-A4EF-6FF80BEBF8F2}"/>
    <cellStyle name="Moneda 2 2 6 3 3 2" xfId="14283" xr:uid="{EBEB70E5-FC92-4852-91DC-459884A41BA2}"/>
    <cellStyle name="Moneda 2 2 6 3 3 2 2" xfId="23817" xr:uid="{4C79ABAE-A797-4204-A45B-EEEE6C4AF548}"/>
    <cellStyle name="Moneda 2 2 6 3 3 2 3" xfId="32547" xr:uid="{05DC6014-5F10-46ED-B35E-5970AD896B10}"/>
    <cellStyle name="Moneda 2 2 6 3 3 3" xfId="19052" xr:uid="{2D3FEC91-10ED-4F45-BF7D-5FC47E34BEAE}"/>
    <cellStyle name="Moneda 2 2 6 3 3 4" xfId="27960" xr:uid="{F0C02466-822A-445E-9D48-188D06472C41}"/>
    <cellStyle name="Moneda 2 2 6 3 4" xfId="11891" xr:uid="{75D3A3E6-3158-434B-9B9D-3378DBB6EA63}"/>
    <cellStyle name="Moneda 2 2 6 3 4 2" xfId="21434" xr:uid="{BF474A8C-E15A-466A-B9DE-83FA77F23B1F}"/>
    <cellStyle name="Moneda 2 2 6 3 4 3" xfId="30237" xr:uid="{9F93EF7B-43BC-4847-A842-27628775566D}"/>
    <cellStyle name="Moneda 2 2 6 3 5" xfId="16675" xr:uid="{7BA27F9D-8975-4F18-A522-091DA1197EE6}"/>
    <cellStyle name="Moneda 2 2 6 3 6" xfId="7118" xr:uid="{9CDE9157-D9B7-4804-8897-9FCD1E5BCD3A}"/>
    <cellStyle name="Moneda 2 2 6 4" xfId="3571" xr:uid="{00000000-0005-0000-0000-00004D040000}"/>
    <cellStyle name="Moneda 2 2 6 4 2" xfId="10097" xr:uid="{5D107C1C-4A76-4E53-B252-44DA178D97E5}"/>
    <cellStyle name="Moneda 2 2 6 4 2 2" xfId="14882" xr:uid="{233854C3-1004-423A-BCEE-23EC5A0F2825}"/>
    <cellStyle name="Moneda 2 2 6 4 2 2 2" xfId="24413" xr:uid="{8FCB2341-4FE0-4D84-A20A-9B573EC4D260}"/>
    <cellStyle name="Moneda 2 2 6 4 2 2 3" xfId="33141" xr:uid="{3BCEAA8B-AB8F-4574-9EFF-2AC03004E2AB}"/>
    <cellStyle name="Moneda 2 2 6 4 2 3" xfId="19647" xr:uid="{76A5BA2B-7A94-4A7D-8230-C71C240BE23C}"/>
    <cellStyle name="Moneda 2 2 6 4 2 4" xfId="28511" xr:uid="{00BF4246-748F-42A9-828B-C5D820997047}"/>
    <cellStyle name="Moneda 2 2 6 4 3" xfId="12488" xr:uid="{CCF2A20B-60D1-40D3-9FBC-6DA516735F09}"/>
    <cellStyle name="Moneda 2 2 6 4 3 2" xfId="22030" xr:uid="{746B283F-494A-4962-A8FF-4AB46226D20B}"/>
    <cellStyle name="Moneda 2 2 6 4 3 3" xfId="30787" xr:uid="{8D7B5C91-7270-4A05-BBC1-12A534B6AAE9}"/>
    <cellStyle name="Moneda 2 2 6 4 4" xfId="17269" xr:uid="{1AB5434E-4322-4F45-B22A-93661922197F}"/>
    <cellStyle name="Moneda 2 2 6 4 5" xfId="7711" xr:uid="{1AE308FE-A5C3-43DC-86B0-1AF2DCF81A4A}"/>
    <cellStyle name="Moneda 2 2 6 5" xfId="5077" xr:uid="{00000000-0005-0000-0000-00004E040000}"/>
    <cellStyle name="Moneda 2 2 6 5 2" xfId="13684" xr:uid="{BCCA898A-A51F-488F-AEB9-4E71EB27F042}"/>
    <cellStyle name="Moneda 2 2 6 5 2 2" xfId="23222" xr:uid="{620D7CEE-2AFC-45A3-8B8A-78319E6CFC50}"/>
    <cellStyle name="Moneda 2 2 6 5 2 3" xfId="31953" xr:uid="{109D1FFA-39BB-44FA-9272-C5B659B00576}"/>
    <cellStyle name="Moneda 2 2 6 5 3" xfId="18457" xr:uid="{55846688-8606-4B08-980E-443E3B5E1C73}"/>
    <cellStyle name="Moneda 2 2 6 5 4" xfId="8903" xr:uid="{4218E023-2B20-43C4-B682-A5528A26A964}"/>
    <cellStyle name="Moneda 2 2 6 6" xfId="11295" xr:uid="{33811DDA-4A07-4239-84DC-C9869C13E4F3}"/>
    <cellStyle name="Moneda 2 2 6 6 2" xfId="20840" xr:uid="{E0BEB1AA-3C7B-4751-8FE6-5BBADE8E0404}"/>
    <cellStyle name="Moneda 2 2 6 6 3" xfId="29690" xr:uid="{F4489EF3-D535-4038-93F2-B50B86D391A5}"/>
    <cellStyle name="Moneda 2 2 6 7" xfId="16081" xr:uid="{78790C10-5FBB-4503-AE92-1B24541D0593}"/>
    <cellStyle name="Moneda 2 2 6 8" xfId="6544" xr:uid="{3378D2A6-A4A0-469D-8CF8-51A6F9309857}"/>
    <cellStyle name="Moneda 2 2 7" xfId="447" xr:uid="{00000000-0005-0000-0000-00004F040000}"/>
    <cellStyle name="Moneda 2 2 7 2" xfId="1161" xr:uid="{00000000-0005-0000-0000-000050040000}"/>
    <cellStyle name="Moneda 2 2 7 2 2" xfId="2722" xr:uid="{00000000-0005-0000-0000-000051040000}"/>
    <cellStyle name="Moneda 2 2 7 2 2 2" xfId="10842" xr:uid="{BE46BB29-E88B-4D4F-ABDD-1B8120065E1F}"/>
    <cellStyle name="Moneda 2 2 7 2 2 2 2" xfId="15630" xr:uid="{A6EF0B3E-A8DE-4933-8769-AD25991BEAD8}"/>
    <cellStyle name="Moneda 2 2 7 2 2 2 2 2" xfId="25157" xr:uid="{FAF3E608-F611-4750-803B-FC75D6F48DFD}"/>
    <cellStyle name="Moneda 2 2 7 2 2 2 2 3" xfId="33885" xr:uid="{1EEF38B0-1015-4589-A660-63A93BA8143E}"/>
    <cellStyle name="Moneda 2 2 7 2 2 2 3" xfId="20391" xr:uid="{28A79593-2DFC-4338-A771-4F4FBD39EA58}"/>
    <cellStyle name="Moneda 2 2 7 2 2 2 4" xfId="29249" xr:uid="{EA837994-5952-4CF8-9128-BC65E1E4368F}"/>
    <cellStyle name="Moneda 2 2 7 2 2 3" xfId="13233" xr:uid="{67B5AB52-AD24-4057-9F69-EACFC8748257}"/>
    <cellStyle name="Moneda 2 2 7 2 2 3 2" xfId="22774" xr:uid="{5688685C-4967-4ACB-8516-9C5E54A371D4}"/>
    <cellStyle name="Moneda 2 2 7 2 2 3 3" xfId="31525" xr:uid="{6D3006DA-D0EE-4502-83DE-1C7FDDA7F05D}"/>
    <cellStyle name="Moneda 2 2 7 2 2 4" xfId="18010" xr:uid="{F06A6374-F3F4-4F9E-A16A-F3C8AE1319DC}"/>
    <cellStyle name="Moneda 2 2 7 2 2 5" xfId="8455" xr:uid="{304B7657-7B00-42B3-AEAB-562F55F57418}"/>
    <cellStyle name="Moneda 2 2 7 2 3" xfId="4228" xr:uid="{00000000-0005-0000-0000-000052040000}"/>
    <cellStyle name="Moneda 2 2 7 2 3 2" xfId="14432" xr:uid="{FA1FC0AF-4E8C-4F4E-AEFF-B9089AF5F4AF}"/>
    <cellStyle name="Moneda 2 2 7 2 3 2 2" xfId="23966" xr:uid="{9E731B8B-E072-4307-B607-65C21A6E676C}"/>
    <cellStyle name="Moneda 2 2 7 2 3 2 3" xfId="32696" xr:uid="{1AB02C04-E8C3-416A-9832-CA6955B0C6F9}"/>
    <cellStyle name="Moneda 2 2 7 2 3 3" xfId="19201" xr:uid="{3CFE1B40-696D-4DBC-8C1F-3127E2936B21}"/>
    <cellStyle name="Moneda 2 2 7 2 3 4" xfId="9648" xr:uid="{0A0102A6-218A-46C1-91D8-5054A5AFAF0E}"/>
    <cellStyle name="Moneda 2 2 7 2 4" xfId="5734" xr:uid="{00000000-0005-0000-0000-000053040000}"/>
    <cellStyle name="Moneda 2 2 7 2 4 2" xfId="21583" xr:uid="{E01F9470-162C-42FA-9219-75CEC1354722}"/>
    <cellStyle name="Moneda 2 2 7 2 4 3" xfId="12039" xr:uid="{4829031C-8E0E-4791-828F-412B4610686F}"/>
    <cellStyle name="Moneda 2 2 7 2 5" xfId="16823" xr:uid="{719F1558-F5DF-4073-A6AB-CB7E3348CFEA}"/>
    <cellStyle name="Moneda 2 2 7 2 6" xfId="7266" xr:uid="{2261355D-BC0B-468F-B250-E3DB6250DDC5}"/>
    <cellStyle name="Moneda 2 2 7 3" xfId="2066" xr:uid="{00000000-0005-0000-0000-000054040000}"/>
    <cellStyle name="Moneda 2 2 7 3 2" xfId="10249" xr:uid="{E36DE920-D50D-40F8-8749-ECC89AA559D1}"/>
    <cellStyle name="Moneda 2 2 7 3 2 2" xfId="15035" xr:uid="{0B9489F9-D927-4847-A196-C94AAE21B969}"/>
    <cellStyle name="Moneda 2 2 7 3 2 2 2" xfId="24562" xr:uid="{DB4207D4-39F8-4F88-8795-0EE7044B5BE3}"/>
    <cellStyle name="Moneda 2 2 7 3 2 2 3" xfId="33290" xr:uid="{0F8B9420-DAF7-4CC0-9CF8-D67D8B4EFAAE}"/>
    <cellStyle name="Moneda 2 2 7 3 2 3" xfId="19796" xr:uid="{7D81DA9C-7922-4BE2-839A-49EAF83DBA41}"/>
    <cellStyle name="Moneda 2 2 7 3 2 4" xfId="28660" xr:uid="{D509DD75-DE13-4AA3-BCB5-A24CD7F48637}"/>
    <cellStyle name="Moneda 2 2 7 3 3" xfId="12640" xr:uid="{1CDDE2BC-0F85-40BF-A8A3-0BA70A6681AD}"/>
    <cellStyle name="Moneda 2 2 7 3 3 2" xfId="22179" xr:uid="{17BAE8D0-8AEB-4698-A3AA-6A9277C6E66F}"/>
    <cellStyle name="Moneda 2 2 7 3 3 3" xfId="30936" xr:uid="{2621E9E2-DCBA-4FB0-87FF-C5641CB198AF}"/>
    <cellStyle name="Moneda 2 2 7 3 4" xfId="17417" xr:uid="{CBD706F6-ABA4-4D34-8CBD-BA34CB249282}"/>
    <cellStyle name="Moneda 2 2 7 3 5" xfId="7863" xr:uid="{E3A27BD6-CBD7-45DB-98AA-2F538953087E}"/>
    <cellStyle name="Moneda 2 2 7 4" xfId="3572" xr:uid="{00000000-0005-0000-0000-000055040000}"/>
    <cellStyle name="Moneda 2 2 7 4 2" xfId="13837" xr:uid="{6E5DAB5C-05A6-4A54-913F-6723EA29EA03}"/>
    <cellStyle name="Moneda 2 2 7 4 2 2" xfId="23371" xr:uid="{1D0C0F75-A7BF-431D-BB37-7A7E3DF4304F}"/>
    <cellStyle name="Moneda 2 2 7 4 2 3" xfId="32101" xr:uid="{A315657E-5ECB-47F1-8AD8-AA04F3E19FFC}"/>
    <cellStyle name="Moneda 2 2 7 4 3" xfId="18606" xr:uid="{9054B99B-D77D-40DD-B31C-DB86607F2816}"/>
    <cellStyle name="Moneda 2 2 7 4 4" xfId="9056" xr:uid="{373B5D49-FC31-4717-A06F-F9505D70B056}"/>
    <cellStyle name="Moneda 2 2 7 5" xfId="5078" xr:uid="{00000000-0005-0000-0000-000056040000}"/>
    <cellStyle name="Moneda 2 2 7 5 2" xfId="20988" xr:uid="{87E39D4A-D65F-44D5-B474-835D3AB1859C}"/>
    <cellStyle name="Moneda 2 2 7 5 3" xfId="11447" xr:uid="{57E14238-15F9-4F8D-AE07-11854BE3DDB1}"/>
    <cellStyle name="Moneda 2 2 7 6" xfId="16230" xr:uid="{F10D72DA-2B23-4E31-A099-A2C26E30E7D2}"/>
    <cellStyle name="Moneda 2 2 7 7" xfId="6686" xr:uid="{A4A1E539-FB05-4671-898A-63239CFDFC3D}"/>
    <cellStyle name="Moneda 2 2 8" xfId="448" xr:uid="{00000000-0005-0000-0000-000057040000}"/>
    <cellStyle name="Moneda 2 2 8 2" xfId="1162" xr:uid="{00000000-0005-0000-0000-000058040000}"/>
    <cellStyle name="Moneda 2 2 8 2 2" xfId="2723" xr:uid="{00000000-0005-0000-0000-000059040000}"/>
    <cellStyle name="Moneda 2 2 8 2 2 2" xfId="15333" xr:uid="{CFACFB38-0FF4-431A-939A-1DB9547DE8F9}"/>
    <cellStyle name="Moneda 2 2 8 2 2 2 2" xfId="24860" xr:uid="{9AFED3FE-A332-4213-9FA3-FC5694560506}"/>
    <cellStyle name="Moneda 2 2 8 2 2 2 3" xfId="33588" xr:uid="{8129E1A2-1B8A-4D59-9C5B-CF937918B93A}"/>
    <cellStyle name="Moneda 2 2 8 2 2 3" xfId="20094" xr:uid="{D79E9BB0-6E5E-4E00-9D12-59A3E2ACA3B0}"/>
    <cellStyle name="Moneda 2 2 8 2 2 4" xfId="10547" xr:uid="{5091BA9A-98B3-4029-80C7-5145CD53C4C7}"/>
    <cellStyle name="Moneda 2 2 8 2 3" xfId="4229" xr:uid="{00000000-0005-0000-0000-00005A040000}"/>
    <cellStyle name="Moneda 2 2 8 2 3 2" xfId="22477" xr:uid="{CFE4FB1E-9360-4F32-B01A-30DE4CA96C66}"/>
    <cellStyle name="Moneda 2 2 8 2 3 3" xfId="12938" xr:uid="{E05D551B-1995-4126-AC3C-7BABFFC98D26}"/>
    <cellStyle name="Moneda 2 2 8 2 4" xfId="5735" xr:uid="{00000000-0005-0000-0000-00005B040000}"/>
    <cellStyle name="Moneda 2 2 8 2 4 2" xfId="17715" xr:uid="{EB2C0B07-EB0D-4B85-B579-A75E6504292F}"/>
    <cellStyle name="Moneda 2 2 8 2 5" xfId="8160" xr:uid="{49E814DE-25D2-4A64-AE6C-50DF99110FEB}"/>
    <cellStyle name="Moneda 2 2 8 3" xfId="2067" xr:uid="{00000000-0005-0000-0000-00005C040000}"/>
    <cellStyle name="Moneda 2 2 8 3 2" xfId="14135" xr:uid="{3ABAE34D-2854-4A2B-9985-1E8DA9370D9A}"/>
    <cellStyle name="Moneda 2 2 8 3 2 2" xfId="23669" xr:uid="{2A3670D9-BEFA-4AC3-85CC-49B8C29012D9}"/>
    <cellStyle name="Moneda 2 2 8 3 2 3" xfId="32399" xr:uid="{9F3FB1AF-F675-4483-8FF1-123E187FBAF1}"/>
    <cellStyle name="Moneda 2 2 8 3 3" xfId="18904" xr:uid="{41475BAF-B04E-4E7D-AFEE-AFE8577DD69A}"/>
    <cellStyle name="Moneda 2 2 8 3 4" xfId="9353" xr:uid="{139DF59E-D9B4-40BC-BB96-C6AD06B67367}"/>
    <cellStyle name="Moneda 2 2 8 4" xfId="3573" xr:uid="{00000000-0005-0000-0000-00005D040000}"/>
    <cellStyle name="Moneda 2 2 8 4 2" xfId="21286" xr:uid="{F9E6774D-4AEA-4CAF-97FC-4E7118D24665}"/>
    <cellStyle name="Moneda 2 2 8 4 3" xfId="11744" xr:uid="{B3BEEAF9-EF17-4E73-A852-7C169A0C5AF6}"/>
    <cellStyle name="Moneda 2 2 8 5" xfId="5079" xr:uid="{00000000-0005-0000-0000-00005E040000}"/>
    <cellStyle name="Moneda 2 2 8 5 2" xfId="16528" xr:uid="{C0E54BFB-97F8-424C-94B6-616B6A829D42}"/>
    <cellStyle name="Moneda 2 2 8 6" xfId="6973" xr:uid="{6ACE053C-405C-4987-BCD9-A977C582869A}"/>
    <cellStyle name="Moneda 2 2 9" xfId="449" xr:uid="{00000000-0005-0000-0000-00005F040000}"/>
    <cellStyle name="Moneda 2 2 9 2" xfId="1163" xr:uid="{00000000-0005-0000-0000-000060040000}"/>
    <cellStyle name="Moneda 2 2 9 2 2" xfId="2724" xr:uid="{00000000-0005-0000-0000-000061040000}"/>
    <cellStyle name="Moneda 2 2 9 2 2 2" xfId="24265" xr:uid="{DAA84594-A5DE-449C-94BE-18C7D71ADBFF}"/>
    <cellStyle name="Moneda 2 2 9 2 2 3" xfId="14731" xr:uid="{D5877137-FDE5-4DC3-BD31-E60459247E61}"/>
    <cellStyle name="Moneda 2 2 9 2 3" xfId="4230" xr:uid="{00000000-0005-0000-0000-000062040000}"/>
    <cellStyle name="Moneda 2 2 9 2 3 2" xfId="19500" xr:uid="{7B1000BF-005E-480D-A2C4-0FC569F1D71A}"/>
    <cellStyle name="Moneda 2 2 9 2 4" xfId="5736" xr:uid="{00000000-0005-0000-0000-000063040000}"/>
    <cellStyle name="Moneda 2 2 9 2 4 2" xfId="28387" xr:uid="{894D8EA3-54EB-4558-8B05-21A83D499CB8}"/>
    <cellStyle name="Moneda 2 2 9 2 5" xfId="9946" xr:uid="{6F0B65B0-853A-4AEE-BE71-B5183728F3E6}"/>
    <cellStyle name="Moneda 2 2 9 3" xfId="2068" xr:uid="{00000000-0005-0000-0000-000064040000}"/>
    <cellStyle name="Moneda 2 2 9 3 2" xfId="21882" xr:uid="{A22E56BB-3953-4C57-8F75-86B05050F529}"/>
    <cellStyle name="Moneda 2 2 9 3 3" xfId="12337" xr:uid="{582937B0-84E2-497F-B5F2-EE1C982BD656}"/>
    <cellStyle name="Moneda 2 2 9 4" xfId="3574" xr:uid="{00000000-0005-0000-0000-000065040000}"/>
    <cellStyle name="Moneda 2 2 9 4 2" xfId="17122" xr:uid="{F7A964BE-AC97-43CA-8DF6-ACE77033EE58}"/>
    <cellStyle name="Moneda 2 2 9 5" xfId="5080" xr:uid="{00000000-0005-0000-0000-000066040000}"/>
    <cellStyle name="Moneda 2 2 9 5 2" xfId="26317" xr:uid="{3F57DA55-FF3B-48E1-B9C9-625BB1CB6BA0}"/>
    <cellStyle name="Moneda 2 2 9 6" xfId="7562" xr:uid="{54F0A792-010A-4A6E-86AB-41C534952066}"/>
    <cellStyle name="Moneda 2 20" xfId="1789" xr:uid="{00000000-0005-0000-0000-000067040000}"/>
    <cellStyle name="Moneda 2 20 2" xfId="3330" xr:uid="{00000000-0005-0000-0000-000068040000}"/>
    <cellStyle name="Moneda 2 20 3" xfId="4836" xr:uid="{00000000-0005-0000-0000-000069040000}"/>
    <cellStyle name="Moneda 2 20 4" xfId="6342" xr:uid="{00000000-0005-0000-0000-00006A040000}"/>
    <cellStyle name="Moneda 2 21" xfId="1852" xr:uid="{00000000-0005-0000-0000-00006B040000}"/>
    <cellStyle name="Moneda 2 21 2" xfId="3365" xr:uid="{00000000-0005-0000-0000-00006C040000}"/>
    <cellStyle name="Moneda 2 21 3" xfId="4871" xr:uid="{00000000-0005-0000-0000-00006D040000}"/>
    <cellStyle name="Moneda 2 21 4" xfId="6377" xr:uid="{00000000-0005-0000-0000-00006E040000}"/>
    <cellStyle name="Moneda 2 22" xfId="1863" xr:uid="{00000000-0005-0000-0000-00006F040000}"/>
    <cellStyle name="Moneda 2 22 2" xfId="3369" xr:uid="{00000000-0005-0000-0000-000070040000}"/>
    <cellStyle name="Moneda 2 22 3" xfId="4875" xr:uid="{00000000-0005-0000-0000-000071040000}"/>
    <cellStyle name="Moneda 2 22 4" xfId="6381" xr:uid="{00000000-0005-0000-0000-000072040000}"/>
    <cellStyle name="Moneda 2 23" xfId="1869" xr:uid="{00000000-0005-0000-0000-000073040000}"/>
    <cellStyle name="Moneda 2 24" xfId="3375" xr:uid="{00000000-0005-0000-0000-000074040000}"/>
    <cellStyle name="Moneda 2 25" xfId="4881" xr:uid="{00000000-0005-0000-0000-000075040000}"/>
    <cellStyle name="Moneda 2 26" xfId="51" xr:uid="{00000000-0005-0000-0000-000076040000}"/>
    <cellStyle name="Moneda 2 27" xfId="6386" xr:uid="{00000000-0005-0000-0000-000077040000}"/>
    <cellStyle name="Moneda 2 28" xfId="6402" xr:uid="{00000000-0005-0000-0000-000078040000}"/>
    <cellStyle name="Moneda 2 3" xfId="53" xr:uid="{00000000-0005-0000-0000-000079040000}"/>
    <cellStyle name="Moneda 2 3 10" xfId="1641" xr:uid="{00000000-0005-0000-0000-00007A040000}"/>
    <cellStyle name="Moneda 2 3 10 2" xfId="3183" xr:uid="{00000000-0005-0000-0000-00007B040000}"/>
    <cellStyle name="Moneda 2 3 10 2 2" xfId="23071" xr:uid="{AD21B326-3AAB-47CD-996B-E23490F4FE2F}"/>
    <cellStyle name="Moneda 2 3 10 2 3" xfId="13530" xr:uid="{C6EC0129-D968-401C-9F7A-3C382247C17B}"/>
    <cellStyle name="Moneda 2 3 10 3" xfId="4689" xr:uid="{00000000-0005-0000-0000-00007C040000}"/>
    <cellStyle name="Moneda 2 3 10 3 2" xfId="18307" xr:uid="{6A1F2663-3701-4666-95E0-4134B354314C}"/>
    <cellStyle name="Moneda 2 3 10 4" xfId="6195" xr:uid="{00000000-0005-0000-0000-00007D040000}"/>
    <cellStyle name="Moneda 2 3 10 4 2" xfId="27321" xr:uid="{A799EC70-FE4A-4DE4-9BA1-EAB0CA425982}"/>
    <cellStyle name="Moneda 2 3 10 5" xfId="8750" xr:uid="{0A119D61-EA95-4801-9B33-6FB648C2D932}"/>
    <cellStyle name="Moneda 2 3 11" xfId="450" xr:uid="{00000000-0005-0000-0000-00007E040000}"/>
    <cellStyle name="Moneda 2 3 11 2" xfId="2069" xr:uid="{00000000-0005-0000-0000-00007F040000}"/>
    <cellStyle name="Moneda 2 3 11 2 2" xfId="20689" xr:uid="{D1EFE327-A7C9-468F-B294-4E1A52FC132E}"/>
    <cellStyle name="Moneda 2 3 11 3" xfId="3575" xr:uid="{00000000-0005-0000-0000-000080040000}"/>
    <cellStyle name="Moneda 2 3 11 3 2" xfId="29547" xr:uid="{A330807E-C4F6-41AE-976F-FAE4DEBC4CC7}"/>
    <cellStyle name="Moneda 2 3 11 4" xfId="5081" xr:uid="{00000000-0005-0000-0000-000081040000}"/>
    <cellStyle name="Moneda 2 3 11 5" xfId="11140" xr:uid="{13F930A7-7228-4853-9D9D-81B907BB8FCE}"/>
    <cellStyle name="Moneda 2 3 12" xfId="1806" xr:uid="{00000000-0005-0000-0000-000082040000}"/>
    <cellStyle name="Moneda 2 3 12 2" xfId="3347" xr:uid="{00000000-0005-0000-0000-000083040000}"/>
    <cellStyle name="Moneda 2 3 12 3" xfId="4853" xr:uid="{00000000-0005-0000-0000-000084040000}"/>
    <cellStyle name="Moneda 2 3 12 4" xfId="6359" xr:uid="{00000000-0005-0000-0000-000085040000}"/>
    <cellStyle name="Moneda 2 3 12 5" xfId="15930" xr:uid="{CB48E218-874F-47CB-9CFA-689A67067044}"/>
    <cellStyle name="Moneda 2 3 13" xfId="1871" xr:uid="{00000000-0005-0000-0000-000086040000}"/>
    <cellStyle name="Moneda 2 3 13 2" xfId="25456" xr:uid="{498AE2BD-8705-45A0-92D6-1EE2918C559F}"/>
    <cellStyle name="Moneda 2 3 14" xfId="3377" xr:uid="{00000000-0005-0000-0000-000087040000}"/>
    <cellStyle name="Moneda 2 3 15" xfId="4883" xr:uid="{00000000-0005-0000-0000-000088040000}"/>
    <cellStyle name="Moneda 2 3 16" xfId="6416" xr:uid="{F2A57EB9-2392-4A57-93C3-DD219CA6D682}"/>
    <cellStyle name="Moneda 2 3 2" xfId="159" xr:uid="{00000000-0005-0000-0000-000089040000}"/>
    <cellStyle name="Moneda 2 3 2 10" xfId="1902" xr:uid="{00000000-0005-0000-0000-00008A040000}"/>
    <cellStyle name="Moneda 2 3 2 10 2" xfId="20698" xr:uid="{773378E4-1BA0-4E60-AFD1-46C142EC17D0}"/>
    <cellStyle name="Moneda 2 3 2 10 3" xfId="11150" xr:uid="{2A1A44CB-197D-4B3D-8DE0-A1AC78B37B6E}"/>
    <cellStyle name="Moneda 2 3 2 11" xfId="3408" xr:uid="{00000000-0005-0000-0000-00008B040000}"/>
    <cellStyle name="Moneda 2 3 2 11 2" xfId="15939" xr:uid="{B8EB519D-0061-4092-86E7-141C5B8D9B47}"/>
    <cellStyle name="Moneda 2 3 2 12" xfId="4914" xr:uid="{00000000-0005-0000-0000-00008C040000}"/>
    <cellStyle name="Moneda 2 3 2 12 2" xfId="25464" xr:uid="{78818DFA-6BF4-461F-92E7-9E616C2550A5}"/>
    <cellStyle name="Moneda 2 3 2 13" xfId="6424" xr:uid="{D5C83A8C-B261-417F-AF9D-95B98FFF6F91}"/>
    <cellStyle name="Moneda 2 3 2 2" xfId="251" xr:uid="{00000000-0005-0000-0000-00008D040000}"/>
    <cellStyle name="Moneda 2 3 2 2 10" xfId="15957" xr:uid="{5C618911-69FF-434D-AA3C-32ADF591FA93}"/>
    <cellStyle name="Moneda 2 3 2 2 11" xfId="6438" xr:uid="{587E6952-710C-4AB7-8A2D-6D4D327CE8FA}"/>
    <cellStyle name="Moneda 2 3 2 2 2" xfId="901" xr:uid="{00000000-0005-0000-0000-00008E040000}"/>
    <cellStyle name="Moneda 2 3 2 2 2 10" xfId="6467" xr:uid="{285E3B15-AE8E-4506-8F81-CC4EFA0D0D5A}"/>
    <cellStyle name="Moneda 2 3 2 2 2 2" xfId="1576" xr:uid="{00000000-0005-0000-0000-00008F040000}"/>
    <cellStyle name="Moneda 2 3 2 2 2 2 2" xfId="3118" xr:uid="{00000000-0005-0000-0000-000090040000}"/>
    <cellStyle name="Moneda 2 3 2 2 2 2 2 2" xfId="6959" xr:uid="{FB613886-E9E2-4894-9557-069B61715DCF}"/>
    <cellStyle name="Moneda 2 3 2 2 2 2 2 2 2" xfId="7547" xr:uid="{ABB802CC-9427-42B4-917E-9E9E00C6A3A9}"/>
    <cellStyle name="Moneda 2 3 2 2 2 2 2 2 2 2" xfId="8736" xr:uid="{B076B09E-F68A-4872-ABD1-518E5C97E613}"/>
    <cellStyle name="Moneda 2 3 2 2 2 2 2 2 2 2 2" xfId="11123" xr:uid="{B7990431-FD00-44C9-8650-7F4C6EB3A12D}"/>
    <cellStyle name="Moneda 2 3 2 2 2 2 2 2 2 2 2 2" xfId="15911" xr:uid="{94D2038E-3744-43A7-AF6F-81945AEB49F2}"/>
    <cellStyle name="Moneda 2 3 2 2 2 2 2 2 2 2 2 2 2" xfId="25438" xr:uid="{7CCD1626-3505-4402-AEC5-95D6D75BB58B}"/>
    <cellStyle name="Moneda 2 3 2 2 2 2 2 2 2 2 2 2 3" xfId="34166" xr:uid="{E8A3A2EC-5CED-4C68-93DD-1BBD8CC9BB77}"/>
    <cellStyle name="Moneda 2 3 2 2 2 2 2 2 2 2 2 3" xfId="20672" xr:uid="{1FE7CEC6-54B6-4D70-848D-66B04E5040CA}"/>
    <cellStyle name="Moneda 2 3 2 2 2 2 2 2 2 2 2 4" xfId="29530" xr:uid="{9F66CFE4-DCC3-4718-878E-577603345182}"/>
    <cellStyle name="Moneda 2 3 2 2 2 2 2 2 2 2 3" xfId="13514" xr:uid="{EA9F0DA9-C00A-4A67-9124-F59C5702763E}"/>
    <cellStyle name="Moneda 2 3 2 2 2 2 2 2 2 2 3 2" xfId="23055" xr:uid="{74B36AF6-B164-4108-A4F9-6E6259ACE68A}"/>
    <cellStyle name="Moneda 2 3 2 2 2 2 2 2 2 2 3 3" xfId="31806" xr:uid="{1D34B499-60E5-4339-8E8A-95509FA5BAE7}"/>
    <cellStyle name="Moneda 2 3 2 2 2 2 2 2 2 2 4" xfId="18291" xr:uid="{AFF1B1C2-D940-42DE-ACC8-BD77B4013E29}"/>
    <cellStyle name="Moneda 2 3 2 2 2 2 2 2 2 2 5" xfId="27305" xr:uid="{6B9876CD-51B6-4F19-BB56-EAB3A4406FC3}"/>
    <cellStyle name="Moneda 2 3 2 2 2 2 2 2 2 3" xfId="9929" xr:uid="{A305B70A-6BB0-4C75-B52A-FE350209BFAC}"/>
    <cellStyle name="Moneda 2 3 2 2 2 2 2 2 2 3 2" xfId="14713" xr:uid="{ED2170A6-3F58-4058-A1FA-B9CE4380CB1A}"/>
    <cellStyle name="Moneda 2 3 2 2 2 2 2 2 2 3 2 2" xfId="24247" xr:uid="{D7CA246D-8584-413F-9A93-954AD256F944}"/>
    <cellStyle name="Moneda 2 3 2 2 2 2 2 2 2 3 2 3" xfId="32977" xr:uid="{5226058C-5BC7-4A4B-82A2-B03804490917}"/>
    <cellStyle name="Moneda 2 3 2 2 2 2 2 2 2 3 3" xfId="19482" xr:uid="{22901473-D38C-4FB3-A968-E5727B92C2A6}"/>
    <cellStyle name="Moneda 2 3 2 2 2 2 2 2 2 3 4" xfId="28370" xr:uid="{82F1E3D0-AAB5-4166-8A07-A1F800BE2DA8}"/>
    <cellStyle name="Moneda 2 3 2 2 2 2 2 2 2 4" xfId="12320" xr:uid="{171087ED-A665-41EF-9A79-FD0DF7416A82}"/>
    <cellStyle name="Moneda 2 3 2 2 2 2 2 2 2 4 2" xfId="21864" xr:uid="{9EFE7B52-8B60-4314-8302-0C81D3AB2D77}"/>
    <cellStyle name="Moneda 2 3 2 2 2 2 2 2 2 4 3" xfId="30647" xr:uid="{9869531C-3519-4AA4-BB8D-25C702101BF9}"/>
    <cellStyle name="Moneda 2 3 2 2 2 2 2 2 2 5" xfId="17104" xr:uid="{B6E346BF-7F7C-4EAB-B6CC-58962B6D9B7B}"/>
    <cellStyle name="Moneda 2 3 2 2 2 2 2 2 2 6" xfId="26300" xr:uid="{F6D404C5-72C6-443D-BFDF-D3B538143F0F}"/>
    <cellStyle name="Moneda 2 3 2 2 2 2 2 2 3" xfId="8144" xr:uid="{F12DAB98-1D6B-4709-931B-E170AE94178C}"/>
    <cellStyle name="Moneda 2 3 2 2 2 2 2 2 3 2" xfId="10530" xr:uid="{895FFD01-7A03-48F5-9CD8-A97E67D8DDC4}"/>
    <cellStyle name="Moneda 2 3 2 2 2 2 2 2 3 2 2" xfId="15316" xr:uid="{E217A02F-BB32-428A-BCC3-9111D45604B5}"/>
    <cellStyle name="Moneda 2 3 2 2 2 2 2 2 3 2 2 2" xfId="24843" xr:uid="{C68D8628-F8D7-46F4-9B64-82DC41EA1FE0}"/>
    <cellStyle name="Moneda 2 3 2 2 2 2 2 2 3 2 2 3" xfId="33571" xr:uid="{3486C22F-A41B-4DCF-85F4-12D9E7454501}"/>
    <cellStyle name="Moneda 2 3 2 2 2 2 2 2 3 2 3" xfId="20077" xr:uid="{6B7E8131-5CFE-4C4F-A606-F8D87485A330}"/>
    <cellStyle name="Moneda 2 3 2 2 2 2 2 2 3 2 4" xfId="28941" xr:uid="{5657301B-5249-40C3-86DF-8029F025FD6D}"/>
    <cellStyle name="Moneda 2 3 2 2 2 2 2 2 3 3" xfId="12921" xr:uid="{97087736-9F93-4083-BE3A-7034BCCA2738}"/>
    <cellStyle name="Moneda 2 3 2 2 2 2 2 2 3 3 2" xfId="22460" xr:uid="{7A6E21D8-79C9-44E0-B007-DBC9056A6E05}"/>
    <cellStyle name="Moneda 2 3 2 2 2 2 2 2 3 3 3" xfId="31217" xr:uid="{F7F972EB-1488-4590-AEDD-E62E367E7A4D}"/>
    <cellStyle name="Moneda 2 3 2 2 2 2 2 2 3 4" xfId="17698" xr:uid="{E75C98E3-0104-4853-8DDE-B538A88BFFC6}"/>
    <cellStyle name="Moneda 2 3 2 2 2 2 2 2 3 5" xfId="26757" xr:uid="{3C60C5A6-E6CD-4847-AD83-060956C207FE}"/>
    <cellStyle name="Moneda 2 3 2 2 2 2 2 2 4" xfId="9337" xr:uid="{22D45969-B452-4CB3-A581-74A990E82DC7}"/>
    <cellStyle name="Moneda 2 3 2 2 2 2 2 2 4 2" xfId="14118" xr:uid="{8F703533-1EFC-4015-AC8E-416E45073896}"/>
    <cellStyle name="Moneda 2 3 2 2 2 2 2 2 4 2 2" xfId="23652" xr:uid="{742C6C4F-3F48-4255-88EA-D4C3E8D0A38D}"/>
    <cellStyle name="Moneda 2 3 2 2 2 2 2 2 4 2 3" xfId="32382" xr:uid="{3ECE9B13-930F-4211-B097-36C259243314}"/>
    <cellStyle name="Moneda 2 3 2 2 2 2 2 2 4 3" xfId="18887" xr:uid="{55EE5E7B-8C9F-409A-94F5-E6DF5FB99E61}"/>
    <cellStyle name="Moneda 2 3 2 2 2 2 2 2 4 4" xfId="27822" xr:uid="{89DDA40D-C472-40A6-AEBC-24009DAF3A19}"/>
    <cellStyle name="Moneda 2 3 2 2 2 2 2 2 5" xfId="11728" xr:uid="{53D6A8BD-8B6E-42EF-B7C6-2C3139A7A0B6}"/>
    <cellStyle name="Moneda 2 3 2 2 2 2 2 2 5 2" xfId="21269" xr:uid="{41C2C864-8893-4FEB-969C-DE8AE72B394C}"/>
    <cellStyle name="Moneda 2 3 2 2 2 2 2 2 5 3" xfId="30099" xr:uid="{62A07859-4294-4888-8D47-967C42ADD023}"/>
    <cellStyle name="Moneda 2 3 2 2 2 2 2 2 6" xfId="16511" xr:uid="{521355E1-3983-4349-AB32-22D397DF28D0}"/>
    <cellStyle name="Moneda 2 3 2 2 2 2 2 2 7" xfId="25854" xr:uid="{14E395E0-7A7B-4215-A36D-80B8F36EAF78}"/>
    <cellStyle name="Moneda 2 3 2 2 2 2 2 3" xfId="7251" xr:uid="{0582D48D-2B1F-4396-9547-2F56D7B1D8E7}"/>
    <cellStyle name="Moneda 2 3 2 2 2 2 2 3 2" xfId="8440" xr:uid="{20950A22-00CD-4015-B7FC-C528BDEB0AB6}"/>
    <cellStyle name="Moneda 2 3 2 2 2 2 2 3 2 2" xfId="10827" xr:uid="{5F5001BA-D6DB-4EBD-8293-865723DD138F}"/>
    <cellStyle name="Moneda 2 3 2 2 2 2 2 3 2 2 2" xfId="15614" xr:uid="{790AA433-ACE9-4AA1-95B2-9E90AC0E443D}"/>
    <cellStyle name="Moneda 2 3 2 2 2 2 2 3 2 2 2 2" xfId="25141" xr:uid="{F9411B0A-A00A-487E-9750-35B90604EEAD}"/>
    <cellStyle name="Moneda 2 3 2 2 2 2 2 3 2 2 2 3" xfId="33869" xr:uid="{A454E4F5-53CC-48E4-AB87-8FF1CAB2DF30}"/>
    <cellStyle name="Moneda 2 3 2 2 2 2 2 3 2 2 3" xfId="20375" xr:uid="{C9E02400-CD41-43EF-B00E-189BDF6E3423}"/>
    <cellStyle name="Moneda 2 3 2 2 2 2 2 3 2 2 4" xfId="29233" xr:uid="{2D23E203-93DC-4A85-8B7A-EE4C833577FE}"/>
    <cellStyle name="Moneda 2 3 2 2 2 2 2 3 2 3" xfId="13218" xr:uid="{AD305FB2-C34C-4D47-B0FB-4579CDBFDF54}"/>
    <cellStyle name="Moneda 2 3 2 2 2 2 2 3 2 3 2" xfId="22758" xr:uid="{C885DF1F-04F4-4934-BEBD-584E9CA88120}"/>
    <cellStyle name="Moneda 2 3 2 2 2 2 2 3 2 3 3" xfId="31509" xr:uid="{507CD38F-7A3D-4D89-86A3-26337F342214}"/>
    <cellStyle name="Moneda 2 3 2 2 2 2 2 3 2 4" xfId="17995" xr:uid="{CFF2850D-19CF-4411-83DD-C6EB7F11AA32}"/>
    <cellStyle name="Moneda 2 3 2 2 2 2 2 3 2 5" xfId="27028" xr:uid="{A8BC1701-BC05-45FB-AA37-CA31E77B3A51}"/>
    <cellStyle name="Moneda 2 3 2 2 2 2 2 3 3" xfId="9633" xr:uid="{267AACE6-8963-4C44-8671-460176419620}"/>
    <cellStyle name="Moneda 2 3 2 2 2 2 2 3 3 2" xfId="14416" xr:uid="{64C8D79F-F2FB-4B28-8D8C-3C70030A7A63}"/>
    <cellStyle name="Moneda 2 3 2 2 2 2 2 3 3 2 2" xfId="23950" xr:uid="{AE925CA2-1995-46CB-A6B4-610FE653363E}"/>
    <cellStyle name="Moneda 2 3 2 2 2 2 2 3 3 2 3" xfId="32680" xr:uid="{2AF682FF-0012-4FAA-9937-085ACA56914A}"/>
    <cellStyle name="Moneda 2 3 2 2 2 2 2 3 3 3" xfId="19185" xr:uid="{950B1004-01D8-4B15-AC4D-F07859A45EEA}"/>
    <cellStyle name="Moneda 2 3 2 2 2 2 2 3 3 4" xfId="28093" xr:uid="{BFF8DF5F-46BE-4177-A7FE-824AF16B0225}"/>
    <cellStyle name="Moneda 2 3 2 2 2 2 2 3 4" xfId="12024" xr:uid="{EB0036C7-4B38-4EAB-9F3A-7BB76BEFDE31}"/>
    <cellStyle name="Moneda 2 3 2 2 2 2 2 3 4 2" xfId="21567" xr:uid="{B6EE85FB-4275-4313-8021-26D6650BFB55}"/>
    <cellStyle name="Moneda 2 3 2 2 2 2 2 3 4 3" xfId="30370" xr:uid="{4E0E5843-A108-4AB5-B237-F90CE75D741E}"/>
    <cellStyle name="Moneda 2 3 2 2 2 2 2 3 5" xfId="16808" xr:uid="{1E2086F4-FFFC-47BA-8693-07D48A23502A}"/>
    <cellStyle name="Moneda 2 3 2 2 2 2 2 3 6" xfId="26057" xr:uid="{761142CD-5873-41E9-9612-D5B38FA876CD}"/>
    <cellStyle name="Moneda 2 3 2 2 2 2 2 4" xfId="7847" xr:uid="{84949E98-64D9-4196-8FE5-9ADD0869B9D3}"/>
    <cellStyle name="Moneda 2 3 2 2 2 2 2 4 2" xfId="10233" xr:uid="{3DB53964-80FE-4EAF-A513-996DBF25D7E8}"/>
    <cellStyle name="Moneda 2 3 2 2 2 2 2 4 2 2" xfId="15018" xr:uid="{CAA84682-5503-4F74-8165-62349296A30C}"/>
    <cellStyle name="Moneda 2 3 2 2 2 2 2 4 2 2 2" xfId="24546" xr:uid="{F0BD33DA-D9AC-41D0-8FA6-208DA2C36F8A}"/>
    <cellStyle name="Moneda 2 3 2 2 2 2 2 4 2 2 3" xfId="33274" xr:uid="{3D7B7766-571C-4B74-9DED-E7ACABFD825A}"/>
    <cellStyle name="Moneda 2 3 2 2 2 2 2 4 2 3" xfId="19780" xr:uid="{C9AACECE-F3CC-4582-ACF1-253BFDC38F7F}"/>
    <cellStyle name="Moneda 2 3 2 2 2 2 2 4 2 4" xfId="28644" xr:uid="{A40DA2C1-22DC-4AE9-8731-7E58776C08D6}"/>
    <cellStyle name="Moneda 2 3 2 2 2 2 2 4 3" xfId="12624" xr:uid="{1A971645-02B8-4C5E-A7A7-0B312629470D}"/>
    <cellStyle name="Moneda 2 3 2 2 2 2 2 4 3 2" xfId="22163" xr:uid="{A7DA8D60-3CD1-4D8A-8D36-258EFD065E2D}"/>
    <cellStyle name="Moneda 2 3 2 2 2 2 2 4 3 3" xfId="30920" xr:uid="{F9567C62-5FCD-4EEC-99B3-9540B833DE07}"/>
    <cellStyle name="Moneda 2 3 2 2 2 2 2 4 4" xfId="17402" xr:uid="{49285CB6-A9AC-4FBC-98FF-FB97C44FDA5F}"/>
    <cellStyle name="Moneda 2 3 2 2 2 2 2 4 5" xfId="26514" xr:uid="{3B1081E5-874F-4557-9822-A85CACC84454}"/>
    <cellStyle name="Moneda 2 3 2 2 2 2 2 5" xfId="9039" xr:uid="{61A1D5A2-883D-40B5-884A-574DBF0A9F0A}"/>
    <cellStyle name="Moneda 2 3 2 2 2 2 2 5 2" xfId="13820" xr:uid="{61CC024F-73BC-455A-BFCC-B511A9549815}"/>
    <cellStyle name="Moneda 2 3 2 2 2 2 2 5 2 2" xfId="23355" xr:uid="{F189DEE8-B379-4B2B-ACED-F270817CF3CF}"/>
    <cellStyle name="Moneda 2 3 2 2 2 2 2 5 2 3" xfId="32086" xr:uid="{4531E564-072F-43F4-904E-711CD7724542}"/>
    <cellStyle name="Moneda 2 3 2 2 2 2 2 5 3" xfId="18590" xr:uid="{765C574F-9304-4699-A26E-8A835373C4D3}"/>
    <cellStyle name="Moneda 2 3 2 2 2 2 2 5 4" xfId="27577" xr:uid="{8ADD2B7A-1E67-4765-8BB7-F337FB5F1B3A}"/>
    <cellStyle name="Moneda 2 3 2 2 2 2 2 6" xfId="11431" xr:uid="{79364ABB-0695-49AF-9740-5C0AC8F95E50}"/>
    <cellStyle name="Moneda 2 3 2 2 2 2 2 6 2" xfId="20973" xr:uid="{9710EBF5-666E-46DA-B767-32A8AB95A34C}"/>
    <cellStyle name="Moneda 2 3 2 2 2 2 2 6 3" xfId="29823" xr:uid="{50969604-5B26-4064-9F84-E3AB125F457E}"/>
    <cellStyle name="Moneda 2 3 2 2 2 2 2 7" xfId="16214" xr:uid="{4CB985AE-1BD9-4794-B0E8-E522109522D9}"/>
    <cellStyle name="Moneda 2 3 2 2 2 2 2 8" xfId="6670" xr:uid="{7326A663-294D-4091-92BC-B553DC7AFEF0}"/>
    <cellStyle name="Moneda 2 3 2 2 2 2 3" xfId="4624" xr:uid="{00000000-0005-0000-0000-000091040000}"/>
    <cellStyle name="Moneda 2 3 2 2 2 2 3 2" xfId="7399" xr:uid="{67CDD861-65A6-4DBE-AF95-38EFB0E9B9AD}"/>
    <cellStyle name="Moneda 2 3 2 2 2 2 3 2 2" xfId="8588" xr:uid="{3A0BA6F2-B585-4674-9431-0C804A47D3CD}"/>
    <cellStyle name="Moneda 2 3 2 2 2 2 3 2 2 2" xfId="10975" xr:uid="{F1D50FCC-89F3-40CA-B28C-9BADF46E904A}"/>
    <cellStyle name="Moneda 2 3 2 2 2 2 3 2 2 2 2" xfId="15763" xr:uid="{EF7F43CF-FACF-4369-8C3E-CE394D43D731}"/>
    <cellStyle name="Moneda 2 3 2 2 2 2 3 2 2 2 2 2" xfId="25290" xr:uid="{B98C5485-6536-4DDB-8E50-55A5C7582C99}"/>
    <cellStyle name="Moneda 2 3 2 2 2 2 3 2 2 2 2 3" xfId="34018" xr:uid="{BCEA4114-E576-47BD-AF17-0C0A85EF9825}"/>
    <cellStyle name="Moneda 2 3 2 2 2 2 3 2 2 2 3" xfId="20524" xr:uid="{BA0EDE28-A2A0-454C-932B-6A9141B985FD}"/>
    <cellStyle name="Moneda 2 3 2 2 2 2 3 2 2 2 4" xfId="29382" xr:uid="{C3B024A1-3888-40E8-B450-548D80782BDC}"/>
    <cellStyle name="Moneda 2 3 2 2 2 2 3 2 2 3" xfId="13366" xr:uid="{B5B9791C-84AB-44C4-A70D-557F826E0F1B}"/>
    <cellStyle name="Moneda 2 3 2 2 2 2 3 2 2 3 2" xfId="22907" xr:uid="{285E0180-DC45-4C2B-B811-8C02F415EDF0}"/>
    <cellStyle name="Moneda 2 3 2 2 2 2 3 2 2 3 3" xfId="31658" xr:uid="{E594B905-B01D-4243-BD1C-653AE762D95B}"/>
    <cellStyle name="Moneda 2 3 2 2 2 2 3 2 2 4" xfId="18143" xr:uid="{02248BA2-D410-42AE-B410-00EE7595A0FE}"/>
    <cellStyle name="Moneda 2 3 2 2 2 2 3 2 2 5" xfId="27158" xr:uid="{FE2D9D2C-E00E-4257-8867-3A992D5F5310}"/>
    <cellStyle name="Moneda 2 3 2 2 2 2 3 2 3" xfId="9781" xr:uid="{32538263-FC52-41CB-9ED0-B33739E9E49E}"/>
    <cellStyle name="Moneda 2 3 2 2 2 2 3 2 3 2" xfId="14565" xr:uid="{CB4E1BDE-AD1D-4244-A650-B62622125C30}"/>
    <cellStyle name="Moneda 2 3 2 2 2 2 3 2 3 2 2" xfId="24099" xr:uid="{C2323796-1414-4D8A-BBF7-3518162E12AE}"/>
    <cellStyle name="Moneda 2 3 2 2 2 2 3 2 3 2 3" xfId="32829" xr:uid="{7D64828B-BEB3-4367-9AA9-1FEC66F33625}"/>
    <cellStyle name="Moneda 2 3 2 2 2 2 3 2 3 3" xfId="19334" xr:uid="{4DC38300-A62E-4A01-8CCA-1FA1275CD162}"/>
    <cellStyle name="Moneda 2 3 2 2 2 2 3 2 3 4" xfId="28223" xr:uid="{07D24A9A-E5BC-41ED-9B42-DACDD37967C4}"/>
    <cellStyle name="Moneda 2 3 2 2 2 2 3 2 4" xfId="12172" xr:uid="{ACFD8C4F-6D9E-41F8-8035-EC3CC1FD78D9}"/>
    <cellStyle name="Moneda 2 3 2 2 2 2 3 2 4 2" xfId="21716" xr:uid="{BD2B8914-C3D1-4EA2-B002-329778B736C8}"/>
    <cellStyle name="Moneda 2 3 2 2 2 2 3 2 4 3" xfId="30500" xr:uid="{77260292-02C3-44E5-8B1C-15A1CB4DDC87}"/>
    <cellStyle name="Moneda 2 3 2 2 2 2 3 2 5" xfId="16956" xr:uid="{9FFCAC65-4616-437B-8B3A-B784EAEF1509}"/>
    <cellStyle name="Moneda 2 3 2 2 2 2 3 2 6" xfId="26175" xr:uid="{A1E7909D-5F08-456D-8D38-EBE3E6C9BC42}"/>
    <cellStyle name="Moneda 2 3 2 2 2 2 3 3" xfId="7996" xr:uid="{4D7C72B7-3F16-46A0-9FB2-CBCC8CD6F9F8}"/>
    <cellStyle name="Moneda 2 3 2 2 2 2 3 3 2" xfId="10382" xr:uid="{FA4B3723-91EE-4CE9-84BA-5567EEED98AF}"/>
    <cellStyle name="Moneda 2 3 2 2 2 2 3 3 2 2" xfId="15168" xr:uid="{BA8A9178-BB47-41E3-9B1B-47C1D4231035}"/>
    <cellStyle name="Moneda 2 3 2 2 2 2 3 3 2 2 2" xfId="24695" xr:uid="{746811E3-05F6-4DE2-BA63-553241F52193}"/>
    <cellStyle name="Moneda 2 3 2 2 2 2 3 3 2 2 3" xfId="33423" xr:uid="{0143AAB1-B960-42DB-84B8-96DD43AE9B4C}"/>
    <cellStyle name="Moneda 2 3 2 2 2 2 3 3 2 3" xfId="19929" xr:uid="{7B54328A-EFA3-4545-A8E9-C6BAC5C20B09}"/>
    <cellStyle name="Moneda 2 3 2 2 2 2 3 3 2 4" xfId="28793" xr:uid="{7FC743A9-377B-402B-8F62-9C2B50CE2092}"/>
    <cellStyle name="Moneda 2 3 2 2 2 2 3 3 3" xfId="12773" xr:uid="{2F79B2C3-3551-43E3-AEA3-71C41110434E}"/>
    <cellStyle name="Moneda 2 3 2 2 2 2 3 3 3 2" xfId="22312" xr:uid="{9E14E713-1D0B-4490-9B98-3EB7A60B0391}"/>
    <cellStyle name="Moneda 2 3 2 2 2 2 3 3 3 3" xfId="31069" xr:uid="{D6E3FFCD-DF53-4C59-A164-F3983F9E0FA0}"/>
    <cellStyle name="Moneda 2 3 2 2 2 2 3 3 4" xfId="17550" xr:uid="{67BA8859-F518-4862-A789-6A80BB0433C8}"/>
    <cellStyle name="Moneda 2 3 2 2 2 2 3 3 5" xfId="26632" xr:uid="{3C037A85-0770-4359-9105-FEA4970EEAE2}"/>
    <cellStyle name="Moneda 2 3 2 2 2 2 3 4" xfId="9189" xr:uid="{293E8DD7-EE13-4816-9519-15D0E7790C1F}"/>
    <cellStyle name="Moneda 2 3 2 2 2 2 3 4 2" xfId="13970" xr:uid="{16692FF2-D173-4C3A-A8A8-AB248D97AFBB}"/>
    <cellStyle name="Moneda 2 3 2 2 2 2 3 4 2 2" xfId="23504" xr:uid="{03FD669B-E3E8-422E-821C-A70FE98D0EEE}"/>
    <cellStyle name="Moneda 2 3 2 2 2 2 3 4 2 3" xfId="32234" xr:uid="{D831B732-E609-4612-A0EE-DE46F1D4097C}"/>
    <cellStyle name="Moneda 2 3 2 2 2 2 3 4 3" xfId="18739" xr:uid="{653063C7-84A1-4B1D-9217-44A5EF318146}"/>
    <cellStyle name="Moneda 2 3 2 2 2 2 3 4 4" xfId="27697" xr:uid="{72851768-AF98-4CC7-8309-F999E6B2F248}"/>
    <cellStyle name="Moneda 2 3 2 2 2 2 3 5" xfId="11580" xr:uid="{7DE49DD7-3669-4275-B7C5-D0CB7DEC5D38}"/>
    <cellStyle name="Moneda 2 3 2 2 2 2 3 5 2" xfId="21121" xr:uid="{8493551D-E7B2-4DDC-9864-DC3F77DB1B13}"/>
    <cellStyle name="Moneda 2 3 2 2 2 2 3 5 3" xfId="29952" xr:uid="{5BCA3E53-CE69-4640-B2CB-E6EDAFF4D6B5}"/>
    <cellStyle name="Moneda 2 3 2 2 2 2 3 6" xfId="16363" xr:uid="{177BEAEE-454B-4678-AD00-DB4E95061A4A}"/>
    <cellStyle name="Moneda 2 3 2 2 2 2 3 7" xfId="6813" xr:uid="{627ADF69-5C04-4F93-A2D3-899786FADAA2}"/>
    <cellStyle name="Moneda 2 3 2 2 2 2 4" xfId="6130" xr:uid="{00000000-0005-0000-0000-000092040000}"/>
    <cellStyle name="Moneda 2 3 2 2 2 2 4 2" xfId="8293" xr:uid="{F48B1B22-5068-4D32-A0A8-04123EAD578D}"/>
    <cellStyle name="Moneda 2 3 2 2 2 2 4 2 2" xfId="10680" xr:uid="{05697CF7-DD8D-49FA-B461-645ADA6FFA2A}"/>
    <cellStyle name="Moneda 2 3 2 2 2 2 4 2 2 2" xfId="15466" xr:uid="{57C13238-A071-4F7B-9C64-077224B3529C}"/>
    <cellStyle name="Moneda 2 3 2 2 2 2 4 2 2 2 2" xfId="24993" xr:uid="{0732D403-2682-4169-8607-831712D1A834}"/>
    <cellStyle name="Moneda 2 3 2 2 2 2 4 2 2 2 3" xfId="33721" xr:uid="{215D2479-7C3E-4DA6-837E-DE227CF77038}"/>
    <cellStyle name="Moneda 2 3 2 2 2 2 4 2 2 3" xfId="20227" xr:uid="{DAB47990-5E85-4E26-88F8-B44A67B809AE}"/>
    <cellStyle name="Moneda 2 3 2 2 2 2 4 2 2 4" xfId="29085" xr:uid="{46330016-AD34-4591-B7DD-8871F364CEB7}"/>
    <cellStyle name="Moneda 2 3 2 2 2 2 4 2 3" xfId="13071" xr:uid="{7FD02133-0873-45A8-8948-4CF589ACDA96}"/>
    <cellStyle name="Moneda 2 3 2 2 2 2 4 2 3 2" xfId="22610" xr:uid="{F2CD6A84-B25C-49B0-BF27-657A5C7EC9CA}"/>
    <cellStyle name="Moneda 2 3 2 2 2 2 4 2 3 3" xfId="31361" xr:uid="{FB48B156-B631-4C18-A4E1-DCDF69CF686B}"/>
    <cellStyle name="Moneda 2 3 2 2 2 2 4 2 4" xfId="17848" xr:uid="{369F58CB-F5EE-4F44-A144-E4C06907F014}"/>
    <cellStyle name="Moneda 2 3 2 2 2 2 4 2 5" xfId="26880" xr:uid="{F9ECE0C4-F5B3-4E11-A7EA-FCCFCBCC126D}"/>
    <cellStyle name="Moneda 2 3 2 2 2 2 4 3" xfId="9486" xr:uid="{055AF025-85A4-4843-AD8D-3D8F28EC2860}"/>
    <cellStyle name="Moneda 2 3 2 2 2 2 4 3 2" xfId="14268" xr:uid="{0F475042-BDF5-4B03-B378-28242FBF0DDA}"/>
    <cellStyle name="Moneda 2 3 2 2 2 2 4 3 2 2" xfId="23802" xr:uid="{8A3ADB48-FB51-40BA-9593-7DF08C578736}"/>
    <cellStyle name="Moneda 2 3 2 2 2 2 4 3 2 3" xfId="32532" xr:uid="{E0F8AA06-B78C-473B-9BE4-ED3892CC2917}"/>
    <cellStyle name="Moneda 2 3 2 2 2 2 4 3 3" xfId="19037" xr:uid="{079D7E43-6AD5-46E9-9261-00A5CA2199FD}"/>
    <cellStyle name="Moneda 2 3 2 2 2 2 4 3 4" xfId="27945" xr:uid="{B8E1BBEB-F594-4A36-AD63-BF4B09B45263}"/>
    <cellStyle name="Moneda 2 3 2 2 2 2 4 4" xfId="11877" xr:uid="{67B1351A-FBA2-487F-88D3-5FBDDE8030BA}"/>
    <cellStyle name="Moneda 2 3 2 2 2 2 4 4 2" xfId="21419" xr:uid="{27AA8826-9F88-49A0-9883-C7F69003EA66}"/>
    <cellStyle name="Moneda 2 3 2 2 2 2 4 4 3" xfId="30222" xr:uid="{C25DDC47-EEE1-4D3C-98B0-D7F305524DA4}"/>
    <cellStyle name="Moneda 2 3 2 2 2 2 4 5" xfId="16661" xr:uid="{AE53C4A5-5AFA-4D81-AC7B-3BBCCE18825F}"/>
    <cellStyle name="Moneda 2 3 2 2 2 2 4 6" xfId="7106" xr:uid="{B195F9B8-3CD0-4A61-A4F3-FF74AC6363BA}"/>
    <cellStyle name="Moneda 2 3 2 2 2 2 5" xfId="7698" xr:uid="{EE6DF82F-F3EA-4C61-894E-E0DE884A5806}"/>
    <cellStyle name="Moneda 2 3 2 2 2 2 5 2" xfId="10082" xr:uid="{A7321490-7B36-44BC-BDBE-A4FDFE65E750}"/>
    <cellStyle name="Moneda 2 3 2 2 2 2 5 2 2" xfId="14867" xr:uid="{178F2AE2-C135-4A31-A96D-0C58069DD48F}"/>
    <cellStyle name="Moneda 2 3 2 2 2 2 5 2 2 2" xfId="24398" xr:uid="{B291368A-0E3B-4B5C-BC0A-230D7EDADAA6}"/>
    <cellStyle name="Moneda 2 3 2 2 2 2 5 2 2 3" xfId="33126" xr:uid="{1DB2D754-92F3-464D-A9C2-AE0BB32E3BFC}"/>
    <cellStyle name="Moneda 2 3 2 2 2 2 5 2 3" xfId="19633" xr:uid="{E5A00655-9247-4542-84F6-93678359766F}"/>
    <cellStyle name="Moneda 2 3 2 2 2 2 5 2 4" xfId="28497" xr:uid="{44465BF0-0A13-4B4C-88D6-DA76DF3D357C}"/>
    <cellStyle name="Moneda 2 3 2 2 2 2 5 3" xfId="12473" xr:uid="{E70CF2D7-E64E-440B-B8BB-3518B2E3AA6A}"/>
    <cellStyle name="Moneda 2 3 2 2 2 2 5 3 2" xfId="22015" xr:uid="{EE649A42-A54D-448D-A5BE-D54AAA46FD57}"/>
    <cellStyle name="Moneda 2 3 2 2 2 2 5 3 3" xfId="30772" xr:uid="{640242D1-E7F5-4DDF-87E0-BFBC12F57518}"/>
    <cellStyle name="Moneda 2 3 2 2 2 2 5 4" xfId="17255" xr:uid="{73C91D51-79B8-4217-B2BC-1F6E36C5EB59}"/>
    <cellStyle name="Moneda 2 3 2 2 2 2 5 5" xfId="26411" xr:uid="{E8DB085D-A846-484B-B35B-2815184B662F}"/>
    <cellStyle name="Moneda 2 3 2 2 2 2 6" xfId="8888" xr:uid="{1F104C41-419D-41B7-B45E-0B8577828911}"/>
    <cellStyle name="Moneda 2 3 2 2 2 2 6 2" xfId="13669" xr:uid="{E0DE4A33-8477-454F-8D42-DDFB8ED2F08D}"/>
    <cellStyle name="Moneda 2 3 2 2 2 2 6 2 2" xfId="23207" xr:uid="{0B171CF3-0C5D-40FD-A72F-D46DD058C9A4}"/>
    <cellStyle name="Moneda 2 3 2 2 2 2 6 2 3" xfId="31938" xr:uid="{A56563C4-824A-4C3B-A711-615DCEF3EDCF}"/>
    <cellStyle name="Moneda 2 3 2 2 2 2 6 3" xfId="18443" xr:uid="{D1F447D5-8D26-4297-B324-1C55129C36C3}"/>
    <cellStyle name="Moneda 2 3 2 2 2 2 6 4" xfId="27452" xr:uid="{1BC756EE-3134-4969-A9F2-609696DFE109}"/>
    <cellStyle name="Moneda 2 3 2 2 2 2 7" xfId="11279" xr:uid="{B7D918CD-34CB-4372-A3D0-E9F53CB2A574}"/>
    <cellStyle name="Moneda 2 3 2 2 2 2 7 2" xfId="20825" xr:uid="{C283A7CB-0E74-4FFD-B166-99E695F3A63D}"/>
    <cellStyle name="Moneda 2 3 2 2 2 2 7 3" xfId="29675" xr:uid="{2A888212-6C12-4752-AAA4-EC39F017134A}"/>
    <cellStyle name="Moneda 2 3 2 2 2 2 8" xfId="16066" xr:uid="{DAC1070E-4DA9-475C-913E-ABFDC2D1C0D1}"/>
    <cellStyle name="Moneda 2 3 2 2 2 2 9" xfId="6531" xr:uid="{454D555A-0BB9-4912-B894-03A0871B136D}"/>
    <cellStyle name="Moneda 2 3 2 2 2 3" xfId="2462" xr:uid="{00000000-0005-0000-0000-000093040000}"/>
    <cellStyle name="Moneda 2 3 2 2 2 3 2" xfId="6886" xr:uid="{A7A677F7-60DE-4BF4-813C-978C2C0338B5}"/>
    <cellStyle name="Moneda 2 3 2 2 2 3 2 2" xfId="7474" xr:uid="{E5B7C4DB-70F4-48D5-8F09-CC71BCC4F4B0}"/>
    <cellStyle name="Moneda 2 3 2 2 2 3 2 2 2" xfId="8663" xr:uid="{CAFFB657-A38F-4CE2-9A48-C4DBD94DE8FC}"/>
    <cellStyle name="Moneda 2 3 2 2 2 3 2 2 2 2" xfId="11050" xr:uid="{8F9C579E-9B57-4DDF-B178-D0E740D9D61D}"/>
    <cellStyle name="Moneda 2 3 2 2 2 3 2 2 2 2 2" xfId="15838" xr:uid="{E658C4C2-9BC1-4F9E-BCE5-7F369CBE2C87}"/>
    <cellStyle name="Moneda 2 3 2 2 2 3 2 2 2 2 2 2" xfId="25365" xr:uid="{EFA7A04E-337F-4643-8698-27173178A7B4}"/>
    <cellStyle name="Moneda 2 3 2 2 2 3 2 2 2 2 2 3" xfId="34093" xr:uid="{55FAE0BB-E72C-48ED-B730-68054618CB00}"/>
    <cellStyle name="Moneda 2 3 2 2 2 3 2 2 2 2 3" xfId="20599" xr:uid="{6EA39339-348B-4613-ACD2-65D06D853206}"/>
    <cellStyle name="Moneda 2 3 2 2 2 3 2 2 2 2 4" xfId="29457" xr:uid="{039336F0-C922-4A1A-A53F-DC8D9808B162}"/>
    <cellStyle name="Moneda 2 3 2 2 2 3 2 2 2 3" xfId="13441" xr:uid="{B74950C0-B480-45BF-AA8F-792330EB1197}"/>
    <cellStyle name="Moneda 2 3 2 2 2 3 2 2 2 3 2" xfId="22982" xr:uid="{6F7A3217-435A-482B-BA78-BE57F3001043}"/>
    <cellStyle name="Moneda 2 3 2 2 2 3 2 2 2 3 3" xfId="31733" xr:uid="{5B2DD0B2-88B1-4C6C-936F-66E8A991D29B}"/>
    <cellStyle name="Moneda 2 3 2 2 2 3 2 2 2 4" xfId="18218" xr:uid="{704622E1-5CA1-4BF2-90E6-41FD87D517A1}"/>
    <cellStyle name="Moneda 2 3 2 2 2 3 2 2 2 5" xfId="27232" xr:uid="{5BE48C65-40DC-4721-B984-E61CD590DF28}"/>
    <cellStyle name="Moneda 2 3 2 2 2 3 2 2 3" xfId="9856" xr:uid="{6C4600FF-6B38-4DBC-84AE-403D7CA8EF13}"/>
    <cellStyle name="Moneda 2 3 2 2 2 3 2 2 3 2" xfId="14640" xr:uid="{0D512972-03FA-4954-9A56-1E52345573C7}"/>
    <cellStyle name="Moneda 2 3 2 2 2 3 2 2 3 2 2" xfId="24174" xr:uid="{4EA0B83B-5D35-471B-90B5-0EC29F8B6173}"/>
    <cellStyle name="Moneda 2 3 2 2 2 3 2 2 3 2 3" xfId="32904" xr:uid="{F87D9C54-1171-492B-A39E-32533472D2E0}"/>
    <cellStyle name="Moneda 2 3 2 2 2 3 2 2 3 3" xfId="19409" xr:uid="{14F8F690-70A5-4669-B9FD-831D76E90C54}"/>
    <cellStyle name="Moneda 2 3 2 2 2 3 2 2 3 4" xfId="28297" xr:uid="{D72B97DD-7B73-4CBD-8875-DB9EDD2D4209}"/>
    <cellStyle name="Moneda 2 3 2 2 2 3 2 2 4" xfId="12247" xr:uid="{9E3467DC-F8C1-4E28-A09C-389CABCB4977}"/>
    <cellStyle name="Moneda 2 3 2 2 2 3 2 2 4 2" xfId="21791" xr:uid="{4D4EDDFA-1B0C-45E2-9918-82380F8912E8}"/>
    <cellStyle name="Moneda 2 3 2 2 2 3 2 2 4 3" xfId="30574" xr:uid="{13A4E376-8392-4462-B29B-143F145F2E96}"/>
    <cellStyle name="Moneda 2 3 2 2 2 3 2 2 5" xfId="17031" xr:uid="{793586E6-9A73-44F0-BF6D-139E1F630750}"/>
    <cellStyle name="Moneda 2 3 2 2 2 3 2 2 6" xfId="26232" xr:uid="{77955542-8E84-4F33-97FB-67B5010D4F8D}"/>
    <cellStyle name="Moneda 2 3 2 2 2 3 2 3" xfId="8071" xr:uid="{A77C040E-3383-40ED-8468-233696124A1F}"/>
    <cellStyle name="Moneda 2 3 2 2 2 3 2 3 2" xfId="10457" xr:uid="{D54F355F-714B-419B-8CF4-9A7CAB11BD9D}"/>
    <cellStyle name="Moneda 2 3 2 2 2 3 2 3 2 2" xfId="15243" xr:uid="{3710BD27-A515-49EC-860E-E21F8B25FD9F}"/>
    <cellStyle name="Moneda 2 3 2 2 2 3 2 3 2 2 2" xfId="24770" xr:uid="{A1A10D8B-82CC-40F5-BBC6-C6FC64F41E1C}"/>
    <cellStyle name="Moneda 2 3 2 2 2 3 2 3 2 2 3" xfId="33498" xr:uid="{404C1701-1AB7-49F6-B057-21333B132EAA}"/>
    <cellStyle name="Moneda 2 3 2 2 2 3 2 3 2 3" xfId="20004" xr:uid="{5B7953B9-3357-484C-8DE8-62A28CBE725A}"/>
    <cellStyle name="Moneda 2 3 2 2 2 3 2 3 2 4" xfId="28868" xr:uid="{BC2F785C-E6C5-480F-925E-B38DDE400679}"/>
    <cellStyle name="Moneda 2 3 2 2 2 3 2 3 3" xfId="12848" xr:uid="{5D0570E0-69A9-4DCE-B07A-D57704114CCB}"/>
    <cellStyle name="Moneda 2 3 2 2 2 3 2 3 3 2" xfId="22387" xr:uid="{D1FDC126-2224-47C2-A595-6DE10FC82C38}"/>
    <cellStyle name="Moneda 2 3 2 2 2 3 2 3 3 3" xfId="31144" xr:uid="{F26B60E1-868A-48E3-85C4-C138AC291C3E}"/>
    <cellStyle name="Moneda 2 3 2 2 2 3 2 3 4" xfId="17625" xr:uid="{E6CBEA64-99B1-4C71-A5F8-5F14267B08C3}"/>
    <cellStyle name="Moneda 2 3 2 2 2 3 2 3 5" xfId="26689" xr:uid="{048C0706-9F47-43F9-A953-A335E3D9C01E}"/>
    <cellStyle name="Moneda 2 3 2 2 2 3 2 4" xfId="9264" xr:uid="{87DEB6DE-E24A-46BF-9E3C-4B40C787BC7E}"/>
    <cellStyle name="Moneda 2 3 2 2 2 3 2 4 2" xfId="14045" xr:uid="{474A8D01-38E3-4659-B3C5-F181CDB7308E}"/>
    <cellStyle name="Moneda 2 3 2 2 2 3 2 4 2 2" xfId="23579" xr:uid="{F3D71C61-DFFA-45E2-A625-7ACC184349AB}"/>
    <cellStyle name="Moneda 2 3 2 2 2 3 2 4 2 3" xfId="32309" xr:uid="{206C9E9C-FBB7-4262-9C3D-C934F0FE48CA}"/>
    <cellStyle name="Moneda 2 3 2 2 2 3 2 4 3" xfId="18814" xr:uid="{1F4934CA-619A-4B88-8660-2B4DF636607F}"/>
    <cellStyle name="Moneda 2 3 2 2 2 3 2 4 4" xfId="27754" xr:uid="{05314BA9-7776-4E95-949D-2B5BB7E1E14B}"/>
    <cellStyle name="Moneda 2 3 2 2 2 3 2 5" xfId="11655" xr:uid="{003EE72F-94AD-4907-A229-3015FF3B7AFD}"/>
    <cellStyle name="Moneda 2 3 2 2 2 3 2 5 2" xfId="21196" xr:uid="{4E6634CF-0D67-49E6-AA27-4CFFFF025195}"/>
    <cellStyle name="Moneda 2 3 2 2 2 3 2 5 3" xfId="30026" xr:uid="{AC4C6095-01CB-465D-A39B-DB2759CC5689}"/>
    <cellStyle name="Moneda 2 3 2 2 2 3 2 6" xfId="16438" xr:uid="{07FA2DBD-C4AB-4F90-A0CD-F6E9C5B15302}"/>
    <cellStyle name="Moneda 2 3 2 2 2 3 2 7" xfId="25802" xr:uid="{E0DA09CE-B28A-4783-A792-6474F120A580}"/>
    <cellStyle name="Moneda 2 3 2 2 2 3 3" xfId="7178" xr:uid="{AB6289FF-34A9-48CC-9DB7-29246F5A8B23}"/>
    <cellStyle name="Moneda 2 3 2 2 2 3 3 2" xfId="8367" xr:uid="{1DFE510F-7885-4335-A24B-94E9A56ED508}"/>
    <cellStyle name="Moneda 2 3 2 2 2 3 3 2 2" xfId="10754" xr:uid="{A87B5635-B964-49DC-84F2-39C64E3CC903}"/>
    <cellStyle name="Moneda 2 3 2 2 2 3 3 2 2 2" xfId="15541" xr:uid="{703705AC-0918-4CEB-B386-8D1EF020668B}"/>
    <cellStyle name="Moneda 2 3 2 2 2 3 3 2 2 2 2" xfId="25068" xr:uid="{8B34AD61-92F1-4181-BE22-10253B905F98}"/>
    <cellStyle name="Moneda 2 3 2 2 2 3 3 2 2 2 3" xfId="33796" xr:uid="{83ACCDFF-E4B4-4F73-BD84-F620EC65FADC}"/>
    <cellStyle name="Moneda 2 3 2 2 2 3 3 2 2 3" xfId="20302" xr:uid="{B59403AD-D846-45DB-AD6C-F5AED95E87E0}"/>
    <cellStyle name="Moneda 2 3 2 2 2 3 3 2 2 4" xfId="29160" xr:uid="{B7A7F832-22A9-4AA5-B2A5-32EE328E1235}"/>
    <cellStyle name="Moneda 2 3 2 2 2 3 3 2 3" xfId="13145" xr:uid="{95240237-B637-4107-98C5-C2226BC295DD}"/>
    <cellStyle name="Moneda 2 3 2 2 2 3 3 2 3 2" xfId="22685" xr:uid="{93426745-552F-4C86-86F1-D202D47C0B63}"/>
    <cellStyle name="Moneda 2 3 2 2 2 3 3 2 3 3" xfId="31436" xr:uid="{07AADE8F-ACF6-4C94-B11B-996BC235CEAD}"/>
    <cellStyle name="Moneda 2 3 2 2 2 3 3 2 4" xfId="17922" xr:uid="{C5109ADC-AF1C-48DD-A917-5FBA7B36BB21}"/>
    <cellStyle name="Moneda 2 3 2 2 2 3 3 2 5" xfId="26955" xr:uid="{9977DBCD-4E76-4A23-8544-48548610CDCD}"/>
    <cellStyle name="Moneda 2 3 2 2 2 3 3 3" xfId="9560" xr:uid="{D8854EF9-E669-4910-9462-55FB9ADF49FA}"/>
    <cellStyle name="Moneda 2 3 2 2 2 3 3 3 2" xfId="14343" xr:uid="{5BA1D9FA-68BC-4AB3-B9F1-E9028954DD63}"/>
    <cellStyle name="Moneda 2 3 2 2 2 3 3 3 2 2" xfId="23877" xr:uid="{6DF29F4A-E1EC-40BE-88D8-4AC022B725A1}"/>
    <cellStyle name="Moneda 2 3 2 2 2 3 3 3 2 3" xfId="32607" xr:uid="{81DAF75B-7998-41EA-8235-893A5415F554}"/>
    <cellStyle name="Moneda 2 3 2 2 2 3 3 3 3" xfId="19112" xr:uid="{F9684A10-035A-4393-BC05-CFF49E0E8064}"/>
    <cellStyle name="Moneda 2 3 2 2 2 3 3 3 4" xfId="28020" xr:uid="{AE3EB2F3-87BE-40B8-AAC5-A3E9E2D9317C}"/>
    <cellStyle name="Moneda 2 3 2 2 2 3 3 4" xfId="11951" xr:uid="{3FD22E82-5016-46C5-8219-A73082362D29}"/>
    <cellStyle name="Moneda 2 3 2 2 2 3 3 4 2" xfId="21494" xr:uid="{FC3BBB11-7495-40D0-812B-021C6C4EACDE}"/>
    <cellStyle name="Moneda 2 3 2 2 2 3 3 4 3" xfId="30297" xr:uid="{10A03ED6-586D-4F0A-B117-C70C091E5581}"/>
    <cellStyle name="Moneda 2 3 2 2 2 3 3 5" xfId="16735" xr:uid="{FB07FC40-3EA1-4CDA-995C-69D333D1AA0D}"/>
    <cellStyle name="Moneda 2 3 2 2 2 3 3 6" xfId="26005" xr:uid="{E9ABBD87-E569-4744-B72B-F53C2001DE4E}"/>
    <cellStyle name="Moneda 2 3 2 2 2 3 4" xfId="7772" xr:uid="{0DAAF432-7101-475F-AC19-79182E020CC8}"/>
    <cellStyle name="Moneda 2 3 2 2 2 3 4 2" xfId="10158" xr:uid="{62042DD4-6C91-473B-AB22-19EA6248389B}"/>
    <cellStyle name="Moneda 2 3 2 2 2 3 4 2 2" xfId="14943" xr:uid="{208E8275-A330-4E9D-8349-4EC67D93F8EC}"/>
    <cellStyle name="Moneda 2 3 2 2 2 3 4 2 2 2" xfId="24473" xr:uid="{3E62BEB7-8A5B-44F3-86B3-B49BBCC9EAFD}"/>
    <cellStyle name="Moneda 2 3 2 2 2 3 4 2 2 3" xfId="33201" xr:uid="{D0E852AA-B161-4A9C-8896-63E095ABF9A9}"/>
    <cellStyle name="Moneda 2 3 2 2 2 3 4 2 3" xfId="19707" xr:uid="{5D82BEA0-F623-41B6-BE8B-CBEDF6264478}"/>
    <cellStyle name="Moneda 2 3 2 2 2 3 4 2 4" xfId="28571" xr:uid="{6136DE4A-EDF0-4596-A117-A0024F9E6997}"/>
    <cellStyle name="Moneda 2 3 2 2 2 3 4 3" xfId="12549" xr:uid="{A3B3A8CA-2EE5-4E03-8CC1-3F4CCF52F1CC}"/>
    <cellStyle name="Moneda 2 3 2 2 2 3 4 3 2" xfId="22090" xr:uid="{9E1418F1-82F3-468A-9A4A-9A1076FE63E7}"/>
    <cellStyle name="Moneda 2 3 2 2 2 3 4 3 3" xfId="30847" xr:uid="{10D977F6-04F2-4B0C-BB80-AE32369433BE}"/>
    <cellStyle name="Moneda 2 3 2 2 2 3 4 4" xfId="17329" xr:uid="{C4432781-5992-4265-A506-15BB4AAAFCC5}"/>
    <cellStyle name="Moneda 2 3 2 2 2 3 4 5" xfId="26462" xr:uid="{A73BEA92-99F8-4EDC-838E-57E92CF77992}"/>
    <cellStyle name="Moneda 2 3 2 2 2 3 5" xfId="8964" xr:uid="{2BA53AEF-1171-4706-B1F3-D1F2E95CDF4E}"/>
    <cellStyle name="Moneda 2 3 2 2 2 3 5 2" xfId="13745" xr:uid="{A4D7E47C-9998-48B3-9C4C-441FA3E93E68}"/>
    <cellStyle name="Moneda 2 3 2 2 2 3 5 2 2" xfId="23282" xr:uid="{9B317C22-73A5-493A-8AA3-45DF2E380DFC}"/>
    <cellStyle name="Moneda 2 3 2 2 2 3 5 2 3" xfId="32013" xr:uid="{7C0A7F68-C0DD-4238-8BCB-CF2CF9C31F1E}"/>
    <cellStyle name="Moneda 2 3 2 2 2 3 5 3" xfId="18517" xr:uid="{A76ADCE4-FD74-4A4D-8ED2-775AF0EE18D7}"/>
    <cellStyle name="Moneda 2 3 2 2 2 3 5 4" xfId="27509" xr:uid="{0D5139D5-EDEB-41DF-A1EF-F77D78AA986F}"/>
    <cellStyle name="Moneda 2 3 2 2 2 3 6" xfId="11356" xr:uid="{258699AF-C563-47D4-BFDE-A38EC1DB5B0A}"/>
    <cellStyle name="Moneda 2 3 2 2 2 3 6 2" xfId="20900" xr:uid="{2C15EDCF-695A-4280-A27F-350D44B64CCB}"/>
    <cellStyle name="Moneda 2 3 2 2 2 3 6 3" xfId="29750" xr:uid="{73C1DDEA-6252-4414-98A9-3AFC6A82DB2F}"/>
    <cellStyle name="Moneda 2 3 2 2 2 3 7" xfId="16141" xr:uid="{1656613F-9B1D-4C3F-8B49-E7360620FD52}"/>
    <cellStyle name="Moneda 2 3 2 2 2 3 8" xfId="6595" xr:uid="{9B5C681A-FA25-4F1A-801F-44EFB4F2ECFA}"/>
    <cellStyle name="Moneda 2 3 2 2 2 4" xfId="3968" xr:uid="{00000000-0005-0000-0000-000094040000}"/>
    <cellStyle name="Moneda 2 3 2 2 2 4 2" xfId="7326" xr:uid="{9DB06476-DBD7-4CE3-992E-04B4BF179B17}"/>
    <cellStyle name="Moneda 2 3 2 2 2 4 2 2" xfId="8515" xr:uid="{FF3D5658-BD3E-4D92-B1FD-600F6A5DE8E1}"/>
    <cellStyle name="Moneda 2 3 2 2 2 4 2 2 2" xfId="10902" xr:uid="{480427D2-572D-4059-97DD-D67575B778FF}"/>
    <cellStyle name="Moneda 2 3 2 2 2 4 2 2 2 2" xfId="15690" xr:uid="{F864AA91-299D-47F8-B8F1-41F90EBE6A64}"/>
    <cellStyle name="Moneda 2 3 2 2 2 4 2 2 2 2 2" xfId="25217" xr:uid="{84150B96-EA95-4E23-80ED-A7CB448EE889}"/>
    <cellStyle name="Moneda 2 3 2 2 2 4 2 2 2 2 3" xfId="33945" xr:uid="{83F9E2D8-C684-4071-ADC0-04301431E7B7}"/>
    <cellStyle name="Moneda 2 3 2 2 2 4 2 2 2 3" xfId="20451" xr:uid="{B637D49E-1213-48D4-AB0C-9B1A7F29AE5B}"/>
    <cellStyle name="Moneda 2 3 2 2 2 4 2 2 2 4" xfId="29309" xr:uid="{9210CEBB-8E24-4A02-9455-BA7D86F15E8F}"/>
    <cellStyle name="Moneda 2 3 2 2 2 4 2 2 3" xfId="13293" xr:uid="{2032EEF2-34F9-4ACF-9990-E46213C1435C}"/>
    <cellStyle name="Moneda 2 3 2 2 2 4 2 2 3 2" xfId="22834" xr:uid="{F769CD09-71D3-4218-A053-C3B0DB794EFE}"/>
    <cellStyle name="Moneda 2 3 2 2 2 4 2 2 3 3" xfId="31585" xr:uid="{2CC7772E-2EAE-49C2-9A3E-F5914C98615E}"/>
    <cellStyle name="Moneda 2 3 2 2 2 4 2 2 4" xfId="18070" xr:uid="{22BE7861-8F5E-42CE-A6AE-B55C2C328007}"/>
    <cellStyle name="Moneda 2 3 2 2 2 4 2 2 5" xfId="27089" xr:uid="{65BB2503-1FB7-421D-A058-5C2CDE770FBE}"/>
    <cellStyle name="Moneda 2 3 2 2 2 4 2 3" xfId="9708" xr:uid="{85A4D6CF-5A41-40AF-A023-F2477D6AEDD2}"/>
    <cellStyle name="Moneda 2 3 2 2 2 4 2 3 2" xfId="14492" xr:uid="{F351B1FA-1C7D-420A-8101-11F9310B5A4A}"/>
    <cellStyle name="Moneda 2 3 2 2 2 4 2 3 2 2" xfId="24026" xr:uid="{D0724360-CBE0-4773-BAEF-140F61699194}"/>
    <cellStyle name="Moneda 2 3 2 2 2 4 2 3 2 3" xfId="32756" xr:uid="{31328AFF-6801-412A-B22E-E921DA6CDEE8}"/>
    <cellStyle name="Moneda 2 3 2 2 2 4 2 3 3" xfId="19261" xr:uid="{FB76E05D-68A8-4D4C-879D-1AF4EA263BAB}"/>
    <cellStyle name="Moneda 2 3 2 2 2 4 2 3 4" xfId="28154" xr:uid="{CEF318CB-469B-4FB8-B532-9D1F26014820}"/>
    <cellStyle name="Moneda 2 3 2 2 2 4 2 4" xfId="12099" xr:uid="{71D3D469-AEE1-403D-8F56-8CF69169C98B}"/>
    <cellStyle name="Moneda 2 3 2 2 2 4 2 4 2" xfId="21643" xr:uid="{38DF830B-3E7A-4BE0-8ED7-310178A5C672}"/>
    <cellStyle name="Moneda 2 3 2 2 2 4 2 4 3" xfId="30431" xr:uid="{D8A2A232-1EC5-416D-83A1-7A6DE1B14715}"/>
    <cellStyle name="Moneda 2 3 2 2 2 4 2 5" xfId="16883" xr:uid="{BFB59CE1-2813-4799-A23B-1D5AFFD981FC}"/>
    <cellStyle name="Moneda 2 3 2 2 2 4 2 6" xfId="26108" xr:uid="{097E1B88-CF12-4BA8-B43B-7BDF2A210BC8}"/>
    <cellStyle name="Moneda 2 3 2 2 2 4 3" xfId="7923" xr:uid="{37DADFA0-FA95-47DF-979F-E8B4D7D5A2F3}"/>
    <cellStyle name="Moneda 2 3 2 2 2 4 3 2" xfId="10309" xr:uid="{5981A26F-AEF2-41A6-9B7D-8D5F64A18427}"/>
    <cellStyle name="Moneda 2 3 2 2 2 4 3 2 2" xfId="15095" xr:uid="{EE5A4FF3-6DE8-4C5A-804B-676A2E7A0CEA}"/>
    <cellStyle name="Moneda 2 3 2 2 2 4 3 2 2 2" xfId="24622" xr:uid="{D071CDFC-D2C8-4E66-906B-762EC9151CC9}"/>
    <cellStyle name="Moneda 2 3 2 2 2 4 3 2 2 3" xfId="33350" xr:uid="{B7568CA5-61F5-4828-86BA-25A8F27BF210}"/>
    <cellStyle name="Moneda 2 3 2 2 2 4 3 2 3" xfId="19856" xr:uid="{FF748649-7D37-4F43-A4F5-E2D91B9F4B56}"/>
    <cellStyle name="Moneda 2 3 2 2 2 4 3 2 4" xfId="28720" xr:uid="{60F12AE0-12A4-4363-88DD-2F42904A93EC}"/>
    <cellStyle name="Moneda 2 3 2 2 2 4 3 3" xfId="12700" xr:uid="{BE3CF3B1-2769-4D88-878D-BAB2F8D63A07}"/>
    <cellStyle name="Moneda 2 3 2 2 2 4 3 3 2" xfId="22239" xr:uid="{C9B183C0-45C2-40F9-AE53-E14F9E8BE958}"/>
    <cellStyle name="Moneda 2 3 2 2 2 4 3 3 3" xfId="30996" xr:uid="{03E3B0B8-F000-4926-AAC8-0C7A2644023E}"/>
    <cellStyle name="Moneda 2 3 2 2 2 4 3 4" xfId="17477" xr:uid="{180C0C65-1EB1-468F-9034-DBE5AEA77606}"/>
    <cellStyle name="Moneda 2 3 2 2 2 4 3 5" xfId="26565" xr:uid="{64DAC11E-23DE-4B8D-AD8A-793B316C4988}"/>
    <cellStyle name="Moneda 2 3 2 2 2 4 4" xfId="9116" xr:uid="{180693C7-91B8-444C-952D-1F96ABF58A6A}"/>
    <cellStyle name="Moneda 2 3 2 2 2 4 4 2" xfId="13897" xr:uid="{06F29405-B3A7-4B24-81C9-90A0E5DA20BC}"/>
    <cellStyle name="Moneda 2 3 2 2 2 4 4 2 2" xfId="23431" xr:uid="{723ED6B4-2F35-4165-BCEF-0DFAC5045313}"/>
    <cellStyle name="Moneda 2 3 2 2 2 4 4 2 3" xfId="32161" xr:uid="{5B8C5B70-FD02-44FF-A171-D82E54089EB3}"/>
    <cellStyle name="Moneda 2 3 2 2 2 4 4 3" xfId="18666" xr:uid="{2939CF0C-349D-4A18-AC2F-A7E4B6D381C8}"/>
    <cellStyle name="Moneda 2 3 2 2 2 4 4 4" xfId="27630" xr:uid="{52FE2073-8B9B-43A1-B355-AF73F7AEA2FC}"/>
    <cellStyle name="Moneda 2 3 2 2 2 4 5" xfId="11507" xr:uid="{8A3DB88C-4617-45DF-87A3-BA85F5927E89}"/>
    <cellStyle name="Moneda 2 3 2 2 2 4 5 2" xfId="21048" xr:uid="{BC9E7222-75C6-4D77-BBEA-A94DB534FD14}"/>
    <cellStyle name="Moneda 2 3 2 2 2 4 5 3" xfId="29883" xr:uid="{F61C1285-F525-4F68-A4A4-73875AED7673}"/>
    <cellStyle name="Moneda 2 3 2 2 2 4 6" xfId="16290" xr:uid="{0C511D6E-035D-4FB4-8F07-34D1A171DDEB}"/>
    <cellStyle name="Moneda 2 3 2 2 2 4 7" xfId="6740" xr:uid="{6280DACD-98E8-4753-93DF-B3C3F1746A27}"/>
    <cellStyle name="Moneda 2 3 2 2 2 5" xfId="5474" xr:uid="{00000000-0005-0000-0000-000095040000}"/>
    <cellStyle name="Moneda 2 3 2 2 2 5 2" xfId="8220" xr:uid="{40E61548-E78E-477C-9B4A-75D6DDD2A9C9}"/>
    <cellStyle name="Moneda 2 3 2 2 2 5 2 2" xfId="10607" xr:uid="{E37E9D90-7DE8-45F3-8016-732114EBC480}"/>
    <cellStyle name="Moneda 2 3 2 2 2 5 2 2 2" xfId="15393" xr:uid="{31759AD1-E887-4D53-A22B-625A5092F4D6}"/>
    <cellStyle name="Moneda 2 3 2 2 2 5 2 2 2 2" xfId="24920" xr:uid="{1D91D69C-B806-4418-8DB7-48D0264DE522}"/>
    <cellStyle name="Moneda 2 3 2 2 2 5 2 2 2 3" xfId="33648" xr:uid="{2E3BA472-F106-401A-B5EE-F91BD2E2141E}"/>
    <cellStyle name="Moneda 2 3 2 2 2 5 2 2 3" xfId="20154" xr:uid="{6E3DD0F4-FFE4-4315-91E0-9C8D335EC51A}"/>
    <cellStyle name="Moneda 2 3 2 2 2 5 2 2 4" xfId="29012" xr:uid="{D9B88DBB-8723-431F-B5BA-920C8FB2A0B2}"/>
    <cellStyle name="Moneda 2 3 2 2 2 5 2 3" xfId="12998" xr:uid="{29783EFF-80F2-4F1D-A893-C7438C1F907C}"/>
    <cellStyle name="Moneda 2 3 2 2 2 5 2 3 2" xfId="22537" xr:uid="{0D7BBCD4-3CE6-4858-AC61-EEDA09C6205F}"/>
    <cellStyle name="Moneda 2 3 2 2 2 5 2 3 3" xfId="31288" xr:uid="{AA343FCE-3134-4E3B-AA63-87B026EE911C}"/>
    <cellStyle name="Moneda 2 3 2 2 2 5 2 4" xfId="17775" xr:uid="{F7BA1F07-441A-4D0A-BB7C-79110090E3B8}"/>
    <cellStyle name="Moneda 2 3 2 2 2 5 2 5" xfId="26813" xr:uid="{94A6B306-03B3-49B2-B35E-688693A2FB48}"/>
    <cellStyle name="Moneda 2 3 2 2 2 5 3" xfId="9413" xr:uid="{C1FE7329-8B7C-48DB-8B0D-F325057EEA9C}"/>
    <cellStyle name="Moneda 2 3 2 2 2 5 3 2" xfId="14195" xr:uid="{D92C1C16-39E9-4717-A27C-1E190B0E7D56}"/>
    <cellStyle name="Moneda 2 3 2 2 2 5 3 2 2" xfId="23729" xr:uid="{70D32C9B-511C-4028-939D-8B5D4E90BA4D}"/>
    <cellStyle name="Moneda 2 3 2 2 2 5 3 2 3" xfId="32459" xr:uid="{A6FD721B-14EA-44E3-AF69-D01BD64FC64B}"/>
    <cellStyle name="Moneda 2 3 2 2 2 5 3 3" xfId="18964" xr:uid="{3BF64AED-9ABD-4DF7-8CAF-6990D0A30089}"/>
    <cellStyle name="Moneda 2 3 2 2 2 5 3 4" xfId="27878" xr:uid="{F6B8B6FB-1028-44F0-94BF-FB31AE064A42}"/>
    <cellStyle name="Moneda 2 3 2 2 2 5 4" xfId="11804" xr:uid="{C031F091-B116-4421-A3DD-1B801AC704AF}"/>
    <cellStyle name="Moneda 2 3 2 2 2 5 4 2" xfId="21346" xr:uid="{5FFDB8DD-242D-4A00-9A52-FC01F849DC64}"/>
    <cellStyle name="Moneda 2 3 2 2 2 5 4 3" xfId="30155" xr:uid="{1C00236C-EBED-42D1-BAEA-14CFE8D7E212}"/>
    <cellStyle name="Moneda 2 3 2 2 2 5 5" xfId="16588" xr:uid="{55988380-A963-4B17-AF83-0458A0A4DBC2}"/>
    <cellStyle name="Moneda 2 3 2 2 2 5 6" xfId="7033" xr:uid="{AE9C385F-3142-438D-A94D-27F325C3472C}"/>
    <cellStyle name="Moneda 2 3 2 2 2 6" xfId="7623" xr:uid="{C8EA1D39-FA92-4C64-BDE6-EC296CDC567D}"/>
    <cellStyle name="Moneda 2 3 2 2 2 6 2" xfId="10007" xr:uid="{27615287-6178-4943-AF40-EDB6996E9EDB}"/>
    <cellStyle name="Moneda 2 3 2 2 2 6 2 2" xfId="14792" xr:uid="{2085BAC3-1848-429A-BA29-56EF32915EFA}"/>
    <cellStyle name="Moneda 2 3 2 2 2 6 2 2 2" xfId="24325" xr:uid="{FD29CAD0-A705-4644-B34E-C8FBB24FFDDE}"/>
    <cellStyle name="Moneda 2 3 2 2 2 6 2 2 3" xfId="33053" xr:uid="{2441DA92-24E0-4E47-B4BF-439FA148AFBA}"/>
    <cellStyle name="Moneda 2 3 2 2 2 6 2 3" xfId="19560" xr:uid="{1B043B79-18B3-41D9-AE8B-D28C4734D72E}"/>
    <cellStyle name="Moneda 2 3 2 2 2 6 2 4" xfId="28430" xr:uid="{D32AB4F8-0D00-4342-AE6E-2CC63141AC93}"/>
    <cellStyle name="Moneda 2 3 2 2 2 6 3" xfId="12398" xr:uid="{2259AD58-76B4-4320-8AFF-3E5D222DD983}"/>
    <cellStyle name="Moneda 2 3 2 2 2 6 3 2" xfId="21942" xr:uid="{26CB16CE-B04D-453F-B496-7337124BBEB4}"/>
    <cellStyle name="Moneda 2 3 2 2 2 6 3 3" xfId="30705" xr:uid="{06AEBD1C-8549-47AC-8507-64010EBE12CB}"/>
    <cellStyle name="Moneda 2 3 2 2 2 6 4" xfId="17182" xr:uid="{EBBF4FE0-D92F-47A1-A8CC-AD76F076F99D}"/>
    <cellStyle name="Moneda 2 3 2 2 2 6 5" xfId="26359" xr:uid="{77EE828F-FF77-4DA3-8C61-3406C4094039}"/>
    <cellStyle name="Moneda 2 3 2 2 2 7" xfId="8813" xr:uid="{4926E077-3FA2-4FC3-93CB-4ECB9E4B2F36}"/>
    <cellStyle name="Moneda 2 3 2 2 2 7 2" xfId="13594" xr:uid="{2C708530-373F-4793-9376-58D395902843}"/>
    <cellStyle name="Moneda 2 3 2 2 2 7 2 2" xfId="23134" xr:uid="{2952557E-7E2B-4170-B111-EFEED1C155B6}"/>
    <cellStyle name="Moneda 2 3 2 2 2 7 2 3" xfId="31870" xr:uid="{A5B6DE50-D9D3-43E9-840F-022CB08D51CD}"/>
    <cellStyle name="Moneda 2 3 2 2 2 7 3" xfId="18370" xr:uid="{5B181C1A-EBB3-4EB2-92C8-EF1E2F83E081}"/>
    <cellStyle name="Moneda 2 3 2 2 2 7 4" xfId="27380" xr:uid="{D55EE6F2-4D63-4F6E-937E-A3A9BF2AAA45}"/>
    <cellStyle name="Moneda 2 3 2 2 2 8" xfId="11204" xr:uid="{BA612DA7-9FCD-4327-99F6-EF58F6D7739E}"/>
    <cellStyle name="Moneda 2 3 2 2 2 8 2" xfId="20752" xr:uid="{7E51B67F-77C3-479D-84BA-15F54FBAE64C}"/>
    <cellStyle name="Moneda 2 3 2 2 2 8 3" xfId="29604" xr:uid="{896A0BB4-B275-4700-A4B7-973444EC16DB}"/>
    <cellStyle name="Moneda 2 3 2 2 2 9" xfId="15993" xr:uid="{8CE70199-15C4-4441-A282-F21B198475E8}"/>
    <cellStyle name="Moneda 2 3 2 2 3" xfId="1055" xr:uid="{00000000-0005-0000-0000-000096040000}"/>
    <cellStyle name="Moneda 2 3 2 2 3 2" xfId="2616" xr:uid="{00000000-0005-0000-0000-000097040000}"/>
    <cellStyle name="Moneda 2 3 2 2 3 2 2" xfId="6923" xr:uid="{5C1C0273-6A78-46FD-B4FA-0CEC7C1DD584}"/>
    <cellStyle name="Moneda 2 3 2 2 3 2 2 2" xfId="7511" xr:uid="{29242518-025A-4DEC-A97A-D618A306295E}"/>
    <cellStyle name="Moneda 2 3 2 2 3 2 2 2 2" xfId="8700" xr:uid="{A46162B9-4F69-4B2A-A2B9-75830ED347B8}"/>
    <cellStyle name="Moneda 2 3 2 2 3 2 2 2 2 2" xfId="11087" xr:uid="{9AA160CF-E508-4D3F-9020-671DA1A4D525}"/>
    <cellStyle name="Moneda 2 3 2 2 3 2 2 2 2 2 2" xfId="15875" xr:uid="{6F866314-4F08-4AD6-A434-7F5CA3064CB7}"/>
    <cellStyle name="Moneda 2 3 2 2 3 2 2 2 2 2 2 2" xfId="25402" xr:uid="{6B5B5397-EDC4-45F6-B2BC-AFD5A0A19055}"/>
    <cellStyle name="Moneda 2 3 2 2 3 2 2 2 2 2 2 3" xfId="34130" xr:uid="{B69E1B17-1E44-42E4-A098-2C591111C688}"/>
    <cellStyle name="Moneda 2 3 2 2 3 2 2 2 2 2 3" xfId="20636" xr:uid="{859C5507-E459-49E5-A52A-D02863F1F9E9}"/>
    <cellStyle name="Moneda 2 3 2 2 3 2 2 2 2 2 4" xfId="29494" xr:uid="{112E9233-88B6-4253-96CC-0750F490633F}"/>
    <cellStyle name="Moneda 2 3 2 2 3 2 2 2 2 3" xfId="13478" xr:uid="{30F3E056-BB0E-4442-89E2-4285C9F767EC}"/>
    <cellStyle name="Moneda 2 3 2 2 3 2 2 2 2 3 2" xfId="23019" xr:uid="{EA328151-B620-4A72-BB52-CD6794CC449C}"/>
    <cellStyle name="Moneda 2 3 2 2 3 2 2 2 2 3 3" xfId="31770" xr:uid="{3B44AB65-95F1-489B-BFBA-BF4514355D66}"/>
    <cellStyle name="Moneda 2 3 2 2 3 2 2 2 2 4" xfId="18255" xr:uid="{F5FAC555-58F8-43C1-BF93-04D568988242}"/>
    <cellStyle name="Moneda 2 3 2 2 3 2 2 2 2 5" xfId="27269" xr:uid="{04135CFB-F857-4574-8EF4-0E89C74B41A3}"/>
    <cellStyle name="Moneda 2 3 2 2 3 2 2 2 3" xfId="9893" xr:uid="{12649877-DF8B-45CD-BD7A-72CB856EBA52}"/>
    <cellStyle name="Moneda 2 3 2 2 3 2 2 2 3 2" xfId="14677" xr:uid="{3DAA097B-2C67-44F3-ACF7-F2D52C6B895D}"/>
    <cellStyle name="Moneda 2 3 2 2 3 2 2 2 3 2 2" xfId="24211" xr:uid="{4C37C79E-6AE5-4E93-8E98-9893013C3184}"/>
    <cellStyle name="Moneda 2 3 2 2 3 2 2 2 3 2 3" xfId="32941" xr:uid="{DA4C0D8E-7CC3-4A25-9377-315FCB1807AA}"/>
    <cellStyle name="Moneda 2 3 2 2 3 2 2 2 3 3" xfId="19446" xr:uid="{84912298-9478-4CAD-AD7D-B7109AE1C6B6}"/>
    <cellStyle name="Moneda 2 3 2 2 3 2 2 2 3 4" xfId="28334" xr:uid="{B9463C6B-A083-40B9-B5D0-F15F2ADDEBC7}"/>
    <cellStyle name="Moneda 2 3 2 2 3 2 2 2 4" xfId="12284" xr:uid="{3C8C0CE7-1789-4D67-8E1E-80518AE93130}"/>
    <cellStyle name="Moneda 2 3 2 2 3 2 2 2 4 2" xfId="21828" xr:uid="{29BAAC5F-50C1-4770-842A-B47AF45059C6}"/>
    <cellStyle name="Moneda 2 3 2 2 3 2 2 2 4 3" xfId="30611" xr:uid="{3EDD1166-7C8E-4C19-9535-D3E34EC332E5}"/>
    <cellStyle name="Moneda 2 3 2 2 3 2 2 2 5" xfId="17068" xr:uid="{EA9D9C64-8889-40A1-91DA-A388B0A8D010}"/>
    <cellStyle name="Moneda 2 3 2 2 3 2 2 2 6" xfId="26264" xr:uid="{A8831D7A-4794-4788-A25F-37C9DFA4C7DC}"/>
    <cellStyle name="Moneda 2 3 2 2 3 2 2 3" xfId="8108" xr:uid="{E3D9B999-A2A6-4838-B423-CF866E8EE255}"/>
    <cellStyle name="Moneda 2 3 2 2 3 2 2 3 2" xfId="10494" xr:uid="{6F5FAAE4-EF04-40AF-A715-42F8C71CC730}"/>
    <cellStyle name="Moneda 2 3 2 2 3 2 2 3 2 2" xfId="15280" xr:uid="{D9D26658-62F9-4FBD-ADC4-382791FD4D16}"/>
    <cellStyle name="Moneda 2 3 2 2 3 2 2 3 2 2 2" xfId="24807" xr:uid="{19328211-7373-4123-B1F6-5DD4503DBC65}"/>
    <cellStyle name="Moneda 2 3 2 2 3 2 2 3 2 2 3" xfId="33535" xr:uid="{4A6A4FE0-1415-4126-A2FC-C3816DA466A6}"/>
    <cellStyle name="Moneda 2 3 2 2 3 2 2 3 2 3" xfId="20041" xr:uid="{DBBCB82E-ECA2-411D-8C99-C637CE936107}"/>
    <cellStyle name="Moneda 2 3 2 2 3 2 2 3 2 4" xfId="28905" xr:uid="{AF3FB6B3-A922-47FF-977F-004359855C20}"/>
    <cellStyle name="Moneda 2 3 2 2 3 2 2 3 3" xfId="12885" xr:uid="{96EFEE01-40F7-4960-B28D-89DF23756FDD}"/>
    <cellStyle name="Moneda 2 3 2 2 3 2 2 3 3 2" xfId="22424" xr:uid="{AD57672F-A0BC-43A1-BD2A-28C42BB61E75}"/>
    <cellStyle name="Moneda 2 3 2 2 3 2 2 3 3 3" xfId="31181" xr:uid="{E9B3B0F5-3463-4FF5-A8B9-EA129DE420EB}"/>
    <cellStyle name="Moneda 2 3 2 2 3 2 2 3 4" xfId="17662" xr:uid="{767F5A9D-875F-4EB2-B894-B91E0AE34E4F}"/>
    <cellStyle name="Moneda 2 3 2 2 3 2 2 3 5" xfId="26721" xr:uid="{36936462-10D6-472A-B101-A2EE5EB5F7CB}"/>
    <cellStyle name="Moneda 2 3 2 2 3 2 2 4" xfId="9301" xr:uid="{006F2D71-E833-4D36-94DF-D19C0C2AB1FE}"/>
    <cellStyle name="Moneda 2 3 2 2 3 2 2 4 2" xfId="14082" xr:uid="{4A07C134-ED9C-4841-891B-769FE574F419}"/>
    <cellStyle name="Moneda 2 3 2 2 3 2 2 4 2 2" xfId="23616" xr:uid="{40D99266-9DB0-4E66-B69E-F557F9286128}"/>
    <cellStyle name="Moneda 2 3 2 2 3 2 2 4 2 3" xfId="32346" xr:uid="{8A0796A3-662B-48A5-BBA8-975E7541EE46}"/>
    <cellStyle name="Moneda 2 3 2 2 3 2 2 4 3" xfId="18851" xr:uid="{FC2CB5F9-1ED3-4E17-A31C-7200E498426B}"/>
    <cellStyle name="Moneda 2 3 2 2 3 2 2 4 4" xfId="27786" xr:uid="{64856698-CE5D-4CF5-A696-62C02615504A}"/>
    <cellStyle name="Moneda 2 3 2 2 3 2 2 5" xfId="11692" xr:uid="{C84EA728-6610-4740-B9B8-F068317C826D}"/>
    <cellStyle name="Moneda 2 3 2 2 3 2 2 5 2" xfId="21233" xr:uid="{1AE424FB-65EA-43BE-84B2-D95C5B7866D4}"/>
    <cellStyle name="Moneda 2 3 2 2 3 2 2 5 3" xfId="30063" xr:uid="{0A2E497A-EBB5-4396-9455-F53CDDC3FBE4}"/>
    <cellStyle name="Moneda 2 3 2 2 3 2 2 6" xfId="16475" xr:uid="{0252B83F-DFC0-4BC2-BD8A-E7241932C641}"/>
    <cellStyle name="Moneda 2 3 2 2 3 2 2 7" xfId="25828" xr:uid="{D0B7D07A-DB4A-4B52-A39C-FBDB4EA2FC3E}"/>
    <cellStyle name="Moneda 2 3 2 2 3 2 3" xfId="7215" xr:uid="{8C7FCC97-A7BD-4A9B-9A66-6A9030CC1413}"/>
    <cellStyle name="Moneda 2 3 2 2 3 2 3 2" xfId="8404" xr:uid="{EAE6241B-AD1C-4DC3-9F82-07A060A7F9BF}"/>
    <cellStyle name="Moneda 2 3 2 2 3 2 3 2 2" xfId="10791" xr:uid="{DFAFBAB9-F45A-46FD-B1A2-0EDFD37E61AD}"/>
    <cellStyle name="Moneda 2 3 2 2 3 2 3 2 2 2" xfId="15578" xr:uid="{BD3DA891-2A46-4474-BD17-B1A54961A635}"/>
    <cellStyle name="Moneda 2 3 2 2 3 2 3 2 2 2 2" xfId="25105" xr:uid="{6344B66A-5DC3-42CB-90E9-37715585C1BC}"/>
    <cellStyle name="Moneda 2 3 2 2 3 2 3 2 2 2 3" xfId="33833" xr:uid="{5930863E-11AF-483F-8D9A-171AAD4773C0}"/>
    <cellStyle name="Moneda 2 3 2 2 3 2 3 2 2 3" xfId="20339" xr:uid="{510E68A3-D5F4-42F8-831C-F89E074D7365}"/>
    <cellStyle name="Moneda 2 3 2 2 3 2 3 2 2 4" xfId="29197" xr:uid="{32CF7827-89C8-4529-AC30-73B2C9B44311}"/>
    <cellStyle name="Moneda 2 3 2 2 3 2 3 2 3" xfId="13182" xr:uid="{2E466800-1545-4364-A830-56DD4574B86F}"/>
    <cellStyle name="Moneda 2 3 2 2 3 2 3 2 3 2" xfId="22722" xr:uid="{39F6DEF9-BAF9-4463-9ADA-A0EBE22FDDD8}"/>
    <cellStyle name="Moneda 2 3 2 2 3 2 3 2 3 3" xfId="31473" xr:uid="{4C052668-4B99-48A6-A6FE-124FA498E1CF}"/>
    <cellStyle name="Moneda 2 3 2 2 3 2 3 2 4" xfId="17959" xr:uid="{03EE8F5D-2573-4D07-9E88-54109FF1B134}"/>
    <cellStyle name="Moneda 2 3 2 2 3 2 3 2 5" xfId="26992" xr:uid="{9CDA2A4B-176F-4436-B072-F5AD2C505424}"/>
    <cellStyle name="Moneda 2 3 2 2 3 2 3 3" xfId="9597" xr:uid="{CA3A5054-1CF8-462E-80C0-E53B6ED6BD99}"/>
    <cellStyle name="Moneda 2 3 2 2 3 2 3 3 2" xfId="14380" xr:uid="{D2C8EABB-976C-47E0-8957-A5F1D1A7696B}"/>
    <cellStyle name="Moneda 2 3 2 2 3 2 3 3 2 2" xfId="23914" xr:uid="{4A61D840-A624-4502-A1C2-22850147A710}"/>
    <cellStyle name="Moneda 2 3 2 2 3 2 3 3 2 3" xfId="32644" xr:uid="{E7020B94-9A66-4630-A3CC-ABF1E93DD102}"/>
    <cellStyle name="Moneda 2 3 2 2 3 2 3 3 3" xfId="19149" xr:uid="{5DF7AC01-963F-4202-AFE9-341D9530908B}"/>
    <cellStyle name="Moneda 2 3 2 2 3 2 3 3 4" xfId="28057" xr:uid="{748F45AF-9045-42B1-943E-F68CC9BE2785}"/>
    <cellStyle name="Moneda 2 3 2 2 3 2 3 4" xfId="11988" xr:uid="{7D3E582A-9631-4A5C-AE11-E6B95433902F}"/>
    <cellStyle name="Moneda 2 3 2 2 3 2 3 4 2" xfId="21531" xr:uid="{0BA3B9D4-311C-4126-ABD5-4666191AF10B}"/>
    <cellStyle name="Moneda 2 3 2 2 3 2 3 4 3" xfId="30334" xr:uid="{7E3AEB69-79CC-4AC0-915E-495EAA15C958}"/>
    <cellStyle name="Moneda 2 3 2 2 3 2 3 5" xfId="16772" xr:uid="{76AD06BD-DA28-4F01-B7A9-EB17A0D8E25F}"/>
    <cellStyle name="Moneda 2 3 2 2 3 2 3 6" xfId="26031" xr:uid="{05E7A7A2-1D01-48A6-B170-7E5CFB20DCBE}"/>
    <cellStyle name="Moneda 2 3 2 2 3 2 4" xfId="7811" xr:uid="{962D8025-C136-4264-A70B-3ED742F76680}"/>
    <cellStyle name="Moneda 2 3 2 2 3 2 4 2" xfId="10197" xr:uid="{C968E227-0217-409D-B484-A9B8441B70DD}"/>
    <cellStyle name="Moneda 2 3 2 2 3 2 4 2 2" xfId="14982" xr:uid="{D2A3044A-DA67-43A2-A0EA-7021FA1199C7}"/>
    <cellStyle name="Moneda 2 3 2 2 3 2 4 2 2 2" xfId="24510" xr:uid="{B14BA819-C00B-4207-8000-B228BA2EBD98}"/>
    <cellStyle name="Moneda 2 3 2 2 3 2 4 2 2 3" xfId="33238" xr:uid="{D9C178A9-0CF8-4C78-AB88-24F5C2A2A0CB}"/>
    <cellStyle name="Moneda 2 3 2 2 3 2 4 2 3" xfId="19744" xr:uid="{77F22CDF-5CC4-4BF6-AF60-569A85E92DB2}"/>
    <cellStyle name="Moneda 2 3 2 2 3 2 4 2 4" xfId="28608" xr:uid="{1E4B0130-427A-4397-B2FD-492A0124B445}"/>
    <cellStyle name="Moneda 2 3 2 2 3 2 4 3" xfId="12588" xr:uid="{35BEF72E-B132-406B-A1DC-C8D9CEAB16FB}"/>
    <cellStyle name="Moneda 2 3 2 2 3 2 4 3 2" xfId="22127" xr:uid="{142F3F09-208A-4530-ABBC-0A74467463E4}"/>
    <cellStyle name="Moneda 2 3 2 2 3 2 4 3 3" xfId="30884" xr:uid="{6BA5B708-F725-49C9-86DC-747D90A03E64}"/>
    <cellStyle name="Moneda 2 3 2 2 3 2 4 4" xfId="17366" xr:uid="{5D631B6E-EF90-4E9D-940A-BFFD7F14B979}"/>
    <cellStyle name="Moneda 2 3 2 2 3 2 4 5" xfId="26488" xr:uid="{946FC267-4893-4A19-9037-F36A029B4EE3}"/>
    <cellStyle name="Moneda 2 3 2 2 3 2 5" xfId="9003" xr:uid="{EB930DBF-B5E1-49F9-BEDA-E431A14D9F26}"/>
    <cellStyle name="Moneda 2 3 2 2 3 2 5 2" xfId="13784" xr:uid="{594C094F-A460-4479-9788-827CC70AAADE}"/>
    <cellStyle name="Moneda 2 3 2 2 3 2 5 2 2" xfId="23319" xr:uid="{30FB3463-165E-4B18-96E6-2BC7972F2A63}"/>
    <cellStyle name="Moneda 2 3 2 2 3 2 5 2 3" xfId="32050" xr:uid="{C60E337D-EDCE-4616-82CA-42B2FC568622}"/>
    <cellStyle name="Moneda 2 3 2 2 3 2 5 3" xfId="18554" xr:uid="{3DD4A198-16DB-4F92-AFC2-AADBBF2CDCF0}"/>
    <cellStyle name="Moneda 2 3 2 2 3 2 5 4" xfId="27541" xr:uid="{77EC8F3B-F6A1-426C-8577-3AD180F7DC9B}"/>
    <cellStyle name="Moneda 2 3 2 2 3 2 6" xfId="11395" xr:uid="{394B3A67-2772-4C52-88D4-590238F3E0B9}"/>
    <cellStyle name="Moneda 2 3 2 2 3 2 6 2" xfId="20937" xr:uid="{7E578A85-CD20-43F5-BAAF-A30E775FEA6E}"/>
    <cellStyle name="Moneda 2 3 2 2 3 2 6 3" xfId="29787" xr:uid="{DA2ED859-C708-4EAB-B78E-DCB952456E0A}"/>
    <cellStyle name="Moneda 2 3 2 2 3 2 7" xfId="16178" xr:uid="{A0E547C5-4D4A-4142-AF9E-F1C91F458652}"/>
    <cellStyle name="Moneda 2 3 2 2 3 2 8" xfId="6634" xr:uid="{B4BD545E-458A-423F-A82B-1EDE3A74D9AB}"/>
    <cellStyle name="Moneda 2 3 2 2 3 3" xfId="4122" xr:uid="{00000000-0005-0000-0000-000098040000}"/>
    <cellStyle name="Moneda 2 3 2 2 3 3 2" xfId="7363" xr:uid="{225CF49E-1362-4224-A913-212AFC6500B3}"/>
    <cellStyle name="Moneda 2 3 2 2 3 3 2 2" xfId="8552" xr:uid="{C52FA86A-95C8-48C0-9EC8-48FD1FCEF3E9}"/>
    <cellStyle name="Moneda 2 3 2 2 3 3 2 2 2" xfId="10939" xr:uid="{FA8D47E9-3F26-4A91-840E-0D5732320CDA}"/>
    <cellStyle name="Moneda 2 3 2 2 3 3 2 2 2 2" xfId="15727" xr:uid="{F2D12929-E61C-4668-B265-3E7D1BB1CB94}"/>
    <cellStyle name="Moneda 2 3 2 2 3 3 2 2 2 2 2" xfId="25254" xr:uid="{B3311CA9-87F6-48CB-AC96-C4C077DA7F43}"/>
    <cellStyle name="Moneda 2 3 2 2 3 3 2 2 2 2 3" xfId="33982" xr:uid="{E84835EB-9DF3-4D67-8FBC-0759579FD577}"/>
    <cellStyle name="Moneda 2 3 2 2 3 3 2 2 2 3" xfId="20488" xr:uid="{6523EE10-9867-4E17-9C8D-5CFE60C07516}"/>
    <cellStyle name="Moneda 2 3 2 2 3 3 2 2 2 4" xfId="29346" xr:uid="{49FEDD36-5714-4AC6-8374-C748B22D0C4F}"/>
    <cellStyle name="Moneda 2 3 2 2 3 3 2 2 3" xfId="13330" xr:uid="{28989D8D-3C67-4D15-8996-BA740F1517F8}"/>
    <cellStyle name="Moneda 2 3 2 2 3 3 2 2 3 2" xfId="22871" xr:uid="{74283F1D-DC98-4F5C-8786-277602CE0689}"/>
    <cellStyle name="Moneda 2 3 2 2 3 3 2 2 3 3" xfId="31622" xr:uid="{76D09C81-4219-46BA-B187-82C2FF22CF7D}"/>
    <cellStyle name="Moneda 2 3 2 2 3 3 2 2 4" xfId="18107" xr:uid="{9098C0A4-1149-47FD-8568-90EF74D57111}"/>
    <cellStyle name="Moneda 2 3 2 2 3 3 2 2 5" xfId="27122" xr:uid="{ABBCEF77-D751-4372-B293-FC24BF593B5A}"/>
    <cellStyle name="Moneda 2 3 2 2 3 3 2 3" xfId="9745" xr:uid="{061C6990-576C-4CDF-AE55-5F76C5BD8922}"/>
    <cellStyle name="Moneda 2 3 2 2 3 3 2 3 2" xfId="14529" xr:uid="{B3E7BC43-EAF4-42B1-9AD9-447567B90DEB}"/>
    <cellStyle name="Moneda 2 3 2 2 3 3 2 3 2 2" xfId="24063" xr:uid="{6150AC21-EE22-41DE-B53E-47965C2A6FC2}"/>
    <cellStyle name="Moneda 2 3 2 2 3 3 2 3 2 3" xfId="32793" xr:uid="{89A052BE-E065-43E6-9077-81B17207FE1C}"/>
    <cellStyle name="Moneda 2 3 2 2 3 3 2 3 3" xfId="19298" xr:uid="{841F6092-04B9-4273-B08B-3821716CB27D}"/>
    <cellStyle name="Moneda 2 3 2 2 3 3 2 3 4" xfId="28187" xr:uid="{8FDA7ED9-25CB-4F5E-BE9B-CCFD6286B0C6}"/>
    <cellStyle name="Moneda 2 3 2 2 3 3 2 4" xfId="12136" xr:uid="{C5AB1731-9BAD-4DE3-88DF-F40FBABF2CA9}"/>
    <cellStyle name="Moneda 2 3 2 2 3 3 2 4 2" xfId="21680" xr:uid="{72A84BD3-0F5A-4B04-ABA7-C8A908622B31}"/>
    <cellStyle name="Moneda 2 3 2 2 3 3 2 4 3" xfId="30464" xr:uid="{EF94AB2B-A73B-4F98-831F-47D9A6475E98}"/>
    <cellStyle name="Moneda 2 3 2 2 3 3 2 5" xfId="16920" xr:uid="{2EC26015-44B4-49F1-BA6F-65135CD9BC28}"/>
    <cellStyle name="Moneda 2 3 2 2 3 3 2 6" xfId="26139" xr:uid="{6C1CFF47-88B1-4AEA-AE5C-1DD34DF0357E}"/>
    <cellStyle name="Moneda 2 3 2 2 3 3 3" xfId="7960" xr:uid="{D70E1F5E-961E-43D6-8CC0-EDA0D62AB056}"/>
    <cellStyle name="Moneda 2 3 2 2 3 3 3 2" xfId="10346" xr:uid="{564D311A-8596-469D-92D9-5CF559D44537}"/>
    <cellStyle name="Moneda 2 3 2 2 3 3 3 2 2" xfId="15132" xr:uid="{A36D48C6-17A8-4202-9F9A-90270B99ACF6}"/>
    <cellStyle name="Moneda 2 3 2 2 3 3 3 2 2 2" xfId="24659" xr:uid="{5C807035-60DA-4659-BAB6-8CFCF938B47E}"/>
    <cellStyle name="Moneda 2 3 2 2 3 3 3 2 2 3" xfId="33387" xr:uid="{704046C0-FDC7-47FA-8ED8-76D2BF6F9068}"/>
    <cellStyle name="Moneda 2 3 2 2 3 3 3 2 3" xfId="19893" xr:uid="{A044ECED-10FC-40E7-826A-A40CB98923C1}"/>
    <cellStyle name="Moneda 2 3 2 2 3 3 3 2 4" xfId="28757" xr:uid="{1A2F2D60-F8C4-4814-AD9B-DA0FFD4DCF0B}"/>
    <cellStyle name="Moneda 2 3 2 2 3 3 3 3" xfId="12737" xr:uid="{8FE9360E-ED28-4B43-92FE-18DCF95C011C}"/>
    <cellStyle name="Moneda 2 3 2 2 3 3 3 3 2" xfId="22276" xr:uid="{BBB900D7-FF0B-4CEC-BFBC-5DCAFD05CCB7}"/>
    <cellStyle name="Moneda 2 3 2 2 3 3 3 3 3" xfId="31033" xr:uid="{0293ACAF-D01F-4D8D-A16E-BA76090527E5}"/>
    <cellStyle name="Moneda 2 3 2 2 3 3 3 4" xfId="17514" xr:uid="{7AD92104-FD14-4F7C-9B38-97AEEB959FEB}"/>
    <cellStyle name="Moneda 2 3 2 2 3 3 3 5" xfId="26596" xr:uid="{B1133913-DDCF-46E6-8859-33AE346391B6}"/>
    <cellStyle name="Moneda 2 3 2 2 3 3 4" xfId="9153" xr:uid="{C8F001D5-D1E3-4B0B-9335-5784D790886A}"/>
    <cellStyle name="Moneda 2 3 2 2 3 3 4 2" xfId="13934" xr:uid="{3687E15B-04E6-480B-822C-191CC226E499}"/>
    <cellStyle name="Moneda 2 3 2 2 3 3 4 2 2" xfId="23468" xr:uid="{D308041F-0CF6-481E-ABEA-459E8FAEAF6C}"/>
    <cellStyle name="Moneda 2 3 2 2 3 3 4 2 3" xfId="32198" xr:uid="{9CEACCED-DC1F-4BC4-B823-169CF2E3E2B5}"/>
    <cellStyle name="Moneda 2 3 2 2 3 3 4 3" xfId="18703" xr:uid="{0D31B5E7-2FE3-4556-A9EA-F2A604D3ABC2}"/>
    <cellStyle name="Moneda 2 3 2 2 3 3 4 4" xfId="27661" xr:uid="{BC340E58-B5B1-4D50-A058-B4D4A9B0EB83}"/>
    <cellStyle name="Moneda 2 3 2 2 3 3 5" xfId="11544" xr:uid="{2E9F3B12-21C6-4B1A-AF25-367053B9DF2A}"/>
    <cellStyle name="Moneda 2 3 2 2 3 3 5 2" xfId="21085" xr:uid="{A40534EA-3246-42A9-A9E3-DDDB36345488}"/>
    <cellStyle name="Moneda 2 3 2 2 3 3 5 3" xfId="29916" xr:uid="{3FDE8CD7-9827-4DDD-822A-5B0D063771CB}"/>
    <cellStyle name="Moneda 2 3 2 2 3 3 6" xfId="16327" xr:uid="{0A682577-1816-47BA-BA37-9AC985047852}"/>
    <cellStyle name="Moneda 2 3 2 2 3 3 7" xfId="6777" xr:uid="{0B194E06-5A9E-4A46-AD94-BD1408813DF5}"/>
    <cellStyle name="Moneda 2 3 2 2 3 4" xfId="5628" xr:uid="{00000000-0005-0000-0000-000099040000}"/>
    <cellStyle name="Moneda 2 3 2 2 3 4 2" xfId="8257" xr:uid="{4E02B269-387D-4D14-A9B9-DFA861F3B3FB}"/>
    <cellStyle name="Moneda 2 3 2 2 3 4 2 2" xfId="10644" xr:uid="{F053C8C8-7A41-46E6-B140-39C34C22FFCB}"/>
    <cellStyle name="Moneda 2 3 2 2 3 4 2 2 2" xfId="15430" xr:uid="{0DBDD453-B408-4E4F-B241-2469A1291647}"/>
    <cellStyle name="Moneda 2 3 2 2 3 4 2 2 2 2" xfId="24957" xr:uid="{0F608A4A-DA43-466C-BC23-C1EF47DE3D53}"/>
    <cellStyle name="Moneda 2 3 2 2 3 4 2 2 2 3" xfId="33685" xr:uid="{E0D4F6EE-2CE1-4BD4-9C13-54147B650213}"/>
    <cellStyle name="Moneda 2 3 2 2 3 4 2 2 3" xfId="20191" xr:uid="{57B2E3B3-CA0E-4EB4-B0E8-0FC2C387E754}"/>
    <cellStyle name="Moneda 2 3 2 2 3 4 2 2 4" xfId="29049" xr:uid="{CC50B64C-765B-4F96-A868-94BF13BAA924}"/>
    <cellStyle name="Moneda 2 3 2 2 3 4 2 3" xfId="13035" xr:uid="{D0DE4FEF-A9D6-4DEB-A1F5-ABE5ED130602}"/>
    <cellStyle name="Moneda 2 3 2 2 3 4 2 3 2" xfId="22574" xr:uid="{222B083F-A253-4494-921A-3E90228F8C10}"/>
    <cellStyle name="Moneda 2 3 2 2 3 4 2 3 3" xfId="31325" xr:uid="{71279459-D877-4352-906A-B067AA000577}"/>
    <cellStyle name="Moneda 2 3 2 2 3 4 2 4" xfId="17812" xr:uid="{10365E6A-C394-433E-9F61-BEB98712EF21}"/>
    <cellStyle name="Moneda 2 3 2 2 3 4 2 5" xfId="26844" xr:uid="{2ACAB473-E7DA-45FF-AB0B-E8EE9626490A}"/>
    <cellStyle name="Moneda 2 3 2 2 3 4 3" xfId="9450" xr:uid="{08A552D3-5E4C-497D-99B2-D8F814986C46}"/>
    <cellStyle name="Moneda 2 3 2 2 3 4 3 2" xfId="14232" xr:uid="{394F170F-2635-49AC-AB53-E2031A97BB94}"/>
    <cellStyle name="Moneda 2 3 2 2 3 4 3 2 2" xfId="23766" xr:uid="{492A1C40-8653-4848-9795-84C8ADA0A021}"/>
    <cellStyle name="Moneda 2 3 2 2 3 4 3 2 3" xfId="32496" xr:uid="{26F71D3F-E8BC-4AAD-A10A-8F0549458C1B}"/>
    <cellStyle name="Moneda 2 3 2 2 3 4 3 3" xfId="19001" xr:uid="{233592EA-B78F-4BBE-A25B-58F8DC111526}"/>
    <cellStyle name="Moneda 2 3 2 2 3 4 3 4" xfId="27909" xr:uid="{12809B8B-5713-47D9-B546-C93D63456457}"/>
    <cellStyle name="Moneda 2 3 2 2 3 4 4" xfId="11841" xr:uid="{9C5CDC40-E5C1-49EA-B221-89728458EDCD}"/>
    <cellStyle name="Moneda 2 3 2 2 3 4 4 2" xfId="21383" xr:uid="{36C70FAA-D0D7-4590-BCD6-9B78B9C2153D}"/>
    <cellStyle name="Moneda 2 3 2 2 3 4 4 3" xfId="30186" xr:uid="{74C86502-8BBC-4FD1-88CD-4E4569AD9812}"/>
    <cellStyle name="Moneda 2 3 2 2 3 4 5" xfId="16625" xr:uid="{7072EB95-BD74-43C6-93EF-C06210F9AC4C}"/>
    <cellStyle name="Moneda 2 3 2 2 3 4 6" xfId="7070" xr:uid="{2D43A7D0-1CF2-4C50-9F08-B58AD5084FD2}"/>
    <cellStyle name="Moneda 2 3 2 2 3 5" xfId="7662" xr:uid="{1459DDBF-3BC2-4961-819C-DB3352DD2390}"/>
    <cellStyle name="Moneda 2 3 2 2 3 5 2" xfId="10046" xr:uid="{C6F67462-C275-406B-B36E-E85916F0A1BD}"/>
    <cellStyle name="Moneda 2 3 2 2 3 5 2 2" xfId="14831" xr:uid="{400D533A-B94D-4589-AA31-C03BAEBC72B3}"/>
    <cellStyle name="Moneda 2 3 2 2 3 5 2 2 2" xfId="24362" xr:uid="{4AB8BC85-72A1-4BB9-91EB-63C46A6EDC9C}"/>
    <cellStyle name="Moneda 2 3 2 2 3 5 2 2 3" xfId="33090" xr:uid="{50B64BB1-8CBD-47C2-9CCC-9907DB229518}"/>
    <cellStyle name="Moneda 2 3 2 2 3 5 2 3" xfId="19597" xr:uid="{A8728A4C-D653-4241-82D3-99655922A33A}"/>
    <cellStyle name="Moneda 2 3 2 2 3 5 2 4" xfId="28461" xr:uid="{36AE3D53-2DA3-49D0-8298-53F674669C6D}"/>
    <cellStyle name="Moneda 2 3 2 2 3 5 3" xfId="12437" xr:uid="{EA604C84-4AD7-455D-A888-C5684FA11B54}"/>
    <cellStyle name="Moneda 2 3 2 2 3 5 3 2" xfId="21979" xr:uid="{A4DEE089-C848-4CB2-BE80-15C885E26922}"/>
    <cellStyle name="Moneda 2 3 2 2 3 5 3 3" xfId="30736" xr:uid="{A55DA5EA-00FD-44C4-99A4-3F17EBBF48E2}"/>
    <cellStyle name="Moneda 2 3 2 2 3 5 4" xfId="17219" xr:uid="{AED8AC29-A12D-4AF7-B682-3AA83FE29E72}"/>
    <cellStyle name="Moneda 2 3 2 2 3 5 5" xfId="26385" xr:uid="{1E149697-D945-4AAB-9616-19E24B9574F1}"/>
    <cellStyle name="Moneda 2 3 2 2 3 6" xfId="8852" xr:uid="{C4C546A0-5A2E-40B3-AD07-41264ECFBBE9}"/>
    <cellStyle name="Moneda 2 3 2 2 3 6 2" xfId="13633" xr:uid="{B7D5FD8F-A84A-43EB-95F9-E8325F8C6419}"/>
    <cellStyle name="Moneda 2 3 2 2 3 6 2 2" xfId="23171" xr:uid="{55495D33-7CFB-47BF-AADD-9A9E22EFE840}"/>
    <cellStyle name="Moneda 2 3 2 2 3 6 2 3" xfId="31902" xr:uid="{319A108D-EC3E-48C0-8546-3EE204745F3A}"/>
    <cellStyle name="Moneda 2 3 2 2 3 6 3" xfId="18407" xr:uid="{4CD9CFCA-D2A6-4D92-BB94-91FB675BC74B}"/>
    <cellStyle name="Moneda 2 3 2 2 3 6 4" xfId="27416" xr:uid="{0208FA2F-742B-46C5-8CBA-F549DC0EFC06}"/>
    <cellStyle name="Moneda 2 3 2 2 3 7" xfId="11243" xr:uid="{D4CD9A9F-4D94-4C53-B55E-F1C34CDB1D1F}"/>
    <cellStyle name="Moneda 2 3 2 2 3 7 2" xfId="20789" xr:uid="{C0AB7FBA-42F6-4A25-ACD3-A7EA3A5598F3}"/>
    <cellStyle name="Moneda 2 3 2 2 3 7 3" xfId="29639" xr:uid="{94BE069D-BAF6-4782-A055-B619CB07AA11}"/>
    <cellStyle name="Moneda 2 3 2 2 3 8" xfId="16030" xr:uid="{822B6B8F-1B48-40AA-B172-F974B153C385}"/>
    <cellStyle name="Moneda 2 3 2 2 3 9" xfId="6500" xr:uid="{1059A7F8-9258-470E-AA84-044BEAFE5942}"/>
    <cellStyle name="Moneda 2 3 2 2 4" xfId="1166" xr:uid="{00000000-0005-0000-0000-00009A040000}"/>
    <cellStyle name="Moneda 2 3 2 2 4 2" xfId="2727" xr:uid="{00000000-0005-0000-0000-00009B040000}"/>
    <cellStyle name="Moneda 2 3 2 2 4 2 2" xfId="7438" xr:uid="{25B7E5A9-3419-4F9D-BF37-BED489FC35F9}"/>
    <cellStyle name="Moneda 2 3 2 2 4 2 2 2" xfId="8627" xr:uid="{29B51945-3E43-4099-AE21-B529F8B59D05}"/>
    <cellStyle name="Moneda 2 3 2 2 4 2 2 2 2" xfId="11014" xr:uid="{9BB53FA6-C3DB-4915-85A2-A688596C725B}"/>
    <cellStyle name="Moneda 2 3 2 2 4 2 2 2 2 2" xfId="15802" xr:uid="{E1F6966D-8BDE-4D7B-A983-A9E33FEF6BC1}"/>
    <cellStyle name="Moneda 2 3 2 2 4 2 2 2 2 2 2" xfId="25329" xr:uid="{359A01FF-B28B-4AF7-89A8-328978DF99F8}"/>
    <cellStyle name="Moneda 2 3 2 2 4 2 2 2 2 2 3" xfId="34057" xr:uid="{14E3F0D9-0A6C-4E02-A2A7-E069784E896F}"/>
    <cellStyle name="Moneda 2 3 2 2 4 2 2 2 2 3" xfId="20563" xr:uid="{2F509731-51D9-4C76-8531-40402D59832D}"/>
    <cellStyle name="Moneda 2 3 2 2 4 2 2 2 2 4" xfId="29421" xr:uid="{0AE636A6-503B-4C21-A7CE-89E66E38E6F3}"/>
    <cellStyle name="Moneda 2 3 2 2 4 2 2 2 3" xfId="13405" xr:uid="{C2D00A50-253E-4EBA-BF31-49439D38184D}"/>
    <cellStyle name="Moneda 2 3 2 2 4 2 2 2 3 2" xfId="22946" xr:uid="{DDD08B53-8E7C-4737-99C3-48F11ADC49BB}"/>
    <cellStyle name="Moneda 2 3 2 2 4 2 2 2 3 3" xfId="31697" xr:uid="{EFED3596-AB5D-490E-97D4-CB87702390F2}"/>
    <cellStyle name="Moneda 2 3 2 2 4 2 2 2 4" xfId="18182" xr:uid="{1C51931B-D72A-4838-BA36-6A54563F1F8A}"/>
    <cellStyle name="Moneda 2 3 2 2 4 2 2 2 5" xfId="27196" xr:uid="{49E7FC2B-7619-4FE5-919C-53B468624E56}"/>
    <cellStyle name="Moneda 2 3 2 2 4 2 2 3" xfId="9820" xr:uid="{76B835E0-55A2-4C18-80F7-04008E5A1FCC}"/>
    <cellStyle name="Moneda 2 3 2 2 4 2 2 3 2" xfId="14604" xr:uid="{FF1387D8-2BAB-4DB0-9990-B7886B296232}"/>
    <cellStyle name="Moneda 2 3 2 2 4 2 2 3 2 2" xfId="24138" xr:uid="{55B5799B-B8F5-428A-AEE6-005D62AF6A93}"/>
    <cellStyle name="Moneda 2 3 2 2 4 2 2 3 2 3" xfId="32868" xr:uid="{DAAA6A2D-5558-49DC-969E-C62E84A9D3FB}"/>
    <cellStyle name="Moneda 2 3 2 2 4 2 2 3 3" xfId="19373" xr:uid="{BD4E3D9D-C073-472D-8A08-116797D52626}"/>
    <cellStyle name="Moneda 2 3 2 2 4 2 2 3 4" xfId="28261" xr:uid="{5FAA5E32-C363-4D1A-B7E5-091AA5D146D6}"/>
    <cellStyle name="Moneda 2 3 2 2 4 2 2 4" xfId="12211" xr:uid="{5AE34498-7281-42AD-AB2F-69468B2679CE}"/>
    <cellStyle name="Moneda 2 3 2 2 4 2 2 4 2" xfId="21755" xr:uid="{F4AFE35B-06BA-40F4-9234-1B5B25CC0A2C}"/>
    <cellStyle name="Moneda 2 3 2 2 4 2 2 4 3" xfId="30538" xr:uid="{147FC312-FCCA-4FE3-8CC3-A5F760A9BB70}"/>
    <cellStyle name="Moneda 2 3 2 2 4 2 2 5" xfId="16995" xr:uid="{2AED98DA-7457-40C2-B9DC-44C260B11095}"/>
    <cellStyle name="Moneda 2 3 2 2 4 2 2 6" xfId="26203" xr:uid="{EF04ECFA-0CC6-490A-84CD-87B8A961D684}"/>
    <cellStyle name="Moneda 2 3 2 2 4 2 3" xfId="8035" xr:uid="{D2431CE7-5795-43E8-AA75-305F8277DC17}"/>
    <cellStyle name="Moneda 2 3 2 2 4 2 3 2" xfId="10421" xr:uid="{B176B65E-32F2-459E-926A-4925B0E023D3}"/>
    <cellStyle name="Moneda 2 3 2 2 4 2 3 2 2" xfId="15207" xr:uid="{500D0EBB-6B9E-416A-903E-9B7D1990CD52}"/>
    <cellStyle name="Moneda 2 3 2 2 4 2 3 2 2 2" xfId="24734" xr:uid="{56049DA6-1517-4AE5-99B4-AE78183802B5}"/>
    <cellStyle name="Moneda 2 3 2 2 4 2 3 2 2 3" xfId="33462" xr:uid="{87CC2E51-CDCE-4907-AA0E-73C1544C5D08}"/>
    <cellStyle name="Moneda 2 3 2 2 4 2 3 2 3" xfId="19968" xr:uid="{0E6CC623-1905-4279-BFF4-234DA57AE69E}"/>
    <cellStyle name="Moneda 2 3 2 2 4 2 3 2 4" xfId="28832" xr:uid="{E5E256F2-9ACA-4617-9091-3B212A71C096}"/>
    <cellStyle name="Moneda 2 3 2 2 4 2 3 3" xfId="12812" xr:uid="{3FA38B9C-0D5F-4D30-9BEF-6FEC81E9C7B1}"/>
    <cellStyle name="Moneda 2 3 2 2 4 2 3 3 2" xfId="22351" xr:uid="{FE16BF1E-6947-4901-83F7-AF51F96695FD}"/>
    <cellStyle name="Moneda 2 3 2 2 4 2 3 3 3" xfId="31108" xr:uid="{853D30B9-D8F5-4F1E-99EC-1254623CC0AB}"/>
    <cellStyle name="Moneda 2 3 2 2 4 2 3 4" xfId="17589" xr:uid="{2EEB9C0D-6EBC-44D5-B69E-1CE0AB4A75E2}"/>
    <cellStyle name="Moneda 2 3 2 2 4 2 3 5" xfId="26660" xr:uid="{82621D81-C25F-4C25-9DA8-C71BB79870DD}"/>
    <cellStyle name="Moneda 2 3 2 2 4 2 4" xfId="9228" xr:uid="{54CE4F50-41A4-4AFE-BEA6-71D949A229D2}"/>
    <cellStyle name="Moneda 2 3 2 2 4 2 4 2" xfId="14009" xr:uid="{CCB75788-0ACE-4B79-974D-21CFAAD2684B}"/>
    <cellStyle name="Moneda 2 3 2 2 4 2 4 2 2" xfId="23543" xr:uid="{1CBFA3F5-D66F-4AD2-B139-3A222B917FFA}"/>
    <cellStyle name="Moneda 2 3 2 2 4 2 4 2 3" xfId="32273" xr:uid="{67E17497-64AD-42B2-A007-0A057EFE4FA2}"/>
    <cellStyle name="Moneda 2 3 2 2 4 2 4 3" xfId="18778" xr:uid="{D670BEB4-C6B0-4A33-B2C8-58FF3A5E3B6D}"/>
    <cellStyle name="Moneda 2 3 2 2 4 2 4 4" xfId="27725" xr:uid="{3E46C916-8C74-4610-AD92-190CF0FDD07B}"/>
    <cellStyle name="Moneda 2 3 2 2 4 2 5" xfId="11619" xr:uid="{F2C9D6F9-FD51-46C1-AE3C-2A11394B1F23}"/>
    <cellStyle name="Moneda 2 3 2 2 4 2 5 2" xfId="21160" xr:uid="{2E206E89-BEE9-4B93-A1B2-F78F260F67C9}"/>
    <cellStyle name="Moneda 2 3 2 2 4 2 5 3" xfId="29990" xr:uid="{9745D5CC-132A-4E57-9127-91972A563AE7}"/>
    <cellStyle name="Moneda 2 3 2 2 4 2 6" xfId="16402" xr:uid="{12C6147D-C434-4205-9EFE-6721574A5BFD}"/>
    <cellStyle name="Moneda 2 3 2 2 4 2 7" xfId="6850" xr:uid="{D8DFB687-1CE1-4CD4-85BC-C49415226B39}"/>
    <cellStyle name="Moneda 2 3 2 2 4 3" xfId="4233" xr:uid="{00000000-0005-0000-0000-00009C040000}"/>
    <cellStyle name="Moneda 2 3 2 2 4 3 2" xfId="8331" xr:uid="{B0F787AC-2FF4-4447-AA03-BAA2CE5960BA}"/>
    <cellStyle name="Moneda 2 3 2 2 4 3 2 2" xfId="10718" xr:uid="{431881E2-CD2D-4B46-83D9-F6AB962F3F80}"/>
    <cellStyle name="Moneda 2 3 2 2 4 3 2 2 2" xfId="15505" xr:uid="{C0DF5A53-B019-4A8E-A566-F4CBA96316D6}"/>
    <cellStyle name="Moneda 2 3 2 2 4 3 2 2 2 2" xfId="25032" xr:uid="{01608E95-B26C-4BD2-AD29-5E4B91F86139}"/>
    <cellStyle name="Moneda 2 3 2 2 4 3 2 2 2 3" xfId="33760" xr:uid="{D7032811-927E-42ED-8465-F40AF1945CAB}"/>
    <cellStyle name="Moneda 2 3 2 2 4 3 2 2 3" xfId="20266" xr:uid="{BB88F5B1-E678-45DF-BB8A-E9F0FD5C86EB}"/>
    <cellStyle name="Moneda 2 3 2 2 4 3 2 2 4" xfId="29124" xr:uid="{AC7A033F-BB4F-4B93-A121-BFAE01F324CB}"/>
    <cellStyle name="Moneda 2 3 2 2 4 3 2 3" xfId="13109" xr:uid="{94A650E0-1B3E-4FA3-8F0E-E61291FB15BC}"/>
    <cellStyle name="Moneda 2 3 2 2 4 3 2 3 2" xfId="22649" xr:uid="{A15124BF-D8DE-433A-83B7-5CD2E9899CAC}"/>
    <cellStyle name="Moneda 2 3 2 2 4 3 2 3 3" xfId="31400" xr:uid="{0E53E788-D46D-416B-B983-BA288C9EA049}"/>
    <cellStyle name="Moneda 2 3 2 2 4 3 2 4" xfId="17886" xr:uid="{0C841DCD-35F9-4603-B3E8-4CC185E7096B}"/>
    <cellStyle name="Moneda 2 3 2 2 4 3 2 5" xfId="26919" xr:uid="{B4F3C42E-22D1-4B2E-927D-43552B6288E5}"/>
    <cellStyle name="Moneda 2 3 2 2 4 3 3" xfId="9524" xr:uid="{8EB350E4-D6D4-4D88-AEF7-0151578C1D73}"/>
    <cellStyle name="Moneda 2 3 2 2 4 3 3 2" xfId="14307" xr:uid="{CFB70F3B-D56E-4475-A197-F5A6A23A7394}"/>
    <cellStyle name="Moneda 2 3 2 2 4 3 3 2 2" xfId="23841" xr:uid="{590FF5F1-7C84-489B-8BAB-F75504A193B1}"/>
    <cellStyle name="Moneda 2 3 2 2 4 3 3 2 3" xfId="32571" xr:uid="{C4F5F5C6-8B12-42F8-84DC-FE4A51E0057E}"/>
    <cellStyle name="Moneda 2 3 2 2 4 3 3 3" xfId="19076" xr:uid="{E9C15A9E-0B71-4F59-8704-5A6FD8442F67}"/>
    <cellStyle name="Moneda 2 3 2 2 4 3 3 4" xfId="27984" xr:uid="{DED5330A-DF38-4ACB-83AD-7F02F00B4DAB}"/>
    <cellStyle name="Moneda 2 3 2 2 4 3 4" xfId="11915" xr:uid="{F926CFD1-90E4-4558-B073-7B742F86AC46}"/>
    <cellStyle name="Moneda 2 3 2 2 4 3 4 2" xfId="21458" xr:uid="{4A4DC68A-327D-4731-A247-6C68981C16BF}"/>
    <cellStyle name="Moneda 2 3 2 2 4 3 4 3" xfId="30261" xr:uid="{4092DAEF-9E4C-4419-80A4-8A3AA8B082A0}"/>
    <cellStyle name="Moneda 2 3 2 2 4 3 5" xfId="16699" xr:uid="{C7C08CF3-7A80-4F45-8AB0-DE8E8ABB309E}"/>
    <cellStyle name="Moneda 2 3 2 2 4 3 6" xfId="7142" xr:uid="{875D08E0-2C76-4FB2-8263-0336386427D8}"/>
    <cellStyle name="Moneda 2 3 2 2 4 4" xfId="5739" xr:uid="{00000000-0005-0000-0000-00009D040000}"/>
    <cellStyle name="Moneda 2 3 2 2 4 4 2" xfId="10122" xr:uid="{6AD2D272-6AD9-4AA1-9B09-7D23F201B33A}"/>
    <cellStyle name="Moneda 2 3 2 2 4 4 2 2" xfId="14907" xr:uid="{538F6E50-2E7B-4FAA-AB8F-909C13452513}"/>
    <cellStyle name="Moneda 2 3 2 2 4 4 2 2 2" xfId="24437" xr:uid="{50A59AB5-5079-4FAD-B808-7E3FB54B5BFE}"/>
    <cellStyle name="Moneda 2 3 2 2 4 4 2 2 3" xfId="33165" xr:uid="{B7DD0D15-9F8F-47D2-8CCB-7D18D7CD56E8}"/>
    <cellStyle name="Moneda 2 3 2 2 4 4 2 3" xfId="19671" xr:uid="{F160FA0A-ADD5-4128-AFF9-51BED6973817}"/>
    <cellStyle name="Moneda 2 3 2 2 4 4 2 4" xfId="28535" xr:uid="{BAE7C8B0-B0C6-4E61-B3DF-E4A2A4E6B63B}"/>
    <cellStyle name="Moneda 2 3 2 2 4 4 3" xfId="12513" xr:uid="{B48B0DF6-C7BC-4E04-A149-1B171B62B39E}"/>
    <cellStyle name="Moneda 2 3 2 2 4 4 3 2" xfId="22054" xr:uid="{00D9298C-41EA-4D83-B3FF-D605F98F734C}"/>
    <cellStyle name="Moneda 2 3 2 2 4 4 3 3" xfId="30811" xr:uid="{CAAFD204-A50D-484C-AD35-BC35301E2508}"/>
    <cellStyle name="Moneda 2 3 2 2 4 4 4" xfId="17293" xr:uid="{7E4407E7-A467-4E0E-BE9D-861D329B02FC}"/>
    <cellStyle name="Moneda 2 3 2 2 4 4 5" xfId="7736" xr:uid="{30327C18-3AA7-401D-B89D-EC24EDAADFDB}"/>
    <cellStyle name="Moneda 2 3 2 2 4 5" xfId="8928" xr:uid="{6D55AA79-2E2B-4622-986C-3F436EF2A1AF}"/>
    <cellStyle name="Moneda 2 3 2 2 4 5 2" xfId="13709" xr:uid="{BB559AD1-02E7-47A1-9CA9-781E3D9A6A6A}"/>
    <cellStyle name="Moneda 2 3 2 2 4 5 2 2" xfId="23246" xr:uid="{2AEC2500-8B2F-4F7F-BC9A-271DA7728FEA}"/>
    <cellStyle name="Moneda 2 3 2 2 4 5 2 3" xfId="31977" xr:uid="{8C7340F0-C787-46B5-8E75-1C9663FB46D0}"/>
    <cellStyle name="Moneda 2 3 2 2 4 5 3" xfId="18481" xr:uid="{C40D294A-81E6-4D90-A78D-D3F54229EF20}"/>
    <cellStyle name="Moneda 2 3 2 2 4 5 4" xfId="27480" xr:uid="{7088FA10-9D57-4739-93EB-35D45A52634B}"/>
    <cellStyle name="Moneda 2 3 2 2 4 6" xfId="11320" xr:uid="{6E7AA9A7-54FE-4A9F-A5FA-874A000E7212}"/>
    <cellStyle name="Moneda 2 3 2 2 4 6 2" xfId="20864" xr:uid="{7A8B7CE0-CA02-4483-B9B6-3E8284465587}"/>
    <cellStyle name="Moneda 2 3 2 2 4 6 3" xfId="29714" xr:uid="{1AC7944A-C790-4F57-A9AA-771917382F01}"/>
    <cellStyle name="Moneda 2 3 2 2 4 7" xfId="16105" xr:uid="{829598A5-11CB-4A13-83E7-8E407B949660}"/>
    <cellStyle name="Moneda 2 3 2 2 4 8" xfId="6564" xr:uid="{E4067C09-81CF-4C14-9EA6-31284B331287}"/>
    <cellStyle name="Moneda 2 3 2 2 5" xfId="1732" xr:uid="{00000000-0005-0000-0000-00009E040000}"/>
    <cellStyle name="Moneda 2 3 2 2 5 2" xfId="3274" xr:uid="{00000000-0005-0000-0000-00009F040000}"/>
    <cellStyle name="Moneda 2 3 2 2 5 2 2" xfId="8479" xr:uid="{16D4F796-C6E7-4647-902F-594FEE912FE3}"/>
    <cellStyle name="Moneda 2 3 2 2 5 2 2 2" xfId="10866" xr:uid="{71C5CCDE-5626-474C-BA37-9F127139EB1E}"/>
    <cellStyle name="Moneda 2 3 2 2 5 2 2 2 2" xfId="15654" xr:uid="{A51172C0-8F44-4ECC-81A3-04DF7C8A5464}"/>
    <cellStyle name="Moneda 2 3 2 2 5 2 2 2 2 2" xfId="25181" xr:uid="{FB071BDD-246D-49A5-9F23-66BAA75458B4}"/>
    <cellStyle name="Moneda 2 3 2 2 5 2 2 2 2 3" xfId="33909" xr:uid="{FA482B89-7AA5-4D1A-BB8E-317D5F075AE3}"/>
    <cellStyle name="Moneda 2 3 2 2 5 2 2 2 3" xfId="20415" xr:uid="{E198EA26-03C4-4B4C-813B-57A53560C248}"/>
    <cellStyle name="Moneda 2 3 2 2 5 2 2 2 4" xfId="29273" xr:uid="{99C8A05F-52CF-42B5-A08B-420816650DDF}"/>
    <cellStyle name="Moneda 2 3 2 2 5 2 2 3" xfId="13257" xr:uid="{C810F7DC-5FFD-4622-8AEB-9421FCBC1079}"/>
    <cellStyle name="Moneda 2 3 2 2 5 2 2 3 2" xfId="22798" xr:uid="{395E421D-C99A-4F6F-9AD5-8B16E7461EF7}"/>
    <cellStyle name="Moneda 2 3 2 2 5 2 2 3 3" xfId="31549" xr:uid="{3DDD844A-181D-410B-8050-CB8EF6150BB7}"/>
    <cellStyle name="Moneda 2 3 2 2 5 2 2 4" xfId="18034" xr:uid="{40DE818F-76EB-44E2-986C-5CC5C2FC3191}"/>
    <cellStyle name="Moneda 2 3 2 2 5 2 2 5" xfId="27059" xr:uid="{F4E2E594-3CCB-490D-8D11-6CA671B0D2D4}"/>
    <cellStyle name="Moneda 2 3 2 2 5 2 3" xfId="9672" xr:uid="{AA05EDF6-5314-4279-ABE4-4372B97A5E02}"/>
    <cellStyle name="Moneda 2 3 2 2 5 2 3 2" xfId="14456" xr:uid="{BB8A2927-E0F7-4231-AF8B-DEFC8C220D57}"/>
    <cellStyle name="Moneda 2 3 2 2 5 2 3 2 2" xfId="23990" xr:uid="{0A63B621-13BB-4991-95D2-2702D83DCA98}"/>
    <cellStyle name="Moneda 2 3 2 2 5 2 3 2 3" xfId="32720" xr:uid="{EEFCE520-6B35-443A-8949-ADC10D0E7A25}"/>
    <cellStyle name="Moneda 2 3 2 2 5 2 3 3" xfId="19225" xr:uid="{E703CAE2-887A-4F2A-8F15-F90C1F8F12E2}"/>
    <cellStyle name="Moneda 2 3 2 2 5 2 3 4" xfId="28124" xr:uid="{25DB20B2-CC6E-4CC4-8DE8-2DA434BCFAE3}"/>
    <cellStyle name="Moneda 2 3 2 2 5 2 4" xfId="12063" xr:uid="{D7FC368C-B8D4-433A-B9A4-4C844723B63F}"/>
    <cellStyle name="Moneda 2 3 2 2 5 2 4 2" xfId="21607" xr:uid="{66CAF888-8165-451E-9BBF-399940643452}"/>
    <cellStyle name="Moneda 2 3 2 2 5 2 4 3" xfId="30401" xr:uid="{43E43157-2B8B-4993-85A6-5B0F51729550}"/>
    <cellStyle name="Moneda 2 3 2 2 5 2 5" xfId="16847" xr:uid="{7A7F7576-2341-4B67-BE9A-7F7826BD61C9}"/>
    <cellStyle name="Moneda 2 3 2 2 5 2 6" xfId="7290" xr:uid="{11E6E7BD-273B-45C1-8D6E-2833C6A36307}"/>
    <cellStyle name="Moneda 2 3 2 2 5 3" xfId="4780" xr:uid="{00000000-0005-0000-0000-0000A0040000}"/>
    <cellStyle name="Moneda 2 3 2 2 5 3 2" xfId="10273" xr:uid="{81731D0E-4268-4887-A393-2C0D4D3B5B98}"/>
    <cellStyle name="Moneda 2 3 2 2 5 3 2 2" xfId="15059" xr:uid="{E6CA7066-A469-427A-A543-E1699EE81E53}"/>
    <cellStyle name="Moneda 2 3 2 2 5 3 2 2 2" xfId="24586" xr:uid="{BA21D416-F750-43FF-9847-A4FD0F126F07}"/>
    <cellStyle name="Moneda 2 3 2 2 5 3 2 2 3" xfId="33314" xr:uid="{FCA57F21-6688-41FD-98CA-85726B927CC5}"/>
    <cellStyle name="Moneda 2 3 2 2 5 3 2 3" xfId="19820" xr:uid="{CF4AB461-EDD1-4F1A-B067-A2B2648632D2}"/>
    <cellStyle name="Moneda 2 3 2 2 5 3 2 4" xfId="28684" xr:uid="{52A7E1D7-0274-4F21-A647-406F6EB9E21B}"/>
    <cellStyle name="Moneda 2 3 2 2 5 3 3" xfId="12664" xr:uid="{275B2E58-77B1-4F17-AA32-8A30882E1D45}"/>
    <cellStyle name="Moneda 2 3 2 2 5 3 3 2" xfId="22203" xr:uid="{D2290FC4-1DAF-47C3-AC99-CDFC011FF3CD}"/>
    <cellStyle name="Moneda 2 3 2 2 5 3 3 3" xfId="30960" xr:uid="{33CADA6B-A27B-4FC4-803A-77043556303F}"/>
    <cellStyle name="Moneda 2 3 2 2 5 3 4" xfId="17441" xr:uid="{A578E060-E75B-46EB-A873-A368A0604280}"/>
    <cellStyle name="Moneda 2 3 2 2 5 3 5" xfId="7887" xr:uid="{4C313FAB-1C9C-4866-88C5-E3F11121241C}"/>
    <cellStyle name="Moneda 2 3 2 2 5 4" xfId="6286" xr:uid="{00000000-0005-0000-0000-0000A1040000}"/>
    <cellStyle name="Moneda 2 3 2 2 5 4 2" xfId="13861" xr:uid="{36653034-D905-4596-83D5-AFAAB9FCE6D1}"/>
    <cellStyle name="Moneda 2 3 2 2 5 4 2 2" xfId="23395" xr:uid="{692CDDF9-5561-43D6-B260-34C7AD015A85}"/>
    <cellStyle name="Moneda 2 3 2 2 5 4 2 3" xfId="32125" xr:uid="{D7CA7CEE-5C2F-4E4B-BA70-DB07E6E8D499}"/>
    <cellStyle name="Moneda 2 3 2 2 5 4 3" xfId="18630" xr:uid="{A389AE66-50F1-49EC-8BE9-0BF32978114F}"/>
    <cellStyle name="Moneda 2 3 2 2 5 4 4" xfId="9080" xr:uid="{8F96DB68-AFA3-4639-B91F-8169C93F0633}"/>
    <cellStyle name="Moneda 2 3 2 2 5 5" xfId="11471" xr:uid="{12718967-F8C8-4ECB-944F-950DFB3B09A7}"/>
    <cellStyle name="Moneda 2 3 2 2 5 5 2" xfId="21012" xr:uid="{03AB11F0-D190-4B8D-916D-4A1B9EA879A3}"/>
    <cellStyle name="Moneda 2 3 2 2 5 5 3" xfId="29853" xr:uid="{B8832E25-9B03-4402-B7F4-4F014938457E}"/>
    <cellStyle name="Moneda 2 3 2 2 5 6" xfId="16254" xr:uid="{0185DFDC-BBA3-4118-AA5D-A93A3A79C468}"/>
    <cellStyle name="Moneda 2 3 2 2 5 7" xfId="6708" xr:uid="{E50BC1D8-68FF-43BB-9B39-E35651C20FE5}"/>
    <cellStyle name="Moneda 2 3 2 2 6" xfId="452" xr:uid="{00000000-0005-0000-0000-0000A2040000}"/>
    <cellStyle name="Moneda 2 3 2 2 6 2" xfId="2071" xr:uid="{00000000-0005-0000-0000-0000A3040000}"/>
    <cellStyle name="Moneda 2 3 2 2 6 2 2" xfId="10571" xr:uid="{C1FD351E-6427-41E4-8C2F-07D30FD54EA5}"/>
    <cellStyle name="Moneda 2 3 2 2 6 2 2 2" xfId="15357" xr:uid="{3EB2EF04-82AB-4487-AC7A-67705313DA60}"/>
    <cellStyle name="Moneda 2 3 2 2 6 2 2 2 2" xfId="24884" xr:uid="{5C4A9C74-349D-4C2E-8202-43FAAADFC3CB}"/>
    <cellStyle name="Moneda 2 3 2 2 6 2 2 2 3" xfId="33612" xr:uid="{1A519F92-DF29-43D9-853E-7E7B912FB60F}"/>
    <cellStyle name="Moneda 2 3 2 2 6 2 2 3" xfId="20118" xr:uid="{3545EA47-BB4C-4546-9931-12FA89F3C45E}"/>
    <cellStyle name="Moneda 2 3 2 2 6 2 2 4" xfId="28980" xr:uid="{AE551C32-2AE4-4AFD-82C5-2DCD504E931B}"/>
    <cellStyle name="Moneda 2 3 2 2 6 2 3" xfId="12962" xr:uid="{173F4E73-DBDA-4C03-BA4A-781456E883F0}"/>
    <cellStyle name="Moneda 2 3 2 2 6 2 3 2" xfId="22501" xr:uid="{C78AE175-217D-4401-AEEE-BEDB0F492A03}"/>
    <cellStyle name="Moneda 2 3 2 2 6 2 3 3" xfId="31256" xr:uid="{4152A04B-00D9-440C-9522-48A1CF218412}"/>
    <cellStyle name="Moneda 2 3 2 2 6 2 4" xfId="17739" xr:uid="{82F5AB4B-F975-40FE-894C-106996525C8E}"/>
    <cellStyle name="Moneda 2 3 2 2 6 2 5" xfId="8184" xr:uid="{8A0CF3D0-C663-4908-9BDB-982EC1FE377D}"/>
    <cellStyle name="Moneda 2 3 2 2 6 3" xfId="3577" xr:uid="{00000000-0005-0000-0000-0000A4040000}"/>
    <cellStyle name="Moneda 2 3 2 2 6 3 2" xfId="14159" xr:uid="{83A2921E-230A-4C70-957B-AFC208AD1288}"/>
    <cellStyle name="Moneda 2 3 2 2 6 3 2 2" xfId="23693" xr:uid="{597D7FDC-9793-4EE0-B4A6-299BEC112514}"/>
    <cellStyle name="Moneda 2 3 2 2 6 3 2 3" xfId="32423" xr:uid="{1588CC7D-D39E-43D7-98BC-4BAF11F6EF9B}"/>
    <cellStyle name="Moneda 2 3 2 2 6 3 3" xfId="18928" xr:uid="{947EFF57-768A-4BC4-B046-94DE89BA4E0D}"/>
    <cellStyle name="Moneda 2 3 2 2 6 3 4" xfId="9377" xr:uid="{62B52A0F-1C88-4DBF-8A6E-DE6199BB43C2}"/>
    <cellStyle name="Moneda 2 3 2 2 6 4" xfId="5083" xr:uid="{00000000-0005-0000-0000-0000A5040000}"/>
    <cellStyle name="Moneda 2 3 2 2 6 4 2" xfId="21310" xr:uid="{4EB0867C-A9A9-4C70-AC1A-0C618A80220F}"/>
    <cellStyle name="Moneda 2 3 2 2 6 4 3" xfId="11768" xr:uid="{B214BCB8-EA6C-4FF2-AE9C-35832B838274}"/>
    <cellStyle name="Moneda 2 3 2 2 6 5" xfId="16552" xr:uid="{D0A34DFD-D738-4267-AF72-D77A52594E7F}"/>
    <cellStyle name="Moneda 2 3 2 2 6 6" xfId="6997" xr:uid="{3007D48A-C195-42D1-98A3-73F64A3E6EDE}"/>
    <cellStyle name="Moneda 2 3 2 2 7" xfId="1960" xr:uid="{00000000-0005-0000-0000-0000A6040000}"/>
    <cellStyle name="Moneda 2 3 2 2 7 2" xfId="9971" xr:uid="{4DC94E53-BDEF-40E0-819D-AB98DF07CC74}"/>
    <cellStyle name="Moneda 2 3 2 2 7 2 2" xfId="14756" xr:uid="{9F498AC0-D3B4-4533-8547-5035CF5108E9}"/>
    <cellStyle name="Moneda 2 3 2 2 7 2 2 2" xfId="24289" xr:uid="{E1E14A0D-B522-49D8-93FF-F0BB9C52C248}"/>
    <cellStyle name="Moneda 2 3 2 2 7 2 2 3" xfId="33017" xr:uid="{807CC442-17D8-4220-8793-9A1D07AE52BA}"/>
    <cellStyle name="Moneda 2 3 2 2 7 2 3" xfId="19524" xr:uid="{CBA9C667-612E-48C2-A76A-C244FDA2EFEE}"/>
    <cellStyle name="Moneda 2 3 2 2 7 2 4" xfId="28404" xr:uid="{E7298371-BAB0-4D81-A582-122153F84545}"/>
    <cellStyle name="Moneda 2 3 2 2 7 3" xfId="12362" xr:uid="{159E947F-5B98-4DEE-8B27-3EE4D618AA5B}"/>
    <cellStyle name="Moneda 2 3 2 2 7 3 2" xfId="21906" xr:uid="{8D9F8703-DF72-43F3-8EA3-8A1878731CE0}"/>
    <cellStyle name="Moneda 2 3 2 2 7 3 3" xfId="30679" xr:uid="{1CBD2175-9B57-4D1C-97FA-D44ED907F701}"/>
    <cellStyle name="Moneda 2 3 2 2 7 4" xfId="17146" xr:uid="{66C4821F-1FE3-47F9-A518-D3538B52297B}"/>
    <cellStyle name="Moneda 2 3 2 2 7 5" xfId="7587" xr:uid="{E0486EE4-F1A4-43C5-B394-FBD57E61533A}"/>
    <cellStyle name="Moneda 2 3 2 2 8" xfId="3466" xr:uid="{00000000-0005-0000-0000-0000A7040000}"/>
    <cellStyle name="Moneda 2 3 2 2 8 2" xfId="13558" xr:uid="{1C0F94EF-7869-4190-A2F6-44F3A40AFD10}"/>
    <cellStyle name="Moneda 2 3 2 2 8 2 2" xfId="23098" xr:uid="{1A4E2C61-8CA3-4B20-AB8C-7D5B494C1958}"/>
    <cellStyle name="Moneda 2 3 2 2 8 2 3" xfId="31841" xr:uid="{39DC9F57-7165-41DD-B52C-07E08D6331D5}"/>
    <cellStyle name="Moneda 2 3 2 2 8 3" xfId="18334" xr:uid="{8B27FAE2-7680-4613-A47C-2A501157EABB}"/>
    <cellStyle name="Moneda 2 3 2 2 8 4" xfId="8777" xr:uid="{E731C898-0B28-421A-982F-EBBA8D17D580}"/>
    <cellStyle name="Moneda 2 3 2 2 9" xfId="4972" xr:uid="{00000000-0005-0000-0000-0000A8040000}"/>
    <cellStyle name="Moneda 2 3 2 2 9 2" xfId="20716" xr:uid="{31118E93-5274-4EC2-B081-AE2E16CD93CC}"/>
    <cellStyle name="Moneda 2 3 2 2 9 3" xfId="11168" xr:uid="{214C8622-7286-4306-9EA6-A10252004033}"/>
    <cellStyle name="Moneda 2 3 2 3" xfId="453" xr:uid="{00000000-0005-0000-0000-0000A9040000}"/>
    <cellStyle name="Moneda 2 3 2 3 10" xfId="6453" xr:uid="{8CAB5C7F-50C4-4731-A4DE-7D778A97C77F}"/>
    <cellStyle name="Moneda 2 3 2 3 2" xfId="1167" xr:uid="{00000000-0005-0000-0000-0000AA040000}"/>
    <cellStyle name="Moneda 2 3 2 3 2 2" xfId="2728" xr:uid="{00000000-0005-0000-0000-0000AB040000}"/>
    <cellStyle name="Moneda 2 3 2 3 2 2 2" xfId="6941" xr:uid="{3B7FEB2A-E516-4003-B150-E11A77E733E5}"/>
    <cellStyle name="Moneda 2 3 2 3 2 2 2 2" xfId="7529" xr:uid="{C9AF2545-D3E2-4A58-8C80-34040D695813}"/>
    <cellStyle name="Moneda 2 3 2 3 2 2 2 2 2" xfId="8718" xr:uid="{FEC43EA2-1D7E-4ACB-8C5B-95FE886B2048}"/>
    <cellStyle name="Moneda 2 3 2 3 2 2 2 2 2 2" xfId="11105" xr:uid="{5D12A99A-B727-4E77-ACD6-CF0AC7FB76DA}"/>
    <cellStyle name="Moneda 2 3 2 3 2 2 2 2 2 2 2" xfId="15893" xr:uid="{2977F82D-C482-49AA-B26F-43F4DF4FABB7}"/>
    <cellStyle name="Moneda 2 3 2 3 2 2 2 2 2 2 2 2" xfId="25420" xr:uid="{9B4BFB38-B842-4783-870C-2A3F404CA81A}"/>
    <cellStyle name="Moneda 2 3 2 3 2 2 2 2 2 2 2 3" xfId="34148" xr:uid="{66EDA934-5503-40A9-BBD9-238F4700BE15}"/>
    <cellStyle name="Moneda 2 3 2 3 2 2 2 2 2 2 3" xfId="20654" xr:uid="{FD8C01CA-ADFF-4D01-B85F-A4ABA42B5B90}"/>
    <cellStyle name="Moneda 2 3 2 3 2 2 2 2 2 2 4" xfId="29512" xr:uid="{55EE9695-F0C1-4547-80E9-A75BEA975F22}"/>
    <cellStyle name="Moneda 2 3 2 3 2 2 2 2 2 3" xfId="13496" xr:uid="{191C7535-249D-4408-BCE1-90B751B4FCD0}"/>
    <cellStyle name="Moneda 2 3 2 3 2 2 2 2 2 3 2" xfId="23037" xr:uid="{A222A142-4F36-4379-8620-E87CB9F15736}"/>
    <cellStyle name="Moneda 2 3 2 3 2 2 2 2 2 3 3" xfId="31788" xr:uid="{2260E1E6-AECB-4F76-9CFE-EFEE4E3AF0DB}"/>
    <cellStyle name="Moneda 2 3 2 3 2 2 2 2 2 4" xfId="18273" xr:uid="{395E4130-51F4-43A7-9852-9E8CD8062048}"/>
    <cellStyle name="Moneda 2 3 2 3 2 2 2 2 2 5" xfId="27287" xr:uid="{426ACDDD-E1BA-4C1A-B044-DBDB9885E622}"/>
    <cellStyle name="Moneda 2 3 2 3 2 2 2 2 3" xfId="9911" xr:uid="{6CCDA6B1-9FAA-4BC9-B275-38D087B63F55}"/>
    <cellStyle name="Moneda 2 3 2 3 2 2 2 2 3 2" xfId="14695" xr:uid="{8F20FDCA-98B9-4F58-80DE-C44154A12A1D}"/>
    <cellStyle name="Moneda 2 3 2 3 2 2 2 2 3 2 2" xfId="24229" xr:uid="{D7D8DEFB-4291-46CF-919E-FA499027555E}"/>
    <cellStyle name="Moneda 2 3 2 3 2 2 2 2 3 2 3" xfId="32959" xr:uid="{DA522ECC-6C18-4947-894E-4A1CDA201AC9}"/>
    <cellStyle name="Moneda 2 3 2 3 2 2 2 2 3 3" xfId="19464" xr:uid="{8D74C429-F85D-4876-8C03-4D78AAA36DE7}"/>
    <cellStyle name="Moneda 2 3 2 3 2 2 2 2 3 4" xfId="28352" xr:uid="{C339909C-44C1-4E56-8E0B-49A729D4975E}"/>
    <cellStyle name="Moneda 2 3 2 3 2 2 2 2 4" xfId="12302" xr:uid="{7B694BF3-B2D4-49EB-9331-21F6B7B3EF25}"/>
    <cellStyle name="Moneda 2 3 2 3 2 2 2 2 4 2" xfId="21846" xr:uid="{64B1D024-2DF8-460B-A281-2D95D5ACB24D}"/>
    <cellStyle name="Moneda 2 3 2 3 2 2 2 2 4 3" xfId="30629" xr:uid="{67B84D3D-350B-49A5-857B-3D6D7A81DB1C}"/>
    <cellStyle name="Moneda 2 3 2 3 2 2 2 2 5" xfId="17086" xr:uid="{17E1AB55-CB75-4B25-8FB5-E1F937AF3E08}"/>
    <cellStyle name="Moneda 2 3 2 3 2 2 2 2 6" xfId="26282" xr:uid="{09E55CFF-43B6-4FAE-8E24-CDCE8563564F}"/>
    <cellStyle name="Moneda 2 3 2 3 2 2 2 3" xfId="8126" xr:uid="{9A35AE9C-2478-41C2-8CCA-4DD5454C73F9}"/>
    <cellStyle name="Moneda 2 3 2 3 2 2 2 3 2" xfId="10512" xr:uid="{372993F9-1F22-4A2D-9B95-4AF9A77D95BA}"/>
    <cellStyle name="Moneda 2 3 2 3 2 2 2 3 2 2" xfId="15298" xr:uid="{429ADE0F-9364-4192-9AB5-B81987D50605}"/>
    <cellStyle name="Moneda 2 3 2 3 2 2 2 3 2 2 2" xfId="24825" xr:uid="{51704E87-A2B0-43B5-893A-BD8C616A4CE9}"/>
    <cellStyle name="Moneda 2 3 2 3 2 2 2 3 2 2 3" xfId="33553" xr:uid="{D4D67ECF-9401-4E64-ABA9-2975BC8FB207}"/>
    <cellStyle name="Moneda 2 3 2 3 2 2 2 3 2 3" xfId="20059" xr:uid="{AAEF821A-F62B-4299-BEC7-6B25B5CBA256}"/>
    <cellStyle name="Moneda 2 3 2 3 2 2 2 3 2 4" xfId="28923" xr:uid="{E81E3159-E718-48E2-A30D-72C3168D3A23}"/>
    <cellStyle name="Moneda 2 3 2 3 2 2 2 3 3" xfId="12903" xr:uid="{C78AB358-8BDB-4A32-AC19-743B2433F07C}"/>
    <cellStyle name="Moneda 2 3 2 3 2 2 2 3 3 2" xfId="22442" xr:uid="{1ED7ACF6-B86F-4BF3-8B43-A5435C4EE893}"/>
    <cellStyle name="Moneda 2 3 2 3 2 2 2 3 3 3" xfId="31199" xr:uid="{1D6B2448-0523-4C27-AEFD-CE417A969327}"/>
    <cellStyle name="Moneda 2 3 2 3 2 2 2 3 4" xfId="17680" xr:uid="{8FE4C553-B064-47A2-B65B-0EBEEF950D1C}"/>
    <cellStyle name="Moneda 2 3 2 3 2 2 2 3 5" xfId="26739" xr:uid="{70E9F36A-7C7E-4411-BDAD-C984EA3EFFBC}"/>
    <cellStyle name="Moneda 2 3 2 3 2 2 2 4" xfId="9319" xr:uid="{CC97050A-8B8C-4DDB-ADAB-22500493C3DC}"/>
    <cellStyle name="Moneda 2 3 2 3 2 2 2 4 2" xfId="14100" xr:uid="{E0B1ED34-A93F-48DA-9AB4-32D3EA397F40}"/>
    <cellStyle name="Moneda 2 3 2 3 2 2 2 4 2 2" xfId="23634" xr:uid="{F417493F-234A-4F34-8FC6-912E10B25AEC}"/>
    <cellStyle name="Moneda 2 3 2 3 2 2 2 4 2 3" xfId="32364" xr:uid="{FE22EB06-AC88-46E4-9D6F-805F724AF31F}"/>
    <cellStyle name="Moneda 2 3 2 3 2 2 2 4 3" xfId="18869" xr:uid="{28F6A4F6-74FB-4103-819E-37ABF7D17637}"/>
    <cellStyle name="Moneda 2 3 2 3 2 2 2 4 4" xfId="27804" xr:uid="{C22DE39B-F8C1-48B4-B1AA-150A0C81C947}"/>
    <cellStyle name="Moneda 2 3 2 3 2 2 2 5" xfId="11710" xr:uid="{2DC2CAA9-5A40-41BE-AC90-30B35532BAAA}"/>
    <cellStyle name="Moneda 2 3 2 3 2 2 2 5 2" xfId="21251" xr:uid="{E7E9B2DA-145F-4155-80A0-02F66076417F}"/>
    <cellStyle name="Moneda 2 3 2 3 2 2 2 5 3" xfId="30081" xr:uid="{220B7642-33F1-4469-8CA0-793AE3776476}"/>
    <cellStyle name="Moneda 2 3 2 3 2 2 2 6" xfId="16493" xr:uid="{FC9C5D29-20FC-4E11-A276-9DEB27F06CF6}"/>
    <cellStyle name="Moneda 2 3 2 3 2 2 2 7" xfId="25841" xr:uid="{4A152401-883C-4CCF-9C0C-F8F5971AD85D}"/>
    <cellStyle name="Moneda 2 3 2 3 2 2 3" xfId="7233" xr:uid="{7A13F80C-989C-4FE2-B42F-4E2C81316A27}"/>
    <cellStyle name="Moneda 2 3 2 3 2 2 3 2" xfId="8422" xr:uid="{C4693DEA-BCF3-4B7D-979B-45BFFA753305}"/>
    <cellStyle name="Moneda 2 3 2 3 2 2 3 2 2" xfId="10809" xr:uid="{7ADD61F3-22F8-4A5C-BDC8-A7998652AC92}"/>
    <cellStyle name="Moneda 2 3 2 3 2 2 3 2 2 2" xfId="15596" xr:uid="{598321D1-12BB-4B9C-BE38-7015AC8AAF67}"/>
    <cellStyle name="Moneda 2 3 2 3 2 2 3 2 2 2 2" xfId="25123" xr:uid="{964522E4-5126-471C-8EDB-15E26E0EB54C}"/>
    <cellStyle name="Moneda 2 3 2 3 2 2 3 2 2 2 3" xfId="33851" xr:uid="{1AAC6402-04B9-4334-8E6F-EE80D26F8922}"/>
    <cellStyle name="Moneda 2 3 2 3 2 2 3 2 2 3" xfId="20357" xr:uid="{51F0BD4E-532F-482F-B751-046C6A4E40FF}"/>
    <cellStyle name="Moneda 2 3 2 3 2 2 3 2 2 4" xfId="29215" xr:uid="{4D0FD4E3-37A1-4C8E-A276-8E62CC91AFBB}"/>
    <cellStyle name="Moneda 2 3 2 3 2 2 3 2 3" xfId="13200" xr:uid="{52949A51-3DF5-4AAD-AA40-A3E8FB80D3B7}"/>
    <cellStyle name="Moneda 2 3 2 3 2 2 3 2 3 2" xfId="22740" xr:uid="{22271755-55A8-494B-A7A1-D9D5248A7FED}"/>
    <cellStyle name="Moneda 2 3 2 3 2 2 3 2 3 3" xfId="31491" xr:uid="{E614B0D7-CCEB-4FBE-9FF8-DBAF441B585F}"/>
    <cellStyle name="Moneda 2 3 2 3 2 2 3 2 4" xfId="17977" xr:uid="{3BC0F735-7668-4657-BC9C-CE3C3E3CB05B}"/>
    <cellStyle name="Moneda 2 3 2 3 2 2 3 2 5" xfId="27010" xr:uid="{2CDCABE8-8505-4C38-BF1B-17FFFC20E7DB}"/>
    <cellStyle name="Moneda 2 3 2 3 2 2 3 3" xfId="9615" xr:uid="{2AED070D-E805-46F2-86BB-6B872CA49621}"/>
    <cellStyle name="Moneda 2 3 2 3 2 2 3 3 2" xfId="14398" xr:uid="{0A6A8E81-9A29-46D6-A17E-F67912C4C3FF}"/>
    <cellStyle name="Moneda 2 3 2 3 2 2 3 3 2 2" xfId="23932" xr:uid="{3B6EFAF1-0723-45BD-96BD-C737E93A8B38}"/>
    <cellStyle name="Moneda 2 3 2 3 2 2 3 3 2 3" xfId="32662" xr:uid="{17BA9175-26B7-4DEE-8940-F0243DCC13A9}"/>
    <cellStyle name="Moneda 2 3 2 3 2 2 3 3 3" xfId="19167" xr:uid="{7BB5A381-FC78-4771-A087-C8D3AE7C3F8D}"/>
    <cellStyle name="Moneda 2 3 2 3 2 2 3 3 4" xfId="28075" xr:uid="{7A735E0B-9A95-4B95-8780-B3C524CEFDE9}"/>
    <cellStyle name="Moneda 2 3 2 3 2 2 3 4" xfId="12006" xr:uid="{419501E3-1B48-47E5-91A2-BA95B1D87A02}"/>
    <cellStyle name="Moneda 2 3 2 3 2 2 3 4 2" xfId="21549" xr:uid="{3700D03F-D60F-4A05-A6B8-A994139B2B17}"/>
    <cellStyle name="Moneda 2 3 2 3 2 2 3 4 3" xfId="30352" xr:uid="{B3AACAC1-BAEB-4F9F-B82E-6646C9E5382E}"/>
    <cellStyle name="Moneda 2 3 2 3 2 2 3 5" xfId="16790" xr:uid="{A53E8730-3E31-4F1B-8432-2163A9D8A79D}"/>
    <cellStyle name="Moneda 2 3 2 3 2 2 3 6" xfId="26044" xr:uid="{CE998147-2F24-48AB-BA33-FE59110EB221}"/>
    <cellStyle name="Moneda 2 3 2 3 2 2 4" xfId="7829" xr:uid="{EE6CC925-08E9-4792-94C5-3F69FBE735E5}"/>
    <cellStyle name="Moneda 2 3 2 3 2 2 4 2" xfId="10215" xr:uid="{D7812F8B-3CBD-4658-BD1D-C48F43328A79}"/>
    <cellStyle name="Moneda 2 3 2 3 2 2 4 2 2" xfId="15000" xr:uid="{9EA25DE7-E6F3-436F-BDC5-8099BD312874}"/>
    <cellStyle name="Moneda 2 3 2 3 2 2 4 2 2 2" xfId="24528" xr:uid="{DE485E5E-5727-421A-BC4D-1C20953302D5}"/>
    <cellStyle name="Moneda 2 3 2 3 2 2 4 2 2 3" xfId="33256" xr:uid="{331A1F7C-9D7A-4AAB-94F2-63643640FC48}"/>
    <cellStyle name="Moneda 2 3 2 3 2 2 4 2 3" xfId="19762" xr:uid="{2110DE4A-8C55-49F3-849A-7E3B1FFB071A}"/>
    <cellStyle name="Moneda 2 3 2 3 2 2 4 2 4" xfId="28626" xr:uid="{FF03D220-E8E6-4553-B473-B58283841A83}"/>
    <cellStyle name="Moneda 2 3 2 3 2 2 4 3" xfId="12606" xr:uid="{DDF442CC-424E-4AC0-BED8-29A3AB2AFA39}"/>
    <cellStyle name="Moneda 2 3 2 3 2 2 4 3 2" xfId="22145" xr:uid="{482BF5BB-B69D-46FC-B061-3EAC645F4E3E}"/>
    <cellStyle name="Moneda 2 3 2 3 2 2 4 3 3" xfId="30902" xr:uid="{039B18D7-72EE-49EF-A444-91F0EB788D58}"/>
    <cellStyle name="Moneda 2 3 2 3 2 2 4 4" xfId="17384" xr:uid="{BDDCA403-1F14-411F-8E58-53186B54383C}"/>
    <cellStyle name="Moneda 2 3 2 3 2 2 4 5" xfId="26501" xr:uid="{C23644F9-0125-4BE1-88F9-BEEF4D4471A7}"/>
    <cellStyle name="Moneda 2 3 2 3 2 2 5" xfId="9021" xr:uid="{F33A4B86-7293-4A1E-AF55-CCB3A23F7DF3}"/>
    <cellStyle name="Moneda 2 3 2 3 2 2 5 2" xfId="13802" xr:uid="{56D3AE6D-65B9-4BC5-AEE3-ACAA5381EE8B}"/>
    <cellStyle name="Moneda 2 3 2 3 2 2 5 2 2" xfId="23337" xr:uid="{2876611A-26E6-4FA9-826E-1A419C589E68}"/>
    <cellStyle name="Moneda 2 3 2 3 2 2 5 2 3" xfId="32068" xr:uid="{8027F68C-556F-4EF3-80A1-85BE8B0ACC1D}"/>
    <cellStyle name="Moneda 2 3 2 3 2 2 5 3" xfId="18572" xr:uid="{7C98CEE7-5BEF-4C88-A9D6-693D3FA710CC}"/>
    <cellStyle name="Moneda 2 3 2 3 2 2 5 4" xfId="27559" xr:uid="{1C39D039-EE10-4A5D-8606-08801E71B4A3}"/>
    <cellStyle name="Moneda 2 3 2 3 2 2 6" xfId="11413" xr:uid="{7997C063-E5F7-4810-8DCA-69146D841217}"/>
    <cellStyle name="Moneda 2 3 2 3 2 2 6 2" xfId="20955" xr:uid="{95EFFFED-E873-46CF-99B5-C7D911F0EF17}"/>
    <cellStyle name="Moneda 2 3 2 3 2 2 6 3" xfId="29805" xr:uid="{21A8E84C-E309-420E-A3CE-7EA7E9E98143}"/>
    <cellStyle name="Moneda 2 3 2 3 2 2 7" xfId="16196" xr:uid="{DAFEB69A-4623-4E7E-B058-1FC9A0CABBCE}"/>
    <cellStyle name="Moneda 2 3 2 3 2 2 8" xfId="6652" xr:uid="{FB5B7E31-E5DB-477F-BEF5-DD154D2E30EC}"/>
    <cellStyle name="Moneda 2 3 2 3 2 3" xfId="4234" xr:uid="{00000000-0005-0000-0000-0000AC040000}"/>
    <cellStyle name="Moneda 2 3 2 3 2 3 2" xfId="7381" xr:uid="{DFD70A3F-7D68-44A0-BDFD-AD80F8DD1329}"/>
    <cellStyle name="Moneda 2 3 2 3 2 3 2 2" xfId="8570" xr:uid="{207BBD5E-148E-48FE-8731-02B178D8BB75}"/>
    <cellStyle name="Moneda 2 3 2 3 2 3 2 2 2" xfId="10957" xr:uid="{78FA2136-9047-4090-821B-9B72979A3F0B}"/>
    <cellStyle name="Moneda 2 3 2 3 2 3 2 2 2 2" xfId="15745" xr:uid="{571B2251-CD23-4A43-B431-06E785C09A46}"/>
    <cellStyle name="Moneda 2 3 2 3 2 3 2 2 2 2 2" xfId="25272" xr:uid="{74643633-5E94-40F4-AE3A-58C35A7ABC2D}"/>
    <cellStyle name="Moneda 2 3 2 3 2 3 2 2 2 2 3" xfId="34000" xr:uid="{01D6C952-5BAF-4E39-820E-992E44D4E3F4}"/>
    <cellStyle name="Moneda 2 3 2 3 2 3 2 2 2 3" xfId="20506" xr:uid="{817E2D10-BCDA-4E50-BDC1-1A8ECB9A9196}"/>
    <cellStyle name="Moneda 2 3 2 3 2 3 2 2 2 4" xfId="29364" xr:uid="{38D36DFB-0110-4C4B-BEA2-A2763395C1C4}"/>
    <cellStyle name="Moneda 2 3 2 3 2 3 2 2 3" xfId="13348" xr:uid="{24A10FA1-9712-46FA-9BFA-CD5D4A5801FC}"/>
    <cellStyle name="Moneda 2 3 2 3 2 3 2 2 3 2" xfId="22889" xr:uid="{F0C7EDF3-29A2-4D60-BF99-B1754233B435}"/>
    <cellStyle name="Moneda 2 3 2 3 2 3 2 2 3 3" xfId="31640" xr:uid="{76A5C48E-4905-474B-8A37-3BC1BBE17521}"/>
    <cellStyle name="Moneda 2 3 2 3 2 3 2 2 4" xfId="18125" xr:uid="{AB77F576-EFA1-4A80-B23B-6EE1399A8806}"/>
    <cellStyle name="Moneda 2 3 2 3 2 3 2 2 5" xfId="27140" xr:uid="{D5736327-8F37-486A-86B9-828AE3F8E69B}"/>
    <cellStyle name="Moneda 2 3 2 3 2 3 2 3" xfId="9763" xr:uid="{B0F6AD64-FD51-4859-BB76-E87A76671957}"/>
    <cellStyle name="Moneda 2 3 2 3 2 3 2 3 2" xfId="14547" xr:uid="{3B1CDF17-C52D-44AC-A364-4C37E387BF22}"/>
    <cellStyle name="Moneda 2 3 2 3 2 3 2 3 2 2" xfId="24081" xr:uid="{FE8E8001-1F4A-4C2D-BBBC-BEC77466A424}"/>
    <cellStyle name="Moneda 2 3 2 3 2 3 2 3 2 3" xfId="32811" xr:uid="{A5E9C144-9956-4294-9CC6-53AD7A83D1CA}"/>
    <cellStyle name="Moneda 2 3 2 3 2 3 2 3 3" xfId="19316" xr:uid="{35044689-A046-4B29-88DE-77FEFA8CB54E}"/>
    <cellStyle name="Moneda 2 3 2 3 2 3 2 3 4" xfId="28205" xr:uid="{DD127AC7-52B9-4C9B-A454-BECBD133E03E}"/>
    <cellStyle name="Moneda 2 3 2 3 2 3 2 4" xfId="12154" xr:uid="{70F573C6-C7E8-4B91-9405-948814770B27}"/>
    <cellStyle name="Moneda 2 3 2 3 2 3 2 4 2" xfId="21698" xr:uid="{146274E1-E0F2-48F3-B1B3-0B315E3870A1}"/>
    <cellStyle name="Moneda 2 3 2 3 2 3 2 4 3" xfId="30482" xr:uid="{47151887-062E-442F-92A9-55C06AE28557}"/>
    <cellStyle name="Moneda 2 3 2 3 2 3 2 5" xfId="16938" xr:uid="{B9014E77-0617-48D9-9938-8CA6D0084164}"/>
    <cellStyle name="Moneda 2 3 2 3 2 3 2 6" xfId="26157" xr:uid="{F3D24916-F1C5-4EC9-8265-B31ED6B46A3C}"/>
    <cellStyle name="Moneda 2 3 2 3 2 3 3" xfId="7978" xr:uid="{90065EB6-D9D1-48AA-A126-7A6621E449B1}"/>
    <cellStyle name="Moneda 2 3 2 3 2 3 3 2" xfId="10364" xr:uid="{1F7C8062-84F1-4D6B-B236-DEBD19ADCE65}"/>
    <cellStyle name="Moneda 2 3 2 3 2 3 3 2 2" xfId="15150" xr:uid="{D5FA7FC6-BBBC-4D75-8754-A6DA2335844A}"/>
    <cellStyle name="Moneda 2 3 2 3 2 3 3 2 2 2" xfId="24677" xr:uid="{6E912784-507A-43A1-A1A9-9F602396FA4C}"/>
    <cellStyle name="Moneda 2 3 2 3 2 3 3 2 2 3" xfId="33405" xr:uid="{8C845611-DC9E-45BF-833D-3E0A0D60EEDE}"/>
    <cellStyle name="Moneda 2 3 2 3 2 3 3 2 3" xfId="19911" xr:uid="{2CE238AB-8482-43E2-8A2E-19A76C9260E1}"/>
    <cellStyle name="Moneda 2 3 2 3 2 3 3 2 4" xfId="28775" xr:uid="{A329E286-C1EA-4C22-A76C-6142BE267C10}"/>
    <cellStyle name="Moneda 2 3 2 3 2 3 3 3" xfId="12755" xr:uid="{88621280-3519-4CB9-AF89-E61E09E29A5A}"/>
    <cellStyle name="Moneda 2 3 2 3 2 3 3 3 2" xfId="22294" xr:uid="{55C43450-003D-4AA0-943F-1DD16D27D0B8}"/>
    <cellStyle name="Moneda 2 3 2 3 2 3 3 3 3" xfId="31051" xr:uid="{9F255668-F3C4-4656-A238-DCF431357F13}"/>
    <cellStyle name="Moneda 2 3 2 3 2 3 3 4" xfId="17532" xr:uid="{7329C5E0-391F-4464-B85C-1546C2216B13}"/>
    <cellStyle name="Moneda 2 3 2 3 2 3 3 5" xfId="26614" xr:uid="{F1898203-16C7-4467-8055-B22B8C3AA48B}"/>
    <cellStyle name="Moneda 2 3 2 3 2 3 4" xfId="9171" xr:uid="{A48551D8-F3E2-4757-B7E9-650B376DFA34}"/>
    <cellStyle name="Moneda 2 3 2 3 2 3 4 2" xfId="13952" xr:uid="{664AB849-F597-483A-A4D9-2B9ADCAD9DEA}"/>
    <cellStyle name="Moneda 2 3 2 3 2 3 4 2 2" xfId="23486" xr:uid="{A185052D-B8D5-4162-A504-3D807E487ED8}"/>
    <cellStyle name="Moneda 2 3 2 3 2 3 4 2 3" xfId="32216" xr:uid="{46ACF3E6-68FB-4C4C-9209-6D560D720C40}"/>
    <cellStyle name="Moneda 2 3 2 3 2 3 4 3" xfId="18721" xr:uid="{D5CC22C6-3A9F-45C1-A49B-1826BFD8727C}"/>
    <cellStyle name="Moneda 2 3 2 3 2 3 4 4" xfId="27679" xr:uid="{947E86E6-E242-468C-9D00-A93EBC7A765A}"/>
    <cellStyle name="Moneda 2 3 2 3 2 3 5" xfId="11562" xr:uid="{D7F59D37-0E7D-4163-AFFC-04B545D54BD4}"/>
    <cellStyle name="Moneda 2 3 2 3 2 3 5 2" xfId="21103" xr:uid="{F59AADAD-E0D8-4DF4-877B-B1D6F64E8968}"/>
    <cellStyle name="Moneda 2 3 2 3 2 3 5 3" xfId="29934" xr:uid="{653D6A37-10D6-467D-8677-B5EC1D5E75A3}"/>
    <cellStyle name="Moneda 2 3 2 3 2 3 6" xfId="16345" xr:uid="{ED438CFA-D1E5-41BF-8CB8-F5160B9AD3C4}"/>
    <cellStyle name="Moneda 2 3 2 3 2 3 7" xfId="6795" xr:uid="{437E43CB-6E13-47FB-A8AE-CA1C5A010A2A}"/>
    <cellStyle name="Moneda 2 3 2 3 2 4" xfId="5740" xr:uid="{00000000-0005-0000-0000-0000AD040000}"/>
    <cellStyle name="Moneda 2 3 2 3 2 4 2" xfId="8275" xr:uid="{E56234A3-F1E0-4A87-ABD4-45EDE18A1625}"/>
    <cellStyle name="Moneda 2 3 2 3 2 4 2 2" xfId="10662" xr:uid="{D2FC7EE9-BB6D-49AE-8E31-F54003689A73}"/>
    <cellStyle name="Moneda 2 3 2 3 2 4 2 2 2" xfId="15448" xr:uid="{34EFD408-2E55-423C-90CF-C7616013BCC0}"/>
    <cellStyle name="Moneda 2 3 2 3 2 4 2 2 2 2" xfId="24975" xr:uid="{F10758A2-B9BB-4156-BA36-EE95A9A35D90}"/>
    <cellStyle name="Moneda 2 3 2 3 2 4 2 2 2 3" xfId="33703" xr:uid="{14948D9A-92EC-4BA2-966E-7E3F818892F3}"/>
    <cellStyle name="Moneda 2 3 2 3 2 4 2 2 3" xfId="20209" xr:uid="{26D99D48-59B6-4B43-945B-16DC04839C19}"/>
    <cellStyle name="Moneda 2 3 2 3 2 4 2 2 4" xfId="29067" xr:uid="{BE5702AA-68C6-4E83-B5D6-2C0A7E7F2BA4}"/>
    <cellStyle name="Moneda 2 3 2 3 2 4 2 3" xfId="13053" xr:uid="{DF56020B-4A7C-44F5-84B7-CB87E2CF61F2}"/>
    <cellStyle name="Moneda 2 3 2 3 2 4 2 3 2" xfId="22592" xr:uid="{B7A3CA62-1817-4ACE-BA25-3D16BEAF3E23}"/>
    <cellStyle name="Moneda 2 3 2 3 2 4 2 3 3" xfId="31343" xr:uid="{BC5FA20E-77FA-491A-AFBE-E069739B56B5}"/>
    <cellStyle name="Moneda 2 3 2 3 2 4 2 4" xfId="17830" xr:uid="{7FA9BD34-1D67-4E27-BDE3-B5731A3AA837}"/>
    <cellStyle name="Moneda 2 3 2 3 2 4 2 5" xfId="26862" xr:uid="{D0E7EF2D-6982-449C-BFA1-65077376559B}"/>
    <cellStyle name="Moneda 2 3 2 3 2 4 3" xfId="9468" xr:uid="{1D6B4158-436F-4B64-9A46-36399FFA018A}"/>
    <cellStyle name="Moneda 2 3 2 3 2 4 3 2" xfId="14250" xr:uid="{090A6A95-AF38-40C9-AB3B-21140552492B}"/>
    <cellStyle name="Moneda 2 3 2 3 2 4 3 2 2" xfId="23784" xr:uid="{8327FCBC-A0CB-44AC-B255-B9C414EEB6D8}"/>
    <cellStyle name="Moneda 2 3 2 3 2 4 3 2 3" xfId="32514" xr:uid="{E4A6B769-C692-4F6A-9F30-5B3B75ABC13E}"/>
    <cellStyle name="Moneda 2 3 2 3 2 4 3 3" xfId="19019" xr:uid="{AA6BF48B-1D76-40EB-888E-E33D9F1FC650}"/>
    <cellStyle name="Moneda 2 3 2 3 2 4 3 4" xfId="27927" xr:uid="{81C1BADD-8F6D-48E1-AC18-CACD9690294E}"/>
    <cellStyle name="Moneda 2 3 2 3 2 4 4" xfId="11859" xr:uid="{A7538377-A344-4F71-A79E-6A3BF069E3E4}"/>
    <cellStyle name="Moneda 2 3 2 3 2 4 4 2" xfId="21401" xr:uid="{A91F9557-951D-46AB-9898-01D18B5CBB6A}"/>
    <cellStyle name="Moneda 2 3 2 3 2 4 4 3" xfId="30204" xr:uid="{4A82756F-BC81-4E94-88CA-3156F1A4792D}"/>
    <cellStyle name="Moneda 2 3 2 3 2 4 5" xfId="16643" xr:uid="{DB490B36-6A20-45FD-BA9C-F7A44DC79527}"/>
    <cellStyle name="Moneda 2 3 2 3 2 4 6" xfId="7088" xr:uid="{8E1AED07-038F-4DF5-BD0A-8994424C6968}"/>
    <cellStyle name="Moneda 2 3 2 3 2 5" xfId="7680" xr:uid="{88830B75-7929-4198-8FE0-01BCFC083265}"/>
    <cellStyle name="Moneda 2 3 2 3 2 5 2" xfId="10064" xr:uid="{BCE01EBE-B997-4D75-BE26-5F01668A9B3F}"/>
    <cellStyle name="Moneda 2 3 2 3 2 5 2 2" xfId="14849" xr:uid="{0761EED5-C10D-485A-B850-17D6363A1375}"/>
    <cellStyle name="Moneda 2 3 2 3 2 5 2 2 2" xfId="24380" xr:uid="{9AFB9746-3AF4-4CCD-A4AC-D7C37341FB0D}"/>
    <cellStyle name="Moneda 2 3 2 3 2 5 2 2 3" xfId="33108" xr:uid="{98C389A5-E082-411F-BC8D-BDE121059E36}"/>
    <cellStyle name="Moneda 2 3 2 3 2 5 2 3" xfId="19615" xr:uid="{789F077A-302D-4A12-ADB6-32574FBD52AB}"/>
    <cellStyle name="Moneda 2 3 2 3 2 5 2 4" xfId="28479" xr:uid="{7E779F9E-3E99-410F-A66C-AE5DC749DE1E}"/>
    <cellStyle name="Moneda 2 3 2 3 2 5 3" xfId="12455" xr:uid="{BDE7B4CC-2C16-4130-A903-D516926D167C}"/>
    <cellStyle name="Moneda 2 3 2 3 2 5 3 2" xfId="21997" xr:uid="{5CFD2C3F-E9FF-4069-A5F8-6F79745EF746}"/>
    <cellStyle name="Moneda 2 3 2 3 2 5 3 3" xfId="30754" xr:uid="{E59C6BC9-C467-4CB7-89CE-35091D2A43AE}"/>
    <cellStyle name="Moneda 2 3 2 3 2 5 4" xfId="17237" xr:uid="{2A751F5B-2AA5-4132-925D-00049EB097AE}"/>
    <cellStyle name="Moneda 2 3 2 3 2 5 5" xfId="26398" xr:uid="{72F3ABC3-A455-4572-ACA1-75856AD78A3E}"/>
    <cellStyle name="Moneda 2 3 2 3 2 6" xfId="8870" xr:uid="{05549C12-9E56-44BE-B3C4-398D067BB8B3}"/>
    <cellStyle name="Moneda 2 3 2 3 2 6 2" xfId="13651" xr:uid="{D899A6FD-C863-4482-8A17-780BB672771F}"/>
    <cellStyle name="Moneda 2 3 2 3 2 6 2 2" xfId="23189" xr:uid="{81E8686D-5A21-4C6D-AF82-6C846F2E23DF}"/>
    <cellStyle name="Moneda 2 3 2 3 2 6 2 3" xfId="31920" xr:uid="{72AB5755-FEA3-493A-8EBF-EDD7A47D8E95}"/>
    <cellStyle name="Moneda 2 3 2 3 2 6 3" xfId="18425" xr:uid="{BAE9AA8D-69DB-4A22-A6C5-9AE9AA671A2A}"/>
    <cellStyle name="Moneda 2 3 2 3 2 6 4" xfId="27434" xr:uid="{C57FA589-FF97-4108-AAEE-C0B2D75F15EE}"/>
    <cellStyle name="Moneda 2 3 2 3 2 7" xfId="11261" xr:uid="{4F3828CE-1509-4434-AE5D-9664C6E09231}"/>
    <cellStyle name="Moneda 2 3 2 3 2 7 2" xfId="20807" xr:uid="{336640AD-C83C-4DD9-AC00-41734456415B}"/>
    <cellStyle name="Moneda 2 3 2 3 2 7 3" xfId="29657" xr:uid="{FFBE312D-3467-4075-966B-2A489BD497A3}"/>
    <cellStyle name="Moneda 2 3 2 3 2 8" xfId="16048" xr:uid="{98EA4727-A3F9-4B58-98F6-9FD352DB8781}"/>
    <cellStyle name="Moneda 2 3 2 3 2 9" xfId="6515" xr:uid="{71E1FAFB-4443-4E68-BA97-738CC3679BB6}"/>
    <cellStyle name="Moneda 2 3 2 3 3" xfId="2072" xr:uid="{00000000-0005-0000-0000-0000AE040000}"/>
    <cellStyle name="Moneda 2 3 2 3 3 2" xfId="6868" xr:uid="{56A67915-96E4-423E-B994-49F99E63A6D8}"/>
    <cellStyle name="Moneda 2 3 2 3 3 2 2" xfId="7456" xr:uid="{2B0B2B16-DB1E-4C0B-AE12-BBC0F9CA674C}"/>
    <cellStyle name="Moneda 2 3 2 3 3 2 2 2" xfId="8645" xr:uid="{430490EF-5B15-4BB1-8005-68921B3356ED}"/>
    <cellStyle name="Moneda 2 3 2 3 3 2 2 2 2" xfId="11032" xr:uid="{036D117E-5493-454E-AA14-9DBE9AECD498}"/>
    <cellStyle name="Moneda 2 3 2 3 3 2 2 2 2 2" xfId="15820" xr:uid="{FFFE5D1A-4A8F-4160-8F10-E7D3C757D69F}"/>
    <cellStyle name="Moneda 2 3 2 3 3 2 2 2 2 2 2" xfId="25347" xr:uid="{DE88C211-B481-46F7-A7E5-B59801EC5201}"/>
    <cellStyle name="Moneda 2 3 2 3 3 2 2 2 2 2 3" xfId="34075" xr:uid="{7CF31C23-F632-47D5-8960-31FAA44F53EE}"/>
    <cellStyle name="Moneda 2 3 2 3 3 2 2 2 2 3" xfId="20581" xr:uid="{A7357E32-DBEF-4D2E-B0FE-C3A962A1C546}"/>
    <cellStyle name="Moneda 2 3 2 3 3 2 2 2 2 4" xfId="29439" xr:uid="{5973EC08-74F3-4939-9FD5-EDD395EE07C5}"/>
    <cellStyle name="Moneda 2 3 2 3 3 2 2 2 3" xfId="13423" xr:uid="{553EB6CD-7A95-4642-9939-B769200E897E}"/>
    <cellStyle name="Moneda 2 3 2 3 3 2 2 2 3 2" xfId="22964" xr:uid="{9F383B61-14B6-456A-B357-E8A02BF995D1}"/>
    <cellStyle name="Moneda 2 3 2 3 3 2 2 2 3 3" xfId="31715" xr:uid="{B8BA2D92-1790-4733-A775-F53BDE67F96B}"/>
    <cellStyle name="Moneda 2 3 2 3 3 2 2 2 4" xfId="18200" xr:uid="{694041B0-2D5E-4CB7-B853-A65D6887AC3B}"/>
    <cellStyle name="Moneda 2 3 2 3 3 2 2 2 5" xfId="27214" xr:uid="{0E9E5F84-FD92-4112-A859-28CD55DD5986}"/>
    <cellStyle name="Moneda 2 3 2 3 3 2 2 3" xfId="9838" xr:uid="{589DBABB-23E5-448F-BD2F-C2AC7E9408E5}"/>
    <cellStyle name="Moneda 2 3 2 3 3 2 2 3 2" xfId="14622" xr:uid="{87B9EEDD-9DF9-4743-9904-383513E2B88B}"/>
    <cellStyle name="Moneda 2 3 2 3 3 2 2 3 2 2" xfId="24156" xr:uid="{86F525DE-FA15-42BF-B527-DF278CBC8429}"/>
    <cellStyle name="Moneda 2 3 2 3 3 2 2 3 2 3" xfId="32886" xr:uid="{5D477FB7-51AD-4BA3-8D6C-6574B796149F}"/>
    <cellStyle name="Moneda 2 3 2 3 3 2 2 3 3" xfId="19391" xr:uid="{14CAE1FD-2749-445B-9E8B-7FE447F8A19B}"/>
    <cellStyle name="Moneda 2 3 2 3 3 2 2 3 4" xfId="28279" xr:uid="{573BAD43-6299-4545-8D04-FDB21DD756AC}"/>
    <cellStyle name="Moneda 2 3 2 3 3 2 2 4" xfId="12229" xr:uid="{145D084D-D298-4314-8A2B-973ECA602B61}"/>
    <cellStyle name="Moneda 2 3 2 3 3 2 2 4 2" xfId="21773" xr:uid="{2E071073-2FC1-4A27-A7EF-E307291C9A6A}"/>
    <cellStyle name="Moneda 2 3 2 3 3 2 2 4 3" xfId="30556" xr:uid="{7D4DFEB8-2EDC-4017-91EC-14CF681D08DA}"/>
    <cellStyle name="Moneda 2 3 2 3 3 2 2 5" xfId="17013" xr:uid="{6819BF14-0550-46C2-ACB2-03447904D372}"/>
    <cellStyle name="Moneda 2 3 2 3 3 2 2 6" xfId="26216" xr:uid="{7187804E-CC73-407D-B67C-48A8E1D7D103}"/>
    <cellStyle name="Moneda 2 3 2 3 3 2 3" xfId="8053" xr:uid="{F56139DB-7762-4790-A7E1-16DB21EF4D4B}"/>
    <cellStyle name="Moneda 2 3 2 3 3 2 3 2" xfId="10439" xr:uid="{52A4A8E9-3B82-4503-9D6E-4C50AE77CCF4}"/>
    <cellStyle name="Moneda 2 3 2 3 3 2 3 2 2" xfId="15225" xr:uid="{F1B27A2E-1D90-41E6-BD67-7EB2D303502C}"/>
    <cellStyle name="Moneda 2 3 2 3 3 2 3 2 2 2" xfId="24752" xr:uid="{C300085F-B95D-4565-8B02-C65F1C8648E0}"/>
    <cellStyle name="Moneda 2 3 2 3 3 2 3 2 2 3" xfId="33480" xr:uid="{460E96ED-662C-4486-9CF3-46572AE278BE}"/>
    <cellStyle name="Moneda 2 3 2 3 3 2 3 2 3" xfId="19986" xr:uid="{899D4CE9-6DAE-43CA-9BB5-6C3376118FBE}"/>
    <cellStyle name="Moneda 2 3 2 3 3 2 3 2 4" xfId="28850" xr:uid="{DC24F9AE-C716-484E-9DA0-F17D84EE209A}"/>
    <cellStyle name="Moneda 2 3 2 3 3 2 3 3" xfId="12830" xr:uid="{06F001AC-0068-41A1-B5B0-7CA22CBF79DA}"/>
    <cellStyle name="Moneda 2 3 2 3 3 2 3 3 2" xfId="22369" xr:uid="{9D08EFBF-8C07-4376-8EAD-CB2109783BB3}"/>
    <cellStyle name="Moneda 2 3 2 3 3 2 3 3 3" xfId="31126" xr:uid="{679CCA56-360A-41E5-B306-2EF6483C0B56}"/>
    <cellStyle name="Moneda 2 3 2 3 3 2 3 4" xfId="17607" xr:uid="{DD3A4048-E18D-4155-BA84-F74EFE93A092}"/>
    <cellStyle name="Moneda 2 3 2 3 3 2 3 5" xfId="26673" xr:uid="{1824A0E4-EF23-4CD7-8291-2918C4067E05}"/>
    <cellStyle name="Moneda 2 3 2 3 3 2 4" xfId="9246" xr:uid="{2A0E0CC6-D861-4898-BD2F-0793A465F00B}"/>
    <cellStyle name="Moneda 2 3 2 3 3 2 4 2" xfId="14027" xr:uid="{F12076D7-C480-4B55-9756-02ECAEA2067C}"/>
    <cellStyle name="Moneda 2 3 2 3 3 2 4 2 2" xfId="23561" xr:uid="{D68573D4-5AA4-4E32-8810-A487620DA816}"/>
    <cellStyle name="Moneda 2 3 2 3 3 2 4 2 3" xfId="32291" xr:uid="{5348682B-2ACA-495F-9B6E-EBC28EEE3C5C}"/>
    <cellStyle name="Moneda 2 3 2 3 3 2 4 3" xfId="18796" xr:uid="{F495B61D-C353-4B91-BCA6-86435D06BE5B}"/>
    <cellStyle name="Moneda 2 3 2 3 3 2 4 4" xfId="27738" xr:uid="{242D40DB-7413-4936-AF8F-D3AED519AD92}"/>
    <cellStyle name="Moneda 2 3 2 3 3 2 5" xfId="11637" xr:uid="{E7838158-9C76-4E64-8208-4AE83FEA0180}"/>
    <cellStyle name="Moneda 2 3 2 3 3 2 5 2" xfId="21178" xr:uid="{98FC8552-AB83-4D71-A0E8-5D4CFC6FEB1E}"/>
    <cellStyle name="Moneda 2 3 2 3 3 2 5 3" xfId="30008" xr:uid="{682C6BCE-C860-4AB5-9EF7-A1DCAF6A8A57}"/>
    <cellStyle name="Moneda 2 3 2 3 3 2 6" xfId="16420" xr:uid="{240C9C81-112A-4E4A-8BC4-B286C249E7F4}"/>
    <cellStyle name="Moneda 2 3 2 3 3 2 7" xfId="25789" xr:uid="{63AF16F2-493F-4FD7-A269-595C1C8CCC79}"/>
    <cellStyle name="Moneda 2 3 2 3 3 3" xfId="7160" xr:uid="{1218EFE6-B14E-4F3B-AD1C-9FDAC7BCF731}"/>
    <cellStyle name="Moneda 2 3 2 3 3 3 2" xfId="8349" xr:uid="{75111F94-5B63-4FCE-9593-04153C8925C1}"/>
    <cellStyle name="Moneda 2 3 2 3 3 3 2 2" xfId="10736" xr:uid="{26588AD0-9482-48C3-AE3E-CC50F4312F12}"/>
    <cellStyle name="Moneda 2 3 2 3 3 3 2 2 2" xfId="15523" xr:uid="{7BDB4E12-ACEB-4CCE-B3AC-AFB7A9772BF6}"/>
    <cellStyle name="Moneda 2 3 2 3 3 3 2 2 2 2" xfId="25050" xr:uid="{AC07817B-C853-449A-B4CF-5431C30BF8D9}"/>
    <cellStyle name="Moneda 2 3 2 3 3 3 2 2 2 3" xfId="33778" xr:uid="{284DA2A2-B31F-42DE-A2BF-342ED517D542}"/>
    <cellStyle name="Moneda 2 3 2 3 3 3 2 2 3" xfId="20284" xr:uid="{E30EE80B-6DFE-4CA0-AB1F-195B9254C47E}"/>
    <cellStyle name="Moneda 2 3 2 3 3 3 2 2 4" xfId="29142" xr:uid="{C0AC7539-A4DD-4EB3-9857-224B3F38E06A}"/>
    <cellStyle name="Moneda 2 3 2 3 3 3 2 3" xfId="13127" xr:uid="{D4AED736-E75A-4656-A296-BF32F8CD7588}"/>
    <cellStyle name="Moneda 2 3 2 3 3 3 2 3 2" xfId="22667" xr:uid="{6C9EE0DE-10E2-4796-BAFD-6AE3B34FDE2E}"/>
    <cellStyle name="Moneda 2 3 2 3 3 3 2 3 3" xfId="31418" xr:uid="{020131E3-E4DA-47BA-9AEF-E715A06C6257}"/>
    <cellStyle name="Moneda 2 3 2 3 3 3 2 4" xfId="17904" xr:uid="{170E00CE-B258-4DC0-9E99-0532CD5C41B3}"/>
    <cellStyle name="Moneda 2 3 2 3 3 3 2 5" xfId="26937" xr:uid="{588CB9F7-939F-46C4-BFFA-2BAA93F8869F}"/>
    <cellStyle name="Moneda 2 3 2 3 3 3 3" xfId="9542" xr:uid="{219D0CC6-1767-4A07-A179-F9CE4793FDAE}"/>
    <cellStyle name="Moneda 2 3 2 3 3 3 3 2" xfId="14325" xr:uid="{D6E6CF38-1154-49DF-8D91-FE499DD87578}"/>
    <cellStyle name="Moneda 2 3 2 3 3 3 3 2 2" xfId="23859" xr:uid="{E28660AD-BAD4-4C43-A25C-CB0D82A70AC4}"/>
    <cellStyle name="Moneda 2 3 2 3 3 3 3 2 3" xfId="32589" xr:uid="{B35481AE-03F5-4238-B060-90640A1A1A36}"/>
    <cellStyle name="Moneda 2 3 2 3 3 3 3 3" xfId="19094" xr:uid="{96192E70-32AF-4F98-BFF6-C65E09C10B9A}"/>
    <cellStyle name="Moneda 2 3 2 3 3 3 3 4" xfId="28002" xr:uid="{69426509-33BD-4957-A540-5F3382E26768}"/>
    <cellStyle name="Moneda 2 3 2 3 3 3 4" xfId="11933" xr:uid="{C2438EFE-6E12-4C0D-9082-543F2EAD56DB}"/>
    <cellStyle name="Moneda 2 3 2 3 3 3 4 2" xfId="21476" xr:uid="{B7CF32B6-A1F4-452B-8A41-EF837A1CB2AD}"/>
    <cellStyle name="Moneda 2 3 2 3 3 3 4 3" xfId="30279" xr:uid="{B56162EC-D5FF-4A37-B022-775ACF47B037}"/>
    <cellStyle name="Moneda 2 3 2 3 3 3 5" xfId="16717" xr:uid="{C47DB445-BA99-468B-822A-E862875DD694}"/>
    <cellStyle name="Moneda 2 3 2 3 3 3 6" xfId="25992" xr:uid="{41984FE5-B972-4DDD-91E8-AD2C268E9997}"/>
    <cellStyle name="Moneda 2 3 2 3 3 4" xfId="7754" xr:uid="{06519CAD-9C6A-4D8B-B2AF-B9BFCBBBBDF7}"/>
    <cellStyle name="Moneda 2 3 2 3 3 4 2" xfId="10140" xr:uid="{3343D049-18E8-43F1-892C-D6758CEF9FD8}"/>
    <cellStyle name="Moneda 2 3 2 3 3 4 2 2" xfId="14925" xr:uid="{C94D1B11-3709-4AD3-BE97-23EC5F5C512B}"/>
    <cellStyle name="Moneda 2 3 2 3 3 4 2 2 2" xfId="24455" xr:uid="{C700A59C-D191-47AE-9512-0DF0493B8786}"/>
    <cellStyle name="Moneda 2 3 2 3 3 4 2 2 3" xfId="33183" xr:uid="{11FC321B-1608-4F6B-8364-17EBF1C3E975}"/>
    <cellStyle name="Moneda 2 3 2 3 3 4 2 3" xfId="19689" xr:uid="{E5E41127-C2B6-4307-ABB8-8CEBDAEF3626}"/>
    <cellStyle name="Moneda 2 3 2 3 3 4 2 4" xfId="28553" xr:uid="{F3EF806F-30CF-429C-AF72-B57C5C22FBE0}"/>
    <cellStyle name="Moneda 2 3 2 3 3 4 3" xfId="12531" xr:uid="{9549506A-3420-4C65-8E03-6C56980B960C}"/>
    <cellStyle name="Moneda 2 3 2 3 3 4 3 2" xfId="22072" xr:uid="{AF6BB98D-B942-4EE2-BC94-4E1E8F85E701}"/>
    <cellStyle name="Moneda 2 3 2 3 3 4 3 3" xfId="30829" xr:uid="{42899661-079B-4491-A101-A0048A6E1B6C}"/>
    <cellStyle name="Moneda 2 3 2 3 3 4 4" xfId="17311" xr:uid="{849E5ED0-432D-4865-A411-54F038C04558}"/>
    <cellStyle name="Moneda 2 3 2 3 3 4 5" xfId="26449" xr:uid="{6D5A8A1E-C109-4149-8A44-76F4E0EB9B41}"/>
    <cellStyle name="Moneda 2 3 2 3 3 5" xfId="8946" xr:uid="{85980EE3-8FD3-4C66-BC10-2515010356B6}"/>
    <cellStyle name="Moneda 2 3 2 3 3 5 2" xfId="13727" xr:uid="{50CB1274-2AC4-4EB1-981B-0E5FFECF843D}"/>
    <cellStyle name="Moneda 2 3 2 3 3 5 2 2" xfId="23264" xr:uid="{A0248444-14A1-4A5E-ADCA-BE523EC0EA56}"/>
    <cellStyle name="Moneda 2 3 2 3 3 5 2 3" xfId="31995" xr:uid="{C079CE67-CF82-4EFC-8FFF-EE8937E43254}"/>
    <cellStyle name="Moneda 2 3 2 3 3 5 3" xfId="18499" xr:uid="{86765EF2-5698-4FC3-8DDC-2655FFF5EF79}"/>
    <cellStyle name="Moneda 2 3 2 3 3 5 4" xfId="27493" xr:uid="{C92AABD7-D580-4BFB-975D-EFE3FFDC1272}"/>
    <cellStyle name="Moneda 2 3 2 3 3 6" xfId="11338" xr:uid="{BDDB789C-DFE7-4F12-8401-6A4F95587424}"/>
    <cellStyle name="Moneda 2 3 2 3 3 6 2" xfId="20882" xr:uid="{97406643-6754-4058-A9CF-10651CE4F828}"/>
    <cellStyle name="Moneda 2 3 2 3 3 6 3" xfId="29732" xr:uid="{C148CDC7-E890-4EDB-B8DD-7FEE7CD34EAB}"/>
    <cellStyle name="Moneda 2 3 2 3 3 7" xfId="16123" xr:uid="{AFEF7623-31B6-407B-AD5A-03F820F836ED}"/>
    <cellStyle name="Moneda 2 3 2 3 3 8" xfId="6579" xr:uid="{07228A61-0602-43E1-B764-471AF5D751FA}"/>
    <cellStyle name="Moneda 2 3 2 3 4" xfId="3578" xr:uid="{00000000-0005-0000-0000-0000AF040000}"/>
    <cellStyle name="Moneda 2 3 2 3 4 2" xfId="7308" xr:uid="{53F7A777-FA4D-434C-94E2-A795EE6DD368}"/>
    <cellStyle name="Moneda 2 3 2 3 4 2 2" xfId="8497" xr:uid="{4C68B67B-4A8A-4CBF-8268-045844C8D877}"/>
    <cellStyle name="Moneda 2 3 2 3 4 2 2 2" xfId="10884" xr:uid="{DAEDFABE-0338-41A4-8A18-3A3EA865B79A}"/>
    <cellStyle name="Moneda 2 3 2 3 4 2 2 2 2" xfId="15672" xr:uid="{C0EB8965-FCA4-413B-B063-E79A1DC8C2B2}"/>
    <cellStyle name="Moneda 2 3 2 3 4 2 2 2 2 2" xfId="25199" xr:uid="{0896C269-C38E-4092-84E3-FF219B3C94DF}"/>
    <cellStyle name="Moneda 2 3 2 3 4 2 2 2 2 3" xfId="33927" xr:uid="{4A5A9256-280B-4639-893E-E46DC3729DFB}"/>
    <cellStyle name="Moneda 2 3 2 3 4 2 2 2 3" xfId="20433" xr:uid="{B70B93A9-D23F-43C1-8D9C-C580816D3CBD}"/>
    <cellStyle name="Moneda 2 3 2 3 4 2 2 2 4" xfId="29291" xr:uid="{39088289-EC11-4BAF-80FA-1E6DB2F44C95}"/>
    <cellStyle name="Moneda 2 3 2 3 4 2 2 3" xfId="13275" xr:uid="{BFF2B1B2-899D-44F1-AEA7-211E9CAE4D41}"/>
    <cellStyle name="Moneda 2 3 2 3 4 2 2 3 2" xfId="22816" xr:uid="{211B2C8F-FE33-4A78-B440-8518494622EF}"/>
    <cellStyle name="Moneda 2 3 2 3 4 2 2 3 3" xfId="31567" xr:uid="{9270A966-78BF-4394-8A76-5392AE5F4CEC}"/>
    <cellStyle name="Moneda 2 3 2 3 4 2 2 4" xfId="18052" xr:uid="{C646A1A1-1616-48C5-AB7E-FA157E2EEF43}"/>
    <cellStyle name="Moneda 2 3 2 3 4 2 2 5" xfId="27072" xr:uid="{15471F4F-FC86-41A1-81CB-F76E5EDB3D4E}"/>
    <cellStyle name="Moneda 2 3 2 3 4 2 3" xfId="9690" xr:uid="{E42CF4A5-42C6-4491-A363-27E273C62C34}"/>
    <cellStyle name="Moneda 2 3 2 3 4 2 3 2" xfId="14474" xr:uid="{3169F865-C998-4119-96E8-657B5EC32CDE}"/>
    <cellStyle name="Moneda 2 3 2 3 4 2 3 2 2" xfId="24008" xr:uid="{590E2A75-C41A-4553-B945-DEF7FEF15416}"/>
    <cellStyle name="Moneda 2 3 2 3 4 2 3 2 3" xfId="32738" xr:uid="{FB61A959-D00A-497E-A462-FF31CFDF066E}"/>
    <cellStyle name="Moneda 2 3 2 3 4 2 3 3" xfId="19243" xr:uid="{8F1F49B8-1084-45B1-89F3-2B883E93190E}"/>
    <cellStyle name="Moneda 2 3 2 3 4 2 3 4" xfId="28137" xr:uid="{D95024AE-3F33-4C1F-89B7-3F261C53B027}"/>
    <cellStyle name="Moneda 2 3 2 3 4 2 4" xfId="12081" xr:uid="{1C9CD82C-8C5E-4752-96B4-F8513E294CFA}"/>
    <cellStyle name="Moneda 2 3 2 3 4 2 4 2" xfId="21625" xr:uid="{DB01818B-2676-4558-A370-E725113ECFB0}"/>
    <cellStyle name="Moneda 2 3 2 3 4 2 4 3" xfId="30414" xr:uid="{7499D5DC-C3F2-45BB-82FA-DB19B7969B2B}"/>
    <cellStyle name="Moneda 2 3 2 3 4 2 5" xfId="16865" xr:uid="{DB82E467-1854-4AB3-B5FF-492D2C48CF2D}"/>
    <cellStyle name="Moneda 2 3 2 3 4 2 6" xfId="26095" xr:uid="{2147C1E4-7309-478F-B961-9CAC4DF4DB55}"/>
    <cellStyle name="Moneda 2 3 2 3 4 3" xfId="7905" xr:uid="{EF37449D-1B34-43EF-8686-43BAD0863F40}"/>
    <cellStyle name="Moneda 2 3 2 3 4 3 2" xfId="10291" xr:uid="{FF62E019-EE9C-49FD-A1DA-3DC07133BECB}"/>
    <cellStyle name="Moneda 2 3 2 3 4 3 2 2" xfId="15077" xr:uid="{DCEDFE3B-C7B2-4F49-A4BA-251152958F4B}"/>
    <cellStyle name="Moneda 2 3 2 3 4 3 2 2 2" xfId="24604" xr:uid="{0A23A0AC-A4CA-423C-AD35-DF68E649FEDA}"/>
    <cellStyle name="Moneda 2 3 2 3 4 3 2 2 3" xfId="33332" xr:uid="{D5B4DB9D-CF5B-4FB1-A582-962F276B216F}"/>
    <cellStyle name="Moneda 2 3 2 3 4 3 2 3" xfId="19838" xr:uid="{7ECB0FF6-F3EA-48B7-A326-4AD925D62823}"/>
    <cellStyle name="Moneda 2 3 2 3 4 3 2 4" xfId="28702" xr:uid="{00EFEB62-C846-4C13-A52B-1D4E0C03FB4F}"/>
    <cellStyle name="Moneda 2 3 2 3 4 3 3" xfId="12682" xr:uid="{3302BC58-88F0-4245-8C0C-430AC8577BD5}"/>
    <cellStyle name="Moneda 2 3 2 3 4 3 3 2" xfId="22221" xr:uid="{1F969C45-4825-42D6-AF20-C7637911C9CC}"/>
    <cellStyle name="Moneda 2 3 2 3 4 3 3 3" xfId="30978" xr:uid="{A627679C-4ACA-45EE-B8D7-69BAEB4BC8A0}"/>
    <cellStyle name="Moneda 2 3 2 3 4 3 4" xfId="17459" xr:uid="{6D7937C3-C890-41EC-9D9E-9C3988EB953E}"/>
    <cellStyle name="Moneda 2 3 2 3 4 3 5" xfId="26552" xr:uid="{91D2C8B3-3CF3-4038-85AF-16EB1611CD39}"/>
    <cellStyle name="Moneda 2 3 2 3 4 4" xfId="9098" xr:uid="{5B7D9422-8F20-4C0D-9327-18199FB427CC}"/>
    <cellStyle name="Moneda 2 3 2 3 4 4 2" xfId="13879" xr:uid="{936447BF-EABC-4567-A29C-CD61DB26F5F5}"/>
    <cellStyle name="Moneda 2 3 2 3 4 4 2 2" xfId="23413" xr:uid="{3E485067-85C7-4E05-954C-F6E3D04658C7}"/>
    <cellStyle name="Moneda 2 3 2 3 4 4 2 3" xfId="32143" xr:uid="{6A570E60-9DB0-44AE-8498-B87978178F36}"/>
    <cellStyle name="Moneda 2 3 2 3 4 4 3" xfId="18648" xr:uid="{8EC6E5CA-AB37-48D6-A9A9-6C8CB48CB96F}"/>
    <cellStyle name="Moneda 2 3 2 3 4 4 4" xfId="27617" xr:uid="{FB2C57FA-530B-4836-BF17-641A10D930A8}"/>
    <cellStyle name="Moneda 2 3 2 3 4 5" xfId="11489" xr:uid="{B7FE1DBD-247C-4D7E-BAF0-65803682F680}"/>
    <cellStyle name="Moneda 2 3 2 3 4 5 2" xfId="21030" xr:uid="{8A5A3F72-983B-40D7-8A74-4C2CA1310FCE}"/>
    <cellStyle name="Moneda 2 3 2 3 4 5 3" xfId="29866" xr:uid="{10FEC360-A412-40B6-879D-6D97F3D5E0C6}"/>
    <cellStyle name="Moneda 2 3 2 3 4 6" xfId="16272" xr:uid="{A02B01CE-0533-4AC5-8986-1DAA45E8182F}"/>
    <cellStyle name="Moneda 2 3 2 3 4 7" xfId="6724" xr:uid="{89917A0E-B849-4C50-B2A9-9F39BEC5ECDC}"/>
    <cellStyle name="Moneda 2 3 2 3 5" xfId="5084" xr:uid="{00000000-0005-0000-0000-0000B0040000}"/>
    <cellStyle name="Moneda 2 3 2 3 5 2" xfId="8202" xr:uid="{07DEEAC4-178E-4DD0-B30C-E7224C37533F}"/>
    <cellStyle name="Moneda 2 3 2 3 5 2 2" xfId="10589" xr:uid="{6871CFA6-7821-4C8B-A3C4-B26154601548}"/>
    <cellStyle name="Moneda 2 3 2 3 5 2 2 2" xfId="15375" xr:uid="{8DED99DF-D57A-4EED-B11E-D9D1B2862EC7}"/>
    <cellStyle name="Moneda 2 3 2 3 5 2 2 2 2" xfId="24902" xr:uid="{8A429516-36C3-45A0-B32E-C79971EE361A}"/>
    <cellStyle name="Moneda 2 3 2 3 5 2 2 2 3" xfId="33630" xr:uid="{AEDEC2B6-4338-4580-9677-751C8C33CD71}"/>
    <cellStyle name="Moneda 2 3 2 3 5 2 2 3" xfId="20136" xr:uid="{9E2DDFCC-6249-4240-9C27-EC6342E2B6A2}"/>
    <cellStyle name="Moneda 2 3 2 3 5 2 2 4" xfId="28995" xr:uid="{ABFE75F4-757A-4D86-BC50-1E35EF7CA7FF}"/>
    <cellStyle name="Moneda 2 3 2 3 5 2 3" xfId="12980" xr:uid="{6EBABF1A-E8A0-41C6-BE8A-A722DB515F21}"/>
    <cellStyle name="Moneda 2 3 2 3 5 2 3 2" xfId="22519" xr:uid="{00D5D9F2-42A4-4A64-A2FE-CCD25995F2E2}"/>
    <cellStyle name="Moneda 2 3 2 3 5 2 3 3" xfId="31271" xr:uid="{C6C66134-E8BA-47C8-8A70-9F3FF3F7DC31}"/>
    <cellStyle name="Moneda 2 3 2 3 5 2 4" xfId="17757" xr:uid="{8BD4BC6F-1FA6-4789-849A-2D6B2FA86A21}"/>
    <cellStyle name="Moneda 2 3 2 3 5 2 5" xfId="26800" xr:uid="{1FFFF43C-32B2-4179-821E-F203EAB639D6}"/>
    <cellStyle name="Moneda 2 3 2 3 5 3" xfId="9395" xr:uid="{F6856E7C-764C-4556-A92A-0A14D76ED24D}"/>
    <cellStyle name="Moneda 2 3 2 3 5 3 2" xfId="14177" xr:uid="{0FEE3C7B-D99A-4FA2-957F-437B6BC354A9}"/>
    <cellStyle name="Moneda 2 3 2 3 5 3 2 2" xfId="23711" xr:uid="{67C3CD5B-3A91-4BB7-91DA-08BABBFBC025}"/>
    <cellStyle name="Moneda 2 3 2 3 5 3 2 3" xfId="32441" xr:uid="{50D474C5-BCC9-4C52-9771-E3B61B9725AB}"/>
    <cellStyle name="Moneda 2 3 2 3 5 3 3" xfId="18946" xr:uid="{68931480-4BCF-4358-AB2F-66810BC7C00A}"/>
    <cellStyle name="Moneda 2 3 2 3 5 3 4" xfId="27865" xr:uid="{215C12B7-A23D-47DF-A9B0-695EEBA8A870}"/>
    <cellStyle name="Moneda 2 3 2 3 5 4" xfId="11786" xr:uid="{4B721991-5450-4374-9849-A3469B526A5F}"/>
    <cellStyle name="Moneda 2 3 2 3 5 4 2" xfId="21328" xr:uid="{CDEC31B5-FB0B-4A43-BBAE-D8255A214360}"/>
    <cellStyle name="Moneda 2 3 2 3 5 4 3" xfId="30142" xr:uid="{F313B896-6EC8-4EBF-A9E0-794BF249254B}"/>
    <cellStyle name="Moneda 2 3 2 3 5 5" xfId="16570" xr:uid="{61479260-C72F-45C4-94C4-1B568492E904}"/>
    <cellStyle name="Moneda 2 3 2 3 5 6" xfId="7015" xr:uid="{F939495D-3721-44D7-8B48-480E82B2A86B}"/>
    <cellStyle name="Moneda 2 3 2 3 6" xfId="7605" xr:uid="{EF01B615-4873-45E7-952B-3BB3252350BD}"/>
    <cellStyle name="Moneda 2 3 2 3 6 2" xfId="9989" xr:uid="{15EBC2DF-44FB-48B4-BBA4-C476C1506A75}"/>
    <cellStyle name="Moneda 2 3 2 3 6 2 2" xfId="14774" xr:uid="{1A09264B-7FCB-472E-BEE3-10DDC7E9568C}"/>
    <cellStyle name="Moneda 2 3 2 3 6 2 2 2" xfId="24307" xr:uid="{7E381EFB-5B1D-4CFE-A723-BFC2C4965412}"/>
    <cellStyle name="Moneda 2 3 2 3 6 2 2 3" xfId="33035" xr:uid="{2EC90DA2-34DE-4CF8-A24D-3C795506FCA3}"/>
    <cellStyle name="Moneda 2 3 2 3 6 2 3" xfId="19542" xr:uid="{7EEC6091-BC99-4B02-BE9A-9AC5E058EC42}"/>
    <cellStyle name="Moneda 2 3 2 3 6 2 4" xfId="28417" xr:uid="{E08A408B-F9BC-44C5-B886-893177AF590C}"/>
    <cellStyle name="Moneda 2 3 2 3 6 3" xfId="12380" xr:uid="{44E53F2C-9CAE-423B-BBD1-97244B930EAD}"/>
    <cellStyle name="Moneda 2 3 2 3 6 3 2" xfId="21924" xr:uid="{C3878F5E-5CC0-40A6-85D6-4561EAF5E341}"/>
    <cellStyle name="Moneda 2 3 2 3 6 3 3" xfId="30692" xr:uid="{B73A434A-BB2B-40EF-9856-77C6B1D75EB0}"/>
    <cellStyle name="Moneda 2 3 2 3 6 4" xfId="17164" xr:uid="{C54A88E2-3BE7-4EA6-91BF-0F63A7544DD4}"/>
    <cellStyle name="Moneda 2 3 2 3 6 5" xfId="26346" xr:uid="{B384E60F-2C20-4996-B890-ECE27274CFB7}"/>
    <cellStyle name="Moneda 2 3 2 3 7" xfId="8795" xr:uid="{3A026919-775E-42D5-8417-23F681D312C9}"/>
    <cellStyle name="Moneda 2 3 2 3 7 2" xfId="13576" xr:uid="{6BD0106C-BEB9-4333-AFF0-526F58AF1BCA}"/>
    <cellStyle name="Moneda 2 3 2 3 7 2 2" xfId="23116" xr:uid="{ACCD5C43-8F1B-4675-8FFA-056FD715AD5B}"/>
    <cellStyle name="Moneda 2 3 2 3 7 2 3" xfId="31854" xr:uid="{366F969E-98F3-4478-B4EC-C18B3464A536}"/>
    <cellStyle name="Moneda 2 3 2 3 7 3" xfId="18352" xr:uid="{18DC0818-719F-4B10-B339-ACE715BEB377}"/>
    <cellStyle name="Moneda 2 3 2 3 7 4" xfId="27365" xr:uid="{EBF5020E-0BEB-4288-B26E-8D28B6D991FB}"/>
    <cellStyle name="Moneda 2 3 2 3 8" xfId="11186" xr:uid="{FD4CBC4A-1E18-479C-BBF9-AFDE44F9A7CA}"/>
    <cellStyle name="Moneda 2 3 2 3 8 2" xfId="20734" xr:uid="{FBD46F19-B59E-4A7E-B46B-34F0D9EF8342}"/>
    <cellStyle name="Moneda 2 3 2 3 8 3" xfId="29590" xr:uid="{8C15EB9E-43CD-4432-B83F-0C9F0CA635DF}"/>
    <cellStyle name="Moneda 2 3 2 3 9" xfId="15975" xr:uid="{785AC786-715B-4194-80E1-04D282F625F0}"/>
    <cellStyle name="Moneda 2 3 2 4" xfId="454" xr:uid="{00000000-0005-0000-0000-0000B1040000}"/>
    <cellStyle name="Moneda 2 3 2 4 2" xfId="1168" xr:uid="{00000000-0005-0000-0000-0000B2040000}"/>
    <cellStyle name="Moneda 2 3 2 4 2 2" xfId="2729" xr:uid="{00000000-0005-0000-0000-0000B3040000}"/>
    <cellStyle name="Moneda 2 3 2 4 2 2 2" xfId="7493" xr:uid="{FA83F56B-3BE5-4C93-8CFF-03D815E2327C}"/>
    <cellStyle name="Moneda 2 3 2 4 2 2 2 2" xfId="8682" xr:uid="{BB58FEE5-4819-4B81-8211-1C670E883783}"/>
    <cellStyle name="Moneda 2 3 2 4 2 2 2 2 2" xfId="11069" xr:uid="{A614ACFD-C0E5-440F-81D7-EB3919AA90CA}"/>
    <cellStyle name="Moneda 2 3 2 4 2 2 2 2 2 2" xfId="15857" xr:uid="{EFC48DEC-5925-4A46-A7E8-8244135679FA}"/>
    <cellStyle name="Moneda 2 3 2 4 2 2 2 2 2 2 2" xfId="25384" xr:uid="{29259326-40E1-4FBD-821E-87AC4892ABF0}"/>
    <cellStyle name="Moneda 2 3 2 4 2 2 2 2 2 2 3" xfId="34112" xr:uid="{3440BF77-A7C5-4A7D-85BD-591DF4D62687}"/>
    <cellStyle name="Moneda 2 3 2 4 2 2 2 2 2 3" xfId="20618" xr:uid="{53FC5E9D-6122-462C-99F6-87789117B140}"/>
    <cellStyle name="Moneda 2 3 2 4 2 2 2 2 2 4" xfId="29476" xr:uid="{15BB06DC-DC03-4840-9168-7C55BE47CF19}"/>
    <cellStyle name="Moneda 2 3 2 4 2 2 2 2 3" xfId="13460" xr:uid="{CCE79DF0-4A67-4369-A3B1-02CD7EAB76AA}"/>
    <cellStyle name="Moneda 2 3 2 4 2 2 2 2 3 2" xfId="23001" xr:uid="{10921406-A6EB-44D8-9575-6607B73FC8A9}"/>
    <cellStyle name="Moneda 2 3 2 4 2 2 2 2 3 3" xfId="31752" xr:uid="{8F2BF58E-463F-4D13-A2B6-091D7C745069}"/>
    <cellStyle name="Moneda 2 3 2 4 2 2 2 2 4" xfId="18237" xr:uid="{D2AEBF90-F4B5-4EAE-9D1D-D3204256B24A}"/>
    <cellStyle name="Moneda 2 3 2 4 2 2 2 2 5" xfId="27251" xr:uid="{8B8C85F8-2915-42B3-8FF8-E214B07C000C}"/>
    <cellStyle name="Moneda 2 3 2 4 2 2 2 3" xfId="9875" xr:uid="{93C6029D-3D7F-40AE-80BB-91C4BD2B9D6D}"/>
    <cellStyle name="Moneda 2 3 2 4 2 2 2 3 2" xfId="14659" xr:uid="{5DFC86DB-0903-459D-BCF9-309F081D300F}"/>
    <cellStyle name="Moneda 2 3 2 4 2 2 2 3 2 2" xfId="24193" xr:uid="{559A0E0E-8472-4CB6-A334-28C45A91425B}"/>
    <cellStyle name="Moneda 2 3 2 4 2 2 2 3 2 3" xfId="32923" xr:uid="{718EDFA2-3D5E-4F4F-A22D-D71B0084A719}"/>
    <cellStyle name="Moneda 2 3 2 4 2 2 2 3 3" xfId="19428" xr:uid="{D5E10DB3-AEAD-41BB-8A0D-4B3B7C79FF94}"/>
    <cellStyle name="Moneda 2 3 2 4 2 2 2 3 4" xfId="28316" xr:uid="{1E5A181B-E28C-4F0F-8311-6D9BA6D6A0C3}"/>
    <cellStyle name="Moneda 2 3 2 4 2 2 2 4" xfId="12266" xr:uid="{6494E40A-731B-41C5-A4D7-0E30CB31F06E}"/>
    <cellStyle name="Moneda 2 3 2 4 2 2 2 4 2" xfId="21810" xr:uid="{60085B45-5A03-4F55-9579-43298E4217B4}"/>
    <cellStyle name="Moneda 2 3 2 4 2 2 2 4 3" xfId="30593" xr:uid="{07302796-8DD5-4DA6-A122-559BBC59B06D}"/>
    <cellStyle name="Moneda 2 3 2 4 2 2 2 5" xfId="17050" xr:uid="{0E2BA231-1671-445E-A830-9F19D6C4F2F2}"/>
    <cellStyle name="Moneda 2 3 2 4 2 2 2 6" xfId="26247" xr:uid="{E6A7842B-5EEB-46A7-A205-B6CDE8BDBE52}"/>
    <cellStyle name="Moneda 2 3 2 4 2 2 3" xfId="8090" xr:uid="{465554E0-91C2-4D29-8A13-54F5954052D2}"/>
    <cellStyle name="Moneda 2 3 2 4 2 2 3 2" xfId="10476" xr:uid="{3695B199-2A85-4156-A259-D84989D25B1D}"/>
    <cellStyle name="Moneda 2 3 2 4 2 2 3 2 2" xfId="15262" xr:uid="{BA3C0D88-5954-4A42-BE78-0A1B3E8B27FC}"/>
    <cellStyle name="Moneda 2 3 2 4 2 2 3 2 2 2" xfId="24789" xr:uid="{7638EE15-98DC-4376-8D2D-29A9D3A1534E}"/>
    <cellStyle name="Moneda 2 3 2 4 2 2 3 2 2 3" xfId="33517" xr:uid="{C1ABD438-C9D2-407B-9204-F71204984D3D}"/>
    <cellStyle name="Moneda 2 3 2 4 2 2 3 2 3" xfId="20023" xr:uid="{405A177E-D6CD-436A-BB6C-CEF6A5108254}"/>
    <cellStyle name="Moneda 2 3 2 4 2 2 3 2 4" xfId="28887" xr:uid="{C10035E0-0682-434B-8697-DE470EEA43DF}"/>
    <cellStyle name="Moneda 2 3 2 4 2 2 3 3" xfId="12867" xr:uid="{758AEAEA-FC1C-43D8-81AD-678637DCD3F4}"/>
    <cellStyle name="Moneda 2 3 2 4 2 2 3 3 2" xfId="22406" xr:uid="{49CC1AEF-A65C-4DD0-8967-4ACB2C86F583}"/>
    <cellStyle name="Moneda 2 3 2 4 2 2 3 3 3" xfId="31163" xr:uid="{DFC2836F-0A10-47DD-A191-2B52C0AF57C8}"/>
    <cellStyle name="Moneda 2 3 2 4 2 2 3 4" xfId="17644" xr:uid="{7666FEA7-09FE-45D8-A924-63A31F42477E}"/>
    <cellStyle name="Moneda 2 3 2 4 2 2 3 5" xfId="26704" xr:uid="{B595CD92-D6C2-433C-9B59-6FBEC19293C4}"/>
    <cellStyle name="Moneda 2 3 2 4 2 2 4" xfId="9283" xr:uid="{0353B430-FF67-496D-A6CC-EEEE88AC7274}"/>
    <cellStyle name="Moneda 2 3 2 4 2 2 4 2" xfId="14064" xr:uid="{E1335CD5-59A4-49F6-87AC-0519B5D3B82C}"/>
    <cellStyle name="Moneda 2 3 2 4 2 2 4 2 2" xfId="23598" xr:uid="{F462B405-E5C5-4624-B4B8-966AD528DE81}"/>
    <cellStyle name="Moneda 2 3 2 4 2 2 4 2 3" xfId="32328" xr:uid="{3B7BB5B0-60F2-4262-B5C6-CEFCC5EDE328}"/>
    <cellStyle name="Moneda 2 3 2 4 2 2 4 3" xfId="18833" xr:uid="{7BCB1C21-916E-41F9-A5AA-07F55962FE48}"/>
    <cellStyle name="Moneda 2 3 2 4 2 2 4 4" xfId="27769" xr:uid="{5A1A076E-8ED7-4EAB-B092-D8694D815E3B}"/>
    <cellStyle name="Moneda 2 3 2 4 2 2 5" xfId="11674" xr:uid="{2BD2377A-6767-44F8-A142-704CB6F9C414}"/>
    <cellStyle name="Moneda 2 3 2 4 2 2 5 2" xfId="21215" xr:uid="{C688B3CB-AC1B-49DA-8C72-423344AE9869}"/>
    <cellStyle name="Moneda 2 3 2 4 2 2 5 3" xfId="30045" xr:uid="{A739BDF8-8217-4BE4-BE03-620799EA46AE}"/>
    <cellStyle name="Moneda 2 3 2 4 2 2 6" xfId="16457" xr:uid="{93FD4E1E-81AF-47B8-AF77-936F7E58F0B8}"/>
    <cellStyle name="Moneda 2 3 2 4 2 2 7" xfId="6905" xr:uid="{5A4D9D61-0C7B-4B1B-AF98-1D50EB88F783}"/>
    <cellStyle name="Moneda 2 3 2 4 2 3" xfId="4235" xr:uid="{00000000-0005-0000-0000-0000B4040000}"/>
    <cellStyle name="Moneda 2 3 2 4 2 3 2" xfId="8386" xr:uid="{1569530F-6A38-4672-AF7D-06BC1C10B839}"/>
    <cellStyle name="Moneda 2 3 2 4 2 3 2 2" xfId="10773" xr:uid="{C927CFAC-8D3B-413F-B77B-B533B3B152BB}"/>
    <cellStyle name="Moneda 2 3 2 4 2 3 2 2 2" xfId="15560" xr:uid="{ED65E077-69CC-4595-9365-54B59E33C700}"/>
    <cellStyle name="Moneda 2 3 2 4 2 3 2 2 2 2" xfId="25087" xr:uid="{91A37B0A-56C8-479C-AF84-55871E8F56AA}"/>
    <cellStyle name="Moneda 2 3 2 4 2 3 2 2 2 3" xfId="33815" xr:uid="{70E30C6D-8979-4B09-B06D-520B46D85246}"/>
    <cellStyle name="Moneda 2 3 2 4 2 3 2 2 3" xfId="20321" xr:uid="{77B115F2-0394-4FCA-B109-BD443CEBB164}"/>
    <cellStyle name="Moneda 2 3 2 4 2 3 2 2 4" xfId="29179" xr:uid="{E6F4B67B-A2B5-4108-A327-5D93E5E34CE5}"/>
    <cellStyle name="Moneda 2 3 2 4 2 3 2 3" xfId="13164" xr:uid="{0E5DF94E-667B-4330-AEC5-04FE2D3D6745}"/>
    <cellStyle name="Moneda 2 3 2 4 2 3 2 3 2" xfId="22704" xr:uid="{B0B446B6-32C2-4650-B2C0-434A80F77DCF}"/>
    <cellStyle name="Moneda 2 3 2 4 2 3 2 3 3" xfId="31455" xr:uid="{A6A9147D-064A-484C-B976-4C236D370D32}"/>
    <cellStyle name="Moneda 2 3 2 4 2 3 2 4" xfId="17941" xr:uid="{B13EF34F-B81B-4BED-9343-3376707991D5}"/>
    <cellStyle name="Moneda 2 3 2 4 2 3 2 5" xfId="26974" xr:uid="{50C429DE-DF1B-4F08-99B1-F8F0CFC5A5BA}"/>
    <cellStyle name="Moneda 2 3 2 4 2 3 3" xfId="9579" xr:uid="{E533CFBE-3749-409D-81F0-C6132634C9DE}"/>
    <cellStyle name="Moneda 2 3 2 4 2 3 3 2" xfId="14362" xr:uid="{C520853E-D5A6-4F70-AEAD-12B94B56A75D}"/>
    <cellStyle name="Moneda 2 3 2 4 2 3 3 2 2" xfId="23896" xr:uid="{AE6F8436-99D7-4E6A-9CB3-B06AED5E3618}"/>
    <cellStyle name="Moneda 2 3 2 4 2 3 3 2 3" xfId="32626" xr:uid="{33280765-6C93-4A75-8FE3-69E411607CD4}"/>
    <cellStyle name="Moneda 2 3 2 4 2 3 3 3" xfId="19131" xr:uid="{01FD74ED-EC5E-4B6E-97AD-26C470EC9399}"/>
    <cellStyle name="Moneda 2 3 2 4 2 3 3 4" xfId="28039" xr:uid="{5E428162-2690-468A-ADCD-15A438AAF7AD}"/>
    <cellStyle name="Moneda 2 3 2 4 2 3 4" xfId="11970" xr:uid="{B766DD59-BF50-4165-8038-F96B96C3C066}"/>
    <cellStyle name="Moneda 2 3 2 4 2 3 4 2" xfId="21513" xr:uid="{B5F9C47B-9716-4736-99FB-7A232B27C5CB}"/>
    <cellStyle name="Moneda 2 3 2 4 2 3 4 3" xfId="30316" xr:uid="{E35491DD-A81F-4321-BCBB-DBD7DE4EB662}"/>
    <cellStyle name="Moneda 2 3 2 4 2 3 5" xfId="16754" xr:uid="{A1FE4CE7-2280-4346-BACC-AC1CB8F40EB3}"/>
    <cellStyle name="Moneda 2 3 2 4 2 3 6" xfId="7197" xr:uid="{9078B21D-9894-4A2E-A456-ADC158CFBEE3}"/>
    <cellStyle name="Moneda 2 3 2 4 2 4" xfId="5741" xr:uid="{00000000-0005-0000-0000-0000B5040000}"/>
    <cellStyle name="Moneda 2 3 2 4 2 4 2" xfId="10179" xr:uid="{713AAF84-63BA-46A3-A1CD-ED22B36D864D}"/>
    <cellStyle name="Moneda 2 3 2 4 2 4 2 2" xfId="14964" xr:uid="{00F47D1F-0751-413D-A173-0E930F39F4F0}"/>
    <cellStyle name="Moneda 2 3 2 4 2 4 2 2 2" xfId="24492" xr:uid="{9BDE6DD8-E798-4B13-A4F2-F64853781E3C}"/>
    <cellStyle name="Moneda 2 3 2 4 2 4 2 2 3" xfId="33220" xr:uid="{507DABE1-6E4A-477C-B1EF-D4970E2F5515}"/>
    <cellStyle name="Moneda 2 3 2 4 2 4 2 3" xfId="19726" xr:uid="{71F8B127-BBA8-45B6-A9B2-30E17A2B9F46}"/>
    <cellStyle name="Moneda 2 3 2 4 2 4 2 4" xfId="28590" xr:uid="{7F72DE73-98E2-43F2-9DF1-2DC9F0681A79}"/>
    <cellStyle name="Moneda 2 3 2 4 2 4 3" xfId="12570" xr:uid="{92C321B9-749A-4A37-A2E6-08D3FBC1FBD4}"/>
    <cellStyle name="Moneda 2 3 2 4 2 4 3 2" xfId="22109" xr:uid="{5991262E-4044-405D-AB97-558919E74AAD}"/>
    <cellStyle name="Moneda 2 3 2 4 2 4 3 3" xfId="30866" xr:uid="{13D59282-9D05-4116-ACC6-92282B3860A9}"/>
    <cellStyle name="Moneda 2 3 2 4 2 4 4" xfId="17348" xr:uid="{A1E836B3-5E78-43D9-A1FC-113E790BB828}"/>
    <cellStyle name="Moneda 2 3 2 4 2 4 5" xfId="7793" xr:uid="{08584406-063F-4A24-9C7D-363181CF2E9D}"/>
    <cellStyle name="Moneda 2 3 2 4 2 5" xfId="8985" xr:uid="{CD865BBE-DD92-4723-81BD-0A9FB3CE30EB}"/>
    <cellStyle name="Moneda 2 3 2 4 2 5 2" xfId="13766" xr:uid="{68B9DC40-B07B-4CBA-9AE5-E0DF2CABE8F4}"/>
    <cellStyle name="Moneda 2 3 2 4 2 5 2 2" xfId="23301" xr:uid="{A0A2A934-4623-49A0-ABD6-0ABE666AB156}"/>
    <cellStyle name="Moneda 2 3 2 4 2 5 2 3" xfId="32032" xr:uid="{15CF5267-2ED7-45EB-9A0B-CE7C2E3F6335}"/>
    <cellStyle name="Moneda 2 3 2 4 2 5 3" xfId="18536" xr:uid="{E7EB390E-6357-4E27-9B20-F0EA629CB272}"/>
    <cellStyle name="Moneda 2 3 2 4 2 5 4" xfId="27524" xr:uid="{D9CABC38-7EA6-4711-A6B8-561C05E1FD4E}"/>
    <cellStyle name="Moneda 2 3 2 4 2 6" xfId="11377" xr:uid="{E59DD7B3-C5D5-4775-B747-5D324029388B}"/>
    <cellStyle name="Moneda 2 3 2 4 2 6 2" xfId="20919" xr:uid="{7726B413-95C1-4BA8-932F-CA4D7C664FA8}"/>
    <cellStyle name="Moneda 2 3 2 4 2 6 3" xfId="29769" xr:uid="{82E47BBA-1C8E-40E8-A731-936DAA587080}"/>
    <cellStyle name="Moneda 2 3 2 4 2 7" xfId="16160" xr:uid="{2477E70E-CE15-423C-9155-F9055C7CF33F}"/>
    <cellStyle name="Moneda 2 3 2 4 2 8" xfId="6616" xr:uid="{3DA9C933-12AF-4A9F-8C87-338E08F841FA}"/>
    <cellStyle name="Moneda 2 3 2 4 3" xfId="2073" xr:uid="{00000000-0005-0000-0000-0000B6040000}"/>
    <cellStyle name="Moneda 2 3 2 4 3 2" xfId="7345" xr:uid="{E1918C93-96A3-418F-939F-D135B808FE83}"/>
    <cellStyle name="Moneda 2 3 2 4 3 2 2" xfId="8534" xr:uid="{3703A306-D34E-41F9-B0A4-7522B5A92178}"/>
    <cellStyle name="Moneda 2 3 2 4 3 2 2 2" xfId="10921" xr:uid="{D8CC135C-EFB2-454C-96C8-4A76948A6680}"/>
    <cellStyle name="Moneda 2 3 2 4 3 2 2 2 2" xfId="15709" xr:uid="{28D211E5-4BA7-4DF5-9790-B6DBB53C47AC}"/>
    <cellStyle name="Moneda 2 3 2 4 3 2 2 2 2 2" xfId="25236" xr:uid="{63596030-409F-473F-AA07-760D90B62F0B}"/>
    <cellStyle name="Moneda 2 3 2 4 3 2 2 2 2 3" xfId="33964" xr:uid="{943F3EC5-A788-4786-B2DD-14617A766C7F}"/>
    <cellStyle name="Moneda 2 3 2 4 3 2 2 2 3" xfId="20470" xr:uid="{B45AC9BA-1F89-4EAF-96F4-C276BFBC19AD}"/>
    <cellStyle name="Moneda 2 3 2 4 3 2 2 2 4" xfId="29328" xr:uid="{0867A2CF-1F8B-413D-B034-26175CABDFBD}"/>
    <cellStyle name="Moneda 2 3 2 4 3 2 2 3" xfId="13312" xr:uid="{121FCF37-128B-4DF1-9F41-F84C1CF9524C}"/>
    <cellStyle name="Moneda 2 3 2 4 3 2 2 3 2" xfId="22853" xr:uid="{19E9D06C-03CB-4BC5-89B0-71A45D175E5D}"/>
    <cellStyle name="Moneda 2 3 2 4 3 2 2 3 3" xfId="31604" xr:uid="{01226FA8-5083-49DF-B63D-5C5FF6F7C59C}"/>
    <cellStyle name="Moneda 2 3 2 4 3 2 2 4" xfId="18089" xr:uid="{C14D409E-EBD7-45AB-AA8B-67C22328A2EE}"/>
    <cellStyle name="Moneda 2 3 2 4 3 2 2 5" xfId="27105" xr:uid="{311E5A21-D66C-482E-8823-1B2808729F0C}"/>
    <cellStyle name="Moneda 2 3 2 4 3 2 3" xfId="9727" xr:uid="{78553951-3CA5-484A-BD41-372BD6932D5D}"/>
    <cellStyle name="Moneda 2 3 2 4 3 2 3 2" xfId="14511" xr:uid="{B4F2F254-EC26-4357-9786-BFC9F72FC222}"/>
    <cellStyle name="Moneda 2 3 2 4 3 2 3 2 2" xfId="24045" xr:uid="{5049A954-83D6-4DBF-A849-13C2D1D30F39}"/>
    <cellStyle name="Moneda 2 3 2 4 3 2 3 2 3" xfId="32775" xr:uid="{D8D78CC6-6578-4644-AF82-85FAB6D0C5DD}"/>
    <cellStyle name="Moneda 2 3 2 4 3 2 3 3" xfId="19280" xr:uid="{C5BF2910-CA81-46AA-95A5-F91170DAE6FF}"/>
    <cellStyle name="Moneda 2 3 2 4 3 2 3 4" xfId="28170" xr:uid="{0AEA0C29-3F21-4F3E-BAA8-37B43C57E3BD}"/>
    <cellStyle name="Moneda 2 3 2 4 3 2 4" xfId="12118" xr:uid="{9F244756-6B48-40F6-9148-8215BA0F8D78}"/>
    <cellStyle name="Moneda 2 3 2 4 3 2 4 2" xfId="21662" xr:uid="{D6A5CFC3-6AA3-4254-8ED0-F959F99870D3}"/>
    <cellStyle name="Moneda 2 3 2 4 3 2 4 3" xfId="30447" xr:uid="{B4D4C233-A40C-4D67-A600-822B5F44B939}"/>
    <cellStyle name="Moneda 2 3 2 4 3 2 5" xfId="16902" xr:uid="{82278CC7-2263-4F82-A516-2F1C295E583A}"/>
    <cellStyle name="Moneda 2 3 2 4 3 2 6" xfId="26122" xr:uid="{D1CBB121-9133-48CA-BBC6-7AA02FEABA0F}"/>
    <cellStyle name="Moneda 2 3 2 4 3 3" xfId="7942" xr:uid="{33605E2B-1601-4250-9B22-C31BC787784E}"/>
    <cellStyle name="Moneda 2 3 2 4 3 3 2" xfId="10328" xr:uid="{DAC5A011-E141-481A-825F-2D5AAD9117F5}"/>
    <cellStyle name="Moneda 2 3 2 4 3 3 2 2" xfId="15114" xr:uid="{C732289A-5D0D-410A-956C-6C470DB218D4}"/>
    <cellStyle name="Moneda 2 3 2 4 3 3 2 2 2" xfId="24641" xr:uid="{FB2C4B3F-8ED9-4474-931E-3B8F13062A8D}"/>
    <cellStyle name="Moneda 2 3 2 4 3 3 2 2 3" xfId="33369" xr:uid="{B0287C94-2170-4167-BEA2-9E6FA44E705A}"/>
    <cellStyle name="Moneda 2 3 2 4 3 3 2 3" xfId="19875" xr:uid="{C4630481-F291-464E-92EA-E066EAEA8CA7}"/>
    <cellStyle name="Moneda 2 3 2 4 3 3 2 4" xfId="28739" xr:uid="{E91E7915-51C3-4425-AC9A-72AA179A26AA}"/>
    <cellStyle name="Moneda 2 3 2 4 3 3 3" xfId="12719" xr:uid="{4EF8E76B-F167-46F5-B76C-60826EC719DC}"/>
    <cellStyle name="Moneda 2 3 2 4 3 3 3 2" xfId="22258" xr:uid="{4BB4B91F-DAA7-415B-9842-78D038788E74}"/>
    <cellStyle name="Moneda 2 3 2 4 3 3 3 3" xfId="31015" xr:uid="{BFF8F9DB-4529-4D68-A457-161A3A376E6D}"/>
    <cellStyle name="Moneda 2 3 2 4 3 3 4" xfId="17496" xr:uid="{DECE3077-249D-452B-A5E1-61118CB6D80E}"/>
    <cellStyle name="Moneda 2 3 2 4 3 3 5" xfId="26579" xr:uid="{B8E25714-B550-4BAC-B908-1C1ABA60BCAD}"/>
    <cellStyle name="Moneda 2 3 2 4 3 4" xfId="9135" xr:uid="{112A01E4-231D-44F7-8C51-6663758E7E40}"/>
    <cellStyle name="Moneda 2 3 2 4 3 4 2" xfId="13916" xr:uid="{32B6CE5F-FE5A-4FF5-A9CB-2CB636156623}"/>
    <cellStyle name="Moneda 2 3 2 4 3 4 2 2" xfId="23450" xr:uid="{FA685163-5319-480A-B799-3E66D646834F}"/>
    <cellStyle name="Moneda 2 3 2 4 3 4 2 3" xfId="32180" xr:uid="{5106A519-D6F5-435B-B059-D279F3C82856}"/>
    <cellStyle name="Moneda 2 3 2 4 3 4 3" xfId="18685" xr:uid="{3EFD35EC-BA1A-4712-83CA-B582D9BA6B12}"/>
    <cellStyle name="Moneda 2 3 2 4 3 4 4" xfId="27644" xr:uid="{23D55EE4-41C8-44B0-BE70-1987F2EC3339}"/>
    <cellStyle name="Moneda 2 3 2 4 3 5" xfId="11526" xr:uid="{70FCBB85-255A-4829-9953-9BC3F742E449}"/>
    <cellStyle name="Moneda 2 3 2 4 3 5 2" xfId="21067" xr:uid="{5ABB9328-B779-4142-8063-9D8CD89F39F4}"/>
    <cellStyle name="Moneda 2 3 2 4 3 5 3" xfId="29899" xr:uid="{929A825F-BBCF-4F2F-80A5-6CBA4CE14F81}"/>
    <cellStyle name="Moneda 2 3 2 4 3 6" xfId="16309" xr:uid="{EC9F4915-405F-4E83-9668-D1317C036FF3}"/>
    <cellStyle name="Moneda 2 3 2 4 3 7" xfId="6759" xr:uid="{7EB1D224-AADE-480B-8799-CBEF6E0CA931}"/>
    <cellStyle name="Moneda 2 3 2 4 4" xfId="3579" xr:uid="{00000000-0005-0000-0000-0000B7040000}"/>
    <cellStyle name="Moneda 2 3 2 4 4 2" xfId="8239" xr:uid="{068531B4-E2E5-458B-B23E-EBC1CA4A636F}"/>
    <cellStyle name="Moneda 2 3 2 4 4 2 2" xfId="10626" xr:uid="{144F14B3-F0C5-45E0-A609-0773B33A463B}"/>
    <cellStyle name="Moneda 2 3 2 4 4 2 2 2" xfId="15412" xr:uid="{1F2F45B9-E2AF-484D-9DBE-958207056226}"/>
    <cellStyle name="Moneda 2 3 2 4 4 2 2 2 2" xfId="24939" xr:uid="{3C734ABA-8A17-428F-8F2F-6D15D9EC5602}"/>
    <cellStyle name="Moneda 2 3 2 4 4 2 2 2 3" xfId="33667" xr:uid="{DACD16DC-5C55-44F4-AA4D-67DAB3FDAF44}"/>
    <cellStyle name="Moneda 2 3 2 4 4 2 2 3" xfId="20173" xr:uid="{E41A6A02-E57C-4D9F-A1AA-E7C3DCD4403F}"/>
    <cellStyle name="Moneda 2 3 2 4 4 2 2 4" xfId="29031" xr:uid="{404604A0-D6F5-4063-9501-6EB2A7AD2C34}"/>
    <cellStyle name="Moneda 2 3 2 4 4 2 3" xfId="13017" xr:uid="{EAAA641B-4EE2-4DE6-83C5-394A2EDCFFCD}"/>
    <cellStyle name="Moneda 2 3 2 4 4 2 3 2" xfId="22556" xr:uid="{73070469-F0D9-4924-B569-14B857455180}"/>
    <cellStyle name="Moneda 2 3 2 4 4 2 3 3" xfId="31307" xr:uid="{BD811757-2E55-4173-B53C-2337CDC44CCF}"/>
    <cellStyle name="Moneda 2 3 2 4 4 2 4" xfId="17794" xr:uid="{4CE2F08F-ACF2-4CF7-B96C-521B1FBB18B6}"/>
    <cellStyle name="Moneda 2 3 2 4 4 2 5" xfId="26827" xr:uid="{822C2EBC-1296-4FB3-940C-5675DB590C2D}"/>
    <cellStyle name="Moneda 2 3 2 4 4 3" xfId="9432" xr:uid="{F384AD12-446F-4757-98B5-675C0CCED399}"/>
    <cellStyle name="Moneda 2 3 2 4 4 3 2" xfId="14214" xr:uid="{6D4DCDB6-D239-4B73-A4C5-333394502E81}"/>
    <cellStyle name="Moneda 2 3 2 4 4 3 2 2" xfId="23748" xr:uid="{10C1DD52-8867-46AA-8064-237F30F210C2}"/>
    <cellStyle name="Moneda 2 3 2 4 4 3 2 3" xfId="32478" xr:uid="{BAD7BCA8-3017-4F39-885E-B5FA4EF9F94C}"/>
    <cellStyle name="Moneda 2 3 2 4 4 3 3" xfId="18983" xr:uid="{3EB88011-5AEA-4F05-8F39-88660906C060}"/>
    <cellStyle name="Moneda 2 3 2 4 4 3 4" xfId="27892" xr:uid="{7DE8786C-A453-4AA4-944C-1EECCB55837A}"/>
    <cellStyle name="Moneda 2 3 2 4 4 4" xfId="11823" xr:uid="{BDB9C701-8BAA-4BF5-9A71-1B2E6106283F}"/>
    <cellStyle name="Moneda 2 3 2 4 4 4 2" xfId="21365" xr:uid="{CF14BB01-BA97-4171-817A-39A20E424808}"/>
    <cellStyle name="Moneda 2 3 2 4 4 4 3" xfId="30169" xr:uid="{EA4A475F-7271-4921-93A6-F6BDC309CFB9}"/>
    <cellStyle name="Moneda 2 3 2 4 4 5" xfId="16607" xr:uid="{67229B3C-7464-4905-BEAE-764ED2814FFF}"/>
    <cellStyle name="Moneda 2 3 2 4 4 6" xfId="7052" xr:uid="{39B7A797-73D9-43F7-9817-8417F99A99F4}"/>
    <cellStyle name="Moneda 2 3 2 4 5" xfId="5085" xr:uid="{00000000-0005-0000-0000-0000B8040000}"/>
    <cellStyle name="Moneda 2 3 2 4 5 2" xfId="10028" xr:uid="{4A41BF30-2543-4939-A21B-5F2DB46D6B3E}"/>
    <cellStyle name="Moneda 2 3 2 4 5 2 2" xfId="14813" xr:uid="{1367A08D-9ED7-4193-8E2B-85674BB2703A}"/>
    <cellStyle name="Moneda 2 3 2 4 5 2 2 2" xfId="24344" xr:uid="{1FCD770A-1A1A-4024-91DB-21AC176FAC1F}"/>
    <cellStyle name="Moneda 2 3 2 4 5 2 2 3" xfId="33072" xr:uid="{600FBF0C-C799-4E7F-9EC3-0AA85F97C228}"/>
    <cellStyle name="Moneda 2 3 2 4 5 2 3" xfId="19579" xr:uid="{23FE07B3-AB06-40A8-BBFB-19629C5A41DF}"/>
    <cellStyle name="Moneda 2 3 2 4 5 2 4" xfId="28444" xr:uid="{99FFEAA1-E455-4108-AFA0-92C9668209CA}"/>
    <cellStyle name="Moneda 2 3 2 4 5 3" xfId="12419" xr:uid="{762C1841-103E-449F-A28E-613427B076B4}"/>
    <cellStyle name="Moneda 2 3 2 4 5 3 2" xfId="21961" xr:uid="{0EEABD48-B20A-4712-BEF2-B0253B1B5879}"/>
    <cellStyle name="Moneda 2 3 2 4 5 3 3" xfId="30719" xr:uid="{2DA1BC89-2987-41A4-879D-0CDD9B5F4E57}"/>
    <cellStyle name="Moneda 2 3 2 4 5 4" xfId="17201" xr:uid="{ACCA955B-88F2-4847-B192-FFBD8243F719}"/>
    <cellStyle name="Moneda 2 3 2 4 5 5" xfId="7644" xr:uid="{360F126F-E35E-481B-869C-F3FBE075039E}"/>
    <cellStyle name="Moneda 2 3 2 4 6" xfId="8834" xr:uid="{0452A65B-1389-4201-AFD3-0D50623586AE}"/>
    <cellStyle name="Moneda 2 3 2 4 6 2" xfId="13615" xr:uid="{6CB4DE4C-75DB-4D69-8A0B-EB175605F8BC}"/>
    <cellStyle name="Moneda 2 3 2 4 6 2 2" xfId="23153" xr:uid="{2440B51D-0EE6-4BCE-BAFB-2AE4DF0D1C87}"/>
    <cellStyle name="Moneda 2 3 2 4 6 2 3" xfId="31885" xr:uid="{4431B24C-4485-4904-8289-BB72A4483F99}"/>
    <cellStyle name="Moneda 2 3 2 4 6 3" xfId="18389" xr:uid="{CFFEB296-1FBE-4071-8E71-711F6FDA75F9}"/>
    <cellStyle name="Moneda 2 3 2 4 6 4" xfId="27398" xr:uid="{5C10809B-C8B7-488E-B86F-A7EDFC3BE084}"/>
    <cellStyle name="Moneda 2 3 2 4 7" xfId="11225" xr:uid="{B0E6B9A9-6D2C-45F3-B2DD-FF792F306A9E}"/>
    <cellStyle name="Moneda 2 3 2 4 7 2" xfId="20771" xr:uid="{CD037183-13A5-440A-A739-3D7E65B116B1}"/>
    <cellStyle name="Moneda 2 3 2 4 7 3" xfId="29621" xr:uid="{D8AB2203-F12A-4D57-A8CF-28DB5CFC83DE}"/>
    <cellStyle name="Moneda 2 3 2 4 8" xfId="16012" xr:uid="{CF87C0D0-E282-426D-970B-8C07F2457F4E}"/>
    <cellStyle name="Moneda 2 3 2 4 9" xfId="6486" xr:uid="{AD5DA73B-94AF-465C-9F80-05F1095EA568}"/>
    <cellStyle name="Moneda 2 3 2 5" xfId="843" xr:uid="{00000000-0005-0000-0000-0000B9040000}"/>
    <cellStyle name="Moneda 2 3 2 5 2" xfId="1518" xr:uid="{00000000-0005-0000-0000-0000BA040000}"/>
    <cellStyle name="Moneda 2 3 2 5 2 2" xfId="3060" xr:uid="{00000000-0005-0000-0000-0000BB040000}"/>
    <cellStyle name="Moneda 2 3 2 5 2 2 2" xfId="8609" xr:uid="{A136119C-2D97-40A1-9374-489A9DACB0CD}"/>
    <cellStyle name="Moneda 2 3 2 5 2 2 2 2" xfId="10996" xr:uid="{09A680BA-6FAD-4F9D-B5F3-DF26474DBFD4}"/>
    <cellStyle name="Moneda 2 3 2 5 2 2 2 2 2" xfId="15784" xr:uid="{1CAB10AB-DCA0-41C2-AA12-5EDAEB2099BA}"/>
    <cellStyle name="Moneda 2 3 2 5 2 2 2 2 2 2" xfId="25311" xr:uid="{4773003E-2147-41FE-9CD3-2D8405D40B51}"/>
    <cellStyle name="Moneda 2 3 2 5 2 2 2 2 2 3" xfId="34039" xr:uid="{87D0BFAF-1152-46EB-8E63-B9C816A40841}"/>
    <cellStyle name="Moneda 2 3 2 5 2 2 2 2 3" xfId="20545" xr:uid="{710E70A2-F6F6-4D20-A827-518D97414E92}"/>
    <cellStyle name="Moneda 2 3 2 5 2 2 2 2 4" xfId="29403" xr:uid="{0CC97481-0BC7-48EF-BBA5-82F699A9565F}"/>
    <cellStyle name="Moneda 2 3 2 5 2 2 2 3" xfId="13387" xr:uid="{50E227F0-2078-4670-AEBD-DEC12CD928FF}"/>
    <cellStyle name="Moneda 2 3 2 5 2 2 2 3 2" xfId="22928" xr:uid="{D3123959-66FE-4B84-BC13-C12FE7EF0A0F}"/>
    <cellStyle name="Moneda 2 3 2 5 2 2 2 3 3" xfId="31679" xr:uid="{CAD7F40F-B374-40E2-9FFB-1F8CF6B2A069}"/>
    <cellStyle name="Moneda 2 3 2 5 2 2 2 4" xfId="18164" xr:uid="{9CA46332-E5AE-451E-A034-4EB0087F5DC3}"/>
    <cellStyle name="Moneda 2 3 2 5 2 2 2 5" xfId="27178" xr:uid="{5E541D8B-419D-4EA3-A988-A67B449C4EDD}"/>
    <cellStyle name="Moneda 2 3 2 5 2 2 3" xfId="9802" xr:uid="{3473C8EB-172F-4C90-B2E4-6B38DF17CED1}"/>
    <cellStyle name="Moneda 2 3 2 5 2 2 3 2" xfId="14586" xr:uid="{9239FB3B-3ACB-47A1-BCF5-274BB51789CA}"/>
    <cellStyle name="Moneda 2 3 2 5 2 2 3 2 2" xfId="24120" xr:uid="{F5614D6A-5706-460D-B041-F3FD60865AD3}"/>
    <cellStyle name="Moneda 2 3 2 5 2 2 3 2 3" xfId="32850" xr:uid="{DC9DB655-37F9-4623-BACD-B9B0D19CFEBD}"/>
    <cellStyle name="Moneda 2 3 2 5 2 2 3 3" xfId="19355" xr:uid="{C16B346E-6C37-4D0D-BB6D-EC8A50AAE26D}"/>
    <cellStyle name="Moneda 2 3 2 5 2 2 3 4" xfId="28243" xr:uid="{DE8F70B9-D27F-4892-8474-87971D1C1934}"/>
    <cellStyle name="Moneda 2 3 2 5 2 2 4" xfId="12193" xr:uid="{4DAA7E50-5E77-47B9-877C-156DB00151F7}"/>
    <cellStyle name="Moneda 2 3 2 5 2 2 4 2" xfId="21737" xr:uid="{875BFC9A-BD06-41D8-9BDE-1D0470B36955}"/>
    <cellStyle name="Moneda 2 3 2 5 2 2 4 3" xfId="30520" xr:uid="{680659C7-2AB7-4A3E-AE82-8357DF308B70}"/>
    <cellStyle name="Moneda 2 3 2 5 2 2 5" xfId="16977" xr:uid="{D55AA30A-90B2-401B-8F1B-C184A21B1AF1}"/>
    <cellStyle name="Moneda 2 3 2 5 2 2 6" xfId="7420" xr:uid="{105FA923-487D-4FA1-A6C2-30B4D15659A7}"/>
    <cellStyle name="Moneda 2 3 2 5 2 3" xfId="4566" xr:uid="{00000000-0005-0000-0000-0000BC040000}"/>
    <cellStyle name="Moneda 2 3 2 5 2 3 2" xfId="10403" xr:uid="{4C4A29F3-DC9E-4032-B3AA-9956FC3D42D7}"/>
    <cellStyle name="Moneda 2 3 2 5 2 3 2 2" xfId="15189" xr:uid="{72EE3AC0-C5E0-4C7A-8764-F4DE7F9D9FC0}"/>
    <cellStyle name="Moneda 2 3 2 5 2 3 2 2 2" xfId="24716" xr:uid="{8E8B4323-BD2D-4770-A11D-C62F12B1738E}"/>
    <cellStyle name="Moneda 2 3 2 5 2 3 2 2 3" xfId="33444" xr:uid="{9C71CF51-3717-41EE-89E2-68C075D7C770}"/>
    <cellStyle name="Moneda 2 3 2 5 2 3 2 3" xfId="19950" xr:uid="{57000A0E-C363-4588-8BAF-EB4BC4122313}"/>
    <cellStyle name="Moneda 2 3 2 5 2 3 2 4" xfId="28814" xr:uid="{2D69D45D-E794-4749-8448-0704C8FDCC64}"/>
    <cellStyle name="Moneda 2 3 2 5 2 3 3" xfId="12794" xr:uid="{53CF44DE-AC14-457C-B3A3-341F3E8162CC}"/>
    <cellStyle name="Moneda 2 3 2 5 2 3 3 2" xfId="22333" xr:uid="{6B59E0CB-977E-442B-8F92-44964947F106}"/>
    <cellStyle name="Moneda 2 3 2 5 2 3 3 3" xfId="31090" xr:uid="{2B13FBE1-2C7E-428C-9D6D-4ED32B921102}"/>
    <cellStyle name="Moneda 2 3 2 5 2 3 4" xfId="17571" xr:uid="{EEABDA73-406F-4CE3-BDC8-103E138CF50D}"/>
    <cellStyle name="Moneda 2 3 2 5 2 3 5" xfId="8017" xr:uid="{F86E40CE-B2D9-4400-BFED-6CD9C405FC24}"/>
    <cellStyle name="Moneda 2 3 2 5 2 4" xfId="6072" xr:uid="{00000000-0005-0000-0000-0000BD040000}"/>
    <cellStyle name="Moneda 2 3 2 5 2 4 2" xfId="13991" xr:uid="{50113670-FAD5-4A4F-82B7-5FAE77634EFF}"/>
    <cellStyle name="Moneda 2 3 2 5 2 4 2 2" xfId="23525" xr:uid="{2BC54935-AB0E-45DD-9144-43EB76486A5C}"/>
    <cellStyle name="Moneda 2 3 2 5 2 4 2 3" xfId="32255" xr:uid="{05D57543-3159-4387-B3DA-FE098363FB53}"/>
    <cellStyle name="Moneda 2 3 2 5 2 4 3" xfId="18760" xr:uid="{F215BA6D-76EB-4D2A-B572-EFF9558C2C04}"/>
    <cellStyle name="Moneda 2 3 2 5 2 4 4" xfId="9210" xr:uid="{08EBB710-0FF6-43BE-ABB6-D38CC4027727}"/>
    <cellStyle name="Moneda 2 3 2 5 2 5" xfId="11601" xr:uid="{DC9FBDFC-B30B-48F0-A8C8-BB154120F034}"/>
    <cellStyle name="Moneda 2 3 2 5 2 5 2" xfId="21142" xr:uid="{0D39E8A2-F2DC-4A9B-8511-6A3D70FBE271}"/>
    <cellStyle name="Moneda 2 3 2 5 2 5 3" xfId="29972" xr:uid="{0C115EE2-30CC-4BF7-937A-D5980190C775}"/>
    <cellStyle name="Moneda 2 3 2 5 2 6" xfId="16384" xr:uid="{9D199EB2-3DCC-4C70-BA46-A48B0E67F8B5}"/>
    <cellStyle name="Moneda 2 3 2 5 2 7" xfId="6832" xr:uid="{7E352BCF-650D-4A0D-AF3E-508148FFAC24}"/>
    <cellStyle name="Moneda 2 3 2 5 3" xfId="2404" xr:uid="{00000000-0005-0000-0000-0000BE040000}"/>
    <cellStyle name="Moneda 2 3 2 5 3 2" xfId="8313" xr:uid="{FDEF64B1-EBDD-46C2-B573-7A5D59392399}"/>
    <cellStyle name="Moneda 2 3 2 5 3 2 2" xfId="10700" xr:uid="{47999437-CDD1-4F02-80AA-88FCE1D40CD2}"/>
    <cellStyle name="Moneda 2 3 2 5 3 2 2 2" xfId="15487" xr:uid="{BF56FD7C-49C7-4977-AC8A-C996F9184574}"/>
    <cellStyle name="Moneda 2 3 2 5 3 2 2 2 2" xfId="25014" xr:uid="{811037FE-24C4-4861-BED3-6CD5491872F6}"/>
    <cellStyle name="Moneda 2 3 2 5 3 2 2 2 3" xfId="33742" xr:uid="{C2D7AFD5-0B24-4D66-8F4C-CC3AF5815995}"/>
    <cellStyle name="Moneda 2 3 2 5 3 2 2 3" xfId="20248" xr:uid="{539D1B99-692F-44F3-9721-4CD92D72CFA6}"/>
    <cellStyle name="Moneda 2 3 2 5 3 2 2 4" xfId="29106" xr:uid="{7FBCD7AB-534D-43CC-AB9C-4FB0AB3143BD}"/>
    <cellStyle name="Moneda 2 3 2 5 3 2 3" xfId="13091" xr:uid="{5B8662B0-D15D-44B1-9E4E-78C045849F1B}"/>
    <cellStyle name="Moneda 2 3 2 5 3 2 3 2" xfId="22631" xr:uid="{9EBE4E2A-A58C-41CE-B23D-ADDF8ACA6318}"/>
    <cellStyle name="Moneda 2 3 2 5 3 2 3 3" xfId="31382" xr:uid="{AA51F107-1268-4342-A010-6C6AF946644D}"/>
    <cellStyle name="Moneda 2 3 2 5 3 2 4" xfId="17868" xr:uid="{07C4D183-32E1-4C43-BDC2-BC4C1BC64153}"/>
    <cellStyle name="Moneda 2 3 2 5 3 2 5" xfId="26901" xr:uid="{7A7F2B70-1954-4F37-9629-4D0AFEF9A903}"/>
    <cellStyle name="Moneda 2 3 2 5 3 3" xfId="9506" xr:uid="{9D43C923-03AC-4B91-9F3E-C2ECB9DAE275}"/>
    <cellStyle name="Moneda 2 3 2 5 3 3 2" xfId="14289" xr:uid="{B2EF979C-C98D-4035-98AA-44502AC240E2}"/>
    <cellStyle name="Moneda 2 3 2 5 3 3 2 2" xfId="23823" xr:uid="{977D5561-A62D-48A8-924F-95E49DB622D8}"/>
    <cellStyle name="Moneda 2 3 2 5 3 3 2 3" xfId="32553" xr:uid="{B2FDA75D-96B0-44DD-B62A-40FD8182121E}"/>
    <cellStyle name="Moneda 2 3 2 5 3 3 3" xfId="19058" xr:uid="{FB6EF604-93A0-43D8-97B5-E7DEA942EC67}"/>
    <cellStyle name="Moneda 2 3 2 5 3 3 4" xfId="27966" xr:uid="{F40938F8-59A0-4C50-BB5C-3B1DBD6770DC}"/>
    <cellStyle name="Moneda 2 3 2 5 3 4" xfId="11897" xr:uid="{49A04C48-CAA4-4697-ABCF-5D9BCF0CC001}"/>
    <cellStyle name="Moneda 2 3 2 5 3 4 2" xfId="21440" xr:uid="{537DE812-22A4-48F9-9241-2C78D631C4F5}"/>
    <cellStyle name="Moneda 2 3 2 5 3 4 3" xfId="30243" xr:uid="{AFEB9A7D-2128-4CAC-B921-A648CFBC567B}"/>
    <cellStyle name="Moneda 2 3 2 5 3 5" xfId="16681" xr:uid="{51A83B75-D653-4B9A-B82F-8BAADE3796B9}"/>
    <cellStyle name="Moneda 2 3 2 5 3 6" xfId="7124" xr:uid="{FCDE2D51-26FC-4DE3-8F00-FB465B11D06A}"/>
    <cellStyle name="Moneda 2 3 2 5 4" xfId="3910" xr:uid="{00000000-0005-0000-0000-0000BF040000}"/>
    <cellStyle name="Moneda 2 3 2 5 4 2" xfId="10104" xr:uid="{07E93C5F-B0A7-4217-A0E5-0001569B738B}"/>
    <cellStyle name="Moneda 2 3 2 5 4 2 2" xfId="14889" xr:uid="{E87BC920-148F-4340-8031-77D4B17A481E}"/>
    <cellStyle name="Moneda 2 3 2 5 4 2 2 2" xfId="24419" xr:uid="{1633DDE7-7F28-4690-8C41-3359772B0089}"/>
    <cellStyle name="Moneda 2 3 2 5 4 2 2 3" xfId="33147" xr:uid="{5618DF85-6228-4AF4-BA5B-EA1A3B322E1E}"/>
    <cellStyle name="Moneda 2 3 2 5 4 2 3" xfId="19653" xr:uid="{030D3DCE-BDB1-45A8-B9E7-8A8F0ACF63E9}"/>
    <cellStyle name="Moneda 2 3 2 5 4 2 4" xfId="28517" xr:uid="{DA7C0B0A-7D46-4A97-BD46-5380F6B70511}"/>
    <cellStyle name="Moneda 2 3 2 5 4 3" xfId="12495" xr:uid="{C479F006-FA85-4726-B214-72DF5C19129E}"/>
    <cellStyle name="Moneda 2 3 2 5 4 3 2" xfId="22036" xr:uid="{616BBBFA-80D1-4905-8A2D-774CCE4FA322}"/>
    <cellStyle name="Moneda 2 3 2 5 4 3 3" xfId="30793" xr:uid="{0E44C18A-0D5D-4D70-A76C-1E8A13F0BAF4}"/>
    <cellStyle name="Moneda 2 3 2 5 4 4" xfId="17275" xr:uid="{79A94E4F-73AF-4895-88FF-C9FE9B663117}"/>
    <cellStyle name="Moneda 2 3 2 5 4 5" xfId="7718" xr:uid="{206A353F-6137-4593-BC8C-7F32D83D43EB}"/>
    <cellStyle name="Moneda 2 3 2 5 5" xfId="5416" xr:uid="{00000000-0005-0000-0000-0000C0040000}"/>
    <cellStyle name="Moneda 2 3 2 5 5 2" xfId="13691" xr:uid="{9A0A3F8B-7B0D-4668-8DE4-C7E2E9DD04D0}"/>
    <cellStyle name="Moneda 2 3 2 5 5 2 2" xfId="23228" xr:uid="{64C68742-E439-41CC-B7B6-4965A2A1029D}"/>
    <cellStyle name="Moneda 2 3 2 5 5 2 3" xfId="31959" xr:uid="{B16F9329-E788-4A29-87F6-B5C84FD498AB}"/>
    <cellStyle name="Moneda 2 3 2 5 5 3" xfId="18463" xr:uid="{3C35608F-F1A8-474F-BCF3-FD7599E0C38E}"/>
    <cellStyle name="Moneda 2 3 2 5 5 4" xfId="8910" xr:uid="{507BA1D5-EA32-4B19-8750-E98316F450F7}"/>
    <cellStyle name="Moneda 2 3 2 5 6" xfId="11302" xr:uid="{9275CA76-02E5-482A-9714-862B033552AA}"/>
    <cellStyle name="Moneda 2 3 2 5 6 2" xfId="20846" xr:uid="{D9443FE9-91DA-41B1-A96B-37FA1619E52D}"/>
    <cellStyle name="Moneda 2 3 2 5 6 3" xfId="29696" xr:uid="{CF28F945-1C6B-4BB1-A01B-519C30AF29A3}"/>
    <cellStyle name="Moneda 2 3 2 5 7" xfId="16087" xr:uid="{523BDA06-FD54-453A-A831-D5C29B5E66B5}"/>
    <cellStyle name="Moneda 2 3 2 5 8" xfId="6550" xr:uid="{247D3E72-CD5B-47FE-B0BE-422FB5EC41FD}"/>
    <cellStyle name="Moneda 2 3 2 6" xfId="997" xr:uid="{00000000-0005-0000-0000-0000C1040000}"/>
    <cellStyle name="Moneda 2 3 2 6 2" xfId="2558" xr:uid="{00000000-0005-0000-0000-0000C2040000}"/>
    <cellStyle name="Moneda 2 3 2 6 2 2" xfId="8461" xr:uid="{F8E0AE10-AA38-42D8-974F-75B1DA02BA00}"/>
    <cellStyle name="Moneda 2 3 2 6 2 2 2" xfId="10848" xr:uid="{3414B6B3-722D-413D-8292-3BEDA926F2EB}"/>
    <cellStyle name="Moneda 2 3 2 6 2 2 2 2" xfId="15636" xr:uid="{662315CA-D7A9-4675-A13D-6953FB1A18A9}"/>
    <cellStyle name="Moneda 2 3 2 6 2 2 2 2 2" xfId="25163" xr:uid="{070C3A92-E6D6-427F-A765-62FF7E5F2057}"/>
    <cellStyle name="Moneda 2 3 2 6 2 2 2 2 3" xfId="33891" xr:uid="{47D49D48-1ACF-4BFC-A58F-435B847B0AB5}"/>
    <cellStyle name="Moneda 2 3 2 6 2 2 2 3" xfId="20397" xr:uid="{444D2728-6482-4BFF-B447-5E35F9A60AAF}"/>
    <cellStyle name="Moneda 2 3 2 6 2 2 2 4" xfId="29255" xr:uid="{2D14CF90-3204-4AC4-B564-59D11F4BBE00}"/>
    <cellStyle name="Moneda 2 3 2 6 2 2 3" xfId="13239" xr:uid="{C5C63D24-2795-47AB-821E-927CB7C8A7F2}"/>
    <cellStyle name="Moneda 2 3 2 6 2 2 3 2" xfId="22780" xr:uid="{92F1595F-7F33-4882-AFC5-C51756CDCE4C}"/>
    <cellStyle name="Moneda 2 3 2 6 2 2 3 3" xfId="31531" xr:uid="{E71F970C-694C-4605-97BD-1896DC693669}"/>
    <cellStyle name="Moneda 2 3 2 6 2 2 4" xfId="18016" xr:uid="{A306387B-FF97-4781-81EB-4102127C22A6}"/>
    <cellStyle name="Moneda 2 3 2 6 2 2 5" xfId="27046" xr:uid="{C8603E61-7350-422E-916C-24A7A752C060}"/>
    <cellStyle name="Moneda 2 3 2 6 2 3" xfId="9654" xr:uid="{CF580005-2F0D-4E10-BCFA-81133DED91F2}"/>
    <cellStyle name="Moneda 2 3 2 6 2 3 2" xfId="14438" xr:uid="{D9F2F375-4645-4553-931C-0738EB1E49DB}"/>
    <cellStyle name="Moneda 2 3 2 6 2 3 2 2" xfId="23972" xr:uid="{F1C4659B-F1DE-44D7-B50B-FA26A6FC645B}"/>
    <cellStyle name="Moneda 2 3 2 6 2 3 2 3" xfId="32702" xr:uid="{14E00F87-ADBF-466A-9F3F-126A40320E41}"/>
    <cellStyle name="Moneda 2 3 2 6 2 3 3" xfId="19207" xr:uid="{28C5619C-2C16-4428-9B7A-B69A716AE3EA}"/>
    <cellStyle name="Moneda 2 3 2 6 2 3 4" xfId="28111" xr:uid="{9714AB08-3F7F-4F22-8087-1573A41701B0}"/>
    <cellStyle name="Moneda 2 3 2 6 2 4" xfId="12045" xr:uid="{D517D351-2407-4768-91C8-A8929317A5E1}"/>
    <cellStyle name="Moneda 2 3 2 6 2 4 2" xfId="21589" xr:uid="{1CEE570F-612D-4725-8F9C-F389BE266FDB}"/>
    <cellStyle name="Moneda 2 3 2 6 2 4 3" xfId="30388" xr:uid="{C09CD14D-29A5-4475-AC01-02EAE709C14E}"/>
    <cellStyle name="Moneda 2 3 2 6 2 5" xfId="16829" xr:uid="{2E568C27-64B3-48A0-9EA4-99EBB4730057}"/>
    <cellStyle name="Moneda 2 3 2 6 2 6" xfId="7272" xr:uid="{B5AFB984-BD77-4C74-968A-7A3E23B637C7}"/>
    <cellStyle name="Moneda 2 3 2 6 3" xfId="4064" xr:uid="{00000000-0005-0000-0000-0000C3040000}"/>
    <cellStyle name="Moneda 2 3 2 6 3 2" xfId="10255" xr:uid="{B094C42F-3591-4512-80C0-E824EEB4641E}"/>
    <cellStyle name="Moneda 2 3 2 6 3 2 2" xfId="15041" xr:uid="{3C2729E6-37D0-4925-9FBC-ACE23094A4DC}"/>
    <cellStyle name="Moneda 2 3 2 6 3 2 2 2" xfId="24568" xr:uid="{7EA9EBFB-CB39-44BB-9877-8213F5A28F1D}"/>
    <cellStyle name="Moneda 2 3 2 6 3 2 2 3" xfId="33296" xr:uid="{EF7C1527-7036-4771-9ACB-74ECB1D34C13}"/>
    <cellStyle name="Moneda 2 3 2 6 3 2 3" xfId="19802" xr:uid="{C2023703-F085-49D8-BFEE-4C3CC7DD468D}"/>
    <cellStyle name="Moneda 2 3 2 6 3 2 4" xfId="28666" xr:uid="{951604D6-8F02-417D-AC50-EBD8283C895A}"/>
    <cellStyle name="Moneda 2 3 2 6 3 3" xfId="12646" xr:uid="{19CF7E23-E6CF-4925-A17F-9A243F8B7ECE}"/>
    <cellStyle name="Moneda 2 3 2 6 3 3 2" xfId="22185" xr:uid="{0D80A7D0-B88A-4A1C-95C2-E7E968CB0D0B}"/>
    <cellStyle name="Moneda 2 3 2 6 3 3 3" xfId="30942" xr:uid="{DA9A8286-71BE-46A6-AF78-221EC6C103F4}"/>
    <cellStyle name="Moneda 2 3 2 6 3 4" xfId="17423" xr:uid="{E653D935-23BD-4174-97BC-2D49BF53FE38}"/>
    <cellStyle name="Moneda 2 3 2 6 3 5" xfId="7869" xr:uid="{BDD22D41-DE59-4C77-BD2A-7EB7B340F514}"/>
    <cellStyle name="Moneda 2 3 2 6 4" xfId="5570" xr:uid="{00000000-0005-0000-0000-0000C4040000}"/>
    <cellStyle name="Moneda 2 3 2 6 4 2" xfId="13843" xr:uid="{F09E6EBF-9A97-4CA8-8265-496525565719}"/>
    <cellStyle name="Moneda 2 3 2 6 4 2 2" xfId="23377" xr:uid="{E8E324BF-FB01-46DB-8BAB-6FCCB21CAAB0}"/>
    <cellStyle name="Moneda 2 3 2 6 4 2 3" xfId="32107" xr:uid="{1049512C-1661-428C-9DF5-79F3AE6B95F9}"/>
    <cellStyle name="Moneda 2 3 2 6 4 3" xfId="18612" xr:uid="{3247875D-AAFB-4989-AE4A-7BD3DF0425F9}"/>
    <cellStyle name="Moneda 2 3 2 6 4 4" xfId="9062" xr:uid="{223A6946-853F-402F-A958-38BE5569F1C7}"/>
    <cellStyle name="Moneda 2 3 2 6 5" xfId="11453" xr:uid="{CC2FC1B3-DD6C-4449-85FB-2CBA46A0F85E}"/>
    <cellStyle name="Moneda 2 3 2 6 5 2" xfId="20994" xr:uid="{F731E86E-0CC2-47EB-B0BA-E0CB30F7FECB}"/>
    <cellStyle name="Moneda 2 3 2 6 5 3" xfId="29840" xr:uid="{54248DDE-0CE6-4CEB-9349-7B4287CC8DC1}"/>
    <cellStyle name="Moneda 2 3 2 6 6" xfId="16236" xr:uid="{328BB643-434F-452A-8739-F4215C851B40}"/>
    <cellStyle name="Moneda 2 3 2 6 7" xfId="6692" xr:uid="{89EE249C-30BA-410E-92EA-287EBC242B8B}"/>
    <cellStyle name="Moneda 2 3 2 7" xfId="1165" xr:uid="{00000000-0005-0000-0000-0000C5040000}"/>
    <cellStyle name="Moneda 2 3 2 7 2" xfId="2726" xr:uid="{00000000-0005-0000-0000-0000C6040000}"/>
    <cellStyle name="Moneda 2 3 2 7 2 2" xfId="10553" xr:uid="{FC42BD6B-16F8-4AF3-9F63-18F11D439AAE}"/>
    <cellStyle name="Moneda 2 3 2 7 2 2 2" xfId="15339" xr:uid="{5C419F91-C1CB-4D6C-912A-D259B15854CE}"/>
    <cellStyle name="Moneda 2 3 2 7 2 2 2 2" xfId="24866" xr:uid="{AE8BC060-38E2-41CB-B5F8-E92F1FDDEF1B}"/>
    <cellStyle name="Moneda 2 3 2 7 2 2 2 3" xfId="33594" xr:uid="{D347C707-0694-4642-A709-2DB386F42202}"/>
    <cellStyle name="Moneda 2 3 2 7 2 2 3" xfId="20100" xr:uid="{1B117A5E-1E2D-4653-B314-4474C6D910EA}"/>
    <cellStyle name="Moneda 2 3 2 7 2 2 4" xfId="28962" xr:uid="{5C1A6093-22FB-45E9-B515-542A83428B90}"/>
    <cellStyle name="Moneda 2 3 2 7 2 3" xfId="12944" xr:uid="{ED0A76A2-A461-4ECB-B37E-1EC7866E2E71}"/>
    <cellStyle name="Moneda 2 3 2 7 2 3 2" xfId="22483" xr:uid="{30F534D9-A074-402C-829D-E4556477DC4B}"/>
    <cellStyle name="Moneda 2 3 2 7 2 3 3" xfId="31238" xr:uid="{EDE34977-CB77-4537-8BFE-DE9A0E644427}"/>
    <cellStyle name="Moneda 2 3 2 7 2 4" xfId="17721" xr:uid="{70F57071-5A4B-4C68-B872-4790CA70F3B5}"/>
    <cellStyle name="Moneda 2 3 2 7 2 5" xfId="8166" xr:uid="{0334C829-69AC-4EED-813A-204E22BCC5AB}"/>
    <cellStyle name="Moneda 2 3 2 7 3" xfId="4232" xr:uid="{00000000-0005-0000-0000-0000C7040000}"/>
    <cellStyle name="Moneda 2 3 2 7 3 2" xfId="14141" xr:uid="{AC36D33E-5243-42BC-AF32-EB41F9EDFD33}"/>
    <cellStyle name="Moneda 2 3 2 7 3 2 2" xfId="23675" xr:uid="{07AACA9B-8176-4690-B31D-F17E51E94523}"/>
    <cellStyle name="Moneda 2 3 2 7 3 2 3" xfId="32405" xr:uid="{1098E236-0E87-4C08-BB56-23D0A359BBF3}"/>
    <cellStyle name="Moneda 2 3 2 7 3 3" xfId="18910" xr:uid="{180D68B1-92BF-440D-9FA6-8FD23F6277E6}"/>
    <cellStyle name="Moneda 2 3 2 7 3 4" xfId="9359" xr:uid="{5013E4DA-8163-445F-AE0D-39E39571C8FD}"/>
    <cellStyle name="Moneda 2 3 2 7 4" xfId="5738" xr:uid="{00000000-0005-0000-0000-0000C8040000}"/>
    <cellStyle name="Moneda 2 3 2 7 4 2" xfId="21292" xr:uid="{7BD4F151-721B-4A24-BE35-7C323ED9A2C2}"/>
    <cellStyle name="Moneda 2 3 2 7 4 3" xfId="11750" xr:uid="{CBCA6683-AAA5-483D-AB39-CB5931151696}"/>
    <cellStyle name="Moneda 2 3 2 7 5" xfId="16534" xr:uid="{EC818EDF-0C02-4499-89A4-5CD1A7A2ADEB}"/>
    <cellStyle name="Moneda 2 3 2 7 6" xfId="6979" xr:uid="{DD85A174-7FCB-46DC-A7FC-049077F9D4E4}"/>
    <cellStyle name="Moneda 2 3 2 8" xfId="1674" xr:uid="{00000000-0005-0000-0000-0000C9040000}"/>
    <cellStyle name="Moneda 2 3 2 8 2" xfId="3216" xr:uid="{00000000-0005-0000-0000-0000CA040000}"/>
    <cellStyle name="Moneda 2 3 2 8 2 2" xfId="14738" xr:uid="{80458BC3-AD3F-436B-A99E-58E0DBE442D3}"/>
    <cellStyle name="Moneda 2 3 2 8 2 2 2" xfId="24271" xr:uid="{10C0B0A9-C65F-45EF-B384-F167A2EC3681}"/>
    <cellStyle name="Moneda 2 3 2 8 2 2 3" xfId="32999" xr:uid="{F8E3DA38-5D32-40D9-8D59-91F1BECB7053}"/>
    <cellStyle name="Moneda 2 3 2 8 2 3" xfId="19506" xr:uid="{C5088C1B-D33E-47FC-8C41-34B389F0CA54}"/>
    <cellStyle name="Moneda 2 3 2 8 2 4" xfId="9953" xr:uid="{452CA56B-21CC-438C-BC71-0DB9544EF802}"/>
    <cellStyle name="Moneda 2 3 2 8 3" xfId="4722" xr:uid="{00000000-0005-0000-0000-0000CB040000}"/>
    <cellStyle name="Moneda 2 3 2 8 3 2" xfId="21888" xr:uid="{7CD327FF-1362-4174-8877-B2B038D79A6C}"/>
    <cellStyle name="Moneda 2 3 2 8 3 3" xfId="12344" xr:uid="{E04A1D62-6930-4F80-BEFA-C68F77969F6C}"/>
    <cellStyle name="Moneda 2 3 2 8 4" xfId="6228" xr:uid="{00000000-0005-0000-0000-0000CC040000}"/>
    <cellStyle name="Moneda 2 3 2 8 4 2" xfId="17128" xr:uid="{37E432E2-5998-45B7-882B-D8BBE37B823A}"/>
    <cellStyle name="Moneda 2 3 2 8 5" xfId="7569" xr:uid="{4B016133-5FB8-4E65-9A93-BFD2E3AEF636}"/>
    <cellStyle name="Moneda 2 3 2 9" xfId="451" xr:uid="{00000000-0005-0000-0000-0000CD040000}"/>
    <cellStyle name="Moneda 2 3 2 9 2" xfId="2070" xr:uid="{00000000-0005-0000-0000-0000CE040000}"/>
    <cellStyle name="Moneda 2 3 2 9 2 2" xfId="23080" xr:uid="{98A6D934-36BB-4C0A-B301-822E80C05399}"/>
    <cellStyle name="Moneda 2 3 2 9 2 3" xfId="13540" xr:uid="{6640675C-5D05-41C4-9949-8F6B948E52E2}"/>
    <cellStyle name="Moneda 2 3 2 9 3" xfId="3576" xr:uid="{00000000-0005-0000-0000-0000CF040000}"/>
    <cellStyle name="Moneda 2 3 2 9 3 2" xfId="18316" xr:uid="{E1900B66-5EFD-4F1C-A398-57901B6785DD}"/>
    <cellStyle name="Moneda 2 3 2 9 4" xfId="5082" xr:uid="{00000000-0005-0000-0000-0000D0040000}"/>
    <cellStyle name="Moneda 2 3 2 9 4 2" xfId="27330" xr:uid="{F8BC4B22-7A85-4C09-9C95-A13B535FDCDB}"/>
    <cellStyle name="Moneda 2 3 2 9 5" xfId="8759" xr:uid="{F638F611-2B57-4001-939B-D033B004311D}"/>
    <cellStyle name="Moneda 2 3 3" xfId="207" xr:uid="{00000000-0005-0000-0000-0000D1040000}"/>
    <cellStyle name="Moneda 2 3 3 10" xfId="1921" xr:uid="{00000000-0005-0000-0000-0000D2040000}"/>
    <cellStyle name="Moneda 2 3 3 10 2" xfId="15948" xr:uid="{EDD5429D-90EF-40F8-AE9E-A6842562023B}"/>
    <cellStyle name="Moneda 2 3 3 11" xfId="3427" xr:uid="{00000000-0005-0000-0000-0000D3040000}"/>
    <cellStyle name="Moneda 2 3 3 11 2" xfId="25472" xr:uid="{AAA95854-B404-46E5-BFCC-29037EE0A6AB}"/>
    <cellStyle name="Moneda 2 3 3 12" xfId="4933" xr:uid="{00000000-0005-0000-0000-0000D4040000}"/>
    <cellStyle name="Moneda 2 3 3 13" xfId="6431" xr:uid="{AE8B2A3F-A3E0-471B-9FEC-A930876C249E}"/>
    <cellStyle name="Moneda 2 3 3 2" xfId="270" xr:uid="{00000000-0005-0000-0000-0000D5040000}"/>
    <cellStyle name="Moneda 2 3 3 2 10" xfId="4991" xr:uid="{00000000-0005-0000-0000-0000D6040000}"/>
    <cellStyle name="Moneda 2 3 3 2 10 2" xfId="25502" xr:uid="{4F940820-2BB7-450E-AB14-50D1771D7E9E}"/>
    <cellStyle name="Moneda 2 3 3 2 11" xfId="6460" xr:uid="{938D3AB1-D840-406C-81F1-3378BC9C9FEA}"/>
    <cellStyle name="Moneda 2 3 3 2 2" xfId="801" xr:uid="{00000000-0005-0000-0000-0000D7040000}"/>
    <cellStyle name="Moneda 2 3 3 2 2 2" xfId="1476" xr:uid="{00000000-0005-0000-0000-0000D8040000}"/>
    <cellStyle name="Moneda 2 3 3 2 2 2 2" xfId="3018" xr:uid="{00000000-0005-0000-0000-0000D9040000}"/>
    <cellStyle name="Moneda 2 3 3 2 2 2 2 2" xfId="7538" xr:uid="{29EB7E1A-3E49-45F5-BC63-445C3E70CE8A}"/>
    <cellStyle name="Moneda 2 3 3 2 2 2 2 2 2" xfId="8727" xr:uid="{06244CA9-790E-45B1-A090-4F394F8AE238}"/>
    <cellStyle name="Moneda 2 3 3 2 2 2 2 2 2 2" xfId="11114" xr:uid="{154479BC-2A1B-48E0-A918-1E409602F642}"/>
    <cellStyle name="Moneda 2 3 3 2 2 2 2 2 2 2 2" xfId="15902" xr:uid="{5AE4727D-39C0-4DBB-9E46-E5F71A59EE81}"/>
    <cellStyle name="Moneda 2 3 3 2 2 2 2 2 2 2 2 2" xfId="25429" xr:uid="{A5168236-C4B8-4D6C-BC1C-BD82ECDEB204}"/>
    <cellStyle name="Moneda 2 3 3 2 2 2 2 2 2 2 2 3" xfId="34157" xr:uid="{651912C7-9A98-4CCC-B63D-306D74E4C58C}"/>
    <cellStyle name="Moneda 2 3 3 2 2 2 2 2 2 2 3" xfId="20663" xr:uid="{49E1253C-2CAF-4471-B4A0-E9D1E58C5DF3}"/>
    <cellStyle name="Moneda 2 3 3 2 2 2 2 2 2 2 4" xfId="29521" xr:uid="{068D6A03-7DD8-4E24-BD72-EFF84C7004CE}"/>
    <cellStyle name="Moneda 2 3 3 2 2 2 2 2 2 3" xfId="13505" xr:uid="{9202E8DD-C7CA-4253-A7CF-36B6A17B625C}"/>
    <cellStyle name="Moneda 2 3 3 2 2 2 2 2 2 3 2" xfId="23046" xr:uid="{58F70694-E686-4B5D-986E-47DABF37EA84}"/>
    <cellStyle name="Moneda 2 3 3 2 2 2 2 2 2 3 3" xfId="31797" xr:uid="{EB672BF2-B957-4590-BE5A-E8E5B620D6A5}"/>
    <cellStyle name="Moneda 2 3 3 2 2 2 2 2 2 4" xfId="18282" xr:uid="{B0EE3FB7-D17B-4DC1-A242-1E66FD455518}"/>
    <cellStyle name="Moneda 2 3 3 2 2 2 2 2 2 5" xfId="27296" xr:uid="{C1C7D189-647F-4282-9FE8-C7D47927B46A}"/>
    <cellStyle name="Moneda 2 3 3 2 2 2 2 2 3" xfId="9920" xr:uid="{BE4AC664-E132-444F-BD6D-97497F0B021F}"/>
    <cellStyle name="Moneda 2 3 3 2 2 2 2 2 3 2" xfId="14704" xr:uid="{707FEA01-919A-47CD-8681-0385ACD50A5C}"/>
    <cellStyle name="Moneda 2 3 3 2 2 2 2 2 3 2 2" xfId="24238" xr:uid="{CE5F9FB8-1305-4CE5-9304-20E64888CAD2}"/>
    <cellStyle name="Moneda 2 3 3 2 2 2 2 2 3 2 3" xfId="32968" xr:uid="{D117AA1F-2119-4A06-9025-1FD0EC6887EC}"/>
    <cellStyle name="Moneda 2 3 3 2 2 2 2 2 3 3" xfId="19473" xr:uid="{8446EABB-B7C8-499D-BF5B-7A5EC68D6711}"/>
    <cellStyle name="Moneda 2 3 3 2 2 2 2 2 3 4" xfId="28361" xr:uid="{0DDC19D7-48CF-44FE-97F5-2D944ACD75EE}"/>
    <cellStyle name="Moneda 2 3 3 2 2 2 2 2 4" xfId="12311" xr:uid="{ABA0F072-C53B-4729-AFD3-2A36A150D9DC}"/>
    <cellStyle name="Moneda 2 3 3 2 2 2 2 2 4 2" xfId="21855" xr:uid="{59C38477-1BD2-4D25-976F-C03DB470901A}"/>
    <cellStyle name="Moneda 2 3 3 2 2 2 2 2 4 3" xfId="30638" xr:uid="{F069931E-D9AB-4F66-94BB-A6D39E087333}"/>
    <cellStyle name="Moneda 2 3 3 2 2 2 2 2 5" xfId="17095" xr:uid="{579BB755-CB82-4574-9003-1B3C29EA1C50}"/>
    <cellStyle name="Moneda 2 3 3 2 2 2 2 2 6" xfId="26291" xr:uid="{ABFCCE97-2993-40D4-8A03-D499F2A2F62E}"/>
    <cellStyle name="Moneda 2 3 3 2 2 2 2 3" xfId="8135" xr:uid="{CC94E73A-2793-4622-87EB-E7995E742018}"/>
    <cellStyle name="Moneda 2 3 3 2 2 2 2 3 2" xfId="10521" xr:uid="{66C6F3CF-1CCD-421B-BB50-75047684420A}"/>
    <cellStyle name="Moneda 2 3 3 2 2 2 2 3 2 2" xfId="15307" xr:uid="{A7B9A925-47F6-4DE1-B291-455E9CFB67A8}"/>
    <cellStyle name="Moneda 2 3 3 2 2 2 2 3 2 2 2" xfId="24834" xr:uid="{611646BD-CFCB-46B8-AE79-E46FCDEE7A66}"/>
    <cellStyle name="Moneda 2 3 3 2 2 2 2 3 2 2 3" xfId="33562" xr:uid="{662A0874-5695-4977-A9EA-E9073CA62A9D}"/>
    <cellStyle name="Moneda 2 3 3 2 2 2 2 3 2 3" xfId="20068" xr:uid="{B6D2EDD2-05CC-4203-BA83-B50177A726CC}"/>
    <cellStyle name="Moneda 2 3 3 2 2 2 2 3 2 4" xfId="28932" xr:uid="{37A584C7-D40F-4437-A81E-54B7ACAABA25}"/>
    <cellStyle name="Moneda 2 3 3 2 2 2 2 3 3" xfId="12912" xr:uid="{5EFE3D22-5531-4E78-ADC0-996F4EBB3897}"/>
    <cellStyle name="Moneda 2 3 3 2 2 2 2 3 3 2" xfId="22451" xr:uid="{C45308F0-82A2-4A85-9BB9-D80744E83DF6}"/>
    <cellStyle name="Moneda 2 3 3 2 2 2 2 3 3 3" xfId="31208" xr:uid="{2CA6B3FF-876B-4127-A0D8-E5D56AEFB2EF}"/>
    <cellStyle name="Moneda 2 3 3 2 2 2 2 3 4" xfId="17689" xr:uid="{71F8142A-81FE-4A25-95FD-279F0EE51C59}"/>
    <cellStyle name="Moneda 2 3 3 2 2 2 2 3 5" xfId="26748" xr:uid="{FE43A310-D710-4151-9F14-97F1A1FC9919}"/>
    <cellStyle name="Moneda 2 3 3 2 2 2 2 4" xfId="9328" xr:uid="{B4F2B629-5587-4FCF-BB2C-EF37FBE1330C}"/>
    <cellStyle name="Moneda 2 3 3 2 2 2 2 4 2" xfId="14109" xr:uid="{FB32B339-1DA0-47CF-86D0-FCC7D2248D50}"/>
    <cellStyle name="Moneda 2 3 3 2 2 2 2 4 2 2" xfId="23643" xr:uid="{CA537936-8BD5-41B5-A3FE-FA4BA05FD463}"/>
    <cellStyle name="Moneda 2 3 3 2 2 2 2 4 2 3" xfId="32373" xr:uid="{11457F50-BD05-4811-90C7-6E808A1C2D74}"/>
    <cellStyle name="Moneda 2 3 3 2 2 2 2 4 3" xfId="18878" xr:uid="{6D85C574-1E64-4E4F-AF16-6BB056B93E48}"/>
    <cellStyle name="Moneda 2 3 3 2 2 2 2 4 4" xfId="27813" xr:uid="{87A5AEEC-44D7-428F-93B2-315C30C71ECA}"/>
    <cellStyle name="Moneda 2 3 3 2 2 2 2 5" xfId="11719" xr:uid="{E15404FB-6977-46D2-B05A-0AEF9DC7CFA7}"/>
    <cellStyle name="Moneda 2 3 3 2 2 2 2 5 2" xfId="21260" xr:uid="{28F3075B-C10C-4379-90CF-8C74E0FF935B}"/>
    <cellStyle name="Moneda 2 3 3 2 2 2 2 5 3" xfId="30090" xr:uid="{C2BFBAFE-7DBF-4F97-AB0C-76EFAE8D33E5}"/>
    <cellStyle name="Moneda 2 3 3 2 2 2 2 6" xfId="16502" xr:uid="{98AD9661-3C84-4B20-A701-18BCF2796B0B}"/>
    <cellStyle name="Moneda 2 3 3 2 2 2 2 7" xfId="6950" xr:uid="{B1EC5FEB-8220-4F0B-9B5D-DAD44D2490D9}"/>
    <cellStyle name="Moneda 2 3 3 2 2 2 3" xfId="4524" xr:uid="{00000000-0005-0000-0000-0000DA040000}"/>
    <cellStyle name="Moneda 2 3 3 2 2 2 3 2" xfId="8431" xr:uid="{33212F22-5BD2-4076-B16F-0C35668856A4}"/>
    <cellStyle name="Moneda 2 3 3 2 2 2 3 2 2" xfId="10818" xr:uid="{6586BFD0-E2DD-495E-A993-31174853C211}"/>
    <cellStyle name="Moneda 2 3 3 2 2 2 3 2 2 2" xfId="15605" xr:uid="{C269C925-C545-4F02-9922-B7F8F6BDC5DE}"/>
    <cellStyle name="Moneda 2 3 3 2 2 2 3 2 2 2 2" xfId="25132" xr:uid="{65DDC54B-478B-42D9-BEF1-D4988B15FE27}"/>
    <cellStyle name="Moneda 2 3 3 2 2 2 3 2 2 2 3" xfId="33860" xr:uid="{F491DAC4-D66E-4827-AE69-3E8258861116}"/>
    <cellStyle name="Moneda 2 3 3 2 2 2 3 2 2 3" xfId="20366" xr:uid="{191C8E1E-993A-41DA-874A-D7A416F31DB2}"/>
    <cellStyle name="Moneda 2 3 3 2 2 2 3 2 2 4" xfId="29224" xr:uid="{99352EDC-464E-45F9-8A95-B6DCB45FE6EB}"/>
    <cellStyle name="Moneda 2 3 3 2 2 2 3 2 3" xfId="13209" xr:uid="{6D889759-8A13-4F1A-B616-9E84D11D1200}"/>
    <cellStyle name="Moneda 2 3 3 2 2 2 3 2 3 2" xfId="22749" xr:uid="{65AB2A8D-09B3-4ACB-ADC5-8F24027165D3}"/>
    <cellStyle name="Moneda 2 3 3 2 2 2 3 2 3 3" xfId="31500" xr:uid="{52FC108C-5DEE-45F1-BCC7-6B31921AD5F7}"/>
    <cellStyle name="Moneda 2 3 3 2 2 2 3 2 4" xfId="17986" xr:uid="{C90A30FA-C8FA-4E72-8167-06D615FE2FE0}"/>
    <cellStyle name="Moneda 2 3 3 2 2 2 3 2 5" xfId="27019" xr:uid="{D7E2DD1F-4444-4A0C-8A36-B5B837912FD5}"/>
    <cellStyle name="Moneda 2 3 3 2 2 2 3 3" xfId="9624" xr:uid="{64D5B7BD-E046-489F-AF63-2B9F31257B3D}"/>
    <cellStyle name="Moneda 2 3 3 2 2 2 3 3 2" xfId="14407" xr:uid="{314934FC-A220-4B35-996C-CDF9AD1BB6D5}"/>
    <cellStyle name="Moneda 2 3 3 2 2 2 3 3 2 2" xfId="23941" xr:uid="{BD1C48EF-6BEE-4618-A625-E51C7BA3F4A4}"/>
    <cellStyle name="Moneda 2 3 3 2 2 2 3 3 2 3" xfId="32671" xr:uid="{826CCC80-1F63-4BCB-BEA8-0F76609F314C}"/>
    <cellStyle name="Moneda 2 3 3 2 2 2 3 3 3" xfId="19176" xr:uid="{002DE02A-A81B-4C5F-A06A-E77645DE26A1}"/>
    <cellStyle name="Moneda 2 3 3 2 2 2 3 3 4" xfId="28084" xr:uid="{03A49571-0070-4A02-9C18-F250D22A5646}"/>
    <cellStyle name="Moneda 2 3 3 2 2 2 3 4" xfId="12015" xr:uid="{DD3019FD-526B-4AB2-9AE9-DC0E83C85540}"/>
    <cellStyle name="Moneda 2 3 3 2 2 2 3 4 2" xfId="21558" xr:uid="{7EFA3791-79E7-4A1D-B64E-434AB9F03D48}"/>
    <cellStyle name="Moneda 2 3 3 2 2 2 3 4 3" xfId="30361" xr:uid="{6F21287C-2073-4815-94D1-58E4C9B4E75B}"/>
    <cellStyle name="Moneda 2 3 3 2 2 2 3 5" xfId="16799" xr:uid="{E0D9E3D7-5611-4AFD-8E3F-64F994FC034B}"/>
    <cellStyle name="Moneda 2 3 3 2 2 2 3 6" xfId="7242" xr:uid="{27F4DB32-4EB6-45C2-B7DB-CACDF00A9452}"/>
    <cellStyle name="Moneda 2 3 3 2 2 2 4" xfId="6030" xr:uid="{00000000-0005-0000-0000-0000DB040000}"/>
    <cellStyle name="Moneda 2 3 3 2 2 2 4 2" xfId="10224" xr:uid="{750020D4-2E36-4912-86C7-B37017C0F66E}"/>
    <cellStyle name="Moneda 2 3 3 2 2 2 4 2 2" xfId="15009" xr:uid="{79222994-5A46-4E94-A542-AA6A9E6730CC}"/>
    <cellStyle name="Moneda 2 3 3 2 2 2 4 2 2 2" xfId="24537" xr:uid="{3B56E2B3-7C82-4E0B-AFA4-A96621724EB8}"/>
    <cellStyle name="Moneda 2 3 3 2 2 2 4 2 2 3" xfId="33265" xr:uid="{B17F1EAB-E74B-4439-B6CF-24A8EFE4A183}"/>
    <cellStyle name="Moneda 2 3 3 2 2 2 4 2 3" xfId="19771" xr:uid="{8D604816-4F5B-4AEC-A001-7EA69B60B97C}"/>
    <cellStyle name="Moneda 2 3 3 2 2 2 4 2 4" xfId="28635" xr:uid="{57DFEA9D-72A4-4A92-8DC0-99ECE2238351}"/>
    <cellStyle name="Moneda 2 3 3 2 2 2 4 3" xfId="12615" xr:uid="{DAB7254B-5DBB-4CBA-93F1-8DEA6BF5E3B9}"/>
    <cellStyle name="Moneda 2 3 3 2 2 2 4 3 2" xfId="22154" xr:uid="{D3F28221-02E6-4586-8803-56CD17205F46}"/>
    <cellStyle name="Moneda 2 3 3 2 2 2 4 3 3" xfId="30911" xr:uid="{74338E8D-8E51-4C5A-9EBD-81A4DF2D37E0}"/>
    <cellStyle name="Moneda 2 3 3 2 2 2 4 4" xfId="17393" xr:uid="{2A39C250-D492-4D7C-BBBA-9EA8EAF8F406}"/>
    <cellStyle name="Moneda 2 3 3 2 2 2 4 5" xfId="7838" xr:uid="{44146EBE-E40B-4079-82B4-3ACECDFAE8A4}"/>
    <cellStyle name="Moneda 2 3 3 2 2 2 5" xfId="9030" xr:uid="{1CDA0669-9358-4B25-9FC8-1E813E222D7E}"/>
    <cellStyle name="Moneda 2 3 3 2 2 2 5 2" xfId="13811" xr:uid="{6E214054-4F2D-4E01-9446-922122FDCE3B}"/>
    <cellStyle name="Moneda 2 3 3 2 2 2 5 2 2" xfId="23346" xr:uid="{C9E9F02E-DC19-4D1F-9998-3C452BC44D68}"/>
    <cellStyle name="Moneda 2 3 3 2 2 2 5 2 3" xfId="32077" xr:uid="{4EE29E97-0DAA-48F2-A8CC-3A01D04B1F51}"/>
    <cellStyle name="Moneda 2 3 3 2 2 2 5 3" xfId="18581" xr:uid="{DAC6DE2D-93A5-4D6E-8697-F03D5F15CFCC}"/>
    <cellStyle name="Moneda 2 3 3 2 2 2 5 4" xfId="27568" xr:uid="{FFB868CE-2818-4BC3-9508-9C6A3A141E55}"/>
    <cellStyle name="Moneda 2 3 3 2 2 2 6" xfId="11422" xr:uid="{33829CE2-1B67-4D39-8F86-AF30EDED844C}"/>
    <cellStyle name="Moneda 2 3 3 2 2 2 6 2" xfId="20964" xr:uid="{6D1F1056-3D4A-4E0C-B7AE-5677BA33AB68}"/>
    <cellStyle name="Moneda 2 3 3 2 2 2 6 3" xfId="29814" xr:uid="{CA6E7E4C-9610-450D-AA68-7187C450435D}"/>
    <cellStyle name="Moneda 2 3 3 2 2 2 7" xfId="16205" xr:uid="{12C32626-CC68-4B67-8A9C-0D84AF9FF5B5}"/>
    <cellStyle name="Moneda 2 3 3 2 2 2 8" xfId="6661" xr:uid="{B3B1D7AD-B858-4B0D-ACE6-080C23DD6B86}"/>
    <cellStyle name="Moneda 2 3 3 2 2 3" xfId="2362" xr:uid="{00000000-0005-0000-0000-0000DC040000}"/>
    <cellStyle name="Moneda 2 3 3 2 2 3 2" xfId="7390" xr:uid="{2CFFA266-DF78-4C0C-AF98-6D1F729F23AF}"/>
    <cellStyle name="Moneda 2 3 3 2 2 3 2 2" xfId="8579" xr:uid="{D8DF9BF7-5B97-4FF8-823B-A9E68F4E19F2}"/>
    <cellStyle name="Moneda 2 3 3 2 2 3 2 2 2" xfId="10966" xr:uid="{AFE1B473-AB82-4686-9712-E2E86CCAD46A}"/>
    <cellStyle name="Moneda 2 3 3 2 2 3 2 2 2 2" xfId="15754" xr:uid="{B12D4530-A37B-4CC3-9594-20A22F1AD4E4}"/>
    <cellStyle name="Moneda 2 3 3 2 2 3 2 2 2 2 2" xfId="25281" xr:uid="{644ADE41-3D91-4B9E-B9D3-3DDAE6414955}"/>
    <cellStyle name="Moneda 2 3 3 2 2 3 2 2 2 2 3" xfId="34009" xr:uid="{312BFB11-AFF4-4B1D-95F7-A19ACE458509}"/>
    <cellStyle name="Moneda 2 3 3 2 2 3 2 2 2 3" xfId="20515" xr:uid="{2D50654C-DF4E-49D7-988B-1BA8FE2A41B0}"/>
    <cellStyle name="Moneda 2 3 3 2 2 3 2 2 2 4" xfId="29373" xr:uid="{A841EDB0-F6C4-41F7-9B5D-1EBBF651EB6C}"/>
    <cellStyle name="Moneda 2 3 3 2 2 3 2 2 3" xfId="13357" xr:uid="{19B8351D-7A0A-433B-8112-E3CAE98C8817}"/>
    <cellStyle name="Moneda 2 3 3 2 2 3 2 2 3 2" xfId="22898" xr:uid="{BC36CAC5-1AD0-4F59-A82B-808B90B57BD7}"/>
    <cellStyle name="Moneda 2 3 3 2 2 3 2 2 3 3" xfId="31649" xr:uid="{1A579BE1-665E-4927-B1C5-6BAF8830F0B0}"/>
    <cellStyle name="Moneda 2 3 3 2 2 3 2 2 4" xfId="18134" xr:uid="{15AF6549-94EB-4A8E-85C5-288109D933E4}"/>
    <cellStyle name="Moneda 2 3 3 2 2 3 2 2 5" xfId="27149" xr:uid="{B66D372E-7FFB-4DBF-8EEE-B9DEFCA5CAFF}"/>
    <cellStyle name="Moneda 2 3 3 2 2 3 2 3" xfId="9772" xr:uid="{3BCB6267-31B8-410F-80F4-2CEAC6E78CA5}"/>
    <cellStyle name="Moneda 2 3 3 2 2 3 2 3 2" xfId="14556" xr:uid="{FD771410-A479-465C-A667-21E943954BD2}"/>
    <cellStyle name="Moneda 2 3 3 2 2 3 2 3 2 2" xfId="24090" xr:uid="{389F8745-DC50-4587-9CB5-757421337FE4}"/>
    <cellStyle name="Moneda 2 3 3 2 2 3 2 3 2 3" xfId="32820" xr:uid="{46129608-48B0-4F37-BAB9-9F0D20BAF6EB}"/>
    <cellStyle name="Moneda 2 3 3 2 2 3 2 3 3" xfId="19325" xr:uid="{AD9A7B22-02E1-43AC-840B-C8654C8FAE09}"/>
    <cellStyle name="Moneda 2 3 3 2 2 3 2 3 4" xfId="28214" xr:uid="{504EF88C-0D54-4153-9150-A2BDF855F8F2}"/>
    <cellStyle name="Moneda 2 3 3 2 2 3 2 4" xfId="12163" xr:uid="{0C805C53-170B-4E89-AE0F-D5535893BC45}"/>
    <cellStyle name="Moneda 2 3 3 2 2 3 2 4 2" xfId="21707" xr:uid="{05BFC4D1-83FF-495E-B4AF-6C9DD20F25E9}"/>
    <cellStyle name="Moneda 2 3 3 2 2 3 2 4 3" xfId="30491" xr:uid="{37E7C15A-6221-42DA-B786-DA4F5BA145FD}"/>
    <cellStyle name="Moneda 2 3 3 2 2 3 2 5" xfId="16947" xr:uid="{D09FD535-76D7-4DFF-863F-F7525A3643A5}"/>
    <cellStyle name="Moneda 2 3 3 2 2 3 2 6" xfId="26166" xr:uid="{48552A87-1A79-4083-A9BF-F1894936435A}"/>
    <cellStyle name="Moneda 2 3 3 2 2 3 3" xfId="7987" xr:uid="{0C884E5D-1CCC-421E-9FC8-57E8E07CFBB2}"/>
    <cellStyle name="Moneda 2 3 3 2 2 3 3 2" xfId="10373" xr:uid="{4564818F-9168-43C4-934B-8D9F93698A6D}"/>
    <cellStyle name="Moneda 2 3 3 2 2 3 3 2 2" xfId="15159" xr:uid="{F7FF3ED8-E143-4AAD-A786-1758E4602DE5}"/>
    <cellStyle name="Moneda 2 3 3 2 2 3 3 2 2 2" xfId="24686" xr:uid="{D5065D18-4821-416A-B78F-727DADE5DD11}"/>
    <cellStyle name="Moneda 2 3 3 2 2 3 3 2 2 3" xfId="33414" xr:uid="{DE7CE83F-EA30-4AAB-837B-3B9961F2B0C4}"/>
    <cellStyle name="Moneda 2 3 3 2 2 3 3 2 3" xfId="19920" xr:uid="{C9314F09-2D43-4CCA-B2AA-7035D07D919C}"/>
    <cellStyle name="Moneda 2 3 3 2 2 3 3 2 4" xfId="28784" xr:uid="{E6A2C687-7046-49B4-9764-FB5ED7D27EA1}"/>
    <cellStyle name="Moneda 2 3 3 2 2 3 3 3" xfId="12764" xr:uid="{599F9BEB-0714-42DE-8B7B-839DAAAA3B33}"/>
    <cellStyle name="Moneda 2 3 3 2 2 3 3 3 2" xfId="22303" xr:uid="{95C9BA80-ED6F-42D9-A715-43369DD6E30A}"/>
    <cellStyle name="Moneda 2 3 3 2 2 3 3 3 3" xfId="31060" xr:uid="{4C4B0D8B-FCA2-4277-9A04-074E6CEFFF13}"/>
    <cellStyle name="Moneda 2 3 3 2 2 3 3 4" xfId="17541" xr:uid="{15E2E245-7598-4B7B-9AE0-A72C6FB89D23}"/>
    <cellStyle name="Moneda 2 3 3 2 2 3 3 5" xfId="26623" xr:uid="{7CA124BA-FCD9-4726-8917-5EE663FD4607}"/>
    <cellStyle name="Moneda 2 3 3 2 2 3 4" xfId="9180" xr:uid="{B274A79F-ACD6-4F49-9303-96B48B51B516}"/>
    <cellStyle name="Moneda 2 3 3 2 2 3 4 2" xfId="13961" xr:uid="{B161D3F4-08DA-49B1-8E28-D81DB7CD9723}"/>
    <cellStyle name="Moneda 2 3 3 2 2 3 4 2 2" xfId="23495" xr:uid="{5062C953-D266-479A-B99C-04ABE4B49F1E}"/>
    <cellStyle name="Moneda 2 3 3 2 2 3 4 2 3" xfId="32225" xr:uid="{A49A3050-04D8-486D-829D-79E4F7B0DA00}"/>
    <cellStyle name="Moneda 2 3 3 2 2 3 4 3" xfId="18730" xr:uid="{9212B19D-3E7A-47B4-952B-01A0D3C4AF9B}"/>
    <cellStyle name="Moneda 2 3 3 2 2 3 4 4" xfId="27688" xr:uid="{1A0EAC33-B066-49AD-8723-B04AB3FA4118}"/>
    <cellStyle name="Moneda 2 3 3 2 2 3 5" xfId="11571" xr:uid="{58579431-CA6D-4E29-9645-3773AB6C800F}"/>
    <cellStyle name="Moneda 2 3 3 2 2 3 5 2" xfId="21112" xr:uid="{AD2C12E4-120B-48FA-B5E6-DECFDA147E14}"/>
    <cellStyle name="Moneda 2 3 3 2 2 3 5 3" xfId="29943" xr:uid="{BC45DC6D-10F4-4BF3-9AA4-D80DC173C7BA}"/>
    <cellStyle name="Moneda 2 3 3 2 2 3 6" xfId="16354" xr:uid="{108D5CFA-E246-42B3-B18C-71C09572F80C}"/>
    <cellStyle name="Moneda 2 3 3 2 2 3 7" xfId="6804" xr:uid="{64951083-280C-48C5-8CD9-BA0D58AB474E}"/>
    <cellStyle name="Moneda 2 3 3 2 2 4" xfId="3868" xr:uid="{00000000-0005-0000-0000-0000DD040000}"/>
    <cellStyle name="Moneda 2 3 3 2 2 4 2" xfId="8284" xr:uid="{A2C329BD-177A-4D4E-9013-012F82293829}"/>
    <cellStyle name="Moneda 2 3 3 2 2 4 2 2" xfId="10671" xr:uid="{4C462172-1FBE-4E46-977B-A48B103F51F0}"/>
    <cellStyle name="Moneda 2 3 3 2 2 4 2 2 2" xfId="15457" xr:uid="{B431C47B-0CED-4617-A05D-22360591B6D0}"/>
    <cellStyle name="Moneda 2 3 3 2 2 4 2 2 2 2" xfId="24984" xr:uid="{AF640456-15B0-4D5B-9ED7-B154550B86C3}"/>
    <cellStyle name="Moneda 2 3 3 2 2 4 2 2 2 3" xfId="33712" xr:uid="{99AFEAAA-1A31-4BBF-A968-7FBA802BE0BB}"/>
    <cellStyle name="Moneda 2 3 3 2 2 4 2 2 3" xfId="20218" xr:uid="{5FF7FDBA-EC37-4D1C-94AC-D0FF6D4C84EC}"/>
    <cellStyle name="Moneda 2 3 3 2 2 4 2 2 4" xfId="29076" xr:uid="{0BA4729D-7255-4340-97BC-16F2CC09F932}"/>
    <cellStyle name="Moneda 2 3 3 2 2 4 2 3" xfId="13062" xr:uid="{E2524E5B-7B95-4B20-90E6-19175C865AC6}"/>
    <cellStyle name="Moneda 2 3 3 2 2 4 2 3 2" xfId="22601" xr:uid="{E90E8EA2-33EE-46BF-B873-AF50EFF802DC}"/>
    <cellStyle name="Moneda 2 3 3 2 2 4 2 3 3" xfId="31352" xr:uid="{697BD811-56D9-4940-8B1C-57C391A26C6E}"/>
    <cellStyle name="Moneda 2 3 3 2 2 4 2 4" xfId="17839" xr:uid="{77AEC64E-7491-4A25-B679-CC78598DC649}"/>
    <cellStyle name="Moneda 2 3 3 2 2 4 2 5" xfId="26871" xr:uid="{38F0265E-A90D-4266-A2D2-CFCE83F7F564}"/>
    <cellStyle name="Moneda 2 3 3 2 2 4 3" xfId="9477" xr:uid="{E36E3D10-733D-4309-9DE4-F54A843CA03D}"/>
    <cellStyle name="Moneda 2 3 3 2 2 4 3 2" xfId="14259" xr:uid="{0B6EC4DD-0BE8-44E7-9291-EC3690356B28}"/>
    <cellStyle name="Moneda 2 3 3 2 2 4 3 2 2" xfId="23793" xr:uid="{88FE3498-4998-43B3-A612-D1D28102F3BF}"/>
    <cellStyle name="Moneda 2 3 3 2 2 4 3 2 3" xfId="32523" xr:uid="{48A5D10D-076F-4950-AA2D-630DDD31E557}"/>
    <cellStyle name="Moneda 2 3 3 2 2 4 3 3" xfId="19028" xr:uid="{44D235B7-026D-44FA-886E-92C4CC977795}"/>
    <cellStyle name="Moneda 2 3 3 2 2 4 3 4" xfId="27936" xr:uid="{CAA23905-4E9A-4B84-807B-57F83161DDF2}"/>
    <cellStyle name="Moneda 2 3 3 2 2 4 4" xfId="11868" xr:uid="{9DA87183-3335-49B9-934E-972C5722183E}"/>
    <cellStyle name="Moneda 2 3 3 2 2 4 4 2" xfId="21410" xr:uid="{58C196E4-682A-4A36-B8D4-CAD46E27551E}"/>
    <cellStyle name="Moneda 2 3 3 2 2 4 4 3" xfId="30213" xr:uid="{206C7219-9051-496F-86FF-E130631DCA2A}"/>
    <cellStyle name="Moneda 2 3 3 2 2 4 5" xfId="16652" xr:uid="{7360E897-1BE0-4C58-ACE0-B8F182D4346A}"/>
    <cellStyle name="Moneda 2 3 3 2 2 4 6" xfId="7097" xr:uid="{F68DD614-CC34-41F7-929B-E04FD9171889}"/>
    <cellStyle name="Moneda 2 3 3 2 2 5" xfId="5374" xr:uid="{00000000-0005-0000-0000-0000DE040000}"/>
    <cellStyle name="Moneda 2 3 3 2 2 5 2" xfId="10073" xr:uid="{21EA6FEF-A244-4F48-B1DB-D3FD1CD11B25}"/>
    <cellStyle name="Moneda 2 3 3 2 2 5 2 2" xfId="14858" xr:uid="{F20E3334-F276-4045-806A-B3376789D20E}"/>
    <cellStyle name="Moneda 2 3 3 2 2 5 2 2 2" xfId="24389" xr:uid="{CCFB8D42-AA6E-48C7-9486-5232A72AF557}"/>
    <cellStyle name="Moneda 2 3 3 2 2 5 2 2 3" xfId="33117" xr:uid="{8BF58B1C-55E1-496C-A947-F4418BB96A34}"/>
    <cellStyle name="Moneda 2 3 3 2 2 5 2 3" xfId="19624" xr:uid="{BFBB7D43-E423-4E49-8CCA-B798D76666AE}"/>
    <cellStyle name="Moneda 2 3 3 2 2 5 2 4" xfId="28488" xr:uid="{A06EB513-77A3-462E-92D6-550E01C4202D}"/>
    <cellStyle name="Moneda 2 3 3 2 2 5 3" xfId="12464" xr:uid="{11FF2B47-6FEB-4F8C-AB3E-0D9CF6AA6238}"/>
    <cellStyle name="Moneda 2 3 3 2 2 5 3 2" xfId="22006" xr:uid="{394A2026-B219-4AD9-BBFC-F1B1A08083B9}"/>
    <cellStyle name="Moneda 2 3 3 2 2 5 3 3" xfId="30763" xr:uid="{EE04B1CC-0650-4DAB-B46A-348EBF8A4A7F}"/>
    <cellStyle name="Moneda 2 3 3 2 2 5 4" xfId="17246" xr:uid="{D402354B-C195-47D4-A88E-AA70E813DEDC}"/>
    <cellStyle name="Moneda 2 3 3 2 2 5 5" xfId="7689" xr:uid="{F7045491-517B-4A16-8D35-5B86FD1F969F}"/>
    <cellStyle name="Moneda 2 3 3 2 2 6" xfId="8879" xr:uid="{14E3BC2B-24AF-4D59-8351-D4D2850CE5DE}"/>
    <cellStyle name="Moneda 2 3 3 2 2 6 2" xfId="13660" xr:uid="{386B9413-9E2F-426F-85F9-5E777CA36899}"/>
    <cellStyle name="Moneda 2 3 3 2 2 6 2 2" xfId="23198" xr:uid="{BB1ECE44-3EF8-4FFE-9AB1-1B1E7A4B3AFE}"/>
    <cellStyle name="Moneda 2 3 3 2 2 6 2 3" xfId="31929" xr:uid="{3F630453-4E0E-4336-95AE-5ADC0AA1CB77}"/>
    <cellStyle name="Moneda 2 3 3 2 2 6 3" xfId="18434" xr:uid="{EF7B1733-8739-4DE6-9D32-6C52D35A6DF1}"/>
    <cellStyle name="Moneda 2 3 3 2 2 6 4" xfId="27443" xr:uid="{0381CE16-5A51-4BCF-8CD8-28BAD87E34B4}"/>
    <cellStyle name="Moneda 2 3 3 2 2 7" xfId="11270" xr:uid="{D35E6451-69FF-4403-A2FF-24542C88312E}"/>
    <cellStyle name="Moneda 2 3 3 2 2 7 2" xfId="20816" xr:uid="{BD85713E-5FBC-495F-8CD6-1A3CB7705ADE}"/>
    <cellStyle name="Moneda 2 3 3 2 2 7 3" xfId="29666" xr:uid="{F749A627-43D1-4525-B587-7067B3445BD0}"/>
    <cellStyle name="Moneda 2 3 3 2 2 8" xfId="16057" xr:uid="{E40C05CA-754A-4BD8-A42F-DC9CACFF79CD}"/>
    <cellStyle name="Moneda 2 3 3 2 2 9" xfId="6523" xr:uid="{A0D79AD6-8042-48E1-B7D3-D97C67F2A946}"/>
    <cellStyle name="Moneda 2 3 3 2 3" xfId="920" xr:uid="{00000000-0005-0000-0000-0000DF040000}"/>
    <cellStyle name="Moneda 2 3 3 2 3 2" xfId="1595" xr:uid="{00000000-0005-0000-0000-0000E0040000}"/>
    <cellStyle name="Moneda 2 3 3 2 3 2 2" xfId="3137" xr:uid="{00000000-0005-0000-0000-0000E1040000}"/>
    <cellStyle name="Moneda 2 3 3 2 3 2 2 2" xfId="8654" xr:uid="{82AA1BD9-36E5-4E44-9486-0FBD9AB3EF57}"/>
    <cellStyle name="Moneda 2 3 3 2 3 2 2 2 2" xfId="11041" xr:uid="{30A68776-176B-488C-8A1E-0C0FC43E7AC7}"/>
    <cellStyle name="Moneda 2 3 3 2 3 2 2 2 2 2" xfId="15829" xr:uid="{A01E32C9-D764-4233-A5A2-8F8341B2C96B}"/>
    <cellStyle name="Moneda 2 3 3 2 3 2 2 2 2 2 2" xfId="25356" xr:uid="{1B7F323D-71BA-4FA3-B7D3-78093E8FDE87}"/>
    <cellStyle name="Moneda 2 3 3 2 3 2 2 2 2 2 3" xfId="34084" xr:uid="{40114079-D0DB-49B0-ADA6-0B45B93ECDDB}"/>
    <cellStyle name="Moneda 2 3 3 2 3 2 2 2 2 3" xfId="20590" xr:uid="{B82FC100-A8D2-48F6-9404-36D0EB3C1136}"/>
    <cellStyle name="Moneda 2 3 3 2 3 2 2 2 2 4" xfId="29448" xr:uid="{A9B063DC-0B7E-478E-A400-5176FDE4CC5C}"/>
    <cellStyle name="Moneda 2 3 3 2 3 2 2 2 3" xfId="13432" xr:uid="{9E9B2E74-7C62-451B-A8D4-604A31F8C6B0}"/>
    <cellStyle name="Moneda 2 3 3 2 3 2 2 2 3 2" xfId="22973" xr:uid="{5AC5DCF9-D53E-4C1F-888D-0FEC0D300E6A}"/>
    <cellStyle name="Moneda 2 3 3 2 3 2 2 2 3 3" xfId="31724" xr:uid="{4D384C54-0A0A-45FB-9EA5-45FD9B9798A2}"/>
    <cellStyle name="Moneda 2 3 3 2 3 2 2 2 4" xfId="18209" xr:uid="{BA2F69FE-A317-4AEE-B288-E448FE609864}"/>
    <cellStyle name="Moneda 2 3 3 2 3 2 2 2 5" xfId="27223" xr:uid="{111A5E5F-E1E1-40CB-8ED8-8CA832E425FC}"/>
    <cellStyle name="Moneda 2 3 3 2 3 2 2 3" xfId="9847" xr:uid="{60482F42-4F52-4D97-876B-053F6B0386FB}"/>
    <cellStyle name="Moneda 2 3 3 2 3 2 2 3 2" xfId="14631" xr:uid="{090D27F5-95ED-44AE-ABB4-AABB8DC2DCD5}"/>
    <cellStyle name="Moneda 2 3 3 2 3 2 2 3 2 2" xfId="24165" xr:uid="{3DCFBD69-3B0A-473C-9275-103783C3C54D}"/>
    <cellStyle name="Moneda 2 3 3 2 3 2 2 3 2 3" xfId="32895" xr:uid="{E4372C2A-25A1-4F93-B7B1-CC62CAB7C6F8}"/>
    <cellStyle name="Moneda 2 3 3 2 3 2 2 3 3" xfId="19400" xr:uid="{108DD4B1-F8BA-41E3-BF2A-B3FC427EED43}"/>
    <cellStyle name="Moneda 2 3 3 2 3 2 2 3 4" xfId="28288" xr:uid="{1C0970DB-55D1-42D9-8CB8-774860997845}"/>
    <cellStyle name="Moneda 2 3 3 2 3 2 2 4" xfId="12238" xr:uid="{9A1CBB56-CB9A-47FE-80ED-501BEE9C6B25}"/>
    <cellStyle name="Moneda 2 3 3 2 3 2 2 4 2" xfId="21782" xr:uid="{C8736C9A-F4D5-4E3C-ADFD-EBDF83C90955}"/>
    <cellStyle name="Moneda 2 3 3 2 3 2 2 4 3" xfId="30565" xr:uid="{42ED9B6B-7C51-4311-9C78-A5C5224E62E2}"/>
    <cellStyle name="Moneda 2 3 3 2 3 2 2 5" xfId="17022" xr:uid="{38929FAE-0C81-436F-9B34-DFB1D5A2EB36}"/>
    <cellStyle name="Moneda 2 3 3 2 3 2 2 6" xfId="7465" xr:uid="{23E494D9-E99D-4604-8C06-FF260D13C2CA}"/>
    <cellStyle name="Moneda 2 3 3 2 3 2 3" xfId="4643" xr:uid="{00000000-0005-0000-0000-0000E2040000}"/>
    <cellStyle name="Moneda 2 3 3 2 3 2 3 2" xfId="10448" xr:uid="{FE2B0D28-69A6-478B-A3BC-DB29DD796172}"/>
    <cellStyle name="Moneda 2 3 3 2 3 2 3 2 2" xfId="15234" xr:uid="{7A07F4D3-A616-4BBE-B14D-82F4B8EB6B8A}"/>
    <cellStyle name="Moneda 2 3 3 2 3 2 3 2 2 2" xfId="24761" xr:uid="{1130E6E3-6F05-4C74-8C11-D874C18C2733}"/>
    <cellStyle name="Moneda 2 3 3 2 3 2 3 2 2 3" xfId="33489" xr:uid="{BD7D0895-108A-4CD7-BC7D-39013AB8C677}"/>
    <cellStyle name="Moneda 2 3 3 2 3 2 3 2 3" xfId="19995" xr:uid="{5723BB2D-688B-448B-B55C-4C639761B3AC}"/>
    <cellStyle name="Moneda 2 3 3 2 3 2 3 2 4" xfId="28859" xr:uid="{DD8046B5-595F-4583-BC82-0BF21A9918A9}"/>
    <cellStyle name="Moneda 2 3 3 2 3 2 3 3" xfId="12839" xr:uid="{0D87C081-4E02-44E2-91E9-90B32FF71E00}"/>
    <cellStyle name="Moneda 2 3 3 2 3 2 3 3 2" xfId="22378" xr:uid="{E6D82C4E-A30C-4BFB-AD4B-4077E4EA8FEA}"/>
    <cellStyle name="Moneda 2 3 3 2 3 2 3 3 3" xfId="31135" xr:uid="{29441B12-9819-4846-910C-4E13F173D8D6}"/>
    <cellStyle name="Moneda 2 3 3 2 3 2 3 4" xfId="17616" xr:uid="{D2A12522-7B23-4267-A465-D51707A59D76}"/>
    <cellStyle name="Moneda 2 3 3 2 3 2 3 5" xfId="8062" xr:uid="{308CE6C5-6E23-4321-A793-78909F046C5B}"/>
    <cellStyle name="Moneda 2 3 3 2 3 2 4" xfId="6149" xr:uid="{00000000-0005-0000-0000-0000E3040000}"/>
    <cellStyle name="Moneda 2 3 3 2 3 2 4 2" xfId="14036" xr:uid="{39438BDC-5474-4297-BD64-BD3FF4E42E6D}"/>
    <cellStyle name="Moneda 2 3 3 2 3 2 4 2 2" xfId="23570" xr:uid="{242CC089-0407-4A6D-9862-24689E064562}"/>
    <cellStyle name="Moneda 2 3 3 2 3 2 4 2 3" xfId="32300" xr:uid="{0171DFEA-16F0-4EEB-9415-778DD7C19CD7}"/>
    <cellStyle name="Moneda 2 3 3 2 3 2 4 3" xfId="18805" xr:uid="{2CC0414C-D591-4EC7-A352-80CC484FA70E}"/>
    <cellStyle name="Moneda 2 3 3 2 3 2 4 4" xfId="9255" xr:uid="{BE048D95-DD6C-4D27-B5AE-67F6B8234136}"/>
    <cellStyle name="Moneda 2 3 3 2 3 2 5" xfId="11646" xr:uid="{5C81DB32-EB97-4823-8AA3-640425FA558C}"/>
    <cellStyle name="Moneda 2 3 3 2 3 2 5 2" xfId="21187" xr:uid="{50879246-5A33-4BF8-AF38-83F810B47A14}"/>
    <cellStyle name="Moneda 2 3 3 2 3 2 5 3" xfId="30017" xr:uid="{74ED4F52-F56C-4FC6-9438-A07BCC1BC811}"/>
    <cellStyle name="Moneda 2 3 3 2 3 2 6" xfId="16429" xr:uid="{EECBFAF9-EB14-4153-88D4-12DDD05C1D24}"/>
    <cellStyle name="Moneda 2 3 3 2 3 2 7" xfId="6877" xr:uid="{644E59FB-93B7-437B-B0A2-4FE3888E24DA}"/>
    <cellStyle name="Moneda 2 3 3 2 3 3" xfId="2481" xr:uid="{00000000-0005-0000-0000-0000E4040000}"/>
    <cellStyle name="Moneda 2 3 3 2 3 3 2" xfId="8358" xr:uid="{9A4EF792-3165-4142-BC2B-C6FD04C8E75D}"/>
    <cellStyle name="Moneda 2 3 3 2 3 3 2 2" xfId="10745" xr:uid="{C73CB6AB-F344-4C5B-90F4-91222D9684E2}"/>
    <cellStyle name="Moneda 2 3 3 2 3 3 2 2 2" xfId="15532" xr:uid="{62EFED8E-98F4-4BE6-ACC1-374B9C81C6A2}"/>
    <cellStyle name="Moneda 2 3 3 2 3 3 2 2 2 2" xfId="25059" xr:uid="{5A7082B6-8D19-4AEB-AA77-DB9214C36801}"/>
    <cellStyle name="Moneda 2 3 3 2 3 3 2 2 2 3" xfId="33787" xr:uid="{B83E3136-25B0-4528-B126-62D7AC541628}"/>
    <cellStyle name="Moneda 2 3 3 2 3 3 2 2 3" xfId="20293" xr:uid="{DD0BDBCB-1593-422C-A5EE-F234737EE126}"/>
    <cellStyle name="Moneda 2 3 3 2 3 3 2 2 4" xfId="29151" xr:uid="{902CDEA8-77ED-4CC0-A349-2CA7DD2268DF}"/>
    <cellStyle name="Moneda 2 3 3 2 3 3 2 3" xfId="13136" xr:uid="{40E58857-5B8B-4899-AA54-F91E691ACE2D}"/>
    <cellStyle name="Moneda 2 3 3 2 3 3 2 3 2" xfId="22676" xr:uid="{19F3B1E5-C3C4-4EB3-A44E-33AD44EDC115}"/>
    <cellStyle name="Moneda 2 3 3 2 3 3 2 3 3" xfId="31427" xr:uid="{697613F7-C246-4B45-B117-3874A8BDCA87}"/>
    <cellStyle name="Moneda 2 3 3 2 3 3 2 4" xfId="17913" xr:uid="{739F2ABE-4C2C-4F0B-835D-42FCB60B7C8E}"/>
    <cellStyle name="Moneda 2 3 3 2 3 3 2 5" xfId="26946" xr:uid="{0B58B3A1-3AD6-49E8-9A4F-956643999FB2}"/>
    <cellStyle name="Moneda 2 3 3 2 3 3 3" xfId="9551" xr:uid="{9FEF0A88-30E8-4118-B29F-BD8D67A3C406}"/>
    <cellStyle name="Moneda 2 3 3 2 3 3 3 2" xfId="14334" xr:uid="{6C3B7EA6-020C-4509-8A05-6AE239645CE1}"/>
    <cellStyle name="Moneda 2 3 3 2 3 3 3 2 2" xfId="23868" xr:uid="{4D56F33E-F78F-43FB-A508-349EA985428B}"/>
    <cellStyle name="Moneda 2 3 3 2 3 3 3 2 3" xfId="32598" xr:uid="{2BAF6E7F-7884-44F1-A481-4A0392F92E45}"/>
    <cellStyle name="Moneda 2 3 3 2 3 3 3 3" xfId="19103" xr:uid="{401DB0D7-C2D5-4A49-9A89-B5690A063801}"/>
    <cellStyle name="Moneda 2 3 3 2 3 3 3 4" xfId="28011" xr:uid="{14866849-5925-49EE-88E7-F7407976C0AB}"/>
    <cellStyle name="Moneda 2 3 3 2 3 3 4" xfId="11942" xr:uid="{42014136-1B26-4AAC-AAA4-540E5FEF357A}"/>
    <cellStyle name="Moneda 2 3 3 2 3 3 4 2" xfId="21485" xr:uid="{59C7B662-0264-4E54-8615-81B7125EE5FF}"/>
    <cellStyle name="Moneda 2 3 3 2 3 3 4 3" xfId="30288" xr:uid="{10EE571B-2651-45BD-AF3B-0D749D2B155A}"/>
    <cellStyle name="Moneda 2 3 3 2 3 3 5" xfId="16726" xr:uid="{0E6C22AC-EFCC-4A77-ACFE-3CCB9AF825EA}"/>
    <cellStyle name="Moneda 2 3 3 2 3 3 6" xfId="7169" xr:uid="{42A2A61A-803F-4ADB-A1F0-A5F6D0A33C75}"/>
    <cellStyle name="Moneda 2 3 3 2 3 4" xfId="3987" xr:uid="{00000000-0005-0000-0000-0000E5040000}"/>
    <cellStyle name="Moneda 2 3 3 2 3 4 2" xfId="10149" xr:uid="{DEB08D40-4148-4E95-9F2A-D58D7F8C65D3}"/>
    <cellStyle name="Moneda 2 3 3 2 3 4 2 2" xfId="14934" xr:uid="{E6CB1B19-3E1E-4F5F-8D8E-5508B2D4AAF7}"/>
    <cellStyle name="Moneda 2 3 3 2 3 4 2 2 2" xfId="24464" xr:uid="{4E758D1A-6970-46C7-B953-C3AC0D519FDF}"/>
    <cellStyle name="Moneda 2 3 3 2 3 4 2 2 3" xfId="33192" xr:uid="{64235D3C-6215-41AF-9495-95EB46501B39}"/>
    <cellStyle name="Moneda 2 3 3 2 3 4 2 3" xfId="19698" xr:uid="{088040C7-4C9A-46E7-9CC1-836107F2470A}"/>
    <cellStyle name="Moneda 2 3 3 2 3 4 2 4" xfId="28562" xr:uid="{4FEA2130-2331-40E3-99DB-3E187E9B9E63}"/>
    <cellStyle name="Moneda 2 3 3 2 3 4 3" xfId="12540" xr:uid="{04B7B01B-C7FE-4893-BBD3-1B32B52D39A2}"/>
    <cellStyle name="Moneda 2 3 3 2 3 4 3 2" xfId="22081" xr:uid="{A05262F7-30A1-49BF-BE4B-E8BDAAB26CA0}"/>
    <cellStyle name="Moneda 2 3 3 2 3 4 3 3" xfId="30838" xr:uid="{AEC9AFBE-7FAD-4F95-B4A2-0B149742FF23}"/>
    <cellStyle name="Moneda 2 3 3 2 3 4 4" xfId="17320" xr:uid="{4F7BB78E-7049-403B-9946-8AD9C43044BB}"/>
    <cellStyle name="Moneda 2 3 3 2 3 4 5" xfId="7763" xr:uid="{05E167DF-82F0-40C5-A460-F75C0E4AD810}"/>
    <cellStyle name="Moneda 2 3 3 2 3 5" xfId="5493" xr:uid="{00000000-0005-0000-0000-0000E6040000}"/>
    <cellStyle name="Moneda 2 3 3 2 3 5 2" xfId="13736" xr:uid="{4782F2D9-01BF-414F-A4A0-64CCC9B3E766}"/>
    <cellStyle name="Moneda 2 3 3 2 3 5 2 2" xfId="23273" xr:uid="{153B4989-AF4F-4E45-9930-691957947773}"/>
    <cellStyle name="Moneda 2 3 3 2 3 5 2 3" xfId="32004" xr:uid="{28015F50-7B87-4522-BF60-A2FF93B24B74}"/>
    <cellStyle name="Moneda 2 3 3 2 3 5 3" xfId="18508" xr:uid="{D46A4EE6-FDB2-4681-9E4B-D4FD88FC3D0E}"/>
    <cellStyle name="Moneda 2 3 3 2 3 5 4" xfId="8955" xr:uid="{4193ABD3-5429-47F9-9A02-25DA2A07744F}"/>
    <cellStyle name="Moneda 2 3 3 2 3 6" xfId="11347" xr:uid="{944DB89E-50EC-4D8B-8850-FEE43B6263B6}"/>
    <cellStyle name="Moneda 2 3 3 2 3 6 2" xfId="20891" xr:uid="{F2232DA2-717F-4C7C-8B17-4CE7D88AEC50}"/>
    <cellStyle name="Moneda 2 3 3 2 3 6 3" xfId="29741" xr:uid="{E1EE73A8-8283-48DF-9D8C-85D309B77BCC}"/>
    <cellStyle name="Moneda 2 3 3 2 3 7" xfId="16132" xr:uid="{E4DF3D9B-1A90-4AE1-AAC1-E8EF3CD607FB}"/>
    <cellStyle name="Moneda 2 3 3 2 3 8" xfId="6587" xr:uid="{9FC57AE4-759A-49CC-A89E-C23517F27F8A}"/>
    <cellStyle name="Moneda 2 3 3 2 4" xfId="1074" xr:uid="{00000000-0005-0000-0000-0000E7040000}"/>
    <cellStyle name="Moneda 2 3 3 2 4 2" xfId="2635" xr:uid="{00000000-0005-0000-0000-0000E8040000}"/>
    <cellStyle name="Moneda 2 3 3 2 4 2 2" xfId="8506" xr:uid="{A814910E-D482-40DB-A7A6-37C4138A83F4}"/>
    <cellStyle name="Moneda 2 3 3 2 4 2 2 2" xfId="10893" xr:uid="{512CB87E-4E3A-4C7A-B309-C3877B3D95BD}"/>
    <cellStyle name="Moneda 2 3 3 2 4 2 2 2 2" xfId="15681" xr:uid="{4A0F9F8E-2E0B-4524-B70A-10198E1ADC09}"/>
    <cellStyle name="Moneda 2 3 3 2 4 2 2 2 2 2" xfId="25208" xr:uid="{A58615FA-7DC1-4994-8B06-52B84539BB68}"/>
    <cellStyle name="Moneda 2 3 3 2 4 2 2 2 2 3" xfId="33936" xr:uid="{F7FD8122-516B-40B1-B3AD-479356990131}"/>
    <cellStyle name="Moneda 2 3 3 2 4 2 2 2 3" xfId="20442" xr:uid="{1A915E9B-B931-4E59-9C65-2124E370586A}"/>
    <cellStyle name="Moneda 2 3 3 2 4 2 2 2 4" xfId="29300" xr:uid="{C98400F4-968D-4FFA-9478-8DA3C27BFE60}"/>
    <cellStyle name="Moneda 2 3 3 2 4 2 2 3" xfId="13284" xr:uid="{07D7CFA2-B0A3-4570-876A-6B740E05D242}"/>
    <cellStyle name="Moneda 2 3 3 2 4 2 2 3 2" xfId="22825" xr:uid="{A646BD07-DB4D-4090-9D1D-2B0DB50212E4}"/>
    <cellStyle name="Moneda 2 3 3 2 4 2 2 3 3" xfId="31576" xr:uid="{4D7F89D5-3D89-44DF-A695-C501D6A208C3}"/>
    <cellStyle name="Moneda 2 3 3 2 4 2 2 4" xfId="18061" xr:uid="{D635992A-C5F5-4DD4-BD3B-1E929B2B0991}"/>
    <cellStyle name="Moneda 2 3 3 2 4 2 2 5" xfId="27080" xr:uid="{21425CC7-D4F6-49B3-B698-4E374D148450}"/>
    <cellStyle name="Moneda 2 3 3 2 4 2 3" xfId="9699" xr:uid="{5683E980-B8D5-440A-B98D-F6E7DCDF5A75}"/>
    <cellStyle name="Moneda 2 3 3 2 4 2 3 2" xfId="14483" xr:uid="{7E9DD503-AC7C-4663-9E12-4D4973C90132}"/>
    <cellStyle name="Moneda 2 3 3 2 4 2 3 2 2" xfId="24017" xr:uid="{19F06039-A6D1-4049-8919-D39CB159D645}"/>
    <cellStyle name="Moneda 2 3 3 2 4 2 3 2 3" xfId="32747" xr:uid="{D8A5DA6C-6619-4D53-B31E-119A7561F424}"/>
    <cellStyle name="Moneda 2 3 3 2 4 2 3 3" xfId="19252" xr:uid="{6CD70B9A-11AF-40CA-A82A-F4BB256C03C1}"/>
    <cellStyle name="Moneda 2 3 3 2 4 2 3 4" xfId="28145" xr:uid="{02AD1977-457A-417F-8D94-4A9C0821F264}"/>
    <cellStyle name="Moneda 2 3 3 2 4 2 4" xfId="12090" xr:uid="{FE3713D4-A3C9-426A-96B7-53DAE4814055}"/>
    <cellStyle name="Moneda 2 3 3 2 4 2 4 2" xfId="21634" xr:uid="{B89740EE-191F-49BB-8114-C4F0B2D4D4AE}"/>
    <cellStyle name="Moneda 2 3 3 2 4 2 4 3" xfId="30422" xr:uid="{3E0D9305-B1DD-4020-A8CF-3A881C00ACCA}"/>
    <cellStyle name="Moneda 2 3 3 2 4 2 5" xfId="16874" xr:uid="{DB239383-DB70-444B-A60C-2958CD182599}"/>
    <cellStyle name="Moneda 2 3 3 2 4 2 6" xfId="7317" xr:uid="{87B89D71-7BE8-4EBA-9167-226236876F69}"/>
    <cellStyle name="Moneda 2 3 3 2 4 3" xfId="4141" xr:uid="{00000000-0005-0000-0000-0000E9040000}"/>
    <cellStyle name="Moneda 2 3 3 2 4 3 2" xfId="10300" xr:uid="{214AFD1C-E1CA-4A24-9CC8-F6D7DF9D8B32}"/>
    <cellStyle name="Moneda 2 3 3 2 4 3 2 2" xfId="15086" xr:uid="{C773BBE8-6E29-415B-B060-0FE1A4EE8593}"/>
    <cellStyle name="Moneda 2 3 3 2 4 3 2 2 2" xfId="24613" xr:uid="{B3A69128-A47A-46F5-AF8E-EAA7C91C0617}"/>
    <cellStyle name="Moneda 2 3 3 2 4 3 2 2 3" xfId="33341" xr:uid="{AC387139-E50C-4528-AA0D-F86824547A95}"/>
    <cellStyle name="Moneda 2 3 3 2 4 3 2 3" xfId="19847" xr:uid="{6884D326-9F41-45C6-9698-126BBE1536CF}"/>
    <cellStyle name="Moneda 2 3 3 2 4 3 2 4" xfId="28711" xr:uid="{270AA2B0-3323-40F1-ACE3-E03DB1A657DA}"/>
    <cellStyle name="Moneda 2 3 3 2 4 3 3" xfId="12691" xr:uid="{B9D39C1A-296C-4CAB-B93F-8FCE9513E2C2}"/>
    <cellStyle name="Moneda 2 3 3 2 4 3 3 2" xfId="22230" xr:uid="{D3E029F4-F4C1-4BA1-A503-1567F2CB4938}"/>
    <cellStyle name="Moneda 2 3 3 2 4 3 3 3" xfId="30987" xr:uid="{4284021F-2211-47AF-A968-853D600549BC}"/>
    <cellStyle name="Moneda 2 3 3 2 4 3 4" xfId="17468" xr:uid="{B4018506-6BC1-4361-80C6-CDE88D5EC5B7}"/>
    <cellStyle name="Moneda 2 3 3 2 4 3 5" xfId="7914" xr:uid="{D2943438-4DCB-44A9-95CD-F6838BF7A7F1}"/>
    <cellStyle name="Moneda 2 3 3 2 4 4" xfId="5647" xr:uid="{00000000-0005-0000-0000-0000EA040000}"/>
    <cellStyle name="Moneda 2 3 3 2 4 4 2" xfId="13888" xr:uid="{495DE023-2763-4F81-8504-62986FD91297}"/>
    <cellStyle name="Moneda 2 3 3 2 4 4 2 2" xfId="23422" xr:uid="{78FAE812-A8F9-411D-81AA-58D168D4EA7B}"/>
    <cellStyle name="Moneda 2 3 3 2 4 4 2 3" xfId="32152" xr:uid="{5D900555-67BE-41BB-9AB6-2E37D203462E}"/>
    <cellStyle name="Moneda 2 3 3 2 4 4 3" xfId="18657" xr:uid="{A6FB0125-AE11-46A3-8F10-908F1285F709}"/>
    <cellStyle name="Moneda 2 3 3 2 4 4 4" xfId="9107" xr:uid="{22CDDED4-4321-44ED-B876-52A76CB962B7}"/>
    <cellStyle name="Moneda 2 3 3 2 4 5" xfId="11498" xr:uid="{1133B085-821B-4A00-ACA2-631564F97876}"/>
    <cellStyle name="Moneda 2 3 3 2 4 5 2" xfId="21039" xr:uid="{B7F99692-D194-4925-A2A6-33675A03CA4B}"/>
    <cellStyle name="Moneda 2 3 3 2 4 5 3" xfId="29874" xr:uid="{D540E076-749A-414B-959C-F7E1D525D64D}"/>
    <cellStyle name="Moneda 2 3 3 2 4 6" xfId="16281" xr:uid="{3C220565-AAD9-40F8-A522-8A030796A790}"/>
    <cellStyle name="Moneda 2 3 3 2 4 7" xfId="6732" xr:uid="{D24FF6A2-5598-4AE3-B6B4-6ED0B9D6391B}"/>
    <cellStyle name="Moneda 2 3 3 2 5" xfId="1170" xr:uid="{00000000-0005-0000-0000-0000EB040000}"/>
    <cellStyle name="Moneda 2 3 3 2 5 2" xfId="2731" xr:uid="{00000000-0005-0000-0000-0000EC040000}"/>
    <cellStyle name="Moneda 2 3 3 2 5 2 2" xfId="10598" xr:uid="{DDB53738-280C-49D6-8A01-47BF7334ED33}"/>
    <cellStyle name="Moneda 2 3 3 2 5 2 2 2" xfId="15384" xr:uid="{F1F096B2-00A6-48B8-8AE5-81DE332B3C84}"/>
    <cellStyle name="Moneda 2 3 3 2 5 2 2 2 2" xfId="24911" xr:uid="{01F32414-9ADE-4462-9E98-D062E6167534}"/>
    <cellStyle name="Moneda 2 3 3 2 5 2 2 2 3" xfId="33639" xr:uid="{D6ECAE85-1A37-4AFF-996B-14B94C3649BF}"/>
    <cellStyle name="Moneda 2 3 3 2 5 2 2 3" xfId="20145" xr:uid="{038DB87C-91CA-4CF8-8684-4AFA094352CD}"/>
    <cellStyle name="Moneda 2 3 3 2 5 2 2 4" xfId="29003" xr:uid="{39231900-2381-46F0-83F9-6F63060748DD}"/>
    <cellStyle name="Moneda 2 3 3 2 5 2 3" xfId="12989" xr:uid="{CE66A0CE-AC70-4C8C-BD35-31FE6F610A4F}"/>
    <cellStyle name="Moneda 2 3 3 2 5 2 3 2" xfId="22528" xr:uid="{786B65AF-B891-41FF-83A3-F2D4A80A1F23}"/>
    <cellStyle name="Moneda 2 3 3 2 5 2 3 3" xfId="31279" xr:uid="{AE194D06-6DB2-4761-8A01-DF84AF3F16CA}"/>
    <cellStyle name="Moneda 2 3 3 2 5 2 4" xfId="17766" xr:uid="{AB075C01-8D86-4B22-9D58-71F02A532885}"/>
    <cellStyle name="Moneda 2 3 3 2 5 2 5" xfId="8211" xr:uid="{331F1AD2-6EA9-49D1-B16C-8E1F981AC06F}"/>
    <cellStyle name="Moneda 2 3 3 2 5 3" xfId="4237" xr:uid="{00000000-0005-0000-0000-0000ED040000}"/>
    <cellStyle name="Moneda 2 3 3 2 5 3 2" xfId="14186" xr:uid="{37CA630B-C2C3-47A7-B7F8-2CCA9F4B73A3}"/>
    <cellStyle name="Moneda 2 3 3 2 5 3 2 2" xfId="23720" xr:uid="{34BD2ACB-5AD8-42A8-ACB5-91E386137945}"/>
    <cellStyle name="Moneda 2 3 3 2 5 3 2 3" xfId="32450" xr:uid="{E78B1CE9-B08A-42C8-87E4-59F34EA70707}"/>
    <cellStyle name="Moneda 2 3 3 2 5 3 3" xfId="18955" xr:uid="{F4C72B50-908B-4991-9FDD-492140A6B445}"/>
    <cellStyle name="Moneda 2 3 3 2 5 3 4" xfId="9404" xr:uid="{86EAD14F-DF66-4A47-982E-5639F650F5D2}"/>
    <cellStyle name="Moneda 2 3 3 2 5 4" xfId="5743" xr:uid="{00000000-0005-0000-0000-0000EE040000}"/>
    <cellStyle name="Moneda 2 3 3 2 5 4 2" xfId="21337" xr:uid="{3D4022E2-1752-4986-BB7B-9824BF4CDA53}"/>
    <cellStyle name="Moneda 2 3 3 2 5 4 3" xfId="11795" xr:uid="{25E033DC-E801-434C-8779-19845A048B7C}"/>
    <cellStyle name="Moneda 2 3 3 2 5 5" xfId="16579" xr:uid="{66F0B7F6-01EF-47F4-9DFF-AAB65E52E563}"/>
    <cellStyle name="Moneda 2 3 3 2 5 6" xfId="7024" xr:uid="{EDF4D4F5-B6E4-48E6-863F-C25EAD7C2134}"/>
    <cellStyle name="Moneda 2 3 3 2 6" xfId="1751" xr:uid="{00000000-0005-0000-0000-0000EF040000}"/>
    <cellStyle name="Moneda 2 3 3 2 6 2" xfId="3293" xr:uid="{00000000-0005-0000-0000-0000F0040000}"/>
    <cellStyle name="Moneda 2 3 3 2 6 2 2" xfId="14783" xr:uid="{C5212A36-A30C-4CF2-AF8D-A672FC77CC33}"/>
    <cellStyle name="Moneda 2 3 3 2 6 2 2 2" xfId="24316" xr:uid="{6024A7EE-1838-4B75-B304-A2370FE6CC22}"/>
    <cellStyle name="Moneda 2 3 3 2 6 2 2 3" xfId="33044" xr:uid="{072BB353-199F-4B9F-9623-9D3BE2F911A5}"/>
    <cellStyle name="Moneda 2 3 3 2 6 2 3" xfId="19551" xr:uid="{268C5477-6419-4A80-9055-DF946687CE76}"/>
    <cellStyle name="Moneda 2 3 3 2 6 2 4" xfId="9998" xr:uid="{F5826046-A719-4F43-B979-DDE91C719B8C}"/>
    <cellStyle name="Moneda 2 3 3 2 6 3" xfId="4799" xr:uid="{00000000-0005-0000-0000-0000F1040000}"/>
    <cellStyle name="Moneda 2 3 3 2 6 3 2" xfId="21933" xr:uid="{F3CE803F-57DF-4C80-8E8F-44E841A1CEE6}"/>
    <cellStyle name="Moneda 2 3 3 2 6 3 3" xfId="12389" xr:uid="{E8B5134E-AB0B-4D1A-95DB-C4AAC656B6B5}"/>
    <cellStyle name="Moneda 2 3 3 2 6 4" xfId="6305" xr:uid="{00000000-0005-0000-0000-0000F2040000}"/>
    <cellStyle name="Moneda 2 3 3 2 6 4 2" xfId="17173" xr:uid="{A1DCDF75-5F4A-4C43-8C96-CB957FBDCD9B}"/>
    <cellStyle name="Moneda 2 3 3 2 6 5" xfId="7614" xr:uid="{197D9AAD-3E02-4D55-9776-07ADD7ECF79B}"/>
    <cellStyle name="Moneda 2 3 3 2 7" xfId="456" xr:uid="{00000000-0005-0000-0000-0000F3040000}"/>
    <cellStyle name="Moneda 2 3 3 2 7 2" xfId="2075" xr:uid="{00000000-0005-0000-0000-0000F4040000}"/>
    <cellStyle name="Moneda 2 3 3 2 7 2 2" xfId="23125" xr:uid="{90532FA6-CD29-4D85-A0AF-C8BA7EBA1EB6}"/>
    <cellStyle name="Moneda 2 3 3 2 7 2 3" xfId="13585" xr:uid="{5A27781C-322B-4BEE-AF9B-22B4504C22C4}"/>
    <cellStyle name="Moneda 2 3 3 2 7 3" xfId="3581" xr:uid="{00000000-0005-0000-0000-0000F5040000}"/>
    <cellStyle name="Moneda 2 3 3 2 7 3 2" xfId="18361" xr:uid="{29D5F006-8D04-4F07-886B-421DA837A9BF}"/>
    <cellStyle name="Moneda 2 3 3 2 7 4" xfId="5087" xr:uid="{00000000-0005-0000-0000-0000F6040000}"/>
    <cellStyle name="Moneda 2 3 3 2 7 4 2" xfId="27373" xr:uid="{6E25F72D-EE25-41BB-B78B-A4B2FDDA3B6F}"/>
    <cellStyle name="Moneda 2 3 3 2 7 5" xfId="8804" xr:uid="{3AF26282-FE03-4CAB-AD95-3337B0427BED}"/>
    <cellStyle name="Moneda 2 3 3 2 8" xfId="1979" xr:uid="{00000000-0005-0000-0000-0000F7040000}"/>
    <cellStyle name="Moneda 2 3 3 2 8 2" xfId="20743" xr:uid="{19E75006-CDB9-41B9-8BCB-F16CEA7A877E}"/>
    <cellStyle name="Moneda 2 3 3 2 8 3" xfId="11195" xr:uid="{46602B66-F016-454D-A7A8-FDAEE96D304A}"/>
    <cellStyle name="Moneda 2 3 3 2 9" xfId="3485" xr:uid="{00000000-0005-0000-0000-0000F8040000}"/>
    <cellStyle name="Moneda 2 3 3 2 9 2" xfId="15984" xr:uid="{3232B696-3FF0-40DB-AE30-B3373EC0B0E5}"/>
    <cellStyle name="Moneda 2 3 3 3" xfId="457" xr:uid="{00000000-0005-0000-0000-0000F9040000}"/>
    <cellStyle name="Moneda 2 3 3 3 2" xfId="1171" xr:uid="{00000000-0005-0000-0000-0000FA040000}"/>
    <cellStyle name="Moneda 2 3 3 3 2 2" xfId="2732" xr:uid="{00000000-0005-0000-0000-0000FB040000}"/>
    <cellStyle name="Moneda 2 3 3 3 2 2 2" xfId="7502" xr:uid="{59EF698F-1861-4953-B120-C64E40EE556F}"/>
    <cellStyle name="Moneda 2 3 3 3 2 2 2 2" xfId="8691" xr:uid="{9C837CDC-6DED-4E9F-9D94-F60C5E025708}"/>
    <cellStyle name="Moneda 2 3 3 3 2 2 2 2 2" xfId="11078" xr:uid="{8539C379-0FF0-4BEC-B849-EED779348A3B}"/>
    <cellStyle name="Moneda 2 3 3 3 2 2 2 2 2 2" xfId="15866" xr:uid="{DC6B2B2E-4C8F-4C01-986A-98C02A12D829}"/>
    <cellStyle name="Moneda 2 3 3 3 2 2 2 2 2 2 2" xfId="25393" xr:uid="{2FBA1CDD-7179-4FA2-AFB2-315A61754FEB}"/>
    <cellStyle name="Moneda 2 3 3 3 2 2 2 2 2 2 3" xfId="34121" xr:uid="{AD364E8F-9130-4218-9919-8A8A37552A54}"/>
    <cellStyle name="Moneda 2 3 3 3 2 2 2 2 2 3" xfId="20627" xr:uid="{60F8F2D0-C76C-4634-A5AC-AE4B547134C8}"/>
    <cellStyle name="Moneda 2 3 3 3 2 2 2 2 2 4" xfId="29485" xr:uid="{9B46C932-ABAA-4108-8543-2CD845351750}"/>
    <cellStyle name="Moneda 2 3 3 3 2 2 2 2 3" xfId="13469" xr:uid="{3EF06309-096E-4EAA-9B20-66C80D2D732F}"/>
    <cellStyle name="Moneda 2 3 3 3 2 2 2 2 3 2" xfId="23010" xr:uid="{DA17BBBF-3AB6-4351-80C0-A5071F2700C3}"/>
    <cellStyle name="Moneda 2 3 3 3 2 2 2 2 3 3" xfId="31761" xr:uid="{7BE29867-3069-495D-B687-E888BE262D89}"/>
    <cellStyle name="Moneda 2 3 3 3 2 2 2 2 4" xfId="18246" xr:uid="{E288CC09-52A4-4CCD-944A-B869AF9FFD4C}"/>
    <cellStyle name="Moneda 2 3 3 3 2 2 2 2 5" xfId="27260" xr:uid="{C7C808AD-A9A0-457B-AAE6-339B1C1F252C}"/>
    <cellStyle name="Moneda 2 3 3 3 2 2 2 3" xfId="9884" xr:uid="{33708154-8B6B-4031-A99B-ECC8A8B89D3A}"/>
    <cellStyle name="Moneda 2 3 3 3 2 2 2 3 2" xfId="14668" xr:uid="{22076677-C862-481E-994F-2B485388851F}"/>
    <cellStyle name="Moneda 2 3 3 3 2 2 2 3 2 2" xfId="24202" xr:uid="{71892A4F-E611-4F40-ABA9-C85E30948F0F}"/>
    <cellStyle name="Moneda 2 3 3 3 2 2 2 3 2 3" xfId="32932" xr:uid="{4E5FE072-5BF7-420C-A615-2103B3A85EFC}"/>
    <cellStyle name="Moneda 2 3 3 3 2 2 2 3 3" xfId="19437" xr:uid="{7BA3C0A6-34FD-489F-B94C-8D06B93B89DC}"/>
    <cellStyle name="Moneda 2 3 3 3 2 2 2 3 4" xfId="28325" xr:uid="{A023C6F6-E0BD-40BE-8C1F-904F9F45BF80}"/>
    <cellStyle name="Moneda 2 3 3 3 2 2 2 4" xfId="12275" xr:uid="{37F10048-6843-4802-B4E4-32931A342AF7}"/>
    <cellStyle name="Moneda 2 3 3 3 2 2 2 4 2" xfId="21819" xr:uid="{4CA33127-7F0F-4985-96E3-347A809B4DCA}"/>
    <cellStyle name="Moneda 2 3 3 3 2 2 2 4 3" xfId="30602" xr:uid="{0B2A7700-5353-4622-98C7-499E271000F0}"/>
    <cellStyle name="Moneda 2 3 3 3 2 2 2 5" xfId="17059" xr:uid="{2D0821C7-EF87-4263-B9B6-66A214EA5EFD}"/>
    <cellStyle name="Moneda 2 3 3 3 2 2 2 6" xfId="26255" xr:uid="{52D7D1E5-BAF5-49E9-87C3-5346897809BE}"/>
    <cellStyle name="Moneda 2 3 3 3 2 2 3" xfId="8099" xr:uid="{6D82942D-1A64-412E-9B54-A5DFDEFDC8D9}"/>
    <cellStyle name="Moneda 2 3 3 3 2 2 3 2" xfId="10485" xr:uid="{76BC7089-E9F1-4325-AD54-44460AD07C93}"/>
    <cellStyle name="Moneda 2 3 3 3 2 2 3 2 2" xfId="15271" xr:uid="{F1BB4D99-E557-4C85-B53A-BD7FCD9FCB0B}"/>
    <cellStyle name="Moneda 2 3 3 3 2 2 3 2 2 2" xfId="24798" xr:uid="{BCBFD743-FF23-4BD8-8998-F068ED30604B}"/>
    <cellStyle name="Moneda 2 3 3 3 2 2 3 2 2 3" xfId="33526" xr:uid="{ADA4F084-481D-4AC8-BFC5-C5E82E6D66EB}"/>
    <cellStyle name="Moneda 2 3 3 3 2 2 3 2 3" xfId="20032" xr:uid="{8DBD7D30-33CA-4439-9C7F-6635ED5BFD5C}"/>
    <cellStyle name="Moneda 2 3 3 3 2 2 3 2 4" xfId="28896" xr:uid="{2F9DDEFE-41EB-4191-A710-4A2505C942F8}"/>
    <cellStyle name="Moneda 2 3 3 3 2 2 3 3" xfId="12876" xr:uid="{B5B7F2B8-7051-43B7-927C-BC21096B6740}"/>
    <cellStyle name="Moneda 2 3 3 3 2 2 3 3 2" xfId="22415" xr:uid="{0259499F-20B6-4FDD-A491-969A1BAF1B09}"/>
    <cellStyle name="Moneda 2 3 3 3 2 2 3 3 3" xfId="31172" xr:uid="{E502E92A-A2E8-477E-B0E3-1323FB4036B3}"/>
    <cellStyle name="Moneda 2 3 3 3 2 2 3 4" xfId="17653" xr:uid="{B2791689-5FC1-49E5-8D0D-F68C775C4859}"/>
    <cellStyle name="Moneda 2 3 3 3 2 2 3 5" xfId="26712" xr:uid="{89695D48-EE3E-4AB1-BF8C-71DEDA72C676}"/>
    <cellStyle name="Moneda 2 3 3 3 2 2 4" xfId="9292" xr:uid="{20B8FA41-91E7-41D2-89BD-B0BC18961252}"/>
    <cellStyle name="Moneda 2 3 3 3 2 2 4 2" xfId="14073" xr:uid="{D43C5A79-174D-4D81-BE12-9411CEF6CB35}"/>
    <cellStyle name="Moneda 2 3 3 3 2 2 4 2 2" xfId="23607" xr:uid="{A9FDC702-DBEC-4E91-866E-E1E3C2E90EFA}"/>
    <cellStyle name="Moneda 2 3 3 3 2 2 4 2 3" xfId="32337" xr:uid="{85C38B48-3742-41B5-8AE8-7EC98B262681}"/>
    <cellStyle name="Moneda 2 3 3 3 2 2 4 3" xfId="18842" xr:uid="{C37CAEFB-E4B2-4C53-9B8C-0AE0DD1CCD02}"/>
    <cellStyle name="Moneda 2 3 3 3 2 2 4 4" xfId="27777" xr:uid="{E1EEA531-DF16-4538-86E3-268547040C19}"/>
    <cellStyle name="Moneda 2 3 3 3 2 2 5" xfId="11683" xr:uid="{C75C3DF7-FDE1-49BB-9C85-8600F455D3FE}"/>
    <cellStyle name="Moneda 2 3 3 3 2 2 5 2" xfId="21224" xr:uid="{F594A921-AD32-42A2-B53B-5213621A168E}"/>
    <cellStyle name="Moneda 2 3 3 3 2 2 5 3" xfId="30054" xr:uid="{D3B259DC-4E89-43FF-9832-92AD0A58D16B}"/>
    <cellStyle name="Moneda 2 3 3 3 2 2 6" xfId="16466" xr:uid="{6FBC857C-4F8F-4FD5-8584-8295B8D621A0}"/>
    <cellStyle name="Moneda 2 3 3 3 2 2 7" xfId="6914" xr:uid="{DBBFC013-2F5E-4B9B-859B-200D0B36DEBE}"/>
    <cellStyle name="Moneda 2 3 3 3 2 3" xfId="4238" xr:uid="{00000000-0005-0000-0000-0000FC040000}"/>
    <cellStyle name="Moneda 2 3 3 3 2 3 2" xfId="8395" xr:uid="{7D44BBEE-7B73-4D3D-8FE7-C895281E18DE}"/>
    <cellStyle name="Moneda 2 3 3 3 2 3 2 2" xfId="10782" xr:uid="{E7307ABD-F7AE-4038-919E-3F2FA154E25A}"/>
    <cellStyle name="Moneda 2 3 3 3 2 3 2 2 2" xfId="15569" xr:uid="{E2F07372-6FAD-4534-A8A3-3ED4FFCB468B}"/>
    <cellStyle name="Moneda 2 3 3 3 2 3 2 2 2 2" xfId="25096" xr:uid="{3639A23D-B233-47CD-BBC1-16CBF5F4A37F}"/>
    <cellStyle name="Moneda 2 3 3 3 2 3 2 2 2 3" xfId="33824" xr:uid="{B2B34A66-7EFD-4694-B7EC-BF74228B00DA}"/>
    <cellStyle name="Moneda 2 3 3 3 2 3 2 2 3" xfId="20330" xr:uid="{EAD4D04B-2325-4004-8FD1-F3A50B9948A1}"/>
    <cellStyle name="Moneda 2 3 3 3 2 3 2 2 4" xfId="29188" xr:uid="{18634CFA-4193-4DA3-9DF1-29C263752BFE}"/>
    <cellStyle name="Moneda 2 3 3 3 2 3 2 3" xfId="13173" xr:uid="{6235B742-9969-44D9-8702-D8A82F050E4D}"/>
    <cellStyle name="Moneda 2 3 3 3 2 3 2 3 2" xfId="22713" xr:uid="{1356DCDD-F30E-4A80-9D87-F1911C3A57FD}"/>
    <cellStyle name="Moneda 2 3 3 3 2 3 2 3 3" xfId="31464" xr:uid="{A33B421A-F85F-4D5C-BCF9-77DA6641ACAA}"/>
    <cellStyle name="Moneda 2 3 3 3 2 3 2 4" xfId="17950" xr:uid="{106CBC09-F2EA-452E-A177-5B9B932B0F03}"/>
    <cellStyle name="Moneda 2 3 3 3 2 3 2 5" xfId="26983" xr:uid="{5C64830F-62DB-450D-80F5-3A334E9C348A}"/>
    <cellStyle name="Moneda 2 3 3 3 2 3 3" xfId="9588" xr:uid="{2274164E-8B84-40CB-9346-08C670DD834A}"/>
    <cellStyle name="Moneda 2 3 3 3 2 3 3 2" xfId="14371" xr:uid="{A145821B-9A49-4E1B-AE71-44B86070847D}"/>
    <cellStyle name="Moneda 2 3 3 3 2 3 3 2 2" xfId="23905" xr:uid="{547A43AF-DC1B-422E-9D1D-590B78505AB7}"/>
    <cellStyle name="Moneda 2 3 3 3 2 3 3 2 3" xfId="32635" xr:uid="{ABB6DE28-8458-48DE-8791-F848FD51118B}"/>
    <cellStyle name="Moneda 2 3 3 3 2 3 3 3" xfId="19140" xr:uid="{921A1BC5-0E81-4540-8F7D-126DEACC1E70}"/>
    <cellStyle name="Moneda 2 3 3 3 2 3 3 4" xfId="28048" xr:uid="{2A3FCAF9-EB81-4061-A874-F32736F451DB}"/>
    <cellStyle name="Moneda 2 3 3 3 2 3 4" xfId="11979" xr:uid="{1581648C-CE94-4EA4-8608-D773EF4E19F2}"/>
    <cellStyle name="Moneda 2 3 3 3 2 3 4 2" xfId="21522" xr:uid="{2F254257-E24C-42EA-B00A-08DFFFBAA725}"/>
    <cellStyle name="Moneda 2 3 3 3 2 3 4 3" xfId="30325" xr:uid="{120F8C33-9D46-4CC1-83FA-1D92FF289EA8}"/>
    <cellStyle name="Moneda 2 3 3 3 2 3 5" xfId="16763" xr:uid="{9C9E79FA-6735-40EB-8EB8-2DD1DEFF7F34}"/>
    <cellStyle name="Moneda 2 3 3 3 2 3 6" xfId="7206" xr:uid="{7B4BB1AB-ED41-4BB4-85E5-C3F4618716D0}"/>
    <cellStyle name="Moneda 2 3 3 3 2 4" xfId="5744" xr:uid="{00000000-0005-0000-0000-0000FD040000}"/>
    <cellStyle name="Moneda 2 3 3 3 2 4 2" xfId="10188" xr:uid="{45FF164F-1FB7-4DCE-8B4A-43D6DF84E041}"/>
    <cellStyle name="Moneda 2 3 3 3 2 4 2 2" xfId="14973" xr:uid="{03FD9FCA-16CA-4C8A-AB06-E9F19DA4BC47}"/>
    <cellStyle name="Moneda 2 3 3 3 2 4 2 2 2" xfId="24501" xr:uid="{DA77C0EA-C7AE-4235-84E8-E742BE811F56}"/>
    <cellStyle name="Moneda 2 3 3 3 2 4 2 2 3" xfId="33229" xr:uid="{E4002373-0517-4B5C-AA9E-E771E996C89A}"/>
    <cellStyle name="Moneda 2 3 3 3 2 4 2 3" xfId="19735" xr:uid="{30171A05-2649-4174-BFB2-3E10ED1ECA6C}"/>
    <cellStyle name="Moneda 2 3 3 3 2 4 2 4" xfId="28599" xr:uid="{64188075-2506-4BE5-9C71-F768F2B90D82}"/>
    <cellStyle name="Moneda 2 3 3 3 2 4 3" xfId="12579" xr:uid="{311EBA11-CAB1-42F3-B36F-7E3284AAD39B}"/>
    <cellStyle name="Moneda 2 3 3 3 2 4 3 2" xfId="22118" xr:uid="{092F3D4A-DC2F-4210-BFDD-ABA6C30C0094}"/>
    <cellStyle name="Moneda 2 3 3 3 2 4 3 3" xfId="30875" xr:uid="{FE0F0416-6113-4257-AA2B-BD4C1084FB8D}"/>
    <cellStyle name="Moneda 2 3 3 3 2 4 4" xfId="17357" xr:uid="{59C544D8-8BB0-439D-9D6C-E1C25F784DE0}"/>
    <cellStyle name="Moneda 2 3 3 3 2 4 5" xfId="7802" xr:uid="{BEAF31C5-C2D7-4666-AB4E-459F4A958929}"/>
    <cellStyle name="Moneda 2 3 3 3 2 5" xfId="8994" xr:uid="{CD90F9B1-A8B3-4F13-BED7-9B3CF2CE21C4}"/>
    <cellStyle name="Moneda 2 3 3 3 2 5 2" xfId="13775" xr:uid="{28D94021-9D51-4011-9413-162FD5EF3DC8}"/>
    <cellStyle name="Moneda 2 3 3 3 2 5 2 2" xfId="23310" xr:uid="{4E588D33-A18C-44CE-BCBA-A0A3C7B6E80F}"/>
    <cellStyle name="Moneda 2 3 3 3 2 5 2 3" xfId="32041" xr:uid="{75271ACF-2788-45F7-A376-8CC9D1F22D16}"/>
    <cellStyle name="Moneda 2 3 3 3 2 5 3" xfId="18545" xr:uid="{4F10BB09-C4B6-40DA-8B8C-58570573592D}"/>
    <cellStyle name="Moneda 2 3 3 3 2 5 4" xfId="27532" xr:uid="{2DC1E7B6-C3B7-4D5E-A558-1E62FD4178C7}"/>
    <cellStyle name="Moneda 2 3 3 3 2 6" xfId="11386" xr:uid="{C117BD9C-7C59-4D1D-9740-7E30775330EE}"/>
    <cellStyle name="Moneda 2 3 3 3 2 6 2" xfId="20928" xr:uid="{86ECB114-2C53-4B68-97C6-D0F627B17734}"/>
    <cellStyle name="Moneda 2 3 3 3 2 6 3" xfId="29778" xr:uid="{393F6C14-C028-4775-A5C1-CE6B4F1DB1FB}"/>
    <cellStyle name="Moneda 2 3 3 3 2 7" xfId="16169" xr:uid="{ADC2CE7D-DFD3-4FFC-9175-BAC0B4864701}"/>
    <cellStyle name="Moneda 2 3 3 3 2 8" xfId="6625" xr:uid="{E0D233B6-47FE-4AB0-B219-2264357C02F0}"/>
    <cellStyle name="Moneda 2 3 3 3 3" xfId="2076" xr:uid="{00000000-0005-0000-0000-0000FE040000}"/>
    <cellStyle name="Moneda 2 3 3 3 3 2" xfId="7354" xr:uid="{153474A4-CBBD-4172-B0D6-623202A5B588}"/>
    <cellStyle name="Moneda 2 3 3 3 3 2 2" xfId="8543" xr:uid="{02F2794D-A4A5-4913-934B-CF4C63B2058F}"/>
    <cellStyle name="Moneda 2 3 3 3 3 2 2 2" xfId="10930" xr:uid="{72F62325-819E-4F6F-8A2D-6DE1C2CD4431}"/>
    <cellStyle name="Moneda 2 3 3 3 3 2 2 2 2" xfId="15718" xr:uid="{8B43C3AD-29D2-4CEE-BE61-401C05C068AF}"/>
    <cellStyle name="Moneda 2 3 3 3 3 2 2 2 2 2" xfId="25245" xr:uid="{5E1880C1-34A4-4217-B670-38EB2FD4C19C}"/>
    <cellStyle name="Moneda 2 3 3 3 3 2 2 2 2 3" xfId="33973" xr:uid="{368857C8-1044-437B-BEBA-CC90E08A3218}"/>
    <cellStyle name="Moneda 2 3 3 3 3 2 2 2 3" xfId="20479" xr:uid="{5ADEC6FE-6361-4FB7-A0BF-4FAF78AC05D7}"/>
    <cellStyle name="Moneda 2 3 3 3 3 2 2 2 4" xfId="29337" xr:uid="{4970DA22-97A3-4480-A67A-779B19EF9CF0}"/>
    <cellStyle name="Moneda 2 3 3 3 3 2 2 3" xfId="13321" xr:uid="{9C1799D3-DF8F-4331-B85F-E7BB61461F3C}"/>
    <cellStyle name="Moneda 2 3 3 3 3 2 2 3 2" xfId="22862" xr:uid="{3D138ABF-6471-4357-BF2C-1B76377AA848}"/>
    <cellStyle name="Moneda 2 3 3 3 3 2 2 3 3" xfId="31613" xr:uid="{02480CB1-EB1B-4EF3-B08D-988BBC5E5544}"/>
    <cellStyle name="Moneda 2 3 3 3 3 2 2 4" xfId="18098" xr:uid="{B7AF4553-62E5-4338-9415-FD35E97533C7}"/>
    <cellStyle name="Moneda 2 3 3 3 3 2 2 5" xfId="27113" xr:uid="{CF156941-B8DB-4BCB-A978-618ED207EDD9}"/>
    <cellStyle name="Moneda 2 3 3 3 3 2 3" xfId="9736" xr:uid="{2EA9E2CF-5273-4428-BB29-94B4E347EE6D}"/>
    <cellStyle name="Moneda 2 3 3 3 3 2 3 2" xfId="14520" xr:uid="{677917AE-2F8D-4853-8409-B5B2D6D269C7}"/>
    <cellStyle name="Moneda 2 3 3 3 3 2 3 2 2" xfId="24054" xr:uid="{D9AF0F20-02B7-4699-B954-B075DF4F87D5}"/>
    <cellStyle name="Moneda 2 3 3 3 3 2 3 2 3" xfId="32784" xr:uid="{E74CFA59-0660-4FA4-AA25-5995A7F0FC45}"/>
    <cellStyle name="Moneda 2 3 3 3 3 2 3 3" xfId="19289" xr:uid="{6CB7FAE0-9593-434C-91BA-AF441D286A64}"/>
    <cellStyle name="Moneda 2 3 3 3 3 2 3 4" xfId="28178" xr:uid="{94998C04-E1C6-4FB2-A507-1F589F642625}"/>
    <cellStyle name="Moneda 2 3 3 3 3 2 4" xfId="12127" xr:uid="{3E1AE7DE-98E9-48F8-BB1A-9512631989CF}"/>
    <cellStyle name="Moneda 2 3 3 3 3 2 4 2" xfId="21671" xr:uid="{298B767A-502C-4023-BA81-2200DC521585}"/>
    <cellStyle name="Moneda 2 3 3 3 3 2 4 3" xfId="30455" xr:uid="{3061ABB7-2275-49AC-A5D3-AE9998E5F414}"/>
    <cellStyle name="Moneda 2 3 3 3 3 2 5" xfId="16911" xr:uid="{A3ECA52F-F82B-4757-8FB2-010186F47D88}"/>
    <cellStyle name="Moneda 2 3 3 3 3 2 6" xfId="26130" xr:uid="{47762C24-BF0B-4EAA-B062-F79B4B382188}"/>
    <cellStyle name="Moneda 2 3 3 3 3 3" xfId="7951" xr:uid="{1C63C69E-7CEF-4AF3-BDA7-DE049FA8739C}"/>
    <cellStyle name="Moneda 2 3 3 3 3 3 2" xfId="10337" xr:uid="{F31B904F-6956-4A8E-9219-D14E3F0A6C5B}"/>
    <cellStyle name="Moneda 2 3 3 3 3 3 2 2" xfId="15123" xr:uid="{F9708496-82F6-46B2-B1F8-367E99E7735D}"/>
    <cellStyle name="Moneda 2 3 3 3 3 3 2 2 2" xfId="24650" xr:uid="{57B3F71D-C91B-45FB-B65A-0A635547C868}"/>
    <cellStyle name="Moneda 2 3 3 3 3 3 2 2 3" xfId="33378" xr:uid="{767B984E-B931-4A12-B71A-248272CE4FA7}"/>
    <cellStyle name="Moneda 2 3 3 3 3 3 2 3" xfId="19884" xr:uid="{0F96C184-EA78-4247-A239-67AA3053B186}"/>
    <cellStyle name="Moneda 2 3 3 3 3 3 2 4" xfId="28748" xr:uid="{EAFD4F31-541B-4622-93BA-4A7A4A812E82}"/>
    <cellStyle name="Moneda 2 3 3 3 3 3 3" xfId="12728" xr:uid="{D29D0A55-3821-4659-8DCE-252A261ADA25}"/>
    <cellStyle name="Moneda 2 3 3 3 3 3 3 2" xfId="22267" xr:uid="{51465FFE-9907-4ACD-A01C-5169C51D877B}"/>
    <cellStyle name="Moneda 2 3 3 3 3 3 3 3" xfId="31024" xr:uid="{4ECC5201-A04B-49BE-BEA9-CC8F22865E4D}"/>
    <cellStyle name="Moneda 2 3 3 3 3 3 4" xfId="17505" xr:uid="{A178FCF1-AF74-4AE0-9E8A-C0F4C3DC5A29}"/>
    <cellStyle name="Moneda 2 3 3 3 3 3 5" xfId="26587" xr:uid="{D1EAE9E6-FB50-48F1-8FFA-0BDFA3037DB8}"/>
    <cellStyle name="Moneda 2 3 3 3 3 4" xfId="9144" xr:uid="{D378EDDE-2A71-4B8C-9BC1-FD81F663B03F}"/>
    <cellStyle name="Moneda 2 3 3 3 3 4 2" xfId="13925" xr:uid="{B0BF2B91-E59A-4D63-A407-733BC2D1E4F1}"/>
    <cellStyle name="Moneda 2 3 3 3 3 4 2 2" xfId="23459" xr:uid="{A74004DE-B5D1-474B-9E4D-980A4B88AFAC}"/>
    <cellStyle name="Moneda 2 3 3 3 3 4 2 3" xfId="32189" xr:uid="{66F48C36-BA0B-4395-9317-4D474FBF4FFF}"/>
    <cellStyle name="Moneda 2 3 3 3 3 4 3" xfId="18694" xr:uid="{EBFED783-122C-4D84-8B8B-F122DEFA641F}"/>
    <cellStyle name="Moneda 2 3 3 3 3 4 4" xfId="27652" xr:uid="{D5AC7594-661C-4C41-97C4-3BC5F77D27F5}"/>
    <cellStyle name="Moneda 2 3 3 3 3 5" xfId="11535" xr:uid="{48A05455-025E-458D-9B65-0F1DA6BB7322}"/>
    <cellStyle name="Moneda 2 3 3 3 3 5 2" xfId="21076" xr:uid="{7A22E1DE-4C4D-4E75-9E29-677822D5B6D3}"/>
    <cellStyle name="Moneda 2 3 3 3 3 5 3" xfId="29907" xr:uid="{80042594-AB0C-4868-B455-03631EE28762}"/>
    <cellStyle name="Moneda 2 3 3 3 3 6" xfId="16318" xr:uid="{2E2DDD4B-3341-47EE-B8D5-CC20A7BB773C}"/>
    <cellStyle name="Moneda 2 3 3 3 3 7" xfId="6768" xr:uid="{F1964DBE-8D5F-4A9F-ABC2-FCC0572E5E9F}"/>
    <cellStyle name="Moneda 2 3 3 3 4" xfId="3582" xr:uid="{00000000-0005-0000-0000-0000FF040000}"/>
    <cellStyle name="Moneda 2 3 3 3 4 2" xfId="8248" xr:uid="{4500BC89-EB95-4510-9459-E800A2563195}"/>
    <cellStyle name="Moneda 2 3 3 3 4 2 2" xfId="10635" xr:uid="{4FCC44C8-4BCF-41B0-B107-D58F0BEA9CD8}"/>
    <cellStyle name="Moneda 2 3 3 3 4 2 2 2" xfId="15421" xr:uid="{A85BB280-E793-45F8-88FB-953B444BA262}"/>
    <cellStyle name="Moneda 2 3 3 3 4 2 2 2 2" xfId="24948" xr:uid="{FA8A9BBC-4419-470B-A5C7-CBBD11936BE7}"/>
    <cellStyle name="Moneda 2 3 3 3 4 2 2 2 3" xfId="33676" xr:uid="{111496CA-C8AA-48EF-B834-CE2364E9440E}"/>
    <cellStyle name="Moneda 2 3 3 3 4 2 2 3" xfId="20182" xr:uid="{3480F5F6-D677-4A70-8201-3D03CB33F325}"/>
    <cellStyle name="Moneda 2 3 3 3 4 2 2 4" xfId="29040" xr:uid="{1F4D3273-CA54-4357-B817-8325D32DD7BC}"/>
    <cellStyle name="Moneda 2 3 3 3 4 2 3" xfId="13026" xr:uid="{990787AB-C8E2-4A91-A899-DBFD794D6931}"/>
    <cellStyle name="Moneda 2 3 3 3 4 2 3 2" xfId="22565" xr:uid="{4156B345-FBC5-4019-BF18-B13507836D3F}"/>
    <cellStyle name="Moneda 2 3 3 3 4 2 3 3" xfId="31316" xr:uid="{CAFB4DB5-B77C-442F-8770-C31D7D4F731B}"/>
    <cellStyle name="Moneda 2 3 3 3 4 2 4" xfId="17803" xr:uid="{8E39B40A-A19E-4617-B8C4-7900E4A5637E}"/>
    <cellStyle name="Moneda 2 3 3 3 4 2 5" xfId="26835" xr:uid="{0D69308C-7165-4B49-A634-9C739FB03CF5}"/>
    <cellStyle name="Moneda 2 3 3 3 4 3" xfId="9441" xr:uid="{4D5780B6-340C-4CB0-9F53-D8BBCD10E948}"/>
    <cellStyle name="Moneda 2 3 3 3 4 3 2" xfId="14223" xr:uid="{18078B8F-99C0-40F2-9196-433F85E8235B}"/>
    <cellStyle name="Moneda 2 3 3 3 4 3 2 2" xfId="23757" xr:uid="{48BDE2B1-952A-4AB9-B6F1-3D4D90A596E4}"/>
    <cellStyle name="Moneda 2 3 3 3 4 3 2 3" xfId="32487" xr:uid="{EE910C8C-E6CE-4579-B0C8-4FF4B89CBB0F}"/>
    <cellStyle name="Moneda 2 3 3 3 4 3 3" xfId="18992" xr:uid="{C941E48C-D483-4117-94CC-E74970581FCD}"/>
    <cellStyle name="Moneda 2 3 3 3 4 3 4" xfId="27900" xr:uid="{DDF3571D-FB7B-42F5-B065-A2EE1D4DFC61}"/>
    <cellStyle name="Moneda 2 3 3 3 4 4" xfId="11832" xr:uid="{23C9A2B2-0685-4385-B630-3FA9DB1FC984}"/>
    <cellStyle name="Moneda 2 3 3 3 4 4 2" xfId="21374" xr:uid="{B3506808-C8EB-4A11-B6C6-508F6D26E209}"/>
    <cellStyle name="Moneda 2 3 3 3 4 4 3" xfId="30177" xr:uid="{182BBD47-75CF-411D-B03D-86D6ED660455}"/>
    <cellStyle name="Moneda 2 3 3 3 4 5" xfId="16616" xr:uid="{5AE0DD4C-E557-42D2-B1BB-9E8FA11EE8E2}"/>
    <cellStyle name="Moneda 2 3 3 3 4 6" xfId="7061" xr:uid="{C37ADE29-84FF-4533-884E-BDA1528E94DE}"/>
    <cellStyle name="Moneda 2 3 3 3 5" xfId="5088" xr:uid="{00000000-0005-0000-0000-000000050000}"/>
    <cellStyle name="Moneda 2 3 3 3 5 2" xfId="10037" xr:uid="{6A5B4443-890C-49FE-A3D0-AE0A9113192E}"/>
    <cellStyle name="Moneda 2 3 3 3 5 2 2" xfId="14822" xr:uid="{B8AD9BFD-70B3-4765-ACE2-A0FBAA98CEF4}"/>
    <cellStyle name="Moneda 2 3 3 3 5 2 2 2" xfId="24353" xr:uid="{9BA9C182-15AE-4804-B0BF-075FE58F1811}"/>
    <cellStyle name="Moneda 2 3 3 3 5 2 2 3" xfId="33081" xr:uid="{EC400678-DA8B-4E2D-8DAE-AF7C3E454F30}"/>
    <cellStyle name="Moneda 2 3 3 3 5 2 3" xfId="19588" xr:uid="{E99A4E8D-38F1-4893-8D41-A9DF53E7C13E}"/>
    <cellStyle name="Moneda 2 3 3 3 5 2 4" xfId="28452" xr:uid="{1570A1C3-3FAC-4432-80BD-0FA3AF97329E}"/>
    <cellStyle name="Moneda 2 3 3 3 5 3" xfId="12428" xr:uid="{228915CE-9A28-4C86-900C-BFD3FE9B64C0}"/>
    <cellStyle name="Moneda 2 3 3 3 5 3 2" xfId="21970" xr:uid="{F01E436B-9FF9-4FAF-AA53-07C15C971E2E}"/>
    <cellStyle name="Moneda 2 3 3 3 5 3 3" xfId="30727" xr:uid="{30C881EB-471F-4F0C-BF81-566E666AD633}"/>
    <cellStyle name="Moneda 2 3 3 3 5 4" xfId="17210" xr:uid="{F92C9526-FCB7-4FBC-88AD-3A4AC41425DD}"/>
    <cellStyle name="Moneda 2 3 3 3 5 5" xfId="7653" xr:uid="{31371A99-A548-431E-9EC8-AB74B7FA3F2D}"/>
    <cellStyle name="Moneda 2 3 3 3 6" xfId="8843" xr:uid="{7BD5D251-D555-416D-91DF-17DF387F608E}"/>
    <cellStyle name="Moneda 2 3 3 3 6 2" xfId="13624" xr:uid="{D715E7EF-5749-47E6-BAF6-DD99D52E7E69}"/>
    <cellStyle name="Moneda 2 3 3 3 6 2 2" xfId="23162" xr:uid="{29AF7DF0-0148-4FC4-ABC8-4964FC94466B}"/>
    <cellStyle name="Moneda 2 3 3 3 6 2 3" xfId="31893" xr:uid="{B7657588-7227-4197-8924-AB6BE529E265}"/>
    <cellStyle name="Moneda 2 3 3 3 6 3" xfId="18398" xr:uid="{A90A4F1E-2ED9-4362-AC34-EEC052E65533}"/>
    <cellStyle name="Moneda 2 3 3 3 6 4" xfId="27407" xr:uid="{1DF8C3CA-48C6-4BFE-B981-2835FED1A988}"/>
    <cellStyle name="Moneda 2 3 3 3 7" xfId="11234" xr:uid="{6A4FAFE7-EB66-4E9F-91D8-03ED566D6FA6}"/>
    <cellStyle name="Moneda 2 3 3 3 7 2" xfId="20780" xr:uid="{1C4CB455-7B12-4A1E-BC75-96F33E6F3618}"/>
    <cellStyle name="Moneda 2 3 3 3 7 3" xfId="29630" xr:uid="{6F64641F-0E16-4388-86D8-45EAB039FC08}"/>
    <cellStyle name="Moneda 2 3 3 3 8" xfId="16021" xr:uid="{FE84E4BF-F5F3-4006-A86F-BEB663BEE8F9}"/>
    <cellStyle name="Moneda 2 3 3 3 9" xfId="6493" xr:uid="{34B34887-CFDA-47BD-956F-417E442FCEE1}"/>
    <cellStyle name="Moneda 2 3 3 4" xfId="458" xr:uid="{00000000-0005-0000-0000-000001050000}"/>
    <cellStyle name="Moneda 2 3 3 4 2" xfId="1172" xr:uid="{00000000-0005-0000-0000-000002050000}"/>
    <cellStyle name="Moneda 2 3 3 4 2 2" xfId="2733" xr:uid="{00000000-0005-0000-0000-000003050000}"/>
    <cellStyle name="Moneda 2 3 3 4 2 2 2" xfId="8618" xr:uid="{A50D4321-831A-49B5-8DD7-9DEA1BD5B1B0}"/>
    <cellStyle name="Moneda 2 3 3 4 2 2 2 2" xfId="11005" xr:uid="{10A60E8B-83C9-4FD0-AC9C-27A53099ADC1}"/>
    <cellStyle name="Moneda 2 3 3 4 2 2 2 2 2" xfId="15793" xr:uid="{2E6F7760-EC4F-4BFB-86CD-B5CA61AF3BBA}"/>
    <cellStyle name="Moneda 2 3 3 4 2 2 2 2 2 2" xfId="25320" xr:uid="{DB927195-73A0-4986-9F2F-4EABD8FE2B68}"/>
    <cellStyle name="Moneda 2 3 3 4 2 2 2 2 2 3" xfId="34048" xr:uid="{988E7544-6378-473B-A064-74AD0E20A9B8}"/>
    <cellStyle name="Moneda 2 3 3 4 2 2 2 2 3" xfId="20554" xr:uid="{FDD033BF-FB2D-46C3-B19B-BE1DE13B37CD}"/>
    <cellStyle name="Moneda 2 3 3 4 2 2 2 2 4" xfId="29412" xr:uid="{255FC4B6-E841-41BE-8A0E-25A9FF9D119B}"/>
    <cellStyle name="Moneda 2 3 3 4 2 2 2 3" xfId="13396" xr:uid="{BE8B07B0-CF27-49DF-B4C1-E47FFF4FF722}"/>
    <cellStyle name="Moneda 2 3 3 4 2 2 2 3 2" xfId="22937" xr:uid="{8D34895C-48AA-48A0-937D-17C6FD9C9846}"/>
    <cellStyle name="Moneda 2 3 3 4 2 2 2 3 3" xfId="31688" xr:uid="{94C67513-7CE5-4EB6-A36C-B5801267ABCF}"/>
    <cellStyle name="Moneda 2 3 3 4 2 2 2 4" xfId="18173" xr:uid="{F94B467B-3ABA-4CBA-98CB-F1B9DA718195}"/>
    <cellStyle name="Moneda 2 3 3 4 2 2 2 5" xfId="27187" xr:uid="{0B5327D5-8A95-4B90-B24B-E3011C5DE234}"/>
    <cellStyle name="Moneda 2 3 3 4 2 2 3" xfId="9811" xr:uid="{67BD49F0-CD7A-411B-928A-9D314D1EC548}"/>
    <cellStyle name="Moneda 2 3 3 4 2 2 3 2" xfId="14595" xr:uid="{A0B27781-8A84-4E01-9DFE-7B637BD00CC0}"/>
    <cellStyle name="Moneda 2 3 3 4 2 2 3 2 2" xfId="24129" xr:uid="{02EBB394-883E-4E5D-8C04-3848AA837057}"/>
    <cellStyle name="Moneda 2 3 3 4 2 2 3 2 3" xfId="32859" xr:uid="{78CF8EC7-07E1-43A7-9363-889F5AFBCDEF}"/>
    <cellStyle name="Moneda 2 3 3 4 2 2 3 3" xfId="19364" xr:uid="{CE867AB1-0CB1-41EB-853E-AB76572765FD}"/>
    <cellStyle name="Moneda 2 3 3 4 2 2 3 4" xfId="28252" xr:uid="{A84EA935-3AB9-442E-A789-220864A0F655}"/>
    <cellStyle name="Moneda 2 3 3 4 2 2 4" xfId="12202" xr:uid="{998F8FBE-7B72-4ED7-887C-48C68904F159}"/>
    <cellStyle name="Moneda 2 3 3 4 2 2 4 2" xfId="21746" xr:uid="{3EB4B93E-C978-4A8C-9EE1-31E651CE1EBB}"/>
    <cellStyle name="Moneda 2 3 3 4 2 2 4 3" xfId="30529" xr:uid="{5C874A75-5981-4021-B85E-3A9B828A465F}"/>
    <cellStyle name="Moneda 2 3 3 4 2 2 5" xfId="16986" xr:uid="{87CCE0FE-593B-4500-A870-E5B04BA91646}"/>
    <cellStyle name="Moneda 2 3 3 4 2 2 6" xfId="7429" xr:uid="{A8F38E88-DDC0-4078-B866-733351280EF7}"/>
    <cellStyle name="Moneda 2 3 3 4 2 3" xfId="4239" xr:uid="{00000000-0005-0000-0000-000004050000}"/>
    <cellStyle name="Moneda 2 3 3 4 2 3 2" xfId="10412" xr:uid="{E806A34F-7F2C-4A3A-850F-1FD167E44BCB}"/>
    <cellStyle name="Moneda 2 3 3 4 2 3 2 2" xfId="15198" xr:uid="{88CDD88B-9A40-4344-A7E4-5C079D3210CE}"/>
    <cellStyle name="Moneda 2 3 3 4 2 3 2 2 2" xfId="24725" xr:uid="{9922CF95-F448-42BE-BAFD-C86352D082E9}"/>
    <cellStyle name="Moneda 2 3 3 4 2 3 2 2 3" xfId="33453" xr:uid="{522D896E-DDB9-4E30-9024-798F753BA50E}"/>
    <cellStyle name="Moneda 2 3 3 4 2 3 2 3" xfId="19959" xr:uid="{5D27E77B-E164-409E-BE1E-CD6E72F8AA9A}"/>
    <cellStyle name="Moneda 2 3 3 4 2 3 2 4" xfId="28823" xr:uid="{9526D717-362D-46CD-A8A6-8500799D1DB4}"/>
    <cellStyle name="Moneda 2 3 3 4 2 3 3" xfId="12803" xr:uid="{AEE2016C-0495-4552-A036-14B49B126C92}"/>
    <cellStyle name="Moneda 2 3 3 4 2 3 3 2" xfId="22342" xr:uid="{32D5A1AA-70BC-44E2-81E6-F70986E84391}"/>
    <cellStyle name="Moneda 2 3 3 4 2 3 3 3" xfId="31099" xr:uid="{9BCAA1B8-975C-41C3-96A6-662458A3DE47}"/>
    <cellStyle name="Moneda 2 3 3 4 2 3 4" xfId="17580" xr:uid="{81D9C2AE-0703-42C6-984F-20E7C8CB736C}"/>
    <cellStyle name="Moneda 2 3 3 4 2 3 5" xfId="8026" xr:uid="{65813DE7-46B6-4B8F-85BB-660A7ADE5110}"/>
    <cellStyle name="Moneda 2 3 3 4 2 4" xfId="5745" xr:uid="{00000000-0005-0000-0000-000005050000}"/>
    <cellStyle name="Moneda 2 3 3 4 2 4 2" xfId="14000" xr:uid="{CDD765A3-5BD8-4625-ACE1-CC0D83A04A27}"/>
    <cellStyle name="Moneda 2 3 3 4 2 4 2 2" xfId="23534" xr:uid="{C5CCD34A-41CF-4688-ACCC-4E2310D4BF74}"/>
    <cellStyle name="Moneda 2 3 3 4 2 4 2 3" xfId="32264" xr:uid="{A78BF2EC-1035-4536-BFCB-A1BBDD3E9F7C}"/>
    <cellStyle name="Moneda 2 3 3 4 2 4 3" xfId="18769" xr:uid="{3EB1A33B-A625-4BC8-B2B7-CCAA011F3950}"/>
    <cellStyle name="Moneda 2 3 3 4 2 4 4" xfId="9219" xr:uid="{658EF3A9-A832-4E06-8DCD-436B296D836F}"/>
    <cellStyle name="Moneda 2 3 3 4 2 5" xfId="11610" xr:uid="{2A5C8188-B14F-4F3D-8687-93B65D681CA1}"/>
    <cellStyle name="Moneda 2 3 3 4 2 5 2" xfId="21151" xr:uid="{E2B13D6B-6A8B-4FFE-BC1D-4F1A5F94F68D}"/>
    <cellStyle name="Moneda 2 3 3 4 2 5 3" xfId="29981" xr:uid="{46556EA2-6B7E-4DA1-A38E-2858F3EBC41D}"/>
    <cellStyle name="Moneda 2 3 3 4 2 6" xfId="16393" xr:uid="{0F47EB4D-57F0-424A-B997-09AC89B2BEEB}"/>
    <cellStyle name="Moneda 2 3 3 4 2 7" xfId="6841" xr:uid="{7269FBF8-C769-4E27-8976-2A83736ABD65}"/>
    <cellStyle name="Moneda 2 3 3 4 3" xfId="2077" xr:uid="{00000000-0005-0000-0000-000006050000}"/>
    <cellStyle name="Moneda 2 3 3 4 3 2" xfId="8322" xr:uid="{96AE8B45-FC86-4F93-A26A-53DB79DF81FF}"/>
    <cellStyle name="Moneda 2 3 3 4 3 2 2" xfId="10709" xr:uid="{C9A28F25-9D77-42AC-8ABF-CDDA29C5DBDE}"/>
    <cellStyle name="Moneda 2 3 3 4 3 2 2 2" xfId="15496" xr:uid="{196F320B-290C-4D0B-8E74-CDCFE8F68799}"/>
    <cellStyle name="Moneda 2 3 3 4 3 2 2 2 2" xfId="25023" xr:uid="{C103AE33-9923-4EDA-A02D-84541721DE0B}"/>
    <cellStyle name="Moneda 2 3 3 4 3 2 2 2 3" xfId="33751" xr:uid="{9F74B5F2-C23D-4CCF-A198-88B63FA2F21E}"/>
    <cellStyle name="Moneda 2 3 3 4 3 2 2 3" xfId="20257" xr:uid="{B29E2338-F9DA-4537-982F-700FFF6E9042}"/>
    <cellStyle name="Moneda 2 3 3 4 3 2 2 4" xfId="29115" xr:uid="{38A19EB5-6627-4147-8F5F-B095D36A98B0}"/>
    <cellStyle name="Moneda 2 3 3 4 3 2 3" xfId="13100" xr:uid="{8E437460-5CD8-4C91-9B29-DD932E9D096F}"/>
    <cellStyle name="Moneda 2 3 3 4 3 2 3 2" xfId="22640" xr:uid="{7787A417-A44E-44C7-9BA9-3AC086728223}"/>
    <cellStyle name="Moneda 2 3 3 4 3 2 3 3" xfId="31391" xr:uid="{47A1C3F4-CE11-4459-9FD4-1FB9C64FD7EA}"/>
    <cellStyle name="Moneda 2 3 3 4 3 2 4" xfId="17877" xr:uid="{F27D6517-B356-40FB-B92D-3B05D26D0DDE}"/>
    <cellStyle name="Moneda 2 3 3 4 3 2 5" xfId="26910" xr:uid="{19103A39-4EA1-428F-9965-3687A8398DD6}"/>
    <cellStyle name="Moneda 2 3 3 4 3 3" xfId="9515" xr:uid="{37793302-F027-4E75-ADCE-8280B86EAB12}"/>
    <cellStyle name="Moneda 2 3 3 4 3 3 2" xfId="14298" xr:uid="{73E8A297-8FBE-4253-97CB-B1C09FA75977}"/>
    <cellStyle name="Moneda 2 3 3 4 3 3 2 2" xfId="23832" xr:uid="{BEC1B45F-47DD-466F-8C73-85078638C899}"/>
    <cellStyle name="Moneda 2 3 3 4 3 3 2 3" xfId="32562" xr:uid="{0931E13C-B20A-4232-92C9-C985120D12B6}"/>
    <cellStyle name="Moneda 2 3 3 4 3 3 3" xfId="19067" xr:uid="{DE5A4122-9238-4867-8862-0D1720C17476}"/>
    <cellStyle name="Moneda 2 3 3 4 3 3 4" xfId="27975" xr:uid="{E60A555B-9494-451B-A453-4F21B2C145C2}"/>
    <cellStyle name="Moneda 2 3 3 4 3 4" xfId="11906" xr:uid="{9BB4317D-7A51-478F-95F6-277F3C7CD8D7}"/>
    <cellStyle name="Moneda 2 3 3 4 3 4 2" xfId="21449" xr:uid="{31B0FEDF-4C69-4D9F-8689-9304AC0770A9}"/>
    <cellStyle name="Moneda 2 3 3 4 3 4 3" xfId="30252" xr:uid="{0EB2937D-7527-45C9-BC5E-F92E67D88973}"/>
    <cellStyle name="Moneda 2 3 3 4 3 5" xfId="16690" xr:uid="{140BB9ED-9830-481D-AAF2-AB67CAB9C0D0}"/>
    <cellStyle name="Moneda 2 3 3 4 3 6" xfId="7133" xr:uid="{1B25AA6F-A693-4E61-BF54-7492F0B800A9}"/>
    <cellStyle name="Moneda 2 3 3 4 4" xfId="3583" xr:uid="{00000000-0005-0000-0000-000007050000}"/>
    <cellStyle name="Moneda 2 3 3 4 4 2" xfId="10113" xr:uid="{1A925141-442C-4001-B64A-E6F739B221B2}"/>
    <cellStyle name="Moneda 2 3 3 4 4 2 2" xfId="14898" xr:uid="{165A771D-686D-4CC5-A101-2DFE84248578}"/>
    <cellStyle name="Moneda 2 3 3 4 4 2 2 2" xfId="24428" xr:uid="{DAC3CF0B-B82C-42D7-932E-4E3D773B7DAB}"/>
    <cellStyle name="Moneda 2 3 3 4 4 2 2 3" xfId="33156" xr:uid="{CECAFB84-EB98-4728-B3C0-EA172BBCE8F6}"/>
    <cellStyle name="Moneda 2 3 3 4 4 2 3" xfId="19662" xr:uid="{A460A3B2-D086-483F-AFC2-AB65258BB2E3}"/>
    <cellStyle name="Moneda 2 3 3 4 4 2 4" xfId="28526" xr:uid="{9173F459-4D5A-4104-9E89-5E1260256BCB}"/>
    <cellStyle name="Moneda 2 3 3 4 4 3" xfId="12504" xr:uid="{03F65C58-648F-4538-A67A-4CDFB47CCFB5}"/>
    <cellStyle name="Moneda 2 3 3 4 4 3 2" xfId="22045" xr:uid="{4B080F22-1798-4BE1-B8D9-0D4C7569A4ED}"/>
    <cellStyle name="Moneda 2 3 3 4 4 3 3" xfId="30802" xr:uid="{4C49AABF-04F2-4DB1-921B-68B6B4CB6C89}"/>
    <cellStyle name="Moneda 2 3 3 4 4 4" xfId="17284" xr:uid="{F56FFF7C-FD0E-44A1-8E29-C48133909DB4}"/>
    <cellStyle name="Moneda 2 3 3 4 4 5" xfId="7727" xr:uid="{345FAFBC-1221-4483-80D5-531758892823}"/>
    <cellStyle name="Moneda 2 3 3 4 5" xfId="5089" xr:uid="{00000000-0005-0000-0000-000008050000}"/>
    <cellStyle name="Moneda 2 3 3 4 5 2" xfId="13700" xr:uid="{72117637-5883-4B16-9502-23972D06D6AE}"/>
    <cellStyle name="Moneda 2 3 3 4 5 2 2" xfId="23237" xr:uid="{6C3BF2EF-7500-47BE-B239-C3AB81BFBCD5}"/>
    <cellStyle name="Moneda 2 3 3 4 5 2 3" xfId="31968" xr:uid="{08C502D9-9C87-488A-8BB1-E5D66DD1FF28}"/>
    <cellStyle name="Moneda 2 3 3 4 5 3" xfId="18472" xr:uid="{EB5C8103-1BFB-43D8-A148-51E1274F1237}"/>
    <cellStyle name="Moneda 2 3 3 4 5 4" xfId="8919" xr:uid="{6B525E9C-DC0B-4499-A002-463E94E4B0EF}"/>
    <cellStyle name="Moneda 2 3 3 4 6" xfId="11311" xr:uid="{010DE565-0563-499F-922D-22453FD2D86C}"/>
    <cellStyle name="Moneda 2 3 3 4 6 2" xfId="20855" xr:uid="{BFAD850F-88A8-4BD6-B193-41C93507EA1D}"/>
    <cellStyle name="Moneda 2 3 3 4 6 3" xfId="29705" xr:uid="{A4BDBC10-BE6B-4DF3-977D-65AD594916F4}"/>
    <cellStyle name="Moneda 2 3 3 4 7" xfId="16096" xr:uid="{96D4B794-BE01-41A3-9246-94CBA29297A0}"/>
    <cellStyle name="Moneda 2 3 3 4 8" xfId="6557" xr:uid="{399CF309-6CCD-479E-BB82-5C6D26035B49}"/>
    <cellStyle name="Moneda 2 3 3 5" xfId="862" xr:uid="{00000000-0005-0000-0000-000009050000}"/>
    <cellStyle name="Moneda 2 3 3 5 2" xfId="1537" xr:uid="{00000000-0005-0000-0000-00000A050000}"/>
    <cellStyle name="Moneda 2 3 3 5 2 2" xfId="3079" xr:uid="{00000000-0005-0000-0000-00000B050000}"/>
    <cellStyle name="Moneda 2 3 3 5 2 2 2" xfId="10857" xr:uid="{C809164F-2126-4488-974C-B49A171871A7}"/>
    <cellStyle name="Moneda 2 3 3 5 2 2 2 2" xfId="15645" xr:uid="{8C511F23-0C07-4E00-ADED-812BEB016A1B}"/>
    <cellStyle name="Moneda 2 3 3 5 2 2 2 2 2" xfId="25172" xr:uid="{F05223DA-A699-42FD-935C-2CA5D2B4D410}"/>
    <cellStyle name="Moneda 2 3 3 5 2 2 2 2 3" xfId="33900" xr:uid="{D4920170-C55D-4259-8B11-56AC2A1BCAAB}"/>
    <cellStyle name="Moneda 2 3 3 5 2 2 2 3" xfId="20406" xr:uid="{D31E950D-7DA0-4A72-B141-2C10AD4F44E3}"/>
    <cellStyle name="Moneda 2 3 3 5 2 2 2 4" xfId="29264" xr:uid="{A3E01988-BB74-479C-AAD0-34BBACDE217B}"/>
    <cellStyle name="Moneda 2 3 3 5 2 2 3" xfId="13248" xr:uid="{0B191CA6-A364-41B6-85B6-5A41F5BB5509}"/>
    <cellStyle name="Moneda 2 3 3 5 2 2 3 2" xfId="22789" xr:uid="{DEE5C0D0-F281-47A1-8EB0-97C9476877FD}"/>
    <cellStyle name="Moneda 2 3 3 5 2 2 3 3" xfId="31540" xr:uid="{DDB51E50-C5FA-4D91-8ACF-96A8C5168CCF}"/>
    <cellStyle name="Moneda 2 3 3 5 2 2 4" xfId="18025" xr:uid="{96245068-B2B1-47C1-99CA-68428E2501CE}"/>
    <cellStyle name="Moneda 2 3 3 5 2 2 5" xfId="8470" xr:uid="{B5BEA62D-D685-4E2C-B3F8-E7DEBB6981C3}"/>
    <cellStyle name="Moneda 2 3 3 5 2 3" xfId="4585" xr:uid="{00000000-0005-0000-0000-00000C050000}"/>
    <cellStyle name="Moneda 2 3 3 5 2 3 2" xfId="14447" xr:uid="{329BEDC1-E8F5-4E7A-B603-D4F06232370F}"/>
    <cellStyle name="Moneda 2 3 3 5 2 3 2 2" xfId="23981" xr:uid="{BA20814D-175C-4BA4-8AF5-A6A4C9BA8B20}"/>
    <cellStyle name="Moneda 2 3 3 5 2 3 2 3" xfId="32711" xr:uid="{A6CB6488-47B3-400B-A69A-FAFD76D11E0D}"/>
    <cellStyle name="Moneda 2 3 3 5 2 3 3" xfId="19216" xr:uid="{9F647E5B-CDFE-4816-A49D-FFB14975AEA5}"/>
    <cellStyle name="Moneda 2 3 3 5 2 3 4" xfId="9663" xr:uid="{CF143FD8-4FB3-49B2-B1DD-90766F912C07}"/>
    <cellStyle name="Moneda 2 3 3 5 2 4" xfId="6091" xr:uid="{00000000-0005-0000-0000-00000D050000}"/>
    <cellStyle name="Moneda 2 3 3 5 2 4 2" xfId="21598" xr:uid="{825A1CEC-CA18-42AC-9561-D4594F49115D}"/>
    <cellStyle name="Moneda 2 3 3 5 2 4 3" xfId="12054" xr:uid="{144D7863-AC4C-4CEA-875D-4540DB877976}"/>
    <cellStyle name="Moneda 2 3 3 5 2 5" xfId="16838" xr:uid="{E1AA16B1-1C55-49AA-9679-730975109F13}"/>
    <cellStyle name="Moneda 2 3 3 5 2 6" xfId="7281" xr:uid="{08700C5E-9E16-4436-B432-69D77F131027}"/>
    <cellStyle name="Moneda 2 3 3 5 3" xfId="2423" xr:uid="{00000000-0005-0000-0000-00000E050000}"/>
    <cellStyle name="Moneda 2 3 3 5 3 2" xfId="10264" xr:uid="{7C238CB0-CE17-433B-87B5-D1ED7AAAC2E8}"/>
    <cellStyle name="Moneda 2 3 3 5 3 2 2" xfId="15050" xr:uid="{00296DA6-8153-4265-80F7-6CF19658CC02}"/>
    <cellStyle name="Moneda 2 3 3 5 3 2 2 2" xfId="24577" xr:uid="{53DBA7C1-D67B-40B9-8C0D-DBE8EDF78E57}"/>
    <cellStyle name="Moneda 2 3 3 5 3 2 2 3" xfId="33305" xr:uid="{B352D59B-E23F-4AE6-8AB1-DF0FE1EE9E6B}"/>
    <cellStyle name="Moneda 2 3 3 5 3 2 3" xfId="19811" xr:uid="{D2CC54C9-9E7B-4EF2-BF07-859A74B5CB5E}"/>
    <cellStyle name="Moneda 2 3 3 5 3 2 4" xfId="28675" xr:uid="{22B6831B-673D-4577-A697-0517B53DD3B6}"/>
    <cellStyle name="Moneda 2 3 3 5 3 3" xfId="12655" xr:uid="{1246629F-A658-461E-A3B8-EF811359C5E7}"/>
    <cellStyle name="Moneda 2 3 3 5 3 3 2" xfId="22194" xr:uid="{C7C58A34-62A0-4D39-AC1A-A58390352E40}"/>
    <cellStyle name="Moneda 2 3 3 5 3 3 3" xfId="30951" xr:uid="{5FE72F10-13B7-4466-A459-8A5C0F1B3F84}"/>
    <cellStyle name="Moneda 2 3 3 5 3 4" xfId="17432" xr:uid="{5BE5D75A-8B47-416F-A4E6-0E4CF58E66BD}"/>
    <cellStyle name="Moneda 2 3 3 5 3 5" xfId="7878" xr:uid="{DB91A6CF-C722-4439-A034-BAA0F0535F90}"/>
    <cellStyle name="Moneda 2 3 3 5 4" xfId="3929" xr:uid="{00000000-0005-0000-0000-00000F050000}"/>
    <cellStyle name="Moneda 2 3 3 5 4 2" xfId="13852" xr:uid="{3A285790-3918-43C4-B672-E29495EC2E86}"/>
    <cellStyle name="Moneda 2 3 3 5 4 2 2" xfId="23386" xr:uid="{ED727151-9900-4E3C-9D14-1BD54B71CC58}"/>
    <cellStyle name="Moneda 2 3 3 5 4 2 3" xfId="32116" xr:uid="{8ACFD16E-EA4D-4AB1-920F-6592231FA4A1}"/>
    <cellStyle name="Moneda 2 3 3 5 4 3" xfId="18621" xr:uid="{330C0886-8BC5-478C-BC5D-1A41AA4CB4C5}"/>
    <cellStyle name="Moneda 2 3 3 5 4 4" xfId="9071" xr:uid="{B74245F4-8326-417C-826D-481A9F619957}"/>
    <cellStyle name="Moneda 2 3 3 5 5" xfId="5435" xr:uid="{00000000-0005-0000-0000-000010050000}"/>
    <cellStyle name="Moneda 2 3 3 5 5 2" xfId="21003" xr:uid="{4D62DDAC-2DF6-48BC-B4D3-02C7C4873946}"/>
    <cellStyle name="Moneda 2 3 3 5 5 3" xfId="11462" xr:uid="{671D58A3-877D-48D4-8407-637EB529A77A}"/>
    <cellStyle name="Moneda 2 3 3 5 6" xfId="16245" xr:uid="{5EB2411B-6475-4F1E-B989-7254E5188761}"/>
    <cellStyle name="Moneda 2 3 3 5 7" xfId="6700" xr:uid="{B6494C2A-9198-4AF7-BAC7-F52A3B99C970}"/>
    <cellStyle name="Moneda 2 3 3 6" xfId="1016" xr:uid="{00000000-0005-0000-0000-000011050000}"/>
    <cellStyle name="Moneda 2 3 3 6 2" xfId="2577" xr:uid="{00000000-0005-0000-0000-000012050000}"/>
    <cellStyle name="Moneda 2 3 3 6 2 2" xfId="10562" xr:uid="{0B8E9511-5ADF-40F2-94D1-5A468C51077E}"/>
    <cellStyle name="Moneda 2 3 3 6 2 2 2" xfId="15348" xr:uid="{86B7A044-DD86-4FDB-93BF-7D13836F4C31}"/>
    <cellStyle name="Moneda 2 3 3 6 2 2 2 2" xfId="24875" xr:uid="{C550365E-6293-4615-9A21-77DE9008CB56}"/>
    <cellStyle name="Moneda 2 3 3 6 2 2 2 3" xfId="33603" xr:uid="{15021460-63D9-463E-821D-4208DF683FB6}"/>
    <cellStyle name="Moneda 2 3 3 6 2 2 3" xfId="20109" xr:uid="{4E753201-522E-4C19-85B1-70BB5520A1C3}"/>
    <cellStyle name="Moneda 2 3 3 6 2 2 4" xfId="28971" xr:uid="{6DB4BEAC-194B-415E-8144-54630C1C63E7}"/>
    <cellStyle name="Moneda 2 3 3 6 2 3" xfId="12953" xr:uid="{51B8AD44-EABC-4BA3-9B55-24ABA166910B}"/>
    <cellStyle name="Moneda 2 3 3 6 2 3 2" xfId="22492" xr:uid="{54F40749-CB84-4A0F-96E3-C675C9443021}"/>
    <cellStyle name="Moneda 2 3 3 6 2 3 3" xfId="31247" xr:uid="{32957EC2-50ED-4F53-9E00-9B39AE1413B4}"/>
    <cellStyle name="Moneda 2 3 3 6 2 4" xfId="17730" xr:uid="{865522FD-0B01-4751-8AE3-7A44F56C32F1}"/>
    <cellStyle name="Moneda 2 3 3 6 2 5" xfId="8175" xr:uid="{7109DC27-3795-4046-82EB-06878E38B316}"/>
    <cellStyle name="Moneda 2 3 3 6 3" xfId="4083" xr:uid="{00000000-0005-0000-0000-000013050000}"/>
    <cellStyle name="Moneda 2 3 3 6 3 2" xfId="14150" xr:uid="{7B4E9798-ECD2-42E3-823B-B9B15EDAEA49}"/>
    <cellStyle name="Moneda 2 3 3 6 3 2 2" xfId="23684" xr:uid="{3D89A98D-2919-4188-A1D4-75E97D970406}"/>
    <cellStyle name="Moneda 2 3 3 6 3 2 3" xfId="32414" xr:uid="{63A22088-91F0-458F-AB6A-AAB26ED3B756}"/>
    <cellStyle name="Moneda 2 3 3 6 3 3" xfId="18919" xr:uid="{EFFE79D6-C6D7-46CB-BE7B-FD70D7534D54}"/>
    <cellStyle name="Moneda 2 3 3 6 3 4" xfId="9368" xr:uid="{8B0787C9-9900-4206-8770-4E3536665849}"/>
    <cellStyle name="Moneda 2 3 3 6 4" xfId="5589" xr:uid="{00000000-0005-0000-0000-000014050000}"/>
    <cellStyle name="Moneda 2 3 3 6 4 2" xfId="21301" xr:uid="{1C5036FB-1507-46EA-9E70-764C9B71F175}"/>
    <cellStyle name="Moneda 2 3 3 6 4 3" xfId="11759" xr:uid="{0D58A48B-94AC-4459-8C21-CEC151D9F471}"/>
    <cellStyle name="Moneda 2 3 3 6 5" xfId="16543" xr:uid="{5741281A-8D3F-4957-AC6E-0E429BDA83E2}"/>
    <cellStyle name="Moneda 2 3 3 6 6" xfId="6988" xr:uid="{0D0D8A80-55A2-4851-852D-8D94159D6112}"/>
    <cellStyle name="Moneda 2 3 3 7" xfId="1169" xr:uid="{00000000-0005-0000-0000-000015050000}"/>
    <cellStyle name="Moneda 2 3 3 7 2" xfId="2730" xr:uid="{00000000-0005-0000-0000-000016050000}"/>
    <cellStyle name="Moneda 2 3 3 7 2 2" xfId="14747" xr:uid="{2E21E809-DD2E-4270-B6C4-A7F6EC8A3B26}"/>
    <cellStyle name="Moneda 2 3 3 7 2 2 2" xfId="24280" xr:uid="{A423D245-6081-4A9B-98D9-EA934F390D4E}"/>
    <cellStyle name="Moneda 2 3 3 7 2 2 3" xfId="33008" xr:uid="{EF57B74E-3015-4EDE-A488-CA2932923A46}"/>
    <cellStyle name="Moneda 2 3 3 7 2 3" xfId="19515" xr:uid="{461F0D1B-BDA0-455D-A081-3A110783D906}"/>
    <cellStyle name="Moneda 2 3 3 7 2 4" xfId="9962" xr:uid="{D4C8D9A9-F159-4678-B918-AF25C3C23721}"/>
    <cellStyle name="Moneda 2 3 3 7 3" xfId="4236" xr:uid="{00000000-0005-0000-0000-000017050000}"/>
    <cellStyle name="Moneda 2 3 3 7 3 2" xfId="21897" xr:uid="{9EF07E3C-2A0A-4B88-ABD9-B2F758D4682B}"/>
    <cellStyle name="Moneda 2 3 3 7 3 3" xfId="12353" xr:uid="{3C52CBF0-E7E9-44F6-BB6C-7E052A825E31}"/>
    <cellStyle name="Moneda 2 3 3 7 4" xfId="5742" xr:uid="{00000000-0005-0000-0000-000018050000}"/>
    <cellStyle name="Moneda 2 3 3 7 4 2" xfId="17137" xr:uid="{3C187AB6-B36A-4C21-8D82-5B61A5E0EE7E}"/>
    <cellStyle name="Moneda 2 3 3 7 5" xfId="7578" xr:uid="{9E813F55-C66E-4306-8AD7-A5969EBFAF43}"/>
    <cellStyle name="Moneda 2 3 3 8" xfId="1693" xr:uid="{00000000-0005-0000-0000-000019050000}"/>
    <cellStyle name="Moneda 2 3 3 8 2" xfId="3235" xr:uid="{00000000-0005-0000-0000-00001A050000}"/>
    <cellStyle name="Moneda 2 3 3 8 2 2" xfId="23089" xr:uid="{C57F6915-6331-4CC5-BDDC-7D97C605C7A8}"/>
    <cellStyle name="Moneda 2 3 3 8 2 3" xfId="13549" xr:uid="{99BB462F-9B16-4B9F-9582-8D54D3594273}"/>
    <cellStyle name="Moneda 2 3 3 8 3" xfId="4741" xr:uid="{00000000-0005-0000-0000-00001B050000}"/>
    <cellStyle name="Moneda 2 3 3 8 3 2" xfId="18325" xr:uid="{1AA933B6-BB60-4BC8-9ABA-EDE1DB9635B8}"/>
    <cellStyle name="Moneda 2 3 3 8 4" xfId="6247" xr:uid="{00000000-0005-0000-0000-00001C050000}"/>
    <cellStyle name="Moneda 2 3 3 8 4 2" xfId="27339" xr:uid="{DD62ED0E-FE74-4931-B6B1-D7BFE7DF0F6D}"/>
    <cellStyle name="Moneda 2 3 3 8 5" xfId="8768" xr:uid="{549B922C-9B73-4E92-AACF-A40984E28AC8}"/>
    <cellStyle name="Moneda 2 3 3 9" xfId="455" xr:uid="{00000000-0005-0000-0000-00001D050000}"/>
    <cellStyle name="Moneda 2 3 3 9 2" xfId="2074" xr:uid="{00000000-0005-0000-0000-00001E050000}"/>
    <cellStyle name="Moneda 2 3 3 9 2 2" xfId="20707" xr:uid="{1CC3F3B7-2D8D-49F9-85F4-5E96F899F6C3}"/>
    <cellStyle name="Moneda 2 3 3 9 3" xfId="3580" xr:uid="{00000000-0005-0000-0000-00001F050000}"/>
    <cellStyle name="Moneda 2 3 3 9 3 2" xfId="29564" xr:uid="{FDC181E6-0BBF-4368-9C31-22DCAA85BEB7}"/>
    <cellStyle name="Moneda 2 3 3 9 4" xfId="5086" xr:uid="{00000000-0005-0000-0000-000020050000}"/>
    <cellStyle name="Moneda 2 3 3 9 5" xfId="11159" xr:uid="{3134ECB8-8C0B-4C00-BF10-FDE15526B1FF}"/>
    <cellStyle name="Moneda 2 3 4" xfId="291" xr:uid="{00000000-0005-0000-0000-000021050000}"/>
    <cellStyle name="Moneda 2 3 4 10" xfId="1999" xr:uid="{00000000-0005-0000-0000-000022050000}"/>
    <cellStyle name="Moneda 2 3 4 10 2" xfId="25487" xr:uid="{91B067E2-4CD3-434F-93D5-33C28EEC5B14}"/>
    <cellStyle name="Moneda 2 3 4 11" xfId="3505" xr:uid="{00000000-0005-0000-0000-000023050000}"/>
    <cellStyle name="Moneda 2 3 4 12" xfId="5011" xr:uid="{00000000-0005-0000-0000-000024050000}"/>
    <cellStyle name="Moneda 2 3 4 13" xfId="6446" xr:uid="{3A9A22EB-36A4-48A6-9A68-A09653FD994F}"/>
    <cellStyle name="Moneda 2 3 4 2" xfId="460" xr:uid="{00000000-0005-0000-0000-000025050000}"/>
    <cellStyle name="Moneda 2 3 4 2 2" xfId="1174" xr:uid="{00000000-0005-0000-0000-000026050000}"/>
    <cellStyle name="Moneda 2 3 4 2 2 2" xfId="2735" xr:uid="{00000000-0005-0000-0000-000027050000}"/>
    <cellStyle name="Moneda 2 3 4 2 2 2 2" xfId="7520" xr:uid="{929E6F4E-13E5-4759-A8F0-8D3BE84EB6D1}"/>
    <cellStyle name="Moneda 2 3 4 2 2 2 2 2" xfId="8709" xr:uid="{C779BDE9-C45E-44CF-87F5-9BE786071B31}"/>
    <cellStyle name="Moneda 2 3 4 2 2 2 2 2 2" xfId="11096" xr:uid="{2A108BCB-934E-49D2-BA81-6C6A93056D2D}"/>
    <cellStyle name="Moneda 2 3 4 2 2 2 2 2 2 2" xfId="15884" xr:uid="{3341E054-5AAC-42B8-9AA7-5D3B93362829}"/>
    <cellStyle name="Moneda 2 3 4 2 2 2 2 2 2 2 2" xfId="25411" xr:uid="{0B14A4F2-C929-4B57-893C-14D87DD65ED3}"/>
    <cellStyle name="Moneda 2 3 4 2 2 2 2 2 2 2 3" xfId="34139" xr:uid="{938AF63A-7186-4B2E-B846-13FA19ECBE93}"/>
    <cellStyle name="Moneda 2 3 4 2 2 2 2 2 2 3" xfId="20645" xr:uid="{FCE01134-A70F-4E41-AB77-1F7F3F2A2092}"/>
    <cellStyle name="Moneda 2 3 4 2 2 2 2 2 2 4" xfId="29503" xr:uid="{A91FF1E1-DAB0-4915-A8C2-D8280C36EB5F}"/>
    <cellStyle name="Moneda 2 3 4 2 2 2 2 2 3" xfId="13487" xr:uid="{4301289C-EB13-4495-BBA0-6208D0718D0F}"/>
    <cellStyle name="Moneda 2 3 4 2 2 2 2 2 3 2" xfId="23028" xr:uid="{EE50AB56-87D6-4710-8EAE-3D19D2B20372}"/>
    <cellStyle name="Moneda 2 3 4 2 2 2 2 2 3 3" xfId="31779" xr:uid="{C9B627A8-F409-4112-937D-6CD95D8226D0}"/>
    <cellStyle name="Moneda 2 3 4 2 2 2 2 2 4" xfId="18264" xr:uid="{19A598EB-2F42-4D88-B41C-4E7C41C10C95}"/>
    <cellStyle name="Moneda 2 3 4 2 2 2 2 2 5" xfId="27278" xr:uid="{AFDD3F2A-43EE-4E08-B0FE-12409F2CC393}"/>
    <cellStyle name="Moneda 2 3 4 2 2 2 2 3" xfId="9902" xr:uid="{AC87091C-0E56-4588-9754-2CD490653ABE}"/>
    <cellStyle name="Moneda 2 3 4 2 2 2 2 3 2" xfId="14686" xr:uid="{10CD2E57-FC8E-4C72-87A1-081B4033F3D1}"/>
    <cellStyle name="Moneda 2 3 4 2 2 2 2 3 2 2" xfId="24220" xr:uid="{4BAB01EE-1133-43FD-A859-EABD5304999C}"/>
    <cellStyle name="Moneda 2 3 4 2 2 2 2 3 2 3" xfId="32950" xr:uid="{242AE93B-9E91-4C86-83E1-899F38031005}"/>
    <cellStyle name="Moneda 2 3 4 2 2 2 2 3 3" xfId="19455" xr:uid="{6A90DF46-FC8F-4462-870D-767C1D018784}"/>
    <cellStyle name="Moneda 2 3 4 2 2 2 2 3 4" xfId="28343" xr:uid="{CD23643C-59A1-45D7-98AC-9EB4CB111F97}"/>
    <cellStyle name="Moneda 2 3 4 2 2 2 2 4" xfId="12293" xr:uid="{B68312CF-6698-4829-BDDA-789A6B667C90}"/>
    <cellStyle name="Moneda 2 3 4 2 2 2 2 4 2" xfId="21837" xr:uid="{B122E08B-351B-407B-BA04-9F57A5EFF5F7}"/>
    <cellStyle name="Moneda 2 3 4 2 2 2 2 4 3" xfId="30620" xr:uid="{82AD98DD-21D1-4EB5-A164-7D9A79CE9790}"/>
    <cellStyle name="Moneda 2 3 4 2 2 2 2 5" xfId="17077" xr:uid="{94D726D7-6669-4980-B767-7ED5632A87BD}"/>
    <cellStyle name="Moneda 2 3 4 2 2 2 2 6" xfId="26273" xr:uid="{DA0DACE0-6F9F-4756-9B51-1A3FC133EC5B}"/>
    <cellStyle name="Moneda 2 3 4 2 2 2 3" xfId="8117" xr:uid="{A8D3304B-4A64-4167-B27F-27A0FBCA383C}"/>
    <cellStyle name="Moneda 2 3 4 2 2 2 3 2" xfId="10503" xr:uid="{6553AB0F-A43B-4673-A123-FA9836B50D77}"/>
    <cellStyle name="Moneda 2 3 4 2 2 2 3 2 2" xfId="15289" xr:uid="{43170ED9-D206-4812-99C9-A2F145635833}"/>
    <cellStyle name="Moneda 2 3 4 2 2 2 3 2 2 2" xfId="24816" xr:uid="{A4514229-AC88-470B-81E4-FD79705E507C}"/>
    <cellStyle name="Moneda 2 3 4 2 2 2 3 2 2 3" xfId="33544" xr:uid="{D0326E8B-A0FA-4E27-BE4B-16B13609B74A}"/>
    <cellStyle name="Moneda 2 3 4 2 2 2 3 2 3" xfId="20050" xr:uid="{5DCB8AFC-7059-41A8-8B63-A9EC563ED789}"/>
    <cellStyle name="Moneda 2 3 4 2 2 2 3 2 4" xfId="28914" xr:uid="{DE7B95FE-A88F-4623-A60E-F12C03E1809B}"/>
    <cellStyle name="Moneda 2 3 4 2 2 2 3 3" xfId="12894" xr:uid="{8C29476B-F8F4-48DA-8234-3DE2689D3099}"/>
    <cellStyle name="Moneda 2 3 4 2 2 2 3 3 2" xfId="22433" xr:uid="{9B4723D8-BF53-4728-930F-5C6321D79E5D}"/>
    <cellStyle name="Moneda 2 3 4 2 2 2 3 3 3" xfId="31190" xr:uid="{29606D8E-3479-4E3E-A5FE-17F7AF5D2EC3}"/>
    <cellStyle name="Moneda 2 3 4 2 2 2 3 4" xfId="17671" xr:uid="{EF94850C-A193-4315-B293-7C63402890BA}"/>
    <cellStyle name="Moneda 2 3 4 2 2 2 3 5" xfId="26730" xr:uid="{A9A662FF-4C70-476D-ABE4-B73FC4AF11AD}"/>
    <cellStyle name="Moneda 2 3 4 2 2 2 4" xfId="9310" xr:uid="{D701F173-97B4-46F3-AC62-9C2A3C6073B0}"/>
    <cellStyle name="Moneda 2 3 4 2 2 2 4 2" xfId="14091" xr:uid="{223B0198-5658-4B72-9E75-36C444318767}"/>
    <cellStyle name="Moneda 2 3 4 2 2 2 4 2 2" xfId="23625" xr:uid="{507C1B69-841E-44AF-97F3-F6CA0D65BD01}"/>
    <cellStyle name="Moneda 2 3 4 2 2 2 4 2 3" xfId="32355" xr:uid="{275201B1-889D-4CEF-B97F-4DA7C24EF665}"/>
    <cellStyle name="Moneda 2 3 4 2 2 2 4 3" xfId="18860" xr:uid="{1D7077C6-27E4-4EDD-B3A2-2253603FA687}"/>
    <cellStyle name="Moneda 2 3 4 2 2 2 4 4" xfId="27795" xr:uid="{C5132C9C-9BDE-4A45-A75B-27FF0D7634F1}"/>
    <cellStyle name="Moneda 2 3 4 2 2 2 5" xfId="11701" xr:uid="{BDE93119-B481-45FE-BEB8-B808D12D1DF1}"/>
    <cellStyle name="Moneda 2 3 4 2 2 2 5 2" xfId="21242" xr:uid="{3195F1D3-595E-401F-AAC9-EDFD90115AFF}"/>
    <cellStyle name="Moneda 2 3 4 2 2 2 5 3" xfId="30072" xr:uid="{6748E3B8-6DE4-4F0E-AD3E-965A685CE106}"/>
    <cellStyle name="Moneda 2 3 4 2 2 2 6" xfId="16484" xr:uid="{EED1CF6B-EDF6-4076-B7CE-6BDE423A011D}"/>
    <cellStyle name="Moneda 2 3 4 2 2 2 7" xfId="6932" xr:uid="{83FCD5C5-C0AF-4CF3-B8C0-01758F78EF44}"/>
    <cellStyle name="Moneda 2 3 4 2 2 3" xfId="4241" xr:uid="{00000000-0005-0000-0000-000028050000}"/>
    <cellStyle name="Moneda 2 3 4 2 2 3 2" xfId="8413" xr:uid="{7BCF91A0-3999-4CD0-A977-B374C5CC757C}"/>
    <cellStyle name="Moneda 2 3 4 2 2 3 2 2" xfId="10800" xr:uid="{35D56361-8C46-4A77-A62C-125A7F085AF7}"/>
    <cellStyle name="Moneda 2 3 4 2 2 3 2 2 2" xfId="15587" xr:uid="{C167BD46-5F6C-4DBB-AB2B-6150EBB1CB08}"/>
    <cellStyle name="Moneda 2 3 4 2 2 3 2 2 2 2" xfId="25114" xr:uid="{F4E6ED2A-C32A-4595-B4C5-1F1711987BEE}"/>
    <cellStyle name="Moneda 2 3 4 2 2 3 2 2 2 3" xfId="33842" xr:uid="{8971EFEF-DC8B-427B-895F-2BB60D1664AC}"/>
    <cellStyle name="Moneda 2 3 4 2 2 3 2 2 3" xfId="20348" xr:uid="{68471D45-8F9A-42A0-AF5E-5B8BF37D098C}"/>
    <cellStyle name="Moneda 2 3 4 2 2 3 2 2 4" xfId="29206" xr:uid="{DB5F47F5-C4FF-4E29-869C-F818D88390C5}"/>
    <cellStyle name="Moneda 2 3 4 2 2 3 2 3" xfId="13191" xr:uid="{7C16CC3C-456A-4458-B391-6E315D3750AD}"/>
    <cellStyle name="Moneda 2 3 4 2 2 3 2 3 2" xfId="22731" xr:uid="{858695F5-01F7-4A7A-AFD6-FDBE0F580B1A}"/>
    <cellStyle name="Moneda 2 3 4 2 2 3 2 3 3" xfId="31482" xr:uid="{8209A575-D1F3-4B72-B34C-D3E9C2B1DB72}"/>
    <cellStyle name="Moneda 2 3 4 2 2 3 2 4" xfId="17968" xr:uid="{5B879D31-276B-453C-9FEE-026A73ADBB03}"/>
    <cellStyle name="Moneda 2 3 4 2 2 3 2 5" xfId="27001" xr:uid="{FB357BF2-3C63-4ABA-84C4-E9660804483B}"/>
    <cellStyle name="Moneda 2 3 4 2 2 3 3" xfId="9606" xr:uid="{0D6F357B-D760-4CFF-A7CD-6DC840A1DD48}"/>
    <cellStyle name="Moneda 2 3 4 2 2 3 3 2" xfId="14389" xr:uid="{426E4A11-161B-4EE1-9309-31B8E5AD1749}"/>
    <cellStyle name="Moneda 2 3 4 2 2 3 3 2 2" xfId="23923" xr:uid="{5DA2071E-9BC4-486F-905B-2E4BF257D79E}"/>
    <cellStyle name="Moneda 2 3 4 2 2 3 3 2 3" xfId="32653" xr:uid="{A62E15D1-D3A8-413D-B900-372DFAB8B840}"/>
    <cellStyle name="Moneda 2 3 4 2 2 3 3 3" xfId="19158" xr:uid="{BB3D881B-8CEE-494A-B7E7-AA6AA68F74A6}"/>
    <cellStyle name="Moneda 2 3 4 2 2 3 3 4" xfId="28066" xr:uid="{41860A84-8F99-45E7-AC7D-6338CC91A722}"/>
    <cellStyle name="Moneda 2 3 4 2 2 3 4" xfId="11997" xr:uid="{C4E5522C-1B9B-406F-82A9-A0172CA5544C}"/>
    <cellStyle name="Moneda 2 3 4 2 2 3 4 2" xfId="21540" xr:uid="{D0D14628-CD47-497C-93F0-59A5896D22FD}"/>
    <cellStyle name="Moneda 2 3 4 2 2 3 4 3" xfId="30343" xr:uid="{BB4C3023-269E-4508-9A6E-E4DDA3878040}"/>
    <cellStyle name="Moneda 2 3 4 2 2 3 5" xfId="16781" xr:uid="{7EC14712-FDD0-453A-83CF-E6D4BC17B8ED}"/>
    <cellStyle name="Moneda 2 3 4 2 2 3 6" xfId="7224" xr:uid="{3E8CD80C-3110-4BDA-A97C-7D3AD9E36BF6}"/>
    <cellStyle name="Moneda 2 3 4 2 2 4" xfId="5747" xr:uid="{00000000-0005-0000-0000-000029050000}"/>
    <cellStyle name="Moneda 2 3 4 2 2 4 2" xfId="10206" xr:uid="{6B2B7CBB-A11A-45B6-AE91-291211943098}"/>
    <cellStyle name="Moneda 2 3 4 2 2 4 2 2" xfId="14991" xr:uid="{6A1B5C6B-F7BB-4ED9-A89A-EBCFBC2C34FC}"/>
    <cellStyle name="Moneda 2 3 4 2 2 4 2 2 2" xfId="24519" xr:uid="{38269B81-DF62-4399-B814-9F9D68D13737}"/>
    <cellStyle name="Moneda 2 3 4 2 2 4 2 2 3" xfId="33247" xr:uid="{85E3F05F-0644-4697-8C2E-3BC7F9240727}"/>
    <cellStyle name="Moneda 2 3 4 2 2 4 2 3" xfId="19753" xr:uid="{46FCF547-3CA1-4CC4-93EB-55E6B0B3732C}"/>
    <cellStyle name="Moneda 2 3 4 2 2 4 2 4" xfId="28617" xr:uid="{72AEB871-207F-4F8C-9D4E-4E7434E72E36}"/>
    <cellStyle name="Moneda 2 3 4 2 2 4 3" xfId="12597" xr:uid="{3E30B27C-56F2-49A1-8FDD-CAA03D8EE0FA}"/>
    <cellStyle name="Moneda 2 3 4 2 2 4 3 2" xfId="22136" xr:uid="{B476ABC6-20A7-4655-85B8-8E636177C138}"/>
    <cellStyle name="Moneda 2 3 4 2 2 4 3 3" xfId="30893" xr:uid="{9AA169DA-5BF9-44F7-AF11-A028970BF8B5}"/>
    <cellStyle name="Moneda 2 3 4 2 2 4 4" xfId="17375" xr:uid="{CC8B7DB5-F4ED-41EA-9E05-6348771EFCD9}"/>
    <cellStyle name="Moneda 2 3 4 2 2 4 5" xfId="7820" xr:uid="{B01C9775-958D-47FB-A07A-BA6F117666BA}"/>
    <cellStyle name="Moneda 2 3 4 2 2 5" xfId="9012" xr:uid="{2661F35D-A7E9-4E81-A337-2578BC0170E9}"/>
    <cellStyle name="Moneda 2 3 4 2 2 5 2" xfId="13793" xr:uid="{4F8010F9-D9F8-4C39-BE36-4AAEDC4DC0C0}"/>
    <cellStyle name="Moneda 2 3 4 2 2 5 2 2" xfId="23328" xr:uid="{532F3802-CC43-427A-B709-7A7FE94DF86B}"/>
    <cellStyle name="Moneda 2 3 4 2 2 5 2 3" xfId="32059" xr:uid="{930F249C-00BE-46B8-AC6A-B571707E04A3}"/>
    <cellStyle name="Moneda 2 3 4 2 2 5 3" xfId="18563" xr:uid="{5A46333A-62CB-450A-87FE-25C3C4BEC7C0}"/>
    <cellStyle name="Moneda 2 3 4 2 2 5 4" xfId="27550" xr:uid="{A0DBF395-885D-4E7F-8D14-C8010A26786B}"/>
    <cellStyle name="Moneda 2 3 4 2 2 6" xfId="11404" xr:uid="{88B53E53-8F85-4B9E-A347-4E5CAF52032D}"/>
    <cellStyle name="Moneda 2 3 4 2 2 6 2" xfId="20946" xr:uid="{80AAA860-B85A-4BAE-9801-2BAF0AA4BEEA}"/>
    <cellStyle name="Moneda 2 3 4 2 2 6 3" xfId="29796" xr:uid="{4E563CC9-CFD0-427E-BBBD-342606BF2BB3}"/>
    <cellStyle name="Moneda 2 3 4 2 2 7" xfId="16187" xr:uid="{48EEA130-78F6-47E2-91A7-F40F9266CC1A}"/>
    <cellStyle name="Moneda 2 3 4 2 2 8" xfId="6643" xr:uid="{878DC5CB-B6E5-4A63-AAC1-66D15CBA6390}"/>
    <cellStyle name="Moneda 2 3 4 2 3" xfId="2079" xr:uid="{00000000-0005-0000-0000-00002A050000}"/>
    <cellStyle name="Moneda 2 3 4 2 3 2" xfId="7372" xr:uid="{63D4912A-AF5D-4D73-B0F4-902F5D22AFED}"/>
    <cellStyle name="Moneda 2 3 4 2 3 2 2" xfId="8561" xr:uid="{94A8CCA1-6BCD-49AE-97D6-639656CD8431}"/>
    <cellStyle name="Moneda 2 3 4 2 3 2 2 2" xfId="10948" xr:uid="{E37502C9-27F1-4ECE-8D3D-EEAD88290CB1}"/>
    <cellStyle name="Moneda 2 3 4 2 3 2 2 2 2" xfId="15736" xr:uid="{25134525-A684-4A87-A3DD-9C6245E632FC}"/>
    <cellStyle name="Moneda 2 3 4 2 3 2 2 2 2 2" xfId="25263" xr:uid="{EF1BE18C-2B11-47A5-81B6-5CCC05291CC6}"/>
    <cellStyle name="Moneda 2 3 4 2 3 2 2 2 2 3" xfId="33991" xr:uid="{8783C9C4-E9DD-49B7-890D-319F70489AC6}"/>
    <cellStyle name="Moneda 2 3 4 2 3 2 2 2 3" xfId="20497" xr:uid="{D4D41661-FCFE-4C63-AD87-AE817228EC3A}"/>
    <cellStyle name="Moneda 2 3 4 2 3 2 2 2 4" xfId="29355" xr:uid="{AFE31A32-D55E-423E-A6D2-215964D260A8}"/>
    <cellStyle name="Moneda 2 3 4 2 3 2 2 3" xfId="13339" xr:uid="{9AE77CB0-8E8E-4FD4-A8C4-880B36A57B03}"/>
    <cellStyle name="Moneda 2 3 4 2 3 2 2 3 2" xfId="22880" xr:uid="{C63923DB-11BB-4FAF-8E66-6A1198CCD177}"/>
    <cellStyle name="Moneda 2 3 4 2 3 2 2 3 3" xfId="31631" xr:uid="{D5D6EF63-4940-42AA-8D26-E37C3826B802}"/>
    <cellStyle name="Moneda 2 3 4 2 3 2 2 4" xfId="18116" xr:uid="{D58BC012-8C97-4291-92FB-A609ED21CC87}"/>
    <cellStyle name="Moneda 2 3 4 2 3 2 2 5" xfId="27131" xr:uid="{2B36E3AF-42C7-4B0D-B93C-7F10D3841A10}"/>
    <cellStyle name="Moneda 2 3 4 2 3 2 3" xfId="9754" xr:uid="{D45619E5-29A6-45AC-AA1B-B5F8F3E948E6}"/>
    <cellStyle name="Moneda 2 3 4 2 3 2 3 2" xfId="14538" xr:uid="{65A4E39E-9BB9-4974-B666-AE049610F249}"/>
    <cellStyle name="Moneda 2 3 4 2 3 2 3 2 2" xfId="24072" xr:uid="{1F77C65B-AD4A-4FA8-9840-1EE855D5FC5C}"/>
    <cellStyle name="Moneda 2 3 4 2 3 2 3 2 3" xfId="32802" xr:uid="{56644BBF-5D86-4D1E-ADB5-6B77F45EE291}"/>
    <cellStyle name="Moneda 2 3 4 2 3 2 3 3" xfId="19307" xr:uid="{5DAEF637-5261-494C-ABDA-9C703AF3EF3E}"/>
    <cellStyle name="Moneda 2 3 4 2 3 2 3 4" xfId="28196" xr:uid="{31E37A21-05B9-44F7-86CD-18DD16BA99ED}"/>
    <cellStyle name="Moneda 2 3 4 2 3 2 4" xfId="12145" xr:uid="{3FE76368-375C-45FE-A0C9-5AA72205116A}"/>
    <cellStyle name="Moneda 2 3 4 2 3 2 4 2" xfId="21689" xr:uid="{D1270B62-8B05-4CCF-9EB7-2001D65EE660}"/>
    <cellStyle name="Moneda 2 3 4 2 3 2 4 3" xfId="30473" xr:uid="{C8B7570E-F9DA-4D2F-89D8-7FB1BADED51B}"/>
    <cellStyle name="Moneda 2 3 4 2 3 2 5" xfId="16929" xr:uid="{EDE4929A-6D18-4D3C-8CD7-FA0249C30B7B}"/>
    <cellStyle name="Moneda 2 3 4 2 3 2 6" xfId="26148" xr:uid="{7352E2FA-7B11-40A4-9BC0-CDE4AAB19B45}"/>
    <cellStyle name="Moneda 2 3 4 2 3 3" xfId="7969" xr:uid="{597DF618-CC77-4F53-A97D-320275D806A9}"/>
    <cellStyle name="Moneda 2 3 4 2 3 3 2" xfId="10355" xr:uid="{1A7A509F-C277-4E8E-8EE0-10ACFBC86E33}"/>
    <cellStyle name="Moneda 2 3 4 2 3 3 2 2" xfId="15141" xr:uid="{BBC36CB9-E4E1-43CC-9FAD-FBB62513AC0D}"/>
    <cellStyle name="Moneda 2 3 4 2 3 3 2 2 2" xfId="24668" xr:uid="{49D5FC7F-DAE0-4E9B-B835-289D4DF8402D}"/>
    <cellStyle name="Moneda 2 3 4 2 3 3 2 2 3" xfId="33396" xr:uid="{9DB64A9E-0625-4961-BD90-7272EE20527D}"/>
    <cellStyle name="Moneda 2 3 4 2 3 3 2 3" xfId="19902" xr:uid="{12BE7742-0CA1-4135-8337-8BA42E9B32C1}"/>
    <cellStyle name="Moneda 2 3 4 2 3 3 2 4" xfId="28766" xr:uid="{97093034-0C94-4BBA-B267-9EDC4514F7E4}"/>
    <cellStyle name="Moneda 2 3 4 2 3 3 3" xfId="12746" xr:uid="{8649BA8B-11A0-48B1-95EE-CF5E55BCE2E2}"/>
    <cellStyle name="Moneda 2 3 4 2 3 3 3 2" xfId="22285" xr:uid="{39894C6C-826E-4D2A-AC96-FD6738FCAF81}"/>
    <cellStyle name="Moneda 2 3 4 2 3 3 3 3" xfId="31042" xr:uid="{15D1CE39-5AA3-43A8-A509-C229502EBF23}"/>
    <cellStyle name="Moneda 2 3 4 2 3 3 4" xfId="17523" xr:uid="{A5E43E61-BBA2-4566-A096-493ABB363509}"/>
    <cellStyle name="Moneda 2 3 4 2 3 3 5" xfId="26605" xr:uid="{47BFEAB9-0DEB-4034-B388-95633938B3F4}"/>
    <cellStyle name="Moneda 2 3 4 2 3 4" xfId="9162" xr:uid="{35094C0F-9A6A-40DA-B3A1-2B86675531C0}"/>
    <cellStyle name="Moneda 2 3 4 2 3 4 2" xfId="13943" xr:uid="{3DBB07C8-9CB5-40B7-86F1-4F7F3CEBFA4B}"/>
    <cellStyle name="Moneda 2 3 4 2 3 4 2 2" xfId="23477" xr:uid="{0ED4B118-9A7C-4966-8BA0-E154F6118585}"/>
    <cellStyle name="Moneda 2 3 4 2 3 4 2 3" xfId="32207" xr:uid="{B3964713-F650-4CD7-81AF-7E9B044FCD78}"/>
    <cellStyle name="Moneda 2 3 4 2 3 4 3" xfId="18712" xr:uid="{C177A40D-AA45-4890-B1FA-B930F06E4C40}"/>
    <cellStyle name="Moneda 2 3 4 2 3 4 4" xfId="27670" xr:uid="{90FE6DAD-D207-42FE-A8C3-2E5A7B70781F}"/>
    <cellStyle name="Moneda 2 3 4 2 3 5" xfId="11553" xr:uid="{B8280044-6532-46D7-9EB6-E6D1077226FD}"/>
    <cellStyle name="Moneda 2 3 4 2 3 5 2" xfId="21094" xr:uid="{9F8C175D-64B6-4654-8F42-02CA6C2088E6}"/>
    <cellStyle name="Moneda 2 3 4 2 3 5 3" xfId="29925" xr:uid="{C9D5B123-521E-4C2D-8A1C-80284E5FEDB3}"/>
    <cellStyle name="Moneda 2 3 4 2 3 6" xfId="16336" xr:uid="{10D49562-E924-4C6A-9AF5-E2A80716B8D8}"/>
    <cellStyle name="Moneda 2 3 4 2 3 7" xfId="6786" xr:uid="{27E2449F-05A0-48AF-B639-2961DB8C47F6}"/>
    <cellStyle name="Moneda 2 3 4 2 4" xfId="3585" xr:uid="{00000000-0005-0000-0000-00002B050000}"/>
    <cellStyle name="Moneda 2 3 4 2 4 2" xfId="8266" xr:uid="{0C01E4F5-0253-4480-BABF-4261B2102605}"/>
    <cellStyle name="Moneda 2 3 4 2 4 2 2" xfId="10653" xr:uid="{824275A0-3152-4071-8D7E-0C6C5CC1385C}"/>
    <cellStyle name="Moneda 2 3 4 2 4 2 2 2" xfId="15439" xr:uid="{831C87B0-A1E9-4B7F-9971-1BE85420B81C}"/>
    <cellStyle name="Moneda 2 3 4 2 4 2 2 2 2" xfId="24966" xr:uid="{C73BD21A-BE67-456C-AE25-A41898B66107}"/>
    <cellStyle name="Moneda 2 3 4 2 4 2 2 2 3" xfId="33694" xr:uid="{5C8692F0-1AE4-454B-9836-04808C5FAB11}"/>
    <cellStyle name="Moneda 2 3 4 2 4 2 2 3" xfId="20200" xr:uid="{EB76299C-D805-4CF5-B2C3-A284837962A4}"/>
    <cellStyle name="Moneda 2 3 4 2 4 2 2 4" xfId="29058" xr:uid="{4EACE628-3E27-41EE-B1DD-B4D1166C2E21}"/>
    <cellStyle name="Moneda 2 3 4 2 4 2 3" xfId="13044" xr:uid="{D05613A8-7A4C-403A-B799-283AAA08BA02}"/>
    <cellStyle name="Moneda 2 3 4 2 4 2 3 2" xfId="22583" xr:uid="{CEA323B5-7E80-407F-AB5D-7104BEFCF305}"/>
    <cellStyle name="Moneda 2 3 4 2 4 2 3 3" xfId="31334" xr:uid="{D13AE9FD-3E21-4D3E-9F03-48EB16D621D5}"/>
    <cellStyle name="Moneda 2 3 4 2 4 2 4" xfId="17821" xr:uid="{9E6762C8-7A31-46F3-A2FE-3758866E5623}"/>
    <cellStyle name="Moneda 2 3 4 2 4 2 5" xfId="26853" xr:uid="{1EE9E042-C4F8-42B6-B1F6-F7C034B8B893}"/>
    <cellStyle name="Moneda 2 3 4 2 4 3" xfId="9459" xr:uid="{FEB40352-32B8-4033-BFBF-D3D6B0A52B79}"/>
    <cellStyle name="Moneda 2 3 4 2 4 3 2" xfId="14241" xr:uid="{4D8EA7E5-4D02-48D7-8FDE-553E8F385E3C}"/>
    <cellStyle name="Moneda 2 3 4 2 4 3 2 2" xfId="23775" xr:uid="{7B650C86-89C4-47C2-90E1-8C7842CCD888}"/>
    <cellStyle name="Moneda 2 3 4 2 4 3 2 3" xfId="32505" xr:uid="{20211C12-C583-47B6-A565-EE368451F99F}"/>
    <cellStyle name="Moneda 2 3 4 2 4 3 3" xfId="19010" xr:uid="{80602F31-D04A-400C-8DDA-435C8541AAF5}"/>
    <cellStyle name="Moneda 2 3 4 2 4 3 4" xfId="27918" xr:uid="{77DA2375-5613-441A-9DEC-1CB3B80F3D10}"/>
    <cellStyle name="Moneda 2 3 4 2 4 4" xfId="11850" xr:uid="{BFAED11A-6D6A-4C64-AC28-F574E93680EA}"/>
    <cellStyle name="Moneda 2 3 4 2 4 4 2" xfId="21392" xr:uid="{3F6C4DCA-2DA3-4882-B92B-06A5DE28EFD7}"/>
    <cellStyle name="Moneda 2 3 4 2 4 4 3" xfId="30195" xr:uid="{47BCA9B5-E53A-4B21-B617-71CC8913D573}"/>
    <cellStyle name="Moneda 2 3 4 2 4 5" xfId="16634" xr:uid="{86844D88-BFF4-478C-99F8-4B8AA5208A5F}"/>
    <cellStyle name="Moneda 2 3 4 2 4 6" xfId="7079" xr:uid="{0F6C07DA-F0CA-4B5D-BDAC-3F961A1700B6}"/>
    <cellStyle name="Moneda 2 3 4 2 5" xfId="5091" xr:uid="{00000000-0005-0000-0000-00002C050000}"/>
    <cellStyle name="Moneda 2 3 4 2 5 2" xfId="10055" xr:uid="{3DC89A4D-4791-4A96-A96B-017E4C17F5E5}"/>
    <cellStyle name="Moneda 2 3 4 2 5 2 2" xfId="14840" xr:uid="{25A1ADA8-57CA-48A3-AFEA-628D3E809075}"/>
    <cellStyle name="Moneda 2 3 4 2 5 2 2 2" xfId="24371" xr:uid="{05B9D09D-154B-47E1-93DB-49192A72DF7F}"/>
    <cellStyle name="Moneda 2 3 4 2 5 2 2 3" xfId="33099" xr:uid="{B9999217-D9F8-4DCD-9C39-0B69E5513002}"/>
    <cellStyle name="Moneda 2 3 4 2 5 2 3" xfId="19606" xr:uid="{38B07577-02B7-4D4F-BBA7-9D589049C39C}"/>
    <cellStyle name="Moneda 2 3 4 2 5 2 4" xfId="28470" xr:uid="{9A8634A2-1C85-45EF-8449-EDA6CFFDE6E1}"/>
    <cellStyle name="Moneda 2 3 4 2 5 3" xfId="12446" xr:uid="{96CCC45F-AE15-430A-B584-F17DE9F97163}"/>
    <cellStyle name="Moneda 2 3 4 2 5 3 2" xfId="21988" xr:uid="{8E6CDC40-3A6B-4D13-BB52-5406351E0B83}"/>
    <cellStyle name="Moneda 2 3 4 2 5 3 3" xfId="30745" xr:uid="{C5EEB0E3-0B01-4AC7-9F8D-AA9410E37466}"/>
    <cellStyle name="Moneda 2 3 4 2 5 4" xfId="17228" xr:uid="{C10C349C-1747-4EEA-B7CC-7047EE63FA1C}"/>
    <cellStyle name="Moneda 2 3 4 2 5 5" xfId="7671" xr:uid="{1FADD547-D816-4808-A32D-89F128460075}"/>
    <cellStyle name="Moneda 2 3 4 2 6" xfId="8861" xr:uid="{F71A94DA-454F-4340-8569-B26B88246670}"/>
    <cellStyle name="Moneda 2 3 4 2 6 2" xfId="13642" xr:uid="{067834F7-19C2-4EBF-BCAE-CF2368FF26C9}"/>
    <cellStyle name="Moneda 2 3 4 2 6 2 2" xfId="23180" xr:uid="{C8410506-57C9-4C73-A40A-974C9EA9EF71}"/>
    <cellStyle name="Moneda 2 3 4 2 6 2 3" xfId="31911" xr:uid="{9B1DA4DF-35D9-4C61-AC90-8FFE76C60509}"/>
    <cellStyle name="Moneda 2 3 4 2 6 3" xfId="18416" xr:uid="{875A4AB5-CA6C-4888-A773-BEBBE520CD63}"/>
    <cellStyle name="Moneda 2 3 4 2 6 4" xfId="27425" xr:uid="{F2A6115D-1989-4B37-AD79-8A712BC7CB90}"/>
    <cellStyle name="Moneda 2 3 4 2 7" xfId="11252" xr:uid="{684788DE-4611-449C-BC01-3BC0B3DB2C30}"/>
    <cellStyle name="Moneda 2 3 4 2 7 2" xfId="20798" xr:uid="{1AEC1F3B-9676-482C-95B1-9FB68F92FE07}"/>
    <cellStyle name="Moneda 2 3 4 2 7 3" xfId="29648" xr:uid="{5FA510F1-9219-4B8E-899E-A54D4CF7EBAF}"/>
    <cellStyle name="Moneda 2 3 4 2 8" xfId="16039" xr:uid="{4AB5941E-259C-45D9-91A0-9A986A4C91C7}"/>
    <cellStyle name="Moneda 2 3 4 2 9" xfId="6507" xr:uid="{ED61DD32-B60E-464F-8709-5812B955B291}"/>
    <cellStyle name="Moneda 2 3 4 3" xfId="461" xr:uid="{00000000-0005-0000-0000-00002D050000}"/>
    <cellStyle name="Moneda 2 3 4 3 2" xfId="1175" xr:uid="{00000000-0005-0000-0000-00002E050000}"/>
    <cellStyle name="Moneda 2 3 4 3 2 2" xfId="2736" xr:uid="{00000000-0005-0000-0000-00002F050000}"/>
    <cellStyle name="Moneda 2 3 4 3 2 2 2" xfId="8636" xr:uid="{6B4E489B-5AEC-4B92-8F27-A6A03950F6D3}"/>
    <cellStyle name="Moneda 2 3 4 3 2 2 2 2" xfId="11023" xr:uid="{BC14D3E5-DCB1-4AE5-9C5C-B3058397B494}"/>
    <cellStyle name="Moneda 2 3 4 3 2 2 2 2 2" xfId="15811" xr:uid="{7F3703D1-4C47-4DB7-94B9-A00610CA6BF7}"/>
    <cellStyle name="Moneda 2 3 4 3 2 2 2 2 2 2" xfId="25338" xr:uid="{BDF44B0A-C113-4051-88D9-B7C2604B05B6}"/>
    <cellStyle name="Moneda 2 3 4 3 2 2 2 2 2 3" xfId="34066" xr:uid="{106CF31B-DA88-4915-9046-D55D68078756}"/>
    <cellStyle name="Moneda 2 3 4 3 2 2 2 2 3" xfId="20572" xr:uid="{15C791E8-86B5-4739-848C-3AA070A6BEF9}"/>
    <cellStyle name="Moneda 2 3 4 3 2 2 2 2 4" xfId="29430" xr:uid="{F2E46626-8CF3-4F94-8898-BEAD03DE00E0}"/>
    <cellStyle name="Moneda 2 3 4 3 2 2 2 3" xfId="13414" xr:uid="{759CBAE9-39AB-4635-A118-C3AD833C2859}"/>
    <cellStyle name="Moneda 2 3 4 3 2 2 2 3 2" xfId="22955" xr:uid="{47036E3C-ACD7-4DE4-AB08-0550E32C8A17}"/>
    <cellStyle name="Moneda 2 3 4 3 2 2 2 3 3" xfId="31706" xr:uid="{17F9A32C-CC48-477B-A7C2-09EB3CC2A78C}"/>
    <cellStyle name="Moneda 2 3 4 3 2 2 2 4" xfId="18191" xr:uid="{97A805D1-66F6-4877-B998-602C2FB4A293}"/>
    <cellStyle name="Moneda 2 3 4 3 2 2 2 5" xfId="27205" xr:uid="{04049AB7-2A1C-4E4D-8D34-F09D82736814}"/>
    <cellStyle name="Moneda 2 3 4 3 2 2 3" xfId="9829" xr:uid="{06CC3F62-AD5E-4291-8E11-654B3049D73A}"/>
    <cellStyle name="Moneda 2 3 4 3 2 2 3 2" xfId="14613" xr:uid="{EC4B2B68-B92B-4E15-826F-06E60CC8A619}"/>
    <cellStyle name="Moneda 2 3 4 3 2 2 3 2 2" xfId="24147" xr:uid="{057E9523-026E-480D-973C-024EFD4C031B}"/>
    <cellStyle name="Moneda 2 3 4 3 2 2 3 2 3" xfId="32877" xr:uid="{BA2419A4-E113-4BE9-83B4-95C4267D8141}"/>
    <cellStyle name="Moneda 2 3 4 3 2 2 3 3" xfId="19382" xr:uid="{336CCF18-982E-47F7-A4B8-B5A3FB055BE5}"/>
    <cellStyle name="Moneda 2 3 4 3 2 2 3 4" xfId="28270" xr:uid="{B7C1ECED-B3CD-4610-A66E-CA3907D46D75}"/>
    <cellStyle name="Moneda 2 3 4 3 2 2 4" xfId="12220" xr:uid="{4B2CE3F3-2FB0-4EA3-B0ED-D53D9B240ED3}"/>
    <cellStyle name="Moneda 2 3 4 3 2 2 4 2" xfId="21764" xr:uid="{A558E2A2-7F2A-4949-A730-77CECC12AF02}"/>
    <cellStyle name="Moneda 2 3 4 3 2 2 4 3" xfId="30547" xr:uid="{CB3145CA-C50E-4F05-B3D2-F1E407F2A7E3}"/>
    <cellStyle name="Moneda 2 3 4 3 2 2 5" xfId="17004" xr:uid="{8E372E45-C550-413E-9A3A-68BDD4D5FA74}"/>
    <cellStyle name="Moneda 2 3 4 3 2 2 6" xfId="7447" xr:uid="{300F36EA-53A7-4138-A3A8-8CDFDBAC4D7C}"/>
    <cellStyle name="Moneda 2 3 4 3 2 3" xfId="4242" xr:uid="{00000000-0005-0000-0000-000030050000}"/>
    <cellStyle name="Moneda 2 3 4 3 2 3 2" xfId="10430" xr:uid="{8B0EB2B2-66CE-4EBC-910B-67B76B95373D}"/>
    <cellStyle name="Moneda 2 3 4 3 2 3 2 2" xfId="15216" xr:uid="{01A421ED-6A31-4F01-8CE8-C0E749A4FAB9}"/>
    <cellStyle name="Moneda 2 3 4 3 2 3 2 2 2" xfId="24743" xr:uid="{C2AECAB5-A80E-41A4-9B46-B0AD4FC72414}"/>
    <cellStyle name="Moneda 2 3 4 3 2 3 2 2 3" xfId="33471" xr:uid="{2027559B-F946-4D1C-8472-F40E4C7677D3}"/>
    <cellStyle name="Moneda 2 3 4 3 2 3 2 3" xfId="19977" xr:uid="{DCBB6B83-453B-4352-83BE-1EA9B49E240A}"/>
    <cellStyle name="Moneda 2 3 4 3 2 3 2 4" xfId="28841" xr:uid="{9FCE3C25-DC2A-4AFC-9DC4-1CCB780217E4}"/>
    <cellStyle name="Moneda 2 3 4 3 2 3 3" xfId="12821" xr:uid="{7BB17919-4E6E-4D49-8007-675EC16B7944}"/>
    <cellStyle name="Moneda 2 3 4 3 2 3 3 2" xfId="22360" xr:uid="{EBE90FE0-1E50-47D0-80F4-DDCC14B2F95B}"/>
    <cellStyle name="Moneda 2 3 4 3 2 3 3 3" xfId="31117" xr:uid="{F0D58C2F-9221-4181-B581-6CABC4C9A228}"/>
    <cellStyle name="Moneda 2 3 4 3 2 3 4" xfId="17598" xr:uid="{CDE0FC17-41D7-4626-AE1C-63F0D96DD363}"/>
    <cellStyle name="Moneda 2 3 4 3 2 3 5" xfId="8044" xr:uid="{7A62771B-5FF4-4D31-9769-27BF3C5003B4}"/>
    <cellStyle name="Moneda 2 3 4 3 2 4" xfId="5748" xr:uid="{00000000-0005-0000-0000-000031050000}"/>
    <cellStyle name="Moneda 2 3 4 3 2 4 2" xfId="14018" xr:uid="{8AD07984-5CF4-47A2-8732-CF6B6387F2A7}"/>
    <cellStyle name="Moneda 2 3 4 3 2 4 2 2" xfId="23552" xr:uid="{D2F634E8-5A03-4539-8AA8-00C0DC408BF5}"/>
    <cellStyle name="Moneda 2 3 4 3 2 4 2 3" xfId="32282" xr:uid="{26FAD44E-A58F-4EF8-B29C-5B3EB5213D15}"/>
    <cellStyle name="Moneda 2 3 4 3 2 4 3" xfId="18787" xr:uid="{963382A3-CCDF-4CDB-8548-B318DA5B38FD}"/>
    <cellStyle name="Moneda 2 3 4 3 2 4 4" xfId="9237" xr:uid="{58D2A9A9-5124-4C12-BDA7-4930EBB3A0D7}"/>
    <cellStyle name="Moneda 2 3 4 3 2 5" xfId="11628" xr:uid="{9AC08DD7-63E8-4FA6-9B51-C8A3124896F3}"/>
    <cellStyle name="Moneda 2 3 4 3 2 5 2" xfId="21169" xr:uid="{80073AF4-6977-475E-97E5-B66CD84D0EED}"/>
    <cellStyle name="Moneda 2 3 4 3 2 5 3" xfId="29999" xr:uid="{07CC6334-E05B-4CC8-979D-4201835967B0}"/>
    <cellStyle name="Moneda 2 3 4 3 2 6" xfId="16411" xr:uid="{D18DDC9C-717D-412C-8C35-22DFFF44EE63}"/>
    <cellStyle name="Moneda 2 3 4 3 2 7" xfId="6859" xr:uid="{D8DC99FE-E892-4566-86E1-30D981926589}"/>
    <cellStyle name="Moneda 2 3 4 3 3" xfId="2080" xr:uid="{00000000-0005-0000-0000-000032050000}"/>
    <cellStyle name="Moneda 2 3 4 3 3 2" xfId="8340" xr:uid="{F09F25F3-DE25-471C-9AD5-5F5CA9738492}"/>
    <cellStyle name="Moneda 2 3 4 3 3 2 2" xfId="10727" xr:uid="{A2D7A24A-3A1C-4AF4-9EDB-C7820254F953}"/>
    <cellStyle name="Moneda 2 3 4 3 3 2 2 2" xfId="15514" xr:uid="{93753E42-31C9-4EED-A1C3-6E3782DA84F5}"/>
    <cellStyle name="Moneda 2 3 4 3 3 2 2 2 2" xfId="25041" xr:uid="{A89CA095-C7A1-4AFA-B4ED-AA866E079E36}"/>
    <cellStyle name="Moneda 2 3 4 3 3 2 2 2 3" xfId="33769" xr:uid="{D25662E3-442F-4DB7-921D-937AED9177E7}"/>
    <cellStyle name="Moneda 2 3 4 3 3 2 2 3" xfId="20275" xr:uid="{18F14E02-27F2-4177-B88F-1C2C7E064569}"/>
    <cellStyle name="Moneda 2 3 4 3 3 2 2 4" xfId="29133" xr:uid="{21C298EF-DB76-47C7-84F4-DC70F607A7A8}"/>
    <cellStyle name="Moneda 2 3 4 3 3 2 3" xfId="13118" xr:uid="{C67AB6B7-BC28-416E-A1B7-ABD7C97C55E2}"/>
    <cellStyle name="Moneda 2 3 4 3 3 2 3 2" xfId="22658" xr:uid="{54A55DCA-D019-44F8-8D2F-B22C19E9CF72}"/>
    <cellStyle name="Moneda 2 3 4 3 3 2 3 3" xfId="31409" xr:uid="{3CACB87A-27C2-40FA-9A51-554F7C3F4F1B}"/>
    <cellStyle name="Moneda 2 3 4 3 3 2 4" xfId="17895" xr:uid="{83CCF749-5C99-445D-AE38-53ADF8CE09F6}"/>
    <cellStyle name="Moneda 2 3 4 3 3 2 5" xfId="26928" xr:uid="{87FCF121-F973-4DB6-97E2-5739F1E35E14}"/>
    <cellStyle name="Moneda 2 3 4 3 3 3" xfId="9533" xr:uid="{E9260D7B-9143-415B-8443-B41A6C165853}"/>
    <cellStyle name="Moneda 2 3 4 3 3 3 2" xfId="14316" xr:uid="{3677F982-13FB-4CA7-8CE5-04701B41FCB7}"/>
    <cellStyle name="Moneda 2 3 4 3 3 3 2 2" xfId="23850" xr:uid="{B588B820-B8B1-4730-9A63-AB262B2D0D05}"/>
    <cellStyle name="Moneda 2 3 4 3 3 3 2 3" xfId="32580" xr:uid="{E2CE7B70-6C94-44D1-9907-6DD3D127DCBA}"/>
    <cellStyle name="Moneda 2 3 4 3 3 3 3" xfId="19085" xr:uid="{B38F5B2C-CC8C-41D1-A097-44B5401D16BE}"/>
    <cellStyle name="Moneda 2 3 4 3 3 3 4" xfId="27993" xr:uid="{46E0D1CC-6BD0-4873-B97A-0AF8E2A10FF1}"/>
    <cellStyle name="Moneda 2 3 4 3 3 4" xfId="11924" xr:uid="{2439C739-940B-43C6-98F5-E289A18E37A3}"/>
    <cellStyle name="Moneda 2 3 4 3 3 4 2" xfId="21467" xr:uid="{CF016D31-20C0-4664-8D09-872EF6B3218A}"/>
    <cellStyle name="Moneda 2 3 4 3 3 4 3" xfId="30270" xr:uid="{E97B1B89-8062-4F9D-AFC5-808E4A4735B1}"/>
    <cellStyle name="Moneda 2 3 4 3 3 5" xfId="16708" xr:uid="{E8F30883-4481-4F51-860A-AE32DC06DAC5}"/>
    <cellStyle name="Moneda 2 3 4 3 3 6" xfId="7151" xr:uid="{A06DF128-8A43-482A-8641-6C50256F5C1C}"/>
    <cellStyle name="Moneda 2 3 4 3 4" xfId="3586" xr:uid="{00000000-0005-0000-0000-000033050000}"/>
    <cellStyle name="Moneda 2 3 4 3 4 2" xfId="10131" xr:uid="{3CB7099E-5905-4533-B266-0D35DB2BB70B}"/>
    <cellStyle name="Moneda 2 3 4 3 4 2 2" xfId="14916" xr:uid="{2FDF09E7-BC14-4A38-81E6-FB009389B407}"/>
    <cellStyle name="Moneda 2 3 4 3 4 2 2 2" xfId="24446" xr:uid="{A2F123C5-4A12-423F-B30E-F09576D4DCCC}"/>
    <cellStyle name="Moneda 2 3 4 3 4 2 2 3" xfId="33174" xr:uid="{7C878207-4288-4E11-83E3-5D9F8914F7F0}"/>
    <cellStyle name="Moneda 2 3 4 3 4 2 3" xfId="19680" xr:uid="{A23267B3-B460-4781-B751-3BAD11962B36}"/>
    <cellStyle name="Moneda 2 3 4 3 4 2 4" xfId="28544" xr:uid="{BDC84D8F-6D71-4BE3-84EE-27AF94F98885}"/>
    <cellStyle name="Moneda 2 3 4 3 4 3" xfId="12522" xr:uid="{D8D9E05F-7173-4AF3-ADC0-EC96C6BD2D06}"/>
    <cellStyle name="Moneda 2 3 4 3 4 3 2" xfId="22063" xr:uid="{A3E0B4B0-2986-42DC-8B65-913BDEBB7BA8}"/>
    <cellStyle name="Moneda 2 3 4 3 4 3 3" xfId="30820" xr:uid="{796B5004-D562-4A58-871E-DA0D9F2FC3DC}"/>
    <cellStyle name="Moneda 2 3 4 3 4 4" xfId="17302" xr:uid="{1EED0345-03BB-4E88-8000-EF98D66385ED}"/>
    <cellStyle name="Moneda 2 3 4 3 4 5" xfId="7745" xr:uid="{4C2B4BC9-1588-4666-9AAD-E3B6592B0FBF}"/>
    <cellStyle name="Moneda 2 3 4 3 5" xfId="5092" xr:uid="{00000000-0005-0000-0000-000034050000}"/>
    <cellStyle name="Moneda 2 3 4 3 5 2" xfId="13718" xr:uid="{4EF134D7-F104-458B-9669-CCE0CB71857B}"/>
    <cellStyle name="Moneda 2 3 4 3 5 2 2" xfId="23255" xr:uid="{3A3C12A3-EAA0-4736-8D37-2FCB5A75245F}"/>
    <cellStyle name="Moneda 2 3 4 3 5 2 3" xfId="31986" xr:uid="{A33BAAD0-7EA3-4977-92A4-E901B4A12F83}"/>
    <cellStyle name="Moneda 2 3 4 3 5 3" xfId="18490" xr:uid="{43D833BC-8AF7-48DF-AC4D-FDB0AE8E9A1F}"/>
    <cellStyle name="Moneda 2 3 4 3 5 4" xfId="8937" xr:uid="{2A620332-C0CC-487C-8E7F-4B03FBD4B307}"/>
    <cellStyle name="Moneda 2 3 4 3 6" xfId="11329" xr:uid="{41469524-E15B-4F0F-B65F-2E22BA404F23}"/>
    <cellStyle name="Moneda 2 3 4 3 6 2" xfId="20873" xr:uid="{6306C6A4-C835-48CA-9F4F-04B538126893}"/>
    <cellStyle name="Moneda 2 3 4 3 6 3" xfId="29723" xr:uid="{8044B7E5-10C0-4594-ADAD-D662176DB219}"/>
    <cellStyle name="Moneda 2 3 4 3 7" xfId="16114" xr:uid="{A56A864F-7ECA-4DB3-9697-2659EF9BC44D}"/>
    <cellStyle name="Moneda 2 3 4 3 8" xfId="6571" xr:uid="{9501BD12-2F30-46B0-BAC9-1ED224D9A5D3}"/>
    <cellStyle name="Moneda 2 3 4 4" xfId="462" xr:uid="{00000000-0005-0000-0000-000035050000}"/>
    <cellStyle name="Moneda 2 3 4 4 2" xfId="1176" xr:uid="{00000000-0005-0000-0000-000036050000}"/>
    <cellStyle name="Moneda 2 3 4 4 2 2" xfId="2737" xr:uid="{00000000-0005-0000-0000-000037050000}"/>
    <cellStyle name="Moneda 2 3 4 4 2 2 2" xfId="10875" xr:uid="{AAAA91E1-12DE-49D2-920D-688E9855D2CE}"/>
    <cellStyle name="Moneda 2 3 4 4 2 2 2 2" xfId="15663" xr:uid="{572615E4-F5B2-4765-95D0-1A5939FC78C8}"/>
    <cellStyle name="Moneda 2 3 4 4 2 2 2 2 2" xfId="25190" xr:uid="{4AA917E7-7CFF-488A-8219-2AFB71242A4E}"/>
    <cellStyle name="Moneda 2 3 4 4 2 2 2 2 3" xfId="33918" xr:uid="{586D2101-CCBB-47DE-801C-77A0B66F55F6}"/>
    <cellStyle name="Moneda 2 3 4 4 2 2 2 3" xfId="20424" xr:uid="{F2FAA940-6885-4472-8C75-FFAE33DFFC0F}"/>
    <cellStyle name="Moneda 2 3 4 4 2 2 2 4" xfId="29282" xr:uid="{1406054D-8E28-453B-BBDB-4D2CA76D9F55}"/>
    <cellStyle name="Moneda 2 3 4 4 2 2 3" xfId="13266" xr:uid="{8981C18D-EC10-4B3E-A7BB-00604375F63A}"/>
    <cellStyle name="Moneda 2 3 4 4 2 2 3 2" xfId="22807" xr:uid="{BE7A040A-1DDE-4832-89C1-A7F9035E8A4D}"/>
    <cellStyle name="Moneda 2 3 4 4 2 2 3 3" xfId="31558" xr:uid="{AA03EFBA-138B-43B0-BB96-322C82BC2ADA}"/>
    <cellStyle name="Moneda 2 3 4 4 2 2 4" xfId="18043" xr:uid="{3490ABF1-6B4F-4674-926A-735564EB1F75}"/>
    <cellStyle name="Moneda 2 3 4 4 2 2 5" xfId="8488" xr:uid="{1D1D3171-07B4-4B49-B8C0-613B3D3B4E31}"/>
    <cellStyle name="Moneda 2 3 4 4 2 3" xfId="4243" xr:uid="{00000000-0005-0000-0000-000038050000}"/>
    <cellStyle name="Moneda 2 3 4 4 2 3 2" xfId="14465" xr:uid="{C08A8CDA-A0AF-460E-8494-789EC29F9CB4}"/>
    <cellStyle name="Moneda 2 3 4 4 2 3 2 2" xfId="23999" xr:uid="{12E37053-E17A-4034-B1F2-D18F174E1214}"/>
    <cellStyle name="Moneda 2 3 4 4 2 3 2 3" xfId="32729" xr:uid="{6E5BE3AC-7329-4DA5-A59F-B47A3A29E794}"/>
    <cellStyle name="Moneda 2 3 4 4 2 3 3" xfId="19234" xr:uid="{729A9013-5E23-491F-AD8F-6647E6D91C1C}"/>
    <cellStyle name="Moneda 2 3 4 4 2 3 4" xfId="9681" xr:uid="{A2C72203-3397-4C25-B503-DAF3B8DA7F13}"/>
    <cellStyle name="Moneda 2 3 4 4 2 4" xfId="5749" xr:uid="{00000000-0005-0000-0000-000039050000}"/>
    <cellStyle name="Moneda 2 3 4 4 2 4 2" xfId="21616" xr:uid="{60F76617-067F-49F5-84F2-99143B89CB9A}"/>
    <cellStyle name="Moneda 2 3 4 4 2 4 3" xfId="12072" xr:uid="{9ED74667-036C-4249-BA8B-01338E730A80}"/>
    <cellStyle name="Moneda 2 3 4 4 2 5" xfId="16856" xr:uid="{EBBDAE12-852A-4811-8770-F77CA9191A8E}"/>
    <cellStyle name="Moneda 2 3 4 4 2 6" xfId="7299" xr:uid="{4679EFBD-EF07-4DB0-B707-17737456BB26}"/>
    <cellStyle name="Moneda 2 3 4 4 3" xfId="2081" xr:uid="{00000000-0005-0000-0000-00003A050000}"/>
    <cellStyle name="Moneda 2 3 4 4 3 2" xfId="10282" xr:uid="{A56622FD-B54E-414F-893F-B7FB25238CB5}"/>
    <cellStyle name="Moneda 2 3 4 4 3 2 2" xfId="15068" xr:uid="{31399A86-CB47-420A-B164-578A588024B0}"/>
    <cellStyle name="Moneda 2 3 4 4 3 2 2 2" xfId="24595" xr:uid="{DBBBC16C-6ACD-4B59-A101-0CA28CCEE4A0}"/>
    <cellStyle name="Moneda 2 3 4 4 3 2 2 3" xfId="33323" xr:uid="{E7335568-4F04-4DA7-9759-29C66297C088}"/>
    <cellStyle name="Moneda 2 3 4 4 3 2 3" xfId="19829" xr:uid="{1D49BFCF-1DD9-4E4E-A715-4606540B87D9}"/>
    <cellStyle name="Moneda 2 3 4 4 3 2 4" xfId="28693" xr:uid="{04982426-1E2A-4735-BC81-96DC2C9A1AD4}"/>
    <cellStyle name="Moneda 2 3 4 4 3 3" xfId="12673" xr:uid="{22318ADE-7C8D-419A-8726-59043C19CD64}"/>
    <cellStyle name="Moneda 2 3 4 4 3 3 2" xfId="22212" xr:uid="{BFCD72CB-0505-4410-A48E-62642E7BFAA4}"/>
    <cellStyle name="Moneda 2 3 4 4 3 3 3" xfId="30969" xr:uid="{3C3FC899-1877-4D7C-B903-B96B2A93D204}"/>
    <cellStyle name="Moneda 2 3 4 4 3 4" xfId="17450" xr:uid="{2781E8B5-A86C-4DD3-A992-B59040B5E7AF}"/>
    <cellStyle name="Moneda 2 3 4 4 3 5" xfId="7896" xr:uid="{C8F5D372-FAD6-46D1-855E-2A6651ECD7B8}"/>
    <cellStyle name="Moneda 2 3 4 4 4" xfId="3587" xr:uid="{00000000-0005-0000-0000-00003B050000}"/>
    <cellStyle name="Moneda 2 3 4 4 4 2" xfId="13870" xr:uid="{F030A836-A7C4-4C7C-8369-8379C7FACEED}"/>
    <cellStyle name="Moneda 2 3 4 4 4 2 2" xfId="23404" xr:uid="{230D523F-ECB5-4E61-8E28-58793C17132F}"/>
    <cellStyle name="Moneda 2 3 4 4 4 2 3" xfId="32134" xr:uid="{9C6DFD32-CC81-476B-A01B-EAE973EB6FC0}"/>
    <cellStyle name="Moneda 2 3 4 4 4 3" xfId="18639" xr:uid="{FE2EAA05-5409-464B-A5A3-1EFCC28B5F42}"/>
    <cellStyle name="Moneda 2 3 4 4 4 4" xfId="9089" xr:uid="{40E96393-EA6E-4BA8-8247-D1911895C341}"/>
    <cellStyle name="Moneda 2 3 4 4 5" xfId="5093" xr:uid="{00000000-0005-0000-0000-00003C050000}"/>
    <cellStyle name="Moneda 2 3 4 4 5 2" xfId="21021" xr:uid="{B3F8E141-0D21-451A-B568-342CA9364436}"/>
    <cellStyle name="Moneda 2 3 4 4 5 3" xfId="11480" xr:uid="{18CCA881-FFFA-4B6E-A73E-B067C91509F8}"/>
    <cellStyle name="Moneda 2 3 4 4 6" xfId="16263" xr:uid="{7016407C-1B95-49BD-9454-E7F29A609E6A}"/>
    <cellStyle name="Moneda 2 3 4 4 7" xfId="6716" xr:uid="{F64347D5-C642-4CA1-BC35-52561DECB1C6}"/>
    <cellStyle name="Moneda 2 3 4 5" xfId="940" xr:uid="{00000000-0005-0000-0000-00003D050000}"/>
    <cellStyle name="Moneda 2 3 4 5 2" xfId="1615" xr:uid="{00000000-0005-0000-0000-00003E050000}"/>
    <cellStyle name="Moneda 2 3 4 5 2 2" xfId="3157" xr:uid="{00000000-0005-0000-0000-00003F050000}"/>
    <cellStyle name="Moneda 2 3 4 5 2 2 2" xfId="15366" xr:uid="{5C2A57C4-F254-42F6-A3C8-651AC468069E}"/>
    <cellStyle name="Moneda 2 3 4 5 2 2 2 2" xfId="24893" xr:uid="{BD4F9C46-261F-4E67-BB48-0967B14FD1E6}"/>
    <cellStyle name="Moneda 2 3 4 5 2 2 2 3" xfId="33621" xr:uid="{FFAF56EC-1B19-47B6-8A59-8937E67E9969}"/>
    <cellStyle name="Moneda 2 3 4 5 2 2 3" xfId="20127" xr:uid="{7C7BCBC1-AD45-4691-86AF-8F8BC871B942}"/>
    <cellStyle name="Moneda 2 3 4 5 2 2 4" xfId="10580" xr:uid="{6B473FD6-D98D-4C11-A090-4AC1FA9CFF42}"/>
    <cellStyle name="Moneda 2 3 4 5 2 3" xfId="4663" xr:uid="{00000000-0005-0000-0000-000040050000}"/>
    <cellStyle name="Moneda 2 3 4 5 2 3 2" xfId="22510" xr:uid="{08D8E7C4-A823-47DC-BA5A-E02BF2A850F0}"/>
    <cellStyle name="Moneda 2 3 4 5 2 3 3" xfId="12971" xr:uid="{0F1133A7-0625-4C7A-806E-9798D7E8131E}"/>
    <cellStyle name="Moneda 2 3 4 5 2 4" xfId="6169" xr:uid="{00000000-0005-0000-0000-000041050000}"/>
    <cellStyle name="Moneda 2 3 4 5 2 4 2" xfId="17748" xr:uid="{6306ECE7-C77D-4124-ADDF-60EC5D020D75}"/>
    <cellStyle name="Moneda 2 3 4 5 2 5" xfId="8193" xr:uid="{E3ED20AA-9CDB-453B-BD0C-EE0F36F1C4E3}"/>
    <cellStyle name="Moneda 2 3 4 5 3" xfId="2501" xr:uid="{00000000-0005-0000-0000-000042050000}"/>
    <cellStyle name="Moneda 2 3 4 5 3 2" xfId="14168" xr:uid="{0D6DE1F4-FB31-4C83-AC59-EE79351BADD3}"/>
    <cellStyle name="Moneda 2 3 4 5 3 2 2" xfId="23702" xr:uid="{57F7FDF3-14BA-450E-B124-8C64C812D189}"/>
    <cellStyle name="Moneda 2 3 4 5 3 2 3" xfId="32432" xr:uid="{1C6A438E-D596-46D7-BC5D-79FFB05A3EBD}"/>
    <cellStyle name="Moneda 2 3 4 5 3 3" xfId="18937" xr:uid="{17F8F534-5A02-4F8D-9F58-8F528533D2DD}"/>
    <cellStyle name="Moneda 2 3 4 5 3 4" xfId="9386" xr:uid="{71BB8521-9345-4040-BB18-31CE6A8B4324}"/>
    <cellStyle name="Moneda 2 3 4 5 4" xfId="4007" xr:uid="{00000000-0005-0000-0000-000043050000}"/>
    <cellStyle name="Moneda 2 3 4 5 4 2" xfId="21319" xr:uid="{F3CEEADF-A85D-49E4-AFE4-E188F4779351}"/>
    <cellStyle name="Moneda 2 3 4 5 4 3" xfId="11777" xr:uid="{86A533CD-89C6-4EA8-8731-06BA396FB443}"/>
    <cellStyle name="Moneda 2 3 4 5 5" xfId="5513" xr:uid="{00000000-0005-0000-0000-000044050000}"/>
    <cellStyle name="Moneda 2 3 4 5 5 2" xfId="16561" xr:uid="{BE04B3F6-1F16-4342-9F37-CB2F48C85E38}"/>
    <cellStyle name="Moneda 2 3 4 5 6" xfId="7006" xr:uid="{C35C8737-FC9D-462E-A06F-7CB683731CD2}"/>
    <cellStyle name="Moneda 2 3 4 6" xfId="1094" xr:uid="{00000000-0005-0000-0000-000045050000}"/>
    <cellStyle name="Moneda 2 3 4 6 2" xfId="2655" xr:uid="{00000000-0005-0000-0000-000046050000}"/>
    <cellStyle name="Moneda 2 3 4 6 2 2" xfId="14765" xr:uid="{252340AC-D6FF-425B-AED6-BB3C15181757}"/>
    <cellStyle name="Moneda 2 3 4 6 2 2 2" xfId="24298" xr:uid="{D41CF4F7-3B32-4F2D-B9F9-579329EFB3FE}"/>
    <cellStyle name="Moneda 2 3 4 6 2 2 3" xfId="33026" xr:uid="{2861DB88-1237-450A-8686-7CF71A3432BE}"/>
    <cellStyle name="Moneda 2 3 4 6 2 3" xfId="19533" xr:uid="{828CB259-D7E2-43E5-AC90-F374A86CEE1E}"/>
    <cellStyle name="Moneda 2 3 4 6 2 4" xfId="9980" xr:uid="{6CFF3345-F7AD-4BB5-951E-F45E59632B7E}"/>
    <cellStyle name="Moneda 2 3 4 6 3" xfId="4161" xr:uid="{00000000-0005-0000-0000-000047050000}"/>
    <cellStyle name="Moneda 2 3 4 6 3 2" xfId="21915" xr:uid="{F532BF92-F187-4B4D-8CED-1AF0172D6458}"/>
    <cellStyle name="Moneda 2 3 4 6 3 3" xfId="12371" xr:uid="{5BF5FB94-3228-4F5E-A358-9C68F82EFBC8}"/>
    <cellStyle name="Moneda 2 3 4 6 4" xfId="5667" xr:uid="{00000000-0005-0000-0000-000048050000}"/>
    <cellStyle name="Moneda 2 3 4 6 4 2" xfId="17155" xr:uid="{8668D4D7-A3EA-4FB2-93D0-9E84293BAC1E}"/>
    <cellStyle name="Moneda 2 3 4 6 5" xfId="7596" xr:uid="{66BB714A-A73B-45D1-ABD1-0CC42D02F817}"/>
    <cellStyle name="Moneda 2 3 4 7" xfId="1173" xr:uid="{00000000-0005-0000-0000-000049050000}"/>
    <cellStyle name="Moneda 2 3 4 7 2" xfId="2734" xr:uid="{00000000-0005-0000-0000-00004A050000}"/>
    <cellStyle name="Moneda 2 3 4 7 2 2" xfId="23107" xr:uid="{8ABD65CE-C071-46EC-B9F1-A86BC2B78D6C}"/>
    <cellStyle name="Moneda 2 3 4 7 2 3" xfId="13567" xr:uid="{BCC0264F-BBCE-4305-B9D1-C738DA7E2450}"/>
    <cellStyle name="Moneda 2 3 4 7 3" xfId="4240" xr:uid="{00000000-0005-0000-0000-00004B050000}"/>
    <cellStyle name="Moneda 2 3 4 7 3 2" xfId="18343" xr:uid="{61095E03-D7BF-4CFF-93EF-43900885E8E8}"/>
    <cellStyle name="Moneda 2 3 4 7 4" xfId="5746" xr:uid="{00000000-0005-0000-0000-00004C050000}"/>
    <cellStyle name="Moneda 2 3 4 7 4 2" xfId="27356" xr:uid="{ADDB8B05-66AC-41B7-A4B9-3108A2C35730}"/>
    <cellStyle name="Moneda 2 3 4 7 5" xfId="8786" xr:uid="{D44B34E1-182F-422A-ACC3-19C093EFC8EC}"/>
    <cellStyle name="Moneda 2 3 4 8" xfId="1771" xr:uid="{00000000-0005-0000-0000-00004D050000}"/>
    <cellStyle name="Moneda 2 3 4 8 2" xfId="3313" xr:uid="{00000000-0005-0000-0000-00004E050000}"/>
    <cellStyle name="Moneda 2 3 4 8 2 2" xfId="20725" xr:uid="{6159FE17-192A-4E9A-B0C5-DDA0C42D330D}"/>
    <cellStyle name="Moneda 2 3 4 8 3" xfId="4819" xr:uid="{00000000-0005-0000-0000-00004F050000}"/>
    <cellStyle name="Moneda 2 3 4 8 3 2" xfId="29581" xr:uid="{FF4390BF-0056-4213-82F9-6830B5D78489}"/>
    <cellStyle name="Moneda 2 3 4 8 4" xfId="6325" xr:uid="{00000000-0005-0000-0000-000050050000}"/>
    <cellStyle name="Moneda 2 3 4 8 5" xfId="11177" xr:uid="{B6A95647-5BC5-470E-8E2B-CB52409975FD}"/>
    <cellStyle name="Moneda 2 3 4 9" xfId="459" xr:uid="{00000000-0005-0000-0000-000051050000}"/>
    <cellStyle name="Moneda 2 3 4 9 2" xfId="2078" xr:uid="{00000000-0005-0000-0000-000052050000}"/>
    <cellStyle name="Moneda 2 3 4 9 3" xfId="3584" xr:uid="{00000000-0005-0000-0000-000053050000}"/>
    <cellStyle name="Moneda 2 3 4 9 4" xfId="5090" xr:uid="{00000000-0005-0000-0000-000054050000}"/>
    <cellStyle name="Moneda 2 3 4 9 5" xfId="15966" xr:uid="{B26C1D1A-FDC9-4F27-8D83-131263106521}"/>
    <cellStyle name="Moneda 2 3 5" xfId="220" xr:uid="{00000000-0005-0000-0000-000055050000}"/>
    <cellStyle name="Moneda 2 3 5 10" xfId="4941" xr:uid="{00000000-0005-0000-0000-000056050000}"/>
    <cellStyle name="Moneda 2 3 5 11" xfId="6477" xr:uid="{51FC46E6-CFEB-4287-AE05-A90D4ABAAB9D}"/>
    <cellStyle name="Moneda 2 3 5 2" xfId="780" xr:uid="{00000000-0005-0000-0000-000057050000}"/>
    <cellStyle name="Moneda 2 3 5 2 2" xfId="1455" xr:uid="{00000000-0005-0000-0000-000058050000}"/>
    <cellStyle name="Moneda 2 3 5 2 2 2" xfId="2997" xr:uid="{00000000-0005-0000-0000-000059050000}"/>
    <cellStyle name="Moneda 2 3 5 2 2 2 2" xfId="8673" xr:uid="{384724C6-9883-4CD5-9FAF-019656284832}"/>
    <cellStyle name="Moneda 2 3 5 2 2 2 2 2" xfId="11060" xr:uid="{787E490A-8033-4BA3-A15D-C9CCDEC1ECCE}"/>
    <cellStyle name="Moneda 2 3 5 2 2 2 2 2 2" xfId="15848" xr:uid="{21042323-B519-4589-8DBB-898B016E32EF}"/>
    <cellStyle name="Moneda 2 3 5 2 2 2 2 2 2 2" xfId="25375" xr:uid="{701AA7A6-8F26-44A6-8B2F-0F4E20A7D4F6}"/>
    <cellStyle name="Moneda 2 3 5 2 2 2 2 2 2 3" xfId="34103" xr:uid="{B73E2DE4-CFE7-484D-AC9F-146FFC364217}"/>
    <cellStyle name="Moneda 2 3 5 2 2 2 2 2 3" xfId="20609" xr:uid="{226DE9B3-D0CB-406C-A5D2-369428185368}"/>
    <cellStyle name="Moneda 2 3 5 2 2 2 2 2 4" xfId="29467" xr:uid="{98E5D97C-E282-4134-BAC7-786826F5348E}"/>
    <cellStyle name="Moneda 2 3 5 2 2 2 2 3" xfId="13451" xr:uid="{135059DB-42F8-4496-BFC2-35776032DABE}"/>
    <cellStyle name="Moneda 2 3 5 2 2 2 2 3 2" xfId="22992" xr:uid="{9E0929DA-19A0-40AF-B37F-37AB8AB0A924}"/>
    <cellStyle name="Moneda 2 3 5 2 2 2 2 3 3" xfId="31743" xr:uid="{1228A84F-3102-4D9C-8D75-A38E31E888C6}"/>
    <cellStyle name="Moneda 2 3 5 2 2 2 2 4" xfId="18228" xr:uid="{479FA7D9-1B30-4C81-BD4A-7E5F9EA427B0}"/>
    <cellStyle name="Moneda 2 3 5 2 2 2 2 5" xfId="27242" xr:uid="{A5117BD8-4349-465A-9004-96401803A6E8}"/>
    <cellStyle name="Moneda 2 3 5 2 2 2 3" xfId="9866" xr:uid="{AFE5B1CB-82C3-4B45-B126-E467881F5724}"/>
    <cellStyle name="Moneda 2 3 5 2 2 2 3 2" xfId="14650" xr:uid="{3B185553-EA4B-4D92-9377-9DCB9B372E5D}"/>
    <cellStyle name="Moneda 2 3 5 2 2 2 3 2 2" xfId="24184" xr:uid="{DE68ED4C-5F25-41A6-AACF-3CFB354EE123}"/>
    <cellStyle name="Moneda 2 3 5 2 2 2 3 2 3" xfId="32914" xr:uid="{1CB6D138-A766-4C07-BC41-D2FDD213DA10}"/>
    <cellStyle name="Moneda 2 3 5 2 2 2 3 3" xfId="19419" xr:uid="{5B3A6A1C-D30C-4711-9307-B4D02FD63A49}"/>
    <cellStyle name="Moneda 2 3 5 2 2 2 3 4" xfId="28307" xr:uid="{EFBE0F49-C802-474E-B66E-0381BE85B476}"/>
    <cellStyle name="Moneda 2 3 5 2 2 2 4" xfId="12257" xr:uid="{67B9AF99-9BE6-4861-BC58-CD0AD5375B76}"/>
    <cellStyle name="Moneda 2 3 5 2 2 2 4 2" xfId="21801" xr:uid="{CC1995D0-481F-4164-805E-70556B1AAA7E}"/>
    <cellStyle name="Moneda 2 3 5 2 2 2 4 3" xfId="30584" xr:uid="{B5FCCC3B-91FF-4EC9-8A48-1982DF78BE06}"/>
    <cellStyle name="Moneda 2 3 5 2 2 2 5" xfId="17041" xr:uid="{2BF53657-9C6C-4C13-B3BD-292DB599AF84}"/>
    <cellStyle name="Moneda 2 3 5 2 2 2 6" xfId="7484" xr:uid="{E6141D83-627D-435D-9A55-AB2BBE72B349}"/>
    <cellStyle name="Moneda 2 3 5 2 2 3" xfId="4503" xr:uid="{00000000-0005-0000-0000-00005A050000}"/>
    <cellStyle name="Moneda 2 3 5 2 2 3 2" xfId="10467" xr:uid="{CF1EB5D8-BAE6-435F-AAEE-F5C36E1367BD}"/>
    <cellStyle name="Moneda 2 3 5 2 2 3 2 2" xfId="15253" xr:uid="{EDA1EFFA-CBA3-4875-8F06-E67E09C1E4B6}"/>
    <cellStyle name="Moneda 2 3 5 2 2 3 2 2 2" xfId="24780" xr:uid="{B180DD7A-9EBF-47DD-B8F7-1A1E31A95DFE}"/>
    <cellStyle name="Moneda 2 3 5 2 2 3 2 2 3" xfId="33508" xr:uid="{99B2A28B-58FE-4E22-B600-E5DAFCA99E54}"/>
    <cellStyle name="Moneda 2 3 5 2 2 3 2 3" xfId="20014" xr:uid="{BD89E18C-FFCE-4315-8CFB-0FE5BEB158FF}"/>
    <cellStyle name="Moneda 2 3 5 2 2 3 2 4" xfId="28878" xr:uid="{3006A19C-D074-457F-8FFA-0EB36F915D64}"/>
    <cellStyle name="Moneda 2 3 5 2 2 3 3" xfId="12858" xr:uid="{3AFCF3C8-CDE2-4B95-B434-57DBA1BD622C}"/>
    <cellStyle name="Moneda 2 3 5 2 2 3 3 2" xfId="22397" xr:uid="{DE7B082F-D9EF-4E37-A722-C619A36602D8}"/>
    <cellStyle name="Moneda 2 3 5 2 2 3 3 3" xfId="31154" xr:uid="{BEC73817-AAA8-4DAD-BE17-F0E6F86DB817}"/>
    <cellStyle name="Moneda 2 3 5 2 2 3 4" xfId="17635" xr:uid="{14F6D15F-7E86-4297-B075-857A4BF5A424}"/>
    <cellStyle name="Moneda 2 3 5 2 2 3 5" xfId="8081" xr:uid="{A58ED2AE-411C-4737-94AD-8758A5AABE8B}"/>
    <cellStyle name="Moneda 2 3 5 2 2 4" xfId="6009" xr:uid="{00000000-0005-0000-0000-00005B050000}"/>
    <cellStyle name="Moneda 2 3 5 2 2 4 2" xfId="14055" xr:uid="{3B79EE6E-0DCB-47A6-800B-65D973EAACB1}"/>
    <cellStyle name="Moneda 2 3 5 2 2 4 2 2" xfId="23589" xr:uid="{E576326E-900D-4E68-B794-8641AE6383C6}"/>
    <cellStyle name="Moneda 2 3 5 2 2 4 2 3" xfId="32319" xr:uid="{7EF82979-96E7-4FF2-B909-185B4A66CE3F}"/>
    <cellStyle name="Moneda 2 3 5 2 2 4 3" xfId="18824" xr:uid="{A97AE8DD-6739-4E2B-8CB3-1537BF4762F3}"/>
    <cellStyle name="Moneda 2 3 5 2 2 4 4" xfId="9274" xr:uid="{972675F8-A1B8-44F6-869B-4AC5C73E4693}"/>
    <cellStyle name="Moneda 2 3 5 2 2 5" xfId="11665" xr:uid="{5D18F39D-A1CC-4666-B5D9-E24F963E89EA}"/>
    <cellStyle name="Moneda 2 3 5 2 2 5 2" xfId="21206" xr:uid="{27EF844F-49D0-42A7-B0D8-3E3903A96686}"/>
    <cellStyle name="Moneda 2 3 5 2 2 5 3" xfId="30036" xr:uid="{F243E75C-FD81-4A04-8EED-FFF688CB6242}"/>
    <cellStyle name="Moneda 2 3 5 2 2 6" xfId="16448" xr:uid="{92A114FC-F363-422C-9783-150C6111F098}"/>
    <cellStyle name="Moneda 2 3 5 2 2 7" xfId="6896" xr:uid="{664E5D69-D2B6-4DEF-8984-C7B372998398}"/>
    <cellStyle name="Moneda 2 3 5 2 3" xfId="2341" xr:uid="{00000000-0005-0000-0000-00005C050000}"/>
    <cellStyle name="Moneda 2 3 5 2 3 2" xfId="8377" xr:uid="{2F4F76AD-21A8-41E3-B2BB-E8951D06FE17}"/>
    <cellStyle name="Moneda 2 3 5 2 3 2 2" xfId="10764" xr:uid="{4310E797-BE4A-482C-9ADB-7965115E59F1}"/>
    <cellStyle name="Moneda 2 3 5 2 3 2 2 2" xfId="15551" xr:uid="{27BFB55C-AE21-434C-B605-D802B0C5AB89}"/>
    <cellStyle name="Moneda 2 3 5 2 3 2 2 2 2" xfId="25078" xr:uid="{4F7C48A1-4E13-4C28-A6D9-6C9D92D02C5C}"/>
    <cellStyle name="Moneda 2 3 5 2 3 2 2 2 3" xfId="33806" xr:uid="{79B5F1B4-80DD-4A32-83AE-CC85E3791689}"/>
    <cellStyle name="Moneda 2 3 5 2 3 2 2 3" xfId="20312" xr:uid="{49A57684-AA97-48D3-BE4C-233E17BC5983}"/>
    <cellStyle name="Moneda 2 3 5 2 3 2 2 4" xfId="29170" xr:uid="{3F5C1BEF-F7B8-4CF2-9DAE-791F4FC49AF9}"/>
    <cellStyle name="Moneda 2 3 5 2 3 2 3" xfId="13155" xr:uid="{99289C30-A55C-4FA2-815B-FFEDFDE3CC6A}"/>
    <cellStyle name="Moneda 2 3 5 2 3 2 3 2" xfId="22695" xr:uid="{706BC33A-7942-4457-8274-BC8E787A50F5}"/>
    <cellStyle name="Moneda 2 3 5 2 3 2 3 3" xfId="31446" xr:uid="{EC7ECB11-DE62-42E2-8C49-3BC8A291A543}"/>
    <cellStyle name="Moneda 2 3 5 2 3 2 4" xfId="17932" xr:uid="{B3D0F9C9-F71F-42D3-9AC2-4A8E053F9B67}"/>
    <cellStyle name="Moneda 2 3 5 2 3 2 5" xfId="26965" xr:uid="{CA096A91-0932-48F5-BDD7-B82CF7C89FD2}"/>
    <cellStyle name="Moneda 2 3 5 2 3 3" xfId="9570" xr:uid="{4D562BFA-0311-455D-A08F-FA1ADA2DCB2A}"/>
    <cellStyle name="Moneda 2 3 5 2 3 3 2" xfId="14353" xr:uid="{1DF7152A-7D1D-49DC-ABA2-CBEC5E2905C0}"/>
    <cellStyle name="Moneda 2 3 5 2 3 3 2 2" xfId="23887" xr:uid="{8265623D-1A32-416C-82A2-BB69DE631B20}"/>
    <cellStyle name="Moneda 2 3 5 2 3 3 2 3" xfId="32617" xr:uid="{4F821CF4-E6DE-4C35-9E38-DD273EC77E21}"/>
    <cellStyle name="Moneda 2 3 5 2 3 3 3" xfId="19122" xr:uid="{28930DA4-48E7-4EEB-9FEA-F1B39977B79B}"/>
    <cellStyle name="Moneda 2 3 5 2 3 3 4" xfId="28030" xr:uid="{4D33146E-499F-45C4-8194-0EF80CCDE34F}"/>
    <cellStyle name="Moneda 2 3 5 2 3 4" xfId="11961" xr:uid="{06A51DFB-092A-4CE9-9ED2-542CB31B60EF}"/>
    <cellStyle name="Moneda 2 3 5 2 3 4 2" xfId="21504" xr:uid="{B30B6B4E-58B3-428D-837A-9B299D511AF8}"/>
    <cellStyle name="Moneda 2 3 5 2 3 4 3" xfId="30307" xr:uid="{14237227-CE0C-4679-A0A0-3AEA8A2E0E97}"/>
    <cellStyle name="Moneda 2 3 5 2 3 5" xfId="16745" xr:uid="{20B557D6-F56F-4AB5-8859-FF2C7DFAF35C}"/>
    <cellStyle name="Moneda 2 3 5 2 3 6" xfId="7188" xr:uid="{32698D3E-F215-4200-B8B0-0E662AC8AB1E}"/>
    <cellStyle name="Moneda 2 3 5 2 4" xfId="3847" xr:uid="{00000000-0005-0000-0000-00005D050000}"/>
    <cellStyle name="Moneda 2 3 5 2 4 2" xfId="10169" xr:uid="{7A335C14-5D63-4F0B-A7AE-CDB904DF264A}"/>
    <cellStyle name="Moneda 2 3 5 2 4 2 2" xfId="14954" xr:uid="{8C771F0A-9488-4030-B84A-D6023C625138}"/>
    <cellStyle name="Moneda 2 3 5 2 4 2 2 2" xfId="24483" xr:uid="{FB953B33-7258-4E3D-8CBD-56D30A9D1D2D}"/>
    <cellStyle name="Moneda 2 3 5 2 4 2 2 3" xfId="33211" xr:uid="{69DE594D-092A-4579-930A-87928659872F}"/>
    <cellStyle name="Moneda 2 3 5 2 4 2 3" xfId="19717" xr:uid="{F503EB8B-0441-43CD-A4FC-32C9BB8D50D6}"/>
    <cellStyle name="Moneda 2 3 5 2 4 2 4" xfId="28581" xr:uid="{62215861-C964-4518-ADA0-BC8F06EC6C29}"/>
    <cellStyle name="Moneda 2 3 5 2 4 3" xfId="12560" xr:uid="{3938B78E-D4A8-490D-99FD-334E592B7BE0}"/>
    <cellStyle name="Moneda 2 3 5 2 4 3 2" xfId="22100" xr:uid="{D5EC1153-9A1D-4105-A25C-26EE4CBC308A}"/>
    <cellStyle name="Moneda 2 3 5 2 4 3 3" xfId="30857" xr:uid="{8E998A8E-094C-4553-A987-4DA8C539B6D2}"/>
    <cellStyle name="Moneda 2 3 5 2 4 4" xfId="17339" xr:uid="{9707181B-B348-41BA-A761-6CBDE393A7DD}"/>
    <cellStyle name="Moneda 2 3 5 2 4 5" xfId="7783" xr:uid="{603971D4-47C9-4792-A014-25F6C2BFF49B}"/>
    <cellStyle name="Moneda 2 3 5 2 5" xfId="5353" xr:uid="{00000000-0005-0000-0000-00005E050000}"/>
    <cellStyle name="Moneda 2 3 5 2 5 2" xfId="13756" xr:uid="{02B61CAA-E078-443E-ACAD-5F403A5A3EB1}"/>
    <cellStyle name="Moneda 2 3 5 2 5 2 2" xfId="23292" xr:uid="{8EF641F0-44A3-4002-94B6-A0C91415F073}"/>
    <cellStyle name="Moneda 2 3 5 2 5 2 3" xfId="32023" xr:uid="{ACCC2C2E-266D-4D81-91B5-B2EA3B4F7540}"/>
    <cellStyle name="Moneda 2 3 5 2 5 3" xfId="18527" xr:uid="{BC3477AD-BDE9-43D4-B4A8-A2CF533A967B}"/>
    <cellStyle name="Moneda 2 3 5 2 5 4" xfId="8975" xr:uid="{41129058-9BF0-4A6F-844A-A433DA3EA719}"/>
    <cellStyle name="Moneda 2 3 5 2 6" xfId="11367" xr:uid="{2B233649-D62B-4846-945D-7CBE26ECEB95}"/>
    <cellStyle name="Moneda 2 3 5 2 6 2" xfId="20910" xr:uid="{5A448B1B-DD84-49F6-92AC-0E26342D36D7}"/>
    <cellStyle name="Moneda 2 3 5 2 6 3" xfId="29760" xr:uid="{2E2F8457-9820-4AFC-B9DA-7AEB20AF22E5}"/>
    <cellStyle name="Moneda 2 3 5 2 7" xfId="16151" xr:uid="{BE15351A-96D6-4D88-9D46-42AC3027ADAA}"/>
    <cellStyle name="Moneda 2 3 5 2 8" xfId="6606" xr:uid="{D73ED883-5FFF-4EC3-B65D-9F743F2B38BE}"/>
    <cellStyle name="Moneda 2 3 5 3" xfId="870" xr:uid="{00000000-0005-0000-0000-00005F050000}"/>
    <cellStyle name="Moneda 2 3 5 3 2" xfId="1545" xr:uid="{00000000-0005-0000-0000-000060050000}"/>
    <cellStyle name="Moneda 2 3 5 3 2 2" xfId="3087" xr:uid="{00000000-0005-0000-0000-000061050000}"/>
    <cellStyle name="Moneda 2 3 5 3 2 2 2" xfId="10912" xr:uid="{DD048654-B501-4BC1-A35B-23499D1D5EF5}"/>
    <cellStyle name="Moneda 2 3 5 3 2 2 2 2" xfId="15700" xr:uid="{6F482A47-AEB1-4D20-9C84-94F5AD7BD228}"/>
    <cellStyle name="Moneda 2 3 5 3 2 2 2 2 2" xfId="25227" xr:uid="{1139BC72-DE73-4B5C-A89F-789537C13E8D}"/>
    <cellStyle name="Moneda 2 3 5 3 2 2 2 2 3" xfId="33955" xr:uid="{BB74F02A-6442-48EC-B67F-58F7A2665B8D}"/>
    <cellStyle name="Moneda 2 3 5 3 2 2 2 3" xfId="20461" xr:uid="{9EBB2D94-947D-44A5-87E7-3555F08B26C0}"/>
    <cellStyle name="Moneda 2 3 5 3 2 2 2 4" xfId="29319" xr:uid="{2B53DCA1-6D26-4EE7-BACB-1EA6F5F6A7F8}"/>
    <cellStyle name="Moneda 2 3 5 3 2 2 3" xfId="13303" xr:uid="{DF9A1217-9D51-4D3C-922C-88FAF0F198E0}"/>
    <cellStyle name="Moneda 2 3 5 3 2 2 3 2" xfId="22844" xr:uid="{965FFDD8-9B1F-4B88-A320-8C18714BE17D}"/>
    <cellStyle name="Moneda 2 3 5 3 2 2 3 3" xfId="31595" xr:uid="{BD1819CA-D730-46BC-8511-36E0ADA502BC}"/>
    <cellStyle name="Moneda 2 3 5 3 2 2 4" xfId="18080" xr:uid="{DEA8A031-A69A-42CD-9B85-CF538F3F64A7}"/>
    <cellStyle name="Moneda 2 3 5 3 2 2 5" xfId="8525" xr:uid="{513760FD-3F15-4C61-A1D6-72A09D9658F0}"/>
    <cellStyle name="Moneda 2 3 5 3 2 3" xfId="4593" xr:uid="{00000000-0005-0000-0000-000062050000}"/>
    <cellStyle name="Moneda 2 3 5 3 2 3 2" xfId="14502" xr:uid="{AEE211C1-0A95-4CEA-A2F5-6924397E093D}"/>
    <cellStyle name="Moneda 2 3 5 3 2 3 2 2" xfId="24036" xr:uid="{6825F7B7-920C-49DA-80DA-009B121F7391}"/>
    <cellStyle name="Moneda 2 3 5 3 2 3 2 3" xfId="32766" xr:uid="{FD032DEB-FE5A-44A4-97FD-52580B821847}"/>
    <cellStyle name="Moneda 2 3 5 3 2 3 3" xfId="19271" xr:uid="{0D24332F-9484-4453-BB04-194730346A7C}"/>
    <cellStyle name="Moneda 2 3 5 3 2 3 4" xfId="9718" xr:uid="{DAC92B9D-45F9-4B65-8BC9-F9C207E3EDE2}"/>
    <cellStyle name="Moneda 2 3 5 3 2 4" xfId="6099" xr:uid="{00000000-0005-0000-0000-000063050000}"/>
    <cellStyle name="Moneda 2 3 5 3 2 4 2" xfId="21653" xr:uid="{D38AD9D0-41F7-494F-AB2F-9F881FC484D5}"/>
    <cellStyle name="Moneda 2 3 5 3 2 4 3" xfId="12109" xr:uid="{A9E0BD81-CFDD-419E-910F-C4586324A678}"/>
    <cellStyle name="Moneda 2 3 5 3 2 5" xfId="16893" xr:uid="{B2C7E515-7ADE-4931-B125-F6A1E91D978F}"/>
    <cellStyle name="Moneda 2 3 5 3 2 6" xfId="7336" xr:uid="{71E3DFC2-DFC1-4CEC-941A-A0371DD98554}"/>
    <cellStyle name="Moneda 2 3 5 3 3" xfId="2431" xr:uid="{00000000-0005-0000-0000-000064050000}"/>
    <cellStyle name="Moneda 2 3 5 3 3 2" xfId="10319" xr:uid="{3AA7395F-6E6E-4FBA-BCA6-A25422A3576D}"/>
    <cellStyle name="Moneda 2 3 5 3 3 2 2" xfId="15105" xr:uid="{18B24D52-021F-4C68-BC66-53499DC02E34}"/>
    <cellStyle name="Moneda 2 3 5 3 3 2 2 2" xfId="24632" xr:uid="{A8FAFB2D-62EB-48B0-8E1D-A461F10AF807}"/>
    <cellStyle name="Moneda 2 3 5 3 3 2 2 3" xfId="33360" xr:uid="{993B9100-C6E0-4063-884C-B9E5DB049EF7}"/>
    <cellStyle name="Moneda 2 3 5 3 3 2 3" xfId="19866" xr:uid="{285109FC-B65C-4CF9-B9CC-47DA0BE36935}"/>
    <cellStyle name="Moneda 2 3 5 3 3 2 4" xfId="28730" xr:uid="{4B215F42-BF0F-43DF-A3AD-734DD234B45D}"/>
    <cellStyle name="Moneda 2 3 5 3 3 3" xfId="12710" xr:uid="{E75968B3-79DA-4169-AA94-9B89609A416B}"/>
    <cellStyle name="Moneda 2 3 5 3 3 3 2" xfId="22249" xr:uid="{592D06E7-7B03-45E6-817A-923E13B3F2FD}"/>
    <cellStyle name="Moneda 2 3 5 3 3 3 3" xfId="31006" xr:uid="{26139878-4FFC-430B-953F-FBC1090E84D4}"/>
    <cellStyle name="Moneda 2 3 5 3 3 4" xfId="17487" xr:uid="{FE817ED2-0A83-4145-BCD0-B2F57AAFC5F3}"/>
    <cellStyle name="Moneda 2 3 5 3 3 5" xfId="7933" xr:uid="{19BA7E48-3067-40BC-A365-C335AC727778}"/>
    <cellStyle name="Moneda 2 3 5 3 4" xfId="3937" xr:uid="{00000000-0005-0000-0000-000065050000}"/>
    <cellStyle name="Moneda 2 3 5 3 4 2" xfId="13907" xr:uid="{27E52FE8-5B22-447C-B2A3-1FA479DE73A1}"/>
    <cellStyle name="Moneda 2 3 5 3 4 2 2" xfId="23441" xr:uid="{CC0ECCC5-0C2D-486F-860C-EF1784C19F36}"/>
    <cellStyle name="Moneda 2 3 5 3 4 2 3" xfId="32171" xr:uid="{76E00EA7-A475-4B4D-A386-784B95F221A5}"/>
    <cellStyle name="Moneda 2 3 5 3 4 3" xfId="18676" xr:uid="{6E4DACE6-6240-4CD5-8D2B-F4FE700CFD76}"/>
    <cellStyle name="Moneda 2 3 5 3 4 4" xfId="9126" xr:uid="{CBD42BE6-9986-4911-83BB-7745F2A790CB}"/>
    <cellStyle name="Moneda 2 3 5 3 5" xfId="5443" xr:uid="{00000000-0005-0000-0000-000066050000}"/>
    <cellStyle name="Moneda 2 3 5 3 5 2" xfId="21058" xr:uid="{198B514E-43D3-4C18-AA50-ED14ED4F8355}"/>
    <cellStyle name="Moneda 2 3 5 3 5 3" xfId="11517" xr:uid="{28BB4704-81EF-4AF1-BD02-4282612838E4}"/>
    <cellStyle name="Moneda 2 3 5 3 6" xfId="16300" xr:uid="{B62FDAD7-AAF9-4C83-B020-1B50401ADC09}"/>
    <cellStyle name="Moneda 2 3 5 3 7" xfId="6750" xr:uid="{78F63D6E-0D0F-4497-8F0C-B6272317AE68}"/>
    <cellStyle name="Moneda 2 3 5 4" xfId="1024" xr:uid="{00000000-0005-0000-0000-000067050000}"/>
    <cellStyle name="Moneda 2 3 5 4 2" xfId="2585" xr:uid="{00000000-0005-0000-0000-000068050000}"/>
    <cellStyle name="Moneda 2 3 5 4 2 2" xfId="10617" xr:uid="{4417FA12-6C78-4362-BE3D-5B338B087AA5}"/>
    <cellStyle name="Moneda 2 3 5 4 2 2 2" xfId="15403" xr:uid="{F197A132-D185-43D0-B49C-5F9DD9E20602}"/>
    <cellStyle name="Moneda 2 3 5 4 2 2 2 2" xfId="24930" xr:uid="{DE9D8C21-AB83-42C4-B8AD-26C98F3677DB}"/>
    <cellStyle name="Moneda 2 3 5 4 2 2 2 3" xfId="33658" xr:uid="{84FB7EF3-5FF2-4DA8-AFB8-E1516549C352}"/>
    <cellStyle name="Moneda 2 3 5 4 2 2 3" xfId="20164" xr:uid="{8284F6CC-A35F-422C-BD3E-425CF9B33501}"/>
    <cellStyle name="Moneda 2 3 5 4 2 2 4" xfId="29022" xr:uid="{9B68A0FB-5F4A-4C80-90F5-F553C917F5E5}"/>
    <cellStyle name="Moneda 2 3 5 4 2 3" xfId="13008" xr:uid="{7FEF27B0-6AD2-423D-AA96-AE461BA89BC1}"/>
    <cellStyle name="Moneda 2 3 5 4 2 3 2" xfId="22547" xr:uid="{3B25D359-AB27-43BE-BD89-9FD2F1D474F9}"/>
    <cellStyle name="Moneda 2 3 5 4 2 3 3" xfId="31298" xr:uid="{3CA94E2F-A6B9-4A4F-9642-04267FC8B2FE}"/>
    <cellStyle name="Moneda 2 3 5 4 2 4" xfId="17785" xr:uid="{15EAFB82-96A6-478B-80B2-F21D3BBE1566}"/>
    <cellStyle name="Moneda 2 3 5 4 2 5" xfId="8230" xr:uid="{5F48761C-022D-40C7-B0A3-5C00D2C8D554}"/>
    <cellStyle name="Moneda 2 3 5 4 3" xfId="4091" xr:uid="{00000000-0005-0000-0000-000069050000}"/>
    <cellStyle name="Moneda 2 3 5 4 3 2" xfId="14205" xr:uid="{420815B2-1D58-47EA-A93C-DE28BDB13F86}"/>
    <cellStyle name="Moneda 2 3 5 4 3 2 2" xfId="23739" xr:uid="{7EC77D85-F0DF-4073-8935-74431BB7EB63}"/>
    <cellStyle name="Moneda 2 3 5 4 3 2 3" xfId="32469" xr:uid="{D2C14355-4F38-4DF6-8487-4F195C02C4A0}"/>
    <cellStyle name="Moneda 2 3 5 4 3 3" xfId="18974" xr:uid="{228CD35B-B33C-4115-B34A-FE842A1BF8B2}"/>
    <cellStyle name="Moneda 2 3 5 4 3 4" xfId="9423" xr:uid="{EA86499F-71A9-45D6-A2CF-3B4645A86D1D}"/>
    <cellStyle name="Moneda 2 3 5 4 4" xfId="5597" xr:uid="{00000000-0005-0000-0000-00006A050000}"/>
    <cellStyle name="Moneda 2 3 5 4 4 2" xfId="21356" xr:uid="{11E42B60-E6B1-4FF6-969B-3040237CB3D8}"/>
    <cellStyle name="Moneda 2 3 5 4 4 3" xfId="11814" xr:uid="{467DAABA-9599-448D-BD36-5E2A5D891A9E}"/>
    <cellStyle name="Moneda 2 3 5 4 5" xfId="16598" xr:uid="{1FEED907-4F14-4975-A200-12E6468912FA}"/>
    <cellStyle name="Moneda 2 3 5 4 6" xfId="7043" xr:uid="{3D3FE588-36FC-4E8E-8DCC-C986877C644C}"/>
    <cellStyle name="Moneda 2 3 5 5" xfId="1177" xr:uid="{00000000-0005-0000-0000-00006B050000}"/>
    <cellStyle name="Moneda 2 3 5 5 2" xfId="2738" xr:uid="{00000000-0005-0000-0000-00006C050000}"/>
    <cellStyle name="Moneda 2 3 5 5 2 2" xfId="14803" xr:uid="{8C71B6C2-7AD8-4617-9BB3-8ADAE1477842}"/>
    <cellStyle name="Moneda 2 3 5 5 2 2 2" xfId="24335" xr:uid="{A2B09E53-8546-440F-9695-65D72BA9378B}"/>
    <cellStyle name="Moneda 2 3 5 5 2 2 3" xfId="33063" xr:uid="{96C5CE28-F00B-4E82-B0CA-90E7D43588D3}"/>
    <cellStyle name="Moneda 2 3 5 5 2 3" xfId="19570" xr:uid="{0751D12C-D041-4ABB-80B9-F925D21E298A}"/>
    <cellStyle name="Moneda 2 3 5 5 2 4" xfId="10018" xr:uid="{99405C04-7C7A-4E9B-BA23-196894911762}"/>
    <cellStyle name="Moneda 2 3 5 5 3" xfId="4244" xr:uid="{00000000-0005-0000-0000-00006D050000}"/>
    <cellStyle name="Moneda 2 3 5 5 3 2" xfId="21952" xr:uid="{B0CFA28A-3DFA-4253-A93B-C6F9AFA89CE3}"/>
    <cellStyle name="Moneda 2 3 5 5 3 3" xfId="12409" xr:uid="{31B9F97C-726E-4DAC-B9A9-290480C47A22}"/>
    <cellStyle name="Moneda 2 3 5 5 4" xfId="5750" xr:uid="{00000000-0005-0000-0000-00006E050000}"/>
    <cellStyle name="Moneda 2 3 5 5 4 2" xfId="17192" xr:uid="{A16FC33B-1085-4D33-B06E-F45D6D2BE0B1}"/>
    <cellStyle name="Moneda 2 3 5 5 5" xfId="7634" xr:uid="{174581D0-DAAE-4ABD-BE16-8ACD890D78F3}"/>
    <cellStyle name="Moneda 2 3 5 6" xfId="1701" xr:uid="{00000000-0005-0000-0000-00006F050000}"/>
    <cellStyle name="Moneda 2 3 5 6 2" xfId="3243" xr:uid="{00000000-0005-0000-0000-000070050000}"/>
    <cellStyle name="Moneda 2 3 5 6 2 2" xfId="23144" xr:uid="{17E07BE6-48E6-4450-8515-E62E7C50774D}"/>
    <cellStyle name="Moneda 2 3 5 6 2 3" xfId="13605" xr:uid="{E9E7D639-D790-4405-89EF-2AD56562045D}"/>
    <cellStyle name="Moneda 2 3 5 6 3" xfId="4749" xr:uid="{00000000-0005-0000-0000-000071050000}"/>
    <cellStyle name="Moneda 2 3 5 6 3 2" xfId="18380" xr:uid="{1FAA5EC1-7453-4B56-BAB4-10A5B13C5FE4}"/>
    <cellStyle name="Moneda 2 3 5 6 4" xfId="6255" xr:uid="{00000000-0005-0000-0000-000072050000}"/>
    <cellStyle name="Moneda 2 3 5 6 4 2" xfId="27389" xr:uid="{030532C4-2CF9-4CF9-A7E7-E9D92BC01868}"/>
    <cellStyle name="Moneda 2 3 5 6 5" xfId="8824" xr:uid="{C54FBEE0-57AB-44B6-991A-9BA73E833A3A}"/>
    <cellStyle name="Moneda 2 3 5 7" xfId="463" xr:uid="{00000000-0005-0000-0000-000073050000}"/>
    <cellStyle name="Moneda 2 3 5 7 2" xfId="2082" xr:uid="{00000000-0005-0000-0000-000074050000}"/>
    <cellStyle name="Moneda 2 3 5 7 2 2" xfId="20762" xr:uid="{1B269B10-345F-418A-84A8-1F1675158F51}"/>
    <cellStyle name="Moneda 2 3 5 7 3" xfId="3588" xr:uid="{00000000-0005-0000-0000-000075050000}"/>
    <cellStyle name="Moneda 2 3 5 7 3 2" xfId="29612" xr:uid="{A4114364-50BC-456C-B16F-84C2BC462B10}"/>
    <cellStyle name="Moneda 2 3 5 7 4" xfId="5094" xr:uid="{00000000-0005-0000-0000-000076050000}"/>
    <cellStyle name="Moneda 2 3 5 7 5" xfId="11215" xr:uid="{F341BF1A-5AED-4FF5-835E-2D1296964DA1}"/>
    <cellStyle name="Moneda 2 3 5 8" xfId="1929" xr:uid="{00000000-0005-0000-0000-000077050000}"/>
    <cellStyle name="Moneda 2 3 5 8 2" xfId="16003" xr:uid="{DB283338-437D-4E4E-98A0-17D55BED0167}"/>
    <cellStyle name="Moneda 2 3 5 9" xfId="3435" xr:uid="{00000000-0005-0000-0000-000078050000}"/>
    <cellStyle name="Moneda 2 3 5 9 2" xfId="25515" xr:uid="{1FCE137A-53A5-4212-B738-EBE1BA0C281F}"/>
    <cellStyle name="Moneda 2 3 6" xfId="464" xr:uid="{00000000-0005-0000-0000-000079050000}"/>
    <cellStyle name="Moneda 2 3 6 2" xfId="1178" xr:uid="{00000000-0005-0000-0000-00007A050000}"/>
    <cellStyle name="Moneda 2 3 6 2 2" xfId="2739" xr:uid="{00000000-0005-0000-0000-00007B050000}"/>
    <cellStyle name="Moneda 2 3 6 2 2 2" xfId="8600" xr:uid="{8169908A-DE4E-48A4-A201-1CD502B75D21}"/>
    <cellStyle name="Moneda 2 3 6 2 2 2 2" xfId="10987" xr:uid="{A7EC3259-4695-424B-B2DA-E77AF0FF3ABC}"/>
    <cellStyle name="Moneda 2 3 6 2 2 2 2 2" xfId="15775" xr:uid="{354C2963-B58A-4456-96EE-67417999B496}"/>
    <cellStyle name="Moneda 2 3 6 2 2 2 2 2 2" xfId="25302" xr:uid="{07E3872F-530E-4EEB-8461-1F82C9BC6FA5}"/>
    <cellStyle name="Moneda 2 3 6 2 2 2 2 2 3" xfId="34030" xr:uid="{FAE8A9BA-9B3C-4AC3-A111-B4CBC9FC1807}"/>
    <cellStyle name="Moneda 2 3 6 2 2 2 2 3" xfId="20536" xr:uid="{A683347D-B881-4C0C-B3AB-1864742DB1D2}"/>
    <cellStyle name="Moneda 2 3 6 2 2 2 2 4" xfId="29394" xr:uid="{2F8D474F-EFA3-421D-8831-45B04EFB701C}"/>
    <cellStyle name="Moneda 2 3 6 2 2 2 3" xfId="13378" xr:uid="{C62B498E-37D3-4065-A75F-36D07AB3D212}"/>
    <cellStyle name="Moneda 2 3 6 2 2 2 3 2" xfId="22919" xr:uid="{700F4BF1-A2B6-4BBF-9659-23C0E2C6C05A}"/>
    <cellStyle name="Moneda 2 3 6 2 2 2 3 3" xfId="31670" xr:uid="{EF3B13BE-9B37-40DA-A103-A0D0628F0F56}"/>
    <cellStyle name="Moneda 2 3 6 2 2 2 4" xfId="18155" xr:uid="{1532E44E-4595-4A91-8A9B-16AB8777E02B}"/>
    <cellStyle name="Moneda 2 3 6 2 2 2 5" xfId="27169" xr:uid="{F471F73B-B90C-421E-B544-EA52DA69E330}"/>
    <cellStyle name="Moneda 2 3 6 2 2 3" xfId="9793" xr:uid="{BBF8C7BF-6624-42B6-8FFC-5226A3D4564C}"/>
    <cellStyle name="Moneda 2 3 6 2 2 3 2" xfId="14577" xr:uid="{399A8471-BF03-4D72-9D74-EFA63AAF3946}"/>
    <cellStyle name="Moneda 2 3 6 2 2 3 2 2" xfId="24111" xr:uid="{1E0D1B74-F9D1-42D0-AF66-D1E2C1339751}"/>
    <cellStyle name="Moneda 2 3 6 2 2 3 2 3" xfId="32841" xr:uid="{CE41DDA0-9534-4A78-BE2B-6FCE04E0517A}"/>
    <cellStyle name="Moneda 2 3 6 2 2 3 3" xfId="19346" xr:uid="{EC4546D8-14BD-4EA2-9E96-64F4435577E0}"/>
    <cellStyle name="Moneda 2 3 6 2 2 3 4" xfId="28234" xr:uid="{D9A806B8-BC3B-4414-B3C5-F9A49991CF20}"/>
    <cellStyle name="Moneda 2 3 6 2 2 4" xfId="12184" xr:uid="{39947AD6-3739-4FAE-A0B0-BFFF5653F903}"/>
    <cellStyle name="Moneda 2 3 6 2 2 4 2" xfId="21728" xr:uid="{810D3DDD-FE90-4143-BFBB-B5C907A22026}"/>
    <cellStyle name="Moneda 2 3 6 2 2 4 3" xfId="30511" xr:uid="{63C82918-4B12-45CE-8D4B-1B9F6BFCB85B}"/>
    <cellStyle name="Moneda 2 3 6 2 2 5" xfId="16968" xr:uid="{F95722DE-9793-4B28-9007-BF9530704FF7}"/>
    <cellStyle name="Moneda 2 3 6 2 2 6" xfId="7411" xr:uid="{4A3CF1A4-AF4B-4E11-8D86-871C6642CB3E}"/>
    <cellStyle name="Moneda 2 3 6 2 3" xfId="4245" xr:uid="{00000000-0005-0000-0000-00007C050000}"/>
    <cellStyle name="Moneda 2 3 6 2 3 2" xfId="10394" xr:uid="{2F95C05A-231C-44EE-8201-905823D27774}"/>
    <cellStyle name="Moneda 2 3 6 2 3 2 2" xfId="15180" xr:uid="{193CB02A-0291-4A96-8407-65C0F1C9CE8E}"/>
    <cellStyle name="Moneda 2 3 6 2 3 2 2 2" xfId="24707" xr:uid="{51A6C17D-5D1B-4907-927C-AC0EC18BBB27}"/>
    <cellStyle name="Moneda 2 3 6 2 3 2 2 3" xfId="33435" xr:uid="{7B268747-3639-497B-9EE2-802BE37DF055}"/>
    <cellStyle name="Moneda 2 3 6 2 3 2 3" xfId="19941" xr:uid="{96B8119B-9706-401D-8E20-30383DCD39B6}"/>
    <cellStyle name="Moneda 2 3 6 2 3 2 4" xfId="28805" xr:uid="{B912123C-FC75-4EAB-AE38-4DD4C8C21DCA}"/>
    <cellStyle name="Moneda 2 3 6 2 3 3" xfId="12785" xr:uid="{BBAE84AA-A15E-46AF-B2EB-7762592AE180}"/>
    <cellStyle name="Moneda 2 3 6 2 3 3 2" xfId="22324" xr:uid="{659F7434-1597-4FBD-A259-6E8E3A4A5BEB}"/>
    <cellStyle name="Moneda 2 3 6 2 3 3 3" xfId="31081" xr:uid="{777897BB-2E47-4D19-A888-B67E844F1F91}"/>
    <cellStyle name="Moneda 2 3 6 2 3 4" xfId="17562" xr:uid="{35C76A7E-AC97-4D09-A35C-47990AA7273D}"/>
    <cellStyle name="Moneda 2 3 6 2 3 5" xfId="8008" xr:uid="{7C68E3CA-5EEA-41CA-8543-42D3DD31EB13}"/>
    <cellStyle name="Moneda 2 3 6 2 4" xfId="5751" xr:uid="{00000000-0005-0000-0000-00007D050000}"/>
    <cellStyle name="Moneda 2 3 6 2 4 2" xfId="13982" xr:uid="{A01FDD70-5BC9-4EF0-B832-05BC040FCE60}"/>
    <cellStyle name="Moneda 2 3 6 2 4 2 2" xfId="23516" xr:uid="{6B826F9B-4B2B-449C-A384-8FA0B0042872}"/>
    <cellStyle name="Moneda 2 3 6 2 4 2 3" xfId="32246" xr:uid="{F7A632D0-F172-416F-84A1-F4E731B5BF78}"/>
    <cellStyle name="Moneda 2 3 6 2 4 3" xfId="18751" xr:uid="{3A2F9047-060E-4913-8384-52114179B457}"/>
    <cellStyle name="Moneda 2 3 6 2 4 4" xfId="9201" xr:uid="{00DDE5D2-CB40-44C7-B3A5-4CF9982C2C34}"/>
    <cellStyle name="Moneda 2 3 6 2 5" xfId="11592" xr:uid="{6757AAAB-A4FA-4D2A-AD30-0F4991B73EE4}"/>
    <cellStyle name="Moneda 2 3 6 2 5 2" xfId="21133" xr:uid="{43D654F7-DB7C-4E02-BEF1-3B47200E6F94}"/>
    <cellStyle name="Moneda 2 3 6 2 5 3" xfId="29963" xr:uid="{E70239AC-FD8A-4518-A118-7BAEAF9B7A17}"/>
    <cellStyle name="Moneda 2 3 6 2 6" xfId="16375" xr:uid="{794D759E-C876-4B09-AF2F-1CAC61F19BC9}"/>
    <cellStyle name="Moneda 2 3 6 2 7" xfId="6824" xr:uid="{07D741A0-047C-41FB-9F82-AF2C93B7EAEF}"/>
    <cellStyle name="Moneda 2 3 6 3" xfId="2083" xr:uid="{00000000-0005-0000-0000-00007E050000}"/>
    <cellStyle name="Moneda 2 3 6 3 2" xfId="8304" xr:uid="{28C9B683-E43A-49E2-83C4-C85C492EE54F}"/>
    <cellStyle name="Moneda 2 3 6 3 2 2" xfId="10691" xr:uid="{F1E92291-5BA3-423E-AC15-24A484AC624E}"/>
    <cellStyle name="Moneda 2 3 6 3 2 2 2" xfId="15478" xr:uid="{1D962DE7-36BA-40E0-AA84-88A3478EF265}"/>
    <cellStyle name="Moneda 2 3 6 3 2 2 2 2" xfId="25005" xr:uid="{84E77DAA-6A21-4B68-9051-CA081B7604B8}"/>
    <cellStyle name="Moneda 2 3 6 3 2 2 2 3" xfId="33733" xr:uid="{9313353D-CEE8-4578-82DE-81800E4188CD}"/>
    <cellStyle name="Moneda 2 3 6 3 2 2 3" xfId="20239" xr:uid="{9ACE1F76-9620-4DB1-A370-58E8AD835F16}"/>
    <cellStyle name="Moneda 2 3 6 3 2 2 4" xfId="29097" xr:uid="{196DAC9A-4683-48C5-A20C-979EA55C3A45}"/>
    <cellStyle name="Moneda 2 3 6 3 2 3" xfId="13082" xr:uid="{AF0D6764-1847-4990-809A-5E9CF05F6C61}"/>
    <cellStyle name="Moneda 2 3 6 3 2 3 2" xfId="22622" xr:uid="{F3165EE1-6E8C-4C3A-A184-E476C936BBE8}"/>
    <cellStyle name="Moneda 2 3 6 3 2 3 3" xfId="31373" xr:uid="{BDBC222F-BB3C-46EC-834F-D23C06009C36}"/>
    <cellStyle name="Moneda 2 3 6 3 2 4" xfId="17859" xr:uid="{5C1759CC-27C6-4248-B12C-D4C228F30A05}"/>
    <cellStyle name="Moneda 2 3 6 3 2 5" xfId="26892" xr:uid="{8608CB8E-5714-4718-B0FB-D9CE07208F7A}"/>
    <cellStyle name="Moneda 2 3 6 3 3" xfId="9497" xr:uid="{0B7B7CFC-C6D3-419B-B0AA-E48114B31CF7}"/>
    <cellStyle name="Moneda 2 3 6 3 3 2" xfId="14280" xr:uid="{5A45D623-064C-45F6-8BDF-101A49E903A7}"/>
    <cellStyle name="Moneda 2 3 6 3 3 2 2" xfId="23814" xr:uid="{69071C08-074C-4D99-9169-8237197F2E4B}"/>
    <cellStyle name="Moneda 2 3 6 3 3 2 3" xfId="32544" xr:uid="{CE1CC089-6ECF-40FD-8B61-50D18DF3A6C4}"/>
    <cellStyle name="Moneda 2 3 6 3 3 3" xfId="19049" xr:uid="{6109764C-B47F-4978-BFD9-05D33C63D891}"/>
    <cellStyle name="Moneda 2 3 6 3 3 4" xfId="27957" xr:uid="{337C70A9-8B2B-4630-ACD6-A9D650C1415D}"/>
    <cellStyle name="Moneda 2 3 6 3 4" xfId="11888" xr:uid="{EFBB4034-32FF-4B0F-9BA6-452799A29CE7}"/>
    <cellStyle name="Moneda 2 3 6 3 4 2" xfId="21431" xr:uid="{AECEE5FC-899A-46E0-A57C-E558B1A4B9F4}"/>
    <cellStyle name="Moneda 2 3 6 3 4 3" xfId="30234" xr:uid="{5EAA8287-3E7E-427C-8B34-EED8A12E7A7F}"/>
    <cellStyle name="Moneda 2 3 6 3 5" xfId="16672" xr:uid="{E943BF9A-25BB-4721-8021-526285EAAC7D}"/>
    <cellStyle name="Moneda 2 3 6 3 6" xfId="7116" xr:uid="{16CC5554-AF21-4A8E-96A2-305EBFB564A9}"/>
    <cellStyle name="Moneda 2 3 6 4" xfId="3589" xr:uid="{00000000-0005-0000-0000-00007F050000}"/>
    <cellStyle name="Moneda 2 3 6 4 2" xfId="10094" xr:uid="{893C98D5-5DF4-4F8E-9551-DCE875C8419E}"/>
    <cellStyle name="Moneda 2 3 6 4 2 2" xfId="14879" xr:uid="{AB8430FC-FA75-4AA6-AD80-732E66FF0B43}"/>
    <cellStyle name="Moneda 2 3 6 4 2 2 2" xfId="24410" xr:uid="{5FC653B0-1E55-41A7-A870-7181BB9CBC88}"/>
    <cellStyle name="Moneda 2 3 6 4 2 2 3" xfId="33138" xr:uid="{4FC43AA3-D91F-4B7E-86E0-72A6B2B2FAD6}"/>
    <cellStyle name="Moneda 2 3 6 4 2 3" xfId="19644" xr:uid="{A4597F89-905D-40A8-A1A7-6E55FCDF5549}"/>
    <cellStyle name="Moneda 2 3 6 4 2 4" xfId="28508" xr:uid="{67AEB8BE-FE14-4300-9C3F-FD11881E82EA}"/>
    <cellStyle name="Moneda 2 3 6 4 3" xfId="12485" xr:uid="{F58D69CA-E838-4E8E-9E59-0FC87EA03597}"/>
    <cellStyle name="Moneda 2 3 6 4 3 2" xfId="22027" xr:uid="{18E7904F-04B5-4FD2-9CDA-3DFFBCCAC9B1}"/>
    <cellStyle name="Moneda 2 3 6 4 3 3" xfId="30784" xr:uid="{6F5EB53E-E5EE-4BED-AD15-B20DA2A5A4D3}"/>
    <cellStyle name="Moneda 2 3 6 4 4" xfId="17266" xr:uid="{C08BCA23-87B9-4240-AFFC-F0264F8007BD}"/>
    <cellStyle name="Moneda 2 3 6 4 5" xfId="7709" xr:uid="{CB87DDBB-6E01-4DAF-83F5-BA2B9188941B}"/>
    <cellStyle name="Moneda 2 3 6 5" xfId="5095" xr:uid="{00000000-0005-0000-0000-000080050000}"/>
    <cellStyle name="Moneda 2 3 6 5 2" xfId="13681" xr:uid="{B2225C13-B273-4A7C-8F41-3E8459DA12F2}"/>
    <cellStyle name="Moneda 2 3 6 5 2 2" xfId="23219" xr:uid="{7117B967-030F-4BFF-B1F5-C2049F799D0A}"/>
    <cellStyle name="Moneda 2 3 6 5 2 3" xfId="31950" xr:uid="{9AFB4D75-380D-4F92-A8C3-17BB0044F4D7}"/>
    <cellStyle name="Moneda 2 3 6 5 3" xfId="18454" xr:uid="{21A0A372-F691-4981-8069-5668960A149B}"/>
    <cellStyle name="Moneda 2 3 6 5 4" xfId="8900" xr:uid="{EE94911B-379C-447E-812E-9AB8281C3FD2}"/>
    <cellStyle name="Moneda 2 3 6 6" xfId="11292" xr:uid="{B9E1E733-0966-4EBB-8559-3A80526C083A}"/>
    <cellStyle name="Moneda 2 3 6 6 2" xfId="20837" xr:uid="{2B411313-5E50-48F3-BEB1-BF90A379A5E6}"/>
    <cellStyle name="Moneda 2 3 6 6 3" xfId="29687" xr:uid="{DDB2652E-E6CE-407D-B066-6F9781A282E6}"/>
    <cellStyle name="Moneda 2 3 6 7" xfId="16078" xr:uid="{F5BB4A54-979B-442B-8133-8E4E5EBE4474}"/>
    <cellStyle name="Moneda 2 3 6 8" xfId="6542" xr:uid="{40F1820F-4806-4F51-92D3-C4A3FC063A3D}"/>
    <cellStyle name="Moneda 2 3 7" xfId="812" xr:uid="{00000000-0005-0000-0000-000081050000}"/>
    <cellStyle name="Moneda 2 3 7 2" xfId="1487" xr:uid="{00000000-0005-0000-0000-000082050000}"/>
    <cellStyle name="Moneda 2 3 7 2 2" xfId="3029" xr:uid="{00000000-0005-0000-0000-000083050000}"/>
    <cellStyle name="Moneda 2 3 7 2 2 2" xfId="10839" xr:uid="{23E7BC98-5C48-4CE2-87B1-7A95EC7A7C69}"/>
    <cellStyle name="Moneda 2 3 7 2 2 2 2" xfId="15627" xr:uid="{A3BD2230-514D-425C-B7F3-F57FA0883D2F}"/>
    <cellStyle name="Moneda 2 3 7 2 2 2 2 2" xfId="25154" xr:uid="{9A22CEAE-1959-4C4A-A983-FDDCBA6671E9}"/>
    <cellStyle name="Moneda 2 3 7 2 2 2 2 3" xfId="33882" xr:uid="{5EEF9579-23BC-41BB-9FD6-463F7496E2FD}"/>
    <cellStyle name="Moneda 2 3 7 2 2 2 3" xfId="20388" xr:uid="{B41EB614-43F1-4A76-AEC8-DC37CAA8A803}"/>
    <cellStyle name="Moneda 2 3 7 2 2 2 4" xfId="29246" xr:uid="{F1A08CDB-CCB7-4A74-9442-96C9A64900AB}"/>
    <cellStyle name="Moneda 2 3 7 2 2 3" xfId="13230" xr:uid="{0C48A438-BFA3-48CB-B0F5-7D9BF35B0774}"/>
    <cellStyle name="Moneda 2 3 7 2 2 3 2" xfId="22771" xr:uid="{16077146-E35C-4C87-80B8-04339C1C0C75}"/>
    <cellStyle name="Moneda 2 3 7 2 2 3 3" xfId="31522" xr:uid="{75D4C4EA-5D4E-4C24-99C1-08455C48EAE7}"/>
    <cellStyle name="Moneda 2 3 7 2 2 4" xfId="18007" xr:uid="{5425B627-D53E-43E3-A4B5-B1CAFD6B0C9E}"/>
    <cellStyle name="Moneda 2 3 7 2 2 5" xfId="8452" xr:uid="{BBFE9C48-8941-4964-9EA9-D7A57A5E80C7}"/>
    <cellStyle name="Moneda 2 3 7 2 3" xfId="4535" xr:uid="{00000000-0005-0000-0000-000084050000}"/>
    <cellStyle name="Moneda 2 3 7 2 3 2" xfId="14429" xr:uid="{90E48791-093C-4B65-841E-9C940B2FD663}"/>
    <cellStyle name="Moneda 2 3 7 2 3 2 2" xfId="23963" xr:uid="{E576D5B3-180C-49C3-BB35-2772103FBE24}"/>
    <cellStyle name="Moneda 2 3 7 2 3 2 3" xfId="32693" xr:uid="{82C3BE09-3BC1-4F8B-B689-1068DA832B06}"/>
    <cellStyle name="Moneda 2 3 7 2 3 3" xfId="19198" xr:uid="{2B0060EF-9081-4F13-9C8A-F1173165D30A}"/>
    <cellStyle name="Moneda 2 3 7 2 3 4" xfId="9645" xr:uid="{80A338BD-9570-4BE2-A74E-B7F3650705F0}"/>
    <cellStyle name="Moneda 2 3 7 2 4" xfId="6041" xr:uid="{00000000-0005-0000-0000-000085050000}"/>
    <cellStyle name="Moneda 2 3 7 2 4 2" xfId="21580" xr:uid="{70A81E9C-5193-4444-B7D2-4831DDD8B7BB}"/>
    <cellStyle name="Moneda 2 3 7 2 4 3" xfId="12036" xr:uid="{B7564C0C-052A-45FB-9EDC-F7CFCA390459}"/>
    <cellStyle name="Moneda 2 3 7 2 5" xfId="16820" xr:uid="{8BFDFE72-CEAF-4963-A51F-1E73EB5FA103}"/>
    <cellStyle name="Moneda 2 3 7 2 6" xfId="7263" xr:uid="{8A9F55B2-C976-4626-95C1-C96413AE1552}"/>
    <cellStyle name="Moneda 2 3 7 3" xfId="2373" xr:uid="{00000000-0005-0000-0000-000086050000}"/>
    <cellStyle name="Moneda 2 3 7 3 2" xfId="10246" xr:uid="{DD2FDF0D-E1EE-4ED0-B830-7B93E7842B4A}"/>
    <cellStyle name="Moneda 2 3 7 3 2 2" xfId="15032" xr:uid="{A8848D70-436F-48A7-BAD4-E24265932FF5}"/>
    <cellStyle name="Moneda 2 3 7 3 2 2 2" xfId="24559" xr:uid="{9B67FD28-7FF0-404B-B968-A66D324F52A0}"/>
    <cellStyle name="Moneda 2 3 7 3 2 2 3" xfId="33287" xr:uid="{08BA3745-B21B-4905-8275-D3661D8D165E}"/>
    <cellStyle name="Moneda 2 3 7 3 2 3" xfId="19793" xr:uid="{122284B8-5342-4F69-B6CE-AC9C00DF446C}"/>
    <cellStyle name="Moneda 2 3 7 3 2 4" xfId="28657" xr:uid="{47542496-E539-4BBE-B9BC-33A80CC3D74A}"/>
    <cellStyle name="Moneda 2 3 7 3 3" xfId="12637" xr:uid="{01FDC3E7-7D23-4107-ADE1-8590A34BFDEB}"/>
    <cellStyle name="Moneda 2 3 7 3 3 2" xfId="22176" xr:uid="{E5C02CD7-D378-4F71-AF21-E9C1A179E92F}"/>
    <cellStyle name="Moneda 2 3 7 3 3 3" xfId="30933" xr:uid="{6C2A14EB-6000-4C0E-8ACF-3A6224E63716}"/>
    <cellStyle name="Moneda 2 3 7 3 4" xfId="17414" xr:uid="{CAEECF99-F625-4E99-A06C-8A3FDB20B235}"/>
    <cellStyle name="Moneda 2 3 7 3 5" xfId="7860" xr:uid="{E2C9AD47-97A1-4E15-89E0-489837F4B103}"/>
    <cellStyle name="Moneda 2 3 7 4" xfId="3879" xr:uid="{00000000-0005-0000-0000-000087050000}"/>
    <cellStyle name="Moneda 2 3 7 4 2" xfId="13834" xr:uid="{EE4CDE86-3126-406B-85ED-72B3DDF7F679}"/>
    <cellStyle name="Moneda 2 3 7 4 2 2" xfId="23368" xr:uid="{3C6FAD49-BA6F-4538-BB3D-A124FED7EC21}"/>
    <cellStyle name="Moneda 2 3 7 4 2 3" xfId="32098" xr:uid="{A7692F83-DF45-4F57-A576-F2E95930A90A}"/>
    <cellStyle name="Moneda 2 3 7 4 3" xfId="18603" xr:uid="{17FF0823-7775-47C9-A3EE-866960F80B92}"/>
    <cellStyle name="Moneda 2 3 7 4 4" xfId="9053" xr:uid="{3DF89A06-5EDC-40E6-8672-52FADC0B060C}"/>
    <cellStyle name="Moneda 2 3 7 5" xfId="5385" xr:uid="{00000000-0005-0000-0000-000088050000}"/>
    <cellStyle name="Moneda 2 3 7 5 2" xfId="20985" xr:uid="{04AF7AA4-4DE9-44A4-9B8A-9263BAD280C6}"/>
    <cellStyle name="Moneda 2 3 7 5 3" xfId="11444" xr:uid="{D56C2987-FCD8-4F7D-9EE8-F4CC6E7BFFD4}"/>
    <cellStyle name="Moneda 2 3 7 6" xfId="16227" xr:uid="{E3616569-BDF9-47F9-868B-B59549E07292}"/>
    <cellStyle name="Moneda 2 3 7 7" xfId="6683" xr:uid="{09EFBDDF-C944-489F-A195-E3B6E6FCE9D5}"/>
    <cellStyle name="Moneda 2 3 8" xfId="966" xr:uid="{00000000-0005-0000-0000-000089050000}"/>
    <cellStyle name="Moneda 2 3 8 2" xfId="2527" xr:uid="{00000000-0005-0000-0000-00008A050000}"/>
    <cellStyle name="Moneda 2 3 8 2 2" xfId="10544" xr:uid="{CB863742-1E6E-4A4B-A8E2-65BD546DB1EA}"/>
    <cellStyle name="Moneda 2 3 8 2 2 2" xfId="15330" xr:uid="{875D3F60-11A8-4F5D-8971-46D667A18776}"/>
    <cellStyle name="Moneda 2 3 8 2 2 2 2" xfId="24857" xr:uid="{4FE3DEF1-DEEA-4EC8-A584-52079B931F01}"/>
    <cellStyle name="Moneda 2 3 8 2 2 2 3" xfId="33585" xr:uid="{31DC202C-3A1C-477A-B944-7E0B9C6E186F}"/>
    <cellStyle name="Moneda 2 3 8 2 2 3" xfId="20091" xr:uid="{BE903573-FA9E-47D5-85B8-F2B54CF19AC1}"/>
    <cellStyle name="Moneda 2 3 8 2 2 4" xfId="28954" xr:uid="{7C8732BB-4AE7-4FE5-A2B8-8E82E52E326C}"/>
    <cellStyle name="Moneda 2 3 8 2 3" xfId="12935" xr:uid="{39E1DC59-1D97-429D-958C-0C43DF267C80}"/>
    <cellStyle name="Moneda 2 3 8 2 3 2" xfId="22474" xr:uid="{BD060CC1-AEEF-49A6-937B-53507AA69BDA}"/>
    <cellStyle name="Moneda 2 3 8 2 3 3" xfId="31230" xr:uid="{BBFAF6B4-3AD8-4A8E-A11F-24D4C0686F00}"/>
    <cellStyle name="Moneda 2 3 8 2 4" xfId="17712" xr:uid="{168F8058-6E42-44AE-9B73-22F506D51F1E}"/>
    <cellStyle name="Moneda 2 3 8 2 5" xfId="8157" xr:uid="{3DBD97FC-6BEB-4511-98BC-B2414F7C2094}"/>
    <cellStyle name="Moneda 2 3 8 3" xfId="4033" xr:uid="{00000000-0005-0000-0000-00008B050000}"/>
    <cellStyle name="Moneda 2 3 8 3 2" xfId="14132" xr:uid="{61FCBDDC-2E66-4B83-8C87-6B2BCC50FB15}"/>
    <cellStyle name="Moneda 2 3 8 3 2 2" xfId="23666" xr:uid="{248A26BD-6D59-419F-8EC6-0634CACEEBAA}"/>
    <cellStyle name="Moneda 2 3 8 3 2 3" xfId="32396" xr:uid="{4A19D25F-B4AF-4692-95DD-AFCE61C81F7D}"/>
    <cellStyle name="Moneda 2 3 8 3 3" xfId="18901" xr:uid="{A481EA24-548C-4119-8E7E-8C41A1B65EEE}"/>
    <cellStyle name="Moneda 2 3 8 3 4" xfId="9350" xr:uid="{353BDBE5-AC17-43F5-BC1A-B766B8665C2C}"/>
    <cellStyle name="Moneda 2 3 8 4" xfId="5539" xr:uid="{00000000-0005-0000-0000-00008C050000}"/>
    <cellStyle name="Moneda 2 3 8 4 2" xfId="21283" xr:uid="{3BA08A77-7A26-444A-8FF4-89C865ADD65A}"/>
    <cellStyle name="Moneda 2 3 8 4 3" xfId="11741" xr:uid="{FE8D55C5-C8D9-43A5-B308-A08B87994DEC}"/>
    <cellStyle name="Moneda 2 3 8 5" xfId="16525" xr:uid="{C3850C95-2D0D-4B9C-B3F8-3CCFB7A885D3}"/>
    <cellStyle name="Moneda 2 3 8 6" xfId="6971" xr:uid="{AF750376-B4DD-4598-8423-59561922DBCE}"/>
    <cellStyle name="Moneda 2 3 9" xfId="1164" xr:uid="{00000000-0005-0000-0000-00008D050000}"/>
    <cellStyle name="Moneda 2 3 9 2" xfId="2725" xr:uid="{00000000-0005-0000-0000-00008E050000}"/>
    <cellStyle name="Moneda 2 3 9 2 2" xfId="14728" xr:uid="{4AAAA093-0535-4833-81D7-E8AC8A08A72F}"/>
    <cellStyle name="Moneda 2 3 9 2 2 2" xfId="24262" xr:uid="{B2042BFB-8307-4C83-9A54-3EEB02615353}"/>
    <cellStyle name="Moneda 2 3 9 2 2 3" xfId="32991" xr:uid="{FAB10C7A-2B11-42B4-BC1A-85F0C1D67A28}"/>
    <cellStyle name="Moneda 2 3 9 2 3" xfId="19497" xr:uid="{33ACAD48-2A05-4D2A-B59B-8A4BFDABC18A}"/>
    <cellStyle name="Moneda 2 3 9 2 4" xfId="9943" xr:uid="{D92B044C-DF2D-4DF8-B2AC-6741C49C5B4E}"/>
    <cellStyle name="Moneda 2 3 9 3" xfId="4231" xr:uid="{00000000-0005-0000-0000-00008F050000}"/>
    <cellStyle name="Moneda 2 3 9 3 2" xfId="21879" xr:uid="{B275C741-196B-4FD5-B286-FED884DE80EB}"/>
    <cellStyle name="Moneda 2 3 9 3 3" xfId="12334" xr:uid="{BFB5FC38-0864-47B1-8C45-BEE3C08F9FEE}"/>
    <cellStyle name="Moneda 2 3 9 4" xfId="5737" xr:uid="{00000000-0005-0000-0000-000090050000}"/>
    <cellStyle name="Moneda 2 3 9 4 2" xfId="17119" xr:uid="{DB15A79F-DBFC-473C-8E0E-0C37993E52F6}"/>
    <cellStyle name="Moneda 2 3 9 5" xfId="7560" xr:uid="{7811AA40-9230-4A72-B1C1-8E766AFD7298}"/>
    <cellStyle name="Moneda 2 4" xfId="88" xr:uid="{00000000-0005-0000-0000-000091050000}"/>
    <cellStyle name="Moneda 2 4 10" xfId="465" xr:uid="{00000000-0005-0000-0000-000092050000}"/>
    <cellStyle name="Moneda 2 4 10 2" xfId="2084" xr:uid="{00000000-0005-0000-0000-000093050000}"/>
    <cellStyle name="Moneda 2 4 10 2 2" xfId="20695" xr:uid="{C88B6516-AD30-4F8C-B76E-197D9EFC88B8}"/>
    <cellStyle name="Moneda 2 4 10 3" xfId="3590" xr:uid="{00000000-0005-0000-0000-000094050000}"/>
    <cellStyle name="Moneda 2 4 10 3 2" xfId="29553" xr:uid="{8EE17231-EB40-4AEC-825F-6C35F12F3AC7}"/>
    <cellStyle name="Moneda 2 4 10 4" xfId="5096" xr:uid="{00000000-0005-0000-0000-000095050000}"/>
    <cellStyle name="Moneda 2 4 10 5" xfId="11147" xr:uid="{EFB3BF57-8CB7-4DC0-B969-B49A522D32A5}"/>
    <cellStyle name="Moneda 2 4 11" xfId="1802" xr:uid="{00000000-0005-0000-0000-000096050000}"/>
    <cellStyle name="Moneda 2 4 11 2" xfId="3343" xr:uid="{00000000-0005-0000-0000-000097050000}"/>
    <cellStyle name="Moneda 2 4 11 3" xfId="4849" xr:uid="{00000000-0005-0000-0000-000098050000}"/>
    <cellStyle name="Moneda 2 4 11 4" xfId="6355" xr:uid="{00000000-0005-0000-0000-000099050000}"/>
    <cellStyle name="Moneda 2 4 11 5" xfId="15936" xr:uid="{872D906E-679A-4562-82C1-989E88B3D139}"/>
    <cellStyle name="Moneda 2 4 12" xfId="1883" xr:uid="{00000000-0005-0000-0000-00009A050000}"/>
    <cellStyle name="Moneda 2 4 12 2" xfId="25462" xr:uid="{F37D5962-3D08-42F8-BFB5-ED871C2C981A}"/>
    <cellStyle name="Moneda 2 4 13" xfId="3389" xr:uid="{00000000-0005-0000-0000-00009B050000}"/>
    <cellStyle name="Moneda 2 4 14" xfId="4895" xr:uid="{00000000-0005-0000-0000-00009C050000}"/>
    <cellStyle name="Moneda 2 4 15" xfId="6421" xr:uid="{0A9AB4C4-B423-4317-B2E5-B885EDC66997}"/>
    <cellStyle name="Moneda 2 4 2" xfId="130" xr:uid="{00000000-0005-0000-0000-00009D050000}"/>
    <cellStyle name="Moneda 2 4 2 10" xfId="1898" xr:uid="{00000000-0005-0000-0000-00009E050000}"/>
    <cellStyle name="Moneda 2 4 2 10 2" xfId="15954" xr:uid="{F482E938-0D7A-4946-84FF-4A3CA6A30A4D}"/>
    <cellStyle name="Moneda 2 4 2 11" xfId="3404" xr:uid="{00000000-0005-0000-0000-00009F050000}"/>
    <cellStyle name="Moneda 2 4 2 11 2" xfId="25478" xr:uid="{33627BAF-4C8D-42E6-9681-F9C09F9A1C08}"/>
    <cellStyle name="Moneda 2 4 2 12" xfId="4910" xr:uid="{00000000-0005-0000-0000-0000A0050000}"/>
    <cellStyle name="Moneda 2 4 2 13" xfId="6435" xr:uid="{781497C6-F570-4355-8A06-1EA545572E31}"/>
    <cellStyle name="Moneda 2 4 2 2" xfId="247" xr:uid="{00000000-0005-0000-0000-0000A1050000}"/>
    <cellStyle name="Moneda 2 4 2 2 10" xfId="6464" xr:uid="{D5751BB5-C479-4F98-8110-2B1D18E8511C}"/>
    <cellStyle name="Moneda 2 4 2 2 2" xfId="897" xr:uid="{00000000-0005-0000-0000-0000A2050000}"/>
    <cellStyle name="Moneda 2 4 2 2 2 2" xfId="1572" xr:uid="{00000000-0005-0000-0000-0000A3050000}"/>
    <cellStyle name="Moneda 2 4 2 2 2 2 2" xfId="3114" xr:uid="{00000000-0005-0000-0000-0000A4050000}"/>
    <cellStyle name="Moneda 2 4 2 2 2 2 2 2" xfId="7544" xr:uid="{5A6F2D8D-3D68-4AA7-AE64-96B8A278B241}"/>
    <cellStyle name="Moneda 2 4 2 2 2 2 2 2 2" xfId="8733" xr:uid="{C495BB9F-A382-4371-82B2-413E3B1D5C37}"/>
    <cellStyle name="Moneda 2 4 2 2 2 2 2 2 2 2" xfId="11120" xr:uid="{A51D3300-1EE8-4332-B991-360434C2B4B2}"/>
    <cellStyle name="Moneda 2 4 2 2 2 2 2 2 2 2 2" xfId="15908" xr:uid="{59C030C1-D8BB-4DD4-943B-71380D8042F9}"/>
    <cellStyle name="Moneda 2 4 2 2 2 2 2 2 2 2 2 2" xfId="25435" xr:uid="{87295975-E390-4D3C-A257-1891736B65D1}"/>
    <cellStyle name="Moneda 2 4 2 2 2 2 2 2 2 2 2 3" xfId="34163" xr:uid="{75397B35-34E6-478D-B16C-A84310F18936}"/>
    <cellStyle name="Moneda 2 4 2 2 2 2 2 2 2 2 3" xfId="20669" xr:uid="{3A0335BF-4703-4B59-A297-C027C6FE57ED}"/>
    <cellStyle name="Moneda 2 4 2 2 2 2 2 2 2 2 4" xfId="29527" xr:uid="{D8C1532A-9C11-49A1-A2D3-AEDF966036C0}"/>
    <cellStyle name="Moneda 2 4 2 2 2 2 2 2 2 3" xfId="13511" xr:uid="{37A99AD0-A86F-45AC-AC8E-639482FFCE22}"/>
    <cellStyle name="Moneda 2 4 2 2 2 2 2 2 2 3 2" xfId="23052" xr:uid="{856EFC05-3FE6-4A5E-9089-E216EA75EED9}"/>
    <cellStyle name="Moneda 2 4 2 2 2 2 2 2 2 3 3" xfId="31803" xr:uid="{8B607E0E-8FDE-488C-8A43-45529AEEF4E3}"/>
    <cellStyle name="Moneda 2 4 2 2 2 2 2 2 2 4" xfId="18288" xr:uid="{507220CD-86EE-4E55-B268-174C1ED61877}"/>
    <cellStyle name="Moneda 2 4 2 2 2 2 2 2 2 5" xfId="27302" xr:uid="{409BD624-B54A-45F6-B201-D4699B344EA1}"/>
    <cellStyle name="Moneda 2 4 2 2 2 2 2 2 3" xfId="9926" xr:uid="{6BC8120A-EB21-4FA3-B793-468D014164D1}"/>
    <cellStyle name="Moneda 2 4 2 2 2 2 2 2 3 2" xfId="14710" xr:uid="{57729BBC-1A06-4510-BE65-BC6708FF87E0}"/>
    <cellStyle name="Moneda 2 4 2 2 2 2 2 2 3 2 2" xfId="24244" xr:uid="{7DCD718F-CB68-4E79-B237-1EBE6F1C3301}"/>
    <cellStyle name="Moneda 2 4 2 2 2 2 2 2 3 2 3" xfId="32974" xr:uid="{B2829BD9-73D0-4D96-96D1-9CDFEB466666}"/>
    <cellStyle name="Moneda 2 4 2 2 2 2 2 2 3 3" xfId="19479" xr:uid="{CAD88F9D-074A-43A4-9DBD-F1B6FED4B970}"/>
    <cellStyle name="Moneda 2 4 2 2 2 2 2 2 3 4" xfId="28367" xr:uid="{0E7F83CE-99CA-4F4A-89E9-2FB96424AB85}"/>
    <cellStyle name="Moneda 2 4 2 2 2 2 2 2 4" xfId="12317" xr:uid="{372BF7BD-489C-4835-A35B-45406D04DAAE}"/>
    <cellStyle name="Moneda 2 4 2 2 2 2 2 2 4 2" xfId="21861" xr:uid="{F540677F-5480-4EDA-8969-1830C12E2457}"/>
    <cellStyle name="Moneda 2 4 2 2 2 2 2 2 4 3" xfId="30644" xr:uid="{81B73149-6F29-42C3-8450-B0B7D7DCE937}"/>
    <cellStyle name="Moneda 2 4 2 2 2 2 2 2 5" xfId="17101" xr:uid="{816BE410-16E7-43EA-82E2-81AC7C50FDF5}"/>
    <cellStyle name="Moneda 2 4 2 2 2 2 2 2 6" xfId="26297" xr:uid="{E561DCA9-4BBE-40C9-A727-9DD618CCC96F}"/>
    <cellStyle name="Moneda 2 4 2 2 2 2 2 3" xfId="8141" xr:uid="{3CA0073B-4E2A-416E-9362-73C257B8867D}"/>
    <cellStyle name="Moneda 2 4 2 2 2 2 2 3 2" xfId="10527" xr:uid="{F1152949-1FBB-4C73-B50A-92B02FBEBB91}"/>
    <cellStyle name="Moneda 2 4 2 2 2 2 2 3 2 2" xfId="15313" xr:uid="{9C22D3AB-92BB-4CDC-8ACA-909DE7220D64}"/>
    <cellStyle name="Moneda 2 4 2 2 2 2 2 3 2 2 2" xfId="24840" xr:uid="{4B4905C0-0985-475C-AD04-791103E01363}"/>
    <cellStyle name="Moneda 2 4 2 2 2 2 2 3 2 2 3" xfId="33568" xr:uid="{298783CC-DB57-48F5-B5A2-2DDD7BE85353}"/>
    <cellStyle name="Moneda 2 4 2 2 2 2 2 3 2 3" xfId="20074" xr:uid="{0751C005-71B7-4A86-AF5D-B8B019F0FB61}"/>
    <cellStyle name="Moneda 2 4 2 2 2 2 2 3 2 4" xfId="28938" xr:uid="{CBEFCA79-5FF3-4F92-84F5-746C21F85194}"/>
    <cellStyle name="Moneda 2 4 2 2 2 2 2 3 3" xfId="12918" xr:uid="{029D5160-47E9-4B95-B299-44C4C0494D2F}"/>
    <cellStyle name="Moneda 2 4 2 2 2 2 2 3 3 2" xfId="22457" xr:uid="{5C3E80D3-2246-4C5B-AC41-09A64AD65C1F}"/>
    <cellStyle name="Moneda 2 4 2 2 2 2 2 3 3 3" xfId="31214" xr:uid="{7B83131E-B51D-4577-A5DD-52CBFE5C5A4F}"/>
    <cellStyle name="Moneda 2 4 2 2 2 2 2 3 4" xfId="17695" xr:uid="{41D6A6A9-E0F4-41DE-A957-00E7AFF9AD4D}"/>
    <cellStyle name="Moneda 2 4 2 2 2 2 2 3 5" xfId="26754" xr:uid="{01EC9B88-1D3E-43FD-92F6-5A19A25FD535}"/>
    <cellStyle name="Moneda 2 4 2 2 2 2 2 4" xfId="9334" xr:uid="{B858593A-5D8F-4433-9D1B-90DAEA383DA1}"/>
    <cellStyle name="Moneda 2 4 2 2 2 2 2 4 2" xfId="14115" xr:uid="{4FDB4E5C-5C3F-4583-B7B9-77909A462312}"/>
    <cellStyle name="Moneda 2 4 2 2 2 2 2 4 2 2" xfId="23649" xr:uid="{CE9E2A81-1EB6-45A3-B845-B559C1DD1D06}"/>
    <cellStyle name="Moneda 2 4 2 2 2 2 2 4 2 3" xfId="32379" xr:uid="{1B48E4C2-21C6-4077-9D91-C3FFBD329BC8}"/>
    <cellStyle name="Moneda 2 4 2 2 2 2 2 4 3" xfId="18884" xr:uid="{FFD15E0F-9563-4A6B-B068-5AE1A338C630}"/>
    <cellStyle name="Moneda 2 4 2 2 2 2 2 4 4" xfId="27819" xr:uid="{D4BBBEB0-A8B7-4CA4-8129-0843933BAC8A}"/>
    <cellStyle name="Moneda 2 4 2 2 2 2 2 5" xfId="11725" xr:uid="{0656F6F5-36ED-4985-8CBD-9D65DAE3BC37}"/>
    <cellStyle name="Moneda 2 4 2 2 2 2 2 5 2" xfId="21266" xr:uid="{3E96B16A-05A9-4881-8B17-27A35513BE30}"/>
    <cellStyle name="Moneda 2 4 2 2 2 2 2 5 3" xfId="30096" xr:uid="{02F2544F-3B43-4BBA-8E46-AC8CA229A9D5}"/>
    <cellStyle name="Moneda 2 4 2 2 2 2 2 6" xfId="16508" xr:uid="{83DF8197-2328-435B-B35B-16F89971233E}"/>
    <cellStyle name="Moneda 2 4 2 2 2 2 2 7" xfId="6956" xr:uid="{1C0133B1-2B6E-436B-A776-3DC14AEBE145}"/>
    <cellStyle name="Moneda 2 4 2 2 2 2 3" xfId="4620" xr:uid="{00000000-0005-0000-0000-0000A5050000}"/>
    <cellStyle name="Moneda 2 4 2 2 2 2 3 2" xfId="8437" xr:uid="{7388ACA7-7CA3-422D-A6AA-FCA150FD35E0}"/>
    <cellStyle name="Moneda 2 4 2 2 2 2 3 2 2" xfId="10824" xr:uid="{0B943AFE-CA47-4ABC-B5CD-7C951CC941AB}"/>
    <cellStyle name="Moneda 2 4 2 2 2 2 3 2 2 2" xfId="15611" xr:uid="{F82A14AC-9FC5-4F7B-B72A-120FF552B241}"/>
    <cellStyle name="Moneda 2 4 2 2 2 2 3 2 2 2 2" xfId="25138" xr:uid="{C5BD9B92-FAC3-4D2C-8C50-AD68F2A911EC}"/>
    <cellStyle name="Moneda 2 4 2 2 2 2 3 2 2 2 3" xfId="33866" xr:uid="{20955E50-AF2E-45A8-ACE4-496BA684EF22}"/>
    <cellStyle name="Moneda 2 4 2 2 2 2 3 2 2 3" xfId="20372" xr:uid="{3BA75F2D-8563-4421-BD7F-48FF4251B4B5}"/>
    <cellStyle name="Moneda 2 4 2 2 2 2 3 2 2 4" xfId="29230" xr:uid="{258CD702-1FF1-422E-966E-6F812987A2C4}"/>
    <cellStyle name="Moneda 2 4 2 2 2 2 3 2 3" xfId="13215" xr:uid="{E8879B67-4E34-4543-B355-6555D33403DE}"/>
    <cellStyle name="Moneda 2 4 2 2 2 2 3 2 3 2" xfId="22755" xr:uid="{28892DBE-A7EA-49C3-BD33-1D448C6E0B3A}"/>
    <cellStyle name="Moneda 2 4 2 2 2 2 3 2 3 3" xfId="31506" xr:uid="{66508AAB-D8C5-46F4-ACA8-A4DA2927B3E2}"/>
    <cellStyle name="Moneda 2 4 2 2 2 2 3 2 4" xfId="17992" xr:uid="{C040B80C-5295-4488-8B9B-3C969607DC47}"/>
    <cellStyle name="Moneda 2 4 2 2 2 2 3 2 5" xfId="27025" xr:uid="{7E65983A-4A79-41F6-86CA-39CAD95F1F2C}"/>
    <cellStyle name="Moneda 2 4 2 2 2 2 3 3" xfId="9630" xr:uid="{91CFB13B-181B-4485-8FF0-9A1D4FA41743}"/>
    <cellStyle name="Moneda 2 4 2 2 2 2 3 3 2" xfId="14413" xr:uid="{DDD98F4E-C568-42AB-AD1F-778E08FB859E}"/>
    <cellStyle name="Moneda 2 4 2 2 2 2 3 3 2 2" xfId="23947" xr:uid="{5D735552-5959-4534-8AAE-0D9EBC1E8169}"/>
    <cellStyle name="Moneda 2 4 2 2 2 2 3 3 2 3" xfId="32677" xr:uid="{2A6B76C2-2F49-48DE-8986-5A3E968B9537}"/>
    <cellStyle name="Moneda 2 4 2 2 2 2 3 3 3" xfId="19182" xr:uid="{41C5A742-F65F-47BE-96C7-6EAF3E3DCB29}"/>
    <cellStyle name="Moneda 2 4 2 2 2 2 3 3 4" xfId="28090" xr:uid="{EACB6B9D-B3E3-47D7-BBCB-DC698FF681F3}"/>
    <cellStyle name="Moneda 2 4 2 2 2 2 3 4" xfId="12021" xr:uid="{4519A7BC-D41E-4655-9D63-AFBE93CA394E}"/>
    <cellStyle name="Moneda 2 4 2 2 2 2 3 4 2" xfId="21564" xr:uid="{9AFB3BB1-47D7-45D8-B4B8-83B54274D5B9}"/>
    <cellStyle name="Moneda 2 4 2 2 2 2 3 4 3" xfId="30367" xr:uid="{F0C4D604-5C1B-4C6E-9754-48B3A94B9E72}"/>
    <cellStyle name="Moneda 2 4 2 2 2 2 3 5" xfId="16805" xr:uid="{9858AF85-5224-4728-A355-05B774B4F669}"/>
    <cellStyle name="Moneda 2 4 2 2 2 2 3 6" xfId="7248" xr:uid="{3BEBA2BC-B028-4CD9-8AC9-DF2E566F1ED9}"/>
    <cellStyle name="Moneda 2 4 2 2 2 2 4" xfId="6126" xr:uid="{00000000-0005-0000-0000-0000A6050000}"/>
    <cellStyle name="Moneda 2 4 2 2 2 2 4 2" xfId="10230" xr:uid="{4BB2868C-AE14-4856-87FF-F560470501C9}"/>
    <cellStyle name="Moneda 2 4 2 2 2 2 4 2 2" xfId="15015" xr:uid="{B301E50C-AB05-4A49-93DA-DF745A662CFE}"/>
    <cellStyle name="Moneda 2 4 2 2 2 2 4 2 2 2" xfId="24543" xr:uid="{2542A415-8B8A-4F4B-9E0F-5CF20D69613B}"/>
    <cellStyle name="Moneda 2 4 2 2 2 2 4 2 2 3" xfId="33271" xr:uid="{275938D8-6F00-42A6-B233-368EFC401E91}"/>
    <cellStyle name="Moneda 2 4 2 2 2 2 4 2 3" xfId="19777" xr:uid="{8FB8290B-4324-4608-B729-B895B6FCEF9B}"/>
    <cellStyle name="Moneda 2 4 2 2 2 2 4 2 4" xfId="28641" xr:uid="{8EC004D5-E19B-425B-A3D4-4DFA316E632C}"/>
    <cellStyle name="Moneda 2 4 2 2 2 2 4 3" xfId="12621" xr:uid="{E5470BAB-FA53-433F-A6BA-EA90444FFD64}"/>
    <cellStyle name="Moneda 2 4 2 2 2 2 4 3 2" xfId="22160" xr:uid="{3808C7CF-00C2-4F7E-9BEA-51712C858832}"/>
    <cellStyle name="Moneda 2 4 2 2 2 2 4 3 3" xfId="30917" xr:uid="{14734BEE-CBD0-4C7B-99E2-13195B05D32A}"/>
    <cellStyle name="Moneda 2 4 2 2 2 2 4 4" xfId="17399" xr:uid="{A322653D-18CF-4E13-9CE6-1470AFCFBEDE}"/>
    <cellStyle name="Moneda 2 4 2 2 2 2 4 5" xfId="7844" xr:uid="{53D2607E-4336-45E2-9163-3AD309ABEAC6}"/>
    <cellStyle name="Moneda 2 4 2 2 2 2 5" xfId="9036" xr:uid="{82B0B310-B1D9-445C-AF48-04C5C81CC2FF}"/>
    <cellStyle name="Moneda 2 4 2 2 2 2 5 2" xfId="13817" xr:uid="{FEE86D45-F70F-4817-9BE4-0098AC64DADA}"/>
    <cellStyle name="Moneda 2 4 2 2 2 2 5 2 2" xfId="23352" xr:uid="{6E742F1F-F457-41D5-8418-9660BD59EB40}"/>
    <cellStyle name="Moneda 2 4 2 2 2 2 5 2 3" xfId="32083" xr:uid="{89CBF8A0-57E1-40C8-B649-8EADD3F7098E}"/>
    <cellStyle name="Moneda 2 4 2 2 2 2 5 3" xfId="18587" xr:uid="{343C21F3-F23F-4EC9-AC4C-67F6D40DAB2A}"/>
    <cellStyle name="Moneda 2 4 2 2 2 2 5 4" xfId="27574" xr:uid="{2E3402D9-F80F-4CC2-AE30-581D4909F7C5}"/>
    <cellStyle name="Moneda 2 4 2 2 2 2 6" xfId="11428" xr:uid="{1C85F69C-54CA-4A4C-AE8B-8C4BAAEF7661}"/>
    <cellStyle name="Moneda 2 4 2 2 2 2 6 2" xfId="20970" xr:uid="{4F03FDA3-0A59-498B-A88E-286A0B105DD5}"/>
    <cellStyle name="Moneda 2 4 2 2 2 2 6 3" xfId="29820" xr:uid="{163F2540-BFA3-4DF0-84DE-2E8F45C5B990}"/>
    <cellStyle name="Moneda 2 4 2 2 2 2 7" xfId="16211" xr:uid="{5441FC16-C462-45E7-AE50-4E253C492FDD}"/>
    <cellStyle name="Moneda 2 4 2 2 2 2 8" xfId="6667" xr:uid="{706682BB-4F9E-4C8B-A6B1-86E63E099E7B}"/>
    <cellStyle name="Moneda 2 4 2 2 2 3" xfId="2458" xr:uid="{00000000-0005-0000-0000-0000A7050000}"/>
    <cellStyle name="Moneda 2 4 2 2 2 3 2" xfId="7396" xr:uid="{BFE47C8E-8B1A-4DF2-87D3-F09330E398F2}"/>
    <cellStyle name="Moneda 2 4 2 2 2 3 2 2" xfId="8585" xr:uid="{1B22CEBE-5ABE-4409-AD27-EFC911C36BD5}"/>
    <cellStyle name="Moneda 2 4 2 2 2 3 2 2 2" xfId="10972" xr:uid="{59C4ED3D-898C-4979-AD30-09721B42D026}"/>
    <cellStyle name="Moneda 2 4 2 2 2 3 2 2 2 2" xfId="15760" xr:uid="{1FE32373-F4D9-4B2B-B1E2-874B9CB9B5E3}"/>
    <cellStyle name="Moneda 2 4 2 2 2 3 2 2 2 2 2" xfId="25287" xr:uid="{3661669D-31B0-40DA-B502-D1202A1ECAB1}"/>
    <cellStyle name="Moneda 2 4 2 2 2 3 2 2 2 2 3" xfId="34015" xr:uid="{24467350-A704-41F8-8188-7EE9171BBC1D}"/>
    <cellStyle name="Moneda 2 4 2 2 2 3 2 2 2 3" xfId="20521" xr:uid="{D5B35651-97FE-406D-A255-2A8297CBA6DF}"/>
    <cellStyle name="Moneda 2 4 2 2 2 3 2 2 2 4" xfId="29379" xr:uid="{F07A075C-74E6-42BF-9CB3-EF1EECD8A842}"/>
    <cellStyle name="Moneda 2 4 2 2 2 3 2 2 3" xfId="13363" xr:uid="{8CF6AE97-9AF1-4643-A245-B2BB91B20694}"/>
    <cellStyle name="Moneda 2 4 2 2 2 3 2 2 3 2" xfId="22904" xr:uid="{23C2FE5F-3584-463C-A95F-0A3EE52E5C68}"/>
    <cellStyle name="Moneda 2 4 2 2 2 3 2 2 3 3" xfId="31655" xr:uid="{F70A5B03-9791-422F-AA3F-DC27ED2705E1}"/>
    <cellStyle name="Moneda 2 4 2 2 2 3 2 2 4" xfId="18140" xr:uid="{7E0011C5-B55F-4265-B3DE-2088781DCCE9}"/>
    <cellStyle name="Moneda 2 4 2 2 2 3 2 2 5" xfId="27155" xr:uid="{CF4DBC58-6B0C-42F0-8691-9A2957A023CE}"/>
    <cellStyle name="Moneda 2 4 2 2 2 3 2 3" xfId="9778" xr:uid="{16CD4C9F-D919-46C2-B733-AC9EA99065C7}"/>
    <cellStyle name="Moneda 2 4 2 2 2 3 2 3 2" xfId="14562" xr:uid="{466D2933-5388-4315-B99E-0D6A53D32437}"/>
    <cellStyle name="Moneda 2 4 2 2 2 3 2 3 2 2" xfId="24096" xr:uid="{FBAE73A5-546C-4206-8708-150B70F23064}"/>
    <cellStyle name="Moneda 2 4 2 2 2 3 2 3 2 3" xfId="32826" xr:uid="{E3378D1B-F07C-40C2-A638-83068CEE6E06}"/>
    <cellStyle name="Moneda 2 4 2 2 2 3 2 3 3" xfId="19331" xr:uid="{53CACDED-3C24-4B0F-8BE6-E2118D1768C9}"/>
    <cellStyle name="Moneda 2 4 2 2 2 3 2 3 4" xfId="28220" xr:uid="{D1C69E74-87C9-4473-95AA-5E51D55540E7}"/>
    <cellStyle name="Moneda 2 4 2 2 2 3 2 4" xfId="12169" xr:uid="{984311BC-6310-41F7-A48E-9C0B0B87557C}"/>
    <cellStyle name="Moneda 2 4 2 2 2 3 2 4 2" xfId="21713" xr:uid="{D9AC7D33-BC18-401C-BF0A-A4E321FBFD23}"/>
    <cellStyle name="Moneda 2 4 2 2 2 3 2 4 3" xfId="30497" xr:uid="{72BEF104-9C10-4367-BCDE-421E5919AFE5}"/>
    <cellStyle name="Moneda 2 4 2 2 2 3 2 5" xfId="16953" xr:uid="{9419CEBE-6E30-4544-8F16-5AF91216CB8D}"/>
    <cellStyle name="Moneda 2 4 2 2 2 3 2 6" xfId="26172" xr:uid="{62DA4A73-ABD6-44E1-9759-9FF9D40B2CAB}"/>
    <cellStyle name="Moneda 2 4 2 2 2 3 3" xfId="7993" xr:uid="{B7F1B7F5-55F0-4FCE-8A41-37D77D98DF95}"/>
    <cellStyle name="Moneda 2 4 2 2 2 3 3 2" xfId="10379" xr:uid="{5F997C6E-E73B-4F39-9C75-FA9B36C728F1}"/>
    <cellStyle name="Moneda 2 4 2 2 2 3 3 2 2" xfId="15165" xr:uid="{3DAF70ED-9633-4E3A-BB29-9A490F65519F}"/>
    <cellStyle name="Moneda 2 4 2 2 2 3 3 2 2 2" xfId="24692" xr:uid="{E45F84C1-4E23-4966-B4A4-BA651035C8C1}"/>
    <cellStyle name="Moneda 2 4 2 2 2 3 3 2 2 3" xfId="33420" xr:uid="{6AF2D63E-2A19-45AB-B644-1CAC134A828A}"/>
    <cellStyle name="Moneda 2 4 2 2 2 3 3 2 3" xfId="19926" xr:uid="{539689B3-2A70-42A3-95CB-C3457B749964}"/>
    <cellStyle name="Moneda 2 4 2 2 2 3 3 2 4" xfId="28790" xr:uid="{7DF9C80A-2A76-414B-8B72-9563D1DCA05A}"/>
    <cellStyle name="Moneda 2 4 2 2 2 3 3 3" xfId="12770" xr:uid="{E16B4CE2-B7B1-4F9F-A31D-D8F312E3A2F1}"/>
    <cellStyle name="Moneda 2 4 2 2 2 3 3 3 2" xfId="22309" xr:uid="{FA4EF607-7B17-48BF-9160-0FE5D08A9C9A}"/>
    <cellStyle name="Moneda 2 4 2 2 2 3 3 3 3" xfId="31066" xr:uid="{8B023384-9DFE-4AD3-ACD2-6C26D1E4E4D4}"/>
    <cellStyle name="Moneda 2 4 2 2 2 3 3 4" xfId="17547" xr:uid="{E8476871-6996-4DBD-A940-EF8489D23849}"/>
    <cellStyle name="Moneda 2 4 2 2 2 3 3 5" xfId="26629" xr:uid="{6CF41EE4-A114-4A08-917E-B6A169DD90AE}"/>
    <cellStyle name="Moneda 2 4 2 2 2 3 4" xfId="9186" xr:uid="{D5195C64-045C-43D1-B51D-25E1D37DCBBD}"/>
    <cellStyle name="Moneda 2 4 2 2 2 3 4 2" xfId="13967" xr:uid="{7430170E-1471-4790-A077-12DAD04CBE74}"/>
    <cellStyle name="Moneda 2 4 2 2 2 3 4 2 2" xfId="23501" xr:uid="{648A0728-A986-46CC-AA64-68D8654BA50B}"/>
    <cellStyle name="Moneda 2 4 2 2 2 3 4 2 3" xfId="32231" xr:uid="{405CAC0D-56F2-4DF2-81B6-B38CA0D96931}"/>
    <cellStyle name="Moneda 2 4 2 2 2 3 4 3" xfId="18736" xr:uid="{200A1037-433F-405E-8861-FB754284D711}"/>
    <cellStyle name="Moneda 2 4 2 2 2 3 4 4" xfId="27694" xr:uid="{46E4FF65-9D06-4B28-B7C1-02F1DEA54AF2}"/>
    <cellStyle name="Moneda 2 4 2 2 2 3 5" xfId="11577" xr:uid="{C4F0D399-1A95-4EB7-B018-C1F90EA8A83F}"/>
    <cellStyle name="Moneda 2 4 2 2 2 3 5 2" xfId="21118" xr:uid="{BF37FA3E-B87F-4526-BAB4-5801D1E4E681}"/>
    <cellStyle name="Moneda 2 4 2 2 2 3 5 3" xfId="29949" xr:uid="{5D9462D4-53CD-46A8-B76C-5EB42E6758A0}"/>
    <cellStyle name="Moneda 2 4 2 2 2 3 6" xfId="16360" xr:uid="{8F12C3AA-275B-4BBC-90B1-0E9D9DE43E05}"/>
    <cellStyle name="Moneda 2 4 2 2 2 3 7" xfId="6810" xr:uid="{13CF58C0-F6E9-412F-9E69-56CDB566B985}"/>
    <cellStyle name="Moneda 2 4 2 2 2 4" xfId="3964" xr:uid="{00000000-0005-0000-0000-0000A8050000}"/>
    <cellStyle name="Moneda 2 4 2 2 2 4 2" xfId="8290" xr:uid="{008383F7-980A-4649-868B-E1E1804503DF}"/>
    <cellStyle name="Moneda 2 4 2 2 2 4 2 2" xfId="10677" xr:uid="{74AE2940-8B31-48A0-9AD9-E0F2151D2496}"/>
    <cellStyle name="Moneda 2 4 2 2 2 4 2 2 2" xfId="15463" xr:uid="{D32EE53D-581A-4FBE-A4FF-44723B5DD808}"/>
    <cellStyle name="Moneda 2 4 2 2 2 4 2 2 2 2" xfId="24990" xr:uid="{2019C3FC-CA58-4607-8BBD-AB53CA342D50}"/>
    <cellStyle name="Moneda 2 4 2 2 2 4 2 2 2 3" xfId="33718" xr:uid="{0E2A879F-2963-4364-948A-CFFD376D106A}"/>
    <cellStyle name="Moneda 2 4 2 2 2 4 2 2 3" xfId="20224" xr:uid="{354949B1-1095-447A-8641-AD636B1B7949}"/>
    <cellStyle name="Moneda 2 4 2 2 2 4 2 2 4" xfId="29082" xr:uid="{E69210A5-8CA6-4B20-A14E-95D8E9BB88B4}"/>
    <cellStyle name="Moneda 2 4 2 2 2 4 2 3" xfId="13068" xr:uid="{122D4391-26C3-45F2-B445-348F71D5D348}"/>
    <cellStyle name="Moneda 2 4 2 2 2 4 2 3 2" xfId="22607" xr:uid="{9D0E8C80-2F13-4C8C-AD33-7C77AE930857}"/>
    <cellStyle name="Moneda 2 4 2 2 2 4 2 3 3" xfId="31358" xr:uid="{6C5D8082-EE51-4EA0-836F-FF8C8870D0F2}"/>
    <cellStyle name="Moneda 2 4 2 2 2 4 2 4" xfId="17845" xr:uid="{1984A168-BB97-4C27-B118-6FF22C453BDB}"/>
    <cellStyle name="Moneda 2 4 2 2 2 4 2 5" xfId="26877" xr:uid="{8865BA42-E389-43E8-844C-253C0BBDB132}"/>
    <cellStyle name="Moneda 2 4 2 2 2 4 3" xfId="9483" xr:uid="{D3B42E04-5707-4FB4-978F-BD1E4FC80FCF}"/>
    <cellStyle name="Moneda 2 4 2 2 2 4 3 2" xfId="14265" xr:uid="{0E1A595F-2488-4516-8B29-E4CCA63FD988}"/>
    <cellStyle name="Moneda 2 4 2 2 2 4 3 2 2" xfId="23799" xr:uid="{7065A497-A230-4554-9855-A665C857D010}"/>
    <cellStyle name="Moneda 2 4 2 2 2 4 3 2 3" xfId="32529" xr:uid="{EB98925D-563B-4C0D-B361-6D0B7A87620D}"/>
    <cellStyle name="Moneda 2 4 2 2 2 4 3 3" xfId="19034" xr:uid="{FF89F781-7808-4636-BF31-8C9F44A2E6A0}"/>
    <cellStyle name="Moneda 2 4 2 2 2 4 3 4" xfId="27942" xr:uid="{9705A428-C88A-4421-A13B-95F03DC71C5A}"/>
    <cellStyle name="Moneda 2 4 2 2 2 4 4" xfId="11874" xr:uid="{51144307-60EB-4974-A846-9D0104F2AFAB}"/>
    <cellStyle name="Moneda 2 4 2 2 2 4 4 2" xfId="21416" xr:uid="{D57A361B-6D79-4F78-8D96-CA748FD16806}"/>
    <cellStyle name="Moneda 2 4 2 2 2 4 4 3" xfId="30219" xr:uid="{13C93736-0733-4033-9762-4624DA0EC02C}"/>
    <cellStyle name="Moneda 2 4 2 2 2 4 5" xfId="16658" xr:uid="{8DE4BA52-5508-4D80-91B3-5A902C8626AC}"/>
    <cellStyle name="Moneda 2 4 2 2 2 4 6" xfId="7103" xr:uid="{5A812B95-CC81-4EC2-9151-93CF68466362}"/>
    <cellStyle name="Moneda 2 4 2 2 2 5" xfId="5470" xr:uid="{00000000-0005-0000-0000-0000A9050000}"/>
    <cellStyle name="Moneda 2 4 2 2 2 5 2" xfId="10079" xr:uid="{95FA70E0-1528-42B9-B2CC-2B273E7FC93B}"/>
    <cellStyle name="Moneda 2 4 2 2 2 5 2 2" xfId="14864" xr:uid="{408678F8-AD9E-4A81-ACC3-17AD79A95E91}"/>
    <cellStyle name="Moneda 2 4 2 2 2 5 2 2 2" xfId="24395" xr:uid="{C9358BBD-5F9D-4AB2-83FF-961BBC37DF4E}"/>
    <cellStyle name="Moneda 2 4 2 2 2 5 2 2 3" xfId="33123" xr:uid="{57CF4325-FF9C-448A-85A6-9ADE93BEF3E2}"/>
    <cellStyle name="Moneda 2 4 2 2 2 5 2 3" xfId="19630" xr:uid="{6DF196A6-8E2E-4101-A2E6-D0BF4092BE2E}"/>
    <cellStyle name="Moneda 2 4 2 2 2 5 2 4" xfId="28494" xr:uid="{FCA85B42-49BA-4BEF-8DA7-4EFE3810D5BA}"/>
    <cellStyle name="Moneda 2 4 2 2 2 5 3" xfId="12470" xr:uid="{BD4A4463-E1F5-48D5-805C-479753C2FD14}"/>
    <cellStyle name="Moneda 2 4 2 2 2 5 3 2" xfId="22012" xr:uid="{CDE5FD1F-6654-49E5-BF2D-0F57E5ED2A4B}"/>
    <cellStyle name="Moneda 2 4 2 2 2 5 3 3" xfId="30769" xr:uid="{CFB91833-12D8-4309-958B-35816DCC9C91}"/>
    <cellStyle name="Moneda 2 4 2 2 2 5 4" xfId="17252" xr:uid="{C340F4E8-EDE2-491E-AA7C-43D3A741284F}"/>
    <cellStyle name="Moneda 2 4 2 2 2 5 5" xfId="7695" xr:uid="{5155EE72-EA3C-494F-AD2F-8B498957F433}"/>
    <cellStyle name="Moneda 2 4 2 2 2 6" xfId="8885" xr:uid="{7875FC10-56A2-418D-8E4C-2B2AC4F03FBE}"/>
    <cellStyle name="Moneda 2 4 2 2 2 6 2" xfId="13666" xr:uid="{A59D4D7E-1243-47DE-9D52-23987A0F2EA5}"/>
    <cellStyle name="Moneda 2 4 2 2 2 6 2 2" xfId="23204" xr:uid="{C7390F2A-21DA-495A-87C9-BF17804BB351}"/>
    <cellStyle name="Moneda 2 4 2 2 2 6 2 3" xfId="31935" xr:uid="{C1DF8D45-123B-43BB-B2E8-859002E4EE6D}"/>
    <cellStyle name="Moneda 2 4 2 2 2 6 3" xfId="18440" xr:uid="{08EB105D-818B-44DA-BA53-8D97EE43F6BA}"/>
    <cellStyle name="Moneda 2 4 2 2 2 6 4" xfId="27449" xr:uid="{0BA57638-64C6-4D37-BF97-016DB2C14B6A}"/>
    <cellStyle name="Moneda 2 4 2 2 2 7" xfId="11276" xr:uid="{FB2957D1-CC76-4647-990F-215D005BCD24}"/>
    <cellStyle name="Moneda 2 4 2 2 2 7 2" xfId="20822" xr:uid="{7C2ECCFB-39E2-49AD-8937-0323E2D0CBA8}"/>
    <cellStyle name="Moneda 2 4 2 2 2 7 3" xfId="29672" xr:uid="{6E4ADB5C-1840-4E38-932B-1964A418D873}"/>
    <cellStyle name="Moneda 2 4 2 2 2 8" xfId="16063" xr:uid="{1B04377C-B63D-4391-9C2F-AB309965700E}"/>
    <cellStyle name="Moneda 2 4 2 2 2 9" xfId="6528" xr:uid="{DABF3082-13FC-4A9F-8599-C3C622C0658D}"/>
    <cellStyle name="Moneda 2 4 2 2 3" xfId="1051" xr:uid="{00000000-0005-0000-0000-0000AA050000}"/>
    <cellStyle name="Moneda 2 4 2 2 3 2" xfId="2612" xr:uid="{00000000-0005-0000-0000-0000AB050000}"/>
    <cellStyle name="Moneda 2 4 2 2 3 2 2" xfId="7471" xr:uid="{3561F8C1-137B-49B0-A173-88B026F5178C}"/>
    <cellStyle name="Moneda 2 4 2 2 3 2 2 2" xfId="8660" xr:uid="{9E6B3D09-4161-4C0E-A59A-1D1EFCF0CD18}"/>
    <cellStyle name="Moneda 2 4 2 2 3 2 2 2 2" xfId="11047" xr:uid="{CE9E17B4-1B28-49CC-A8DA-1DE4F4A367AC}"/>
    <cellStyle name="Moneda 2 4 2 2 3 2 2 2 2 2" xfId="15835" xr:uid="{F7EBD4B8-5A7D-4CB7-A773-6BEDED63CE72}"/>
    <cellStyle name="Moneda 2 4 2 2 3 2 2 2 2 2 2" xfId="25362" xr:uid="{3D6BD1AC-22D7-4DBD-A64C-16DE27D6179B}"/>
    <cellStyle name="Moneda 2 4 2 2 3 2 2 2 2 2 3" xfId="34090" xr:uid="{56B32FFB-F163-4702-A82C-E0271B468EC9}"/>
    <cellStyle name="Moneda 2 4 2 2 3 2 2 2 2 3" xfId="20596" xr:uid="{9EAE75EA-C75C-4229-A498-9ABFEDBE92CB}"/>
    <cellStyle name="Moneda 2 4 2 2 3 2 2 2 2 4" xfId="29454" xr:uid="{E7972389-0838-4C78-BE20-7926E96707B6}"/>
    <cellStyle name="Moneda 2 4 2 2 3 2 2 2 3" xfId="13438" xr:uid="{FCD8AF29-3EF7-4480-BC7A-C3CCEDB2CBE6}"/>
    <cellStyle name="Moneda 2 4 2 2 3 2 2 2 3 2" xfId="22979" xr:uid="{A9C3839A-DB61-4796-AFED-F6BFF9159E99}"/>
    <cellStyle name="Moneda 2 4 2 2 3 2 2 2 3 3" xfId="31730" xr:uid="{37FDE0F2-5DA0-445D-B9C1-4E254151D985}"/>
    <cellStyle name="Moneda 2 4 2 2 3 2 2 2 4" xfId="18215" xr:uid="{C8970ADD-48CD-4E49-9637-FC32B8B4B365}"/>
    <cellStyle name="Moneda 2 4 2 2 3 2 2 2 5" xfId="27229" xr:uid="{A3A73839-CA91-4BA7-A246-6FAB85A6F784}"/>
    <cellStyle name="Moneda 2 4 2 2 3 2 2 3" xfId="9853" xr:uid="{8C508AC3-E882-4AF8-8158-A0CBBBCFCE37}"/>
    <cellStyle name="Moneda 2 4 2 2 3 2 2 3 2" xfId="14637" xr:uid="{1F9BF7DB-E98A-46AD-A6E7-E56385B8090F}"/>
    <cellStyle name="Moneda 2 4 2 2 3 2 2 3 2 2" xfId="24171" xr:uid="{9972D38B-E3E5-4099-8DBB-C15CB148450B}"/>
    <cellStyle name="Moneda 2 4 2 2 3 2 2 3 2 3" xfId="32901" xr:uid="{E95AE9F7-1AE5-4C27-B74B-0E082041DFC3}"/>
    <cellStyle name="Moneda 2 4 2 2 3 2 2 3 3" xfId="19406" xr:uid="{CE4EC140-E919-4C2F-82EF-EE8728DCCBDC}"/>
    <cellStyle name="Moneda 2 4 2 2 3 2 2 3 4" xfId="28294" xr:uid="{F4FD6A0B-CA70-44D2-8250-C28EC65F83C4}"/>
    <cellStyle name="Moneda 2 4 2 2 3 2 2 4" xfId="12244" xr:uid="{0CD064D6-CC1F-4C9E-9A43-A654B1787698}"/>
    <cellStyle name="Moneda 2 4 2 2 3 2 2 4 2" xfId="21788" xr:uid="{3A64D4AE-6AC9-441A-B9AF-C93B8931BB3F}"/>
    <cellStyle name="Moneda 2 4 2 2 3 2 2 4 3" xfId="30571" xr:uid="{001BE20F-5F2A-4AD2-9909-EC21219E77F9}"/>
    <cellStyle name="Moneda 2 4 2 2 3 2 2 5" xfId="17028" xr:uid="{C6974B61-2D50-4BD1-8887-7BAF589E8B3B}"/>
    <cellStyle name="Moneda 2 4 2 2 3 2 2 6" xfId="26229" xr:uid="{DEF2880D-9C3B-43A6-9924-81F5CC4ADF09}"/>
    <cellStyle name="Moneda 2 4 2 2 3 2 3" xfId="8068" xr:uid="{AAD0B32A-F578-4900-A494-189F89207129}"/>
    <cellStyle name="Moneda 2 4 2 2 3 2 3 2" xfId="10454" xr:uid="{5ED36A4C-24E4-4A4C-8A44-981DDDA07122}"/>
    <cellStyle name="Moneda 2 4 2 2 3 2 3 2 2" xfId="15240" xr:uid="{125F1BE0-B8D5-4646-A02B-DFBC86A92CAB}"/>
    <cellStyle name="Moneda 2 4 2 2 3 2 3 2 2 2" xfId="24767" xr:uid="{AFA221BF-B434-4243-88A5-F3EEFD144407}"/>
    <cellStyle name="Moneda 2 4 2 2 3 2 3 2 2 3" xfId="33495" xr:uid="{34926BBE-97AE-455A-B3D6-90EFEE111031}"/>
    <cellStyle name="Moneda 2 4 2 2 3 2 3 2 3" xfId="20001" xr:uid="{422D72C6-DFD7-4362-AB96-1099900D2581}"/>
    <cellStyle name="Moneda 2 4 2 2 3 2 3 2 4" xfId="28865" xr:uid="{B188481E-7995-432C-8993-F4E18E5657A0}"/>
    <cellStyle name="Moneda 2 4 2 2 3 2 3 3" xfId="12845" xr:uid="{8B4E5FA6-6ED6-4900-B71B-5FA1412A62EE}"/>
    <cellStyle name="Moneda 2 4 2 2 3 2 3 3 2" xfId="22384" xr:uid="{45D386EA-5921-4E48-94C2-EB7862E129FA}"/>
    <cellStyle name="Moneda 2 4 2 2 3 2 3 3 3" xfId="31141" xr:uid="{06367BB3-1BF1-4B77-891A-66FDEFA17E00}"/>
    <cellStyle name="Moneda 2 4 2 2 3 2 3 4" xfId="17622" xr:uid="{EC340D68-AEB9-46BD-81FA-DCDABB743147}"/>
    <cellStyle name="Moneda 2 4 2 2 3 2 3 5" xfId="26686" xr:uid="{2796EE9B-3999-4DBB-AB8D-D465B380BFFF}"/>
    <cellStyle name="Moneda 2 4 2 2 3 2 4" xfId="9261" xr:uid="{107D35F7-88CB-40FC-B2B9-04044D562F4D}"/>
    <cellStyle name="Moneda 2 4 2 2 3 2 4 2" xfId="14042" xr:uid="{7F6C5EFC-3832-41E4-AFC6-821A688C0FB8}"/>
    <cellStyle name="Moneda 2 4 2 2 3 2 4 2 2" xfId="23576" xr:uid="{CCBAADCD-F744-445B-9379-038F401DCD7D}"/>
    <cellStyle name="Moneda 2 4 2 2 3 2 4 2 3" xfId="32306" xr:uid="{A3DFB9D1-28B7-49F7-88C3-ECCAC03C1C06}"/>
    <cellStyle name="Moneda 2 4 2 2 3 2 4 3" xfId="18811" xr:uid="{33B9CD42-6597-4FBA-9928-0BE2E57C0D34}"/>
    <cellStyle name="Moneda 2 4 2 2 3 2 4 4" xfId="27751" xr:uid="{47B92609-8697-4526-A333-A9A330AE709C}"/>
    <cellStyle name="Moneda 2 4 2 2 3 2 5" xfId="11652" xr:uid="{B2C51ABA-CFD3-4FFF-96C0-F145FC9CB5E7}"/>
    <cellStyle name="Moneda 2 4 2 2 3 2 5 2" xfId="21193" xr:uid="{A22ABBE8-08B8-456B-BFBB-7E361BBF4194}"/>
    <cellStyle name="Moneda 2 4 2 2 3 2 5 3" xfId="30023" xr:uid="{8358D92A-06EF-44E6-AC6F-FE84EB549E79}"/>
    <cellStyle name="Moneda 2 4 2 2 3 2 6" xfId="16435" xr:uid="{20490B23-E24C-4BB0-A88E-2CCF15E2FB84}"/>
    <cellStyle name="Moneda 2 4 2 2 3 2 7" xfId="6883" xr:uid="{C5851204-53B2-4A00-B8D4-39B59652D118}"/>
    <cellStyle name="Moneda 2 4 2 2 3 3" xfId="4118" xr:uid="{00000000-0005-0000-0000-0000AC050000}"/>
    <cellStyle name="Moneda 2 4 2 2 3 3 2" xfId="8364" xr:uid="{E9A44366-F029-48B9-B8A9-B3A741D3A734}"/>
    <cellStyle name="Moneda 2 4 2 2 3 3 2 2" xfId="10751" xr:uid="{EF12116F-FD3A-432B-8713-00A34323C118}"/>
    <cellStyle name="Moneda 2 4 2 2 3 3 2 2 2" xfId="15538" xr:uid="{B9BBABF7-E339-45CD-B10D-14FCBFD231EC}"/>
    <cellStyle name="Moneda 2 4 2 2 3 3 2 2 2 2" xfId="25065" xr:uid="{70039AE7-6907-4E6A-86F4-392378C50ABA}"/>
    <cellStyle name="Moneda 2 4 2 2 3 3 2 2 2 3" xfId="33793" xr:uid="{E73B98AF-C613-4354-8E45-03F8A030B5EF}"/>
    <cellStyle name="Moneda 2 4 2 2 3 3 2 2 3" xfId="20299" xr:uid="{1E6C5BAE-660D-488E-80FC-F97BE25301AA}"/>
    <cellStyle name="Moneda 2 4 2 2 3 3 2 2 4" xfId="29157" xr:uid="{CD2513C1-AD4B-4975-A9F7-99A231647C1D}"/>
    <cellStyle name="Moneda 2 4 2 2 3 3 2 3" xfId="13142" xr:uid="{7DB1C44E-46FC-4AD6-AEE8-11F6E91EB8A0}"/>
    <cellStyle name="Moneda 2 4 2 2 3 3 2 3 2" xfId="22682" xr:uid="{3558BB35-85CB-464F-84E2-175300D0FB4F}"/>
    <cellStyle name="Moneda 2 4 2 2 3 3 2 3 3" xfId="31433" xr:uid="{65F2D4D8-55AB-489D-9FEC-B2B5FE1DD067}"/>
    <cellStyle name="Moneda 2 4 2 2 3 3 2 4" xfId="17919" xr:uid="{7D0D0A41-AEB4-4B7D-A914-1F53ECBC46FF}"/>
    <cellStyle name="Moneda 2 4 2 2 3 3 2 5" xfId="26952" xr:uid="{297DC68E-9172-4612-9783-B814294B1C43}"/>
    <cellStyle name="Moneda 2 4 2 2 3 3 3" xfId="9557" xr:uid="{CC1E899B-2A07-4462-BA70-D20BA9CCC921}"/>
    <cellStyle name="Moneda 2 4 2 2 3 3 3 2" xfId="14340" xr:uid="{DCF1D37D-4E91-4CCD-A47C-446F36F240A7}"/>
    <cellStyle name="Moneda 2 4 2 2 3 3 3 2 2" xfId="23874" xr:uid="{0C09BC34-3030-4F89-978B-AA0D5485A5A7}"/>
    <cellStyle name="Moneda 2 4 2 2 3 3 3 2 3" xfId="32604" xr:uid="{11D83D5C-23D8-4C64-B8F9-3DE929243D54}"/>
    <cellStyle name="Moneda 2 4 2 2 3 3 3 3" xfId="19109" xr:uid="{7BDC03CB-7E80-4FAB-8407-2EA652E3BE0B}"/>
    <cellStyle name="Moneda 2 4 2 2 3 3 3 4" xfId="28017" xr:uid="{9149CCAE-821B-4F66-9793-4C646A441542}"/>
    <cellStyle name="Moneda 2 4 2 2 3 3 4" xfId="11948" xr:uid="{27384B26-A546-4BDD-890F-5D2E9BEBBC3A}"/>
    <cellStyle name="Moneda 2 4 2 2 3 3 4 2" xfId="21491" xr:uid="{3721138B-9E61-40E9-BC30-13D8D03E65A4}"/>
    <cellStyle name="Moneda 2 4 2 2 3 3 4 3" xfId="30294" xr:uid="{B9AFEA02-3154-41B5-83C0-7CE1A0C24B4A}"/>
    <cellStyle name="Moneda 2 4 2 2 3 3 5" xfId="16732" xr:uid="{420B845D-3307-419C-820C-7A072288AB2E}"/>
    <cellStyle name="Moneda 2 4 2 2 3 3 6" xfId="7175" xr:uid="{96235BF8-52BE-410F-A8F6-BA2EFB587DEA}"/>
    <cellStyle name="Moneda 2 4 2 2 3 4" xfId="5624" xr:uid="{00000000-0005-0000-0000-0000AD050000}"/>
    <cellStyle name="Moneda 2 4 2 2 3 4 2" xfId="10155" xr:uid="{2C25B23C-3745-4665-8E99-D345367E1663}"/>
    <cellStyle name="Moneda 2 4 2 2 3 4 2 2" xfId="14940" xr:uid="{9A79A093-49E6-458F-BAFD-1ACB7E6FEF66}"/>
    <cellStyle name="Moneda 2 4 2 2 3 4 2 2 2" xfId="24470" xr:uid="{3AF5801E-F719-49C3-A8FA-DB4A9AE08C4B}"/>
    <cellStyle name="Moneda 2 4 2 2 3 4 2 2 3" xfId="33198" xr:uid="{F8EF9AEF-C03B-4B2E-A6BE-593B9D94011B}"/>
    <cellStyle name="Moneda 2 4 2 2 3 4 2 3" xfId="19704" xr:uid="{AECE198B-351C-4AC7-ACBE-9660DA6BAE7F}"/>
    <cellStyle name="Moneda 2 4 2 2 3 4 2 4" xfId="28568" xr:uid="{64F6F78C-7247-4253-BB26-7D32519DCBE7}"/>
    <cellStyle name="Moneda 2 4 2 2 3 4 3" xfId="12546" xr:uid="{CC3EB8E6-09EC-45E2-BB0D-121B5C3F8C00}"/>
    <cellStyle name="Moneda 2 4 2 2 3 4 3 2" xfId="22087" xr:uid="{A86AB5C4-7EFC-4D84-BE0B-99E72C39D1B0}"/>
    <cellStyle name="Moneda 2 4 2 2 3 4 3 3" xfId="30844" xr:uid="{E95FD228-E68B-4B7E-BCD8-6CD54AA9CBB4}"/>
    <cellStyle name="Moneda 2 4 2 2 3 4 4" xfId="17326" xr:uid="{BF27A60C-B2D5-4116-9847-31BCC8405453}"/>
    <cellStyle name="Moneda 2 4 2 2 3 4 5" xfId="7769" xr:uid="{759E0231-2851-4E6B-87F4-349345F39399}"/>
    <cellStyle name="Moneda 2 4 2 2 3 5" xfId="8961" xr:uid="{6DF29F03-1F94-4606-B6E3-E05412072BF9}"/>
    <cellStyle name="Moneda 2 4 2 2 3 5 2" xfId="13742" xr:uid="{B5186985-5949-469D-884B-518C00A4EF15}"/>
    <cellStyle name="Moneda 2 4 2 2 3 5 2 2" xfId="23279" xr:uid="{D45746E9-6260-4158-A742-046E01E2E2E8}"/>
    <cellStyle name="Moneda 2 4 2 2 3 5 2 3" xfId="32010" xr:uid="{0CA85B47-AA8D-4018-AE02-957B97626CFC}"/>
    <cellStyle name="Moneda 2 4 2 2 3 5 3" xfId="18514" xr:uid="{016F1E1B-C32F-4818-B575-14A42D354999}"/>
    <cellStyle name="Moneda 2 4 2 2 3 5 4" xfId="27506" xr:uid="{86DF3DAA-035F-4B1B-8738-22AAFAAB96A8}"/>
    <cellStyle name="Moneda 2 4 2 2 3 6" xfId="11353" xr:uid="{4B92FF71-DBF3-4CE9-9710-BDCAD5F8D1E3}"/>
    <cellStyle name="Moneda 2 4 2 2 3 6 2" xfId="20897" xr:uid="{2EAB24A5-EB19-4188-8838-3A0CC95D568F}"/>
    <cellStyle name="Moneda 2 4 2 2 3 6 3" xfId="29747" xr:uid="{D633FC83-63CC-4AFD-B942-F31F459864EB}"/>
    <cellStyle name="Moneda 2 4 2 2 3 7" xfId="16138" xr:uid="{47FC8268-887E-4819-9B43-E8A08E5CF3FB}"/>
    <cellStyle name="Moneda 2 4 2 2 3 8" xfId="6592" xr:uid="{950D5559-D97B-4341-9CAC-62809BA47C90}"/>
    <cellStyle name="Moneda 2 4 2 2 4" xfId="1181" xr:uid="{00000000-0005-0000-0000-0000AE050000}"/>
    <cellStyle name="Moneda 2 4 2 2 4 2" xfId="2742" xr:uid="{00000000-0005-0000-0000-0000AF050000}"/>
    <cellStyle name="Moneda 2 4 2 2 4 2 2" xfId="8512" xr:uid="{81B2C53F-76B8-4DA6-8A26-F6DCC52CC3CC}"/>
    <cellStyle name="Moneda 2 4 2 2 4 2 2 2" xfId="10899" xr:uid="{27AF7C2A-AB2B-4031-AB0D-C03CBE3C7586}"/>
    <cellStyle name="Moneda 2 4 2 2 4 2 2 2 2" xfId="15687" xr:uid="{214385BF-044B-4E06-A6D9-60B307F41A52}"/>
    <cellStyle name="Moneda 2 4 2 2 4 2 2 2 2 2" xfId="25214" xr:uid="{65F81D76-6465-48FD-87EB-82D6D8005E52}"/>
    <cellStyle name="Moneda 2 4 2 2 4 2 2 2 2 3" xfId="33942" xr:uid="{962E4955-BC98-4AF1-84D6-3CEE28442062}"/>
    <cellStyle name="Moneda 2 4 2 2 4 2 2 2 3" xfId="20448" xr:uid="{35FC6272-F655-4746-8E31-CBC88E39058C}"/>
    <cellStyle name="Moneda 2 4 2 2 4 2 2 2 4" xfId="29306" xr:uid="{D50AC7AD-8913-46C1-AE09-AFB51FA1ADB6}"/>
    <cellStyle name="Moneda 2 4 2 2 4 2 2 3" xfId="13290" xr:uid="{62CD9E1F-D184-4C6D-8A2D-F514C207C119}"/>
    <cellStyle name="Moneda 2 4 2 2 4 2 2 3 2" xfId="22831" xr:uid="{23ABA9A8-E813-46F4-8368-4CCD5EF40B07}"/>
    <cellStyle name="Moneda 2 4 2 2 4 2 2 3 3" xfId="31582" xr:uid="{2B3BF1B3-CF9B-45EE-9989-6E8482625C7C}"/>
    <cellStyle name="Moneda 2 4 2 2 4 2 2 4" xfId="18067" xr:uid="{EA23B5B7-B6B7-4AAB-845C-AD40D59CCC22}"/>
    <cellStyle name="Moneda 2 4 2 2 4 2 2 5" xfId="27086" xr:uid="{F1142B48-D11F-4260-B6FB-920A8978D33F}"/>
    <cellStyle name="Moneda 2 4 2 2 4 2 3" xfId="9705" xr:uid="{0B598386-AC82-4FAB-8510-2B2E2534CFC5}"/>
    <cellStyle name="Moneda 2 4 2 2 4 2 3 2" xfId="14489" xr:uid="{FFDC224E-66A3-4755-82BC-D493CDE026D4}"/>
    <cellStyle name="Moneda 2 4 2 2 4 2 3 2 2" xfId="24023" xr:uid="{885C874B-2217-48F8-841E-159C64C5BC70}"/>
    <cellStyle name="Moneda 2 4 2 2 4 2 3 2 3" xfId="32753" xr:uid="{40AA57AB-20F3-4DB5-BA31-BB0F8923D72E}"/>
    <cellStyle name="Moneda 2 4 2 2 4 2 3 3" xfId="19258" xr:uid="{BAE9E6EF-0789-4543-9828-C2F332348843}"/>
    <cellStyle name="Moneda 2 4 2 2 4 2 3 4" xfId="28151" xr:uid="{376A3A64-87EE-4F34-AC54-37F48D40ECCB}"/>
    <cellStyle name="Moneda 2 4 2 2 4 2 4" xfId="12096" xr:uid="{704A7ED5-BC70-47F3-B3F7-F875588F19F2}"/>
    <cellStyle name="Moneda 2 4 2 2 4 2 4 2" xfId="21640" xr:uid="{857B52C5-AAAA-4873-9C73-FD2163CCC8B0}"/>
    <cellStyle name="Moneda 2 4 2 2 4 2 4 3" xfId="30428" xr:uid="{186568B2-962D-4442-96EC-73048996E2D5}"/>
    <cellStyle name="Moneda 2 4 2 2 4 2 5" xfId="16880" xr:uid="{DCF967B4-93EE-4B2A-942E-1E9919C8E255}"/>
    <cellStyle name="Moneda 2 4 2 2 4 2 6" xfId="7323" xr:uid="{8A0533E3-70FF-4777-9A6F-0AFCB7D4A30C}"/>
    <cellStyle name="Moneda 2 4 2 2 4 3" xfId="4248" xr:uid="{00000000-0005-0000-0000-0000B0050000}"/>
    <cellStyle name="Moneda 2 4 2 2 4 3 2" xfId="10306" xr:uid="{231589C9-A78E-4C22-8C1E-B2D08F88666C}"/>
    <cellStyle name="Moneda 2 4 2 2 4 3 2 2" xfId="15092" xr:uid="{3F1F7063-B02E-407D-8474-1AE401EADBDA}"/>
    <cellStyle name="Moneda 2 4 2 2 4 3 2 2 2" xfId="24619" xr:uid="{3E7DD728-019B-48BE-8488-9CC6073226FD}"/>
    <cellStyle name="Moneda 2 4 2 2 4 3 2 2 3" xfId="33347" xr:uid="{32A4ADFE-B752-4F93-9F66-1A341CE02C17}"/>
    <cellStyle name="Moneda 2 4 2 2 4 3 2 3" xfId="19853" xr:uid="{C72ACBF9-0535-4E3B-BADF-EA281730CBB9}"/>
    <cellStyle name="Moneda 2 4 2 2 4 3 2 4" xfId="28717" xr:uid="{567AE124-8EE3-459B-A618-DB6C5E1CB4CB}"/>
    <cellStyle name="Moneda 2 4 2 2 4 3 3" xfId="12697" xr:uid="{199A5429-B89B-478C-8A9C-F2F90030BE60}"/>
    <cellStyle name="Moneda 2 4 2 2 4 3 3 2" xfId="22236" xr:uid="{0E98115B-85CF-4604-97B2-327ED67E23CF}"/>
    <cellStyle name="Moneda 2 4 2 2 4 3 3 3" xfId="30993" xr:uid="{F19699A1-D450-4E40-B511-30D3DD410366}"/>
    <cellStyle name="Moneda 2 4 2 2 4 3 4" xfId="17474" xr:uid="{689534AA-34D5-4478-BAEC-75A0D6DDF890}"/>
    <cellStyle name="Moneda 2 4 2 2 4 3 5" xfId="7920" xr:uid="{F62D83E2-A1BF-4AB6-82B1-7C8EB3866552}"/>
    <cellStyle name="Moneda 2 4 2 2 4 4" xfId="5754" xr:uid="{00000000-0005-0000-0000-0000B1050000}"/>
    <cellStyle name="Moneda 2 4 2 2 4 4 2" xfId="13894" xr:uid="{B4581609-5501-4F26-95DC-BA8C6FE84CCA}"/>
    <cellStyle name="Moneda 2 4 2 2 4 4 2 2" xfId="23428" xr:uid="{0DE8FF11-FE6C-40DD-8CDF-454B6D151C3D}"/>
    <cellStyle name="Moneda 2 4 2 2 4 4 2 3" xfId="32158" xr:uid="{C9588CA1-2376-4076-AE9C-FE0DED350A90}"/>
    <cellStyle name="Moneda 2 4 2 2 4 4 3" xfId="18663" xr:uid="{CAA0E0B7-6B5F-4B98-BE9A-9B91D515806D}"/>
    <cellStyle name="Moneda 2 4 2 2 4 4 4" xfId="9113" xr:uid="{E622E9B2-AD3B-4338-B941-60E91A2A0963}"/>
    <cellStyle name="Moneda 2 4 2 2 4 5" xfId="11504" xr:uid="{83DF1F3C-4CA6-488F-97B0-6666250B363B}"/>
    <cellStyle name="Moneda 2 4 2 2 4 5 2" xfId="21045" xr:uid="{5B6EF5FF-4016-44AE-8396-472DAB53A786}"/>
    <cellStyle name="Moneda 2 4 2 2 4 5 3" xfId="29880" xr:uid="{B2C288BC-C5E6-41CD-B843-B3CB3B384D01}"/>
    <cellStyle name="Moneda 2 4 2 2 4 6" xfId="16287" xr:uid="{EFE9CEEC-B574-4214-9FDB-60040F9EB561}"/>
    <cellStyle name="Moneda 2 4 2 2 4 7" xfId="6737" xr:uid="{44954616-667A-4774-93A4-DA90A99D1D7C}"/>
    <cellStyle name="Moneda 2 4 2 2 5" xfId="1728" xr:uid="{00000000-0005-0000-0000-0000B2050000}"/>
    <cellStyle name="Moneda 2 4 2 2 5 2" xfId="3270" xr:uid="{00000000-0005-0000-0000-0000B3050000}"/>
    <cellStyle name="Moneda 2 4 2 2 5 2 2" xfId="10604" xr:uid="{09406809-33A0-40D6-BDC6-10238EC213E7}"/>
    <cellStyle name="Moneda 2 4 2 2 5 2 2 2" xfId="15390" xr:uid="{46AAE05D-C9D9-494E-B0F5-FFD1830C26E4}"/>
    <cellStyle name="Moneda 2 4 2 2 5 2 2 2 2" xfId="24917" xr:uid="{728DE504-0E7E-45BE-9EAB-700B5071CF21}"/>
    <cellStyle name="Moneda 2 4 2 2 5 2 2 2 3" xfId="33645" xr:uid="{823E4C8C-CC6E-4B57-9244-A1BAF9BF2DB4}"/>
    <cellStyle name="Moneda 2 4 2 2 5 2 2 3" xfId="20151" xr:uid="{C86FCF47-CCDA-45F3-A7E4-A66CC5C9AF7B}"/>
    <cellStyle name="Moneda 2 4 2 2 5 2 2 4" xfId="29009" xr:uid="{42A8ADE9-7FC1-4456-B4A0-9479B0370816}"/>
    <cellStyle name="Moneda 2 4 2 2 5 2 3" xfId="12995" xr:uid="{8098BE4C-1047-4A59-B60D-15E0EACAE5B2}"/>
    <cellStyle name="Moneda 2 4 2 2 5 2 3 2" xfId="22534" xr:uid="{0361FC5F-D9B6-4528-BE30-69B24E2E53CF}"/>
    <cellStyle name="Moneda 2 4 2 2 5 2 3 3" xfId="31285" xr:uid="{A1919B37-9435-421E-A63D-50D6C1D4BDC1}"/>
    <cellStyle name="Moneda 2 4 2 2 5 2 4" xfId="17772" xr:uid="{E04B607D-41BA-4642-AD0D-CDC968556A08}"/>
    <cellStyle name="Moneda 2 4 2 2 5 2 5" xfId="8217" xr:uid="{08BAF049-CCF9-4114-BA74-CE63DFF7B705}"/>
    <cellStyle name="Moneda 2 4 2 2 5 3" xfId="4776" xr:uid="{00000000-0005-0000-0000-0000B4050000}"/>
    <cellStyle name="Moneda 2 4 2 2 5 3 2" xfId="14192" xr:uid="{EB1FC970-AC24-44AE-BD40-63FF751214BB}"/>
    <cellStyle name="Moneda 2 4 2 2 5 3 2 2" xfId="23726" xr:uid="{6D956FE8-E4C5-491C-B7DD-83747BC365E9}"/>
    <cellStyle name="Moneda 2 4 2 2 5 3 2 3" xfId="32456" xr:uid="{5D7DBE98-D85F-405B-A518-EF3CCA0B4579}"/>
    <cellStyle name="Moneda 2 4 2 2 5 3 3" xfId="18961" xr:uid="{1DEFC897-40AE-423F-A535-0FBC910761E9}"/>
    <cellStyle name="Moneda 2 4 2 2 5 3 4" xfId="9410" xr:uid="{83C47ED7-8FEC-41D1-BA96-DBCD6DE9696F}"/>
    <cellStyle name="Moneda 2 4 2 2 5 4" xfId="6282" xr:uid="{00000000-0005-0000-0000-0000B5050000}"/>
    <cellStyle name="Moneda 2 4 2 2 5 4 2" xfId="21343" xr:uid="{EA021DC1-324E-4505-9975-7C7F31C87048}"/>
    <cellStyle name="Moneda 2 4 2 2 5 4 3" xfId="11801" xr:uid="{A70849E3-EB09-4D9F-BD3D-FBC4C134A861}"/>
    <cellStyle name="Moneda 2 4 2 2 5 5" xfId="16585" xr:uid="{87099548-AFBF-4DAE-A63B-43D50D5B0234}"/>
    <cellStyle name="Moneda 2 4 2 2 5 6" xfId="7030" xr:uid="{D0B88C18-8100-4405-A9DF-190A62289B14}"/>
    <cellStyle name="Moneda 2 4 2 2 6" xfId="467" xr:uid="{00000000-0005-0000-0000-0000B6050000}"/>
    <cellStyle name="Moneda 2 4 2 2 6 2" xfId="2086" xr:uid="{00000000-0005-0000-0000-0000B7050000}"/>
    <cellStyle name="Moneda 2 4 2 2 6 2 2" xfId="14789" xr:uid="{9AEDB03A-047B-46E1-9914-B9648A03FACA}"/>
    <cellStyle name="Moneda 2 4 2 2 6 2 2 2" xfId="24322" xr:uid="{099A6912-8136-48E4-B9BC-A598A9F623B7}"/>
    <cellStyle name="Moneda 2 4 2 2 6 2 2 3" xfId="33050" xr:uid="{2BF55B5D-0C17-4DC6-9834-AE78B7F1C725}"/>
    <cellStyle name="Moneda 2 4 2 2 6 2 3" xfId="19557" xr:uid="{D1D8493B-9CD9-4296-B246-8C93788767CC}"/>
    <cellStyle name="Moneda 2 4 2 2 6 2 4" xfId="10004" xr:uid="{4DC89085-88C7-4AEE-907C-42511851A99E}"/>
    <cellStyle name="Moneda 2 4 2 2 6 3" xfId="3592" xr:uid="{00000000-0005-0000-0000-0000B8050000}"/>
    <cellStyle name="Moneda 2 4 2 2 6 3 2" xfId="21939" xr:uid="{D75A3C3C-C2C3-4FD1-BA3F-28DDE75FBDE7}"/>
    <cellStyle name="Moneda 2 4 2 2 6 3 3" xfId="12395" xr:uid="{7ECB0653-15CA-49C5-B90C-5B6F6C9B2696}"/>
    <cellStyle name="Moneda 2 4 2 2 6 4" xfId="5098" xr:uid="{00000000-0005-0000-0000-0000B9050000}"/>
    <cellStyle name="Moneda 2 4 2 2 6 4 2" xfId="17179" xr:uid="{5DE496D8-07C8-4DF0-86DC-C0D2099A7920}"/>
    <cellStyle name="Moneda 2 4 2 2 6 5" xfId="7620" xr:uid="{7256EB21-A938-40F5-80BF-BD47E07E28B6}"/>
    <cellStyle name="Moneda 2 4 2 2 7" xfId="1956" xr:uid="{00000000-0005-0000-0000-0000BA050000}"/>
    <cellStyle name="Moneda 2 4 2 2 7 2" xfId="13591" xr:uid="{2EF96D3C-C2BC-4055-8B9D-95C75FA90BA9}"/>
    <cellStyle name="Moneda 2 4 2 2 7 2 2" xfId="23131" xr:uid="{E569457A-82ED-4131-BD41-829F83B318D6}"/>
    <cellStyle name="Moneda 2 4 2 2 7 2 3" xfId="31867" xr:uid="{CB62C17F-658B-47E0-AACB-D131018C3549}"/>
    <cellStyle name="Moneda 2 4 2 2 7 3" xfId="18367" xr:uid="{7A2CBB68-E45F-43D8-AF25-6EB3FCFEEBB5}"/>
    <cellStyle name="Moneda 2 4 2 2 7 4" xfId="8810" xr:uid="{619437A9-DEB0-48BD-8EE2-E894D9CF1C7A}"/>
    <cellStyle name="Moneda 2 4 2 2 8" xfId="3462" xr:uid="{00000000-0005-0000-0000-0000BB050000}"/>
    <cellStyle name="Moneda 2 4 2 2 8 2" xfId="20749" xr:uid="{87C2DDBB-842E-469E-B23B-CECA7EC20D9E}"/>
    <cellStyle name="Moneda 2 4 2 2 8 3" xfId="11201" xr:uid="{122CC1A6-1AB8-495D-A6C9-7D374C5E1CB8}"/>
    <cellStyle name="Moneda 2 4 2 2 9" xfId="4968" xr:uid="{00000000-0005-0000-0000-0000BC050000}"/>
    <cellStyle name="Moneda 2 4 2 2 9 2" xfId="15990" xr:uid="{96C6B0CC-791D-4772-8642-286BA91C43E4}"/>
    <cellStyle name="Moneda 2 4 2 3" xfId="468" xr:uid="{00000000-0005-0000-0000-0000BD050000}"/>
    <cellStyle name="Moneda 2 4 2 3 2" xfId="1182" xr:uid="{00000000-0005-0000-0000-0000BE050000}"/>
    <cellStyle name="Moneda 2 4 2 3 2 2" xfId="2743" xr:uid="{00000000-0005-0000-0000-0000BF050000}"/>
    <cellStyle name="Moneda 2 4 2 3 2 2 2" xfId="7508" xr:uid="{7B50F2FE-2F20-4276-8D4D-9794415A673E}"/>
    <cellStyle name="Moneda 2 4 2 3 2 2 2 2" xfId="8697" xr:uid="{8F76268A-1761-4B93-9241-295A627001F5}"/>
    <cellStyle name="Moneda 2 4 2 3 2 2 2 2 2" xfId="11084" xr:uid="{8C245C97-3D3F-4388-B5D6-C14D9EA58C3A}"/>
    <cellStyle name="Moneda 2 4 2 3 2 2 2 2 2 2" xfId="15872" xr:uid="{0F4964FD-BD6F-4180-AB39-8612524EF663}"/>
    <cellStyle name="Moneda 2 4 2 3 2 2 2 2 2 2 2" xfId="25399" xr:uid="{B65CC824-1201-4AED-8A94-A28CCCE9C78D}"/>
    <cellStyle name="Moneda 2 4 2 3 2 2 2 2 2 2 3" xfId="34127" xr:uid="{5931769B-24C0-484F-8A7E-BA6342747BC5}"/>
    <cellStyle name="Moneda 2 4 2 3 2 2 2 2 2 3" xfId="20633" xr:uid="{FD9F11D0-F388-48BD-8F21-4540EF941EF2}"/>
    <cellStyle name="Moneda 2 4 2 3 2 2 2 2 2 4" xfId="29491" xr:uid="{B13CF132-CD7B-4CAC-849F-B810BDA4B8E6}"/>
    <cellStyle name="Moneda 2 4 2 3 2 2 2 2 3" xfId="13475" xr:uid="{86BF497A-08C1-4F53-9F29-1AE5D5951AA0}"/>
    <cellStyle name="Moneda 2 4 2 3 2 2 2 2 3 2" xfId="23016" xr:uid="{51B7D1FA-B2DF-41EF-A5C7-255B6C6C3A1B}"/>
    <cellStyle name="Moneda 2 4 2 3 2 2 2 2 3 3" xfId="31767" xr:uid="{46684310-DD4C-4EC0-B708-324A0414F2AF}"/>
    <cellStyle name="Moneda 2 4 2 3 2 2 2 2 4" xfId="18252" xr:uid="{C8FB4E89-2102-4CA4-9D44-A462DE84D793}"/>
    <cellStyle name="Moneda 2 4 2 3 2 2 2 2 5" xfId="27266" xr:uid="{4D5B6164-6174-44A6-965C-B8D21CB570C5}"/>
    <cellStyle name="Moneda 2 4 2 3 2 2 2 3" xfId="9890" xr:uid="{10EBEB7B-1DB8-49E7-8F69-2AFA3BFF02DA}"/>
    <cellStyle name="Moneda 2 4 2 3 2 2 2 3 2" xfId="14674" xr:uid="{F09450E9-A509-4C43-BFF5-755A47053856}"/>
    <cellStyle name="Moneda 2 4 2 3 2 2 2 3 2 2" xfId="24208" xr:uid="{45ECE620-F669-49AE-8C9B-010A2EB12D2F}"/>
    <cellStyle name="Moneda 2 4 2 3 2 2 2 3 2 3" xfId="32938" xr:uid="{6E6035EE-8F83-413B-91E8-4568E4D5B219}"/>
    <cellStyle name="Moneda 2 4 2 3 2 2 2 3 3" xfId="19443" xr:uid="{1E1F5974-65D0-48F1-A96B-833A74FA4B5D}"/>
    <cellStyle name="Moneda 2 4 2 3 2 2 2 3 4" xfId="28331" xr:uid="{F9D8188A-D50A-4C22-99D2-7598EA62665D}"/>
    <cellStyle name="Moneda 2 4 2 3 2 2 2 4" xfId="12281" xr:uid="{6F73AAEB-3D0E-4634-8232-4F17D0ECF0C8}"/>
    <cellStyle name="Moneda 2 4 2 3 2 2 2 4 2" xfId="21825" xr:uid="{8036D14C-22BC-4387-B7B0-F2FD413C403F}"/>
    <cellStyle name="Moneda 2 4 2 3 2 2 2 4 3" xfId="30608" xr:uid="{7A598842-A1C6-4E18-BCA0-A8D5DB1AB667}"/>
    <cellStyle name="Moneda 2 4 2 3 2 2 2 5" xfId="17065" xr:uid="{91E2E909-16F2-4C20-A41A-9511F0861D10}"/>
    <cellStyle name="Moneda 2 4 2 3 2 2 2 6" xfId="26261" xr:uid="{D8FE9DAF-0370-4590-9FE9-161B8235725B}"/>
    <cellStyle name="Moneda 2 4 2 3 2 2 3" xfId="8105" xr:uid="{96745058-6E65-499D-B798-5337EF1895F9}"/>
    <cellStyle name="Moneda 2 4 2 3 2 2 3 2" xfId="10491" xr:uid="{D98CBE16-1964-47F2-A315-6F2A92F11C23}"/>
    <cellStyle name="Moneda 2 4 2 3 2 2 3 2 2" xfId="15277" xr:uid="{3E5C64C7-9ABA-412D-BF8E-E8CC63B8488B}"/>
    <cellStyle name="Moneda 2 4 2 3 2 2 3 2 2 2" xfId="24804" xr:uid="{37A6B9E5-E578-452B-A9C2-9B1B686859D6}"/>
    <cellStyle name="Moneda 2 4 2 3 2 2 3 2 2 3" xfId="33532" xr:uid="{FA12BEAF-B5A7-4937-8148-00AF96699E38}"/>
    <cellStyle name="Moneda 2 4 2 3 2 2 3 2 3" xfId="20038" xr:uid="{57D1FE90-162E-451E-B89A-1026C33B4D9C}"/>
    <cellStyle name="Moneda 2 4 2 3 2 2 3 2 4" xfId="28902" xr:uid="{8F543C7D-2C10-4BA9-BAEE-6C37748B793E}"/>
    <cellStyle name="Moneda 2 4 2 3 2 2 3 3" xfId="12882" xr:uid="{35ACC8BC-295B-45AA-881B-AC3EF23A66AC}"/>
    <cellStyle name="Moneda 2 4 2 3 2 2 3 3 2" xfId="22421" xr:uid="{B3A6339B-39C8-4A5E-A4BD-7710C839917C}"/>
    <cellStyle name="Moneda 2 4 2 3 2 2 3 3 3" xfId="31178" xr:uid="{5C41F0D9-1843-406F-BD14-F45CC49C17DD}"/>
    <cellStyle name="Moneda 2 4 2 3 2 2 3 4" xfId="17659" xr:uid="{A9BECC2D-FBB0-4516-9104-C5FF98DF3320}"/>
    <cellStyle name="Moneda 2 4 2 3 2 2 3 5" xfId="26718" xr:uid="{8B39AC1A-4B4A-4580-B749-DC7620CA56B0}"/>
    <cellStyle name="Moneda 2 4 2 3 2 2 4" xfId="9298" xr:uid="{2D9591FB-7D7E-4577-A6D0-0BC7384201D8}"/>
    <cellStyle name="Moneda 2 4 2 3 2 2 4 2" xfId="14079" xr:uid="{AB00CA8B-BAD9-4410-8816-56EC97FB53E0}"/>
    <cellStyle name="Moneda 2 4 2 3 2 2 4 2 2" xfId="23613" xr:uid="{F3DB1778-70F4-4191-A434-85C635575B4E}"/>
    <cellStyle name="Moneda 2 4 2 3 2 2 4 2 3" xfId="32343" xr:uid="{3DBCF32B-9750-4376-9732-9378242AF7E9}"/>
    <cellStyle name="Moneda 2 4 2 3 2 2 4 3" xfId="18848" xr:uid="{6AA6CB85-EF75-4ABB-A8F3-5F3037F6279E}"/>
    <cellStyle name="Moneda 2 4 2 3 2 2 4 4" xfId="27783" xr:uid="{CF13F283-EC16-4410-A3B8-C583A6EBB08C}"/>
    <cellStyle name="Moneda 2 4 2 3 2 2 5" xfId="11689" xr:uid="{0122A461-98C7-43EE-B8C6-80BD9A3CD017}"/>
    <cellStyle name="Moneda 2 4 2 3 2 2 5 2" xfId="21230" xr:uid="{C1A56F18-BDE5-4EB2-8B53-AC82CA6EC26F}"/>
    <cellStyle name="Moneda 2 4 2 3 2 2 5 3" xfId="30060" xr:uid="{A52AACF9-4101-47A1-B273-E37C29FD06C3}"/>
    <cellStyle name="Moneda 2 4 2 3 2 2 6" xfId="16472" xr:uid="{7BA04975-AFEE-4214-BB58-CC062211973F}"/>
    <cellStyle name="Moneda 2 4 2 3 2 2 7" xfId="6920" xr:uid="{A8B604C0-16F9-4B3D-9317-E694D1817BEC}"/>
    <cellStyle name="Moneda 2 4 2 3 2 3" xfId="4249" xr:uid="{00000000-0005-0000-0000-0000C0050000}"/>
    <cellStyle name="Moneda 2 4 2 3 2 3 2" xfId="8401" xr:uid="{AC221B52-5F44-4B50-B429-80EDFA99FB37}"/>
    <cellStyle name="Moneda 2 4 2 3 2 3 2 2" xfId="10788" xr:uid="{FB1449A4-5127-4216-82EC-AA0AC68110CC}"/>
    <cellStyle name="Moneda 2 4 2 3 2 3 2 2 2" xfId="15575" xr:uid="{89E0233B-C1DF-47F0-9E47-36909F8FA260}"/>
    <cellStyle name="Moneda 2 4 2 3 2 3 2 2 2 2" xfId="25102" xr:uid="{790B67AD-6BFA-439C-B00D-4EC93A056947}"/>
    <cellStyle name="Moneda 2 4 2 3 2 3 2 2 2 3" xfId="33830" xr:uid="{D10CC1EE-D1F4-421A-B02C-509D1741F6C5}"/>
    <cellStyle name="Moneda 2 4 2 3 2 3 2 2 3" xfId="20336" xr:uid="{C5B7BF04-FCE5-4C55-ABEC-DBBC586644E7}"/>
    <cellStyle name="Moneda 2 4 2 3 2 3 2 2 4" xfId="29194" xr:uid="{11497362-7970-4F35-9536-EE7D8ED2584C}"/>
    <cellStyle name="Moneda 2 4 2 3 2 3 2 3" xfId="13179" xr:uid="{78AD516A-0B20-4316-A392-60C61B1E3936}"/>
    <cellStyle name="Moneda 2 4 2 3 2 3 2 3 2" xfId="22719" xr:uid="{013A8292-8AE9-40AB-9E22-CFFD188E9CB9}"/>
    <cellStyle name="Moneda 2 4 2 3 2 3 2 3 3" xfId="31470" xr:uid="{3E4D0D08-D988-4BA2-9102-EFED10853D5A}"/>
    <cellStyle name="Moneda 2 4 2 3 2 3 2 4" xfId="17956" xr:uid="{7DAEED0B-2C96-463F-86D1-997BEDBEDC28}"/>
    <cellStyle name="Moneda 2 4 2 3 2 3 2 5" xfId="26989" xr:uid="{DC5387DE-4151-4C02-AB47-16885CD8BE8E}"/>
    <cellStyle name="Moneda 2 4 2 3 2 3 3" xfId="9594" xr:uid="{B14F2F3B-72F2-49A0-803D-F39424F42873}"/>
    <cellStyle name="Moneda 2 4 2 3 2 3 3 2" xfId="14377" xr:uid="{8E7272CE-1383-46BF-A131-0B9D6E68B99D}"/>
    <cellStyle name="Moneda 2 4 2 3 2 3 3 2 2" xfId="23911" xr:uid="{133F2807-BB50-47E8-9539-85476B1D6E8E}"/>
    <cellStyle name="Moneda 2 4 2 3 2 3 3 2 3" xfId="32641" xr:uid="{F4F29104-19BA-4ABD-9C7A-29C9528CC175}"/>
    <cellStyle name="Moneda 2 4 2 3 2 3 3 3" xfId="19146" xr:uid="{98407D38-151A-435B-931D-3853791C5DBF}"/>
    <cellStyle name="Moneda 2 4 2 3 2 3 3 4" xfId="28054" xr:uid="{AE217ADE-1E74-40B9-9F6C-0545AF05EF68}"/>
    <cellStyle name="Moneda 2 4 2 3 2 3 4" xfId="11985" xr:uid="{DA1C9B25-3236-4225-9732-34808FCDB36A}"/>
    <cellStyle name="Moneda 2 4 2 3 2 3 4 2" xfId="21528" xr:uid="{08F51209-44ED-434A-BA79-953912327125}"/>
    <cellStyle name="Moneda 2 4 2 3 2 3 4 3" xfId="30331" xr:uid="{18A492A3-4941-4DA1-A49D-7607313BC208}"/>
    <cellStyle name="Moneda 2 4 2 3 2 3 5" xfId="16769" xr:uid="{419A2DEC-2D5E-4283-B70D-7C9E873FB5FA}"/>
    <cellStyle name="Moneda 2 4 2 3 2 3 6" xfId="7212" xr:uid="{1AFEF66B-B2EA-41BF-81DC-394C2986C3BB}"/>
    <cellStyle name="Moneda 2 4 2 3 2 4" xfId="5755" xr:uid="{00000000-0005-0000-0000-0000C1050000}"/>
    <cellStyle name="Moneda 2 4 2 3 2 4 2" xfId="10194" xr:uid="{471FE975-6125-48C2-9BC4-B78B9275F942}"/>
    <cellStyle name="Moneda 2 4 2 3 2 4 2 2" xfId="14979" xr:uid="{2FDEE4B2-665A-4270-92B0-6CD75C34D709}"/>
    <cellStyle name="Moneda 2 4 2 3 2 4 2 2 2" xfId="24507" xr:uid="{097CC818-D74E-4A62-9718-9B020C718A99}"/>
    <cellStyle name="Moneda 2 4 2 3 2 4 2 2 3" xfId="33235" xr:uid="{06887608-E630-4098-BF8B-08DB151E22B4}"/>
    <cellStyle name="Moneda 2 4 2 3 2 4 2 3" xfId="19741" xr:uid="{C4589ECA-486B-4C4C-9361-7C32F4F5D5E1}"/>
    <cellStyle name="Moneda 2 4 2 3 2 4 2 4" xfId="28605" xr:uid="{DBFDA668-D1C1-4C8E-96C8-863910CF9534}"/>
    <cellStyle name="Moneda 2 4 2 3 2 4 3" xfId="12585" xr:uid="{B7DEEBF5-D5AB-435B-926F-2258E561102C}"/>
    <cellStyle name="Moneda 2 4 2 3 2 4 3 2" xfId="22124" xr:uid="{A0A416B3-39A2-4FDB-B0FB-CAA0E0864AC4}"/>
    <cellStyle name="Moneda 2 4 2 3 2 4 3 3" xfId="30881" xr:uid="{4E7FA8EA-9F08-452B-81C8-6652D6052CE0}"/>
    <cellStyle name="Moneda 2 4 2 3 2 4 4" xfId="17363" xr:uid="{2F91C14C-867C-4E2D-A834-7E8EE738017A}"/>
    <cellStyle name="Moneda 2 4 2 3 2 4 5" xfId="7808" xr:uid="{DA55995E-CF85-4D5F-AC45-A74E5307F781}"/>
    <cellStyle name="Moneda 2 4 2 3 2 5" xfId="9000" xr:uid="{94932DCF-5BB0-4D13-BA83-8E47A7F74257}"/>
    <cellStyle name="Moneda 2 4 2 3 2 5 2" xfId="13781" xr:uid="{793B134E-1910-4A41-B0FA-AD39997B4080}"/>
    <cellStyle name="Moneda 2 4 2 3 2 5 2 2" xfId="23316" xr:uid="{43DBE824-52BA-420E-AF1C-A25CDB97A018}"/>
    <cellStyle name="Moneda 2 4 2 3 2 5 2 3" xfId="32047" xr:uid="{F7AB91CD-B0A7-4218-88B1-0E9E202AABDE}"/>
    <cellStyle name="Moneda 2 4 2 3 2 5 3" xfId="18551" xr:uid="{07E798AF-B59E-4081-A88E-1D4ED7A752A2}"/>
    <cellStyle name="Moneda 2 4 2 3 2 5 4" xfId="27538" xr:uid="{5CE0B4D1-FAD2-4147-942B-ECE97F114852}"/>
    <cellStyle name="Moneda 2 4 2 3 2 6" xfId="11392" xr:uid="{CDEDDAE8-B7F2-4738-8B7D-F9610F8B2BD6}"/>
    <cellStyle name="Moneda 2 4 2 3 2 6 2" xfId="20934" xr:uid="{5E65C22F-1A19-4DCB-B157-30B980A0E789}"/>
    <cellStyle name="Moneda 2 4 2 3 2 6 3" xfId="29784" xr:uid="{49CD28D1-AB79-411C-B74F-2DFADBA1F9C7}"/>
    <cellStyle name="Moneda 2 4 2 3 2 7" xfId="16175" xr:uid="{3991320B-FA82-4936-B783-E6EE84B44251}"/>
    <cellStyle name="Moneda 2 4 2 3 2 8" xfId="6631" xr:uid="{2CB4EF0E-AB34-4718-9911-058BB1E67078}"/>
    <cellStyle name="Moneda 2 4 2 3 3" xfId="2087" xr:uid="{00000000-0005-0000-0000-0000C2050000}"/>
    <cellStyle name="Moneda 2 4 2 3 3 2" xfId="7360" xr:uid="{42A071FF-34F8-4977-8828-4960B9B24406}"/>
    <cellStyle name="Moneda 2 4 2 3 3 2 2" xfId="8549" xr:uid="{A993CE5C-6B1A-4AD5-B6CC-427D67FE7FA1}"/>
    <cellStyle name="Moneda 2 4 2 3 3 2 2 2" xfId="10936" xr:uid="{70FD3023-ABEF-46F0-A157-3546ECB9BB53}"/>
    <cellStyle name="Moneda 2 4 2 3 3 2 2 2 2" xfId="15724" xr:uid="{842DC7B5-B1C8-4DB3-97DB-AED6232F1F77}"/>
    <cellStyle name="Moneda 2 4 2 3 3 2 2 2 2 2" xfId="25251" xr:uid="{36AC5925-DF58-43E0-9829-443C88562092}"/>
    <cellStyle name="Moneda 2 4 2 3 3 2 2 2 2 3" xfId="33979" xr:uid="{6A386BDF-0567-4A27-B49C-B42BE30EE628}"/>
    <cellStyle name="Moneda 2 4 2 3 3 2 2 2 3" xfId="20485" xr:uid="{212373FA-BA73-40EC-9276-3AC774DA9637}"/>
    <cellStyle name="Moneda 2 4 2 3 3 2 2 2 4" xfId="29343" xr:uid="{F819F0AA-20ED-45B4-9AFF-397A6BA5838F}"/>
    <cellStyle name="Moneda 2 4 2 3 3 2 2 3" xfId="13327" xr:uid="{B02CF93C-849B-43AC-A1AC-1A6EC4315610}"/>
    <cellStyle name="Moneda 2 4 2 3 3 2 2 3 2" xfId="22868" xr:uid="{FCD9F6DE-D4A5-4CC4-BE5A-EBBC91BF2CAC}"/>
    <cellStyle name="Moneda 2 4 2 3 3 2 2 3 3" xfId="31619" xr:uid="{AA94B8DD-0102-4DB1-932F-8F0BC9714738}"/>
    <cellStyle name="Moneda 2 4 2 3 3 2 2 4" xfId="18104" xr:uid="{BBBD08D9-FBCC-43FD-868D-54361A8F6078}"/>
    <cellStyle name="Moneda 2 4 2 3 3 2 2 5" xfId="27119" xr:uid="{B260B71F-065F-457C-BF1A-884F579C2445}"/>
    <cellStyle name="Moneda 2 4 2 3 3 2 3" xfId="9742" xr:uid="{FFD794F2-3310-4BD0-A39D-9CB1734B39E9}"/>
    <cellStyle name="Moneda 2 4 2 3 3 2 3 2" xfId="14526" xr:uid="{1AF2E3CC-32B4-4FFE-B3D7-8595E358D0FC}"/>
    <cellStyle name="Moneda 2 4 2 3 3 2 3 2 2" xfId="24060" xr:uid="{09E68165-29E5-487A-994B-2E6DC41386BE}"/>
    <cellStyle name="Moneda 2 4 2 3 3 2 3 2 3" xfId="32790" xr:uid="{0D958BB9-3C71-420B-882E-B59B0D6ED203}"/>
    <cellStyle name="Moneda 2 4 2 3 3 2 3 3" xfId="19295" xr:uid="{60ABDEDD-735B-4C06-8722-9EC53E6B9476}"/>
    <cellStyle name="Moneda 2 4 2 3 3 2 3 4" xfId="28184" xr:uid="{06594FA3-C8BB-4C01-B1D4-1555A3A93693}"/>
    <cellStyle name="Moneda 2 4 2 3 3 2 4" xfId="12133" xr:uid="{B1C59F08-8982-4998-8DF6-FACEFA415581}"/>
    <cellStyle name="Moneda 2 4 2 3 3 2 4 2" xfId="21677" xr:uid="{524C37BA-1ECF-4557-BC5E-2FFF98E08383}"/>
    <cellStyle name="Moneda 2 4 2 3 3 2 4 3" xfId="30461" xr:uid="{7AB5B45F-96F4-41A6-A56E-8AC8517FB41A}"/>
    <cellStyle name="Moneda 2 4 2 3 3 2 5" xfId="16917" xr:uid="{BBA91A27-0C8F-41C1-8A17-F675E620487C}"/>
    <cellStyle name="Moneda 2 4 2 3 3 2 6" xfId="26136" xr:uid="{302B1246-B8FE-44D1-8DCB-BA48D2196465}"/>
    <cellStyle name="Moneda 2 4 2 3 3 3" xfId="7957" xr:uid="{353923B6-CFB5-4270-86A8-232858D554B4}"/>
    <cellStyle name="Moneda 2 4 2 3 3 3 2" xfId="10343" xr:uid="{AC27782A-BC84-44D7-AC98-173002E2D992}"/>
    <cellStyle name="Moneda 2 4 2 3 3 3 2 2" xfId="15129" xr:uid="{0E5651A6-8DB8-4BDE-ABA4-3677350533F3}"/>
    <cellStyle name="Moneda 2 4 2 3 3 3 2 2 2" xfId="24656" xr:uid="{5660F3C7-C449-4DC5-A862-869975D510C8}"/>
    <cellStyle name="Moneda 2 4 2 3 3 3 2 2 3" xfId="33384" xr:uid="{2168AEA7-1401-4C09-83DE-15AD51C8E154}"/>
    <cellStyle name="Moneda 2 4 2 3 3 3 2 3" xfId="19890" xr:uid="{560A901D-548A-48F8-8CC4-14C380CC34DB}"/>
    <cellStyle name="Moneda 2 4 2 3 3 3 2 4" xfId="28754" xr:uid="{668DDA63-15FF-49B5-AB4B-BAA23E2C190C}"/>
    <cellStyle name="Moneda 2 4 2 3 3 3 3" xfId="12734" xr:uid="{F86B879C-7920-4768-9FB6-462CBFFF49A2}"/>
    <cellStyle name="Moneda 2 4 2 3 3 3 3 2" xfId="22273" xr:uid="{C3CC9EEE-2181-4AC4-95ED-7C70C8F0333F}"/>
    <cellStyle name="Moneda 2 4 2 3 3 3 3 3" xfId="31030" xr:uid="{EB8A9817-D1CF-4EE3-B00F-68CF1EFA9EA1}"/>
    <cellStyle name="Moneda 2 4 2 3 3 3 4" xfId="17511" xr:uid="{95CCF1D7-1513-4920-8E16-8DE72F73286A}"/>
    <cellStyle name="Moneda 2 4 2 3 3 3 5" xfId="26593" xr:uid="{4E1D5870-DEF4-443D-BA2D-BBAEC4E14EF0}"/>
    <cellStyle name="Moneda 2 4 2 3 3 4" xfId="9150" xr:uid="{C2935CEF-09BE-4CA9-99C5-60E9223CC1D6}"/>
    <cellStyle name="Moneda 2 4 2 3 3 4 2" xfId="13931" xr:uid="{19B93A1A-0AF3-448C-89D3-21AAFE434EB3}"/>
    <cellStyle name="Moneda 2 4 2 3 3 4 2 2" xfId="23465" xr:uid="{65E2FED9-E4F8-4EF6-AAF4-FFC08A65C690}"/>
    <cellStyle name="Moneda 2 4 2 3 3 4 2 3" xfId="32195" xr:uid="{1F7B6629-0406-4430-986F-FEC85F105BC3}"/>
    <cellStyle name="Moneda 2 4 2 3 3 4 3" xfId="18700" xr:uid="{78F0F7E5-77E3-4598-A248-5951FEC39B5E}"/>
    <cellStyle name="Moneda 2 4 2 3 3 4 4" xfId="27658" xr:uid="{C12A4519-1B30-4533-B5CA-6036CEA8D20E}"/>
    <cellStyle name="Moneda 2 4 2 3 3 5" xfId="11541" xr:uid="{3095E0BA-4A76-4333-BB68-C7DD68B19E35}"/>
    <cellStyle name="Moneda 2 4 2 3 3 5 2" xfId="21082" xr:uid="{C8A9868C-E131-4918-8D22-97393574BFBE}"/>
    <cellStyle name="Moneda 2 4 2 3 3 5 3" xfId="29913" xr:uid="{C966A854-42FE-44EF-95A6-95B959A4ADB8}"/>
    <cellStyle name="Moneda 2 4 2 3 3 6" xfId="16324" xr:uid="{7D315D3B-47FA-4D22-84E7-64356B783BDB}"/>
    <cellStyle name="Moneda 2 4 2 3 3 7" xfId="6774" xr:uid="{B38653E5-7F0E-49FD-B5AC-AD6C24015F6C}"/>
    <cellStyle name="Moneda 2 4 2 3 4" xfId="3593" xr:uid="{00000000-0005-0000-0000-0000C3050000}"/>
    <cellStyle name="Moneda 2 4 2 3 4 2" xfId="8254" xr:uid="{760689E3-880A-466E-9DFD-32EEDCE4FB97}"/>
    <cellStyle name="Moneda 2 4 2 3 4 2 2" xfId="10641" xr:uid="{15544721-46F2-41E2-9162-7A17B659CA81}"/>
    <cellStyle name="Moneda 2 4 2 3 4 2 2 2" xfId="15427" xr:uid="{B14547C7-D3C7-49D6-8EC3-053324C20528}"/>
    <cellStyle name="Moneda 2 4 2 3 4 2 2 2 2" xfId="24954" xr:uid="{8503A46B-1276-48A7-9D59-C78F76903B84}"/>
    <cellStyle name="Moneda 2 4 2 3 4 2 2 2 3" xfId="33682" xr:uid="{78AA14AC-0218-472B-A4F4-58D2C3AC0050}"/>
    <cellStyle name="Moneda 2 4 2 3 4 2 2 3" xfId="20188" xr:uid="{65F57149-8C2D-4C67-B5D4-8DC0BE061D6B}"/>
    <cellStyle name="Moneda 2 4 2 3 4 2 2 4" xfId="29046" xr:uid="{C74D3A5F-F84F-4BF4-87FA-6CF96E4ED74C}"/>
    <cellStyle name="Moneda 2 4 2 3 4 2 3" xfId="13032" xr:uid="{F07BE075-C3C9-4955-9F7B-5CEA4BCB9F07}"/>
    <cellStyle name="Moneda 2 4 2 3 4 2 3 2" xfId="22571" xr:uid="{DE835F78-1CFF-4A16-9F5A-C65F09C32986}"/>
    <cellStyle name="Moneda 2 4 2 3 4 2 3 3" xfId="31322" xr:uid="{80A060A2-21C3-4336-8B38-81E475DEA537}"/>
    <cellStyle name="Moneda 2 4 2 3 4 2 4" xfId="17809" xr:uid="{9C1CFB69-4BE4-49DB-8A58-45D48EC9B686}"/>
    <cellStyle name="Moneda 2 4 2 3 4 2 5" xfId="26841" xr:uid="{FE37745E-CCC2-4B13-BAFC-C046DE8BCD0B}"/>
    <cellStyle name="Moneda 2 4 2 3 4 3" xfId="9447" xr:uid="{4D772A3A-7C87-4A8E-806F-1D2A84BF6ADF}"/>
    <cellStyle name="Moneda 2 4 2 3 4 3 2" xfId="14229" xr:uid="{D291E6DF-A435-4D3F-8E1E-FDCBB81BD553}"/>
    <cellStyle name="Moneda 2 4 2 3 4 3 2 2" xfId="23763" xr:uid="{4D329862-67A7-478E-8EC9-88AB88263670}"/>
    <cellStyle name="Moneda 2 4 2 3 4 3 2 3" xfId="32493" xr:uid="{03309398-C867-42AF-8BA3-85F916A6F88E}"/>
    <cellStyle name="Moneda 2 4 2 3 4 3 3" xfId="18998" xr:uid="{042D7A0B-16D8-40F3-AD84-4934219CB1E5}"/>
    <cellStyle name="Moneda 2 4 2 3 4 3 4" xfId="27906" xr:uid="{249A8B48-D24E-41AF-92B0-32477DEDFC69}"/>
    <cellStyle name="Moneda 2 4 2 3 4 4" xfId="11838" xr:uid="{140D18E1-8D71-494A-A238-117E88BA9C4B}"/>
    <cellStyle name="Moneda 2 4 2 3 4 4 2" xfId="21380" xr:uid="{484B9AB9-EBB9-4054-940B-A93F11F8875E}"/>
    <cellStyle name="Moneda 2 4 2 3 4 4 3" xfId="30183" xr:uid="{E5EB4D94-2EDE-460F-BDEA-FF52279FC83C}"/>
    <cellStyle name="Moneda 2 4 2 3 4 5" xfId="16622" xr:uid="{0E1E0570-9D30-4450-A090-499678F97D12}"/>
    <cellStyle name="Moneda 2 4 2 3 4 6" xfId="7067" xr:uid="{C41A6BDE-0F60-488B-B891-7F638BB75418}"/>
    <cellStyle name="Moneda 2 4 2 3 5" xfId="5099" xr:uid="{00000000-0005-0000-0000-0000C4050000}"/>
    <cellStyle name="Moneda 2 4 2 3 5 2" xfId="10043" xr:uid="{2C5F24AE-49F5-4D91-8A8E-6F46E36B74F5}"/>
    <cellStyle name="Moneda 2 4 2 3 5 2 2" xfId="14828" xr:uid="{4C36F2E7-27CC-4802-A2BB-D3F52510CB53}"/>
    <cellStyle name="Moneda 2 4 2 3 5 2 2 2" xfId="24359" xr:uid="{48262375-C755-4036-8FC7-D2B2213268FF}"/>
    <cellStyle name="Moneda 2 4 2 3 5 2 2 3" xfId="33087" xr:uid="{BAC490FF-6ACC-4B72-8064-7DD2E1A0D533}"/>
    <cellStyle name="Moneda 2 4 2 3 5 2 3" xfId="19594" xr:uid="{1BBD15F9-7967-43C0-94D9-A4DE2006D746}"/>
    <cellStyle name="Moneda 2 4 2 3 5 2 4" xfId="28458" xr:uid="{E73950B5-2DE5-4B5E-B7EF-41FC06EF6C95}"/>
    <cellStyle name="Moneda 2 4 2 3 5 3" xfId="12434" xr:uid="{E31D7DA2-FE4F-447E-BB5C-6FEAB215EDF2}"/>
    <cellStyle name="Moneda 2 4 2 3 5 3 2" xfId="21976" xr:uid="{CF7228A0-E7CB-4C39-B2A9-7F8A7CE347BC}"/>
    <cellStyle name="Moneda 2 4 2 3 5 3 3" xfId="30733" xr:uid="{651AC9A6-10BE-4CE9-A3FF-299D96BD627C}"/>
    <cellStyle name="Moneda 2 4 2 3 5 4" xfId="17216" xr:uid="{9BAF9669-F5B7-4991-9534-0CFFB6A990F4}"/>
    <cellStyle name="Moneda 2 4 2 3 5 5" xfId="7659" xr:uid="{A9788219-5032-4159-A8C8-8DD88C29A7A4}"/>
    <cellStyle name="Moneda 2 4 2 3 6" xfId="8849" xr:uid="{C1DA2DD3-83F3-4C01-8FEE-B8B62C4B0219}"/>
    <cellStyle name="Moneda 2 4 2 3 6 2" xfId="13630" xr:uid="{247ED658-36EE-42D6-AEC6-4A04CB5BAAAF}"/>
    <cellStyle name="Moneda 2 4 2 3 6 2 2" xfId="23168" xr:uid="{2AA52976-9DE3-41F1-A6D8-4B72C3AAB937}"/>
    <cellStyle name="Moneda 2 4 2 3 6 2 3" xfId="31899" xr:uid="{EC411E4C-A905-4B74-BEEB-E3832FC21B59}"/>
    <cellStyle name="Moneda 2 4 2 3 6 3" xfId="18404" xr:uid="{AC62F478-A298-4480-947E-E8C648ABCCB5}"/>
    <cellStyle name="Moneda 2 4 2 3 6 4" xfId="27413" xr:uid="{1422A0AA-364D-47D9-A9D5-75437E262C24}"/>
    <cellStyle name="Moneda 2 4 2 3 7" xfId="11240" xr:uid="{1D77C342-BFDF-4BBF-94A4-93020EBCF527}"/>
    <cellStyle name="Moneda 2 4 2 3 7 2" xfId="20786" xr:uid="{5D0A159B-B84D-4826-8EF2-B3D9DBC2E1E2}"/>
    <cellStyle name="Moneda 2 4 2 3 7 3" xfId="29636" xr:uid="{436BF4AF-6D90-47BB-8BA7-0F37E0C67C38}"/>
    <cellStyle name="Moneda 2 4 2 3 8" xfId="16027" xr:uid="{A937542E-7334-4BD3-B8C6-BC86E972F6D3}"/>
    <cellStyle name="Moneda 2 4 2 3 9" xfId="6497" xr:uid="{32FF4785-7718-4042-9526-3C14817322D3}"/>
    <cellStyle name="Moneda 2 4 2 4" xfId="469" xr:uid="{00000000-0005-0000-0000-0000C5050000}"/>
    <cellStyle name="Moneda 2 4 2 4 2" xfId="1183" xr:uid="{00000000-0005-0000-0000-0000C6050000}"/>
    <cellStyle name="Moneda 2 4 2 4 2 2" xfId="2744" xr:uid="{00000000-0005-0000-0000-0000C7050000}"/>
    <cellStyle name="Moneda 2 4 2 4 2 2 2" xfId="8624" xr:uid="{9F390988-EB51-4CC6-AEAF-29D7CE596F2D}"/>
    <cellStyle name="Moneda 2 4 2 4 2 2 2 2" xfId="11011" xr:uid="{EF4937AB-BCD9-4CD3-AC99-8E64A0E42708}"/>
    <cellStyle name="Moneda 2 4 2 4 2 2 2 2 2" xfId="15799" xr:uid="{A34A31AB-1026-46EF-A786-8B319A1097ED}"/>
    <cellStyle name="Moneda 2 4 2 4 2 2 2 2 2 2" xfId="25326" xr:uid="{9DDA9191-3020-42E0-B20B-BF8F99A76ACD}"/>
    <cellStyle name="Moneda 2 4 2 4 2 2 2 2 2 3" xfId="34054" xr:uid="{2C9C387F-775E-4CEA-9DE8-63EC1A124F31}"/>
    <cellStyle name="Moneda 2 4 2 4 2 2 2 2 3" xfId="20560" xr:uid="{9CDEE17A-05C5-4B52-87A0-7490CE613781}"/>
    <cellStyle name="Moneda 2 4 2 4 2 2 2 2 4" xfId="29418" xr:uid="{F7B1A6E5-B984-4AB2-A690-5707D0F4CE42}"/>
    <cellStyle name="Moneda 2 4 2 4 2 2 2 3" xfId="13402" xr:uid="{D5268934-87C0-4511-A1C8-4956EB493279}"/>
    <cellStyle name="Moneda 2 4 2 4 2 2 2 3 2" xfId="22943" xr:uid="{B35C530D-C928-4A3F-8D5E-DFC43A28DA62}"/>
    <cellStyle name="Moneda 2 4 2 4 2 2 2 3 3" xfId="31694" xr:uid="{40112AC0-3B27-4007-9BDC-1935F0611795}"/>
    <cellStyle name="Moneda 2 4 2 4 2 2 2 4" xfId="18179" xr:uid="{6DC083A8-55B6-4EE9-A1B2-7A6897469315}"/>
    <cellStyle name="Moneda 2 4 2 4 2 2 2 5" xfId="27193" xr:uid="{9B9CD76B-1D81-431C-8079-EE1E93AE03CD}"/>
    <cellStyle name="Moneda 2 4 2 4 2 2 3" xfId="9817" xr:uid="{4A458940-8765-4785-A60B-0E1525DC468C}"/>
    <cellStyle name="Moneda 2 4 2 4 2 2 3 2" xfId="14601" xr:uid="{5823771A-9215-44E9-8CF4-C7611B58FAE5}"/>
    <cellStyle name="Moneda 2 4 2 4 2 2 3 2 2" xfId="24135" xr:uid="{BDEFD041-AEFE-427B-9580-C661B7E3F44B}"/>
    <cellStyle name="Moneda 2 4 2 4 2 2 3 2 3" xfId="32865" xr:uid="{356CA9F3-3C55-4582-85A3-38EED890AD7D}"/>
    <cellStyle name="Moneda 2 4 2 4 2 2 3 3" xfId="19370" xr:uid="{079E859C-1399-430C-BD9F-ABAE25A6A8DA}"/>
    <cellStyle name="Moneda 2 4 2 4 2 2 3 4" xfId="28258" xr:uid="{0B200692-AEC0-4E67-B0B0-5BDEEEDC2D5E}"/>
    <cellStyle name="Moneda 2 4 2 4 2 2 4" xfId="12208" xr:uid="{95006AA1-7AF1-4CA1-9B29-39C90B851C1D}"/>
    <cellStyle name="Moneda 2 4 2 4 2 2 4 2" xfId="21752" xr:uid="{D233BD4F-578F-4383-B645-167EEC710712}"/>
    <cellStyle name="Moneda 2 4 2 4 2 2 4 3" xfId="30535" xr:uid="{E310D1EB-4ECC-4845-A87D-EFB71F1F0835}"/>
    <cellStyle name="Moneda 2 4 2 4 2 2 5" xfId="16992" xr:uid="{CB76D560-1C7F-4E7D-B7E5-2587FE76D342}"/>
    <cellStyle name="Moneda 2 4 2 4 2 2 6" xfId="7435" xr:uid="{1347FCA2-2805-4CEF-9F7E-4849B29F634A}"/>
    <cellStyle name="Moneda 2 4 2 4 2 3" xfId="4250" xr:uid="{00000000-0005-0000-0000-0000C8050000}"/>
    <cellStyle name="Moneda 2 4 2 4 2 3 2" xfId="10418" xr:uid="{74E0D9D3-B419-4776-BA5D-DAD5580B5371}"/>
    <cellStyle name="Moneda 2 4 2 4 2 3 2 2" xfId="15204" xr:uid="{EDD7D4A5-7F52-4B45-99CA-2A4BE5EB5E01}"/>
    <cellStyle name="Moneda 2 4 2 4 2 3 2 2 2" xfId="24731" xr:uid="{F650E62C-5C05-416E-A81B-DF3A09965971}"/>
    <cellStyle name="Moneda 2 4 2 4 2 3 2 2 3" xfId="33459" xr:uid="{088EF06F-178B-4E79-B525-C07AB8744952}"/>
    <cellStyle name="Moneda 2 4 2 4 2 3 2 3" xfId="19965" xr:uid="{46F7A4D4-38D4-4B4A-AE6F-414780D02F3B}"/>
    <cellStyle name="Moneda 2 4 2 4 2 3 2 4" xfId="28829" xr:uid="{DD719E53-FCFF-41C4-B9A6-C0ED5F6651D2}"/>
    <cellStyle name="Moneda 2 4 2 4 2 3 3" xfId="12809" xr:uid="{94E0493E-DB26-4D10-87AF-1D2C792A1F35}"/>
    <cellStyle name="Moneda 2 4 2 4 2 3 3 2" xfId="22348" xr:uid="{51FFF076-EF2E-4710-953D-ED976FEDC93C}"/>
    <cellStyle name="Moneda 2 4 2 4 2 3 3 3" xfId="31105" xr:uid="{8EBD85F1-833E-4CD7-8DE8-5CE4B55E8ED6}"/>
    <cellStyle name="Moneda 2 4 2 4 2 3 4" xfId="17586" xr:uid="{A2A2D86B-2F98-4BDE-86FE-350C3240ABDC}"/>
    <cellStyle name="Moneda 2 4 2 4 2 3 5" xfId="8032" xr:uid="{DBAFC883-F1F9-4E8D-AEE8-D0FAB9B3F385}"/>
    <cellStyle name="Moneda 2 4 2 4 2 4" xfId="5756" xr:uid="{00000000-0005-0000-0000-0000C9050000}"/>
    <cellStyle name="Moneda 2 4 2 4 2 4 2" xfId="14006" xr:uid="{5763086C-C5B9-4A8C-9DA6-E1A1CDB8F650}"/>
    <cellStyle name="Moneda 2 4 2 4 2 4 2 2" xfId="23540" xr:uid="{83C24A10-A73D-413B-90F9-ACB22B4B289B}"/>
    <cellStyle name="Moneda 2 4 2 4 2 4 2 3" xfId="32270" xr:uid="{C29E645A-4671-4A69-9FF1-B1D6CD6C733C}"/>
    <cellStyle name="Moneda 2 4 2 4 2 4 3" xfId="18775" xr:uid="{29F0113D-6C63-4DB7-9B8B-478F7EFBF26D}"/>
    <cellStyle name="Moneda 2 4 2 4 2 4 4" xfId="9225" xr:uid="{AEDF07F7-236F-4D53-9096-83B4C1EC2E2F}"/>
    <cellStyle name="Moneda 2 4 2 4 2 5" xfId="11616" xr:uid="{4016C802-27EC-4F80-9E0C-673AC032DD9E}"/>
    <cellStyle name="Moneda 2 4 2 4 2 5 2" xfId="21157" xr:uid="{0E18FC5B-01AB-4FC4-91AF-A90900693408}"/>
    <cellStyle name="Moneda 2 4 2 4 2 5 3" xfId="29987" xr:uid="{63F3832C-A287-431D-A43D-4CB8C53D4146}"/>
    <cellStyle name="Moneda 2 4 2 4 2 6" xfId="16399" xr:uid="{3FD5EEE1-85D8-46DF-B6E3-F838711044B1}"/>
    <cellStyle name="Moneda 2 4 2 4 2 7" xfId="6847" xr:uid="{5DB8F348-3478-49F6-B1B9-EF86D28D94DF}"/>
    <cellStyle name="Moneda 2 4 2 4 3" xfId="2088" xr:uid="{00000000-0005-0000-0000-0000CA050000}"/>
    <cellStyle name="Moneda 2 4 2 4 3 2" xfId="8328" xr:uid="{AD67561E-A6EB-46B5-B1B3-187D4A67F026}"/>
    <cellStyle name="Moneda 2 4 2 4 3 2 2" xfId="10715" xr:uid="{AEC95114-E1E7-40DB-B4E9-4E5EBC2AFC20}"/>
    <cellStyle name="Moneda 2 4 2 4 3 2 2 2" xfId="15502" xr:uid="{4BD0D8C1-8DA1-4F66-AAD8-40E6E0786FC4}"/>
    <cellStyle name="Moneda 2 4 2 4 3 2 2 2 2" xfId="25029" xr:uid="{2C929111-F93E-42A7-B46B-1ADB183C2A27}"/>
    <cellStyle name="Moneda 2 4 2 4 3 2 2 2 3" xfId="33757" xr:uid="{E45FE8AE-2FE7-4BC2-94CE-D5725F9B29BC}"/>
    <cellStyle name="Moneda 2 4 2 4 3 2 2 3" xfId="20263" xr:uid="{7080D4F2-FF26-4380-A64F-A659E1690044}"/>
    <cellStyle name="Moneda 2 4 2 4 3 2 2 4" xfId="29121" xr:uid="{84A39B5A-0D85-4C85-B0FD-177ABF5192C6}"/>
    <cellStyle name="Moneda 2 4 2 4 3 2 3" xfId="13106" xr:uid="{21057151-CADF-4195-951A-FB24E9321E2F}"/>
    <cellStyle name="Moneda 2 4 2 4 3 2 3 2" xfId="22646" xr:uid="{EA272C82-4659-48D6-A9BE-806EA3D35C47}"/>
    <cellStyle name="Moneda 2 4 2 4 3 2 3 3" xfId="31397" xr:uid="{220ACF16-6BFC-4C7C-B1D2-27683B337B2C}"/>
    <cellStyle name="Moneda 2 4 2 4 3 2 4" xfId="17883" xr:uid="{BD7A72F2-47FE-45C3-99AF-733B52F88F20}"/>
    <cellStyle name="Moneda 2 4 2 4 3 2 5" xfId="26916" xr:uid="{55C99ADE-6CC9-48ED-83F0-646EF7E06AC9}"/>
    <cellStyle name="Moneda 2 4 2 4 3 3" xfId="9521" xr:uid="{819AB192-7643-439C-831E-9ED3E64F9C1C}"/>
    <cellStyle name="Moneda 2 4 2 4 3 3 2" xfId="14304" xr:uid="{E2326F43-8FE4-45C1-9C1B-858B9E3EAAFD}"/>
    <cellStyle name="Moneda 2 4 2 4 3 3 2 2" xfId="23838" xr:uid="{070F3C27-1D92-4814-A181-3376DFC13FE4}"/>
    <cellStyle name="Moneda 2 4 2 4 3 3 2 3" xfId="32568" xr:uid="{25A7F761-A26E-49F9-81B1-9F76AF6BEA86}"/>
    <cellStyle name="Moneda 2 4 2 4 3 3 3" xfId="19073" xr:uid="{67127E2F-FE3E-47C1-9579-D2AA414BC4DF}"/>
    <cellStyle name="Moneda 2 4 2 4 3 3 4" xfId="27981" xr:uid="{4708EAA1-7FC1-4748-B239-BA7F8DA4AFEB}"/>
    <cellStyle name="Moneda 2 4 2 4 3 4" xfId="11912" xr:uid="{221946CD-73CF-49CB-AF45-73380661AF9F}"/>
    <cellStyle name="Moneda 2 4 2 4 3 4 2" xfId="21455" xr:uid="{B9A60928-65D7-429A-A066-4BA69EC9412D}"/>
    <cellStyle name="Moneda 2 4 2 4 3 4 3" xfId="30258" xr:uid="{79F22EDF-B77F-4E80-8558-8332EB05C44F}"/>
    <cellStyle name="Moneda 2 4 2 4 3 5" xfId="16696" xr:uid="{A42EB177-4263-46A6-A013-F781343EA3BA}"/>
    <cellStyle name="Moneda 2 4 2 4 3 6" xfId="7139" xr:uid="{246AEF64-4E79-493C-BADF-52CC30804B0F}"/>
    <cellStyle name="Moneda 2 4 2 4 4" xfId="3594" xr:uid="{00000000-0005-0000-0000-0000CB050000}"/>
    <cellStyle name="Moneda 2 4 2 4 4 2" xfId="10119" xr:uid="{1E63B66D-F307-49E0-BE05-7F24615A8DDC}"/>
    <cellStyle name="Moneda 2 4 2 4 4 2 2" xfId="14904" xr:uid="{E1CCDC42-08BB-45C6-A7E4-441782B6F1B6}"/>
    <cellStyle name="Moneda 2 4 2 4 4 2 2 2" xfId="24434" xr:uid="{CC7FC044-24FE-4036-9500-003B8C0A03C3}"/>
    <cellStyle name="Moneda 2 4 2 4 4 2 2 3" xfId="33162" xr:uid="{84E0AC03-24B2-43D7-9C8D-499CE3D03EA1}"/>
    <cellStyle name="Moneda 2 4 2 4 4 2 3" xfId="19668" xr:uid="{A1584B1F-97FD-43B8-BF3F-DA0EADBAFDC6}"/>
    <cellStyle name="Moneda 2 4 2 4 4 2 4" xfId="28532" xr:uid="{DC766D35-3117-454B-8A1E-90A76B5C3614}"/>
    <cellStyle name="Moneda 2 4 2 4 4 3" xfId="12510" xr:uid="{92417343-78C3-47E2-9111-D67E610B42BF}"/>
    <cellStyle name="Moneda 2 4 2 4 4 3 2" xfId="22051" xr:uid="{552C3ECB-739D-4D6E-A7C2-145D3A8A1CFA}"/>
    <cellStyle name="Moneda 2 4 2 4 4 3 3" xfId="30808" xr:uid="{122CBC1D-E883-4162-8FC9-73E4F9DC7476}"/>
    <cellStyle name="Moneda 2 4 2 4 4 4" xfId="17290" xr:uid="{7F751C49-F124-4D1F-BF00-77FD45AAB085}"/>
    <cellStyle name="Moneda 2 4 2 4 4 5" xfId="7733" xr:uid="{4EE408E3-14F0-4018-BEBC-DD1B25F66D6C}"/>
    <cellStyle name="Moneda 2 4 2 4 5" xfId="5100" xr:uid="{00000000-0005-0000-0000-0000CC050000}"/>
    <cellStyle name="Moneda 2 4 2 4 5 2" xfId="13706" xr:uid="{281B5AFA-AD7A-43B8-8E0B-0E51E30B68F1}"/>
    <cellStyle name="Moneda 2 4 2 4 5 2 2" xfId="23243" xr:uid="{77B0B191-45F8-4033-91C3-E9FA390AD72F}"/>
    <cellStyle name="Moneda 2 4 2 4 5 2 3" xfId="31974" xr:uid="{B0A51C52-5ADB-4940-8020-50AA11791C09}"/>
    <cellStyle name="Moneda 2 4 2 4 5 3" xfId="18478" xr:uid="{ED35E0FC-0383-403F-9DCE-5194B29BF4ED}"/>
    <cellStyle name="Moneda 2 4 2 4 5 4" xfId="8925" xr:uid="{617C5A3E-98B1-4538-814C-BA0E3A1DFA3D}"/>
    <cellStyle name="Moneda 2 4 2 4 6" xfId="11317" xr:uid="{45F5CAE2-308B-4322-BF64-2E77D0910852}"/>
    <cellStyle name="Moneda 2 4 2 4 6 2" xfId="20861" xr:uid="{658CF64D-253E-45F7-994C-AF8E32F1BBF6}"/>
    <cellStyle name="Moneda 2 4 2 4 6 3" xfId="29711" xr:uid="{5F1DEC76-41D4-46E9-9982-2DC40AF46F1A}"/>
    <cellStyle name="Moneda 2 4 2 4 7" xfId="16102" xr:uid="{77ACA530-7404-422E-A8D2-DC182BAE75E2}"/>
    <cellStyle name="Moneda 2 4 2 4 8" xfId="6561" xr:uid="{9F5B8D24-4A17-42C0-BAE6-2AF249B1D09B}"/>
    <cellStyle name="Moneda 2 4 2 5" xfId="839" xr:uid="{00000000-0005-0000-0000-0000CD050000}"/>
    <cellStyle name="Moneda 2 4 2 5 2" xfId="1514" xr:uid="{00000000-0005-0000-0000-0000CE050000}"/>
    <cellStyle name="Moneda 2 4 2 5 2 2" xfId="3056" xr:uid="{00000000-0005-0000-0000-0000CF050000}"/>
    <cellStyle name="Moneda 2 4 2 5 2 2 2" xfId="10863" xr:uid="{42C2AE22-FE2D-4B8D-93CF-3943B3115A51}"/>
    <cellStyle name="Moneda 2 4 2 5 2 2 2 2" xfId="15651" xr:uid="{46B667E5-71BD-4782-B150-40399BA3CA59}"/>
    <cellStyle name="Moneda 2 4 2 5 2 2 2 2 2" xfId="25178" xr:uid="{99F1259A-5344-4625-B5F2-CC059C664A1F}"/>
    <cellStyle name="Moneda 2 4 2 5 2 2 2 2 3" xfId="33906" xr:uid="{6DD625F4-7927-4395-9CCC-91EDB1CF869C}"/>
    <cellStyle name="Moneda 2 4 2 5 2 2 2 3" xfId="20412" xr:uid="{297D76C1-FFE6-4F56-BEA7-B87C99526149}"/>
    <cellStyle name="Moneda 2 4 2 5 2 2 2 4" xfId="29270" xr:uid="{5642D719-AA97-484D-8E53-519525C6DDF9}"/>
    <cellStyle name="Moneda 2 4 2 5 2 2 3" xfId="13254" xr:uid="{F942BC53-1104-40DB-A645-355DDA2BF55E}"/>
    <cellStyle name="Moneda 2 4 2 5 2 2 3 2" xfId="22795" xr:uid="{600D3ECB-075C-4FDF-839D-F0B9C7EBF14F}"/>
    <cellStyle name="Moneda 2 4 2 5 2 2 3 3" xfId="31546" xr:uid="{02654CB3-A6A4-4949-B378-572091F836C4}"/>
    <cellStyle name="Moneda 2 4 2 5 2 2 4" xfId="18031" xr:uid="{A5A2891A-66DD-4DB5-BC08-97AFB11DE3C0}"/>
    <cellStyle name="Moneda 2 4 2 5 2 2 5" xfId="8476" xr:uid="{4418B723-3F1A-457D-971B-A898C9024456}"/>
    <cellStyle name="Moneda 2 4 2 5 2 3" xfId="4562" xr:uid="{00000000-0005-0000-0000-0000D0050000}"/>
    <cellStyle name="Moneda 2 4 2 5 2 3 2" xfId="14453" xr:uid="{42FA0807-F116-4D81-93AA-2431562AA093}"/>
    <cellStyle name="Moneda 2 4 2 5 2 3 2 2" xfId="23987" xr:uid="{0C5A7622-F6BF-4DDE-962D-097F05D7C27B}"/>
    <cellStyle name="Moneda 2 4 2 5 2 3 2 3" xfId="32717" xr:uid="{D58DB422-256A-4381-B4BD-A262A2DC6C5A}"/>
    <cellStyle name="Moneda 2 4 2 5 2 3 3" xfId="19222" xr:uid="{D76D85EB-FB9D-43D9-B342-F61DDDB3871A}"/>
    <cellStyle name="Moneda 2 4 2 5 2 3 4" xfId="9669" xr:uid="{AADA6496-C5D9-4FF3-B775-3A677793861C}"/>
    <cellStyle name="Moneda 2 4 2 5 2 4" xfId="6068" xr:uid="{00000000-0005-0000-0000-0000D1050000}"/>
    <cellStyle name="Moneda 2 4 2 5 2 4 2" xfId="21604" xr:uid="{DAFFBFF1-65E5-4BEC-9DD3-BECD6F7B89F6}"/>
    <cellStyle name="Moneda 2 4 2 5 2 4 3" xfId="12060" xr:uid="{9A8F20B1-694E-467F-BB1A-1232F0A50D97}"/>
    <cellStyle name="Moneda 2 4 2 5 2 5" xfId="16844" xr:uid="{404FFE02-3361-4DB1-8D6F-8718D001B4B5}"/>
    <cellStyle name="Moneda 2 4 2 5 2 6" xfId="7287" xr:uid="{453912E9-96A9-4949-9804-CE0E840FB3F2}"/>
    <cellStyle name="Moneda 2 4 2 5 3" xfId="2400" xr:uid="{00000000-0005-0000-0000-0000D2050000}"/>
    <cellStyle name="Moneda 2 4 2 5 3 2" xfId="10270" xr:uid="{D6C8526C-CB5E-497A-B338-040763894E6D}"/>
    <cellStyle name="Moneda 2 4 2 5 3 2 2" xfId="15056" xr:uid="{3BCDA7EA-F294-434B-84F9-EA8F29656F5D}"/>
    <cellStyle name="Moneda 2 4 2 5 3 2 2 2" xfId="24583" xr:uid="{B246DF75-4258-4ED1-827A-150FFE602920}"/>
    <cellStyle name="Moneda 2 4 2 5 3 2 2 3" xfId="33311" xr:uid="{F285697D-0388-4A3D-969A-446DD32FBE33}"/>
    <cellStyle name="Moneda 2 4 2 5 3 2 3" xfId="19817" xr:uid="{097192A6-1B1B-481B-BA42-08A2361CFD22}"/>
    <cellStyle name="Moneda 2 4 2 5 3 2 4" xfId="28681" xr:uid="{B85A8025-11A5-4349-A175-4927066FF310}"/>
    <cellStyle name="Moneda 2 4 2 5 3 3" xfId="12661" xr:uid="{CD721208-A470-41EA-A150-D38055DBCEFE}"/>
    <cellStyle name="Moneda 2 4 2 5 3 3 2" xfId="22200" xr:uid="{9416C2CB-FC23-46B4-A72D-3880A30667A0}"/>
    <cellStyle name="Moneda 2 4 2 5 3 3 3" xfId="30957" xr:uid="{2DED1A2A-0948-4AD2-A7D1-9895ED9261B1}"/>
    <cellStyle name="Moneda 2 4 2 5 3 4" xfId="17438" xr:uid="{13DB3F79-2985-482F-A50B-A566CB5E68B8}"/>
    <cellStyle name="Moneda 2 4 2 5 3 5" xfId="7884" xr:uid="{0DD43032-F487-49DE-9772-A345DC69F30D}"/>
    <cellStyle name="Moneda 2 4 2 5 4" xfId="3906" xr:uid="{00000000-0005-0000-0000-0000D3050000}"/>
    <cellStyle name="Moneda 2 4 2 5 4 2" xfId="13858" xr:uid="{4AF0923F-1581-4023-927C-6CCF834F5433}"/>
    <cellStyle name="Moneda 2 4 2 5 4 2 2" xfId="23392" xr:uid="{4E268A58-2C03-4306-9C18-1A8B147C8C38}"/>
    <cellStyle name="Moneda 2 4 2 5 4 2 3" xfId="32122" xr:uid="{C8553005-6BEF-4649-95B0-586CF4024661}"/>
    <cellStyle name="Moneda 2 4 2 5 4 3" xfId="18627" xr:uid="{1202D080-394D-4B7F-897A-ED54E89B1AA6}"/>
    <cellStyle name="Moneda 2 4 2 5 4 4" xfId="9077" xr:uid="{2418ECAB-6248-4E8F-8A6D-FCC9F5BB17D9}"/>
    <cellStyle name="Moneda 2 4 2 5 5" xfId="5412" xr:uid="{00000000-0005-0000-0000-0000D4050000}"/>
    <cellStyle name="Moneda 2 4 2 5 5 2" xfId="21009" xr:uid="{E4C60EBA-D4B0-42CD-A20C-8C56D416175B}"/>
    <cellStyle name="Moneda 2 4 2 5 5 3" xfId="11468" xr:uid="{DE4C095E-3871-41F0-B1F7-80F99553535B}"/>
    <cellStyle name="Moneda 2 4 2 5 6" xfId="16251" xr:uid="{09CF4506-719A-461A-AE03-D6516192B519}"/>
    <cellStyle name="Moneda 2 4 2 5 7" xfId="6705" xr:uid="{77CAC402-B097-4320-851F-2E3914B64C67}"/>
    <cellStyle name="Moneda 2 4 2 6" xfId="993" xr:uid="{00000000-0005-0000-0000-0000D5050000}"/>
    <cellStyle name="Moneda 2 4 2 6 2" xfId="2554" xr:uid="{00000000-0005-0000-0000-0000D6050000}"/>
    <cellStyle name="Moneda 2 4 2 6 2 2" xfId="10568" xr:uid="{B6E16EC6-D49E-4A64-ADF0-845E26686B05}"/>
    <cellStyle name="Moneda 2 4 2 6 2 2 2" xfId="15354" xr:uid="{70AC2362-33E0-476A-B6F1-4FCB189B1F16}"/>
    <cellStyle name="Moneda 2 4 2 6 2 2 2 2" xfId="24881" xr:uid="{0F6CA5BE-C38A-4608-BD80-674E65D24148}"/>
    <cellStyle name="Moneda 2 4 2 6 2 2 2 3" xfId="33609" xr:uid="{1B883525-2CE1-437B-ABC7-7E38BA4C9B32}"/>
    <cellStyle name="Moneda 2 4 2 6 2 2 3" xfId="20115" xr:uid="{23F45960-CD27-4DB8-855A-8A389E6D1731}"/>
    <cellStyle name="Moneda 2 4 2 6 2 2 4" xfId="28977" xr:uid="{8DA75A35-C017-42DE-B545-AD7536DED5B3}"/>
    <cellStyle name="Moneda 2 4 2 6 2 3" xfId="12959" xr:uid="{0805C545-E7D4-4BF4-AAAF-A1C8A043EB26}"/>
    <cellStyle name="Moneda 2 4 2 6 2 3 2" xfId="22498" xr:uid="{1E52DEC7-D470-413C-9F56-35E881A57F5A}"/>
    <cellStyle name="Moneda 2 4 2 6 2 3 3" xfId="31253" xr:uid="{7997B64E-DE6A-42C6-B267-4BB534BB8165}"/>
    <cellStyle name="Moneda 2 4 2 6 2 4" xfId="17736" xr:uid="{1BD91A47-875F-4098-8D2E-61606D87B198}"/>
    <cellStyle name="Moneda 2 4 2 6 2 5" xfId="8181" xr:uid="{4C8DE1B4-CC18-4925-BB2F-73D8986C462E}"/>
    <cellStyle name="Moneda 2 4 2 6 3" xfId="4060" xr:uid="{00000000-0005-0000-0000-0000D7050000}"/>
    <cellStyle name="Moneda 2 4 2 6 3 2" xfId="14156" xr:uid="{8F87AD3D-4E99-46DD-AC8B-2E198DC8E1D8}"/>
    <cellStyle name="Moneda 2 4 2 6 3 2 2" xfId="23690" xr:uid="{10B8AF36-EA2C-44F2-B311-8642B835E4DB}"/>
    <cellStyle name="Moneda 2 4 2 6 3 2 3" xfId="32420" xr:uid="{09F4602F-30CF-4F78-AFF2-921F516B8C26}"/>
    <cellStyle name="Moneda 2 4 2 6 3 3" xfId="18925" xr:uid="{756BF324-0D8F-45DD-B0B0-DBACF44DE33B}"/>
    <cellStyle name="Moneda 2 4 2 6 3 4" xfId="9374" xr:uid="{6518FA48-9903-412D-83AC-46B6F3A5F950}"/>
    <cellStyle name="Moneda 2 4 2 6 4" xfId="5566" xr:uid="{00000000-0005-0000-0000-0000D8050000}"/>
    <cellStyle name="Moneda 2 4 2 6 4 2" xfId="21307" xr:uid="{09645B9F-9290-46DC-9F91-93469B1E8D9E}"/>
    <cellStyle name="Moneda 2 4 2 6 4 3" xfId="11765" xr:uid="{CA716F45-F8BC-490F-8052-7A2542B36339}"/>
    <cellStyle name="Moneda 2 4 2 6 5" xfId="16549" xr:uid="{5A03DC3F-1B8F-4443-B5E3-CE6ACF3B5E64}"/>
    <cellStyle name="Moneda 2 4 2 6 6" xfId="6994" xr:uid="{5F7E8DEE-EFDF-463B-8E71-EB35004493F6}"/>
    <cellStyle name="Moneda 2 4 2 7" xfId="1180" xr:uid="{00000000-0005-0000-0000-0000D9050000}"/>
    <cellStyle name="Moneda 2 4 2 7 2" xfId="2741" xr:uid="{00000000-0005-0000-0000-0000DA050000}"/>
    <cellStyle name="Moneda 2 4 2 7 2 2" xfId="14753" xr:uid="{575059B2-C591-4408-A09A-E5809176BAAE}"/>
    <cellStyle name="Moneda 2 4 2 7 2 2 2" xfId="24286" xr:uid="{466F7469-1C1B-4DCE-A651-E019E68841E6}"/>
    <cellStyle name="Moneda 2 4 2 7 2 2 3" xfId="33014" xr:uid="{899A75E7-DCE1-4073-8390-99129136A08B}"/>
    <cellStyle name="Moneda 2 4 2 7 2 3" xfId="19521" xr:uid="{A1601ABC-BFBE-4FD6-A676-E7DEC235472E}"/>
    <cellStyle name="Moneda 2 4 2 7 2 4" xfId="9968" xr:uid="{590E838D-2636-4DCC-B906-C5D6C4926A08}"/>
    <cellStyle name="Moneda 2 4 2 7 3" xfId="4247" xr:uid="{00000000-0005-0000-0000-0000DB050000}"/>
    <cellStyle name="Moneda 2 4 2 7 3 2" xfId="21903" xr:uid="{396B0904-E9B5-4E72-9365-8F827A89CE80}"/>
    <cellStyle name="Moneda 2 4 2 7 3 3" xfId="12359" xr:uid="{21EBC28E-84A7-48E1-965E-20279386AD17}"/>
    <cellStyle name="Moneda 2 4 2 7 4" xfId="5753" xr:uid="{00000000-0005-0000-0000-0000DC050000}"/>
    <cellStyle name="Moneda 2 4 2 7 4 2" xfId="17143" xr:uid="{815AACA7-AF12-4ABD-B37A-3B4BD6AA0FA3}"/>
    <cellStyle name="Moneda 2 4 2 7 5" xfId="7584" xr:uid="{C7CC951C-C29D-46CE-8CEC-99882AB94833}"/>
    <cellStyle name="Moneda 2 4 2 8" xfId="1670" xr:uid="{00000000-0005-0000-0000-0000DD050000}"/>
    <cellStyle name="Moneda 2 4 2 8 2" xfId="3212" xr:uid="{00000000-0005-0000-0000-0000DE050000}"/>
    <cellStyle name="Moneda 2 4 2 8 2 2" xfId="23095" xr:uid="{8AD3A960-7841-4D1A-9308-2F225E45AA6C}"/>
    <cellStyle name="Moneda 2 4 2 8 2 3" xfId="13555" xr:uid="{12B97495-E1A7-45A9-8904-DFF855886596}"/>
    <cellStyle name="Moneda 2 4 2 8 3" xfId="4718" xr:uid="{00000000-0005-0000-0000-0000DF050000}"/>
    <cellStyle name="Moneda 2 4 2 8 3 2" xfId="18331" xr:uid="{85E8B298-2C3E-4953-B511-DF628489FE60}"/>
    <cellStyle name="Moneda 2 4 2 8 4" xfId="6224" xr:uid="{00000000-0005-0000-0000-0000E0050000}"/>
    <cellStyle name="Moneda 2 4 2 8 4 2" xfId="27345" xr:uid="{5644A6CB-7DFA-455F-829D-25E30CC76711}"/>
    <cellStyle name="Moneda 2 4 2 8 5" xfId="8774" xr:uid="{737700E5-12AC-42AA-923B-5142C48F93EE}"/>
    <cellStyle name="Moneda 2 4 2 9" xfId="466" xr:uid="{00000000-0005-0000-0000-0000E1050000}"/>
    <cellStyle name="Moneda 2 4 2 9 2" xfId="2085" xr:uid="{00000000-0005-0000-0000-0000E2050000}"/>
    <cellStyle name="Moneda 2 4 2 9 2 2" xfId="20713" xr:uid="{E5457176-B280-48E6-94FC-A37D38D4C029}"/>
    <cellStyle name="Moneda 2 4 2 9 3" xfId="3591" xr:uid="{00000000-0005-0000-0000-0000E3050000}"/>
    <cellStyle name="Moneda 2 4 2 9 3 2" xfId="29570" xr:uid="{21DC516F-2A9E-4E46-BAF6-1FC835FC9E8F}"/>
    <cellStyle name="Moneda 2 4 2 9 4" xfId="5097" xr:uid="{00000000-0005-0000-0000-0000E4050000}"/>
    <cellStyle name="Moneda 2 4 2 9 5" xfId="11165" xr:uid="{507B1DB2-4ADF-45DF-BC73-2205BDDDDC9D}"/>
    <cellStyle name="Moneda 2 4 3" xfId="287" xr:uid="{00000000-0005-0000-0000-0000E5050000}"/>
    <cellStyle name="Moneda 2 4 3 10" xfId="1995" xr:uid="{00000000-0005-0000-0000-0000E6050000}"/>
    <cellStyle name="Moneda 2 4 3 10 2" xfId="25493" xr:uid="{E768ABEB-49E3-49BA-AD07-2C361FD5E18B}"/>
    <cellStyle name="Moneda 2 4 3 11" xfId="3501" xr:uid="{00000000-0005-0000-0000-0000E7050000}"/>
    <cellStyle name="Moneda 2 4 3 12" xfId="5007" xr:uid="{00000000-0005-0000-0000-0000E8050000}"/>
    <cellStyle name="Moneda 2 4 3 13" xfId="6450" xr:uid="{BBBC1F7E-80C6-47F5-A72A-0B8AFAB0FADD}"/>
    <cellStyle name="Moneda 2 4 3 2" xfId="471" xr:uid="{00000000-0005-0000-0000-0000E9050000}"/>
    <cellStyle name="Moneda 2 4 3 2 2" xfId="1185" xr:uid="{00000000-0005-0000-0000-0000EA050000}"/>
    <cellStyle name="Moneda 2 4 3 2 2 2" xfId="2746" xr:uid="{00000000-0005-0000-0000-0000EB050000}"/>
    <cellStyle name="Moneda 2 4 3 2 2 2 2" xfId="7526" xr:uid="{AF2C411B-A5F3-499F-8529-80164C851E23}"/>
    <cellStyle name="Moneda 2 4 3 2 2 2 2 2" xfId="8715" xr:uid="{E6D38281-B475-44E2-A1EE-565362B5AEAE}"/>
    <cellStyle name="Moneda 2 4 3 2 2 2 2 2 2" xfId="11102" xr:uid="{8FF3A343-9171-432E-811F-7E24BBE5540C}"/>
    <cellStyle name="Moneda 2 4 3 2 2 2 2 2 2 2" xfId="15890" xr:uid="{9AEB3FDB-4A6F-46E2-B4DB-280B92B7DFE9}"/>
    <cellStyle name="Moneda 2 4 3 2 2 2 2 2 2 2 2" xfId="25417" xr:uid="{AF8940DB-9C38-49FB-BE4B-05C2062B49A1}"/>
    <cellStyle name="Moneda 2 4 3 2 2 2 2 2 2 2 3" xfId="34145" xr:uid="{4271E95B-B548-41BA-B060-585F62E8BC13}"/>
    <cellStyle name="Moneda 2 4 3 2 2 2 2 2 2 3" xfId="20651" xr:uid="{050A848C-192E-45C0-852D-C64317266875}"/>
    <cellStyle name="Moneda 2 4 3 2 2 2 2 2 2 4" xfId="29509" xr:uid="{BB63F4DC-F05A-4D7B-905C-144A75EC00FB}"/>
    <cellStyle name="Moneda 2 4 3 2 2 2 2 2 3" xfId="13493" xr:uid="{61DE0BFB-D740-427B-9F42-76AAF2D41319}"/>
    <cellStyle name="Moneda 2 4 3 2 2 2 2 2 3 2" xfId="23034" xr:uid="{B05E7FE3-B33E-4C70-B6B0-CF6E6DA21F61}"/>
    <cellStyle name="Moneda 2 4 3 2 2 2 2 2 3 3" xfId="31785" xr:uid="{4B0B759E-358C-4CF4-9519-5BCD4C1F9472}"/>
    <cellStyle name="Moneda 2 4 3 2 2 2 2 2 4" xfId="18270" xr:uid="{98DF5791-C08E-4910-9CB5-6BB1892A8F16}"/>
    <cellStyle name="Moneda 2 4 3 2 2 2 2 2 5" xfId="27284" xr:uid="{C0F6496F-57AB-46FB-8070-B1797428ABD3}"/>
    <cellStyle name="Moneda 2 4 3 2 2 2 2 3" xfId="9908" xr:uid="{99647E22-2C42-4495-A019-85ED502E18CA}"/>
    <cellStyle name="Moneda 2 4 3 2 2 2 2 3 2" xfId="14692" xr:uid="{B748E097-56A6-44B0-8CC9-5C96817CE3E4}"/>
    <cellStyle name="Moneda 2 4 3 2 2 2 2 3 2 2" xfId="24226" xr:uid="{9B617658-0DB7-4DB9-BB63-13C291B14472}"/>
    <cellStyle name="Moneda 2 4 3 2 2 2 2 3 2 3" xfId="32956" xr:uid="{A747078C-42D6-4C87-9F5A-13D6F919EC3B}"/>
    <cellStyle name="Moneda 2 4 3 2 2 2 2 3 3" xfId="19461" xr:uid="{040FB6B7-46CB-4A79-ABE9-56F8622E9F6D}"/>
    <cellStyle name="Moneda 2 4 3 2 2 2 2 3 4" xfId="28349" xr:uid="{DB9B2C4B-90B8-49D9-8F25-3F52FCCC187F}"/>
    <cellStyle name="Moneda 2 4 3 2 2 2 2 4" xfId="12299" xr:uid="{9D764BF2-A15C-4951-838B-5C74F26B6EB4}"/>
    <cellStyle name="Moneda 2 4 3 2 2 2 2 4 2" xfId="21843" xr:uid="{CA2611B2-7363-43B4-8704-54166DD1892F}"/>
    <cellStyle name="Moneda 2 4 3 2 2 2 2 4 3" xfId="30626" xr:uid="{B5ABAA2E-5A4A-444B-B63A-7AE2E4B63FB4}"/>
    <cellStyle name="Moneda 2 4 3 2 2 2 2 5" xfId="17083" xr:uid="{BC28D512-08AA-45B1-8514-44E776961544}"/>
    <cellStyle name="Moneda 2 4 3 2 2 2 2 6" xfId="26279" xr:uid="{5C14ECE4-5D5C-475D-91DD-ABA7C99D6355}"/>
    <cellStyle name="Moneda 2 4 3 2 2 2 3" xfId="8123" xr:uid="{A2118839-FC22-460A-88A1-ED7747AEDD89}"/>
    <cellStyle name="Moneda 2 4 3 2 2 2 3 2" xfId="10509" xr:uid="{5E42EB70-7A23-4A8F-8FD5-7957E2A04B5B}"/>
    <cellStyle name="Moneda 2 4 3 2 2 2 3 2 2" xfId="15295" xr:uid="{86CE57DF-41BE-4370-AB0B-4D5CDFA20854}"/>
    <cellStyle name="Moneda 2 4 3 2 2 2 3 2 2 2" xfId="24822" xr:uid="{9241A1EB-59E7-45BB-89A7-AE2003C9AA64}"/>
    <cellStyle name="Moneda 2 4 3 2 2 2 3 2 2 3" xfId="33550" xr:uid="{1CB23BEB-E791-4276-9B4D-329454C46C38}"/>
    <cellStyle name="Moneda 2 4 3 2 2 2 3 2 3" xfId="20056" xr:uid="{FD8ADDF0-8F92-4E25-8D46-7CAAF2315986}"/>
    <cellStyle name="Moneda 2 4 3 2 2 2 3 2 4" xfId="28920" xr:uid="{1AE05B31-3BD5-48A2-B7D8-28A72F0AA38F}"/>
    <cellStyle name="Moneda 2 4 3 2 2 2 3 3" xfId="12900" xr:uid="{8DBE3DA7-3A0D-41E6-B654-831C7F465E4D}"/>
    <cellStyle name="Moneda 2 4 3 2 2 2 3 3 2" xfId="22439" xr:uid="{1E27910C-9F83-4A1D-97C5-18932BE17ED9}"/>
    <cellStyle name="Moneda 2 4 3 2 2 2 3 3 3" xfId="31196" xr:uid="{A455F745-38CC-4C34-932A-BBBA2EEA6161}"/>
    <cellStyle name="Moneda 2 4 3 2 2 2 3 4" xfId="17677" xr:uid="{8362DFCE-0EB4-425B-B38F-FC7CFC476B76}"/>
    <cellStyle name="Moneda 2 4 3 2 2 2 3 5" xfId="26736" xr:uid="{FA9B6A5E-ACD5-4548-AF3F-C415820152EA}"/>
    <cellStyle name="Moneda 2 4 3 2 2 2 4" xfId="9316" xr:uid="{29F371EA-C82D-4265-9F5E-801980E434BF}"/>
    <cellStyle name="Moneda 2 4 3 2 2 2 4 2" xfId="14097" xr:uid="{9BB392AE-C440-4444-B73C-A71B99AB5987}"/>
    <cellStyle name="Moneda 2 4 3 2 2 2 4 2 2" xfId="23631" xr:uid="{0A8EAA52-D35F-4916-984C-CDF6A4C61B3A}"/>
    <cellStyle name="Moneda 2 4 3 2 2 2 4 2 3" xfId="32361" xr:uid="{3541292B-3779-4947-96CC-7B6C8EB90778}"/>
    <cellStyle name="Moneda 2 4 3 2 2 2 4 3" xfId="18866" xr:uid="{782AAFFB-95EB-4EAE-8D73-D5F2502C879A}"/>
    <cellStyle name="Moneda 2 4 3 2 2 2 4 4" xfId="27801" xr:uid="{84D0C8C5-4C1A-41D3-9C84-A5CDD7687633}"/>
    <cellStyle name="Moneda 2 4 3 2 2 2 5" xfId="11707" xr:uid="{342C13D3-7969-4C70-8D03-CE5C2FCDC46D}"/>
    <cellStyle name="Moneda 2 4 3 2 2 2 5 2" xfId="21248" xr:uid="{05CCE05E-54CC-4173-9056-0B72C8144FEE}"/>
    <cellStyle name="Moneda 2 4 3 2 2 2 5 3" xfId="30078" xr:uid="{B08A865F-FE91-45AF-AE0E-6C8A213CD8A4}"/>
    <cellStyle name="Moneda 2 4 3 2 2 2 6" xfId="16490" xr:uid="{FA593B8F-D75E-4A2A-A569-16F168DB5D81}"/>
    <cellStyle name="Moneda 2 4 3 2 2 2 7" xfId="6938" xr:uid="{E1DBD9D1-1838-4FA0-A67C-7D611293ECE1}"/>
    <cellStyle name="Moneda 2 4 3 2 2 3" xfId="4252" xr:uid="{00000000-0005-0000-0000-0000EC050000}"/>
    <cellStyle name="Moneda 2 4 3 2 2 3 2" xfId="8419" xr:uid="{FEC785E9-F549-4698-8370-63BE1F0E75BB}"/>
    <cellStyle name="Moneda 2 4 3 2 2 3 2 2" xfId="10806" xr:uid="{7787CA5F-80C5-40B5-ADBA-2F1850A2C24C}"/>
    <cellStyle name="Moneda 2 4 3 2 2 3 2 2 2" xfId="15593" xr:uid="{7C0216B5-7026-404F-B633-8C52F2ACAAF3}"/>
    <cellStyle name="Moneda 2 4 3 2 2 3 2 2 2 2" xfId="25120" xr:uid="{18F68C2A-58DC-4431-9FCC-84F63AE9C35B}"/>
    <cellStyle name="Moneda 2 4 3 2 2 3 2 2 2 3" xfId="33848" xr:uid="{C8F8D686-E3F6-4B0D-94B9-5997741CC94B}"/>
    <cellStyle name="Moneda 2 4 3 2 2 3 2 2 3" xfId="20354" xr:uid="{8F104D83-8524-4325-9056-46CF815E5B3A}"/>
    <cellStyle name="Moneda 2 4 3 2 2 3 2 2 4" xfId="29212" xr:uid="{7DD61702-5D8B-40F8-A68E-64B974D42EB6}"/>
    <cellStyle name="Moneda 2 4 3 2 2 3 2 3" xfId="13197" xr:uid="{8E9CF929-8843-4ABD-9AC1-2C5F20573F8C}"/>
    <cellStyle name="Moneda 2 4 3 2 2 3 2 3 2" xfId="22737" xr:uid="{846C4ECF-7F16-4CF6-B224-6119386381A0}"/>
    <cellStyle name="Moneda 2 4 3 2 2 3 2 3 3" xfId="31488" xr:uid="{783CB78A-DDD6-4106-926E-64EF49234060}"/>
    <cellStyle name="Moneda 2 4 3 2 2 3 2 4" xfId="17974" xr:uid="{24621283-C1FB-4CE0-9E68-F5E876DD8DB5}"/>
    <cellStyle name="Moneda 2 4 3 2 2 3 2 5" xfId="27007" xr:uid="{B63CCC21-A423-4C1C-B178-58721D72EC3C}"/>
    <cellStyle name="Moneda 2 4 3 2 2 3 3" xfId="9612" xr:uid="{605494E2-4BFC-4A14-9DAE-2204D2A5BBF5}"/>
    <cellStyle name="Moneda 2 4 3 2 2 3 3 2" xfId="14395" xr:uid="{6B6A59F3-04E8-41C2-A4F5-851BDDD5F004}"/>
    <cellStyle name="Moneda 2 4 3 2 2 3 3 2 2" xfId="23929" xr:uid="{2575A4AA-CEA7-4D37-9EF3-549A07ED99E3}"/>
    <cellStyle name="Moneda 2 4 3 2 2 3 3 2 3" xfId="32659" xr:uid="{9407E8A1-855B-4955-9C37-3B41981EF6D4}"/>
    <cellStyle name="Moneda 2 4 3 2 2 3 3 3" xfId="19164" xr:uid="{17DA5E47-C2D9-4FBB-9477-1051FA30EC7C}"/>
    <cellStyle name="Moneda 2 4 3 2 2 3 3 4" xfId="28072" xr:uid="{025FE382-1D93-4873-AAC4-9D8B307B5702}"/>
    <cellStyle name="Moneda 2 4 3 2 2 3 4" xfId="12003" xr:uid="{95BD543B-609D-4B82-8D34-D4AF30E71040}"/>
    <cellStyle name="Moneda 2 4 3 2 2 3 4 2" xfId="21546" xr:uid="{E3A05EC7-558E-471C-B4A3-7295375CAA0E}"/>
    <cellStyle name="Moneda 2 4 3 2 2 3 4 3" xfId="30349" xr:uid="{7B57A3FD-AE17-4BEF-B438-2C7CE54A70D3}"/>
    <cellStyle name="Moneda 2 4 3 2 2 3 5" xfId="16787" xr:uid="{B8E6B791-1E9D-4F76-B882-52574030C9C0}"/>
    <cellStyle name="Moneda 2 4 3 2 2 3 6" xfId="7230" xr:uid="{436DF232-E78B-4DBC-8462-A5380885290C}"/>
    <cellStyle name="Moneda 2 4 3 2 2 4" xfId="5758" xr:uid="{00000000-0005-0000-0000-0000ED050000}"/>
    <cellStyle name="Moneda 2 4 3 2 2 4 2" xfId="10212" xr:uid="{AB9B42DA-B991-421C-A471-1AF98F47C8C1}"/>
    <cellStyle name="Moneda 2 4 3 2 2 4 2 2" xfId="14997" xr:uid="{CAE97935-2B5A-48EF-9678-A25AC8CEE2A6}"/>
    <cellStyle name="Moneda 2 4 3 2 2 4 2 2 2" xfId="24525" xr:uid="{10B6C7A4-7250-42CB-823D-6499089D65C0}"/>
    <cellStyle name="Moneda 2 4 3 2 2 4 2 2 3" xfId="33253" xr:uid="{BEAC5329-D9EB-45E9-83C5-A9F73B227EDE}"/>
    <cellStyle name="Moneda 2 4 3 2 2 4 2 3" xfId="19759" xr:uid="{B63A866B-CB47-448A-B67C-D6F0782D11A6}"/>
    <cellStyle name="Moneda 2 4 3 2 2 4 2 4" xfId="28623" xr:uid="{B5EC6BAB-C364-46BF-ACD3-47B082541D8F}"/>
    <cellStyle name="Moneda 2 4 3 2 2 4 3" xfId="12603" xr:uid="{2FFDE52F-8DDB-408B-BCEF-3ADB974FC9FE}"/>
    <cellStyle name="Moneda 2 4 3 2 2 4 3 2" xfId="22142" xr:uid="{DC20DA2A-7200-41CB-8CB7-DF33976690B0}"/>
    <cellStyle name="Moneda 2 4 3 2 2 4 3 3" xfId="30899" xr:uid="{9B3099EF-9831-40A3-9478-4CE6446D4CE2}"/>
    <cellStyle name="Moneda 2 4 3 2 2 4 4" xfId="17381" xr:uid="{84CAC884-2333-4EE2-985C-1BB17BE90169}"/>
    <cellStyle name="Moneda 2 4 3 2 2 4 5" xfId="7826" xr:uid="{DDA9081D-3F0E-4906-A212-BDFFB5C5E2F2}"/>
    <cellStyle name="Moneda 2 4 3 2 2 5" xfId="9018" xr:uid="{7AEB94BF-A4A2-4EAF-9801-FC9849337883}"/>
    <cellStyle name="Moneda 2 4 3 2 2 5 2" xfId="13799" xr:uid="{DDDBDE75-0E05-438D-BE31-82859CF8881A}"/>
    <cellStyle name="Moneda 2 4 3 2 2 5 2 2" xfId="23334" xr:uid="{518626EB-6C2B-4262-9389-7514584CFE8E}"/>
    <cellStyle name="Moneda 2 4 3 2 2 5 2 3" xfId="32065" xr:uid="{169B2D64-22D6-4529-8B0F-6F543377333B}"/>
    <cellStyle name="Moneda 2 4 3 2 2 5 3" xfId="18569" xr:uid="{A695D2EC-78AF-4441-AE11-E01EEEE6AF9E}"/>
    <cellStyle name="Moneda 2 4 3 2 2 5 4" xfId="27556" xr:uid="{E8046753-4661-40CB-82BC-9065FB5093DD}"/>
    <cellStyle name="Moneda 2 4 3 2 2 6" xfId="11410" xr:uid="{71692A95-27FC-4DAE-B7B5-7D8114264245}"/>
    <cellStyle name="Moneda 2 4 3 2 2 6 2" xfId="20952" xr:uid="{FE346761-8D56-4DA4-9274-2A8DECF927D4}"/>
    <cellStyle name="Moneda 2 4 3 2 2 6 3" xfId="29802" xr:uid="{E242C2FF-9E18-4540-B453-44F0784E745A}"/>
    <cellStyle name="Moneda 2 4 3 2 2 7" xfId="16193" xr:uid="{4928E387-7841-4500-B4F8-B6DC6C523EA3}"/>
    <cellStyle name="Moneda 2 4 3 2 2 8" xfId="6649" xr:uid="{70138A6A-3A2B-48A9-8EA1-59B274DCBABB}"/>
    <cellStyle name="Moneda 2 4 3 2 3" xfId="2090" xr:uid="{00000000-0005-0000-0000-0000EE050000}"/>
    <cellStyle name="Moneda 2 4 3 2 3 2" xfId="7378" xr:uid="{55AF65A3-BD22-4765-B0E8-C1294E94E0F6}"/>
    <cellStyle name="Moneda 2 4 3 2 3 2 2" xfId="8567" xr:uid="{5560DDE7-D5B7-4C24-9490-7F9A67D4E2D8}"/>
    <cellStyle name="Moneda 2 4 3 2 3 2 2 2" xfId="10954" xr:uid="{7F89A10A-103F-401C-9374-B6775ECD8A44}"/>
    <cellStyle name="Moneda 2 4 3 2 3 2 2 2 2" xfId="15742" xr:uid="{6ACFB8E2-3603-4280-AFEC-300BED891A65}"/>
    <cellStyle name="Moneda 2 4 3 2 3 2 2 2 2 2" xfId="25269" xr:uid="{D32072B3-853B-478D-8D89-299A85E9DA10}"/>
    <cellStyle name="Moneda 2 4 3 2 3 2 2 2 2 3" xfId="33997" xr:uid="{8B00D220-B32E-4E0A-8C48-3CED7C5434FB}"/>
    <cellStyle name="Moneda 2 4 3 2 3 2 2 2 3" xfId="20503" xr:uid="{40C28D95-79A7-4D7C-9B0E-5E78216C75DE}"/>
    <cellStyle name="Moneda 2 4 3 2 3 2 2 2 4" xfId="29361" xr:uid="{E6D372BD-6BE4-4580-89DF-1F4FBDCD7ABE}"/>
    <cellStyle name="Moneda 2 4 3 2 3 2 2 3" xfId="13345" xr:uid="{26C4AC57-F6BE-4387-952E-1C13712C02ED}"/>
    <cellStyle name="Moneda 2 4 3 2 3 2 2 3 2" xfId="22886" xr:uid="{C4C0DBD3-6B86-4C90-8B88-F19688BDEF33}"/>
    <cellStyle name="Moneda 2 4 3 2 3 2 2 3 3" xfId="31637" xr:uid="{ADD8449A-57C1-4EB3-B126-EC9084659176}"/>
    <cellStyle name="Moneda 2 4 3 2 3 2 2 4" xfId="18122" xr:uid="{9998C6BF-E0E5-4D97-B347-5E51EC3560A7}"/>
    <cellStyle name="Moneda 2 4 3 2 3 2 2 5" xfId="27137" xr:uid="{0C0D5770-9A2C-445B-890F-107C7CC995C1}"/>
    <cellStyle name="Moneda 2 4 3 2 3 2 3" xfId="9760" xr:uid="{0A93BCAE-38ED-4BF1-9A4B-F292E0570862}"/>
    <cellStyle name="Moneda 2 4 3 2 3 2 3 2" xfId="14544" xr:uid="{FBB6A16D-936D-475E-80D7-BAF27CF6257F}"/>
    <cellStyle name="Moneda 2 4 3 2 3 2 3 2 2" xfId="24078" xr:uid="{74671AB0-3309-4CFB-A7CE-3C0023055D68}"/>
    <cellStyle name="Moneda 2 4 3 2 3 2 3 2 3" xfId="32808" xr:uid="{4942C54D-4B3E-41B0-A86B-77C6E44A52DF}"/>
    <cellStyle name="Moneda 2 4 3 2 3 2 3 3" xfId="19313" xr:uid="{D4E993B0-D799-42F7-A458-C384E6350A2A}"/>
    <cellStyle name="Moneda 2 4 3 2 3 2 3 4" xfId="28202" xr:uid="{8773B232-31C6-4DF7-8119-3970E4D620A9}"/>
    <cellStyle name="Moneda 2 4 3 2 3 2 4" xfId="12151" xr:uid="{438CC6C7-17DB-44B6-88BF-FD1401C4D912}"/>
    <cellStyle name="Moneda 2 4 3 2 3 2 4 2" xfId="21695" xr:uid="{33E63E48-FB31-4734-9A73-E4CD531F9761}"/>
    <cellStyle name="Moneda 2 4 3 2 3 2 4 3" xfId="30479" xr:uid="{3C6A74C8-C812-486E-9300-03DE5DC5037B}"/>
    <cellStyle name="Moneda 2 4 3 2 3 2 5" xfId="16935" xr:uid="{303E9EA4-32D0-48A0-BD3A-16F4C4D699EB}"/>
    <cellStyle name="Moneda 2 4 3 2 3 2 6" xfId="26154" xr:uid="{47E36FF8-9B07-427B-AD76-CDC94639922A}"/>
    <cellStyle name="Moneda 2 4 3 2 3 3" xfId="7975" xr:uid="{20CB7564-F6F8-4C50-A3B1-3157415C734B}"/>
    <cellStyle name="Moneda 2 4 3 2 3 3 2" xfId="10361" xr:uid="{80658736-BD97-4CE0-8A9E-B615A92ABE82}"/>
    <cellStyle name="Moneda 2 4 3 2 3 3 2 2" xfId="15147" xr:uid="{7B34D6C7-1ADA-4010-BE57-F818AD4C3505}"/>
    <cellStyle name="Moneda 2 4 3 2 3 3 2 2 2" xfId="24674" xr:uid="{15D7A769-204E-4767-B05E-40F017A5354B}"/>
    <cellStyle name="Moneda 2 4 3 2 3 3 2 2 3" xfId="33402" xr:uid="{AA237F10-D15F-4B7B-8ED2-71AA87AC6299}"/>
    <cellStyle name="Moneda 2 4 3 2 3 3 2 3" xfId="19908" xr:uid="{0A85A011-285A-4164-B963-94FF11224676}"/>
    <cellStyle name="Moneda 2 4 3 2 3 3 2 4" xfId="28772" xr:uid="{A9126C30-B8F4-42B4-9C3D-E7046B08707B}"/>
    <cellStyle name="Moneda 2 4 3 2 3 3 3" xfId="12752" xr:uid="{8406AB77-91C0-4AA4-8FA8-9EA7444D0F08}"/>
    <cellStyle name="Moneda 2 4 3 2 3 3 3 2" xfId="22291" xr:uid="{7D617D06-272F-4236-9209-469DA5771719}"/>
    <cellStyle name="Moneda 2 4 3 2 3 3 3 3" xfId="31048" xr:uid="{DF22A29F-0D9F-42B1-A9E9-A5E6EA5820E4}"/>
    <cellStyle name="Moneda 2 4 3 2 3 3 4" xfId="17529" xr:uid="{E2A557D2-8B97-4B97-A5DA-132B36A90A80}"/>
    <cellStyle name="Moneda 2 4 3 2 3 3 5" xfId="26611" xr:uid="{FC035128-3728-474B-9FFC-E6E64BC32F12}"/>
    <cellStyle name="Moneda 2 4 3 2 3 4" xfId="9168" xr:uid="{827EF25F-FC4A-4F18-8022-5D7ED28FEBDD}"/>
    <cellStyle name="Moneda 2 4 3 2 3 4 2" xfId="13949" xr:uid="{2AA32094-F80C-4237-A660-C6E0A68FFF2C}"/>
    <cellStyle name="Moneda 2 4 3 2 3 4 2 2" xfId="23483" xr:uid="{5F87F807-D90E-4825-8161-B92901A793F4}"/>
    <cellStyle name="Moneda 2 4 3 2 3 4 2 3" xfId="32213" xr:uid="{B3C049FE-8964-4506-8531-15BB08D82991}"/>
    <cellStyle name="Moneda 2 4 3 2 3 4 3" xfId="18718" xr:uid="{4671B71E-0334-4FC0-9071-3081AB7A1261}"/>
    <cellStyle name="Moneda 2 4 3 2 3 4 4" xfId="27676" xr:uid="{0555056E-4D5D-452C-AF25-558AE741A2C4}"/>
    <cellStyle name="Moneda 2 4 3 2 3 5" xfId="11559" xr:uid="{DEDB7F89-8CF7-4C16-842C-8EE1713F2931}"/>
    <cellStyle name="Moneda 2 4 3 2 3 5 2" xfId="21100" xr:uid="{8FC454A1-A074-41EE-8D74-0A5B6EB67392}"/>
    <cellStyle name="Moneda 2 4 3 2 3 5 3" xfId="29931" xr:uid="{B3FEBEA1-7A2F-4240-8E0D-4616BA1C9CB1}"/>
    <cellStyle name="Moneda 2 4 3 2 3 6" xfId="16342" xr:uid="{99DD8194-6624-403B-A950-2C5C83172675}"/>
    <cellStyle name="Moneda 2 4 3 2 3 7" xfId="6792" xr:uid="{1E632962-0901-423B-A4D0-1F96D45CDB2F}"/>
    <cellStyle name="Moneda 2 4 3 2 4" xfId="3596" xr:uid="{00000000-0005-0000-0000-0000EF050000}"/>
    <cellStyle name="Moneda 2 4 3 2 4 2" xfId="8272" xr:uid="{6FB5C8BB-6DFC-47CE-BC91-C904F2B15467}"/>
    <cellStyle name="Moneda 2 4 3 2 4 2 2" xfId="10659" xr:uid="{A2046B6C-116D-4B80-AD0B-1EB536C1DC82}"/>
    <cellStyle name="Moneda 2 4 3 2 4 2 2 2" xfId="15445" xr:uid="{3ED75FD9-4D59-4912-9A1A-58406CA107ED}"/>
    <cellStyle name="Moneda 2 4 3 2 4 2 2 2 2" xfId="24972" xr:uid="{581925E6-FA43-401A-9BCF-86B7A914B92F}"/>
    <cellStyle name="Moneda 2 4 3 2 4 2 2 2 3" xfId="33700" xr:uid="{1E108FEF-311A-4086-97D8-998C84DE94C8}"/>
    <cellStyle name="Moneda 2 4 3 2 4 2 2 3" xfId="20206" xr:uid="{02B2C650-D77D-4D13-9DF8-CC15D272527A}"/>
    <cellStyle name="Moneda 2 4 3 2 4 2 2 4" xfId="29064" xr:uid="{849B283E-3DB1-4D90-97D5-1C08C93DEF84}"/>
    <cellStyle name="Moneda 2 4 3 2 4 2 3" xfId="13050" xr:uid="{67D080D8-87BE-4B12-B1EA-2B8552237982}"/>
    <cellStyle name="Moneda 2 4 3 2 4 2 3 2" xfId="22589" xr:uid="{1D1B9DFD-3554-4C9A-BF9A-7353C32702A4}"/>
    <cellStyle name="Moneda 2 4 3 2 4 2 3 3" xfId="31340" xr:uid="{3BA9E21E-3D24-4EA2-949A-57E083F47E48}"/>
    <cellStyle name="Moneda 2 4 3 2 4 2 4" xfId="17827" xr:uid="{43A32FDD-D805-4407-9C80-C8A179B36903}"/>
    <cellStyle name="Moneda 2 4 3 2 4 2 5" xfId="26859" xr:uid="{6D18B91B-03B2-4A8E-A191-A0B281ABDE7B}"/>
    <cellStyle name="Moneda 2 4 3 2 4 3" xfId="9465" xr:uid="{C422B22B-5BEE-4B1C-BECF-AFC125284651}"/>
    <cellStyle name="Moneda 2 4 3 2 4 3 2" xfId="14247" xr:uid="{D81EDC26-0545-476A-B20B-A46B786CF531}"/>
    <cellStyle name="Moneda 2 4 3 2 4 3 2 2" xfId="23781" xr:uid="{CC05FB54-CE3C-492F-BF7E-37CDAEA189CF}"/>
    <cellStyle name="Moneda 2 4 3 2 4 3 2 3" xfId="32511" xr:uid="{1A257AD6-B202-462E-88D9-09250896E0F5}"/>
    <cellStyle name="Moneda 2 4 3 2 4 3 3" xfId="19016" xr:uid="{214C9B85-8BCB-48CE-B06E-7B18EC9F90D5}"/>
    <cellStyle name="Moneda 2 4 3 2 4 3 4" xfId="27924" xr:uid="{6C1E37DE-B0B0-4B1C-9036-75BB6A0B7DD9}"/>
    <cellStyle name="Moneda 2 4 3 2 4 4" xfId="11856" xr:uid="{E362EF6E-F235-4CAD-A713-922D275AED7C}"/>
    <cellStyle name="Moneda 2 4 3 2 4 4 2" xfId="21398" xr:uid="{F523338D-A68D-4CB2-AEA3-105DBF3883D3}"/>
    <cellStyle name="Moneda 2 4 3 2 4 4 3" xfId="30201" xr:uid="{9C3D577A-79AE-4AEB-866F-052677AC7D49}"/>
    <cellStyle name="Moneda 2 4 3 2 4 5" xfId="16640" xr:uid="{A28E882C-C7E6-42C2-ABF4-806CC5AF9B31}"/>
    <cellStyle name="Moneda 2 4 3 2 4 6" xfId="7085" xr:uid="{7F9101D7-50DF-4B30-819A-46E5F4EB0C5E}"/>
    <cellStyle name="Moneda 2 4 3 2 5" xfId="5102" xr:uid="{00000000-0005-0000-0000-0000F0050000}"/>
    <cellStyle name="Moneda 2 4 3 2 5 2" xfId="10061" xr:uid="{BD55209A-2018-4E2B-8753-B51213240553}"/>
    <cellStyle name="Moneda 2 4 3 2 5 2 2" xfId="14846" xr:uid="{6588E607-907D-4FF5-A108-B8E8DEC8F445}"/>
    <cellStyle name="Moneda 2 4 3 2 5 2 2 2" xfId="24377" xr:uid="{D41A05B5-2FB5-47C0-A4AE-D9AE8A391491}"/>
    <cellStyle name="Moneda 2 4 3 2 5 2 2 3" xfId="33105" xr:uid="{6009F368-945A-4E2F-91E0-B2649E963C55}"/>
    <cellStyle name="Moneda 2 4 3 2 5 2 3" xfId="19612" xr:uid="{63EE1997-BD92-454C-A4E4-C7812B1FEE4B}"/>
    <cellStyle name="Moneda 2 4 3 2 5 2 4" xfId="28476" xr:uid="{0FE687B0-2673-4B06-8E6F-36805278CAE0}"/>
    <cellStyle name="Moneda 2 4 3 2 5 3" xfId="12452" xr:uid="{D73F11F9-843E-415B-A30D-D024BC316041}"/>
    <cellStyle name="Moneda 2 4 3 2 5 3 2" xfId="21994" xr:uid="{8B7A8639-C353-4533-A00F-D998CDAB3C87}"/>
    <cellStyle name="Moneda 2 4 3 2 5 3 3" xfId="30751" xr:uid="{70C3ACE5-115E-4922-996A-D0EB31F052BC}"/>
    <cellStyle name="Moneda 2 4 3 2 5 4" xfId="17234" xr:uid="{BC961FB0-4BCE-4637-B8C9-F740C0E7E7EF}"/>
    <cellStyle name="Moneda 2 4 3 2 5 5" xfId="7677" xr:uid="{F896A456-E406-4932-ACE0-B20A37622DED}"/>
    <cellStyle name="Moneda 2 4 3 2 6" xfId="8867" xr:uid="{5945F589-20FF-43D9-81A3-C3D1BD6CB838}"/>
    <cellStyle name="Moneda 2 4 3 2 6 2" xfId="13648" xr:uid="{74B982C3-3E6E-4E1D-919F-B7452645783D}"/>
    <cellStyle name="Moneda 2 4 3 2 6 2 2" xfId="23186" xr:uid="{3E7CB8A5-8303-4A5A-B0B4-4A4A44DAFB31}"/>
    <cellStyle name="Moneda 2 4 3 2 6 2 3" xfId="31917" xr:uid="{C7E801DA-3D91-4CD9-A8C3-8969DFBC8765}"/>
    <cellStyle name="Moneda 2 4 3 2 6 3" xfId="18422" xr:uid="{999457D8-B8D2-4B86-95D0-DFDF3304B04A}"/>
    <cellStyle name="Moneda 2 4 3 2 6 4" xfId="27431" xr:uid="{05D56F48-768D-443A-AA14-2A8C9110508F}"/>
    <cellStyle name="Moneda 2 4 3 2 7" xfId="11258" xr:uid="{FD7E1096-EC34-435D-8339-0F6777FDF050}"/>
    <cellStyle name="Moneda 2 4 3 2 7 2" xfId="20804" xr:uid="{1272CFD3-5153-4F14-B104-41F468799C64}"/>
    <cellStyle name="Moneda 2 4 3 2 7 3" xfId="29654" xr:uid="{5B54BEA9-E826-46FF-AEBA-5DB425A438B6}"/>
    <cellStyle name="Moneda 2 4 3 2 8" xfId="16045" xr:uid="{B624192A-E7D2-440E-BE7B-B878406AB1D6}"/>
    <cellStyle name="Moneda 2 4 3 2 9" xfId="6512" xr:uid="{D4905D89-FE8B-4F14-AEE7-D95F205D4AF3}"/>
    <cellStyle name="Moneda 2 4 3 3" xfId="472" xr:uid="{00000000-0005-0000-0000-0000F1050000}"/>
    <cellStyle name="Moneda 2 4 3 3 2" xfId="1186" xr:uid="{00000000-0005-0000-0000-0000F2050000}"/>
    <cellStyle name="Moneda 2 4 3 3 2 2" xfId="2747" xr:uid="{00000000-0005-0000-0000-0000F3050000}"/>
    <cellStyle name="Moneda 2 4 3 3 2 2 2" xfId="8642" xr:uid="{D50E58C0-591D-44AE-8D1B-53D2175937F1}"/>
    <cellStyle name="Moneda 2 4 3 3 2 2 2 2" xfId="11029" xr:uid="{1A7313BD-EB3C-43F6-8303-AEAF18A23885}"/>
    <cellStyle name="Moneda 2 4 3 3 2 2 2 2 2" xfId="15817" xr:uid="{1C8395F7-7705-4E94-8588-6985751986F4}"/>
    <cellStyle name="Moneda 2 4 3 3 2 2 2 2 2 2" xfId="25344" xr:uid="{8229CB5D-8913-45B8-AF7E-272D53238B67}"/>
    <cellStyle name="Moneda 2 4 3 3 2 2 2 2 2 3" xfId="34072" xr:uid="{CB6050B9-0DF0-4E30-9989-8EEB78D0CE4E}"/>
    <cellStyle name="Moneda 2 4 3 3 2 2 2 2 3" xfId="20578" xr:uid="{F2A3325F-319D-4C9E-8F8C-DB4927DA5631}"/>
    <cellStyle name="Moneda 2 4 3 3 2 2 2 2 4" xfId="29436" xr:uid="{EC73224B-2659-4D4D-8328-4E361DC8427B}"/>
    <cellStyle name="Moneda 2 4 3 3 2 2 2 3" xfId="13420" xr:uid="{476C3478-691E-4FF5-82E1-E3B2209AB3D3}"/>
    <cellStyle name="Moneda 2 4 3 3 2 2 2 3 2" xfId="22961" xr:uid="{58F23AC2-C1B4-473C-AF20-DF3641480090}"/>
    <cellStyle name="Moneda 2 4 3 3 2 2 2 3 3" xfId="31712" xr:uid="{53B49894-1460-44FD-8C2F-C39E42694DCE}"/>
    <cellStyle name="Moneda 2 4 3 3 2 2 2 4" xfId="18197" xr:uid="{445A3786-36EC-4F8B-A59F-C6C8BEE0DD32}"/>
    <cellStyle name="Moneda 2 4 3 3 2 2 2 5" xfId="27211" xr:uid="{447A34CE-5689-42A5-A7B6-8BC97693A35D}"/>
    <cellStyle name="Moneda 2 4 3 3 2 2 3" xfId="9835" xr:uid="{3CF596CE-DC8A-426A-9EEE-2917383D656A}"/>
    <cellStyle name="Moneda 2 4 3 3 2 2 3 2" xfId="14619" xr:uid="{0F45E426-E43B-46EA-AC01-0DA6C44EC4A3}"/>
    <cellStyle name="Moneda 2 4 3 3 2 2 3 2 2" xfId="24153" xr:uid="{E5D4F890-5043-4806-B2DE-5C5A3558BF30}"/>
    <cellStyle name="Moneda 2 4 3 3 2 2 3 2 3" xfId="32883" xr:uid="{6F14B152-FD50-4AB3-9F1F-3787C2FA89DC}"/>
    <cellStyle name="Moneda 2 4 3 3 2 2 3 3" xfId="19388" xr:uid="{58A679C5-006B-417C-9E86-DD7CC289FDAE}"/>
    <cellStyle name="Moneda 2 4 3 3 2 2 3 4" xfId="28276" xr:uid="{B05ECCB5-C5AE-4686-8EF0-14E7610A8297}"/>
    <cellStyle name="Moneda 2 4 3 3 2 2 4" xfId="12226" xr:uid="{3F3096F2-8741-4BEE-A3AC-5D56DCF66097}"/>
    <cellStyle name="Moneda 2 4 3 3 2 2 4 2" xfId="21770" xr:uid="{1C6AECA1-98FB-4C51-8717-51C6E1745CFE}"/>
    <cellStyle name="Moneda 2 4 3 3 2 2 4 3" xfId="30553" xr:uid="{37E91A3E-FBC8-4A63-9220-EC23AB3E561B}"/>
    <cellStyle name="Moneda 2 4 3 3 2 2 5" xfId="17010" xr:uid="{96ECA316-74B2-4C50-BCEE-99DA9A766FAA}"/>
    <cellStyle name="Moneda 2 4 3 3 2 2 6" xfId="7453" xr:uid="{D6DEE539-5444-42FA-ADC7-010551EA8C6F}"/>
    <cellStyle name="Moneda 2 4 3 3 2 3" xfId="4253" xr:uid="{00000000-0005-0000-0000-0000F4050000}"/>
    <cellStyle name="Moneda 2 4 3 3 2 3 2" xfId="10436" xr:uid="{70530183-A1C8-4816-8C6A-8F7E416E6883}"/>
    <cellStyle name="Moneda 2 4 3 3 2 3 2 2" xfId="15222" xr:uid="{1BC849AF-9934-44AB-9D83-7ECE959D0DC4}"/>
    <cellStyle name="Moneda 2 4 3 3 2 3 2 2 2" xfId="24749" xr:uid="{DA33464D-A66F-455E-8F17-0D1CE0A05D89}"/>
    <cellStyle name="Moneda 2 4 3 3 2 3 2 2 3" xfId="33477" xr:uid="{CCB25159-900E-4F85-9D3F-1C8D0A8062E2}"/>
    <cellStyle name="Moneda 2 4 3 3 2 3 2 3" xfId="19983" xr:uid="{65F77245-BE42-42AB-80E8-0872A9998492}"/>
    <cellStyle name="Moneda 2 4 3 3 2 3 2 4" xfId="28847" xr:uid="{4FF47652-AE7C-482A-8D73-A1F6B325A5FA}"/>
    <cellStyle name="Moneda 2 4 3 3 2 3 3" xfId="12827" xr:uid="{43246874-2AC1-4622-AC7A-09CF3DA902E0}"/>
    <cellStyle name="Moneda 2 4 3 3 2 3 3 2" xfId="22366" xr:uid="{4738B867-AB24-4515-9731-D351CC58F2DF}"/>
    <cellStyle name="Moneda 2 4 3 3 2 3 3 3" xfId="31123" xr:uid="{AC07077C-AFCC-4038-834D-61DBD58672FE}"/>
    <cellStyle name="Moneda 2 4 3 3 2 3 4" xfId="17604" xr:uid="{94FE6EA4-30E5-41E8-AEE6-636C20B14021}"/>
    <cellStyle name="Moneda 2 4 3 3 2 3 5" xfId="8050" xr:uid="{126D5E4A-66F0-4E18-AD87-118EAD912945}"/>
    <cellStyle name="Moneda 2 4 3 3 2 4" xfId="5759" xr:uid="{00000000-0005-0000-0000-0000F5050000}"/>
    <cellStyle name="Moneda 2 4 3 3 2 4 2" xfId="14024" xr:uid="{7603091B-9A51-47C6-88B3-511747168608}"/>
    <cellStyle name="Moneda 2 4 3 3 2 4 2 2" xfId="23558" xr:uid="{386F01D8-E83D-4CDB-8CC7-1981FCFFBC61}"/>
    <cellStyle name="Moneda 2 4 3 3 2 4 2 3" xfId="32288" xr:uid="{069045D6-2EB2-4DF0-BF6C-F73BA22AF8F4}"/>
    <cellStyle name="Moneda 2 4 3 3 2 4 3" xfId="18793" xr:uid="{92320FD0-5C88-473D-B25C-354AAA924EDF}"/>
    <cellStyle name="Moneda 2 4 3 3 2 4 4" xfId="9243" xr:uid="{ECEF9CB1-0D27-4E4D-9101-33055FF7A1F1}"/>
    <cellStyle name="Moneda 2 4 3 3 2 5" xfId="11634" xr:uid="{A5D97BFE-EFE2-4A05-8869-7D30EBC1618F}"/>
    <cellStyle name="Moneda 2 4 3 3 2 5 2" xfId="21175" xr:uid="{45132C0F-7AB9-482B-A601-21736F87DC3F}"/>
    <cellStyle name="Moneda 2 4 3 3 2 5 3" xfId="30005" xr:uid="{FB188841-78FF-4F62-9BD8-4AEFF579EFF8}"/>
    <cellStyle name="Moneda 2 4 3 3 2 6" xfId="16417" xr:uid="{29D156D5-9445-4D34-8009-E105F2A04830}"/>
    <cellStyle name="Moneda 2 4 3 3 2 7" xfId="6865" xr:uid="{EC137DB1-2477-490C-A7B2-91738AEFAA47}"/>
    <cellStyle name="Moneda 2 4 3 3 3" xfId="2091" xr:uid="{00000000-0005-0000-0000-0000F6050000}"/>
    <cellStyle name="Moneda 2 4 3 3 3 2" xfId="8346" xr:uid="{5485236C-8604-4C6A-8C1C-AF514ED30A4B}"/>
    <cellStyle name="Moneda 2 4 3 3 3 2 2" xfId="10733" xr:uid="{BD6C4EC6-7CC8-4801-9479-D4FDC0A9155A}"/>
    <cellStyle name="Moneda 2 4 3 3 3 2 2 2" xfId="15520" xr:uid="{C1166460-4F3E-4CC1-B107-2DED49920400}"/>
    <cellStyle name="Moneda 2 4 3 3 3 2 2 2 2" xfId="25047" xr:uid="{191CD7C9-D1FE-4708-B7BE-DE3BD433AC86}"/>
    <cellStyle name="Moneda 2 4 3 3 3 2 2 2 3" xfId="33775" xr:uid="{B8BF4466-0740-45F4-AA5E-21AAFA33A9F9}"/>
    <cellStyle name="Moneda 2 4 3 3 3 2 2 3" xfId="20281" xr:uid="{7A5E0DEF-B132-4414-94A4-5722233DDC40}"/>
    <cellStyle name="Moneda 2 4 3 3 3 2 2 4" xfId="29139" xr:uid="{89406A60-8ED3-47C8-B9E3-E1638C13340B}"/>
    <cellStyle name="Moneda 2 4 3 3 3 2 3" xfId="13124" xr:uid="{E90B54D9-7A31-4998-BFF3-FA643CE410D0}"/>
    <cellStyle name="Moneda 2 4 3 3 3 2 3 2" xfId="22664" xr:uid="{EBF6D404-1BFA-4E5E-ACF3-E7D681514751}"/>
    <cellStyle name="Moneda 2 4 3 3 3 2 3 3" xfId="31415" xr:uid="{3699E000-163B-4531-B3EA-B967E71A5C19}"/>
    <cellStyle name="Moneda 2 4 3 3 3 2 4" xfId="17901" xr:uid="{5805D168-2CE5-425C-BFF5-18939B25657B}"/>
    <cellStyle name="Moneda 2 4 3 3 3 2 5" xfId="26934" xr:uid="{90EB6512-DAEF-4883-9828-FF611F2193F8}"/>
    <cellStyle name="Moneda 2 4 3 3 3 3" xfId="9539" xr:uid="{442DB103-267B-4556-A2F3-7C43D5DCAC56}"/>
    <cellStyle name="Moneda 2 4 3 3 3 3 2" xfId="14322" xr:uid="{1021BB9A-2ABE-4BE7-AE50-F09DF1F5E399}"/>
    <cellStyle name="Moneda 2 4 3 3 3 3 2 2" xfId="23856" xr:uid="{80A816C9-4C3D-41EB-A2B8-D6EEE188CE2D}"/>
    <cellStyle name="Moneda 2 4 3 3 3 3 2 3" xfId="32586" xr:uid="{FFFBC6C5-0C1B-4B20-B3D7-77827805B348}"/>
    <cellStyle name="Moneda 2 4 3 3 3 3 3" xfId="19091" xr:uid="{1FE2D828-1B4D-4C88-809D-E29C5506987E}"/>
    <cellStyle name="Moneda 2 4 3 3 3 3 4" xfId="27999" xr:uid="{62F151E4-940E-4F0B-A1CD-DC0309ACB499}"/>
    <cellStyle name="Moneda 2 4 3 3 3 4" xfId="11930" xr:uid="{35C50DB8-7E58-4553-A83B-1A44C9A875F2}"/>
    <cellStyle name="Moneda 2 4 3 3 3 4 2" xfId="21473" xr:uid="{DA2F5099-59F2-440E-99F9-128EE9BB816E}"/>
    <cellStyle name="Moneda 2 4 3 3 3 4 3" xfId="30276" xr:uid="{D6B23837-60BC-4906-91D3-541B79C5022D}"/>
    <cellStyle name="Moneda 2 4 3 3 3 5" xfId="16714" xr:uid="{BF23A447-F079-44BB-BF4E-C734F40FC8FF}"/>
    <cellStyle name="Moneda 2 4 3 3 3 6" xfId="7157" xr:uid="{672CE9E2-B623-428C-9C51-4E6346328BFE}"/>
    <cellStyle name="Moneda 2 4 3 3 4" xfId="3597" xr:uid="{00000000-0005-0000-0000-0000F7050000}"/>
    <cellStyle name="Moneda 2 4 3 3 4 2" xfId="10137" xr:uid="{F0504272-A381-4CEC-9427-7D12016611DB}"/>
    <cellStyle name="Moneda 2 4 3 3 4 2 2" xfId="14922" xr:uid="{62203518-9D33-4D5D-AB12-7717B0DA69D1}"/>
    <cellStyle name="Moneda 2 4 3 3 4 2 2 2" xfId="24452" xr:uid="{67069491-74A0-4A24-8846-70FAC8845859}"/>
    <cellStyle name="Moneda 2 4 3 3 4 2 2 3" xfId="33180" xr:uid="{3CB32873-A4F4-4DE5-AF39-4032C4593D9B}"/>
    <cellStyle name="Moneda 2 4 3 3 4 2 3" xfId="19686" xr:uid="{CF9D7F85-B644-480F-A8E0-132660B1CEC9}"/>
    <cellStyle name="Moneda 2 4 3 3 4 2 4" xfId="28550" xr:uid="{57FD5628-2BA2-4DA2-97E0-E1F0D4A71614}"/>
    <cellStyle name="Moneda 2 4 3 3 4 3" xfId="12528" xr:uid="{B0B1607A-5760-4416-9090-B41A0DA26477}"/>
    <cellStyle name="Moneda 2 4 3 3 4 3 2" xfId="22069" xr:uid="{75C4ABC7-AD42-45ED-B00F-1F361EB07CF3}"/>
    <cellStyle name="Moneda 2 4 3 3 4 3 3" xfId="30826" xr:uid="{AB5EA154-71AD-4722-BA55-8E73B8F58CBF}"/>
    <cellStyle name="Moneda 2 4 3 3 4 4" xfId="17308" xr:uid="{BB7E45DD-0A5C-4988-A1D1-9D45218338DC}"/>
    <cellStyle name="Moneda 2 4 3 3 4 5" xfId="7751" xr:uid="{8AA312BF-3969-40DF-B308-5B89640704C3}"/>
    <cellStyle name="Moneda 2 4 3 3 5" xfId="5103" xr:uid="{00000000-0005-0000-0000-0000F8050000}"/>
    <cellStyle name="Moneda 2 4 3 3 5 2" xfId="13724" xr:uid="{AD009B90-C96E-41A5-BF08-ED5B260F87D5}"/>
    <cellStyle name="Moneda 2 4 3 3 5 2 2" xfId="23261" xr:uid="{B735418B-8A8D-4117-9D90-CBBE032A69C5}"/>
    <cellStyle name="Moneda 2 4 3 3 5 2 3" xfId="31992" xr:uid="{2A52510F-5142-40BB-BC0F-72A30EA66AAD}"/>
    <cellStyle name="Moneda 2 4 3 3 5 3" xfId="18496" xr:uid="{66F0DD3D-3D04-4D5C-A768-8815D485AD18}"/>
    <cellStyle name="Moneda 2 4 3 3 5 4" xfId="8943" xr:uid="{2EE153E6-5612-421E-9030-CB30FFEFE27E}"/>
    <cellStyle name="Moneda 2 4 3 3 6" xfId="11335" xr:uid="{FCBFF798-16D3-47F4-B12E-A083695F16C0}"/>
    <cellStyle name="Moneda 2 4 3 3 6 2" xfId="20879" xr:uid="{F4233ECA-B9DD-4E03-A447-6AE97FA1B721}"/>
    <cellStyle name="Moneda 2 4 3 3 6 3" xfId="29729" xr:uid="{C0CF53B8-9DBE-49CA-B160-4ADE74A31424}"/>
    <cellStyle name="Moneda 2 4 3 3 7" xfId="16120" xr:uid="{AA3F4E40-81EC-421E-BDBF-7936C91BD256}"/>
    <cellStyle name="Moneda 2 4 3 3 8" xfId="6576" xr:uid="{E5FF0235-CBF2-4324-86CD-36BA65EEB280}"/>
    <cellStyle name="Moneda 2 4 3 4" xfId="473" xr:uid="{00000000-0005-0000-0000-0000F9050000}"/>
    <cellStyle name="Moneda 2 4 3 4 2" xfId="1187" xr:uid="{00000000-0005-0000-0000-0000FA050000}"/>
    <cellStyle name="Moneda 2 4 3 4 2 2" xfId="2748" xr:uid="{00000000-0005-0000-0000-0000FB050000}"/>
    <cellStyle name="Moneda 2 4 3 4 2 2 2" xfId="10881" xr:uid="{1705A0BA-2C81-46A5-985A-9A427F9D2073}"/>
    <cellStyle name="Moneda 2 4 3 4 2 2 2 2" xfId="15669" xr:uid="{40637935-5AB4-4022-8FBE-13F6673B5B46}"/>
    <cellStyle name="Moneda 2 4 3 4 2 2 2 2 2" xfId="25196" xr:uid="{E207C765-4530-4E86-AD51-64B134E254AD}"/>
    <cellStyle name="Moneda 2 4 3 4 2 2 2 2 3" xfId="33924" xr:uid="{32CB7DC7-54D4-4A65-BEE8-20C42BDEC572}"/>
    <cellStyle name="Moneda 2 4 3 4 2 2 2 3" xfId="20430" xr:uid="{2364D888-3F9A-4288-8DE2-B15FF2F59598}"/>
    <cellStyle name="Moneda 2 4 3 4 2 2 2 4" xfId="29288" xr:uid="{EE320B13-BB99-4BF2-8B1B-F0BE422A7883}"/>
    <cellStyle name="Moneda 2 4 3 4 2 2 3" xfId="13272" xr:uid="{AAA378A9-98AC-4EEA-83DF-C5AEA86852C2}"/>
    <cellStyle name="Moneda 2 4 3 4 2 2 3 2" xfId="22813" xr:uid="{BFD8EB9E-7F07-4DC2-8D16-DBA13493F12E}"/>
    <cellStyle name="Moneda 2 4 3 4 2 2 3 3" xfId="31564" xr:uid="{2A11B231-3B18-45E1-B7BC-11D4BEEC5247}"/>
    <cellStyle name="Moneda 2 4 3 4 2 2 4" xfId="18049" xr:uid="{F9C3FA79-57E2-44B3-ADAB-73E74429D56A}"/>
    <cellStyle name="Moneda 2 4 3 4 2 2 5" xfId="8494" xr:uid="{D0C7FDBB-167E-4B0E-8A21-1779373A44ED}"/>
    <cellStyle name="Moneda 2 4 3 4 2 3" xfId="4254" xr:uid="{00000000-0005-0000-0000-0000FC050000}"/>
    <cellStyle name="Moneda 2 4 3 4 2 3 2" xfId="14471" xr:uid="{2AC3EAFD-D55E-4188-AF81-11C42FA7F64A}"/>
    <cellStyle name="Moneda 2 4 3 4 2 3 2 2" xfId="24005" xr:uid="{5C64A911-2260-44C8-B1EB-0AF3797B4AE0}"/>
    <cellStyle name="Moneda 2 4 3 4 2 3 2 3" xfId="32735" xr:uid="{149BECAF-7E4E-4D4D-8D98-0C9D9065065A}"/>
    <cellStyle name="Moneda 2 4 3 4 2 3 3" xfId="19240" xr:uid="{D66234C3-26D8-45CA-8A6F-7A7D95879D7E}"/>
    <cellStyle name="Moneda 2 4 3 4 2 3 4" xfId="9687" xr:uid="{24036061-9E5E-4442-AF7A-54BB20EF1B28}"/>
    <cellStyle name="Moneda 2 4 3 4 2 4" xfId="5760" xr:uid="{00000000-0005-0000-0000-0000FD050000}"/>
    <cellStyle name="Moneda 2 4 3 4 2 4 2" xfId="21622" xr:uid="{77296C5B-1499-4AF5-AA07-61A84C5CC5EB}"/>
    <cellStyle name="Moneda 2 4 3 4 2 4 3" xfId="12078" xr:uid="{27439A97-900D-479A-B82D-E0D309955AD8}"/>
    <cellStyle name="Moneda 2 4 3 4 2 5" xfId="16862" xr:uid="{B5BA800C-ACE0-4DFF-9739-783D172E6D48}"/>
    <cellStyle name="Moneda 2 4 3 4 2 6" xfId="7305" xr:uid="{5FBD532B-6413-499E-BC1E-12B6833C0CAB}"/>
    <cellStyle name="Moneda 2 4 3 4 3" xfId="2092" xr:uid="{00000000-0005-0000-0000-0000FE050000}"/>
    <cellStyle name="Moneda 2 4 3 4 3 2" xfId="10288" xr:uid="{9C0D558B-D1A6-4BAA-BA35-9D37D9E17FE3}"/>
    <cellStyle name="Moneda 2 4 3 4 3 2 2" xfId="15074" xr:uid="{929BFB21-9DA9-4AFC-97E8-256394E99132}"/>
    <cellStyle name="Moneda 2 4 3 4 3 2 2 2" xfId="24601" xr:uid="{4E20BEE6-57F8-4A6B-A1BB-A4AEAE49449C}"/>
    <cellStyle name="Moneda 2 4 3 4 3 2 2 3" xfId="33329" xr:uid="{A1076205-6C92-4304-8D6A-48D30DB975F7}"/>
    <cellStyle name="Moneda 2 4 3 4 3 2 3" xfId="19835" xr:uid="{5919F64D-4E9E-45E6-86F1-C90FF254BE77}"/>
    <cellStyle name="Moneda 2 4 3 4 3 2 4" xfId="28699" xr:uid="{837D1597-2231-4952-8BEA-D467F1749434}"/>
    <cellStyle name="Moneda 2 4 3 4 3 3" xfId="12679" xr:uid="{84EDEC15-4C5E-4E7C-9769-D1AD6E7FD473}"/>
    <cellStyle name="Moneda 2 4 3 4 3 3 2" xfId="22218" xr:uid="{1542D929-8029-45C1-B492-939F472F7810}"/>
    <cellStyle name="Moneda 2 4 3 4 3 3 3" xfId="30975" xr:uid="{1D00D3BF-9043-49E8-B7A5-F6B10D0FA103}"/>
    <cellStyle name="Moneda 2 4 3 4 3 4" xfId="17456" xr:uid="{E33D5181-35C0-41AD-B811-90349B0BAD17}"/>
    <cellStyle name="Moneda 2 4 3 4 3 5" xfId="7902" xr:uid="{C3B7BFED-7D81-4A0C-904F-FE865AB081ED}"/>
    <cellStyle name="Moneda 2 4 3 4 4" xfId="3598" xr:uid="{00000000-0005-0000-0000-0000FF050000}"/>
    <cellStyle name="Moneda 2 4 3 4 4 2" xfId="13876" xr:uid="{B0B98059-252C-44D4-BA43-11F9416E2BF8}"/>
    <cellStyle name="Moneda 2 4 3 4 4 2 2" xfId="23410" xr:uid="{B5A27B19-0FEC-4595-B82C-5D2157637ABC}"/>
    <cellStyle name="Moneda 2 4 3 4 4 2 3" xfId="32140" xr:uid="{02D37F12-0801-4D89-82AF-DD4F6BDB6B9C}"/>
    <cellStyle name="Moneda 2 4 3 4 4 3" xfId="18645" xr:uid="{8AE66CF3-031C-4026-9870-161B1FC6D5EB}"/>
    <cellStyle name="Moneda 2 4 3 4 4 4" xfId="9095" xr:uid="{2E7594FA-EB6A-42EE-91AB-2BA2C891CC73}"/>
    <cellStyle name="Moneda 2 4 3 4 5" xfId="5104" xr:uid="{00000000-0005-0000-0000-000000060000}"/>
    <cellStyle name="Moneda 2 4 3 4 5 2" xfId="21027" xr:uid="{8B1EEBBB-7D00-4F68-ABCC-548FD10DBAF2}"/>
    <cellStyle name="Moneda 2 4 3 4 5 3" xfId="11486" xr:uid="{C9145BDA-C12C-4633-A8F0-0CD0A727C013}"/>
    <cellStyle name="Moneda 2 4 3 4 6" xfId="16269" xr:uid="{9E68177F-8226-4B30-BAEC-475DDE8F4C72}"/>
    <cellStyle name="Moneda 2 4 3 4 7" xfId="6721" xr:uid="{2C035A00-1488-4F8F-8637-ADB9F08354FF}"/>
    <cellStyle name="Moneda 2 4 3 5" xfId="936" xr:uid="{00000000-0005-0000-0000-000001060000}"/>
    <cellStyle name="Moneda 2 4 3 5 2" xfId="1611" xr:uid="{00000000-0005-0000-0000-000002060000}"/>
    <cellStyle name="Moneda 2 4 3 5 2 2" xfId="3153" xr:uid="{00000000-0005-0000-0000-000003060000}"/>
    <cellStyle name="Moneda 2 4 3 5 2 2 2" xfId="15372" xr:uid="{1FB44613-3095-41FF-9BDC-ACC4170F27D7}"/>
    <cellStyle name="Moneda 2 4 3 5 2 2 2 2" xfId="24899" xr:uid="{0AE9E4B3-35E6-43E6-BEDB-5AB595346C22}"/>
    <cellStyle name="Moneda 2 4 3 5 2 2 2 3" xfId="33627" xr:uid="{BF343366-4DFE-4D41-AFA8-93AD4275456A}"/>
    <cellStyle name="Moneda 2 4 3 5 2 2 3" xfId="20133" xr:uid="{761DADFB-CF2F-4E21-988E-E9DB803D958E}"/>
    <cellStyle name="Moneda 2 4 3 5 2 2 4" xfId="10586" xr:uid="{90065275-0D94-4494-A052-B21C32AA210A}"/>
    <cellStyle name="Moneda 2 4 3 5 2 3" xfId="4659" xr:uid="{00000000-0005-0000-0000-000004060000}"/>
    <cellStyle name="Moneda 2 4 3 5 2 3 2" xfId="22516" xr:uid="{AEAF5B4C-B586-4523-8DC1-AD8AE5E47BEE}"/>
    <cellStyle name="Moneda 2 4 3 5 2 3 3" xfId="12977" xr:uid="{9807CAFA-F0F0-43F5-9769-A945E3848FED}"/>
    <cellStyle name="Moneda 2 4 3 5 2 4" xfId="6165" xr:uid="{00000000-0005-0000-0000-000005060000}"/>
    <cellStyle name="Moneda 2 4 3 5 2 4 2" xfId="17754" xr:uid="{50A9A2A8-AE7F-4908-B34C-DB73C7CF0C82}"/>
    <cellStyle name="Moneda 2 4 3 5 2 5" xfId="8199" xr:uid="{8169B2F6-47AE-43D8-B66B-EFD3BA7BDABD}"/>
    <cellStyle name="Moneda 2 4 3 5 3" xfId="2497" xr:uid="{00000000-0005-0000-0000-000006060000}"/>
    <cellStyle name="Moneda 2 4 3 5 3 2" xfId="14174" xr:uid="{5BFC0F0F-2828-42B3-B3EB-437B7629D43C}"/>
    <cellStyle name="Moneda 2 4 3 5 3 2 2" xfId="23708" xr:uid="{6B23C974-CA9B-4D9E-B64E-B6FC84097847}"/>
    <cellStyle name="Moneda 2 4 3 5 3 2 3" xfId="32438" xr:uid="{7258F98A-4C79-4592-A14D-8A85E8C6FE2D}"/>
    <cellStyle name="Moneda 2 4 3 5 3 3" xfId="18943" xr:uid="{2314737A-BC47-43E0-AA20-7816EF7092F4}"/>
    <cellStyle name="Moneda 2 4 3 5 3 4" xfId="9392" xr:uid="{38BD4EAC-4BDD-4829-8491-793931E024AF}"/>
    <cellStyle name="Moneda 2 4 3 5 4" xfId="4003" xr:uid="{00000000-0005-0000-0000-000007060000}"/>
    <cellStyle name="Moneda 2 4 3 5 4 2" xfId="21325" xr:uid="{9C103A7A-510C-49C5-9582-12D48AA07528}"/>
    <cellStyle name="Moneda 2 4 3 5 4 3" xfId="11783" xr:uid="{37F85F89-879B-46A3-A992-CC25F58D5ECC}"/>
    <cellStyle name="Moneda 2 4 3 5 5" xfId="5509" xr:uid="{00000000-0005-0000-0000-000008060000}"/>
    <cellStyle name="Moneda 2 4 3 5 5 2" xfId="16567" xr:uid="{ABC13E06-9FB6-42A7-A87A-DB84B7E85705}"/>
    <cellStyle name="Moneda 2 4 3 5 6" xfId="7012" xr:uid="{290EF24D-C2D0-4953-B780-0EDA607BB2B3}"/>
    <cellStyle name="Moneda 2 4 3 6" xfId="1090" xr:uid="{00000000-0005-0000-0000-000009060000}"/>
    <cellStyle name="Moneda 2 4 3 6 2" xfId="2651" xr:uid="{00000000-0005-0000-0000-00000A060000}"/>
    <cellStyle name="Moneda 2 4 3 6 2 2" xfId="14771" xr:uid="{E4A52759-7986-45D6-87E1-7163DA96111C}"/>
    <cellStyle name="Moneda 2 4 3 6 2 2 2" xfId="24304" xr:uid="{C680623D-13BF-4D6E-B27F-6AC1C68EB49F}"/>
    <cellStyle name="Moneda 2 4 3 6 2 2 3" xfId="33032" xr:uid="{873C077C-9B5D-4B68-A6E8-FFE66AF8702C}"/>
    <cellStyle name="Moneda 2 4 3 6 2 3" xfId="19539" xr:uid="{17B75403-BAE5-4CF7-BA2F-2B83847C48BE}"/>
    <cellStyle name="Moneda 2 4 3 6 2 4" xfId="9986" xr:uid="{D357C198-E1D3-4424-BFE7-98BBBF3A7204}"/>
    <cellStyle name="Moneda 2 4 3 6 3" xfId="4157" xr:uid="{00000000-0005-0000-0000-00000B060000}"/>
    <cellStyle name="Moneda 2 4 3 6 3 2" xfId="21921" xr:uid="{EA90B033-4D2E-4F17-A204-2AF4EB899BA8}"/>
    <cellStyle name="Moneda 2 4 3 6 3 3" xfId="12377" xr:uid="{4335737C-F06B-489A-8FC9-67E7E1B48AD4}"/>
    <cellStyle name="Moneda 2 4 3 6 4" xfId="5663" xr:uid="{00000000-0005-0000-0000-00000C060000}"/>
    <cellStyle name="Moneda 2 4 3 6 4 2" xfId="17161" xr:uid="{9CB2FC28-E8FC-44F8-A3F9-C6AC9BEA90E8}"/>
    <cellStyle name="Moneda 2 4 3 6 5" xfId="7602" xr:uid="{D2BB216F-8764-42E3-8840-D153DAAEB52E}"/>
    <cellStyle name="Moneda 2 4 3 7" xfId="1184" xr:uid="{00000000-0005-0000-0000-00000D060000}"/>
    <cellStyle name="Moneda 2 4 3 7 2" xfId="2745" xr:uid="{00000000-0005-0000-0000-00000E060000}"/>
    <cellStyle name="Moneda 2 4 3 7 2 2" xfId="23113" xr:uid="{094E380C-E8D2-4004-AE54-572C57085CBF}"/>
    <cellStyle name="Moneda 2 4 3 7 2 3" xfId="13573" xr:uid="{DFE36C2E-E92F-44FE-A03E-EFF91EAF280C}"/>
    <cellStyle name="Moneda 2 4 3 7 3" xfId="4251" xr:uid="{00000000-0005-0000-0000-00000F060000}"/>
    <cellStyle name="Moneda 2 4 3 7 3 2" xfId="18349" xr:uid="{BECE12FA-6DE5-4010-AEC6-1B40C81E100B}"/>
    <cellStyle name="Moneda 2 4 3 7 4" xfId="5757" xr:uid="{00000000-0005-0000-0000-000010060000}"/>
    <cellStyle name="Moneda 2 4 3 7 4 2" xfId="27362" xr:uid="{B36BFD9D-6DDA-42DB-BA4A-AD517A7B9553}"/>
    <cellStyle name="Moneda 2 4 3 7 5" xfId="8792" xr:uid="{69623D5E-CA0A-4C26-A178-B5E855D41F5E}"/>
    <cellStyle name="Moneda 2 4 3 8" xfId="1767" xr:uid="{00000000-0005-0000-0000-000011060000}"/>
    <cellStyle name="Moneda 2 4 3 8 2" xfId="3309" xr:uid="{00000000-0005-0000-0000-000012060000}"/>
    <cellStyle name="Moneda 2 4 3 8 2 2" xfId="20731" xr:uid="{7A567CC4-4875-402C-B9CA-269D241BAA1E}"/>
    <cellStyle name="Moneda 2 4 3 8 3" xfId="4815" xr:uid="{00000000-0005-0000-0000-000013060000}"/>
    <cellStyle name="Moneda 2 4 3 8 3 2" xfId="29587" xr:uid="{029DF772-F9FC-4B72-8538-B8E8E3C01DFF}"/>
    <cellStyle name="Moneda 2 4 3 8 4" xfId="6321" xr:uid="{00000000-0005-0000-0000-000014060000}"/>
    <cellStyle name="Moneda 2 4 3 8 5" xfId="11183" xr:uid="{7283BA41-6571-4DDF-94E5-A359510D8004}"/>
    <cellStyle name="Moneda 2 4 3 9" xfId="470" xr:uid="{00000000-0005-0000-0000-000015060000}"/>
    <cellStyle name="Moneda 2 4 3 9 2" xfId="2089" xr:uid="{00000000-0005-0000-0000-000016060000}"/>
    <cellStyle name="Moneda 2 4 3 9 3" xfId="3595" xr:uid="{00000000-0005-0000-0000-000017060000}"/>
    <cellStyle name="Moneda 2 4 3 9 4" xfId="5101" xr:uid="{00000000-0005-0000-0000-000018060000}"/>
    <cellStyle name="Moneda 2 4 3 9 5" xfId="15972" xr:uid="{381FBF73-04BE-498E-993C-3673E606AC5D}"/>
    <cellStyle name="Moneda 2 4 4" xfId="232" xr:uid="{00000000-0005-0000-0000-000019060000}"/>
    <cellStyle name="Moneda 2 4 4 10" xfId="4953" xr:uid="{00000000-0005-0000-0000-00001A060000}"/>
    <cellStyle name="Moneda 2 4 4 11" xfId="6483" xr:uid="{9D11C3DB-9B3D-42BA-9DBF-27D0142B3080}"/>
    <cellStyle name="Moneda 2 4 4 2" xfId="786" xr:uid="{00000000-0005-0000-0000-00001B060000}"/>
    <cellStyle name="Moneda 2 4 4 2 2" xfId="1461" xr:uid="{00000000-0005-0000-0000-00001C060000}"/>
    <cellStyle name="Moneda 2 4 4 2 2 2" xfId="3003" xr:uid="{00000000-0005-0000-0000-00001D060000}"/>
    <cellStyle name="Moneda 2 4 4 2 2 2 2" xfId="8679" xr:uid="{FE2573BB-F2A3-4AEE-8011-798DCB35F36C}"/>
    <cellStyle name="Moneda 2 4 4 2 2 2 2 2" xfId="11066" xr:uid="{B9517524-858B-410C-A704-F8B21DAEE836}"/>
    <cellStyle name="Moneda 2 4 4 2 2 2 2 2 2" xfId="15854" xr:uid="{4A16DDA4-75D0-440A-B98B-974533697AEC}"/>
    <cellStyle name="Moneda 2 4 4 2 2 2 2 2 2 2" xfId="25381" xr:uid="{3C41CB0D-D73E-4022-A8D8-BF0BC132F1E2}"/>
    <cellStyle name="Moneda 2 4 4 2 2 2 2 2 2 3" xfId="34109" xr:uid="{B2CD6F11-0AB6-4508-9465-3E382AC7F2ED}"/>
    <cellStyle name="Moneda 2 4 4 2 2 2 2 2 3" xfId="20615" xr:uid="{452A20CE-23EC-420E-A98C-26EC86D99883}"/>
    <cellStyle name="Moneda 2 4 4 2 2 2 2 2 4" xfId="29473" xr:uid="{A4481CA5-0BFE-4785-B3CC-04494C5C3C03}"/>
    <cellStyle name="Moneda 2 4 4 2 2 2 2 3" xfId="13457" xr:uid="{4E9B8644-E538-4263-9E0D-85102285514D}"/>
    <cellStyle name="Moneda 2 4 4 2 2 2 2 3 2" xfId="22998" xr:uid="{9D1FA471-23B9-4C7C-8B72-169A29396E59}"/>
    <cellStyle name="Moneda 2 4 4 2 2 2 2 3 3" xfId="31749" xr:uid="{40641670-6FFF-4F1B-A6B5-1DBB80D9BF20}"/>
    <cellStyle name="Moneda 2 4 4 2 2 2 2 4" xfId="18234" xr:uid="{8E5280A4-6E50-46E4-AED0-0F0CF76DEC6F}"/>
    <cellStyle name="Moneda 2 4 4 2 2 2 2 5" xfId="27248" xr:uid="{F0C60EF8-5A82-4EBF-9E06-5F00A803FF0F}"/>
    <cellStyle name="Moneda 2 4 4 2 2 2 3" xfId="9872" xr:uid="{24B7D38E-1DF0-47C1-A642-5CE5236CDED1}"/>
    <cellStyle name="Moneda 2 4 4 2 2 2 3 2" xfId="14656" xr:uid="{E99431EA-3B7E-49B0-B0B0-3CA008784FE1}"/>
    <cellStyle name="Moneda 2 4 4 2 2 2 3 2 2" xfId="24190" xr:uid="{B24C71EE-86B8-4DE1-9B0F-130374C8BF16}"/>
    <cellStyle name="Moneda 2 4 4 2 2 2 3 2 3" xfId="32920" xr:uid="{8D2B323B-1FC9-4C5E-B830-4BD428086DC6}"/>
    <cellStyle name="Moneda 2 4 4 2 2 2 3 3" xfId="19425" xr:uid="{B80A5C9F-B565-4808-8351-E6380DD6DB0E}"/>
    <cellStyle name="Moneda 2 4 4 2 2 2 3 4" xfId="28313" xr:uid="{F70EF3B3-5F8A-4108-BB01-A916930FF8BB}"/>
    <cellStyle name="Moneda 2 4 4 2 2 2 4" xfId="12263" xr:uid="{9786E6C5-2CA4-45B2-9C0A-04FFE8F4411F}"/>
    <cellStyle name="Moneda 2 4 4 2 2 2 4 2" xfId="21807" xr:uid="{7876EB88-4B82-463A-85BC-4F7F3A1378DD}"/>
    <cellStyle name="Moneda 2 4 4 2 2 2 4 3" xfId="30590" xr:uid="{FBF786B6-D98E-4120-838E-29A87585EFCF}"/>
    <cellStyle name="Moneda 2 4 4 2 2 2 5" xfId="17047" xr:uid="{FC5CB3D1-B5B9-42B2-B7A7-5F0E36C75E4B}"/>
    <cellStyle name="Moneda 2 4 4 2 2 2 6" xfId="7490" xr:uid="{B05E46E9-7D12-4817-AF0D-5873FAA169E5}"/>
    <cellStyle name="Moneda 2 4 4 2 2 3" xfId="4509" xr:uid="{00000000-0005-0000-0000-00001E060000}"/>
    <cellStyle name="Moneda 2 4 4 2 2 3 2" xfId="10473" xr:uid="{F029C755-377D-42E6-A370-9F91694A2D44}"/>
    <cellStyle name="Moneda 2 4 4 2 2 3 2 2" xfId="15259" xr:uid="{CD2B1BAD-A3A7-4FF1-8529-ED8D6E4F58E5}"/>
    <cellStyle name="Moneda 2 4 4 2 2 3 2 2 2" xfId="24786" xr:uid="{0B30FB4C-FFE2-4AFF-A7FE-D2D52C1C9748}"/>
    <cellStyle name="Moneda 2 4 4 2 2 3 2 2 3" xfId="33514" xr:uid="{C066B7BC-955A-45CF-AFEF-9BF0A48902B2}"/>
    <cellStyle name="Moneda 2 4 4 2 2 3 2 3" xfId="20020" xr:uid="{C5749A82-AB05-4978-852B-7E821462CE9A}"/>
    <cellStyle name="Moneda 2 4 4 2 2 3 2 4" xfId="28884" xr:uid="{D1308566-1C4E-40BF-8CCE-6F674E823FB3}"/>
    <cellStyle name="Moneda 2 4 4 2 2 3 3" xfId="12864" xr:uid="{CD3262C3-C2EB-4B39-BA5E-344B263FF2B6}"/>
    <cellStyle name="Moneda 2 4 4 2 2 3 3 2" xfId="22403" xr:uid="{847D7063-92AA-4F91-BFA8-49305214CB08}"/>
    <cellStyle name="Moneda 2 4 4 2 2 3 3 3" xfId="31160" xr:uid="{3894DB05-F714-4BCA-A011-77E33DE6635E}"/>
    <cellStyle name="Moneda 2 4 4 2 2 3 4" xfId="17641" xr:uid="{02C8C1DE-E288-4E2E-AA13-92EC7F586259}"/>
    <cellStyle name="Moneda 2 4 4 2 2 3 5" xfId="8087" xr:uid="{AF2C4474-4B19-4DB4-80C5-673EB89E53FC}"/>
    <cellStyle name="Moneda 2 4 4 2 2 4" xfId="6015" xr:uid="{00000000-0005-0000-0000-00001F060000}"/>
    <cellStyle name="Moneda 2 4 4 2 2 4 2" xfId="14061" xr:uid="{3532DB98-7151-40CF-AA24-CE29352E386F}"/>
    <cellStyle name="Moneda 2 4 4 2 2 4 2 2" xfId="23595" xr:uid="{8E080D7B-6E55-43AD-9E96-6A506375BAC8}"/>
    <cellStyle name="Moneda 2 4 4 2 2 4 2 3" xfId="32325" xr:uid="{56D6C86C-F766-4BAC-BC6F-7B0C5FD09127}"/>
    <cellStyle name="Moneda 2 4 4 2 2 4 3" xfId="18830" xr:uid="{01A35E9A-03C4-4CF8-86CF-5CB61ED66ECA}"/>
    <cellStyle name="Moneda 2 4 4 2 2 4 4" xfId="9280" xr:uid="{255B5C59-343F-4AFD-98A6-4E2B5226CCB8}"/>
    <cellStyle name="Moneda 2 4 4 2 2 5" xfId="11671" xr:uid="{3475E11C-AC84-45EE-A1A0-AB3F6E6BB5DA}"/>
    <cellStyle name="Moneda 2 4 4 2 2 5 2" xfId="21212" xr:uid="{559D6F3F-CACA-4A23-A49D-0724700C9C06}"/>
    <cellStyle name="Moneda 2 4 4 2 2 5 3" xfId="30042" xr:uid="{84F489CD-09CB-4C7B-B3FE-DB108EC5B16A}"/>
    <cellStyle name="Moneda 2 4 4 2 2 6" xfId="16454" xr:uid="{D98F0B16-0B6F-4326-8D37-7F9ABDF680A2}"/>
    <cellStyle name="Moneda 2 4 4 2 2 7" xfId="6902" xr:uid="{E6DA5F6B-08B2-40F6-8B83-D36F1A016055}"/>
    <cellStyle name="Moneda 2 4 4 2 3" xfId="2347" xr:uid="{00000000-0005-0000-0000-000020060000}"/>
    <cellStyle name="Moneda 2 4 4 2 3 2" xfId="8383" xr:uid="{C9DB8FC3-FCC2-4C2D-93FD-D90830F1A37D}"/>
    <cellStyle name="Moneda 2 4 4 2 3 2 2" xfId="10770" xr:uid="{C733207E-C3DD-4C51-922B-C90F69E2E5A9}"/>
    <cellStyle name="Moneda 2 4 4 2 3 2 2 2" xfId="15557" xr:uid="{1785FEA3-2C44-4B82-8C7C-CDDEC9093A4A}"/>
    <cellStyle name="Moneda 2 4 4 2 3 2 2 2 2" xfId="25084" xr:uid="{2B64FF1E-69F1-4C58-A2FA-08F332E80AB7}"/>
    <cellStyle name="Moneda 2 4 4 2 3 2 2 2 3" xfId="33812" xr:uid="{C25D7EEF-C73C-4542-87F9-057BC37D333B}"/>
    <cellStyle name="Moneda 2 4 4 2 3 2 2 3" xfId="20318" xr:uid="{1351AE98-3585-423A-9C6C-6C328800CEB8}"/>
    <cellStyle name="Moneda 2 4 4 2 3 2 2 4" xfId="29176" xr:uid="{AA26B9E4-BFA2-44CE-87EA-2D7DB9FA33A8}"/>
    <cellStyle name="Moneda 2 4 4 2 3 2 3" xfId="13161" xr:uid="{6BB0EC48-999C-41B3-AACB-D6C22CFBC186}"/>
    <cellStyle name="Moneda 2 4 4 2 3 2 3 2" xfId="22701" xr:uid="{A3607D7B-C53A-4EA5-83E0-9C0F55B72266}"/>
    <cellStyle name="Moneda 2 4 4 2 3 2 3 3" xfId="31452" xr:uid="{12F9829F-FF10-4F79-A9EB-94D172230EEF}"/>
    <cellStyle name="Moneda 2 4 4 2 3 2 4" xfId="17938" xr:uid="{E57979E0-59DA-4223-AFD7-58DFFA3F352F}"/>
    <cellStyle name="Moneda 2 4 4 2 3 2 5" xfId="26971" xr:uid="{BA4E8BBD-DF5A-4A47-AE8B-56B3EF4F917C}"/>
    <cellStyle name="Moneda 2 4 4 2 3 3" xfId="9576" xr:uid="{BD0C4058-1F2B-4A93-AB2E-D540A916E26D}"/>
    <cellStyle name="Moneda 2 4 4 2 3 3 2" xfId="14359" xr:uid="{FF12AB1C-5FD7-4BB1-A191-588B44465D7C}"/>
    <cellStyle name="Moneda 2 4 4 2 3 3 2 2" xfId="23893" xr:uid="{74E8F322-37FC-4497-8216-A269F97093AC}"/>
    <cellStyle name="Moneda 2 4 4 2 3 3 2 3" xfId="32623" xr:uid="{C686795C-D2E4-4B57-805A-8E2F71F338A9}"/>
    <cellStyle name="Moneda 2 4 4 2 3 3 3" xfId="19128" xr:uid="{8C2E78B4-06AB-4134-9927-78D534F8C3B9}"/>
    <cellStyle name="Moneda 2 4 4 2 3 3 4" xfId="28036" xr:uid="{78E11BB6-ABF8-418C-A200-9373BF1DA7A4}"/>
    <cellStyle name="Moneda 2 4 4 2 3 4" xfId="11967" xr:uid="{177D0D1F-23F7-44EA-98CD-89E0CE37A6C3}"/>
    <cellStyle name="Moneda 2 4 4 2 3 4 2" xfId="21510" xr:uid="{5D9E2B82-3888-4BA9-98A0-969E94A6F6EF}"/>
    <cellStyle name="Moneda 2 4 4 2 3 4 3" xfId="30313" xr:uid="{42741D73-CDEA-4FD9-BA7A-85BA906E15D1}"/>
    <cellStyle name="Moneda 2 4 4 2 3 5" xfId="16751" xr:uid="{4E23A86D-BBD9-4042-8BF8-427C9A168D0B}"/>
    <cellStyle name="Moneda 2 4 4 2 3 6" xfId="7194" xr:uid="{D180761E-F2E6-4D82-8788-A272EBAEF43C}"/>
    <cellStyle name="Moneda 2 4 4 2 4" xfId="3853" xr:uid="{00000000-0005-0000-0000-000021060000}"/>
    <cellStyle name="Moneda 2 4 4 2 4 2" xfId="10176" xr:uid="{C1184841-A6AB-4A26-8A23-5FE5536FADC4}"/>
    <cellStyle name="Moneda 2 4 4 2 4 2 2" xfId="14961" xr:uid="{ADFE6196-EEF0-477B-8C66-614BABACB986}"/>
    <cellStyle name="Moneda 2 4 4 2 4 2 2 2" xfId="24489" xr:uid="{8F147D33-B56F-45B9-BCC5-E7C268D5BBE1}"/>
    <cellStyle name="Moneda 2 4 4 2 4 2 2 3" xfId="33217" xr:uid="{9DB83329-FA9E-4692-9F28-3B190B0194C1}"/>
    <cellStyle name="Moneda 2 4 4 2 4 2 3" xfId="19723" xr:uid="{2C6C8B7E-1948-4D7C-B55F-869558A250B1}"/>
    <cellStyle name="Moneda 2 4 4 2 4 2 4" xfId="28587" xr:uid="{441EEE61-D89E-480B-845B-2EEFF582EA33}"/>
    <cellStyle name="Moneda 2 4 4 2 4 3" xfId="12567" xr:uid="{9F15EC3F-50DA-4921-8049-4E24C13C0931}"/>
    <cellStyle name="Moneda 2 4 4 2 4 3 2" xfId="22106" xr:uid="{09F4802B-AD17-405C-AE1C-B47305AB1B4B}"/>
    <cellStyle name="Moneda 2 4 4 2 4 3 3" xfId="30863" xr:uid="{29EE7F2D-4B95-412B-A39F-6690FF98A78E}"/>
    <cellStyle name="Moneda 2 4 4 2 4 4" xfId="17345" xr:uid="{16A40B67-79AD-45E2-A8DB-89EE40B424FF}"/>
    <cellStyle name="Moneda 2 4 4 2 4 5" xfId="7790" xr:uid="{27504EB8-98EC-474D-BDD2-2FC1C86B59A1}"/>
    <cellStyle name="Moneda 2 4 4 2 5" xfId="5359" xr:uid="{00000000-0005-0000-0000-000022060000}"/>
    <cellStyle name="Moneda 2 4 4 2 5 2" xfId="13763" xr:uid="{1023D388-2032-4499-85FF-B9623C97D983}"/>
    <cellStyle name="Moneda 2 4 4 2 5 2 2" xfId="23298" xr:uid="{CEE9A5E1-FD41-489D-A6AE-D7A2C298D35D}"/>
    <cellStyle name="Moneda 2 4 4 2 5 2 3" xfId="32029" xr:uid="{831FD5D9-A482-4192-A2A4-C6B2D9547F7B}"/>
    <cellStyle name="Moneda 2 4 4 2 5 3" xfId="18533" xr:uid="{0084A09F-6E39-4461-B05C-0620E420CC29}"/>
    <cellStyle name="Moneda 2 4 4 2 5 4" xfId="8982" xr:uid="{87E45BC7-B64E-4908-BBE1-08553B3CE5A7}"/>
    <cellStyle name="Moneda 2 4 4 2 6" xfId="11374" xr:uid="{ABD2E642-3539-4388-A68A-31D4BADF94E9}"/>
    <cellStyle name="Moneda 2 4 4 2 6 2" xfId="20916" xr:uid="{3A7D3626-1783-443E-8C8D-7F18BAA3C8C2}"/>
    <cellStyle name="Moneda 2 4 4 2 6 3" xfId="29766" xr:uid="{1C28BE1A-EB04-460C-820A-065B574123E2}"/>
    <cellStyle name="Moneda 2 4 4 2 7" xfId="16157" xr:uid="{C56FD245-3936-4278-9E12-6404027B6377}"/>
    <cellStyle name="Moneda 2 4 4 2 8" xfId="6613" xr:uid="{2E3AD127-38F7-42AF-AE49-7D890DDA5F9E}"/>
    <cellStyle name="Moneda 2 4 4 3" xfId="882" xr:uid="{00000000-0005-0000-0000-000023060000}"/>
    <cellStyle name="Moneda 2 4 4 3 2" xfId="1557" xr:uid="{00000000-0005-0000-0000-000024060000}"/>
    <cellStyle name="Moneda 2 4 4 3 2 2" xfId="3099" xr:uid="{00000000-0005-0000-0000-000025060000}"/>
    <cellStyle name="Moneda 2 4 4 3 2 2 2" xfId="10918" xr:uid="{FA5B15B7-A24D-4A8D-B90C-A2FBB1F8EA73}"/>
    <cellStyle name="Moneda 2 4 4 3 2 2 2 2" xfId="15706" xr:uid="{4445FCE8-8566-4248-B3EF-8F83CF09B5D2}"/>
    <cellStyle name="Moneda 2 4 4 3 2 2 2 2 2" xfId="25233" xr:uid="{7FEB55EF-BEA5-4294-AFF9-C89E2CFE12CE}"/>
    <cellStyle name="Moneda 2 4 4 3 2 2 2 2 3" xfId="33961" xr:uid="{17397FE4-2CCC-43B8-838B-A9D422DAF260}"/>
    <cellStyle name="Moneda 2 4 4 3 2 2 2 3" xfId="20467" xr:uid="{6BF3FA0E-38C2-4D42-AFE9-D0F8299D6FD1}"/>
    <cellStyle name="Moneda 2 4 4 3 2 2 2 4" xfId="29325" xr:uid="{E08E0DB3-2E34-47F1-93CD-49E4CE2243B1}"/>
    <cellStyle name="Moneda 2 4 4 3 2 2 3" xfId="13309" xr:uid="{6B9610AB-E8B2-4BE4-B802-E1AC6E66325C}"/>
    <cellStyle name="Moneda 2 4 4 3 2 2 3 2" xfId="22850" xr:uid="{4F6FBE14-6F66-4E7A-BB8E-EF12D150EE1C}"/>
    <cellStyle name="Moneda 2 4 4 3 2 2 3 3" xfId="31601" xr:uid="{B5B2C0E9-8272-4779-A0C2-335AD3BD1C53}"/>
    <cellStyle name="Moneda 2 4 4 3 2 2 4" xfId="18086" xr:uid="{3D9A0473-8B8E-467F-B46F-18831B6DD670}"/>
    <cellStyle name="Moneda 2 4 4 3 2 2 5" xfId="8531" xr:uid="{4D71CF9C-9355-4E54-A79F-06E45A1466A5}"/>
    <cellStyle name="Moneda 2 4 4 3 2 3" xfId="4605" xr:uid="{00000000-0005-0000-0000-000026060000}"/>
    <cellStyle name="Moneda 2 4 4 3 2 3 2" xfId="14508" xr:uid="{C5777950-CEC8-455C-8F2B-47F018A3A4AA}"/>
    <cellStyle name="Moneda 2 4 4 3 2 3 2 2" xfId="24042" xr:uid="{C7F30C77-A06B-47D5-A17C-19A233E4BCB7}"/>
    <cellStyle name="Moneda 2 4 4 3 2 3 2 3" xfId="32772" xr:uid="{6990164F-6F51-421D-8AE2-20C84E16A40E}"/>
    <cellStyle name="Moneda 2 4 4 3 2 3 3" xfId="19277" xr:uid="{FE4FD39F-DA65-444F-90B7-BFE4901CAD76}"/>
    <cellStyle name="Moneda 2 4 4 3 2 3 4" xfId="9724" xr:uid="{EF8FF266-70F8-40AD-8E8E-DA288477B488}"/>
    <cellStyle name="Moneda 2 4 4 3 2 4" xfId="6111" xr:uid="{00000000-0005-0000-0000-000027060000}"/>
    <cellStyle name="Moneda 2 4 4 3 2 4 2" xfId="21659" xr:uid="{6D647B1E-331D-4959-9D0C-4F9BC39738CD}"/>
    <cellStyle name="Moneda 2 4 4 3 2 4 3" xfId="12115" xr:uid="{6DD2394F-3331-4DA8-B0AE-6674C0BC4308}"/>
    <cellStyle name="Moneda 2 4 4 3 2 5" xfId="16899" xr:uid="{E3B3FEDA-B4E8-42AC-A3D7-FB99888973A9}"/>
    <cellStyle name="Moneda 2 4 4 3 2 6" xfId="7342" xr:uid="{2BA70E4E-4D76-4350-AB33-32AA41FD6489}"/>
    <cellStyle name="Moneda 2 4 4 3 3" xfId="2443" xr:uid="{00000000-0005-0000-0000-000028060000}"/>
    <cellStyle name="Moneda 2 4 4 3 3 2" xfId="10325" xr:uid="{348E1BCF-4AC3-4895-905D-0DD78F3929D6}"/>
    <cellStyle name="Moneda 2 4 4 3 3 2 2" xfId="15111" xr:uid="{96AFDAEC-B549-48C6-BF27-9A15F28B3E19}"/>
    <cellStyle name="Moneda 2 4 4 3 3 2 2 2" xfId="24638" xr:uid="{EF23C2E1-57DB-4717-8C35-5551B00A6A5E}"/>
    <cellStyle name="Moneda 2 4 4 3 3 2 2 3" xfId="33366" xr:uid="{50B50E8C-1D5F-42B7-B621-42FCFF8A7D6D}"/>
    <cellStyle name="Moneda 2 4 4 3 3 2 3" xfId="19872" xr:uid="{5B1C2B69-87E7-47E1-A6D6-6A38236B7C3D}"/>
    <cellStyle name="Moneda 2 4 4 3 3 2 4" xfId="28736" xr:uid="{4A1AB8D5-1477-4320-B484-6CFCB25463A6}"/>
    <cellStyle name="Moneda 2 4 4 3 3 3" xfId="12716" xr:uid="{F4EA02F4-EB15-4D3A-A584-3DE6240E90D5}"/>
    <cellStyle name="Moneda 2 4 4 3 3 3 2" xfId="22255" xr:uid="{9A613D5B-28DE-4C76-A2D4-C0E4CED2CA69}"/>
    <cellStyle name="Moneda 2 4 4 3 3 3 3" xfId="31012" xr:uid="{49260954-7A45-4408-BD4B-0C290DAA0944}"/>
    <cellStyle name="Moneda 2 4 4 3 3 4" xfId="17493" xr:uid="{4BED3C3D-85BD-42A5-B68A-65091C6D0C53}"/>
    <cellStyle name="Moneda 2 4 4 3 3 5" xfId="7939" xr:uid="{42E4DF94-744E-4817-A5BC-BC84077BFD72}"/>
    <cellStyle name="Moneda 2 4 4 3 4" xfId="3949" xr:uid="{00000000-0005-0000-0000-000029060000}"/>
    <cellStyle name="Moneda 2 4 4 3 4 2" xfId="13913" xr:uid="{FE5120EF-DB0E-47B6-ABE5-49115DC85119}"/>
    <cellStyle name="Moneda 2 4 4 3 4 2 2" xfId="23447" xr:uid="{92550B06-A591-46B5-BAF0-F0E354107B90}"/>
    <cellStyle name="Moneda 2 4 4 3 4 2 3" xfId="32177" xr:uid="{09892715-4C5B-468D-A638-4866C93643B7}"/>
    <cellStyle name="Moneda 2 4 4 3 4 3" xfId="18682" xr:uid="{A8765D46-5281-44AF-91F9-B63CE9B984F8}"/>
    <cellStyle name="Moneda 2 4 4 3 4 4" xfId="9132" xr:uid="{6B408B57-FB6E-4E09-B806-2CA52C32CC89}"/>
    <cellStyle name="Moneda 2 4 4 3 5" xfId="5455" xr:uid="{00000000-0005-0000-0000-00002A060000}"/>
    <cellStyle name="Moneda 2 4 4 3 5 2" xfId="21064" xr:uid="{C83C9F51-10A4-4355-AD66-9F50D4EE23A7}"/>
    <cellStyle name="Moneda 2 4 4 3 5 3" xfId="11523" xr:uid="{1B7D1FCA-4B18-4CA7-B810-AB3EC2BF298F}"/>
    <cellStyle name="Moneda 2 4 4 3 6" xfId="16306" xr:uid="{1375C107-8FA4-4351-A32B-A473C85945E3}"/>
    <cellStyle name="Moneda 2 4 4 3 7" xfId="6756" xr:uid="{F1AAD95B-AAD5-413D-A63D-CFAB09605D32}"/>
    <cellStyle name="Moneda 2 4 4 4" xfId="1036" xr:uid="{00000000-0005-0000-0000-00002B060000}"/>
    <cellStyle name="Moneda 2 4 4 4 2" xfId="2597" xr:uid="{00000000-0005-0000-0000-00002C060000}"/>
    <cellStyle name="Moneda 2 4 4 4 2 2" xfId="10623" xr:uid="{626BCF0E-F99E-414C-A452-D8EF7296E52A}"/>
    <cellStyle name="Moneda 2 4 4 4 2 2 2" xfId="15409" xr:uid="{7C9C51E2-68EE-4569-884B-CF456794AC72}"/>
    <cellStyle name="Moneda 2 4 4 4 2 2 2 2" xfId="24936" xr:uid="{10A108E3-40E3-4F0E-8EB5-D1E8656AD476}"/>
    <cellStyle name="Moneda 2 4 4 4 2 2 2 3" xfId="33664" xr:uid="{D45B7B21-DDCB-4632-B606-57EF319BB982}"/>
    <cellStyle name="Moneda 2 4 4 4 2 2 3" xfId="20170" xr:uid="{F80556B7-6897-4B94-822E-0953156512FD}"/>
    <cellStyle name="Moneda 2 4 4 4 2 2 4" xfId="29028" xr:uid="{675D1245-76B0-4078-8CE8-20DC8C92355A}"/>
    <cellStyle name="Moneda 2 4 4 4 2 3" xfId="13014" xr:uid="{7112DD1B-C222-45F2-81AA-B8F6C6C897C0}"/>
    <cellStyle name="Moneda 2 4 4 4 2 3 2" xfId="22553" xr:uid="{8D54E299-A617-4B72-8D54-BD13526E4F0B}"/>
    <cellStyle name="Moneda 2 4 4 4 2 3 3" xfId="31304" xr:uid="{9C78CA4E-9839-455A-B06C-0C7821C58B98}"/>
    <cellStyle name="Moneda 2 4 4 4 2 4" xfId="17791" xr:uid="{205D210D-2F36-4F7C-9A15-83221274884F}"/>
    <cellStyle name="Moneda 2 4 4 4 2 5" xfId="8236" xr:uid="{48BF0719-1007-44DF-87E1-974E737AACDE}"/>
    <cellStyle name="Moneda 2 4 4 4 3" xfId="4103" xr:uid="{00000000-0005-0000-0000-00002D060000}"/>
    <cellStyle name="Moneda 2 4 4 4 3 2" xfId="14211" xr:uid="{BEC82B5A-1784-40C9-957A-03993745ADA0}"/>
    <cellStyle name="Moneda 2 4 4 4 3 2 2" xfId="23745" xr:uid="{099D223A-3EC8-494F-A62B-D4283D2EFEFD}"/>
    <cellStyle name="Moneda 2 4 4 4 3 2 3" xfId="32475" xr:uid="{98BFBBC8-E6AE-4CBF-92B7-70E3F8D11C8C}"/>
    <cellStyle name="Moneda 2 4 4 4 3 3" xfId="18980" xr:uid="{3FEDBE04-E4E4-461E-B5C1-A6D65117CAE7}"/>
    <cellStyle name="Moneda 2 4 4 4 3 4" xfId="9429" xr:uid="{87B6DC53-84D2-4AB3-B59C-8117C6ABCDDB}"/>
    <cellStyle name="Moneda 2 4 4 4 4" xfId="5609" xr:uid="{00000000-0005-0000-0000-00002E060000}"/>
    <cellStyle name="Moneda 2 4 4 4 4 2" xfId="21362" xr:uid="{B7DF949D-F2BA-42D2-BE2E-27E291028A63}"/>
    <cellStyle name="Moneda 2 4 4 4 4 3" xfId="11820" xr:uid="{895416AF-028F-4E79-9750-8BB3FE8EC5DE}"/>
    <cellStyle name="Moneda 2 4 4 4 5" xfId="16604" xr:uid="{803A66BD-22D6-486F-9E99-8699332468EB}"/>
    <cellStyle name="Moneda 2 4 4 4 6" xfId="7049" xr:uid="{0B939C9B-4004-4D3F-90AC-FF84FBF427EA}"/>
    <cellStyle name="Moneda 2 4 4 5" xfId="1188" xr:uid="{00000000-0005-0000-0000-00002F060000}"/>
    <cellStyle name="Moneda 2 4 4 5 2" xfId="2749" xr:uid="{00000000-0005-0000-0000-000030060000}"/>
    <cellStyle name="Moneda 2 4 4 5 2 2" xfId="14810" xr:uid="{FC80337C-5C4B-458A-8A6A-DC913E8B97F2}"/>
    <cellStyle name="Moneda 2 4 4 5 2 2 2" xfId="24341" xr:uid="{EDB17451-7058-4484-B54F-6CAEB264EA8B}"/>
    <cellStyle name="Moneda 2 4 4 5 2 2 3" xfId="33069" xr:uid="{8958A28A-8C2F-4C28-BB05-4584BCF17302}"/>
    <cellStyle name="Moneda 2 4 4 5 2 3" xfId="19576" xr:uid="{6508E665-8ECB-4D24-924C-B18B9EE51D15}"/>
    <cellStyle name="Moneda 2 4 4 5 2 4" xfId="10025" xr:uid="{17DB26E1-CB7F-4A0E-924A-47700C6A1986}"/>
    <cellStyle name="Moneda 2 4 4 5 3" xfId="4255" xr:uid="{00000000-0005-0000-0000-000031060000}"/>
    <cellStyle name="Moneda 2 4 4 5 3 2" xfId="21958" xr:uid="{6D7767EA-C28B-4CF7-AE17-78F3F1EFC90D}"/>
    <cellStyle name="Moneda 2 4 4 5 3 3" xfId="12416" xr:uid="{677B1E89-DE20-4E11-A0BC-9FE88D9476C1}"/>
    <cellStyle name="Moneda 2 4 4 5 4" xfId="5761" xr:uid="{00000000-0005-0000-0000-000032060000}"/>
    <cellStyle name="Moneda 2 4 4 5 4 2" xfId="17198" xr:uid="{7E5DC412-9FE7-4497-AF73-00CCC1B3912E}"/>
    <cellStyle name="Moneda 2 4 4 5 5" xfId="7641" xr:uid="{3C55469D-B930-4696-AA7C-8182E7077FF0}"/>
    <cellStyle name="Moneda 2 4 4 6" xfId="1713" xr:uid="{00000000-0005-0000-0000-000033060000}"/>
    <cellStyle name="Moneda 2 4 4 6 2" xfId="3255" xr:uid="{00000000-0005-0000-0000-000034060000}"/>
    <cellStyle name="Moneda 2 4 4 6 2 2" xfId="23150" xr:uid="{D98E7983-91E4-4E93-AC02-AA5B0381251D}"/>
    <cellStyle name="Moneda 2 4 4 6 2 3" xfId="13612" xr:uid="{44168D2C-245A-4C04-8FDF-2BFC74C824ED}"/>
    <cellStyle name="Moneda 2 4 4 6 3" xfId="4761" xr:uid="{00000000-0005-0000-0000-000035060000}"/>
    <cellStyle name="Moneda 2 4 4 6 3 2" xfId="18386" xr:uid="{09FD724C-0190-4CE5-B7BE-3B8AB8CDEEF1}"/>
    <cellStyle name="Moneda 2 4 4 6 4" xfId="6267" xr:uid="{00000000-0005-0000-0000-000036060000}"/>
    <cellStyle name="Moneda 2 4 4 6 4 2" xfId="27395" xr:uid="{574D9CA8-2B8C-4A97-9CA5-766A673C99EB}"/>
    <cellStyle name="Moneda 2 4 4 6 5" xfId="8831" xr:uid="{027F3CA0-FE33-4C35-8E80-3A1BEA12CB34}"/>
    <cellStyle name="Moneda 2 4 4 7" xfId="474" xr:uid="{00000000-0005-0000-0000-000037060000}"/>
    <cellStyle name="Moneda 2 4 4 7 2" xfId="2093" xr:uid="{00000000-0005-0000-0000-000038060000}"/>
    <cellStyle name="Moneda 2 4 4 7 2 2" xfId="20768" xr:uid="{697D7E80-DE43-49DD-908B-EE4A9E7F1BA0}"/>
    <cellStyle name="Moneda 2 4 4 7 3" xfId="3599" xr:uid="{00000000-0005-0000-0000-000039060000}"/>
    <cellStyle name="Moneda 2 4 4 7 3 2" xfId="29618" xr:uid="{F1B0AB0B-156D-43DC-8184-EFCD49B81C8B}"/>
    <cellStyle name="Moneda 2 4 4 7 4" xfId="5105" xr:uid="{00000000-0005-0000-0000-00003A060000}"/>
    <cellStyle name="Moneda 2 4 4 7 5" xfId="11222" xr:uid="{D71894FE-50FA-4626-9379-F8802C314A2F}"/>
    <cellStyle name="Moneda 2 4 4 8" xfId="1941" xr:uid="{00000000-0005-0000-0000-00003B060000}"/>
    <cellStyle name="Moneda 2 4 4 8 2" xfId="16009" xr:uid="{AD3974AB-FF98-4496-9FF5-D4BA99414154}"/>
    <cellStyle name="Moneda 2 4 4 9" xfId="3447" xr:uid="{00000000-0005-0000-0000-00003C060000}"/>
    <cellStyle name="Moneda 2 4 4 9 2" xfId="25520" xr:uid="{05D45824-92CA-4D10-AF48-55200D4752E7}"/>
    <cellStyle name="Moneda 2 4 5" xfId="475" xr:uid="{00000000-0005-0000-0000-00003D060000}"/>
    <cellStyle name="Moneda 2 4 5 2" xfId="1189" xr:uid="{00000000-0005-0000-0000-00003E060000}"/>
    <cellStyle name="Moneda 2 4 5 2 2" xfId="2750" xr:uid="{00000000-0005-0000-0000-00003F060000}"/>
    <cellStyle name="Moneda 2 4 5 2 2 2" xfId="8606" xr:uid="{345F3E19-6082-44D1-A5F8-2168ECCEB497}"/>
    <cellStyle name="Moneda 2 4 5 2 2 2 2" xfId="10993" xr:uid="{23031074-2F72-4AAB-B6EB-B89D59BF5FC1}"/>
    <cellStyle name="Moneda 2 4 5 2 2 2 2 2" xfId="15781" xr:uid="{E1C4D6A6-BB56-4A64-9898-7757F7EC8EFB}"/>
    <cellStyle name="Moneda 2 4 5 2 2 2 2 2 2" xfId="25308" xr:uid="{4CB360F5-750F-45F5-9445-31FCE114DBEE}"/>
    <cellStyle name="Moneda 2 4 5 2 2 2 2 2 3" xfId="34036" xr:uid="{D86BEDD7-9EFB-4375-9E01-12CC0C684725}"/>
    <cellStyle name="Moneda 2 4 5 2 2 2 2 3" xfId="20542" xr:uid="{20DD4FFD-8AD6-4775-8F91-47B485387806}"/>
    <cellStyle name="Moneda 2 4 5 2 2 2 2 4" xfId="29400" xr:uid="{3DC68D29-7DE7-462D-9613-315EDE860D0D}"/>
    <cellStyle name="Moneda 2 4 5 2 2 2 3" xfId="13384" xr:uid="{2E607E0B-2A33-470B-9988-6B2C9F587720}"/>
    <cellStyle name="Moneda 2 4 5 2 2 2 3 2" xfId="22925" xr:uid="{DEDF9296-DB79-4082-8CD6-8E625464D856}"/>
    <cellStyle name="Moneda 2 4 5 2 2 2 3 3" xfId="31676" xr:uid="{F52F7686-B052-4F7F-A69F-454793D86350}"/>
    <cellStyle name="Moneda 2 4 5 2 2 2 4" xfId="18161" xr:uid="{16A0925C-205A-4440-988E-2741EC6C3883}"/>
    <cellStyle name="Moneda 2 4 5 2 2 2 5" xfId="27175" xr:uid="{D9463058-6928-499B-8338-81E94377F5AD}"/>
    <cellStyle name="Moneda 2 4 5 2 2 3" xfId="9799" xr:uid="{8CC70C62-175C-4A7A-B516-26BC20A32E3F}"/>
    <cellStyle name="Moneda 2 4 5 2 2 3 2" xfId="14583" xr:uid="{105C13C7-DEE5-4A31-A32E-EE749BF97170}"/>
    <cellStyle name="Moneda 2 4 5 2 2 3 2 2" xfId="24117" xr:uid="{D58AD82C-6136-41EB-9A62-FBFA228D6F34}"/>
    <cellStyle name="Moneda 2 4 5 2 2 3 2 3" xfId="32847" xr:uid="{5E574BE3-0316-4300-AB81-900AD60F0547}"/>
    <cellStyle name="Moneda 2 4 5 2 2 3 3" xfId="19352" xr:uid="{677F615C-81B8-425B-82D6-09E3964C0E48}"/>
    <cellStyle name="Moneda 2 4 5 2 2 3 4" xfId="28240" xr:uid="{3CF9A182-8B00-4500-9B1C-4DC13F22DE64}"/>
    <cellStyle name="Moneda 2 4 5 2 2 4" xfId="12190" xr:uid="{013726FB-8348-40B3-A4C0-435AA2DC82BA}"/>
    <cellStyle name="Moneda 2 4 5 2 2 4 2" xfId="21734" xr:uid="{55C4C440-B4C3-4E63-A261-82964CE8A091}"/>
    <cellStyle name="Moneda 2 4 5 2 2 4 3" xfId="30517" xr:uid="{A028BEDD-858C-413F-BDA0-F3C4150238A8}"/>
    <cellStyle name="Moneda 2 4 5 2 2 5" xfId="16974" xr:uid="{B5928CEC-B5D2-4DA7-936B-4B5F25D07D5D}"/>
    <cellStyle name="Moneda 2 4 5 2 2 6" xfId="7417" xr:uid="{6A4B4642-EF18-4D15-84FE-B0CC0FE0C4CF}"/>
    <cellStyle name="Moneda 2 4 5 2 3" xfId="4256" xr:uid="{00000000-0005-0000-0000-000040060000}"/>
    <cellStyle name="Moneda 2 4 5 2 3 2" xfId="10400" xr:uid="{F3D15378-BF43-4F8B-85E6-6D37C02BE4E2}"/>
    <cellStyle name="Moneda 2 4 5 2 3 2 2" xfId="15186" xr:uid="{19D639DF-07C7-4149-9BD3-E450407B12E3}"/>
    <cellStyle name="Moneda 2 4 5 2 3 2 2 2" xfId="24713" xr:uid="{58B64679-F8D7-41E5-994F-25EBD2F8477B}"/>
    <cellStyle name="Moneda 2 4 5 2 3 2 2 3" xfId="33441" xr:uid="{36C0C0F0-A481-48F4-9D64-131A03E576B4}"/>
    <cellStyle name="Moneda 2 4 5 2 3 2 3" xfId="19947" xr:uid="{185F691B-13BD-4794-BA63-6372D216D8D2}"/>
    <cellStyle name="Moneda 2 4 5 2 3 2 4" xfId="28811" xr:uid="{6E7E1F3E-0B29-44C9-B855-89C32ED87F74}"/>
    <cellStyle name="Moneda 2 4 5 2 3 3" xfId="12791" xr:uid="{D5720A7A-1331-475B-A83C-D48ECB9CB0A2}"/>
    <cellStyle name="Moneda 2 4 5 2 3 3 2" xfId="22330" xr:uid="{6420F1A3-23A3-4D14-BF6C-9BF9870B0813}"/>
    <cellStyle name="Moneda 2 4 5 2 3 3 3" xfId="31087" xr:uid="{74FE93F9-2717-4610-B3C9-A858CFC6AE6E}"/>
    <cellStyle name="Moneda 2 4 5 2 3 4" xfId="17568" xr:uid="{76E5DB2B-7F82-4C62-9A27-E5E2F4490480}"/>
    <cellStyle name="Moneda 2 4 5 2 3 5" xfId="8014" xr:uid="{E45A32AF-C306-417D-9DD3-8BC859FA89B5}"/>
    <cellStyle name="Moneda 2 4 5 2 4" xfId="5762" xr:uid="{00000000-0005-0000-0000-000041060000}"/>
    <cellStyle name="Moneda 2 4 5 2 4 2" xfId="13988" xr:uid="{8B90D8B4-C8CD-499A-A49F-3C666156381F}"/>
    <cellStyle name="Moneda 2 4 5 2 4 2 2" xfId="23522" xr:uid="{20DB01ED-FC0B-4119-A8A9-02160B16C397}"/>
    <cellStyle name="Moneda 2 4 5 2 4 2 3" xfId="32252" xr:uid="{4BDAD335-5483-48A4-A554-081C1DED1F9F}"/>
    <cellStyle name="Moneda 2 4 5 2 4 3" xfId="18757" xr:uid="{32777EA7-A98F-4AA1-8882-E3FD5DA4C68D}"/>
    <cellStyle name="Moneda 2 4 5 2 4 4" xfId="9207" xr:uid="{0D781D33-5DF0-48F5-9F08-99FD87929A5C}"/>
    <cellStyle name="Moneda 2 4 5 2 5" xfId="11598" xr:uid="{5B8B08D1-482A-4A11-B8F5-B1BD27D3690F}"/>
    <cellStyle name="Moneda 2 4 5 2 5 2" xfId="21139" xr:uid="{51A9AD83-106D-4C16-953B-A0F486FCF900}"/>
    <cellStyle name="Moneda 2 4 5 2 5 3" xfId="29969" xr:uid="{66123A68-F1DA-43FC-A2D7-880B885A8BD8}"/>
    <cellStyle name="Moneda 2 4 5 2 6" xfId="16381" xr:uid="{DA2C9E23-B77B-4EA4-90E2-527DD9800852}"/>
    <cellStyle name="Moneda 2 4 5 2 7" xfId="6829" xr:uid="{FBAD6CF9-00E5-4810-9140-D68BD8BFBC2C}"/>
    <cellStyle name="Moneda 2 4 5 3" xfId="2094" xr:uid="{00000000-0005-0000-0000-000042060000}"/>
    <cellStyle name="Moneda 2 4 5 3 2" xfId="8310" xr:uid="{F46C4D78-C23B-4C56-A615-220B34B39078}"/>
    <cellStyle name="Moneda 2 4 5 3 2 2" xfId="10697" xr:uid="{4073B363-FB3F-4DBA-94B6-A2A8498177CE}"/>
    <cellStyle name="Moneda 2 4 5 3 2 2 2" xfId="15484" xr:uid="{26FD9F03-C89E-48A7-A62B-D49C5465AA52}"/>
    <cellStyle name="Moneda 2 4 5 3 2 2 2 2" xfId="25011" xr:uid="{145FF0BC-2F66-4F05-A657-4843690FCBAE}"/>
    <cellStyle name="Moneda 2 4 5 3 2 2 2 3" xfId="33739" xr:uid="{DD12BBC0-AC19-4C46-AE4B-3279991E0BCC}"/>
    <cellStyle name="Moneda 2 4 5 3 2 2 3" xfId="20245" xr:uid="{B93C6CF3-F944-4C08-9ED8-564696AD1089}"/>
    <cellStyle name="Moneda 2 4 5 3 2 2 4" xfId="29103" xr:uid="{5242F11C-601C-4358-BDDE-F3CE6C2915BA}"/>
    <cellStyle name="Moneda 2 4 5 3 2 3" xfId="13088" xr:uid="{AA36B77F-B716-4E53-9481-83AF71464FD2}"/>
    <cellStyle name="Moneda 2 4 5 3 2 3 2" xfId="22628" xr:uid="{BC71D09B-BE75-4CDD-9A1C-462D9FCBBB16}"/>
    <cellStyle name="Moneda 2 4 5 3 2 3 3" xfId="31379" xr:uid="{AC35C053-61E1-41AF-8F1D-335AE559D98F}"/>
    <cellStyle name="Moneda 2 4 5 3 2 4" xfId="17865" xr:uid="{AF348C09-B4C3-42F4-B54B-6C43A16C9E60}"/>
    <cellStyle name="Moneda 2 4 5 3 2 5" xfId="26898" xr:uid="{31BFCA03-8DB5-47EC-850F-AB9CA944DB2C}"/>
    <cellStyle name="Moneda 2 4 5 3 3" xfId="9503" xr:uid="{723AE589-DCFF-40C8-9A4D-8B1EA7354520}"/>
    <cellStyle name="Moneda 2 4 5 3 3 2" xfId="14286" xr:uid="{660D2D92-2B90-4AA0-823A-22FA3960D559}"/>
    <cellStyle name="Moneda 2 4 5 3 3 2 2" xfId="23820" xr:uid="{65C36DB1-A1FE-476E-80CB-671906F52D95}"/>
    <cellStyle name="Moneda 2 4 5 3 3 2 3" xfId="32550" xr:uid="{4E448A97-9512-45FE-9F1C-51639566EB5F}"/>
    <cellStyle name="Moneda 2 4 5 3 3 3" xfId="19055" xr:uid="{F9483715-EE78-476B-8431-2FBA22841E47}"/>
    <cellStyle name="Moneda 2 4 5 3 3 4" xfId="27963" xr:uid="{6B6A92EE-29DF-4699-BE75-C0C75FC0F2BD}"/>
    <cellStyle name="Moneda 2 4 5 3 4" xfId="11894" xr:uid="{86F5BAE8-1DAF-400C-AAA6-11F94008BC6A}"/>
    <cellStyle name="Moneda 2 4 5 3 4 2" xfId="21437" xr:uid="{E88D8FD6-A2FD-44DB-8FC8-6FDBF0B0319C}"/>
    <cellStyle name="Moneda 2 4 5 3 4 3" xfId="30240" xr:uid="{06904CE8-4EB5-4751-825E-83BC8981E844}"/>
    <cellStyle name="Moneda 2 4 5 3 5" xfId="16678" xr:uid="{025D8F6D-AFA8-4CD9-B5E8-E26F76D75C53}"/>
    <cellStyle name="Moneda 2 4 5 3 6" xfId="7121" xr:uid="{7A31AF99-FF1C-4FF4-9255-6BA521ADA484}"/>
    <cellStyle name="Moneda 2 4 5 4" xfId="3600" xr:uid="{00000000-0005-0000-0000-000043060000}"/>
    <cellStyle name="Moneda 2 4 5 4 2" xfId="10101" xr:uid="{A9BC776D-E94F-4641-B156-E981C9055100}"/>
    <cellStyle name="Moneda 2 4 5 4 2 2" xfId="14886" xr:uid="{16C2ADEF-E3FB-4842-A559-0BA86C5168A4}"/>
    <cellStyle name="Moneda 2 4 5 4 2 2 2" xfId="24416" xr:uid="{A3F100E1-C621-426B-948A-24BE436BBBE1}"/>
    <cellStyle name="Moneda 2 4 5 4 2 2 3" xfId="33144" xr:uid="{2D9D118F-C07F-43BD-91A6-90075BDEDB80}"/>
    <cellStyle name="Moneda 2 4 5 4 2 3" xfId="19650" xr:uid="{0E6F9CC6-CDFE-47F8-8E58-ABF3F9EF8F72}"/>
    <cellStyle name="Moneda 2 4 5 4 2 4" xfId="28514" xr:uid="{D57EBC28-422A-43C9-9E18-28B0A0E77F0D}"/>
    <cellStyle name="Moneda 2 4 5 4 3" xfId="12492" xr:uid="{38007298-4DCF-4D1A-A898-8390153EE9E0}"/>
    <cellStyle name="Moneda 2 4 5 4 3 2" xfId="22033" xr:uid="{8C7B5749-0A75-4FE0-868C-B2299C79DDE2}"/>
    <cellStyle name="Moneda 2 4 5 4 3 3" xfId="30790" xr:uid="{1251505A-94FC-44ED-BCA1-0210D1CC1E3B}"/>
    <cellStyle name="Moneda 2 4 5 4 4" xfId="17272" xr:uid="{CF46BD44-1017-409F-A47B-6DDBE31F7EA5}"/>
    <cellStyle name="Moneda 2 4 5 4 5" xfId="7715" xr:uid="{FF3783B9-9CAE-4ED9-A55A-FE6DC3630729}"/>
    <cellStyle name="Moneda 2 4 5 5" xfId="5106" xr:uid="{00000000-0005-0000-0000-000044060000}"/>
    <cellStyle name="Moneda 2 4 5 5 2" xfId="13688" xr:uid="{91F91CBE-3F72-4FA0-B910-4716EDD45788}"/>
    <cellStyle name="Moneda 2 4 5 5 2 2" xfId="23225" xr:uid="{4EC25343-A79C-4528-ACBF-4EEB737475B9}"/>
    <cellStyle name="Moneda 2 4 5 5 2 3" xfId="31956" xr:uid="{A93C0902-795A-4885-8305-DD0937413C22}"/>
    <cellStyle name="Moneda 2 4 5 5 3" xfId="18460" xr:uid="{FBCFD920-E73B-48C6-990E-C6903AA23F9F}"/>
    <cellStyle name="Moneda 2 4 5 5 4" xfId="8907" xr:uid="{E92EC2EA-FB78-428A-948A-5CD965340661}"/>
    <cellStyle name="Moneda 2 4 5 6" xfId="11299" xr:uid="{E722737F-03E7-4FA7-B5FF-82B85A432875}"/>
    <cellStyle name="Moneda 2 4 5 6 2" xfId="20843" xr:uid="{973093D4-FC79-44E9-8689-B8C68F3F1D96}"/>
    <cellStyle name="Moneda 2 4 5 6 3" xfId="29693" xr:uid="{B47230C8-1E7B-46B5-98D5-4E0AD43B4106}"/>
    <cellStyle name="Moneda 2 4 5 7" xfId="16084" xr:uid="{C7527297-0109-4F9D-BA75-8CC00BFF33CB}"/>
    <cellStyle name="Moneda 2 4 5 8" xfId="6547" xr:uid="{CFBB9658-B489-4962-8522-410AB3C2F160}"/>
    <cellStyle name="Moneda 2 4 6" xfId="824" xr:uid="{00000000-0005-0000-0000-000045060000}"/>
    <cellStyle name="Moneda 2 4 6 2" xfId="1499" xr:uid="{00000000-0005-0000-0000-000046060000}"/>
    <cellStyle name="Moneda 2 4 6 2 2" xfId="3041" xr:uid="{00000000-0005-0000-0000-000047060000}"/>
    <cellStyle name="Moneda 2 4 6 2 2 2" xfId="10845" xr:uid="{EC36E8CA-9EF4-4EF4-9881-973A0E412242}"/>
    <cellStyle name="Moneda 2 4 6 2 2 2 2" xfId="15633" xr:uid="{3E279C47-5627-4884-9CD3-5B70A8BF5998}"/>
    <cellStyle name="Moneda 2 4 6 2 2 2 2 2" xfId="25160" xr:uid="{01D96241-F483-4188-BF7B-7AA99816DB4F}"/>
    <cellStyle name="Moneda 2 4 6 2 2 2 2 3" xfId="33888" xr:uid="{A48BB5A8-A9BE-4373-AFCD-AB081D717B82}"/>
    <cellStyle name="Moneda 2 4 6 2 2 2 3" xfId="20394" xr:uid="{14C6B1C5-0BEA-4D28-A30B-010418FA7076}"/>
    <cellStyle name="Moneda 2 4 6 2 2 2 4" xfId="29252" xr:uid="{E2E7C178-A300-4C3C-9754-28C0CDB3EA21}"/>
    <cellStyle name="Moneda 2 4 6 2 2 3" xfId="13236" xr:uid="{E7E611B4-5378-4FE9-B2EF-011AB88784CF}"/>
    <cellStyle name="Moneda 2 4 6 2 2 3 2" xfId="22777" xr:uid="{A102F73A-9BD7-4A7A-97EE-10251888B7FB}"/>
    <cellStyle name="Moneda 2 4 6 2 2 3 3" xfId="31528" xr:uid="{A4BF7892-251D-40C6-9119-E6991BB7E157}"/>
    <cellStyle name="Moneda 2 4 6 2 2 4" xfId="18013" xr:uid="{6CD33F62-BC35-451C-A881-217F91792484}"/>
    <cellStyle name="Moneda 2 4 6 2 2 5" xfId="8458" xr:uid="{A8A562F7-1E2C-43F4-83E3-96AB8D37633D}"/>
    <cellStyle name="Moneda 2 4 6 2 3" xfId="4547" xr:uid="{00000000-0005-0000-0000-000048060000}"/>
    <cellStyle name="Moneda 2 4 6 2 3 2" xfId="14435" xr:uid="{9A71A443-F2C1-40D1-9CD0-34398B768380}"/>
    <cellStyle name="Moneda 2 4 6 2 3 2 2" xfId="23969" xr:uid="{104467ED-5CB3-4965-B1EA-921992534E72}"/>
    <cellStyle name="Moneda 2 4 6 2 3 2 3" xfId="32699" xr:uid="{99889841-0F77-4DEE-A5B4-1B5F45105CA8}"/>
    <cellStyle name="Moneda 2 4 6 2 3 3" xfId="19204" xr:uid="{C9DB3EDC-BBE5-4491-A9D2-9FE2FC81E99C}"/>
    <cellStyle name="Moneda 2 4 6 2 3 4" xfId="9651" xr:uid="{D4576E8C-4D59-4A4C-91A6-CF76F11B02A9}"/>
    <cellStyle name="Moneda 2 4 6 2 4" xfId="6053" xr:uid="{00000000-0005-0000-0000-000049060000}"/>
    <cellStyle name="Moneda 2 4 6 2 4 2" xfId="21586" xr:uid="{CC1A30C1-FB0B-42C4-BD6C-F802E739A353}"/>
    <cellStyle name="Moneda 2 4 6 2 4 3" xfId="12042" xr:uid="{4AA9A1E1-0A45-49FF-BEC6-CB8717A047C7}"/>
    <cellStyle name="Moneda 2 4 6 2 5" xfId="16826" xr:uid="{D7281836-2BEE-4309-A6FB-AB84E0CC9A67}"/>
    <cellStyle name="Moneda 2 4 6 2 6" xfId="7269" xr:uid="{C00A1E5C-35D7-4C25-98B3-5CECA65C757C}"/>
    <cellStyle name="Moneda 2 4 6 3" xfId="2385" xr:uid="{00000000-0005-0000-0000-00004A060000}"/>
    <cellStyle name="Moneda 2 4 6 3 2" xfId="10252" xr:uid="{C71899BF-784D-4EBF-A386-9FF1275A492F}"/>
    <cellStyle name="Moneda 2 4 6 3 2 2" xfId="15038" xr:uid="{B10E6AAB-23EC-43E8-8BBE-5727C69CA71A}"/>
    <cellStyle name="Moneda 2 4 6 3 2 2 2" xfId="24565" xr:uid="{6E463A39-51C2-4862-8362-34632C255AA5}"/>
    <cellStyle name="Moneda 2 4 6 3 2 2 3" xfId="33293" xr:uid="{F4389505-06ED-4ADB-86A4-57E02D6DE979}"/>
    <cellStyle name="Moneda 2 4 6 3 2 3" xfId="19799" xr:uid="{649705AF-5B76-4DED-A5F4-8438445E7304}"/>
    <cellStyle name="Moneda 2 4 6 3 2 4" xfId="28663" xr:uid="{2E1A38E3-21FE-43E8-9FF7-8C756E03680F}"/>
    <cellStyle name="Moneda 2 4 6 3 3" xfId="12643" xr:uid="{B548607B-2DD1-423C-AB3B-7E4A4A2D4243}"/>
    <cellStyle name="Moneda 2 4 6 3 3 2" xfId="22182" xr:uid="{446B20FE-A949-4E85-80CB-C80BA84E474A}"/>
    <cellStyle name="Moneda 2 4 6 3 3 3" xfId="30939" xr:uid="{ED6B4F95-6F25-4287-BEF0-7AD54053A831}"/>
    <cellStyle name="Moneda 2 4 6 3 4" xfId="17420" xr:uid="{147B324B-84B0-4379-8909-6E128E5CCF4D}"/>
    <cellStyle name="Moneda 2 4 6 3 5" xfId="7866" xr:uid="{2E3AF31A-9174-4D93-81CA-89D02EB83950}"/>
    <cellStyle name="Moneda 2 4 6 4" xfId="3891" xr:uid="{00000000-0005-0000-0000-00004B060000}"/>
    <cellStyle name="Moneda 2 4 6 4 2" xfId="13840" xr:uid="{619F74CA-CC75-43FF-8AD2-5D5A9A9D8CF1}"/>
    <cellStyle name="Moneda 2 4 6 4 2 2" xfId="23374" xr:uid="{48786482-16D3-4524-BDC0-9B4808EAD385}"/>
    <cellStyle name="Moneda 2 4 6 4 2 3" xfId="32104" xr:uid="{0B6400C5-4512-4731-84EC-893954597702}"/>
    <cellStyle name="Moneda 2 4 6 4 3" xfId="18609" xr:uid="{437039D7-73B0-4B8C-911D-962EADC0788F}"/>
    <cellStyle name="Moneda 2 4 6 4 4" xfId="9059" xr:uid="{26698CBC-5E67-461C-88B2-62036057990C}"/>
    <cellStyle name="Moneda 2 4 6 5" xfId="5397" xr:uid="{00000000-0005-0000-0000-00004C060000}"/>
    <cellStyle name="Moneda 2 4 6 5 2" xfId="20991" xr:uid="{5849AE52-EF28-4687-8799-2A3EEC19F09C}"/>
    <cellStyle name="Moneda 2 4 6 5 3" xfId="11450" xr:uid="{E1CC1125-68F9-4351-945B-B4A257306DB6}"/>
    <cellStyle name="Moneda 2 4 6 6" xfId="16233" xr:uid="{F3E9628E-0A41-4E79-9444-32A846A0149F}"/>
    <cellStyle name="Moneda 2 4 6 7" xfId="6689" xr:uid="{E77C7D2B-69DC-4A7D-B5AA-0068067A2133}"/>
    <cellStyle name="Moneda 2 4 7" xfId="978" xr:uid="{00000000-0005-0000-0000-00004D060000}"/>
    <cellStyle name="Moneda 2 4 7 2" xfId="2539" xr:uid="{00000000-0005-0000-0000-00004E060000}"/>
    <cellStyle name="Moneda 2 4 7 2 2" xfId="10550" xr:uid="{DFFDE443-6A40-4B09-BAD5-635DD8D15DEF}"/>
    <cellStyle name="Moneda 2 4 7 2 2 2" xfId="15336" xr:uid="{2DF75E33-9CE6-4C16-81D0-ACD9EA7CF2E2}"/>
    <cellStyle name="Moneda 2 4 7 2 2 2 2" xfId="24863" xr:uid="{A5C1DF16-88DB-4F21-9029-A5FCAB681831}"/>
    <cellStyle name="Moneda 2 4 7 2 2 2 3" xfId="33591" xr:uid="{FE0B2458-EC24-4021-A0A0-6CBAC58BFBAA}"/>
    <cellStyle name="Moneda 2 4 7 2 2 3" xfId="20097" xr:uid="{97F58A69-554F-4FDA-8CD9-5A1E7B53F6B2}"/>
    <cellStyle name="Moneda 2 4 7 2 2 4" xfId="28959" xr:uid="{3F831172-7825-45ED-B712-A2B4247A94DA}"/>
    <cellStyle name="Moneda 2 4 7 2 3" xfId="12941" xr:uid="{A618FEEA-9A89-47E8-ADFD-7C14DA75E6A4}"/>
    <cellStyle name="Moneda 2 4 7 2 3 2" xfId="22480" xr:uid="{A3F5DDC1-7129-498E-9D41-100F5982E3A4}"/>
    <cellStyle name="Moneda 2 4 7 2 3 3" xfId="31235" xr:uid="{0257328A-3AF5-43AB-AA28-2690C96DA164}"/>
    <cellStyle name="Moneda 2 4 7 2 4" xfId="17718" xr:uid="{975257B0-59D0-4571-8F26-019F3772FDE0}"/>
    <cellStyle name="Moneda 2 4 7 2 5" xfId="8163" xr:uid="{DE9F3940-2E4C-4E7A-8E1D-52668A115B41}"/>
    <cellStyle name="Moneda 2 4 7 3" xfId="4045" xr:uid="{00000000-0005-0000-0000-00004F060000}"/>
    <cellStyle name="Moneda 2 4 7 3 2" xfId="14138" xr:uid="{8F12C0F5-E806-447D-8E0B-6D72E2B429A8}"/>
    <cellStyle name="Moneda 2 4 7 3 2 2" xfId="23672" xr:uid="{ACCFFA4B-9576-4236-8B43-93E676C07D55}"/>
    <cellStyle name="Moneda 2 4 7 3 2 3" xfId="32402" xr:uid="{F7A85B71-0179-4B7D-B638-A42DB9076931}"/>
    <cellStyle name="Moneda 2 4 7 3 3" xfId="18907" xr:uid="{56572CE6-1F9C-4032-9252-B40EFCE45B25}"/>
    <cellStyle name="Moneda 2 4 7 3 4" xfId="9356" xr:uid="{C055E63D-B992-4651-A2FF-F0766AC255A5}"/>
    <cellStyle name="Moneda 2 4 7 4" xfId="5551" xr:uid="{00000000-0005-0000-0000-000050060000}"/>
    <cellStyle name="Moneda 2 4 7 4 2" xfId="21289" xr:uid="{EC7DC2B1-22D9-4D45-B84D-4C1D165DDF3C}"/>
    <cellStyle name="Moneda 2 4 7 4 3" xfId="11747" xr:uid="{A7F54D51-91E6-47B2-82EA-DDD282ED91D4}"/>
    <cellStyle name="Moneda 2 4 7 5" xfId="16531" xr:uid="{3D2BFF9C-385A-4342-80A7-6029BAB5EF23}"/>
    <cellStyle name="Moneda 2 4 7 6" xfId="6976" xr:uid="{6EDBEBC2-217D-48E9-A933-4B979AC9EA24}"/>
    <cellStyle name="Moneda 2 4 8" xfId="1179" xr:uid="{00000000-0005-0000-0000-000051060000}"/>
    <cellStyle name="Moneda 2 4 8 2" xfId="2740" xr:uid="{00000000-0005-0000-0000-000052060000}"/>
    <cellStyle name="Moneda 2 4 8 2 2" xfId="14735" xr:uid="{79598826-CD13-4A27-91F0-B60EF265387A}"/>
    <cellStyle name="Moneda 2 4 8 2 2 2" xfId="24268" xr:uid="{D815D73F-05AE-429B-9F4B-1CECCB9744C3}"/>
    <cellStyle name="Moneda 2 4 8 2 2 3" xfId="32996" xr:uid="{CC550668-948A-4B56-98CC-29485D9B3D94}"/>
    <cellStyle name="Moneda 2 4 8 2 3" xfId="19503" xr:uid="{6AFB7B98-D74F-4279-976E-00797E09AF92}"/>
    <cellStyle name="Moneda 2 4 8 2 4" xfId="9950" xr:uid="{DE8E750E-C7ED-4234-A010-A6E4B20253F8}"/>
    <cellStyle name="Moneda 2 4 8 3" xfId="4246" xr:uid="{00000000-0005-0000-0000-000053060000}"/>
    <cellStyle name="Moneda 2 4 8 3 2" xfId="21885" xr:uid="{3D60677F-60CA-4C76-9DB0-EF2B0FE99F2A}"/>
    <cellStyle name="Moneda 2 4 8 3 3" xfId="12341" xr:uid="{4A47E155-B45A-47F9-9306-C374DB4C0884}"/>
    <cellStyle name="Moneda 2 4 8 4" xfId="5752" xr:uid="{00000000-0005-0000-0000-000054060000}"/>
    <cellStyle name="Moneda 2 4 8 4 2" xfId="17125" xr:uid="{AFC043CF-B21A-4709-9051-3B51BDB7C38C}"/>
    <cellStyle name="Moneda 2 4 8 5" xfId="7566" xr:uid="{BE29A19A-911E-462E-8814-083AB339CAC9}"/>
    <cellStyle name="Moneda 2 4 9" xfId="1655" xr:uid="{00000000-0005-0000-0000-000055060000}"/>
    <cellStyle name="Moneda 2 4 9 2" xfId="3197" xr:uid="{00000000-0005-0000-0000-000056060000}"/>
    <cellStyle name="Moneda 2 4 9 2 2" xfId="23077" xr:uid="{6685EB24-E54A-43C2-BF23-65EE42273524}"/>
    <cellStyle name="Moneda 2 4 9 2 3" xfId="13537" xr:uid="{E7C267CD-D73F-42FB-9950-1A177F61E107}"/>
    <cellStyle name="Moneda 2 4 9 3" xfId="4703" xr:uid="{00000000-0005-0000-0000-000057060000}"/>
    <cellStyle name="Moneda 2 4 9 3 2" xfId="18313" xr:uid="{DC4B41EC-5B28-4435-BC87-861480156C1B}"/>
    <cellStyle name="Moneda 2 4 9 4" xfId="6209" xr:uid="{00000000-0005-0000-0000-000058060000}"/>
    <cellStyle name="Moneda 2 4 9 4 2" xfId="27327" xr:uid="{D4BBF827-2FB5-4232-BCDC-3B24D04C4096}"/>
    <cellStyle name="Moneda 2 4 9 5" xfId="8756" xr:uid="{5192378C-A8FC-42BE-937A-61163DA2905E}"/>
    <cellStyle name="Moneda 2 5" xfId="92" xr:uid="{00000000-0005-0000-0000-000059060000}"/>
    <cellStyle name="Moneda 2 5 10" xfId="1886" xr:uid="{00000000-0005-0000-0000-00005A060000}"/>
    <cellStyle name="Moneda 2 5 10 2" xfId="15945" xr:uid="{05576251-B7FE-447F-9EB5-6B67E7550EB3}"/>
    <cellStyle name="Moneda 2 5 11" xfId="3392" xr:uid="{00000000-0005-0000-0000-00005B060000}"/>
    <cellStyle name="Moneda 2 5 11 2" xfId="25470" xr:uid="{CEFA2EB9-5B18-41C0-9D85-E471BAB5E60B}"/>
    <cellStyle name="Moneda 2 5 12" xfId="4898" xr:uid="{00000000-0005-0000-0000-00005C060000}"/>
    <cellStyle name="Moneda 2 5 13" xfId="6428" xr:uid="{CEC72E76-97C6-44D1-9500-4CB9EEF2269A}"/>
    <cellStyle name="Moneda 2 5 2" xfId="235" xr:uid="{00000000-0005-0000-0000-00005D060000}"/>
    <cellStyle name="Moneda 2 5 2 10" xfId="6457" xr:uid="{4BB765CA-46DC-46A8-A95E-FB6F3AA178E4}"/>
    <cellStyle name="Moneda 2 5 2 2" xfId="885" xr:uid="{00000000-0005-0000-0000-00005E060000}"/>
    <cellStyle name="Moneda 2 5 2 2 2" xfId="1560" xr:uid="{00000000-0005-0000-0000-00005F060000}"/>
    <cellStyle name="Moneda 2 5 2 2 2 2" xfId="3102" xr:uid="{00000000-0005-0000-0000-000060060000}"/>
    <cellStyle name="Moneda 2 5 2 2 2 2 2" xfId="7535" xr:uid="{F0A84646-38E2-441C-AD6E-CF877F58EF08}"/>
    <cellStyle name="Moneda 2 5 2 2 2 2 2 2" xfId="8724" xr:uid="{947FEE43-414D-4DC8-B09C-138D6D8DA045}"/>
    <cellStyle name="Moneda 2 5 2 2 2 2 2 2 2" xfId="11111" xr:uid="{0FB5AF35-CA85-40BC-B05C-944BF0D6FEFC}"/>
    <cellStyle name="Moneda 2 5 2 2 2 2 2 2 2 2" xfId="15899" xr:uid="{67BAC51E-5D5E-427F-A3A6-FAEC3785F698}"/>
    <cellStyle name="Moneda 2 5 2 2 2 2 2 2 2 2 2" xfId="25426" xr:uid="{FCE2DB62-0364-429B-8AD8-D6E18E94371E}"/>
    <cellStyle name="Moneda 2 5 2 2 2 2 2 2 2 2 3" xfId="34154" xr:uid="{565156AB-6150-4D45-81AA-963B8E0E623D}"/>
    <cellStyle name="Moneda 2 5 2 2 2 2 2 2 2 3" xfId="20660" xr:uid="{2FA5AAC8-5075-4E28-9A78-0DE2259E24A7}"/>
    <cellStyle name="Moneda 2 5 2 2 2 2 2 2 2 4" xfId="29518" xr:uid="{41E8F661-E700-45BF-875C-3DE21C162A44}"/>
    <cellStyle name="Moneda 2 5 2 2 2 2 2 2 3" xfId="13502" xr:uid="{32210114-6C11-455E-BF63-FF6A739B38A6}"/>
    <cellStyle name="Moneda 2 5 2 2 2 2 2 2 3 2" xfId="23043" xr:uid="{948D9E64-7C35-4DF7-90DE-407630440BF1}"/>
    <cellStyle name="Moneda 2 5 2 2 2 2 2 2 3 3" xfId="31794" xr:uid="{FA8D4469-1A9F-483E-8549-3DB739E70763}"/>
    <cellStyle name="Moneda 2 5 2 2 2 2 2 2 4" xfId="18279" xr:uid="{BB5FE859-CB36-4217-A473-EA22009269D7}"/>
    <cellStyle name="Moneda 2 5 2 2 2 2 2 2 5" xfId="27293" xr:uid="{5B5886C9-67EF-4CD4-B0C5-0691EC471A89}"/>
    <cellStyle name="Moneda 2 5 2 2 2 2 2 3" xfId="9917" xr:uid="{45B2B811-7DCD-49F1-BC78-2B0160EB2072}"/>
    <cellStyle name="Moneda 2 5 2 2 2 2 2 3 2" xfId="14701" xr:uid="{77328F0A-EB4C-41D4-ADD4-FB1037B30FA4}"/>
    <cellStyle name="Moneda 2 5 2 2 2 2 2 3 2 2" xfId="24235" xr:uid="{1F2DE5AB-4AD5-46D7-A586-6F0C1CD1DE8C}"/>
    <cellStyle name="Moneda 2 5 2 2 2 2 2 3 2 3" xfId="32965" xr:uid="{01D37400-D949-441C-B9DB-2FCBB58AF68D}"/>
    <cellStyle name="Moneda 2 5 2 2 2 2 2 3 3" xfId="19470" xr:uid="{B9E2D9BE-1C31-407E-BCF0-3C147779D08B}"/>
    <cellStyle name="Moneda 2 5 2 2 2 2 2 3 4" xfId="28358" xr:uid="{73ABA717-C1C0-431B-BAF1-EDFAABE67B2F}"/>
    <cellStyle name="Moneda 2 5 2 2 2 2 2 4" xfId="12308" xr:uid="{DFD88BC9-0C40-4A11-AA42-BA8F503385C6}"/>
    <cellStyle name="Moneda 2 5 2 2 2 2 2 4 2" xfId="21852" xr:uid="{5476DF9B-67BF-4873-B103-D292A30F6071}"/>
    <cellStyle name="Moneda 2 5 2 2 2 2 2 4 3" xfId="30635" xr:uid="{5EFCC957-0534-4CA1-B6B9-5CE78C676811}"/>
    <cellStyle name="Moneda 2 5 2 2 2 2 2 5" xfId="17092" xr:uid="{167D76C9-9323-434D-8639-4A6E50B4063F}"/>
    <cellStyle name="Moneda 2 5 2 2 2 2 2 6" xfId="26288" xr:uid="{F095CD14-D718-433C-B547-46F75D9A03C4}"/>
    <cellStyle name="Moneda 2 5 2 2 2 2 3" xfId="8132" xr:uid="{D093178E-D119-47B1-81C5-FD14E99EA15C}"/>
    <cellStyle name="Moneda 2 5 2 2 2 2 3 2" xfId="10518" xr:uid="{AF611608-B2C2-43E7-B14C-24D89BDBDCB9}"/>
    <cellStyle name="Moneda 2 5 2 2 2 2 3 2 2" xfId="15304" xr:uid="{3E79AABB-A7AB-4661-BD55-AB46428A3E69}"/>
    <cellStyle name="Moneda 2 5 2 2 2 2 3 2 2 2" xfId="24831" xr:uid="{B8C17A95-E018-4D7D-9BB2-AB7DC079A739}"/>
    <cellStyle name="Moneda 2 5 2 2 2 2 3 2 2 3" xfId="33559" xr:uid="{08A80DAB-62A9-4C68-8C21-9810E41B3568}"/>
    <cellStyle name="Moneda 2 5 2 2 2 2 3 2 3" xfId="20065" xr:uid="{85EFAE6D-DA0F-4A99-A3C9-FED48B5FC036}"/>
    <cellStyle name="Moneda 2 5 2 2 2 2 3 2 4" xfId="28929" xr:uid="{A2A67299-E99E-49E3-A8E3-7C67E9872040}"/>
    <cellStyle name="Moneda 2 5 2 2 2 2 3 3" xfId="12909" xr:uid="{834E01FF-5F06-4F87-81C7-65612C763328}"/>
    <cellStyle name="Moneda 2 5 2 2 2 2 3 3 2" xfId="22448" xr:uid="{26191BC4-06AA-4E77-A9FF-E313DE76EA9D}"/>
    <cellStyle name="Moneda 2 5 2 2 2 2 3 3 3" xfId="31205" xr:uid="{5929FD50-12CE-47D4-9926-BEF27BB26412}"/>
    <cellStyle name="Moneda 2 5 2 2 2 2 3 4" xfId="17686" xr:uid="{46268334-49FF-4AE8-A71F-67ACEE23C6EF}"/>
    <cellStyle name="Moneda 2 5 2 2 2 2 3 5" xfId="26745" xr:uid="{F037CDDF-BF73-44DA-8322-EDA2A2409330}"/>
    <cellStyle name="Moneda 2 5 2 2 2 2 4" xfId="9325" xr:uid="{E95C54FD-B8EA-4107-853D-D148CADB5949}"/>
    <cellStyle name="Moneda 2 5 2 2 2 2 4 2" xfId="14106" xr:uid="{E55050D5-2CDE-43D0-9A88-8A322819A5C7}"/>
    <cellStyle name="Moneda 2 5 2 2 2 2 4 2 2" xfId="23640" xr:uid="{ED733FF0-608C-4B6C-A7CB-DB2BE3AEF081}"/>
    <cellStyle name="Moneda 2 5 2 2 2 2 4 2 3" xfId="32370" xr:uid="{C9C7A1EE-63F1-4962-B0EF-B9A77F1F66C8}"/>
    <cellStyle name="Moneda 2 5 2 2 2 2 4 3" xfId="18875" xr:uid="{D5D0F5CB-E16E-49DE-9F4A-2F75B0196F2B}"/>
    <cellStyle name="Moneda 2 5 2 2 2 2 4 4" xfId="27810" xr:uid="{8DC5E15F-809E-458C-88A2-8D10BF23D521}"/>
    <cellStyle name="Moneda 2 5 2 2 2 2 5" xfId="11716" xr:uid="{669705DE-AC41-450A-A2E3-58DFB58D2CB9}"/>
    <cellStyle name="Moneda 2 5 2 2 2 2 5 2" xfId="21257" xr:uid="{A8F34AA8-E7F3-415E-B117-C028A896D35C}"/>
    <cellStyle name="Moneda 2 5 2 2 2 2 5 3" xfId="30087" xr:uid="{B6D72D2C-2164-4B7C-A10E-233A4475B088}"/>
    <cellStyle name="Moneda 2 5 2 2 2 2 6" xfId="16499" xr:uid="{E5C403D8-CD6C-49A2-8401-BD8049C2E98B}"/>
    <cellStyle name="Moneda 2 5 2 2 2 2 7" xfId="6947" xr:uid="{F82D81A8-AEA2-44A1-AD9F-1E24A84BD461}"/>
    <cellStyle name="Moneda 2 5 2 2 2 3" xfId="4608" xr:uid="{00000000-0005-0000-0000-000061060000}"/>
    <cellStyle name="Moneda 2 5 2 2 2 3 2" xfId="8428" xr:uid="{BCA8448A-E980-40F7-B95A-6C99C701B68E}"/>
    <cellStyle name="Moneda 2 5 2 2 2 3 2 2" xfId="10815" xr:uid="{65D741C8-7B2E-43B6-ADF7-37ABEE25D149}"/>
    <cellStyle name="Moneda 2 5 2 2 2 3 2 2 2" xfId="15602" xr:uid="{DBE4DE28-D8B7-4C7F-9496-AD4AD896EAFF}"/>
    <cellStyle name="Moneda 2 5 2 2 2 3 2 2 2 2" xfId="25129" xr:uid="{E9A0D540-0E4D-431D-A1D6-2F05DDEECAE6}"/>
    <cellStyle name="Moneda 2 5 2 2 2 3 2 2 2 3" xfId="33857" xr:uid="{33F670CF-5C3A-41AA-AB89-B40295FAF609}"/>
    <cellStyle name="Moneda 2 5 2 2 2 3 2 2 3" xfId="20363" xr:uid="{25E50D5C-81C6-4483-AB85-7B0241F1019F}"/>
    <cellStyle name="Moneda 2 5 2 2 2 3 2 2 4" xfId="29221" xr:uid="{B278005B-6CFD-4510-98E2-E89EC869D6D6}"/>
    <cellStyle name="Moneda 2 5 2 2 2 3 2 3" xfId="13206" xr:uid="{568D1BA1-60A1-4930-9416-B891F51A1ACB}"/>
    <cellStyle name="Moneda 2 5 2 2 2 3 2 3 2" xfId="22746" xr:uid="{C261F1B0-7428-4B77-BE3A-1EC920BFF688}"/>
    <cellStyle name="Moneda 2 5 2 2 2 3 2 3 3" xfId="31497" xr:uid="{153B55EE-9E49-4D86-847E-3EBC4E1D1161}"/>
    <cellStyle name="Moneda 2 5 2 2 2 3 2 4" xfId="17983" xr:uid="{B84A9600-FBD8-42C8-B5D6-2194D7B6B9F2}"/>
    <cellStyle name="Moneda 2 5 2 2 2 3 2 5" xfId="27016" xr:uid="{885D4E84-02E6-4B23-A432-1CF09B0E711E}"/>
    <cellStyle name="Moneda 2 5 2 2 2 3 3" xfId="9621" xr:uid="{3AC6468D-503C-45C5-B460-1D25D8375B38}"/>
    <cellStyle name="Moneda 2 5 2 2 2 3 3 2" xfId="14404" xr:uid="{C14B4467-5203-458C-9F0D-3EE7AD4EB938}"/>
    <cellStyle name="Moneda 2 5 2 2 2 3 3 2 2" xfId="23938" xr:uid="{53A919F5-F3B9-4F01-9AAB-6640E58A6E23}"/>
    <cellStyle name="Moneda 2 5 2 2 2 3 3 2 3" xfId="32668" xr:uid="{84D307FC-169F-48E4-AB3E-8BDC161A2F71}"/>
    <cellStyle name="Moneda 2 5 2 2 2 3 3 3" xfId="19173" xr:uid="{E946FE5C-C63D-4DDB-BB1B-3E501D7FB2F5}"/>
    <cellStyle name="Moneda 2 5 2 2 2 3 3 4" xfId="28081" xr:uid="{7CAB5CF6-0123-40E5-8C68-44C97F1FA31B}"/>
    <cellStyle name="Moneda 2 5 2 2 2 3 4" xfId="12012" xr:uid="{2AA613E3-AAF6-437E-82B9-78F0FFF984CF}"/>
    <cellStyle name="Moneda 2 5 2 2 2 3 4 2" xfId="21555" xr:uid="{E9BA4FEB-DFBC-4C96-8ABE-850E54AFC9F7}"/>
    <cellStyle name="Moneda 2 5 2 2 2 3 4 3" xfId="30358" xr:uid="{303B2F1C-13D6-42C9-B87F-E259231B8A5B}"/>
    <cellStyle name="Moneda 2 5 2 2 2 3 5" xfId="16796" xr:uid="{00E9B813-B36C-4484-9EEA-B75287FA3985}"/>
    <cellStyle name="Moneda 2 5 2 2 2 3 6" xfId="7239" xr:uid="{139F7B55-ED23-43BB-A936-7A9FF587FEB6}"/>
    <cellStyle name="Moneda 2 5 2 2 2 4" xfId="6114" xr:uid="{00000000-0005-0000-0000-000062060000}"/>
    <cellStyle name="Moneda 2 5 2 2 2 4 2" xfId="10221" xr:uid="{E4DC9D78-6436-4030-96CE-F283A837294F}"/>
    <cellStyle name="Moneda 2 5 2 2 2 4 2 2" xfId="15006" xr:uid="{D57AFC2D-D790-476F-9DE9-5AA2EB8DDA6C}"/>
    <cellStyle name="Moneda 2 5 2 2 2 4 2 2 2" xfId="24534" xr:uid="{EC5231ED-ADA8-4662-A80D-9F5DF12EF3E9}"/>
    <cellStyle name="Moneda 2 5 2 2 2 4 2 2 3" xfId="33262" xr:uid="{B21CB719-AF6C-493B-B477-04BC4AAB9736}"/>
    <cellStyle name="Moneda 2 5 2 2 2 4 2 3" xfId="19768" xr:uid="{8B328BC2-7B27-40E0-B237-7E256E3658EB}"/>
    <cellStyle name="Moneda 2 5 2 2 2 4 2 4" xfId="28632" xr:uid="{EEE4ADA0-8BFC-476A-B86B-1AAC8A7AA482}"/>
    <cellStyle name="Moneda 2 5 2 2 2 4 3" xfId="12612" xr:uid="{1F59D148-ED0A-4E63-8FF0-8B8BEBD33872}"/>
    <cellStyle name="Moneda 2 5 2 2 2 4 3 2" xfId="22151" xr:uid="{EE53B77D-7944-4D53-952E-214D2D33840A}"/>
    <cellStyle name="Moneda 2 5 2 2 2 4 3 3" xfId="30908" xr:uid="{1791B2C6-1A91-42B2-A287-1C6820069237}"/>
    <cellStyle name="Moneda 2 5 2 2 2 4 4" xfId="17390" xr:uid="{B837F293-6B0F-4203-B179-6703E2712B8F}"/>
    <cellStyle name="Moneda 2 5 2 2 2 4 5" xfId="7835" xr:uid="{BF04AAC0-BDED-4342-BE17-3DCFB3F3A268}"/>
    <cellStyle name="Moneda 2 5 2 2 2 5" xfId="9027" xr:uid="{4854FEF2-7176-4169-A51D-21C372B460C9}"/>
    <cellStyle name="Moneda 2 5 2 2 2 5 2" xfId="13808" xr:uid="{B5697D42-662A-47E4-910E-89E241F7A87F}"/>
    <cellStyle name="Moneda 2 5 2 2 2 5 2 2" xfId="23343" xr:uid="{8472CBFB-3385-4273-9301-8A62A237C8F4}"/>
    <cellStyle name="Moneda 2 5 2 2 2 5 2 3" xfId="32074" xr:uid="{A729FD11-6CBB-4EDD-8188-98A351AE13DA}"/>
    <cellStyle name="Moneda 2 5 2 2 2 5 3" xfId="18578" xr:uid="{323ABCC2-A611-4F9D-823C-A198955404BD}"/>
    <cellStyle name="Moneda 2 5 2 2 2 5 4" xfId="27565" xr:uid="{EF30768F-18A0-406A-949D-E222BE4AC929}"/>
    <cellStyle name="Moneda 2 5 2 2 2 6" xfId="11419" xr:uid="{085FA22D-8501-4C48-90B6-860CCAF14858}"/>
    <cellStyle name="Moneda 2 5 2 2 2 6 2" xfId="20961" xr:uid="{FF9AF76B-7B01-40A3-BE0A-6DEECAE4A1B5}"/>
    <cellStyle name="Moneda 2 5 2 2 2 6 3" xfId="29811" xr:uid="{822C8D35-983D-4E31-B3A0-089C9B34F278}"/>
    <cellStyle name="Moneda 2 5 2 2 2 7" xfId="16202" xr:uid="{9C04707B-D0A1-4DD8-8D4B-6DB78ACB6299}"/>
    <cellStyle name="Moneda 2 5 2 2 2 8" xfId="6658" xr:uid="{004711F5-6489-480B-81E8-70E204262450}"/>
    <cellStyle name="Moneda 2 5 2 2 3" xfId="2446" xr:uid="{00000000-0005-0000-0000-000063060000}"/>
    <cellStyle name="Moneda 2 5 2 2 3 2" xfId="7387" xr:uid="{7365F9B2-339B-451E-8654-79310E77DFDD}"/>
    <cellStyle name="Moneda 2 5 2 2 3 2 2" xfId="8576" xr:uid="{57272F5A-C4B6-4394-ADB5-C80A649FBDCB}"/>
    <cellStyle name="Moneda 2 5 2 2 3 2 2 2" xfId="10963" xr:uid="{9C6E6F99-79CA-4B98-81F9-21311B090CEC}"/>
    <cellStyle name="Moneda 2 5 2 2 3 2 2 2 2" xfId="15751" xr:uid="{0F6A5B82-DF04-42E4-8BF7-4851FBFC3797}"/>
    <cellStyle name="Moneda 2 5 2 2 3 2 2 2 2 2" xfId="25278" xr:uid="{A471ED3D-7C13-4D63-A7B6-D81F61848D7F}"/>
    <cellStyle name="Moneda 2 5 2 2 3 2 2 2 2 3" xfId="34006" xr:uid="{DBA2BB50-6CA6-410F-972C-8F6A9894781B}"/>
    <cellStyle name="Moneda 2 5 2 2 3 2 2 2 3" xfId="20512" xr:uid="{81C79768-26BC-48A7-B4A6-5A0B65B6E19A}"/>
    <cellStyle name="Moneda 2 5 2 2 3 2 2 2 4" xfId="29370" xr:uid="{7C1E7D4F-417E-4389-AC9F-C35AC43CDA24}"/>
    <cellStyle name="Moneda 2 5 2 2 3 2 2 3" xfId="13354" xr:uid="{B7148F4D-038D-4E6C-846F-34EA65A8A9EE}"/>
    <cellStyle name="Moneda 2 5 2 2 3 2 2 3 2" xfId="22895" xr:uid="{AE474B08-DB44-43FF-99D5-E976C8C14F1F}"/>
    <cellStyle name="Moneda 2 5 2 2 3 2 2 3 3" xfId="31646" xr:uid="{86801956-8768-413A-A15A-60CED4935FD8}"/>
    <cellStyle name="Moneda 2 5 2 2 3 2 2 4" xfId="18131" xr:uid="{A2AB1D80-F655-4150-878D-6719DD4B55EE}"/>
    <cellStyle name="Moneda 2 5 2 2 3 2 2 5" xfId="27146" xr:uid="{AAC920BF-9578-4B91-A9D3-496375DF441D}"/>
    <cellStyle name="Moneda 2 5 2 2 3 2 3" xfId="9769" xr:uid="{C36D2DC6-8ECD-46CB-91F8-A83E3F84F8E7}"/>
    <cellStyle name="Moneda 2 5 2 2 3 2 3 2" xfId="14553" xr:uid="{CD1C2FF3-84D2-40D9-8CEB-3A11A92CB89C}"/>
    <cellStyle name="Moneda 2 5 2 2 3 2 3 2 2" xfId="24087" xr:uid="{79F7BAFB-29DE-48E8-BC73-07247C9EBC05}"/>
    <cellStyle name="Moneda 2 5 2 2 3 2 3 2 3" xfId="32817" xr:uid="{48CB3486-4B34-4C73-9388-6341E854119D}"/>
    <cellStyle name="Moneda 2 5 2 2 3 2 3 3" xfId="19322" xr:uid="{9ED42BEA-AFFF-4A8C-B523-3827E715A71E}"/>
    <cellStyle name="Moneda 2 5 2 2 3 2 3 4" xfId="28211" xr:uid="{4677BE9B-C764-4A68-8846-99404575DBF2}"/>
    <cellStyle name="Moneda 2 5 2 2 3 2 4" xfId="12160" xr:uid="{5C1121B5-0AEA-4D9F-909E-5A670B821E63}"/>
    <cellStyle name="Moneda 2 5 2 2 3 2 4 2" xfId="21704" xr:uid="{AC21AEA7-C054-49DC-8CB3-9C4C4D8AF79B}"/>
    <cellStyle name="Moneda 2 5 2 2 3 2 4 3" xfId="30488" xr:uid="{EDE6FE2A-0F65-43ED-9410-593B035CC5C3}"/>
    <cellStyle name="Moneda 2 5 2 2 3 2 5" xfId="16944" xr:uid="{123DF349-A9D0-4EBE-A2E0-093E50CBB0AE}"/>
    <cellStyle name="Moneda 2 5 2 2 3 2 6" xfId="26163" xr:uid="{A984643D-8182-4F32-88C8-CF63D01D3696}"/>
    <cellStyle name="Moneda 2 5 2 2 3 3" xfId="7984" xr:uid="{4FE42F5E-040B-4489-8502-E6C457022714}"/>
    <cellStyle name="Moneda 2 5 2 2 3 3 2" xfId="10370" xr:uid="{34ED3337-7EA0-4D49-86C4-A39BE9B233FD}"/>
    <cellStyle name="Moneda 2 5 2 2 3 3 2 2" xfId="15156" xr:uid="{633E4AB7-C872-4A68-87A1-22FD2205761A}"/>
    <cellStyle name="Moneda 2 5 2 2 3 3 2 2 2" xfId="24683" xr:uid="{19B83375-AC62-4167-B783-12C513200964}"/>
    <cellStyle name="Moneda 2 5 2 2 3 3 2 2 3" xfId="33411" xr:uid="{825E423A-05E1-4EB4-A743-02E814A6519D}"/>
    <cellStyle name="Moneda 2 5 2 2 3 3 2 3" xfId="19917" xr:uid="{76044AC5-BB7F-417E-ADC5-600BFC4FA55B}"/>
    <cellStyle name="Moneda 2 5 2 2 3 3 2 4" xfId="28781" xr:uid="{C7560064-35B0-49F8-81BE-9FCF4065199D}"/>
    <cellStyle name="Moneda 2 5 2 2 3 3 3" xfId="12761" xr:uid="{3AF95F11-5DC4-42D9-A48B-F14B1034DFC7}"/>
    <cellStyle name="Moneda 2 5 2 2 3 3 3 2" xfId="22300" xr:uid="{B492F184-F63C-44A0-AA2C-8C01B8C2ED99}"/>
    <cellStyle name="Moneda 2 5 2 2 3 3 3 3" xfId="31057" xr:uid="{08CF9AA2-FA97-47AC-BD33-A98812F0E254}"/>
    <cellStyle name="Moneda 2 5 2 2 3 3 4" xfId="17538" xr:uid="{F248E61B-7CC1-40B4-AEC7-947972A9E3FB}"/>
    <cellStyle name="Moneda 2 5 2 2 3 3 5" xfId="26620" xr:uid="{A92816A1-CDA3-44A7-AD49-7F6B194339AE}"/>
    <cellStyle name="Moneda 2 5 2 2 3 4" xfId="9177" xr:uid="{35AC99BB-6EF1-49ED-82C4-DF0AC28E4C9C}"/>
    <cellStyle name="Moneda 2 5 2 2 3 4 2" xfId="13958" xr:uid="{17138252-E910-4AD6-A3C6-38DE5132DC4F}"/>
    <cellStyle name="Moneda 2 5 2 2 3 4 2 2" xfId="23492" xr:uid="{363C6EB4-81AE-4CC3-8931-4FE99E7EDC02}"/>
    <cellStyle name="Moneda 2 5 2 2 3 4 2 3" xfId="32222" xr:uid="{7DDF7528-33C7-488F-9C6C-ED9724F65153}"/>
    <cellStyle name="Moneda 2 5 2 2 3 4 3" xfId="18727" xr:uid="{14F93AE4-8DE0-4C45-B470-331EAABFBAE5}"/>
    <cellStyle name="Moneda 2 5 2 2 3 4 4" xfId="27685" xr:uid="{6706A8EF-638F-43A7-96A0-F23F9A10A881}"/>
    <cellStyle name="Moneda 2 5 2 2 3 5" xfId="11568" xr:uid="{03427743-4BFC-4C0E-938B-AA11FAB87687}"/>
    <cellStyle name="Moneda 2 5 2 2 3 5 2" xfId="21109" xr:uid="{29F19010-509A-4B59-8F51-1CA4CE091180}"/>
    <cellStyle name="Moneda 2 5 2 2 3 5 3" xfId="29940" xr:uid="{D9BBE1D2-5EE4-4D17-9406-0EAB5F9DB0A2}"/>
    <cellStyle name="Moneda 2 5 2 2 3 6" xfId="16351" xr:uid="{47821B1D-7263-4F1E-9A47-D066AAFDD62F}"/>
    <cellStyle name="Moneda 2 5 2 2 3 7" xfId="6801" xr:uid="{069F914C-DFF6-4FAE-9E65-E842FF87A865}"/>
    <cellStyle name="Moneda 2 5 2 2 4" xfId="3952" xr:uid="{00000000-0005-0000-0000-000064060000}"/>
    <cellStyle name="Moneda 2 5 2 2 4 2" xfId="8281" xr:uid="{55A014C8-DCF7-4152-9351-62811131EC00}"/>
    <cellStyle name="Moneda 2 5 2 2 4 2 2" xfId="10668" xr:uid="{CF8DC603-D477-4A03-A5BB-C9525144636F}"/>
    <cellStyle name="Moneda 2 5 2 2 4 2 2 2" xfId="15454" xr:uid="{47FABC54-B6A5-40A8-9039-1A608ED4FF21}"/>
    <cellStyle name="Moneda 2 5 2 2 4 2 2 2 2" xfId="24981" xr:uid="{935E7848-16EF-482B-8160-B2191EA834E6}"/>
    <cellStyle name="Moneda 2 5 2 2 4 2 2 2 3" xfId="33709" xr:uid="{753FEA55-F247-4A7D-AA20-ADF1C3E8B75A}"/>
    <cellStyle name="Moneda 2 5 2 2 4 2 2 3" xfId="20215" xr:uid="{C32F36B4-216D-4626-9798-AB7133FF2457}"/>
    <cellStyle name="Moneda 2 5 2 2 4 2 2 4" xfId="29073" xr:uid="{2EC8BB9C-D33F-41D8-914F-703A7FA22D18}"/>
    <cellStyle name="Moneda 2 5 2 2 4 2 3" xfId="13059" xr:uid="{3373C362-DB04-4675-891A-115A77680851}"/>
    <cellStyle name="Moneda 2 5 2 2 4 2 3 2" xfId="22598" xr:uid="{5F204D9B-AA63-4581-B6AB-2CEBBB06C0BD}"/>
    <cellStyle name="Moneda 2 5 2 2 4 2 3 3" xfId="31349" xr:uid="{A3AA6D62-B65E-4E43-8AFE-C65D9807271E}"/>
    <cellStyle name="Moneda 2 5 2 2 4 2 4" xfId="17836" xr:uid="{42BB7DCA-0EBB-400F-A4CC-5DE85D9616EB}"/>
    <cellStyle name="Moneda 2 5 2 2 4 2 5" xfId="26868" xr:uid="{ABA9FD84-3815-4B47-97CE-53F413461029}"/>
    <cellStyle name="Moneda 2 5 2 2 4 3" xfId="9474" xr:uid="{529AA34D-7716-4729-BB4C-F5C02DA549FD}"/>
    <cellStyle name="Moneda 2 5 2 2 4 3 2" xfId="14256" xr:uid="{9B43655D-64FB-47FC-8913-07002AEEACB6}"/>
    <cellStyle name="Moneda 2 5 2 2 4 3 2 2" xfId="23790" xr:uid="{8AD9F3FA-A2B8-47A2-B612-D71BEBD1FBD8}"/>
    <cellStyle name="Moneda 2 5 2 2 4 3 2 3" xfId="32520" xr:uid="{162981E9-55EC-4EC1-A40E-794009818F84}"/>
    <cellStyle name="Moneda 2 5 2 2 4 3 3" xfId="19025" xr:uid="{3D22D329-A31C-4959-86FD-326F341B48E7}"/>
    <cellStyle name="Moneda 2 5 2 2 4 3 4" xfId="27933" xr:uid="{C1A04223-F94B-4500-8F04-D79FAC6F2D04}"/>
    <cellStyle name="Moneda 2 5 2 2 4 4" xfId="11865" xr:uid="{F0661E8E-D687-4757-85FF-5CC05223B2DA}"/>
    <cellStyle name="Moneda 2 5 2 2 4 4 2" xfId="21407" xr:uid="{F72C9BA2-549D-4218-84C2-722E4E20668D}"/>
    <cellStyle name="Moneda 2 5 2 2 4 4 3" xfId="30210" xr:uid="{A2D9403B-69BA-4F04-BDA6-E7DDD73851CD}"/>
    <cellStyle name="Moneda 2 5 2 2 4 5" xfId="16649" xr:uid="{5C02DCFA-8891-4076-8A07-07C3EEB3EAAD}"/>
    <cellStyle name="Moneda 2 5 2 2 4 6" xfId="7094" xr:uid="{36F2C16C-6524-4B68-8351-768D4CC9CCED}"/>
    <cellStyle name="Moneda 2 5 2 2 5" xfId="5458" xr:uid="{00000000-0005-0000-0000-000065060000}"/>
    <cellStyle name="Moneda 2 5 2 2 5 2" xfId="10070" xr:uid="{7B5CC404-4A9B-4C87-8DB7-3EF4A92A5EAE}"/>
    <cellStyle name="Moneda 2 5 2 2 5 2 2" xfId="14855" xr:uid="{B31F2380-FC09-4FE5-A6EC-AC52550BA64E}"/>
    <cellStyle name="Moneda 2 5 2 2 5 2 2 2" xfId="24386" xr:uid="{51E10509-A9EC-45A9-939A-BBDA2231180B}"/>
    <cellStyle name="Moneda 2 5 2 2 5 2 2 3" xfId="33114" xr:uid="{202C02E8-B0C8-40A6-9288-C4D478F1E258}"/>
    <cellStyle name="Moneda 2 5 2 2 5 2 3" xfId="19621" xr:uid="{A2E9070A-39AA-41C7-A8D4-A0E6388CA386}"/>
    <cellStyle name="Moneda 2 5 2 2 5 2 4" xfId="28485" xr:uid="{FB611DBE-C902-4DBC-BAAB-ED84B33C42B4}"/>
    <cellStyle name="Moneda 2 5 2 2 5 3" xfId="12461" xr:uid="{6F019A06-481A-4566-92C9-1C9DD0D68E7E}"/>
    <cellStyle name="Moneda 2 5 2 2 5 3 2" xfId="22003" xr:uid="{1D44984E-A3D8-4E33-B405-82ED21683AFB}"/>
    <cellStyle name="Moneda 2 5 2 2 5 3 3" xfId="30760" xr:uid="{3FB54A92-F723-4D81-B069-F00EF3BD731B}"/>
    <cellStyle name="Moneda 2 5 2 2 5 4" xfId="17243" xr:uid="{2BAEC9ED-C603-455A-AEC9-CFC54591EB5C}"/>
    <cellStyle name="Moneda 2 5 2 2 5 5" xfId="7686" xr:uid="{9363F7DE-7AB4-40CF-BA6D-1F4FCAEE7DE0}"/>
    <cellStyle name="Moneda 2 5 2 2 6" xfId="8876" xr:uid="{703E6B66-3A4F-48A2-B04C-8D3DF3DBD8C5}"/>
    <cellStyle name="Moneda 2 5 2 2 6 2" xfId="13657" xr:uid="{86D80828-4A0A-4B93-94BA-4BC9410AF361}"/>
    <cellStyle name="Moneda 2 5 2 2 6 2 2" xfId="23195" xr:uid="{AD162073-C2B1-458D-AD3A-1BF3F975286D}"/>
    <cellStyle name="Moneda 2 5 2 2 6 2 3" xfId="31926" xr:uid="{1A2828E5-DD16-4C56-9684-7D7F7463F3A1}"/>
    <cellStyle name="Moneda 2 5 2 2 6 3" xfId="18431" xr:uid="{D751C921-A015-47C0-9063-47F76C312687}"/>
    <cellStyle name="Moneda 2 5 2 2 6 4" xfId="27440" xr:uid="{8FC70325-B4F2-430A-B1AE-C3AD60ED3BDE}"/>
    <cellStyle name="Moneda 2 5 2 2 7" xfId="11267" xr:uid="{FC42E18C-0D10-447B-82A2-148842FB9432}"/>
    <cellStyle name="Moneda 2 5 2 2 7 2" xfId="20813" xr:uid="{1AE49BA2-C694-4D69-BEE3-BE7257DA9FB7}"/>
    <cellStyle name="Moneda 2 5 2 2 7 3" xfId="29663" xr:uid="{6C349A88-D5D6-45DE-B1E1-32AD12015FF1}"/>
    <cellStyle name="Moneda 2 5 2 2 8" xfId="16054" xr:uid="{E7A6D2D6-1B2F-4E61-BEA8-5CB8115EC539}"/>
    <cellStyle name="Moneda 2 5 2 2 9" xfId="6520" xr:uid="{63985727-BE67-4E6B-A8CD-DE0671998207}"/>
    <cellStyle name="Moneda 2 5 2 3" xfId="1039" xr:uid="{00000000-0005-0000-0000-000066060000}"/>
    <cellStyle name="Moneda 2 5 2 3 2" xfId="2600" xr:uid="{00000000-0005-0000-0000-000067060000}"/>
    <cellStyle name="Moneda 2 5 2 3 2 2" xfId="7462" xr:uid="{BD55BC00-0AF8-4515-BA08-A729FAF3FF5E}"/>
    <cellStyle name="Moneda 2 5 2 3 2 2 2" xfId="8651" xr:uid="{88E6F5AE-E2D5-4F51-A641-C819E8EE0F8A}"/>
    <cellStyle name="Moneda 2 5 2 3 2 2 2 2" xfId="11038" xr:uid="{92843CE9-577C-4DC5-9BAD-4B9D2E57BFE0}"/>
    <cellStyle name="Moneda 2 5 2 3 2 2 2 2 2" xfId="15826" xr:uid="{4C35FD22-229F-41C1-84DB-8096AEB2A00A}"/>
    <cellStyle name="Moneda 2 5 2 3 2 2 2 2 2 2" xfId="25353" xr:uid="{13F1052B-D860-43B4-BE65-80543E29D6AE}"/>
    <cellStyle name="Moneda 2 5 2 3 2 2 2 2 2 3" xfId="34081" xr:uid="{F3C0811B-DCEF-4A5D-A0E7-49814465CAB9}"/>
    <cellStyle name="Moneda 2 5 2 3 2 2 2 2 3" xfId="20587" xr:uid="{9C5A3D5E-6279-4EB6-BE54-63209D58892A}"/>
    <cellStyle name="Moneda 2 5 2 3 2 2 2 2 4" xfId="29445" xr:uid="{0258FDFE-825B-42AC-AC65-61545C3613D4}"/>
    <cellStyle name="Moneda 2 5 2 3 2 2 2 3" xfId="13429" xr:uid="{9C446DB0-27E7-4C14-A415-E48E4B7C7388}"/>
    <cellStyle name="Moneda 2 5 2 3 2 2 2 3 2" xfId="22970" xr:uid="{50DBCEC5-AA8A-4942-8057-CEDC65ED7B93}"/>
    <cellStyle name="Moneda 2 5 2 3 2 2 2 3 3" xfId="31721" xr:uid="{29DB9A96-9B1E-40FF-A17E-3C7417E517F1}"/>
    <cellStyle name="Moneda 2 5 2 3 2 2 2 4" xfId="18206" xr:uid="{C89824C0-EF80-442E-8037-1FC2508A73B7}"/>
    <cellStyle name="Moneda 2 5 2 3 2 2 2 5" xfId="27220" xr:uid="{380939C0-658E-4231-9B3F-8C1C36697A1B}"/>
    <cellStyle name="Moneda 2 5 2 3 2 2 3" xfId="9844" xr:uid="{33CB66B9-13D3-4F5E-B425-68FBC8CFB924}"/>
    <cellStyle name="Moneda 2 5 2 3 2 2 3 2" xfId="14628" xr:uid="{D1ECDE21-7A82-407A-B298-0923D45238CD}"/>
    <cellStyle name="Moneda 2 5 2 3 2 2 3 2 2" xfId="24162" xr:uid="{29A51FDC-226C-49BA-91C7-1E2F1739E887}"/>
    <cellStyle name="Moneda 2 5 2 3 2 2 3 2 3" xfId="32892" xr:uid="{81BD0EF7-EAD5-471A-A0E1-AA26CDEF0E4C}"/>
    <cellStyle name="Moneda 2 5 2 3 2 2 3 3" xfId="19397" xr:uid="{907714F5-CA7D-496D-8690-6CE15C129CC4}"/>
    <cellStyle name="Moneda 2 5 2 3 2 2 3 4" xfId="28285" xr:uid="{C88E90BC-F04E-4FD8-8833-0C7DCC56E6D0}"/>
    <cellStyle name="Moneda 2 5 2 3 2 2 4" xfId="12235" xr:uid="{E4E013D3-33A9-4851-A90C-4578706FE5FC}"/>
    <cellStyle name="Moneda 2 5 2 3 2 2 4 2" xfId="21779" xr:uid="{0CD22BE1-ED91-4A38-993F-6CDCE9940E7F}"/>
    <cellStyle name="Moneda 2 5 2 3 2 2 4 3" xfId="30562" xr:uid="{82E3A928-2226-4CEE-B1BE-8EE3BB31B33D}"/>
    <cellStyle name="Moneda 2 5 2 3 2 2 5" xfId="17019" xr:uid="{3BEB8418-4E4A-4B07-8BB5-D41970A0F2C7}"/>
    <cellStyle name="Moneda 2 5 2 3 2 2 6" xfId="26221" xr:uid="{C75A7ACA-0703-4DA6-B202-91999EF67A28}"/>
    <cellStyle name="Moneda 2 5 2 3 2 3" xfId="8059" xr:uid="{E04133A2-9368-4982-AF2A-62096E9F6FDD}"/>
    <cellStyle name="Moneda 2 5 2 3 2 3 2" xfId="10445" xr:uid="{01F72C74-E3ED-4EA2-9FD3-05BB46A7A2AC}"/>
    <cellStyle name="Moneda 2 5 2 3 2 3 2 2" xfId="15231" xr:uid="{AEA99B8B-4A3A-4318-8E47-A1FD2AEB65C5}"/>
    <cellStyle name="Moneda 2 5 2 3 2 3 2 2 2" xfId="24758" xr:uid="{FA56895B-E3A6-46D7-B3A0-641E5934CC48}"/>
    <cellStyle name="Moneda 2 5 2 3 2 3 2 2 3" xfId="33486" xr:uid="{D89EFDCE-81B1-420F-ABD3-E238F4A138DF}"/>
    <cellStyle name="Moneda 2 5 2 3 2 3 2 3" xfId="19992" xr:uid="{8252317C-2CB6-41D9-A42A-57EAC9579564}"/>
    <cellStyle name="Moneda 2 5 2 3 2 3 2 4" xfId="28856" xr:uid="{B01FD2AF-B48F-4C82-8468-B3923D70E749}"/>
    <cellStyle name="Moneda 2 5 2 3 2 3 3" xfId="12836" xr:uid="{72EF5EC9-6EC3-44F6-A284-50ED43BB6E7A}"/>
    <cellStyle name="Moneda 2 5 2 3 2 3 3 2" xfId="22375" xr:uid="{22949CDB-11EA-4A00-A903-C3915CB70CFE}"/>
    <cellStyle name="Moneda 2 5 2 3 2 3 3 3" xfId="31132" xr:uid="{947CE204-85A7-493F-91E8-003A17A26C64}"/>
    <cellStyle name="Moneda 2 5 2 3 2 3 4" xfId="17613" xr:uid="{3D0C86A6-AF99-494B-B58C-35B87F2A346F}"/>
    <cellStyle name="Moneda 2 5 2 3 2 3 5" xfId="26678" xr:uid="{29F027D2-438B-43D9-B8F9-84EF6A6FA12C}"/>
    <cellStyle name="Moneda 2 5 2 3 2 4" xfId="9252" xr:uid="{AC48026F-EEC8-45EB-BE3E-ABBE0FE99E1F}"/>
    <cellStyle name="Moneda 2 5 2 3 2 4 2" xfId="14033" xr:uid="{7365EF43-962A-4227-B4CC-7398430828F6}"/>
    <cellStyle name="Moneda 2 5 2 3 2 4 2 2" xfId="23567" xr:uid="{67ABC5A4-35B4-46D9-AD5D-676952E40841}"/>
    <cellStyle name="Moneda 2 5 2 3 2 4 2 3" xfId="32297" xr:uid="{9D17A371-7AFB-48B3-BE7F-5A46946340E6}"/>
    <cellStyle name="Moneda 2 5 2 3 2 4 3" xfId="18802" xr:uid="{F28630C3-4E4C-467E-8FB3-B29571DEC446}"/>
    <cellStyle name="Moneda 2 5 2 3 2 4 4" xfId="27743" xr:uid="{88AA0DCF-07E5-46F1-9564-7D6C471F995F}"/>
    <cellStyle name="Moneda 2 5 2 3 2 5" xfId="11643" xr:uid="{D483530B-BD4F-4695-A65C-0780BB92FBE3}"/>
    <cellStyle name="Moneda 2 5 2 3 2 5 2" xfId="21184" xr:uid="{BFFFB440-15AB-48E9-9F33-58CB38848664}"/>
    <cellStyle name="Moneda 2 5 2 3 2 5 3" xfId="30014" xr:uid="{549E19A2-4657-4AD2-A6BC-F8CF1A54A6A2}"/>
    <cellStyle name="Moneda 2 5 2 3 2 6" xfId="16426" xr:uid="{90A10CE7-A84B-449A-9450-4C7E1F914E49}"/>
    <cellStyle name="Moneda 2 5 2 3 2 7" xfId="6874" xr:uid="{611B1B41-6367-4EA3-A923-BEB1A4726EB0}"/>
    <cellStyle name="Moneda 2 5 2 3 3" xfId="4106" xr:uid="{00000000-0005-0000-0000-000068060000}"/>
    <cellStyle name="Moneda 2 5 2 3 3 2" xfId="8355" xr:uid="{B128D5CE-C12A-4C2C-8B65-CF6A2EB46EB9}"/>
    <cellStyle name="Moneda 2 5 2 3 3 2 2" xfId="10742" xr:uid="{7720980B-6F38-43AE-B24D-882659A78F7F}"/>
    <cellStyle name="Moneda 2 5 2 3 3 2 2 2" xfId="15529" xr:uid="{433CA8E0-2F6A-4167-B365-2854E2A3B6E1}"/>
    <cellStyle name="Moneda 2 5 2 3 3 2 2 2 2" xfId="25056" xr:uid="{969123D3-CA25-4DA6-870B-7B838BC06DB0}"/>
    <cellStyle name="Moneda 2 5 2 3 3 2 2 2 3" xfId="33784" xr:uid="{A33DFDFD-6A5B-4DD5-908D-AE88F02B6A92}"/>
    <cellStyle name="Moneda 2 5 2 3 3 2 2 3" xfId="20290" xr:uid="{7468CE02-79E9-485B-A636-18BA27796212}"/>
    <cellStyle name="Moneda 2 5 2 3 3 2 2 4" xfId="29148" xr:uid="{F7CCEFE0-7719-47D3-B44F-CC9F19E4EBC5}"/>
    <cellStyle name="Moneda 2 5 2 3 3 2 3" xfId="13133" xr:uid="{55757E89-1529-4A23-8058-236F8FDF899C}"/>
    <cellStyle name="Moneda 2 5 2 3 3 2 3 2" xfId="22673" xr:uid="{1B51AA81-D456-441A-99F5-AC9F0551D1EB}"/>
    <cellStyle name="Moneda 2 5 2 3 3 2 3 3" xfId="31424" xr:uid="{18FA3F5D-0820-4EFB-8379-FB9FE523E279}"/>
    <cellStyle name="Moneda 2 5 2 3 3 2 4" xfId="17910" xr:uid="{F48DBC7C-8894-4694-A0FA-C803F62DBD89}"/>
    <cellStyle name="Moneda 2 5 2 3 3 2 5" xfId="26943" xr:uid="{E581E9D2-D436-4008-BC27-BAFF93DECE56}"/>
    <cellStyle name="Moneda 2 5 2 3 3 3" xfId="9548" xr:uid="{B5928F29-2D5D-437F-9D8B-7B02ED4912AE}"/>
    <cellStyle name="Moneda 2 5 2 3 3 3 2" xfId="14331" xr:uid="{BE70BCE5-DF88-45C4-976F-4C84EC34FF38}"/>
    <cellStyle name="Moneda 2 5 2 3 3 3 2 2" xfId="23865" xr:uid="{86D36F44-0571-445C-AA66-3AE4591831B8}"/>
    <cellStyle name="Moneda 2 5 2 3 3 3 2 3" xfId="32595" xr:uid="{9B035E72-16D8-48DE-88C8-ED138C12A386}"/>
    <cellStyle name="Moneda 2 5 2 3 3 3 3" xfId="19100" xr:uid="{33EBDF49-DEE5-4499-BAF8-3084DB263B0D}"/>
    <cellStyle name="Moneda 2 5 2 3 3 3 4" xfId="28008" xr:uid="{BBE2DCB8-57FB-469D-BA07-075963A837AB}"/>
    <cellStyle name="Moneda 2 5 2 3 3 4" xfId="11939" xr:uid="{DA84378E-6A47-4EEA-B870-61B80835A305}"/>
    <cellStyle name="Moneda 2 5 2 3 3 4 2" xfId="21482" xr:uid="{F3D83DC5-A5E1-4224-A971-3B21EEA27A60}"/>
    <cellStyle name="Moneda 2 5 2 3 3 4 3" xfId="30285" xr:uid="{C5132BEC-2067-4B5D-8AC9-40AE7C1AE362}"/>
    <cellStyle name="Moneda 2 5 2 3 3 5" xfId="16723" xr:uid="{8DEA5CF6-9E10-4426-BC05-27E1EB40C244}"/>
    <cellStyle name="Moneda 2 5 2 3 3 6" xfId="7166" xr:uid="{D0BFE8DF-C8B5-4AA3-A7F1-64E821A5C9F7}"/>
    <cellStyle name="Moneda 2 5 2 3 4" xfId="5612" xr:uid="{00000000-0005-0000-0000-000069060000}"/>
    <cellStyle name="Moneda 2 5 2 3 4 2" xfId="10146" xr:uid="{821A91DF-04FF-4D81-BE32-F1A68E26F7C5}"/>
    <cellStyle name="Moneda 2 5 2 3 4 2 2" xfId="14931" xr:uid="{35928ADD-D4F8-4E4F-AB2D-7A87F3B0FFC0}"/>
    <cellStyle name="Moneda 2 5 2 3 4 2 2 2" xfId="24461" xr:uid="{BABB1EC9-BA9F-4C2A-93D3-D79042CC1808}"/>
    <cellStyle name="Moneda 2 5 2 3 4 2 2 3" xfId="33189" xr:uid="{CCB73D5E-1C91-4280-B9ED-33541DB5669D}"/>
    <cellStyle name="Moneda 2 5 2 3 4 2 3" xfId="19695" xr:uid="{EFC829B6-C684-4CB3-B804-E930E4640554}"/>
    <cellStyle name="Moneda 2 5 2 3 4 2 4" xfId="28559" xr:uid="{B79BF2E2-20ED-4DFD-B49B-7339C8C6402E}"/>
    <cellStyle name="Moneda 2 5 2 3 4 3" xfId="12537" xr:uid="{86CB7DE5-6ED6-4F6C-B9D7-70F009EEA269}"/>
    <cellStyle name="Moneda 2 5 2 3 4 3 2" xfId="22078" xr:uid="{D0BEF211-5FDF-4B78-AFD4-88AD1DF1CDD9}"/>
    <cellStyle name="Moneda 2 5 2 3 4 3 3" xfId="30835" xr:uid="{5564A90D-0127-49E1-A21A-A6C5C759C2FD}"/>
    <cellStyle name="Moneda 2 5 2 3 4 4" xfId="17317" xr:uid="{01CBDBA0-8D42-460E-BC50-7DEFA2FD20C3}"/>
    <cellStyle name="Moneda 2 5 2 3 4 5" xfId="7760" xr:uid="{C5600ACD-A3F6-442C-B8E4-50D99D433C13}"/>
    <cellStyle name="Moneda 2 5 2 3 5" xfId="8952" xr:uid="{121223CC-B14E-479E-ABCA-51D33E17D67A}"/>
    <cellStyle name="Moneda 2 5 2 3 5 2" xfId="13733" xr:uid="{8DC2ADB2-07FA-4188-A2E3-2AFDD37C91D2}"/>
    <cellStyle name="Moneda 2 5 2 3 5 2 2" xfId="23270" xr:uid="{1264A4B4-F8EA-42EE-8DAD-EB9265145F35}"/>
    <cellStyle name="Moneda 2 5 2 3 5 2 3" xfId="32001" xr:uid="{318AA2B3-43AC-4E87-8C60-A6D81D412605}"/>
    <cellStyle name="Moneda 2 5 2 3 5 3" xfId="18505" xr:uid="{8A0C5001-0A6F-4CFC-86C9-F61B944F5A20}"/>
    <cellStyle name="Moneda 2 5 2 3 5 4" xfId="27498" xr:uid="{6323139B-5D2D-4533-9D2B-4E07B1B25763}"/>
    <cellStyle name="Moneda 2 5 2 3 6" xfId="11344" xr:uid="{ED8F48CD-971B-4B7A-8CE4-539353F4BC80}"/>
    <cellStyle name="Moneda 2 5 2 3 6 2" xfId="20888" xr:uid="{011A5229-A727-4890-9DBD-8E7DE372D0DF}"/>
    <cellStyle name="Moneda 2 5 2 3 6 3" xfId="29738" xr:uid="{6405304C-EB08-4448-90C9-46BD5FEA3ADA}"/>
    <cellStyle name="Moneda 2 5 2 3 7" xfId="16129" xr:uid="{F57FE7AD-AB60-4708-9639-BACFC0061723}"/>
    <cellStyle name="Moneda 2 5 2 3 8" xfId="6584" xr:uid="{FFE2C583-47E8-4180-9784-19B165976BE2}"/>
    <cellStyle name="Moneda 2 5 2 4" xfId="1191" xr:uid="{00000000-0005-0000-0000-00006A060000}"/>
    <cellStyle name="Moneda 2 5 2 4 2" xfId="2752" xr:uid="{00000000-0005-0000-0000-00006B060000}"/>
    <cellStyle name="Moneda 2 5 2 4 2 2" xfId="8503" xr:uid="{76647C60-84C4-49C4-9C90-F0F1A1CAA00D}"/>
    <cellStyle name="Moneda 2 5 2 4 2 2 2" xfId="10890" xr:uid="{45F482CB-2B80-4725-9541-FDF6FD8C1438}"/>
    <cellStyle name="Moneda 2 5 2 4 2 2 2 2" xfId="15678" xr:uid="{DA9141D2-1357-46D9-A11C-8A79A3B8A1D3}"/>
    <cellStyle name="Moneda 2 5 2 4 2 2 2 2 2" xfId="25205" xr:uid="{6F7F84D8-EFB5-4471-9CDF-23BA8CA68B02}"/>
    <cellStyle name="Moneda 2 5 2 4 2 2 2 2 3" xfId="33933" xr:uid="{544CDDF2-0F2D-4ACA-93AC-112A49E07014}"/>
    <cellStyle name="Moneda 2 5 2 4 2 2 2 3" xfId="20439" xr:uid="{DD559601-0202-494A-ABCE-A70BD4497A31}"/>
    <cellStyle name="Moneda 2 5 2 4 2 2 2 4" xfId="29297" xr:uid="{8CCD4C0B-98AC-49B3-9F0E-4AF7C82FEC68}"/>
    <cellStyle name="Moneda 2 5 2 4 2 2 3" xfId="13281" xr:uid="{FDA55D40-BD35-44FA-A6E2-3C479EB286D9}"/>
    <cellStyle name="Moneda 2 5 2 4 2 2 3 2" xfId="22822" xr:uid="{9B043720-1F46-4F64-912F-F261FB5E5A64}"/>
    <cellStyle name="Moneda 2 5 2 4 2 2 3 3" xfId="31573" xr:uid="{52F9617D-CED0-42EA-BC73-90CCD17DA0AB}"/>
    <cellStyle name="Moneda 2 5 2 4 2 2 4" xfId="18058" xr:uid="{020A4E76-DEC0-48D5-9748-3A1701506884}"/>
    <cellStyle name="Moneda 2 5 2 4 2 2 5" xfId="27077" xr:uid="{A22E9020-BF1B-4F0B-B030-91A9AFC4027E}"/>
    <cellStyle name="Moneda 2 5 2 4 2 3" xfId="9696" xr:uid="{83B834DE-B4DE-4C2F-A303-E5A56C8C6B57}"/>
    <cellStyle name="Moneda 2 5 2 4 2 3 2" xfId="14480" xr:uid="{97558C7D-8714-4FD3-8C03-9DF75703CBFC}"/>
    <cellStyle name="Moneda 2 5 2 4 2 3 2 2" xfId="24014" xr:uid="{79FD83BD-4EE7-44AE-BA82-75F0FA2EF364}"/>
    <cellStyle name="Moneda 2 5 2 4 2 3 2 3" xfId="32744" xr:uid="{F75A45AC-EB8F-4C83-A1A3-C677B9B93D4A}"/>
    <cellStyle name="Moneda 2 5 2 4 2 3 3" xfId="19249" xr:uid="{B86FE6A1-63FA-414D-BFD3-FD33F7BDEDF9}"/>
    <cellStyle name="Moneda 2 5 2 4 2 3 4" xfId="28142" xr:uid="{61213BB5-0CFB-411A-8006-1C50D5C56442}"/>
    <cellStyle name="Moneda 2 5 2 4 2 4" xfId="12087" xr:uid="{AC1788E0-304B-424E-BA81-49B4DCD5BE97}"/>
    <cellStyle name="Moneda 2 5 2 4 2 4 2" xfId="21631" xr:uid="{8FC52055-3EFC-4C08-96D8-A589AB329231}"/>
    <cellStyle name="Moneda 2 5 2 4 2 4 3" xfId="30419" xr:uid="{2EBA197D-7A32-45A0-AF0D-46CDC25D94C1}"/>
    <cellStyle name="Moneda 2 5 2 4 2 5" xfId="16871" xr:uid="{BD937969-BFAD-4490-80ED-21F4FF666C48}"/>
    <cellStyle name="Moneda 2 5 2 4 2 6" xfId="7314" xr:uid="{53052B9B-1CB5-4BB3-A612-7E22619CF9EE}"/>
    <cellStyle name="Moneda 2 5 2 4 3" xfId="4258" xr:uid="{00000000-0005-0000-0000-00006C060000}"/>
    <cellStyle name="Moneda 2 5 2 4 3 2" xfId="10297" xr:uid="{B5557D10-705F-49A9-994D-491027B2D3B8}"/>
    <cellStyle name="Moneda 2 5 2 4 3 2 2" xfId="15083" xr:uid="{E778CA63-D745-4DDA-B3D5-965E0F0CD9B6}"/>
    <cellStyle name="Moneda 2 5 2 4 3 2 2 2" xfId="24610" xr:uid="{03684FBF-2ECC-4DE8-8781-138A95B4BDF7}"/>
    <cellStyle name="Moneda 2 5 2 4 3 2 2 3" xfId="33338" xr:uid="{2E0B3E78-013A-42EC-854A-95E49FD8AF85}"/>
    <cellStyle name="Moneda 2 5 2 4 3 2 3" xfId="19844" xr:uid="{9CDC5449-28EA-45B1-A9CC-2D59C370880E}"/>
    <cellStyle name="Moneda 2 5 2 4 3 2 4" xfId="28708" xr:uid="{4A345FF0-D224-4438-8266-0FBFD76741AB}"/>
    <cellStyle name="Moneda 2 5 2 4 3 3" xfId="12688" xr:uid="{88C89AEB-BBF2-4A78-9DE6-967D011976E3}"/>
    <cellStyle name="Moneda 2 5 2 4 3 3 2" xfId="22227" xr:uid="{3F9CFBB1-A6C0-4D70-8FF0-5D01ECDB6B18}"/>
    <cellStyle name="Moneda 2 5 2 4 3 3 3" xfId="30984" xr:uid="{FA24FF67-2FB0-4AFD-8876-D42BDBC78588}"/>
    <cellStyle name="Moneda 2 5 2 4 3 4" xfId="17465" xr:uid="{34ADC4B7-C107-4FD9-9739-7F4EDB7AE797}"/>
    <cellStyle name="Moneda 2 5 2 4 3 5" xfId="7911" xr:uid="{3DE6E60B-66E1-40F8-8A45-C9861FF25D4D}"/>
    <cellStyle name="Moneda 2 5 2 4 4" xfId="5764" xr:uid="{00000000-0005-0000-0000-00006D060000}"/>
    <cellStyle name="Moneda 2 5 2 4 4 2" xfId="13885" xr:uid="{3B50BC56-4238-43D8-92C2-F7080DBCC5E0}"/>
    <cellStyle name="Moneda 2 5 2 4 4 2 2" xfId="23419" xr:uid="{FB7C2CC6-674B-4B7C-9EC4-0F0E94FF2ED0}"/>
    <cellStyle name="Moneda 2 5 2 4 4 2 3" xfId="32149" xr:uid="{F0E9673A-4FBD-4956-9B9F-B727F2E65B6D}"/>
    <cellStyle name="Moneda 2 5 2 4 4 3" xfId="18654" xr:uid="{3CA5ADC5-C9E5-45F0-A64A-5E790237FD07}"/>
    <cellStyle name="Moneda 2 5 2 4 4 4" xfId="9104" xr:uid="{EE97DAD8-94DF-45C3-9455-4D570143F3D1}"/>
    <cellStyle name="Moneda 2 5 2 4 5" xfId="11495" xr:uid="{4D6F2801-47E5-4CDB-B570-7E68F2446BC8}"/>
    <cellStyle name="Moneda 2 5 2 4 5 2" xfId="21036" xr:uid="{01020386-FF5F-4D47-B164-E1658E6D539E}"/>
    <cellStyle name="Moneda 2 5 2 4 5 3" xfId="29871" xr:uid="{61024397-A262-43A0-8ADC-58A09D38D4AA}"/>
    <cellStyle name="Moneda 2 5 2 4 6" xfId="16278" xr:uid="{F4FCF035-33ED-48B8-BB13-D7D2DD638102}"/>
    <cellStyle name="Moneda 2 5 2 4 7" xfId="6729" xr:uid="{692CABF0-98A6-4B91-B635-C03F69720D23}"/>
    <cellStyle name="Moneda 2 5 2 5" xfId="1716" xr:uid="{00000000-0005-0000-0000-00006E060000}"/>
    <cellStyle name="Moneda 2 5 2 5 2" xfId="3258" xr:uid="{00000000-0005-0000-0000-00006F060000}"/>
    <cellStyle name="Moneda 2 5 2 5 2 2" xfId="10595" xr:uid="{A6EA6194-780E-4829-AA77-8A8C6BFCFD56}"/>
    <cellStyle name="Moneda 2 5 2 5 2 2 2" xfId="15381" xr:uid="{CC688DAB-8BD1-4FE6-808C-316C63F04160}"/>
    <cellStyle name="Moneda 2 5 2 5 2 2 2 2" xfId="24908" xr:uid="{AEDB92F0-3A40-490B-98F9-47883DF6E8B0}"/>
    <cellStyle name="Moneda 2 5 2 5 2 2 2 3" xfId="33636" xr:uid="{9415372B-CF6A-4446-AA4F-05A287655C52}"/>
    <cellStyle name="Moneda 2 5 2 5 2 2 3" xfId="20142" xr:uid="{E73EBDE2-C1E1-4F2B-9B1C-2E1795CC0D3F}"/>
    <cellStyle name="Moneda 2 5 2 5 2 2 4" xfId="29000" xr:uid="{66CCA54E-8ECA-4F7B-8200-DCC03151F743}"/>
    <cellStyle name="Moneda 2 5 2 5 2 3" xfId="12986" xr:uid="{4EC1F545-1A0A-442D-8BDB-73D609BF646E}"/>
    <cellStyle name="Moneda 2 5 2 5 2 3 2" xfId="22525" xr:uid="{61657D72-7212-41B7-8109-CA0A80A10DFD}"/>
    <cellStyle name="Moneda 2 5 2 5 2 3 3" xfId="31276" xr:uid="{C0A3F17B-6813-47C4-8646-598DEB0E761A}"/>
    <cellStyle name="Moneda 2 5 2 5 2 4" xfId="17763" xr:uid="{7CE5947F-22E4-46DE-A4D7-88576B68E7B2}"/>
    <cellStyle name="Moneda 2 5 2 5 2 5" xfId="8208" xr:uid="{C82189F2-3E14-4037-8822-93DF814AFDFA}"/>
    <cellStyle name="Moneda 2 5 2 5 3" xfId="4764" xr:uid="{00000000-0005-0000-0000-000070060000}"/>
    <cellStyle name="Moneda 2 5 2 5 3 2" xfId="14183" xr:uid="{3719C5B0-83E6-4EB9-A671-9A515F909A64}"/>
    <cellStyle name="Moneda 2 5 2 5 3 2 2" xfId="23717" xr:uid="{AEF47DD8-F569-4079-A797-F324CEDED3CB}"/>
    <cellStyle name="Moneda 2 5 2 5 3 2 3" xfId="32447" xr:uid="{5BC1E854-9AAF-4E82-B46D-C53848CFC85C}"/>
    <cellStyle name="Moneda 2 5 2 5 3 3" xfId="18952" xr:uid="{9784645F-931E-43BD-BBC6-37E91ED0E918}"/>
    <cellStyle name="Moneda 2 5 2 5 3 4" xfId="9401" xr:uid="{B5C61BA3-2DF2-4B75-A39E-7091DCBB1639}"/>
    <cellStyle name="Moneda 2 5 2 5 4" xfId="6270" xr:uid="{00000000-0005-0000-0000-000071060000}"/>
    <cellStyle name="Moneda 2 5 2 5 4 2" xfId="21334" xr:uid="{92DE3DAE-1754-4464-8AA0-CF709BF5B052}"/>
    <cellStyle name="Moneda 2 5 2 5 4 3" xfId="11792" xr:uid="{77B6351E-4992-4F88-ABFF-11EA257E295F}"/>
    <cellStyle name="Moneda 2 5 2 5 5" xfId="16576" xr:uid="{D46D173A-FCCA-4FAF-B321-B4344A5B2E7C}"/>
    <cellStyle name="Moneda 2 5 2 5 6" xfId="7021" xr:uid="{C43E63BF-914D-407C-9374-E2B5AD499964}"/>
    <cellStyle name="Moneda 2 5 2 6" xfId="477" xr:uid="{00000000-0005-0000-0000-000072060000}"/>
    <cellStyle name="Moneda 2 5 2 6 2" xfId="2096" xr:uid="{00000000-0005-0000-0000-000073060000}"/>
    <cellStyle name="Moneda 2 5 2 6 2 2" xfId="14780" xr:uid="{50840053-78ED-4F07-BF61-0ECD088FC19F}"/>
    <cellStyle name="Moneda 2 5 2 6 2 2 2" xfId="24313" xr:uid="{E438DDB6-DA04-4C8E-AD92-F2B524E77FB1}"/>
    <cellStyle name="Moneda 2 5 2 6 2 2 3" xfId="33041" xr:uid="{E6E1F0C1-A5CE-48B9-8989-C030631F7253}"/>
    <cellStyle name="Moneda 2 5 2 6 2 3" xfId="19548" xr:uid="{ACB8E867-AD16-4EDC-8EE5-43AF4C28AB6B}"/>
    <cellStyle name="Moneda 2 5 2 6 2 4" xfId="9995" xr:uid="{72F3C576-27A6-49CB-ACB2-4E02E5C40730}"/>
    <cellStyle name="Moneda 2 5 2 6 3" xfId="3602" xr:uid="{00000000-0005-0000-0000-000074060000}"/>
    <cellStyle name="Moneda 2 5 2 6 3 2" xfId="21930" xr:uid="{B5919863-49A8-4505-894A-DAAE8A081BC0}"/>
    <cellStyle name="Moneda 2 5 2 6 3 3" xfId="12386" xr:uid="{3B0FC073-63C9-4506-BE1F-231EC51443D4}"/>
    <cellStyle name="Moneda 2 5 2 6 4" xfId="5108" xr:uid="{00000000-0005-0000-0000-000075060000}"/>
    <cellStyle name="Moneda 2 5 2 6 4 2" xfId="17170" xr:uid="{D5002AC4-ACF5-4111-A94E-56418A9921FA}"/>
    <cellStyle name="Moneda 2 5 2 6 5" xfId="7611" xr:uid="{FFD6E44E-5232-4EDE-A7B7-3B03B1C409CF}"/>
    <cellStyle name="Moneda 2 5 2 7" xfId="1944" xr:uid="{00000000-0005-0000-0000-000076060000}"/>
    <cellStyle name="Moneda 2 5 2 7 2" xfId="13582" xr:uid="{BC7D3A61-4E72-460A-AD33-4EE241DFF9C0}"/>
    <cellStyle name="Moneda 2 5 2 7 2 2" xfId="23122" xr:uid="{23DB8418-26A4-4653-9352-491B9651A572}"/>
    <cellStyle name="Moneda 2 5 2 7 2 3" xfId="31859" xr:uid="{FF89A09F-33C3-482C-9E3D-A12A352BEDDA}"/>
    <cellStyle name="Moneda 2 5 2 7 3" xfId="18358" xr:uid="{BEF0854F-0227-41EE-8AC6-7A02FC7A1166}"/>
    <cellStyle name="Moneda 2 5 2 7 4" xfId="8801" xr:uid="{4AEFD921-0676-4B5B-9C38-59E3AF99BF66}"/>
    <cellStyle name="Moneda 2 5 2 8" xfId="3450" xr:uid="{00000000-0005-0000-0000-000077060000}"/>
    <cellStyle name="Moneda 2 5 2 8 2" xfId="20740" xr:uid="{4737C329-66F1-46F0-87E0-B1B6E164F6B6}"/>
    <cellStyle name="Moneda 2 5 2 8 3" xfId="11192" xr:uid="{EC0F82A1-2D40-427A-97CF-4DC17E7CF20E}"/>
    <cellStyle name="Moneda 2 5 2 9" xfId="4956" xr:uid="{00000000-0005-0000-0000-000078060000}"/>
    <cellStyle name="Moneda 2 5 2 9 2" xfId="15981" xr:uid="{8901343A-F692-4DFD-8318-C623EDB02223}"/>
    <cellStyle name="Moneda 2 5 3" xfId="478" xr:uid="{00000000-0005-0000-0000-000079060000}"/>
    <cellStyle name="Moneda 2 5 3 2" xfId="1192" xr:uid="{00000000-0005-0000-0000-00007A060000}"/>
    <cellStyle name="Moneda 2 5 3 2 2" xfId="2753" xr:uid="{00000000-0005-0000-0000-00007B060000}"/>
    <cellStyle name="Moneda 2 5 3 2 2 2" xfId="7499" xr:uid="{3DD1AB7F-1398-43F3-B926-D618DF9DF84C}"/>
    <cellStyle name="Moneda 2 5 3 2 2 2 2" xfId="8688" xr:uid="{EBE09350-D763-442B-A3D9-1CB5E4751C59}"/>
    <cellStyle name="Moneda 2 5 3 2 2 2 2 2" xfId="11075" xr:uid="{F0D6D403-64D6-40A1-B77A-46CBBD089C1C}"/>
    <cellStyle name="Moneda 2 5 3 2 2 2 2 2 2" xfId="15863" xr:uid="{EF9920E3-CACB-4E6D-AE4E-694A5F20A216}"/>
    <cellStyle name="Moneda 2 5 3 2 2 2 2 2 2 2" xfId="25390" xr:uid="{9BA94DC9-4346-4CD7-94C9-C1EEBAC317B0}"/>
    <cellStyle name="Moneda 2 5 3 2 2 2 2 2 2 3" xfId="34118" xr:uid="{51C5F702-1158-444B-9585-BD676F67BE50}"/>
    <cellStyle name="Moneda 2 5 3 2 2 2 2 2 3" xfId="20624" xr:uid="{06F2BE59-8E6D-4883-AE86-72D8CB7F6F00}"/>
    <cellStyle name="Moneda 2 5 3 2 2 2 2 2 4" xfId="29482" xr:uid="{731282D7-F8FA-4405-9F90-761BD3D02597}"/>
    <cellStyle name="Moneda 2 5 3 2 2 2 2 3" xfId="13466" xr:uid="{CFB796B9-5E7E-4AA7-BC3C-BE9B35738D14}"/>
    <cellStyle name="Moneda 2 5 3 2 2 2 2 3 2" xfId="23007" xr:uid="{A4838CBB-5A2E-4354-AEFA-6C1BDA6D1C41}"/>
    <cellStyle name="Moneda 2 5 3 2 2 2 2 3 3" xfId="31758" xr:uid="{CAA7440E-A12E-498A-B790-B0BB79725DF7}"/>
    <cellStyle name="Moneda 2 5 3 2 2 2 2 4" xfId="18243" xr:uid="{0E54EE25-E97C-4180-B9B6-CA5D1A808854}"/>
    <cellStyle name="Moneda 2 5 3 2 2 2 2 5" xfId="27257" xr:uid="{0B273494-085C-4C2D-988A-4C675EBEE13A}"/>
    <cellStyle name="Moneda 2 5 3 2 2 2 3" xfId="9881" xr:uid="{39378B7C-CB3B-499C-A092-C8DFD367103D}"/>
    <cellStyle name="Moneda 2 5 3 2 2 2 3 2" xfId="14665" xr:uid="{A3C124DD-B48A-4DC4-983B-10DD5D5F91CE}"/>
    <cellStyle name="Moneda 2 5 3 2 2 2 3 2 2" xfId="24199" xr:uid="{B4C60D28-E21A-4403-8A58-C107A48B6355}"/>
    <cellStyle name="Moneda 2 5 3 2 2 2 3 2 3" xfId="32929" xr:uid="{D87CC950-D201-4981-A152-024261FCCB5C}"/>
    <cellStyle name="Moneda 2 5 3 2 2 2 3 3" xfId="19434" xr:uid="{2C66DC5A-143C-4ECD-AAC5-D9749CFA078C}"/>
    <cellStyle name="Moneda 2 5 3 2 2 2 3 4" xfId="28322" xr:uid="{B109747B-E644-4C21-92DF-6CEE25F0E1A8}"/>
    <cellStyle name="Moneda 2 5 3 2 2 2 4" xfId="12272" xr:uid="{F96B278D-1707-4B53-AD25-03B1777CF971}"/>
    <cellStyle name="Moneda 2 5 3 2 2 2 4 2" xfId="21816" xr:uid="{51EC3514-034C-4D54-81AD-852FBC4CF0DA}"/>
    <cellStyle name="Moneda 2 5 3 2 2 2 4 3" xfId="30599" xr:uid="{A564DBAB-ACD5-4F3C-9E5E-27CF7B38448D}"/>
    <cellStyle name="Moneda 2 5 3 2 2 2 5" xfId="17056" xr:uid="{DDA33AE8-FAC1-44EF-999E-79A58CDEDC7D}"/>
    <cellStyle name="Moneda 2 5 3 2 2 2 6" xfId="26252" xr:uid="{A0B5A284-7EA0-48A4-8E23-AF9D69FC49AB}"/>
    <cellStyle name="Moneda 2 5 3 2 2 3" xfId="8096" xr:uid="{1CD962C2-BFC3-46BC-B53E-EFC572535CA5}"/>
    <cellStyle name="Moneda 2 5 3 2 2 3 2" xfId="10482" xr:uid="{D4373CC7-800D-46EB-889A-B4F648209AE2}"/>
    <cellStyle name="Moneda 2 5 3 2 2 3 2 2" xfId="15268" xr:uid="{F9F75F17-382A-4266-8F5D-472C47318A6B}"/>
    <cellStyle name="Moneda 2 5 3 2 2 3 2 2 2" xfId="24795" xr:uid="{B1098480-F080-4B52-A7A0-997BFF3DDC59}"/>
    <cellStyle name="Moneda 2 5 3 2 2 3 2 2 3" xfId="33523" xr:uid="{77CB9669-39A6-4E20-82DA-6EA3F7436859}"/>
    <cellStyle name="Moneda 2 5 3 2 2 3 2 3" xfId="20029" xr:uid="{701D0366-55AA-44FB-B31E-AA97BD22E7E9}"/>
    <cellStyle name="Moneda 2 5 3 2 2 3 2 4" xfId="28893" xr:uid="{3D519886-FF17-415B-8177-7C581C3C125B}"/>
    <cellStyle name="Moneda 2 5 3 2 2 3 3" xfId="12873" xr:uid="{94428404-FAFE-473C-AD59-5F66CA1F9266}"/>
    <cellStyle name="Moneda 2 5 3 2 2 3 3 2" xfId="22412" xr:uid="{F9BEC007-CA79-4EF1-B0AF-30A0913BE836}"/>
    <cellStyle name="Moneda 2 5 3 2 2 3 3 3" xfId="31169" xr:uid="{5F0DEE85-7393-4F82-9D26-942D630CB2CF}"/>
    <cellStyle name="Moneda 2 5 3 2 2 3 4" xfId="17650" xr:uid="{045A0187-7932-4760-8A68-F0DDFCA14A65}"/>
    <cellStyle name="Moneda 2 5 3 2 2 3 5" xfId="26709" xr:uid="{0DC41BD3-6F4D-4656-9FE5-9597C58113D4}"/>
    <cellStyle name="Moneda 2 5 3 2 2 4" xfId="9289" xr:uid="{2308E295-EF91-4552-9CFB-1B8767DFB9FF}"/>
    <cellStyle name="Moneda 2 5 3 2 2 4 2" xfId="14070" xr:uid="{801D07AB-5F74-4879-B3E4-722D32B02C8C}"/>
    <cellStyle name="Moneda 2 5 3 2 2 4 2 2" xfId="23604" xr:uid="{548E6FA8-FAAA-4F12-B039-27F7CAF4B620}"/>
    <cellStyle name="Moneda 2 5 3 2 2 4 2 3" xfId="32334" xr:uid="{B8A770F2-EF52-4718-8EC8-C8778709B5CC}"/>
    <cellStyle name="Moneda 2 5 3 2 2 4 3" xfId="18839" xr:uid="{97CDF951-C6BA-470D-901C-6B3D2FD33F1D}"/>
    <cellStyle name="Moneda 2 5 3 2 2 4 4" xfId="27774" xr:uid="{F0F87E45-25E1-43DD-8669-AE9D2A53E0EB}"/>
    <cellStyle name="Moneda 2 5 3 2 2 5" xfId="11680" xr:uid="{034ED8F5-A6DF-4720-8C91-F49D8362C543}"/>
    <cellStyle name="Moneda 2 5 3 2 2 5 2" xfId="21221" xr:uid="{9F5E0BBA-6AF9-4773-BEEB-4F2042E2A6B5}"/>
    <cellStyle name="Moneda 2 5 3 2 2 5 3" xfId="30051" xr:uid="{800D21C4-8D52-4F86-8F93-2A611AC34006}"/>
    <cellStyle name="Moneda 2 5 3 2 2 6" xfId="16463" xr:uid="{C3D6FF79-ACC7-49CA-9822-7BBD9B0FC4B3}"/>
    <cellStyle name="Moneda 2 5 3 2 2 7" xfId="6911" xr:uid="{3CF7216B-200B-4DBC-B90B-32D30BF26626}"/>
    <cellStyle name="Moneda 2 5 3 2 3" xfId="4259" xr:uid="{00000000-0005-0000-0000-00007C060000}"/>
    <cellStyle name="Moneda 2 5 3 2 3 2" xfId="8392" xr:uid="{700D1F0D-1CD6-4949-91A2-63DD285473B6}"/>
    <cellStyle name="Moneda 2 5 3 2 3 2 2" xfId="10779" xr:uid="{17900A48-6DCC-490F-B8B9-C51737182146}"/>
    <cellStyle name="Moneda 2 5 3 2 3 2 2 2" xfId="15566" xr:uid="{AD591294-11E6-48E0-ACBA-24DB5B5FC20B}"/>
    <cellStyle name="Moneda 2 5 3 2 3 2 2 2 2" xfId="25093" xr:uid="{37467F60-FF3B-4A15-85B5-3B280E01B0AC}"/>
    <cellStyle name="Moneda 2 5 3 2 3 2 2 2 3" xfId="33821" xr:uid="{CD9CFEB9-64E2-4055-8274-BF31CACB7B2A}"/>
    <cellStyle name="Moneda 2 5 3 2 3 2 2 3" xfId="20327" xr:uid="{D421F91C-1D81-4A46-9021-9717C244234A}"/>
    <cellStyle name="Moneda 2 5 3 2 3 2 2 4" xfId="29185" xr:uid="{DF37E438-570E-47D9-9923-CC90EFBDD0EA}"/>
    <cellStyle name="Moneda 2 5 3 2 3 2 3" xfId="13170" xr:uid="{8BDAD7B1-FE1E-4D2A-A719-CC171BE467E1}"/>
    <cellStyle name="Moneda 2 5 3 2 3 2 3 2" xfId="22710" xr:uid="{69AD5C31-096F-4501-BB20-8D405DAFE427}"/>
    <cellStyle name="Moneda 2 5 3 2 3 2 3 3" xfId="31461" xr:uid="{738F84BB-A49B-4817-BEAC-6821EC5ACEAA}"/>
    <cellStyle name="Moneda 2 5 3 2 3 2 4" xfId="17947" xr:uid="{9BCA21FA-247A-48EF-BC80-97EA2F23C8EE}"/>
    <cellStyle name="Moneda 2 5 3 2 3 2 5" xfId="26980" xr:uid="{7419BDC9-E496-44A2-A366-86441137ED47}"/>
    <cellStyle name="Moneda 2 5 3 2 3 3" xfId="9585" xr:uid="{2E3826E1-BD98-44D0-AF80-E3BEF5B29123}"/>
    <cellStyle name="Moneda 2 5 3 2 3 3 2" xfId="14368" xr:uid="{26998227-5F90-4580-A7EC-056BB079E245}"/>
    <cellStyle name="Moneda 2 5 3 2 3 3 2 2" xfId="23902" xr:uid="{F72A347C-8D10-4846-B86A-53E86CD4E3BA}"/>
    <cellStyle name="Moneda 2 5 3 2 3 3 2 3" xfId="32632" xr:uid="{A7115797-9830-479B-B5FA-6663F440B9B8}"/>
    <cellStyle name="Moneda 2 5 3 2 3 3 3" xfId="19137" xr:uid="{C10CFEDF-4ADC-49AB-A416-2321E7565F01}"/>
    <cellStyle name="Moneda 2 5 3 2 3 3 4" xfId="28045" xr:uid="{9B5972F3-A556-4A56-80CC-F20C443429B0}"/>
    <cellStyle name="Moneda 2 5 3 2 3 4" xfId="11976" xr:uid="{097A13A7-0E16-43D2-BEB4-5DE855BCA4DB}"/>
    <cellStyle name="Moneda 2 5 3 2 3 4 2" xfId="21519" xr:uid="{F03F3EC3-816B-4064-9DFF-CF4A350A40F6}"/>
    <cellStyle name="Moneda 2 5 3 2 3 4 3" xfId="30322" xr:uid="{7AFB1042-C4F9-469B-A7A8-4C805836B4C0}"/>
    <cellStyle name="Moneda 2 5 3 2 3 5" xfId="16760" xr:uid="{0F8DDC0C-77D4-4555-9931-25699AD83B66}"/>
    <cellStyle name="Moneda 2 5 3 2 3 6" xfId="7203" xr:uid="{9113E463-63BC-4738-9B8C-F1515E6B3478}"/>
    <cellStyle name="Moneda 2 5 3 2 4" xfId="5765" xr:uid="{00000000-0005-0000-0000-00007D060000}"/>
    <cellStyle name="Moneda 2 5 3 2 4 2" xfId="10185" xr:uid="{8FAE6E44-141C-463A-B8B6-1009CF8200E5}"/>
    <cellStyle name="Moneda 2 5 3 2 4 2 2" xfId="14970" xr:uid="{D4680193-C769-4A7D-B7B5-C3FD59E18657}"/>
    <cellStyle name="Moneda 2 5 3 2 4 2 2 2" xfId="24498" xr:uid="{23954835-F700-4906-ACC7-BB8733AA3CBE}"/>
    <cellStyle name="Moneda 2 5 3 2 4 2 2 3" xfId="33226" xr:uid="{841A9C90-A107-48F3-AAB1-1851FA086CB5}"/>
    <cellStyle name="Moneda 2 5 3 2 4 2 3" xfId="19732" xr:uid="{EA419636-F4B1-498C-A12B-2E9B45E74320}"/>
    <cellStyle name="Moneda 2 5 3 2 4 2 4" xfId="28596" xr:uid="{4935C602-53C9-477F-8183-D6BEB539DDE3}"/>
    <cellStyle name="Moneda 2 5 3 2 4 3" xfId="12576" xr:uid="{030F5E67-5B20-4C13-93C7-25E21CD6546A}"/>
    <cellStyle name="Moneda 2 5 3 2 4 3 2" xfId="22115" xr:uid="{88DC42CE-3969-4A45-8D1B-A66BFABAAAE6}"/>
    <cellStyle name="Moneda 2 5 3 2 4 3 3" xfId="30872" xr:uid="{3AC785BC-F2CA-4291-855B-4E1A7731EE9D}"/>
    <cellStyle name="Moneda 2 5 3 2 4 4" xfId="17354" xr:uid="{82244615-FC9E-4512-8EDE-DCBA2C9825D3}"/>
    <cellStyle name="Moneda 2 5 3 2 4 5" xfId="7799" xr:uid="{688ACAA6-70E4-4C9F-9E31-F711BE524774}"/>
    <cellStyle name="Moneda 2 5 3 2 5" xfId="8991" xr:uid="{E8AA5C62-897A-4F6A-984A-D3535B46C68E}"/>
    <cellStyle name="Moneda 2 5 3 2 5 2" xfId="13772" xr:uid="{2B213580-A231-492F-B53E-321BEEA1ED2E}"/>
    <cellStyle name="Moneda 2 5 3 2 5 2 2" xfId="23307" xr:uid="{312823DF-D237-44D1-9241-473FDFD5FDEB}"/>
    <cellStyle name="Moneda 2 5 3 2 5 2 3" xfId="32038" xr:uid="{8B26C93C-6BAD-40D5-AD5E-9E912AAFAD8C}"/>
    <cellStyle name="Moneda 2 5 3 2 5 3" xfId="18542" xr:uid="{CFA0A128-582D-400A-8C29-AAD6B192F67B}"/>
    <cellStyle name="Moneda 2 5 3 2 5 4" xfId="27529" xr:uid="{AAF9CE73-ACB8-49BC-94CD-0FE14AD24727}"/>
    <cellStyle name="Moneda 2 5 3 2 6" xfId="11383" xr:uid="{97263AC1-121E-4B5F-AACC-68466C34528A}"/>
    <cellStyle name="Moneda 2 5 3 2 6 2" xfId="20925" xr:uid="{B4421830-1D1A-47FB-8E91-3E770987B354}"/>
    <cellStyle name="Moneda 2 5 3 2 6 3" xfId="29775" xr:uid="{FDCB96AB-9320-454C-9B60-9255EFBBE218}"/>
    <cellStyle name="Moneda 2 5 3 2 7" xfId="16166" xr:uid="{1E274F42-1C33-43D3-AFF4-B62F5990A6C0}"/>
    <cellStyle name="Moneda 2 5 3 2 8" xfId="6622" xr:uid="{B92FD890-245F-4D1B-A21B-C31394F98CEE}"/>
    <cellStyle name="Moneda 2 5 3 3" xfId="2097" xr:uid="{00000000-0005-0000-0000-00007E060000}"/>
    <cellStyle name="Moneda 2 5 3 3 2" xfId="7351" xr:uid="{E58DE1B9-CD54-4C1E-904E-9CBF029CD318}"/>
    <cellStyle name="Moneda 2 5 3 3 2 2" xfId="8540" xr:uid="{ADDCCBD8-9964-417A-9329-FB169AAC7D5E}"/>
    <cellStyle name="Moneda 2 5 3 3 2 2 2" xfId="10927" xr:uid="{CFB2E4AA-1916-4C99-9C16-891DA4FD6AC2}"/>
    <cellStyle name="Moneda 2 5 3 3 2 2 2 2" xfId="15715" xr:uid="{4A3EA940-B0FD-4DE8-8246-A55AF2FA0F7A}"/>
    <cellStyle name="Moneda 2 5 3 3 2 2 2 2 2" xfId="25242" xr:uid="{2BB8189C-FA7C-4E62-B566-3EE005F8412E}"/>
    <cellStyle name="Moneda 2 5 3 3 2 2 2 2 3" xfId="33970" xr:uid="{303ACFB0-AA2A-463D-8265-4CD4FF33770D}"/>
    <cellStyle name="Moneda 2 5 3 3 2 2 2 3" xfId="20476" xr:uid="{63C307EB-5D6D-441A-9729-F11D34FC4647}"/>
    <cellStyle name="Moneda 2 5 3 3 2 2 2 4" xfId="29334" xr:uid="{D05F7537-5AC4-4516-88DE-E34583CD248F}"/>
    <cellStyle name="Moneda 2 5 3 3 2 2 3" xfId="13318" xr:uid="{36327380-72FF-4D9A-86F5-4FADC8FB0A0D}"/>
    <cellStyle name="Moneda 2 5 3 3 2 2 3 2" xfId="22859" xr:uid="{02D15DD5-93F7-4125-B570-88E5DA557CC2}"/>
    <cellStyle name="Moneda 2 5 3 3 2 2 3 3" xfId="31610" xr:uid="{1629A02B-7828-4D02-82A2-0AC314D8F979}"/>
    <cellStyle name="Moneda 2 5 3 3 2 2 4" xfId="18095" xr:uid="{08884B17-7A1A-43C6-9B28-94FBC471A578}"/>
    <cellStyle name="Moneda 2 5 3 3 2 2 5" xfId="27110" xr:uid="{DA631A23-8E3E-4311-8E5A-036A6585C7FB}"/>
    <cellStyle name="Moneda 2 5 3 3 2 3" xfId="9733" xr:uid="{710C1FE8-671A-43F2-BA95-64A75D107C39}"/>
    <cellStyle name="Moneda 2 5 3 3 2 3 2" xfId="14517" xr:uid="{1E1E60E9-336A-4C5D-B540-3172DE270F52}"/>
    <cellStyle name="Moneda 2 5 3 3 2 3 2 2" xfId="24051" xr:uid="{608EC8A5-215A-4BDC-B39C-D832B3DB3C1A}"/>
    <cellStyle name="Moneda 2 5 3 3 2 3 2 3" xfId="32781" xr:uid="{396AA5AA-EFF3-41E8-8083-D1271C3E319D}"/>
    <cellStyle name="Moneda 2 5 3 3 2 3 3" xfId="19286" xr:uid="{6EEC66CC-6D2D-4929-86B3-813154C7AC58}"/>
    <cellStyle name="Moneda 2 5 3 3 2 3 4" xfId="28175" xr:uid="{027AE505-9320-46A7-A173-746DE00A378B}"/>
    <cellStyle name="Moneda 2 5 3 3 2 4" xfId="12124" xr:uid="{3667C528-B96E-44EA-855B-5319CE4A0DF3}"/>
    <cellStyle name="Moneda 2 5 3 3 2 4 2" xfId="21668" xr:uid="{39F0C2D7-6FAC-47FA-91DF-2FE58D593F81}"/>
    <cellStyle name="Moneda 2 5 3 3 2 4 3" xfId="30452" xr:uid="{562A547B-D29B-4A55-9DC6-BBF495A5D272}"/>
    <cellStyle name="Moneda 2 5 3 3 2 5" xfId="16908" xr:uid="{E86685C7-6279-4E07-B3EB-7B5078AF2F33}"/>
    <cellStyle name="Moneda 2 5 3 3 2 6" xfId="26127" xr:uid="{2A258E44-A0D8-4610-8876-AAA6C0B4A5AD}"/>
    <cellStyle name="Moneda 2 5 3 3 3" xfId="7948" xr:uid="{FB286C5C-197D-46E2-A274-4187229B4B45}"/>
    <cellStyle name="Moneda 2 5 3 3 3 2" xfId="10334" xr:uid="{024FB565-E3EE-459F-AC07-51A85EB702A7}"/>
    <cellStyle name="Moneda 2 5 3 3 3 2 2" xfId="15120" xr:uid="{19FE33DD-5DD3-4ADD-B9B5-4AB52AD337A9}"/>
    <cellStyle name="Moneda 2 5 3 3 3 2 2 2" xfId="24647" xr:uid="{B1D3395E-08D9-4CFC-8DDE-16C72ECFA5F6}"/>
    <cellStyle name="Moneda 2 5 3 3 3 2 2 3" xfId="33375" xr:uid="{359022B8-7F5A-4EAA-8E3E-78AD723F1167}"/>
    <cellStyle name="Moneda 2 5 3 3 3 2 3" xfId="19881" xr:uid="{EF8EDFF1-48E7-4DB4-AABB-0A4767C60BC4}"/>
    <cellStyle name="Moneda 2 5 3 3 3 2 4" xfId="28745" xr:uid="{9B28D913-3BC0-41E5-86E8-8FC44FD5CF40}"/>
    <cellStyle name="Moneda 2 5 3 3 3 3" xfId="12725" xr:uid="{3D92C1F5-D903-4A73-8837-D0BABCAE62A0}"/>
    <cellStyle name="Moneda 2 5 3 3 3 3 2" xfId="22264" xr:uid="{238DA4B6-631B-42A7-9AE8-159C805802D7}"/>
    <cellStyle name="Moneda 2 5 3 3 3 3 3" xfId="31021" xr:uid="{99911632-4D4E-4055-87CB-10D85AD78C00}"/>
    <cellStyle name="Moneda 2 5 3 3 3 4" xfId="17502" xr:uid="{A186008F-AB93-4941-85B3-53063FC2E5C1}"/>
    <cellStyle name="Moneda 2 5 3 3 3 5" xfId="26584" xr:uid="{1A7CF62C-3089-4BE3-ABE4-B520F28B882F}"/>
    <cellStyle name="Moneda 2 5 3 3 4" xfId="9141" xr:uid="{950630E2-BB33-41B7-B785-7B3C0E63DC96}"/>
    <cellStyle name="Moneda 2 5 3 3 4 2" xfId="13922" xr:uid="{BA93D7CE-B384-47BF-BA22-50B71CEA5EBF}"/>
    <cellStyle name="Moneda 2 5 3 3 4 2 2" xfId="23456" xr:uid="{8B6BB956-883F-4EFC-9EF1-D0B8CAAB8B0F}"/>
    <cellStyle name="Moneda 2 5 3 3 4 2 3" xfId="32186" xr:uid="{F1EDA866-12C4-4293-BE52-0B9D0EE521BF}"/>
    <cellStyle name="Moneda 2 5 3 3 4 3" xfId="18691" xr:uid="{A1469C38-44DB-4BF8-A3C8-7233BE85AB14}"/>
    <cellStyle name="Moneda 2 5 3 3 4 4" xfId="27649" xr:uid="{AE4B43BA-026F-43CD-B628-1E338BB5C70F}"/>
    <cellStyle name="Moneda 2 5 3 3 5" xfId="11532" xr:uid="{9F9FF1ED-EBB4-439B-8DE1-8D8B60FC9E03}"/>
    <cellStyle name="Moneda 2 5 3 3 5 2" xfId="21073" xr:uid="{5847FF72-CBDF-4574-B012-405F31768165}"/>
    <cellStyle name="Moneda 2 5 3 3 5 3" xfId="29904" xr:uid="{4E63BA45-63A3-4F1A-9C67-90EC424CB261}"/>
    <cellStyle name="Moneda 2 5 3 3 6" xfId="16315" xr:uid="{F8F950AC-2DC4-4B02-9CB7-1044777D8336}"/>
    <cellStyle name="Moneda 2 5 3 3 7" xfId="6765" xr:uid="{7FBEA456-B82C-46C8-8904-EBF042E58653}"/>
    <cellStyle name="Moneda 2 5 3 4" xfId="3603" xr:uid="{00000000-0005-0000-0000-00007F060000}"/>
    <cellStyle name="Moneda 2 5 3 4 2" xfId="8245" xr:uid="{2407823D-8FE7-4D7D-A45C-833998A1E975}"/>
    <cellStyle name="Moneda 2 5 3 4 2 2" xfId="10632" xr:uid="{8FD1AC6E-DF3F-4DDA-A672-A390D530A201}"/>
    <cellStyle name="Moneda 2 5 3 4 2 2 2" xfId="15418" xr:uid="{C15402ED-4EFA-4A30-A5B0-901B55B402AA}"/>
    <cellStyle name="Moneda 2 5 3 4 2 2 2 2" xfId="24945" xr:uid="{A83D19B3-8957-4B90-A407-53D7C08FB906}"/>
    <cellStyle name="Moneda 2 5 3 4 2 2 2 3" xfId="33673" xr:uid="{E15192E0-4D04-40B2-80BE-0F87979B4555}"/>
    <cellStyle name="Moneda 2 5 3 4 2 2 3" xfId="20179" xr:uid="{09EA918E-D8D0-4754-AE26-D4E3516B8E1F}"/>
    <cellStyle name="Moneda 2 5 3 4 2 2 4" xfId="29037" xr:uid="{B50B36CF-B6EF-4CC4-B751-F6B6F9EE5F6E}"/>
    <cellStyle name="Moneda 2 5 3 4 2 3" xfId="13023" xr:uid="{4AD113FF-BD71-49F1-8EDF-A8A7F2B9959A}"/>
    <cellStyle name="Moneda 2 5 3 4 2 3 2" xfId="22562" xr:uid="{192EED0D-EA82-4F88-940C-DA7E3097A969}"/>
    <cellStyle name="Moneda 2 5 3 4 2 3 3" xfId="31313" xr:uid="{DF4223DA-B111-4DAB-8DCA-4A63CE685717}"/>
    <cellStyle name="Moneda 2 5 3 4 2 4" xfId="17800" xr:uid="{0AACCD55-651E-4B65-A3F1-C166ECE6000B}"/>
    <cellStyle name="Moneda 2 5 3 4 2 5" xfId="26832" xr:uid="{D4CEE4E5-2AB7-4F14-82F7-A8DBF94A0FD0}"/>
    <cellStyle name="Moneda 2 5 3 4 3" xfId="9438" xr:uid="{ECEC1A0C-0CBA-40E4-BA4D-841AD61BD4DA}"/>
    <cellStyle name="Moneda 2 5 3 4 3 2" xfId="14220" xr:uid="{9ED0693D-F2DD-44A5-85F1-9D663C8C27CB}"/>
    <cellStyle name="Moneda 2 5 3 4 3 2 2" xfId="23754" xr:uid="{436F19C1-A900-4140-A66E-0965A57F0A3F}"/>
    <cellStyle name="Moneda 2 5 3 4 3 2 3" xfId="32484" xr:uid="{781B4037-34C0-4BD3-B543-C802C6B10394}"/>
    <cellStyle name="Moneda 2 5 3 4 3 3" xfId="18989" xr:uid="{2CF2AE8B-98C7-4B0F-97BE-AE4F4619B3F9}"/>
    <cellStyle name="Moneda 2 5 3 4 3 4" xfId="27897" xr:uid="{C6ED3FFA-3ADC-4A52-914B-DBF6BC2347C2}"/>
    <cellStyle name="Moneda 2 5 3 4 4" xfId="11829" xr:uid="{F5727AD0-523D-404A-B7F3-2ADA18C5D736}"/>
    <cellStyle name="Moneda 2 5 3 4 4 2" xfId="21371" xr:uid="{3F780044-4E7B-4949-BA77-63307D5BB328}"/>
    <cellStyle name="Moneda 2 5 3 4 4 3" xfId="30174" xr:uid="{69EB4723-66A6-44F9-8C5E-28E005663C6D}"/>
    <cellStyle name="Moneda 2 5 3 4 5" xfId="16613" xr:uid="{A37AAEA9-39BB-44A8-A303-9171636C6768}"/>
    <cellStyle name="Moneda 2 5 3 4 6" xfId="7058" xr:uid="{F2D66183-F060-43CE-95FB-5BC5987B40FE}"/>
    <cellStyle name="Moneda 2 5 3 5" xfId="5109" xr:uid="{00000000-0005-0000-0000-000080060000}"/>
    <cellStyle name="Moneda 2 5 3 5 2" xfId="10034" xr:uid="{62A5390A-F64C-4070-99F2-7637F5EEAD5B}"/>
    <cellStyle name="Moneda 2 5 3 5 2 2" xfId="14819" xr:uid="{9701204B-9AEF-4F54-B563-9C74B708B308}"/>
    <cellStyle name="Moneda 2 5 3 5 2 2 2" xfId="24350" xr:uid="{E2F29D57-25AA-44C2-B3F5-4C13016CDA49}"/>
    <cellStyle name="Moneda 2 5 3 5 2 2 3" xfId="33078" xr:uid="{E4E9FBD5-CC3C-4846-8D57-E141ABA6FF4C}"/>
    <cellStyle name="Moneda 2 5 3 5 2 3" xfId="19585" xr:uid="{6B52163D-5DF4-44A8-9BE8-514C65E7EE1A}"/>
    <cellStyle name="Moneda 2 5 3 5 2 4" xfId="28449" xr:uid="{95FD54CF-F554-49D2-ADCC-8333172797C9}"/>
    <cellStyle name="Moneda 2 5 3 5 3" xfId="12425" xr:uid="{0039DEC8-B4AC-48BD-A988-112E19C414C7}"/>
    <cellStyle name="Moneda 2 5 3 5 3 2" xfId="21967" xr:uid="{E1930C72-880C-40AB-80C6-F2912A8F1AD2}"/>
    <cellStyle name="Moneda 2 5 3 5 3 3" xfId="30724" xr:uid="{EF92DDD3-BBD3-46C9-BC97-E4DBB5ACE15E}"/>
    <cellStyle name="Moneda 2 5 3 5 4" xfId="17207" xr:uid="{A89E66FC-3399-4FB7-84C0-3346A1DD4A56}"/>
    <cellStyle name="Moneda 2 5 3 5 5" xfId="7650" xr:uid="{75129142-ED58-41E7-8B4C-606199949A7F}"/>
    <cellStyle name="Moneda 2 5 3 6" xfId="8840" xr:uid="{54644BE4-3C73-4C4F-996A-932419BD76EB}"/>
    <cellStyle name="Moneda 2 5 3 6 2" xfId="13621" xr:uid="{C2043AA6-D092-470B-BDA7-2BD085ED3B7A}"/>
    <cellStyle name="Moneda 2 5 3 6 2 2" xfId="23159" xr:uid="{F6E48CD5-5888-4585-9BFE-3EE71E8289CD}"/>
    <cellStyle name="Moneda 2 5 3 6 2 3" xfId="31890" xr:uid="{6F6243A4-7B34-47A0-8A04-89613F20FF26}"/>
    <cellStyle name="Moneda 2 5 3 6 3" xfId="18395" xr:uid="{FE3B7B76-AFF9-4A68-B9AE-DE6CF1F0FCCC}"/>
    <cellStyle name="Moneda 2 5 3 6 4" xfId="27404" xr:uid="{066A2736-58C1-4C49-8FD6-46437F8919E5}"/>
    <cellStyle name="Moneda 2 5 3 7" xfId="11231" xr:uid="{FF8FCCBA-2381-4B1A-BC11-2D36243E1D5B}"/>
    <cellStyle name="Moneda 2 5 3 7 2" xfId="20777" xr:uid="{A20DEF1F-4DB7-4952-B2FE-0B5F11A665A5}"/>
    <cellStyle name="Moneda 2 5 3 7 3" xfId="29627" xr:uid="{F0BCC074-0DDE-4F24-89F0-E1EE17EAB6AF}"/>
    <cellStyle name="Moneda 2 5 3 8" xfId="16018" xr:uid="{5898DEC6-AD5E-4065-ACC7-7B6233770734}"/>
    <cellStyle name="Moneda 2 5 3 9" xfId="6490" xr:uid="{4D32C0A5-4D90-4E09-9C9C-CA380CFFBF6F}"/>
    <cellStyle name="Moneda 2 5 4" xfId="479" xr:uid="{00000000-0005-0000-0000-000081060000}"/>
    <cellStyle name="Moneda 2 5 4 2" xfId="1193" xr:uid="{00000000-0005-0000-0000-000082060000}"/>
    <cellStyle name="Moneda 2 5 4 2 2" xfId="2754" xr:uid="{00000000-0005-0000-0000-000083060000}"/>
    <cellStyle name="Moneda 2 5 4 2 2 2" xfId="8615" xr:uid="{B7E08334-71B5-476C-9E97-3B1BDD932EBC}"/>
    <cellStyle name="Moneda 2 5 4 2 2 2 2" xfId="11002" xr:uid="{2ED9EA2E-F8B2-48C4-AA8B-29E69B55513D}"/>
    <cellStyle name="Moneda 2 5 4 2 2 2 2 2" xfId="15790" xr:uid="{6F60FD01-D659-43CC-B9BB-9BFF3A1044FF}"/>
    <cellStyle name="Moneda 2 5 4 2 2 2 2 2 2" xfId="25317" xr:uid="{3205052B-5A60-4B6E-8806-7CAB7BD6AEA2}"/>
    <cellStyle name="Moneda 2 5 4 2 2 2 2 2 3" xfId="34045" xr:uid="{8E8FFEEE-B3C4-42E6-A8BB-98D57EB1B66F}"/>
    <cellStyle name="Moneda 2 5 4 2 2 2 2 3" xfId="20551" xr:uid="{3E754A1C-15E9-4FD2-82A9-47B522524E8E}"/>
    <cellStyle name="Moneda 2 5 4 2 2 2 2 4" xfId="29409" xr:uid="{311903DD-F6E9-46D5-A28A-5744EB2083A0}"/>
    <cellStyle name="Moneda 2 5 4 2 2 2 3" xfId="13393" xr:uid="{AE6DB6C7-9DED-4C21-82EF-9F5851EE530E}"/>
    <cellStyle name="Moneda 2 5 4 2 2 2 3 2" xfId="22934" xr:uid="{3D639031-F2CD-4034-8322-E3F5E7C65044}"/>
    <cellStyle name="Moneda 2 5 4 2 2 2 3 3" xfId="31685" xr:uid="{031A2B8F-D148-4D88-8D52-86EB81F3A23C}"/>
    <cellStyle name="Moneda 2 5 4 2 2 2 4" xfId="18170" xr:uid="{B54C2761-6404-465C-9847-7BB7E9096522}"/>
    <cellStyle name="Moneda 2 5 4 2 2 2 5" xfId="27184" xr:uid="{2BEFDA3C-B235-431C-8A7D-86BACAF9ED6D}"/>
    <cellStyle name="Moneda 2 5 4 2 2 3" xfId="9808" xr:uid="{015F842E-ED5C-407C-A6C4-48A5460D5DC2}"/>
    <cellStyle name="Moneda 2 5 4 2 2 3 2" xfId="14592" xr:uid="{745B6158-3983-43D0-98C5-233E7D4B405D}"/>
    <cellStyle name="Moneda 2 5 4 2 2 3 2 2" xfId="24126" xr:uid="{A7E573D8-E1AC-43F7-B355-1DF5DDF6A979}"/>
    <cellStyle name="Moneda 2 5 4 2 2 3 2 3" xfId="32856" xr:uid="{666FC3D2-7835-468F-B54F-20A81FFA5BFD}"/>
    <cellStyle name="Moneda 2 5 4 2 2 3 3" xfId="19361" xr:uid="{DD300153-CC81-49B6-9318-EB7E8C4B98A4}"/>
    <cellStyle name="Moneda 2 5 4 2 2 3 4" xfId="28249" xr:uid="{F7DD12F3-1FA7-44A4-81D6-6F9B250E23F7}"/>
    <cellStyle name="Moneda 2 5 4 2 2 4" xfId="12199" xr:uid="{6ED754FB-34C1-47F1-934B-20F6D2B40BBF}"/>
    <cellStyle name="Moneda 2 5 4 2 2 4 2" xfId="21743" xr:uid="{D6339B6E-AEF9-45FD-9101-1727F3A9CF8A}"/>
    <cellStyle name="Moneda 2 5 4 2 2 4 3" xfId="30526" xr:uid="{06F710D9-F066-40DA-AD15-A5EADD4D4DFE}"/>
    <cellStyle name="Moneda 2 5 4 2 2 5" xfId="16983" xr:uid="{F6F6DAEF-BC8E-49DE-BB54-7E2CD68C2AB7}"/>
    <cellStyle name="Moneda 2 5 4 2 2 6" xfId="7426" xr:uid="{7D16484C-94F9-4F37-866A-B881B11B25CC}"/>
    <cellStyle name="Moneda 2 5 4 2 3" xfId="4260" xr:uid="{00000000-0005-0000-0000-000084060000}"/>
    <cellStyle name="Moneda 2 5 4 2 3 2" xfId="10409" xr:uid="{B752CEA2-8CA4-4372-996B-9D476A695A7D}"/>
    <cellStyle name="Moneda 2 5 4 2 3 2 2" xfId="15195" xr:uid="{FBE6AA51-BA3B-4049-A797-BD07FF7B00A7}"/>
    <cellStyle name="Moneda 2 5 4 2 3 2 2 2" xfId="24722" xr:uid="{E087CE59-AEBD-4B1A-B802-1FAF68FABFB8}"/>
    <cellStyle name="Moneda 2 5 4 2 3 2 2 3" xfId="33450" xr:uid="{909F26E6-FC77-4CB9-BF3D-094B0E2226AB}"/>
    <cellStyle name="Moneda 2 5 4 2 3 2 3" xfId="19956" xr:uid="{A789A485-02DB-48D7-8E04-67FE962C3035}"/>
    <cellStyle name="Moneda 2 5 4 2 3 2 4" xfId="28820" xr:uid="{16B4D43A-A052-4C78-AE66-C144906C8264}"/>
    <cellStyle name="Moneda 2 5 4 2 3 3" xfId="12800" xr:uid="{6B218D01-119F-46B2-9721-06EDCCD9E0A0}"/>
    <cellStyle name="Moneda 2 5 4 2 3 3 2" xfId="22339" xr:uid="{DFA65AE6-3F61-48F8-B979-57A3584F2CE8}"/>
    <cellStyle name="Moneda 2 5 4 2 3 3 3" xfId="31096" xr:uid="{EFD110A3-5692-4427-9433-63896DEF003C}"/>
    <cellStyle name="Moneda 2 5 4 2 3 4" xfId="17577" xr:uid="{33F14370-BA74-4D44-90B4-A67F47F70892}"/>
    <cellStyle name="Moneda 2 5 4 2 3 5" xfId="8023" xr:uid="{12C6B678-B80F-4E2A-B237-0F7B837C48A0}"/>
    <cellStyle name="Moneda 2 5 4 2 4" xfId="5766" xr:uid="{00000000-0005-0000-0000-000085060000}"/>
    <cellStyle name="Moneda 2 5 4 2 4 2" xfId="13997" xr:uid="{DF7CB477-93B0-4054-A52E-0639D2522D99}"/>
    <cellStyle name="Moneda 2 5 4 2 4 2 2" xfId="23531" xr:uid="{A4771D55-F9E7-4B88-8FC7-FD5BBC9EAFB8}"/>
    <cellStyle name="Moneda 2 5 4 2 4 2 3" xfId="32261" xr:uid="{144C297B-3ECD-4527-B23A-53A00740D6F0}"/>
    <cellStyle name="Moneda 2 5 4 2 4 3" xfId="18766" xr:uid="{6583940C-D732-4A8A-BDB2-0D699FDDC3D7}"/>
    <cellStyle name="Moneda 2 5 4 2 4 4" xfId="9216" xr:uid="{79C47869-4CF9-422B-B897-DCB08D13847F}"/>
    <cellStyle name="Moneda 2 5 4 2 5" xfId="11607" xr:uid="{3D39A343-C459-4EAF-B94F-F52678D75948}"/>
    <cellStyle name="Moneda 2 5 4 2 5 2" xfId="21148" xr:uid="{A0AD921A-AE01-446F-B993-925EE6398B6F}"/>
    <cellStyle name="Moneda 2 5 4 2 5 3" xfId="29978" xr:uid="{B24CF605-6325-4CC2-99AE-93F59EE47E6F}"/>
    <cellStyle name="Moneda 2 5 4 2 6" xfId="16390" xr:uid="{A9380849-8F8D-4459-932E-0EF3137547F7}"/>
    <cellStyle name="Moneda 2 5 4 2 7" xfId="6838" xr:uid="{00D1FDF2-9E8B-4FDE-BC79-374E160DFF0B}"/>
    <cellStyle name="Moneda 2 5 4 3" xfId="2098" xr:uid="{00000000-0005-0000-0000-000086060000}"/>
    <cellStyle name="Moneda 2 5 4 3 2" xfId="8319" xr:uid="{05473B45-0FCC-47E6-92FF-019AFE818672}"/>
    <cellStyle name="Moneda 2 5 4 3 2 2" xfId="10706" xr:uid="{3FB914C6-1395-476B-BBA0-2C9EA2DC3AAA}"/>
    <cellStyle name="Moneda 2 5 4 3 2 2 2" xfId="15493" xr:uid="{33FA5C50-1181-4789-9D43-48C1271389AF}"/>
    <cellStyle name="Moneda 2 5 4 3 2 2 2 2" xfId="25020" xr:uid="{052EFB74-83B3-4D31-B9E8-E3728170FFB9}"/>
    <cellStyle name="Moneda 2 5 4 3 2 2 2 3" xfId="33748" xr:uid="{B0BD621D-529D-4168-ABBC-D4565C46314E}"/>
    <cellStyle name="Moneda 2 5 4 3 2 2 3" xfId="20254" xr:uid="{12CC5B9C-AD26-40EA-ACBC-1F15828D4805}"/>
    <cellStyle name="Moneda 2 5 4 3 2 2 4" xfId="29112" xr:uid="{4DA08913-7610-4A0C-8D0F-622F7D4692A9}"/>
    <cellStyle name="Moneda 2 5 4 3 2 3" xfId="13097" xr:uid="{B2768676-EB49-4066-87FC-C534B2C8F880}"/>
    <cellStyle name="Moneda 2 5 4 3 2 3 2" xfId="22637" xr:uid="{B1A9B6C8-20D9-478A-B7E3-4F9119D1FAEC}"/>
    <cellStyle name="Moneda 2 5 4 3 2 3 3" xfId="31388" xr:uid="{29B0EDD3-FA08-4AF5-B2FA-B784F507CE0F}"/>
    <cellStyle name="Moneda 2 5 4 3 2 4" xfId="17874" xr:uid="{EA77EB6A-6FDD-463B-95B3-A35A1B396926}"/>
    <cellStyle name="Moneda 2 5 4 3 2 5" xfId="26907" xr:uid="{620CAF21-0A4D-43DE-A9ED-297FE20FDA9D}"/>
    <cellStyle name="Moneda 2 5 4 3 3" xfId="9512" xr:uid="{3E56AC3B-9325-4B8C-AE48-27329F5A61FF}"/>
    <cellStyle name="Moneda 2 5 4 3 3 2" xfId="14295" xr:uid="{29F67C01-BBCA-4EB8-9ED8-AE38FE58F12A}"/>
    <cellStyle name="Moneda 2 5 4 3 3 2 2" xfId="23829" xr:uid="{CCFC8734-D168-4A15-98D6-4442E763961B}"/>
    <cellStyle name="Moneda 2 5 4 3 3 2 3" xfId="32559" xr:uid="{32015059-7BDD-4245-8B32-26118BF4DC03}"/>
    <cellStyle name="Moneda 2 5 4 3 3 3" xfId="19064" xr:uid="{2A957D93-28D9-4B91-98EF-360C00B19BA7}"/>
    <cellStyle name="Moneda 2 5 4 3 3 4" xfId="27972" xr:uid="{CFB8D1B8-C140-47B2-ABA5-9D6CF7406F8B}"/>
    <cellStyle name="Moneda 2 5 4 3 4" xfId="11903" xr:uid="{1FAAF7C2-4028-4F8C-8A7A-6D2046568CD4}"/>
    <cellStyle name="Moneda 2 5 4 3 4 2" xfId="21446" xr:uid="{2C5E65E9-5DCD-4173-B32F-43A0B1F2D13F}"/>
    <cellStyle name="Moneda 2 5 4 3 4 3" xfId="30249" xr:uid="{D5430B21-5F25-4CD4-AEC6-A6E8523DFE1C}"/>
    <cellStyle name="Moneda 2 5 4 3 5" xfId="16687" xr:uid="{513F63FA-29B8-4935-8EC9-7E6EB5259F9E}"/>
    <cellStyle name="Moneda 2 5 4 3 6" xfId="7130" xr:uid="{3621B477-321C-4BC3-AB0B-314486B9A7B0}"/>
    <cellStyle name="Moneda 2 5 4 4" xfId="3604" xr:uid="{00000000-0005-0000-0000-000087060000}"/>
    <cellStyle name="Moneda 2 5 4 4 2" xfId="10110" xr:uid="{80B87B85-2F47-4F75-BB2B-6D4DE3CD2EFC}"/>
    <cellStyle name="Moneda 2 5 4 4 2 2" xfId="14895" xr:uid="{1321CBB6-29B7-4AD3-8393-3A5C8E1D1A34}"/>
    <cellStyle name="Moneda 2 5 4 4 2 2 2" xfId="24425" xr:uid="{BF8047B6-73A8-4631-9850-BCEC7D5A126B}"/>
    <cellStyle name="Moneda 2 5 4 4 2 2 3" xfId="33153" xr:uid="{DDB319FF-5FAF-44C6-8E94-E7136ABA2B37}"/>
    <cellStyle name="Moneda 2 5 4 4 2 3" xfId="19659" xr:uid="{10F4CABE-6B12-4684-BDD4-69B8EF65B8A7}"/>
    <cellStyle name="Moneda 2 5 4 4 2 4" xfId="28523" xr:uid="{5C034558-58E5-44DA-AC63-5824C0810363}"/>
    <cellStyle name="Moneda 2 5 4 4 3" xfId="12501" xr:uid="{763FD1F8-5322-4A1F-936A-ACD3B24E63EE}"/>
    <cellStyle name="Moneda 2 5 4 4 3 2" xfId="22042" xr:uid="{8FF588A6-DDF5-4188-94E6-5C624AEF2F08}"/>
    <cellStyle name="Moneda 2 5 4 4 3 3" xfId="30799" xr:uid="{79B7F6C0-6C0E-4836-91FD-A10B78B70139}"/>
    <cellStyle name="Moneda 2 5 4 4 4" xfId="17281" xr:uid="{9D371CFE-5DB2-42C7-B020-FFAD076E839E}"/>
    <cellStyle name="Moneda 2 5 4 4 5" xfId="7724" xr:uid="{6F201608-C193-473F-B1CE-592ADC9BD19B}"/>
    <cellStyle name="Moneda 2 5 4 5" xfId="5110" xr:uid="{00000000-0005-0000-0000-000088060000}"/>
    <cellStyle name="Moneda 2 5 4 5 2" xfId="13697" xr:uid="{CB412DD8-A261-4433-9330-50B94FD2AAC0}"/>
    <cellStyle name="Moneda 2 5 4 5 2 2" xfId="23234" xr:uid="{F65CAF8C-82F1-40CC-B084-4F1B1277AD3B}"/>
    <cellStyle name="Moneda 2 5 4 5 2 3" xfId="31965" xr:uid="{3619B4FA-871A-4305-AF12-D4DDC34A01BA}"/>
    <cellStyle name="Moneda 2 5 4 5 3" xfId="18469" xr:uid="{5761FB51-8569-4E0F-83B8-5DDAD093FB5F}"/>
    <cellStyle name="Moneda 2 5 4 5 4" xfId="8916" xr:uid="{A2E50A6F-5E31-484C-A39F-816DCDFC5022}"/>
    <cellStyle name="Moneda 2 5 4 6" xfId="11308" xr:uid="{96580269-158B-426F-87D8-6F3142AB9315}"/>
    <cellStyle name="Moneda 2 5 4 6 2" xfId="20852" xr:uid="{E2D793A5-BDC6-4913-B218-3EB8C3A8B335}"/>
    <cellStyle name="Moneda 2 5 4 6 3" xfId="29702" xr:uid="{B1BEF542-5891-4B26-9EC8-D41CDBBF9D0B}"/>
    <cellStyle name="Moneda 2 5 4 7" xfId="16093" xr:uid="{637E53E9-6C08-45BE-A437-D755183A9467}"/>
    <cellStyle name="Moneda 2 5 4 8" xfId="6554" xr:uid="{C768282C-A4B9-4856-A02E-04A2734431A0}"/>
    <cellStyle name="Moneda 2 5 5" xfId="827" xr:uid="{00000000-0005-0000-0000-000089060000}"/>
    <cellStyle name="Moneda 2 5 5 2" xfId="1502" xr:uid="{00000000-0005-0000-0000-00008A060000}"/>
    <cellStyle name="Moneda 2 5 5 2 2" xfId="3044" xr:uid="{00000000-0005-0000-0000-00008B060000}"/>
    <cellStyle name="Moneda 2 5 5 2 2 2" xfId="10854" xr:uid="{357E3F9C-22CB-431B-822F-C0CB7287C97F}"/>
    <cellStyle name="Moneda 2 5 5 2 2 2 2" xfId="15642" xr:uid="{649ACF05-745D-4D23-A4F4-94E951AF97DD}"/>
    <cellStyle name="Moneda 2 5 5 2 2 2 2 2" xfId="25169" xr:uid="{B1568124-0108-45DB-B784-545E3D03D7B2}"/>
    <cellStyle name="Moneda 2 5 5 2 2 2 2 3" xfId="33897" xr:uid="{2DD18731-EFE2-45FB-B986-A160CA80F8D6}"/>
    <cellStyle name="Moneda 2 5 5 2 2 2 3" xfId="20403" xr:uid="{33CA47B8-4895-4589-8A12-27DA9E465260}"/>
    <cellStyle name="Moneda 2 5 5 2 2 2 4" xfId="29261" xr:uid="{8970F847-0747-42D7-86D8-0392BD7444E9}"/>
    <cellStyle name="Moneda 2 5 5 2 2 3" xfId="13245" xr:uid="{D0506D75-06AA-4C71-A696-E69E0C414C88}"/>
    <cellStyle name="Moneda 2 5 5 2 2 3 2" xfId="22786" xr:uid="{F050DE43-33FD-4525-9D7F-2E2A9BBA2F66}"/>
    <cellStyle name="Moneda 2 5 5 2 2 3 3" xfId="31537" xr:uid="{0098B6FC-E818-4F4E-9DCC-43401118505A}"/>
    <cellStyle name="Moneda 2 5 5 2 2 4" xfId="18022" xr:uid="{47E082C8-E53E-42B5-A7A8-21E3DBF589D7}"/>
    <cellStyle name="Moneda 2 5 5 2 2 5" xfId="8467" xr:uid="{C94CEA10-D3F7-4FFA-90B9-C22EBB211C56}"/>
    <cellStyle name="Moneda 2 5 5 2 3" xfId="4550" xr:uid="{00000000-0005-0000-0000-00008C060000}"/>
    <cellStyle name="Moneda 2 5 5 2 3 2" xfId="14444" xr:uid="{C1A208E5-07B6-4307-8605-100A99C9B156}"/>
    <cellStyle name="Moneda 2 5 5 2 3 2 2" xfId="23978" xr:uid="{986E6574-1873-4420-B68B-E26DF88E7929}"/>
    <cellStyle name="Moneda 2 5 5 2 3 2 3" xfId="32708" xr:uid="{3C0881CF-5678-48B9-B6E5-5D5EEBBF5F5E}"/>
    <cellStyle name="Moneda 2 5 5 2 3 3" xfId="19213" xr:uid="{439CBF18-E0B6-4BA4-8E7B-85F342D55471}"/>
    <cellStyle name="Moneda 2 5 5 2 3 4" xfId="9660" xr:uid="{B701825F-CE48-4023-A640-35A5305BCB64}"/>
    <cellStyle name="Moneda 2 5 5 2 4" xfId="6056" xr:uid="{00000000-0005-0000-0000-00008D060000}"/>
    <cellStyle name="Moneda 2 5 5 2 4 2" xfId="21595" xr:uid="{4EAE763E-9D4D-4208-8E17-D17D53F11A3F}"/>
    <cellStyle name="Moneda 2 5 5 2 4 3" xfId="12051" xr:uid="{10483320-7F76-4160-A0D1-FE8E673C30AE}"/>
    <cellStyle name="Moneda 2 5 5 2 5" xfId="16835" xr:uid="{5C260F78-C33C-4A1B-86BE-E09B4C0B6EDE}"/>
    <cellStyle name="Moneda 2 5 5 2 6" xfId="7278" xr:uid="{05DE4953-8051-4966-84C0-6B1271A17C0A}"/>
    <cellStyle name="Moneda 2 5 5 3" xfId="2388" xr:uid="{00000000-0005-0000-0000-00008E060000}"/>
    <cellStyle name="Moneda 2 5 5 3 2" xfId="10261" xr:uid="{4A345531-84C0-4F5B-8F1C-1E250F1B2EF7}"/>
    <cellStyle name="Moneda 2 5 5 3 2 2" xfId="15047" xr:uid="{AD82DD50-2A61-428C-9742-A933053900D3}"/>
    <cellStyle name="Moneda 2 5 5 3 2 2 2" xfId="24574" xr:uid="{545B9F0B-1D3F-464B-A4B3-42CB5013CFDF}"/>
    <cellStyle name="Moneda 2 5 5 3 2 2 3" xfId="33302" xr:uid="{B28EAEF3-D368-4B55-8FA6-10CCF11151E8}"/>
    <cellStyle name="Moneda 2 5 5 3 2 3" xfId="19808" xr:uid="{C0E86C8D-7E8D-48AF-8F43-3536CFCD5B5A}"/>
    <cellStyle name="Moneda 2 5 5 3 2 4" xfId="28672" xr:uid="{22BC97F8-831B-4C0A-AB3F-E755968E9638}"/>
    <cellStyle name="Moneda 2 5 5 3 3" xfId="12652" xr:uid="{0DB7B10F-33D7-447C-B584-3DB1BAF681C5}"/>
    <cellStyle name="Moneda 2 5 5 3 3 2" xfId="22191" xr:uid="{EBF63BC1-D69A-4D95-9D3A-311E2F25CBFF}"/>
    <cellStyle name="Moneda 2 5 5 3 3 3" xfId="30948" xr:uid="{0CBCD23C-6AD5-410E-960B-3F2DF672702E}"/>
    <cellStyle name="Moneda 2 5 5 3 4" xfId="17429" xr:uid="{6AAB3517-F86A-4264-8926-DC7419FEF4BD}"/>
    <cellStyle name="Moneda 2 5 5 3 5" xfId="7875" xr:uid="{954BD299-F4F7-4CDF-AD70-C005C66DABB9}"/>
    <cellStyle name="Moneda 2 5 5 4" xfId="3894" xr:uid="{00000000-0005-0000-0000-00008F060000}"/>
    <cellStyle name="Moneda 2 5 5 4 2" xfId="13849" xr:uid="{69E19A27-EDE8-4658-BC71-D6C703A8CB2D}"/>
    <cellStyle name="Moneda 2 5 5 4 2 2" xfId="23383" xr:uid="{2748AF5D-D740-41D2-8A2D-AA414073CC3B}"/>
    <cellStyle name="Moneda 2 5 5 4 2 3" xfId="32113" xr:uid="{5CF0CD9F-ACC7-4125-9908-34660D3FE57D}"/>
    <cellStyle name="Moneda 2 5 5 4 3" xfId="18618" xr:uid="{22BE717D-1769-4DF5-B3DE-0F34611C48EF}"/>
    <cellStyle name="Moneda 2 5 5 4 4" xfId="9068" xr:uid="{3F6A9B29-A666-4772-B443-7C709389CA81}"/>
    <cellStyle name="Moneda 2 5 5 5" xfId="5400" xr:uid="{00000000-0005-0000-0000-000090060000}"/>
    <cellStyle name="Moneda 2 5 5 5 2" xfId="21000" xr:uid="{750B4298-4B54-4693-815D-AFC3291A95CB}"/>
    <cellStyle name="Moneda 2 5 5 5 3" xfId="11459" xr:uid="{E60FC05B-11FA-46D9-B4D3-40F1193FDC7A}"/>
    <cellStyle name="Moneda 2 5 5 6" xfId="16242" xr:uid="{9958B139-9AC3-4EA2-B551-F454F05C5AF2}"/>
    <cellStyle name="Moneda 2 5 5 7" xfId="6697" xr:uid="{CCD9EB63-71FD-4533-8F07-7D72D605FB17}"/>
    <cellStyle name="Moneda 2 5 6" xfId="981" xr:uid="{00000000-0005-0000-0000-000091060000}"/>
    <cellStyle name="Moneda 2 5 6 2" xfId="2542" xr:uid="{00000000-0005-0000-0000-000092060000}"/>
    <cellStyle name="Moneda 2 5 6 2 2" xfId="10559" xr:uid="{0F7650A4-472B-4AC0-BDAC-DE05325D200C}"/>
    <cellStyle name="Moneda 2 5 6 2 2 2" xfId="15345" xr:uid="{72132B83-1AC6-422E-9691-ADB5B926EDC4}"/>
    <cellStyle name="Moneda 2 5 6 2 2 2 2" xfId="24872" xr:uid="{4AFC79EA-7DC9-49EA-AF6F-0B5A8000450F}"/>
    <cellStyle name="Moneda 2 5 6 2 2 2 3" xfId="33600" xr:uid="{FB74455A-E194-4BE0-A999-047EBDFB67CB}"/>
    <cellStyle name="Moneda 2 5 6 2 2 3" xfId="20106" xr:uid="{721F2CD1-BD87-45E8-8136-A4AAE08082CA}"/>
    <cellStyle name="Moneda 2 5 6 2 2 4" xfId="28968" xr:uid="{21C3C7B3-64E2-4116-A5E0-978C6956D695}"/>
    <cellStyle name="Moneda 2 5 6 2 3" xfId="12950" xr:uid="{22CB8AC2-41A0-4B9F-A92E-AD927EDEE889}"/>
    <cellStyle name="Moneda 2 5 6 2 3 2" xfId="22489" xr:uid="{92E4D228-6D3F-4289-B3D5-9775380BA0F5}"/>
    <cellStyle name="Moneda 2 5 6 2 3 3" xfId="31244" xr:uid="{656478EE-ED2E-4B35-8814-CC45D67490F4}"/>
    <cellStyle name="Moneda 2 5 6 2 4" xfId="17727" xr:uid="{EAE30C7D-88D1-44B6-8578-F8818DBB25A9}"/>
    <cellStyle name="Moneda 2 5 6 2 5" xfId="8172" xr:uid="{AED5953D-E3B4-4E9A-B11F-FA58704ED8BF}"/>
    <cellStyle name="Moneda 2 5 6 3" xfId="4048" xr:uid="{00000000-0005-0000-0000-000093060000}"/>
    <cellStyle name="Moneda 2 5 6 3 2" xfId="14147" xr:uid="{BDF3E82E-F8B4-4A26-9511-C6AA300007E7}"/>
    <cellStyle name="Moneda 2 5 6 3 2 2" xfId="23681" xr:uid="{9BF5F1C5-18D4-4D59-984C-8B5E8AEA41E8}"/>
    <cellStyle name="Moneda 2 5 6 3 2 3" xfId="32411" xr:uid="{E2A39F91-FC65-4F4E-9344-F810B77EB085}"/>
    <cellStyle name="Moneda 2 5 6 3 3" xfId="18916" xr:uid="{BBB2BE72-A69A-4816-90C1-9458485CDC88}"/>
    <cellStyle name="Moneda 2 5 6 3 4" xfId="9365" xr:uid="{764C1C83-71F2-454B-A21B-FD9775D14378}"/>
    <cellStyle name="Moneda 2 5 6 4" xfId="5554" xr:uid="{00000000-0005-0000-0000-000094060000}"/>
    <cellStyle name="Moneda 2 5 6 4 2" xfId="21298" xr:uid="{814EDEB4-4822-4A7A-8A1E-95C84352CBBA}"/>
    <cellStyle name="Moneda 2 5 6 4 3" xfId="11756" xr:uid="{7A46FEBB-4CCB-4D2F-AFD6-008BA9168887}"/>
    <cellStyle name="Moneda 2 5 6 5" xfId="16540" xr:uid="{2F8CDC33-9179-4D4C-ABFA-F73ECCF88E13}"/>
    <cellStyle name="Moneda 2 5 6 6" xfId="6985" xr:uid="{685A3B4B-E6EB-4FE5-AFF5-A803A94275E5}"/>
    <cellStyle name="Moneda 2 5 7" xfId="1190" xr:uid="{00000000-0005-0000-0000-000095060000}"/>
    <cellStyle name="Moneda 2 5 7 2" xfId="2751" xr:uid="{00000000-0005-0000-0000-000096060000}"/>
    <cellStyle name="Moneda 2 5 7 2 2" xfId="14744" xr:uid="{6587FB4F-F927-4804-92D8-AB2C23442625}"/>
    <cellStyle name="Moneda 2 5 7 2 2 2" xfId="24277" xr:uid="{757CF554-726D-4EDE-B88E-5A635594625C}"/>
    <cellStyle name="Moneda 2 5 7 2 2 3" xfId="33005" xr:uid="{5FEB3E41-0014-4E0D-AFCB-B6A708BED1B4}"/>
    <cellStyle name="Moneda 2 5 7 2 3" xfId="19512" xr:uid="{42129356-B708-4C83-AE90-333201ED0A0E}"/>
    <cellStyle name="Moneda 2 5 7 2 4" xfId="9959" xr:uid="{E2FF9757-48E0-4404-972C-447FB2A58F2D}"/>
    <cellStyle name="Moneda 2 5 7 3" xfId="4257" xr:uid="{00000000-0005-0000-0000-000097060000}"/>
    <cellStyle name="Moneda 2 5 7 3 2" xfId="21894" xr:uid="{59FDAC78-D504-46D0-817B-5B3BFC62EB0A}"/>
    <cellStyle name="Moneda 2 5 7 3 3" xfId="12350" xr:uid="{856D6EA6-F81E-4F82-BD5A-FEE313047000}"/>
    <cellStyle name="Moneda 2 5 7 4" xfId="5763" xr:uid="{00000000-0005-0000-0000-000098060000}"/>
    <cellStyle name="Moneda 2 5 7 4 2" xfId="17134" xr:uid="{A695E404-7095-4FF1-80DF-0646517BFB8D}"/>
    <cellStyle name="Moneda 2 5 7 5" xfId="7575" xr:uid="{A01A70BD-65E1-49E3-B866-A84FD811C932}"/>
    <cellStyle name="Moneda 2 5 8" xfId="1658" xr:uid="{00000000-0005-0000-0000-000099060000}"/>
    <cellStyle name="Moneda 2 5 8 2" xfId="3200" xr:uid="{00000000-0005-0000-0000-00009A060000}"/>
    <cellStyle name="Moneda 2 5 8 2 2" xfId="23086" xr:uid="{B49A1758-FAE6-4480-93DC-09C533F79D82}"/>
    <cellStyle name="Moneda 2 5 8 2 3" xfId="13546" xr:uid="{6FF1C04E-4D71-41B9-A2CB-0DFAB855451B}"/>
    <cellStyle name="Moneda 2 5 8 3" xfId="4706" xr:uid="{00000000-0005-0000-0000-00009B060000}"/>
    <cellStyle name="Moneda 2 5 8 3 2" xfId="18322" xr:uid="{4E2E5FF6-885E-4C41-962E-042441998E6B}"/>
    <cellStyle name="Moneda 2 5 8 4" xfId="6212" xr:uid="{00000000-0005-0000-0000-00009C060000}"/>
    <cellStyle name="Moneda 2 5 8 4 2" xfId="27336" xr:uid="{4149ADC9-C1F0-4A82-B62F-2E0F5ABAB54A}"/>
    <cellStyle name="Moneda 2 5 8 5" xfId="8765" xr:uid="{B1BBCCF4-43DF-4AD0-97C8-E3CC98CE70C2}"/>
    <cellStyle name="Moneda 2 5 9" xfId="476" xr:uid="{00000000-0005-0000-0000-00009D060000}"/>
    <cellStyle name="Moneda 2 5 9 2" xfId="2095" xr:uid="{00000000-0005-0000-0000-00009E060000}"/>
    <cellStyle name="Moneda 2 5 9 2 2" xfId="20704" xr:uid="{234B2731-0018-46E4-9B40-43EA1C07D9A7}"/>
    <cellStyle name="Moneda 2 5 9 3" xfId="3601" xr:uid="{00000000-0005-0000-0000-00009F060000}"/>
    <cellStyle name="Moneda 2 5 9 3 2" xfId="29561" xr:uid="{90E0FDA1-B908-4DBC-A41D-636FB62E28FC}"/>
    <cellStyle name="Moneda 2 5 9 4" xfId="5107" xr:uid="{00000000-0005-0000-0000-0000A0060000}"/>
    <cellStyle name="Moneda 2 5 9 5" xfId="11156" xr:uid="{1878A9AF-61CB-4064-BB54-89978611C22F}"/>
    <cellStyle name="Moneda 2 6" xfId="274" xr:uid="{00000000-0005-0000-0000-0000A1060000}"/>
    <cellStyle name="Moneda 2 6 10" xfId="3488" xr:uid="{00000000-0005-0000-0000-0000A2060000}"/>
    <cellStyle name="Moneda 2 6 10 2" xfId="25485" xr:uid="{A530A57D-BC48-48F7-A6A5-E36D33302C64}"/>
    <cellStyle name="Moneda 2 6 11" xfId="4994" xr:uid="{00000000-0005-0000-0000-0000A3060000}"/>
    <cellStyle name="Moneda 2 6 12" xfId="6443" xr:uid="{73DEE06A-2106-459B-B213-40857222F1A0}"/>
    <cellStyle name="Moneda 2 6 2" xfId="481" xr:uid="{00000000-0005-0000-0000-0000A4060000}"/>
    <cellStyle name="Moneda 2 6 2 2" xfId="1195" xr:uid="{00000000-0005-0000-0000-0000A5060000}"/>
    <cellStyle name="Moneda 2 6 2 2 2" xfId="2756" xr:uid="{00000000-0005-0000-0000-0000A6060000}"/>
    <cellStyle name="Moneda 2 6 2 2 2 2" xfId="7517" xr:uid="{EA03F38B-40EC-4357-8EF5-0C5CC706713C}"/>
    <cellStyle name="Moneda 2 6 2 2 2 2 2" xfId="8706" xr:uid="{E507611E-F878-4D4C-91F8-909120FADD7D}"/>
    <cellStyle name="Moneda 2 6 2 2 2 2 2 2" xfId="11093" xr:uid="{6FECA9EA-3150-43B8-8F5B-7B299B07C276}"/>
    <cellStyle name="Moneda 2 6 2 2 2 2 2 2 2" xfId="15881" xr:uid="{592B8061-CA91-460E-A6EE-05218C099159}"/>
    <cellStyle name="Moneda 2 6 2 2 2 2 2 2 2 2" xfId="25408" xr:uid="{16D08C79-1161-4162-9A1B-7022A39DF7F8}"/>
    <cellStyle name="Moneda 2 6 2 2 2 2 2 2 2 3" xfId="34136" xr:uid="{82EFD82B-1E7F-4212-A37E-F078EB2A413B}"/>
    <cellStyle name="Moneda 2 6 2 2 2 2 2 2 3" xfId="20642" xr:uid="{D33E29D7-F24A-4DD7-A39F-94A4F577E012}"/>
    <cellStyle name="Moneda 2 6 2 2 2 2 2 2 4" xfId="29500" xr:uid="{E6842B3D-10EE-4B29-BEB8-DE27BD3CD408}"/>
    <cellStyle name="Moneda 2 6 2 2 2 2 2 3" xfId="13484" xr:uid="{598DEA35-6B8B-42DD-80DF-0236CB85FD7F}"/>
    <cellStyle name="Moneda 2 6 2 2 2 2 2 3 2" xfId="23025" xr:uid="{BFE4380E-D63C-4168-8392-FBE712B279C1}"/>
    <cellStyle name="Moneda 2 6 2 2 2 2 2 3 3" xfId="31776" xr:uid="{429BC408-4A33-43F6-9F3F-1CBA0BD41304}"/>
    <cellStyle name="Moneda 2 6 2 2 2 2 2 4" xfId="18261" xr:uid="{F03D9BEC-9CA1-42E4-ABEE-ADA66AA08EEA}"/>
    <cellStyle name="Moneda 2 6 2 2 2 2 2 5" xfId="27275" xr:uid="{75DF5B31-7B13-42AD-98FC-0E84C609F153}"/>
    <cellStyle name="Moneda 2 6 2 2 2 2 3" xfId="9899" xr:uid="{181C79BD-1570-4DB1-A246-0E1D8568DEC9}"/>
    <cellStyle name="Moneda 2 6 2 2 2 2 3 2" xfId="14683" xr:uid="{77D8AE48-7BB6-4DE1-934D-F7223AF8DF3E}"/>
    <cellStyle name="Moneda 2 6 2 2 2 2 3 2 2" xfId="24217" xr:uid="{75199A95-F46D-44E7-83FF-CD74A09EF70C}"/>
    <cellStyle name="Moneda 2 6 2 2 2 2 3 2 3" xfId="32947" xr:uid="{45C84247-7FDC-4481-AB98-4BCC1697B143}"/>
    <cellStyle name="Moneda 2 6 2 2 2 2 3 3" xfId="19452" xr:uid="{DAD34E89-A29E-4DD8-B04B-A59F2E0BFDFF}"/>
    <cellStyle name="Moneda 2 6 2 2 2 2 3 4" xfId="28340" xr:uid="{406B59B0-96B8-4D7A-A32E-6C8FB2D3B8A7}"/>
    <cellStyle name="Moneda 2 6 2 2 2 2 4" xfId="12290" xr:uid="{7CFEB51B-3CE7-4264-B9A4-7E3ECA2E8026}"/>
    <cellStyle name="Moneda 2 6 2 2 2 2 4 2" xfId="21834" xr:uid="{078EF985-15D7-4F26-97EE-7D4D76E3B732}"/>
    <cellStyle name="Moneda 2 6 2 2 2 2 4 3" xfId="30617" xr:uid="{B1187F14-F130-4756-BD60-66FB73BBAF90}"/>
    <cellStyle name="Moneda 2 6 2 2 2 2 5" xfId="17074" xr:uid="{F69E5A2F-C5B8-45B9-8EBF-F176B666F9B7}"/>
    <cellStyle name="Moneda 2 6 2 2 2 2 6" xfId="26270" xr:uid="{689AD4BC-AF3E-4BB7-82B9-3EB41BDA8313}"/>
    <cellStyle name="Moneda 2 6 2 2 2 3" xfId="8114" xr:uid="{B66B3A1D-27B2-4027-B120-1B96F71C6005}"/>
    <cellStyle name="Moneda 2 6 2 2 2 3 2" xfId="10500" xr:uid="{9BC2EF99-6140-43E1-896A-58D139B66694}"/>
    <cellStyle name="Moneda 2 6 2 2 2 3 2 2" xfId="15286" xr:uid="{3D5AFACA-0314-4EA7-8E8E-3AC534C84D1E}"/>
    <cellStyle name="Moneda 2 6 2 2 2 3 2 2 2" xfId="24813" xr:uid="{09E058DA-FBAF-4DEA-9CD1-143C31DCC929}"/>
    <cellStyle name="Moneda 2 6 2 2 2 3 2 2 3" xfId="33541" xr:uid="{8A3888CA-E757-49FF-A86B-82F0F87F4DCC}"/>
    <cellStyle name="Moneda 2 6 2 2 2 3 2 3" xfId="20047" xr:uid="{91E6ADD8-AC25-40F0-9A79-6A8A9E1C713D}"/>
    <cellStyle name="Moneda 2 6 2 2 2 3 2 4" xfId="28911" xr:uid="{561E3902-4EA9-4EA6-A878-AD4F11D9A7A1}"/>
    <cellStyle name="Moneda 2 6 2 2 2 3 3" xfId="12891" xr:uid="{223BA4AF-EBF6-4995-8D74-186D66EFB9BE}"/>
    <cellStyle name="Moneda 2 6 2 2 2 3 3 2" xfId="22430" xr:uid="{6996238B-BD0B-4561-BAC8-31B0F815430D}"/>
    <cellStyle name="Moneda 2 6 2 2 2 3 3 3" xfId="31187" xr:uid="{20DEABB4-922F-4E8D-AF5E-20C78E9ABAF6}"/>
    <cellStyle name="Moneda 2 6 2 2 2 3 4" xfId="17668" xr:uid="{A213A3CB-BA96-4593-A9F7-858C59832D31}"/>
    <cellStyle name="Moneda 2 6 2 2 2 3 5" xfId="26727" xr:uid="{67236638-BF57-4F61-BAD7-894AA563AD40}"/>
    <cellStyle name="Moneda 2 6 2 2 2 4" xfId="9307" xr:uid="{5ADD8C84-D10E-4AFF-9238-2680EE6B75DD}"/>
    <cellStyle name="Moneda 2 6 2 2 2 4 2" xfId="14088" xr:uid="{2AED1994-67CF-4054-B277-E30A1964CF2A}"/>
    <cellStyle name="Moneda 2 6 2 2 2 4 2 2" xfId="23622" xr:uid="{94B6B146-3F22-46BF-8E73-0701E9137CBD}"/>
    <cellStyle name="Moneda 2 6 2 2 2 4 2 3" xfId="32352" xr:uid="{289C048B-772B-4394-9012-534711B63419}"/>
    <cellStyle name="Moneda 2 6 2 2 2 4 3" xfId="18857" xr:uid="{F30D8AC8-F0F8-40F4-BB7A-3590394AFEA7}"/>
    <cellStyle name="Moneda 2 6 2 2 2 4 4" xfId="27792" xr:uid="{981C10A2-F3F8-4AD2-84BB-63832ADDAD39}"/>
    <cellStyle name="Moneda 2 6 2 2 2 5" xfId="11698" xr:uid="{EE1986D7-E02E-4418-8574-6ADE6F349A42}"/>
    <cellStyle name="Moneda 2 6 2 2 2 5 2" xfId="21239" xr:uid="{CB87E9FF-A8D9-4112-8766-A219F89D941B}"/>
    <cellStyle name="Moneda 2 6 2 2 2 5 3" xfId="30069" xr:uid="{FAA07230-12F1-4177-A4BA-1902D726F2A7}"/>
    <cellStyle name="Moneda 2 6 2 2 2 6" xfId="16481" xr:uid="{7825D0E2-FB2B-45DB-B970-2C2BE4AF00E2}"/>
    <cellStyle name="Moneda 2 6 2 2 2 7" xfId="6929" xr:uid="{70AF4F67-3399-4348-9087-638853804E0B}"/>
    <cellStyle name="Moneda 2 6 2 2 3" xfId="4262" xr:uid="{00000000-0005-0000-0000-0000A7060000}"/>
    <cellStyle name="Moneda 2 6 2 2 3 2" xfId="8410" xr:uid="{ECADF4C3-1A5C-4595-837F-F11984235936}"/>
    <cellStyle name="Moneda 2 6 2 2 3 2 2" xfId="10797" xr:uid="{669F7EB0-146A-414B-9E68-F0A194F4D039}"/>
    <cellStyle name="Moneda 2 6 2 2 3 2 2 2" xfId="15584" xr:uid="{7D0A89AE-E3B6-4D5D-824A-2156B13E66EA}"/>
    <cellStyle name="Moneda 2 6 2 2 3 2 2 2 2" xfId="25111" xr:uid="{75D76C42-52A1-43D8-B1BD-5B096ADA8FF9}"/>
    <cellStyle name="Moneda 2 6 2 2 3 2 2 2 3" xfId="33839" xr:uid="{7FB9E614-ED34-43D3-8A9B-0422E93CD97A}"/>
    <cellStyle name="Moneda 2 6 2 2 3 2 2 3" xfId="20345" xr:uid="{93A7737E-304E-40BB-B043-DFA97D519BAE}"/>
    <cellStyle name="Moneda 2 6 2 2 3 2 2 4" xfId="29203" xr:uid="{B6EB767F-4F6A-45FC-BAEB-F040517E836B}"/>
    <cellStyle name="Moneda 2 6 2 2 3 2 3" xfId="13188" xr:uid="{5DC53C06-1F1B-4452-96CD-2FDBF134442C}"/>
    <cellStyle name="Moneda 2 6 2 2 3 2 3 2" xfId="22728" xr:uid="{E7C2B1FE-3C1D-4AA9-97A6-3D1A6F186929}"/>
    <cellStyle name="Moneda 2 6 2 2 3 2 3 3" xfId="31479" xr:uid="{E12CD251-9A05-4C89-9377-FEAD28999A4B}"/>
    <cellStyle name="Moneda 2 6 2 2 3 2 4" xfId="17965" xr:uid="{59BC18E3-720E-41B2-97CB-E4505842E2C0}"/>
    <cellStyle name="Moneda 2 6 2 2 3 2 5" xfId="26998" xr:uid="{9D9DDF20-0B79-4C42-83E1-BA2C2E9E0EDF}"/>
    <cellStyle name="Moneda 2 6 2 2 3 3" xfId="9603" xr:uid="{0A3ED502-7DEC-4236-8D14-7EC0F6B31467}"/>
    <cellStyle name="Moneda 2 6 2 2 3 3 2" xfId="14386" xr:uid="{271B1CA6-980A-439F-9086-8F7A992B503E}"/>
    <cellStyle name="Moneda 2 6 2 2 3 3 2 2" xfId="23920" xr:uid="{00F39733-0E2F-4C31-8FCD-BF2BF5C36DEC}"/>
    <cellStyle name="Moneda 2 6 2 2 3 3 2 3" xfId="32650" xr:uid="{6811ADA7-B3BF-4C27-AB35-AB69B6E60C94}"/>
    <cellStyle name="Moneda 2 6 2 2 3 3 3" xfId="19155" xr:uid="{831B958C-E915-41A4-9774-89A873C97DAF}"/>
    <cellStyle name="Moneda 2 6 2 2 3 3 4" xfId="28063" xr:uid="{5704BE74-6C40-4B70-AEFF-89D929B2768E}"/>
    <cellStyle name="Moneda 2 6 2 2 3 4" xfId="11994" xr:uid="{D679CFE3-34C0-4238-9474-EC49814EE78E}"/>
    <cellStyle name="Moneda 2 6 2 2 3 4 2" xfId="21537" xr:uid="{1DC20586-3278-47C2-A186-A7EF16F16ED3}"/>
    <cellStyle name="Moneda 2 6 2 2 3 4 3" xfId="30340" xr:uid="{AC520DAA-A2C7-440F-9B2C-1D8C3BA92A8F}"/>
    <cellStyle name="Moneda 2 6 2 2 3 5" xfId="16778" xr:uid="{D944FF4D-B5AC-441F-89EF-61D458A1AB99}"/>
    <cellStyle name="Moneda 2 6 2 2 3 6" xfId="7221" xr:uid="{0DD70B91-1C94-44B3-A6AE-21DBE84CDDF4}"/>
    <cellStyle name="Moneda 2 6 2 2 4" xfId="5768" xr:uid="{00000000-0005-0000-0000-0000A8060000}"/>
    <cellStyle name="Moneda 2 6 2 2 4 2" xfId="10203" xr:uid="{928F400D-AEFB-4226-83D8-C8D6AAC9812A}"/>
    <cellStyle name="Moneda 2 6 2 2 4 2 2" xfId="14988" xr:uid="{DAD42210-8FB6-4901-8F48-8A4CE96F5219}"/>
    <cellStyle name="Moneda 2 6 2 2 4 2 2 2" xfId="24516" xr:uid="{73BA644D-A15B-4947-968D-48F8A994D8E8}"/>
    <cellStyle name="Moneda 2 6 2 2 4 2 2 3" xfId="33244" xr:uid="{6077CB73-F2BE-4662-B876-A1D732546E35}"/>
    <cellStyle name="Moneda 2 6 2 2 4 2 3" xfId="19750" xr:uid="{E957F7AE-84F7-479A-8886-26C1190509D8}"/>
    <cellStyle name="Moneda 2 6 2 2 4 2 4" xfId="28614" xr:uid="{5D90B4FB-7594-4AD2-96DA-215018F38B56}"/>
    <cellStyle name="Moneda 2 6 2 2 4 3" xfId="12594" xr:uid="{BA4C4457-8A0F-4127-BEF5-0A1C729E46C0}"/>
    <cellStyle name="Moneda 2 6 2 2 4 3 2" xfId="22133" xr:uid="{43FFD275-D1CB-4FFD-AE7F-9EC3435441DA}"/>
    <cellStyle name="Moneda 2 6 2 2 4 3 3" xfId="30890" xr:uid="{971F01E6-D6FE-4ED6-AE7F-01159B046F7B}"/>
    <cellStyle name="Moneda 2 6 2 2 4 4" xfId="17372" xr:uid="{B8EF062F-4A74-448E-A106-65DC10B034DD}"/>
    <cellStyle name="Moneda 2 6 2 2 4 5" xfId="7817" xr:uid="{379B786F-41B4-4F9C-A79F-F7F7ACB6B48B}"/>
    <cellStyle name="Moneda 2 6 2 2 5" xfId="9009" xr:uid="{BD426137-8250-40D7-B374-DDAB4C958293}"/>
    <cellStyle name="Moneda 2 6 2 2 5 2" xfId="13790" xr:uid="{449CE839-9EF8-46F1-A6F7-68D6602F8BB8}"/>
    <cellStyle name="Moneda 2 6 2 2 5 2 2" xfId="23325" xr:uid="{B19D4FF2-AD7E-4A9E-861A-CAB593529815}"/>
    <cellStyle name="Moneda 2 6 2 2 5 2 3" xfId="32056" xr:uid="{3011E2DF-F28E-4F63-A07A-EDF83D952753}"/>
    <cellStyle name="Moneda 2 6 2 2 5 3" xfId="18560" xr:uid="{B03C973E-4A45-4A92-A672-D9D702A3E070}"/>
    <cellStyle name="Moneda 2 6 2 2 5 4" xfId="27547" xr:uid="{71558C8F-A9EB-4E22-B5CD-850EFB562E5D}"/>
    <cellStyle name="Moneda 2 6 2 2 6" xfId="11401" xr:uid="{4F3342AB-35F1-4564-8117-A9B31B72A81D}"/>
    <cellStyle name="Moneda 2 6 2 2 6 2" xfId="20943" xr:uid="{DF5F1A09-E52C-4720-BB29-FE88302C6E53}"/>
    <cellStyle name="Moneda 2 6 2 2 6 3" xfId="29793" xr:uid="{CD596BD4-573C-4B63-A17B-5C9CCEC27568}"/>
    <cellStyle name="Moneda 2 6 2 2 7" xfId="16184" xr:uid="{894B7706-8F99-4FCA-9325-89D8FA039CFC}"/>
    <cellStyle name="Moneda 2 6 2 2 8" xfId="6640" xr:uid="{F7064716-1C44-4C78-9163-D7E59F31C46C}"/>
    <cellStyle name="Moneda 2 6 2 3" xfId="2100" xr:uid="{00000000-0005-0000-0000-0000A9060000}"/>
    <cellStyle name="Moneda 2 6 2 3 2" xfId="7369" xr:uid="{00A93E65-35A6-44E4-9165-5038F3E5CEF5}"/>
    <cellStyle name="Moneda 2 6 2 3 2 2" xfId="8558" xr:uid="{075A4454-126D-4F38-80F5-3D2A3A15A3A4}"/>
    <cellStyle name="Moneda 2 6 2 3 2 2 2" xfId="10945" xr:uid="{EABDCF8E-05D0-4FA3-A1CB-C0FA57554E57}"/>
    <cellStyle name="Moneda 2 6 2 3 2 2 2 2" xfId="15733" xr:uid="{DC0837B6-D975-4504-AE81-2C888F542FA7}"/>
    <cellStyle name="Moneda 2 6 2 3 2 2 2 2 2" xfId="25260" xr:uid="{9A385942-0B0D-4AF0-99D6-52F97B8BE60A}"/>
    <cellStyle name="Moneda 2 6 2 3 2 2 2 2 3" xfId="33988" xr:uid="{052BF73B-4E0C-4D13-8018-40CC48273ABF}"/>
    <cellStyle name="Moneda 2 6 2 3 2 2 2 3" xfId="20494" xr:uid="{55F67194-9453-4865-A3DA-883C96BE40C8}"/>
    <cellStyle name="Moneda 2 6 2 3 2 2 2 4" xfId="29352" xr:uid="{BAC1DD3D-BC0F-4CB9-A90E-5116440A8428}"/>
    <cellStyle name="Moneda 2 6 2 3 2 2 3" xfId="13336" xr:uid="{82782F24-0963-4C9F-965F-9BE72267108B}"/>
    <cellStyle name="Moneda 2 6 2 3 2 2 3 2" xfId="22877" xr:uid="{03D9DF6B-04FE-46C7-A01B-4182DD33F329}"/>
    <cellStyle name="Moneda 2 6 2 3 2 2 3 3" xfId="31628" xr:uid="{6C02DBFD-AB0A-4B8E-B0A1-78BF913F3037}"/>
    <cellStyle name="Moneda 2 6 2 3 2 2 4" xfId="18113" xr:uid="{06BEB1EE-E1F2-421C-9EAF-86352ADAC25F}"/>
    <cellStyle name="Moneda 2 6 2 3 2 2 5" xfId="27128" xr:uid="{20252E2A-13EE-485F-A63B-E4C85D2F7B61}"/>
    <cellStyle name="Moneda 2 6 2 3 2 3" xfId="9751" xr:uid="{B96E4F5B-48C2-4A9D-9693-53FA32DC194F}"/>
    <cellStyle name="Moneda 2 6 2 3 2 3 2" xfId="14535" xr:uid="{05D3E2BD-BBE5-4633-BDAA-1F0AE02E6B53}"/>
    <cellStyle name="Moneda 2 6 2 3 2 3 2 2" xfId="24069" xr:uid="{8947C50F-73DE-4FD6-82CA-E154CB53DAFB}"/>
    <cellStyle name="Moneda 2 6 2 3 2 3 2 3" xfId="32799" xr:uid="{5B5B90E6-DCBF-400B-8A28-55AEB5E2B8A4}"/>
    <cellStyle name="Moneda 2 6 2 3 2 3 3" xfId="19304" xr:uid="{1802BBE9-365D-4645-9180-030739181E52}"/>
    <cellStyle name="Moneda 2 6 2 3 2 3 4" xfId="28193" xr:uid="{C78E9BBC-A1EB-470C-90A7-C9EDAE56C2C0}"/>
    <cellStyle name="Moneda 2 6 2 3 2 4" xfId="12142" xr:uid="{E64C6208-3728-494E-B94B-743F884A7043}"/>
    <cellStyle name="Moneda 2 6 2 3 2 4 2" xfId="21686" xr:uid="{3B2D46C4-0F14-47E0-9BB6-7C31346A683B}"/>
    <cellStyle name="Moneda 2 6 2 3 2 4 3" xfId="30470" xr:uid="{7426F357-539F-475C-9506-251DA73D441E}"/>
    <cellStyle name="Moneda 2 6 2 3 2 5" xfId="16926" xr:uid="{621341C5-D15D-422F-9FD9-F0597C494600}"/>
    <cellStyle name="Moneda 2 6 2 3 2 6" xfId="26145" xr:uid="{73120CF2-6198-4E7D-92CB-85CD09125FD9}"/>
    <cellStyle name="Moneda 2 6 2 3 3" xfId="7966" xr:uid="{CCB98C2D-B23C-4B2F-AB9E-B1C4165E3A1E}"/>
    <cellStyle name="Moneda 2 6 2 3 3 2" xfId="10352" xr:uid="{1608A892-7096-4927-85D4-59FEDA5B21D6}"/>
    <cellStyle name="Moneda 2 6 2 3 3 2 2" xfId="15138" xr:uid="{C9978EC2-2DA8-496F-8214-243F45166F78}"/>
    <cellStyle name="Moneda 2 6 2 3 3 2 2 2" xfId="24665" xr:uid="{7BB82352-A73F-4D19-B454-F2A34A0820A2}"/>
    <cellStyle name="Moneda 2 6 2 3 3 2 2 3" xfId="33393" xr:uid="{22508E7D-F2B8-4994-95F3-D3A02272CB87}"/>
    <cellStyle name="Moneda 2 6 2 3 3 2 3" xfId="19899" xr:uid="{1AB51F28-CD2E-48BA-B076-182AD4C9678C}"/>
    <cellStyle name="Moneda 2 6 2 3 3 2 4" xfId="28763" xr:uid="{D80100C5-4148-4117-9C67-E1541CE0D3BB}"/>
    <cellStyle name="Moneda 2 6 2 3 3 3" xfId="12743" xr:uid="{A2177A20-7A61-4855-B7D4-DC6342450C0F}"/>
    <cellStyle name="Moneda 2 6 2 3 3 3 2" xfId="22282" xr:uid="{0C2E2D87-3644-4523-A565-4FCC112CDE83}"/>
    <cellStyle name="Moneda 2 6 2 3 3 3 3" xfId="31039" xr:uid="{29611289-39E4-4D17-9A6B-12765D899A9E}"/>
    <cellStyle name="Moneda 2 6 2 3 3 4" xfId="17520" xr:uid="{6BA8EF19-3A48-40C9-989B-6A2DDFFB76CB}"/>
    <cellStyle name="Moneda 2 6 2 3 3 5" xfId="26602" xr:uid="{796B5BA9-767F-4401-B64B-F28CD6428ADD}"/>
    <cellStyle name="Moneda 2 6 2 3 4" xfId="9159" xr:uid="{C26AF3FC-6F4E-4A15-BDC9-2FDB35154DED}"/>
    <cellStyle name="Moneda 2 6 2 3 4 2" xfId="13940" xr:uid="{8B2F2A60-3207-4B2F-82D1-6F1FB74282FA}"/>
    <cellStyle name="Moneda 2 6 2 3 4 2 2" xfId="23474" xr:uid="{D7C58845-FCE7-453F-85A7-00E5B38BD5CA}"/>
    <cellStyle name="Moneda 2 6 2 3 4 2 3" xfId="32204" xr:uid="{B071B8D1-9927-49C2-B359-41016512630C}"/>
    <cellStyle name="Moneda 2 6 2 3 4 3" xfId="18709" xr:uid="{B898EF1E-DFC6-4344-8AF2-B0F86332D07E}"/>
    <cellStyle name="Moneda 2 6 2 3 4 4" xfId="27667" xr:uid="{42FC0877-DB9B-4A1D-A652-2368587AC44C}"/>
    <cellStyle name="Moneda 2 6 2 3 5" xfId="11550" xr:uid="{CB245977-74CB-474D-B963-F2A1BA3462E8}"/>
    <cellStyle name="Moneda 2 6 2 3 5 2" xfId="21091" xr:uid="{5C0ABDAD-1918-4F6D-A869-86D14A873A3D}"/>
    <cellStyle name="Moneda 2 6 2 3 5 3" xfId="29922" xr:uid="{B551D1BC-B92E-40A5-9722-401FAD77DC33}"/>
    <cellStyle name="Moneda 2 6 2 3 6" xfId="16333" xr:uid="{7FBA55CF-7D41-4E64-BAE3-803DBD7B89BE}"/>
    <cellStyle name="Moneda 2 6 2 3 7" xfId="6783" xr:uid="{7948D444-2004-4DAA-B217-789BBF552576}"/>
    <cellStyle name="Moneda 2 6 2 4" xfId="3606" xr:uid="{00000000-0005-0000-0000-0000AA060000}"/>
    <cellStyle name="Moneda 2 6 2 4 2" xfId="8263" xr:uid="{2C9B06DE-C85A-4C67-895F-798D04847C1D}"/>
    <cellStyle name="Moneda 2 6 2 4 2 2" xfId="10650" xr:uid="{2042B19B-0895-4A3A-8FB6-8F44242DE9D0}"/>
    <cellStyle name="Moneda 2 6 2 4 2 2 2" xfId="15436" xr:uid="{FF8651A2-9CBB-4A37-B8D2-9AB0F3DCE96A}"/>
    <cellStyle name="Moneda 2 6 2 4 2 2 2 2" xfId="24963" xr:uid="{C2939C36-563E-434B-8F34-3828761E3CC3}"/>
    <cellStyle name="Moneda 2 6 2 4 2 2 2 3" xfId="33691" xr:uid="{9562BC95-B0A2-4747-A333-6E6A83817703}"/>
    <cellStyle name="Moneda 2 6 2 4 2 2 3" xfId="20197" xr:uid="{1C342AFE-784B-45F2-9F97-CAFF6F89A340}"/>
    <cellStyle name="Moneda 2 6 2 4 2 2 4" xfId="29055" xr:uid="{B39F1CD1-E938-42FA-B6B1-84B318EC136E}"/>
    <cellStyle name="Moneda 2 6 2 4 2 3" xfId="13041" xr:uid="{65866620-A6D1-426C-A88C-A8D4966CE33B}"/>
    <cellStyle name="Moneda 2 6 2 4 2 3 2" xfId="22580" xr:uid="{DBB06A8A-7FD5-4515-AA4A-DA9A54DA3A58}"/>
    <cellStyle name="Moneda 2 6 2 4 2 3 3" xfId="31331" xr:uid="{2C20851D-8FD4-44AD-BDCB-F8B93C5E2B52}"/>
    <cellStyle name="Moneda 2 6 2 4 2 4" xfId="17818" xr:uid="{4E903A9A-7F46-4775-8508-B40287AD97A1}"/>
    <cellStyle name="Moneda 2 6 2 4 2 5" xfId="26850" xr:uid="{AE358357-B6B4-498D-A648-DA6565297B09}"/>
    <cellStyle name="Moneda 2 6 2 4 3" xfId="9456" xr:uid="{35EE86C0-8F27-44E0-B857-82DE9B5220C0}"/>
    <cellStyle name="Moneda 2 6 2 4 3 2" xfId="14238" xr:uid="{2261EDEC-28FA-4A50-8A85-DD4B11D83AF2}"/>
    <cellStyle name="Moneda 2 6 2 4 3 2 2" xfId="23772" xr:uid="{37B15B2C-C19F-4A14-A753-CF469BE42FCF}"/>
    <cellStyle name="Moneda 2 6 2 4 3 2 3" xfId="32502" xr:uid="{93706720-47CA-44A5-9E70-294711AA3418}"/>
    <cellStyle name="Moneda 2 6 2 4 3 3" xfId="19007" xr:uid="{4CDDF97D-7FFB-4E7D-9B00-B3F9FCFAD78C}"/>
    <cellStyle name="Moneda 2 6 2 4 3 4" xfId="27915" xr:uid="{DE4E64C2-68AE-43A1-AD54-E5C8D86C7A3A}"/>
    <cellStyle name="Moneda 2 6 2 4 4" xfId="11847" xr:uid="{E7E82B36-EB54-48F9-93A0-776A80B34463}"/>
    <cellStyle name="Moneda 2 6 2 4 4 2" xfId="21389" xr:uid="{782E2BD2-556A-4338-A166-20C2596589A1}"/>
    <cellStyle name="Moneda 2 6 2 4 4 3" xfId="30192" xr:uid="{B28E94FC-0226-48BC-9CCF-246CB79296A1}"/>
    <cellStyle name="Moneda 2 6 2 4 5" xfId="16631" xr:uid="{529AF2FB-BF33-45AC-991C-099A4B27BDA4}"/>
    <cellStyle name="Moneda 2 6 2 4 6" xfId="7076" xr:uid="{9B1CC3EA-387A-4D07-8638-505C88985B77}"/>
    <cellStyle name="Moneda 2 6 2 5" xfId="5112" xr:uid="{00000000-0005-0000-0000-0000AB060000}"/>
    <cellStyle name="Moneda 2 6 2 5 2" xfId="10052" xr:uid="{3051C2B8-5B4E-4DB8-889B-FED1514D13E5}"/>
    <cellStyle name="Moneda 2 6 2 5 2 2" xfId="14837" xr:uid="{156EF987-2D90-4140-9382-39891F80D230}"/>
    <cellStyle name="Moneda 2 6 2 5 2 2 2" xfId="24368" xr:uid="{74ECEC14-3F1F-4389-A726-FCCAAE48CBE7}"/>
    <cellStyle name="Moneda 2 6 2 5 2 2 3" xfId="33096" xr:uid="{09B62647-ACED-48A8-9532-E472C43C46FA}"/>
    <cellStyle name="Moneda 2 6 2 5 2 3" xfId="19603" xr:uid="{D4CB6614-C916-4A20-B54F-023EB47D0BA6}"/>
    <cellStyle name="Moneda 2 6 2 5 2 4" xfId="28467" xr:uid="{72713769-83D3-4950-BB8C-E14872310A16}"/>
    <cellStyle name="Moneda 2 6 2 5 3" xfId="12443" xr:uid="{B394F53A-53E9-44A8-987A-C0A7E5C8FD86}"/>
    <cellStyle name="Moneda 2 6 2 5 3 2" xfId="21985" xr:uid="{60571696-C7CC-4D48-8099-C6B2367FD400}"/>
    <cellStyle name="Moneda 2 6 2 5 3 3" xfId="30742" xr:uid="{ABF9C669-185D-4A9F-AA08-4AA6E6DFECE6}"/>
    <cellStyle name="Moneda 2 6 2 5 4" xfId="17225" xr:uid="{99130227-548B-4D66-A48E-433493671E30}"/>
    <cellStyle name="Moneda 2 6 2 5 5" xfId="7668" xr:uid="{074A8BBC-BCC4-4E08-B191-9468571080BD}"/>
    <cellStyle name="Moneda 2 6 2 6" xfId="8858" xr:uid="{6184E4F7-EE0A-4C32-A50D-C67E98282FF7}"/>
    <cellStyle name="Moneda 2 6 2 6 2" xfId="13639" xr:uid="{7AB3F6E9-29C0-4229-8940-B060B9CA3CFA}"/>
    <cellStyle name="Moneda 2 6 2 6 2 2" xfId="23177" xr:uid="{8B7532DB-C8B7-4DC3-87E0-236391797096}"/>
    <cellStyle name="Moneda 2 6 2 6 2 3" xfId="31908" xr:uid="{261F4678-5195-445C-AB4E-C503009DE796}"/>
    <cellStyle name="Moneda 2 6 2 6 3" xfId="18413" xr:uid="{637BE491-5E86-4CFA-94E1-568B16A0C2EE}"/>
    <cellStyle name="Moneda 2 6 2 6 4" xfId="27422" xr:uid="{ED89319E-9FAF-4371-B9AA-BE694C55AC44}"/>
    <cellStyle name="Moneda 2 6 2 7" xfId="11249" xr:uid="{9776EF76-BBD2-433D-BADE-008983F91DF5}"/>
    <cellStyle name="Moneda 2 6 2 7 2" xfId="20795" xr:uid="{AC3A123D-28FD-41A2-A91A-87D7B2EA846E}"/>
    <cellStyle name="Moneda 2 6 2 7 3" xfId="29645" xr:uid="{96DFE6ED-BE52-42EC-807F-521A33E1B791}"/>
    <cellStyle name="Moneda 2 6 2 8" xfId="16036" xr:uid="{340C2CC6-E1C4-4D03-9BB9-2A408D1F44C5}"/>
    <cellStyle name="Moneda 2 6 2 9" xfId="6504" xr:uid="{C99CFE41-2E64-470D-B487-A0F810587AAE}"/>
    <cellStyle name="Moneda 2 6 3" xfId="482" xr:uid="{00000000-0005-0000-0000-0000AC060000}"/>
    <cellStyle name="Moneda 2 6 3 2" xfId="1196" xr:uid="{00000000-0005-0000-0000-0000AD060000}"/>
    <cellStyle name="Moneda 2 6 3 2 2" xfId="2757" xr:uid="{00000000-0005-0000-0000-0000AE060000}"/>
    <cellStyle name="Moneda 2 6 3 2 2 2" xfId="8633" xr:uid="{D2C446D2-8626-4E09-B15A-9B730FF2C21A}"/>
    <cellStyle name="Moneda 2 6 3 2 2 2 2" xfId="11020" xr:uid="{85390E1C-AD88-4237-8806-1210B1C4A9BF}"/>
    <cellStyle name="Moneda 2 6 3 2 2 2 2 2" xfId="15808" xr:uid="{5DB6D915-7FDC-439C-ADAE-6FBA266FD6F4}"/>
    <cellStyle name="Moneda 2 6 3 2 2 2 2 2 2" xfId="25335" xr:uid="{B96C5069-7E61-4FE6-9958-FBA519626376}"/>
    <cellStyle name="Moneda 2 6 3 2 2 2 2 2 3" xfId="34063" xr:uid="{084D570D-9430-44D6-9428-1AECFEAC612B}"/>
    <cellStyle name="Moneda 2 6 3 2 2 2 2 3" xfId="20569" xr:uid="{98678625-F77F-4101-BD8B-70A73E1F455E}"/>
    <cellStyle name="Moneda 2 6 3 2 2 2 2 4" xfId="29427" xr:uid="{8F49B9F5-490F-4A03-AB9C-8886A5C34F81}"/>
    <cellStyle name="Moneda 2 6 3 2 2 2 3" xfId="13411" xr:uid="{39DE4444-7BD6-405F-9F5D-F96E1DAF7191}"/>
    <cellStyle name="Moneda 2 6 3 2 2 2 3 2" xfId="22952" xr:uid="{03C96412-DBA8-4C19-8E68-74D6C3D57474}"/>
    <cellStyle name="Moneda 2 6 3 2 2 2 3 3" xfId="31703" xr:uid="{D51A2287-71EE-4B2A-A079-E8F2B2C04891}"/>
    <cellStyle name="Moneda 2 6 3 2 2 2 4" xfId="18188" xr:uid="{6767EE63-55C7-41DF-A20A-339E8BE0DE44}"/>
    <cellStyle name="Moneda 2 6 3 2 2 2 5" xfId="27202" xr:uid="{BE42954F-6BEE-4BB7-B680-B993016F09DB}"/>
    <cellStyle name="Moneda 2 6 3 2 2 3" xfId="9826" xr:uid="{DF16AACF-EACC-4DAA-BB59-1B518A1676CC}"/>
    <cellStyle name="Moneda 2 6 3 2 2 3 2" xfId="14610" xr:uid="{5998DA65-54E7-4594-BCDF-1ABDA323F219}"/>
    <cellStyle name="Moneda 2 6 3 2 2 3 2 2" xfId="24144" xr:uid="{E7582060-F691-42F1-A03B-354B348E9266}"/>
    <cellStyle name="Moneda 2 6 3 2 2 3 2 3" xfId="32874" xr:uid="{6AE105CD-481C-4F24-BF79-3A32E00DEBFF}"/>
    <cellStyle name="Moneda 2 6 3 2 2 3 3" xfId="19379" xr:uid="{721104A9-7DEA-44C9-B6A7-BF8B00D2F316}"/>
    <cellStyle name="Moneda 2 6 3 2 2 3 4" xfId="28267" xr:uid="{ABEEEE99-6CC3-46D6-AB4C-BDE979F18CCF}"/>
    <cellStyle name="Moneda 2 6 3 2 2 4" xfId="12217" xr:uid="{24D6ED0D-D941-4F3F-B525-52F2C066F129}"/>
    <cellStyle name="Moneda 2 6 3 2 2 4 2" xfId="21761" xr:uid="{2CDF576E-9036-456D-B74A-5AD8AE048BC4}"/>
    <cellStyle name="Moneda 2 6 3 2 2 4 3" xfId="30544" xr:uid="{CA21EBF1-C723-42AF-A8FD-361994635BB6}"/>
    <cellStyle name="Moneda 2 6 3 2 2 5" xfId="17001" xr:uid="{AF30846A-2D23-4034-96C1-115CEF977CCD}"/>
    <cellStyle name="Moneda 2 6 3 2 2 6" xfId="7444" xr:uid="{D0F10548-A84C-44F6-B61E-961C5C072AF2}"/>
    <cellStyle name="Moneda 2 6 3 2 3" xfId="4263" xr:uid="{00000000-0005-0000-0000-0000AF060000}"/>
    <cellStyle name="Moneda 2 6 3 2 3 2" xfId="10427" xr:uid="{D7CDFB60-3C49-4152-97C4-86DE5C9852F1}"/>
    <cellStyle name="Moneda 2 6 3 2 3 2 2" xfId="15213" xr:uid="{1C42893E-BE7E-44A2-8B84-7194F3267ED4}"/>
    <cellStyle name="Moneda 2 6 3 2 3 2 2 2" xfId="24740" xr:uid="{BF5D1ACC-AD4C-437E-829D-B2E5C44AA517}"/>
    <cellStyle name="Moneda 2 6 3 2 3 2 2 3" xfId="33468" xr:uid="{993F16B5-725B-41A2-860C-40BEC3BB9C28}"/>
    <cellStyle name="Moneda 2 6 3 2 3 2 3" xfId="19974" xr:uid="{D356ED1A-4302-4169-BD5A-7C7F0C500841}"/>
    <cellStyle name="Moneda 2 6 3 2 3 2 4" xfId="28838" xr:uid="{DBECC43D-D77B-41D8-A1FA-00EAE60354FD}"/>
    <cellStyle name="Moneda 2 6 3 2 3 3" xfId="12818" xr:uid="{A567C576-715F-4000-8BE5-ABF81FCFAD09}"/>
    <cellStyle name="Moneda 2 6 3 2 3 3 2" xfId="22357" xr:uid="{79BE360A-11B3-41D8-8DCD-0918645365F9}"/>
    <cellStyle name="Moneda 2 6 3 2 3 3 3" xfId="31114" xr:uid="{59757F5A-1AD5-4239-9E9A-D95B5984614D}"/>
    <cellStyle name="Moneda 2 6 3 2 3 4" xfId="17595" xr:uid="{4302F513-AEA3-46D3-9A94-08684F373C4E}"/>
    <cellStyle name="Moneda 2 6 3 2 3 5" xfId="8041" xr:uid="{5B820FC5-1C53-4C25-8A04-D9D612E4332C}"/>
    <cellStyle name="Moneda 2 6 3 2 4" xfId="5769" xr:uid="{00000000-0005-0000-0000-0000B0060000}"/>
    <cellStyle name="Moneda 2 6 3 2 4 2" xfId="14015" xr:uid="{32E3F9CE-D7B7-4BE0-A7CB-B8B3FDDF25EF}"/>
    <cellStyle name="Moneda 2 6 3 2 4 2 2" xfId="23549" xr:uid="{275E15B1-B5DE-487A-ADFB-164D0BFBBFF2}"/>
    <cellStyle name="Moneda 2 6 3 2 4 2 3" xfId="32279" xr:uid="{451F6BFC-C3D6-4A31-AFD6-CD207FCFC8D1}"/>
    <cellStyle name="Moneda 2 6 3 2 4 3" xfId="18784" xr:uid="{AD9D42D7-F785-4F72-8E62-BF657E017B81}"/>
    <cellStyle name="Moneda 2 6 3 2 4 4" xfId="9234" xr:uid="{7D50AD06-262F-4C47-A8E9-6374DC02C970}"/>
    <cellStyle name="Moneda 2 6 3 2 5" xfId="11625" xr:uid="{CE577CCC-D85F-45F8-B3E2-69B3BB8D9DE1}"/>
    <cellStyle name="Moneda 2 6 3 2 5 2" xfId="21166" xr:uid="{99F9A5E1-AF06-4DB0-9A7A-CE44088A3C9F}"/>
    <cellStyle name="Moneda 2 6 3 2 5 3" xfId="29996" xr:uid="{F3491AD7-5EB0-4891-AA38-73776F8D87F0}"/>
    <cellStyle name="Moneda 2 6 3 2 6" xfId="16408" xr:uid="{23B87126-A3DC-4750-9184-FB2A64BF6C22}"/>
    <cellStyle name="Moneda 2 6 3 2 7" xfId="6856" xr:uid="{F09B9567-1373-4391-A4AB-97F417D3E19F}"/>
    <cellStyle name="Moneda 2 6 3 3" xfId="2101" xr:uid="{00000000-0005-0000-0000-0000B1060000}"/>
    <cellStyle name="Moneda 2 6 3 3 2" xfId="8337" xr:uid="{CD663D23-978A-4ABA-AA2B-38333872AC15}"/>
    <cellStyle name="Moneda 2 6 3 3 2 2" xfId="10724" xr:uid="{6F971509-EBD7-4F77-A3AF-8919E88C9A2E}"/>
    <cellStyle name="Moneda 2 6 3 3 2 2 2" xfId="15511" xr:uid="{11A6BF27-B7F6-49A8-84EE-115DE5C9D031}"/>
    <cellStyle name="Moneda 2 6 3 3 2 2 2 2" xfId="25038" xr:uid="{0876CAD0-254F-48EB-90B2-58B4D6F45E7F}"/>
    <cellStyle name="Moneda 2 6 3 3 2 2 2 3" xfId="33766" xr:uid="{76D6FC0C-E331-4FF0-93D4-7B323261C290}"/>
    <cellStyle name="Moneda 2 6 3 3 2 2 3" xfId="20272" xr:uid="{BD30E32C-E9F8-475C-A634-BD9CD235A9E6}"/>
    <cellStyle name="Moneda 2 6 3 3 2 2 4" xfId="29130" xr:uid="{49745B46-FEA0-4B32-8F79-5DEE5DA4A14E}"/>
    <cellStyle name="Moneda 2 6 3 3 2 3" xfId="13115" xr:uid="{18D10FEB-B0B0-4984-97D7-DB7309F4CAA5}"/>
    <cellStyle name="Moneda 2 6 3 3 2 3 2" xfId="22655" xr:uid="{126FFAB5-31A6-4A43-A831-203C4241511D}"/>
    <cellStyle name="Moneda 2 6 3 3 2 3 3" xfId="31406" xr:uid="{8B8FA40F-9D0A-4300-8B74-1A0334A783B1}"/>
    <cellStyle name="Moneda 2 6 3 3 2 4" xfId="17892" xr:uid="{16A24024-2A06-4C97-BC1D-06FBDE81002E}"/>
    <cellStyle name="Moneda 2 6 3 3 2 5" xfId="26925" xr:uid="{3A76FA39-BE60-4D45-8513-13548BE66ED2}"/>
    <cellStyle name="Moneda 2 6 3 3 3" xfId="9530" xr:uid="{51999193-354D-4382-AE2A-BE43C2F71440}"/>
    <cellStyle name="Moneda 2 6 3 3 3 2" xfId="14313" xr:uid="{F85EB26D-26CD-46DE-97DF-185C16E80B99}"/>
    <cellStyle name="Moneda 2 6 3 3 3 2 2" xfId="23847" xr:uid="{BFBA0B08-A20B-4E3D-ACFD-207F6784C77C}"/>
    <cellStyle name="Moneda 2 6 3 3 3 2 3" xfId="32577" xr:uid="{C7B4E7E4-03BA-451E-8DE9-D71860FFC32F}"/>
    <cellStyle name="Moneda 2 6 3 3 3 3" xfId="19082" xr:uid="{009130A8-7F3F-4D50-BEBA-FC32F20003CC}"/>
    <cellStyle name="Moneda 2 6 3 3 3 4" xfId="27990" xr:uid="{FC3864B9-A294-4C27-AC0A-0FA618D55A6E}"/>
    <cellStyle name="Moneda 2 6 3 3 4" xfId="11921" xr:uid="{C6897077-83DE-43D6-B033-3A3E61A83C86}"/>
    <cellStyle name="Moneda 2 6 3 3 4 2" xfId="21464" xr:uid="{EB4237A6-85EE-4AEC-98A7-B56A9A41E7A5}"/>
    <cellStyle name="Moneda 2 6 3 3 4 3" xfId="30267" xr:uid="{41731453-CE65-4B56-82D6-3D3D5CA89FD6}"/>
    <cellStyle name="Moneda 2 6 3 3 5" xfId="16705" xr:uid="{0C968D88-A3ED-478E-8FB2-E7DFFE768F7D}"/>
    <cellStyle name="Moneda 2 6 3 3 6" xfId="7148" xr:uid="{70706474-A245-4F5B-B4CF-05D2DC275199}"/>
    <cellStyle name="Moneda 2 6 3 4" xfId="3607" xr:uid="{00000000-0005-0000-0000-0000B2060000}"/>
    <cellStyle name="Moneda 2 6 3 4 2" xfId="10128" xr:uid="{7919EE4B-8CAE-4316-B04B-6BB59263BC47}"/>
    <cellStyle name="Moneda 2 6 3 4 2 2" xfId="14913" xr:uid="{9DA66B23-C1C5-4C7E-B2AE-7A84B28E5DD9}"/>
    <cellStyle name="Moneda 2 6 3 4 2 2 2" xfId="24443" xr:uid="{7B067210-4F4F-4A09-8C9F-0A7ACB20788F}"/>
    <cellStyle name="Moneda 2 6 3 4 2 2 3" xfId="33171" xr:uid="{12F88B4C-5387-4AAC-ACDA-BE0CC6F90C70}"/>
    <cellStyle name="Moneda 2 6 3 4 2 3" xfId="19677" xr:uid="{DF8D253E-00B7-44ED-9AC8-D921C58D63E9}"/>
    <cellStyle name="Moneda 2 6 3 4 2 4" xfId="28541" xr:uid="{B97D2ED1-E170-4836-B27A-AB2AA3E02958}"/>
    <cellStyle name="Moneda 2 6 3 4 3" xfId="12519" xr:uid="{D9D0F822-A5DE-4577-A5FC-CA2534CE1C5A}"/>
    <cellStyle name="Moneda 2 6 3 4 3 2" xfId="22060" xr:uid="{3CA6A9A8-0F82-4F10-9C03-AD9BB1E0BCD6}"/>
    <cellStyle name="Moneda 2 6 3 4 3 3" xfId="30817" xr:uid="{8B89785B-3BDF-4697-B46E-5484A11B1B5D}"/>
    <cellStyle name="Moneda 2 6 3 4 4" xfId="17299" xr:uid="{37B108C6-921C-4542-B277-CCD4D192DFA6}"/>
    <cellStyle name="Moneda 2 6 3 4 5" xfId="7742" xr:uid="{7CA536CA-423B-4A18-93D5-C53A1F9371A1}"/>
    <cellStyle name="Moneda 2 6 3 5" xfId="5113" xr:uid="{00000000-0005-0000-0000-0000B3060000}"/>
    <cellStyle name="Moneda 2 6 3 5 2" xfId="13715" xr:uid="{1250DF05-537B-4574-BFAA-3EDAC9EB94AB}"/>
    <cellStyle name="Moneda 2 6 3 5 2 2" xfId="23252" xr:uid="{B08704C6-A94E-425C-8ACF-F53F6390383B}"/>
    <cellStyle name="Moneda 2 6 3 5 2 3" xfId="31983" xr:uid="{E04D8D96-8EC0-40E0-824A-F160241E55F1}"/>
    <cellStyle name="Moneda 2 6 3 5 3" xfId="18487" xr:uid="{C17B1E03-DB6E-470E-A3E2-FCA244F3A2DD}"/>
    <cellStyle name="Moneda 2 6 3 5 4" xfId="8934" xr:uid="{3C87EC56-17F9-4088-961C-67F7C1A87237}"/>
    <cellStyle name="Moneda 2 6 3 6" xfId="11326" xr:uid="{FAB33ED4-8277-4EF5-B293-90DB3253F9C9}"/>
    <cellStyle name="Moneda 2 6 3 6 2" xfId="20870" xr:uid="{487226DE-9389-4E10-A342-29ECC969BA00}"/>
    <cellStyle name="Moneda 2 6 3 6 3" xfId="29720" xr:uid="{2F2E147B-3736-4601-B835-D6444DAE08D4}"/>
    <cellStyle name="Moneda 2 6 3 7" xfId="16111" xr:uid="{FA14CF51-8AAB-447C-81CF-ECDF2B6323A8}"/>
    <cellStyle name="Moneda 2 6 3 8" xfId="6568" xr:uid="{E0DD17D2-354D-406F-9BF4-DD0B3CF88155}"/>
    <cellStyle name="Moneda 2 6 4" xfId="923" xr:uid="{00000000-0005-0000-0000-0000B4060000}"/>
    <cellStyle name="Moneda 2 6 4 2" xfId="1598" xr:uid="{00000000-0005-0000-0000-0000B5060000}"/>
    <cellStyle name="Moneda 2 6 4 2 2" xfId="3140" xr:uid="{00000000-0005-0000-0000-0000B6060000}"/>
    <cellStyle name="Moneda 2 6 4 2 2 2" xfId="10872" xr:uid="{DABC18C8-C8C2-498C-8A7E-DA924BC03BFC}"/>
    <cellStyle name="Moneda 2 6 4 2 2 2 2" xfId="15660" xr:uid="{9060E818-E275-4F0F-8D93-11B51D2C2DB9}"/>
    <cellStyle name="Moneda 2 6 4 2 2 2 2 2" xfId="25187" xr:uid="{1AA3A3B1-6396-41D8-B566-8485289E6D1E}"/>
    <cellStyle name="Moneda 2 6 4 2 2 2 2 3" xfId="33915" xr:uid="{F7894B89-B01B-4435-8DFF-C9D8F6999EF5}"/>
    <cellStyle name="Moneda 2 6 4 2 2 2 3" xfId="20421" xr:uid="{3F8208DF-195E-4311-9AD4-2DDC04CA87D3}"/>
    <cellStyle name="Moneda 2 6 4 2 2 2 4" xfId="29279" xr:uid="{5168F6DF-EDAB-402E-A6D7-3724A26C31D9}"/>
    <cellStyle name="Moneda 2 6 4 2 2 3" xfId="13263" xr:uid="{F693B18D-8543-4DAE-8A75-6A3DA6AC11B8}"/>
    <cellStyle name="Moneda 2 6 4 2 2 3 2" xfId="22804" xr:uid="{77DEFDF7-6034-46B3-B96E-5795118E15C2}"/>
    <cellStyle name="Moneda 2 6 4 2 2 3 3" xfId="31555" xr:uid="{3FBEBD07-7141-48F5-A8E2-B92F0BA373E0}"/>
    <cellStyle name="Moneda 2 6 4 2 2 4" xfId="18040" xr:uid="{876A1E8B-CD12-4812-A599-7843804C8CCE}"/>
    <cellStyle name="Moneda 2 6 4 2 2 5" xfId="8485" xr:uid="{F98FEEB2-728E-4F6C-BC06-CFA07DE632E2}"/>
    <cellStyle name="Moneda 2 6 4 2 3" xfId="4646" xr:uid="{00000000-0005-0000-0000-0000B7060000}"/>
    <cellStyle name="Moneda 2 6 4 2 3 2" xfId="14462" xr:uid="{CB566AEB-EF94-4C3F-BF28-2236DF1C05D1}"/>
    <cellStyle name="Moneda 2 6 4 2 3 2 2" xfId="23996" xr:uid="{AAFEC634-3865-4C73-A871-ACF5FEE69D7C}"/>
    <cellStyle name="Moneda 2 6 4 2 3 2 3" xfId="32726" xr:uid="{05377842-C004-4297-87E9-95D80845E683}"/>
    <cellStyle name="Moneda 2 6 4 2 3 3" xfId="19231" xr:uid="{4D18CD17-A829-48B8-846D-188000115A15}"/>
    <cellStyle name="Moneda 2 6 4 2 3 4" xfId="9678" xr:uid="{8B7CCE78-FD4D-485B-B7B6-D4499B719FC2}"/>
    <cellStyle name="Moneda 2 6 4 2 4" xfId="6152" xr:uid="{00000000-0005-0000-0000-0000B8060000}"/>
    <cellStyle name="Moneda 2 6 4 2 4 2" xfId="21613" xr:uid="{AF09409D-0A57-43B4-9E9A-22F9E5B2B0F4}"/>
    <cellStyle name="Moneda 2 6 4 2 4 3" xfId="12069" xr:uid="{4A29A3B2-806B-4AA6-A209-8671C47D133F}"/>
    <cellStyle name="Moneda 2 6 4 2 5" xfId="16853" xr:uid="{AB25D60D-FA22-4AD2-8905-F493EA7DA122}"/>
    <cellStyle name="Moneda 2 6 4 2 6" xfId="7296" xr:uid="{3C6165E9-0C01-4F9D-ACDD-3A5885198B0E}"/>
    <cellStyle name="Moneda 2 6 4 3" xfId="2484" xr:uid="{00000000-0005-0000-0000-0000B9060000}"/>
    <cellStyle name="Moneda 2 6 4 3 2" xfId="10279" xr:uid="{156E7E48-08D0-4CB5-80BA-3C7A1F521D1D}"/>
    <cellStyle name="Moneda 2 6 4 3 2 2" xfId="15065" xr:uid="{2057165E-55FB-4AB9-8071-5912ACE1B212}"/>
    <cellStyle name="Moneda 2 6 4 3 2 2 2" xfId="24592" xr:uid="{F90A3CC5-12B2-493C-A022-071F7D4B6605}"/>
    <cellStyle name="Moneda 2 6 4 3 2 2 3" xfId="33320" xr:uid="{3E341CE3-A12B-451E-910F-330C00926D4A}"/>
    <cellStyle name="Moneda 2 6 4 3 2 3" xfId="19826" xr:uid="{D4FA2580-EDC6-4F94-9670-382AA5D8C91F}"/>
    <cellStyle name="Moneda 2 6 4 3 2 4" xfId="28690" xr:uid="{18221525-8AED-44A5-AB96-12D53D1A3561}"/>
    <cellStyle name="Moneda 2 6 4 3 3" xfId="12670" xr:uid="{4AB5C793-6F0B-4B76-9EBC-0CBB4A663AD9}"/>
    <cellStyle name="Moneda 2 6 4 3 3 2" xfId="22209" xr:uid="{BB051958-7DD8-4BD5-90BF-148015E0D309}"/>
    <cellStyle name="Moneda 2 6 4 3 3 3" xfId="30966" xr:uid="{AAA8ABEA-928D-4DC0-A031-92699EF159B6}"/>
    <cellStyle name="Moneda 2 6 4 3 4" xfId="17447" xr:uid="{555EFFE7-3902-4783-B805-E59451EA9F02}"/>
    <cellStyle name="Moneda 2 6 4 3 5" xfId="7893" xr:uid="{A5E3D10C-244D-4612-9748-DE377261D867}"/>
    <cellStyle name="Moneda 2 6 4 4" xfId="3990" xr:uid="{00000000-0005-0000-0000-0000BA060000}"/>
    <cellStyle name="Moneda 2 6 4 4 2" xfId="13867" xr:uid="{1D31AA80-7043-4586-ADA3-355648D12E5C}"/>
    <cellStyle name="Moneda 2 6 4 4 2 2" xfId="23401" xr:uid="{DCAF746A-7EEC-4D17-9B12-EBD3BFDCD86B}"/>
    <cellStyle name="Moneda 2 6 4 4 2 3" xfId="32131" xr:uid="{91153D88-CDFB-4787-9B52-747579312057}"/>
    <cellStyle name="Moneda 2 6 4 4 3" xfId="18636" xr:uid="{FECDBF12-E086-4D91-8251-2B50380A50C7}"/>
    <cellStyle name="Moneda 2 6 4 4 4" xfId="9086" xr:uid="{F80DF5B3-8450-4E4B-8ECD-CB9CC001B572}"/>
    <cellStyle name="Moneda 2 6 4 5" xfId="5496" xr:uid="{00000000-0005-0000-0000-0000BB060000}"/>
    <cellStyle name="Moneda 2 6 4 5 2" xfId="21018" xr:uid="{7FDCE49F-69B4-4D34-8653-CB5505EEF3A7}"/>
    <cellStyle name="Moneda 2 6 4 5 3" xfId="11477" xr:uid="{F2D71270-EF59-435D-BDC9-98E24D00047A}"/>
    <cellStyle name="Moneda 2 6 4 6" xfId="16260" xr:uid="{277C0CA4-D419-4D4B-A93C-E5FD1F5E4616}"/>
    <cellStyle name="Moneda 2 6 4 7" xfId="6713" xr:uid="{5F1FE20D-50CC-442A-B582-F1A606CEE2BC}"/>
    <cellStyle name="Moneda 2 6 5" xfId="1077" xr:uid="{00000000-0005-0000-0000-0000BC060000}"/>
    <cellStyle name="Moneda 2 6 5 2" xfId="2638" xr:uid="{00000000-0005-0000-0000-0000BD060000}"/>
    <cellStyle name="Moneda 2 6 5 2 2" xfId="10577" xr:uid="{36DE7A17-5FD9-4407-A6C6-3BF48DB39F69}"/>
    <cellStyle name="Moneda 2 6 5 2 2 2" xfId="15363" xr:uid="{5CF76416-056B-46FD-B927-F9D253988933}"/>
    <cellStyle name="Moneda 2 6 5 2 2 2 2" xfId="24890" xr:uid="{3A6D006E-7D6A-4CC9-A7E4-09CDA87FD37A}"/>
    <cellStyle name="Moneda 2 6 5 2 2 2 3" xfId="33618" xr:uid="{5320A60D-248F-4957-84C5-B369F01B0F1D}"/>
    <cellStyle name="Moneda 2 6 5 2 2 3" xfId="20124" xr:uid="{A6D547E3-979E-4D44-8DD5-D3F6A555B6EC}"/>
    <cellStyle name="Moneda 2 6 5 2 2 4" xfId="28986" xr:uid="{DFEEF571-919D-446E-A375-9F32721C7643}"/>
    <cellStyle name="Moneda 2 6 5 2 3" xfId="12968" xr:uid="{F8B4E388-5D56-4DFD-ABA2-40D945765121}"/>
    <cellStyle name="Moneda 2 6 5 2 3 2" xfId="22507" xr:uid="{9BD6ADD9-B998-49E3-A468-A83C734112AE}"/>
    <cellStyle name="Moneda 2 6 5 2 3 3" xfId="31262" xr:uid="{6C77C092-E767-4510-B8F9-9FCCA391F995}"/>
    <cellStyle name="Moneda 2 6 5 2 4" xfId="17745" xr:uid="{BB2EC5BC-4E7E-4027-B667-ED14F57E9118}"/>
    <cellStyle name="Moneda 2 6 5 2 5" xfId="8190" xr:uid="{4B0ACE50-3B3B-47A3-87D3-259F183BD478}"/>
    <cellStyle name="Moneda 2 6 5 3" xfId="4144" xr:uid="{00000000-0005-0000-0000-0000BE060000}"/>
    <cellStyle name="Moneda 2 6 5 3 2" xfId="14165" xr:uid="{60592F00-E409-45C7-935B-5618A6AA53D7}"/>
    <cellStyle name="Moneda 2 6 5 3 2 2" xfId="23699" xr:uid="{3009867C-9426-45DF-8B26-ED180BE38D74}"/>
    <cellStyle name="Moneda 2 6 5 3 2 3" xfId="32429" xr:uid="{6B3DD1F5-8EC9-44E6-B2C2-B9F13CE08CBD}"/>
    <cellStyle name="Moneda 2 6 5 3 3" xfId="18934" xr:uid="{F48F6846-1FCF-4B9A-9891-5BA9FED17156}"/>
    <cellStyle name="Moneda 2 6 5 3 4" xfId="9383" xr:uid="{382E3583-9C4E-4409-B761-D5717543F096}"/>
    <cellStyle name="Moneda 2 6 5 4" xfId="5650" xr:uid="{00000000-0005-0000-0000-0000BF060000}"/>
    <cellStyle name="Moneda 2 6 5 4 2" xfId="21316" xr:uid="{25C817C9-2424-4763-918D-932847F5F3D8}"/>
    <cellStyle name="Moneda 2 6 5 4 3" xfId="11774" xr:uid="{2B19D081-2233-4DE1-A00D-8FB1AB71D17F}"/>
    <cellStyle name="Moneda 2 6 5 5" xfId="16558" xr:uid="{95EDCDAD-BB3E-40AD-A743-D8E2123CB167}"/>
    <cellStyle name="Moneda 2 6 5 6" xfId="7003" xr:uid="{22326D8A-67A0-406B-BEEF-6D122E3296F0}"/>
    <cellStyle name="Moneda 2 6 6" xfId="1194" xr:uid="{00000000-0005-0000-0000-0000C0060000}"/>
    <cellStyle name="Moneda 2 6 6 2" xfId="2755" xr:uid="{00000000-0005-0000-0000-0000C1060000}"/>
    <cellStyle name="Moneda 2 6 6 2 2" xfId="14762" xr:uid="{D46906C1-4C0C-4F53-BF92-7FD5335F257C}"/>
    <cellStyle name="Moneda 2 6 6 2 2 2" xfId="24295" xr:uid="{B079EC4D-AED4-4AEB-A9EA-B2824B3DEB3C}"/>
    <cellStyle name="Moneda 2 6 6 2 2 3" xfId="33023" xr:uid="{629B8B34-4CA8-4A4E-92EB-320B7DD780B7}"/>
    <cellStyle name="Moneda 2 6 6 2 3" xfId="19530" xr:uid="{6D35F16D-C36B-41BC-BACD-D6EE57685408}"/>
    <cellStyle name="Moneda 2 6 6 2 4" xfId="9977" xr:uid="{26D8813A-3D8A-4406-97C1-3065FC8093F0}"/>
    <cellStyle name="Moneda 2 6 6 3" xfId="4261" xr:uid="{00000000-0005-0000-0000-0000C2060000}"/>
    <cellStyle name="Moneda 2 6 6 3 2" xfId="21912" xr:uid="{2E5EB113-7FD0-47A5-BA07-9D3E3D787774}"/>
    <cellStyle name="Moneda 2 6 6 3 3" xfId="12368" xr:uid="{1F8F320F-52B4-41D9-BD6A-7E50EF768225}"/>
    <cellStyle name="Moneda 2 6 6 4" xfId="5767" xr:uid="{00000000-0005-0000-0000-0000C3060000}"/>
    <cellStyle name="Moneda 2 6 6 4 2" xfId="17152" xr:uid="{346E5BFB-1818-4289-8B52-7E8449BB975C}"/>
    <cellStyle name="Moneda 2 6 6 5" xfId="7593" xr:uid="{BD0773A0-C16D-4C90-B3F8-2FDCDAF1BAC9}"/>
    <cellStyle name="Moneda 2 6 7" xfId="1754" xr:uid="{00000000-0005-0000-0000-0000C4060000}"/>
    <cellStyle name="Moneda 2 6 7 2" xfId="3296" xr:uid="{00000000-0005-0000-0000-0000C5060000}"/>
    <cellStyle name="Moneda 2 6 7 2 2" xfId="23104" xr:uid="{67B29F4E-89A9-490C-9D48-765FE388F9E1}"/>
    <cellStyle name="Moneda 2 6 7 2 3" xfId="13564" xr:uid="{F701CF7A-62F8-4DE2-AD16-836069F0C136}"/>
    <cellStyle name="Moneda 2 6 7 3" xfId="4802" xr:uid="{00000000-0005-0000-0000-0000C6060000}"/>
    <cellStyle name="Moneda 2 6 7 3 2" xfId="18340" xr:uid="{372568DC-C769-4EFC-A4AF-AD10F271706D}"/>
    <cellStyle name="Moneda 2 6 7 4" xfId="6308" xr:uid="{00000000-0005-0000-0000-0000C7060000}"/>
    <cellStyle name="Moneda 2 6 7 4 2" xfId="27353" xr:uid="{1822173F-94FD-4511-A09D-4A2B2AA0D007}"/>
    <cellStyle name="Moneda 2 6 7 5" xfId="8783" xr:uid="{84533A6F-4300-422E-B61A-F84A9CBD7D06}"/>
    <cellStyle name="Moneda 2 6 8" xfId="480" xr:uid="{00000000-0005-0000-0000-0000C8060000}"/>
    <cellStyle name="Moneda 2 6 8 2" xfId="2099" xr:uid="{00000000-0005-0000-0000-0000C9060000}"/>
    <cellStyle name="Moneda 2 6 8 2 2" xfId="20722" xr:uid="{650DDF2B-14BE-405C-8420-E5D96AD5CB8F}"/>
    <cellStyle name="Moneda 2 6 8 3" xfId="3605" xr:uid="{00000000-0005-0000-0000-0000CA060000}"/>
    <cellStyle name="Moneda 2 6 8 3 2" xfId="29578" xr:uid="{81B3D148-45EF-4C36-B123-FFEEB7802D21}"/>
    <cellStyle name="Moneda 2 6 8 4" xfId="5111" xr:uid="{00000000-0005-0000-0000-0000CB060000}"/>
    <cellStyle name="Moneda 2 6 8 5" xfId="11174" xr:uid="{3300CEC3-A76B-4066-832A-DFB84A9DD70B}"/>
    <cellStyle name="Moneda 2 6 9" xfId="1982" xr:uid="{00000000-0005-0000-0000-0000CC060000}"/>
    <cellStyle name="Moneda 2 6 9 2" xfId="15963" xr:uid="{F2798019-76FD-46FA-80A5-484927E49DE5}"/>
    <cellStyle name="Moneda 2 7" xfId="218" xr:uid="{00000000-0005-0000-0000-0000CD060000}"/>
    <cellStyle name="Moneda 2 7 10" xfId="6474" xr:uid="{B19ED22A-6DF2-42DF-A54F-3E3A8899C23C}"/>
    <cellStyle name="Moneda 2 7 2" xfId="868" xr:uid="{00000000-0005-0000-0000-0000CE060000}"/>
    <cellStyle name="Moneda 2 7 2 2" xfId="1543" xr:uid="{00000000-0005-0000-0000-0000CF060000}"/>
    <cellStyle name="Moneda 2 7 2 2 2" xfId="3085" xr:uid="{00000000-0005-0000-0000-0000D0060000}"/>
    <cellStyle name="Moneda 2 7 2 2 2 2" xfId="8670" xr:uid="{06029FC4-98A7-41A7-B87A-6778C94C85F8}"/>
    <cellStyle name="Moneda 2 7 2 2 2 2 2" xfId="11057" xr:uid="{8D49B58B-A384-45BF-9C2F-A310C934D85B}"/>
    <cellStyle name="Moneda 2 7 2 2 2 2 2 2" xfId="15845" xr:uid="{FA763925-A94F-4A06-A3A5-C40603EF090A}"/>
    <cellStyle name="Moneda 2 7 2 2 2 2 2 2 2" xfId="25372" xr:uid="{8A524564-E477-4585-9624-B5198F5BAD0C}"/>
    <cellStyle name="Moneda 2 7 2 2 2 2 2 2 3" xfId="34100" xr:uid="{B7AF667E-8F11-4DBC-A1CB-D11D4D3AE1C0}"/>
    <cellStyle name="Moneda 2 7 2 2 2 2 2 3" xfId="20606" xr:uid="{6142B81D-CD2B-48A4-A501-A2F7334A298A}"/>
    <cellStyle name="Moneda 2 7 2 2 2 2 2 4" xfId="29464" xr:uid="{1A74A82A-1736-4654-9911-E21496DCD334}"/>
    <cellStyle name="Moneda 2 7 2 2 2 2 3" xfId="13448" xr:uid="{0E70EF72-6F2E-41B9-8AC6-86BA756F8CC5}"/>
    <cellStyle name="Moneda 2 7 2 2 2 2 3 2" xfId="22989" xr:uid="{480CC4E5-A978-40B1-AA36-21314085EE25}"/>
    <cellStyle name="Moneda 2 7 2 2 2 2 3 3" xfId="31740" xr:uid="{848EE34F-6859-4BBF-8753-37D8B2A36E60}"/>
    <cellStyle name="Moneda 2 7 2 2 2 2 4" xfId="18225" xr:uid="{690A6489-954C-469C-9F05-04DCEDF04C0C}"/>
    <cellStyle name="Moneda 2 7 2 2 2 2 5" xfId="27239" xr:uid="{675DDF0D-9F6B-444E-AA9B-B867CA815EC5}"/>
    <cellStyle name="Moneda 2 7 2 2 2 3" xfId="9863" xr:uid="{0970A343-81FF-4263-B18D-EC21F03B47AD}"/>
    <cellStyle name="Moneda 2 7 2 2 2 3 2" xfId="14647" xr:uid="{D199424C-2BDE-40B7-9FB6-FB239DE7EC4D}"/>
    <cellStyle name="Moneda 2 7 2 2 2 3 2 2" xfId="24181" xr:uid="{4CC09A39-218C-4349-A5F8-E3FD19B81097}"/>
    <cellStyle name="Moneda 2 7 2 2 2 3 2 3" xfId="32911" xr:uid="{81EF9E27-4F91-46AE-B043-DB2DE0B43A54}"/>
    <cellStyle name="Moneda 2 7 2 2 2 3 3" xfId="19416" xr:uid="{80F37120-07F6-4E47-BF07-7A3141785208}"/>
    <cellStyle name="Moneda 2 7 2 2 2 3 4" xfId="28304" xr:uid="{6D1E82E4-47F6-4C20-90F3-2D8677AD7AA3}"/>
    <cellStyle name="Moneda 2 7 2 2 2 4" xfId="12254" xr:uid="{05EFFD62-61C5-474B-99AD-21E103115B84}"/>
    <cellStyle name="Moneda 2 7 2 2 2 4 2" xfId="21798" xr:uid="{815FB59E-9364-452C-881B-3D7D2C85A3F5}"/>
    <cellStyle name="Moneda 2 7 2 2 2 4 3" xfId="30581" xr:uid="{94EEC72A-2163-4934-AC20-065AC065C331}"/>
    <cellStyle name="Moneda 2 7 2 2 2 5" xfId="17038" xr:uid="{FD674E67-7522-400A-A05E-544B0F112C63}"/>
    <cellStyle name="Moneda 2 7 2 2 2 6" xfId="7481" xr:uid="{3ED7D486-29F7-44FD-B320-29264E7C2E01}"/>
    <cellStyle name="Moneda 2 7 2 2 3" xfId="4591" xr:uid="{00000000-0005-0000-0000-0000D1060000}"/>
    <cellStyle name="Moneda 2 7 2 2 3 2" xfId="10464" xr:uid="{65AE9CCD-70C1-4BDA-ACF4-40B9D4A1A2FA}"/>
    <cellStyle name="Moneda 2 7 2 2 3 2 2" xfId="15250" xr:uid="{F5D90FBA-A4A8-479E-B9C4-AE02C5EA8D17}"/>
    <cellStyle name="Moneda 2 7 2 2 3 2 2 2" xfId="24777" xr:uid="{CEEB51D6-98E5-4B76-B8B0-E8C12A6EFE4B}"/>
    <cellStyle name="Moneda 2 7 2 2 3 2 2 3" xfId="33505" xr:uid="{FA3E9A84-1291-4153-806B-CE2F028673FD}"/>
    <cellStyle name="Moneda 2 7 2 2 3 2 3" xfId="20011" xr:uid="{A130CE42-A105-4E79-A17D-90510048EAF7}"/>
    <cellStyle name="Moneda 2 7 2 2 3 2 4" xfId="28875" xr:uid="{6F0680D3-1F91-46AF-9D52-85D40A3D6CC9}"/>
    <cellStyle name="Moneda 2 7 2 2 3 3" xfId="12855" xr:uid="{6FF5E40E-79F7-473E-AC63-58C708909ADD}"/>
    <cellStyle name="Moneda 2 7 2 2 3 3 2" xfId="22394" xr:uid="{F0441C24-0771-4882-9B69-C5ECC17FAAD7}"/>
    <cellStyle name="Moneda 2 7 2 2 3 3 3" xfId="31151" xr:uid="{E2508BFC-2D55-4F20-BFD3-51F64801C884}"/>
    <cellStyle name="Moneda 2 7 2 2 3 4" xfId="17632" xr:uid="{E5AFBB71-E46C-42FE-99C9-72C2DAD1230F}"/>
    <cellStyle name="Moneda 2 7 2 2 3 5" xfId="8078" xr:uid="{26B0B03D-2F4D-4361-8723-43353D220654}"/>
    <cellStyle name="Moneda 2 7 2 2 4" xfId="6097" xr:uid="{00000000-0005-0000-0000-0000D2060000}"/>
    <cellStyle name="Moneda 2 7 2 2 4 2" xfId="14052" xr:uid="{83A5808E-C8A7-44B8-A18A-4D3C00C7A62B}"/>
    <cellStyle name="Moneda 2 7 2 2 4 2 2" xfId="23586" xr:uid="{CE2A67C9-E95D-4CF3-AA2C-A4DAA375315D}"/>
    <cellStyle name="Moneda 2 7 2 2 4 2 3" xfId="32316" xr:uid="{18804134-BB24-42D3-A94B-7C6E074FEC62}"/>
    <cellStyle name="Moneda 2 7 2 2 4 3" xfId="18821" xr:uid="{DB33062C-73FC-465D-8D26-08FFD510FF15}"/>
    <cellStyle name="Moneda 2 7 2 2 4 4" xfId="9271" xr:uid="{E3E5E0C9-14C8-4838-940C-AA136A933287}"/>
    <cellStyle name="Moneda 2 7 2 2 5" xfId="11662" xr:uid="{A09A52CB-2FE4-462B-9F04-54CF10FA6036}"/>
    <cellStyle name="Moneda 2 7 2 2 5 2" xfId="21203" xr:uid="{772595D1-6F13-4904-A005-88553C9AB7C0}"/>
    <cellStyle name="Moneda 2 7 2 2 5 3" xfId="30033" xr:uid="{3043E075-E5CB-4A89-A528-5C2B1F1EB6D8}"/>
    <cellStyle name="Moneda 2 7 2 2 6" xfId="16445" xr:uid="{CA99FA7A-431F-4AF1-B131-D15CEE624AE4}"/>
    <cellStyle name="Moneda 2 7 2 2 7" xfId="6893" xr:uid="{59FB5397-A861-4821-9BD1-3C97C332064F}"/>
    <cellStyle name="Moneda 2 7 2 3" xfId="2429" xr:uid="{00000000-0005-0000-0000-0000D3060000}"/>
    <cellStyle name="Moneda 2 7 2 3 2" xfId="8374" xr:uid="{00F6E9CE-E007-48BB-8F35-4CB9545F466F}"/>
    <cellStyle name="Moneda 2 7 2 3 2 2" xfId="10761" xr:uid="{D52F87A2-AB02-4FBA-89D2-8822A3D95EA1}"/>
    <cellStyle name="Moneda 2 7 2 3 2 2 2" xfId="15548" xr:uid="{9C3357DB-0BDD-4A5A-85C2-1E396786C896}"/>
    <cellStyle name="Moneda 2 7 2 3 2 2 2 2" xfId="25075" xr:uid="{329CC14A-5FC1-421E-BAA0-A42D0C756A9A}"/>
    <cellStyle name="Moneda 2 7 2 3 2 2 2 3" xfId="33803" xr:uid="{D63EF006-70D8-47A0-9288-4A15AD665D49}"/>
    <cellStyle name="Moneda 2 7 2 3 2 2 3" xfId="20309" xr:uid="{2145FEDB-8147-4FBA-8317-A4C8687DBB94}"/>
    <cellStyle name="Moneda 2 7 2 3 2 2 4" xfId="29167" xr:uid="{5850A6EC-327D-41EA-BA76-F63F0536C0D2}"/>
    <cellStyle name="Moneda 2 7 2 3 2 3" xfId="13152" xr:uid="{BFA75EF0-0F4B-4FD1-B05F-E5216008C908}"/>
    <cellStyle name="Moneda 2 7 2 3 2 3 2" xfId="22692" xr:uid="{EE2EE789-1588-4816-800A-0679EE970E05}"/>
    <cellStyle name="Moneda 2 7 2 3 2 3 3" xfId="31443" xr:uid="{FC3F4BE3-F124-47F1-BDD5-35E05322F6CC}"/>
    <cellStyle name="Moneda 2 7 2 3 2 4" xfId="17929" xr:uid="{BBFAAB83-1860-4D4C-93E5-6F41E1957DA9}"/>
    <cellStyle name="Moneda 2 7 2 3 2 5" xfId="26962" xr:uid="{73EF65D2-58B6-488A-980A-7AEA43F04AB4}"/>
    <cellStyle name="Moneda 2 7 2 3 3" xfId="9567" xr:uid="{86903EF9-5DE1-431D-BEDA-E814497CE86D}"/>
    <cellStyle name="Moneda 2 7 2 3 3 2" xfId="14350" xr:uid="{FF2CF24A-2151-4EBA-BD3F-23C0A3D357A5}"/>
    <cellStyle name="Moneda 2 7 2 3 3 2 2" xfId="23884" xr:uid="{CFE4219E-1250-4A90-BF4A-AE31F002DA00}"/>
    <cellStyle name="Moneda 2 7 2 3 3 2 3" xfId="32614" xr:uid="{B193E989-3C75-4FF8-9ABA-85B22EDC29F4}"/>
    <cellStyle name="Moneda 2 7 2 3 3 3" xfId="19119" xr:uid="{8079AF1A-A286-431A-86E9-14AA683C987A}"/>
    <cellStyle name="Moneda 2 7 2 3 3 4" xfId="28027" xr:uid="{56C2CBAA-8E02-4F34-8E0C-8225ED92F4C4}"/>
    <cellStyle name="Moneda 2 7 2 3 4" xfId="11958" xr:uid="{7ADCA5BC-CE90-4AAA-B5D9-D38B69845927}"/>
    <cellStyle name="Moneda 2 7 2 3 4 2" xfId="21501" xr:uid="{ACB856AA-E48D-44AA-8FB0-BAFAB690BB3D}"/>
    <cellStyle name="Moneda 2 7 2 3 4 3" xfId="30304" xr:uid="{EB1D57FA-0F05-413C-894D-EBA6FA96B8A2}"/>
    <cellStyle name="Moneda 2 7 2 3 5" xfId="16742" xr:uid="{E7995476-8912-443B-B302-18C67BF91FC1}"/>
    <cellStyle name="Moneda 2 7 2 3 6" xfId="7185" xr:uid="{C1035E92-176A-4FAF-A6AB-6B2D8B38A2CB}"/>
    <cellStyle name="Moneda 2 7 2 4" xfId="3935" xr:uid="{00000000-0005-0000-0000-0000D4060000}"/>
    <cellStyle name="Moneda 2 7 2 4 2" xfId="10166" xr:uid="{3B2923A2-3E43-4458-808C-C72E20AC3F06}"/>
    <cellStyle name="Moneda 2 7 2 4 2 2" xfId="14951" xr:uid="{97F63BDF-13DB-484C-8DA0-45B71EE50D42}"/>
    <cellStyle name="Moneda 2 7 2 4 2 2 2" xfId="24480" xr:uid="{30638F0F-0361-4E02-B364-D63C7DB6E50A}"/>
    <cellStyle name="Moneda 2 7 2 4 2 2 3" xfId="33208" xr:uid="{E058619E-7168-47C0-98F1-C7ADBE21948B}"/>
    <cellStyle name="Moneda 2 7 2 4 2 3" xfId="19714" xr:uid="{D646C6E4-31AB-42BB-BB67-3BA3DF9F2218}"/>
    <cellStyle name="Moneda 2 7 2 4 2 4" xfId="28578" xr:uid="{7F8F2782-F243-4569-A79F-19ECCA7D8AAE}"/>
    <cellStyle name="Moneda 2 7 2 4 3" xfId="12557" xr:uid="{ECA40298-C498-44CF-BFBB-6CAB823713F6}"/>
    <cellStyle name="Moneda 2 7 2 4 3 2" xfId="22097" xr:uid="{5F9979FC-630F-4257-B8BB-A92C495AA51C}"/>
    <cellStyle name="Moneda 2 7 2 4 3 3" xfId="30854" xr:uid="{D88FF49F-53E9-4DB8-8AD3-429D81806FB8}"/>
    <cellStyle name="Moneda 2 7 2 4 4" xfId="17336" xr:uid="{7923E8DC-157A-4057-977B-363486BC4463}"/>
    <cellStyle name="Moneda 2 7 2 4 5" xfId="7780" xr:uid="{F126DD82-7027-45E0-9086-CFB3D51111DE}"/>
    <cellStyle name="Moneda 2 7 2 5" xfId="5441" xr:uid="{00000000-0005-0000-0000-0000D5060000}"/>
    <cellStyle name="Moneda 2 7 2 5 2" xfId="13753" xr:uid="{F30F823D-D229-42A6-AC29-087AFB12AFF2}"/>
    <cellStyle name="Moneda 2 7 2 5 2 2" xfId="23289" xr:uid="{C51B1F69-A9C4-47E2-9F19-4A392645A073}"/>
    <cellStyle name="Moneda 2 7 2 5 2 3" xfId="32020" xr:uid="{6CAD2F1C-5F41-4535-A67E-2AEF1701D3D4}"/>
    <cellStyle name="Moneda 2 7 2 5 3" xfId="18524" xr:uid="{9D5F2EB4-815E-4082-89B1-12A46530E1FC}"/>
    <cellStyle name="Moneda 2 7 2 5 4" xfId="8972" xr:uid="{4D1CEFF3-74DF-4976-B4DA-DF651F860563}"/>
    <cellStyle name="Moneda 2 7 2 6" xfId="11364" xr:uid="{7CEB89A6-DD73-47C1-B9A3-BA48F7D45F9D}"/>
    <cellStyle name="Moneda 2 7 2 6 2" xfId="20907" xr:uid="{4127B724-A342-4627-BBA9-B4374B7F2A1C}"/>
    <cellStyle name="Moneda 2 7 2 6 3" xfId="29757" xr:uid="{4728A6DF-ADE3-45FB-BDAC-75D1E0BC9C42}"/>
    <cellStyle name="Moneda 2 7 2 7" xfId="16148" xr:uid="{CE979002-E728-40F6-B3A8-DE5D560CEC41}"/>
    <cellStyle name="Moneda 2 7 2 8" xfId="6603" xr:uid="{A5C9931E-CFD1-4401-9044-E44B2D65A190}"/>
    <cellStyle name="Moneda 2 7 3" xfId="1022" xr:uid="{00000000-0005-0000-0000-0000D6060000}"/>
    <cellStyle name="Moneda 2 7 3 2" xfId="2583" xr:uid="{00000000-0005-0000-0000-0000D7060000}"/>
    <cellStyle name="Moneda 2 7 3 2 2" xfId="8522" xr:uid="{DE132AAB-D8DE-4F83-BC01-E989CC712B24}"/>
    <cellStyle name="Moneda 2 7 3 2 2 2" xfId="10909" xr:uid="{409FB516-0E98-4788-B2DF-A8BA4A42E737}"/>
    <cellStyle name="Moneda 2 7 3 2 2 2 2" xfId="15697" xr:uid="{AC55F654-84B7-4FC9-B346-9125872794F9}"/>
    <cellStyle name="Moneda 2 7 3 2 2 2 2 2" xfId="25224" xr:uid="{23215614-AEF1-498D-ABEF-2DC48EDCD154}"/>
    <cellStyle name="Moneda 2 7 3 2 2 2 2 3" xfId="33952" xr:uid="{F12DAF4B-B89F-41F5-881B-8BB06BBE7643}"/>
    <cellStyle name="Moneda 2 7 3 2 2 2 3" xfId="20458" xr:uid="{C1D87E14-0AB4-4F0E-914D-4E75C455081E}"/>
    <cellStyle name="Moneda 2 7 3 2 2 2 4" xfId="29316" xr:uid="{E426F553-95EE-4244-A5D2-B39B8AA55F74}"/>
    <cellStyle name="Moneda 2 7 3 2 2 3" xfId="13300" xr:uid="{C85B1D93-7815-488D-8D65-03DC1B6297E1}"/>
    <cellStyle name="Moneda 2 7 3 2 2 3 2" xfId="22841" xr:uid="{48BD439E-A80D-4E35-8D9E-2E4248F25B8E}"/>
    <cellStyle name="Moneda 2 7 3 2 2 3 3" xfId="31592" xr:uid="{E70200A5-1288-4948-8FE5-F20F3759E3A7}"/>
    <cellStyle name="Moneda 2 7 3 2 2 4" xfId="18077" xr:uid="{9B76B636-F65F-4CA1-A4A9-D62AF9D79F5C}"/>
    <cellStyle name="Moneda 2 7 3 2 2 5" xfId="27096" xr:uid="{F54AE5A3-3CE0-4BF9-A590-3BE401C02FD0}"/>
    <cellStyle name="Moneda 2 7 3 2 3" xfId="9715" xr:uid="{C457CF12-7D3F-441A-ABE4-312D62E4D067}"/>
    <cellStyle name="Moneda 2 7 3 2 3 2" xfId="14499" xr:uid="{32E40475-1A08-4814-9660-A98F52B518F5}"/>
    <cellStyle name="Moneda 2 7 3 2 3 2 2" xfId="24033" xr:uid="{F4D83F51-4599-42CC-A512-8674FC4E5BDF}"/>
    <cellStyle name="Moneda 2 7 3 2 3 2 3" xfId="32763" xr:uid="{CB3FE6F1-2EA6-42CC-8C25-99F94352C50B}"/>
    <cellStyle name="Moneda 2 7 3 2 3 3" xfId="19268" xr:uid="{E72ED6C1-5F79-46A6-A477-8BDE783CEAA8}"/>
    <cellStyle name="Moneda 2 7 3 2 3 4" xfId="28161" xr:uid="{649D6325-0687-4561-8B83-0355211D1682}"/>
    <cellStyle name="Moneda 2 7 3 2 4" xfId="12106" xr:uid="{B2BA93E6-151C-4212-9BB5-FAA6C89A89AC}"/>
    <cellStyle name="Moneda 2 7 3 2 4 2" xfId="21650" xr:uid="{55E8AD02-171A-4C16-B012-28298F6A9F34}"/>
    <cellStyle name="Moneda 2 7 3 2 4 3" xfId="30438" xr:uid="{75CF33AA-36CB-462B-9FA1-8E0389F2B812}"/>
    <cellStyle name="Moneda 2 7 3 2 5" xfId="16890" xr:uid="{AFA54AAF-556F-4D77-966A-C1658D1EF82D}"/>
    <cellStyle name="Moneda 2 7 3 2 6" xfId="7333" xr:uid="{6C22D655-6417-4755-B256-092F0AFD279E}"/>
    <cellStyle name="Moneda 2 7 3 3" xfId="4089" xr:uid="{00000000-0005-0000-0000-0000D8060000}"/>
    <cellStyle name="Moneda 2 7 3 3 2" xfId="10316" xr:uid="{26B4224E-2E10-430F-96B0-3C87D1BE0403}"/>
    <cellStyle name="Moneda 2 7 3 3 2 2" xfId="15102" xr:uid="{B2271AD0-2772-41C4-A2A5-E82A14380143}"/>
    <cellStyle name="Moneda 2 7 3 3 2 2 2" xfId="24629" xr:uid="{595F1861-EB95-4A32-9267-071FB10C6745}"/>
    <cellStyle name="Moneda 2 7 3 3 2 2 3" xfId="33357" xr:uid="{76DBC5F7-2FF0-4CE8-A9C6-F048E60F0793}"/>
    <cellStyle name="Moneda 2 7 3 3 2 3" xfId="19863" xr:uid="{019E74C6-E326-46C7-9720-8B7CB41E6DAE}"/>
    <cellStyle name="Moneda 2 7 3 3 2 4" xfId="28727" xr:uid="{D41F3495-747E-4163-88DC-2173FB64DF79}"/>
    <cellStyle name="Moneda 2 7 3 3 3" xfId="12707" xr:uid="{0A70FB7B-CF22-46E6-914A-D27CBB711CB1}"/>
    <cellStyle name="Moneda 2 7 3 3 3 2" xfId="22246" xr:uid="{B8FBFE60-D95D-4661-859D-8E739F6859BD}"/>
    <cellStyle name="Moneda 2 7 3 3 3 3" xfId="31003" xr:uid="{4250EBFB-A75F-4613-8494-FE4ECB7A73EB}"/>
    <cellStyle name="Moneda 2 7 3 3 4" xfId="17484" xr:uid="{2D1423C1-7EE1-45B0-AAAF-25775AC45234}"/>
    <cellStyle name="Moneda 2 7 3 3 5" xfId="7930" xr:uid="{09222E87-E228-4449-B286-AE0CD65DF354}"/>
    <cellStyle name="Moneda 2 7 3 4" xfId="5595" xr:uid="{00000000-0005-0000-0000-0000D9060000}"/>
    <cellStyle name="Moneda 2 7 3 4 2" xfId="13904" xr:uid="{05E909E8-CB21-43F1-9170-35AB2FE11715}"/>
    <cellStyle name="Moneda 2 7 3 4 2 2" xfId="23438" xr:uid="{B0BDD38E-572A-4614-90A9-37BE5A869A92}"/>
    <cellStyle name="Moneda 2 7 3 4 2 3" xfId="32168" xr:uid="{353AE1F4-159A-469F-BE78-0D8175232D90}"/>
    <cellStyle name="Moneda 2 7 3 4 3" xfId="18673" xr:uid="{B639F528-272A-43D6-A9F5-C934A79EBF1E}"/>
    <cellStyle name="Moneda 2 7 3 4 4" xfId="9123" xr:uid="{9EC4CD01-655C-4CE9-9AF8-CF14BA539A74}"/>
    <cellStyle name="Moneda 2 7 3 5" xfId="11514" xr:uid="{E239A067-BE8B-44E4-829A-25467AAEBFEB}"/>
    <cellStyle name="Moneda 2 7 3 5 2" xfId="21055" xr:uid="{37BC80F5-3ABE-433B-AFBD-E550B1244B3E}"/>
    <cellStyle name="Moneda 2 7 3 5 3" xfId="29890" xr:uid="{9D6597B2-3A09-463B-AE30-809AD99498B7}"/>
    <cellStyle name="Moneda 2 7 3 6" xfId="16297" xr:uid="{A27AB0CA-8CC0-4BA4-B746-59547488C76B}"/>
    <cellStyle name="Moneda 2 7 3 7" xfId="6747" xr:uid="{E5BDBA4D-45E2-40AC-B608-0870A9088EE0}"/>
    <cellStyle name="Moneda 2 7 4" xfId="1197" xr:uid="{00000000-0005-0000-0000-0000DA060000}"/>
    <cellStyle name="Moneda 2 7 4 2" xfId="2758" xr:uid="{00000000-0005-0000-0000-0000DB060000}"/>
    <cellStyle name="Moneda 2 7 4 2 2" xfId="10614" xr:uid="{BF04B046-10D3-4E39-AA23-BA2D10BDE74B}"/>
    <cellStyle name="Moneda 2 7 4 2 2 2" xfId="15400" xr:uid="{E15AE8DA-10C7-40C1-9C87-68516FFEE618}"/>
    <cellStyle name="Moneda 2 7 4 2 2 2 2" xfId="24927" xr:uid="{39297934-6115-4B6E-AF2C-B48D0FFAAD4E}"/>
    <cellStyle name="Moneda 2 7 4 2 2 2 3" xfId="33655" xr:uid="{FE1E6C7C-AF49-4A57-9303-7F8ED62E4DC5}"/>
    <cellStyle name="Moneda 2 7 4 2 2 3" xfId="20161" xr:uid="{D0F1200D-6739-456C-AFAA-02C8990EC98F}"/>
    <cellStyle name="Moneda 2 7 4 2 2 4" xfId="29019" xr:uid="{2DD09C9E-0F83-4CA5-8E04-9E195D16ADF8}"/>
    <cellStyle name="Moneda 2 7 4 2 3" xfId="13005" xr:uid="{101554FA-D6F0-4F26-9640-53C1EB7F7757}"/>
    <cellStyle name="Moneda 2 7 4 2 3 2" xfId="22544" xr:uid="{B9F823CE-9988-4337-82DE-C46DC5F576D9}"/>
    <cellStyle name="Moneda 2 7 4 2 3 3" xfId="31295" xr:uid="{783C45BE-88D5-414D-9A2D-AB2A60A7C802}"/>
    <cellStyle name="Moneda 2 7 4 2 4" xfId="17782" xr:uid="{C600DDA0-0926-4ED7-BFCC-2CE710BC5BF3}"/>
    <cellStyle name="Moneda 2 7 4 2 5" xfId="8227" xr:uid="{206B664B-8335-4F50-A9FD-45F2E04339CC}"/>
    <cellStyle name="Moneda 2 7 4 3" xfId="4264" xr:uid="{00000000-0005-0000-0000-0000DC060000}"/>
    <cellStyle name="Moneda 2 7 4 3 2" xfId="14202" xr:uid="{F0FE28D8-8426-4702-B669-D10BECE1E73F}"/>
    <cellStyle name="Moneda 2 7 4 3 2 2" xfId="23736" xr:uid="{621EDC88-4198-4687-B906-73CFE11BA6B9}"/>
    <cellStyle name="Moneda 2 7 4 3 2 3" xfId="32466" xr:uid="{F2953EBD-EDCC-41A8-8CFA-8EF4364CB70D}"/>
    <cellStyle name="Moneda 2 7 4 3 3" xfId="18971" xr:uid="{30674FD8-4A05-43F2-AC93-1F156E983889}"/>
    <cellStyle name="Moneda 2 7 4 3 4" xfId="9420" xr:uid="{58AA6DAE-6F2F-438A-AEE0-AC09DC997F31}"/>
    <cellStyle name="Moneda 2 7 4 4" xfId="5770" xr:uid="{00000000-0005-0000-0000-0000DD060000}"/>
    <cellStyle name="Moneda 2 7 4 4 2" xfId="21353" xr:uid="{510E2B19-914A-4655-9DF0-640CE5633A27}"/>
    <cellStyle name="Moneda 2 7 4 4 3" xfId="11811" xr:uid="{B0B86C64-913B-4133-9B1C-D0F574323498}"/>
    <cellStyle name="Moneda 2 7 4 5" xfId="16595" xr:uid="{28C5D5D9-14C6-4CB2-9E57-BF4E7B403B18}"/>
    <cellStyle name="Moneda 2 7 4 6" xfId="7040" xr:uid="{AB6BFD74-E500-4EB5-A100-CF1ED746E817}"/>
    <cellStyle name="Moneda 2 7 5" xfId="1699" xr:uid="{00000000-0005-0000-0000-0000DE060000}"/>
    <cellStyle name="Moneda 2 7 5 2" xfId="3241" xr:uid="{00000000-0005-0000-0000-0000DF060000}"/>
    <cellStyle name="Moneda 2 7 5 2 2" xfId="14800" xr:uid="{D6D794CC-37E3-410E-8994-372006F6DC2B}"/>
    <cellStyle name="Moneda 2 7 5 2 2 2" xfId="24332" xr:uid="{5D84F9CE-F4D5-49DA-A932-CA7CBE5BE0F7}"/>
    <cellStyle name="Moneda 2 7 5 2 2 3" xfId="33060" xr:uid="{C2C991A4-31A6-469A-98A5-3CAA0DF3206B}"/>
    <cellStyle name="Moneda 2 7 5 2 3" xfId="19567" xr:uid="{6E00D6CF-1831-4B8F-BBEA-CB3018EE7C56}"/>
    <cellStyle name="Moneda 2 7 5 2 4" xfId="10015" xr:uid="{C744C275-0CAC-4850-9900-B21310D7B083}"/>
    <cellStyle name="Moneda 2 7 5 3" xfId="4747" xr:uid="{00000000-0005-0000-0000-0000E0060000}"/>
    <cellStyle name="Moneda 2 7 5 3 2" xfId="21949" xr:uid="{9D9DD323-181B-41ED-9D25-565B2B5B7795}"/>
    <cellStyle name="Moneda 2 7 5 3 3" xfId="12406" xr:uid="{10E9BBCF-72E7-4893-ACD0-374DF2CEB37D}"/>
    <cellStyle name="Moneda 2 7 5 4" xfId="6253" xr:uid="{00000000-0005-0000-0000-0000E1060000}"/>
    <cellStyle name="Moneda 2 7 5 4 2" xfId="17189" xr:uid="{F5E8A705-C2D2-4E2E-987E-73863B0AF1FF}"/>
    <cellStyle name="Moneda 2 7 5 5" xfId="7631" xr:uid="{A5831C1C-5832-4BAC-BFB0-40DA7D603DC9}"/>
    <cellStyle name="Moneda 2 7 6" xfId="483" xr:uid="{00000000-0005-0000-0000-0000E2060000}"/>
    <cellStyle name="Moneda 2 7 6 2" xfId="2102" xr:uid="{00000000-0005-0000-0000-0000E3060000}"/>
    <cellStyle name="Moneda 2 7 6 2 2" xfId="23141" xr:uid="{2B7FE97A-0C55-4D61-A9C4-DA996A05945E}"/>
    <cellStyle name="Moneda 2 7 6 2 3" xfId="13602" xr:uid="{CD32F1C8-6D7E-4834-BF00-92542FF971D7}"/>
    <cellStyle name="Moneda 2 7 6 3" xfId="3608" xr:uid="{00000000-0005-0000-0000-0000E4060000}"/>
    <cellStyle name="Moneda 2 7 6 3 2" xfId="18377" xr:uid="{21EB09A6-E536-4F32-9C5C-7E39D9C53962}"/>
    <cellStyle name="Moneda 2 7 6 4" xfId="5114" xr:uid="{00000000-0005-0000-0000-0000E5060000}"/>
    <cellStyle name="Moneda 2 7 6 4 2" xfId="27386" xr:uid="{056FA191-FBD2-4446-8067-59F1FDAEF54D}"/>
    <cellStyle name="Moneda 2 7 6 5" xfId="8821" xr:uid="{11C00116-328A-4FE3-A985-30FE96AA659C}"/>
    <cellStyle name="Moneda 2 7 7" xfId="1927" xr:uid="{00000000-0005-0000-0000-0000E6060000}"/>
    <cellStyle name="Moneda 2 7 7 2" xfId="20759" xr:uid="{0217EE47-6CB4-4823-93B5-BEE16818CF5A}"/>
    <cellStyle name="Moneda 2 7 7 3" xfId="11212" xr:uid="{41353333-C5DF-4F4F-B00A-E29797D26600}"/>
    <cellStyle name="Moneda 2 7 8" xfId="3433" xr:uid="{00000000-0005-0000-0000-0000E7060000}"/>
    <cellStyle name="Moneda 2 7 8 2" xfId="16000" xr:uid="{9FB47FDC-8666-43FB-BC4A-A3BE8C5C2115}"/>
    <cellStyle name="Moneda 2 7 9" xfId="4939" xr:uid="{00000000-0005-0000-0000-0000E8060000}"/>
    <cellStyle name="Moneda 2 7 9 2" xfId="25513" xr:uid="{C0E7F291-A097-4883-9E80-87B8C9F45193}"/>
    <cellStyle name="Moneda 2 8" xfId="484" xr:uid="{00000000-0005-0000-0000-0000E9060000}"/>
    <cellStyle name="Moneda 2 8 2" xfId="1198" xr:uid="{00000000-0005-0000-0000-0000EA060000}"/>
    <cellStyle name="Moneda 2 8 2 2" xfId="2759" xr:uid="{00000000-0005-0000-0000-0000EB060000}"/>
    <cellStyle name="Moneda 2 8 2 2 2" xfId="8597" xr:uid="{B8ED0F3E-BB4B-4EC8-9125-208A6857CBD1}"/>
    <cellStyle name="Moneda 2 8 2 2 2 2" xfId="10984" xr:uid="{575A8EB3-B5BF-4069-9E61-13197662246C}"/>
    <cellStyle name="Moneda 2 8 2 2 2 2 2" xfId="15772" xr:uid="{0A3158EC-0ABB-4349-8170-E034E2064CA8}"/>
    <cellStyle name="Moneda 2 8 2 2 2 2 2 2" xfId="25299" xr:uid="{228CF019-05D3-4ABB-9AA8-8BD6555A0AB4}"/>
    <cellStyle name="Moneda 2 8 2 2 2 2 2 3" xfId="34027" xr:uid="{D5FEABCB-5DE1-473B-AD97-5E2393F0142C}"/>
    <cellStyle name="Moneda 2 8 2 2 2 2 3" xfId="20533" xr:uid="{B0515EA1-616D-4ECA-8E62-DF7BDEBCDB6B}"/>
    <cellStyle name="Moneda 2 8 2 2 2 2 4" xfId="29391" xr:uid="{930024A2-D42A-4BD2-B82A-5BF14108F0A5}"/>
    <cellStyle name="Moneda 2 8 2 2 2 3" xfId="13375" xr:uid="{ED59BD40-63B0-48C7-8B71-576CC05CF403}"/>
    <cellStyle name="Moneda 2 8 2 2 2 3 2" xfId="22916" xr:uid="{6304D848-E214-4238-9C68-F49A534A34C0}"/>
    <cellStyle name="Moneda 2 8 2 2 2 3 3" xfId="31667" xr:uid="{E73AC85B-D772-4603-9CF5-3918E022A4A3}"/>
    <cellStyle name="Moneda 2 8 2 2 2 4" xfId="18152" xr:uid="{6E91DED7-7563-4EA3-BF74-C5BE739E87A8}"/>
    <cellStyle name="Moneda 2 8 2 2 2 5" xfId="27166" xr:uid="{0F7C7552-151E-4D04-BBA5-70EDAE195C20}"/>
    <cellStyle name="Moneda 2 8 2 2 3" xfId="9790" xr:uid="{F7AA1AAD-B97B-4ADA-9F77-29F7E8ACC57F}"/>
    <cellStyle name="Moneda 2 8 2 2 3 2" xfId="14574" xr:uid="{4EFD3A4D-9057-407C-A07A-C77DA5F45C07}"/>
    <cellStyle name="Moneda 2 8 2 2 3 2 2" xfId="24108" xr:uid="{631209A2-8D7C-4951-A1FB-A746FC31EF13}"/>
    <cellStyle name="Moneda 2 8 2 2 3 2 3" xfId="32838" xr:uid="{55AA17AE-A2CA-407D-8F1E-287490C39DF0}"/>
    <cellStyle name="Moneda 2 8 2 2 3 3" xfId="19343" xr:uid="{A3F012DE-93FD-42CF-8E33-9AD786CE9A9F}"/>
    <cellStyle name="Moneda 2 8 2 2 3 4" xfId="28231" xr:uid="{751E054B-BB52-46D5-A90F-EEE65A0A2462}"/>
    <cellStyle name="Moneda 2 8 2 2 4" xfId="12181" xr:uid="{99B17B2D-8836-488D-9936-4A583B983BDB}"/>
    <cellStyle name="Moneda 2 8 2 2 4 2" xfId="21725" xr:uid="{E77B60C7-4C06-48CF-B26F-9E5559A5C1E1}"/>
    <cellStyle name="Moneda 2 8 2 2 4 3" xfId="30508" xr:uid="{C9041659-F233-41B4-BCC3-409A6C6B207B}"/>
    <cellStyle name="Moneda 2 8 2 2 5" xfId="16965" xr:uid="{74673B97-6F92-465E-85C3-F1C86833DC18}"/>
    <cellStyle name="Moneda 2 8 2 2 6" xfId="7408" xr:uid="{D6422281-7A8B-45D1-8B8B-1DB755350EBC}"/>
    <cellStyle name="Moneda 2 8 2 3" xfId="4265" xr:uid="{00000000-0005-0000-0000-0000EC060000}"/>
    <cellStyle name="Moneda 2 8 2 3 2" xfId="10391" xr:uid="{C8B8E33C-3767-4AB4-A687-38A367CD48C5}"/>
    <cellStyle name="Moneda 2 8 2 3 2 2" xfId="15177" xr:uid="{667D0ABC-94D7-4827-BD65-71B52884BD4D}"/>
    <cellStyle name="Moneda 2 8 2 3 2 2 2" xfId="24704" xr:uid="{B7E3C61F-F3DC-42C0-912E-282EF124E91D}"/>
    <cellStyle name="Moneda 2 8 2 3 2 2 3" xfId="33432" xr:uid="{C988A9A7-399D-4F42-AE4E-FCBC3BB81DB5}"/>
    <cellStyle name="Moneda 2 8 2 3 2 3" xfId="19938" xr:uid="{D9AAFB77-44ED-4B54-B965-DCFF163C55B8}"/>
    <cellStyle name="Moneda 2 8 2 3 2 4" xfId="28802" xr:uid="{4CA15941-5886-402B-874B-A48990320E53}"/>
    <cellStyle name="Moneda 2 8 2 3 3" xfId="12782" xr:uid="{B3881D9B-66F2-483C-B2CC-D6E42157EC88}"/>
    <cellStyle name="Moneda 2 8 2 3 3 2" xfId="22321" xr:uid="{EEF2174E-1048-4969-880D-CF97D46E16DF}"/>
    <cellStyle name="Moneda 2 8 2 3 3 3" xfId="31078" xr:uid="{3CAE0B97-FE89-49B6-9FA4-34983DCDEE62}"/>
    <cellStyle name="Moneda 2 8 2 3 4" xfId="17559" xr:uid="{5DF3C77A-390A-4CCB-8362-02563C33DA2A}"/>
    <cellStyle name="Moneda 2 8 2 3 5" xfId="8005" xr:uid="{7B409D6A-AB65-47DD-8759-4953A313D52A}"/>
    <cellStyle name="Moneda 2 8 2 4" xfId="5771" xr:uid="{00000000-0005-0000-0000-0000ED060000}"/>
    <cellStyle name="Moneda 2 8 2 4 2" xfId="13979" xr:uid="{C02D7895-FD54-425A-87F0-EDC496A74310}"/>
    <cellStyle name="Moneda 2 8 2 4 2 2" xfId="23513" xr:uid="{85786EEE-1D6B-468C-855B-8E4AD2D3681E}"/>
    <cellStyle name="Moneda 2 8 2 4 2 3" xfId="32243" xr:uid="{639BDD17-0E2A-4FFA-BB31-A71E01796FAF}"/>
    <cellStyle name="Moneda 2 8 2 4 3" xfId="18748" xr:uid="{7E6B7263-91AA-4A13-ACB8-106AEC0BDDDE}"/>
    <cellStyle name="Moneda 2 8 2 4 4" xfId="9198" xr:uid="{20C2B937-5422-48C6-B3A8-9325A3FFCA5B}"/>
    <cellStyle name="Moneda 2 8 2 5" xfId="11589" xr:uid="{CAFC49D2-0186-409F-A22C-F6DB67DF9D59}"/>
    <cellStyle name="Moneda 2 8 2 5 2" xfId="21130" xr:uid="{2A7B65D5-1B43-4960-9A79-F23C0B7362AE}"/>
    <cellStyle name="Moneda 2 8 2 5 3" xfId="29960" xr:uid="{CDDEA2C3-B2DE-4A5F-B334-C4757739A2C6}"/>
    <cellStyle name="Moneda 2 8 2 6" xfId="16372" xr:uid="{0042A1DB-54C4-4EDF-81D5-E4FFC8CA68A4}"/>
    <cellStyle name="Moneda 2 8 2 7" xfId="6821" xr:uid="{7A5A18F8-5B4D-4A0E-9A03-F93268CF15C2}"/>
    <cellStyle name="Moneda 2 8 3" xfId="2103" xr:uid="{00000000-0005-0000-0000-0000EE060000}"/>
    <cellStyle name="Moneda 2 8 3 2" xfId="8301" xr:uid="{79B13238-DA55-46A7-B05D-9C017C358607}"/>
    <cellStyle name="Moneda 2 8 3 2 2" xfId="10688" xr:uid="{0A2BCC09-6D7B-4853-B1B5-49648510C240}"/>
    <cellStyle name="Moneda 2 8 3 2 2 2" xfId="15475" xr:uid="{7343417C-B293-40F5-B68B-D3C9897C3893}"/>
    <cellStyle name="Moneda 2 8 3 2 2 2 2" xfId="25002" xr:uid="{A81D0593-AC2A-40FF-AA27-C9A856A187CB}"/>
    <cellStyle name="Moneda 2 8 3 2 2 2 3" xfId="33730" xr:uid="{6D9A4FF0-F74B-4AB0-B7E5-721ACA554534}"/>
    <cellStyle name="Moneda 2 8 3 2 2 3" xfId="20236" xr:uid="{411A43C0-2D6C-4083-B9B8-3EC48DB2E419}"/>
    <cellStyle name="Moneda 2 8 3 2 2 4" xfId="29094" xr:uid="{E5A13D43-8BB4-484F-9983-93862F255C3D}"/>
    <cellStyle name="Moneda 2 8 3 2 3" xfId="13079" xr:uid="{B84ADDA6-3F21-4385-BFF9-9F296858FC5D}"/>
    <cellStyle name="Moneda 2 8 3 2 3 2" xfId="22619" xr:uid="{CEFBB8EF-3B6D-40DE-BCEE-67BD5CAC14C7}"/>
    <cellStyle name="Moneda 2 8 3 2 3 3" xfId="31370" xr:uid="{85C727BA-8810-4CBF-9103-55A14446DAED}"/>
    <cellStyle name="Moneda 2 8 3 2 4" xfId="17856" xr:uid="{FF969912-63E6-4F6F-88B4-1E407D0AF8F3}"/>
    <cellStyle name="Moneda 2 8 3 2 5" xfId="26889" xr:uid="{21C3794F-F5AF-4B7E-9214-8938C8AE855C}"/>
    <cellStyle name="Moneda 2 8 3 3" xfId="9494" xr:uid="{4D563012-C126-41AC-92CA-8A2CFEA547D0}"/>
    <cellStyle name="Moneda 2 8 3 3 2" xfId="14277" xr:uid="{A2B2C07C-45B9-42C7-A1A8-76E757CB83AB}"/>
    <cellStyle name="Moneda 2 8 3 3 2 2" xfId="23811" xr:uid="{9B596DDC-5B4E-4C3C-89F5-4EF1CA600B7D}"/>
    <cellStyle name="Moneda 2 8 3 3 2 3" xfId="32541" xr:uid="{A20C4008-220F-47EC-8C05-156DF349CB84}"/>
    <cellStyle name="Moneda 2 8 3 3 3" xfId="19046" xr:uid="{EDAC44F9-8C32-4379-A5FB-2DEFB0D7DF8A}"/>
    <cellStyle name="Moneda 2 8 3 3 4" xfId="27954" xr:uid="{3CB6A04F-6079-4B65-AA43-4138061423CE}"/>
    <cellStyle name="Moneda 2 8 3 4" xfId="11885" xr:uid="{1388720F-9F5E-429C-A583-675C4920D786}"/>
    <cellStyle name="Moneda 2 8 3 4 2" xfId="21428" xr:uid="{C00A505D-A56D-46AA-87C0-D96B6F6382ED}"/>
    <cellStyle name="Moneda 2 8 3 4 3" xfId="30231" xr:uid="{E07FDECE-E871-4D8D-BEBB-B0E25EC4695D}"/>
    <cellStyle name="Moneda 2 8 3 5" xfId="16669" xr:uid="{784FC343-9ED7-4676-98F9-D02FDDF5A312}"/>
    <cellStyle name="Moneda 2 8 3 6" xfId="7113" xr:uid="{4374707D-EA1C-4463-852D-291BC9A2600B}"/>
    <cellStyle name="Moneda 2 8 4" xfId="3609" xr:uid="{00000000-0005-0000-0000-0000EF060000}"/>
    <cellStyle name="Moneda 2 8 4 2" xfId="10091" xr:uid="{8FD87173-8E73-4F50-88C8-401D700D6B73}"/>
    <cellStyle name="Moneda 2 8 4 2 2" xfId="14876" xr:uid="{0D855A7B-49CA-445F-BDF8-FDC33C64F4F4}"/>
    <cellStyle name="Moneda 2 8 4 2 2 2" xfId="24407" xr:uid="{C35358E1-F9AD-4D45-8DD5-CEEAFA3097C8}"/>
    <cellStyle name="Moneda 2 8 4 2 2 3" xfId="33135" xr:uid="{66D9C111-A3AD-4986-BFF9-EBB5AA282B47}"/>
    <cellStyle name="Moneda 2 8 4 2 3" xfId="19641" xr:uid="{B22FFD89-7F53-4D76-A504-FD27B9A3A005}"/>
    <cellStyle name="Moneda 2 8 4 2 4" xfId="28505" xr:uid="{C3B57DE3-CB88-4119-82DE-2D654C08D4C5}"/>
    <cellStyle name="Moneda 2 8 4 3" xfId="12482" xr:uid="{3AF6A891-E23E-4CBA-972F-D32CEF5C544F}"/>
    <cellStyle name="Moneda 2 8 4 3 2" xfId="22024" xr:uid="{7C3B1D06-878B-4343-ABFF-06AC19246EE5}"/>
    <cellStyle name="Moneda 2 8 4 3 3" xfId="30781" xr:uid="{CB62FEC8-438F-43A4-8ECC-F90395D7BBDA}"/>
    <cellStyle name="Moneda 2 8 4 4" xfId="17263" xr:uid="{C816FE89-D860-4FEA-9E7C-E301FDE7755F}"/>
    <cellStyle name="Moneda 2 8 4 5" xfId="7706" xr:uid="{FF6A0290-6E80-4B8F-8FC3-A923C1830ADB}"/>
    <cellStyle name="Moneda 2 8 5" xfId="5115" xr:uid="{00000000-0005-0000-0000-0000F0060000}"/>
    <cellStyle name="Moneda 2 8 5 2" xfId="13678" xr:uid="{DD6E4128-5828-41C7-A941-E405CF2983C8}"/>
    <cellStyle name="Moneda 2 8 5 2 2" xfId="23216" xr:uid="{A38F4F52-6D4C-43A3-96D4-E4643FCF8246}"/>
    <cellStyle name="Moneda 2 8 5 2 3" xfId="31947" xr:uid="{5E31E59F-02BD-4E63-B1A6-15F3D36FEA82}"/>
    <cellStyle name="Moneda 2 8 5 3" xfId="18451" xr:uid="{4D6B4AA9-3774-4347-A7F8-D0F5A9D4889F}"/>
    <cellStyle name="Moneda 2 8 5 4" xfId="8897" xr:uid="{18508BF9-7BA1-41BF-8D4D-976F9F3FEB4E}"/>
    <cellStyle name="Moneda 2 8 6" xfId="11289" xr:uid="{CFD47402-96BB-41D7-B870-4E288205D4A8}"/>
    <cellStyle name="Moneda 2 8 6 2" xfId="20834" xr:uid="{7390EFE4-7EC3-41EC-93AA-D2637FF1C8A8}"/>
    <cellStyle name="Moneda 2 8 6 3" xfId="29684" xr:uid="{231CBF0A-9991-43F9-85B6-5A99FCEDE09C}"/>
    <cellStyle name="Moneda 2 8 7" xfId="16075" xr:uid="{38A3CF90-69F2-43A1-BD61-E737065749E2}"/>
    <cellStyle name="Moneda 2 8 8" xfId="6539" xr:uid="{56B74BFC-4138-476D-ACB7-A42AA19D82CD}"/>
    <cellStyle name="Moneda 2 9" xfId="485" xr:uid="{00000000-0005-0000-0000-0000F1060000}"/>
    <cellStyle name="Moneda 2 9 2" xfId="1199" xr:uid="{00000000-0005-0000-0000-0000F2060000}"/>
    <cellStyle name="Moneda 2 9 2 2" xfId="2760" xr:uid="{00000000-0005-0000-0000-0000F3060000}"/>
    <cellStyle name="Moneda 2 9 2 2 2" xfId="10836" xr:uid="{A3C6DDB9-8FFE-4483-B69F-2F3F4AF3FA77}"/>
    <cellStyle name="Moneda 2 9 2 2 2 2" xfId="15624" xr:uid="{E438908E-843C-43D8-8522-99B2421D0630}"/>
    <cellStyle name="Moneda 2 9 2 2 2 2 2" xfId="25151" xr:uid="{1DCAD075-9EE0-458A-909F-344708779313}"/>
    <cellStyle name="Moneda 2 9 2 2 2 2 3" xfId="33879" xr:uid="{30E54E0B-B30E-4EAE-9C02-CB22475066C5}"/>
    <cellStyle name="Moneda 2 9 2 2 2 3" xfId="20385" xr:uid="{30492BA1-6D89-462E-8EF4-1C31ECD50EAF}"/>
    <cellStyle name="Moneda 2 9 2 2 2 4" xfId="29243" xr:uid="{648A5E5F-216E-447A-B458-0953D27A7B60}"/>
    <cellStyle name="Moneda 2 9 2 2 3" xfId="13227" xr:uid="{D0E584B4-2C31-47A7-8AF3-8DF72F3D998E}"/>
    <cellStyle name="Moneda 2 9 2 2 3 2" xfId="22768" xr:uid="{C79548F2-8886-4F83-A3F6-EFE12AE45741}"/>
    <cellStyle name="Moneda 2 9 2 2 3 3" xfId="31519" xr:uid="{BDF02137-9656-47BB-B197-F40D46548FD9}"/>
    <cellStyle name="Moneda 2 9 2 2 4" xfId="18004" xr:uid="{1F9BBD06-6802-492B-8857-E69FD8041778}"/>
    <cellStyle name="Moneda 2 9 2 2 5" xfId="8449" xr:uid="{91537FE2-1B85-4F04-BACD-87AA0EEDB98F}"/>
    <cellStyle name="Moneda 2 9 2 3" xfId="4266" xr:uid="{00000000-0005-0000-0000-0000F4060000}"/>
    <cellStyle name="Moneda 2 9 2 3 2" xfId="14426" xr:uid="{52C313B6-FFCD-4D8A-8D99-1FB9C723CB9C}"/>
    <cellStyle name="Moneda 2 9 2 3 2 2" xfId="23960" xr:uid="{CDF6ED5F-B754-4468-AE6E-02E0B8E1485C}"/>
    <cellStyle name="Moneda 2 9 2 3 2 3" xfId="32690" xr:uid="{6E7BD049-3979-42DA-8623-DDA4B1191078}"/>
    <cellStyle name="Moneda 2 9 2 3 3" xfId="19195" xr:uid="{FD037F8F-BA1B-4724-9881-1988CD80CAC1}"/>
    <cellStyle name="Moneda 2 9 2 3 4" xfId="9642" xr:uid="{526EE58B-46F2-42BA-B645-02AABDAA1F57}"/>
    <cellStyle name="Moneda 2 9 2 4" xfId="5772" xr:uid="{00000000-0005-0000-0000-0000F5060000}"/>
    <cellStyle name="Moneda 2 9 2 4 2" xfId="21577" xr:uid="{B16007A0-D89B-4C2E-A26D-AA626DC25673}"/>
    <cellStyle name="Moneda 2 9 2 4 3" xfId="12033" xr:uid="{5B310062-4F72-417D-8C9B-A94F5E1F27DE}"/>
    <cellStyle name="Moneda 2 9 2 5" xfId="16817" xr:uid="{EE1B1A88-97F2-4E13-916C-68692C6809A4}"/>
    <cellStyle name="Moneda 2 9 2 6" xfId="7260" xr:uid="{F277735B-ABE0-4F64-8068-C010088C5ECA}"/>
    <cellStyle name="Moneda 2 9 3" xfId="2104" xr:uid="{00000000-0005-0000-0000-0000F6060000}"/>
    <cellStyle name="Moneda 2 9 3 2" xfId="10243" xr:uid="{4107190A-9BEB-4FC9-84C7-B47EB0D13377}"/>
    <cellStyle name="Moneda 2 9 3 2 2" xfId="15029" xr:uid="{5B7D1B12-C4D9-46FD-8D08-8F5B801354B3}"/>
    <cellStyle name="Moneda 2 9 3 2 2 2" xfId="24556" xr:uid="{8400E03C-F976-4706-BB1F-DA40B2488F8A}"/>
    <cellStyle name="Moneda 2 9 3 2 2 3" xfId="33284" xr:uid="{D8D68DFF-B50F-438C-B0F0-C828836E5F9D}"/>
    <cellStyle name="Moneda 2 9 3 2 3" xfId="19790" xr:uid="{51A71B04-04DB-41F1-9FAA-01AB2FACA4CE}"/>
    <cellStyle name="Moneda 2 9 3 2 4" xfId="28654" xr:uid="{031E7F5D-CADF-4FBA-B622-80CC20F2B786}"/>
    <cellStyle name="Moneda 2 9 3 3" xfId="12634" xr:uid="{EB412458-D12E-4EA8-9A9E-FFC450942710}"/>
    <cellStyle name="Moneda 2 9 3 3 2" xfId="22173" xr:uid="{39B6E655-9025-42E0-8F2A-A3EDB78A557C}"/>
    <cellStyle name="Moneda 2 9 3 3 3" xfId="30930" xr:uid="{EA22052D-A94E-41CC-AC2C-96A6C206C255}"/>
    <cellStyle name="Moneda 2 9 3 4" xfId="17411" xr:uid="{44F54141-13D9-4F91-913D-900072E5D927}"/>
    <cellStyle name="Moneda 2 9 3 5" xfId="7857" xr:uid="{9BE76599-8BC9-41C9-9E5B-677325248A2B}"/>
    <cellStyle name="Moneda 2 9 4" xfId="3610" xr:uid="{00000000-0005-0000-0000-0000F7060000}"/>
    <cellStyle name="Moneda 2 9 4 2" xfId="13831" xr:uid="{C7AE388B-EB1F-49AC-8E0F-B7EF1A77B6AD}"/>
    <cellStyle name="Moneda 2 9 4 2 2" xfId="23365" xr:uid="{F65417DB-1DE6-4BBE-88E1-A8A180BFF33B}"/>
    <cellStyle name="Moneda 2 9 4 2 3" xfId="32095" xr:uid="{4B170EFE-0EAD-4ED0-969A-DCC81020F525}"/>
    <cellStyle name="Moneda 2 9 4 3" xfId="18600" xr:uid="{9A0E768B-521B-4DE8-A5B9-6FA9ED9414E3}"/>
    <cellStyle name="Moneda 2 9 4 4" xfId="9050" xr:uid="{7403F3C5-11E6-4EE4-B62B-1BB2FDD5A807}"/>
    <cellStyle name="Moneda 2 9 5" xfId="5116" xr:uid="{00000000-0005-0000-0000-0000F8060000}"/>
    <cellStyle name="Moneda 2 9 5 2" xfId="20982" xr:uid="{A85A75FA-7B73-4680-B693-848C3275B007}"/>
    <cellStyle name="Moneda 2 9 5 3" xfId="11441" xr:uid="{CB363050-0D62-47E0-8D38-1FF74B3D8C11}"/>
    <cellStyle name="Moneda 2 9 6" xfId="16224" xr:uid="{B54C6FFB-ED1E-48AF-96C1-B5C309BEBC8F}"/>
    <cellStyle name="Moneda 2 9 7" xfId="6680" xr:uid="{3E25E620-96B8-4749-A6E3-D1EDB923FE23}"/>
    <cellStyle name="Moneda 20" xfId="957" xr:uid="{00000000-0005-0000-0000-0000F9060000}"/>
    <cellStyle name="Moneda 20 2" xfId="1632" xr:uid="{00000000-0005-0000-0000-0000FA060000}"/>
    <cellStyle name="Moneda 20 2 2" xfId="3174" xr:uid="{00000000-0005-0000-0000-0000FB060000}"/>
    <cellStyle name="Moneda 20 2 3" xfId="4680" xr:uid="{00000000-0005-0000-0000-0000FC060000}"/>
    <cellStyle name="Moneda 20 2 4" xfId="6186" xr:uid="{00000000-0005-0000-0000-0000FD060000}"/>
    <cellStyle name="Moneda 20 3" xfId="2518" xr:uid="{00000000-0005-0000-0000-0000FE060000}"/>
    <cellStyle name="Moneda 20 4" xfId="4024" xr:uid="{00000000-0005-0000-0000-0000FF060000}"/>
    <cellStyle name="Moneda 20 5" xfId="5530" xr:uid="{00000000-0005-0000-0000-000000070000}"/>
    <cellStyle name="Moneda 21" xfId="961" xr:uid="{00000000-0005-0000-0000-000001070000}"/>
    <cellStyle name="Moneda 21 2" xfId="2522" xr:uid="{00000000-0005-0000-0000-000002070000}"/>
    <cellStyle name="Moneda 21 3" xfId="4028" xr:uid="{00000000-0005-0000-0000-000003070000}"/>
    <cellStyle name="Moneda 21 4" xfId="5534" xr:uid="{00000000-0005-0000-0000-000004070000}"/>
    <cellStyle name="Moneda 22" xfId="1479" xr:uid="{00000000-0005-0000-0000-000005070000}"/>
    <cellStyle name="Moneda 22 2" xfId="3021" xr:uid="{00000000-0005-0000-0000-000006070000}"/>
    <cellStyle name="Moneda 22 3" xfId="4527" xr:uid="{00000000-0005-0000-0000-000007070000}"/>
    <cellStyle name="Moneda 22 4" xfId="6033" xr:uid="{00000000-0005-0000-0000-000008070000}"/>
    <cellStyle name="Moneda 23" xfId="1636" xr:uid="{00000000-0005-0000-0000-000009070000}"/>
    <cellStyle name="Moneda 23 2" xfId="3178" xr:uid="{00000000-0005-0000-0000-00000A070000}"/>
    <cellStyle name="Moneda 23 3" xfId="4684" xr:uid="{00000000-0005-0000-0000-00000B070000}"/>
    <cellStyle name="Moneda 23 4" xfId="6190" xr:uid="{00000000-0005-0000-0000-00000C070000}"/>
    <cellStyle name="Moneda 24" xfId="804" xr:uid="{00000000-0005-0000-0000-00000D070000}"/>
    <cellStyle name="Moneda 24 2" xfId="2365" xr:uid="{00000000-0005-0000-0000-00000E070000}"/>
    <cellStyle name="Moneda 24 3" xfId="3871" xr:uid="{00000000-0005-0000-0000-00000F070000}"/>
    <cellStyle name="Moneda 24 4" xfId="5377" xr:uid="{00000000-0005-0000-0000-000010070000}"/>
    <cellStyle name="Moneda 25" xfId="1851" xr:uid="{00000000-0005-0000-0000-000011070000}"/>
    <cellStyle name="Moneda 25 2" xfId="3364" xr:uid="{00000000-0005-0000-0000-000012070000}"/>
    <cellStyle name="Moneda 25 3" xfId="4870" xr:uid="{00000000-0005-0000-0000-000013070000}"/>
    <cellStyle name="Moneda 25 4" xfId="6376" xr:uid="{00000000-0005-0000-0000-000014070000}"/>
    <cellStyle name="Moneda 26" xfId="1862" xr:uid="{00000000-0005-0000-0000-000015070000}"/>
    <cellStyle name="Moneda 26 2" xfId="3368" xr:uid="{00000000-0005-0000-0000-000016070000}"/>
    <cellStyle name="Moneda 26 3" xfId="4874" xr:uid="{00000000-0005-0000-0000-000017070000}"/>
    <cellStyle name="Moneda 26 4" xfId="6380" xr:uid="{00000000-0005-0000-0000-000018070000}"/>
    <cellStyle name="Moneda 27" xfId="41" xr:uid="{00000000-0005-0000-0000-000019070000}"/>
    <cellStyle name="Moneda 28" xfId="1866" xr:uid="{00000000-0005-0000-0000-00001A070000}"/>
    <cellStyle name="Moneda 29" xfId="3372" xr:uid="{00000000-0005-0000-0000-00001B070000}"/>
    <cellStyle name="Moneda 3" xfId="3" xr:uid="{00000000-0005-0000-0000-00001C070000}"/>
    <cellStyle name="Moneda 3 10" xfId="487" xr:uid="{00000000-0005-0000-0000-00001D070000}"/>
    <cellStyle name="Moneda 3 10 2" xfId="1201" xr:uid="{00000000-0005-0000-0000-00001E070000}"/>
    <cellStyle name="Moneda 3 10 2 2" xfId="2762" xr:uid="{00000000-0005-0000-0000-00001F070000}"/>
    <cellStyle name="Moneda 3 10 2 3" xfId="4268" xr:uid="{00000000-0005-0000-0000-000020070000}"/>
    <cellStyle name="Moneda 3 10 2 4" xfId="5774" xr:uid="{00000000-0005-0000-0000-000021070000}"/>
    <cellStyle name="Moneda 3 10 3" xfId="2106" xr:uid="{00000000-0005-0000-0000-000022070000}"/>
    <cellStyle name="Moneda 3 10 4" xfId="3612" xr:uid="{00000000-0005-0000-0000-000023070000}"/>
    <cellStyle name="Moneda 3 10 5" xfId="5118" xr:uid="{00000000-0005-0000-0000-000024070000}"/>
    <cellStyle name="Moneda 3 11" xfId="807" xr:uid="{00000000-0005-0000-0000-000025070000}"/>
    <cellStyle name="Moneda 3 11 2" xfId="1482" xr:uid="{00000000-0005-0000-0000-000026070000}"/>
    <cellStyle name="Moneda 3 11 2 2" xfId="3024" xr:uid="{00000000-0005-0000-0000-000027070000}"/>
    <cellStyle name="Moneda 3 11 2 3" xfId="4530" xr:uid="{00000000-0005-0000-0000-000028070000}"/>
    <cellStyle name="Moneda 3 11 2 4" xfId="6036" xr:uid="{00000000-0005-0000-0000-000029070000}"/>
    <cellStyle name="Moneda 3 11 3" xfId="2368" xr:uid="{00000000-0005-0000-0000-00002A070000}"/>
    <cellStyle name="Moneda 3 11 4" xfId="3874" xr:uid="{00000000-0005-0000-0000-00002B070000}"/>
    <cellStyle name="Moneda 3 11 5" xfId="5380" xr:uid="{00000000-0005-0000-0000-00002C070000}"/>
    <cellStyle name="Moneda 3 12" xfId="809" xr:uid="{00000000-0005-0000-0000-00002D070000}"/>
    <cellStyle name="Moneda 3 12 2" xfId="1484" xr:uid="{00000000-0005-0000-0000-00002E070000}"/>
    <cellStyle name="Moneda 3 12 2 2" xfId="3026" xr:uid="{00000000-0005-0000-0000-00002F070000}"/>
    <cellStyle name="Moneda 3 12 2 3" xfId="4532" xr:uid="{00000000-0005-0000-0000-000030070000}"/>
    <cellStyle name="Moneda 3 12 2 4" xfId="6038" xr:uid="{00000000-0005-0000-0000-000031070000}"/>
    <cellStyle name="Moneda 3 12 3" xfId="2370" xr:uid="{00000000-0005-0000-0000-000032070000}"/>
    <cellStyle name="Moneda 3 12 4" xfId="3876" xr:uid="{00000000-0005-0000-0000-000033070000}"/>
    <cellStyle name="Moneda 3 12 5" xfId="5382" xr:uid="{00000000-0005-0000-0000-000034070000}"/>
    <cellStyle name="Moneda 3 13" xfId="959" xr:uid="{00000000-0005-0000-0000-000035070000}"/>
    <cellStyle name="Moneda 3 13 2" xfId="1634" xr:uid="{00000000-0005-0000-0000-000036070000}"/>
    <cellStyle name="Moneda 3 13 2 2" xfId="3176" xr:uid="{00000000-0005-0000-0000-000037070000}"/>
    <cellStyle name="Moneda 3 13 2 3" xfId="4682" xr:uid="{00000000-0005-0000-0000-000038070000}"/>
    <cellStyle name="Moneda 3 13 2 4" xfId="6188" xr:uid="{00000000-0005-0000-0000-000039070000}"/>
    <cellStyle name="Moneda 3 13 3" xfId="2520" xr:uid="{00000000-0005-0000-0000-00003A070000}"/>
    <cellStyle name="Moneda 3 13 4" xfId="4026" xr:uid="{00000000-0005-0000-0000-00003B070000}"/>
    <cellStyle name="Moneda 3 13 5" xfId="5532" xr:uid="{00000000-0005-0000-0000-00003C070000}"/>
    <cellStyle name="Moneda 3 14" xfId="967" xr:uid="{00000000-0005-0000-0000-00003D070000}"/>
    <cellStyle name="Moneda 3 14 2" xfId="2528" xr:uid="{00000000-0005-0000-0000-00003E070000}"/>
    <cellStyle name="Moneda 3 14 3" xfId="4034" xr:uid="{00000000-0005-0000-0000-00003F070000}"/>
    <cellStyle name="Moneda 3 14 4" xfId="5540" xr:uid="{00000000-0005-0000-0000-000040070000}"/>
    <cellStyle name="Moneda 3 15" xfId="1200" xr:uid="{00000000-0005-0000-0000-000041070000}"/>
    <cellStyle name="Moneda 3 15 2" xfId="2761" xr:uid="{00000000-0005-0000-0000-000042070000}"/>
    <cellStyle name="Moneda 3 15 3" xfId="4267" xr:uid="{00000000-0005-0000-0000-000043070000}"/>
    <cellStyle name="Moneda 3 15 4" xfId="5773" xr:uid="{00000000-0005-0000-0000-000044070000}"/>
    <cellStyle name="Moneda 3 16" xfId="1638" xr:uid="{00000000-0005-0000-0000-000045070000}"/>
    <cellStyle name="Moneda 3 16 2" xfId="3180" xr:uid="{00000000-0005-0000-0000-000046070000}"/>
    <cellStyle name="Moneda 3 16 3" xfId="4686" xr:uid="{00000000-0005-0000-0000-000047070000}"/>
    <cellStyle name="Moneda 3 16 4" xfId="6192" xr:uid="{00000000-0005-0000-0000-000048070000}"/>
    <cellStyle name="Moneda 3 17" xfId="1643" xr:uid="{00000000-0005-0000-0000-000049070000}"/>
    <cellStyle name="Moneda 3 17 2" xfId="3185" xr:uid="{00000000-0005-0000-0000-00004A070000}"/>
    <cellStyle name="Moneda 3 17 3" xfId="4691" xr:uid="{00000000-0005-0000-0000-00004B070000}"/>
    <cellStyle name="Moneda 3 17 4" xfId="6197" xr:uid="{00000000-0005-0000-0000-00004C070000}"/>
    <cellStyle name="Moneda 3 18" xfId="486" xr:uid="{00000000-0005-0000-0000-00004D070000}"/>
    <cellStyle name="Moneda 3 18 2" xfId="2105" xr:uid="{00000000-0005-0000-0000-00004E070000}"/>
    <cellStyle name="Moneda 3 18 3" xfId="3611" xr:uid="{00000000-0005-0000-0000-00004F070000}"/>
    <cellStyle name="Moneda 3 18 4" xfId="5117" xr:uid="{00000000-0005-0000-0000-000050070000}"/>
    <cellStyle name="Moneda 3 19" xfId="1853" xr:uid="{00000000-0005-0000-0000-000051070000}"/>
    <cellStyle name="Moneda 3 19 2" xfId="3366" xr:uid="{00000000-0005-0000-0000-000052070000}"/>
    <cellStyle name="Moneda 3 19 3" xfId="4872" xr:uid="{00000000-0005-0000-0000-000053070000}"/>
    <cellStyle name="Moneda 3 19 4" xfId="6378" xr:uid="{00000000-0005-0000-0000-000054070000}"/>
    <cellStyle name="Moneda 3 2" xfId="55" xr:uid="{00000000-0005-0000-0000-000055070000}"/>
    <cellStyle name="Moneda 3 2 10" xfId="1645" xr:uid="{00000000-0005-0000-0000-000056070000}"/>
    <cellStyle name="Moneda 3 2 10 2" xfId="3187" xr:uid="{00000000-0005-0000-0000-000057070000}"/>
    <cellStyle name="Moneda 3 2 10 3" xfId="4693" xr:uid="{00000000-0005-0000-0000-000058070000}"/>
    <cellStyle name="Moneda 3 2 10 4" xfId="6199" xr:uid="{00000000-0005-0000-0000-000059070000}"/>
    <cellStyle name="Moneda 3 2 11" xfId="488" xr:uid="{00000000-0005-0000-0000-00005A070000}"/>
    <cellStyle name="Moneda 3 2 11 2" xfId="2107" xr:uid="{00000000-0005-0000-0000-00005B070000}"/>
    <cellStyle name="Moneda 3 2 11 3" xfId="3613" xr:uid="{00000000-0005-0000-0000-00005C070000}"/>
    <cellStyle name="Moneda 3 2 11 4" xfId="5119" xr:uid="{00000000-0005-0000-0000-00005D070000}"/>
    <cellStyle name="Moneda 3 2 12" xfId="1873" xr:uid="{00000000-0005-0000-0000-00005E070000}"/>
    <cellStyle name="Moneda 3 2 13" xfId="3379" xr:uid="{00000000-0005-0000-0000-00005F070000}"/>
    <cellStyle name="Moneda 3 2 14" xfId="4885" xr:uid="{00000000-0005-0000-0000-000060070000}"/>
    <cellStyle name="Moneda 3 2 15" xfId="6410" xr:uid="{F4B3898E-9FBA-4107-A7D5-79AAACF06D0A}"/>
    <cellStyle name="Moneda 3 2 2" xfId="99" xr:uid="{00000000-0005-0000-0000-000061070000}"/>
    <cellStyle name="Moneda 3 2 2 10" xfId="489" xr:uid="{00000000-0005-0000-0000-000062070000}"/>
    <cellStyle name="Moneda 3 2 2 10 2" xfId="2108" xr:uid="{00000000-0005-0000-0000-000063070000}"/>
    <cellStyle name="Moneda 3 2 2 10 3" xfId="3614" xr:uid="{00000000-0005-0000-0000-000064070000}"/>
    <cellStyle name="Moneda 3 2 2 10 4" xfId="5120" xr:uid="{00000000-0005-0000-0000-000065070000}"/>
    <cellStyle name="Moneda 3 2 2 11" xfId="1793" xr:uid="{00000000-0005-0000-0000-000066070000}"/>
    <cellStyle name="Moneda 3 2 2 11 2" xfId="3334" xr:uid="{00000000-0005-0000-0000-000067070000}"/>
    <cellStyle name="Moneda 3 2 2 11 3" xfId="4840" xr:uid="{00000000-0005-0000-0000-000068070000}"/>
    <cellStyle name="Moneda 3 2 2 11 4" xfId="6346" xr:uid="{00000000-0005-0000-0000-000069070000}"/>
    <cellStyle name="Moneda 3 2 2 12" xfId="1890" xr:uid="{00000000-0005-0000-0000-00006A070000}"/>
    <cellStyle name="Moneda 3 2 2 13" xfId="3396" xr:uid="{00000000-0005-0000-0000-00006B070000}"/>
    <cellStyle name="Moneda 3 2 2 14" xfId="4902" xr:uid="{00000000-0005-0000-0000-00006C070000}"/>
    <cellStyle name="Moneda 3 2 2 2" xfId="171" xr:uid="{00000000-0005-0000-0000-00006D070000}"/>
    <cellStyle name="Moneda 3 2 2 2 10" xfId="1815" xr:uid="{00000000-0005-0000-0000-00006E070000}"/>
    <cellStyle name="Moneda 3 2 2 2 10 2" xfId="3356" xr:uid="{00000000-0005-0000-0000-00006F070000}"/>
    <cellStyle name="Moneda 3 2 2 2 10 3" xfId="4862" xr:uid="{00000000-0005-0000-0000-000070070000}"/>
    <cellStyle name="Moneda 3 2 2 2 10 4" xfId="6368" xr:uid="{00000000-0005-0000-0000-000071070000}"/>
    <cellStyle name="Moneda 3 2 2 2 11" xfId="1911" xr:uid="{00000000-0005-0000-0000-000072070000}"/>
    <cellStyle name="Moneda 3 2 2 2 12" xfId="3417" xr:uid="{00000000-0005-0000-0000-000073070000}"/>
    <cellStyle name="Moneda 3 2 2 2 13" xfId="4923" xr:uid="{00000000-0005-0000-0000-000074070000}"/>
    <cellStyle name="Moneda 3 2 2 2 2" xfId="300" xr:uid="{00000000-0005-0000-0000-000075070000}"/>
    <cellStyle name="Moneda 3 2 2 2 2 10" xfId="3514" xr:uid="{00000000-0005-0000-0000-000076070000}"/>
    <cellStyle name="Moneda 3 2 2 2 2 11" xfId="5020" xr:uid="{00000000-0005-0000-0000-000077070000}"/>
    <cellStyle name="Moneda 3 2 2 2 2 2" xfId="492" xr:uid="{00000000-0005-0000-0000-000078070000}"/>
    <cellStyle name="Moneda 3 2 2 2 2 2 2" xfId="1206" xr:uid="{00000000-0005-0000-0000-000079070000}"/>
    <cellStyle name="Moneda 3 2 2 2 2 2 2 2" xfId="2767" xr:uid="{00000000-0005-0000-0000-00007A070000}"/>
    <cellStyle name="Moneda 3 2 2 2 2 2 2 3" xfId="4273" xr:uid="{00000000-0005-0000-0000-00007B070000}"/>
    <cellStyle name="Moneda 3 2 2 2 2 2 2 4" xfId="5779" xr:uid="{00000000-0005-0000-0000-00007C070000}"/>
    <cellStyle name="Moneda 3 2 2 2 2 2 3" xfId="2111" xr:uid="{00000000-0005-0000-0000-00007D070000}"/>
    <cellStyle name="Moneda 3 2 2 2 2 2 4" xfId="3617" xr:uid="{00000000-0005-0000-0000-00007E070000}"/>
    <cellStyle name="Moneda 3 2 2 2 2 2 5" xfId="5123" xr:uid="{00000000-0005-0000-0000-00007F070000}"/>
    <cellStyle name="Moneda 3 2 2 2 2 3" xfId="493" xr:uid="{00000000-0005-0000-0000-000080070000}"/>
    <cellStyle name="Moneda 3 2 2 2 2 3 2" xfId="1207" xr:uid="{00000000-0005-0000-0000-000081070000}"/>
    <cellStyle name="Moneda 3 2 2 2 2 3 2 2" xfId="2768" xr:uid="{00000000-0005-0000-0000-000082070000}"/>
    <cellStyle name="Moneda 3 2 2 2 2 3 2 3" xfId="4274" xr:uid="{00000000-0005-0000-0000-000083070000}"/>
    <cellStyle name="Moneda 3 2 2 2 2 3 2 4" xfId="5780" xr:uid="{00000000-0005-0000-0000-000084070000}"/>
    <cellStyle name="Moneda 3 2 2 2 2 3 3" xfId="2112" xr:uid="{00000000-0005-0000-0000-000085070000}"/>
    <cellStyle name="Moneda 3 2 2 2 2 3 4" xfId="3618" xr:uid="{00000000-0005-0000-0000-000086070000}"/>
    <cellStyle name="Moneda 3 2 2 2 2 3 5" xfId="5124" xr:uid="{00000000-0005-0000-0000-000087070000}"/>
    <cellStyle name="Moneda 3 2 2 2 2 4" xfId="949" xr:uid="{00000000-0005-0000-0000-000088070000}"/>
    <cellStyle name="Moneda 3 2 2 2 2 4 2" xfId="1624" xr:uid="{00000000-0005-0000-0000-000089070000}"/>
    <cellStyle name="Moneda 3 2 2 2 2 4 2 2" xfId="3166" xr:uid="{00000000-0005-0000-0000-00008A070000}"/>
    <cellStyle name="Moneda 3 2 2 2 2 4 2 3" xfId="4672" xr:uid="{00000000-0005-0000-0000-00008B070000}"/>
    <cellStyle name="Moneda 3 2 2 2 2 4 2 4" xfId="6178" xr:uid="{00000000-0005-0000-0000-00008C070000}"/>
    <cellStyle name="Moneda 3 2 2 2 2 4 3" xfId="2510" xr:uid="{00000000-0005-0000-0000-00008D070000}"/>
    <cellStyle name="Moneda 3 2 2 2 2 4 4" xfId="4016" xr:uid="{00000000-0005-0000-0000-00008E070000}"/>
    <cellStyle name="Moneda 3 2 2 2 2 4 5" xfId="5522" xr:uid="{00000000-0005-0000-0000-00008F070000}"/>
    <cellStyle name="Moneda 3 2 2 2 2 5" xfId="1103" xr:uid="{00000000-0005-0000-0000-000090070000}"/>
    <cellStyle name="Moneda 3 2 2 2 2 5 2" xfId="2664" xr:uid="{00000000-0005-0000-0000-000091070000}"/>
    <cellStyle name="Moneda 3 2 2 2 2 5 3" xfId="4170" xr:uid="{00000000-0005-0000-0000-000092070000}"/>
    <cellStyle name="Moneda 3 2 2 2 2 5 4" xfId="5676" xr:uid="{00000000-0005-0000-0000-000093070000}"/>
    <cellStyle name="Moneda 3 2 2 2 2 6" xfId="1205" xr:uid="{00000000-0005-0000-0000-000094070000}"/>
    <cellStyle name="Moneda 3 2 2 2 2 6 2" xfId="2766" xr:uid="{00000000-0005-0000-0000-000095070000}"/>
    <cellStyle name="Moneda 3 2 2 2 2 6 3" xfId="4272" xr:uid="{00000000-0005-0000-0000-000096070000}"/>
    <cellStyle name="Moneda 3 2 2 2 2 6 4" xfId="5778" xr:uid="{00000000-0005-0000-0000-000097070000}"/>
    <cellStyle name="Moneda 3 2 2 2 2 7" xfId="1780" xr:uid="{00000000-0005-0000-0000-000098070000}"/>
    <cellStyle name="Moneda 3 2 2 2 2 7 2" xfId="3322" xr:uid="{00000000-0005-0000-0000-000099070000}"/>
    <cellStyle name="Moneda 3 2 2 2 2 7 3" xfId="4828" xr:uid="{00000000-0005-0000-0000-00009A070000}"/>
    <cellStyle name="Moneda 3 2 2 2 2 7 4" xfId="6334" xr:uid="{00000000-0005-0000-0000-00009B070000}"/>
    <cellStyle name="Moneda 3 2 2 2 2 8" xfId="491" xr:uid="{00000000-0005-0000-0000-00009C070000}"/>
    <cellStyle name="Moneda 3 2 2 2 2 8 2" xfId="2110" xr:uid="{00000000-0005-0000-0000-00009D070000}"/>
    <cellStyle name="Moneda 3 2 2 2 2 8 3" xfId="3616" xr:uid="{00000000-0005-0000-0000-00009E070000}"/>
    <cellStyle name="Moneda 3 2 2 2 2 8 4" xfId="5122" xr:uid="{00000000-0005-0000-0000-00009F070000}"/>
    <cellStyle name="Moneda 3 2 2 2 2 9" xfId="2008" xr:uid="{00000000-0005-0000-0000-0000A0070000}"/>
    <cellStyle name="Moneda 3 2 2 2 3" xfId="260" xr:uid="{00000000-0005-0000-0000-0000A1070000}"/>
    <cellStyle name="Moneda 3 2 2 2 3 2" xfId="910" xr:uid="{00000000-0005-0000-0000-0000A2070000}"/>
    <cellStyle name="Moneda 3 2 2 2 3 2 2" xfId="1585" xr:uid="{00000000-0005-0000-0000-0000A3070000}"/>
    <cellStyle name="Moneda 3 2 2 2 3 2 2 2" xfId="3127" xr:uid="{00000000-0005-0000-0000-0000A4070000}"/>
    <cellStyle name="Moneda 3 2 2 2 3 2 2 3" xfId="4633" xr:uid="{00000000-0005-0000-0000-0000A5070000}"/>
    <cellStyle name="Moneda 3 2 2 2 3 2 2 4" xfId="6139" xr:uid="{00000000-0005-0000-0000-0000A6070000}"/>
    <cellStyle name="Moneda 3 2 2 2 3 2 3" xfId="2471" xr:uid="{00000000-0005-0000-0000-0000A7070000}"/>
    <cellStyle name="Moneda 3 2 2 2 3 2 4" xfId="3977" xr:uid="{00000000-0005-0000-0000-0000A8070000}"/>
    <cellStyle name="Moneda 3 2 2 2 3 2 5" xfId="5483" xr:uid="{00000000-0005-0000-0000-0000A9070000}"/>
    <cellStyle name="Moneda 3 2 2 2 3 3" xfId="1064" xr:uid="{00000000-0005-0000-0000-0000AA070000}"/>
    <cellStyle name="Moneda 3 2 2 2 3 3 2" xfId="2625" xr:uid="{00000000-0005-0000-0000-0000AB070000}"/>
    <cellStyle name="Moneda 3 2 2 2 3 3 3" xfId="4131" xr:uid="{00000000-0005-0000-0000-0000AC070000}"/>
    <cellStyle name="Moneda 3 2 2 2 3 3 4" xfId="5637" xr:uid="{00000000-0005-0000-0000-0000AD070000}"/>
    <cellStyle name="Moneda 3 2 2 2 3 4" xfId="1208" xr:uid="{00000000-0005-0000-0000-0000AE070000}"/>
    <cellStyle name="Moneda 3 2 2 2 3 4 2" xfId="2769" xr:uid="{00000000-0005-0000-0000-0000AF070000}"/>
    <cellStyle name="Moneda 3 2 2 2 3 4 3" xfId="4275" xr:uid="{00000000-0005-0000-0000-0000B0070000}"/>
    <cellStyle name="Moneda 3 2 2 2 3 4 4" xfId="5781" xr:uid="{00000000-0005-0000-0000-0000B1070000}"/>
    <cellStyle name="Moneda 3 2 2 2 3 5" xfId="1741" xr:uid="{00000000-0005-0000-0000-0000B2070000}"/>
    <cellStyle name="Moneda 3 2 2 2 3 5 2" xfId="3283" xr:uid="{00000000-0005-0000-0000-0000B3070000}"/>
    <cellStyle name="Moneda 3 2 2 2 3 5 3" xfId="4789" xr:uid="{00000000-0005-0000-0000-0000B4070000}"/>
    <cellStyle name="Moneda 3 2 2 2 3 5 4" xfId="6295" xr:uid="{00000000-0005-0000-0000-0000B5070000}"/>
    <cellStyle name="Moneda 3 2 2 2 3 6" xfId="494" xr:uid="{00000000-0005-0000-0000-0000B6070000}"/>
    <cellStyle name="Moneda 3 2 2 2 3 6 2" xfId="2113" xr:uid="{00000000-0005-0000-0000-0000B7070000}"/>
    <cellStyle name="Moneda 3 2 2 2 3 6 3" xfId="3619" xr:uid="{00000000-0005-0000-0000-0000B8070000}"/>
    <cellStyle name="Moneda 3 2 2 2 3 6 4" xfId="5125" xr:uid="{00000000-0005-0000-0000-0000B9070000}"/>
    <cellStyle name="Moneda 3 2 2 2 3 7" xfId="1969" xr:uid="{00000000-0005-0000-0000-0000BA070000}"/>
    <cellStyle name="Moneda 3 2 2 2 3 8" xfId="3475" xr:uid="{00000000-0005-0000-0000-0000BB070000}"/>
    <cellStyle name="Moneda 3 2 2 2 3 9" xfId="4981" xr:uid="{00000000-0005-0000-0000-0000BC070000}"/>
    <cellStyle name="Moneda 3 2 2 2 4" xfId="495" xr:uid="{00000000-0005-0000-0000-0000BD070000}"/>
    <cellStyle name="Moneda 3 2 2 2 4 2" xfId="1209" xr:uid="{00000000-0005-0000-0000-0000BE070000}"/>
    <cellStyle name="Moneda 3 2 2 2 4 2 2" xfId="2770" xr:uid="{00000000-0005-0000-0000-0000BF070000}"/>
    <cellStyle name="Moneda 3 2 2 2 4 2 3" xfId="4276" xr:uid="{00000000-0005-0000-0000-0000C0070000}"/>
    <cellStyle name="Moneda 3 2 2 2 4 2 4" xfId="5782" xr:uid="{00000000-0005-0000-0000-0000C1070000}"/>
    <cellStyle name="Moneda 3 2 2 2 4 3" xfId="2114" xr:uid="{00000000-0005-0000-0000-0000C2070000}"/>
    <cellStyle name="Moneda 3 2 2 2 4 4" xfId="3620" xr:uid="{00000000-0005-0000-0000-0000C3070000}"/>
    <cellStyle name="Moneda 3 2 2 2 4 5" xfId="5126" xr:uid="{00000000-0005-0000-0000-0000C4070000}"/>
    <cellStyle name="Moneda 3 2 2 2 5" xfId="852" xr:uid="{00000000-0005-0000-0000-0000C5070000}"/>
    <cellStyle name="Moneda 3 2 2 2 5 2" xfId="1527" xr:uid="{00000000-0005-0000-0000-0000C6070000}"/>
    <cellStyle name="Moneda 3 2 2 2 5 2 2" xfId="3069" xr:uid="{00000000-0005-0000-0000-0000C7070000}"/>
    <cellStyle name="Moneda 3 2 2 2 5 2 3" xfId="4575" xr:uid="{00000000-0005-0000-0000-0000C8070000}"/>
    <cellStyle name="Moneda 3 2 2 2 5 2 4" xfId="6081" xr:uid="{00000000-0005-0000-0000-0000C9070000}"/>
    <cellStyle name="Moneda 3 2 2 2 5 3" xfId="2413" xr:uid="{00000000-0005-0000-0000-0000CA070000}"/>
    <cellStyle name="Moneda 3 2 2 2 5 4" xfId="3919" xr:uid="{00000000-0005-0000-0000-0000CB070000}"/>
    <cellStyle name="Moneda 3 2 2 2 5 5" xfId="5425" xr:uid="{00000000-0005-0000-0000-0000CC070000}"/>
    <cellStyle name="Moneda 3 2 2 2 6" xfId="1006" xr:uid="{00000000-0005-0000-0000-0000CD070000}"/>
    <cellStyle name="Moneda 3 2 2 2 6 2" xfId="2567" xr:uid="{00000000-0005-0000-0000-0000CE070000}"/>
    <cellStyle name="Moneda 3 2 2 2 6 3" xfId="4073" xr:uid="{00000000-0005-0000-0000-0000CF070000}"/>
    <cellStyle name="Moneda 3 2 2 2 6 4" xfId="5579" xr:uid="{00000000-0005-0000-0000-0000D0070000}"/>
    <cellStyle name="Moneda 3 2 2 2 7" xfId="1204" xr:uid="{00000000-0005-0000-0000-0000D1070000}"/>
    <cellStyle name="Moneda 3 2 2 2 7 2" xfId="2765" xr:uid="{00000000-0005-0000-0000-0000D2070000}"/>
    <cellStyle name="Moneda 3 2 2 2 7 3" xfId="4271" xr:uid="{00000000-0005-0000-0000-0000D3070000}"/>
    <cellStyle name="Moneda 3 2 2 2 7 4" xfId="5777" xr:uid="{00000000-0005-0000-0000-0000D4070000}"/>
    <cellStyle name="Moneda 3 2 2 2 8" xfId="1683" xr:uid="{00000000-0005-0000-0000-0000D5070000}"/>
    <cellStyle name="Moneda 3 2 2 2 8 2" xfId="3225" xr:uid="{00000000-0005-0000-0000-0000D6070000}"/>
    <cellStyle name="Moneda 3 2 2 2 8 3" xfId="4731" xr:uid="{00000000-0005-0000-0000-0000D7070000}"/>
    <cellStyle name="Moneda 3 2 2 2 8 4" xfId="6237" xr:uid="{00000000-0005-0000-0000-0000D8070000}"/>
    <cellStyle name="Moneda 3 2 2 2 9" xfId="490" xr:uid="{00000000-0005-0000-0000-0000D9070000}"/>
    <cellStyle name="Moneda 3 2 2 2 9 2" xfId="2109" xr:uid="{00000000-0005-0000-0000-0000DA070000}"/>
    <cellStyle name="Moneda 3 2 2 2 9 3" xfId="3615" xr:uid="{00000000-0005-0000-0000-0000DB070000}"/>
    <cellStyle name="Moneda 3 2 2 2 9 4" xfId="5121" xr:uid="{00000000-0005-0000-0000-0000DC070000}"/>
    <cellStyle name="Moneda 3 2 2 3" xfId="278" xr:uid="{00000000-0005-0000-0000-0000DD070000}"/>
    <cellStyle name="Moneda 3 2 2 3 10" xfId="3492" xr:uid="{00000000-0005-0000-0000-0000DE070000}"/>
    <cellStyle name="Moneda 3 2 2 3 11" xfId="4998" xr:uid="{00000000-0005-0000-0000-0000DF070000}"/>
    <cellStyle name="Moneda 3 2 2 3 2" xfId="497" xr:uid="{00000000-0005-0000-0000-0000E0070000}"/>
    <cellStyle name="Moneda 3 2 2 3 2 2" xfId="1211" xr:uid="{00000000-0005-0000-0000-0000E1070000}"/>
    <cellStyle name="Moneda 3 2 2 3 2 2 2" xfId="2772" xr:uid="{00000000-0005-0000-0000-0000E2070000}"/>
    <cellStyle name="Moneda 3 2 2 3 2 2 3" xfId="4278" xr:uid="{00000000-0005-0000-0000-0000E3070000}"/>
    <cellStyle name="Moneda 3 2 2 3 2 2 4" xfId="5784" xr:uid="{00000000-0005-0000-0000-0000E4070000}"/>
    <cellStyle name="Moneda 3 2 2 3 2 3" xfId="2116" xr:uid="{00000000-0005-0000-0000-0000E5070000}"/>
    <cellStyle name="Moneda 3 2 2 3 2 4" xfId="3622" xr:uid="{00000000-0005-0000-0000-0000E6070000}"/>
    <cellStyle name="Moneda 3 2 2 3 2 5" xfId="5128" xr:uid="{00000000-0005-0000-0000-0000E7070000}"/>
    <cellStyle name="Moneda 3 2 2 3 3" xfId="498" xr:uid="{00000000-0005-0000-0000-0000E8070000}"/>
    <cellStyle name="Moneda 3 2 2 3 3 2" xfId="1212" xr:uid="{00000000-0005-0000-0000-0000E9070000}"/>
    <cellStyle name="Moneda 3 2 2 3 3 2 2" xfId="2773" xr:uid="{00000000-0005-0000-0000-0000EA070000}"/>
    <cellStyle name="Moneda 3 2 2 3 3 2 3" xfId="4279" xr:uid="{00000000-0005-0000-0000-0000EB070000}"/>
    <cellStyle name="Moneda 3 2 2 3 3 2 4" xfId="5785" xr:uid="{00000000-0005-0000-0000-0000EC070000}"/>
    <cellStyle name="Moneda 3 2 2 3 3 3" xfId="2117" xr:uid="{00000000-0005-0000-0000-0000ED070000}"/>
    <cellStyle name="Moneda 3 2 2 3 3 4" xfId="3623" xr:uid="{00000000-0005-0000-0000-0000EE070000}"/>
    <cellStyle name="Moneda 3 2 2 3 3 5" xfId="5129" xr:uid="{00000000-0005-0000-0000-0000EF070000}"/>
    <cellStyle name="Moneda 3 2 2 3 4" xfId="927" xr:uid="{00000000-0005-0000-0000-0000F0070000}"/>
    <cellStyle name="Moneda 3 2 2 3 4 2" xfId="1602" xr:uid="{00000000-0005-0000-0000-0000F1070000}"/>
    <cellStyle name="Moneda 3 2 2 3 4 2 2" xfId="3144" xr:uid="{00000000-0005-0000-0000-0000F2070000}"/>
    <cellStyle name="Moneda 3 2 2 3 4 2 3" xfId="4650" xr:uid="{00000000-0005-0000-0000-0000F3070000}"/>
    <cellStyle name="Moneda 3 2 2 3 4 2 4" xfId="6156" xr:uid="{00000000-0005-0000-0000-0000F4070000}"/>
    <cellStyle name="Moneda 3 2 2 3 4 3" xfId="2488" xr:uid="{00000000-0005-0000-0000-0000F5070000}"/>
    <cellStyle name="Moneda 3 2 2 3 4 4" xfId="3994" xr:uid="{00000000-0005-0000-0000-0000F6070000}"/>
    <cellStyle name="Moneda 3 2 2 3 4 5" xfId="5500" xr:uid="{00000000-0005-0000-0000-0000F7070000}"/>
    <cellStyle name="Moneda 3 2 2 3 5" xfId="1081" xr:uid="{00000000-0005-0000-0000-0000F8070000}"/>
    <cellStyle name="Moneda 3 2 2 3 5 2" xfId="2642" xr:uid="{00000000-0005-0000-0000-0000F9070000}"/>
    <cellStyle name="Moneda 3 2 2 3 5 3" xfId="4148" xr:uid="{00000000-0005-0000-0000-0000FA070000}"/>
    <cellStyle name="Moneda 3 2 2 3 5 4" xfId="5654" xr:uid="{00000000-0005-0000-0000-0000FB070000}"/>
    <cellStyle name="Moneda 3 2 2 3 6" xfId="1210" xr:uid="{00000000-0005-0000-0000-0000FC070000}"/>
    <cellStyle name="Moneda 3 2 2 3 6 2" xfId="2771" xr:uid="{00000000-0005-0000-0000-0000FD070000}"/>
    <cellStyle name="Moneda 3 2 2 3 6 3" xfId="4277" xr:uid="{00000000-0005-0000-0000-0000FE070000}"/>
    <cellStyle name="Moneda 3 2 2 3 6 4" xfId="5783" xr:uid="{00000000-0005-0000-0000-0000FF070000}"/>
    <cellStyle name="Moneda 3 2 2 3 7" xfId="1758" xr:uid="{00000000-0005-0000-0000-000000080000}"/>
    <cellStyle name="Moneda 3 2 2 3 7 2" xfId="3300" xr:uid="{00000000-0005-0000-0000-000001080000}"/>
    <cellStyle name="Moneda 3 2 2 3 7 3" xfId="4806" xr:uid="{00000000-0005-0000-0000-000002080000}"/>
    <cellStyle name="Moneda 3 2 2 3 7 4" xfId="6312" xr:uid="{00000000-0005-0000-0000-000003080000}"/>
    <cellStyle name="Moneda 3 2 2 3 8" xfId="496" xr:uid="{00000000-0005-0000-0000-000004080000}"/>
    <cellStyle name="Moneda 3 2 2 3 8 2" xfId="2115" xr:uid="{00000000-0005-0000-0000-000005080000}"/>
    <cellStyle name="Moneda 3 2 2 3 8 3" xfId="3621" xr:uid="{00000000-0005-0000-0000-000006080000}"/>
    <cellStyle name="Moneda 3 2 2 3 8 4" xfId="5127" xr:uid="{00000000-0005-0000-0000-000007080000}"/>
    <cellStyle name="Moneda 3 2 2 3 9" xfId="1986" xr:uid="{00000000-0005-0000-0000-000008080000}"/>
    <cellStyle name="Moneda 3 2 2 4" xfId="239" xr:uid="{00000000-0005-0000-0000-000009080000}"/>
    <cellStyle name="Moneda 3 2 2 4 2" xfId="889" xr:uid="{00000000-0005-0000-0000-00000A080000}"/>
    <cellStyle name="Moneda 3 2 2 4 2 2" xfId="1564" xr:uid="{00000000-0005-0000-0000-00000B080000}"/>
    <cellStyle name="Moneda 3 2 2 4 2 2 2" xfId="3106" xr:uid="{00000000-0005-0000-0000-00000C080000}"/>
    <cellStyle name="Moneda 3 2 2 4 2 2 3" xfId="4612" xr:uid="{00000000-0005-0000-0000-00000D080000}"/>
    <cellStyle name="Moneda 3 2 2 4 2 2 4" xfId="6118" xr:uid="{00000000-0005-0000-0000-00000E080000}"/>
    <cellStyle name="Moneda 3 2 2 4 2 3" xfId="2450" xr:uid="{00000000-0005-0000-0000-00000F080000}"/>
    <cellStyle name="Moneda 3 2 2 4 2 4" xfId="3956" xr:uid="{00000000-0005-0000-0000-000010080000}"/>
    <cellStyle name="Moneda 3 2 2 4 2 5" xfId="5462" xr:uid="{00000000-0005-0000-0000-000011080000}"/>
    <cellStyle name="Moneda 3 2 2 4 3" xfId="1043" xr:uid="{00000000-0005-0000-0000-000012080000}"/>
    <cellStyle name="Moneda 3 2 2 4 3 2" xfId="2604" xr:uid="{00000000-0005-0000-0000-000013080000}"/>
    <cellStyle name="Moneda 3 2 2 4 3 3" xfId="4110" xr:uid="{00000000-0005-0000-0000-000014080000}"/>
    <cellStyle name="Moneda 3 2 2 4 3 4" xfId="5616" xr:uid="{00000000-0005-0000-0000-000015080000}"/>
    <cellStyle name="Moneda 3 2 2 4 4" xfId="1213" xr:uid="{00000000-0005-0000-0000-000016080000}"/>
    <cellStyle name="Moneda 3 2 2 4 4 2" xfId="2774" xr:uid="{00000000-0005-0000-0000-000017080000}"/>
    <cellStyle name="Moneda 3 2 2 4 4 3" xfId="4280" xr:uid="{00000000-0005-0000-0000-000018080000}"/>
    <cellStyle name="Moneda 3 2 2 4 4 4" xfId="5786" xr:uid="{00000000-0005-0000-0000-000019080000}"/>
    <cellStyle name="Moneda 3 2 2 4 5" xfId="1720" xr:uid="{00000000-0005-0000-0000-00001A080000}"/>
    <cellStyle name="Moneda 3 2 2 4 5 2" xfId="3262" xr:uid="{00000000-0005-0000-0000-00001B080000}"/>
    <cellStyle name="Moneda 3 2 2 4 5 3" xfId="4768" xr:uid="{00000000-0005-0000-0000-00001C080000}"/>
    <cellStyle name="Moneda 3 2 2 4 5 4" xfId="6274" xr:uid="{00000000-0005-0000-0000-00001D080000}"/>
    <cellStyle name="Moneda 3 2 2 4 6" xfId="499" xr:uid="{00000000-0005-0000-0000-00001E080000}"/>
    <cellStyle name="Moneda 3 2 2 4 6 2" xfId="2118" xr:uid="{00000000-0005-0000-0000-00001F080000}"/>
    <cellStyle name="Moneda 3 2 2 4 6 3" xfId="3624" xr:uid="{00000000-0005-0000-0000-000020080000}"/>
    <cellStyle name="Moneda 3 2 2 4 6 4" xfId="5130" xr:uid="{00000000-0005-0000-0000-000021080000}"/>
    <cellStyle name="Moneda 3 2 2 4 7" xfId="1948" xr:uid="{00000000-0005-0000-0000-000022080000}"/>
    <cellStyle name="Moneda 3 2 2 4 8" xfId="3454" xr:uid="{00000000-0005-0000-0000-000023080000}"/>
    <cellStyle name="Moneda 3 2 2 4 9" xfId="4960" xr:uid="{00000000-0005-0000-0000-000024080000}"/>
    <cellStyle name="Moneda 3 2 2 5" xfId="500" xr:uid="{00000000-0005-0000-0000-000025080000}"/>
    <cellStyle name="Moneda 3 2 2 5 2" xfId="1214" xr:uid="{00000000-0005-0000-0000-000026080000}"/>
    <cellStyle name="Moneda 3 2 2 5 2 2" xfId="2775" xr:uid="{00000000-0005-0000-0000-000027080000}"/>
    <cellStyle name="Moneda 3 2 2 5 2 3" xfId="4281" xr:uid="{00000000-0005-0000-0000-000028080000}"/>
    <cellStyle name="Moneda 3 2 2 5 2 4" xfId="5787" xr:uid="{00000000-0005-0000-0000-000029080000}"/>
    <cellStyle name="Moneda 3 2 2 5 3" xfId="2119" xr:uid="{00000000-0005-0000-0000-00002A080000}"/>
    <cellStyle name="Moneda 3 2 2 5 4" xfId="3625" xr:uid="{00000000-0005-0000-0000-00002B080000}"/>
    <cellStyle name="Moneda 3 2 2 5 5" xfId="5131" xr:uid="{00000000-0005-0000-0000-00002C080000}"/>
    <cellStyle name="Moneda 3 2 2 6" xfId="831" xr:uid="{00000000-0005-0000-0000-00002D080000}"/>
    <cellStyle name="Moneda 3 2 2 6 2" xfId="1506" xr:uid="{00000000-0005-0000-0000-00002E080000}"/>
    <cellStyle name="Moneda 3 2 2 6 2 2" xfId="3048" xr:uid="{00000000-0005-0000-0000-00002F080000}"/>
    <cellStyle name="Moneda 3 2 2 6 2 3" xfId="4554" xr:uid="{00000000-0005-0000-0000-000030080000}"/>
    <cellStyle name="Moneda 3 2 2 6 2 4" xfId="6060" xr:uid="{00000000-0005-0000-0000-000031080000}"/>
    <cellStyle name="Moneda 3 2 2 6 3" xfId="2392" xr:uid="{00000000-0005-0000-0000-000032080000}"/>
    <cellStyle name="Moneda 3 2 2 6 4" xfId="3898" xr:uid="{00000000-0005-0000-0000-000033080000}"/>
    <cellStyle name="Moneda 3 2 2 6 5" xfId="5404" xr:uid="{00000000-0005-0000-0000-000034080000}"/>
    <cellStyle name="Moneda 3 2 2 7" xfId="985" xr:uid="{00000000-0005-0000-0000-000035080000}"/>
    <cellStyle name="Moneda 3 2 2 7 2" xfId="2546" xr:uid="{00000000-0005-0000-0000-000036080000}"/>
    <cellStyle name="Moneda 3 2 2 7 3" xfId="4052" xr:uid="{00000000-0005-0000-0000-000037080000}"/>
    <cellStyle name="Moneda 3 2 2 7 4" xfId="5558" xr:uid="{00000000-0005-0000-0000-000038080000}"/>
    <cellStyle name="Moneda 3 2 2 8" xfId="1203" xr:uid="{00000000-0005-0000-0000-000039080000}"/>
    <cellStyle name="Moneda 3 2 2 8 2" xfId="2764" xr:uid="{00000000-0005-0000-0000-00003A080000}"/>
    <cellStyle name="Moneda 3 2 2 8 3" xfId="4270" xr:uid="{00000000-0005-0000-0000-00003B080000}"/>
    <cellStyle name="Moneda 3 2 2 8 4" xfId="5776" xr:uid="{00000000-0005-0000-0000-00003C080000}"/>
    <cellStyle name="Moneda 3 2 2 9" xfId="1662" xr:uid="{00000000-0005-0000-0000-00003D080000}"/>
    <cellStyle name="Moneda 3 2 2 9 2" xfId="3204" xr:uid="{00000000-0005-0000-0000-00003E080000}"/>
    <cellStyle name="Moneda 3 2 2 9 3" xfId="4710" xr:uid="{00000000-0005-0000-0000-00003F080000}"/>
    <cellStyle name="Moneda 3 2 2 9 4" xfId="6216" xr:uid="{00000000-0005-0000-0000-000040080000}"/>
    <cellStyle name="Moneda 3 2 3" xfId="164" xr:uid="{00000000-0005-0000-0000-000041080000}"/>
    <cellStyle name="Moneda 3 2 3 10" xfId="1811" xr:uid="{00000000-0005-0000-0000-000042080000}"/>
    <cellStyle name="Moneda 3 2 3 10 2" xfId="3352" xr:uid="{00000000-0005-0000-0000-000043080000}"/>
    <cellStyle name="Moneda 3 2 3 10 3" xfId="4858" xr:uid="{00000000-0005-0000-0000-000044080000}"/>
    <cellStyle name="Moneda 3 2 3 10 4" xfId="6364" xr:uid="{00000000-0005-0000-0000-000045080000}"/>
    <cellStyle name="Moneda 3 2 3 11" xfId="1907" xr:uid="{00000000-0005-0000-0000-000046080000}"/>
    <cellStyle name="Moneda 3 2 3 12" xfId="3413" xr:uid="{00000000-0005-0000-0000-000047080000}"/>
    <cellStyle name="Moneda 3 2 3 13" xfId="4919" xr:uid="{00000000-0005-0000-0000-000048080000}"/>
    <cellStyle name="Moneda 3 2 3 2" xfId="296" xr:uid="{00000000-0005-0000-0000-000049080000}"/>
    <cellStyle name="Moneda 3 2 3 2 10" xfId="3510" xr:uid="{00000000-0005-0000-0000-00004A080000}"/>
    <cellStyle name="Moneda 3 2 3 2 11" xfId="5016" xr:uid="{00000000-0005-0000-0000-00004B080000}"/>
    <cellStyle name="Moneda 3 2 3 2 2" xfId="503" xr:uid="{00000000-0005-0000-0000-00004C080000}"/>
    <cellStyle name="Moneda 3 2 3 2 2 2" xfId="1217" xr:uid="{00000000-0005-0000-0000-00004D080000}"/>
    <cellStyle name="Moneda 3 2 3 2 2 2 2" xfId="2778" xr:uid="{00000000-0005-0000-0000-00004E080000}"/>
    <cellStyle name="Moneda 3 2 3 2 2 2 3" xfId="4284" xr:uid="{00000000-0005-0000-0000-00004F080000}"/>
    <cellStyle name="Moneda 3 2 3 2 2 2 4" xfId="5790" xr:uid="{00000000-0005-0000-0000-000050080000}"/>
    <cellStyle name="Moneda 3 2 3 2 2 3" xfId="2122" xr:uid="{00000000-0005-0000-0000-000051080000}"/>
    <cellStyle name="Moneda 3 2 3 2 2 4" xfId="3628" xr:uid="{00000000-0005-0000-0000-000052080000}"/>
    <cellStyle name="Moneda 3 2 3 2 2 5" xfId="5134" xr:uid="{00000000-0005-0000-0000-000053080000}"/>
    <cellStyle name="Moneda 3 2 3 2 3" xfId="504" xr:uid="{00000000-0005-0000-0000-000054080000}"/>
    <cellStyle name="Moneda 3 2 3 2 3 2" xfId="1218" xr:uid="{00000000-0005-0000-0000-000055080000}"/>
    <cellStyle name="Moneda 3 2 3 2 3 2 2" xfId="2779" xr:uid="{00000000-0005-0000-0000-000056080000}"/>
    <cellStyle name="Moneda 3 2 3 2 3 2 3" xfId="4285" xr:uid="{00000000-0005-0000-0000-000057080000}"/>
    <cellStyle name="Moneda 3 2 3 2 3 2 4" xfId="5791" xr:uid="{00000000-0005-0000-0000-000058080000}"/>
    <cellStyle name="Moneda 3 2 3 2 3 3" xfId="2123" xr:uid="{00000000-0005-0000-0000-000059080000}"/>
    <cellStyle name="Moneda 3 2 3 2 3 4" xfId="3629" xr:uid="{00000000-0005-0000-0000-00005A080000}"/>
    <cellStyle name="Moneda 3 2 3 2 3 5" xfId="5135" xr:uid="{00000000-0005-0000-0000-00005B080000}"/>
    <cellStyle name="Moneda 3 2 3 2 4" xfId="945" xr:uid="{00000000-0005-0000-0000-00005C080000}"/>
    <cellStyle name="Moneda 3 2 3 2 4 2" xfId="1620" xr:uid="{00000000-0005-0000-0000-00005D080000}"/>
    <cellStyle name="Moneda 3 2 3 2 4 2 2" xfId="3162" xr:uid="{00000000-0005-0000-0000-00005E080000}"/>
    <cellStyle name="Moneda 3 2 3 2 4 2 3" xfId="4668" xr:uid="{00000000-0005-0000-0000-00005F080000}"/>
    <cellStyle name="Moneda 3 2 3 2 4 2 4" xfId="6174" xr:uid="{00000000-0005-0000-0000-000060080000}"/>
    <cellStyle name="Moneda 3 2 3 2 4 3" xfId="2506" xr:uid="{00000000-0005-0000-0000-000061080000}"/>
    <cellStyle name="Moneda 3 2 3 2 4 4" xfId="4012" xr:uid="{00000000-0005-0000-0000-000062080000}"/>
    <cellStyle name="Moneda 3 2 3 2 4 5" xfId="5518" xr:uid="{00000000-0005-0000-0000-000063080000}"/>
    <cellStyle name="Moneda 3 2 3 2 5" xfId="1099" xr:uid="{00000000-0005-0000-0000-000064080000}"/>
    <cellStyle name="Moneda 3 2 3 2 5 2" xfId="2660" xr:uid="{00000000-0005-0000-0000-000065080000}"/>
    <cellStyle name="Moneda 3 2 3 2 5 3" xfId="4166" xr:uid="{00000000-0005-0000-0000-000066080000}"/>
    <cellStyle name="Moneda 3 2 3 2 5 4" xfId="5672" xr:uid="{00000000-0005-0000-0000-000067080000}"/>
    <cellStyle name="Moneda 3 2 3 2 6" xfId="1216" xr:uid="{00000000-0005-0000-0000-000068080000}"/>
    <cellStyle name="Moneda 3 2 3 2 6 2" xfId="2777" xr:uid="{00000000-0005-0000-0000-000069080000}"/>
    <cellStyle name="Moneda 3 2 3 2 6 3" xfId="4283" xr:uid="{00000000-0005-0000-0000-00006A080000}"/>
    <cellStyle name="Moneda 3 2 3 2 6 4" xfId="5789" xr:uid="{00000000-0005-0000-0000-00006B080000}"/>
    <cellStyle name="Moneda 3 2 3 2 7" xfId="1776" xr:uid="{00000000-0005-0000-0000-00006C080000}"/>
    <cellStyle name="Moneda 3 2 3 2 7 2" xfId="3318" xr:uid="{00000000-0005-0000-0000-00006D080000}"/>
    <cellStyle name="Moneda 3 2 3 2 7 3" xfId="4824" xr:uid="{00000000-0005-0000-0000-00006E080000}"/>
    <cellStyle name="Moneda 3 2 3 2 7 4" xfId="6330" xr:uid="{00000000-0005-0000-0000-00006F080000}"/>
    <cellStyle name="Moneda 3 2 3 2 8" xfId="502" xr:uid="{00000000-0005-0000-0000-000070080000}"/>
    <cellStyle name="Moneda 3 2 3 2 8 2" xfId="2121" xr:uid="{00000000-0005-0000-0000-000071080000}"/>
    <cellStyle name="Moneda 3 2 3 2 8 3" xfId="3627" xr:uid="{00000000-0005-0000-0000-000072080000}"/>
    <cellStyle name="Moneda 3 2 3 2 8 4" xfId="5133" xr:uid="{00000000-0005-0000-0000-000073080000}"/>
    <cellStyle name="Moneda 3 2 3 2 9" xfId="2004" xr:uid="{00000000-0005-0000-0000-000074080000}"/>
    <cellStyle name="Moneda 3 2 3 3" xfId="256" xr:uid="{00000000-0005-0000-0000-000075080000}"/>
    <cellStyle name="Moneda 3 2 3 3 2" xfId="906" xr:uid="{00000000-0005-0000-0000-000076080000}"/>
    <cellStyle name="Moneda 3 2 3 3 2 2" xfId="1581" xr:uid="{00000000-0005-0000-0000-000077080000}"/>
    <cellStyle name="Moneda 3 2 3 3 2 2 2" xfId="3123" xr:uid="{00000000-0005-0000-0000-000078080000}"/>
    <cellStyle name="Moneda 3 2 3 3 2 2 3" xfId="4629" xr:uid="{00000000-0005-0000-0000-000079080000}"/>
    <cellStyle name="Moneda 3 2 3 3 2 2 4" xfId="6135" xr:uid="{00000000-0005-0000-0000-00007A080000}"/>
    <cellStyle name="Moneda 3 2 3 3 2 3" xfId="2467" xr:uid="{00000000-0005-0000-0000-00007B080000}"/>
    <cellStyle name="Moneda 3 2 3 3 2 4" xfId="3973" xr:uid="{00000000-0005-0000-0000-00007C080000}"/>
    <cellStyle name="Moneda 3 2 3 3 2 5" xfId="5479" xr:uid="{00000000-0005-0000-0000-00007D080000}"/>
    <cellStyle name="Moneda 3 2 3 3 3" xfId="1060" xr:uid="{00000000-0005-0000-0000-00007E080000}"/>
    <cellStyle name="Moneda 3 2 3 3 3 2" xfId="2621" xr:uid="{00000000-0005-0000-0000-00007F080000}"/>
    <cellStyle name="Moneda 3 2 3 3 3 3" xfId="4127" xr:uid="{00000000-0005-0000-0000-000080080000}"/>
    <cellStyle name="Moneda 3 2 3 3 3 4" xfId="5633" xr:uid="{00000000-0005-0000-0000-000081080000}"/>
    <cellStyle name="Moneda 3 2 3 3 4" xfId="1219" xr:uid="{00000000-0005-0000-0000-000082080000}"/>
    <cellStyle name="Moneda 3 2 3 3 4 2" xfId="2780" xr:uid="{00000000-0005-0000-0000-000083080000}"/>
    <cellStyle name="Moneda 3 2 3 3 4 3" xfId="4286" xr:uid="{00000000-0005-0000-0000-000084080000}"/>
    <cellStyle name="Moneda 3 2 3 3 4 4" xfId="5792" xr:uid="{00000000-0005-0000-0000-000085080000}"/>
    <cellStyle name="Moneda 3 2 3 3 5" xfId="1737" xr:uid="{00000000-0005-0000-0000-000086080000}"/>
    <cellStyle name="Moneda 3 2 3 3 5 2" xfId="3279" xr:uid="{00000000-0005-0000-0000-000087080000}"/>
    <cellStyle name="Moneda 3 2 3 3 5 3" xfId="4785" xr:uid="{00000000-0005-0000-0000-000088080000}"/>
    <cellStyle name="Moneda 3 2 3 3 5 4" xfId="6291" xr:uid="{00000000-0005-0000-0000-000089080000}"/>
    <cellStyle name="Moneda 3 2 3 3 6" xfId="505" xr:uid="{00000000-0005-0000-0000-00008A080000}"/>
    <cellStyle name="Moneda 3 2 3 3 6 2" xfId="2124" xr:uid="{00000000-0005-0000-0000-00008B080000}"/>
    <cellStyle name="Moneda 3 2 3 3 6 3" xfId="3630" xr:uid="{00000000-0005-0000-0000-00008C080000}"/>
    <cellStyle name="Moneda 3 2 3 3 6 4" xfId="5136" xr:uid="{00000000-0005-0000-0000-00008D080000}"/>
    <cellStyle name="Moneda 3 2 3 3 7" xfId="1965" xr:uid="{00000000-0005-0000-0000-00008E080000}"/>
    <cellStyle name="Moneda 3 2 3 3 8" xfId="3471" xr:uid="{00000000-0005-0000-0000-00008F080000}"/>
    <cellStyle name="Moneda 3 2 3 3 9" xfId="4977" xr:uid="{00000000-0005-0000-0000-000090080000}"/>
    <cellStyle name="Moneda 3 2 3 4" xfId="506" xr:uid="{00000000-0005-0000-0000-000091080000}"/>
    <cellStyle name="Moneda 3 2 3 4 2" xfId="1220" xr:uid="{00000000-0005-0000-0000-000092080000}"/>
    <cellStyle name="Moneda 3 2 3 4 2 2" xfId="2781" xr:uid="{00000000-0005-0000-0000-000093080000}"/>
    <cellStyle name="Moneda 3 2 3 4 2 3" xfId="4287" xr:uid="{00000000-0005-0000-0000-000094080000}"/>
    <cellStyle name="Moneda 3 2 3 4 2 4" xfId="5793" xr:uid="{00000000-0005-0000-0000-000095080000}"/>
    <cellStyle name="Moneda 3 2 3 4 3" xfId="2125" xr:uid="{00000000-0005-0000-0000-000096080000}"/>
    <cellStyle name="Moneda 3 2 3 4 4" xfId="3631" xr:uid="{00000000-0005-0000-0000-000097080000}"/>
    <cellStyle name="Moneda 3 2 3 4 5" xfId="5137" xr:uid="{00000000-0005-0000-0000-000098080000}"/>
    <cellStyle name="Moneda 3 2 3 5" xfId="848" xr:uid="{00000000-0005-0000-0000-000099080000}"/>
    <cellStyle name="Moneda 3 2 3 5 2" xfId="1523" xr:uid="{00000000-0005-0000-0000-00009A080000}"/>
    <cellStyle name="Moneda 3 2 3 5 2 2" xfId="3065" xr:uid="{00000000-0005-0000-0000-00009B080000}"/>
    <cellStyle name="Moneda 3 2 3 5 2 3" xfId="4571" xr:uid="{00000000-0005-0000-0000-00009C080000}"/>
    <cellStyle name="Moneda 3 2 3 5 2 4" xfId="6077" xr:uid="{00000000-0005-0000-0000-00009D080000}"/>
    <cellStyle name="Moneda 3 2 3 5 3" xfId="2409" xr:uid="{00000000-0005-0000-0000-00009E080000}"/>
    <cellStyle name="Moneda 3 2 3 5 4" xfId="3915" xr:uid="{00000000-0005-0000-0000-00009F080000}"/>
    <cellStyle name="Moneda 3 2 3 5 5" xfId="5421" xr:uid="{00000000-0005-0000-0000-0000A0080000}"/>
    <cellStyle name="Moneda 3 2 3 6" xfId="1002" xr:uid="{00000000-0005-0000-0000-0000A1080000}"/>
    <cellStyle name="Moneda 3 2 3 6 2" xfId="2563" xr:uid="{00000000-0005-0000-0000-0000A2080000}"/>
    <cellStyle name="Moneda 3 2 3 6 3" xfId="4069" xr:uid="{00000000-0005-0000-0000-0000A3080000}"/>
    <cellStyle name="Moneda 3 2 3 6 4" xfId="5575" xr:uid="{00000000-0005-0000-0000-0000A4080000}"/>
    <cellStyle name="Moneda 3 2 3 7" xfId="1215" xr:uid="{00000000-0005-0000-0000-0000A5080000}"/>
    <cellStyle name="Moneda 3 2 3 7 2" xfId="2776" xr:uid="{00000000-0005-0000-0000-0000A6080000}"/>
    <cellStyle name="Moneda 3 2 3 7 3" xfId="4282" xr:uid="{00000000-0005-0000-0000-0000A7080000}"/>
    <cellStyle name="Moneda 3 2 3 7 4" xfId="5788" xr:uid="{00000000-0005-0000-0000-0000A8080000}"/>
    <cellStyle name="Moneda 3 2 3 8" xfId="1679" xr:uid="{00000000-0005-0000-0000-0000A9080000}"/>
    <cellStyle name="Moneda 3 2 3 8 2" xfId="3221" xr:uid="{00000000-0005-0000-0000-0000AA080000}"/>
    <cellStyle name="Moneda 3 2 3 8 3" xfId="4727" xr:uid="{00000000-0005-0000-0000-0000AB080000}"/>
    <cellStyle name="Moneda 3 2 3 8 4" xfId="6233" xr:uid="{00000000-0005-0000-0000-0000AC080000}"/>
    <cellStyle name="Moneda 3 2 3 9" xfId="501" xr:uid="{00000000-0005-0000-0000-0000AD080000}"/>
    <cellStyle name="Moneda 3 2 3 9 2" xfId="2120" xr:uid="{00000000-0005-0000-0000-0000AE080000}"/>
    <cellStyle name="Moneda 3 2 3 9 3" xfId="3626" xr:uid="{00000000-0005-0000-0000-0000AF080000}"/>
    <cellStyle name="Moneda 3 2 3 9 4" xfId="5132" xr:uid="{00000000-0005-0000-0000-0000B0080000}"/>
    <cellStyle name="Moneda 3 2 4" xfId="222" xr:uid="{00000000-0005-0000-0000-0000B1080000}"/>
    <cellStyle name="Moneda 3 2 4 2" xfId="872" xr:uid="{00000000-0005-0000-0000-0000B2080000}"/>
    <cellStyle name="Moneda 3 2 4 2 2" xfId="1547" xr:uid="{00000000-0005-0000-0000-0000B3080000}"/>
    <cellStyle name="Moneda 3 2 4 2 2 2" xfId="3089" xr:uid="{00000000-0005-0000-0000-0000B4080000}"/>
    <cellStyle name="Moneda 3 2 4 2 2 3" xfId="4595" xr:uid="{00000000-0005-0000-0000-0000B5080000}"/>
    <cellStyle name="Moneda 3 2 4 2 2 4" xfId="6101" xr:uid="{00000000-0005-0000-0000-0000B6080000}"/>
    <cellStyle name="Moneda 3 2 4 2 3" xfId="2433" xr:uid="{00000000-0005-0000-0000-0000B7080000}"/>
    <cellStyle name="Moneda 3 2 4 2 4" xfId="3939" xr:uid="{00000000-0005-0000-0000-0000B8080000}"/>
    <cellStyle name="Moneda 3 2 4 2 5" xfId="5445" xr:uid="{00000000-0005-0000-0000-0000B9080000}"/>
    <cellStyle name="Moneda 3 2 4 3" xfId="1026" xr:uid="{00000000-0005-0000-0000-0000BA080000}"/>
    <cellStyle name="Moneda 3 2 4 3 2" xfId="2587" xr:uid="{00000000-0005-0000-0000-0000BB080000}"/>
    <cellStyle name="Moneda 3 2 4 3 3" xfId="4093" xr:uid="{00000000-0005-0000-0000-0000BC080000}"/>
    <cellStyle name="Moneda 3 2 4 3 4" xfId="5599" xr:uid="{00000000-0005-0000-0000-0000BD080000}"/>
    <cellStyle name="Moneda 3 2 4 4" xfId="1221" xr:uid="{00000000-0005-0000-0000-0000BE080000}"/>
    <cellStyle name="Moneda 3 2 4 4 2" xfId="2782" xr:uid="{00000000-0005-0000-0000-0000BF080000}"/>
    <cellStyle name="Moneda 3 2 4 4 3" xfId="4288" xr:uid="{00000000-0005-0000-0000-0000C0080000}"/>
    <cellStyle name="Moneda 3 2 4 4 4" xfId="5794" xr:uid="{00000000-0005-0000-0000-0000C1080000}"/>
    <cellStyle name="Moneda 3 2 4 5" xfId="1703" xr:uid="{00000000-0005-0000-0000-0000C2080000}"/>
    <cellStyle name="Moneda 3 2 4 5 2" xfId="3245" xr:uid="{00000000-0005-0000-0000-0000C3080000}"/>
    <cellStyle name="Moneda 3 2 4 5 3" xfId="4751" xr:uid="{00000000-0005-0000-0000-0000C4080000}"/>
    <cellStyle name="Moneda 3 2 4 5 4" xfId="6257" xr:uid="{00000000-0005-0000-0000-0000C5080000}"/>
    <cellStyle name="Moneda 3 2 4 6" xfId="507" xr:uid="{00000000-0005-0000-0000-0000C6080000}"/>
    <cellStyle name="Moneda 3 2 4 6 2" xfId="2126" xr:uid="{00000000-0005-0000-0000-0000C7080000}"/>
    <cellStyle name="Moneda 3 2 4 6 3" xfId="3632" xr:uid="{00000000-0005-0000-0000-0000C8080000}"/>
    <cellStyle name="Moneda 3 2 4 6 4" xfId="5138" xr:uid="{00000000-0005-0000-0000-0000C9080000}"/>
    <cellStyle name="Moneda 3 2 4 7" xfId="1931" xr:uid="{00000000-0005-0000-0000-0000CA080000}"/>
    <cellStyle name="Moneda 3 2 4 8" xfId="3437" xr:uid="{00000000-0005-0000-0000-0000CB080000}"/>
    <cellStyle name="Moneda 3 2 4 9" xfId="4943" xr:uid="{00000000-0005-0000-0000-0000CC080000}"/>
    <cellStyle name="Moneda 3 2 5" xfId="508" xr:uid="{00000000-0005-0000-0000-0000CD080000}"/>
    <cellStyle name="Moneda 3 2 5 2" xfId="1222" xr:uid="{00000000-0005-0000-0000-0000CE080000}"/>
    <cellStyle name="Moneda 3 2 5 2 2" xfId="2783" xr:uid="{00000000-0005-0000-0000-0000CF080000}"/>
    <cellStyle name="Moneda 3 2 5 2 3" xfId="4289" xr:uid="{00000000-0005-0000-0000-0000D0080000}"/>
    <cellStyle name="Moneda 3 2 5 2 4" xfId="5795" xr:uid="{00000000-0005-0000-0000-0000D1080000}"/>
    <cellStyle name="Moneda 3 2 5 3" xfId="2127" xr:uid="{00000000-0005-0000-0000-0000D2080000}"/>
    <cellStyle name="Moneda 3 2 5 4" xfId="3633" xr:uid="{00000000-0005-0000-0000-0000D3080000}"/>
    <cellStyle name="Moneda 3 2 5 5" xfId="5139" xr:uid="{00000000-0005-0000-0000-0000D4080000}"/>
    <cellStyle name="Moneda 3 2 6" xfId="509" xr:uid="{00000000-0005-0000-0000-0000D5080000}"/>
    <cellStyle name="Moneda 3 2 6 2" xfId="1223" xr:uid="{00000000-0005-0000-0000-0000D6080000}"/>
    <cellStyle name="Moneda 3 2 6 2 2" xfId="2784" xr:uid="{00000000-0005-0000-0000-0000D7080000}"/>
    <cellStyle name="Moneda 3 2 6 2 3" xfId="4290" xr:uid="{00000000-0005-0000-0000-0000D8080000}"/>
    <cellStyle name="Moneda 3 2 6 2 4" xfId="5796" xr:uid="{00000000-0005-0000-0000-0000D9080000}"/>
    <cellStyle name="Moneda 3 2 6 3" xfId="2128" xr:uid="{00000000-0005-0000-0000-0000DA080000}"/>
    <cellStyle name="Moneda 3 2 6 4" xfId="3634" xr:uid="{00000000-0005-0000-0000-0000DB080000}"/>
    <cellStyle name="Moneda 3 2 6 5" xfId="5140" xr:uid="{00000000-0005-0000-0000-0000DC080000}"/>
    <cellStyle name="Moneda 3 2 7" xfId="814" xr:uid="{00000000-0005-0000-0000-0000DD080000}"/>
    <cellStyle name="Moneda 3 2 7 2" xfId="1489" xr:uid="{00000000-0005-0000-0000-0000DE080000}"/>
    <cellStyle name="Moneda 3 2 7 2 2" xfId="3031" xr:uid="{00000000-0005-0000-0000-0000DF080000}"/>
    <cellStyle name="Moneda 3 2 7 2 3" xfId="4537" xr:uid="{00000000-0005-0000-0000-0000E0080000}"/>
    <cellStyle name="Moneda 3 2 7 2 4" xfId="6043" xr:uid="{00000000-0005-0000-0000-0000E1080000}"/>
    <cellStyle name="Moneda 3 2 7 3" xfId="2375" xr:uid="{00000000-0005-0000-0000-0000E2080000}"/>
    <cellStyle name="Moneda 3 2 7 4" xfId="3881" xr:uid="{00000000-0005-0000-0000-0000E3080000}"/>
    <cellStyle name="Moneda 3 2 7 5" xfId="5387" xr:uid="{00000000-0005-0000-0000-0000E4080000}"/>
    <cellStyle name="Moneda 3 2 8" xfId="968" xr:uid="{00000000-0005-0000-0000-0000E5080000}"/>
    <cellStyle name="Moneda 3 2 8 2" xfId="2529" xr:uid="{00000000-0005-0000-0000-0000E6080000}"/>
    <cellStyle name="Moneda 3 2 8 3" xfId="4035" xr:uid="{00000000-0005-0000-0000-0000E7080000}"/>
    <cellStyle name="Moneda 3 2 8 4" xfId="5541" xr:uid="{00000000-0005-0000-0000-0000E8080000}"/>
    <cellStyle name="Moneda 3 2 9" xfId="1202" xr:uid="{00000000-0005-0000-0000-0000E9080000}"/>
    <cellStyle name="Moneda 3 2 9 2" xfId="2763" xr:uid="{00000000-0005-0000-0000-0000EA080000}"/>
    <cellStyle name="Moneda 3 2 9 3" xfId="4269" xr:uid="{00000000-0005-0000-0000-0000EB080000}"/>
    <cellStyle name="Moneda 3 2 9 4" xfId="5775" xr:uid="{00000000-0005-0000-0000-0000EC080000}"/>
    <cellStyle name="Moneda 3 20" xfId="1864" xr:uid="{00000000-0005-0000-0000-0000ED080000}"/>
    <cellStyle name="Moneda 3 20 2" xfId="3370" xr:uid="{00000000-0005-0000-0000-0000EE080000}"/>
    <cellStyle name="Moneda 3 20 3" xfId="4876" xr:uid="{00000000-0005-0000-0000-0000EF080000}"/>
    <cellStyle name="Moneda 3 20 4" xfId="6382" xr:uid="{00000000-0005-0000-0000-0000F0080000}"/>
    <cellStyle name="Moneda 3 21" xfId="1872" xr:uid="{00000000-0005-0000-0000-0000F1080000}"/>
    <cellStyle name="Moneda 3 22" xfId="3378" xr:uid="{00000000-0005-0000-0000-0000F2080000}"/>
    <cellStyle name="Moneda 3 23" xfId="4884" xr:uid="{00000000-0005-0000-0000-0000F3080000}"/>
    <cellStyle name="Moneda 3 24" xfId="54" xr:uid="{00000000-0005-0000-0000-0000F4080000}"/>
    <cellStyle name="Moneda 3 25" xfId="6387" xr:uid="{00000000-0005-0000-0000-0000F5080000}"/>
    <cellStyle name="Moneda 3 26" xfId="6401" xr:uid="{00000000-0005-0000-0000-0000F6080000}"/>
    <cellStyle name="Moneda 3 3" xfId="56" xr:uid="{00000000-0005-0000-0000-0000F7080000}"/>
    <cellStyle name="Moneda 3 3 10" xfId="1224" xr:uid="{00000000-0005-0000-0000-0000F8080000}"/>
    <cellStyle name="Moneda 3 3 10 2" xfId="2785" xr:uid="{00000000-0005-0000-0000-0000F9080000}"/>
    <cellStyle name="Moneda 3 3 10 3" xfId="4291" xr:uid="{00000000-0005-0000-0000-0000FA080000}"/>
    <cellStyle name="Moneda 3 3 10 4" xfId="5797" xr:uid="{00000000-0005-0000-0000-0000FB080000}"/>
    <cellStyle name="Moneda 3 3 11" xfId="1646" xr:uid="{00000000-0005-0000-0000-0000FC080000}"/>
    <cellStyle name="Moneda 3 3 11 2" xfId="3188" xr:uid="{00000000-0005-0000-0000-0000FD080000}"/>
    <cellStyle name="Moneda 3 3 11 3" xfId="4694" xr:uid="{00000000-0005-0000-0000-0000FE080000}"/>
    <cellStyle name="Moneda 3 3 11 4" xfId="6200" xr:uid="{00000000-0005-0000-0000-0000FF080000}"/>
    <cellStyle name="Moneda 3 3 12" xfId="510" xr:uid="{00000000-0005-0000-0000-000000090000}"/>
    <cellStyle name="Moneda 3 3 12 2" xfId="2129" xr:uid="{00000000-0005-0000-0000-000001090000}"/>
    <cellStyle name="Moneda 3 3 12 3" xfId="3635" xr:uid="{00000000-0005-0000-0000-000002090000}"/>
    <cellStyle name="Moneda 3 3 12 4" xfId="5141" xr:uid="{00000000-0005-0000-0000-000003090000}"/>
    <cellStyle name="Moneda 3 3 13" xfId="1792" xr:uid="{00000000-0005-0000-0000-000004090000}"/>
    <cellStyle name="Moneda 3 3 13 2" xfId="3333" xr:uid="{00000000-0005-0000-0000-000005090000}"/>
    <cellStyle name="Moneda 3 3 13 3" xfId="4839" xr:uid="{00000000-0005-0000-0000-000006090000}"/>
    <cellStyle name="Moneda 3 3 13 4" xfId="6345" xr:uid="{00000000-0005-0000-0000-000007090000}"/>
    <cellStyle name="Moneda 3 3 14" xfId="1874" xr:uid="{00000000-0005-0000-0000-000008090000}"/>
    <cellStyle name="Moneda 3 3 15" xfId="3380" xr:uid="{00000000-0005-0000-0000-000009090000}"/>
    <cellStyle name="Moneda 3 3 16" xfId="4886" xr:uid="{00000000-0005-0000-0000-00000A090000}"/>
    <cellStyle name="Moneda 3 3 2" xfId="170" xr:uid="{00000000-0005-0000-0000-00000B090000}"/>
    <cellStyle name="Moneda 3 3 2 10" xfId="1814" xr:uid="{00000000-0005-0000-0000-00000C090000}"/>
    <cellStyle name="Moneda 3 3 2 10 2" xfId="3355" xr:uid="{00000000-0005-0000-0000-00000D090000}"/>
    <cellStyle name="Moneda 3 3 2 10 3" xfId="4861" xr:uid="{00000000-0005-0000-0000-00000E090000}"/>
    <cellStyle name="Moneda 3 3 2 10 4" xfId="6367" xr:uid="{00000000-0005-0000-0000-00000F090000}"/>
    <cellStyle name="Moneda 3 3 2 11" xfId="1910" xr:uid="{00000000-0005-0000-0000-000010090000}"/>
    <cellStyle name="Moneda 3 3 2 12" xfId="3416" xr:uid="{00000000-0005-0000-0000-000011090000}"/>
    <cellStyle name="Moneda 3 3 2 13" xfId="4922" xr:uid="{00000000-0005-0000-0000-000012090000}"/>
    <cellStyle name="Moneda 3 3 2 2" xfId="299" xr:uid="{00000000-0005-0000-0000-000013090000}"/>
    <cellStyle name="Moneda 3 3 2 2 10" xfId="3513" xr:uid="{00000000-0005-0000-0000-000014090000}"/>
    <cellStyle name="Moneda 3 3 2 2 11" xfId="5019" xr:uid="{00000000-0005-0000-0000-000015090000}"/>
    <cellStyle name="Moneda 3 3 2 2 2" xfId="513" xr:uid="{00000000-0005-0000-0000-000016090000}"/>
    <cellStyle name="Moneda 3 3 2 2 2 2" xfId="1227" xr:uid="{00000000-0005-0000-0000-000017090000}"/>
    <cellStyle name="Moneda 3 3 2 2 2 2 2" xfId="2788" xr:uid="{00000000-0005-0000-0000-000018090000}"/>
    <cellStyle name="Moneda 3 3 2 2 2 2 3" xfId="4294" xr:uid="{00000000-0005-0000-0000-000019090000}"/>
    <cellStyle name="Moneda 3 3 2 2 2 2 4" xfId="5800" xr:uid="{00000000-0005-0000-0000-00001A090000}"/>
    <cellStyle name="Moneda 3 3 2 2 2 3" xfId="2132" xr:uid="{00000000-0005-0000-0000-00001B090000}"/>
    <cellStyle name="Moneda 3 3 2 2 2 4" xfId="3638" xr:uid="{00000000-0005-0000-0000-00001C090000}"/>
    <cellStyle name="Moneda 3 3 2 2 2 5" xfId="5144" xr:uid="{00000000-0005-0000-0000-00001D090000}"/>
    <cellStyle name="Moneda 3 3 2 2 3" xfId="514" xr:uid="{00000000-0005-0000-0000-00001E090000}"/>
    <cellStyle name="Moneda 3 3 2 2 3 2" xfId="1228" xr:uid="{00000000-0005-0000-0000-00001F090000}"/>
    <cellStyle name="Moneda 3 3 2 2 3 2 2" xfId="2789" xr:uid="{00000000-0005-0000-0000-000020090000}"/>
    <cellStyle name="Moneda 3 3 2 2 3 2 3" xfId="4295" xr:uid="{00000000-0005-0000-0000-000021090000}"/>
    <cellStyle name="Moneda 3 3 2 2 3 2 4" xfId="5801" xr:uid="{00000000-0005-0000-0000-000022090000}"/>
    <cellStyle name="Moneda 3 3 2 2 3 3" xfId="2133" xr:uid="{00000000-0005-0000-0000-000023090000}"/>
    <cellStyle name="Moneda 3 3 2 2 3 4" xfId="3639" xr:uid="{00000000-0005-0000-0000-000024090000}"/>
    <cellStyle name="Moneda 3 3 2 2 3 5" xfId="5145" xr:uid="{00000000-0005-0000-0000-000025090000}"/>
    <cellStyle name="Moneda 3 3 2 2 4" xfId="948" xr:uid="{00000000-0005-0000-0000-000026090000}"/>
    <cellStyle name="Moneda 3 3 2 2 4 2" xfId="1623" xr:uid="{00000000-0005-0000-0000-000027090000}"/>
    <cellStyle name="Moneda 3 3 2 2 4 2 2" xfId="3165" xr:uid="{00000000-0005-0000-0000-000028090000}"/>
    <cellStyle name="Moneda 3 3 2 2 4 2 3" xfId="4671" xr:uid="{00000000-0005-0000-0000-000029090000}"/>
    <cellStyle name="Moneda 3 3 2 2 4 2 4" xfId="6177" xr:uid="{00000000-0005-0000-0000-00002A090000}"/>
    <cellStyle name="Moneda 3 3 2 2 4 3" xfId="2509" xr:uid="{00000000-0005-0000-0000-00002B090000}"/>
    <cellStyle name="Moneda 3 3 2 2 4 4" xfId="4015" xr:uid="{00000000-0005-0000-0000-00002C090000}"/>
    <cellStyle name="Moneda 3 3 2 2 4 5" xfId="5521" xr:uid="{00000000-0005-0000-0000-00002D090000}"/>
    <cellStyle name="Moneda 3 3 2 2 5" xfId="1102" xr:uid="{00000000-0005-0000-0000-00002E090000}"/>
    <cellStyle name="Moneda 3 3 2 2 5 2" xfId="2663" xr:uid="{00000000-0005-0000-0000-00002F090000}"/>
    <cellStyle name="Moneda 3 3 2 2 5 3" xfId="4169" xr:uid="{00000000-0005-0000-0000-000030090000}"/>
    <cellStyle name="Moneda 3 3 2 2 5 4" xfId="5675" xr:uid="{00000000-0005-0000-0000-000031090000}"/>
    <cellStyle name="Moneda 3 3 2 2 6" xfId="1226" xr:uid="{00000000-0005-0000-0000-000032090000}"/>
    <cellStyle name="Moneda 3 3 2 2 6 2" xfId="2787" xr:uid="{00000000-0005-0000-0000-000033090000}"/>
    <cellStyle name="Moneda 3 3 2 2 6 3" xfId="4293" xr:uid="{00000000-0005-0000-0000-000034090000}"/>
    <cellStyle name="Moneda 3 3 2 2 6 4" xfId="5799" xr:uid="{00000000-0005-0000-0000-000035090000}"/>
    <cellStyle name="Moneda 3 3 2 2 7" xfId="1779" xr:uid="{00000000-0005-0000-0000-000036090000}"/>
    <cellStyle name="Moneda 3 3 2 2 7 2" xfId="3321" xr:uid="{00000000-0005-0000-0000-000037090000}"/>
    <cellStyle name="Moneda 3 3 2 2 7 3" xfId="4827" xr:uid="{00000000-0005-0000-0000-000038090000}"/>
    <cellStyle name="Moneda 3 3 2 2 7 4" xfId="6333" xr:uid="{00000000-0005-0000-0000-000039090000}"/>
    <cellStyle name="Moneda 3 3 2 2 8" xfId="512" xr:uid="{00000000-0005-0000-0000-00003A090000}"/>
    <cellStyle name="Moneda 3 3 2 2 8 2" xfId="2131" xr:uid="{00000000-0005-0000-0000-00003B090000}"/>
    <cellStyle name="Moneda 3 3 2 2 8 3" xfId="3637" xr:uid="{00000000-0005-0000-0000-00003C090000}"/>
    <cellStyle name="Moneda 3 3 2 2 8 4" xfId="5143" xr:uid="{00000000-0005-0000-0000-00003D090000}"/>
    <cellStyle name="Moneda 3 3 2 2 9" xfId="2007" xr:uid="{00000000-0005-0000-0000-00003E090000}"/>
    <cellStyle name="Moneda 3 3 2 3" xfId="259" xr:uid="{00000000-0005-0000-0000-00003F090000}"/>
    <cellStyle name="Moneda 3 3 2 3 2" xfId="909" xr:uid="{00000000-0005-0000-0000-000040090000}"/>
    <cellStyle name="Moneda 3 3 2 3 2 2" xfId="1584" xr:uid="{00000000-0005-0000-0000-000041090000}"/>
    <cellStyle name="Moneda 3 3 2 3 2 2 2" xfId="3126" xr:uid="{00000000-0005-0000-0000-000042090000}"/>
    <cellStyle name="Moneda 3 3 2 3 2 2 3" xfId="4632" xr:uid="{00000000-0005-0000-0000-000043090000}"/>
    <cellStyle name="Moneda 3 3 2 3 2 2 4" xfId="6138" xr:uid="{00000000-0005-0000-0000-000044090000}"/>
    <cellStyle name="Moneda 3 3 2 3 2 3" xfId="2470" xr:uid="{00000000-0005-0000-0000-000045090000}"/>
    <cellStyle name="Moneda 3 3 2 3 2 4" xfId="3976" xr:uid="{00000000-0005-0000-0000-000046090000}"/>
    <cellStyle name="Moneda 3 3 2 3 2 5" xfId="5482" xr:uid="{00000000-0005-0000-0000-000047090000}"/>
    <cellStyle name="Moneda 3 3 2 3 3" xfId="1063" xr:uid="{00000000-0005-0000-0000-000048090000}"/>
    <cellStyle name="Moneda 3 3 2 3 3 2" xfId="2624" xr:uid="{00000000-0005-0000-0000-000049090000}"/>
    <cellStyle name="Moneda 3 3 2 3 3 3" xfId="4130" xr:uid="{00000000-0005-0000-0000-00004A090000}"/>
    <cellStyle name="Moneda 3 3 2 3 3 4" xfId="5636" xr:uid="{00000000-0005-0000-0000-00004B090000}"/>
    <cellStyle name="Moneda 3 3 2 3 4" xfId="1229" xr:uid="{00000000-0005-0000-0000-00004C090000}"/>
    <cellStyle name="Moneda 3 3 2 3 4 2" xfId="2790" xr:uid="{00000000-0005-0000-0000-00004D090000}"/>
    <cellStyle name="Moneda 3 3 2 3 4 3" xfId="4296" xr:uid="{00000000-0005-0000-0000-00004E090000}"/>
    <cellStyle name="Moneda 3 3 2 3 4 4" xfId="5802" xr:uid="{00000000-0005-0000-0000-00004F090000}"/>
    <cellStyle name="Moneda 3 3 2 3 5" xfId="1740" xr:uid="{00000000-0005-0000-0000-000050090000}"/>
    <cellStyle name="Moneda 3 3 2 3 5 2" xfId="3282" xr:uid="{00000000-0005-0000-0000-000051090000}"/>
    <cellStyle name="Moneda 3 3 2 3 5 3" xfId="4788" xr:uid="{00000000-0005-0000-0000-000052090000}"/>
    <cellStyle name="Moneda 3 3 2 3 5 4" xfId="6294" xr:uid="{00000000-0005-0000-0000-000053090000}"/>
    <cellStyle name="Moneda 3 3 2 3 6" xfId="515" xr:uid="{00000000-0005-0000-0000-000054090000}"/>
    <cellStyle name="Moneda 3 3 2 3 6 2" xfId="2134" xr:uid="{00000000-0005-0000-0000-000055090000}"/>
    <cellStyle name="Moneda 3 3 2 3 6 3" xfId="3640" xr:uid="{00000000-0005-0000-0000-000056090000}"/>
    <cellStyle name="Moneda 3 3 2 3 6 4" xfId="5146" xr:uid="{00000000-0005-0000-0000-000057090000}"/>
    <cellStyle name="Moneda 3 3 2 3 7" xfId="1968" xr:uid="{00000000-0005-0000-0000-000058090000}"/>
    <cellStyle name="Moneda 3 3 2 3 8" xfId="3474" xr:uid="{00000000-0005-0000-0000-000059090000}"/>
    <cellStyle name="Moneda 3 3 2 3 9" xfId="4980" xr:uid="{00000000-0005-0000-0000-00005A090000}"/>
    <cellStyle name="Moneda 3 3 2 4" xfId="516" xr:uid="{00000000-0005-0000-0000-00005B090000}"/>
    <cellStyle name="Moneda 3 3 2 4 2" xfId="1230" xr:uid="{00000000-0005-0000-0000-00005C090000}"/>
    <cellStyle name="Moneda 3 3 2 4 2 2" xfId="2791" xr:uid="{00000000-0005-0000-0000-00005D090000}"/>
    <cellStyle name="Moneda 3 3 2 4 2 3" xfId="4297" xr:uid="{00000000-0005-0000-0000-00005E090000}"/>
    <cellStyle name="Moneda 3 3 2 4 2 4" xfId="5803" xr:uid="{00000000-0005-0000-0000-00005F090000}"/>
    <cellStyle name="Moneda 3 3 2 4 3" xfId="2135" xr:uid="{00000000-0005-0000-0000-000060090000}"/>
    <cellStyle name="Moneda 3 3 2 4 4" xfId="3641" xr:uid="{00000000-0005-0000-0000-000061090000}"/>
    <cellStyle name="Moneda 3 3 2 4 5" xfId="5147" xr:uid="{00000000-0005-0000-0000-000062090000}"/>
    <cellStyle name="Moneda 3 3 2 5" xfId="851" xr:uid="{00000000-0005-0000-0000-000063090000}"/>
    <cellStyle name="Moneda 3 3 2 5 2" xfId="1526" xr:uid="{00000000-0005-0000-0000-000064090000}"/>
    <cellStyle name="Moneda 3 3 2 5 2 2" xfId="3068" xr:uid="{00000000-0005-0000-0000-000065090000}"/>
    <cellStyle name="Moneda 3 3 2 5 2 3" xfId="4574" xr:uid="{00000000-0005-0000-0000-000066090000}"/>
    <cellStyle name="Moneda 3 3 2 5 2 4" xfId="6080" xr:uid="{00000000-0005-0000-0000-000067090000}"/>
    <cellStyle name="Moneda 3 3 2 5 3" xfId="2412" xr:uid="{00000000-0005-0000-0000-000068090000}"/>
    <cellStyle name="Moneda 3 3 2 5 4" xfId="3918" xr:uid="{00000000-0005-0000-0000-000069090000}"/>
    <cellStyle name="Moneda 3 3 2 5 5" xfId="5424" xr:uid="{00000000-0005-0000-0000-00006A090000}"/>
    <cellStyle name="Moneda 3 3 2 6" xfId="1005" xr:uid="{00000000-0005-0000-0000-00006B090000}"/>
    <cellStyle name="Moneda 3 3 2 6 2" xfId="2566" xr:uid="{00000000-0005-0000-0000-00006C090000}"/>
    <cellStyle name="Moneda 3 3 2 6 3" xfId="4072" xr:uid="{00000000-0005-0000-0000-00006D090000}"/>
    <cellStyle name="Moneda 3 3 2 6 4" xfId="5578" xr:uid="{00000000-0005-0000-0000-00006E090000}"/>
    <cellStyle name="Moneda 3 3 2 7" xfId="1225" xr:uid="{00000000-0005-0000-0000-00006F090000}"/>
    <cellStyle name="Moneda 3 3 2 7 2" xfId="2786" xr:uid="{00000000-0005-0000-0000-000070090000}"/>
    <cellStyle name="Moneda 3 3 2 7 3" xfId="4292" xr:uid="{00000000-0005-0000-0000-000071090000}"/>
    <cellStyle name="Moneda 3 3 2 7 4" xfId="5798" xr:uid="{00000000-0005-0000-0000-000072090000}"/>
    <cellStyle name="Moneda 3 3 2 8" xfId="1682" xr:uid="{00000000-0005-0000-0000-000073090000}"/>
    <cellStyle name="Moneda 3 3 2 8 2" xfId="3224" xr:uid="{00000000-0005-0000-0000-000074090000}"/>
    <cellStyle name="Moneda 3 3 2 8 3" xfId="4730" xr:uid="{00000000-0005-0000-0000-000075090000}"/>
    <cellStyle name="Moneda 3 3 2 8 4" xfId="6236" xr:uid="{00000000-0005-0000-0000-000076090000}"/>
    <cellStyle name="Moneda 3 3 2 9" xfId="511" xr:uid="{00000000-0005-0000-0000-000077090000}"/>
    <cellStyle name="Moneda 3 3 2 9 2" xfId="2130" xr:uid="{00000000-0005-0000-0000-000078090000}"/>
    <cellStyle name="Moneda 3 3 2 9 3" xfId="3636" xr:uid="{00000000-0005-0000-0000-000079090000}"/>
    <cellStyle name="Moneda 3 3 2 9 4" xfId="5142" xr:uid="{00000000-0005-0000-0000-00007A090000}"/>
    <cellStyle name="Moneda 3 3 3" xfId="98" xr:uid="{00000000-0005-0000-0000-00007B090000}"/>
    <cellStyle name="Moneda 3 3 3 10" xfId="1889" xr:uid="{00000000-0005-0000-0000-00007C090000}"/>
    <cellStyle name="Moneda 3 3 3 11" xfId="3395" xr:uid="{00000000-0005-0000-0000-00007D090000}"/>
    <cellStyle name="Moneda 3 3 3 12" xfId="4901" xr:uid="{00000000-0005-0000-0000-00007E090000}"/>
    <cellStyle name="Moneda 3 3 3 2" xfId="238" xr:uid="{00000000-0005-0000-0000-00007F090000}"/>
    <cellStyle name="Moneda 3 3 3 2 2" xfId="888" xr:uid="{00000000-0005-0000-0000-000080090000}"/>
    <cellStyle name="Moneda 3 3 3 2 2 2" xfId="1563" xr:uid="{00000000-0005-0000-0000-000081090000}"/>
    <cellStyle name="Moneda 3 3 3 2 2 2 2" xfId="3105" xr:uid="{00000000-0005-0000-0000-000082090000}"/>
    <cellStyle name="Moneda 3 3 3 2 2 2 3" xfId="4611" xr:uid="{00000000-0005-0000-0000-000083090000}"/>
    <cellStyle name="Moneda 3 3 3 2 2 2 4" xfId="6117" xr:uid="{00000000-0005-0000-0000-000084090000}"/>
    <cellStyle name="Moneda 3 3 3 2 2 3" xfId="2449" xr:uid="{00000000-0005-0000-0000-000085090000}"/>
    <cellStyle name="Moneda 3 3 3 2 2 4" xfId="3955" xr:uid="{00000000-0005-0000-0000-000086090000}"/>
    <cellStyle name="Moneda 3 3 3 2 2 5" xfId="5461" xr:uid="{00000000-0005-0000-0000-000087090000}"/>
    <cellStyle name="Moneda 3 3 3 2 3" xfId="1042" xr:uid="{00000000-0005-0000-0000-000088090000}"/>
    <cellStyle name="Moneda 3 3 3 2 3 2" xfId="2603" xr:uid="{00000000-0005-0000-0000-000089090000}"/>
    <cellStyle name="Moneda 3 3 3 2 3 3" xfId="4109" xr:uid="{00000000-0005-0000-0000-00008A090000}"/>
    <cellStyle name="Moneda 3 3 3 2 3 4" xfId="5615" xr:uid="{00000000-0005-0000-0000-00008B090000}"/>
    <cellStyle name="Moneda 3 3 3 2 4" xfId="1232" xr:uid="{00000000-0005-0000-0000-00008C090000}"/>
    <cellStyle name="Moneda 3 3 3 2 4 2" xfId="2793" xr:uid="{00000000-0005-0000-0000-00008D090000}"/>
    <cellStyle name="Moneda 3 3 3 2 4 3" xfId="4299" xr:uid="{00000000-0005-0000-0000-00008E090000}"/>
    <cellStyle name="Moneda 3 3 3 2 4 4" xfId="5805" xr:uid="{00000000-0005-0000-0000-00008F090000}"/>
    <cellStyle name="Moneda 3 3 3 2 5" xfId="1719" xr:uid="{00000000-0005-0000-0000-000090090000}"/>
    <cellStyle name="Moneda 3 3 3 2 5 2" xfId="3261" xr:uid="{00000000-0005-0000-0000-000091090000}"/>
    <cellStyle name="Moneda 3 3 3 2 5 3" xfId="4767" xr:uid="{00000000-0005-0000-0000-000092090000}"/>
    <cellStyle name="Moneda 3 3 3 2 5 4" xfId="6273" xr:uid="{00000000-0005-0000-0000-000093090000}"/>
    <cellStyle name="Moneda 3 3 3 2 6" xfId="518" xr:uid="{00000000-0005-0000-0000-000094090000}"/>
    <cellStyle name="Moneda 3 3 3 2 6 2" xfId="2137" xr:uid="{00000000-0005-0000-0000-000095090000}"/>
    <cellStyle name="Moneda 3 3 3 2 6 3" xfId="3643" xr:uid="{00000000-0005-0000-0000-000096090000}"/>
    <cellStyle name="Moneda 3 3 3 2 6 4" xfId="5149" xr:uid="{00000000-0005-0000-0000-000097090000}"/>
    <cellStyle name="Moneda 3 3 3 2 7" xfId="1947" xr:uid="{00000000-0005-0000-0000-000098090000}"/>
    <cellStyle name="Moneda 3 3 3 2 8" xfId="3453" xr:uid="{00000000-0005-0000-0000-000099090000}"/>
    <cellStyle name="Moneda 3 3 3 2 9" xfId="4959" xr:uid="{00000000-0005-0000-0000-00009A090000}"/>
    <cellStyle name="Moneda 3 3 3 3" xfId="519" xr:uid="{00000000-0005-0000-0000-00009B090000}"/>
    <cellStyle name="Moneda 3 3 3 3 2" xfId="1233" xr:uid="{00000000-0005-0000-0000-00009C090000}"/>
    <cellStyle name="Moneda 3 3 3 3 2 2" xfId="2794" xr:uid="{00000000-0005-0000-0000-00009D090000}"/>
    <cellStyle name="Moneda 3 3 3 3 2 3" xfId="4300" xr:uid="{00000000-0005-0000-0000-00009E090000}"/>
    <cellStyle name="Moneda 3 3 3 3 2 4" xfId="5806" xr:uid="{00000000-0005-0000-0000-00009F090000}"/>
    <cellStyle name="Moneda 3 3 3 3 3" xfId="2138" xr:uid="{00000000-0005-0000-0000-0000A0090000}"/>
    <cellStyle name="Moneda 3 3 3 3 4" xfId="3644" xr:uid="{00000000-0005-0000-0000-0000A1090000}"/>
    <cellStyle name="Moneda 3 3 3 3 5" xfId="5150" xr:uid="{00000000-0005-0000-0000-0000A2090000}"/>
    <cellStyle name="Moneda 3 3 3 4" xfId="520" xr:uid="{00000000-0005-0000-0000-0000A3090000}"/>
    <cellStyle name="Moneda 3 3 3 4 2" xfId="1234" xr:uid="{00000000-0005-0000-0000-0000A4090000}"/>
    <cellStyle name="Moneda 3 3 3 4 2 2" xfId="2795" xr:uid="{00000000-0005-0000-0000-0000A5090000}"/>
    <cellStyle name="Moneda 3 3 3 4 2 3" xfId="4301" xr:uid="{00000000-0005-0000-0000-0000A6090000}"/>
    <cellStyle name="Moneda 3 3 3 4 2 4" xfId="5807" xr:uid="{00000000-0005-0000-0000-0000A7090000}"/>
    <cellStyle name="Moneda 3 3 3 4 3" xfId="2139" xr:uid="{00000000-0005-0000-0000-0000A8090000}"/>
    <cellStyle name="Moneda 3 3 3 4 4" xfId="3645" xr:uid="{00000000-0005-0000-0000-0000A9090000}"/>
    <cellStyle name="Moneda 3 3 3 4 5" xfId="5151" xr:uid="{00000000-0005-0000-0000-0000AA090000}"/>
    <cellStyle name="Moneda 3 3 3 5" xfId="830" xr:uid="{00000000-0005-0000-0000-0000AB090000}"/>
    <cellStyle name="Moneda 3 3 3 5 2" xfId="1505" xr:uid="{00000000-0005-0000-0000-0000AC090000}"/>
    <cellStyle name="Moneda 3 3 3 5 2 2" xfId="3047" xr:uid="{00000000-0005-0000-0000-0000AD090000}"/>
    <cellStyle name="Moneda 3 3 3 5 2 3" xfId="4553" xr:uid="{00000000-0005-0000-0000-0000AE090000}"/>
    <cellStyle name="Moneda 3 3 3 5 2 4" xfId="6059" xr:uid="{00000000-0005-0000-0000-0000AF090000}"/>
    <cellStyle name="Moneda 3 3 3 5 3" xfId="2391" xr:uid="{00000000-0005-0000-0000-0000B0090000}"/>
    <cellStyle name="Moneda 3 3 3 5 4" xfId="3897" xr:uid="{00000000-0005-0000-0000-0000B1090000}"/>
    <cellStyle name="Moneda 3 3 3 5 5" xfId="5403" xr:uid="{00000000-0005-0000-0000-0000B2090000}"/>
    <cellStyle name="Moneda 3 3 3 6" xfId="984" xr:uid="{00000000-0005-0000-0000-0000B3090000}"/>
    <cellStyle name="Moneda 3 3 3 6 2" xfId="2545" xr:uid="{00000000-0005-0000-0000-0000B4090000}"/>
    <cellStyle name="Moneda 3 3 3 6 3" xfId="4051" xr:uid="{00000000-0005-0000-0000-0000B5090000}"/>
    <cellStyle name="Moneda 3 3 3 6 4" xfId="5557" xr:uid="{00000000-0005-0000-0000-0000B6090000}"/>
    <cellStyle name="Moneda 3 3 3 7" xfId="1231" xr:uid="{00000000-0005-0000-0000-0000B7090000}"/>
    <cellStyle name="Moneda 3 3 3 7 2" xfId="2792" xr:uid="{00000000-0005-0000-0000-0000B8090000}"/>
    <cellStyle name="Moneda 3 3 3 7 3" xfId="4298" xr:uid="{00000000-0005-0000-0000-0000B9090000}"/>
    <cellStyle name="Moneda 3 3 3 7 4" xfId="5804" xr:uid="{00000000-0005-0000-0000-0000BA090000}"/>
    <cellStyle name="Moneda 3 3 3 8" xfId="1661" xr:uid="{00000000-0005-0000-0000-0000BB090000}"/>
    <cellStyle name="Moneda 3 3 3 8 2" xfId="3203" xr:uid="{00000000-0005-0000-0000-0000BC090000}"/>
    <cellStyle name="Moneda 3 3 3 8 3" xfId="4709" xr:uid="{00000000-0005-0000-0000-0000BD090000}"/>
    <cellStyle name="Moneda 3 3 3 8 4" xfId="6215" xr:uid="{00000000-0005-0000-0000-0000BE090000}"/>
    <cellStyle name="Moneda 3 3 3 9" xfId="517" xr:uid="{00000000-0005-0000-0000-0000BF090000}"/>
    <cellStyle name="Moneda 3 3 3 9 2" xfId="2136" xr:uid="{00000000-0005-0000-0000-0000C0090000}"/>
    <cellStyle name="Moneda 3 3 3 9 3" xfId="3642" xr:uid="{00000000-0005-0000-0000-0000C1090000}"/>
    <cellStyle name="Moneda 3 3 3 9 4" xfId="5148" xr:uid="{00000000-0005-0000-0000-0000C2090000}"/>
    <cellStyle name="Moneda 3 3 4" xfId="208" xr:uid="{00000000-0005-0000-0000-0000C3090000}"/>
    <cellStyle name="Moneda 3 3 4 10" xfId="1922" xr:uid="{00000000-0005-0000-0000-0000C4090000}"/>
    <cellStyle name="Moneda 3 3 4 11" xfId="3428" xr:uid="{00000000-0005-0000-0000-0000C5090000}"/>
    <cellStyle name="Moneda 3 3 4 12" xfId="4934" xr:uid="{00000000-0005-0000-0000-0000C6090000}"/>
    <cellStyle name="Moneda 3 3 4 2" xfId="271" xr:uid="{00000000-0005-0000-0000-0000C7090000}"/>
    <cellStyle name="Moneda 3 3 4 2 10" xfId="4992" xr:uid="{00000000-0005-0000-0000-0000C8090000}"/>
    <cellStyle name="Moneda 3 3 4 2 2" xfId="802" xr:uid="{00000000-0005-0000-0000-0000C9090000}"/>
    <cellStyle name="Moneda 3 3 4 2 2 2" xfId="1477" xr:uid="{00000000-0005-0000-0000-0000CA090000}"/>
    <cellStyle name="Moneda 3 3 4 2 2 2 2" xfId="3019" xr:uid="{00000000-0005-0000-0000-0000CB090000}"/>
    <cellStyle name="Moneda 3 3 4 2 2 2 3" xfId="4525" xr:uid="{00000000-0005-0000-0000-0000CC090000}"/>
    <cellStyle name="Moneda 3 3 4 2 2 2 4" xfId="6031" xr:uid="{00000000-0005-0000-0000-0000CD090000}"/>
    <cellStyle name="Moneda 3 3 4 2 2 3" xfId="2363" xr:uid="{00000000-0005-0000-0000-0000CE090000}"/>
    <cellStyle name="Moneda 3 3 4 2 2 4" xfId="3869" xr:uid="{00000000-0005-0000-0000-0000CF090000}"/>
    <cellStyle name="Moneda 3 3 4 2 2 5" xfId="5375" xr:uid="{00000000-0005-0000-0000-0000D0090000}"/>
    <cellStyle name="Moneda 3 3 4 2 3" xfId="921" xr:uid="{00000000-0005-0000-0000-0000D1090000}"/>
    <cellStyle name="Moneda 3 3 4 2 3 2" xfId="1596" xr:uid="{00000000-0005-0000-0000-0000D2090000}"/>
    <cellStyle name="Moneda 3 3 4 2 3 2 2" xfId="3138" xr:uid="{00000000-0005-0000-0000-0000D3090000}"/>
    <cellStyle name="Moneda 3 3 4 2 3 2 3" xfId="4644" xr:uid="{00000000-0005-0000-0000-0000D4090000}"/>
    <cellStyle name="Moneda 3 3 4 2 3 2 4" xfId="6150" xr:uid="{00000000-0005-0000-0000-0000D5090000}"/>
    <cellStyle name="Moneda 3 3 4 2 3 3" xfId="2482" xr:uid="{00000000-0005-0000-0000-0000D6090000}"/>
    <cellStyle name="Moneda 3 3 4 2 3 4" xfId="3988" xr:uid="{00000000-0005-0000-0000-0000D7090000}"/>
    <cellStyle name="Moneda 3 3 4 2 3 5" xfId="5494" xr:uid="{00000000-0005-0000-0000-0000D8090000}"/>
    <cellStyle name="Moneda 3 3 4 2 4" xfId="1075" xr:uid="{00000000-0005-0000-0000-0000D9090000}"/>
    <cellStyle name="Moneda 3 3 4 2 4 2" xfId="2636" xr:uid="{00000000-0005-0000-0000-0000DA090000}"/>
    <cellStyle name="Moneda 3 3 4 2 4 3" xfId="4142" xr:uid="{00000000-0005-0000-0000-0000DB090000}"/>
    <cellStyle name="Moneda 3 3 4 2 4 4" xfId="5648" xr:uid="{00000000-0005-0000-0000-0000DC090000}"/>
    <cellStyle name="Moneda 3 3 4 2 5" xfId="1236" xr:uid="{00000000-0005-0000-0000-0000DD090000}"/>
    <cellStyle name="Moneda 3 3 4 2 5 2" xfId="2797" xr:uid="{00000000-0005-0000-0000-0000DE090000}"/>
    <cellStyle name="Moneda 3 3 4 2 5 3" xfId="4303" xr:uid="{00000000-0005-0000-0000-0000DF090000}"/>
    <cellStyle name="Moneda 3 3 4 2 5 4" xfId="5809" xr:uid="{00000000-0005-0000-0000-0000E0090000}"/>
    <cellStyle name="Moneda 3 3 4 2 6" xfId="1752" xr:uid="{00000000-0005-0000-0000-0000E1090000}"/>
    <cellStyle name="Moneda 3 3 4 2 6 2" xfId="3294" xr:uid="{00000000-0005-0000-0000-0000E2090000}"/>
    <cellStyle name="Moneda 3 3 4 2 6 3" xfId="4800" xr:uid="{00000000-0005-0000-0000-0000E3090000}"/>
    <cellStyle name="Moneda 3 3 4 2 6 4" xfId="6306" xr:uid="{00000000-0005-0000-0000-0000E4090000}"/>
    <cellStyle name="Moneda 3 3 4 2 7" xfId="522" xr:uid="{00000000-0005-0000-0000-0000E5090000}"/>
    <cellStyle name="Moneda 3 3 4 2 7 2" xfId="2141" xr:uid="{00000000-0005-0000-0000-0000E6090000}"/>
    <cellStyle name="Moneda 3 3 4 2 7 3" xfId="3647" xr:uid="{00000000-0005-0000-0000-0000E7090000}"/>
    <cellStyle name="Moneda 3 3 4 2 7 4" xfId="5153" xr:uid="{00000000-0005-0000-0000-0000E8090000}"/>
    <cellStyle name="Moneda 3 3 4 2 8" xfId="1980" xr:uid="{00000000-0005-0000-0000-0000E9090000}"/>
    <cellStyle name="Moneda 3 3 4 2 9" xfId="3486" xr:uid="{00000000-0005-0000-0000-0000EA090000}"/>
    <cellStyle name="Moneda 3 3 4 3" xfId="523" xr:uid="{00000000-0005-0000-0000-0000EB090000}"/>
    <cellStyle name="Moneda 3 3 4 3 2" xfId="1237" xr:uid="{00000000-0005-0000-0000-0000EC090000}"/>
    <cellStyle name="Moneda 3 3 4 3 2 2" xfId="2798" xr:uid="{00000000-0005-0000-0000-0000ED090000}"/>
    <cellStyle name="Moneda 3 3 4 3 2 3" xfId="4304" xr:uid="{00000000-0005-0000-0000-0000EE090000}"/>
    <cellStyle name="Moneda 3 3 4 3 2 4" xfId="5810" xr:uid="{00000000-0005-0000-0000-0000EF090000}"/>
    <cellStyle name="Moneda 3 3 4 3 3" xfId="2142" xr:uid="{00000000-0005-0000-0000-0000F0090000}"/>
    <cellStyle name="Moneda 3 3 4 3 4" xfId="3648" xr:uid="{00000000-0005-0000-0000-0000F1090000}"/>
    <cellStyle name="Moneda 3 3 4 3 5" xfId="5154" xr:uid="{00000000-0005-0000-0000-0000F2090000}"/>
    <cellStyle name="Moneda 3 3 4 4" xfId="524" xr:uid="{00000000-0005-0000-0000-0000F3090000}"/>
    <cellStyle name="Moneda 3 3 4 4 2" xfId="1238" xr:uid="{00000000-0005-0000-0000-0000F4090000}"/>
    <cellStyle name="Moneda 3 3 4 4 2 2" xfId="2799" xr:uid="{00000000-0005-0000-0000-0000F5090000}"/>
    <cellStyle name="Moneda 3 3 4 4 2 3" xfId="4305" xr:uid="{00000000-0005-0000-0000-0000F6090000}"/>
    <cellStyle name="Moneda 3 3 4 4 2 4" xfId="5811" xr:uid="{00000000-0005-0000-0000-0000F7090000}"/>
    <cellStyle name="Moneda 3 3 4 4 3" xfId="2143" xr:uid="{00000000-0005-0000-0000-0000F8090000}"/>
    <cellStyle name="Moneda 3 3 4 4 4" xfId="3649" xr:uid="{00000000-0005-0000-0000-0000F9090000}"/>
    <cellStyle name="Moneda 3 3 4 4 5" xfId="5155" xr:uid="{00000000-0005-0000-0000-0000FA090000}"/>
    <cellStyle name="Moneda 3 3 4 5" xfId="863" xr:uid="{00000000-0005-0000-0000-0000FB090000}"/>
    <cellStyle name="Moneda 3 3 4 5 2" xfId="1538" xr:uid="{00000000-0005-0000-0000-0000FC090000}"/>
    <cellStyle name="Moneda 3 3 4 5 2 2" xfId="3080" xr:uid="{00000000-0005-0000-0000-0000FD090000}"/>
    <cellStyle name="Moneda 3 3 4 5 2 3" xfId="4586" xr:uid="{00000000-0005-0000-0000-0000FE090000}"/>
    <cellStyle name="Moneda 3 3 4 5 2 4" xfId="6092" xr:uid="{00000000-0005-0000-0000-0000FF090000}"/>
    <cellStyle name="Moneda 3 3 4 5 3" xfId="2424" xr:uid="{00000000-0005-0000-0000-0000000A0000}"/>
    <cellStyle name="Moneda 3 3 4 5 4" xfId="3930" xr:uid="{00000000-0005-0000-0000-0000010A0000}"/>
    <cellStyle name="Moneda 3 3 4 5 5" xfId="5436" xr:uid="{00000000-0005-0000-0000-0000020A0000}"/>
    <cellStyle name="Moneda 3 3 4 6" xfId="1017" xr:uid="{00000000-0005-0000-0000-0000030A0000}"/>
    <cellStyle name="Moneda 3 3 4 6 2" xfId="2578" xr:uid="{00000000-0005-0000-0000-0000040A0000}"/>
    <cellStyle name="Moneda 3 3 4 6 3" xfId="4084" xr:uid="{00000000-0005-0000-0000-0000050A0000}"/>
    <cellStyle name="Moneda 3 3 4 6 4" xfId="5590" xr:uid="{00000000-0005-0000-0000-0000060A0000}"/>
    <cellStyle name="Moneda 3 3 4 7" xfId="1235" xr:uid="{00000000-0005-0000-0000-0000070A0000}"/>
    <cellStyle name="Moneda 3 3 4 7 2" xfId="2796" xr:uid="{00000000-0005-0000-0000-0000080A0000}"/>
    <cellStyle name="Moneda 3 3 4 7 3" xfId="4302" xr:uid="{00000000-0005-0000-0000-0000090A0000}"/>
    <cellStyle name="Moneda 3 3 4 7 4" xfId="5808" xr:uid="{00000000-0005-0000-0000-00000A0A0000}"/>
    <cellStyle name="Moneda 3 3 4 8" xfId="1694" xr:uid="{00000000-0005-0000-0000-00000B0A0000}"/>
    <cellStyle name="Moneda 3 3 4 8 2" xfId="3236" xr:uid="{00000000-0005-0000-0000-00000C0A0000}"/>
    <cellStyle name="Moneda 3 3 4 8 3" xfId="4742" xr:uid="{00000000-0005-0000-0000-00000D0A0000}"/>
    <cellStyle name="Moneda 3 3 4 8 4" xfId="6248" xr:uid="{00000000-0005-0000-0000-00000E0A0000}"/>
    <cellStyle name="Moneda 3 3 4 9" xfId="521" xr:uid="{00000000-0005-0000-0000-00000F0A0000}"/>
    <cellStyle name="Moneda 3 3 4 9 2" xfId="2140" xr:uid="{00000000-0005-0000-0000-0000100A0000}"/>
    <cellStyle name="Moneda 3 3 4 9 3" xfId="3646" xr:uid="{00000000-0005-0000-0000-0000110A0000}"/>
    <cellStyle name="Moneda 3 3 4 9 4" xfId="5152" xr:uid="{00000000-0005-0000-0000-0000120A0000}"/>
    <cellStyle name="Moneda 3 3 5" xfId="277" xr:uid="{00000000-0005-0000-0000-0000130A0000}"/>
    <cellStyle name="Moneda 3 3 5 10" xfId="1985" xr:uid="{00000000-0005-0000-0000-0000140A0000}"/>
    <cellStyle name="Moneda 3 3 5 11" xfId="3491" xr:uid="{00000000-0005-0000-0000-0000150A0000}"/>
    <cellStyle name="Moneda 3 3 5 12" xfId="4997" xr:uid="{00000000-0005-0000-0000-0000160A0000}"/>
    <cellStyle name="Moneda 3 3 5 2" xfId="526" xr:uid="{00000000-0005-0000-0000-0000170A0000}"/>
    <cellStyle name="Moneda 3 3 5 2 2" xfId="1240" xr:uid="{00000000-0005-0000-0000-0000180A0000}"/>
    <cellStyle name="Moneda 3 3 5 2 2 2" xfId="2801" xr:uid="{00000000-0005-0000-0000-0000190A0000}"/>
    <cellStyle name="Moneda 3 3 5 2 2 3" xfId="4307" xr:uid="{00000000-0005-0000-0000-00001A0A0000}"/>
    <cellStyle name="Moneda 3 3 5 2 2 4" xfId="5813" xr:uid="{00000000-0005-0000-0000-00001B0A0000}"/>
    <cellStyle name="Moneda 3 3 5 2 3" xfId="2145" xr:uid="{00000000-0005-0000-0000-00001C0A0000}"/>
    <cellStyle name="Moneda 3 3 5 2 4" xfId="3651" xr:uid="{00000000-0005-0000-0000-00001D0A0000}"/>
    <cellStyle name="Moneda 3 3 5 2 5" xfId="5157" xr:uid="{00000000-0005-0000-0000-00001E0A0000}"/>
    <cellStyle name="Moneda 3 3 5 3" xfId="527" xr:uid="{00000000-0005-0000-0000-00001F0A0000}"/>
    <cellStyle name="Moneda 3 3 5 3 2" xfId="1241" xr:uid="{00000000-0005-0000-0000-0000200A0000}"/>
    <cellStyle name="Moneda 3 3 5 3 2 2" xfId="2802" xr:uid="{00000000-0005-0000-0000-0000210A0000}"/>
    <cellStyle name="Moneda 3 3 5 3 2 3" xfId="4308" xr:uid="{00000000-0005-0000-0000-0000220A0000}"/>
    <cellStyle name="Moneda 3 3 5 3 2 4" xfId="5814" xr:uid="{00000000-0005-0000-0000-0000230A0000}"/>
    <cellStyle name="Moneda 3 3 5 3 3" xfId="2146" xr:uid="{00000000-0005-0000-0000-0000240A0000}"/>
    <cellStyle name="Moneda 3 3 5 3 4" xfId="3652" xr:uid="{00000000-0005-0000-0000-0000250A0000}"/>
    <cellStyle name="Moneda 3 3 5 3 5" xfId="5158" xr:uid="{00000000-0005-0000-0000-0000260A0000}"/>
    <cellStyle name="Moneda 3 3 5 4" xfId="528" xr:uid="{00000000-0005-0000-0000-0000270A0000}"/>
    <cellStyle name="Moneda 3 3 5 4 2" xfId="1242" xr:uid="{00000000-0005-0000-0000-0000280A0000}"/>
    <cellStyle name="Moneda 3 3 5 4 2 2" xfId="2803" xr:uid="{00000000-0005-0000-0000-0000290A0000}"/>
    <cellStyle name="Moneda 3 3 5 4 2 3" xfId="4309" xr:uid="{00000000-0005-0000-0000-00002A0A0000}"/>
    <cellStyle name="Moneda 3 3 5 4 2 4" xfId="5815" xr:uid="{00000000-0005-0000-0000-00002B0A0000}"/>
    <cellStyle name="Moneda 3 3 5 4 3" xfId="2147" xr:uid="{00000000-0005-0000-0000-00002C0A0000}"/>
    <cellStyle name="Moneda 3 3 5 4 4" xfId="3653" xr:uid="{00000000-0005-0000-0000-00002D0A0000}"/>
    <cellStyle name="Moneda 3 3 5 4 5" xfId="5159" xr:uid="{00000000-0005-0000-0000-00002E0A0000}"/>
    <cellStyle name="Moneda 3 3 5 5" xfId="926" xr:uid="{00000000-0005-0000-0000-00002F0A0000}"/>
    <cellStyle name="Moneda 3 3 5 5 2" xfId="1601" xr:uid="{00000000-0005-0000-0000-0000300A0000}"/>
    <cellStyle name="Moneda 3 3 5 5 2 2" xfId="3143" xr:uid="{00000000-0005-0000-0000-0000310A0000}"/>
    <cellStyle name="Moneda 3 3 5 5 2 3" xfId="4649" xr:uid="{00000000-0005-0000-0000-0000320A0000}"/>
    <cellStyle name="Moneda 3 3 5 5 2 4" xfId="6155" xr:uid="{00000000-0005-0000-0000-0000330A0000}"/>
    <cellStyle name="Moneda 3 3 5 5 3" xfId="2487" xr:uid="{00000000-0005-0000-0000-0000340A0000}"/>
    <cellStyle name="Moneda 3 3 5 5 4" xfId="3993" xr:uid="{00000000-0005-0000-0000-0000350A0000}"/>
    <cellStyle name="Moneda 3 3 5 5 5" xfId="5499" xr:uid="{00000000-0005-0000-0000-0000360A0000}"/>
    <cellStyle name="Moneda 3 3 5 6" xfId="1080" xr:uid="{00000000-0005-0000-0000-0000370A0000}"/>
    <cellStyle name="Moneda 3 3 5 6 2" xfId="2641" xr:uid="{00000000-0005-0000-0000-0000380A0000}"/>
    <cellStyle name="Moneda 3 3 5 6 3" xfId="4147" xr:uid="{00000000-0005-0000-0000-0000390A0000}"/>
    <cellStyle name="Moneda 3 3 5 6 4" xfId="5653" xr:uid="{00000000-0005-0000-0000-00003A0A0000}"/>
    <cellStyle name="Moneda 3 3 5 7" xfId="1239" xr:uid="{00000000-0005-0000-0000-00003B0A0000}"/>
    <cellStyle name="Moneda 3 3 5 7 2" xfId="2800" xr:uid="{00000000-0005-0000-0000-00003C0A0000}"/>
    <cellStyle name="Moneda 3 3 5 7 3" xfId="4306" xr:uid="{00000000-0005-0000-0000-00003D0A0000}"/>
    <cellStyle name="Moneda 3 3 5 7 4" xfId="5812" xr:uid="{00000000-0005-0000-0000-00003E0A0000}"/>
    <cellStyle name="Moneda 3 3 5 8" xfId="1757" xr:uid="{00000000-0005-0000-0000-00003F0A0000}"/>
    <cellStyle name="Moneda 3 3 5 8 2" xfId="3299" xr:uid="{00000000-0005-0000-0000-0000400A0000}"/>
    <cellStyle name="Moneda 3 3 5 8 3" xfId="4805" xr:uid="{00000000-0005-0000-0000-0000410A0000}"/>
    <cellStyle name="Moneda 3 3 5 8 4" xfId="6311" xr:uid="{00000000-0005-0000-0000-0000420A0000}"/>
    <cellStyle name="Moneda 3 3 5 9" xfId="525" xr:uid="{00000000-0005-0000-0000-0000430A0000}"/>
    <cellStyle name="Moneda 3 3 5 9 2" xfId="2144" xr:uid="{00000000-0005-0000-0000-0000440A0000}"/>
    <cellStyle name="Moneda 3 3 5 9 3" xfId="3650" xr:uid="{00000000-0005-0000-0000-0000450A0000}"/>
    <cellStyle name="Moneda 3 3 5 9 4" xfId="5156" xr:uid="{00000000-0005-0000-0000-0000460A0000}"/>
    <cellStyle name="Moneda 3 3 6" xfId="223" xr:uid="{00000000-0005-0000-0000-0000470A0000}"/>
    <cellStyle name="Moneda 3 3 6 10" xfId="4944" xr:uid="{00000000-0005-0000-0000-0000480A0000}"/>
    <cellStyle name="Moneda 3 3 6 2" xfId="781" xr:uid="{00000000-0005-0000-0000-0000490A0000}"/>
    <cellStyle name="Moneda 3 3 6 2 2" xfId="1456" xr:uid="{00000000-0005-0000-0000-00004A0A0000}"/>
    <cellStyle name="Moneda 3 3 6 2 2 2" xfId="2998" xr:uid="{00000000-0005-0000-0000-00004B0A0000}"/>
    <cellStyle name="Moneda 3 3 6 2 2 3" xfId="4504" xr:uid="{00000000-0005-0000-0000-00004C0A0000}"/>
    <cellStyle name="Moneda 3 3 6 2 2 4" xfId="6010" xr:uid="{00000000-0005-0000-0000-00004D0A0000}"/>
    <cellStyle name="Moneda 3 3 6 2 3" xfId="2342" xr:uid="{00000000-0005-0000-0000-00004E0A0000}"/>
    <cellStyle name="Moneda 3 3 6 2 4" xfId="3848" xr:uid="{00000000-0005-0000-0000-00004F0A0000}"/>
    <cellStyle name="Moneda 3 3 6 2 5" xfId="5354" xr:uid="{00000000-0005-0000-0000-0000500A0000}"/>
    <cellStyle name="Moneda 3 3 6 3" xfId="873" xr:uid="{00000000-0005-0000-0000-0000510A0000}"/>
    <cellStyle name="Moneda 3 3 6 3 2" xfId="1548" xr:uid="{00000000-0005-0000-0000-0000520A0000}"/>
    <cellStyle name="Moneda 3 3 6 3 2 2" xfId="3090" xr:uid="{00000000-0005-0000-0000-0000530A0000}"/>
    <cellStyle name="Moneda 3 3 6 3 2 3" xfId="4596" xr:uid="{00000000-0005-0000-0000-0000540A0000}"/>
    <cellStyle name="Moneda 3 3 6 3 2 4" xfId="6102" xr:uid="{00000000-0005-0000-0000-0000550A0000}"/>
    <cellStyle name="Moneda 3 3 6 3 3" xfId="2434" xr:uid="{00000000-0005-0000-0000-0000560A0000}"/>
    <cellStyle name="Moneda 3 3 6 3 4" xfId="3940" xr:uid="{00000000-0005-0000-0000-0000570A0000}"/>
    <cellStyle name="Moneda 3 3 6 3 5" xfId="5446" xr:uid="{00000000-0005-0000-0000-0000580A0000}"/>
    <cellStyle name="Moneda 3 3 6 4" xfId="1027" xr:uid="{00000000-0005-0000-0000-0000590A0000}"/>
    <cellStyle name="Moneda 3 3 6 4 2" xfId="2588" xr:uid="{00000000-0005-0000-0000-00005A0A0000}"/>
    <cellStyle name="Moneda 3 3 6 4 3" xfId="4094" xr:uid="{00000000-0005-0000-0000-00005B0A0000}"/>
    <cellStyle name="Moneda 3 3 6 4 4" xfId="5600" xr:uid="{00000000-0005-0000-0000-00005C0A0000}"/>
    <cellStyle name="Moneda 3 3 6 5" xfId="1243" xr:uid="{00000000-0005-0000-0000-00005D0A0000}"/>
    <cellStyle name="Moneda 3 3 6 5 2" xfId="2804" xr:uid="{00000000-0005-0000-0000-00005E0A0000}"/>
    <cellStyle name="Moneda 3 3 6 5 3" xfId="4310" xr:uid="{00000000-0005-0000-0000-00005F0A0000}"/>
    <cellStyle name="Moneda 3 3 6 5 4" xfId="5816" xr:uid="{00000000-0005-0000-0000-0000600A0000}"/>
    <cellStyle name="Moneda 3 3 6 6" xfId="1704" xr:uid="{00000000-0005-0000-0000-0000610A0000}"/>
    <cellStyle name="Moneda 3 3 6 6 2" xfId="3246" xr:uid="{00000000-0005-0000-0000-0000620A0000}"/>
    <cellStyle name="Moneda 3 3 6 6 3" xfId="4752" xr:uid="{00000000-0005-0000-0000-0000630A0000}"/>
    <cellStyle name="Moneda 3 3 6 6 4" xfId="6258" xr:uid="{00000000-0005-0000-0000-0000640A0000}"/>
    <cellStyle name="Moneda 3 3 6 7" xfId="529" xr:uid="{00000000-0005-0000-0000-0000650A0000}"/>
    <cellStyle name="Moneda 3 3 6 7 2" xfId="2148" xr:uid="{00000000-0005-0000-0000-0000660A0000}"/>
    <cellStyle name="Moneda 3 3 6 7 3" xfId="3654" xr:uid="{00000000-0005-0000-0000-0000670A0000}"/>
    <cellStyle name="Moneda 3 3 6 7 4" xfId="5160" xr:uid="{00000000-0005-0000-0000-0000680A0000}"/>
    <cellStyle name="Moneda 3 3 6 8" xfId="1932" xr:uid="{00000000-0005-0000-0000-0000690A0000}"/>
    <cellStyle name="Moneda 3 3 6 9" xfId="3438" xr:uid="{00000000-0005-0000-0000-00006A0A0000}"/>
    <cellStyle name="Moneda 3 3 7" xfId="530" xr:uid="{00000000-0005-0000-0000-00006B0A0000}"/>
    <cellStyle name="Moneda 3 3 7 2" xfId="1244" xr:uid="{00000000-0005-0000-0000-00006C0A0000}"/>
    <cellStyle name="Moneda 3 3 7 2 2" xfId="2805" xr:uid="{00000000-0005-0000-0000-00006D0A0000}"/>
    <cellStyle name="Moneda 3 3 7 2 3" xfId="4311" xr:uid="{00000000-0005-0000-0000-00006E0A0000}"/>
    <cellStyle name="Moneda 3 3 7 2 4" xfId="5817" xr:uid="{00000000-0005-0000-0000-00006F0A0000}"/>
    <cellStyle name="Moneda 3 3 7 3" xfId="2149" xr:uid="{00000000-0005-0000-0000-0000700A0000}"/>
    <cellStyle name="Moneda 3 3 7 4" xfId="3655" xr:uid="{00000000-0005-0000-0000-0000710A0000}"/>
    <cellStyle name="Moneda 3 3 7 5" xfId="5161" xr:uid="{00000000-0005-0000-0000-0000720A0000}"/>
    <cellStyle name="Moneda 3 3 8" xfId="815" xr:uid="{00000000-0005-0000-0000-0000730A0000}"/>
    <cellStyle name="Moneda 3 3 8 2" xfId="1490" xr:uid="{00000000-0005-0000-0000-0000740A0000}"/>
    <cellStyle name="Moneda 3 3 8 2 2" xfId="3032" xr:uid="{00000000-0005-0000-0000-0000750A0000}"/>
    <cellStyle name="Moneda 3 3 8 2 3" xfId="4538" xr:uid="{00000000-0005-0000-0000-0000760A0000}"/>
    <cellStyle name="Moneda 3 3 8 2 4" xfId="6044" xr:uid="{00000000-0005-0000-0000-0000770A0000}"/>
    <cellStyle name="Moneda 3 3 8 3" xfId="2376" xr:uid="{00000000-0005-0000-0000-0000780A0000}"/>
    <cellStyle name="Moneda 3 3 8 4" xfId="3882" xr:uid="{00000000-0005-0000-0000-0000790A0000}"/>
    <cellStyle name="Moneda 3 3 8 5" xfId="5388" xr:uid="{00000000-0005-0000-0000-00007A0A0000}"/>
    <cellStyle name="Moneda 3 3 9" xfId="969" xr:uid="{00000000-0005-0000-0000-00007B0A0000}"/>
    <cellStyle name="Moneda 3 3 9 2" xfId="2530" xr:uid="{00000000-0005-0000-0000-00007C0A0000}"/>
    <cellStyle name="Moneda 3 3 9 3" xfId="4036" xr:uid="{00000000-0005-0000-0000-00007D0A0000}"/>
    <cellStyle name="Moneda 3 3 9 4" xfId="5542" xr:uid="{00000000-0005-0000-0000-00007E0A0000}"/>
    <cellStyle name="Moneda 3 4" xfId="89" xr:uid="{00000000-0005-0000-0000-00007F0A0000}"/>
    <cellStyle name="Moneda 3 4 10" xfId="531" xr:uid="{00000000-0005-0000-0000-0000800A0000}"/>
    <cellStyle name="Moneda 3 4 10 2" xfId="2150" xr:uid="{00000000-0005-0000-0000-0000810A0000}"/>
    <cellStyle name="Moneda 3 4 10 3" xfId="3656" xr:uid="{00000000-0005-0000-0000-0000820A0000}"/>
    <cellStyle name="Moneda 3 4 10 4" xfId="5162" xr:uid="{00000000-0005-0000-0000-0000830A0000}"/>
    <cellStyle name="Moneda 3 4 11" xfId="1807" xr:uid="{00000000-0005-0000-0000-0000840A0000}"/>
    <cellStyle name="Moneda 3 4 11 2" xfId="3348" xr:uid="{00000000-0005-0000-0000-0000850A0000}"/>
    <cellStyle name="Moneda 3 4 11 3" xfId="4854" xr:uid="{00000000-0005-0000-0000-0000860A0000}"/>
    <cellStyle name="Moneda 3 4 11 4" xfId="6360" xr:uid="{00000000-0005-0000-0000-0000870A0000}"/>
    <cellStyle name="Moneda 3 4 12" xfId="1884" xr:uid="{00000000-0005-0000-0000-0000880A0000}"/>
    <cellStyle name="Moneda 3 4 13" xfId="3390" xr:uid="{00000000-0005-0000-0000-0000890A0000}"/>
    <cellStyle name="Moneda 3 4 14" xfId="4896" xr:uid="{00000000-0005-0000-0000-00008A0A0000}"/>
    <cellStyle name="Moneda 3 4 2" xfId="160" xr:uid="{00000000-0005-0000-0000-00008B0A0000}"/>
    <cellStyle name="Moneda 3 4 2 10" xfId="1903" xr:uid="{00000000-0005-0000-0000-00008C0A0000}"/>
    <cellStyle name="Moneda 3 4 2 11" xfId="3409" xr:uid="{00000000-0005-0000-0000-00008D0A0000}"/>
    <cellStyle name="Moneda 3 4 2 12" xfId="4915" xr:uid="{00000000-0005-0000-0000-00008E0A0000}"/>
    <cellStyle name="Moneda 3 4 2 2" xfId="252" xr:uid="{00000000-0005-0000-0000-00008F0A0000}"/>
    <cellStyle name="Moneda 3 4 2 2 2" xfId="902" xr:uid="{00000000-0005-0000-0000-0000900A0000}"/>
    <cellStyle name="Moneda 3 4 2 2 2 2" xfId="1577" xr:uid="{00000000-0005-0000-0000-0000910A0000}"/>
    <cellStyle name="Moneda 3 4 2 2 2 2 2" xfId="3119" xr:uid="{00000000-0005-0000-0000-0000920A0000}"/>
    <cellStyle name="Moneda 3 4 2 2 2 2 3" xfId="4625" xr:uid="{00000000-0005-0000-0000-0000930A0000}"/>
    <cellStyle name="Moneda 3 4 2 2 2 2 4" xfId="6131" xr:uid="{00000000-0005-0000-0000-0000940A0000}"/>
    <cellStyle name="Moneda 3 4 2 2 2 3" xfId="2463" xr:uid="{00000000-0005-0000-0000-0000950A0000}"/>
    <cellStyle name="Moneda 3 4 2 2 2 4" xfId="3969" xr:uid="{00000000-0005-0000-0000-0000960A0000}"/>
    <cellStyle name="Moneda 3 4 2 2 2 5" xfId="5475" xr:uid="{00000000-0005-0000-0000-0000970A0000}"/>
    <cellStyle name="Moneda 3 4 2 2 3" xfId="1056" xr:uid="{00000000-0005-0000-0000-0000980A0000}"/>
    <cellStyle name="Moneda 3 4 2 2 3 2" xfId="2617" xr:uid="{00000000-0005-0000-0000-0000990A0000}"/>
    <cellStyle name="Moneda 3 4 2 2 3 3" xfId="4123" xr:uid="{00000000-0005-0000-0000-00009A0A0000}"/>
    <cellStyle name="Moneda 3 4 2 2 3 4" xfId="5629" xr:uid="{00000000-0005-0000-0000-00009B0A0000}"/>
    <cellStyle name="Moneda 3 4 2 2 4" xfId="1247" xr:uid="{00000000-0005-0000-0000-00009C0A0000}"/>
    <cellStyle name="Moneda 3 4 2 2 4 2" xfId="2808" xr:uid="{00000000-0005-0000-0000-00009D0A0000}"/>
    <cellStyle name="Moneda 3 4 2 2 4 3" xfId="4314" xr:uid="{00000000-0005-0000-0000-00009E0A0000}"/>
    <cellStyle name="Moneda 3 4 2 2 4 4" xfId="5820" xr:uid="{00000000-0005-0000-0000-00009F0A0000}"/>
    <cellStyle name="Moneda 3 4 2 2 5" xfId="1733" xr:uid="{00000000-0005-0000-0000-0000A00A0000}"/>
    <cellStyle name="Moneda 3 4 2 2 5 2" xfId="3275" xr:uid="{00000000-0005-0000-0000-0000A10A0000}"/>
    <cellStyle name="Moneda 3 4 2 2 5 3" xfId="4781" xr:uid="{00000000-0005-0000-0000-0000A20A0000}"/>
    <cellStyle name="Moneda 3 4 2 2 5 4" xfId="6287" xr:uid="{00000000-0005-0000-0000-0000A30A0000}"/>
    <cellStyle name="Moneda 3 4 2 2 6" xfId="533" xr:uid="{00000000-0005-0000-0000-0000A40A0000}"/>
    <cellStyle name="Moneda 3 4 2 2 6 2" xfId="2152" xr:uid="{00000000-0005-0000-0000-0000A50A0000}"/>
    <cellStyle name="Moneda 3 4 2 2 6 3" xfId="3658" xr:uid="{00000000-0005-0000-0000-0000A60A0000}"/>
    <cellStyle name="Moneda 3 4 2 2 6 4" xfId="5164" xr:uid="{00000000-0005-0000-0000-0000A70A0000}"/>
    <cellStyle name="Moneda 3 4 2 2 7" xfId="1961" xr:uid="{00000000-0005-0000-0000-0000A80A0000}"/>
    <cellStyle name="Moneda 3 4 2 2 8" xfId="3467" xr:uid="{00000000-0005-0000-0000-0000A90A0000}"/>
    <cellStyle name="Moneda 3 4 2 2 9" xfId="4973" xr:uid="{00000000-0005-0000-0000-0000AA0A0000}"/>
    <cellStyle name="Moneda 3 4 2 3" xfId="534" xr:uid="{00000000-0005-0000-0000-0000AB0A0000}"/>
    <cellStyle name="Moneda 3 4 2 3 2" xfId="1248" xr:uid="{00000000-0005-0000-0000-0000AC0A0000}"/>
    <cellStyle name="Moneda 3 4 2 3 2 2" xfId="2809" xr:uid="{00000000-0005-0000-0000-0000AD0A0000}"/>
    <cellStyle name="Moneda 3 4 2 3 2 3" xfId="4315" xr:uid="{00000000-0005-0000-0000-0000AE0A0000}"/>
    <cellStyle name="Moneda 3 4 2 3 2 4" xfId="5821" xr:uid="{00000000-0005-0000-0000-0000AF0A0000}"/>
    <cellStyle name="Moneda 3 4 2 3 3" xfId="2153" xr:uid="{00000000-0005-0000-0000-0000B00A0000}"/>
    <cellStyle name="Moneda 3 4 2 3 4" xfId="3659" xr:uid="{00000000-0005-0000-0000-0000B10A0000}"/>
    <cellStyle name="Moneda 3 4 2 3 5" xfId="5165" xr:uid="{00000000-0005-0000-0000-0000B20A0000}"/>
    <cellStyle name="Moneda 3 4 2 4" xfId="535" xr:uid="{00000000-0005-0000-0000-0000B30A0000}"/>
    <cellStyle name="Moneda 3 4 2 4 2" xfId="1249" xr:uid="{00000000-0005-0000-0000-0000B40A0000}"/>
    <cellStyle name="Moneda 3 4 2 4 2 2" xfId="2810" xr:uid="{00000000-0005-0000-0000-0000B50A0000}"/>
    <cellStyle name="Moneda 3 4 2 4 2 3" xfId="4316" xr:uid="{00000000-0005-0000-0000-0000B60A0000}"/>
    <cellStyle name="Moneda 3 4 2 4 2 4" xfId="5822" xr:uid="{00000000-0005-0000-0000-0000B70A0000}"/>
    <cellStyle name="Moneda 3 4 2 4 3" xfId="2154" xr:uid="{00000000-0005-0000-0000-0000B80A0000}"/>
    <cellStyle name="Moneda 3 4 2 4 4" xfId="3660" xr:uid="{00000000-0005-0000-0000-0000B90A0000}"/>
    <cellStyle name="Moneda 3 4 2 4 5" xfId="5166" xr:uid="{00000000-0005-0000-0000-0000BA0A0000}"/>
    <cellStyle name="Moneda 3 4 2 5" xfId="844" xr:uid="{00000000-0005-0000-0000-0000BB0A0000}"/>
    <cellStyle name="Moneda 3 4 2 5 2" xfId="1519" xr:uid="{00000000-0005-0000-0000-0000BC0A0000}"/>
    <cellStyle name="Moneda 3 4 2 5 2 2" xfId="3061" xr:uid="{00000000-0005-0000-0000-0000BD0A0000}"/>
    <cellStyle name="Moneda 3 4 2 5 2 3" xfId="4567" xr:uid="{00000000-0005-0000-0000-0000BE0A0000}"/>
    <cellStyle name="Moneda 3 4 2 5 2 4" xfId="6073" xr:uid="{00000000-0005-0000-0000-0000BF0A0000}"/>
    <cellStyle name="Moneda 3 4 2 5 3" xfId="2405" xr:uid="{00000000-0005-0000-0000-0000C00A0000}"/>
    <cellStyle name="Moneda 3 4 2 5 4" xfId="3911" xr:uid="{00000000-0005-0000-0000-0000C10A0000}"/>
    <cellStyle name="Moneda 3 4 2 5 5" xfId="5417" xr:uid="{00000000-0005-0000-0000-0000C20A0000}"/>
    <cellStyle name="Moneda 3 4 2 6" xfId="998" xr:uid="{00000000-0005-0000-0000-0000C30A0000}"/>
    <cellStyle name="Moneda 3 4 2 6 2" xfId="2559" xr:uid="{00000000-0005-0000-0000-0000C40A0000}"/>
    <cellStyle name="Moneda 3 4 2 6 3" xfId="4065" xr:uid="{00000000-0005-0000-0000-0000C50A0000}"/>
    <cellStyle name="Moneda 3 4 2 6 4" xfId="5571" xr:uid="{00000000-0005-0000-0000-0000C60A0000}"/>
    <cellStyle name="Moneda 3 4 2 7" xfId="1246" xr:uid="{00000000-0005-0000-0000-0000C70A0000}"/>
    <cellStyle name="Moneda 3 4 2 7 2" xfId="2807" xr:uid="{00000000-0005-0000-0000-0000C80A0000}"/>
    <cellStyle name="Moneda 3 4 2 7 3" xfId="4313" xr:uid="{00000000-0005-0000-0000-0000C90A0000}"/>
    <cellStyle name="Moneda 3 4 2 7 4" xfId="5819" xr:uid="{00000000-0005-0000-0000-0000CA0A0000}"/>
    <cellStyle name="Moneda 3 4 2 8" xfId="1675" xr:uid="{00000000-0005-0000-0000-0000CB0A0000}"/>
    <cellStyle name="Moneda 3 4 2 8 2" xfId="3217" xr:uid="{00000000-0005-0000-0000-0000CC0A0000}"/>
    <cellStyle name="Moneda 3 4 2 8 3" xfId="4723" xr:uid="{00000000-0005-0000-0000-0000CD0A0000}"/>
    <cellStyle name="Moneda 3 4 2 8 4" xfId="6229" xr:uid="{00000000-0005-0000-0000-0000CE0A0000}"/>
    <cellStyle name="Moneda 3 4 2 9" xfId="532" xr:uid="{00000000-0005-0000-0000-0000CF0A0000}"/>
    <cellStyle name="Moneda 3 4 2 9 2" xfId="2151" xr:uid="{00000000-0005-0000-0000-0000D00A0000}"/>
    <cellStyle name="Moneda 3 4 2 9 3" xfId="3657" xr:uid="{00000000-0005-0000-0000-0000D10A0000}"/>
    <cellStyle name="Moneda 3 4 2 9 4" xfId="5163" xr:uid="{00000000-0005-0000-0000-0000D20A0000}"/>
    <cellStyle name="Moneda 3 4 3" xfId="292" xr:uid="{00000000-0005-0000-0000-0000D30A0000}"/>
    <cellStyle name="Moneda 3 4 3 10" xfId="2000" xr:uid="{00000000-0005-0000-0000-0000D40A0000}"/>
    <cellStyle name="Moneda 3 4 3 11" xfId="3506" xr:uid="{00000000-0005-0000-0000-0000D50A0000}"/>
    <cellStyle name="Moneda 3 4 3 12" xfId="5012" xr:uid="{00000000-0005-0000-0000-0000D60A0000}"/>
    <cellStyle name="Moneda 3 4 3 2" xfId="537" xr:uid="{00000000-0005-0000-0000-0000D70A0000}"/>
    <cellStyle name="Moneda 3 4 3 2 2" xfId="1251" xr:uid="{00000000-0005-0000-0000-0000D80A0000}"/>
    <cellStyle name="Moneda 3 4 3 2 2 2" xfId="2812" xr:uid="{00000000-0005-0000-0000-0000D90A0000}"/>
    <cellStyle name="Moneda 3 4 3 2 2 3" xfId="4318" xr:uid="{00000000-0005-0000-0000-0000DA0A0000}"/>
    <cellStyle name="Moneda 3 4 3 2 2 4" xfId="5824" xr:uid="{00000000-0005-0000-0000-0000DB0A0000}"/>
    <cellStyle name="Moneda 3 4 3 2 3" xfId="2156" xr:uid="{00000000-0005-0000-0000-0000DC0A0000}"/>
    <cellStyle name="Moneda 3 4 3 2 4" xfId="3662" xr:uid="{00000000-0005-0000-0000-0000DD0A0000}"/>
    <cellStyle name="Moneda 3 4 3 2 5" xfId="5168" xr:uid="{00000000-0005-0000-0000-0000DE0A0000}"/>
    <cellStyle name="Moneda 3 4 3 3" xfId="538" xr:uid="{00000000-0005-0000-0000-0000DF0A0000}"/>
    <cellStyle name="Moneda 3 4 3 3 2" xfId="1252" xr:uid="{00000000-0005-0000-0000-0000E00A0000}"/>
    <cellStyle name="Moneda 3 4 3 3 2 2" xfId="2813" xr:uid="{00000000-0005-0000-0000-0000E10A0000}"/>
    <cellStyle name="Moneda 3 4 3 3 2 3" xfId="4319" xr:uid="{00000000-0005-0000-0000-0000E20A0000}"/>
    <cellStyle name="Moneda 3 4 3 3 2 4" xfId="5825" xr:uid="{00000000-0005-0000-0000-0000E30A0000}"/>
    <cellStyle name="Moneda 3 4 3 3 3" xfId="2157" xr:uid="{00000000-0005-0000-0000-0000E40A0000}"/>
    <cellStyle name="Moneda 3 4 3 3 4" xfId="3663" xr:uid="{00000000-0005-0000-0000-0000E50A0000}"/>
    <cellStyle name="Moneda 3 4 3 3 5" xfId="5169" xr:uid="{00000000-0005-0000-0000-0000E60A0000}"/>
    <cellStyle name="Moneda 3 4 3 4" xfId="539" xr:uid="{00000000-0005-0000-0000-0000E70A0000}"/>
    <cellStyle name="Moneda 3 4 3 4 2" xfId="1253" xr:uid="{00000000-0005-0000-0000-0000E80A0000}"/>
    <cellStyle name="Moneda 3 4 3 4 2 2" xfId="2814" xr:uid="{00000000-0005-0000-0000-0000E90A0000}"/>
    <cellStyle name="Moneda 3 4 3 4 2 3" xfId="4320" xr:uid="{00000000-0005-0000-0000-0000EA0A0000}"/>
    <cellStyle name="Moneda 3 4 3 4 2 4" xfId="5826" xr:uid="{00000000-0005-0000-0000-0000EB0A0000}"/>
    <cellStyle name="Moneda 3 4 3 4 3" xfId="2158" xr:uid="{00000000-0005-0000-0000-0000EC0A0000}"/>
    <cellStyle name="Moneda 3 4 3 4 4" xfId="3664" xr:uid="{00000000-0005-0000-0000-0000ED0A0000}"/>
    <cellStyle name="Moneda 3 4 3 4 5" xfId="5170" xr:uid="{00000000-0005-0000-0000-0000EE0A0000}"/>
    <cellStyle name="Moneda 3 4 3 5" xfId="941" xr:uid="{00000000-0005-0000-0000-0000EF0A0000}"/>
    <cellStyle name="Moneda 3 4 3 5 2" xfId="1616" xr:uid="{00000000-0005-0000-0000-0000F00A0000}"/>
    <cellStyle name="Moneda 3 4 3 5 2 2" xfId="3158" xr:uid="{00000000-0005-0000-0000-0000F10A0000}"/>
    <cellStyle name="Moneda 3 4 3 5 2 3" xfId="4664" xr:uid="{00000000-0005-0000-0000-0000F20A0000}"/>
    <cellStyle name="Moneda 3 4 3 5 2 4" xfId="6170" xr:uid="{00000000-0005-0000-0000-0000F30A0000}"/>
    <cellStyle name="Moneda 3 4 3 5 3" xfId="2502" xr:uid="{00000000-0005-0000-0000-0000F40A0000}"/>
    <cellStyle name="Moneda 3 4 3 5 4" xfId="4008" xr:uid="{00000000-0005-0000-0000-0000F50A0000}"/>
    <cellStyle name="Moneda 3 4 3 5 5" xfId="5514" xr:uid="{00000000-0005-0000-0000-0000F60A0000}"/>
    <cellStyle name="Moneda 3 4 3 6" xfId="1095" xr:uid="{00000000-0005-0000-0000-0000F70A0000}"/>
    <cellStyle name="Moneda 3 4 3 6 2" xfId="2656" xr:uid="{00000000-0005-0000-0000-0000F80A0000}"/>
    <cellStyle name="Moneda 3 4 3 6 3" xfId="4162" xr:uid="{00000000-0005-0000-0000-0000F90A0000}"/>
    <cellStyle name="Moneda 3 4 3 6 4" xfId="5668" xr:uid="{00000000-0005-0000-0000-0000FA0A0000}"/>
    <cellStyle name="Moneda 3 4 3 7" xfId="1250" xr:uid="{00000000-0005-0000-0000-0000FB0A0000}"/>
    <cellStyle name="Moneda 3 4 3 7 2" xfId="2811" xr:uid="{00000000-0005-0000-0000-0000FC0A0000}"/>
    <cellStyle name="Moneda 3 4 3 7 3" xfId="4317" xr:uid="{00000000-0005-0000-0000-0000FD0A0000}"/>
    <cellStyle name="Moneda 3 4 3 7 4" xfId="5823" xr:uid="{00000000-0005-0000-0000-0000FE0A0000}"/>
    <cellStyle name="Moneda 3 4 3 8" xfId="1772" xr:uid="{00000000-0005-0000-0000-0000FF0A0000}"/>
    <cellStyle name="Moneda 3 4 3 8 2" xfId="3314" xr:uid="{00000000-0005-0000-0000-0000000B0000}"/>
    <cellStyle name="Moneda 3 4 3 8 3" xfId="4820" xr:uid="{00000000-0005-0000-0000-0000010B0000}"/>
    <cellStyle name="Moneda 3 4 3 8 4" xfId="6326" xr:uid="{00000000-0005-0000-0000-0000020B0000}"/>
    <cellStyle name="Moneda 3 4 3 9" xfId="536" xr:uid="{00000000-0005-0000-0000-0000030B0000}"/>
    <cellStyle name="Moneda 3 4 3 9 2" xfId="2155" xr:uid="{00000000-0005-0000-0000-0000040B0000}"/>
    <cellStyle name="Moneda 3 4 3 9 3" xfId="3661" xr:uid="{00000000-0005-0000-0000-0000050B0000}"/>
    <cellStyle name="Moneda 3 4 3 9 4" xfId="5167" xr:uid="{00000000-0005-0000-0000-0000060B0000}"/>
    <cellStyle name="Moneda 3 4 4" xfId="233" xr:uid="{00000000-0005-0000-0000-0000070B0000}"/>
    <cellStyle name="Moneda 3 4 4 10" xfId="4954" xr:uid="{00000000-0005-0000-0000-0000080B0000}"/>
    <cellStyle name="Moneda 3 4 4 2" xfId="787" xr:uid="{00000000-0005-0000-0000-0000090B0000}"/>
    <cellStyle name="Moneda 3 4 4 2 2" xfId="1462" xr:uid="{00000000-0005-0000-0000-00000A0B0000}"/>
    <cellStyle name="Moneda 3 4 4 2 2 2" xfId="3004" xr:uid="{00000000-0005-0000-0000-00000B0B0000}"/>
    <cellStyle name="Moneda 3 4 4 2 2 3" xfId="4510" xr:uid="{00000000-0005-0000-0000-00000C0B0000}"/>
    <cellStyle name="Moneda 3 4 4 2 2 4" xfId="6016" xr:uid="{00000000-0005-0000-0000-00000D0B0000}"/>
    <cellStyle name="Moneda 3 4 4 2 3" xfId="2348" xr:uid="{00000000-0005-0000-0000-00000E0B0000}"/>
    <cellStyle name="Moneda 3 4 4 2 4" xfId="3854" xr:uid="{00000000-0005-0000-0000-00000F0B0000}"/>
    <cellStyle name="Moneda 3 4 4 2 5" xfId="5360" xr:uid="{00000000-0005-0000-0000-0000100B0000}"/>
    <cellStyle name="Moneda 3 4 4 3" xfId="883" xr:uid="{00000000-0005-0000-0000-0000110B0000}"/>
    <cellStyle name="Moneda 3 4 4 3 2" xfId="1558" xr:uid="{00000000-0005-0000-0000-0000120B0000}"/>
    <cellStyle name="Moneda 3 4 4 3 2 2" xfId="3100" xr:uid="{00000000-0005-0000-0000-0000130B0000}"/>
    <cellStyle name="Moneda 3 4 4 3 2 3" xfId="4606" xr:uid="{00000000-0005-0000-0000-0000140B0000}"/>
    <cellStyle name="Moneda 3 4 4 3 2 4" xfId="6112" xr:uid="{00000000-0005-0000-0000-0000150B0000}"/>
    <cellStyle name="Moneda 3 4 4 3 3" xfId="2444" xr:uid="{00000000-0005-0000-0000-0000160B0000}"/>
    <cellStyle name="Moneda 3 4 4 3 4" xfId="3950" xr:uid="{00000000-0005-0000-0000-0000170B0000}"/>
    <cellStyle name="Moneda 3 4 4 3 5" xfId="5456" xr:uid="{00000000-0005-0000-0000-0000180B0000}"/>
    <cellStyle name="Moneda 3 4 4 4" xfId="1037" xr:uid="{00000000-0005-0000-0000-0000190B0000}"/>
    <cellStyle name="Moneda 3 4 4 4 2" xfId="2598" xr:uid="{00000000-0005-0000-0000-00001A0B0000}"/>
    <cellStyle name="Moneda 3 4 4 4 3" xfId="4104" xr:uid="{00000000-0005-0000-0000-00001B0B0000}"/>
    <cellStyle name="Moneda 3 4 4 4 4" xfId="5610" xr:uid="{00000000-0005-0000-0000-00001C0B0000}"/>
    <cellStyle name="Moneda 3 4 4 5" xfId="1254" xr:uid="{00000000-0005-0000-0000-00001D0B0000}"/>
    <cellStyle name="Moneda 3 4 4 5 2" xfId="2815" xr:uid="{00000000-0005-0000-0000-00001E0B0000}"/>
    <cellStyle name="Moneda 3 4 4 5 3" xfId="4321" xr:uid="{00000000-0005-0000-0000-00001F0B0000}"/>
    <cellStyle name="Moneda 3 4 4 5 4" xfId="5827" xr:uid="{00000000-0005-0000-0000-0000200B0000}"/>
    <cellStyle name="Moneda 3 4 4 6" xfId="1714" xr:uid="{00000000-0005-0000-0000-0000210B0000}"/>
    <cellStyle name="Moneda 3 4 4 6 2" xfId="3256" xr:uid="{00000000-0005-0000-0000-0000220B0000}"/>
    <cellStyle name="Moneda 3 4 4 6 3" xfId="4762" xr:uid="{00000000-0005-0000-0000-0000230B0000}"/>
    <cellStyle name="Moneda 3 4 4 6 4" xfId="6268" xr:uid="{00000000-0005-0000-0000-0000240B0000}"/>
    <cellStyle name="Moneda 3 4 4 7" xfId="540" xr:uid="{00000000-0005-0000-0000-0000250B0000}"/>
    <cellStyle name="Moneda 3 4 4 7 2" xfId="2159" xr:uid="{00000000-0005-0000-0000-0000260B0000}"/>
    <cellStyle name="Moneda 3 4 4 7 3" xfId="3665" xr:uid="{00000000-0005-0000-0000-0000270B0000}"/>
    <cellStyle name="Moneda 3 4 4 7 4" xfId="5171" xr:uid="{00000000-0005-0000-0000-0000280B0000}"/>
    <cellStyle name="Moneda 3 4 4 8" xfId="1942" xr:uid="{00000000-0005-0000-0000-0000290B0000}"/>
    <cellStyle name="Moneda 3 4 4 9" xfId="3448" xr:uid="{00000000-0005-0000-0000-00002A0B0000}"/>
    <cellStyle name="Moneda 3 4 5" xfId="541" xr:uid="{00000000-0005-0000-0000-00002B0B0000}"/>
    <cellStyle name="Moneda 3 4 5 2" xfId="1255" xr:uid="{00000000-0005-0000-0000-00002C0B0000}"/>
    <cellStyle name="Moneda 3 4 5 2 2" xfId="2816" xr:uid="{00000000-0005-0000-0000-00002D0B0000}"/>
    <cellStyle name="Moneda 3 4 5 2 3" xfId="4322" xr:uid="{00000000-0005-0000-0000-00002E0B0000}"/>
    <cellStyle name="Moneda 3 4 5 2 4" xfId="5828" xr:uid="{00000000-0005-0000-0000-00002F0B0000}"/>
    <cellStyle name="Moneda 3 4 5 3" xfId="2160" xr:uid="{00000000-0005-0000-0000-0000300B0000}"/>
    <cellStyle name="Moneda 3 4 5 4" xfId="3666" xr:uid="{00000000-0005-0000-0000-0000310B0000}"/>
    <cellStyle name="Moneda 3 4 5 5" xfId="5172" xr:uid="{00000000-0005-0000-0000-0000320B0000}"/>
    <cellStyle name="Moneda 3 4 6" xfId="825" xr:uid="{00000000-0005-0000-0000-0000330B0000}"/>
    <cellStyle name="Moneda 3 4 6 2" xfId="1500" xr:uid="{00000000-0005-0000-0000-0000340B0000}"/>
    <cellStyle name="Moneda 3 4 6 2 2" xfId="3042" xr:uid="{00000000-0005-0000-0000-0000350B0000}"/>
    <cellStyle name="Moneda 3 4 6 2 3" xfId="4548" xr:uid="{00000000-0005-0000-0000-0000360B0000}"/>
    <cellStyle name="Moneda 3 4 6 2 4" xfId="6054" xr:uid="{00000000-0005-0000-0000-0000370B0000}"/>
    <cellStyle name="Moneda 3 4 6 3" xfId="2386" xr:uid="{00000000-0005-0000-0000-0000380B0000}"/>
    <cellStyle name="Moneda 3 4 6 4" xfId="3892" xr:uid="{00000000-0005-0000-0000-0000390B0000}"/>
    <cellStyle name="Moneda 3 4 6 5" xfId="5398" xr:uid="{00000000-0005-0000-0000-00003A0B0000}"/>
    <cellStyle name="Moneda 3 4 7" xfId="979" xr:uid="{00000000-0005-0000-0000-00003B0B0000}"/>
    <cellStyle name="Moneda 3 4 7 2" xfId="2540" xr:uid="{00000000-0005-0000-0000-00003C0B0000}"/>
    <cellStyle name="Moneda 3 4 7 3" xfId="4046" xr:uid="{00000000-0005-0000-0000-00003D0B0000}"/>
    <cellStyle name="Moneda 3 4 7 4" xfId="5552" xr:uid="{00000000-0005-0000-0000-00003E0B0000}"/>
    <cellStyle name="Moneda 3 4 8" xfId="1245" xr:uid="{00000000-0005-0000-0000-00003F0B0000}"/>
    <cellStyle name="Moneda 3 4 8 2" xfId="2806" xr:uid="{00000000-0005-0000-0000-0000400B0000}"/>
    <cellStyle name="Moneda 3 4 8 3" xfId="4312" xr:uid="{00000000-0005-0000-0000-0000410B0000}"/>
    <cellStyle name="Moneda 3 4 8 4" xfId="5818" xr:uid="{00000000-0005-0000-0000-0000420B0000}"/>
    <cellStyle name="Moneda 3 4 9" xfId="1656" xr:uid="{00000000-0005-0000-0000-0000430B0000}"/>
    <cellStyle name="Moneda 3 4 9 2" xfId="3198" xr:uid="{00000000-0005-0000-0000-0000440B0000}"/>
    <cellStyle name="Moneda 3 4 9 3" xfId="4704" xr:uid="{00000000-0005-0000-0000-0000450B0000}"/>
    <cellStyle name="Moneda 3 4 9 4" xfId="6210" xr:uid="{00000000-0005-0000-0000-0000460B0000}"/>
    <cellStyle name="Moneda 3 5" xfId="221" xr:uid="{00000000-0005-0000-0000-0000470B0000}"/>
    <cellStyle name="Moneda 3 5 2" xfId="871" xr:uid="{00000000-0005-0000-0000-0000480B0000}"/>
    <cellStyle name="Moneda 3 5 2 2" xfId="1546" xr:uid="{00000000-0005-0000-0000-0000490B0000}"/>
    <cellStyle name="Moneda 3 5 2 2 2" xfId="3088" xr:uid="{00000000-0005-0000-0000-00004A0B0000}"/>
    <cellStyle name="Moneda 3 5 2 2 3" xfId="4594" xr:uid="{00000000-0005-0000-0000-00004B0B0000}"/>
    <cellStyle name="Moneda 3 5 2 2 4" xfId="6100" xr:uid="{00000000-0005-0000-0000-00004C0B0000}"/>
    <cellStyle name="Moneda 3 5 2 3" xfId="2432" xr:uid="{00000000-0005-0000-0000-00004D0B0000}"/>
    <cellStyle name="Moneda 3 5 2 4" xfId="3938" xr:uid="{00000000-0005-0000-0000-00004E0B0000}"/>
    <cellStyle name="Moneda 3 5 2 5" xfId="5444" xr:uid="{00000000-0005-0000-0000-00004F0B0000}"/>
    <cellStyle name="Moneda 3 5 3" xfId="1025" xr:uid="{00000000-0005-0000-0000-0000500B0000}"/>
    <cellStyle name="Moneda 3 5 3 2" xfId="2586" xr:uid="{00000000-0005-0000-0000-0000510B0000}"/>
    <cellStyle name="Moneda 3 5 3 3" xfId="4092" xr:uid="{00000000-0005-0000-0000-0000520B0000}"/>
    <cellStyle name="Moneda 3 5 3 4" xfId="5598" xr:uid="{00000000-0005-0000-0000-0000530B0000}"/>
    <cellStyle name="Moneda 3 5 4" xfId="1256" xr:uid="{00000000-0005-0000-0000-0000540B0000}"/>
    <cellStyle name="Moneda 3 5 4 2" xfId="2817" xr:uid="{00000000-0005-0000-0000-0000550B0000}"/>
    <cellStyle name="Moneda 3 5 4 3" xfId="4323" xr:uid="{00000000-0005-0000-0000-0000560B0000}"/>
    <cellStyle name="Moneda 3 5 4 4" xfId="5829" xr:uid="{00000000-0005-0000-0000-0000570B0000}"/>
    <cellStyle name="Moneda 3 5 5" xfId="1702" xr:uid="{00000000-0005-0000-0000-0000580B0000}"/>
    <cellStyle name="Moneda 3 5 5 2" xfId="3244" xr:uid="{00000000-0005-0000-0000-0000590B0000}"/>
    <cellStyle name="Moneda 3 5 5 3" xfId="4750" xr:uid="{00000000-0005-0000-0000-00005A0B0000}"/>
    <cellStyle name="Moneda 3 5 5 4" xfId="6256" xr:uid="{00000000-0005-0000-0000-00005B0B0000}"/>
    <cellStyle name="Moneda 3 5 6" xfId="542" xr:uid="{00000000-0005-0000-0000-00005C0B0000}"/>
    <cellStyle name="Moneda 3 5 6 2" xfId="2161" xr:uid="{00000000-0005-0000-0000-00005D0B0000}"/>
    <cellStyle name="Moneda 3 5 6 3" xfId="3667" xr:uid="{00000000-0005-0000-0000-00005E0B0000}"/>
    <cellStyle name="Moneda 3 5 6 4" xfId="5173" xr:uid="{00000000-0005-0000-0000-00005F0B0000}"/>
    <cellStyle name="Moneda 3 5 7" xfId="1930" xr:uid="{00000000-0005-0000-0000-0000600B0000}"/>
    <cellStyle name="Moneda 3 5 8" xfId="3436" xr:uid="{00000000-0005-0000-0000-0000610B0000}"/>
    <cellStyle name="Moneda 3 5 9" xfId="4942" xr:uid="{00000000-0005-0000-0000-0000620B0000}"/>
    <cellStyle name="Moneda 3 6" xfId="543" xr:uid="{00000000-0005-0000-0000-0000630B0000}"/>
    <cellStyle name="Moneda 3 6 2" xfId="1257" xr:uid="{00000000-0005-0000-0000-0000640B0000}"/>
    <cellStyle name="Moneda 3 6 2 2" xfId="2818" xr:uid="{00000000-0005-0000-0000-0000650B0000}"/>
    <cellStyle name="Moneda 3 6 2 3" xfId="4324" xr:uid="{00000000-0005-0000-0000-0000660B0000}"/>
    <cellStyle name="Moneda 3 6 2 4" xfId="5830" xr:uid="{00000000-0005-0000-0000-0000670B0000}"/>
    <cellStyle name="Moneda 3 6 3" xfId="2162" xr:uid="{00000000-0005-0000-0000-0000680B0000}"/>
    <cellStyle name="Moneda 3 6 4" xfId="3668" xr:uid="{00000000-0005-0000-0000-0000690B0000}"/>
    <cellStyle name="Moneda 3 6 5" xfId="5174" xr:uid="{00000000-0005-0000-0000-00006A0B0000}"/>
    <cellStyle name="Moneda 3 7" xfId="544" xr:uid="{00000000-0005-0000-0000-00006B0B0000}"/>
    <cellStyle name="Moneda 3 7 2" xfId="1258" xr:uid="{00000000-0005-0000-0000-00006C0B0000}"/>
    <cellStyle name="Moneda 3 7 2 2" xfId="2819" xr:uid="{00000000-0005-0000-0000-00006D0B0000}"/>
    <cellStyle name="Moneda 3 7 2 3" xfId="4325" xr:uid="{00000000-0005-0000-0000-00006E0B0000}"/>
    <cellStyle name="Moneda 3 7 2 4" xfId="5831" xr:uid="{00000000-0005-0000-0000-00006F0B0000}"/>
    <cellStyle name="Moneda 3 7 3" xfId="2163" xr:uid="{00000000-0005-0000-0000-0000700B0000}"/>
    <cellStyle name="Moneda 3 7 4" xfId="3669" xr:uid="{00000000-0005-0000-0000-0000710B0000}"/>
    <cellStyle name="Moneda 3 7 5" xfId="5175" xr:uid="{00000000-0005-0000-0000-0000720B0000}"/>
    <cellStyle name="Moneda 3 8" xfId="545" xr:uid="{00000000-0005-0000-0000-0000730B0000}"/>
    <cellStyle name="Moneda 3 8 2" xfId="1259" xr:uid="{00000000-0005-0000-0000-0000740B0000}"/>
    <cellStyle name="Moneda 3 8 2 2" xfId="2820" xr:uid="{00000000-0005-0000-0000-0000750B0000}"/>
    <cellStyle name="Moneda 3 8 2 3" xfId="4326" xr:uid="{00000000-0005-0000-0000-0000760B0000}"/>
    <cellStyle name="Moneda 3 8 2 4" xfId="5832" xr:uid="{00000000-0005-0000-0000-0000770B0000}"/>
    <cellStyle name="Moneda 3 8 3" xfId="2164" xr:uid="{00000000-0005-0000-0000-0000780B0000}"/>
    <cellStyle name="Moneda 3 8 4" xfId="3670" xr:uid="{00000000-0005-0000-0000-0000790B0000}"/>
    <cellStyle name="Moneda 3 8 5" xfId="5176" xr:uid="{00000000-0005-0000-0000-00007A0B0000}"/>
    <cellStyle name="Moneda 3 9" xfId="546" xr:uid="{00000000-0005-0000-0000-00007B0B0000}"/>
    <cellStyle name="Moneda 3 9 2" xfId="1260" xr:uid="{00000000-0005-0000-0000-00007C0B0000}"/>
    <cellStyle name="Moneda 3 9 2 2" xfId="2821" xr:uid="{00000000-0005-0000-0000-00007D0B0000}"/>
    <cellStyle name="Moneda 3 9 2 3" xfId="4327" xr:uid="{00000000-0005-0000-0000-00007E0B0000}"/>
    <cellStyle name="Moneda 3 9 2 4" xfId="5833" xr:uid="{00000000-0005-0000-0000-00007F0B0000}"/>
    <cellStyle name="Moneda 3 9 3" xfId="2165" xr:uid="{00000000-0005-0000-0000-0000800B0000}"/>
    <cellStyle name="Moneda 3 9 4" xfId="3671" xr:uid="{00000000-0005-0000-0000-0000810B0000}"/>
    <cellStyle name="Moneda 3 9 5" xfId="5177" xr:uid="{00000000-0005-0000-0000-0000820B0000}"/>
    <cellStyle name="Moneda 30" xfId="4878" xr:uid="{00000000-0005-0000-0000-0000830B0000}"/>
    <cellStyle name="Moneda 31" xfId="6406" xr:uid="{88705015-AB28-4397-A8E6-7C421DA1D117}"/>
    <cellStyle name="Moneda 32" xfId="6408" xr:uid="{86DFF627-093B-4D28-A471-7F7904A524A6}"/>
    <cellStyle name="Moneda 4" xfId="4" xr:uid="{00000000-0005-0000-0000-0000840B0000}"/>
    <cellStyle name="Moneda 4 10" xfId="1261" xr:uid="{00000000-0005-0000-0000-0000850B0000}"/>
    <cellStyle name="Moneda 4 10 2" xfId="2822" xr:uid="{00000000-0005-0000-0000-0000860B0000}"/>
    <cellStyle name="Moneda 4 10 3" xfId="4328" xr:uid="{00000000-0005-0000-0000-0000870B0000}"/>
    <cellStyle name="Moneda 4 10 4" xfId="5834" xr:uid="{00000000-0005-0000-0000-0000880B0000}"/>
    <cellStyle name="Moneda 4 11" xfId="1647" xr:uid="{00000000-0005-0000-0000-0000890B0000}"/>
    <cellStyle name="Moneda 4 11 2" xfId="3189" xr:uid="{00000000-0005-0000-0000-00008A0B0000}"/>
    <cellStyle name="Moneda 4 11 3" xfId="4695" xr:uid="{00000000-0005-0000-0000-00008B0B0000}"/>
    <cellStyle name="Moneda 4 11 4" xfId="6201" xr:uid="{00000000-0005-0000-0000-00008C0B0000}"/>
    <cellStyle name="Moneda 4 12" xfId="547" xr:uid="{00000000-0005-0000-0000-00008D0B0000}"/>
    <cellStyle name="Moneda 4 12 2" xfId="2166" xr:uid="{00000000-0005-0000-0000-00008E0B0000}"/>
    <cellStyle name="Moneda 4 12 3" xfId="3672" xr:uid="{00000000-0005-0000-0000-00008F0B0000}"/>
    <cellStyle name="Moneda 4 12 4" xfId="5178" xr:uid="{00000000-0005-0000-0000-0000900B0000}"/>
    <cellStyle name="Moneda 4 13" xfId="1875" xr:uid="{00000000-0005-0000-0000-0000910B0000}"/>
    <cellStyle name="Moneda 4 14" xfId="3381" xr:uid="{00000000-0005-0000-0000-0000920B0000}"/>
    <cellStyle name="Moneda 4 15" xfId="4887" xr:uid="{00000000-0005-0000-0000-0000930B0000}"/>
    <cellStyle name="Moneda 4 16" xfId="57" xr:uid="{00000000-0005-0000-0000-0000940B0000}"/>
    <cellStyle name="Moneda 4 17" xfId="6388" xr:uid="{00000000-0005-0000-0000-0000950B0000}"/>
    <cellStyle name="Moneda 4 2" xfId="58" xr:uid="{00000000-0005-0000-0000-0000960B0000}"/>
    <cellStyle name="Moneda 4 2 10" xfId="1648" xr:uid="{00000000-0005-0000-0000-0000970B0000}"/>
    <cellStyle name="Moneda 4 2 10 2" xfId="3190" xr:uid="{00000000-0005-0000-0000-0000980B0000}"/>
    <cellStyle name="Moneda 4 2 10 3" xfId="4696" xr:uid="{00000000-0005-0000-0000-0000990B0000}"/>
    <cellStyle name="Moneda 4 2 10 4" xfId="6202" xr:uid="{00000000-0005-0000-0000-00009A0B0000}"/>
    <cellStyle name="Moneda 4 2 11" xfId="548" xr:uid="{00000000-0005-0000-0000-00009B0B0000}"/>
    <cellStyle name="Moneda 4 2 11 2" xfId="2167" xr:uid="{00000000-0005-0000-0000-00009C0B0000}"/>
    <cellStyle name="Moneda 4 2 11 3" xfId="3673" xr:uid="{00000000-0005-0000-0000-00009D0B0000}"/>
    <cellStyle name="Moneda 4 2 11 4" xfId="5179" xr:uid="{00000000-0005-0000-0000-00009E0B0000}"/>
    <cellStyle name="Moneda 4 2 12" xfId="1876" xr:uid="{00000000-0005-0000-0000-00009F0B0000}"/>
    <cellStyle name="Moneda 4 2 13" xfId="3382" xr:uid="{00000000-0005-0000-0000-0000A00B0000}"/>
    <cellStyle name="Moneda 4 2 14" xfId="4888" xr:uid="{00000000-0005-0000-0000-0000A10B0000}"/>
    <cellStyle name="Moneda 4 2 2" xfId="104" xr:uid="{00000000-0005-0000-0000-0000A20B0000}"/>
    <cellStyle name="Moneda 4 2 2 10" xfId="549" xr:uid="{00000000-0005-0000-0000-0000A30B0000}"/>
    <cellStyle name="Moneda 4 2 2 10 2" xfId="2168" xr:uid="{00000000-0005-0000-0000-0000A40B0000}"/>
    <cellStyle name="Moneda 4 2 2 10 3" xfId="3674" xr:uid="{00000000-0005-0000-0000-0000A50B0000}"/>
    <cellStyle name="Moneda 4 2 2 10 4" xfId="5180" xr:uid="{00000000-0005-0000-0000-0000A60B0000}"/>
    <cellStyle name="Moneda 4 2 2 11" xfId="1797" xr:uid="{00000000-0005-0000-0000-0000A70B0000}"/>
    <cellStyle name="Moneda 4 2 2 11 2" xfId="3338" xr:uid="{00000000-0005-0000-0000-0000A80B0000}"/>
    <cellStyle name="Moneda 4 2 2 11 3" xfId="4844" xr:uid="{00000000-0005-0000-0000-0000A90B0000}"/>
    <cellStyle name="Moneda 4 2 2 11 4" xfId="6350" xr:uid="{00000000-0005-0000-0000-0000AA0B0000}"/>
    <cellStyle name="Moneda 4 2 2 12" xfId="1894" xr:uid="{00000000-0005-0000-0000-0000AB0B0000}"/>
    <cellStyle name="Moneda 4 2 2 13" xfId="3400" xr:uid="{00000000-0005-0000-0000-0000AC0B0000}"/>
    <cellStyle name="Moneda 4 2 2 14" xfId="4906" xr:uid="{00000000-0005-0000-0000-0000AD0B0000}"/>
    <cellStyle name="Moneda 4 2 2 2" xfId="176" xr:uid="{00000000-0005-0000-0000-0000AE0B0000}"/>
    <cellStyle name="Moneda 4 2 2 2 10" xfId="1819" xr:uid="{00000000-0005-0000-0000-0000AF0B0000}"/>
    <cellStyle name="Moneda 4 2 2 2 10 2" xfId="3360" xr:uid="{00000000-0005-0000-0000-0000B00B0000}"/>
    <cellStyle name="Moneda 4 2 2 2 10 3" xfId="4866" xr:uid="{00000000-0005-0000-0000-0000B10B0000}"/>
    <cellStyle name="Moneda 4 2 2 2 10 4" xfId="6372" xr:uid="{00000000-0005-0000-0000-0000B20B0000}"/>
    <cellStyle name="Moneda 4 2 2 2 11" xfId="1915" xr:uid="{00000000-0005-0000-0000-0000B30B0000}"/>
    <cellStyle name="Moneda 4 2 2 2 12" xfId="3421" xr:uid="{00000000-0005-0000-0000-0000B40B0000}"/>
    <cellStyle name="Moneda 4 2 2 2 13" xfId="4927" xr:uid="{00000000-0005-0000-0000-0000B50B0000}"/>
    <cellStyle name="Moneda 4 2 2 2 2" xfId="304" xr:uid="{00000000-0005-0000-0000-0000B60B0000}"/>
    <cellStyle name="Moneda 4 2 2 2 2 10" xfId="3518" xr:uid="{00000000-0005-0000-0000-0000B70B0000}"/>
    <cellStyle name="Moneda 4 2 2 2 2 11" xfId="5024" xr:uid="{00000000-0005-0000-0000-0000B80B0000}"/>
    <cellStyle name="Moneda 4 2 2 2 2 2" xfId="552" xr:uid="{00000000-0005-0000-0000-0000B90B0000}"/>
    <cellStyle name="Moneda 4 2 2 2 2 2 2" xfId="1266" xr:uid="{00000000-0005-0000-0000-0000BA0B0000}"/>
    <cellStyle name="Moneda 4 2 2 2 2 2 2 2" xfId="2827" xr:uid="{00000000-0005-0000-0000-0000BB0B0000}"/>
    <cellStyle name="Moneda 4 2 2 2 2 2 2 3" xfId="4333" xr:uid="{00000000-0005-0000-0000-0000BC0B0000}"/>
    <cellStyle name="Moneda 4 2 2 2 2 2 2 4" xfId="5839" xr:uid="{00000000-0005-0000-0000-0000BD0B0000}"/>
    <cellStyle name="Moneda 4 2 2 2 2 2 3" xfId="2171" xr:uid="{00000000-0005-0000-0000-0000BE0B0000}"/>
    <cellStyle name="Moneda 4 2 2 2 2 2 4" xfId="3677" xr:uid="{00000000-0005-0000-0000-0000BF0B0000}"/>
    <cellStyle name="Moneda 4 2 2 2 2 2 5" xfId="5183" xr:uid="{00000000-0005-0000-0000-0000C00B0000}"/>
    <cellStyle name="Moneda 4 2 2 2 2 3" xfId="553" xr:uid="{00000000-0005-0000-0000-0000C10B0000}"/>
    <cellStyle name="Moneda 4 2 2 2 2 3 2" xfId="1267" xr:uid="{00000000-0005-0000-0000-0000C20B0000}"/>
    <cellStyle name="Moneda 4 2 2 2 2 3 2 2" xfId="2828" xr:uid="{00000000-0005-0000-0000-0000C30B0000}"/>
    <cellStyle name="Moneda 4 2 2 2 2 3 2 3" xfId="4334" xr:uid="{00000000-0005-0000-0000-0000C40B0000}"/>
    <cellStyle name="Moneda 4 2 2 2 2 3 2 4" xfId="5840" xr:uid="{00000000-0005-0000-0000-0000C50B0000}"/>
    <cellStyle name="Moneda 4 2 2 2 2 3 3" xfId="2172" xr:uid="{00000000-0005-0000-0000-0000C60B0000}"/>
    <cellStyle name="Moneda 4 2 2 2 2 3 4" xfId="3678" xr:uid="{00000000-0005-0000-0000-0000C70B0000}"/>
    <cellStyle name="Moneda 4 2 2 2 2 3 5" xfId="5184" xr:uid="{00000000-0005-0000-0000-0000C80B0000}"/>
    <cellStyle name="Moneda 4 2 2 2 2 4" xfId="953" xr:uid="{00000000-0005-0000-0000-0000C90B0000}"/>
    <cellStyle name="Moneda 4 2 2 2 2 4 2" xfId="1628" xr:uid="{00000000-0005-0000-0000-0000CA0B0000}"/>
    <cellStyle name="Moneda 4 2 2 2 2 4 2 2" xfId="3170" xr:uid="{00000000-0005-0000-0000-0000CB0B0000}"/>
    <cellStyle name="Moneda 4 2 2 2 2 4 2 3" xfId="4676" xr:uid="{00000000-0005-0000-0000-0000CC0B0000}"/>
    <cellStyle name="Moneda 4 2 2 2 2 4 2 4" xfId="6182" xr:uid="{00000000-0005-0000-0000-0000CD0B0000}"/>
    <cellStyle name="Moneda 4 2 2 2 2 4 3" xfId="2514" xr:uid="{00000000-0005-0000-0000-0000CE0B0000}"/>
    <cellStyle name="Moneda 4 2 2 2 2 4 4" xfId="4020" xr:uid="{00000000-0005-0000-0000-0000CF0B0000}"/>
    <cellStyle name="Moneda 4 2 2 2 2 4 5" xfId="5526" xr:uid="{00000000-0005-0000-0000-0000D00B0000}"/>
    <cellStyle name="Moneda 4 2 2 2 2 5" xfId="1107" xr:uid="{00000000-0005-0000-0000-0000D10B0000}"/>
    <cellStyle name="Moneda 4 2 2 2 2 5 2" xfId="2668" xr:uid="{00000000-0005-0000-0000-0000D20B0000}"/>
    <cellStyle name="Moneda 4 2 2 2 2 5 3" xfId="4174" xr:uid="{00000000-0005-0000-0000-0000D30B0000}"/>
    <cellStyle name="Moneda 4 2 2 2 2 5 4" xfId="5680" xr:uid="{00000000-0005-0000-0000-0000D40B0000}"/>
    <cellStyle name="Moneda 4 2 2 2 2 6" xfId="1265" xr:uid="{00000000-0005-0000-0000-0000D50B0000}"/>
    <cellStyle name="Moneda 4 2 2 2 2 6 2" xfId="2826" xr:uid="{00000000-0005-0000-0000-0000D60B0000}"/>
    <cellStyle name="Moneda 4 2 2 2 2 6 3" xfId="4332" xr:uid="{00000000-0005-0000-0000-0000D70B0000}"/>
    <cellStyle name="Moneda 4 2 2 2 2 6 4" xfId="5838" xr:uid="{00000000-0005-0000-0000-0000D80B0000}"/>
    <cellStyle name="Moneda 4 2 2 2 2 7" xfId="1784" xr:uid="{00000000-0005-0000-0000-0000D90B0000}"/>
    <cellStyle name="Moneda 4 2 2 2 2 7 2" xfId="3326" xr:uid="{00000000-0005-0000-0000-0000DA0B0000}"/>
    <cellStyle name="Moneda 4 2 2 2 2 7 3" xfId="4832" xr:uid="{00000000-0005-0000-0000-0000DB0B0000}"/>
    <cellStyle name="Moneda 4 2 2 2 2 7 4" xfId="6338" xr:uid="{00000000-0005-0000-0000-0000DC0B0000}"/>
    <cellStyle name="Moneda 4 2 2 2 2 8" xfId="551" xr:uid="{00000000-0005-0000-0000-0000DD0B0000}"/>
    <cellStyle name="Moneda 4 2 2 2 2 8 2" xfId="2170" xr:uid="{00000000-0005-0000-0000-0000DE0B0000}"/>
    <cellStyle name="Moneda 4 2 2 2 2 8 3" xfId="3676" xr:uid="{00000000-0005-0000-0000-0000DF0B0000}"/>
    <cellStyle name="Moneda 4 2 2 2 2 8 4" xfId="5182" xr:uid="{00000000-0005-0000-0000-0000E00B0000}"/>
    <cellStyle name="Moneda 4 2 2 2 2 9" xfId="2012" xr:uid="{00000000-0005-0000-0000-0000E10B0000}"/>
    <cellStyle name="Moneda 4 2 2 2 3" xfId="264" xr:uid="{00000000-0005-0000-0000-0000E20B0000}"/>
    <cellStyle name="Moneda 4 2 2 2 3 2" xfId="914" xr:uid="{00000000-0005-0000-0000-0000E30B0000}"/>
    <cellStyle name="Moneda 4 2 2 2 3 2 2" xfId="1589" xr:uid="{00000000-0005-0000-0000-0000E40B0000}"/>
    <cellStyle name="Moneda 4 2 2 2 3 2 2 2" xfId="3131" xr:uid="{00000000-0005-0000-0000-0000E50B0000}"/>
    <cellStyle name="Moneda 4 2 2 2 3 2 2 3" xfId="4637" xr:uid="{00000000-0005-0000-0000-0000E60B0000}"/>
    <cellStyle name="Moneda 4 2 2 2 3 2 2 4" xfId="6143" xr:uid="{00000000-0005-0000-0000-0000E70B0000}"/>
    <cellStyle name="Moneda 4 2 2 2 3 2 3" xfId="2475" xr:uid="{00000000-0005-0000-0000-0000E80B0000}"/>
    <cellStyle name="Moneda 4 2 2 2 3 2 4" xfId="3981" xr:uid="{00000000-0005-0000-0000-0000E90B0000}"/>
    <cellStyle name="Moneda 4 2 2 2 3 2 5" xfId="5487" xr:uid="{00000000-0005-0000-0000-0000EA0B0000}"/>
    <cellStyle name="Moneda 4 2 2 2 3 3" xfId="1068" xr:uid="{00000000-0005-0000-0000-0000EB0B0000}"/>
    <cellStyle name="Moneda 4 2 2 2 3 3 2" xfId="2629" xr:uid="{00000000-0005-0000-0000-0000EC0B0000}"/>
    <cellStyle name="Moneda 4 2 2 2 3 3 3" xfId="4135" xr:uid="{00000000-0005-0000-0000-0000ED0B0000}"/>
    <cellStyle name="Moneda 4 2 2 2 3 3 4" xfId="5641" xr:uid="{00000000-0005-0000-0000-0000EE0B0000}"/>
    <cellStyle name="Moneda 4 2 2 2 3 4" xfId="1268" xr:uid="{00000000-0005-0000-0000-0000EF0B0000}"/>
    <cellStyle name="Moneda 4 2 2 2 3 4 2" xfId="2829" xr:uid="{00000000-0005-0000-0000-0000F00B0000}"/>
    <cellStyle name="Moneda 4 2 2 2 3 4 3" xfId="4335" xr:uid="{00000000-0005-0000-0000-0000F10B0000}"/>
    <cellStyle name="Moneda 4 2 2 2 3 4 4" xfId="5841" xr:uid="{00000000-0005-0000-0000-0000F20B0000}"/>
    <cellStyle name="Moneda 4 2 2 2 3 5" xfId="1745" xr:uid="{00000000-0005-0000-0000-0000F30B0000}"/>
    <cellStyle name="Moneda 4 2 2 2 3 5 2" xfId="3287" xr:uid="{00000000-0005-0000-0000-0000F40B0000}"/>
    <cellStyle name="Moneda 4 2 2 2 3 5 3" xfId="4793" xr:uid="{00000000-0005-0000-0000-0000F50B0000}"/>
    <cellStyle name="Moneda 4 2 2 2 3 5 4" xfId="6299" xr:uid="{00000000-0005-0000-0000-0000F60B0000}"/>
    <cellStyle name="Moneda 4 2 2 2 3 6" xfId="554" xr:uid="{00000000-0005-0000-0000-0000F70B0000}"/>
    <cellStyle name="Moneda 4 2 2 2 3 6 2" xfId="2173" xr:uid="{00000000-0005-0000-0000-0000F80B0000}"/>
    <cellStyle name="Moneda 4 2 2 2 3 6 3" xfId="3679" xr:uid="{00000000-0005-0000-0000-0000F90B0000}"/>
    <cellStyle name="Moneda 4 2 2 2 3 6 4" xfId="5185" xr:uid="{00000000-0005-0000-0000-0000FA0B0000}"/>
    <cellStyle name="Moneda 4 2 2 2 3 7" xfId="1973" xr:uid="{00000000-0005-0000-0000-0000FB0B0000}"/>
    <cellStyle name="Moneda 4 2 2 2 3 8" xfId="3479" xr:uid="{00000000-0005-0000-0000-0000FC0B0000}"/>
    <cellStyle name="Moneda 4 2 2 2 3 9" xfId="4985" xr:uid="{00000000-0005-0000-0000-0000FD0B0000}"/>
    <cellStyle name="Moneda 4 2 2 2 4" xfId="555" xr:uid="{00000000-0005-0000-0000-0000FE0B0000}"/>
    <cellStyle name="Moneda 4 2 2 2 4 2" xfId="1269" xr:uid="{00000000-0005-0000-0000-0000FF0B0000}"/>
    <cellStyle name="Moneda 4 2 2 2 4 2 2" xfId="2830" xr:uid="{00000000-0005-0000-0000-0000000C0000}"/>
    <cellStyle name="Moneda 4 2 2 2 4 2 3" xfId="4336" xr:uid="{00000000-0005-0000-0000-0000010C0000}"/>
    <cellStyle name="Moneda 4 2 2 2 4 2 4" xfId="5842" xr:uid="{00000000-0005-0000-0000-0000020C0000}"/>
    <cellStyle name="Moneda 4 2 2 2 4 3" xfId="2174" xr:uid="{00000000-0005-0000-0000-0000030C0000}"/>
    <cellStyle name="Moneda 4 2 2 2 4 4" xfId="3680" xr:uid="{00000000-0005-0000-0000-0000040C0000}"/>
    <cellStyle name="Moneda 4 2 2 2 4 5" xfId="5186" xr:uid="{00000000-0005-0000-0000-0000050C0000}"/>
    <cellStyle name="Moneda 4 2 2 2 5" xfId="856" xr:uid="{00000000-0005-0000-0000-0000060C0000}"/>
    <cellStyle name="Moneda 4 2 2 2 5 2" xfId="1531" xr:uid="{00000000-0005-0000-0000-0000070C0000}"/>
    <cellStyle name="Moneda 4 2 2 2 5 2 2" xfId="3073" xr:uid="{00000000-0005-0000-0000-0000080C0000}"/>
    <cellStyle name="Moneda 4 2 2 2 5 2 3" xfId="4579" xr:uid="{00000000-0005-0000-0000-0000090C0000}"/>
    <cellStyle name="Moneda 4 2 2 2 5 2 4" xfId="6085" xr:uid="{00000000-0005-0000-0000-00000A0C0000}"/>
    <cellStyle name="Moneda 4 2 2 2 5 3" xfId="2417" xr:uid="{00000000-0005-0000-0000-00000B0C0000}"/>
    <cellStyle name="Moneda 4 2 2 2 5 4" xfId="3923" xr:uid="{00000000-0005-0000-0000-00000C0C0000}"/>
    <cellStyle name="Moneda 4 2 2 2 5 5" xfId="5429" xr:uid="{00000000-0005-0000-0000-00000D0C0000}"/>
    <cellStyle name="Moneda 4 2 2 2 6" xfId="1010" xr:uid="{00000000-0005-0000-0000-00000E0C0000}"/>
    <cellStyle name="Moneda 4 2 2 2 6 2" xfId="2571" xr:uid="{00000000-0005-0000-0000-00000F0C0000}"/>
    <cellStyle name="Moneda 4 2 2 2 6 3" xfId="4077" xr:uid="{00000000-0005-0000-0000-0000100C0000}"/>
    <cellStyle name="Moneda 4 2 2 2 6 4" xfId="5583" xr:uid="{00000000-0005-0000-0000-0000110C0000}"/>
    <cellStyle name="Moneda 4 2 2 2 7" xfId="1264" xr:uid="{00000000-0005-0000-0000-0000120C0000}"/>
    <cellStyle name="Moneda 4 2 2 2 7 2" xfId="2825" xr:uid="{00000000-0005-0000-0000-0000130C0000}"/>
    <cellStyle name="Moneda 4 2 2 2 7 3" xfId="4331" xr:uid="{00000000-0005-0000-0000-0000140C0000}"/>
    <cellStyle name="Moneda 4 2 2 2 7 4" xfId="5837" xr:uid="{00000000-0005-0000-0000-0000150C0000}"/>
    <cellStyle name="Moneda 4 2 2 2 8" xfId="1687" xr:uid="{00000000-0005-0000-0000-0000160C0000}"/>
    <cellStyle name="Moneda 4 2 2 2 8 2" xfId="3229" xr:uid="{00000000-0005-0000-0000-0000170C0000}"/>
    <cellStyle name="Moneda 4 2 2 2 8 3" xfId="4735" xr:uid="{00000000-0005-0000-0000-0000180C0000}"/>
    <cellStyle name="Moneda 4 2 2 2 8 4" xfId="6241" xr:uid="{00000000-0005-0000-0000-0000190C0000}"/>
    <cellStyle name="Moneda 4 2 2 2 9" xfId="550" xr:uid="{00000000-0005-0000-0000-00001A0C0000}"/>
    <cellStyle name="Moneda 4 2 2 2 9 2" xfId="2169" xr:uid="{00000000-0005-0000-0000-00001B0C0000}"/>
    <cellStyle name="Moneda 4 2 2 2 9 3" xfId="3675" xr:uid="{00000000-0005-0000-0000-00001C0C0000}"/>
    <cellStyle name="Moneda 4 2 2 2 9 4" xfId="5181" xr:uid="{00000000-0005-0000-0000-00001D0C0000}"/>
    <cellStyle name="Moneda 4 2 2 3" xfId="282" xr:uid="{00000000-0005-0000-0000-00001E0C0000}"/>
    <cellStyle name="Moneda 4 2 2 3 10" xfId="3496" xr:uid="{00000000-0005-0000-0000-00001F0C0000}"/>
    <cellStyle name="Moneda 4 2 2 3 11" xfId="5002" xr:uid="{00000000-0005-0000-0000-0000200C0000}"/>
    <cellStyle name="Moneda 4 2 2 3 2" xfId="557" xr:uid="{00000000-0005-0000-0000-0000210C0000}"/>
    <cellStyle name="Moneda 4 2 2 3 2 2" xfId="1271" xr:uid="{00000000-0005-0000-0000-0000220C0000}"/>
    <cellStyle name="Moneda 4 2 2 3 2 2 2" xfId="2832" xr:uid="{00000000-0005-0000-0000-0000230C0000}"/>
    <cellStyle name="Moneda 4 2 2 3 2 2 3" xfId="4338" xr:uid="{00000000-0005-0000-0000-0000240C0000}"/>
    <cellStyle name="Moneda 4 2 2 3 2 2 4" xfId="5844" xr:uid="{00000000-0005-0000-0000-0000250C0000}"/>
    <cellStyle name="Moneda 4 2 2 3 2 3" xfId="2176" xr:uid="{00000000-0005-0000-0000-0000260C0000}"/>
    <cellStyle name="Moneda 4 2 2 3 2 4" xfId="3682" xr:uid="{00000000-0005-0000-0000-0000270C0000}"/>
    <cellStyle name="Moneda 4 2 2 3 2 5" xfId="5188" xr:uid="{00000000-0005-0000-0000-0000280C0000}"/>
    <cellStyle name="Moneda 4 2 2 3 3" xfId="558" xr:uid="{00000000-0005-0000-0000-0000290C0000}"/>
    <cellStyle name="Moneda 4 2 2 3 3 2" xfId="1272" xr:uid="{00000000-0005-0000-0000-00002A0C0000}"/>
    <cellStyle name="Moneda 4 2 2 3 3 2 2" xfId="2833" xr:uid="{00000000-0005-0000-0000-00002B0C0000}"/>
    <cellStyle name="Moneda 4 2 2 3 3 2 3" xfId="4339" xr:uid="{00000000-0005-0000-0000-00002C0C0000}"/>
    <cellStyle name="Moneda 4 2 2 3 3 2 4" xfId="5845" xr:uid="{00000000-0005-0000-0000-00002D0C0000}"/>
    <cellStyle name="Moneda 4 2 2 3 3 3" xfId="2177" xr:uid="{00000000-0005-0000-0000-00002E0C0000}"/>
    <cellStyle name="Moneda 4 2 2 3 3 4" xfId="3683" xr:uid="{00000000-0005-0000-0000-00002F0C0000}"/>
    <cellStyle name="Moneda 4 2 2 3 3 5" xfId="5189" xr:uid="{00000000-0005-0000-0000-0000300C0000}"/>
    <cellStyle name="Moneda 4 2 2 3 4" xfId="931" xr:uid="{00000000-0005-0000-0000-0000310C0000}"/>
    <cellStyle name="Moneda 4 2 2 3 4 2" xfId="1606" xr:uid="{00000000-0005-0000-0000-0000320C0000}"/>
    <cellStyle name="Moneda 4 2 2 3 4 2 2" xfId="3148" xr:uid="{00000000-0005-0000-0000-0000330C0000}"/>
    <cellStyle name="Moneda 4 2 2 3 4 2 3" xfId="4654" xr:uid="{00000000-0005-0000-0000-0000340C0000}"/>
    <cellStyle name="Moneda 4 2 2 3 4 2 4" xfId="6160" xr:uid="{00000000-0005-0000-0000-0000350C0000}"/>
    <cellStyle name="Moneda 4 2 2 3 4 3" xfId="2492" xr:uid="{00000000-0005-0000-0000-0000360C0000}"/>
    <cellStyle name="Moneda 4 2 2 3 4 4" xfId="3998" xr:uid="{00000000-0005-0000-0000-0000370C0000}"/>
    <cellStyle name="Moneda 4 2 2 3 4 5" xfId="5504" xr:uid="{00000000-0005-0000-0000-0000380C0000}"/>
    <cellStyle name="Moneda 4 2 2 3 5" xfId="1085" xr:uid="{00000000-0005-0000-0000-0000390C0000}"/>
    <cellStyle name="Moneda 4 2 2 3 5 2" xfId="2646" xr:uid="{00000000-0005-0000-0000-00003A0C0000}"/>
    <cellStyle name="Moneda 4 2 2 3 5 3" xfId="4152" xr:uid="{00000000-0005-0000-0000-00003B0C0000}"/>
    <cellStyle name="Moneda 4 2 2 3 5 4" xfId="5658" xr:uid="{00000000-0005-0000-0000-00003C0C0000}"/>
    <cellStyle name="Moneda 4 2 2 3 6" xfId="1270" xr:uid="{00000000-0005-0000-0000-00003D0C0000}"/>
    <cellStyle name="Moneda 4 2 2 3 6 2" xfId="2831" xr:uid="{00000000-0005-0000-0000-00003E0C0000}"/>
    <cellStyle name="Moneda 4 2 2 3 6 3" xfId="4337" xr:uid="{00000000-0005-0000-0000-00003F0C0000}"/>
    <cellStyle name="Moneda 4 2 2 3 6 4" xfId="5843" xr:uid="{00000000-0005-0000-0000-0000400C0000}"/>
    <cellStyle name="Moneda 4 2 2 3 7" xfId="1762" xr:uid="{00000000-0005-0000-0000-0000410C0000}"/>
    <cellStyle name="Moneda 4 2 2 3 7 2" xfId="3304" xr:uid="{00000000-0005-0000-0000-0000420C0000}"/>
    <cellStyle name="Moneda 4 2 2 3 7 3" xfId="4810" xr:uid="{00000000-0005-0000-0000-0000430C0000}"/>
    <cellStyle name="Moneda 4 2 2 3 7 4" xfId="6316" xr:uid="{00000000-0005-0000-0000-0000440C0000}"/>
    <cellStyle name="Moneda 4 2 2 3 8" xfId="556" xr:uid="{00000000-0005-0000-0000-0000450C0000}"/>
    <cellStyle name="Moneda 4 2 2 3 8 2" xfId="2175" xr:uid="{00000000-0005-0000-0000-0000460C0000}"/>
    <cellStyle name="Moneda 4 2 2 3 8 3" xfId="3681" xr:uid="{00000000-0005-0000-0000-0000470C0000}"/>
    <cellStyle name="Moneda 4 2 2 3 8 4" xfId="5187" xr:uid="{00000000-0005-0000-0000-0000480C0000}"/>
    <cellStyle name="Moneda 4 2 2 3 9" xfId="1990" xr:uid="{00000000-0005-0000-0000-0000490C0000}"/>
    <cellStyle name="Moneda 4 2 2 4" xfId="243" xr:uid="{00000000-0005-0000-0000-00004A0C0000}"/>
    <cellStyle name="Moneda 4 2 2 4 2" xfId="893" xr:uid="{00000000-0005-0000-0000-00004B0C0000}"/>
    <cellStyle name="Moneda 4 2 2 4 2 2" xfId="1568" xr:uid="{00000000-0005-0000-0000-00004C0C0000}"/>
    <cellStyle name="Moneda 4 2 2 4 2 2 2" xfId="3110" xr:uid="{00000000-0005-0000-0000-00004D0C0000}"/>
    <cellStyle name="Moneda 4 2 2 4 2 2 3" xfId="4616" xr:uid="{00000000-0005-0000-0000-00004E0C0000}"/>
    <cellStyle name="Moneda 4 2 2 4 2 2 4" xfId="6122" xr:uid="{00000000-0005-0000-0000-00004F0C0000}"/>
    <cellStyle name="Moneda 4 2 2 4 2 3" xfId="2454" xr:uid="{00000000-0005-0000-0000-0000500C0000}"/>
    <cellStyle name="Moneda 4 2 2 4 2 4" xfId="3960" xr:uid="{00000000-0005-0000-0000-0000510C0000}"/>
    <cellStyle name="Moneda 4 2 2 4 2 5" xfId="5466" xr:uid="{00000000-0005-0000-0000-0000520C0000}"/>
    <cellStyle name="Moneda 4 2 2 4 3" xfId="1047" xr:uid="{00000000-0005-0000-0000-0000530C0000}"/>
    <cellStyle name="Moneda 4 2 2 4 3 2" xfId="2608" xr:uid="{00000000-0005-0000-0000-0000540C0000}"/>
    <cellStyle name="Moneda 4 2 2 4 3 3" xfId="4114" xr:uid="{00000000-0005-0000-0000-0000550C0000}"/>
    <cellStyle name="Moneda 4 2 2 4 3 4" xfId="5620" xr:uid="{00000000-0005-0000-0000-0000560C0000}"/>
    <cellStyle name="Moneda 4 2 2 4 4" xfId="1273" xr:uid="{00000000-0005-0000-0000-0000570C0000}"/>
    <cellStyle name="Moneda 4 2 2 4 4 2" xfId="2834" xr:uid="{00000000-0005-0000-0000-0000580C0000}"/>
    <cellStyle name="Moneda 4 2 2 4 4 3" xfId="4340" xr:uid="{00000000-0005-0000-0000-0000590C0000}"/>
    <cellStyle name="Moneda 4 2 2 4 4 4" xfId="5846" xr:uid="{00000000-0005-0000-0000-00005A0C0000}"/>
    <cellStyle name="Moneda 4 2 2 4 5" xfId="1724" xr:uid="{00000000-0005-0000-0000-00005B0C0000}"/>
    <cellStyle name="Moneda 4 2 2 4 5 2" xfId="3266" xr:uid="{00000000-0005-0000-0000-00005C0C0000}"/>
    <cellStyle name="Moneda 4 2 2 4 5 3" xfId="4772" xr:uid="{00000000-0005-0000-0000-00005D0C0000}"/>
    <cellStyle name="Moneda 4 2 2 4 5 4" xfId="6278" xr:uid="{00000000-0005-0000-0000-00005E0C0000}"/>
    <cellStyle name="Moneda 4 2 2 4 6" xfId="559" xr:uid="{00000000-0005-0000-0000-00005F0C0000}"/>
    <cellStyle name="Moneda 4 2 2 4 6 2" xfId="2178" xr:uid="{00000000-0005-0000-0000-0000600C0000}"/>
    <cellStyle name="Moneda 4 2 2 4 6 3" xfId="3684" xr:uid="{00000000-0005-0000-0000-0000610C0000}"/>
    <cellStyle name="Moneda 4 2 2 4 6 4" xfId="5190" xr:uid="{00000000-0005-0000-0000-0000620C0000}"/>
    <cellStyle name="Moneda 4 2 2 4 7" xfId="1952" xr:uid="{00000000-0005-0000-0000-0000630C0000}"/>
    <cellStyle name="Moneda 4 2 2 4 8" xfId="3458" xr:uid="{00000000-0005-0000-0000-0000640C0000}"/>
    <cellStyle name="Moneda 4 2 2 4 9" xfId="4964" xr:uid="{00000000-0005-0000-0000-0000650C0000}"/>
    <cellStyle name="Moneda 4 2 2 5" xfId="560" xr:uid="{00000000-0005-0000-0000-0000660C0000}"/>
    <cellStyle name="Moneda 4 2 2 5 2" xfId="1274" xr:uid="{00000000-0005-0000-0000-0000670C0000}"/>
    <cellStyle name="Moneda 4 2 2 5 2 2" xfId="2835" xr:uid="{00000000-0005-0000-0000-0000680C0000}"/>
    <cellStyle name="Moneda 4 2 2 5 2 3" xfId="4341" xr:uid="{00000000-0005-0000-0000-0000690C0000}"/>
    <cellStyle name="Moneda 4 2 2 5 2 4" xfId="5847" xr:uid="{00000000-0005-0000-0000-00006A0C0000}"/>
    <cellStyle name="Moneda 4 2 2 5 3" xfId="2179" xr:uid="{00000000-0005-0000-0000-00006B0C0000}"/>
    <cellStyle name="Moneda 4 2 2 5 4" xfId="3685" xr:uid="{00000000-0005-0000-0000-00006C0C0000}"/>
    <cellStyle name="Moneda 4 2 2 5 5" xfId="5191" xr:uid="{00000000-0005-0000-0000-00006D0C0000}"/>
    <cellStyle name="Moneda 4 2 2 6" xfId="835" xr:uid="{00000000-0005-0000-0000-00006E0C0000}"/>
    <cellStyle name="Moneda 4 2 2 6 2" xfId="1510" xr:uid="{00000000-0005-0000-0000-00006F0C0000}"/>
    <cellStyle name="Moneda 4 2 2 6 2 2" xfId="3052" xr:uid="{00000000-0005-0000-0000-0000700C0000}"/>
    <cellStyle name="Moneda 4 2 2 6 2 3" xfId="4558" xr:uid="{00000000-0005-0000-0000-0000710C0000}"/>
    <cellStyle name="Moneda 4 2 2 6 2 4" xfId="6064" xr:uid="{00000000-0005-0000-0000-0000720C0000}"/>
    <cellStyle name="Moneda 4 2 2 6 3" xfId="2396" xr:uid="{00000000-0005-0000-0000-0000730C0000}"/>
    <cellStyle name="Moneda 4 2 2 6 4" xfId="3902" xr:uid="{00000000-0005-0000-0000-0000740C0000}"/>
    <cellStyle name="Moneda 4 2 2 6 5" xfId="5408" xr:uid="{00000000-0005-0000-0000-0000750C0000}"/>
    <cellStyle name="Moneda 4 2 2 7" xfId="989" xr:uid="{00000000-0005-0000-0000-0000760C0000}"/>
    <cellStyle name="Moneda 4 2 2 7 2" xfId="2550" xr:uid="{00000000-0005-0000-0000-0000770C0000}"/>
    <cellStyle name="Moneda 4 2 2 7 3" xfId="4056" xr:uid="{00000000-0005-0000-0000-0000780C0000}"/>
    <cellStyle name="Moneda 4 2 2 7 4" xfId="5562" xr:uid="{00000000-0005-0000-0000-0000790C0000}"/>
    <cellStyle name="Moneda 4 2 2 8" xfId="1263" xr:uid="{00000000-0005-0000-0000-00007A0C0000}"/>
    <cellStyle name="Moneda 4 2 2 8 2" xfId="2824" xr:uid="{00000000-0005-0000-0000-00007B0C0000}"/>
    <cellStyle name="Moneda 4 2 2 8 3" xfId="4330" xr:uid="{00000000-0005-0000-0000-00007C0C0000}"/>
    <cellStyle name="Moneda 4 2 2 8 4" xfId="5836" xr:uid="{00000000-0005-0000-0000-00007D0C0000}"/>
    <cellStyle name="Moneda 4 2 2 9" xfId="1666" xr:uid="{00000000-0005-0000-0000-00007E0C0000}"/>
    <cellStyle name="Moneda 4 2 2 9 2" xfId="3208" xr:uid="{00000000-0005-0000-0000-00007F0C0000}"/>
    <cellStyle name="Moneda 4 2 2 9 3" xfId="4714" xr:uid="{00000000-0005-0000-0000-0000800C0000}"/>
    <cellStyle name="Moneda 4 2 2 9 4" xfId="6220" xr:uid="{00000000-0005-0000-0000-0000810C0000}"/>
    <cellStyle name="Moneda 4 2 3" xfId="165" xr:uid="{00000000-0005-0000-0000-0000820C0000}"/>
    <cellStyle name="Moneda 4 2 3 10" xfId="1812" xr:uid="{00000000-0005-0000-0000-0000830C0000}"/>
    <cellStyle name="Moneda 4 2 3 10 2" xfId="3353" xr:uid="{00000000-0005-0000-0000-0000840C0000}"/>
    <cellStyle name="Moneda 4 2 3 10 3" xfId="4859" xr:uid="{00000000-0005-0000-0000-0000850C0000}"/>
    <cellStyle name="Moneda 4 2 3 10 4" xfId="6365" xr:uid="{00000000-0005-0000-0000-0000860C0000}"/>
    <cellStyle name="Moneda 4 2 3 11" xfId="1908" xr:uid="{00000000-0005-0000-0000-0000870C0000}"/>
    <cellStyle name="Moneda 4 2 3 12" xfId="3414" xr:uid="{00000000-0005-0000-0000-0000880C0000}"/>
    <cellStyle name="Moneda 4 2 3 13" xfId="4920" xr:uid="{00000000-0005-0000-0000-0000890C0000}"/>
    <cellStyle name="Moneda 4 2 3 2" xfId="297" xr:uid="{00000000-0005-0000-0000-00008A0C0000}"/>
    <cellStyle name="Moneda 4 2 3 2 10" xfId="3511" xr:uid="{00000000-0005-0000-0000-00008B0C0000}"/>
    <cellStyle name="Moneda 4 2 3 2 11" xfId="5017" xr:uid="{00000000-0005-0000-0000-00008C0C0000}"/>
    <cellStyle name="Moneda 4 2 3 2 2" xfId="563" xr:uid="{00000000-0005-0000-0000-00008D0C0000}"/>
    <cellStyle name="Moneda 4 2 3 2 2 2" xfId="1277" xr:uid="{00000000-0005-0000-0000-00008E0C0000}"/>
    <cellStyle name="Moneda 4 2 3 2 2 2 2" xfId="2838" xr:uid="{00000000-0005-0000-0000-00008F0C0000}"/>
    <cellStyle name="Moneda 4 2 3 2 2 2 3" xfId="4344" xr:uid="{00000000-0005-0000-0000-0000900C0000}"/>
    <cellStyle name="Moneda 4 2 3 2 2 2 4" xfId="5850" xr:uid="{00000000-0005-0000-0000-0000910C0000}"/>
    <cellStyle name="Moneda 4 2 3 2 2 3" xfId="2182" xr:uid="{00000000-0005-0000-0000-0000920C0000}"/>
    <cellStyle name="Moneda 4 2 3 2 2 4" xfId="3688" xr:uid="{00000000-0005-0000-0000-0000930C0000}"/>
    <cellStyle name="Moneda 4 2 3 2 2 5" xfId="5194" xr:uid="{00000000-0005-0000-0000-0000940C0000}"/>
    <cellStyle name="Moneda 4 2 3 2 3" xfId="564" xr:uid="{00000000-0005-0000-0000-0000950C0000}"/>
    <cellStyle name="Moneda 4 2 3 2 3 2" xfId="1278" xr:uid="{00000000-0005-0000-0000-0000960C0000}"/>
    <cellStyle name="Moneda 4 2 3 2 3 2 2" xfId="2839" xr:uid="{00000000-0005-0000-0000-0000970C0000}"/>
    <cellStyle name="Moneda 4 2 3 2 3 2 3" xfId="4345" xr:uid="{00000000-0005-0000-0000-0000980C0000}"/>
    <cellStyle name="Moneda 4 2 3 2 3 2 4" xfId="5851" xr:uid="{00000000-0005-0000-0000-0000990C0000}"/>
    <cellStyle name="Moneda 4 2 3 2 3 3" xfId="2183" xr:uid="{00000000-0005-0000-0000-00009A0C0000}"/>
    <cellStyle name="Moneda 4 2 3 2 3 4" xfId="3689" xr:uid="{00000000-0005-0000-0000-00009B0C0000}"/>
    <cellStyle name="Moneda 4 2 3 2 3 5" xfId="5195" xr:uid="{00000000-0005-0000-0000-00009C0C0000}"/>
    <cellStyle name="Moneda 4 2 3 2 4" xfId="946" xr:uid="{00000000-0005-0000-0000-00009D0C0000}"/>
    <cellStyle name="Moneda 4 2 3 2 4 2" xfId="1621" xr:uid="{00000000-0005-0000-0000-00009E0C0000}"/>
    <cellStyle name="Moneda 4 2 3 2 4 2 2" xfId="3163" xr:uid="{00000000-0005-0000-0000-00009F0C0000}"/>
    <cellStyle name="Moneda 4 2 3 2 4 2 3" xfId="4669" xr:uid="{00000000-0005-0000-0000-0000A00C0000}"/>
    <cellStyle name="Moneda 4 2 3 2 4 2 4" xfId="6175" xr:uid="{00000000-0005-0000-0000-0000A10C0000}"/>
    <cellStyle name="Moneda 4 2 3 2 4 3" xfId="2507" xr:uid="{00000000-0005-0000-0000-0000A20C0000}"/>
    <cellStyle name="Moneda 4 2 3 2 4 4" xfId="4013" xr:uid="{00000000-0005-0000-0000-0000A30C0000}"/>
    <cellStyle name="Moneda 4 2 3 2 4 5" xfId="5519" xr:uid="{00000000-0005-0000-0000-0000A40C0000}"/>
    <cellStyle name="Moneda 4 2 3 2 5" xfId="1100" xr:uid="{00000000-0005-0000-0000-0000A50C0000}"/>
    <cellStyle name="Moneda 4 2 3 2 5 2" xfId="2661" xr:uid="{00000000-0005-0000-0000-0000A60C0000}"/>
    <cellStyle name="Moneda 4 2 3 2 5 3" xfId="4167" xr:uid="{00000000-0005-0000-0000-0000A70C0000}"/>
    <cellStyle name="Moneda 4 2 3 2 5 4" xfId="5673" xr:uid="{00000000-0005-0000-0000-0000A80C0000}"/>
    <cellStyle name="Moneda 4 2 3 2 6" xfId="1276" xr:uid="{00000000-0005-0000-0000-0000A90C0000}"/>
    <cellStyle name="Moneda 4 2 3 2 6 2" xfId="2837" xr:uid="{00000000-0005-0000-0000-0000AA0C0000}"/>
    <cellStyle name="Moneda 4 2 3 2 6 3" xfId="4343" xr:uid="{00000000-0005-0000-0000-0000AB0C0000}"/>
    <cellStyle name="Moneda 4 2 3 2 6 4" xfId="5849" xr:uid="{00000000-0005-0000-0000-0000AC0C0000}"/>
    <cellStyle name="Moneda 4 2 3 2 7" xfId="1777" xr:uid="{00000000-0005-0000-0000-0000AD0C0000}"/>
    <cellStyle name="Moneda 4 2 3 2 7 2" xfId="3319" xr:uid="{00000000-0005-0000-0000-0000AE0C0000}"/>
    <cellStyle name="Moneda 4 2 3 2 7 3" xfId="4825" xr:uid="{00000000-0005-0000-0000-0000AF0C0000}"/>
    <cellStyle name="Moneda 4 2 3 2 7 4" xfId="6331" xr:uid="{00000000-0005-0000-0000-0000B00C0000}"/>
    <cellStyle name="Moneda 4 2 3 2 8" xfId="562" xr:uid="{00000000-0005-0000-0000-0000B10C0000}"/>
    <cellStyle name="Moneda 4 2 3 2 8 2" xfId="2181" xr:uid="{00000000-0005-0000-0000-0000B20C0000}"/>
    <cellStyle name="Moneda 4 2 3 2 8 3" xfId="3687" xr:uid="{00000000-0005-0000-0000-0000B30C0000}"/>
    <cellStyle name="Moneda 4 2 3 2 8 4" xfId="5193" xr:uid="{00000000-0005-0000-0000-0000B40C0000}"/>
    <cellStyle name="Moneda 4 2 3 2 9" xfId="2005" xr:uid="{00000000-0005-0000-0000-0000B50C0000}"/>
    <cellStyle name="Moneda 4 2 3 3" xfId="257" xr:uid="{00000000-0005-0000-0000-0000B60C0000}"/>
    <cellStyle name="Moneda 4 2 3 3 2" xfId="907" xr:uid="{00000000-0005-0000-0000-0000B70C0000}"/>
    <cellStyle name="Moneda 4 2 3 3 2 2" xfId="1582" xr:uid="{00000000-0005-0000-0000-0000B80C0000}"/>
    <cellStyle name="Moneda 4 2 3 3 2 2 2" xfId="3124" xr:uid="{00000000-0005-0000-0000-0000B90C0000}"/>
    <cellStyle name="Moneda 4 2 3 3 2 2 3" xfId="4630" xr:uid="{00000000-0005-0000-0000-0000BA0C0000}"/>
    <cellStyle name="Moneda 4 2 3 3 2 2 4" xfId="6136" xr:uid="{00000000-0005-0000-0000-0000BB0C0000}"/>
    <cellStyle name="Moneda 4 2 3 3 2 3" xfId="2468" xr:uid="{00000000-0005-0000-0000-0000BC0C0000}"/>
    <cellStyle name="Moneda 4 2 3 3 2 4" xfId="3974" xr:uid="{00000000-0005-0000-0000-0000BD0C0000}"/>
    <cellStyle name="Moneda 4 2 3 3 2 5" xfId="5480" xr:uid="{00000000-0005-0000-0000-0000BE0C0000}"/>
    <cellStyle name="Moneda 4 2 3 3 3" xfId="1061" xr:uid="{00000000-0005-0000-0000-0000BF0C0000}"/>
    <cellStyle name="Moneda 4 2 3 3 3 2" xfId="2622" xr:uid="{00000000-0005-0000-0000-0000C00C0000}"/>
    <cellStyle name="Moneda 4 2 3 3 3 3" xfId="4128" xr:uid="{00000000-0005-0000-0000-0000C10C0000}"/>
    <cellStyle name="Moneda 4 2 3 3 3 4" xfId="5634" xr:uid="{00000000-0005-0000-0000-0000C20C0000}"/>
    <cellStyle name="Moneda 4 2 3 3 4" xfId="1279" xr:uid="{00000000-0005-0000-0000-0000C30C0000}"/>
    <cellStyle name="Moneda 4 2 3 3 4 2" xfId="2840" xr:uid="{00000000-0005-0000-0000-0000C40C0000}"/>
    <cellStyle name="Moneda 4 2 3 3 4 3" xfId="4346" xr:uid="{00000000-0005-0000-0000-0000C50C0000}"/>
    <cellStyle name="Moneda 4 2 3 3 4 4" xfId="5852" xr:uid="{00000000-0005-0000-0000-0000C60C0000}"/>
    <cellStyle name="Moneda 4 2 3 3 5" xfId="1738" xr:uid="{00000000-0005-0000-0000-0000C70C0000}"/>
    <cellStyle name="Moneda 4 2 3 3 5 2" xfId="3280" xr:uid="{00000000-0005-0000-0000-0000C80C0000}"/>
    <cellStyle name="Moneda 4 2 3 3 5 3" xfId="4786" xr:uid="{00000000-0005-0000-0000-0000C90C0000}"/>
    <cellStyle name="Moneda 4 2 3 3 5 4" xfId="6292" xr:uid="{00000000-0005-0000-0000-0000CA0C0000}"/>
    <cellStyle name="Moneda 4 2 3 3 6" xfId="565" xr:uid="{00000000-0005-0000-0000-0000CB0C0000}"/>
    <cellStyle name="Moneda 4 2 3 3 6 2" xfId="2184" xr:uid="{00000000-0005-0000-0000-0000CC0C0000}"/>
    <cellStyle name="Moneda 4 2 3 3 6 3" xfId="3690" xr:uid="{00000000-0005-0000-0000-0000CD0C0000}"/>
    <cellStyle name="Moneda 4 2 3 3 6 4" xfId="5196" xr:uid="{00000000-0005-0000-0000-0000CE0C0000}"/>
    <cellStyle name="Moneda 4 2 3 3 7" xfId="1966" xr:uid="{00000000-0005-0000-0000-0000CF0C0000}"/>
    <cellStyle name="Moneda 4 2 3 3 8" xfId="3472" xr:uid="{00000000-0005-0000-0000-0000D00C0000}"/>
    <cellStyle name="Moneda 4 2 3 3 9" xfId="4978" xr:uid="{00000000-0005-0000-0000-0000D10C0000}"/>
    <cellStyle name="Moneda 4 2 3 4" xfId="566" xr:uid="{00000000-0005-0000-0000-0000D20C0000}"/>
    <cellStyle name="Moneda 4 2 3 4 2" xfId="1280" xr:uid="{00000000-0005-0000-0000-0000D30C0000}"/>
    <cellStyle name="Moneda 4 2 3 4 2 2" xfId="2841" xr:uid="{00000000-0005-0000-0000-0000D40C0000}"/>
    <cellStyle name="Moneda 4 2 3 4 2 3" xfId="4347" xr:uid="{00000000-0005-0000-0000-0000D50C0000}"/>
    <cellStyle name="Moneda 4 2 3 4 2 4" xfId="5853" xr:uid="{00000000-0005-0000-0000-0000D60C0000}"/>
    <cellStyle name="Moneda 4 2 3 4 3" xfId="2185" xr:uid="{00000000-0005-0000-0000-0000D70C0000}"/>
    <cellStyle name="Moneda 4 2 3 4 4" xfId="3691" xr:uid="{00000000-0005-0000-0000-0000D80C0000}"/>
    <cellStyle name="Moneda 4 2 3 4 5" xfId="5197" xr:uid="{00000000-0005-0000-0000-0000D90C0000}"/>
    <cellStyle name="Moneda 4 2 3 5" xfId="849" xr:uid="{00000000-0005-0000-0000-0000DA0C0000}"/>
    <cellStyle name="Moneda 4 2 3 5 2" xfId="1524" xr:uid="{00000000-0005-0000-0000-0000DB0C0000}"/>
    <cellStyle name="Moneda 4 2 3 5 2 2" xfId="3066" xr:uid="{00000000-0005-0000-0000-0000DC0C0000}"/>
    <cellStyle name="Moneda 4 2 3 5 2 3" xfId="4572" xr:uid="{00000000-0005-0000-0000-0000DD0C0000}"/>
    <cellStyle name="Moneda 4 2 3 5 2 4" xfId="6078" xr:uid="{00000000-0005-0000-0000-0000DE0C0000}"/>
    <cellStyle name="Moneda 4 2 3 5 3" xfId="2410" xr:uid="{00000000-0005-0000-0000-0000DF0C0000}"/>
    <cellStyle name="Moneda 4 2 3 5 4" xfId="3916" xr:uid="{00000000-0005-0000-0000-0000E00C0000}"/>
    <cellStyle name="Moneda 4 2 3 5 5" xfId="5422" xr:uid="{00000000-0005-0000-0000-0000E10C0000}"/>
    <cellStyle name="Moneda 4 2 3 6" xfId="1003" xr:uid="{00000000-0005-0000-0000-0000E20C0000}"/>
    <cellStyle name="Moneda 4 2 3 6 2" xfId="2564" xr:uid="{00000000-0005-0000-0000-0000E30C0000}"/>
    <cellStyle name="Moneda 4 2 3 6 3" xfId="4070" xr:uid="{00000000-0005-0000-0000-0000E40C0000}"/>
    <cellStyle name="Moneda 4 2 3 6 4" xfId="5576" xr:uid="{00000000-0005-0000-0000-0000E50C0000}"/>
    <cellStyle name="Moneda 4 2 3 7" xfId="1275" xr:uid="{00000000-0005-0000-0000-0000E60C0000}"/>
    <cellStyle name="Moneda 4 2 3 7 2" xfId="2836" xr:uid="{00000000-0005-0000-0000-0000E70C0000}"/>
    <cellStyle name="Moneda 4 2 3 7 3" xfId="4342" xr:uid="{00000000-0005-0000-0000-0000E80C0000}"/>
    <cellStyle name="Moneda 4 2 3 7 4" xfId="5848" xr:uid="{00000000-0005-0000-0000-0000E90C0000}"/>
    <cellStyle name="Moneda 4 2 3 8" xfId="1680" xr:uid="{00000000-0005-0000-0000-0000EA0C0000}"/>
    <cellStyle name="Moneda 4 2 3 8 2" xfId="3222" xr:uid="{00000000-0005-0000-0000-0000EB0C0000}"/>
    <cellStyle name="Moneda 4 2 3 8 3" xfId="4728" xr:uid="{00000000-0005-0000-0000-0000EC0C0000}"/>
    <cellStyle name="Moneda 4 2 3 8 4" xfId="6234" xr:uid="{00000000-0005-0000-0000-0000ED0C0000}"/>
    <cellStyle name="Moneda 4 2 3 9" xfId="561" xr:uid="{00000000-0005-0000-0000-0000EE0C0000}"/>
    <cellStyle name="Moneda 4 2 3 9 2" xfId="2180" xr:uid="{00000000-0005-0000-0000-0000EF0C0000}"/>
    <cellStyle name="Moneda 4 2 3 9 3" xfId="3686" xr:uid="{00000000-0005-0000-0000-0000F00C0000}"/>
    <cellStyle name="Moneda 4 2 3 9 4" xfId="5192" xr:uid="{00000000-0005-0000-0000-0000F10C0000}"/>
    <cellStyle name="Moneda 4 2 4" xfId="225" xr:uid="{00000000-0005-0000-0000-0000F20C0000}"/>
    <cellStyle name="Moneda 4 2 4 2" xfId="875" xr:uid="{00000000-0005-0000-0000-0000F30C0000}"/>
    <cellStyle name="Moneda 4 2 4 2 2" xfId="1550" xr:uid="{00000000-0005-0000-0000-0000F40C0000}"/>
    <cellStyle name="Moneda 4 2 4 2 2 2" xfId="3092" xr:uid="{00000000-0005-0000-0000-0000F50C0000}"/>
    <cellStyle name="Moneda 4 2 4 2 2 3" xfId="4598" xr:uid="{00000000-0005-0000-0000-0000F60C0000}"/>
    <cellStyle name="Moneda 4 2 4 2 2 4" xfId="6104" xr:uid="{00000000-0005-0000-0000-0000F70C0000}"/>
    <cellStyle name="Moneda 4 2 4 2 3" xfId="2436" xr:uid="{00000000-0005-0000-0000-0000F80C0000}"/>
    <cellStyle name="Moneda 4 2 4 2 4" xfId="3942" xr:uid="{00000000-0005-0000-0000-0000F90C0000}"/>
    <cellStyle name="Moneda 4 2 4 2 5" xfId="5448" xr:uid="{00000000-0005-0000-0000-0000FA0C0000}"/>
    <cellStyle name="Moneda 4 2 4 3" xfId="1029" xr:uid="{00000000-0005-0000-0000-0000FB0C0000}"/>
    <cellStyle name="Moneda 4 2 4 3 2" xfId="2590" xr:uid="{00000000-0005-0000-0000-0000FC0C0000}"/>
    <cellStyle name="Moneda 4 2 4 3 3" xfId="4096" xr:uid="{00000000-0005-0000-0000-0000FD0C0000}"/>
    <cellStyle name="Moneda 4 2 4 3 4" xfId="5602" xr:uid="{00000000-0005-0000-0000-0000FE0C0000}"/>
    <cellStyle name="Moneda 4 2 4 4" xfId="1281" xr:uid="{00000000-0005-0000-0000-0000FF0C0000}"/>
    <cellStyle name="Moneda 4 2 4 4 2" xfId="2842" xr:uid="{00000000-0005-0000-0000-0000000D0000}"/>
    <cellStyle name="Moneda 4 2 4 4 3" xfId="4348" xr:uid="{00000000-0005-0000-0000-0000010D0000}"/>
    <cellStyle name="Moneda 4 2 4 4 4" xfId="5854" xr:uid="{00000000-0005-0000-0000-0000020D0000}"/>
    <cellStyle name="Moneda 4 2 4 5" xfId="1706" xr:uid="{00000000-0005-0000-0000-0000030D0000}"/>
    <cellStyle name="Moneda 4 2 4 5 2" xfId="3248" xr:uid="{00000000-0005-0000-0000-0000040D0000}"/>
    <cellStyle name="Moneda 4 2 4 5 3" xfId="4754" xr:uid="{00000000-0005-0000-0000-0000050D0000}"/>
    <cellStyle name="Moneda 4 2 4 5 4" xfId="6260" xr:uid="{00000000-0005-0000-0000-0000060D0000}"/>
    <cellStyle name="Moneda 4 2 4 6" xfId="567" xr:uid="{00000000-0005-0000-0000-0000070D0000}"/>
    <cellStyle name="Moneda 4 2 4 6 2" xfId="2186" xr:uid="{00000000-0005-0000-0000-0000080D0000}"/>
    <cellStyle name="Moneda 4 2 4 6 3" xfId="3692" xr:uid="{00000000-0005-0000-0000-0000090D0000}"/>
    <cellStyle name="Moneda 4 2 4 6 4" xfId="5198" xr:uid="{00000000-0005-0000-0000-00000A0D0000}"/>
    <cellStyle name="Moneda 4 2 4 7" xfId="1934" xr:uid="{00000000-0005-0000-0000-00000B0D0000}"/>
    <cellStyle name="Moneda 4 2 4 8" xfId="3440" xr:uid="{00000000-0005-0000-0000-00000C0D0000}"/>
    <cellStyle name="Moneda 4 2 4 9" xfId="4946" xr:uid="{00000000-0005-0000-0000-00000D0D0000}"/>
    <cellStyle name="Moneda 4 2 5" xfId="568" xr:uid="{00000000-0005-0000-0000-00000E0D0000}"/>
    <cellStyle name="Moneda 4 2 5 2" xfId="1282" xr:uid="{00000000-0005-0000-0000-00000F0D0000}"/>
    <cellStyle name="Moneda 4 2 5 2 2" xfId="2843" xr:uid="{00000000-0005-0000-0000-0000100D0000}"/>
    <cellStyle name="Moneda 4 2 5 2 3" xfId="4349" xr:uid="{00000000-0005-0000-0000-0000110D0000}"/>
    <cellStyle name="Moneda 4 2 5 2 4" xfId="5855" xr:uid="{00000000-0005-0000-0000-0000120D0000}"/>
    <cellStyle name="Moneda 4 2 5 3" xfId="2187" xr:uid="{00000000-0005-0000-0000-0000130D0000}"/>
    <cellStyle name="Moneda 4 2 5 4" xfId="3693" xr:uid="{00000000-0005-0000-0000-0000140D0000}"/>
    <cellStyle name="Moneda 4 2 5 5" xfId="5199" xr:uid="{00000000-0005-0000-0000-0000150D0000}"/>
    <cellStyle name="Moneda 4 2 6" xfId="569" xr:uid="{00000000-0005-0000-0000-0000160D0000}"/>
    <cellStyle name="Moneda 4 2 6 2" xfId="1283" xr:uid="{00000000-0005-0000-0000-0000170D0000}"/>
    <cellStyle name="Moneda 4 2 6 2 2" xfId="2844" xr:uid="{00000000-0005-0000-0000-0000180D0000}"/>
    <cellStyle name="Moneda 4 2 6 2 3" xfId="4350" xr:uid="{00000000-0005-0000-0000-0000190D0000}"/>
    <cellStyle name="Moneda 4 2 6 2 4" xfId="5856" xr:uid="{00000000-0005-0000-0000-00001A0D0000}"/>
    <cellStyle name="Moneda 4 2 6 3" xfId="2188" xr:uid="{00000000-0005-0000-0000-00001B0D0000}"/>
    <cellStyle name="Moneda 4 2 6 4" xfId="3694" xr:uid="{00000000-0005-0000-0000-00001C0D0000}"/>
    <cellStyle name="Moneda 4 2 6 5" xfId="5200" xr:uid="{00000000-0005-0000-0000-00001D0D0000}"/>
    <cellStyle name="Moneda 4 2 7" xfId="817" xr:uid="{00000000-0005-0000-0000-00001E0D0000}"/>
    <cellStyle name="Moneda 4 2 7 2" xfId="1492" xr:uid="{00000000-0005-0000-0000-00001F0D0000}"/>
    <cellStyle name="Moneda 4 2 7 2 2" xfId="3034" xr:uid="{00000000-0005-0000-0000-0000200D0000}"/>
    <cellStyle name="Moneda 4 2 7 2 3" xfId="4540" xr:uid="{00000000-0005-0000-0000-0000210D0000}"/>
    <cellStyle name="Moneda 4 2 7 2 4" xfId="6046" xr:uid="{00000000-0005-0000-0000-0000220D0000}"/>
    <cellStyle name="Moneda 4 2 7 3" xfId="2378" xr:uid="{00000000-0005-0000-0000-0000230D0000}"/>
    <cellStyle name="Moneda 4 2 7 4" xfId="3884" xr:uid="{00000000-0005-0000-0000-0000240D0000}"/>
    <cellStyle name="Moneda 4 2 7 5" xfId="5390" xr:uid="{00000000-0005-0000-0000-0000250D0000}"/>
    <cellStyle name="Moneda 4 2 8" xfId="971" xr:uid="{00000000-0005-0000-0000-0000260D0000}"/>
    <cellStyle name="Moneda 4 2 8 2" xfId="2532" xr:uid="{00000000-0005-0000-0000-0000270D0000}"/>
    <cellStyle name="Moneda 4 2 8 3" xfId="4038" xr:uid="{00000000-0005-0000-0000-0000280D0000}"/>
    <cellStyle name="Moneda 4 2 8 4" xfId="5544" xr:uid="{00000000-0005-0000-0000-0000290D0000}"/>
    <cellStyle name="Moneda 4 2 9" xfId="1262" xr:uid="{00000000-0005-0000-0000-00002A0D0000}"/>
    <cellStyle name="Moneda 4 2 9 2" xfId="2823" xr:uid="{00000000-0005-0000-0000-00002B0D0000}"/>
    <cellStyle name="Moneda 4 2 9 3" xfId="4329" xr:uid="{00000000-0005-0000-0000-00002C0D0000}"/>
    <cellStyle name="Moneda 4 2 9 4" xfId="5835" xr:uid="{00000000-0005-0000-0000-00002D0D0000}"/>
    <cellStyle name="Moneda 4 3" xfId="108" xr:uid="{00000000-0005-0000-0000-00002E0D0000}"/>
    <cellStyle name="Moneda 4 3 10" xfId="570" xr:uid="{00000000-0005-0000-0000-00002F0D0000}"/>
    <cellStyle name="Moneda 4 3 10 2" xfId="2189" xr:uid="{00000000-0005-0000-0000-0000300D0000}"/>
    <cellStyle name="Moneda 4 3 10 3" xfId="3695" xr:uid="{00000000-0005-0000-0000-0000310D0000}"/>
    <cellStyle name="Moneda 4 3 10 4" xfId="5201" xr:uid="{00000000-0005-0000-0000-0000320D0000}"/>
    <cellStyle name="Moneda 4 3 11" xfId="1800" xr:uid="{00000000-0005-0000-0000-0000330D0000}"/>
    <cellStyle name="Moneda 4 3 11 2" xfId="3341" xr:uid="{00000000-0005-0000-0000-0000340D0000}"/>
    <cellStyle name="Moneda 4 3 11 3" xfId="4847" xr:uid="{00000000-0005-0000-0000-0000350D0000}"/>
    <cellStyle name="Moneda 4 3 11 4" xfId="6353" xr:uid="{00000000-0005-0000-0000-0000360D0000}"/>
    <cellStyle name="Moneda 4 3 12" xfId="1897" xr:uid="{00000000-0005-0000-0000-0000370D0000}"/>
    <cellStyle name="Moneda 4 3 13" xfId="3403" xr:uid="{00000000-0005-0000-0000-0000380D0000}"/>
    <cellStyle name="Moneda 4 3 14" xfId="4909" xr:uid="{00000000-0005-0000-0000-0000390D0000}"/>
    <cellStyle name="Moneda 4 3 2" xfId="180" xr:uid="{00000000-0005-0000-0000-00003A0D0000}"/>
    <cellStyle name="Moneda 4 3 2 10" xfId="1822" xr:uid="{00000000-0005-0000-0000-00003B0D0000}"/>
    <cellStyle name="Moneda 4 3 2 10 2" xfId="3363" xr:uid="{00000000-0005-0000-0000-00003C0D0000}"/>
    <cellStyle name="Moneda 4 3 2 10 3" xfId="4869" xr:uid="{00000000-0005-0000-0000-00003D0D0000}"/>
    <cellStyle name="Moneda 4 3 2 10 4" xfId="6375" xr:uid="{00000000-0005-0000-0000-00003E0D0000}"/>
    <cellStyle name="Moneda 4 3 2 11" xfId="1918" xr:uid="{00000000-0005-0000-0000-00003F0D0000}"/>
    <cellStyle name="Moneda 4 3 2 12" xfId="3424" xr:uid="{00000000-0005-0000-0000-0000400D0000}"/>
    <cellStyle name="Moneda 4 3 2 13" xfId="4930" xr:uid="{00000000-0005-0000-0000-0000410D0000}"/>
    <cellStyle name="Moneda 4 3 2 2" xfId="307" xr:uid="{00000000-0005-0000-0000-0000420D0000}"/>
    <cellStyle name="Moneda 4 3 2 2 10" xfId="3521" xr:uid="{00000000-0005-0000-0000-0000430D0000}"/>
    <cellStyle name="Moneda 4 3 2 2 11" xfId="5027" xr:uid="{00000000-0005-0000-0000-0000440D0000}"/>
    <cellStyle name="Moneda 4 3 2 2 2" xfId="573" xr:uid="{00000000-0005-0000-0000-0000450D0000}"/>
    <cellStyle name="Moneda 4 3 2 2 2 2" xfId="1287" xr:uid="{00000000-0005-0000-0000-0000460D0000}"/>
    <cellStyle name="Moneda 4 3 2 2 2 2 2" xfId="2848" xr:uid="{00000000-0005-0000-0000-0000470D0000}"/>
    <cellStyle name="Moneda 4 3 2 2 2 2 3" xfId="4354" xr:uid="{00000000-0005-0000-0000-0000480D0000}"/>
    <cellStyle name="Moneda 4 3 2 2 2 2 4" xfId="5860" xr:uid="{00000000-0005-0000-0000-0000490D0000}"/>
    <cellStyle name="Moneda 4 3 2 2 2 3" xfId="2192" xr:uid="{00000000-0005-0000-0000-00004A0D0000}"/>
    <cellStyle name="Moneda 4 3 2 2 2 4" xfId="3698" xr:uid="{00000000-0005-0000-0000-00004B0D0000}"/>
    <cellStyle name="Moneda 4 3 2 2 2 5" xfId="5204" xr:uid="{00000000-0005-0000-0000-00004C0D0000}"/>
    <cellStyle name="Moneda 4 3 2 2 3" xfId="574" xr:uid="{00000000-0005-0000-0000-00004D0D0000}"/>
    <cellStyle name="Moneda 4 3 2 2 3 2" xfId="1288" xr:uid="{00000000-0005-0000-0000-00004E0D0000}"/>
    <cellStyle name="Moneda 4 3 2 2 3 2 2" xfId="2849" xr:uid="{00000000-0005-0000-0000-00004F0D0000}"/>
    <cellStyle name="Moneda 4 3 2 2 3 2 3" xfId="4355" xr:uid="{00000000-0005-0000-0000-0000500D0000}"/>
    <cellStyle name="Moneda 4 3 2 2 3 2 4" xfId="5861" xr:uid="{00000000-0005-0000-0000-0000510D0000}"/>
    <cellStyle name="Moneda 4 3 2 2 3 3" xfId="2193" xr:uid="{00000000-0005-0000-0000-0000520D0000}"/>
    <cellStyle name="Moneda 4 3 2 2 3 4" xfId="3699" xr:uid="{00000000-0005-0000-0000-0000530D0000}"/>
    <cellStyle name="Moneda 4 3 2 2 3 5" xfId="5205" xr:uid="{00000000-0005-0000-0000-0000540D0000}"/>
    <cellStyle name="Moneda 4 3 2 2 4" xfId="956" xr:uid="{00000000-0005-0000-0000-0000550D0000}"/>
    <cellStyle name="Moneda 4 3 2 2 4 2" xfId="1631" xr:uid="{00000000-0005-0000-0000-0000560D0000}"/>
    <cellStyle name="Moneda 4 3 2 2 4 2 2" xfId="3173" xr:uid="{00000000-0005-0000-0000-0000570D0000}"/>
    <cellStyle name="Moneda 4 3 2 2 4 2 3" xfId="4679" xr:uid="{00000000-0005-0000-0000-0000580D0000}"/>
    <cellStyle name="Moneda 4 3 2 2 4 2 4" xfId="6185" xr:uid="{00000000-0005-0000-0000-0000590D0000}"/>
    <cellStyle name="Moneda 4 3 2 2 4 3" xfId="2517" xr:uid="{00000000-0005-0000-0000-00005A0D0000}"/>
    <cellStyle name="Moneda 4 3 2 2 4 4" xfId="4023" xr:uid="{00000000-0005-0000-0000-00005B0D0000}"/>
    <cellStyle name="Moneda 4 3 2 2 4 5" xfId="5529" xr:uid="{00000000-0005-0000-0000-00005C0D0000}"/>
    <cellStyle name="Moneda 4 3 2 2 5" xfId="1110" xr:uid="{00000000-0005-0000-0000-00005D0D0000}"/>
    <cellStyle name="Moneda 4 3 2 2 5 2" xfId="2671" xr:uid="{00000000-0005-0000-0000-00005E0D0000}"/>
    <cellStyle name="Moneda 4 3 2 2 5 3" xfId="4177" xr:uid="{00000000-0005-0000-0000-00005F0D0000}"/>
    <cellStyle name="Moneda 4 3 2 2 5 4" xfId="5683" xr:uid="{00000000-0005-0000-0000-0000600D0000}"/>
    <cellStyle name="Moneda 4 3 2 2 6" xfId="1286" xr:uid="{00000000-0005-0000-0000-0000610D0000}"/>
    <cellStyle name="Moneda 4 3 2 2 6 2" xfId="2847" xr:uid="{00000000-0005-0000-0000-0000620D0000}"/>
    <cellStyle name="Moneda 4 3 2 2 6 3" xfId="4353" xr:uid="{00000000-0005-0000-0000-0000630D0000}"/>
    <cellStyle name="Moneda 4 3 2 2 6 4" xfId="5859" xr:uid="{00000000-0005-0000-0000-0000640D0000}"/>
    <cellStyle name="Moneda 4 3 2 2 7" xfId="1787" xr:uid="{00000000-0005-0000-0000-0000650D0000}"/>
    <cellStyle name="Moneda 4 3 2 2 7 2" xfId="3329" xr:uid="{00000000-0005-0000-0000-0000660D0000}"/>
    <cellStyle name="Moneda 4 3 2 2 7 3" xfId="4835" xr:uid="{00000000-0005-0000-0000-0000670D0000}"/>
    <cellStyle name="Moneda 4 3 2 2 7 4" xfId="6341" xr:uid="{00000000-0005-0000-0000-0000680D0000}"/>
    <cellStyle name="Moneda 4 3 2 2 8" xfId="572" xr:uid="{00000000-0005-0000-0000-0000690D0000}"/>
    <cellStyle name="Moneda 4 3 2 2 8 2" xfId="2191" xr:uid="{00000000-0005-0000-0000-00006A0D0000}"/>
    <cellStyle name="Moneda 4 3 2 2 8 3" xfId="3697" xr:uid="{00000000-0005-0000-0000-00006B0D0000}"/>
    <cellStyle name="Moneda 4 3 2 2 8 4" xfId="5203" xr:uid="{00000000-0005-0000-0000-00006C0D0000}"/>
    <cellStyle name="Moneda 4 3 2 2 9" xfId="2015" xr:uid="{00000000-0005-0000-0000-00006D0D0000}"/>
    <cellStyle name="Moneda 4 3 2 3" xfId="267" xr:uid="{00000000-0005-0000-0000-00006E0D0000}"/>
    <cellStyle name="Moneda 4 3 2 3 2" xfId="917" xr:uid="{00000000-0005-0000-0000-00006F0D0000}"/>
    <cellStyle name="Moneda 4 3 2 3 2 2" xfId="1592" xr:uid="{00000000-0005-0000-0000-0000700D0000}"/>
    <cellStyle name="Moneda 4 3 2 3 2 2 2" xfId="3134" xr:uid="{00000000-0005-0000-0000-0000710D0000}"/>
    <cellStyle name="Moneda 4 3 2 3 2 2 3" xfId="4640" xr:uid="{00000000-0005-0000-0000-0000720D0000}"/>
    <cellStyle name="Moneda 4 3 2 3 2 2 4" xfId="6146" xr:uid="{00000000-0005-0000-0000-0000730D0000}"/>
    <cellStyle name="Moneda 4 3 2 3 2 3" xfId="2478" xr:uid="{00000000-0005-0000-0000-0000740D0000}"/>
    <cellStyle name="Moneda 4 3 2 3 2 4" xfId="3984" xr:uid="{00000000-0005-0000-0000-0000750D0000}"/>
    <cellStyle name="Moneda 4 3 2 3 2 5" xfId="5490" xr:uid="{00000000-0005-0000-0000-0000760D0000}"/>
    <cellStyle name="Moneda 4 3 2 3 3" xfId="1071" xr:uid="{00000000-0005-0000-0000-0000770D0000}"/>
    <cellStyle name="Moneda 4 3 2 3 3 2" xfId="2632" xr:uid="{00000000-0005-0000-0000-0000780D0000}"/>
    <cellStyle name="Moneda 4 3 2 3 3 3" xfId="4138" xr:uid="{00000000-0005-0000-0000-0000790D0000}"/>
    <cellStyle name="Moneda 4 3 2 3 3 4" xfId="5644" xr:uid="{00000000-0005-0000-0000-00007A0D0000}"/>
    <cellStyle name="Moneda 4 3 2 3 4" xfId="1289" xr:uid="{00000000-0005-0000-0000-00007B0D0000}"/>
    <cellStyle name="Moneda 4 3 2 3 4 2" xfId="2850" xr:uid="{00000000-0005-0000-0000-00007C0D0000}"/>
    <cellStyle name="Moneda 4 3 2 3 4 3" xfId="4356" xr:uid="{00000000-0005-0000-0000-00007D0D0000}"/>
    <cellStyle name="Moneda 4 3 2 3 4 4" xfId="5862" xr:uid="{00000000-0005-0000-0000-00007E0D0000}"/>
    <cellStyle name="Moneda 4 3 2 3 5" xfId="1748" xr:uid="{00000000-0005-0000-0000-00007F0D0000}"/>
    <cellStyle name="Moneda 4 3 2 3 5 2" xfId="3290" xr:uid="{00000000-0005-0000-0000-0000800D0000}"/>
    <cellStyle name="Moneda 4 3 2 3 5 3" xfId="4796" xr:uid="{00000000-0005-0000-0000-0000810D0000}"/>
    <cellStyle name="Moneda 4 3 2 3 5 4" xfId="6302" xr:uid="{00000000-0005-0000-0000-0000820D0000}"/>
    <cellStyle name="Moneda 4 3 2 3 6" xfId="575" xr:uid="{00000000-0005-0000-0000-0000830D0000}"/>
    <cellStyle name="Moneda 4 3 2 3 6 2" xfId="2194" xr:uid="{00000000-0005-0000-0000-0000840D0000}"/>
    <cellStyle name="Moneda 4 3 2 3 6 3" xfId="3700" xr:uid="{00000000-0005-0000-0000-0000850D0000}"/>
    <cellStyle name="Moneda 4 3 2 3 6 4" xfId="5206" xr:uid="{00000000-0005-0000-0000-0000860D0000}"/>
    <cellStyle name="Moneda 4 3 2 3 7" xfId="1976" xr:uid="{00000000-0005-0000-0000-0000870D0000}"/>
    <cellStyle name="Moneda 4 3 2 3 8" xfId="3482" xr:uid="{00000000-0005-0000-0000-0000880D0000}"/>
    <cellStyle name="Moneda 4 3 2 3 9" xfId="4988" xr:uid="{00000000-0005-0000-0000-0000890D0000}"/>
    <cellStyle name="Moneda 4 3 2 4" xfId="576" xr:uid="{00000000-0005-0000-0000-00008A0D0000}"/>
    <cellStyle name="Moneda 4 3 2 4 2" xfId="1290" xr:uid="{00000000-0005-0000-0000-00008B0D0000}"/>
    <cellStyle name="Moneda 4 3 2 4 2 2" xfId="2851" xr:uid="{00000000-0005-0000-0000-00008C0D0000}"/>
    <cellStyle name="Moneda 4 3 2 4 2 3" xfId="4357" xr:uid="{00000000-0005-0000-0000-00008D0D0000}"/>
    <cellStyle name="Moneda 4 3 2 4 2 4" xfId="5863" xr:uid="{00000000-0005-0000-0000-00008E0D0000}"/>
    <cellStyle name="Moneda 4 3 2 4 3" xfId="2195" xr:uid="{00000000-0005-0000-0000-00008F0D0000}"/>
    <cellStyle name="Moneda 4 3 2 4 4" xfId="3701" xr:uid="{00000000-0005-0000-0000-0000900D0000}"/>
    <cellStyle name="Moneda 4 3 2 4 5" xfId="5207" xr:uid="{00000000-0005-0000-0000-0000910D0000}"/>
    <cellStyle name="Moneda 4 3 2 5" xfId="859" xr:uid="{00000000-0005-0000-0000-0000920D0000}"/>
    <cellStyle name="Moneda 4 3 2 5 2" xfId="1534" xr:uid="{00000000-0005-0000-0000-0000930D0000}"/>
    <cellStyle name="Moneda 4 3 2 5 2 2" xfId="3076" xr:uid="{00000000-0005-0000-0000-0000940D0000}"/>
    <cellStyle name="Moneda 4 3 2 5 2 3" xfId="4582" xr:uid="{00000000-0005-0000-0000-0000950D0000}"/>
    <cellStyle name="Moneda 4 3 2 5 2 4" xfId="6088" xr:uid="{00000000-0005-0000-0000-0000960D0000}"/>
    <cellStyle name="Moneda 4 3 2 5 3" xfId="2420" xr:uid="{00000000-0005-0000-0000-0000970D0000}"/>
    <cellStyle name="Moneda 4 3 2 5 4" xfId="3926" xr:uid="{00000000-0005-0000-0000-0000980D0000}"/>
    <cellStyle name="Moneda 4 3 2 5 5" xfId="5432" xr:uid="{00000000-0005-0000-0000-0000990D0000}"/>
    <cellStyle name="Moneda 4 3 2 6" xfId="1013" xr:uid="{00000000-0005-0000-0000-00009A0D0000}"/>
    <cellStyle name="Moneda 4 3 2 6 2" xfId="2574" xr:uid="{00000000-0005-0000-0000-00009B0D0000}"/>
    <cellStyle name="Moneda 4 3 2 6 3" xfId="4080" xr:uid="{00000000-0005-0000-0000-00009C0D0000}"/>
    <cellStyle name="Moneda 4 3 2 6 4" xfId="5586" xr:uid="{00000000-0005-0000-0000-00009D0D0000}"/>
    <cellStyle name="Moneda 4 3 2 7" xfId="1285" xr:uid="{00000000-0005-0000-0000-00009E0D0000}"/>
    <cellStyle name="Moneda 4 3 2 7 2" xfId="2846" xr:uid="{00000000-0005-0000-0000-00009F0D0000}"/>
    <cellStyle name="Moneda 4 3 2 7 3" xfId="4352" xr:uid="{00000000-0005-0000-0000-0000A00D0000}"/>
    <cellStyle name="Moneda 4 3 2 7 4" xfId="5858" xr:uid="{00000000-0005-0000-0000-0000A10D0000}"/>
    <cellStyle name="Moneda 4 3 2 8" xfId="1690" xr:uid="{00000000-0005-0000-0000-0000A20D0000}"/>
    <cellStyle name="Moneda 4 3 2 8 2" xfId="3232" xr:uid="{00000000-0005-0000-0000-0000A30D0000}"/>
    <cellStyle name="Moneda 4 3 2 8 3" xfId="4738" xr:uid="{00000000-0005-0000-0000-0000A40D0000}"/>
    <cellStyle name="Moneda 4 3 2 8 4" xfId="6244" xr:uid="{00000000-0005-0000-0000-0000A50D0000}"/>
    <cellStyle name="Moneda 4 3 2 9" xfId="571" xr:uid="{00000000-0005-0000-0000-0000A60D0000}"/>
    <cellStyle name="Moneda 4 3 2 9 2" xfId="2190" xr:uid="{00000000-0005-0000-0000-0000A70D0000}"/>
    <cellStyle name="Moneda 4 3 2 9 3" xfId="3696" xr:uid="{00000000-0005-0000-0000-0000A80D0000}"/>
    <cellStyle name="Moneda 4 3 2 9 4" xfId="5202" xr:uid="{00000000-0005-0000-0000-0000A90D0000}"/>
    <cellStyle name="Moneda 4 3 3" xfId="285" xr:uid="{00000000-0005-0000-0000-0000AA0D0000}"/>
    <cellStyle name="Moneda 4 3 3 10" xfId="3499" xr:uid="{00000000-0005-0000-0000-0000AB0D0000}"/>
    <cellStyle name="Moneda 4 3 3 11" xfId="5005" xr:uid="{00000000-0005-0000-0000-0000AC0D0000}"/>
    <cellStyle name="Moneda 4 3 3 2" xfId="578" xr:uid="{00000000-0005-0000-0000-0000AD0D0000}"/>
    <cellStyle name="Moneda 4 3 3 2 2" xfId="1292" xr:uid="{00000000-0005-0000-0000-0000AE0D0000}"/>
    <cellStyle name="Moneda 4 3 3 2 2 2" xfId="2853" xr:uid="{00000000-0005-0000-0000-0000AF0D0000}"/>
    <cellStyle name="Moneda 4 3 3 2 2 3" xfId="4359" xr:uid="{00000000-0005-0000-0000-0000B00D0000}"/>
    <cellStyle name="Moneda 4 3 3 2 2 4" xfId="5865" xr:uid="{00000000-0005-0000-0000-0000B10D0000}"/>
    <cellStyle name="Moneda 4 3 3 2 3" xfId="2197" xr:uid="{00000000-0005-0000-0000-0000B20D0000}"/>
    <cellStyle name="Moneda 4 3 3 2 4" xfId="3703" xr:uid="{00000000-0005-0000-0000-0000B30D0000}"/>
    <cellStyle name="Moneda 4 3 3 2 5" xfId="5209" xr:uid="{00000000-0005-0000-0000-0000B40D0000}"/>
    <cellStyle name="Moneda 4 3 3 3" xfId="579" xr:uid="{00000000-0005-0000-0000-0000B50D0000}"/>
    <cellStyle name="Moneda 4 3 3 3 2" xfId="1293" xr:uid="{00000000-0005-0000-0000-0000B60D0000}"/>
    <cellStyle name="Moneda 4 3 3 3 2 2" xfId="2854" xr:uid="{00000000-0005-0000-0000-0000B70D0000}"/>
    <cellStyle name="Moneda 4 3 3 3 2 3" xfId="4360" xr:uid="{00000000-0005-0000-0000-0000B80D0000}"/>
    <cellStyle name="Moneda 4 3 3 3 2 4" xfId="5866" xr:uid="{00000000-0005-0000-0000-0000B90D0000}"/>
    <cellStyle name="Moneda 4 3 3 3 3" xfId="2198" xr:uid="{00000000-0005-0000-0000-0000BA0D0000}"/>
    <cellStyle name="Moneda 4 3 3 3 4" xfId="3704" xr:uid="{00000000-0005-0000-0000-0000BB0D0000}"/>
    <cellStyle name="Moneda 4 3 3 3 5" xfId="5210" xr:uid="{00000000-0005-0000-0000-0000BC0D0000}"/>
    <cellStyle name="Moneda 4 3 3 4" xfId="934" xr:uid="{00000000-0005-0000-0000-0000BD0D0000}"/>
    <cellStyle name="Moneda 4 3 3 4 2" xfId="1609" xr:uid="{00000000-0005-0000-0000-0000BE0D0000}"/>
    <cellStyle name="Moneda 4 3 3 4 2 2" xfId="3151" xr:uid="{00000000-0005-0000-0000-0000BF0D0000}"/>
    <cellStyle name="Moneda 4 3 3 4 2 3" xfId="4657" xr:uid="{00000000-0005-0000-0000-0000C00D0000}"/>
    <cellStyle name="Moneda 4 3 3 4 2 4" xfId="6163" xr:uid="{00000000-0005-0000-0000-0000C10D0000}"/>
    <cellStyle name="Moneda 4 3 3 4 3" xfId="2495" xr:uid="{00000000-0005-0000-0000-0000C20D0000}"/>
    <cellStyle name="Moneda 4 3 3 4 4" xfId="4001" xr:uid="{00000000-0005-0000-0000-0000C30D0000}"/>
    <cellStyle name="Moneda 4 3 3 4 5" xfId="5507" xr:uid="{00000000-0005-0000-0000-0000C40D0000}"/>
    <cellStyle name="Moneda 4 3 3 5" xfId="1088" xr:uid="{00000000-0005-0000-0000-0000C50D0000}"/>
    <cellStyle name="Moneda 4 3 3 5 2" xfId="2649" xr:uid="{00000000-0005-0000-0000-0000C60D0000}"/>
    <cellStyle name="Moneda 4 3 3 5 3" xfId="4155" xr:uid="{00000000-0005-0000-0000-0000C70D0000}"/>
    <cellStyle name="Moneda 4 3 3 5 4" xfId="5661" xr:uid="{00000000-0005-0000-0000-0000C80D0000}"/>
    <cellStyle name="Moneda 4 3 3 6" xfId="1291" xr:uid="{00000000-0005-0000-0000-0000C90D0000}"/>
    <cellStyle name="Moneda 4 3 3 6 2" xfId="2852" xr:uid="{00000000-0005-0000-0000-0000CA0D0000}"/>
    <cellStyle name="Moneda 4 3 3 6 3" xfId="4358" xr:uid="{00000000-0005-0000-0000-0000CB0D0000}"/>
    <cellStyle name="Moneda 4 3 3 6 4" xfId="5864" xr:uid="{00000000-0005-0000-0000-0000CC0D0000}"/>
    <cellStyle name="Moneda 4 3 3 7" xfId="1765" xr:uid="{00000000-0005-0000-0000-0000CD0D0000}"/>
    <cellStyle name="Moneda 4 3 3 7 2" xfId="3307" xr:uid="{00000000-0005-0000-0000-0000CE0D0000}"/>
    <cellStyle name="Moneda 4 3 3 7 3" xfId="4813" xr:uid="{00000000-0005-0000-0000-0000CF0D0000}"/>
    <cellStyle name="Moneda 4 3 3 7 4" xfId="6319" xr:uid="{00000000-0005-0000-0000-0000D00D0000}"/>
    <cellStyle name="Moneda 4 3 3 8" xfId="577" xr:uid="{00000000-0005-0000-0000-0000D10D0000}"/>
    <cellStyle name="Moneda 4 3 3 8 2" xfId="2196" xr:uid="{00000000-0005-0000-0000-0000D20D0000}"/>
    <cellStyle name="Moneda 4 3 3 8 3" xfId="3702" xr:uid="{00000000-0005-0000-0000-0000D30D0000}"/>
    <cellStyle name="Moneda 4 3 3 8 4" xfId="5208" xr:uid="{00000000-0005-0000-0000-0000D40D0000}"/>
    <cellStyle name="Moneda 4 3 3 9" xfId="1993" xr:uid="{00000000-0005-0000-0000-0000D50D0000}"/>
    <cellStyle name="Moneda 4 3 4" xfId="246" xr:uid="{00000000-0005-0000-0000-0000D60D0000}"/>
    <cellStyle name="Moneda 4 3 4 2" xfId="896" xr:uid="{00000000-0005-0000-0000-0000D70D0000}"/>
    <cellStyle name="Moneda 4 3 4 2 2" xfId="1571" xr:uid="{00000000-0005-0000-0000-0000D80D0000}"/>
    <cellStyle name="Moneda 4 3 4 2 2 2" xfId="3113" xr:uid="{00000000-0005-0000-0000-0000D90D0000}"/>
    <cellStyle name="Moneda 4 3 4 2 2 3" xfId="4619" xr:uid="{00000000-0005-0000-0000-0000DA0D0000}"/>
    <cellStyle name="Moneda 4 3 4 2 2 4" xfId="6125" xr:uid="{00000000-0005-0000-0000-0000DB0D0000}"/>
    <cellStyle name="Moneda 4 3 4 2 3" xfId="2457" xr:uid="{00000000-0005-0000-0000-0000DC0D0000}"/>
    <cellStyle name="Moneda 4 3 4 2 4" xfId="3963" xr:uid="{00000000-0005-0000-0000-0000DD0D0000}"/>
    <cellStyle name="Moneda 4 3 4 2 5" xfId="5469" xr:uid="{00000000-0005-0000-0000-0000DE0D0000}"/>
    <cellStyle name="Moneda 4 3 4 3" xfId="1050" xr:uid="{00000000-0005-0000-0000-0000DF0D0000}"/>
    <cellStyle name="Moneda 4 3 4 3 2" xfId="2611" xr:uid="{00000000-0005-0000-0000-0000E00D0000}"/>
    <cellStyle name="Moneda 4 3 4 3 3" xfId="4117" xr:uid="{00000000-0005-0000-0000-0000E10D0000}"/>
    <cellStyle name="Moneda 4 3 4 3 4" xfId="5623" xr:uid="{00000000-0005-0000-0000-0000E20D0000}"/>
    <cellStyle name="Moneda 4 3 4 4" xfId="1294" xr:uid="{00000000-0005-0000-0000-0000E30D0000}"/>
    <cellStyle name="Moneda 4 3 4 4 2" xfId="2855" xr:uid="{00000000-0005-0000-0000-0000E40D0000}"/>
    <cellStyle name="Moneda 4 3 4 4 3" xfId="4361" xr:uid="{00000000-0005-0000-0000-0000E50D0000}"/>
    <cellStyle name="Moneda 4 3 4 4 4" xfId="5867" xr:uid="{00000000-0005-0000-0000-0000E60D0000}"/>
    <cellStyle name="Moneda 4 3 4 5" xfId="1727" xr:uid="{00000000-0005-0000-0000-0000E70D0000}"/>
    <cellStyle name="Moneda 4 3 4 5 2" xfId="3269" xr:uid="{00000000-0005-0000-0000-0000E80D0000}"/>
    <cellStyle name="Moneda 4 3 4 5 3" xfId="4775" xr:uid="{00000000-0005-0000-0000-0000E90D0000}"/>
    <cellStyle name="Moneda 4 3 4 5 4" xfId="6281" xr:uid="{00000000-0005-0000-0000-0000EA0D0000}"/>
    <cellStyle name="Moneda 4 3 4 6" xfId="580" xr:uid="{00000000-0005-0000-0000-0000EB0D0000}"/>
    <cellStyle name="Moneda 4 3 4 6 2" xfId="2199" xr:uid="{00000000-0005-0000-0000-0000EC0D0000}"/>
    <cellStyle name="Moneda 4 3 4 6 3" xfId="3705" xr:uid="{00000000-0005-0000-0000-0000ED0D0000}"/>
    <cellStyle name="Moneda 4 3 4 6 4" xfId="5211" xr:uid="{00000000-0005-0000-0000-0000EE0D0000}"/>
    <cellStyle name="Moneda 4 3 4 7" xfId="1955" xr:uid="{00000000-0005-0000-0000-0000EF0D0000}"/>
    <cellStyle name="Moneda 4 3 4 8" xfId="3461" xr:uid="{00000000-0005-0000-0000-0000F00D0000}"/>
    <cellStyle name="Moneda 4 3 4 9" xfId="4967" xr:uid="{00000000-0005-0000-0000-0000F10D0000}"/>
    <cellStyle name="Moneda 4 3 5" xfId="581" xr:uid="{00000000-0005-0000-0000-0000F20D0000}"/>
    <cellStyle name="Moneda 4 3 5 2" xfId="1295" xr:uid="{00000000-0005-0000-0000-0000F30D0000}"/>
    <cellStyle name="Moneda 4 3 5 2 2" xfId="2856" xr:uid="{00000000-0005-0000-0000-0000F40D0000}"/>
    <cellStyle name="Moneda 4 3 5 2 3" xfId="4362" xr:uid="{00000000-0005-0000-0000-0000F50D0000}"/>
    <cellStyle name="Moneda 4 3 5 2 4" xfId="5868" xr:uid="{00000000-0005-0000-0000-0000F60D0000}"/>
    <cellStyle name="Moneda 4 3 5 3" xfId="2200" xr:uid="{00000000-0005-0000-0000-0000F70D0000}"/>
    <cellStyle name="Moneda 4 3 5 4" xfId="3706" xr:uid="{00000000-0005-0000-0000-0000F80D0000}"/>
    <cellStyle name="Moneda 4 3 5 5" xfId="5212" xr:uid="{00000000-0005-0000-0000-0000F90D0000}"/>
    <cellStyle name="Moneda 4 3 6" xfId="838" xr:uid="{00000000-0005-0000-0000-0000FA0D0000}"/>
    <cellStyle name="Moneda 4 3 6 2" xfId="1513" xr:uid="{00000000-0005-0000-0000-0000FB0D0000}"/>
    <cellStyle name="Moneda 4 3 6 2 2" xfId="3055" xr:uid="{00000000-0005-0000-0000-0000FC0D0000}"/>
    <cellStyle name="Moneda 4 3 6 2 3" xfId="4561" xr:uid="{00000000-0005-0000-0000-0000FD0D0000}"/>
    <cellStyle name="Moneda 4 3 6 2 4" xfId="6067" xr:uid="{00000000-0005-0000-0000-0000FE0D0000}"/>
    <cellStyle name="Moneda 4 3 6 3" xfId="2399" xr:uid="{00000000-0005-0000-0000-0000FF0D0000}"/>
    <cellStyle name="Moneda 4 3 6 4" xfId="3905" xr:uid="{00000000-0005-0000-0000-0000000E0000}"/>
    <cellStyle name="Moneda 4 3 6 5" xfId="5411" xr:uid="{00000000-0005-0000-0000-0000010E0000}"/>
    <cellStyle name="Moneda 4 3 7" xfId="992" xr:uid="{00000000-0005-0000-0000-0000020E0000}"/>
    <cellStyle name="Moneda 4 3 7 2" xfId="2553" xr:uid="{00000000-0005-0000-0000-0000030E0000}"/>
    <cellStyle name="Moneda 4 3 7 3" xfId="4059" xr:uid="{00000000-0005-0000-0000-0000040E0000}"/>
    <cellStyle name="Moneda 4 3 7 4" xfId="5565" xr:uid="{00000000-0005-0000-0000-0000050E0000}"/>
    <cellStyle name="Moneda 4 3 8" xfId="1284" xr:uid="{00000000-0005-0000-0000-0000060E0000}"/>
    <cellStyle name="Moneda 4 3 8 2" xfId="2845" xr:uid="{00000000-0005-0000-0000-0000070E0000}"/>
    <cellStyle name="Moneda 4 3 8 3" xfId="4351" xr:uid="{00000000-0005-0000-0000-0000080E0000}"/>
    <cellStyle name="Moneda 4 3 8 4" xfId="5857" xr:uid="{00000000-0005-0000-0000-0000090E0000}"/>
    <cellStyle name="Moneda 4 3 9" xfId="1669" xr:uid="{00000000-0005-0000-0000-00000A0E0000}"/>
    <cellStyle name="Moneda 4 3 9 2" xfId="3211" xr:uid="{00000000-0005-0000-0000-00000B0E0000}"/>
    <cellStyle name="Moneda 4 3 9 3" xfId="4717" xr:uid="{00000000-0005-0000-0000-00000C0E0000}"/>
    <cellStyle name="Moneda 4 3 9 4" xfId="6223" xr:uid="{00000000-0005-0000-0000-00000D0E0000}"/>
    <cellStyle name="Moneda 4 4" xfId="161" xr:uid="{00000000-0005-0000-0000-00000E0E0000}"/>
    <cellStyle name="Moneda 4 4 10" xfId="1808" xr:uid="{00000000-0005-0000-0000-00000F0E0000}"/>
    <cellStyle name="Moneda 4 4 10 2" xfId="3349" xr:uid="{00000000-0005-0000-0000-0000100E0000}"/>
    <cellStyle name="Moneda 4 4 10 3" xfId="4855" xr:uid="{00000000-0005-0000-0000-0000110E0000}"/>
    <cellStyle name="Moneda 4 4 10 4" xfId="6361" xr:uid="{00000000-0005-0000-0000-0000120E0000}"/>
    <cellStyle name="Moneda 4 4 11" xfId="1904" xr:uid="{00000000-0005-0000-0000-0000130E0000}"/>
    <cellStyle name="Moneda 4 4 12" xfId="3410" xr:uid="{00000000-0005-0000-0000-0000140E0000}"/>
    <cellStyle name="Moneda 4 4 13" xfId="4916" xr:uid="{00000000-0005-0000-0000-0000150E0000}"/>
    <cellStyle name="Moneda 4 4 2" xfId="293" xr:uid="{00000000-0005-0000-0000-0000160E0000}"/>
    <cellStyle name="Moneda 4 4 2 10" xfId="3507" xr:uid="{00000000-0005-0000-0000-0000170E0000}"/>
    <cellStyle name="Moneda 4 4 2 11" xfId="5013" xr:uid="{00000000-0005-0000-0000-0000180E0000}"/>
    <cellStyle name="Moneda 4 4 2 2" xfId="584" xr:uid="{00000000-0005-0000-0000-0000190E0000}"/>
    <cellStyle name="Moneda 4 4 2 2 2" xfId="1298" xr:uid="{00000000-0005-0000-0000-00001A0E0000}"/>
    <cellStyle name="Moneda 4 4 2 2 2 2" xfId="2859" xr:uid="{00000000-0005-0000-0000-00001B0E0000}"/>
    <cellStyle name="Moneda 4 4 2 2 2 3" xfId="4365" xr:uid="{00000000-0005-0000-0000-00001C0E0000}"/>
    <cellStyle name="Moneda 4 4 2 2 2 4" xfId="5871" xr:uid="{00000000-0005-0000-0000-00001D0E0000}"/>
    <cellStyle name="Moneda 4 4 2 2 3" xfId="2203" xr:uid="{00000000-0005-0000-0000-00001E0E0000}"/>
    <cellStyle name="Moneda 4 4 2 2 4" xfId="3709" xr:uid="{00000000-0005-0000-0000-00001F0E0000}"/>
    <cellStyle name="Moneda 4 4 2 2 5" xfId="5215" xr:uid="{00000000-0005-0000-0000-0000200E0000}"/>
    <cellStyle name="Moneda 4 4 2 3" xfId="585" xr:uid="{00000000-0005-0000-0000-0000210E0000}"/>
    <cellStyle name="Moneda 4 4 2 3 2" xfId="1299" xr:uid="{00000000-0005-0000-0000-0000220E0000}"/>
    <cellStyle name="Moneda 4 4 2 3 2 2" xfId="2860" xr:uid="{00000000-0005-0000-0000-0000230E0000}"/>
    <cellStyle name="Moneda 4 4 2 3 2 3" xfId="4366" xr:uid="{00000000-0005-0000-0000-0000240E0000}"/>
    <cellStyle name="Moneda 4 4 2 3 2 4" xfId="5872" xr:uid="{00000000-0005-0000-0000-0000250E0000}"/>
    <cellStyle name="Moneda 4 4 2 3 3" xfId="2204" xr:uid="{00000000-0005-0000-0000-0000260E0000}"/>
    <cellStyle name="Moneda 4 4 2 3 4" xfId="3710" xr:uid="{00000000-0005-0000-0000-0000270E0000}"/>
    <cellStyle name="Moneda 4 4 2 3 5" xfId="5216" xr:uid="{00000000-0005-0000-0000-0000280E0000}"/>
    <cellStyle name="Moneda 4 4 2 4" xfId="942" xr:uid="{00000000-0005-0000-0000-0000290E0000}"/>
    <cellStyle name="Moneda 4 4 2 4 2" xfId="1617" xr:uid="{00000000-0005-0000-0000-00002A0E0000}"/>
    <cellStyle name="Moneda 4 4 2 4 2 2" xfId="3159" xr:uid="{00000000-0005-0000-0000-00002B0E0000}"/>
    <cellStyle name="Moneda 4 4 2 4 2 3" xfId="4665" xr:uid="{00000000-0005-0000-0000-00002C0E0000}"/>
    <cellStyle name="Moneda 4 4 2 4 2 4" xfId="6171" xr:uid="{00000000-0005-0000-0000-00002D0E0000}"/>
    <cellStyle name="Moneda 4 4 2 4 3" xfId="2503" xr:uid="{00000000-0005-0000-0000-00002E0E0000}"/>
    <cellStyle name="Moneda 4 4 2 4 4" xfId="4009" xr:uid="{00000000-0005-0000-0000-00002F0E0000}"/>
    <cellStyle name="Moneda 4 4 2 4 5" xfId="5515" xr:uid="{00000000-0005-0000-0000-0000300E0000}"/>
    <cellStyle name="Moneda 4 4 2 5" xfId="1096" xr:uid="{00000000-0005-0000-0000-0000310E0000}"/>
    <cellStyle name="Moneda 4 4 2 5 2" xfId="2657" xr:uid="{00000000-0005-0000-0000-0000320E0000}"/>
    <cellStyle name="Moneda 4 4 2 5 3" xfId="4163" xr:uid="{00000000-0005-0000-0000-0000330E0000}"/>
    <cellStyle name="Moneda 4 4 2 5 4" xfId="5669" xr:uid="{00000000-0005-0000-0000-0000340E0000}"/>
    <cellStyle name="Moneda 4 4 2 6" xfId="1297" xr:uid="{00000000-0005-0000-0000-0000350E0000}"/>
    <cellStyle name="Moneda 4 4 2 6 2" xfId="2858" xr:uid="{00000000-0005-0000-0000-0000360E0000}"/>
    <cellStyle name="Moneda 4 4 2 6 3" xfId="4364" xr:uid="{00000000-0005-0000-0000-0000370E0000}"/>
    <cellStyle name="Moneda 4 4 2 6 4" xfId="5870" xr:uid="{00000000-0005-0000-0000-0000380E0000}"/>
    <cellStyle name="Moneda 4 4 2 7" xfId="1773" xr:uid="{00000000-0005-0000-0000-0000390E0000}"/>
    <cellStyle name="Moneda 4 4 2 7 2" xfId="3315" xr:uid="{00000000-0005-0000-0000-00003A0E0000}"/>
    <cellStyle name="Moneda 4 4 2 7 3" xfId="4821" xr:uid="{00000000-0005-0000-0000-00003B0E0000}"/>
    <cellStyle name="Moneda 4 4 2 7 4" xfId="6327" xr:uid="{00000000-0005-0000-0000-00003C0E0000}"/>
    <cellStyle name="Moneda 4 4 2 8" xfId="583" xr:uid="{00000000-0005-0000-0000-00003D0E0000}"/>
    <cellStyle name="Moneda 4 4 2 8 2" xfId="2202" xr:uid="{00000000-0005-0000-0000-00003E0E0000}"/>
    <cellStyle name="Moneda 4 4 2 8 3" xfId="3708" xr:uid="{00000000-0005-0000-0000-00003F0E0000}"/>
    <cellStyle name="Moneda 4 4 2 8 4" xfId="5214" xr:uid="{00000000-0005-0000-0000-0000400E0000}"/>
    <cellStyle name="Moneda 4 4 2 9" xfId="2001" xr:uid="{00000000-0005-0000-0000-0000410E0000}"/>
    <cellStyle name="Moneda 4 4 3" xfId="253" xr:uid="{00000000-0005-0000-0000-0000420E0000}"/>
    <cellStyle name="Moneda 4 4 3 2" xfId="903" xr:uid="{00000000-0005-0000-0000-0000430E0000}"/>
    <cellStyle name="Moneda 4 4 3 2 2" xfId="1578" xr:uid="{00000000-0005-0000-0000-0000440E0000}"/>
    <cellStyle name="Moneda 4 4 3 2 2 2" xfId="3120" xr:uid="{00000000-0005-0000-0000-0000450E0000}"/>
    <cellStyle name="Moneda 4 4 3 2 2 3" xfId="4626" xr:uid="{00000000-0005-0000-0000-0000460E0000}"/>
    <cellStyle name="Moneda 4 4 3 2 2 4" xfId="6132" xr:uid="{00000000-0005-0000-0000-0000470E0000}"/>
    <cellStyle name="Moneda 4 4 3 2 3" xfId="2464" xr:uid="{00000000-0005-0000-0000-0000480E0000}"/>
    <cellStyle name="Moneda 4 4 3 2 4" xfId="3970" xr:uid="{00000000-0005-0000-0000-0000490E0000}"/>
    <cellStyle name="Moneda 4 4 3 2 5" xfId="5476" xr:uid="{00000000-0005-0000-0000-00004A0E0000}"/>
    <cellStyle name="Moneda 4 4 3 3" xfId="1057" xr:uid="{00000000-0005-0000-0000-00004B0E0000}"/>
    <cellStyle name="Moneda 4 4 3 3 2" xfId="2618" xr:uid="{00000000-0005-0000-0000-00004C0E0000}"/>
    <cellStyle name="Moneda 4 4 3 3 3" xfId="4124" xr:uid="{00000000-0005-0000-0000-00004D0E0000}"/>
    <cellStyle name="Moneda 4 4 3 3 4" xfId="5630" xr:uid="{00000000-0005-0000-0000-00004E0E0000}"/>
    <cellStyle name="Moneda 4 4 3 4" xfId="1300" xr:uid="{00000000-0005-0000-0000-00004F0E0000}"/>
    <cellStyle name="Moneda 4 4 3 4 2" xfId="2861" xr:uid="{00000000-0005-0000-0000-0000500E0000}"/>
    <cellStyle name="Moneda 4 4 3 4 3" xfId="4367" xr:uid="{00000000-0005-0000-0000-0000510E0000}"/>
    <cellStyle name="Moneda 4 4 3 4 4" xfId="5873" xr:uid="{00000000-0005-0000-0000-0000520E0000}"/>
    <cellStyle name="Moneda 4 4 3 5" xfId="1734" xr:uid="{00000000-0005-0000-0000-0000530E0000}"/>
    <cellStyle name="Moneda 4 4 3 5 2" xfId="3276" xr:uid="{00000000-0005-0000-0000-0000540E0000}"/>
    <cellStyle name="Moneda 4 4 3 5 3" xfId="4782" xr:uid="{00000000-0005-0000-0000-0000550E0000}"/>
    <cellStyle name="Moneda 4 4 3 5 4" xfId="6288" xr:uid="{00000000-0005-0000-0000-0000560E0000}"/>
    <cellStyle name="Moneda 4 4 3 6" xfId="586" xr:uid="{00000000-0005-0000-0000-0000570E0000}"/>
    <cellStyle name="Moneda 4 4 3 6 2" xfId="2205" xr:uid="{00000000-0005-0000-0000-0000580E0000}"/>
    <cellStyle name="Moneda 4 4 3 6 3" xfId="3711" xr:uid="{00000000-0005-0000-0000-0000590E0000}"/>
    <cellStyle name="Moneda 4 4 3 6 4" xfId="5217" xr:uid="{00000000-0005-0000-0000-00005A0E0000}"/>
    <cellStyle name="Moneda 4 4 3 7" xfId="1962" xr:uid="{00000000-0005-0000-0000-00005B0E0000}"/>
    <cellStyle name="Moneda 4 4 3 8" xfId="3468" xr:uid="{00000000-0005-0000-0000-00005C0E0000}"/>
    <cellStyle name="Moneda 4 4 3 9" xfId="4974" xr:uid="{00000000-0005-0000-0000-00005D0E0000}"/>
    <cellStyle name="Moneda 4 4 4" xfId="587" xr:uid="{00000000-0005-0000-0000-00005E0E0000}"/>
    <cellStyle name="Moneda 4 4 4 2" xfId="1301" xr:uid="{00000000-0005-0000-0000-00005F0E0000}"/>
    <cellStyle name="Moneda 4 4 4 2 2" xfId="2862" xr:uid="{00000000-0005-0000-0000-0000600E0000}"/>
    <cellStyle name="Moneda 4 4 4 2 3" xfId="4368" xr:uid="{00000000-0005-0000-0000-0000610E0000}"/>
    <cellStyle name="Moneda 4 4 4 2 4" xfId="5874" xr:uid="{00000000-0005-0000-0000-0000620E0000}"/>
    <cellStyle name="Moneda 4 4 4 3" xfId="2206" xr:uid="{00000000-0005-0000-0000-0000630E0000}"/>
    <cellStyle name="Moneda 4 4 4 4" xfId="3712" xr:uid="{00000000-0005-0000-0000-0000640E0000}"/>
    <cellStyle name="Moneda 4 4 4 5" xfId="5218" xr:uid="{00000000-0005-0000-0000-0000650E0000}"/>
    <cellStyle name="Moneda 4 4 5" xfId="845" xr:uid="{00000000-0005-0000-0000-0000660E0000}"/>
    <cellStyle name="Moneda 4 4 5 2" xfId="1520" xr:uid="{00000000-0005-0000-0000-0000670E0000}"/>
    <cellStyle name="Moneda 4 4 5 2 2" xfId="3062" xr:uid="{00000000-0005-0000-0000-0000680E0000}"/>
    <cellStyle name="Moneda 4 4 5 2 3" xfId="4568" xr:uid="{00000000-0005-0000-0000-0000690E0000}"/>
    <cellStyle name="Moneda 4 4 5 2 4" xfId="6074" xr:uid="{00000000-0005-0000-0000-00006A0E0000}"/>
    <cellStyle name="Moneda 4 4 5 3" xfId="2406" xr:uid="{00000000-0005-0000-0000-00006B0E0000}"/>
    <cellStyle name="Moneda 4 4 5 4" xfId="3912" xr:uid="{00000000-0005-0000-0000-00006C0E0000}"/>
    <cellStyle name="Moneda 4 4 5 5" xfId="5418" xr:uid="{00000000-0005-0000-0000-00006D0E0000}"/>
    <cellStyle name="Moneda 4 4 6" xfId="999" xr:uid="{00000000-0005-0000-0000-00006E0E0000}"/>
    <cellStyle name="Moneda 4 4 6 2" xfId="2560" xr:uid="{00000000-0005-0000-0000-00006F0E0000}"/>
    <cellStyle name="Moneda 4 4 6 3" xfId="4066" xr:uid="{00000000-0005-0000-0000-0000700E0000}"/>
    <cellStyle name="Moneda 4 4 6 4" xfId="5572" xr:uid="{00000000-0005-0000-0000-0000710E0000}"/>
    <cellStyle name="Moneda 4 4 7" xfId="1296" xr:uid="{00000000-0005-0000-0000-0000720E0000}"/>
    <cellStyle name="Moneda 4 4 7 2" xfId="2857" xr:uid="{00000000-0005-0000-0000-0000730E0000}"/>
    <cellStyle name="Moneda 4 4 7 3" xfId="4363" xr:uid="{00000000-0005-0000-0000-0000740E0000}"/>
    <cellStyle name="Moneda 4 4 7 4" xfId="5869" xr:uid="{00000000-0005-0000-0000-0000750E0000}"/>
    <cellStyle name="Moneda 4 4 8" xfId="1676" xr:uid="{00000000-0005-0000-0000-0000760E0000}"/>
    <cellStyle name="Moneda 4 4 8 2" xfId="3218" xr:uid="{00000000-0005-0000-0000-0000770E0000}"/>
    <cellStyle name="Moneda 4 4 8 3" xfId="4724" xr:uid="{00000000-0005-0000-0000-0000780E0000}"/>
    <cellStyle name="Moneda 4 4 8 4" xfId="6230" xr:uid="{00000000-0005-0000-0000-0000790E0000}"/>
    <cellStyle name="Moneda 4 4 9" xfId="582" xr:uid="{00000000-0005-0000-0000-00007A0E0000}"/>
    <cellStyle name="Moneda 4 4 9 2" xfId="2201" xr:uid="{00000000-0005-0000-0000-00007B0E0000}"/>
    <cellStyle name="Moneda 4 4 9 3" xfId="3707" xr:uid="{00000000-0005-0000-0000-00007C0E0000}"/>
    <cellStyle name="Moneda 4 4 9 4" xfId="5213" xr:uid="{00000000-0005-0000-0000-00007D0E0000}"/>
    <cellStyle name="Moneda 4 5" xfId="224" xr:uid="{00000000-0005-0000-0000-00007E0E0000}"/>
    <cellStyle name="Moneda 4 5 2" xfId="874" xr:uid="{00000000-0005-0000-0000-00007F0E0000}"/>
    <cellStyle name="Moneda 4 5 2 2" xfId="1549" xr:uid="{00000000-0005-0000-0000-0000800E0000}"/>
    <cellStyle name="Moneda 4 5 2 2 2" xfId="3091" xr:uid="{00000000-0005-0000-0000-0000810E0000}"/>
    <cellStyle name="Moneda 4 5 2 2 3" xfId="4597" xr:uid="{00000000-0005-0000-0000-0000820E0000}"/>
    <cellStyle name="Moneda 4 5 2 2 4" xfId="6103" xr:uid="{00000000-0005-0000-0000-0000830E0000}"/>
    <cellStyle name="Moneda 4 5 2 3" xfId="2435" xr:uid="{00000000-0005-0000-0000-0000840E0000}"/>
    <cellStyle name="Moneda 4 5 2 4" xfId="3941" xr:uid="{00000000-0005-0000-0000-0000850E0000}"/>
    <cellStyle name="Moneda 4 5 2 5" xfId="5447" xr:uid="{00000000-0005-0000-0000-0000860E0000}"/>
    <cellStyle name="Moneda 4 5 3" xfId="1028" xr:uid="{00000000-0005-0000-0000-0000870E0000}"/>
    <cellStyle name="Moneda 4 5 3 2" xfId="2589" xr:uid="{00000000-0005-0000-0000-0000880E0000}"/>
    <cellStyle name="Moneda 4 5 3 3" xfId="4095" xr:uid="{00000000-0005-0000-0000-0000890E0000}"/>
    <cellStyle name="Moneda 4 5 3 4" xfId="5601" xr:uid="{00000000-0005-0000-0000-00008A0E0000}"/>
    <cellStyle name="Moneda 4 5 4" xfId="1302" xr:uid="{00000000-0005-0000-0000-00008B0E0000}"/>
    <cellStyle name="Moneda 4 5 4 2" xfId="2863" xr:uid="{00000000-0005-0000-0000-00008C0E0000}"/>
    <cellStyle name="Moneda 4 5 4 3" xfId="4369" xr:uid="{00000000-0005-0000-0000-00008D0E0000}"/>
    <cellStyle name="Moneda 4 5 4 4" xfId="5875" xr:uid="{00000000-0005-0000-0000-00008E0E0000}"/>
    <cellStyle name="Moneda 4 5 5" xfId="1705" xr:uid="{00000000-0005-0000-0000-00008F0E0000}"/>
    <cellStyle name="Moneda 4 5 5 2" xfId="3247" xr:uid="{00000000-0005-0000-0000-0000900E0000}"/>
    <cellStyle name="Moneda 4 5 5 3" xfId="4753" xr:uid="{00000000-0005-0000-0000-0000910E0000}"/>
    <cellStyle name="Moneda 4 5 5 4" xfId="6259" xr:uid="{00000000-0005-0000-0000-0000920E0000}"/>
    <cellStyle name="Moneda 4 5 6" xfId="588" xr:uid="{00000000-0005-0000-0000-0000930E0000}"/>
    <cellStyle name="Moneda 4 5 6 2" xfId="2207" xr:uid="{00000000-0005-0000-0000-0000940E0000}"/>
    <cellStyle name="Moneda 4 5 6 3" xfId="3713" xr:uid="{00000000-0005-0000-0000-0000950E0000}"/>
    <cellStyle name="Moneda 4 5 6 4" xfId="5219" xr:uid="{00000000-0005-0000-0000-0000960E0000}"/>
    <cellStyle name="Moneda 4 5 7" xfId="1933" xr:uid="{00000000-0005-0000-0000-0000970E0000}"/>
    <cellStyle name="Moneda 4 5 8" xfId="3439" xr:uid="{00000000-0005-0000-0000-0000980E0000}"/>
    <cellStyle name="Moneda 4 5 9" xfId="4945" xr:uid="{00000000-0005-0000-0000-0000990E0000}"/>
    <cellStyle name="Moneda 4 6" xfId="589" xr:uid="{00000000-0005-0000-0000-00009A0E0000}"/>
    <cellStyle name="Moneda 4 6 2" xfId="1303" xr:uid="{00000000-0005-0000-0000-00009B0E0000}"/>
    <cellStyle name="Moneda 4 6 2 2" xfId="2864" xr:uid="{00000000-0005-0000-0000-00009C0E0000}"/>
    <cellStyle name="Moneda 4 6 2 3" xfId="4370" xr:uid="{00000000-0005-0000-0000-00009D0E0000}"/>
    <cellStyle name="Moneda 4 6 2 4" xfId="5876" xr:uid="{00000000-0005-0000-0000-00009E0E0000}"/>
    <cellStyle name="Moneda 4 6 3" xfId="2208" xr:uid="{00000000-0005-0000-0000-00009F0E0000}"/>
    <cellStyle name="Moneda 4 6 4" xfId="3714" xr:uid="{00000000-0005-0000-0000-0000A00E0000}"/>
    <cellStyle name="Moneda 4 6 5" xfId="5220" xr:uid="{00000000-0005-0000-0000-0000A10E0000}"/>
    <cellStyle name="Moneda 4 7" xfId="590" xr:uid="{00000000-0005-0000-0000-0000A20E0000}"/>
    <cellStyle name="Moneda 4 7 2" xfId="1304" xr:uid="{00000000-0005-0000-0000-0000A30E0000}"/>
    <cellStyle name="Moneda 4 7 2 2" xfId="2865" xr:uid="{00000000-0005-0000-0000-0000A40E0000}"/>
    <cellStyle name="Moneda 4 7 2 3" xfId="4371" xr:uid="{00000000-0005-0000-0000-0000A50E0000}"/>
    <cellStyle name="Moneda 4 7 2 4" xfId="5877" xr:uid="{00000000-0005-0000-0000-0000A60E0000}"/>
    <cellStyle name="Moneda 4 7 3" xfId="2209" xr:uid="{00000000-0005-0000-0000-0000A70E0000}"/>
    <cellStyle name="Moneda 4 7 4" xfId="3715" xr:uid="{00000000-0005-0000-0000-0000A80E0000}"/>
    <cellStyle name="Moneda 4 7 5" xfId="5221" xr:uid="{00000000-0005-0000-0000-0000A90E0000}"/>
    <cellStyle name="Moneda 4 8" xfId="816" xr:uid="{00000000-0005-0000-0000-0000AA0E0000}"/>
    <cellStyle name="Moneda 4 8 2" xfId="1491" xr:uid="{00000000-0005-0000-0000-0000AB0E0000}"/>
    <cellStyle name="Moneda 4 8 2 2" xfId="3033" xr:uid="{00000000-0005-0000-0000-0000AC0E0000}"/>
    <cellStyle name="Moneda 4 8 2 3" xfId="4539" xr:uid="{00000000-0005-0000-0000-0000AD0E0000}"/>
    <cellStyle name="Moneda 4 8 2 4" xfId="6045" xr:uid="{00000000-0005-0000-0000-0000AE0E0000}"/>
    <cellStyle name="Moneda 4 8 3" xfId="2377" xr:uid="{00000000-0005-0000-0000-0000AF0E0000}"/>
    <cellStyle name="Moneda 4 8 4" xfId="3883" xr:uid="{00000000-0005-0000-0000-0000B00E0000}"/>
    <cellStyle name="Moneda 4 8 5" xfId="5389" xr:uid="{00000000-0005-0000-0000-0000B10E0000}"/>
    <cellStyle name="Moneda 4 9" xfId="970" xr:uid="{00000000-0005-0000-0000-0000B20E0000}"/>
    <cellStyle name="Moneda 4 9 2" xfId="2531" xr:uid="{00000000-0005-0000-0000-0000B30E0000}"/>
    <cellStyle name="Moneda 4 9 3" xfId="4037" xr:uid="{00000000-0005-0000-0000-0000B40E0000}"/>
    <cellStyle name="Moneda 4 9 4" xfId="5543" xr:uid="{00000000-0005-0000-0000-0000B50E0000}"/>
    <cellStyle name="Moneda 5" xfId="5" xr:uid="{00000000-0005-0000-0000-0000B60E0000}"/>
    <cellStyle name="Moneda 5 10" xfId="818" xr:uid="{00000000-0005-0000-0000-0000B70E0000}"/>
    <cellStyle name="Moneda 5 10 2" xfId="1493" xr:uid="{00000000-0005-0000-0000-0000B80E0000}"/>
    <cellStyle name="Moneda 5 10 2 2" xfId="3035" xr:uid="{00000000-0005-0000-0000-0000B90E0000}"/>
    <cellStyle name="Moneda 5 10 2 3" xfId="4541" xr:uid="{00000000-0005-0000-0000-0000BA0E0000}"/>
    <cellStyle name="Moneda 5 10 2 4" xfId="6047" xr:uid="{00000000-0005-0000-0000-0000BB0E0000}"/>
    <cellStyle name="Moneda 5 10 3" xfId="2379" xr:uid="{00000000-0005-0000-0000-0000BC0E0000}"/>
    <cellStyle name="Moneda 5 10 4" xfId="3885" xr:uid="{00000000-0005-0000-0000-0000BD0E0000}"/>
    <cellStyle name="Moneda 5 10 5" xfId="5391" xr:uid="{00000000-0005-0000-0000-0000BE0E0000}"/>
    <cellStyle name="Moneda 5 11" xfId="972" xr:uid="{00000000-0005-0000-0000-0000BF0E0000}"/>
    <cellStyle name="Moneda 5 11 2" xfId="2533" xr:uid="{00000000-0005-0000-0000-0000C00E0000}"/>
    <cellStyle name="Moneda 5 11 3" xfId="4039" xr:uid="{00000000-0005-0000-0000-0000C10E0000}"/>
    <cellStyle name="Moneda 5 11 4" xfId="5545" xr:uid="{00000000-0005-0000-0000-0000C20E0000}"/>
    <cellStyle name="Moneda 5 12" xfId="1305" xr:uid="{00000000-0005-0000-0000-0000C30E0000}"/>
    <cellStyle name="Moneda 5 12 2" xfId="2866" xr:uid="{00000000-0005-0000-0000-0000C40E0000}"/>
    <cellStyle name="Moneda 5 12 3" xfId="4372" xr:uid="{00000000-0005-0000-0000-0000C50E0000}"/>
    <cellStyle name="Moneda 5 12 4" xfId="5878" xr:uid="{00000000-0005-0000-0000-0000C60E0000}"/>
    <cellStyle name="Moneda 5 13" xfId="1649" xr:uid="{00000000-0005-0000-0000-0000C70E0000}"/>
    <cellStyle name="Moneda 5 13 2" xfId="3191" xr:uid="{00000000-0005-0000-0000-0000C80E0000}"/>
    <cellStyle name="Moneda 5 13 3" xfId="4697" xr:uid="{00000000-0005-0000-0000-0000C90E0000}"/>
    <cellStyle name="Moneda 5 13 4" xfId="6203" xr:uid="{00000000-0005-0000-0000-0000CA0E0000}"/>
    <cellStyle name="Moneda 5 14" xfId="591" xr:uid="{00000000-0005-0000-0000-0000CB0E0000}"/>
    <cellStyle name="Moneda 5 14 2" xfId="2210" xr:uid="{00000000-0005-0000-0000-0000CC0E0000}"/>
    <cellStyle name="Moneda 5 14 3" xfId="3716" xr:uid="{00000000-0005-0000-0000-0000CD0E0000}"/>
    <cellStyle name="Moneda 5 14 4" xfId="5222" xr:uid="{00000000-0005-0000-0000-0000CE0E0000}"/>
    <cellStyle name="Moneda 5 15" xfId="1790" xr:uid="{00000000-0005-0000-0000-0000CF0E0000}"/>
    <cellStyle name="Moneda 5 15 2" xfId="3331" xr:uid="{00000000-0005-0000-0000-0000D00E0000}"/>
    <cellStyle name="Moneda 5 15 3" xfId="4837" xr:uid="{00000000-0005-0000-0000-0000D10E0000}"/>
    <cellStyle name="Moneda 5 15 4" xfId="6343" xr:uid="{00000000-0005-0000-0000-0000D20E0000}"/>
    <cellStyle name="Moneda 5 16" xfId="1877" xr:uid="{00000000-0005-0000-0000-0000D30E0000}"/>
    <cellStyle name="Moneda 5 17" xfId="3383" xr:uid="{00000000-0005-0000-0000-0000D40E0000}"/>
    <cellStyle name="Moneda 5 18" xfId="4889" xr:uid="{00000000-0005-0000-0000-0000D50E0000}"/>
    <cellStyle name="Moneda 5 19" xfId="59" xr:uid="{00000000-0005-0000-0000-0000D60E0000}"/>
    <cellStyle name="Moneda 5 2" xfId="60" xr:uid="{00000000-0005-0000-0000-0000D70E0000}"/>
    <cellStyle name="Moneda 5 2 10" xfId="973" xr:uid="{00000000-0005-0000-0000-0000D80E0000}"/>
    <cellStyle name="Moneda 5 2 10 2" xfId="2534" xr:uid="{00000000-0005-0000-0000-0000D90E0000}"/>
    <cellStyle name="Moneda 5 2 10 3" xfId="4040" xr:uid="{00000000-0005-0000-0000-0000DA0E0000}"/>
    <cellStyle name="Moneda 5 2 10 4" xfId="5546" xr:uid="{00000000-0005-0000-0000-0000DB0E0000}"/>
    <cellStyle name="Moneda 5 2 11" xfId="1306" xr:uid="{00000000-0005-0000-0000-0000DC0E0000}"/>
    <cellStyle name="Moneda 5 2 11 2" xfId="2867" xr:uid="{00000000-0005-0000-0000-0000DD0E0000}"/>
    <cellStyle name="Moneda 5 2 11 3" xfId="4373" xr:uid="{00000000-0005-0000-0000-0000DE0E0000}"/>
    <cellStyle name="Moneda 5 2 11 4" xfId="5879" xr:uid="{00000000-0005-0000-0000-0000DF0E0000}"/>
    <cellStyle name="Moneda 5 2 12" xfId="1650" xr:uid="{00000000-0005-0000-0000-0000E00E0000}"/>
    <cellStyle name="Moneda 5 2 12 2" xfId="3192" xr:uid="{00000000-0005-0000-0000-0000E10E0000}"/>
    <cellStyle name="Moneda 5 2 12 3" xfId="4698" xr:uid="{00000000-0005-0000-0000-0000E20E0000}"/>
    <cellStyle name="Moneda 5 2 12 4" xfId="6204" xr:uid="{00000000-0005-0000-0000-0000E30E0000}"/>
    <cellStyle name="Moneda 5 2 13" xfId="592" xr:uid="{00000000-0005-0000-0000-0000E40E0000}"/>
    <cellStyle name="Moneda 5 2 13 2" xfId="2211" xr:uid="{00000000-0005-0000-0000-0000E50E0000}"/>
    <cellStyle name="Moneda 5 2 13 3" xfId="3717" xr:uid="{00000000-0005-0000-0000-0000E60E0000}"/>
    <cellStyle name="Moneda 5 2 13 4" xfId="5223" xr:uid="{00000000-0005-0000-0000-0000E70E0000}"/>
    <cellStyle name="Moneda 5 2 14" xfId="1791" xr:uid="{00000000-0005-0000-0000-0000E80E0000}"/>
    <cellStyle name="Moneda 5 2 14 2" xfId="3332" xr:uid="{00000000-0005-0000-0000-0000E90E0000}"/>
    <cellStyle name="Moneda 5 2 14 3" xfId="4838" xr:uid="{00000000-0005-0000-0000-0000EA0E0000}"/>
    <cellStyle name="Moneda 5 2 14 4" xfId="6344" xr:uid="{00000000-0005-0000-0000-0000EB0E0000}"/>
    <cellStyle name="Moneda 5 2 15" xfId="1878" xr:uid="{00000000-0005-0000-0000-0000EC0E0000}"/>
    <cellStyle name="Moneda 5 2 16" xfId="3384" xr:uid="{00000000-0005-0000-0000-0000ED0E0000}"/>
    <cellStyle name="Moneda 5 2 17" xfId="4890" xr:uid="{00000000-0005-0000-0000-0000EE0E0000}"/>
    <cellStyle name="Moneda 5 2 2" xfId="105" xr:uid="{00000000-0005-0000-0000-0000EF0E0000}"/>
    <cellStyle name="Moneda 5 2 2 10" xfId="593" xr:uid="{00000000-0005-0000-0000-0000F00E0000}"/>
    <cellStyle name="Moneda 5 2 2 10 2" xfId="2212" xr:uid="{00000000-0005-0000-0000-0000F10E0000}"/>
    <cellStyle name="Moneda 5 2 2 10 3" xfId="3718" xr:uid="{00000000-0005-0000-0000-0000F20E0000}"/>
    <cellStyle name="Moneda 5 2 2 10 4" xfId="5224" xr:uid="{00000000-0005-0000-0000-0000F30E0000}"/>
    <cellStyle name="Moneda 5 2 2 11" xfId="1798" xr:uid="{00000000-0005-0000-0000-0000F40E0000}"/>
    <cellStyle name="Moneda 5 2 2 11 2" xfId="3339" xr:uid="{00000000-0005-0000-0000-0000F50E0000}"/>
    <cellStyle name="Moneda 5 2 2 11 3" xfId="4845" xr:uid="{00000000-0005-0000-0000-0000F60E0000}"/>
    <cellStyle name="Moneda 5 2 2 11 4" xfId="6351" xr:uid="{00000000-0005-0000-0000-0000F70E0000}"/>
    <cellStyle name="Moneda 5 2 2 12" xfId="1895" xr:uid="{00000000-0005-0000-0000-0000F80E0000}"/>
    <cellStyle name="Moneda 5 2 2 13" xfId="3401" xr:uid="{00000000-0005-0000-0000-0000F90E0000}"/>
    <cellStyle name="Moneda 5 2 2 14" xfId="4907" xr:uid="{00000000-0005-0000-0000-0000FA0E0000}"/>
    <cellStyle name="Moneda 5 2 2 2" xfId="177" xr:uid="{00000000-0005-0000-0000-0000FB0E0000}"/>
    <cellStyle name="Moneda 5 2 2 2 10" xfId="1820" xr:uid="{00000000-0005-0000-0000-0000FC0E0000}"/>
    <cellStyle name="Moneda 5 2 2 2 10 2" xfId="3361" xr:uid="{00000000-0005-0000-0000-0000FD0E0000}"/>
    <cellStyle name="Moneda 5 2 2 2 10 3" xfId="4867" xr:uid="{00000000-0005-0000-0000-0000FE0E0000}"/>
    <cellStyle name="Moneda 5 2 2 2 10 4" xfId="6373" xr:uid="{00000000-0005-0000-0000-0000FF0E0000}"/>
    <cellStyle name="Moneda 5 2 2 2 11" xfId="1916" xr:uid="{00000000-0005-0000-0000-0000000F0000}"/>
    <cellStyle name="Moneda 5 2 2 2 12" xfId="3422" xr:uid="{00000000-0005-0000-0000-0000010F0000}"/>
    <cellStyle name="Moneda 5 2 2 2 13" xfId="4928" xr:uid="{00000000-0005-0000-0000-0000020F0000}"/>
    <cellStyle name="Moneda 5 2 2 2 2" xfId="305" xr:uid="{00000000-0005-0000-0000-0000030F0000}"/>
    <cellStyle name="Moneda 5 2 2 2 2 10" xfId="3519" xr:uid="{00000000-0005-0000-0000-0000040F0000}"/>
    <cellStyle name="Moneda 5 2 2 2 2 11" xfId="5025" xr:uid="{00000000-0005-0000-0000-0000050F0000}"/>
    <cellStyle name="Moneda 5 2 2 2 2 2" xfId="596" xr:uid="{00000000-0005-0000-0000-0000060F0000}"/>
    <cellStyle name="Moneda 5 2 2 2 2 2 2" xfId="1310" xr:uid="{00000000-0005-0000-0000-0000070F0000}"/>
    <cellStyle name="Moneda 5 2 2 2 2 2 2 2" xfId="2871" xr:uid="{00000000-0005-0000-0000-0000080F0000}"/>
    <cellStyle name="Moneda 5 2 2 2 2 2 2 3" xfId="4377" xr:uid="{00000000-0005-0000-0000-0000090F0000}"/>
    <cellStyle name="Moneda 5 2 2 2 2 2 2 4" xfId="5883" xr:uid="{00000000-0005-0000-0000-00000A0F0000}"/>
    <cellStyle name="Moneda 5 2 2 2 2 2 3" xfId="2215" xr:uid="{00000000-0005-0000-0000-00000B0F0000}"/>
    <cellStyle name="Moneda 5 2 2 2 2 2 4" xfId="3721" xr:uid="{00000000-0005-0000-0000-00000C0F0000}"/>
    <cellStyle name="Moneda 5 2 2 2 2 2 5" xfId="5227" xr:uid="{00000000-0005-0000-0000-00000D0F0000}"/>
    <cellStyle name="Moneda 5 2 2 2 2 3" xfId="597" xr:uid="{00000000-0005-0000-0000-00000E0F0000}"/>
    <cellStyle name="Moneda 5 2 2 2 2 3 2" xfId="1311" xr:uid="{00000000-0005-0000-0000-00000F0F0000}"/>
    <cellStyle name="Moneda 5 2 2 2 2 3 2 2" xfId="2872" xr:uid="{00000000-0005-0000-0000-0000100F0000}"/>
    <cellStyle name="Moneda 5 2 2 2 2 3 2 3" xfId="4378" xr:uid="{00000000-0005-0000-0000-0000110F0000}"/>
    <cellStyle name="Moneda 5 2 2 2 2 3 2 4" xfId="5884" xr:uid="{00000000-0005-0000-0000-0000120F0000}"/>
    <cellStyle name="Moneda 5 2 2 2 2 3 3" xfId="2216" xr:uid="{00000000-0005-0000-0000-0000130F0000}"/>
    <cellStyle name="Moneda 5 2 2 2 2 3 4" xfId="3722" xr:uid="{00000000-0005-0000-0000-0000140F0000}"/>
    <cellStyle name="Moneda 5 2 2 2 2 3 5" xfId="5228" xr:uid="{00000000-0005-0000-0000-0000150F0000}"/>
    <cellStyle name="Moneda 5 2 2 2 2 4" xfId="954" xr:uid="{00000000-0005-0000-0000-0000160F0000}"/>
    <cellStyle name="Moneda 5 2 2 2 2 4 2" xfId="1629" xr:uid="{00000000-0005-0000-0000-0000170F0000}"/>
    <cellStyle name="Moneda 5 2 2 2 2 4 2 2" xfId="3171" xr:uid="{00000000-0005-0000-0000-0000180F0000}"/>
    <cellStyle name="Moneda 5 2 2 2 2 4 2 3" xfId="4677" xr:uid="{00000000-0005-0000-0000-0000190F0000}"/>
    <cellStyle name="Moneda 5 2 2 2 2 4 2 4" xfId="6183" xr:uid="{00000000-0005-0000-0000-00001A0F0000}"/>
    <cellStyle name="Moneda 5 2 2 2 2 4 3" xfId="2515" xr:uid="{00000000-0005-0000-0000-00001B0F0000}"/>
    <cellStyle name="Moneda 5 2 2 2 2 4 4" xfId="4021" xr:uid="{00000000-0005-0000-0000-00001C0F0000}"/>
    <cellStyle name="Moneda 5 2 2 2 2 4 5" xfId="5527" xr:uid="{00000000-0005-0000-0000-00001D0F0000}"/>
    <cellStyle name="Moneda 5 2 2 2 2 5" xfId="1108" xr:uid="{00000000-0005-0000-0000-00001E0F0000}"/>
    <cellStyle name="Moneda 5 2 2 2 2 5 2" xfId="2669" xr:uid="{00000000-0005-0000-0000-00001F0F0000}"/>
    <cellStyle name="Moneda 5 2 2 2 2 5 3" xfId="4175" xr:uid="{00000000-0005-0000-0000-0000200F0000}"/>
    <cellStyle name="Moneda 5 2 2 2 2 5 4" xfId="5681" xr:uid="{00000000-0005-0000-0000-0000210F0000}"/>
    <cellStyle name="Moneda 5 2 2 2 2 6" xfId="1309" xr:uid="{00000000-0005-0000-0000-0000220F0000}"/>
    <cellStyle name="Moneda 5 2 2 2 2 6 2" xfId="2870" xr:uid="{00000000-0005-0000-0000-0000230F0000}"/>
    <cellStyle name="Moneda 5 2 2 2 2 6 3" xfId="4376" xr:uid="{00000000-0005-0000-0000-0000240F0000}"/>
    <cellStyle name="Moneda 5 2 2 2 2 6 4" xfId="5882" xr:uid="{00000000-0005-0000-0000-0000250F0000}"/>
    <cellStyle name="Moneda 5 2 2 2 2 7" xfId="1785" xr:uid="{00000000-0005-0000-0000-0000260F0000}"/>
    <cellStyle name="Moneda 5 2 2 2 2 7 2" xfId="3327" xr:uid="{00000000-0005-0000-0000-0000270F0000}"/>
    <cellStyle name="Moneda 5 2 2 2 2 7 3" xfId="4833" xr:uid="{00000000-0005-0000-0000-0000280F0000}"/>
    <cellStyle name="Moneda 5 2 2 2 2 7 4" xfId="6339" xr:uid="{00000000-0005-0000-0000-0000290F0000}"/>
    <cellStyle name="Moneda 5 2 2 2 2 8" xfId="595" xr:uid="{00000000-0005-0000-0000-00002A0F0000}"/>
    <cellStyle name="Moneda 5 2 2 2 2 8 2" xfId="2214" xr:uid="{00000000-0005-0000-0000-00002B0F0000}"/>
    <cellStyle name="Moneda 5 2 2 2 2 8 3" xfId="3720" xr:uid="{00000000-0005-0000-0000-00002C0F0000}"/>
    <cellStyle name="Moneda 5 2 2 2 2 8 4" xfId="5226" xr:uid="{00000000-0005-0000-0000-00002D0F0000}"/>
    <cellStyle name="Moneda 5 2 2 2 2 9" xfId="2013" xr:uid="{00000000-0005-0000-0000-00002E0F0000}"/>
    <cellStyle name="Moneda 5 2 2 2 3" xfId="265" xr:uid="{00000000-0005-0000-0000-00002F0F0000}"/>
    <cellStyle name="Moneda 5 2 2 2 3 10" xfId="4986" xr:uid="{00000000-0005-0000-0000-0000300F0000}"/>
    <cellStyle name="Moneda 5 2 2 2 3 2" xfId="797" xr:uid="{00000000-0005-0000-0000-0000310F0000}"/>
    <cellStyle name="Moneda 5 2 2 2 3 2 2" xfId="1472" xr:uid="{00000000-0005-0000-0000-0000320F0000}"/>
    <cellStyle name="Moneda 5 2 2 2 3 2 2 2" xfId="3014" xr:uid="{00000000-0005-0000-0000-0000330F0000}"/>
    <cellStyle name="Moneda 5 2 2 2 3 2 2 3" xfId="4520" xr:uid="{00000000-0005-0000-0000-0000340F0000}"/>
    <cellStyle name="Moneda 5 2 2 2 3 2 2 4" xfId="6026" xr:uid="{00000000-0005-0000-0000-0000350F0000}"/>
    <cellStyle name="Moneda 5 2 2 2 3 2 3" xfId="2358" xr:uid="{00000000-0005-0000-0000-0000360F0000}"/>
    <cellStyle name="Moneda 5 2 2 2 3 2 4" xfId="3864" xr:uid="{00000000-0005-0000-0000-0000370F0000}"/>
    <cellStyle name="Moneda 5 2 2 2 3 2 5" xfId="5370" xr:uid="{00000000-0005-0000-0000-0000380F0000}"/>
    <cellStyle name="Moneda 5 2 2 2 3 3" xfId="915" xr:uid="{00000000-0005-0000-0000-0000390F0000}"/>
    <cellStyle name="Moneda 5 2 2 2 3 3 2" xfId="1590" xr:uid="{00000000-0005-0000-0000-00003A0F0000}"/>
    <cellStyle name="Moneda 5 2 2 2 3 3 2 2" xfId="3132" xr:uid="{00000000-0005-0000-0000-00003B0F0000}"/>
    <cellStyle name="Moneda 5 2 2 2 3 3 2 3" xfId="4638" xr:uid="{00000000-0005-0000-0000-00003C0F0000}"/>
    <cellStyle name="Moneda 5 2 2 2 3 3 2 4" xfId="6144" xr:uid="{00000000-0005-0000-0000-00003D0F0000}"/>
    <cellStyle name="Moneda 5 2 2 2 3 3 3" xfId="2476" xr:uid="{00000000-0005-0000-0000-00003E0F0000}"/>
    <cellStyle name="Moneda 5 2 2 2 3 3 4" xfId="3982" xr:uid="{00000000-0005-0000-0000-00003F0F0000}"/>
    <cellStyle name="Moneda 5 2 2 2 3 3 5" xfId="5488" xr:uid="{00000000-0005-0000-0000-0000400F0000}"/>
    <cellStyle name="Moneda 5 2 2 2 3 4" xfId="1069" xr:uid="{00000000-0005-0000-0000-0000410F0000}"/>
    <cellStyle name="Moneda 5 2 2 2 3 4 2" xfId="2630" xr:uid="{00000000-0005-0000-0000-0000420F0000}"/>
    <cellStyle name="Moneda 5 2 2 2 3 4 3" xfId="4136" xr:uid="{00000000-0005-0000-0000-0000430F0000}"/>
    <cellStyle name="Moneda 5 2 2 2 3 4 4" xfId="5642" xr:uid="{00000000-0005-0000-0000-0000440F0000}"/>
    <cellStyle name="Moneda 5 2 2 2 3 5" xfId="1312" xr:uid="{00000000-0005-0000-0000-0000450F0000}"/>
    <cellStyle name="Moneda 5 2 2 2 3 5 2" xfId="2873" xr:uid="{00000000-0005-0000-0000-0000460F0000}"/>
    <cellStyle name="Moneda 5 2 2 2 3 5 3" xfId="4379" xr:uid="{00000000-0005-0000-0000-0000470F0000}"/>
    <cellStyle name="Moneda 5 2 2 2 3 5 4" xfId="5885" xr:uid="{00000000-0005-0000-0000-0000480F0000}"/>
    <cellStyle name="Moneda 5 2 2 2 3 6" xfId="1746" xr:uid="{00000000-0005-0000-0000-0000490F0000}"/>
    <cellStyle name="Moneda 5 2 2 2 3 6 2" xfId="3288" xr:uid="{00000000-0005-0000-0000-00004A0F0000}"/>
    <cellStyle name="Moneda 5 2 2 2 3 6 3" xfId="4794" xr:uid="{00000000-0005-0000-0000-00004B0F0000}"/>
    <cellStyle name="Moneda 5 2 2 2 3 6 4" xfId="6300" xr:uid="{00000000-0005-0000-0000-00004C0F0000}"/>
    <cellStyle name="Moneda 5 2 2 2 3 7" xfId="598" xr:uid="{00000000-0005-0000-0000-00004D0F0000}"/>
    <cellStyle name="Moneda 5 2 2 2 3 7 2" xfId="2217" xr:uid="{00000000-0005-0000-0000-00004E0F0000}"/>
    <cellStyle name="Moneda 5 2 2 2 3 7 3" xfId="3723" xr:uid="{00000000-0005-0000-0000-00004F0F0000}"/>
    <cellStyle name="Moneda 5 2 2 2 3 7 4" xfId="5229" xr:uid="{00000000-0005-0000-0000-0000500F0000}"/>
    <cellStyle name="Moneda 5 2 2 2 3 8" xfId="1974" xr:uid="{00000000-0005-0000-0000-0000510F0000}"/>
    <cellStyle name="Moneda 5 2 2 2 3 9" xfId="3480" xr:uid="{00000000-0005-0000-0000-0000520F0000}"/>
    <cellStyle name="Moneda 5 2 2 2 4" xfId="599" xr:uid="{00000000-0005-0000-0000-0000530F0000}"/>
    <cellStyle name="Moneda 5 2 2 2 4 2" xfId="1313" xr:uid="{00000000-0005-0000-0000-0000540F0000}"/>
    <cellStyle name="Moneda 5 2 2 2 4 2 2" xfId="2874" xr:uid="{00000000-0005-0000-0000-0000550F0000}"/>
    <cellStyle name="Moneda 5 2 2 2 4 2 3" xfId="4380" xr:uid="{00000000-0005-0000-0000-0000560F0000}"/>
    <cellStyle name="Moneda 5 2 2 2 4 2 4" xfId="5886" xr:uid="{00000000-0005-0000-0000-0000570F0000}"/>
    <cellStyle name="Moneda 5 2 2 2 4 3" xfId="2218" xr:uid="{00000000-0005-0000-0000-0000580F0000}"/>
    <cellStyle name="Moneda 5 2 2 2 4 4" xfId="3724" xr:uid="{00000000-0005-0000-0000-0000590F0000}"/>
    <cellStyle name="Moneda 5 2 2 2 4 5" xfId="5230" xr:uid="{00000000-0005-0000-0000-00005A0F0000}"/>
    <cellStyle name="Moneda 5 2 2 2 5" xfId="857" xr:uid="{00000000-0005-0000-0000-00005B0F0000}"/>
    <cellStyle name="Moneda 5 2 2 2 5 2" xfId="1532" xr:uid="{00000000-0005-0000-0000-00005C0F0000}"/>
    <cellStyle name="Moneda 5 2 2 2 5 2 2" xfId="3074" xr:uid="{00000000-0005-0000-0000-00005D0F0000}"/>
    <cellStyle name="Moneda 5 2 2 2 5 2 3" xfId="4580" xr:uid="{00000000-0005-0000-0000-00005E0F0000}"/>
    <cellStyle name="Moneda 5 2 2 2 5 2 4" xfId="6086" xr:uid="{00000000-0005-0000-0000-00005F0F0000}"/>
    <cellStyle name="Moneda 5 2 2 2 5 3" xfId="2418" xr:uid="{00000000-0005-0000-0000-0000600F0000}"/>
    <cellStyle name="Moneda 5 2 2 2 5 4" xfId="3924" xr:uid="{00000000-0005-0000-0000-0000610F0000}"/>
    <cellStyle name="Moneda 5 2 2 2 5 5" xfId="5430" xr:uid="{00000000-0005-0000-0000-0000620F0000}"/>
    <cellStyle name="Moneda 5 2 2 2 6" xfId="1011" xr:uid="{00000000-0005-0000-0000-0000630F0000}"/>
    <cellStyle name="Moneda 5 2 2 2 6 2" xfId="2572" xr:uid="{00000000-0005-0000-0000-0000640F0000}"/>
    <cellStyle name="Moneda 5 2 2 2 6 3" xfId="4078" xr:uid="{00000000-0005-0000-0000-0000650F0000}"/>
    <cellStyle name="Moneda 5 2 2 2 6 4" xfId="5584" xr:uid="{00000000-0005-0000-0000-0000660F0000}"/>
    <cellStyle name="Moneda 5 2 2 2 7" xfId="1308" xr:uid="{00000000-0005-0000-0000-0000670F0000}"/>
    <cellStyle name="Moneda 5 2 2 2 7 2" xfId="2869" xr:uid="{00000000-0005-0000-0000-0000680F0000}"/>
    <cellStyle name="Moneda 5 2 2 2 7 3" xfId="4375" xr:uid="{00000000-0005-0000-0000-0000690F0000}"/>
    <cellStyle name="Moneda 5 2 2 2 7 4" xfId="5881" xr:uid="{00000000-0005-0000-0000-00006A0F0000}"/>
    <cellStyle name="Moneda 5 2 2 2 8" xfId="1688" xr:uid="{00000000-0005-0000-0000-00006B0F0000}"/>
    <cellStyle name="Moneda 5 2 2 2 8 2" xfId="3230" xr:uid="{00000000-0005-0000-0000-00006C0F0000}"/>
    <cellStyle name="Moneda 5 2 2 2 8 3" xfId="4736" xr:uid="{00000000-0005-0000-0000-00006D0F0000}"/>
    <cellStyle name="Moneda 5 2 2 2 8 4" xfId="6242" xr:uid="{00000000-0005-0000-0000-00006E0F0000}"/>
    <cellStyle name="Moneda 5 2 2 2 9" xfId="594" xr:uid="{00000000-0005-0000-0000-00006F0F0000}"/>
    <cellStyle name="Moneda 5 2 2 2 9 2" xfId="2213" xr:uid="{00000000-0005-0000-0000-0000700F0000}"/>
    <cellStyle name="Moneda 5 2 2 2 9 3" xfId="3719" xr:uid="{00000000-0005-0000-0000-0000710F0000}"/>
    <cellStyle name="Moneda 5 2 2 2 9 4" xfId="5225" xr:uid="{00000000-0005-0000-0000-0000720F0000}"/>
    <cellStyle name="Moneda 5 2 2 3" xfId="283" xr:uid="{00000000-0005-0000-0000-0000730F0000}"/>
    <cellStyle name="Moneda 5 2 2 3 10" xfId="3497" xr:uid="{00000000-0005-0000-0000-0000740F0000}"/>
    <cellStyle name="Moneda 5 2 2 3 11" xfId="5003" xr:uid="{00000000-0005-0000-0000-0000750F0000}"/>
    <cellStyle name="Moneda 5 2 2 3 2" xfId="601" xr:uid="{00000000-0005-0000-0000-0000760F0000}"/>
    <cellStyle name="Moneda 5 2 2 3 2 2" xfId="1315" xr:uid="{00000000-0005-0000-0000-0000770F0000}"/>
    <cellStyle name="Moneda 5 2 2 3 2 2 2" xfId="2876" xr:uid="{00000000-0005-0000-0000-0000780F0000}"/>
    <cellStyle name="Moneda 5 2 2 3 2 2 3" xfId="4382" xr:uid="{00000000-0005-0000-0000-0000790F0000}"/>
    <cellStyle name="Moneda 5 2 2 3 2 2 4" xfId="5888" xr:uid="{00000000-0005-0000-0000-00007A0F0000}"/>
    <cellStyle name="Moneda 5 2 2 3 2 3" xfId="2220" xr:uid="{00000000-0005-0000-0000-00007B0F0000}"/>
    <cellStyle name="Moneda 5 2 2 3 2 4" xfId="3726" xr:uid="{00000000-0005-0000-0000-00007C0F0000}"/>
    <cellStyle name="Moneda 5 2 2 3 2 5" xfId="5232" xr:uid="{00000000-0005-0000-0000-00007D0F0000}"/>
    <cellStyle name="Moneda 5 2 2 3 3" xfId="602" xr:uid="{00000000-0005-0000-0000-00007E0F0000}"/>
    <cellStyle name="Moneda 5 2 2 3 3 2" xfId="1316" xr:uid="{00000000-0005-0000-0000-00007F0F0000}"/>
    <cellStyle name="Moneda 5 2 2 3 3 2 2" xfId="2877" xr:uid="{00000000-0005-0000-0000-0000800F0000}"/>
    <cellStyle name="Moneda 5 2 2 3 3 2 3" xfId="4383" xr:uid="{00000000-0005-0000-0000-0000810F0000}"/>
    <cellStyle name="Moneda 5 2 2 3 3 2 4" xfId="5889" xr:uid="{00000000-0005-0000-0000-0000820F0000}"/>
    <cellStyle name="Moneda 5 2 2 3 3 3" xfId="2221" xr:uid="{00000000-0005-0000-0000-0000830F0000}"/>
    <cellStyle name="Moneda 5 2 2 3 3 4" xfId="3727" xr:uid="{00000000-0005-0000-0000-0000840F0000}"/>
    <cellStyle name="Moneda 5 2 2 3 3 5" xfId="5233" xr:uid="{00000000-0005-0000-0000-0000850F0000}"/>
    <cellStyle name="Moneda 5 2 2 3 4" xfId="932" xr:uid="{00000000-0005-0000-0000-0000860F0000}"/>
    <cellStyle name="Moneda 5 2 2 3 4 2" xfId="1607" xr:uid="{00000000-0005-0000-0000-0000870F0000}"/>
    <cellStyle name="Moneda 5 2 2 3 4 2 2" xfId="3149" xr:uid="{00000000-0005-0000-0000-0000880F0000}"/>
    <cellStyle name="Moneda 5 2 2 3 4 2 3" xfId="4655" xr:uid="{00000000-0005-0000-0000-0000890F0000}"/>
    <cellStyle name="Moneda 5 2 2 3 4 2 4" xfId="6161" xr:uid="{00000000-0005-0000-0000-00008A0F0000}"/>
    <cellStyle name="Moneda 5 2 2 3 4 3" xfId="2493" xr:uid="{00000000-0005-0000-0000-00008B0F0000}"/>
    <cellStyle name="Moneda 5 2 2 3 4 4" xfId="3999" xr:uid="{00000000-0005-0000-0000-00008C0F0000}"/>
    <cellStyle name="Moneda 5 2 2 3 4 5" xfId="5505" xr:uid="{00000000-0005-0000-0000-00008D0F0000}"/>
    <cellStyle name="Moneda 5 2 2 3 5" xfId="1086" xr:uid="{00000000-0005-0000-0000-00008E0F0000}"/>
    <cellStyle name="Moneda 5 2 2 3 5 2" xfId="2647" xr:uid="{00000000-0005-0000-0000-00008F0F0000}"/>
    <cellStyle name="Moneda 5 2 2 3 5 3" xfId="4153" xr:uid="{00000000-0005-0000-0000-0000900F0000}"/>
    <cellStyle name="Moneda 5 2 2 3 5 4" xfId="5659" xr:uid="{00000000-0005-0000-0000-0000910F0000}"/>
    <cellStyle name="Moneda 5 2 2 3 6" xfId="1314" xr:uid="{00000000-0005-0000-0000-0000920F0000}"/>
    <cellStyle name="Moneda 5 2 2 3 6 2" xfId="2875" xr:uid="{00000000-0005-0000-0000-0000930F0000}"/>
    <cellStyle name="Moneda 5 2 2 3 6 3" xfId="4381" xr:uid="{00000000-0005-0000-0000-0000940F0000}"/>
    <cellStyle name="Moneda 5 2 2 3 6 4" xfId="5887" xr:uid="{00000000-0005-0000-0000-0000950F0000}"/>
    <cellStyle name="Moneda 5 2 2 3 7" xfId="1763" xr:uid="{00000000-0005-0000-0000-0000960F0000}"/>
    <cellStyle name="Moneda 5 2 2 3 7 2" xfId="3305" xr:uid="{00000000-0005-0000-0000-0000970F0000}"/>
    <cellStyle name="Moneda 5 2 2 3 7 3" xfId="4811" xr:uid="{00000000-0005-0000-0000-0000980F0000}"/>
    <cellStyle name="Moneda 5 2 2 3 7 4" xfId="6317" xr:uid="{00000000-0005-0000-0000-0000990F0000}"/>
    <cellStyle name="Moneda 5 2 2 3 8" xfId="600" xr:uid="{00000000-0005-0000-0000-00009A0F0000}"/>
    <cellStyle name="Moneda 5 2 2 3 8 2" xfId="2219" xr:uid="{00000000-0005-0000-0000-00009B0F0000}"/>
    <cellStyle name="Moneda 5 2 2 3 8 3" xfId="3725" xr:uid="{00000000-0005-0000-0000-00009C0F0000}"/>
    <cellStyle name="Moneda 5 2 2 3 8 4" xfId="5231" xr:uid="{00000000-0005-0000-0000-00009D0F0000}"/>
    <cellStyle name="Moneda 5 2 2 3 9" xfId="1991" xr:uid="{00000000-0005-0000-0000-00009E0F0000}"/>
    <cellStyle name="Moneda 5 2 2 4" xfId="244" xr:uid="{00000000-0005-0000-0000-00009F0F0000}"/>
    <cellStyle name="Moneda 5 2 2 4 10" xfId="4965" xr:uid="{00000000-0005-0000-0000-0000A00F0000}"/>
    <cellStyle name="Moneda 5 2 2 4 2" xfId="791" xr:uid="{00000000-0005-0000-0000-0000A10F0000}"/>
    <cellStyle name="Moneda 5 2 2 4 2 2" xfId="1466" xr:uid="{00000000-0005-0000-0000-0000A20F0000}"/>
    <cellStyle name="Moneda 5 2 2 4 2 2 2" xfId="3008" xr:uid="{00000000-0005-0000-0000-0000A30F0000}"/>
    <cellStyle name="Moneda 5 2 2 4 2 2 3" xfId="4514" xr:uid="{00000000-0005-0000-0000-0000A40F0000}"/>
    <cellStyle name="Moneda 5 2 2 4 2 2 4" xfId="6020" xr:uid="{00000000-0005-0000-0000-0000A50F0000}"/>
    <cellStyle name="Moneda 5 2 2 4 2 3" xfId="2352" xr:uid="{00000000-0005-0000-0000-0000A60F0000}"/>
    <cellStyle name="Moneda 5 2 2 4 2 4" xfId="3858" xr:uid="{00000000-0005-0000-0000-0000A70F0000}"/>
    <cellStyle name="Moneda 5 2 2 4 2 5" xfId="5364" xr:uid="{00000000-0005-0000-0000-0000A80F0000}"/>
    <cellStyle name="Moneda 5 2 2 4 3" xfId="894" xr:uid="{00000000-0005-0000-0000-0000A90F0000}"/>
    <cellStyle name="Moneda 5 2 2 4 3 2" xfId="1569" xr:uid="{00000000-0005-0000-0000-0000AA0F0000}"/>
    <cellStyle name="Moneda 5 2 2 4 3 2 2" xfId="3111" xr:uid="{00000000-0005-0000-0000-0000AB0F0000}"/>
    <cellStyle name="Moneda 5 2 2 4 3 2 3" xfId="4617" xr:uid="{00000000-0005-0000-0000-0000AC0F0000}"/>
    <cellStyle name="Moneda 5 2 2 4 3 2 4" xfId="6123" xr:uid="{00000000-0005-0000-0000-0000AD0F0000}"/>
    <cellStyle name="Moneda 5 2 2 4 3 3" xfId="2455" xr:uid="{00000000-0005-0000-0000-0000AE0F0000}"/>
    <cellStyle name="Moneda 5 2 2 4 3 4" xfId="3961" xr:uid="{00000000-0005-0000-0000-0000AF0F0000}"/>
    <cellStyle name="Moneda 5 2 2 4 3 5" xfId="5467" xr:uid="{00000000-0005-0000-0000-0000B00F0000}"/>
    <cellStyle name="Moneda 5 2 2 4 4" xfId="1048" xr:uid="{00000000-0005-0000-0000-0000B10F0000}"/>
    <cellStyle name="Moneda 5 2 2 4 4 2" xfId="2609" xr:uid="{00000000-0005-0000-0000-0000B20F0000}"/>
    <cellStyle name="Moneda 5 2 2 4 4 3" xfId="4115" xr:uid="{00000000-0005-0000-0000-0000B30F0000}"/>
    <cellStyle name="Moneda 5 2 2 4 4 4" xfId="5621" xr:uid="{00000000-0005-0000-0000-0000B40F0000}"/>
    <cellStyle name="Moneda 5 2 2 4 5" xfId="1317" xr:uid="{00000000-0005-0000-0000-0000B50F0000}"/>
    <cellStyle name="Moneda 5 2 2 4 5 2" xfId="2878" xr:uid="{00000000-0005-0000-0000-0000B60F0000}"/>
    <cellStyle name="Moneda 5 2 2 4 5 3" xfId="4384" xr:uid="{00000000-0005-0000-0000-0000B70F0000}"/>
    <cellStyle name="Moneda 5 2 2 4 5 4" xfId="5890" xr:uid="{00000000-0005-0000-0000-0000B80F0000}"/>
    <cellStyle name="Moneda 5 2 2 4 6" xfId="1725" xr:uid="{00000000-0005-0000-0000-0000B90F0000}"/>
    <cellStyle name="Moneda 5 2 2 4 6 2" xfId="3267" xr:uid="{00000000-0005-0000-0000-0000BA0F0000}"/>
    <cellStyle name="Moneda 5 2 2 4 6 3" xfId="4773" xr:uid="{00000000-0005-0000-0000-0000BB0F0000}"/>
    <cellStyle name="Moneda 5 2 2 4 6 4" xfId="6279" xr:uid="{00000000-0005-0000-0000-0000BC0F0000}"/>
    <cellStyle name="Moneda 5 2 2 4 7" xfId="603" xr:uid="{00000000-0005-0000-0000-0000BD0F0000}"/>
    <cellStyle name="Moneda 5 2 2 4 7 2" xfId="2222" xr:uid="{00000000-0005-0000-0000-0000BE0F0000}"/>
    <cellStyle name="Moneda 5 2 2 4 7 3" xfId="3728" xr:uid="{00000000-0005-0000-0000-0000BF0F0000}"/>
    <cellStyle name="Moneda 5 2 2 4 7 4" xfId="5234" xr:uid="{00000000-0005-0000-0000-0000C00F0000}"/>
    <cellStyle name="Moneda 5 2 2 4 8" xfId="1953" xr:uid="{00000000-0005-0000-0000-0000C10F0000}"/>
    <cellStyle name="Moneda 5 2 2 4 9" xfId="3459" xr:uid="{00000000-0005-0000-0000-0000C20F0000}"/>
    <cellStyle name="Moneda 5 2 2 5" xfId="604" xr:uid="{00000000-0005-0000-0000-0000C30F0000}"/>
    <cellStyle name="Moneda 5 2 2 5 2" xfId="1318" xr:uid="{00000000-0005-0000-0000-0000C40F0000}"/>
    <cellStyle name="Moneda 5 2 2 5 2 2" xfId="2879" xr:uid="{00000000-0005-0000-0000-0000C50F0000}"/>
    <cellStyle name="Moneda 5 2 2 5 2 3" xfId="4385" xr:uid="{00000000-0005-0000-0000-0000C60F0000}"/>
    <cellStyle name="Moneda 5 2 2 5 2 4" xfId="5891" xr:uid="{00000000-0005-0000-0000-0000C70F0000}"/>
    <cellStyle name="Moneda 5 2 2 5 3" xfId="2223" xr:uid="{00000000-0005-0000-0000-0000C80F0000}"/>
    <cellStyle name="Moneda 5 2 2 5 4" xfId="3729" xr:uid="{00000000-0005-0000-0000-0000C90F0000}"/>
    <cellStyle name="Moneda 5 2 2 5 5" xfId="5235" xr:uid="{00000000-0005-0000-0000-0000CA0F0000}"/>
    <cellStyle name="Moneda 5 2 2 6" xfId="836" xr:uid="{00000000-0005-0000-0000-0000CB0F0000}"/>
    <cellStyle name="Moneda 5 2 2 6 2" xfId="1511" xr:uid="{00000000-0005-0000-0000-0000CC0F0000}"/>
    <cellStyle name="Moneda 5 2 2 6 2 2" xfId="3053" xr:uid="{00000000-0005-0000-0000-0000CD0F0000}"/>
    <cellStyle name="Moneda 5 2 2 6 2 3" xfId="4559" xr:uid="{00000000-0005-0000-0000-0000CE0F0000}"/>
    <cellStyle name="Moneda 5 2 2 6 2 4" xfId="6065" xr:uid="{00000000-0005-0000-0000-0000CF0F0000}"/>
    <cellStyle name="Moneda 5 2 2 6 3" xfId="2397" xr:uid="{00000000-0005-0000-0000-0000D00F0000}"/>
    <cellStyle name="Moneda 5 2 2 6 4" xfId="3903" xr:uid="{00000000-0005-0000-0000-0000D10F0000}"/>
    <cellStyle name="Moneda 5 2 2 6 5" xfId="5409" xr:uid="{00000000-0005-0000-0000-0000D20F0000}"/>
    <cellStyle name="Moneda 5 2 2 7" xfId="990" xr:uid="{00000000-0005-0000-0000-0000D30F0000}"/>
    <cellStyle name="Moneda 5 2 2 7 2" xfId="2551" xr:uid="{00000000-0005-0000-0000-0000D40F0000}"/>
    <cellStyle name="Moneda 5 2 2 7 3" xfId="4057" xr:uid="{00000000-0005-0000-0000-0000D50F0000}"/>
    <cellStyle name="Moneda 5 2 2 7 4" xfId="5563" xr:uid="{00000000-0005-0000-0000-0000D60F0000}"/>
    <cellStyle name="Moneda 5 2 2 8" xfId="1307" xr:uid="{00000000-0005-0000-0000-0000D70F0000}"/>
    <cellStyle name="Moneda 5 2 2 8 2" xfId="2868" xr:uid="{00000000-0005-0000-0000-0000D80F0000}"/>
    <cellStyle name="Moneda 5 2 2 8 3" xfId="4374" xr:uid="{00000000-0005-0000-0000-0000D90F0000}"/>
    <cellStyle name="Moneda 5 2 2 8 4" xfId="5880" xr:uid="{00000000-0005-0000-0000-0000DA0F0000}"/>
    <cellStyle name="Moneda 5 2 2 9" xfId="1667" xr:uid="{00000000-0005-0000-0000-0000DB0F0000}"/>
    <cellStyle name="Moneda 5 2 2 9 2" xfId="3209" xr:uid="{00000000-0005-0000-0000-0000DC0F0000}"/>
    <cellStyle name="Moneda 5 2 2 9 3" xfId="4715" xr:uid="{00000000-0005-0000-0000-0000DD0F0000}"/>
    <cellStyle name="Moneda 5 2 2 9 4" xfId="6221" xr:uid="{00000000-0005-0000-0000-0000DE0F0000}"/>
    <cellStyle name="Moneda 5 2 3" xfId="166" xr:uid="{00000000-0005-0000-0000-0000DF0F0000}"/>
    <cellStyle name="Moneda 5 2 3 10" xfId="1813" xr:uid="{00000000-0005-0000-0000-0000E00F0000}"/>
    <cellStyle name="Moneda 5 2 3 10 2" xfId="3354" xr:uid="{00000000-0005-0000-0000-0000E10F0000}"/>
    <cellStyle name="Moneda 5 2 3 10 3" xfId="4860" xr:uid="{00000000-0005-0000-0000-0000E20F0000}"/>
    <cellStyle name="Moneda 5 2 3 10 4" xfId="6366" xr:uid="{00000000-0005-0000-0000-0000E30F0000}"/>
    <cellStyle name="Moneda 5 2 3 11" xfId="1909" xr:uid="{00000000-0005-0000-0000-0000E40F0000}"/>
    <cellStyle name="Moneda 5 2 3 12" xfId="3415" xr:uid="{00000000-0005-0000-0000-0000E50F0000}"/>
    <cellStyle name="Moneda 5 2 3 13" xfId="4921" xr:uid="{00000000-0005-0000-0000-0000E60F0000}"/>
    <cellStyle name="Moneda 5 2 3 2" xfId="298" xr:uid="{00000000-0005-0000-0000-0000E70F0000}"/>
    <cellStyle name="Moneda 5 2 3 2 10" xfId="3512" xr:uid="{00000000-0005-0000-0000-0000E80F0000}"/>
    <cellStyle name="Moneda 5 2 3 2 11" xfId="5018" xr:uid="{00000000-0005-0000-0000-0000E90F0000}"/>
    <cellStyle name="Moneda 5 2 3 2 2" xfId="607" xr:uid="{00000000-0005-0000-0000-0000EA0F0000}"/>
    <cellStyle name="Moneda 5 2 3 2 2 2" xfId="1321" xr:uid="{00000000-0005-0000-0000-0000EB0F0000}"/>
    <cellStyle name="Moneda 5 2 3 2 2 2 2" xfId="2882" xr:uid="{00000000-0005-0000-0000-0000EC0F0000}"/>
    <cellStyle name="Moneda 5 2 3 2 2 2 3" xfId="4388" xr:uid="{00000000-0005-0000-0000-0000ED0F0000}"/>
    <cellStyle name="Moneda 5 2 3 2 2 2 4" xfId="5894" xr:uid="{00000000-0005-0000-0000-0000EE0F0000}"/>
    <cellStyle name="Moneda 5 2 3 2 2 3" xfId="2226" xr:uid="{00000000-0005-0000-0000-0000EF0F0000}"/>
    <cellStyle name="Moneda 5 2 3 2 2 4" xfId="3732" xr:uid="{00000000-0005-0000-0000-0000F00F0000}"/>
    <cellStyle name="Moneda 5 2 3 2 2 5" xfId="5238" xr:uid="{00000000-0005-0000-0000-0000F10F0000}"/>
    <cellStyle name="Moneda 5 2 3 2 3" xfId="608" xr:uid="{00000000-0005-0000-0000-0000F20F0000}"/>
    <cellStyle name="Moneda 5 2 3 2 3 2" xfId="1322" xr:uid="{00000000-0005-0000-0000-0000F30F0000}"/>
    <cellStyle name="Moneda 5 2 3 2 3 2 2" xfId="2883" xr:uid="{00000000-0005-0000-0000-0000F40F0000}"/>
    <cellStyle name="Moneda 5 2 3 2 3 2 3" xfId="4389" xr:uid="{00000000-0005-0000-0000-0000F50F0000}"/>
    <cellStyle name="Moneda 5 2 3 2 3 2 4" xfId="5895" xr:uid="{00000000-0005-0000-0000-0000F60F0000}"/>
    <cellStyle name="Moneda 5 2 3 2 3 3" xfId="2227" xr:uid="{00000000-0005-0000-0000-0000F70F0000}"/>
    <cellStyle name="Moneda 5 2 3 2 3 4" xfId="3733" xr:uid="{00000000-0005-0000-0000-0000F80F0000}"/>
    <cellStyle name="Moneda 5 2 3 2 3 5" xfId="5239" xr:uid="{00000000-0005-0000-0000-0000F90F0000}"/>
    <cellStyle name="Moneda 5 2 3 2 4" xfId="947" xr:uid="{00000000-0005-0000-0000-0000FA0F0000}"/>
    <cellStyle name="Moneda 5 2 3 2 4 2" xfId="1622" xr:uid="{00000000-0005-0000-0000-0000FB0F0000}"/>
    <cellStyle name="Moneda 5 2 3 2 4 2 2" xfId="3164" xr:uid="{00000000-0005-0000-0000-0000FC0F0000}"/>
    <cellStyle name="Moneda 5 2 3 2 4 2 3" xfId="4670" xr:uid="{00000000-0005-0000-0000-0000FD0F0000}"/>
    <cellStyle name="Moneda 5 2 3 2 4 2 4" xfId="6176" xr:uid="{00000000-0005-0000-0000-0000FE0F0000}"/>
    <cellStyle name="Moneda 5 2 3 2 4 3" xfId="2508" xr:uid="{00000000-0005-0000-0000-0000FF0F0000}"/>
    <cellStyle name="Moneda 5 2 3 2 4 4" xfId="4014" xr:uid="{00000000-0005-0000-0000-000000100000}"/>
    <cellStyle name="Moneda 5 2 3 2 4 5" xfId="5520" xr:uid="{00000000-0005-0000-0000-000001100000}"/>
    <cellStyle name="Moneda 5 2 3 2 5" xfId="1101" xr:uid="{00000000-0005-0000-0000-000002100000}"/>
    <cellStyle name="Moneda 5 2 3 2 5 2" xfId="2662" xr:uid="{00000000-0005-0000-0000-000003100000}"/>
    <cellStyle name="Moneda 5 2 3 2 5 3" xfId="4168" xr:uid="{00000000-0005-0000-0000-000004100000}"/>
    <cellStyle name="Moneda 5 2 3 2 5 4" xfId="5674" xr:uid="{00000000-0005-0000-0000-000005100000}"/>
    <cellStyle name="Moneda 5 2 3 2 6" xfId="1320" xr:uid="{00000000-0005-0000-0000-000006100000}"/>
    <cellStyle name="Moneda 5 2 3 2 6 2" xfId="2881" xr:uid="{00000000-0005-0000-0000-000007100000}"/>
    <cellStyle name="Moneda 5 2 3 2 6 3" xfId="4387" xr:uid="{00000000-0005-0000-0000-000008100000}"/>
    <cellStyle name="Moneda 5 2 3 2 6 4" xfId="5893" xr:uid="{00000000-0005-0000-0000-000009100000}"/>
    <cellStyle name="Moneda 5 2 3 2 7" xfId="1778" xr:uid="{00000000-0005-0000-0000-00000A100000}"/>
    <cellStyle name="Moneda 5 2 3 2 7 2" xfId="3320" xr:uid="{00000000-0005-0000-0000-00000B100000}"/>
    <cellStyle name="Moneda 5 2 3 2 7 3" xfId="4826" xr:uid="{00000000-0005-0000-0000-00000C100000}"/>
    <cellStyle name="Moneda 5 2 3 2 7 4" xfId="6332" xr:uid="{00000000-0005-0000-0000-00000D100000}"/>
    <cellStyle name="Moneda 5 2 3 2 8" xfId="606" xr:uid="{00000000-0005-0000-0000-00000E100000}"/>
    <cellStyle name="Moneda 5 2 3 2 8 2" xfId="2225" xr:uid="{00000000-0005-0000-0000-00000F100000}"/>
    <cellStyle name="Moneda 5 2 3 2 8 3" xfId="3731" xr:uid="{00000000-0005-0000-0000-000010100000}"/>
    <cellStyle name="Moneda 5 2 3 2 8 4" xfId="5237" xr:uid="{00000000-0005-0000-0000-000011100000}"/>
    <cellStyle name="Moneda 5 2 3 2 9" xfId="2006" xr:uid="{00000000-0005-0000-0000-000012100000}"/>
    <cellStyle name="Moneda 5 2 3 3" xfId="258" xr:uid="{00000000-0005-0000-0000-000013100000}"/>
    <cellStyle name="Moneda 5 2 3 3 10" xfId="4979" xr:uid="{00000000-0005-0000-0000-000014100000}"/>
    <cellStyle name="Moneda 5 2 3 3 2" xfId="796" xr:uid="{00000000-0005-0000-0000-000015100000}"/>
    <cellStyle name="Moneda 5 2 3 3 2 2" xfId="1471" xr:uid="{00000000-0005-0000-0000-000016100000}"/>
    <cellStyle name="Moneda 5 2 3 3 2 2 2" xfId="3013" xr:uid="{00000000-0005-0000-0000-000017100000}"/>
    <cellStyle name="Moneda 5 2 3 3 2 2 3" xfId="4519" xr:uid="{00000000-0005-0000-0000-000018100000}"/>
    <cellStyle name="Moneda 5 2 3 3 2 2 4" xfId="6025" xr:uid="{00000000-0005-0000-0000-000019100000}"/>
    <cellStyle name="Moneda 5 2 3 3 2 3" xfId="2357" xr:uid="{00000000-0005-0000-0000-00001A100000}"/>
    <cellStyle name="Moneda 5 2 3 3 2 4" xfId="3863" xr:uid="{00000000-0005-0000-0000-00001B100000}"/>
    <cellStyle name="Moneda 5 2 3 3 2 5" xfId="5369" xr:uid="{00000000-0005-0000-0000-00001C100000}"/>
    <cellStyle name="Moneda 5 2 3 3 3" xfId="908" xr:uid="{00000000-0005-0000-0000-00001D100000}"/>
    <cellStyle name="Moneda 5 2 3 3 3 2" xfId="1583" xr:uid="{00000000-0005-0000-0000-00001E100000}"/>
    <cellStyle name="Moneda 5 2 3 3 3 2 2" xfId="3125" xr:uid="{00000000-0005-0000-0000-00001F100000}"/>
    <cellStyle name="Moneda 5 2 3 3 3 2 3" xfId="4631" xr:uid="{00000000-0005-0000-0000-000020100000}"/>
    <cellStyle name="Moneda 5 2 3 3 3 2 4" xfId="6137" xr:uid="{00000000-0005-0000-0000-000021100000}"/>
    <cellStyle name="Moneda 5 2 3 3 3 3" xfId="2469" xr:uid="{00000000-0005-0000-0000-000022100000}"/>
    <cellStyle name="Moneda 5 2 3 3 3 4" xfId="3975" xr:uid="{00000000-0005-0000-0000-000023100000}"/>
    <cellStyle name="Moneda 5 2 3 3 3 5" xfId="5481" xr:uid="{00000000-0005-0000-0000-000024100000}"/>
    <cellStyle name="Moneda 5 2 3 3 4" xfId="1062" xr:uid="{00000000-0005-0000-0000-000025100000}"/>
    <cellStyle name="Moneda 5 2 3 3 4 2" xfId="2623" xr:uid="{00000000-0005-0000-0000-000026100000}"/>
    <cellStyle name="Moneda 5 2 3 3 4 3" xfId="4129" xr:uid="{00000000-0005-0000-0000-000027100000}"/>
    <cellStyle name="Moneda 5 2 3 3 4 4" xfId="5635" xr:uid="{00000000-0005-0000-0000-000028100000}"/>
    <cellStyle name="Moneda 5 2 3 3 5" xfId="1323" xr:uid="{00000000-0005-0000-0000-000029100000}"/>
    <cellStyle name="Moneda 5 2 3 3 5 2" xfId="2884" xr:uid="{00000000-0005-0000-0000-00002A100000}"/>
    <cellStyle name="Moneda 5 2 3 3 5 3" xfId="4390" xr:uid="{00000000-0005-0000-0000-00002B100000}"/>
    <cellStyle name="Moneda 5 2 3 3 5 4" xfId="5896" xr:uid="{00000000-0005-0000-0000-00002C100000}"/>
    <cellStyle name="Moneda 5 2 3 3 6" xfId="1739" xr:uid="{00000000-0005-0000-0000-00002D100000}"/>
    <cellStyle name="Moneda 5 2 3 3 6 2" xfId="3281" xr:uid="{00000000-0005-0000-0000-00002E100000}"/>
    <cellStyle name="Moneda 5 2 3 3 6 3" xfId="4787" xr:uid="{00000000-0005-0000-0000-00002F100000}"/>
    <cellStyle name="Moneda 5 2 3 3 6 4" xfId="6293" xr:uid="{00000000-0005-0000-0000-000030100000}"/>
    <cellStyle name="Moneda 5 2 3 3 7" xfId="609" xr:uid="{00000000-0005-0000-0000-000031100000}"/>
    <cellStyle name="Moneda 5 2 3 3 7 2" xfId="2228" xr:uid="{00000000-0005-0000-0000-000032100000}"/>
    <cellStyle name="Moneda 5 2 3 3 7 3" xfId="3734" xr:uid="{00000000-0005-0000-0000-000033100000}"/>
    <cellStyle name="Moneda 5 2 3 3 7 4" xfId="5240" xr:uid="{00000000-0005-0000-0000-000034100000}"/>
    <cellStyle name="Moneda 5 2 3 3 8" xfId="1967" xr:uid="{00000000-0005-0000-0000-000035100000}"/>
    <cellStyle name="Moneda 5 2 3 3 9" xfId="3473" xr:uid="{00000000-0005-0000-0000-000036100000}"/>
    <cellStyle name="Moneda 5 2 3 4" xfId="610" xr:uid="{00000000-0005-0000-0000-000037100000}"/>
    <cellStyle name="Moneda 5 2 3 4 2" xfId="1324" xr:uid="{00000000-0005-0000-0000-000038100000}"/>
    <cellStyle name="Moneda 5 2 3 4 2 2" xfId="2885" xr:uid="{00000000-0005-0000-0000-000039100000}"/>
    <cellStyle name="Moneda 5 2 3 4 2 3" xfId="4391" xr:uid="{00000000-0005-0000-0000-00003A100000}"/>
    <cellStyle name="Moneda 5 2 3 4 2 4" xfId="5897" xr:uid="{00000000-0005-0000-0000-00003B100000}"/>
    <cellStyle name="Moneda 5 2 3 4 3" xfId="2229" xr:uid="{00000000-0005-0000-0000-00003C100000}"/>
    <cellStyle name="Moneda 5 2 3 4 4" xfId="3735" xr:uid="{00000000-0005-0000-0000-00003D100000}"/>
    <cellStyle name="Moneda 5 2 3 4 5" xfId="5241" xr:uid="{00000000-0005-0000-0000-00003E100000}"/>
    <cellStyle name="Moneda 5 2 3 5" xfId="850" xr:uid="{00000000-0005-0000-0000-00003F100000}"/>
    <cellStyle name="Moneda 5 2 3 5 2" xfId="1525" xr:uid="{00000000-0005-0000-0000-000040100000}"/>
    <cellStyle name="Moneda 5 2 3 5 2 2" xfId="3067" xr:uid="{00000000-0005-0000-0000-000041100000}"/>
    <cellStyle name="Moneda 5 2 3 5 2 3" xfId="4573" xr:uid="{00000000-0005-0000-0000-000042100000}"/>
    <cellStyle name="Moneda 5 2 3 5 2 4" xfId="6079" xr:uid="{00000000-0005-0000-0000-000043100000}"/>
    <cellStyle name="Moneda 5 2 3 5 3" xfId="2411" xr:uid="{00000000-0005-0000-0000-000044100000}"/>
    <cellStyle name="Moneda 5 2 3 5 4" xfId="3917" xr:uid="{00000000-0005-0000-0000-000045100000}"/>
    <cellStyle name="Moneda 5 2 3 5 5" xfId="5423" xr:uid="{00000000-0005-0000-0000-000046100000}"/>
    <cellStyle name="Moneda 5 2 3 6" xfId="1004" xr:uid="{00000000-0005-0000-0000-000047100000}"/>
    <cellStyle name="Moneda 5 2 3 6 2" xfId="2565" xr:uid="{00000000-0005-0000-0000-000048100000}"/>
    <cellStyle name="Moneda 5 2 3 6 3" xfId="4071" xr:uid="{00000000-0005-0000-0000-000049100000}"/>
    <cellStyle name="Moneda 5 2 3 6 4" xfId="5577" xr:uid="{00000000-0005-0000-0000-00004A100000}"/>
    <cellStyle name="Moneda 5 2 3 7" xfId="1319" xr:uid="{00000000-0005-0000-0000-00004B100000}"/>
    <cellStyle name="Moneda 5 2 3 7 2" xfId="2880" xr:uid="{00000000-0005-0000-0000-00004C100000}"/>
    <cellStyle name="Moneda 5 2 3 7 3" xfId="4386" xr:uid="{00000000-0005-0000-0000-00004D100000}"/>
    <cellStyle name="Moneda 5 2 3 7 4" xfId="5892" xr:uid="{00000000-0005-0000-0000-00004E100000}"/>
    <cellStyle name="Moneda 5 2 3 8" xfId="1681" xr:uid="{00000000-0005-0000-0000-00004F100000}"/>
    <cellStyle name="Moneda 5 2 3 8 2" xfId="3223" xr:uid="{00000000-0005-0000-0000-000050100000}"/>
    <cellStyle name="Moneda 5 2 3 8 3" xfId="4729" xr:uid="{00000000-0005-0000-0000-000051100000}"/>
    <cellStyle name="Moneda 5 2 3 8 4" xfId="6235" xr:uid="{00000000-0005-0000-0000-000052100000}"/>
    <cellStyle name="Moneda 5 2 3 9" xfId="605" xr:uid="{00000000-0005-0000-0000-000053100000}"/>
    <cellStyle name="Moneda 5 2 3 9 2" xfId="2224" xr:uid="{00000000-0005-0000-0000-000054100000}"/>
    <cellStyle name="Moneda 5 2 3 9 3" xfId="3730" xr:uid="{00000000-0005-0000-0000-000055100000}"/>
    <cellStyle name="Moneda 5 2 3 9 4" xfId="5236" xr:uid="{00000000-0005-0000-0000-000056100000}"/>
    <cellStyle name="Moneda 5 2 4" xfId="137" xr:uid="{00000000-0005-0000-0000-000057100000}"/>
    <cellStyle name="Moneda 5 2 4 10" xfId="1804" xr:uid="{00000000-0005-0000-0000-000058100000}"/>
    <cellStyle name="Moneda 5 2 4 10 2" xfId="3345" xr:uid="{00000000-0005-0000-0000-000059100000}"/>
    <cellStyle name="Moneda 5 2 4 10 3" xfId="4851" xr:uid="{00000000-0005-0000-0000-00005A100000}"/>
    <cellStyle name="Moneda 5 2 4 10 4" xfId="6357" xr:uid="{00000000-0005-0000-0000-00005B100000}"/>
    <cellStyle name="Moneda 5 2 4 11" xfId="1900" xr:uid="{00000000-0005-0000-0000-00005C100000}"/>
    <cellStyle name="Moneda 5 2 4 12" xfId="3406" xr:uid="{00000000-0005-0000-0000-00005D100000}"/>
    <cellStyle name="Moneda 5 2 4 13" xfId="4912" xr:uid="{00000000-0005-0000-0000-00005E100000}"/>
    <cellStyle name="Moneda 5 2 4 2" xfId="289" xr:uid="{00000000-0005-0000-0000-00005F100000}"/>
    <cellStyle name="Moneda 5 2 4 2 10" xfId="3503" xr:uid="{00000000-0005-0000-0000-000060100000}"/>
    <cellStyle name="Moneda 5 2 4 2 11" xfId="5009" xr:uid="{00000000-0005-0000-0000-000061100000}"/>
    <cellStyle name="Moneda 5 2 4 2 2" xfId="613" xr:uid="{00000000-0005-0000-0000-000062100000}"/>
    <cellStyle name="Moneda 5 2 4 2 2 2" xfId="1327" xr:uid="{00000000-0005-0000-0000-000063100000}"/>
    <cellStyle name="Moneda 5 2 4 2 2 2 2" xfId="2888" xr:uid="{00000000-0005-0000-0000-000064100000}"/>
    <cellStyle name="Moneda 5 2 4 2 2 2 3" xfId="4394" xr:uid="{00000000-0005-0000-0000-000065100000}"/>
    <cellStyle name="Moneda 5 2 4 2 2 2 4" xfId="5900" xr:uid="{00000000-0005-0000-0000-000066100000}"/>
    <cellStyle name="Moneda 5 2 4 2 2 3" xfId="2232" xr:uid="{00000000-0005-0000-0000-000067100000}"/>
    <cellStyle name="Moneda 5 2 4 2 2 4" xfId="3738" xr:uid="{00000000-0005-0000-0000-000068100000}"/>
    <cellStyle name="Moneda 5 2 4 2 2 5" xfId="5244" xr:uid="{00000000-0005-0000-0000-000069100000}"/>
    <cellStyle name="Moneda 5 2 4 2 3" xfId="614" xr:uid="{00000000-0005-0000-0000-00006A100000}"/>
    <cellStyle name="Moneda 5 2 4 2 3 2" xfId="1328" xr:uid="{00000000-0005-0000-0000-00006B100000}"/>
    <cellStyle name="Moneda 5 2 4 2 3 2 2" xfId="2889" xr:uid="{00000000-0005-0000-0000-00006C100000}"/>
    <cellStyle name="Moneda 5 2 4 2 3 2 3" xfId="4395" xr:uid="{00000000-0005-0000-0000-00006D100000}"/>
    <cellStyle name="Moneda 5 2 4 2 3 2 4" xfId="5901" xr:uid="{00000000-0005-0000-0000-00006E100000}"/>
    <cellStyle name="Moneda 5 2 4 2 3 3" xfId="2233" xr:uid="{00000000-0005-0000-0000-00006F100000}"/>
    <cellStyle name="Moneda 5 2 4 2 3 4" xfId="3739" xr:uid="{00000000-0005-0000-0000-000070100000}"/>
    <cellStyle name="Moneda 5 2 4 2 3 5" xfId="5245" xr:uid="{00000000-0005-0000-0000-000071100000}"/>
    <cellStyle name="Moneda 5 2 4 2 4" xfId="938" xr:uid="{00000000-0005-0000-0000-000072100000}"/>
    <cellStyle name="Moneda 5 2 4 2 4 2" xfId="1613" xr:uid="{00000000-0005-0000-0000-000073100000}"/>
    <cellStyle name="Moneda 5 2 4 2 4 2 2" xfId="3155" xr:uid="{00000000-0005-0000-0000-000074100000}"/>
    <cellStyle name="Moneda 5 2 4 2 4 2 3" xfId="4661" xr:uid="{00000000-0005-0000-0000-000075100000}"/>
    <cellStyle name="Moneda 5 2 4 2 4 2 4" xfId="6167" xr:uid="{00000000-0005-0000-0000-000076100000}"/>
    <cellStyle name="Moneda 5 2 4 2 4 3" xfId="2499" xr:uid="{00000000-0005-0000-0000-000077100000}"/>
    <cellStyle name="Moneda 5 2 4 2 4 4" xfId="4005" xr:uid="{00000000-0005-0000-0000-000078100000}"/>
    <cellStyle name="Moneda 5 2 4 2 4 5" xfId="5511" xr:uid="{00000000-0005-0000-0000-000079100000}"/>
    <cellStyle name="Moneda 5 2 4 2 5" xfId="1092" xr:uid="{00000000-0005-0000-0000-00007A100000}"/>
    <cellStyle name="Moneda 5 2 4 2 5 2" xfId="2653" xr:uid="{00000000-0005-0000-0000-00007B100000}"/>
    <cellStyle name="Moneda 5 2 4 2 5 3" xfId="4159" xr:uid="{00000000-0005-0000-0000-00007C100000}"/>
    <cellStyle name="Moneda 5 2 4 2 5 4" xfId="5665" xr:uid="{00000000-0005-0000-0000-00007D100000}"/>
    <cellStyle name="Moneda 5 2 4 2 6" xfId="1326" xr:uid="{00000000-0005-0000-0000-00007E100000}"/>
    <cellStyle name="Moneda 5 2 4 2 6 2" xfId="2887" xr:uid="{00000000-0005-0000-0000-00007F100000}"/>
    <cellStyle name="Moneda 5 2 4 2 6 3" xfId="4393" xr:uid="{00000000-0005-0000-0000-000080100000}"/>
    <cellStyle name="Moneda 5 2 4 2 6 4" xfId="5899" xr:uid="{00000000-0005-0000-0000-000081100000}"/>
    <cellStyle name="Moneda 5 2 4 2 7" xfId="1769" xr:uid="{00000000-0005-0000-0000-000082100000}"/>
    <cellStyle name="Moneda 5 2 4 2 7 2" xfId="3311" xr:uid="{00000000-0005-0000-0000-000083100000}"/>
    <cellStyle name="Moneda 5 2 4 2 7 3" xfId="4817" xr:uid="{00000000-0005-0000-0000-000084100000}"/>
    <cellStyle name="Moneda 5 2 4 2 7 4" xfId="6323" xr:uid="{00000000-0005-0000-0000-000085100000}"/>
    <cellStyle name="Moneda 5 2 4 2 8" xfId="612" xr:uid="{00000000-0005-0000-0000-000086100000}"/>
    <cellStyle name="Moneda 5 2 4 2 8 2" xfId="2231" xr:uid="{00000000-0005-0000-0000-000087100000}"/>
    <cellStyle name="Moneda 5 2 4 2 8 3" xfId="3737" xr:uid="{00000000-0005-0000-0000-000088100000}"/>
    <cellStyle name="Moneda 5 2 4 2 8 4" xfId="5243" xr:uid="{00000000-0005-0000-0000-000089100000}"/>
    <cellStyle name="Moneda 5 2 4 2 9" xfId="1997" xr:uid="{00000000-0005-0000-0000-00008A100000}"/>
    <cellStyle name="Moneda 5 2 4 3" xfId="249" xr:uid="{00000000-0005-0000-0000-00008B100000}"/>
    <cellStyle name="Moneda 5 2 4 3 10" xfId="4970" xr:uid="{00000000-0005-0000-0000-00008C100000}"/>
    <cellStyle name="Moneda 5 2 4 3 2" xfId="794" xr:uid="{00000000-0005-0000-0000-00008D100000}"/>
    <cellStyle name="Moneda 5 2 4 3 2 2" xfId="1469" xr:uid="{00000000-0005-0000-0000-00008E100000}"/>
    <cellStyle name="Moneda 5 2 4 3 2 2 2" xfId="3011" xr:uid="{00000000-0005-0000-0000-00008F100000}"/>
    <cellStyle name="Moneda 5 2 4 3 2 2 3" xfId="4517" xr:uid="{00000000-0005-0000-0000-000090100000}"/>
    <cellStyle name="Moneda 5 2 4 3 2 2 4" xfId="6023" xr:uid="{00000000-0005-0000-0000-000091100000}"/>
    <cellStyle name="Moneda 5 2 4 3 2 3" xfId="2355" xr:uid="{00000000-0005-0000-0000-000092100000}"/>
    <cellStyle name="Moneda 5 2 4 3 2 4" xfId="3861" xr:uid="{00000000-0005-0000-0000-000093100000}"/>
    <cellStyle name="Moneda 5 2 4 3 2 5" xfId="5367" xr:uid="{00000000-0005-0000-0000-000094100000}"/>
    <cellStyle name="Moneda 5 2 4 3 3" xfId="899" xr:uid="{00000000-0005-0000-0000-000095100000}"/>
    <cellStyle name="Moneda 5 2 4 3 3 2" xfId="1574" xr:uid="{00000000-0005-0000-0000-000096100000}"/>
    <cellStyle name="Moneda 5 2 4 3 3 2 2" xfId="3116" xr:uid="{00000000-0005-0000-0000-000097100000}"/>
    <cellStyle name="Moneda 5 2 4 3 3 2 3" xfId="4622" xr:uid="{00000000-0005-0000-0000-000098100000}"/>
    <cellStyle name="Moneda 5 2 4 3 3 2 4" xfId="6128" xr:uid="{00000000-0005-0000-0000-000099100000}"/>
    <cellStyle name="Moneda 5 2 4 3 3 3" xfId="2460" xr:uid="{00000000-0005-0000-0000-00009A100000}"/>
    <cellStyle name="Moneda 5 2 4 3 3 4" xfId="3966" xr:uid="{00000000-0005-0000-0000-00009B100000}"/>
    <cellStyle name="Moneda 5 2 4 3 3 5" xfId="5472" xr:uid="{00000000-0005-0000-0000-00009C100000}"/>
    <cellStyle name="Moneda 5 2 4 3 4" xfId="1053" xr:uid="{00000000-0005-0000-0000-00009D100000}"/>
    <cellStyle name="Moneda 5 2 4 3 4 2" xfId="2614" xr:uid="{00000000-0005-0000-0000-00009E100000}"/>
    <cellStyle name="Moneda 5 2 4 3 4 3" xfId="4120" xr:uid="{00000000-0005-0000-0000-00009F100000}"/>
    <cellStyle name="Moneda 5 2 4 3 4 4" xfId="5626" xr:uid="{00000000-0005-0000-0000-0000A0100000}"/>
    <cellStyle name="Moneda 5 2 4 3 5" xfId="1329" xr:uid="{00000000-0005-0000-0000-0000A1100000}"/>
    <cellStyle name="Moneda 5 2 4 3 5 2" xfId="2890" xr:uid="{00000000-0005-0000-0000-0000A2100000}"/>
    <cellStyle name="Moneda 5 2 4 3 5 3" xfId="4396" xr:uid="{00000000-0005-0000-0000-0000A3100000}"/>
    <cellStyle name="Moneda 5 2 4 3 5 4" xfId="5902" xr:uid="{00000000-0005-0000-0000-0000A4100000}"/>
    <cellStyle name="Moneda 5 2 4 3 6" xfId="1730" xr:uid="{00000000-0005-0000-0000-0000A5100000}"/>
    <cellStyle name="Moneda 5 2 4 3 6 2" xfId="3272" xr:uid="{00000000-0005-0000-0000-0000A6100000}"/>
    <cellStyle name="Moneda 5 2 4 3 6 3" xfId="4778" xr:uid="{00000000-0005-0000-0000-0000A7100000}"/>
    <cellStyle name="Moneda 5 2 4 3 6 4" xfId="6284" xr:uid="{00000000-0005-0000-0000-0000A8100000}"/>
    <cellStyle name="Moneda 5 2 4 3 7" xfId="615" xr:uid="{00000000-0005-0000-0000-0000A9100000}"/>
    <cellStyle name="Moneda 5 2 4 3 7 2" xfId="2234" xr:uid="{00000000-0005-0000-0000-0000AA100000}"/>
    <cellStyle name="Moneda 5 2 4 3 7 3" xfId="3740" xr:uid="{00000000-0005-0000-0000-0000AB100000}"/>
    <cellStyle name="Moneda 5 2 4 3 7 4" xfId="5246" xr:uid="{00000000-0005-0000-0000-0000AC100000}"/>
    <cellStyle name="Moneda 5 2 4 3 8" xfId="1958" xr:uid="{00000000-0005-0000-0000-0000AD100000}"/>
    <cellStyle name="Moneda 5 2 4 3 9" xfId="3464" xr:uid="{00000000-0005-0000-0000-0000AE100000}"/>
    <cellStyle name="Moneda 5 2 4 4" xfId="616" xr:uid="{00000000-0005-0000-0000-0000AF100000}"/>
    <cellStyle name="Moneda 5 2 4 4 2" xfId="1330" xr:uid="{00000000-0005-0000-0000-0000B0100000}"/>
    <cellStyle name="Moneda 5 2 4 4 2 2" xfId="2891" xr:uid="{00000000-0005-0000-0000-0000B1100000}"/>
    <cellStyle name="Moneda 5 2 4 4 2 3" xfId="4397" xr:uid="{00000000-0005-0000-0000-0000B2100000}"/>
    <cellStyle name="Moneda 5 2 4 4 2 4" xfId="5903" xr:uid="{00000000-0005-0000-0000-0000B3100000}"/>
    <cellStyle name="Moneda 5 2 4 4 3" xfId="2235" xr:uid="{00000000-0005-0000-0000-0000B4100000}"/>
    <cellStyle name="Moneda 5 2 4 4 4" xfId="3741" xr:uid="{00000000-0005-0000-0000-0000B5100000}"/>
    <cellStyle name="Moneda 5 2 4 4 5" xfId="5247" xr:uid="{00000000-0005-0000-0000-0000B6100000}"/>
    <cellStyle name="Moneda 5 2 4 5" xfId="841" xr:uid="{00000000-0005-0000-0000-0000B7100000}"/>
    <cellStyle name="Moneda 5 2 4 5 2" xfId="1516" xr:uid="{00000000-0005-0000-0000-0000B8100000}"/>
    <cellStyle name="Moneda 5 2 4 5 2 2" xfId="3058" xr:uid="{00000000-0005-0000-0000-0000B9100000}"/>
    <cellStyle name="Moneda 5 2 4 5 2 3" xfId="4564" xr:uid="{00000000-0005-0000-0000-0000BA100000}"/>
    <cellStyle name="Moneda 5 2 4 5 2 4" xfId="6070" xr:uid="{00000000-0005-0000-0000-0000BB100000}"/>
    <cellStyle name="Moneda 5 2 4 5 3" xfId="2402" xr:uid="{00000000-0005-0000-0000-0000BC100000}"/>
    <cellStyle name="Moneda 5 2 4 5 4" xfId="3908" xr:uid="{00000000-0005-0000-0000-0000BD100000}"/>
    <cellStyle name="Moneda 5 2 4 5 5" xfId="5414" xr:uid="{00000000-0005-0000-0000-0000BE100000}"/>
    <cellStyle name="Moneda 5 2 4 6" xfId="995" xr:uid="{00000000-0005-0000-0000-0000BF100000}"/>
    <cellStyle name="Moneda 5 2 4 6 2" xfId="2556" xr:uid="{00000000-0005-0000-0000-0000C0100000}"/>
    <cellStyle name="Moneda 5 2 4 6 3" xfId="4062" xr:uid="{00000000-0005-0000-0000-0000C1100000}"/>
    <cellStyle name="Moneda 5 2 4 6 4" xfId="5568" xr:uid="{00000000-0005-0000-0000-0000C2100000}"/>
    <cellStyle name="Moneda 5 2 4 7" xfId="1325" xr:uid="{00000000-0005-0000-0000-0000C3100000}"/>
    <cellStyle name="Moneda 5 2 4 7 2" xfId="2886" xr:uid="{00000000-0005-0000-0000-0000C4100000}"/>
    <cellStyle name="Moneda 5 2 4 7 3" xfId="4392" xr:uid="{00000000-0005-0000-0000-0000C5100000}"/>
    <cellStyle name="Moneda 5 2 4 7 4" xfId="5898" xr:uid="{00000000-0005-0000-0000-0000C6100000}"/>
    <cellStyle name="Moneda 5 2 4 8" xfId="1672" xr:uid="{00000000-0005-0000-0000-0000C7100000}"/>
    <cellStyle name="Moneda 5 2 4 8 2" xfId="3214" xr:uid="{00000000-0005-0000-0000-0000C8100000}"/>
    <cellStyle name="Moneda 5 2 4 8 3" xfId="4720" xr:uid="{00000000-0005-0000-0000-0000C9100000}"/>
    <cellStyle name="Moneda 5 2 4 8 4" xfId="6226" xr:uid="{00000000-0005-0000-0000-0000CA100000}"/>
    <cellStyle name="Moneda 5 2 4 9" xfId="611" xr:uid="{00000000-0005-0000-0000-0000CB100000}"/>
    <cellStyle name="Moneda 5 2 4 9 2" xfId="2230" xr:uid="{00000000-0005-0000-0000-0000CC100000}"/>
    <cellStyle name="Moneda 5 2 4 9 3" xfId="3736" xr:uid="{00000000-0005-0000-0000-0000CD100000}"/>
    <cellStyle name="Moneda 5 2 4 9 4" xfId="5242" xr:uid="{00000000-0005-0000-0000-0000CE100000}"/>
    <cellStyle name="Moneda 5 2 5" xfId="94" xr:uid="{00000000-0005-0000-0000-0000CF100000}"/>
    <cellStyle name="Moneda 5 2 5 10" xfId="1888" xr:uid="{00000000-0005-0000-0000-0000D0100000}"/>
    <cellStyle name="Moneda 5 2 5 11" xfId="3394" xr:uid="{00000000-0005-0000-0000-0000D1100000}"/>
    <cellStyle name="Moneda 5 2 5 12" xfId="4900" xr:uid="{00000000-0005-0000-0000-0000D2100000}"/>
    <cellStyle name="Moneda 5 2 5 2" xfId="237" xr:uid="{00000000-0005-0000-0000-0000D3100000}"/>
    <cellStyle name="Moneda 5 2 5 2 10" xfId="4958" xr:uid="{00000000-0005-0000-0000-0000D4100000}"/>
    <cellStyle name="Moneda 5 2 5 2 2" xfId="790" xr:uid="{00000000-0005-0000-0000-0000D5100000}"/>
    <cellStyle name="Moneda 5 2 5 2 2 2" xfId="1465" xr:uid="{00000000-0005-0000-0000-0000D6100000}"/>
    <cellStyle name="Moneda 5 2 5 2 2 2 2" xfId="3007" xr:uid="{00000000-0005-0000-0000-0000D7100000}"/>
    <cellStyle name="Moneda 5 2 5 2 2 2 3" xfId="4513" xr:uid="{00000000-0005-0000-0000-0000D8100000}"/>
    <cellStyle name="Moneda 5 2 5 2 2 2 4" xfId="6019" xr:uid="{00000000-0005-0000-0000-0000D9100000}"/>
    <cellStyle name="Moneda 5 2 5 2 2 3" xfId="2351" xr:uid="{00000000-0005-0000-0000-0000DA100000}"/>
    <cellStyle name="Moneda 5 2 5 2 2 4" xfId="3857" xr:uid="{00000000-0005-0000-0000-0000DB100000}"/>
    <cellStyle name="Moneda 5 2 5 2 2 5" xfId="5363" xr:uid="{00000000-0005-0000-0000-0000DC100000}"/>
    <cellStyle name="Moneda 5 2 5 2 3" xfId="887" xr:uid="{00000000-0005-0000-0000-0000DD100000}"/>
    <cellStyle name="Moneda 5 2 5 2 3 2" xfId="1562" xr:uid="{00000000-0005-0000-0000-0000DE100000}"/>
    <cellStyle name="Moneda 5 2 5 2 3 2 2" xfId="3104" xr:uid="{00000000-0005-0000-0000-0000DF100000}"/>
    <cellStyle name="Moneda 5 2 5 2 3 2 3" xfId="4610" xr:uid="{00000000-0005-0000-0000-0000E0100000}"/>
    <cellStyle name="Moneda 5 2 5 2 3 2 4" xfId="6116" xr:uid="{00000000-0005-0000-0000-0000E1100000}"/>
    <cellStyle name="Moneda 5 2 5 2 3 3" xfId="2448" xr:uid="{00000000-0005-0000-0000-0000E2100000}"/>
    <cellStyle name="Moneda 5 2 5 2 3 4" xfId="3954" xr:uid="{00000000-0005-0000-0000-0000E3100000}"/>
    <cellStyle name="Moneda 5 2 5 2 3 5" xfId="5460" xr:uid="{00000000-0005-0000-0000-0000E4100000}"/>
    <cellStyle name="Moneda 5 2 5 2 4" xfId="1041" xr:uid="{00000000-0005-0000-0000-0000E5100000}"/>
    <cellStyle name="Moneda 5 2 5 2 4 2" xfId="2602" xr:uid="{00000000-0005-0000-0000-0000E6100000}"/>
    <cellStyle name="Moneda 5 2 5 2 4 3" xfId="4108" xr:uid="{00000000-0005-0000-0000-0000E7100000}"/>
    <cellStyle name="Moneda 5 2 5 2 4 4" xfId="5614" xr:uid="{00000000-0005-0000-0000-0000E8100000}"/>
    <cellStyle name="Moneda 5 2 5 2 5" xfId="1332" xr:uid="{00000000-0005-0000-0000-0000E9100000}"/>
    <cellStyle name="Moneda 5 2 5 2 5 2" xfId="2893" xr:uid="{00000000-0005-0000-0000-0000EA100000}"/>
    <cellStyle name="Moneda 5 2 5 2 5 3" xfId="4399" xr:uid="{00000000-0005-0000-0000-0000EB100000}"/>
    <cellStyle name="Moneda 5 2 5 2 5 4" xfId="5905" xr:uid="{00000000-0005-0000-0000-0000EC100000}"/>
    <cellStyle name="Moneda 5 2 5 2 6" xfId="1718" xr:uid="{00000000-0005-0000-0000-0000ED100000}"/>
    <cellStyle name="Moneda 5 2 5 2 6 2" xfId="3260" xr:uid="{00000000-0005-0000-0000-0000EE100000}"/>
    <cellStyle name="Moneda 5 2 5 2 6 3" xfId="4766" xr:uid="{00000000-0005-0000-0000-0000EF100000}"/>
    <cellStyle name="Moneda 5 2 5 2 6 4" xfId="6272" xr:uid="{00000000-0005-0000-0000-0000F0100000}"/>
    <cellStyle name="Moneda 5 2 5 2 7" xfId="618" xr:uid="{00000000-0005-0000-0000-0000F1100000}"/>
    <cellStyle name="Moneda 5 2 5 2 7 2" xfId="2237" xr:uid="{00000000-0005-0000-0000-0000F2100000}"/>
    <cellStyle name="Moneda 5 2 5 2 7 3" xfId="3743" xr:uid="{00000000-0005-0000-0000-0000F3100000}"/>
    <cellStyle name="Moneda 5 2 5 2 7 4" xfId="5249" xr:uid="{00000000-0005-0000-0000-0000F4100000}"/>
    <cellStyle name="Moneda 5 2 5 2 8" xfId="1946" xr:uid="{00000000-0005-0000-0000-0000F5100000}"/>
    <cellStyle name="Moneda 5 2 5 2 9" xfId="3452" xr:uid="{00000000-0005-0000-0000-0000F6100000}"/>
    <cellStyle name="Moneda 5 2 5 3" xfId="619" xr:uid="{00000000-0005-0000-0000-0000F7100000}"/>
    <cellStyle name="Moneda 5 2 5 3 2" xfId="1333" xr:uid="{00000000-0005-0000-0000-0000F8100000}"/>
    <cellStyle name="Moneda 5 2 5 3 2 2" xfId="2894" xr:uid="{00000000-0005-0000-0000-0000F9100000}"/>
    <cellStyle name="Moneda 5 2 5 3 2 3" xfId="4400" xr:uid="{00000000-0005-0000-0000-0000FA100000}"/>
    <cellStyle name="Moneda 5 2 5 3 2 4" xfId="5906" xr:uid="{00000000-0005-0000-0000-0000FB100000}"/>
    <cellStyle name="Moneda 5 2 5 3 3" xfId="2238" xr:uid="{00000000-0005-0000-0000-0000FC100000}"/>
    <cellStyle name="Moneda 5 2 5 3 4" xfId="3744" xr:uid="{00000000-0005-0000-0000-0000FD100000}"/>
    <cellStyle name="Moneda 5 2 5 3 5" xfId="5250" xr:uid="{00000000-0005-0000-0000-0000FE100000}"/>
    <cellStyle name="Moneda 5 2 5 4" xfId="620" xr:uid="{00000000-0005-0000-0000-0000FF100000}"/>
    <cellStyle name="Moneda 5 2 5 4 2" xfId="1334" xr:uid="{00000000-0005-0000-0000-000000110000}"/>
    <cellStyle name="Moneda 5 2 5 4 2 2" xfId="2895" xr:uid="{00000000-0005-0000-0000-000001110000}"/>
    <cellStyle name="Moneda 5 2 5 4 2 3" xfId="4401" xr:uid="{00000000-0005-0000-0000-000002110000}"/>
    <cellStyle name="Moneda 5 2 5 4 2 4" xfId="5907" xr:uid="{00000000-0005-0000-0000-000003110000}"/>
    <cellStyle name="Moneda 5 2 5 4 3" xfId="2239" xr:uid="{00000000-0005-0000-0000-000004110000}"/>
    <cellStyle name="Moneda 5 2 5 4 4" xfId="3745" xr:uid="{00000000-0005-0000-0000-000005110000}"/>
    <cellStyle name="Moneda 5 2 5 4 5" xfId="5251" xr:uid="{00000000-0005-0000-0000-000006110000}"/>
    <cellStyle name="Moneda 5 2 5 5" xfId="829" xr:uid="{00000000-0005-0000-0000-000007110000}"/>
    <cellStyle name="Moneda 5 2 5 5 2" xfId="1504" xr:uid="{00000000-0005-0000-0000-000008110000}"/>
    <cellStyle name="Moneda 5 2 5 5 2 2" xfId="3046" xr:uid="{00000000-0005-0000-0000-000009110000}"/>
    <cellStyle name="Moneda 5 2 5 5 2 3" xfId="4552" xr:uid="{00000000-0005-0000-0000-00000A110000}"/>
    <cellStyle name="Moneda 5 2 5 5 2 4" xfId="6058" xr:uid="{00000000-0005-0000-0000-00000B110000}"/>
    <cellStyle name="Moneda 5 2 5 5 3" xfId="2390" xr:uid="{00000000-0005-0000-0000-00000C110000}"/>
    <cellStyle name="Moneda 5 2 5 5 4" xfId="3896" xr:uid="{00000000-0005-0000-0000-00000D110000}"/>
    <cellStyle name="Moneda 5 2 5 5 5" xfId="5402" xr:uid="{00000000-0005-0000-0000-00000E110000}"/>
    <cellStyle name="Moneda 5 2 5 6" xfId="983" xr:uid="{00000000-0005-0000-0000-00000F110000}"/>
    <cellStyle name="Moneda 5 2 5 6 2" xfId="2544" xr:uid="{00000000-0005-0000-0000-000010110000}"/>
    <cellStyle name="Moneda 5 2 5 6 3" xfId="4050" xr:uid="{00000000-0005-0000-0000-000011110000}"/>
    <cellStyle name="Moneda 5 2 5 6 4" xfId="5556" xr:uid="{00000000-0005-0000-0000-000012110000}"/>
    <cellStyle name="Moneda 5 2 5 7" xfId="1331" xr:uid="{00000000-0005-0000-0000-000013110000}"/>
    <cellStyle name="Moneda 5 2 5 7 2" xfId="2892" xr:uid="{00000000-0005-0000-0000-000014110000}"/>
    <cellStyle name="Moneda 5 2 5 7 3" xfId="4398" xr:uid="{00000000-0005-0000-0000-000015110000}"/>
    <cellStyle name="Moneda 5 2 5 7 4" xfId="5904" xr:uid="{00000000-0005-0000-0000-000016110000}"/>
    <cellStyle name="Moneda 5 2 5 8" xfId="1660" xr:uid="{00000000-0005-0000-0000-000017110000}"/>
    <cellStyle name="Moneda 5 2 5 8 2" xfId="3202" xr:uid="{00000000-0005-0000-0000-000018110000}"/>
    <cellStyle name="Moneda 5 2 5 8 3" xfId="4708" xr:uid="{00000000-0005-0000-0000-000019110000}"/>
    <cellStyle name="Moneda 5 2 5 8 4" xfId="6214" xr:uid="{00000000-0005-0000-0000-00001A110000}"/>
    <cellStyle name="Moneda 5 2 5 9" xfId="617" xr:uid="{00000000-0005-0000-0000-00001B110000}"/>
    <cellStyle name="Moneda 5 2 5 9 2" xfId="2236" xr:uid="{00000000-0005-0000-0000-00001C110000}"/>
    <cellStyle name="Moneda 5 2 5 9 3" xfId="3742" xr:uid="{00000000-0005-0000-0000-00001D110000}"/>
    <cellStyle name="Moneda 5 2 5 9 4" xfId="5248" xr:uid="{00000000-0005-0000-0000-00001E110000}"/>
    <cellStyle name="Moneda 5 2 6" xfId="276" xr:uid="{00000000-0005-0000-0000-00001F110000}"/>
    <cellStyle name="Moneda 5 2 6 10" xfId="3490" xr:uid="{00000000-0005-0000-0000-000020110000}"/>
    <cellStyle name="Moneda 5 2 6 11" xfId="4996" xr:uid="{00000000-0005-0000-0000-000021110000}"/>
    <cellStyle name="Moneda 5 2 6 2" xfId="622" xr:uid="{00000000-0005-0000-0000-000022110000}"/>
    <cellStyle name="Moneda 5 2 6 2 2" xfId="1336" xr:uid="{00000000-0005-0000-0000-000023110000}"/>
    <cellStyle name="Moneda 5 2 6 2 2 2" xfId="2897" xr:uid="{00000000-0005-0000-0000-000024110000}"/>
    <cellStyle name="Moneda 5 2 6 2 2 3" xfId="4403" xr:uid="{00000000-0005-0000-0000-000025110000}"/>
    <cellStyle name="Moneda 5 2 6 2 2 4" xfId="5909" xr:uid="{00000000-0005-0000-0000-000026110000}"/>
    <cellStyle name="Moneda 5 2 6 2 3" xfId="2241" xr:uid="{00000000-0005-0000-0000-000027110000}"/>
    <cellStyle name="Moneda 5 2 6 2 4" xfId="3747" xr:uid="{00000000-0005-0000-0000-000028110000}"/>
    <cellStyle name="Moneda 5 2 6 2 5" xfId="5253" xr:uid="{00000000-0005-0000-0000-000029110000}"/>
    <cellStyle name="Moneda 5 2 6 3" xfId="623" xr:uid="{00000000-0005-0000-0000-00002A110000}"/>
    <cellStyle name="Moneda 5 2 6 3 2" xfId="1337" xr:uid="{00000000-0005-0000-0000-00002B110000}"/>
    <cellStyle name="Moneda 5 2 6 3 2 2" xfId="2898" xr:uid="{00000000-0005-0000-0000-00002C110000}"/>
    <cellStyle name="Moneda 5 2 6 3 2 3" xfId="4404" xr:uid="{00000000-0005-0000-0000-00002D110000}"/>
    <cellStyle name="Moneda 5 2 6 3 2 4" xfId="5910" xr:uid="{00000000-0005-0000-0000-00002E110000}"/>
    <cellStyle name="Moneda 5 2 6 3 3" xfId="2242" xr:uid="{00000000-0005-0000-0000-00002F110000}"/>
    <cellStyle name="Moneda 5 2 6 3 4" xfId="3748" xr:uid="{00000000-0005-0000-0000-000030110000}"/>
    <cellStyle name="Moneda 5 2 6 3 5" xfId="5254" xr:uid="{00000000-0005-0000-0000-000031110000}"/>
    <cellStyle name="Moneda 5 2 6 4" xfId="925" xr:uid="{00000000-0005-0000-0000-000032110000}"/>
    <cellStyle name="Moneda 5 2 6 4 2" xfId="1600" xr:uid="{00000000-0005-0000-0000-000033110000}"/>
    <cellStyle name="Moneda 5 2 6 4 2 2" xfId="3142" xr:uid="{00000000-0005-0000-0000-000034110000}"/>
    <cellStyle name="Moneda 5 2 6 4 2 3" xfId="4648" xr:uid="{00000000-0005-0000-0000-000035110000}"/>
    <cellStyle name="Moneda 5 2 6 4 2 4" xfId="6154" xr:uid="{00000000-0005-0000-0000-000036110000}"/>
    <cellStyle name="Moneda 5 2 6 4 3" xfId="2486" xr:uid="{00000000-0005-0000-0000-000037110000}"/>
    <cellStyle name="Moneda 5 2 6 4 4" xfId="3992" xr:uid="{00000000-0005-0000-0000-000038110000}"/>
    <cellStyle name="Moneda 5 2 6 4 5" xfId="5498" xr:uid="{00000000-0005-0000-0000-000039110000}"/>
    <cellStyle name="Moneda 5 2 6 5" xfId="1079" xr:uid="{00000000-0005-0000-0000-00003A110000}"/>
    <cellStyle name="Moneda 5 2 6 5 2" xfId="2640" xr:uid="{00000000-0005-0000-0000-00003B110000}"/>
    <cellStyle name="Moneda 5 2 6 5 3" xfId="4146" xr:uid="{00000000-0005-0000-0000-00003C110000}"/>
    <cellStyle name="Moneda 5 2 6 5 4" xfId="5652" xr:uid="{00000000-0005-0000-0000-00003D110000}"/>
    <cellStyle name="Moneda 5 2 6 6" xfId="1335" xr:uid="{00000000-0005-0000-0000-00003E110000}"/>
    <cellStyle name="Moneda 5 2 6 6 2" xfId="2896" xr:uid="{00000000-0005-0000-0000-00003F110000}"/>
    <cellStyle name="Moneda 5 2 6 6 3" xfId="4402" xr:uid="{00000000-0005-0000-0000-000040110000}"/>
    <cellStyle name="Moneda 5 2 6 6 4" xfId="5908" xr:uid="{00000000-0005-0000-0000-000041110000}"/>
    <cellStyle name="Moneda 5 2 6 7" xfId="1756" xr:uid="{00000000-0005-0000-0000-000042110000}"/>
    <cellStyle name="Moneda 5 2 6 7 2" xfId="3298" xr:uid="{00000000-0005-0000-0000-000043110000}"/>
    <cellStyle name="Moneda 5 2 6 7 3" xfId="4804" xr:uid="{00000000-0005-0000-0000-000044110000}"/>
    <cellStyle name="Moneda 5 2 6 7 4" xfId="6310" xr:uid="{00000000-0005-0000-0000-000045110000}"/>
    <cellStyle name="Moneda 5 2 6 8" xfId="621" xr:uid="{00000000-0005-0000-0000-000046110000}"/>
    <cellStyle name="Moneda 5 2 6 8 2" xfId="2240" xr:uid="{00000000-0005-0000-0000-000047110000}"/>
    <cellStyle name="Moneda 5 2 6 8 3" xfId="3746" xr:uid="{00000000-0005-0000-0000-000048110000}"/>
    <cellStyle name="Moneda 5 2 6 8 4" xfId="5252" xr:uid="{00000000-0005-0000-0000-000049110000}"/>
    <cellStyle name="Moneda 5 2 6 9" xfId="1984" xr:uid="{00000000-0005-0000-0000-00004A110000}"/>
    <cellStyle name="Moneda 5 2 7" xfId="227" xr:uid="{00000000-0005-0000-0000-00004B110000}"/>
    <cellStyle name="Moneda 5 2 7 10" xfId="4948" xr:uid="{00000000-0005-0000-0000-00004C110000}"/>
    <cellStyle name="Moneda 5 2 7 2" xfId="783" xr:uid="{00000000-0005-0000-0000-00004D110000}"/>
    <cellStyle name="Moneda 5 2 7 2 2" xfId="1458" xr:uid="{00000000-0005-0000-0000-00004E110000}"/>
    <cellStyle name="Moneda 5 2 7 2 2 2" xfId="3000" xr:uid="{00000000-0005-0000-0000-00004F110000}"/>
    <cellStyle name="Moneda 5 2 7 2 2 3" xfId="4506" xr:uid="{00000000-0005-0000-0000-000050110000}"/>
    <cellStyle name="Moneda 5 2 7 2 2 4" xfId="6012" xr:uid="{00000000-0005-0000-0000-000051110000}"/>
    <cellStyle name="Moneda 5 2 7 2 3" xfId="2344" xr:uid="{00000000-0005-0000-0000-000052110000}"/>
    <cellStyle name="Moneda 5 2 7 2 4" xfId="3850" xr:uid="{00000000-0005-0000-0000-000053110000}"/>
    <cellStyle name="Moneda 5 2 7 2 5" xfId="5356" xr:uid="{00000000-0005-0000-0000-000054110000}"/>
    <cellStyle name="Moneda 5 2 7 3" xfId="877" xr:uid="{00000000-0005-0000-0000-000055110000}"/>
    <cellStyle name="Moneda 5 2 7 3 2" xfId="1552" xr:uid="{00000000-0005-0000-0000-000056110000}"/>
    <cellStyle name="Moneda 5 2 7 3 2 2" xfId="3094" xr:uid="{00000000-0005-0000-0000-000057110000}"/>
    <cellStyle name="Moneda 5 2 7 3 2 3" xfId="4600" xr:uid="{00000000-0005-0000-0000-000058110000}"/>
    <cellStyle name="Moneda 5 2 7 3 2 4" xfId="6106" xr:uid="{00000000-0005-0000-0000-000059110000}"/>
    <cellStyle name="Moneda 5 2 7 3 3" xfId="2438" xr:uid="{00000000-0005-0000-0000-00005A110000}"/>
    <cellStyle name="Moneda 5 2 7 3 4" xfId="3944" xr:uid="{00000000-0005-0000-0000-00005B110000}"/>
    <cellStyle name="Moneda 5 2 7 3 5" xfId="5450" xr:uid="{00000000-0005-0000-0000-00005C110000}"/>
    <cellStyle name="Moneda 5 2 7 4" xfId="1031" xr:uid="{00000000-0005-0000-0000-00005D110000}"/>
    <cellStyle name="Moneda 5 2 7 4 2" xfId="2592" xr:uid="{00000000-0005-0000-0000-00005E110000}"/>
    <cellStyle name="Moneda 5 2 7 4 3" xfId="4098" xr:uid="{00000000-0005-0000-0000-00005F110000}"/>
    <cellStyle name="Moneda 5 2 7 4 4" xfId="5604" xr:uid="{00000000-0005-0000-0000-000060110000}"/>
    <cellStyle name="Moneda 5 2 7 5" xfId="1338" xr:uid="{00000000-0005-0000-0000-000061110000}"/>
    <cellStyle name="Moneda 5 2 7 5 2" xfId="2899" xr:uid="{00000000-0005-0000-0000-000062110000}"/>
    <cellStyle name="Moneda 5 2 7 5 3" xfId="4405" xr:uid="{00000000-0005-0000-0000-000063110000}"/>
    <cellStyle name="Moneda 5 2 7 5 4" xfId="5911" xr:uid="{00000000-0005-0000-0000-000064110000}"/>
    <cellStyle name="Moneda 5 2 7 6" xfId="1708" xr:uid="{00000000-0005-0000-0000-000065110000}"/>
    <cellStyle name="Moneda 5 2 7 6 2" xfId="3250" xr:uid="{00000000-0005-0000-0000-000066110000}"/>
    <cellStyle name="Moneda 5 2 7 6 3" xfId="4756" xr:uid="{00000000-0005-0000-0000-000067110000}"/>
    <cellStyle name="Moneda 5 2 7 6 4" xfId="6262" xr:uid="{00000000-0005-0000-0000-000068110000}"/>
    <cellStyle name="Moneda 5 2 7 7" xfId="624" xr:uid="{00000000-0005-0000-0000-000069110000}"/>
    <cellStyle name="Moneda 5 2 7 7 2" xfId="2243" xr:uid="{00000000-0005-0000-0000-00006A110000}"/>
    <cellStyle name="Moneda 5 2 7 7 3" xfId="3749" xr:uid="{00000000-0005-0000-0000-00006B110000}"/>
    <cellStyle name="Moneda 5 2 7 7 4" xfId="5255" xr:uid="{00000000-0005-0000-0000-00006C110000}"/>
    <cellStyle name="Moneda 5 2 7 8" xfId="1936" xr:uid="{00000000-0005-0000-0000-00006D110000}"/>
    <cellStyle name="Moneda 5 2 7 9" xfId="3442" xr:uid="{00000000-0005-0000-0000-00006E110000}"/>
    <cellStyle name="Moneda 5 2 8" xfId="625" xr:uid="{00000000-0005-0000-0000-00006F110000}"/>
    <cellStyle name="Moneda 5 2 8 2" xfId="1339" xr:uid="{00000000-0005-0000-0000-000070110000}"/>
    <cellStyle name="Moneda 5 2 8 2 2" xfId="2900" xr:uid="{00000000-0005-0000-0000-000071110000}"/>
    <cellStyle name="Moneda 5 2 8 2 3" xfId="4406" xr:uid="{00000000-0005-0000-0000-000072110000}"/>
    <cellStyle name="Moneda 5 2 8 2 4" xfId="5912" xr:uid="{00000000-0005-0000-0000-000073110000}"/>
    <cellStyle name="Moneda 5 2 8 3" xfId="2244" xr:uid="{00000000-0005-0000-0000-000074110000}"/>
    <cellStyle name="Moneda 5 2 8 4" xfId="3750" xr:uid="{00000000-0005-0000-0000-000075110000}"/>
    <cellStyle name="Moneda 5 2 8 5" xfId="5256" xr:uid="{00000000-0005-0000-0000-000076110000}"/>
    <cellStyle name="Moneda 5 2 9" xfId="819" xr:uid="{00000000-0005-0000-0000-000077110000}"/>
    <cellStyle name="Moneda 5 2 9 2" xfId="1494" xr:uid="{00000000-0005-0000-0000-000078110000}"/>
    <cellStyle name="Moneda 5 2 9 2 2" xfId="3036" xr:uid="{00000000-0005-0000-0000-000079110000}"/>
    <cellStyle name="Moneda 5 2 9 2 3" xfId="4542" xr:uid="{00000000-0005-0000-0000-00007A110000}"/>
    <cellStyle name="Moneda 5 2 9 2 4" xfId="6048" xr:uid="{00000000-0005-0000-0000-00007B110000}"/>
    <cellStyle name="Moneda 5 2 9 3" xfId="2380" xr:uid="{00000000-0005-0000-0000-00007C110000}"/>
    <cellStyle name="Moneda 5 2 9 4" xfId="3886" xr:uid="{00000000-0005-0000-0000-00007D110000}"/>
    <cellStyle name="Moneda 5 2 9 5" xfId="5392" xr:uid="{00000000-0005-0000-0000-00007E110000}"/>
    <cellStyle name="Moneda 5 20" xfId="6389" xr:uid="{00000000-0005-0000-0000-00007F110000}"/>
    <cellStyle name="Moneda 5 3" xfId="106" xr:uid="{00000000-0005-0000-0000-000080110000}"/>
    <cellStyle name="Moneda 5 3 10" xfId="626" xr:uid="{00000000-0005-0000-0000-000081110000}"/>
    <cellStyle name="Moneda 5 3 10 2" xfId="2245" xr:uid="{00000000-0005-0000-0000-000082110000}"/>
    <cellStyle name="Moneda 5 3 10 3" xfId="3751" xr:uid="{00000000-0005-0000-0000-000083110000}"/>
    <cellStyle name="Moneda 5 3 10 4" xfId="5257" xr:uid="{00000000-0005-0000-0000-000084110000}"/>
    <cellStyle name="Moneda 5 3 11" xfId="1799" xr:uid="{00000000-0005-0000-0000-000085110000}"/>
    <cellStyle name="Moneda 5 3 11 2" xfId="3340" xr:uid="{00000000-0005-0000-0000-000086110000}"/>
    <cellStyle name="Moneda 5 3 11 3" xfId="4846" xr:uid="{00000000-0005-0000-0000-000087110000}"/>
    <cellStyle name="Moneda 5 3 11 4" xfId="6352" xr:uid="{00000000-0005-0000-0000-000088110000}"/>
    <cellStyle name="Moneda 5 3 12" xfId="1896" xr:uid="{00000000-0005-0000-0000-000089110000}"/>
    <cellStyle name="Moneda 5 3 13" xfId="3402" xr:uid="{00000000-0005-0000-0000-00008A110000}"/>
    <cellStyle name="Moneda 5 3 14" xfId="4908" xr:uid="{00000000-0005-0000-0000-00008B110000}"/>
    <cellStyle name="Moneda 5 3 2" xfId="178" xr:uid="{00000000-0005-0000-0000-00008C110000}"/>
    <cellStyle name="Moneda 5 3 2 10" xfId="1821" xr:uid="{00000000-0005-0000-0000-00008D110000}"/>
    <cellStyle name="Moneda 5 3 2 10 2" xfId="3362" xr:uid="{00000000-0005-0000-0000-00008E110000}"/>
    <cellStyle name="Moneda 5 3 2 10 3" xfId="4868" xr:uid="{00000000-0005-0000-0000-00008F110000}"/>
    <cellStyle name="Moneda 5 3 2 10 4" xfId="6374" xr:uid="{00000000-0005-0000-0000-000090110000}"/>
    <cellStyle name="Moneda 5 3 2 11" xfId="1917" xr:uid="{00000000-0005-0000-0000-000091110000}"/>
    <cellStyle name="Moneda 5 3 2 12" xfId="3423" xr:uid="{00000000-0005-0000-0000-000092110000}"/>
    <cellStyle name="Moneda 5 3 2 13" xfId="4929" xr:uid="{00000000-0005-0000-0000-000093110000}"/>
    <cellStyle name="Moneda 5 3 2 2" xfId="306" xr:uid="{00000000-0005-0000-0000-000094110000}"/>
    <cellStyle name="Moneda 5 3 2 2 10" xfId="3520" xr:uid="{00000000-0005-0000-0000-000095110000}"/>
    <cellStyle name="Moneda 5 3 2 2 11" xfId="5026" xr:uid="{00000000-0005-0000-0000-000096110000}"/>
    <cellStyle name="Moneda 5 3 2 2 2" xfId="629" xr:uid="{00000000-0005-0000-0000-000097110000}"/>
    <cellStyle name="Moneda 5 3 2 2 2 2" xfId="1343" xr:uid="{00000000-0005-0000-0000-000098110000}"/>
    <cellStyle name="Moneda 5 3 2 2 2 2 2" xfId="2904" xr:uid="{00000000-0005-0000-0000-000099110000}"/>
    <cellStyle name="Moneda 5 3 2 2 2 2 3" xfId="4410" xr:uid="{00000000-0005-0000-0000-00009A110000}"/>
    <cellStyle name="Moneda 5 3 2 2 2 2 4" xfId="5916" xr:uid="{00000000-0005-0000-0000-00009B110000}"/>
    <cellStyle name="Moneda 5 3 2 2 2 3" xfId="2248" xr:uid="{00000000-0005-0000-0000-00009C110000}"/>
    <cellStyle name="Moneda 5 3 2 2 2 4" xfId="3754" xr:uid="{00000000-0005-0000-0000-00009D110000}"/>
    <cellStyle name="Moneda 5 3 2 2 2 5" xfId="5260" xr:uid="{00000000-0005-0000-0000-00009E110000}"/>
    <cellStyle name="Moneda 5 3 2 2 3" xfId="630" xr:uid="{00000000-0005-0000-0000-00009F110000}"/>
    <cellStyle name="Moneda 5 3 2 2 3 2" xfId="1344" xr:uid="{00000000-0005-0000-0000-0000A0110000}"/>
    <cellStyle name="Moneda 5 3 2 2 3 2 2" xfId="2905" xr:uid="{00000000-0005-0000-0000-0000A1110000}"/>
    <cellStyle name="Moneda 5 3 2 2 3 2 3" xfId="4411" xr:uid="{00000000-0005-0000-0000-0000A2110000}"/>
    <cellStyle name="Moneda 5 3 2 2 3 2 4" xfId="5917" xr:uid="{00000000-0005-0000-0000-0000A3110000}"/>
    <cellStyle name="Moneda 5 3 2 2 3 3" xfId="2249" xr:uid="{00000000-0005-0000-0000-0000A4110000}"/>
    <cellStyle name="Moneda 5 3 2 2 3 4" xfId="3755" xr:uid="{00000000-0005-0000-0000-0000A5110000}"/>
    <cellStyle name="Moneda 5 3 2 2 3 5" xfId="5261" xr:uid="{00000000-0005-0000-0000-0000A6110000}"/>
    <cellStyle name="Moneda 5 3 2 2 4" xfId="955" xr:uid="{00000000-0005-0000-0000-0000A7110000}"/>
    <cellStyle name="Moneda 5 3 2 2 4 2" xfId="1630" xr:uid="{00000000-0005-0000-0000-0000A8110000}"/>
    <cellStyle name="Moneda 5 3 2 2 4 2 2" xfId="3172" xr:uid="{00000000-0005-0000-0000-0000A9110000}"/>
    <cellStyle name="Moneda 5 3 2 2 4 2 3" xfId="4678" xr:uid="{00000000-0005-0000-0000-0000AA110000}"/>
    <cellStyle name="Moneda 5 3 2 2 4 2 4" xfId="6184" xr:uid="{00000000-0005-0000-0000-0000AB110000}"/>
    <cellStyle name="Moneda 5 3 2 2 4 3" xfId="2516" xr:uid="{00000000-0005-0000-0000-0000AC110000}"/>
    <cellStyle name="Moneda 5 3 2 2 4 4" xfId="4022" xr:uid="{00000000-0005-0000-0000-0000AD110000}"/>
    <cellStyle name="Moneda 5 3 2 2 4 5" xfId="5528" xr:uid="{00000000-0005-0000-0000-0000AE110000}"/>
    <cellStyle name="Moneda 5 3 2 2 5" xfId="1109" xr:uid="{00000000-0005-0000-0000-0000AF110000}"/>
    <cellStyle name="Moneda 5 3 2 2 5 2" xfId="2670" xr:uid="{00000000-0005-0000-0000-0000B0110000}"/>
    <cellStyle name="Moneda 5 3 2 2 5 3" xfId="4176" xr:uid="{00000000-0005-0000-0000-0000B1110000}"/>
    <cellStyle name="Moneda 5 3 2 2 5 4" xfId="5682" xr:uid="{00000000-0005-0000-0000-0000B2110000}"/>
    <cellStyle name="Moneda 5 3 2 2 6" xfId="1342" xr:uid="{00000000-0005-0000-0000-0000B3110000}"/>
    <cellStyle name="Moneda 5 3 2 2 6 2" xfId="2903" xr:uid="{00000000-0005-0000-0000-0000B4110000}"/>
    <cellStyle name="Moneda 5 3 2 2 6 3" xfId="4409" xr:uid="{00000000-0005-0000-0000-0000B5110000}"/>
    <cellStyle name="Moneda 5 3 2 2 6 4" xfId="5915" xr:uid="{00000000-0005-0000-0000-0000B6110000}"/>
    <cellStyle name="Moneda 5 3 2 2 7" xfId="1786" xr:uid="{00000000-0005-0000-0000-0000B7110000}"/>
    <cellStyle name="Moneda 5 3 2 2 7 2" xfId="3328" xr:uid="{00000000-0005-0000-0000-0000B8110000}"/>
    <cellStyle name="Moneda 5 3 2 2 7 3" xfId="4834" xr:uid="{00000000-0005-0000-0000-0000B9110000}"/>
    <cellStyle name="Moneda 5 3 2 2 7 4" xfId="6340" xr:uid="{00000000-0005-0000-0000-0000BA110000}"/>
    <cellStyle name="Moneda 5 3 2 2 8" xfId="628" xr:uid="{00000000-0005-0000-0000-0000BB110000}"/>
    <cellStyle name="Moneda 5 3 2 2 8 2" xfId="2247" xr:uid="{00000000-0005-0000-0000-0000BC110000}"/>
    <cellStyle name="Moneda 5 3 2 2 8 3" xfId="3753" xr:uid="{00000000-0005-0000-0000-0000BD110000}"/>
    <cellStyle name="Moneda 5 3 2 2 8 4" xfId="5259" xr:uid="{00000000-0005-0000-0000-0000BE110000}"/>
    <cellStyle name="Moneda 5 3 2 2 9" xfId="2014" xr:uid="{00000000-0005-0000-0000-0000BF110000}"/>
    <cellStyle name="Moneda 5 3 2 3" xfId="266" xr:uid="{00000000-0005-0000-0000-0000C0110000}"/>
    <cellStyle name="Moneda 5 3 2 3 10" xfId="4987" xr:uid="{00000000-0005-0000-0000-0000C1110000}"/>
    <cellStyle name="Moneda 5 3 2 3 2" xfId="798" xr:uid="{00000000-0005-0000-0000-0000C2110000}"/>
    <cellStyle name="Moneda 5 3 2 3 2 2" xfId="1473" xr:uid="{00000000-0005-0000-0000-0000C3110000}"/>
    <cellStyle name="Moneda 5 3 2 3 2 2 2" xfId="3015" xr:uid="{00000000-0005-0000-0000-0000C4110000}"/>
    <cellStyle name="Moneda 5 3 2 3 2 2 3" xfId="4521" xr:uid="{00000000-0005-0000-0000-0000C5110000}"/>
    <cellStyle name="Moneda 5 3 2 3 2 2 4" xfId="6027" xr:uid="{00000000-0005-0000-0000-0000C6110000}"/>
    <cellStyle name="Moneda 5 3 2 3 2 3" xfId="2359" xr:uid="{00000000-0005-0000-0000-0000C7110000}"/>
    <cellStyle name="Moneda 5 3 2 3 2 4" xfId="3865" xr:uid="{00000000-0005-0000-0000-0000C8110000}"/>
    <cellStyle name="Moneda 5 3 2 3 2 5" xfId="5371" xr:uid="{00000000-0005-0000-0000-0000C9110000}"/>
    <cellStyle name="Moneda 5 3 2 3 3" xfId="916" xr:uid="{00000000-0005-0000-0000-0000CA110000}"/>
    <cellStyle name="Moneda 5 3 2 3 3 2" xfId="1591" xr:uid="{00000000-0005-0000-0000-0000CB110000}"/>
    <cellStyle name="Moneda 5 3 2 3 3 2 2" xfId="3133" xr:uid="{00000000-0005-0000-0000-0000CC110000}"/>
    <cellStyle name="Moneda 5 3 2 3 3 2 3" xfId="4639" xr:uid="{00000000-0005-0000-0000-0000CD110000}"/>
    <cellStyle name="Moneda 5 3 2 3 3 2 4" xfId="6145" xr:uid="{00000000-0005-0000-0000-0000CE110000}"/>
    <cellStyle name="Moneda 5 3 2 3 3 3" xfId="2477" xr:uid="{00000000-0005-0000-0000-0000CF110000}"/>
    <cellStyle name="Moneda 5 3 2 3 3 4" xfId="3983" xr:uid="{00000000-0005-0000-0000-0000D0110000}"/>
    <cellStyle name="Moneda 5 3 2 3 3 5" xfId="5489" xr:uid="{00000000-0005-0000-0000-0000D1110000}"/>
    <cellStyle name="Moneda 5 3 2 3 4" xfId="1070" xr:uid="{00000000-0005-0000-0000-0000D2110000}"/>
    <cellStyle name="Moneda 5 3 2 3 4 2" xfId="2631" xr:uid="{00000000-0005-0000-0000-0000D3110000}"/>
    <cellStyle name="Moneda 5 3 2 3 4 3" xfId="4137" xr:uid="{00000000-0005-0000-0000-0000D4110000}"/>
    <cellStyle name="Moneda 5 3 2 3 4 4" xfId="5643" xr:uid="{00000000-0005-0000-0000-0000D5110000}"/>
    <cellStyle name="Moneda 5 3 2 3 5" xfId="1345" xr:uid="{00000000-0005-0000-0000-0000D6110000}"/>
    <cellStyle name="Moneda 5 3 2 3 5 2" xfId="2906" xr:uid="{00000000-0005-0000-0000-0000D7110000}"/>
    <cellStyle name="Moneda 5 3 2 3 5 3" xfId="4412" xr:uid="{00000000-0005-0000-0000-0000D8110000}"/>
    <cellStyle name="Moneda 5 3 2 3 5 4" xfId="5918" xr:uid="{00000000-0005-0000-0000-0000D9110000}"/>
    <cellStyle name="Moneda 5 3 2 3 6" xfId="1747" xr:uid="{00000000-0005-0000-0000-0000DA110000}"/>
    <cellStyle name="Moneda 5 3 2 3 6 2" xfId="3289" xr:uid="{00000000-0005-0000-0000-0000DB110000}"/>
    <cellStyle name="Moneda 5 3 2 3 6 3" xfId="4795" xr:uid="{00000000-0005-0000-0000-0000DC110000}"/>
    <cellStyle name="Moneda 5 3 2 3 6 4" xfId="6301" xr:uid="{00000000-0005-0000-0000-0000DD110000}"/>
    <cellStyle name="Moneda 5 3 2 3 7" xfId="631" xr:uid="{00000000-0005-0000-0000-0000DE110000}"/>
    <cellStyle name="Moneda 5 3 2 3 7 2" xfId="2250" xr:uid="{00000000-0005-0000-0000-0000DF110000}"/>
    <cellStyle name="Moneda 5 3 2 3 7 3" xfId="3756" xr:uid="{00000000-0005-0000-0000-0000E0110000}"/>
    <cellStyle name="Moneda 5 3 2 3 7 4" xfId="5262" xr:uid="{00000000-0005-0000-0000-0000E1110000}"/>
    <cellStyle name="Moneda 5 3 2 3 8" xfId="1975" xr:uid="{00000000-0005-0000-0000-0000E2110000}"/>
    <cellStyle name="Moneda 5 3 2 3 9" xfId="3481" xr:uid="{00000000-0005-0000-0000-0000E3110000}"/>
    <cellStyle name="Moneda 5 3 2 4" xfId="632" xr:uid="{00000000-0005-0000-0000-0000E4110000}"/>
    <cellStyle name="Moneda 5 3 2 4 2" xfId="1346" xr:uid="{00000000-0005-0000-0000-0000E5110000}"/>
    <cellStyle name="Moneda 5 3 2 4 2 2" xfId="2907" xr:uid="{00000000-0005-0000-0000-0000E6110000}"/>
    <cellStyle name="Moneda 5 3 2 4 2 3" xfId="4413" xr:uid="{00000000-0005-0000-0000-0000E7110000}"/>
    <cellStyle name="Moneda 5 3 2 4 2 4" xfId="5919" xr:uid="{00000000-0005-0000-0000-0000E8110000}"/>
    <cellStyle name="Moneda 5 3 2 4 3" xfId="2251" xr:uid="{00000000-0005-0000-0000-0000E9110000}"/>
    <cellStyle name="Moneda 5 3 2 4 4" xfId="3757" xr:uid="{00000000-0005-0000-0000-0000EA110000}"/>
    <cellStyle name="Moneda 5 3 2 4 5" xfId="5263" xr:uid="{00000000-0005-0000-0000-0000EB110000}"/>
    <cellStyle name="Moneda 5 3 2 5" xfId="858" xr:uid="{00000000-0005-0000-0000-0000EC110000}"/>
    <cellStyle name="Moneda 5 3 2 5 2" xfId="1533" xr:uid="{00000000-0005-0000-0000-0000ED110000}"/>
    <cellStyle name="Moneda 5 3 2 5 2 2" xfId="3075" xr:uid="{00000000-0005-0000-0000-0000EE110000}"/>
    <cellStyle name="Moneda 5 3 2 5 2 3" xfId="4581" xr:uid="{00000000-0005-0000-0000-0000EF110000}"/>
    <cellStyle name="Moneda 5 3 2 5 2 4" xfId="6087" xr:uid="{00000000-0005-0000-0000-0000F0110000}"/>
    <cellStyle name="Moneda 5 3 2 5 3" xfId="2419" xr:uid="{00000000-0005-0000-0000-0000F1110000}"/>
    <cellStyle name="Moneda 5 3 2 5 4" xfId="3925" xr:uid="{00000000-0005-0000-0000-0000F2110000}"/>
    <cellStyle name="Moneda 5 3 2 5 5" xfId="5431" xr:uid="{00000000-0005-0000-0000-0000F3110000}"/>
    <cellStyle name="Moneda 5 3 2 6" xfId="1012" xr:uid="{00000000-0005-0000-0000-0000F4110000}"/>
    <cellStyle name="Moneda 5 3 2 6 2" xfId="2573" xr:uid="{00000000-0005-0000-0000-0000F5110000}"/>
    <cellStyle name="Moneda 5 3 2 6 3" xfId="4079" xr:uid="{00000000-0005-0000-0000-0000F6110000}"/>
    <cellStyle name="Moneda 5 3 2 6 4" xfId="5585" xr:uid="{00000000-0005-0000-0000-0000F7110000}"/>
    <cellStyle name="Moneda 5 3 2 7" xfId="1341" xr:uid="{00000000-0005-0000-0000-0000F8110000}"/>
    <cellStyle name="Moneda 5 3 2 7 2" xfId="2902" xr:uid="{00000000-0005-0000-0000-0000F9110000}"/>
    <cellStyle name="Moneda 5 3 2 7 3" xfId="4408" xr:uid="{00000000-0005-0000-0000-0000FA110000}"/>
    <cellStyle name="Moneda 5 3 2 7 4" xfId="5914" xr:uid="{00000000-0005-0000-0000-0000FB110000}"/>
    <cellStyle name="Moneda 5 3 2 8" xfId="1689" xr:uid="{00000000-0005-0000-0000-0000FC110000}"/>
    <cellStyle name="Moneda 5 3 2 8 2" xfId="3231" xr:uid="{00000000-0005-0000-0000-0000FD110000}"/>
    <cellStyle name="Moneda 5 3 2 8 3" xfId="4737" xr:uid="{00000000-0005-0000-0000-0000FE110000}"/>
    <cellStyle name="Moneda 5 3 2 8 4" xfId="6243" xr:uid="{00000000-0005-0000-0000-0000FF110000}"/>
    <cellStyle name="Moneda 5 3 2 9" xfId="627" xr:uid="{00000000-0005-0000-0000-000000120000}"/>
    <cellStyle name="Moneda 5 3 2 9 2" xfId="2246" xr:uid="{00000000-0005-0000-0000-000001120000}"/>
    <cellStyle name="Moneda 5 3 2 9 3" xfId="3752" xr:uid="{00000000-0005-0000-0000-000002120000}"/>
    <cellStyle name="Moneda 5 3 2 9 4" xfId="5258" xr:uid="{00000000-0005-0000-0000-000003120000}"/>
    <cellStyle name="Moneda 5 3 3" xfId="284" xr:uid="{00000000-0005-0000-0000-000004120000}"/>
    <cellStyle name="Moneda 5 3 3 10" xfId="3498" xr:uid="{00000000-0005-0000-0000-000005120000}"/>
    <cellStyle name="Moneda 5 3 3 11" xfId="5004" xr:uid="{00000000-0005-0000-0000-000006120000}"/>
    <cellStyle name="Moneda 5 3 3 2" xfId="634" xr:uid="{00000000-0005-0000-0000-000007120000}"/>
    <cellStyle name="Moneda 5 3 3 2 2" xfId="1348" xr:uid="{00000000-0005-0000-0000-000008120000}"/>
    <cellStyle name="Moneda 5 3 3 2 2 2" xfId="2909" xr:uid="{00000000-0005-0000-0000-000009120000}"/>
    <cellStyle name="Moneda 5 3 3 2 2 3" xfId="4415" xr:uid="{00000000-0005-0000-0000-00000A120000}"/>
    <cellStyle name="Moneda 5 3 3 2 2 4" xfId="5921" xr:uid="{00000000-0005-0000-0000-00000B120000}"/>
    <cellStyle name="Moneda 5 3 3 2 3" xfId="2253" xr:uid="{00000000-0005-0000-0000-00000C120000}"/>
    <cellStyle name="Moneda 5 3 3 2 4" xfId="3759" xr:uid="{00000000-0005-0000-0000-00000D120000}"/>
    <cellStyle name="Moneda 5 3 3 2 5" xfId="5265" xr:uid="{00000000-0005-0000-0000-00000E120000}"/>
    <cellStyle name="Moneda 5 3 3 3" xfId="635" xr:uid="{00000000-0005-0000-0000-00000F120000}"/>
    <cellStyle name="Moneda 5 3 3 3 2" xfId="1349" xr:uid="{00000000-0005-0000-0000-000010120000}"/>
    <cellStyle name="Moneda 5 3 3 3 2 2" xfId="2910" xr:uid="{00000000-0005-0000-0000-000011120000}"/>
    <cellStyle name="Moneda 5 3 3 3 2 3" xfId="4416" xr:uid="{00000000-0005-0000-0000-000012120000}"/>
    <cellStyle name="Moneda 5 3 3 3 2 4" xfId="5922" xr:uid="{00000000-0005-0000-0000-000013120000}"/>
    <cellStyle name="Moneda 5 3 3 3 3" xfId="2254" xr:uid="{00000000-0005-0000-0000-000014120000}"/>
    <cellStyle name="Moneda 5 3 3 3 4" xfId="3760" xr:uid="{00000000-0005-0000-0000-000015120000}"/>
    <cellStyle name="Moneda 5 3 3 3 5" xfId="5266" xr:uid="{00000000-0005-0000-0000-000016120000}"/>
    <cellStyle name="Moneda 5 3 3 4" xfId="933" xr:uid="{00000000-0005-0000-0000-000017120000}"/>
    <cellStyle name="Moneda 5 3 3 4 2" xfId="1608" xr:uid="{00000000-0005-0000-0000-000018120000}"/>
    <cellStyle name="Moneda 5 3 3 4 2 2" xfId="3150" xr:uid="{00000000-0005-0000-0000-000019120000}"/>
    <cellStyle name="Moneda 5 3 3 4 2 3" xfId="4656" xr:uid="{00000000-0005-0000-0000-00001A120000}"/>
    <cellStyle name="Moneda 5 3 3 4 2 4" xfId="6162" xr:uid="{00000000-0005-0000-0000-00001B120000}"/>
    <cellStyle name="Moneda 5 3 3 4 3" xfId="2494" xr:uid="{00000000-0005-0000-0000-00001C120000}"/>
    <cellStyle name="Moneda 5 3 3 4 4" xfId="4000" xr:uid="{00000000-0005-0000-0000-00001D120000}"/>
    <cellStyle name="Moneda 5 3 3 4 5" xfId="5506" xr:uid="{00000000-0005-0000-0000-00001E120000}"/>
    <cellStyle name="Moneda 5 3 3 5" xfId="1087" xr:uid="{00000000-0005-0000-0000-00001F120000}"/>
    <cellStyle name="Moneda 5 3 3 5 2" xfId="2648" xr:uid="{00000000-0005-0000-0000-000020120000}"/>
    <cellStyle name="Moneda 5 3 3 5 3" xfId="4154" xr:uid="{00000000-0005-0000-0000-000021120000}"/>
    <cellStyle name="Moneda 5 3 3 5 4" xfId="5660" xr:uid="{00000000-0005-0000-0000-000022120000}"/>
    <cellStyle name="Moneda 5 3 3 6" xfId="1347" xr:uid="{00000000-0005-0000-0000-000023120000}"/>
    <cellStyle name="Moneda 5 3 3 6 2" xfId="2908" xr:uid="{00000000-0005-0000-0000-000024120000}"/>
    <cellStyle name="Moneda 5 3 3 6 3" xfId="4414" xr:uid="{00000000-0005-0000-0000-000025120000}"/>
    <cellStyle name="Moneda 5 3 3 6 4" xfId="5920" xr:uid="{00000000-0005-0000-0000-000026120000}"/>
    <cellStyle name="Moneda 5 3 3 7" xfId="1764" xr:uid="{00000000-0005-0000-0000-000027120000}"/>
    <cellStyle name="Moneda 5 3 3 7 2" xfId="3306" xr:uid="{00000000-0005-0000-0000-000028120000}"/>
    <cellStyle name="Moneda 5 3 3 7 3" xfId="4812" xr:uid="{00000000-0005-0000-0000-000029120000}"/>
    <cellStyle name="Moneda 5 3 3 7 4" xfId="6318" xr:uid="{00000000-0005-0000-0000-00002A120000}"/>
    <cellStyle name="Moneda 5 3 3 8" xfId="633" xr:uid="{00000000-0005-0000-0000-00002B120000}"/>
    <cellStyle name="Moneda 5 3 3 8 2" xfId="2252" xr:uid="{00000000-0005-0000-0000-00002C120000}"/>
    <cellStyle name="Moneda 5 3 3 8 3" xfId="3758" xr:uid="{00000000-0005-0000-0000-00002D120000}"/>
    <cellStyle name="Moneda 5 3 3 8 4" xfId="5264" xr:uid="{00000000-0005-0000-0000-00002E120000}"/>
    <cellStyle name="Moneda 5 3 3 9" xfId="1992" xr:uid="{00000000-0005-0000-0000-00002F120000}"/>
    <cellStyle name="Moneda 5 3 4" xfId="245" xr:uid="{00000000-0005-0000-0000-000030120000}"/>
    <cellStyle name="Moneda 5 3 4 10" xfId="4966" xr:uid="{00000000-0005-0000-0000-000031120000}"/>
    <cellStyle name="Moneda 5 3 4 2" xfId="792" xr:uid="{00000000-0005-0000-0000-000032120000}"/>
    <cellStyle name="Moneda 5 3 4 2 2" xfId="1467" xr:uid="{00000000-0005-0000-0000-000033120000}"/>
    <cellStyle name="Moneda 5 3 4 2 2 2" xfId="3009" xr:uid="{00000000-0005-0000-0000-000034120000}"/>
    <cellStyle name="Moneda 5 3 4 2 2 3" xfId="4515" xr:uid="{00000000-0005-0000-0000-000035120000}"/>
    <cellStyle name="Moneda 5 3 4 2 2 4" xfId="6021" xr:uid="{00000000-0005-0000-0000-000036120000}"/>
    <cellStyle name="Moneda 5 3 4 2 3" xfId="2353" xr:uid="{00000000-0005-0000-0000-000037120000}"/>
    <cellStyle name="Moneda 5 3 4 2 4" xfId="3859" xr:uid="{00000000-0005-0000-0000-000038120000}"/>
    <cellStyle name="Moneda 5 3 4 2 5" xfId="5365" xr:uid="{00000000-0005-0000-0000-000039120000}"/>
    <cellStyle name="Moneda 5 3 4 3" xfId="895" xr:uid="{00000000-0005-0000-0000-00003A120000}"/>
    <cellStyle name="Moneda 5 3 4 3 2" xfId="1570" xr:uid="{00000000-0005-0000-0000-00003B120000}"/>
    <cellStyle name="Moneda 5 3 4 3 2 2" xfId="3112" xr:uid="{00000000-0005-0000-0000-00003C120000}"/>
    <cellStyle name="Moneda 5 3 4 3 2 3" xfId="4618" xr:uid="{00000000-0005-0000-0000-00003D120000}"/>
    <cellStyle name="Moneda 5 3 4 3 2 4" xfId="6124" xr:uid="{00000000-0005-0000-0000-00003E120000}"/>
    <cellStyle name="Moneda 5 3 4 3 3" xfId="2456" xr:uid="{00000000-0005-0000-0000-00003F120000}"/>
    <cellStyle name="Moneda 5 3 4 3 4" xfId="3962" xr:uid="{00000000-0005-0000-0000-000040120000}"/>
    <cellStyle name="Moneda 5 3 4 3 5" xfId="5468" xr:uid="{00000000-0005-0000-0000-000041120000}"/>
    <cellStyle name="Moneda 5 3 4 4" xfId="1049" xr:uid="{00000000-0005-0000-0000-000042120000}"/>
    <cellStyle name="Moneda 5 3 4 4 2" xfId="2610" xr:uid="{00000000-0005-0000-0000-000043120000}"/>
    <cellStyle name="Moneda 5 3 4 4 3" xfId="4116" xr:uid="{00000000-0005-0000-0000-000044120000}"/>
    <cellStyle name="Moneda 5 3 4 4 4" xfId="5622" xr:uid="{00000000-0005-0000-0000-000045120000}"/>
    <cellStyle name="Moneda 5 3 4 5" xfId="1350" xr:uid="{00000000-0005-0000-0000-000046120000}"/>
    <cellStyle name="Moneda 5 3 4 5 2" xfId="2911" xr:uid="{00000000-0005-0000-0000-000047120000}"/>
    <cellStyle name="Moneda 5 3 4 5 3" xfId="4417" xr:uid="{00000000-0005-0000-0000-000048120000}"/>
    <cellStyle name="Moneda 5 3 4 5 4" xfId="5923" xr:uid="{00000000-0005-0000-0000-000049120000}"/>
    <cellStyle name="Moneda 5 3 4 6" xfId="1726" xr:uid="{00000000-0005-0000-0000-00004A120000}"/>
    <cellStyle name="Moneda 5 3 4 6 2" xfId="3268" xr:uid="{00000000-0005-0000-0000-00004B120000}"/>
    <cellStyle name="Moneda 5 3 4 6 3" xfId="4774" xr:uid="{00000000-0005-0000-0000-00004C120000}"/>
    <cellStyle name="Moneda 5 3 4 6 4" xfId="6280" xr:uid="{00000000-0005-0000-0000-00004D120000}"/>
    <cellStyle name="Moneda 5 3 4 7" xfId="636" xr:uid="{00000000-0005-0000-0000-00004E120000}"/>
    <cellStyle name="Moneda 5 3 4 7 2" xfId="2255" xr:uid="{00000000-0005-0000-0000-00004F120000}"/>
    <cellStyle name="Moneda 5 3 4 7 3" xfId="3761" xr:uid="{00000000-0005-0000-0000-000050120000}"/>
    <cellStyle name="Moneda 5 3 4 7 4" xfId="5267" xr:uid="{00000000-0005-0000-0000-000051120000}"/>
    <cellStyle name="Moneda 5 3 4 8" xfId="1954" xr:uid="{00000000-0005-0000-0000-000052120000}"/>
    <cellStyle name="Moneda 5 3 4 9" xfId="3460" xr:uid="{00000000-0005-0000-0000-000053120000}"/>
    <cellStyle name="Moneda 5 3 5" xfId="637" xr:uid="{00000000-0005-0000-0000-000054120000}"/>
    <cellStyle name="Moneda 5 3 5 2" xfId="1351" xr:uid="{00000000-0005-0000-0000-000055120000}"/>
    <cellStyle name="Moneda 5 3 5 2 2" xfId="2912" xr:uid="{00000000-0005-0000-0000-000056120000}"/>
    <cellStyle name="Moneda 5 3 5 2 3" xfId="4418" xr:uid="{00000000-0005-0000-0000-000057120000}"/>
    <cellStyle name="Moneda 5 3 5 2 4" xfId="5924" xr:uid="{00000000-0005-0000-0000-000058120000}"/>
    <cellStyle name="Moneda 5 3 5 3" xfId="2256" xr:uid="{00000000-0005-0000-0000-000059120000}"/>
    <cellStyle name="Moneda 5 3 5 4" xfId="3762" xr:uid="{00000000-0005-0000-0000-00005A120000}"/>
    <cellStyle name="Moneda 5 3 5 5" xfId="5268" xr:uid="{00000000-0005-0000-0000-00005B120000}"/>
    <cellStyle name="Moneda 5 3 6" xfId="837" xr:uid="{00000000-0005-0000-0000-00005C120000}"/>
    <cellStyle name="Moneda 5 3 6 2" xfId="1512" xr:uid="{00000000-0005-0000-0000-00005D120000}"/>
    <cellStyle name="Moneda 5 3 6 2 2" xfId="3054" xr:uid="{00000000-0005-0000-0000-00005E120000}"/>
    <cellStyle name="Moneda 5 3 6 2 3" xfId="4560" xr:uid="{00000000-0005-0000-0000-00005F120000}"/>
    <cellStyle name="Moneda 5 3 6 2 4" xfId="6066" xr:uid="{00000000-0005-0000-0000-000060120000}"/>
    <cellStyle name="Moneda 5 3 6 3" xfId="2398" xr:uid="{00000000-0005-0000-0000-000061120000}"/>
    <cellStyle name="Moneda 5 3 6 4" xfId="3904" xr:uid="{00000000-0005-0000-0000-000062120000}"/>
    <cellStyle name="Moneda 5 3 6 5" xfId="5410" xr:uid="{00000000-0005-0000-0000-000063120000}"/>
    <cellStyle name="Moneda 5 3 7" xfId="991" xr:uid="{00000000-0005-0000-0000-000064120000}"/>
    <cellStyle name="Moneda 5 3 7 2" xfId="2552" xr:uid="{00000000-0005-0000-0000-000065120000}"/>
    <cellStyle name="Moneda 5 3 7 3" xfId="4058" xr:uid="{00000000-0005-0000-0000-000066120000}"/>
    <cellStyle name="Moneda 5 3 7 4" xfId="5564" xr:uid="{00000000-0005-0000-0000-000067120000}"/>
    <cellStyle name="Moneda 5 3 8" xfId="1340" xr:uid="{00000000-0005-0000-0000-000068120000}"/>
    <cellStyle name="Moneda 5 3 8 2" xfId="2901" xr:uid="{00000000-0005-0000-0000-000069120000}"/>
    <cellStyle name="Moneda 5 3 8 3" xfId="4407" xr:uid="{00000000-0005-0000-0000-00006A120000}"/>
    <cellStyle name="Moneda 5 3 8 4" xfId="5913" xr:uid="{00000000-0005-0000-0000-00006B120000}"/>
    <cellStyle name="Moneda 5 3 9" xfId="1668" xr:uid="{00000000-0005-0000-0000-00006C120000}"/>
    <cellStyle name="Moneda 5 3 9 2" xfId="3210" xr:uid="{00000000-0005-0000-0000-00006D120000}"/>
    <cellStyle name="Moneda 5 3 9 3" xfId="4716" xr:uid="{00000000-0005-0000-0000-00006E120000}"/>
    <cellStyle name="Moneda 5 3 9 4" xfId="6222" xr:uid="{00000000-0005-0000-0000-00006F120000}"/>
    <cellStyle name="Moneda 5 4" xfId="162" xr:uid="{00000000-0005-0000-0000-000070120000}"/>
    <cellStyle name="Moneda 5 4 10" xfId="1809" xr:uid="{00000000-0005-0000-0000-000071120000}"/>
    <cellStyle name="Moneda 5 4 10 2" xfId="3350" xr:uid="{00000000-0005-0000-0000-000072120000}"/>
    <cellStyle name="Moneda 5 4 10 3" xfId="4856" xr:uid="{00000000-0005-0000-0000-000073120000}"/>
    <cellStyle name="Moneda 5 4 10 4" xfId="6362" xr:uid="{00000000-0005-0000-0000-000074120000}"/>
    <cellStyle name="Moneda 5 4 11" xfId="1905" xr:uid="{00000000-0005-0000-0000-000075120000}"/>
    <cellStyle name="Moneda 5 4 12" xfId="3411" xr:uid="{00000000-0005-0000-0000-000076120000}"/>
    <cellStyle name="Moneda 5 4 13" xfId="4917" xr:uid="{00000000-0005-0000-0000-000077120000}"/>
    <cellStyle name="Moneda 5 4 2" xfId="294" xr:uid="{00000000-0005-0000-0000-000078120000}"/>
    <cellStyle name="Moneda 5 4 2 10" xfId="3508" xr:uid="{00000000-0005-0000-0000-000079120000}"/>
    <cellStyle name="Moneda 5 4 2 11" xfId="5014" xr:uid="{00000000-0005-0000-0000-00007A120000}"/>
    <cellStyle name="Moneda 5 4 2 2" xfId="640" xr:uid="{00000000-0005-0000-0000-00007B120000}"/>
    <cellStyle name="Moneda 5 4 2 2 2" xfId="1354" xr:uid="{00000000-0005-0000-0000-00007C120000}"/>
    <cellStyle name="Moneda 5 4 2 2 2 2" xfId="2915" xr:uid="{00000000-0005-0000-0000-00007D120000}"/>
    <cellStyle name="Moneda 5 4 2 2 2 3" xfId="4421" xr:uid="{00000000-0005-0000-0000-00007E120000}"/>
    <cellStyle name="Moneda 5 4 2 2 2 4" xfId="5927" xr:uid="{00000000-0005-0000-0000-00007F120000}"/>
    <cellStyle name="Moneda 5 4 2 2 3" xfId="2259" xr:uid="{00000000-0005-0000-0000-000080120000}"/>
    <cellStyle name="Moneda 5 4 2 2 4" xfId="3765" xr:uid="{00000000-0005-0000-0000-000081120000}"/>
    <cellStyle name="Moneda 5 4 2 2 5" xfId="5271" xr:uid="{00000000-0005-0000-0000-000082120000}"/>
    <cellStyle name="Moneda 5 4 2 3" xfId="641" xr:uid="{00000000-0005-0000-0000-000083120000}"/>
    <cellStyle name="Moneda 5 4 2 3 2" xfId="1355" xr:uid="{00000000-0005-0000-0000-000084120000}"/>
    <cellStyle name="Moneda 5 4 2 3 2 2" xfId="2916" xr:uid="{00000000-0005-0000-0000-000085120000}"/>
    <cellStyle name="Moneda 5 4 2 3 2 3" xfId="4422" xr:uid="{00000000-0005-0000-0000-000086120000}"/>
    <cellStyle name="Moneda 5 4 2 3 2 4" xfId="5928" xr:uid="{00000000-0005-0000-0000-000087120000}"/>
    <cellStyle name="Moneda 5 4 2 3 3" xfId="2260" xr:uid="{00000000-0005-0000-0000-000088120000}"/>
    <cellStyle name="Moneda 5 4 2 3 4" xfId="3766" xr:uid="{00000000-0005-0000-0000-000089120000}"/>
    <cellStyle name="Moneda 5 4 2 3 5" xfId="5272" xr:uid="{00000000-0005-0000-0000-00008A120000}"/>
    <cellStyle name="Moneda 5 4 2 4" xfId="943" xr:uid="{00000000-0005-0000-0000-00008B120000}"/>
    <cellStyle name="Moneda 5 4 2 4 2" xfId="1618" xr:uid="{00000000-0005-0000-0000-00008C120000}"/>
    <cellStyle name="Moneda 5 4 2 4 2 2" xfId="3160" xr:uid="{00000000-0005-0000-0000-00008D120000}"/>
    <cellStyle name="Moneda 5 4 2 4 2 3" xfId="4666" xr:uid="{00000000-0005-0000-0000-00008E120000}"/>
    <cellStyle name="Moneda 5 4 2 4 2 4" xfId="6172" xr:uid="{00000000-0005-0000-0000-00008F120000}"/>
    <cellStyle name="Moneda 5 4 2 4 3" xfId="2504" xr:uid="{00000000-0005-0000-0000-000090120000}"/>
    <cellStyle name="Moneda 5 4 2 4 4" xfId="4010" xr:uid="{00000000-0005-0000-0000-000091120000}"/>
    <cellStyle name="Moneda 5 4 2 4 5" xfId="5516" xr:uid="{00000000-0005-0000-0000-000092120000}"/>
    <cellStyle name="Moneda 5 4 2 5" xfId="1097" xr:uid="{00000000-0005-0000-0000-000093120000}"/>
    <cellStyle name="Moneda 5 4 2 5 2" xfId="2658" xr:uid="{00000000-0005-0000-0000-000094120000}"/>
    <cellStyle name="Moneda 5 4 2 5 3" xfId="4164" xr:uid="{00000000-0005-0000-0000-000095120000}"/>
    <cellStyle name="Moneda 5 4 2 5 4" xfId="5670" xr:uid="{00000000-0005-0000-0000-000096120000}"/>
    <cellStyle name="Moneda 5 4 2 6" xfId="1353" xr:uid="{00000000-0005-0000-0000-000097120000}"/>
    <cellStyle name="Moneda 5 4 2 6 2" xfId="2914" xr:uid="{00000000-0005-0000-0000-000098120000}"/>
    <cellStyle name="Moneda 5 4 2 6 3" xfId="4420" xr:uid="{00000000-0005-0000-0000-000099120000}"/>
    <cellStyle name="Moneda 5 4 2 6 4" xfId="5926" xr:uid="{00000000-0005-0000-0000-00009A120000}"/>
    <cellStyle name="Moneda 5 4 2 7" xfId="1774" xr:uid="{00000000-0005-0000-0000-00009B120000}"/>
    <cellStyle name="Moneda 5 4 2 7 2" xfId="3316" xr:uid="{00000000-0005-0000-0000-00009C120000}"/>
    <cellStyle name="Moneda 5 4 2 7 3" xfId="4822" xr:uid="{00000000-0005-0000-0000-00009D120000}"/>
    <cellStyle name="Moneda 5 4 2 7 4" xfId="6328" xr:uid="{00000000-0005-0000-0000-00009E120000}"/>
    <cellStyle name="Moneda 5 4 2 8" xfId="639" xr:uid="{00000000-0005-0000-0000-00009F120000}"/>
    <cellStyle name="Moneda 5 4 2 8 2" xfId="2258" xr:uid="{00000000-0005-0000-0000-0000A0120000}"/>
    <cellStyle name="Moneda 5 4 2 8 3" xfId="3764" xr:uid="{00000000-0005-0000-0000-0000A1120000}"/>
    <cellStyle name="Moneda 5 4 2 8 4" xfId="5270" xr:uid="{00000000-0005-0000-0000-0000A2120000}"/>
    <cellStyle name="Moneda 5 4 2 9" xfId="2002" xr:uid="{00000000-0005-0000-0000-0000A3120000}"/>
    <cellStyle name="Moneda 5 4 3" xfId="254" xr:uid="{00000000-0005-0000-0000-0000A4120000}"/>
    <cellStyle name="Moneda 5 4 3 10" xfId="4975" xr:uid="{00000000-0005-0000-0000-0000A5120000}"/>
    <cellStyle name="Moneda 5 4 3 2" xfId="795" xr:uid="{00000000-0005-0000-0000-0000A6120000}"/>
    <cellStyle name="Moneda 5 4 3 2 2" xfId="1470" xr:uid="{00000000-0005-0000-0000-0000A7120000}"/>
    <cellStyle name="Moneda 5 4 3 2 2 2" xfId="3012" xr:uid="{00000000-0005-0000-0000-0000A8120000}"/>
    <cellStyle name="Moneda 5 4 3 2 2 3" xfId="4518" xr:uid="{00000000-0005-0000-0000-0000A9120000}"/>
    <cellStyle name="Moneda 5 4 3 2 2 4" xfId="6024" xr:uid="{00000000-0005-0000-0000-0000AA120000}"/>
    <cellStyle name="Moneda 5 4 3 2 3" xfId="2356" xr:uid="{00000000-0005-0000-0000-0000AB120000}"/>
    <cellStyle name="Moneda 5 4 3 2 4" xfId="3862" xr:uid="{00000000-0005-0000-0000-0000AC120000}"/>
    <cellStyle name="Moneda 5 4 3 2 5" xfId="5368" xr:uid="{00000000-0005-0000-0000-0000AD120000}"/>
    <cellStyle name="Moneda 5 4 3 3" xfId="904" xr:uid="{00000000-0005-0000-0000-0000AE120000}"/>
    <cellStyle name="Moneda 5 4 3 3 2" xfId="1579" xr:uid="{00000000-0005-0000-0000-0000AF120000}"/>
    <cellStyle name="Moneda 5 4 3 3 2 2" xfId="3121" xr:uid="{00000000-0005-0000-0000-0000B0120000}"/>
    <cellStyle name="Moneda 5 4 3 3 2 3" xfId="4627" xr:uid="{00000000-0005-0000-0000-0000B1120000}"/>
    <cellStyle name="Moneda 5 4 3 3 2 4" xfId="6133" xr:uid="{00000000-0005-0000-0000-0000B2120000}"/>
    <cellStyle name="Moneda 5 4 3 3 3" xfId="2465" xr:uid="{00000000-0005-0000-0000-0000B3120000}"/>
    <cellStyle name="Moneda 5 4 3 3 4" xfId="3971" xr:uid="{00000000-0005-0000-0000-0000B4120000}"/>
    <cellStyle name="Moneda 5 4 3 3 5" xfId="5477" xr:uid="{00000000-0005-0000-0000-0000B5120000}"/>
    <cellStyle name="Moneda 5 4 3 4" xfId="1058" xr:uid="{00000000-0005-0000-0000-0000B6120000}"/>
    <cellStyle name="Moneda 5 4 3 4 2" xfId="2619" xr:uid="{00000000-0005-0000-0000-0000B7120000}"/>
    <cellStyle name="Moneda 5 4 3 4 3" xfId="4125" xr:uid="{00000000-0005-0000-0000-0000B8120000}"/>
    <cellStyle name="Moneda 5 4 3 4 4" xfId="5631" xr:uid="{00000000-0005-0000-0000-0000B9120000}"/>
    <cellStyle name="Moneda 5 4 3 5" xfId="1356" xr:uid="{00000000-0005-0000-0000-0000BA120000}"/>
    <cellStyle name="Moneda 5 4 3 5 2" xfId="2917" xr:uid="{00000000-0005-0000-0000-0000BB120000}"/>
    <cellStyle name="Moneda 5 4 3 5 3" xfId="4423" xr:uid="{00000000-0005-0000-0000-0000BC120000}"/>
    <cellStyle name="Moneda 5 4 3 5 4" xfId="5929" xr:uid="{00000000-0005-0000-0000-0000BD120000}"/>
    <cellStyle name="Moneda 5 4 3 6" xfId="1735" xr:uid="{00000000-0005-0000-0000-0000BE120000}"/>
    <cellStyle name="Moneda 5 4 3 6 2" xfId="3277" xr:uid="{00000000-0005-0000-0000-0000BF120000}"/>
    <cellStyle name="Moneda 5 4 3 6 3" xfId="4783" xr:uid="{00000000-0005-0000-0000-0000C0120000}"/>
    <cellStyle name="Moneda 5 4 3 6 4" xfId="6289" xr:uid="{00000000-0005-0000-0000-0000C1120000}"/>
    <cellStyle name="Moneda 5 4 3 7" xfId="642" xr:uid="{00000000-0005-0000-0000-0000C2120000}"/>
    <cellStyle name="Moneda 5 4 3 7 2" xfId="2261" xr:uid="{00000000-0005-0000-0000-0000C3120000}"/>
    <cellStyle name="Moneda 5 4 3 7 3" xfId="3767" xr:uid="{00000000-0005-0000-0000-0000C4120000}"/>
    <cellStyle name="Moneda 5 4 3 7 4" xfId="5273" xr:uid="{00000000-0005-0000-0000-0000C5120000}"/>
    <cellStyle name="Moneda 5 4 3 8" xfId="1963" xr:uid="{00000000-0005-0000-0000-0000C6120000}"/>
    <cellStyle name="Moneda 5 4 3 9" xfId="3469" xr:uid="{00000000-0005-0000-0000-0000C7120000}"/>
    <cellStyle name="Moneda 5 4 4" xfId="643" xr:uid="{00000000-0005-0000-0000-0000C8120000}"/>
    <cellStyle name="Moneda 5 4 4 2" xfId="1357" xr:uid="{00000000-0005-0000-0000-0000C9120000}"/>
    <cellStyle name="Moneda 5 4 4 2 2" xfId="2918" xr:uid="{00000000-0005-0000-0000-0000CA120000}"/>
    <cellStyle name="Moneda 5 4 4 2 3" xfId="4424" xr:uid="{00000000-0005-0000-0000-0000CB120000}"/>
    <cellStyle name="Moneda 5 4 4 2 4" xfId="5930" xr:uid="{00000000-0005-0000-0000-0000CC120000}"/>
    <cellStyle name="Moneda 5 4 4 3" xfId="2262" xr:uid="{00000000-0005-0000-0000-0000CD120000}"/>
    <cellStyle name="Moneda 5 4 4 4" xfId="3768" xr:uid="{00000000-0005-0000-0000-0000CE120000}"/>
    <cellStyle name="Moneda 5 4 4 5" xfId="5274" xr:uid="{00000000-0005-0000-0000-0000CF120000}"/>
    <cellStyle name="Moneda 5 4 5" xfId="846" xr:uid="{00000000-0005-0000-0000-0000D0120000}"/>
    <cellStyle name="Moneda 5 4 5 2" xfId="1521" xr:uid="{00000000-0005-0000-0000-0000D1120000}"/>
    <cellStyle name="Moneda 5 4 5 2 2" xfId="3063" xr:uid="{00000000-0005-0000-0000-0000D2120000}"/>
    <cellStyle name="Moneda 5 4 5 2 3" xfId="4569" xr:uid="{00000000-0005-0000-0000-0000D3120000}"/>
    <cellStyle name="Moneda 5 4 5 2 4" xfId="6075" xr:uid="{00000000-0005-0000-0000-0000D4120000}"/>
    <cellStyle name="Moneda 5 4 5 3" xfId="2407" xr:uid="{00000000-0005-0000-0000-0000D5120000}"/>
    <cellStyle name="Moneda 5 4 5 4" xfId="3913" xr:uid="{00000000-0005-0000-0000-0000D6120000}"/>
    <cellStyle name="Moneda 5 4 5 5" xfId="5419" xr:uid="{00000000-0005-0000-0000-0000D7120000}"/>
    <cellStyle name="Moneda 5 4 6" xfId="1000" xr:uid="{00000000-0005-0000-0000-0000D8120000}"/>
    <cellStyle name="Moneda 5 4 6 2" xfId="2561" xr:uid="{00000000-0005-0000-0000-0000D9120000}"/>
    <cellStyle name="Moneda 5 4 6 3" xfId="4067" xr:uid="{00000000-0005-0000-0000-0000DA120000}"/>
    <cellStyle name="Moneda 5 4 6 4" xfId="5573" xr:uid="{00000000-0005-0000-0000-0000DB120000}"/>
    <cellStyle name="Moneda 5 4 7" xfId="1352" xr:uid="{00000000-0005-0000-0000-0000DC120000}"/>
    <cellStyle name="Moneda 5 4 7 2" xfId="2913" xr:uid="{00000000-0005-0000-0000-0000DD120000}"/>
    <cellStyle name="Moneda 5 4 7 3" xfId="4419" xr:uid="{00000000-0005-0000-0000-0000DE120000}"/>
    <cellStyle name="Moneda 5 4 7 4" xfId="5925" xr:uid="{00000000-0005-0000-0000-0000DF120000}"/>
    <cellStyle name="Moneda 5 4 8" xfId="1677" xr:uid="{00000000-0005-0000-0000-0000E0120000}"/>
    <cellStyle name="Moneda 5 4 8 2" xfId="3219" xr:uid="{00000000-0005-0000-0000-0000E1120000}"/>
    <cellStyle name="Moneda 5 4 8 3" xfId="4725" xr:uid="{00000000-0005-0000-0000-0000E2120000}"/>
    <cellStyle name="Moneda 5 4 8 4" xfId="6231" xr:uid="{00000000-0005-0000-0000-0000E3120000}"/>
    <cellStyle name="Moneda 5 4 9" xfId="638" xr:uid="{00000000-0005-0000-0000-0000E4120000}"/>
    <cellStyle name="Moneda 5 4 9 2" xfId="2257" xr:uid="{00000000-0005-0000-0000-0000E5120000}"/>
    <cellStyle name="Moneda 5 4 9 3" xfId="3763" xr:uid="{00000000-0005-0000-0000-0000E6120000}"/>
    <cellStyle name="Moneda 5 4 9 4" xfId="5269" xr:uid="{00000000-0005-0000-0000-0000E7120000}"/>
    <cellStyle name="Moneda 5 5" xfId="131" xr:uid="{00000000-0005-0000-0000-0000E8120000}"/>
    <cellStyle name="Moneda 5 5 10" xfId="1803" xr:uid="{00000000-0005-0000-0000-0000E9120000}"/>
    <cellStyle name="Moneda 5 5 10 2" xfId="3344" xr:uid="{00000000-0005-0000-0000-0000EA120000}"/>
    <cellStyle name="Moneda 5 5 10 3" xfId="4850" xr:uid="{00000000-0005-0000-0000-0000EB120000}"/>
    <cellStyle name="Moneda 5 5 10 4" xfId="6356" xr:uid="{00000000-0005-0000-0000-0000EC120000}"/>
    <cellStyle name="Moneda 5 5 11" xfId="1899" xr:uid="{00000000-0005-0000-0000-0000ED120000}"/>
    <cellStyle name="Moneda 5 5 12" xfId="3405" xr:uid="{00000000-0005-0000-0000-0000EE120000}"/>
    <cellStyle name="Moneda 5 5 13" xfId="4911" xr:uid="{00000000-0005-0000-0000-0000EF120000}"/>
    <cellStyle name="Moneda 5 5 2" xfId="288" xr:uid="{00000000-0005-0000-0000-0000F0120000}"/>
    <cellStyle name="Moneda 5 5 2 10" xfId="3502" xr:uid="{00000000-0005-0000-0000-0000F1120000}"/>
    <cellStyle name="Moneda 5 5 2 11" xfId="5008" xr:uid="{00000000-0005-0000-0000-0000F2120000}"/>
    <cellStyle name="Moneda 5 5 2 2" xfId="646" xr:uid="{00000000-0005-0000-0000-0000F3120000}"/>
    <cellStyle name="Moneda 5 5 2 2 2" xfId="1360" xr:uid="{00000000-0005-0000-0000-0000F4120000}"/>
    <cellStyle name="Moneda 5 5 2 2 2 2" xfId="2921" xr:uid="{00000000-0005-0000-0000-0000F5120000}"/>
    <cellStyle name="Moneda 5 5 2 2 2 3" xfId="4427" xr:uid="{00000000-0005-0000-0000-0000F6120000}"/>
    <cellStyle name="Moneda 5 5 2 2 2 4" xfId="5933" xr:uid="{00000000-0005-0000-0000-0000F7120000}"/>
    <cellStyle name="Moneda 5 5 2 2 3" xfId="2265" xr:uid="{00000000-0005-0000-0000-0000F8120000}"/>
    <cellStyle name="Moneda 5 5 2 2 4" xfId="3771" xr:uid="{00000000-0005-0000-0000-0000F9120000}"/>
    <cellStyle name="Moneda 5 5 2 2 5" xfId="5277" xr:uid="{00000000-0005-0000-0000-0000FA120000}"/>
    <cellStyle name="Moneda 5 5 2 3" xfId="647" xr:uid="{00000000-0005-0000-0000-0000FB120000}"/>
    <cellStyle name="Moneda 5 5 2 3 2" xfId="1361" xr:uid="{00000000-0005-0000-0000-0000FC120000}"/>
    <cellStyle name="Moneda 5 5 2 3 2 2" xfId="2922" xr:uid="{00000000-0005-0000-0000-0000FD120000}"/>
    <cellStyle name="Moneda 5 5 2 3 2 3" xfId="4428" xr:uid="{00000000-0005-0000-0000-0000FE120000}"/>
    <cellStyle name="Moneda 5 5 2 3 2 4" xfId="5934" xr:uid="{00000000-0005-0000-0000-0000FF120000}"/>
    <cellStyle name="Moneda 5 5 2 3 3" xfId="2266" xr:uid="{00000000-0005-0000-0000-000000130000}"/>
    <cellStyle name="Moneda 5 5 2 3 4" xfId="3772" xr:uid="{00000000-0005-0000-0000-000001130000}"/>
    <cellStyle name="Moneda 5 5 2 3 5" xfId="5278" xr:uid="{00000000-0005-0000-0000-000002130000}"/>
    <cellStyle name="Moneda 5 5 2 4" xfId="937" xr:uid="{00000000-0005-0000-0000-000003130000}"/>
    <cellStyle name="Moneda 5 5 2 4 2" xfId="1612" xr:uid="{00000000-0005-0000-0000-000004130000}"/>
    <cellStyle name="Moneda 5 5 2 4 2 2" xfId="3154" xr:uid="{00000000-0005-0000-0000-000005130000}"/>
    <cellStyle name="Moneda 5 5 2 4 2 3" xfId="4660" xr:uid="{00000000-0005-0000-0000-000006130000}"/>
    <cellStyle name="Moneda 5 5 2 4 2 4" xfId="6166" xr:uid="{00000000-0005-0000-0000-000007130000}"/>
    <cellStyle name="Moneda 5 5 2 4 3" xfId="2498" xr:uid="{00000000-0005-0000-0000-000008130000}"/>
    <cellStyle name="Moneda 5 5 2 4 4" xfId="4004" xr:uid="{00000000-0005-0000-0000-000009130000}"/>
    <cellStyle name="Moneda 5 5 2 4 5" xfId="5510" xr:uid="{00000000-0005-0000-0000-00000A130000}"/>
    <cellStyle name="Moneda 5 5 2 5" xfId="1091" xr:uid="{00000000-0005-0000-0000-00000B130000}"/>
    <cellStyle name="Moneda 5 5 2 5 2" xfId="2652" xr:uid="{00000000-0005-0000-0000-00000C130000}"/>
    <cellStyle name="Moneda 5 5 2 5 3" xfId="4158" xr:uid="{00000000-0005-0000-0000-00000D130000}"/>
    <cellStyle name="Moneda 5 5 2 5 4" xfId="5664" xr:uid="{00000000-0005-0000-0000-00000E130000}"/>
    <cellStyle name="Moneda 5 5 2 6" xfId="1359" xr:uid="{00000000-0005-0000-0000-00000F130000}"/>
    <cellStyle name="Moneda 5 5 2 6 2" xfId="2920" xr:uid="{00000000-0005-0000-0000-000010130000}"/>
    <cellStyle name="Moneda 5 5 2 6 3" xfId="4426" xr:uid="{00000000-0005-0000-0000-000011130000}"/>
    <cellStyle name="Moneda 5 5 2 6 4" xfId="5932" xr:uid="{00000000-0005-0000-0000-000012130000}"/>
    <cellStyle name="Moneda 5 5 2 7" xfId="1768" xr:uid="{00000000-0005-0000-0000-000013130000}"/>
    <cellStyle name="Moneda 5 5 2 7 2" xfId="3310" xr:uid="{00000000-0005-0000-0000-000014130000}"/>
    <cellStyle name="Moneda 5 5 2 7 3" xfId="4816" xr:uid="{00000000-0005-0000-0000-000015130000}"/>
    <cellStyle name="Moneda 5 5 2 7 4" xfId="6322" xr:uid="{00000000-0005-0000-0000-000016130000}"/>
    <cellStyle name="Moneda 5 5 2 8" xfId="645" xr:uid="{00000000-0005-0000-0000-000017130000}"/>
    <cellStyle name="Moneda 5 5 2 8 2" xfId="2264" xr:uid="{00000000-0005-0000-0000-000018130000}"/>
    <cellStyle name="Moneda 5 5 2 8 3" xfId="3770" xr:uid="{00000000-0005-0000-0000-000019130000}"/>
    <cellStyle name="Moneda 5 5 2 8 4" xfId="5276" xr:uid="{00000000-0005-0000-0000-00001A130000}"/>
    <cellStyle name="Moneda 5 5 2 9" xfId="1996" xr:uid="{00000000-0005-0000-0000-00001B130000}"/>
    <cellStyle name="Moneda 5 5 3" xfId="248" xr:uid="{00000000-0005-0000-0000-00001C130000}"/>
    <cellStyle name="Moneda 5 5 3 10" xfId="4969" xr:uid="{00000000-0005-0000-0000-00001D130000}"/>
    <cellStyle name="Moneda 5 5 3 2" xfId="793" xr:uid="{00000000-0005-0000-0000-00001E130000}"/>
    <cellStyle name="Moneda 5 5 3 2 2" xfId="1468" xr:uid="{00000000-0005-0000-0000-00001F130000}"/>
    <cellStyle name="Moneda 5 5 3 2 2 2" xfId="3010" xr:uid="{00000000-0005-0000-0000-000020130000}"/>
    <cellStyle name="Moneda 5 5 3 2 2 3" xfId="4516" xr:uid="{00000000-0005-0000-0000-000021130000}"/>
    <cellStyle name="Moneda 5 5 3 2 2 4" xfId="6022" xr:uid="{00000000-0005-0000-0000-000022130000}"/>
    <cellStyle name="Moneda 5 5 3 2 3" xfId="2354" xr:uid="{00000000-0005-0000-0000-000023130000}"/>
    <cellStyle name="Moneda 5 5 3 2 4" xfId="3860" xr:uid="{00000000-0005-0000-0000-000024130000}"/>
    <cellStyle name="Moneda 5 5 3 2 5" xfId="5366" xr:uid="{00000000-0005-0000-0000-000025130000}"/>
    <cellStyle name="Moneda 5 5 3 3" xfId="898" xr:uid="{00000000-0005-0000-0000-000026130000}"/>
    <cellStyle name="Moneda 5 5 3 3 2" xfId="1573" xr:uid="{00000000-0005-0000-0000-000027130000}"/>
    <cellStyle name="Moneda 5 5 3 3 2 2" xfId="3115" xr:uid="{00000000-0005-0000-0000-000028130000}"/>
    <cellStyle name="Moneda 5 5 3 3 2 3" xfId="4621" xr:uid="{00000000-0005-0000-0000-000029130000}"/>
    <cellStyle name="Moneda 5 5 3 3 2 4" xfId="6127" xr:uid="{00000000-0005-0000-0000-00002A130000}"/>
    <cellStyle name="Moneda 5 5 3 3 3" xfId="2459" xr:uid="{00000000-0005-0000-0000-00002B130000}"/>
    <cellStyle name="Moneda 5 5 3 3 4" xfId="3965" xr:uid="{00000000-0005-0000-0000-00002C130000}"/>
    <cellStyle name="Moneda 5 5 3 3 5" xfId="5471" xr:uid="{00000000-0005-0000-0000-00002D130000}"/>
    <cellStyle name="Moneda 5 5 3 4" xfId="1052" xr:uid="{00000000-0005-0000-0000-00002E130000}"/>
    <cellStyle name="Moneda 5 5 3 4 2" xfId="2613" xr:uid="{00000000-0005-0000-0000-00002F130000}"/>
    <cellStyle name="Moneda 5 5 3 4 3" xfId="4119" xr:uid="{00000000-0005-0000-0000-000030130000}"/>
    <cellStyle name="Moneda 5 5 3 4 4" xfId="5625" xr:uid="{00000000-0005-0000-0000-000031130000}"/>
    <cellStyle name="Moneda 5 5 3 5" xfId="1362" xr:uid="{00000000-0005-0000-0000-000032130000}"/>
    <cellStyle name="Moneda 5 5 3 5 2" xfId="2923" xr:uid="{00000000-0005-0000-0000-000033130000}"/>
    <cellStyle name="Moneda 5 5 3 5 3" xfId="4429" xr:uid="{00000000-0005-0000-0000-000034130000}"/>
    <cellStyle name="Moneda 5 5 3 5 4" xfId="5935" xr:uid="{00000000-0005-0000-0000-000035130000}"/>
    <cellStyle name="Moneda 5 5 3 6" xfId="1729" xr:uid="{00000000-0005-0000-0000-000036130000}"/>
    <cellStyle name="Moneda 5 5 3 6 2" xfId="3271" xr:uid="{00000000-0005-0000-0000-000037130000}"/>
    <cellStyle name="Moneda 5 5 3 6 3" xfId="4777" xr:uid="{00000000-0005-0000-0000-000038130000}"/>
    <cellStyle name="Moneda 5 5 3 6 4" xfId="6283" xr:uid="{00000000-0005-0000-0000-000039130000}"/>
    <cellStyle name="Moneda 5 5 3 7" xfId="648" xr:uid="{00000000-0005-0000-0000-00003A130000}"/>
    <cellStyle name="Moneda 5 5 3 7 2" xfId="2267" xr:uid="{00000000-0005-0000-0000-00003B130000}"/>
    <cellStyle name="Moneda 5 5 3 7 3" xfId="3773" xr:uid="{00000000-0005-0000-0000-00003C130000}"/>
    <cellStyle name="Moneda 5 5 3 7 4" xfId="5279" xr:uid="{00000000-0005-0000-0000-00003D130000}"/>
    <cellStyle name="Moneda 5 5 3 8" xfId="1957" xr:uid="{00000000-0005-0000-0000-00003E130000}"/>
    <cellStyle name="Moneda 5 5 3 9" xfId="3463" xr:uid="{00000000-0005-0000-0000-00003F130000}"/>
    <cellStyle name="Moneda 5 5 4" xfId="649" xr:uid="{00000000-0005-0000-0000-000040130000}"/>
    <cellStyle name="Moneda 5 5 4 2" xfId="1363" xr:uid="{00000000-0005-0000-0000-000041130000}"/>
    <cellStyle name="Moneda 5 5 4 2 2" xfId="2924" xr:uid="{00000000-0005-0000-0000-000042130000}"/>
    <cellStyle name="Moneda 5 5 4 2 3" xfId="4430" xr:uid="{00000000-0005-0000-0000-000043130000}"/>
    <cellStyle name="Moneda 5 5 4 2 4" xfId="5936" xr:uid="{00000000-0005-0000-0000-000044130000}"/>
    <cellStyle name="Moneda 5 5 4 3" xfId="2268" xr:uid="{00000000-0005-0000-0000-000045130000}"/>
    <cellStyle name="Moneda 5 5 4 4" xfId="3774" xr:uid="{00000000-0005-0000-0000-000046130000}"/>
    <cellStyle name="Moneda 5 5 4 5" xfId="5280" xr:uid="{00000000-0005-0000-0000-000047130000}"/>
    <cellStyle name="Moneda 5 5 5" xfId="840" xr:uid="{00000000-0005-0000-0000-000048130000}"/>
    <cellStyle name="Moneda 5 5 5 2" xfId="1515" xr:uid="{00000000-0005-0000-0000-000049130000}"/>
    <cellStyle name="Moneda 5 5 5 2 2" xfId="3057" xr:uid="{00000000-0005-0000-0000-00004A130000}"/>
    <cellStyle name="Moneda 5 5 5 2 3" xfId="4563" xr:uid="{00000000-0005-0000-0000-00004B130000}"/>
    <cellStyle name="Moneda 5 5 5 2 4" xfId="6069" xr:uid="{00000000-0005-0000-0000-00004C130000}"/>
    <cellStyle name="Moneda 5 5 5 3" xfId="2401" xr:uid="{00000000-0005-0000-0000-00004D130000}"/>
    <cellStyle name="Moneda 5 5 5 4" xfId="3907" xr:uid="{00000000-0005-0000-0000-00004E130000}"/>
    <cellStyle name="Moneda 5 5 5 5" xfId="5413" xr:uid="{00000000-0005-0000-0000-00004F130000}"/>
    <cellStyle name="Moneda 5 5 6" xfId="994" xr:uid="{00000000-0005-0000-0000-000050130000}"/>
    <cellStyle name="Moneda 5 5 6 2" xfId="2555" xr:uid="{00000000-0005-0000-0000-000051130000}"/>
    <cellStyle name="Moneda 5 5 6 3" xfId="4061" xr:uid="{00000000-0005-0000-0000-000052130000}"/>
    <cellStyle name="Moneda 5 5 6 4" xfId="5567" xr:uid="{00000000-0005-0000-0000-000053130000}"/>
    <cellStyle name="Moneda 5 5 7" xfId="1358" xr:uid="{00000000-0005-0000-0000-000054130000}"/>
    <cellStyle name="Moneda 5 5 7 2" xfId="2919" xr:uid="{00000000-0005-0000-0000-000055130000}"/>
    <cellStyle name="Moneda 5 5 7 3" xfId="4425" xr:uid="{00000000-0005-0000-0000-000056130000}"/>
    <cellStyle name="Moneda 5 5 7 4" xfId="5931" xr:uid="{00000000-0005-0000-0000-000057130000}"/>
    <cellStyle name="Moneda 5 5 8" xfId="1671" xr:uid="{00000000-0005-0000-0000-000058130000}"/>
    <cellStyle name="Moneda 5 5 8 2" xfId="3213" xr:uid="{00000000-0005-0000-0000-000059130000}"/>
    <cellStyle name="Moneda 5 5 8 3" xfId="4719" xr:uid="{00000000-0005-0000-0000-00005A130000}"/>
    <cellStyle name="Moneda 5 5 8 4" xfId="6225" xr:uid="{00000000-0005-0000-0000-00005B130000}"/>
    <cellStyle name="Moneda 5 5 9" xfId="644" xr:uid="{00000000-0005-0000-0000-00005C130000}"/>
    <cellStyle name="Moneda 5 5 9 2" xfId="2263" xr:uid="{00000000-0005-0000-0000-00005D130000}"/>
    <cellStyle name="Moneda 5 5 9 3" xfId="3769" xr:uid="{00000000-0005-0000-0000-00005E130000}"/>
    <cellStyle name="Moneda 5 5 9 4" xfId="5275" xr:uid="{00000000-0005-0000-0000-00005F130000}"/>
    <cellStyle name="Moneda 5 6" xfId="93" xr:uid="{00000000-0005-0000-0000-000060130000}"/>
    <cellStyle name="Moneda 5 6 10" xfId="1887" xr:uid="{00000000-0005-0000-0000-000061130000}"/>
    <cellStyle name="Moneda 5 6 11" xfId="3393" xr:uid="{00000000-0005-0000-0000-000062130000}"/>
    <cellStyle name="Moneda 5 6 12" xfId="4899" xr:uid="{00000000-0005-0000-0000-000063130000}"/>
    <cellStyle name="Moneda 5 6 2" xfId="236" xr:uid="{00000000-0005-0000-0000-000064130000}"/>
    <cellStyle name="Moneda 5 6 2 10" xfId="4957" xr:uid="{00000000-0005-0000-0000-000065130000}"/>
    <cellStyle name="Moneda 5 6 2 2" xfId="789" xr:uid="{00000000-0005-0000-0000-000066130000}"/>
    <cellStyle name="Moneda 5 6 2 2 2" xfId="1464" xr:uid="{00000000-0005-0000-0000-000067130000}"/>
    <cellStyle name="Moneda 5 6 2 2 2 2" xfId="3006" xr:uid="{00000000-0005-0000-0000-000068130000}"/>
    <cellStyle name="Moneda 5 6 2 2 2 3" xfId="4512" xr:uid="{00000000-0005-0000-0000-000069130000}"/>
    <cellStyle name="Moneda 5 6 2 2 2 4" xfId="6018" xr:uid="{00000000-0005-0000-0000-00006A130000}"/>
    <cellStyle name="Moneda 5 6 2 2 3" xfId="2350" xr:uid="{00000000-0005-0000-0000-00006B130000}"/>
    <cellStyle name="Moneda 5 6 2 2 4" xfId="3856" xr:uid="{00000000-0005-0000-0000-00006C130000}"/>
    <cellStyle name="Moneda 5 6 2 2 5" xfId="5362" xr:uid="{00000000-0005-0000-0000-00006D130000}"/>
    <cellStyle name="Moneda 5 6 2 3" xfId="886" xr:uid="{00000000-0005-0000-0000-00006E130000}"/>
    <cellStyle name="Moneda 5 6 2 3 2" xfId="1561" xr:uid="{00000000-0005-0000-0000-00006F130000}"/>
    <cellStyle name="Moneda 5 6 2 3 2 2" xfId="3103" xr:uid="{00000000-0005-0000-0000-000070130000}"/>
    <cellStyle name="Moneda 5 6 2 3 2 3" xfId="4609" xr:uid="{00000000-0005-0000-0000-000071130000}"/>
    <cellStyle name="Moneda 5 6 2 3 2 4" xfId="6115" xr:uid="{00000000-0005-0000-0000-000072130000}"/>
    <cellStyle name="Moneda 5 6 2 3 3" xfId="2447" xr:uid="{00000000-0005-0000-0000-000073130000}"/>
    <cellStyle name="Moneda 5 6 2 3 4" xfId="3953" xr:uid="{00000000-0005-0000-0000-000074130000}"/>
    <cellStyle name="Moneda 5 6 2 3 5" xfId="5459" xr:uid="{00000000-0005-0000-0000-000075130000}"/>
    <cellStyle name="Moneda 5 6 2 4" xfId="1040" xr:uid="{00000000-0005-0000-0000-000076130000}"/>
    <cellStyle name="Moneda 5 6 2 4 2" xfId="2601" xr:uid="{00000000-0005-0000-0000-000077130000}"/>
    <cellStyle name="Moneda 5 6 2 4 3" xfId="4107" xr:uid="{00000000-0005-0000-0000-000078130000}"/>
    <cellStyle name="Moneda 5 6 2 4 4" xfId="5613" xr:uid="{00000000-0005-0000-0000-000079130000}"/>
    <cellStyle name="Moneda 5 6 2 5" xfId="1365" xr:uid="{00000000-0005-0000-0000-00007A130000}"/>
    <cellStyle name="Moneda 5 6 2 5 2" xfId="2926" xr:uid="{00000000-0005-0000-0000-00007B130000}"/>
    <cellStyle name="Moneda 5 6 2 5 3" xfId="4432" xr:uid="{00000000-0005-0000-0000-00007C130000}"/>
    <cellStyle name="Moneda 5 6 2 5 4" xfId="5938" xr:uid="{00000000-0005-0000-0000-00007D130000}"/>
    <cellStyle name="Moneda 5 6 2 6" xfId="1717" xr:uid="{00000000-0005-0000-0000-00007E130000}"/>
    <cellStyle name="Moneda 5 6 2 6 2" xfId="3259" xr:uid="{00000000-0005-0000-0000-00007F130000}"/>
    <cellStyle name="Moneda 5 6 2 6 3" xfId="4765" xr:uid="{00000000-0005-0000-0000-000080130000}"/>
    <cellStyle name="Moneda 5 6 2 6 4" xfId="6271" xr:uid="{00000000-0005-0000-0000-000081130000}"/>
    <cellStyle name="Moneda 5 6 2 7" xfId="651" xr:uid="{00000000-0005-0000-0000-000082130000}"/>
    <cellStyle name="Moneda 5 6 2 7 2" xfId="2270" xr:uid="{00000000-0005-0000-0000-000083130000}"/>
    <cellStyle name="Moneda 5 6 2 7 3" xfId="3776" xr:uid="{00000000-0005-0000-0000-000084130000}"/>
    <cellStyle name="Moneda 5 6 2 7 4" xfId="5282" xr:uid="{00000000-0005-0000-0000-000085130000}"/>
    <cellStyle name="Moneda 5 6 2 8" xfId="1945" xr:uid="{00000000-0005-0000-0000-000086130000}"/>
    <cellStyle name="Moneda 5 6 2 9" xfId="3451" xr:uid="{00000000-0005-0000-0000-000087130000}"/>
    <cellStyle name="Moneda 5 6 3" xfId="652" xr:uid="{00000000-0005-0000-0000-000088130000}"/>
    <cellStyle name="Moneda 5 6 3 2" xfId="1366" xr:uid="{00000000-0005-0000-0000-000089130000}"/>
    <cellStyle name="Moneda 5 6 3 2 2" xfId="2927" xr:uid="{00000000-0005-0000-0000-00008A130000}"/>
    <cellStyle name="Moneda 5 6 3 2 3" xfId="4433" xr:uid="{00000000-0005-0000-0000-00008B130000}"/>
    <cellStyle name="Moneda 5 6 3 2 4" xfId="5939" xr:uid="{00000000-0005-0000-0000-00008C130000}"/>
    <cellStyle name="Moneda 5 6 3 3" xfId="2271" xr:uid="{00000000-0005-0000-0000-00008D130000}"/>
    <cellStyle name="Moneda 5 6 3 4" xfId="3777" xr:uid="{00000000-0005-0000-0000-00008E130000}"/>
    <cellStyle name="Moneda 5 6 3 5" xfId="5283" xr:uid="{00000000-0005-0000-0000-00008F130000}"/>
    <cellStyle name="Moneda 5 6 4" xfId="653" xr:uid="{00000000-0005-0000-0000-000090130000}"/>
    <cellStyle name="Moneda 5 6 4 2" xfId="1367" xr:uid="{00000000-0005-0000-0000-000091130000}"/>
    <cellStyle name="Moneda 5 6 4 2 2" xfId="2928" xr:uid="{00000000-0005-0000-0000-000092130000}"/>
    <cellStyle name="Moneda 5 6 4 2 3" xfId="4434" xr:uid="{00000000-0005-0000-0000-000093130000}"/>
    <cellStyle name="Moneda 5 6 4 2 4" xfId="5940" xr:uid="{00000000-0005-0000-0000-000094130000}"/>
    <cellStyle name="Moneda 5 6 4 3" xfId="2272" xr:uid="{00000000-0005-0000-0000-000095130000}"/>
    <cellStyle name="Moneda 5 6 4 4" xfId="3778" xr:uid="{00000000-0005-0000-0000-000096130000}"/>
    <cellStyle name="Moneda 5 6 4 5" xfId="5284" xr:uid="{00000000-0005-0000-0000-000097130000}"/>
    <cellStyle name="Moneda 5 6 5" xfId="828" xr:uid="{00000000-0005-0000-0000-000098130000}"/>
    <cellStyle name="Moneda 5 6 5 2" xfId="1503" xr:uid="{00000000-0005-0000-0000-000099130000}"/>
    <cellStyle name="Moneda 5 6 5 2 2" xfId="3045" xr:uid="{00000000-0005-0000-0000-00009A130000}"/>
    <cellStyle name="Moneda 5 6 5 2 3" xfId="4551" xr:uid="{00000000-0005-0000-0000-00009B130000}"/>
    <cellStyle name="Moneda 5 6 5 2 4" xfId="6057" xr:uid="{00000000-0005-0000-0000-00009C130000}"/>
    <cellStyle name="Moneda 5 6 5 3" xfId="2389" xr:uid="{00000000-0005-0000-0000-00009D130000}"/>
    <cellStyle name="Moneda 5 6 5 4" xfId="3895" xr:uid="{00000000-0005-0000-0000-00009E130000}"/>
    <cellStyle name="Moneda 5 6 5 5" xfId="5401" xr:uid="{00000000-0005-0000-0000-00009F130000}"/>
    <cellStyle name="Moneda 5 6 6" xfId="982" xr:uid="{00000000-0005-0000-0000-0000A0130000}"/>
    <cellStyle name="Moneda 5 6 6 2" xfId="2543" xr:uid="{00000000-0005-0000-0000-0000A1130000}"/>
    <cellStyle name="Moneda 5 6 6 3" xfId="4049" xr:uid="{00000000-0005-0000-0000-0000A2130000}"/>
    <cellStyle name="Moneda 5 6 6 4" xfId="5555" xr:uid="{00000000-0005-0000-0000-0000A3130000}"/>
    <cellStyle name="Moneda 5 6 7" xfId="1364" xr:uid="{00000000-0005-0000-0000-0000A4130000}"/>
    <cellStyle name="Moneda 5 6 7 2" xfId="2925" xr:uid="{00000000-0005-0000-0000-0000A5130000}"/>
    <cellStyle name="Moneda 5 6 7 3" xfId="4431" xr:uid="{00000000-0005-0000-0000-0000A6130000}"/>
    <cellStyle name="Moneda 5 6 7 4" xfId="5937" xr:uid="{00000000-0005-0000-0000-0000A7130000}"/>
    <cellStyle name="Moneda 5 6 8" xfId="1659" xr:uid="{00000000-0005-0000-0000-0000A8130000}"/>
    <cellStyle name="Moneda 5 6 8 2" xfId="3201" xr:uid="{00000000-0005-0000-0000-0000A9130000}"/>
    <cellStyle name="Moneda 5 6 8 3" xfId="4707" xr:uid="{00000000-0005-0000-0000-0000AA130000}"/>
    <cellStyle name="Moneda 5 6 8 4" xfId="6213" xr:uid="{00000000-0005-0000-0000-0000AB130000}"/>
    <cellStyle name="Moneda 5 6 9" xfId="650" xr:uid="{00000000-0005-0000-0000-0000AC130000}"/>
    <cellStyle name="Moneda 5 6 9 2" xfId="2269" xr:uid="{00000000-0005-0000-0000-0000AD130000}"/>
    <cellStyle name="Moneda 5 6 9 3" xfId="3775" xr:uid="{00000000-0005-0000-0000-0000AE130000}"/>
    <cellStyle name="Moneda 5 6 9 4" xfId="5281" xr:uid="{00000000-0005-0000-0000-0000AF130000}"/>
    <cellStyle name="Moneda 5 7" xfId="275" xr:uid="{00000000-0005-0000-0000-0000B0130000}"/>
    <cellStyle name="Moneda 5 7 10" xfId="3489" xr:uid="{00000000-0005-0000-0000-0000B1130000}"/>
    <cellStyle name="Moneda 5 7 11" xfId="4995" xr:uid="{00000000-0005-0000-0000-0000B2130000}"/>
    <cellStyle name="Moneda 5 7 2" xfId="655" xr:uid="{00000000-0005-0000-0000-0000B3130000}"/>
    <cellStyle name="Moneda 5 7 2 2" xfId="1369" xr:uid="{00000000-0005-0000-0000-0000B4130000}"/>
    <cellStyle name="Moneda 5 7 2 2 2" xfId="2930" xr:uid="{00000000-0005-0000-0000-0000B5130000}"/>
    <cellStyle name="Moneda 5 7 2 2 3" xfId="4436" xr:uid="{00000000-0005-0000-0000-0000B6130000}"/>
    <cellStyle name="Moneda 5 7 2 2 4" xfId="5942" xr:uid="{00000000-0005-0000-0000-0000B7130000}"/>
    <cellStyle name="Moneda 5 7 2 3" xfId="2274" xr:uid="{00000000-0005-0000-0000-0000B8130000}"/>
    <cellStyle name="Moneda 5 7 2 4" xfId="3780" xr:uid="{00000000-0005-0000-0000-0000B9130000}"/>
    <cellStyle name="Moneda 5 7 2 5" xfId="5286" xr:uid="{00000000-0005-0000-0000-0000BA130000}"/>
    <cellStyle name="Moneda 5 7 3" xfId="656" xr:uid="{00000000-0005-0000-0000-0000BB130000}"/>
    <cellStyle name="Moneda 5 7 3 2" xfId="1370" xr:uid="{00000000-0005-0000-0000-0000BC130000}"/>
    <cellStyle name="Moneda 5 7 3 2 2" xfId="2931" xr:uid="{00000000-0005-0000-0000-0000BD130000}"/>
    <cellStyle name="Moneda 5 7 3 2 3" xfId="4437" xr:uid="{00000000-0005-0000-0000-0000BE130000}"/>
    <cellStyle name="Moneda 5 7 3 2 4" xfId="5943" xr:uid="{00000000-0005-0000-0000-0000BF130000}"/>
    <cellStyle name="Moneda 5 7 3 3" xfId="2275" xr:uid="{00000000-0005-0000-0000-0000C0130000}"/>
    <cellStyle name="Moneda 5 7 3 4" xfId="3781" xr:uid="{00000000-0005-0000-0000-0000C1130000}"/>
    <cellStyle name="Moneda 5 7 3 5" xfId="5287" xr:uid="{00000000-0005-0000-0000-0000C2130000}"/>
    <cellStyle name="Moneda 5 7 4" xfId="924" xr:uid="{00000000-0005-0000-0000-0000C3130000}"/>
    <cellStyle name="Moneda 5 7 4 2" xfId="1599" xr:uid="{00000000-0005-0000-0000-0000C4130000}"/>
    <cellStyle name="Moneda 5 7 4 2 2" xfId="3141" xr:uid="{00000000-0005-0000-0000-0000C5130000}"/>
    <cellStyle name="Moneda 5 7 4 2 3" xfId="4647" xr:uid="{00000000-0005-0000-0000-0000C6130000}"/>
    <cellStyle name="Moneda 5 7 4 2 4" xfId="6153" xr:uid="{00000000-0005-0000-0000-0000C7130000}"/>
    <cellStyle name="Moneda 5 7 4 3" xfId="2485" xr:uid="{00000000-0005-0000-0000-0000C8130000}"/>
    <cellStyle name="Moneda 5 7 4 4" xfId="3991" xr:uid="{00000000-0005-0000-0000-0000C9130000}"/>
    <cellStyle name="Moneda 5 7 4 5" xfId="5497" xr:uid="{00000000-0005-0000-0000-0000CA130000}"/>
    <cellStyle name="Moneda 5 7 5" xfId="1078" xr:uid="{00000000-0005-0000-0000-0000CB130000}"/>
    <cellStyle name="Moneda 5 7 5 2" xfId="2639" xr:uid="{00000000-0005-0000-0000-0000CC130000}"/>
    <cellStyle name="Moneda 5 7 5 3" xfId="4145" xr:uid="{00000000-0005-0000-0000-0000CD130000}"/>
    <cellStyle name="Moneda 5 7 5 4" xfId="5651" xr:uid="{00000000-0005-0000-0000-0000CE130000}"/>
    <cellStyle name="Moneda 5 7 6" xfId="1368" xr:uid="{00000000-0005-0000-0000-0000CF130000}"/>
    <cellStyle name="Moneda 5 7 6 2" xfId="2929" xr:uid="{00000000-0005-0000-0000-0000D0130000}"/>
    <cellStyle name="Moneda 5 7 6 3" xfId="4435" xr:uid="{00000000-0005-0000-0000-0000D1130000}"/>
    <cellStyle name="Moneda 5 7 6 4" xfId="5941" xr:uid="{00000000-0005-0000-0000-0000D2130000}"/>
    <cellStyle name="Moneda 5 7 7" xfId="1755" xr:uid="{00000000-0005-0000-0000-0000D3130000}"/>
    <cellStyle name="Moneda 5 7 7 2" xfId="3297" xr:uid="{00000000-0005-0000-0000-0000D4130000}"/>
    <cellStyle name="Moneda 5 7 7 3" xfId="4803" xr:uid="{00000000-0005-0000-0000-0000D5130000}"/>
    <cellStyle name="Moneda 5 7 7 4" xfId="6309" xr:uid="{00000000-0005-0000-0000-0000D6130000}"/>
    <cellStyle name="Moneda 5 7 8" xfId="654" xr:uid="{00000000-0005-0000-0000-0000D7130000}"/>
    <cellStyle name="Moneda 5 7 8 2" xfId="2273" xr:uid="{00000000-0005-0000-0000-0000D8130000}"/>
    <cellStyle name="Moneda 5 7 8 3" xfId="3779" xr:uid="{00000000-0005-0000-0000-0000D9130000}"/>
    <cellStyle name="Moneda 5 7 8 4" xfId="5285" xr:uid="{00000000-0005-0000-0000-0000DA130000}"/>
    <cellStyle name="Moneda 5 7 9" xfId="1983" xr:uid="{00000000-0005-0000-0000-0000DB130000}"/>
    <cellStyle name="Moneda 5 8" xfId="226" xr:uid="{00000000-0005-0000-0000-0000DC130000}"/>
    <cellStyle name="Moneda 5 8 10" xfId="4947" xr:uid="{00000000-0005-0000-0000-0000DD130000}"/>
    <cellStyle name="Moneda 5 8 2" xfId="782" xr:uid="{00000000-0005-0000-0000-0000DE130000}"/>
    <cellStyle name="Moneda 5 8 2 2" xfId="1457" xr:uid="{00000000-0005-0000-0000-0000DF130000}"/>
    <cellStyle name="Moneda 5 8 2 2 2" xfId="2999" xr:uid="{00000000-0005-0000-0000-0000E0130000}"/>
    <cellStyle name="Moneda 5 8 2 2 3" xfId="4505" xr:uid="{00000000-0005-0000-0000-0000E1130000}"/>
    <cellStyle name="Moneda 5 8 2 2 4" xfId="6011" xr:uid="{00000000-0005-0000-0000-0000E2130000}"/>
    <cellStyle name="Moneda 5 8 2 3" xfId="2343" xr:uid="{00000000-0005-0000-0000-0000E3130000}"/>
    <cellStyle name="Moneda 5 8 2 4" xfId="3849" xr:uid="{00000000-0005-0000-0000-0000E4130000}"/>
    <cellStyle name="Moneda 5 8 2 5" xfId="5355" xr:uid="{00000000-0005-0000-0000-0000E5130000}"/>
    <cellStyle name="Moneda 5 8 3" xfId="876" xr:uid="{00000000-0005-0000-0000-0000E6130000}"/>
    <cellStyle name="Moneda 5 8 3 2" xfId="1551" xr:uid="{00000000-0005-0000-0000-0000E7130000}"/>
    <cellStyle name="Moneda 5 8 3 2 2" xfId="3093" xr:uid="{00000000-0005-0000-0000-0000E8130000}"/>
    <cellStyle name="Moneda 5 8 3 2 3" xfId="4599" xr:uid="{00000000-0005-0000-0000-0000E9130000}"/>
    <cellStyle name="Moneda 5 8 3 2 4" xfId="6105" xr:uid="{00000000-0005-0000-0000-0000EA130000}"/>
    <cellStyle name="Moneda 5 8 3 3" xfId="2437" xr:uid="{00000000-0005-0000-0000-0000EB130000}"/>
    <cellStyle name="Moneda 5 8 3 4" xfId="3943" xr:uid="{00000000-0005-0000-0000-0000EC130000}"/>
    <cellStyle name="Moneda 5 8 3 5" xfId="5449" xr:uid="{00000000-0005-0000-0000-0000ED130000}"/>
    <cellStyle name="Moneda 5 8 4" xfId="1030" xr:uid="{00000000-0005-0000-0000-0000EE130000}"/>
    <cellStyle name="Moneda 5 8 4 2" xfId="2591" xr:uid="{00000000-0005-0000-0000-0000EF130000}"/>
    <cellStyle name="Moneda 5 8 4 3" xfId="4097" xr:uid="{00000000-0005-0000-0000-0000F0130000}"/>
    <cellStyle name="Moneda 5 8 4 4" xfId="5603" xr:uid="{00000000-0005-0000-0000-0000F1130000}"/>
    <cellStyle name="Moneda 5 8 5" xfId="1371" xr:uid="{00000000-0005-0000-0000-0000F2130000}"/>
    <cellStyle name="Moneda 5 8 5 2" xfId="2932" xr:uid="{00000000-0005-0000-0000-0000F3130000}"/>
    <cellStyle name="Moneda 5 8 5 3" xfId="4438" xr:uid="{00000000-0005-0000-0000-0000F4130000}"/>
    <cellStyle name="Moneda 5 8 5 4" xfId="5944" xr:uid="{00000000-0005-0000-0000-0000F5130000}"/>
    <cellStyle name="Moneda 5 8 6" xfId="1707" xr:uid="{00000000-0005-0000-0000-0000F6130000}"/>
    <cellStyle name="Moneda 5 8 6 2" xfId="3249" xr:uid="{00000000-0005-0000-0000-0000F7130000}"/>
    <cellStyle name="Moneda 5 8 6 3" xfId="4755" xr:uid="{00000000-0005-0000-0000-0000F8130000}"/>
    <cellStyle name="Moneda 5 8 6 4" xfId="6261" xr:uid="{00000000-0005-0000-0000-0000F9130000}"/>
    <cellStyle name="Moneda 5 8 7" xfId="657" xr:uid="{00000000-0005-0000-0000-0000FA130000}"/>
    <cellStyle name="Moneda 5 8 7 2" xfId="2276" xr:uid="{00000000-0005-0000-0000-0000FB130000}"/>
    <cellStyle name="Moneda 5 8 7 3" xfId="3782" xr:uid="{00000000-0005-0000-0000-0000FC130000}"/>
    <cellStyle name="Moneda 5 8 7 4" xfId="5288" xr:uid="{00000000-0005-0000-0000-0000FD130000}"/>
    <cellStyle name="Moneda 5 8 8" xfId="1935" xr:uid="{00000000-0005-0000-0000-0000FE130000}"/>
    <cellStyle name="Moneda 5 8 9" xfId="3441" xr:uid="{00000000-0005-0000-0000-0000FF130000}"/>
    <cellStyle name="Moneda 5 9" xfId="658" xr:uid="{00000000-0005-0000-0000-000000140000}"/>
    <cellStyle name="Moneda 5 9 2" xfId="1372" xr:uid="{00000000-0005-0000-0000-000001140000}"/>
    <cellStyle name="Moneda 5 9 2 2" xfId="2933" xr:uid="{00000000-0005-0000-0000-000002140000}"/>
    <cellStyle name="Moneda 5 9 2 3" xfId="4439" xr:uid="{00000000-0005-0000-0000-000003140000}"/>
    <cellStyle name="Moneda 5 9 2 4" xfId="5945" xr:uid="{00000000-0005-0000-0000-000004140000}"/>
    <cellStyle name="Moneda 5 9 3" xfId="2277" xr:uid="{00000000-0005-0000-0000-000005140000}"/>
    <cellStyle name="Moneda 5 9 4" xfId="3783" xr:uid="{00000000-0005-0000-0000-000006140000}"/>
    <cellStyle name="Moneda 5 9 5" xfId="5289" xr:uid="{00000000-0005-0000-0000-000007140000}"/>
    <cellStyle name="Moneda 6" xfId="6" xr:uid="{00000000-0005-0000-0000-000008140000}"/>
    <cellStyle name="Moneda 6 10" xfId="1651" xr:uid="{00000000-0005-0000-0000-000009140000}"/>
    <cellStyle name="Moneda 6 10 2" xfId="3193" xr:uid="{00000000-0005-0000-0000-00000A140000}"/>
    <cellStyle name="Moneda 6 10 3" xfId="4699" xr:uid="{00000000-0005-0000-0000-00000B140000}"/>
    <cellStyle name="Moneda 6 10 4" xfId="6205" xr:uid="{00000000-0005-0000-0000-00000C140000}"/>
    <cellStyle name="Moneda 6 11" xfId="659" xr:uid="{00000000-0005-0000-0000-00000D140000}"/>
    <cellStyle name="Moneda 6 11 2" xfId="2278" xr:uid="{00000000-0005-0000-0000-00000E140000}"/>
    <cellStyle name="Moneda 6 11 3" xfId="3784" xr:uid="{00000000-0005-0000-0000-00000F140000}"/>
    <cellStyle name="Moneda 6 11 4" xfId="5290" xr:uid="{00000000-0005-0000-0000-000010140000}"/>
    <cellStyle name="Moneda 6 12" xfId="1879" xr:uid="{00000000-0005-0000-0000-000011140000}"/>
    <cellStyle name="Moneda 6 13" xfId="3385" xr:uid="{00000000-0005-0000-0000-000012140000}"/>
    <cellStyle name="Moneda 6 14" xfId="4891" xr:uid="{00000000-0005-0000-0000-000013140000}"/>
    <cellStyle name="Moneda 6 15" xfId="61" xr:uid="{00000000-0005-0000-0000-000014140000}"/>
    <cellStyle name="Moneda 6 16" xfId="6390" xr:uid="{00000000-0005-0000-0000-000015140000}"/>
    <cellStyle name="Moneda 6 2" xfId="102" xr:uid="{00000000-0005-0000-0000-000016140000}"/>
    <cellStyle name="Moneda 6 2 10" xfId="660" xr:uid="{00000000-0005-0000-0000-000017140000}"/>
    <cellStyle name="Moneda 6 2 10 2" xfId="2279" xr:uid="{00000000-0005-0000-0000-000018140000}"/>
    <cellStyle name="Moneda 6 2 10 3" xfId="3785" xr:uid="{00000000-0005-0000-0000-000019140000}"/>
    <cellStyle name="Moneda 6 2 10 4" xfId="5291" xr:uid="{00000000-0005-0000-0000-00001A140000}"/>
    <cellStyle name="Moneda 6 2 11" xfId="1796" xr:uid="{00000000-0005-0000-0000-00001B140000}"/>
    <cellStyle name="Moneda 6 2 11 2" xfId="3337" xr:uid="{00000000-0005-0000-0000-00001C140000}"/>
    <cellStyle name="Moneda 6 2 11 3" xfId="4843" xr:uid="{00000000-0005-0000-0000-00001D140000}"/>
    <cellStyle name="Moneda 6 2 11 4" xfId="6349" xr:uid="{00000000-0005-0000-0000-00001E140000}"/>
    <cellStyle name="Moneda 6 2 12" xfId="1893" xr:uid="{00000000-0005-0000-0000-00001F140000}"/>
    <cellStyle name="Moneda 6 2 13" xfId="3399" xr:uid="{00000000-0005-0000-0000-000020140000}"/>
    <cellStyle name="Moneda 6 2 14" xfId="4905" xr:uid="{00000000-0005-0000-0000-000021140000}"/>
    <cellStyle name="Moneda 6 2 2" xfId="174" xr:uid="{00000000-0005-0000-0000-000022140000}"/>
    <cellStyle name="Moneda 6 2 2 10" xfId="1818" xr:uid="{00000000-0005-0000-0000-000023140000}"/>
    <cellStyle name="Moneda 6 2 2 10 2" xfId="3359" xr:uid="{00000000-0005-0000-0000-000024140000}"/>
    <cellStyle name="Moneda 6 2 2 10 3" xfId="4865" xr:uid="{00000000-0005-0000-0000-000025140000}"/>
    <cellStyle name="Moneda 6 2 2 10 4" xfId="6371" xr:uid="{00000000-0005-0000-0000-000026140000}"/>
    <cellStyle name="Moneda 6 2 2 11" xfId="1914" xr:uid="{00000000-0005-0000-0000-000027140000}"/>
    <cellStyle name="Moneda 6 2 2 12" xfId="3420" xr:uid="{00000000-0005-0000-0000-000028140000}"/>
    <cellStyle name="Moneda 6 2 2 13" xfId="4926" xr:uid="{00000000-0005-0000-0000-000029140000}"/>
    <cellStyle name="Moneda 6 2 2 2" xfId="303" xr:uid="{00000000-0005-0000-0000-00002A140000}"/>
    <cellStyle name="Moneda 6 2 2 2 10" xfId="3517" xr:uid="{00000000-0005-0000-0000-00002B140000}"/>
    <cellStyle name="Moneda 6 2 2 2 11" xfId="5023" xr:uid="{00000000-0005-0000-0000-00002C140000}"/>
    <cellStyle name="Moneda 6 2 2 2 2" xfId="663" xr:uid="{00000000-0005-0000-0000-00002D140000}"/>
    <cellStyle name="Moneda 6 2 2 2 2 2" xfId="1377" xr:uid="{00000000-0005-0000-0000-00002E140000}"/>
    <cellStyle name="Moneda 6 2 2 2 2 2 2" xfId="2938" xr:uid="{00000000-0005-0000-0000-00002F140000}"/>
    <cellStyle name="Moneda 6 2 2 2 2 2 3" xfId="4444" xr:uid="{00000000-0005-0000-0000-000030140000}"/>
    <cellStyle name="Moneda 6 2 2 2 2 2 4" xfId="5950" xr:uid="{00000000-0005-0000-0000-000031140000}"/>
    <cellStyle name="Moneda 6 2 2 2 2 3" xfId="2282" xr:uid="{00000000-0005-0000-0000-000032140000}"/>
    <cellStyle name="Moneda 6 2 2 2 2 4" xfId="3788" xr:uid="{00000000-0005-0000-0000-000033140000}"/>
    <cellStyle name="Moneda 6 2 2 2 2 5" xfId="5294" xr:uid="{00000000-0005-0000-0000-000034140000}"/>
    <cellStyle name="Moneda 6 2 2 2 3" xfId="664" xr:uid="{00000000-0005-0000-0000-000035140000}"/>
    <cellStyle name="Moneda 6 2 2 2 3 2" xfId="1378" xr:uid="{00000000-0005-0000-0000-000036140000}"/>
    <cellStyle name="Moneda 6 2 2 2 3 2 2" xfId="2939" xr:uid="{00000000-0005-0000-0000-000037140000}"/>
    <cellStyle name="Moneda 6 2 2 2 3 2 3" xfId="4445" xr:uid="{00000000-0005-0000-0000-000038140000}"/>
    <cellStyle name="Moneda 6 2 2 2 3 2 4" xfId="5951" xr:uid="{00000000-0005-0000-0000-000039140000}"/>
    <cellStyle name="Moneda 6 2 2 2 3 3" xfId="2283" xr:uid="{00000000-0005-0000-0000-00003A140000}"/>
    <cellStyle name="Moneda 6 2 2 2 3 4" xfId="3789" xr:uid="{00000000-0005-0000-0000-00003B140000}"/>
    <cellStyle name="Moneda 6 2 2 2 3 5" xfId="5295" xr:uid="{00000000-0005-0000-0000-00003C140000}"/>
    <cellStyle name="Moneda 6 2 2 2 4" xfId="952" xr:uid="{00000000-0005-0000-0000-00003D140000}"/>
    <cellStyle name="Moneda 6 2 2 2 4 2" xfId="1627" xr:uid="{00000000-0005-0000-0000-00003E140000}"/>
    <cellStyle name="Moneda 6 2 2 2 4 2 2" xfId="3169" xr:uid="{00000000-0005-0000-0000-00003F140000}"/>
    <cellStyle name="Moneda 6 2 2 2 4 2 3" xfId="4675" xr:uid="{00000000-0005-0000-0000-000040140000}"/>
    <cellStyle name="Moneda 6 2 2 2 4 2 4" xfId="6181" xr:uid="{00000000-0005-0000-0000-000041140000}"/>
    <cellStyle name="Moneda 6 2 2 2 4 3" xfId="2513" xr:uid="{00000000-0005-0000-0000-000042140000}"/>
    <cellStyle name="Moneda 6 2 2 2 4 4" xfId="4019" xr:uid="{00000000-0005-0000-0000-000043140000}"/>
    <cellStyle name="Moneda 6 2 2 2 4 5" xfId="5525" xr:uid="{00000000-0005-0000-0000-000044140000}"/>
    <cellStyle name="Moneda 6 2 2 2 5" xfId="1106" xr:uid="{00000000-0005-0000-0000-000045140000}"/>
    <cellStyle name="Moneda 6 2 2 2 5 2" xfId="2667" xr:uid="{00000000-0005-0000-0000-000046140000}"/>
    <cellStyle name="Moneda 6 2 2 2 5 3" xfId="4173" xr:uid="{00000000-0005-0000-0000-000047140000}"/>
    <cellStyle name="Moneda 6 2 2 2 5 4" xfId="5679" xr:uid="{00000000-0005-0000-0000-000048140000}"/>
    <cellStyle name="Moneda 6 2 2 2 6" xfId="1376" xr:uid="{00000000-0005-0000-0000-000049140000}"/>
    <cellStyle name="Moneda 6 2 2 2 6 2" xfId="2937" xr:uid="{00000000-0005-0000-0000-00004A140000}"/>
    <cellStyle name="Moneda 6 2 2 2 6 3" xfId="4443" xr:uid="{00000000-0005-0000-0000-00004B140000}"/>
    <cellStyle name="Moneda 6 2 2 2 6 4" xfId="5949" xr:uid="{00000000-0005-0000-0000-00004C140000}"/>
    <cellStyle name="Moneda 6 2 2 2 7" xfId="1783" xr:uid="{00000000-0005-0000-0000-00004D140000}"/>
    <cellStyle name="Moneda 6 2 2 2 7 2" xfId="3325" xr:uid="{00000000-0005-0000-0000-00004E140000}"/>
    <cellStyle name="Moneda 6 2 2 2 7 3" xfId="4831" xr:uid="{00000000-0005-0000-0000-00004F140000}"/>
    <cellStyle name="Moneda 6 2 2 2 7 4" xfId="6337" xr:uid="{00000000-0005-0000-0000-000050140000}"/>
    <cellStyle name="Moneda 6 2 2 2 8" xfId="662" xr:uid="{00000000-0005-0000-0000-000051140000}"/>
    <cellStyle name="Moneda 6 2 2 2 8 2" xfId="2281" xr:uid="{00000000-0005-0000-0000-000052140000}"/>
    <cellStyle name="Moneda 6 2 2 2 8 3" xfId="3787" xr:uid="{00000000-0005-0000-0000-000053140000}"/>
    <cellStyle name="Moneda 6 2 2 2 8 4" xfId="5293" xr:uid="{00000000-0005-0000-0000-000054140000}"/>
    <cellStyle name="Moneda 6 2 2 2 9" xfId="2011" xr:uid="{00000000-0005-0000-0000-000055140000}"/>
    <cellStyle name="Moneda 6 2 2 3" xfId="263" xr:uid="{00000000-0005-0000-0000-000056140000}"/>
    <cellStyle name="Moneda 6 2 2 3 2" xfId="913" xr:uid="{00000000-0005-0000-0000-000057140000}"/>
    <cellStyle name="Moneda 6 2 2 3 2 2" xfId="1588" xr:uid="{00000000-0005-0000-0000-000058140000}"/>
    <cellStyle name="Moneda 6 2 2 3 2 2 2" xfId="3130" xr:uid="{00000000-0005-0000-0000-000059140000}"/>
    <cellStyle name="Moneda 6 2 2 3 2 2 3" xfId="4636" xr:uid="{00000000-0005-0000-0000-00005A140000}"/>
    <cellStyle name="Moneda 6 2 2 3 2 2 4" xfId="6142" xr:uid="{00000000-0005-0000-0000-00005B140000}"/>
    <cellStyle name="Moneda 6 2 2 3 2 3" xfId="2474" xr:uid="{00000000-0005-0000-0000-00005C140000}"/>
    <cellStyle name="Moneda 6 2 2 3 2 4" xfId="3980" xr:uid="{00000000-0005-0000-0000-00005D140000}"/>
    <cellStyle name="Moneda 6 2 2 3 2 5" xfId="5486" xr:uid="{00000000-0005-0000-0000-00005E140000}"/>
    <cellStyle name="Moneda 6 2 2 3 3" xfId="1067" xr:uid="{00000000-0005-0000-0000-00005F140000}"/>
    <cellStyle name="Moneda 6 2 2 3 3 2" xfId="2628" xr:uid="{00000000-0005-0000-0000-000060140000}"/>
    <cellStyle name="Moneda 6 2 2 3 3 3" xfId="4134" xr:uid="{00000000-0005-0000-0000-000061140000}"/>
    <cellStyle name="Moneda 6 2 2 3 3 4" xfId="5640" xr:uid="{00000000-0005-0000-0000-000062140000}"/>
    <cellStyle name="Moneda 6 2 2 3 4" xfId="1379" xr:uid="{00000000-0005-0000-0000-000063140000}"/>
    <cellStyle name="Moneda 6 2 2 3 4 2" xfId="2940" xr:uid="{00000000-0005-0000-0000-000064140000}"/>
    <cellStyle name="Moneda 6 2 2 3 4 3" xfId="4446" xr:uid="{00000000-0005-0000-0000-000065140000}"/>
    <cellStyle name="Moneda 6 2 2 3 4 4" xfId="5952" xr:uid="{00000000-0005-0000-0000-000066140000}"/>
    <cellStyle name="Moneda 6 2 2 3 5" xfId="1744" xr:uid="{00000000-0005-0000-0000-000067140000}"/>
    <cellStyle name="Moneda 6 2 2 3 5 2" xfId="3286" xr:uid="{00000000-0005-0000-0000-000068140000}"/>
    <cellStyle name="Moneda 6 2 2 3 5 3" xfId="4792" xr:uid="{00000000-0005-0000-0000-000069140000}"/>
    <cellStyle name="Moneda 6 2 2 3 5 4" xfId="6298" xr:uid="{00000000-0005-0000-0000-00006A140000}"/>
    <cellStyle name="Moneda 6 2 2 3 6" xfId="665" xr:uid="{00000000-0005-0000-0000-00006B140000}"/>
    <cellStyle name="Moneda 6 2 2 3 6 2" xfId="2284" xr:uid="{00000000-0005-0000-0000-00006C140000}"/>
    <cellStyle name="Moneda 6 2 2 3 6 3" xfId="3790" xr:uid="{00000000-0005-0000-0000-00006D140000}"/>
    <cellStyle name="Moneda 6 2 2 3 6 4" xfId="5296" xr:uid="{00000000-0005-0000-0000-00006E140000}"/>
    <cellStyle name="Moneda 6 2 2 3 7" xfId="1972" xr:uid="{00000000-0005-0000-0000-00006F140000}"/>
    <cellStyle name="Moneda 6 2 2 3 8" xfId="3478" xr:uid="{00000000-0005-0000-0000-000070140000}"/>
    <cellStyle name="Moneda 6 2 2 3 9" xfId="4984" xr:uid="{00000000-0005-0000-0000-000071140000}"/>
    <cellStyle name="Moneda 6 2 2 4" xfId="666" xr:uid="{00000000-0005-0000-0000-000072140000}"/>
    <cellStyle name="Moneda 6 2 2 4 2" xfId="1380" xr:uid="{00000000-0005-0000-0000-000073140000}"/>
    <cellStyle name="Moneda 6 2 2 4 2 2" xfId="2941" xr:uid="{00000000-0005-0000-0000-000074140000}"/>
    <cellStyle name="Moneda 6 2 2 4 2 3" xfId="4447" xr:uid="{00000000-0005-0000-0000-000075140000}"/>
    <cellStyle name="Moneda 6 2 2 4 2 4" xfId="5953" xr:uid="{00000000-0005-0000-0000-000076140000}"/>
    <cellStyle name="Moneda 6 2 2 4 3" xfId="2285" xr:uid="{00000000-0005-0000-0000-000077140000}"/>
    <cellStyle name="Moneda 6 2 2 4 4" xfId="3791" xr:uid="{00000000-0005-0000-0000-000078140000}"/>
    <cellStyle name="Moneda 6 2 2 4 5" xfId="5297" xr:uid="{00000000-0005-0000-0000-000079140000}"/>
    <cellStyle name="Moneda 6 2 2 5" xfId="855" xr:uid="{00000000-0005-0000-0000-00007A140000}"/>
    <cellStyle name="Moneda 6 2 2 5 2" xfId="1530" xr:uid="{00000000-0005-0000-0000-00007B140000}"/>
    <cellStyle name="Moneda 6 2 2 5 2 2" xfId="3072" xr:uid="{00000000-0005-0000-0000-00007C140000}"/>
    <cellStyle name="Moneda 6 2 2 5 2 3" xfId="4578" xr:uid="{00000000-0005-0000-0000-00007D140000}"/>
    <cellStyle name="Moneda 6 2 2 5 2 4" xfId="6084" xr:uid="{00000000-0005-0000-0000-00007E140000}"/>
    <cellStyle name="Moneda 6 2 2 5 3" xfId="2416" xr:uid="{00000000-0005-0000-0000-00007F140000}"/>
    <cellStyle name="Moneda 6 2 2 5 4" xfId="3922" xr:uid="{00000000-0005-0000-0000-000080140000}"/>
    <cellStyle name="Moneda 6 2 2 5 5" xfId="5428" xr:uid="{00000000-0005-0000-0000-000081140000}"/>
    <cellStyle name="Moneda 6 2 2 6" xfId="1009" xr:uid="{00000000-0005-0000-0000-000082140000}"/>
    <cellStyle name="Moneda 6 2 2 6 2" xfId="2570" xr:uid="{00000000-0005-0000-0000-000083140000}"/>
    <cellStyle name="Moneda 6 2 2 6 3" xfId="4076" xr:uid="{00000000-0005-0000-0000-000084140000}"/>
    <cellStyle name="Moneda 6 2 2 6 4" xfId="5582" xr:uid="{00000000-0005-0000-0000-000085140000}"/>
    <cellStyle name="Moneda 6 2 2 7" xfId="1375" xr:uid="{00000000-0005-0000-0000-000086140000}"/>
    <cellStyle name="Moneda 6 2 2 7 2" xfId="2936" xr:uid="{00000000-0005-0000-0000-000087140000}"/>
    <cellStyle name="Moneda 6 2 2 7 3" xfId="4442" xr:uid="{00000000-0005-0000-0000-000088140000}"/>
    <cellStyle name="Moneda 6 2 2 7 4" xfId="5948" xr:uid="{00000000-0005-0000-0000-000089140000}"/>
    <cellStyle name="Moneda 6 2 2 8" xfId="1686" xr:uid="{00000000-0005-0000-0000-00008A140000}"/>
    <cellStyle name="Moneda 6 2 2 8 2" xfId="3228" xr:uid="{00000000-0005-0000-0000-00008B140000}"/>
    <cellStyle name="Moneda 6 2 2 8 3" xfId="4734" xr:uid="{00000000-0005-0000-0000-00008C140000}"/>
    <cellStyle name="Moneda 6 2 2 8 4" xfId="6240" xr:uid="{00000000-0005-0000-0000-00008D140000}"/>
    <cellStyle name="Moneda 6 2 2 9" xfId="661" xr:uid="{00000000-0005-0000-0000-00008E140000}"/>
    <cellStyle name="Moneda 6 2 2 9 2" xfId="2280" xr:uid="{00000000-0005-0000-0000-00008F140000}"/>
    <cellStyle name="Moneda 6 2 2 9 3" xfId="3786" xr:uid="{00000000-0005-0000-0000-000090140000}"/>
    <cellStyle name="Moneda 6 2 2 9 4" xfId="5292" xr:uid="{00000000-0005-0000-0000-000091140000}"/>
    <cellStyle name="Moneda 6 2 3" xfId="281" xr:uid="{00000000-0005-0000-0000-000092140000}"/>
    <cellStyle name="Moneda 6 2 3 10" xfId="3495" xr:uid="{00000000-0005-0000-0000-000093140000}"/>
    <cellStyle name="Moneda 6 2 3 11" xfId="5001" xr:uid="{00000000-0005-0000-0000-000094140000}"/>
    <cellStyle name="Moneda 6 2 3 2" xfId="668" xr:uid="{00000000-0005-0000-0000-000095140000}"/>
    <cellStyle name="Moneda 6 2 3 2 2" xfId="1382" xr:uid="{00000000-0005-0000-0000-000096140000}"/>
    <cellStyle name="Moneda 6 2 3 2 2 2" xfId="2943" xr:uid="{00000000-0005-0000-0000-000097140000}"/>
    <cellStyle name="Moneda 6 2 3 2 2 3" xfId="4449" xr:uid="{00000000-0005-0000-0000-000098140000}"/>
    <cellStyle name="Moneda 6 2 3 2 2 4" xfId="5955" xr:uid="{00000000-0005-0000-0000-000099140000}"/>
    <cellStyle name="Moneda 6 2 3 2 3" xfId="2287" xr:uid="{00000000-0005-0000-0000-00009A140000}"/>
    <cellStyle name="Moneda 6 2 3 2 4" xfId="3793" xr:uid="{00000000-0005-0000-0000-00009B140000}"/>
    <cellStyle name="Moneda 6 2 3 2 5" xfId="5299" xr:uid="{00000000-0005-0000-0000-00009C140000}"/>
    <cellStyle name="Moneda 6 2 3 3" xfId="669" xr:uid="{00000000-0005-0000-0000-00009D140000}"/>
    <cellStyle name="Moneda 6 2 3 3 2" xfId="1383" xr:uid="{00000000-0005-0000-0000-00009E140000}"/>
    <cellStyle name="Moneda 6 2 3 3 2 2" xfId="2944" xr:uid="{00000000-0005-0000-0000-00009F140000}"/>
    <cellStyle name="Moneda 6 2 3 3 2 3" xfId="4450" xr:uid="{00000000-0005-0000-0000-0000A0140000}"/>
    <cellStyle name="Moneda 6 2 3 3 2 4" xfId="5956" xr:uid="{00000000-0005-0000-0000-0000A1140000}"/>
    <cellStyle name="Moneda 6 2 3 3 3" xfId="2288" xr:uid="{00000000-0005-0000-0000-0000A2140000}"/>
    <cellStyle name="Moneda 6 2 3 3 4" xfId="3794" xr:uid="{00000000-0005-0000-0000-0000A3140000}"/>
    <cellStyle name="Moneda 6 2 3 3 5" xfId="5300" xr:uid="{00000000-0005-0000-0000-0000A4140000}"/>
    <cellStyle name="Moneda 6 2 3 4" xfId="930" xr:uid="{00000000-0005-0000-0000-0000A5140000}"/>
    <cellStyle name="Moneda 6 2 3 4 2" xfId="1605" xr:uid="{00000000-0005-0000-0000-0000A6140000}"/>
    <cellStyle name="Moneda 6 2 3 4 2 2" xfId="3147" xr:uid="{00000000-0005-0000-0000-0000A7140000}"/>
    <cellStyle name="Moneda 6 2 3 4 2 3" xfId="4653" xr:uid="{00000000-0005-0000-0000-0000A8140000}"/>
    <cellStyle name="Moneda 6 2 3 4 2 4" xfId="6159" xr:uid="{00000000-0005-0000-0000-0000A9140000}"/>
    <cellStyle name="Moneda 6 2 3 4 3" xfId="2491" xr:uid="{00000000-0005-0000-0000-0000AA140000}"/>
    <cellStyle name="Moneda 6 2 3 4 4" xfId="3997" xr:uid="{00000000-0005-0000-0000-0000AB140000}"/>
    <cellStyle name="Moneda 6 2 3 4 5" xfId="5503" xr:uid="{00000000-0005-0000-0000-0000AC140000}"/>
    <cellStyle name="Moneda 6 2 3 5" xfId="1084" xr:uid="{00000000-0005-0000-0000-0000AD140000}"/>
    <cellStyle name="Moneda 6 2 3 5 2" xfId="2645" xr:uid="{00000000-0005-0000-0000-0000AE140000}"/>
    <cellStyle name="Moneda 6 2 3 5 3" xfId="4151" xr:uid="{00000000-0005-0000-0000-0000AF140000}"/>
    <cellStyle name="Moneda 6 2 3 5 4" xfId="5657" xr:uid="{00000000-0005-0000-0000-0000B0140000}"/>
    <cellStyle name="Moneda 6 2 3 6" xfId="1381" xr:uid="{00000000-0005-0000-0000-0000B1140000}"/>
    <cellStyle name="Moneda 6 2 3 6 2" xfId="2942" xr:uid="{00000000-0005-0000-0000-0000B2140000}"/>
    <cellStyle name="Moneda 6 2 3 6 3" xfId="4448" xr:uid="{00000000-0005-0000-0000-0000B3140000}"/>
    <cellStyle name="Moneda 6 2 3 6 4" xfId="5954" xr:uid="{00000000-0005-0000-0000-0000B4140000}"/>
    <cellStyle name="Moneda 6 2 3 7" xfId="1761" xr:uid="{00000000-0005-0000-0000-0000B5140000}"/>
    <cellStyle name="Moneda 6 2 3 7 2" xfId="3303" xr:uid="{00000000-0005-0000-0000-0000B6140000}"/>
    <cellStyle name="Moneda 6 2 3 7 3" xfId="4809" xr:uid="{00000000-0005-0000-0000-0000B7140000}"/>
    <cellStyle name="Moneda 6 2 3 7 4" xfId="6315" xr:uid="{00000000-0005-0000-0000-0000B8140000}"/>
    <cellStyle name="Moneda 6 2 3 8" xfId="667" xr:uid="{00000000-0005-0000-0000-0000B9140000}"/>
    <cellStyle name="Moneda 6 2 3 8 2" xfId="2286" xr:uid="{00000000-0005-0000-0000-0000BA140000}"/>
    <cellStyle name="Moneda 6 2 3 8 3" xfId="3792" xr:uid="{00000000-0005-0000-0000-0000BB140000}"/>
    <cellStyle name="Moneda 6 2 3 8 4" xfId="5298" xr:uid="{00000000-0005-0000-0000-0000BC140000}"/>
    <cellStyle name="Moneda 6 2 3 9" xfId="1989" xr:uid="{00000000-0005-0000-0000-0000BD140000}"/>
    <cellStyle name="Moneda 6 2 4" xfId="242" xr:uid="{00000000-0005-0000-0000-0000BE140000}"/>
    <cellStyle name="Moneda 6 2 4 2" xfId="892" xr:uid="{00000000-0005-0000-0000-0000BF140000}"/>
    <cellStyle name="Moneda 6 2 4 2 2" xfId="1567" xr:uid="{00000000-0005-0000-0000-0000C0140000}"/>
    <cellStyle name="Moneda 6 2 4 2 2 2" xfId="3109" xr:uid="{00000000-0005-0000-0000-0000C1140000}"/>
    <cellStyle name="Moneda 6 2 4 2 2 3" xfId="4615" xr:uid="{00000000-0005-0000-0000-0000C2140000}"/>
    <cellStyle name="Moneda 6 2 4 2 2 4" xfId="6121" xr:uid="{00000000-0005-0000-0000-0000C3140000}"/>
    <cellStyle name="Moneda 6 2 4 2 3" xfId="2453" xr:uid="{00000000-0005-0000-0000-0000C4140000}"/>
    <cellStyle name="Moneda 6 2 4 2 4" xfId="3959" xr:uid="{00000000-0005-0000-0000-0000C5140000}"/>
    <cellStyle name="Moneda 6 2 4 2 5" xfId="5465" xr:uid="{00000000-0005-0000-0000-0000C6140000}"/>
    <cellStyle name="Moneda 6 2 4 3" xfId="1046" xr:uid="{00000000-0005-0000-0000-0000C7140000}"/>
    <cellStyle name="Moneda 6 2 4 3 2" xfId="2607" xr:uid="{00000000-0005-0000-0000-0000C8140000}"/>
    <cellStyle name="Moneda 6 2 4 3 3" xfId="4113" xr:uid="{00000000-0005-0000-0000-0000C9140000}"/>
    <cellStyle name="Moneda 6 2 4 3 4" xfId="5619" xr:uid="{00000000-0005-0000-0000-0000CA140000}"/>
    <cellStyle name="Moneda 6 2 4 4" xfId="1384" xr:uid="{00000000-0005-0000-0000-0000CB140000}"/>
    <cellStyle name="Moneda 6 2 4 4 2" xfId="2945" xr:uid="{00000000-0005-0000-0000-0000CC140000}"/>
    <cellStyle name="Moneda 6 2 4 4 3" xfId="4451" xr:uid="{00000000-0005-0000-0000-0000CD140000}"/>
    <cellStyle name="Moneda 6 2 4 4 4" xfId="5957" xr:uid="{00000000-0005-0000-0000-0000CE140000}"/>
    <cellStyle name="Moneda 6 2 4 5" xfId="1723" xr:uid="{00000000-0005-0000-0000-0000CF140000}"/>
    <cellStyle name="Moneda 6 2 4 5 2" xfId="3265" xr:uid="{00000000-0005-0000-0000-0000D0140000}"/>
    <cellStyle name="Moneda 6 2 4 5 3" xfId="4771" xr:uid="{00000000-0005-0000-0000-0000D1140000}"/>
    <cellStyle name="Moneda 6 2 4 5 4" xfId="6277" xr:uid="{00000000-0005-0000-0000-0000D2140000}"/>
    <cellStyle name="Moneda 6 2 4 6" xfId="670" xr:uid="{00000000-0005-0000-0000-0000D3140000}"/>
    <cellStyle name="Moneda 6 2 4 6 2" xfId="2289" xr:uid="{00000000-0005-0000-0000-0000D4140000}"/>
    <cellStyle name="Moneda 6 2 4 6 3" xfId="3795" xr:uid="{00000000-0005-0000-0000-0000D5140000}"/>
    <cellStyle name="Moneda 6 2 4 6 4" xfId="5301" xr:uid="{00000000-0005-0000-0000-0000D6140000}"/>
    <cellStyle name="Moneda 6 2 4 7" xfId="1951" xr:uid="{00000000-0005-0000-0000-0000D7140000}"/>
    <cellStyle name="Moneda 6 2 4 8" xfId="3457" xr:uid="{00000000-0005-0000-0000-0000D8140000}"/>
    <cellStyle name="Moneda 6 2 4 9" xfId="4963" xr:uid="{00000000-0005-0000-0000-0000D9140000}"/>
    <cellStyle name="Moneda 6 2 5" xfId="671" xr:uid="{00000000-0005-0000-0000-0000DA140000}"/>
    <cellStyle name="Moneda 6 2 5 2" xfId="1385" xr:uid="{00000000-0005-0000-0000-0000DB140000}"/>
    <cellStyle name="Moneda 6 2 5 2 2" xfId="2946" xr:uid="{00000000-0005-0000-0000-0000DC140000}"/>
    <cellStyle name="Moneda 6 2 5 2 3" xfId="4452" xr:uid="{00000000-0005-0000-0000-0000DD140000}"/>
    <cellStyle name="Moneda 6 2 5 2 4" xfId="5958" xr:uid="{00000000-0005-0000-0000-0000DE140000}"/>
    <cellStyle name="Moneda 6 2 5 3" xfId="2290" xr:uid="{00000000-0005-0000-0000-0000DF140000}"/>
    <cellStyle name="Moneda 6 2 5 4" xfId="3796" xr:uid="{00000000-0005-0000-0000-0000E0140000}"/>
    <cellStyle name="Moneda 6 2 5 5" xfId="5302" xr:uid="{00000000-0005-0000-0000-0000E1140000}"/>
    <cellStyle name="Moneda 6 2 6" xfId="834" xr:uid="{00000000-0005-0000-0000-0000E2140000}"/>
    <cellStyle name="Moneda 6 2 6 2" xfId="1509" xr:uid="{00000000-0005-0000-0000-0000E3140000}"/>
    <cellStyle name="Moneda 6 2 6 2 2" xfId="3051" xr:uid="{00000000-0005-0000-0000-0000E4140000}"/>
    <cellStyle name="Moneda 6 2 6 2 3" xfId="4557" xr:uid="{00000000-0005-0000-0000-0000E5140000}"/>
    <cellStyle name="Moneda 6 2 6 2 4" xfId="6063" xr:uid="{00000000-0005-0000-0000-0000E6140000}"/>
    <cellStyle name="Moneda 6 2 6 3" xfId="2395" xr:uid="{00000000-0005-0000-0000-0000E7140000}"/>
    <cellStyle name="Moneda 6 2 6 4" xfId="3901" xr:uid="{00000000-0005-0000-0000-0000E8140000}"/>
    <cellStyle name="Moneda 6 2 6 5" xfId="5407" xr:uid="{00000000-0005-0000-0000-0000E9140000}"/>
    <cellStyle name="Moneda 6 2 7" xfId="988" xr:uid="{00000000-0005-0000-0000-0000EA140000}"/>
    <cellStyle name="Moneda 6 2 7 2" xfId="2549" xr:uid="{00000000-0005-0000-0000-0000EB140000}"/>
    <cellStyle name="Moneda 6 2 7 3" xfId="4055" xr:uid="{00000000-0005-0000-0000-0000EC140000}"/>
    <cellStyle name="Moneda 6 2 7 4" xfId="5561" xr:uid="{00000000-0005-0000-0000-0000ED140000}"/>
    <cellStyle name="Moneda 6 2 8" xfId="1374" xr:uid="{00000000-0005-0000-0000-0000EE140000}"/>
    <cellStyle name="Moneda 6 2 8 2" xfId="2935" xr:uid="{00000000-0005-0000-0000-0000EF140000}"/>
    <cellStyle name="Moneda 6 2 8 3" xfId="4441" xr:uid="{00000000-0005-0000-0000-0000F0140000}"/>
    <cellStyle name="Moneda 6 2 8 4" xfId="5947" xr:uid="{00000000-0005-0000-0000-0000F1140000}"/>
    <cellStyle name="Moneda 6 2 9" xfId="1665" xr:uid="{00000000-0005-0000-0000-0000F2140000}"/>
    <cellStyle name="Moneda 6 2 9 2" xfId="3207" xr:uid="{00000000-0005-0000-0000-0000F3140000}"/>
    <cellStyle name="Moneda 6 2 9 3" xfId="4713" xr:uid="{00000000-0005-0000-0000-0000F4140000}"/>
    <cellStyle name="Moneda 6 2 9 4" xfId="6219" xr:uid="{00000000-0005-0000-0000-0000F5140000}"/>
    <cellStyle name="Moneda 6 3" xfId="163" xr:uid="{00000000-0005-0000-0000-0000F6140000}"/>
    <cellStyle name="Moneda 6 3 10" xfId="1810" xr:uid="{00000000-0005-0000-0000-0000F7140000}"/>
    <cellStyle name="Moneda 6 3 10 2" xfId="3351" xr:uid="{00000000-0005-0000-0000-0000F8140000}"/>
    <cellStyle name="Moneda 6 3 10 3" xfId="4857" xr:uid="{00000000-0005-0000-0000-0000F9140000}"/>
    <cellStyle name="Moneda 6 3 10 4" xfId="6363" xr:uid="{00000000-0005-0000-0000-0000FA140000}"/>
    <cellStyle name="Moneda 6 3 11" xfId="1906" xr:uid="{00000000-0005-0000-0000-0000FB140000}"/>
    <cellStyle name="Moneda 6 3 12" xfId="3412" xr:uid="{00000000-0005-0000-0000-0000FC140000}"/>
    <cellStyle name="Moneda 6 3 13" xfId="4918" xr:uid="{00000000-0005-0000-0000-0000FD140000}"/>
    <cellStyle name="Moneda 6 3 2" xfId="295" xr:uid="{00000000-0005-0000-0000-0000FE140000}"/>
    <cellStyle name="Moneda 6 3 2 10" xfId="3509" xr:uid="{00000000-0005-0000-0000-0000FF140000}"/>
    <cellStyle name="Moneda 6 3 2 11" xfId="5015" xr:uid="{00000000-0005-0000-0000-000000150000}"/>
    <cellStyle name="Moneda 6 3 2 2" xfId="674" xr:uid="{00000000-0005-0000-0000-000001150000}"/>
    <cellStyle name="Moneda 6 3 2 2 2" xfId="1388" xr:uid="{00000000-0005-0000-0000-000002150000}"/>
    <cellStyle name="Moneda 6 3 2 2 2 2" xfId="2949" xr:uid="{00000000-0005-0000-0000-000003150000}"/>
    <cellStyle name="Moneda 6 3 2 2 2 3" xfId="4455" xr:uid="{00000000-0005-0000-0000-000004150000}"/>
    <cellStyle name="Moneda 6 3 2 2 2 4" xfId="5961" xr:uid="{00000000-0005-0000-0000-000005150000}"/>
    <cellStyle name="Moneda 6 3 2 2 3" xfId="2293" xr:uid="{00000000-0005-0000-0000-000006150000}"/>
    <cellStyle name="Moneda 6 3 2 2 4" xfId="3799" xr:uid="{00000000-0005-0000-0000-000007150000}"/>
    <cellStyle name="Moneda 6 3 2 2 5" xfId="5305" xr:uid="{00000000-0005-0000-0000-000008150000}"/>
    <cellStyle name="Moneda 6 3 2 3" xfId="675" xr:uid="{00000000-0005-0000-0000-000009150000}"/>
    <cellStyle name="Moneda 6 3 2 3 2" xfId="1389" xr:uid="{00000000-0005-0000-0000-00000A150000}"/>
    <cellStyle name="Moneda 6 3 2 3 2 2" xfId="2950" xr:uid="{00000000-0005-0000-0000-00000B150000}"/>
    <cellStyle name="Moneda 6 3 2 3 2 3" xfId="4456" xr:uid="{00000000-0005-0000-0000-00000C150000}"/>
    <cellStyle name="Moneda 6 3 2 3 2 4" xfId="5962" xr:uid="{00000000-0005-0000-0000-00000D150000}"/>
    <cellStyle name="Moneda 6 3 2 3 3" xfId="2294" xr:uid="{00000000-0005-0000-0000-00000E150000}"/>
    <cellStyle name="Moneda 6 3 2 3 4" xfId="3800" xr:uid="{00000000-0005-0000-0000-00000F150000}"/>
    <cellStyle name="Moneda 6 3 2 3 5" xfId="5306" xr:uid="{00000000-0005-0000-0000-000010150000}"/>
    <cellStyle name="Moneda 6 3 2 4" xfId="944" xr:uid="{00000000-0005-0000-0000-000011150000}"/>
    <cellStyle name="Moneda 6 3 2 4 2" xfId="1619" xr:uid="{00000000-0005-0000-0000-000012150000}"/>
    <cellStyle name="Moneda 6 3 2 4 2 2" xfId="3161" xr:uid="{00000000-0005-0000-0000-000013150000}"/>
    <cellStyle name="Moneda 6 3 2 4 2 3" xfId="4667" xr:uid="{00000000-0005-0000-0000-000014150000}"/>
    <cellStyle name="Moneda 6 3 2 4 2 4" xfId="6173" xr:uid="{00000000-0005-0000-0000-000015150000}"/>
    <cellStyle name="Moneda 6 3 2 4 3" xfId="2505" xr:uid="{00000000-0005-0000-0000-000016150000}"/>
    <cellStyle name="Moneda 6 3 2 4 4" xfId="4011" xr:uid="{00000000-0005-0000-0000-000017150000}"/>
    <cellStyle name="Moneda 6 3 2 4 5" xfId="5517" xr:uid="{00000000-0005-0000-0000-000018150000}"/>
    <cellStyle name="Moneda 6 3 2 5" xfId="1098" xr:uid="{00000000-0005-0000-0000-000019150000}"/>
    <cellStyle name="Moneda 6 3 2 5 2" xfId="2659" xr:uid="{00000000-0005-0000-0000-00001A150000}"/>
    <cellStyle name="Moneda 6 3 2 5 3" xfId="4165" xr:uid="{00000000-0005-0000-0000-00001B150000}"/>
    <cellStyle name="Moneda 6 3 2 5 4" xfId="5671" xr:uid="{00000000-0005-0000-0000-00001C150000}"/>
    <cellStyle name="Moneda 6 3 2 6" xfId="1387" xr:uid="{00000000-0005-0000-0000-00001D150000}"/>
    <cellStyle name="Moneda 6 3 2 6 2" xfId="2948" xr:uid="{00000000-0005-0000-0000-00001E150000}"/>
    <cellStyle name="Moneda 6 3 2 6 3" xfId="4454" xr:uid="{00000000-0005-0000-0000-00001F150000}"/>
    <cellStyle name="Moneda 6 3 2 6 4" xfId="5960" xr:uid="{00000000-0005-0000-0000-000020150000}"/>
    <cellStyle name="Moneda 6 3 2 7" xfId="1775" xr:uid="{00000000-0005-0000-0000-000021150000}"/>
    <cellStyle name="Moneda 6 3 2 7 2" xfId="3317" xr:uid="{00000000-0005-0000-0000-000022150000}"/>
    <cellStyle name="Moneda 6 3 2 7 3" xfId="4823" xr:uid="{00000000-0005-0000-0000-000023150000}"/>
    <cellStyle name="Moneda 6 3 2 7 4" xfId="6329" xr:uid="{00000000-0005-0000-0000-000024150000}"/>
    <cellStyle name="Moneda 6 3 2 8" xfId="673" xr:uid="{00000000-0005-0000-0000-000025150000}"/>
    <cellStyle name="Moneda 6 3 2 8 2" xfId="2292" xr:uid="{00000000-0005-0000-0000-000026150000}"/>
    <cellStyle name="Moneda 6 3 2 8 3" xfId="3798" xr:uid="{00000000-0005-0000-0000-000027150000}"/>
    <cellStyle name="Moneda 6 3 2 8 4" xfId="5304" xr:uid="{00000000-0005-0000-0000-000028150000}"/>
    <cellStyle name="Moneda 6 3 2 9" xfId="2003" xr:uid="{00000000-0005-0000-0000-000029150000}"/>
    <cellStyle name="Moneda 6 3 3" xfId="255" xr:uid="{00000000-0005-0000-0000-00002A150000}"/>
    <cellStyle name="Moneda 6 3 3 2" xfId="905" xr:uid="{00000000-0005-0000-0000-00002B150000}"/>
    <cellStyle name="Moneda 6 3 3 2 2" xfId="1580" xr:uid="{00000000-0005-0000-0000-00002C150000}"/>
    <cellStyle name="Moneda 6 3 3 2 2 2" xfId="3122" xr:uid="{00000000-0005-0000-0000-00002D150000}"/>
    <cellStyle name="Moneda 6 3 3 2 2 3" xfId="4628" xr:uid="{00000000-0005-0000-0000-00002E150000}"/>
    <cellStyle name="Moneda 6 3 3 2 2 4" xfId="6134" xr:uid="{00000000-0005-0000-0000-00002F150000}"/>
    <cellStyle name="Moneda 6 3 3 2 3" xfId="2466" xr:uid="{00000000-0005-0000-0000-000030150000}"/>
    <cellStyle name="Moneda 6 3 3 2 4" xfId="3972" xr:uid="{00000000-0005-0000-0000-000031150000}"/>
    <cellStyle name="Moneda 6 3 3 2 5" xfId="5478" xr:uid="{00000000-0005-0000-0000-000032150000}"/>
    <cellStyle name="Moneda 6 3 3 3" xfId="1059" xr:uid="{00000000-0005-0000-0000-000033150000}"/>
    <cellStyle name="Moneda 6 3 3 3 2" xfId="2620" xr:uid="{00000000-0005-0000-0000-000034150000}"/>
    <cellStyle name="Moneda 6 3 3 3 3" xfId="4126" xr:uid="{00000000-0005-0000-0000-000035150000}"/>
    <cellStyle name="Moneda 6 3 3 3 4" xfId="5632" xr:uid="{00000000-0005-0000-0000-000036150000}"/>
    <cellStyle name="Moneda 6 3 3 4" xfId="1390" xr:uid="{00000000-0005-0000-0000-000037150000}"/>
    <cellStyle name="Moneda 6 3 3 4 2" xfId="2951" xr:uid="{00000000-0005-0000-0000-000038150000}"/>
    <cellStyle name="Moneda 6 3 3 4 3" xfId="4457" xr:uid="{00000000-0005-0000-0000-000039150000}"/>
    <cellStyle name="Moneda 6 3 3 4 4" xfId="5963" xr:uid="{00000000-0005-0000-0000-00003A150000}"/>
    <cellStyle name="Moneda 6 3 3 5" xfId="1736" xr:uid="{00000000-0005-0000-0000-00003B150000}"/>
    <cellStyle name="Moneda 6 3 3 5 2" xfId="3278" xr:uid="{00000000-0005-0000-0000-00003C150000}"/>
    <cellStyle name="Moneda 6 3 3 5 3" xfId="4784" xr:uid="{00000000-0005-0000-0000-00003D150000}"/>
    <cellStyle name="Moneda 6 3 3 5 4" xfId="6290" xr:uid="{00000000-0005-0000-0000-00003E150000}"/>
    <cellStyle name="Moneda 6 3 3 6" xfId="676" xr:uid="{00000000-0005-0000-0000-00003F150000}"/>
    <cellStyle name="Moneda 6 3 3 6 2" xfId="2295" xr:uid="{00000000-0005-0000-0000-000040150000}"/>
    <cellStyle name="Moneda 6 3 3 6 3" xfId="3801" xr:uid="{00000000-0005-0000-0000-000041150000}"/>
    <cellStyle name="Moneda 6 3 3 6 4" xfId="5307" xr:uid="{00000000-0005-0000-0000-000042150000}"/>
    <cellStyle name="Moneda 6 3 3 7" xfId="1964" xr:uid="{00000000-0005-0000-0000-000043150000}"/>
    <cellStyle name="Moneda 6 3 3 8" xfId="3470" xr:uid="{00000000-0005-0000-0000-000044150000}"/>
    <cellStyle name="Moneda 6 3 3 9" xfId="4976" xr:uid="{00000000-0005-0000-0000-000045150000}"/>
    <cellStyle name="Moneda 6 3 4" xfId="677" xr:uid="{00000000-0005-0000-0000-000046150000}"/>
    <cellStyle name="Moneda 6 3 4 2" xfId="1391" xr:uid="{00000000-0005-0000-0000-000047150000}"/>
    <cellStyle name="Moneda 6 3 4 2 2" xfId="2952" xr:uid="{00000000-0005-0000-0000-000048150000}"/>
    <cellStyle name="Moneda 6 3 4 2 3" xfId="4458" xr:uid="{00000000-0005-0000-0000-000049150000}"/>
    <cellStyle name="Moneda 6 3 4 2 4" xfId="5964" xr:uid="{00000000-0005-0000-0000-00004A150000}"/>
    <cellStyle name="Moneda 6 3 4 3" xfId="2296" xr:uid="{00000000-0005-0000-0000-00004B150000}"/>
    <cellStyle name="Moneda 6 3 4 4" xfId="3802" xr:uid="{00000000-0005-0000-0000-00004C150000}"/>
    <cellStyle name="Moneda 6 3 4 5" xfId="5308" xr:uid="{00000000-0005-0000-0000-00004D150000}"/>
    <cellStyle name="Moneda 6 3 5" xfId="847" xr:uid="{00000000-0005-0000-0000-00004E150000}"/>
    <cellStyle name="Moneda 6 3 5 2" xfId="1522" xr:uid="{00000000-0005-0000-0000-00004F150000}"/>
    <cellStyle name="Moneda 6 3 5 2 2" xfId="3064" xr:uid="{00000000-0005-0000-0000-000050150000}"/>
    <cellStyle name="Moneda 6 3 5 2 3" xfId="4570" xr:uid="{00000000-0005-0000-0000-000051150000}"/>
    <cellStyle name="Moneda 6 3 5 2 4" xfId="6076" xr:uid="{00000000-0005-0000-0000-000052150000}"/>
    <cellStyle name="Moneda 6 3 5 3" xfId="2408" xr:uid="{00000000-0005-0000-0000-000053150000}"/>
    <cellStyle name="Moneda 6 3 5 4" xfId="3914" xr:uid="{00000000-0005-0000-0000-000054150000}"/>
    <cellStyle name="Moneda 6 3 5 5" xfId="5420" xr:uid="{00000000-0005-0000-0000-000055150000}"/>
    <cellStyle name="Moneda 6 3 6" xfId="1001" xr:uid="{00000000-0005-0000-0000-000056150000}"/>
    <cellStyle name="Moneda 6 3 6 2" xfId="2562" xr:uid="{00000000-0005-0000-0000-000057150000}"/>
    <cellStyle name="Moneda 6 3 6 3" xfId="4068" xr:uid="{00000000-0005-0000-0000-000058150000}"/>
    <cellStyle name="Moneda 6 3 6 4" xfId="5574" xr:uid="{00000000-0005-0000-0000-000059150000}"/>
    <cellStyle name="Moneda 6 3 7" xfId="1386" xr:uid="{00000000-0005-0000-0000-00005A150000}"/>
    <cellStyle name="Moneda 6 3 7 2" xfId="2947" xr:uid="{00000000-0005-0000-0000-00005B150000}"/>
    <cellStyle name="Moneda 6 3 7 3" xfId="4453" xr:uid="{00000000-0005-0000-0000-00005C150000}"/>
    <cellStyle name="Moneda 6 3 7 4" xfId="5959" xr:uid="{00000000-0005-0000-0000-00005D150000}"/>
    <cellStyle name="Moneda 6 3 8" xfId="1678" xr:uid="{00000000-0005-0000-0000-00005E150000}"/>
    <cellStyle name="Moneda 6 3 8 2" xfId="3220" xr:uid="{00000000-0005-0000-0000-00005F150000}"/>
    <cellStyle name="Moneda 6 3 8 3" xfId="4726" xr:uid="{00000000-0005-0000-0000-000060150000}"/>
    <cellStyle name="Moneda 6 3 8 4" xfId="6232" xr:uid="{00000000-0005-0000-0000-000061150000}"/>
    <cellStyle name="Moneda 6 3 9" xfId="672" xr:uid="{00000000-0005-0000-0000-000062150000}"/>
    <cellStyle name="Moneda 6 3 9 2" xfId="2291" xr:uid="{00000000-0005-0000-0000-000063150000}"/>
    <cellStyle name="Moneda 6 3 9 3" xfId="3797" xr:uid="{00000000-0005-0000-0000-000064150000}"/>
    <cellStyle name="Moneda 6 3 9 4" xfId="5303" xr:uid="{00000000-0005-0000-0000-000065150000}"/>
    <cellStyle name="Moneda 6 4" xfId="228" xr:uid="{00000000-0005-0000-0000-000066150000}"/>
    <cellStyle name="Moneda 6 4 2" xfId="878" xr:uid="{00000000-0005-0000-0000-000067150000}"/>
    <cellStyle name="Moneda 6 4 2 2" xfId="1553" xr:uid="{00000000-0005-0000-0000-000068150000}"/>
    <cellStyle name="Moneda 6 4 2 2 2" xfId="3095" xr:uid="{00000000-0005-0000-0000-000069150000}"/>
    <cellStyle name="Moneda 6 4 2 2 3" xfId="4601" xr:uid="{00000000-0005-0000-0000-00006A150000}"/>
    <cellStyle name="Moneda 6 4 2 2 4" xfId="6107" xr:uid="{00000000-0005-0000-0000-00006B150000}"/>
    <cellStyle name="Moneda 6 4 2 3" xfId="2439" xr:uid="{00000000-0005-0000-0000-00006C150000}"/>
    <cellStyle name="Moneda 6 4 2 4" xfId="3945" xr:uid="{00000000-0005-0000-0000-00006D150000}"/>
    <cellStyle name="Moneda 6 4 2 5" xfId="5451" xr:uid="{00000000-0005-0000-0000-00006E150000}"/>
    <cellStyle name="Moneda 6 4 3" xfId="1032" xr:uid="{00000000-0005-0000-0000-00006F150000}"/>
    <cellStyle name="Moneda 6 4 3 2" xfId="2593" xr:uid="{00000000-0005-0000-0000-000070150000}"/>
    <cellStyle name="Moneda 6 4 3 3" xfId="4099" xr:uid="{00000000-0005-0000-0000-000071150000}"/>
    <cellStyle name="Moneda 6 4 3 4" xfId="5605" xr:uid="{00000000-0005-0000-0000-000072150000}"/>
    <cellStyle name="Moneda 6 4 4" xfId="1392" xr:uid="{00000000-0005-0000-0000-000073150000}"/>
    <cellStyle name="Moneda 6 4 4 2" xfId="2953" xr:uid="{00000000-0005-0000-0000-000074150000}"/>
    <cellStyle name="Moneda 6 4 4 3" xfId="4459" xr:uid="{00000000-0005-0000-0000-000075150000}"/>
    <cellStyle name="Moneda 6 4 4 4" xfId="5965" xr:uid="{00000000-0005-0000-0000-000076150000}"/>
    <cellStyle name="Moneda 6 4 5" xfId="1709" xr:uid="{00000000-0005-0000-0000-000077150000}"/>
    <cellStyle name="Moneda 6 4 5 2" xfId="3251" xr:uid="{00000000-0005-0000-0000-000078150000}"/>
    <cellStyle name="Moneda 6 4 5 3" xfId="4757" xr:uid="{00000000-0005-0000-0000-000079150000}"/>
    <cellStyle name="Moneda 6 4 5 4" xfId="6263" xr:uid="{00000000-0005-0000-0000-00007A150000}"/>
    <cellStyle name="Moneda 6 4 6" xfId="678" xr:uid="{00000000-0005-0000-0000-00007B150000}"/>
    <cellStyle name="Moneda 6 4 6 2" xfId="2297" xr:uid="{00000000-0005-0000-0000-00007C150000}"/>
    <cellStyle name="Moneda 6 4 6 3" xfId="3803" xr:uid="{00000000-0005-0000-0000-00007D150000}"/>
    <cellStyle name="Moneda 6 4 6 4" xfId="5309" xr:uid="{00000000-0005-0000-0000-00007E150000}"/>
    <cellStyle name="Moneda 6 4 7" xfId="1937" xr:uid="{00000000-0005-0000-0000-00007F150000}"/>
    <cellStyle name="Moneda 6 4 8" xfId="3443" xr:uid="{00000000-0005-0000-0000-000080150000}"/>
    <cellStyle name="Moneda 6 4 9" xfId="4949" xr:uid="{00000000-0005-0000-0000-000081150000}"/>
    <cellStyle name="Moneda 6 5" xfId="679" xr:uid="{00000000-0005-0000-0000-000082150000}"/>
    <cellStyle name="Moneda 6 5 2" xfId="1393" xr:uid="{00000000-0005-0000-0000-000083150000}"/>
    <cellStyle name="Moneda 6 5 2 2" xfId="2954" xr:uid="{00000000-0005-0000-0000-000084150000}"/>
    <cellStyle name="Moneda 6 5 2 3" xfId="4460" xr:uid="{00000000-0005-0000-0000-000085150000}"/>
    <cellStyle name="Moneda 6 5 2 4" xfId="5966" xr:uid="{00000000-0005-0000-0000-000086150000}"/>
    <cellStyle name="Moneda 6 5 3" xfId="2298" xr:uid="{00000000-0005-0000-0000-000087150000}"/>
    <cellStyle name="Moneda 6 5 4" xfId="3804" xr:uid="{00000000-0005-0000-0000-000088150000}"/>
    <cellStyle name="Moneda 6 5 5" xfId="5310" xr:uid="{00000000-0005-0000-0000-000089150000}"/>
    <cellStyle name="Moneda 6 6" xfId="680" xr:uid="{00000000-0005-0000-0000-00008A150000}"/>
    <cellStyle name="Moneda 6 6 2" xfId="1394" xr:uid="{00000000-0005-0000-0000-00008B150000}"/>
    <cellStyle name="Moneda 6 6 2 2" xfId="2955" xr:uid="{00000000-0005-0000-0000-00008C150000}"/>
    <cellStyle name="Moneda 6 6 2 3" xfId="4461" xr:uid="{00000000-0005-0000-0000-00008D150000}"/>
    <cellStyle name="Moneda 6 6 2 4" xfId="5967" xr:uid="{00000000-0005-0000-0000-00008E150000}"/>
    <cellStyle name="Moneda 6 6 3" xfId="2299" xr:uid="{00000000-0005-0000-0000-00008F150000}"/>
    <cellStyle name="Moneda 6 6 4" xfId="3805" xr:uid="{00000000-0005-0000-0000-000090150000}"/>
    <cellStyle name="Moneda 6 6 5" xfId="5311" xr:uid="{00000000-0005-0000-0000-000091150000}"/>
    <cellStyle name="Moneda 6 7" xfId="820" xr:uid="{00000000-0005-0000-0000-000092150000}"/>
    <cellStyle name="Moneda 6 7 2" xfId="1495" xr:uid="{00000000-0005-0000-0000-000093150000}"/>
    <cellStyle name="Moneda 6 7 2 2" xfId="3037" xr:uid="{00000000-0005-0000-0000-000094150000}"/>
    <cellStyle name="Moneda 6 7 2 3" xfId="4543" xr:uid="{00000000-0005-0000-0000-000095150000}"/>
    <cellStyle name="Moneda 6 7 2 4" xfId="6049" xr:uid="{00000000-0005-0000-0000-000096150000}"/>
    <cellStyle name="Moneda 6 7 3" xfId="2381" xr:uid="{00000000-0005-0000-0000-000097150000}"/>
    <cellStyle name="Moneda 6 7 4" xfId="3887" xr:uid="{00000000-0005-0000-0000-000098150000}"/>
    <cellStyle name="Moneda 6 7 5" xfId="5393" xr:uid="{00000000-0005-0000-0000-000099150000}"/>
    <cellStyle name="Moneda 6 8" xfId="974" xr:uid="{00000000-0005-0000-0000-00009A150000}"/>
    <cellStyle name="Moneda 6 8 2" xfId="2535" xr:uid="{00000000-0005-0000-0000-00009B150000}"/>
    <cellStyle name="Moneda 6 8 3" xfId="4041" xr:uid="{00000000-0005-0000-0000-00009C150000}"/>
    <cellStyle name="Moneda 6 8 4" xfId="5547" xr:uid="{00000000-0005-0000-0000-00009D150000}"/>
    <cellStyle name="Moneda 6 9" xfId="1373" xr:uid="{00000000-0005-0000-0000-00009E150000}"/>
    <cellStyle name="Moneda 6 9 2" xfId="2934" xr:uid="{00000000-0005-0000-0000-00009F150000}"/>
    <cellStyle name="Moneda 6 9 3" xfId="4440" xr:uid="{00000000-0005-0000-0000-0000A0150000}"/>
    <cellStyle name="Moneda 6 9 4" xfId="5946" xr:uid="{00000000-0005-0000-0000-0000A1150000}"/>
    <cellStyle name="Moneda 7" xfId="62" xr:uid="{00000000-0005-0000-0000-0000A2150000}"/>
    <cellStyle name="Moneda 7 10" xfId="1395" xr:uid="{00000000-0005-0000-0000-0000A3150000}"/>
    <cellStyle name="Moneda 7 10 2" xfId="2956" xr:uid="{00000000-0005-0000-0000-0000A4150000}"/>
    <cellStyle name="Moneda 7 10 3" xfId="4462" xr:uid="{00000000-0005-0000-0000-0000A5150000}"/>
    <cellStyle name="Moneda 7 10 4" xfId="5968" xr:uid="{00000000-0005-0000-0000-0000A6150000}"/>
    <cellStyle name="Moneda 7 11" xfId="1652" xr:uid="{00000000-0005-0000-0000-0000A7150000}"/>
    <cellStyle name="Moneda 7 11 2" xfId="3194" xr:uid="{00000000-0005-0000-0000-0000A8150000}"/>
    <cellStyle name="Moneda 7 11 3" xfId="4700" xr:uid="{00000000-0005-0000-0000-0000A9150000}"/>
    <cellStyle name="Moneda 7 11 4" xfId="6206" xr:uid="{00000000-0005-0000-0000-0000AA150000}"/>
    <cellStyle name="Moneda 7 12" xfId="681" xr:uid="{00000000-0005-0000-0000-0000AB150000}"/>
    <cellStyle name="Moneda 7 12 2" xfId="2300" xr:uid="{00000000-0005-0000-0000-0000AC150000}"/>
    <cellStyle name="Moneda 7 12 3" xfId="3806" xr:uid="{00000000-0005-0000-0000-0000AD150000}"/>
    <cellStyle name="Moneda 7 12 4" xfId="5312" xr:uid="{00000000-0005-0000-0000-0000AE150000}"/>
    <cellStyle name="Moneda 7 13" xfId="1795" xr:uid="{00000000-0005-0000-0000-0000AF150000}"/>
    <cellStyle name="Moneda 7 13 2" xfId="3336" xr:uid="{00000000-0005-0000-0000-0000B0150000}"/>
    <cellStyle name="Moneda 7 13 3" xfId="4842" xr:uid="{00000000-0005-0000-0000-0000B1150000}"/>
    <cellStyle name="Moneda 7 13 4" xfId="6348" xr:uid="{00000000-0005-0000-0000-0000B2150000}"/>
    <cellStyle name="Moneda 7 14" xfId="1880" xr:uid="{00000000-0005-0000-0000-0000B3150000}"/>
    <cellStyle name="Moneda 7 15" xfId="3386" xr:uid="{00000000-0005-0000-0000-0000B4150000}"/>
    <cellStyle name="Moneda 7 16" xfId="4892" xr:uid="{00000000-0005-0000-0000-0000B5150000}"/>
    <cellStyle name="Moneda 7 2" xfId="173" xr:uid="{00000000-0005-0000-0000-0000B6150000}"/>
    <cellStyle name="Moneda 7 2 10" xfId="1817" xr:uid="{00000000-0005-0000-0000-0000B7150000}"/>
    <cellStyle name="Moneda 7 2 10 2" xfId="3358" xr:uid="{00000000-0005-0000-0000-0000B8150000}"/>
    <cellStyle name="Moneda 7 2 10 3" xfId="4864" xr:uid="{00000000-0005-0000-0000-0000B9150000}"/>
    <cellStyle name="Moneda 7 2 10 4" xfId="6370" xr:uid="{00000000-0005-0000-0000-0000BA150000}"/>
    <cellStyle name="Moneda 7 2 11" xfId="1913" xr:uid="{00000000-0005-0000-0000-0000BB150000}"/>
    <cellStyle name="Moneda 7 2 12" xfId="3419" xr:uid="{00000000-0005-0000-0000-0000BC150000}"/>
    <cellStyle name="Moneda 7 2 13" xfId="4925" xr:uid="{00000000-0005-0000-0000-0000BD150000}"/>
    <cellStyle name="Moneda 7 2 2" xfId="302" xr:uid="{00000000-0005-0000-0000-0000BE150000}"/>
    <cellStyle name="Moneda 7 2 2 10" xfId="3516" xr:uid="{00000000-0005-0000-0000-0000BF150000}"/>
    <cellStyle name="Moneda 7 2 2 11" xfId="5022" xr:uid="{00000000-0005-0000-0000-0000C0150000}"/>
    <cellStyle name="Moneda 7 2 2 2" xfId="684" xr:uid="{00000000-0005-0000-0000-0000C1150000}"/>
    <cellStyle name="Moneda 7 2 2 2 2" xfId="1398" xr:uid="{00000000-0005-0000-0000-0000C2150000}"/>
    <cellStyle name="Moneda 7 2 2 2 2 2" xfId="2959" xr:uid="{00000000-0005-0000-0000-0000C3150000}"/>
    <cellStyle name="Moneda 7 2 2 2 2 3" xfId="4465" xr:uid="{00000000-0005-0000-0000-0000C4150000}"/>
    <cellStyle name="Moneda 7 2 2 2 2 4" xfId="5971" xr:uid="{00000000-0005-0000-0000-0000C5150000}"/>
    <cellStyle name="Moneda 7 2 2 2 3" xfId="2303" xr:uid="{00000000-0005-0000-0000-0000C6150000}"/>
    <cellStyle name="Moneda 7 2 2 2 4" xfId="3809" xr:uid="{00000000-0005-0000-0000-0000C7150000}"/>
    <cellStyle name="Moneda 7 2 2 2 5" xfId="5315" xr:uid="{00000000-0005-0000-0000-0000C8150000}"/>
    <cellStyle name="Moneda 7 2 2 3" xfId="685" xr:uid="{00000000-0005-0000-0000-0000C9150000}"/>
    <cellStyle name="Moneda 7 2 2 3 2" xfId="1399" xr:uid="{00000000-0005-0000-0000-0000CA150000}"/>
    <cellStyle name="Moneda 7 2 2 3 2 2" xfId="2960" xr:uid="{00000000-0005-0000-0000-0000CB150000}"/>
    <cellStyle name="Moneda 7 2 2 3 2 3" xfId="4466" xr:uid="{00000000-0005-0000-0000-0000CC150000}"/>
    <cellStyle name="Moneda 7 2 2 3 2 4" xfId="5972" xr:uid="{00000000-0005-0000-0000-0000CD150000}"/>
    <cellStyle name="Moneda 7 2 2 3 3" xfId="2304" xr:uid="{00000000-0005-0000-0000-0000CE150000}"/>
    <cellStyle name="Moneda 7 2 2 3 4" xfId="3810" xr:uid="{00000000-0005-0000-0000-0000CF150000}"/>
    <cellStyle name="Moneda 7 2 2 3 5" xfId="5316" xr:uid="{00000000-0005-0000-0000-0000D0150000}"/>
    <cellStyle name="Moneda 7 2 2 4" xfId="951" xr:uid="{00000000-0005-0000-0000-0000D1150000}"/>
    <cellStyle name="Moneda 7 2 2 4 2" xfId="1626" xr:uid="{00000000-0005-0000-0000-0000D2150000}"/>
    <cellStyle name="Moneda 7 2 2 4 2 2" xfId="3168" xr:uid="{00000000-0005-0000-0000-0000D3150000}"/>
    <cellStyle name="Moneda 7 2 2 4 2 3" xfId="4674" xr:uid="{00000000-0005-0000-0000-0000D4150000}"/>
    <cellStyle name="Moneda 7 2 2 4 2 4" xfId="6180" xr:uid="{00000000-0005-0000-0000-0000D5150000}"/>
    <cellStyle name="Moneda 7 2 2 4 3" xfId="2512" xr:uid="{00000000-0005-0000-0000-0000D6150000}"/>
    <cellStyle name="Moneda 7 2 2 4 4" xfId="4018" xr:uid="{00000000-0005-0000-0000-0000D7150000}"/>
    <cellStyle name="Moneda 7 2 2 4 5" xfId="5524" xr:uid="{00000000-0005-0000-0000-0000D8150000}"/>
    <cellStyle name="Moneda 7 2 2 5" xfId="1105" xr:uid="{00000000-0005-0000-0000-0000D9150000}"/>
    <cellStyle name="Moneda 7 2 2 5 2" xfId="2666" xr:uid="{00000000-0005-0000-0000-0000DA150000}"/>
    <cellStyle name="Moneda 7 2 2 5 3" xfId="4172" xr:uid="{00000000-0005-0000-0000-0000DB150000}"/>
    <cellStyle name="Moneda 7 2 2 5 4" xfId="5678" xr:uid="{00000000-0005-0000-0000-0000DC150000}"/>
    <cellStyle name="Moneda 7 2 2 6" xfId="1397" xr:uid="{00000000-0005-0000-0000-0000DD150000}"/>
    <cellStyle name="Moneda 7 2 2 6 2" xfId="2958" xr:uid="{00000000-0005-0000-0000-0000DE150000}"/>
    <cellStyle name="Moneda 7 2 2 6 3" xfId="4464" xr:uid="{00000000-0005-0000-0000-0000DF150000}"/>
    <cellStyle name="Moneda 7 2 2 6 4" xfId="5970" xr:uid="{00000000-0005-0000-0000-0000E0150000}"/>
    <cellStyle name="Moneda 7 2 2 7" xfId="1782" xr:uid="{00000000-0005-0000-0000-0000E1150000}"/>
    <cellStyle name="Moneda 7 2 2 7 2" xfId="3324" xr:uid="{00000000-0005-0000-0000-0000E2150000}"/>
    <cellStyle name="Moneda 7 2 2 7 3" xfId="4830" xr:uid="{00000000-0005-0000-0000-0000E3150000}"/>
    <cellStyle name="Moneda 7 2 2 7 4" xfId="6336" xr:uid="{00000000-0005-0000-0000-0000E4150000}"/>
    <cellStyle name="Moneda 7 2 2 8" xfId="683" xr:uid="{00000000-0005-0000-0000-0000E5150000}"/>
    <cellStyle name="Moneda 7 2 2 8 2" xfId="2302" xr:uid="{00000000-0005-0000-0000-0000E6150000}"/>
    <cellStyle name="Moneda 7 2 2 8 3" xfId="3808" xr:uid="{00000000-0005-0000-0000-0000E7150000}"/>
    <cellStyle name="Moneda 7 2 2 8 4" xfId="5314" xr:uid="{00000000-0005-0000-0000-0000E8150000}"/>
    <cellStyle name="Moneda 7 2 2 9" xfId="2010" xr:uid="{00000000-0005-0000-0000-0000E9150000}"/>
    <cellStyle name="Moneda 7 2 3" xfId="262" xr:uid="{00000000-0005-0000-0000-0000EA150000}"/>
    <cellStyle name="Moneda 7 2 3 2" xfId="912" xr:uid="{00000000-0005-0000-0000-0000EB150000}"/>
    <cellStyle name="Moneda 7 2 3 2 2" xfId="1587" xr:uid="{00000000-0005-0000-0000-0000EC150000}"/>
    <cellStyle name="Moneda 7 2 3 2 2 2" xfId="3129" xr:uid="{00000000-0005-0000-0000-0000ED150000}"/>
    <cellStyle name="Moneda 7 2 3 2 2 3" xfId="4635" xr:uid="{00000000-0005-0000-0000-0000EE150000}"/>
    <cellStyle name="Moneda 7 2 3 2 2 4" xfId="6141" xr:uid="{00000000-0005-0000-0000-0000EF150000}"/>
    <cellStyle name="Moneda 7 2 3 2 3" xfId="2473" xr:uid="{00000000-0005-0000-0000-0000F0150000}"/>
    <cellStyle name="Moneda 7 2 3 2 4" xfId="3979" xr:uid="{00000000-0005-0000-0000-0000F1150000}"/>
    <cellStyle name="Moneda 7 2 3 2 5" xfId="5485" xr:uid="{00000000-0005-0000-0000-0000F2150000}"/>
    <cellStyle name="Moneda 7 2 3 3" xfId="1066" xr:uid="{00000000-0005-0000-0000-0000F3150000}"/>
    <cellStyle name="Moneda 7 2 3 3 2" xfId="2627" xr:uid="{00000000-0005-0000-0000-0000F4150000}"/>
    <cellStyle name="Moneda 7 2 3 3 3" xfId="4133" xr:uid="{00000000-0005-0000-0000-0000F5150000}"/>
    <cellStyle name="Moneda 7 2 3 3 4" xfId="5639" xr:uid="{00000000-0005-0000-0000-0000F6150000}"/>
    <cellStyle name="Moneda 7 2 3 4" xfId="1400" xr:uid="{00000000-0005-0000-0000-0000F7150000}"/>
    <cellStyle name="Moneda 7 2 3 4 2" xfId="2961" xr:uid="{00000000-0005-0000-0000-0000F8150000}"/>
    <cellStyle name="Moneda 7 2 3 4 3" xfId="4467" xr:uid="{00000000-0005-0000-0000-0000F9150000}"/>
    <cellStyle name="Moneda 7 2 3 4 4" xfId="5973" xr:uid="{00000000-0005-0000-0000-0000FA150000}"/>
    <cellStyle name="Moneda 7 2 3 5" xfId="1743" xr:uid="{00000000-0005-0000-0000-0000FB150000}"/>
    <cellStyle name="Moneda 7 2 3 5 2" xfId="3285" xr:uid="{00000000-0005-0000-0000-0000FC150000}"/>
    <cellStyle name="Moneda 7 2 3 5 3" xfId="4791" xr:uid="{00000000-0005-0000-0000-0000FD150000}"/>
    <cellStyle name="Moneda 7 2 3 5 4" xfId="6297" xr:uid="{00000000-0005-0000-0000-0000FE150000}"/>
    <cellStyle name="Moneda 7 2 3 6" xfId="686" xr:uid="{00000000-0005-0000-0000-0000FF150000}"/>
    <cellStyle name="Moneda 7 2 3 6 2" xfId="2305" xr:uid="{00000000-0005-0000-0000-000000160000}"/>
    <cellStyle name="Moneda 7 2 3 6 3" xfId="3811" xr:uid="{00000000-0005-0000-0000-000001160000}"/>
    <cellStyle name="Moneda 7 2 3 6 4" xfId="5317" xr:uid="{00000000-0005-0000-0000-000002160000}"/>
    <cellStyle name="Moneda 7 2 3 7" xfId="1971" xr:uid="{00000000-0005-0000-0000-000003160000}"/>
    <cellStyle name="Moneda 7 2 3 8" xfId="3477" xr:uid="{00000000-0005-0000-0000-000004160000}"/>
    <cellStyle name="Moneda 7 2 3 9" xfId="4983" xr:uid="{00000000-0005-0000-0000-000005160000}"/>
    <cellStyle name="Moneda 7 2 4" xfId="687" xr:uid="{00000000-0005-0000-0000-000006160000}"/>
    <cellStyle name="Moneda 7 2 4 2" xfId="1401" xr:uid="{00000000-0005-0000-0000-000007160000}"/>
    <cellStyle name="Moneda 7 2 4 2 2" xfId="2962" xr:uid="{00000000-0005-0000-0000-000008160000}"/>
    <cellStyle name="Moneda 7 2 4 2 3" xfId="4468" xr:uid="{00000000-0005-0000-0000-000009160000}"/>
    <cellStyle name="Moneda 7 2 4 2 4" xfId="5974" xr:uid="{00000000-0005-0000-0000-00000A160000}"/>
    <cellStyle name="Moneda 7 2 4 3" xfId="2306" xr:uid="{00000000-0005-0000-0000-00000B160000}"/>
    <cellStyle name="Moneda 7 2 4 4" xfId="3812" xr:uid="{00000000-0005-0000-0000-00000C160000}"/>
    <cellStyle name="Moneda 7 2 4 5" xfId="5318" xr:uid="{00000000-0005-0000-0000-00000D160000}"/>
    <cellStyle name="Moneda 7 2 5" xfId="854" xr:uid="{00000000-0005-0000-0000-00000E160000}"/>
    <cellStyle name="Moneda 7 2 5 2" xfId="1529" xr:uid="{00000000-0005-0000-0000-00000F160000}"/>
    <cellStyle name="Moneda 7 2 5 2 2" xfId="3071" xr:uid="{00000000-0005-0000-0000-000010160000}"/>
    <cellStyle name="Moneda 7 2 5 2 3" xfId="4577" xr:uid="{00000000-0005-0000-0000-000011160000}"/>
    <cellStyle name="Moneda 7 2 5 2 4" xfId="6083" xr:uid="{00000000-0005-0000-0000-000012160000}"/>
    <cellStyle name="Moneda 7 2 5 3" xfId="2415" xr:uid="{00000000-0005-0000-0000-000013160000}"/>
    <cellStyle name="Moneda 7 2 5 4" xfId="3921" xr:uid="{00000000-0005-0000-0000-000014160000}"/>
    <cellStyle name="Moneda 7 2 5 5" xfId="5427" xr:uid="{00000000-0005-0000-0000-000015160000}"/>
    <cellStyle name="Moneda 7 2 6" xfId="1008" xr:uid="{00000000-0005-0000-0000-000016160000}"/>
    <cellStyle name="Moneda 7 2 6 2" xfId="2569" xr:uid="{00000000-0005-0000-0000-000017160000}"/>
    <cellStyle name="Moneda 7 2 6 3" xfId="4075" xr:uid="{00000000-0005-0000-0000-000018160000}"/>
    <cellStyle name="Moneda 7 2 6 4" xfId="5581" xr:uid="{00000000-0005-0000-0000-000019160000}"/>
    <cellStyle name="Moneda 7 2 7" xfId="1396" xr:uid="{00000000-0005-0000-0000-00001A160000}"/>
    <cellStyle name="Moneda 7 2 7 2" xfId="2957" xr:uid="{00000000-0005-0000-0000-00001B160000}"/>
    <cellStyle name="Moneda 7 2 7 3" xfId="4463" xr:uid="{00000000-0005-0000-0000-00001C160000}"/>
    <cellStyle name="Moneda 7 2 7 4" xfId="5969" xr:uid="{00000000-0005-0000-0000-00001D160000}"/>
    <cellStyle name="Moneda 7 2 8" xfId="1685" xr:uid="{00000000-0005-0000-0000-00001E160000}"/>
    <cellStyle name="Moneda 7 2 8 2" xfId="3227" xr:uid="{00000000-0005-0000-0000-00001F160000}"/>
    <cellStyle name="Moneda 7 2 8 3" xfId="4733" xr:uid="{00000000-0005-0000-0000-000020160000}"/>
    <cellStyle name="Moneda 7 2 8 4" xfId="6239" xr:uid="{00000000-0005-0000-0000-000021160000}"/>
    <cellStyle name="Moneda 7 2 9" xfId="682" xr:uid="{00000000-0005-0000-0000-000022160000}"/>
    <cellStyle name="Moneda 7 2 9 2" xfId="2301" xr:uid="{00000000-0005-0000-0000-000023160000}"/>
    <cellStyle name="Moneda 7 2 9 3" xfId="3807" xr:uid="{00000000-0005-0000-0000-000024160000}"/>
    <cellStyle name="Moneda 7 2 9 4" xfId="5313" xr:uid="{00000000-0005-0000-0000-000025160000}"/>
    <cellStyle name="Moneda 7 3" xfId="101" xr:uid="{00000000-0005-0000-0000-000026160000}"/>
    <cellStyle name="Moneda 7 3 10" xfId="1892" xr:uid="{00000000-0005-0000-0000-000027160000}"/>
    <cellStyle name="Moneda 7 3 11" xfId="3398" xr:uid="{00000000-0005-0000-0000-000028160000}"/>
    <cellStyle name="Moneda 7 3 12" xfId="4904" xr:uid="{00000000-0005-0000-0000-000029160000}"/>
    <cellStyle name="Moneda 7 3 2" xfId="241" xr:uid="{00000000-0005-0000-0000-00002A160000}"/>
    <cellStyle name="Moneda 7 3 2 2" xfId="891" xr:uid="{00000000-0005-0000-0000-00002B160000}"/>
    <cellStyle name="Moneda 7 3 2 2 2" xfId="1566" xr:uid="{00000000-0005-0000-0000-00002C160000}"/>
    <cellStyle name="Moneda 7 3 2 2 2 2" xfId="3108" xr:uid="{00000000-0005-0000-0000-00002D160000}"/>
    <cellStyle name="Moneda 7 3 2 2 2 3" xfId="4614" xr:uid="{00000000-0005-0000-0000-00002E160000}"/>
    <cellStyle name="Moneda 7 3 2 2 2 4" xfId="6120" xr:uid="{00000000-0005-0000-0000-00002F160000}"/>
    <cellStyle name="Moneda 7 3 2 2 3" xfId="2452" xr:uid="{00000000-0005-0000-0000-000030160000}"/>
    <cellStyle name="Moneda 7 3 2 2 4" xfId="3958" xr:uid="{00000000-0005-0000-0000-000031160000}"/>
    <cellStyle name="Moneda 7 3 2 2 5" xfId="5464" xr:uid="{00000000-0005-0000-0000-000032160000}"/>
    <cellStyle name="Moneda 7 3 2 3" xfId="1045" xr:uid="{00000000-0005-0000-0000-000033160000}"/>
    <cellStyle name="Moneda 7 3 2 3 2" xfId="2606" xr:uid="{00000000-0005-0000-0000-000034160000}"/>
    <cellStyle name="Moneda 7 3 2 3 3" xfId="4112" xr:uid="{00000000-0005-0000-0000-000035160000}"/>
    <cellStyle name="Moneda 7 3 2 3 4" xfId="5618" xr:uid="{00000000-0005-0000-0000-000036160000}"/>
    <cellStyle name="Moneda 7 3 2 4" xfId="1403" xr:uid="{00000000-0005-0000-0000-000037160000}"/>
    <cellStyle name="Moneda 7 3 2 4 2" xfId="2964" xr:uid="{00000000-0005-0000-0000-000038160000}"/>
    <cellStyle name="Moneda 7 3 2 4 3" xfId="4470" xr:uid="{00000000-0005-0000-0000-000039160000}"/>
    <cellStyle name="Moneda 7 3 2 4 4" xfId="5976" xr:uid="{00000000-0005-0000-0000-00003A160000}"/>
    <cellStyle name="Moneda 7 3 2 5" xfId="1722" xr:uid="{00000000-0005-0000-0000-00003B160000}"/>
    <cellStyle name="Moneda 7 3 2 5 2" xfId="3264" xr:uid="{00000000-0005-0000-0000-00003C160000}"/>
    <cellStyle name="Moneda 7 3 2 5 3" xfId="4770" xr:uid="{00000000-0005-0000-0000-00003D160000}"/>
    <cellStyle name="Moneda 7 3 2 5 4" xfId="6276" xr:uid="{00000000-0005-0000-0000-00003E160000}"/>
    <cellStyle name="Moneda 7 3 2 6" xfId="689" xr:uid="{00000000-0005-0000-0000-00003F160000}"/>
    <cellStyle name="Moneda 7 3 2 6 2" xfId="2308" xr:uid="{00000000-0005-0000-0000-000040160000}"/>
    <cellStyle name="Moneda 7 3 2 6 3" xfId="3814" xr:uid="{00000000-0005-0000-0000-000041160000}"/>
    <cellStyle name="Moneda 7 3 2 6 4" xfId="5320" xr:uid="{00000000-0005-0000-0000-000042160000}"/>
    <cellStyle name="Moneda 7 3 2 7" xfId="1950" xr:uid="{00000000-0005-0000-0000-000043160000}"/>
    <cellStyle name="Moneda 7 3 2 8" xfId="3456" xr:uid="{00000000-0005-0000-0000-000044160000}"/>
    <cellStyle name="Moneda 7 3 2 9" xfId="4962" xr:uid="{00000000-0005-0000-0000-000045160000}"/>
    <cellStyle name="Moneda 7 3 3" xfId="690" xr:uid="{00000000-0005-0000-0000-000046160000}"/>
    <cellStyle name="Moneda 7 3 3 2" xfId="1404" xr:uid="{00000000-0005-0000-0000-000047160000}"/>
    <cellStyle name="Moneda 7 3 3 2 2" xfId="2965" xr:uid="{00000000-0005-0000-0000-000048160000}"/>
    <cellStyle name="Moneda 7 3 3 2 3" xfId="4471" xr:uid="{00000000-0005-0000-0000-000049160000}"/>
    <cellStyle name="Moneda 7 3 3 2 4" xfId="5977" xr:uid="{00000000-0005-0000-0000-00004A160000}"/>
    <cellStyle name="Moneda 7 3 3 3" xfId="2309" xr:uid="{00000000-0005-0000-0000-00004B160000}"/>
    <cellStyle name="Moneda 7 3 3 4" xfId="3815" xr:uid="{00000000-0005-0000-0000-00004C160000}"/>
    <cellStyle name="Moneda 7 3 3 5" xfId="5321" xr:uid="{00000000-0005-0000-0000-00004D160000}"/>
    <cellStyle name="Moneda 7 3 4" xfId="691" xr:uid="{00000000-0005-0000-0000-00004E160000}"/>
    <cellStyle name="Moneda 7 3 4 2" xfId="1405" xr:uid="{00000000-0005-0000-0000-00004F160000}"/>
    <cellStyle name="Moneda 7 3 4 2 2" xfId="2966" xr:uid="{00000000-0005-0000-0000-000050160000}"/>
    <cellStyle name="Moneda 7 3 4 2 3" xfId="4472" xr:uid="{00000000-0005-0000-0000-000051160000}"/>
    <cellStyle name="Moneda 7 3 4 2 4" xfId="5978" xr:uid="{00000000-0005-0000-0000-000052160000}"/>
    <cellStyle name="Moneda 7 3 4 3" xfId="2310" xr:uid="{00000000-0005-0000-0000-000053160000}"/>
    <cellStyle name="Moneda 7 3 4 4" xfId="3816" xr:uid="{00000000-0005-0000-0000-000054160000}"/>
    <cellStyle name="Moneda 7 3 4 5" xfId="5322" xr:uid="{00000000-0005-0000-0000-000055160000}"/>
    <cellStyle name="Moneda 7 3 5" xfId="833" xr:uid="{00000000-0005-0000-0000-000056160000}"/>
    <cellStyle name="Moneda 7 3 5 2" xfId="1508" xr:uid="{00000000-0005-0000-0000-000057160000}"/>
    <cellStyle name="Moneda 7 3 5 2 2" xfId="3050" xr:uid="{00000000-0005-0000-0000-000058160000}"/>
    <cellStyle name="Moneda 7 3 5 2 3" xfId="4556" xr:uid="{00000000-0005-0000-0000-000059160000}"/>
    <cellStyle name="Moneda 7 3 5 2 4" xfId="6062" xr:uid="{00000000-0005-0000-0000-00005A160000}"/>
    <cellStyle name="Moneda 7 3 5 3" xfId="2394" xr:uid="{00000000-0005-0000-0000-00005B160000}"/>
    <cellStyle name="Moneda 7 3 5 4" xfId="3900" xr:uid="{00000000-0005-0000-0000-00005C160000}"/>
    <cellStyle name="Moneda 7 3 5 5" xfId="5406" xr:uid="{00000000-0005-0000-0000-00005D160000}"/>
    <cellStyle name="Moneda 7 3 6" xfId="987" xr:uid="{00000000-0005-0000-0000-00005E160000}"/>
    <cellStyle name="Moneda 7 3 6 2" xfId="2548" xr:uid="{00000000-0005-0000-0000-00005F160000}"/>
    <cellStyle name="Moneda 7 3 6 3" xfId="4054" xr:uid="{00000000-0005-0000-0000-000060160000}"/>
    <cellStyle name="Moneda 7 3 6 4" xfId="5560" xr:uid="{00000000-0005-0000-0000-000061160000}"/>
    <cellStyle name="Moneda 7 3 7" xfId="1402" xr:uid="{00000000-0005-0000-0000-000062160000}"/>
    <cellStyle name="Moneda 7 3 7 2" xfId="2963" xr:uid="{00000000-0005-0000-0000-000063160000}"/>
    <cellStyle name="Moneda 7 3 7 3" xfId="4469" xr:uid="{00000000-0005-0000-0000-000064160000}"/>
    <cellStyle name="Moneda 7 3 7 4" xfId="5975" xr:uid="{00000000-0005-0000-0000-000065160000}"/>
    <cellStyle name="Moneda 7 3 8" xfId="1664" xr:uid="{00000000-0005-0000-0000-000066160000}"/>
    <cellStyle name="Moneda 7 3 8 2" xfId="3206" xr:uid="{00000000-0005-0000-0000-000067160000}"/>
    <cellStyle name="Moneda 7 3 8 3" xfId="4712" xr:uid="{00000000-0005-0000-0000-000068160000}"/>
    <cellStyle name="Moneda 7 3 8 4" xfId="6218" xr:uid="{00000000-0005-0000-0000-000069160000}"/>
    <cellStyle name="Moneda 7 3 9" xfId="688" xr:uid="{00000000-0005-0000-0000-00006A160000}"/>
    <cellStyle name="Moneda 7 3 9 2" xfId="2307" xr:uid="{00000000-0005-0000-0000-00006B160000}"/>
    <cellStyle name="Moneda 7 3 9 3" xfId="3813" xr:uid="{00000000-0005-0000-0000-00006C160000}"/>
    <cellStyle name="Moneda 7 3 9 4" xfId="5319" xr:uid="{00000000-0005-0000-0000-00006D160000}"/>
    <cellStyle name="Moneda 7 4" xfId="209" xr:uid="{00000000-0005-0000-0000-00006E160000}"/>
    <cellStyle name="Moneda 7 4 10" xfId="1923" xr:uid="{00000000-0005-0000-0000-00006F160000}"/>
    <cellStyle name="Moneda 7 4 11" xfId="3429" xr:uid="{00000000-0005-0000-0000-000070160000}"/>
    <cellStyle name="Moneda 7 4 12" xfId="4935" xr:uid="{00000000-0005-0000-0000-000071160000}"/>
    <cellStyle name="Moneda 7 4 2" xfId="272" xr:uid="{00000000-0005-0000-0000-000072160000}"/>
    <cellStyle name="Moneda 7 4 2 10" xfId="4993" xr:uid="{00000000-0005-0000-0000-000073160000}"/>
    <cellStyle name="Moneda 7 4 2 2" xfId="803" xr:uid="{00000000-0005-0000-0000-000074160000}"/>
    <cellStyle name="Moneda 7 4 2 2 2" xfId="1478" xr:uid="{00000000-0005-0000-0000-000075160000}"/>
    <cellStyle name="Moneda 7 4 2 2 2 2" xfId="3020" xr:uid="{00000000-0005-0000-0000-000076160000}"/>
    <cellStyle name="Moneda 7 4 2 2 2 3" xfId="4526" xr:uid="{00000000-0005-0000-0000-000077160000}"/>
    <cellStyle name="Moneda 7 4 2 2 2 4" xfId="6032" xr:uid="{00000000-0005-0000-0000-000078160000}"/>
    <cellStyle name="Moneda 7 4 2 2 3" xfId="2364" xr:uid="{00000000-0005-0000-0000-000079160000}"/>
    <cellStyle name="Moneda 7 4 2 2 4" xfId="3870" xr:uid="{00000000-0005-0000-0000-00007A160000}"/>
    <cellStyle name="Moneda 7 4 2 2 5" xfId="5376" xr:uid="{00000000-0005-0000-0000-00007B160000}"/>
    <cellStyle name="Moneda 7 4 2 3" xfId="922" xr:uid="{00000000-0005-0000-0000-00007C160000}"/>
    <cellStyle name="Moneda 7 4 2 3 2" xfId="1597" xr:uid="{00000000-0005-0000-0000-00007D160000}"/>
    <cellStyle name="Moneda 7 4 2 3 2 2" xfId="3139" xr:uid="{00000000-0005-0000-0000-00007E160000}"/>
    <cellStyle name="Moneda 7 4 2 3 2 3" xfId="4645" xr:uid="{00000000-0005-0000-0000-00007F160000}"/>
    <cellStyle name="Moneda 7 4 2 3 2 4" xfId="6151" xr:uid="{00000000-0005-0000-0000-000080160000}"/>
    <cellStyle name="Moneda 7 4 2 3 3" xfId="2483" xr:uid="{00000000-0005-0000-0000-000081160000}"/>
    <cellStyle name="Moneda 7 4 2 3 4" xfId="3989" xr:uid="{00000000-0005-0000-0000-000082160000}"/>
    <cellStyle name="Moneda 7 4 2 3 5" xfId="5495" xr:uid="{00000000-0005-0000-0000-000083160000}"/>
    <cellStyle name="Moneda 7 4 2 4" xfId="1076" xr:uid="{00000000-0005-0000-0000-000084160000}"/>
    <cellStyle name="Moneda 7 4 2 4 2" xfId="2637" xr:uid="{00000000-0005-0000-0000-000085160000}"/>
    <cellStyle name="Moneda 7 4 2 4 3" xfId="4143" xr:uid="{00000000-0005-0000-0000-000086160000}"/>
    <cellStyle name="Moneda 7 4 2 4 4" xfId="5649" xr:uid="{00000000-0005-0000-0000-000087160000}"/>
    <cellStyle name="Moneda 7 4 2 5" xfId="1407" xr:uid="{00000000-0005-0000-0000-000088160000}"/>
    <cellStyle name="Moneda 7 4 2 5 2" xfId="2968" xr:uid="{00000000-0005-0000-0000-000089160000}"/>
    <cellStyle name="Moneda 7 4 2 5 3" xfId="4474" xr:uid="{00000000-0005-0000-0000-00008A160000}"/>
    <cellStyle name="Moneda 7 4 2 5 4" xfId="5980" xr:uid="{00000000-0005-0000-0000-00008B160000}"/>
    <cellStyle name="Moneda 7 4 2 6" xfId="1753" xr:uid="{00000000-0005-0000-0000-00008C160000}"/>
    <cellStyle name="Moneda 7 4 2 6 2" xfId="3295" xr:uid="{00000000-0005-0000-0000-00008D160000}"/>
    <cellStyle name="Moneda 7 4 2 6 3" xfId="4801" xr:uid="{00000000-0005-0000-0000-00008E160000}"/>
    <cellStyle name="Moneda 7 4 2 6 4" xfId="6307" xr:uid="{00000000-0005-0000-0000-00008F160000}"/>
    <cellStyle name="Moneda 7 4 2 7" xfId="693" xr:uid="{00000000-0005-0000-0000-000090160000}"/>
    <cellStyle name="Moneda 7 4 2 7 2" xfId="2312" xr:uid="{00000000-0005-0000-0000-000091160000}"/>
    <cellStyle name="Moneda 7 4 2 7 3" xfId="3818" xr:uid="{00000000-0005-0000-0000-000092160000}"/>
    <cellStyle name="Moneda 7 4 2 7 4" xfId="5324" xr:uid="{00000000-0005-0000-0000-000093160000}"/>
    <cellStyle name="Moneda 7 4 2 8" xfId="1981" xr:uid="{00000000-0005-0000-0000-000094160000}"/>
    <cellStyle name="Moneda 7 4 2 9" xfId="3487" xr:uid="{00000000-0005-0000-0000-000095160000}"/>
    <cellStyle name="Moneda 7 4 3" xfId="694" xr:uid="{00000000-0005-0000-0000-000096160000}"/>
    <cellStyle name="Moneda 7 4 3 2" xfId="1408" xr:uid="{00000000-0005-0000-0000-000097160000}"/>
    <cellStyle name="Moneda 7 4 3 2 2" xfId="2969" xr:uid="{00000000-0005-0000-0000-000098160000}"/>
    <cellStyle name="Moneda 7 4 3 2 3" xfId="4475" xr:uid="{00000000-0005-0000-0000-000099160000}"/>
    <cellStyle name="Moneda 7 4 3 2 4" xfId="5981" xr:uid="{00000000-0005-0000-0000-00009A160000}"/>
    <cellStyle name="Moneda 7 4 3 3" xfId="2313" xr:uid="{00000000-0005-0000-0000-00009B160000}"/>
    <cellStyle name="Moneda 7 4 3 4" xfId="3819" xr:uid="{00000000-0005-0000-0000-00009C160000}"/>
    <cellStyle name="Moneda 7 4 3 5" xfId="5325" xr:uid="{00000000-0005-0000-0000-00009D160000}"/>
    <cellStyle name="Moneda 7 4 4" xfId="695" xr:uid="{00000000-0005-0000-0000-00009E160000}"/>
    <cellStyle name="Moneda 7 4 4 2" xfId="1409" xr:uid="{00000000-0005-0000-0000-00009F160000}"/>
    <cellStyle name="Moneda 7 4 4 2 2" xfId="2970" xr:uid="{00000000-0005-0000-0000-0000A0160000}"/>
    <cellStyle name="Moneda 7 4 4 2 3" xfId="4476" xr:uid="{00000000-0005-0000-0000-0000A1160000}"/>
    <cellStyle name="Moneda 7 4 4 2 4" xfId="5982" xr:uid="{00000000-0005-0000-0000-0000A2160000}"/>
    <cellStyle name="Moneda 7 4 4 3" xfId="2314" xr:uid="{00000000-0005-0000-0000-0000A3160000}"/>
    <cellStyle name="Moneda 7 4 4 4" xfId="3820" xr:uid="{00000000-0005-0000-0000-0000A4160000}"/>
    <cellStyle name="Moneda 7 4 4 5" xfId="5326" xr:uid="{00000000-0005-0000-0000-0000A5160000}"/>
    <cellStyle name="Moneda 7 4 5" xfId="864" xr:uid="{00000000-0005-0000-0000-0000A6160000}"/>
    <cellStyle name="Moneda 7 4 5 2" xfId="1539" xr:uid="{00000000-0005-0000-0000-0000A7160000}"/>
    <cellStyle name="Moneda 7 4 5 2 2" xfId="3081" xr:uid="{00000000-0005-0000-0000-0000A8160000}"/>
    <cellStyle name="Moneda 7 4 5 2 3" xfId="4587" xr:uid="{00000000-0005-0000-0000-0000A9160000}"/>
    <cellStyle name="Moneda 7 4 5 2 4" xfId="6093" xr:uid="{00000000-0005-0000-0000-0000AA160000}"/>
    <cellStyle name="Moneda 7 4 5 3" xfId="2425" xr:uid="{00000000-0005-0000-0000-0000AB160000}"/>
    <cellStyle name="Moneda 7 4 5 4" xfId="3931" xr:uid="{00000000-0005-0000-0000-0000AC160000}"/>
    <cellStyle name="Moneda 7 4 5 5" xfId="5437" xr:uid="{00000000-0005-0000-0000-0000AD160000}"/>
    <cellStyle name="Moneda 7 4 6" xfId="1018" xr:uid="{00000000-0005-0000-0000-0000AE160000}"/>
    <cellStyle name="Moneda 7 4 6 2" xfId="2579" xr:uid="{00000000-0005-0000-0000-0000AF160000}"/>
    <cellStyle name="Moneda 7 4 6 3" xfId="4085" xr:uid="{00000000-0005-0000-0000-0000B0160000}"/>
    <cellStyle name="Moneda 7 4 6 4" xfId="5591" xr:uid="{00000000-0005-0000-0000-0000B1160000}"/>
    <cellStyle name="Moneda 7 4 7" xfId="1406" xr:uid="{00000000-0005-0000-0000-0000B2160000}"/>
    <cellStyle name="Moneda 7 4 7 2" xfId="2967" xr:uid="{00000000-0005-0000-0000-0000B3160000}"/>
    <cellStyle name="Moneda 7 4 7 3" xfId="4473" xr:uid="{00000000-0005-0000-0000-0000B4160000}"/>
    <cellStyle name="Moneda 7 4 7 4" xfId="5979" xr:uid="{00000000-0005-0000-0000-0000B5160000}"/>
    <cellStyle name="Moneda 7 4 8" xfId="1695" xr:uid="{00000000-0005-0000-0000-0000B6160000}"/>
    <cellStyle name="Moneda 7 4 8 2" xfId="3237" xr:uid="{00000000-0005-0000-0000-0000B7160000}"/>
    <cellStyle name="Moneda 7 4 8 3" xfId="4743" xr:uid="{00000000-0005-0000-0000-0000B8160000}"/>
    <cellStyle name="Moneda 7 4 8 4" xfId="6249" xr:uid="{00000000-0005-0000-0000-0000B9160000}"/>
    <cellStyle name="Moneda 7 4 9" xfId="692" xr:uid="{00000000-0005-0000-0000-0000BA160000}"/>
    <cellStyle name="Moneda 7 4 9 2" xfId="2311" xr:uid="{00000000-0005-0000-0000-0000BB160000}"/>
    <cellStyle name="Moneda 7 4 9 3" xfId="3817" xr:uid="{00000000-0005-0000-0000-0000BC160000}"/>
    <cellStyle name="Moneda 7 4 9 4" xfId="5323" xr:uid="{00000000-0005-0000-0000-0000BD160000}"/>
    <cellStyle name="Moneda 7 5" xfId="280" xr:uid="{00000000-0005-0000-0000-0000BE160000}"/>
    <cellStyle name="Moneda 7 5 10" xfId="1988" xr:uid="{00000000-0005-0000-0000-0000BF160000}"/>
    <cellStyle name="Moneda 7 5 11" xfId="3494" xr:uid="{00000000-0005-0000-0000-0000C0160000}"/>
    <cellStyle name="Moneda 7 5 12" xfId="5000" xr:uid="{00000000-0005-0000-0000-0000C1160000}"/>
    <cellStyle name="Moneda 7 5 2" xfId="697" xr:uid="{00000000-0005-0000-0000-0000C2160000}"/>
    <cellStyle name="Moneda 7 5 2 2" xfId="1411" xr:uid="{00000000-0005-0000-0000-0000C3160000}"/>
    <cellStyle name="Moneda 7 5 2 2 2" xfId="2972" xr:uid="{00000000-0005-0000-0000-0000C4160000}"/>
    <cellStyle name="Moneda 7 5 2 2 3" xfId="4478" xr:uid="{00000000-0005-0000-0000-0000C5160000}"/>
    <cellStyle name="Moneda 7 5 2 2 4" xfId="5984" xr:uid="{00000000-0005-0000-0000-0000C6160000}"/>
    <cellStyle name="Moneda 7 5 2 3" xfId="2316" xr:uid="{00000000-0005-0000-0000-0000C7160000}"/>
    <cellStyle name="Moneda 7 5 2 4" xfId="3822" xr:uid="{00000000-0005-0000-0000-0000C8160000}"/>
    <cellStyle name="Moneda 7 5 2 5" xfId="5328" xr:uid="{00000000-0005-0000-0000-0000C9160000}"/>
    <cellStyle name="Moneda 7 5 3" xfId="698" xr:uid="{00000000-0005-0000-0000-0000CA160000}"/>
    <cellStyle name="Moneda 7 5 3 2" xfId="1412" xr:uid="{00000000-0005-0000-0000-0000CB160000}"/>
    <cellStyle name="Moneda 7 5 3 2 2" xfId="2973" xr:uid="{00000000-0005-0000-0000-0000CC160000}"/>
    <cellStyle name="Moneda 7 5 3 2 3" xfId="4479" xr:uid="{00000000-0005-0000-0000-0000CD160000}"/>
    <cellStyle name="Moneda 7 5 3 2 4" xfId="5985" xr:uid="{00000000-0005-0000-0000-0000CE160000}"/>
    <cellStyle name="Moneda 7 5 3 3" xfId="2317" xr:uid="{00000000-0005-0000-0000-0000CF160000}"/>
    <cellStyle name="Moneda 7 5 3 4" xfId="3823" xr:uid="{00000000-0005-0000-0000-0000D0160000}"/>
    <cellStyle name="Moneda 7 5 3 5" xfId="5329" xr:uid="{00000000-0005-0000-0000-0000D1160000}"/>
    <cellStyle name="Moneda 7 5 4" xfId="699" xr:uid="{00000000-0005-0000-0000-0000D2160000}"/>
    <cellStyle name="Moneda 7 5 4 2" xfId="1413" xr:uid="{00000000-0005-0000-0000-0000D3160000}"/>
    <cellStyle name="Moneda 7 5 4 2 2" xfId="2974" xr:uid="{00000000-0005-0000-0000-0000D4160000}"/>
    <cellStyle name="Moneda 7 5 4 2 3" xfId="4480" xr:uid="{00000000-0005-0000-0000-0000D5160000}"/>
    <cellStyle name="Moneda 7 5 4 2 4" xfId="5986" xr:uid="{00000000-0005-0000-0000-0000D6160000}"/>
    <cellStyle name="Moneda 7 5 4 3" xfId="2318" xr:uid="{00000000-0005-0000-0000-0000D7160000}"/>
    <cellStyle name="Moneda 7 5 4 4" xfId="3824" xr:uid="{00000000-0005-0000-0000-0000D8160000}"/>
    <cellStyle name="Moneda 7 5 4 5" xfId="5330" xr:uid="{00000000-0005-0000-0000-0000D9160000}"/>
    <cellStyle name="Moneda 7 5 5" xfId="929" xr:uid="{00000000-0005-0000-0000-0000DA160000}"/>
    <cellStyle name="Moneda 7 5 5 2" xfId="1604" xr:uid="{00000000-0005-0000-0000-0000DB160000}"/>
    <cellStyle name="Moneda 7 5 5 2 2" xfId="3146" xr:uid="{00000000-0005-0000-0000-0000DC160000}"/>
    <cellStyle name="Moneda 7 5 5 2 3" xfId="4652" xr:uid="{00000000-0005-0000-0000-0000DD160000}"/>
    <cellStyle name="Moneda 7 5 5 2 4" xfId="6158" xr:uid="{00000000-0005-0000-0000-0000DE160000}"/>
    <cellStyle name="Moneda 7 5 5 3" xfId="2490" xr:uid="{00000000-0005-0000-0000-0000DF160000}"/>
    <cellStyle name="Moneda 7 5 5 4" xfId="3996" xr:uid="{00000000-0005-0000-0000-0000E0160000}"/>
    <cellStyle name="Moneda 7 5 5 5" xfId="5502" xr:uid="{00000000-0005-0000-0000-0000E1160000}"/>
    <cellStyle name="Moneda 7 5 6" xfId="1083" xr:uid="{00000000-0005-0000-0000-0000E2160000}"/>
    <cellStyle name="Moneda 7 5 6 2" xfId="2644" xr:uid="{00000000-0005-0000-0000-0000E3160000}"/>
    <cellStyle name="Moneda 7 5 6 3" xfId="4150" xr:uid="{00000000-0005-0000-0000-0000E4160000}"/>
    <cellStyle name="Moneda 7 5 6 4" xfId="5656" xr:uid="{00000000-0005-0000-0000-0000E5160000}"/>
    <cellStyle name="Moneda 7 5 7" xfId="1410" xr:uid="{00000000-0005-0000-0000-0000E6160000}"/>
    <cellStyle name="Moneda 7 5 7 2" xfId="2971" xr:uid="{00000000-0005-0000-0000-0000E7160000}"/>
    <cellStyle name="Moneda 7 5 7 3" xfId="4477" xr:uid="{00000000-0005-0000-0000-0000E8160000}"/>
    <cellStyle name="Moneda 7 5 7 4" xfId="5983" xr:uid="{00000000-0005-0000-0000-0000E9160000}"/>
    <cellStyle name="Moneda 7 5 8" xfId="1760" xr:uid="{00000000-0005-0000-0000-0000EA160000}"/>
    <cellStyle name="Moneda 7 5 8 2" xfId="3302" xr:uid="{00000000-0005-0000-0000-0000EB160000}"/>
    <cellStyle name="Moneda 7 5 8 3" xfId="4808" xr:uid="{00000000-0005-0000-0000-0000EC160000}"/>
    <cellStyle name="Moneda 7 5 8 4" xfId="6314" xr:uid="{00000000-0005-0000-0000-0000ED160000}"/>
    <cellStyle name="Moneda 7 5 9" xfId="696" xr:uid="{00000000-0005-0000-0000-0000EE160000}"/>
    <cellStyle name="Moneda 7 5 9 2" xfId="2315" xr:uid="{00000000-0005-0000-0000-0000EF160000}"/>
    <cellStyle name="Moneda 7 5 9 3" xfId="3821" xr:uid="{00000000-0005-0000-0000-0000F0160000}"/>
    <cellStyle name="Moneda 7 5 9 4" xfId="5327" xr:uid="{00000000-0005-0000-0000-0000F1160000}"/>
    <cellStyle name="Moneda 7 6" xfId="229" xr:uid="{00000000-0005-0000-0000-0000F2160000}"/>
    <cellStyle name="Moneda 7 6 10" xfId="4950" xr:uid="{00000000-0005-0000-0000-0000F3160000}"/>
    <cellStyle name="Moneda 7 6 2" xfId="784" xr:uid="{00000000-0005-0000-0000-0000F4160000}"/>
    <cellStyle name="Moneda 7 6 2 2" xfId="1459" xr:uid="{00000000-0005-0000-0000-0000F5160000}"/>
    <cellStyle name="Moneda 7 6 2 2 2" xfId="3001" xr:uid="{00000000-0005-0000-0000-0000F6160000}"/>
    <cellStyle name="Moneda 7 6 2 2 3" xfId="4507" xr:uid="{00000000-0005-0000-0000-0000F7160000}"/>
    <cellStyle name="Moneda 7 6 2 2 4" xfId="6013" xr:uid="{00000000-0005-0000-0000-0000F8160000}"/>
    <cellStyle name="Moneda 7 6 2 3" xfId="2345" xr:uid="{00000000-0005-0000-0000-0000F9160000}"/>
    <cellStyle name="Moneda 7 6 2 4" xfId="3851" xr:uid="{00000000-0005-0000-0000-0000FA160000}"/>
    <cellStyle name="Moneda 7 6 2 5" xfId="5357" xr:uid="{00000000-0005-0000-0000-0000FB160000}"/>
    <cellStyle name="Moneda 7 6 3" xfId="879" xr:uid="{00000000-0005-0000-0000-0000FC160000}"/>
    <cellStyle name="Moneda 7 6 3 2" xfId="1554" xr:uid="{00000000-0005-0000-0000-0000FD160000}"/>
    <cellStyle name="Moneda 7 6 3 2 2" xfId="3096" xr:uid="{00000000-0005-0000-0000-0000FE160000}"/>
    <cellStyle name="Moneda 7 6 3 2 3" xfId="4602" xr:uid="{00000000-0005-0000-0000-0000FF160000}"/>
    <cellStyle name="Moneda 7 6 3 2 4" xfId="6108" xr:uid="{00000000-0005-0000-0000-000000170000}"/>
    <cellStyle name="Moneda 7 6 3 3" xfId="2440" xr:uid="{00000000-0005-0000-0000-000001170000}"/>
    <cellStyle name="Moneda 7 6 3 4" xfId="3946" xr:uid="{00000000-0005-0000-0000-000002170000}"/>
    <cellStyle name="Moneda 7 6 3 5" xfId="5452" xr:uid="{00000000-0005-0000-0000-000003170000}"/>
    <cellStyle name="Moneda 7 6 4" xfId="1033" xr:uid="{00000000-0005-0000-0000-000004170000}"/>
    <cellStyle name="Moneda 7 6 4 2" xfId="2594" xr:uid="{00000000-0005-0000-0000-000005170000}"/>
    <cellStyle name="Moneda 7 6 4 3" xfId="4100" xr:uid="{00000000-0005-0000-0000-000006170000}"/>
    <cellStyle name="Moneda 7 6 4 4" xfId="5606" xr:uid="{00000000-0005-0000-0000-000007170000}"/>
    <cellStyle name="Moneda 7 6 5" xfId="1414" xr:uid="{00000000-0005-0000-0000-000008170000}"/>
    <cellStyle name="Moneda 7 6 5 2" xfId="2975" xr:uid="{00000000-0005-0000-0000-000009170000}"/>
    <cellStyle name="Moneda 7 6 5 3" xfId="4481" xr:uid="{00000000-0005-0000-0000-00000A170000}"/>
    <cellStyle name="Moneda 7 6 5 4" xfId="5987" xr:uid="{00000000-0005-0000-0000-00000B170000}"/>
    <cellStyle name="Moneda 7 6 6" xfId="1710" xr:uid="{00000000-0005-0000-0000-00000C170000}"/>
    <cellStyle name="Moneda 7 6 6 2" xfId="3252" xr:uid="{00000000-0005-0000-0000-00000D170000}"/>
    <cellStyle name="Moneda 7 6 6 3" xfId="4758" xr:uid="{00000000-0005-0000-0000-00000E170000}"/>
    <cellStyle name="Moneda 7 6 6 4" xfId="6264" xr:uid="{00000000-0005-0000-0000-00000F170000}"/>
    <cellStyle name="Moneda 7 6 7" xfId="700" xr:uid="{00000000-0005-0000-0000-000010170000}"/>
    <cellStyle name="Moneda 7 6 7 2" xfId="2319" xr:uid="{00000000-0005-0000-0000-000011170000}"/>
    <cellStyle name="Moneda 7 6 7 3" xfId="3825" xr:uid="{00000000-0005-0000-0000-000012170000}"/>
    <cellStyle name="Moneda 7 6 7 4" xfId="5331" xr:uid="{00000000-0005-0000-0000-000013170000}"/>
    <cellStyle name="Moneda 7 6 8" xfId="1938" xr:uid="{00000000-0005-0000-0000-000014170000}"/>
    <cellStyle name="Moneda 7 6 9" xfId="3444" xr:uid="{00000000-0005-0000-0000-000015170000}"/>
    <cellStyle name="Moneda 7 7" xfId="701" xr:uid="{00000000-0005-0000-0000-000016170000}"/>
    <cellStyle name="Moneda 7 7 2" xfId="1415" xr:uid="{00000000-0005-0000-0000-000017170000}"/>
    <cellStyle name="Moneda 7 7 2 2" xfId="2976" xr:uid="{00000000-0005-0000-0000-000018170000}"/>
    <cellStyle name="Moneda 7 7 2 3" xfId="4482" xr:uid="{00000000-0005-0000-0000-000019170000}"/>
    <cellStyle name="Moneda 7 7 2 4" xfId="5988" xr:uid="{00000000-0005-0000-0000-00001A170000}"/>
    <cellStyle name="Moneda 7 7 3" xfId="2320" xr:uid="{00000000-0005-0000-0000-00001B170000}"/>
    <cellStyle name="Moneda 7 7 4" xfId="3826" xr:uid="{00000000-0005-0000-0000-00001C170000}"/>
    <cellStyle name="Moneda 7 7 5" xfId="5332" xr:uid="{00000000-0005-0000-0000-00001D170000}"/>
    <cellStyle name="Moneda 7 8" xfId="821" xr:uid="{00000000-0005-0000-0000-00001E170000}"/>
    <cellStyle name="Moneda 7 8 2" xfId="1496" xr:uid="{00000000-0005-0000-0000-00001F170000}"/>
    <cellStyle name="Moneda 7 8 2 2" xfId="3038" xr:uid="{00000000-0005-0000-0000-000020170000}"/>
    <cellStyle name="Moneda 7 8 2 3" xfId="4544" xr:uid="{00000000-0005-0000-0000-000021170000}"/>
    <cellStyle name="Moneda 7 8 2 4" xfId="6050" xr:uid="{00000000-0005-0000-0000-000022170000}"/>
    <cellStyle name="Moneda 7 8 3" xfId="2382" xr:uid="{00000000-0005-0000-0000-000023170000}"/>
    <cellStyle name="Moneda 7 8 4" xfId="3888" xr:uid="{00000000-0005-0000-0000-000024170000}"/>
    <cellStyle name="Moneda 7 8 5" xfId="5394" xr:uid="{00000000-0005-0000-0000-000025170000}"/>
    <cellStyle name="Moneda 7 9" xfId="975" xr:uid="{00000000-0005-0000-0000-000026170000}"/>
    <cellStyle name="Moneda 7 9 2" xfId="2536" xr:uid="{00000000-0005-0000-0000-000027170000}"/>
    <cellStyle name="Moneda 7 9 3" xfId="4042" xr:uid="{00000000-0005-0000-0000-000028170000}"/>
    <cellStyle name="Moneda 7 9 4" xfId="5548" xr:uid="{00000000-0005-0000-0000-000029170000}"/>
    <cellStyle name="Moneda 8" xfId="63" xr:uid="{00000000-0005-0000-0000-00002A170000}"/>
    <cellStyle name="Moneda 8 10" xfId="702" xr:uid="{00000000-0005-0000-0000-00002B170000}"/>
    <cellStyle name="Moneda 8 10 2" xfId="2321" xr:uid="{00000000-0005-0000-0000-00002C170000}"/>
    <cellStyle name="Moneda 8 10 3" xfId="3827" xr:uid="{00000000-0005-0000-0000-00002D170000}"/>
    <cellStyle name="Moneda 8 10 4" xfId="5333" xr:uid="{00000000-0005-0000-0000-00002E170000}"/>
    <cellStyle name="Moneda 8 11" xfId="1805" xr:uid="{00000000-0005-0000-0000-00002F170000}"/>
    <cellStyle name="Moneda 8 11 2" xfId="3346" xr:uid="{00000000-0005-0000-0000-000030170000}"/>
    <cellStyle name="Moneda 8 11 3" xfId="4852" xr:uid="{00000000-0005-0000-0000-000031170000}"/>
    <cellStyle name="Moneda 8 11 4" xfId="6358" xr:uid="{00000000-0005-0000-0000-000032170000}"/>
    <cellStyle name="Moneda 8 12" xfId="1881" xr:uid="{00000000-0005-0000-0000-000033170000}"/>
    <cellStyle name="Moneda 8 13" xfId="3387" xr:uid="{00000000-0005-0000-0000-000034170000}"/>
    <cellStyle name="Moneda 8 14" xfId="4893" xr:uid="{00000000-0005-0000-0000-000035170000}"/>
    <cellStyle name="Moneda 8 2" xfId="158" xr:uid="{00000000-0005-0000-0000-000036170000}"/>
    <cellStyle name="Moneda 8 2 10" xfId="1901" xr:uid="{00000000-0005-0000-0000-000037170000}"/>
    <cellStyle name="Moneda 8 2 11" xfId="3407" xr:uid="{00000000-0005-0000-0000-000038170000}"/>
    <cellStyle name="Moneda 8 2 12" xfId="4913" xr:uid="{00000000-0005-0000-0000-000039170000}"/>
    <cellStyle name="Moneda 8 2 2" xfId="250" xr:uid="{00000000-0005-0000-0000-00003A170000}"/>
    <cellStyle name="Moneda 8 2 2 2" xfId="900" xr:uid="{00000000-0005-0000-0000-00003B170000}"/>
    <cellStyle name="Moneda 8 2 2 2 2" xfId="1575" xr:uid="{00000000-0005-0000-0000-00003C170000}"/>
    <cellStyle name="Moneda 8 2 2 2 2 2" xfId="3117" xr:uid="{00000000-0005-0000-0000-00003D170000}"/>
    <cellStyle name="Moneda 8 2 2 2 2 3" xfId="4623" xr:uid="{00000000-0005-0000-0000-00003E170000}"/>
    <cellStyle name="Moneda 8 2 2 2 2 4" xfId="6129" xr:uid="{00000000-0005-0000-0000-00003F170000}"/>
    <cellStyle name="Moneda 8 2 2 2 3" xfId="2461" xr:uid="{00000000-0005-0000-0000-000040170000}"/>
    <cellStyle name="Moneda 8 2 2 2 4" xfId="3967" xr:uid="{00000000-0005-0000-0000-000041170000}"/>
    <cellStyle name="Moneda 8 2 2 2 5" xfId="5473" xr:uid="{00000000-0005-0000-0000-000042170000}"/>
    <cellStyle name="Moneda 8 2 2 3" xfId="1054" xr:uid="{00000000-0005-0000-0000-000043170000}"/>
    <cellStyle name="Moneda 8 2 2 3 2" xfId="2615" xr:uid="{00000000-0005-0000-0000-000044170000}"/>
    <cellStyle name="Moneda 8 2 2 3 3" xfId="4121" xr:uid="{00000000-0005-0000-0000-000045170000}"/>
    <cellStyle name="Moneda 8 2 2 3 4" xfId="5627" xr:uid="{00000000-0005-0000-0000-000046170000}"/>
    <cellStyle name="Moneda 8 2 2 4" xfId="1418" xr:uid="{00000000-0005-0000-0000-000047170000}"/>
    <cellStyle name="Moneda 8 2 2 4 2" xfId="2979" xr:uid="{00000000-0005-0000-0000-000048170000}"/>
    <cellStyle name="Moneda 8 2 2 4 3" xfId="4485" xr:uid="{00000000-0005-0000-0000-000049170000}"/>
    <cellStyle name="Moneda 8 2 2 4 4" xfId="5991" xr:uid="{00000000-0005-0000-0000-00004A170000}"/>
    <cellStyle name="Moneda 8 2 2 5" xfId="1731" xr:uid="{00000000-0005-0000-0000-00004B170000}"/>
    <cellStyle name="Moneda 8 2 2 5 2" xfId="3273" xr:uid="{00000000-0005-0000-0000-00004C170000}"/>
    <cellStyle name="Moneda 8 2 2 5 3" xfId="4779" xr:uid="{00000000-0005-0000-0000-00004D170000}"/>
    <cellStyle name="Moneda 8 2 2 5 4" xfId="6285" xr:uid="{00000000-0005-0000-0000-00004E170000}"/>
    <cellStyle name="Moneda 8 2 2 6" xfId="704" xr:uid="{00000000-0005-0000-0000-00004F170000}"/>
    <cellStyle name="Moneda 8 2 2 6 2" xfId="2323" xr:uid="{00000000-0005-0000-0000-000050170000}"/>
    <cellStyle name="Moneda 8 2 2 6 3" xfId="3829" xr:uid="{00000000-0005-0000-0000-000051170000}"/>
    <cellStyle name="Moneda 8 2 2 6 4" xfId="5335" xr:uid="{00000000-0005-0000-0000-000052170000}"/>
    <cellStyle name="Moneda 8 2 2 7" xfId="1959" xr:uid="{00000000-0005-0000-0000-000053170000}"/>
    <cellStyle name="Moneda 8 2 2 8" xfId="3465" xr:uid="{00000000-0005-0000-0000-000054170000}"/>
    <cellStyle name="Moneda 8 2 2 9" xfId="4971" xr:uid="{00000000-0005-0000-0000-000055170000}"/>
    <cellStyle name="Moneda 8 2 3" xfId="705" xr:uid="{00000000-0005-0000-0000-000056170000}"/>
    <cellStyle name="Moneda 8 2 3 2" xfId="1419" xr:uid="{00000000-0005-0000-0000-000057170000}"/>
    <cellStyle name="Moneda 8 2 3 2 2" xfId="2980" xr:uid="{00000000-0005-0000-0000-000058170000}"/>
    <cellStyle name="Moneda 8 2 3 2 3" xfId="4486" xr:uid="{00000000-0005-0000-0000-000059170000}"/>
    <cellStyle name="Moneda 8 2 3 2 4" xfId="5992" xr:uid="{00000000-0005-0000-0000-00005A170000}"/>
    <cellStyle name="Moneda 8 2 3 3" xfId="2324" xr:uid="{00000000-0005-0000-0000-00005B170000}"/>
    <cellStyle name="Moneda 8 2 3 4" xfId="3830" xr:uid="{00000000-0005-0000-0000-00005C170000}"/>
    <cellStyle name="Moneda 8 2 3 5" xfId="5336" xr:uid="{00000000-0005-0000-0000-00005D170000}"/>
    <cellStyle name="Moneda 8 2 4" xfId="706" xr:uid="{00000000-0005-0000-0000-00005E170000}"/>
    <cellStyle name="Moneda 8 2 4 2" xfId="1420" xr:uid="{00000000-0005-0000-0000-00005F170000}"/>
    <cellStyle name="Moneda 8 2 4 2 2" xfId="2981" xr:uid="{00000000-0005-0000-0000-000060170000}"/>
    <cellStyle name="Moneda 8 2 4 2 3" xfId="4487" xr:uid="{00000000-0005-0000-0000-000061170000}"/>
    <cellStyle name="Moneda 8 2 4 2 4" xfId="5993" xr:uid="{00000000-0005-0000-0000-000062170000}"/>
    <cellStyle name="Moneda 8 2 4 3" xfId="2325" xr:uid="{00000000-0005-0000-0000-000063170000}"/>
    <cellStyle name="Moneda 8 2 4 4" xfId="3831" xr:uid="{00000000-0005-0000-0000-000064170000}"/>
    <cellStyle name="Moneda 8 2 4 5" xfId="5337" xr:uid="{00000000-0005-0000-0000-000065170000}"/>
    <cellStyle name="Moneda 8 2 5" xfId="842" xr:uid="{00000000-0005-0000-0000-000066170000}"/>
    <cellStyle name="Moneda 8 2 5 2" xfId="1517" xr:uid="{00000000-0005-0000-0000-000067170000}"/>
    <cellStyle name="Moneda 8 2 5 2 2" xfId="3059" xr:uid="{00000000-0005-0000-0000-000068170000}"/>
    <cellStyle name="Moneda 8 2 5 2 3" xfId="4565" xr:uid="{00000000-0005-0000-0000-000069170000}"/>
    <cellStyle name="Moneda 8 2 5 2 4" xfId="6071" xr:uid="{00000000-0005-0000-0000-00006A170000}"/>
    <cellStyle name="Moneda 8 2 5 3" xfId="2403" xr:uid="{00000000-0005-0000-0000-00006B170000}"/>
    <cellStyle name="Moneda 8 2 5 4" xfId="3909" xr:uid="{00000000-0005-0000-0000-00006C170000}"/>
    <cellStyle name="Moneda 8 2 5 5" xfId="5415" xr:uid="{00000000-0005-0000-0000-00006D170000}"/>
    <cellStyle name="Moneda 8 2 6" xfId="996" xr:uid="{00000000-0005-0000-0000-00006E170000}"/>
    <cellStyle name="Moneda 8 2 6 2" xfId="2557" xr:uid="{00000000-0005-0000-0000-00006F170000}"/>
    <cellStyle name="Moneda 8 2 6 3" xfId="4063" xr:uid="{00000000-0005-0000-0000-000070170000}"/>
    <cellStyle name="Moneda 8 2 6 4" xfId="5569" xr:uid="{00000000-0005-0000-0000-000071170000}"/>
    <cellStyle name="Moneda 8 2 7" xfId="1417" xr:uid="{00000000-0005-0000-0000-000072170000}"/>
    <cellStyle name="Moneda 8 2 7 2" xfId="2978" xr:uid="{00000000-0005-0000-0000-000073170000}"/>
    <cellStyle name="Moneda 8 2 7 3" xfId="4484" xr:uid="{00000000-0005-0000-0000-000074170000}"/>
    <cellStyle name="Moneda 8 2 7 4" xfId="5990" xr:uid="{00000000-0005-0000-0000-000075170000}"/>
    <cellStyle name="Moneda 8 2 8" xfId="1673" xr:uid="{00000000-0005-0000-0000-000076170000}"/>
    <cellStyle name="Moneda 8 2 8 2" xfId="3215" xr:uid="{00000000-0005-0000-0000-000077170000}"/>
    <cellStyle name="Moneda 8 2 8 3" xfId="4721" xr:uid="{00000000-0005-0000-0000-000078170000}"/>
    <cellStyle name="Moneda 8 2 8 4" xfId="6227" xr:uid="{00000000-0005-0000-0000-000079170000}"/>
    <cellStyle name="Moneda 8 2 9" xfId="703" xr:uid="{00000000-0005-0000-0000-00007A170000}"/>
    <cellStyle name="Moneda 8 2 9 2" xfId="2322" xr:uid="{00000000-0005-0000-0000-00007B170000}"/>
    <cellStyle name="Moneda 8 2 9 3" xfId="3828" xr:uid="{00000000-0005-0000-0000-00007C170000}"/>
    <cellStyle name="Moneda 8 2 9 4" xfId="5334" xr:uid="{00000000-0005-0000-0000-00007D170000}"/>
    <cellStyle name="Moneda 8 3" xfId="290" xr:uid="{00000000-0005-0000-0000-00007E170000}"/>
    <cellStyle name="Moneda 8 3 10" xfId="3504" xr:uid="{00000000-0005-0000-0000-00007F170000}"/>
    <cellStyle name="Moneda 8 3 11" xfId="5010" xr:uid="{00000000-0005-0000-0000-000080170000}"/>
    <cellStyle name="Moneda 8 3 2" xfId="708" xr:uid="{00000000-0005-0000-0000-000081170000}"/>
    <cellStyle name="Moneda 8 3 2 2" xfId="1422" xr:uid="{00000000-0005-0000-0000-000082170000}"/>
    <cellStyle name="Moneda 8 3 2 2 2" xfId="2983" xr:uid="{00000000-0005-0000-0000-000083170000}"/>
    <cellStyle name="Moneda 8 3 2 2 3" xfId="4489" xr:uid="{00000000-0005-0000-0000-000084170000}"/>
    <cellStyle name="Moneda 8 3 2 2 4" xfId="5995" xr:uid="{00000000-0005-0000-0000-000085170000}"/>
    <cellStyle name="Moneda 8 3 2 3" xfId="2327" xr:uid="{00000000-0005-0000-0000-000086170000}"/>
    <cellStyle name="Moneda 8 3 2 4" xfId="3833" xr:uid="{00000000-0005-0000-0000-000087170000}"/>
    <cellStyle name="Moneda 8 3 2 5" xfId="5339" xr:uid="{00000000-0005-0000-0000-000088170000}"/>
    <cellStyle name="Moneda 8 3 3" xfId="709" xr:uid="{00000000-0005-0000-0000-000089170000}"/>
    <cellStyle name="Moneda 8 3 3 2" xfId="1423" xr:uid="{00000000-0005-0000-0000-00008A170000}"/>
    <cellStyle name="Moneda 8 3 3 2 2" xfId="2984" xr:uid="{00000000-0005-0000-0000-00008B170000}"/>
    <cellStyle name="Moneda 8 3 3 2 3" xfId="4490" xr:uid="{00000000-0005-0000-0000-00008C170000}"/>
    <cellStyle name="Moneda 8 3 3 2 4" xfId="5996" xr:uid="{00000000-0005-0000-0000-00008D170000}"/>
    <cellStyle name="Moneda 8 3 3 3" xfId="2328" xr:uid="{00000000-0005-0000-0000-00008E170000}"/>
    <cellStyle name="Moneda 8 3 3 4" xfId="3834" xr:uid="{00000000-0005-0000-0000-00008F170000}"/>
    <cellStyle name="Moneda 8 3 3 5" xfId="5340" xr:uid="{00000000-0005-0000-0000-000090170000}"/>
    <cellStyle name="Moneda 8 3 4" xfId="939" xr:uid="{00000000-0005-0000-0000-000091170000}"/>
    <cellStyle name="Moneda 8 3 4 2" xfId="1614" xr:uid="{00000000-0005-0000-0000-000092170000}"/>
    <cellStyle name="Moneda 8 3 4 2 2" xfId="3156" xr:uid="{00000000-0005-0000-0000-000093170000}"/>
    <cellStyle name="Moneda 8 3 4 2 3" xfId="4662" xr:uid="{00000000-0005-0000-0000-000094170000}"/>
    <cellStyle name="Moneda 8 3 4 2 4" xfId="6168" xr:uid="{00000000-0005-0000-0000-000095170000}"/>
    <cellStyle name="Moneda 8 3 4 3" xfId="2500" xr:uid="{00000000-0005-0000-0000-000096170000}"/>
    <cellStyle name="Moneda 8 3 4 4" xfId="4006" xr:uid="{00000000-0005-0000-0000-000097170000}"/>
    <cellStyle name="Moneda 8 3 4 5" xfId="5512" xr:uid="{00000000-0005-0000-0000-000098170000}"/>
    <cellStyle name="Moneda 8 3 5" xfId="1093" xr:uid="{00000000-0005-0000-0000-000099170000}"/>
    <cellStyle name="Moneda 8 3 5 2" xfId="2654" xr:uid="{00000000-0005-0000-0000-00009A170000}"/>
    <cellStyle name="Moneda 8 3 5 3" xfId="4160" xr:uid="{00000000-0005-0000-0000-00009B170000}"/>
    <cellStyle name="Moneda 8 3 5 4" xfId="5666" xr:uid="{00000000-0005-0000-0000-00009C170000}"/>
    <cellStyle name="Moneda 8 3 6" xfId="1421" xr:uid="{00000000-0005-0000-0000-00009D170000}"/>
    <cellStyle name="Moneda 8 3 6 2" xfId="2982" xr:uid="{00000000-0005-0000-0000-00009E170000}"/>
    <cellStyle name="Moneda 8 3 6 3" xfId="4488" xr:uid="{00000000-0005-0000-0000-00009F170000}"/>
    <cellStyle name="Moneda 8 3 6 4" xfId="5994" xr:uid="{00000000-0005-0000-0000-0000A0170000}"/>
    <cellStyle name="Moneda 8 3 7" xfId="1770" xr:uid="{00000000-0005-0000-0000-0000A1170000}"/>
    <cellStyle name="Moneda 8 3 7 2" xfId="3312" xr:uid="{00000000-0005-0000-0000-0000A2170000}"/>
    <cellStyle name="Moneda 8 3 7 3" xfId="4818" xr:uid="{00000000-0005-0000-0000-0000A3170000}"/>
    <cellStyle name="Moneda 8 3 7 4" xfId="6324" xr:uid="{00000000-0005-0000-0000-0000A4170000}"/>
    <cellStyle name="Moneda 8 3 8" xfId="707" xr:uid="{00000000-0005-0000-0000-0000A5170000}"/>
    <cellStyle name="Moneda 8 3 8 2" xfId="2326" xr:uid="{00000000-0005-0000-0000-0000A6170000}"/>
    <cellStyle name="Moneda 8 3 8 3" xfId="3832" xr:uid="{00000000-0005-0000-0000-0000A7170000}"/>
    <cellStyle name="Moneda 8 3 8 4" xfId="5338" xr:uid="{00000000-0005-0000-0000-0000A8170000}"/>
    <cellStyle name="Moneda 8 3 9" xfId="1998" xr:uid="{00000000-0005-0000-0000-0000A9170000}"/>
    <cellStyle name="Moneda 8 4" xfId="230" xr:uid="{00000000-0005-0000-0000-0000AA170000}"/>
    <cellStyle name="Moneda 8 4 2" xfId="880" xr:uid="{00000000-0005-0000-0000-0000AB170000}"/>
    <cellStyle name="Moneda 8 4 2 2" xfId="1555" xr:uid="{00000000-0005-0000-0000-0000AC170000}"/>
    <cellStyle name="Moneda 8 4 2 2 2" xfId="3097" xr:uid="{00000000-0005-0000-0000-0000AD170000}"/>
    <cellStyle name="Moneda 8 4 2 2 3" xfId="4603" xr:uid="{00000000-0005-0000-0000-0000AE170000}"/>
    <cellStyle name="Moneda 8 4 2 2 4" xfId="6109" xr:uid="{00000000-0005-0000-0000-0000AF170000}"/>
    <cellStyle name="Moneda 8 4 2 3" xfId="2441" xr:uid="{00000000-0005-0000-0000-0000B0170000}"/>
    <cellStyle name="Moneda 8 4 2 4" xfId="3947" xr:uid="{00000000-0005-0000-0000-0000B1170000}"/>
    <cellStyle name="Moneda 8 4 2 5" xfId="5453" xr:uid="{00000000-0005-0000-0000-0000B2170000}"/>
    <cellStyle name="Moneda 8 4 3" xfId="1034" xr:uid="{00000000-0005-0000-0000-0000B3170000}"/>
    <cellStyle name="Moneda 8 4 3 2" xfId="2595" xr:uid="{00000000-0005-0000-0000-0000B4170000}"/>
    <cellStyle name="Moneda 8 4 3 3" xfId="4101" xr:uid="{00000000-0005-0000-0000-0000B5170000}"/>
    <cellStyle name="Moneda 8 4 3 4" xfId="5607" xr:uid="{00000000-0005-0000-0000-0000B6170000}"/>
    <cellStyle name="Moneda 8 4 4" xfId="1424" xr:uid="{00000000-0005-0000-0000-0000B7170000}"/>
    <cellStyle name="Moneda 8 4 4 2" xfId="2985" xr:uid="{00000000-0005-0000-0000-0000B8170000}"/>
    <cellStyle name="Moneda 8 4 4 3" xfId="4491" xr:uid="{00000000-0005-0000-0000-0000B9170000}"/>
    <cellStyle name="Moneda 8 4 4 4" xfId="5997" xr:uid="{00000000-0005-0000-0000-0000BA170000}"/>
    <cellStyle name="Moneda 8 4 5" xfId="1711" xr:uid="{00000000-0005-0000-0000-0000BB170000}"/>
    <cellStyle name="Moneda 8 4 5 2" xfId="3253" xr:uid="{00000000-0005-0000-0000-0000BC170000}"/>
    <cellStyle name="Moneda 8 4 5 3" xfId="4759" xr:uid="{00000000-0005-0000-0000-0000BD170000}"/>
    <cellStyle name="Moneda 8 4 5 4" xfId="6265" xr:uid="{00000000-0005-0000-0000-0000BE170000}"/>
    <cellStyle name="Moneda 8 4 6" xfId="710" xr:uid="{00000000-0005-0000-0000-0000BF170000}"/>
    <cellStyle name="Moneda 8 4 6 2" xfId="2329" xr:uid="{00000000-0005-0000-0000-0000C0170000}"/>
    <cellStyle name="Moneda 8 4 6 3" xfId="3835" xr:uid="{00000000-0005-0000-0000-0000C1170000}"/>
    <cellStyle name="Moneda 8 4 6 4" xfId="5341" xr:uid="{00000000-0005-0000-0000-0000C2170000}"/>
    <cellStyle name="Moneda 8 4 7" xfId="1939" xr:uid="{00000000-0005-0000-0000-0000C3170000}"/>
    <cellStyle name="Moneda 8 4 8" xfId="3445" xr:uid="{00000000-0005-0000-0000-0000C4170000}"/>
    <cellStyle name="Moneda 8 4 9" xfId="4951" xr:uid="{00000000-0005-0000-0000-0000C5170000}"/>
    <cellStyle name="Moneda 8 5" xfId="711" xr:uid="{00000000-0005-0000-0000-0000C6170000}"/>
    <cellStyle name="Moneda 8 5 2" xfId="1425" xr:uid="{00000000-0005-0000-0000-0000C7170000}"/>
    <cellStyle name="Moneda 8 5 2 2" xfId="2986" xr:uid="{00000000-0005-0000-0000-0000C8170000}"/>
    <cellStyle name="Moneda 8 5 2 3" xfId="4492" xr:uid="{00000000-0005-0000-0000-0000C9170000}"/>
    <cellStyle name="Moneda 8 5 2 4" xfId="5998" xr:uid="{00000000-0005-0000-0000-0000CA170000}"/>
    <cellStyle name="Moneda 8 5 3" xfId="2330" xr:uid="{00000000-0005-0000-0000-0000CB170000}"/>
    <cellStyle name="Moneda 8 5 4" xfId="3836" xr:uid="{00000000-0005-0000-0000-0000CC170000}"/>
    <cellStyle name="Moneda 8 5 5" xfId="5342" xr:uid="{00000000-0005-0000-0000-0000CD170000}"/>
    <cellStyle name="Moneda 8 6" xfId="822" xr:uid="{00000000-0005-0000-0000-0000CE170000}"/>
    <cellStyle name="Moneda 8 6 2" xfId="1497" xr:uid="{00000000-0005-0000-0000-0000CF170000}"/>
    <cellStyle name="Moneda 8 6 2 2" xfId="3039" xr:uid="{00000000-0005-0000-0000-0000D0170000}"/>
    <cellStyle name="Moneda 8 6 2 3" xfId="4545" xr:uid="{00000000-0005-0000-0000-0000D1170000}"/>
    <cellStyle name="Moneda 8 6 2 4" xfId="6051" xr:uid="{00000000-0005-0000-0000-0000D2170000}"/>
    <cellStyle name="Moneda 8 6 3" xfId="2383" xr:uid="{00000000-0005-0000-0000-0000D3170000}"/>
    <cellStyle name="Moneda 8 6 4" xfId="3889" xr:uid="{00000000-0005-0000-0000-0000D4170000}"/>
    <cellStyle name="Moneda 8 6 5" xfId="5395" xr:uid="{00000000-0005-0000-0000-0000D5170000}"/>
    <cellStyle name="Moneda 8 7" xfId="976" xr:uid="{00000000-0005-0000-0000-0000D6170000}"/>
    <cellStyle name="Moneda 8 7 2" xfId="2537" xr:uid="{00000000-0005-0000-0000-0000D7170000}"/>
    <cellStyle name="Moneda 8 7 3" xfId="4043" xr:uid="{00000000-0005-0000-0000-0000D8170000}"/>
    <cellStyle name="Moneda 8 7 4" xfId="5549" xr:uid="{00000000-0005-0000-0000-0000D9170000}"/>
    <cellStyle name="Moneda 8 8" xfId="1416" xr:uid="{00000000-0005-0000-0000-0000DA170000}"/>
    <cellStyle name="Moneda 8 8 2" xfId="2977" xr:uid="{00000000-0005-0000-0000-0000DB170000}"/>
    <cellStyle name="Moneda 8 8 3" xfId="4483" xr:uid="{00000000-0005-0000-0000-0000DC170000}"/>
    <cellStyle name="Moneda 8 8 4" xfId="5989" xr:uid="{00000000-0005-0000-0000-0000DD170000}"/>
    <cellStyle name="Moneda 8 9" xfId="1653" xr:uid="{00000000-0005-0000-0000-0000DE170000}"/>
    <cellStyle name="Moneda 8 9 2" xfId="3195" xr:uid="{00000000-0005-0000-0000-0000DF170000}"/>
    <cellStyle name="Moneda 8 9 3" xfId="4701" xr:uid="{00000000-0005-0000-0000-0000E0170000}"/>
    <cellStyle name="Moneda 8 9 4" xfId="6207" xr:uid="{00000000-0005-0000-0000-0000E1170000}"/>
    <cellStyle name="Moneda 9" xfId="87" xr:uid="{00000000-0005-0000-0000-0000E2170000}"/>
    <cellStyle name="Moneda 9 10" xfId="1801" xr:uid="{00000000-0005-0000-0000-0000E3170000}"/>
    <cellStyle name="Moneda 9 10 2" xfId="3342" xr:uid="{00000000-0005-0000-0000-0000E4170000}"/>
    <cellStyle name="Moneda 9 10 3" xfId="4848" xr:uid="{00000000-0005-0000-0000-0000E5170000}"/>
    <cellStyle name="Moneda 9 10 4" xfId="6354" xr:uid="{00000000-0005-0000-0000-0000E6170000}"/>
    <cellStyle name="Moneda 9 11" xfId="1882" xr:uid="{00000000-0005-0000-0000-0000E7170000}"/>
    <cellStyle name="Moneda 9 12" xfId="3388" xr:uid="{00000000-0005-0000-0000-0000E8170000}"/>
    <cellStyle name="Moneda 9 13" xfId="4894" xr:uid="{00000000-0005-0000-0000-0000E9170000}"/>
    <cellStyle name="Moneda 9 2" xfId="286" xr:uid="{00000000-0005-0000-0000-0000EA170000}"/>
    <cellStyle name="Moneda 9 2 10" xfId="3500" xr:uid="{00000000-0005-0000-0000-0000EB170000}"/>
    <cellStyle name="Moneda 9 2 11" xfId="5006" xr:uid="{00000000-0005-0000-0000-0000EC170000}"/>
    <cellStyle name="Moneda 9 2 2" xfId="714" xr:uid="{00000000-0005-0000-0000-0000ED170000}"/>
    <cellStyle name="Moneda 9 2 2 2" xfId="1428" xr:uid="{00000000-0005-0000-0000-0000EE170000}"/>
    <cellStyle name="Moneda 9 2 2 2 2" xfId="2989" xr:uid="{00000000-0005-0000-0000-0000EF170000}"/>
    <cellStyle name="Moneda 9 2 2 2 3" xfId="4495" xr:uid="{00000000-0005-0000-0000-0000F0170000}"/>
    <cellStyle name="Moneda 9 2 2 2 4" xfId="6001" xr:uid="{00000000-0005-0000-0000-0000F1170000}"/>
    <cellStyle name="Moneda 9 2 2 3" xfId="2333" xr:uid="{00000000-0005-0000-0000-0000F2170000}"/>
    <cellStyle name="Moneda 9 2 2 4" xfId="3839" xr:uid="{00000000-0005-0000-0000-0000F3170000}"/>
    <cellStyle name="Moneda 9 2 2 5" xfId="5345" xr:uid="{00000000-0005-0000-0000-0000F4170000}"/>
    <cellStyle name="Moneda 9 2 3" xfId="715" xr:uid="{00000000-0005-0000-0000-0000F5170000}"/>
    <cellStyle name="Moneda 9 2 3 2" xfId="1429" xr:uid="{00000000-0005-0000-0000-0000F6170000}"/>
    <cellStyle name="Moneda 9 2 3 2 2" xfId="2990" xr:uid="{00000000-0005-0000-0000-0000F7170000}"/>
    <cellStyle name="Moneda 9 2 3 2 3" xfId="4496" xr:uid="{00000000-0005-0000-0000-0000F8170000}"/>
    <cellStyle name="Moneda 9 2 3 2 4" xfId="6002" xr:uid="{00000000-0005-0000-0000-0000F9170000}"/>
    <cellStyle name="Moneda 9 2 3 3" xfId="2334" xr:uid="{00000000-0005-0000-0000-0000FA170000}"/>
    <cellStyle name="Moneda 9 2 3 4" xfId="3840" xr:uid="{00000000-0005-0000-0000-0000FB170000}"/>
    <cellStyle name="Moneda 9 2 3 5" xfId="5346" xr:uid="{00000000-0005-0000-0000-0000FC170000}"/>
    <cellStyle name="Moneda 9 2 4" xfId="935" xr:uid="{00000000-0005-0000-0000-0000FD170000}"/>
    <cellStyle name="Moneda 9 2 4 2" xfId="1610" xr:uid="{00000000-0005-0000-0000-0000FE170000}"/>
    <cellStyle name="Moneda 9 2 4 2 2" xfId="3152" xr:uid="{00000000-0005-0000-0000-0000FF170000}"/>
    <cellStyle name="Moneda 9 2 4 2 3" xfId="4658" xr:uid="{00000000-0005-0000-0000-000000180000}"/>
    <cellStyle name="Moneda 9 2 4 2 4" xfId="6164" xr:uid="{00000000-0005-0000-0000-000001180000}"/>
    <cellStyle name="Moneda 9 2 4 3" xfId="2496" xr:uid="{00000000-0005-0000-0000-000002180000}"/>
    <cellStyle name="Moneda 9 2 4 4" xfId="4002" xr:uid="{00000000-0005-0000-0000-000003180000}"/>
    <cellStyle name="Moneda 9 2 4 5" xfId="5508" xr:uid="{00000000-0005-0000-0000-000004180000}"/>
    <cellStyle name="Moneda 9 2 5" xfId="1089" xr:uid="{00000000-0005-0000-0000-000005180000}"/>
    <cellStyle name="Moneda 9 2 5 2" xfId="2650" xr:uid="{00000000-0005-0000-0000-000006180000}"/>
    <cellStyle name="Moneda 9 2 5 3" xfId="4156" xr:uid="{00000000-0005-0000-0000-000007180000}"/>
    <cellStyle name="Moneda 9 2 5 4" xfId="5662" xr:uid="{00000000-0005-0000-0000-000008180000}"/>
    <cellStyle name="Moneda 9 2 6" xfId="1427" xr:uid="{00000000-0005-0000-0000-000009180000}"/>
    <cellStyle name="Moneda 9 2 6 2" xfId="2988" xr:uid="{00000000-0005-0000-0000-00000A180000}"/>
    <cellStyle name="Moneda 9 2 6 3" xfId="4494" xr:uid="{00000000-0005-0000-0000-00000B180000}"/>
    <cellStyle name="Moneda 9 2 6 4" xfId="6000" xr:uid="{00000000-0005-0000-0000-00000C180000}"/>
    <cellStyle name="Moneda 9 2 7" xfId="1766" xr:uid="{00000000-0005-0000-0000-00000D180000}"/>
    <cellStyle name="Moneda 9 2 7 2" xfId="3308" xr:uid="{00000000-0005-0000-0000-00000E180000}"/>
    <cellStyle name="Moneda 9 2 7 3" xfId="4814" xr:uid="{00000000-0005-0000-0000-00000F180000}"/>
    <cellStyle name="Moneda 9 2 7 4" xfId="6320" xr:uid="{00000000-0005-0000-0000-000010180000}"/>
    <cellStyle name="Moneda 9 2 8" xfId="713" xr:uid="{00000000-0005-0000-0000-000011180000}"/>
    <cellStyle name="Moneda 9 2 8 2" xfId="2332" xr:uid="{00000000-0005-0000-0000-000012180000}"/>
    <cellStyle name="Moneda 9 2 8 3" xfId="3838" xr:uid="{00000000-0005-0000-0000-000013180000}"/>
    <cellStyle name="Moneda 9 2 8 4" xfId="5344" xr:uid="{00000000-0005-0000-0000-000014180000}"/>
    <cellStyle name="Moneda 9 2 9" xfId="1994" xr:uid="{00000000-0005-0000-0000-000015180000}"/>
    <cellStyle name="Moneda 9 3" xfId="231" xr:uid="{00000000-0005-0000-0000-000016180000}"/>
    <cellStyle name="Moneda 9 3 10" xfId="4952" xr:uid="{00000000-0005-0000-0000-000017180000}"/>
    <cellStyle name="Moneda 9 3 2" xfId="785" xr:uid="{00000000-0005-0000-0000-000018180000}"/>
    <cellStyle name="Moneda 9 3 2 2" xfId="1460" xr:uid="{00000000-0005-0000-0000-000019180000}"/>
    <cellStyle name="Moneda 9 3 2 2 2" xfId="3002" xr:uid="{00000000-0005-0000-0000-00001A180000}"/>
    <cellStyle name="Moneda 9 3 2 2 3" xfId="4508" xr:uid="{00000000-0005-0000-0000-00001B180000}"/>
    <cellStyle name="Moneda 9 3 2 2 4" xfId="6014" xr:uid="{00000000-0005-0000-0000-00001C180000}"/>
    <cellStyle name="Moneda 9 3 2 3" xfId="2346" xr:uid="{00000000-0005-0000-0000-00001D180000}"/>
    <cellStyle name="Moneda 9 3 2 4" xfId="3852" xr:uid="{00000000-0005-0000-0000-00001E180000}"/>
    <cellStyle name="Moneda 9 3 2 5" xfId="5358" xr:uid="{00000000-0005-0000-0000-00001F180000}"/>
    <cellStyle name="Moneda 9 3 3" xfId="881" xr:uid="{00000000-0005-0000-0000-000020180000}"/>
    <cellStyle name="Moneda 9 3 3 2" xfId="1556" xr:uid="{00000000-0005-0000-0000-000021180000}"/>
    <cellStyle name="Moneda 9 3 3 2 2" xfId="3098" xr:uid="{00000000-0005-0000-0000-000022180000}"/>
    <cellStyle name="Moneda 9 3 3 2 3" xfId="4604" xr:uid="{00000000-0005-0000-0000-000023180000}"/>
    <cellStyle name="Moneda 9 3 3 2 4" xfId="6110" xr:uid="{00000000-0005-0000-0000-000024180000}"/>
    <cellStyle name="Moneda 9 3 3 3" xfId="2442" xr:uid="{00000000-0005-0000-0000-000025180000}"/>
    <cellStyle name="Moneda 9 3 3 4" xfId="3948" xr:uid="{00000000-0005-0000-0000-000026180000}"/>
    <cellStyle name="Moneda 9 3 3 5" xfId="5454" xr:uid="{00000000-0005-0000-0000-000027180000}"/>
    <cellStyle name="Moneda 9 3 4" xfId="1035" xr:uid="{00000000-0005-0000-0000-000028180000}"/>
    <cellStyle name="Moneda 9 3 4 2" xfId="2596" xr:uid="{00000000-0005-0000-0000-000029180000}"/>
    <cellStyle name="Moneda 9 3 4 3" xfId="4102" xr:uid="{00000000-0005-0000-0000-00002A180000}"/>
    <cellStyle name="Moneda 9 3 4 4" xfId="5608" xr:uid="{00000000-0005-0000-0000-00002B180000}"/>
    <cellStyle name="Moneda 9 3 5" xfId="1430" xr:uid="{00000000-0005-0000-0000-00002C180000}"/>
    <cellStyle name="Moneda 9 3 5 2" xfId="2991" xr:uid="{00000000-0005-0000-0000-00002D180000}"/>
    <cellStyle name="Moneda 9 3 5 3" xfId="4497" xr:uid="{00000000-0005-0000-0000-00002E180000}"/>
    <cellStyle name="Moneda 9 3 5 4" xfId="6003" xr:uid="{00000000-0005-0000-0000-00002F180000}"/>
    <cellStyle name="Moneda 9 3 6" xfId="1712" xr:uid="{00000000-0005-0000-0000-000030180000}"/>
    <cellStyle name="Moneda 9 3 6 2" xfId="3254" xr:uid="{00000000-0005-0000-0000-000031180000}"/>
    <cellStyle name="Moneda 9 3 6 3" xfId="4760" xr:uid="{00000000-0005-0000-0000-000032180000}"/>
    <cellStyle name="Moneda 9 3 6 4" xfId="6266" xr:uid="{00000000-0005-0000-0000-000033180000}"/>
    <cellStyle name="Moneda 9 3 7" xfId="716" xr:uid="{00000000-0005-0000-0000-000034180000}"/>
    <cellStyle name="Moneda 9 3 7 2" xfId="2335" xr:uid="{00000000-0005-0000-0000-000035180000}"/>
    <cellStyle name="Moneda 9 3 7 3" xfId="3841" xr:uid="{00000000-0005-0000-0000-000036180000}"/>
    <cellStyle name="Moneda 9 3 7 4" xfId="5347" xr:uid="{00000000-0005-0000-0000-000037180000}"/>
    <cellStyle name="Moneda 9 3 8" xfId="1940" xr:uid="{00000000-0005-0000-0000-000038180000}"/>
    <cellStyle name="Moneda 9 3 9" xfId="3446" xr:uid="{00000000-0005-0000-0000-000039180000}"/>
    <cellStyle name="Moneda 9 4" xfId="717" xr:uid="{00000000-0005-0000-0000-00003A180000}"/>
    <cellStyle name="Moneda 9 4 2" xfId="1431" xr:uid="{00000000-0005-0000-0000-00003B180000}"/>
    <cellStyle name="Moneda 9 4 2 2" xfId="2992" xr:uid="{00000000-0005-0000-0000-00003C180000}"/>
    <cellStyle name="Moneda 9 4 2 3" xfId="4498" xr:uid="{00000000-0005-0000-0000-00003D180000}"/>
    <cellStyle name="Moneda 9 4 2 4" xfId="6004" xr:uid="{00000000-0005-0000-0000-00003E180000}"/>
    <cellStyle name="Moneda 9 4 3" xfId="2336" xr:uid="{00000000-0005-0000-0000-00003F180000}"/>
    <cellStyle name="Moneda 9 4 4" xfId="3842" xr:uid="{00000000-0005-0000-0000-000040180000}"/>
    <cellStyle name="Moneda 9 4 5" xfId="5348" xr:uid="{00000000-0005-0000-0000-000041180000}"/>
    <cellStyle name="Moneda 9 5" xfId="823" xr:uid="{00000000-0005-0000-0000-000042180000}"/>
    <cellStyle name="Moneda 9 5 2" xfId="1498" xr:uid="{00000000-0005-0000-0000-000043180000}"/>
    <cellStyle name="Moneda 9 5 2 2" xfId="3040" xr:uid="{00000000-0005-0000-0000-000044180000}"/>
    <cellStyle name="Moneda 9 5 2 3" xfId="4546" xr:uid="{00000000-0005-0000-0000-000045180000}"/>
    <cellStyle name="Moneda 9 5 2 4" xfId="6052" xr:uid="{00000000-0005-0000-0000-000046180000}"/>
    <cellStyle name="Moneda 9 5 3" xfId="2384" xr:uid="{00000000-0005-0000-0000-000047180000}"/>
    <cellStyle name="Moneda 9 5 4" xfId="3890" xr:uid="{00000000-0005-0000-0000-000048180000}"/>
    <cellStyle name="Moneda 9 5 5" xfId="5396" xr:uid="{00000000-0005-0000-0000-000049180000}"/>
    <cellStyle name="Moneda 9 6" xfId="977" xr:uid="{00000000-0005-0000-0000-00004A180000}"/>
    <cellStyle name="Moneda 9 6 2" xfId="2538" xr:uid="{00000000-0005-0000-0000-00004B180000}"/>
    <cellStyle name="Moneda 9 6 3" xfId="4044" xr:uid="{00000000-0005-0000-0000-00004C180000}"/>
    <cellStyle name="Moneda 9 6 4" xfId="5550" xr:uid="{00000000-0005-0000-0000-00004D180000}"/>
    <cellStyle name="Moneda 9 7" xfId="1426" xr:uid="{00000000-0005-0000-0000-00004E180000}"/>
    <cellStyle name="Moneda 9 7 2" xfId="2987" xr:uid="{00000000-0005-0000-0000-00004F180000}"/>
    <cellStyle name="Moneda 9 7 3" xfId="4493" xr:uid="{00000000-0005-0000-0000-000050180000}"/>
    <cellStyle name="Moneda 9 7 4" xfId="5999" xr:uid="{00000000-0005-0000-0000-000051180000}"/>
    <cellStyle name="Moneda 9 8" xfId="1654" xr:uid="{00000000-0005-0000-0000-000052180000}"/>
    <cellStyle name="Moneda 9 8 2" xfId="3196" xr:uid="{00000000-0005-0000-0000-000053180000}"/>
    <cellStyle name="Moneda 9 8 3" xfId="4702" xr:uid="{00000000-0005-0000-0000-000054180000}"/>
    <cellStyle name="Moneda 9 8 4" xfId="6208" xr:uid="{00000000-0005-0000-0000-000055180000}"/>
    <cellStyle name="Moneda 9 9" xfId="712" xr:uid="{00000000-0005-0000-0000-000056180000}"/>
    <cellStyle name="Moneda 9 9 2" xfId="2331" xr:uid="{00000000-0005-0000-0000-000057180000}"/>
    <cellStyle name="Moneda 9 9 3" xfId="3837" xr:uid="{00000000-0005-0000-0000-000058180000}"/>
    <cellStyle name="Moneda 9 9 4" xfId="5343" xr:uid="{00000000-0005-0000-0000-000059180000}"/>
    <cellStyle name="Neutral" xfId="6393" builtinId="28" customBuiltin="1"/>
    <cellStyle name="Neutral 2" xfId="210" xr:uid="{00000000-0005-0000-0000-00005B180000}"/>
    <cellStyle name="Neutral 2 2" xfId="316" xr:uid="{00000000-0005-0000-0000-00005C180000}"/>
    <cellStyle name="Neutral 2 3" xfId="1855" xr:uid="{00000000-0005-0000-0000-00005D180000}"/>
    <cellStyle name="Neutral 3" xfId="64" xr:uid="{00000000-0005-0000-0000-00005E180000}"/>
    <cellStyle name="Neutral 4" xfId="718" xr:uid="{00000000-0005-0000-0000-00005F180000}"/>
    <cellStyle name="Neutral 5" xfId="34187" xr:uid="{75E94D6B-798D-428C-940E-43373E155142}"/>
    <cellStyle name="Normal" xfId="0" builtinId="0"/>
    <cellStyle name="Normal 10" xfId="65" xr:uid="{00000000-0005-0000-0000-000061180000}"/>
    <cellStyle name="Normal 10 2" xfId="181" xr:uid="{00000000-0005-0000-0000-000062180000}"/>
    <cellStyle name="Normal 10 2 2 2 2" xfId="6413" xr:uid="{1C87CA74-7F09-4730-B4A3-50BC53E9332B}"/>
    <cellStyle name="Normal 10 3" xfId="141" xr:uid="{00000000-0005-0000-0000-000063180000}"/>
    <cellStyle name="Normal 10 4" xfId="109" xr:uid="{00000000-0005-0000-0000-000064180000}"/>
    <cellStyle name="Normal 11" xfId="66" xr:uid="{00000000-0005-0000-0000-000065180000}"/>
    <cellStyle name="Normal 11 2" xfId="168" xr:uid="{00000000-0005-0000-0000-000066180000}"/>
    <cellStyle name="Normal 11 3" xfId="142" xr:uid="{00000000-0005-0000-0000-000067180000}"/>
    <cellStyle name="Normal 11 4" xfId="96" xr:uid="{00000000-0005-0000-0000-000068180000}"/>
    <cellStyle name="Normal 12" xfId="114" xr:uid="{00000000-0005-0000-0000-000069180000}"/>
    <cellStyle name="Normal 12 2" xfId="185" xr:uid="{00000000-0005-0000-0000-00006A180000}"/>
    <cellStyle name="Normal 12 3" xfId="143" xr:uid="{00000000-0005-0000-0000-00006B180000}"/>
    <cellStyle name="Normal 13" xfId="157" xr:uid="{00000000-0005-0000-0000-00006C180000}"/>
    <cellStyle name="Normal 14" xfId="128" xr:uid="{00000000-0005-0000-0000-00006D180000}"/>
    <cellStyle name="Normal 15" xfId="91" xr:uid="{00000000-0005-0000-0000-00006E180000}"/>
    <cellStyle name="Normal 15 2" xfId="211" xr:uid="{00000000-0005-0000-0000-00006F180000}"/>
    <cellStyle name="Normal 15 3" xfId="308" xr:uid="{00000000-0005-0000-0000-000070180000}"/>
    <cellStyle name="Normal 15_Hoja2" xfId="719" xr:uid="{00000000-0005-0000-0000-000071180000}"/>
    <cellStyle name="Normal 16" xfId="212" xr:uid="{00000000-0005-0000-0000-000072180000}"/>
    <cellStyle name="Normal 16 2" xfId="721" xr:uid="{00000000-0005-0000-0000-000073180000}"/>
    <cellStyle name="Normal 16 3" xfId="722" xr:uid="{00000000-0005-0000-0000-000074180000}"/>
    <cellStyle name="Normal 16 4" xfId="1432" xr:uid="{00000000-0005-0000-0000-000075180000}"/>
    <cellStyle name="Normal 16 5" xfId="720" xr:uid="{00000000-0005-0000-0000-000076180000}"/>
    <cellStyle name="Normal 16_Hoja2" xfId="723" xr:uid="{00000000-0005-0000-0000-000077180000}"/>
    <cellStyle name="Normal 17" xfId="213" xr:uid="{00000000-0005-0000-0000-000078180000}"/>
    <cellStyle name="Normal 17 2" xfId="725" xr:uid="{00000000-0005-0000-0000-000079180000}"/>
    <cellStyle name="Normal 17 3" xfId="1433" xr:uid="{00000000-0005-0000-0000-00007A180000}"/>
    <cellStyle name="Normal 17 4" xfId="724" xr:uid="{00000000-0005-0000-0000-00007B180000}"/>
    <cellStyle name="Normal 18" xfId="214" xr:uid="{00000000-0005-0000-0000-00007C180000}"/>
    <cellStyle name="Normal 18 2" xfId="727" xr:uid="{00000000-0005-0000-0000-00007D180000}"/>
    <cellStyle name="Normal 18 3" xfId="1434" xr:uid="{00000000-0005-0000-0000-00007E180000}"/>
    <cellStyle name="Normal 18 4" xfId="726" xr:uid="{00000000-0005-0000-0000-00007F180000}"/>
    <cellStyle name="Normal 19" xfId="273" xr:uid="{00000000-0005-0000-0000-000080180000}"/>
    <cellStyle name="Normal 19 2" xfId="728" xr:uid="{00000000-0005-0000-0000-000081180000}"/>
    <cellStyle name="Normal 19 2 2" xfId="1435" xr:uid="{00000000-0005-0000-0000-000082180000}"/>
    <cellStyle name="Normal 19 3" xfId="729" xr:uid="{00000000-0005-0000-0000-000083180000}"/>
    <cellStyle name="Normal 19 4" xfId="1823" xr:uid="{00000000-0005-0000-0000-000084180000}"/>
    <cellStyle name="Normal 2" xfId="7" xr:uid="{00000000-0005-0000-0000-000085180000}"/>
    <cellStyle name="Normal 2 2" xfId="68" xr:uid="{00000000-0005-0000-0000-000086180000}"/>
    <cellStyle name="Normal 2 3" xfId="67" xr:uid="{00000000-0005-0000-0000-000087180000}"/>
    <cellStyle name="Normal 2 4" xfId="6391" xr:uid="{00000000-0005-0000-0000-000088180000}"/>
    <cellStyle name="Normal 20" xfId="389" xr:uid="{00000000-0005-0000-0000-000089180000}"/>
    <cellStyle name="Normal 21" xfId="390" xr:uid="{00000000-0005-0000-0000-00008A180000}"/>
    <cellStyle name="Normal 22" xfId="1850" xr:uid="{00000000-0005-0000-0000-00008B180000}"/>
    <cellStyle name="Normal 23" xfId="1788" xr:uid="{00000000-0005-0000-0000-00008C180000}"/>
    <cellStyle name="Normal 24" xfId="6407" xr:uid="{6E2F8AF0-990D-4246-8B44-000950DF5189}"/>
    <cellStyle name="Normal 25" xfId="34186" xr:uid="{FCDDC881-20B8-47B1-A58B-7F9DE2818F02}"/>
    <cellStyle name="Normal 26" xfId="34206" xr:uid="{1874A6F0-86B5-4AED-B35B-3D94B1ADB738}"/>
    <cellStyle name="Normal 3" xfId="69" xr:uid="{00000000-0005-0000-0000-00008D180000}"/>
    <cellStyle name="Normal 3 2" xfId="70" xr:uid="{00000000-0005-0000-0000-00008E180000}"/>
    <cellStyle name="Normal 3 2 2" xfId="103" xr:uid="{00000000-0005-0000-0000-00008F180000}"/>
    <cellStyle name="Normal 3 2 2 2" xfId="175" xr:uid="{00000000-0005-0000-0000-000090180000}"/>
    <cellStyle name="Normal 3 2 2 2 2" xfId="10173" xr:uid="{EE4E62B6-8146-4AE1-97E2-0077FC49FE0F}"/>
    <cellStyle name="Normal 3 2 2 2 2 2" xfId="14958" xr:uid="{24A6CFF2-3171-42EF-9297-B9B18FD13036}"/>
    <cellStyle name="Normal 3 2 2 2 3" xfId="12564" xr:uid="{112F1368-CD55-4F00-A850-FDE8AC5A65A6}"/>
    <cellStyle name="Normal 3 2 2 2 4" xfId="7787" xr:uid="{E83F7D91-41C6-4FB9-8416-EB8CBB926C59}"/>
    <cellStyle name="Normal 3 2 2 3" xfId="8979" xr:uid="{B3CF0CB2-4A2E-42D2-937E-88CF0DA47FA4}"/>
    <cellStyle name="Normal 3 2 2 3 2" xfId="13760" xr:uid="{FD854191-822C-4C63-9FCA-B774BE1BDD5F}"/>
    <cellStyle name="Normal 3 2 2 4" xfId="11371" xr:uid="{6148FCC8-7561-484C-851C-D83ACD84A8C5}"/>
    <cellStyle name="Normal 3 2 2 5" xfId="6610" xr:uid="{A618ED92-8AB4-4AD4-86C0-77A7671CA322}"/>
    <cellStyle name="Normal 3 2 3" xfId="138" xr:uid="{00000000-0005-0000-0000-000091180000}"/>
    <cellStyle name="Normal 3 2 3 2" xfId="10022" xr:uid="{6432ED65-5730-4D3C-B3D8-0650C2C69108}"/>
    <cellStyle name="Normal 3 2 3 2 2" xfId="14807" xr:uid="{F999DFE0-177C-4CC6-AF24-19DAAC7FC2B3}"/>
    <cellStyle name="Normal 3 2 3 3" xfId="12413" xr:uid="{0D92D235-1C81-42C2-B457-A4C3A0939FC9}"/>
    <cellStyle name="Normal 3 2 3 4" xfId="7638" xr:uid="{24B093A2-DD90-4074-A43C-ED0E23B49886}"/>
    <cellStyle name="Normal 3 2 4" xfId="8828" xr:uid="{942C71AF-B971-4ECE-A4FA-C9CA907FF91C}"/>
    <cellStyle name="Normal 3 2 4 2" xfId="13609" xr:uid="{6DC57255-37A0-4EE9-9998-59AA2B4ECE9E}"/>
    <cellStyle name="Normal 3 2 5" xfId="11219" xr:uid="{328EEA37-9A35-4368-AE42-C1D768EEBC95}"/>
    <cellStyle name="Normal 3 2 6" xfId="6481" xr:uid="{EDE51F7D-2F38-48FD-93E5-30F7BFA5BDEB}"/>
    <cellStyle name="Normal 3 3" xfId="107" xr:uid="{00000000-0005-0000-0000-000092180000}"/>
    <cellStyle name="Normal 3 3 2" xfId="179" xr:uid="{00000000-0005-0000-0000-000093180000}"/>
    <cellStyle name="Normal 3 3 2 2" xfId="10098" xr:uid="{A36BBA8D-6556-4511-95C9-61CB2661B8B4}"/>
    <cellStyle name="Normal 3 3 2 2 2" xfId="14883" xr:uid="{C70BD56E-9F08-4E14-A3E4-35F5C14DC99D}"/>
    <cellStyle name="Normal 3 3 2 3" xfId="12489" xr:uid="{96223F12-31E3-42B3-8F92-5B35146860C9}"/>
    <cellStyle name="Normal 3 3 2 4" xfId="7712" xr:uid="{25BF7B74-5462-4F3D-99FA-1789F624F8F7}"/>
    <cellStyle name="Normal 3 3 3" xfId="8904" xr:uid="{FDF71D34-816A-441A-83CD-C4F8DF1319FA}"/>
    <cellStyle name="Normal 3 3 3 2" xfId="13685" xr:uid="{B7F73A09-3D1E-4392-B2FD-9108F07F485B}"/>
    <cellStyle name="Normal 3 3 4" xfId="11296" xr:uid="{1B793F7D-28B1-47CD-9DD1-463D1F0BD46E}"/>
    <cellStyle name="Normal 3 3 5" xfId="6545" xr:uid="{AB9F3088-B0B8-4995-B05C-0853492A211F}"/>
    <cellStyle name="Normal 3 4" xfId="132" xr:uid="{00000000-0005-0000-0000-000094180000}"/>
    <cellStyle name="Normal 3 4 2" xfId="9947" xr:uid="{4E1E8160-1900-4D33-954B-4BB10FF246FD}"/>
    <cellStyle name="Normal 3 4 2 2" xfId="14732" xr:uid="{E1E1BC52-387F-4ADE-A0DB-1825B6640B1B}"/>
    <cellStyle name="Normal 3 4 3" xfId="12338" xr:uid="{9EEB9877-0017-4E85-A646-97DBA3167CA0}"/>
    <cellStyle name="Normal 3 4 4" xfId="7563" xr:uid="{0C670265-C96C-4A42-9B04-817F2B4CBADE}"/>
    <cellStyle name="Normal 3 5" xfId="8753" xr:uid="{C881FEFB-50B6-4697-B8FB-30D5AC0B2A0B}"/>
    <cellStyle name="Normal 3 5 2" xfId="13534" xr:uid="{26752776-451A-46D6-ABF4-F468C519562A}"/>
    <cellStyle name="Normal 3 6" xfId="11144" xr:uid="{83FEF7C8-4D45-40EB-B0A9-19BE8C5E519C}"/>
    <cellStyle name="Normal 3 7" xfId="6419" xr:uid="{6847E10B-5D0F-43C6-8F3B-E2230711B84C}"/>
    <cellStyle name="Normal 4" xfId="71" xr:uid="{00000000-0005-0000-0000-000095180000}"/>
    <cellStyle name="Normal 4 2" xfId="72" xr:uid="{00000000-0005-0000-0000-000096180000}"/>
    <cellStyle name="Normal 4 3" xfId="6441" xr:uid="{DF0E9355-5E31-43DC-9C45-EB2B921C6ED8}"/>
    <cellStyle name="Normal 5" xfId="73" xr:uid="{00000000-0005-0000-0000-000097180000}"/>
    <cellStyle name="Normal 5 2" xfId="74" xr:uid="{00000000-0005-0000-0000-000098180000}"/>
    <cellStyle name="Normal 5 2 2" xfId="6674" xr:uid="{EECD04E6-155C-45FF-B932-E8FDD2D93B2C}"/>
    <cellStyle name="Normal 5 2 2 2" xfId="7851" xr:uid="{F1863455-747E-4E7D-A456-9E2317746ED0}"/>
    <cellStyle name="Normal 5 2 2 2 2" xfId="10237" xr:uid="{F7DA29A1-6BB3-4401-9CCF-57F11A5171E3}"/>
    <cellStyle name="Normal 5 2 2 2 2 2" xfId="15022" xr:uid="{AF36113F-0268-459D-88FA-B30B97F38CE5}"/>
    <cellStyle name="Normal 5 2 2 2 3" xfId="12628" xr:uid="{01657927-51ED-446F-91C6-055BEBEECEF6}"/>
    <cellStyle name="Normal 5 2 2 3" xfId="9043" xr:uid="{389A34F6-8B62-422E-875D-8CA21114B703}"/>
    <cellStyle name="Normal 5 2 2 3 2" xfId="13824" xr:uid="{636CB194-6827-4BB6-B11C-7C30EF23D6B8}"/>
    <cellStyle name="Normal 5 2 2 4" xfId="11435" xr:uid="{CC724595-CACD-4998-8CF3-B877608DF099}"/>
    <cellStyle name="Normal 5 2 3" xfId="7702" xr:uid="{21FEBCF9-FCE9-4C35-ADB8-A6EB25D77E7B}"/>
    <cellStyle name="Normal 5 2 3 2" xfId="10086" xr:uid="{8021348C-C175-42D6-B990-B92AAC9C55E3}"/>
    <cellStyle name="Normal 5 2 3 2 2" xfId="14871" xr:uid="{756E99E8-8075-481C-862D-4F9BD3AE6B2F}"/>
    <cellStyle name="Normal 5 2 3 3" xfId="12477" xr:uid="{67A9274B-3BDE-4E4B-A439-0E4B6AE7CE69}"/>
    <cellStyle name="Normal 5 2 4" xfId="8892" xr:uid="{E6CF316A-ABF2-41E5-8587-0567533904D4}"/>
    <cellStyle name="Normal 5 2 4 2" xfId="13673" xr:uid="{3D8624A1-02AB-43EA-9B71-281178C2B4CA}"/>
    <cellStyle name="Normal 5 2 5" xfId="11283" xr:uid="{FD6E8028-F834-40E8-8571-25BA4F547EE4}"/>
    <cellStyle name="Normal 5 2 6" xfId="6535" xr:uid="{9C775F27-2199-4CC2-84C2-9060F590651A}"/>
    <cellStyle name="Normal 5 3" xfId="6599" xr:uid="{264904EC-6EF3-4295-A2BD-93511C40C113}"/>
    <cellStyle name="Normal 5 3 2" xfId="7776" xr:uid="{D3E8FA34-BC48-4EC3-8C5B-1E1EFD901193}"/>
    <cellStyle name="Normal 5 3 2 2" xfId="10162" xr:uid="{F4D0F560-3B07-4698-8B69-546402C0EE90}"/>
    <cellStyle name="Normal 5 3 2 2 2" xfId="14947" xr:uid="{C35D365C-5CCE-40CD-8F3A-B5B05EC9DD2F}"/>
    <cellStyle name="Normal 5 3 2 3" xfId="12553" xr:uid="{B75397BD-860D-4CFF-9098-314DDDCA9DF8}"/>
    <cellStyle name="Normal 5 3 3" xfId="8968" xr:uid="{B1F75AF5-B4D9-4720-875F-C7602AF124D5}"/>
    <cellStyle name="Normal 5 3 3 2" xfId="13749" xr:uid="{6F21C49C-BFF2-440E-B26A-2E2270519C18}"/>
    <cellStyle name="Normal 5 3 4" xfId="11360" xr:uid="{8394676F-E6BE-4224-B2D2-C8DDB8D4BA04}"/>
    <cellStyle name="Normal 5 4" xfId="7627" xr:uid="{28F5BC65-3D11-42AD-A3B1-0345EB530335}"/>
    <cellStyle name="Normal 5 4 2" xfId="10011" xr:uid="{5EDEF67F-CC7A-4355-92E1-9312C6E99561}"/>
    <cellStyle name="Normal 5 4 2 2" xfId="14796" xr:uid="{BD918251-1389-4299-B5F7-267FAA081012}"/>
    <cellStyle name="Normal 5 4 3" xfId="12402" xr:uid="{4D07C836-AFA3-4A53-A81B-CD54CDB34C2F}"/>
    <cellStyle name="Normal 5 5" xfId="8817" xr:uid="{638A98DE-1DC8-4190-980E-3ABB96D4766F}"/>
    <cellStyle name="Normal 5 5 2" xfId="13598" xr:uid="{4351D0D2-37CC-4CF9-9401-7E2075707F91}"/>
    <cellStyle name="Normal 5 6" xfId="11208" xr:uid="{FEAD42A4-E75D-4E33-BA84-36C3D2F4A3BF}"/>
    <cellStyle name="Normal 5 7" xfId="6470" xr:uid="{46A9DA1C-B535-4924-91F7-6193B07ECBBB}"/>
    <cellStyle name="Normal 6" xfId="75" xr:uid="{00000000-0005-0000-0000-000099180000}"/>
    <cellStyle name="Normal 6 2" xfId="136" xr:uid="{00000000-0005-0000-0000-00009A180000}"/>
    <cellStyle name="Normal 7" xfId="76" xr:uid="{00000000-0005-0000-0000-00009B180000}"/>
    <cellStyle name="Normal 7 2" xfId="111" xr:uid="{00000000-0005-0000-0000-00009C180000}"/>
    <cellStyle name="Normal 7 2 2" xfId="183" xr:uid="{00000000-0005-0000-0000-00009D180000}"/>
    <cellStyle name="Normal 7 3" xfId="135" xr:uid="{00000000-0005-0000-0000-00009E180000}"/>
    <cellStyle name="Normal 8" xfId="77" xr:uid="{00000000-0005-0000-0000-00009F180000}"/>
    <cellStyle name="Normal 8 2" xfId="113" xr:uid="{00000000-0005-0000-0000-0000A0180000}"/>
    <cellStyle name="Normal 8 2 2" xfId="144" xr:uid="{00000000-0005-0000-0000-0000A1180000}"/>
    <cellStyle name="Normal 8 3" xfId="134" xr:uid="{00000000-0005-0000-0000-0000A2180000}"/>
    <cellStyle name="Normal 9" xfId="78" xr:uid="{00000000-0005-0000-0000-0000A3180000}"/>
    <cellStyle name="Normal 9 2" xfId="167" xr:uid="{00000000-0005-0000-0000-0000A4180000}"/>
    <cellStyle name="Normal 9 3" xfId="140" xr:uid="{00000000-0005-0000-0000-0000A5180000}"/>
    <cellStyle name="Notas 2" xfId="97" xr:uid="{00000000-0005-0000-0000-0000A6180000}"/>
    <cellStyle name="Notas 2 2" xfId="169" xr:uid="{00000000-0005-0000-0000-0000A7180000}"/>
    <cellStyle name="Notas 2 2 2" xfId="732" xr:uid="{00000000-0005-0000-0000-0000A8180000}"/>
    <cellStyle name="Notas 2 2 3" xfId="733" xr:uid="{00000000-0005-0000-0000-0000A9180000}"/>
    <cellStyle name="Notas 2 2 4" xfId="1437" xr:uid="{00000000-0005-0000-0000-0000AA180000}"/>
    <cellStyle name="Notas 2 2 5" xfId="731" xr:uid="{00000000-0005-0000-0000-0000AB180000}"/>
    <cellStyle name="Notas 2 3" xfId="734" xr:uid="{00000000-0005-0000-0000-0000AC180000}"/>
    <cellStyle name="Notas 2 4" xfId="735" xr:uid="{00000000-0005-0000-0000-0000AD180000}"/>
    <cellStyle name="Notas 2 5" xfId="1436" xr:uid="{00000000-0005-0000-0000-0000AE180000}"/>
    <cellStyle name="Notas 2 6" xfId="730" xr:uid="{00000000-0005-0000-0000-0000AF180000}"/>
    <cellStyle name="Notas 3" xfId="115" xr:uid="{00000000-0005-0000-0000-0000B0180000}"/>
    <cellStyle name="Notas 3 2" xfId="186" xr:uid="{00000000-0005-0000-0000-0000B1180000}"/>
    <cellStyle name="Notas 3 2 2" xfId="738" xr:uid="{00000000-0005-0000-0000-0000B2180000}"/>
    <cellStyle name="Notas 3 2 3" xfId="739" xr:uid="{00000000-0005-0000-0000-0000B3180000}"/>
    <cellStyle name="Notas 3 2 4" xfId="1439" xr:uid="{00000000-0005-0000-0000-0000B4180000}"/>
    <cellStyle name="Notas 3 2 5" xfId="737" xr:uid="{00000000-0005-0000-0000-0000B5180000}"/>
    <cellStyle name="Notas 3 3" xfId="740" xr:uid="{00000000-0005-0000-0000-0000B6180000}"/>
    <cellStyle name="Notas 3 4" xfId="741" xr:uid="{00000000-0005-0000-0000-0000B7180000}"/>
    <cellStyle name="Notas 3 5" xfId="1438" xr:uid="{00000000-0005-0000-0000-0000B8180000}"/>
    <cellStyle name="Notas 3 6" xfId="736" xr:uid="{00000000-0005-0000-0000-0000B9180000}"/>
    <cellStyle name="Notas 4" xfId="323" xr:uid="{00000000-0005-0000-0000-0000BA180000}"/>
    <cellStyle name="Notas 5" xfId="350" xr:uid="{00000000-0005-0000-0000-0000BB180000}"/>
    <cellStyle name="Notas 6" xfId="363" xr:uid="{00000000-0005-0000-0000-0000BC180000}"/>
    <cellStyle name="Notas 7" xfId="376" xr:uid="{00000000-0005-0000-0000-0000BD180000}"/>
    <cellStyle name="Notas 8" xfId="1824" xr:uid="{00000000-0005-0000-0000-0000BE180000}"/>
    <cellStyle name="Notas 9" xfId="1837" xr:uid="{00000000-0005-0000-0000-0000BF180000}"/>
    <cellStyle name="Note" xfId="34201" builtinId="10" customBuiltin="1"/>
    <cellStyle name="Output" xfId="15" builtinId="21" customBuiltin="1"/>
    <cellStyle name="Percent" xfId="34207" builtinId="5"/>
    <cellStyle name="Porcentaje 2" xfId="79" xr:uid="{00000000-0005-0000-0000-0000C2180000}"/>
    <cellStyle name="Porcentaje 2 2" xfId="80" xr:uid="{00000000-0005-0000-0000-0000C3180000}"/>
    <cellStyle name="Porcentaje 3" xfId="81" xr:uid="{00000000-0005-0000-0000-0000C4180000}"/>
    <cellStyle name="Porcentaje 3 2" xfId="82" xr:uid="{00000000-0005-0000-0000-0000C5180000}"/>
    <cellStyle name="Porcentaje 4" xfId="83" xr:uid="{00000000-0005-0000-0000-0000C6180000}"/>
    <cellStyle name="Porcentaje 4 2" xfId="84" xr:uid="{00000000-0005-0000-0000-0000C7180000}"/>
    <cellStyle name="Porcentaje 4 2 2" xfId="110" xr:uid="{00000000-0005-0000-0000-0000C8180000}"/>
    <cellStyle name="Porcentaje 4 2 2 2" xfId="182" xr:uid="{00000000-0005-0000-0000-0000C9180000}"/>
    <cellStyle name="Porcentaje 4 2 2 2 2" xfId="747" xr:uid="{00000000-0005-0000-0000-0000CA180000}"/>
    <cellStyle name="Porcentaje 4 2 2 2 3" xfId="748" xr:uid="{00000000-0005-0000-0000-0000CB180000}"/>
    <cellStyle name="Porcentaje 4 2 2 2 4" xfId="1443" xr:uid="{00000000-0005-0000-0000-0000CC180000}"/>
    <cellStyle name="Porcentaje 4 2 2 2 5" xfId="746" xr:uid="{00000000-0005-0000-0000-0000CD180000}"/>
    <cellStyle name="Porcentaje 4 2 2 3" xfId="749" xr:uid="{00000000-0005-0000-0000-0000CE180000}"/>
    <cellStyle name="Porcentaje 4 2 2 4" xfId="750" xr:uid="{00000000-0005-0000-0000-0000CF180000}"/>
    <cellStyle name="Porcentaje 4 2 2 5" xfId="1442" xr:uid="{00000000-0005-0000-0000-0000D0180000}"/>
    <cellStyle name="Porcentaje 4 2 2 6" xfId="745" xr:uid="{00000000-0005-0000-0000-0000D1180000}"/>
    <cellStyle name="Porcentaje 4 2 3" xfId="139" xr:uid="{00000000-0005-0000-0000-0000D2180000}"/>
    <cellStyle name="Porcentaje 4 2 3 2" xfId="752" xr:uid="{00000000-0005-0000-0000-0000D3180000}"/>
    <cellStyle name="Porcentaje 4 2 3 3" xfId="753" xr:uid="{00000000-0005-0000-0000-0000D4180000}"/>
    <cellStyle name="Porcentaje 4 2 3 4" xfId="1444" xr:uid="{00000000-0005-0000-0000-0000D5180000}"/>
    <cellStyle name="Porcentaje 4 2 3 5" xfId="751" xr:uid="{00000000-0005-0000-0000-0000D6180000}"/>
    <cellStyle name="Porcentaje 4 2 4" xfId="754" xr:uid="{00000000-0005-0000-0000-0000D7180000}"/>
    <cellStyle name="Porcentaje 4 2 5" xfId="755" xr:uid="{00000000-0005-0000-0000-0000D8180000}"/>
    <cellStyle name="Porcentaje 4 2 6" xfId="1441" xr:uid="{00000000-0005-0000-0000-0000D9180000}"/>
    <cellStyle name="Porcentaje 4 2 7" xfId="744" xr:uid="{00000000-0005-0000-0000-0000DA180000}"/>
    <cellStyle name="Porcentaje 4 3" xfId="112" xr:uid="{00000000-0005-0000-0000-0000DB180000}"/>
    <cellStyle name="Porcentaje 4 3 2" xfId="184" xr:uid="{00000000-0005-0000-0000-0000DC180000}"/>
    <cellStyle name="Porcentaje 4 3 2 2" xfId="758" xr:uid="{00000000-0005-0000-0000-0000DD180000}"/>
    <cellStyle name="Porcentaje 4 3 2 3" xfId="759" xr:uid="{00000000-0005-0000-0000-0000DE180000}"/>
    <cellStyle name="Porcentaje 4 3 2 4" xfId="1446" xr:uid="{00000000-0005-0000-0000-0000DF180000}"/>
    <cellStyle name="Porcentaje 4 3 2 5" xfId="757" xr:uid="{00000000-0005-0000-0000-0000E0180000}"/>
    <cellStyle name="Porcentaje 4 3 3" xfId="760" xr:uid="{00000000-0005-0000-0000-0000E1180000}"/>
    <cellStyle name="Porcentaje 4 3 4" xfId="761" xr:uid="{00000000-0005-0000-0000-0000E2180000}"/>
    <cellStyle name="Porcentaje 4 3 5" xfId="1445" xr:uid="{00000000-0005-0000-0000-0000E3180000}"/>
    <cellStyle name="Porcentaje 4 3 6" xfId="756" xr:uid="{00000000-0005-0000-0000-0000E4180000}"/>
    <cellStyle name="Porcentaje 4 4" xfId="133" xr:uid="{00000000-0005-0000-0000-0000E5180000}"/>
    <cellStyle name="Porcentaje 4 4 2" xfId="763" xr:uid="{00000000-0005-0000-0000-0000E6180000}"/>
    <cellStyle name="Porcentaje 4 4 3" xfId="764" xr:uid="{00000000-0005-0000-0000-0000E7180000}"/>
    <cellStyle name="Porcentaje 4 4 4" xfId="1447" xr:uid="{00000000-0005-0000-0000-0000E8180000}"/>
    <cellStyle name="Porcentaje 4 4 5" xfId="762" xr:uid="{00000000-0005-0000-0000-0000E9180000}"/>
    <cellStyle name="Porcentaje 4 5" xfId="765" xr:uid="{00000000-0005-0000-0000-0000EA180000}"/>
    <cellStyle name="Porcentaje 4 6" xfId="766" xr:uid="{00000000-0005-0000-0000-0000EB180000}"/>
    <cellStyle name="Porcentaje 4 7" xfId="1440" xr:uid="{00000000-0005-0000-0000-0000EC180000}"/>
    <cellStyle name="Porcentaje 4 8" xfId="743" xr:uid="{00000000-0005-0000-0000-0000ED180000}"/>
    <cellStyle name="Porcentaje 5" xfId="85" xr:uid="{00000000-0005-0000-0000-0000EE180000}"/>
    <cellStyle name="Porcentaje 6" xfId="86" xr:uid="{00000000-0005-0000-0000-0000EF180000}"/>
    <cellStyle name="Porcentaje 7" xfId="129" xr:uid="{00000000-0005-0000-0000-0000F0180000}"/>
    <cellStyle name="Porcentaje 7 2" xfId="768" xr:uid="{00000000-0005-0000-0000-0000F1180000}"/>
    <cellStyle name="Porcentaje 7 3" xfId="769" xr:uid="{00000000-0005-0000-0000-0000F2180000}"/>
    <cellStyle name="Porcentaje 7 4" xfId="1448" xr:uid="{00000000-0005-0000-0000-0000F3180000}"/>
    <cellStyle name="Porcentaje 7 5" xfId="767" xr:uid="{00000000-0005-0000-0000-0000F4180000}"/>
    <cellStyle name="Porcentaje 8" xfId="742" xr:uid="{00000000-0005-0000-0000-0000F5180000}"/>
    <cellStyle name="Salida 2" xfId="318" xr:uid="{00000000-0005-0000-0000-0000F6180000}"/>
    <cellStyle name="Status" xfId="34202" xr:uid="{66372113-2A55-4016-B632-3F2277D906AA}"/>
    <cellStyle name="Text" xfId="34203" xr:uid="{B160CAB0-9F9C-4542-BFD7-CCC43FC0E6B5}"/>
    <cellStyle name="Texto de advertencia 2" xfId="322" xr:uid="{00000000-0005-0000-0000-0000F7180000}"/>
    <cellStyle name="Texto explicativo 2" xfId="324" xr:uid="{00000000-0005-0000-0000-0000F8180000}"/>
    <cellStyle name="Title" xfId="9" builtinId="15" customBuiltin="1"/>
    <cellStyle name="Título 2 2" xfId="311" xr:uid="{00000000-0005-0000-0000-0000FA180000}"/>
    <cellStyle name="Título 3 2" xfId="312" xr:uid="{00000000-0005-0000-0000-0000FB180000}"/>
    <cellStyle name="Título 4" xfId="95" xr:uid="{00000000-0005-0000-0000-0000FC180000}"/>
    <cellStyle name="Título 4 2" xfId="309" xr:uid="{00000000-0005-0000-0000-0000FD180000}"/>
    <cellStyle name="Título 4 2 2" xfId="772" xr:uid="{00000000-0005-0000-0000-0000FE180000}"/>
    <cellStyle name="Título 4 2 3" xfId="1450" xr:uid="{00000000-0005-0000-0000-0000FF180000}"/>
    <cellStyle name="Título 4 2 4" xfId="771" xr:uid="{00000000-0005-0000-0000-000000190000}"/>
    <cellStyle name="Título 4 3" xfId="773" xr:uid="{00000000-0005-0000-0000-000001190000}"/>
    <cellStyle name="Título 4 4" xfId="1449" xr:uid="{00000000-0005-0000-0000-000002190000}"/>
    <cellStyle name="Título 4 5" xfId="770" xr:uid="{00000000-0005-0000-0000-000003190000}"/>
    <cellStyle name="Título 4_Hoja2" xfId="774" xr:uid="{00000000-0005-0000-0000-000004190000}"/>
    <cellStyle name="Título 5" xfId="775" xr:uid="{00000000-0005-0000-0000-000005190000}"/>
    <cellStyle name="Total" xfId="21" builtinId="25" customBuiltin="1"/>
    <cellStyle name="Total 2" xfId="325" xr:uid="{00000000-0005-0000-0000-000007190000}"/>
    <cellStyle name="Warning" xfId="34204" xr:uid="{55294BCA-D75E-4345-9F61-B7E28AA877FA}"/>
    <cellStyle name="Warning Text" xfId="19" builtinId="11" customBuiltin="1"/>
  </cellStyles>
  <dxfs count="1887">
    <dxf>
      <fill>
        <patternFill patternType="solid">
          <fgColor rgb="FF92D05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jelena_filipovic_johnsonelectric_com/Documents/Desktop/J%20E%20C%20A/Export.xlsx" TargetMode="External"/><Relationship Id="rId2" Type="http://schemas.openxmlformats.org/officeDocument/2006/relationships/externalLinkPath" Target="https://jehl-my.sharepoint.com/personal/jelena_filipovic_johnsonelectric_com/Documents/Desktop/J%20E%20C%20A/Export.xlsx" TargetMode="External"/><Relationship Id="rId1" Type="http://schemas.openxmlformats.org/officeDocument/2006/relationships/externalLinkPath" Target="/personal/jelena_filipovic_johnsonelectric_com/Documents/Desktop/J%20E%20C%20A/Expo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ehl-my.sharepoint.com/personal/teresa_torres_johnsonelectric_com/Documents/Desktop/28022022/PROVISION%20MARZO%202026.xlsx" TargetMode="External"/><Relationship Id="rId1" Type="http://schemas.openxmlformats.org/officeDocument/2006/relationships/externalLinkPath" Target="PROVISION%20MARZO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ehl-my.sharepoint.com/personal/teresa_torres_johnsonelectric_com/Documents/Desktop/28022022/PROVISIONES%202026.xlsx" TargetMode="External"/><Relationship Id="rId1" Type="http://schemas.openxmlformats.org/officeDocument/2006/relationships/externalLinkPath" Target="PROVISIONE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lendar"/>
      <sheetName val="Formule offset indirect"/>
      <sheetName val="Kupci"/>
      <sheetName val="IZVOZ ZN"/>
      <sheetName val="Plan izvoza"/>
      <sheetName val="value report"/>
      <sheetName val="Sheet2"/>
      <sheetName val="fg lot"/>
      <sheetName val="STANJE"/>
      <sheetName val="Plan proizvodnje"/>
      <sheetName val="IZVOZ"/>
      <sheetName val="LOT"/>
      <sheetName val="ETA"/>
      <sheetName val="PN"/>
      <sheetName val="Giotto"/>
      <sheetName val="PO China moja evid"/>
      <sheetName val="PO Kina 9-7"/>
      <sheetName val="PO Kina 23-7"/>
      <sheetName val="PO China export"/>
      <sheetName val="PFA"/>
      <sheetName val="Upit"/>
      <sheetName val="PLAN"/>
      <sheetName val="Ex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VISION MARZO 2026"/>
      <sheetName val="CANCELADOS"/>
      <sheetName val="CHINA"/>
    </sheetNames>
    <sheetDataSet>
      <sheetData sheetId="0">
        <row r="1">
          <cell r="A1" t="str">
            <v>REFERENCIA</v>
          </cell>
          <cell r="B1" t="str">
            <v>SHIP DATE</v>
          </cell>
          <cell r="C1" t="str">
            <v>I/O</v>
          </cell>
          <cell r="D1" t="str">
            <v>MXG MXT</v>
          </cell>
          <cell r="E1" t="str">
            <v>Sender</v>
          </cell>
          <cell r="F1" t="str">
            <v>Carrier / Broker</v>
          </cell>
          <cell r="G1" t="str">
            <v>BU</v>
          </cell>
          <cell r="H1" t="str">
            <v>TYPE</v>
          </cell>
          <cell r="I1" t="str">
            <v>ACCOUNT</v>
          </cell>
          <cell r="J1" t="str">
            <v>Type</v>
          </cell>
          <cell r="K1"/>
          <cell r="L1" t="str">
            <v>Inv. Freight</v>
          </cell>
          <cell r="M1" t="str">
            <v>Inv. Date</v>
          </cell>
          <cell r="N1" t="str">
            <v>Amount</v>
          </cell>
          <cell r="O1" t="str">
            <v>Diff</v>
          </cell>
          <cell r="P1" t="str">
            <v>WEEK</v>
          </cell>
          <cell r="Q1" t="str">
            <v>Invoice deliver to Finance</v>
          </cell>
          <cell r="R1" t="str">
            <v>Type</v>
          </cell>
          <cell r="S1"/>
          <cell r="T1" t="str">
            <v>Invoice Broker</v>
          </cell>
          <cell r="U1" t="str">
            <v>Inv. Date</v>
          </cell>
          <cell r="V1" t="str">
            <v>Amount</v>
          </cell>
          <cell r="W1" t="str">
            <v>Diff</v>
          </cell>
          <cell r="X1" t="str">
            <v>WEEK</v>
          </cell>
          <cell r="Y1" t="str">
            <v>Invoice deliver to Finance</v>
          </cell>
          <cell r="Z1" t="str">
            <v>TOTAL</v>
          </cell>
          <cell r="AA1" t="str">
            <v>Provision Ago-2024</v>
          </cell>
          <cell r="AB1" t="str">
            <v>Provision Sep-2024</v>
          </cell>
          <cell r="AC1" t="str">
            <v>Provision Oct-2024</v>
          </cell>
          <cell r="AD1" t="str">
            <v>Provision Nov-2024</v>
          </cell>
          <cell r="AE1" t="str">
            <v>Provision Dic-2024</v>
          </cell>
          <cell r="AF1" t="str">
            <v>Provision Ene-2025</v>
          </cell>
          <cell r="AG1" t="str">
            <v>Provision Feb-2025</v>
          </cell>
          <cell r="AH1" t="str">
            <v>Provision Mar-2025</v>
          </cell>
          <cell r="AI1" t="str">
            <v>Provision Abr-2025</v>
          </cell>
          <cell r="AJ1" t="str">
            <v>Provision May-2025</v>
          </cell>
          <cell r="AK1" t="str">
            <v>Provision Jun-2025</v>
          </cell>
          <cell r="AL1" t="str">
            <v>Provision Jul-2025</v>
          </cell>
          <cell r="AM1" t="str">
            <v>Provision Ago-2025</v>
          </cell>
          <cell r="AN1" t="str">
            <v>Provision Sep-2025</v>
          </cell>
          <cell r="AO1" t="str">
            <v>Provision Oct-2025</v>
          </cell>
          <cell r="AP1" t="str">
            <v>Provision Nov-2025</v>
          </cell>
          <cell r="AQ1" t="str">
            <v>Provision Dic-2025</v>
          </cell>
          <cell r="AR1" t="str">
            <v>Provision Ene-2026</v>
          </cell>
          <cell r="AS1" t="str">
            <v>Provision Feb-2026</v>
          </cell>
          <cell r="AT1" t="str">
            <v>Provision Mar-2026</v>
          </cell>
          <cell r="AU1" t="str">
            <v>STATUS</v>
          </cell>
        </row>
        <row r="2">
          <cell r="A2" t="str">
            <v>RM-A-0345AI25-M19-C8620.D</v>
          </cell>
          <cell r="B2" t="str">
            <v>1-12-2025</v>
          </cell>
          <cell r="C2" t="str">
            <v>I</v>
          </cell>
          <cell r="D2" t="str">
            <v>MXG</v>
          </cell>
          <cell r="E2" t="str">
            <v>JE SERBIA</v>
          </cell>
          <cell r="F2" t="str">
            <v xml:space="preserve">SOLUTIONS CARGO SA DE CV </v>
          </cell>
          <cell r="G2" t="str">
            <v>M19</v>
          </cell>
          <cell r="H2" t="str">
            <v>AIR IMPO</v>
          </cell>
          <cell r="I2">
            <v>67180000</v>
          </cell>
          <cell r="J2" t="str">
            <v>Freight</v>
          </cell>
          <cell r="K2" t="str">
            <v>FreightRM-A-0345AI25-M19-C8620.D</v>
          </cell>
          <cell r="L2" t="e">
            <v>#N/A</v>
          </cell>
          <cell r="M2"/>
          <cell r="N2"/>
          <cell r="O2"/>
          <cell r="P2"/>
          <cell r="Q2"/>
          <cell r="R2" t="str">
            <v>Broker</v>
          </cell>
          <cell r="S2" t="str">
            <v>BrokerRM-A-0345AI25-M19-C8620.D</v>
          </cell>
          <cell r="T2" t="e">
            <v>#N/A</v>
          </cell>
          <cell r="U2"/>
          <cell r="V2"/>
          <cell r="W2"/>
          <cell r="X2"/>
          <cell r="Y2"/>
          <cell r="Z2">
            <v>0</v>
          </cell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>
            <v>600</v>
          </cell>
          <cell r="AR2">
            <v>600</v>
          </cell>
          <cell r="AS2">
            <v>600</v>
          </cell>
          <cell r="AT2">
            <v>600</v>
          </cell>
          <cell r="AU2" t="str">
            <v>CANCELADO</v>
          </cell>
        </row>
        <row r="3">
          <cell r="A3" t="str">
            <v>RM-A-0372AI25-M19-C8852</v>
          </cell>
          <cell r="B3" t="str">
            <v>1-12-2025</v>
          </cell>
          <cell r="C3" t="str">
            <v>I</v>
          </cell>
          <cell r="D3" t="str">
            <v>MXG</v>
          </cell>
          <cell r="E3" t="str">
            <v>JE CHINA</v>
          </cell>
          <cell r="F3" t="str">
            <v xml:space="preserve">SOLUTIONS CARGO SA DE CV </v>
          </cell>
          <cell r="G3" t="str">
            <v>M19</v>
          </cell>
          <cell r="H3" t="str">
            <v>AIR IMPO</v>
          </cell>
          <cell r="I3">
            <v>67180000</v>
          </cell>
          <cell r="J3" t="str">
            <v>Freight</v>
          </cell>
          <cell r="K3" t="str">
            <v>FreightRM-A-0372AI25-M19-C8852</v>
          </cell>
          <cell r="L3" t="e">
            <v>#N/A</v>
          </cell>
          <cell r="M3"/>
          <cell r="N3"/>
          <cell r="O3"/>
          <cell r="P3"/>
          <cell r="Q3"/>
          <cell r="R3" t="str">
            <v>Broker</v>
          </cell>
          <cell r="S3" t="str">
            <v>BrokerRM-A-0372AI25-M19-C8852</v>
          </cell>
          <cell r="T3" t="e">
            <v>#N/A</v>
          </cell>
          <cell r="U3"/>
          <cell r="V3"/>
          <cell r="W3"/>
          <cell r="X3"/>
          <cell r="Y3"/>
          <cell r="Z3">
            <v>0</v>
          </cell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  <cell r="AP3"/>
          <cell r="AQ3">
            <v>900</v>
          </cell>
          <cell r="AR3">
            <v>900</v>
          </cell>
          <cell r="AS3">
            <v>900</v>
          </cell>
          <cell r="AT3">
            <v>900</v>
          </cell>
          <cell r="AU3" t="str">
            <v>CANCELADO</v>
          </cell>
        </row>
        <row r="4">
          <cell r="A4" t="str">
            <v>RM-A-0373AI25-M19-C8886</v>
          </cell>
          <cell r="B4" t="str">
            <v>1-12-2025</v>
          </cell>
          <cell r="C4" t="str">
            <v>I</v>
          </cell>
          <cell r="D4" t="str">
            <v>MXG</v>
          </cell>
          <cell r="E4" t="str">
            <v>JE CHINA</v>
          </cell>
          <cell r="F4" t="str">
            <v xml:space="preserve">SOLUTIONS CARGO SA DE CV </v>
          </cell>
          <cell r="G4" t="str">
            <v>M19</v>
          </cell>
          <cell r="H4" t="str">
            <v>AIR IMPO</v>
          </cell>
          <cell r="I4">
            <v>67180000</v>
          </cell>
          <cell r="J4" t="str">
            <v>Freight</v>
          </cell>
          <cell r="K4" t="str">
            <v>FreightRM-A-0373AI25-M19-C8886</v>
          </cell>
          <cell r="L4" t="e">
            <v>#N/A</v>
          </cell>
          <cell r="M4"/>
          <cell r="N4"/>
          <cell r="O4"/>
          <cell r="P4"/>
          <cell r="Q4"/>
          <cell r="R4" t="str">
            <v>Broker</v>
          </cell>
          <cell r="S4" t="str">
            <v>BrokerRM-A-0373AI25-M19-C8886</v>
          </cell>
          <cell r="T4" t="e">
            <v>#N/A</v>
          </cell>
          <cell r="U4"/>
          <cell r="V4"/>
          <cell r="W4"/>
          <cell r="X4"/>
          <cell r="Y4"/>
          <cell r="Z4">
            <v>0</v>
          </cell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>
            <v>900</v>
          </cell>
          <cell r="AR4">
            <v>900</v>
          </cell>
          <cell r="AS4">
            <v>900</v>
          </cell>
          <cell r="AT4">
            <v>900</v>
          </cell>
          <cell r="AU4" t="str">
            <v>CANCELADO</v>
          </cell>
        </row>
        <row r="5">
          <cell r="A5" t="str">
            <v>RM-M-438-SI25-M19</v>
          </cell>
          <cell r="B5" t="str">
            <v>1-12-2025</v>
          </cell>
          <cell r="C5" t="str">
            <v>I</v>
          </cell>
          <cell r="D5" t="str">
            <v>MXG</v>
          </cell>
          <cell r="E5" t="str">
            <v>JE CHINA</v>
          </cell>
          <cell r="F5" t="str">
            <v>GILDARDO SOLIS RODARTE</v>
          </cell>
          <cell r="G5" t="str">
            <v>M19</v>
          </cell>
          <cell r="H5" t="str">
            <v>SEA IMPO</v>
          </cell>
          <cell r="I5" t="str">
            <v>67120000</v>
          </cell>
          <cell r="J5" t="str">
            <v>Freight</v>
          </cell>
          <cell r="K5" t="str">
            <v>FreightRM-M-438-SI25-M19</v>
          </cell>
          <cell r="L5" t="e">
            <v>#N/A</v>
          </cell>
          <cell r="M5"/>
          <cell r="N5"/>
          <cell r="O5"/>
          <cell r="P5"/>
          <cell r="Q5"/>
          <cell r="R5" t="str">
            <v>Broker</v>
          </cell>
          <cell r="S5" t="str">
            <v>BrokerRM-M-438-SI25-M19</v>
          </cell>
          <cell r="T5" t="e">
            <v>#N/A</v>
          </cell>
          <cell r="U5"/>
          <cell r="V5"/>
          <cell r="W5"/>
          <cell r="X5"/>
          <cell r="Y5"/>
          <cell r="Z5">
            <v>0</v>
          </cell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>
            <v>1650</v>
          </cell>
          <cell r="AR5">
            <v>1650</v>
          </cell>
          <cell r="AS5">
            <v>1650</v>
          </cell>
          <cell r="AT5">
            <v>1650</v>
          </cell>
          <cell r="AU5" t="str">
            <v>CANCELADO</v>
          </cell>
        </row>
        <row r="6">
          <cell r="A6" t="str">
            <v>RM-M-439-SI25-M19</v>
          </cell>
          <cell r="B6" t="str">
            <v>1-12-2025</v>
          </cell>
          <cell r="C6" t="str">
            <v>I</v>
          </cell>
          <cell r="D6" t="str">
            <v>MXG</v>
          </cell>
          <cell r="E6" t="str">
            <v>JE CHINA</v>
          </cell>
          <cell r="F6" t="str">
            <v>GILDARDO SOLIS RODARTE</v>
          </cell>
          <cell r="G6" t="str">
            <v>M19</v>
          </cell>
          <cell r="H6" t="str">
            <v>SEA IMPO</v>
          </cell>
          <cell r="I6" t="str">
            <v>67120000</v>
          </cell>
          <cell r="J6" t="str">
            <v>Freight</v>
          </cell>
          <cell r="K6" t="str">
            <v>FreightRM-M-439-SI25-M19</v>
          </cell>
          <cell r="L6" t="e">
            <v>#N/A</v>
          </cell>
          <cell r="M6"/>
          <cell r="N6"/>
          <cell r="O6"/>
          <cell r="P6"/>
          <cell r="Q6"/>
          <cell r="R6" t="str">
            <v>Broker</v>
          </cell>
          <cell r="S6" t="str">
            <v>BrokerRM-M-439-SI25-M19</v>
          </cell>
          <cell r="T6" t="e">
            <v>#N/A</v>
          </cell>
          <cell r="U6"/>
          <cell r="V6"/>
          <cell r="W6"/>
          <cell r="X6"/>
          <cell r="Y6"/>
          <cell r="Z6">
            <v>0</v>
          </cell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>
            <v>1650</v>
          </cell>
          <cell r="AR6">
            <v>1650</v>
          </cell>
          <cell r="AS6">
            <v>1650</v>
          </cell>
          <cell r="AT6">
            <v>1650</v>
          </cell>
          <cell r="AU6" t="str">
            <v>CANCELADO</v>
          </cell>
        </row>
        <row r="7">
          <cell r="A7" t="str">
            <v>RM-M-442-SI25-M19</v>
          </cell>
          <cell r="B7" t="str">
            <v>1-12-2025</v>
          </cell>
          <cell r="C7" t="str">
            <v>I</v>
          </cell>
          <cell r="D7" t="str">
            <v>MXG</v>
          </cell>
          <cell r="E7" t="str">
            <v>JE CHINA</v>
          </cell>
          <cell r="F7" t="str">
            <v>GILDARDO SOLIS RODARTE</v>
          </cell>
          <cell r="G7" t="str">
            <v>M19</v>
          </cell>
          <cell r="H7" t="str">
            <v>SEA IMPO</v>
          </cell>
          <cell r="I7" t="str">
            <v>67120000</v>
          </cell>
          <cell r="J7" t="str">
            <v>Freight</v>
          </cell>
          <cell r="K7" t="str">
            <v>FreightRM-M-442-SI25-M19</v>
          </cell>
          <cell r="L7" t="e">
            <v>#N/A</v>
          </cell>
          <cell r="M7"/>
          <cell r="N7"/>
          <cell r="O7"/>
          <cell r="P7"/>
          <cell r="Q7"/>
          <cell r="R7" t="str">
            <v>Broker</v>
          </cell>
          <cell r="S7" t="str">
            <v>BrokerRM-M-442-SI25-M19</v>
          </cell>
          <cell r="T7" t="e">
            <v>#N/A</v>
          </cell>
          <cell r="U7"/>
          <cell r="V7"/>
          <cell r="W7"/>
          <cell r="X7"/>
          <cell r="Y7"/>
          <cell r="Z7">
            <v>0</v>
          </cell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>
            <v>1650</v>
          </cell>
          <cell r="AR7">
            <v>1650</v>
          </cell>
          <cell r="AS7">
            <v>1650</v>
          </cell>
          <cell r="AT7">
            <v>1650</v>
          </cell>
          <cell r="AU7" t="str">
            <v>CANCELADO</v>
          </cell>
        </row>
        <row r="8">
          <cell r="A8" t="str">
            <v>RM-M-456-SI25-M19</v>
          </cell>
          <cell r="B8" t="str">
            <v>1-12-2025</v>
          </cell>
          <cell r="C8" t="str">
            <v>I</v>
          </cell>
          <cell r="D8" t="str">
            <v>MXG</v>
          </cell>
          <cell r="E8" t="str">
            <v>JE CHINA</v>
          </cell>
          <cell r="F8" t="str">
            <v>GILDARDO SOLIS RODARTE</v>
          </cell>
          <cell r="G8" t="str">
            <v>M19</v>
          </cell>
          <cell r="H8" t="str">
            <v>SEA IMPO</v>
          </cell>
          <cell r="I8" t="str">
            <v>67120000</v>
          </cell>
          <cell r="J8" t="str">
            <v>Freight</v>
          </cell>
          <cell r="K8" t="str">
            <v>FreightRM-M-456-SI25-M19</v>
          </cell>
          <cell r="L8" t="e">
            <v>#N/A</v>
          </cell>
          <cell r="M8"/>
          <cell r="N8"/>
          <cell r="O8"/>
          <cell r="P8"/>
          <cell r="Q8"/>
          <cell r="R8" t="str">
            <v>Broker</v>
          </cell>
          <cell r="S8" t="str">
            <v>BrokerRM-M-456-SI25-M19</v>
          </cell>
          <cell r="T8" t="e">
            <v>#N/A</v>
          </cell>
          <cell r="U8"/>
          <cell r="V8"/>
          <cell r="W8"/>
          <cell r="X8"/>
          <cell r="Y8"/>
          <cell r="Z8">
            <v>0</v>
          </cell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>
            <v>1650</v>
          </cell>
          <cell r="AR8">
            <v>1650</v>
          </cell>
          <cell r="AS8">
            <v>1650</v>
          </cell>
          <cell r="AT8">
            <v>1650</v>
          </cell>
          <cell r="AU8" t="str">
            <v>CANCELADO</v>
          </cell>
        </row>
        <row r="9">
          <cell r="A9" t="str">
            <v>RM-M-457-SI25-M19</v>
          </cell>
          <cell r="B9" t="str">
            <v>1-12-2025</v>
          </cell>
          <cell r="C9" t="str">
            <v>I</v>
          </cell>
          <cell r="D9" t="str">
            <v>MXG</v>
          </cell>
          <cell r="E9" t="str">
            <v>JE CHINA</v>
          </cell>
          <cell r="F9" t="str">
            <v>GILDARDO SOLIS RODARTE</v>
          </cell>
          <cell r="G9" t="str">
            <v>M19</v>
          </cell>
          <cell r="H9" t="str">
            <v>SEA IMPO</v>
          </cell>
          <cell r="I9" t="str">
            <v>67120000</v>
          </cell>
          <cell r="J9" t="str">
            <v>Freight</v>
          </cell>
          <cell r="K9" t="str">
            <v>FreightRM-M-457-SI25-M19</v>
          </cell>
          <cell r="L9" t="e">
            <v>#N/A</v>
          </cell>
          <cell r="M9"/>
          <cell r="N9"/>
          <cell r="O9"/>
          <cell r="P9"/>
          <cell r="Q9"/>
          <cell r="R9" t="str">
            <v>Broker</v>
          </cell>
          <cell r="S9" t="str">
            <v>BrokerRM-M-457-SI25-M19</v>
          </cell>
          <cell r="T9" t="e">
            <v>#N/A</v>
          </cell>
          <cell r="U9"/>
          <cell r="V9"/>
          <cell r="W9"/>
          <cell r="X9"/>
          <cell r="Y9"/>
          <cell r="Z9">
            <v>0</v>
          </cell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>
            <v>1650</v>
          </cell>
          <cell r="AR9">
            <v>1650</v>
          </cell>
          <cell r="AS9">
            <v>1650</v>
          </cell>
          <cell r="AT9">
            <v>1650</v>
          </cell>
          <cell r="AU9" t="str">
            <v>CANCELADO</v>
          </cell>
        </row>
        <row r="10">
          <cell r="A10" t="str">
            <v>RM-M-465-SI25-M19</v>
          </cell>
          <cell r="B10" t="str">
            <v>1-12-2025</v>
          </cell>
          <cell r="C10" t="str">
            <v>I</v>
          </cell>
          <cell r="D10" t="str">
            <v>MXG</v>
          </cell>
          <cell r="E10" t="str">
            <v>JE CHINA</v>
          </cell>
          <cell r="F10" t="str">
            <v>GILDARDO SOLIS RODARTE</v>
          </cell>
          <cell r="G10" t="str">
            <v>M19</v>
          </cell>
          <cell r="H10" t="str">
            <v>SEA IMPO</v>
          </cell>
          <cell r="I10" t="str">
            <v>67120000</v>
          </cell>
          <cell r="J10" t="str">
            <v>Freight</v>
          </cell>
          <cell r="K10" t="str">
            <v>FreightRM-M-465-SI25-M19</v>
          </cell>
          <cell r="L10" t="e">
            <v>#N/A</v>
          </cell>
          <cell r="M10"/>
          <cell r="N10"/>
          <cell r="O10"/>
          <cell r="P10"/>
          <cell r="Q10"/>
          <cell r="R10" t="str">
            <v>Broker</v>
          </cell>
          <cell r="S10" t="str">
            <v>BrokerRM-M-465-SI25-M19</v>
          </cell>
          <cell r="T10" t="e">
            <v>#N/A</v>
          </cell>
          <cell r="U10"/>
          <cell r="V10"/>
          <cell r="W10"/>
          <cell r="X10"/>
          <cell r="Y10"/>
          <cell r="Z10">
            <v>0</v>
          </cell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>
            <v>1650</v>
          </cell>
          <cell r="AR10">
            <v>1650</v>
          </cell>
          <cell r="AS10">
            <v>1650</v>
          </cell>
          <cell r="AT10">
            <v>1650</v>
          </cell>
          <cell r="AU10" t="str">
            <v>CANCELADO</v>
          </cell>
        </row>
        <row r="11">
          <cell r="A11" t="str">
            <v>RM-M-471-SI25-M19-F</v>
          </cell>
          <cell r="B11" t="str">
            <v>1-12-2025</v>
          </cell>
          <cell r="C11" t="str">
            <v>I</v>
          </cell>
          <cell r="D11" t="str">
            <v>MXG</v>
          </cell>
          <cell r="E11" t="str">
            <v>HAGO</v>
          </cell>
          <cell r="F11" t="str">
            <v xml:space="preserve">DSV AIR &amp; Sea SA de CV </v>
          </cell>
          <cell r="G11" t="str">
            <v>M19</v>
          </cell>
          <cell r="H11" t="str">
            <v>SEA IMPO</v>
          </cell>
          <cell r="I11" t="str">
            <v>67120000</v>
          </cell>
          <cell r="J11" t="str">
            <v>Freight</v>
          </cell>
          <cell r="K11" t="str">
            <v>FreightRM-M-471-SI25-M19-F</v>
          </cell>
          <cell r="L11" t="e">
            <v>#N/A</v>
          </cell>
          <cell r="M11"/>
          <cell r="N11"/>
          <cell r="O11"/>
          <cell r="P11"/>
          <cell r="Q11"/>
          <cell r="R11" t="str">
            <v>Broker</v>
          </cell>
          <cell r="S11" t="str">
            <v>BrokerRM-M-471-SI25-M19-F</v>
          </cell>
          <cell r="T11" t="e">
            <v>#N/A</v>
          </cell>
          <cell r="U11"/>
          <cell r="V11"/>
          <cell r="W11"/>
          <cell r="X11"/>
          <cell r="Y11"/>
          <cell r="Z11">
            <v>0</v>
          </cell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>
            <v>6651</v>
          </cell>
          <cell r="AR11">
            <v>6651</v>
          </cell>
          <cell r="AS11">
            <v>6651</v>
          </cell>
          <cell r="AT11">
            <v>6651</v>
          </cell>
          <cell r="AU11" t="str">
            <v>CANCELADO</v>
          </cell>
        </row>
        <row r="12">
          <cell r="A12" t="str">
            <v>RM-J-1034LI25-M19.CS8934</v>
          </cell>
          <cell r="B12" t="str">
            <v>1-12-2025</v>
          </cell>
          <cell r="C12" t="str">
            <v>I</v>
          </cell>
          <cell r="D12" t="str">
            <v>MXG</v>
          </cell>
          <cell r="E12" t="str">
            <v>TDS</v>
          </cell>
          <cell r="F12" t="str">
            <v>TRINITY LOGISTICS INC</v>
          </cell>
          <cell r="G12" t="str">
            <v>M19</v>
          </cell>
          <cell r="H12" t="str">
            <v>LAND IMPO</v>
          </cell>
          <cell r="I12">
            <v>67180000</v>
          </cell>
          <cell r="J12" t="str">
            <v>Freight</v>
          </cell>
          <cell r="K12" t="str">
            <v>FreightRM-J-1034LI25-M19.CS8934</v>
          </cell>
          <cell r="L12" t="e">
            <v>#N/A</v>
          </cell>
          <cell r="M12"/>
          <cell r="N12"/>
          <cell r="O12"/>
          <cell r="P12"/>
          <cell r="Q12"/>
          <cell r="R12" t="str">
            <v>Broker</v>
          </cell>
          <cell r="S12" t="str">
            <v>BrokerRM-J-1034LI25-M19.CS8934</v>
          </cell>
          <cell r="T12" t="e">
            <v>#N/A</v>
          </cell>
          <cell r="U12"/>
          <cell r="V12"/>
          <cell r="W12"/>
          <cell r="X12"/>
          <cell r="Y12"/>
          <cell r="Z12">
            <v>0</v>
          </cell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>
            <v>1950</v>
          </cell>
          <cell r="AR12">
            <v>1950</v>
          </cell>
          <cell r="AS12">
            <v>1950</v>
          </cell>
          <cell r="AT12">
            <v>1950</v>
          </cell>
          <cell r="AU12" t="str">
            <v>CANCELADO</v>
          </cell>
        </row>
        <row r="13">
          <cell r="A13" t="str">
            <v>RM-J-1036LI25-M19.CS9003</v>
          </cell>
          <cell r="B13" t="str">
            <v>1-12-2025</v>
          </cell>
          <cell r="C13" t="str">
            <v>I</v>
          </cell>
          <cell r="D13" t="str">
            <v>MXG</v>
          </cell>
          <cell r="E13">
            <v>0</v>
          </cell>
          <cell r="F13" t="str">
            <v>Europartners Mexico, S.A. DE C.V.</v>
          </cell>
          <cell r="G13" t="str">
            <v>M19</v>
          </cell>
          <cell r="H13" t="str">
            <v>LAND IMPO</v>
          </cell>
          <cell r="I13">
            <v>67180000</v>
          </cell>
          <cell r="J13" t="str">
            <v>Freight</v>
          </cell>
          <cell r="K13" t="str">
            <v>FreightRM-J-1036LI25-M19.CS9003</v>
          </cell>
          <cell r="L13" t="e">
            <v>#N/A</v>
          </cell>
          <cell r="M13"/>
          <cell r="N13"/>
          <cell r="O13"/>
          <cell r="P13"/>
          <cell r="Q13"/>
          <cell r="R13" t="str">
            <v>Broker</v>
          </cell>
          <cell r="S13" t="str">
            <v>BrokerRM-J-1036LI25-M19.CS9003</v>
          </cell>
          <cell r="T13" t="e">
            <v>#N/A</v>
          </cell>
          <cell r="U13"/>
          <cell r="V13"/>
          <cell r="W13"/>
          <cell r="X13"/>
          <cell r="Y13"/>
          <cell r="Z13">
            <v>0</v>
          </cell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1350</v>
          </cell>
          <cell r="AR13">
            <v>1350</v>
          </cell>
          <cell r="AS13">
            <v>1350</v>
          </cell>
          <cell r="AT13">
            <v>1350</v>
          </cell>
          <cell r="AU13" t="str">
            <v>CANCELADO</v>
          </cell>
        </row>
        <row r="14">
          <cell r="A14" t="str">
            <v>FG-V-152-V1E25-M01.1.CS8964</v>
          </cell>
          <cell r="B14" t="str">
            <v>1-12-2025</v>
          </cell>
          <cell r="C14" t="str">
            <v>O</v>
          </cell>
          <cell r="D14" t="str">
            <v>MXG</v>
          </cell>
          <cell r="E14" t="str">
            <v>JEG</v>
          </cell>
          <cell r="F14" t="str">
            <v>GILDARDO SOLIS RODARTE</v>
          </cell>
          <cell r="G14" t="str">
            <v>M01</v>
          </cell>
          <cell r="H14" t="str">
            <v>LAND EXPO</v>
          </cell>
          <cell r="I14" t="str">
            <v>59234005</v>
          </cell>
          <cell r="J14" t="str">
            <v>Freight</v>
          </cell>
          <cell r="K14" t="str">
            <v>FreightFG-V-152-V1E25-M01.1.CS8964</v>
          </cell>
          <cell r="L14" t="e">
            <v>#N/A</v>
          </cell>
          <cell r="M14"/>
          <cell r="N14"/>
          <cell r="O14"/>
          <cell r="P14"/>
          <cell r="Q14"/>
          <cell r="R14" t="str">
            <v>Broker</v>
          </cell>
          <cell r="S14" t="str">
            <v>BrokerFG-V-152-V1E25-M01.1.CS8964</v>
          </cell>
          <cell r="T14" t="e">
            <v>#N/A</v>
          </cell>
          <cell r="U14"/>
          <cell r="V14"/>
          <cell r="W14"/>
          <cell r="X14"/>
          <cell r="Y14"/>
          <cell r="Z14">
            <v>0</v>
          </cell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947.96243838244152</v>
          </cell>
          <cell r="AR14">
            <v>947.96243838244152</v>
          </cell>
          <cell r="AS14">
            <v>947.96243838244152</v>
          </cell>
          <cell r="AT14">
            <v>947.96243838244152</v>
          </cell>
          <cell r="AU14" t="str">
            <v>CANCELADO</v>
          </cell>
        </row>
        <row r="15">
          <cell r="A15" t="str">
            <v>FG-V-152-V1E25-M01.2.CS885</v>
          </cell>
          <cell r="B15" t="str">
            <v>1-12-2025</v>
          </cell>
          <cell r="C15" t="str">
            <v>O</v>
          </cell>
          <cell r="D15" t="str">
            <v>MXG</v>
          </cell>
          <cell r="E15" t="str">
            <v>JEG</v>
          </cell>
          <cell r="F15" t="str">
            <v>GILDARDO SOLIS RODARTE</v>
          </cell>
          <cell r="G15" t="str">
            <v>M01</v>
          </cell>
          <cell r="H15" t="str">
            <v>LAND EXPO</v>
          </cell>
          <cell r="I15" t="str">
            <v>59234005</v>
          </cell>
          <cell r="J15" t="str">
            <v>Freight</v>
          </cell>
          <cell r="K15" t="str">
            <v>FreightFG-V-152-V1E25-M01.2.CS885</v>
          </cell>
          <cell r="L15" t="e">
            <v>#N/A</v>
          </cell>
          <cell r="M15"/>
          <cell r="N15"/>
          <cell r="O15"/>
          <cell r="P15"/>
          <cell r="Q15"/>
          <cell r="R15" t="str">
            <v>Broker</v>
          </cell>
          <cell r="S15" t="str">
            <v>BrokerFG-V-152-V1E25-M01.2.CS885</v>
          </cell>
          <cell r="T15" t="e">
            <v>#N/A</v>
          </cell>
          <cell r="U15"/>
          <cell r="V15"/>
          <cell r="W15"/>
          <cell r="X15"/>
          <cell r="Y15"/>
          <cell r="Z15">
            <v>0</v>
          </cell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>
            <v>947.96243838244152</v>
          </cell>
          <cell r="AR15">
            <v>947.96243838244152</v>
          </cell>
          <cell r="AS15">
            <v>947.96243838244152</v>
          </cell>
          <cell r="AT15">
            <v>947.96243838244152</v>
          </cell>
          <cell r="AU15" t="str">
            <v>CANCELADO</v>
          </cell>
        </row>
        <row r="16">
          <cell r="A16" t="str">
            <v>FG-V-168-V1E25-M46.1</v>
          </cell>
          <cell r="B16" t="str">
            <v>8-12-2025</v>
          </cell>
          <cell r="C16" t="str">
            <v>O</v>
          </cell>
          <cell r="D16" t="str">
            <v>MXG</v>
          </cell>
          <cell r="E16" t="str">
            <v>JEG</v>
          </cell>
          <cell r="F16" t="str">
            <v>GILDARDO SOLIS RODARTE</v>
          </cell>
          <cell r="G16" t="str">
            <v>M19</v>
          </cell>
          <cell r="H16" t="str">
            <v>LAND EXPO</v>
          </cell>
          <cell r="I16" t="str">
            <v>59210003</v>
          </cell>
          <cell r="J16" t="str">
            <v>Freight</v>
          </cell>
          <cell r="K16" t="str">
            <v>FreightFG-V-168-V1E25-M46.1</v>
          </cell>
          <cell r="L16" t="e">
            <v>#N/A</v>
          </cell>
          <cell r="M16"/>
          <cell r="N16"/>
          <cell r="O16"/>
          <cell r="P16"/>
          <cell r="Q16"/>
          <cell r="R16" t="str">
            <v>Broker</v>
          </cell>
          <cell r="S16" t="str">
            <v>BrokerFG-V-168-V1E25-M46.1</v>
          </cell>
          <cell r="T16" t="e">
            <v>#N/A</v>
          </cell>
          <cell r="U16"/>
          <cell r="V16"/>
          <cell r="W16"/>
          <cell r="X16"/>
          <cell r="Y16"/>
          <cell r="Z16">
            <v>0</v>
          </cell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223.04998550175094</v>
          </cell>
          <cell r="AR16">
            <v>223.04998550175094</v>
          </cell>
          <cell r="AS16">
            <v>223.04998550175094</v>
          </cell>
          <cell r="AT16">
            <v>223.04998550175094</v>
          </cell>
          <cell r="AU16" t="str">
            <v>CANCELADO</v>
          </cell>
        </row>
        <row r="17">
          <cell r="A17" t="str">
            <v>RM-V-356-V1I25-M19.4</v>
          </cell>
          <cell r="B17" t="str">
            <v>2-1-2026</v>
          </cell>
          <cell r="C17" t="str">
            <v>I</v>
          </cell>
          <cell r="D17" t="str">
            <v>MXG</v>
          </cell>
          <cell r="E17" t="str">
            <v>REA</v>
          </cell>
          <cell r="F17" t="str">
            <v>TRANSPORTES BRABER,S.A.DE C.V.</v>
          </cell>
          <cell r="G17" t="str">
            <v>M19</v>
          </cell>
          <cell r="H17" t="str">
            <v>LAND IMPO</v>
          </cell>
          <cell r="I17" t="str">
            <v>67110002</v>
          </cell>
          <cell r="J17" t="str">
            <v>Freight</v>
          </cell>
          <cell r="K17" t="str">
            <v>FreightRM-V-356-V1I25-M19.4</v>
          </cell>
          <cell r="L17" t="e">
            <v>#N/A</v>
          </cell>
          <cell r="M17"/>
          <cell r="N17"/>
          <cell r="O17"/>
          <cell r="P17"/>
          <cell r="Q17"/>
          <cell r="R17" t="str">
            <v>Broker</v>
          </cell>
          <cell r="S17" t="str">
            <v>BrokerRM-V-356-V1I25-M19.4</v>
          </cell>
          <cell r="T17" t="e">
            <v>#N/A</v>
          </cell>
          <cell r="U17"/>
          <cell r="V17"/>
          <cell r="W17"/>
          <cell r="X17"/>
          <cell r="Y17"/>
          <cell r="Z17">
            <v>0</v>
          </cell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>
            <v>1059.4874311333169</v>
          </cell>
          <cell r="AR17">
            <v>1059.4874311333169</v>
          </cell>
          <cell r="AS17">
            <v>1059.4874311333169</v>
          </cell>
          <cell r="AT17">
            <v>1059.4874311333169</v>
          </cell>
          <cell r="AU17" t="str">
            <v>CANCELADO</v>
          </cell>
        </row>
        <row r="18">
          <cell r="A18" t="str">
            <v>RM-V-348-V1I25-M19.1</v>
          </cell>
          <cell r="B18" t="str">
            <v>22-12-2025</v>
          </cell>
          <cell r="C18" t="str">
            <v>I</v>
          </cell>
          <cell r="D18" t="str">
            <v>MXG</v>
          </cell>
          <cell r="E18" t="str">
            <v>KRAYDEN</v>
          </cell>
          <cell r="F18" t="str">
            <v xml:space="preserve">SOLUTIONS CARGO SA DE CV </v>
          </cell>
          <cell r="G18" t="str">
            <v>M19</v>
          </cell>
          <cell r="H18" t="str">
            <v>LAND IMPO</v>
          </cell>
          <cell r="I18" t="str">
            <v>67110002</v>
          </cell>
          <cell r="J18" t="str">
            <v>Freight</v>
          </cell>
          <cell r="K18" t="str">
            <v>FreightRM-V-348-V1I25-M19.1</v>
          </cell>
          <cell r="L18">
            <v>3478</v>
          </cell>
          <cell r="M18">
            <v>46093</v>
          </cell>
          <cell r="N18">
            <v>518.96409375052656</v>
          </cell>
          <cell r="O18"/>
          <cell r="P18" t="str">
            <v>11</v>
          </cell>
          <cell r="Q18"/>
          <cell r="R18" t="str">
            <v>Broker</v>
          </cell>
          <cell r="S18" t="str">
            <v>BrokerRM-V-348-V1I25-M19.1</v>
          </cell>
          <cell r="T18" t="e">
            <v>#N/A</v>
          </cell>
          <cell r="U18"/>
          <cell r="V18"/>
          <cell r="W18"/>
          <cell r="X18"/>
          <cell r="Y18"/>
          <cell r="Z18">
            <v>518.96409375052656</v>
          </cell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>
            <v>1282.537416635068</v>
          </cell>
          <cell r="AR18">
            <v>763.57332288454143</v>
          </cell>
          <cell r="AS18">
            <v>763.57332288454143</v>
          </cell>
          <cell r="AT18">
            <v>763.57332288454143</v>
          </cell>
          <cell r="AU18" t="str">
            <v>CANCELADO</v>
          </cell>
        </row>
        <row r="19">
          <cell r="A19" t="str">
            <v>FG-V-169-V1E25-M01.7.9115</v>
          </cell>
          <cell r="B19" t="str">
            <v>18-12-2025</v>
          </cell>
          <cell r="C19" t="str">
            <v>O</v>
          </cell>
          <cell r="D19" t="str">
            <v>MXG</v>
          </cell>
          <cell r="E19" t="str">
            <v>ABC</v>
          </cell>
          <cell r="F19" t="str">
            <v>GILDARDO SOLIS RODARTE</v>
          </cell>
          <cell r="G19" t="str">
            <v>M01</v>
          </cell>
          <cell r="H19" t="str">
            <v>LAND EXPO</v>
          </cell>
          <cell r="I19" t="str">
            <v>59210003</v>
          </cell>
          <cell r="J19" t="str">
            <v>Freight</v>
          </cell>
          <cell r="K19" t="str">
            <v>FreightFG-V-169-V1E25-M01.7.9115</v>
          </cell>
          <cell r="L19" t="e">
            <v>#N/A</v>
          </cell>
          <cell r="M19"/>
          <cell r="N19"/>
          <cell r="O19"/>
          <cell r="P19"/>
          <cell r="Q19"/>
          <cell r="R19" t="str">
            <v>Broker</v>
          </cell>
          <cell r="S19" t="str">
            <v>BrokerFG-V-169-V1E25-M01.7.9115</v>
          </cell>
          <cell r="T19" t="e">
            <v>#N/A</v>
          </cell>
          <cell r="U19"/>
          <cell r="V19"/>
          <cell r="W19"/>
          <cell r="X19"/>
          <cell r="Y19"/>
          <cell r="Z19">
            <v>0</v>
          </cell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>
            <v>1449.8249057613812</v>
          </cell>
          <cell r="AR19">
            <v>1449.8249057613812</v>
          </cell>
          <cell r="AS19">
            <v>1449.8249057613812</v>
          </cell>
          <cell r="AT19">
            <v>1449.8249057613812</v>
          </cell>
          <cell r="AU19" t="str">
            <v>CANCELADO</v>
          </cell>
        </row>
        <row r="20">
          <cell r="A20" t="str">
            <v>RM-A-0003AI26-M19-C9038</v>
          </cell>
          <cell r="B20" t="str">
            <v>2-1-2026</v>
          </cell>
          <cell r="C20" t="str">
            <v>I</v>
          </cell>
          <cell r="D20" t="str">
            <v>MXG</v>
          </cell>
          <cell r="E20" t="str">
            <v>JE CHINA</v>
          </cell>
          <cell r="F20" t="str">
            <v xml:space="preserve">SOLUTIONS CARGO SA DE CV </v>
          </cell>
          <cell r="G20" t="str">
            <v>M19</v>
          </cell>
          <cell r="H20" t="str">
            <v>AIR IMPO</v>
          </cell>
          <cell r="I20">
            <v>67180000</v>
          </cell>
          <cell r="J20" t="str">
            <v>Freight</v>
          </cell>
          <cell r="K20" t="str">
            <v>FreightRM-A-0003AI26-M19-C9038</v>
          </cell>
          <cell r="L20" t="e">
            <v>#N/A</v>
          </cell>
          <cell r="M20"/>
          <cell r="N20"/>
          <cell r="O20"/>
          <cell r="P20"/>
          <cell r="Q20"/>
          <cell r="R20" t="str">
            <v>Broker</v>
          </cell>
          <cell r="S20" t="str">
            <v>BrokerRM-A-0003AI26-M19-C9038</v>
          </cell>
          <cell r="T20" t="e">
            <v>#N/A</v>
          </cell>
          <cell r="U20"/>
          <cell r="V20"/>
          <cell r="W20"/>
          <cell r="X20"/>
          <cell r="Y20"/>
          <cell r="Z20">
            <v>0</v>
          </cell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>
            <v>900</v>
          </cell>
          <cell r="AS20">
            <v>900</v>
          </cell>
          <cell r="AT20">
            <v>900</v>
          </cell>
          <cell r="AU20" t="str">
            <v>CANCELADO</v>
          </cell>
        </row>
        <row r="21">
          <cell r="A21" t="str">
            <v>RM-A-0004AI26-M19-C9050</v>
          </cell>
          <cell r="B21" t="str">
            <v>2-1-2026</v>
          </cell>
          <cell r="C21" t="str">
            <v>I</v>
          </cell>
          <cell r="D21" t="str">
            <v>MXG</v>
          </cell>
          <cell r="E21" t="str">
            <v>JE CHINA</v>
          </cell>
          <cell r="F21" t="str">
            <v xml:space="preserve">SOLUTIONS CARGO SA DE CV </v>
          </cell>
          <cell r="G21" t="str">
            <v>M19</v>
          </cell>
          <cell r="H21" t="str">
            <v>AIR IMPO</v>
          </cell>
          <cell r="I21">
            <v>67180000</v>
          </cell>
          <cell r="J21" t="str">
            <v>Freight</v>
          </cell>
          <cell r="K21" t="str">
            <v>FreightRM-A-0004AI26-M19-C9050</v>
          </cell>
          <cell r="L21" t="e">
            <v>#N/A</v>
          </cell>
          <cell r="M21"/>
          <cell r="N21"/>
          <cell r="O21"/>
          <cell r="P21"/>
          <cell r="Q21"/>
          <cell r="R21" t="str">
            <v>Broker</v>
          </cell>
          <cell r="S21" t="str">
            <v>BrokerRM-A-0004AI26-M19-C9050</v>
          </cell>
          <cell r="T21" t="e">
            <v>#N/A</v>
          </cell>
          <cell r="U21"/>
          <cell r="V21"/>
          <cell r="W21"/>
          <cell r="X21"/>
          <cell r="Y21"/>
          <cell r="Z21">
            <v>0</v>
          </cell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>
            <v>900</v>
          </cell>
          <cell r="AS21">
            <v>900</v>
          </cell>
          <cell r="AT21">
            <v>900</v>
          </cell>
          <cell r="AU21" t="str">
            <v>CANCELADO</v>
          </cell>
        </row>
        <row r="22">
          <cell r="A22" t="str">
            <v>RM-A-0004AI26-M19-C9050.D</v>
          </cell>
          <cell r="B22" t="str">
            <v>2-1-2026</v>
          </cell>
          <cell r="C22" t="str">
            <v>I</v>
          </cell>
          <cell r="D22" t="str">
            <v>MXG</v>
          </cell>
          <cell r="E22" t="str">
            <v>JE CHINA</v>
          </cell>
          <cell r="F22" t="str">
            <v>DICEX S.A DE C.V.</v>
          </cell>
          <cell r="G22" t="str">
            <v>M19</v>
          </cell>
          <cell r="H22" t="str">
            <v>AIR IMPO</v>
          </cell>
          <cell r="I22">
            <v>67180000</v>
          </cell>
          <cell r="J22" t="str">
            <v>Freight</v>
          </cell>
          <cell r="K22" t="str">
            <v>FreightRM-A-0004AI26-M19-C9050.D</v>
          </cell>
          <cell r="L22" t="e">
            <v>#N/A</v>
          </cell>
          <cell r="M22"/>
          <cell r="N22"/>
          <cell r="O22"/>
          <cell r="P22"/>
          <cell r="Q22"/>
          <cell r="R22" t="str">
            <v>Broker</v>
          </cell>
          <cell r="S22" t="str">
            <v>BrokerRM-A-0004AI26-M19-C9050.D</v>
          </cell>
          <cell r="T22" t="e">
            <v>#N/A</v>
          </cell>
          <cell r="U22"/>
          <cell r="V22"/>
          <cell r="W22"/>
          <cell r="X22"/>
          <cell r="Y22"/>
          <cell r="Z22">
            <v>0</v>
          </cell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>
            <v>600</v>
          </cell>
          <cell r="AS22">
            <v>600</v>
          </cell>
          <cell r="AT22">
            <v>600</v>
          </cell>
          <cell r="AU22" t="str">
            <v>CANCELADO</v>
          </cell>
        </row>
        <row r="23">
          <cell r="A23" t="str">
            <v xml:space="preserve">RM-A-0005AI26-M19-C9048 </v>
          </cell>
          <cell r="B23" t="str">
            <v>2-1-2026</v>
          </cell>
          <cell r="C23" t="str">
            <v>I</v>
          </cell>
          <cell r="D23" t="str">
            <v>MXG</v>
          </cell>
          <cell r="E23" t="str">
            <v>JE CHINA</v>
          </cell>
          <cell r="F23" t="str">
            <v xml:space="preserve">SOLUTIONS CARGO SA DE CV </v>
          </cell>
          <cell r="G23" t="str">
            <v>M19</v>
          </cell>
          <cell r="H23" t="str">
            <v>AIR IMPO</v>
          </cell>
          <cell r="I23">
            <v>67180000</v>
          </cell>
          <cell r="J23" t="str">
            <v>Freight</v>
          </cell>
          <cell r="K23" t="str">
            <v xml:space="preserve">FreightRM-A-0005AI26-M19-C9048 </v>
          </cell>
          <cell r="L23" t="e">
            <v>#N/A</v>
          </cell>
          <cell r="M23"/>
          <cell r="N23"/>
          <cell r="O23"/>
          <cell r="P23"/>
          <cell r="Q23"/>
          <cell r="R23" t="str">
            <v>Broker</v>
          </cell>
          <cell r="S23" t="str">
            <v xml:space="preserve">BrokerRM-A-0005AI26-M19-C9048 </v>
          </cell>
          <cell r="T23" t="e">
            <v>#N/A</v>
          </cell>
          <cell r="U23"/>
          <cell r="V23"/>
          <cell r="W23"/>
          <cell r="X23"/>
          <cell r="Y23"/>
          <cell r="Z23">
            <v>0</v>
          </cell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>
            <v>900</v>
          </cell>
          <cell r="AS23">
            <v>900</v>
          </cell>
          <cell r="AT23">
            <v>900</v>
          </cell>
          <cell r="AU23" t="str">
            <v>CANCELADO</v>
          </cell>
        </row>
        <row r="24">
          <cell r="A24" t="str">
            <v>RM-A-0005AI26-M19-C9048.D</v>
          </cell>
          <cell r="B24" t="str">
            <v>2-1-2026</v>
          </cell>
          <cell r="C24" t="str">
            <v>I</v>
          </cell>
          <cell r="D24" t="str">
            <v>MXG</v>
          </cell>
          <cell r="E24" t="str">
            <v>JE CHINA</v>
          </cell>
          <cell r="F24" t="str">
            <v>DICEX S.A DE C.V.</v>
          </cell>
          <cell r="G24" t="str">
            <v>M19</v>
          </cell>
          <cell r="H24" t="str">
            <v>AIR IMPO</v>
          </cell>
          <cell r="I24">
            <v>67180000</v>
          </cell>
          <cell r="J24" t="str">
            <v>Freight</v>
          </cell>
          <cell r="K24" t="str">
            <v>FreightRM-A-0005AI26-M19-C9048.D</v>
          </cell>
          <cell r="L24" t="e">
            <v>#N/A</v>
          </cell>
          <cell r="M24"/>
          <cell r="N24"/>
          <cell r="O24"/>
          <cell r="P24"/>
          <cell r="Q24"/>
          <cell r="R24" t="str">
            <v>Broker</v>
          </cell>
          <cell r="S24" t="str">
            <v>BrokerRM-A-0005AI26-M19-C9048.D</v>
          </cell>
          <cell r="T24" t="e">
            <v>#N/A</v>
          </cell>
          <cell r="U24"/>
          <cell r="V24"/>
          <cell r="W24"/>
          <cell r="X24"/>
          <cell r="Y24"/>
          <cell r="Z24">
            <v>0</v>
          </cell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>
            <v>600</v>
          </cell>
          <cell r="AS24">
            <v>600</v>
          </cell>
          <cell r="AT24">
            <v>600</v>
          </cell>
          <cell r="AU24" t="str">
            <v>CANCELADO</v>
          </cell>
        </row>
        <row r="25">
          <cell r="A25" t="str">
            <v>RM-A-0006AI26-M19-C9048</v>
          </cell>
          <cell r="B25" t="str">
            <v>2-1-2026</v>
          </cell>
          <cell r="C25" t="str">
            <v>I</v>
          </cell>
          <cell r="D25" t="str">
            <v>MXG</v>
          </cell>
          <cell r="E25" t="str">
            <v>JE CHINA</v>
          </cell>
          <cell r="F25" t="str">
            <v xml:space="preserve">SOLUTIONS CARGO SA DE CV </v>
          </cell>
          <cell r="G25" t="str">
            <v>M19</v>
          </cell>
          <cell r="H25" t="str">
            <v>AIR IMPO</v>
          </cell>
          <cell r="I25">
            <v>67180000</v>
          </cell>
          <cell r="J25" t="str">
            <v>Freight</v>
          </cell>
          <cell r="K25" t="str">
            <v>FreightRM-A-0006AI26-M19-C9048</v>
          </cell>
          <cell r="L25" t="e">
            <v>#N/A</v>
          </cell>
          <cell r="M25"/>
          <cell r="N25"/>
          <cell r="O25"/>
          <cell r="P25"/>
          <cell r="Q25"/>
          <cell r="R25" t="str">
            <v>Broker</v>
          </cell>
          <cell r="S25" t="str">
            <v>BrokerRM-A-0006AI26-M19-C9048</v>
          </cell>
          <cell r="T25" t="e">
            <v>#N/A</v>
          </cell>
          <cell r="U25"/>
          <cell r="V25"/>
          <cell r="W25"/>
          <cell r="X25"/>
          <cell r="Y25"/>
          <cell r="Z25">
            <v>0</v>
          </cell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>
            <v>900</v>
          </cell>
          <cell r="AS25">
            <v>900</v>
          </cell>
          <cell r="AT25">
            <v>900</v>
          </cell>
          <cell r="AU25" t="str">
            <v>CANCELADO</v>
          </cell>
        </row>
        <row r="26">
          <cell r="A26" t="str">
            <v>RM-A-0006AI26-M19-C9048.D</v>
          </cell>
          <cell r="B26" t="str">
            <v>2-1-2026</v>
          </cell>
          <cell r="C26" t="str">
            <v>I</v>
          </cell>
          <cell r="D26" t="str">
            <v>MXG</v>
          </cell>
          <cell r="E26" t="str">
            <v>JE CHINA</v>
          </cell>
          <cell r="F26" t="str">
            <v>DICEX S.A DE C.V.</v>
          </cell>
          <cell r="G26" t="str">
            <v>M19</v>
          </cell>
          <cell r="H26" t="str">
            <v>AIR IMPO</v>
          </cell>
          <cell r="I26">
            <v>67180000</v>
          </cell>
          <cell r="J26" t="str">
            <v>Freight</v>
          </cell>
          <cell r="K26" t="str">
            <v>FreightRM-A-0006AI26-M19-C9048.D</v>
          </cell>
          <cell r="L26" t="e">
            <v>#N/A</v>
          </cell>
          <cell r="M26"/>
          <cell r="N26"/>
          <cell r="O26"/>
          <cell r="P26"/>
          <cell r="Q26"/>
          <cell r="R26" t="str">
            <v>Broker</v>
          </cell>
          <cell r="S26" t="str">
            <v>BrokerRM-A-0006AI26-M19-C9048.D</v>
          </cell>
          <cell r="T26" t="e">
            <v>#N/A</v>
          </cell>
          <cell r="U26"/>
          <cell r="V26"/>
          <cell r="W26"/>
          <cell r="X26"/>
          <cell r="Y26"/>
          <cell r="Z26">
            <v>0</v>
          </cell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>
            <v>600</v>
          </cell>
          <cell r="AS26">
            <v>600</v>
          </cell>
          <cell r="AT26">
            <v>600</v>
          </cell>
          <cell r="AU26" t="str">
            <v>CANCELADO</v>
          </cell>
        </row>
        <row r="27">
          <cell r="A27" t="str">
            <v xml:space="preserve">RM-A-0007AI26-M19-C9049 </v>
          </cell>
          <cell r="B27" t="str">
            <v>2-1-2026</v>
          </cell>
          <cell r="C27" t="str">
            <v>I</v>
          </cell>
          <cell r="D27" t="str">
            <v>MXG</v>
          </cell>
          <cell r="E27" t="str">
            <v>JE CHINA</v>
          </cell>
          <cell r="F27" t="str">
            <v xml:space="preserve">SOLUTIONS CARGO SA DE CV </v>
          </cell>
          <cell r="G27" t="str">
            <v>M19</v>
          </cell>
          <cell r="H27" t="str">
            <v>AIR IMPO</v>
          </cell>
          <cell r="I27">
            <v>67180000</v>
          </cell>
          <cell r="J27" t="str">
            <v>Freight</v>
          </cell>
          <cell r="K27" t="str">
            <v xml:space="preserve">FreightRM-A-0007AI26-M19-C9049 </v>
          </cell>
          <cell r="L27" t="e">
            <v>#N/A</v>
          </cell>
          <cell r="M27"/>
          <cell r="N27"/>
          <cell r="O27"/>
          <cell r="P27"/>
          <cell r="Q27"/>
          <cell r="R27" t="str">
            <v>Broker</v>
          </cell>
          <cell r="S27" t="str">
            <v xml:space="preserve">BrokerRM-A-0007AI26-M19-C9049 </v>
          </cell>
          <cell r="T27" t="e">
            <v>#N/A</v>
          </cell>
          <cell r="U27"/>
          <cell r="V27"/>
          <cell r="W27"/>
          <cell r="X27"/>
          <cell r="Y27"/>
          <cell r="Z27">
            <v>0</v>
          </cell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>
            <v>900</v>
          </cell>
          <cell r="AS27">
            <v>900</v>
          </cell>
          <cell r="AT27">
            <v>900</v>
          </cell>
          <cell r="AU27" t="str">
            <v>CANCELADO</v>
          </cell>
        </row>
        <row r="28">
          <cell r="A28" t="str">
            <v>RM-A-0007AI26-M19-C9049.D</v>
          </cell>
          <cell r="B28" t="str">
            <v>2-1-2026</v>
          </cell>
          <cell r="C28" t="str">
            <v>I</v>
          </cell>
          <cell r="D28" t="str">
            <v>MXG</v>
          </cell>
          <cell r="E28" t="str">
            <v>JE CHINA</v>
          </cell>
          <cell r="F28" t="str">
            <v>DICEX S.A DE C.V.</v>
          </cell>
          <cell r="G28" t="str">
            <v>M19</v>
          </cell>
          <cell r="H28" t="str">
            <v>AIR IMPO</v>
          </cell>
          <cell r="I28">
            <v>67180000</v>
          </cell>
          <cell r="J28" t="str">
            <v>Freight</v>
          </cell>
          <cell r="K28" t="str">
            <v>FreightRM-A-0007AI26-M19-C9049.D</v>
          </cell>
          <cell r="L28" t="e">
            <v>#N/A</v>
          </cell>
          <cell r="M28"/>
          <cell r="N28"/>
          <cell r="O28"/>
          <cell r="P28"/>
          <cell r="Q28"/>
          <cell r="R28" t="str">
            <v>Broker</v>
          </cell>
          <cell r="S28" t="str">
            <v>BrokerRM-A-0007AI26-M19-C9049.D</v>
          </cell>
          <cell r="T28" t="e">
            <v>#N/A</v>
          </cell>
          <cell r="U28"/>
          <cell r="V28"/>
          <cell r="W28"/>
          <cell r="X28"/>
          <cell r="Y28"/>
          <cell r="Z28">
            <v>0</v>
          </cell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>
            <v>600</v>
          </cell>
          <cell r="AS28">
            <v>600</v>
          </cell>
          <cell r="AT28">
            <v>600</v>
          </cell>
          <cell r="AU28" t="str">
            <v>CANCELADO</v>
          </cell>
        </row>
        <row r="29">
          <cell r="A29" t="str">
            <v xml:space="preserve">RM-A-0008AI26-M19-C9049 </v>
          </cell>
          <cell r="B29" t="str">
            <v>2-1-2026</v>
          </cell>
          <cell r="C29" t="str">
            <v>I</v>
          </cell>
          <cell r="D29" t="str">
            <v>MXG</v>
          </cell>
          <cell r="E29" t="str">
            <v>JE CHINA</v>
          </cell>
          <cell r="F29" t="str">
            <v xml:space="preserve">SOLUTIONS CARGO SA DE CV </v>
          </cell>
          <cell r="G29" t="str">
            <v>M19</v>
          </cell>
          <cell r="H29" t="str">
            <v>AIR IMPO</v>
          </cell>
          <cell r="I29">
            <v>67180000</v>
          </cell>
          <cell r="J29" t="str">
            <v>Freight</v>
          </cell>
          <cell r="K29" t="str">
            <v xml:space="preserve">FreightRM-A-0008AI26-M19-C9049 </v>
          </cell>
          <cell r="L29" t="e">
            <v>#N/A</v>
          </cell>
          <cell r="M29"/>
          <cell r="N29"/>
          <cell r="O29"/>
          <cell r="P29"/>
          <cell r="Q29"/>
          <cell r="R29" t="str">
            <v>Broker</v>
          </cell>
          <cell r="S29" t="str">
            <v xml:space="preserve">BrokerRM-A-0008AI26-M19-C9049 </v>
          </cell>
          <cell r="T29" t="e">
            <v>#N/A</v>
          </cell>
          <cell r="U29"/>
          <cell r="V29"/>
          <cell r="W29"/>
          <cell r="X29"/>
          <cell r="Y29"/>
          <cell r="Z29">
            <v>0</v>
          </cell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>
            <v>900</v>
          </cell>
          <cell r="AS29">
            <v>900</v>
          </cell>
          <cell r="AT29">
            <v>900</v>
          </cell>
          <cell r="AU29" t="str">
            <v>CANCELADO</v>
          </cell>
        </row>
        <row r="30">
          <cell r="A30" t="str">
            <v>RM-A-0008AI26-M19-C9049.D</v>
          </cell>
          <cell r="B30" t="str">
            <v>2-1-2026</v>
          </cell>
          <cell r="C30" t="str">
            <v>I</v>
          </cell>
          <cell r="D30" t="str">
            <v>MXG</v>
          </cell>
          <cell r="E30" t="str">
            <v>JE CHINA</v>
          </cell>
          <cell r="F30" t="str">
            <v>DICEX S.A DE C.V.</v>
          </cell>
          <cell r="G30" t="str">
            <v>M19</v>
          </cell>
          <cell r="H30" t="str">
            <v>AIR IMPO</v>
          </cell>
          <cell r="I30">
            <v>67180000</v>
          </cell>
          <cell r="J30" t="str">
            <v>Freight</v>
          </cell>
          <cell r="K30" t="str">
            <v>FreightRM-A-0008AI26-M19-C9049.D</v>
          </cell>
          <cell r="L30" t="e">
            <v>#N/A</v>
          </cell>
          <cell r="M30"/>
          <cell r="N30"/>
          <cell r="O30"/>
          <cell r="P30"/>
          <cell r="Q30"/>
          <cell r="R30" t="str">
            <v>Broker</v>
          </cell>
          <cell r="S30" t="str">
            <v>BrokerRM-A-0008AI26-M19-C9049.D</v>
          </cell>
          <cell r="T30" t="e">
            <v>#N/A</v>
          </cell>
          <cell r="U30"/>
          <cell r="V30"/>
          <cell r="W30"/>
          <cell r="X30"/>
          <cell r="Y30"/>
          <cell r="Z30">
            <v>0</v>
          </cell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>
            <v>600</v>
          </cell>
          <cell r="AS30">
            <v>600</v>
          </cell>
          <cell r="AT30">
            <v>600</v>
          </cell>
          <cell r="AU30" t="str">
            <v>CANCELADO</v>
          </cell>
        </row>
        <row r="31">
          <cell r="A31" t="str">
            <v xml:space="preserve">RM-A-0009AI26-M19-C9051 </v>
          </cell>
          <cell r="B31" t="str">
            <v>2-1-2026</v>
          </cell>
          <cell r="C31" t="str">
            <v>I</v>
          </cell>
          <cell r="D31" t="str">
            <v>MXG</v>
          </cell>
          <cell r="E31" t="str">
            <v>JE CHINA</v>
          </cell>
          <cell r="F31" t="str">
            <v xml:space="preserve">SOLUTIONS CARGO SA DE CV </v>
          </cell>
          <cell r="G31" t="str">
            <v>M19</v>
          </cell>
          <cell r="H31" t="str">
            <v>AIR IMPO</v>
          </cell>
          <cell r="I31">
            <v>67180000</v>
          </cell>
          <cell r="J31" t="str">
            <v>Freight</v>
          </cell>
          <cell r="K31" t="str">
            <v xml:space="preserve">FreightRM-A-0009AI26-M19-C9051 </v>
          </cell>
          <cell r="L31" t="e">
            <v>#N/A</v>
          </cell>
          <cell r="M31"/>
          <cell r="N31"/>
          <cell r="O31"/>
          <cell r="P31"/>
          <cell r="Q31"/>
          <cell r="R31" t="str">
            <v>Broker</v>
          </cell>
          <cell r="S31" t="str">
            <v xml:space="preserve">BrokerRM-A-0009AI26-M19-C9051 </v>
          </cell>
          <cell r="T31" t="e">
            <v>#N/A</v>
          </cell>
          <cell r="U31"/>
          <cell r="V31"/>
          <cell r="W31"/>
          <cell r="X31"/>
          <cell r="Y31"/>
          <cell r="Z31">
            <v>0</v>
          </cell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>
            <v>900</v>
          </cell>
          <cell r="AS31">
            <v>900</v>
          </cell>
          <cell r="AT31">
            <v>900</v>
          </cell>
          <cell r="AU31" t="str">
            <v>CANCELADO</v>
          </cell>
        </row>
        <row r="32">
          <cell r="A32" t="str">
            <v>RM-A-0009AI26-M19-C9051.D</v>
          </cell>
          <cell r="B32" t="str">
            <v>2-1-2026</v>
          </cell>
          <cell r="C32" t="str">
            <v>I</v>
          </cell>
          <cell r="D32" t="str">
            <v>MXG</v>
          </cell>
          <cell r="E32" t="str">
            <v>JE CHINA</v>
          </cell>
          <cell r="F32" t="str">
            <v>DICEX S.A DE C.V.</v>
          </cell>
          <cell r="G32" t="str">
            <v>M19</v>
          </cell>
          <cell r="H32" t="str">
            <v>AIR IMPO</v>
          </cell>
          <cell r="I32">
            <v>67180000</v>
          </cell>
          <cell r="J32" t="str">
            <v>Freight</v>
          </cell>
          <cell r="K32" t="str">
            <v>FreightRM-A-0009AI26-M19-C9051.D</v>
          </cell>
          <cell r="L32" t="e">
            <v>#N/A</v>
          </cell>
          <cell r="M32"/>
          <cell r="N32"/>
          <cell r="O32"/>
          <cell r="P32"/>
          <cell r="Q32"/>
          <cell r="R32" t="str">
            <v>Broker</v>
          </cell>
          <cell r="S32" t="str">
            <v>BrokerRM-A-0009AI26-M19-C9051.D</v>
          </cell>
          <cell r="T32" t="e">
            <v>#N/A</v>
          </cell>
          <cell r="U32"/>
          <cell r="V32"/>
          <cell r="W32"/>
          <cell r="X32"/>
          <cell r="Y32"/>
          <cell r="Z32">
            <v>0</v>
          </cell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>
            <v>600</v>
          </cell>
          <cell r="AS32">
            <v>600</v>
          </cell>
          <cell r="AT32">
            <v>600</v>
          </cell>
          <cell r="AU32" t="str">
            <v>CANCELADO</v>
          </cell>
        </row>
        <row r="33">
          <cell r="A33" t="str">
            <v>RM-A-0010AI26-M19.D</v>
          </cell>
          <cell r="B33" t="str">
            <v>2-1-2026</v>
          </cell>
          <cell r="C33" t="str">
            <v>I</v>
          </cell>
          <cell r="D33" t="str">
            <v>MXG</v>
          </cell>
          <cell r="E33" t="str">
            <v>SAPPINO</v>
          </cell>
          <cell r="F33" t="str">
            <v>DICEX S.A DE C.V.</v>
          </cell>
          <cell r="G33" t="str">
            <v>M19</v>
          </cell>
          <cell r="H33" t="str">
            <v>AIR IMPO</v>
          </cell>
          <cell r="I33" t="str">
            <v>67130000</v>
          </cell>
          <cell r="J33" t="str">
            <v>Freight</v>
          </cell>
          <cell r="K33" t="str">
            <v>FreightRM-A-0010AI26-M19.D</v>
          </cell>
          <cell r="L33" t="e">
            <v>#N/A</v>
          </cell>
          <cell r="M33"/>
          <cell r="N33"/>
          <cell r="O33"/>
          <cell r="P33"/>
          <cell r="Q33"/>
          <cell r="R33" t="str">
            <v>Broker</v>
          </cell>
          <cell r="S33" t="str">
            <v>BrokerRM-A-0010AI26-M19.D</v>
          </cell>
          <cell r="T33" t="str">
            <v>MEX128057</v>
          </cell>
          <cell r="U33">
            <v>46093</v>
          </cell>
          <cell r="V33">
            <v>541.02399928108866</v>
          </cell>
          <cell r="W33"/>
          <cell r="X33" t="str">
            <v>11</v>
          </cell>
          <cell r="Y33"/>
          <cell r="Z33">
            <v>541.02399928108866</v>
          </cell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>
            <v>600</v>
          </cell>
          <cell r="AS33">
            <v>58.976000718911337</v>
          </cell>
          <cell r="AT33">
            <v>58.976000718911337</v>
          </cell>
          <cell r="AU33" t="str">
            <v>CANCELADO</v>
          </cell>
        </row>
        <row r="34">
          <cell r="A34" t="str">
            <v>RM-A-0011AI26-M19-C9049</v>
          </cell>
          <cell r="B34" t="str">
            <v>2-1-2026</v>
          </cell>
          <cell r="C34" t="str">
            <v>I</v>
          </cell>
          <cell r="D34" t="str">
            <v>MXG</v>
          </cell>
          <cell r="E34" t="str">
            <v>JE CHINA</v>
          </cell>
          <cell r="F34" t="str">
            <v xml:space="preserve">SOLUTIONS CARGO SA DE CV </v>
          </cell>
          <cell r="G34" t="str">
            <v>M19</v>
          </cell>
          <cell r="H34" t="str">
            <v>AIR IMPO</v>
          </cell>
          <cell r="I34">
            <v>67180000</v>
          </cell>
          <cell r="J34" t="str">
            <v>Freight</v>
          </cell>
          <cell r="K34" t="str">
            <v>FreightRM-A-0011AI26-M19-C9049</v>
          </cell>
          <cell r="L34" t="e">
            <v>#N/A</v>
          </cell>
          <cell r="M34"/>
          <cell r="N34"/>
          <cell r="O34"/>
          <cell r="P34"/>
          <cell r="Q34"/>
          <cell r="R34" t="str">
            <v>Broker</v>
          </cell>
          <cell r="S34" t="str">
            <v>BrokerRM-A-0011AI26-M19-C9049</v>
          </cell>
          <cell r="T34" t="e">
            <v>#N/A</v>
          </cell>
          <cell r="U34"/>
          <cell r="V34"/>
          <cell r="W34"/>
          <cell r="X34"/>
          <cell r="Y34"/>
          <cell r="Z34">
            <v>0</v>
          </cell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>
            <v>900</v>
          </cell>
          <cell r="AS34">
            <v>900</v>
          </cell>
          <cell r="AT34">
            <v>900</v>
          </cell>
          <cell r="AU34" t="str">
            <v>CANCELADO</v>
          </cell>
        </row>
        <row r="35">
          <cell r="A35" t="str">
            <v>RM-A-0011AI26-M19.C9049.D</v>
          </cell>
          <cell r="B35" t="str">
            <v>2-1-2026</v>
          </cell>
          <cell r="C35" t="str">
            <v>I</v>
          </cell>
          <cell r="D35" t="str">
            <v>MXG</v>
          </cell>
          <cell r="E35" t="str">
            <v>JE CHINA</v>
          </cell>
          <cell r="F35" t="str">
            <v>DICEX S.A DE C.V.</v>
          </cell>
          <cell r="G35" t="str">
            <v>M19</v>
          </cell>
          <cell r="H35" t="str">
            <v>AIR IMPO</v>
          </cell>
          <cell r="I35">
            <v>67180000</v>
          </cell>
          <cell r="J35" t="str">
            <v>Freight</v>
          </cell>
          <cell r="K35" t="str">
            <v>FreightRM-A-0011AI26-M19.C9049.D</v>
          </cell>
          <cell r="L35" t="e">
            <v>#N/A</v>
          </cell>
          <cell r="M35"/>
          <cell r="N35"/>
          <cell r="O35"/>
          <cell r="P35"/>
          <cell r="Q35"/>
          <cell r="R35" t="str">
            <v>Broker</v>
          </cell>
          <cell r="S35" t="str">
            <v>BrokerRM-A-0011AI26-M19.C9049.D</v>
          </cell>
          <cell r="T35" t="e">
            <v>#N/A</v>
          </cell>
          <cell r="U35"/>
          <cell r="V35"/>
          <cell r="W35"/>
          <cell r="X35"/>
          <cell r="Y35"/>
          <cell r="Z35">
            <v>0</v>
          </cell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R35">
            <v>600</v>
          </cell>
          <cell r="AS35">
            <v>600</v>
          </cell>
          <cell r="AT35">
            <v>600</v>
          </cell>
          <cell r="AU35" t="str">
            <v>CANCELADO</v>
          </cell>
        </row>
        <row r="36">
          <cell r="A36" t="str">
            <v xml:space="preserve">RM-A-0012AI26-M19-C9049 </v>
          </cell>
          <cell r="B36" t="str">
            <v>2-1-2026</v>
          </cell>
          <cell r="C36" t="str">
            <v>I</v>
          </cell>
          <cell r="D36" t="str">
            <v>MXG</v>
          </cell>
          <cell r="E36" t="str">
            <v>JE CHINA</v>
          </cell>
          <cell r="F36" t="str">
            <v xml:space="preserve">SOLUTIONS CARGO SA DE CV </v>
          </cell>
          <cell r="G36" t="str">
            <v>M19</v>
          </cell>
          <cell r="H36" t="str">
            <v>AIR IMPO</v>
          </cell>
          <cell r="I36">
            <v>67180000</v>
          </cell>
          <cell r="J36" t="str">
            <v>Freight</v>
          </cell>
          <cell r="K36" t="str">
            <v xml:space="preserve">FreightRM-A-0012AI26-M19-C9049 </v>
          </cell>
          <cell r="L36">
            <v>3479</v>
          </cell>
          <cell r="M36">
            <v>46093</v>
          </cell>
          <cell r="N36">
            <v>1008</v>
          </cell>
          <cell r="O36"/>
          <cell r="P36" t="str">
            <v>11</v>
          </cell>
          <cell r="Q36"/>
          <cell r="R36" t="str">
            <v>Broker</v>
          </cell>
          <cell r="S36" t="str">
            <v xml:space="preserve">BrokerRM-A-0012AI26-M19-C9049 </v>
          </cell>
          <cell r="T36" t="e">
            <v>#N/A</v>
          </cell>
          <cell r="U36"/>
          <cell r="V36"/>
          <cell r="W36"/>
          <cell r="X36"/>
          <cell r="Y36"/>
          <cell r="Z36">
            <v>1008</v>
          </cell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>
            <v>900</v>
          </cell>
          <cell r="AS36">
            <v>-108</v>
          </cell>
          <cell r="AT36">
            <v>-108</v>
          </cell>
          <cell r="AU36" t="str">
            <v>CANCELADO</v>
          </cell>
        </row>
        <row r="37">
          <cell r="A37" t="str">
            <v>RM-A-0012AI26-M19.C9049.D</v>
          </cell>
          <cell r="B37" t="str">
            <v>2-1-2026</v>
          </cell>
          <cell r="C37" t="str">
            <v>I</v>
          </cell>
          <cell r="D37" t="str">
            <v>MXG</v>
          </cell>
          <cell r="E37" t="str">
            <v>JE CHINA</v>
          </cell>
          <cell r="F37" t="str">
            <v>DICEX S.A DE C.V.</v>
          </cell>
          <cell r="G37" t="str">
            <v>M19</v>
          </cell>
          <cell r="H37" t="str">
            <v>AIR IMPO</v>
          </cell>
          <cell r="I37">
            <v>67180000</v>
          </cell>
          <cell r="J37" t="str">
            <v>Freight</v>
          </cell>
          <cell r="K37" t="str">
            <v>FreightRM-A-0012AI26-M19.C9049.D</v>
          </cell>
          <cell r="L37" t="e">
            <v>#N/A</v>
          </cell>
          <cell r="M37"/>
          <cell r="N37"/>
          <cell r="O37"/>
          <cell r="P37"/>
          <cell r="Q37"/>
          <cell r="R37" t="str">
            <v>Broker</v>
          </cell>
          <cell r="S37" t="str">
            <v>BrokerRM-A-0012AI26-M19.C9049.D</v>
          </cell>
          <cell r="T37" t="e">
            <v>#N/A</v>
          </cell>
          <cell r="U37"/>
          <cell r="V37"/>
          <cell r="W37"/>
          <cell r="X37"/>
          <cell r="Y37"/>
          <cell r="Z37">
            <v>0</v>
          </cell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>
            <v>600</v>
          </cell>
          <cell r="AS37">
            <v>600</v>
          </cell>
          <cell r="AT37">
            <v>600</v>
          </cell>
          <cell r="AU37" t="str">
            <v>CANCELADO</v>
          </cell>
        </row>
        <row r="38">
          <cell r="A38" t="str">
            <v xml:space="preserve">RM-A-0013AI26-M19-C9051 </v>
          </cell>
          <cell r="B38" t="str">
            <v>2-1-2026</v>
          </cell>
          <cell r="C38" t="str">
            <v>I</v>
          </cell>
          <cell r="D38" t="str">
            <v>MXG</v>
          </cell>
          <cell r="E38" t="str">
            <v>JE CHINA</v>
          </cell>
          <cell r="F38" t="str">
            <v>ALOW FORWARDING MEXICO SA DE CV</v>
          </cell>
          <cell r="G38" t="str">
            <v>M19</v>
          </cell>
          <cell r="H38" t="str">
            <v>AIR IMPO</v>
          </cell>
          <cell r="I38">
            <v>67180000</v>
          </cell>
          <cell r="J38" t="str">
            <v>Freight</v>
          </cell>
          <cell r="K38" t="str">
            <v xml:space="preserve">FreightRM-A-0013AI26-M19-C9051 </v>
          </cell>
          <cell r="L38" t="e">
            <v>#N/A</v>
          </cell>
          <cell r="M38"/>
          <cell r="N38"/>
          <cell r="O38"/>
          <cell r="P38"/>
          <cell r="Q38"/>
          <cell r="R38" t="str">
            <v>Broker</v>
          </cell>
          <cell r="S38" t="str">
            <v xml:space="preserve">BrokerRM-A-0013AI26-M19-C9051 </v>
          </cell>
          <cell r="T38" t="e">
            <v>#N/A</v>
          </cell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>
            <v>1200</v>
          </cell>
          <cell r="AS38">
            <v>1200</v>
          </cell>
          <cell r="AT38">
            <v>1200</v>
          </cell>
          <cell r="AU38" t="str">
            <v>CANCELADO</v>
          </cell>
        </row>
        <row r="39">
          <cell r="A39" t="str">
            <v>RM-A-0013AI26-M19.C9051 .D</v>
          </cell>
          <cell r="B39" t="str">
            <v>2-1-2026</v>
          </cell>
          <cell r="C39" t="str">
            <v>I</v>
          </cell>
          <cell r="D39" t="str">
            <v>MXG</v>
          </cell>
          <cell r="E39" t="str">
            <v>JE CHINA</v>
          </cell>
          <cell r="F39" t="str">
            <v>DICEX S.A DE C.V.</v>
          </cell>
          <cell r="G39" t="str">
            <v>M19</v>
          </cell>
          <cell r="H39" t="str">
            <v>AIR IMPO</v>
          </cell>
          <cell r="I39">
            <v>67180000</v>
          </cell>
          <cell r="J39" t="str">
            <v>Freight</v>
          </cell>
          <cell r="K39" t="str">
            <v>FreightRM-A-0013AI26-M19.C9051 .D</v>
          </cell>
          <cell r="L39" t="e">
            <v>#N/A</v>
          </cell>
          <cell r="M39"/>
          <cell r="N39"/>
          <cell r="O39"/>
          <cell r="P39"/>
          <cell r="Q39"/>
          <cell r="R39" t="str">
            <v>Broker</v>
          </cell>
          <cell r="S39" t="str">
            <v>BrokerRM-A-0013AI26-M19.C9051 .D</v>
          </cell>
          <cell r="T39" t="e">
            <v>#N/A</v>
          </cell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>
            <v>600</v>
          </cell>
          <cell r="AS39">
            <v>600</v>
          </cell>
          <cell r="AT39">
            <v>600</v>
          </cell>
          <cell r="AU39" t="str">
            <v>CANCELADO</v>
          </cell>
        </row>
        <row r="40">
          <cell r="A40" t="str">
            <v>RM-A-0014AI26-M19-C9077</v>
          </cell>
          <cell r="B40" t="str">
            <v>7-1-2026</v>
          </cell>
          <cell r="C40" t="str">
            <v>I</v>
          </cell>
          <cell r="D40" t="str">
            <v>MXG</v>
          </cell>
          <cell r="E40" t="str">
            <v>JE ITALIA</v>
          </cell>
          <cell r="F40" t="str">
            <v>ALOW FORWARDING MEXICO SA DE CV</v>
          </cell>
          <cell r="G40" t="str">
            <v>M19</v>
          </cell>
          <cell r="H40" t="str">
            <v>AIR IMPO</v>
          </cell>
          <cell r="I40">
            <v>67180000</v>
          </cell>
          <cell r="J40" t="str">
            <v>Freight</v>
          </cell>
          <cell r="K40" t="str">
            <v>FreightRM-A-0014AI26-M19-C9077</v>
          </cell>
          <cell r="L40" t="str">
            <v>M-24785</v>
          </cell>
          <cell r="M40">
            <v>46079</v>
          </cell>
          <cell r="N40">
            <v>6167.18</v>
          </cell>
          <cell r="O40"/>
          <cell r="P40" t="str">
            <v>09</v>
          </cell>
          <cell r="Q40"/>
          <cell r="R40" t="str">
            <v>Broker</v>
          </cell>
          <cell r="S40" t="str">
            <v>BrokerRM-A-0014AI26-M19-C9077</v>
          </cell>
          <cell r="T40" t="e">
            <v>#N/A</v>
          </cell>
          <cell r="U40"/>
          <cell r="V40"/>
          <cell r="W40"/>
          <cell r="X40"/>
          <cell r="Y40"/>
          <cell r="Z40">
            <v>6167.18</v>
          </cell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>
            <v>6167.18</v>
          </cell>
          <cell r="AS40">
            <v>0</v>
          </cell>
          <cell r="AT40">
            <v>0</v>
          </cell>
          <cell r="AU40" t="str">
            <v>CANCELADO</v>
          </cell>
        </row>
        <row r="41">
          <cell r="A41" t="str">
            <v>RM-A-0014AI26-M19-C9077.D</v>
          </cell>
          <cell r="B41" t="str">
            <v>7-1-2026</v>
          </cell>
          <cell r="C41" t="str">
            <v>I</v>
          </cell>
          <cell r="D41" t="str">
            <v>MXG</v>
          </cell>
          <cell r="E41" t="str">
            <v>JE ITALIA</v>
          </cell>
          <cell r="F41" t="str">
            <v>DICEX S.A DE C.V.</v>
          </cell>
          <cell r="G41" t="str">
            <v>M19</v>
          </cell>
          <cell r="H41" t="str">
            <v>AIR IMPO</v>
          </cell>
          <cell r="I41">
            <v>67180000</v>
          </cell>
          <cell r="J41" t="str">
            <v>Freight</v>
          </cell>
          <cell r="K41" t="str">
            <v>FreightRM-A-0014AI26-M19-C9077.D</v>
          </cell>
          <cell r="L41" t="e">
            <v>#N/A</v>
          </cell>
          <cell r="M41"/>
          <cell r="N41"/>
          <cell r="O41"/>
          <cell r="P41"/>
          <cell r="Q41"/>
          <cell r="R41" t="str">
            <v>Broker</v>
          </cell>
          <cell r="S41" t="str">
            <v>BrokerRM-A-0014AI26-M19-C9077.D</v>
          </cell>
          <cell r="T41" t="e">
            <v>#N/A</v>
          </cell>
          <cell r="U41"/>
          <cell r="V41"/>
          <cell r="W41"/>
          <cell r="X41"/>
          <cell r="Y41"/>
          <cell r="Z41">
            <v>0</v>
          </cell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/>
          <cell r="AR41">
            <v>600</v>
          </cell>
          <cell r="AS41">
            <v>600</v>
          </cell>
          <cell r="AT41">
            <v>600</v>
          </cell>
          <cell r="AU41" t="str">
            <v>CANCELADO</v>
          </cell>
        </row>
        <row r="42">
          <cell r="A42" t="str">
            <v xml:space="preserve">RM-A-0016AI26-M19-C9049 </v>
          </cell>
          <cell r="B42" t="str">
            <v>9-1-2026</v>
          </cell>
          <cell r="C42" t="str">
            <v>I</v>
          </cell>
          <cell r="D42" t="str">
            <v>MXG</v>
          </cell>
          <cell r="E42" t="str">
            <v>JE CHINA</v>
          </cell>
          <cell r="F42" t="str">
            <v xml:space="preserve">SOLUTIONS CARGO SA DE CV </v>
          </cell>
          <cell r="G42" t="str">
            <v>M19</v>
          </cell>
          <cell r="H42" t="str">
            <v>AIR IMPO</v>
          </cell>
          <cell r="I42">
            <v>67180000</v>
          </cell>
          <cell r="J42" t="str">
            <v>Freight</v>
          </cell>
          <cell r="K42" t="str">
            <v xml:space="preserve">FreightRM-A-0016AI26-M19-C9049 </v>
          </cell>
          <cell r="L42" t="e">
            <v>#N/A</v>
          </cell>
          <cell r="M42"/>
          <cell r="N42"/>
          <cell r="O42"/>
          <cell r="P42"/>
          <cell r="Q42"/>
          <cell r="R42" t="str">
            <v>Broker</v>
          </cell>
          <cell r="S42" t="str">
            <v xml:space="preserve">BrokerRM-A-0016AI26-M19-C9049 </v>
          </cell>
          <cell r="T42" t="e">
            <v>#N/A</v>
          </cell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R42">
            <v>900</v>
          </cell>
          <cell r="AS42">
            <v>900</v>
          </cell>
          <cell r="AT42">
            <v>900</v>
          </cell>
          <cell r="AU42" t="str">
            <v>CANCELADO</v>
          </cell>
        </row>
        <row r="43">
          <cell r="A43" t="str">
            <v>RM-A-0016AI26-M19-C9049.D</v>
          </cell>
          <cell r="B43" t="str">
            <v>9-1-2026</v>
          </cell>
          <cell r="C43" t="str">
            <v>I</v>
          </cell>
          <cell r="D43" t="str">
            <v>MXG</v>
          </cell>
          <cell r="E43" t="str">
            <v>JE CHINA</v>
          </cell>
          <cell r="F43" t="str">
            <v>DICEX S.A DE C.V.</v>
          </cell>
          <cell r="G43" t="str">
            <v>M19</v>
          </cell>
          <cell r="H43" t="str">
            <v>AIR IMPO</v>
          </cell>
          <cell r="I43">
            <v>67180000</v>
          </cell>
          <cell r="J43" t="str">
            <v>Freight</v>
          </cell>
          <cell r="K43" t="str">
            <v>FreightRM-A-0016AI26-M19-C9049.D</v>
          </cell>
          <cell r="L43" t="e">
            <v>#N/A</v>
          </cell>
          <cell r="M43"/>
          <cell r="N43"/>
          <cell r="O43"/>
          <cell r="P43"/>
          <cell r="Q43"/>
          <cell r="R43" t="str">
            <v>Broker</v>
          </cell>
          <cell r="S43" t="str">
            <v>BrokerRM-A-0016AI26-M19-C9049.D</v>
          </cell>
          <cell r="T43" t="e">
            <v>#N/A</v>
          </cell>
          <cell r="U43"/>
          <cell r="V43"/>
          <cell r="W43"/>
          <cell r="X43"/>
          <cell r="Y43"/>
          <cell r="Z43">
            <v>0</v>
          </cell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>
            <v>600</v>
          </cell>
          <cell r="AS43">
            <v>600</v>
          </cell>
          <cell r="AT43">
            <v>600</v>
          </cell>
          <cell r="AU43" t="str">
            <v>CANCELADO</v>
          </cell>
        </row>
        <row r="44">
          <cell r="A44" t="str">
            <v>RM-A-0017AI26-M19-C9049</v>
          </cell>
          <cell r="B44" t="str">
            <v>12-1-2026</v>
          </cell>
          <cell r="C44" t="str">
            <v>I</v>
          </cell>
          <cell r="D44" t="str">
            <v>MXG</v>
          </cell>
          <cell r="E44" t="str">
            <v>JE CHINA</v>
          </cell>
          <cell r="F44" t="str">
            <v xml:space="preserve">SOLUTIONS CARGO SA DE CV </v>
          </cell>
          <cell r="G44" t="str">
            <v>M19</v>
          </cell>
          <cell r="H44" t="str">
            <v>AIR IMPO</v>
          </cell>
          <cell r="I44">
            <v>67180000</v>
          </cell>
          <cell r="J44" t="str">
            <v>Freight</v>
          </cell>
          <cell r="K44" t="str">
            <v>FreightRM-A-0017AI26-M19-C9049</v>
          </cell>
          <cell r="L44">
            <v>3480</v>
          </cell>
          <cell r="M44"/>
          <cell r="N44"/>
          <cell r="O44"/>
          <cell r="P44"/>
          <cell r="Q44"/>
          <cell r="R44" t="str">
            <v>Broker</v>
          </cell>
          <cell r="S44" t="str">
            <v>BrokerRM-A-0017AI26-M19-C9049</v>
          </cell>
          <cell r="T44" t="e">
            <v>#N/A</v>
          </cell>
          <cell r="U44"/>
          <cell r="V44"/>
          <cell r="W44"/>
          <cell r="X44"/>
          <cell r="Y44"/>
          <cell r="Z44">
            <v>0</v>
          </cell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>
            <v>900</v>
          </cell>
          <cell r="AS44">
            <v>900</v>
          </cell>
          <cell r="AT44">
            <v>900</v>
          </cell>
          <cell r="AU44" t="str">
            <v>CANCELADO</v>
          </cell>
        </row>
        <row r="45">
          <cell r="A45" t="str">
            <v>RM-A-0017AI26-M19-C9049.D</v>
          </cell>
          <cell r="B45" t="str">
            <v>12-1-2026</v>
          </cell>
          <cell r="C45" t="str">
            <v>I</v>
          </cell>
          <cell r="D45" t="str">
            <v>MXG</v>
          </cell>
          <cell r="E45" t="str">
            <v>JE CHINA</v>
          </cell>
          <cell r="F45" t="str">
            <v>DICEX S.A DE C.V.</v>
          </cell>
          <cell r="G45" t="str">
            <v>M19</v>
          </cell>
          <cell r="H45" t="str">
            <v>AIR IMPO</v>
          </cell>
          <cell r="I45">
            <v>67180000</v>
          </cell>
          <cell r="J45" t="str">
            <v>Freight</v>
          </cell>
          <cell r="K45" t="str">
            <v>FreightRM-A-0017AI26-M19-C9049.D</v>
          </cell>
          <cell r="L45" t="e">
            <v>#N/A</v>
          </cell>
          <cell r="M45"/>
          <cell r="N45"/>
          <cell r="O45"/>
          <cell r="P45"/>
          <cell r="Q45"/>
          <cell r="R45" t="str">
            <v>Broker</v>
          </cell>
          <cell r="S45" t="str">
            <v>BrokerRM-A-0017AI26-M19-C9049.D</v>
          </cell>
          <cell r="T45" t="e">
            <v>#N/A</v>
          </cell>
          <cell r="U45"/>
          <cell r="V45"/>
          <cell r="W45"/>
          <cell r="X45"/>
          <cell r="Y45"/>
          <cell r="Z45">
            <v>0</v>
          </cell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>
            <v>600</v>
          </cell>
          <cell r="AS45">
            <v>600</v>
          </cell>
          <cell r="AT45">
            <v>600</v>
          </cell>
          <cell r="AU45" t="str">
            <v>CANCELADO</v>
          </cell>
        </row>
        <row r="46">
          <cell r="A46" t="str">
            <v>RM-A-0019AI26-M19-C9049 </v>
          </cell>
          <cell r="B46" t="str">
            <v>16-1-2026</v>
          </cell>
          <cell r="C46" t="str">
            <v>I</v>
          </cell>
          <cell r="D46" t="str">
            <v>MXG</v>
          </cell>
          <cell r="E46" t="str">
            <v>JE CHINA</v>
          </cell>
          <cell r="F46" t="str">
            <v xml:space="preserve">SOLUTIONS CARGO SA DE CV </v>
          </cell>
          <cell r="G46" t="str">
            <v>M19</v>
          </cell>
          <cell r="H46" t="str">
            <v>AIR IMPO</v>
          </cell>
          <cell r="I46">
            <v>67180000</v>
          </cell>
          <cell r="J46" t="str">
            <v>Freight</v>
          </cell>
          <cell r="K46" t="str">
            <v>FreightRM-A-0019AI26-M19-C9049 </v>
          </cell>
          <cell r="L46">
            <v>3358</v>
          </cell>
          <cell r="M46">
            <v>46051</v>
          </cell>
          <cell r="N46">
            <v>1008</v>
          </cell>
          <cell r="O46"/>
          <cell r="P46" t="str">
            <v>06</v>
          </cell>
          <cell r="Q46"/>
          <cell r="R46" t="str">
            <v>Broker</v>
          </cell>
          <cell r="S46" t="str">
            <v>BrokerRM-A-0019AI26-M19-C9049 </v>
          </cell>
          <cell r="T46" t="e">
            <v>#N/A</v>
          </cell>
          <cell r="U46"/>
          <cell r="V46"/>
          <cell r="W46"/>
          <cell r="X46"/>
          <cell r="Y46"/>
          <cell r="Z46">
            <v>1008</v>
          </cell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/>
          <cell r="AR46">
            <v>900</v>
          </cell>
          <cell r="AS46">
            <v>-108</v>
          </cell>
          <cell r="AT46">
            <v>-108</v>
          </cell>
          <cell r="AU46" t="str">
            <v>CANCELADO</v>
          </cell>
        </row>
        <row r="47">
          <cell r="A47" t="str">
            <v>RM-A-0019AI26-M19-C9049.D</v>
          </cell>
          <cell r="B47" t="str">
            <v>16-1-2026</v>
          </cell>
          <cell r="C47" t="str">
            <v>I</v>
          </cell>
          <cell r="D47" t="str">
            <v>MXG</v>
          </cell>
          <cell r="E47" t="str">
            <v>JE CHINA</v>
          </cell>
          <cell r="F47" t="str">
            <v>DICEX S.A DE C.V.</v>
          </cell>
          <cell r="G47" t="str">
            <v>M19</v>
          </cell>
          <cell r="H47" t="str">
            <v>AIR IMPO</v>
          </cell>
          <cell r="I47">
            <v>67180000</v>
          </cell>
          <cell r="J47" t="str">
            <v>Freight</v>
          </cell>
          <cell r="K47" t="str">
            <v>FreightRM-A-0019AI26-M19-C9049.D</v>
          </cell>
          <cell r="L47" t="e">
            <v>#N/A</v>
          </cell>
          <cell r="M47"/>
          <cell r="N47"/>
          <cell r="O47"/>
          <cell r="P47"/>
          <cell r="Q47"/>
          <cell r="R47" t="str">
            <v>Broker</v>
          </cell>
          <cell r="S47" t="str">
            <v>BrokerRM-A-0019AI26-M19-C9049.D</v>
          </cell>
          <cell r="T47" t="e">
            <v>#N/A</v>
          </cell>
          <cell r="U47"/>
          <cell r="V47"/>
          <cell r="W47"/>
          <cell r="X47"/>
          <cell r="Y47"/>
          <cell r="Z47">
            <v>0</v>
          </cell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>
            <v>600</v>
          </cell>
          <cell r="AS47">
            <v>600</v>
          </cell>
          <cell r="AT47">
            <v>600</v>
          </cell>
          <cell r="AU47" t="str">
            <v>CANCELADO</v>
          </cell>
        </row>
        <row r="48">
          <cell r="A48" t="str">
            <v>RM-A-0020AI26-M19-C9049.D</v>
          </cell>
          <cell r="B48" t="str">
            <v>20-1-2026</v>
          </cell>
          <cell r="C48" t="str">
            <v>I</v>
          </cell>
          <cell r="D48" t="str">
            <v>MXG</v>
          </cell>
          <cell r="E48" t="str">
            <v>JE CHINA</v>
          </cell>
          <cell r="F48" t="str">
            <v>DICEX S.A DE C.V.</v>
          </cell>
          <cell r="G48" t="str">
            <v>M19</v>
          </cell>
          <cell r="H48" t="str">
            <v>AIR IMPO</v>
          </cell>
          <cell r="I48">
            <v>67180000</v>
          </cell>
          <cell r="J48" t="str">
            <v>Freight</v>
          </cell>
          <cell r="K48" t="str">
            <v>FreightRM-A-0020AI26-M19-C9049.D</v>
          </cell>
          <cell r="L48" t="e">
            <v>#N/A</v>
          </cell>
          <cell r="M48"/>
          <cell r="N48"/>
          <cell r="O48"/>
          <cell r="P48"/>
          <cell r="Q48"/>
          <cell r="R48" t="str">
            <v>Broker</v>
          </cell>
          <cell r="S48" t="str">
            <v>BrokerRM-A-0020AI26-M19-C9049.D</v>
          </cell>
          <cell r="T48" t="e">
            <v>#N/A</v>
          </cell>
          <cell r="U48"/>
          <cell r="V48"/>
          <cell r="W48"/>
          <cell r="X48"/>
          <cell r="Y48"/>
          <cell r="Z48">
            <v>0</v>
          </cell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>
            <v>600</v>
          </cell>
          <cell r="AS48">
            <v>600</v>
          </cell>
          <cell r="AT48">
            <v>600</v>
          </cell>
          <cell r="AU48" t="str">
            <v>CANCELADO</v>
          </cell>
        </row>
        <row r="49">
          <cell r="A49" t="str">
            <v>FG-A-0001-SE26-M19</v>
          </cell>
          <cell r="B49" t="str">
            <v>10-1-2026</v>
          </cell>
          <cell r="C49" t="str">
            <v>O</v>
          </cell>
          <cell r="D49" t="str">
            <v>MXG</v>
          </cell>
          <cell r="E49" t="str">
            <v>JEG</v>
          </cell>
          <cell r="F49" t="str">
            <v xml:space="preserve">DSV AIR &amp; Sea SA de CV </v>
          </cell>
          <cell r="G49" t="str">
            <v>M19</v>
          </cell>
          <cell r="H49" t="str">
            <v>SEA EXPO</v>
          </cell>
          <cell r="I49" t="str">
            <v>59220000</v>
          </cell>
          <cell r="J49" t="str">
            <v>Freight</v>
          </cell>
          <cell r="K49" t="str">
            <v>FreightFG-A-0001-SE26-M19</v>
          </cell>
          <cell r="L49">
            <v>1713720</v>
          </cell>
          <cell r="M49">
            <v>46084</v>
          </cell>
          <cell r="N49">
            <v>3260.22</v>
          </cell>
          <cell r="O49"/>
          <cell r="P49" t="str">
            <v>10</v>
          </cell>
          <cell r="Q49"/>
          <cell r="R49" t="str">
            <v>Broker</v>
          </cell>
          <cell r="S49" t="str">
            <v>BrokerFG-A-0001-SE26-M19</v>
          </cell>
          <cell r="T49" t="e">
            <v>#N/A</v>
          </cell>
          <cell r="U49"/>
          <cell r="V49"/>
          <cell r="W49"/>
          <cell r="X49"/>
          <cell r="Y49"/>
          <cell r="Z49">
            <v>3260.22</v>
          </cell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>
            <v>2953.19</v>
          </cell>
          <cell r="AS49">
            <v>-307.02999999999975</v>
          </cell>
          <cell r="AT49">
            <v>-307.02999999999975</v>
          </cell>
          <cell r="AU49" t="str">
            <v>CANCELADO</v>
          </cell>
        </row>
        <row r="50">
          <cell r="A50" t="str">
            <v>FG-A-0001-SE26-M19.D</v>
          </cell>
          <cell r="B50" t="str">
            <v>10-1-2026</v>
          </cell>
          <cell r="C50" t="str">
            <v>O</v>
          </cell>
          <cell r="D50" t="str">
            <v>MXG</v>
          </cell>
          <cell r="E50" t="str">
            <v>JEG</v>
          </cell>
          <cell r="F50" t="str">
            <v>DICEX S.A DE C.V.</v>
          </cell>
          <cell r="G50" t="str">
            <v>M19</v>
          </cell>
          <cell r="H50" t="str">
            <v>SEA EXPO</v>
          </cell>
          <cell r="I50" t="str">
            <v>59220000</v>
          </cell>
          <cell r="J50" t="str">
            <v>Freight</v>
          </cell>
          <cell r="K50" t="str">
            <v>FreightFG-A-0001-SE26-M19.D</v>
          </cell>
          <cell r="L50" t="e">
            <v>#N/A</v>
          </cell>
          <cell r="M50"/>
          <cell r="N50"/>
          <cell r="O50"/>
          <cell r="P50"/>
          <cell r="Q50"/>
          <cell r="R50" t="str">
            <v>Broker</v>
          </cell>
          <cell r="S50" t="str">
            <v>BrokerFG-A-0001-SE26-M19.D</v>
          </cell>
          <cell r="T50" t="e">
            <v>#N/A</v>
          </cell>
          <cell r="U50"/>
          <cell r="V50"/>
          <cell r="W50"/>
          <cell r="X50"/>
          <cell r="Y50"/>
          <cell r="Z50">
            <v>0</v>
          </cell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/>
          <cell r="AR50">
            <v>1026</v>
          </cell>
          <cell r="AS50">
            <v>1026</v>
          </cell>
          <cell r="AT50">
            <v>1026</v>
          </cell>
          <cell r="AU50" t="str">
            <v>ABIERTO</v>
          </cell>
        </row>
        <row r="51">
          <cell r="A51" t="str">
            <v>FG-A-0002-SE26-M19.D</v>
          </cell>
          <cell r="B51" t="str">
            <v>16-1-2026</v>
          </cell>
          <cell r="C51" t="str">
            <v>O</v>
          </cell>
          <cell r="D51" t="str">
            <v>MXG</v>
          </cell>
          <cell r="E51" t="str">
            <v>JEG</v>
          </cell>
          <cell r="F51" t="str">
            <v>DICEX S.A DE C.V.</v>
          </cell>
          <cell r="G51" t="str">
            <v>M19</v>
          </cell>
          <cell r="H51" t="str">
            <v>SEA EXPO</v>
          </cell>
          <cell r="I51" t="str">
            <v>59220000</v>
          </cell>
          <cell r="J51" t="str">
            <v>Freight</v>
          </cell>
          <cell r="K51" t="str">
            <v>FreightFG-A-0002-SE26-M19.D</v>
          </cell>
          <cell r="L51" t="e">
            <v>#N/A</v>
          </cell>
          <cell r="M51"/>
          <cell r="N51"/>
          <cell r="O51"/>
          <cell r="P51"/>
          <cell r="Q51"/>
          <cell r="R51" t="str">
            <v>Broker</v>
          </cell>
          <cell r="S51" t="str">
            <v>BrokerFG-A-0002-SE26-M19.D</v>
          </cell>
          <cell r="T51" t="e">
            <v>#N/A</v>
          </cell>
          <cell r="U51"/>
          <cell r="V51"/>
          <cell r="W51"/>
          <cell r="X51"/>
          <cell r="Y51"/>
          <cell r="Z51">
            <v>0</v>
          </cell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>
            <v>1026</v>
          </cell>
          <cell r="AS51">
            <v>1026</v>
          </cell>
          <cell r="AT51">
            <v>1026</v>
          </cell>
          <cell r="AU51" t="str">
            <v>ABIERTO</v>
          </cell>
        </row>
        <row r="52">
          <cell r="A52" t="str">
            <v>RM-A-0021AI26-M19-C9049.D</v>
          </cell>
          <cell r="B52" t="str">
            <v>27-1-2026</v>
          </cell>
          <cell r="C52" t="str">
            <v>I</v>
          </cell>
          <cell r="D52" t="str">
            <v>MXG</v>
          </cell>
          <cell r="E52" t="str">
            <v>JE CHINA</v>
          </cell>
          <cell r="F52" t="str">
            <v>DICEX S.A DE C.V.</v>
          </cell>
          <cell r="G52" t="str">
            <v>M19</v>
          </cell>
          <cell r="H52" t="str">
            <v>AIR IMPO</v>
          </cell>
          <cell r="I52">
            <v>67180000</v>
          </cell>
          <cell r="J52" t="str">
            <v>Freight</v>
          </cell>
          <cell r="K52" t="str">
            <v>FreightRM-A-0021AI26-M19-C9049.D</v>
          </cell>
          <cell r="L52" t="e">
            <v>#N/A</v>
          </cell>
          <cell r="M52"/>
          <cell r="N52"/>
          <cell r="O52"/>
          <cell r="P52"/>
          <cell r="Q52"/>
          <cell r="R52" t="str">
            <v>Broker</v>
          </cell>
          <cell r="S52" t="str">
            <v>BrokerRM-A-0021AI26-M19-C9049.D</v>
          </cell>
          <cell r="T52" t="str">
            <v>MEX126801</v>
          </cell>
          <cell r="U52">
            <v>46070</v>
          </cell>
          <cell r="V52">
            <v>1029.947846903588</v>
          </cell>
          <cell r="W52"/>
          <cell r="X52" t="str">
            <v>08</v>
          </cell>
          <cell r="Y52"/>
          <cell r="Z52">
            <v>1029.947846903588</v>
          </cell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>
            <v>600</v>
          </cell>
          <cell r="AS52">
            <v>-429.94784690358802</v>
          </cell>
          <cell r="AT52">
            <v>-429.94784690358802</v>
          </cell>
          <cell r="AU52" t="str">
            <v>CANCELADO</v>
          </cell>
        </row>
        <row r="53">
          <cell r="A53" t="str">
            <v>RM-M-521-SI25-M19</v>
          </cell>
          <cell r="B53">
            <v>46027</v>
          </cell>
          <cell r="C53" t="str">
            <v>I</v>
          </cell>
          <cell r="D53" t="str">
            <v>MXG</v>
          </cell>
          <cell r="E53" t="str">
            <v>JE CHINA</v>
          </cell>
          <cell r="F53" t="str">
            <v>MEXPROUD SHIPPING SA DE CV</v>
          </cell>
          <cell r="G53" t="str">
            <v>M19</v>
          </cell>
          <cell r="H53" t="str">
            <v>SEA IMPO</v>
          </cell>
          <cell r="I53" t="str">
            <v>67120000</v>
          </cell>
          <cell r="J53" t="str">
            <v>Freight</v>
          </cell>
          <cell r="K53" t="str">
            <v>FreightRM-M-521-SI25-M19</v>
          </cell>
          <cell r="L53" t="e">
            <v>#N/A</v>
          </cell>
          <cell r="M53"/>
          <cell r="N53"/>
          <cell r="O53"/>
          <cell r="P53"/>
          <cell r="Q53"/>
          <cell r="R53" t="str">
            <v>Broker</v>
          </cell>
          <cell r="S53" t="str">
            <v>BrokerRM-M-521-SI25-M19</v>
          </cell>
          <cell r="T53" t="e">
            <v>#N/A</v>
          </cell>
          <cell r="U53"/>
          <cell r="V53"/>
          <cell r="W53"/>
          <cell r="X53"/>
          <cell r="Y53"/>
          <cell r="Z53">
            <v>0</v>
          </cell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>
            <v>1958</v>
          </cell>
          <cell r="AS53">
            <v>1958</v>
          </cell>
          <cell r="AT53">
            <v>1958</v>
          </cell>
          <cell r="AU53" t="str">
            <v>ABIERTO</v>
          </cell>
        </row>
        <row r="54">
          <cell r="A54" t="str">
            <v>RM-M-548-SI25-M19</v>
          </cell>
          <cell r="B54">
            <v>46042</v>
          </cell>
          <cell r="C54" t="str">
            <v>I</v>
          </cell>
          <cell r="D54" t="str">
            <v>MXG</v>
          </cell>
          <cell r="E54" t="str">
            <v>JE CHINA</v>
          </cell>
          <cell r="F54" t="str">
            <v>MEXPROUD SHIPPING SA DE CV</v>
          </cell>
          <cell r="G54" t="str">
            <v>M19</v>
          </cell>
          <cell r="H54" t="str">
            <v>SEA IMPO</v>
          </cell>
          <cell r="I54" t="str">
            <v>67120000</v>
          </cell>
          <cell r="J54" t="str">
            <v>Freight</v>
          </cell>
          <cell r="K54" t="str">
            <v>FreightRM-M-548-SI25-M19</v>
          </cell>
          <cell r="L54" t="e">
            <v>#N/A</v>
          </cell>
          <cell r="M54"/>
          <cell r="N54"/>
          <cell r="O54"/>
          <cell r="P54"/>
          <cell r="Q54"/>
          <cell r="R54" t="str">
            <v>Broker</v>
          </cell>
          <cell r="S54" t="str">
            <v>BrokerRM-M-548-SI25-M19</v>
          </cell>
          <cell r="T54" t="e">
            <v>#N/A</v>
          </cell>
          <cell r="U54"/>
          <cell r="V54"/>
          <cell r="W54"/>
          <cell r="X54"/>
          <cell r="Y54"/>
          <cell r="Z54">
            <v>0</v>
          </cell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>
            <v>1958</v>
          </cell>
          <cell r="AS54">
            <v>1958</v>
          </cell>
          <cell r="AT54">
            <v>1958</v>
          </cell>
          <cell r="AU54" t="str">
            <v>ABIERTO</v>
          </cell>
        </row>
        <row r="55">
          <cell r="A55" t="str">
            <v>RM-M-556-SI25-M19</v>
          </cell>
          <cell r="B55">
            <v>46048</v>
          </cell>
          <cell r="C55" t="str">
            <v>I</v>
          </cell>
          <cell r="D55" t="str">
            <v>MXG</v>
          </cell>
          <cell r="E55" t="str">
            <v>JE CHINA</v>
          </cell>
          <cell r="F55" t="str">
            <v>MEXPROUD SHIPPING SA DE CV</v>
          </cell>
          <cell r="G55" t="str">
            <v>M19</v>
          </cell>
          <cell r="H55" t="str">
            <v>SEA IMPO</v>
          </cell>
          <cell r="I55" t="str">
            <v>67120000</v>
          </cell>
          <cell r="J55" t="str">
            <v>Freight</v>
          </cell>
          <cell r="K55" t="str">
            <v>FreightRM-M-556-SI25-M19</v>
          </cell>
          <cell r="L55" t="e">
            <v>#N/A</v>
          </cell>
          <cell r="M55"/>
          <cell r="N55"/>
          <cell r="O55"/>
          <cell r="P55"/>
          <cell r="Q55"/>
          <cell r="R55" t="str">
            <v>Broker</v>
          </cell>
          <cell r="S55" t="str">
            <v>BrokerRM-M-556-SI25-M19</v>
          </cell>
          <cell r="T55" t="e">
            <v>#N/A</v>
          </cell>
          <cell r="U55"/>
          <cell r="V55"/>
          <cell r="W55"/>
          <cell r="X55"/>
          <cell r="Y55"/>
          <cell r="Z55">
            <v>0</v>
          </cell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>
            <v>1958</v>
          </cell>
          <cell r="AS55">
            <v>1958</v>
          </cell>
          <cell r="AT55">
            <v>1958</v>
          </cell>
          <cell r="AU55" t="str">
            <v>ABIERTO</v>
          </cell>
        </row>
        <row r="56">
          <cell r="A56" t="str">
            <v>RM-M-568-SI25-M19</v>
          </cell>
          <cell r="B56">
            <v>46048</v>
          </cell>
          <cell r="C56" t="str">
            <v>I</v>
          </cell>
          <cell r="D56" t="str">
            <v>MXG</v>
          </cell>
          <cell r="E56" t="str">
            <v>JE CHINA</v>
          </cell>
          <cell r="F56" t="str">
            <v>GILDARDO SOLIS RODARTE</v>
          </cell>
          <cell r="G56" t="str">
            <v>M19</v>
          </cell>
          <cell r="H56" t="str">
            <v>SEA IMPO</v>
          </cell>
          <cell r="I56" t="str">
            <v>67120000</v>
          </cell>
          <cell r="J56" t="str">
            <v>Freight</v>
          </cell>
          <cell r="K56" t="str">
            <v>FreightRM-M-568-SI25-M19</v>
          </cell>
          <cell r="L56" t="e">
            <v>#N/A</v>
          </cell>
          <cell r="M56"/>
          <cell r="N56"/>
          <cell r="O56"/>
          <cell r="P56"/>
          <cell r="Q56"/>
          <cell r="R56" t="str">
            <v>Broker</v>
          </cell>
          <cell r="S56" t="str">
            <v>BrokerRM-M-568-SI25-M19</v>
          </cell>
          <cell r="T56" t="e">
            <v>#N/A</v>
          </cell>
          <cell r="U56"/>
          <cell r="V56"/>
          <cell r="W56"/>
          <cell r="X56"/>
          <cell r="Y56"/>
          <cell r="Z56">
            <v>0</v>
          </cell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>
            <v>2048</v>
          </cell>
          <cell r="AS56">
            <v>2048</v>
          </cell>
          <cell r="AT56">
            <v>2048</v>
          </cell>
          <cell r="AU56" t="str">
            <v>ABIERTO</v>
          </cell>
        </row>
        <row r="57">
          <cell r="A57" t="str">
            <v>RM-M-572-SI25-M19</v>
          </cell>
          <cell r="B57">
            <v>46049</v>
          </cell>
          <cell r="C57" t="str">
            <v>I</v>
          </cell>
          <cell r="D57" t="str">
            <v>MXG</v>
          </cell>
          <cell r="E57" t="str">
            <v>JE CHINA</v>
          </cell>
          <cell r="F57" t="str">
            <v>MEXPROUD SHIPPING SA DE CV</v>
          </cell>
          <cell r="G57" t="str">
            <v>M19</v>
          </cell>
          <cell r="H57" t="str">
            <v>SEA IMPO</v>
          </cell>
          <cell r="I57" t="str">
            <v>67120000</v>
          </cell>
          <cell r="J57" t="str">
            <v>Freight</v>
          </cell>
          <cell r="K57" t="str">
            <v>FreightRM-M-572-SI25-M19</v>
          </cell>
          <cell r="L57" t="e">
            <v>#N/A</v>
          </cell>
          <cell r="M57"/>
          <cell r="N57"/>
          <cell r="O57"/>
          <cell r="P57"/>
          <cell r="Q57"/>
          <cell r="R57" t="str">
            <v>Broker</v>
          </cell>
          <cell r="S57" t="str">
            <v>BrokerRM-M-572-SI25-M19</v>
          </cell>
          <cell r="T57" t="e">
            <v>#N/A</v>
          </cell>
          <cell r="U57"/>
          <cell r="V57"/>
          <cell r="W57"/>
          <cell r="X57"/>
          <cell r="Y57"/>
          <cell r="Z57">
            <v>0</v>
          </cell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>
            <v>2772</v>
          </cell>
          <cell r="AS57">
            <v>2772</v>
          </cell>
          <cell r="AT57">
            <v>2772</v>
          </cell>
          <cell r="AU57" t="str">
            <v>ABIERTO</v>
          </cell>
        </row>
        <row r="58">
          <cell r="A58" t="str">
            <v>RM-M-570-SI25-M19</v>
          </cell>
          <cell r="B58">
            <v>46050</v>
          </cell>
          <cell r="C58" t="str">
            <v>I</v>
          </cell>
          <cell r="D58" t="str">
            <v>MXG</v>
          </cell>
          <cell r="E58" t="str">
            <v>JE CHINA</v>
          </cell>
          <cell r="F58" t="str">
            <v>GILDARDO SOLIS RODARTE</v>
          </cell>
          <cell r="G58" t="str">
            <v>M19</v>
          </cell>
          <cell r="H58" t="str">
            <v>SEA IMPO</v>
          </cell>
          <cell r="I58" t="str">
            <v>67120000</v>
          </cell>
          <cell r="J58" t="str">
            <v>Freight</v>
          </cell>
          <cell r="K58" t="str">
            <v>FreightRM-M-570-SI25-M19</v>
          </cell>
          <cell r="L58" t="e">
            <v>#N/A</v>
          </cell>
          <cell r="M58"/>
          <cell r="N58"/>
          <cell r="O58"/>
          <cell r="P58"/>
          <cell r="Q58"/>
          <cell r="R58" t="str">
            <v>Broker</v>
          </cell>
          <cell r="S58" t="str">
            <v>BrokerRM-M-570-SI25-M19</v>
          </cell>
          <cell r="T58" t="e">
            <v>#N/A</v>
          </cell>
          <cell r="U58"/>
          <cell r="V58"/>
          <cell r="W58"/>
          <cell r="X58"/>
          <cell r="Y58"/>
          <cell r="Z58">
            <v>0</v>
          </cell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>
            <v>2048</v>
          </cell>
          <cell r="AS58">
            <v>2048</v>
          </cell>
          <cell r="AT58">
            <v>2048</v>
          </cell>
          <cell r="AU58" t="str">
            <v>ABIERTO</v>
          </cell>
        </row>
        <row r="59">
          <cell r="A59" t="str">
            <v>RM-M-012-SI26-M19</v>
          </cell>
          <cell r="B59">
            <v>46050</v>
          </cell>
          <cell r="C59" t="str">
            <v>I</v>
          </cell>
          <cell r="D59" t="str">
            <v>MXG</v>
          </cell>
          <cell r="E59" t="str">
            <v>JE CHINA</v>
          </cell>
          <cell r="F59" t="str">
            <v>GILDARDO SOLIS RODARTE</v>
          </cell>
          <cell r="G59" t="str">
            <v>M19</v>
          </cell>
          <cell r="H59" t="str">
            <v>SEA IMPO</v>
          </cell>
          <cell r="I59" t="str">
            <v>67120000</v>
          </cell>
          <cell r="J59" t="str">
            <v>Freight</v>
          </cell>
          <cell r="K59" t="str">
            <v>FreightRM-M-012-SI26-M19</v>
          </cell>
          <cell r="L59" t="e">
            <v>#N/A</v>
          </cell>
          <cell r="M59"/>
          <cell r="N59"/>
          <cell r="O59"/>
          <cell r="P59"/>
          <cell r="Q59"/>
          <cell r="R59" t="str">
            <v>Broker</v>
          </cell>
          <cell r="S59" t="str">
            <v>BrokerRM-M-012-SI26-M19</v>
          </cell>
          <cell r="T59" t="e">
            <v>#N/A</v>
          </cell>
          <cell r="U59"/>
          <cell r="V59"/>
          <cell r="W59"/>
          <cell r="X59"/>
          <cell r="Y59"/>
          <cell r="Z59">
            <v>0</v>
          </cell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>
            <v>2048</v>
          </cell>
          <cell r="AS59">
            <v>2048</v>
          </cell>
          <cell r="AT59">
            <v>2048</v>
          </cell>
          <cell r="AU59" t="str">
            <v>ABIERTO</v>
          </cell>
        </row>
        <row r="60">
          <cell r="A60" t="str">
            <v>RM-M-557-SI25-M19-B</v>
          </cell>
          <cell r="B60">
            <v>46046</v>
          </cell>
          <cell r="C60" t="str">
            <v>I</v>
          </cell>
          <cell r="D60" t="str">
            <v>MXG</v>
          </cell>
          <cell r="E60" t="str">
            <v>JE CHINA</v>
          </cell>
          <cell r="F60" t="str">
            <v>DICEX S.A DE C.V.</v>
          </cell>
          <cell r="G60" t="str">
            <v>M19</v>
          </cell>
          <cell r="H60" t="str">
            <v>SEA IMPO</v>
          </cell>
          <cell r="I60" t="str">
            <v>67120000</v>
          </cell>
          <cell r="J60" t="str">
            <v>Freight</v>
          </cell>
          <cell r="K60" t="str">
            <v>FreightRM-M-557-SI25-M19-B</v>
          </cell>
          <cell r="L60" t="e">
            <v>#N/A</v>
          </cell>
          <cell r="M60"/>
          <cell r="N60"/>
          <cell r="O60"/>
          <cell r="P60"/>
          <cell r="Q60"/>
          <cell r="R60" t="str">
            <v>Broker</v>
          </cell>
          <cell r="S60" t="str">
            <v>BrokerRM-M-557-SI25-M19-B</v>
          </cell>
          <cell r="T60" t="e">
            <v>#N/A</v>
          </cell>
          <cell r="U60"/>
          <cell r="V60"/>
          <cell r="W60"/>
          <cell r="X60"/>
          <cell r="Y60"/>
          <cell r="Z60">
            <v>0</v>
          </cell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>
            <v>1026</v>
          </cell>
          <cell r="AS60">
            <v>1026</v>
          </cell>
          <cell r="AT60">
            <v>1026</v>
          </cell>
          <cell r="AU60" t="str">
            <v>ABIERTO</v>
          </cell>
        </row>
        <row r="61">
          <cell r="A61" t="str">
            <v>RM-M-572-SI25-M19-B</v>
          </cell>
          <cell r="B61">
            <v>46049</v>
          </cell>
          <cell r="C61" t="str">
            <v>I</v>
          </cell>
          <cell r="D61" t="str">
            <v>MXG</v>
          </cell>
          <cell r="E61" t="str">
            <v>JE CHINA</v>
          </cell>
          <cell r="F61" t="str">
            <v>DICEX S.A DE C.V.</v>
          </cell>
          <cell r="G61" t="str">
            <v>M19</v>
          </cell>
          <cell r="H61" t="str">
            <v>SEA IMPO</v>
          </cell>
          <cell r="I61" t="str">
            <v>67120000</v>
          </cell>
          <cell r="J61" t="str">
            <v>Freight</v>
          </cell>
          <cell r="K61" t="str">
            <v>FreightRM-M-572-SI25-M19-B</v>
          </cell>
          <cell r="L61" t="e">
            <v>#N/A</v>
          </cell>
          <cell r="M61"/>
          <cell r="N61"/>
          <cell r="O61"/>
          <cell r="P61"/>
          <cell r="Q61"/>
          <cell r="R61" t="str">
            <v>Broker</v>
          </cell>
          <cell r="S61" t="str">
            <v>BrokerRM-M-572-SI25-M19-B</v>
          </cell>
          <cell r="T61" t="e">
            <v>#N/A</v>
          </cell>
          <cell r="U61"/>
          <cell r="V61"/>
          <cell r="W61"/>
          <cell r="X61"/>
          <cell r="Y61"/>
          <cell r="Z61">
            <v>0</v>
          </cell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>
            <v>1026</v>
          </cell>
          <cell r="AS61">
            <v>1026</v>
          </cell>
          <cell r="AT61">
            <v>1026</v>
          </cell>
          <cell r="AU61" t="str">
            <v>ABIERTO</v>
          </cell>
        </row>
        <row r="62">
          <cell r="A62" t="str">
            <v>RM-M-531-SI25-M19-B</v>
          </cell>
          <cell r="B62">
            <v>46051</v>
          </cell>
          <cell r="C62" t="str">
            <v>I</v>
          </cell>
          <cell r="D62" t="str">
            <v>MXG</v>
          </cell>
          <cell r="E62" t="str">
            <v>ELNA</v>
          </cell>
          <cell r="F62" t="str">
            <v>DICEX S.A DE C.V.</v>
          </cell>
          <cell r="G62" t="str">
            <v>M19</v>
          </cell>
          <cell r="H62" t="str">
            <v>SEA IMPO</v>
          </cell>
          <cell r="I62" t="str">
            <v>67120000</v>
          </cell>
          <cell r="J62" t="str">
            <v>Freight</v>
          </cell>
          <cell r="K62" t="str">
            <v>FreightRM-M-531-SI25-M19-B</v>
          </cell>
          <cell r="L62" t="e">
            <v>#N/A</v>
          </cell>
          <cell r="M62"/>
          <cell r="N62"/>
          <cell r="O62"/>
          <cell r="P62"/>
          <cell r="Q62"/>
          <cell r="R62" t="str">
            <v>Broker</v>
          </cell>
          <cell r="S62" t="str">
            <v>BrokerRM-M-531-SI25-M19-B</v>
          </cell>
          <cell r="T62" t="str">
            <v>MZO191690</v>
          </cell>
          <cell r="U62">
            <v>46070</v>
          </cell>
          <cell r="V62">
            <v>1707.873122631024</v>
          </cell>
          <cell r="W62"/>
          <cell r="X62" t="str">
            <v>08</v>
          </cell>
          <cell r="Y62"/>
          <cell r="Z62">
            <v>1707.873122631024</v>
          </cell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>
            <v>1026</v>
          </cell>
          <cell r="AS62">
            <v>-681.87312263102399</v>
          </cell>
          <cell r="AT62">
            <v>-681.87312263102399</v>
          </cell>
          <cell r="AU62" t="str">
            <v>CANCELADO</v>
          </cell>
        </row>
        <row r="63">
          <cell r="A63" t="str">
            <v>RM-M-554-SI25-M19-B</v>
          </cell>
          <cell r="B63">
            <v>46051</v>
          </cell>
          <cell r="C63" t="str">
            <v>I</v>
          </cell>
          <cell r="D63" t="str">
            <v>MXG</v>
          </cell>
          <cell r="E63" t="str">
            <v>JE CHINA</v>
          </cell>
          <cell r="F63" t="str">
            <v>DICEX S.A DE C.V.</v>
          </cell>
          <cell r="G63" t="str">
            <v>M19</v>
          </cell>
          <cell r="H63" t="str">
            <v>SEA IMPO</v>
          </cell>
          <cell r="I63" t="str">
            <v>67120000</v>
          </cell>
          <cell r="J63" t="str">
            <v>Freight</v>
          </cell>
          <cell r="K63" t="str">
            <v>FreightRM-M-554-SI25-M19-B</v>
          </cell>
          <cell r="L63" t="e">
            <v>#N/A</v>
          </cell>
          <cell r="M63"/>
          <cell r="N63"/>
          <cell r="O63"/>
          <cell r="P63"/>
          <cell r="Q63"/>
          <cell r="R63" t="str">
            <v>Broker</v>
          </cell>
          <cell r="S63" t="str">
            <v>BrokerRM-M-554-SI25-M19-B</v>
          </cell>
          <cell r="T63" t="str">
            <v>MZO192469</v>
          </cell>
          <cell r="U63">
            <v>46077</v>
          </cell>
          <cell r="V63">
            <v>3088.3498917371762</v>
          </cell>
          <cell r="W63"/>
          <cell r="X63" t="str">
            <v>09</v>
          </cell>
          <cell r="Y63"/>
          <cell r="Z63">
            <v>3088.3498917371762</v>
          </cell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>
            <v>1026</v>
          </cell>
          <cell r="AS63">
            <v>-2062.3498917371762</v>
          </cell>
          <cell r="AT63">
            <v>-2062.3498917371762</v>
          </cell>
          <cell r="AU63" t="str">
            <v>CANCELADO</v>
          </cell>
        </row>
        <row r="64">
          <cell r="A64" t="str">
            <v>RM-M-555-SI25-M19-B</v>
          </cell>
          <cell r="B64">
            <v>46051</v>
          </cell>
          <cell r="C64" t="str">
            <v>I</v>
          </cell>
          <cell r="D64" t="str">
            <v>MXG</v>
          </cell>
          <cell r="E64" t="str">
            <v>JE CHINA</v>
          </cell>
          <cell r="F64" t="str">
            <v>DICEX S.A DE C.V.</v>
          </cell>
          <cell r="G64" t="str">
            <v>M19</v>
          </cell>
          <cell r="H64" t="str">
            <v>SEA IMPO</v>
          </cell>
          <cell r="I64" t="str">
            <v>67120000</v>
          </cell>
          <cell r="J64" t="str">
            <v>Freight</v>
          </cell>
          <cell r="K64" t="str">
            <v>FreightRM-M-555-SI25-M19-B</v>
          </cell>
          <cell r="L64" t="e">
            <v>#N/A</v>
          </cell>
          <cell r="M64"/>
          <cell r="N64"/>
          <cell r="O64"/>
          <cell r="P64"/>
          <cell r="Q64"/>
          <cell r="R64" t="str">
            <v>Broker</v>
          </cell>
          <cell r="S64" t="str">
            <v>BrokerRM-M-555-SI25-M19-B</v>
          </cell>
          <cell r="T64" t="str">
            <v>MZO192470</v>
          </cell>
          <cell r="U64">
            <v>46077</v>
          </cell>
          <cell r="V64">
            <v>3127.0919862657611</v>
          </cell>
          <cell r="W64"/>
          <cell r="X64" t="str">
            <v>09</v>
          </cell>
          <cell r="Y64"/>
          <cell r="Z64">
            <v>3127.0919862657611</v>
          </cell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>
            <v>1026</v>
          </cell>
          <cell r="AS64">
            <v>-2101.0919862657611</v>
          </cell>
          <cell r="AT64">
            <v>-2101.0919862657611</v>
          </cell>
          <cell r="AU64" t="str">
            <v>CANCELADO</v>
          </cell>
        </row>
        <row r="65">
          <cell r="A65" t="str">
            <v>RM-M-013-SI26-M19-B</v>
          </cell>
          <cell r="B65">
            <v>46052</v>
          </cell>
          <cell r="C65" t="str">
            <v>I</v>
          </cell>
          <cell r="D65" t="str">
            <v>MXG</v>
          </cell>
          <cell r="E65" t="str">
            <v>JE CHINA</v>
          </cell>
          <cell r="F65" t="str">
            <v>DICEX S.A DE C.V.</v>
          </cell>
          <cell r="G65" t="str">
            <v>M19</v>
          </cell>
          <cell r="H65" t="str">
            <v>SEA IMPO</v>
          </cell>
          <cell r="I65" t="str">
            <v>67120000</v>
          </cell>
          <cell r="J65" t="str">
            <v>Freight</v>
          </cell>
          <cell r="K65" t="str">
            <v>FreightRM-M-013-SI26-M19-B</v>
          </cell>
          <cell r="L65" t="e">
            <v>#N/A</v>
          </cell>
          <cell r="M65"/>
          <cell r="N65"/>
          <cell r="O65"/>
          <cell r="P65"/>
          <cell r="Q65"/>
          <cell r="R65" t="str">
            <v>Broker</v>
          </cell>
          <cell r="S65" t="str">
            <v>BrokerRM-M-013-SI26-M19-B</v>
          </cell>
          <cell r="T65" t="str">
            <v>MZO192468</v>
          </cell>
          <cell r="U65">
            <v>46077</v>
          </cell>
          <cell r="V65">
            <v>3175.9645103606667</v>
          </cell>
          <cell r="W65"/>
          <cell r="X65" t="str">
            <v>09</v>
          </cell>
          <cell r="Y65"/>
          <cell r="Z65">
            <v>3175.9645103606667</v>
          </cell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>
            <v>1026</v>
          </cell>
          <cell r="AS65">
            <v>-2149.9645103606667</v>
          </cell>
          <cell r="AT65">
            <v>-2149.9645103606667</v>
          </cell>
          <cell r="AU65" t="str">
            <v>CANCELADO</v>
          </cell>
        </row>
        <row r="66">
          <cell r="A66" t="str">
            <v>RM-M-196-SI25-M19-L</v>
          </cell>
          <cell r="B66">
            <v>46387</v>
          </cell>
          <cell r="C66" t="str">
            <v>I</v>
          </cell>
          <cell r="D66" t="str">
            <v>MXG</v>
          </cell>
          <cell r="E66" t="str">
            <v>ELNA</v>
          </cell>
          <cell r="F66" t="str">
            <v xml:space="preserve">DSV AIR &amp; Sea SA de CV </v>
          </cell>
          <cell r="G66" t="str">
            <v>M19</v>
          </cell>
          <cell r="H66" t="str">
            <v>SEA IMPO</v>
          </cell>
          <cell r="I66" t="str">
            <v>67120000</v>
          </cell>
          <cell r="J66" t="str">
            <v>Freight</v>
          </cell>
          <cell r="K66" t="str">
            <v>FreightRM-M-196-SI25-M19-L</v>
          </cell>
          <cell r="L66" t="e">
            <v>#N/A</v>
          </cell>
          <cell r="M66"/>
          <cell r="N66"/>
          <cell r="O66"/>
          <cell r="P66"/>
          <cell r="Q66"/>
          <cell r="R66" t="str">
            <v>Broker</v>
          </cell>
          <cell r="S66" t="str">
            <v>BrokerRM-M-196-SI25-M19-L</v>
          </cell>
          <cell r="T66" t="e">
            <v>#N/A</v>
          </cell>
          <cell r="U66"/>
          <cell r="V66"/>
          <cell r="W66"/>
          <cell r="X66"/>
          <cell r="Y66"/>
          <cell r="Z66">
            <v>0</v>
          </cell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>
            <v>2725.82</v>
          </cell>
          <cell r="AS66">
            <v>2725.82</v>
          </cell>
          <cell r="AT66">
            <v>2725.82</v>
          </cell>
          <cell r="AU66" t="str">
            <v>ABIERTO</v>
          </cell>
        </row>
        <row r="67">
          <cell r="A67" t="str">
            <v>RM-M-211-SI25-M19-L</v>
          </cell>
          <cell r="B67">
            <v>46037</v>
          </cell>
          <cell r="C67" t="str">
            <v>I</v>
          </cell>
          <cell r="D67" t="str">
            <v>MXG</v>
          </cell>
          <cell r="E67" t="str">
            <v>JE INDIA</v>
          </cell>
          <cell r="F67" t="str">
            <v xml:space="preserve">DSV AIR &amp; Sea SA de CV </v>
          </cell>
          <cell r="G67" t="str">
            <v>M19</v>
          </cell>
          <cell r="H67" t="str">
            <v>SEA IMPO</v>
          </cell>
          <cell r="I67" t="str">
            <v>67120000</v>
          </cell>
          <cell r="J67" t="str">
            <v>Freight</v>
          </cell>
          <cell r="K67" t="str">
            <v>FreightRM-M-211-SI25-M19-L</v>
          </cell>
          <cell r="L67" t="e">
            <v>#N/A</v>
          </cell>
          <cell r="M67"/>
          <cell r="N67"/>
          <cell r="O67"/>
          <cell r="P67"/>
          <cell r="Q67"/>
          <cell r="R67" t="str">
            <v>Broker</v>
          </cell>
          <cell r="S67" t="str">
            <v>BrokerRM-M-211-SI25-M19-L</v>
          </cell>
          <cell r="T67" t="e">
            <v>#N/A</v>
          </cell>
          <cell r="U67"/>
          <cell r="V67"/>
          <cell r="W67"/>
          <cell r="X67"/>
          <cell r="Y67"/>
          <cell r="Z67">
            <v>0</v>
          </cell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>
            <v>1113</v>
          </cell>
          <cell r="AS67">
            <v>1113</v>
          </cell>
          <cell r="AT67">
            <v>1113</v>
          </cell>
          <cell r="AU67" t="str">
            <v>ABIERTO</v>
          </cell>
        </row>
        <row r="68">
          <cell r="A68" t="str">
            <v>RM-M-220-SI25-M19-L-F</v>
          </cell>
          <cell r="B68">
            <v>46387</v>
          </cell>
          <cell r="C68" t="str">
            <v>I</v>
          </cell>
          <cell r="D68" t="str">
            <v>MXG</v>
          </cell>
          <cell r="E68" t="str">
            <v>Hopeful 　　</v>
          </cell>
          <cell r="F68" t="str">
            <v>TRANSPORTES L. DOMINGUEZ</v>
          </cell>
          <cell r="G68" t="str">
            <v>M19</v>
          </cell>
          <cell r="H68" t="str">
            <v>SEA IMPO</v>
          </cell>
          <cell r="I68" t="str">
            <v>67120000</v>
          </cell>
          <cell r="J68" t="str">
            <v>Freight</v>
          </cell>
          <cell r="K68" t="str">
            <v>FreightRM-M-220-SI25-M19-L-F</v>
          </cell>
          <cell r="L68" t="e">
            <v>#N/A</v>
          </cell>
          <cell r="M68"/>
          <cell r="N68"/>
          <cell r="O68"/>
          <cell r="P68"/>
          <cell r="Q68"/>
          <cell r="R68" t="str">
            <v>Broker</v>
          </cell>
          <cell r="S68" t="str">
            <v>BrokerRM-M-220-SI25-M19-L-F</v>
          </cell>
          <cell r="T68" t="e">
            <v>#N/A</v>
          </cell>
          <cell r="U68"/>
          <cell r="V68"/>
          <cell r="W68"/>
          <cell r="X68"/>
          <cell r="Y68"/>
          <cell r="Z68">
            <v>0</v>
          </cell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>
            <v>536.78578475180188</v>
          </cell>
          <cell r="AS68">
            <v>536.78578475180188</v>
          </cell>
          <cell r="AT68">
            <v>536.78578475180188</v>
          </cell>
          <cell r="AU68" t="str">
            <v>ABIERTO</v>
          </cell>
        </row>
        <row r="69">
          <cell r="A69" t="str">
            <v>RM-M-227-SI25-M19-L-F</v>
          </cell>
          <cell r="B69">
            <v>46031</v>
          </cell>
          <cell r="C69" t="str">
            <v>I</v>
          </cell>
          <cell r="D69" t="str">
            <v>MXG</v>
          </cell>
          <cell r="E69" t="str">
            <v>KRAH</v>
          </cell>
          <cell r="F69" t="str">
            <v xml:space="preserve">DSV AIR &amp; Sea SA de CV </v>
          </cell>
          <cell r="G69" t="str">
            <v>M19</v>
          </cell>
          <cell r="H69" t="str">
            <v>SEA IMPO</v>
          </cell>
          <cell r="I69" t="str">
            <v>67120000</v>
          </cell>
          <cell r="J69" t="str">
            <v>Freight</v>
          </cell>
          <cell r="K69" t="str">
            <v>FreightRM-M-227-SI25-M19-L-F</v>
          </cell>
          <cell r="L69" t="e">
            <v>#N/A</v>
          </cell>
          <cell r="M69"/>
          <cell r="N69"/>
          <cell r="O69"/>
          <cell r="P69"/>
          <cell r="Q69"/>
          <cell r="R69" t="str">
            <v>Broker</v>
          </cell>
          <cell r="S69" t="str">
            <v>BrokerRM-M-227-SI25-M19-L-F</v>
          </cell>
          <cell r="T69" t="e">
            <v>#N/A</v>
          </cell>
          <cell r="U69"/>
          <cell r="V69"/>
          <cell r="W69"/>
          <cell r="X69"/>
          <cell r="Y69"/>
          <cell r="Z69">
            <v>0</v>
          </cell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>
            <v>169.27612260767634</v>
          </cell>
          <cell r="AS69">
            <v>169.27612260767634</v>
          </cell>
          <cell r="AT69">
            <v>169.27612260767634</v>
          </cell>
          <cell r="AU69" t="str">
            <v>ABIERTO</v>
          </cell>
        </row>
        <row r="70">
          <cell r="A70" t="str">
            <v>RM-M-211-SI25-M19-L-F</v>
          </cell>
          <cell r="B70">
            <v>46037</v>
          </cell>
          <cell r="C70" t="str">
            <v>I</v>
          </cell>
          <cell r="D70" t="str">
            <v>MXG</v>
          </cell>
          <cell r="E70" t="str">
            <v>JE INDIA</v>
          </cell>
          <cell r="F70" t="str">
            <v xml:space="preserve">DSV AIR &amp; Sea SA de CV </v>
          </cell>
          <cell r="G70" t="str">
            <v>M19</v>
          </cell>
          <cell r="H70" t="str">
            <v>SEA IMPO</v>
          </cell>
          <cell r="I70" t="str">
            <v>67120000</v>
          </cell>
          <cell r="J70" t="str">
            <v>Freight</v>
          </cell>
          <cell r="K70" t="str">
            <v>FreightRM-M-211-SI25-M19-L-F</v>
          </cell>
          <cell r="L70" t="e">
            <v>#N/A</v>
          </cell>
          <cell r="M70"/>
          <cell r="N70"/>
          <cell r="O70"/>
          <cell r="P70"/>
          <cell r="Q70"/>
          <cell r="R70" t="str">
            <v>Broker</v>
          </cell>
          <cell r="S70" t="str">
            <v>BrokerRM-M-211-SI25-M19-L-F</v>
          </cell>
          <cell r="T70" t="e">
            <v>#N/A</v>
          </cell>
          <cell r="U70"/>
          <cell r="V70"/>
          <cell r="W70"/>
          <cell r="X70"/>
          <cell r="Y70"/>
          <cell r="Z70">
            <v>0</v>
          </cell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>
            <v>169.27612260767634</v>
          </cell>
          <cell r="AS70">
            <v>169.27612260767634</v>
          </cell>
          <cell r="AT70">
            <v>169.27612260767634</v>
          </cell>
          <cell r="AU70" t="str">
            <v>ABIERTO</v>
          </cell>
        </row>
        <row r="71">
          <cell r="A71" t="str">
            <v>RM-M-212-SI25-M19-L-F</v>
          </cell>
          <cell r="B71">
            <v>46379</v>
          </cell>
          <cell r="C71" t="str">
            <v>I</v>
          </cell>
          <cell r="D71" t="str">
            <v>MXG</v>
          </cell>
          <cell r="E71" t="str">
            <v xml:space="preserve">GKN </v>
          </cell>
          <cell r="F71" t="str">
            <v>TRANSPORTES L. DOMINGUEZ</v>
          </cell>
          <cell r="G71" t="str">
            <v>M19</v>
          </cell>
          <cell r="H71" t="str">
            <v>SEA IMPO</v>
          </cell>
          <cell r="I71" t="str">
            <v>67120000</v>
          </cell>
          <cell r="J71" t="str">
            <v>Freight</v>
          </cell>
          <cell r="K71" t="str">
            <v>FreightRM-M-212-SI25-M19-L-F</v>
          </cell>
          <cell r="L71" t="e">
            <v>#N/A</v>
          </cell>
          <cell r="M71"/>
          <cell r="N71"/>
          <cell r="O71"/>
          <cell r="P71"/>
          <cell r="Q71"/>
          <cell r="R71" t="str">
            <v>Broker</v>
          </cell>
          <cell r="S71" t="str">
            <v>BrokerRM-M-212-SI25-M19-L-F</v>
          </cell>
          <cell r="T71" t="e">
            <v>#N/A</v>
          </cell>
          <cell r="U71"/>
          <cell r="V71"/>
          <cell r="W71"/>
          <cell r="X71"/>
          <cell r="Y71"/>
          <cell r="Z71">
            <v>0</v>
          </cell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>
            <v>805.17867712770283</v>
          </cell>
          <cell r="AS71">
            <v>805.17867712770283</v>
          </cell>
          <cell r="AT71">
            <v>805.17867712770283</v>
          </cell>
          <cell r="AU71" t="str">
            <v>ABIERTO</v>
          </cell>
        </row>
        <row r="72">
          <cell r="A72" t="str">
            <v>RM-J-1134LI25-M19.1</v>
          </cell>
          <cell r="B72" t="str">
            <v>2-1-2026</v>
          </cell>
          <cell r="C72" t="str">
            <v>I</v>
          </cell>
          <cell r="D72" t="str">
            <v>MXG</v>
          </cell>
          <cell r="E72" t="str">
            <v>TDS</v>
          </cell>
          <cell r="F72" t="str">
            <v>TRANSCONTINENTAL DIST. SERVICES</v>
          </cell>
          <cell r="G72" t="str">
            <v>M19</v>
          </cell>
          <cell r="H72" t="str">
            <v>LAND IMPO</v>
          </cell>
          <cell r="I72" t="str">
            <v>67115005</v>
          </cell>
          <cell r="J72" t="str">
            <v>Freight</v>
          </cell>
          <cell r="K72" t="str">
            <v>FreightRM-J-1134LI25-M19.1</v>
          </cell>
          <cell r="L72" t="e">
            <v>#N/A</v>
          </cell>
          <cell r="M72"/>
          <cell r="N72"/>
          <cell r="O72"/>
          <cell r="P72"/>
          <cell r="Q72"/>
          <cell r="R72" t="str">
            <v>Broker</v>
          </cell>
          <cell r="S72" t="str">
            <v>BrokerRM-J-1134LI25-M19.1</v>
          </cell>
          <cell r="T72" t="e">
            <v>#N/A</v>
          </cell>
          <cell r="U72"/>
          <cell r="V72"/>
          <cell r="W72"/>
          <cell r="X72"/>
          <cell r="Y72"/>
          <cell r="Z72">
            <v>0</v>
          </cell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>
            <v>500</v>
          </cell>
          <cell r="AS72">
            <v>500</v>
          </cell>
          <cell r="AT72">
            <v>500</v>
          </cell>
          <cell r="AU72" t="str">
            <v>ABIERTO</v>
          </cell>
        </row>
        <row r="73">
          <cell r="A73" t="str">
            <v>RM-J-1144LI26-M19.2</v>
          </cell>
          <cell r="B73" t="str">
            <v>9-1-2026</v>
          </cell>
          <cell r="C73" t="str">
            <v>I</v>
          </cell>
          <cell r="D73" t="str">
            <v>MXG</v>
          </cell>
          <cell r="E73" t="str">
            <v>TDS</v>
          </cell>
          <cell r="F73" t="str">
            <v>DICEX S.A DE C.V.</v>
          </cell>
          <cell r="G73" t="str">
            <v>M19</v>
          </cell>
          <cell r="H73" t="str">
            <v>LAND IMPO</v>
          </cell>
          <cell r="I73" t="str">
            <v>67110002</v>
          </cell>
          <cell r="J73" t="str">
            <v>Freight</v>
          </cell>
          <cell r="K73" t="str">
            <v>FreightRM-J-1144LI26-M19.2</v>
          </cell>
          <cell r="L73" t="e">
            <v>#N/A</v>
          </cell>
          <cell r="M73"/>
          <cell r="N73"/>
          <cell r="O73"/>
          <cell r="P73"/>
          <cell r="Q73"/>
          <cell r="R73" t="str">
            <v>Broker</v>
          </cell>
          <cell r="S73" t="str">
            <v>BrokerRM-J-1144LI26-M19.2</v>
          </cell>
          <cell r="T73" t="e">
            <v>#N/A</v>
          </cell>
          <cell r="U73"/>
          <cell r="V73"/>
          <cell r="W73"/>
          <cell r="X73"/>
          <cell r="Y73"/>
          <cell r="Z73">
            <v>0</v>
          </cell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>
            <v>360</v>
          </cell>
          <cell r="AS73">
            <v>360</v>
          </cell>
          <cell r="AT73">
            <v>360</v>
          </cell>
          <cell r="AU73" t="str">
            <v>ABIERTO</v>
          </cell>
        </row>
        <row r="74">
          <cell r="A74" t="str">
            <v>RM-J-1149LI26-M19.2</v>
          </cell>
          <cell r="B74" t="str">
            <v>12-1-2026</v>
          </cell>
          <cell r="C74" t="str">
            <v>I</v>
          </cell>
          <cell r="D74" t="str">
            <v>MXG</v>
          </cell>
          <cell r="E74" t="str">
            <v>TDS</v>
          </cell>
          <cell r="F74" t="str">
            <v>DICEX S.A DE C.V.</v>
          </cell>
          <cell r="G74" t="str">
            <v>M19</v>
          </cell>
          <cell r="H74" t="str">
            <v>LAND IMPO</v>
          </cell>
          <cell r="I74" t="str">
            <v>67110002</v>
          </cell>
          <cell r="J74" t="str">
            <v>Freight</v>
          </cell>
          <cell r="K74" t="str">
            <v>FreightRM-J-1149LI26-M19.2</v>
          </cell>
          <cell r="L74" t="e">
            <v>#N/A</v>
          </cell>
          <cell r="M74"/>
          <cell r="N74"/>
          <cell r="O74"/>
          <cell r="P74"/>
          <cell r="Q74"/>
          <cell r="R74" t="str">
            <v>Broker</v>
          </cell>
          <cell r="S74" t="str">
            <v>BrokerRM-J-1149LI26-M19.2</v>
          </cell>
          <cell r="T74" t="e">
            <v>#N/A</v>
          </cell>
          <cell r="U74"/>
          <cell r="V74"/>
          <cell r="W74"/>
          <cell r="X74"/>
          <cell r="Y74"/>
          <cell r="Z74">
            <v>0</v>
          </cell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>
            <v>360</v>
          </cell>
          <cell r="AS74">
            <v>360</v>
          </cell>
          <cell r="AT74">
            <v>360</v>
          </cell>
          <cell r="AU74" t="str">
            <v>ABIERTO</v>
          </cell>
        </row>
        <row r="75">
          <cell r="A75" t="str">
            <v>RM-J-1150LI26-M19.1</v>
          </cell>
          <cell r="B75" t="str">
            <v>12-1-2026</v>
          </cell>
          <cell r="C75" t="str">
            <v>I</v>
          </cell>
          <cell r="D75" t="str">
            <v>MXG</v>
          </cell>
          <cell r="E75" t="str">
            <v>TDS</v>
          </cell>
          <cell r="F75" t="str">
            <v>DICEX S.A DE C.V.</v>
          </cell>
          <cell r="G75" t="str">
            <v>M19</v>
          </cell>
          <cell r="H75" t="str">
            <v>LAND IMPO</v>
          </cell>
          <cell r="I75" t="str">
            <v>67110002</v>
          </cell>
          <cell r="J75" t="str">
            <v>Freight</v>
          </cell>
          <cell r="K75" t="str">
            <v>FreightRM-J-1150LI26-M19.1</v>
          </cell>
          <cell r="L75" t="e">
            <v>#N/A</v>
          </cell>
          <cell r="M75"/>
          <cell r="N75"/>
          <cell r="O75"/>
          <cell r="P75"/>
          <cell r="Q75"/>
          <cell r="R75" t="str">
            <v>Broker</v>
          </cell>
          <cell r="S75" t="str">
            <v>BrokerRM-J-1150LI26-M19.1</v>
          </cell>
          <cell r="T75" t="e">
            <v>#N/A</v>
          </cell>
          <cell r="U75"/>
          <cell r="V75"/>
          <cell r="W75"/>
          <cell r="X75"/>
          <cell r="Y75"/>
          <cell r="Z75">
            <v>0</v>
          </cell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>
            <v>360</v>
          </cell>
          <cell r="AS75">
            <v>360</v>
          </cell>
          <cell r="AT75">
            <v>360</v>
          </cell>
          <cell r="AU75" t="str">
            <v>CANCELADO</v>
          </cell>
        </row>
        <row r="76">
          <cell r="A76" t="str">
            <v>RM-J-1157LI26-M19.2</v>
          </cell>
          <cell r="B76" t="str">
            <v>19-1-2026</v>
          </cell>
          <cell r="C76" t="str">
            <v>I</v>
          </cell>
          <cell r="D76" t="str">
            <v>MXG</v>
          </cell>
          <cell r="E76" t="str">
            <v>TDS</v>
          </cell>
          <cell r="F76" t="str">
            <v>DICEX S.A DE C.V.</v>
          </cell>
          <cell r="G76" t="str">
            <v>M19</v>
          </cell>
          <cell r="H76" t="str">
            <v>LAND IMPO</v>
          </cell>
          <cell r="I76" t="str">
            <v>67110002</v>
          </cell>
          <cell r="J76" t="str">
            <v>Freight</v>
          </cell>
          <cell r="K76" t="str">
            <v>FreightRM-J-1157LI26-M19.2</v>
          </cell>
          <cell r="L76" t="e">
            <v>#N/A</v>
          </cell>
          <cell r="M76"/>
          <cell r="N76"/>
          <cell r="O76"/>
          <cell r="P76"/>
          <cell r="Q76"/>
          <cell r="R76" t="str">
            <v>Broker</v>
          </cell>
          <cell r="S76" t="str">
            <v>BrokerRM-J-1157LI26-M19.2</v>
          </cell>
          <cell r="T76" t="e">
            <v>#N/A</v>
          </cell>
          <cell r="U76"/>
          <cell r="V76"/>
          <cell r="W76"/>
          <cell r="X76"/>
          <cell r="Y76"/>
          <cell r="Z76">
            <v>0</v>
          </cell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>
            <v>360</v>
          </cell>
          <cell r="AS76">
            <v>360</v>
          </cell>
          <cell r="AT76">
            <v>360</v>
          </cell>
          <cell r="AU76" t="str">
            <v>ABIERTO</v>
          </cell>
        </row>
        <row r="77">
          <cell r="A77" t="str">
            <v>RM-J-1158LI26-M19.2</v>
          </cell>
          <cell r="B77" t="str">
            <v>23-1-2026</v>
          </cell>
          <cell r="C77" t="str">
            <v>I</v>
          </cell>
          <cell r="D77" t="str">
            <v>MXG</v>
          </cell>
          <cell r="E77" t="str">
            <v>TDS</v>
          </cell>
          <cell r="F77" t="str">
            <v>DICEX S.A DE C.V.</v>
          </cell>
          <cell r="G77" t="str">
            <v>M19</v>
          </cell>
          <cell r="H77" t="str">
            <v>LAND IMPO</v>
          </cell>
          <cell r="I77" t="str">
            <v>67110002</v>
          </cell>
          <cell r="J77" t="str">
            <v>Freight</v>
          </cell>
          <cell r="K77" t="str">
            <v>FreightRM-J-1158LI26-M19.2</v>
          </cell>
          <cell r="L77" t="e">
            <v>#N/A</v>
          </cell>
          <cell r="M77"/>
          <cell r="N77"/>
          <cell r="O77"/>
          <cell r="P77"/>
          <cell r="Q77"/>
          <cell r="R77" t="str">
            <v>Broker</v>
          </cell>
          <cell r="S77" t="str">
            <v>BrokerRM-J-1158LI26-M19.2</v>
          </cell>
          <cell r="T77" t="e">
            <v>#N/A</v>
          </cell>
          <cell r="U77"/>
          <cell r="V77"/>
          <cell r="W77"/>
          <cell r="X77"/>
          <cell r="Y77"/>
          <cell r="Z77">
            <v>0</v>
          </cell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>
            <v>360</v>
          </cell>
          <cell r="AS77">
            <v>360</v>
          </cell>
          <cell r="AT77">
            <v>360</v>
          </cell>
          <cell r="AU77" t="str">
            <v>ABIERTO</v>
          </cell>
        </row>
        <row r="78">
          <cell r="A78" t="str">
            <v>RM-J-1159LI26-M19.1</v>
          </cell>
          <cell r="B78" t="str">
            <v>26-1-2026</v>
          </cell>
          <cell r="C78" t="str">
            <v>I</v>
          </cell>
          <cell r="D78" t="str">
            <v>MXG</v>
          </cell>
          <cell r="E78" t="str">
            <v>TDS</v>
          </cell>
          <cell r="F78" t="str">
            <v>DICEX S.A DE C.V.</v>
          </cell>
          <cell r="G78" t="str">
            <v>M19</v>
          </cell>
          <cell r="H78" t="str">
            <v>LAND IMPO</v>
          </cell>
          <cell r="I78" t="str">
            <v>67110002</v>
          </cell>
          <cell r="J78" t="str">
            <v>Freight</v>
          </cell>
          <cell r="K78" t="str">
            <v>FreightRM-J-1159LI26-M19.1</v>
          </cell>
          <cell r="L78" t="e">
            <v>#N/A</v>
          </cell>
          <cell r="M78"/>
          <cell r="N78"/>
          <cell r="O78"/>
          <cell r="P78"/>
          <cell r="Q78"/>
          <cell r="R78" t="str">
            <v>Broker</v>
          </cell>
          <cell r="S78" t="str">
            <v>BrokerRM-J-1159LI26-M19.1</v>
          </cell>
          <cell r="T78" t="e">
            <v>#N/A</v>
          </cell>
          <cell r="U78"/>
          <cell r="V78"/>
          <cell r="W78"/>
          <cell r="X78"/>
          <cell r="Y78"/>
          <cell r="Z78">
            <v>0</v>
          </cell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>
            <v>360</v>
          </cell>
          <cell r="AS78">
            <v>360</v>
          </cell>
          <cell r="AT78">
            <v>360</v>
          </cell>
          <cell r="AU78" t="str">
            <v>ABIERTO</v>
          </cell>
        </row>
        <row r="79">
          <cell r="A79" t="str">
            <v>RM-J-1159LI26-M19.2</v>
          </cell>
          <cell r="B79" t="str">
            <v>26-1-2026</v>
          </cell>
          <cell r="C79" t="str">
            <v>I</v>
          </cell>
          <cell r="D79" t="str">
            <v>MXG</v>
          </cell>
          <cell r="E79" t="str">
            <v>TDS</v>
          </cell>
          <cell r="F79" t="str">
            <v>DICEX S.A DE C.V.</v>
          </cell>
          <cell r="G79" t="str">
            <v>M19</v>
          </cell>
          <cell r="H79" t="str">
            <v>LAND IMPO</v>
          </cell>
          <cell r="I79" t="str">
            <v>67110002</v>
          </cell>
          <cell r="J79" t="str">
            <v>Freight</v>
          </cell>
          <cell r="K79" t="str">
            <v>FreightRM-J-1159LI26-M19.2</v>
          </cell>
          <cell r="L79" t="e">
            <v>#N/A</v>
          </cell>
          <cell r="M79"/>
          <cell r="N79"/>
          <cell r="O79"/>
          <cell r="P79"/>
          <cell r="Q79"/>
          <cell r="R79" t="str">
            <v>Broker</v>
          </cell>
          <cell r="S79" t="str">
            <v>BrokerRM-J-1159LI26-M19.2</v>
          </cell>
          <cell r="T79" t="e">
            <v>#N/A</v>
          </cell>
          <cell r="U79"/>
          <cell r="V79"/>
          <cell r="W79"/>
          <cell r="X79"/>
          <cell r="Y79"/>
          <cell r="Z79">
            <v>0</v>
          </cell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>
            <v>360</v>
          </cell>
          <cell r="AS79">
            <v>360</v>
          </cell>
          <cell r="AT79">
            <v>360</v>
          </cell>
          <cell r="AU79" t="str">
            <v>ABIERTO</v>
          </cell>
        </row>
        <row r="80">
          <cell r="A80" t="str">
            <v>RM-J-1159LI26-M19.3</v>
          </cell>
          <cell r="B80" t="str">
            <v>26-1-2026</v>
          </cell>
          <cell r="C80" t="str">
            <v>I</v>
          </cell>
          <cell r="D80" t="str">
            <v>MXG</v>
          </cell>
          <cell r="E80" t="str">
            <v>TDS</v>
          </cell>
          <cell r="F80" t="str">
            <v>TRANSPORTES BRABER,S.A.DE C.V.</v>
          </cell>
          <cell r="G80" t="str">
            <v>M19</v>
          </cell>
          <cell r="H80" t="str">
            <v>LAND IMPO</v>
          </cell>
          <cell r="I80" t="str">
            <v>67110002</v>
          </cell>
          <cell r="J80" t="str">
            <v>Freight</v>
          </cell>
          <cell r="K80" t="str">
            <v>FreightRM-J-1159LI26-M19.3</v>
          </cell>
          <cell r="L80" t="e">
            <v>#N/A</v>
          </cell>
          <cell r="M80"/>
          <cell r="N80"/>
          <cell r="O80"/>
          <cell r="P80"/>
          <cell r="Q80"/>
          <cell r="R80" t="str">
            <v>Broker</v>
          </cell>
          <cell r="S80" t="str">
            <v>BrokerRM-J-1159LI26-M19.3</v>
          </cell>
          <cell r="T80" t="e">
            <v>#N/A</v>
          </cell>
          <cell r="U80"/>
          <cell r="V80"/>
          <cell r="W80"/>
          <cell r="X80"/>
          <cell r="Y80"/>
          <cell r="Z80">
            <v>0</v>
          </cell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>
            <v>1350</v>
          </cell>
          <cell r="AS80">
            <v>1350</v>
          </cell>
          <cell r="AT80">
            <v>1350</v>
          </cell>
          <cell r="AU80" t="str">
            <v>ABIERTO</v>
          </cell>
        </row>
        <row r="81">
          <cell r="A81" t="str">
            <v>RM-V-031-V1I26-M19.3</v>
          </cell>
          <cell r="B81" t="str">
            <v>21-1-2026</v>
          </cell>
          <cell r="C81" t="str">
            <v>I</v>
          </cell>
          <cell r="D81" t="str">
            <v>MXG</v>
          </cell>
          <cell r="E81" t="str">
            <v>WURTH</v>
          </cell>
          <cell r="F81" t="str">
            <v>CEVA Freight Management México S.A. de C.V.</v>
          </cell>
          <cell r="G81" t="str">
            <v>M19</v>
          </cell>
          <cell r="H81" t="str">
            <v>LAND IMPO</v>
          </cell>
          <cell r="I81" t="str">
            <v>67110002</v>
          </cell>
          <cell r="J81" t="str">
            <v>Freight</v>
          </cell>
          <cell r="K81" t="str">
            <v>FreightRM-V-031-V1I26-M19.3</v>
          </cell>
          <cell r="L81" t="e">
            <v>#N/A</v>
          </cell>
          <cell r="M81"/>
          <cell r="N81"/>
          <cell r="O81"/>
          <cell r="P81"/>
          <cell r="Q81"/>
          <cell r="R81" t="str">
            <v>Broker</v>
          </cell>
          <cell r="S81" t="str">
            <v>BrokerRM-V-031-V1I26-M19.3</v>
          </cell>
          <cell r="T81" t="e">
            <v>#N/A</v>
          </cell>
          <cell r="U81"/>
          <cell r="V81"/>
          <cell r="W81"/>
          <cell r="X81"/>
          <cell r="Y81"/>
          <cell r="Z81">
            <v>0</v>
          </cell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>
            <v>125.80227713234527</v>
          </cell>
          <cell r="AS81">
            <v>125.80227713234527</v>
          </cell>
          <cell r="AT81">
            <v>125.80227713234527</v>
          </cell>
          <cell r="AU81" t="str">
            <v>ABIERTO</v>
          </cell>
        </row>
        <row r="82">
          <cell r="A82" t="str">
            <v>RM-R-008-SI26-M19.9183</v>
          </cell>
          <cell r="B82" t="str">
            <v>7-1-2026</v>
          </cell>
          <cell r="C82" t="str">
            <v>I</v>
          </cell>
          <cell r="D82" t="str">
            <v>MXG</v>
          </cell>
          <cell r="E82" t="str">
            <v>JEG</v>
          </cell>
          <cell r="F82" t="str">
            <v>GILDARDO SOLIS RODARTE</v>
          </cell>
          <cell r="G82" t="str">
            <v>M19</v>
          </cell>
          <cell r="H82" t="str">
            <v>SEA IMPO</v>
          </cell>
          <cell r="I82">
            <v>67180000</v>
          </cell>
          <cell r="J82" t="str">
            <v>Freight</v>
          </cell>
          <cell r="K82" t="str">
            <v>FreightRM-R-008-SI26-M19.9183</v>
          </cell>
          <cell r="L82" t="e">
            <v>#N/A</v>
          </cell>
          <cell r="M82"/>
          <cell r="N82"/>
          <cell r="O82"/>
          <cell r="P82"/>
          <cell r="Q82"/>
          <cell r="R82" t="str">
            <v>Broker</v>
          </cell>
          <cell r="S82" t="str">
            <v>BrokerRM-R-008-SI26-M19.9183</v>
          </cell>
          <cell r="T82" t="e">
            <v>#N/A</v>
          </cell>
          <cell r="U82"/>
          <cell r="V82"/>
          <cell r="W82"/>
          <cell r="X82"/>
          <cell r="Y82"/>
          <cell r="Z82">
            <v>0</v>
          </cell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>
            <v>1856.9886607629903</v>
          </cell>
          <cell r="AS82">
            <v>1856.9886607629903</v>
          </cell>
          <cell r="AT82">
            <v>1856.9886607629903</v>
          </cell>
          <cell r="AU82" t="str">
            <v>CANCELADO</v>
          </cell>
        </row>
        <row r="83">
          <cell r="A83" t="str">
            <v>RM-R-009-SI26-M19</v>
          </cell>
          <cell r="B83" t="str">
            <v>8-1-2026</v>
          </cell>
          <cell r="C83" t="str">
            <v>I</v>
          </cell>
          <cell r="D83" t="str">
            <v>MXG</v>
          </cell>
          <cell r="E83" t="str">
            <v>ORBIS</v>
          </cell>
          <cell r="F83" t="str">
            <v>GILDARDO SOLIS RODARTE</v>
          </cell>
          <cell r="G83" t="str">
            <v>M19</v>
          </cell>
          <cell r="H83" t="str">
            <v>SEA IMPO</v>
          </cell>
          <cell r="I83" t="str">
            <v>67120000</v>
          </cell>
          <cell r="J83" t="str">
            <v>Freight</v>
          </cell>
          <cell r="K83" t="str">
            <v>FreightRM-R-009-SI26-M19</v>
          </cell>
          <cell r="L83" t="e">
            <v>#N/A</v>
          </cell>
          <cell r="M83"/>
          <cell r="N83"/>
          <cell r="O83"/>
          <cell r="P83"/>
          <cell r="Q83"/>
          <cell r="R83" t="str">
            <v>Broker</v>
          </cell>
          <cell r="S83" t="str">
            <v>BrokerRM-R-009-SI26-M19</v>
          </cell>
          <cell r="T83" t="e">
            <v>#N/A</v>
          </cell>
          <cell r="U83"/>
          <cell r="V83"/>
          <cell r="W83"/>
          <cell r="X83"/>
          <cell r="Y83"/>
          <cell r="Z83">
            <v>0</v>
          </cell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>
            <v>1508.8032868699297</v>
          </cell>
          <cell r="AS83">
            <v>1508.8032868699297</v>
          </cell>
          <cell r="AT83">
            <v>1508.8032868699297</v>
          </cell>
          <cell r="AU83" t="str">
            <v>ABIERTO</v>
          </cell>
        </row>
        <row r="84">
          <cell r="A84" t="str">
            <v>RM-R-011-SI26-M19-F</v>
          </cell>
          <cell r="B84" t="str">
            <v>9-1-2026</v>
          </cell>
          <cell r="C84" t="str">
            <v>I</v>
          </cell>
          <cell r="D84" t="str">
            <v>MXG</v>
          </cell>
          <cell r="E84" t="str">
            <v>JE SERBIA</v>
          </cell>
          <cell r="F84" t="str">
            <v>TRANSPORTES L. DOMINGUEZ</v>
          </cell>
          <cell r="G84" t="str">
            <v>M19</v>
          </cell>
          <cell r="H84" t="str">
            <v>SEA IMPO</v>
          </cell>
          <cell r="I84" t="str">
            <v>67120000</v>
          </cell>
          <cell r="J84" t="str">
            <v>Freight</v>
          </cell>
          <cell r="K84" t="str">
            <v>FreightRM-R-011-SI26-M19-F</v>
          </cell>
          <cell r="L84" t="e">
            <v>#N/A</v>
          </cell>
          <cell r="M84"/>
          <cell r="N84"/>
          <cell r="O84"/>
          <cell r="P84"/>
          <cell r="Q84"/>
          <cell r="R84" t="str">
            <v>Broker</v>
          </cell>
          <cell r="S84" t="str">
            <v>BrokerRM-R-011-SI26-M19-F</v>
          </cell>
          <cell r="T84" t="e">
            <v>#N/A</v>
          </cell>
          <cell r="U84"/>
          <cell r="V84"/>
          <cell r="W84"/>
          <cell r="X84"/>
          <cell r="Y84"/>
          <cell r="Z84">
            <v>0</v>
          </cell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>
            <v>2118.1276911827858</v>
          </cell>
          <cell r="AS84">
            <v>2118.1276911827858</v>
          </cell>
          <cell r="AT84">
            <v>2118.1276911827858</v>
          </cell>
          <cell r="AU84" t="str">
            <v>ABIERTO</v>
          </cell>
        </row>
        <row r="85">
          <cell r="A85" t="str">
            <v>RM-R-015-SI26-M19-B</v>
          </cell>
          <cell r="B85" t="str">
            <v>13-1-2026</v>
          </cell>
          <cell r="C85" t="str">
            <v>I</v>
          </cell>
          <cell r="D85" t="str">
            <v>MXG</v>
          </cell>
          <cell r="E85" t="str">
            <v>JE SERBIA</v>
          </cell>
          <cell r="F85" t="str">
            <v>DICEX S.A DE C.V.</v>
          </cell>
          <cell r="G85" t="str">
            <v>M19</v>
          </cell>
          <cell r="H85" t="str">
            <v>SEA IMPO</v>
          </cell>
          <cell r="I85" t="str">
            <v>67120000</v>
          </cell>
          <cell r="J85" t="str">
            <v>Freight</v>
          </cell>
          <cell r="K85" t="str">
            <v>FreightRM-R-015-SI26-M19-B</v>
          </cell>
          <cell r="L85" t="e">
            <v>#N/A</v>
          </cell>
          <cell r="M85"/>
          <cell r="N85"/>
          <cell r="O85"/>
          <cell r="P85"/>
          <cell r="Q85"/>
          <cell r="R85" t="str">
            <v>Broker</v>
          </cell>
          <cell r="S85" t="str">
            <v>BrokerRM-R-015-SI26-M19-B</v>
          </cell>
          <cell r="T85" t="str">
            <v>ALT82792</v>
          </cell>
          <cell r="U85">
            <v>46076</v>
          </cell>
          <cell r="V85">
            <v>753.99144180944609</v>
          </cell>
          <cell r="W85"/>
          <cell r="X85" t="str">
            <v>09</v>
          </cell>
          <cell r="Y85"/>
          <cell r="Z85">
            <v>753.99144180944609</v>
          </cell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>
            <v>1026</v>
          </cell>
          <cell r="AS85">
            <v>272.00855819055391</v>
          </cell>
          <cell r="AT85">
            <v>272.00855819055391</v>
          </cell>
          <cell r="AU85" t="str">
            <v>CANCELADO</v>
          </cell>
        </row>
        <row r="86">
          <cell r="A86" t="str">
            <v>FG-V-006-V1E26-M46.2</v>
          </cell>
          <cell r="B86" t="str">
            <v>13-1-2026</v>
          </cell>
          <cell r="C86" t="str">
            <v>O</v>
          </cell>
          <cell r="D86" t="str">
            <v>MXG</v>
          </cell>
          <cell r="E86" t="str">
            <v>JEG</v>
          </cell>
          <cell r="F86" t="str">
            <v>GILDARDO SOLIS RODARTE</v>
          </cell>
          <cell r="G86" t="str">
            <v>M46</v>
          </cell>
          <cell r="H86" t="str">
            <v>LAND EXPO</v>
          </cell>
          <cell r="I86" t="str">
            <v>59210003</v>
          </cell>
          <cell r="J86" t="str">
            <v>Freight</v>
          </cell>
          <cell r="K86" t="str">
            <v>FreightFG-V-006-V1E26-M46.2</v>
          </cell>
          <cell r="L86" t="e">
            <v>#N/A</v>
          </cell>
          <cell r="M86"/>
          <cell r="N86"/>
          <cell r="O86"/>
          <cell r="P86"/>
          <cell r="Q86"/>
          <cell r="R86" t="str">
            <v>Broker</v>
          </cell>
          <cell r="S86" t="str">
            <v>BrokerFG-V-006-V1E26-M46.2</v>
          </cell>
          <cell r="T86" t="e">
            <v>#N/A</v>
          </cell>
          <cell r="U86"/>
          <cell r="V86"/>
          <cell r="W86"/>
          <cell r="X86"/>
          <cell r="Y86"/>
          <cell r="Z86">
            <v>0</v>
          </cell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>
            <v>725.38619561054315</v>
          </cell>
          <cell r="AS86">
            <v>725.38619561054315</v>
          </cell>
          <cell r="AT86">
            <v>725.38619561054315</v>
          </cell>
          <cell r="AU86" t="str">
            <v>ABIERTO</v>
          </cell>
        </row>
        <row r="87">
          <cell r="A87" t="str">
            <v>RM-V-028-V1I26-M19.2</v>
          </cell>
          <cell r="B87" t="str">
            <v>14-1-2026</v>
          </cell>
          <cell r="C87" t="str">
            <v>I</v>
          </cell>
          <cell r="D87" t="str">
            <v>MXG</v>
          </cell>
          <cell r="E87" t="str">
            <v>REA</v>
          </cell>
          <cell r="F87" t="str">
            <v>TRANSPORTES BRABER,S.A.DE C.V.</v>
          </cell>
          <cell r="G87" t="str">
            <v>M19</v>
          </cell>
          <cell r="H87" t="str">
            <v>LAND IMPO</v>
          </cell>
          <cell r="I87" t="str">
            <v>67110002</v>
          </cell>
          <cell r="J87" t="str">
            <v>Freight</v>
          </cell>
          <cell r="K87" t="str">
            <v>FreightRM-V-028-V1I26-M19.2</v>
          </cell>
          <cell r="L87" t="e">
            <v>#N/A</v>
          </cell>
          <cell r="M87"/>
          <cell r="N87"/>
          <cell r="O87"/>
          <cell r="P87"/>
          <cell r="Q87"/>
          <cell r="R87" t="str">
            <v>Broker</v>
          </cell>
          <cell r="S87" t="str">
            <v>BrokerRM-V-028-V1I26-M19.2</v>
          </cell>
          <cell r="T87" t="e">
            <v>#N/A</v>
          </cell>
          <cell r="U87"/>
          <cell r="V87"/>
          <cell r="W87"/>
          <cell r="X87"/>
          <cell r="Y87"/>
          <cell r="Z87">
            <v>0</v>
          </cell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>
            <v>1102.5870173280255</v>
          </cell>
          <cell r="AS87">
            <v>1102.5870173280255</v>
          </cell>
          <cell r="AT87">
            <v>1102.5870173280255</v>
          </cell>
          <cell r="AU87" t="str">
            <v>ABIERTO</v>
          </cell>
        </row>
        <row r="88">
          <cell r="A88" t="str">
            <v>RM-V-003-V1I26-M19.5</v>
          </cell>
          <cell r="B88" t="str">
            <v>23-1-2026</v>
          </cell>
          <cell r="C88" t="str">
            <v>I</v>
          </cell>
          <cell r="D88" t="str">
            <v>MXG</v>
          </cell>
          <cell r="E88" t="str">
            <v>ASAHI</v>
          </cell>
          <cell r="F88" t="str">
            <v>TRANSPORTES BRABER,S.A.DE C.V.</v>
          </cell>
          <cell r="G88" t="str">
            <v>M19</v>
          </cell>
          <cell r="H88" t="str">
            <v>LAND IMPO</v>
          </cell>
          <cell r="I88" t="str">
            <v>67110002</v>
          </cell>
          <cell r="J88" t="str">
            <v>Freight</v>
          </cell>
          <cell r="K88" t="str">
            <v>FreightRM-V-003-V1I26-M19.5</v>
          </cell>
          <cell r="L88" t="e">
            <v>#N/A</v>
          </cell>
          <cell r="M88"/>
          <cell r="N88"/>
          <cell r="O88"/>
          <cell r="P88"/>
          <cell r="Q88"/>
          <cell r="R88" t="str">
            <v>Broker</v>
          </cell>
          <cell r="S88" t="str">
            <v>BrokerRM-V-003-V1I26-M19.5</v>
          </cell>
          <cell r="T88" t="e">
            <v>#N/A</v>
          </cell>
          <cell r="U88"/>
          <cell r="V88"/>
          <cell r="W88"/>
          <cell r="X88"/>
          <cell r="Y88"/>
          <cell r="Z88">
            <v>0</v>
          </cell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>
            <v>559.99814301133927</v>
          </cell>
          <cell r="AS88">
            <v>559.99814301133927</v>
          </cell>
          <cell r="AT88">
            <v>559.99814301133927</v>
          </cell>
          <cell r="AU88" t="str">
            <v>ABIERTO</v>
          </cell>
        </row>
        <row r="89">
          <cell r="A89" t="str">
            <v>FG-V-006-V1E26-M46.3</v>
          </cell>
          <cell r="B89" t="str">
            <v>21-1-2026</v>
          </cell>
          <cell r="C89" t="str">
            <v>O</v>
          </cell>
          <cell r="D89" t="str">
            <v>MXG</v>
          </cell>
          <cell r="E89" t="str">
            <v>JEG</v>
          </cell>
          <cell r="F89" t="str">
            <v>GILDARDO SOLIS RODARTE</v>
          </cell>
          <cell r="G89" t="str">
            <v>M46</v>
          </cell>
          <cell r="H89" t="str">
            <v>LAND EXPO</v>
          </cell>
          <cell r="I89" t="str">
            <v>59210003</v>
          </cell>
          <cell r="J89" t="str">
            <v>Freight</v>
          </cell>
          <cell r="K89" t="str">
            <v>FreightFG-V-006-V1E26-M46.3</v>
          </cell>
          <cell r="L89" t="e">
            <v>#N/A</v>
          </cell>
          <cell r="M89"/>
          <cell r="N89"/>
          <cell r="O89"/>
          <cell r="P89"/>
          <cell r="Q89"/>
          <cell r="R89" t="str">
            <v>Broker</v>
          </cell>
          <cell r="S89" t="str">
            <v>BrokerFG-V-006-V1E26-M46.3</v>
          </cell>
          <cell r="T89" t="e">
            <v>#N/A</v>
          </cell>
          <cell r="U89"/>
          <cell r="V89"/>
          <cell r="W89"/>
          <cell r="X89"/>
          <cell r="Y89"/>
          <cell r="Z89">
            <v>0</v>
          </cell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>
            <v>725.38619561054315</v>
          </cell>
          <cell r="AS89">
            <v>725.38619561054315</v>
          </cell>
          <cell r="AT89">
            <v>725.38619561054315</v>
          </cell>
          <cell r="AU89" t="str">
            <v>ABIERTO</v>
          </cell>
        </row>
        <row r="90">
          <cell r="A90" t="str">
            <v>RM-R-019-SI26-M19</v>
          </cell>
          <cell r="B90" t="str">
            <v>17-1-2026</v>
          </cell>
          <cell r="C90" t="str">
            <v>I</v>
          </cell>
          <cell r="D90" t="str">
            <v>MXG</v>
          </cell>
          <cell r="E90" t="str">
            <v>JEG</v>
          </cell>
          <cell r="F90" t="str">
            <v>Europartners Mexico, S.A. DE C.V.</v>
          </cell>
          <cell r="G90" t="str">
            <v>M19</v>
          </cell>
          <cell r="H90" t="str">
            <v>SEA IMPO</v>
          </cell>
          <cell r="I90" t="str">
            <v>67120000</v>
          </cell>
          <cell r="J90" t="str">
            <v>Freight</v>
          </cell>
          <cell r="K90" t="str">
            <v>FreightRM-R-019-SI26-M19</v>
          </cell>
          <cell r="L90" t="e">
            <v>#N/A</v>
          </cell>
          <cell r="M90"/>
          <cell r="N90"/>
          <cell r="O90"/>
          <cell r="P90"/>
          <cell r="Q90"/>
          <cell r="R90" t="str">
            <v>Broker</v>
          </cell>
          <cell r="S90" t="str">
            <v>BrokerRM-R-019-SI26-M19</v>
          </cell>
          <cell r="T90" t="e">
            <v>#N/A</v>
          </cell>
          <cell r="U90"/>
          <cell r="V90"/>
          <cell r="W90"/>
          <cell r="X90"/>
          <cell r="Y90"/>
          <cell r="Z90">
            <v>0</v>
          </cell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  <cell r="AP90"/>
          <cell r="AQ90"/>
          <cell r="AR90">
            <v>1677.0928842515757</v>
          </cell>
          <cell r="AS90">
            <v>1677.0928842515757</v>
          </cell>
          <cell r="AT90">
            <v>1677.0928842515757</v>
          </cell>
          <cell r="AU90" t="str">
            <v>ABIERTO</v>
          </cell>
        </row>
        <row r="91">
          <cell r="A91" t="str">
            <v>RM-R-010-SI26-M19-B</v>
          </cell>
          <cell r="B91" t="str">
            <v>9-1-2026</v>
          </cell>
          <cell r="C91" t="str">
            <v>I</v>
          </cell>
          <cell r="D91" t="str">
            <v>MXG</v>
          </cell>
          <cell r="E91" t="str">
            <v>HAGO</v>
          </cell>
          <cell r="F91" t="str">
            <v>DICEX S.A DE C.V.</v>
          </cell>
          <cell r="G91" t="str">
            <v>M19</v>
          </cell>
          <cell r="H91" t="str">
            <v>SEA IMPO</v>
          </cell>
          <cell r="I91" t="str">
            <v>67120000</v>
          </cell>
          <cell r="J91" t="str">
            <v>Freight</v>
          </cell>
          <cell r="K91" t="str">
            <v>FreightRM-R-010-SI26-M19-B</v>
          </cell>
          <cell r="L91" t="e">
            <v>#N/A</v>
          </cell>
          <cell r="M91"/>
          <cell r="N91"/>
          <cell r="O91"/>
          <cell r="P91"/>
          <cell r="Q91"/>
          <cell r="R91" t="str">
            <v>Broker</v>
          </cell>
          <cell r="S91" t="str">
            <v>BrokerRM-R-010-SI26-M19-B</v>
          </cell>
          <cell r="T91" t="str">
            <v>ALT82791</v>
          </cell>
          <cell r="U91">
            <v>46076</v>
          </cell>
          <cell r="V91">
            <v>735.5256317235785</v>
          </cell>
          <cell r="W91"/>
          <cell r="X91" t="str">
            <v>09</v>
          </cell>
          <cell r="Y91"/>
          <cell r="Z91">
            <v>735.5256317235785</v>
          </cell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>
            <v>1026</v>
          </cell>
          <cell r="AS91">
            <v>290.4743682764215</v>
          </cell>
          <cell r="AT91">
            <v>290.4743682764215</v>
          </cell>
          <cell r="AU91" t="str">
            <v>CANCELADO</v>
          </cell>
        </row>
        <row r="92">
          <cell r="A92" t="str">
            <v>RM-R-016-SI26-M19-B</v>
          </cell>
          <cell r="B92" t="str">
            <v>13-1-2026</v>
          </cell>
          <cell r="C92" t="str">
            <v>I</v>
          </cell>
          <cell r="D92" t="str">
            <v>MXG</v>
          </cell>
          <cell r="E92" t="str">
            <v xml:space="preserve">ELETTROSUD </v>
          </cell>
          <cell r="F92" t="str">
            <v>DICEX S.A DE C.V.</v>
          </cell>
          <cell r="G92" t="str">
            <v>M19</v>
          </cell>
          <cell r="H92" t="str">
            <v>SEA IMPO</v>
          </cell>
          <cell r="I92" t="str">
            <v>67120000</v>
          </cell>
          <cell r="J92" t="str">
            <v>Freight</v>
          </cell>
          <cell r="K92" t="str">
            <v>FreightRM-R-016-SI26-M19-B</v>
          </cell>
          <cell r="L92" t="e">
            <v>#N/A</v>
          </cell>
          <cell r="M92"/>
          <cell r="N92"/>
          <cell r="O92"/>
          <cell r="P92"/>
          <cell r="Q92"/>
          <cell r="R92" t="str">
            <v>Broker</v>
          </cell>
          <cell r="S92" t="str">
            <v>BrokerRM-R-016-SI26-M19-B</v>
          </cell>
          <cell r="T92" t="str">
            <v>ALT82847</v>
          </cell>
          <cell r="U92">
            <v>46077</v>
          </cell>
          <cell r="V92">
            <v>755.22032484560407</v>
          </cell>
          <cell r="W92"/>
          <cell r="X92" t="str">
            <v>09</v>
          </cell>
          <cell r="Y92"/>
          <cell r="Z92">
            <v>755.22032484560407</v>
          </cell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>
            <v>1026</v>
          </cell>
          <cell r="AS92">
            <v>270.77967515439593</v>
          </cell>
          <cell r="AT92">
            <v>270.77967515439593</v>
          </cell>
          <cell r="AU92" t="str">
            <v>CANCELADO</v>
          </cell>
        </row>
        <row r="93">
          <cell r="A93" t="str">
            <v>RM-R-018-SI26-M19-B</v>
          </cell>
          <cell r="B93" t="str">
            <v>16-1-2026</v>
          </cell>
          <cell r="C93" t="str">
            <v>I</v>
          </cell>
          <cell r="D93" t="str">
            <v>MXG</v>
          </cell>
          <cell r="E93" t="str">
            <v>HAGO</v>
          </cell>
          <cell r="F93" t="str">
            <v>DICEX S.A DE C.V.</v>
          </cell>
          <cell r="G93" t="str">
            <v>M19</v>
          </cell>
          <cell r="H93" t="str">
            <v>SEA IMPO</v>
          </cell>
          <cell r="I93" t="str">
            <v>67120000</v>
          </cell>
          <cell r="J93" t="str">
            <v>Freight</v>
          </cell>
          <cell r="K93" t="str">
            <v>FreightRM-R-018-SI26-M19-B</v>
          </cell>
          <cell r="L93" t="e">
            <v>#N/A</v>
          </cell>
          <cell r="M93"/>
          <cell r="N93"/>
          <cell r="O93"/>
          <cell r="P93"/>
          <cell r="Q93"/>
          <cell r="R93" t="str">
            <v>Broker</v>
          </cell>
          <cell r="S93" t="str">
            <v>BrokerRM-R-018-SI26-M19-B</v>
          </cell>
          <cell r="T93" t="str">
            <v>ALT83238</v>
          </cell>
          <cell r="U93">
            <v>46093</v>
          </cell>
          <cell r="V93">
            <v>722.76196734570078</v>
          </cell>
          <cell r="W93"/>
          <cell r="X93" t="str">
            <v>11</v>
          </cell>
          <cell r="Y93"/>
          <cell r="Z93">
            <v>722.76196734570078</v>
          </cell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>
            <v>1026</v>
          </cell>
          <cell r="AS93">
            <v>303.23803265429922</v>
          </cell>
          <cell r="AT93">
            <v>303.23803265429922</v>
          </cell>
          <cell r="AU93" t="str">
            <v>CANCELADO</v>
          </cell>
        </row>
        <row r="94">
          <cell r="A94" t="str">
            <v>RM-R-020-SI26-M19-B</v>
          </cell>
          <cell r="B94" t="str">
            <v>19-1-2026</v>
          </cell>
          <cell r="C94" t="str">
            <v>I</v>
          </cell>
          <cell r="D94" t="str">
            <v>MXG</v>
          </cell>
          <cell r="E94" t="str">
            <v xml:space="preserve">ELETTROSUD </v>
          </cell>
          <cell r="F94" t="str">
            <v>DICEX S.A DE C.V.</v>
          </cell>
          <cell r="G94" t="str">
            <v>M19</v>
          </cell>
          <cell r="H94" t="str">
            <v>SEA IMPO</v>
          </cell>
          <cell r="I94" t="str">
            <v>67120000</v>
          </cell>
          <cell r="J94" t="str">
            <v>Freight</v>
          </cell>
          <cell r="K94" t="str">
            <v>FreightRM-R-020-SI26-M19-B</v>
          </cell>
          <cell r="L94" t="e">
            <v>#N/A</v>
          </cell>
          <cell r="M94"/>
          <cell r="N94"/>
          <cell r="O94"/>
          <cell r="P94"/>
          <cell r="Q94"/>
          <cell r="R94" t="str">
            <v>Broker</v>
          </cell>
          <cell r="S94" t="str">
            <v>BrokerRM-R-020-SI26-M19-B</v>
          </cell>
          <cell r="T94" t="str">
            <v>ALT83001</v>
          </cell>
          <cell r="U94">
            <v>46084</v>
          </cell>
          <cell r="V94">
            <v>713.15411172109339</v>
          </cell>
          <cell r="W94"/>
          <cell r="X94" t="str">
            <v>10</v>
          </cell>
          <cell r="Y94"/>
          <cell r="Z94">
            <v>713.15411172109339</v>
          </cell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>
            <v>1026</v>
          </cell>
          <cell r="AS94">
            <v>312.84588827890661</v>
          </cell>
          <cell r="AT94">
            <v>312.84588827890661</v>
          </cell>
          <cell r="AU94" t="str">
            <v>CANCELADO</v>
          </cell>
        </row>
        <row r="95">
          <cell r="A95" t="str">
            <v>RM-R-022-SI26-M19-B</v>
          </cell>
          <cell r="B95" t="str">
            <v>23-1-2026</v>
          </cell>
          <cell r="C95" t="str">
            <v>I</v>
          </cell>
          <cell r="D95" t="str">
            <v>MXG</v>
          </cell>
          <cell r="E95" t="str">
            <v>HAGO</v>
          </cell>
          <cell r="F95" t="str">
            <v>DICEX S.A DE C.V.</v>
          </cell>
          <cell r="G95" t="str">
            <v>M19</v>
          </cell>
          <cell r="H95" t="str">
            <v>SEA IMPO</v>
          </cell>
          <cell r="I95" t="str">
            <v>67120000</v>
          </cell>
          <cell r="J95" t="str">
            <v>Freight</v>
          </cell>
          <cell r="K95" t="str">
            <v>FreightRM-R-022-SI26-M19-B</v>
          </cell>
          <cell r="L95" t="e">
            <v>#N/A</v>
          </cell>
          <cell r="M95"/>
          <cell r="N95"/>
          <cell r="O95"/>
          <cell r="P95"/>
          <cell r="Q95"/>
          <cell r="R95" t="str">
            <v>Broker</v>
          </cell>
          <cell r="S95" t="str">
            <v>BrokerRM-R-022-SI26-M19-B</v>
          </cell>
          <cell r="T95" t="str">
            <v>ALT83458</v>
          </cell>
          <cell r="U95"/>
          <cell r="V95"/>
          <cell r="W95"/>
          <cell r="X95"/>
          <cell r="Y95"/>
          <cell r="Z95">
            <v>0</v>
          </cell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>
            <v>1026</v>
          </cell>
          <cell r="AS95">
            <v>1026</v>
          </cell>
          <cell r="AT95">
            <v>1026</v>
          </cell>
          <cell r="AU95" t="str">
            <v>ABIERTO</v>
          </cell>
        </row>
        <row r="96">
          <cell r="A96" t="str">
            <v>RM-R-023-SI26-M19-B</v>
          </cell>
          <cell r="B96" t="str">
            <v>23-1-2026</v>
          </cell>
          <cell r="C96" t="str">
            <v>I</v>
          </cell>
          <cell r="D96" t="str">
            <v>MXG</v>
          </cell>
          <cell r="E96" t="str">
            <v xml:space="preserve">ELETTROSUD </v>
          </cell>
          <cell r="F96" t="str">
            <v>DICEX S.A DE C.V.</v>
          </cell>
          <cell r="G96" t="str">
            <v>M19</v>
          </cell>
          <cell r="H96" t="str">
            <v>SEA IMPO</v>
          </cell>
          <cell r="I96" t="str">
            <v>67120000</v>
          </cell>
          <cell r="J96" t="str">
            <v>Freight</v>
          </cell>
          <cell r="K96" t="str">
            <v>FreightRM-R-023-SI26-M19-B</v>
          </cell>
          <cell r="L96" t="e">
            <v>#N/A</v>
          </cell>
          <cell r="M96"/>
          <cell r="N96"/>
          <cell r="O96"/>
          <cell r="P96"/>
          <cell r="Q96"/>
          <cell r="R96" t="str">
            <v>Broker</v>
          </cell>
          <cell r="S96" t="str">
            <v>BrokerRM-R-023-SI26-M19-B</v>
          </cell>
          <cell r="T96" t="str">
            <v>ALT83138</v>
          </cell>
          <cell r="U96">
            <v>46090</v>
          </cell>
          <cell r="V96">
            <v>728.63906721258991</v>
          </cell>
          <cell r="W96"/>
          <cell r="X96" t="str">
            <v>11</v>
          </cell>
          <cell r="Y96"/>
          <cell r="Z96">
            <v>728.63906721258991</v>
          </cell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>
            <v>1026</v>
          </cell>
          <cell r="AS96">
            <v>297.36093278741009</v>
          </cell>
          <cell r="AT96">
            <v>297.36093278741009</v>
          </cell>
          <cell r="AU96" t="str">
            <v>CANCELADO</v>
          </cell>
        </row>
        <row r="97">
          <cell r="A97" t="str">
            <v>FG-V-012-V1E26-M19. PFA</v>
          </cell>
          <cell r="B97" t="str">
            <v>23-1-2026</v>
          </cell>
          <cell r="C97" t="str">
            <v>O</v>
          </cell>
          <cell r="D97" t="str">
            <v>MXG</v>
          </cell>
          <cell r="E97" t="str">
            <v>MARELLI</v>
          </cell>
          <cell r="F97" t="str">
            <v>GILDARDO SOLIS RODARTE</v>
          </cell>
          <cell r="G97" t="str">
            <v>M19</v>
          </cell>
          <cell r="H97" t="str">
            <v>LAND EXPO</v>
          </cell>
          <cell r="I97" t="str">
            <v>59234005</v>
          </cell>
          <cell r="J97" t="str">
            <v>Freight</v>
          </cell>
          <cell r="K97" t="str">
            <v>FreightFG-V-012-V1E26-M19. PFA</v>
          </cell>
          <cell r="L97" t="e">
            <v>#N/A</v>
          </cell>
          <cell r="M97"/>
          <cell r="N97"/>
          <cell r="O97"/>
          <cell r="P97"/>
          <cell r="Q97"/>
          <cell r="R97" t="str">
            <v>Broker</v>
          </cell>
          <cell r="S97" t="str">
            <v>BrokerFG-V-012-V1E26-M19. PFA</v>
          </cell>
          <cell r="T97" t="e">
            <v>#N/A</v>
          </cell>
          <cell r="U97"/>
          <cell r="V97"/>
          <cell r="W97"/>
          <cell r="X97"/>
          <cell r="Y97"/>
          <cell r="Z97">
            <v>0</v>
          </cell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  <cell r="AR97">
            <v>348.18537389306067</v>
          </cell>
          <cell r="AS97">
            <v>348.18537389306067</v>
          </cell>
          <cell r="AT97">
            <v>348.18537389306067</v>
          </cell>
          <cell r="AU97" t="str">
            <v>CANCELADO</v>
          </cell>
        </row>
        <row r="98">
          <cell r="A98" t="str">
            <v>RM-R-024-SI26-M19-B</v>
          </cell>
          <cell r="B98" t="str">
            <v>26-1-2026</v>
          </cell>
          <cell r="C98" t="str">
            <v>I</v>
          </cell>
          <cell r="D98" t="str">
            <v>MXG</v>
          </cell>
          <cell r="E98" t="str">
            <v>JE SERBIA</v>
          </cell>
          <cell r="F98" t="str">
            <v>DICEX S.A DE C.V.</v>
          </cell>
          <cell r="G98" t="str">
            <v>M19</v>
          </cell>
          <cell r="H98" t="str">
            <v>SEA IMPO</v>
          </cell>
          <cell r="I98" t="str">
            <v>67120000</v>
          </cell>
          <cell r="J98" t="str">
            <v>Freight</v>
          </cell>
          <cell r="K98" t="str">
            <v>FreightRM-R-024-SI26-M19-B</v>
          </cell>
          <cell r="L98" t="e">
            <v>#N/A</v>
          </cell>
          <cell r="M98"/>
          <cell r="N98"/>
          <cell r="O98"/>
          <cell r="P98"/>
          <cell r="Q98"/>
          <cell r="R98" t="str">
            <v>Broker</v>
          </cell>
          <cell r="S98" t="str">
            <v>BrokerRM-R-024-SI26-M19-B</v>
          </cell>
          <cell r="T98" t="str">
            <v>ALT82869</v>
          </cell>
          <cell r="U98">
            <v>46078</v>
          </cell>
          <cell r="V98">
            <v>784.76836326033936</v>
          </cell>
          <cell r="W98"/>
          <cell r="X98" t="str">
            <v>09</v>
          </cell>
          <cell r="Y98"/>
          <cell r="Z98">
            <v>784.76836326033936</v>
          </cell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>
            <v>59.539698935713375</v>
          </cell>
          <cell r="AS98">
            <v>-725.22866432462592</v>
          </cell>
          <cell r="AT98">
            <v>-725.22866432462592</v>
          </cell>
          <cell r="AU98" t="str">
            <v>CANCELADO</v>
          </cell>
        </row>
        <row r="99">
          <cell r="A99" t="str">
            <v>RM-R-025-SI26-M19-B</v>
          </cell>
          <cell r="B99" t="str">
            <v>26-1-2026</v>
          </cell>
          <cell r="C99" t="str">
            <v>I</v>
          </cell>
          <cell r="D99" t="str">
            <v>MXG</v>
          </cell>
          <cell r="E99" t="str">
            <v xml:space="preserve">ELETTROSUD </v>
          </cell>
          <cell r="F99" t="str">
            <v>DICEX S.A DE C.V.</v>
          </cell>
          <cell r="G99" t="str">
            <v>M19</v>
          </cell>
          <cell r="H99" t="str">
            <v>SEA IMPO</v>
          </cell>
          <cell r="I99" t="str">
            <v>67120000</v>
          </cell>
          <cell r="J99" t="str">
            <v>Freight</v>
          </cell>
          <cell r="K99" t="str">
            <v>FreightRM-R-025-SI26-M19-B</v>
          </cell>
          <cell r="L99" t="e">
            <v>#N/A</v>
          </cell>
          <cell r="M99"/>
          <cell r="N99"/>
          <cell r="O99"/>
          <cell r="P99"/>
          <cell r="Q99"/>
          <cell r="R99" t="str">
            <v>Broker</v>
          </cell>
          <cell r="S99" t="str">
            <v>BrokerRM-R-025-SI26-M19-B</v>
          </cell>
          <cell r="T99" t="str">
            <v>ALT83457</v>
          </cell>
          <cell r="U99"/>
          <cell r="V99"/>
          <cell r="W99"/>
          <cell r="X99"/>
          <cell r="Y99"/>
          <cell r="Z99">
            <v>0</v>
          </cell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>
            <v>1026</v>
          </cell>
          <cell r="AS99">
            <v>1026</v>
          </cell>
          <cell r="AT99">
            <v>1026</v>
          </cell>
          <cell r="AU99" t="str">
            <v>ABIERTO</v>
          </cell>
        </row>
        <row r="100">
          <cell r="A100" t="str">
            <v>RM-V-001-V1I26-M01, M46, M19, M61, M62, M63</v>
          </cell>
          <cell r="B100">
            <v>46023</v>
          </cell>
          <cell r="C100" t="str">
            <v>I</v>
          </cell>
          <cell r="D100" t="str">
            <v>MXG</v>
          </cell>
          <cell r="E100" t="str">
            <v>AIDITEC</v>
          </cell>
          <cell r="F100" t="str">
            <v>AGENCIA ADUANAL RICARDO MARTINEZ Y ASOC SC</v>
          </cell>
          <cell r="G100" t="str">
            <v>M01</v>
          </cell>
          <cell r="H100" t="str">
            <v>LAND IMPO</v>
          </cell>
          <cell r="I100" t="str">
            <v>67110002</v>
          </cell>
          <cell r="J100" t="str">
            <v>Freight</v>
          </cell>
          <cell r="K100" t="str">
            <v>FreightRM-V-001-V1I26-M01, M46, M19, M61, M62, M63</v>
          </cell>
          <cell r="L100" t="e">
            <v>#N/A</v>
          </cell>
          <cell r="M100"/>
          <cell r="N100"/>
          <cell r="O100"/>
          <cell r="P100"/>
          <cell r="Q100"/>
          <cell r="R100" t="str">
            <v>Broker</v>
          </cell>
          <cell r="S100" t="str">
            <v>BrokerRM-V-001-V1I26-M01, M46, M19, M61, M62, M63</v>
          </cell>
          <cell r="T100" t="str">
            <v>SAGS 33435</v>
          </cell>
          <cell r="U100">
            <v>46069</v>
          </cell>
          <cell r="V100">
            <v>198.51121434067659</v>
          </cell>
          <cell r="W100"/>
          <cell r="X100" t="str">
            <v>08</v>
          </cell>
          <cell r="Y100"/>
          <cell r="Z100">
            <v>198.51121434067659</v>
          </cell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>
            <v>75</v>
          </cell>
          <cell r="AS100">
            <v>-123.51121434067659</v>
          </cell>
          <cell r="AT100">
            <v>-123.51121434067659</v>
          </cell>
          <cell r="AU100" t="str">
            <v>CANCELADO</v>
          </cell>
        </row>
        <row r="101">
          <cell r="A101" t="str">
            <v>RM-V-002-V1I26-M46</v>
          </cell>
          <cell r="B101">
            <v>46023</v>
          </cell>
          <cell r="C101" t="str">
            <v>I</v>
          </cell>
          <cell r="D101" t="str">
            <v>MXG</v>
          </cell>
          <cell r="E101" t="str">
            <v>AISLANTES Y EMPAQUES</v>
          </cell>
          <cell r="F101" t="str">
            <v>AGENCIA ADUANAL RICARDO MARTINEZ Y ASOC SC</v>
          </cell>
          <cell r="G101" t="str">
            <v>M46</v>
          </cell>
          <cell r="H101" t="str">
            <v>LAND IMPO</v>
          </cell>
          <cell r="I101" t="str">
            <v>67110002</v>
          </cell>
          <cell r="J101" t="str">
            <v>Freight</v>
          </cell>
          <cell r="K101" t="str">
            <v>FreightRM-V-002-V1I26-M46</v>
          </cell>
          <cell r="L101" t="e">
            <v>#N/A</v>
          </cell>
          <cell r="M101"/>
          <cell r="N101"/>
          <cell r="O101"/>
          <cell r="P101"/>
          <cell r="Q101"/>
          <cell r="R101" t="str">
            <v>Broker</v>
          </cell>
          <cell r="S101" t="str">
            <v>BrokerRM-V-002-V1I26-M46</v>
          </cell>
          <cell r="T101" t="e">
            <v>#N/A</v>
          </cell>
          <cell r="U101"/>
          <cell r="V101"/>
          <cell r="W101"/>
          <cell r="X101"/>
          <cell r="Y101"/>
          <cell r="Z101">
            <v>0</v>
          </cell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>
            <v>75</v>
          </cell>
          <cell r="AS101">
            <v>75</v>
          </cell>
          <cell r="AT101">
            <v>75</v>
          </cell>
          <cell r="AU101" t="str">
            <v>ABIERTO</v>
          </cell>
        </row>
        <row r="102">
          <cell r="A102" t="str">
            <v>RM-V-005-V1I26-M19</v>
          </cell>
          <cell r="B102">
            <v>46023</v>
          </cell>
          <cell r="C102" t="str">
            <v>I</v>
          </cell>
          <cell r="D102" t="str">
            <v>MXG</v>
          </cell>
          <cell r="E102" t="str">
            <v>CW TECHNOLOGY</v>
          </cell>
          <cell r="F102" t="str">
            <v>AGENCIA ADUANAL RICARDO MARTINEZ Y ASOC SC</v>
          </cell>
          <cell r="G102" t="str">
            <v>M19</v>
          </cell>
          <cell r="H102" t="str">
            <v>LAND IMPO</v>
          </cell>
          <cell r="I102" t="str">
            <v>67110002</v>
          </cell>
          <cell r="J102" t="str">
            <v>Freight</v>
          </cell>
          <cell r="K102" t="str">
            <v>FreightRM-V-005-V1I26-M19</v>
          </cell>
          <cell r="L102" t="e">
            <v>#N/A</v>
          </cell>
          <cell r="M102"/>
          <cell r="N102"/>
          <cell r="O102"/>
          <cell r="P102"/>
          <cell r="Q102"/>
          <cell r="R102" t="str">
            <v>Broker</v>
          </cell>
          <cell r="S102" t="str">
            <v>BrokerRM-V-005-V1I26-M19</v>
          </cell>
          <cell r="T102" t="e">
            <v>#N/A</v>
          </cell>
          <cell r="U102"/>
          <cell r="V102"/>
          <cell r="W102"/>
          <cell r="X102"/>
          <cell r="Y102"/>
          <cell r="Z102">
            <v>0</v>
          </cell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>
            <v>75</v>
          </cell>
          <cell r="AS102">
            <v>75</v>
          </cell>
          <cell r="AT102">
            <v>75</v>
          </cell>
          <cell r="AU102" t="str">
            <v>ABIERTO</v>
          </cell>
        </row>
        <row r="103">
          <cell r="A103" t="str">
            <v>RM-V-006-V1I26-M46</v>
          </cell>
          <cell r="B103">
            <v>46023</v>
          </cell>
          <cell r="C103" t="str">
            <v>I</v>
          </cell>
          <cell r="D103" t="str">
            <v>MXG</v>
          </cell>
          <cell r="E103" t="str">
            <v>COMPO MEXICO</v>
          </cell>
          <cell r="F103" t="str">
            <v>AGENCIA ADUANAL RICARDO MARTINEZ Y ASOC SC</v>
          </cell>
          <cell r="G103" t="str">
            <v>M46</v>
          </cell>
          <cell r="H103" t="str">
            <v>LAND IMPO</v>
          </cell>
          <cell r="I103" t="str">
            <v>67110002</v>
          </cell>
          <cell r="J103" t="str">
            <v>Freight</v>
          </cell>
          <cell r="K103" t="str">
            <v>FreightRM-V-006-V1I26-M46</v>
          </cell>
          <cell r="L103" t="e">
            <v>#N/A</v>
          </cell>
          <cell r="M103"/>
          <cell r="N103"/>
          <cell r="O103"/>
          <cell r="P103"/>
          <cell r="Q103"/>
          <cell r="R103" t="str">
            <v>Broker</v>
          </cell>
          <cell r="S103" t="str">
            <v>BrokerRM-V-006-V1I26-M46</v>
          </cell>
          <cell r="T103" t="e">
            <v>#N/A</v>
          </cell>
          <cell r="U103"/>
          <cell r="V103"/>
          <cell r="W103"/>
          <cell r="X103"/>
          <cell r="Y103"/>
          <cell r="Z103">
            <v>0</v>
          </cell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>
            <v>75</v>
          </cell>
          <cell r="AS103">
            <v>75</v>
          </cell>
          <cell r="AT103">
            <v>75</v>
          </cell>
          <cell r="AU103" t="str">
            <v>ABIERTO</v>
          </cell>
        </row>
        <row r="104">
          <cell r="A104" t="str">
            <v xml:space="preserve">RM-V-008-V1I26-M46, M01 </v>
          </cell>
          <cell r="B104">
            <v>46023</v>
          </cell>
          <cell r="C104" t="str">
            <v>I</v>
          </cell>
          <cell r="D104" t="str">
            <v>MXG</v>
          </cell>
          <cell r="E104" t="str">
            <v>ELEKTRISOLA</v>
          </cell>
          <cell r="F104" t="str">
            <v>AGENCIA ADUANAL RICARDO MARTINEZ Y ASOC SC</v>
          </cell>
          <cell r="G104" t="str">
            <v>M46</v>
          </cell>
          <cell r="H104" t="str">
            <v>LAND IMPO</v>
          </cell>
          <cell r="I104" t="str">
            <v>67110002</v>
          </cell>
          <cell r="J104" t="str">
            <v>Freight</v>
          </cell>
          <cell r="K104" t="str">
            <v xml:space="preserve">FreightRM-V-008-V1I26-M46, M01 </v>
          </cell>
          <cell r="L104" t="e">
            <v>#N/A</v>
          </cell>
          <cell r="M104"/>
          <cell r="N104"/>
          <cell r="O104"/>
          <cell r="P104"/>
          <cell r="Q104"/>
          <cell r="R104" t="str">
            <v>Broker</v>
          </cell>
          <cell r="S104" t="str">
            <v xml:space="preserve">BrokerRM-V-008-V1I26-M46, M01 </v>
          </cell>
          <cell r="T104" t="e">
            <v>#N/A</v>
          </cell>
          <cell r="U104"/>
          <cell r="V104"/>
          <cell r="W104"/>
          <cell r="X104"/>
          <cell r="Y104"/>
          <cell r="Z104">
            <v>0</v>
          </cell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>
            <v>75</v>
          </cell>
          <cell r="AS104">
            <v>75</v>
          </cell>
          <cell r="AT104">
            <v>75</v>
          </cell>
          <cell r="AU104" t="str">
            <v>ABIERTO</v>
          </cell>
        </row>
        <row r="105">
          <cell r="A105" t="str">
            <v>RM-V-009-V1I26-M01, M46, M23,M19, M61, M62, M63</v>
          </cell>
          <cell r="B105">
            <v>46023</v>
          </cell>
          <cell r="C105" t="str">
            <v>I</v>
          </cell>
          <cell r="D105" t="str">
            <v>MXG</v>
          </cell>
          <cell r="E105" t="str">
            <v>EMPAQ. MAQ. Y SERV.</v>
          </cell>
          <cell r="F105" t="str">
            <v>AGENCIA ADUANAL RICARDO MARTINEZ Y ASOC SC</v>
          </cell>
          <cell r="G105" t="str">
            <v>M01</v>
          </cell>
          <cell r="H105" t="str">
            <v>LAND IMPO</v>
          </cell>
          <cell r="I105" t="str">
            <v>67110002</v>
          </cell>
          <cell r="J105" t="str">
            <v>Freight</v>
          </cell>
          <cell r="K105" t="str">
            <v>FreightRM-V-009-V1I26-M01, M46, M23,M19, M61, M62, M63</v>
          </cell>
          <cell r="L105" t="e">
            <v>#N/A</v>
          </cell>
          <cell r="M105"/>
          <cell r="N105"/>
          <cell r="O105"/>
          <cell r="P105"/>
          <cell r="Q105"/>
          <cell r="R105" t="str">
            <v>Broker</v>
          </cell>
          <cell r="S105" t="str">
            <v>BrokerRM-V-009-V1I26-M01, M46, M23,M19, M61, M62, M63</v>
          </cell>
          <cell r="T105" t="e">
            <v>#N/A</v>
          </cell>
          <cell r="U105"/>
          <cell r="V105"/>
          <cell r="W105"/>
          <cell r="X105"/>
          <cell r="Y105"/>
          <cell r="Z105">
            <v>0</v>
          </cell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>
            <v>75</v>
          </cell>
          <cell r="AS105">
            <v>75</v>
          </cell>
          <cell r="AT105">
            <v>75</v>
          </cell>
          <cell r="AU105" t="str">
            <v>ABIERTO</v>
          </cell>
        </row>
        <row r="106">
          <cell r="A106" t="str">
            <v>RM-V-013-V1I26-MCS</v>
          </cell>
          <cell r="B106">
            <v>46023</v>
          </cell>
          <cell r="C106" t="str">
            <v>I</v>
          </cell>
          <cell r="D106" t="str">
            <v>MXG</v>
          </cell>
          <cell r="E106" t="str">
            <v>GEON</v>
          </cell>
          <cell r="F106" t="str">
            <v>AGENCIA ADUANAL RICARDO MARTINEZ Y ASOC SC</v>
          </cell>
          <cell r="G106" t="str">
            <v>M17</v>
          </cell>
          <cell r="H106" t="str">
            <v>LAND IMPO</v>
          </cell>
          <cell r="I106" t="str">
            <v>67110002</v>
          </cell>
          <cell r="J106" t="str">
            <v>Freight</v>
          </cell>
          <cell r="K106" t="str">
            <v>FreightRM-V-013-V1I26-MCS</v>
          </cell>
          <cell r="L106" t="e">
            <v>#N/A</v>
          </cell>
          <cell r="M106"/>
          <cell r="N106"/>
          <cell r="O106"/>
          <cell r="P106"/>
          <cell r="Q106"/>
          <cell r="R106" t="str">
            <v>Broker</v>
          </cell>
          <cell r="S106" t="str">
            <v>BrokerRM-V-013-V1I26-MCS</v>
          </cell>
          <cell r="T106" t="e">
            <v>#N/A</v>
          </cell>
          <cell r="U106"/>
          <cell r="V106"/>
          <cell r="W106"/>
          <cell r="X106"/>
          <cell r="Y106"/>
          <cell r="Z106">
            <v>0</v>
          </cell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>
            <v>75</v>
          </cell>
          <cell r="AS106">
            <v>75</v>
          </cell>
          <cell r="AT106">
            <v>75</v>
          </cell>
          <cell r="AU106" t="str">
            <v>ABIERTO</v>
          </cell>
        </row>
        <row r="107">
          <cell r="A107" t="str">
            <v>RM-V-014-V1I26-MCS, M19, M01, M46</v>
          </cell>
          <cell r="B107">
            <v>46023</v>
          </cell>
          <cell r="C107" t="str">
            <v>I</v>
          </cell>
          <cell r="D107" t="str">
            <v>MXG</v>
          </cell>
          <cell r="E107" t="str">
            <v>HANWA IMMEX</v>
          </cell>
          <cell r="F107" t="str">
            <v>AGENCIA ADUANAL RICARDO MARTINEZ Y ASOC SC</v>
          </cell>
          <cell r="G107" t="str">
            <v>M17</v>
          </cell>
          <cell r="H107" t="str">
            <v>LAND IMPO</v>
          </cell>
          <cell r="I107" t="str">
            <v>67110002</v>
          </cell>
          <cell r="J107" t="str">
            <v>Freight</v>
          </cell>
          <cell r="K107" t="str">
            <v>FreightRM-V-014-V1I26-MCS, M19, M01, M46</v>
          </cell>
          <cell r="L107" t="e">
            <v>#N/A</v>
          </cell>
          <cell r="M107"/>
          <cell r="N107"/>
          <cell r="O107"/>
          <cell r="P107"/>
          <cell r="Q107"/>
          <cell r="R107" t="str">
            <v>Broker</v>
          </cell>
          <cell r="S107" t="str">
            <v>BrokerRM-V-014-V1I26-MCS, M19, M01, M46</v>
          </cell>
          <cell r="T107" t="str">
            <v>SAGS 33439</v>
          </cell>
          <cell r="U107">
            <v>46069</v>
          </cell>
          <cell r="V107">
            <v>176.64738237054348</v>
          </cell>
          <cell r="W107"/>
          <cell r="X107" t="str">
            <v>08</v>
          </cell>
          <cell r="Y107"/>
          <cell r="Z107">
            <v>176.64738237054348</v>
          </cell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>
            <v>75</v>
          </cell>
          <cell r="AS107">
            <v>-101.64738237054348</v>
          </cell>
          <cell r="AT107">
            <v>-101.64738237054348</v>
          </cell>
          <cell r="AU107" t="str">
            <v>CANCELADO</v>
          </cell>
        </row>
        <row r="108">
          <cell r="A108" t="str">
            <v>RM-V-015-V1I26-M19-M17</v>
          </cell>
          <cell r="B108">
            <v>46023</v>
          </cell>
          <cell r="C108" t="str">
            <v>I</v>
          </cell>
          <cell r="D108" t="str">
            <v>MXG</v>
          </cell>
          <cell r="E108" t="str">
            <v>HANWA (P.N)</v>
          </cell>
          <cell r="F108" t="str">
            <v>AGENCIA ADUANAL RICARDO MARTINEZ Y ASOC SC</v>
          </cell>
          <cell r="G108" t="str">
            <v>M19</v>
          </cell>
          <cell r="H108" t="str">
            <v>LAND IMPO</v>
          </cell>
          <cell r="I108" t="str">
            <v>67110002</v>
          </cell>
          <cell r="J108" t="str">
            <v>Freight</v>
          </cell>
          <cell r="K108" t="str">
            <v>FreightRM-V-015-V1I26-M19-M17</v>
          </cell>
          <cell r="L108" t="e">
            <v>#N/A</v>
          </cell>
          <cell r="M108"/>
          <cell r="N108"/>
          <cell r="O108"/>
          <cell r="P108"/>
          <cell r="Q108"/>
          <cell r="R108" t="str">
            <v>Broker</v>
          </cell>
          <cell r="S108" t="str">
            <v>BrokerRM-V-015-V1I26-M19-M17</v>
          </cell>
          <cell r="T108" t="str">
            <v>SAGS 33440</v>
          </cell>
          <cell r="U108">
            <v>46069</v>
          </cell>
          <cell r="V108">
            <v>176.64738237054348</v>
          </cell>
          <cell r="W108"/>
          <cell r="X108" t="str">
            <v>08</v>
          </cell>
          <cell r="Y108"/>
          <cell r="Z108">
            <v>176.64738237054348</v>
          </cell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  <cell r="AR108">
            <v>75</v>
          </cell>
          <cell r="AS108">
            <v>-101.64738237054348</v>
          </cell>
          <cell r="AT108">
            <v>-101.64738237054348</v>
          </cell>
          <cell r="AU108" t="str">
            <v>CANCELADO</v>
          </cell>
        </row>
        <row r="109">
          <cell r="A109" t="str">
            <v>RM-V-017-V1I26-M46</v>
          </cell>
          <cell r="B109">
            <v>46023</v>
          </cell>
          <cell r="C109" t="str">
            <v>I</v>
          </cell>
          <cell r="D109" t="str">
            <v>MXG</v>
          </cell>
          <cell r="E109" t="str">
            <v>HUTCHINSON</v>
          </cell>
          <cell r="F109" t="str">
            <v>AGENCIA ADUANAL RICARDO MARTINEZ Y ASOC SC</v>
          </cell>
          <cell r="G109" t="str">
            <v>M46</v>
          </cell>
          <cell r="H109" t="str">
            <v>LAND IMPO</v>
          </cell>
          <cell r="I109" t="str">
            <v>67110002</v>
          </cell>
          <cell r="J109" t="str">
            <v>Freight</v>
          </cell>
          <cell r="K109" t="str">
            <v>FreightRM-V-017-V1I26-M46</v>
          </cell>
          <cell r="L109" t="e">
            <v>#N/A</v>
          </cell>
          <cell r="M109"/>
          <cell r="N109"/>
          <cell r="O109"/>
          <cell r="P109"/>
          <cell r="Q109"/>
          <cell r="R109" t="str">
            <v>Broker</v>
          </cell>
          <cell r="S109" t="str">
            <v>BrokerRM-V-017-V1I26-M46</v>
          </cell>
          <cell r="T109" t="e">
            <v>#N/A</v>
          </cell>
          <cell r="U109"/>
          <cell r="V109"/>
          <cell r="W109"/>
          <cell r="X109"/>
          <cell r="Y109"/>
          <cell r="Z109">
            <v>0</v>
          </cell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>
            <v>75</v>
          </cell>
          <cell r="AS109">
            <v>75</v>
          </cell>
          <cell r="AT109">
            <v>75</v>
          </cell>
          <cell r="AU109" t="str">
            <v>ABIERTO</v>
          </cell>
        </row>
        <row r="110">
          <cell r="A110" t="str">
            <v>RM-V-019-V1I26-M01, M46, M19, M23, M61, M62, M63</v>
          </cell>
          <cell r="B110">
            <v>46023</v>
          </cell>
          <cell r="C110" t="str">
            <v>I</v>
          </cell>
          <cell r="D110" t="str">
            <v>MXG</v>
          </cell>
          <cell r="E110" t="str">
            <v>JOEL GARCIA MTZ</v>
          </cell>
          <cell r="F110" t="str">
            <v>AGENCIA ADUANAL RICARDO MARTINEZ Y ASOC SC</v>
          </cell>
          <cell r="G110" t="str">
            <v>M01</v>
          </cell>
          <cell r="H110" t="str">
            <v>LAND IMPO</v>
          </cell>
          <cell r="I110" t="str">
            <v>67110002</v>
          </cell>
          <cell r="J110" t="str">
            <v>Freight</v>
          </cell>
          <cell r="K110" t="str">
            <v>FreightRM-V-019-V1I26-M01, M46, M19, M23, M61, M62, M63</v>
          </cell>
          <cell r="L110" t="e">
            <v>#N/A</v>
          </cell>
          <cell r="M110"/>
          <cell r="N110"/>
          <cell r="O110"/>
          <cell r="P110"/>
          <cell r="Q110"/>
          <cell r="R110" t="str">
            <v>Broker</v>
          </cell>
          <cell r="S110" t="str">
            <v>BrokerRM-V-019-V1I26-M01, M46, M19, M23, M61, M62, M63</v>
          </cell>
          <cell r="T110" t="str">
            <v>SAGS 33437</v>
          </cell>
          <cell r="U110">
            <v>46069</v>
          </cell>
          <cell r="V110">
            <v>209.44284533614524</v>
          </cell>
          <cell r="W110"/>
          <cell r="X110" t="str">
            <v>08</v>
          </cell>
          <cell r="Y110"/>
          <cell r="Z110">
            <v>209.44284533614524</v>
          </cell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>
            <v>75</v>
          </cell>
          <cell r="AS110">
            <v>-134.44284533614524</v>
          </cell>
          <cell r="AT110">
            <v>-134.44284533614524</v>
          </cell>
          <cell r="AU110" t="str">
            <v>CANCELADO</v>
          </cell>
        </row>
        <row r="111">
          <cell r="A111" t="str">
            <v>RM-V-021-V1I26-M46</v>
          </cell>
          <cell r="B111">
            <v>46023</v>
          </cell>
          <cell r="C111" t="str">
            <v>I</v>
          </cell>
          <cell r="D111" t="str">
            <v>MXG</v>
          </cell>
          <cell r="E111" t="str">
            <v>KLUBER</v>
          </cell>
          <cell r="F111" t="str">
            <v>AGENCIA ADUANAL RICARDO MARTINEZ Y ASOC SC</v>
          </cell>
          <cell r="G111" t="str">
            <v>M46</v>
          </cell>
          <cell r="H111" t="str">
            <v>LAND IMPO</v>
          </cell>
          <cell r="I111" t="str">
            <v>67110002</v>
          </cell>
          <cell r="J111" t="str">
            <v>Freight</v>
          </cell>
          <cell r="K111" t="str">
            <v>FreightRM-V-021-V1I26-M46</v>
          </cell>
          <cell r="L111" t="e">
            <v>#N/A</v>
          </cell>
          <cell r="M111"/>
          <cell r="N111"/>
          <cell r="O111"/>
          <cell r="P111"/>
          <cell r="Q111"/>
          <cell r="R111" t="str">
            <v>Broker</v>
          </cell>
          <cell r="S111" t="str">
            <v>BrokerRM-V-021-V1I26-M46</v>
          </cell>
          <cell r="T111" t="e">
            <v>#N/A</v>
          </cell>
          <cell r="U111"/>
          <cell r="V111"/>
          <cell r="W111"/>
          <cell r="X111"/>
          <cell r="Y111"/>
          <cell r="Z111">
            <v>0</v>
          </cell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>
            <v>75</v>
          </cell>
          <cell r="AS111">
            <v>75</v>
          </cell>
          <cell r="AT111">
            <v>75</v>
          </cell>
          <cell r="AU111" t="str">
            <v>ABIERTO</v>
          </cell>
        </row>
        <row r="112">
          <cell r="A112" t="str">
            <v>RM-V-022-V1I26-M19</v>
          </cell>
          <cell r="B112">
            <v>46023</v>
          </cell>
          <cell r="C112" t="str">
            <v>I</v>
          </cell>
          <cell r="D112" t="str">
            <v>MXG</v>
          </cell>
          <cell r="E112" t="str">
            <v>TETA KAWI (ST CLAIR) PT</v>
          </cell>
          <cell r="F112" t="str">
            <v>AGENCIA ADUANAL RICARDO MARTINEZ Y ASOC SC</v>
          </cell>
          <cell r="G112" t="str">
            <v>M19</v>
          </cell>
          <cell r="H112" t="str">
            <v>LAND IMPO</v>
          </cell>
          <cell r="I112" t="str">
            <v>67110002</v>
          </cell>
          <cell r="J112" t="str">
            <v>Freight</v>
          </cell>
          <cell r="K112" t="str">
            <v>FreightRM-V-022-V1I26-M19</v>
          </cell>
          <cell r="L112" t="e">
            <v>#N/A</v>
          </cell>
          <cell r="M112"/>
          <cell r="N112"/>
          <cell r="O112"/>
          <cell r="P112"/>
          <cell r="Q112"/>
          <cell r="R112" t="str">
            <v>Broker</v>
          </cell>
          <cell r="S112" t="str">
            <v>BrokerRM-V-022-V1I26-M19</v>
          </cell>
          <cell r="T112" t="str">
            <v>SAGS 33449</v>
          </cell>
          <cell r="U112">
            <v>46070</v>
          </cell>
          <cell r="V112">
            <v>94.65815497734333</v>
          </cell>
          <cell r="W112"/>
          <cell r="X112" t="str">
            <v>08</v>
          </cell>
          <cell r="Y112"/>
          <cell r="Z112">
            <v>94.65815497734333</v>
          </cell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>
            <v>75</v>
          </cell>
          <cell r="AS112">
            <v>-19.65815497734333</v>
          </cell>
          <cell r="AT112">
            <v>-19.65815497734333</v>
          </cell>
          <cell r="AU112" t="str">
            <v>CANCELADO</v>
          </cell>
        </row>
        <row r="113">
          <cell r="A113" t="str">
            <v>RM-V-023-V1I26-M19</v>
          </cell>
          <cell r="B113">
            <v>46023</v>
          </cell>
          <cell r="C113" t="str">
            <v>I</v>
          </cell>
          <cell r="D113" t="str">
            <v>MXG</v>
          </cell>
          <cell r="E113" t="str">
            <v>ENVALIOR</v>
          </cell>
          <cell r="F113" t="str">
            <v>AGENCIA ADUANAL RICARDO MARTINEZ Y ASOC SC</v>
          </cell>
          <cell r="G113" t="str">
            <v>M19</v>
          </cell>
          <cell r="H113" t="str">
            <v>LAND IMPO</v>
          </cell>
          <cell r="I113" t="str">
            <v>67110002</v>
          </cell>
          <cell r="J113" t="str">
            <v>Freight</v>
          </cell>
          <cell r="K113" t="str">
            <v>FreightRM-V-023-V1I26-M19</v>
          </cell>
          <cell r="L113" t="e">
            <v>#N/A</v>
          </cell>
          <cell r="M113"/>
          <cell r="N113"/>
          <cell r="O113"/>
          <cell r="P113"/>
          <cell r="Q113"/>
          <cell r="R113" t="str">
            <v>Broker</v>
          </cell>
          <cell r="S113" t="str">
            <v>BrokerRM-V-023-V1I26-M19</v>
          </cell>
          <cell r="T113" t="e">
            <v>#N/A</v>
          </cell>
          <cell r="U113"/>
          <cell r="V113"/>
          <cell r="W113"/>
          <cell r="X113"/>
          <cell r="Y113"/>
          <cell r="Z113">
            <v>0</v>
          </cell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>
            <v>75</v>
          </cell>
          <cell r="AS113">
            <v>75</v>
          </cell>
          <cell r="AT113">
            <v>75</v>
          </cell>
          <cell r="AU113" t="str">
            <v>ABIERTO</v>
          </cell>
        </row>
        <row r="114">
          <cell r="A114" t="str">
            <v xml:space="preserve">RM-V-024-V1I26-MCS, M01, M23 </v>
          </cell>
          <cell r="B114">
            <v>46023</v>
          </cell>
          <cell r="C114" t="str">
            <v>I</v>
          </cell>
          <cell r="D114" t="str">
            <v>MXG</v>
          </cell>
          <cell r="E114" t="str">
            <v>METAL ONE</v>
          </cell>
          <cell r="F114" t="str">
            <v>AGENCIA ADUANAL RICARDO MARTINEZ Y ASOC SC</v>
          </cell>
          <cell r="G114" t="str">
            <v>M17</v>
          </cell>
          <cell r="H114" t="str">
            <v>LAND IMPO</v>
          </cell>
          <cell r="I114" t="str">
            <v>67110002</v>
          </cell>
          <cell r="J114" t="str">
            <v>Freight</v>
          </cell>
          <cell r="K114" t="str">
            <v xml:space="preserve">FreightRM-V-024-V1I26-MCS, M01, M23 </v>
          </cell>
          <cell r="L114" t="e">
            <v>#N/A</v>
          </cell>
          <cell r="M114"/>
          <cell r="N114"/>
          <cell r="O114"/>
          <cell r="P114"/>
          <cell r="Q114"/>
          <cell r="R114" t="str">
            <v>Broker</v>
          </cell>
          <cell r="S114" t="str">
            <v xml:space="preserve">BrokerRM-V-024-V1I26-MCS, M01, M23 </v>
          </cell>
          <cell r="T114" t="e">
            <v>#N/A</v>
          </cell>
          <cell r="U114"/>
          <cell r="V114"/>
          <cell r="W114"/>
          <cell r="X114"/>
          <cell r="Y114"/>
          <cell r="Z114">
            <v>0</v>
          </cell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>
            <v>75</v>
          </cell>
          <cell r="AS114">
            <v>75</v>
          </cell>
          <cell r="AT114">
            <v>75</v>
          </cell>
          <cell r="AU114" t="str">
            <v>ABIERTO</v>
          </cell>
        </row>
        <row r="115">
          <cell r="A115" t="str">
            <v>RM-V-026-V1I26-M23</v>
          </cell>
          <cell r="B115">
            <v>46023</v>
          </cell>
          <cell r="C115" t="str">
            <v>I</v>
          </cell>
          <cell r="D115" t="str">
            <v>MXG</v>
          </cell>
          <cell r="E115" t="str">
            <v>PRECISION MODERNA</v>
          </cell>
          <cell r="F115" t="str">
            <v>AGENCIA ADUANAL RICARDO MARTINEZ Y ASOC SC</v>
          </cell>
          <cell r="G115" t="str">
            <v>M23</v>
          </cell>
          <cell r="H115" t="str">
            <v>LAND IMPO</v>
          </cell>
          <cell r="I115" t="str">
            <v>67110002</v>
          </cell>
          <cell r="J115" t="str">
            <v>Freight</v>
          </cell>
          <cell r="K115" t="str">
            <v>FreightRM-V-026-V1I26-M23</v>
          </cell>
          <cell r="L115" t="e">
            <v>#N/A</v>
          </cell>
          <cell r="M115"/>
          <cell r="N115"/>
          <cell r="O115"/>
          <cell r="P115"/>
          <cell r="Q115"/>
          <cell r="R115" t="str">
            <v>Broker</v>
          </cell>
          <cell r="S115" t="str">
            <v>BrokerRM-V-026-V1I26-M23</v>
          </cell>
          <cell r="T115" t="str">
            <v>SAGS 33438</v>
          </cell>
          <cell r="U115">
            <v>46069</v>
          </cell>
          <cell r="V115">
            <v>100.12425546467556</v>
          </cell>
          <cell r="W115"/>
          <cell r="X115" t="str">
            <v>08</v>
          </cell>
          <cell r="Y115"/>
          <cell r="Z115">
            <v>100.12425546467556</v>
          </cell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>
            <v>75</v>
          </cell>
          <cell r="AS115">
            <v>-25.124255464675556</v>
          </cell>
          <cell r="AT115">
            <v>-25.124255464675556</v>
          </cell>
          <cell r="AU115" t="str">
            <v>CANCELADO</v>
          </cell>
        </row>
        <row r="116">
          <cell r="A116" t="str">
            <v>RM-V-027-V1I26-MCS</v>
          </cell>
          <cell r="B116">
            <v>46023</v>
          </cell>
          <cell r="C116" t="str">
            <v>I</v>
          </cell>
          <cell r="D116" t="str">
            <v>MXG</v>
          </cell>
          <cell r="E116" t="str">
            <v>RADICI</v>
          </cell>
          <cell r="F116" t="str">
            <v>AGENCIA ADUANAL RICARDO MARTINEZ Y ASOC SC</v>
          </cell>
          <cell r="G116" t="str">
            <v>M17</v>
          </cell>
          <cell r="H116" t="str">
            <v>LAND IMPO</v>
          </cell>
          <cell r="I116" t="str">
            <v>67110002</v>
          </cell>
          <cell r="J116" t="str">
            <v>Freight</v>
          </cell>
          <cell r="K116" t="str">
            <v>FreightRM-V-027-V1I26-MCS</v>
          </cell>
          <cell r="L116" t="e">
            <v>#N/A</v>
          </cell>
          <cell r="M116"/>
          <cell r="N116"/>
          <cell r="O116"/>
          <cell r="P116"/>
          <cell r="Q116"/>
          <cell r="R116" t="str">
            <v>Broker</v>
          </cell>
          <cell r="S116" t="str">
            <v>BrokerRM-V-027-V1I26-MCS</v>
          </cell>
          <cell r="T116" t="e">
            <v>#N/A</v>
          </cell>
          <cell r="U116"/>
          <cell r="V116"/>
          <cell r="W116"/>
          <cell r="X116"/>
          <cell r="Y116"/>
          <cell r="Z116">
            <v>0</v>
          </cell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>
            <v>75</v>
          </cell>
          <cell r="AS116">
            <v>75</v>
          </cell>
          <cell r="AT116">
            <v>75</v>
          </cell>
          <cell r="AU116" t="str">
            <v>ABIERTO</v>
          </cell>
        </row>
        <row r="117">
          <cell r="A117" t="str">
            <v>RM-V-029-V1I26-M19</v>
          </cell>
          <cell r="B117">
            <v>46023</v>
          </cell>
          <cell r="C117" t="str">
            <v>I</v>
          </cell>
          <cell r="D117" t="str">
            <v>MXG</v>
          </cell>
          <cell r="E117" t="str">
            <v>SOLDADURA DE MEXICO</v>
          </cell>
          <cell r="F117" t="str">
            <v>AGENCIA ADUANAL RICARDO MARTINEZ Y ASOC SC</v>
          </cell>
          <cell r="G117" t="str">
            <v>M19</v>
          </cell>
          <cell r="H117" t="str">
            <v>LAND IMPO</v>
          </cell>
          <cell r="I117" t="str">
            <v>67110002</v>
          </cell>
          <cell r="J117" t="str">
            <v>Freight</v>
          </cell>
          <cell r="K117" t="str">
            <v>FreightRM-V-029-V1I26-M19</v>
          </cell>
          <cell r="L117" t="e">
            <v>#N/A</v>
          </cell>
          <cell r="M117"/>
          <cell r="N117"/>
          <cell r="O117"/>
          <cell r="P117"/>
          <cell r="Q117"/>
          <cell r="R117" t="str">
            <v>Broker</v>
          </cell>
          <cell r="S117" t="str">
            <v>BrokerRM-V-029-V1I26-M19</v>
          </cell>
          <cell r="T117" t="e">
            <v>#N/A</v>
          </cell>
          <cell r="U117"/>
          <cell r="V117"/>
          <cell r="W117"/>
          <cell r="X117"/>
          <cell r="Y117"/>
          <cell r="Z117">
            <v>0</v>
          </cell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>
            <v>75</v>
          </cell>
          <cell r="AS117">
            <v>75</v>
          </cell>
          <cell r="AT117">
            <v>75</v>
          </cell>
          <cell r="AU117" t="str">
            <v>ABIERTO</v>
          </cell>
        </row>
        <row r="118">
          <cell r="A118" t="str">
            <v>RM-V-031-V1I26-M19</v>
          </cell>
          <cell r="B118">
            <v>46023</v>
          </cell>
          <cell r="C118" t="str">
            <v>I</v>
          </cell>
          <cell r="D118" t="str">
            <v>MXG</v>
          </cell>
          <cell r="E118" t="str">
            <v>WURTH</v>
          </cell>
          <cell r="F118" t="str">
            <v>AGENCIA ADUANAL RICARDO MARTINEZ Y ASOC SC</v>
          </cell>
          <cell r="G118" t="str">
            <v>M19</v>
          </cell>
          <cell r="H118" t="str">
            <v>LAND IMPO</v>
          </cell>
          <cell r="I118" t="str">
            <v>67110002</v>
          </cell>
          <cell r="J118" t="str">
            <v>Freight</v>
          </cell>
          <cell r="K118" t="str">
            <v>FreightRM-V-031-V1I26-M19</v>
          </cell>
          <cell r="L118" t="e">
            <v>#N/A</v>
          </cell>
          <cell r="M118"/>
          <cell r="N118"/>
          <cell r="O118"/>
          <cell r="P118"/>
          <cell r="Q118"/>
          <cell r="R118" t="str">
            <v>Broker</v>
          </cell>
          <cell r="S118" t="str">
            <v>BrokerRM-V-031-V1I26-M19</v>
          </cell>
          <cell r="T118" t="str">
            <v>SAGS 33450</v>
          </cell>
          <cell r="U118">
            <v>46070</v>
          </cell>
          <cell r="V118">
            <v>94.65815497734333</v>
          </cell>
          <cell r="W118"/>
          <cell r="X118" t="str">
            <v>08</v>
          </cell>
          <cell r="Y118"/>
          <cell r="Z118">
            <v>94.65815497734333</v>
          </cell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>
            <v>75</v>
          </cell>
          <cell r="AS118">
            <v>-19.65815497734333</v>
          </cell>
          <cell r="AT118">
            <v>-19.65815497734333</v>
          </cell>
          <cell r="AU118" t="str">
            <v>CANCELADO</v>
          </cell>
        </row>
        <row r="119">
          <cell r="A119" t="str">
            <v>FG-V-001-V1I26-M01, M19</v>
          </cell>
          <cell r="B119">
            <v>46023</v>
          </cell>
          <cell r="C119" t="str">
            <v>I</v>
          </cell>
          <cell r="D119" t="str">
            <v>MXT</v>
          </cell>
          <cell r="E119" t="str">
            <v>INTERCOMPANY</v>
          </cell>
          <cell r="F119" t="str">
            <v>AGENCIA ADUANAL RICARDO MARTINEZ Y ASOC SC</v>
          </cell>
          <cell r="G119" t="str">
            <v>M01</v>
          </cell>
          <cell r="H119" t="str">
            <v>LAND IMPO</v>
          </cell>
          <cell r="I119" t="str">
            <v>67110002</v>
          </cell>
          <cell r="J119" t="str">
            <v>Freight</v>
          </cell>
          <cell r="K119" t="str">
            <v>FreightFG-V-001-V1I26-M01, M19</v>
          </cell>
          <cell r="L119" t="e">
            <v>#N/A</v>
          </cell>
          <cell r="M119"/>
          <cell r="N119"/>
          <cell r="O119"/>
          <cell r="P119"/>
          <cell r="Q119"/>
          <cell r="R119" t="str">
            <v>Broker</v>
          </cell>
          <cell r="S119" t="str">
            <v>BrokerFG-V-001-V1I26-M01, M19</v>
          </cell>
          <cell r="T119" t="str">
            <v>SAGS 33448</v>
          </cell>
          <cell r="U119">
            <v>46069</v>
          </cell>
          <cell r="V119">
            <v>526.46755393428145</v>
          </cell>
          <cell r="W119"/>
          <cell r="X119" t="str">
            <v>08</v>
          </cell>
          <cell r="Y119"/>
          <cell r="Z119">
            <v>526.46755393428145</v>
          </cell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>
            <v>75</v>
          </cell>
          <cell r="AS119">
            <v>-451.46755393428145</v>
          </cell>
          <cell r="AT119">
            <v>-451.46755393428145</v>
          </cell>
          <cell r="AU119" t="str">
            <v>CANCELADO</v>
          </cell>
        </row>
        <row r="120">
          <cell r="A120" t="str">
            <v>FG-V-002-V1I26-M01, M19</v>
          </cell>
          <cell r="B120">
            <v>46023</v>
          </cell>
          <cell r="C120" t="str">
            <v>I</v>
          </cell>
          <cell r="D120" t="str">
            <v>MXT</v>
          </cell>
          <cell r="E120" t="str">
            <v>INTERCOMPANY</v>
          </cell>
          <cell r="F120" t="str">
            <v>AGENCIA ADUANAL RICARDO MARTINEZ Y ASOC SC</v>
          </cell>
          <cell r="G120" t="str">
            <v>M01</v>
          </cell>
          <cell r="H120" t="str">
            <v>LAND IMPO</v>
          </cell>
          <cell r="I120" t="str">
            <v>67110002</v>
          </cell>
          <cell r="J120" t="str">
            <v>Freight</v>
          </cell>
          <cell r="K120" t="str">
            <v>FreightFG-V-002-V1I26-M01, M19</v>
          </cell>
          <cell r="L120" t="e">
            <v>#N/A</v>
          </cell>
          <cell r="M120"/>
          <cell r="N120"/>
          <cell r="O120"/>
          <cell r="P120"/>
          <cell r="Q120"/>
          <cell r="R120" t="str">
            <v>Broker</v>
          </cell>
          <cell r="S120" t="str">
            <v>BrokerFG-V-002-V1I26-M01, M19</v>
          </cell>
          <cell r="T120" t="e">
            <v>#N/A</v>
          </cell>
          <cell r="U120"/>
          <cell r="V120"/>
          <cell r="W120"/>
          <cell r="X120"/>
          <cell r="Y120"/>
          <cell r="Z120">
            <v>0</v>
          </cell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>
            <v>75</v>
          </cell>
          <cell r="AS120">
            <v>75</v>
          </cell>
          <cell r="AT120">
            <v>75</v>
          </cell>
          <cell r="AU120" t="str">
            <v>ABIERTO</v>
          </cell>
        </row>
        <row r="121">
          <cell r="A121" t="str">
            <v>FG-V-002-V1E26-M19</v>
          </cell>
          <cell r="B121">
            <v>46023</v>
          </cell>
          <cell r="C121" t="str">
            <v>I</v>
          </cell>
          <cell r="D121" t="str">
            <v>MXG</v>
          </cell>
          <cell r="E121" t="str">
            <v>JEG</v>
          </cell>
          <cell r="F121" t="str">
            <v>AGENCIA ADUANAL RICARDO MARTINEZ Y ASOC SC</v>
          </cell>
          <cell r="G121" t="str">
            <v>M19</v>
          </cell>
          <cell r="H121" t="str">
            <v>LAND IMPO</v>
          </cell>
          <cell r="I121" t="str">
            <v>67110002</v>
          </cell>
          <cell r="J121" t="str">
            <v>Freight</v>
          </cell>
          <cell r="K121" t="str">
            <v>FreightFG-V-002-V1E26-M19</v>
          </cell>
          <cell r="L121" t="e">
            <v>#N/A</v>
          </cell>
          <cell r="M121"/>
          <cell r="N121"/>
          <cell r="O121"/>
          <cell r="P121"/>
          <cell r="Q121"/>
          <cell r="R121" t="str">
            <v>Broker</v>
          </cell>
          <cell r="S121" t="str">
            <v>BrokerFG-V-002-V1E26-M19</v>
          </cell>
          <cell r="T121" t="e">
            <v>#N/A</v>
          </cell>
          <cell r="U121"/>
          <cell r="V121"/>
          <cell r="W121"/>
          <cell r="X121"/>
          <cell r="Y121"/>
          <cell r="Z121">
            <v>0</v>
          </cell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>
            <v>75</v>
          </cell>
          <cell r="AS121">
            <v>75</v>
          </cell>
          <cell r="AT121">
            <v>75</v>
          </cell>
          <cell r="AU121" t="str">
            <v>ABIERTO</v>
          </cell>
        </row>
        <row r="122">
          <cell r="A122" t="str">
            <v>FG-V-003-V1E26-M01</v>
          </cell>
          <cell r="B122">
            <v>46023</v>
          </cell>
          <cell r="C122" t="str">
            <v>O</v>
          </cell>
          <cell r="D122" t="str">
            <v>MXG</v>
          </cell>
          <cell r="E122" t="str">
            <v>JEG</v>
          </cell>
          <cell r="F122" t="str">
            <v>AGENCIA ADUANAL RICARDO MARTINEZ Y ASOC SC</v>
          </cell>
          <cell r="G122" t="str">
            <v>M01</v>
          </cell>
          <cell r="H122" t="str">
            <v>LAND EXPO</v>
          </cell>
          <cell r="I122" t="str">
            <v>59210003</v>
          </cell>
          <cell r="J122" t="str">
            <v>Freight</v>
          </cell>
          <cell r="K122" t="str">
            <v>FreightFG-V-003-V1E26-M01</v>
          </cell>
          <cell r="L122" t="e">
            <v>#N/A</v>
          </cell>
          <cell r="M122"/>
          <cell r="N122"/>
          <cell r="O122"/>
          <cell r="P122"/>
          <cell r="Q122"/>
          <cell r="R122" t="str">
            <v>Broker</v>
          </cell>
          <cell r="S122" t="str">
            <v>BrokerFG-V-003-V1E26-M01</v>
          </cell>
          <cell r="T122" t="e">
            <v>#N/A</v>
          </cell>
          <cell r="U122"/>
          <cell r="V122"/>
          <cell r="W122"/>
          <cell r="X122"/>
          <cell r="Y122"/>
          <cell r="Z122">
            <v>0</v>
          </cell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>
            <v>75</v>
          </cell>
          <cell r="AS122">
            <v>75</v>
          </cell>
          <cell r="AT122">
            <v>75</v>
          </cell>
          <cell r="AU122" t="str">
            <v>ABIERTO</v>
          </cell>
        </row>
        <row r="123">
          <cell r="A123" t="str">
            <v>FG-V-004-V1E26-IPG S5</v>
          </cell>
          <cell r="B123">
            <v>46023</v>
          </cell>
          <cell r="C123" t="str">
            <v>O</v>
          </cell>
          <cell r="D123" t="str">
            <v>MXG</v>
          </cell>
          <cell r="E123" t="str">
            <v>JEG</v>
          </cell>
          <cell r="F123" t="str">
            <v>AGENCIA ADUANAL RICARDO MARTINEZ Y ASOC SC</v>
          </cell>
          <cell r="G123" t="str">
            <v>M01</v>
          </cell>
          <cell r="H123" t="str">
            <v>LAND EXPO</v>
          </cell>
          <cell r="I123" t="str">
            <v>59210003</v>
          </cell>
          <cell r="J123" t="str">
            <v>Freight</v>
          </cell>
          <cell r="K123" t="str">
            <v>FreightFG-V-004-V1E26-IPG S5</v>
          </cell>
          <cell r="L123" t="e">
            <v>#N/A</v>
          </cell>
          <cell r="M123"/>
          <cell r="N123"/>
          <cell r="O123"/>
          <cell r="P123"/>
          <cell r="Q123"/>
          <cell r="R123" t="str">
            <v>Broker</v>
          </cell>
          <cell r="S123" t="str">
            <v>BrokerFG-V-004-V1E26-IPG S5</v>
          </cell>
          <cell r="T123" t="e">
            <v>#N/A</v>
          </cell>
          <cell r="U123"/>
          <cell r="V123"/>
          <cell r="W123"/>
          <cell r="X123"/>
          <cell r="Y123"/>
          <cell r="Z123">
            <v>0</v>
          </cell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>
            <v>75</v>
          </cell>
          <cell r="AS123">
            <v>75</v>
          </cell>
          <cell r="AT123">
            <v>75</v>
          </cell>
          <cell r="AU123" t="str">
            <v>ABIERTO</v>
          </cell>
        </row>
        <row r="124">
          <cell r="A124" t="str">
            <v>FG-V-007-V1E26-M01</v>
          </cell>
          <cell r="B124">
            <v>46023</v>
          </cell>
          <cell r="C124" t="str">
            <v>O</v>
          </cell>
          <cell r="D124" t="str">
            <v>MXG</v>
          </cell>
          <cell r="E124" t="str">
            <v>JEG</v>
          </cell>
          <cell r="F124" t="str">
            <v>AGENCIA ADUANAL RICARDO MARTINEZ Y ASOC SC</v>
          </cell>
          <cell r="G124" t="str">
            <v>M01</v>
          </cell>
          <cell r="H124" t="str">
            <v>LAND EXPO</v>
          </cell>
          <cell r="I124" t="str">
            <v>59210003</v>
          </cell>
          <cell r="J124" t="str">
            <v>Freight</v>
          </cell>
          <cell r="K124" t="str">
            <v>FreightFG-V-007-V1E26-M01</v>
          </cell>
          <cell r="L124" t="e">
            <v>#N/A</v>
          </cell>
          <cell r="M124"/>
          <cell r="N124"/>
          <cell r="O124"/>
          <cell r="P124"/>
          <cell r="Q124"/>
          <cell r="R124" t="str">
            <v>Broker</v>
          </cell>
          <cell r="S124" t="str">
            <v>BrokerFG-V-007-V1E26-M01</v>
          </cell>
          <cell r="T124" t="str">
            <v>SAGS 33452</v>
          </cell>
          <cell r="U124">
            <v>46070</v>
          </cell>
          <cell r="V124">
            <v>154.78355040041038</v>
          </cell>
          <cell r="W124"/>
          <cell r="X124" t="str">
            <v>08</v>
          </cell>
          <cell r="Y124"/>
          <cell r="Z124">
            <v>154.78355040041038</v>
          </cell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>
            <v>75</v>
          </cell>
          <cell r="AS124">
            <v>-79.783550400410377</v>
          </cell>
          <cell r="AT124">
            <v>-79.783550400410377</v>
          </cell>
          <cell r="AU124" t="str">
            <v>CANCELADO</v>
          </cell>
        </row>
        <row r="125">
          <cell r="A125" t="str">
            <v>FG-V-010-V1E26-M01</v>
          </cell>
          <cell r="B125">
            <v>46023</v>
          </cell>
          <cell r="C125" t="str">
            <v>O</v>
          </cell>
          <cell r="D125" t="str">
            <v>MXG</v>
          </cell>
          <cell r="E125" t="str">
            <v>JEG</v>
          </cell>
          <cell r="F125" t="str">
            <v>AGENCIA ADUANAL RICARDO MARTINEZ Y ASOC SC</v>
          </cell>
          <cell r="G125" t="str">
            <v>M01</v>
          </cell>
          <cell r="H125" t="str">
            <v>LAND EXPO</v>
          </cell>
          <cell r="I125" t="str">
            <v>59210003</v>
          </cell>
          <cell r="J125" t="str">
            <v>Freight</v>
          </cell>
          <cell r="K125" t="str">
            <v>FreightFG-V-010-V1E26-M01</v>
          </cell>
          <cell r="L125" t="e">
            <v>#N/A</v>
          </cell>
          <cell r="M125"/>
          <cell r="N125"/>
          <cell r="O125"/>
          <cell r="P125"/>
          <cell r="Q125"/>
          <cell r="R125" t="str">
            <v>Broker</v>
          </cell>
          <cell r="S125" t="str">
            <v>BrokerFG-V-010-V1E26-M01</v>
          </cell>
          <cell r="T125" t="str">
            <v>SAGS 33612</v>
          </cell>
          <cell r="U125">
            <v>46080</v>
          </cell>
          <cell r="V125">
            <v>111.31475059558838</v>
          </cell>
          <cell r="W125"/>
          <cell r="X125" t="str">
            <v>09</v>
          </cell>
          <cell r="Y125"/>
          <cell r="Z125">
            <v>111.31475059558838</v>
          </cell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>
            <v>75</v>
          </cell>
          <cell r="AS125">
            <v>-36.314750595588379</v>
          </cell>
          <cell r="AT125">
            <v>-36.314750595588379</v>
          </cell>
          <cell r="AU125" t="str">
            <v>CANCELADO</v>
          </cell>
        </row>
        <row r="126">
          <cell r="A126" t="str">
            <v>FG-V-011-V1E26-M01</v>
          </cell>
          <cell r="B126">
            <v>46023</v>
          </cell>
          <cell r="C126" t="str">
            <v>O</v>
          </cell>
          <cell r="D126" t="str">
            <v>MXG</v>
          </cell>
          <cell r="E126" t="str">
            <v>JEG</v>
          </cell>
          <cell r="F126" t="str">
            <v>AGENCIA ADUANAL RICARDO MARTINEZ Y ASOC SC</v>
          </cell>
          <cell r="G126" t="str">
            <v>M01</v>
          </cell>
          <cell r="H126" t="str">
            <v>LAND EXPO</v>
          </cell>
          <cell r="I126" t="str">
            <v>59210003</v>
          </cell>
          <cell r="J126" t="str">
            <v>Freight</v>
          </cell>
          <cell r="K126" t="str">
            <v>FreightFG-V-011-V1E26-M01</v>
          </cell>
          <cell r="L126" t="e">
            <v>#N/A</v>
          </cell>
          <cell r="M126"/>
          <cell r="N126"/>
          <cell r="O126"/>
          <cell r="P126"/>
          <cell r="Q126"/>
          <cell r="R126" t="str">
            <v>Broker</v>
          </cell>
          <cell r="S126" t="str">
            <v>BrokerFG-V-011-V1E26-M01</v>
          </cell>
          <cell r="T126" t="str">
            <v>SAGS 33585</v>
          </cell>
          <cell r="U126">
            <v>46080</v>
          </cell>
          <cell r="V126">
            <v>111.31475059558838</v>
          </cell>
          <cell r="W126"/>
          <cell r="X126" t="str">
            <v>09</v>
          </cell>
          <cell r="Y126"/>
          <cell r="Z126">
            <v>111.31475059558838</v>
          </cell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>
            <v>75</v>
          </cell>
          <cell r="AS126">
            <v>-36.314750595588379</v>
          </cell>
          <cell r="AT126">
            <v>-36.314750595588379</v>
          </cell>
          <cell r="AU126" t="str">
            <v>CANCELADO</v>
          </cell>
        </row>
        <row r="127">
          <cell r="A127" t="str">
            <v>FG-V-012-V1E26-M19</v>
          </cell>
          <cell r="B127">
            <v>46023</v>
          </cell>
          <cell r="C127" t="str">
            <v>O</v>
          </cell>
          <cell r="D127" t="str">
            <v>MXG</v>
          </cell>
          <cell r="E127" t="str">
            <v>JEG</v>
          </cell>
          <cell r="F127" t="str">
            <v>AGENCIA ADUANAL RICARDO MARTINEZ Y ASOC SC</v>
          </cell>
          <cell r="G127" t="str">
            <v>M19</v>
          </cell>
          <cell r="H127" t="str">
            <v>LAND EXPO</v>
          </cell>
          <cell r="I127" t="str">
            <v>59210003</v>
          </cell>
          <cell r="J127" t="str">
            <v>Freight</v>
          </cell>
          <cell r="K127" t="str">
            <v>FreightFG-V-012-V1E26-M19</v>
          </cell>
          <cell r="L127" t="e">
            <v>#N/A</v>
          </cell>
          <cell r="M127"/>
          <cell r="N127"/>
          <cell r="O127"/>
          <cell r="P127"/>
          <cell r="Q127"/>
          <cell r="R127" t="str">
            <v>Broker</v>
          </cell>
          <cell r="S127" t="str">
            <v>BrokerFG-V-012-V1E26-M19</v>
          </cell>
          <cell r="T127" t="str">
            <v>SAGS 33453</v>
          </cell>
          <cell r="U127">
            <v>46070</v>
          </cell>
          <cell r="V127">
            <v>105.59035595200776</v>
          </cell>
          <cell r="W127"/>
          <cell r="X127" t="str">
            <v>08</v>
          </cell>
          <cell r="Y127"/>
          <cell r="Z127">
            <v>105.59035595200776</v>
          </cell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>
            <v>75</v>
          </cell>
          <cell r="AS127">
            <v>-30.590355952007755</v>
          </cell>
          <cell r="AT127">
            <v>-30.590355952007755</v>
          </cell>
          <cell r="AU127" t="str">
            <v>CANCELADO</v>
          </cell>
        </row>
        <row r="128">
          <cell r="A128" t="str">
            <v>FG-V-013-V1E26-M46</v>
          </cell>
          <cell r="B128">
            <v>46023</v>
          </cell>
          <cell r="C128" t="str">
            <v>O</v>
          </cell>
          <cell r="D128" t="str">
            <v>MXG</v>
          </cell>
          <cell r="E128" t="str">
            <v>JEG</v>
          </cell>
          <cell r="F128" t="str">
            <v>AGENCIA ADUANAL RICARDO MARTINEZ Y ASOC SC</v>
          </cell>
          <cell r="G128" t="str">
            <v>M46</v>
          </cell>
          <cell r="H128" t="str">
            <v>LAND EXPO</v>
          </cell>
          <cell r="I128" t="str">
            <v>59210003</v>
          </cell>
          <cell r="J128" t="str">
            <v>Freight</v>
          </cell>
          <cell r="K128" t="str">
            <v>FreightFG-V-013-V1E26-M46</v>
          </cell>
          <cell r="L128" t="e">
            <v>#N/A</v>
          </cell>
          <cell r="M128"/>
          <cell r="N128"/>
          <cell r="O128"/>
          <cell r="P128"/>
          <cell r="Q128"/>
          <cell r="R128" t="str">
            <v>Broker</v>
          </cell>
          <cell r="S128" t="str">
            <v>BrokerFG-V-013-V1E26-M46</v>
          </cell>
          <cell r="T128" t="str">
            <v>SAGS 33454</v>
          </cell>
          <cell r="U128">
            <v>46070</v>
          </cell>
          <cell r="V128">
            <v>83.726523981874664</v>
          </cell>
          <cell r="W128"/>
          <cell r="X128" t="str">
            <v>08</v>
          </cell>
          <cell r="Y128"/>
          <cell r="Z128">
            <v>83.726523981874664</v>
          </cell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>
            <v>75</v>
          </cell>
          <cell r="AS128">
            <v>-8.7265239818746636</v>
          </cell>
          <cell r="AT128">
            <v>-8.7265239818746636</v>
          </cell>
          <cell r="AU128" t="str">
            <v>CANCELADO</v>
          </cell>
        </row>
        <row r="129">
          <cell r="A129" t="str">
            <v>FG-V-015-V1E26-M46</v>
          </cell>
          <cell r="B129">
            <v>46023</v>
          </cell>
          <cell r="C129" t="str">
            <v>O</v>
          </cell>
          <cell r="D129" t="str">
            <v>MXG</v>
          </cell>
          <cell r="E129" t="str">
            <v>JEG</v>
          </cell>
          <cell r="F129" t="str">
            <v>AGENCIA ADUANAL RICARDO MARTINEZ Y ASOC SC</v>
          </cell>
          <cell r="G129" t="str">
            <v>M46</v>
          </cell>
          <cell r="H129" t="str">
            <v>LAND EXPO</v>
          </cell>
          <cell r="I129" t="str">
            <v>59210003</v>
          </cell>
          <cell r="J129" t="str">
            <v>Freight</v>
          </cell>
          <cell r="K129" t="str">
            <v>FreightFG-V-015-V1E26-M46</v>
          </cell>
          <cell r="L129" t="e">
            <v>#N/A</v>
          </cell>
          <cell r="M129"/>
          <cell r="N129"/>
          <cell r="O129"/>
          <cell r="P129"/>
          <cell r="Q129"/>
          <cell r="R129" t="str">
            <v>Broker</v>
          </cell>
          <cell r="S129" t="str">
            <v>BrokerFG-V-015-V1E26-M46</v>
          </cell>
          <cell r="T129" t="str">
            <v>SAGS 33456</v>
          </cell>
          <cell r="U129">
            <v>46070</v>
          </cell>
          <cell r="V129">
            <v>94.65815497734333</v>
          </cell>
          <cell r="W129"/>
          <cell r="X129" t="str">
            <v>08</v>
          </cell>
          <cell r="Y129"/>
          <cell r="Z129">
            <v>94.65815497734333</v>
          </cell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>
            <v>75</v>
          </cell>
          <cell r="AS129">
            <v>-19.65815497734333</v>
          </cell>
          <cell r="AT129">
            <v>-19.65815497734333</v>
          </cell>
          <cell r="AU129" t="str">
            <v>CANCELADO</v>
          </cell>
        </row>
        <row r="130">
          <cell r="A130" t="str">
            <v>FG-V-016-V1E26-M19</v>
          </cell>
          <cell r="B130">
            <v>46023</v>
          </cell>
          <cell r="C130" t="str">
            <v>O</v>
          </cell>
          <cell r="D130" t="str">
            <v>MXG</v>
          </cell>
          <cell r="E130" t="str">
            <v>JEG</v>
          </cell>
          <cell r="F130" t="str">
            <v>AGENCIA ADUANAL RICARDO MARTINEZ Y ASOC SC</v>
          </cell>
          <cell r="G130" t="str">
            <v>M19</v>
          </cell>
          <cell r="H130" t="str">
            <v>LAND EXPO</v>
          </cell>
          <cell r="I130" t="str">
            <v>59210003</v>
          </cell>
          <cell r="J130" t="str">
            <v>Freight</v>
          </cell>
          <cell r="K130" t="str">
            <v>FreightFG-V-016-V1E26-M19</v>
          </cell>
          <cell r="L130" t="e">
            <v>#N/A</v>
          </cell>
          <cell r="M130"/>
          <cell r="N130"/>
          <cell r="O130"/>
          <cell r="P130"/>
          <cell r="Q130"/>
          <cell r="R130" t="str">
            <v>Broker</v>
          </cell>
          <cell r="S130" t="str">
            <v>BrokerFG-V-016-V1E26-M19</v>
          </cell>
          <cell r="T130" t="str">
            <v>SAGS 33602</v>
          </cell>
          <cell r="U130">
            <v>46080</v>
          </cell>
          <cell r="V130">
            <v>116.79359221193234</v>
          </cell>
          <cell r="W130"/>
          <cell r="X130" t="str">
            <v>09</v>
          </cell>
          <cell r="Y130"/>
          <cell r="Z130">
            <v>116.79359221193234</v>
          </cell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>
            <v>75</v>
          </cell>
          <cell r="AS130">
            <v>-41.793592211932335</v>
          </cell>
          <cell r="AT130">
            <v>-41.793592211932335</v>
          </cell>
          <cell r="AU130" t="str">
            <v>CANCELADO</v>
          </cell>
        </row>
        <row r="131">
          <cell r="A131" t="str">
            <v>CR-V-0052-SCRAP- M01, M19, M23, M46, M61, M62, M63 DICIEMBRE</v>
          </cell>
          <cell r="B131">
            <v>46023</v>
          </cell>
          <cell r="C131" t="str">
            <v>I</v>
          </cell>
          <cell r="D131" t="str">
            <v>MXG</v>
          </cell>
          <cell r="E131" t="str">
            <v>JEG</v>
          </cell>
          <cell r="F131" t="str">
            <v>AGENCIA ADUANAL RICARDO MARTINEZ Y ASOC SC</v>
          </cell>
          <cell r="G131" t="str">
            <v>M01</v>
          </cell>
          <cell r="H131" t="str">
            <v>LAND IMPO</v>
          </cell>
          <cell r="I131" t="str">
            <v>67110002</v>
          </cell>
          <cell r="J131" t="str">
            <v>Freight</v>
          </cell>
          <cell r="K131" t="str">
            <v>FreightCR-V-0052-SCRAP- M01, M19, M23, M46, M61, M62, M63 DICIEMBRE</v>
          </cell>
          <cell r="L131" t="e">
            <v>#N/A</v>
          </cell>
          <cell r="M131"/>
          <cell r="N131"/>
          <cell r="O131"/>
          <cell r="P131"/>
          <cell r="Q131"/>
          <cell r="R131" t="str">
            <v>Broker</v>
          </cell>
          <cell r="S131" t="str">
            <v>BrokerCR-V-0052-SCRAP- M01, M19, M23, M46, M61, M62, M63 DICIEMBRE</v>
          </cell>
          <cell r="T131" t="e">
            <v>#N/A</v>
          </cell>
          <cell r="U131"/>
          <cell r="V131"/>
          <cell r="W131"/>
          <cell r="X131"/>
          <cell r="Y131"/>
          <cell r="Z131">
            <v>0</v>
          </cell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>
            <v>75</v>
          </cell>
          <cell r="AS131">
            <v>75</v>
          </cell>
          <cell r="AT131">
            <v>75</v>
          </cell>
          <cell r="AU131" t="str">
            <v>ABIERTO</v>
          </cell>
        </row>
        <row r="132">
          <cell r="A132" t="str">
            <v>CR-V-0056-AI- M01, M19, M23, M46, M61, M62, M63 DICIEMBRE</v>
          </cell>
          <cell r="B132">
            <v>46023</v>
          </cell>
          <cell r="C132" t="str">
            <v>I</v>
          </cell>
          <cell r="D132" t="str">
            <v>MXG</v>
          </cell>
          <cell r="E132" t="str">
            <v>JEG</v>
          </cell>
          <cell r="F132" t="str">
            <v>AGENCIA ADUANAL RICARDO MARTINEZ Y ASOC SC</v>
          </cell>
          <cell r="G132" t="str">
            <v>M01</v>
          </cell>
          <cell r="H132" t="str">
            <v>LAND IMPO</v>
          </cell>
          <cell r="I132" t="str">
            <v>67110002</v>
          </cell>
          <cell r="J132" t="str">
            <v>Freight</v>
          </cell>
          <cell r="K132" t="str">
            <v>FreightCR-V-0056-AI- M01, M19, M23, M46, M61, M62, M63 DICIEMBRE</v>
          </cell>
          <cell r="L132" t="e">
            <v>#N/A</v>
          </cell>
          <cell r="M132"/>
          <cell r="N132"/>
          <cell r="O132"/>
          <cell r="P132"/>
          <cell r="Q132"/>
          <cell r="R132" t="str">
            <v>Broker</v>
          </cell>
          <cell r="S132" t="str">
            <v>BrokerCR-V-0056-AI- M01, M19, M23, M46, M61, M62, M63 DICIEMBRE</v>
          </cell>
          <cell r="T132" t="e">
            <v>#N/A</v>
          </cell>
          <cell r="U132"/>
          <cell r="V132"/>
          <cell r="W132"/>
          <cell r="X132"/>
          <cell r="Y132"/>
          <cell r="Z132">
            <v>0</v>
          </cell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>
            <v>75</v>
          </cell>
          <cell r="AS132">
            <v>75</v>
          </cell>
          <cell r="AT132">
            <v>75</v>
          </cell>
          <cell r="AU132" t="str">
            <v>ABIERTO</v>
          </cell>
        </row>
        <row r="133">
          <cell r="A133" t="str">
            <v>RE-V-006-A3I25-M01</v>
          </cell>
          <cell r="B133">
            <v>46023</v>
          </cell>
          <cell r="C133" t="str">
            <v>I</v>
          </cell>
          <cell r="D133" t="str">
            <v>MXG</v>
          </cell>
          <cell r="E133" t="str">
            <v>JEG</v>
          </cell>
          <cell r="F133" t="str">
            <v>AGENCIA ADUANAL RICARDO MARTINEZ Y ASOC SC</v>
          </cell>
          <cell r="G133" t="str">
            <v>M01</v>
          </cell>
          <cell r="H133" t="str">
            <v>LAND IMPO</v>
          </cell>
          <cell r="I133" t="str">
            <v>67110002</v>
          </cell>
          <cell r="J133" t="str">
            <v>Freight</v>
          </cell>
          <cell r="K133" t="str">
            <v>FreightRE-V-006-A3I25-M01</v>
          </cell>
          <cell r="L133" t="e">
            <v>#N/A</v>
          </cell>
          <cell r="M133"/>
          <cell r="N133"/>
          <cell r="O133"/>
          <cell r="P133"/>
          <cell r="Q133"/>
          <cell r="R133" t="str">
            <v>Broker</v>
          </cell>
          <cell r="S133" t="str">
            <v>BrokerRE-V-006-A3I25-M01</v>
          </cell>
          <cell r="T133" t="e">
            <v>#N/A</v>
          </cell>
          <cell r="U133"/>
          <cell r="V133"/>
          <cell r="W133"/>
          <cell r="X133"/>
          <cell r="Y133"/>
          <cell r="Z133">
            <v>0</v>
          </cell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>
            <v>75</v>
          </cell>
          <cell r="AS133">
            <v>75</v>
          </cell>
          <cell r="AT133">
            <v>75</v>
          </cell>
          <cell r="AU133" t="str">
            <v>ABIERTO</v>
          </cell>
        </row>
        <row r="134">
          <cell r="A134" t="str">
            <v>RE-V-007-A3I25</v>
          </cell>
          <cell r="B134">
            <v>46023</v>
          </cell>
          <cell r="C134" t="str">
            <v>I</v>
          </cell>
          <cell r="D134" t="str">
            <v>MXG</v>
          </cell>
          <cell r="E134" t="str">
            <v>JEG</v>
          </cell>
          <cell r="F134" t="str">
            <v>AGENCIA ADUANAL RICARDO MARTINEZ Y ASOC SC</v>
          </cell>
          <cell r="G134" t="str">
            <v>M01</v>
          </cell>
          <cell r="H134" t="str">
            <v>LAND IMPO</v>
          </cell>
          <cell r="I134" t="str">
            <v>67110002</v>
          </cell>
          <cell r="J134" t="str">
            <v>Freight</v>
          </cell>
          <cell r="K134" t="str">
            <v>FreightRE-V-007-A3I25</v>
          </cell>
          <cell r="L134" t="e">
            <v>#N/A</v>
          </cell>
          <cell r="M134"/>
          <cell r="N134"/>
          <cell r="O134"/>
          <cell r="P134"/>
          <cell r="Q134"/>
          <cell r="R134" t="str">
            <v>Broker</v>
          </cell>
          <cell r="S134" t="str">
            <v>BrokerRE-V-007-A3I25</v>
          </cell>
          <cell r="T134" t="e">
            <v>#N/A</v>
          </cell>
          <cell r="U134"/>
          <cell r="V134"/>
          <cell r="W134"/>
          <cell r="X134"/>
          <cell r="Y134"/>
          <cell r="Z134">
            <v>0</v>
          </cell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>
            <v>75</v>
          </cell>
          <cell r="AS134">
            <v>75</v>
          </cell>
          <cell r="AT134">
            <v>75</v>
          </cell>
          <cell r="AU134" t="str">
            <v>ABIERTO</v>
          </cell>
        </row>
        <row r="135">
          <cell r="A135" t="str">
            <v>RE-V-008-A3I25-M19</v>
          </cell>
          <cell r="B135">
            <v>46023</v>
          </cell>
          <cell r="C135" t="str">
            <v>I</v>
          </cell>
          <cell r="D135" t="str">
            <v>MXG</v>
          </cell>
          <cell r="E135" t="str">
            <v>JEG</v>
          </cell>
          <cell r="F135" t="str">
            <v>AGENCIA ADUANAL RICARDO MARTINEZ Y ASOC SC</v>
          </cell>
          <cell r="G135" t="str">
            <v>M19</v>
          </cell>
          <cell r="H135" t="str">
            <v>LAND IMPO</v>
          </cell>
          <cell r="I135" t="str">
            <v>67110002</v>
          </cell>
          <cell r="J135" t="str">
            <v>Freight</v>
          </cell>
          <cell r="K135" t="str">
            <v>FreightRE-V-008-A3I25-M19</v>
          </cell>
          <cell r="L135" t="e">
            <v>#N/A</v>
          </cell>
          <cell r="M135"/>
          <cell r="N135"/>
          <cell r="O135"/>
          <cell r="P135"/>
          <cell r="Q135"/>
          <cell r="R135" t="str">
            <v>Broker</v>
          </cell>
          <cell r="S135" t="str">
            <v>BrokerRE-V-008-A3I25-M19</v>
          </cell>
          <cell r="T135" t="e">
            <v>#N/A</v>
          </cell>
          <cell r="U135"/>
          <cell r="V135"/>
          <cell r="W135"/>
          <cell r="X135"/>
          <cell r="Y135"/>
          <cell r="Z135">
            <v>0</v>
          </cell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>
            <v>75</v>
          </cell>
          <cell r="AS135">
            <v>75</v>
          </cell>
          <cell r="AT135">
            <v>75</v>
          </cell>
          <cell r="AU135" t="str">
            <v>ABIERTO</v>
          </cell>
        </row>
        <row r="136">
          <cell r="A136" t="str">
            <v>RE-V-009-A3I25-M19</v>
          </cell>
          <cell r="B136">
            <v>46023</v>
          </cell>
          <cell r="C136" t="str">
            <v>I</v>
          </cell>
          <cell r="D136" t="str">
            <v>MXG</v>
          </cell>
          <cell r="E136" t="str">
            <v>JEG</v>
          </cell>
          <cell r="F136" t="str">
            <v>AGENCIA ADUANAL RICARDO MARTINEZ Y ASOC SC</v>
          </cell>
          <cell r="G136" t="str">
            <v>M19</v>
          </cell>
          <cell r="H136" t="str">
            <v>LAND IMPO</v>
          </cell>
          <cell r="I136" t="str">
            <v>67110002</v>
          </cell>
          <cell r="J136" t="str">
            <v>Freight</v>
          </cell>
          <cell r="K136" t="str">
            <v>FreightRE-V-009-A3I25-M19</v>
          </cell>
          <cell r="L136" t="e">
            <v>#N/A</v>
          </cell>
          <cell r="M136"/>
          <cell r="N136"/>
          <cell r="O136"/>
          <cell r="P136"/>
          <cell r="Q136"/>
          <cell r="R136" t="str">
            <v>Broker</v>
          </cell>
          <cell r="S136" t="str">
            <v>BrokerRE-V-009-A3I25-M19</v>
          </cell>
          <cell r="T136" t="e">
            <v>#N/A</v>
          </cell>
          <cell r="U136"/>
          <cell r="V136"/>
          <cell r="W136"/>
          <cell r="X136"/>
          <cell r="Y136"/>
          <cell r="Z136">
            <v>0</v>
          </cell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>
            <v>75</v>
          </cell>
          <cell r="AS136">
            <v>75</v>
          </cell>
          <cell r="AT136">
            <v>75</v>
          </cell>
          <cell r="AU136" t="str">
            <v>ABIERTO</v>
          </cell>
        </row>
        <row r="137">
          <cell r="A137" t="str">
            <v>RE-V-010-A3I25-M19</v>
          </cell>
          <cell r="B137">
            <v>46023</v>
          </cell>
          <cell r="C137" t="str">
            <v>I</v>
          </cell>
          <cell r="D137" t="str">
            <v>MXG</v>
          </cell>
          <cell r="E137" t="str">
            <v>JEG</v>
          </cell>
          <cell r="F137" t="str">
            <v>AGENCIA ADUANAL RICARDO MARTINEZ Y ASOC SC</v>
          </cell>
          <cell r="G137" t="str">
            <v>M19</v>
          </cell>
          <cell r="H137" t="str">
            <v>LAND IMPO</v>
          </cell>
          <cell r="I137" t="str">
            <v>67110002</v>
          </cell>
          <cell r="J137" t="str">
            <v>Freight</v>
          </cell>
          <cell r="K137" t="str">
            <v>FreightRE-V-010-A3I25-M19</v>
          </cell>
          <cell r="L137" t="e">
            <v>#N/A</v>
          </cell>
          <cell r="M137"/>
          <cell r="N137"/>
          <cell r="O137"/>
          <cell r="P137"/>
          <cell r="Q137"/>
          <cell r="R137" t="str">
            <v>Broker</v>
          </cell>
          <cell r="S137" t="str">
            <v>BrokerRE-V-010-A3I25-M19</v>
          </cell>
          <cell r="T137" t="e">
            <v>#N/A</v>
          </cell>
          <cell r="U137"/>
          <cell r="V137"/>
          <cell r="W137"/>
          <cell r="X137"/>
          <cell r="Y137"/>
          <cell r="Z137">
            <v>0</v>
          </cell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>
            <v>75</v>
          </cell>
          <cell r="AS137">
            <v>75</v>
          </cell>
          <cell r="AT137">
            <v>75</v>
          </cell>
          <cell r="AU137" t="str">
            <v>ABIERTO</v>
          </cell>
        </row>
        <row r="138">
          <cell r="A138" t="str">
            <v>RE-V-011-A3I25-M19</v>
          </cell>
          <cell r="B138">
            <v>46023</v>
          </cell>
          <cell r="C138" t="str">
            <v>I</v>
          </cell>
          <cell r="D138" t="str">
            <v>MXG</v>
          </cell>
          <cell r="E138" t="str">
            <v>JEG</v>
          </cell>
          <cell r="F138" t="str">
            <v>AGENCIA ADUANAL RICARDO MARTINEZ Y ASOC SC</v>
          </cell>
          <cell r="G138" t="str">
            <v>M19</v>
          </cell>
          <cell r="H138" t="str">
            <v>LAND IMPO</v>
          </cell>
          <cell r="I138" t="str">
            <v>67110002</v>
          </cell>
          <cell r="J138" t="str">
            <v>Freight</v>
          </cell>
          <cell r="K138" t="str">
            <v>FreightRE-V-011-A3I25-M19</v>
          </cell>
          <cell r="L138" t="e">
            <v>#N/A</v>
          </cell>
          <cell r="M138"/>
          <cell r="N138"/>
          <cell r="O138"/>
          <cell r="P138"/>
          <cell r="Q138"/>
          <cell r="R138" t="str">
            <v>Broker</v>
          </cell>
          <cell r="S138" t="str">
            <v>BrokerRE-V-011-A3I25-M19</v>
          </cell>
          <cell r="T138" t="e">
            <v>#N/A</v>
          </cell>
          <cell r="U138"/>
          <cell r="V138"/>
          <cell r="W138"/>
          <cell r="X138"/>
          <cell r="Y138"/>
          <cell r="Z138">
            <v>0</v>
          </cell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>
            <v>75</v>
          </cell>
          <cell r="AS138">
            <v>75</v>
          </cell>
          <cell r="AT138">
            <v>75</v>
          </cell>
          <cell r="AU138" t="str">
            <v>ABIERTO</v>
          </cell>
        </row>
        <row r="139">
          <cell r="A139" t="str">
            <v>VA-V-061-F4I25</v>
          </cell>
          <cell r="B139">
            <v>46023</v>
          </cell>
          <cell r="C139" t="str">
            <v>I</v>
          </cell>
          <cell r="D139" t="str">
            <v>MXT</v>
          </cell>
          <cell r="E139" t="str">
            <v>JEG</v>
          </cell>
          <cell r="F139" t="str">
            <v>AGENCIA ADUANAL RICARDO MARTINEZ Y ASOC SC</v>
          </cell>
          <cell r="G139" t="str">
            <v>M19</v>
          </cell>
          <cell r="H139" t="str">
            <v>LAND IMPO</v>
          </cell>
          <cell r="I139" t="str">
            <v>67110002</v>
          </cell>
          <cell r="J139" t="str">
            <v>Freight</v>
          </cell>
          <cell r="K139" t="str">
            <v>FreightVA-V-061-F4I25</v>
          </cell>
          <cell r="L139" t="e">
            <v>#N/A</v>
          </cell>
          <cell r="M139"/>
          <cell r="N139"/>
          <cell r="O139"/>
          <cell r="P139"/>
          <cell r="Q139"/>
          <cell r="R139" t="str">
            <v>Broker</v>
          </cell>
          <cell r="S139" t="str">
            <v>BrokerVA-V-061-F4I25</v>
          </cell>
          <cell r="T139" t="e">
            <v>#N/A</v>
          </cell>
          <cell r="U139"/>
          <cell r="V139"/>
          <cell r="W139"/>
          <cell r="X139"/>
          <cell r="Y139"/>
          <cell r="Z139">
            <v>0</v>
          </cell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>
            <v>75</v>
          </cell>
          <cell r="AS139">
            <v>75</v>
          </cell>
          <cell r="AT139">
            <v>75</v>
          </cell>
          <cell r="AU139" t="str">
            <v>ABIERTO</v>
          </cell>
        </row>
        <row r="140">
          <cell r="A140" t="str">
            <v>VA-V-062-F4I25</v>
          </cell>
          <cell r="B140">
            <v>46023</v>
          </cell>
          <cell r="C140" t="str">
            <v>I</v>
          </cell>
          <cell r="D140" t="str">
            <v>MXT</v>
          </cell>
          <cell r="E140" t="str">
            <v>JEG</v>
          </cell>
          <cell r="F140" t="str">
            <v>AGENCIA ADUANAL RICARDO MARTINEZ Y ASOC SC</v>
          </cell>
          <cell r="G140" t="str">
            <v>M19</v>
          </cell>
          <cell r="H140" t="str">
            <v>LAND IMPO</v>
          </cell>
          <cell r="I140" t="str">
            <v>67110002</v>
          </cell>
          <cell r="J140" t="str">
            <v>Freight</v>
          </cell>
          <cell r="K140" t="str">
            <v>FreightVA-V-062-F4I25</v>
          </cell>
          <cell r="L140" t="e">
            <v>#N/A</v>
          </cell>
          <cell r="M140"/>
          <cell r="N140"/>
          <cell r="O140"/>
          <cell r="P140"/>
          <cell r="Q140"/>
          <cell r="R140" t="str">
            <v>Broker</v>
          </cell>
          <cell r="S140" t="str">
            <v>BrokerVA-V-062-F4I25</v>
          </cell>
          <cell r="T140" t="e">
            <v>#N/A</v>
          </cell>
          <cell r="U140"/>
          <cell r="V140"/>
          <cell r="W140"/>
          <cell r="X140"/>
          <cell r="Y140"/>
          <cell r="Z140">
            <v>0</v>
          </cell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>
            <v>75</v>
          </cell>
          <cell r="AS140">
            <v>75</v>
          </cell>
          <cell r="AT140">
            <v>75</v>
          </cell>
          <cell r="AU140" t="str">
            <v>ABIERTO</v>
          </cell>
        </row>
        <row r="141">
          <cell r="A141" t="str">
            <v>VA-V-063-F4I25</v>
          </cell>
          <cell r="B141">
            <v>46023</v>
          </cell>
          <cell r="C141" t="str">
            <v>I</v>
          </cell>
          <cell r="D141" t="str">
            <v>MXT</v>
          </cell>
          <cell r="E141" t="str">
            <v>JEG</v>
          </cell>
          <cell r="F141" t="str">
            <v>AGENCIA ADUANAL RICARDO MARTINEZ Y ASOC SC</v>
          </cell>
          <cell r="G141" t="str">
            <v>M19</v>
          </cell>
          <cell r="H141" t="str">
            <v>LAND IMPO</v>
          </cell>
          <cell r="I141" t="str">
            <v>67110002</v>
          </cell>
          <cell r="J141" t="str">
            <v>Freight</v>
          </cell>
          <cell r="K141" t="str">
            <v>FreightVA-V-063-F4I25</v>
          </cell>
          <cell r="L141" t="e">
            <v>#N/A</v>
          </cell>
          <cell r="M141"/>
          <cell r="N141"/>
          <cell r="O141"/>
          <cell r="P141"/>
          <cell r="Q141"/>
          <cell r="R141" t="str">
            <v>Broker</v>
          </cell>
          <cell r="S141" t="str">
            <v>BrokerVA-V-063-F4I25</v>
          </cell>
          <cell r="T141" t="e">
            <v>#N/A</v>
          </cell>
          <cell r="U141"/>
          <cell r="V141"/>
          <cell r="W141"/>
          <cell r="X141"/>
          <cell r="Y141"/>
          <cell r="Z141">
            <v>0</v>
          </cell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>
            <v>75</v>
          </cell>
          <cell r="AS141">
            <v>75</v>
          </cell>
          <cell r="AT141">
            <v>75</v>
          </cell>
          <cell r="AU141" t="str">
            <v>ABIERTO</v>
          </cell>
        </row>
        <row r="142">
          <cell r="A142" t="str">
            <v>VA-V-064-F4I25</v>
          </cell>
          <cell r="B142">
            <v>46023</v>
          </cell>
          <cell r="C142" t="str">
            <v>I</v>
          </cell>
          <cell r="D142" t="str">
            <v>MXT</v>
          </cell>
          <cell r="E142" t="str">
            <v>JEG</v>
          </cell>
          <cell r="F142" t="str">
            <v>AGENCIA ADUANAL RICARDO MARTINEZ Y ASOC SC</v>
          </cell>
          <cell r="G142" t="str">
            <v>M19</v>
          </cell>
          <cell r="H142" t="str">
            <v>LAND IMPO</v>
          </cell>
          <cell r="I142" t="str">
            <v>67110002</v>
          </cell>
          <cell r="J142" t="str">
            <v>Freight</v>
          </cell>
          <cell r="K142" t="str">
            <v>FreightVA-V-064-F4I25</v>
          </cell>
          <cell r="L142" t="e">
            <v>#N/A</v>
          </cell>
          <cell r="M142"/>
          <cell r="N142"/>
          <cell r="O142"/>
          <cell r="P142"/>
          <cell r="Q142"/>
          <cell r="R142" t="str">
            <v>Broker</v>
          </cell>
          <cell r="S142" t="str">
            <v>BrokerVA-V-064-F4I25</v>
          </cell>
          <cell r="T142" t="e">
            <v>#N/A</v>
          </cell>
          <cell r="U142"/>
          <cell r="V142"/>
          <cell r="W142"/>
          <cell r="X142"/>
          <cell r="Y142"/>
          <cell r="Z142">
            <v>0</v>
          </cell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>
            <v>75</v>
          </cell>
          <cell r="AS142">
            <v>75</v>
          </cell>
          <cell r="AT142">
            <v>75</v>
          </cell>
          <cell r="AU142" t="str">
            <v>ABIERTO</v>
          </cell>
        </row>
        <row r="143">
          <cell r="A143" t="str">
            <v>VA-V-065-F4I25</v>
          </cell>
          <cell r="B143">
            <v>46023</v>
          </cell>
          <cell r="C143" t="str">
            <v>I</v>
          </cell>
          <cell r="D143" t="str">
            <v>MXT</v>
          </cell>
          <cell r="E143" t="str">
            <v>JEG</v>
          </cell>
          <cell r="F143" t="str">
            <v>AGENCIA ADUANAL RICARDO MARTINEZ Y ASOC SC</v>
          </cell>
          <cell r="G143" t="str">
            <v>M19</v>
          </cell>
          <cell r="H143" t="str">
            <v>LAND IMPO</v>
          </cell>
          <cell r="I143" t="str">
            <v>67110002</v>
          </cell>
          <cell r="J143" t="str">
            <v>Freight</v>
          </cell>
          <cell r="K143" t="str">
            <v>FreightVA-V-065-F4I25</v>
          </cell>
          <cell r="L143" t="e">
            <v>#N/A</v>
          </cell>
          <cell r="M143"/>
          <cell r="N143"/>
          <cell r="O143"/>
          <cell r="P143"/>
          <cell r="Q143"/>
          <cell r="R143" t="str">
            <v>Broker</v>
          </cell>
          <cell r="S143" t="str">
            <v>BrokerVA-V-065-F4I25</v>
          </cell>
          <cell r="T143" t="e">
            <v>#N/A</v>
          </cell>
          <cell r="U143"/>
          <cell r="V143"/>
          <cell r="W143"/>
          <cell r="X143"/>
          <cell r="Y143"/>
          <cell r="Z143">
            <v>0</v>
          </cell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>
            <v>75</v>
          </cell>
          <cell r="AS143">
            <v>75</v>
          </cell>
          <cell r="AT143">
            <v>75</v>
          </cell>
          <cell r="AU143" t="str">
            <v>ABIERTO</v>
          </cell>
        </row>
        <row r="144">
          <cell r="A144" t="str">
            <v>VA-V-066-F4I25</v>
          </cell>
          <cell r="B144">
            <v>46023</v>
          </cell>
          <cell r="C144" t="str">
            <v>I</v>
          </cell>
          <cell r="D144" t="str">
            <v>MXT</v>
          </cell>
          <cell r="E144" t="str">
            <v>JEG</v>
          </cell>
          <cell r="F144" t="str">
            <v>AGENCIA ADUANAL RICARDO MARTINEZ Y ASOC SC</v>
          </cell>
          <cell r="G144" t="str">
            <v>M19</v>
          </cell>
          <cell r="H144" t="str">
            <v>LAND IMPO</v>
          </cell>
          <cell r="I144" t="str">
            <v>67110002</v>
          </cell>
          <cell r="J144" t="str">
            <v>Freight</v>
          </cell>
          <cell r="K144" t="str">
            <v>FreightVA-V-066-F4I25</v>
          </cell>
          <cell r="L144" t="e">
            <v>#N/A</v>
          </cell>
          <cell r="M144"/>
          <cell r="N144"/>
          <cell r="O144"/>
          <cell r="P144"/>
          <cell r="Q144"/>
          <cell r="R144" t="str">
            <v>Broker</v>
          </cell>
          <cell r="S144" t="str">
            <v>BrokerVA-V-066-F4I25</v>
          </cell>
          <cell r="T144" t="e">
            <v>#N/A</v>
          </cell>
          <cell r="U144"/>
          <cell r="V144"/>
          <cell r="W144"/>
          <cell r="X144"/>
          <cell r="Y144"/>
          <cell r="Z144">
            <v>0</v>
          </cell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>
            <v>75</v>
          </cell>
          <cell r="AS144">
            <v>75</v>
          </cell>
          <cell r="AT144">
            <v>75</v>
          </cell>
          <cell r="AU144" t="str">
            <v>ABIERTO</v>
          </cell>
        </row>
        <row r="145">
          <cell r="A145" t="str">
            <v>RM-A-0025AI26-M19-C9270.D</v>
          </cell>
          <cell r="B145" t="str">
            <v>3-2-2026</v>
          </cell>
          <cell r="C145" t="str">
            <v>I</v>
          </cell>
          <cell r="D145" t="str">
            <v>MXG</v>
          </cell>
          <cell r="E145" t="str">
            <v>JE SERBIA</v>
          </cell>
          <cell r="F145" t="str">
            <v>DICEX S.A DE C.V.</v>
          </cell>
          <cell r="G145" t="str">
            <v>M19</v>
          </cell>
          <cell r="H145" t="str">
            <v>AIR IMPO</v>
          </cell>
          <cell r="I145">
            <v>67180000</v>
          </cell>
          <cell r="J145" t="str">
            <v>Freight</v>
          </cell>
          <cell r="K145" t="str">
            <v>FreightRM-A-0025AI26-M19-C9270.D</v>
          </cell>
          <cell r="L145" t="str">
            <v>MEX126896</v>
          </cell>
          <cell r="M145">
            <v>46071</v>
          </cell>
          <cell r="N145">
            <v>2232.3850779446552</v>
          </cell>
          <cell r="O145"/>
          <cell r="P145" t="str">
            <v>08</v>
          </cell>
          <cell r="Q145"/>
          <cell r="R145" t="str">
            <v>Broker</v>
          </cell>
          <cell r="S145" t="str">
            <v>BrokerRM-A-0025AI26-M19-C9270.D</v>
          </cell>
          <cell r="T145" t="e">
            <v>#N/A</v>
          </cell>
          <cell r="U145"/>
          <cell r="V145"/>
          <cell r="W145"/>
          <cell r="X145"/>
          <cell r="Y145"/>
          <cell r="Z145">
            <v>2232.3850779446552</v>
          </cell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>
            <v>600</v>
          </cell>
          <cell r="AT145">
            <v>-1632.3850779446552</v>
          </cell>
          <cell r="AU145" t="str">
            <v>CANCELADO</v>
          </cell>
        </row>
        <row r="146">
          <cell r="A146" t="str">
            <v>RM-A-0026AI26-M19-C9270.D</v>
          </cell>
          <cell r="B146" t="str">
            <v>4-2-2026</v>
          </cell>
          <cell r="C146" t="str">
            <v>I</v>
          </cell>
          <cell r="D146" t="str">
            <v>MXG</v>
          </cell>
          <cell r="E146" t="str">
            <v>JE SERBIA</v>
          </cell>
          <cell r="F146" t="str">
            <v>DICEX S.A DE C.V.</v>
          </cell>
          <cell r="G146" t="str">
            <v>M19</v>
          </cell>
          <cell r="H146" t="str">
            <v>AIR IMPO</v>
          </cell>
          <cell r="I146">
            <v>67180000</v>
          </cell>
          <cell r="J146" t="str">
            <v>Freight</v>
          </cell>
          <cell r="K146" t="str">
            <v>FreightRM-A-0026AI26-M19-C9270.D</v>
          </cell>
          <cell r="L146" t="str">
            <v>MEX127122</v>
          </cell>
          <cell r="M146">
            <v>46078</v>
          </cell>
          <cell r="N146">
            <v>1108.267394893651</v>
          </cell>
          <cell r="O146"/>
          <cell r="P146" t="str">
            <v>09</v>
          </cell>
          <cell r="Q146"/>
          <cell r="R146" t="str">
            <v>Broker</v>
          </cell>
          <cell r="S146" t="str">
            <v>BrokerRM-A-0026AI26-M19-C9270.D</v>
          </cell>
          <cell r="T146" t="e">
            <v>#N/A</v>
          </cell>
          <cell r="U146"/>
          <cell r="V146"/>
          <cell r="W146"/>
          <cell r="X146"/>
          <cell r="Y146"/>
          <cell r="Z146">
            <v>1108.267394893651</v>
          </cell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>
            <v>600</v>
          </cell>
          <cell r="AT146">
            <v>-508.26739489365104</v>
          </cell>
          <cell r="AU146" t="str">
            <v>CANCELADO</v>
          </cell>
        </row>
        <row r="147">
          <cell r="A147" t="str">
            <v>RM-A-0027AI26-M19-C9388</v>
          </cell>
          <cell r="B147" t="str">
            <v>5-2-2026</v>
          </cell>
          <cell r="C147" t="str">
            <v>I</v>
          </cell>
          <cell r="D147" t="str">
            <v>MXG</v>
          </cell>
          <cell r="E147" t="str">
            <v>JE CHINA</v>
          </cell>
          <cell r="F147" t="str">
            <v>Europartners Mexico, S.A. DE C.V.</v>
          </cell>
          <cell r="G147" t="str">
            <v>M19</v>
          </cell>
          <cell r="H147" t="str">
            <v>AIR IMPO</v>
          </cell>
          <cell r="I147">
            <v>67180000</v>
          </cell>
          <cell r="J147" t="str">
            <v>Freight</v>
          </cell>
          <cell r="K147" t="str">
            <v>FreightRM-A-0027AI26-M19-C9388</v>
          </cell>
          <cell r="L147">
            <v>3454</v>
          </cell>
          <cell r="M147">
            <v>46176</v>
          </cell>
          <cell r="N147">
            <v>1120</v>
          </cell>
          <cell r="O147"/>
          <cell r="P147" t="str">
            <v>10</v>
          </cell>
          <cell r="Q147"/>
          <cell r="R147" t="str">
            <v>Broker</v>
          </cell>
          <cell r="S147" t="str">
            <v>BrokerRM-A-0027AI26-M19-C9388</v>
          </cell>
          <cell r="T147" t="e">
            <v>#N/A</v>
          </cell>
          <cell r="U147"/>
          <cell r="V147"/>
          <cell r="W147"/>
          <cell r="X147"/>
          <cell r="Y147"/>
          <cell r="Z147">
            <v>1120</v>
          </cell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>
            <v>900</v>
          </cell>
          <cell r="AT147">
            <v>-220</v>
          </cell>
          <cell r="AU147" t="str">
            <v>CANCELADO</v>
          </cell>
        </row>
        <row r="148">
          <cell r="A148" t="str">
            <v>RM-A-0027AI26-M19-C9388.D</v>
          </cell>
          <cell r="B148" t="str">
            <v>5-2-2026</v>
          </cell>
          <cell r="C148" t="str">
            <v>I</v>
          </cell>
          <cell r="D148" t="str">
            <v>MXG</v>
          </cell>
          <cell r="E148" t="str">
            <v>JE CHINA</v>
          </cell>
          <cell r="F148" t="str">
            <v xml:space="preserve">DSV AIR &amp; Sea SA de CV </v>
          </cell>
          <cell r="G148" t="str">
            <v>M19</v>
          </cell>
          <cell r="H148" t="str">
            <v>AIR IMPO</v>
          </cell>
          <cell r="I148">
            <v>67180000</v>
          </cell>
          <cell r="J148" t="str">
            <v>Freight</v>
          </cell>
          <cell r="K148" t="str">
            <v>FreightRM-A-0027AI26-M19-C9388.D</v>
          </cell>
          <cell r="L148" t="e">
            <v>#N/A</v>
          </cell>
          <cell r="M148"/>
          <cell r="N148"/>
          <cell r="O148"/>
          <cell r="P148"/>
          <cell r="Q148"/>
          <cell r="R148" t="str">
            <v>Broker</v>
          </cell>
          <cell r="S148" t="str">
            <v>BrokerRM-A-0027AI26-M19-C9388.D</v>
          </cell>
          <cell r="T148" t="e">
            <v>#N/A</v>
          </cell>
          <cell r="U148"/>
          <cell r="V148"/>
          <cell r="W148"/>
          <cell r="X148"/>
          <cell r="Y148"/>
          <cell r="Z148">
            <v>0</v>
          </cell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>
            <v>600</v>
          </cell>
          <cell r="AT148">
            <v>600</v>
          </cell>
          <cell r="AU148" t="str">
            <v>CANCELADO</v>
          </cell>
        </row>
        <row r="149">
          <cell r="A149" t="str">
            <v>RM-A-0028AI26-M19-C9048</v>
          </cell>
          <cell r="B149" t="str">
            <v>5-2-2026</v>
          </cell>
          <cell r="C149" t="str">
            <v>I</v>
          </cell>
          <cell r="D149" t="str">
            <v>MXG</v>
          </cell>
          <cell r="E149" t="str">
            <v>JE CHINA</v>
          </cell>
          <cell r="F149" t="str">
            <v>Europartners Mexico, S.A. DE C.V.</v>
          </cell>
          <cell r="G149" t="str">
            <v>M19</v>
          </cell>
          <cell r="H149" t="str">
            <v>AIR IMPO</v>
          </cell>
          <cell r="I149">
            <v>67180000</v>
          </cell>
          <cell r="J149" t="str">
            <v>Freight</v>
          </cell>
          <cell r="K149" t="str">
            <v>FreightRM-A-0028AI26-M19-C9048</v>
          </cell>
          <cell r="L149" t="e">
            <v>#N/A</v>
          </cell>
          <cell r="M149"/>
          <cell r="N149"/>
          <cell r="O149"/>
          <cell r="P149"/>
          <cell r="Q149"/>
          <cell r="R149" t="str">
            <v>Broker</v>
          </cell>
          <cell r="S149" t="str">
            <v>BrokerRM-A-0028AI26-M19-C9048</v>
          </cell>
          <cell r="T149" t="e">
            <v>#N/A</v>
          </cell>
          <cell r="U149"/>
          <cell r="V149"/>
          <cell r="W149"/>
          <cell r="X149"/>
          <cell r="Y149"/>
          <cell r="Z149">
            <v>0</v>
          </cell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>
            <v>900</v>
          </cell>
          <cell r="AT149">
            <v>900</v>
          </cell>
          <cell r="AU149" t="str">
            <v>CANCELADO</v>
          </cell>
        </row>
        <row r="150">
          <cell r="A150" t="str">
            <v>RM-A-0028AI26-M19-C9048.D</v>
          </cell>
          <cell r="B150" t="str">
            <v>5-2-2026</v>
          </cell>
          <cell r="C150" t="str">
            <v>I</v>
          </cell>
          <cell r="D150" t="str">
            <v>MXG</v>
          </cell>
          <cell r="E150" t="str">
            <v>JE CHINA</v>
          </cell>
          <cell r="F150" t="str">
            <v xml:space="preserve">DSV AIR &amp; Sea SA de CV </v>
          </cell>
          <cell r="G150" t="str">
            <v>M19</v>
          </cell>
          <cell r="H150" t="str">
            <v>AIR IMPO</v>
          </cell>
          <cell r="I150">
            <v>67180000</v>
          </cell>
          <cell r="J150" t="str">
            <v>Freight</v>
          </cell>
          <cell r="K150" t="str">
            <v>FreightRM-A-0028AI26-M19-C9048.D</v>
          </cell>
          <cell r="L150" t="e">
            <v>#N/A</v>
          </cell>
          <cell r="M150"/>
          <cell r="N150"/>
          <cell r="O150"/>
          <cell r="P150"/>
          <cell r="Q150"/>
          <cell r="R150" t="str">
            <v>Broker</v>
          </cell>
          <cell r="S150" t="str">
            <v>BrokerRM-A-0028AI26-M19-C9048.D</v>
          </cell>
          <cell r="T150" t="e">
            <v>#N/A</v>
          </cell>
          <cell r="U150"/>
          <cell r="V150"/>
          <cell r="W150"/>
          <cell r="X150"/>
          <cell r="Y150"/>
          <cell r="Z150">
            <v>0</v>
          </cell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>
            <v>600</v>
          </cell>
          <cell r="AT150">
            <v>600</v>
          </cell>
          <cell r="AU150" t="str">
            <v>CANCELADO</v>
          </cell>
        </row>
        <row r="151">
          <cell r="A151" t="str">
            <v>RM-A-0029AI26-M19-C9380</v>
          </cell>
          <cell r="B151" t="str">
            <v>9-2-2026</v>
          </cell>
          <cell r="C151" t="str">
            <v>I</v>
          </cell>
          <cell r="D151" t="str">
            <v>MXG</v>
          </cell>
          <cell r="E151" t="str">
            <v>JE CHINA</v>
          </cell>
          <cell r="F151" t="str">
            <v xml:space="preserve">SOLUTIONS CARGO SA DE CV </v>
          </cell>
          <cell r="G151" t="str">
            <v>M19</v>
          </cell>
          <cell r="H151" t="str">
            <v>AIR IMPO</v>
          </cell>
          <cell r="I151">
            <v>67180000</v>
          </cell>
          <cell r="J151" t="str">
            <v>Freight</v>
          </cell>
          <cell r="K151" t="str">
            <v>FreightRM-A-0029AI26-M19-C9380</v>
          </cell>
          <cell r="L151">
            <v>3455</v>
          </cell>
          <cell r="M151">
            <v>46176</v>
          </cell>
          <cell r="N151">
            <v>896</v>
          </cell>
          <cell r="O151"/>
          <cell r="P151" t="str">
            <v>10</v>
          </cell>
          <cell r="Q151"/>
          <cell r="R151" t="str">
            <v>Broker</v>
          </cell>
          <cell r="S151" t="str">
            <v>BrokerRM-A-0029AI26-M19-C9380</v>
          </cell>
          <cell r="T151" t="e">
            <v>#N/A</v>
          </cell>
          <cell r="U151"/>
          <cell r="V151"/>
          <cell r="W151"/>
          <cell r="X151"/>
          <cell r="Y151"/>
          <cell r="Z151">
            <v>896</v>
          </cell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>
            <v>900</v>
          </cell>
          <cell r="AT151">
            <v>4</v>
          </cell>
          <cell r="AU151" t="str">
            <v>CANCELADO</v>
          </cell>
        </row>
        <row r="152">
          <cell r="A152" t="str">
            <v>RM-A-0029AI26-M19-C9380.D</v>
          </cell>
          <cell r="B152" t="str">
            <v>9-2-2026</v>
          </cell>
          <cell r="C152" t="str">
            <v>I</v>
          </cell>
          <cell r="D152" t="str">
            <v>MXG</v>
          </cell>
          <cell r="E152" t="str">
            <v>JE CHINA</v>
          </cell>
          <cell r="F152" t="str">
            <v>DICEX S.A DE C.V.</v>
          </cell>
          <cell r="G152" t="str">
            <v>M19</v>
          </cell>
          <cell r="H152" t="str">
            <v>AIR IMPO</v>
          </cell>
          <cell r="I152">
            <v>67180000</v>
          </cell>
          <cell r="J152" t="str">
            <v>Freight</v>
          </cell>
          <cell r="K152" t="str">
            <v>FreightRM-A-0029AI26-M19-C9380.D</v>
          </cell>
          <cell r="L152" t="str">
            <v>MEX127149</v>
          </cell>
          <cell r="M152">
            <v>46078</v>
          </cell>
          <cell r="N152">
            <v>2619.9986288613268</v>
          </cell>
          <cell r="O152"/>
          <cell r="P152" t="str">
            <v>09</v>
          </cell>
          <cell r="Q152"/>
          <cell r="R152" t="str">
            <v>Broker</v>
          </cell>
          <cell r="S152" t="str">
            <v>BrokerRM-A-0029AI26-M19-C9380.D</v>
          </cell>
          <cell r="T152" t="e">
            <v>#N/A</v>
          </cell>
          <cell r="U152"/>
          <cell r="V152"/>
          <cell r="W152"/>
          <cell r="X152"/>
          <cell r="Y152"/>
          <cell r="Z152">
            <v>2619.9986288613268</v>
          </cell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>
            <v>600</v>
          </cell>
          <cell r="AT152">
            <v>-2019.9986288613268</v>
          </cell>
          <cell r="AU152" t="str">
            <v>CANCELADO</v>
          </cell>
        </row>
        <row r="153">
          <cell r="A153" t="str">
            <v xml:space="preserve">AF-A-0030AI26-M19-C9482 </v>
          </cell>
          <cell r="B153" t="str">
            <v>9-2-2026</v>
          </cell>
          <cell r="C153" t="str">
            <v>I</v>
          </cell>
          <cell r="D153" t="str">
            <v>MXG</v>
          </cell>
          <cell r="E153" t="str">
            <v>JE CHINA</v>
          </cell>
          <cell r="F153" t="str">
            <v xml:space="preserve">SOLUTIONS CARGO SA DE CV </v>
          </cell>
          <cell r="G153" t="str">
            <v>M19</v>
          </cell>
          <cell r="H153" t="str">
            <v>AIR IMPO</v>
          </cell>
          <cell r="I153">
            <v>67180000</v>
          </cell>
          <cell r="J153" t="str">
            <v>Freight</v>
          </cell>
          <cell r="K153" t="str">
            <v xml:space="preserve">FreightAF-A-0030AI26-M19-C9482 </v>
          </cell>
          <cell r="L153" t="e">
            <v>#N/A</v>
          </cell>
          <cell r="M153"/>
          <cell r="N153"/>
          <cell r="O153"/>
          <cell r="P153"/>
          <cell r="Q153"/>
          <cell r="R153" t="str">
            <v>Broker</v>
          </cell>
          <cell r="S153" t="str">
            <v xml:space="preserve">BrokerAF-A-0030AI26-M19-C9482 </v>
          </cell>
          <cell r="T153" t="e">
            <v>#N/A</v>
          </cell>
          <cell r="U153"/>
          <cell r="V153"/>
          <cell r="W153"/>
          <cell r="X153"/>
          <cell r="Y153"/>
          <cell r="Z153">
            <v>0</v>
          </cell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>
            <v>900</v>
          </cell>
          <cell r="AT153">
            <v>900</v>
          </cell>
          <cell r="AU153" t="str">
            <v>CANCELADO</v>
          </cell>
        </row>
        <row r="154">
          <cell r="A154" t="str">
            <v>AF-A-0030AI26-M19-C9482 .D</v>
          </cell>
          <cell r="B154" t="str">
            <v>9-2-2026</v>
          </cell>
          <cell r="C154" t="str">
            <v>I</v>
          </cell>
          <cell r="D154" t="str">
            <v>MXG</v>
          </cell>
          <cell r="E154" t="str">
            <v>JE CHINA</v>
          </cell>
          <cell r="F154" t="str">
            <v>DICEX S.A DE C.V.</v>
          </cell>
          <cell r="G154" t="str">
            <v>M19</v>
          </cell>
          <cell r="H154" t="str">
            <v>AIR IMPO</v>
          </cell>
          <cell r="I154">
            <v>67180000</v>
          </cell>
          <cell r="J154" t="str">
            <v>Freight</v>
          </cell>
          <cell r="K154" t="str">
            <v>FreightAF-A-0030AI26-M19-C9482 .D</v>
          </cell>
          <cell r="L154" t="e">
            <v>#N/A</v>
          </cell>
          <cell r="M154"/>
          <cell r="N154"/>
          <cell r="O154"/>
          <cell r="P154"/>
          <cell r="Q154"/>
          <cell r="R154" t="str">
            <v>Broker</v>
          </cell>
          <cell r="S154" t="str">
            <v>BrokerAF-A-0030AI26-M19-C9482 .D</v>
          </cell>
          <cell r="T154" t="e">
            <v>#N/A</v>
          </cell>
          <cell r="U154"/>
          <cell r="V154"/>
          <cell r="W154"/>
          <cell r="X154"/>
          <cell r="Y154"/>
          <cell r="Z154">
            <v>0</v>
          </cell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>
            <v>600</v>
          </cell>
          <cell r="AT154">
            <v>600</v>
          </cell>
          <cell r="AU154" t="str">
            <v>CANCELADO</v>
          </cell>
        </row>
        <row r="155">
          <cell r="A155" t="str">
            <v>RM-A-0031AI26-M19-C9270.D</v>
          </cell>
          <cell r="B155" t="str">
            <v>10-2-2026</v>
          </cell>
          <cell r="C155" t="str">
            <v>I</v>
          </cell>
          <cell r="D155" t="str">
            <v>MXG</v>
          </cell>
          <cell r="E155" t="str">
            <v>JE CHINA</v>
          </cell>
          <cell r="F155" t="str">
            <v>DICEX S.A DE C.V.</v>
          </cell>
          <cell r="G155" t="str">
            <v>M19</v>
          </cell>
          <cell r="H155" t="str">
            <v>AIR IMPO</v>
          </cell>
          <cell r="I155">
            <v>67180000</v>
          </cell>
          <cell r="J155" t="str">
            <v>Freight</v>
          </cell>
          <cell r="K155" t="str">
            <v>FreightRM-A-0031AI26-M19-C9270.D</v>
          </cell>
          <cell r="L155" t="str">
            <v>MEX127122</v>
          </cell>
          <cell r="M155">
            <v>46078</v>
          </cell>
          <cell r="N155">
            <v>1108.267394893651</v>
          </cell>
          <cell r="O155"/>
          <cell r="P155" t="str">
            <v>09</v>
          </cell>
          <cell r="Q155"/>
          <cell r="R155" t="str">
            <v>Broker</v>
          </cell>
          <cell r="S155" t="str">
            <v>BrokerRM-A-0031AI26-M19-C9270.D</v>
          </cell>
          <cell r="T155" t="e">
            <v>#N/A</v>
          </cell>
          <cell r="U155"/>
          <cell r="V155"/>
          <cell r="W155"/>
          <cell r="X155"/>
          <cell r="Y155"/>
          <cell r="Z155">
            <v>1108.267394893651</v>
          </cell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>
            <v>900</v>
          </cell>
          <cell r="AT155">
            <v>-208.26739489365104</v>
          </cell>
          <cell r="AU155" t="str">
            <v>CANCELADO</v>
          </cell>
        </row>
        <row r="156">
          <cell r="A156" t="str">
            <v>RM-A-0032AI26-M19-C9506</v>
          </cell>
          <cell r="B156" t="str">
            <v>16-2-2026</v>
          </cell>
          <cell r="C156" t="str">
            <v>I</v>
          </cell>
          <cell r="D156" t="str">
            <v>MXG</v>
          </cell>
          <cell r="E156" t="str">
            <v>JE CHINA</v>
          </cell>
          <cell r="F156" t="str">
            <v xml:space="preserve">SOLUTIONS CARGO SA DE CV </v>
          </cell>
          <cell r="G156" t="str">
            <v>M19</v>
          </cell>
          <cell r="H156" t="str">
            <v>AIR IMPO</v>
          </cell>
          <cell r="I156">
            <v>67180000</v>
          </cell>
          <cell r="J156" t="str">
            <v>Freight</v>
          </cell>
          <cell r="K156" t="str">
            <v>FreightRM-A-0032AI26-M19-C9506</v>
          </cell>
          <cell r="L156">
            <v>3459</v>
          </cell>
          <cell r="M156">
            <v>46176</v>
          </cell>
          <cell r="N156">
            <v>1120</v>
          </cell>
          <cell r="O156"/>
          <cell r="P156" t="str">
            <v>10</v>
          </cell>
          <cell r="Q156"/>
          <cell r="R156" t="str">
            <v>Broker</v>
          </cell>
          <cell r="S156" t="str">
            <v>BrokerRM-A-0032AI26-M19-C9506</v>
          </cell>
          <cell r="T156" t="e">
            <v>#N/A</v>
          </cell>
          <cell r="U156"/>
          <cell r="V156"/>
          <cell r="W156"/>
          <cell r="X156"/>
          <cell r="Y156"/>
          <cell r="Z156">
            <v>1120</v>
          </cell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>
            <v>900</v>
          </cell>
          <cell r="AT156">
            <v>-220</v>
          </cell>
          <cell r="AU156" t="str">
            <v>CANCELADO</v>
          </cell>
        </row>
        <row r="157">
          <cell r="A157" t="str">
            <v>RM-A-0032AI26-M19-C9506.D</v>
          </cell>
          <cell r="B157" t="str">
            <v>16-2-2026</v>
          </cell>
          <cell r="C157" t="str">
            <v>I</v>
          </cell>
          <cell r="D157" t="str">
            <v>MXG</v>
          </cell>
          <cell r="E157" t="str">
            <v>JE CHINA</v>
          </cell>
          <cell r="F157" t="str">
            <v>DICEX S.A DE C.V.</v>
          </cell>
          <cell r="G157" t="str">
            <v>M19</v>
          </cell>
          <cell r="H157" t="str">
            <v>AIR IMPO</v>
          </cell>
          <cell r="I157">
            <v>67180000</v>
          </cell>
          <cell r="J157" t="str">
            <v>Freight</v>
          </cell>
          <cell r="K157" t="str">
            <v>FreightRM-A-0032AI26-M19-C9506.D</v>
          </cell>
          <cell r="L157" t="str">
            <v>MEX127162</v>
          </cell>
          <cell r="M157">
            <v>46078</v>
          </cell>
          <cell r="N157">
            <v>7585.2276947159744</v>
          </cell>
          <cell r="O157"/>
          <cell r="P157" t="str">
            <v>09</v>
          </cell>
          <cell r="Q157"/>
          <cell r="R157" t="str">
            <v>Broker</v>
          </cell>
          <cell r="S157" t="str">
            <v>BrokerRM-A-0032AI26-M19-C9506.D</v>
          </cell>
          <cell r="T157" t="e">
            <v>#N/A</v>
          </cell>
          <cell r="U157"/>
          <cell r="V157"/>
          <cell r="W157"/>
          <cell r="X157"/>
          <cell r="Y157"/>
          <cell r="Z157">
            <v>7585.2276947159744</v>
          </cell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>
            <v>600</v>
          </cell>
          <cell r="AT157">
            <v>-6985.2276947159744</v>
          </cell>
          <cell r="AU157" t="str">
            <v>CANCELADO</v>
          </cell>
        </row>
        <row r="158">
          <cell r="A158" t="str">
            <v>RM-A-0033AI26-M19-C9505</v>
          </cell>
          <cell r="B158" t="str">
            <v>16-2-2026</v>
          </cell>
          <cell r="C158" t="str">
            <v>I</v>
          </cell>
          <cell r="D158" t="str">
            <v>MXG</v>
          </cell>
          <cell r="E158" t="str">
            <v>JE CHINA</v>
          </cell>
          <cell r="F158" t="str">
            <v xml:space="preserve">SOLUTIONS CARGO SA DE CV </v>
          </cell>
          <cell r="G158" t="str">
            <v>M19</v>
          </cell>
          <cell r="H158" t="str">
            <v>AIR IMPO</v>
          </cell>
          <cell r="I158">
            <v>67180000</v>
          </cell>
          <cell r="J158" t="str">
            <v>Freight</v>
          </cell>
          <cell r="K158" t="str">
            <v>FreightRM-A-0033AI26-M19-C9505</v>
          </cell>
          <cell r="L158">
            <v>3456</v>
          </cell>
          <cell r="M158">
            <v>46176</v>
          </cell>
          <cell r="N158">
            <v>1512</v>
          </cell>
          <cell r="O158"/>
          <cell r="P158" t="str">
            <v>10</v>
          </cell>
          <cell r="Q158"/>
          <cell r="R158" t="str">
            <v>Broker</v>
          </cell>
          <cell r="S158" t="str">
            <v>BrokerRM-A-0033AI26-M19-C9505</v>
          </cell>
          <cell r="T158" t="e">
            <v>#N/A</v>
          </cell>
          <cell r="U158"/>
          <cell r="V158"/>
          <cell r="W158"/>
          <cell r="X158"/>
          <cell r="Y158"/>
          <cell r="Z158">
            <v>1512</v>
          </cell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>
            <v>900</v>
          </cell>
          <cell r="AT158">
            <v>-612</v>
          </cell>
          <cell r="AU158" t="str">
            <v>CANCELADO</v>
          </cell>
        </row>
        <row r="159">
          <cell r="A159" t="str">
            <v>RM-A-0033AI26-M19-C9505.D</v>
          </cell>
          <cell r="B159" t="str">
            <v>16-2-2026</v>
          </cell>
          <cell r="C159" t="str">
            <v>I</v>
          </cell>
          <cell r="D159" t="str">
            <v>MXG</v>
          </cell>
          <cell r="E159" t="str">
            <v>JE CHINA</v>
          </cell>
          <cell r="F159" t="str">
            <v>DICEX S.A DE C.V.</v>
          </cell>
          <cell r="G159" t="str">
            <v>M19</v>
          </cell>
          <cell r="H159" t="str">
            <v>AIR IMPO</v>
          </cell>
          <cell r="I159">
            <v>67180000</v>
          </cell>
          <cell r="J159" t="str">
            <v>Freight</v>
          </cell>
          <cell r="K159" t="str">
            <v>FreightRM-A-0033AI26-M19-C9505.D</v>
          </cell>
          <cell r="L159" t="e">
            <v>#N/A</v>
          </cell>
          <cell r="M159"/>
          <cell r="N159"/>
          <cell r="O159"/>
          <cell r="P159"/>
          <cell r="Q159"/>
          <cell r="R159" t="str">
            <v>Broker</v>
          </cell>
          <cell r="S159" t="str">
            <v>BrokerRM-A-0033AI26-M19-C9505.D</v>
          </cell>
          <cell r="T159" t="e">
            <v>#N/A</v>
          </cell>
          <cell r="U159"/>
          <cell r="V159"/>
          <cell r="W159"/>
          <cell r="X159"/>
          <cell r="Y159"/>
          <cell r="Z159">
            <v>0</v>
          </cell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>
            <v>600</v>
          </cell>
          <cell r="AT159">
            <v>600</v>
          </cell>
          <cell r="AU159" t="str">
            <v>CANCELADO</v>
          </cell>
        </row>
        <row r="160">
          <cell r="A160" t="str">
            <v>RM-A-0034AI26-M19-C9506</v>
          </cell>
          <cell r="B160" t="str">
            <v>16-2-2026</v>
          </cell>
          <cell r="C160" t="str">
            <v>I</v>
          </cell>
          <cell r="D160" t="str">
            <v>MXG</v>
          </cell>
          <cell r="E160" t="str">
            <v>JE CHINA</v>
          </cell>
          <cell r="F160" t="str">
            <v xml:space="preserve">SOLUTIONS CARGO SA DE CV </v>
          </cell>
          <cell r="G160" t="str">
            <v>M19</v>
          </cell>
          <cell r="H160" t="str">
            <v>AIR IMPO</v>
          </cell>
          <cell r="I160">
            <v>67180000</v>
          </cell>
          <cell r="J160" t="str">
            <v>Freight</v>
          </cell>
          <cell r="K160" t="str">
            <v>FreightRM-A-0034AI26-M19-C9506</v>
          </cell>
          <cell r="L160" t="e">
            <v>#N/A</v>
          </cell>
          <cell r="M160"/>
          <cell r="N160"/>
          <cell r="O160"/>
          <cell r="P160"/>
          <cell r="Q160"/>
          <cell r="R160" t="str">
            <v>Broker</v>
          </cell>
          <cell r="S160" t="str">
            <v>BrokerRM-A-0034AI26-M19-C9506</v>
          </cell>
          <cell r="T160" t="e">
            <v>#N/A</v>
          </cell>
          <cell r="U160"/>
          <cell r="V160"/>
          <cell r="W160"/>
          <cell r="X160"/>
          <cell r="Y160"/>
          <cell r="Z160">
            <v>0</v>
          </cell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>
            <v>900</v>
          </cell>
          <cell r="AT160">
            <v>900</v>
          </cell>
          <cell r="AU160" t="str">
            <v>CANCELADO</v>
          </cell>
        </row>
        <row r="161">
          <cell r="A161" t="str">
            <v>RM-A-0034AI26-M19-C9506.D</v>
          </cell>
          <cell r="B161" t="str">
            <v>16-2-2026</v>
          </cell>
          <cell r="C161" t="str">
            <v>I</v>
          </cell>
          <cell r="D161" t="str">
            <v>MXG</v>
          </cell>
          <cell r="E161" t="str">
            <v>JE CHINA</v>
          </cell>
          <cell r="F161" t="str">
            <v>DICEX S.A DE C.V.</v>
          </cell>
          <cell r="G161" t="str">
            <v>M19</v>
          </cell>
          <cell r="H161" t="str">
            <v>AIR IMPO</v>
          </cell>
          <cell r="I161">
            <v>67180000</v>
          </cell>
          <cell r="J161" t="str">
            <v>Freight</v>
          </cell>
          <cell r="K161" t="str">
            <v>FreightRM-A-0034AI26-M19-C9506.D</v>
          </cell>
          <cell r="L161" t="e">
            <v>#N/A</v>
          </cell>
          <cell r="M161"/>
          <cell r="N161"/>
          <cell r="O161"/>
          <cell r="P161"/>
          <cell r="Q161"/>
          <cell r="R161" t="str">
            <v>Broker</v>
          </cell>
          <cell r="S161" t="str">
            <v>BrokerRM-A-0034AI26-M19-C9506.D</v>
          </cell>
          <cell r="T161" t="e">
            <v>#N/A</v>
          </cell>
          <cell r="U161"/>
          <cell r="V161"/>
          <cell r="W161"/>
          <cell r="X161"/>
          <cell r="Y161"/>
          <cell r="Z161">
            <v>0</v>
          </cell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>
            <v>600</v>
          </cell>
          <cell r="AT161">
            <v>600</v>
          </cell>
          <cell r="AU161" t="str">
            <v>CANCELADO</v>
          </cell>
        </row>
        <row r="162">
          <cell r="A162" t="str">
            <v>RM-A-0035AI26-M19-C9506</v>
          </cell>
          <cell r="B162" t="str">
            <v>16-2-2026</v>
          </cell>
          <cell r="C162" t="str">
            <v>I</v>
          </cell>
          <cell r="D162" t="str">
            <v>MXG</v>
          </cell>
          <cell r="E162" t="str">
            <v>JE CHINA</v>
          </cell>
          <cell r="F162" t="str">
            <v xml:space="preserve">SOLUTIONS CARGO SA DE CV </v>
          </cell>
          <cell r="G162" t="str">
            <v>M19</v>
          </cell>
          <cell r="H162" t="str">
            <v>AIR IMPO</v>
          </cell>
          <cell r="I162">
            <v>67180000</v>
          </cell>
          <cell r="J162" t="str">
            <v>Freight</v>
          </cell>
          <cell r="K162" t="str">
            <v>FreightRM-A-0035AI26-M19-C9506</v>
          </cell>
          <cell r="L162" t="e">
            <v>#N/A</v>
          </cell>
          <cell r="M162"/>
          <cell r="N162"/>
          <cell r="O162"/>
          <cell r="P162"/>
          <cell r="Q162"/>
          <cell r="R162" t="str">
            <v>Broker</v>
          </cell>
          <cell r="S162" t="str">
            <v>BrokerRM-A-0035AI26-M19-C9506</v>
          </cell>
          <cell r="T162" t="e">
            <v>#N/A</v>
          </cell>
          <cell r="U162"/>
          <cell r="V162"/>
          <cell r="W162"/>
          <cell r="X162"/>
          <cell r="Y162"/>
          <cell r="Z162">
            <v>0</v>
          </cell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>
            <v>900</v>
          </cell>
          <cell r="AT162">
            <v>900</v>
          </cell>
          <cell r="AU162" t="str">
            <v>CANCELADO</v>
          </cell>
        </row>
        <row r="163">
          <cell r="A163" t="str">
            <v>RM-A-0035AI26-M19-C9506.D</v>
          </cell>
          <cell r="B163" t="str">
            <v>16-2-2026</v>
          </cell>
          <cell r="C163" t="str">
            <v>I</v>
          </cell>
          <cell r="D163" t="str">
            <v>MXG</v>
          </cell>
          <cell r="E163" t="str">
            <v>JE CHINA</v>
          </cell>
          <cell r="F163" t="str">
            <v>DICEX S.A DE C.V.</v>
          </cell>
          <cell r="G163" t="str">
            <v>M19</v>
          </cell>
          <cell r="H163" t="str">
            <v>AIR IMPO</v>
          </cell>
          <cell r="I163">
            <v>67180000</v>
          </cell>
          <cell r="J163" t="str">
            <v>Freight</v>
          </cell>
          <cell r="K163" t="str">
            <v>FreightRM-A-0035AI26-M19-C9506.D</v>
          </cell>
          <cell r="L163" t="str">
            <v>MEX127162</v>
          </cell>
          <cell r="M163">
            <v>46078</v>
          </cell>
          <cell r="N163">
            <v>7585.2276947159744</v>
          </cell>
          <cell r="O163"/>
          <cell r="P163" t="str">
            <v>09</v>
          </cell>
          <cell r="Q163"/>
          <cell r="R163" t="str">
            <v>Broker</v>
          </cell>
          <cell r="S163" t="str">
            <v>BrokerRM-A-0035AI26-M19-C9506.D</v>
          </cell>
          <cell r="T163" t="e">
            <v>#N/A</v>
          </cell>
          <cell r="U163"/>
          <cell r="V163"/>
          <cell r="W163"/>
          <cell r="X163"/>
          <cell r="Y163"/>
          <cell r="Z163">
            <v>7585.2276947159744</v>
          </cell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>
            <v>600</v>
          </cell>
          <cell r="AT163">
            <v>-6985.2276947159744</v>
          </cell>
          <cell r="AU163" t="str">
            <v>CANCELADO</v>
          </cell>
        </row>
        <row r="164">
          <cell r="A164" t="str">
            <v>RM-A-0036AI26-M19-PFA</v>
          </cell>
          <cell r="B164" t="str">
            <v>16-2-2026</v>
          </cell>
          <cell r="C164" t="str">
            <v>I</v>
          </cell>
          <cell r="D164" t="str">
            <v>MXG</v>
          </cell>
          <cell r="E164" t="str">
            <v>JE CHINA</v>
          </cell>
          <cell r="F164" t="str">
            <v xml:space="preserve">SOLUTIONS CARGO SA DE CV </v>
          </cell>
          <cell r="G164" t="str">
            <v>M19</v>
          </cell>
          <cell r="H164" t="str">
            <v>AIR IMPO</v>
          </cell>
          <cell r="I164">
            <v>67180000</v>
          </cell>
          <cell r="J164" t="str">
            <v>Freight</v>
          </cell>
          <cell r="K164" t="str">
            <v>FreightRM-A-0036AI26-M19-PFA</v>
          </cell>
          <cell r="L164" t="e">
            <v>#N/A</v>
          </cell>
          <cell r="M164"/>
          <cell r="N164"/>
          <cell r="O164"/>
          <cell r="P164"/>
          <cell r="Q164"/>
          <cell r="R164" t="str">
            <v>Broker</v>
          </cell>
          <cell r="S164" t="str">
            <v>BrokerRM-A-0036AI26-M19-PFA</v>
          </cell>
          <cell r="T164" t="e">
            <v>#N/A</v>
          </cell>
          <cell r="U164"/>
          <cell r="V164"/>
          <cell r="W164"/>
          <cell r="X164"/>
          <cell r="Y164"/>
          <cell r="Z164">
            <v>0</v>
          </cell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>
            <v>900</v>
          </cell>
          <cell r="AT164">
            <v>900</v>
          </cell>
          <cell r="AU164" t="str">
            <v>CANCELADO</v>
          </cell>
        </row>
        <row r="165">
          <cell r="A165" t="str">
            <v>RM-A-0036AI26-M19-PFA.D</v>
          </cell>
          <cell r="B165" t="str">
            <v>16-2-2026</v>
          </cell>
          <cell r="C165" t="str">
            <v>I</v>
          </cell>
          <cell r="D165" t="str">
            <v>MXG</v>
          </cell>
          <cell r="E165" t="str">
            <v>JE CHINA</v>
          </cell>
          <cell r="F165" t="str">
            <v>DICEX S.A DE C.V.</v>
          </cell>
          <cell r="G165" t="str">
            <v>M19</v>
          </cell>
          <cell r="H165" t="str">
            <v>AIR IMPO</v>
          </cell>
          <cell r="I165">
            <v>67180000</v>
          </cell>
          <cell r="J165" t="str">
            <v>Freight</v>
          </cell>
          <cell r="K165" t="str">
            <v>FreightRM-A-0036AI26-M19-PFA.D</v>
          </cell>
          <cell r="L165" t="e">
            <v>#N/A</v>
          </cell>
          <cell r="M165"/>
          <cell r="N165"/>
          <cell r="O165"/>
          <cell r="P165"/>
          <cell r="Q165"/>
          <cell r="R165" t="str">
            <v>Broker</v>
          </cell>
          <cell r="S165" t="str">
            <v>BrokerRM-A-0036AI26-M19-PFA.D</v>
          </cell>
          <cell r="T165" t="e">
            <v>#N/A</v>
          </cell>
          <cell r="U165"/>
          <cell r="V165"/>
          <cell r="W165"/>
          <cell r="X165"/>
          <cell r="Y165"/>
          <cell r="Z165">
            <v>0</v>
          </cell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>
            <v>600</v>
          </cell>
          <cell r="AT165">
            <v>600</v>
          </cell>
          <cell r="AU165" t="str">
            <v>CANCELADO</v>
          </cell>
        </row>
        <row r="166">
          <cell r="A166" t="str">
            <v>RM-A-0037AI26-M19-C9529.D</v>
          </cell>
          <cell r="B166" t="str">
            <v>18-2-2026</v>
          </cell>
          <cell r="C166" t="str">
            <v>I</v>
          </cell>
          <cell r="D166" t="str">
            <v>MXG</v>
          </cell>
          <cell r="E166" t="str">
            <v>JE SERBIA</v>
          </cell>
          <cell r="F166" t="str">
            <v>DICEX S.A DE C.V.</v>
          </cell>
          <cell r="G166" t="str">
            <v>M19</v>
          </cell>
          <cell r="H166" t="str">
            <v>AIR IMPO</v>
          </cell>
          <cell r="I166">
            <v>67180000</v>
          </cell>
          <cell r="J166" t="str">
            <v>Freight</v>
          </cell>
          <cell r="K166" t="str">
            <v>FreightRM-A-0037AI26-M19-C9529.D</v>
          </cell>
          <cell r="L166" t="str">
            <v>MEX128060</v>
          </cell>
          <cell r="M166">
            <v>46093</v>
          </cell>
          <cell r="N166">
            <v>1205.9613472847057</v>
          </cell>
          <cell r="O166"/>
          <cell r="P166" t="str">
            <v>11</v>
          </cell>
          <cell r="Q166"/>
          <cell r="R166" t="str">
            <v>Broker</v>
          </cell>
          <cell r="S166" t="str">
            <v>BrokerRM-A-0037AI26-M19-C9529.D</v>
          </cell>
          <cell r="T166" t="e">
            <v>#N/A</v>
          </cell>
          <cell r="U166"/>
          <cell r="V166"/>
          <cell r="W166"/>
          <cell r="X166"/>
          <cell r="Y166"/>
          <cell r="Z166">
            <v>1205.9613472847057</v>
          </cell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>
            <v>600</v>
          </cell>
          <cell r="AT166">
            <v>-605.96134728470565</v>
          </cell>
          <cell r="AU166" t="str">
            <v>CANCELADO</v>
          </cell>
        </row>
        <row r="167">
          <cell r="A167" t="str">
            <v>FG-A-0039AE26-M19-C9580</v>
          </cell>
          <cell r="B167" t="str">
            <v>19-2-2026</v>
          </cell>
          <cell r="C167" t="str">
            <v>O</v>
          </cell>
          <cell r="D167" t="str">
            <v>MXG</v>
          </cell>
          <cell r="E167" t="str">
            <v>JEG</v>
          </cell>
          <cell r="F167" t="str">
            <v>ALOW FORWARDING MEXICO SA DE CV</v>
          </cell>
          <cell r="G167" t="str">
            <v>M19</v>
          </cell>
          <cell r="H167" t="str">
            <v>AIR EXPO</v>
          </cell>
          <cell r="I167" t="str">
            <v>59234005</v>
          </cell>
          <cell r="J167" t="str">
            <v>Freight</v>
          </cell>
          <cell r="K167" t="str">
            <v>FreightFG-A-0039AE26-M19-C9580</v>
          </cell>
          <cell r="L167" t="str">
            <v>M-24784</v>
          </cell>
          <cell r="M167">
            <v>46079</v>
          </cell>
          <cell r="N167">
            <v>3011.4</v>
          </cell>
          <cell r="O167"/>
          <cell r="P167" t="str">
            <v>09</v>
          </cell>
          <cell r="Q167"/>
          <cell r="R167" t="str">
            <v>Broker</v>
          </cell>
          <cell r="S167" t="str">
            <v>BrokerFG-A-0039AE26-M19-C9580</v>
          </cell>
          <cell r="T167" t="str">
            <v>MEX127124</v>
          </cell>
          <cell r="U167">
            <v>46078</v>
          </cell>
          <cell r="V167">
            <v>161.50813827933524</v>
          </cell>
          <cell r="W167"/>
          <cell r="X167" t="str">
            <v>09</v>
          </cell>
          <cell r="Y167"/>
          <cell r="Z167">
            <v>3172.9081382793352</v>
          </cell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>
            <v>2509.08</v>
          </cell>
          <cell r="AT167">
            <v>-663.82813827933523</v>
          </cell>
          <cell r="AU167" t="str">
            <v>CANCELADO</v>
          </cell>
        </row>
        <row r="168">
          <cell r="A168" t="str">
            <v>FG-A-0039AE26-M19-C9580.D</v>
          </cell>
          <cell r="B168" t="str">
            <v>19-2-2026</v>
          </cell>
          <cell r="C168" t="str">
            <v>O</v>
          </cell>
          <cell r="D168" t="str">
            <v>MXG</v>
          </cell>
          <cell r="E168" t="str">
            <v>JEG</v>
          </cell>
          <cell r="F168" t="str">
            <v>DICEX S.A DE C.V.</v>
          </cell>
          <cell r="G168" t="str">
            <v>M19</v>
          </cell>
          <cell r="H168" t="str">
            <v>AIR EXPO</v>
          </cell>
          <cell r="I168" t="str">
            <v>59234005</v>
          </cell>
          <cell r="J168" t="str">
            <v>Freight</v>
          </cell>
          <cell r="K168" t="str">
            <v>FreightFG-A-0039AE26-M19-C9580.D</v>
          </cell>
          <cell r="L168" t="e">
            <v>#N/A</v>
          </cell>
          <cell r="M168"/>
          <cell r="N168"/>
          <cell r="O168"/>
          <cell r="P168"/>
          <cell r="Q168"/>
          <cell r="R168" t="str">
            <v>Broker</v>
          </cell>
          <cell r="S168" t="str">
            <v>BrokerFG-A-0039AE26-M19-C9580.D</v>
          </cell>
          <cell r="T168" t="e">
            <v>#N/A</v>
          </cell>
          <cell r="U168"/>
          <cell r="V168"/>
          <cell r="W168"/>
          <cell r="X168"/>
          <cell r="Y168"/>
          <cell r="Z168">
            <v>0</v>
          </cell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>
            <v>600</v>
          </cell>
          <cell r="AT168">
            <v>600</v>
          </cell>
          <cell r="AU168" t="str">
            <v>CANCELADO</v>
          </cell>
        </row>
        <row r="169">
          <cell r="A169" t="str">
            <v>FG-A-0004-SE26-M19.D</v>
          </cell>
          <cell r="B169" t="str">
            <v>30-1-2026</v>
          </cell>
          <cell r="C169" t="str">
            <v>O</v>
          </cell>
          <cell r="D169" t="str">
            <v>MXG</v>
          </cell>
          <cell r="E169" t="str">
            <v>JEG</v>
          </cell>
          <cell r="F169" t="str">
            <v>DICEX S.A DE C.V.</v>
          </cell>
          <cell r="G169" t="str">
            <v>M19</v>
          </cell>
          <cell r="H169" t="str">
            <v>SEA EXPO</v>
          </cell>
          <cell r="I169" t="str">
            <v>59220000</v>
          </cell>
          <cell r="J169" t="str">
            <v>Freight</v>
          </cell>
          <cell r="K169" t="str">
            <v>FreightFG-A-0004-SE26-M19.D</v>
          </cell>
          <cell r="L169" t="e">
            <v>#N/A</v>
          </cell>
          <cell r="M169"/>
          <cell r="N169"/>
          <cell r="O169"/>
          <cell r="P169"/>
          <cell r="Q169"/>
          <cell r="R169" t="str">
            <v>Broker</v>
          </cell>
          <cell r="S169" t="str">
            <v>BrokerFG-A-0004-SE26-M19.D</v>
          </cell>
          <cell r="T169" t="e">
            <v>#N/A</v>
          </cell>
          <cell r="U169"/>
          <cell r="V169"/>
          <cell r="W169"/>
          <cell r="X169"/>
          <cell r="Y169"/>
          <cell r="Z169">
            <v>0</v>
          </cell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>
            <v>1026</v>
          </cell>
          <cell r="AT169">
            <v>1026</v>
          </cell>
          <cell r="AU169" t="str">
            <v>CANCELADO</v>
          </cell>
        </row>
        <row r="170">
          <cell r="A170" t="str">
            <v>FG-A-0004-SE26-M19.ARRASTRE</v>
          </cell>
          <cell r="B170" t="str">
            <v>30-1-2026</v>
          </cell>
          <cell r="C170" t="str">
            <v>O</v>
          </cell>
          <cell r="D170" t="str">
            <v>MXG</v>
          </cell>
          <cell r="E170" t="str">
            <v>JEG</v>
          </cell>
          <cell r="F170" t="str">
            <v>TRANSPORTES L. DOMINGUEZ</v>
          </cell>
          <cell r="G170" t="str">
            <v>M19</v>
          </cell>
          <cell r="H170" t="str">
            <v>SEA EXPO</v>
          </cell>
          <cell r="I170" t="str">
            <v>59220000</v>
          </cell>
          <cell r="J170" t="str">
            <v>Freight</v>
          </cell>
          <cell r="K170" t="str">
            <v>FreightFG-A-0004-SE26-M19.ARRASTRE</v>
          </cell>
          <cell r="L170" t="e">
            <v>#N/A</v>
          </cell>
          <cell r="M170"/>
          <cell r="N170"/>
          <cell r="O170"/>
          <cell r="P170"/>
          <cell r="Q170"/>
          <cell r="R170" t="str">
            <v>Broker</v>
          </cell>
          <cell r="S170" t="str">
            <v>BrokerFG-A-0004-SE26-M19.ARRASTRE</v>
          </cell>
          <cell r="T170" t="e">
            <v>#N/A</v>
          </cell>
          <cell r="U170"/>
          <cell r="V170"/>
          <cell r="W170"/>
          <cell r="X170"/>
          <cell r="Y170"/>
          <cell r="Z170">
            <v>0</v>
          </cell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>
            <v>1688.77</v>
          </cell>
          <cell r="AT170">
            <v>1688.77</v>
          </cell>
          <cell r="AU170" t="str">
            <v>CANCELADO</v>
          </cell>
        </row>
        <row r="171">
          <cell r="A171" t="str">
            <v>FG-A-0005-SE26-M19.ARRASTRE</v>
          </cell>
          <cell r="B171" t="str">
            <v>30-1-2026</v>
          </cell>
          <cell r="C171" t="str">
            <v>O</v>
          </cell>
          <cell r="D171" t="str">
            <v>MXG</v>
          </cell>
          <cell r="E171" t="str">
            <v>JEG</v>
          </cell>
          <cell r="F171" t="str">
            <v>TRANSPORTES L. DOMINGUEZ</v>
          </cell>
          <cell r="G171" t="str">
            <v>M19</v>
          </cell>
          <cell r="H171" t="str">
            <v>SEA EXPO</v>
          </cell>
          <cell r="I171" t="str">
            <v>59220000</v>
          </cell>
          <cell r="J171" t="str">
            <v>Freight</v>
          </cell>
          <cell r="K171" t="str">
            <v>FreightFG-A-0005-SE26-M19.ARRASTRE</v>
          </cell>
          <cell r="L171" t="e">
            <v>#N/A</v>
          </cell>
          <cell r="M171"/>
          <cell r="N171"/>
          <cell r="O171"/>
          <cell r="P171"/>
          <cell r="Q171"/>
          <cell r="R171" t="str">
            <v>Broker</v>
          </cell>
          <cell r="S171" t="str">
            <v>BrokerFG-A-0005-SE26-M19.ARRASTRE</v>
          </cell>
          <cell r="T171" t="e">
            <v>#N/A</v>
          </cell>
          <cell r="U171"/>
          <cell r="V171"/>
          <cell r="W171"/>
          <cell r="X171"/>
          <cell r="Y171"/>
          <cell r="Z171">
            <v>0</v>
          </cell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>
            <v>1688.77</v>
          </cell>
          <cell r="AT171">
            <v>1688.77</v>
          </cell>
          <cell r="AU171" t="str">
            <v>CANCELADO</v>
          </cell>
        </row>
        <row r="172">
          <cell r="A172" t="str">
            <v>FG-A-0006-SE26-M19</v>
          </cell>
          <cell r="B172" t="str">
            <v>30-1-2026</v>
          </cell>
          <cell r="C172" t="str">
            <v>O</v>
          </cell>
          <cell r="D172" t="str">
            <v>MXG</v>
          </cell>
          <cell r="E172" t="str">
            <v>JEG</v>
          </cell>
          <cell r="F172" t="str">
            <v xml:space="preserve">DSV AIR &amp; Sea SA de CV </v>
          </cell>
          <cell r="G172" t="str">
            <v>M19</v>
          </cell>
          <cell r="H172" t="str">
            <v>SEA EXPO</v>
          </cell>
          <cell r="I172" t="str">
            <v>59220000</v>
          </cell>
          <cell r="J172" t="str">
            <v>Freight</v>
          </cell>
          <cell r="K172" t="str">
            <v>FreightFG-A-0006-SE26-M19</v>
          </cell>
          <cell r="L172">
            <v>1702886</v>
          </cell>
          <cell r="M172">
            <v>46069</v>
          </cell>
          <cell r="N172">
            <v>2042.9</v>
          </cell>
          <cell r="O172"/>
          <cell r="P172" t="str">
            <v>08</v>
          </cell>
          <cell r="Q172"/>
          <cell r="R172" t="str">
            <v>Broker</v>
          </cell>
          <cell r="S172" t="str">
            <v>BrokerFG-A-0006-SE26-M19</v>
          </cell>
          <cell r="T172" t="e">
            <v>#N/A</v>
          </cell>
          <cell r="U172"/>
          <cell r="V172"/>
          <cell r="W172"/>
          <cell r="X172"/>
          <cell r="Y172"/>
          <cell r="Z172">
            <v>2042.9</v>
          </cell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>
            <v>3879.5</v>
          </cell>
          <cell r="AT172">
            <v>1836.6</v>
          </cell>
          <cell r="AU172" t="str">
            <v>CANCELADO</v>
          </cell>
        </row>
        <row r="173">
          <cell r="A173" t="str">
            <v>FG-A-0009-SE26-M19</v>
          </cell>
          <cell r="B173" t="str">
            <v>6-2-2026</v>
          </cell>
          <cell r="C173" t="str">
            <v>O</v>
          </cell>
          <cell r="D173" t="str">
            <v>MXG</v>
          </cell>
          <cell r="E173" t="str">
            <v>JEG</v>
          </cell>
          <cell r="F173" t="str">
            <v xml:space="preserve">DSV AIR &amp; Sea SA de CV </v>
          </cell>
          <cell r="G173" t="str">
            <v>M19</v>
          </cell>
          <cell r="H173" t="str">
            <v>SEA EXPO</v>
          </cell>
          <cell r="I173" t="str">
            <v>59220000</v>
          </cell>
          <cell r="J173" t="str">
            <v>Freight</v>
          </cell>
          <cell r="K173" t="str">
            <v>FreightFG-A-0009-SE26-M19</v>
          </cell>
          <cell r="L173">
            <v>1703473</v>
          </cell>
          <cell r="M173">
            <v>46070</v>
          </cell>
          <cell r="N173">
            <v>3220.22</v>
          </cell>
          <cell r="O173"/>
          <cell r="P173" t="str">
            <v>08</v>
          </cell>
          <cell r="Q173"/>
          <cell r="R173" t="str">
            <v>Broker</v>
          </cell>
          <cell r="S173" t="str">
            <v>BrokerFG-A-0009-SE26-M19</v>
          </cell>
          <cell r="T173" t="e">
            <v>#N/A</v>
          </cell>
          <cell r="U173"/>
          <cell r="V173"/>
          <cell r="W173"/>
          <cell r="X173"/>
          <cell r="Y173"/>
          <cell r="Z173">
            <v>3220.22</v>
          </cell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>
            <v>2879.5</v>
          </cell>
          <cell r="AT173">
            <v>-340.7199999999998</v>
          </cell>
          <cell r="AU173" t="str">
            <v>CANCELADO</v>
          </cell>
        </row>
        <row r="174">
          <cell r="A174" t="str">
            <v>FG-A-0009-SE26-M19.D</v>
          </cell>
          <cell r="B174" t="str">
            <v>6-2-2026</v>
          </cell>
          <cell r="C174" t="str">
            <v>O</v>
          </cell>
          <cell r="D174" t="str">
            <v>MXG</v>
          </cell>
          <cell r="E174" t="str">
            <v>JEG</v>
          </cell>
          <cell r="F174" t="str">
            <v>DICEX S.A DE C.V.</v>
          </cell>
          <cell r="G174" t="str">
            <v>M19</v>
          </cell>
          <cell r="H174" t="str">
            <v>SEA EXPO</v>
          </cell>
          <cell r="I174" t="str">
            <v>59220000</v>
          </cell>
          <cell r="J174" t="str">
            <v>Freight</v>
          </cell>
          <cell r="K174" t="str">
            <v>FreightFG-A-0009-SE26-M19.D</v>
          </cell>
          <cell r="L174" t="e">
            <v>#N/A</v>
          </cell>
          <cell r="M174"/>
          <cell r="N174"/>
          <cell r="O174"/>
          <cell r="P174"/>
          <cell r="Q174"/>
          <cell r="R174" t="str">
            <v>Broker</v>
          </cell>
          <cell r="S174" t="str">
            <v>BrokerFG-A-0009-SE26-M19.D</v>
          </cell>
          <cell r="T174" t="str">
            <v>ALT82641</v>
          </cell>
          <cell r="U174">
            <v>46069</v>
          </cell>
          <cell r="V174">
            <v>678.99284676109323</v>
          </cell>
          <cell r="W174"/>
          <cell r="X174" t="str">
            <v>08</v>
          </cell>
          <cell r="Y174"/>
          <cell r="Z174">
            <v>678.99284676109323</v>
          </cell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>
            <v>1026</v>
          </cell>
          <cell r="AT174">
            <v>347.00715323890677</v>
          </cell>
          <cell r="AU174" t="str">
            <v>CANCELADO</v>
          </cell>
        </row>
        <row r="175">
          <cell r="A175" t="str">
            <v>FG-A-0010-SE26-M19</v>
          </cell>
          <cell r="B175" t="str">
            <v>6-2-2026</v>
          </cell>
          <cell r="C175" t="str">
            <v>O</v>
          </cell>
          <cell r="D175" t="str">
            <v>MXG</v>
          </cell>
          <cell r="E175" t="str">
            <v>JEG</v>
          </cell>
          <cell r="F175" t="str">
            <v xml:space="preserve">DSV AIR &amp; Sea SA de CV </v>
          </cell>
          <cell r="G175" t="str">
            <v>M19</v>
          </cell>
          <cell r="H175" t="str">
            <v>SEA EXPO</v>
          </cell>
          <cell r="I175" t="str">
            <v>59220000</v>
          </cell>
          <cell r="J175" t="str">
            <v>Freight</v>
          </cell>
          <cell r="K175" t="str">
            <v>FreightFG-A-0010-SE26-M19</v>
          </cell>
          <cell r="L175">
            <v>1703481</v>
          </cell>
          <cell r="M175">
            <v>46070</v>
          </cell>
          <cell r="N175">
            <v>3260.22</v>
          </cell>
          <cell r="O175"/>
          <cell r="P175" t="str">
            <v>08</v>
          </cell>
          <cell r="Q175"/>
          <cell r="R175" t="str">
            <v>Broker</v>
          </cell>
          <cell r="S175" t="str">
            <v>BrokerFG-A-0010-SE26-M19</v>
          </cell>
          <cell r="T175" t="e">
            <v>#N/A</v>
          </cell>
          <cell r="U175"/>
          <cell r="V175"/>
          <cell r="W175"/>
          <cell r="X175"/>
          <cell r="Y175"/>
          <cell r="Z175">
            <v>3260.22</v>
          </cell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>
            <v>2919.5</v>
          </cell>
          <cell r="AT175">
            <v>-340.7199999999998</v>
          </cell>
          <cell r="AU175" t="str">
            <v>CANCELADO</v>
          </cell>
        </row>
        <row r="176">
          <cell r="A176" t="str">
            <v>FG-A-0010-SE26-M19.D</v>
          </cell>
          <cell r="B176" t="str">
            <v>6-2-2026</v>
          </cell>
          <cell r="C176" t="str">
            <v>O</v>
          </cell>
          <cell r="D176" t="str">
            <v>MXG</v>
          </cell>
          <cell r="E176" t="str">
            <v>JEG</v>
          </cell>
          <cell r="F176" t="str">
            <v>DICEX S.A DE C.V.</v>
          </cell>
          <cell r="G176" t="str">
            <v>M19</v>
          </cell>
          <cell r="H176" t="str">
            <v>SEA EXPO</v>
          </cell>
          <cell r="I176" t="str">
            <v>59220000</v>
          </cell>
          <cell r="J176" t="str">
            <v>Freight</v>
          </cell>
          <cell r="K176" t="str">
            <v>FreightFG-A-0010-SE26-M19.D</v>
          </cell>
          <cell r="L176" t="e">
            <v>#N/A</v>
          </cell>
          <cell r="M176"/>
          <cell r="N176"/>
          <cell r="O176"/>
          <cell r="P176"/>
          <cell r="Q176"/>
          <cell r="R176" t="str">
            <v>Broker</v>
          </cell>
          <cell r="S176" t="str">
            <v>BrokerFG-A-0010-SE26-M19.D</v>
          </cell>
          <cell r="T176" t="str">
            <v>ALT82640</v>
          </cell>
          <cell r="U176">
            <v>46069</v>
          </cell>
          <cell r="V176">
            <v>711.00173843654704</v>
          </cell>
          <cell r="W176"/>
          <cell r="X176" t="str">
            <v>08</v>
          </cell>
          <cell r="Y176"/>
          <cell r="Z176">
            <v>711.00173843654704</v>
          </cell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>
            <v>1026</v>
          </cell>
          <cell r="AT176">
            <v>314.99826156345296</v>
          </cell>
          <cell r="AU176" t="str">
            <v>CANCELADO</v>
          </cell>
        </row>
        <row r="177">
          <cell r="A177" t="str">
            <v>FG-A-0011-SE26-M19</v>
          </cell>
          <cell r="B177" t="str">
            <v>13-2-2026</v>
          </cell>
          <cell r="C177" t="str">
            <v>O</v>
          </cell>
          <cell r="D177" t="str">
            <v>MXG</v>
          </cell>
          <cell r="E177" t="str">
            <v>JEG</v>
          </cell>
          <cell r="F177" t="str">
            <v xml:space="preserve">DSV AIR &amp; Sea SA de CV </v>
          </cell>
          <cell r="G177" t="str">
            <v>M19</v>
          </cell>
          <cell r="H177" t="str">
            <v>SEA EXPO</v>
          </cell>
          <cell r="I177" t="str">
            <v>59220000</v>
          </cell>
          <cell r="J177" t="str">
            <v>Freight</v>
          </cell>
          <cell r="K177" t="str">
            <v>FreightFG-A-0011-SE26-M19</v>
          </cell>
          <cell r="L177">
            <v>1717919</v>
          </cell>
          <cell r="M177">
            <v>46090</v>
          </cell>
          <cell r="N177">
            <v>3260.22</v>
          </cell>
          <cell r="O177"/>
          <cell r="P177" t="str">
            <v>11</v>
          </cell>
          <cell r="Q177"/>
          <cell r="R177" t="str">
            <v>Broker</v>
          </cell>
          <cell r="S177" t="str">
            <v>BrokerFG-A-0011-SE26-M19</v>
          </cell>
          <cell r="T177" t="e">
            <v>#N/A</v>
          </cell>
          <cell r="U177"/>
          <cell r="V177"/>
          <cell r="W177"/>
          <cell r="X177"/>
          <cell r="Y177"/>
          <cell r="Z177">
            <v>3260.22</v>
          </cell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>
            <v>2919.5</v>
          </cell>
          <cell r="AT177">
            <v>-340.7199999999998</v>
          </cell>
          <cell r="AU177" t="str">
            <v>CANCELADO</v>
          </cell>
        </row>
        <row r="178">
          <cell r="A178" t="str">
            <v>FG-A-0011-SE26-M19.D</v>
          </cell>
          <cell r="B178" t="str">
            <v>13-2-2026</v>
          </cell>
          <cell r="C178" t="str">
            <v>O</v>
          </cell>
          <cell r="D178" t="str">
            <v>MXG</v>
          </cell>
          <cell r="E178" t="str">
            <v>JEG</v>
          </cell>
          <cell r="F178" t="str">
            <v>DICEX S.A DE C.V.</v>
          </cell>
          <cell r="G178" t="str">
            <v>M19</v>
          </cell>
          <cell r="H178" t="str">
            <v>SEA EXPO</v>
          </cell>
          <cell r="I178" t="str">
            <v>59220000</v>
          </cell>
          <cell r="J178" t="str">
            <v>Freight</v>
          </cell>
          <cell r="K178" t="str">
            <v>FreightFG-A-0011-SE26-M19.D</v>
          </cell>
          <cell r="L178" t="e">
            <v>#N/A</v>
          </cell>
          <cell r="M178"/>
          <cell r="N178"/>
          <cell r="O178"/>
          <cell r="P178"/>
          <cell r="Q178"/>
          <cell r="R178" t="str">
            <v>Broker</v>
          </cell>
          <cell r="S178" t="str">
            <v>BrokerFG-A-0011-SE26-M19.D</v>
          </cell>
          <cell r="T178" t="str">
            <v>ALT82766</v>
          </cell>
          <cell r="U178">
            <v>46073</v>
          </cell>
          <cell r="V178">
            <v>682.59283536150929</v>
          </cell>
          <cell r="W178"/>
          <cell r="X178" t="str">
            <v>08</v>
          </cell>
          <cell r="Y178"/>
          <cell r="Z178">
            <v>682.59283536150929</v>
          </cell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>
            <v>1026</v>
          </cell>
          <cell r="AT178">
            <v>343.40716463849071</v>
          </cell>
          <cell r="AU178" t="str">
            <v>CANCELADO</v>
          </cell>
        </row>
        <row r="179">
          <cell r="A179" t="str">
            <v>RM-A-0037AI26-M19-C9529.D</v>
          </cell>
          <cell r="B179" t="str">
            <v>23-2-2026</v>
          </cell>
          <cell r="C179" t="str">
            <v>I</v>
          </cell>
          <cell r="D179" t="str">
            <v>MXG</v>
          </cell>
          <cell r="E179" t="str">
            <v>JE SERBIA</v>
          </cell>
          <cell r="F179" t="str">
            <v>DICEX S.A DE C.V.</v>
          </cell>
          <cell r="G179" t="str">
            <v>M19</v>
          </cell>
          <cell r="H179" t="str">
            <v>AIR IMPO</v>
          </cell>
          <cell r="I179">
            <v>67180000</v>
          </cell>
          <cell r="J179" t="str">
            <v>Freight</v>
          </cell>
          <cell r="K179" t="str">
            <v>FreightRM-A-0037AI26-M19-C9529.D</v>
          </cell>
          <cell r="L179" t="str">
            <v>MEX128060</v>
          </cell>
          <cell r="M179">
            <v>46093</v>
          </cell>
          <cell r="N179">
            <v>1205.9613472847057</v>
          </cell>
          <cell r="O179"/>
          <cell r="P179" t="str">
            <v>11</v>
          </cell>
          <cell r="Q179"/>
          <cell r="R179" t="str">
            <v>Broker</v>
          </cell>
          <cell r="S179" t="str">
            <v>BrokerRM-A-0037AI26-M19-C9529.D</v>
          </cell>
          <cell r="T179" t="e">
            <v>#N/A</v>
          </cell>
          <cell r="U179"/>
          <cell r="V179"/>
          <cell r="W179"/>
          <cell r="X179"/>
          <cell r="Y179"/>
          <cell r="Z179">
            <v>1205.9613472847057</v>
          </cell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>
            <v>600</v>
          </cell>
          <cell r="AT179">
            <v>-605.96134728470565</v>
          </cell>
          <cell r="AU179" t="str">
            <v>CANCELADO</v>
          </cell>
        </row>
        <row r="180">
          <cell r="A180" t="str">
            <v>RM-M-578-SI25-M19</v>
          </cell>
          <cell r="B180">
            <v>46065</v>
          </cell>
          <cell r="C180" t="str">
            <v>I</v>
          </cell>
          <cell r="D180" t="str">
            <v>MXG</v>
          </cell>
          <cell r="E180" t="str">
            <v>JE CHINA</v>
          </cell>
          <cell r="F180" t="str">
            <v>GILDARDO SOLIS RODARTE</v>
          </cell>
          <cell r="G180" t="str">
            <v>M19</v>
          </cell>
          <cell r="H180" t="str">
            <v>SEA IMPO</v>
          </cell>
          <cell r="I180" t="str">
            <v>67120000</v>
          </cell>
          <cell r="J180" t="str">
            <v>Freight</v>
          </cell>
          <cell r="K180" t="str">
            <v>FreightRM-M-578-SI25-M19</v>
          </cell>
          <cell r="L180" t="str">
            <v>F 63134</v>
          </cell>
          <cell r="M180">
            <v>46072</v>
          </cell>
          <cell r="N180">
            <v>3457.9497848328538</v>
          </cell>
          <cell r="O180"/>
          <cell r="P180" t="str">
            <v>08</v>
          </cell>
          <cell r="Q180"/>
          <cell r="R180" t="str">
            <v>Broker</v>
          </cell>
          <cell r="S180" t="str">
            <v>BrokerRM-M-578-SI25-M19</v>
          </cell>
          <cell r="T180" t="e">
            <v>#N/A</v>
          </cell>
          <cell r="U180"/>
          <cell r="V180"/>
          <cell r="W180"/>
          <cell r="X180"/>
          <cell r="Y180"/>
          <cell r="Z180">
            <v>3457.9497848328538</v>
          </cell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>
            <v>2048</v>
          </cell>
          <cell r="AT180">
            <v>-1409.9497848328538</v>
          </cell>
          <cell r="AU180" t="str">
            <v>CANCELADO</v>
          </cell>
        </row>
        <row r="181">
          <cell r="A181" t="str">
            <v>RM-M-007-SI26-M19</v>
          </cell>
          <cell r="B181">
            <v>46066</v>
          </cell>
          <cell r="C181" t="str">
            <v>I</v>
          </cell>
          <cell r="D181" t="str">
            <v>MXG</v>
          </cell>
          <cell r="E181" t="str">
            <v>JE CHINA</v>
          </cell>
          <cell r="F181" t="str">
            <v>MEXPROUD SHIPPING SA DE CV</v>
          </cell>
          <cell r="G181" t="str">
            <v>M19</v>
          </cell>
          <cell r="H181" t="str">
            <v>SEA IMPO</v>
          </cell>
          <cell r="I181" t="str">
            <v>67120000</v>
          </cell>
          <cell r="J181" t="str">
            <v>Freight</v>
          </cell>
          <cell r="K181" t="str">
            <v>FreightRM-M-007-SI26-M19</v>
          </cell>
          <cell r="L181" t="e">
            <v>#N/A</v>
          </cell>
          <cell r="M181"/>
          <cell r="N181"/>
          <cell r="O181"/>
          <cell r="P181"/>
          <cell r="Q181"/>
          <cell r="R181" t="str">
            <v>Broker</v>
          </cell>
          <cell r="S181" t="str">
            <v>BrokerRM-M-007-SI26-M19</v>
          </cell>
          <cell r="T181" t="e">
            <v>#N/A</v>
          </cell>
          <cell r="U181"/>
          <cell r="V181"/>
          <cell r="W181"/>
          <cell r="X181"/>
          <cell r="Y181"/>
          <cell r="Z181">
            <v>0</v>
          </cell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>
            <v>2772</v>
          </cell>
          <cell r="AT181">
            <v>2772</v>
          </cell>
          <cell r="AU181" t="str">
            <v>CANCELADO</v>
          </cell>
        </row>
        <row r="182">
          <cell r="A182" t="str">
            <v>RM-M-004-SI26-M19</v>
          </cell>
          <cell r="B182">
            <v>46069</v>
          </cell>
          <cell r="C182" t="str">
            <v>I</v>
          </cell>
          <cell r="D182" t="str">
            <v>MXG</v>
          </cell>
          <cell r="E182" t="str">
            <v>JE CHINA</v>
          </cell>
          <cell r="F182" t="str">
            <v>GILDARDO SOLIS RODARTE</v>
          </cell>
          <cell r="G182" t="str">
            <v>M19</v>
          </cell>
          <cell r="H182" t="str">
            <v>SEA IMPO</v>
          </cell>
          <cell r="I182" t="str">
            <v>67120000</v>
          </cell>
          <cell r="J182" t="str">
            <v>Freight</v>
          </cell>
          <cell r="K182" t="str">
            <v>FreightRM-M-004-SI26-M19</v>
          </cell>
          <cell r="L182" t="str">
            <v>F 64267</v>
          </cell>
          <cell r="M182">
            <v>46087</v>
          </cell>
          <cell r="N182">
            <v>4667.8363235044426</v>
          </cell>
          <cell r="O182"/>
          <cell r="P182" t="str">
            <v>10</v>
          </cell>
          <cell r="Q182"/>
          <cell r="R182" t="str">
            <v>Broker</v>
          </cell>
          <cell r="S182" t="str">
            <v>BrokerRM-M-004-SI26-M19</v>
          </cell>
          <cell r="T182" t="e">
            <v>#N/A</v>
          </cell>
          <cell r="U182"/>
          <cell r="V182"/>
          <cell r="W182"/>
          <cell r="X182"/>
          <cell r="Y182"/>
          <cell r="Z182">
            <v>4667.8363235044426</v>
          </cell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>
            <v>2048</v>
          </cell>
          <cell r="AT182">
            <v>-2619.8363235044426</v>
          </cell>
          <cell r="AU182" t="str">
            <v>CANCELADO</v>
          </cell>
        </row>
        <row r="183">
          <cell r="A183" t="str">
            <v>RM-M-577-SI25-M19</v>
          </cell>
          <cell r="B183">
            <v>46070</v>
          </cell>
          <cell r="C183" t="str">
            <v>I</v>
          </cell>
          <cell r="D183" t="str">
            <v>MXG</v>
          </cell>
          <cell r="E183" t="str">
            <v>JE CHINA</v>
          </cell>
          <cell r="F183" t="str">
            <v>GILDARDO SOLIS RODARTE</v>
          </cell>
          <cell r="G183" t="str">
            <v>M19</v>
          </cell>
          <cell r="H183" t="str">
            <v>SEA IMPO</v>
          </cell>
          <cell r="I183" t="str">
            <v>67120000</v>
          </cell>
          <cell r="J183" t="str">
            <v>Freight</v>
          </cell>
          <cell r="K183" t="str">
            <v>FreightRM-M-577-SI25-M19</v>
          </cell>
          <cell r="L183" t="str">
            <v>CAL-4098</v>
          </cell>
          <cell r="M183">
            <v>46066</v>
          </cell>
          <cell r="N183">
            <v>4500.5557297158657</v>
          </cell>
          <cell r="O183"/>
          <cell r="P183" t="str">
            <v>08</v>
          </cell>
          <cell r="Q183"/>
          <cell r="R183" t="str">
            <v>Broker</v>
          </cell>
          <cell r="S183" t="str">
            <v>BrokerRM-M-577-SI25-M19</v>
          </cell>
          <cell r="T183" t="e">
            <v>#N/A</v>
          </cell>
          <cell r="U183"/>
          <cell r="V183"/>
          <cell r="W183"/>
          <cell r="X183"/>
          <cell r="Y183"/>
          <cell r="Z183">
            <v>4500.5557297158657</v>
          </cell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>
            <v>2048</v>
          </cell>
          <cell r="AT183">
            <v>-2452.5557297158657</v>
          </cell>
          <cell r="AU183" t="str">
            <v>CANCELADO</v>
          </cell>
        </row>
        <row r="184">
          <cell r="A184" t="str">
            <v>RM-M-014-SI26-M19</v>
          </cell>
          <cell r="B184">
            <v>46070</v>
          </cell>
          <cell r="C184" t="str">
            <v>I</v>
          </cell>
          <cell r="D184" t="str">
            <v>MXG</v>
          </cell>
          <cell r="E184" t="str">
            <v>JE CHINA</v>
          </cell>
          <cell r="F184" t="str">
            <v>GILDARDO SOLIS RODARTE</v>
          </cell>
          <cell r="G184" t="str">
            <v>M19</v>
          </cell>
          <cell r="H184" t="str">
            <v>SEA IMPO</v>
          </cell>
          <cell r="I184" t="str">
            <v>67120000</v>
          </cell>
          <cell r="J184" t="str">
            <v>Freight</v>
          </cell>
          <cell r="K184" t="str">
            <v>FreightRM-M-014-SI26-M19</v>
          </cell>
          <cell r="L184" t="str">
            <v>CAL-4108</v>
          </cell>
          <cell r="M184">
            <v>46069</v>
          </cell>
          <cell r="N184">
            <v>4500.5557297158657</v>
          </cell>
          <cell r="O184"/>
          <cell r="P184" t="str">
            <v>08</v>
          </cell>
          <cell r="Q184"/>
          <cell r="R184" t="str">
            <v>Broker</v>
          </cell>
          <cell r="S184" t="str">
            <v>BrokerRM-M-014-SI26-M19</v>
          </cell>
          <cell r="T184" t="e">
            <v>#N/A</v>
          </cell>
          <cell r="U184"/>
          <cell r="V184"/>
          <cell r="W184"/>
          <cell r="X184"/>
          <cell r="Y184"/>
          <cell r="Z184">
            <v>4500.5557297158657</v>
          </cell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>
            <v>2048</v>
          </cell>
          <cell r="AT184">
            <v>-2452.5557297158657</v>
          </cell>
          <cell r="AU184" t="str">
            <v>CANCELADO</v>
          </cell>
        </row>
        <row r="185">
          <cell r="A185" t="str">
            <v>RM-M-580-SI25-M19</v>
          </cell>
          <cell r="B185">
            <v>46071</v>
          </cell>
          <cell r="C185" t="str">
            <v>I</v>
          </cell>
          <cell r="D185" t="str">
            <v>MXG</v>
          </cell>
          <cell r="E185" t="str">
            <v>JE CHINA</v>
          </cell>
          <cell r="F185" t="str">
            <v>MEXPROUD SHIPPING SA DE CV</v>
          </cell>
          <cell r="G185" t="str">
            <v>M19</v>
          </cell>
          <cell r="H185" t="str">
            <v>SEA IMPO</v>
          </cell>
          <cell r="I185" t="str">
            <v>67120000</v>
          </cell>
          <cell r="J185" t="str">
            <v>Freight</v>
          </cell>
          <cell r="K185" t="str">
            <v>FreightRM-M-580-SI25-M19</v>
          </cell>
          <cell r="L185" t="str">
            <v>CAL-4098</v>
          </cell>
          <cell r="M185">
            <v>46066</v>
          </cell>
          <cell r="N185">
            <v>4500.5557297158657</v>
          </cell>
          <cell r="O185"/>
          <cell r="P185" t="str">
            <v>08</v>
          </cell>
          <cell r="Q185"/>
          <cell r="R185" t="str">
            <v>Broker</v>
          </cell>
          <cell r="S185" t="str">
            <v>BrokerRM-M-580-SI25-M19</v>
          </cell>
          <cell r="T185" t="e">
            <v>#N/A</v>
          </cell>
          <cell r="U185"/>
          <cell r="V185"/>
          <cell r="W185"/>
          <cell r="X185"/>
          <cell r="Y185"/>
          <cell r="Z185">
            <v>4500.5557297158657</v>
          </cell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>
            <v>2772</v>
          </cell>
          <cell r="AT185">
            <v>-1728.5557297158657</v>
          </cell>
          <cell r="AU185" t="str">
            <v>CANCELADO</v>
          </cell>
        </row>
        <row r="186">
          <cell r="A186" t="str">
            <v>RM-M-008-SI26-M19</v>
          </cell>
          <cell r="B186">
            <v>46071</v>
          </cell>
          <cell r="C186" t="str">
            <v>I</v>
          </cell>
          <cell r="D186" t="str">
            <v>MXG</v>
          </cell>
          <cell r="E186" t="str">
            <v>JE CHINA</v>
          </cell>
          <cell r="F186" t="str">
            <v>GILDARDO SOLIS RODARTE</v>
          </cell>
          <cell r="G186" t="str">
            <v>M19</v>
          </cell>
          <cell r="H186" t="str">
            <v>SEA IMPO</v>
          </cell>
          <cell r="I186" t="str">
            <v>67120000</v>
          </cell>
          <cell r="J186" t="str">
            <v>Freight</v>
          </cell>
          <cell r="K186" t="str">
            <v>FreightRM-M-008-SI26-M19</v>
          </cell>
          <cell r="L186" t="str">
            <v>F 63135</v>
          </cell>
          <cell r="M186">
            <v>46072</v>
          </cell>
          <cell r="N186">
            <v>4542.2782068454508</v>
          </cell>
          <cell r="O186"/>
          <cell r="P186" t="str">
            <v>08</v>
          </cell>
          <cell r="Q186"/>
          <cell r="R186" t="str">
            <v>Broker</v>
          </cell>
          <cell r="S186" t="str">
            <v>BrokerRM-M-008-SI26-M19</v>
          </cell>
          <cell r="T186" t="e">
            <v>#N/A</v>
          </cell>
          <cell r="U186"/>
          <cell r="V186"/>
          <cell r="W186"/>
          <cell r="X186"/>
          <cell r="Y186"/>
          <cell r="Z186">
            <v>4542.2782068454508</v>
          </cell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>
            <v>2048</v>
          </cell>
          <cell r="AT186">
            <v>-2494.2782068454508</v>
          </cell>
          <cell r="AU186" t="str">
            <v>CANCELADO</v>
          </cell>
        </row>
        <row r="187">
          <cell r="A187" t="str">
            <v>RM-M-009-SI26-M19</v>
          </cell>
          <cell r="B187">
            <v>46071</v>
          </cell>
          <cell r="C187" t="str">
            <v>I</v>
          </cell>
          <cell r="D187" t="str">
            <v>MXG</v>
          </cell>
          <cell r="E187" t="str">
            <v>JE CHINA</v>
          </cell>
          <cell r="F187" t="str">
            <v>GILDARDO SOLIS RODARTE</v>
          </cell>
          <cell r="G187" t="str">
            <v>M19</v>
          </cell>
          <cell r="H187" t="str">
            <v>SEA IMPO</v>
          </cell>
          <cell r="I187" t="str">
            <v>67120000</v>
          </cell>
          <cell r="J187" t="str">
            <v>Freight</v>
          </cell>
          <cell r="K187" t="str">
            <v>FreightRM-M-009-SI26-M19</v>
          </cell>
          <cell r="L187" t="e">
            <v>#N/A</v>
          </cell>
          <cell r="M187"/>
          <cell r="N187"/>
          <cell r="O187"/>
          <cell r="P187"/>
          <cell r="Q187"/>
          <cell r="R187" t="str">
            <v>Broker</v>
          </cell>
          <cell r="S187" t="str">
            <v>BrokerRM-M-009-SI26-M19</v>
          </cell>
          <cell r="T187" t="e">
            <v>#N/A</v>
          </cell>
          <cell r="U187"/>
          <cell r="V187"/>
          <cell r="W187"/>
          <cell r="X187"/>
          <cell r="Y187"/>
          <cell r="Z187">
            <v>0</v>
          </cell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>
            <v>2048</v>
          </cell>
          <cell r="AT187">
            <v>2048</v>
          </cell>
          <cell r="AU187" t="str">
            <v>ABIERTO</v>
          </cell>
        </row>
        <row r="188">
          <cell r="A188" t="str">
            <v>RM-M-023-SI26-M19</v>
          </cell>
          <cell r="B188">
            <v>46073</v>
          </cell>
          <cell r="C188" t="str">
            <v>I</v>
          </cell>
          <cell r="D188" t="str">
            <v>MXG</v>
          </cell>
          <cell r="E188" t="str">
            <v>JE CHINA</v>
          </cell>
          <cell r="F188" t="str">
            <v>GILDARDO SOLIS RODARTE</v>
          </cell>
          <cell r="G188" t="str">
            <v>M19</v>
          </cell>
          <cell r="H188" t="str">
            <v>SEA IMPO</v>
          </cell>
          <cell r="I188" t="str">
            <v>67120000</v>
          </cell>
          <cell r="J188" t="str">
            <v>Freight</v>
          </cell>
          <cell r="K188" t="str">
            <v>FreightRM-M-023-SI26-M19</v>
          </cell>
          <cell r="L188" t="e">
            <v>#N/A</v>
          </cell>
          <cell r="M188"/>
          <cell r="N188"/>
          <cell r="O188"/>
          <cell r="P188"/>
          <cell r="Q188"/>
          <cell r="R188" t="str">
            <v>Broker</v>
          </cell>
          <cell r="S188" t="str">
            <v>BrokerRM-M-023-SI26-M19</v>
          </cell>
          <cell r="T188" t="e">
            <v>#N/A</v>
          </cell>
          <cell r="U188"/>
          <cell r="V188"/>
          <cell r="W188"/>
          <cell r="X188"/>
          <cell r="Y188"/>
          <cell r="Z188">
            <v>0</v>
          </cell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>
            <v>2048</v>
          </cell>
          <cell r="AT188">
            <v>2048</v>
          </cell>
          <cell r="AU188" t="str">
            <v>ABIERTO</v>
          </cell>
        </row>
        <row r="189">
          <cell r="A189" t="str">
            <v>RM-M-010-SI26-M19</v>
          </cell>
          <cell r="B189">
            <v>46073</v>
          </cell>
          <cell r="C189" t="str">
            <v>I</v>
          </cell>
          <cell r="D189" t="str">
            <v>MXG</v>
          </cell>
          <cell r="E189" t="str">
            <v>JE CHINA</v>
          </cell>
          <cell r="F189" t="str">
            <v>GILDARDO SOLIS RODARTE</v>
          </cell>
          <cell r="G189" t="str">
            <v>M19</v>
          </cell>
          <cell r="H189" t="str">
            <v>SEA IMPO</v>
          </cell>
          <cell r="I189" t="str">
            <v>67120000</v>
          </cell>
          <cell r="J189" t="str">
            <v>Freight</v>
          </cell>
          <cell r="K189" t="str">
            <v>FreightRM-M-010-SI26-M19</v>
          </cell>
          <cell r="L189" t="str">
            <v>CAL-4108</v>
          </cell>
          <cell r="M189">
            <v>46069</v>
          </cell>
          <cell r="N189">
            <v>4500.5557297158657</v>
          </cell>
          <cell r="O189"/>
          <cell r="P189" t="str">
            <v>08</v>
          </cell>
          <cell r="Q189"/>
          <cell r="R189" t="str">
            <v>Broker</v>
          </cell>
          <cell r="S189" t="str">
            <v>BrokerRM-M-010-SI26-M19</v>
          </cell>
          <cell r="T189" t="e">
            <v>#N/A</v>
          </cell>
          <cell r="U189"/>
          <cell r="V189"/>
          <cell r="W189"/>
          <cell r="X189"/>
          <cell r="Y189"/>
          <cell r="Z189">
            <v>4500.5557297158657</v>
          </cell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>
            <v>2048</v>
          </cell>
          <cell r="AT189">
            <v>-2452.5557297158657</v>
          </cell>
          <cell r="AU189" t="str">
            <v>CANCELADO</v>
          </cell>
        </row>
        <row r="190">
          <cell r="A190" t="str">
            <v>RM-M-024-SI26-M19</v>
          </cell>
          <cell r="B190">
            <v>46074</v>
          </cell>
          <cell r="C190" t="str">
            <v>I</v>
          </cell>
          <cell r="D190" t="str">
            <v>MXG</v>
          </cell>
          <cell r="E190" t="str">
            <v>JE CHINA</v>
          </cell>
          <cell r="F190" t="str">
            <v>MEXPROUD SHIPPING SA DE CV</v>
          </cell>
          <cell r="G190" t="str">
            <v>M19</v>
          </cell>
          <cell r="H190" t="str">
            <v>SEA IMPO</v>
          </cell>
          <cell r="I190" t="str">
            <v>67120000</v>
          </cell>
          <cell r="J190" t="str">
            <v>Freight</v>
          </cell>
          <cell r="K190" t="str">
            <v>FreightRM-M-024-SI26-M19</v>
          </cell>
          <cell r="L190" t="e">
            <v>#N/A</v>
          </cell>
          <cell r="M190"/>
          <cell r="N190"/>
          <cell r="O190"/>
          <cell r="P190"/>
          <cell r="Q190"/>
          <cell r="R190" t="str">
            <v>Broker</v>
          </cell>
          <cell r="S190" t="str">
            <v>BrokerRM-M-024-SI26-M19</v>
          </cell>
          <cell r="T190" t="e">
            <v>#N/A</v>
          </cell>
          <cell r="U190"/>
          <cell r="V190"/>
          <cell r="W190"/>
          <cell r="X190"/>
          <cell r="Y190"/>
          <cell r="Z190">
            <v>0</v>
          </cell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>
            <v>2772</v>
          </cell>
          <cell r="AT190">
            <v>2772</v>
          </cell>
          <cell r="AU190" t="str">
            <v>ABIERTO</v>
          </cell>
        </row>
        <row r="191">
          <cell r="A191" t="str">
            <v>RM-M-017-SI26-M19</v>
          </cell>
          <cell r="B191">
            <v>46074</v>
          </cell>
          <cell r="C191" t="str">
            <v>I</v>
          </cell>
          <cell r="D191" t="str">
            <v>MXG</v>
          </cell>
          <cell r="E191" t="str">
            <v>JE CHINA</v>
          </cell>
          <cell r="F191" t="str">
            <v>MEXPROUD SHIPPING SA DE CV</v>
          </cell>
          <cell r="G191" t="str">
            <v>M19</v>
          </cell>
          <cell r="H191" t="str">
            <v>SEA IMPO</v>
          </cell>
          <cell r="I191" t="str">
            <v>67120000</v>
          </cell>
          <cell r="J191" t="str">
            <v>Freight</v>
          </cell>
          <cell r="K191" t="str">
            <v>FreightRM-M-017-SI26-M19</v>
          </cell>
          <cell r="L191" t="e">
            <v>#N/A</v>
          </cell>
          <cell r="M191"/>
          <cell r="N191"/>
          <cell r="O191"/>
          <cell r="P191"/>
          <cell r="Q191"/>
          <cell r="R191" t="str">
            <v>Broker</v>
          </cell>
          <cell r="S191" t="str">
            <v>BrokerRM-M-017-SI26-M19</v>
          </cell>
          <cell r="T191" t="e">
            <v>#N/A</v>
          </cell>
          <cell r="U191"/>
          <cell r="V191"/>
          <cell r="W191"/>
          <cell r="X191"/>
          <cell r="Y191"/>
          <cell r="Z191">
            <v>0</v>
          </cell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>
            <v>2772</v>
          </cell>
          <cell r="AT191">
            <v>2772</v>
          </cell>
          <cell r="AU191" t="str">
            <v>ABIERTO</v>
          </cell>
        </row>
        <row r="192">
          <cell r="A192" t="str">
            <v>RM-M-033-SI26-M19</v>
          </cell>
          <cell r="B192">
            <v>46076</v>
          </cell>
          <cell r="C192" t="str">
            <v>I</v>
          </cell>
          <cell r="D192" t="str">
            <v>MXG</v>
          </cell>
          <cell r="E192" t="str">
            <v>JE CHINA</v>
          </cell>
          <cell r="F192" t="str">
            <v>MEXPROUD SHIPPING SA DE CV</v>
          </cell>
          <cell r="G192" t="str">
            <v>M19</v>
          </cell>
          <cell r="H192" t="str">
            <v>SEA IMPO</v>
          </cell>
          <cell r="I192" t="str">
            <v>67120000</v>
          </cell>
          <cell r="J192" t="str">
            <v>Freight</v>
          </cell>
          <cell r="K192" t="str">
            <v>FreightRM-M-033-SI26-M19</v>
          </cell>
          <cell r="L192" t="e">
            <v>#N/A</v>
          </cell>
          <cell r="M192"/>
          <cell r="N192"/>
          <cell r="O192"/>
          <cell r="P192"/>
          <cell r="Q192"/>
          <cell r="R192" t="str">
            <v>Broker</v>
          </cell>
          <cell r="S192" t="str">
            <v>BrokerRM-M-033-SI26-M19</v>
          </cell>
          <cell r="T192" t="e">
            <v>#N/A</v>
          </cell>
          <cell r="U192"/>
          <cell r="V192"/>
          <cell r="W192"/>
          <cell r="X192"/>
          <cell r="Y192"/>
          <cell r="Z192">
            <v>0</v>
          </cell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>
            <v>1958</v>
          </cell>
          <cell r="AT192">
            <v>1958</v>
          </cell>
          <cell r="AU192" t="str">
            <v>ABIERTO</v>
          </cell>
        </row>
        <row r="193">
          <cell r="A193" t="str">
            <v>AF-M-050-SI26-M46</v>
          </cell>
          <cell r="B193">
            <v>46076</v>
          </cell>
          <cell r="C193" t="str">
            <v>I</v>
          </cell>
          <cell r="D193" t="str">
            <v>MXG</v>
          </cell>
          <cell r="E193" t="str">
            <v>JE CHINA</v>
          </cell>
          <cell r="F193" t="str">
            <v>GILDARDO SOLIS RODARTE</v>
          </cell>
          <cell r="G193" t="str">
            <v>M46</v>
          </cell>
          <cell r="H193" t="str">
            <v>SEA IMPO</v>
          </cell>
          <cell r="I193" t="str">
            <v>67120000</v>
          </cell>
          <cell r="J193" t="str">
            <v>Freight</v>
          </cell>
          <cell r="K193" t="str">
            <v>FreightAF-M-050-SI26-M46</v>
          </cell>
          <cell r="L193" t="str">
            <v>CAL-4118</v>
          </cell>
          <cell r="M193">
            <v>46071</v>
          </cell>
          <cell r="N193">
            <v>3064.2081564022915</v>
          </cell>
          <cell r="O193"/>
          <cell r="P193" t="str">
            <v>08</v>
          </cell>
          <cell r="Q193"/>
          <cell r="R193" t="str">
            <v>Broker</v>
          </cell>
          <cell r="S193" t="str">
            <v>BrokerAF-M-050-SI26-M46</v>
          </cell>
          <cell r="T193" t="e">
            <v>#N/A</v>
          </cell>
          <cell r="U193"/>
          <cell r="V193"/>
          <cell r="W193"/>
          <cell r="X193"/>
          <cell r="Y193"/>
          <cell r="Z193">
            <v>3064.2081564022915</v>
          </cell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>
            <v>2048</v>
          </cell>
          <cell r="AT193">
            <v>-1016.2081564022915</v>
          </cell>
          <cell r="AU193" t="str">
            <v>CANCELADO</v>
          </cell>
        </row>
        <row r="194">
          <cell r="A194" t="str">
            <v>AF-M-054-SI26-M46</v>
          </cell>
          <cell r="B194">
            <v>46076</v>
          </cell>
          <cell r="C194" t="str">
            <v>I</v>
          </cell>
          <cell r="D194" t="str">
            <v>MXG</v>
          </cell>
          <cell r="E194" t="str">
            <v>JE CHINA</v>
          </cell>
          <cell r="F194" t="str">
            <v>GILDARDO SOLIS RODARTE</v>
          </cell>
          <cell r="G194" t="str">
            <v>M46</v>
          </cell>
          <cell r="H194" t="str">
            <v>SEA IMPO</v>
          </cell>
          <cell r="I194" t="str">
            <v>67120000</v>
          </cell>
          <cell r="J194" t="str">
            <v>Freight</v>
          </cell>
          <cell r="K194" t="str">
            <v>FreightAF-M-054-SI26-M46</v>
          </cell>
          <cell r="L194" t="str">
            <v>CAL-4114</v>
          </cell>
          <cell r="M194">
            <v>46071</v>
          </cell>
          <cell r="N194">
            <v>4755.9064094160567</v>
          </cell>
          <cell r="O194"/>
          <cell r="P194" t="str">
            <v>08</v>
          </cell>
          <cell r="Q194"/>
          <cell r="R194" t="str">
            <v>Broker</v>
          </cell>
          <cell r="S194" t="str">
            <v>BrokerAF-M-054-SI26-M46</v>
          </cell>
          <cell r="T194" t="e">
            <v>#N/A</v>
          </cell>
          <cell r="U194"/>
          <cell r="V194"/>
          <cell r="W194"/>
          <cell r="X194"/>
          <cell r="Y194"/>
          <cell r="Z194">
            <v>4755.9064094160567</v>
          </cell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>
            <v>2048</v>
          </cell>
          <cell r="AT194">
            <v>-2707.9064094160567</v>
          </cell>
          <cell r="AU194" t="str">
            <v>CANCELADO</v>
          </cell>
        </row>
        <row r="195">
          <cell r="A195" t="str">
            <v>AF-M-064-SI26-M46</v>
          </cell>
          <cell r="B195">
            <v>46076</v>
          </cell>
          <cell r="C195" t="str">
            <v>I</v>
          </cell>
          <cell r="D195" t="str">
            <v>MXG</v>
          </cell>
          <cell r="E195" t="str">
            <v>JE CHINA</v>
          </cell>
          <cell r="F195" t="str">
            <v>GILDARDO SOLIS RODARTE</v>
          </cell>
          <cell r="G195" t="str">
            <v>M46</v>
          </cell>
          <cell r="H195" t="str">
            <v>SEA IMPO</v>
          </cell>
          <cell r="I195" t="str">
            <v>67120000</v>
          </cell>
          <cell r="J195" t="str">
            <v>Freight</v>
          </cell>
          <cell r="K195" t="str">
            <v>FreightAF-M-064-SI26-M46</v>
          </cell>
          <cell r="L195" t="str">
            <v>CAL-4114</v>
          </cell>
          <cell r="M195">
            <v>46071</v>
          </cell>
          <cell r="N195">
            <v>4755.9064094160567</v>
          </cell>
          <cell r="O195"/>
          <cell r="P195" t="str">
            <v>08</v>
          </cell>
          <cell r="Q195"/>
          <cell r="R195" t="str">
            <v>Broker</v>
          </cell>
          <cell r="S195" t="str">
            <v>BrokerAF-M-064-SI26-M46</v>
          </cell>
          <cell r="T195" t="e">
            <v>#N/A</v>
          </cell>
          <cell r="U195"/>
          <cell r="V195"/>
          <cell r="W195"/>
          <cell r="X195"/>
          <cell r="Y195"/>
          <cell r="Z195">
            <v>4755.9064094160567</v>
          </cell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>
            <v>2817</v>
          </cell>
          <cell r="AT195">
            <v>-1938.9064094160567</v>
          </cell>
          <cell r="AU195" t="str">
            <v>CANCELADO</v>
          </cell>
        </row>
        <row r="196">
          <cell r="A196" t="str">
            <v>RM-M-034-SI26-M19</v>
          </cell>
          <cell r="B196">
            <v>46079</v>
          </cell>
          <cell r="C196" t="str">
            <v>I</v>
          </cell>
          <cell r="D196" t="str">
            <v>MXG</v>
          </cell>
          <cell r="E196" t="str">
            <v>JE CHINA</v>
          </cell>
          <cell r="F196" t="str">
            <v>MEXPROUD SHIPPING SA DE CV</v>
          </cell>
          <cell r="G196" t="str">
            <v>M19</v>
          </cell>
          <cell r="H196" t="str">
            <v>SEA IMPO</v>
          </cell>
          <cell r="I196" t="str">
            <v>67120000</v>
          </cell>
          <cell r="J196" t="str">
            <v>Freight</v>
          </cell>
          <cell r="K196" t="str">
            <v>FreightRM-M-034-SI26-M19</v>
          </cell>
          <cell r="L196" t="str">
            <v>F 64271</v>
          </cell>
          <cell r="M196">
            <v>46087</v>
          </cell>
          <cell r="N196">
            <v>5051.2422887543153</v>
          </cell>
          <cell r="O196"/>
          <cell r="P196" t="str">
            <v>10</v>
          </cell>
          <cell r="Q196"/>
          <cell r="R196" t="str">
            <v>Broker</v>
          </cell>
          <cell r="S196" t="str">
            <v>BrokerRM-M-034-SI26-M19</v>
          </cell>
          <cell r="T196" t="e">
            <v>#N/A</v>
          </cell>
          <cell r="U196"/>
          <cell r="V196"/>
          <cell r="W196"/>
          <cell r="X196"/>
          <cell r="Y196"/>
          <cell r="Z196">
            <v>5051.2422887543153</v>
          </cell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>
            <v>2772</v>
          </cell>
          <cell r="AT196">
            <v>-2279.2422887543153</v>
          </cell>
          <cell r="AU196" t="str">
            <v>CANCELADO</v>
          </cell>
        </row>
        <row r="197">
          <cell r="A197" t="str">
            <v>AF-M-049-SI26-M46</v>
          </cell>
          <cell r="B197">
            <v>46077</v>
          </cell>
          <cell r="C197" t="str">
            <v>I</v>
          </cell>
          <cell r="D197" t="str">
            <v>MXG</v>
          </cell>
          <cell r="E197" t="str">
            <v>JE CHINA</v>
          </cell>
          <cell r="F197" t="str">
            <v>GILDARDO SOLIS RODARTE</v>
          </cell>
          <cell r="G197" t="str">
            <v>M46</v>
          </cell>
          <cell r="H197" t="str">
            <v>SEA IMPO</v>
          </cell>
          <cell r="I197" t="str">
            <v>67120000</v>
          </cell>
          <cell r="J197" t="str">
            <v>Freight</v>
          </cell>
          <cell r="K197" t="str">
            <v>FreightAF-M-049-SI26-M46</v>
          </cell>
          <cell r="L197" t="str">
            <v>CAL-4115</v>
          </cell>
          <cell r="M197">
            <v>46071</v>
          </cell>
          <cell r="N197">
            <v>4819.7440793411042</v>
          </cell>
          <cell r="O197"/>
          <cell r="P197" t="str">
            <v>08</v>
          </cell>
          <cell r="Q197"/>
          <cell r="R197" t="str">
            <v>Broker</v>
          </cell>
          <cell r="S197" t="str">
            <v>BrokerAF-M-049-SI26-M46</v>
          </cell>
          <cell r="T197" t="e">
            <v>#N/A</v>
          </cell>
          <cell r="U197"/>
          <cell r="V197"/>
          <cell r="W197"/>
          <cell r="X197"/>
          <cell r="Y197"/>
          <cell r="Z197">
            <v>4819.7440793411042</v>
          </cell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>
            <v>2048</v>
          </cell>
          <cell r="AT197">
            <v>-2771.7440793411042</v>
          </cell>
          <cell r="AU197" t="str">
            <v>CANCELADO</v>
          </cell>
        </row>
        <row r="198">
          <cell r="A198" t="str">
            <v>AF-M-056-SI26-M46</v>
          </cell>
          <cell r="B198">
            <v>46077</v>
          </cell>
          <cell r="C198" t="str">
            <v>I</v>
          </cell>
          <cell r="D198" t="str">
            <v>MXG</v>
          </cell>
          <cell r="E198" t="str">
            <v>JE CHINA</v>
          </cell>
          <cell r="F198" t="str">
            <v>GILDARDO SOLIS RODARTE</v>
          </cell>
          <cell r="G198" t="str">
            <v>M46</v>
          </cell>
          <cell r="H198" t="str">
            <v>SEA IMPO</v>
          </cell>
          <cell r="I198" t="str">
            <v>67120000</v>
          </cell>
          <cell r="J198" t="str">
            <v>Freight</v>
          </cell>
          <cell r="K198" t="str">
            <v>FreightAF-M-056-SI26-M46</v>
          </cell>
          <cell r="L198" t="str">
            <v>CAL-4113</v>
          </cell>
          <cell r="M198">
            <v>46071</v>
          </cell>
          <cell r="N198">
            <v>4883.5817492661517</v>
          </cell>
          <cell r="O198"/>
          <cell r="P198" t="str">
            <v>08</v>
          </cell>
          <cell r="Q198"/>
          <cell r="R198" t="str">
            <v>Broker</v>
          </cell>
          <cell r="S198" t="str">
            <v>BrokerAF-M-056-SI26-M46</v>
          </cell>
          <cell r="T198" t="e">
            <v>#N/A</v>
          </cell>
          <cell r="U198"/>
          <cell r="V198"/>
          <cell r="W198"/>
          <cell r="X198"/>
          <cell r="Y198"/>
          <cell r="Z198">
            <v>4883.5817492661517</v>
          </cell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>
            <v>2048</v>
          </cell>
          <cell r="AT198">
            <v>-2835.5817492661517</v>
          </cell>
          <cell r="AU198" t="str">
            <v>CANCELADO</v>
          </cell>
        </row>
        <row r="199">
          <cell r="A199" t="str">
            <v>AF-M-057-SI26-M46</v>
          </cell>
          <cell r="B199">
            <v>46077</v>
          </cell>
          <cell r="C199" t="str">
            <v>I</v>
          </cell>
          <cell r="D199" t="str">
            <v>MXG</v>
          </cell>
          <cell r="E199" t="str">
            <v>JE CHINA</v>
          </cell>
          <cell r="F199" t="str">
            <v>GILDARDO SOLIS RODARTE</v>
          </cell>
          <cell r="G199" t="str">
            <v>M46</v>
          </cell>
          <cell r="H199" t="str">
            <v>SEA IMPO</v>
          </cell>
          <cell r="I199" t="str">
            <v>67120000</v>
          </cell>
          <cell r="J199" t="str">
            <v>Freight</v>
          </cell>
          <cell r="K199" t="str">
            <v>FreightAF-M-057-SI26-M46</v>
          </cell>
          <cell r="L199" t="str">
            <v>CAL-4113</v>
          </cell>
          <cell r="M199">
            <v>46071</v>
          </cell>
          <cell r="N199">
            <v>4883.5817492661517</v>
          </cell>
          <cell r="O199"/>
          <cell r="P199" t="str">
            <v>08</v>
          </cell>
          <cell r="Q199"/>
          <cell r="R199" t="str">
            <v>Broker</v>
          </cell>
          <cell r="S199" t="str">
            <v>BrokerAF-M-057-SI26-M46</v>
          </cell>
          <cell r="T199" t="e">
            <v>#N/A</v>
          </cell>
          <cell r="U199"/>
          <cell r="V199"/>
          <cell r="W199"/>
          <cell r="X199"/>
          <cell r="Y199"/>
          <cell r="Z199">
            <v>4883.5817492661517</v>
          </cell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>
            <v>2817</v>
          </cell>
          <cell r="AT199">
            <v>-2066.5817492661517</v>
          </cell>
          <cell r="AU199" t="str">
            <v>CANCELADO</v>
          </cell>
        </row>
        <row r="200">
          <cell r="A200" t="str">
            <v>RM-M-031-SI26-M19</v>
          </cell>
          <cell r="B200">
            <v>46077</v>
          </cell>
          <cell r="C200" t="str">
            <v>I</v>
          </cell>
          <cell r="D200" t="str">
            <v>MXG</v>
          </cell>
          <cell r="E200" t="str">
            <v>JE CHINA</v>
          </cell>
          <cell r="F200" t="str">
            <v>MEXPROUD SHIPPING SA DE CV</v>
          </cell>
          <cell r="G200" t="str">
            <v>M19</v>
          </cell>
          <cell r="H200" t="str">
            <v>SEA IMPO</v>
          </cell>
          <cell r="I200" t="str">
            <v>67120000</v>
          </cell>
          <cell r="J200" t="str">
            <v>Freight</v>
          </cell>
          <cell r="K200" t="str">
            <v>FreightRM-M-031-SI26-M19</v>
          </cell>
          <cell r="L200" t="str">
            <v>F 64271</v>
          </cell>
          <cell r="M200">
            <v>46087</v>
          </cell>
          <cell r="N200">
            <v>5051.2422887543153</v>
          </cell>
          <cell r="O200"/>
          <cell r="P200" t="str">
            <v>10</v>
          </cell>
          <cell r="Q200"/>
          <cell r="R200" t="str">
            <v>Broker</v>
          </cell>
          <cell r="S200" t="str">
            <v>BrokerRM-M-031-SI26-M19</v>
          </cell>
          <cell r="T200" t="e">
            <v>#N/A</v>
          </cell>
          <cell r="U200"/>
          <cell r="V200"/>
          <cell r="W200"/>
          <cell r="X200"/>
          <cell r="Y200"/>
          <cell r="Z200">
            <v>5051.2422887543153</v>
          </cell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>
            <v>2772</v>
          </cell>
          <cell r="AT200">
            <v>-2279.2422887543153</v>
          </cell>
          <cell r="AU200" t="str">
            <v>CANCELADO</v>
          </cell>
        </row>
        <row r="201">
          <cell r="A201" t="str">
            <v>RM-M-030-SI26-M19</v>
          </cell>
          <cell r="B201">
            <v>46078</v>
          </cell>
          <cell r="C201" t="str">
            <v>I</v>
          </cell>
          <cell r="D201" t="str">
            <v>MXG</v>
          </cell>
          <cell r="E201" t="str">
            <v>JE CHINA</v>
          </cell>
          <cell r="F201" t="str">
            <v>MEXPROUD SHIPPING SA DE CV</v>
          </cell>
          <cell r="G201" t="str">
            <v>M19</v>
          </cell>
          <cell r="H201" t="str">
            <v>SEA IMPO</v>
          </cell>
          <cell r="I201" t="str">
            <v>67120000</v>
          </cell>
          <cell r="J201" t="str">
            <v>Freight</v>
          </cell>
          <cell r="K201" t="str">
            <v>FreightRM-M-030-SI26-M19</v>
          </cell>
          <cell r="L201" t="e">
            <v>#N/A</v>
          </cell>
          <cell r="M201"/>
          <cell r="N201"/>
          <cell r="O201"/>
          <cell r="P201"/>
          <cell r="Q201"/>
          <cell r="R201" t="str">
            <v>Broker</v>
          </cell>
          <cell r="S201" t="str">
            <v>BrokerRM-M-030-SI26-M19</v>
          </cell>
          <cell r="T201" t="e">
            <v>#N/A</v>
          </cell>
          <cell r="U201"/>
          <cell r="V201"/>
          <cell r="W201"/>
          <cell r="X201"/>
          <cell r="Y201"/>
          <cell r="Z201">
            <v>0</v>
          </cell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>
            <v>2772</v>
          </cell>
          <cell r="AT201">
            <v>2772</v>
          </cell>
          <cell r="AU201" t="str">
            <v>ABIERTO</v>
          </cell>
        </row>
        <row r="202">
          <cell r="A202" t="str">
            <v>AF-M-052-SI26-M46</v>
          </cell>
          <cell r="B202">
            <v>46078</v>
          </cell>
          <cell r="C202" t="str">
            <v>I</v>
          </cell>
          <cell r="D202" t="str">
            <v>MXG</v>
          </cell>
          <cell r="E202" t="str">
            <v>JE CHINA</v>
          </cell>
          <cell r="F202" t="str">
            <v>GILDARDO SOLIS RODARTE</v>
          </cell>
          <cell r="G202" t="str">
            <v>M46</v>
          </cell>
          <cell r="H202" t="str">
            <v>SEA IMPO</v>
          </cell>
          <cell r="I202" t="str">
            <v>67120000</v>
          </cell>
          <cell r="J202" t="str">
            <v>Freight</v>
          </cell>
          <cell r="K202" t="str">
            <v>FreightAF-M-052-SI26-M46</v>
          </cell>
          <cell r="L202" t="str">
            <v>MZO192877</v>
          </cell>
          <cell r="M202">
            <v>46081</v>
          </cell>
          <cell r="N202">
            <v>6043.3296960071311</v>
          </cell>
          <cell r="O202"/>
          <cell r="P202" t="str">
            <v>09</v>
          </cell>
          <cell r="Q202"/>
          <cell r="R202" t="str">
            <v>Broker</v>
          </cell>
          <cell r="S202" t="str">
            <v>BrokerAF-M-052-SI26-M46</v>
          </cell>
          <cell r="T202" t="e">
            <v>#N/A</v>
          </cell>
          <cell r="U202"/>
          <cell r="V202"/>
          <cell r="W202"/>
          <cell r="X202"/>
          <cell r="Y202"/>
          <cell r="Z202">
            <v>6043.3296960071311</v>
          </cell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>
            <v>2048</v>
          </cell>
          <cell r="AT202">
            <v>-3995.3296960071311</v>
          </cell>
          <cell r="AU202" t="str">
            <v>CANCELADO</v>
          </cell>
        </row>
        <row r="203">
          <cell r="A203" t="str">
            <v>AF-M-053-SI26-M46</v>
          </cell>
          <cell r="B203">
            <v>46078</v>
          </cell>
          <cell r="C203" t="str">
            <v>I</v>
          </cell>
          <cell r="D203" t="str">
            <v>MXG</v>
          </cell>
          <cell r="E203" t="str">
            <v>JE CHINA</v>
          </cell>
          <cell r="F203" t="str">
            <v>GILDARDO SOLIS RODARTE</v>
          </cell>
          <cell r="G203" t="str">
            <v>M46</v>
          </cell>
          <cell r="H203" t="str">
            <v>SEA IMPO</v>
          </cell>
          <cell r="I203" t="str">
            <v>67120000</v>
          </cell>
          <cell r="J203" t="str">
            <v>Freight</v>
          </cell>
          <cell r="K203" t="str">
            <v>FreightAF-M-053-SI26-M46</v>
          </cell>
          <cell r="L203" t="e">
            <v>#N/A</v>
          </cell>
          <cell r="M203"/>
          <cell r="N203"/>
          <cell r="O203"/>
          <cell r="P203"/>
          <cell r="Q203"/>
          <cell r="R203" t="str">
            <v>Broker</v>
          </cell>
          <cell r="S203" t="str">
            <v>BrokerAF-M-053-SI26-M46</v>
          </cell>
          <cell r="T203" t="e">
            <v>#N/A</v>
          </cell>
          <cell r="U203"/>
          <cell r="V203"/>
          <cell r="W203"/>
          <cell r="X203"/>
          <cell r="Y203"/>
          <cell r="Z203">
            <v>0</v>
          </cell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>
            <v>2048</v>
          </cell>
          <cell r="AT203">
            <v>2048</v>
          </cell>
          <cell r="AU203" t="str">
            <v>ABIERTO</v>
          </cell>
        </row>
        <row r="204">
          <cell r="A204" t="str">
            <v>AF-M-062-SI26-M46</v>
          </cell>
          <cell r="B204">
            <v>46078</v>
          </cell>
          <cell r="C204" t="str">
            <v>I</v>
          </cell>
          <cell r="D204" t="str">
            <v>MXG</v>
          </cell>
          <cell r="E204" t="str">
            <v>JE CHINA</v>
          </cell>
          <cell r="F204" t="str">
            <v>GILDARDO SOLIS RODARTE</v>
          </cell>
          <cell r="G204" t="str">
            <v>M46</v>
          </cell>
          <cell r="H204" t="str">
            <v>SEA IMPO</v>
          </cell>
          <cell r="I204" t="str">
            <v>67120000</v>
          </cell>
          <cell r="J204" t="str">
            <v>Freight</v>
          </cell>
          <cell r="K204" t="str">
            <v>FreightAF-M-062-SI26-M46</v>
          </cell>
          <cell r="L204" t="str">
            <v>CAL-4127</v>
          </cell>
          <cell r="M204">
            <v>46079</v>
          </cell>
          <cell r="N204">
            <v>4639.0191788021966</v>
          </cell>
          <cell r="O204"/>
          <cell r="P204" t="str">
            <v>09</v>
          </cell>
          <cell r="Q204"/>
          <cell r="R204" t="str">
            <v>Broker</v>
          </cell>
          <cell r="S204" t="str">
            <v>BrokerAF-M-062-SI26-M46</v>
          </cell>
          <cell r="T204" t="e">
            <v>#N/A</v>
          </cell>
          <cell r="U204"/>
          <cell r="V204"/>
          <cell r="W204"/>
          <cell r="X204"/>
          <cell r="Y204"/>
          <cell r="Z204">
            <v>4639.0191788021966</v>
          </cell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>
            <v>2817</v>
          </cell>
          <cell r="AT204">
            <v>-1822.0191788021966</v>
          </cell>
          <cell r="AU204" t="str">
            <v>CANCELADO</v>
          </cell>
        </row>
        <row r="205">
          <cell r="A205" t="str">
            <v>RM-M-018-SI26-M19</v>
          </cell>
          <cell r="B205">
            <v>46079</v>
          </cell>
          <cell r="C205" t="str">
            <v>I</v>
          </cell>
          <cell r="D205" t="str">
            <v>MXG</v>
          </cell>
          <cell r="E205" t="str">
            <v>JE CHINA</v>
          </cell>
          <cell r="F205" t="str">
            <v>MEXPROUD SHIPPING SA DE CV</v>
          </cell>
          <cell r="G205" t="str">
            <v>M19</v>
          </cell>
          <cell r="H205" t="str">
            <v>SEA IMPO</v>
          </cell>
          <cell r="I205" t="str">
            <v>67120000</v>
          </cell>
          <cell r="J205" t="str">
            <v>Freight</v>
          </cell>
          <cell r="K205" t="str">
            <v>FreightRM-M-018-SI26-M19</v>
          </cell>
          <cell r="L205" t="str">
            <v>CAL-4139</v>
          </cell>
          <cell r="M205">
            <v>46084</v>
          </cell>
          <cell r="N205">
            <v>4944.2526458769598</v>
          </cell>
          <cell r="O205"/>
          <cell r="P205" t="str">
            <v>10</v>
          </cell>
          <cell r="Q205"/>
          <cell r="R205" t="str">
            <v>Broker</v>
          </cell>
          <cell r="S205" t="str">
            <v>BrokerRM-M-018-SI26-M19</v>
          </cell>
          <cell r="T205" t="e">
            <v>#N/A</v>
          </cell>
          <cell r="U205"/>
          <cell r="V205"/>
          <cell r="W205"/>
          <cell r="X205"/>
          <cell r="Y205"/>
          <cell r="Z205">
            <v>4944.2526458769598</v>
          </cell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>
            <v>2772</v>
          </cell>
          <cell r="AT205">
            <v>-2172.2526458769598</v>
          </cell>
          <cell r="AU205" t="str">
            <v>CANCELADO</v>
          </cell>
        </row>
        <row r="206">
          <cell r="A206" t="str">
            <v>RM-M-020-SI26-M19</v>
          </cell>
          <cell r="B206">
            <v>46079</v>
          </cell>
          <cell r="C206" t="str">
            <v>I</v>
          </cell>
          <cell r="D206" t="str">
            <v>MXG</v>
          </cell>
          <cell r="E206" t="str">
            <v>JE CHINA</v>
          </cell>
          <cell r="F206" t="str">
            <v>MEXPROUD SHIPPING SA DE CV</v>
          </cell>
          <cell r="G206" t="str">
            <v>M19</v>
          </cell>
          <cell r="H206" t="str">
            <v>SEA IMPO</v>
          </cell>
          <cell r="I206" t="str">
            <v>67120000</v>
          </cell>
          <cell r="J206" t="str">
            <v>Freight</v>
          </cell>
          <cell r="K206" t="str">
            <v>FreightRM-M-020-SI26-M19</v>
          </cell>
          <cell r="L206" t="str">
            <v>CAL-4140</v>
          </cell>
          <cell r="M206">
            <v>46084</v>
          </cell>
          <cell r="N206">
            <v>4310.3741015337591</v>
          </cell>
          <cell r="O206"/>
          <cell r="P206" t="str">
            <v>10</v>
          </cell>
          <cell r="Q206"/>
          <cell r="R206" t="str">
            <v>Broker</v>
          </cell>
          <cell r="S206" t="str">
            <v>BrokerRM-M-020-SI26-M19</v>
          </cell>
          <cell r="T206" t="e">
            <v>#N/A</v>
          </cell>
          <cell r="U206"/>
          <cell r="V206"/>
          <cell r="W206"/>
          <cell r="X206"/>
          <cell r="Y206"/>
          <cell r="Z206">
            <v>4310.3741015337591</v>
          </cell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>
            <v>2772</v>
          </cell>
          <cell r="AT206">
            <v>-1538.3741015337591</v>
          </cell>
          <cell r="AU206" t="str">
            <v>CANCELADO</v>
          </cell>
        </row>
        <row r="207">
          <cell r="A207" t="str">
            <v>AF-M-058-SI26-M46</v>
          </cell>
          <cell r="B207">
            <v>46079</v>
          </cell>
          <cell r="C207" t="str">
            <v>I</v>
          </cell>
          <cell r="D207" t="str">
            <v>MXG</v>
          </cell>
          <cell r="E207" t="str">
            <v>JE CHINA</v>
          </cell>
          <cell r="F207" t="str">
            <v>GILDARDO SOLIS RODARTE</v>
          </cell>
          <cell r="G207" t="str">
            <v>M46</v>
          </cell>
          <cell r="H207" t="str">
            <v>SEA IMPO</v>
          </cell>
          <cell r="I207" t="str">
            <v>67120000</v>
          </cell>
          <cell r="J207" t="str">
            <v>Freight</v>
          </cell>
          <cell r="K207" t="str">
            <v>FreightAF-M-058-SI26-M46</v>
          </cell>
          <cell r="L207" t="str">
            <v>CAL-4115</v>
          </cell>
          <cell r="M207">
            <v>46071</v>
          </cell>
          <cell r="N207">
            <v>4819.7440793411042</v>
          </cell>
          <cell r="O207"/>
          <cell r="P207" t="str">
            <v>08</v>
          </cell>
          <cell r="Q207"/>
          <cell r="R207" t="str">
            <v>Broker</v>
          </cell>
          <cell r="S207" t="str">
            <v>BrokerAF-M-058-SI26-M46</v>
          </cell>
          <cell r="T207" t="e">
            <v>#N/A</v>
          </cell>
          <cell r="U207"/>
          <cell r="V207"/>
          <cell r="W207"/>
          <cell r="X207"/>
          <cell r="Y207"/>
          <cell r="Z207">
            <v>4819.7440793411042</v>
          </cell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>
            <v>2048</v>
          </cell>
          <cell r="AT207">
            <v>-2771.7440793411042</v>
          </cell>
          <cell r="AU207" t="str">
            <v>CANCELADO</v>
          </cell>
        </row>
        <row r="208">
          <cell r="A208" t="str">
            <v>AF-M-061-SI26-M46</v>
          </cell>
          <cell r="B208">
            <v>46079</v>
          </cell>
          <cell r="C208" t="str">
            <v>I</v>
          </cell>
          <cell r="D208" t="str">
            <v>MXG</v>
          </cell>
          <cell r="E208" t="str">
            <v>JE CHINA</v>
          </cell>
          <cell r="F208" t="str">
            <v>GILDARDO SOLIS RODARTE</v>
          </cell>
          <cell r="G208" t="str">
            <v>M46</v>
          </cell>
          <cell r="H208" t="str">
            <v>SEA IMPO</v>
          </cell>
          <cell r="I208" t="str">
            <v>67120000</v>
          </cell>
          <cell r="J208" t="str">
            <v>Freight</v>
          </cell>
          <cell r="K208" t="str">
            <v>FreightAF-M-061-SI26-M46</v>
          </cell>
          <cell r="L208" t="str">
            <v>CAL-4116</v>
          </cell>
          <cell r="M208">
            <v>46071</v>
          </cell>
          <cell r="N208">
            <v>5138.9324289663427</v>
          </cell>
          <cell r="O208"/>
          <cell r="P208" t="str">
            <v>08</v>
          </cell>
          <cell r="Q208"/>
          <cell r="R208" t="str">
            <v>Broker</v>
          </cell>
          <cell r="S208" t="str">
            <v>BrokerAF-M-061-SI26-M46</v>
          </cell>
          <cell r="T208" t="e">
            <v>#N/A</v>
          </cell>
          <cell r="U208"/>
          <cell r="V208"/>
          <cell r="W208"/>
          <cell r="X208"/>
          <cell r="Y208"/>
          <cell r="Z208">
            <v>5138.9324289663427</v>
          </cell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>
            <v>2048</v>
          </cell>
          <cell r="AT208">
            <v>-3090.9324289663427</v>
          </cell>
          <cell r="AU208" t="str">
            <v>CANCELADO</v>
          </cell>
        </row>
        <row r="209">
          <cell r="A209" t="str">
            <v>AF-M-063-SI26-M46</v>
          </cell>
          <cell r="B209">
            <v>46079</v>
          </cell>
          <cell r="C209" t="str">
            <v>I</v>
          </cell>
          <cell r="D209" t="str">
            <v>MXG</v>
          </cell>
          <cell r="E209" t="str">
            <v>JE CHINA</v>
          </cell>
          <cell r="F209" t="str">
            <v>GILDARDO SOLIS RODARTE</v>
          </cell>
          <cell r="G209" t="str">
            <v>M46</v>
          </cell>
          <cell r="H209" t="str">
            <v>SEA IMPO</v>
          </cell>
          <cell r="I209" t="str">
            <v>67120000</v>
          </cell>
          <cell r="J209" t="str">
            <v>Freight</v>
          </cell>
          <cell r="K209" t="str">
            <v>FreightAF-M-063-SI26-M46</v>
          </cell>
          <cell r="L209" t="str">
            <v>CAL-4116</v>
          </cell>
          <cell r="M209">
            <v>46071</v>
          </cell>
          <cell r="N209">
            <v>5138.9324289663427</v>
          </cell>
          <cell r="O209"/>
          <cell r="P209" t="str">
            <v>08</v>
          </cell>
          <cell r="Q209"/>
          <cell r="R209" t="str">
            <v>Broker</v>
          </cell>
          <cell r="S209" t="str">
            <v>BrokerAF-M-063-SI26-M46</v>
          </cell>
          <cell r="T209" t="e">
            <v>#N/A</v>
          </cell>
          <cell r="U209"/>
          <cell r="V209"/>
          <cell r="W209"/>
          <cell r="X209"/>
          <cell r="Y209"/>
          <cell r="Z209">
            <v>5138.9324289663427</v>
          </cell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>
            <v>2817</v>
          </cell>
          <cell r="AT209">
            <v>-2321.9324289663427</v>
          </cell>
          <cell r="AU209" t="str">
            <v>CANCELADO</v>
          </cell>
        </row>
        <row r="210">
          <cell r="A210" t="str">
            <v>RM-M-021-SI26-M19</v>
          </cell>
          <cell r="B210">
            <v>46079</v>
          </cell>
          <cell r="C210" t="str">
            <v>I</v>
          </cell>
          <cell r="D210" t="str">
            <v>MXG</v>
          </cell>
          <cell r="E210" t="str">
            <v>JE CHINA</v>
          </cell>
          <cell r="F210" t="str">
            <v>MEXPROUD SHIPPING SA DE CV</v>
          </cell>
          <cell r="G210" t="str">
            <v>M19</v>
          </cell>
          <cell r="H210" t="str">
            <v>SEA IMPO</v>
          </cell>
          <cell r="I210" t="str">
            <v>67120000</v>
          </cell>
          <cell r="J210" t="str">
            <v>Freight</v>
          </cell>
          <cell r="K210" t="str">
            <v>FreightRM-M-021-SI26-M19</v>
          </cell>
          <cell r="L210" t="str">
            <v>CAL.4149</v>
          </cell>
          <cell r="M210">
            <v>46085</v>
          </cell>
          <cell r="N210">
            <v>4722.3951553568395</v>
          </cell>
          <cell r="O210"/>
          <cell r="P210" t="str">
            <v>10</v>
          </cell>
          <cell r="Q210"/>
          <cell r="R210" t="str">
            <v>Broker</v>
          </cell>
          <cell r="S210" t="str">
            <v>BrokerRM-M-021-SI26-M19</v>
          </cell>
          <cell r="T210" t="e">
            <v>#N/A</v>
          </cell>
          <cell r="U210"/>
          <cell r="V210"/>
          <cell r="W210"/>
          <cell r="X210"/>
          <cell r="Y210"/>
          <cell r="Z210">
            <v>4722.3951553568395</v>
          </cell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>
            <v>2772</v>
          </cell>
          <cell r="AT210">
            <v>-1950.3951553568395</v>
          </cell>
          <cell r="AU210" t="str">
            <v>CANCELADO</v>
          </cell>
        </row>
        <row r="211">
          <cell r="A211" t="str">
            <v>RM-M-025-SI26-M19</v>
          </cell>
          <cell r="B211">
            <v>46081</v>
          </cell>
          <cell r="C211" t="str">
            <v>I</v>
          </cell>
          <cell r="D211" t="str">
            <v>MXG</v>
          </cell>
          <cell r="E211" t="str">
            <v>JE CHINA</v>
          </cell>
          <cell r="F211" t="str">
            <v>MEXPROUD SHIPPING SA DE CV</v>
          </cell>
          <cell r="G211" t="str">
            <v>M19</v>
          </cell>
          <cell r="H211" t="str">
            <v>SEA IMPO</v>
          </cell>
          <cell r="I211" t="str">
            <v>67120000</v>
          </cell>
          <cell r="J211" t="str">
            <v>Freight</v>
          </cell>
          <cell r="K211" t="str">
            <v>FreightRM-M-025-SI26-M19</v>
          </cell>
          <cell r="L211" t="str">
            <v>F 64270</v>
          </cell>
          <cell r="M211">
            <v>46087</v>
          </cell>
          <cell r="N211">
            <v>3704.0692738694888</v>
          </cell>
          <cell r="O211"/>
          <cell r="P211" t="str">
            <v>10</v>
          </cell>
          <cell r="Q211"/>
          <cell r="R211" t="str">
            <v>Broker</v>
          </cell>
          <cell r="S211" t="str">
            <v>BrokerRM-M-025-SI26-M19</v>
          </cell>
          <cell r="T211" t="e">
            <v>#N/A</v>
          </cell>
          <cell r="U211"/>
          <cell r="V211"/>
          <cell r="W211"/>
          <cell r="X211"/>
          <cell r="Y211"/>
          <cell r="Z211">
            <v>3704.0692738694888</v>
          </cell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>
            <v>2772</v>
          </cell>
          <cell r="AT211">
            <v>-932.06927386948882</v>
          </cell>
          <cell r="AU211" t="str">
            <v>CANCELADO</v>
          </cell>
        </row>
        <row r="212">
          <cell r="A212" t="str">
            <v>RM-M-015-SI26-M19</v>
          </cell>
          <cell r="B212">
            <v>46080</v>
          </cell>
          <cell r="C212" t="str">
            <v>I</v>
          </cell>
          <cell r="D212" t="str">
            <v>MXG</v>
          </cell>
          <cell r="E212" t="str">
            <v>JE CHINA</v>
          </cell>
          <cell r="F212" t="str">
            <v>MEXPROUD SHIPPING SA DE CV</v>
          </cell>
          <cell r="G212" t="str">
            <v>M19</v>
          </cell>
          <cell r="H212" t="str">
            <v>SEA IMPO</v>
          </cell>
          <cell r="I212" t="str">
            <v>67120000</v>
          </cell>
          <cell r="J212" t="str">
            <v>Freight</v>
          </cell>
          <cell r="K212" t="str">
            <v>FreightRM-M-015-SI26-M19</v>
          </cell>
          <cell r="L212" t="str">
            <v>F 64269</v>
          </cell>
          <cell r="M212">
            <v>46087</v>
          </cell>
          <cell r="N212">
            <v>3704.0692738694888</v>
          </cell>
          <cell r="O212"/>
          <cell r="P212" t="str">
            <v>10</v>
          </cell>
          <cell r="Q212"/>
          <cell r="R212" t="str">
            <v>Broker</v>
          </cell>
          <cell r="S212" t="str">
            <v>BrokerRM-M-015-SI26-M19</v>
          </cell>
          <cell r="T212" t="e">
            <v>#N/A</v>
          </cell>
          <cell r="U212"/>
          <cell r="V212"/>
          <cell r="W212"/>
          <cell r="X212"/>
          <cell r="Y212"/>
          <cell r="Z212">
            <v>3704.0692738694888</v>
          </cell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>
            <v>2772</v>
          </cell>
          <cell r="AT212">
            <v>-932.06927386948882</v>
          </cell>
          <cell r="AU212" t="str">
            <v>CANCELADO</v>
          </cell>
        </row>
        <row r="213">
          <cell r="A213" t="str">
            <v>RM-M-016-SI26-M19</v>
          </cell>
          <cell r="B213">
            <v>46080</v>
          </cell>
          <cell r="C213" t="str">
            <v>I</v>
          </cell>
          <cell r="D213" t="str">
            <v>MXG</v>
          </cell>
          <cell r="E213" t="str">
            <v>JE CHINA</v>
          </cell>
          <cell r="F213" t="str">
            <v>MEXPROUD SHIPPING SA DE CV</v>
          </cell>
          <cell r="G213" t="str">
            <v>M19</v>
          </cell>
          <cell r="H213" t="str">
            <v>SEA IMPO</v>
          </cell>
          <cell r="I213" t="str">
            <v>67120000</v>
          </cell>
          <cell r="J213" t="str">
            <v>Freight</v>
          </cell>
          <cell r="K213" t="str">
            <v>FreightRM-M-016-SI26-M19</v>
          </cell>
          <cell r="L213" t="str">
            <v>CAL-4133</v>
          </cell>
          <cell r="M213">
            <v>46080</v>
          </cell>
          <cell r="N213">
            <v>4754.5961854094739</v>
          </cell>
          <cell r="O213"/>
          <cell r="P213" t="str">
            <v>10</v>
          </cell>
          <cell r="Q213"/>
          <cell r="R213" t="str">
            <v>Broker</v>
          </cell>
          <cell r="S213" t="str">
            <v>BrokerRM-M-016-SI26-M19</v>
          </cell>
          <cell r="T213" t="e">
            <v>#N/A</v>
          </cell>
          <cell r="U213"/>
          <cell r="V213"/>
          <cell r="W213"/>
          <cell r="X213"/>
          <cell r="Y213"/>
          <cell r="Z213">
            <v>4754.5961854094739</v>
          </cell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>
            <v>2772</v>
          </cell>
          <cell r="AT213">
            <v>-1982.5961854094739</v>
          </cell>
          <cell r="AU213" t="str">
            <v>CANCELADO</v>
          </cell>
        </row>
        <row r="214">
          <cell r="A214" t="str">
            <v>AF-M-051-SI26-M46</v>
          </cell>
          <cell r="B214">
            <v>46080</v>
          </cell>
          <cell r="C214" t="str">
            <v>I</v>
          </cell>
          <cell r="D214" t="str">
            <v>MXG</v>
          </cell>
          <cell r="E214" t="str">
            <v>JE CHINA</v>
          </cell>
          <cell r="F214" t="str">
            <v>GILDARDO SOLIS RODARTE</v>
          </cell>
          <cell r="G214" t="str">
            <v>M46</v>
          </cell>
          <cell r="H214" t="str">
            <v>SEA IMPO</v>
          </cell>
          <cell r="I214" t="str">
            <v>67120000</v>
          </cell>
          <cell r="J214" t="str">
            <v>Freight</v>
          </cell>
          <cell r="K214" t="str">
            <v>FreightAF-M-051-SI26-M46</v>
          </cell>
          <cell r="L214" t="str">
            <v>CAL-4117</v>
          </cell>
          <cell r="M214">
            <v>46071</v>
          </cell>
          <cell r="N214">
            <v>5138.9324289663427</v>
          </cell>
          <cell r="O214"/>
          <cell r="P214" t="str">
            <v>08</v>
          </cell>
          <cell r="Q214"/>
          <cell r="R214" t="str">
            <v>Broker</v>
          </cell>
          <cell r="S214" t="str">
            <v>BrokerAF-M-051-SI26-M46</v>
          </cell>
          <cell r="T214" t="e">
            <v>#N/A</v>
          </cell>
          <cell r="U214"/>
          <cell r="V214"/>
          <cell r="W214"/>
          <cell r="X214"/>
          <cell r="Y214"/>
          <cell r="Z214">
            <v>5138.9324289663427</v>
          </cell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>
            <v>2048</v>
          </cell>
          <cell r="AT214">
            <v>-3090.9324289663427</v>
          </cell>
          <cell r="AU214" t="str">
            <v>CANCELADO</v>
          </cell>
        </row>
        <row r="215">
          <cell r="A215" t="str">
            <v>AF-M-055-SI26-M46</v>
          </cell>
          <cell r="B215">
            <v>46080</v>
          </cell>
          <cell r="C215" t="str">
            <v>I</v>
          </cell>
          <cell r="D215" t="str">
            <v>MXG</v>
          </cell>
          <cell r="E215" t="str">
            <v>JE CHINA</v>
          </cell>
          <cell r="F215" t="str">
            <v>GILDARDO SOLIS RODARTE</v>
          </cell>
          <cell r="G215" t="str">
            <v>M46</v>
          </cell>
          <cell r="H215" t="str">
            <v>SEA IMPO</v>
          </cell>
          <cell r="I215" t="str">
            <v>67120000</v>
          </cell>
          <cell r="J215" t="str">
            <v>Freight</v>
          </cell>
          <cell r="K215" t="str">
            <v>FreightAF-M-055-SI26-M46</v>
          </cell>
          <cell r="L215" t="e">
            <v>#N/A</v>
          </cell>
          <cell r="M215"/>
          <cell r="N215"/>
          <cell r="O215"/>
          <cell r="P215"/>
          <cell r="Q215"/>
          <cell r="R215" t="str">
            <v>Broker</v>
          </cell>
          <cell r="S215" t="str">
            <v>BrokerAF-M-055-SI26-M46</v>
          </cell>
          <cell r="T215" t="e">
            <v>#N/A</v>
          </cell>
          <cell r="U215"/>
          <cell r="V215"/>
          <cell r="W215"/>
          <cell r="X215"/>
          <cell r="Y215"/>
          <cell r="Z215">
            <v>0</v>
          </cell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>
            <v>2048</v>
          </cell>
          <cell r="AT215">
            <v>2048</v>
          </cell>
          <cell r="AU215" t="str">
            <v>ABIERTO</v>
          </cell>
        </row>
        <row r="216">
          <cell r="A216" t="str">
            <v>AF-M-059-SI26-M46</v>
          </cell>
          <cell r="B216">
            <v>46080</v>
          </cell>
          <cell r="C216" t="str">
            <v>I</v>
          </cell>
          <cell r="D216" t="str">
            <v>MXG</v>
          </cell>
          <cell r="E216" t="str">
            <v>JE CHINA</v>
          </cell>
          <cell r="F216" t="str">
            <v>GILDARDO SOLIS RODARTE</v>
          </cell>
          <cell r="G216" t="str">
            <v>M46</v>
          </cell>
          <cell r="H216" t="str">
            <v>SEA IMPO</v>
          </cell>
          <cell r="I216" t="str">
            <v>67120000</v>
          </cell>
          <cell r="J216" t="str">
            <v>Freight</v>
          </cell>
          <cell r="K216" t="str">
            <v>FreightAF-M-059-SI26-M46</v>
          </cell>
          <cell r="L216" t="str">
            <v>CAL-4112</v>
          </cell>
          <cell r="M216">
            <v>46071</v>
          </cell>
          <cell r="N216">
            <v>5298.5266037789625</v>
          </cell>
          <cell r="O216"/>
          <cell r="P216" t="str">
            <v>08</v>
          </cell>
          <cell r="Q216"/>
          <cell r="R216" t="str">
            <v>Broker</v>
          </cell>
          <cell r="S216" t="str">
            <v>BrokerAF-M-059-SI26-M46</v>
          </cell>
          <cell r="T216" t="e">
            <v>#N/A</v>
          </cell>
          <cell r="U216"/>
          <cell r="V216"/>
          <cell r="W216"/>
          <cell r="X216"/>
          <cell r="Y216"/>
          <cell r="Z216">
            <v>5298.5266037789625</v>
          </cell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>
            <v>2048</v>
          </cell>
          <cell r="AT216">
            <v>-3250.5266037789625</v>
          </cell>
          <cell r="AU216" t="str">
            <v>CANCELADO</v>
          </cell>
        </row>
        <row r="217">
          <cell r="A217" t="str">
            <v>AF-M-060-SI26-M46</v>
          </cell>
          <cell r="B217">
            <v>46080</v>
          </cell>
          <cell r="C217" t="str">
            <v>I</v>
          </cell>
          <cell r="D217" t="str">
            <v>MXG</v>
          </cell>
          <cell r="E217" t="str">
            <v>JE CHINA</v>
          </cell>
          <cell r="F217" t="str">
            <v>GILDARDO SOLIS RODARTE</v>
          </cell>
          <cell r="G217" t="str">
            <v>M46</v>
          </cell>
          <cell r="H217" t="str">
            <v>SEA IMPO</v>
          </cell>
          <cell r="I217" t="str">
            <v>67120000</v>
          </cell>
          <cell r="J217" t="str">
            <v>Freight</v>
          </cell>
          <cell r="K217" t="str">
            <v>FreightAF-M-060-SI26-M46</v>
          </cell>
          <cell r="L217" t="str">
            <v>CAL-4112</v>
          </cell>
          <cell r="M217">
            <v>46071</v>
          </cell>
          <cell r="N217">
            <v>5298.5266037789625</v>
          </cell>
          <cell r="O217"/>
          <cell r="P217" t="str">
            <v>08</v>
          </cell>
          <cell r="Q217"/>
          <cell r="R217" t="str">
            <v>Broker</v>
          </cell>
          <cell r="S217" t="str">
            <v>BrokerAF-M-060-SI26-M46</v>
          </cell>
          <cell r="T217" t="e">
            <v>#N/A</v>
          </cell>
          <cell r="U217"/>
          <cell r="V217"/>
          <cell r="W217"/>
          <cell r="X217"/>
          <cell r="Y217"/>
          <cell r="Z217">
            <v>5298.5266037789625</v>
          </cell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>
            <v>2048</v>
          </cell>
          <cell r="AT217">
            <v>-3250.5266037789625</v>
          </cell>
          <cell r="AU217" t="str">
            <v>CANCELADO</v>
          </cell>
        </row>
        <row r="218">
          <cell r="A218" t="str">
            <v>RM-M-032-SI26-M19</v>
          </cell>
          <cell r="B218">
            <v>46081</v>
          </cell>
          <cell r="C218" t="str">
            <v>I</v>
          </cell>
          <cell r="D218" t="str">
            <v>MXG</v>
          </cell>
          <cell r="E218" t="str">
            <v>JE CHINA</v>
          </cell>
          <cell r="F218" t="str">
            <v>MEXPROUD SHIPPING SA DE CV</v>
          </cell>
          <cell r="G218" t="str">
            <v>M19</v>
          </cell>
          <cell r="H218" t="str">
            <v>SEA IMPO</v>
          </cell>
          <cell r="I218" t="str">
            <v>67120000</v>
          </cell>
          <cell r="J218" t="str">
            <v>Freight</v>
          </cell>
          <cell r="K218" t="str">
            <v>FreightRM-M-032-SI26-M19</v>
          </cell>
          <cell r="L218" t="str">
            <v>F 64268</v>
          </cell>
          <cell r="M218">
            <v>46087</v>
          </cell>
          <cell r="N218">
            <v>3974.5543041485084</v>
          </cell>
          <cell r="O218"/>
          <cell r="P218" t="str">
            <v>10</v>
          </cell>
          <cell r="Q218"/>
          <cell r="R218" t="str">
            <v>Broker</v>
          </cell>
          <cell r="S218" t="str">
            <v>BrokerRM-M-032-SI26-M19</v>
          </cell>
          <cell r="T218" t="e">
            <v>#N/A</v>
          </cell>
          <cell r="U218"/>
          <cell r="V218"/>
          <cell r="W218"/>
          <cell r="X218"/>
          <cell r="Y218"/>
          <cell r="Z218">
            <v>3974.5543041485084</v>
          </cell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>
            <v>2772</v>
          </cell>
          <cell r="AT218">
            <v>-1202.5543041485084</v>
          </cell>
          <cell r="AU218" t="str">
            <v>CANCELADO</v>
          </cell>
        </row>
        <row r="219">
          <cell r="A219" t="str">
            <v>RM-M-019-SI26-M19</v>
          </cell>
          <cell r="B219">
            <v>46081</v>
          </cell>
          <cell r="C219" t="str">
            <v>I</v>
          </cell>
          <cell r="D219" t="str">
            <v>MXG</v>
          </cell>
          <cell r="E219" t="str">
            <v>JE CHINA</v>
          </cell>
          <cell r="F219" t="str">
            <v>MEXPROUD SHIPPING SA DE CV</v>
          </cell>
          <cell r="G219" t="str">
            <v>M19</v>
          </cell>
          <cell r="H219" t="str">
            <v>SEA IMPO</v>
          </cell>
          <cell r="I219" t="str">
            <v>67120000</v>
          </cell>
          <cell r="J219" t="str">
            <v>Freight</v>
          </cell>
          <cell r="K219" t="str">
            <v>FreightRM-M-019-SI26-M19</v>
          </cell>
          <cell r="L219" t="str">
            <v>CAL-4139</v>
          </cell>
          <cell r="M219">
            <v>46084</v>
          </cell>
          <cell r="N219">
            <v>4944.2526458769598</v>
          </cell>
          <cell r="O219"/>
          <cell r="P219" t="str">
            <v>10</v>
          </cell>
          <cell r="Q219"/>
          <cell r="R219" t="str">
            <v>Broker</v>
          </cell>
          <cell r="S219" t="str">
            <v>BrokerRM-M-019-SI26-M19</v>
          </cell>
          <cell r="T219" t="e">
            <v>#N/A</v>
          </cell>
          <cell r="U219"/>
          <cell r="V219"/>
          <cell r="W219"/>
          <cell r="X219"/>
          <cell r="Y219"/>
          <cell r="Z219">
            <v>4944.2526458769598</v>
          </cell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>
            <v>2772</v>
          </cell>
          <cell r="AT219">
            <v>-2172.2526458769598</v>
          </cell>
          <cell r="AU219" t="str">
            <v>CANCELADO</v>
          </cell>
        </row>
        <row r="220">
          <cell r="A220" t="str">
            <v>RM-M-029-SI26-M19</v>
          </cell>
          <cell r="B220">
            <v>46081</v>
          </cell>
          <cell r="C220" t="str">
            <v>I</v>
          </cell>
          <cell r="D220" t="str">
            <v>MXG</v>
          </cell>
          <cell r="E220" t="str">
            <v>JE CHINA</v>
          </cell>
          <cell r="F220" t="str">
            <v>MEXPROUD SHIPPING SA DE CV</v>
          </cell>
          <cell r="G220" t="str">
            <v>M19</v>
          </cell>
          <cell r="H220" t="str">
            <v>SEA IMPO</v>
          </cell>
          <cell r="I220" t="str">
            <v>67120000</v>
          </cell>
          <cell r="J220" t="str">
            <v>Freight</v>
          </cell>
          <cell r="K220" t="str">
            <v>FreightRM-M-029-SI26-M19</v>
          </cell>
          <cell r="L220" t="str">
            <v>CAL-4136</v>
          </cell>
          <cell r="M220">
            <v>46083</v>
          </cell>
          <cell r="N220">
            <v>3397.5889976795515</v>
          </cell>
          <cell r="O220"/>
          <cell r="P220" t="str">
            <v>10</v>
          </cell>
          <cell r="Q220"/>
          <cell r="R220" t="str">
            <v>Broker</v>
          </cell>
          <cell r="S220" t="str">
            <v>BrokerRM-M-029-SI26-M19</v>
          </cell>
          <cell r="T220" t="e">
            <v>#N/A</v>
          </cell>
          <cell r="U220"/>
          <cell r="V220"/>
          <cell r="W220"/>
          <cell r="X220"/>
          <cell r="Y220"/>
          <cell r="Z220">
            <v>3397.5889976795515</v>
          </cell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>
            <v>2772</v>
          </cell>
          <cell r="AT220">
            <v>-625.58899767955154</v>
          </cell>
          <cell r="AU220" t="str">
            <v>CANCELADO</v>
          </cell>
        </row>
        <row r="221">
          <cell r="A221" t="str">
            <v>RM-M-566-SI25-M19-B</v>
          </cell>
          <cell r="B221">
            <v>46062</v>
          </cell>
          <cell r="C221" t="str">
            <v>I</v>
          </cell>
          <cell r="D221" t="str">
            <v>MXG</v>
          </cell>
          <cell r="E221" t="str">
            <v>JE CHINA</v>
          </cell>
          <cell r="F221" t="str">
            <v>DICEX S.A DE C.V.</v>
          </cell>
          <cell r="G221" t="str">
            <v>M19</v>
          </cell>
          <cell r="H221" t="str">
            <v>SEA IMPO</v>
          </cell>
          <cell r="I221" t="str">
            <v>67120000</v>
          </cell>
          <cell r="J221" t="str">
            <v>Freight</v>
          </cell>
          <cell r="K221" t="str">
            <v>FreightRM-M-566-SI25-M19-B</v>
          </cell>
          <cell r="L221" t="e">
            <v>#N/A</v>
          </cell>
          <cell r="M221"/>
          <cell r="N221"/>
          <cell r="O221"/>
          <cell r="P221"/>
          <cell r="Q221"/>
          <cell r="R221" t="str">
            <v>Broker</v>
          </cell>
          <cell r="S221" t="str">
            <v>BrokerRM-M-566-SI25-M19-B</v>
          </cell>
          <cell r="T221" t="str">
            <v>MZO191689</v>
          </cell>
          <cell r="U221">
            <v>46070</v>
          </cell>
          <cell r="V221">
            <v>1261.0932200974664</v>
          </cell>
          <cell r="W221"/>
          <cell r="X221" t="str">
            <v>08</v>
          </cell>
          <cell r="Y221"/>
          <cell r="Z221">
            <v>1261.0932200974664</v>
          </cell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>
            <v>755</v>
          </cell>
          <cell r="AT221">
            <v>-506.09322009746643</v>
          </cell>
          <cell r="AU221" t="str">
            <v>CANCELADO</v>
          </cell>
        </row>
        <row r="222">
          <cell r="A222" t="str">
            <v>RM-M-586-SI25-M19-B</v>
          </cell>
          <cell r="B222">
            <v>46063</v>
          </cell>
          <cell r="C222" t="str">
            <v>I</v>
          </cell>
          <cell r="D222" t="str">
            <v>MXG</v>
          </cell>
          <cell r="E222" t="str">
            <v>JE CHINA</v>
          </cell>
          <cell r="F222" t="str">
            <v>DICEX S.A DE C.V.</v>
          </cell>
          <cell r="G222" t="str">
            <v>M19</v>
          </cell>
          <cell r="H222" t="str">
            <v>SEA IMPO</v>
          </cell>
          <cell r="I222" t="str">
            <v>67120000</v>
          </cell>
          <cell r="J222" t="str">
            <v>Freight</v>
          </cell>
          <cell r="K222" t="str">
            <v>FreightRM-M-586-SI25-M19-B</v>
          </cell>
          <cell r="L222" t="e">
            <v>#N/A</v>
          </cell>
          <cell r="M222"/>
          <cell r="N222"/>
          <cell r="O222"/>
          <cell r="P222"/>
          <cell r="Q222"/>
          <cell r="R222" t="str">
            <v>Broker</v>
          </cell>
          <cell r="S222" t="str">
            <v>BrokerRM-M-586-SI25-M19-B</v>
          </cell>
          <cell r="T222" t="str">
            <v>MZO192630</v>
          </cell>
          <cell r="U222">
            <v>46079</v>
          </cell>
          <cell r="V222">
            <v>1011.7843655912751</v>
          </cell>
          <cell r="W222"/>
          <cell r="X222" t="str">
            <v>09</v>
          </cell>
          <cell r="Y222"/>
          <cell r="Z222">
            <v>1011.7843655912751</v>
          </cell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>
            <v>755</v>
          </cell>
          <cell r="AT222">
            <v>-256.7843655912751</v>
          </cell>
          <cell r="AU222" t="str">
            <v>CANCELADO</v>
          </cell>
        </row>
        <row r="223">
          <cell r="A223" t="str">
            <v>RM-M-565-SI25-M19-B</v>
          </cell>
          <cell r="B223">
            <v>46063</v>
          </cell>
          <cell r="C223" t="str">
            <v>I</v>
          </cell>
          <cell r="D223" t="str">
            <v>MXG</v>
          </cell>
          <cell r="E223" t="str">
            <v>JE CHINA</v>
          </cell>
          <cell r="F223" t="str">
            <v>DICEX S.A DE C.V.</v>
          </cell>
          <cell r="G223" t="str">
            <v>M19</v>
          </cell>
          <cell r="H223" t="str">
            <v>SEA IMPO</v>
          </cell>
          <cell r="I223" t="str">
            <v>67120000</v>
          </cell>
          <cell r="J223" t="str">
            <v>Freight</v>
          </cell>
          <cell r="K223" t="str">
            <v>FreightRM-M-565-SI25-M19-B</v>
          </cell>
          <cell r="L223" t="e">
            <v>#N/A</v>
          </cell>
          <cell r="M223"/>
          <cell r="N223"/>
          <cell r="O223"/>
          <cell r="P223"/>
          <cell r="Q223"/>
          <cell r="R223" t="str">
            <v>Broker</v>
          </cell>
          <cell r="S223" t="str">
            <v>BrokerRM-M-565-SI25-M19-B</v>
          </cell>
          <cell r="T223" t="str">
            <v>MZO191692</v>
          </cell>
          <cell r="U223">
            <v>46070</v>
          </cell>
          <cell r="V223">
            <v>1285.7339907093392</v>
          </cell>
          <cell r="W223"/>
          <cell r="X223" t="str">
            <v>08</v>
          </cell>
          <cell r="Y223"/>
          <cell r="Z223">
            <v>1285.7339907093392</v>
          </cell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>
            <v>755</v>
          </cell>
          <cell r="AT223">
            <v>-530.7339907093392</v>
          </cell>
          <cell r="AU223" t="str">
            <v>CANCELADO</v>
          </cell>
        </row>
        <row r="224">
          <cell r="A224" t="str">
            <v>RM-M-582-SI25-M19-B</v>
          </cell>
          <cell r="B224">
            <v>46064</v>
          </cell>
          <cell r="C224" t="str">
            <v>I</v>
          </cell>
          <cell r="D224" t="str">
            <v>MXG</v>
          </cell>
          <cell r="E224" t="str">
            <v>JE CHINA</v>
          </cell>
          <cell r="F224" t="str">
            <v>DICEX S.A DE C.V.</v>
          </cell>
          <cell r="G224" t="str">
            <v>M19</v>
          </cell>
          <cell r="H224" t="str">
            <v>SEA IMPO</v>
          </cell>
          <cell r="I224" t="str">
            <v>67120000</v>
          </cell>
          <cell r="J224" t="str">
            <v>Freight</v>
          </cell>
          <cell r="K224" t="str">
            <v>FreightRM-M-582-SI25-M19-B</v>
          </cell>
          <cell r="L224" t="e">
            <v>#N/A</v>
          </cell>
          <cell r="M224"/>
          <cell r="N224"/>
          <cell r="O224"/>
          <cell r="P224"/>
          <cell r="Q224"/>
          <cell r="R224" t="str">
            <v>Broker</v>
          </cell>
          <cell r="S224" t="str">
            <v>BrokerRM-M-582-SI25-M19-B</v>
          </cell>
          <cell r="T224" t="str">
            <v>MZO191853</v>
          </cell>
          <cell r="U224">
            <v>46071</v>
          </cell>
          <cell r="V224">
            <v>1515.5353529596171</v>
          </cell>
          <cell r="W224"/>
          <cell r="X224" t="str">
            <v>08</v>
          </cell>
          <cell r="Y224"/>
          <cell r="Z224">
            <v>1515.5353529596171</v>
          </cell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>
            <v>755</v>
          </cell>
          <cell r="AT224">
            <v>-760.53535295961706</v>
          </cell>
          <cell r="AU224" t="str">
            <v>CANCELADO</v>
          </cell>
        </row>
        <row r="225">
          <cell r="A225" t="str">
            <v>RM-M-578-SI25-M19-B</v>
          </cell>
          <cell r="B225">
            <v>46065</v>
          </cell>
          <cell r="C225" t="str">
            <v>I</v>
          </cell>
          <cell r="D225" t="str">
            <v>MXG</v>
          </cell>
          <cell r="E225" t="str">
            <v>JE CHINA</v>
          </cell>
          <cell r="F225" t="str">
            <v>DICEX S.A DE C.V.</v>
          </cell>
          <cell r="G225" t="str">
            <v>M19</v>
          </cell>
          <cell r="H225" t="str">
            <v>SEA IMPO</v>
          </cell>
          <cell r="I225" t="str">
            <v>67120000</v>
          </cell>
          <cell r="J225" t="str">
            <v>Freight</v>
          </cell>
          <cell r="K225" t="str">
            <v>FreightRM-M-578-SI25-M19-B</v>
          </cell>
          <cell r="L225" t="e">
            <v>#N/A</v>
          </cell>
          <cell r="M225"/>
          <cell r="N225"/>
          <cell r="O225"/>
          <cell r="P225"/>
          <cell r="Q225"/>
          <cell r="R225" t="str">
            <v>Broker</v>
          </cell>
          <cell r="S225" t="str">
            <v>BrokerRM-M-578-SI25-M19-B</v>
          </cell>
          <cell r="T225" t="str">
            <v>MZO192633</v>
          </cell>
          <cell r="U225">
            <v>46079</v>
          </cell>
          <cell r="V225">
            <v>2917.320909293464</v>
          </cell>
          <cell r="W225"/>
          <cell r="X225" t="str">
            <v>09</v>
          </cell>
          <cell r="Y225"/>
          <cell r="Z225">
            <v>2917.320909293464</v>
          </cell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>
            <v>755</v>
          </cell>
          <cell r="AT225">
            <v>-2162.320909293464</v>
          </cell>
          <cell r="AU225" t="str">
            <v>CANCELADO</v>
          </cell>
        </row>
        <row r="226">
          <cell r="A226" t="str">
            <v>RM-M-587-SI25-M19-B</v>
          </cell>
          <cell r="B226">
            <v>46065</v>
          </cell>
          <cell r="C226" t="str">
            <v>I</v>
          </cell>
          <cell r="D226" t="str">
            <v>MXG</v>
          </cell>
          <cell r="E226" t="str">
            <v>JE CHINA</v>
          </cell>
          <cell r="F226" t="str">
            <v>DICEX S.A DE C.V.</v>
          </cell>
          <cell r="G226" t="str">
            <v>M19</v>
          </cell>
          <cell r="H226" t="str">
            <v>SEA IMPO</v>
          </cell>
          <cell r="I226" t="str">
            <v>67120000</v>
          </cell>
          <cell r="J226" t="str">
            <v>Freight</v>
          </cell>
          <cell r="K226" t="str">
            <v>FreightRM-M-587-SI25-M19-B</v>
          </cell>
          <cell r="L226" t="e">
            <v>#N/A</v>
          </cell>
          <cell r="M226"/>
          <cell r="N226"/>
          <cell r="O226"/>
          <cell r="P226"/>
          <cell r="Q226"/>
          <cell r="R226" t="str">
            <v>Broker</v>
          </cell>
          <cell r="S226" t="str">
            <v>BrokerRM-M-587-SI25-M19-B</v>
          </cell>
          <cell r="T226" t="str">
            <v>MZO192257</v>
          </cell>
          <cell r="U226">
            <v>46074</v>
          </cell>
          <cell r="V226">
            <v>1652.2933112941378</v>
          </cell>
          <cell r="W226"/>
          <cell r="X226" t="str">
            <v>08</v>
          </cell>
          <cell r="Y226"/>
          <cell r="Z226">
            <v>1652.2933112941378</v>
          </cell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>
            <v>755</v>
          </cell>
          <cell r="AT226">
            <v>-897.29331129413777</v>
          </cell>
          <cell r="AU226" t="str">
            <v>CANCELADO</v>
          </cell>
        </row>
        <row r="227">
          <cell r="A227" t="str">
            <v>RM-M-584-SI25-M19-B</v>
          </cell>
          <cell r="B227">
            <v>46065</v>
          </cell>
          <cell r="C227" t="str">
            <v>I</v>
          </cell>
          <cell r="D227" t="str">
            <v>MXG</v>
          </cell>
          <cell r="E227" t="str">
            <v>JE CHINA</v>
          </cell>
          <cell r="F227" t="str">
            <v>DICEX S.A DE C.V.</v>
          </cell>
          <cell r="G227" t="str">
            <v>M19</v>
          </cell>
          <cell r="H227" t="str">
            <v>SEA IMPO</v>
          </cell>
          <cell r="I227" t="str">
            <v>67120000</v>
          </cell>
          <cell r="J227" t="str">
            <v>Freight</v>
          </cell>
          <cell r="K227" t="str">
            <v>FreightRM-M-584-SI25-M19-B</v>
          </cell>
          <cell r="L227" t="e">
            <v>#N/A</v>
          </cell>
          <cell r="M227"/>
          <cell r="N227"/>
          <cell r="O227"/>
          <cell r="P227"/>
          <cell r="Q227"/>
          <cell r="R227" t="str">
            <v>Broker</v>
          </cell>
          <cell r="S227" t="str">
            <v>BrokerRM-M-584-SI25-M19-B</v>
          </cell>
          <cell r="T227" t="str">
            <v>MZO192631</v>
          </cell>
          <cell r="U227">
            <v>46079</v>
          </cell>
          <cell r="V227">
            <v>943.86501139759037</v>
          </cell>
          <cell r="W227"/>
          <cell r="X227" t="str">
            <v>09</v>
          </cell>
          <cell r="Y227"/>
          <cell r="Z227">
            <v>943.86501139759037</v>
          </cell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>
            <v>755</v>
          </cell>
          <cell r="AT227">
            <v>-188.86501139759037</v>
          </cell>
          <cell r="AU227" t="str">
            <v>CANCELADO</v>
          </cell>
        </row>
        <row r="228">
          <cell r="A228" t="str">
            <v>RM-M-579-SI25-M19-B</v>
          </cell>
          <cell r="B228">
            <v>46066</v>
          </cell>
          <cell r="C228" t="str">
            <v>I</v>
          </cell>
          <cell r="D228" t="str">
            <v>MXG</v>
          </cell>
          <cell r="E228" t="str">
            <v>JE CHINA</v>
          </cell>
          <cell r="F228" t="str">
            <v>DICEX S.A DE C.V.</v>
          </cell>
          <cell r="G228" t="str">
            <v>M19</v>
          </cell>
          <cell r="H228" t="str">
            <v>SEA IMPO</v>
          </cell>
          <cell r="I228" t="str">
            <v>67120000</v>
          </cell>
          <cell r="J228" t="str">
            <v>Freight</v>
          </cell>
          <cell r="K228" t="str">
            <v>FreightRM-M-579-SI25-M19-B</v>
          </cell>
          <cell r="L228" t="e">
            <v>#N/A</v>
          </cell>
          <cell r="M228"/>
          <cell r="N228"/>
          <cell r="O228"/>
          <cell r="P228"/>
          <cell r="Q228"/>
          <cell r="R228" t="str">
            <v>Broker</v>
          </cell>
          <cell r="S228" t="str">
            <v>BrokerRM-M-579-SI25-M19-B</v>
          </cell>
          <cell r="T228" t="str">
            <v>MZO192618</v>
          </cell>
          <cell r="U228">
            <v>46079</v>
          </cell>
          <cell r="V228">
            <v>2822.9408639316262</v>
          </cell>
          <cell r="W228"/>
          <cell r="X228" t="str">
            <v>09</v>
          </cell>
          <cell r="Y228"/>
          <cell r="Z228">
            <v>2822.9408639316262</v>
          </cell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>
            <v>755</v>
          </cell>
          <cell r="AT228">
            <v>-2067.9408639316262</v>
          </cell>
          <cell r="AU228" t="str">
            <v>CANCELADO</v>
          </cell>
        </row>
        <row r="229">
          <cell r="A229" t="str">
            <v>RM-M-007-SI26-M19-B</v>
          </cell>
          <cell r="B229">
            <v>46066</v>
          </cell>
          <cell r="C229" t="str">
            <v>I</v>
          </cell>
          <cell r="D229" t="str">
            <v>MXG</v>
          </cell>
          <cell r="E229" t="str">
            <v>JE CHINA</v>
          </cell>
          <cell r="F229" t="str">
            <v>DICEX S.A DE C.V.</v>
          </cell>
          <cell r="G229" t="str">
            <v>M19</v>
          </cell>
          <cell r="H229" t="str">
            <v>SEA IMPO</v>
          </cell>
          <cell r="I229" t="str">
            <v>67120000</v>
          </cell>
          <cell r="J229" t="str">
            <v>Freight</v>
          </cell>
          <cell r="K229" t="str">
            <v>FreightRM-M-007-SI26-M19-B</v>
          </cell>
          <cell r="L229" t="e">
            <v>#N/A</v>
          </cell>
          <cell r="M229"/>
          <cell r="N229"/>
          <cell r="O229"/>
          <cell r="P229"/>
          <cell r="Q229"/>
          <cell r="R229" t="str">
            <v>Broker</v>
          </cell>
          <cell r="S229" t="str">
            <v>BrokerRM-M-007-SI26-M19-B</v>
          </cell>
          <cell r="T229" t="str">
            <v>MZO192488</v>
          </cell>
          <cell r="U229">
            <v>46077</v>
          </cell>
          <cell r="V229">
            <v>1588.9617623702418</v>
          </cell>
          <cell r="W229"/>
          <cell r="X229" t="str">
            <v>09</v>
          </cell>
          <cell r="Y229"/>
          <cell r="Z229">
            <v>1588.9617623702418</v>
          </cell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>
            <v>755</v>
          </cell>
          <cell r="AT229">
            <v>-833.96176237024179</v>
          </cell>
          <cell r="AU229" t="str">
            <v>CANCELADO</v>
          </cell>
        </row>
        <row r="230">
          <cell r="A230" t="str">
            <v>RM-M-004-SI26-M19-B</v>
          </cell>
          <cell r="B230">
            <v>46069</v>
          </cell>
          <cell r="C230" t="str">
            <v>I</v>
          </cell>
          <cell r="D230" t="str">
            <v>MXG</v>
          </cell>
          <cell r="E230" t="str">
            <v>JE CHINA</v>
          </cell>
          <cell r="F230" t="str">
            <v>DICEX S.A DE C.V.</v>
          </cell>
          <cell r="G230" t="str">
            <v>M19</v>
          </cell>
          <cell r="H230" t="str">
            <v>SEA IMPO</v>
          </cell>
          <cell r="I230" t="str">
            <v>67120000</v>
          </cell>
          <cell r="J230" t="str">
            <v>Freight</v>
          </cell>
          <cell r="K230" t="str">
            <v>FreightRM-M-004-SI26-M19-B</v>
          </cell>
          <cell r="L230" t="e">
            <v>#N/A</v>
          </cell>
          <cell r="M230"/>
          <cell r="N230"/>
          <cell r="O230"/>
          <cell r="P230"/>
          <cell r="Q230"/>
          <cell r="R230" t="str">
            <v>Broker</v>
          </cell>
          <cell r="S230" t="str">
            <v>BrokerRM-M-004-SI26-M19-B</v>
          </cell>
          <cell r="T230" t="str">
            <v>MZO192651</v>
          </cell>
          <cell r="U230">
            <v>46079</v>
          </cell>
          <cell r="V230">
            <v>1142.0145454960953</v>
          </cell>
          <cell r="W230"/>
          <cell r="X230" t="str">
            <v>09</v>
          </cell>
          <cell r="Y230"/>
          <cell r="Z230">
            <v>1142.0145454960953</v>
          </cell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>
            <v>755</v>
          </cell>
          <cell r="AT230">
            <v>-387.01454549609525</v>
          </cell>
          <cell r="AU230" t="str">
            <v>CANCELADO</v>
          </cell>
        </row>
        <row r="231">
          <cell r="A231" t="str">
            <v>RM-M-577-SI25-M19-B</v>
          </cell>
          <cell r="B231">
            <v>46070</v>
          </cell>
          <cell r="C231" t="str">
            <v>I</v>
          </cell>
          <cell r="D231" t="str">
            <v>MXG</v>
          </cell>
          <cell r="E231" t="str">
            <v>JE CHINA</v>
          </cell>
          <cell r="F231" t="str">
            <v>DICEX S.A DE C.V.</v>
          </cell>
          <cell r="G231" t="str">
            <v>M19</v>
          </cell>
          <cell r="H231" t="str">
            <v>SEA IMPO</v>
          </cell>
          <cell r="I231" t="str">
            <v>67120000</v>
          </cell>
          <cell r="J231" t="str">
            <v>Freight</v>
          </cell>
          <cell r="K231" t="str">
            <v>FreightRM-M-577-SI25-M19-B</v>
          </cell>
          <cell r="L231" t="e">
            <v>#N/A</v>
          </cell>
          <cell r="M231"/>
          <cell r="N231"/>
          <cell r="O231"/>
          <cell r="P231"/>
          <cell r="Q231"/>
          <cell r="R231" t="str">
            <v>Broker</v>
          </cell>
          <cell r="S231" t="str">
            <v>BrokerRM-M-577-SI25-M19-B</v>
          </cell>
          <cell r="T231" t="str">
            <v>MZO192616</v>
          </cell>
          <cell r="U231">
            <v>46079</v>
          </cell>
          <cell r="V231">
            <v>3556.7302913098379</v>
          </cell>
          <cell r="W231"/>
          <cell r="X231" t="str">
            <v>09</v>
          </cell>
          <cell r="Y231"/>
          <cell r="Z231">
            <v>3556.7302913098379</v>
          </cell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>
            <v>755</v>
          </cell>
          <cell r="AT231">
            <v>-2801.7302913098379</v>
          </cell>
          <cell r="AU231" t="str">
            <v>CANCELADO</v>
          </cell>
        </row>
        <row r="232">
          <cell r="A232" t="str">
            <v>RM-M-005-SI26-M19-B</v>
          </cell>
          <cell r="B232">
            <v>46070</v>
          </cell>
          <cell r="C232" t="str">
            <v>I</v>
          </cell>
          <cell r="D232" t="str">
            <v>MXG</v>
          </cell>
          <cell r="E232" t="str">
            <v>JE CHINA</v>
          </cell>
          <cell r="F232" t="str">
            <v>DICEX S.A DE C.V.</v>
          </cell>
          <cell r="G232" t="str">
            <v>M19</v>
          </cell>
          <cell r="H232" t="str">
            <v>SEA IMPO</v>
          </cell>
          <cell r="I232" t="str">
            <v>67120000</v>
          </cell>
          <cell r="J232" t="str">
            <v>Freight</v>
          </cell>
          <cell r="K232" t="str">
            <v>FreightRM-M-005-SI26-M19-B</v>
          </cell>
          <cell r="L232" t="e">
            <v>#N/A</v>
          </cell>
          <cell r="M232"/>
          <cell r="N232"/>
          <cell r="O232"/>
          <cell r="P232"/>
          <cell r="Q232"/>
          <cell r="R232" t="str">
            <v>Broker</v>
          </cell>
          <cell r="S232" t="str">
            <v>BrokerRM-M-005-SI26-M19-B</v>
          </cell>
          <cell r="T232" t="str">
            <v>MZO192653</v>
          </cell>
          <cell r="U232">
            <v>46079</v>
          </cell>
          <cell r="V232">
            <v>978.25716848437764</v>
          </cell>
          <cell r="W232"/>
          <cell r="X232" t="str">
            <v>09</v>
          </cell>
          <cell r="Y232"/>
          <cell r="Z232">
            <v>978.25716848437764</v>
          </cell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>
            <v>755</v>
          </cell>
          <cell r="AT232">
            <v>-223.25716848437764</v>
          </cell>
          <cell r="AU232" t="str">
            <v>CANCELADO</v>
          </cell>
        </row>
        <row r="233">
          <cell r="A233" t="str">
            <v>RM-M-003-SI26-M19-B</v>
          </cell>
          <cell r="B233">
            <v>46070</v>
          </cell>
          <cell r="C233" t="str">
            <v>I</v>
          </cell>
          <cell r="D233" t="str">
            <v>MXG</v>
          </cell>
          <cell r="E233" t="str">
            <v>JE CHINA</v>
          </cell>
          <cell r="F233" t="str">
            <v>DICEX S.A DE C.V.</v>
          </cell>
          <cell r="G233" t="str">
            <v>M19</v>
          </cell>
          <cell r="H233" t="str">
            <v>SEA IMPO</v>
          </cell>
          <cell r="I233" t="str">
            <v>67120000</v>
          </cell>
          <cell r="J233" t="str">
            <v>Freight</v>
          </cell>
          <cell r="K233" t="str">
            <v>FreightRM-M-003-SI26-M19-B</v>
          </cell>
          <cell r="L233" t="e">
            <v>#N/A</v>
          </cell>
          <cell r="M233"/>
          <cell r="N233"/>
          <cell r="O233"/>
          <cell r="P233"/>
          <cell r="Q233"/>
          <cell r="R233" t="str">
            <v>Broker</v>
          </cell>
          <cell r="S233" t="str">
            <v>BrokerRM-M-003-SI26-M19-B</v>
          </cell>
          <cell r="T233" t="str">
            <v>MZO192635</v>
          </cell>
          <cell r="U233">
            <v>46079</v>
          </cell>
          <cell r="V233">
            <v>1549.0993332838202</v>
          </cell>
          <cell r="W233"/>
          <cell r="X233" t="str">
            <v>09</v>
          </cell>
          <cell r="Y233"/>
          <cell r="Z233">
            <v>1549.0993332838202</v>
          </cell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>
            <v>755</v>
          </cell>
          <cell r="AT233">
            <v>-794.09933328382022</v>
          </cell>
          <cell r="AU233" t="str">
            <v>CANCELADO</v>
          </cell>
        </row>
        <row r="234">
          <cell r="A234" t="str">
            <v>RM-M-006-SI26-M19-B</v>
          </cell>
          <cell r="B234">
            <v>46070</v>
          </cell>
          <cell r="C234" t="str">
            <v>I</v>
          </cell>
          <cell r="D234" t="str">
            <v>MXG</v>
          </cell>
          <cell r="E234" t="str">
            <v>JE CHINA</v>
          </cell>
          <cell r="F234" t="str">
            <v>DICEX S.A DE C.V.</v>
          </cell>
          <cell r="G234" t="str">
            <v>M19</v>
          </cell>
          <cell r="H234" t="str">
            <v>SEA IMPO</v>
          </cell>
          <cell r="I234" t="str">
            <v>67120000</v>
          </cell>
          <cell r="J234" t="str">
            <v>Freight</v>
          </cell>
          <cell r="K234" t="str">
            <v>FreightRM-M-006-SI26-M19-B</v>
          </cell>
          <cell r="L234" t="e">
            <v>#N/A</v>
          </cell>
          <cell r="M234"/>
          <cell r="N234"/>
          <cell r="O234"/>
          <cell r="P234"/>
          <cell r="Q234"/>
          <cell r="R234" t="str">
            <v>Broker</v>
          </cell>
          <cell r="S234" t="str">
            <v>BrokerRM-M-006-SI26-M19-B</v>
          </cell>
          <cell r="T234" t="str">
            <v>MZO192636</v>
          </cell>
          <cell r="U234">
            <v>46079</v>
          </cell>
          <cell r="V234">
            <v>1153.9120300279371</v>
          </cell>
          <cell r="W234"/>
          <cell r="X234" t="str">
            <v>09</v>
          </cell>
          <cell r="Y234"/>
          <cell r="Z234">
            <v>1153.9120300279371</v>
          </cell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>
            <v>755</v>
          </cell>
          <cell r="AT234">
            <v>-398.91203002793713</v>
          </cell>
          <cell r="AU234" t="str">
            <v>CANCELADO</v>
          </cell>
        </row>
        <row r="235">
          <cell r="A235" t="str">
            <v>RM-M-014-SI26-M19-B</v>
          </cell>
          <cell r="B235">
            <v>46070</v>
          </cell>
          <cell r="C235" t="str">
            <v>I</v>
          </cell>
          <cell r="D235" t="str">
            <v>MXG</v>
          </cell>
          <cell r="E235" t="str">
            <v>JE CHINA</v>
          </cell>
          <cell r="F235" t="str">
            <v>DICEX S.A DE C.V.</v>
          </cell>
          <cell r="G235" t="str">
            <v>M19</v>
          </cell>
          <cell r="H235" t="str">
            <v>SEA IMPO</v>
          </cell>
          <cell r="I235" t="str">
            <v>67120000</v>
          </cell>
          <cell r="J235" t="str">
            <v>Freight</v>
          </cell>
          <cell r="K235" t="str">
            <v>FreightRM-M-014-SI26-M19-B</v>
          </cell>
          <cell r="L235" t="e">
            <v>#N/A</v>
          </cell>
          <cell r="M235"/>
          <cell r="N235"/>
          <cell r="O235"/>
          <cell r="P235"/>
          <cell r="Q235"/>
          <cell r="R235" t="str">
            <v>Broker</v>
          </cell>
          <cell r="S235" t="str">
            <v>BrokerRM-M-014-SI26-M19-B</v>
          </cell>
          <cell r="T235" t="str">
            <v>MZO191793</v>
          </cell>
          <cell r="U235">
            <v>46071</v>
          </cell>
          <cell r="V235">
            <v>80.563709424606003</v>
          </cell>
          <cell r="W235"/>
          <cell r="X235" t="str">
            <v>08</v>
          </cell>
          <cell r="Y235"/>
          <cell r="Z235">
            <v>80.563709424606003</v>
          </cell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>
            <v>755</v>
          </cell>
          <cell r="AT235">
            <v>674.43629057539397</v>
          </cell>
          <cell r="AU235" t="str">
            <v>CANCELADO</v>
          </cell>
        </row>
        <row r="236">
          <cell r="A236" t="str">
            <v>RM-M-580-SI25-M19-B</v>
          </cell>
          <cell r="B236">
            <v>46071</v>
          </cell>
          <cell r="C236" t="str">
            <v>I</v>
          </cell>
          <cell r="D236" t="str">
            <v>MXG</v>
          </cell>
          <cell r="E236" t="str">
            <v>JE CHINA</v>
          </cell>
          <cell r="F236" t="str">
            <v>DICEX S.A DE C.V.</v>
          </cell>
          <cell r="G236" t="str">
            <v>M19</v>
          </cell>
          <cell r="H236" t="str">
            <v>SEA IMPO</v>
          </cell>
          <cell r="I236" t="str">
            <v>67120000</v>
          </cell>
          <cell r="J236" t="str">
            <v>Freight</v>
          </cell>
          <cell r="K236" t="str">
            <v>FreightRM-M-580-SI25-M19-B</v>
          </cell>
          <cell r="L236" t="e">
            <v>#N/A</v>
          </cell>
          <cell r="M236"/>
          <cell r="N236"/>
          <cell r="O236"/>
          <cell r="P236"/>
          <cell r="Q236"/>
          <cell r="R236" t="str">
            <v>Broker</v>
          </cell>
          <cell r="S236" t="str">
            <v>BrokerRM-M-580-SI25-M19-B</v>
          </cell>
          <cell r="T236" t="str">
            <v>MZO192615</v>
          </cell>
          <cell r="U236">
            <v>46079</v>
          </cell>
          <cell r="V236">
            <v>3186.3685963539137</v>
          </cell>
          <cell r="W236"/>
          <cell r="X236" t="str">
            <v>09</v>
          </cell>
          <cell r="Y236"/>
          <cell r="Z236">
            <v>3186.3685963539137</v>
          </cell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>
            <v>755</v>
          </cell>
          <cell r="AT236">
            <v>-2431.3685963539137</v>
          </cell>
          <cell r="AU236" t="str">
            <v>CANCELADO</v>
          </cell>
        </row>
        <row r="237">
          <cell r="A237" t="str">
            <v>RM-M-008-SI26-M19-B</v>
          </cell>
          <cell r="B237">
            <v>46071</v>
          </cell>
          <cell r="C237" t="str">
            <v>I</v>
          </cell>
          <cell r="D237" t="str">
            <v>MXG</v>
          </cell>
          <cell r="E237" t="str">
            <v>JE CHINA</v>
          </cell>
          <cell r="F237" t="str">
            <v>DICEX S.A DE C.V.</v>
          </cell>
          <cell r="G237" t="str">
            <v>M19</v>
          </cell>
          <cell r="H237" t="str">
            <v>SEA IMPO</v>
          </cell>
          <cell r="I237" t="str">
            <v>67120000</v>
          </cell>
          <cell r="J237" t="str">
            <v>Freight</v>
          </cell>
          <cell r="K237" t="str">
            <v>FreightRM-M-008-SI26-M19-B</v>
          </cell>
          <cell r="L237" t="e">
            <v>#N/A</v>
          </cell>
          <cell r="M237"/>
          <cell r="N237"/>
          <cell r="O237"/>
          <cell r="P237"/>
          <cell r="Q237"/>
          <cell r="R237" t="str">
            <v>Broker</v>
          </cell>
          <cell r="S237" t="str">
            <v>BrokerRM-M-008-SI26-M19-B</v>
          </cell>
          <cell r="T237" t="str">
            <v>MZO192670</v>
          </cell>
          <cell r="U237">
            <v>46079</v>
          </cell>
          <cell r="V237">
            <v>1148.1412501356858</v>
          </cell>
          <cell r="W237"/>
          <cell r="X237" t="str">
            <v>09</v>
          </cell>
          <cell r="Y237"/>
          <cell r="Z237">
            <v>1148.1412501356858</v>
          </cell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>
            <v>755</v>
          </cell>
          <cell r="AT237">
            <v>-393.14125013568582</v>
          </cell>
          <cell r="AU237" t="str">
            <v>CANCELADO</v>
          </cell>
        </row>
        <row r="238">
          <cell r="A238" t="str">
            <v>RM-M-009-SI26-M19-B</v>
          </cell>
          <cell r="B238">
            <v>46071</v>
          </cell>
          <cell r="C238" t="str">
            <v>I</v>
          </cell>
          <cell r="D238" t="str">
            <v>MXG</v>
          </cell>
          <cell r="E238" t="str">
            <v>JE CHINA</v>
          </cell>
          <cell r="F238" t="str">
            <v>DICEX S.A DE C.V.</v>
          </cell>
          <cell r="G238" t="str">
            <v>M19</v>
          </cell>
          <cell r="H238" t="str">
            <v>SEA IMPO</v>
          </cell>
          <cell r="I238" t="str">
            <v>67120000</v>
          </cell>
          <cell r="J238" t="str">
            <v>Freight</v>
          </cell>
          <cell r="K238" t="str">
            <v>FreightRM-M-009-SI26-M19-B</v>
          </cell>
          <cell r="L238" t="e">
            <v>#N/A</v>
          </cell>
          <cell r="M238"/>
          <cell r="N238"/>
          <cell r="O238"/>
          <cell r="P238"/>
          <cell r="Q238"/>
          <cell r="R238" t="str">
            <v>Broker</v>
          </cell>
          <cell r="S238" t="str">
            <v>BrokerRM-M-009-SI26-M19-B</v>
          </cell>
          <cell r="T238" t="str">
            <v>MZO192671</v>
          </cell>
          <cell r="U238">
            <v>46079</v>
          </cell>
          <cell r="V238">
            <v>1197.4473968360976</v>
          </cell>
          <cell r="W238"/>
          <cell r="X238" t="str">
            <v>09</v>
          </cell>
          <cell r="Y238"/>
          <cell r="Z238">
            <v>1197.4473968360976</v>
          </cell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>
            <v>755</v>
          </cell>
          <cell r="AT238">
            <v>-442.4473968360976</v>
          </cell>
          <cell r="AU238" t="str">
            <v>CANCELADO</v>
          </cell>
        </row>
        <row r="239">
          <cell r="A239" t="str">
            <v>RM-M-022-SI26-M19-B</v>
          </cell>
          <cell r="B239">
            <v>46072</v>
          </cell>
          <cell r="C239" t="str">
            <v>I</v>
          </cell>
          <cell r="D239" t="str">
            <v>MXG</v>
          </cell>
          <cell r="E239" t="str">
            <v>JE CHINA</v>
          </cell>
          <cell r="F239" t="str">
            <v>DICEX S.A DE C.V.</v>
          </cell>
          <cell r="G239" t="str">
            <v>M19</v>
          </cell>
          <cell r="H239" t="str">
            <v>SEA IMPO</v>
          </cell>
          <cell r="I239" t="str">
            <v>67120000</v>
          </cell>
          <cell r="J239" t="str">
            <v>Freight</v>
          </cell>
          <cell r="K239" t="str">
            <v>FreightRM-M-022-SI26-M19-B</v>
          </cell>
          <cell r="L239" t="e">
            <v>#N/A</v>
          </cell>
          <cell r="M239"/>
          <cell r="N239"/>
          <cell r="O239"/>
          <cell r="P239"/>
          <cell r="Q239"/>
          <cell r="R239" t="str">
            <v>Broker</v>
          </cell>
          <cell r="S239" t="str">
            <v>BrokerRM-M-022-SI26-M19-B</v>
          </cell>
          <cell r="T239" t="str">
            <v>MZO192640</v>
          </cell>
          <cell r="U239">
            <v>46079</v>
          </cell>
          <cell r="V239">
            <v>1285.8995526660078</v>
          </cell>
          <cell r="W239"/>
          <cell r="X239" t="str">
            <v>09</v>
          </cell>
          <cell r="Y239"/>
          <cell r="Z239">
            <v>1285.8995526660078</v>
          </cell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>
            <v>755</v>
          </cell>
          <cell r="AT239">
            <v>-530.89955266600782</v>
          </cell>
          <cell r="AU239" t="str">
            <v>CANCELADO</v>
          </cell>
        </row>
        <row r="240">
          <cell r="A240" t="str">
            <v>RM-M-023-SI26-M19-B</v>
          </cell>
          <cell r="B240">
            <v>46073</v>
          </cell>
          <cell r="C240" t="str">
            <v>I</v>
          </cell>
          <cell r="D240" t="str">
            <v>MXG</v>
          </cell>
          <cell r="E240" t="str">
            <v>JE CHINA</v>
          </cell>
          <cell r="F240" t="str">
            <v>DICEX S.A DE C.V.</v>
          </cell>
          <cell r="G240" t="str">
            <v>M19</v>
          </cell>
          <cell r="H240" t="str">
            <v>SEA IMPO</v>
          </cell>
          <cell r="I240" t="str">
            <v>67120000</v>
          </cell>
          <cell r="J240" t="str">
            <v>Freight</v>
          </cell>
          <cell r="K240" t="str">
            <v>FreightRM-M-023-SI26-M19-B</v>
          </cell>
          <cell r="L240" t="e">
            <v>#N/A</v>
          </cell>
          <cell r="M240"/>
          <cell r="N240"/>
          <cell r="O240"/>
          <cell r="P240"/>
          <cell r="Q240"/>
          <cell r="R240" t="str">
            <v>Broker</v>
          </cell>
          <cell r="S240" t="str">
            <v>BrokerRM-M-023-SI26-M19-B</v>
          </cell>
          <cell r="T240" t="str">
            <v>MZO192667</v>
          </cell>
          <cell r="U240">
            <v>46079</v>
          </cell>
          <cell r="V240">
            <v>1181.0680027651299</v>
          </cell>
          <cell r="W240"/>
          <cell r="X240" t="str">
            <v>09</v>
          </cell>
          <cell r="Y240"/>
          <cell r="Z240">
            <v>1181.0680027651299</v>
          </cell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>
            <v>755</v>
          </cell>
          <cell r="AT240">
            <v>-426.0680027651299</v>
          </cell>
          <cell r="AU240" t="str">
            <v>CANCELADO</v>
          </cell>
        </row>
        <row r="241">
          <cell r="A241" t="str">
            <v>RM-M-010-SI26-M19-B</v>
          </cell>
          <cell r="B241">
            <v>46073</v>
          </cell>
          <cell r="C241" t="str">
            <v>I</v>
          </cell>
          <cell r="D241" t="str">
            <v>MXG</v>
          </cell>
          <cell r="E241" t="str">
            <v>JE CHINA</v>
          </cell>
          <cell r="F241" t="str">
            <v>DICEX S.A DE C.V.</v>
          </cell>
          <cell r="G241" t="str">
            <v>M19</v>
          </cell>
          <cell r="H241" t="str">
            <v>SEA IMPO</v>
          </cell>
          <cell r="I241" t="str">
            <v>67120000</v>
          </cell>
          <cell r="J241" t="str">
            <v>Freight</v>
          </cell>
          <cell r="K241" t="str">
            <v>FreightRM-M-010-SI26-M19-B</v>
          </cell>
          <cell r="L241" t="e">
            <v>#N/A</v>
          </cell>
          <cell r="M241"/>
          <cell r="N241"/>
          <cell r="O241"/>
          <cell r="P241"/>
          <cell r="Q241"/>
          <cell r="R241" t="str">
            <v>Broker</v>
          </cell>
          <cell r="S241" t="str">
            <v>BrokerRM-M-010-SI26-M19-B</v>
          </cell>
          <cell r="T241" t="str">
            <v>MZO192669</v>
          </cell>
          <cell r="U241">
            <v>46079</v>
          </cell>
          <cell r="V241">
            <v>939.71674560235851</v>
          </cell>
          <cell r="W241"/>
          <cell r="X241" t="str">
            <v>09</v>
          </cell>
          <cell r="Y241"/>
          <cell r="Z241">
            <v>939.71674560235851</v>
          </cell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>
            <v>755</v>
          </cell>
          <cell r="AT241">
            <v>-184.71674560235851</v>
          </cell>
          <cell r="AU241" t="str">
            <v>CANCELADO</v>
          </cell>
        </row>
        <row r="242">
          <cell r="A242" t="str">
            <v>RM-M-024-SI26-M19-B</v>
          </cell>
          <cell r="B242">
            <v>46074</v>
          </cell>
          <cell r="C242" t="str">
            <v>I</v>
          </cell>
          <cell r="D242" t="str">
            <v>MXG</v>
          </cell>
          <cell r="E242" t="str">
            <v>JE CHINA</v>
          </cell>
          <cell r="F242" t="str">
            <v>DICEX S.A DE C.V.</v>
          </cell>
          <cell r="G242" t="str">
            <v>M19</v>
          </cell>
          <cell r="H242" t="str">
            <v>SEA IMPO</v>
          </cell>
          <cell r="I242" t="str">
            <v>67120000</v>
          </cell>
          <cell r="J242" t="str">
            <v>Freight</v>
          </cell>
          <cell r="K242" t="str">
            <v>FreightRM-M-024-SI26-M19-B</v>
          </cell>
          <cell r="L242" t="e">
            <v>#N/A</v>
          </cell>
          <cell r="M242"/>
          <cell r="N242"/>
          <cell r="O242"/>
          <cell r="P242"/>
          <cell r="Q242"/>
          <cell r="R242" t="str">
            <v>Broker</v>
          </cell>
          <cell r="S242" t="str">
            <v>BrokerRM-M-024-SI26-M19-B</v>
          </cell>
          <cell r="T242" t="str">
            <v>MZO192668</v>
          </cell>
          <cell r="U242">
            <v>46079</v>
          </cell>
          <cell r="V242">
            <v>1217.9082136919624</v>
          </cell>
          <cell r="W242"/>
          <cell r="X242" t="str">
            <v>09</v>
          </cell>
          <cell r="Y242"/>
          <cell r="Z242">
            <v>1217.9082136919624</v>
          </cell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>
            <v>755</v>
          </cell>
          <cell r="AT242">
            <v>-462.90821369196237</v>
          </cell>
          <cell r="AU242" t="str">
            <v>CANCELADO</v>
          </cell>
        </row>
        <row r="243">
          <cell r="A243" t="str">
            <v>RM-M-017-SI26-M19-B</v>
          </cell>
          <cell r="B243">
            <v>46074</v>
          </cell>
          <cell r="C243" t="str">
            <v>I</v>
          </cell>
          <cell r="D243" t="str">
            <v>MXG</v>
          </cell>
          <cell r="E243" t="str">
            <v>JE CHINA</v>
          </cell>
          <cell r="F243" t="str">
            <v>DICEX S.A DE C.V.</v>
          </cell>
          <cell r="G243" t="str">
            <v>M19</v>
          </cell>
          <cell r="H243" t="str">
            <v>SEA IMPO</v>
          </cell>
          <cell r="I243" t="str">
            <v>67120000</v>
          </cell>
          <cell r="J243" t="str">
            <v>Freight</v>
          </cell>
          <cell r="K243" t="str">
            <v>FreightRM-M-017-SI26-M19-B</v>
          </cell>
          <cell r="L243" t="e">
            <v>#N/A</v>
          </cell>
          <cell r="M243"/>
          <cell r="N243"/>
          <cell r="O243"/>
          <cell r="P243"/>
          <cell r="Q243"/>
          <cell r="R243" t="str">
            <v>Broker</v>
          </cell>
          <cell r="S243" t="str">
            <v>BrokerRM-M-017-SI26-M19-B</v>
          </cell>
          <cell r="T243" t="str">
            <v>MZO192637</v>
          </cell>
          <cell r="U243">
            <v>46079</v>
          </cell>
          <cell r="V243">
            <v>943.70847306569476</v>
          </cell>
          <cell r="W243"/>
          <cell r="X243" t="str">
            <v>09</v>
          </cell>
          <cell r="Y243"/>
          <cell r="Z243">
            <v>943.70847306569476</v>
          </cell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>
            <v>755</v>
          </cell>
          <cell r="AT243">
            <v>-188.70847306569476</v>
          </cell>
          <cell r="AU243" t="str">
            <v>CANCELADO</v>
          </cell>
        </row>
        <row r="244">
          <cell r="A244" t="str">
            <v>RM-M-033-SI26-M19-B</v>
          </cell>
          <cell r="B244">
            <v>46076</v>
          </cell>
          <cell r="C244" t="str">
            <v>I</v>
          </cell>
          <cell r="D244" t="str">
            <v>MXG</v>
          </cell>
          <cell r="E244" t="str">
            <v>JE CHINA</v>
          </cell>
          <cell r="F244" t="str">
            <v>DICEX S.A DE C.V.</v>
          </cell>
          <cell r="G244" t="str">
            <v>M19</v>
          </cell>
          <cell r="H244" t="str">
            <v>SEA IMPO</v>
          </cell>
          <cell r="I244" t="str">
            <v>67120000</v>
          </cell>
          <cell r="J244" t="str">
            <v>Freight</v>
          </cell>
          <cell r="K244" t="str">
            <v>FreightRM-M-033-SI26-M19-B</v>
          </cell>
          <cell r="L244" t="e">
            <v>#N/A</v>
          </cell>
          <cell r="M244"/>
          <cell r="N244"/>
          <cell r="O244"/>
          <cell r="P244"/>
          <cell r="Q244"/>
          <cell r="R244" t="str">
            <v>Broker</v>
          </cell>
          <cell r="S244" t="str">
            <v>BrokerRM-M-033-SI26-M19-B</v>
          </cell>
          <cell r="T244" t="str">
            <v>MZO192645</v>
          </cell>
          <cell r="U244">
            <v>46079</v>
          </cell>
          <cell r="V244">
            <v>1718.9622765472445</v>
          </cell>
          <cell r="W244"/>
          <cell r="X244" t="str">
            <v>09</v>
          </cell>
          <cell r="Y244"/>
          <cell r="Z244">
            <v>1718.9622765472445</v>
          </cell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>
            <v>755</v>
          </cell>
          <cell r="AT244">
            <v>-963.96227654724453</v>
          </cell>
          <cell r="AU244" t="str">
            <v>CANCELADO</v>
          </cell>
        </row>
        <row r="245">
          <cell r="A245" t="str">
            <v>AF-M-050-SI26-M46-B</v>
          </cell>
          <cell r="B245">
            <v>46076</v>
          </cell>
          <cell r="C245" t="str">
            <v>I</v>
          </cell>
          <cell r="D245" t="str">
            <v>MXG</v>
          </cell>
          <cell r="E245" t="str">
            <v>JE CHINA</v>
          </cell>
          <cell r="F245" t="str">
            <v>DICEX S.A DE C.V.</v>
          </cell>
          <cell r="G245" t="str">
            <v>M46</v>
          </cell>
          <cell r="H245" t="str">
            <v>SEA IMPO</v>
          </cell>
          <cell r="I245" t="str">
            <v>67120000</v>
          </cell>
          <cell r="J245" t="str">
            <v>Freight</v>
          </cell>
          <cell r="K245" t="str">
            <v>FreightAF-M-050-SI26-M46-B</v>
          </cell>
          <cell r="L245" t="e">
            <v>#N/A</v>
          </cell>
          <cell r="M245"/>
          <cell r="N245"/>
          <cell r="O245"/>
          <cell r="P245"/>
          <cell r="Q245"/>
          <cell r="R245" t="str">
            <v>Broker</v>
          </cell>
          <cell r="S245" t="str">
            <v>BrokerAF-M-050-SI26-M46-B</v>
          </cell>
          <cell r="T245" t="str">
            <v>MZO192665</v>
          </cell>
          <cell r="U245">
            <v>46079</v>
          </cell>
          <cell r="V245">
            <v>1204.9338139936128</v>
          </cell>
          <cell r="W245"/>
          <cell r="X245" t="str">
            <v>09</v>
          </cell>
          <cell r="Y245"/>
          <cell r="Z245">
            <v>1204.9338139936128</v>
          </cell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>
            <v>755</v>
          </cell>
          <cell r="AT245">
            <v>-449.93381399361283</v>
          </cell>
          <cell r="AU245" t="str">
            <v>CANCELADO</v>
          </cell>
        </row>
        <row r="246">
          <cell r="A246" t="str">
            <v>AF-M-054-SI26-M46-B</v>
          </cell>
          <cell r="B246">
            <v>46076</v>
          </cell>
          <cell r="C246" t="str">
            <v>I</v>
          </cell>
          <cell r="D246" t="str">
            <v>MXG</v>
          </cell>
          <cell r="E246" t="str">
            <v>JE CHINA</v>
          </cell>
          <cell r="F246" t="str">
            <v>DICEX S.A DE C.V.</v>
          </cell>
          <cell r="G246" t="str">
            <v>M46</v>
          </cell>
          <cell r="H246" t="str">
            <v>SEA IMPO</v>
          </cell>
          <cell r="I246" t="str">
            <v>67120000</v>
          </cell>
          <cell r="J246" t="str">
            <v>Freight</v>
          </cell>
          <cell r="K246" t="str">
            <v>FreightAF-M-054-SI26-M46-B</v>
          </cell>
          <cell r="L246" t="e">
            <v>#N/A</v>
          </cell>
          <cell r="M246"/>
          <cell r="N246"/>
          <cell r="O246"/>
          <cell r="P246"/>
          <cell r="Q246"/>
          <cell r="R246" t="str">
            <v>Broker</v>
          </cell>
          <cell r="S246" t="str">
            <v>BrokerAF-M-054-SI26-M46-B</v>
          </cell>
          <cell r="T246" t="str">
            <v>MZO192654</v>
          </cell>
          <cell r="U246">
            <v>46079</v>
          </cell>
          <cell r="V246">
            <v>1204.9338139936128</v>
          </cell>
          <cell r="W246"/>
          <cell r="X246" t="str">
            <v>09</v>
          </cell>
          <cell r="Y246"/>
          <cell r="Z246">
            <v>1204.9338139936128</v>
          </cell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>
            <v>755</v>
          </cell>
          <cell r="AT246">
            <v>-449.93381399361283</v>
          </cell>
          <cell r="AU246" t="str">
            <v>CANCELADO</v>
          </cell>
        </row>
        <row r="247">
          <cell r="A247" t="str">
            <v>AF-M-064-SI26-M46-B</v>
          </cell>
          <cell r="B247">
            <v>46076</v>
          </cell>
          <cell r="C247" t="str">
            <v>I</v>
          </cell>
          <cell r="D247" t="str">
            <v>MXG</v>
          </cell>
          <cell r="E247" t="str">
            <v>JE CHINA</v>
          </cell>
          <cell r="F247" t="str">
            <v>DICEX S.A DE C.V.</v>
          </cell>
          <cell r="G247" t="str">
            <v>M46</v>
          </cell>
          <cell r="H247" t="str">
            <v>SEA IMPO</v>
          </cell>
          <cell r="I247" t="str">
            <v>67120000</v>
          </cell>
          <cell r="J247" t="str">
            <v>Freight</v>
          </cell>
          <cell r="K247" t="str">
            <v>FreightAF-M-064-SI26-M46-B</v>
          </cell>
          <cell r="L247" t="e">
            <v>#N/A</v>
          </cell>
          <cell r="M247"/>
          <cell r="N247"/>
          <cell r="O247"/>
          <cell r="P247"/>
          <cell r="Q247"/>
          <cell r="R247" t="str">
            <v>Broker</v>
          </cell>
          <cell r="S247" t="str">
            <v>BrokerAF-M-064-SI26-M46-B</v>
          </cell>
          <cell r="T247" t="str">
            <v>MZO192663</v>
          </cell>
          <cell r="U247">
            <v>46079</v>
          </cell>
          <cell r="V247">
            <v>1204.9338139936128</v>
          </cell>
          <cell r="W247"/>
          <cell r="X247" t="str">
            <v>09</v>
          </cell>
          <cell r="Y247"/>
          <cell r="Z247">
            <v>1204.9338139936128</v>
          </cell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>
            <v>755</v>
          </cell>
          <cell r="AT247">
            <v>-449.93381399361283</v>
          </cell>
          <cell r="AU247" t="str">
            <v>CANCELADO</v>
          </cell>
        </row>
        <row r="248">
          <cell r="A248" t="str">
            <v>RM-M-034-SI26-M19-B</v>
          </cell>
          <cell r="B248">
            <v>46079</v>
          </cell>
          <cell r="C248" t="str">
            <v>I</v>
          </cell>
          <cell r="D248" t="str">
            <v>MXG</v>
          </cell>
          <cell r="E248" t="str">
            <v>JE CHINA</v>
          </cell>
          <cell r="F248" t="str">
            <v>DICEX S.A DE C.V.</v>
          </cell>
          <cell r="G248" t="str">
            <v>M19</v>
          </cell>
          <cell r="H248" t="str">
            <v>SEA IMPO</v>
          </cell>
          <cell r="I248" t="str">
            <v>67120000</v>
          </cell>
          <cell r="J248" t="str">
            <v>Freight</v>
          </cell>
          <cell r="K248" t="str">
            <v>FreightRM-M-034-SI26-M19-B</v>
          </cell>
          <cell r="L248" t="e">
            <v>#N/A</v>
          </cell>
          <cell r="M248"/>
          <cell r="N248"/>
          <cell r="O248"/>
          <cell r="P248"/>
          <cell r="Q248"/>
          <cell r="R248" t="str">
            <v>Broker</v>
          </cell>
          <cell r="S248" t="str">
            <v>BrokerRM-M-034-SI26-M19-B</v>
          </cell>
          <cell r="T248" t="str">
            <v>MZO192648</v>
          </cell>
          <cell r="U248">
            <v>46079</v>
          </cell>
          <cell r="V248">
            <v>2274.3882721938789</v>
          </cell>
          <cell r="W248"/>
          <cell r="X248" t="str">
            <v>09</v>
          </cell>
          <cell r="Y248"/>
          <cell r="Z248">
            <v>2274.3882721938789</v>
          </cell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>
            <v>755</v>
          </cell>
          <cell r="AT248">
            <v>-1519.3882721938789</v>
          </cell>
          <cell r="AU248" t="str">
            <v>CANCELADO</v>
          </cell>
        </row>
        <row r="249">
          <cell r="A249" t="str">
            <v>AF-M-049-SI26-M46-B</v>
          </cell>
          <cell r="B249">
            <v>46077</v>
          </cell>
          <cell r="C249" t="str">
            <v>I</v>
          </cell>
          <cell r="D249" t="str">
            <v>MXG</v>
          </cell>
          <cell r="E249" t="str">
            <v>JE CHINA</v>
          </cell>
          <cell r="F249" t="str">
            <v>DICEX S.A DE C.V.</v>
          </cell>
          <cell r="G249" t="str">
            <v>M46</v>
          </cell>
          <cell r="H249" t="str">
            <v>SEA IMPO</v>
          </cell>
          <cell r="I249" t="str">
            <v>67120000</v>
          </cell>
          <cell r="J249" t="str">
            <v>Freight</v>
          </cell>
          <cell r="K249" t="str">
            <v>FreightAF-M-049-SI26-M46-B</v>
          </cell>
          <cell r="L249" t="e">
            <v>#N/A</v>
          </cell>
          <cell r="M249"/>
          <cell r="N249"/>
          <cell r="O249"/>
          <cell r="P249"/>
          <cell r="Q249"/>
          <cell r="R249" t="str">
            <v>Broker</v>
          </cell>
          <cell r="S249" t="str">
            <v>BrokerAF-M-049-SI26-M46-B</v>
          </cell>
          <cell r="T249" t="str">
            <v>MZO193663</v>
          </cell>
          <cell r="U249">
            <v>46090</v>
          </cell>
          <cell r="V249">
            <v>907.30144287744247</v>
          </cell>
          <cell r="W249"/>
          <cell r="X249" t="str">
            <v>11</v>
          </cell>
          <cell r="Y249"/>
          <cell r="Z249">
            <v>907.30144287744247</v>
          </cell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>
            <v>755</v>
          </cell>
          <cell r="AT249">
            <v>-152.30144287744247</v>
          </cell>
          <cell r="AU249" t="str">
            <v>CANCELADO</v>
          </cell>
        </row>
        <row r="250">
          <cell r="A250" t="str">
            <v>AF-M-056-SI26-M46-B</v>
          </cell>
          <cell r="B250">
            <v>46077</v>
          </cell>
          <cell r="C250" t="str">
            <v>I</v>
          </cell>
          <cell r="D250" t="str">
            <v>MXG</v>
          </cell>
          <cell r="E250" t="str">
            <v>JE CHINA</v>
          </cell>
          <cell r="F250" t="str">
            <v>DICEX S.A DE C.V.</v>
          </cell>
          <cell r="G250" t="str">
            <v>M46</v>
          </cell>
          <cell r="H250" t="str">
            <v>SEA IMPO</v>
          </cell>
          <cell r="I250" t="str">
            <v>67120000</v>
          </cell>
          <cell r="J250" t="str">
            <v>Freight</v>
          </cell>
          <cell r="K250" t="str">
            <v>FreightAF-M-056-SI26-M46-B</v>
          </cell>
          <cell r="L250" t="e">
            <v>#N/A</v>
          </cell>
          <cell r="M250"/>
          <cell r="N250"/>
          <cell r="O250"/>
          <cell r="P250"/>
          <cell r="Q250"/>
          <cell r="R250" t="str">
            <v>Broker</v>
          </cell>
          <cell r="S250" t="str">
            <v>BrokerAF-M-056-SI26-M46-B</v>
          </cell>
          <cell r="T250" t="e">
            <v>#N/A</v>
          </cell>
          <cell r="U250"/>
          <cell r="V250"/>
          <cell r="W250"/>
          <cell r="X250"/>
          <cell r="Y250"/>
          <cell r="Z250">
            <v>0</v>
          </cell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>
            <v>755</v>
          </cell>
          <cell r="AT250">
            <v>755</v>
          </cell>
          <cell r="AU250" t="str">
            <v>ABIERTO</v>
          </cell>
        </row>
        <row r="251">
          <cell r="A251" t="str">
            <v>AF-M-057-SI26-M46-B</v>
          </cell>
          <cell r="B251">
            <v>46077</v>
          </cell>
          <cell r="C251" t="str">
            <v>I</v>
          </cell>
          <cell r="D251" t="str">
            <v>MXG</v>
          </cell>
          <cell r="E251" t="str">
            <v>JE CHINA</v>
          </cell>
          <cell r="F251" t="str">
            <v>DICEX S.A DE C.V.</v>
          </cell>
          <cell r="G251" t="str">
            <v>M46</v>
          </cell>
          <cell r="H251" t="str">
            <v>SEA IMPO</v>
          </cell>
          <cell r="I251" t="str">
            <v>67120000</v>
          </cell>
          <cell r="J251" t="str">
            <v>Freight</v>
          </cell>
          <cell r="K251" t="str">
            <v>FreightAF-M-057-SI26-M46-B</v>
          </cell>
          <cell r="L251" t="e">
            <v>#N/A</v>
          </cell>
          <cell r="M251"/>
          <cell r="N251"/>
          <cell r="O251"/>
          <cell r="P251"/>
          <cell r="Q251"/>
          <cell r="R251" t="str">
            <v>Broker</v>
          </cell>
          <cell r="S251" t="str">
            <v>BrokerAF-M-057-SI26-M46-B</v>
          </cell>
          <cell r="T251" t="e">
            <v>#N/A</v>
          </cell>
          <cell r="U251"/>
          <cell r="V251"/>
          <cell r="W251"/>
          <cell r="X251"/>
          <cell r="Y251"/>
          <cell r="Z251">
            <v>0</v>
          </cell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>
            <v>755</v>
          </cell>
          <cell r="AT251">
            <v>755</v>
          </cell>
          <cell r="AU251" t="str">
            <v>ABIERTO</v>
          </cell>
        </row>
        <row r="252">
          <cell r="A252" t="str">
            <v>RM-M-031-SI26-M19-B</v>
          </cell>
          <cell r="B252">
            <v>46077</v>
          </cell>
          <cell r="C252" t="str">
            <v>I</v>
          </cell>
          <cell r="D252" t="str">
            <v>MXG</v>
          </cell>
          <cell r="E252" t="str">
            <v>JE CHINA</v>
          </cell>
          <cell r="F252" t="str">
            <v>DICEX S.A DE C.V.</v>
          </cell>
          <cell r="G252" t="str">
            <v>M19</v>
          </cell>
          <cell r="H252" t="str">
            <v>SEA IMPO</v>
          </cell>
          <cell r="I252" t="str">
            <v>67120000</v>
          </cell>
          <cell r="J252" t="str">
            <v>Freight</v>
          </cell>
          <cell r="K252" t="str">
            <v>FreightRM-M-031-SI26-M19-B</v>
          </cell>
          <cell r="L252" t="e">
            <v>#N/A</v>
          </cell>
          <cell r="M252"/>
          <cell r="N252"/>
          <cell r="O252"/>
          <cell r="P252"/>
          <cell r="Q252"/>
          <cell r="R252" t="str">
            <v>Broker</v>
          </cell>
          <cell r="S252" t="str">
            <v>BrokerRM-M-031-SI26-M19-B</v>
          </cell>
          <cell r="T252" t="e">
            <v>#N/A</v>
          </cell>
          <cell r="U252"/>
          <cell r="V252"/>
          <cell r="W252"/>
          <cell r="X252"/>
          <cell r="Y252"/>
          <cell r="Z252">
            <v>0</v>
          </cell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>
            <v>755</v>
          </cell>
          <cell r="AT252">
            <v>755</v>
          </cell>
          <cell r="AU252" t="str">
            <v>ABIERTO</v>
          </cell>
        </row>
        <row r="253">
          <cell r="A253" t="str">
            <v>RM-M-030-SI26-M19-B</v>
          </cell>
          <cell r="B253">
            <v>46078</v>
          </cell>
          <cell r="C253" t="str">
            <v>I</v>
          </cell>
          <cell r="D253" t="str">
            <v>MXG</v>
          </cell>
          <cell r="E253" t="str">
            <v>JE CHINA</v>
          </cell>
          <cell r="F253" t="str">
            <v>DICEX S.A DE C.V.</v>
          </cell>
          <cell r="G253" t="str">
            <v>M19</v>
          </cell>
          <cell r="H253" t="str">
            <v>SEA IMPO</v>
          </cell>
          <cell r="I253" t="str">
            <v>67120000</v>
          </cell>
          <cell r="J253" t="str">
            <v>Freight</v>
          </cell>
          <cell r="K253" t="str">
            <v>FreightRM-M-030-SI26-M19-B</v>
          </cell>
          <cell r="L253" t="e">
            <v>#N/A</v>
          </cell>
          <cell r="M253"/>
          <cell r="N253"/>
          <cell r="O253"/>
          <cell r="P253"/>
          <cell r="Q253"/>
          <cell r="R253" t="str">
            <v>Broker</v>
          </cell>
          <cell r="S253" t="str">
            <v>BrokerRM-M-030-SI26-M19-B</v>
          </cell>
          <cell r="T253" t="str">
            <v>MZO192646</v>
          </cell>
          <cell r="U253">
            <v>46079</v>
          </cell>
          <cell r="V253">
            <v>1712.8070065186218</v>
          </cell>
          <cell r="W253"/>
          <cell r="X253" t="str">
            <v>09</v>
          </cell>
          <cell r="Y253"/>
          <cell r="Z253">
            <v>1712.8070065186218</v>
          </cell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>
            <v>755</v>
          </cell>
          <cell r="AT253">
            <v>-957.80700651862185</v>
          </cell>
          <cell r="AU253" t="str">
            <v>CANCELADO</v>
          </cell>
        </row>
        <row r="254">
          <cell r="A254" t="str">
            <v>AF-M-052-SI26-M46-B</v>
          </cell>
          <cell r="B254">
            <v>46078</v>
          </cell>
          <cell r="C254" t="str">
            <v>I</v>
          </cell>
          <cell r="D254" t="str">
            <v>MXG</v>
          </cell>
          <cell r="E254" t="str">
            <v>JE CHINA</v>
          </cell>
          <cell r="F254" t="str">
            <v>DICEX S.A DE C.V.</v>
          </cell>
          <cell r="G254" t="str">
            <v>M46</v>
          </cell>
          <cell r="H254" t="str">
            <v>SEA IMPO</v>
          </cell>
          <cell r="I254" t="str">
            <v>67120000</v>
          </cell>
          <cell r="J254" t="str">
            <v>Freight</v>
          </cell>
          <cell r="K254" t="str">
            <v>FreightAF-M-052-SI26-M46-B</v>
          </cell>
          <cell r="L254" t="e">
            <v>#N/A</v>
          </cell>
          <cell r="M254"/>
          <cell r="N254"/>
          <cell r="O254"/>
          <cell r="P254"/>
          <cell r="Q254"/>
          <cell r="R254" t="str">
            <v>Broker</v>
          </cell>
          <cell r="S254" t="str">
            <v>BrokerAF-M-052-SI26-M46-B</v>
          </cell>
          <cell r="T254" t="e">
            <v>#N/A</v>
          </cell>
          <cell r="U254"/>
          <cell r="V254"/>
          <cell r="W254"/>
          <cell r="X254"/>
          <cell r="Y254"/>
          <cell r="Z254">
            <v>0</v>
          </cell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>
            <v>755</v>
          </cell>
          <cell r="AT254">
            <v>755</v>
          </cell>
          <cell r="AU254" t="str">
            <v>ABIERTO</v>
          </cell>
        </row>
        <row r="255">
          <cell r="A255" t="str">
            <v>AF-M-053-SI26-M46-B</v>
          </cell>
          <cell r="B255">
            <v>46078</v>
          </cell>
          <cell r="C255" t="str">
            <v>I</v>
          </cell>
          <cell r="D255" t="str">
            <v>MXG</v>
          </cell>
          <cell r="E255" t="str">
            <v>JE CHINA</v>
          </cell>
          <cell r="F255" t="str">
            <v>DICEX S.A DE C.V.</v>
          </cell>
          <cell r="G255" t="str">
            <v>M46</v>
          </cell>
          <cell r="H255" t="str">
            <v>SEA IMPO</v>
          </cell>
          <cell r="I255" t="str">
            <v>67120000</v>
          </cell>
          <cell r="J255" t="str">
            <v>Freight</v>
          </cell>
          <cell r="K255" t="str">
            <v>FreightAF-M-053-SI26-M46-B</v>
          </cell>
          <cell r="L255" t="str">
            <v>MZO192877</v>
          </cell>
          <cell r="M255">
            <v>46081</v>
          </cell>
          <cell r="N255">
            <v>6043.3296960071311</v>
          </cell>
          <cell r="O255"/>
          <cell r="P255" t="str">
            <v>09</v>
          </cell>
          <cell r="Q255"/>
          <cell r="R255" t="str">
            <v>Broker</v>
          </cell>
          <cell r="S255" t="str">
            <v>BrokerAF-M-053-SI26-M46-B</v>
          </cell>
          <cell r="T255" t="e">
            <v>#N/A</v>
          </cell>
          <cell r="U255"/>
          <cell r="V255"/>
          <cell r="W255"/>
          <cell r="X255"/>
          <cell r="Y255"/>
          <cell r="Z255">
            <v>6043.3296960071311</v>
          </cell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>
            <v>755</v>
          </cell>
          <cell r="AT255">
            <v>-5288.3296960071311</v>
          </cell>
          <cell r="AU255" t="str">
            <v>CANCELADO</v>
          </cell>
        </row>
        <row r="256">
          <cell r="A256" t="str">
            <v>AF-M-062-SI26-M46-B</v>
          </cell>
          <cell r="B256">
            <v>46078</v>
          </cell>
          <cell r="C256" t="str">
            <v>I</v>
          </cell>
          <cell r="D256" t="str">
            <v>MXG</v>
          </cell>
          <cell r="E256" t="str">
            <v>JE CHINA</v>
          </cell>
          <cell r="F256" t="str">
            <v>DICEX S.A DE C.V.</v>
          </cell>
          <cell r="G256" t="str">
            <v>M46</v>
          </cell>
          <cell r="H256" t="str">
            <v>SEA IMPO</v>
          </cell>
          <cell r="I256" t="str">
            <v>67120000</v>
          </cell>
          <cell r="J256" t="str">
            <v>Freight</v>
          </cell>
          <cell r="K256" t="str">
            <v>FreightAF-M-062-SI26-M46-B</v>
          </cell>
          <cell r="L256" t="str">
            <v>MZO192877</v>
          </cell>
          <cell r="M256">
            <v>46081</v>
          </cell>
          <cell r="N256">
            <v>6043.3296960071311</v>
          </cell>
          <cell r="O256"/>
          <cell r="P256" t="str">
            <v>09</v>
          </cell>
          <cell r="Q256"/>
          <cell r="R256" t="str">
            <v>Broker</v>
          </cell>
          <cell r="S256" t="str">
            <v>BrokerAF-M-062-SI26-M46-B</v>
          </cell>
          <cell r="T256" t="e">
            <v>#N/A</v>
          </cell>
          <cell r="U256"/>
          <cell r="V256"/>
          <cell r="W256"/>
          <cell r="X256"/>
          <cell r="Y256"/>
          <cell r="Z256">
            <v>6043.3296960071311</v>
          </cell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>
            <v>755</v>
          </cell>
          <cell r="AT256">
            <v>-5288.3296960071311</v>
          </cell>
          <cell r="AU256" t="str">
            <v>CANCELADO</v>
          </cell>
        </row>
        <row r="257">
          <cell r="A257" t="str">
            <v>RM-M-018-SI26-M19-B</v>
          </cell>
          <cell r="B257">
            <v>46079</v>
          </cell>
          <cell r="C257" t="str">
            <v>I</v>
          </cell>
          <cell r="D257" t="str">
            <v>MXG</v>
          </cell>
          <cell r="E257" t="str">
            <v>JE CHINA</v>
          </cell>
          <cell r="F257" t="str">
            <v>DICEX S.A DE C.V.</v>
          </cell>
          <cell r="G257" t="str">
            <v>M19</v>
          </cell>
          <cell r="H257" t="str">
            <v>SEA IMPO</v>
          </cell>
          <cell r="I257" t="str">
            <v>67120000</v>
          </cell>
          <cell r="J257" t="str">
            <v>Freight</v>
          </cell>
          <cell r="K257" t="str">
            <v>FreightRM-M-018-SI26-M19-B</v>
          </cell>
          <cell r="L257" t="e">
            <v>#N/A</v>
          </cell>
          <cell r="M257"/>
          <cell r="N257"/>
          <cell r="O257"/>
          <cell r="P257"/>
          <cell r="Q257"/>
          <cell r="R257" t="str">
            <v>Broker</v>
          </cell>
          <cell r="S257" t="str">
            <v>BrokerRM-M-018-SI26-M19-B</v>
          </cell>
          <cell r="T257" t="str">
            <v>MZO193649</v>
          </cell>
          <cell r="U257">
            <v>46090</v>
          </cell>
          <cell r="V257">
            <v>2554.104815020753</v>
          </cell>
          <cell r="W257"/>
          <cell r="X257" t="str">
            <v>11</v>
          </cell>
          <cell r="Y257"/>
          <cell r="Z257">
            <v>2554.104815020753</v>
          </cell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>
            <v>755</v>
          </cell>
          <cell r="AT257">
            <v>-1799.104815020753</v>
          </cell>
          <cell r="AU257" t="str">
            <v>CANCELADO</v>
          </cell>
        </row>
        <row r="258">
          <cell r="A258" t="str">
            <v>RM-M-020-SI26-M19-B</v>
          </cell>
          <cell r="B258">
            <v>46079</v>
          </cell>
          <cell r="C258" t="str">
            <v>I</v>
          </cell>
          <cell r="D258" t="str">
            <v>MXG</v>
          </cell>
          <cell r="E258" t="str">
            <v>JE CHINA</v>
          </cell>
          <cell r="F258" t="str">
            <v>DICEX S.A DE C.V.</v>
          </cell>
          <cell r="G258" t="str">
            <v>M19</v>
          </cell>
          <cell r="H258" t="str">
            <v>SEA IMPO</v>
          </cell>
          <cell r="I258" t="str">
            <v>67120000</v>
          </cell>
          <cell r="J258" t="str">
            <v>Freight</v>
          </cell>
          <cell r="K258" t="str">
            <v>FreightRM-M-020-SI26-M19-B</v>
          </cell>
          <cell r="L258" t="e">
            <v>#N/A</v>
          </cell>
          <cell r="M258"/>
          <cell r="N258"/>
          <cell r="O258"/>
          <cell r="P258"/>
          <cell r="Q258"/>
          <cell r="R258" t="str">
            <v>Broker</v>
          </cell>
          <cell r="S258" t="str">
            <v>BrokerRM-M-020-SI26-M19-B</v>
          </cell>
          <cell r="T258" t="str">
            <v>MZO193592</v>
          </cell>
          <cell r="U258">
            <v>46088</v>
          </cell>
          <cell r="V258">
            <v>2968.1832588148736</v>
          </cell>
          <cell r="W258"/>
          <cell r="X258" t="str">
            <v>10</v>
          </cell>
          <cell r="Y258"/>
          <cell r="Z258">
            <v>2968.1832588148736</v>
          </cell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>
            <v>755</v>
          </cell>
          <cell r="AT258">
            <v>-2213.1832588148736</v>
          </cell>
          <cell r="AU258" t="str">
            <v>CANCELADO</v>
          </cell>
        </row>
        <row r="259">
          <cell r="A259" t="str">
            <v>AF-M-058-SI26-M46-B</v>
          </cell>
          <cell r="B259">
            <v>46079</v>
          </cell>
          <cell r="C259" t="str">
            <v>I</v>
          </cell>
          <cell r="D259" t="str">
            <v>MXG</v>
          </cell>
          <cell r="E259" t="str">
            <v>JE CHINA</v>
          </cell>
          <cell r="F259" t="str">
            <v>DICEX S.A DE C.V.</v>
          </cell>
          <cell r="G259" t="str">
            <v>M46</v>
          </cell>
          <cell r="H259" t="str">
            <v>SEA IMPO</v>
          </cell>
          <cell r="I259" t="str">
            <v>67120000</v>
          </cell>
          <cell r="J259" t="str">
            <v>Freight</v>
          </cell>
          <cell r="K259" t="str">
            <v>FreightAF-M-058-SI26-M46-B</v>
          </cell>
          <cell r="L259" t="e">
            <v>#N/A</v>
          </cell>
          <cell r="M259"/>
          <cell r="N259"/>
          <cell r="O259"/>
          <cell r="P259"/>
          <cell r="Q259"/>
          <cell r="R259" t="str">
            <v>Broker</v>
          </cell>
          <cell r="S259" t="str">
            <v>BrokerAF-M-058-SI26-M46-B</v>
          </cell>
          <cell r="T259" t="str">
            <v>MZO192658</v>
          </cell>
          <cell r="U259">
            <v>46079</v>
          </cell>
          <cell r="V259">
            <v>1204.9338139936128</v>
          </cell>
          <cell r="W259"/>
          <cell r="X259" t="str">
            <v>09</v>
          </cell>
          <cell r="Y259"/>
          <cell r="Z259">
            <v>1204.9338139936128</v>
          </cell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>
            <v>755</v>
          </cell>
          <cell r="AT259">
            <v>-449.93381399361283</v>
          </cell>
          <cell r="AU259" t="str">
            <v>CANCELADO</v>
          </cell>
        </row>
        <row r="260">
          <cell r="A260" t="str">
            <v>AF-M-061-SI26-M46-B</v>
          </cell>
          <cell r="B260">
            <v>46079</v>
          </cell>
          <cell r="C260" t="str">
            <v>I</v>
          </cell>
          <cell r="D260" t="str">
            <v>MXG</v>
          </cell>
          <cell r="E260" t="str">
            <v>JE CHINA</v>
          </cell>
          <cell r="F260" t="str">
            <v>DICEX S.A DE C.V.</v>
          </cell>
          <cell r="G260" t="str">
            <v>M46</v>
          </cell>
          <cell r="H260" t="str">
            <v>SEA IMPO</v>
          </cell>
          <cell r="I260" t="str">
            <v>67120000</v>
          </cell>
          <cell r="J260" t="str">
            <v>Freight</v>
          </cell>
          <cell r="K260" t="str">
            <v>FreightAF-M-061-SI26-M46-B</v>
          </cell>
          <cell r="L260" t="e">
            <v>#N/A</v>
          </cell>
          <cell r="M260"/>
          <cell r="N260"/>
          <cell r="O260"/>
          <cell r="P260"/>
          <cell r="Q260"/>
          <cell r="R260" t="str">
            <v>Broker</v>
          </cell>
          <cell r="S260" t="str">
            <v>BrokerAF-M-061-SI26-M46-B</v>
          </cell>
          <cell r="T260" t="str">
            <v>MZO192659</v>
          </cell>
          <cell r="U260">
            <v>46079</v>
          </cell>
          <cell r="V260">
            <v>1356.2321109251188</v>
          </cell>
          <cell r="W260"/>
          <cell r="X260" t="str">
            <v>09</v>
          </cell>
          <cell r="Y260"/>
          <cell r="Z260">
            <v>1356.2321109251188</v>
          </cell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>
            <v>755</v>
          </cell>
          <cell r="AT260">
            <v>-601.23211092511883</v>
          </cell>
          <cell r="AU260" t="str">
            <v>CANCELADO</v>
          </cell>
        </row>
        <row r="261">
          <cell r="A261" t="str">
            <v>AF-M-063-SI26-M46-B</v>
          </cell>
          <cell r="B261">
            <v>46079</v>
          </cell>
          <cell r="C261" t="str">
            <v>I</v>
          </cell>
          <cell r="D261" t="str">
            <v>MXG</v>
          </cell>
          <cell r="E261" t="str">
            <v>JE CHINA</v>
          </cell>
          <cell r="F261" t="str">
            <v>DICEX S.A DE C.V.</v>
          </cell>
          <cell r="G261" t="str">
            <v>M46</v>
          </cell>
          <cell r="H261" t="str">
            <v>SEA IMPO</v>
          </cell>
          <cell r="I261" t="str">
            <v>67120000</v>
          </cell>
          <cell r="J261" t="str">
            <v>Freight</v>
          </cell>
          <cell r="K261" t="str">
            <v>FreightAF-M-063-SI26-M46-B</v>
          </cell>
          <cell r="L261" t="e">
            <v>#N/A</v>
          </cell>
          <cell r="M261"/>
          <cell r="N261"/>
          <cell r="O261"/>
          <cell r="P261"/>
          <cell r="Q261"/>
          <cell r="R261" t="str">
            <v>Broker</v>
          </cell>
          <cell r="S261" t="str">
            <v>BrokerAF-M-063-SI26-M46-B</v>
          </cell>
          <cell r="T261" t="str">
            <v>MZO192661</v>
          </cell>
          <cell r="U261">
            <v>46079</v>
          </cell>
          <cell r="V261">
            <v>1356.2321109251188</v>
          </cell>
          <cell r="W261"/>
          <cell r="X261" t="str">
            <v>09</v>
          </cell>
          <cell r="Y261"/>
          <cell r="Z261">
            <v>1356.2321109251188</v>
          </cell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>
            <v>755</v>
          </cell>
          <cell r="AT261">
            <v>-601.23211092511883</v>
          </cell>
          <cell r="AU261" t="str">
            <v>CANCELADO</v>
          </cell>
        </row>
        <row r="262">
          <cell r="A262" t="str">
            <v>RM-M-021-SI26-M19-B</v>
          </cell>
          <cell r="B262">
            <v>46079</v>
          </cell>
          <cell r="C262" t="str">
            <v>I</v>
          </cell>
          <cell r="D262" t="str">
            <v>MXG</v>
          </cell>
          <cell r="E262" t="str">
            <v>JE CHINA</v>
          </cell>
          <cell r="F262" t="str">
            <v>DICEX S.A DE C.V.</v>
          </cell>
          <cell r="G262" t="str">
            <v>M19</v>
          </cell>
          <cell r="H262" t="str">
            <v>SEA IMPO</v>
          </cell>
          <cell r="I262" t="str">
            <v>67120000</v>
          </cell>
          <cell r="J262" t="str">
            <v>Freight</v>
          </cell>
          <cell r="K262" t="str">
            <v>FreightRM-M-021-SI26-M19-B</v>
          </cell>
          <cell r="L262" t="e">
            <v>#N/A</v>
          </cell>
          <cell r="M262"/>
          <cell r="N262"/>
          <cell r="O262"/>
          <cell r="P262"/>
          <cell r="Q262"/>
          <cell r="R262" t="str">
            <v>Broker</v>
          </cell>
          <cell r="S262" t="str">
            <v>BrokerRM-M-021-SI26-M19-B</v>
          </cell>
          <cell r="T262" t="e">
            <v>#N/A</v>
          </cell>
          <cell r="U262"/>
          <cell r="V262"/>
          <cell r="W262"/>
          <cell r="X262"/>
          <cell r="Y262"/>
          <cell r="Z262">
            <v>0</v>
          </cell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>
            <v>755</v>
          </cell>
          <cell r="AT262">
            <v>755</v>
          </cell>
          <cell r="AU262" t="str">
            <v>ABIERTO</v>
          </cell>
        </row>
        <row r="263">
          <cell r="A263" t="str">
            <v>RM-M-025-SI26-M19-B</v>
          </cell>
          <cell r="B263">
            <v>46081</v>
          </cell>
          <cell r="C263" t="str">
            <v>I</v>
          </cell>
          <cell r="D263" t="str">
            <v>MXG</v>
          </cell>
          <cell r="E263" t="str">
            <v>JE CHINA</v>
          </cell>
          <cell r="F263" t="str">
            <v>DICEX S.A DE C.V.</v>
          </cell>
          <cell r="G263" t="str">
            <v>M19</v>
          </cell>
          <cell r="H263" t="str">
            <v>SEA IMPO</v>
          </cell>
          <cell r="I263" t="str">
            <v>67120000</v>
          </cell>
          <cell r="J263" t="str">
            <v>Freight</v>
          </cell>
          <cell r="K263" t="str">
            <v>FreightRM-M-025-SI26-M19-B</v>
          </cell>
          <cell r="L263" t="e">
            <v>#N/A</v>
          </cell>
          <cell r="M263"/>
          <cell r="N263"/>
          <cell r="O263"/>
          <cell r="P263"/>
          <cell r="Q263"/>
          <cell r="R263" t="str">
            <v>Broker</v>
          </cell>
          <cell r="S263" t="str">
            <v>BrokerRM-M-025-SI26-M19-B</v>
          </cell>
          <cell r="T263" t="str">
            <v>MZO193239</v>
          </cell>
          <cell r="U263">
            <v>46085</v>
          </cell>
          <cell r="V263">
            <v>2277.33318240987</v>
          </cell>
          <cell r="W263"/>
          <cell r="X263" t="str">
            <v>10</v>
          </cell>
          <cell r="Y263"/>
          <cell r="Z263">
            <v>2277.33318240987</v>
          </cell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>
            <v>755</v>
          </cell>
          <cell r="AT263">
            <v>-1522.33318240987</v>
          </cell>
          <cell r="AU263" t="str">
            <v>CANCELADO</v>
          </cell>
        </row>
        <row r="264">
          <cell r="A264" t="str">
            <v>RM-M-015-SI26-M19-B</v>
          </cell>
          <cell r="B264">
            <v>46080</v>
          </cell>
          <cell r="C264" t="str">
            <v>I</v>
          </cell>
          <cell r="D264" t="str">
            <v>MXG</v>
          </cell>
          <cell r="E264" t="str">
            <v>JE CHINA</v>
          </cell>
          <cell r="F264" t="str">
            <v>DICEX S.A DE C.V.</v>
          </cell>
          <cell r="G264" t="str">
            <v>M19</v>
          </cell>
          <cell r="H264" t="str">
            <v>SEA IMPO</v>
          </cell>
          <cell r="I264" t="str">
            <v>67120000</v>
          </cell>
          <cell r="J264" t="str">
            <v>Freight</v>
          </cell>
          <cell r="K264" t="str">
            <v>FreightRM-M-015-SI26-M19-B</v>
          </cell>
          <cell r="L264" t="e">
            <v>#N/A</v>
          </cell>
          <cell r="M264"/>
          <cell r="N264"/>
          <cell r="O264"/>
          <cell r="P264"/>
          <cell r="Q264"/>
          <cell r="R264" t="str">
            <v>Broker</v>
          </cell>
          <cell r="S264" t="str">
            <v>BrokerRM-M-015-SI26-M19-B</v>
          </cell>
          <cell r="T264" t="str">
            <v>MZO193149</v>
          </cell>
          <cell r="U264">
            <v>46084</v>
          </cell>
          <cell r="V264">
            <v>1774.5780745939214</v>
          </cell>
          <cell r="W264"/>
          <cell r="X264" t="str">
            <v>10</v>
          </cell>
          <cell r="Y264"/>
          <cell r="Z264">
            <v>1774.5780745939214</v>
          </cell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>
            <v>755</v>
          </cell>
          <cell r="AT264">
            <v>-1019.5780745939214</v>
          </cell>
          <cell r="AU264" t="str">
            <v>CANCELADO</v>
          </cell>
        </row>
        <row r="265">
          <cell r="A265" t="str">
            <v>RM-M-016-SI26-M19-B</v>
          </cell>
          <cell r="B265">
            <v>46080</v>
          </cell>
          <cell r="C265" t="str">
            <v>I</v>
          </cell>
          <cell r="D265" t="str">
            <v>MXG</v>
          </cell>
          <cell r="E265" t="str">
            <v>JE CHINA</v>
          </cell>
          <cell r="F265" t="str">
            <v>DICEX S.A DE C.V.</v>
          </cell>
          <cell r="G265" t="str">
            <v>M19</v>
          </cell>
          <cell r="H265" t="str">
            <v>SEA IMPO</v>
          </cell>
          <cell r="I265" t="str">
            <v>67120000</v>
          </cell>
          <cell r="J265" t="str">
            <v>Freight</v>
          </cell>
          <cell r="K265" t="str">
            <v>FreightRM-M-016-SI26-M19-B</v>
          </cell>
          <cell r="L265" t="e">
            <v>#N/A</v>
          </cell>
          <cell r="M265"/>
          <cell r="N265"/>
          <cell r="O265"/>
          <cell r="P265"/>
          <cell r="Q265"/>
          <cell r="R265" t="str">
            <v>Broker</v>
          </cell>
          <cell r="S265" t="str">
            <v>BrokerRM-M-016-SI26-M19-B</v>
          </cell>
          <cell r="T265" t="str">
            <v>MZO193383</v>
          </cell>
          <cell r="U265">
            <v>46086</v>
          </cell>
          <cell r="V265">
            <v>2523.9838134585993</v>
          </cell>
          <cell r="W265"/>
          <cell r="X265" t="str">
            <v>10</v>
          </cell>
          <cell r="Y265"/>
          <cell r="Z265">
            <v>2523.9838134585993</v>
          </cell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>
            <v>755</v>
          </cell>
          <cell r="AT265">
            <v>-1768.9838134585993</v>
          </cell>
          <cell r="AU265" t="str">
            <v>CANCELADO</v>
          </cell>
        </row>
        <row r="266">
          <cell r="A266" t="str">
            <v>AF-M-051-SI26-M46-B</v>
          </cell>
          <cell r="B266">
            <v>46080</v>
          </cell>
          <cell r="C266" t="str">
            <v>I</v>
          </cell>
          <cell r="D266" t="str">
            <v>MXG</v>
          </cell>
          <cell r="E266" t="str">
            <v>JE CHINA</v>
          </cell>
          <cell r="F266" t="str">
            <v>DICEX S.A DE C.V.</v>
          </cell>
          <cell r="G266" t="str">
            <v>M46</v>
          </cell>
          <cell r="H266" t="str">
            <v>SEA IMPO</v>
          </cell>
          <cell r="I266" t="str">
            <v>67120000</v>
          </cell>
          <cell r="J266" t="str">
            <v>Freight</v>
          </cell>
          <cell r="K266" t="str">
            <v>FreightAF-M-051-SI26-M46-B</v>
          </cell>
          <cell r="L266" t="e">
            <v>#N/A</v>
          </cell>
          <cell r="M266"/>
          <cell r="N266"/>
          <cell r="O266"/>
          <cell r="P266"/>
          <cell r="Q266"/>
          <cell r="R266" t="str">
            <v>Broker</v>
          </cell>
          <cell r="S266" t="str">
            <v>BrokerAF-M-051-SI26-M46-B</v>
          </cell>
          <cell r="T266" t="str">
            <v>MZO192666</v>
          </cell>
          <cell r="U266">
            <v>46079</v>
          </cell>
          <cell r="V266">
            <v>1204.9338139936128</v>
          </cell>
          <cell r="W266"/>
          <cell r="X266" t="str">
            <v>09</v>
          </cell>
          <cell r="Y266"/>
          <cell r="Z266">
            <v>1204.9338139936128</v>
          </cell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>
            <v>755</v>
          </cell>
          <cell r="AT266">
            <v>-449.93381399361283</v>
          </cell>
          <cell r="AU266" t="str">
            <v>CANCELADO</v>
          </cell>
        </row>
        <row r="267">
          <cell r="A267" t="str">
            <v>AF-M-055-SI26-M46-B</v>
          </cell>
          <cell r="B267">
            <v>46080</v>
          </cell>
          <cell r="C267" t="str">
            <v>I</v>
          </cell>
          <cell r="D267" t="str">
            <v>MXG</v>
          </cell>
          <cell r="E267" t="str">
            <v>JE CHINA</v>
          </cell>
          <cell r="F267" t="str">
            <v>DICEX S.A DE C.V.</v>
          </cell>
          <cell r="G267" t="str">
            <v>M46</v>
          </cell>
          <cell r="H267" t="str">
            <v>SEA IMPO</v>
          </cell>
          <cell r="I267" t="str">
            <v>67120000</v>
          </cell>
          <cell r="J267" t="str">
            <v>Freight</v>
          </cell>
          <cell r="K267" t="str">
            <v>FreightAF-M-055-SI26-M46-B</v>
          </cell>
          <cell r="L267" t="e">
            <v>#N/A</v>
          </cell>
          <cell r="M267"/>
          <cell r="N267"/>
          <cell r="O267"/>
          <cell r="P267"/>
          <cell r="Q267"/>
          <cell r="R267" t="str">
            <v>Broker</v>
          </cell>
          <cell r="S267" t="str">
            <v>BrokerAF-M-055-SI26-M46-B</v>
          </cell>
          <cell r="T267" t="str">
            <v>MZO192655</v>
          </cell>
          <cell r="U267">
            <v>46079</v>
          </cell>
          <cell r="V267">
            <v>1801.7544861943477</v>
          </cell>
          <cell r="W267"/>
          <cell r="X267" t="str">
            <v>09</v>
          </cell>
          <cell r="Y267"/>
          <cell r="Z267">
            <v>1801.7544861943477</v>
          </cell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>
            <v>755</v>
          </cell>
          <cell r="AT267">
            <v>-1046.7544861943477</v>
          </cell>
          <cell r="AU267" t="str">
            <v>CANCELADO</v>
          </cell>
        </row>
        <row r="268">
          <cell r="A268" t="str">
            <v>AF-M-059-SI26-M46-B</v>
          </cell>
          <cell r="B268">
            <v>46080</v>
          </cell>
          <cell r="C268" t="str">
            <v>I</v>
          </cell>
          <cell r="D268" t="str">
            <v>MXG</v>
          </cell>
          <cell r="E268" t="str">
            <v>JE CHINA</v>
          </cell>
          <cell r="F268" t="str">
            <v>DICEX S.A DE C.V.</v>
          </cell>
          <cell r="G268" t="str">
            <v>M46</v>
          </cell>
          <cell r="H268" t="str">
            <v>SEA IMPO</v>
          </cell>
          <cell r="I268" t="str">
            <v>67120000</v>
          </cell>
          <cell r="J268" t="str">
            <v>Freight</v>
          </cell>
          <cell r="K268" t="str">
            <v>FreightAF-M-059-SI26-M46-B</v>
          </cell>
          <cell r="L268" t="str">
            <v>MZO192641</v>
          </cell>
          <cell r="M268">
            <v>46079</v>
          </cell>
          <cell r="N268">
            <v>1959.0560852848259</v>
          </cell>
          <cell r="O268"/>
          <cell r="P268" t="str">
            <v>09</v>
          </cell>
          <cell r="Q268"/>
          <cell r="R268" t="str">
            <v>Broker</v>
          </cell>
          <cell r="S268" t="str">
            <v>BrokerAF-M-059-SI26-M46-B</v>
          </cell>
          <cell r="T268" t="e">
            <v>#N/A</v>
          </cell>
          <cell r="U268"/>
          <cell r="V268"/>
          <cell r="W268"/>
          <cell r="X268"/>
          <cell r="Y268"/>
          <cell r="Z268">
            <v>1959.0560852848259</v>
          </cell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>
            <v>755</v>
          </cell>
          <cell r="AT268">
            <v>-1204.0560852848259</v>
          </cell>
          <cell r="AU268" t="str">
            <v>CANCELADO</v>
          </cell>
        </row>
        <row r="269">
          <cell r="A269" t="str">
            <v>AF-M-060-SI26-M46-B</v>
          </cell>
          <cell r="B269">
            <v>46080</v>
          </cell>
          <cell r="C269" t="str">
            <v>I</v>
          </cell>
          <cell r="D269" t="str">
            <v>MXG</v>
          </cell>
          <cell r="E269" t="str">
            <v>JE CHINA</v>
          </cell>
          <cell r="F269" t="str">
            <v>DICEX S.A DE C.V.</v>
          </cell>
          <cell r="G269" t="str">
            <v>M46</v>
          </cell>
          <cell r="H269" t="str">
            <v>SEA IMPO</v>
          </cell>
          <cell r="I269" t="str">
            <v>67120000</v>
          </cell>
          <cell r="J269" t="str">
            <v>Freight</v>
          </cell>
          <cell r="K269" t="str">
            <v>FreightAF-M-060-SI26-M46-B</v>
          </cell>
          <cell r="L269" t="str">
            <v>MZO192641</v>
          </cell>
          <cell r="M269">
            <v>46079</v>
          </cell>
          <cell r="N269">
            <v>1959.0560852848259</v>
          </cell>
          <cell r="O269"/>
          <cell r="P269" t="str">
            <v>09</v>
          </cell>
          <cell r="Q269"/>
          <cell r="R269" t="str">
            <v>Broker</v>
          </cell>
          <cell r="S269" t="str">
            <v>BrokerAF-M-060-SI26-M46-B</v>
          </cell>
          <cell r="T269" t="e">
            <v>#N/A</v>
          </cell>
          <cell r="U269"/>
          <cell r="V269"/>
          <cell r="W269"/>
          <cell r="X269"/>
          <cell r="Y269"/>
          <cell r="Z269">
            <v>1959.0560852848259</v>
          </cell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>
            <v>755</v>
          </cell>
          <cell r="AT269">
            <v>-1204.0560852848259</v>
          </cell>
          <cell r="AU269" t="str">
            <v>CANCELADO</v>
          </cell>
        </row>
        <row r="270">
          <cell r="A270" t="str">
            <v>RM-M-032-SI26-M19-B</v>
          </cell>
          <cell r="B270">
            <v>46081</v>
          </cell>
          <cell r="C270" t="str">
            <v>I</v>
          </cell>
          <cell r="D270" t="str">
            <v>MXG</v>
          </cell>
          <cell r="E270" t="str">
            <v>JE CHINA</v>
          </cell>
          <cell r="F270" t="str">
            <v>DICEX S.A DE C.V.</v>
          </cell>
          <cell r="G270" t="str">
            <v>M19</v>
          </cell>
          <cell r="H270" t="str">
            <v>SEA IMPO</v>
          </cell>
          <cell r="I270" t="str">
            <v>67120000</v>
          </cell>
          <cell r="J270" t="str">
            <v>Freight</v>
          </cell>
          <cell r="K270" t="str">
            <v>FreightRM-M-032-SI26-M19-B</v>
          </cell>
          <cell r="L270" t="e">
            <v>#N/A</v>
          </cell>
          <cell r="M270"/>
          <cell r="N270"/>
          <cell r="O270"/>
          <cell r="P270"/>
          <cell r="Q270"/>
          <cell r="R270" t="str">
            <v>Broker</v>
          </cell>
          <cell r="S270" t="str">
            <v>BrokerRM-M-032-SI26-M19-B</v>
          </cell>
          <cell r="T270" t="str">
            <v>MZO192879</v>
          </cell>
          <cell r="U270">
            <v>46081</v>
          </cell>
          <cell r="V270">
            <v>2473.6718522369561</v>
          </cell>
          <cell r="W270"/>
          <cell r="X270" t="str">
            <v>09</v>
          </cell>
          <cell r="Y270"/>
          <cell r="Z270">
            <v>2473.6718522369561</v>
          </cell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>
            <v>755</v>
          </cell>
          <cell r="AT270">
            <v>-1718.6718522369561</v>
          </cell>
          <cell r="AU270" t="str">
            <v>CANCELADO</v>
          </cell>
        </row>
        <row r="271">
          <cell r="A271" t="str">
            <v>RM-M-019-SI26-M19-B</v>
          </cell>
          <cell r="B271">
            <v>46081</v>
          </cell>
          <cell r="C271" t="str">
            <v>I</v>
          </cell>
          <cell r="D271" t="str">
            <v>MXG</v>
          </cell>
          <cell r="E271" t="str">
            <v>JE CHINA</v>
          </cell>
          <cell r="F271" t="str">
            <v>DICEX S.A DE C.V.</v>
          </cell>
          <cell r="G271" t="str">
            <v>M19</v>
          </cell>
          <cell r="H271" t="str">
            <v>SEA IMPO</v>
          </cell>
          <cell r="I271" t="str">
            <v>67120000</v>
          </cell>
          <cell r="J271" t="str">
            <v>Freight</v>
          </cell>
          <cell r="K271" t="str">
            <v>FreightRM-M-019-SI26-M19-B</v>
          </cell>
          <cell r="L271" t="e">
            <v>#N/A</v>
          </cell>
          <cell r="M271"/>
          <cell r="N271"/>
          <cell r="O271"/>
          <cell r="P271"/>
          <cell r="Q271"/>
          <cell r="R271" t="str">
            <v>Broker</v>
          </cell>
          <cell r="S271" t="str">
            <v>BrokerRM-M-019-SI26-M19-B</v>
          </cell>
          <cell r="T271" t="str">
            <v>MZO193648</v>
          </cell>
          <cell r="U271">
            <v>46090</v>
          </cell>
          <cell r="V271">
            <v>2761.8342347807038</v>
          </cell>
          <cell r="W271"/>
          <cell r="X271" t="str">
            <v>11</v>
          </cell>
          <cell r="Y271"/>
          <cell r="Z271">
            <v>2761.8342347807038</v>
          </cell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>
            <v>755</v>
          </cell>
          <cell r="AT271">
            <v>-2006.8342347807038</v>
          </cell>
          <cell r="AU271" t="str">
            <v>CANCELADO</v>
          </cell>
        </row>
        <row r="272">
          <cell r="A272" t="str">
            <v>RM-M-029-SI26-M19-B</v>
          </cell>
          <cell r="B272">
            <v>46081</v>
          </cell>
          <cell r="C272" t="str">
            <v>I</v>
          </cell>
          <cell r="D272" t="str">
            <v>MXG</v>
          </cell>
          <cell r="E272" t="str">
            <v>JE CHINA</v>
          </cell>
          <cell r="F272" t="str">
            <v>DICEX S.A DE C.V.</v>
          </cell>
          <cell r="G272" t="str">
            <v>M19</v>
          </cell>
          <cell r="H272" t="str">
            <v>SEA IMPO</v>
          </cell>
          <cell r="I272" t="str">
            <v>67120000</v>
          </cell>
          <cell r="J272" t="str">
            <v>Freight</v>
          </cell>
          <cell r="K272" t="str">
            <v>FreightRM-M-029-SI26-M19-B</v>
          </cell>
          <cell r="L272" t="e">
            <v>#N/A</v>
          </cell>
          <cell r="M272"/>
          <cell r="N272"/>
          <cell r="O272"/>
          <cell r="P272"/>
          <cell r="Q272"/>
          <cell r="R272" t="str">
            <v>Broker</v>
          </cell>
          <cell r="S272" t="str">
            <v>BrokerRM-M-029-SI26-M19-B</v>
          </cell>
          <cell r="T272" t="str">
            <v>MZO193390</v>
          </cell>
          <cell r="U272">
            <v>46086</v>
          </cell>
          <cell r="V272">
            <v>1799.9269907748032</v>
          </cell>
          <cell r="W272"/>
          <cell r="X272" t="str">
            <v>10</v>
          </cell>
          <cell r="Y272"/>
          <cell r="Z272">
            <v>1799.9269907748032</v>
          </cell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>
            <v>755</v>
          </cell>
          <cell r="AT272">
            <v>-1044.9269907748032</v>
          </cell>
          <cell r="AU272" t="str">
            <v>CANCELADO</v>
          </cell>
        </row>
        <row r="273">
          <cell r="A273" t="str">
            <v>FG-I-0457-AE26-M61</v>
          </cell>
          <cell r="B273" t="str">
            <v>3-2-2026</v>
          </cell>
          <cell r="C273" t="str">
            <v>O</v>
          </cell>
          <cell r="D273" t="str">
            <v>MXG</v>
          </cell>
          <cell r="E273" t="str">
            <v>JEG</v>
          </cell>
          <cell r="F273" t="str">
            <v>DHL EXPRESS MEXICO, S.A. DE C.V.</v>
          </cell>
          <cell r="G273" t="str">
            <v>M61</v>
          </cell>
          <cell r="H273" t="str">
            <v>AIR EXPO</v>
          </cell>
          <cell r="I273" t="str">
            <v>59230000</v>
          </cell>
          <cell r="J273" t="str">
            <v>Freight</v>
          </cell>
          <cell r="K273" t="str">
            <v>FreightFG-I-0457-AE26-M61</v>
          </cell>
          <cell r="L273" t="e">
            <v>#N/A</v>
          </cell>
          <cell r="M273"/>
          <cell r="N273"/>
          <cell r="O273"/>
          <cell r="P273"/>
          <cell r="Q273"/>
          <cell r="R273" t="str">
            <v>Broker</v>
          </cell>
          <cell r="S273" t="str">
            <v>BrokerFG-I-0457-AE26-M61</v>
          </cell>
          <cell r="T273" t="e">
            <v>#N/A</v>
          </cell>
          <cell r="U273"/>
          <cell r="V273"/>
          <cell r="W273"/>
          <cell r="X273"/>
          <cell r="Y273"/>
          <cell r="Z273">
            <v>0</v>
          </cell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>
            <v>65.87</v>
          </cell>
          <cell r="AT273">
            <v>65.87</v>
          </cell>
          <cell r="AU273" t="str">
            <v>CANCELADO</v>
          </cell>
        </row>
        <row r="274">
          <cell r="A274" t="str">
            <v>FG-I-0458-AE26-M19</v>
          </cell>
          <cell r="B274" t="str">
            <v>3-2-2026</v>
          </cell>
          <cell r="C274" t="str">
            <v>O</v>
          </cell>
          <cell r="D274" t="str">
            <v>MXG</v>
          </cell>
          <cell r="E274" t="str">
            <v>JEG</v>
          </cell>
          <cell r="F274" t="str">
            <v>DHL EXPRESS MEXICO, S.A. DE C.V.</v>
          </cell>
          <cell r="G274" t="str">
            <v>M19</v>
          </cell>
          <cell r="H274" t="str">
            <v>AIR EXPO</v>
          </cell>
          <cell r="I274" t="str">
            <v>59230000</v>
          </cell>
          <cell r="J274" t="str">
            <v>Freight</v>
          </cell>
          <cell r="K274" t="str">
            <v>FreightFG-I-0458-AE26-M19</v>
          </cell>
          <cell r="L274" t="e">
            <v>#N/A</v>
          </cell>
          <cell r="M274"/>
          <cell r="N274"/>
          <cell r="O274"/>
          <cell r="P274"/>
          <cell r="Q274"/>
          <cell r="R274" t="str">
            <v>Broker</v>
          </cell>
          <cell r="S274" t="str">
            <v>BrokerFG-I-0458-AE26-M19</v>
          </cell>
          <cell r="T274" t="e">
            <v>#N/A</v>
          </cell>
          <cell r="U274"/>
          <cell r="V274"/>
          <cell r="W274"/>
          <cell r="X274"/>
          <cell r="Y274"/>
          <cell r="Z274">
            <v>0</v>
          </cell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>
            <v>80.319999999999993</v>
          </cell>
          <cell r="AT274">
            <v>80.319999999999993</v>
          </cell>
          <cell r="AU274" t="str">
            <v>CANCELADO</v>
          </cell>
        </row>
        <row r="275">
          <cell r="A275" t="str">
            <v>FG-I-0459-AE26-M19</v>
          </cell>
          <cell r="B275" t="str">
            <v>3-2-2026</v>
          </cell>
          <cell r="C275" t="str">
            <v>O</v>
          </cell>
          <cell r="D275" t="str">
            <v>MXG</v>
          </cell>
          <cell r="E275" t="str">
            <v>JEG</v>
          </cell>
          <cell r="F275" t="str">
            <v>DHL EXPRESS MEXICO, S.A. DE C.V.</v>
          </cell>
          <cell r="G275" t="str">
            <v>M19</v>
          </cell>
          <cell r="H275" t="str">
            <v>AIR EXPO</v>
          </cell>
          <cell r="I275" t="str">
            <v>59230000</v>
          </cell>
          <cell r="J275" t="str">
            <v>Freight</v>
          </cell>
          <cell r="K275" t="str">
            <v>FreightFG-I-0459-AE26-M19</v>
          </cell>
          <cell r="L275" t="e">
            <v>#N/A</v>
          </cell>
          <cell r="M275"/>
          <cell r="N275"/>
          <cell r="O275"/>
          <cell r="P275"/>
          <cell r="Q275"/>
          <cell r="R275" t="str">
            <v>Broker</v>
          </cell>
          <cell r="S275" t="str">
            <v>BrokerFG-I-0459-AE26-M19</v>
          </cell>
          <cell r="T275" t="e">
            <v>#N/A</v>
          </cell>
          <cell r="U275"/>
          <cell r="V275"/>
          <cell r="W275"/>
          <cell r="X275"/>
          <cell r="Y275"/>
          <cell r="Z275">
            <v>0</v>
          </cell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>
            <v>149.26</v>
          </cell>
          <cell r="AT275">
            <v>149.26</v>
          </cell>
          <cell r="AU275" t="str">
            <v>CANCELADO</v>
          </cell>
        </row>
        <row r="276">
          <cell r="A276" t="str">
            <v>FG-I-0460-AE26-M46</v>
          </cell>
          <cell r="B276" t="str">
            <v>4-2-2026</v>
          </cell>
          <cell r="C276" t="str">
            <v>O</v>
          </cell>
          <cell r="D276" t="str">
            <v>MXG</v>
          </cell>
          <cell r="E276" t="str">
            <v>JEG</v>
          </cell>
          <cell r="F276" t="str">
            <v>DHL EXPRESS MEXICO, S.A. DE C.V.</v>
          </cell>
          <cell r="G276" t="str">
            <v>M46</v>
          </cell>
          <cell r="H276" t="str">
            <v>AIR EXPO</v>
          </cell>
          <cell r="I276" t="str">
            <v>59230000</v>
          </cell>
          <cell r="J276" t="str">
            <v>Freight</v>
          </cell>
          <cell r="K276" t="str">
            <v>FreightFG-I-0460-AE26-M46</v>
          </cell>
          <cell r="L276" t="e">
            <v>#N/A</v>
          </cell>
          <cell r="M276"/>
          <cell r="N276"/>
          <cell r="O276"/>
          <cell r="P276"/>
          <cell r="Q276"/>
          <cell r="R276" t="str">
            <v>Broker</v>
          </cell>
          <cell r="S276" t="str">
            <v>BrokerFG-I-0460-AE26-M46</v>
          </cell>
          <cell r="T276" t="e">
            <v>#N/A</v>
          </cell>
          <cell r="U276"/>
          <cell r="V276"/>
          <cell r="W276"/>
          <cell r="X276"/>
          <cell r="Y276"/>
          <cell r="Z276">
            <v>0</v>
          </cell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>
            <v>2040.29</v>
          </cell>
          <cell r="AT276">
            <v>2040.29</v>
          </cell>
          <cell r="AU276" t="str">
            <v>CANCELADO</v>
          </cell>
        </row>
        <row r="277">
          <cell r="A277" t="str">
            <v>FG-I-0462-AE26-M19</v>
          </cell>
          <cell r="B277" t="str">
            <v>4-2-2026</v>
          </cell>
          <cell r="C277" t="str">
            <v>O</v>
          </cell>
          <cell r="D277" t="str">
            <v>MXG</v>
          </cell>
          <cell r="E277" t="str">
            <v>JEG</v>
          </cell>
          <cell r="F277" t="str">
            <v>DHL EXPRESS MEXICO, S.A. DE C.V.</v>
          </cell>
          <cell r="G277" t="str">
            <v>M19</v>
          </cell>
          <cell r="H277" t="str">
            <v>AIR EXPO</v>
          </cell>
          <cell r="I277" t="str">
            <v>59230000</v>
          </cell>
          <cell r="J277" t="str">
            <v>Freight</v>
          </cell>
          <cell r="K277" t="str">
            <v>FreightFG-I-0462-AE26-M19</v>
          </cell>
          <cell r="L277" t="str">
            <v>ZCLR006338850</v>
          </cell>
          <cell r="M277">
            <v>46081</v>
          </cell>
          <cell r="N277">
            <v>4820.6691555758216</v>
          </cell>
          <cell r="O277"/>
          <cell r="P277" t="str">
            <v>08</v>
          </cell>
          <cell r="Q277"/>
          <cell r="R277" t="str">
            <v>Broker</v>
          </cell>
          <cell r="S277" t="str">
            <v>BrokerFG-I-0462-AE26-M19</v>
          </cell>
          <cell r="T277" t="e">
            <v>#N/A</v>
          </cell>
          <cell r="U277"/>
          <cell r="V277"/>
          <cell r="W277"/>
          <cell r="X277"/>
          <cell r="Y277"/>
          <cell r="Z277">
            <v>4820.6691555758216</v>
          </cell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>
            <v>3895</v>
          </cell>
          <cell r="AT277">
            <v>-925.66915557582161</v>
          </cell>
          <cell r="AU277" t="str">
            <v>CANCELADO</v>
          </cell>
        </row>
        <row r="278">
          <cell r="A278" t="str">
            <v>FG-I-0463-AE26-M19</v>
          </cell>
          <cell r="B278" t="str">
            <v>5-2-2026</v>
          </cell>
          <cell r="C278" t="str">
            <v>O</v>
          </cell>
          <cell r="D278" t="str">
            <v>MXG</v>
          </cell>
          <cell r="E278" t="str">
            <v>JEG</v>
          </cell>
          <cell r="F278" t="str">
            <v>DHL EXPRESS MEXICO, S.A. DE C.V.</v>
          </cell>
          <cell r="G278" t="str">
            <v>M19</v>
          </cell>
          <cell r="H278" t="str">
            <v>AIR EXPO</v>
          </cell>
          <cell r="I278" t="str">
            <v>59230000</v>
          </cell>
          <cell r="J278" t="str">
            <v>Freight</v>
          </cell>
          <cell r="K278" t="str">
            <v>FreightFG-I-0463-AE26-M19</v>
          </cell>
          <cell r="L278" t="e">
            <v>#N/A</v>
          </cell>
          <cell r="M278"/>
          <cell r="N278"/>
          <cell r="O278"/>
          <cell r="P278"/>
          <cell r="Q278"/>
          <cell r="R278" t="str">
            <v>Broker</v>
          </cell>
          <cell r="S278" t="str">
            <v>BrokerFG-I-0463-AE26-M19</v>
          </cell>
          <cell r="T278" t="e">
            <v>#N/A</v>
          </cell>
          <cell r="U278"/>
          <cell r="V278"/>
          <cell r="W278"/>
          <cell r="X278"/>
          <cell r="Y278"/>
          <cell r="Z278">
            <v>0</v>
          </cell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>
            <v>328.17</v>
          </cell>
          <cell r="AT278">
            <v>328.17</v>
          </cell>
          <cell r="AU278" t="str">
            <v>CANCELADO</v>
          </cell>
        </row>
        <row r="279">
          <cell r="A279" t="str">
            <v>RM-I-1076-AI26-M19</v>
          </cell>
          <cell r="B279" t="str">
            <v>5-2-2026</v>
          </cell>
          <cell r="C279" t="str">
            <v>I</v>
          </cell>
          <cell r="D279" t="str">
            <v>MXG</v>
          </cell>
          <cell r="E279" t="str">
            <v>COMPAL</v>
          </cell>
          <cell r="F279" t="str">
            <v>DHL EXPRESS MEXICO, S.A. DE C.V.</v>
          </cell>
          <cell r="G279" t="str">
            <v>M19</v>
          </cell>
          <cell r="H279" t="str">
            <v>AIR IMPO</v>
          </cell>
          <cell r="I279" t="str">
            <v>67130000</v>
          </cell>
          <cell r="J279" t="str">
            <v>Freight</v>
          </cell>
          <cell r="K279" t="str">
            <v>FreightRM-I-1076-AI26-M19</v>
          </cell>
          <cell r="L279" t="str">
            <v>GDL48144</v>
          </cell>
          <cell r="M279">
            <v>46073</v>
          </cell>
          <cell r="N279">
            <v>481.66148935563854</v>
          </cell>
          <cell r="O279"/>
          <cell r="P279" t="str">
            <v>08</v>
          </cell>
          <cell r="Q279"/>
          <cell r="R279" t="str">
            <v>Broker</v>
          </cell>
          <cell r="S279" t="str">
            <v>BrokerRM-I-1076-AI26-M19</v>
          </cell>
          <cell r="T279" t="e">
            <v>#N/A</v>
          </cell>
          <cell r="U279"/>
          <cell r="V279"/>
          <cell r="W279"/>
          <cell r="X279"/>
          <cell r="Y279"/>
          <cell r="Z279">
            <v>481.66148935563854</v>
          </cell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>
            <v>94.012813046010479</v>
          </cell>
          <cell r="AT279">
            <v>-387.64867630962806</v>
          </cell>
          <cell r="AU279" t="str">
            <v>CANCELADO</v>
          </cell>
        </row>
        <row r="280">
          <cell r="A280" t="str">
            <v>RM-I-1077-AI26-M19</v>
          </cell>
          <cell r="B280" t="str">
            <v>5-2-2026</v>
          </cell>
          <cell r="C280" t="str">
            <v>I</v>
          </cell>
          <cell r="D280" t="str">
            <v>MXG</v>
          </cell>
          <cell r="E280" t="str">
            <v>COMPAL</v>
          </cell>
          <cell r="F280" t="str">
            <v>DHL EXPRESS MEXICO, S.A. DE C.V.</v>
          </cell>
          <cell r="G280" t="str">
            <v>M19</v>
          </cell>
          <cell r="H280" t="str">
            <v>AIR IMPO</v>
          </cell>
          <cell r="I280" t="str">
            <v>67130000</v>
          </cell>
          <cell r="J280" t="str">
            <v>Freight</v>
          </cell>
          <cell r="K280" t="str">
            <v>FreightRM-I-1077-AI26-M19</v>
          </cell>
          <cell r="L280" t="str">
            <v>GDL48144</v>
          </cell>
          <cell r="M280">
            <v>46073</v>
          </cell>
          <cell r="N280">
            <v>481.66148935563854</v>
          </cell>
          <cell r="O280"/>
          <cell r="P280" t="str">
            <v>08</v>
          </cell>
          <cell r="Q280"/>
          <cell r="R280" t="str">
            <v>Broker</v>
          </cell>
          <cell r="S280" t="str">
            <v>BrokerRM-I-1077-AI26-M19</v>
          </cell>
          <cell r="T280" t="e">
            <v>#N/A</v>
          </cell>
          <cell r="U280"/>
          <cell r="V280"/>
          <cell r="W280"/>
          <cell r="X280"/>
          <cell r="Y280"/>
          <cell r="Z280">
            <v>481.66148935563854</v>
          </cell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>
            <v>101.96156086196855</v>
          </cell>
          <cell r="AT280">
            <v>-379.69992849366997</v>
          </cell>
          <cell r="AU280" t="str">
            <v>CANCELADO</v>
          </cell>
        </row>
        <row r="281">
          <cell r="A281" t="str">
            <v>RM-I-1078-AI26-M19</v>
          </cell>
          <cell r="B281" t="str">
            <v>6-2-2026</v>
          </cell>
          <cell r="C281" t="str">
            <v>I</v>
          </cell>
          <cell r="D281" t="str">
            <v>MXG</v>
          </cell>
          <cell r="E281" t="str">
            <v>ANHUI</v>
          </cell>
          <cell r="F281" t="str">
            <v>DHL EXPRESS MEXICO, S.A. DE C.V.</v>
          </cell>
          <cell r="G281" t="str">
            <v>M19</v>
          </cell>
          <cell r="H281" t="str">
            <v>AIR IMPO</v>
          </cell>
          <cell r="I281" t="str">
            <v>67130000</v>
          </cell>
          <cell r="J281" t="str">
            <v>Freight</v>
          </cell>
          <cell r="K281" t="str">
            <v>FreightRM-I-1078-AI26-M19</v>
          </cell>
          <cell r="L281" t="str">
            <v>ZCLIR00845550</v>
          </cell>
          <cell r="M281">
            <v>46081</v>
          </cell>
          <cell r="N281">
            <v>5202.1853002365415</v>
          </cell>
          <cell r="O281"/>
          <cell r="P281" t="str">
            <v>08</v>
          </cell>
          <cell r="Q281"/>
          <cell r="R281" t="str">
            <v>Broker</v>
          </cell>
          <cell r="S281" t="str">
            <v>BrokerRM-I-1078-AI26-M19</v>
          </cell>
          <cell r="T281" t="str">
            <v>DHEXM 44049</v>
          </cell>
          <cell r="U281">
            <v>46072</v>
          </cell>
          <cell r="V281">
            <v>484.00387585853116</v>
          </cell>
          <cell r="W281"/>
          <cell r="X281" t="str">
            <v>08</v>
          </cell>
          <cell r="Y281"/>
          <cell r="Z281">
            <v>5686.189176095073</v>
          </cell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>
            <v>1714.94</v>
          </cell>
          <cell r="AT281">
            <v>-3971.2491760950729</v>
          </cell>
          <cell r="AU281" t="str">
            <v>CANCELADO</v>
          </cell>
        </row>
        <row r="282">
          <cell r="A282" t="str">
            <v>RM-I-1079-AI26-M19</v>
          </cell>
          <cell r="B282" t="str">
            <v>6-2-2026</v>
          </cell>
          <cell r="C282" t="str">
            <v>I</v>
          </cell>
          <cell r="D282" t="str">
            <v>MXG</v>
          </cell>
          <cell r="E282" t="str">
            <v>ANHUI</v>
          </cell>
          <cell r="F282" t="str">
            <v>DHL EXPRESS MEXICO, S.A. DE C.V.</v>
          </cell>
          <cell r="G282" t="str">
            <v>M19</v>
          </cell>
          <cell r="H282" t="str">
            <v>AIR IMPO</v>
          </cell>
          <cell r="I282" t="str">
            <v>67130000</v>
          </cell>
          <cell r="J282" t="str">
            <v>Freight</v>
          </cell>
          <cell r="K282" t="str">
            <v>FreightRM-I-1079-AI26-M19</v>
          </cell>
          <cell r="L282" t="e">
            <v>#N/A</v>
          </cell>
          <cell r="M282"/>
          <cell r="N282"/>
          <cell r="O282"/>
          <cell r="P282"/>
          <cell r="Q282"/>
          <cell r="R282" t="str">
            <v>Broker</v>
          </cell>
          <cell r="S282" t="str">
            <v>BrokerRM-I-1079-AI26-M19</v>
          </cell>
          <cell r="T282" t="str">
            <v>DHEXM 44048</v>
          </cell>
          <cell r="U282">
            <v>46072</v>
          </cell>
          <cell r="V282">
            <v>399.56444469776858</v>
          </cell>
          <cell r="W282"/>
          <cell r="X282" t="str">
            <v>08</v>
          </cell>
          <cell r="Y282"/>
          <cell r="Z282">
            <v>399.56444469776858</v>
          </cell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>
            <v>938.19</v>
          </cell>
          <cell r="AT282">
            <v>538.62555530223153</v>
          </cell>
          <cell r="AU282" t="str">
            <v>CANCELADO</v>
          </cell>
        </row>
        <row r="283">
          <cell r="A283" t="str">
            <v>RM-I-1080-AI26-M19-A1</v>
          </cell>
          <cell r="B283" t="str">
            <v>6-2-2026</v>
          </cell>
          <cell r="C283" t="str">
            <v>I</v>
          </cell>
          <cell r="D283" t="str">
            <v>MXG</v>
          </cell>
          <cell r="E283" t="str">
            <v>HEILIND</v>
          </cell>
          <cell r="F283" t="str">
            <v>DHL EXPRESS MEXICO, S.A. DE C.V.</v>
          </cell>
          <cell r="G283" t="str">
            <v>M19</v>
          </cell>
          <cell r="H283" t="str">
            <v>AIR IMPO</v>
          </cell>
          <cell r="I283" t="str">
            <v>67130000</v>
          </cell>
          <cell r="J283" t="str">
            <v>Freight</v>
          </cell>
          <cell r="K283" t="str">
            <v>FreightRM-I-1080-AI26-M19-A1</v>
          </cell>
          <cell r="L283" t="e">
            <v>#N/A</v>
          </cell>
          <cell r="M283"/>
          <cell r="N283"/>
          <cell r="O283"/>
          <cell r="P283"/>
          <cell r="Q283"/>
          <cell r="R283" t="str">
            <v>Broker</v>
          </cell>
          <cell r="S283" t="str">
            <v>BrokerRM-I-1080-AI26-M19-A1</v>
          </cell>
          <cell r="T283" t="str">
            <v>DHEXM 43929</v>
          </cell>
          <cell r="U283">
            <v>46070</v>
          </cell>
          <cell r="V283">
            <v>382.77057767391489</v>
          </cell>
          <cell r="W283"/>
          <cell r="X283" t="str">
            <v>08</v>
          </cell>
          <cell r="Y283"/>
          <cell r="Z283">
            <v>382.77057767391489</v>
          </cell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>
            <v>22.81945253348864</v>
          </cell>
          <cell r="AT283">
            <v>-359.95112514042626</v>
          </cell>
          <cell r="AU283" t="str">
            <v>CANCELADO</v>
          </cell>
        </row>
        <row r="284">
          <cell r="A284" t="str">
            <v>RM-I-1081-AI26-M19</v>
          </cell>
          <cell r="B284" t="str">
            <v>6-2-2026</v>
          </cell>
          <cell r="C284" t="str">
            <v>I</v>
          </cell>
          <cell r="D284" t="str">
            <v>MXG</v>
          </cell>
          <cell r="E284" t="str">
            <v>VISHAY</v>
          </cell>
          <cell r="F284" t="str">
            <v>DHL EXPRESS MEXICO, S.A. DE C.V.</v>
          </cell>
          <cell r="G284" t="str">
            <v>M19</v>
          </cell>
          <cell r="H284" t="str">
            <v>AIR IMPO</v>
          </cell>
          <cell r="I284" t="str">
            <v>67130000</v>
          </cell>
          <cell r="J284" t="str">
            <v>Freight</v>
          </cell>
          <cell r="K284" t="str">
            <v>FreightRM-I-1081-AI26-M19</v>
          </cell>
          <cell r="L284" t="e">
            <v>#N/A</v>
          </cell>
          <cell r="M284"/>
          <cell r="N284"/>
          <cell r="O284"/>
          <cell r="P284"/>
          <cell r="Q284"/>
          <cell r="R284" t="str">
            <v>Broker</v>
          </cell>
          <cell r="S284" t="str">
            <v>BrokerRM-I-1081-AI26-M19</v>
          </cell>
          <cell r="T284" t="str">
            <v>DHEXM 43859</v>
          </cell>
          <cell r="U284">
            <v>46069</v>
          </cell>
          <cell r="V284">
            <v>484.00387585853116</v>
          </cell>
          <cell r="W284"/>
          <cell r="X284" t="str">
            <v>08</v>
          </cell>
          <cell r="Y284"/>
          <cell r="Z284">
            <v>484.00387585853116</v>
          </cell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>
            <v>1157.4257425742574</v>
          </cell>
          <cell r="AT284">
            <v>673.4218667157262</v>
          </cell>
          <cell r="AU284" t="str">
            <v>CANCELADO</v>
          </cell>
        </row>
        <row r="285">
          <cell r="A285" t="str">
            <v>RM-I-1082-AI26-M19</v>
          </cell>
          <cell r="B285" t="str">
            <v>6-2-2026</v>
          </cell>
          <cell r="C285" t="str">
            <v>I</v>
          </cell>
          <cell r="D285" t="str">
            <v>MXG</v>
          </cell>
          <cell r="E285" t="str">
            <v>HANGZHOU</v>
          </cell>
          <cell r="F285" t="str">
            <v>DHL EXPRESS MEXICO, S.A. DE C.V.</v>
          </cell>
          <cell r="G285" t="str">
            <v>M19</v>
          </cell>
          <cell r="H285" t="str">
            <v>AIR IMPO</v>
          </cell>
          <cell r="I285" t="str">
            <v>67130000</v>
          </cell>
          <cell r="J285" t="str">
            <v>Freight</v>
          </cell>
          <cell r="K285" t="str">
            <v>FreightRM-I-1082-AI26-M19</v>
          </cell>
          <cell r="L285" t="e">
            <v>#N/A</v>
          </cell>
          <cell r="M285"/>
          <cell r="N285"/>
          <cell r="O285"/>
          <cell r="P285"/>
          <cell r="Q285"/>
          <cell r="R285" t="str">
            <v>Broker</v>
          </cell>
          <cell r="S285" t="str">
            <v>BrokerRM-I-1082-AI26-M19</v>
          </cell>
          <cell r="T285" t="str">
            <v>DHEXM 43888</v>
          </cell>
          <cell r="U285">
            <v>46070</v>
          </cell>
          <cell r="V285">
            <v>248.66758243324117</v>
          </cell>
          <cell r="W285"/>
          <cell r="X285" t="str">
            <v>08</v>
          </cell>
          <cell r="Y285"/>
          <cell r="Z285">
            <v>248.66758243324117</v>
          </cell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>
            <v>151.426907396622</v>
          </cell>
          <cell r="AT285">
            <v>-97.240675036619166</v>
          </cell>
          <cell r="AU285" t="str">
            <v>CANCELADO</v>
          </cell>
        </row>
        <row r="286">
          <cell r="A286" t="str">
            <v>RM-I-1086-AI26-M19</v>
          </cell>
          <cell r="B286" t="str">
            <v>9-2-2026</v>
          </cell>
          <cell r="C286" t="str">
            <v>I</v>
          </cell>
          <cell r="D286" t="str">
            <v>MXG</v>
          </cell>
          <cell r="E286" t="str">
            <v>COMPAL</v>
          </cell>
          <cell r="F286" t="str">
            <v>FEDERAL EXPRESS HOLDINGS MEXICO Y COMPAÑIA, S.N.C. DE C.V.</v>
          </cell>
          <cell r="G286" t="str">
            <v>M19</v>
          </cell>
          <cell r="H286" t="str">
            <v>AIR IMPO</v>
          </cell>
          <cell r="I286" t="str">
            <v>67130000</v>
          </cell>
          <cell r="J286" t="str">
            <v>Freight</v>
          </cell>
          <cell r="K286" t="str">
            <v>FreightRM-I-1086-AI26-M19</v>
          </cell>
          <cell r="L286" t="str">
            <v>GDL48176</v>
          </cell>
          <cell r="M286">
            <v>46080</v>
          </cell>
          <cell r="N286">
            <v>944.83737724024081</v>
          </cell>
          <cell r="O286"/>
          <cell r="P286" t="str">
            <v>09</v>
          </cell>
          <cell r="Q286"/>
          <cell r="R286" t="str">
            <v>Broker</v>
          </cell>
          <cell r="S286" t="str">
            <v>BrokerRM-I-1086-AI26-M19</v>
          </cell>
          <cell r="T286" t="e">
            <v>#N/A</v>
          </cell>
          <cell r="U286"/>
          <cell r="V286"/>
          <cell r="W286"/>
          <cell r="X286"/>
          <cell r="Y286"/>
          <cell r="Z286">
            <v>944.83737724024081</v>
          </cell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>
            <v>349.1840419336051</v>
          </cell>
          <cell r="AT286">
            <v>-595.65333530663565</v>
          </cell>
          <cell r="AU286" t="str">
            <v>CANCELADO</v>
          </cell>
        </row>
        <row r="287">
          <cell r="A287" t="str">
            <v>RM-I-1087-AI26-M19</v>
          </cell>
          <cell r="B287" t="str">
            <v>9-2-2026</v>
          </cell>
          <cell r="C287" t="str">
            <v>I</v>
          </cell>
          <cell r="D287" t="str">
            <v>MXG</v>
          </cell>
          <cell r="E287" t="str">
            <v>COMPAL</v>
          </cell>
          <cell r="F287" t="str">
            <v>FEDERAL EXPRESS HOLDINGS MEXICO Y COMPAÑIA, S.N.C. DE C.V.</v>
          </cell>
          <cell r="G287" t="str">
            <v>M19</v>
          </cell>
          <cell r="H287" t="str">
            <v>AIR IMPO</v>
          </cell>
          <cell r="I287" t="str">
            <v>67130000</v>
          </cell>
          <cell r="J287" t="str">
            <v>Freight</v>
          </cell>
          <cell r="K287" t="str">
            <v>FreightRM-I-1087-AI26-M19</v>
          </cell>
          <cell r="L287" t="str">
            <v>GDL48176</v>
          </cell>
          <cell r="M287">
            <v>46080</v>
          </cell>
          <cell r="N287">
            <v>944.83737724024081</v>
          </cell>
          <cell r="O287"/>
          <cell r="P287" t="str">
            <v>09</v>
          </cell>
          <cell r="Q287"/>
          <cell r="R287" t="str">
            <v>Broker</v>
          </cell>
          <cell r="S287" t="str">
            <v>BrokerRM-I-1087-AI26-M19</v>
          </cell>
          <cell r="T287" t="e">
            <v>#N/A</v>
          </cell>
          <cell r="U287"/>
          <cell r="V287"/>
          <cell r="W287"/>
          <cell r="X287"/>
          <cell r="Y287"/>
          <cell r="Z287">
            <v>944.83737724024081</v>
          </cell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>
            <v>92.815375655212577</v>
          </cell>
          <cell r="AT287">
            <v>-852.02200158502819</v>
          </cell>
          <cell r="AU287" t="str">
            <v>CANCELADO</v>
          </cell>
        </row>
        <row r="288">
          <cell r="A288" t="str">
            <v>RM-I-1088-AI26-M19</v>
          </cell>
          <cell r="B288" t="str">
            <v>9-2-2026</v>
          </cell>
          <cell r="C288" t="str">
            <v>I</v>
          </cell>
          <cell r="D288" t="str">
            <v>MXG</v>
          </cell>
          <cell r="E288" t="str">
            <v>COMPAL</v>
          </cell>
          <cell r="F288" t="str">
            <v>FEDERAL EXPRESS HOLDINGS MEXICO Y COMPAÑIA, S.N.C. DE C.V.</v>
          </cell>
          <cell r="G288" t="str">
            <v>M19</v>
          </cell>
          <cell r="H288" t="str">
            <v>AIR IMPO</v>
          </cell>
          <cell r="I288" t="str">
            <v>67130000</v>
          </cell>
          <cell r="J288" t="str">
            <v>Freight</v>
          </cell>
          <cell r="K288" t="str">
            <v>FreightRM-I-1088-AI26-M19</v>
          </cell>
          <cell r="L288" t="str">
            <v>GDL48176</v>
          </cell>
          <cell r="M288">
            <v>46080</v>
          </cell>
          <cell r="N288">
            <v>944.83737724024081</v>
          </cell>
          <cell r="O288"/>
          <cell r="P288" t="str">
            <v>09</v>
          </cell>
          <cell r="Q288"/>
          <cell r="R288" t="str">
            <v>Broker</v>
          </cell>
          <cell r="S288" t="str">
            <v>BrokerRM-I-1088-AI26-M19</v>
          </cell>
          <cell r="T288" t="e">
            <v>#N/A</v>
          </cell>
          <cell r="U288"/>
          <cell r="V288"/>
          <cell r="W288"/>
          <cell r="X288"/>
          <cell r="Y288"/>
          <cell r="Z288">
            <v>944.83737724024081</v>
          </cell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>
            <v>97.718112987769345</v>
          </cell>
          <cell r="AT288">
            <v>-847.11926425247145</v>
          </cell>
          <cell r="AU288" t="str">
            <v>CANCELADO</v>
          </cell>
        </row>
        <row r="289">
          <cell r="A289" t="str">
            <v>FG-I-0468-AE26-M19</v>
          </cell>
          <cell r="B289" t="str">
            <v>9-2-2026</v>
          </cell>
          <cell r="C289" t="str">
            <v>O</v>
          </cell>
          <cell r="D289" t="str">
            <v>MXG</v>
          </cell>
          <cell r="E289" t="str">
            <v>JEG</v>
          </cell>
          <cell r="F289" t="str">
            <v>DHL EXPRESS MEXICO, S.A. DE C.V.</v>
          </cell>
          <cell r="G289" t="str">
            <v>M19</v>
          </cell>
          <cell r="H289" t="str">
            <v>AIR EXPO</v>
          </cell>
          <cell r="I289" t="str">
            <v>59230000</v>
          </cell>
          <cell r="J289" t="str">
            <v>Freight</v>
          </cell>
          <cell r="K289" t="str">
            <v>FreightFG-I-0468-AE26-M19</v>
          </cell>
          <cell r="L289" t="e">
            <v>#N/A</v>
          </cell>
          <cell r="M289"/>
          <cell r="N289"/>
          <cell r="O289"/>
          <cell r="P289"/>
          <cell r="Q289"/>
          <cell r="R289" t="str">
            <v>Broker</v>
          </cell>
          <cell r="S289" t="str">
            <v>BrokerFG-I-0468-AE26-M19</v>
          </cell>
          <cell r="T289" t="e">
            <v>#N/A</v>
          </cell>
          <cell r="U289"/>
          <cell r="V289"/>
          <cell r="W289"/>
          <cell r="X289"/>
          <cell r="Y289"/>
          <cell r="Z289">
            <v>0</v>
          </cell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>
            <v>105.08</v>
          </cell>
          <cell r="AT289">
            <v>105.08</v>
          </cell>
          <cell r="AU289" t="str">
            <v>CANCELADO</v>
          </cell>
        </row>
        <row r="290">
          <cell r="A290" t="str">
            <v>RM-I-1093-AI26-M19</v>
          </cell>
          <cell r="B290" t="str">
            <v>9-2-2026</v>
          </cell>
          <cell r="C290" t="str">
            <v>I</v>
          </cell>
          <cell r="D290" t="str">
            <v>MXG</v>
          </cell>
          <cell r="E290" t="str">
            <v>HANGZHOU</v>
          </cell>
          <cell r="F290" t="str">
            <v>DHL EXPRESS MEXICO, S.A. DE C.V.</v>
          </cell>
          <cell r="G290" t="str">
            <v>M19</v>
          </cell>
          <cell r="H290" t="str">
            <v>AIR IMPO</v>
          </cell>
          <cell r="I290" t="str">
            <v>67130000</v>
          </cell>
          <cell r="J290" t="str">
            <v>Freight</v>
          </cell>
          <cell r="K290" t="str">
            <v>FreightRM-I-1093-AI26-M19</v>
          </cell>
          <cell r="L290" t="e">
            <v>#N/A</v>
          </cell>
          <cell r="M290"/>
          <cell r="N290"/>
          <cell r="O290"/>
          <cell r="P290"/>
          <cell r="Q290"/>
          <cell r="R290" t="str">
            <v>Broker</v>
          </cell>
          <cell r="S290" t="str">
            <v>BrokerRM-I-1093-AI26-M19</v>
          </cell>
          <cell r="T290" t="str">
            <v>DHEXM 43858</v>
          </cell>
          <cell r="U290">
            <v>46069</v>
          </cell>
          <cell r="V290">
            <v>493.94399384422462</v>
          </cell>
          <cell r="W290"/>
          <cell r="X290" t="str">
            <v>08</v>
          </cell>
          <cell r="Y290"/>
          <cell r="Z290">
            <v>493.94399384422462</v>
          </cell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>
            <v>990.39021549213737</v>
          </cell>
          <cell r="AT290">
            <v>496.44622164791275</v>
          </cell>
          <cell r="AU290" t="str">
            <v>CANCELADO</v>
          </cell>
        </row>
        <row r="291">
          <cell r="A291" t="str">
            <v>FG-I-0469-AE26-M46</v>
          </cell>
          <cell r="B291" t="str">
            <v>10-2-2026</v>
          </cell>
          <cell r="C291" t="str">
            <v>O</v>
          </cell>
          <cell r="D291" t="str">
            <v>MXG</v>
          </cell>
          <cell r="E291" t="str">
            <v>JEG</v>
          </cell>
          <cell r="F291" t="str">
            <v>DHL EXPRESS MEXICO, S.A. DE C.V.</v>
          </cell>
          <cell r="G291" t="str">
            <v>M46</v>
          </cell>
          <cell r="H291" t="str">
            <v>AIR EXPO</v>
          </cell>
          <cell r="I291" t="str">
            <v>59230000</v>
          </cell>
          <cell r="J291" t="str">
            <v>Freight</v>
          </cell>
          <cell r="K291" t="str">
            <v>FreightFG-I-0469-AE26-M46</v>
          </cell>
          <cell r="L291" t="e">
            <v>#N/A</v>
          </cell>
          <cell r="M291"/>
          <cell r="N291"/>
          <cell r="O291"/>
          <cell r="P291"/>
          <cell r="Q291"/>
          <cell r="R291" t="str">
            <v>Broker</v>
          </cell>
          <cell r="S291" t="str">
            <v>BrokerFG-I-0469-AE26-M46</v>
          </cell>
          <cell r="T291" t="e">
            <v>#N/A</v>
          </cell>
          <cell r="U291"/>
          <cell r="V291"/>
          <cell r="W291"/>
          <cell r="X291"/>
          <cell r="Y291"/>
          <cell r="Z291">
            <v>0</v>
          </cell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>
            <v>655.87</v>
          </cell>
          <cell r="AT291">
            <v>655.87</v>
          </cell>
          <cell r="AU291" t="str">
            <v>CANCELADO</v>
          </cell>
        </row>
        <row r="292">
          <cell r="A292" t="str">
            <v>FG-I-0470-AE26-M19</v>
          </cell>
          <cell r="B292" t="str">
            <v>10-2-2026</v>
          </cell>
          <cell r="C292" t="str">
            <v>I</v>
          </cell>
          <cell r="D292" t="str">
            <v>MXG</v>
          </cell>
          <cell r="E292" t="str">
            <v>HAKKOMEX</v>
          </cell>
          <cell r="F292" t="str">
            <v>DHL EXPRESS MEXICO, S.A. DE C.V.</v>
          </cell>
          <cell r="G292" t="str">
            <v>M19</v>
          </cell>
          <cell r="H292" t="str">
            <v>AIR IMPO</v>
          </cell>
          <cell r="I292" t="str">
            <v>67130000</v>
          </cell>
          <cell r="J292" t="str">
            <v>Freight</v>
          </cell>
          <cell r="K292" t="str">
            <v>FreightFG-I-0470-AE26-M19</v>
          </cell>
          <cell r="L292" t="e">
            <v>#N/A</v>
          </cell>
          <cell r="M292"/>
          <cell r="N292"/>
          <cell r="O292"/>
          <cell r="P292"/>
          <cell r="Q292"/>
          <cell r="R292" t="str">
            <v>Broker</v>
          </cell>
          <cell r="S292" t="str">
            <v>BrokerFG-I-0470-AE26-M19</v>
          </cell>
          <cell r="T292" t="e">
            <v>#N/A</v>
          </cell>
          <cell r="U292"/>
          <cell r="V292"/>
          <cell r="W292"/>
          <cell r="X292"/>
          <cell r="Y292"/>
          <cell r="Z292">
            <v>0</v>
          </cell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>
            <v>214.21782178217819</v>
          </cell>
          <cell r="AT292">
            <v>214.21782178217819</v>
          </cell>
          <cell r="AU292" t="str">
            <v>CANCELADO</v>
          </cell>
        </row>
        <row r="293">
          <cell r="A293" t="str">
            <v>RM-I-1094-AI26-M19</v>
          </cell>
          <cell r="B293" t="str">
            <v>10-2-2026</v>
          </cell>
          <cell r="C293" t="str">
            <v>I</v>
          </cell>
          <cell r="D293" t="str">
            <v>MXG</v>
          </cell>
          <cell r="E293" t="str">
            <v>COMPAL</v>
          </cell>
          <cell r="F293" t="str">
            <v>FEDERAL EXPRESS HOLDINGS MEXICO Y COMPAÑIA, S.N.C. DE C.V.</v>
          </cell>
          <cell r="G293" t="str">
            <v>M19</v>
          </cell>
          <cell r="H293" t="str">
            <v>AIR IMPO</v>
          </cell>
          <cell r="I293" t="str">
            <v>67130000</v>
          </cell>
          <cell r="J293" t="str">
            <v>Freight</v>
          </cell>
          <cell r="K293" t="str">
            <v>FreightRM-I-1094-AI26-M19</v>
          </cell>
          <cell r="L293" t="str">
            <v>GDL48176</v>
          </cell>
          <cell r="M293">
            <v>46080</v>
          </cell>
          <cell r="N293">
            <v>944.83737724024081</v>
          </cell>
          <cell r="O293"/>
          <cell r="P293" t="str">
            <v>09</v>
          </cell>
          <cell r="Q293"/>
          <cell r="R293" t="str">
            <v>Broker</v>
          </cell>
          <cell r="S293" t="str">
            <v>BrokerRM-I-1094-AI26-M19</v>
          </cell>
          <cell r="T293" t="e">
            <v>#N/A</v>
          </cell>
          <cell r="U293"/>
          <cell r="V293"/>
          <cell r="W293"/>
          <cell r="X293"/>
          <cell r="Y293"/>
          <cell r="Z293">
            <v>944.83737724024081</v>
          </cell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>
            <v>98.262667443214909</v>
          </cell>
          <cell r="AT293">
            <v>-846.57470979702589</v>
          </cell>
          <cell r="AU293" t="str">
            <v>CANCELADO</v>
          </cell>
        </row>
        <row r="294">
          <cell r="A294" t="str">
            <v>FG-I-0473-AE26-M19</v>
          </cell>
          <cell r="B294" t="str">
            <v>11-2-2026</v>
          </cell>
          <cell r="C294" t="str">
            <v>O</v>
          </cell>
          <cell r="D294" t="str">
            <v>MXG</v>
          </cell>
          <cell r="E294" t="str">
            <v>JEG</v>
          </cell>
          <cell r="F294" t="str">
            <v>DHL EXPRESS MEXICO, S.A. DE C.V.</v>
          </cell>
          <cell r="G294" t="str">
            <v>M19</v>
          </cell>
          <cell r="H294" t="str">
            <v>AIR EXPO</v>
          </cell>
          <cell r="I294" t="str">
            <v>59230000</v>
          </cell>
          <cell r="J294" t="str">
            <v>Freight</v>
          </cell>
          <cell r="K294" t="str">
            <v>FreightFG-I-0473-AE26-M19</v>
          </cell>
          <cell r="L294" t="e">
            <v>#N/A</v>
          </cell>
          <cell r="M294"/>
          <cell r="N294"/>
          <cell r="O294"/>
          <cell r="P294"/>
          <cell r="Q294"/>
          <cell r="R294" t="str">
            <v>Broker</v>
          </cell>
          <cell r="S294" t="str">
            <v>BrokerFG-I-0473-AE26-M19</v>
          </cell>
          <cell r="T294" t="e">
            <v>#N/A</v>
          </cell>
          <cell r="U294"/>
          <cell r="V294"/>
          <cell r="W294"/>
          <cell r="X294"/>
          <cell r="Y294"/>
          <cell r="Z294">
            <v>0</v>
          </cell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>
            <v>69.889341875363996</v>
          </cell>
          <cell r="AT294">
            <v>69.889341875363996</v>
          </cell>
          <cell r="AU294" t="str">
            <v>CANCELADO</v>
          </cell>
        </row>
        <row r="295">
          <cell r="A295" t="str">
            <v>RM-I-1097-AI26-M19</v>
          </cell>
          <cell r="B295" t="str">
            <v>12-2-2026</v>
          </cell>
          <cell r="C295" t="str">
            <v>I</v>
          </cell>
          <cell r="D295" t="str">
            <v>MXG</v>
          </cell>
          <cell r="E295" t="str">
            <v>VISHAY</v>
          </cell>
          <cell r="F295" t="str">
            <v>DHL EXPRESS MEXICO, S.A. DE C.V.</v>
          </cell>
          <cell r="G295" t="str">
            <v>M19</v>
          </cell>
          <cell r="H295" t="str">
            <v>AIR IMPO</v>
          </cell>
          <cell r="I295" t="str">
            <v>67130000</v>
          </cell>
          <cell r="J295" t="str">
            <v>Freight</v>
          </cell>
          <cell r="K295" t="str">
            <v>FreightRM-I-1097-AI26-M19</v>
          </cell>
          <cell r="L295" t="e">
            <v>#N/A</v>
          </cell>
          <cell r="M295"/>
          <cell r="N295"/>
          <cell r="O295"/>
          <cell r="P295"/>
          <cell r="Q295"/>
          <cell r="R295" t="str">
            <v>Broker</v>
          </cell>
          <cell r="S295" t="str">
            <v>BrokerRM-I-1097-AI26-M19</v>
          </cell>
          <cell r="T295" t="str">
            <v>DHEXM 44052</v>
          </cell>
          <cell r="U295">
            <v>46072</v>
          </cell>
          <cell r="V295">
            <v>484.0041038502095</v>
          </cell>
          <cell r="W295"/>
          <cell r="X295" t="str">
            <v>08</v>
          </cell>
          <cell r="Y295"/>
          <cell r="Z295">
            <v>484.0041038502095</v>
          </cell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>
            <v>1129.3535235876527</v>
          </cell>
          <cell r="AT295">
            <v>645.34941973744321</v>
          </cell>
          <cell r="AU295" t="str">
            <v>CANCELADO</v>
          </cell>
        </row>
        <row r="296">
          <cell r="A296" t="str">
            <v>RM-I-1100-AI26-M19-A1</v>
          </cell>
          <cell r="B296" t="str">
            <v>12-2-2026</v>
          </cell>
          <cell r="C296" t="str">
            <v>I</v>
          </cell>
          <cell r="D296" t="str">
            <v>MXG</v>
          </cell>
          <cell r="E296" t="str">
            <v>FUDA</v>
          </cell>
          <cell r="F296" t="str">
            <v>DHL EXPRESS MEXICO, S.A. DE C.V.</v>
          </cell>
          <cell r="G296" t="str">
            <v>M19</v>
          </cell>
          <cell r="H296" t="str">
            <v>AIR IMPO</v>
          </cell>
          <cell r="I296" t="str">
            <v>67130000</v>
          </cell>
          <cell r="J296" t="str">
            <v>Freight</v>
          </cell>
          <cell r="K296" t="str">
            <v>FreightRM-I-1100-AI26-M19-A1</v>
          </cell>
          <cell r="L296" t="e">
            <v>#N/A</v>
          </cell>
          <cell r="M296"/>
          <cell r="N296"/>
          <cell r="O296"/>
          <cell r="P296"/>
          <cell r="Q296"/>
          <cell r="R296" t="str">
            <v>Broker</v>
          </cell>
          <cell r="S296" t="str">
            <v>BrokerRM-I-1100-AI26-M19-A1</v>
          </cell>
          <cell r="T296" t="e">
            <v>#N/A</v>
          </cell>
          <cell r="U296"/>
          <cell r="V296"/>
          <cell r="W296"/>
          <cell r="X296"/>
          <cell r="Y296"/>
          <cell r="Z296">
            <v>0</v>
          </cell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>
            <v>498.54397204426323</v>
          </cell>
          <cell r="AT296">
            <v>498.54397204426323</v>
          </cell>
          <cell r="AU296" t="str">
            <v>CANCELADO</v>
          </cell>
        </row>
        <row r="297">
          <cell r="A297" t="str">
            <v>RM-I-1103-AI26-M19</v>
          </cell>
          <cell r="B297" t="str">
            <v>13-2-2026</v>
          </cell>
          <cell r="C297" t="str">
            <v>I</v>
          </cell>
          <cell r="D297" t="str">
            <v>MXG</v>
          </cell>
          <cell r="E297" t="str">
            <v>VALEO</v>
          </cell>
          <cell r="F297" t="str">
            <v>DHL EXPRESS MEXICO, S.A. DE C.V.</v>
          </cell>
          <cell r="G297" t="str">
            <v>M19</v>
          </cell>
          <cell r="H297" t="str">
            <v>AIR IMPO</v>
          </cell>
          <cell r="I297" t="str">
            <v>67130000</v>
          </cell>
          <cell r="J297" t="str">
            <v>Freight</v>
          </cell>
          <cell r="K297" t="str">
            <v>FreightRM-I-1103-AI26-M19</v>
          </cell>
          <cell r="L297" t="e">
            <v>#N/A</v>
          </cell>
          <cell r="M297"/>
          <cell r="N297"/>
          <cell r="O297"/>
          <cell r="P297"/>
          <cell r="Q297"/>
          <cell r="R297" t="str">
            <v>Broker</v>
          </cell>
          <cell r="S297" t="str">
            <v>BrokerRM-I-1103-AI26-M19</v>
          </cell>
          <cell r="T297" t="e">
            <v>#N/A</v>
          </cell>
          <cell r="U297"/>
          <cell r="V297"/>
          <cell r="W297"/>
          <cell r="X297"/>
          <cell r="Y297"/>
          <cell r="Z297">
            <v>0</v>
          </cell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>
            <v>19.67443214909726</v>
          </cell>
          <cell r="AT297">
            <v>19.67443214909726</v>
          </cell>
          <cell r="AU297" t="str">
            <v>CANCELADO</v>
          </cell>
        </row>
        <row r="298">
          <cell r="A298" t="str">
            <v>FG-I-0474-AE26-M19</v>
          </cell>
          <cell r="B298" t="str">
            <v>13-2-2026</v>
          </cell>
          <cell r="C298" t="str">
            <v>O</v>
          </cell>
          <cell r="D298" t="str">
            <v>MXG</v>
          </cell>
          <cell r="E298" t="str">
            <v>JEG</v>
          </cell>
          <cell r="F298" t="str">
            <v>DHL EXPRESS MEXICO, S.A. DE C.V.</v>
          </cell>
          <cell r="G298" t="str">
            <v>M19</v>
          </cell>
          <cell r="H298" t="str">
            <v>AIR EXPO</v>
          </cell>
          <cell r="I298" t="str">
            <v>59230000</v>
          </cell>
          <cell r="J298" t="str">
            <v>Freight</v>
          </cell>
          <cell r="K298" t="str">
            <v>FreightFG-I-0474-AE26-M19</v>
          </cell>
          <cell r="L298" t="e">
            <v>#N/A</v>
          </cell>
          <cell r="M298"/>
          <cell r="N298"/>
          <cell r="O298"/>
          <cell r="P298"/>
          <cell r="Q298"/>
          <cell r="R298" t="str">
            <v>Broker</v>
          </cell>
          <cell r="S298" t="str">
            <v>BrokerFG-I-0474-AE26-M19</v>
          </cell>
          <cell r="T298" t="e">
            <v>#N/A</v>
          </cell>
          <cell r="U298"/>
          <cell r="V298"/>
          <cell r="W298"/>
          <cell r="X298"/>
          <cell r="Y298"/>
          <cell r="Z298">
            <v>0</v>
          </cell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>
            <v>45.97</v>
          </cell>
          <cell r="AT298">
            <v>45.97</v>
          </cell>
          <cell r="AU298" t="str">
            <v>CANCELADO</v>
          </cell>
        </row>
        <row r="299">
          <cell r="A299" t="str">
            <v>FG-I-0476-AE26-M19</v>
          </cell>
          <cell r="B299" t="str">
            <v>16-2-2026</v>
          </cell>
          <cell r="C299" t="str">
            <v>O</v>
          </cell>
          <cell r="D299" t="str">
            <v>MXG</v>
          </cell>
          <cell r="E299" t="str">
            <v>JEG</v>
          </cell>
          <cell r="F299" t="str">
            <v>DHL EXPRESS MEXICO, S.A. DE C.V.</v>
          </cell>
          <cell r="G299" t="str">
            <v>M19</v>
          </cell>
          <cell r="H299" t="str">
            <v>AIR EXPO</v>
          </cell>
          <cell r="I299" t="str">
            <v>59230000</v>
          </cell>
          <cell r="J299" t="str">
            <v>Freight</v>
          </cell>
          <cell r="K299" t="str">
            <v>FreightFG-I-0476-AE26-M19</v>
          </cell>
          <cell r="L299" t="e">
            <v>#N/A</v>
          </cell>
          <cell r="M299"/>
          <cell r="N299"/>
          <cell r="O299"/>
          <cell r="P299"/>
          <cell r="Q299"/>
          <cell r="R299" t="str">
            <v>Broker</v>
          </cell>
          <cell r="S299" t="str">
            <v>BrokerFG-I-0476-AE26-M19</v>
          </cell>
          <cell r="T299" t="e">
            <v>#N/A</v>
          </cell>
          <cell r="U299"/>
          <cell r="V299"/>
          <cell r="W299"/>
          <cell r="X299"/>
          <cell r="Y299"/>
          <cell r="Z299">
            <v>0</v>
          </cell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>
            <v>177.73</v>
          </cell>
          <cell r="AT299">
            <v>177.73</v>
          </cell>
          <cell r="AU299" t="str">
            <v>CANCELADO</v>
          </cell>
        </row>
        <row r="300">
          <cell r="A300" t="str">
            <v>RM-I-1106-AI26-M19-C9563</v>
          </cell>
          <cell r="B300" t="str">
            <v>17-2-2026</v>
          </cell>
          <cell r="C300" t="str">
            <v>I</v>
          </cell>
          <cell r="D300" t="str">
            <v>MXG</v>
          </cell>
          <cell r="E300" t="str">
            <v>SOLTECNO</v>
          </cell>
          <cell r="F300" t="str">
            <v>FEDERAL EXPRESS HOLDINGS MEXICO Y COMPAÑIA, S.N.C. DE C.V.</v>
          </cell>
          <cell r="G300" t="str">
            <v>M19</v>
          </cell>
          <cell r="H300" t="str">
            <v>AIR IMPO</v>
          </cell>
          <cell r="I300">
            <v>67180000</v>
          </cell>
          <cell r="J300" t="str">
            <v>Freight</v>
          </cell>
          <cell r="K300" t="str">
            <v>FreightRM-I-1106-AI26-M19-C9563</v>
          </cell>
          <cell r="L300" t="e">
            <v>#N/A</v>
          </cell>
          <cell r="M300"/>
          <cell r="N300"/>
          <cell r="O300"/>
          <cell r="P300"/>
          <cell r="Q300"/>
          <cell r="R300" t="str">
            <v>Broker</v>
          </cell>
          <cell r="S300" t="str">
            <v>BrokerRM-I-1106-AI26-M19-C9563</v>
          </cell>
          <cell r="T300" t="e">
            <v>#N/A</v>
          </cell>
          <cell r="U300"/>
          <cell r="V300"/>
          <cell r="W300"/>
          <cell r="X300"/>
          <cell r="Y300"/>
          <cell r="Z300">
            <v>0</v>
          </cell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>
            <v>1780.5206755969714</v>
          </cell>
          <cell r="AT300">
            <v>1780.5206755969714</v>
          </cell>
          <cell r="AU300" t="str">
            <v>CANCELADO</v>
          </cell>
        </row>
        <row r="301">
          <cell r="A301" t="str">
            <v>FG-I-0478-AE26-M45</v>
          </cell>
          <cell r="B301" t="str">
            <v>16-2-2026</v>
          </cell>
          <cell r="C301" t="str">
            <v>O</v>
          </cell>
          <cell r="D301" t="str">
            <v>MXG</v>
          </cell>
          <cell r="E301" t="str">
            <v>JEG</v>
          </cell>
          <cell r="F301" t="str">
            <v>DHL EXPRESS MEXICO, S.A. DE C.V.</v>
          </cell>
          <cell r="G301" t="str">
            <v>M62</v>
          </cell>
          <cell r="H301" t="str">
            <v>AIR EXPO</v>
          </cell>
          <cell r="I301" t="str">
            <v>59230000</v>
          </cell>
          <cell r="J301" t="str">
            <v>Freight</v>
          </cell>
          <cell r="K301" t="str">
            <v>FreightFG-I-0478-AE26-M45</v>
          </cell>
          <cell r="L301" t="str">
            <v>ZCLR006369211</v>
          </cell>
          <cell r="M301">
            <v>46087</v>
          </cell>
          <cell r="N301">
            <v>900.4804698435189</v>
          </cell>
          <cell r="O301"/>
          <cell r="P301" t="str">
            <v>09</v>
          </cell>
          <cell r="Q301"/>
          <cell r="R301" t="str">
            <v>Broker</v>
          </cell>
          <cell r="S301" t="str">
            <v>BrokerFG-I-0478-AE26-M45</v>
          </cell>
          <cell r="T301" t="e">
            <v>#N/A</v>
          </cell>
          <cell r="U301"/>
          <cell r="V301"/>
          <cell r="W301"/>
          <cell r="X301"/>
          <cell r="Y301"/>
          <cell r="Z301">
            <v>900.4804698435189</v>
          </cell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>
            <v>348.28</v>
          </cell>
          <cell r="AT301">
            <v>-552.20046984351893</v>
          </cell>
          <cell r="AU301" t="str">
            <v>CANCELADO</v>
          </cell>
        </row>
        <row r="302">
          <cell r="A302" t="str">
            <v>FG-I-0479-AE26-M45</v>
          </cell>
          <cell r="B302" t="str">
            <v>16-2-2026</v>
          </cell>
          <cell r="C302" t="str">
            <v>O</v>
          </cell>
          <cell r="D302" t="str">
            <v>MXG</v>
          </cell>
          <cell r="E302" t="str">
            <v>JEG</v>
          </cell>
          <cell r="F302" t="str">
            <v>DHL EXPRESS MEXICO, S.A. DE C.V.</v>
          </cell>
          <cell r="G302" t="str">
            <v>M62</v>
          </cell>
          <cell r="H302" t="str">
            <v>AIR EXPO</v>
          </cell>
          <cell r="I302" t="str">
            <v>59230000</v>
          </cell>
          <cell r="J302" t="str">
            <v>Freight</v>
          </cell>
          <cell r="K302" t="str">
            <v>FreightFG-I-0479-AE26-M45</v>
          </cell>
          <cell r="L302" t="e">
            <v>#N/A</v>
          </cell>
          <cell r="M302"/>
          <cell r="N302"/>
          <cell r="O302"/>
          <cell r="P302"/>
          <cell r="Q302"/>
          <cell r="R302" t="str">
            <v>Broker</v>
          </cell>
          <cell r="S302" t="str">
            <v>BrokerFG-I-0479-AE26-M45</v>
          </cell>
          <cell r="T302" t="e">
            <v>#N/A</v>
          </cell>
          <cell r="U302"/>
          <cell r="V302"/>
          <cell r="W302"/>
          <cell r="X302"/>
          <cell r="Y302"/>
          <cell r="Z302">
            <v>0</v>
          </cell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>
            <v>89</v>
          </cell>
          <cell r="AT302">
            <v>89</v>
          </cell>
          <cell r="AU302" t="str">
            <v>CANCELADO</v>
          </cell>
        </row>
        <row r="303">
          <cell r="A303" t="str">
            <v>RM-I-1107-AI26-M19</v>
          </cell>
          <cell r="B303" t="str">
            <v>18-2-2026</v>
          </cell>
          <cell r="C303" t="str">
            <v>I</v>
          </cell>
          <cell r="D303" t="str">
            <v>MXG</v>
          </cell>
          <cell r="E303" t="str">
            <v>MAZDA</v>
          </cell>
          <cell r="F303" t="str">
            <v>DHL EXPRESS MEXICO, S.A. DE C.V.</v>
          </cell>
          <cell r="G303" t="str">
            <v>M19</v>
          </cell>
          <cell r="H303" t="str">
            <v>AIR IMPO</v>
          </cell>
          <cell r="I303" t="str">
            <v>67130000</v>
          </cell>
          <cell r="J303" t="str">
            <v>Freight</v>
          </cell>
          <cell r="K303" t="str">
            <v>FreightRM-I-1107-AI26-M19</v>
          </cell>
          <cell r="L303" t="e">
            <v>#N/A</v>
          </cell>
          <cell r="M303"/>
          <cell r="N303"/>
          <cell r="O303"/>
          <cell r="P303"/>
          <cell r="Q303"/>
          <cell r="R303" t="str">
            <v>Broker</v>
          </cell>
          <cell r="S303" t="str">
            <v>BrokerRM-I-1107-AI26-M19</v>
          </cell>
          <cell r="T303" t="e">
            <v>#N/A</v>
          </cell>
          <cell r="U303"/>
          <cell r="V303"/>
          <cell r="W303"/>
          <cell r="X303"/>
          <cell r="Y303"/>
          <cell r="Z303">
            <v>0</v>
          </cell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>
            <v>16.942923704135119</v>
          </cell>
          <cell r="AT303">
            <v>16.942923704135119</v>
          </cell>
          <cell r="AU303" t="str">
            <v>CANCELADO</v>
          </cell>
        </row>
        <row r="304">
          <cell r="A304" t="str">
            <v>RM-I-1108-AI26-M19</v>
          </cell>
          <cell r="B304" t="str">
            <v>18-2-2026</v>
          </cell>
          <cell r="C304" t="str">
            <v>I</v>
          </cell>
          <cell r="D304" t="str">
            <v>MXG</v>
          </cell>
          <cell r="E304" t="str">
            <v>EXOS</v>
          </cell>
          <cell r="F304" t="str">
            <v>DHL EXPRESS MEXICO, S.A. DE C.V.</v>
          </cell>
          <cell r="G304" t="str">
            <v>M19</v>
          </cell>
          <cell r="H304" t="str">
            <v>AIR IMPO</v>
          </cell>
          <cell r="I304" t="str">
            <v>67130000</v>
          </cell>
          <cell r="J304" t="str">
            <v>Freight</v>
          </cell>
          <cell r="K304" t="str">
            <v>FreightRM-I-1108-AI26-M19</v>
          </cell>
          <cell r="L304" t="e">
            <v>#N/A</v>
          </cell>
          <cell r="M304"/>
          <cell r="N304"/>
          <cell r="O304"/>
          <cell r="P304"/>
          <cell r="Q304"/>
          <cell r="R304" t="str">
            <v>Broker</v>
          </cell>
          <cell r="S304" t="str">
            <v>BrokerRM-I-1108-AI26-M19</v>
          </cell>
          <cell r="T304" t="e">
            <v>#N/A</v>
          </cell>
          <cell r="U304"/>
          <cell r="V304"/>
          <cell r="W304"/>
          <cell r="X304"/>
          <cell r="Y304"/>
          <cell r="Z304">
            <v>0</v>
          </cell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>
            <v>16.942923704135119</v>
          </cell>
          <cell r="AT304">
            <v>16.942923704135119</v>
          </cell>
          <cell r="AU304" t="str">
            <v>CANCELADO</v>
          </cell>
        </row>
        <row r="305">
          <cell r="A305" t="str">
            <v>FG-I-0480-AE26-M19</v>
          </cell>
          <cell r="B305" t="str">
            <v>18-2-2026</v>
          </cell>
          <cell r="C305" t="str">
            <v>O</v>
          </cell>
          <cell r="D305" t="str">
            <v>MXG</v>
          </cell>
          <cell r="E305" t="str">
            <v>JEG</v>
          </cell>
          <cell r="F305" t="str">
            <v>DHL EXPRESS MEXICO, S.A. DE C.V.</v>
          </cell>
          <cell r="G305" t="str">
            <v>M19</v>
          </cell>
          <cell r="H305" t="str">
            <v>AIR EXPO</v>
          </cell>
          <cell r="I305" t="str">
            <v>59230000</v>
          </cell>
          <cell r="J305" t="str">
            <v>Freight</v>
          </cell>
          <cell r="K305" t="str">
            <v>FreightFG-I-0480-AE26-M19</v>
          </cell>
          <cell r="L305" t="e">
            <v>#N/A</v>
          </cell>
          <cell r="M305"/>
          <cell r="N305"/>
          <cell r="O305"/>
          <cell r="P305"/>
          <cell r="Q305"/>
          <cell r="R305" t="str">
            <v>Broker</v>
          </cell>
          <cell r="S305" t="str">
            <v>BrokerFG-I-0480-AE26-M19</v>
          </cell>
          <cell r="T305" t="e">
            <v>#N/A</v>
          </cell>
          <cell r="U305"/>
          <cell r="V305"/>
          <cell r="W305"/>
          <cell r="X305"/>
          <cell r="Y305"/>
          <cell r="Z305">
            <v>0</v>
          </cell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>
            <v>26.616191030867789</v>
          </cell>
          <cell r="AT305">
            <v>26.616191030867789</v>
          </cell>
          <cell r="AU305" t="str">
            <v>CANCELADO</v>
          </cell>
        </row>
        <row r="306">
          <cell r="A306" t="str">
            <v>FG-I-0482-AE26-M19</v>
          </cell>
          <cell r="B306" t="str">
            <v>18-2-2026</v>
          </cell>
          <cell r="C306" t="str">
            <v>O</v>
          </cell>
          <cell r="D306" t="str">
            <v>MXG</v>
          </cell>
          <cell r="E306" t="str">
            <v>JEG</v>
          </cell>
          <cell r="F306" t="str">
            <v>DHL EXPRESS MEXICO, S.A. DE C.V.</v>
          </cell>
          <cell r="G306" t="str">
            <v>M19</v>
          </cell>
          <cell r="H306" t="str">
            <v>AIR EXPO</v>
          </cell>
          <cell r="I306" t="str">
            <v>59230000</v>
          </cell>
          <cell r="J306" t="str">
            <v>Freight</v>
          </cell>
          <cell r="K306" t="str">
            <v>FreightFG-I-0482-AE26-M19</v>
          </cell>
          <cell r="L306" t="e">
            <v>#N/A</v>
          </cell>
          <cell r="M306"/>
          <cell r="N306"/>
          <cell r="O306"/>
          <cell r="P306"/>
          <cell r="Q306"/>
          <cell r="R306" t="str">
            <v>Broker</v>
          </cell>
          <cell r="S306" t="str">
            <v>BrokerFG-I-0482-AE26-M19</v>
          </cell>
          <cell r="T306" t="e">
            <v>#N/A</v>
          </cell>
          <cell r="U306"/>
          <cell r="V306"/>
          <cell r="W306"/>
          <cell r="X306"/>
          <cell r="Y306"/>
          <cell r="Z306">
            <v>0</v>
          </cell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>
            <v>296.88</v>
          </cell>
          <cell r="AT306">
            <v>296.88</v>
          </cell>
          <cell r="AU306" t="str">
            <v>CANCELADO</v>
          </cell>
        </row>
        <row r="307">
          <cell r="A307" t="str">
            <v>FG-I-0483-AE26-M19</v>
          </cell>
          <cell r="B307" t="str">
            <v>19-2-2026</v>
          </cell>
          <cell r="C307" t="str">
            <v>O</v>
          </cell>
          <cell r="D307" t="str">
            <v>MXG</v>
          </cell>
          <cell r="E307" t="str">
            <v>JEG</v>
          </cell>
          <cell r="F307" t="str">
            <v>DHL EXPRESS MEXICO, S.A. DE C.V.</v>
          </cell>
          <cell r="G307" t="str">
            <v>M19</v>
          </cell>
          <cell r="H307" t="str">
            <v>AIR EXPO</v>
          </cell>
          <cell r="I307" t="str">
            <v>59230000</v>
          </cell>
          <cell r="J307" t="str">
            <v>Freight</v>
          </cell>
          <cell r="K307" t="str">
            <v>FreightFG-I-0483-AE26-M19</v>
          </cell>
          <cell r="L307" t="e">
            <v>#N/A</v>
          </cell>
          <cell r="M307"/>
          <cell r="N307"/>
          <cell r="O307"/>
          <cell r="P307"/>
          <cell r="Q307"/>
          <cell r="R307" t="str">
            <v>Broker</v>
          </cell>
          <cell r="S307" t="str">
            <v>BrokerFG-I-0483-AE26-M19</v>
          </cell>
          <cell r="T307" t="e">
            <v>#N/A</v>
          </cell>
          <cell r="U307"/>
          <cell r="V307"/>
          <cell r="W307"/>
          <cell r="X307"/>
          <cell r="Y307"/>
          <cell r="Z307">
            <v>0</v>
          </cell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>
            <v>209.52</v>
          </cell>
          <cell r="AT307">
            <v>209.52</v>
          </cell>
          <cell r="AU307" t="str">
            <v>CANCELADO</v>
          </cell>
        </row>
        <row r="308">
          <cell r="A308" t="str">
            <v>FG-I-0484-AE26-M19</v>
          </cell>
          <cell r="B308" t="str">
            <v>19-2-2026</v>
          </cell>
          <cell r="C308" t="str">
            <v>O</v>
          </cell>
          <cell r="D308" t="str">
            <v>MXG</v>
          </cell>
          <cell r="E308" t="str">
            <v>JEG</v>
          </cell>
          <cell r="F308" t="str">
            <v>DHL EXPRESS MEXICO, S.A. DE C.V.</v>
          </cell>
          <cell r="G308" t="str">
            <v>M19</v>
          </cell>
          <cell r="H308" t="str">
            <v>AIR EXPO</v>
          </cell>
          <cell r="I308" t="str">
            <v>59230000</v>
          </cell>
          <cell r="J308" t="str">
            <v>Freight</v>
          </cell>
          <cell r="K308" t="str">
            <v>FreightFG-I-0484-AE26-M19</v>
          </cell>
          <cell r="L308" t="str">
            <v>ZCLR006338849</v>
          </cell>
          <cell r="M308">
            <v>46081</v>
          </cell>
          <cell r="N308">
            <v>157.14383425004988</v>
          </cell>
          <cell r="O308"/>
          <cell r="P308" t="str">
            <v>08</v>
          </cell>
          <cell r="Q308"/>
          <cell r="R308" t="str">
            <v>Broker</v>
          </cell>
          <cell r="S308" t="str">
            <v>BrokerFG-I-0484-AE26-M19</v>
          </cell>
          <cell r="T308" t="e">
            <v>#N/A</v>
          </cell>
          <cell r="U308"/>
          <cell r="V308"/>
          <cell r="W308"/>
          <cell r="X308"/>
          <cell r="Y308"/>
          <cell r="Z308">
            <v>157.14383425004988</v>
          </cell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>
            <v>2009.93</v>
          </cell>
          <cell r="AT308">
            <v>1852.7861657499502</v>
          </cell>
          <cell r="AU308" t="str">
            <v>CANCELADO</v>
          </cell>
        </row>
        <row r="309">
          <cell r="A309" t="str">
            <v>RM-I-1111-AI26-M19</v>
          </cell>
          <cell r="B309" t="str">
            <v>19-2-2026</v>
          </cell>
          <cell r="C309" t="str">
            <v>I</v>
          </cell>
          <cell r="D309" t="str">
            <v>MXG</v>
          </cell>
          <cell r="E309" t="str">
            <v>MALHE</v>
          </cell>
          <cell r="F309" t="str">
            <v>DHL EXPRESS MEXICO, S.A. DE C.V.</v>
          </cell>
          <cell r="G309" t="str">
            <v>M19</v>
          </cell>
          <cell r="H309" t="str">
            <v>AIR IMPO</v>
          </cell>
          <cell r="I309" t="str">
            <v>67130000</v>
          </cell>
          <cell r="J309" t="str">
            <v>Freight</v>
          </cell>
          <cell r="K309" t="str">
            <v>FreightRM-I-1111-AI26-M19</v>
          </cell>
          <cell r="L309" t="e">
            <v>#N/A</v>
          </cell>
          <cell r="M309"/>
          <cell r="N309"/>
          <cell r="O309"/>
          <cell r="P309"/>
          <cell r="Q309"/>
          <cell r="R309" t="str">
            <v>Broker</v>
          </cell>
          <cell r="S309" t="str">
            <v>BrokerRM-I-1111-AI26-M19</v>
          </cell>
          <cell r="T309" t="str">
            <v>DHEXM 44469</v>
          </cell>
          <cell r="U309">
            <v>46091</v>
          </cell>
          <cell r="V309">
            <v>237.57715659348372</v>
          </cell>
          <cell r="W309"/>
          <cell r="X309" t="str">
            <v>11</v>
          </cell>
          <cell r="Y309"/>
          <cell r="Z309">
            <v>237.57715659348372</v>
          </cell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>
            <v>9.0920209668025631</v>
          </cell>
          <cell r="AT309">
            <v>-228.48513562668117</v>
          </cell>
          <cell r="AU309" t="str">
            <v>CANCELADO</v>
          </cell>
        </row>
        <row r="310">
          <cell r="A310" t="str">
            <v>FG-I-0485-AE26-M19</v>
          </cell>
          <cell r="B310" t="str">
            <v>19-2-2026</v>
          </cell>
          <cell r="C310" t="str">
            <v>O</v>
          </cell>
          <cell r="D310" t="str">
            <v>MXG</v>
          </cell>
          <cell r="E310" t="str">
            <v>JEG</v>
          </cell>
          <cell r="F310" t="str">
            <v>DHL EXPRESS MEXICO, S.A. DE C.V.</v>
          </cell>
          <cell r="G310" t="str">
            <v>M19</v>
          </cell>
          <cell r="H310" t="str">
            <v>AIR EXPO</v>
          </cell>
          <cell r="I310" t="str">
            <v>59230000</v>
          </cell>
          <cell r="J310" t="str">
            <v>Freight</v>
          </cell>
          <cell r="K310" t="str">
            <v>FreightFG-I-0485-AE26-M19</v>
          </cell>
          <cell r="L310" t="e">
            <v>#N/A</v>
          </cell>
          <cell r="M310"/>
          <cell r="N310"/>
          <cell r="O310"/>
          <cell r="P310"/>
          <cell r="Q310"/>
          <cell r="R310" t="str">
            <v>Broker</v>
          </cell>
          <cell r="S310" t="str">
            <v>BrokerFG-I-0485-AE26-M19</v>
          </cell>
          <cell r="T310" t="e">
            <v>#N/A</v>
          </cell>
          <cell r="U310"/>
          <cell r="V310"/>
          <cell r="W310"/>
          <cell r="X310"/>
          <cell r="Y310"/>
          <cell r="Z310">
            <v>0</v>
          </cell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>
            <v>40.799999999999997</v>
          </cell>
          <cell r="AT310">
            <v>40.799999999999997</v>
          </cell>
          <cell r="AU310" t="str">
            <v>CANCELADO</v>
          </cell>
        </row>
        <row r="311">
          <cell r="A311" t="str">
            <v>FG-I-0486-AE26-M19</v>
          </cell>
          <cell r="B311" t="str">
            <v>19-2-2026</v>
          </cell>
          <cell r="C311" t="str">
            <v>O</v>
          </cell>
          <cell r="D311" t="str">
            <v>MXG</v>
          </cell>
          <cell r="E311" t="str">
            <v>JEG</v>
          </cell>
          <cell r="F311" t="str">
            <v>DHL EXPRESS MEXICO, S.A. DE C.V.</v>
          </cell>
          <cell r="G311" t="str">
            <v>M19</v>
          </cell>
          <cell r="H311" t="str">
            <v>AIR EXPO</v>
          </cell>
          <cell r="I311" t="str">
            <v>59230000</v>
          </cell>
          <cell r="J311" t="str">
            <v>Freight</v>
          </cell>
          <cell r="K311" t="str">
            <v>FreightFG-I-0486-AE26-M19</v>
          </cell>
          <cell r="L311" t="e">
            <v>#N/A</v>
          </cell>
          <cell r="M311"/>
          <cell r="N311"/>
          <cell r="O311"/>
          <cell r="P311"/>
          <cell r="Q311"/>
          <cell r="R311" t="str">
            <v>Broker</v>
          </cell>
          <cell r="S311" t="str">
            <v>BrokerFG-I-0486-AE26-M19</v>
          </cell>
          <cell r="T311" t="e">
            <v>#N/A</v>
          </cell>
          <cell r="U311"/>
          <cell r="V311"/>
          <cell r="W311"/>
          <cell r="X311"/>
          <cell r="Y311"/>
          <cell r="Z311">
            <v>0</v>
          </cell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>
            <v>40.799999999999997</v>
          </cell>
          <cell r="AT311">
            <v>40.799999999999997</v>
          </cell>
          <cell r="AU311" t="str">
            <v>CANCELADO</v>
          </cell>
        </row>
        <row r="312">
          <cell r="A312" t="str">
            <v>RM-I-1113-AI26-M19</v>
          </cell>
          <cell r="B312" t="str">
            <v>19-2-2026</v>
          </cell>
          <cell r="C312" t="str">
            <v>I</v>
          </cell>
          <cell r="D312" t="str">
            <v>MXG</v>
          </cell>
          <cell r="E312" t="str">
            <v>COMPAL</v>
          </cell>
          <cell r="F312" t="str">
            <v>FEDERAL EXPRESS HOLDINGS MEXICO Y COMPAÑIA, S.N.C. DE C.V.</v>
          </cell>
          <cell r="G312" t="str">
            <v>M19</v>
          </cell>
          <cell r="H312" t="str">
            <v>AIR IMPO</v>
          </cell>
          <cell r="I312" t="str">
            <v>67130000</v>
          </cell>
          <cell r="J312" t="str">
            <v>Freight</v>
          </cell>
          <cell r="K312" t="str">
            <v>FreightRM-I-1113-AI26-M19</v>
          </cell>
          <cell r="L312" t="str">
            <v>GDL48253</v>
          </cell>
          <cell r="M312">
            <v>46087</v>
          </cell>
          <cell r="N312">
            <v>1293.8338332673043</v>
          </cell>
          <cell r="O312"/>
          <cell r="P312" t="str">
            <v>10</v>
          </cell>
          <cell r="Q312"/>
          <cell r="R312" t="str">
            <v>Broker</v>
          </cell>
          <cell r="S312" t="str">
            <v>BrokerRM-I-1113-AI26-M19</v>
          </cell>
          <cell r="T312" t="e">
            <v>#N/A</v>
          </cell>
          <cell r="U312"/>
          <cell r="V312"/>
          <cell r="W312"/>
          <cell r="X312"/>
          <cell r="Y312"/>
          <cell r="Z312">
            <v>1293.8338332673043</v>
          </cell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>
            <v>97.996505532906212</v>
          </cell>
          <cell r="AT312">
            <v>-1195.8373277343981</v>
          </cell>
          <cell r="AU312" t="str">
            <v>CANCELADO</v>
          </cell>
        </row>
        <row r="313">
          <cell r="A313" t="str">
            <v>RM-I-1114-AI26-M19</v>
          </cell>
          <cell r="B313" t="str">
            <v>19-2-2026</v>
          </cell>
          <cell r="C313" t="str">
            <v>I</v>
          </cell>
          <cell r="D313" t="str">
            <v>MXG</v>
          </cell>
          <cell r="E313" t="str">
            <v>COMPAL</v>
          </cell>
          <cell r="F313" t="str">
            <v>FEDERAL EXPRESS HOLDINGS MEXICO Y COMPAÑIA, S.N.C. DE C.V.</v>
          </cell>
          <cell r="G313" t="str">
            <v>M19</v>
          </cell>
          <cell r="H313" t="str">
            <v>AIR IMPO</v>
          </cell>
          <cell r="I313" t="str">
            <v>67130000</v>
          </cell>
          <cell r="J313" t="str">
            <v>Freight</v>
          </cell>
          <cell r="K313" t="str">
            <v>FreightRM-I-1114-AI26-M19</v>
          </cell>
          <cell r="L313" t="e">
            <v>#N/A</v>
          </cell>
          <cell r="M313"/>
          <cell r="N313"/>
          <cell r="O313"/>
          <cell r="P313"/>
          <cell r="Q313"/>
          <cell r="R313" t="str">
            <v>Broker</v>
          </cell>
          <cell r="S313" t="str">
            <v>BrokerRM-I-1114-AI26-M19</v>
          </cell>
          <cell r="T313" t="e">
            <v>#N/A</v>
          </cell>
          <cell r="U313"/>
          <cell r="V313"/>
          <cell r="W313"/>
          <cell r="X313"/>
          <cell r="Y313"/>
          <cell r="Z313">
            <v>0</v>
          </cell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>
            <v>100.32731508444961</v>
          </cell>
          <cell r="AT313">
            <v>100.32731508444961</v>
          </cell>
          <cell r="AU313" t="str">
            <v>CANCELADO</v>
          </cell>
        </row>
        <row r="314">
          <cell r="A314" t="str">
            <v>RM-I-1115-AI26-M19-C9584</v>
          </cell>
          <cell r="B314" t="str">
            <v>20-2-2026</v>
          </cell>
          <cell r="C314" t="str">
            <v>I</v>
          </cell>
          <cell r="D314" t="str">
            <v>MXG</v>
          </cell>
          <cell r="E314" t="str">
            <v>ULTRACHEM</v>
          </cell>
          <cell r="F314" t="str">
            <v>FEDERAL EXPRESS HOLDINGS MEXICO Y COMPAÑIA, S.N.C. DE C.V.</v>
          </cell>
          <cell r="G314" t="str">
            <v>M19</v>
          </cell>
          <cell r="H314" t="str">
            <v>AIR IMPO</v>
          </cell>
          <cell r="I314">
            <v>67180000</v>
          </cell>
          <cell r="J314" t="str">
            <v>Freight</v>
          </cell>
          <cell r="K314" t="str">
            <v>FreightRM-I-1115-AI26-M19-C9584</v>
          </cell>
          <cell r="L314" t="e">
            <v>#N/A</v>
          </cell>
          <cell r="M314"/>
          <cell r="N314"/>
          <cell r="O314"/>
          <cell r="P314"/>
          <cell r="Q314"/>
          <cell r="R314" t="str">
            <v>Broker</v>
          </cell>
          <cell r="S314" t="str">
            <v>BrokerRM-I-1115-AI26-M19-C9584</v>
          </cell>
          <cell r="T314" t="e">
            <v>#N/A</v>
          </cell>
          <cell r="U314"/>
          <cell r="V314"/>
          <cell r="W314"/>
          <cell r="X314"/>
          <cell r="Y314"/>
          <cell r="Z314">
            <v>0</v>
          </cell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>
            <v>201.92603377984855</v>
          </cell>
          <cell r="AT314">
            <v>201.92603377984855</v>
          </cell>
          <cell r="AU314" t="str">
            <v>CANCELADO</v>
          </cell>
        </row>
        <row r="315">
          <cell r="A315" t="str">
            <v>RM-I-1116-AI26-M19</v>
          </cell>
          <cell r="B315" t="str">
            <v>20-2-2026</v>
          </cell>
          <cell r="C315" t="str">
            <v>I</v>
          </cell>
          <cell r="D315" t="str">
            <v>MXG</v>
          </cell>
          <cell r="E315" t="str">
            <v>COMPAL</v>
          </cell>
          <cell r="F315" t="str">
            <v>FEDERAL EXPRESS HOLDINGS MEXICO Y COMPAÑIA, S.N.C. DE C.V.</v>
          </cell>
          <cell r="G315" t="str">
            <v>M19</v>
          </cell>
          <cell r="H315" t="str">
            <v>AIR IMPO</v>
          </cell>
          <cell r="I315" t="str">
            <v>67130000</v>
          </cell>
          <cell r="J315" t="str">
            <v>Freight</v>
          </cell>
          <cell r="K315" t="str">
            <v>FreightRM-I-1116-AI26-M19</v>
          </cell>
          <cell r="L315" t="str">
            <v>GDL48253</v>
          </cell>
          <cell r="M315">
            <v>46087</v>
          </cell>
          <cell r="N315">
            <v>1293.8338332673043</v>
          </cell>
          <cell r="O315"/>
          <cell r="P315" t="str">
            <v>10</v>
          </cell>
          <cell r="Q315"/>
          <cell r="R315" t="str">
            <v>Broker</v>
          </cell>
          <cell r="S315" t="str">
            <v>BrokerRM-I-1116-AI26-M19</v>
          </cell>
          <cell r="T315" t="e">
            <v>#N/A</v>
          </cell>
          <cell r="U315"/>
          <cell r="V315"/>
          <cell r="W315"/>
          <cell r="X315"/>
          <cell r="Y315"/>
          <cell r="Z315">
            <v>1293.8338332673043</v>
          </cell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>
            <v>97.594641817122877</v>
          </cell>
          <cell r="AT315">
            <v>-1196.2391914501814</v>
          </cell>
          <cell r="AU315" t="str">
            <v>CANCELADO</v>
          </cell>
        </row>
        <row r="316">
          <cell r="A316" t="str">
            <v>RM-I-1117-AI26-M19</v>
          </cell>
          <cell r="B316" t="str">
            <v>20-2-2026</v>
          </cell>
          <cell r="C316" t="str">
            <v>I</v>
          </cell>
          <cell r="D316" t="str">
            <v>MXG</v>
          </cell>
          <cell r="E316" t="str">
            <v>COMPAL</v>
          </cell>
          <cell r="F316" t="str">
            <v>FEDERAL EXPRESS HOLDINGS MEXICO Y COMPAÑIA, S.N.C. DE C.V.</v>
          </cell>
          <cell r="G316" t="str">
            <v>M19</v>
          </cell>
          <cell r="H316" t="str">
            <v>AIR IMPO</v>
          </cell>
          <cell r="I316" t="str">
            <v>67130000</v>
          </cell>
          <cell r="J316" t="str">
            <v>Freight</v>
          </cell>
          <cell r="K316" t="str">
            <v>FreightRM-I-1117-AI26-M19</v>
          </cell>
          <cell r="L316" t="str">
            <v>GDL48253</v>
          </cell>
          <cell r="M316">
            <v>46087</v>
          </cell>
          <cell r="N316">
            <v>1293.8338332673043</v>
          </cell>
          <cell r="O316"/>
          <cell r="P316" t="str">
            <v>10</v>
          </cell>
          <cell r="Q316"/>
          <cell r="R316" t="str">
            <v>Broker</v>
          </cell>
          <cell r="S316" t="str">
            <v>BrokerRM-I-1117-AI26-M19</v>
          </cell>
          <cell r="T316" t="e">
            <v>#N/A</v>
          </cell>
          <cell r="U316"/>
          <cell r="V316"/>
          <cell r="W316"/>
          <cell r="X316"/>
          <cell r="Y316"/>
          <cell r="Z316">
            <v>1293.8338332673043</v>
          </cell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>
            <v>96.546301688992415</v>
          </cell>
          <cell r="AT316">
            <v>-1197.2875315783119</v>
          </cell>
          <cell r="AU316" t="str">
            <v>CANCELADO</v>
          </cell>
        </row>
        <row r="317">
          <cell r="A317" t="str">
            <v>FG-I-0490-AE26-M19</v>
          </cell>
          <cell r="B317" t="str">
            <v>23-2-2026</v>
          </cell>
          <cell r="C317" t="str">
            <v>O</v>
          </cell>
          <cell r="D317" t="str">
            <v>MXG</v>
          </cell>
          <cell r="E317" t="str">
            <v>JEG</v>
          </cell>
          <cell r="F317" t="str">
            <v>DHL EXPRESS MEXICO, S.A. DE C.V.</v>
          </cell>
          <cell r="G317" t="str">
            <v>M19</v>
          </cell>
          <cell r="H317" t="str">
            <v>AIR EXPO</v>
          </cell>
          <cell r="I317" t="str">
            <v>59230000</v>
          </cell>
          <cell r="J317" t="str">
            <v>Freight</v>
          </cell>
          <cell r="K317" t="str">
            <v>FreightFG-I-0490-AE26-M19</v>
          </cell>
          <cell r="L317" t="e">
            <v>#N/A</v>
          </cell>
          <cell r="M317"/>
          <cell r="N317"/>
          <cell r="O317"/>
          <cell r="P317"/>
          <cell r="Q317"/>
          <cell r="R317" t="str">
            <v>Broker</v>
          </cell>
          <cell r="S317" t="str">
            <v>BrokerFG-I-0490-AE26-M19</v>
          </cell>
          <cell r="T317" t="e">
            <v>#N/A</v>
          </cell>
          <cell r="U317"/>
          <cell r="V317"/>
          <cell r="W317"/>
          <cell r="X317"/>
          <cell r="Y317"/>
          <cell r="Z317">
            <v>0</v>
          </cell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>
            <v>48.55</v>
          </cell>
          <cell r="AT317">
            <v>48.55</v>
          </cell>
          <cell r="AU317" t="str">
            <v>CANCELADO</v>
          </cell>
        </row>
        <row r="318">
          <cell r="A318" t="str">
            <v>RM-I-1118-AI26-M19</v>
          </cell>
          <cell r="B318" t="str">
            <v>23-2-2026</v>
          </cell>
          <cell r="C318" t="str">
            <v>I</v>
          </cell>
          <cell r="D318" t="str">
            <v>MXG</v>
          </cell>
          <cell r="E318" t="str">
            <v>GRIESHABER</v>
          </cell>
          <cell r="F318" t="str">
            <v>DHL EXPRESS MEXICO, S.A. DE C.V.</v>
          </cell>
          <cell r="G318" t="str">
            <v>M19</v>
          </cell>
          <cell r="H318" t="str">
            <v>AIR IMPO</v>
          </cell>
          <cell r="I318" t="str">
            <v>67130000</v>
          </cell>
          <cell r="J318" t="str">
            <v>Freight</v>
          </cell>
          <cell r="K318" t="str">
            <v>FreightRM-I-1118-AI26-M19</v>
          </cell>
          <cell r="L318" t="e">
            <v>#N/A</v>
          </cell>
          <cell r="M318"/>
          <cell r="N318"/>
          <cell r="O318"/>
          <cell r="P318"/>
          <cell r="Q318"/>
          <cell r="R318" t="str">
            <v>Broker</v>
          </cell>
          <cell r="S318" t="str">
            <v>BrokerRM-I-1118-AI26-M19</v>
          </cell>
          <cell r="T318" t="str">
            <v>DHEXM 44545</v>
          </cell>
          <cell r="U318">
            <v>46093</v>
          </cell>
          <cell r="V318">
            <v>237.57715659348372</v>
          </cell>
          <cell r="W318"/>
          <cell r="X318" t="str">
            <v>11</v>
          </cell>
          <cell r="Y318"/>
          <cell r="Z318">
            <v>237.57715659348372</v>
          </cell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>
            <v>206.07</v>
          </cell>
          <cell r="AT318">
            <v>-31.507156593483728</v>
          </cell>
          <cell r="AU318" t="str">
            <v>CANCELADO</v>
          </cell>
        </row>
        <row r="319">
          <cell r="A319" t="str">
            <v>RM-J-1174LI26-M19</v>
          </cell>
          <cell r="B319" t="str">
            <v>2-2-2026</v>
          </cell>
          <cell r="C319" t="str">
            <v>I</v>
          </cell>
          <cell r="D319" t="str">
            <v>MXG</v>
          </cell>
          <cell r="E319" t="str">
            <v>ELKEM</v>
          </cell>
          <cell r="F319" t="str">
            <v>CH ROBINSON</v>
          </cell>
          <cell r="G319" t="str">
            <v>M19</v>
          </cell>
          <cell r="H319" t="str">
            <v>LAND IMPO</v>
          </cell>
          <cell r="I319" t="str">
            <v>67110002</v>
          </cell>
          <cell r="J319" t="str">
            <v>Freight</v>
          </cell>
          <cell r="K319" t="str">
            <v>FreightRM-J-1174LI26-M19</v>
          </cell>
          <cell r="L319">
            <v>6238015950</v>
          </cell>
          <cell r="M319">
            <v>46069</v>
          </cell>
          <cell r="N319">
            <v>335.36</v>
          </cell>
          <cell r="O319"/>
          <cell r="P319" t="str">
            <v>08</v>
          </cell>
          <cell r="Q319"/>
          <cell r="R319" t="str">
            <v>Broker</v>
          </cell>
          <cell r="S319" t="str">
            <v>BrokerRM-J-1174LI26-M19</v>
          </cell>
          <cell r="T319" t="e">
            <v>#N/A</v>
          </cell>
          <cell r="U319"/>
          <cell r="V319"/>
          <cell r="W319"/>
          <cell r="X319"/>
          <cell r="Y319"/>
          <cell r="Z319">
            <v>335.36</v>
          </cell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>
            <v>264</v>
          </cell>
          <cell r="AT319">
            <v>-71.360000000000014</v>
          </cell>
          <cell r="AU319" t="str">
            <v>CANCELADO</v>
          </cell>
        </row>
        <row r="320">
          <cell r="A320" t="str">
            <v>RM-J-1169LI26-M19</v>
          </cell>
          <cell r="B320" t="str">
            <v>2-2-2026</v>
          </cell>
          <cell r="C320" t="str">
            <v>I</v>
          </cell>
          <cell r="D320" t="str">
            <v>MXG</v>
          </cell>
          <cell r="E320" t="str">
            <v>COMPAL</v>
          </cell>
          <cell r="F320" t="str">
            <v>Europartners Mexico, S.A. DE C.V.</v>
          </cell>
          <cell r="G320" t="str">
            <v>M19</v>
          </cell>
          <cell r="H320" t="str">
            <v>LAND IMPO</v>
          </cell>
          <cell r="I320" t="str">
            <v>67110002</v>
          </cell>
          <cell r="J320" t="str">
            <v>Freight</v>
          </cell>
          <cell r="K320" t="str">
            <v>FreightRM-J-1169LI26-M19</v>
          </cell>
          <cell r="L320">
            <v>631625</v>
          </cell>
          <cell r="M320">
            <v>46069</v>
          </cell>
          <cell r="N320">
            <v>450</v>
          </cell>
          <cell r="O320"/>
          <cell r="P320" t="str">
            <v>08</v>
          </cell>
          <cell r="Q320"/>
          <cell r="R320" t="str">
            <v>Broker</v>
          </cell>
          <cell r="S320" t="str">
            <v>BrokerRM-J-1169LI26-M19</v>
          </cell>
          <cell r="T320" t="e">
            <v>#N/A</v>
          </cell>
          <cell r="U320"/>
          <cell r="V320"/>
          <cell r="W320"/>
          <cell r="X320"/>
          <cell r="Y320"/>
          <cell r="Z320">
            <v>450</v>
          </cell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>
            <v>450</v>
          </cell>
          <cell r="AT320">
            <v>0</v>
          </cell>
          <cell r="AU320" t="str">
            <v>CANCELADO</v>
          </cell>
        </row>
        <row r="321">
          <cell r="A321" t="str">
            <v>RM-J-1183LI26-M19</v>
          </cell>
          <cell r="B321" t="str">
            <v>3-2-2026</v>
          </cell>
          <cell r="C321" t="str">
            <v>I</v>
          </cell>
          <cell r="D321" t="str">
            <v>MXG</v>
          </cell>
          <cell r="E321" t="str">
            <v>ELKEM</v>
          </cell>
          <cell r="F321" t="str">
            <v>CH ROBINSON</v>
          </cell>
          <cell r="G321" t="str">
            <v>M19</v>
          </cell>
          <cell r="H321" t="str">
            <v>LAND IMPO</v>
          </cell>
          <cell r="I321" t="str">
            <v>67110002</v>
          </cell>
          <cell r="J321" t="str">
            <v>Freight</v>
          </cell>
          <cell r="K321" t="str">
            <v>FreightRM-J-1183LI26-M19</v>
          </cell>
          <cell r="L321">
            <v>6238283807</v>
          </cell>
          <cell r="M321">
            <v>46076</v>
          </cell>
          <cell r="N321">
            <v>199.73</v>
          </cell>
          <cell r="O321"/>
          <cell r="P321" t="str">
            <v>09</v>
          </cell>
          <cell r="Q321"/>
          <cell r="R321" t="str">
            <v>Broker</v>
          </cell>
          <cell r="S321" t="str">
            <v>BrokerRM-J-1183LI26-M19</v>
          </cell>
          <cell r="T321" t="e">
            <v>#N/A</v>
          </cell>
          <cell r="U321"/>
          <cell r="V321"/>
          <cell r="W321"/>
          <cell r="X321"/>
          <cell r="Y321"/>
          <cell r="Z321">
            <v>199.73</v>
          </cell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>
            <v>200</v>
          </cell>
          <cell r="AT321">
            <v>0.27000000000001023</v>
          </cell>
          <cell r="AU321" t="str">
            <v>CANCELADO</v>
          </cell>
        </row>
        <row r="322">
          <cell r="A322" t="str">
            <v>RM-J-1187LI26-M19.1</v>
          </cell>
          <cell r="B322" t="str">
            <v>3-2-2026</v>
          </cell>
          <cell r="C322" t="str">
            <v>I</v>
          </cell>
          <cell r="D322" t="str">
            <v>MXG</v>
          </cell>
          <cell r="E322" t="str">
            <v>TDS</v>
          </cell>
          <cell r="F322" t="str">
            <v>DICEX S.A DE C.V.</v>
          </cell>
          <cell r="G322" t="str">
            <v>M19</v>
          </cell>
          <cell r="H322" t="str">
            <v>LAND IMPO</v>
          </cell>
          <cell r="I322" t="str">
            <v>67110002</v>
          </cell>
          <cell r="J322" t="str">
            <v>Freight</v>
          </cell>
          <cell r="K322" t="str">
            <v>FreightRM-J-1187LI26-M19.1</v>
          </cell>
          <cell r="L322" t="e">
            <v>#N/A</v>
          </cell>
          <cell r="M322"/>
          <cell r="N322"/>
          <cell r="O322"/>
          <cell r="P322"/>
          <cell r="Q322"/>
          <cell r="R322" t="str">
            <v>Broker</v>
          </cell>
          <cell r="S322" t="str">
            <v>BrokerRM-J-1187LI26-M19.1</v>
          </cell>
          <cell r="T322" t="e">
            <v>#N/A</v>
          </cell>
          <cell r="U322"/>
          <cell r="V322"/>
          <cell r="W322"/>
          <cell r="X322"/>
          <cell r="Y322"/>
          <cell r="Z322">
            <v>0</v>
          </cell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>
            <v>360</v>
          </cell>
          <cell r="AT322">
            <v>360</v>
          </cell>
          <cell r="AU322" t="str">
            <v>CANCELADO</v>
          </cell>
        </row>
        <row r="323">
          <cell r="A323" t="str">
            <v>RM-J-1188LI26-M19</v>
          </cell>
          <cell r="B323" t="str">
            <v>9-2-2026</v>
          </cell>
          <cell r="C323" t="str">
            <v>I</v>
          </cell>
          <cell r="D323" t="str">
            <v>MXG</v>
          </cell>
          <cell r="E323" t="str">
            <v>NAGASE</v>
          </cell>
          <cell r="F323" t="str">
            <v>Europartners Mexico, S.A. DE C.V.</v>
          </cell>
          <cell r="G323" t="str">
            <v>M19</v>
          </cell>
          <cell r="H323" t="str">
            <v>LAND IMPO</v>
          </cell>
          <cell r="I323" t="str">
            <v>67110002</v>
          </cell>
          <cell r="J323" t="str">
            <v>Freight</v>
          </cell>
          <cell r="K323" t="str">
            <v>FreightRM-J-1188LI26-M19</v>
          </cell>
          <cell r="L323">
            <v>631731</v>
          </cell>
          <cell r="M323">
            <v>46070</v>
          </cell>
          <cell r="N323">
            <v>420</v>
          </cell>
          <cell r="O323"/>
          <cell r="P323" t="str">
            <v>08</v>
          </cell>
          <cell r="Q323"/>
          <cell r="R323" t="str">
            <v>Broker</v>
          </cell>
          <cell r="S323" t="str">
            <v>BrokerRM-J-1188LI26-M19</v>
          </cell>
          <cell r="T323" t="e">
            <v>#N/A</v>
          </cell>
          <cell r="U323"/>
          <cell r="V323"/>
          <cell r="W323"/>
          <cell r="X323"/>
          <cell r="Y323"/>
          <cell r="Z323">
            <v>420</v>
          </cell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>
            <v>390</v>
          </cell>
          <cell r="AT323">
            <v>-30</v>
          </cell>
          <cell r="AU323" t="str">
            <v>CANCELADO</v>
          </cell>
        </row>
        <row r="324">
          <cell r="A324" t="str">
            <v>RM-J-1189LI26-M19</v>
          </cell>
          <cell r="B324" t="str">
            <v>6-2-2026</v>
          </cell>
          <cell r="C324" t="str">
            <v>I</v>
          </cell>
          <cell r="D324" t="str">
            <v>MXG</v>
          </cell>
          <cell r="E324" t="str">
            <v>TDS</v>
          </cell>
          <cell r="F324" t="str">
            <v>Europartners Mexico, S.A. DE C.V.</v>
          </cell>
          <cell r="G324" t="str">
            <v>M19</v>
          </cell>
          <cell r="H324" t="str">
            <v>LAND IMPO</v>
          </cell>
          <cell r="I324" t="str">
            <v>67110002</v>
          </cell>
          <cell r="J324" t="str">
            <v>Freight</v>
          </cell>
          <cell r="K324" t="str">
            <v>FreightRM-J-1189LI26-M19</v>
          </cell>
          <cell r="L324">
            <v>631728</v>
          </cell>
          <cell r="M324">
            <v>46070</v>
          </cell>
          <cell r="N324">
            <v>1510</v>
          </cell>
          <cell r="O324"/>
          <cell r="P324" t="str">
            <v>08</v>
          </cell>
          <cell r="Q324"/>
          <cell r="R324" t="str">
            <v>Broker</v>
          </cell>
          <cell r="S324" t="str">
            <v>BrokerRM-J-1189LI26-M19</v>
          </cell>
          <cell r="T324" t="e">
            <v>#N/A</v>
          </cell>
          <cell r="U324"/>
          <cell r="V324"/>
          <cell r="W324"/>
          <cell r="X324"/>
          <cell r="Y324"/>
          <cell r="Z324">
            <v>1510</v>
          </cell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>
            <v>1200</v>
          </cell>
          <cell r="AT324">
            <v>-310</v>
          </cell>
          <cell r="AU324" t="str">
            <v>CANCELADO</v>
          </cell>
        </row>
        <row r="325">
          <cell r="A325" t="str">
            <v>RM-J-1190LI26-M19</v>
          </cell>
          <cell r="B325" t="str">
            <v>4-2-2026</v>
          </cell>
          <cell r="C325" t="str">
            <v>I</v>
          </cell>
          <cell r="D325" t="str">
            <v>MXG</v>
          </cell>
          <cell r="E325" t="str">
            <v>TDS</v>
          </cell>
          <cell r="F325" t="str">
            <v>TRANSCONTINENTAL DIST. SERVICES</v>
          </cell>
          <cell r="G325" t="str">
            <v>M19</v>
          </cell>
          <cell r="H325" t="str">
            <v>LAND IMPO</v>
          </cell>
          <cell r="I325" t="str">
            <v>67115005</v>
          </cell>
          <cell r="J325" t="str">
            <v>Freight</v>
          </cell>
          <cell r="K325" t="str">
            <v>FreightRM-J-1190LI26-M19</v>
          </cell>
          <cell r="L325" t="e">
            <v>#N/A</v>
          </cell>
          <cell r="M325"/>
          <cell r="N325"/>
          <cell r="O325"/>
          <cell r="P325"/>
          <cell r="Q325"/>
          <cell r="R325" t="str">
            <v>Broker</v>
          </cell>
          <cell r="S325" t="str">
            <v>BrokerRM-J-1190LI26-M19</v>
          </cell>
          <cell r="T325" t="e">
            <v>#N/A</v>
          </cell>
          <cell r="U325"/>
          <cell r="V325"/>
          <cell r="W325"/>
          <cell r="X325"/>
          <cell r="Y325"/>
          <cell r="Z325">
            <v>0</v>
          </cell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>
            <v>600</v>
          </cell>
          <cell r="AT325">
            <v>600</v>
          </cell>
          <cell r="AU325" t="str">
            <v>CANCELADO</v>
          </cell>
        </row>
        <row r="326">
          <cell r="A326" t="str">
            <v>RM-J-1192LI26-M19</v>
          </cell>
          <cell r="B326" t="str">
            <v>9-2-2026</v>
          </cell>
          <cell r="C326" t="str">
            <v>I</v>
          </cell>
          <cell r="D326" t="str">
            <v>MXG</v>
          </cell>
          <cell r="E326" t="str">
            <v>MABUCHI</v>
          </cell>
          <cell r="F326" t="str">
            <v>TRANSCONTINENTAL DIST. SERVICES</v>
          </cell>
          <cell r="G326" t="str">
            <v>M19</v>
          </cell>
          <cell r="H326" t="str">
            <v>LAND IMPO</v>
          </cell>
          <cell r="I326" t="str">
            <v>67115005</v>
          </cell>
          <cell r="J326" t="str">
            <v>Freight</v>
          </cell>
          <cell r="K326" t="str">
            <v>FreightRM-J-1192LI26-M19</v>
          </cell>
          <cell r="L326" t="e">
            <v>#N/A</v>
          </cell>
          <cell r="M326"/>
          <cell r="N326"/>
          <cell r="O326"/>
          <cell r="P326"/>
          <cell r="Q326"/>
          <cell r="R326" t="str">
            <v>Broker</v>
          </cell>
          <cell r="S326" t="str">
            <v>BrokerRM-J-1192LI26-M19</v>
          </cell>
          <cell r="T326" t="e">
            <v>#N/A</v>
          </cell>
          <cell r="U326"/>
          <cell r="V326"/>
          <cell r="W326"/>
          <cell r="X326"/>
          <cell r="Y326"/>
          <cell r="Z326">
            <v>0</v>
          </cell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>
            <v>400</v>
          </cell>
          <cell r="AT326">
            <v>400</v>
          </cell>
          <cell r="AU326" t="str">
            <v>CANCELADO</v>
          </cell>
        </row>
        <row r="327">
          <cell r="A327" t="str">
            <v>RM-J-1194LI26-M19</v>
          </cell>
          <cell r="B327" t="str">
            <v>6-2-2026</v>
          </cell>
          <cell r="C327" t="str">
            <v>I</v>
          </cell>
          <cell r="D327" t="str">
            <v>MXG</v>
          </cell>
          <cell r="E327" t="str">
            <v>EUROPLAST</v>
          </cell>
          <cell r="F327" t="str">
            <v>CEVA Freight Management México S.A. de C.V.</v>
          </cell>
          <cell r="G327" t="str">
            <v>M19</v>
          </cell>
          <cell r="H327" t="str">
            <v>LAND IMPO</v>
          </cell>
          <cell r="I327" t="str">
            <v>67110002</v>
          </cell>
          <cell r="J327" t="str">
            <v>Freight</v>
          </cell>
          <cell r="K327" t="str">
            <v>FreightRM-J-1194LI26-M19</v>
          </cell>
          <cell r="L327" t="e">
            <v>#N/A</v>
          </cell>
          <cell r="M327"/>
          <cell r="N327"/>
          <cell r="O327"/>
          <cell r="P327"/>
          <cell r="Q327"/>
          <cell r="R327" t="str">
            <v>Broker</v>
          </cell>
          <cell r="S327" t="str">
            <v>BrokerRM-J-1194LI26-M19</v>
          </cell>
          <cell r="T327" t="e">
            <v>#N/A</v>
          </cell>
          <cell r="U327"/>
          <cell r="V327"/>
          <cell r="W327"/>
          <cell r="X327"/>
          <cell r="Y327"/>
          <cell r="Z327">
            <v>0</v>
          </cell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>
            <v>796.85148514851483</v>
          </cell>
          <cell r="AT327">
            <v>796.85148514851483</v>
          </cell>
          <cell r="AU327" t="str">
            <v>ABIERTO</v>
          </cell>
        </row>
        <row r="328">
          <cell r="A328" t="str">
            <v>RM-V-057-V1I26-M23.1</v>
          </cell>
          <cell r="B328" t="str">
            <v>6-2-2026</v>
          </cell>
          <cell r="C328" t="str">
            <v>I</v>
          </cell>
          <cell r="D328" t="str">
            <v>MXG</v>
          </cell>
          <cell r="E328" t="str">
            <v>PRECISION</v>
          </cell>
          <cell r="F328" t="str">
            <v>CEVA Freight Management México S.A. de C.V.</v>
          </cell>
          <cell r="G328" t="str">
            <v>M23</v>
          </cell>
          <cell r="H328" t="str">
            <v>LAND IMPO</v>
          </cell>
          <cell r="I328" t="str">
            <v>67110002</v>
          </cell>
          <cell r="J328" t="str">
            <v>Freight</v>
          </cell>
          <cell r="K328" t="str">
            <v>FreightRM-V-057-V1I26-M23.1</v>
          </cell>
          <cell r="L328" t="e">
            <v>#N/A</v>
          </cell>
          <cell r="M328"/>
          <cell r="N328"/>
          <cell r="O328"/>
          <cell r="P328"/>
          <cell r="Q328"/>
          <cell r="R328" t="str">
            <v>Broker</v>
          </cell>
          <cell r="S328" t="str">
            <v>BrokerRM-V-057-V1I26-M23.1</v>
          </cell>
          <cell r="T328" t="e">
            <v>#N/A</v>
          </cell>
          <cell r="U328"/>
          <cell r="V328"/>
          <cell r="W328"/>
          <cell r="X328"/>
          <cell r="Y328"/>
          <cell r="Z328">
            <v>0</v>
          </cell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>
            <v>166.47641234711705</v>
          </cell>
          <cell r="AT328">
            <v>166.47641234711705</v>
          </cell>
          <cell r="AU328" t="str">
            <v>ABIERTO</v>
          </cell>
        </row>
        <row r="329">
          <cell r="A329" t="str">
            <v>RM-J-1195LI26-M19</v>
          </cell>
          <cell r="B329" t="str">
            <v>9-2-2026</v>
          </cell>
          <cell r="C329" t="str">
            <v>I</v>
          </cell>
          <cell r="D329" t="str">
            <v>MXG</v>
          </cell>
          <cell r="E329" t="str">
            <v>MARCOLE</v>
          </cell>
          <cell r="F329" t="str">
            <v>Europartners Mexico, S.A. DE C.V.</v>
          </cell>
          <cell r="G329" t="str">
            <v>M19</v>
          </cell>
          <cell r="H329" t="str">
            <v>LAND IMPO</v>
          </cell>
          <cell r="I329" t="str">
            <v>67110002</v>
          </cell>
          <cell r="J329" t="str">
            <v>Freight</v>
          </cell>
          <cell r="K329" t="str">
            <v>FreightRM-J-1195LI26-M19</v>
          </cell>
          <cell r="L329">
            <v>631743</v>
          </cell>
          <cell r="M329">
            <v>46070</v>
          </cell>
          <cell r="N329">
            <v>440</v>
          </cell>
          <cell r="O329"/>
          <cell r="P329" t="str">
            <v>08</v>
          </cell>
          <cell r="Q329"/>
          <cell r="R329" t="str">
            <v>Broker</v>
          </cell>
          <cell r="S329" t="str">
            <v>BrokerRM-J-1195LI26-M19</v>
          </cell>
          <cell r="T329" t="e">
            <v>#N/A</v>
          </cell>
          <cell r="U329"/>
          <cell r="V329"/>
          <cell r="W329"/>
          <cell r="X329"/>
          <cell r="Y329"/>
          <cell r="Z329">
            <v>440</v>
          </cell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>
            <v>390</v>
          </cell>
          <cell r="AT329">
            <v>-50</v>
          </cell>
          <cell r="AU329" t="str">
            <v>CANCELADO</v>
          </cell>
        </row>
        <row r="330">
          <cell r="A330" t="str">
            <v>RM-J-1196LI26-M19</v>
          </cell>
          <cell r="B330" t="str">
            <v>6-2-2026</v>
          </cell>
          <cell r="C330" t="str">
            <v>I</v>
          </cell>
          <cell r="D330" t="str">
            <v>MXG</v>
          </cell>
          <cell r="E330" t="str">
            <v>WEVO</v>
          </cell>
          <cell r="F330" t="str">
            <v>TRANSCONTINENTAL DIST. SERVICES</v>
          </cell>
          <cell r="G330" t="str">
            <v>M19</v>
          </cell>
          <cell r="H330" t="str">
            <v>LAND IMPO</v>
          </cell>
          <cell r="I330" t="str">
            <v>67115005</v>
          </cell>
          <cell r="J330" t="str">
            <v>Freight</v>
          </cell>
          <cell r="K330" t="str">
            <v>FreightRM-J-1196LI26-M19</v>
          </cell>
          <cell r="L330" t="e">
            <v>#N/A</v>
          </cell>
          <cell r="M330"/>
          <cell r="N330"/>
          <cell r="O330"/>
          <cell r="P330"/>
          <cell r="Q330"/>
          <cell r="R330" t="str">
            <v>Broker</v>
          </cell>
          <cell r="S330" t="str">
            <v>BrokerRM-J-1196LI26-M19</v>
          </cell>
          <cell r="T330" t="e">
            <v>#N/A</v>
          </cell>
          <cell r="U330"/>
          <cell r="V330"/>
          <cell r="W330"/>
          <cell r="X330"/>
          <cell r="Y330"/>
          <cell r="Z330">
            <v>0</v>
          </cell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>
            <v>600</v>
          </cell>
          <cell r="AT330">
            <v>600</v>
          </cell>
          <cell r="AU330" t="str">
            <v>ABIERTO</v>
          </cell>
        </row>
        <row r="331">
          <cell r="A331" t="str">
            <v>RM-J-1197LI26-M19.1</v>
          </cell>
          <cell r="B331" t="str">
            <v>6-2-2026</v>
          </cell>
          <cell r="C331" t="str">
            <v>I</v>
          </cell>
          <cell r="D331" t="str">
            <v>MXG</v>
          </cell>
          <cell r="E331" t="str">
            <v>TDS</v>
          </cell>
          <cell r="F331" t="str">
            <v>DICEX S.A DE C.V.</v>
          </cell>
          <cell r="G331" t="str">
            <v>M19</v>
          </cell>
          <cell r="H331" t="str">
            <v>LAND IMPO</v>
          </cell>
          <cell r="I331" t="str">
            <v>67110002</v>
          </cell>
          <cell r="J331" t="str">
            <v>Freight</v>
          </cell>
          <cell r="K331" t="str">
            <v>FreightRM-J-1197LI26-M19.1</v>
          </cell>
          <cell r="L331" t="e">
            <v>#N/A</v>
          </cell>
          <cell r="M331"/>
          <cell r="N331"/>
          <cell r="O331"/>
          <cell r="P331"/>
          <cell r="Q331"/>
          <cell r="R331" t="str">
            <v>Broker</v>
          </cell>
          <cell r="S331" t="str">
            <v>BrokerRM-J-1197LI26-M19.1</v>
          </cell>
          <cell r="T331" t="e">
            <v>#N/A</v>
          </cell>
          <cell r="U331"/>
          <cell r="V331"/>
          <cell r="W331"/>
          <cell r="X331"/>
          <cell r="Y331"/>
          <cell r="Z331">
            <v>0</v>
          </cell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>
            <v>360</v>
          </cell>
          <cell r="AT331">
            <v>360</v>
          </cell>
          <cell r="AU331" t="str">
            <v>CANCELADO</v>
          </cell>
        </row>
        <row r="332">
          <cell r="A332" t="str">
            <v>RM-J-1197LI26-M19.2</v>
          </cell>
          <cell r="B332" t="str">
            <v>6-2-2026</v>
          </cell>
          <cell r="C332" t="str">
            <v>I</v>
          </cell>
          <cell r="D332" t="str">
            <v>MXG</v>
          </cell>
          <cell r="E332" t="str">
            <v>TDS</v>
          </cell>
          <cell r="F332" t="str">
            <v>DICEX S.A DE C.V.</v>
          </cell>
          <cell r="G332" t="str">
            <v>M19</v>
          </cell>
          <cell r="H332" t="str">
            <v>LAND IMPO</v>
          </cell>
          <cell r="I332" t="str">
            <v>67110002</v>
          </cell>
          <cell r="J332" t="str">
            <v>Freight</v>
          </cell>
          <cell r="K332" t="str">
            <v>FreightRM-J-1197LI26-M19.2</v>
          </cell>
          <cell r="L332" t="e">
            <v>#N/A</v>
          </cell>
          <cell r="M332"/>
          <cell r="N332"/>
          <cell r="O332"/>
          <cell r="P332"/>
          <cell r="Q332"/>
          <cell r="R332" t="str">
            <v>Broker</v>
          </cell>
          <cell r="S332" t="str">
            <v>BrokerRM-J-1197LI26-M19.2</v>
          </cell>
          <cell r="T332" t="e">
            <v>#N/A</v>
          </cell>
          <cell r="U332"/>
          <cell r="V332"/>
          <cell r="W332"/>
          <cell r="X332"/>
          <cell r="Y332"/>
          <cell r="Z332">
            <v>0</v>
          </cell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>
            <v>360</v>
          </cell>
          <cell r="AT332">
            <v>360</v>
          </cell>
          <cell r="AU332" t="str">
            <v>ABIERTO</v>
          </cell>
        </row>
        <row r="333">
          <cell r="A333" t="str">
            <v>RM-J-1198LI26-M19.2</v>
          </cell>
          <cell r="B333" t="str">
            <v>9-2-2026</v>
          </cell>
          <cell r="C333" t="str">
            <v>I</v>
          </cell>
          <cell r="D333" t="str">
            <v>MXG</v>
          </cell>
          <cell r="E333" t="str">
            <v>TDS</v>
          </cell>
          <cell r="F333" t="str">
            <v>Europartners Mexico, S.A. DE C.V.</v>
          </cell>
          <cell r="G333" t="str">
            <v>M19</v>
          </cell>
          <cell r="H333" t="str">
            <v>LAND IMPO</v>
          </cell>
          <cell r="I333" t="str">
            <v>67110002</v>
          </cell>
          <cell r="J333" t="str">
            <v>Freight</v>
          </cell>
          <cell r="K333" t="str">
            <v>FreightRM-J-1198LI26-M19.2</v>
          </cell>
          <cell r="L333">
            <v>631746</v>
          </cell>
          <cell r="M333">
            <v>46070</v>
          </cell>
          <cell r="N333">
            <v>1750</v>
          </cell>
          <cell r="O333"/>
          <cell r="P333" t="str">
            <v>08</v>
          </cell>
          <cell r="Q333"/>
          <cell r="R333" t="str">
            <v>Broker</v>
          </cell>
          <cell r="S333" t="str">
            <v>BrokerRM-J-1198LI26-M19.2</v>
          </cell>
          <cell r="T333" t="e">
            <v>#N/A</v>
          </cell>
          <cell r="U333"/>
          <cell r="V333"/>
          <cell r="W333"/>
          <cell r="X333"/>
          <cell r="Y333"/>
          <cell r="Z333">
            <v>1750</v>
          </cell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>
            <v>1750</v>
          </cell>
          <cell r="AT333">
            <v>0</v>
          </cell>
          <cell r="AU333" t="str">
            <v>CANCELADO</v>
          </cell>
        </row>
        <row r="334">
          <cell r="A334" t="str">
            <v>RM-J-1199LI26-M19.2</v>
          </cell>
          <cell r="B334" t="str">
            <v>9-2-2026</v>
          </cell>
          <cell r="C334" t="str">
            <v>I</v>
          </cell>
          <cell r="D334" t="str">
            <v>MXG</v>
          </cell>
          <cell r="E334" t="str">
            <v>TDS</v>
          </cell>
          <cell r="F334" t="str">
            <v>Europartners Mexico, S.A. DE C.V.</v>
          </cell>
          <cell r="G334" t="str">
            <v>M19</v>
          </cell>
          <cell r="H334" t="str">
            <v>LAND IMPO</v>
          </cell>
          <cell r="I334" t="str">
            <v>67110002</v>
          </cell>
          <cell r="J334" t="str">
            <v>Freight</v>
          </cell>
          <cell r="K334" t="str">
            <v>FreightRM-J-1199LI26-M19.2</v>
          </cell>
          <cell r="L334">
            <v>631884</v>
          </cell>
          <cell r="M334">
            <v>46070</v>
          </cell>
          <cell r="N334">
            <v>1340</v>
          </cell>
          <cell r="O334"/>
          <cell r="P334" t="str">
            <v>08</v>
          </cell>
          <cell r="Q334"/>
          <cell r="R334" t="str">
            <v>Broker</v>
          </cell>
          <cell r="S334" t="str">
            <v>BrokerRM-J-1199LI26-M19.2</v>
          </cell>
          <cell r="T334" t="e">
            <v>#N/A</v>
          </cell>
          <cell r="U334"/>
          <cell r="V334"/>
          <cell r="W334"/>
          <cell r="X334"/>
          <cell r="Y334"/>
          <cell r="Z334">
            <v>1340</v>
          </cell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>
            <v>1200</v>
          </cell>
          <cell r="AT334">
            <v>-140</v>
          </cell>
          <cell r="AU334" t="str">
            <v>CANCELADO</v>
          </cell>
        </row>
        <row r="335">
          <cell r="A335" t="str">
            <v>RM-J-1200LI26-M19.2</v>
          </cell>
          <cell r="B335" t="str">
            <v>10-2-2026</v>
          </cell>
          <cell r="C335" t="str">
            <v>I</v>
          </cell>
          <cell r="D335" t="str">
            <v>MXG</v>
          </cell>
          <cell r="E335" t="str">
            <v>ALKEGEN</v>
          </cell>
          <cell r="F335" t="str">
            <v>Europartners Mexico, S.A. DE C.V.</v>
          </cell>
          <cell r="G335" t="str">
            <v>M19</v>
          </cell>
          <cell r="H335" t="str">
            <v>LAND IMPO</v>
          </cell>
          <cell r="I335" t="str">
            <v>67110002</v>
          </cell>
          <cell r="J335" t="str">
            <v>Freight</v>
          </cell>
          <cell r="K335" t="str">
            <v>FreightRM-J-1200LI26-M19.2</v>
          </cell>
          <cell r="L335">
            <v>632961</v>
          </cell>
          <cell r="M335">
            <v>46072</v>
          </cell>
          <cell r="N335">
            <v>560</v>
          </cell>
          <cell r="O335"/>
          <cell r="P335" t="str">
            <v>08</v>
          </cell>
          <cell r="Q335"/>
          <cell r="R335" t="str">
            <v>Broker</v>
          </cell>
          <cell r="S335" t="str">
            <v>BrokerRM-J-1200LI26-M19.2</v>
          </cell>
          <cell r="T335" t="e">
            <v>#N/A</v>
          </cell>
          <cell r="U335"/>
          <cell r="V335"/>
          <cell r="W335"/>
          <cell r="X335"/>
          <cell r="Y335"/>
          <cell r="Z335">
            <v>560</v>
          </cell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>
            <v>560</v>
          </cell>
          <cell r="AT335">
            <v>0</v>
          </cell>
          <cell r="AU335" t="str">
            <v>CANCELADO</v>
          </cell>
        </row>
        <row r="336">
          <cell r="A336" t="str">
            <v>RM-J-1201LI26-M19</v>
          </cell>
          <cell r="B336" t="str">
            <v>9-2-2026</v>
          </cell>
          <cell r="C336" t="str">
            <v>I</v>
          </cell>
          <cell r="D336" t="str">
            <v>MXG</v>
          </cell>
          <cell r="E336" t="str">
            <v>TDS</v>
          </cell>
          <cell r="F336" t="str">
            <v>DICEX S.A DE C.V.</v>
          </cell>
          <cell r="G336" t="str">
            <v>M19</v>
          </cell>
          <cell r="H336" t="str">
            <v>LAND IMPO</v>
          </cell>
          <cell r="I336" t="str">
            <v>67110002</v>
          </cell>
          <cell r="J336" t="str">
            <v>Freight</v>
          </cell>
          <cell r="K336" t="str">
            <v>FreightRM-J-1201LI26-M19</v>
          </cell>
          <cell r="L336" t="e">
            <v>#N/A</v>
          </cell>
          <cell r="M336"/>
          <cell r="N336"/>
          <cell r="O336"/>
          <cell r="P336"/>
          <cell r="Q336"/>
          <cell r="R336" t="str">
            <v>Broker</v>
          </cell>
          <cell r="S336" t="str">
            <v>BrokerRM-J-1201LI26-M19</v>
          </cell>
          <cell r="T336" t="str">
            <v>A270400</v>
          </cell>
          <cell r="U336" t="str">
            <v>20/2/2026</v>
          </cell>
          <cell r="V336">
            <v>84</v>
          </cell>
          <cell r="W336"/>
          <cell r="X336" t="str">
            <v>08</v>
          </cell>
          <cell r="Y336"/>
          <cell r="Z336">
            <v>84</v>
          </cell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>
            <v>360</v>
          </cell>
          <cell r="AT336">
            <v>276</v>
          </cell>
          <cell r="AU336" t="str">
            <v>CANCELADO</v>
          </cell>
        </row>
        <row r="337">
          <cell r="A337" t="str">
            <v>RM-J-1202LI26-M19</v>
          </cell>
          <cell r="B337" t="str">
            <v>9-2-2026</v>
          </cell>
          <cell r="C337" t="str">
            <v>I</v>
          </cell>
          <cell r="D337" t="str">
            <v>MXG</v>
          </cell>
          <cell r="E337" t="str">
            <v>TDS</v>
          </cell>
          <cell r="F337" t="str">
            <v>DICEX S.A DE C.V.</v>
          </cell>
          <cell r="G337" t="str">
            <v>M19</v>
          </cell>
          <cell r="H337" t="str">
            <v>LAND IMPO</v>
          </cell>
          <cell r="I337" t="str">
            <v>67110002</v>
          </cell>
          <cell r="J337" t="str">
            <v>Freight</v>
          </cell>
          <cell r="K337" t="str">
            <v>FreightRM-J-1202LI26-M19</v>
          </cell>
          <cell r="L337" t="e">
            <v>#N/A</v>
          </cell>
          <cell r="M337"/>
          <cell r="N337"/>
          <cell r="O337"/>
          <cell r="P337"/>
          <cell r="Q337"/>
          <cell r="R337" t="str">
            <v>Broker</v>
          </cell>
          <cell r="S337" t="str">
            <v>BrokerRM-J-1202LI26-M19</v>
          </cell>
          <cell r="T337" t="e">
            <v>#N/A</v>
          </cell>
          <cell r="U337"/>
          <cell r="V337"/>
          <cell r="W337"/>
          <cell r="X337"/>
          <cell r="Y337"/>
          <cell r="Z337">
            <v>0</v>
          </cell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>
            <v>360</v>
          </cell>
          <cell r="AT337">
            <v>360</v>
          </cell>
          <cell r="AU337" t="str">
            <v>CANCELADO</v>
          </cell>
        </row>
        <row r="338">
          <cell r="A338" t="str">
            <v>RM-J-1204LI26-M19</v>
          </cell>
          <cell r="B338" t="str">
            <v>11-2-2026</v>
          </cell>
          <cell r="C338" t="str">
            <v>I</v>
          </cell>
          <cell r="D338" t="str">
            <v>MXG</v>
          </cell>
          <cell r="E338" t="str">
            <v>M LIZEN</v>
          </cell>
          <cell r="F338" t="str">
            <v>Europartners Mexico, S.A. DE C.V.</v>
          </cell>
          <cell r="G338" t="str">
            <v>M19</v>
          </cell>
          <cell r="H338" t="str">
            <v>LAND IMPO</v>
          </cell>
          <cell r="I338" t="str">
            <v>67110002</v>
          </cell>
          <cell r="J338" t="str">
            <v>Freight</v>
          </cell>
          <cell r="K338" t="str">
            <v>FreightRM-J-1204LI26-M19</v>
          </cell>
          <cell r="L338">
            <v>638523</v>
          </cell>
          <cell r="M338">
            <v>46093</v>
          </cell>
          <cell r="N338">
            <v>570</v>
          </cell>
          <cell r="O338"/>
          <cell r="P338" t="str">
            <v>11</v>
          </cell>
          <cell r="Q338"/>
          <cell r="R338" t="str">
            <v>Broker</v>
          </cell>
          <cell r="S338" t="str">
            <v>BrokerRM-J-1204LI26-M19</v>
          </cell>
          <cell r="T338" t="e">
            <v>#N/A</v>
          </cell>
          <cell r="U338"/>
          <cell r="V338"/>
          <cell r="W338"/>
          <cell r="X338"/>
          <cell r="Y338"/>
          <cell r="Z338">
            <v>570</v>
          </cell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>
            <v>490</v>
          </cell>
          <cell r="AT338">
            <v>-80</v>
          </cell>
          <cell r="AU338" t="str">
            <v>CANCELADO</v>
          </cell>
        </row>
        <row r="339">
          <cell r="A339" t="str">
            <v>RM-J-1205LI26-M19</v>
          </cell>
          <cell r="B339" t="str">
            <v>11-2-2026</v>
          </cell>
          <cell r="C339" t="str">
            <v>I</v>
          </cell>
          <cell r="D339" t="str">
            <v>MXG</v>
          </cell>
          <cell r="E339" t="str">
            <v>JEG</v>
          </cell>
          <cell r="F339" t="str">
            <v>Europartners Mexico, S.A. DE C.V.</v>
          </cell>
          <cell r="G339" t="str">
            <v>M19</v>
          </cell>
          <cell r="H339" t="str">
            <v>LAND IMPO</v>
          </cell>
          <cell r="I339" t="str">
            <v>67110002</v>
          </cell>
          <cell r="J339" t="str">
            <v>Freight</v>
          </cell>
          <cell r="K339" t="str">
            <v>FreightRM-J-1205LI26-M19</v>
          </cell>
          <cell r="L339">
            <v>631973</v>
          </cell>
          <cell r="M339">
            <v>46070</v>
          </cell>
          <cell r="N339">
            <v>420</v>
          </cell>
          <cell r="O339"/>
          <cell r="P339" t="str">
            <v>08</v>
          </cell>
          <cell r="Q339"/>
          <cell r="R339" t="str">
            <v>Broker</v>
          </cell>
          <cell r="S339" t="str">
            <v>BrokerRM-J-1205LI26-M19</v>
          </cell>
          <cell r="T339" t="e">
            <v>#N/A</v>
          </cell>
          <cell r="U339"/>
          <cell r="V339"/>
          <cell r="W339"/>
          <cell r="X339"/>
          <cell r="Y339"/>
          <cell r="Z339">
            <v>420</v>
          </cell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>
            <v>390</v>
          </cell>
          <cell r="AT339">
            <v>-30</v>
          </cell>
          <cell r="AU339" t="str">
            <v>CANCELADO</v>
          </cell>
        </row>
        <row r="340">
          <cell r="A340" t="str">
            <v>RM-J-1207LI26-M19</v>
          </cell>
          <cell r="B340" t="str">
            <v>16-2-2026</v>
          </cell>
          <cell r="C340" t="str">
            <v>I</v>
          </cell>
          <cell r="D340" t="str">
            <v>MXG</v>
          </cell>
          <cell r="E340" t="str">
            <v>NAGASE</v>
          </cell>
          <cell r="F340" t="str">
            <v>Europartners Mexico, S.A. DE C.V.</v>
          </cell>
          <cell r="G340" t="str">
            <v>M19</v>
          </cell>
          <cell r="H340" t="str">
            <v>LAND IMPO</v>
          </cell>
          <cell r="I340" t="str">
            <v>67110002</v>
          </cell>
          <cell r="J340" t="str">
            <v>Freight</v>
          </cell>
          <cell r="K340" t="str">
            <v>FreightRM-J-1207LI26-M19</v>
          </cell>
          <cell r="L340">
            <v>633678</v>
          </cell>
          <cell r="M340">
            <v>46077</v>
          </cell>
          <cell r="N340">
            <v>420</v>
          </cell>
          <cell r="O340"/>
          <cell r="P340" t="str">
            <v>09</v>
          </cell>
          <cell r="Q340"/>
          <cell r="R340" t="str">
            <v>Broker</v>
          </cell>
          <cell r="S340" t="str">
            <v>BrokerRM-J-1207LI26-M19</v>
          </cell>
          <cell r="T340" t="e">
            <v>#N/A</v>
          </cell>
          <cell r="U340"/>
          <cell r="V340"/>
          <cell r="W340"/>
          <cell r="X340"/>
          <cell r="Y340"/>
          <cell r="Z340">
            <v>420</v>
          </cell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>
            <v>390</v>
          </cell>
          <cell r="AT340">
            <v>-30</v>
          </cell>
          <cell r="AU340" t="str">
            <v>CANCELADO</v>
          </cell>
        </row>
        <row r="341">
          <cell r="A341" t="str">
            <v>RM-J-1208LI26-M19</v>
          </cell>
          <cell r="B341" t="str">
            <v>16-2-2026</v>
          </cell>
          <cell r="C341" t="str">
            <v>I</v>
          </cell>
          <cell r="D341" t="str">
            <v>MXG</v>
          </cell>
          <cell r="E341" t="str">
            <v>MABUCHI</v>
          </cell>
          <cell r="F341" t="str">
            <v>TRANSCONTINENTAL DIST. SERVICES</v>
          </cell>
          <cell r="G341" t="str">
            <v>M19</v>
          </cell>
          <cell r="H341" t="str">
            <v>LAND IMPO</v>
          </cell>
          <cell r="I341" t="str">
            <v>67115005</v>
          </cell>
          <cell r="J341" t="str">
            <v>Freight</v>
          </cell>
          <cell r="K341" t="str">
            <v>FreightRM-J-1208LI26-M19</v>
          </cell>
          <cell r="L341" t="e">
            <v>#N/A</v>
          </cell>
          <cell r="M341"/>
          <cell r="N341"/>
          <cell r="O341"/>
          <cell r="P341"/>
          <cell r="Q341"/>
          <cell r="R341" t="str">
            <v>Broker</v>
          </cell>
          <cell r="S341" t="str">
            <v>BrokerRM-J-1208LI26-M19</v>
          </cell>
          <cell r="T341" t="e">
            <v>#N/A</v>
          </cell>
          <cell r="U341"/>
          <cell r="V341"/>
          <cell r="W341"/>
          <cell r="X341"/>
          <cell r="Y341"/>
          <cell r="Z341">
            <v>0</v>
          </cell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>
            <v>400</v>
          </cell>
          <cell r="AT341">
            <v>400</v>
          </cell>
          <cell r="AU341" t="str">
            <v>ABIERTO</v>
          </cell>
        </row>
        <row r="342">
          <cell r="A342" t="str">
            <v>RM-J-1209LI26-M19</v>
          </cell>
          <cell r="B342" t="str">
            <v>13-2-2026</v>
          </cell>
          <cell r="C342" t="str">
            <v>I</v>
          </cell>
          <cell r="D342" t="str">
            <v>MXG</v>
          </cell>
          <cell r="E342" t="str">
            <v>TDS</v>
          </cell>
          <cell r="F342" t="str">
            <v>Europartners Mexico, S.A. DE C.V.</v>
          </cell>
          <cell r="G342" t="str">
            <v>M19</v>
          </cell>
          <cell r="H342" t="str">
            <v>LAND IMPO</v>
          </cell>
          <cell r="I342" t="str">
            <v>67110002</v>
          </cell>
          <cell r="J342" t="str">
            <v>Freight</v>
          </cell>
          <cell r="K342" t="str">
            <v>FreightRM-J-1209LI26-M19</v>
          </cell>
          <cell r="L342">
            <v>632009</v>
          </cell>
          <cell r="M342">
            <v>46070</v>
          </cell>
          <cell r="N342">
            <v>1435</v>
          </cell>
          <cell r="O342"/>
          <cell r="P342" t="str">
            <v>09</v>
          </cell>
          <cell r="Q342"/>
          <cell r="R342" t="str">
            <v>Broker</v>
          </cell>
          <cell r="S342" t="str">
            <v>BrokerRM-J-1209LI26-M19</v>
          </cell>
          <cell r="T342" t="e">
            <v>#N/A</v>
          </cell>
          <cell r="U342"/>
          <cell r="V342"/>
          <cell r="W342"/>
          <cell r="X342"/>
          <cell r="Y342"/>
          <cell r="Z342">
            <v>1435</v>
          </cell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>
            <v>1200</v>
          </cell>
          <cell r="AT342">
            <v>-235</v>
          </cell>
          <cell r="AU342" t="str">
            <v>CANCELADO</v>
          </cell>
        </row>
        <row r="343">
          <cell r="A343" t="str">
            <v>RM-J-1210LI26-M19</v>
          </cell>
          <cell r="B343" t="str">
            <v>16-2-2026</v>
          </cell>
          <cell r="C343" t="str">
            <v>I</v>
          </cell>
          <cell r="D343" t="str">
            <v>MXG</v>
          </cell>
          <cell r="E343" t="str">
            <v>TDS</v>
          </cell>
          <cell r="F343" t="str">
            <v>Europartners Mexico, S.A. DE C.V.</v>
          </cell>
          <cell r="G343" t="str">
            <v>M19</v>
          </cell>
          <cell r="H343" t="str">
            <v>LAND IMPO</v>
          </cell>
          <cell r="I343" t="str">
            <v>67110002</v>
          </cell>
          <cell r="J343" t="str">
            <v>Freight</v>
          </cell>
          <cell r="K343" t="str">
            <v>FreightRM-J-1210LI26-M19</v>
          </cell>
          <cell r="L343">
            <v>632097</v>
          </cell>
          <cell r="M343">
            <v>46070</v>
          </cell>
          <cell r="N343">
            <v>1250</v>
          </cell>
          <cell r="O343"/>
          <cell r="P343" t="str">
            <v>08</v>
          </cell>
          <cell r="Q343"/>
          <cell r="R343" t="str">
            <v>Broker</v>
          </cell>
          <cell r="S343" t="str">
            <v>BrokerRM-J-1210LI26-M19</v>
          </cell>
          <cell r="T343" t="e">
            <v>#N/A</v>
          </cell>
          <cell r="U343"/>
          <cell r="V343"/>
          <cell r="W343"/>
          <cell r="X343"/>
          <cell r="Y343"/>
          <cell r="Z343">
            <v>1250</v>
          </cell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>
            <v>1200</v>
          </cell>
          <cell r="AT343">
            <v>-50</v>
          </cell>
          <cell r="AU343" t="str">
            <v>CANCELADO</v>
          </cell>
        </row>
        <row r="344">
          <cell r="A344" t="str">
            <v>RM-V-057-V1I26-M23.2</v>
          </cell>
          <cell r="B344" t="str">
            <v>13-2-2026</v>
          </cell>
          <cell r="C344" t="str">
            <v>I</v>
          </cell>
          <cell r="D344" t="str">
            <v>MXG</v>
          </cell>
          <cell r="E344" t="str">
            <v>PRECISION</v>
          </cell>
          <cell r="F344" t="str">
            <v>CEVA Freight Management México S.A. de C.V.</v>
          </cell>
          <cell r="G344" t="str">
            <v>M23</v>
          </cell>
          <cell r="H344" t="str">
            <v>LAND IMPO</v>
          </cell>
          <cell r="I344" t="str">
            <v>67110002</v>
          </cell>
          <cell r="J344" t="str">
            <v>Freight</v>
          </cell>
          <cell r="K344" t="str">
            <v>FreightRM-V-057-V1I26-M23.2</v>
          </cell>
          <cell r="L344" t="str">
            <v>AGU11745868</v>
          </cell>
          <cell r="M344">
            <v>46073</v>
          </cell>
          <cell r="N344">
            <v>188.99028185471229</v>
          </cell>
          <cell r="O344"/>
          <cell r="P344" t="str">
            <v>08</v>
          </cell>
          <cell r="Q344"/>
          <cell r="R344" t="str">
            <v>Broker</v>
          </cell>
          <cell r="S344" t="str">
            <v>BrokerRM-V-057-V1I26-M23.2</v>
          </cell>
          <cell r="T344" t="e">
            <v>#N/A</v>
          </cell>
          <cell r="U344"/>
          <cell r="V344"/>
          <cell r="W344"/>
          <cell r="X344"/>
          <cell r="Y344"/>
          <cell r="Z344">
            <v>188.99028185471229</v>
          </cell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>
            <v>166.47641234711705</v>
          </cell>
          <cell r="AT344">
            <v>-22.513869507595246</v>
          </cell>
          <cell r="AU344" t="str">
            <v>CANCELADO</v>
          </cell>
        </row>
        <row r="345">
          <cell r="A345" t="str">
            <v>RM-J-1211LI26-M19</v>
          </cell>
          <cell r="B345" t="str">
            <v>13-2-2026</v>
          </cell>
          <cell r="C345" t="str">
            <v>I</v>
          </cell>
          <cell r="D345" t="str">
            <v>MXG</v>
          </cell>
          <cell r="E345" t="str">
            <v>TDS</v>
          </cell>
          <cell r="F345" t="str">
            <v>DICEX S.A DE C.V.</v>
          </cell>
          <cell r="G345" t="str">
            <v>M19</v>
          </cell>
          <cell r="H345" t="str">
            <v>LAND IMPO</v>
          </cell>
          <cell r="I345" t="str">
            <v>67110002</v>
          </cell>
          <cell r="J345" t="str">
            <v>Freight</v>
          </cell>
          <cell r="K345" t="str">
            <v>FreightRM-J-1211LI26-M19</v>
          </cell>
          <cell r="L345" t="str">
            <v>A270398</v>
          </cell>
          <cell r="M345" t="str">
            <v>20/2/2026</v>
          </cell>
          <cell r="N345">
            <v>448</v>
          </cell>
          <cell r="O345"/>
          <cell r="P345" t="str">
            <v>08</v>
          </cell>
          <cell r="Q345"/>
          <cell r="R345" t="str">
            <v>Broker</v>
          </cell>
          <cell r="S345" t="str">
            <v>BrokerRM-J-1211LI26-M19</v>
          </cell>
          <cell r="T345" t="e">
            <v>#N/A</v>
          </cell>
          <cell r="U345"/>
          <cell r="V345"/>
          <cell r="W345"/>
          <cell r="X345"/>
          <cell r="Y345"/>
          <cell r="Z345">
            <v>448</v>
          </cell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>
            <v>360</v>
          </cell>
          <cell r="AT345">
            <v>-88</v>
          </cell>
          <cell r="AU345" t="str">
            <v>CANCELADO</v>
          </cell>
        </row>
        <row r="346">
          <cell r="A346" t="str">
            <v>RM-J-1212LI26-M19</v>
          </cell>
          <cell r="B346" t="str">
            <v>17-2-2026</v>
          </cell>
          <cell r="C346" t="str">
            <v>I</v>
          </cell>
          <cell r="D346" t="str">
            <v>MXG</v>
          </cell>
          <cell r="E346" t="str">
            <v>TDS</v>
          </cell>
          <cell r="F346" t="str">
            <v>Europartners Mexico, S.A. DE C.V.</v>
          </cell>
          <cell r="G346" t="str">
            <v>M19</v>
          </cell>
          <cell r="H346" t="str">
            <v>LAND IMPO</v>
          </cell>
          <cell r="I346" t="str">
            <v>67110002</v>
          </cell>
          <cell r="J346" t="str">
            <v>Freight</v>
          </cell>
          <cell r="K346" t="str">
            <v>FreightRM-J-1212LI26-M19</v>
          </cell>
          <cell r="L346">
            <v>633654</v>
          </cell>
          <cell r="M346">
            <v>46077</v>
          </cell>
          <cell r="N346">
            <v>1800</v>
          </cell>
          <cell r="O346"/>
          <cell r="P346" t="str">
            <v>09</v>
          </cell>
          <cell r="Q346"/>
          <cell r="R346" t="str">
            <v>Broker</v>
          </cell>
          <cell r="S346" t="str">
            <v>BrokerRM-J-1212LI26-M19</v>
          </cell>
          <cell r="T346" t="e">
            <v>#N/A</v>
          </cell>
          <cell r="U346"/>
          <cell r="V346"/>
          <cell r="W346"/>
          <cell r="X346"/>
          <cell r="Y346"/>
          <cell r="Z346">
            <v>1800</v>
          </cell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>
            <v>1800</v>
          </cell>
          <cell r="AT346">
            <v>0</v>
          </cell>
          <cell r="AU346" t="str">
            <v>CANCELADO</v>
          </cell>
        </row>
        <row r="347">
          <cell r="A347" t="str">
            <v>RM-J-1213LI26-M19</v>
          </cell>
          <cell r="B347" t="str">
            <v>-2-2026</v>
          </cell>
          <cell r="C347" t="str">
            <v>I</v>
          </cell>
          <cell r="D347" t="str">
            <v>MXG</v>
          </cell>
          <cell r="E347" t="str">
            <v>SOLVERA</v>
          </cell>
          <cell r="F347" t="str">
            <v>Europartners Mexico, S.A. DE C.V.</v>
          </cell>
          <cell r="G347" t="str">
            <v>M19</v>
          </cell>
          <cell r="H347" t="str">
            <v>LAND IMPO</v>
          </cell>
          <cell r="I347" t="str">
            <v>67110002</v>
          </cell>
          <cell r="J347" t="str">
            <v>Freight</v>
          </cell>
          <cell r="K347" t="str">
            <v>FreightRM-J-1213LI26-M19</v>
          </cell>
          <cell r="L347" t="e">
            <v>#N/A</v>
          </cell>
          <cell r="M347"/>
          <cell r="N347"/>
          <cell r="O347"/>
          <cell r="P347"/>
          <cell r="Q347"/>
          <cell r="R347" t="str">
            <v>Broker</v>
          </cell>
          <cell r="S347" t="str">
            <v>BrokerRM-J-1213LI26-M19</v>
          </cell>
          <cell r="T347" t="e">
            <v>#N/A</v>
          </cell>
          <cell r="U347"/>
          <cell r="V347"/>
          <cell r="W347"/>
          <cell r="X347"/>
          <cell r="Y347"/>
          <cell r="Z347">
            <v>0</v>
          </cell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>
            <v>710</v>
          </cell>
          <cell r="AT347">
            <v>710</v>
          </cell>
          <cell r="AU347" t="str">
            <v>ABIERTO</v>
          </cell>
        </row>
        <row r="348">
          <cell r="A348" t="str">
            <v>RM-J-1214LI26-M19</v>
          </cell>
          <cell r="B348" t="str">
            <v>13-2-2026</v>
          </cell>
          <cell r="C348" t="str">
            <v>I</v>
          </cell>
          <cell r="D348" t="str">
            <v>MXG</v>
          </cell>
          <cell r="E348" t="str">
            <v>TDS</v>
          </cell>
          <cell r="F348" t="str">
            <v>DICEX S.A DE C.V.</v>
          </cell>
          <cell r="G348" t="str">
            <v>M19</v>
          </cell>
          <cell r="H348" t="str">
            <v>LAND IMPO</v>
          </cell>
          <cell r="I348" t="str">
            <v>67110002</v>
          </cell>
          <cell r="J348" t="str">
            <v>Freight</v>
          </cell>
          <cell r="K348" t="str">
            <v>FreightRM-J-1214LI26-M19</v>
          </cell>
          <cell r="L348" t="e">
            <v>#N/A</v>
          </cell>
          <cell r="M348"/>
          <cell r="N348"/>
          <cell r="O348"/>
          <cell r="P348"/>
          <cell r="Q348"/>
          <cell r="R348" t="str">
            <v>Broker</v>
          </cell>
          <cell r="S348" t="str">
            <v>BrokerRM-J-1214LI26-M19</v>
          </cell>
          <cell r="T348" t="e">
            <v>#N/A</v>
          </cell>
          <cell r="U348"/>
          <cell r="V348"/>
          <cell r="W348"/>
          <cell r="X348"/>
          <cell r="Y348"/>
          <cell r="Z348">
            <v>0</v>
          </cell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>
            <v>360</v>
          </cell>
          <cell r="AT348">
            <v>360</v>
          </cell>
          <cell r="AU348" t="str">
            <v>ABIERTO</v>
          </cell>
        </row>
        <row r="349">
          <cell r="A349" t="str">
            <v>RM-J-1215LI26-M19</v>
          </cell>
          <cell r="B349" t="str">
            <v>13-2-2026</v>
          </cell>
          <cell r="C349" t="str">
            <v>I</v>
          </cell>
          <cell r="D349" t="str">
            <v>MXG</v>
          </cell>
          <cell r="E349" t="str">
            <v>TDS</v>
          </cell>
          <cell r="F349" t="str">
            <v>TRANSCONTINENTAL DIST. SERVICES</v>
          </cell>
          <cell r="G349" t="str">
            <v>M19</v>
          </cell>
          <cell r="H349" t="str">
            <v>LAND IMPO</v>
          </cell>
          <cell r="I349" t="str">
            <v>67115005</v>
          </cell>
          <cell r="J349" t="str">
            <v>Freight</v>
          </cell>
          <cell r="K349" t="str">
            <v>FreightRM-J-1215LI26-M19</v>
          </cell>
          <cell r="L349" t="e">
            <v>#N/A</v>
          </cell>
          <cell r="M349"/>
          <cell r="N349"/>
          <cell r="O349"/>
          <cell r="P349"/>
          <cell r="Q349"/>
          <cell r="R349" t="str">
            <v>Broker</v>
          </cell>
          <cell r="S349" t="str">
            <v>BrokerRM-J-1215LI26-M19</v>
          </cell>
          <cell r="T349" t="e">
            <v>#N/A</v>
          </cell>
          <cell r="U349"/>
          <cell r="V349"/>
          <cell r="W349"/>
          <cell r="X349"/>
          <cell r="Y349"/>
          <cell r="Z349">
            <v>0</v>
          </cell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>
            <v>360</v>
          </cell>
          <cell r="AT349">
            <v>360</v>
          </cell>
          <cell r="AU349" t="str">
            <v>ABIERTO</v>
          </cell>
        </row>
        <row r="350">
          <cell r="A350" t="str">
            <v>RM-J-1216LI26-M19</v>
          </cell>
          <cell r="B350" t="str">
            <v>16-2-2026</v>
          </cell>
          <cell r="C350" t="str">
            <v>I</v>
          </cell>
          <cell r="D350" t="str">
            <v>MXG</v>
          </cell>
          <cell r="E350" t="str">
            <v>TDS</v>
          </cell>
          <cell r="F350" t="str">
            <v>DICEX S.A DE C.V.</v>
          </cell>
          <cell r="G350" t="str">
            <v>M19</v>
          </cell>
          <cell r="H350" t="str">
            <v>LAND IMPO</v>
          </cell>
          <cell r="I350" t="str">
            <v>67110002</v>
          </cell>
          <cell r="J350" t="str">
            <v>Freight</v>
          </cell>
          <cell r="K350" t="str">
            <v>FreightRM-J-1216LI26-M19</v>
          </cell>
          <cell r="L350" t="e">
            <v>#N/A</v>
          </cell>
          <cell r="M350"/>
          <cell r="N350"/>
          <cell r="O350"/>
          <cell r="P350"/>
          <cell r="Q350"/>
          <cell r="R350" t="str">
            <v>Broker</v>
          </cell>
          <cell r="S350" t="str">
            <v>BrokerRM-J-1216LI26-M19</v>
          </cell>
          <cell r="T350" t="e">
            <v>#N/A</v>
          </cell>
          <cell r="U350"/>
          <cell r="V350"/>
          <cell r="W350"/>
          <cell r="X350"/>
          <cell r="Y350"/>
          <cell r="Z350">
            <v>0</v>
          </cell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>
            <v>360</v>
          </cell>
          <cell r="AT350">
            <v>360</v>
          </cell>
          <cell r="AU350" t="str">
            <v>CANCELADO</v>
          </cell>
        </row>
        <row r="351">
          <cell r="A351" t="str">
            <v>RM-J-1217LI26-M19</v>
          </cell>
          <cell r="B351" t="str">
            <v>16-2-2026</v>
          </cell>
          <cell r="C351" t="str">
            <v>I</v>
          </cell>
          <cell r="D351" t="str">
            <v>MXG</v>
          </cell>
          <cell r="E351" t="str">
            <v>MDS</v>
          </cell>
          <cell r="F351" t="str">
            <v>TRINITY LOGISTICS INC</v>
          </cell>
          <cell r="G351" t="str">
            <v>M19</v>
          </cell>
          <cell r="H351" t="str">
            <v>LAND IMPO</v>
          </cell>
          <cell r="I351" t="str">
            <v>67110002</v>
          </cell>
          <cell r="J351" t="str">
            <v>Freight</v>
          </cell>
          <cell r="K351" t="str">
            <v>FreightRM-J-1217LI26-M19</v>
          </cell>
          <cell r="L351" t="str">
            <v>9431791-1</v>
          </cell>
          <cell r="M351">
            <v>46072</v>
          </cell>
          <cell r="N351">
            <v>1855</v>
          </cell>
          <cell r="O351"/>
          <cell r="P351" t="str">
            <v>08</v>
          </cell>
          <cell r="Q351"/>
          <cell r="R351" t="str">
            <v>Broker</v>
          </cell>
          <cell r="S351" t="str">
            <v>BrokerRM-J-1217LI26-M19</v>
          </cell>
          <cell r="T351" t="e">
            <v>#N/A</v>
          </cell>
          <cell r="U351"/>
          <cell r="V351"/>
          <cell r="W351"/>
          <cell r="X351"/>
          <cell r="Y351"/>
          <cell r="Z351">
            <v>1855</v>
          </cell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>
            <v>1855</v>
          </cell>
          <cell r="AT351">
            <v>0</v>
          </cell>
          <cell r="AU351" t="str">
            <v>CANCELADO</v>
          </cell>
        </row>
        <row r="352">
          <cell r="A352" t="str">
            <v>RM-J-1218LI26-M19</v>
          </cell>
          <cell r="B352" t="str">
            <v>16-2-2026</v>
          </cell>
          <cell r="C352" t="str">
            <v>I</v>
          </cell>
          <cell r="D352" t="str">
            <v>MXG</v>
          </cell>
          <cell r="E352" t="str">
            <v>YAZAKI</v>
          </cell>
          <cell r="F352" t="str">
            <v>P&amp;P GLOBAL LOGISTICS, LLC.</v>
          </cell>
          <cell r="G352" t="str">
            <v>M19</v>
          </cell>
          <cell r="H352" t="str">
            <v>LAND IMPO</v>
          </cell>
          <cell r="I352" t="str">
            <v>67110002</v>
          </cell>
          <cell r="J352" t="str">
            <v>Freight</v>
          </cell>
          <cell r="K352" t="str">
            <v>FreightRM-J-1218LI26-M19</v>
          </cell>
          <cell r="L352">
            <v>56383</v>
          </cell>
          <cell r="M352">
            <v>46080</v>
          </cell>
          <cell r="N352">
            <v>150</v>
          </cell>
          <cell r="O352"/>
          <cell r="P352" t="str">
            <v>09</v>
          </cell>
          <cell r="Q352"/>
          <cell r="R352" t="str">
            <v>Broker</v>
          </cell>
          <cell r="S352" t="str">
            <v>BrokerRM-J-1218LI26-M19</v>
          </cell>
          <cell r="T352" t="e">
            <v>#N/A</v>
          </cell>
          <cell r="U352"/>
          <cell r="V352"/>
          <cell r="W352"/>
          <cell r="X352"/>
          <cell r="Y352"/>
          <cell r="Z352">
            <v>150</v>
          </cell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>
            <v>150</v>
          </cell>
          <cell r="AT352">
            <v>0</v>
          </cell>
          <cell r="AU352" t="str">
            <v>CANCELADO</v>
          </cell>
        </row>
        <row r="353">
          <cell r="A353" t="str">
            <v>RM-J-1219LI26-M19</v>
          </cell>
          <cell r="B353" t="str">
            <v>17-2-2026</v>
          </cell>
          <cell r="C353" t="str">
            <v>I</v>
          </cell>
          <cell r="D353" t="str">
            <v>MXG</v>
          </cell>
          <cell r="E353" t="str">
            <v>ULTRACHEM</v>
          </cell>
          <cell r="F353" t="str">
            <v>Europartners Mexico, S.A. DE C.V.</v>
          </cell>
          <cell r="G353" t="str">
            <v>M19</v>
          </cell>
          <cell r="H353" t="str">
            <v>LAND IMPO</v>
          </cell>
          <cell r="I353" t="str">
            <v>67110002</v>
          </cell>
          <cell r="J353" t="str">
            <v>Freight</v>
          </cell>
          <cell r="K353" t="str">
            <v>FreightRM-J-1219LI26-M19</v>
          </cell>
          <cell r="L353">
            <v>634609</v>
          </cell>
          <cell r="M353">
            <v>46079</v>
          </cell>
          <cell r="N353">
            <v>380</v>
          </cell>
          <cell r="O353"/>
          <cell r="P353" t="str">
            <v>09</v>
          </cell>
          <cell r="Q353"/>
          <cell r="R353" t="str">
            <v>Broker</v>
          </cell>
          <cell r="S353" t="str">
            <v>BrokerRM-J-1219LI26-M19</v>
          </cell>
          <cell r="T353" t="e">
            <v>#N/A</v>
          </cell>
          <cell r="U353"/>
          <cell r="V353"/>
          <cell r="W353"/>
          <cell r="X353"/>
          <cell r="Y353"/>
          <cell r="Z353">
            <v>380</v>
          </cell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>
            <v>380</v>
          </cell>
          <cell r="AT353">
            <v>0</v>
          </cell>
          <cell r="AU353" t="str">
            <v>CANCELADO</v>
          </cell>
        </row>
        <row r="354">
          <cell r="A354" t="str">
            <v>RM-J-1220LI26-M19</v>
          </cell>
          <cell r="B354" t="str">
            <v>17-2-2026</v>
          </cell>
          <cell r="C354" t="str">
            <v>I</v>
          </cell>
          <cell r="D354" t="str">
            <v>MXG</v>
          </cell>
          <cell r="E354" t="str">
            <v>TDS</v>
          </cell>
          <cell r="F354" t="str">
            <v>DICEX S.A DE C.V.</v>
          </cell>
          <cell r="G354" t="str">
            <v>M19</v>
          </cell>
          <cell r="H354" t="str">
            <v>LAND IMPO</v>
          </cell>
          <cell r="I354" t="str">
            <v>67110002</v>
          </cell>
          <cell r="J354" t="str">
            <v>Freight</v>
          </cell>
          <cell r="K354" t="str">
            <v>FreightRM-J-1220LI26-M19</v>
          </cell>
          <cell r="L354" t="e">
            <v>#N/A</v>
          </cell>
          <cell r="M354"/>
          <cell r="N354"/>
          <cell r="O354"/>
          <cell r="P354"/>
          <cell r="Q354"/>
          <cell r="R354" t="str">
            <v>Broker</v>
          </cell>
          <cell r="S354" t="str">
            <v>BrokerRM-J-1220LI26-M19</v>
          </cell>
          <cell r="T354" t="e">
            <v>#N/A</v>
          </cell>
          <cell r="U354"/>
          <cell r="V354"/>
          <cell r="W354"/>
          <cell r="X354"/>
          <cell r="Y354"/>
          <cell r="Z354">
            <v>0</v>
          </cell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>
            <v>360</v>
          </cell>
          <cell r="AT354">
            <v>360</v>
          </cell>
          <cell r="AU354" t="str">
            <v>ABIERTO</v>
          </cell>
        </row>
        <row r="355">
          <cell r="A355" t="str">
            <v>RM-J-1221LI26-M19</v>
          </cell>
          <cell r="B355" t="str">
            <v>17-2-2026</v>
          </cell>
          <cell r="C355" t="str">
            <v>I</v>
          </cell>
          <cell r="D355" t="str">
            <v>MXG</v>
          </cell>
          <cell r="E355" t="str">
            <v>TDS</v>
          </cell>
          <cell r="F355" t="str">
            <v>DICEX S.A DE C.V.</v>
          </cell>
          <cell r="G355" t="str">
            <v>M19</v>
          </cell>
          <cell r="H355" t="str">
            <v>LAND IMPO</v>
          </cell>
          <cell r="I355" t="str">
            <v>67110002</v>
          </cell>
          <cell r="J355" t="str">
            <v>Freight</v>
          </cell>
          <cell r="K355" t="str">
            <v>FreightRM-J-1221LI26-M19</v>
          </cell>
          <cell r="L355" t="e">
            <v>#N/A</v>
          </cell>
          <cell r="M355"/>
          <cell r="N355"/>
          <cell r="O355"/>
          <cell r="P355"/>
          <cell r="Q355"/>
          <cell r="R355" t="str">
            <v>Broker</v>
          </cell>
          <cell r="S355" t="str">
            <v>BrokerRM-J-1221LI26-M19</v>
          </cell>
          <cell r="T355" t="str">
            <v>A270397</v>
          </cell>
          <cell r="U355" t="str">
            <v>20/2/2026</v>
          </cell>
          <cell r="V355">
            <v>224</v>
          </cell>
          <cell r="W355"/>
          <cell r="X355" t="str">
            <v>08</v>
          </cell>
          <cell r="Y355"/>
          <cell r="Z355">
            <v>224</v>
          </cell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>
            <v>360</v>
          </cell>
          <cell r="AT355">
            <v>136</v>
          </cell>
          <cell r="AU355" t="str">
            <v>CANCELADO</v>
          </cell>
        </row>
        <row r="356">
          <cell r="A356" t="str">
            <v>RM-J-1222LI26-M19</v>
          </cell>
          <cell r="B356" t="str">
            <v>17-2-2026</v>
          </cell>
          <cell r="C356" t="str">
            <v>I</v>
          </cell>
          <cell r="D356" t="str">
            <v>MXG</v>
          </cell>
          <cell r="E356" t="str">
            <v>TDS</v>
          </cell>
          <cell r="F356" t="str">
            <v>DICEX S.A DE C.V.</v>
          </cell>
          <cell r="G356" t="str">
            <v>M19</v>
          </cell>
          <cell r="H356" t="str">
            <v>LAND IMPO</v>
          </cell>
          <cell r="I356" t="str">
            <v>67110002</v>
          </cell>
          <cell r="J356" t="str">
            <v>Freight</v>
          </cell>
          <cell r="K356" t="str">
            <v>FreightRM-J-1222LI26-M19</v>
          </cell>
          <cell r="L356" t="str">
            <v>A271753</v>
          </cell>
          <cell r="M356" t="str">
            <v>13/3/2026</v>
          </cell>
          <cell r="N356">
            <v>448</v>
          </cell>
          <cell r="O356"/>
          <cell r="P356" t="str">
            <v>11</v>
          </cell>
          <cell r="Q356"/>
          <cell r="R356" t="str">
            <v>Broker</v>
          </cell>
          <cell r="S356" t="str">
            <v>BrokerRM-J-1222LI26-M19</v>
          </cell>
          <cell r="T356" t="e">
            <v>#N/A</v>
          </cell>
          <cell r="U356"/>
          <cell r="V356"/>
          <cell r="W356"/>
          <cell r="X356"/>
          <cell r="Y356"/>
          <cell r="Z356">
            <v>448</v>
          </cell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>
            <v>360</v>
          </cell>
          <cell r="AT356">
            <v>-88</v>
          </cell>
          <cell r="AU356" t="str">
            <v>CANCELADO</v>
          </cell>
        </row>
        <row r="357">
          <cell r="A357" t="str">
            <v>RM-J-1223LI26-M19</v>
          </cell>
          <cell r="B357" t="str">
            <v>18-2-2026</v>
          </cell>
          <cell r="C357" t="str">
            <v>I</v>
          </cell>
          <cell r="D357" t="str">
            <v>MXG</v>
          </cell>
          <cell r="E357" t="str">
            <v>WIRE</v>
          </cell>
          <cell r="F357" t="str">
            <v>Europartners Mexico, S.A. DE C.V.</v>
          </cell>
          <cell r="G357" t="str">
            <v>M19</v>
          </cell>
          <cell r="H357" t="str">
            <v>LAND IMPO</v>
          </cell>
          <cell r="I357" t="str">
            <v>67110002</v>
          </cell>
          <cell r="J357" t="str">
            <v>Freight</v>
          </cell>
          <cell r="K357" t="str">
            <v>FreightRM-J-1223LI26-M19</v>
          </cell>
          <cell r="L357">
            <v>635954</v>
          </cell>
          <cell r="M357">
            <v>46085</v>
          </cell>
          <cell r="N357">
            <v>740</v>
          </cell>
          <cell r="O357"/>
          <cell r="P357" t="str">
            <v>10</v>
          </cell>
          <cell r="Q357"/>
          <cell r="R357" t="str">
            <v>Broker</v>
          </cell>
          <cell r="S357" t="str">
            <v>BrokerRM-J-1223LI26-M19</v>
          </cell>
          <cell r="T357" t="e">
            <v>#N/A</v>
          </cell>
          <cell r="U357"/>
          <cell r="V357"/>
          <cell r="W357"/>
          <cell r="X357"/>
          <cell r="Y357"/>
          <cell r="Z357">
            <v>740</v>
          </cell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>
            <v>710</v>
          </cell>
          <cell r="AT357">
            <v>-30</v>
          </cell>
          <cell r="AU357" t="str">
            <v>CANCELADO</v>
          </cell>
        </row>
        <row r="358">
          <cell r="A358" t="str">
            <v>RM-J-1224LI26-M19</v>
          </cell>
          <cell r="B358" t="str">
            <v>18-2-2026</v>
          </cell>
          <cell r="C358" t="str">
            <v>I</v>
          </cell>
          <cell r="D358" t="str">
            <v>MXG</v>
          </cell>
          <cell r="E358" t="str">
            <v>JEG</v>
          </cell>
          <cell r="F358" t="str">
            <v>CEVA Freight Management México S.A. de C.V.</v>
          </cell>
          <cell r="G358" t="str">
            <v>M19</v>
          </cell>
          <cell r="H358" t="str">
            <v>LAND IMPO</v>
          </cell>
          <cell r="I358" t="str">
            <v>67110002</v>
          </cell>
          <cell r="J358" t="str">
            <v>Freight</v>
          </cell>
          <cell r="K358" t="str">
            <v>FreightRM-J-1224LI26-M19</v>
          </cell>
          <cell r="L358" t="str">
            <v>AGU11747571</v>
          </cell>
          <cell r="M358">
            <v>46080</v>
          </cell>
          <cell r="N358">
            <v>955.745356696013</v>
          </cell>
          <cell r="O358"/>
          <cell r="P358" t="str">
            <v>09</v>
          </cell>
          <cell r="Q358"/>
          <cell r="R358" t="str">
            <v>Broker</v>
          </cell>
          <cell r="S358" t="str">
            <v>BrokerRM-J-1224LI26-M19</v>
          </cell>
          <cell r="T358" t="e">
            <v>#N/A</v>
          </cell>
          <cell r="U358"/>
          <cell r="V358"/>
          <cell r="W358"/>
          <cell r="X358"/>
          <cell r="Y358"/>
          <cell r="Z358">
            <v>955.745356696013</v>
          </cell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>
            <v>839.93127548048915</v>
          </cell>
          <cell r="AT358">
            <v>-115.81408121552386</v>
          </cell>
          <cell r="AU358" t="str">
            <v>CANCELADO</v>
          </cell>
        </row>
        <row r="359">
          <cell r="A359" t="str">
            <v>RM-J-1225LI26-M19</v>
          </cell>
          <cell r="B359" t="str">
            <v>20-2-2026</v>
          </cell>
          <cell r="C359" t="str">
            <v>I</v>
          </cell>
          <cell r="D359" t="str">
            <v>MXG</v>
          </cell>
          <cell r="E359" t="str">
            <v>TDS</v>
          </cell>
          <cell r="F359" t="str">
            <v>Europartners Mexico, S.A. DE C.V.</v>
          </cell>
          <cell r="G359" t="str">
            <v>M19</v>
          </cell>
          <cell r="H359" t="str">
            <v>LAND IMPO</v>
          </cell>
          <cell r="I359" t="str">
            <v>67110002</v>
          </cell>
          <cell r="J359" t="str">
            <v>Freight</v>
          </cell>
          <cell r="K359" t="str">
            <v>FreightRM-J-1225LI26-M19</v>
          </cell>
          <cell r="L359">
            <v>634615</v>
          </cell>
          <cell r="M359">
            <v>46079</v>
          </cell>
          <cell r="N359">
            <v>1320</v>
          </cell>
          <cell r="O359"/>
          <cell r="P359" t="str">
            <v>09</v>
          </cell>
          <cell r="Q359"/>
          <cell r="R359" t="str">
            <v>Broker</v>
          </cell>
          <cell r="S359" t="str">
            <v>BrokerRM-J-1225LI26-M19</v>
          </cell>
          <cell r="T359" t="e">
            <v>#N/A</v>
          </cell>
          <cell r="U359"/>
          <cell r="V359"/>
          <cell r="W359"/>
          <cell r="X359"/>
          <cell r="Y359"/>
          <cell r="Z359">
            <v>1320</v>
          </cell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>
            <v>1200</v>
          </cell>
          <cell r="AT359">
            <v>-120</v>
          </cell>
          <cell r="AU359" t="str">
            <v>CANCELADO</v>
          </cell>
        </row>
        <row r="360">
          <cell r="A360" t="str">
            <v>RM-J-1226LI26-M19</v>
          </cell>
          <cell r="B360" t="str">
            <v>23-2-2026</v>
          </cell>
          <cell r="C360" t="str">
            <v>I</v>
          </cell>
          <cell r="D360" t="str">
            <v>MXG</v>
          </cell>
          <cell r="E360" t="str">
            <v>TDS</v>
          </cell>
          <cell r="F360" t="str">
            <v>Europartners Mexico, S.A. DE C.V.</v>
          </cell>
          <cell r="G360" t="str">
            <v>M19</v>
          </cell>
          <cell r="H360" t="str">
            <v>LAND IMPO</v>
          </cell>
          <cell r="I360" t="str">
            <v>67110002</v>
          </cell>
          <cell r="J360" t="str">
            <v>Freight</v>
          </cell>
          <cell r="K360" t="str">
            <v>FreightRM-J-1226LI26-M19</v>
          </cell>
          <cell r="L360">
            <v>633661</v>
          </cell>
          <cell r="M360">
            <v>46077</v>
          </cell>
          <cell r="N360">
            <v>1500</v>
          </cell>
          <cell r="O360"/>
          <cell r="P360" t="str">
            <v>09</v>
          </cell>
          <cell r="Q360"/>
          <cell r="R360" t="str">
            <v>Broker</v>
          </cell>
          <cell r="S360" t="str">
            <v>BrokerRM-J-1226LI26-M19</v>
          </cell>
          <cell r="T360" t="e">
            <v>#N/A</v>
          </cell>
          <cell r="U360"/>
          <cell r="V360"/>
          <cell r="W360"/>
          <cell r="X360"/>
          <cell r="Y360"/>
          <cell r="Z360">
            <v>1500</v>
          </cell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>
            <v>1200</v>
          </cell>
          <cell r="AT360">
            <v>-300</v>
          </cell>
          <cell r="AU360" t="str">
            <v>CANCELADO</v>
          </cell>
        </row>
        <row r="361">
          <cell r="A361" t="str">
            <v>RM-V-039-V1I26-M46, M01.2</v>
          </cell>
          <cell r="B361" t="str">
            <v>23-2-2026</v>
          </cell>
          <cell r="C361" t="str">
            <v>I</v>
          </cell>
          <cell r="D361" t="str">
            <v>MXG</v>
          </cell>
          <cell r="E361" t="str">
            <v>ELEKTRISOLA</v>
          </cell>
          <cell r="F361" t="str">
            <v>CEVA Freight Management México S.A. de C.V.</v>
          </cell>
          <cell r="G361" t="str">
            <v>M46</v>
          </cell>
          <cell r="H361" t="str">
            <v>LAND IMPO</v>
          </cell>
          <cell r="I361" t="str">
            <v>67110002</v>
          </cell>
          <cell r="J361" t="str">
            <v>Freight</v>
          </cell>
          <cell r="K361" t="str">
            <v>FreightRM-V-039-V1I26-M46, M01.2</v>
          </cell>
          <cell r="L361" t="str">
            <v>AGU11749765</v>
          </cell>
          <cell r="M361">
            <v>46095</v>
          </cell>
          <cell r="N361">
            <v>327.84657983566137</v>
          </cell>
          <cell r="O361"/>
          <cell r="P361" t="str">
            <v>11</v>
          </cell>
          <cell r="Q361"/>
          <cell r="R361" t="str">
            <v>Broker</v>
          </cell>
          <cell r="S361" t="str">
            <v>BrokerRM-V-039-V1I26-M46, M01.2</v>
          </cell>
          <cell r="T361" t="e">
            <v>#N/A</v>
          </cell>
          <cell r="U361"/>
          <cell r="V361"/>
          <cell r="W361"/>
          <cell r="X361"/>
          <cell r="Y361"/>
          <cell r="Z361">
            <v>327.84657983566137</v>
          </cell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>
            <v>293.07396622015142</v>
          </cell>
          <cell r="AT361">
            <v>-34.772613615509954</v>
          </cell>
          <cell r="AU361" t="str">
            <v>CANCELADO</v>
          </cell>
        </row>
        <row r="362">
          <cell r="A362" t="str">
            <v>RM-J-1227LI26-M19</v>
          </cell>
          <cell r="B362" t="str">
            <v>18-2-2026</v>
          </cell>
          <cell r="C362" t="str">
            <v>I</v>
          </cell>
          <cell r="D362" t="str">
            <v>MXG</v>
          </cell>
          <cell r="E362" t="str">
            <v>SCHAEFER</v>
          </cell>
          <cell r="F362" t="str">
            <v>TRANSCONTINENTAL DIST. SERVICES</v>
          </cell>
          <cell r="G362" t="str">
            <v>M19</v>
          </cell>
          <cell r="H362" t="str">
            <v>LAND IMPO</v>
          </cell>
          <cell r="I362" t="str">
            <v>67115005</v>
          </cell>
          <cell r="J362" t="str">
            <v>Freight</v>
          </cell>
          <cell r="K362" t="str">
            <v>FreightRM-J-1227LI26-M19</v>
          </cell>
          <cell r="L362" t="e">
            <v>#N/A</v>
          </cell>
          <cell r="M362"/>
          <cell r="N362"/>
          <cell r="O362"/>
          <cell r="P362"/>
          <cell r="Q362"/>
          <cell r="R362" t="str">
            <v>Broker</v>
          </cell>
          <cell r="S362" t="str">
            <v>BrokerRM-J-1227LI26-M19</v>
          </cell>
          <cell r="T362" t="e">
            <v>#N/A</v>
          </cell>
          <cell r="U362"/>
          <cell r="V362"/>
          <cell r="W362"/>
          <cell r="X362"/>
          <cell r="Y362"/>
          <cell r="Z362">
            <v>0</v>
          </cell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>
            <v>200</v>
          </cell>
          <cell r="AT362">
            <v>200</v>
          </cell>
          <cell r="AU362" t="str">
            <v>ABIERTO</v>
          </cell>
        </row>
        <row r="363">
          <cell r="A363" t="str">
            <v>RM-J-1228LI26-M19.CS9574</v>
          </cell>
          <cell r="B363" t="str">
            <v>19-2-2026</v>
          </cell>
          <cell r="C363" t="str">
            <v>I</v>
          </cell>
          <cell r="D363" t="str">
            <v>MXG</v>
          </cell>
          <cell r="E363" t="str">
            <v>WIRE</v>
          </cell>
          <cell r="F363" t="str">
            <v>Europartners Mexico, S.A. DE C.V.</v>
          </cell>
          <cell r="G363" t="str">
            <v>M19</v>
          </cell>
          <cell r="H363" t="str">
            <v>LAND IMPO</v>
          </cell>
          <cell r="I363">
            <v>67180000</v>
          </cell>
          <cell r="J363" t="str">
            <v>Freight</v>
          </cell>
          <cell r="K363" t="str">
            <v>FreightRM-J-1228LI26-M19.CS9574</v>
          </cell>
          <cell r="L363" t="e">
            <v>#N/A</v>
          </cell>
          <cell r="M363"/>
          <cell r="N363"/>
          <cell r="O363"/>
          <cell r="P363"/>
          <cell r="Q363"/>
          <cell r="R363" t="str">
            <v>Broker</v>
          </cell>
          <cell r="S363" t="str">
            <v>BrokerRM-J-1228LI26-M19.CS9574</v>
          </cell>
          <cell r="T363" t="e">
            <v>#N/A</v>
          </cell>
          <cell r="U363"/>
          <cell r="V363"/>
          <cell r="W363"/>
          <cell r="X363"/>
          <cell r="Y363"/>
          <cell r="Z363">
            <v>0</v>
          </cell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>
            <v>1650</v>
          </cell>
          <cell r="AT363">
            <v>1650</v>
          </cell>
          <cell r="AU363" t="str">
            <v>CANCELADO</v>
          </cell>
        </row>
        <row r="364">
          <cell r="A364" t="str">
            <v>RM-J-1229LI26-M19</v>
          </cell>
          <cell r="B364" t="str">
            <v>23-2-2026</v>
          </cell>
          <cell r="C364" t="str">
            <v>I</v>
          </cell>
          <cell r="D364" t="str">
            <v>MXG</v>
          </cell>
          <cell r="E364" t="str">
            <v>METRICAN</v>
          </cell>
          <cell r="F364" t="str">
            <v>TRINITY LOGISTICS INC</v>
          </cell>
          <cell r="G364" t="str">
            <v>M19</v>
          </cell>
          <cell r="H364" t="str">
            <v>LAND IMPO</v>
          </cell>
          <cell r="I364" t="str">
            <v>67110002</v>
          </cell>
          <cell r="J364" t="str">
            <v>Freight</v>
          </cell>
          <cell r="K364" t="str">
            <v>FreightRM-J-1229LI26-M19</v>
          </cell>
          <cell r="L364" t="str">
            <v>9438586-1</v>
          </cell>
          <cell r="M364">
            <v>46079</v>
          </cell>
          <cell r="N364">
            <v>2200</v>
          </cell>
          <cell r="O364"/>
          <cell r="P364" t="str">
            <v>09</v>
          </cell>
          <cell r="Q364"/>
          <cell r="R364" t="str">
            <v>Broker</v>
          </cell>
          <cell r="S364" t="str">
            <v>BrokerRM-J-1229LI26-M19</v>
          </cell>
          <cell r="T364" t="e">
            <v>#N/A</v>
          </cell>
          <cell r="U364"/>
          <cell r="V364"/>
          <cell r="W364"/>
          <cell r="X364"/>
          <cell r="Y364"/>
          <cell r="Z364">
            <v>2200</v>
          </cell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>
            <v>2200</v>
          </cell>
          <cell r="AT364">
            <v>0</v>
          </cell>
          <cell r="AU364" t="str">
            <v>CANCELADO</v>
          </cell>
        </row>
        <row r="365">
          <cell r="A365" t="str">
            <v>RM-J-1230LI26-M19</v>
          </cell>
          <cell r="B365" t="str">
            <v>23-2-2026</v>
          </cell>
          <cell r="C365" t="str">
            <v>I</v>
          </cell>
          <cell r="D365" t="str">
            <v>MXG</v>
          </cell>
          <cell r="E365" t="str">
            <v>TDS</v>
          </cell>
          <cell r="F365" t="str">
            <v>DICEX S.A DE C.V.</v>
          </cell>
          <cell r="G365" t="str">
            <v>M19</v>
          </cell>
          <cell r="H365" t="str">
            <v>LAND IMPO</v>
          </cell>
          <cell r="I365" t="str">
            <v>67110002</v>
          </cell>
          <cell r="J365" t="str">
            <v>Freight</v>
          </cell>
          <cell r="K365" t="str">
            <v>FreightRM-J-1230LI26-M19</v>
          </cell>
          <cell r="L365" t="str">
            <v>A271753</v>
          </cell>
          <cell r="M365" t="str">
            <v>13/3/2026</v>
          </cell>
          <cell r="N365">
            <v>448</v>
          </cell>
          <cell r="O365"/>
          <cell r="P365" t="str">
            <v>11</v>
          </cell>
          <cell r="Q365"/>
          <cell r="R365" t="str">
            <v>Broker</v>
          </cell>
          <cell r="S365" t="str">
            <v>BrokerRM-J-1230LI26-M19</v>
          </cell>
          <cell r="T365" t="e">
            <v>#N/A</v>
          </cell>
          <cell r="U365"/>
          <cell r="V365"/>
          <cell r="W365"/>
          <cell r="X365"/>
          <cell r="Y365"/>
          <cell r="Z365">
            <v>448</v>
          </cell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>
            <v>360</v>
          </cell>
          <cell r="AT365">
            <v>-88</v>
          </cell>
          <cell r="AU365" t="str">
            <v>CANCELADO</v>
          </cell>
        </row>
        <row r="366">
          <cell r="A366" t="str">
            <v>RM-J-1231LI26-M19</v>
          </cell>
          <cell r="B366" t="str">
            <v>19-2-2026</v>
          </cell>
          <cell r="C366" t="str">
            <v>I</v>
          </cell>
          <cell r="D366" t="str">
            <v>MXG</v>
          </cell>
          <cell r="E366" t="str">
            <v>TDS</v>
          </cell>
          <cell r="F366" t="str">
            <v>DICEX S.A DE C.V.</v>
          </cell>
          <cell r="G366" t="str">
            <v>M19</v>
          </cell>
          <cell r="H366" t="str">
            <v>LAND IMPO</v>
          </cell>
          <cell r="I366" t="str">
            <v>67110002</v>
          </cell>
          <cell r="J366" t="str">
            <v>Freight</v>
          </cell>
          <cell r="K366" t="str">
            <v>FreightRM-J-1231LI26-M19</v>
          </cell>
          <cell r="L366" t="e">
            <v>#N/A</v>
          </cell>
          <cell r="M366"/>
          <cell r="N366"/>
          <cell r="O366"/>
          <cell r="P366"/>
          <cell r="Q366"/>
          <cell r="R366" t="str">
            <v>Broker</v>
          </cell>
          <cell r="S366" t="str">
            <v>BrokerRM-J-1231LI26-M19</v>
          </cell>
          <cell r="T366" t="str">
            <v>A270399</v>
          </cell>
          <cell r="U366" t="str">
            <v>20/2/2026</v>
          </cell>
          <cell r="V366">
            <v>84</v>
          </cell>
          <cell r="W366"/>
          <cell r="X366" t="str">
            <v>08</v>
          </cell>
          <cell r="Y366"/>
          <cell r="Z366">
            <v>84</v>
          </cell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>
            <v>360</v>
          </cell>
          <cell r="AT366">
            <v>276</v>
          </cell>
          <cell r="AU366" t="str">
            <v>CANCELADO</v>
          </cell>
        </row>
        <row r="367">
          <cell r="A367" t="str">
            <v>RM-J-1232LI26-M19</v>
          </cell>
          <cell r="B367" t="str">
            <v>23-2-2026</v>
          </cell>
          <cell r="C367" t="str">
            <v>I</v>
          </cell>
          <cell r="D367" t="str">
            <v>MXG</v>
          </cell>
          <cell r="E367" t="str">
            <v>NAGASE</v>
          </cell>
          <cell r="F367" t="str">
            <v>Europartners Mexico, S.A. DE C.V.</v>
          </cell>
          <cell r="G367" t="str">
            <v>M19</v>
          </cell>
          <cell r="H367" t="str">
            <v>LAND IMPO</v>
          </cell>
          <cell r="I367" t="str">
            <v>67110002</v>
          </cell>
          <cell r="J367" t="str">
            <v>Freight</v>
          </cell>
          <cell r="K367" t="str">
            <v>FreightRM-J-1232LI26-M19</v>
          </cell>
          <cell r="L367">
            <v>635956</v>
          </cell>
          <cell r="M367">
            <v>46085</v>
          </cell>
          <cell r="N367">
            <v>420</v>
          </cell>
          <cell r="O367"/>
          <cell r="P367" t="str">
            <v>10</v>
          </cell>
          <cell r="Q367"/>
          <cell r="R367" t="str">
            <v>Broker</v>
          </cell>
          <cell r="S367" t="str">
            <v>BrokerRM-J-1232LI26-M19</v>
          </cell>
          <cell r="T367" t="e">
            <v>#N/A</v>
          </cell>
          <cell r="U367"/>
          <cell r="V367"/>
          <cell r="W367"/>
          <cell r="X367"/>
          <cell r="Y367"/>
          <cell r="Z367">
            <v>420</v>
          </cell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>
            <v>390</v>
          </cell>
          <cell r="AT367">
            <v>-30</v>
          </cell>
          <cell r="AU367" t="str">
            <v>CANCELADO</v>
          </cell>
        </row>
        <row r="368">
          <cell r="A368" t="str">
            <v>RM-J-1233LI26-M19</v>
          </cell>
          <cell r="B368" t="str">
            <v>20-2-2026</v>
          </cell>
          <cell r="C368" t="str">
            <v>I</v>
          </cell>
          <cell r="D368" t="str">
            <v>MXG</v>
          </cell>
          <cell r="E368" t="str">
            <v>COMPAL</v>
          </cell>
          <cell r="F368" t="str">
            <v>Europartners Mexico, S.A. DE C.V.</v>
          </cell>
          <cell r="G368" t="str">
            <v>M19</v>
          </cell>
          <cell r="H368" t="str">
            <v>LAND IMPO</v>
          </cell>
          <cell r="I368" t="str">
            <v>67110002</v>
          </cell>
          <cell r="J368" t="str">
            <v>Freight</v>
          </cell>
          <cell r="K368" t="str">
            <v>FreightRM-J-1233LI26-M19</v>
          </cell>
          <cell r="L368">
            <v>635955</v>
          </cell>
          <cell r="M368">
            <v>46085</v>
          </cell>
          <cell r="N368">
            <v>360</v>
          </cell>
          <cell r="O368"/>
          <cell r="P368" t="str">
            <v>10</v>
          </cell>
          <cell r="Q368"/>
          <cell r="R368" t="str">
            <v>Broker</v>
          </cell>
          <cell r="S368" t="str">
            <v>BrokerRM-J-1233LI26-M19</v>
          </cell>
          <cell r="T368" t="e">
            <v>#N/A</v>
          </cell>
          <cell r="U368"/>
          <cell r="V368"/>
          <cell r="W368"/>
          <cell r="X368"/>
          <cell r="Y368"/>
          <cell r="Z368">
            <v>360</v>
          </cell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>
            <v>360</v>
          </cell>
          <cell r="AT368">
            <v>0</v>
          </cell>
          <cell r="AU368" t="str">
            <v>CANCELADO</v>
          </cell>
        </row>
        <row r="369">
          <cell r="A369" t="str">
            <v>RM-V-057-V1I26-M23.3</v>
          </cell>
          <cell r="B369" t="str">
            <v>20-2-2026</v>
          </cell>
          <cell r="C369" t="str">
            <v>I</v>
          </cell>
          <cell r="D369" t="str">
            <v>MXG</v>
          </cell>
          <cell r="E369" t="str">
            <v>PRECISION</v>
          </cell>
          <cell r="F369" t="str">
            <v>CEVA Freight Management México S.A. de C.V.</v>
          </cell>
          <cell r="G369" t="str">
            <v>M23</v>
          </cell>
          <cell r="H369" t="str">
            <v>LAND IMPO</v>
          </cell>
          <cell r="I369" t="str">
            <v>67110002</v>
          </cell>
          <cell r="J369" t="str">
            <v>Freight</v>
          </cell>
          <cell r="K369" t="str">
            <v>FreightRM-V-057-V1I26-M23.3</v>
          </cell>
          <cell r="L369" t="str">
            <v>AGU11747572</v>
          </cell>
          <cell r="M369">
            <v>46080</v>
          </cell>
          <cell r="N369">
            <v>189.43080605814771</v>
          </cell>
          <cell r="O369"/>
          <cell r="P369" t="str">
            <v>09</v>
          </cell>
          <cell r="Q369"/>
          <cell r="R369" t="str">
            <v>Broker</v>
          </cell>
          <cell r="S369" t="str">
            <v>BrokerRM-V-057-V1I26-M23.3</v>
          </cell>
          <cell r="T369" t="e">
            <v>#N/A</v>
          </cell>
          <cell r="U369"/>
          <cell r="V369"/>
          <cell r="W369"/>
          <cell r="X369"/>
          <cell r="Y369"/>
          <cell r="Z369">
            <v>189.43080605814771</v>
          </cell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>
            <v>166.47641234711705</v>
          </cell>
          <cell r="AT369">
            <v>-22.954393711030662</v>
          </cell>
          <cell r="AU369" t="str">
            <v>CANCELADO</v>
          </cell>
        </row>
        <row r="370">
          <cell r="A370" t="str">
            <v>RM-J-1234LI26-M19</v>
          </cell>
          <cell r="B370" t="str">
            <v>20-2-2026</v>
          </cell>
          <cell r="C370" t="str">
            <v>I</v>
          </cell>
          <cell r="D370" t="str">
            <v>MXG</v>
          </cell>
          <cell r="E370" t="str">
            <v>TDS</v>
          </cell>
          <cell r="F370" t="str">
            <v>TRANSCONTINENTAL DIST. SERVICES</v>
          </cell>
          <cell r="G370" t="str">
            <v>M19</v>
          </cell>
          <cell r="H370" t="str">
            <v>LAND IMPO</v>
          </cell>
          <cell r="I370" t="str">
            <v>67115005</v>
          </cell>
          <cell r="J370" t="str">
            <v>Freight</v>
          </cell>
          <cell r="K370" t="str">
            <v>FreightRM-J-1234LI26-M19</v>
          </cell>
          <cell r="L370" t="e">
            <v>#N/A</v>
          </cell>
          <cell r="M370"/>
          <cell r="N370"/>
          <cell r="O370"/>
          <cell r="P370"/>
          <cell r="Q370"/>
          <cell r="R370" t="str">
            <v>Broker</v>
          </cell>
          <cell r="S370" t="str">
            <v>BrokerRM-J-1234LI26-M19</v>
          </cell>
          <cell r="T370" t="e">
            <v>#N/A</v>
          </cell>
          <cell r="U370"/>
          <cell r="V370"/>
          <cell r="W370"/>
          <cell r="X370"/>
          <cell r="Y370"/>
          <cell r="Z370">
            <v>0</v>
          </cell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>
            <v>500</v>
          </cell>
          <cell r="AT370">
            <v>500</v>
          </cell>
          <cell r="AU370" t="str">
            <v>ABIERTO</v>
          </cell>
        </row>
        <row r="371">
          <cell r="A371" t="str">
            <v>RM-V-036-V1I26-M19.1</v>
          </cell>
          <cell r="B371" t="str">
            <v>26-2-2026</v>
          </cell>
          <cell r="C371" t="str">
            <v>I</v>
          </cell>
          <cell r="D371" t="str">
            <v>MXG</v>
          </cell>
          <cell r="E371" t="str">
            <v>CW TECHNOLOGY</v>
          </cell>
          <cell r="F371" t="str">
            <v>CEVA Freight Management México S.A. de C.V.</v>
          </cell>
          <cell r="G371" t="str">
            <v>M19</v>
          </cell>
          <cell r="H371" t="str">
            <v>LAND IMPO</v>
          </cell>
          <cell r="I371" t="str">
            <v>67110002</v>
          </cell>
          <cell r="J371" t="str">
            <v>Freight</v>
          </cell>
          <cell r="K371" t="str">
            <v>FreightRM-V-036-V1I26-M19.1</v>
          </cell>
          <cell r="L371" t="str">
            <v>AGU11749775</v>
          </cell>
          <cell r="M371">
            <v>46095</v>
          </cell>
          <cell r="N371">
            <v>264.689098945784</v>
          </cell>
          <cell r="O371"/>
          <cell r="P371" t="str">
            <v>11</v>
          </cell>
          <cell r="Q371"/>
          <cell r="R371" t="str">
            <v>Broker</v>
          </cell>
          <cell r="S371" t="str">
            <v>BrokerRM-V-036-V1I26-M19.1</v>
          </cell>
          <cell r="T371" t="e">
            <v>#N/A</v>
          </cell>
          <cell r="U371"/>
          <cell r="V371"/>
          <cell r="W371"/>
          <cell r="X371"/>
          <cell r="Y371"/>
          <cell r="Z371">
            <v>264.689098945784</v>
          </cell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>
            <v>931.85789167151995</v>
          </cell>
          <cell r="AT371">
            <v>667.16879272573601</v>
          </cell>
          <cell r="AU371" t="str">
            <v>CANCELADO</v>
          </cell>
        </row>
        <row r="372">
          <cell r="A372" t="str">
            <v>RM-J-1235LI26-M19.CS9583</v>
          </cell>
          <cell r="B372" t="str">
            <v>23-2-2026</v>
          </cell>
          <cell r="C372" t="str">
            <v>I</v>
          </cell>
          <cell r="D372" t="str">
            <v>MXG</v>
          </cell>
          <cell r="E372" t="str">
            <v>MDS</v>
          </cell>
          <cell r="F372" t="str">
            <v>TRINITY LOGISTICS INC</v>
          </cell>
          <cell r="G372" t="str">
            <v>M19</v>
          </cell>
          <cell r="H372" t="str">
            <v>LAND IMPO</v>
          </cell>
          <cell r="I372">
            <v>67180000</v>
          </cell>
          <cell r="J372" t="str">
            <v>Freight</v>
          </cell>
          <cell r="K372" t="str">
            <v>FreightRM-J-1235LI26-M19.CS9583</v>
          </cell>
          <cell r="L372" t="str">
            <v>9443018-1</v>
          </cell>
          <cell r="M372">
            <v>45713</v>
          </cell>
          <cell r="N372">
            <v>2355</v>
          </cell>
          <cell r="O372"/>
          <cell r="P372" t="str">
            <v>09</v>
          </cell>
          <cell r="Q372"/>
          <cell r="R372" t="str">
            <v>Broker</v>
          </cell>
          <cell r="S372" t="str">
            <v>BrokerRM-J-1235LI26-M19.CS9583</v>
          </cell>
          <cell r="T372" t="e">
            <v>#N/A</v>
          </cell>
          <cell r="U372"/>
          <cell r="V372"/>
          <cell r="W372"/>
          <cell r="X372"/>
          <cell r="Y372"/>
          <cell r="Z372">
            <v>2355</v>
          </cell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>
            <v>1950</v>
          </cell>
          <cell r="AT372">
            <v>-405</v>
          </cell>
          <cell r="AU372" t="str">
            <v>CANCELADO</v>
          </cell>
        </row>
        <row r="373">
          <cell r="A373" t="str">
            <v>RM-J-1236LI26-M19</v>
          </cell>
          <cell r="B373" t="str">
            <v>27-2-2026</v>
          </cell>
          <cell r="C373" t="str">
            <v>I</v>
          </cell>
          <cell r="D373" t="str">
            <v>MXG</v>
          </cell>
          <cell r="E373" t="str">
            <v>TDS</v>
          </cell>
          <cell r="F373" t="str">
            <v>Europartners Mexico, S.A. DE C.V.</v>
          </cell>
          <cell r="G373" t="str">
            <v>M19</v>
          </cell>
          <cell r="H373" t="str">
            <v>LAND IMPO</v>
          </cell>
          <cell r="I373" t="str">
            <v>67110002</v>
          </cell>
          <cell r="J373" t="str">
            <v>Freight</v>
          </cell>
          <cell r="K373" t="str">
            <v>FreightRM-J-1236LI26-M19</v>
          </cell>
          <cell r="L373">
            <v>635221</v>
          </cell>
          <cell r="M373">
            <v>46083</v>
          </cell>
          <cell r="N373">
            <v>1660</v>
          </cell>
          <cell r="O373"/>
          <cell r="P373" t="str">
            <v>09</v>
          </cell>
          <cell r="Q373"/>
          <cell r="R373" t="str">
            <v>Broker</v>
          </cell>
          <cell r="S373" t="str">
            <v>BrokerRM-J-1236LI26-M19</v>
          </cell>
          <cell r="T373" t="e">
            <v>#N/A</v>
          </cell>
          <cell r="U373"/>
          <cell r="V373"/>
          <cell r="W373"/>
          <cell r="X373"/>
          <cell r="Y373"/>
          <cell r="Z373">
            <v>1660</v>
          </cell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>
            <v>1200</v>
          </cell>
          <cell r="AT373">
            <v>-460</v>
          </cell>
          <cell r="AU373" t="str">
            <v>CANCELADO</v>
          </cell>
        </row>
        <row r="374">
          <cell r="A374" t="str">
            <v>RM-J-1237LI26-M19</v>
          </cell>
          <cell r="B374" t="str">
            <v>27-2-2026</v>
          </cell>
          <cell r="C374" t="str">
            <v>I</v>
          </cell>
          <cell r="D374" t="str">
            <v>MXG</v>
          </cell>
          <cell r="E374" t="str">
            <v>TDS</v>
          </cell>
          <cell r="F374" t="str">
            <v>Europartners Mexico, S.A. DE C.V.</v>
          </cell>
          <cell r="G374" t="str">
            <v>M19</v>
          </cell>
          <cell r="H374" t="str">
            <v>LAND IMPO</v>
          </cell>
          <cell r="I374" t="str">
            <v>67110002</v>
          </cell>
          <cell r="J374" t="str">
            <v>Freight</v>
          </cell>
          <cell r="K374" t="str">
            <v>FreightRM-J-1237LI26-M19</v>
          </cell>
          <cell r="L374">
            <v>635967</v>
          </cell>
          <cell r="M374">
            <v>46085</v>
          </cell>
          <cell r="N374">
            <v>1250</v>
          </cell>
          <cell r="O374"/>
          <cell r="P374" t="str">
            <v>10</v>
          </cell>
          <cell r="Q374"/>
          <cell r="R374" t="str">
            <v>Broker</v>
          </cell>
          <cell r="S374" t="str">
            <v>BrokerRM-J-1237LI26-M19</v>
          </cell>
          <cell r="T374" t="e">
            <v>#N/A</v>
          </cell>
          <cell r="U374"/>
          <cell r="V374"/>
          <cell r="W374"/>
          <cell r="X374"/>
          <cell r="Y374"/>
          <cell r="Z374">
            <v>1250</v>
          </cell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>
            <v>1200</v>
          </cell>
          <cell r="AT374">
            <v>-50</v>
          </cell>
          <cell r="AU374" t="str">
            <v>CANCELADO</v>
          </cell>
        </row>
        <row r="375">
          <cell r="A375" t="str">
            <v>RM-J-1238LI26-M19</v>
          </cell>
          <cell r="B375" t="str">
            <v>27-2-2026</v>
          </cell>
          <cell r="C375" t="str">
            <v>I</v>
          </cell>
          <cell r="D375" t="str">
            <v>MXG</v>
          </cell>
          <cell r="E375" t="str">
            <v>TDS</v>
          </cell>
          <cell r="F375" t="str">
            <v>DICEX S.A DE C.V.</v>
          </cell>
          <cell r="G375" t="str">
            <v>M19</v>
          </cell>
          <cell r="H375" t="str">
            <v>LAND IMPO</v>
          </cell>
          <cell r="I375" t="str">
            <v>67110002</v>
          </cell>
          <cell r="J375" t="str">
            <v>Freight</v>
          </cell>
          <cell r="K375" t="str">
            <v>FreightRM-J-1238LI26-M19</v>
          </cell>
          <cell r="L375" t="e">
            <v>#N/A</v>
          </cell>
          <cell r="M375"/>
          <cell r="N375"/>
          <cell r="O375"/>
          <cell r="P375"/>
          <cell r="Q375"/>
          <cell r="R375" t="str">
            <v>Broker</v>
          </cell>
          <cell r="S375" t="str">
            <v>BrokerRM-J-1238LI26-M19</v>
          </cell>
          <cell r="T375" t="str">
            <v>A271274</v>
          </cell>
          <cell r="U375">
            <v>46176</v>
          </cell>
          <cell r="V375">
            <v>75.400000000000006</v>
          </cell>
          <cell r="W375"/>
          <cell r="X375" t="str">
            <v>10</v>
          </cell>
          <cell r="Y375"/>
          <cell r="Z375">
            <v>75.400000000000006</v>
          </cell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>
            <v>360</v>
          </cell>
          <cell r="AT375">
            <v>284.60000000000002</v>
          </cell>
          <cell r="AU375" t="str">
            <v>CANCELADO</v>
          </cell>
        </row>
        <row r="376">
          <cell r="A376" t="str">
            <v>RM-J-1239LI26-M19</v>
          </cell>
          <cell r="B376" t="str">
            <v>1-3-2026</v>
          </cell>
          <cell r="C376" t="str">
            <v>I</v>
          </cell>
          <cell r="D376" t="str">
            <v>MXG</v>
          </cell>
          <cell r="E376" t="str">
            <v>SKYHAWK</v>
          </cell>
          <cell r="F376" t="str">
            <v>Europartners Mexico, S.A. DE C.V.</v>
          </cell>
          <cell r="G376" t="str">
            <v>M19</v>
          </cell>
          <cell r="H376" t="str">
            <v>LAND IMPO</v>
          </cell>
          <cell r="I376" t="str">
            <v>67110002</v>
          </cell>
          <cell r="J376" t="str">
            <v>Freight</v>
          </cell>
          <cell r="K376" t="str">
            <v>FreightRM-J-1239LI26-M19</v>
          </cell>
          <cell r="L376" t="e">
            <v>#N/A</v>
          </cell>
          <cell r="M376"/>
          <cell r="N376"/>
          <cell r="O376"/>
          <cell r="P376"/>
          <cell r="Q376"/>
          <cell r="R376" t="str">
            <v>Broker</v>
          </cell>
          <cell r="S376" t="str">
            <v>BrokerRM-J-1239LI26-M19</v>
          </cell>
          <cell r="T376" t="e">
            <v>#N/A</v>
          </cell>
          <cell r="U376"/>
          <cell r="V376"/>
          <cell r="W376"/>
          <cell r="X376"/>
          <cell r="Y376"/>
          <cell r="Z376">
            <v>0</v>
          </cell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>
            <v>690</v>
          </cell>
          <cell r="AT376">
            <v>690</v>
          </cell>
          <cell r="AU376" t="str">
            <v>ABIERTO</v>
          </cell>
        </row>
        <row r="377">
          <cell r="A377" t="str">
            <v>RM-J-1240LI26-M19</v>
          </cell>
          <cell r="B377" t="str">
            <v>1-3-2026</v>
          </cell>
          <cell r="C377" t="str">
            <v>I</v>
          </cell>
          <cell r="D377" t="str">
            <v>MXG</v>
          </cell>
          <cell r="E377" t="str">
            <v>MDS</v>
          </cell>
          <cell r="F377" t="str">
            <v>TRINITY LOGISTICS INC</v>
          </cell>
          <cell r="G377" t="str">
            <v>M19</v>
          </cell>
          <cell r="H377" t="str">
            <v>LAND IMPO</v>
          </cell>
          <cell r="I377" t="str">
            <v>67110002</v>
          </cell>
          <cell r="J377" t="str">
            <v>Freight</v>
          </cell>
          <cell r="K377" t="str">
            <v>FreightRM-J-1240LI26-M19</v>
          </cell>
          <cell r="L377" t="str">
            <v>9444377-1</v>
          </cell>
          <cell r="M377">
            <v>46079</v>
          </cell>
          <cell r="N377">
            <v>2250</v>
          </cell>
          <cell r="O377"/>
          <cell r="P377" t="str">
            <v>09</v>
          </cell>
          <cell r="Q377"/>
          <cell r="R377" t="str">
            <v>Broker</v>
          </cell>
          <cell r="S377" t="str">
            <v>BrokerRM-J-1240LI26-M19</v>
          </cell>
          <cell r="T377" t="e">
            <v>#N/A</v>
          </cell>
          <cell r="U377"/>
          <cell r="V377"/>
          <cell r="W377"/>
          <cell r="X377"/>
          <cell r="Y377"/>
          <cell r="Z377">
            <v>2250</v>
          </cell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>
            <v>2250</v>
          </cell>
          <cell r="AT377">
            <v>0</v>
          </cell>
          <cell r="AU377" t="str">
            <v>CANCELADO</v>
          </cell>
        </row>
        <row r="378">
          <cell r="A378" t="str">
            <v>RM-J-1241LI26-M19</v>
          </cell>
          <cell r="B378" t="str">
            <v>1-3-2026</v>
          </cell>
          <cell r="C378" t="str">
            <v>I</v>
          </cell>
          <cell r="D378" t="str">
            <v>MXG</v>
          </cell>
          <cell r="E378" t="str">
            <v>COMPAL</v>
          </cell>
          <cell r="F378" t="str">
            <v>Europartners Mexico, S.A. DE C.V.</v>
          </cell>
          <cell r="G378" t="str">
            <v>M19</v>
          </cell>
          <cell r="H378" t="str">
            <v>LAND IMPO</v>
          </cell>
          <cell r="I378" t="str">
            <v>67110002</v>
          </cell>
          <cell r="J378" t="str">
            <v>Freight</v>
          </cell>
          <cell r="K378" t="str">
            <v>FreightRM-J-1241LI26-M19</v>
          </cell>
          <cell r="L378">
            <v>635972</v>
          </cell>
          <cell r="M378">
            <v>46085</v>
          </cell>
          <cell r="N378">
            <v>390</v>
          </cell>
          <cell r="O378"/>
          <cell r="P378" t="str">
            <v>10</v>
          </cell>
          <cell r="Q378"/>
          <cell r="R378" t="str">
            <v>Broker</v>
          </cell>
          <cell r="S378" t="str">
            <v>BrokerRM-J-1241LI26-M19</v>
          </cell>
          <cell r="T378" t="e">
            <v>#N/A</v>
          </cell>
          <cell r="U378"/>
          <cell r="V378"/>
          <cell r="W378"/>
          <cell r="X378"/>
          <cell r="Y378"/>
          <cell r="Z378">
            <v>390</v>
          </cell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>
            <v>390</v>
          </cell>
          <cell r="AT378">
            <v>0</v>
          </cell>
          <cell r="AU378" t="str">
            <v>CANCELADO</v>
          </cell>
        </row>
        <row r="379">
          <cell r="A379" t="str">
            <v>RM-J-1242LI26-M19</v>
          </cell>
          <cell r="B379" t="str">
            <v>1-3-2026</v>
          </cell>
          <cell r="C379" t="str">
            <v>I</v>
          </cell>
          <cell r="D379" t="str">
            <v>MXG</v>
          </cell>
          <cell r="E379" t="str">
            <v>MABUCHI</v>
          </cell>
          <cell r="F379" t="str">
            <v>TRANSCONTINENTAL DIST. SERVICES</v>
          </cell>
          <cell r="G379" t="str">
            <v>M19</v>
          </cell>
          <cell r="H379" t="str">
            <v>LAND IMPO</v>
          </cell>
          <cell r="I379" t="str">
            <v>67115005</v>
          </cell>
          <cell r="J379" t="str">
            <v>Freight</v>
          </cell>
          <cell r="K379" t="str">
            <v>FreightRM-J-1242LI26-M19</v>
          </cell>
          <cell r="L379" t="e">
            <v>#N/A</v>
          </cell>
          <cell r="M379"/>
          <cell r="N379"/>
          <cell r="O379"/>
          <cell r="P379"/>
          <cell r="Q379"/>
          <cell r="R379" t="str">
            <v>Broker</v>
          </cell>
          <cell r="S379" t="str">
            <v>BrokerRM-J-1242LI26-M19</v>
          </cell>
          <cell r="T379" t="e">
            <v>#N/A</v>
          </cell>
          <cell r="U379"/>
          <cell r="V379"/>
          <cell r="W379"/>
          <cell r="X379"/>
          <cell r="Y379"/>
          <cell r="Z379">
            <v>0</v>
          </cell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>
            <v>500</v>
          </cell>
          <cell r="AT379">
            <v>500</v>
          </cell>
          <cell r="AU379" t="str">
            <v>CANCELADO</v>
          </cell>
        </row>
        <row r="380">
          <cell r="A380" t="str">
            <v>RM-J-1243LI26-M19</v>
          </cell>
          <cell r="B380" t="str">
            <v>1-3-2026</v>
          </cell>
          <cell r="C380" t="str">
            <v>I</v>
          </cell>
          <cell r="D380" t="str">
            <v>MXG</v>
          </cell>
          <cell r="E380" t="str">
            <v>TDS</v>
          </cell>
          <cell r="F380" t="str">
            <v>DICEX S.A DE C.V.</v>
          </cell>
          <cell r="G380" t="str">
            <v>M19</v>
          </cell>
          <cell r="H380" t="str">
            <v>LAND IMPO</v>
          </cell>
          <cell r="I380" t="str">
            <v>67110002</v>
          </cell>
          <cell r="J380" t="str">
            <v>Freight</v>
          </cell>
          <cell r="K380" t="str">
            <v>FreightRM-J-1243LI26-M19</v>
          </cell>
          <cell r="L380" t="e">
            <v>#N/A</v>
          </cell>
          <cell r="M380"/>
          <cell r="N380"/>
          <cell r="O380"/>
          <cell r="P380"/>
          <cell r="Q380"/>
          <cell r="R380" t="str">
            <v>Broker</v>
          </cell>
          <cell r="S380" t="str">
            <v>BrokerRM-J-1243LI26-M19</v>
          </cell>
          <cell r="T380" t="str">
            <v>A271273</v>
          </cell>
          <cell r="U380">
            <v>46176</v>
          </cell>
          <cell r="V380">
            <v>224</v>
          </cell>
          <cell r="W380"/>
          <cell r="X380" t="str">
            <v>10</v>
          </cell>
          <cell r="Y380"/>
          <cell r="Z380">
            <v>224</v>
          </cell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>
            <v>360</v>
          </cell>
          <cell r="AT380">
            <v>136</v>
          </cell>
          <cell r="AU380" t="str">
            <v>CANCELADO</v>
          </cell>
        </row>
        <row r="381">
          <cell r="A381" t="str">
            <v>RM-J-1244LI26-M19</v>
          </cell>
          <cell r="B381" t="str">
            <v>1-3-2026</v>
          </cell>
          <cell r="C381" t="str">
            <v>I</v>
          </cell>
          <cell r="D381" t="str">
            <v>MXG</v>
          </cell>
          <cell r="E381" t="str">
            <v>M LIZEN</v>
          </cell>
          <cell r="F381" t="str">
            <v>Europartners Mexico, S.A. DE C.V.</v>
          </cell>
          <cell r="G381" t="str">
            <v>M19</v>
          </cell>
          <cell r="H381" t="str">
            <v>LAND IMPO</v>
          </cell>
          <cell r="I381" t="str">
            <v>67110002</v>
          </cell>
          <cell r="J381" t="str">
            <v>Freight</v>
          </cell>
          <cell r="K381" t="str">
            <v>FreightRM-J-1244LI26-M19</v>
          </cell>
          <cell r="L381">
            <v>635963</v>
          </cell>
          <cell r="M381">
            <v>46085</v>
          </cell>
          <cell r="N381">
            <v>490</v>
          </cell>
          <cell r="O381"/>
          <cell r="P381" t="str">
            <v>10</v>
          </cell>
          <cell r="Q381"/>
          <cell r="R381" t="str">
            <v>Broker</v>
          </cell>
          <cell r="S381" t="str">
            <v>BrokerRM-J-1244LI26-M19</v>
          </cell>
          <cell r="T381" t="e">
            <v>#N/A</v>
          </cell>
          <cell r="U381"/>
          <cell r="V381"/>
          <cell r="W381"/>
          <cell r="X381"/>
          <cell r="Y381"/>
          <cell r="Z381">
            <v>490</v>
          </cell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>
            <v>490</v>
          </cell>
          <cell r="AT381">
            <v>0</v>
          </cell>
          <cell r="AU381" t="str">
            <v>CANCELADO</v>
          </cell>
        </row>
        <row r="382">
          <cell r="A382" t="str">
            <v>RM-V-044-V1I26-MCS.1</v>
          </cell>
          <cell r="B382" t="str">
            <v>1-3-2026</v>
          </cell>
          <cell r="C382" t="str">
            <v>I</v>
          </cell>
          <cell r="D382" t="str">
            <v>MXG</v>
          </cell>
          <cell r="E382" t="str">
            <v>GEON</v>
          </cell>
          <cell r="F382" t="str">
            <v>CEVA Freight Management México S.A. de C.V.</v>
          </cell>
          <cell r="G382" t="str">
            <v>M17</v>
          </cell>
          <cell r="H382" t="str">
            <v>LAND IMPO</v>
          </cell>
          <cell r="I382" t="str">
            <v>67110002</v>
          </cell>
          <cell r="J382" t="str">
            <v>Freight</v>
          </cell>
          <cell r="K382" t="str">
            <v>FreightRM-V-044-V1I26-MCS.1</v>
          </cell>
          <cell r="L382" t="str">
            <v>AGU11749774</v>
          </cell>
          <cell r="M382">
            <v>46095</v>
          </cell>
          <cell r="N382">
            <v>598.36110689874022</v>
          </cell>
          <cell r="O382"/>
          <cell r="P382" t="str">
            <v>11</v>
          </cell>
          <cell r="Q382"/>
          <cell r="R382" t="str">
            <v>Broker</v>
          </cell>
          <cell r="S382" t="str">
            <v>BrokerRM-V-044-V1I26-MCS.1</v>
          </cell>
          <cell r="T382" t="e">
            <v>#N/A</v>
          </cell>
          <cell r="U382"/>
          <cell r="V382"/>
          <cell r="W382"/>
          <cell r="X382"/>
          <cell r="Y382"/>
          <cell r="Z382">
            <v>598.36110689874022</v>
          </cell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>
            <v>534.94467093768196</v>
          </cell>
          <cell r="AT382">
            <v>-63.416435961058255</v>
          </cell>
          <cell r="AU382" t="str">
            <v>CANCELADO</v>
          </cell>
        </row>
        <row r="383">
          <cell r="A383" t="str">
            <v>RM-J-1246LI26-M19</v>
          </cell>
          <cell r="B383" t="str">
            <v>1-3-2026</v>
          </cell>
          <cell r="C383" t="str">
            <v>I</v>
          </cell>
          <cell r="D383" t="str">
            <v>MXG</v>
          </cell>
          <cell r="E383" t="str">
            <v>ULTRACHEM</v>
          </cell>
          <cell r="F383" t="str">
            <v>Europartners Mexico, S.A. DE C.V.</v>
          </cell>
          <cell r="G383" t="str">
            <v>M19</v>
          </cell>
          <cell r="H383" t="str">
            <v>LAND IMPO</v>
          </cell>
          <cell r="I383" t="str">
            <v>67110002</v>
          </cell>
          <cell r="J383" t="str">
            <v>Freight</v>
          </cell>
          <cell r="K383" t="str">
            <v>FreightRM-J-1246LI26-M19</v>
          </cell>
          <cell r="L383">
            <v>637233</v>
          </cell>
          <cell r="M383">
            <v>46091</v>
          </cell>
          <cell r="N383">
            <v>430</v>
          </cell>
          <cell r="O383"/>
          <cell r="P383" t="str">
            <v>11</v>
          </cell>
          <cell r="Q383"/>
          <cell r="R383" t="str">
            <v>Broker</v>
          </cell>
          <cell r="S383" t="str">
            <v>BrokerRM-J-1246LI26-M19</v>
          </cell>
          <cell r="T383" t="e">
            <v>#N/A</v>
          </cell>
          <cell r="U383"/>
          <cell r="V383"/>
          <cell r="W383"/>
          <cell r="X383"/>
          <cell r="Y383"/>
          <cell r="Z383">
            <v>430</v>
          </cell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>
            <v>380</v>
          </cell>
          <cell r="AT383">
            <v>-50</v>
          </cell>
          <cell r="AU383" t="str">
            <v>CANCELADO</v>
          </cell>
        </row>
        <row r="384">
          <cell r="A384" t="str">
            <v>RM-J-1245LI26-M19</v>
          </cell>
          <cell r="B384" t="str">
            <v>1-3-2026</v>
          </cell>
          <cell r="C384" t="str">
            <v>I</v>
          </cell>
          <cell r="D384" t="str">
            <v>MXG</v>
          </cell>
          <cell r="E384" t="str">
            <v>COMPAL</v>
          </cell>
          <cell r="F384" t="str">
            <v>Europartners Mexico, S.A. DE C.V.</v>
          </cell>
          <cell r="G384" t="str">
            <v>M19</v>
          </cell>
          <cell r="H384" t="str">
            <v>LAND IMPO</v>
          </cell>
          <cell r="I384" t="str">
            <v>67110002</v>
          </cell>
          <cell r="J384" t="str">
            <v>Freight</v>
          </cell>
          <cell r="K384" t="str">
            <v>FreightRM-J-1245LI26-M19</v>
          </cell>
          <cell r="L384">
            <v>636410</v>
          </cell>
          <cell r="M384">
            <v>46086</v>
          </cell>
          <cell r="N384">
            <v>390</v>
          </cell>
          <cell r="O384"/>
          <cell r="P384" t="str">
            <v>10</v>
          </cell>
          <cell r="Q384"/>
          <cell r="R384" t="str">
            <v>Broker</v>
          </cell>
          <cell r="S384" t="str">
            <v>BrokerRM-J-1245LI26-M19</v>
          </cell>
          <cell r="T384" t="e">
            <v>#N/A</v>
          </cell>
          <cell r="U384"/>
          <cell r="V384"/>
          <cell r="W384"/>
          <cell r="X384"/>
          <cell r="Y384"/>
          <cell r="Z384">
            <v>390</v>
          </cell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>
            <v>390</v>
          </cell>
          <cell r="AT384">
            <v>0</v>
          </cell>
          <cell r="AU384" t="str">
            <v>CANCELADO</v>
          </cell>
        </row>
        <row r="385">
          <cell r="A385" t="str">
            <v>RM-J-1247LI26-M19</v>
          </cell>
          <cell r="B385" t="str">
            <v>1-3-2026</v>
          </cell>
          <cell r="C385" t="str">
            <v>I</v>
          </cell>
          <cell r="D385" t="str">
            <v>MXG</v>
          </cell>
          <cell r="E385" t="str">
            <v>TDS</v>
          </cell>
          <cell r="F385" t="str">
            <v>TRANSCONTINENTAL DIST. SERVICES</v>
          </cell>
          <cell r="G385" t="str">
            <v>M19</v>
          </cell>
          <cell r="H385" t="str">
            <v>LAND IMPO</v>
          </cell>
          <cell r="I385" t="str">
            <v>67115005</v>
          </cell>
          <cell r="J385" t="str">
            <v>Freight</v>
          </cell>
          <cell r="K385" t="str">
            <v>FreightRM-J-1247LI26-M19</v>
          </cell>
          <cell r="L385" t="e">
            <v>#N/A</v>
          </cell>
          <cell r="M385"/>
          <cell r="N385"/>
          <cell r="O385"/>
          <cell r="P385"/>
          <cell r="Q385"/>
          <cell r="R385" t="str">
            <v>Broker</v>
          </cell>
          <cell r="S385" t="str">
            <v>BrokerRM-J-1247LI26-M19</v>
          </cell>
          <cell r="T385" t="e">
            <v>#N/A</v>
          </cell>
          <cell r="U385"/>
          <cell r="V385"/>
          <cell r="W385"/>
          <cell r="X385"/>
          <cell r="Y385"/>
          <cell r="Z385">
            <v>0</v>
          </cell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>
            <v>360</v>
          </cell>
          <cell r="AT385">
            <v>360</v>
          </cell>
          <cell r="AU385" t="str">
            <v>CANCELADO</v>
          </cell>
        </row>
        <row r="386">
          <cell r="A386" t="str">
            <v>RM-R-026-SI26-M19</v>
          </cell>
          <cell r="B386" t="str">
            <v>3-2-2026</v>
          </cell>
          <cell r="C386" t="str">
            <v>I</v>
          </cell>
          <cell r="D386" t="str">
            <v>MXG</v>
          </cell>
          <cell r="E386" t="str">
            <v xml:space="preserve">ELETTROSUD </v>
          </cell>
          <cell r="F386" t="str">
            <v xml:space="preserve">DSV AIR &amp; Sea SA de CV </v>
          </cell>
          <cell r="G386" t="str">
            <v>M19</v>
          </cell>
          <cell r="H386" t="str">
            <v>SEA IMPO</v>
          </cell>
          <cell r="I386" t="str">
            <v>67120000</v>
          </cell>
          <cell r="J386" t="str">
            <v>Freight</v>
          </cell>
          <cell r="K386" t="str">
            <v>FreightRM-R-026-SI26-M19</v>
          </cell>
          <cell r="L386" t="e">
            <v>#N/A</v>
          </cell>
          <cell r="M386"/>
          <cell r="N386"/>
          <cell r="O386"/>
          <cell r="P386"/>
          <cell r="Q386"/>
          <cell r="R386" t="str">
            <v>Broker</v>
          </cell>
          <cell r="S386" t="str">
            <v>BrokerRM-R-026-SI26-M19</v>
          </cell>
          <cell r="T386" t="e">
            <v>#N/A</v>
          </cell>
          <cell r="U386"/>
          <cell r="V386"/>
          <cell r="W386"/>
          <cell r="X386"/>
          <cell r="Y386"/>
          <cell r="Z386">
            <v>0</v>
          </cell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>
            <v>3825</v>
          </cell>
          <cell r="AT386">
            <v>3825</v>
          </cell>
          <cell r="AU386" t="str">
            <v>ABIERTO</v>
          </cell>
        </row>
        <row r="387">
          <cell r="A387" t="str">
            <v>RM-R-027-SI26-M19</v>
          </cell>
          <cell r="B387" t="str">
            <v>3-2-2026</v>
          </cell>
          <cell r="C387" t="str">
            <v>I</v>
          </cell>
          <cell r="D387" t="str">
            <v>MXG</v>
          </cell>
          <cell r="E387" t="str">
            <v>HAGO</v>
          </cell>
          <cell r="F387" t="str">
            <v xml:space="preserve">DSV AIR &amp; Sea SA de CV </v>
          </cell>
          <cell r="G387" t="str">
            <v>M19</v>
          </cell>
          <cell r="H387" t="str">
            <v>SEA IMPO</v>
          </cell>
          <cell r="I387" t="str">
            <v>67120000</v>
          </cell>
          <cell r="J387" t="str">
            <v>Freight</v>
          </cell>
          <cell r="K387" t="str">
            <v>FreightRM-R-027-SI26-M19</v>
          </cell>
          <cell r="L387">
            <v>1703466</v>
          </cell>
          <cell r="M387">
            <v>46070</v>
          </cell>
          <cell r="N387">
            <v>5359.5</v>
          </cell>
          <cell r="O387"/>
          <cell r="P387" t="str">
            <v>08</v>
          </cell>
          <cell r="Q387"/>
          <cell r="R387" t="str">
            <v>Broker</v>
          </cell>
          <cell r="S387" t="str">
            <v>BrokerRM-R-027-SI26-M19</v>
          </cell>
          <cell r="T387" t="e">
            <v>#N/A</v>
          </cell>
          <cell r="U387"/>
          <cell r="V387"/>
          <cell r="W387"/>
          <cell r="X387"/>
          <cell r="Y387"/>
          <cell r="Z387">
            <v>5359.5</v>
          </cell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>
            <v>5637.5</v>
          </cell>
          <cell r="AT387">
            <v>278</v>
          </cell>
          <cell r="AU387" t="str">
            <v>CANCELADO</v>
          </cell>
        </row>
        <row r="388">
          <cell r="A388" t="str">
            <v>RM-R-027-SI26-M19-B</v>
          </cell>
          <cell r="B388" t="str">
            <v>3-2-2026</v>
          </cell>
          <cell r="C388" t="str">
            <v>I</v>
          </cell>
          <cell r="D388" t="str">
            <v>MXG</v>
          </cell>
          <cell r="E388" t="str">
            <v>HAGO</v>
          </cell>
          <cell r="F388" t="str">
            <v>DICEX S.A DE C.V.</v>
          </cell>
          <cell r="G388" t="str">
            <v>M19</v>
          </cell>
          <cell r="H388" t="str">
            <v>SEA IMPO</v>
          </cell>
          <cell r="I388" t="str">
            <v>67120000</v>
          </cell>
          <cell r="J388" t="str">
            <v>Freight</v>
          </cell>
          <cell r="K388" t="str">
            <v>FreightRM-R-027-SI26-M19-B</v>
          </cell>
          <cell r="L388" t="e">
            <v>#N/A</v>
          </cell>
          <cell r="M388"/>
          <cell r="N388"/>
          <cell r="O388"/>
          <cell r="P388"/>
          <cell r="Q388"/>
          <cell r="R388" t="str">
            <v>Broker</v>
          </cell>
          <cell r="S388" t="str">
            <v>BrokerRM-R-027-SI26-M19-B</v>
          </cell>
          <cell r="T388" t="str">
            <v>ALT83459</v>
          </cell>
          <cell r="U388"/>
          <cell r="V388"/>
          <cell r="W388"/>
          <cell r="X388"/>
          <cell r="Y388"/>
          <cell r="Z388">
            <v>0</v>
          </cell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>
            <v>1026</v>
          </cell>
          <cell r="AT388">
            <v>1026</v>
          </cell>
          <cell r="AU388" t="str">
            <v>ABIERTO</v>
          </cell>
        </row>
        <row r="389">
          <cell r="A389" t="str">
            <v>RM-R-027-SI26-M19-F</v>
          </cell>
          <cell r="B389" t="str">
            <v>3-2-2026</v>
          </cell>
          <cell r="C389" t="str">
            <v>I</v>
          </cell>
          <cell r="D389" t="str">
            <v>MXG</v>
          </cell>
          <cell r="E389" t="str">
            <v>HAGO</v>
          </cell>
          <cell r="F389" t="str">
            <v>TRANSPORTES L. DOMINGUEZ</v>
          </cell>
          <cell r="G389" t="str">
            <v>M19</v>
          </cell>
          <cell r="H389" t="str">
            <v>SEA IMPO</v>
          </cell>
          <cell r="I389" t="str">
            <v>67120000</v>
          </cell>
          <cell r="J389" t="str">
            <v>Freight</v>
          </cell>
          <cell r="K389" t="str">
            <v>FreightRM-R-027-SI26-M19-F</v>
          </cell>
          <cell r="L389" t="e">
            <v>#N/A</v>
          </cell>
          <cell r="M389"/>
          <cell r="N389"/>
          <cell r="O389"/>
          <cell r="P389"/>
          <cell r="Q389"/>
          <cell r="R389" t="str">
            <v>Broker</v>
          </cell>
          <cell r="S389" t="str">
            <v>BrokerRM-R-027-SI26-M19-F</v>
          </cell>
          <cell r="T389" t="e">
            <v>#N/A</v>
          </cell>
          <cell r="U389"/>
          <cell r="V389"/>
          <cell r="W389"/>
          <cell r="X389"/>
          <cell r="Y389"/>
          <cell r="Z389">
            <v>0</v>
          </cell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>
            <v>2125.800815375655</v>
          </cell>
          <cell r="AT389">
            <v>2125.800815375655</v>
          </cell>
          <cell r="AU389" t="str">
            <v>ABIERTO</v>
          </cell>
        </row>
        <row r="390">
          <cell r="A390" t="str">
            <v>RM-R-028-SI26-M19-B</v>
          </cell>
          <cell r="B390" t="str">
            <v>9-2-2026</v>
          </cell>
          <cell r="C390" t="str">
            <v>I</v>
          </cell>
          <cell r="D390" t="str">
            <v>MXG</v>
          </cell>
          <cell r="E390" t="str">
            <v>JE SERBIA</v>
          </cell>
          <cell r="F390" t="str">
            <v>DICEX S.A DE C.V.</v>
          </cell>
          <cell r="G390" t="str">
            <v>M19</v>
          </cell>
          <cell r="H390" t="str">
            <v>SEA IMPO</v>
          </cell>
          <cell r="I390" t="str">
            <v>67120000</v>
          </cell>
          <cell r="J390" t="str">
            <v>Freight</v>
          </cell>
          <cell r="K390" t="str">
            <v>FreightRM-R-028-SI26-M19-B</v>
          </cell>
          <cell r="L390" t="e">
            <v>#N/A</v>
          </cell>
          <cell r="M390"/>
          <cell r="N390"/>
          <cell r="O390"/>
          <cell r="P390"/>
          <cell r="Q390"/>
          <cell r="R390" t="str">
            <v>Broker</v>
          </cell>
          <cell r="S390" t="str">
            <v>BrokerRM-R-028-SI26-M19-B</v>
          </cell>
          <cell r="T390" t="str">
            <v>ALT83237</v>
          </cell>
          <cell r="U390">
            <v>46093</v>
          </cell>
          <cell r="V390">
            <v>766.09715412222613</v>
          </cell>
          <cell r="W390"/>
          <cell r="X390" t="str">
            <v>11</v>
          </cell>
          <cell r="Y390"/>
          <cell r="Z390">
            <v>766.09715412222613</v>
          </cell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>
            <v>1026</v>
          </cell>
          <cell r="AT390">
            <v>259.90284587777387</v>
          </cell>
          <cell r="AU390" t="str">
            <v>CANCELADO</v>
          </cell>
        </row>
        <row r="391">
          <cell r="A391" t="str">
            <v>RM-R-028-SI26-M19-F</v>
          </cell>
          <cell r="B391" t="str">
            <v>9-2-2026</v>
          </cell>
          <cell r="C391" t="str">
            <v>I</v>
          </cell>
          <cell r="D391" t="str">
            <v>MXG</v>
          </cell>
          <cell r="E391" t="str">
            <v>JE SERBIA</v>
          </cell>
          <cell r="F391" t="str">
            <v>TRANSPORTES L. DOMINGUEZ</v>
          </cell>
          <cell r="G391" t="str">
            <v>M19</v>
          </cell>
          <cell r="H391" t="str">
            <v>SEA IMPO</v>
          </cell>
          <cell r="I391" t="str">
            <v>67120000</v>
          </cell>
          <cell r="J391" t="str">
            <v>Freight</v>
          </cell>
          <cell r="K391" t="str">
            <v>FreightRM-R-028-SI26-M19-F</v>
          </cell>
          <cell r="L391" t="e">
            <v>#N/A</v>
          </cell>
          <cell r="M391"/>
          <cell r="N391"/>
          <cell r="O391"/>
          <cell r="P391"/>
          <cell r="Q391"/>
          <cell r="R391" t="str">
            <v>Broker</v>
          </cell>
          <cell r="S391" t="str">
            <v>BrokerRM-R-028-SI26-M19-F</v>
          </cell>
          <cell r="T391" t="e">
            <v>#N/A</v>
          </cell>
          <cell r="U391"/>
          <cell r="V391"/>
          <cell r="W391"/>
          <cell r="X391"/>
          <cell r="Y391"/>
          <cell r="Z391">
            <v>0</v>
          </cell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>
            <v>2125.800815375655</v>
          </cell>
          <cell r="AT391">
            <v>2125.800815375655</v>
          </cell>
          <cell r="AU391" t="str">
            <v>ABIERTO</v>
          </cell>
        </row>
        <row r="392">
          <cell r="A392" t="str">
            <v>RM-R-029-SI26-M19-B</v>
          </cell>
          <cell r="B392" t="str">
            <v>9-2-2026</v>
          </cell>
          <cell r="C392" t="str">
            <v>I</v>
          </cell>
          <cell r="D392" t="str">
            <v>MXG</v>
          </cell>
          <cell r="E392" t="str">
            <v>JE SERBIA</v>
          </cell>
          <cell r="F392" t="str">
            <v>DICEX S.A DE C.V.</v>
          </cell>
          <cell r="G392" t="str">
            <v>M19</v>
          </cell>
          <cell r="H392" t="str">
            <v>SEA IMPO</v>
          </cell>
          <cell r="I392" t="str">
            <v>67120000</v>
          </cell>
          <cell r="J392" t="str">
            <v>Freight</v>
          </cell>
          <cell r="K392" t="str">
            <v>FreightRM-R-029-SI26-M19-B</v>
          </cell>
          <cell r="L392" t="e">
            <v>#N/A</v>
          </cell>
          <cell r="M392"/>
          <cell r="N392"/>
          <cell r="O392"/>
          <cell r="P392"/>
          <cell r="Q392"/>
          <cell r="R392" t="str">
            <v>Broker</v>
          </cell>
          <cell r="S392" t="str">
            <v>BrokerRM-R-029-SI26-M19-B</v>
          </cell>
          <cell r="T392" t="str">
            <v>ALT83367</v>
          </cell>
          <cell r="U392"/>
          <cell r="V392"/>
          <cell r="W392"/>
          <cell r="X392"/>
          <cell r="Y392"/>
          <cell r="Z392">
            <v>0</v>
          </cell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>
            <v>1026</v>
          </cell>
          <cell r="AT392">
            <v>1026</v>
          </cell>
          <cell r="AU392" t="str">
            <v>ABIERTO</v>
          </cell>
        </row>
        <row r="393">
          <cell r="A393" t="str">
            <v>RM-V-034-V1I26-M19.3</v>
          </cell>
          <cell r="B393" t="str">
            <v>13-2-2026</v>
          </cell>
          <cell r="C393" t="str">
            <v>I</v>
          </cell>
          <cell r="D393" t="str">
            <v>MXG</v>
          </cell>
          <cell r="E393" t="str">
            <v>ASAHI</v>
          </cell>
          <cell r="F393" t="str">
            <v>TRANSPORTES BRABER,S.A.DE C.V.</v>
          </cell>
          <cell r="G393" t="str">
            <v>M19</v>
          </cell>
          <cell r="H393" t="str">
            <v>LAND IMPO</v>
          </cell>
          <cell r="I393" t="str">
            <v>67110002</v>
          </cell>
          <cell r="J393" t="str">
            <v>Freight</v>
          </cell>
          <cell r="K393" t="str">
            <v>FreightRM-V-034-V1I26-M19.3</v>
          </cell>
          <cell r="L393" t="str">
            <v>C8856</v>
          </cell>
          <cell r="M393">
            <v>46073</v>
          </cell>
          <cell r="N393">
            <v>689.44683519051557</v>
          </cell>
          <cell r="O393"/>
          <cell r="P393" t="str">
            <v>08</v>
          </cell>
          <cell r="Q393"/>
          <cell r="R393" t="str">
            <v>Broker</v>
          </cell>
          <cell r="S393" t="str">
            <v>BrokerRM-V-034-V1I26-M19.3</v>
          </cell>
          <cell r="T393" t="e">
            <v>#N/A</v>
          </cell>
          <cell r="U393"/>
          <cell r="V393"/>
          <cell r="W393"/>
          <cell r="X393"/>
          <cell r="Y393"/>
          <cell r="Z393">
            <v>689.44683519051557</v>
          </cell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>
            <v>629.00407687827601</v>
          </cell>
          <cell r="AT393">
            <v>-60.442758312239562</v>
          </cell>
          <cell r="AU393" t="str">
            <v>CANCELADO</v>
          </cell>
        </row>
        <row r="394">
          <cell r="A394" t="str">
            <v>FG-V-023-V1E26-M46.1</v>
          </cell>
          <cell r="B394" t="str">
            <v>9-2-2026</v>
          </cell>
          <cell r="C394" t="str">
            <v>O</v>
          </cell>
          <cell r="D394" t="str">
            <v>MXG</v>
          </cell>
          <cell r="E394" t="str">
            <v>JEG</v>
          </cell>
          <cell r="F394" t="str">
            <v>TRANSPORTES BRABER,S.A.DE C.V.</v>
          </cell>
          <cell r="G394" t="str">
            <v>M46</v>
          </cell>
          <cell r="H394" t="str">
            <v>LAND EXPO</v>
          </cell>
          <cell r="I394" t="str">
            <v>59210003</v>
          </cell>
          <cell r="J394" t="str">
            <v>Freight</v>
          </cell>
          <cell r="K394" t="str">
            <v>FreightFG-V-023-V1E26-M46.1</v>
          </cell>
          <cell r="L394" t="str">
            <v>C8813</v>
          </cell>
          <cell r="M394">
            <v>46071</v>
          </cell>
          <cell r="N394">
            <v>829.88970902562062</v>
          </cell>
          <cell r="O394"/>
          <cell r="P394" t="str">
            <v>08</v>
          </cell>
          <cell r="Q394"/>
          <cell r="R394" t="str">
            <v>Broker</v>
          </cell>
          <cell r="S394" t="str">
            <v>BrokerFG-V-023-V1E26-M46.1</v>
          </cell>
          <cell r="T394" t="e">
            <v>#N/A</v>
          </cell>
          <cell r="U394"/>
          <cell r="V394"/>
          <cell r="W394"/>
          <cell r="X394"/>
          <cell r="Y394"/>
          <cell r="Z394">
            <v>829.88970902562062</v>
          </cell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>
            <v>757.13453698311002</v>
          </cell>
          <cell r="AT394">
            <v>-72.755172042510594</v>
          </cell>
          <cell r="AU394" t="str">
            <v>CANCELADO</v>
          </cell>
        </row>
        <row r="395">
          <cell r="A395" t="str">
            <v>FG-V-026-V1E26-M01</v>
          </cell>
          <cell r="B395" t="str">
            <v>10-2-2026</v>
          </cell>
          <cell r="C395" t="str">
            <v>O</v>
          </cell>
          <cell r="D395" t="str">
            <v>MXG</v>
          </cell>
          <cell r="E395" t="str">
            <v>JEG</v>
          </cell>
          <cell r="F395" t="str">
            <v>GILDARDO SOLIS RODARTE</v>
          </cell>
          <cell r="G395" t="str">
            <v>M01</v>
          </cell>
          <cell r="H395" t="str">
            <v>LAND EXPO</v>
          </cell>
          <cell r="I395" t="str">
            <v>59210003</v>
          </cell>
          <cell r="J395" t="str">
            <v>Freight</v>
          </cell>
          <cell r="K395" t="str">
            <v>FreightFG-V-026-V1E26-M01</v>
          </cell>
          <cell r="L395" t="str">
            <v>MX-1099</v>
          </cell>
          <cell r="M395">
            <v>46083</v>
          </cell>
          <cell r="N395">
            <v>399.34348293621593</v>
          </cell>
          <cell r="O395"/>
          <cell r="P395" t="str">
            <v>10</v>
          </cell>
          <cell r="Q395"/>
          <cell r="R395" t="str">
            <v>Broker</v>
          </cell>
          <cell r="S395" t="str">
            <v>BrokerFG-V-026-V1E26-M01</v>
          </cell>
          <cell r="T395" t="str">
            <v>SAGS 33822</v>
          </cell>
          <cell r="U395"/>
          <cell r="V395"/>
          <cell r="W395"/>
          <cell r="X395"/>
          <cell r="Y395"/>
          <cell r="Z395">
            <v>399.34348293621593</v>
          </cell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>
            <v>582.41118229469998</v>
          </cell>
          <cell r="AT395">
            <v>183.06769935848405</v>
          </cell>
          <cell r="AU395" t="str">
            <v>CANCELADO</v>
          </cell>
        </row>
        <row r="396">
          <cell r="A396" t="str">
            <v>RM-R-029-SI26-M19-F</v>
          </cell>
          <cell r="B396" t="str">
            <v>9-2-2026</v>
          </cell>
          <cell r="C396" t="str">
            <v>I</v>
          </cell>
          <cell r="D396" t="str">
            <v>MXG</v>
          </cell>
          <cell r="E396" t="str">
            <v>JE SERBIA</v>
          </cell>
          <cell r="F396" t="str">
            <v>TRANSPORTES L. DOMINGUEZ</v>
          </cell>
          <cell r="G396" t="str">
            <v>M19</v>
          </cell>
          <cell r="H396" t="str">
            <v>SEA IMPO</v>
          </cell>
          <cell r="I396" t="str">
            <v>67120000</v>
          </cell>
          <cell r="J396" t="str">
            <v>Freight</v>
          </cell>
          <cell r="K396" t="str">
            <v>FreightRM-R-029-SI26-M19-F</v>
          </cell>
          <cell r="L396" t="e">
            <v>#N/A</v>
          </cell>
          <cell r="M396"/>
          <cell r="N396"/>
          <cell r="O396"/>
          <cell r="P396"/>
          <cell r="Q396"/>
          <cell r="R396" t="str">
            <v>Broker</v>
          </cell>
          <cell r="S396" t="str">
            <v>BrokerRM-R-029-SI26-M19-F</v>
          </cell>
          <cell r="T396" t="e">
            <v>#N/A</v>
          </cell>
          <cell r="U396"/>
          <cell r="V396"/>
          <cell r="W396"/>
          <cell r="X396"/>
          <cell r="Y396"/>
          <cell r="Z396">
            <v>0</v>
          </cell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>
            <v>2125.800815375655</v>
          </cell>
          <cell r="AT396">
            <v>2125.800815375655</v>
          </cell>
          <cell r="AU396" t="str">
            <v>ABIERTO</v>
          </cell>
        </row>
        <row r="397">
          <cell r="A397" t="str">
            <v>RM-V-060-V1I26-M19.1</v>
          </cell>
          <cell r="B397" t="str">
            <v>12-2-2026</v>
          </cell>
          <cell r="C397" t="str">
            <v>I</v>
          </cell>
          <cell r="D397" t="str">
            <v>MXG</v>
          </cell>
          <cell r="E397" t="str">
            <v>REA</v>
          </cell>
          <cell r="F397" t="str">
            <v>TRANSPORTES BRABER,S.A.DE C.V.</v>
          </cell>
          <cell r="G397" t="str">
            <v>M19</v>
          </cell>
          <cell r="H397" t="str">
            <v>LAND IMPO</v>
          </cell>
          <cell r="I397" t="str">
            <v>67110002</v>
          </cell>
          <cell r="J397" t="str">
            <v>Freight</v>
          </cell>
          <cell r="K397" t="str">
            <v>FreightRM-V-060-V1I26-M19.1</v>
          </cell>
          <cell r="L397" t="str">
            <v>C8867</v>
          </cell>
          <cell r="M397">
            <v>46073</v>
          </cell>
          <cell r="N397">
            <v>1256.2341474536179</v>
          </cell>
          <cell r="O397"/>
          <cell r="P397" t="str">
            <v>08</v>
          </cell>
          <cell r="Q397"/>
          <cell r="R397" t="str">
            <v>Broker</v>
          </cell>
          <cell r="S397" t="str">
            <v>BrokerRM-V-060-V1I26-M19.1</v>
          </cell>
          <cell r="T397" t="e">
            <v>#N/A</v>
          </cell>
          <cell r="U397"/>
          <cell r="V397"/>
          <cell r="W397"/>
          <cell r="X397"/>
          <cell r="Y397"/>
          <cell r="Z397">
            <v>1256.2341474536179</v>
          </cell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>
            <v>1106.58124635993</v>
          </cell>
          <cell r="AT397">
            <v>-149.65290109368789</v>
          </cell>
          <cell r="AU397" t="str">
            <v>CANCELADO</v>
          </cell>
        </row>
        <row r="398">
          <cell r="A398" t="str">
            <v>FG-R-2127LE25.M01</v>
          </cell>
          <cell r="B398" t="str">
            <v>10-2-2026</v>
          </cell>
          <cell r="C398" t="str">
            <v>O</v>
          </cell>
          <cell r="D398" t="str">
            <v>MXG</v>
          </cell>
          <cell r="E398" t="str">
            <v>JEG</v>
          </cell>
          <cell r="F398" t="str">
            <v>P&amp;P GLOBAL LOGISTICS, LLC.</v>
          </cell>
          <cell r="G398" t="str">
            <v>M01</v>
          </cell>
          <cell r="H398" t="str">
            <v>LAND EXPO</v>
          </cell>
          <cell r="I398" t="str">
            <v>59210003</v>
          </cell>
          <cell r="J398" t="str">
            <v>Freight</v>
          </cell>
          <cell r="K398" t="str">
            <v>FreightFG-R-2127LE25.M01</v>
          </cell>
          <cell r="L398">
            <v>56067</v>
          </cell>
          <cell r="M398">
            <v>46073</v>
          </cell>
          <cell r="N398">
            <v>5225</v>
          </cell>
          <cell r="O398"/>
          <cell r="P398" t="str">
            <v>08</v>
          </cell>
          <cell r="Q398"/>
          <cell r="R398" t="str">
            <v>Broker</v>
          </cell>
          <cell r="S398" t="str">
            <v>BrokerFG-R-2127LE25.M01</v>
          </cell>
          <cell r="T398" t="e">
            <v>#N/A</v>
          </cell>
          <cell r="U398"/>
          <cell r="V398"/>
          <cell r="W398"/>
          <cell r="X398"/>
          <cell r="Y398"/>
          <cell r="Z398">
            <v>5225</v>
          </cell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>
            <v>5225</v>
          </cell>
          <cell r="AT398">
            <v>0</v>
          </cell>
          <cell r="AU398" t="str">
            <v>CANCELADO</v>
          </cell>
        </row>
        <row r="399">
          <cell r="A399" t="str">
            <v>FG-R-2128LE25.M19</v>
          </cell>
          <cell r="B399" t="str">
            <v>11-2-2026</v>
          </cell>
          <cell r="C399" t="str">
            <v>O</v>
          </cell>
          <cell r="D399" t="str">
            <v>MXG</v>
          </cell>
          <cell r="E399" t="str">
            <v>JEG</v>
          </cell>
          <cell r="F399" t="str">
            <v>P&amp;P GLOBAL LOGISTICS, LLC.</v>
          </cell>
          <cell r="G399" t="str">
            <v>M19</v>
          </cell>
          <cell r="H399" t="str">
            <v>LAND EXPO</v>
          </cell>
          <cell r="I399" t="str">
            <v>59210003</v>
          </cell>
          <cell r="J399" t="str">
            <v>Freight</v>
          </cell>
          <cell r="K399" t="str">
            <v>FreightFG-R-2128LE25.M19</v>
          </cell>
          <cell r="L399">
            <v>56068</v>
          </cell>
          <cell r="M399">
            <v>46073</v>
          </cell>
          <cell r="N399">
            <v>5775</v>
          </cell>
          <cell r="O399"/>
          <cell r="P399" t="str">
            <v>08</v>
          </cell>
          <cell r="Q399"/>
          <cell r="R399" t="str">
            <v>Broker</v>
          </cell>
          <cell r="S399" t="str">
            <v>BrokerFG-R-2128LE25.M19</v>
          </cell>
          <cell r="T399" t="e">
            <v>#N/A</v>
          </cell>
          <cell r="U399"/>
          <cell r="V399"/>
          <cell r="W399"/>
          <cell r="X399"/>
          <cell r="Y399"/>
          <cell r="Z399">
            <v>5775</v>
          </cell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>
            <v>5775</v>
          </cell>
          <cell r="AT399">
            <v>0</v>
          </cell>
          <cell r="AU399" t="str">
            <v>CANCELADO</v>
          </cell>
        </row>
        <row r="400">
          <cell r="A400" t="str">
            <v>FG-R-2129LE25.M19</v>
          </cell>
          <cell r="B400" t="str">
            <v>11-2-2026</v>
          </cell>
          <cell r="C400" t="str">
            <v>O</v>
          </cell>
          <cell r="D400" t="str">
            <v>MXG</v>
          </cell>
          <cell r="E400" t="str">
            <v>JEG</v>
          </cell>
          <cell r="F400" t="str">
            <v>P&amp;P GLOBAL LOGISTICS, LLC.</v>
          </cell>
          <cell r="G400" t="str">
            <v>M19</v>
          </cell>
          <cell r="H400" t="str">
            <v>LAND EXPO</v>
          </cell>
          <cell r="I400" t="str">
            <v>59210003</v>
          </cell>
          <cell r="J400" t="str">
            <v>Freight</v>
          </cell>
          <cell r="K400" t="str">
            <v>FreightFG-R-2129LE25.M19</v>
          </cell>
          <cell r="L400">
            <v>56069</v>
          </cell>
          <cell r="M400">
            <v>46073</v>
          </cell>
          <cell r="N400">
            <v>5197</v>
          </cell>
          <cell r="O400"/>
          <cell r="P400" t="str">
            <v>08</v>
          </cell>
          <cell r="Q400"/>
          <cell r="R400" t="str">
            <v>Broker</v>
          </cell>
          <cell r="S400" t="str">
            <v>BrokerFG-R-2129LE25.M19</v>
          </cell>
          <cell r="T400" t="e">
            <v>#N/A</v>
          </cell>
          <cell r="U400"/>
          <cell r="V400"/>
          <cell r="W400"/>
          <cell r="X400"/>
          <cell r="Y400"/>
          <cell r="Z400">
            <v>5197</v>
          </cell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>
            <v>5197</v>
          </cell>
          <cell r="AT400">
            <v>0</v>
          </cell>
          <cell r="AU400" t="str">
            <v>CANCELADO</v>
          </cell>
        </row>
        <row r="401">
          <cell r="A401" t="str">
            <v>FG-R-2130LE25.M01</v>
          </cell>
          <cell r="B401" t="str">
            <v>14-2-2026</v>
          </cell>
          <cell r="C401" t="str">
            <v>O</v>
          </cell>
          <cell r="D401" t="str">
            <v>MXG</v>
          </cell>
          <cell r="E401" t="str">
            <v>JEG</v>
          </cell>
          <cell r="F401" t="str">
            <v>P&amp;P GLOBAL LOGISTICS, LLC.</v>
          </cell>
          <cell r="G401" t="str">
            <v>M01</v>
          </cell>
          <cell r="H401" t="str">
            <v>LAND EXPO</v>
          </cell>
          <cell r="I401" t="str">
            <v>59210003</v>
          </cell>
          <cell r="J401" t="str">
            <v>Freight</v>
          </cell>
          <cell r="K401" t="str">
            <v>FreightFG-R-2130LE25.M01</v>
          </cell>
          <cell r="L401">
            <v>56070</v>
          </cell>
          <cell r="M401">
            <v>46073</v>
          </cell>
          <cell r="N401">
            <v>4545</v>
          </cell>
          <cell r="O401"/>
          <cell r="P401" t="str">
            <v>08</v>
          </cell>
          <cell r="Q401"/>
          <cell r="R401" t="str">
            <v>Broker</v>
          </cell>
          <cell r="S401" t="str">
            <v>BrokerFG-R-2130LE25.M01</v>
          </cell>
          <cell r="T401" t="e">
            <v>#N/A</v>
          </cell>
          <cell r="U401"/>
          <cell r="V401"/>
          <cell r="W401"/>
          <cell r="X401"/>
          <cell r="Y401"/>
          <cell r="Z401">
            <v>4545</v>
          </cell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>
            <v>4545</v>
          </cell>
          <cell r="AT401">
            <v>0</v>
          </cell>
          <cell r="AU401" t="str">
            <v>CANCELADO</v>
          </cell>
        </row>
        <row r="402">
          <cell r="A402" t="str">
            <v>FG-R-2131LE25.M19</v>
          </cell>
          <cell r="B402" t="str">
            <v>14-2-2026</v>
          </cell>
          <cell r="C402" t="str">
            <v>O</v>
          </cell>
          <cell r="D402" t="str">
            <v>MXG</v>
          </cell>
          <cell r="E402" t="str">
            <v>JEG</v>
          </cell>
          <cell r="F402" t="str">
            <v>P&amp;P GLOBAL LOGISTICS, LLC.</v>
          </cell>
          <cell r="G402" t="str">
            <v>M19</v>
          </cell>
          <cell r="H402" t="str">
            <v>LAND EXPO</v>
          </cell>
          <cell r="I402" t="str">
            <v>59210003</v>
          </cell>
          <cell r="J402" t="str">
            <v>Freight</v>
          </cell>
          <cell r="K402" t="str">
            <v>FreightFG-R-2131LE25.M19</v>
          </cell>
          <cell r="L402">
            <v>56071</v>
          </cell>
          <cell r="M402">
            <v>46073</v>
          </cell>
          <cell r="N402">
            <v>6025</v>
          </cell>
          <cell r="O402"/>
          <cell r="P402" t="str">
            <v>08</v>
          </cell>
          <cell r="Q402"/>
          <cell r="R402" t="str">
            <v>Broker</v>
          </cell>
          <cell r="S402" t="str">
            <v>BrokerFG-R-2131LE25.M19</v>
          </cell>
          <cell r="T402" t="e">
            <v>#N/A</v>
          </cell>
          <cell r="U402"/>
          <cell r="V402"/>
          <cell r="W402"/>
          <cell r="X402"/>
          <cell r="Y402"/>
          <cell r="Z402">
            <v>6025</v>
          </cell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>
            <v>6025</v>
          </cell>
          <cell r="AT402">
            <v>0</v>
          </cell>
          <cell r="AU402" t="str">
            <v>CANCELADO</v>
          </cell>
        </row>
        <row r="403">
          <cell r="A403" t="str">
            <v>FG-R-2132LE25.M19</v>
          </cell>
          <cell r="B403" t="str">
            <v>14-2-2026</v>
          </cell>
          <cell r="C403" t="str">
            <v>O</v>
          </cell>
          <cell r="D403" t="str">
            <v>MXG</v>
          </cell>
          <cell r="E403" t="str">
            <v>JEG</v>
          </cell>
          <cell r="F403" t="str">
            <v>P&amp;P GLOBAL LOGISTICS, LLC.</v>
          </cell>
          <cell r="G403" t="str">
            <v>M19</v>
          </cell>
          <cell r="H403" t="str">
            <v>LAND EXPO</v>
          </cell>
          <cell r="I403" t="str">
            <v>59210003</v>
          </cell>
          <cell r="J403" t="str">
            <v>Freight</v>
          </cell>
          <cell r="K403" t="str">
            <v>FreightFG-R-2132LE25.M19</v>
          </cell>
          <cell r="L403">
            <v>56072</v>
          </cell>
          <cell r="M403">
            <v>46073</v>
          </cell>
          <cell r="N403">
            <v>5197</v>
          </cell>
          <cell r="O403"/>
          <cell r="P403" t="str">
            <v>08</v>
          </cell>
          <cell r="Q403"/>
          <cell r="R403" t="str">
            <v>Broker</v>
          </cell>
          <cell r="S403" t="str">
            <v>BrokerFG-R-2132LE25.M19</v>
          </cell>
          <cell r="T403" t="e">
            <v>#N/A</v>
          </cell>
          <cell r="U403"/>
          <cell r="V403"/>
          <cell r="W403"/>
          <cell r="X403"/>
          <cell r="Y403"/>
          <cell r="Z403">
            <v>5197</v>
          </cell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>
            <v>5197</v>
          </cell>
          <cell r="AT403">
            <v>0</v>
          </cell>
          <cell r="AU403" t="str">
            <v>CANCELADO</v>
          </cell>
        </row>
        <row r="404">
          <cell r="A404" t="str">
            <v>FG-V-018-V1E26-M01</v>
          </cell>
          <cell r="B404" t="str">
            <v>12-2-2026</v>
          </cell>
          <cell r="C404" t="str">
            <v>O</v>
          </cell>
          <cell r="D404" t="str">
            <v>MXG</v>
          </cell>
          <cell r="E404" t="str">
            <v>JEG</v>
          </cell>
          <cell r="F404" t="str">
            <v>TRANSPORTES BRABER,S.A.DE C.V.</v>
          </cell>
          <cell r="G404" t="str">
            <v>M01</v>
          </cell>
          <cell r="H404" t="str">
            <v>LAND EXPO</v>
          </cell>
          <cell r="I404" t="str">
            <v>59210003</v>
          </cell>
          <cell r="J404" t="str">
            <v>Freight</v>
          </cell>
          <cell r="K404" t="str">
            <v>FreightFG-V-018-V1E26-M01</v>
          </cell>
          <cell r="L404" t="str">
            <v>C8873</v>
          </cell>
          <cell r="M404">
            <v>46073</v>
          </cell>
          <cell r="N404">
            <v>846.30510986348997</v>
          </cell>
          <cell r="O404"/>
          <cell r="P404" t="str">
            <v>08</v>
          </cell>
          <cell r="Q404"/>
          <cell r="R404" t="str">
            <v>Broker</v>
          </cell>
          <cell r="S404" t="str">
            <v>BrokerFG-V-018-V1E26-M01</v>
          </cell>
          <cell r="T404" t="e">
            <v>#N/A</v>
          </cell>
          <cell r="U404"/>
          <cell r="V404"/>
          <cell r="W404"/>
          <cell r="X404"/>
          <cell r="Y404"/>
          <cell r="Z404">
            <v>846.30510986348997</v>
          </cell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>
            <v>745.48631333721596</v>
          </cell>
          <cell r="AT404">
            <v>-100.81879652627401</v>
          </cell>
          <cell r="AU404" t="str">
            <v>CANCELADO</v>
          </cell>
        </row>
        <row r="405">
          <cell r="A405" t="str">
            <v>FG-V-023-V1E26-M46.2</v>
          </cell>
          <cell r="B405" t="str">
            <v>13-2-2026</v>
          </cell>
          <cell r="C405" t="str">
            <v>O</v>
          </cell>
          <cell r="D405" t="str">
            <v>MXG</v>
          </cell>
          <cell r="E405" t="str">
            <v>JEG</v>
          </cell>
          <cell r="F405" t="str">
            <v>TRANSPORTES BRABER,S.A.DE C.V.</v>
          </cell>
          <cell r="G405" t="str">
            <v>M46</v>
          </cell>
          <cell r="H405" t="str">
            <v>LAND EXPO</v>
          </cell>
          <cell r="I405" t="str">
            <v>59210003</v>
          </cell>
          <cell r="J405" t="str">
            <v>Freight</v>
          </cell>
          <cell r="K405" t="str">
            <v>FreightFG-V-023-V1E26-M46.2</v>
          </cell>
          <cell r="L405" t="str">
            <v>C8862</v>
          </cell>
          <cell r="M405">
            <v>46073</v>
          </cell>
          <cell r="N405">
            <v>427.71238849781986</v>
          </cell>
          <cell r="O405"/>
          <cell r="P405" t="str">
            <v>08</v>
          </cell>
          <cell r="Q405"/>
          <cell r="R405" t="str">
            <v>Broker</v>
          </cell>
          <cell r="S405" t="str">
            <v>BrokerFG-V-023-V1E26-M46.2</v>
          </cell>
          <cell r="T405" t="e">
            <v>#N/A</v>
          </cell>
          <cell r="U405"/>
          <cell r="V405"/>
          <cell r="W405"/>
          <cell r="X405"/>
          <cell r="Y405"/>
          <cell r="Z405">
            <v>427.71238849781986</v>
          </cell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>
            <v>390.21549213744902</v>
          </cell>
          <cell r="AT405">
            <v>-37.49689636037084</v>
          </cell>
          <cell r="AU405" t="str">
            <v>CANCELADO</v>
          </cell>
        </row>
        <row r="406">
          <cell r="A406" t="str">
            <v>RM-V-034-V1I26-M19.4</v>
          </cell>
          <cell r="B406" t="str">
            <v>18-2-2026</v>
          </cell>
          <cell r="C406" t="str">
            <v>I</v>
          </cell>
          <cell r="D406" t="str">
            <v>MXG</v>
          </cell>
          <cell r="E406" t="str">
            <v>ASAHI</v>
          </cell>
          <cell r="F406" t="str">
            <v>TRANSPORTES BRABER,S.A.DE C.V.</v>
          </cell>
          <cell r="G406" t="str">
            <v>M19</v>
          </cell>
          <cell r="H406" t="str">
            <v>LAND IMPO</v>
          </cell>
          <cell r="I406" t="str">
            <v>67110002</v>
          </cell>
          <cell r="J406" t="str">
            <v>Freight</v>
          </cell>
          <cell r="K406" t="str">
            <v>FreightRM-V-034-V1I26-M19.4</v>
          </cell>
          <cell r="L406" t="str">
            <v>C9003</v>
          </cell>
          <cell r="M406">
            <v>46080</v>
          </cell>
          <cell r="N406">
            <v>715.73438758662462</v>
          </cell>
          <cell r="O406"/>
          <cell r="P406" t="str">
            <v>09</v>
          </cell>
          <cell r="Q406"/>
          <cell r="R406" t="str">
            <v>Broker</v>
          </cell>
          <cell r="S406" t="str">
            <v>BrokerRM-V-034-V1I26-M19.4</v>
          </cell>
          <cell r="T406" t="e">
            <v>#N/A</v>
          </cell>
          <cell r="U406"/>
          <cell r="V406"/>
          <cell r="W406"/>
          <cell r="X406"/>
          <cell r="Y406"/>
          <cell r="Z406">
            <v>715.73438758662462</v>
          </cell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>
            <v>629.00407687827601</v>
          </cell>
          <cell r="AT406">
            <v>-86.730310708348611</v>
          </cell>
          <cell r="AU406" t="str">
            <v>CANCELADO</v>
          </cell>
        </row>
        <row r="407">
          <cell r="A407" t="str">
            <v>RM-V-034-V1I26-M19.5</v>
          </cell>
          <cell r="B407" t="str">
            <v>20-2-2026</v>
          </cell>
          <cell r="C407" t="str">
            <v>I</v>
          </cell>
          <cell r="D407" t="str">
            <v>MXG</v>
          </cell>
          <cell r="E407" t="str">
            <v>ASAHI</v>
          </cell>
          <cell r="F407" t="str">
            <v>TRANSPORTES BRABER,S.A.DE C.V.</v>
          </cell>
          <cell r="G407" t="str">
            <v>M19</v>
          </cell>
          <cell r="H407" t="str">
            <v>LAND IMPO</v>
          </cell>
          <cell r="I407" t="str">
            <v>67110002</v>
          </cell>
          <cell r="J407" t="str">
            <v>Freight</v>
          </cell>
          <cell r="K407" t="str">
            <v>FreightRM-V-034-V1I26-M19.5</v>
          </cell>
          <cell r="L407" t="str">
            <v>C8996</v>
          </cell>
          <cell r="M407">
            <v>46080</v>
          </cell>
          <cell r="N407">
            <v>691.05389146294795</v>
          </cell>
          <cell r="O407"/>
          <cell r="P407" t="str">
            <v>09</v>
          </cell>
          <cell r="Q407"/>
          <cell r="R407" t="str">
            <v>Broker</v>
          </cell>
          <cell r="S407" t="str">
            <v>BrokerRM-V-034-V1I26-M19.5</v>
          </cell>
          <cell r="T407" t="e">
            <v>#N/A</v>
          </cell>
          <cell r="U407"/>
          <cell r="V407"/>
          <cell r="W407"/>
          <cell r="X407"/>
          <cell r="Y407"/>
          <cell r="Z407">
            <v>691.05389146294795</v>
          </cell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>
            <v>629.00407687827601</v>
          </cell>
          <cell r="AT407">
            <v>-62.049814584671935</v>
          </cell>
          <cell r="AU407" t="str">
            <v>CANCELADO</v>
          </cell>
        </row>
        <row r="408">
          <cell r="A408" t="str">
            <v>RM-V-041-V1I26-M19.1</v>
          </cell>
          <cell r="B408" t="str">
            <v>13-2-2026</v>
          </cell>
          <cell r="C408" t="str">
            <v>I</v>
          </cell>
          <cell r="D408" t="str">
            <v>MXG</v>
          </cell>
          <cell r="E408" t="str">
            <v>EJOTAFT</v>
          </cell>
          <cell r="F408" t="str">
            <v>TRANSPORTES BRABER,S.A.DE C.V.</v>
          </cell>
          <cell r="G408" t="str">
            <v>M19</v>
          </cell>
          <cell r="H408" t="str">
            <v>LAND IMPO</v>
          </cell>
          <cell r="I408" t="str">
            <v>67110002</v>
          </cell>
          <cell r="J408" t="str">
            <v>Freight</v>
          </cell>
          <cell r="K408" t="str">
            <v>FreightRM-V-041-V1I26-M19.1</v>
          </cell>
          <cell r="L408" t="str">
            <v>C8858</v>
          </cell>
          <cell r="M408">
            <v>46073</v>
          </cell>
          <cell r="N408">
            <v>127.67533985009548</v>
          </cell>
          <cell r="O408"/>
          <cell r="P408" t="str">
            <v>08</v>
          </cell>
          <cell r="Q408"/>
          <cell r="R408" t="str">
            <v>Broker</v>
          </cell>
          <cell r="S408" t="str">
            <v>BrokerRM-V-041-V1I26-M19.1</v>
          </cell>
          <cell r="T408" t="e">
            <v>#N/A</v>
          </cell>
          <cell r="U408"/>
          <cell r="V408"/>
          <cell r="W408"/>
          <cell r="X408"/>
          <cell r="Y408"/>
          <cell r="Z408">
            <v>127.67533985009548</v>
          </cell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>
            <v>116.48223645893999</v>
          </cell>
          <cell r="AT408">
            <v>-11.193103391155489</v>
          </cell>
          <cell r="AU408" t="str">
            <v>CANCELADO</v>
          </cell>
        </row>
        <row r="409">
          <cell r="A409" t="str">
            <v>RM-R-030-SI26-M19</v>
          </cell>
          <cell r="B409" t="str">
            <v>16-2-2026</v>
          </cell>
          <cell r="C409" t="str">
            <v>I</v>
          </cell>
          <cell r="D409" t="str">
            <v>MXG</v>
          </cell>
          <cell r="E409" t="str">
            <v>ELICAMEX</v>
          </cell>
          <cell r="F409" t="str">
            <v>GILDARDO SOLIS RODARTE</v>
          </cell>
          <cell r="G409" t="str">
            <v>M19</v>
          </cell>
          <cell r="H409" t="str">
            <v>SEA IMPO</v>
          </cell>
          <cell r="I409" t="str">
            <v>67120000</v>
          </cell>
          <cell r="J409" t="str">
            <v>Freight</v>
          </cell>
          <cell r="K409" t="str">
            <v>FreightRM-R-030-SI26-M19</v>
          </cell>
          <cell r="L409" t="str">
            <v>MX-1094</v>
          </cell>
          <cell r="M409">
            <v>46067</v>
          </cell>
          <cell r="N409">
            <v>1340.5910684260025</v>
          </cell>
          <cell r="O409"/>
          <cell r="P409" t="str">
            <v>08</v>
          </cell>
          <cell r="Q409"/>
          <cell r="R409" t="str">
            <v>Broker</v>
          </cell>
          <cell r="S409" t="str">
            <v>BrokerRM-R-030-SI26-M19</v>
          </cell>
          <cell r="T409" t="e">
            <v>#N/A</v>
          </cell>
          <cell r="U409"/>
          <cell r="V409"/>
          <cell r="W409"/>
          <cell r="X409"/>
          <cell r="Y409"/>
          <cell r="Z409">
            <v>1340.5910684260025</v>
          </cell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>
            <v>1223.0634828188699</v>
          </cell>
          <cell r="AT409">
            <v>-117.52758560713255</v>
          </cell>
          <cell r="AU409" t="str">
            <v>CANCELADO</v>
          </cell>
        </row>
        <row r="410">
          <cell r="A410" t="str">
            <v>FG-V-026-V1E26-M01.1</v>
          </cell>
          <cell r="B410" t="str">
            <v>17-2-2026</v>
          </cell>
          <cell r="C410" t="str">
            <v>O</v>
          </cell>
          <cell r="D410" t="str">
            <v>MXG</v>
          </cell>
          <cell r="E410" t="str">
            <v>JEG</v>
          </cell>
          <cell r="F410" t="str">
            <v>GILDARDO SOLIS RODARTE</v>
          </cell>
          <cell r="G410" t="str">
            <v>M01</v>
          </cell>
          <cell r="H410" t="str">
            <v>LAND EXPO</v>
          </cell>
          <cell r="I410" t="str">
            <v>59210003</v>
          </cell>
          <cell r="J410" t="str">
            <v>Freight</v>
          </cell>
          <cell r="K410" t="str">
            <v>FreightFG-V-026-V1E26-M01.1</v>
          </cell>
          <cell r="L410" t="str">
            <v>MX-1095</v>
          </cell>
          <cell r="M410">
            <v>46069</v>
          </cell>
          <cell r="N410">
            <v>402.17732052780076</v>
          </cell>
          <cell r="O410"/>
          <cell r="P410" t="str">
            <v>08</v>
          </cell>
          <cell r="Q410"/>
          <cell r="R410" t="str">
            <v>Broker</v>
          </cell>
          <cell r="S410" t="str">
            <v>BrokerFG-V-026-V1E26-M01.1</v>
          </cell>
          <cell r="T410" t="e">
            <v>#N/A</v>
          </cell>
          <cell r="U410"/>
          <cell r="V410"/>
          <cell r="W410"/>
          <cell r="X410"/>
          <cell r="Y410"/>
          <cell r="Z410">
            <v>402.17732052780076</v>
          </cell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>
            <v>582.41118229469998</v>
          </cell>
          <cell r="AT410">
            <v>180.23386176689922</v>
          </cell>
          <cell r="AU410" t="str">
            <v>CANCELADO</v>
          </cell>
        </row>
        <row r="411">
          <cell r="A411" t="str">
            <v>RM-R-031-SI26-M19</v>
          </cell>
          <cell r="B411" t="str">
            <v>16-2-2026</v>
          </cell>
          <cell r="C411" t="str">
            <v>I</v>
          </cell>
          <cell r="D411" t="str">
            <v>MXG</v>
          </cell>
          <cell r="E411" t="str">
            <v xml:space="preserve">ELETTROSUD </v>
          </cell>
          <cell r="F411" t="str">
            <v xml:space="preserve">DSV AIR &amp; Sea SA de CV </v>
          </cell>
          <cell r="G411" t="str">
            <v>M19</v>
          </cell>
          <cell r="H411" t="str">
            <v>SEA IMPO</v>
          </cell>
          <cell r="I411" t="str">
            <v>67120000</v>
          </cell>
          <cell r="J411" t="str">
            <v>Freight</v>
          </cell>
          <cell r="K411" t="str">
            <v>FreightRM-R-031-SI26-M19</v>
          </cell>
          <cell r="L411">
            <v>1718432</v>
          </cell>
          <cell r="M411">
            <v>46091</v>
          </cell>
          <cell r="N411">
            <v>9687.9699999999993</v>
          </cell>
          <cell r="O411"/>
          <cell r="P411" t="str">
            <v>11</v>
          </cell>
          <cell r="Q411"/>
          <cell r="R411" t="str">
            <v>Broker</v>
          </cell>
          <cell r="S411" t="str">
            <v>BrokerRM-R-031-SI26-M19</v>
          </cell>
          <cell r="T411" t="e">
            <v>#N/A</v>
          </cell>
          <cell r="U411"/>
          <cell r="V411"/>
          <cell r="W411"/>
          <cell r="X411"/>
          <cell r="Y411"/>
          <cell r="Z411">
            <v>9687.9699999999993</v>
          </cell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>
            <v>7366.86</v>
          </cell>
          <cell r="AT411">
            <v>-2321.1099999999997</v>
          </cell>
          <cell r="AU411" t="str">
            <v>CANCELADO</v>
          </cell>
        </row>
        <row r="412">
          <cell r="A412" t="str">
            <v>RM-R-031-SI26-M19-B</v>
          </cell>
          <cell r="B412" t="str">
            <v>16-2-2026</v>
          </cell>
          <cell r="C412" t="str">
            <v>I</v>
          </cell>
          <cell r="D412" t="str">
            <v>MXG</v>
          </cell>
          <cell r="E412" t="str">
            <v xml:space="preserve">ELETTROSUD </v>
          </cell>
          <cell r="F412" t="str">
            <v>DICEX S.A DE C.V.</v>
          </cell>
          <cell r="G412" t="str">
            <v>M19</v>
          </cell>
          <cell r="H412" t="str">
            <v>SEA IMPO</v>
          </cell>
          <cell r="I412" t="str">
            <v>67120000</v>
          </cell>
          <cell r="J412" t="str">
            <v>Freight</v>
          </cell>
          <cell r="K412" t="str">
            <v>FreightRM-R-031-SI26-M19-B</v>
          </cell>
          <cell r="L412" t="e">
            <v>#N/A</v>
          </cell>
          <cell r="M412"/>
          <cell r="N412"/>
          <cell r="O412"/>
          <cell r="P412"/>
          <cell r="Q412"/>
          <cell r="R412" t="str">
            <v>Broker</v>
          </cell>
          <cell r="S412" t="str">
            <v>BrokerRM-R-031-SI26-M19-B</v>
          </cell>
          <cell r="T412" t="e">
            <v>#N/A</v>
          </cell>
          <cell r="U412"/>
          <cell r="V412"/>
          <cell r="W412"/>
          <cell r="X412"/>
          <cell r="Y412"/>
          <cell r="Z412">
            <v>0</v>
          </cell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>
            <v>1026</v>
          </cell>
          <cell r="AT412">
            <v>1026</v>
          </cell>
          <cell r="AU412" t="str">
            <v>ABIERTO</v>
          </cell>
        </row>
        <row r="413">
          <cell r="A413" t="str">
            <v>RM-R-031-SI26-M19-F</v>
          </cell>
          <cell r="B413" t="str">
            <v>16-2-2026</v>
          </cell>
          <cell r="C413" t="str">
            <v>I</v>
          </cell>
          <cell r="D413" t="str">
            <v>MXG</v>
          </cell>
          <cell r="E413" t="str">
            <v xml:space="preserve">ELETTROSUD </v>
          </cell>
          <cell r="F413" t="str">
            <v>TRANSPORTES L. DOMINGUEZ</v>
          </cell>
          <cell r="G413" t="str">
            <v>M19</v>
          </cell>
          <cell r="H413" t="str">
            <v>SEA IMPO</v>
          </cell>
          <cell r="I413" t="str">
            <v>67120000</v>
          </cell>
          <cell r="J413" t="str">
            <v>Freight</v>
          </cell>
          <cell r="K413" t="str">
            <v>FreightRM-R-031-SI26-M19-F</v>
          </cell>
          <cell r="L413" t="e">
            <v>#N/A</v>
          </cell>
          <cell r="M413"/>
          <cell r="N413"/>
          <cell r="O413"/>
          <cell r="P413"/>
          <cell r="Q413"/>
          <cell r="R413" t="str">
            <v>Broker</v>
          </cell>
          <cell r="S413" t="str">
            <v>BrokerRM-R-031-SI26-M19-F</v>
          </cell>
          <cell r="T413" t="e">
            <v>#N/A</v>
          </cell>
          <cell r="U413"/>
          <cell r="V413"/>
          <cell r="W413"/>
          <cell r="X413"/>
          <cell r="Y413"/>
          <cell r="Z413">
            <v>0</v>
          </cell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>
            <v>2125.800815375655</v>
          </cell>
          <cell r="AT413">
            <v>2125.800815375655</v>
          </cell>
          <cell r="AU413" t="str">
            <v>ABIERTO</v>
          </cell>
        </row>
        <row r="414">
          <cell r="A414" t="str">
            <v>FG-R-2136LE25.M19</v>
          </cell>
          <cell r="B414" t="str">
            <v>16-2-2026</v>
          </cell>
          <cell r="C414" t="str">
            <v>O</v>
          </cell>
          <cell r="D414" t="str">
            <v>MXG</v>
          </cell>
          <cell r="E414" t="str">
            <v>JEG</v>
          </cell>
          <cell r="F414" t="str">
            <v>P&amp;P GLOBAL LOGISTICS, LLC.</v>
          </cell>
          <cell r="G414" t="str">
            <v>M19</v>
          </cell>
          <cell r="H414" t="str">
            <v>LAND EXPO</v>
          </cell>
          <cell r="I414" t="str">
            <v>59210003</v>
          </cell>
          <cell r="J414" t="str">
            <v>Freight</v>
          </cell>
          <cell r="K414" t="str">
            <v>FreightFG-R-2136LE25.M19</v>
          </cell>
          <cell r="L414" t="e">
            <v>#N/A</v>
          </cell>
          <cell r="M414"/>
          <cell r="N414"/>
          <cell r="O414"/>
          <cell r="P414"/>
          <cell r="Q414"/>
          <cell r="R414" t="str">
            <v>Broker</v>
          </cell>
          <cell r="S414" t="str">
            <v>BrokerFG-R-2136LE25.M19</v>
          </cell>
          <cell r="T414" t="e">
            <v>#N/A</v>
          </cell>
          <cell r="U414"/>
          <cell r="V414"/>
          <cell r="W414"/>
          <cell r="X414"/>
          <cell r="Y414"/>
          <cell r="Z414">
            <v>0</v>
          </cell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>
            <v>5775</v>
          </cell>
          <cell r="AT414">
            <v>5775</v>
          </cell>
          <cell r="AU414" t="str">
            <v>ABIERTO</v>
          </cell>
        </row>
        <row r="415">
          <cell r="A415" t="str">
            <v>FG-R-2137LE25.M01</v>
          </cell>
          <cell r="B415" t="str">
            <v>17-2-2026</v>
          </cell>
          <cell r="C415" t="str">
            <v>O</v>
          </cell>
          <cell r="D415" t="str">
            <v>MXG</v>
          </cell>
          <cell r="E415" t="str">
            <v>JEG</v>
          </cell>
          <cell r="F415" t="str">
            <v>P&amp;P GLOBAL LOGISTICS, LLC.</v>
          </cell>
          <cell r="G415" t="str">
            <v>M01</v>
          </cell>
          <cell r="H415" t="str">
            <v>LAND EXPO</v>
          </cell>
          <cell r="I415" t="str">
            <v>59210003</v>
          </cell>
          <cell r="J415" t="str">
            <v>Freight</v>
          </cell>
          <cell r="K415" t="str">
            <v>FreightFG-R-2137LE25.M01</v>
          </cell>
          <cell r="L415">
            <v>56362</v>
          </cell>
          <cell r="M415">
            <v>46080</v>
          </cell>
          <cell r="N415">
            <v>5225</v>
          </cell>
          <cell r="O415"/>
          <cell r="P415" t="str">
            <v>09</v>
          </cell>
          <cell r="Q415"/>
          <cell r="R415" t="str">
            <v>Broker</v>
          </cell>
          <cell r="S415" t="str">
            <v>BrokerFG-R-2137LE25.M01</v>
          </cell>
          <cell r="T415" t="e">
            <v>#N/A</v>
          </cell>
          <cell r="U415"/>
          <cell r="V415"/>
          <cell r="W415"/>
          <cell r="X415"/>
          <cell r="Y415"/>
          <cell r="Z415">
            <v>5225</v>
          </cell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>
            <v>5775</v>
          </cell>
          <cell r="AT415">
            <v>550</v>
          </cell>
          <cell r="AU415" t="str">
            <v>CANCELADO</v>
          </cell>
        </row>
        <row r="416">
          <cell r="A416" t="str">
            <v>FG-R-2139LE25.M45</v>
          </cell>
          <cell r="B416" t="str">
            <v>20-2-2026</v>
          </cell>
          <cell r="C416" t="str">
            <v>O</v>
          </cell>
          <cell r="D416" t="str">
            <v>MXG</v>
          </cell>
          <cell r="E416" t="str">
            <v>JEG</v>
          </cell>
          <cell r="F416" t="str">
            <v>P&amp;P GLOBAL LOGISTICS, LLC.</v>
          </cell>
          <cell r="G416" t="str">
            <v>M62</v>
          </cell>
          <cell r="H416" t="str">
            <v>LAND EXPO</v>
          </cell>
          <cell r="I416" t="str">
            <v>59210003</v>
          </cell>
          <cell r="J416" t="str">
            <v>Freight</v>
          </cell>
          <cell r="K416" t="str">
            <v>FreightFG-R-2139LE25.M45</v>
          </cell>
          <cell r="L416" t="e">
            <v>#N/A</v>
          </cell>
          <cell r="M416"/>
          <cell r="N416"/>
          <cell r="O416"/>
          <cell r="P416"/>
          <cell r="Q416"/>
          <cell r="R416" t="str">
            <v>Broker</v>
          </cell>
          <cell r="S416" t="str">
            <v>BrokerFG-R-2139LE25.M45</v>
          </cell>
          <cell r="T416" t="str">
            <v>SLP26698</v>
          </cell>
          <cell r="U416">
            <v>46085</v>
          </cell>
          <cell r="V416">
            <v>133.95211953138266</v>
          </cell>
          <cell r="W416"/>
          <cell r="X416" t="str">
            <v>10</v>
          </cell>
          <cell r="Y416"/>
          <cell r="Z416">
            <v>133.95211953138266</v>
          </cell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>
            <v>5775</v>
          </cell>
          <cell r="AT416">
            <v>5641.0478804686172</v>
          </cell>
          <cell r="AU416" t="str">
            <v>CANCELADO</v>
          </cell>
        </row>
        <row r="417">
          <cell r="A417" t="str">
            <v>FG-R-2140LE25.M01</v>
          </cell>
          <cell r="B417" t="str">
            <v>21-2-2026</v>
          </cell>
          <cell r="C417" t="str">
            <v>O</v>
          </cell>
          <cell r="D417" t="str">
            <v>MXG</v>
          </cell>
          <cell r="E417" t="str">
            <v>JEG</v>
          </cell>
          <cell r="F417" t="str">
            <v>P&amp;P GLOBAL LOGISTICS, LLC.</v>
          </cell>
          <cell r="G417" t="str">
            <v>M01</v>
          </cell>
          <cell r="H417" t="str">
            <v>LAND EXPO</v>
          </cell>
          <cell r="I417" t="str">
            <v>59210003</v>
          </cell>
          <cell r="J417" t="str">
            <v>Freight</v>
          </cell>
          <cell r="K417" t="str">
            <v>FreightFG-R-2140LE25.M01</v>
          </cell>
          <cell r="L417">
            <v>56363</v>
          </cell>
          <cell r="M417">
            <v>46080</v>
          </cell>
          <cell r="N417">
            <v>4545</v>
          </cell>
          <cell r="O417"/>
          <cell r="P417" t="str">
            <v>09</v>
          </cell>
          <cell r="Q417"/>
          <cell r="R417" t="str">
            <v>Broker</v>
          </cell>
          <cell r="S417" t="str">
            <v>BrokerFG-R-2140LE25.M01</v>
          </cell>
          <cell r="T417" t="e">
            <v>#N/A</v>
          </cell>
          <cell r="U417"/>
          <cell r="V417"/>
          <cell r="W417"/>
          <cell r="X417"/>
          <cell r="Y417"/>
          <cell r="Z417">
            <v>4545</v>
          </cell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>
            <v>5775</v>
          </cell>
          <cell r="AT417">
            <v>1230</v>
          </cell>
          <cell r="AU417" t="str">
            <v>CANCELADO</v>
          </cell>
        </row>
        <row r="418">
          <cell r="A418" t="str">
            <v>FG-R-2141LE25.M19</v>
          </cell>
          <cell r="B418" t="str">
            <v>21-2-2026</v>
          </cell>
          <cell r="C418" t="str">
            <v>O</v>
          </cell>
          <cell r="D418" t="str">
            <v>MXG</v>
          </cell>
          <cell r="E418" t="str">
            <v>JEG</v>
          </cell>
          <cell r="F418" t="str">
            <v>P&amp;P GLOBAL LOGISTICS, LLC.</v>
          </cell>
          <cell r="G418" t="str">
            <v>M19</v>
          </cell>
          <cell r="H418" t="str">
            <v>LAND EXPO</v>
          </cell>
          <cell r="I418" t="str">
            <v>59210003</v>
          </cell>
          <cell r="J418" t="str">
            <v>Freight</v>
          </cell>
          <cell r="K418" t="str">
            <v>FreightFG-R-2141LE25.M19</v>
          </cell>
          <cell r="L418">
            <v>56380</v>
          </cell>
          <cell r="M418">
            <v>46080</v>
          </cell>
          <cell r="N418">
            <v>6025</v>
          </cell>
          <cell r="O418"/>
          <cell r="P418" t="str">
            <v>09</v>
          </cell>
          <cell r="Q418"/>
          <cell r="R418" t="str">
            <v>Broker</v>
          </cell>
          <cell r="S418" t="str">
            <v>BrokerFG-R-2141LE25.M19</v>
          </cell>
          <cell r="T418" t="e">
            <v>#N/A</v>
          </cell>
          <cell r="U418"/>
          <cell r="V418"/>
          <cell r="W418"/>
          <cell r="X418"/>
          <cell r="Y418"/>
          <cell r="Z418">
            <v>6025</v>
          </cell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>
            <v>5775</v>
          </cell>
          <cell r="AT418">
            <v>-250</v>
          </cell>
          <cell r="AU418" t="str">
            <v>CANCELADO</v>
          </cell>
        </row>
        <row r="419">
          <cell r="A419" t="str">
            <v>FG-R-2142LE25.M19</v>
          </cell>
          <cell r="B419" t="str">
            <v>21-2-2026</v>
          </cell>
          <cell r="C419" t="str">
            <v>O</v>
          </cell>
          <cell r="D419" t="str">
            <v>MXG</v>
          </cell>
          <cell r="E419" t="str">
            <v>JEG</v>
          </cell>
          <cell r="F419" t="str">
            <v>P&amp;P GLOBAL LOGISTICS, LLC.</v>
          </cell>
          <cell r="G419" t="str">
            <v>M19</v>
          </cell>
          <cell r="H419" t="str">
            <v>LAND EXPO</v>
          </cell>
          <cell r="I419" t="str">
            <v>59210003</v>
          </cell>
          <cell r="J419" t="str">
            <v>Freight</v>
          </cell>
          <cell r="K419" t="str">
            <v>FreightFG-R-2142LE25.M19</v>
          </cell>
          <cell r="L419">
            <v>56381</v>
          </cell>
          <cell r="M419">
            <v>46080</v>
          </cell>
          <cell r="N419">
            <v>5197</v>
          </cell>
          <cell r="O419"/>
          <cell r="P419" t="str">
            <v>09</v>
          </cell>
          <cell r="Q419"/>
          <cell r="R419" t="str">
            <v>Broker</v>
          </cell>
          <cell r="S419" t="str">
            <v>BrokerFG-R-2142LE25.M19</v>
          </cell>
          <cell r="T419" t="e">
            <v>#N/A</v>
          </cell>
          <cell r="U419"/>
          <cell r="V419"/>
          <cell r="W419"/>
          <cell r="X419"/>
          <cell r="Y419"/>
          <cell r="Z419">
            <v>5197</v>
          </cell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>
            <v>5775</v>
          </cell>
          <cell r="AT419">
            <v>578</v>
          </cell>
          <cell r="AU419" t="str">
            <v>CANCELADO</v>
          </cell>
        </row>
        <row r="420">
          <cell r="A420" t="str">
            <v>FG-R-2143LE25.M19</v>
          </cell>
          <cell r="B420" t="str">
            <v>21-2-2026</v>
          </cell>
          <cell r="C420" t="str">
            <v>O</v>
          </cell>
          <cell r="D420" t="str">
            <v>MXG</v>
          </cell>
          <cell r="E420" t="str">
            <v>JEG</v>
          </cell>
          <cell r="F420" t="str">
            <v>P&amp;P GLOBAL LOGISTICS, LLC.</v>
          </cell>
          <cell r="G420" t="str">
            <v>M19</v>
          </cell>
          <cell r="H420" t="str">
            <v>LAND EXPO</v>
          </cell>
          <cell r="I420" t="str">
            <v>59210003</v>
          </cell>
          <cell r="J420" t="str">
            <v>Freight</v>
          </cell>
          <cell r="K420" t="str">
            <v>FreightFG-R-2143LE25.M19</v>
          </cell>
          <cell r="L420">
            <v>56382</v>
          </cell>
          <cell r="M420">
            <v>46080</v>
          </cell>
          <cell r="N420">
            <v>5197</v>
          </cell>
          <cell r="O420"/>
          <cell r="P420" t="str">
            <v>09</v>
          </cell>
          <cell r="Q420"/>
          <cell r="R420" t="str">
            <v>Broker</v>
          </cell>
          <cell r="S420" t="str">
            <v>BrokerFG-R-2143LE25.M19</v>
          </cell>
          <cell r="T420" t="e">
            <v>#N/A</v>
          </cell>
          <cell r="U420"/>
          <cell r="V420"/>
          <cell r="W420"/>
          <cell r="X420"/>
          <cell r="Y420"/>
          <cell r="Z420">
            <v>5197</v>
          </cell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>
            <v>5775</v>
          </cell>
          <cell r="AT420">
            <v>578</v>
          </cell>
          <cell r="AU420" t="str">
            <v>CANCELADO</v>
          </cell>
        </row>
        <row r="421">
          <cell r="A421" t="str">
            <v>FG-R-2138LE25.M19</v>
          </cell>
          <cell r="B421" t="str">
            <v>18-2-2026</v>
          </cell>
          <cell r="C421" t="str">
            <v>O</v>
          </cell>
          <cell r="D421" t="str">
            <v>MXG</v>
          </cell>
          <cell r="E421" t="str">
            <v>JEG</v>
          </cell>
          <cell r="F421" t="str">
            <v>TRANSPORTES BRABER,S.A.DE C.V.</v>
          </cell>
          <cell r="G421" t="str">
            <v>M19</v>
          </cell>
          <cell r="H421" t="str">
            <v>LAND EXPO</v>
          </cell>
          <cell r="I421" t="str">
            <v>59210003</v>
          </cell>
          <cell r="J421" t="str">
            <v>Freight</v>
          </cell>
          <cell r="K421" t="str">
            <v>FreightFG-R-2138LE25.M19</v>
          </cell>
          <cell r="L421" t="str">
            <v>C8831</v>
          </cell>
          <cell r="M421">
            <v>46071</v>
          </cell>
          <cell r="N421">
            <v>6608</v>
          </cell>
          <cell r="O421"/>
          <cell r="P421" t="str">
            <v>08</v>
          </cell>
          <cell r="Q421"/>
          <cell r="R421" t="str">
            <v>Broker</v>
          </cell>
          <cell r="S421" t="str">
            <v>BrokerFG-R-2138LE25.M19</v>
          </cell>
          <cell r="T421" t="e">
            <v>#N/A</v>
          </cell>
          <cell r="U421"/>
          <cell r="V421"/>
          <cell r="W421"/>
          <cell r="X421"/>
          <cell r="Y421"/>
          <cell r="Z421">
            <v>6608</v>
          </cell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>
            <v>5900</v>
          </cell>
          <cell r="AT421">
            <v>-708</v>
          </cell>
          <cell r="AU421" t="str">
            <v>CANCELADO</v>
          </cell>
        </row>
        <row r="422">
          <cell r="A422" t="str">
            <v>RM-V-060-V1I26-M19.2</v>
          </cell>
          <cell r="B422" t="str">
            <v>18-2-2026</v>
          </cell>
          <cell r="C422" t="str">
            <v>I</v>
          </cell>
          <cell r="D422" t="str">
            <v>MXG</v>
          </cell>
          <cell r="E422" t="str">
            <v>REA</v>
          </cell>
          <cell r="F422" t="str">
            <v>TRANSPORTES BRABER,S.A.DE C.V.</v>
          </cell>
          <cell r="G422" t="str">
            <v>M19</v>
          </cell>
          <cell r="H422" t="str">
            <v>LAND IMPO</v>
          </cell>
          <cell r="I422" t="str">
            <v>67110002</v>
          </cell>
          <cell r="J422" t="str">
            <v>Freight</v>
          </cell>
          <cell r="K422" t="str">
            <v>FreightRM-V-060-V1I26-M19.2</v>
          </cell>
          <cell r="L422" t="str">
            <v>C9001</v>
          </cell>
          <cell r="M422">
            <v>46080</v>
          </cell>
          <cell r="N422">
            <v>1259.1623485320247</v>
          </cell>
          <cell r="O422"/>
          <cell r="P422" t="str">
            <v>09</v>
          </cell>
          <cell r="Q422"/>
          <cell r="R422" t="str">
            <v>Broker</v>
          </cell>
          <cell r="S422" t="str">
            <v>BrokerRM-V-060-V1I26-M19.2</v>
          </cell>
          <cell r="T422" t="e">
            <v>#N/A</v>
          </cell>
          <cell r="U422"/>
          <cell r="V422"/>
          <cell r="W422"/>
          <cell r="X422"/>
          <cell r="Y422"/>
          <cell r="Z422">
            <v>1259.1623485320247</v>
          </cell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>
            <v>1106.58124635993</v>
          </cell>
          <cell r="AT422">
            <v>-152.58110217209469</v>
          </cell>
          <cell r="AU422" t="str">
            <v>CANCELADO</v>
          </cell>
        </row>
        <row r="423">
          <cell r="A423" t="str">
            <v>RM-V-051-V1I26-M19</v>
          </cell>
          <cell r="B423" t="str">
            <v>19-2-2026</v>
          </cell>
          <cell r="C423" t="str">
            <v>I</v>
          </cell>
          <cell r="D423" t="str">
            <v>MXG</v>
          </cell>
          <cell r="E423" t="str">
            <v>KRAYDEN</v>
          </cell>
          <cell r="F423" t="str">
            <v>GILDARDO SOLIS RODARTE</v>
          </cell>
          <cell r="G423" t="str">
            <v>M19</v>
          </cell>
          <cell r="H423" t="str">
            <v>LAND IMPO</v>
          </cell>
          <cell r="I423" t="str">
            <v>67110002</v>
          </cell>
          <cell r="J423" t="str">
            <v>Freight</v>
          </cell>
          <cell r="K423" t="str">
            <v>FreightRM-V-051-V1I26-M19</v>
          </cell>
          <cell r="L423" t="str">
            <v>MX-1096</v>
          </cell>
          <cell r="M423">
            <v>46071</v>
          </cell>
          <cell r="N423">
            <v>1212.915728575907</v>
          </cell>
          <cell r="O423"/>
          <cell r="P423" t="str">
            <v>08</v>
          </cell>
          <cell r="Q423"/>
          <cell r="R423" t="str">
            <v>Broker</v>
          </cell>
          <cell r="S423" t="str">
            <v>BrokerRM-V-051-V1I26-M19</v>
          </cell>
          <cell r="T423" t="str">
            <v>SAGS 33738</v>
          </cell>
          <cell r="U423">
            <v>46093</v>
          </cell>
          <cell r="V423">
            <v>93.27480946042337</v>
          </cell>
          <cell r="W423"/>
          <cell r="X423" t="str">
            <v>11</v>
          </cell>
          <cell r="Y423"/>
          <cell r="Z423">
            <v>1306.1905380363303</v>
          </cell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>
            <v>1106.58124635993</v>
          </cell>
          <cell r="AT423">
            <v>-199.60929167640029</v>
          </cell>
          <cell r="AU423" t="str">
            <v>CANCELADO</v>
          </cell>
        </row>
        <row r="424">
          <cell r="A424" t="str">
            <v>RM-V-041-V1I26-M19.2</v>
          </cell>
          <cell r="B424" t="str">
            <v>20-2-2026</v>
          </cell>
          <cell r="C424" t="str">
            <v>I</v>
          </cell>
          <cell r="D424" t="str">
            <v>MXG</v>
          </cell>
          <cell r="E424" t="str">
            <v>EJOTAFT</v>
          </cell>
          <cell r="F424" t="str">
            <v>TRANSPORTES BRABER,S.A.DE C.V.</v>
          </cell>
          <cell r="G424" t="str">
            <v>M19</v>
          </cell>
          <cell r="H424" t="str">
            <v>LAND IMPO</v>
          </cell>
          <cell r="I424" t="str">
            <v>67110002</v>
          </cell>
          <cell r="J424" t="str">
            <v>Freight</v>
          </cell>
          <cell r="K424" t="str">
            <v>FreightRM-V-041-V1I26-M19.2</v>
          </cell>
          <cell r="L424" t="str">
            <v>C9006</v>
          </cell>
          <cell r="M424">
            <v>46080</v>
          </cell>
          <cell r="N424">
            <v>127.97294286350886</v>
          </cell>
          <cell r="O424"/>
          <cell r="P424" t="str">
            <v>09</v>
          </cell>
          <cell r="Q424"/>
          <cell r="R424" t="str">
            <v>Broker</v>
          </cell>
          <cell r="S424" t="str">
            <v>BrokerRM-V-041-V1I26-M19.2</v>
          </cell>
          <cell r="T424" t="e">
            <v>#N/A</v>
          </cell>
          <cell r="U424"/>
          <cell r="V424"/>
          <cell r="W424"/>
          <cell r="X424"/>
          <cell r="Y424"/>
          <cell r="Z424">
            <v>127.97294286350886</v>
          </cell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>
            <v>116.48223645893999</v>
          </cell>
          <cell r="AT424">
            <v>-11.490706404568868</v>
          </cell>
          <cell r="AU424" t="str">
            <v>CANCELADO</v>
          </cell>
        </row>
        <row r="425">
          <cell r="A425" t="str">
            <v>RM-V-049-V1I26-M01</v>
          </cell>
          <cell r="B425" t="str">
            <v>23-2-2026</v>
          </cell>
          <cell r="C425" t="str">
            <v>I</v>
          </cell>
          <cell r="D425" t="str">
            <v>MXG</v>
          </cell>
          <cell r="E425" t="str">
            <v>INNOVACION</v>
          </cell>
          <cell r="F425" t="str">
            <v>TRANSPORTES BRABER,S.A.DE C.V.</v>
          </cell>
          <cell r="G425" t="str">
            <v>M01</v>
          </cell>
          <cell r="H425" t="str">
            <v>LAND IMPO</v>
          </cell>
          <cell r="I425" t="str">
            <v>67110002</v>
          </cell>
          <cell r="J425" t="str">
            <v>Freight</v>
          </cell>
          <cell r="K425" t="str">
            <v>FreightRM-V-049-V1I26-M01</v>
          </cell>
          <cell r="L425" t="str">
            <v>C9000</v>
          </cell>
          <cell r="M425">
            <v>46080</v>
          </cell>
          <cell r="N425">
            <v>1215.7429572033343</v>
          </cell>
          <cell r="O425"/>
          <cell r="P425" t="str">
            <v>09</v>
          </cell>
          <cell r="Q425"/>
          <cell r="R425" t="str">
            <v>Broker</v>
          </cell>
          <cell r="S425" t="str">
            <v>BrokerRM-V-049-V1I26-M01</v>
          </cell>
          <cell r="T425" t="str">
            <v>SAGS 33820</v>
          </cell>
          <cell r="U425"/>
          <cell r="V425"/>
          <cell r="W425"/>
          <cell r="X425"/>
          <cell r="Y425"/>
          <cell r="Z425">
            <v>1215.7429572033343</v>
          </cell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>
            <v>1106.58124635993</v>
          </cell>
          <cell r="AT425">
            <v>-109.16171084340431</v>
          </cell>
          <cell r="AU425" t="str">
            <v>CANCELADO</v>
          </cell>
        </row>
        <row r="426">
          <cell r="A426" t="str">
            <v>RM-R-032-SI26-M19</v>
          </cell>
          <cell r="B426" t="str">
            <v>20-2-2026</v>
          </cell>
          <cell r="C426" t="str">
            <v>I</v>
          </cell>
          <cell r="D426" t="str">
            <v>MXG</v>
          </cell>
          <cell r="E426" t="str">
            <v>HAGO</v>
          </cell>
          <cell r="F426" t="str">
            <v xml:space="preserve">DSV AIR &amp; Sea SA de CV </v>
          </cell>
          <cell r="G426" t="str">
            <v>M19</v>
          </cell>
          <cell r="H426" t="str">
            <v>SEA IMPO</v>
          </cell>
          <cell r="I426" t="str">
            <v>67120000</v>
          </cell>
          <cell r="J426" t="str">
            <v>Freight</v>
          </cell>
          <cell r="K426" t="str">
            <v>FreightRM-R-032-SI26-M19</v>
          </cell>
          <cell r="L426">
            <v>1718470</v>
          </cell>
          <cell r="M426">
            <v>46091</v>
          </cell>
          <cell r="N426">
            <v>5959.5</v>
          </cell>
          <cell r="O426"/>
          <cell r="P426" t="str">
            <v>11</v>
          </cell>
          <cell r="Q426"/>
          <cell r="R426" t="str">
            <v>Broker</v>
          </cell>
          <cell r="S426" t="str">
            <v>BrokerRM-R-032-SI26-M19</v>
          </cell>
          <cell r="T426" t="e">
            <v>#N/A</v>
          </cell>
          <cell r="U426"/>
          <cell r="V426"/>
          <cell r="W426"/>
          <cell r="X426"/>
          <cell r="Y426"/>
          <cell r="Z426">
            <v>5959.5</v>
          </cell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>
            <v>5637.5</v>
          </cell>
          <cell r="AT426">
            <v>-322</v>
          </cell>
          <cell r="AU426" t="str">
            <v>CANCELADO</v>
          </cell>
        </row>
        <row r="427">
          <cell r="A427" t="str">
            <v>RM-R-032-SI26-M19-B</v>
          </cell>
          <cell r="B427" t="str">
            <v>20-2-2026</v>
          </cell>
          <cell r="C427" t="str">
            <v>I</v>
          </cell>
          <cell r="D427" t="str">
            <v>MXG</v>
          </cell>
          <cell r="E427" t="str">
            <v>HAGO</v>
          </cell>
          <cell r="F427" t="str">
            <v>DICEX S.A DE C.V.</v>
          </cell>
          <cell r="G427" t="str">
            <v>M19</v>
          </cell>
          <cell r="H427" t="str">
            <v>SEA IMPO</v>
          </cell>
          <cell r="I427" t="str">
            <v>67120000</v>
          </cell>
          <cell r="J427" t="str">
            <v>Freight</v>
          </cell>
          <cell r="K427" t="str">
            <v>FreightRM-R-032-SI26-M19-B</v>
          </cell>
          <cell r="L427" t="e">
            <v>#N/A</v>
          </cell>
          <cell r="M427"/>
          <cell r="N427"/>
          <cell r="O427"/>
          <cell r="P427"/>
          <cell r="Q427"/>
          <cell r="R427" t="str">
            <v>Broker</v>
          </cell>
          <cell r="S427" t="str">
            <v>BrokerRM-R-032-SI26-M19-B</v>
          </cell>
          <cell r="T427" t="e">
            <v>#N/A</v>
          </cell>
          <cell r="U427"/>
          <cell r="V427"/>
          <cell r="W427"/>
          <cell r="X427"/>
          <cell r="Y427"/>
          <cell r="Z427">
            <v>0</v>
          </cell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>
            <v>1026</v>
          </cell>
          <cell r="AT427">
            <v>1026</v>
          </cell>
          <cell r="AU427" t="str">
            <v>ABIERTO</v>
          </cell>
        </row>
        <row r="428">
          <cell r="A428" t="str">
            <v>RM-R-032-SI26-M19-F</v>
          </cell>
          <cell r="B428" t="str">
            <v>20-2-2026</v>
          </cell>
          <cell r="C428" t="str">
            <v>I</v>
          </cell>
          <cell r="D428" t="str">
            <v>MXG</v>
          </cell>
          <cell r="E428" t="str">
            <v>HAGO</v>
          </cell>
          <cell r="F428" t="str">
            <v>TRANSPORTES L. DOMINGUEZ</v>
          </cell>
          <cell r="G428" t="str">
            <v>M19</v>
          </cell>
          <cell r="H428" t="str">
            <v>SEA IMPO</v>
          </cell>
          <cell r="I428" t="str">
            <v>67120000</v>
          </cell>
          <cell r="J428" t="str">
            <v>Freight</v>
          </cell>
          <cell r="K428" t="str">
            <v>FreightRM-R-032-SI26-M19-F</v>
          </cell>
          <cell r="L428" t="e">
            <v>#N/A</v>
          </cell>
          <cell r="M428"/>
          <cell r="N428"/>
          <cell r="O428"/>
          <cell r="P428"/>
          <cell r="Q428"/>
          <cell r="R428" t="str">
            <v>Broker</v>
          </cell>
          <cell r="S428" t="str">
            <v>BrokerRM-R-032-SI26-M19-F</v>
          </cell>
          <cell r="T428" t="e">
            <v>#N/A</v>
          </cell>
          <cell r="U428"/>
          <cell r="V428"/>
          <cell r="W428"/>
          <cell r="X428"/>
          <cell r="Y428"/>
          <cell r="Z428">
            <v>0</v>
          </cell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>
            <v>2125.800815375655</v>
          </cell>
          <cell r="AT428">
            <v>2125.800815375655</v>
          </cell>
          <cell r="AU428" t="str">
            <v>ABIERTO</v>
          </cell>
        </row>
        <row r="429">
          <cell r="A429" t="str">
            <v>FG-V-023-V1E26-M46.3</v>
          </cell>
          <cell r="B429" t="str">
            <v>23-2-2026</v>
          </cell>
          <cell r="C429" t="str">
            <v>O</v>
          </cell>
          <cell r="D429" t="str">
            <v>MXG</v>
          </cell>
          <cell r="E429" t="str">
            <v>JEG</v>
          </cell>
          <cell r="F429" t="str">
            <v>TRANSPORTES BRABER,S.A.DE C.V.</v>
          </cell>
          <cell r="G429" t="str">
            <v>M46</v>
          </cell>
          <cell r="H429" t="str">
            <v>LAND EXPO</v>
          </cell>
          <cell r="I429" t="str">
            <v>59210003</v>
          </cell>
          <cell r="J429" t="str">
            <v>Freight</v>
          </cell>
          <cell r="K429" t="str">
            <v>FreightFG-V-023-V1E26-M46.3</v>
          </cell>
          <cell r="L429" t="str">
            <v>C9018</v>
          </cell>
          <cell r="M429">
            <v>46080</v>
          </cell>
          <cell r="N429">
            <v>715.73438758662462</v>
          </cell>
          <cell r="O429"/>
          <cell r="P429" t="str">
            <v>09</v>
          </cell>
          <cell r="Q429"/>
          <cell r="R429" t="str">
            <v>Broker</v>
          </cell>
          <cell r="S429" t="str">
            <v>BrokerFG-V-023-V1E26-M46.3</v>
          </cell>
          <cell r="T429" t="e">
            <v>#N/A</v>
          </cell>
          <cell r="U429"/>
          <cell r="V429"/>
          <cell r="W429"/>
          <cell r="X429"/>
          <cell r="Y429"/>
          <cell r="Z429">
            <v>715.73438758662462</v>
          </cell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>
            <v>629.00407687827601</v>
          </cell>
          <cell r="AT429">
            <v>-86.730310708348611</v>
          </cell>
          <cell r="AU429" t="str">
            <v>CANCELADO</v>
          </cell>
        </row>
        <row r="430">
          <cell r="A430" t="str">
            <v>FG-V-026-V1E26-M01.2</v>
          </cell>
          <cell r="B430" t="str">
            <v>23-2-2026</v>
          </cell>
          <cell r="C430" t="str">
            <v>O</v>
          </cell>
          <cell r="D430" t="str">
            <v>MXG</v>
          </cell>
          <cell r="E430" t="str">
            <v>JEG</v>
          </cell>
          <cell r="F430" t="str">
            <v>GILDARDO SOLIS RODARTE</v>
          </cell>
          <cell r="G430" t="str">
            <v>M01</v>
          </cell>
          <cell r="H430" t="str">
            <v>LAND EXPO</v>
          </cell>
          <cell r="I430" t="str">
            <v>59210003</v>
          </cell>
          <cell r="J430" t="str">
            <v>Freight</v>
          </cell>
          <cell r="K430" t="str">
            <v>FreightFG-V-026-V1E26-M01.2</v>
          </cell>
          <cell r="L430" t="str">
            <v>MX-1097</v>
          </cell>
          <cell r="M430">
            <v>46074</v>
          </cell>
          <cell r="N430">
            <v>767.83765718105326</v>
          </cell>
          <cell r="O430"/>
          <cell r="P430" t="str">
            <v>09</v>
          </cell>
          <cell r="Q430"/>
          <cell r="R430" t="str">
            <v>Broker</v>
          </cell>
          <cell r="S430" t="str">
            <v>BrokerFG-V-026-V1E26-M01.2</v>
          </cell>
          <cell r="T430" t="e">
            <v>#N/A</v>
          </cell>
          <cell r="U430"/>
          <cell r="V430"/>
          <cell r="W430"/>
          <cell r="X430"/>
          <cell r="Y430"/>
          <cell r="Z430">
            <v>767.83765718105326</v>
          </cell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>
            <v>698.89341875364005</v>
          </cell>
          <cell r="AT430">
            <v>-68.944238427413211</v>
          </cell>
          <cell r="AU430" t="str">
            <v>CANCELADO</v>
          </cell>
        </row>
        <row r="431">
          <cell r="A431" t="str">
            <v>FG-R-2144LE25.M01</v>
          </cell>
          <cell r="B431" t="str">
            <v>24-2-2026</v>
          </cell>
          <cell r="C431" t="str">
            <v>O</v>
          </cell>
          <cell r="D431" t="str">
            <v>MXG</v>
          </cell>
          <cell r="E431" t="str">
            <v>JEG</v>
          </cell>
          <cell r="F431" t="str">
            <v>P&amp;P GLOBAL LOGISTICS, LLC.</v>
          </cell>
          <cell r="G431" t="str">
            <v>M01</v>
          </cell>
          <cell r="H431" t="str">
            <v>LAND EXPO</v>
          </cell>
          <cell r="I431" t="str">
            <v>59210003</v>
          </cell>
          <cell r="J431" t="str">
            <v>Freight</v>
          </cell>
          <cell r="K431" t="str">
            <v>FreightFG-R-2144LE25.M01</v>
          </cell>
          <cell r="L431">
            <v>56404</v>
          </cell>
          <cell r="M431">
            <v>46080</v>
          </cell>
          <cell r="N431">
            <v>5225</v>
          </cell>
          <cell r="O431"/>
          <cell r="P431" t="str">
            <v>09</v>
          </cell>
          <cell r="Q431"/>
          <cell r="R431" t="str">
            <v>Broker</v>
          </cell>
          <cell r="S431" t="str">
            <v>BrokerFG-R-2144LE25.M01</v>
          </cell>
          <cell r="T431" t="e">
            <v>#N/A</v>
          </cell>
          <cell r="U431"/>
          <cell r="V431"/>
          <cell r="W431"/>
          <cell r="X431"/>
          <cell r="Y431"/>
          <cell r="Z431">
            <v>5225</v>
          </cell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>
            <v>5775</v>
          </cell>
          <cell r="AT431">
            <v>550</v>
          </cell>
          <cell r="AU431" t="str">
            <v>CANCELADO</v>
          </cell>
        </row>
        <row r="432">
          <cell r="A432" t="str">
            <v>FG-R-2147LE25.M01</v>
          </cell>
          <cell r="B432" t="str">
            <v>28-2-2026</v>
          </cell>
          <cell r="C432" t="str">
            <v>O</v>
          </cell>
          <cell r="D432" t="str">
            <v>MXG</v>
          </cell>
          <cell r="E432" t="str">
            <v>JEG</v>
          </cell>
          <cell r="F432" t="str">
            <v>P&amp;P GLOBAL LOGISTICS, LLC.</v>
          </cell>
          <cell r="G432" t="str">
            <v>M01</v>
          </cell>
          <cell r="H432" t="str">
            <v>LAND EXPO</v>
          </cell>
          <cell r="I432" t="str">
            <v>59210003</v>
          </cell>
          <cell r="J432" t="str">
            <v>Freight</v>
          </cell>
          <cell r="K432" t="str">
            <v>FreightFG-R-2147LE25.M01</v>
          </cell>
          <cell r="L432">
            <v>56610</v>
          </cell>
          <cell r="M432">
            <v>46087</v>
          </cell>
          <cell r="N432">
            <v>4545</v>
          </cell>
          <cell r="O432"/>
          <cell r="P432" t="str">
            <v>10</v>
          </cell>
          <cell r="Q432"/>
          <cell r="R432" t="str">
            <v>Broker</v>
          </cell>
          <cell r="S432" t="str">
            <v>BrokerFG-R-2147LE25.M01</v>
          </cell>
          <cell r="T432" t="e">
            <v>#N/A</v>
          </cell>
          <cell r="U432"/>
          <cell r="V432"/>
          <cell r="W432"/>
          <cell r="X432"/>
          <cell r="Y432"/>
          <cell r="Z432">
            <v>4545</v>
          </cell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>
            <v>5775</v>
          </cell>
          <cell r="AT432">
            <v>1230</v>
          </cell>
          <cell r="AU432" t="str">
            <v>CANCELADO</v>
          </cell>
        </row>
        <row r="433">
          <cell r="A433" t="str">
            <v>FG-R-2148LE25.M19</v>
          </cell>
          <cell r="B433" t="str">
            <v>28-2-2026</v>
          </cell>
          <cell r="C433" t="str">
            <v>O</v>
          </cell>
          <cell r="D433" t="str">
            <v>MXG</v>
          </cell>
          <cell r="E433" t="str">
            <v>JEG</v>
          </cell>
          <cell r="F433" t="str">
            <v>P&amp;P GLOBAL LOGISTICS, LLC.</v>
          </cell>
          <cell r="G433" t="str">
            <v>M19</v>
          </cell>
          <cell r="H433" t="str">
            <v>LAND EXPO</v>
          </cell>
          <cell r="I433" t="str">
            <v>59210003</v>
          </cell>
          <cell r="J433" t="str">
            <v>Freight</v>
          </cell>
          <cell r="K433" t="str">
            <v>FreightFG-R-2148LE25.M19</v>
          </cell>
          <cell r="L433">
            <v>56611</v>
          </cell>
          <cell r="M433">
            <v>46087</v>
          </cell>
          <cell r="N433">
            <v>5625</v>
          </cell>
          <cell r="O433"/>
          <cell r="P433" t="str">
            <v>10</v>
          </cell>
          <cell r="Q433"/>
          <cell r="R433" t="str">
            <v>Broker</v>
          </cell>
          <cell r="S433" t="str">
            <v>BrokerFG-R-2148LE25.M19</v>
          </cell>
          <cell r="T433" t="str">
            <v>NL244639</v>
          </cell>
          <cell r="U433">
            <v>46094</v>
          </cell>
          <cell r="V433">
            <v>542.54663094576142</v>
          </cell>
          <cell r="W433"/>
          <cell r="X433" t="str">
            <v>11</v>
          </cell>
          <cell r="Y433"/>
          <cell r="Z433">
            <v>6167.5466309457615</v>
          </cell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>
            <v>5775</v>
          </cell>
          <cell r="AT433">
            <v>-392.54663094576154</v>
          </cell>
          <cell r="AU433" t="str">
            <v>CANCELADO</v>
          </cell>
        </row>
        <row r="434">
          <cell r="A434" t="str">
            <v>FG-R-2149LE25.M19</v>
          </cell>
          <cell r="B434" t="str">
            <v>6-9-2025</v>
          </cell>
          <cell r="C434" t="str">
            <v>O</v>
          </cell>
          <cell r="D434" t="str">
            <v>MXG</v>
          </cell>
          <cell r="E434" t="str">
            <v>JEG</v>
          </cell>
          <cell r="F434" t="str">
            <v>P&amp;P GLOBAL LOGISTICS, LLC.</v>
          </cell>
          <cell r="G434" t="str">
            <v>M19</v>
          </cell>
          <cell r="H434" t="str">
            <v>LAND EXPO</v>
          </cell>
          <cell r="I434" t="str">
            <v>59210003</v>
          </cell>
          <cell r="J434" t="str">
            <v>Freight</v>
          </cell>
          <cell r="K434" t="str">
            <v>FreightFG-R-2149LE25.M19</v>
          </cell>
          <cell r="L434">
            <v>56612</v>
          </cell>
          <cell r="M434">
            <v>46087</v>
          </cell>
          <cell r="N434">
            <v>5197</v>
          </cell>
          <cell r="O434"/>
          <cell r="P434" t="str">
            <v>10</v>
          </cell>
          <cell r="Q434"/>
          <cell r="R434" t="str">
            <v>Broker</v>
          </cell>
          <cell r="S434" t="str">
            <v>BrokerFG-R-2149LE25.M19</v>
          </cell>
          <cell r="T434" t="e">
            <v>#N/A</v>
          </cell>
          <cell r="U434"/>
          <cell r="V434"/>
          <cell r="W434"/>
          <cell r="X434"/>
          <cell r="Y434"/>
          <cell r="Z434">
            <v>5197</v>
          </cell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>
            <v>5775</v>
          </cell>
          <cell r="AT434">
            <v>578</v>
          </cell>
          <cell r="AU434" t="str">
            <v>CANCELADO</v>
          </cell>
        </row>
        <row r="435">
          <cell r="A435" t="str">
            <v>FG-R-2145LE25.M19</v>
          </cell>
          <cell r="B435" t="str">
            <v>6-9-2025</v>
          </cell>
          <cell r="C435" t="str">
            <v>O</v>
          </cell>
          <cell r="D435" t="str">
            <v>MXG</v>
          </cell>
          <cell r="E435" t="str">
            <v>JEG</v>
          </cell>
          <cell r="F435" t="str">
            <v>TRANSPORTES BRABER,S.A.DE C.V.</v>
          </cell>
          <cell r="G435" t="str">
            <v>M19</v>
          </cell>
          <cell r="H435" t="str">
            <v>LAND EXPO</v>
          </cell>
          <cell r="I435" t="str">
            <v>59210003</v>
          </cell>
          <cell r="J435" t="str">
            <v>Freight</v>
          </cell>
          <cell r="K435" t="str">
            <v>FreightFG-R-2145LE25.M19</v>
          </cell>
          <cell r="L435" t="str">
            <v>C8962</v>
          </cell>
          <cell r="M435">
            <v>46079</v>
          </cell>
          <cell r="N435">
            <v>6608</v>
          </cell>
          <cell r="O435"/>
          <cell r="P435" t="str">
            <v>09</v>
          </cell>
          <cell r="Q435"/>
          <cell r="R435" t="str">
            <v>Broker</v>
          </cell>
          <cell r="S435" t="str">
            <v>BrokerFG-R-2145LE25.M19</v>
          </cell>
          <cell r="T435" t="e">
            <v>#N/A</v>
          </cell>
          <cell r="U435"/>
          <cell r="V435"/>
          <cell r="W435"/>
          <cell r="X435"/>
          <cell r="Y435"/>
          <cell r="Z435">
            <v>6608</v>
          </cell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>
            <v>5775</v>
          </cell>
          <cell r="AT435">
            <v>-833</v>
          </cell>
          <cell r="AU435" t="str">
            <v>CANCELADO</v>
          </cell>
        </row>
        <row r="436">
          <cell r="A436" t="str">
            <v>FG-R-2146LE25.M19</v>
          </cell>
          <cell r="B436" t="str">
            <v>26-8-2025</v>
          </cell>
          <cell r="C436" t="str">
            <v>O</v>
          </cell>
          <cell r="D436" t="str">
            <v>MXG</v>
          </cell>
          <cell r="E436" t="str">
            <v>JEG</v>
          </cell>
          <cell r="F436" t="str">
            <v>TRANSPORTES BRABER,S.A.DE C.V.</v>
          </cell>
          <cell r="G436" t="str">
            <v>M19</v>
          </cell>
          <cell r="H436" t="str">
            <v>LAND EXPO</v>
          </cell>
          <cell r="I436" t="str">
            <v>59210003</v>
          </cell>
          <cell r="J436" t="str">
            <v>Freight</v>
          </cell>
          <cell r="K436" t="str">
            <v>FreightFG-R-2146LE25.M19</v>
          </cell>
          <cell r="L436" t="str">
            <v>C9141</v>
          </cell>
          <cell r="M436">
            <v>46087</v>
          </cell>
          <cell r="N436">
            <v>6160</v>
          </cell>
          <cell r="O436"/>
          <cell r="P436" t="str">
            <v>10</v>
          </cell>
          <cell r="Q436"/>
          <cell r="R436" t="str">
            <v>Broker</v>
          </cell>
          <cell r="S436" t="str">
            <v>BrokerFG-R-2146LE25.M19</v>
          </cell>
          <cell r="T436" t="str">
            <v>NL244525</v>
          </cell>
          <cell r="U436">
            <v>46093</v>
          </cell>
          <cell r="V436">
            <v>68.149421220239603</v>
          </cell>
          <cell r="W436"/>
          <cell r="X436" t="str">
            <v>11</v>
          </cell>
          <cell r="Y436"/>
          <cell r="Z436">
            <v>6228.1494212202397</v>
          </cell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>
            <v>5775</v>
          </cell>
          <cell r="AT436">
            <v>-453.14942122023967</v>
          </cell>
          <cell r="AU436" t="str">
            <v>CANCELADO</v>
          </cell>
        </row>
        <row r="437">
          <cell r="A437" t="str">
            <v>RM-V-034-V1I26-M19.6</v>
          </cell>
          <cell r="B437" t="str">
            <v>25-2-2026</v>
          </cell>
          <cell r="C437" t="str">
            <v>I</v>
          </cell>
          <cell r="D437" t="str">
            <v>MXG</v>
          </cell>
          <cell r="E437" t="str">
            <v>ASAHI</v>
          </cell>
          <cell r="F437" t="str">
            <v>TRANSPORTES BRABER,S.A.DE C.V.</v>
          </cell>
          <cell r="G437" t="str">
            <v>M19</v>
          </cell>
          <cell r="H437" t="str">
            <v>LAND IMPO</v>
          </cell>
          <cell r="I437" t="str">
            <v>67110002</v>
          </cell>
          <cell r="J437" t="str">
            <v>Freight</v>
          </cell>
          <cell r="K437" t="str">
            <v>FreightRM-V-034-V1I26-M19.6</v>
          </cell>
          <cell r="L437" t="e">
            <v>#N/A</v>
          </cell>
          <cell r="M437"/>
          <cell r="N437"/>
          <cell r="O437"/>
          <cell r="P437"/>
          <cell r="Q437"/>
          <cell r="R437" t="str">
            <v>Broker</v>
          </cell>
          <cell r="S437" t="str">
            <v>BrokerRM-V-034-V1I26-M19.6</v>
          </cell>
          <cell r="T437" t="e">
            <v>#N/A</v>
          </cell>
          <cell r="U437"/>
          <cell r="V437"/>
          <cell r="W437"/>
          <cell r="X437"/>
          <cell r="Y437"/>
          <cell r="Z437">
            <v>0</v>
          </cell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>
            <v>629.00407687827601</v>
          </cell>
          <cell r="AT437">
            <v>629.00407687827601</v>
          </cell>
          <cell r="AU437" t="str">
            <v>ABIERTO</v>
          </cell>
        </row>
        <row r="438">
          <cell r="A438" t="str">
            <v>RM-V-034-V1I26-M19.7</v>
          </cell>
          <cell r="B438" t="str">
            <v>27-2-2026</v>
          </cell>
          <cell r="C438" t="str">
            <v>I</v>
          </cell>
          <cell r="D438" t="str">
            <v>MXG</v>
          </cell>
          <cell r="E438" t="str">
            <v>ASAHI</v>
          </cell>
          <cell r="F438" t="str">
            <v>TRANSPORTES BRABER,S.A.DE C.V.</v>
          </cell>
          <cell r="G438" t="str">
            <v>M19</v>
          </cell>
          <cell r="H438" t="str">
            <v>LAND IMPO</v>
          </cell>
          <cell r="I438" t="str">
            <v>67110002</v>
          </cell>
          <cell r="J438" t="str">
            <v>Freight</v>
          </cell>
          <cell r="K438" t="str">
            <v>FreightRM-V-034-V1I26-M19.7</v>
          </cell>
          <cell r="L438" t="str">
            <v>C9005</v>
          </cell>
          <cell r="M438">
            <v>46080</v>
          </cell>
          <cell r="N438">
            <v>691.05389146294795</v>
          </cell>
          <cell r="O438"/>
          <cell r="P438" t="str">
            <v>09</v>
          </cell>
          <cell r="Q438"/>
          <cell r="R438" t="str">
            <v>Broker</v>
          </cell>
          <cell r="S438" t="str">
            <v>BrokerRM-V-034-V1I26-M19.7</v>
          </cell>
          <cell r="T438" t="e">
            <v>#N/A</v>
          </cell>
          <cell r="U438"/>
          <cell r="V438"/>
          <cell r="W438"/>
          <cell r="X438"/>
          <cell r="Y438"/>
          <cell r="Z438">
            <v>691.05389146294795</v>
          </cell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>
            <v>629.00407687827601</v>
          </cell>
          <cell r="AT438">
            <v>-62.049814584671935</v>
          </cell>
          <cell r="AU438" t="str">
            <v>CANCELADO</v>
          </cell>
        </row>
        <row r="439">
          <cell r="A439" t="str">
            <v>RM-V-060-V1I26-M19.3</v>
          </cell>
          <cell r="B439" t="str">
            <v>26-2-2026</v>
          </cell>
          <cell r="C439" t="str">
            <v>I</v>
          </cell>
          <cell r="D439" t="str">
            <v>MXG</v>
          </cell>
          <cell r="E439" t="str">
            <v>REA</v>
          </cell>
          <cell r="F439" t="str">
            <v>TRANSPORTES BRABER,S.A.DE C.V.</v>
          </cell>
          <cell r="G439" t="str">
            <v>M19</v>
          </cell>
          <cell r="H439" t="str">
            <v>LAND IMPO</v>
          </cell>
          <cell r="I439" t="str">
            <v>67110002</v>
          </cell>
          <cell r="J439" t="str">
            <v>Freight</v>
          </cell>
          <cell r="K439" t="str">
            <v>FreightRM-V-060-V1I26-M19.3</v>
          </cell>
          <cell r="L439">
            <v>9226</v>
          </cell>
          <cell r="M439">
            <v>46090</v>
          </cell>
          <cell r="N439">
            <v>1195.1900340921218</v>
          </cell>
          <cell r="O439"/>
          <cell r="P439" t="str">
            <v>11</v>
          </cell>
          <cell r="Q439"/>
          <cell r="R439" t="str">
            <v>Broker</v>
          </cell>
          <cell r="S439" t="str">
            <v>BrokerRM-V-060-V1I26-M19.3</v>
          </cell>
          <cell r="T439" t="e">
            <v>#N/A</v>
          </cell>
          <cell r="U439"/>
          <cell r="V439"/>
          <cell r="W439"/>
          <cell r="X439"/>
          <cell r="Y439"/>
          <cell r="Z439">
            <v>1195.1900340921218</v>
          </cell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>
            <v>1106.58124635993</v>
          </cell>
          <cell r="AT439">
            <v>-88.608787732191786</v>
          </cell>
          <cell r="AU439" t="str">
            <v>CANCELADO</v>
          </cell>
        </row>
        <row r="440">
          <cell r="A440" t="str">
            <v>RM-V-051-V1I26-M19.1</v>
          </cell>
          <cell r="B440" t="str">
            <v>27-2-2026</v>
          </cell>
          <cell r="C440" t="str">
            <v>I</v>
          </cell>
          <cell r="D440" t="str">
            <v>MXG</v>
          </cell>
          <cell r="E440" t="str">
            <v>KRAYDEN</v>
          </cell>
          <cell r="F440" t="str">
            <v xml:space="preserve">SOLUTIONS CARGO SA DE CV </v>
          </cell>
          <cell r="G440" t="str">
            <v>M19</v>
          </cell>
          <cell r="H440" t="str">
            <v>LAND IMPO</v>
          </cell>
          <cell r="I440" t="str">
            <v>67110002</v>
          </cell>
          <cell r="J440" t="str">
            <v>Freight</v>
          </cell>
          <cell r="K440" t="str">
            <v>FreightRM-V-051-V1I26-M19.1</v>
          </cell>
          <cell r="L440" t="e">
            <v>#N/A</v>
          </cell>
          <cell r="M440"/>
          <cell r="N440"/>
          <cell r="O440"/>
          <cell r="P440"/>
          <cell r="Q440"/>
          <cell r="R440" t="str">
            <v>Broker</v>
          </cell>
          <cell r="S440" t="str">
            <v>BrokerRM-V-051-V1I26-M19.1</v>
          </cell>
          <cell r="T440" t="e">
            <v>#N/A</v>
          </cell>
          <cell r="U440"/>
          <cell r="V440"/>
          <cell r="W440"/>
          <cell r="X440"/>
          <cell r="Y440"/>
          <cell r="Z440">
            <v>0</v>
          </cell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>
            <v>1339.5457192778099</v>
          </cell>
          <cell r="AT440">
            <v>1339.5457192778099</v>
          </cell>
          <cell r="AU440" t="str">
            <v>ABIERTO</v>
          </cell>
        </row>
        <row r="441">
          <cell r="A441" t="str">
            <v>VA-V-069-F4I25</v>
          </cell>
          <cell r="B441">
            <v>46024</v>
          </cell>
          <cell r="C441" t="str">
            <v>I</v>
          </cell>
          <cell r="D441" t="str">
            <v>MXT</v>
          </cell>
          <cell r="E441" t="str">
            <v>JEG</v>
          </cell>
          <cell r="F441" t="str">
            <v>AGENCIA ADUANAL RICARDO MARTINEZ Y ASOC SC</v>
          </cell>
          <cell r="G441" t="str">
            <v>M19</v>
          </cell>
          <cell r="H441" t="str">
            <v>LAND IMPO</v>
          </cell>
          <cell r="I441" t="str">
            <v>67110002</v>
          </cell>
          <cell r="J441" t="str">
            <v>Freight</v>
          </cell>
          <cell r="K441" t="str">
            <v>FreightVA-V-069-F4I25</v>
          </cell>
          <cell r="L441" t="e">
            <v>#N/A</v>
          </cell>
          <cell r="M441"/>
          <cell r="N441"/>
          <cell r="O441"/>
          <cell r="P441"/>
          <cell r="Q441"/>
          <cell r="R441" t="str">
            <v>Broker</v>
          </cell>
          <cell r="S441" t="str">
            <v>BrokerVA-V-069-F4I25</v>
          </cell>
          <cell r="T441" t="e">
            <v>#N/A</v>
          </cell>
          <cell r="U441"/>
          <cell r="V441"/>
          <cell r="W441"/>
          <cell r="X441"/>
          <cell r="Y441"/>
          <cell r="Z441">
            <v>0</v>
          </cell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>
            <v>75</v>
          </cell>
          <cell r="AT441">
            <v>75</v>
          </cell>
          <cell r="AU441" t="str">
            <v>ABIERTO</v>
          </cell>
        </row>
        <row r="442">
          <cell r="A442" t="str">
            <v>RM-V-032-V1I26-M01, M46, M19, M61, M62, M63</v>
          </cell>
          <cell r="B442">
            <v>46024</v>
          </cell>
          <cell r="C442" t="str">
            <v>I</v>
          </cell>
          <cell r="D442" t="str">
            <v>MXG</v>
          </cell>
          <cell r="E442" t="str">
            <v>AIDITEC</v>
          </cell>
          <cell r="F442" t="str">
            <v>AGENCIA ADUANAL RICARDO MARTINEZ Y ASOC SC</v>
          </cell>
          <cell r="G442" t="str">
            <v>M01</v>
          </cell>
          <cell r="H442" t="str">
            <v>LAND IMPO</v>
          </cell>
          <cell r="I442" t="str">
            <v>67110002</v>
          </cell>
          <cell r="J442" t="str">
            <v>Freight</v>
          </cell>
          <cell r="K442" t="str">
            <v>FreightRM-V-032-V1I26-M01, M46, M19, M61, M62, M63</v>
          </cell>
          <cell r="L442" t="e">
            <v>#N/A</v>
          </cell>
          <cell r="M442"/>
          <cell r="N442"/>
          <cell r="O442"/>
          <cell r="P442"/>
          <cell r="Q442"/>
          <cell r="R442" t="str">
            <v>Broker</v>
          </cell>
          <cell r="S442" t="str">
            <v>BrokerRM-V-032-V1I26-M01, M46, M19, M61, M62, M63</v>
          </cell>
          <cell r="T442" t="str">
            <v>SAGS 33706</v>
          </cell>
          <cell r="U442">
            <v>46092</v>
          </cell>
          <cell r="V442">
            <v>82.502934618387286</v>
          </cell>
          <cell r="W442"/>
          <cell r="X442" t="str">
            <v>11</v>
          </cell>
          <cell r="Y442"/>
          <cell r="Z442">
            <v>82.502934618387286</v>
          </cell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>
            <v>75</v>
          </cell>
          <cell r="AT442">
            <v>-7.502934618387286</v>
          </cell>
          <cell r="AU442" t="str">
            <v>CANCELADO</v>
          </cell>
        </row>
        <row r="443">
          <cell r="A443" t="str">
            <v>RM-V-033-V1I26-M46</v>
          </cell>
          <cell r="B443">
            <v>46024</v>
          </cell>
          <cell r="C443" t="str">
            <v>I</v>
          </cell>
          <cell r="D443" t="str">
            <v>MXG</v>
          </cell>
          <cell r="E443" t="str">
            <v>AISLANTES Y EMPAQUES</v>
          </cell>
          <cell r="F443" t="str">
            <v>AGENCIA ADUANAL RICARDO MARTINEZ Y ASOC SC</v>
          </cell>
          <cell r="G443" t="str">
            <v>M46</v>
          </cell>
          <cell r="H443" t="str">
            <v>LAND IMPO</v>
          </cell>
          <cell r="I443" t="str">
            <v>67110002</v>
          </cell>
          <cell r="J443" t="str">
            <v>Freight</v>
          </cell>
          <cell r="K443" t="str">
            <v>FreightRM-V-033-V1I26-M46</v>
          </cell>
          <cell r="L443" t="e">
            <v>#N/A</v>
          </cell>
          <cell r="M443"/>
          <cell r="N443"/>
          <cell r="O443"/>
          <cell r="P443"/>
          <cell r="Q443"/>
          <cell r="R443" t="str">
            <v>Broker</v>
          </cell>
          <cell r="S443" t="str">
            <v>BrokerRM-V-033-V1I26-M46</v>
          </cell>
          <cell r="T443" t="str">
            <v>SAGS 33861</v>
          </cell>
          <cell r="U443"/>
          <cell r="V443"/>
          <cell r="W443"/>
          <cell r="X443"/>
          <cell r="Y443"/>
          <cell r="Z443">
            <v>0</v>
          </cell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>
            <v>75</v>
          </cell>
          <cell r="AT443">
            <v>75</v>
          </cell>
          <cell r="AU443" t="str">
            <v>ABIERTO</v>
          </cell>
        </row>
        <row r="444">
          <cell r="A444" t="str">
            <v>RM-V-035-V1I26-M01, M19, M61, M62, M63</v>
          </cell>
          <cell r="B444">
            <v>46024</v>
          </cell>
          <cell r="C444" t="str">
            <v>I</v>
          </cell>
          <cell r="D444" t="str">
            <v>MXG</v>
          </cell>
          <cell r="E444" t="str">
            <v>CONDUMEX</v>
          </cell>
          <cell r="F444" t="str">
            <v>AGENCIA ADUANAL RICARDO MARTINEZ Y ASOC SC</v>
          </cell>
          <cell r="G444" t="str">
            <v>M01</v>
          </cell>
          <cell r="H444" t="str">
            <v>LAND IMPO</v>
          </cell>
          <cell r="I444" t="str">
            <v>67110002</v>
          </cell>
          <cell r="J444" t="str">
            <v>Freight</v>
          </cell>
          <cell r="K444" t="str">
            <v>FreightRM-V-035-V1I26-M01, M19, M61, M62, M63</v>
          </cell>
          <cell r="L444" t="e">
            <v>#N/A</v>
          </cell>
          <cell r="M444"/>
          <cell r="N444"/>
          <cell r="O444"/>
          <cell r="P444"/>
          <cell r="Q444"/>
          <cell r="R444" t="str">
            <v>Broker</v>
          </cell>
          <cell r="S444" t="str">
            <v>BrokerRM-V-035-V1I26-M01, M19, M61, M62, M63</v>
          </cell>
          <cell r="T444" t="str">
            <v>SAGS 33753</v>
          </cell>
          <cell r="U444">
            <v>46094</v>
          </cell>
          <cell r="V444">
            <v>157.90774346099624</v>
          </cell>
          <cell r="W444"/>
          <cell r="X444" t="str">
            <v>11</v>
          </cell>
          <cell r="Y444"/>
          <cell r="Z444">
            <v>157.90774346099624</v>
          </cell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>
            <v>75</v>
          </cell>
          <cell r="AT444">
            <v>-82.907743460996244</v>
          </cell>
          <cell r="AU444" t="str">
            <v>CANCELADO</v>
          </cell>
        </row>
        <row r="445">
          <cell r="A445" t="str">
            <v>RM-V-036-V1I26-M19</v>
          </cell>
          <cell r="B445">
            <v>46024</v>
          </cell>
          <cell r="C445" t="str">
            <v>I</v>
          </cell>
          <cell r="D445" t="str">
            <v>MXG</v>
          </cell>
          <cell r="E445" t="str">
            <v>CW TECHNOLOGY</v>
          </cell>
          <cell r="F445" t="str">
            <v>AGENCIA ADUANAL RICARDO MARTINEZ Y ASOC SC</v>
          </cell>
          <cell r="G445" t="str">
            <v>M19</v>
          </cell>
          <cell r="H445" t="str">
            <v>LAND IMPO</v>
          </cell>
          <cell r="I445" t="str">
            <v>67110002</v>
          </cell>
          <cell r="J445" t="str">
            <v>Freight</v>
          </cell>
          <cell r="K445" t="str">
            <v>FreightRM-V-036-V1I26-M19</v>
          </cell>
          <cell r="L445" t="e">
            <v>#N/A</v>
          </cell>
          <cell r="M445"/>
          <cell r="N445"/>
          <cell r="O445"/>
          <cell r="P445"/>
          <cell r="Q445"/>
          <cell r="R445" t="str">
            <v>Broker</v>
          </cell>
          <cell r="S445" t="str">
            <v>BrokerRM-V-036-V1I26-M19</v>
          </cell>
          <cell r="T445" t="str">
            <v>SAGS 33756</v>
          </cell>
          <cell r="U445">
            <v>46094</v>
          </cell>
          <cell r="V445">
            <v>98.661027706167474</v>
          </cell>
          <cell r="W445"/>
          <cell r="X445" t="str">
            <v>11</v>
          </cell>
          <cell r="Y445"/>
          <cell r="Z445">
            <v>98.661027706167474</v>
          </cell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>
            <v>75</v>
          </cell>
          <cell r="AT445">
            <v>-23.661027706167474</v>
          </cell>
          <cell r="AU445" t="str">
            <v>CANCELADO</v>
          </cell>
        </row>
        <row r="446">
          <cell r="A446" t="str">
            <v>RM-V-037-V1I26-M46</v>
          </cell>
          <cell r="B446">
            <v>46024</v>
          </cell>
          <cell r="C446" t="str">
            <v>I</v>
          </cell>
          <cell r="D446" t="str">
            <v>MXG</v>
          </cell>
          <cell r="E446" t="str">
            <v>COMPO MEXICO</v>
          </cell>
          <cell r="F446" t="str">
            <v>AGENCIA ADUANAL RICARDO MARTINEZ Y ASOC SC</v>
          </cell>
          <cell r="G446" t="str">
            <v>M46</v>
          </cell>
          <cell r="H446" t="str">
            <v>LAND IMPO</v>
          </cell>
          <cell r="I446" t="str">
            <v>67110002</v>
          </cell>
          <cell r="J446" t="str">
            <v>Freight</v>
          </cell>
          <cell r="K446" t="str">
            <v>FreightRM-V-037-V1I26-M46</v>
          </cell>
          <cell r="L446" t="e">
            <v>#N/A</v>
          </cell>
          <cell r="M446"/>
          <cell r="N446"/>
          <cell r="O446"/>
          <cell r="P446"/>
          <cell r="Q446"/>
          <cell r="R446" t="str">
            <v>Broker</v>
          </cell>
          <cell r="S446" t="str">
            <v>BrokerRM-V-037-V1I26-M46</v>
          </cell>
          <cell r="T446" t="e">
            <v>#N/A</v>
          </cell>
          <cell r="U446"/>
          <cell r="V446"/>
          <cell r="W446"/>
          <cell r="X446"/>
          <cell r="Y446"/>
          <cell r="Z446">
            <v>0</v>
          </cell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>
            <v>75</v>
          </cell>
          <cell r="AT446">
            <v>75</v>
          </cell>
          <cell r="AU446" t="str">
            <v>ABIERTO</v>
          </cell>
        </row>
        <row r="447">
          <cell r="A447" t="str">
            <v>RM-V-038-V1I26-M19</v>
          </cell>
          <cell r="B447">
            <v>46024</v>
          </cell>
          <cell r="C447" t="str">
            <v>I</v>
          </cell>
          <cell r="D447" t="str">
            <v>MXG</v>
          </cell>
          <cell r="E447" t="str">
            <v>DSV SOLUTIONS</v>
          </cell>
          <cell r="F447" t="str">
            <v>AGENCIA ADUANAL RICARDO MARTINEZ Y ASOC SC</v>
          </cell>
          <cell r="G447" t="str">
            <v>M19</v>
          </cell>
          <cell r="H447" t="str">
            <v>LAND IMPO</v>
          </cell>
          <cell r="I447" t="str">
            <v>67110002</v>
          </cell>
          <cell r="J447" t="str">
            <v>Freight</v>
          </cell>
          <cell r="K447" t="str">
            <v>FreightRM-V-038-V1I26-M19</v>
          </cell>
          <cell r="L447" t="e">
            <v>#N/A</v>
          </cell>
          <cell r="M447"/>
          <cell r="N447"/>
          <cell r="O447"/>
          <cell r="P447"/>
          <cell r="Q447"/>
          <cell r="R447" t="str">
            <v>Broker</v>
          </cell>
          <cell r="S447" t="str">
            <v>BrokerRM-V-038-V1I26-M19</v>
          </cell>
          <cell r="T447" t="str">
            <v>SAGS 33737</v>
          </cell>
          <cell r="U447">
            <v>46093</v>
          </cell>
          <cell r="V447">
            <v>87.888591214679266</v>
          </cell>
          <cell r="W447"/>
          <cell r="X447" t="str">
            <v>11</v>
          </cell>
          <cell r="Y447"/>
          <cell r="Z447">
            <v>87.888591214679266</v>
          </cell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>
            <v>75</v>
          </cell>
          <cell r="AT447">
            <v>-12.888591214679266</v>
          </cell>
          <cell r="AU447" t="str">
            <v>CANCELADO</v>
          </cell>
        </row>
        <row r="448">
          <cell r="A448" t="str">
            <v xml:space="preserve">RM-V-039-V1I26-M46, M01 </v>
          </cell>
          <cell r="B448">
            <v>46024</v>
          </cell>
          <cell r="C448" t="str">
            <v>I</v>
          </cell>
          <cell r="D448" t="str">
            <v>MXG</v>
          </cell>
          <cell r="E448" t="str">
            <v>ELEKTRISOLA</v>
          </cell>
          <cell r="F448" t="str">
            <v>AGENCIA ADUANAL RICARDO MARTINEZ Y ASOC SC</v>
          </cell>
          <cell r="G448" t="str">
            <v>M46</v>
          </cell>
          <cell r="H448" t="str">
            <v>LAND IMPO</v>
          </cell>
          <cell r="I448" t="str">
            <v>67110002</v>
          </cell>
          <cell r="J448" t="str">
            <v>Freight</v>
          </cell>
          <cell r="K448" t="str">
            <v xml:space="preserve">FreightRM-V-039-V1I26-M46, M01 </v>
          </cell>
          <cell r="L448" t="e">
            <v>#N/A</v>
          </cell>
          <cell r="M448"/>
          <cell r="N448"/>
          <cell r="O448"/>
          <cell r="P448"/>
          <cell r="Q448"/>
          <cell r="R448" t="str">
            <v>Broker</v>
          </cell>
          <cell r="S448" t="str">
            <v xml:space="preserve">BrokerRM-V-039-V1I26-M46, M01 </v>
          </cell>
          <cell r="T448" t="e">
            <v>#N/A</v>
          </cell>
          <cell r="U448"/>
          <cell r="V448"/>
          <cell r="W448"/>
          <cell r="X448"/>
          <cell r="Y448"/>
          <cell r="Z448">
            <v>0</v>
          </cell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>
            <v>75</v>
          </cell>
          <cell r="AT448">
            <v>75</v>
          </cell>
          <cell r="AU448" t="str">
            <v>ABIERTO</v>
          </cell>
        </row>
        <row r="449">
          <cell r="A449" t="str">
            <v>RM-V-040-V1I26-M01, M46, M23,M19, M61, M62, M63</v>
          </cell>
          <cell r="B449">
            <v>46024</v>
          </cell>
          <cell r="C449" t="str">
            <v>I</v>
          </cell>
          <cell r="D449" t="str">
            <v>MXG</v>
          </cell>
          <cell r="E449" t="str">
            <v>EMPAQ. MAQ. Y SERV.</v>
          </cell>
          <cell r="F449" t="str">
            <v>AGENCIA ADUANAL RICARDO MARTINEZ Y ASOC SC</v>
          </cell>
          <cell r="G449" t="str">
            <v>M01</v>
          </cell>
          <cell r="H449" t="str">
            <v>LAND IMPO</v>
          </cell>
          <cell r="I449" t="str">
            <v>67110002</v>
          </cell>
          <cell r="J449" t="str">
            <v>Freight</v>
          </cell>
          <cell r="K449" t="str">
            <v>FreightRM-V-040-V1I26-M01, M46, M23,M19, M61, M62, M63</v>
          </cell>
          <cell r="L449" t="e">
            <v>#N/A</v>
          </cell>
          <cell r="M449"/>
          <cell r="N449"/>
          <cell r="O449"/>
          <cell r="P449"/>
          <cell r="Q449"/>
          <cell r="R449" t="str">
            <v>Broker</v>
          </cell>
          <cell r="S449" t="str">
            <v>BrokerRM-V-040-V1I26-M01, M46, M23,M19, M61, M62, M63</v>
          </cell>
          <cell r="T449" t="e">
            <v>#N/A</v>
          </cell>
          <cell r="U449"/>
          <cell r="V449"/>
          <cell r="W449"/>
          <cell r="X449"/>
          <cell r="Y449"/>
          <cell r="Z449">
            <v>0</v>
          </cell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>
            <v>75</v>
          </cell>
          <cell r="AT449">
            <v>75</v>
          </cell>
          <cell r="AU449" t="str">
            <v>ABIERTO</v>
          </cell>
        </row>
        <row r="450">
          <cell r="A450" t="str">
            <v>RM-V-041-V1I26-M19</v>
          </cell>
          <cell r="B450">
            <v>46024</v>
          </cell>
          <cell r="C450" t="str">
            <v>I</v>
          </cell>
          <cell r="D450" t="str">
            <v>MXG</v>
          </cell>
          <cell r="E450" t="str">
            <v>EJOTAFT</v>
          </cell>
          <cell r="F450" t="str">
            <v>AGENCIA ADUANAL RICARDO MARTINEZ Y ASOC SC</v>
          </cell>
          <cell r="G450" t="str">
            <v>M19</v>
          </cell>
          <cell r="H450" t="str">
            <v>LAND IMPO</v>
          </cell>
          <cell r="I450" t="str">
            <v>67110002</v>
          </cell>
          <cell r="J450" t="str">
            <v>Freight</v>
          </cell>
          <cell r="K450" t="str">
            <v>FreightRM-V-041-V1I26-M19</v>
          </cell>
          <cell r="L450" t="e">
            <v>#N/A</v>
          </cell>
          <cell r="M450"/>
          <cell r="N450"/>
          <cell r="O450"/>
          <cell r="P450"/>
          <cell r="Q450"/>
          <cell r="R450" t="str">
            <v>Broker</v>
          </cell>
          <cell r="S450" t="str">
            <v>BrokerRM-V-041-V1I26-M19</v>
          </cell>
          <cell r="T450" t="str">
            <v>SAGS 33751</v>
          </cell>
          <cell r="U450">
            <v>46094</v>
          </cell>
          <cell r="V450">
            <v>93.27480946042337</v>
          </cell>
          <cell r="W450"/>
          <cell r="X450" t="str">
            <v>11</v>
          </cell>
          <cell r="Y450"/>
          <cell r="Z450">
            <v>93.27480946042337</v>
          </cell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>
            <v>75</v>
          </cell>
          <cell r="AT450">
            <v>-18.27480946042337</v>
          </cell>
          <cell r="AU450" t="str">
            <v>CANCELADO</v>
          </cell>
        </row>
        <row r="451">
          <cell r="A451" t="str">
            <v>RM-V-042-V1I26-M45</v>
          </cell>
          <cell r="B451">
            <v>46024</v>
          </cell>
          <cell r="C451" t="str">
            <v>I</v>
          </cell>
          <cell r="D451" t="str">
            <v>MXG</v>
          </cell>
          <cell r="E451" t="str">
            <v>ELECTRICAL INSULATION P.N</v>
          </cell>
          <cell r="F451" t="str">
            <v>AGENCIA ADUANAL RICARDO MARTINEZ Y ASOC SC</v>
          </cell>
          <cell r="G451" t="str">
            <v>M62</v>
          </cell>
          <cell r="H451" t="str">
            <v>LAND IMPO</v>
          </cell>
          <cell r="I451" t="str">
            <v>67110002</v>
          </cell>
          <cell r="J451" t="str">
            <v>Freight</v>
          </cell>
          <cell r="K451" t="str">
            <v>FreightRM-V-042-V1I26-M45</v>
          </cell>
          <cell r="L451" t="e">
            <v>#N/A</v>
          </cell>
          <cell r="M451"/>
          <cell r="N451"/>
          <cell r="O451"/>
          <cell r="P451"/>
          <cell r="Q451"/>
          <cell r="R451" t="str">
            <v>Broker</v>
          </cell>
          <cell r="S451" t="str">
            <v>BrokerRM-V-042-V1I26-M45</v>
          </cell>
          <cell r="T451" t="e">
            <v>#N/A</v>
          </cell>
          <cell r="U451"/>
          <cell r="V451"/>
          <cell r="W451"/>
          <cell r="X451"/>
          <cell r="Y451"/>
          <cell r="Z451">
            <v>0</v>
          </cell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>
            <v>75</v>
          </cell>
          <cell r="AT451">
            <v>75</v>
          </cell>
          <cell r="AU451" t="str">
            <v>ABIERTO</v>
          </cell>
        </row>
        <row r="452">
          <cell r="A452" t="str">
            <v>RM-V-043-V1I26-M19</v>
          </cell>
          <cell r="B452">
            <v>46024</v>
          </cell>
          <cell r="C452" t="str">
            <v>I</v>
          </cell>
          <cell r="D452" t="str">
            <v>MXG</v>
          </cell>
          <cell r="E452" t="str">
            <v>GO GLOBAL</v>
          </cell>
          <cell r="F452" t="str">
            <v>AGENCIA ADUANAL RICARDO MARTINEZ Y ASOC SC</v>
          </cell>
          <cell r="G452" t="str">
            <v>M19</v>
          </cell>
          <cell r="H452" t="str">
            <v>LAND IMPO</v>
          </cell>
          <cell r="I452" t="str">
            <v>67110002</v>
          </cell>
          <cell r="J452" t="str">
            <v>Freight</v>
          </cell>
          <cell r="K452" t="str">
            <v>FreightRM-V-043-V1I26-M19</v>
          </cell>
          <cell r="L452" t="e">
            <v>#N/A</v>
          </cell>
          <cell r="M452"/>
          <cell r="N452"/>
          <cell r="O452"/>
          <cell r="P452"/>
          <cell r="Q452"/>
          <cell r="R452" t="str">
            <v>Broker</v>
          </cell>
          <cell r="S452" t="str">
            <v>BrokerRM-V-043-V1I26-M19</v>
          </cell>
          <cell r="T452" t="str">
            <v>SAGS 33818</v>
          </cell>
          <cell r="U452"/>
          <cell r="V452"/>
          <cell r="W452"/>
          <cell r="X452"/>
          <cell r="Y452"/>
          <cell r="Z452">
            <v>0</v>
          </cell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>
            <v>75</v>
          </cell>
          <cell r="AT452">
            <v>75</v>
          </cell>
          <cell r="AU452" t="str">
            <v>ABIERTO</v>
          </cell>
        </row>
        <row r="453">
          <cell r="A453" t="str">
            <v>RM-V-044-V1I26-MCS</v>
          </cell>
          <cell r="B453">
            <v>46024</v>
          </cell>
          <cell r="C453" t="str">
            <v>I</v>
          </cell>
          <cell r="D453" t="str">
            <v>MXG</v>
          </cell>
          <cell r="E453" t="str">
            <v>GEON</v>
          </cell>
          <cell r="F453" t="str">
            <v>AGENCIA ADUANAL RICARDO MARTINEZ Y ASOC SC</v>
          </cell>
          <cell r="G453" t="str">
            <v>M17</v>
          </cell>
          <cell r="H453" t="str">
            <v>LAND IMPO</v>
          </cell>
          <cell r="I453" t="str">
            <v>67110002</v>
          </cell>
          <cell r="J453" t="str">
            <v>Freight</v>
          </cell>
          <cell r="K453" t="str">
            <v>FreightRM-V-044-V1I26-MCS</v>
          </cell>
          <cell r="L453" t="e">
            <v>#N/A</v>
          </cell>
          <cell r="M453"/>
          <cell r="N453"/>
          <cell r="O453"/>
          <cell r="P453"/>
          <cell r="Q453"/>
          <cell r="R453" t="str">
            <v>Broker</v>
          </cell>
          <cell r="S453" t="str">
            <v>BrokerRM-V-044-V1I26-MCS</v>
          </cell>
          <cell r="T453" t="str">
            <v>SAGS 33819</v>
          </cell>
          <cell r="U453"/>
          <cell r="V453"/>
          <cell r="W453"/>
          <cell r="X453"/>
          <cell r="Y453"/>
          <cell r="Z453">
            <v>0</v>
          </cell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>
            <v>75</v>
          </cell>
          <cell r="AT453">
            <v>75</v>
          </cell>
          <cell r="AU453" t="str">
            <v>ABIERTO</v>
          </cell>
        </row>
        <row r="454">
          <cell r="A454" t="str">
            <v>RM-V-045-V1I26-MCS, M19, M01, M46</v>
          </cell>
          <cell r="B454">
            <v>46024</v>
          </cell>
          <cell r="C454" t="str">
            <v>I</v>
          </cell>
          <cell r="D454" t="str">
            <v>MXG</v>
          </cell>
          <cell r="E454" t="str">
            <v>HANWA IMMEX</v>
          </cell>
          <cell r="F454" t="str">
            <v>AGENCIA ADUANAL RICARDO MARTINEZ Y ASOC SC</v>
          </cell>
          <cell r="G454" t="str">
            <v>M17</v>
          </cell>
          <cell r="H454" t="str">
            <v>LAND IMPO</v>
          </cell>
          <cell r="I454" t="str">
            <v>67110002</v>
          </cell>
          <cell r="J454" t="str">
            <v>Freight</v>
          </cell>
          <cell r="K454" t="str">
            <v>FreightRM-V-045-V1I26-MCS, M19, M01, M46</v>
          </cell>
          <cell r="L454" t="e">
            <v>#N/A</v>
          </cell>
          <cell r="M454"/>
          <cell r="N454"/>
          <cell r="O454"/>
          <cell r="P454"/>
          <cell r="Q454"/>
          <cell r="R454" t="str">
            <v>Broker</v>
          </cell>
          <cell r="S454" t="str">
            <v>BrokerRM-V-045-V1I26-MCS, M19, M01, M46</v>
          </cell>
          <cell r="T454" t="str">
            <v>SAGS 33754</v>
          </cell>
          <cell r="U454">
            <v>46094</v>
          </cell>
          <cell r="V454">
            <v>815.00727336040472</v>
          </cell>
          <cell r="W454"/>
          <cell r="X454" t="str">
            <v>11</v>
          </cell>
          <cell r="Y454"/>
          <cell r="Z454">
            <v>815.00727336040472</v>
          </cell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>
            <v>75</v>
          </cell>
          <cell r="AT454">
            <v>-740.00727336040472</v>
          </cell>
          <cell r="AU454" t="str">
            <v>CANCELADO</v>
          </cell>
        </row>
        <row r="455">
          <cell r="A455" t="str">
            <v>RM-V-046-V1I26-M19-M17</v>
          </cell>
          <cell r="B455">
            <v>46024</v>
          </cell>
          <cell r="C455" t="str">
            <v>I</v>
          </cell>
          <cell r="D455" t="str">
            <v>MXG</v>
          </cell>
          <cell r="E455" t="str">
            <v>HANWA (P.N)</v>
          </cell>
          <cell r="F455" t="str">
            <v>AGENCIA ADUANAL RICARDO MARTINEZ Y ASOC SC</v>
          </cell>
          <cell r="G455" t="str">
            <v>M19</v>
          </cell>
          <cell r="H455" t="str">
            <v>LAND IMPO</v>
          </cell>
          <cell r="I455" t="str">
            <v>67110002</v>
          </cell>
          <cell r="J455" t="str">
            <v>Freight</v>
          </cell>
          <cell r="K455" t="str">
            <v>FreightRM-V-046-V1I26-M19-M17</v>
          </cell>
          <cell r="L455" t="e">
            <v>#N/A</v>
          </cell>
          <cell r="M455"/>
          <cell r="N455"/>
          <cell r="O455"/>
          <cell r="P455"/>
          <cell r="Q455"/>
          <cell r="R455" t="str">
            <v>Broker</v>
          </cell>
          <cell r="S455" t="str">
            <v>BrokerRM-V-046-V1I26-M19-M17</v>
          </cell>
          <cell r="T455" t="str">
            <v>SAGS 33750</v>
          </cell>
          <cell r="U455">
            <v>46094</v>
          </cell>
          <cell r="V455">
            <v>87.888591214679266</v>
          </cell>
          <cell r="W455"/>
          <cell r="X455" t="str">
            <v>11</v>
          </cell>
          <cell r="Y455"/>
          <cell r="Z455">
            <v>87.888591214679266</v>
          </cell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>
            <v>75</v>
          </cell>
          <cell r="AT455">
            <v>-12.888591214679266</v>
          </cell>
          <cell r="AU455" t="str">
            <v>CANCELADO</v>
          </cell>
        </row>
        <row r="456">
          <cell r="A456" t="str">
            <v>RM-V-047-V1I26-M19-M17</v>
          </cell>
          <cell r="B456">
            <v>46024</v>
          </cell>
          <cell r="C456" t="str">
            <v>I</v>
          </cell>
          <cell r="D456" t="str">
            <v>MXG</v>
          </cell>
          <cell r="E456" t="str">
            <v>HISCOMEX</v>
          </cell>
          <cell r="F456" t="str">
            <v>AGENCIA ADUANAL RICARDO MARTINEZ Y ASOC SC</v>
          </cell>
          <cell r="G456" t="str">
            <v>M19</v>
          </cell>
          <cell r="H456" t="str">
            <v>LAND IMPO</v>
          </cell>
          <cell r="I456" t="str">
            <v>67110002</v>
          </cell>
          <cell r="J456" t="str">
            <v>Freight</v>
          </cell>
          <cell r="K456" t="str">
            <v>FreightRM-V-047-V1I26-M19-M17</v>
          </cell>
          <cell r="L456" t="e">
            <v>#N/A</v>
          </cell>
          <cell r="M456"/>
          <cell r="N456"/>
          <cell r="O456"/>
          <cell r="P456"/>
          <cell r="Q456"/>
          <cell r="R456" t="str">
            <v>Broker</v>
          </cell>
          <cell r="S456" t="str">
            <v>BrokerRM-V-047-V1I26-M19-M17</v>
          </cell>
          <cell r="T456" t="str">
            <v>SAGS 33749</v>
          </cell>
          <cell r="U456">
            <v>46094</v>
          </cell>
          <cell r="V456">
            <v>82.502934618387286</v>
          </cell>
          <cell r="W456"/>
          <cell r="X456" t="str">
            <v>11</v>
          </cell>
          <cell r="Y456"/>
          <cell r="Z456">
            <v>82.502934618387286</v>
          </cell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>
            <v>75</v>
          </cell>
          <cell r="AT456">
            <v>-7.502934618387286</v>
          </cell>
          <cell r="AU456" t="str">
            <v>CANCELADO</v>
          </cell>
        </row>
        <row r="457">
          <cell r="A457" t="str">
            <v>RM-V-048-V1I26-M46</v>
          </cell>
          <cell r="B457">
            <v>46024</v>
          </cell>
          <cell r="C457" t="str">
            <v>I</v>
          </cell>
          <cell r="D457" t="str">
            <v>MXG</v>
          </cell>
          <cell r="E457" t="str">
            <v>HUTCHINSON</v>
          </cell>
          <cell r="F457" t="str">
            <v>AGENCIA ADUANAL RICARDO MARTINEZ Y ASOC SC</v>
          </cell>
          <cell r="G457" t="str">
            <v>M46</v>
          </cell>
          <cell r="H457" t="str">
            <v>LAND IMPO</v>
          </cell>
          <cell r="I457" t="str">
            <v>67110002</v>
          </cell>
          <cell r="J457" t="str">
            <v>Freight</v>
          </cell>
          <cell r="K457" t="str">
            <v>FreightRM-V-048-V1I26-M46</v>
          </cell>
          <cell r="L457" t="e">
            <v>#N/A</v>
          </cell>
          <cell r="M457"/>
          <cell r="N457"/>
          <cell r="O457"/>
          <cell r="P457"/>
          <cell r="Q457"/>
          <cell r="R457" t="str">
            <v>Broker</v>
          </cell>
          <cell r="S457" t="str">
            <v>BrokerRM-V-048-V1I26-M46</v>
          </cell>
          <cell r="T457" t="e">
            <v>#N/A</v>
          </cell>
          <cell r="U457"/>
          <cell r="V457"/>
          <cell r="W457"/>
          <cell r="X457"/>
          <cell r="Y457"/>
          <cell r="Z457">
            <v>0</v>
          </cell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>
            <v>75</v>
          </cell>
          <cell r="AT457">
            <v>75</v>
          </cell>
          <cell r="AU457" t="str">
            <v>ABIERTO</v>
          </cell>
        </row>
        <row r="458">
          <cell r="A458" t="str">
            <v>RM-V-049-V1I26-M01</v>
          </cell>
          <cell r="B458">
            <v>46024</v>
          </cell>
          <cell r="C458" t="str">
            <v>I</v>
          </cell>
          <cell r="D458" t="str">
            <v>MXG</v>
          </cell>
          <cell r="E458" t="str">
            <v>INNOVACION</v>
          </cell>
          <cell r="F458" t="str">
            <v>AGENCIA ADUANAL RICARDO MARTINEZ Y ASOC SC</v>
          </cell>
          <cell r="G458" t="str">
            <v>M01</v>
          </cell>
          <cell r="H458" t="str">
            <v>LAND IMPO</v>
          </cell>
          <cell r="I458" t="str">
            <v>67110002</v>
          </cell>
          <cell r="J458" t="str">
            <v>Freight</v>
          </cell>
          <cell r="K458" t="str">
            <v>FreightRM-V-049-V1I26-M01</v>
          </cell>
          <cell r="L458" t="str">
            <v>C9000</v>
          </cell>
          <cell r="M458">
            <v>46080</v>
          </cell>
          <cell r="N458">
            <v>1215.7429572033343</v>
          </cell>
          <cell r="O458"/>
          <cell r="P458" t="str">
            <v>09</v>
          </cell>
          <cell r="Q458"/>
          <cell r="R458" t="str">
            <v>Broker</v>
          </cell>
          <cell r="S458" t="str">
            <v>BrokerRM-V-049-V1I26-M01</v>
          </cell>
          <cell r="T458" t="str">
            <v>SAGS 33820</v>
          </cell>
          <cell r="U458"/>
          <cell r="V458"/>
          <cell r="W458"/>
          <cell r="X458"/>
          <cell r="Y458"/>
          <cell r="Z458">
            <v>1215.7429572033343</v>
          </cell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>
            <v>75</v>
          </cell>
          <cell r="AT458">
            <v>-1140.7429572033343</v>
          </cell>
          <cell r="AU458" t="str">
            <v>CANCELADO</v>
          </cell>
        </row>
        <row r="459">
          <cell r="A459" t="str">
            <v>RM-V-050-V1I26-M01, M46, M19, M23, M61, M62, M63</v>
          </cell>
          <cell r="B459">
            <v>46024</v>
          </cell>
          <cell r="C459" t="str">
            <v>I</v>
          </cell>
          <cell r="D459" t="str">
            <v>MXG</v>
          </cell>
          <cell r="E459" t="str">
            <v>JOEL GARCIA MTZ</v>
          </cell>
          <cell r="F459" t="str">
            <v>AGENCIA ADUANAL RICARDO MARTINEZ Y ASOC SC</v>
          </cell>
          <cell r="G459" t="str">
            <v>M01</v>
          </cell>
          <cell r="H459" t="str">
            <v>LAND IMPO</v>
          </cell>
          <cell r="I459" t="str">
            <v>67110002</v>
          </cell>
          <cell r="J459" t="str">
            <v>Freight</v>
          </cell>
          <cell r="K459" t="str">
            <v>FreightRM-V-050-V1I26-M01, M46, M19, M23, M61, M62, M63</v>
          </cell>
          <cell r="L459" t="e">
            <v>#N/A</v>
          </cell>
          <cell r="M459"/>
          <cell r="N459"/>
          <cell r="O459"/>
          <cell r="P459"/>
          <cell r="Q459"/>
          <cell r="R459" t="str">
            <v>Broker</v>
          </cell>
          <cell r="S459" t="str">
            <v>BrokerRM-V-050-V1I26-M01, M46, M19, M23, M61, M62, M63</v>
          </cell>
          <cell r="T459" t="str">
            <v>SAGS 33821</v>
          </cell>
          <cell r="U459"/>
          <cell r="V459"/>
          <cell r="W459"/>
          <cell r="X459"/>
          <cell r="Y459"/>
          <cell r="Z459">
            <v>0</v>
          </cell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>
            <v>75</v>
          </cell>
          <cell r="AT459">
            <v>75</v>
          </cell>
          <cell r="AU459" t="str">
            <v>ABIERTO</v>
          </cell>
        </row>
        <row r="460">
          <cell r="A460" t="str">
            <v>RM-V-051-V1I26-M19</v>
          </cell>
          <cell r="B460">
            <v>46024</v>
          </cell>
          <cell r="C460" t="str">
            <v>I</v>
          </cell>
          <cell r="D460" t="str">
            <v>MXG</v>
          </cell>
          <cell r="E460" t="str">
            <v>KRAYDENMEX</v>
          </cell>
          <cell r="F460" t="str">
            <v>AGENCIA ADUANAL RICARDO MARTINEZ Y ASOC SC</v>
          </cell>
          <cell r="G460" t="str">
            <v>M19</v>
          </cell>
          <cell r="H460" t="str">
            <v>LAND IMPO</v>
          </cell>
          <cell r="I460" t="str">
            <v>67110002</v>
          </cell>
          <cell r="J460" t="str">
            <v>Freight</v>
          </cell>
          <cell r="K460" t="str">
            <v>FreightRM-V-051-V1I26-M19</v>
          </cell>
          <cell r="L460" t="str">
            <v>MX-1096</v>
          </cell>
          <cell r="M460">
            <v>46071</v>
          </cell>
          <cell r="N460">
            <v>1212.915728575907</v>
          </cell>
          <cell r="O460"/>
          <cell r="P460" t="str">
            <v>08</v>
          </cell>
          <cell r="Q460"/>
          <cell r="R460" t="str">
            <v>Broker</v>
          </cell>
          <cell r="S460" t="str">
            <v>BrokerRM-V-051-V1I26-M19</v>
          </cell>
          <cell r="T460" t="str">
            <v>SAGS 33738</v>
          </cell>
          <cell r="U460">
            <v>46093</v>
          </cell>
          <cell r="V460">
            <v>93.27480946042337</v>
          </cell>
          <cell r="W460"/>
          <cell r="X460" t="str">
            <v>11</v>
          </cell>
          <cell r="Y460"/>
          <cell r="Z460">
            <v>1306.1905380363303</v>
          </cell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>
            <v>75</v>
          </cell>
          <cell r="AT460">
            <v>-1231.1905380363303</v>
          </cell>
          <cell r="AU460" t="str">
            <v>CANCELADO</v>
          </cell>
        </row>
        <row r="461">
          <cell r="A461" t="str">
            <v>RM-V-052-V1I26-M46</v>
          </cell>
          <cell r="B461">
            <v>46024</v>
          </cell>
          <cell r="C461" t="str">
            <v>I</v>
          </cell>
          <cell r="D461" t="str">
            <v>MXG</v>
          </cell>
          <cell r="E461" t="str">
            <v>KLUBER</v>
          </cell>
          <cell r="F461" t="str">
            <v>AGENCIA ADUANAL RICARDO MARTINEZ Y ASOC SC</v>
          </cell>
          <cell r="G461" t="str">
            <v>M46</v>
          </cell>
          <cell r="H461" t="str">
            <v>LAND IMPO</v>
          </cell>
          <cell r="I461" t="str">
            <v>67110002</v>
          </cell>
          <cell r="J461" t="str">
            <v>Freight</v>
          </cell>
          <cell r="K461" t="str">
            <v>FreightRM-V-052-V1I26-M46</v>
          </cell>
          <cell r="L461" t="e">
            <v>#N/A</v>
          </cell>
          <cell r="M461"/>
          <cell r="N461"/>
          <cell r="O461"/>
          <cell r="P461"/>
          <cell r="Q461"/>
          <cell r="R461" t="str">
            <v>Broker</v>
          </cell>
          <cell r="S461" t="str">
            <v>BrokerRM-V-052-V1I26-M46</v>
          </cell>
          <cell r="T461" t="str">
            <v>SAGS 33748</v>
          </cell>
          <cell r="U461">
            <v>46094</v>
          </cell>
          <cell r="V461">
            <v>125.59099563598376</v>
          </cell>
          <cell r="W461"/>
          <cell r="X461" t="str">
            <v>11</v>
          </cell>
          <cell r="Y461"/>
          <cell r="Z461">
            <v>125.59099563598376</v>
          </cell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>
            <v>75</v>
          </cell>
          <cell r="AT461">
            <v>-50.590995635983759</v>
          </cell>
          <cell r="AU461" t="str">
            <v>CANCELADO</v>
          </cell>
        </row>
        <row r="462">
          <cell r="A462" t="str">
            <v>RM-V-053-V1I26-M19</v>
          </cell>
          <cell r="B462">
            <v>46024</v>
          </cell>
          <cell r="C462" t="str">
            <v>I</v>
          </cell>
          <cell r="D462" t="str">
            <v>MXG</v>
          </cell>
          <cell r="E462" t="str">
            <v>TETA KAWI (ST CLAIR) PT</v>
          </cell>
          <cell r="F462" t="str">
            <v>AGENCIA ADUANAL RICARDO MARTINEZ Y ASOC SC</v>
          </cell>
          <cell r="G462" t="str">
            <v>M19</v>
          </cell>
          <cell r="H462" t="str">
            <v>LAND IMPO</v>
          </cell>
          <cell r="I462" t="str">
            <v>67110002</v>
          </cell>
          <cell r="J462" t="str">
            <v>Freight</v>
          </cell>
          <cell r="K462" t="str">
            <v>FreightRM-V-053-V1I26-M19</v>
          </cell>
          <cell r="L462" t="e">
            <v>#N/A</v>
          </cell>
          <cell r="M462"/>
          <cell r="N462"/>
          <cell r="O462"/>
          <cell r="P462"/>
          <cell r="Q462"/>
          <cell r="R462" t="str">
            <v>Broker</v>
          </cell>
          <cell r="S462" t="str">
            <v>BrokerRM-V-053-V1I26-M19</v>
          </cell>
          <cell r="T462" t="e">
            <v>#N/A</v>
          </cell>
          <cell r="U462"/>
          <cell r="V462"/>
          <cell r="W462"/>
          <cell r="X462"/>
          <cell r="Y462"/>
          <cell r="Z462">
            <v>0</v>
          </cell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>
            <v>75</v>
          </cell>
          <cell r="AT462">
            <v>75</v>
          </cell>
          <cell r="AU462" t="str">
            <v>ABIERTO</v>
          </cell>
        </row>
        <row r="463">
          <cell r="A463" t="str">
            <v>RM-V-054-V1I26-M19</v>
          </cell>
          <cell r="B463">
            <v>46024</v>
          </cell>
          <cell r="C463" t="str">
            <v>I</v>
          </cell>
          <cell r="D463" t="str">
            <v>MXG</v>
          </cell>
          <cell r="E463" t="str">
            <v>ENVALIOR</v>
          </cell>
          <cell r="F463" t="str">
            <v>AGENCIA ADUANAL RICARDO MARTINEZ Y ASOC SC</v>
          </cell>
          <cell r="G463" t="str">
            <v>M19</v>
          </cell>
          <cell r="H463" t="str">
            <v>LAND IMPO</v>
          </cell>
          <cell r="I463" t="str">
            <v>67110002</v>
          </cell>
          <cell r="J463" t="str">
            <v>Freight</v>
          </cell>
          <cell r="K463" t="str">
            <v>FreightRM-V-054-V1I26-M19</v>
          </cell>
          <cell r="L463" t="e">
            <v>#N/A</v>
          </cell>
          <cell r="M463"/>
          <cell r="N463"/>
          <cell r="O463"/>
          <cell r="P463"/>
          <cell r="Q463"/>
          <cell r="R463" t="str">
            <v>Broker</v>
          </cell>
          <cell r="S463" t="str">
            <v>BrokerRM-V-054-V1I26-M19</v>
          </cell>
          <cell r="T463" t="e">
            <v>#N/A</v>
          </cell>
          <cell r="U463"/>
          <cell r="V463"/>
          <cell r="W463"/>
          <cell r="X463"/>
          <cell r="Y463"/>
          <cell r="Z463">
            <v>0</v>
          </cell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>
            <v>75</v>
          </cell>
          <cell r="AT463">
            <v>75</v>
          </cell>
          <cell r="AU463" t="str">
            <v>ABIERTO</v>
          </cell>
        </row>
        <row r="464">
          <cell r="A464" t="str">
            <v xml:space="preserve">RM-V-055-V1I26-MCS, M01, M23 </v>
          </cell>
          <cell r="B464">
            <v>46024</v>
          </cell>
          <cell r="C464" t="str">
            <v>I</v>
          </cell>
          <cell r="D464" t="str">
            <v>MXG</v>
          </cell>
          <cell r="E464" t="str">
            <v>METAL ONE</v>
          </cell>
          <cell r="F464" t="str">
            <v>AGENCIA ADUANAL RICARDO MARTINEZ Y ASOC SC</v>
          </cell>
          <cell r="G464" t="str">
            <v>M17</v>
          </cell>
          <cell r="H464" t="str">
            <v>LAND IMPO</v>
          </cell>
          <cell r="I464" t="str">
            <v>67110002</v>
          </cell>
          <cell r="J464" t="str">
            <v>Freight</v>
          </cell>
          <cell r="K464" t="str">
            <v xml:space="preserve">FreightRM-V-055-V1I26-MCS, M01, M23 </v>
          </cell>
          <cell r="L464" t="e">
            <v>#N/A</v>
          </cell>
          <cell r="M464"/>
          <cell r="N464"/>
          <cell r="O464"/>
          <cell r="P464"/>
          <cell r="Q464"/>
          <cell r="R464" t="str">
            <v>Broker</v>
          </cell>
          <cell r="S464" t="str">
            <v xml:space="preserve">BrokerRM-V-055-V1I26-MCS, M01, M23 </v>
          </cell>
          <cell r="T464" t="e">
            <v>#N/A</v>
          </cell>
          <cell r="U464"/>
          <cell r="V464"/>
          <cell r="W464"/>
          <cell r="X464"/>
          <cell r="Y464"/>
          <cell r="Z464">
            <v>0</v>
          </cell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>
            <v>75</v>
          </cell>
          <cell r="AT464">
            <v>75</v>
          </cell>
          <cell r="AU464" t="str">
            <v>ABIERTO</v>
          </cell>
        </row>
        <row r="465">
          <cell r="A465" t="str">
            <v>RM-V-056-V1I26-M46</v>
          </cell>
          <cell r="B465">
            <v>46024</v>
          </cell>
          <cell r="C465" t="str">
            <v>I</v>
          </cell>
          <cell r="D465" t="str">
            <v>MXG</v>
          </cell>
          <cell r="E465" t="str">
            <v>LUBRICANTES FUCHS DE MEXICO, S.A. DE C.V.</v>
          </cell>
          <cell r="F465" t="str">
            <v>AGENCIA ADUANAL RICARDO MARTINEZ Y ASOC SC</v>
          </cell>
          <cell r="G465" t="str">
            <v>M46</v>
          </cell>
          <cell r="H465" t="str">
            <v>LAND IMPO</v>
          </cell>
          <cell r="I465" t="str">
            <v>67110002</v>
          </cell>
          <cell r="J465" t="str">
            <v>Freight</v>
          </cell>
          <cell r="K465" t="str">
            <v>FreightRM-V-056-V1I26-M46</v>
          </cell>
          <cell r="L465" t="e">
            <v>#N/A</v>
          </cell>
          <cell r="M465"/>
          <cell r="N465"/>
          <cell r="O465"/>
          <cell r="P465"/>
          <cell r="Q465"/>
          <cell r="R465" t="str">
            <v>Broker</v>
          </cell>
          <cell r="S465" t="str">
            <v>BrokerRM-V-056-V1I26-M46</v>
          </cell>
          <cell r="T465" t="e">
            <v>#N/A</v>
          </cell>
          <cell r="U465"/>
          <cell r="V465"/>
          <cell r="W465"/>
          <cell r="X465"/>
          <cell r="Y465"/>
          <cell r="Z465">
            <v>0</v>
          </cell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>
            <v>75</v>
          </cell>
          <cell r="AT465">
            <v>75</v>
          </cell>
          <cell r="AU465" t="str">
            <v>ABIERTO</v>
          </cell>
        </row>
        <row r="466">
          <cell r="A466" t="str">
            <v>RM-V-057-V1I26-M23</v>
          </cell>
          <cell r="B466">
            <v>46024</v>
          </cell>
          <cell r="C466" t="str">
            <v>I</v>
          </cell>
          <cell r="D466" t="str">
            <v>MXG</v>
          </cell>
          <cell r="E466" t="str">
            <v>PRECISION MODERNA</v>
          </cell>
          <cell r="F466" t="str">
            <v>AGENCIA ADUANAL RICARDO MARTINEZ Y ASOC SC</v>
          </cell>
          <cell r="G466" t="str">
            <v>M23</v>
          </cell>
          <cell r="H466" t="str">
            <v>LAND IMPO</v>
          </cell>
          <cell r="I466" t="str">
            <v>67110002</v>
          </cell>
          <cell r="J466" t="str">
            <v>Freight</v>
          </cell>
          <cell r="K466" t="str">
            <v>FreightRM-V-057-V1I26-M23</v>
          </cell>
          <cell r="L466" t="e">
            <v>#N/A</v>
          </cell>
          <cell r="M466"/>
          <cell r="N466"/>
          <cell r="O466"/>
          <cell r="P466"/>
          <cell r="Q466"/>
          <cell r="R466" t="str">
            <v>Broker</v>
          </cell>
          <cell r="S466" t="str">
            <v>BrokerRM-V-057-V1I26-M23</v>
          </cell>
          <cell r="T466" t="str">
            <v>SAGS 33825</v>
          </cell>
          <cell r="U466"/>
          <cell r="V466"/>
          <cell r="W466"/>
          <cell r="X466"/>
          <cell r="Y466"/>
          <cell r="Z466">
            <v>0</v>
          </cell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>
            <v>75</v>
          </cell>
          <cell r="AT466">
            <v>75</v>
          </cell>
          <cell r="AU466" t="str">
            <v>ABIERTO</v>
          </cell>
        </row>
        <row r="467">
          <cell r="A467" t="str">
            <v>RM-V-058-V1I26-MCS</v>
          </cell>
          <cell r="B467">
            <v>46024</v>
          </cell>
          <cell r="C467" t="str">
            <v>I</v>
          </cell>
          <cell r="D467" t="str">
            <v>MXG</v>
          </cell>
          <cell r="E467" t="str">
            <v>PROPLAST</v>
          </cell>
          <cell r="F467" t="str">
            <v>AGENCIA ADUANAL RICARDO MARTINEZ Y ASOC SC</v>
          </cell>
          <cell r="G467" t="str">
            <v>M17</v>
          </cell>
          <cell r="H467" t="str">
            <v>LAND IMPO</v>
          </cell>
          <cell r="I467" t="str">
            <v>67110002</v>
          </cell>
          <cell r="J467" t="str">
            <v>Freight</v>
          </cell>
          <cell r="K467" t="str">
            <v>FreightRM-V-058-V1I26-MCS</v>
          </cell>
          <cell r="L467" t="e">
            <v>#N/A</v>
          </cell>
          <cell r="M467"/>
          <cell r="N467"/>
          <cell r="O467"/>
          <cell r="P467"/>
          <cell r="Q467"/>
          <cell r="R467" t="str">
            <v>Broker</v>
          </cell>
          <cell r="S467" t="str">
            <v>BrokerRM-V-058-V1I26-MCS</v>
          </cell>
          <cell r="T467" t="e">
            <v>#N/A</v>
          </cell>
          <cell r="U467"/>
          <cell r="V467"/>
          <cell r="W467"/>
          <cell r="X467"/>
          <cell r="Y467"/>
          <cell r="Z467">
            <v>0</v>
          </cell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>
            <v>75</v>
          </cell>
          <cell r="AT467">
            <v>75</v>
          </cell>
          <cell r="AU467" t="str">
            <v>ABIERTO</v>
          </cell>
        </row>
        <row r="468">
          <cell r="A468" t="str">
            <v>RM-V-059-V1I26-MCS</v>
          </cell>
          <cell r="B468">
            <v>46024</v>
          </cell>
          <cell r="C468" t="str">
            <v>I</v>
          </cell>
          <cell r="D468" t="str">
            <v>MXG</v>
          </cell>
          <cell r="E468" t="str">
            <v>RADICI</v>
          </cell>
          <cell r="F468" t="str">
            <v>AGENCIA ADUANAL RICARDO MARTINEZ Y ASOC SC</v>
          </cell>
          <cell r="G468" t="str">
            <v>M17</v>
          </cell>
          <cell r="H468" t="str">
            <v>LAND IMPO</v>
          </cell>
          <cell r="I468" t="str">
            <v>67110002</v>
          </cell>
          <cell r="J468" t="str">
            <v>Freight</v>
          </cell>
          <cell r="K468" t="str">
            <v>FreightRM-V-059-V1I26-MCS</v>
          </cell>
          <cell r="L468" t="e">
            <v>#N/A</v>
          </cell>
          <cell r="M468"/>
          <cell r="N468"/>
          <cell r="O468"/>
          <cell r="P468"/>
          <cell r="Q468"/>
          <cell r="R468" t="str">
            <v>Broker</v>
          </cell>
          <cell r="S468" t="str">
            <v>BrokerRM-V-059-V1I26-MCS</v>
          </cell>
          <cell r="T468" t="str">
            <v>SAGS 33884</v>
          </cell>
          <cell r="U468"/>
          <cell r="V468"/>
          <cell r="W468"/>
          <cell r="X468"/>
          <cell r="Y468"/>
          <cell r="Z468">
            <v>0</v>
          </cell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>
            <v>75</v>
          </cell>
          <cell r="AT468">
            <v>75</v>
          </cell>
          <cell r="AU468" t="str">
            <v>ABIERTO</v>
          </cell>
        </row>
        <row r="469">
          <cell r="A469" t="str">
            <v>RM-V-061-V1I26-M19</v>
          </cell>
          <cell r="B469">
            <v>46024</v>
          </cell>
          <cell r="C469" t="str">
            <v>I</v>
          </cell>
          <cell r="D469" t="str">
            <v>MXG</v>
          </cell>
          <cell r="E469" t="str">
            <v>SOLDADURA DE MEXICO</v>
          </cell>
          <cell r="F469" t="str">
            <v>AGENCIA ADUANAL RICARDO MARTINEZ Y ASOC SC</v>
          </cell>
          <cell r="G469" t="str">
            <v>M19</v>
          </cell>
          <cell r="H469" t="str">
            <v>LAND IMPO</v>
          </cell>
          <cell r="I469" t="str">
            <v>67110002</v>
          </cell>
          <cell r="J469" t="str">
            <v>Freight</v>
          </cell>
          <cell r="K469" t="str">
            <v>FreightRM-V-061-V1I26-M19</v>
          </cell>
          <cell r="L469" t="e">
            <v>#N/A</v>
          </cell>
          <cell r="M469"/>
          <cell r="N469"/>
          <cell r="O469"/>
          <cell r="P469"/>
          <cell r="Q469"/>
          <cell r="R469" t="str">
            <v>Broker</v>
          </cell>
          <cell r="S469" t="str">
            <v>BrokerRM-V-061-V1I26-M19</v>
          </cell>
          <cell r="T469" t="str">
            <v>SAGS 33798</v>
          </cell>
          <cell r="U469">
            <v>46094</v>
          </cell>
          <cell r="V469">
            <v>82.502934618387286</v>
          </cell>
          <cell r="W469"/>
          <cell r="X469" t="str">
            <v>11</v>
          </cell>
          <cell r="Y469"/>
          <cell r="Z469">
            <v>82.502934618387286</v>
          </cell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>
            <v>75</v>
          </cell>
          <cell r="AT469">
            <v>-7.502934618387286</v>
          </cell>
          <cell r="AU469" t="str">
            <v>CANCELADO</v>
          </cell>
        </row>
        <row r="470">
          <cell r="A470" t="str">
            <v>RM-V-062-V1I26-M19</v>
          </cell>
          <cell r="B470">
            <v>46024</v>
          </cell>
          <cell r="C470" t="str">
            <v>I</v>
          </cell>
          <cell r="D470" t="str">
            <v>MXG</v>
          </cell>
          <cell r="E470" t="str">
            <v>VICTORY</v>
          </cell>
          <cell r="F470" t="str">
            <v>AGENCIA ADUANAL RICARDO MARTINEZ Y ASOC SC</v>
          </cell>
          <cell r="G470" t="str">
            <v>M19</v>
          </cell>
          <cell r="H470" t="str">
            <v>LAND IMPO</v>
          </cell>
          <cell r="I470" t="str">
            <v>67110002</v>
          </cell>
          <cell r="J470" t="str">
            <v>Freight</v>
          </cell>
          <cell r="K470" t="str">
            <v>FreightRM-V-062-V1I26-M19</v>
          </cell>
          <cell r="L470" t="e">
            <v>#N/A</v>
          </cell>
          <cell r="M470"/>
          <cell r="N470"/>
          <cell r="O470"/>
          <cell r="P470"/>
          <cell r="Q470"/>
          <cell r="R470" t="str">
            <v>Broker</v>
          </cell>
          <cell r="S470" t="str">
            <v>BrokerRM-V-062-V1I26-M19</v>
          </cell>
          <cell r="T470" t="e">
            <v>#N/A</v>
          </cell>
          <cell r="U470"/>
          <cell r="V470"/>
          <cell r="W470"/>
          <cell r="X470"/>
          <cell r="Y470"/>
          <cell r="Z470">
            <v>0</v>
          </cell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>
            <v>75</v>
          </cell>
          <cell r="AT470">
            <v>75</v>
          </cell>
          <cell r="AU470" t="str">
            <v>ABIERTO</v>
          </cell>
        </row>
        <row r="471">
          <cell r="A471" t="str">
            <v>RM-V-063-V1I26-M19</v>
          </cell>
          <cell r="B471">
            <v>46024</v>
          </cell>
          <cell r="C471" t="str">
            <v>I</v>
          </cell>
          <cell r="D471" t="str">
            <v>MXG</v>
          </cell>
          <cell r="E471" t="str">
            <v>WURTH</v>
          </cell>
          <cell r="F471" t="str">
            <v>AGENCIA ADUANAL RICARDO MARTINEZ Y ASOC SC</v>
          </cell>
          <cell r="G471" t="str">
            <v>M19</v>
          </cell>
          <cell r="H471" t="str">
            <v>LAND IMPO</v>
          </cell>
          <cell r="I471" t="str">
            <v>67110002</v>
          </cell>
          <cell r="J471" t="str">
            <v>Freight</v>
          </cell>
          <cell r="K471" t="str">
            <v>FreightRM-V-063-V1I26-M19</v>
          </cell>
          <cell r="L471" t="e">
            <v>#N/A</v>
          </cell>
          <cell r="M471"/>
          <cell r="N471"/>
          <cell r="O471"/>
          <cell r="P471"/>
          <cell r="Q471"/>
          <cell r="R471" t="str">
            <v>Broker</v>
          </cell>
          <cell r="S471" t="str">
            <v>BrokerRM-V-063-V1I26-M19</v>
          </cell>
          <cell r="T471" t="e">
            <v>#N/A</v>
          </cell>
          <cell r="U471"/>
          <cell r="V471"/>
          <cell r="W471"/>
          <cell r="X471"/>
          <cell r="Y471"/>
          <cell r="Z471">
            <v>0</v>
          </cell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>
            <v>75</v>
          </cell>
          <cell r="AT471">
            <v>75</v>
          </cell>
          <cell r="AU471" t="str">
            <v>ABIERTO</v>
          </cell>
        </row>
        <row r="472">
          <cell r="A472" t="str">
            <v>FG-V-003-V1I26-M01, M19</v>
          </cell>
          <cell r="B472">
            <v>46024</v>
          </cell>
          <cell r="C472" t="str">
            <v>I</v>
          </cell>
          <cell r="D472" t="str">
            <v>MXT</v>
          </cell>
          <cell r="E472" t="str">
            <v>INTERCOMPANY</v>
          </cell>
          <cell r="F472" t="str">
            <v>AGENCIA ADUANAL RICARDO MARTINEZ Y ASOC SC</v>
          </cell>
          <cell r="G472" t="str">
            <v>M01</v>
          </cell>
          <cell r="H472" t="str">
            <v>LAND IMPO</v>
          </cell>
          <cell r="I472" t="str">
            <v>67110002</v>
          </cell>
          <cell r="J472" t="str">
            <v>Freight</v>
          </cell>
          <cell r="K472" t="str">
            <v>FreightFG-V-003-V1I26-M01, M19</v>
          </cell>
          <cell r="L472" t="e">
            <v>#N/A</v>
          </cell>
          <cell r="M472"/>
          <cell r="N472"/>
          <cell r="O472"/>
          <cell r="P472"/>
          <cell r="Q472"/>
          <cell r="R472" t="str">
            <v>Broker</v>
          </cell>
          <cell r="S472" t="str">
            <v>BrokerFG-V-003-V1I26-M01, M19</v>
          </cell>
          <cell r="T472" t="str">
            <v>SAGS 33823</v>
          </cell>
          <cell r="U472"/>
          <cell r="V472"/>
          <cell r="W472"/>
          <cell r="X472"/>
          <cell r="Y472"/>
          <cell r="Z472">
            <v>0</v>
          </cell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>
            <v>75</v>
          </cell>
          <cell r="AT472">
            <v>75</v>
          </cell>
          <cell r="AU472" t="str">
            <v>ABIERTO</v>
          </cell>
        </row>
        <row r="473">
          <cell r="A473" t="str">
            <v>FG-V-004-V1I26-M01, M19</v>
          </cell>
          <cell r="B473">
            <v>46024</v>
          </cell>
          <cell r="C473" t="str">
            <v>I</v>
          </cell>
          <cell r="D473" t="str">
            <v>MXT</v>
          </cell>
          <cell r="E473" t="str">
            <v>INTERCOMPANY</v>
          </cell>
          <cell r="F473" t="str">
            <v>AGENCIA ADUANAL RICARDO MARTINEZ Y ASOC SC</v>
          </cell>
          <cell r="G473" t="str">
            <v>M01</v>
          </cell>
          <cell r="H473" t="str">
            <v>LAND IMPO</v>
          </cell>
          <cell r="I473" t="str">
            <v>67110002</v>
          </cell>
          <cell r="J473" t="str">
            <v>Freight</v>
          </cell>
          <cell r="K473" t="str">
            <v>FreightFG-V-004-V1I26-M01, M19</v>
          </cell>
          <cell r="L473" t="e">
            <v>#N/A</v>
          </cell>
          <cell r="M473"/>
          <cell r="N473"/>
          <cell r="O473"/>
          <cell r="P473"/>
          <cell r="Q473"/>
          <cell r="R473" t="str">
            <v>Broker</v>
          </cell>
          <cell r="S473" t="str">
            <v>BrokerFG-V-004-V1I26-M01, M19</v>
          </cell>
          <cell r="T473" t="str">
            <v>SAGS 33860</v>
          </cell>
          <cell r="U473"/>
          <cell r="V473"/>
          <cell r="W473"/>
          <cell r="X473"/>
          <cell r="Y473"/>
          <cell r="Z473">
            <v>0</v>
          </cell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>
            <v>75</v>
          </cell>
          <cell r="AT473">
            <v>75</v>
          </cell>
          <cell r="AU473" t="str">
            <v>ABIERTO</v>
          </cell>
        </row>
        <row r="474">
          <cell r="A474" t="str">
            <v>FG-V-018-V1E26-M01</v>
          </cell>
          <cell r="B474">
            <v>46024</v>
          </cell>
          <cell r="C474" t="str">
            <v>O</v>
          </cell>
          <cell r="D474" t="str">
            <v>MXG</v>
          </cell>
          <cell r="E474" t="str">
            <v>JEG</v>
          </cell>
          <cell r="F474" t="str">
            <v>AGENCIA ADUANAL RICARDO MARTINEZ Y ASOC SC</v>
          </cell>
          <cell r="G474" t="str">
            <v>M01</v>
          </cell>
          <cell r="H474" t="str">
            <v>LAND EXPO</v>
          </cell>
          <cell r="I474" t="str">
            <v>59210003</v>
          </cell>
          <cell r="J474" t="str">
            <v>Freight</v>
          </cell>
          <cell r="K474" t="str">
            <v>FreightFG-V-018-V1E26-M01</v>
          </cell>
          <cell r="L474" t="str">
            <v>C8873</v>
          </cell>
          <cell r="M474">
            <v>46073</v>
          </cell>
          <cell r="N474">
            <v>846.30510986348997</v>
          </cell>
          <cell r="O474"/>
          <cell r="P474" t="str">
            <v>08</v>
          </cell>
          <cell r="Q474"/>
          <cell r="R474" t="str">
            <v>Broker</v>
          </cell>
          <cell r="S474" t="str">
            <v>BrokerFG-V-018-V1E26-M01</v>
          </cell>
          <cell r="T474" t="e">
            <v>#N/A</v>
          </cell>
          <cell r="U474"/>
          <cell r="V474"/>
          <cell r="W474"/>
          <cell r="X474"/>
          <cell r="Y474"/>
          <cell r="Z474">
            <v>846.30510986348997</v>
          </cell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>
            <v>75</v>
          </cell>
          <cell r="AT474">
            <v>-771.30510986348997</v>
          </cell>
          <cell r="AU474" t="str">
            <v>CANCELADO</v>
          </cell>
        </row>
        <row r="475">
          <cell r="A475" t="str">
            <v>FG-V-019-V1E26-M19</v>
          </cell>
          <cell r="B475">
            <v>46024</v>
          </cell>
          <cell r="C475" t="str">
            <v>O</v>
          </cell>
          <cell r="D475" t="str">
            <v>MXG</v>
          </cell>
          <cell r="E475" t="str">
            <v>JEG</v>
          </cell>
          <cell r="F475" t="str">
            <v>AGENCIA ADUANAL RICARDO MARTINEZ Y ASOC SC</v>
          </cell>
          <cell r="G475" t="str">
            <v>M19</v>
          </cell>
          <cell r="H475" t="str">
            <v>LAND EXPO</v>
          </cell>
          <cell r="I475" t="str">
            <v>59210003</v>
          </cell>
          <cell r="J475" t="str">
            <v>Freight</v>
          </cell>
          <cell r="K475" t="str">
            <v>FreightFG-V-019-V1E26-M19</v>
          </cell>
          <cell r="L475" t="e">
            <v>#N/A</v>
          </cell>
          <cell r="M475"/>
          <cell r="N475"/>
          <cell r="O475"/>
          <cell r="P475"/>
          <cell r="Q475"/>
          <cell r="R475" t="str">
            <v>Broker</v>
          </cell>
          <cell r="S475" t="str">
            <v>BrokerFG-V-019-V1E26-M19</v>
          </cell>
          <cell r="T475" t="str">
            <v>SAGS 33797</v>
          </cell>
          <cell r="U475">
            <v>46094</v>
          </cell>
          <cell r="V475">
            <v>82.502934618387286</v>
          </cell>
          <cell r="W475"/>
          <cell r="X475" t="str">
            <v>11</v>
          </cell>
          <cell r="Y475"/>
          <cell r="Z475">
            <v>82.502934618387286</v>
          </cell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>
            <v>75</v>
          </cell>
          <cell r="AT475">
            <v>-7.502934618387286</v>
          </cell>
          <cell r="AU475" t="str">
            <v>CANCELADO</v>
          </cell>
        </row>
        <row r="476">
          <cell r="A476" t="str">
            <v>FG-V-020-V1E26-M01</v>
          </cell>
          <cell r="B476">
            <v>46024</v>
          </cell>
          <cell r="C476" t="str">
            <v>O</v>
          </cell>
          <cell r="D476" t="str">
            <v>MXG</v>
          </cell>
          <cell r="E476" t="str">
            <v>JEG</v>
          </cell>
          <cell r="F476" t="str">
            <v>AGENCIA ADUANAL RICARDO MARTINEZ Y ASOC SC</v>
          </cell>
          <cell r="G476" t="str">
            <v>M01</v>
          </cell>
          <cell r="H476" t="str">
            <v>LAND EXPO</v>
          </cell>
          <cell r="I476" t="str">
            <v>59210003</v>
          </cell>
          <cell r="J476" t="str">
            <v>Freight</v>
          </cell>
          <cell r="K476" t="str">
            <v>FreightFG-V-020-V1E26-M01</v>
          </cell>
          <cell r="L476" t="e">
            <v>#N/A</v>
          </cell>
          <cell r="M476"/>
          <cell r="N476"/>
          <cell r="O476"/>
          <cell r="P476"/>
          <cell r="Q476"/>
          <cell r="R476" t="str">
            <v>Broker</v>
          </cell>
          <cell r="S476" t="str">
            <v>BrokerFG-V-020-V1E26-M01</v>
          </cell>
          <cell r="T476" t="e">
            <v>#N/A</v>
          </cell>
          <cell r="U476"/>
          <cell r="V476"/>
          <cell r="W476"/>
          <cell r="X476"/>
          <cell r="Y476"/>
          <cell r="Z476">
            <v>0</v>
          </cell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>
            <v>75</v>
          </cell>
          <cell r="AT476">
            <v>75</v>
          </cell>
          <cell r="AU476" t="str">
            <v>ABIERTO</v>
          </cell>
        </row>
        <row r="477">
          <cell r="A477" t="str">
            <v>FG-V-021-V1E26-IPG S5</v>
          </cell>
          <cell r="B477">
            <v>46024</v>
          </cell>
          <cell r="C477" t="str">
            <v>O</v>
          </cell>
          <cell r="D477" t="str">
            <v>MXG</v>
          </cell>
          <cell r="E477" t="str">
            <v>JEG</v>
          </cell>
          <cell r="F477" t="str">
            <v>AGENCIA ADUANAL RICARDO MARTINEZ Y ASOC SC</v>
          </cell>
          <cell r="G477" t="str">
            <v>M62</v>
          </cell>
          <cell r="H477" t="str">
            <v>LAND EXPO</v>
          </cell>
          <cell r="I477" t="str">
            <v>59210003</v>
          </cell>
          <cell r="J477" t="str">
            <v>Freight</v>
          </cell>
          <cell r="K477" t="str">
            <v>FreightFG-V-021-V1E26-IPG S5</v>
          </cell>
          <cell r="L477" t="e">
            <v>#N/A</v>
          </cell>
          <cell r="M477"/>
          <cell r="N477"/>
          <cell r="O477"/>
          <cell r="P477"/>
          <cell r="Q477"/>
          <cell r="R477" t="str">
            <v>Broker</v>
          </cell>
          <cell r="S477" t="str">
            <v>BrokerFG-V-021-V1E26-IPG S5</v>
          </cell>
          <cell r="T477" t="e">
            <v>#N/A</v>
          </cell>
          <cell r="U477"/>
          <cell r="V477"/>
          <cell r="W477"/>
          <cell r="X477"/>
          <cell r="Y477"/>
          <cell r="Z477">
            <v>0</v>
          </cell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>
            <v>75</v>
          </cell>
          <cell r="AT477">
            <v>75</v>
          </cell>
          <cell r="AU477" t="str">
            <v>ABIERTO</v>
          </cell>
        </row>
        <row r="478">
          <cell r="A478" t="str">
            <v>FG-V-022-V1E26-M01</v>
          </cell>
          <cell r="B478">
            <v>46024</v>
          </cell>
          <cell r="C478" t="str">
            <v>O</v>
          </cell>
          <cell r="D478" t="str">
            <v>MXG</v>
          </cell>
          <cell r="E478" t="str">
            <v>JEG</v>
          </cell>
          <cell r="F478" t="str">
            <v>AGENCIA ADUANAL RICARDO MARTINEZ Y ASOC SC</v>
          </cell>
          <cell r="G478" t="str">
            <v>M01</v>
          </cell>
          <cell r="H478" t="str">
            <v>LAND EXPO</v>
          </cell>
          <cell r="I478" t="str">
            <v>59210003</v>
          </cell>
          <cell r="J478" t="str">
            <v>Freight</v>
          </cell>
          <cell r="K478" t="str">
            <v>FreightFG-V-022-V1E26-M01</v>
          </cell>
          <cell r="L478" t="e">
            <v>#N/A</v>
          </cell>
          <cell r="M478"/>
          <cell r="N478"/>
          <cell r="O478"/>
          <cell r="P478"/>
          <cell r="Q478"/>
          <cell r="R478" t="str">
            <v>Broker</v>
          </cell>
          <cell r="S478" t="str">
            <v>BrokerFG-V-022-V1E26-M01</v>
          </cell>
          <cell r="T478" t="str">
            <v>SAGS 33796</v>
          </cell>
          <cell r="U478">
            <v>46094</v>
          </cell>
          <cell r="V478">
            <v>109.43290254820357</v>
          </cell>
          <cell r="W478"/>
          <cell r="X478" t="str">
            <v>11</v>
          </cell>
          <cell r="Y478"/>
          <cell r="Z478">
            <v>109.43290254820357</v>
          </cell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>
            <v>75</v>
          </cell>
          <cell r="AT478">
            <v>-34.432902548203572</v>
          </cell>
          <cell r="AU478" t="str">
            <v>CANCELADO</v>
          </cell>
        </row>
        <row r="479">
          <cell r="A479" t="str">
            <v>FG-V-024-V1E26-M01</v>
          </cell>
          <cell r="B479">
            <v>46024</v>
          </cell>
          <cell r="C479" t="str">
            <v>O</v>
          </cell>
          <cell r="D479" t="str">
            <v>MXG</v>
          </cell>
          <cell r="E479" t="str">
            <v>JEG</v>
          </cell>
          <cell r="F479" t="str">
            <v>AGENCIA ADUANAL RICARDO MARTINEZ Y ASOC SC</v>
          </cell>
          <cell r="G479" t="str">
            <v>M01</v>
          </cell>
          <cell r="H479" t="str">
            <v>LAND EXPO</v>
          </cell>
          <cell r="I479" t="str">
            <v>59210003</v>
          </cell>
          <cell r="J479" t="str">
            <v>Freight</v>
          </cell>
          <cell r="K479" t="str">
            <v>FreightFG-V-024-V1E26-M01</v>
          </cell>
          <cell r="L479" t="str">
            <v>MX-1101</v>
          </cell>
          <cell r="M479">
            <v>46093</v>
          </cell>
          <cell r="N479">
            <v>1063.4046066488061</v>
          </cell>
          <cell r="O479"/>
          <cell r="P479" t="str">
            <v>11</v>
          </cell>
          <cell r="Q479"/>
          <cell r="R479" t="str">
            <v>Broker</v>
          </cell>
          <cell r="S479" t="str">
            <v>BrokerFG-V-024-V1E26-M01</v>
          </cell>
          <cell r="T479" t="str">
            <v>SAGS 33817</v>
          </cell>
          <cell r="U479"/>
          <cell r="V479"/>
          <cell r="W479"/>
          <cell r="X479"/>
          <cell r="Y479"/>
          <cell r="Z479">
            <v>1063.4046066488061</v>
          </cell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>
            <v>75</v>
          </cell>
          <cell r="AT479">
            <v>-988.40460664880607</v>
          </cell>
          <cell r="AU479" t="str">
            <v>CANCELADO</v>
          </cell>
        </row>
        <row r="480">
          <cell r="A480" t="str">
            <v>FG-V-025-V1E26-M19</v>
          </cell>
          <cell r="B480">
            <v>46024</v>
          </cell>
          <cell r="C480" t="str">
            <v>O</v>
          </cell>
          <cell r="D480" t="str">
            <v>MXG</v>
          </cell>
          <cell r="E480" t="str">
            <v>JEG</v>
          </cell>
          <cell r="F480" t="str">
            <v>AGENCIA ADUANAL RICARDO MARTINEZ Y ASOC SC</v>
          </cell>
          <cell r="G480" t="str">
            <v>M19</v>
          </cell>
          <cell r="H480" t="str">
            <v>LAND EXPO</v>
          </cell>
          <cell r="I480" t="str">
            <v>59210003</v>
          </cell>
          <cell r="J480" t="str">
            <v>Freight</v>
          </cell>
          <cell r="K480" t="str">
            <v>FreightFG-V-025-V1E26-M19</v>
          </cell>
          <cell r="L480" t="e">
            <v>#N/A</v>
          </cell>
          <cell r="M480"/>
          <cell r="N480"/>
          <cell r="O480"/>
          <cell r="P480"/>
          <cell r="Q480"/>
          <cell r="R480" t="str">
            <v>Broker</v>
          </cell>
          <cell r="S480" t="str">
            <v>BrokerFG-V-025-V1E26-M19</v>
          </cell>
          <cell r="T480" t="str">
            <v>SAGS 33653</v>
          </cell>
          <cell r="U480" t="str">
            <v>06/03/2026</v>
          </cell>
          <cell r="V480">
            <v>305.66076178617919</v>
          </cell>
          <cell r="W480"/>
          <cell r="X480" t="str">
            <v>10</v>
          </cell>
          <cell r="Y480"/>
          <cell r="Z480">
            <v>305.66076178617919</v>
          </cell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>
            <v>75</v>
          </cell>
          <cell r="AT480">
            <v>-230.66076178617919</v>
          </cell>
          <cell r="AU480" t="str">
            <v>CANCELADO</v>
          </cell>
        </row>
        <row r="481">
          <cell r="A481" t="str">
            <v>FG-V-026-V1E26-M01</v>
          </cell>
          <cell r="B481">
            <v>46024</v>
          </cell>
          <cell r="C481" t="str">
            <v>O</v>
          </cell>
          <cell r="D481" t="str">
            <v>MXG</v>
          </cell>
          <cell r="E481" t="str">
            <v>JEG</v>
          </cell>
          <cell r="F481" t="str">
            <v>AGENCIA ADUANAL RICARDO MARTINEZ Y ASOC SC</v>
          </cell>
          <cell r="G481" t="str">
            <v>M01</v>
          </cell>
          <cell r="H481" t="str">
            <v>LAND EXPO</v>
          </cell>
          <cell r="I481" t="str">
            <v>59210003</v>
          </cell>
          <cell r="J481" t="str">
            <v>Freight</v>
          </cell>
          <cell r="K481" t="str">
            <v>FreightFG-V-026-V1E26-M01</v>
          </cell>
          <cell r="L481" t="str">
            <v>MX-1099</v>
          </cell>
          <cell r="M481">
            <v>46083</v>
          </cell>
          <cell r="N481">
            <v>399.34348293621593</v>
          </cell>
          <cell r="O481"/>
          <cell r="P481" t="str">
            <v>10</v>
          </cell>
          <cell r="Q481"/>
          <cell r="R481" t="str">
            <v>Broker</v>
          </cell>
          <cell r="S481" t="str">
            <v>BrokerFG-V-026-V1E26-M01</v>
          </cell>
          <cell r="T481" t="str">
            <v>SAGS 33822</v>
          </cell>
          <cell r="U481"/>
          <cell r="V481"/>
          <cell r="W481"/>
          <cell r="X481"/>
          <cell r="Y481"/>
          <cell r="Z481">
            <v>399.34348293621593</v>
          </cell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>
            <v>75</v>
          </cell>
          <cell r="AT481">
            <v>-324.34348293621593</v>
          </cell>
          <cell r="AU481" t="str">
            <v>CANCELADO</v>
          </cell>
        </row>
        <row r="482">
          <cell r="A482" t="str">
            <v>FG-V-027-V1E26-M01</v>
          </cell>
          <cell r="B482">
            <v>46024</v>
          </cell>
          <cell r="C482" t="str">
            <v>O</v>
          </cell>
          <cell r="D482" t="str">
            <v>MXG</v>
          </cell>
          <cell r="E482" t="str">
            <v>JEG</v>
          </cell>
          <cell r="F482" t="str">
            <v>AGENCIA ADUANAL RICARDO MARTINEZ Y ASOC SC</v>
          </cell>
          <cell r="G482" t="str">
            <v>M01</v>
          </cell>
          <cell r="H482" t="str">
            <v>LAND EXPO</v>
          </cell>
          <cell r="I482" t="str">
            <v>59210003</v>
          </cell>
          <cell r="J482" t="str">
            <v>Freight</v>
          </cell>
          <cell r="K482" t="str">
            <v>FreightFG-V-027-V1E26-M01</v>
          </cell>
          <cell r="L482" t="e">
            <v>#N/A</v>
          </cell>
          <cell r="M482"/>
          <cell r="N482"/>
          <cell r="O482"/>
          <cell r="P482"/>
          <cell r="Q482"/>
          <cell r="R482" t="str">
            <v>Broker</v>
          </cell>
          <cell r="S482" t="str">
            <v>BrokerFG-V-027-V1E26-M01</v>
          </cell>
          <cell r="T482" t="str">
            <v>SAGS 33908</v>
          </cell>
          <cell r="U482"/>
          <cell r="V482"/>
          <cell r="W482"/>
          <cell r="X482"/>
          <cell r="Y482"/>
          <cell r="Z482">
            <v>0</v>
          </cell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>
            <v>75</v>
          </cell>
          <cell r="AT482">
            <v>75</v>
          </cell>
          <cell r="AU482" t="str">
            <v>ABIERTO</v>
          </cell>
        </row>
        <row r="483">
          <cell r="A483" t="str">
            <v>FG-V-028-V1E26-M01</v>
          </cell>
          <cell r="B483">
            <v>46024</v>
          </cell>
          <cell r="C483" t="str">
            <v>O</v>
          </cell>
          <cell r="D483" t="str">
            <v>MXG</v>
          </cell>
          <cell r="E483" t="str">
            <v>JEG</v>
          </cell>
          <cell r="F483" t="str">
            <v>AGENCIA ADUANAL RICARDO MARTINEZ Y ASOC SC</v>
          </cell>
          <cell r="G483" t="str">
            <v>M01</v>
          </cell>
          <cell r="H483" t="str">
            <v>LAND EXPO</v>
          </cell>
          <cell r="I483" t="str">
            <v>59210003</v>
          </cell>
          <cell r="J483" t="str">
            <v>Freight</v>
          </cell>
          <cell r="K483" t="str">
            <v>FreightFG-V-028-V1E26-M01</v>
          </cell>
          <cell r="L483" t="e">
            <v>#N/A</v>
          </cell>
          <cell r="M483"/>
          <cell r="N483"/>
          <cell r="O483"/>
          <cell r="P483"/>
          <cell r="Q483"/>
          <cell r="R483" t="str">
            <v>Broker</v>
          </cell>
          <cell r="S483" t="str">
            <v>BrokerFG-V-028-V1E26-M01</v>
          </cell>
          <cell r="T483" t="str">
            <v>SAGS 33909</v>
          </cell>
          <cell r="U483"/>
          <cell r="V483"/>
          <cell r="W483"/>
          <cell r="X483"/>
          <cell r="Y483"/>
          <cell r="Z483">
            <v>0</v>
          </cell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>
            <v>75</v>
          </cell>
          <cell r="AT483">
            <v>75</v>
          </cell>
          <cell r="AU483" t="str">
            <v>ABIERTO</v>
          </cell>
        </row>
        <row r="484">
          <cell r="A484" t="str">
            <v>FG-V-029-V1E26-M19</v>
          </cell>
          <cell r="B484">
            <v>46024</v>
          </cell>
          <cell r="C484" t="str">
            <v>O</v>
          </cell>
          <cell r="D484" t="str">
            <v>MXG</v>
          </cell>
          <cell r="E484" t="str">
            <v>JEG</v>
          </cell>
          <cell r="F484" t="str">
            <v>AGENCIA ADUANAL RICARDO MARTINEZ Y ASOC SC</v>
          </cell>
          <cell r="G484" t="str">
            <v>M19</v>
          </cell>
          <cell r="H484" t="str">
            <v>LAND EXPO</v>
          </cell>
          <cell r="I484" t="str">
            <v>59210003</v>
          </cell>
          <cell r="J484" t="str">
            <v>Freight</v>
          </cell>
          <cell r="K484" t="str">
            <v>FreightFG-V-029-V1E26-M19</v>
          </cell>
          <cell r="L484" t="e">
            <v>#N/A</v>
          </cell>
          <cell r="M484"/>
          <cell r="N484"/>
          <cell r="O484"/>
          <cell r="P484"/>
          <cell r="Q484"/>
          <cell r="R484" t="str">
            <v>Broker</v>
          </cell>
          <cell r="S484" t="str">
            <v>BrokerFG-V-029-V1E26-M19</v>
          </cell>
          <cell r="T484" t="str">
            <v>SAGS 33762</v>
          </cell>
          <cell r="U484">
            <v>46094</v>
          </cell>
          <cell r="V484">
            <v>82.502934618387286</v>
          </cell>
          <cell r="W484"/>
          <cell r="X484" t="str">
            <v>11</v>
          </cell>
          <cell r="Y484"/>
          <cell r="Z484">
            <v>82.502934618387286</v>
          </cell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>
            <v>75</v>
          </cell>
          <cell r="AT484">
            <v>-7.502934618387286</v>
          </cell>
          <cell r="AU484" t="str">
            <v>CANCELADO</v>
          </cell>
        </row>
        <row r="485">
          <cell r="A485" t="str">
            <v>FG-V-030-V1E26-M46</v>
          </cell>
          <cell r="B485">
            <v>46024</v>
          </cell>
          <cell r="C485" t="str">
            <v>O</v>
          </cell>
          <cell r="D485" t="str">
            <v>MXG</v>
          </cell>
          <cell r="E485" t="str">
            <v>JEG</v>
          </cell>
          <cell r="F485" t="str">
            <v>AGENCIA ADUANAL RICARDO MARTINEZ Y ASOC SC</v>
          </cell>
          <cell r="G485" t="str">
            <v>M46</v>
          </cell>
          <cell r="H485" t="str">
            <v>LAND EXPO</v>
          </cell>
          <cell r="I485" t="str">
            <v>59210003</v>
          </cell>
          <cell r="J485" t="str">
            <v>Freight</v>
          </cell>
          <cell r="K485" t="str">
            <v>FreightFG-V-030-V1E26-M46</v>
          </cell>
          <cell r="L485" t="e">
            <v>#N/A</v>
          </cell>
          <cell r="M485"/>
          <cell r="N485"/>
          <cell r="O485"/>
          <cell r="P485"/>
          <cell r="Q485"/>
          <cell r="R485" t="str">
            <v>Broker</v>
          </cell>
          <cell r="S485" t="str">
            <v>BrokerFG-V-030-V1E26-M46</v>
          </cell>
          <cell r="T485" t="str">
            <v>SAGS 33799</v>
          </cell>
          <cell r="U485">
            <v>46094</v>
          </cell>
          <cell r="V485">
            <v>82.502934618387286</v>
          </cell>
          <cell r="W485"/>
          <cell r="X485" t="str">
            <v>11</v>
          </cell>
          <cell r="Y485"/>
          <cell r="Z485">
            <v>82.502934618387286</v>
          </cell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>
            <v>75</v>
          </cell>
          <cell r="AT485">
            <v>-7.502934618387286</v>
          </cell>
          <cell r="AU485" t="str">
            <v>CANCELADO</v>
          </cell>
        </row>
        <row r="486">
          <cell r="A486" t="str">
            <v>FG-V-031-V1E26-M23</v>
          </cell>
          <cell r="B486">
            <v>46024</v>
          </cell>
          <cell r="C486" t="str">
            <v>O</v>
          </cell>
          <cell r="D486" t="str">
            <v>MXG</v>
          </cell>
          <cell r="E486" t="str">
            <v>JEG</v>
          </cell>
          <cell r="F486" t="str">
            <v>AGENCIA ADUANAL RICARDO MARTINEZ Y ASOC SC</v>
          </cell>
          <cell r="G486" t="str">
            <v>M23</v>
          </cell>
          <cell r="H486" t="str">
            <v>LAND EXPO</v>
          </cell>
          <cell r="I486" t="str">
            <v>59210003</v>
          </cell>
          <cell r="J486" t="str">
            <v>Freight</v>
          </cell>
          <cell r="K486" t="str">
            <v>FreightFG-V-031-V1E26-M23</v>
          </cell>
          <cell r="L486" t="e">
            <v>#N/A</v>
          </cell>
          <cell r="M486"/>
          <cell r="N486"/>
          <cell r="O486"/>
          <cell r="P486"/>
          <cell r="Q486"/>
          <cell r="R486" t="str">
            <v>Broker</v>
          </cell>
          <cell r="S486" t="str">
            <v>BrokerFG-V-031-V1E26-M23</v>
          </cell>
          <cell r="T486" t="str">
            <v>SAGS 33826</v>
          </cell>
          <cell r="U486"/>
          <cell r="V486"/>
          <cell r="W486"/>
          <cell r="X486"/>
          <cell r="Y486"/>
          <cell r="Z486">
            <v>0</v>
          </cell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>
            <v>75</v>
          </cell>
          <cell r="AT486">
            <v>75</v>
          </cell>
          <cell r="AU486" t="str">
            <v>ABIERTO</v>
          </cell>
        </row>
        <row r="487">
          <cell r="A487" t="str">
            <v>FG-V-032-V1E26-M46</v>
          </cell>
          <cell r="B487">
            <v>46024</v>
          </cell>
          <cell r="C487" t="str">
            <v>O</v>
          </cell>
          <cell r="D487" t="str">
            <v>MXG</v>
          </cell>
          <cell r="E487" t="str">
            <v>JEG</v>
          </cell>
          <cell r="F487" t="str">
            <v>AGENCIA ADUANAL RICARDO MARTINEZ Y ASOC SC</v>
          </cell>
          <cell r="G487" t="str">
            <v>M46</v>
          </cell>
          <cell r="H487" t="str">
            <v>LAND EXPO</v>
          </cell>
          <cell r="I487" t="str">
            <v>59210003</v>
          </cell>
          <cell r="J487" t="str">
            <v>Freight</v>
          </cell>
          <cell r="K487" t="str">
            <v>FreightFG-V-032-V1E26-M46</v>
          </cell>
          <cell r="L487" t="e">
            <v>#N/A</v>
          </cell>
          <cell r="M487"/>
          <cell r="N487"/>
          <cell r="O487"/>
          <cell r="P487"/>
          <cell r="Q487"/>
          <cell r="R487" t="str">
            <v>Broker</v>
          </cell>
          <cell r="S487" t="str">
            <v>BrokerFG-V-032-V1E26-M46</v>
          </cell>
          <cell r="T487" t="str">
            <v>SAGS 33759</v>
          </cell>
          <cell r="U487">
            <v>46094</v>
          </cell>
          <cell r="V487">
            <v>82.502934618387286</v>
          </cell>
          <cell r="W487"/>
          <cell r="X487" t="str">
            <v>11</v>
          </cell>
          <cell r="Y487"/>
          <cell r="Z487">
            <v>82.502934618387286</v>
          </cell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>
            <v>75</v>
          </cell>
          <cell r="AT487">
            <v>-7.502934618387286</v>
          </cell>
          <cell r="AU487" t="str">
            <v>CANCELADO</v>
          </cell>
        </row>
        <row r="488">
          <cell r="A488" t="str">
            <v>FG-V-033-V1E26-M19</v>
          </cell>
          <cell r="B488">
            <v>46024</v>
          </cell>
          <cell r="C488" t="str">
            <v>O</v>
          </cell>
          <cell r="D488" t="str">
            <v>MXG</v>
          </cell>
          <cell r="E488" t="str">
            <v>JEG</v>
          </cell>
          <cell r="F488" t="str">
            <v>AGENCIA ADUANAL RICARDO MARTINEZ Y ASOC SC</v>
          </cell>
          <cell r="G488" t="str">
            <v>M19</v>
          </cell>
          <cell r="H488" t="str">
            <v>LAND EXPO</v>
          </cell>
          <cell r="I488" t="str">
            <v>59210003</v>
          </cell>
          <cell r="J488" t="str">
            <v>Freight</v>
          </cell>
          <cell r="K488" t="str">
            <v>FreightFG-V-033-V1E26-M19</v>
          </cell>
          <cell r="L488" t="e">
            <v>#N/A</v>
          </cell>
          <cell r="M488"/>
          <cell r="N488"/>
          <cell r="O488"/>
          <cell r="P488"/>
          <cell r="Q488"/>
          <cell r="R488" t="str">
            <v>Broker</v>
          </cell>
          <cell r="S488" t="str">
            <v>BrokerFG-V-033-V1E26-M19</v>
          </cell>
          <cell r="T488" t="str">
            <v>SAGS 33894</v>
          </cell>
          <cell r="U488"/>
          <cell r="V488"/>
          <cell r="W488"/>
          <cell r="X488"/>
          <cell r="Y488"/>
          <cell r="Z488">
            <v>0</v>
          </cell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>
            <v>75</v>
          </cell>
          <cell r="AT488">
            <v>75</v>
          </cell>
          <cell r="AU488" t="str">
            <v>ABIERTO</v>
          </cell>
        </row>
        <row r="489">
          <cell r="A489" t="str">
            <v>CR-V-0053-SCRAP- M01, M19, M23, M46, M61, M62, M63 ENERO</v>
          </cell>
          <cell r="B489">
            <v>46024</v>
          </cell>
          <cell r="C489" t="str">
            <v>O</v>
          </cell>
          <cell r="D489" t="str">
            <v>MXG</v>
          </cell>
          <cell r="E489" t="str">
            <v>JEG</v>
          </cell>
          <cell r="F489" t="str">
            <v>AGENCIA ADUANAL RICARDO MARTINEZ Y ASOC SC</v>
          </cell>
          <cell r="G489" t="str">
            <v>M01</v>
          </cell>
          <cell r="H489" t="str">
            <v>LAND EXPO</v>
          </cell>
          <cell r="I489" t="str">
            <v>59210003</v>
          </cell>
          <cell r="J489" t="str">
            <v>Freight</v>
          </cell>
          <cell r="K489" t="str">
            <v>FreightCR-V-0053-SCRAP- M01, M19, M23, M46, M61, M62, M63 ENERO</v>
          </cell>
          <cell r="L489" t="e">
            <v>#N/A</v>
          </cell>
          <cell r="M489"/>
          <cell r="N489"/>
          <cell r="O489"/>
          <cell r="P489"/>
          <cell r="Q489"/>
          <cell r="R489" t="str">
            <v>Broker</v>
          </cell>
          <cell r="S489" t="str">
            <v>BrokerCR-V-0053-SCRAP- M01, M19, M23, M46, M61, M62, M63 ENERO</v>
          </cell>
          <cell r="T489" t="e">
            <v>#N/A</v>
          </cell>
          <cell r="U489"/>
          <cell r="V489"/>
          <cell r="W489"/>
          <cell r="X489"/>
          <cell r="Y489"/>
          <cell r="Z489">
            <v>0</v>
          </cell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>
            <v>75</v>
          </cell>
          <cell r="AT489">
            <v>75</v>
          </cell>
          <cell r="AU489" t="str">
            <v>ABIERTO</v>
          </cell>
        </row>
        <row r="490">
          <cell r="A490" t="str">
            <v>CR-V-0057-AI- M01, M19, M23, M46, M61, M62, M63 ENERO</v>
          </cell>
          <cell r="B490">
            <v>46024</v>
          </cell>
          <cell r="C490" t="str">
            <v>I</v>
          </cell>
          <cell r="D490" t="str">
            <v>MXG</v>
          </cell>
          <cell r="E490" t="str">
            <v>JEG</v>
          </cell>
          <cell r="F490" t="str">
            <v>AGENCIA ADUANAL RICARDO MARTINEZ Y ASOC SC</v>
          </cell>
          <cell r="G490" t="str">
            <v>M19</v>
          </cell>
          <cell r="H490" t="str">
            <v>LAND IMPO</v>
          </cell>
          <cell r="I490" t="str">
            <v>67110002</v>
          </cell>
          <cell r="J490" t="str">
            <v>Freight</v>
          </cell>
          <cell r="K490" t="str">
            <v>FreightCR-V-0057-AI- M01, M19, M23, M46, M61, M62, M63 ENERO</v>
          </cell>
          <cell r="L490" t="e">
            <v>#N/A</v>
          </cell>
          <cell r="M490"/>
          <cell r="N490"/>
          <cell r="O490"/>
          <cell r="P490"/>
          <cell r="Q490"/>
          <cell r="R490" t="str">
            <v>Broker</v>
          </cell>
          <cell r="S490" t="str">
            <v>BrokerCR-V-0057-AI- M01, M19, M23, M46, M61, M62, M63 ENERO</v>
          </cell>
          <cell r="T490" t="e">
            <v>#N/A</v>
          </cell>
          <cell r="U490"/>
          <cell r="V490"/>
          <cell r="W490"/>
          <cell r="X490"/>
          <cell r="Y490"/>
          <cell r="Z490">
            <v>0</v>
          </cell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>
            <v>75</v>
          </cell>
          <cell r="AT490">
            <v>75</v>
          </cell>
          <cell r="AU490" t="str">
            <v>ABIERTO</v>
          </cell>
        </row>
        <row r="491">
          <cell r="A491" t="str">
            <v>FG-V-034-V1E26-M45</v>
          </cell>
          <cell r="B491">
            <v>46024</v>
          </cell>
          <cell r="C491" t="str">
            <v>O</v>
          </cell>
          <cell r="D491" t="str">
            <v>MXG</v>
          </cell>
          <cell r="E491" t="str">
            <v>JEG</v>
          </cell>
          <cell r="F491" t="str">
            <v>AGENCIA ADUANAL RICARDO MARTINEZ Y ASOC SC</v>
          </cell>
          <cell r="G491" t="str">
            <v>M62</v>
          </cell>
          <cell r="H491" t="str">
            <v>LAND EXPO</v>
          </cell>
          <cell r="I491" t="str">
            <v>59210003</v>
          </cell>
          <cell r="J491" t="str">
            <v>Freight</v>
          </cell>
          <cell r="K491" t="str">
            <v>FreightFG-V-034-V1E26-M45</v>
          </cell>
          <cell r="L491" t="e">
            <v>#N/A</v>
          </cell>
          <cell r="M491"/>
          <cell r="N491"/>
          <cell r="O491"/>
          <cell r="P491"/>
          <cell r="Q491"/>
          <cell r="R491" t="str">
            <v>Broker</v>
          </cell>
          <cell r="S491" t="str">
            <v>BrokerFG-V-034-V1E26-M45</v>
          </cell>
          <cell r="T491" t="str">
            <v>SAGS 33457</v>
          </cell>
          <cell r="U491">
            <v>46070</v>
          </cell>
          <cell r="V491">
            <v>83.726523981874664</v>
          </cell>
          <cell r="W491"/>
          <cell r="X491" t="str">
            <v>08</v>
          </cell>
          <cell r="Y491"/>
          <cell r="Z491">
            <v>83.726523981874664</v>
          </cell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>
            <v>75</v>
          </cell>
          <cell r="AT491">
            <v>-8.7265239818746636</v>
          </cell>
          <cell r="AU491" t="str">
            <v>CANCELADO</v>
          </cell>
        </row>
        <row r="492">
          <cell r="A492" t="str">
            <v>VA-V-075-F4I25</v>
          </cell>
          <cell r="B492">
            <v>46024</v>
          </cell>
          <cell r="C492" t="str">
            <v>I</v>
          </cell>
          <cell r="D492" t="str">
            <v>MXT</v>
          </cell>
          <cell r="E492" t="str">
            <v>JEG</v>
          </cell>
          <cell r="F492" t="str">
            <v>AGENCIA ADUANAL RICARDO MARTINEZ Y ASOC SC</v>
          </cell>
          <cell r="G492" t="str">
            <v>M19</v>
          </cell>
          <cell r="H492" t="str">
            <v>LAND IMPO</v>
          </cell>
          <cell r="I492" t="str">
            <v>67110002</v>
          </cell>
          <cell r="J492" t="str">
            <v>Freight</v>
          </cell>
          <cell r="K492" t="str">
            <v>FreightVA-V-075-F4I25</v>
          </cell>
          <cell r="L492" t="e">
            <v>#N/A</v>
          </cell>
          <cell r="M492"/>
          <cell r="N492"/>
          <cell r="O492"/>
          <cell r="P492"/>
          <cell r="Q492"/>
          <cell r="R492" t="str">
            <v>Broker</v>
          </cell>
          <cell r="S492" t="str">
            <v>BrokerVA-V-075-F4I25</v>
          </cell>
          <cell r="T492" t="str">
            <v>SAGS 33610</v>
          </cell>
          <cell r="U492">
            <v>46080</v>
          </cell>
          <cell r="V492">
            <v>124.88559561692672</v>
          </cell>
          <cell r="W492"/>
          <cell r="X492" t="str">
            <v>09</v>
          </cell>
          <cell r="Y492"/>
          <cell r="Z492">
            <v>124.88559561692672</v>
          </cell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>
            <v>75</v>
          </cell>
          <cell r="AT492">
            <v>-49.885595616926722</v>
          </cell>
          <cell r="AU492" t="str">
            <v>CANCELADO</v>
          </cell>
        </row>
        <row r="493">
          <cell r="A493" t="str">
            <v>VA-V-076-F4I25</v>
          </cell>
          <cell r="B493">
            <v>46024</v>
          </cell>
          <cell r="C493" t="str">
            <v>I</v>
          </cell>
          <cell r="D493" t="str">
            <v>MXT</v>
          </cell>
          <cell r="E493" t="str">
            <v>JEG</v>
          </cell>
          <cell r="F493" t="str">
            <v>AGENCIA ADUANAL RICARDO MARTINEZ Y ASOC SC</v>
          </cell>
          <cell r="G493" t="str">
            <v>M19</v>
          </cell>
          <cell r="H493" t="str">
            <v>LAND IMPO</v>
          </cell>
          <cell r="I493" t="str">
            <v>67110002</v>
          </cell>
          <cell r="J493" t="str">
            <v>Freight</v>
          </cell>
          <cell r="K493" t="str">
            <v>FreightVA-V-076-F4I25</v>
          </cell>
          <cell r="L493" t="e">
            <v>#N/A</v>
          </cell>
          <cell r="M493"/>
          <cell r="N493"/>
          <cell r="O493"/>
          <cell r="P493"/>
          <cell r="Q493"/>
          <cell r="R493" t="str">
            <v>Broker</v>
          </cell>
          <cell r="S493" t="str">
            <v>BrokerVA-V-076-F4I25</v>
          </cell>
          <cell r="T493" t="str">
            <v>SAGS 33608</v>
          </cell>
          <cell r="U493">
            <v>46080</v>
          </cell>
          <cell r="V493">
            <v>124.88559561692672</v>
          </cell>
          <cell r="W493"/>
          <cell r="X493" t="str">
            <v>09</v>
          </cell>
          <cell r="Y493"/>
          <cell r="Z493">
            <v>124.88559561692672</v>
          </cell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>
            <v>75</v>
          </cell>
          <cell r="AT493">
            <v>-49.885595616926722</v>
          </cell>
          <cell r="AU493" t="str">
            <v>CANCELADO</v>
          </cell>
        </row>
        <row r="494">
          <cell r="A494" t="str">
            <v>VA-V-077-F4I25</v>
          </cell>
          <cell r="B494">
            <v>46024</v>
          </cell>
          <cell r="C494" t="str">
            <v>I</v>
          </cell>
          <cell r="D494" t="str">
            <v>MXT</v>
          </cell>
          <cell r="E494" t="str">
            <v>JEG</v>
          </cell>
          <cell r="F494" t="str">
            <v>AGENCIA ADUANAL RICARDO MARTINEZ Y ASOC SC</v>
          </cell>
          <cell r="G494" t="str">
            <v>M19</v>
          </cell>
          <cell r="H494" t="str">
            <v>LAND IMPO</v>
          </cell>
          <cell r="I494" t="str">
            <v>67110002</v>
          </cell>
          <cell r="J494" t="str">
            <v>Freight</v>
          </cell>
          <cell r="K494" t="str">
            <v>FreightVA-V-077-F4I25</v>
          </cell>
          <cell r="L494" t="e">
            <v>#N/A</v>
          </cell>
          <cell r="M494"/>
          <cell r="N494"/>
          <cell r="O494"/>
          <cell r="P494"/>
          <cell r="Q494"/>
          <cell r="R494" t="str">
            <v>Broker</v>
          </cell>
          <cell r="S494" t="str">
            <v>BrokerVA-V-077-F4I25</v>
          </cell>
          <cell r="T494" t="str">
            <v>SAGS 33611</v>
          </cell>
          <cell r="U494">
            <v>46080</v>
          </cell>
          <cell r="V494">
            <v>124.88559561692672</v>
          </cell>
          <cell r="W494"/>
          <cell r="X494" t="str">
            <v>09</v>
          </cell>
          <cell r="Y494"/>
          <cell r="Z494">
            <v>124.88559561692672</v>
          </cell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>
            <v>75</v>
          </cell>
          <cell r="AT494">
            <v>-49.885595616926722</v>
          </cell>
          <cell r="AU494" t="str">
            <v>CANCELADO</v>
          </cell>
        </row>
        <row r="495">
          <cell r="A495" t="str">
            <v>FG-A-0038AE26-M19-C9626</v>
          </cell>
          <cell r="B495" t="str">
            <v>3-3-2026</v>
          </cell>
          <cell r="C495" t="str">
            <v>O</v>
          </cell>
          <cell r="D495" t="str">
            <v>MXG</v>
          </cell>
          <cell r="E495" t="str">
            <v>JEG</v>
          </cell>
          <cell r="F495" t="str">
            <v xml:space="preserve">SOLUTIONS CARGO SA DE CV </v>
          </cell>
          <cell r="G495" t="str">
            <v>M19</v>
          </cell>
          <cell r="H495" t="str">
            <v>AIR EXPO</v>
          </cell>
          <cell r="I495" t="str">
            <v>59234005</v>
          </cell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>
            <v>4000</v>
          </cell>
          <cell r="AU495" t="str">
            <v>ABIERTO</v>
          </cell>
        </row>
        <row r="496">
          <cell r="A496" t="str">
            <v>RM-A-0039AI26-M19-C9531.D</v>
          </cell>
          <cell r="B496" t="str">
            <v>3-3-2026</v>
          </cell>
          <cell r="C496" t="str">
            <v>I</v>
          </cell>
          <cell r="D496" t="str">
            <v>MXG</v>
          </cell>
          <cell r="E496" t="str">
            <v>JE SERBIA</v>
          </cell>
          <cell r="F496" t="str">
            <v>DICEX S.A DE C.V.</v>
          </cell>
          <cell r="G496" t="str">
            <v>M19</v>
          </cell>
          <cell r="H496" t="str">
            <v>AIR IMPO</v>
          </cell>
          <cell r="I496">
            <v>67180000</v>
          </cell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>
            <v>600</v>
          </cell>
          <cell r="AU496" t="str">
            <v>ABIERTO</v>
          </cell>
        </row>
        <row r="497">
          <cell r="A497" t="str">
            <v>FG-A-0040AE26-M19-C9610</v>
          </cell>
          <cell r="B497" t="str">
            <v>3-3-2026</v>
          </cell>
          <cell r="C497" t="str">
            <v>O</v>
          </cell>
          <cell r="D497" t="str">
            <v>MXG</v>
          </cell>
          <cell r="E497" t="str">
            <v>JEG</v>
          </cell>
          <cell r="F497" t="str">
            <v xml:space="preserve">SOLUTIONS CARGO SA DE CV </v>
          </cell>
          <cell r="G497" t="str">
            <v>M19</v>
          </cell>
          <cell r="H497" t="str">
            <v>AIR EXPO</v>
          </cell>
          <cell r="I497" t="str">
            <v>59234005</v>
          </cell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>
            <v>4600</v>
          </cell>
          <cell r="AU497" t="str">
            <v>ABIERTO</v>
          </cell>
        </row>
        <row r="498">
          <cell r="A498" t="str">
            <v>FG-A-0040AE26-M19-C9610.D</v>
          </cell>
          <cell r="B498" t="str">
            <v>3-3-2026</v>
          </cell>
          <cell r="C498" t="str">
            <v>O</v>
          </cell>
          <cell r="D498" t="str">
            <v>MXG</v>
          </cell>
          <cell r="E498" t="str">
            <v>JEG</v>
          </cell>
          <cell r="F498" t="str">
            <v>DICEX S.A DE C.V.</v>
          </cell>
          <cell r="G498" t="str">
            <v>M19</v>
          </cell>
          <cell r="H498" t="str">
            <v>AIR EXPO</v>
          </cell>
          <cell r="I498" t="str">
            <v>59234005</v>
          </cell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>
            <v>600</v>
          </cell>
          <cell r="AU498" t="str">
            <v>ABIERTO</v>
          </cell>
        </row>
        <row r="499">
          <cell r="A499" t="str">
            <v>RM-A-0042AI26-M19-C9048</v>
          </cell>
          <cell r="B499" t="str">
            <v>3-3-2026</v>
          </cell>
          <cell r="C499" t="str">
            <v>I</v>
          </cell>
          <cell r="D499" t="str">
            <v>MXG</v>
          </cell>
          <cell r="E499" t="str">
            <v>JE CHINA</v>
          </cell>
          <cell r="F499" t="str">
            <v xml:space="preserve">SOLUTIONS CARGO SA DE CV </v>
          </cell>
          <cell r="G499" t="str">
            <v>M19</v>
          </cell>
          <cell r="H499" t="str">
            <v>AIR IMPO</v>
          </cell>
          <cell r="I499">
            <v>67180000</v>
          </cell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>
            <v>900</v>
          </cell>
          <cell r="AU499" t="str">
            <v>ABIERTO</v>
          </cell>
        </row>
        <row r="500">
          <cell r="A500" t="str">
            <v>RM-A-0042AI26-M19-C9048.D</v>
          </cell>
          <cell r="B500" t="str">
            <v>3-3-2026</v>
          </cell>
          <cell r="C500" t="str">
            <v>I</v>
          </cell>
          <cell r="D500" t="str">
            <v>MXG</v>
          </cell>
          <cell r="E500" t="str">
            <v>JE CHINA</v>
          </cell>
          <cell r="F500" t="str">
            <v>DICEX S.A DE C.V.</v>
          </cell>
          <cell r="G500" t="str">
            <v>M19</v>
          </cell>
          <cell r="H500" t="str">
            <v>AIR IMPO</v>
          </cell>
          <cell r="I500">
            <v>67180000</v>
          </cell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>
            <v>600</v>
          </cell>
          <cell r="AU500" t="str">
            <v>ABIERTO</v>
          </cell>
        </row>
        <row r="501">
          <cell r="A501" t="str">
            <v>RM-A-0043AI26-M19-C9612.D</v>
          </cell>
          <cell r="B501" t="str">
            <v>5-3-2026</v>
          </cell>
          <cell r="C501" t="str">
            <v>I</v>
          </cell>
          <cell r="D501" t="str">
            <v>MXG</v>
          </cell>
          <cell r="E501" t="str">
            <v>JE SERBIA</v>
          </cell>
          <cell r="F501" t="str">
            <v>DICEX S.A DE C.V.</v>
          </cell>
          <cell r="G501" t="str">
            <v>M19</v>
          </cell>
          <cell r="H501" t="str">
            <v>AIR IMPO</v>
          </cell>
          <cell r="I501">
            <v>67180000</v>
          </cell>
          <cell r="J501"/>
          <cell r="K501"/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>
            <v>600</v>
          </cell>
          <cell r="AU501" t="str">
            <v>ABIERTO</v>
          </cell>
        </row>
        <row r="502">
          <cell r="A502" t="str">
            <v>RM-A-0044AI26-M19-PFA</v>
          </cell>
          <cell r="B502" t="str">
            <v>5-3-2026</v>
          </cell>
          <cell r="C502" t="str">
            <v>I</v>
          </cell>
          <cell r="D502" t="str">
            <v>MXG</v>
          </cell>
          <cell r="E502" t="str">
            <v>JE CHINA</v>
          </cell>
          <cell r="F502" t="str">
            <v xml:space="preserve">SOLUTIONS CARGO SA DE CV </v>
          </cell>
          <cell r="G502" t="str">
            <v>M19</v>
          </cell>
          <cell r="H502" t="str">
            <v>AIR IMPO</v>
          </cell>
          <cell r="I502">
            <v>67180000</v>
          </cell>
          <cell r="J502"/>
          <cell r="K502"/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>
            <v>900</v>
          </cell>
          <cell r="AU502" t="str">
            <v>ABIERTO</v>
          </cell>
        </row>
        <row r="503">
          <cell r="A503" t="str">
            <v>RM-A-0044AI26-M19-PFA.D</v>
          </cell>
          <cell r="B503" t="str">
            <v>6-3-2026</v>
          </cell>
          <cell r="C503" t="str">
            <v>I</v>
          </cell>
          <cell r="D503" t="str">
            <v>MXG</v>
          </cell>
          <cell r="E503" t="str">
            <v>JE CHINA</v>
          </cell>
          <cell r="F503" t="str">
            <v>DICEX S.A DE C.V.</v>
          </cell>
          <cell r="G503" t="str">
            <v>M19</v>
          </cell>
          <cell r="H503" t="str">
            <v>AIR IMPO</v>
          </cell>
          <cell r="I503">
            <v>67180000</v>
          </cell>
          <cell r="J503"/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>
            <v>600</v>
          </cell>
          <cell r="AU503" t="str">
            <v>ABIERTO</v>
          </cell>
        </row>
        <row r="504">
          <cell r="A504" t="str">
            <v>RM-A-0045AI26-M19-PFA</v>
          </cell>
          <cell r="B504" t="str">
            <v>6-3-2026</v>
          </cell>
          <cell r="C504" t="str">
            <v>I</v>
          </cell>
          <cell r="D504" t="str">
            <v>MXG</v>
          </cell>
          <cell r="E504" t="str">
            <v>JE CHINA</v>
          </cell>
          <cell r="F504" t="str">
            <v xml:space="preserve">SOLUTIONS CARGO SA DE CV </v>
          </cell>
          <cell r="G504" t="str">
            <v>M19</v>
          </cell>
          <cell r="H504" t="str">
            <v>AIR IMPO</v>
          </cell>
          <cell r="I504">
            <v>67180000</v>
          </cell>
          <cell r="J504"/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>
            <v>900</v>
          </cell>
          <cell r="AU504" t="str">
            <v>ABIERTO</v>
          </cell>
        </row>
        <row r="505">
          <cell r="A505" t="str">
            <v>RM-A-0045AI26-M19-PFA.D</v>
          </cell>
          <cell r="B505" t="str">
            <v>6-3-2026</v>
          </cell>
          <cell r="C505" t="str">
            <v>I</v>
          </cell>
          <cell r="D505" t="str">
            <v>MXG</v>
          </cell>
          <cell r="E505" t="str">
            <v>JE CHINA</v>
          </cell>
          <cell r="F505" t="str">
            <v>DICEX S.A DE C.V.</v>
          </cell>
          <cell r="G505" t="str">
            <v>M19</v>
          </cell>
          <cell r="H505" t="str">
            <v>AIR IMPO</v>
          </cell>
          <cell r="I505">
            <v>67180000</v>
          </cell>
          <cell r="J505"/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>
            <v>600</v>
          </cell>
          <cell r="AU505" t="str">
            <v>ABIERTO</v>
          </cell>
        </row>
        <row r="506">
          <cell r="A506" t="str">
            <v>AF-A-0046AI26-M19-C9609</v>
          </cell>
          <cell r="B506" t="str">
            <v>6-3-2026</v>
          </cell>
          <cell r="C506" t="str">
            <v>I</v>
          </cell>
          <cell r="D506" t="str">
            <v>MXG</v>
          </cell>
          <cell r="E506" t="str">
            <v>JE CHINA</v>
          </cell>
          <cell r="F506" t="str">
            <v>AERO WORLDWIDE GmbH</v>
          </cell>
          <cell r="G506" t="str">
            <v>M19</v>
          </cell>
          <cell r="H506" t="str">
            <v>AIR IMPO</v>
          </cell>
          <cell r="I506">
            <v>67180000</v>
          </cell>
          <cell r="J506"/>
          <cell r="K506"/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>
            <v>42423</v>
          </cell>
          <cell r="AU506" t="str">
            <v>ABIERTO</v>
          </cell>
        </row>
        <row r="507">
          <cell r="A507" t="str">
            <v>AF-A-0046AI26-M19-C9609.D</v>
          </cell>
          <cell r="B507" t="str">
            <v>6-3-2026</v>
          </cell>
          <cell r="C507" t="str">
            <v>I</v>
          </cell>
          <cell r="D507" t="str">
            <v>MXG</v>
          </cell>
          <cell r="E507" t="str">
            <v>JE CHINA</v>
          </cell>
          <cell r="F507" t="str">
            <v xml:space="preserve">SOLUTIONS CARGO SA DE CV </v>
          </cell>
          <cell r="G507" t="str">
            <v>M19</v>
          </cell>
          <cell r="H507" t="str">
            <v>AIR IMPO</v>
          </cell>
          <cell r="I507">
            <v>67180000</v>
          </cell>
          <cell r="J507"/>
          <cell r="K507"/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>
            <v>900</v>
          </cell>
          <cell r="AU507" t="str">
            <v>ABIERTO</v>
          </cell>
        </row>
        <row r="508">
          <cell r="A508" t="str">
            <v>RM-A-0047AI26-M19-C9382</v>
          </cell>
          <cell r="B508" t="str">
            <v>10-3-2026</v>
          </cell>
          <cell r="C508" t="str">
            <v>I</v>
          </cell>
          <cell r="D508" t="str">
            <v>MXG</v>
          </cell>
          <cell r="E508" t="str">
            <v>JE CHINA</v>
          </cell>
          <cell r="F508" t="str">
            <v xml:space="preserve">SOLUTIONS CARGO SA DE CV </v>
          </cell>
          <cell r="G508" t="str">
            <v>M19</v>
          </cell>
          <cell r="H508" t="str">
            <v>AIR IMPO</v>
          </cell>
          <cell r="I508">
            <v>67180000</v>
          </cell>
          <cell r="J508"/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>
            <v>900</v>
          </cell>
          <cell r="AU508" t="str">
            <v>ABIERTO</v>
          </cell>
        </row>
        <row r="509">
          <cell r="A509" t="str">
            <v>RM-A-0047AI26-M19-C9382.D</v>
          </cell>
          <cell r="B509" t="str">
            <v>10-3-2026</v>
          </cell>
          <cell r="C509" t="str">
            <v>I</v>
          </cell>
          <cell r="D509" t="str">
            <v>MXG</v>
          </cell>
          <cell r="E509" t="str">
            <v>JE CHINA</v>
          </cell>
          <cell r="F509" t="str">
            <v>DICEX S.A DE C.V.</v>
          </cell>
          <cell r="G509" t="str">
            <v>M19</v>
          </cell>
          <cell r="H509" t="str">
            <v>AIR IMPO</v>
          </cell>
          <cell r="I509">
            <v>67180000</v>
          </cell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>
            <v>600</v>
          </cell>
          <cell r="AU509" t="str">
            <v>ABIERTO</v>
          </cell>
        </row>
        <row r="510">
          <cell r="A510" t="str">
            <v>RM-A-0048AI26-M19-PFA</v>
          </cell>
          <cell r="B510" t="str">
            <v>10-3-2026</v>
          </cell>
          <cell r="C510" t="str">
            <v>I</v>
          </cell>
          <cell r="D510" t="str">
            <v>MXG</v>
          </cell>
          <cell r="E510" t="str">
            <v>JE CHINA</v>
          </cell>
          <cell r="F510" t="str">
            <v xml:space="preserve">SOLUTIONS CARGO SA DE CV </v>
          </cell>
          <cell r="G510" t="str">
            <v>M19</v>
          </cell>
          <cell r="H510" t="str">
            <v>AIR IMPO</v>
          </cell>
          <cell r="I510">
            <v>67180000</v>
          </cell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>
            <v>900</v>
          </cell>
          <cell r="AU510" t="str">
            <v>ABIERTO</v>
          </cell>
        </row>
        <row r="511">
          <cell r="A511" t="str">
            <v>RM-A-0048AI26-M19-PFA.D</v>
          </cell>
          <cell r="B511" t="str">
            <v>10-3-2026</v>
          </cell>
          <cell r="C511" t="str">
            <v>I</v>
          </cell>
          <cell r="D511" t="str">
            <v>MXG</v>
          </cell>
          <cell r="E511" t="str">
            <v>JE CHINA</v>
          </cell>
          <cell r="F511" t="str">
            <v>DICEX S.A DE C.V.</v>
          </cell>
          <cell r="G511" t="str">
            <v>M19</v>
          </cell>
          <cell r="H511" t="str">
            <v>AIR IMPO</v>
          </cell>
          <cell r="I511">
            <v>67180000</v>
          </cell>
          <cell r="J511"/>
          <cell r="K511"/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>
            <v>600</v>
          </cell>
          <cell r="AU511" t="str">
            <v>ABIERTO</v>
          </cell>
        </row>
        <row r="512">
          <cell r="A512" t="str">
            <v>RM-A-0049AI26-M19-PFA</v>
          </cell>
          <cell r="B512" t="str">
            <v>10-3-2026</v>
          </cell>
          <cell r="C512" t="str">
            <v>I</v>
          </cell>
          <cell r="D512" t="str">
            <v>MXG</v>
          </cell>
          <cell r="E512" t="str">
            <v>JE CHINA</v>
          </cell>
          <cell r="F512" t="str">
            <v xml:space="preserve">SOLUTIONS CARGO SA DE CV </v>
          </cell>
          <cell r="G512" t="str">
            <v>M19</v>
          </cell>
          <cell r="H512" t="str">
            <v>AIR IMPO</v>
          </cell>
          <cell r="I512">
            <v>67180000</v>
          </cell>
          <cell r="J512"/>
          <cell r="K512"/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>
            <v>900</v>
          </cell>
          <cell r="AU512" t="str">
            <v>ABIERTO</v>
          </cell>
        </row>
        <row r="513">
          <cell r="A513" t="str">
            <v>RM-A-0049AI26-M19-PFA.D</v>
          </cell>
          <cell r="B513" t="str">
            <v>10-3-2026</v>
          </cell>
          <cell r="C513" t="str">
            <v>I</v>
          </cell>
          <cell r="D513" t="str">
            <v>MXG</v>
          </cell>
          <cell r="E513" t="str">
            <v>JE CHINA</v>
          </cell>
          <cell r="F513" t="str">
            <v>DICEX S.A DE C.V.</v>
          </cell>
          <cell r="G513" t="str">
            <v>M19</v>
          </cell>
          <cell r="H513" t="str">
            <v>AIR IMPO</v>
          </cell>
          <cell r="I513">
            <v>67180000</v>
          </cell>
          <cell r="J513"/>
          <cell r="K513"/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>
            <v>600</v>
          </cell>
          <cell r="AU513" t="str">
            <v>ABIERTO</v>
          </cell>
        </row>
        <row r="514">
          <cell r="A514" t="str">
            <v>RM-A-0050AI26-M19-C9614.D</v>
          </cell>
          <cell r="B514" t="str">
            <v>12-3-2026</v>
          </cell>
          <cell r="C514" t="str">
            <v>I</v>
          </cell>
          <cell r="D514" t="str">
            <v>MXG</v>
          </cell>
          <cell r="E514" t="str">
            <v>JE SERBIA</v>
          </cell>
          <cell r="F514" t="str">
            <v>DICEX S.A DE C.V.</v>
          </cell>
          <cell r="G514" t="str">
            <v>M19</v>
          </cell>
          <cell r="H514" t="str">
            <v>AIR IMPO</v>
          </cell>
          <cell r="I514">
            <v>67180000</v>
          </cell>
          <cell r="J514"/>
          <cell r="K514"/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>
            <v>600</v>
          </cell>
          <cell r="AU514" t="str">
            <v>ABIERTO</v>
          </cell>
        </row>
        <row r="515">
          <cell r="A515" t="str">
            <v>RM-A-0051AI26-M19-C9635</v>
          </cell>
          <cell r="B515" t="str">
            <v>18-3-2026</v>
          </cell>
          <cell r="C515" t="str">
            <v>I</v>
          </cell>
          <cell r="D515" t="str">
            <v>MXG</v>
          </cell>
          <cell r="E515" t="str">
            <v>JE CHINA</v>
          </cell>
          <cell r="F515" t="str">
            <v xml:space="preserve">SOLUTIONS CARGO SA DE CV </v>
          </cell>
          <cell r="G515" t="str">
            <v>M19</v>
          </cell>
          <cell r="H515" t="str">
            <v>AIR IMPO</v>
          </cell>
          <cell r="I515">
            <v>67180000</v>
          </cell>
          <cell r="J515"/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>
            <v>900</v>
          </cell>
          <cell r="AU515" t="str">
            <v>ABIERTO</v>
          </cell>
        </row>
        <row r="516">
          <cell r="A516" t="str">
            <v>RM-A-0051AI26-M19-C9635.D</v>
          </cell>
          <cell r="B516" t="str">
            <v>18-3-2026</v>
          </cell>
          <cell r="C516" t="str">
            <v>I</v>
          </cell>
          <cell r="D516" t="str">
            <v>MXG</v>
          </cell>
          <cell r="E516" t="str">
            <v>JE CHINA</v>
          </cell>
          <cell r="F516" t="str">
            <v>DICEX S.A DE C.V.</v>
          </cell>
          <cell r="G516" t="str">
            <v>M19</v>
          </cell>
          <cell r="H516" t="str">
            <v>AIR IMPO</v>
          </cell>
          <cell r="I516">
            <v>67180000</v>
          </cell>
          <cell r="J516"/>
          <cell r="K516"/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>
            <v>600</v>
          </cell>
          <cell r="AU516" t="str">
            <v>ABIERTO</v>
          </cell>
        </row>
        <row r="517">
          <cell r="A517" t="str">
            <v>RT-A-0052AE26-M19-PFA</v>
          </cell>
          <cell r="B517" t="str">
            <v>18-3-2026</v>
          </cell>
          <cell r="C517" t="str">
            <v>O</v>
          </cell>
          <cell r="D517" t="str">
            <v>MXG</v>
          </cell>
          <cell r="E517" t="str">
            <v>JEG</v>
          </cell>
          <cell r="F517" t="str">
            <v xml:space="preserve">DSV AIR &amp; Sea SA de CV </v>
          </cell>
          <cell r="G517" t="str">
            <v>M19</v>
          </cell>
          <cell r="H517" t="str">
            <v>AIR EXPO</v>
          </cell>
          <cell r="I517" t="str">
            <v>59234005</v>
          </cell>
          <cell r="J517"/>
          <cell r="K517"/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>
            <v>2150</v>
          </cell>
          <cell r="AU517" t="str">
            <v>ABIERTO</v>
          </cell>
        </row>
        <row r="518">
          <cell r="A518" t="str">
            <v>RT-A-0052AE26-M19-PFA.D</v>
          </cell>
          <cell r="B518" t="str">
            <v>18-3-2026</v>
          </cell>
          <cell r="C518" t="str">
            <v>O</v>
          </cell>
          <cell r="D518" t="str">
            <v>MXG</v>
          </cell>
          <cell r="E518" t="str">
            <v>JEG</v>
          </cell>
          <cell r="F518" t="str">
            <v>DICEX S.A DE C.V.</v>
          </cell>
          <cell r="G518" t="str">
            <v>M19</v>
          </cell>
          <cell r="H518" t="str">
            <v>AIR EXPO</v>
          </cell>
          <cell r="I518" t="str">
            <v>59234005</v>
          </cell>
          <cell r="J518"/>
          <cell r="K518"/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>
            <v>600</v>
          </cell>
          <cell r="AU518" t="str">
            <v>ABIERTO</v>
          </cell>
        </row>
        <row r="519">
          <cell r="A519" t="str">
            <v>RM-A-0053AI26-M19-C9696</v>
          </cell>
          <cell r="B519" t="str">
            <v>20-3-2026</v>
          </cell>
          <cell r="C519" t="str">
            <v>I</v>
          </cell>
          <cell r="D519" t="str">
            <v>MXG</v>
          </cell>
          <cell r="E519" t="str">
            <v xml:space="preserve">ELETTROSUD </v>
          </cell>
          <cell r="F519" t="str">
            <v>ALOW FORWARDING MEXICO SA DE CV</v>
          </cell>
          <cell r="G519" t="str">
            <v>M19</v>
          </cell>
          <cell r="H519" t="str">
            <v>AIR IMPO</v>
          </cell>
          <cell r="I519">
            <v>67180000</v>
          </cell>
          <cell r="J519"/>
          <cell r="K519"/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>
            <v>11600</v>
          </cell>
          <cell r="AU519" t="str">
            <v>ABIERTO</v>
          </cell>
        </row>
        <row r="520">
          <cell r="A520" t="str">
            <v>RM-A-0053AI26-M19-C9696.D</v>
          </cell>
          <cell r="B520" t="str">
            <v>20-3-2026</v>
          </cell>
          <cell r="C520" t="str">
            <v>I</v>
          </cell>
          <cell r="D520" t="str">
            <v>MXG</v>
          </cell>
          <cell r="E520" t="str">
            <v xml:space="preserve">ELETTROSUD </v>
          </cell>
          <cell r="F520" t="str">
            <v>DICEX S.A DE C.V.</v>
          </cell>
          <cell r="G520" t="str">
            <v>M19</v>
          </cell>
          <cell r="H520" t="str">
            <v>AIR IMPO</v>
          </cell>
          <cell r="I520">
            <v>67180000</v>
          </cell>
          <cell r="J520"/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>
            <v>600</v>
          </cell>
          <cell r="AU520" t="str">
            <v>ABIERTO</v>
          </cell>
        </row>
        <row r="521">
          <cell r="A521" t="str">
            <v>RM-A-0054AI26-M19-C9158</v>
          </cell>
          <cell r="B521" t="str">
            <v>20-3-2026</v>
          </cell>
          <cell r="C521" t="str">
            <v>I</v>
          </cell>
          <cell r="D521" t="str">
            <v>MXG</v>
          </cell>
          <cell r="E521" t="str">
            <v xml:space="preserve">ELETTROSUD </v>
          </cell>
          <cell r="F521" t="str">
            <v xml:space="preserve">ADIONE CARGO GROUP </v>
          </cell>
          <cell r="G521" t="str">
            <v>M19</v>
          </cell>
          <cell r="H521" t="str">
            <v>AIR IMPO</v>
          </cell>
          <cell r="I521">
            <v>67180000</v>
          </cell>
          <cell r="J521"/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>
            <v>9600</v>
          </cell>
          <cell r="AU521" t="str">
            <v>ABIERTO</v>
          </cell>
        </row>
        <row r="522">
          <cell r="A522" t="str">
            <v>RM-A-0054AI26-M19-C9158.D</v>
          </cell>
          <cell r="B522" t="str">
            <v>20-3-2026</v>
          </cell>
          <cell r="C522" t="str">
            <v>I</v>
          </cell>
          <cell r="D522" t="str">
            <v>MXG</v>
          </cell>
          <cell r="E522" t="str">
            <v xml:space="preserve">ELETTROSUD </v>
          </cell>
          <cell r="F522" t="str">
            <v>DICEX S.A DE C.V.</v>
          </cell>
          <cell r="G522" t="str">
            <v>M19</v>
          </cell>
          <cell r="H522" t="str">
            <v>AIR IMPO</v>
          </cell>
          <cell r="I522">
            <v>67180000</v>
          </cell>
          <cell r="J522"/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>
            <v>600</v>
          </cell>
          <cell r="AU522" t="str">
            <v>ABIERTO</v>
          </cell>
        </row>
        <row r="523">
          <cell r="A523" t="str">
            <v>RM-A-0055AI26-M19-C9542</v>
          </cell>
          <cell r="B523" t="str">
            <v>20-3-2026</v>
          </cell>
          <cell r="C523" t="str">
            <v>I</v>
          </cell>
          <cell r="D523" t="str">
            <v>MXG</v>
          </cell>
          <cell r="E523" t="str">
            <v>JE CHINA</v>
          </cell>
          <cell r="F523" t="str">
            <v xml:space="preserve">SOLUTIONS CARGO SA DE CV </v>
          </cell>
          <cell r="G523" t="str">
            <v>M19</v>
          </cell>
          <cell r="H523" t="str">
            <v>AIR IMPO</v>
          </cell>
          <cell r="I523">
            <v>67180000</v>
          </cell>
          <cell r="J523"/>
          <cell r="K523"/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>
            <v>900</v>
          </cell>
          <cell r="AU523" t="str">
            <v>ABIERTO</v>
          </cell>
        </row>
        <row r="524">
          <cell r="A524" t="str">
            <v>RM-A-0055AI26-M19-C9542.D</v>
          </cell>
          <cell r="B524" t="str">
            <v>20-3-2026</v>
          </cell>
          <cell r="C524" t="str">
            <v>I</v>
          </cell>
          <cell r="D524" t="str">
            <v>MXG</v>
          </cell>
          <cell r="E524" t="str">
            <v>JE CHINA</v>
          </cell>
          <cell r="F524" t="str">
            <v>DICEX S.A DE C.V.</v>
          </cell>
          <cell r="G524" t="str">
            <v>M19</v>
          </cell>
          <cell r="H524" t="str">
            <v>AIR IMPO</v>
          </cell>
          <cell r="I524">
            <v>67180000</v>
          </cell>
          <cell r="J524"/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>
            <v>600</v>
          </cell>
          <cell r="AU524" t="str">
            <v>ABIERTO</v>
          </cell>
        </row>
        <row r="525">
          <cell r="A525" t="str">
            <v>RM-A-0056AI26-M19-PFA</v>
          </cell>
          <cell r="B525" t="str">
            <v>23-3-2026</v>
          </cell>
          <cell r="C525" t="str">
            <v>I</v>
          </cell>
          <cell r="D525" t="str">
            <v>MXG</v>
          </cell>
          <cell r="E525" t="str">
            <v>JE CHINA</v>
          </cell>
          <cell r="F525" t="str">
            <v xml:space="preserve">SOLUTIONS CARGO SA DE CV </v>
          </cell>
          <cell r="G525" t="str">
            <v>M19</v>
          </cell>
          <cell r="H525" t="str">
            <v>AIR IMPO</v>
          </cell>
          <cell r="I525">
            <v>67180000</v>
          </cell>
          <cell r="J525"/>
          <cell r="K525"/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>
            <v>900</v>
          </cell>
          <cell r="AU525" t="str">
            <v>ABIERTO</v>
          </cell>
        </row>
        <row r="526">
          <cell r="A526" t="str">
            <v>RM-A-0056AI26-M19-PFA.D</v>
          </cell>
          <cell r="B526" t="str">
            <v>23-3-2026</v>
          </cell>
          <cell r="C526" t="str">
            <v>I</v>
          </cell>
          <cell r="D526" t="str">
            <v>MXG</v>
          </cell>
          <cell r="E526" t="str">
            <v>JE CHINA</v>
          </cell>
          <cell r="F526" t="str">
            <v>DICEX S.A DE C.V.</v>
          </cell>
          <cell r="G526" t="str">
            <v>M19</v>
          </cell>
          <cell r="H526" t="str">
            <v>AIR IMPO</v>
          </cell>
          <cell r="I526">
            <v>67180000</v>
          </cell>
          <cell r="J526"/>
          <cell r="K526"/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>
            <v>600</v>
          </cell>
          <cell r="AU526" t="str">
            <v>ABIERTO</v>
          </cell>
        </row>
        <row r="527">
          <cell r="A527" t="str">
            <v>RM-I-1137-AI26-M19</v>
          </cell>
          <cell r="B527" t="str">
            <v>2-3-2026</v>
          </cell>
          <cell r="C527" t="str">
            <v>I</v>
          </cell>
          <cell r="D527" t="str">
            <v>MXG</v>
          </cell>
          <cell r="E527">
            <v>0</v>
          </cell>
          <cell r="F527" t="str">
            <v>DHL EXPRESS MEXICO, S.A. DE C.V.</v>
          </cell>
          <cell r="G527" t="str">
            <v>M19</v>
          </cell>
          <cell r="H527" t="str">
            <v>AIR IMPO</v>
          </cell>
          <cell r="I527" t="str">
            <v>67130000</v>
          </cell>
          <cell r="J527"/>
          <cell r="K527"/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>
            <v>24.546818179302253</v>
          </cell>
          <cell r="AU527" t="str">
            <v>ABIERTO</v>
          </cell>
        </row>
        <row r="528">
          <cell r="A528" t="str">
            <v>RM-I-1138-AI26-M19</v>
          </cell>
          <cell r="B528" t="str">
            <v>2-3-2026</v>
          </cell>
          <cell r="C528" t="str">
            <v>I</v>
          </cell>
          <cell r="D528" t="str">
            <v>MXG</v>
          </cell>
          <cell r="E528" t="str">
            <v>COMPAL</v>
          </cell>
          <cell r="F528" t="str">
            <v>FEDERAL EXPRESS HOLDINGS MEXICO Y COMPAÑIA, S.N.C. DE C.V.</v>
          </cell>
          <cell r="G528" t="str">
            <v>M19</v>
          </cell>
          <cell r="H528" t="str">
            <v>AIR IMPO</v>
          </cell>
          <cell r="I528" t="str">
            <v>67130000</v>
          </cell>
          <cell r="J528"/>
          <cell r="K528"/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>
            <v>89.047806184859425</v>
          </cell>
          <cell r="AU528" t="str">
            <v>ABIERTO</v>
          </cell>
        </row>
        <row r="529">
          <cell r="A529" t="str">
            <v>RM-I-1141-AI26-M19</v>
          </cell>
          <cell r="B529" t="str">
            <v>2-3-2026</v>
          </cell>
          <cell r="C529" t="str">
            <v>I</v>
          </cell>
          <cell r="D529" t="str">
            <v>MXG</v>
          </cell>
          <cell r="E529" t="str">
            <v>COORSTEK</v>
          </cell>
          <cell r="F529" t="str">
            <v>FEDERAL EXPRESS HOLDINGS MEXICO Y COMPAÑIA, S.N.C. DE C.V.</v>
          </cell>
          <cell r="G529" t="str">
            <v>M19</v>
          </cell>
          <cell r="H529" t="str">
            <v>AIR IMPO</v>
          </cell>
          <cell r="I529" t="str">
            <v>67130000</v>
          </cell>
          <cell r="J529"/>
          <cell r="K529"/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>
            <v>423.62523316377644</v>
          </cell>
          <cell r="AU529" t="str">
            <v>ABIERTO</v>
          </cell>
        </row>
        <row r="530">
          <cell r="A530" t="str">
            <v>RM-I-1142-AI26-M19</v>
          </cell>
          <cell r="B530" t="str">
            <v>3-3-2026</v>
          </cell>
          <cell r="C530" t="str">
            <v>I</v>
          </cell>
          <cell r="D530" t="str">
            <v>MXG</v>
          </cell>
          <cell r="E530" t="str">
            <v>SAAIA</v>
          </cell>
          <cell r="F530" t="str">
            <v>FEDERAL EXPRESS HOLDINGS MEXICO Y COMPAÑIA, S.N.C. DE C.V.</v>
          </cell>
          <cell r="G530" t="str">
            <v>M19</v>
          </cell>
          <cell r="H530" t="str">
            <v>AIR IMPO</v>
          </cell>
          <cell r="I530" t="str">
            <v>67130000</v>
          </cell>
          <cell r="J530"/>
          <cell r="K530"/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>
            <v>30.813042780363876</v>
          </cell>
          <cell r="AU530" t="str">
            <v>ABIERTO</v>
          </cell>
        </row>
        <row r="531">
          <cell r="A531" t="str">
            <v>FG-I-0500-AE26-M45</v>
          </cell>
          <cell r="B531" t="str">
            <v>3-3-2026</v>
          </cell>
          <cell r="C531" t="str">
            <v>O</v>
          </cell>
          <cell r="D531" t="str">
            <v>MXG</v>
          </cell>
          <cell r="E531" t="str">
            <v>JEG</v>
          </cell>
          <cell r="F531" t="str">
            <v>DHL EXPRESS MEXICO, S.A. DE C.V.</v>
          </cell>
          <cell r="G531" t="str">
            <v>M61</v>
          </cell>
          <cell r="H531" t="str">
            <v>AIR EXPO</v>
          </cell>
          <cell r="I531" t="str">
            <v>59230000</v>
          </cell>
          <cell r="J531"/>
          <cell r="K531"/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>
            <v>94.75</v>
          </cell>
          <cell r="AU531" t="str">
            <v>ABIERTO</v>
          </cell>
        </row>
        <row r="532">
          <cell r="A532" t="str">
            <v>RM-I-1144-AI26-M19</v>
          </cell>
          <cell r="B532" t="str">
            <v>4-3-2026</v>
          </cell>
          <cell r="C532" t="str">
            <v>I</v>
          </cell>
          <cell r="D532" t="str">
            <v>MXG</v>
          </cell>
          <cell r="E532" t="str">
            <v>DONGGUAN</v>
          </cell>
          <cell r="F532" t="str">
            <v>DHL EXPRESS MEXICO, S.A. DE C.V.</v>
          </cell>
          <cell r="G532" t="str">
            <v>M19</v>
          </cell>
          <cell r="H532" t="str">
            <v>AIR IMPO</v>
          </cell>
          <cell r="I532" t="str">
            <v>67130000</v>
          </cell>
          <cell r="J532"/>
          <cell r="K532"/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>
            <v>368.52330530755478</v>
          </cell>
          <cell r="AU532" t="str">
            <v>ABIERTO</v>
          </cell>
        </row>
        <row r="533">
          <cell r="A533" t="str">
            <v>RM-I-1145-AI26-M19</v>
          </cell>
          <cell r="B533" t="str">
            <v>4-3-2026</v>
          </cell>
          <cell r="C533" t="str">
            <v>I</v>
          </cell>
          <cell r="D533" t="str">
            <v>MXG</v>
          </cell>
          <cell r="E533" t="str">
            <v>HAKKOMEX</v>
          </cell>
          <cell r="F533" t="str">
            <v>DHL EXPRESS MEXICO, S.A. DE C.V.</v>
          </cell>
          <cell r="G533" t="str">
            <v>M19</v>
          </cell>
          <cell r="H533" t="str">
            <v>AIR IMPO</v>
          </cell>
          <cell r="I533" t="str">
            <v>67130000</v>
          </cell>
          <cell r="J533"/>
          <cell r="K533"/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>
            <v>18.820260479224206</v>
          </cell>
          <cell r="AU533" t="str">
            <v>ABIERTO</v>
          </cell>
        </row>
        <row r="534">
          <cell r="A534" t="str">
            <v>FG-I-0502-AE26-M19</v>
          </cell>
          <cell r="B534" t="str">
            <v>4-3-2026</v>
          </cell>
          <cell r="C534" t="str">
            <v>O</v>
          </cell>
          <cell r="D534" t="str">
            <v>MXG</v>
          </cell>
          <cell r="E534" t="str">
            <v>JEG</v>
          </cell>
          <cell r="F534" t="str">
            <v>DHL EXPRESS MEXICO, S.A. DE C.V.</v>
          </cell>
          <cell r="G534" t="str">
            <v>M19</v>
          </cell>
          <cell r="H534" t="str">
            <v>AIR EXPO</v>
          </cell>
          <cell r="I534" t="str">
            <v>59230000</v>
          </cell>
          <cell r="J534"/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>
            <v>120.02</v>
          </cell>
          <cell r="AU534" t="str">
            <v>ABIERTO</v>
          </cell>
        </row>
        <row r="535">
          <cell r="A535" t="str">
            <v>FG-I-0503-AE26-M19</v>
          </cell>
          <cell r="B535" t="str">
            <v>5-3-2026</v>
          </cell>
          <cell r="C535" t="str">
            <v>O</v>
          </cell>
          <cell r="D535" t="str">
            <v>MXG</v>
          </cell>
          <cell r="E535" t="str">
            <v>JEG</v>
          </cell>
          <cell r="F535" t="str">
            <v>FEDERAL EXPRESS HOLDINGS MEXICO Y COMPAÑIA, S.N.C. DE C.V.</v>
          </cell>
          <cell r="G535" t="str">
            <v>M19</v>
          </cell>
          <cell r="H535" t="str">
            <v>AIR EXPO</v>
          </cell>
          <cell r="I535" t="str">
            <v>59230000</v>
          </cell>
          <cell r="J535"/>
          <cell r="K535"/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>
            <v>31.022267486591353</v>
          </cell>
          <cell r="AU535" t="str">
            <v>ABIERTO</v>
          </cell>
        </row>
        <row r="536">
          <cell r="A536" t="str">
            <v>RM-I-1151-AI26-M19</v>
          </cell>
          <cell r="B536" t="str">
            <v>5-3-2026</v>
          </cell>
          <cell r="C536" t="str">
            <v>I</v>
          </cell>
          <cell r="D536" t="str">
            <v>MXG</v>
          </cell>
          <cell r="E536">
            <v>0</v>
          </cell>
          <cell r="F536" t="str">
            <v>DHL EXPRESS MEXICO, S.A. DE C.V.</v>
          </cell>
          <cell r="G536" t="str">
            <v>M19</v>
          </cell>
          <cell r="H536" t="str">
            <v>AIR IMPO</v>
          </cell>
          <cell r="I536" t="str">
            <v>67130000</v>
          </cell>
          <cell r="J536"/>
          <cell r="K536"/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>
            <v>28.723009736144395</v>
          </cell>
          <cell r="AU536" t="str">
            <v>ABIERTO</v>
          </cell>
        </row>
        <row r="537">
          <cell r="A537" t="str">
            <v>RM-I-1155-AI26-M19</v>
          </cell>
          <cell r="B537" t="str">
            <v>6-3-2026</v>
          </cell>
          <cell r="C537" t="str">
            <v>I</v>
          </cell>
          <cell r="D537" t="str">
            <v>MXG</v>
          </cell>
          <cell r="E537" t="str">
            <v>JENA</v>
          </cell>
          <cell r="F537" t="str">
            <v>FEDERAL EXPRESS HOLDINGS MEXICO Y COMPAÑIA, S.N.C. DE C.V.</v>
          </cell>
          <cell r="G537" t="str">
            <v>M19</v>
          </cell>
          <cell r="H537" t="str">
            <v>AIR IMPO</v>
          </cell>
          <cell r="I537" t="str">
            <v>67130000</v>
          </cell>
          <cell r="J537"/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>
            <v>28.992566434379267</v>
          </cell>
          <cell r="AU537" t="str">
            <v>ABIERTO</v>
          </cell>
        </row>
        <row r="538">
          <cell r="A538" t="str">
            <v>RM-I-1156-AI26-M19</v>
          </cell>
          <cell r="B538" t="str">
            <v>6-3-2026</v>
          </cell>
          <cell r="C538" t="str">
            <v>I</v>
          </cell>
          <cell r="D538" t="str">
            <v>MXG</v>
          </cell>
          <cell r="E538" t="str">
            <v>SAAIA</v>
          </cell>
          <cell r="F538" t="str">
            <v>FEDERAL EXPRESS HOLDINGS MEXICO Y COMPAÑIA, S.N.C. DE C.V.</v>
          </cell>
          <cell r="G538" t="str">
            <v>M19</v>
          </cell>
          <cell r="H538" t="str">
            <v>AIR IMPO</v>
          </cell>
          <cell r="I538" t="str">
            <v>67130000</v>
          </cell>
          <cell r="J538"/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>
            <v>130.71119794981928</v>
          </cell>
          <cell r="AU538" t="str">
            <v>ABIERTO</v>
          </cell>
        </row>
        <row r="539">
          <cell r="A539" t="str">
            <v>FG-I-0504-AE26-M19</v>
          </cell>
          <cell r="B539" t="str">
            <v>6-3-2026</v>
          </cell>
          <cell r="C539" t="str">
            <v>O</v>
          </cell>
          <cell r="D539" t="str">
            <v>MXG</v>
          </cell>
          <cell r="E539" t="str">
            <v>JEG</v>
          </cell>
          <cell r="F539" t="str">
            <v>DHL EXPRESS MEXICO, S.A. DE C.V.</v>
          </cell>
          <cell r="G539" t="str">
            <v>M19</v>
          </cell>
          <cell r="H539" t="str">
            <v>AIR EXPO</v>
          </cell>
          <cell r="I539" t="str">
            <v>59230000</v>
          </cell>
          <cell r="J539"/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>
            <v>60.55</v>
          </cell>
          <cell r="AU539" t="str">
            <v>ABIERTO</v>
          </cell>
        </row>
        <row r="540">
          <cell r="A540" t="str">
            <v>RM-I-1159-AI26-M19</v>
          </cell>
          <cell r="B540" t="str">
            <v>6-3-2026</v>
          </cell>
          <cell r="C540" t="str">
            <v>I</v>
          </cell>
          <cell r="D540" t="str">
            <v>MXG</v>
          </cell>
          <cell r="E540" t="str">
            <v>CTW AUTO</v>
          </cell>
          <cell r="F540" t="str">
            <v>FEDERAL EXPRESS HOLDINGS MEXICO Y COMPAÑIA, S.N.C. DE C.V.</v>
          </cell>
          <cell r="G540" t="str">
            <v>M19</v>
          </cell>
          <cell r="H540" t="str">
            <v>AIR IMPO</v>
          </cell>
          <cell r="I540" t="str">
            <v>67130000</v>
          </cell>
          <cell r="J540"/>
          <cell r="K540"/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>
            <v>63.833461561879034</v>
          </cell>
          <cell r="AU540" t="str">
            <v>ABIERTO</v>
          </cell>
        </row>
        <row r="541">
          <cell r="A541" t="str">
            <v>RM-I-1163-AI26-M19</v>
          </cell>
          <cell r="B541" t="str">
            <v>9-3-2026</v>
          </cell>
          <cell r="C541" t="str">
            <v>I</v>
          </cell>
          <cell r="D541" t="str">
            <v>MXG</v>
          </cell>
          <cell r="E541" t="str">
            <v>SOLTECNO</v>
          </cell>
          <cell r="F541" t="str">
            <v>FEDERAL EXPRESS HOLDINGS MEXICO Y COMPAÑIA, S.N.C. DE C.V.</v>
          </cell>
          <cell r="G541" t="str">
            <v>M19</v>
          </cell>
          <cell r="H541" t="str">
            <v>AIR IMPO</v>
          </cell>
          <cell r="I541" t="str">
            <v>67130000</v>
          </cell>
          <cell r="J541"/>
          <cell r="K541"/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>
            <v>662.46353789015154</v>
          </cell>
          <cell r="AU541" t="str">
            <v>ABIERTO</v>
          </cell>
        </row>
        <row r="542">
          <cell r="A542" t="str">
            <v>RM-I-1164-AI26-M19</v>
          </cell>
          <cell r="B542" t="str">
            <v>10-3-2026</v>
          </cell>
          <cell r="C542" t="str">
            <v>I</v>
          </cell>
          <cell r="D542" t="str">
            <v>MXG</v>
          </cell>
          <cell r="E542" t="str">
            <v xml:space="preserve">GKN </v>
          </cell>
          <cell r="F542" t="str">
            <v>DHL EXPRESS MEXICO, S.A. DE C.V.</v>
          </cell>
          <cell r="G542" t="str">
            <v>M19</v>
          </cell>
          <cell r="H542" t="str">
            <v>AIR IMPO</v>
          </cell>
          <cell r="I542" t="str">
            <v>67130000</v>
          </cell>
          <cell r="J542"/>
          <cell r="K542"/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>
            <v>468.07</v>
          </cell>
          <cell r="AU542" t="str">
            <v>ABIERTO</v>
          </cell>
        </row>
        <row r="543">
          <cell r="A543" t="str">
            <v>RM-I-1166-AI26-M19</v>
          </cell>
          <cell r="B543" t="str">
            <v>10-3-2026</v>
          </cell>
          <cell r="C543" t="str">
            <v>I</v>
          </cell>
          <cell r="D543" t="str">
            <v>MXG</v>
          </cell>
          <cell r="E543" t="str">
            <v>JENA</v>
          </cell>
          <cell r="F543" t="str">
            <v>FEDERAL EXPRESS HOLDINGS MEXICO Y COMPAÑIA, S.N.C. DE C.V.</v>
          </cell>
          <cell r="G543" t="str">
            <v>M19</v>
          </cell>
          <cell r="H543" t="str">
            <v>AIR IMPO</v>
          </cell>
          <cell r="I543" t="str">
            <v>67130000</v>
          </cell>
          <cell r="J543"/>
          <cell r="K543"/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>
            <v>48.753784587113309</v>
          </cell>
          <cell r="AU543" t="str">
            <v>ABIERTO</v>
          </cell>
        </row>
        <row r="544">
          <cell r="A544" t="str">
            <v>FG-I-0510-AE26-M19</v>
          </cell>
          <cell r="B544" t="str">
            <v>11-3-2026</v>
          </cell>
          <cell r="C544" t="str">
            <v>O</v>
          </cell>
          <cell r="D544" t="str">
            <v>MXG</v>
          </cell>
          <cell r="E544" t="str">
            <v>JEG</v>
          </cell>
          <cell r="F544" t="str">
            <v>DHL EXPRESS MEXICO, S.A. DE C.V.</v>
          </cell>
          <cell r="G544" t="str">
            <v>M19</v>
          </cell>
          <cell r="H544" t="str">
            <v>AIR EXPO</v>
          </cell>
          <cell r="I544" t="str">
            <v>59230000</v>
          </cell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>
            <v>75.12</v>
          </cell>
          <cell r="AU544" t="str">
            <v>ABIERTO</v>
          </cell>
        </row>
        <row r="545">
          <cell r="A545" t="str">
            <v>AF-I-1170-AI26-M19</v>
          </cell>
          <cell r="B545" t="str">
            <v>12-3-2026</v>
          </cell>
          <cell r="C545" t="str">
            <v>I</v>
          </cell>
          <cell r="D545" t="str">
            <v>MXG</v>
          </cell>
          <cell r="E545" t="str">
            <v>HEILIND</v>
          </cell>
          <cell r="F545" t="str">
            <v>DHL EXPRESS MEXICO, S.A. DE C.V.</v>
          </cell>
          <cell r="G545" t="str">
            <v>M19</v>
          </cell>
          <cell r="H545" t="str">
            <v>AIR IMPO</v>
          </cell>
          <cell r="I545" t="str">
            <v>67130000</v>
          </cell>
          <cell r="J545"/>
          <cell r="K545"/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>
            <v>301.56</v>
          </cell>
          <cell r="AU545" t="str">
            <v>ABIERTO</v>
          </cell>
        </row>
        <row r="546">
          <cell r="A546" t="str">
            <v>RM-I-1171-AI26-M19</v>
          </cell>
          <cell r="B546" t="str">
            <v>13-3-2026</v>
          </cell>
          <cell r="C546" t="str">
            <v>I</v>
          </cell>
          <cell r="D546" t="str">
            <v>MXG</v>
          </cell>
          <cell r="E546" t="str">
            <v>ANHUI</v>
          </cell>
          <cell r="F546" t="str">
            <v>DHL EXPRESS MEXICO, S.A. DE C.V.</v>
          </cell>
          <cell r="G546" t="str">
            <v>M19</v>
          </cell>
          <cell r="H546" t="str">
            <v>AIR IMPO</v>
          </cell>
          <cell r="I546" t="str">
            <v>67130000</v>
          </cell>
          <cell r="J546"/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>
            <v>886.78</v>
          </cell>
          <cell r="AU546" t="str">
            <v>ABIERTO</v>
          </cell>
        </row>
        <row r="547">
          <cell r="A547" t="str">
            <v>FG-I-0512-AE26-M19</v>
          </cell>
          <cell r="B547" t="str">
            <v>13-3-2026</v>
          </cell>
          <cell r="C547" t="str">
            <v>O</v>
          </cell>
          <cell r="D547" t="str">
            <v>MXG</v>
          </cell>
          <cell r="E547" t="str">
            <v>JEG</v>
          </cell>
          <cell r="F547" t="str">
            <v>DHL EXPRESS MEXICO, S.A. DE C.V.</v>
          </cell>
          <cell r="G547" t="str">
            <v>M19</v>
          </cell>
          <cell r="H547" t="str">
            <v>AIR EXPO</v>
          </cell>
          <cell r="I547" t="str">
            <v>59230000</v>
          </cell>
          <cell r="J547"/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>
            <v>516.15</v>
          </cell>
          <cell r="AU547" t="str">
            <v>ABIERTO</v>
          </cell>
        </row>
        <row r="548">
          <cell r="A548" t="str">
            <v>FG-I-0513-AE26-M46</v>
          </cell>
          <cell r="B548" t="str">
            <v>13-3-2026</v>
          </cell>
          <cell r="C548" t="str">
            <v>O</v>
          </cell>
          <cell r="D548" t="str">
            <v>MXG</v>
          </cell>
          <cell r="E548" t="str">
            <v>JEG</v>
          </cell>
          <cell r="F548" t="str">
            <v>DHL EXPRESS MEXICO, S.A. DE C.V.</v>
          </cell>
          <cell r="G548" t="str">
            <v>M46</v>
          </cell>
          <cell r="H548" t="str">
            <v>AIR EXPO</v>
          </cell>
          <cell r="I548" t="str">
            <v>59230000</v>
          </cell>
          <cell r="J548"/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>
            <v>111.92</v>
          </cell>
          <cell r="AU548" t="str">
            <v>ABIERTO</v>
          </cell>
        </row>
        <row r="549">
          <cell r="A549" t="str">
            <v>RM-I-1172-AI26-M19</v>
          </cell>
          <cell r="B549" t="str">
            <v>13-3-2026</v>
          </cell>
          <cell r="C549" t="str">
            <v>I</v>
          </cell>
          <cell r="D549" t="str">
            <v>MXG</v>
          </cell>
          <cell r="E549" t="str">
            <v>FUDA</v>
          </cell>
          <cell r="F549" t="str">
            <v>DHL EXPRESS MEXICO, S.A. DE C.V.</v>
          </cell>
          <cell r="G549" t="str">
            <v>M19</v>
          </cell>
          <cell r="H549" t="str">
            <v>AIR IMPO</v>
          </cell>
          <cell r="I549" t="str">
            <v>67130000</v>
          </cell>
          <cell r="J549"/>
          <cell r="K549"/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>
            <v>259.09546292350012</v>
          </cell>
          <cell r="AU549" t="str">
            <v>ABIERTO</v>
          </cell>
        </row>
        <row r="550">
          <cell r="A550" t="str">
            <v>RM-I-1173-AI26-M19</v>
          </cell>
          <cell r="B550" t="str">
            <v>13-3-2026</v>
          </cell>
          <cell r="C550" t="str">
            <v>I</v>
          </cell>
          <cell r="D550" t="str">
            <v>MXG</v>
          </cell>
          <cell r="E550" t="str">
            <v>VISHAY</v>
          </cell>
          <cell r="F550" t="str">
            <v>DHL EXPRESS MEXICO, S.A. DE C.V.</v>
          </cell>
          <cell r="G550" t="str">
            <v>M19</v>
          </cell>
          <cell r="H550" t="str">
            <v>AIR IMPO</v>
          </cell>
          <cell r="I550" t="str">
            <v>67130000</v>
          </cell>
          <cell r="J550"/>
          <cell r="K550"/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>
            <v>1054.9242529072824</v>
          </cell>
          <cell r="AU550" t="str">
            <v>ABIERTO</v>
          </cell>
        </row>
        <row r="551">
          <cell r="A551" t="str">
            <v>FG-I-0517-AE26-M19</v>
          </cell>
          <cell r="B551" t="str">
            <v>17-3-2026</v>
          </cell>
          <cell r="C551" t="str">
            <v>O</v>
          </cell>
          <cell r="D551" t="str">
            <v>MXG</v>
          </cell>
          <cell r="E551" t="str">
            <v>JEG</v>
          </cell>
          <cell r="F551" t="str">
            <v>DHL EXPRESS MEXICO, S.A. DE C.V.</v>
          </cell>
          <cell r="G551" t="str">
            <v>M19</v>
          </cell>
          <cell r="H551" t="str">
            <v>AIR EXPO</v>
          </cell>
          <cell r="I551" t="str">
            <v>59230000</v>
          </cell>
          <cell r="J551"/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>
            <v>41.21</v>
          </cell>
          <cell r="AU551" t="str">
            <v>ABIERTO</v>
          </cell>
        </row>
        <row r="552">
          <cell r="A552" t="str">
            <v>RM-I-1175-AI26-M19</v>
          </cell>
          <cell r="B552" t="str">
            <v>17-3-2026</v>
          </cell>
          <cell r="C552" t="str">
            <v>I</v>
          </cell>
          <cell r="D552" t="str">
            <v>MXG</v>
          </cell>
          <cell r="E552" t="str">
            <v>DONGGUAN</v>
          </cell>
          <cell r="F552" t="str">
            <v>DHL EXPRESS MEXICO, S.A. DE C.V.</v>
          </cell>
          <cell r="G552" t="str">
            <v>M19</v>
          </cell>
          <cell r="H552" t="str">
            <v>AIR IMPO</v>
          </cell>
          <cell r="I552" t="str">
            <v>67130000</v>
          </cell>
          <cell r="J552"/>
          <cell r="K552"/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>
            <v>1132.53</v>
          </cell>
          <cell r="AU552" t="str">
            <v>ABIERTO</v>
          </cell>
        </row>
        <row r="553">
          <cell r="A553" t="str">
            <v>FG-I-0518-AE26-M19</v>
          </cell>
          <cell r="B553" t="str">
            <v>17-3-2026</v>
          </cell>
          <cell r="C553" t="str">
            <v>O</v>
          </cell>
          <cell r="D553" t="str">
            <v>MXG</v>
          </cell>
          <cell r="E553" t="str">
            <v>JEG</v>
          </cell>
          <cell r="F553" t="str">
            <v>DHL EXPRESS MEXICO, S.A. DE C.V.</v>
          </cell>
          <cell r="G553" t="str">
            <v>M19</v>
          </cell>
          <cell r="H553" t="str">
            <v>AIR EXPO</v>
          </cell>
          <cell r="I553" t="str">
            <v>59230000</v>
          </cell>
          <cell r="J553"/>
          <cell r="K553"/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>
            <v>920.83</v>
          </cell>
          <cell r="AU553" t="str">
            <v>ABIERTO</v>
          </cell>
        </row>
        <row r="554">
          <cell r="A554" t="str">
            <v>FG-I-0519-AE26-M19</v>
          </cell>
          <cell r="B554" t="str">
            <v>17-3-2026</v>
          </cell>
          <cell r="C554" t="str">
            <v>O</v>
          </cell>
          <cell r="D554" t="str">
            <v>MXG</v>
          </cell>
          <cell r="E554" t="str">
            <v>JEG</v>
          </cell>
          <cell r="F554" t="str">
            <v>DHL EXPRESS MEXICO, S.A. DE C.V.</v>
          </cell>
          <cell r="G554" t="str">
            <v>M19</v>
          </cell>
          <cell r="H554" t="str">
            <v>AIR EXPO</v>
          </cell>
          <cell r="I554" t="str">
            <v>59230000</v>
          </cell>
          <cell r="J554"/>
          <cell r="K554"/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>
            <v>164.89</v>
          </cell>
          <cell r="AU554" t="str">
            <v>ABIERTO</v>
          </cell>
        </row>
        <row r="555">
          <cell r="A555" t="str">
            <v>RM-I-1176-AI26-M19</v>
          </cell>
          <cell r="B555" t="str">
            <v>17-3-2026</v>
          </cell>
          <cell r="C555" t="str">
            <v>I</v>
          </cell>
          <cell r="D555" t="str">
            <v>MXG</v>
          </cell>
          <cell r="E555" t="str">
            <v>COMPAL</v>
          </cell>
          <cell r="F555" t="str">
            <v>FEDERAL EXPRESS HOLDINGS MEXICO Y COMPAÑIA, S.N.C. DE C.V.</v>
          </cell>
          <cell r="G555" t="str">
            <v>M19</v>
          </cell>
          <cell r="H555" t="str">
            <v>AIR IMPO</v>
          </cell>
          <cell r="I555" t="str">
            <v>67130000</v>
          </cell>
          <cell r="J555"/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>
            <v>93.166986776777165</v>
          </cell>
          <cell r="AU555" t="str">
            <v>ABIERTO</v>
          </cell>
        </row>
        <row r="556">
          <cell r="A556" t="str">
            <v>FG-I-0521-AE26-M19</v>
          </cell>
          <cell r="B556" t="str">
            <v>18-3-2026</v>
          </cell>
          <cell r="C556" t="str">
            <v>O</v>
          </cell>
          <cell r="D556" t="str">
            <v>MXG</v>
          </cell>
          <cell r="E556" t="str">
            <v>JEG</v>
          </cell>
          <cell r="F556" t="str">
            <v>DHL EXPRESS MEXICO, S.A. DE C.V.</v>
          </cell>
          <cell r="G556" t="str">
            <v>M19</v>
          </cell>
          <cell r="H556" t="str">
            <v>AIR EXPO</v>
          </cell>
          <cell r="I556" t="str">
            <v>59230000</v>
          </cell>
          <cell r="J556"/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>
            <v>102.01</v>
          </cell>
          <cell r="AU556" t="str">
            <v>ABIERTO</v>
          </cell>
        </row>
        <row r="557">
          <cell r="A557" t="str">
            <v>FG-I-0522-AE26-M46</v>
          </cell>
          <cell r="B557" t="str">
            <v>18-3-2026</v>
          </cell>
          <cell r="C557" t="str">
            <v>O</v>
          </cell>
          <cell r="D557" t="str">
            <v>MXG</v>
          </cell>
          <cell r="E557" t="str">
            <v>JEG</v>
          </cell>
          <cell r="F557" t="str">
            <v>DHL EXPRESS MEXICO, S.A. DE C.V.</v>
          </cell>
          <cell r="G557" t="str">
            <v>M46</v>
          </cell>
          <cell r="H557" t="str">
            <v>AIR EXPO</v>
          </cell>
          <cell r="I557" t="str">
            <v>59230000</v>
          </cell>
          <cell r="J557"/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>
            <v>188.58</v>
          </cell>
          <cell r="AU557" t="str">
            <v>ABIERTO</v>
          </cell>
        </row>
        <row r="558">
          <cell r="A558" t="str">
            <v>RM-I-1180-AI26-M19</v>
          </cell>
          <cell r="B558" t="str">
            <v>19-3-2026</v>
          </cell>
          <cell r="C558" t="str">
            <v>I</v>
          </cell>
          <cell r="D558" t="str">
            <v>MXG</v>
          </cell>
          <cell r="E558" t="str">
            <v xml:space="preserve">SHENZHEN KEEPAHEAD </v>
          </cell>
          <cell r="F558" t="str">
            <v>FEDERAL EXPRESS HOLDINGS MEXICO Y COMPAÑIA, S.N.C. DE C.V.</v>
          </cell>
          <cell r="G558" t="str">
            <v>M19</v>
          </cell>
          <cell r="H558" t="str">
            <v>AIR IMPO</v>
          </cell>
          <cell r="I558" t="str">
            <v>67130000</v>
          </cell>
          <cell r="J558"/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>
            <v>731.58573508166955</v>
          </cell>
          <cell r="AU558" t="str">
            <v>ABIERTO</v>
          </cell>
        </row>
        <row r="559">
          <cell r="A559" t="str">
            <v>RM-I-1181-AI26-M19</v>
          </cell>
          <cell r="B559" t="str">
            <v>19-3-2026</v>
          </cell>
          <cell r="C559" t="str">
            <v>I</v>
          </cell>
          <cell r="D559" t="str">
            <v>MXG</v>
          </cell>
          <cell r="E559" t="str">
            <v xml:space="preserve">SHENZHEN KEEPAHEAD </v>
          </cell>
          <cell r="F559" t="str">
            <v>FEDERAL EXPRESS HOLDINGS MEXICO Y COMPAÑIA, S.N.C. DE C.V.</v>
          </cell>
          <cell r="G559" t="str">
            <v>M19</v>
          </cell>
          <cell r="H559" t="str">
            <v>AIR IMPO</v>
          </cell>
          <cell r="I559" t="str">
            <v>67130000</v>
          </cell>
          <cell r="J559"/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>
            <v>728.79219780037306</v>
          </cell>
          <cell r="AU559" t="str">
            <v>ABIERTO</v>
          </cell>
        </row>
        <row r="560">
          <cell r="A560" t="str">
            <v>RM-I-1182-AI26-M19</v>
          </cell>
          <cell r="B560" t="str">
            <v>19-3-2026</v>
          </cell>
          <cell r="C560" t="str">
            <v>I</v>
          </cell>
          <cell r="D560" t="str">
            <v>MXG</v>
          </cell>
          <cell r="E560" t="str">
            <v xml:space="preserve">SHENZHEN KEEPAHEAD </v>
          </cell>
          <cell r="F560" t="str">
            <v>FEDERAL EXPRESS HOLDINGS MEXICO Y COMPAÑIA, S.N.C. DE C.V.</v>
          </cell>
          <cell r="G560" t="str">
            <v>M19</v>
          </cell>
          <cell r="H560" t="str">
            <v>AIR IMPO</v>
          </cell>
          <cell r="I560" t="str">
            <v>67130000</v>
          </cell>
          <cell r="J560"/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>
            <v>305.59427012127281</v>
          </cell>
          <cell r="AU560" t="str">
            <v>ABIERTO</v>
          </cell>
        </row>
        <row r="561">
          <cell r="A561" t="str">
            <v>FG-I-0523-AE26-M46</v>
          </cell>
          <cell r="B561" t="str">
            <v>20-3-2026</v>
          </cell>
          <cell r="C561" t="str">
            <v>O</v>
          </cell>
          <cell r="D561" t="str">
            <v>MXG</v>
          </cell>
          <cell r="E561" t="str">
            <v>JEG</v>
          </cell>
          <cell r="F561" t="str">
            <v>DHL EXPRESS MEXICO, S.A. DE C.V.</v>
          </cell>
          <cell r="G561" t="str">
            <v>M46</v>
          </cell>
          <cell r="H561" t="str">
            <v>AIR EXPO</v>
          </cell>
          <cell r="I561" t="str">
            <v>59230000</v>
          </cell>
          <cell r="J561"/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>
            <v>149.78</v>
          </cell>
          <cell r="AU561" t="str">
            <v>ABIERTO</v>
          </cell>
        </row>
        <row r="562">
          <cell r="A562" t="str">
            <v>RM-I-1184-AI26-M19</v>
          </cell>
          <cell r="B562" t="str">
            <v>20-3-2026</v>
          </cell>
          <cell r="C562" t="str">
            <v>I</v>
          </cell>
          <cell r="D562" t="str">
            <v>MXG</v>
          </cell>
          <cell r="E562" t="str">
            <v>ANHUI</v>
          </cell>
          <cell r="F562" t="str">
            <v>DHL EXPRESS MEXICO, S.A. DE C.V.</v>
          </cell>
          <cell r="G562" t="str">
            <v>M19</v>
          </cell>
          <cell r="H562" t="str">
            <v>AIR IMPO</v>
          </cell>
          <cell r="I562" t="str">
            <v>67130000</v>
          </cell>
          <cell r="J562"/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>
            <v>89.149651015404032</v>
          </cell>
          <cell r="AU562" t="str">
            <v>ABIERTO</v>
          </cell>
        </row>
        <row r="563">
          <cell r="A563" t="str">
            <v>FG-I-0525-AE26-M01</v>
          </cell>
          <cell r="B563" t="str">
            <v>23-3-2026</v>
          </cell>
          <cell r="C563" t="str">
            <v>O</v>
          </cell>
          <cell r="D563" t="str">
            <v>MXG</v>
          </cell>
          <cell r="E563" t="str">
            <v>JEG</v>
          </cell>
          <cell r="F563" t="str">
            <v>DHL EXPRESS MEXICO, S.A. DE C.V.</v>
          </cell>
          <cell r="G563" t="str">
            <v>M01</v>
          </cell>
          <cell r="H563" t="str">
            <v>AIR EXPO</v>
          </cell>
          <cell r="I563" t="str">
            <v>59230000</v>
          </cell>
          <cell r="J563"/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>
            <v>123.24</v>
          </cell>
          <cell r="AU563" t="str">
            <v>ABIERTO</v>
          </cell>
        </row>
        <row r="564">
          <cell r="A564" t="str">
            <v>FG-I-0527-AE26-M45</v>
          </cell>
          <cell r="B564" t="str">
            <v>23-3-2026</v>
          </cell>
          <cell r="C564" t="str">
            <v>O</v>
          </cell>
          <cell r="D564" t="str">
            <v>MXG</v>
          </cell>
          <cell r="E564" t="str">
            <v>JEG</v>
          </cell>
          <cell r="F564" t="str">
            <v>DHL EXPRESS MEXICO, S.A. DE C.V.</v>
          </cell>
          <cell r="G564" t="str">
            <v>M61</v>
          </cell>
          <cell r="H564" t="str">
            <v>AIR EXPO</v>
          </cell>
          <cell r="I564" t="str">
            <v>59230000</v>
          </cell>
          <cell r="J564"/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>
            <v>106.11</v>
          </cell>
          <cell r="AU564" t="str">
            <v>ABIERTO</v>
          </cell>
        </row>
        <row r="565">
          <cell r="A565" t="str">
            <v>FG-I-0528-AE26-M45</v>
          </cell>
          <cell r="B565" t="str">
            <v>23-3-2026</v>
          </cell>
          <cell r="C565" t="str">
            <v>O</v>
          </cell>
          <cell r="D565" t="str">
            <v>MXG</v>
          </cell>
          <cell r="E565" t="str">
            <v>JEG</v>
          </cell>
          <cell r="F565" t="str">
            <v>DHL EXPRESS MEXICO, S.A. DE C.V.</v>
          </cell>
          <cell r="G565" t="str">
            <v>M61</v>
          </cell>
          <cell r="H565" t="str">
            <v>AIR EXPO</v>
          </cell>
          <cell r="I565" t="str">
            <v>59230000</v>
          </cell>
          <cell r="J565"/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>
            <v>75.06</v>
          </cell>
          <cell r="AU565" t="str">
            <v>ABIERTO</v>
          </cell>
        </row>
        <row r="566">
          <cell r="A566" t="str">
            <v>FG-I-0529-AE26-M23</v>
          </cell>
          <cell r="B566" t="str">
            <v>23-3-2026</v>
          </cell>
          <cell r="C566" t="str">
            <v>O</v>
          </cell>
          <cell r="D566" t="str">
            <v>MXG</v>
          </cell>
          <cell r="E566" t="str">
            <v>JEG</v>
          </cell>
          <cell r="F566" t="str">
            <v>DHL EXPRESS MEXICO, S.A. DE C.V.</v>
          </cell>
          <cell r="G566" t="str">
            <v>M23</v>
          </cell>
          <cell r="H566" t="str">
            <v>AIR EXPO</v>
          </cell>
          <cell r="I566" t="str">
            <v>59230000</v>
          </cell>
          <cell r="J566"/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>
            <v>89.81</v>
          </cell>
          <cell r="AU566" t="str">
            <v>ABIERTO</v>
          </cell>
        </row>
        <row r="567">
          <cell r="A567" t="str">
            <v>FG-I-0530-AE26-M19</v>
          </cell>
          <cell r="B567" t="str">
            <v>23-3-2026</v>
          </cell>
          <cell r="C567" t="str">
            <v>O</v>
          </cell>
          <cell r="D567" t="str">
            <v>MXG</v>
          </cell>
          <cell r="E567" t="str">
            <v>JEG</v>
          </cell>
          <cell r="F567" t="str">
            <v>DHL EXPRESS MEXICO, S.A. DE C.V.</v>
          </cell>
          <cell r="G567" t="str">
            <v>M19</v>
          </cell>
          <cell r="H567" t="str">
            <v>AIR EXPO</v>
          </cell>
          <cell r="I567" t="str">
            <v>59230000</v>
          </cell>
          <cell r="J567"/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>
            <v>49.05</v>
          </cell>
          <cell r="AU567" t="str">
            <v>ABIERTO</v>
          </cell>
        </row>
        <row r="568">
          <cell r="A568" t="str">
            <v>RM-J-1249LI26-M19.CS9602</v>
          </cell>
          <cell r="B568" t="str">
            <v>2-3-2026</v>
          </cell>
          <cell r="C568" t="str">
            <v>I</v>
          </cell>
          <cell r="D568" t="str">
            <v>MXG</v>
          </cell>
          <cell r="E568" t="str">
            <v>TDS</v>
          </cell>
          <cell r="F568" t="str">
            <v>Europartners Mexico, S.A. DE C.V.</v>
          </cell>
          <cell r="G568" t="str">
            <v>M19</v>
          </cell>
          <cell r="H568" t="str">
            <v>LAND IMPO</v>
          </cell>
          <cell r="I568">
            <v>67180000</v>
          </cell>
          <cell r="J568"/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>
            <v>1400</v>
          </cell>
          <cell r="AU568" t="str">
            <v>ABIERTO</v>
          </cell>
        </row>
        <row r="569">
          <cell r="A569" t="str">
            <v>RM-J-1251LI26-M19</v>
          </cell>
          <cell r="B569" t="str">
            <v>2-3-2026</v>
          </cell>
          <cell r="C569" t="str">
            <v>I</v>
          </cell>
          <cell r="D569" t="str">
            <v>MXG</v>
          </cell>
          <cell r="E569" t="str">
            <v>ELKEM</v>
          </cell>
          <cell r="F569" t="str">
            <v>CH ROBINSON</v>
          </cell>
          <cell r="G569" t="str">
            <v>M19</v>
          </cell>
          <cell r="H569" t="str">
            <v>LAND IMPO</v>
          </cell>
          <cell r="I569" t="str">
            <v>67110002</v>
          </cell>
          <cell r="J569"/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>
            <v>268</v>
          </cell>
          <cell r="AU569" t="str">
            <v>ABIERTO</v>
          </cell>
        </row>
        <row r="570">
          <cell r="A570" t="str">
            <v>RM-J-1255LI26-M19.CS9641</v>
          </cell>
          <cell r="B570" t="str">
            <v>2-3-2026</v>
          </cell>
          <cell r="C570" t="str">
            <v>I</v>
          </cell>
          <cell r="D570" t="str">
            <v>MXG</v>
          </cell>
          <cell r="E570">
            <v>0</v>
          </cell>
          <cell r="F570" t="str">
            <v>Europartners Mexico, S.A. DE C.V.</v>
          </cell>
          <cell r="G570" t="str">
            <v>M19</v>
          </cell>
          <cell r="H570" t="str">
            <v>LAND IMPO</v>
          </cell>
          <cell r="I570">
            <v>67180000</v>
          </cell>
          <cell r="J570"/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>
            <v>2200</v>
          </cell>
          <cell r="AU570" t="str">
            <v>ABIERTO</v>
          </cell>
        </row>
        <row r="571">
          <cell r="A571" t="str">
            <v>RM-J-1258LI26-M19</v>
          </cell>
          <cell r="B571" t="str">
            <v>5-3-2026</v>
          </cell>
          <cell r="C571" t="str">
            <v>I</v>
          </cell>
          <cell r="D571" t="str">
            <v>MXG</v>
          </cell>
          <cell r="E571" t="str">
            <v>ULTRACHEM</v>
          </cell>
          <cell r="F571" t="str">
            <v>Europartners Mexico, S.A. DE C.V.</v>
          </cell>
          <cell r="G571" t="str">
            <v>M19</v>
          </cell>
          <cell r="H571" t="str">
            <v>LAND IMPO</v>
          </cell>
          <cell r="I571" t="str">
            <v>67110002</v>
          </cell>
          <cell r="J571"/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>
            <v>373</v>
          </cell>
          <cell r="AU571" t="str">
            <v>ABIERTO</v>
          </cell>
        </row>
        <row r="572">
          <cell r="A572" t="str">
            <v>RM-J-1260LI26-M19</v>
          </cell>
          <cell r="B572" t="str">
            <v>4-3-2026</v>
          </cell>
          <cell r="C572" t="str">
            <v>I</v>
          </cell>
          <cell r="D572" t="str">
            <v>MXG</v>
          </cell>
          <cell r="E572" t="str">
            <v>TDS</v>
          </cell>
          <cell r="F572" t="str">
            <v>DICEX S.A DE C.V.</v>
          </cell>
          <cell r="G572" t="str">
            <v>M19</v>
          </cell>
          <cell r="H572" t="str">
            <v>LAND IMPO</v>
          </cell>
          <cell r="I572" t="str">
            <v>67110002</v>
          </cell>
          <cell r="J572"/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>
            <v>360</v>
          </cell>
          <cell r="AU572" t="str">
            <v>ABIERTO</v>
          </cell>
        </row>
        <row r="573">
          <cell r="A573" t="str">
            <v>RM-J-1261LI26-M19</v>
          </cell>
          <cell r="B573" t="str">
            <v>4-3-2026</v>
          </cell>
          <cell r="C573" t="str">
            <v>I</v>
          </cell>
          <cell r="D573" t="str">
            <v>MXG</v>
          </cell>
          <cell r="E573" t="str">
            <v>TDS</v>
          </cell>
          <cell r="F573" t="str">
            <v>TRANSCONTINENTAL DIST. SERVICES</v>
          </cell>
          <cell r="G573" t="str">
            <v>M19</v>
          </cell>
          <cell r="H573" t="str">
            <v>LAND IMPO</v>
          </cell>
          <cell r="I573" t="str">
            <v>67110002</v>
          </cell>
          <cell r="J573"/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>
            <v>500</v>
          </cell>
          <cell r="AU573" t="str">
            <v>ABIERTO</v>
          </cell>
        </row>
        <row r="574">
          <cell r="A574" t="str">
            <v>RM-J-1263LI26-M19</v>
          </cell>
          <cell r="B574" t="str">
            <v>13-3-2026</v>
          </cell>
          <cell r="C574" t="str">
            <v>I</v>
          </cell>
          <cell r="D574" t="str">
            <v>MXG</v>
          </cell>
          <cell r="E574" t="str">
            <v>TDS</v>
          </cell>
          <cell r="F574" t="str">
            <v>Europartners Mexico, S.A. DE C.V.</v>
          </cell>
          <cell r="G574" t="str">
            <v>M19</v>
          </cell>
          <cell r="H574" t="str">
            <v>LAND IMPO</v>
          </cell>
          <cell r="I574" t="str">
            <v>67110002</v>
          </cell>
          <cell r="J574"/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>
            <v>1200</v>
          </cell>
          <cell r="AU574" t="str">
            <v>ABIERTO</v>
          </cell>
        </row>
        <row r="575">
          <cell r="A575" t="str">
            <v>RM-J-1264LI26-M19</v>
          </cell>
          <cell r="B575" t="str">
            <v>9-3-2026</v>
          </cell>
          <cell r="C575" t="str">
            <v>I</v>
          </cell>
          <cell r="D575" t="str">
            <v>MXG</v>
          </cell>
          <cell r="E575" t="str">
            <v>NAGASE</v>
          </cell>
          <cell r="F575" t="str">
            <v>Europartners Mexico, S.A. DE C.V.</v>
          </cell>
          <cell r="G575" t="str">
            <v>M19</v>
          </cell>
          <cell r="H575" t="str">
            <v>LAND IMPO</v>
          </cell>
          <cell r="I575" t="str">
            <v>67110002</v>
          </cell>
          <cell r="J575"/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>
            <v>393</v>
          </cell>
          <cell r="AU575" t="str">
            <v>ABIERTO</v>
          </cell>
        </row>
        <row r="576">
          <cell r="A576" t="str">
            <v>RM-J-1268LI26-M19</v>
          </cell>
          <cell r="B576" t="str">
            <v>11-3-2026</v>
          </cell>
          <cell r="C576" t="str">
            <v>I</v>
          </cell>
          <cell r="D576" t="str">
            <v>MXG</v>
          </cell>
          <cell r="E576" t="str">
            <v>SKYHAWK</v>
          </cell>
          <cell r="F576" t="str">
            <v>Europartners Mexico, S.A. DE C.V.</v>
          </cell>
          <cell r="G576" t="str">
            <v>M19</v>
          </cell>
          <cell r="H576" t="str">
            <v>LAND IMPO</v>
          </cell>
          <cell r="I576" t="str">
            <v>67110002</v>
          </cell>
          <cell r="J576"/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>
            <v>712</v>
          </cell>
          <cell r="AU576" t="str">
            <v>ABIERTO</v>
          </cell>
        </row>
        <row r="577">
          <cell r="A577" t="str">
            <v>RM-J-1269LI26-M19</v>
          </cell>
          <cell r="B577" t="str">
            <v>9-3-2026</v>
          </cell>
          <cell r="C577" t="str">
            <v>I</v>
          </cell>
          <cell r="D577" t="str">
            <v>MXG</v>
          </cell>
          <cell r="E577" t="str">
            <v>MDS</v>
          </cell>
          <cell r="F577" t="str">
            <v>Europartners Mexico, S.A. DE C.V.</v>
          </cell>
          <cell r="G577" t="str">
            <v>M19</v>
          </cell>
          <cell r="H577" t="str">
            <v>LAND IMPO</v>
          </cell>
          <cell r="I577" t="str">
            <v>67110002</v>
          </cell>
          <cell r="J577"/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>
            <v>1855</v>
          </cell>
          <cell r="AU577" t="str">
            <v>ABIERTO</v>
          </cell>
        </row>
        <row r="578">
          <cell r="A578" t="str">
            <v>RM-J-1270LI26-M19</v>
          </cell>
          <cell r="B578" t="str">
            <v>10-3-2026</v>
          </cell>
          <cell r="C578" t="str">
            <v>I</v>
          </cell>
          <cell r="D578" t="str">
            <v>MXG</v>
          </cell>
          <cell r="E578" t="str">
            <v xml:space="preserve"> RS HUGHES</v>
          </cell>
          <cell r="F578" t="str">
            <v>Europartners Mexico, S.A. DE C.V.</v>
          </cell>
          <cell r="G578" t="str">
            <v>M19</v>
          </cell>
          <cell r="H578" t="str">
            <v>LAND IMPO</v>
          </cell>
          <cell r="I578" t="str">
            <v>67110002</v>
          </cell>
          <cell r="J578"/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>
            <v>389</v>
          </cell>
          <cell r="AU578" t="str">
            <v>ABIERTO</v>
          </cell>
        </row>
        <row r="579">
          <cell r="A579" t="str">
            <v>RM-J-1271LI26-M19</v>
          </cell>
          <cell r="B579" t="str">
            <v>11-3-2026</v>
          </cell>
          <cell r="C579" t="str">
            <v>I</v>
          </cell>
          <cell r="D579" t="str">
            <v>MXG</v>
          </cell>
          <cell r="E579" t="str">
            <v>ALKEGEN</v>
          </cell>
          <cell r="F579" t="str">
            <v>Europartners Mexico, S.A. DE C.V.</v>
          </cell>
          <cell r="G579" t="str">
            <v>M19</v>
          </cell>
          <cell r="H579" t="str">
            <v>LAND IMPO</v>
          </cell>
          <cell r="I579" t="str">
            <v>67110002</v>
          </cell>
          <cell r="J579"/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>
            <v>541</v>
          </cell>
          <cell r="AU579" t="str">
            <v>ABIERTO</v>
          </cell>
        </row>
        <row r="580">
          <cell r="A580" t="str">
            <v>RM-J-1272LI26-M19</v>
          </cell>
          <cell r="B580" t="str">
            <v>12-3-2026</v>
          </cell>
          <cell r="C580" t="str">
            <v>I</v>
          </cell>
          <cell r="D580" t="str">
            <v>MXG</v>
          </cell>
          <cell r="E580" t="str">
            <v>ULTRACHEM</v>
          </cell>
          <cell r="F580" t="str">
            <v>Europartners Mexico, S.A. DE C.V.</v>
          </cell>
          <cell r="G580" t="str">
            <v>M19</v>
          </cell>
          <cell r="H580" t="str">
            <v>LAND IMPO</v>
          </cell>
          <cell r="I580" t="str">
            <v>67110002</v>
          </cell>
          <cell r="J580"/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>
            <v>384</v>
          </cell>
          <cell r="AU580" t="str">
            <v>ABIERTO</v>
          </cell>
        </row>
        <row r="581">
          <cell r="A581" t="str">
            <v>RM-V-096-V1I26-M19.1</v>
          </cell>
          <cell r="B581" t="str">
            <v>11-3-2026</v>
          </cell>
          <cell r="C581" t="str">
            <v>I</v>
          </cell>
          <cell r="D581" t="str">
            <v>MXG</v>
          </cell>
          <cell r="E581" t="str">
            <v>WURTH</v>
          </cell>
          <cell r="F581" t="str">
            <v>CEVA Freight Management México S.A. de C.V.</v>
          </cell>
          <cell r="G581" t="str">
            <v>M19</v>
          </cell>
          <cell r="H581" t="str">
            <v>LAND IMPO</v>
          </cell>
          <cell r="I581" t="str">
            <v>67110002</v>
          </cell>
          <cell r="J581"/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>
            <v>127.79090813485584</v>
          </cell>
          <cell r="AU581" t="str">
            <v>ABIERTO</v>
          </cell>
        </row>
        <row r="582">
          <cell r="A582" t="str">
            <v>RM-J-1273LI26-M19</v>
          </cell>
          <cell r="B582" t="str">
            <v>12-3-2026</v>
          </cell>
          <cell r="C582" t="str">
            <v>I</v>
          </cell>
          <cell r="D582" t="str">
            <v>MXG</v>
          </cell>
          <cell r="E582" t="str">
            <v>TC STAMPING</v>
          </cell>
          <cell r="F582" t="str">
            <v>Europartners Mexico, S.A. DE C.V.</v>
          </cell>
          <cell r="G582" t="str">
            <v>M19</v>
          </cell>
          <cell r="H582" t="str">
            <v>LAND IMPO</v>
          </cell>
          <cell r="I582" t="str">
            <v>67110002</v>
          </cell>
          <cell r="J582"/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>
            <v>364</v>
          </cell>
          <cell r="AU582" t="str">
            <v>ABIERTO</v>
          </cell>
        </row>
        <row r="583">
          <cell r="A583" t="str">
            <v>RM-J-1274LI26-M19</v>
          </cell>
          <cell r="B583" t="str">
            <v>16-3-2026</v>
          </cell>
          <cell r="C583" t="str">
            <v>I</v>
          </cell>
          <cell r="D583" t="str">
            <v>MXG</v>
          </cell>
          <cell r="E583" t="str">
            <v>ELKEM</v>
          </cell>
          <cell r="F583" t="str">
            <v>CH ROBINSON</v>
          </cell>
          <cell r="G583" t="str">
            <v>M19</v>
          </cell>
          <cell r="H583" t="str">
            <v>LAND IMPO</v>
          </cell>
          <cell r="I583" t="str">
            <v>67110002</v>
          </cell>
          <cell r="J583"/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>
            <v>270</v>
          </cell>
          <cell r="AU583" t="str">
            <v>ABIERTO</v>
          </cell>
        </row>
        <row r="584">
          <cell r="A584" t="str">
            <v>RM-V-090-V1I26-M23.2</v>
          </cell>
          <cell r="B584" t="str">
            <v>13-3-2026</v>
          </cell>
          <cell r="C584" t="str">
            <v>I</v>
          </cell>
          <cell r="D584" t="str">
            <v>MXG</v>
          </cell>
          <cell r="E584" t="str">
            <v>PRECISION</v>
          </cell>
          <cell r="F584" t="str">
            <v>CEVA Freight Management México S.A. de C.V.</v>
          </cell>
          <cell r="G584" t="str">
            <v>M23</v>
          </cell>
          <cell r="H584" t="str">
            <v>LAND IMPO</v>
          </cell>
          <cell r="I584" t="str">
            <v>67110002</v>
          </cell>
          <cell r="J584"/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>
            <v>158.21373023297005</v>
          </cell>
          <cell r="AU584" t="str">
            <v>ABIERTO</v>
          </cell>
        </row>
        <row r="585">
          <cell r="A585" t="str">
            <v>RM-J-1277LI26-M19</v>
          </cell>
          <cell r="B585" t="str">
            <v>16-3-2026</v>
          </cell>
          <cell r="C585" t="str">
            <v>I</v>
          </cell>
          <cell r="D585" t="str">
            <v>MXG</v>
          </cell>
          <cell r="E585" t="str">
            <v>METRICAN</v>
          </cell>
          <cell r="F585" t="str">
            <v>TRINITY LOGISTICS INC</v>
          </cell>
          <cell r="G585" t="str">
            <v>M19</v>
          </cell>
          <cell r="H585" t="str">
            <v>LAND IMPO</v>
          </cell>
          <cell r="I585" t="str">
            <v>67110002</v>
          </cell>
          <cell r="J585"/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>
            <v>2200</v>
          </cell>
          <cell r="AU585" t="str">
            <v>ABIERTO</v>
          </cell>
        </row>
        <row r="586">
          <cell r="A586" t="str">
            <v>RM-J-1278LI26-M19</v>
          </cell>
          <cell r="B586" t="str">
            <v>16-3-2026</v>
          </cell>
          <cell r="C586" t="str">
            <v>I</v>
          </cell>
          <cell r="D586" t="str">
            <v>MXG</v>
          </cell>
          <cell r="E586" t="str">
            <v>NAGASE</v>
          </cell>
          <cell r="F586" t="str">
            <v>Europartners Mexico, S.A. DE C.V.</v>
          </cell>
          <cell r="G586" t="str">
            <v>M19</v>
          </cell>
          <cell r="H586" t="str">
            <v>LAND IMPO</v>
          </cell>
          <cell r="I586" t="str">
            <v>67110002</v>
          </cell>
          <cell r="J586"/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>
            <v>500</v>
          </cell>
          <cell r="AU586" t="str">
            <v>ABIERTO</v>
          </cell>
        </row>
        <row r="587">
          <cell r="A587" t="str">
            <v>RM-V-072-V1I26-M46, M01.2</v>
          </cell>
          <cell r="B587" t="str">
            <v>17-3-2026</v>
          </cell>
          <cell r="C587" t="str">
            <v>I</v>
          </cell>
          <cell r="D587" t="str">
            <v>MXG</v>
          </cell>
          <cell r="E587" t="str">
            <v>ELEKTRISOLA</v>
          </cell>
          <cell r="F587" t="str">
            <v>CEVA Freight Management México S.A. de C.V.</v>
          </cell>
          <cell r="G587" t="str">
            <v>M46</v>
          </cell>
          <cell r="H587" t="str">
            <v>LAND IMPO</v>
          </cell>
          <cell r="I587" t="str">
            <v>67110002</v>
          </cell>
          <cell r="J587"/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>
            <v>278.52789939501957</v>
          </cell>
          <cell r="AU587" t="str">
            <v>ABIERTO</v>
          </cell>
        </row>
        <row r="588">
          <cell r="A588" t="str">
            <v>RM-J-1279LI26-M19</v>
          </cell>
          <cell r="B588" t="str">
            <v>17-3-2026</v>
          </cell>
          <cell r="C588" t="str">
            <v>I</v>
          </cell>
          <cell r="D588" t="str">
            <v>MXG</v>
          </cell>
          <cell r="E588" t="str">
            <v>NIPPON</v>
          </cell>
          <cell r="F588" t="str">
            <v>TRANSCONTINENTAL DIST. SERVICES</v>
          </cell>
          <cell r="G588" t="str">
            <v>M19</v>
          </cell>
          <cell r="H588" t="str">
            <v>LAND IMPO</v>
          </cell>
          <cell r="I588" t="str">
            <v>67110002</v>
          </cell>
          <cell r="J588"/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>
            <v>600</v>
          </cell>
          <cell r="AU588" t="str">
            <v>ABIERTO</v>
          </cell>
        </row>
        <row r="589">
          <cell r="A589" t="str">
            <v>RM-J-1280LI26-M19</v>
          </cell>
          <cell r="B589" t="str">
            <v>27-3-2026</v>
          </cell>
          <cell r="C589" t="str">
            <v>I</v>
          </cell>
          <cell r="D589" t="str">
            <v>MXG</v>
          </cell>
          <cell r="E589" t="str">
            <v>SKYHAWK</v>
          </cell>
          <cell r="F589" t="str">
            <v>Europartners Mexico, S.A. DE C.V.</v>
          </cell>
          <cell r="G589" t="str">
            <v>M19</v>
          </cell>
          <cell r="H589" t="str">
            <v>LAND IMPO</v>
          </cell>
          <cell r="I589" t="str">
            <v>67110002</v>
          </cell>
          <cell r="J589"/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>
            <v>677</v>
          </cell>
          <cell r="AU589" t="str">
            <v>ABIERTO</v>
          </cell>
        </row>
        <row r="590">
          <cell r="A590" t="str">
            <v>RM-J-1281LI26-M19</v>
          </cell>
          <cell r="B590" t="str">
            <v>18-3-2926</v>
          </cell>
          <cell r="C590" t="str">
            <v>I</v>
          </cell>
          <cell r="D590" t="str">
            <v>MXG</v>
          </cell>
          <cell r="E590" t="str">
            <v>MARCOLE</v>
          </cell>
          <cell r="F590" t="str">
            <v>Europartners Mexico, S.A. DE C.V.</v>
          </cell>
          <cell r="G590" t="str">
            <v>M19</v>
          </cell>
          <cell r="H590" t="str">
            <v>LAND IMPO</v>
          </cell>
          <cell r="I590" t="str">
            <v>67110002</v>
          </cell>
          <cell r="J590"/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>
            <v>353</v>
          </cell>
          <cell r="AU590" t="str">
            <v>ABIERTO</v>
          </cell>
        </row>
        <row r="591">
          <cell r="A591" t="str">
            <v>RM-J-1282LI26-M19</v>
          </cell>
          <cell r="B591" t="str">
            <v>17-3-2026</v>
          </cell>
          <cell r="C591" t="str">
            <v>I</v>
          </cell>
          <cell r="D591" t="str">
            <v>MXG</v>
          </cell>
          <cell r="E591" t="str">
            <v>TDS</v>
          </cell>
          <cell r="F591" t="str">
            <v>DICEX S.A DE C.V.</v>
          </cell>
          <cell r="G591" t="str">
            <v>M19</v>
          </cell>
          <cell r="H591" t="str">
            <v>LAND IMPO</v>
          </cell>
          <cell r="I591" t="str">
            <v>67110002</v>
          </cell>
          <cell r="J591"/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>
            <v>360</v>
          </cell>
          <cell r="AU591" t="str">
            <v>ABIERTO</v>
          </cell>
        </row>
        <row r="592">
          <cell r="A592" t="str">
            <v>RM-J-1283LI26-M19</v>
          </cell>
          <cell r="B592" t="str">
            <v>17-3-2026</v>
          </cell>
          <cell r="C592" t="str">
            <v>I</v>
          </cell>
          <cell r="D592" t="str">
            <v>MXG</v>
          </cell>
          <cell r="E592" t="str">
            <v>TDS</v>
          </cell>
          <cell r="F592" t="str">
            <v>DICEX S.A DE C.V.</v>
          </cell>
          <cell r="G592" t="str">
            <v>M19</v>
          </cell>
          <cell r="H592" t="str">
            <v>LAND IMPO</v>
          </cell>
          <cell r="I592" t="str">
            <v>67110002</v>
          </cell>
          <cell r="J592"/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>
            <v>360</v>
          </cell>
          <cell r="AU592" t="str">
            <v>ABIERTO</v>
          </cell>
        </row>
        <row r="593">
          <cell r="A593" t="str">
            <v>RM-J-1284LI26-M19</v>
          </cell>
          <cell r="B593" t="str">
            <v>19-3-2026</v>
          </cell>
          <cell r="C593" t="str">
            <v>I</v>
          </cell>
          <cell r="D593" t="str">
            <v>MXG</v>
          </cell>
          <cell r="E593" t="str">
            <v>ELKEM</v>
          </cell>
          <cell r="F593" t="str">
            <v>CH ROBINSON</v>
          </cell>
          <cell r="G593" t="str">
            <v>M19</v>
          </cell>
          <cell r="H593" t="str">
            <v>LAND IMPO</v>
          </cell>
          <cell r="I593" t="str">
            <v>67110002</v>
          </cell>
          <cell r="J593"/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>
            <v>288</v>
          </cell>
          <cell r="AU593" t="str">
            <v>ABIERTO</v>
          </cell>
        </row>
        <row r="594">
          <cell r="A594" t="str">
            <v>RM-J-1285LI26-M19</v>
          </cell>
          <cell r="B594" t="str">
            <v>20-3-2026</v>
          </cell>
          <cell r="C594" t="str">
            <v>I</v>
          </cell>
          <cell r="D594" t="str">
            <v>MXG</v>
          </cell>
          <cell r="E594" t="str">
            <v>TDS</v>
          </cell>
          <cell r="F594" t="str">
            <v>Europartners Mexico, S.A. DE C.V.</v>
          </cell>
          <cell r="G594" t="str">
            <v>M19</v>
          </cell>
          <cell r="H594" t="str">
            <v>LAND IMPO</v>
          </cell>
          <cell r="I594" t="str">
            <v>67110002</v>
          </cell>
          <cell r="J594"/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>
            <v>1200</v>
          </cell>
          <cell r="AU594" t="str">
            <v>ABIERTO</v>
          </cell>
        </row>
        <row r="595">
          <cell r="A595" t="str">
            <v>RM-J-1286LI26-M19</v>
          </cell>
          <cell r="B595" t="str">
            <v>16-3-2026</v>
          </cell>
          <cell r="C595" t="str">
            <v>I</v>
          </cell>
          <cell r="D595" t="str">
            <v>MXG</v>
          </cell>
          <cell r="E595" t="str">
            <v>MDS</v>
          </cell>
          <cell r="F595" t="str">
            <v>TRINITY LOGISTICS INC</v>
          </cell>
          <cell r="G595" t="str">
            <v>M19</v>
          </cell>
          <cell r="H595" t="str">
            <v>LAND IMPO</v>
          </cell>
          <cell r="I595" t="str">
            <v>67110002</v>
          </cell>
          <cell r="J595"/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>
            <v>2950</v>
          </cell>
          <cell r="AU595" t="str">
            <v>ABIERTO</v>
          </cell>
        </row>
        <row r="596">
          <cell r="A596" t="str">
            <v>RM-J-1287LI26-M19</v>
          </cell>
          <cell r="B596" t="str">
            <v>-3-2026</v>
          </cell>
          <cell r="C596" t="str">
            <v>I</v>
          </cell>
          <cell r="D596" t="str">
            <v>MXG</v>
          </cell>
          <cell r="E596" t="str">
            <v>SOLVERA</v>
          </cell>
          <cell r="F596" t="str">
            <v>Europartners Mexico, S.A. DE C.V.</v>
          </cell>
          <cell r="G596" t="str">
            <v>M19</v>
          </cell>
          <cell r="H596" t="str">
            <v>LAND IMPO</v>
          </cell>
          <cell r="I596" t="str">
            <v>67110002</v>
          </cell>
          <cell r="J596"/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>
            <v>900</v>
          </cell>
          <cell r="AU596" t="str">
            <v>ABIERTO</v>
          </cell>
        </row>
        <row r="597">
          <cell r="A597" t="str">
            <v>RM-J-1288LI26-M19</v>
          </cell>
          <cell r="B597" t="str">
            <v>-3-2026</v>
          </cell>
          <cell r="C597" t="str">
            <v>I</v>
          </cell>
          <cell r="D597" t="str">
            <v>MXG</v>
          </cell>
          <cell r="E597">
            <v>0</v>
          </cell>
          <cell r="F597" t="str">
            <v>TRANSCONTINENTAL DIST. SERVICES</v>
          </cell>
          <cell r="G597" t="str">
            <v>M19</v>
          </cell>
          <cell r="H597" t="str">
            <v>LAND IMPO</v>
          </cell>
          <cell r="I597" t="str">
            <v>67110002</v>
          </cell>
          <cell r="J597"/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>
            <v>600</v>
          </cell>
          <cell r="AU597" t="str">
            <v>ABIERTO</v>
          </cell>
        </row>
        <row r="598">
          <cell r="A598" t="str">
            <v>RM-V-090-V1I26-M23.3</v>
          </cell>
          <cell r="B598" t="str">
            <v>20-3-2026</v>
          </cell>
          <cell r="C598" t="str">
            <v>I</v>
          </cell>
          <cell r="D598" t="str">
            <v>MXG</v>
          </cell>
          <cell r="E598" t="str">
            <v>PRECISION</v>
          </cell>
          <cell r="F598" t="str">
            <v>CEVA Freight Management México S.A. de C.V.</v>
          </cell>
          <cell r="G598" t="str">
            <v>M23</v>
          </cell>
          <cell r="H598" t="str">
            <v>LAND IMPO</v>
          </cell>
          <cell r="I598" t="str">
            <v>67110002</v>
          </cell>
          <cell r="J598"/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>
            <v>158.21373023297005</v>
          </cell>
          <cell r="AU598" t="str">
            <v>ABIERTO</v>
          </cell>
        </row>
        <row r="599">
          <cell r="A599" t="str">
            <v>RM-J-1289LI26-M23</v>
          </cell>
          <cell r="B599" t="str">
            <v>25-3-2026</v>
          </cell>
          <cell r="C599" t="str">
            <v>I</v>
          </cell>
          <cell r="D599" t="str">
            <v>MXG</v>
          </cell>
          <cell r="E599" t="str">
            <v>METRICAN</v>
          </cell>
          <cell r="F599" t="str">
            <v>TRINITY LOGISTICS INC</v>
          </cell>
          <cell r="G599" t="str">
            <v>M23</v>
          </cell>
          <cell r="H599" t="str">
            <v>LAND IMPO</v>
          </cell>
          <cell r="I599" t="str">
            <v>67110002</v>
          </cell>
          <cell r="J599"/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>
            <v>2200</v>
          </cell>
          <cell r="AU599" t="str">
            <v>ABIERTO</v>
          </cell>
        </row>
        <row r="600">
          <cell r="A600" t="str">
            <v>RM-R-036-SI26-M19-B</v>
          </cell>
          <cell r="B600" t="str">
            <v>2-3-2026</v>
          </cell>
          <cell r="C600" t="str">
            <v>I</v>
          </cell>
          <cell r="D600" t="str">
            <v>MXG</v>
          </cell>
          <cell r="E600" t="str">
            <v>JE SERBIA</v>
          </cell>
          <cell r="F600" t="str">
            <v>DICEX S.A DE C.V.</v>
          </cell>
          <cell r="G600" t="str">
            <v>M19</v>
          </cell>
          <cell r="H600" t="str">
            <v>SEA IMPO</v>
          </cell>
          <cell r="I600" t="str">
            <v>67120000</v>
          </cell>
          <cell r="J600"/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>
            <v>1026</v>
          </cell>
          <cell r="AU600" t="str">
            <v>ABIERTO</v>
          </cell>
        </row>
        <row r="601">
          <cell r="A601" t="str">
            <v>RM-R-036-SI26-M19-F</v>
          </cell>
          <cell r="B601" t="str">
            <v>2-3-2026</v>
          </cell>
          <cell r="C601" t="str">
            <v>I</v>
          </cell>
          <cell r="D601" t="str">
            <v>MXG</v>
          </cell>
          <cell r="E601" t="str">
            <v>JE SERBIA</v>
          </cell>
          <cell r="F601" t="str">
            <v>TRANSPORTES L. DOMINGUEZ</v>
          </cell>
          <cell r="G601" t="str">
            <v>M19</v>
          </cell>
          <cell r="H601" t="str">
            <v>SEA IMPO</v>
          </cell>
          <cell r="I601" t="str">
            <v>67120000</v>
          </cell>
          <cell r="J601"/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>
            <v>2020.2914754769824</v>
          </cell>
          <cell r="AU601" t="str">
            <v>ABIERTO</v>
          </cell>
        </row>
        <row r="602">
          <cell r="A602" t="str">
            <v>RM-R-037-SI26-M19-B</v>
          </cell>
          <cell r="B602" t="str">
            <v>2-3-2026</v>
          </cell>
          <cell r="C602" t="str">
            <v>I</v>
          </cell>
          <cell r="D602" t="str">
            <v>MXG</v>
          </cell>
          <cell r="E602" t="str">
            <v>JE SERBIA</v>
          </cell>
          <cell r="F602" t="str">
            <v>DICEX S.A DE C.V.</v>
          </cell>
          <cell r="G602" t="str">
            <v>M19</v>
          </cell>
          <cell r="H602" t="str">
            <v>SEA IMPO</v>
          </cell>
          <cell r="I602" t="str">
            <v>67120000</v>
          </cell>
          <cell r="J602"/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>
            <v>1026</v>
          </cell>
          <cell r="AU602" t="str">
            <v>ABIERTO</v>
          </cell>
        </row>
        <row r="603">
          <cell r="A603" t="str">
            <v>RM-R-037-SI26-M19-F</v>
          </cell>
          <cell r="B603" t="str">
            <v>2-3-2026</v>
          </cell>
          <cell r="C603" t="str">
            <v>I</v>
          </cell>
          <cell r="D603" t="str">
            <v>MXG</v>
          </cell>
          <cell r="E603" t="str">
            <v>JE SERBIA</v>
          </cell>
          <cell r="F603" t="str">
            <v>TRANSPORTES L. DOMINGUEZ</v>
          </cell>
          <cell r="G603" t="str">
            <v>M19</v>
          </cell>
          <cell r="H603" t="str">
            <v>SEA IMPO</v>
          </cell>
          <cell r="I603" t="str">
            <v>67120000</v>
          </cell>
          <cell r="J603"/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>
            <v>2020.2914754769824</v>
          </cell>
          <cell r="AU603" t="str">
            <v>ABIERTO</v>
          </cell>
        </row>
        <row r="604">
          <cell r="A604" t="str">
            <v>RM-R-038-SI26-M19-B</v>
          </cell>
          <cell r="B604" t="str">
            <v>6-3-2026</v>
          </cell>
          <cell r="C604" t="str">
            <v>I</v>
          </cell>
          <cell r="D604" t="str">
            <v>MXG</v>
          </cell>
          <cell r="E604" t="str">
            <v xml:space="preserve">ELETTROSUD </v>
          </cell>
          <cell r="F604" t="str">
            <v>DICEX S.A DE C.V.</v>
          </cell>
          <cell r="G604" t="str">
            <v>M19</v>
          </cell>
          <cell r="H604" t="str">
            <v>SEA IMPO</v>
          </cell>
          <cell r="I604" t="str">
            <v>67120000</v>
          </cell>
          <cell r="J604"/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>
            <v>1026</v>
          </cell>
          <cell r="AU604" t="str">
            <v>ABIERTO</v>
          </cell>
        </row>
        <row r="605">
          <cell r="A605" t="str">
            <v>RM-R-038-SI26-M19-F</v>
          </cell>
          <cell r="B605" t="str">
            <v>6-3-2026</v>
          </cell>
          <cell r="C605" t="str">
            <v>I</v>
          </cell>
          <cell r="D605" t="str">
            <v>MXG</v>
          </cell>
          <cell r="E605" t="str">
            <v xml:space="preserve">ELETTROSUD </v>
          </cell>
          <cell r="F605" t="str">
            <v>TRANSPORTES L. DOMINGUEZ</v>
          </cell>
          <cell r="G605" t="str">
            <v>M19</v>
          </cell>
          <cell r="H605" t="str">
            <v>SEA IMPO</v>
          </cell>
          <cell r="I605" t="str">
            <v>67120000</v>
          </cell>
          <cell r="J605"/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>
            <v>2020.2914754769824</v>
          </cell>
          <cell r="AU605" t="str">
            <v>ABIERTO</v>
          </cell>
        </row>
        <row r="606">
          <cell r="A606" t="str">
            <v>RM-V-082-V1I26-M01</v>
          </cell>
          <cell r="B606" t="str">
            <v>9-3-2026</v>
          </cell>
          <cell r="C606" t="str">
            <v>I</v>
          </cell>
          <cell r="D606" t="str">
            <v>MXG</v>
          </cell>
          <cell r="E606" t="str">
            <v>INNOVACION</v>
          </cell>
          <cell r="F606" t="str">
            <v>TRANSPORTES BRABER,S.A.DE C.V.</v>
          </cell>
          <cell r="G606" t="str">
            <v>M01</v>
          </cell>
          <cell r="H606" t="str">
            <v>LAND IMPO</v>
          </cell>
          <cell r="I606" t="str">
            <v>67110002</v>
          </cell>
          <cell r="J606"/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>
            <v>1051.6585762756895</v>
          </cell>
          <cell r="AU606" t="str">
            <v>ABIERTO</v>
          </cell>
        </row>
        <row r="607">
          <cell r="A607" t="str">
            <v>RM-R-039-SI26-M19</v>
          </cell>
          <cell r="B607" t="str">
            <v>6-3-2026</v>
          </cell>
          <cell r="C607" t="str">
            <v>I</v>
          </cell>
          <cell r="D607" t="str">
            <v>MXG</v>
          </cell>
          <cell r="E607" t="str">
            <v>HAGO</v>
          </cell>
          <cell r="F607" t="str">
            <v xml:space="preserve">DSV AIR &amp; Sea SA de CV </v>
          </cell>
          <cell r="G607" t="str">
            <v>M19</v>
          </cell>
          <cell r="H607" t="str">
            <v>SEA IMPO</v>
          </cell>
          <cell r="I607" t="str">
            <v>67120000</v>
          </cell>
          <cell r="J607"/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>
            <v>5637.5</v>
          </cell>
          <cell r="AU607" t="str">
            <v>ABIERTO</v>
          </cell>
        </row>
        <row r="608">
          <cell r="A608" t="str">
            <v>RM-R-039-SI26-M19-B</v>
          </cell>
          <cell r="B608" t="str">
            <v>6-3-2026</v>
          </cell>
          <cell r="C608" t="str">
            <v>I</v>
          </cell>
          <cell r="D608" t="str">
            <v>MXG</v>
          </cell>
          <cell r="E608" t="str">
            <v>HAGO</v>
          </cell>
          <cell r="F608" t="str">
            <v>DICEX S.A DE C.V.</v>
          </cell>
          <cell r="G608" t="str">
            <v>M19</v>
          </cell>
          <cell r="H608" t="str">
            <v>SEA IMPO</v>
          </cell>
          <cell r="I608" t="str">
            <v>67120000</v>
          </cell>
          <cell r="J608"/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>
            <v>1026</v>
          </cell>
          <cell r="AU608" t="str">
            <v>ABIERTO</v>
          </cell>
        </row>
        <row r="609">
          <cell r="A609" t="str">
            <v>RM-R-039-SI26-M19-F</v>
          </cell>
          <cell r="B609" t="str">
            <v>6-3-2026</v>
          </cell>
          <cell r="C609" t="str">
            <v>I</v>
          </cell>
          <cell r="D609" t="str">
            <v>MXG</v>
          </cell>
          <cell r="E609" t="str">
            <v>HAGO</v>
          </cell>
          <cell r="F609" t="str">
            <v>TRANSPORTES L. DOMINGUEZ</v>
          </cell>
          <cell r="G609" t="str">
            <v>M19</v>
          </cell>
          <cell r="H609" t="str">
            <v>SEA IMPO</v>
          </cell>
          <cell r="I609" t="str">
            <v>67120000</v>
          </cell>
          <cell r="J609"/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>
            <v>2020.2914754769824</v>
          </cell>
          <cell r="AU609" t="str">
            <v>ABIERTO</v>
          </cell>
        </row>
        <row r="610">
          <cell r="A610" t="str">
            <v>RM-V-067-V1I26-M19.1</v>
          </cell>
          <cell r="B610" t="str">
            <v>13-3-2026</v>
          </cell>
          <cell r="C610" t="str">
            <v>I</v>
          </cell>
          <cell r="D610" t="str">
            <v>MXG</v>
          </cell>
          <cell r="E610" t="str">
            <v>ASAHI</v>
          </cell>
          <cell r="F610" t="str">
            <v>TRANSPORTES BRABER,S.A.DE C.V.</v>
          </cell>
          <cell r="G610" t="str">
            <v>M19</v>
          </cell>
          <cell r="H610" t="str">
            <v>LAND IMPO</v>
          </cell>
          <cell r="I610" t="str">
            <v>67110002</v>
          </cell>
          <cell r="J610"/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>
            <v>597.78487493565513</v>
          </cell>
          <cell r="AU610" t="str">
            <v>ABIERTO</v>
          </cell>
        </row>
        <row r="611">
          <cell r="A611" t="str">
            <v>FG-R-2159LE25.M19</v>
          </cell>
          <cell r="B611" t="str">
            <v>11-3-2026</v>
          </cell>
          <cell r="C611" t="str">
            <v>O</v>
          </cell>
          <cell r="D611" t="str">
            <v>MXG</v>
          </cell>
          <cell r="E611" t="str">
            <v>JEG</v>
          </cell>
          <cell r="F611" t="str">
            <v>P&amp;P GLOBAL LOGISTICS, LLC.</v>
          </cell>
          <cell r="G611" t="str">
            <v>M19</v>
          </cell>
          <cell r="H611" t="str">
            <v>LAND EXPO</v>
          </cell>
          <cell r="I611" t="str">
            <v>59210003</v>
          </cell>
          <cell r="J611"/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>
            <v>5197</v>
          </cell>
          <cell r="AU611" t="str">
            <v>ABIERTO</v>
          </cell>
        </row>
        <row r="612">
          <cell r="A612" t="str">
            <v>FG-R-2160LE25.M01</v>
          </cell>
          <cell r="B612" t="str">
            <v>14-3-2026</v>
          </cell>
          <cell r="C612" t="str">
            <v>O</v>
          </cell>
          <cell r="D612" t="str">
            <v>MXG</v>
          </cell>
          <cell r="E612" t="str">
            <v>JEG</v>
          </cell>
          <cell r="F612" t="str">
            <v>P&amp;P GLOBAL LOGISTICS, LLC.</v>
          </cell>
          <cell r="G612" t="str">
            <v>M01</v>
          </cell>
          <cell r="H612" t="str">
            <v>LAND EXPO</v>
          </cell>
          <cell r="I612" t="str">
            <v>59210003</v>
          </cell>
          <cell r="J612"/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>
            <v>5695</v>
          </cell>
          <cell r="AU612" t="str">
            <v>ABIERTO</v>
          </cell>
        </row>
        <row r="613">
          <cell r="A613" t="str">
            <v>FG-R-2161LE25.M19</v>
          </cell>
          <cell r="B613" t="str">
            <v>14-3-2026</v>
          </cell>
          <cell r="C613" t="str">
            <v>O</v>
          </cell>
          <cell r="D613" t="str">
            <v>MXG</v>
          </cell>
          <cell r="E613" t="str">
            <v>JEG</v>
          </cell>
          <cell r="F613" t="str">
            <v>P&amp;P GLOBAL LOGISTICS, LLC.</v>
          </cell>
          <cell r="G613" t="str">
            <v>M19</v>
          </cell>
          <cell r="H613" t="str">
            <v>LAND EXPO</v>
          </cell>
          <cell r="I613" t="str">
            <v>59210003</v>
          </cell>
          <cell r="J613"/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>
            <v>6025</v>
          </cell>
          <cell r="AU613" t="str">
            <v>ABIERTO</v>
          </cell>
        </row>
        <row r="614">
          <cell r="A614" t="str">
            <v>FG-R-2164LE25.M19</v>
          </cell>
          <cell r="B614" t="str">
            <v>14-3-2026</v>
          </cell>
          <cell r="C614" t="str">
            <v>O</v>
          </cell>
          <cell r="D614" t="str">
            <v>MXG</v>
          </cell>
          <cell r="E614" t="str">
            <v>JEG</v>
          </cell>
          <cell r="F614" t="str">
            <v>TRANSPORTES BRABER,S.A.DE C.V.</v>
          </cell>
          <cell r="G614" t="str">
            <v>M19</v>
          </cell>
          <cell r="H614" t="str">
            <v>LAND EXPO</v>
          </cell>
          <cell r="I614" t="str">
            <v>59210003</v>
          </cell>
          <cell r="J614"/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>
            <v>5500</v>
          </cell>
          <cell r="AU614" t="str">
            <v>ABIERTO</v>
          </cell>
        </row>
        <row r="615">
          <cell r="A615" t="str">
            <v>RM-V-093-V1I26-M19.2</v>
          </cell>
          <cell r="B615" t="str">
            <v>12-3-2026</v>
          </cell>
          <cell r="C615" t="str">
            <v>I</v>
          </cell>
          <cell r="D615" t="str">
            <v>MXG</v>
          </cell>
          <cell r="E615" t="str">
            <v>REA</v>
          </cell>
          <cell r="F615" t="str">
            <v>TRANSPORTES BRABER,S.A.DE C.V.</v>
          </cell>
          <cell r="G615" t="str">
            <v>M19</v>
          </cell>
          <cell r="H615" t="str">
            <v>LAND IMPO</v>
          </cell>
          <cell r="I615" t="str">
            <v>67110002</v>
          </cell>
          <cell r="J615"/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>
            <v>1051.6585762756895</v>
          </cell>
          <cell r="AU615" t="str">
            <v>ABIERTO</v>
          </cell>
        </row>
        <row r="616">
          <cell r="A616" t="str">
            <v>FG-V-031-V1E26-M23.PFA.9697</v>
          </cell>
          <cell r="B616" t="str">
            <v>12-3-2026</v>
          </cell>
          <cell r="C616" t="str">
            <v>O</v>
          </cell>
          <cell r="D616" t="str">
            <v>MXG</v>
          </cell>
          <cell r="E616" t="str">
            <v>JEG</v>
          </cell>
          <cell r="F616" t="str">
            <v>TRANSPORTES BRABER,S.A.DE C.V.</v>
          </cell>
          <cell r="G616" t="str">
            <v>M23</v>
          </cell>
          <cell r="H616" t="str">
            <v>LAND EXPO</v>
          </cell>
          <cell r="I616" t="str">
            <v>59234005</v>
          </cell>
          <cell r="J616"/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>
            <v>110.70090276586205</v>
          </cell>
          <cell r="AU616" t="str">
            <v>ABIERTO</v>
          </cell>
        </row>
        <row r="617">
          <cell r="A617" t="str">
            <v>FG-V-024-V1E26-M01.9698</v>
          </cell>
          <cell r="B617" t="str">
            <v>13-3-2026</v>
          </cell>
          <cell r="C617" t="str">
            <v>O</v>
          </cell>
          <cell r="D617" t="str">
            <v>MXG</v>
          </cell>
          <cell r="E617" t="str">
            <v>ABC</v>
          </cell>
          <cell r="F617" t="str">
            <v>GILDARDO SOLIS RODARTE</v>
          </cell>
          <cell r="G617" t="str">
            <v>M01</v>
          </cell>
          <cell r="H617" t="str">
            <v>LAND EXPO</v>
          </cell>
          <cell r="I617" t="str">
            <v>59234005</v>
          </cell>
          <cell r="J617"/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>
            <v>940.95767350982737</v>
          </cell>
          <cell r="AU617" t="str">
            <v>ABIERTO</v>
          </cell>
        </row>
        <row r="618">
          <cell r="A618" t="str">
            <v>RM-V-074-V1I26-M19.1</v>
          </cell>
          <cell r="B618" t="str">
            <v>13-3-2026</v>
          </cell>
          <cell r="C618" t="str">
            <v>I</v>
          </cell>
          <cell r="D618" t="str">
            <v>MXG</v>
          </cell>
          <cell r="E618" t="str">
            <v>EJOTAFT</v>
          </cell>
          <cell r="F618" t="str">
            <v>TRANSPORTES BRABER,S.A.DE C.V.</v>
          </cell>
          <cell r="G618" t="str">
            <v>M19</v>
          </cell>
          <cell r="H618" t="str">
            <v>LAND IMPO</v>
          </cell>
          <cell r="I618" t="str">
            <v>67110002</v>
          </cell>
          <cell r="J618"/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>
            <v>110.70090276586205</v>
          </cell>
          <cell r="AU618" t="str">
            <v>ABIERTO</v>
          </cell>
        </row>
        <row r="619">
          <cell r="A619" t="str">
            <v>RM-V-067-V1I26-M19.2</v>
          </cell>
          <cell r="B619" t="str">
            <v>17-3-2026</v>
          </cell>
          <cell r="C619" t="str">
            <v>I</v>
          </cell>
          <cell r="D619" t="str">
            <v>MXG</v>
          </cell>
          <cell r="E619" t="str">
            <v>ASAHI</v>
          </cell>
          <cell r="F619" t="str">
            <v>TRANSPORTES BRABER,S.A.DE C.V.</v>
          </cell>
          <cell r="G619" t="str">
            <v>M19</v>
          </cell>
          <cell r="H619" t="str">
            <v>LAND IMPO</v>
          </cell>
          <cell r="I619" t="str">
            <v>67110002</v>
          </cell>
          <cell r="J619"/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>
            <v>597.78487493565513</v>
          </cell>
          <cell r="AU619" t="str">
            <v>ABIERTO</v>
          </cell>
        </row>
        <row r="620">
          <cell r="A620" t="str">
            <v>RM-V-067-V1I26-M19.3</v>
          </cell>
          <cell r="B620" t="str">
            <v>19-3-2026</v>
          </cell>
          <cell r="C620" t="str">
            <v>I</v>
          </cell>
          <cell r="D620" t="str">
            <v>MXG</v>
          </cell>
          <cell r="E620" t="str">
            <v>ASAHI</v>
          </cell>
          <cell r="F620" t="str">
            <v>TRANSPORTES BRABER,S.A.DE C.V.</v>
          </cell>
          <cell r="G620" t="str">
            <v>M19</v>
          </cell>
          <cell r="H620" t="str">
            <v>LAND IMPO</v>
          </cell>
          <cell r="I620" t="str">
            <v>67110002</v>
          </cell>
          <cell r="J620"/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>
            <v>597.78487493565513</v>
          </cell>
          <cell r="AU620" t="str">
            <v>ABIERTO</v>
          </cell>
        </row>
        <row r="621">
          <cell r="A621" t="str">
            <v>RM-V-067-V1I26-M19.4</v>
          </cell>
          <cell r="B621" t="str">
            <v>20-3-2026</v>
          </cell>
          <cell r="C621" t="str">
            <v>I</v>
          </cell>
          <cell r="D621" t="str">
            <v>MXG</v>
          </cell>
          <cell r="E621" t="str">
            <v>ASAHI</v>
          </cell>
          <cell r="F621" t="str">
            <v>TRANSPORTES BRABER,S.A.DE C.V.</v>
          </cell>
          <cell r="G621" t="str">
            <v>M19</v>
          </cell>
          <cell r="H621" t="str">
            <v>LAND IMPO</v>
          </cell>
          <cell r="I621" t="str">
            <v>67110002</v>
          </cell>
          <cell r="J621"/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>
            <v>597.78487493565513</v>
          </cell>
          <cell r="AU621" t="str">
            <v>ABIERTO</v>
          </cell>
        </row>
        <row r="622">
          <cell r="A622" t="str">
            <v>RM-R-040-SI26-M19-B</v>
          </cell>
          <cell r="B622" t="str">
            <v>13-3-2026</v>
          </cell>
          <cell r="C622" t="str">
            <v>I</v>
          </cell>
          <cell r="D622" t="str">
            <v>MXG</v>
          </cell>
          <cell r="E622" t="str">
            <v>JE SERBIA</v>
          </cell>
          <cell r="F622" t="str">
            <v>DICEX S.A DE C.V.</v>
          </cell>
          <cell r="G622" t="str">
            <v>M19</v>
          </cell>
          <cell r="H622" t="str">
            <v>SEA IMPO</v>
          </cell>
          <cell r="I622" t="str">
            <v>67120000</v>
          </cell>
          <cell r="J622"/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>
            <v>1026</v>
          </cell>
          <cell r="AU622" t="str">
            <v>ABIERTO</v>
          </cell>
        </row>
        <row r="623">
          <cell r="A623" t="str">
            <v>RM-R-040-SI26-M19-F</v>
          </cell>
          <cell r="B623" t="str">
            <v>13-3-2026</v>
          </cell>
          <cell r="C623" t="str">
            <v>I</v>
          </cell>
          <cell r="D623" t="str">
            <v>MXG</v>
          </cell>
          <cell r="E623" t="str">
            <v>JE SERBIA</v>
          </cell>
          <cell r="F623" t="str">
            <v>TRANSPORTES L. DOMINGUEZ</v>
          </cell>
          <cell r="G623" t="str">
            <v>M19</v>
          </cell>
          <cell r="H623" t="str">
            <v>SEA IMPO</v>
          </cell>
          <cell r="I623" t="str">
            <v>67120000</v>
          </cell>
          <cell r="J623"/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>
            <v>2020.2914754769824</v>
          </cell>
          <cell r="AU623" t="str">
            <v>ABIERTO</v>
          </cell>
        </row>
        <row r="624">
          <cell r="A624" t="str">
            <v>FG-R-2165LE25.M01</v>
          </cell>
          <cell r="B624" t="str">
            <v>14-3-2026</v>
          </cell>
          <cell r="C624" t="str">
            <v>O</v>
          </cell>
          <cell r="D624" t="str">
            <v>MXG</v>
          </cell>
          <cell r="E624" t="str">
            <v>JEG</v>
          </cell>
          <cell r="F624" t="str">
            <v>P&amp;P GLOBAL LOGISTICS, LLC.</v>
          </cell>
          <cell r="G624" t="str">
            <v>M01</v>
          </cell>
          <cell r="H624" t="str">
            <v>LAND EXPO</v>
          </cell>
          <cell r="I624" t="str">
            <v>59210003</v>
          </cell>
          <cell r="J624"/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>
            <v>5695</v>
          </cell>
          <cell r="AU624" t="str">
            <v>ABIERTO</v>
          </cell>
        </row>
        <row r="625">
          <cell r="A625" t="str">
            <v>FG-R-2166LE25.M45</v>
          </cell>
          <cell r="B625" t="str">
            <v>19-3-2026</v>
          </cell>
          <cell r="C625" t="str">
            <v>O</v>
          </cell>
          <cell r="D625" t="str">
            <v>MXG</v>
          </cell>
          <cell r="E625" t="str">
            <v>JEG</v>
          </cell>
          <cell r="F625" t="str">
            <v>Schneider Enterprise Resources, LLC.</v>
          </cell>
          <cell r="G625" t="str">
            <v>M61</v>
          </cell>
          <cell r="H625" t="str">
            <v>LAND EXPO</v>
          </cell>
          <cell r="I625" t="str">
            <v>59210003</v>
          </cell>
          <cell r="J625"/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>
            <v>5775</v>
          </cell>
          <cell r="AU625" t="str">
            <v>ABIERTO</v>
          </cell>
        </row>
        <row r="626">
          <cell r="A626" t="str">
            <v>FG-R-2167LE25.M01</v>
          </cell>
          <cell r="B626" t="str">
            <v>21-3-2026</v>
          </cell>
          <cell r="C626" t="str">
            <v>O</v>
          </cell>
          <cell r="D626" t="str">
            <v>MXG</v>
          </cell>
          <cell r="E626" t="str">
            <v>JEG</v>
          </cell>
          <cell r="F626" t="str">
            <v>P&amp;P GLOBAL LOGISTICS, LLC.</v>
          </cell>
          <cell r="G626" t="str">
            <v>M01</v>
          </cell>
          <cell r="H626" t="str">
            <v>LAND EXPO</v>
          </cell>
          <cell r="I626" t="str">
            <v>59210003</v>
          </cell>
          <cell r="J626"/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>
            <v>4545</v>
          </cell>
          <cell r="AU626" t="str">
            <v>ABIERTO</v>
          </cell>
        </row>
        <row r="627">
          <cell r="A627" t="str">
            <v>FG-R-2168LE25.M19</v>
          </cell>
          <cell r="B627" t="str">
            <v>21-3-2026</v>
          </cell>
          <cell r="C627" t="str">
            <v>O</v>
          </cell>
          <cell r="D627" t="str">
            <v>MXG</v>
          </cell>
          <cell r="E627" t="str">
            <v>JEG</v>
          </cell>
          <cell r="F627" t="str">
            <v>P&amp;P GLOBAL LOGISTICS, LLC.</v>
          </cell>
          <cell r="G627" t="str">
            <v>M19</v>
          </cell>
          <cell r="H627" t="str">
            <v>LAND EXPO</v>
          </cell>
          <cell r="I627" t="str">
            <v>59210003</v>
          </cell>
          <cell r="J627"/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>
            <v>6025</v>
          </cell>
          <cell r="AU627" t="str">
            <v>ABIERTO</v>
          </cell>
        </row>
        <row r="628">
          <cell r="A628" t="str">
            <v>FG-R-2169LE25.M19</v>
          </cell>
          <cell r="B628" t="str">
            <v>21-3-2026</v>
          </cell>
          <cell r="C628" t="str">
            <v>O</v>
          </cell>
          <cell r="D628" t="str">
            <v>MXG</v>
          </cell>
          <cell r="E628" t="str">
            <v>JEG</v>
          </cell>
          <cell r="F628" t="str">
            <v>P&amp;P GLOBAL LOGISTICS, LLC.</v>
          </cell>
          <cell r="G628" t="str">
            <v>M19</v>
          </cell>
          <cell r="H628" t="str">
            <v>LAND EXPO</v>
          </cell>
          <cell r="I628" t="str">
            <v>59210003</v>
          </cell>
          <cell r="J628"/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>
            <v>5197</v>
          </cell>
          <cell r="AU628" t="str">
            <v>ABIERTO</v>
          </cell>
        </row>
        <row r="629">
          <cell r="A629" t="str">
            <v>FG-R-2170LE25.M19</v>
          </cell>
          <cell r="B629" t="str">
            <v>18-3-2026</v>
          </cell>
          <cell r="C629" t="str">
            <v>O</v>
          </cell>
          <cell r="D629" t="str">
            <v>MXG</v>
          </cell>
          <cell r="E629" t="str">
            <v>JEG</v>
          </cell>
          <cell r="F629" t="str">
            <v>TRANSPORTES BRABER,S.A.DE C.V.</v>
          </cell>
          <cell r="G629" t="str">
            <v>M19</v>
          </cell>
          <cell r="H629" t="str">
            <v>LAND EXPO</v>
          </cell>
          <cell r="I629" t="str">
            <v>59210003</v>
          </cell>
          <cell r="J629"/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>
            <v>6025</v>
          </cell>
          <cell r="AU629" t="str">
            <v>ABIERTO</v>
          </cell>
        </row>
        <row r="630">
          <cell r="A630" t="str">
            <v>FG-R-2171LE25.M19</v>
          </cell>
          <cell r="B630" t="str">
            <v>21-3-2026</v>
          </cell>
          <cell r="C630" t="str">
            <v>O</v>
          </cell>
          <cell r="D630" t="str">
            <v>MXG</v>
          </cell>
          <cell r="E630" t="str">
            <v>JEG</v>
          </cell>
          <cell r="F630" t="str">
            <v>TRANSPORTES BRABER,S.A.DE C.V.</v>
          </cell>
          <cell r="G630" t="str">
            <v>M19</v>
          </cell>
          <cell r="H630" t="str">
            <v>LAND EXPO</v>
          </cell>
          <cell r="I630" t="str">
            <v>59210003</v>
          </cell>
          <cell r="J630"/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>
            <v>6025</v>
          </cell>
          <cell r="AU630" t="str">
            <v>ABIERTO</v>
          </cell>
        </row>
        <row r="631">
          <cell r="A631" t="str">
            <v>RM-V-082-V1I26-M01.1</v>
          </cell>
          <cell r="B631" t="str">
            <v>17-3-2026</v>
          </cell>
          <cell r="C631" t="str">
            <v>I</v>
          </cell>
          <cell r="D631" t="str">
            <v>MXG</v>
          </cell>
          <cell r="E631" t="str">
            <v>INNOVACION</v>
          </cell>
          <cell r="F631" t="str">
            <v>TRANSPORTES BRABER,S.A.DE C.V.</v>
          </cell>
          <cell r="G631" t="str">
            <v>M01</v>
          </cell>
          <cell r="H631" t="str">
            <v>LAND IMPO</v>
          </cell>
          <cell r="I631" t="str">
            <v>67110002</v>
          </cell>
          <cell r="J631"/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>
            <v>1051.6585762756895</v>
          </cell>
          <cell r="AU631" t="str">
            <v>ABIERTO</v>
          </cell>
        </row>
        <row r="632">
          <cell r="A632" t="str">
            <v>FG-R-2172LE25.M19</v>
          </cell>
          <cell r="B632" t="str">
            <v>18-3-2026</v>
          </cell>
          <cell r="C632" t="str">
            <v>O</v>
          </cell>
          <cell r="D632" t="str">
            <v>MXG</v>
          </cell>
          <cell r="E632" t="str">
            <v>TDS</v>
          </cell>
          <cell r="F632" t="str">
            <v>P&amp;P GLOBAL LOGISTICS, LLC.</v>
          </cell>
          <cell r="G632" t="str">
            <v>M19</v>
          </cell>
          <cell r="H632" t="str">
            <v>LAND EXPO</v>
          </cell>
          <cell r="I632" t="str">
            <v>59210003</v>
          </cell>
          <cell r="J632"/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>
            <v>1375</v>
          </cell>
          <cell r="AU632" t="str">
            <v>ABIERTO</v>
          </cell>
        </row>
        <row r="633">
          <cell r="A633" t="str">
            <v>RM-V-093-V1I26-M19.3</v>
          </cell>
          <cell r="B633" t="str">
            <v>19-3-2026</v>
          </cell>
          <cell r="C633" t="str">
            <v>I</v>
          </cell>
          <cell r="D633" t="str">
            <v>MXG</v>
          </cell>
          <cell r="E633" t="str">
            <v>REA</v>
          </cell>
          <cell r="F633" t="str">
            <v>TRANSPORTES BRABER,S.A.DE C.V.</v>
          </cell>
          <cell r="G633" t="str">
            <v>M19</v>
          </cell>
          <cell r="H633" t="str">
            <v>LAND IMPO</v>
          </cell>
          <cell r="I633" t="str">
            <v>67110002</v>
          </cell>
          <cell r="J633"/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>
            <v>1051.6585762756895</v>
          </cell>
          <cell r="AU633" t="str">
            <v>ABIERTO</v>
          </cell>
        </row>
        <row r="634">
          <cell r="A634" t="str">
            <v>RM-R-035-SI26-M19.PFA</v>
          </cell>
          <cell r="B634" t="str">
            <v>19-3-2026</v>
          </cell>
          <cell r="C634" t="str">
            <v>I</v>
          </cell>
          <cell r="D634" t="str">
            <v>MXG</v>
          </cell>
          <cell r="E634" t="str">
            <v>JEG</v>
          </cell>
          <cell r="F634" t="str">
            <v>GILDARDO SOLIS RODARTE</v>
          </cell>
          <cell r="G634" t="str">
            <v>M19</v>
          </cell>
          <cell r="H634" t="str">
            <v>SEA IMPO</v>
          </cell>
          <cell r="I634">
            <v>67180000</v>
          </cell>
          <cell r="J634"/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>
            <v>1073.798756828862</v>
          </cell>
          <cell r="AU634" t="str">
            <v>ABIERTO</v>
          </cell>
        </row>
        <row r="635">
          <cell r="A635" t="str">
            <v>RM-V-074-V1I26-M19.2</v>
          </cell>
          <cell r="B635" t="str">
            <v>20-3-2026</v>
          </cell>
          <cell r="C635" t="str">
            <v>I</v>
          </cell>
          <cell r="D635" t="str">
            <v>MXG</v>
          </cell>
          <cell r="E635" t="str">
            <v>EJOTAFT</v>
          </cell>
          <cell r="F635" t="str">
            <v>TRANSPORTES BRABER,S.A.DE C.V.</v>
          </cell>
          <cell r="G635" t="str">
            <v>M19</v>
          </cell>
          <cell r="H635" t="str">
            <v>LAND IMPO</v>
          </cell>
          <cell r="I635" t="str">
            <v>67110002</v>
          </cell>
          <cell r="J635"/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>
            <v>110.70090276586205</v>
          </cell>
          <cell r="AU635" t="str">
            <v>ABIERTO</v>
          </cell>
        </row>
        <row r="636">
          <cell r="A636" t="str">
            <v>RM-V-067-V1I26-M19.5</v>
          </cell>
          <cell r="B636" t="str">
            <v>25-3-2026</v>
          </cell>
          <cell r="C636" t="str">
            <v>I</v>
          </cell>
          <cell r="D636" t="str">
            <v>MXG</v>
          </cell>
          <cell r="E636" t="str">
            <v>ASAHI</v>
          </cell>
          <cell r="F636" t="str">
            <v>TRANSPORTES BRABER,S.A.DE C.V.</v>
          </cell>
          <cell r="G636" t="str">
            <v>M19</v>
          </cell>
          <cell r="H636" t="str">
            <v>LAND IMPO</v>
          </cell>
          <cell r="I636" t="str">
            <v>67110002</v>
          </cell>
          <cell r="J636"/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>
            <v>597.78487493565513</v>
          </cell>
          <cell r="AU636" t="str">
            <v>ABIERTO</v>
          </cell>
        </row>
        <row r="637">
          <cell r="A637" t="str">
            <v>RM-V-067-V1I26-M19.6</v>
          </cell>
          <cell r="B637" t="str">
            <v>27-3-2026</v>
          </cell>
          <cell r="C637" t="str">
            <v>I</v>
          </cell>
          <cell r="D637" t="str">
            <v>MXG</v>
          </cell>
          <cell r="E637" t="str">
            <v>ASAHI</v>
          </cell>
          <cell r="F637" t="str">
            <v>TRANSPORTES BRABER,S.A.DE C.V.</v>
          </cell>
          <cell r="G637" t="str">
            <v>M19</v>
          </cell>
          <cell r="H637" t="str">
            <v>LAND IMPO</v>
          </cell>
          <cell r="I637" t="str">
            <v>67110002</v>
          </cell>
          <cell r="J637"/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>
            <v>597.78487493565513</v>
          </cell>
          <cell r="AU637" t="str">
            <v>ABIERTO</v>
          </cell>
        </row>
        <row r="638">
          <cell r="A638" t="str">
            <v>FG-V-026-V1E26-M01.3</v>
          </cell>
          <cell r="B638" t="str">
            <v>23-3-2026</v>
          </cell>
          <cell r="C638" t="str">
            <v>O</v>
          </cell>
          <cell r="D638" t="str">
            <v>MXG</v>
          </cell>
          <cell r="E638" t="str">
            <v>JEG</v>
          </cell>
          <cell r="F638" t="str">
            <v>GILDARDO SOLIS RODARTE</v>
          </cell>
          <cell r="G638" t="str">
            <v>M01</v>
          </cell>
          <cell r="H638" t="str">
            <v>LAND EXPO</v>
          </cell>
          <cell r="I638" t="str">
            <v>59210003</v>
          </cell>
          <cell r="J638"/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>
            <v>348.70784371246543</v>
          </cell>
          <cell r="AU638" t="str">
            <v>ABIERTO</v>
          </cell>
        </row>
        <row r="639">
          <cell r="A639" t="str">
            <v>RM-V-082-V1I26-M01.2</v>
          </cell>
          <cell r="B639" t="str">
            <v>23-3-2026</v>
          </cell>
          <cell r="C639" t="str">
            <v>I</v>
          </cell>
          <cell r="D639" t="str">
            <v>MXG</v>
          </cell>
          <cell r="E639" t="str">
            <v>INNOVACION</v>
          </cell>
          <cell r="F639" t="str">
            <v>TRANSPORTES BRABER,S.A.DE C.V.</v>
          </cell>
          <cell r="G639" t="str">
            <v>M01</v>
          </cell>
          <cell r="H639" t="str">
            <v>LAND IMPO</v>
          </cell>
          <cell r="I639" t="str">
            <v>67110002</v>
          </cell>
          <cell r="J639"/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>
            <v>1051.6585762756895</v>
          </cell>
          <cell r="AU639" t="str">
            <v>ABIERTO</v>
          </cell>
        </row>
        <row r="640">
          <cell r="A640" t="str">
            <v>RM-R-041-SI26-M19</v>
          </cell>
          <cell r="B640" t="str">
            <v>23-3-2026</v>
          </cell>
          <cell r="C640" t="str">
            <v>I</v>
          </cell>
          <cell r="D640" t="str">
            <v>MXG</v>
          </cell>
          <cell r="E640" t="str">
            <v>JEG</v>
          </cell>
          <cell r="F640" t="str">
            <v>XCF SA DE CV</v>
          </cell>
          <cell r="G640" t="str">
            <v>M19</v>
          </cell>
          <cell r="H640" t="str">
            <v>SEA IMPO</v>
          </cell>
          <cell r="I640" t="str">
            <v>67120000</v>
          </cell>
          <cell r="J640"/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>
            <v>996.30812489275843</v>
          </cell>
          <cell r="AU640" t="str">
            <v>ABIERTO</v>
          </cell>
        </row>
        <row r="641">
          <cell r="A641" t="str">
            <v>FG-R-2173LE25.M19</v>
          </cell>
          <cell r="B641" t="str">
            <v>25-3-2026</v>
          </cell>
          <cell r="C641" t="str">
            <v>O</v>
          </cell>
          <cell r="D641" t="str">
            <v>MXG</v>
          </cell>
          <cell r="E641" t="str">
            <v>JEG</v>
          </cell>
          <cell r="F641" t="str">
            <v>P&amp;P GLOBAL LOGISTICS, LLC.</v>
          </cell>
          <cell r="G641" t="str">
            <v>M19</v>
          </cell>
          <cell r="H641" t="str">
            <v>LAND EXPO</v>
          </cell>
          <cell r="I641" t="str">
            <v>59210003</v>
          </cell>
          <cell r="J641"/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>
            <v>6025</v>
          </cell>
          <cell r="AU641" t="str">
            <v>ABIERTO</v>
          </cell>
        </row>
        <row r="642">
          <cell r="A642" t="str">
            <v>FG-R-2174LE25.M19</v>
          </cell>
          <cell r="B642" t="str">
            <v>28-3-2026</v>
          </cell>
          <cell r="C642" t="str">
            <v>O</v>
          </cell>
          <cell r="D642" t="str">
            <v>MXG</v>
          </cell>
          <cell r="E642" t="str">
            <v>JEG</v>
          </cell>
          <cell r="F642" t="str">
            <v>P&amp;P GLOBAL LOGISTICS, LLC.</v>
          </cell>
          <cell r="G642" t="str">
            <v>M19</v>
          </cell>
          <cell r="H642" t="str">
            <v>LAND EXPO</v>
          </cell>
          <cell r="I642" t="str">
            <v>59210003</v>
          </cell>
          <cell r="J642"/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>
            <v>6025</v>
          </cell>
          <cell r="AU642" t="str">
            <v>ABIERTO</v>
          </cell>
        </row>
        <row r="643">
          <cell r="A643" t="str">
            <v>FG-R-2175LE25.M19</v>
          </cell>
          <cell r="B643" t="str">
            <v>28-3-2026</v>
          </cell>
          <cell r="C643" t="str">
            <v>O</v>
          </cell>
          <cell r="D643" t="str">
            <v>MXG</v>
          </cell>
          <cell r="E643" t="str">
            <v>JEG</v>
          </cell>
          <cell r="F643" t="str">
            <v>P&amp;P GLOBAL LOGISTICS, LLC.</v>
          </cell>
          <cell r="G643" t="str">
            <v>M19</v>
          </cell>
          <cell r="H643" t="str">
            <v>LAND EXPO</v>
          </cell>
          <cell r="I643" t="str">
            <v>59210003</v>
          </cell>
          <cell r="J643"/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>
            <v>6025</v>
          </cell>
          <cell r="AU643" t="str">
            <v>ABIERTO</v>
          </cell>
        </row>
        <row r="644">
          <cell r="A644" t="str">
            <v>FG-R-2176LE25.M19</v>
          </cell>
          <cell r="B644" t="str">
            <v>28-3-2026</v>
          </cell>
          <cell r="C644" t="str">
            <v>O</v>
          </cell>
          <cell r="D644" t="str">
            <v>MXG</v>
          </cell>
          <cell r="E644" t="str">
            <v>JEG</v>
          </cell>
          <cell r="F644" t="str">
            <v>P&amp;P GLOBAL LOGISTICS, LLC.</v>
          </cell>
          <cell r="G644" t="str">
            <v>M19</v>
          </cell>
          <cell r="H644" t="str">
            <v>LAND EXPO</v>
          </cell>
          <cell r="I644" t="str">
            <v>59210003</v>
          </cell>
          <cell r="J644"/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>
            <v>6025</v>
          </cell>
          <cell r="AU644" t="str">
            <v>ABIERTO</v>
          </cell>
        </row>
        <row r="645">
          <cell r="A645" t="str">
            <v>FG-R-2177LE25.M19</v>
          </cell>
          <cell r="B645" t="str">
            <v>23-3-2026</v>
          </cell>
          <cell r="C645" t="str">
            <v>O</v>
          </cell>
          <cell r="D645" t="str">
            <v>MXG</v>
          </cell>
          <cell r="E645" t="str">
            <v>JEG</v>
          </cell>
          <cell r="F645" t="str">
            <v>TRANSPORTES BRABER,S.A.DE C.V.</v>
          </cell>
          <cell r="G645" t="str">
            <v>M19</v>
          </cell>
          <cell r="H645" t="str">
            <v>LAND EXPO</v>
          </cell>
          <cell r="I645" t="str">
            <v>59210003</v>
          </cell>
          <cell r="J645"/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>
            <v>6025</v>
          </cell>
          <cell r="AU645" t="str">
            <v>ABIERTO</v>
          </cell>
        </row>
        <row r="646">
          <cell r="A646" t="str">
            <v>FG-R-2178LE25.M19</v>
          </cell>
          <cell r="B646" t="str">
            <v>28-3-2026</v>
          </cell>
          <cell r="C646" t="str">
            <v>O</v>
          </cell>
          <cell r="D646" t="str">
            <v>MXG</v>
          </cell>
          <cell r="E646" t="str">
            <v>JEG</v>
          </cell>
          <cell r="F646" t="str">
            <v>TRANSPORTES BRABER,S.A.DE C.V.</v>
          </cell>
          <cell r="G646" t="str">
            <v>M19</v>
          </cell>
          <cell r="H646" t="str">
            <v>LAND EXPO</v>
          </cell>
          <cell r="I646" t="str">
            <v>59210003</v>
          </cell>
          <cell r="J646"/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>
            <v>5197</v>
          </cell>
          <cell r="AU646" t="str">
            <v>ABIERTO</v>
          </cell>
        </row>
        <row r="647">
          <cell r="A647" t="str">
            <v>RM-M-043-SI26-M19</v>
          </cell>
          <cell r="B647" t="str">
            <v>21-1-2026</v>
          </cell>
          <cell r="C647" t="str">
            <v>I</v>
          </cell>
          <cell r="D647" t="str">
            <v>MXG</v>
          </cell>
          <cell r="E647" t="str">
            <v>JE CHINA</v>
          </cell>
          <cell r="F647" t="str">
            <v>MEXPROUD SHIPPING SA DE CV</v>
          </cell>
          <cell r="G647" t="str">
            <v>M19</v>
          </cell>
          <cell r="H647" t="str">
            <v>SEA IMPO</v>
          </cell>
          <cell r="I647" t="str">
            <v>67120000</v>
          </cell>
          <cell r="J647"/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>
            <v>1958</v>
          </cell>
          <cell r="AU647" t="str">
            <v>ABIERTO</v>
          </cell>
        </row>
        <row r="648">
          <cell r="A648" t="str">
            <v>RM-M-038-SI26-M19</v>
          </cell>
          <cell r="B648" t="str">
            <v>19-1-2026</v>
          </cell>
          <cell r="C648" t="str">
            <v>I</v>
          </cell>
          <cell r="D648" t="str">
            <v>MXG</v>
          </cell>
          <cell r="E648" t="str">
            <v>JE CHINA</v>
          </cell>
          <cell r="F648" t="str">
            <v>MEXPROUD SHIPPING SA DE CV</v>
          </cell>
          <cell r="G648" t="str">
            <v>M19</v>
          </cell>
          <cell r="H648" t="str">
            <v>SEA IMPO</v>
          </cell>
          <cell r="I648" t="str">
            <v>67120000</v>
          </cell>
          <cell r="J648"/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>
            <v>2772</v>
          </cell>
          <cell r="AU648" t="str">
            <v>ABIERTO</v>
          </cell>
        </row>
        <row r="649">
          <cell r="A649" t="str">
            <v>RM-M-075-SI26-M19</v>
          </cell>
          <cell r="B649" t="str">
            <v>5-2-2026</v>
          </cell>
          <cell r="C649" t="str">
            <v>I</v>
          </cell>
          <cell r="D649" t="str">
            <v>MXG</v>
          </cell>
          <cell r="E649" t="str">
            <v>JE CHINA</v>
          </cell>
          <cell r="F649" t="str">
            <v>MEXPROUD SHIPPING SA DE CV</v>
          </cell>
          <cell r="G649" t="str">
            <v>M19</v>
          </cell>
          <cell r="H649" t="str">
            <v>SEA IMPO</v>
          </cell>
          <cell r="I649" t="str">
            <v>67120000</v>
          </cell>
          <cell r="J649"/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>
            <v>1958</v>
          </cell>
          <cell r="AU649" t="str">
            <v>ABIERTO</v>
          </cell>
        </row>
        <row r="650">
          <cell r="A650" t="str">
            <v>RM-M-073-SI26-M19</v>
          </cell>
          <cell r="B650" t="str">
            <v>4-2-2026</v>
          </cell>
          <cell r="C650" t="str">
            <v>I</v>
          </cell>
          <cell r="D650" t="str">
            <v>MXG</v>
          </cell>
          <cell r="E650" t="str">
            <v>JE CHINA</v>
          </cell>
          <cell r="F650" t="str">
            <v>GILDARDO SOLIS RODARTE</v>
          </cell>
          <cell r="G650" t="str">
            <v>M19</v>
          </cell>
          <cell r="H650" t="str">
            <v>SEA IMPO</v>
          </cell>
          <cell r="I650" t="str">
            <v>67120000</v>
          </cell>
          <cell r="J650"/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>
            <v>2048</v>
          </cell>
          <cell r="AU650" t="str">
            <v>ABIERTO</v>
          </cell>
        </row>
        <row r="651">
          <cell r="A651" t="str">
            <v>RM-M-071-SI26-M19</v>
          </cell>
          <cell r="B651" t="str">
            <v>4-2-2026</v>
          </cell>
          <cell r="C651" t="str">
            <v>I</v>
          </cell>
          <cell r="D651" t="str">
            <v>MXG</v>
          </cell>
          <cell r="E651" t="str">
            <v>JE CHINA</v>
          </cell>
          <cell r="F651" t="str">
            <v>GILDARDO SOLIS RODARTE</v>
          </cell>
          <cell r="G651" t="str">
            <v>M19</v>
          </cell>
          <cell r="H651" t="str">
            <v>SEA IMPO</v>
          </cell>
          <cell r="I651" t="str">
            <v>67120000</v>
          </cell>
          <cell r="J651"/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>
            <v>2048</v>
          </cell>
          <cell r="AU651" t="str">
            <v>ABIERTO</v>
          </cell>
        </row>
        <row r="652">
          <cell r="A652" t="str">
            <v>RM-M-068-SI26-M19</v>
          </cell>
          <cell r="B652" t="str">
            <v>4-2-2026</v>
          </cell>
          <cell r="C652" t="str">
            <v>I</v>
          </cell>
          <cell r="D652" t="str">
            <v>MXG</v>
          </cell>
          <cell r="E652" t="str">
            <v>JE CHINA</v>
          </cell>
          <cell r="F652" t="str">
            <v>GILDARDO SOLIS RODARTE</v>
          </cell>
          <cell r="G652" t="str">
            <v>M19</v>
          </cell>
          <cell r="H652" t="str">
            <v>SEA IMPO</v>
          </cell>
          <cell r="I652" t="str">
            <v>67120000</v>
          </cell>
          <cell r="J652"/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>
            <v>2048</v>
          </cell>
          <cell r="AU652" t="str">
            <v>ABIERTO</v>
          </cell>
        </row>
        <row r="653">
          <cell r="A653" t="str">
            <v>RM-M-072-SI26-M19</v>
          </cell>
          <cell r="B653" t="str">
            <v>4-2-2026</v>
          </cell>
          <cell r="C653" t="str">
            <v>I</v>
          </cell>
          <cell r="D653" t="str">
            <v>MXG</v>
          </cell>
          <cell r="E653" t="str">
            <v>JE CHINA</v>
          </cell>
          <cell r="F653" t="str">
            <v>GILDARDO SOLIS RODARTE</v>
          </cell>
          <cell r="G653" t="str">
            <v>M19</v>
          </cell>
          <cell r="H653" t="str">
            <v>SEA IMPO</v>
          </cell>
          <cell r="I653" t="str">
            <v>67120000</v>
          </cell>
          <cell r="J653"/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>
            <v>2048</v>
          </cell>
          <cell r="AU653" t="str">
            <v>ABIERTO</v>
          </cell>
        </row>
        <row r="654">
          <cell r="A654" t="str">
            <v>RM-M-069-SI26-M19</v>
          </cell>
          <cell r="B654" t="str">
            <v>4-2-2026</v>
          </cell>
          <cell r="C654" t="str">
            <v>I</v>
          </cell>
          <cell r="D654" t="str">
            <v>MXG</v>
          </cell>
          <cell r="E654" t="str">
            <v>JE CHINA</v>
          </cell>
          <cell r="F654" t="str">
            <v>GILDARDO SOLIS RODARTE</v>
          </cell>
          <cell r="G654" t="str">
            <v>M19</v>
          </cell>
          <cell r="H654" t="str">
            <v>SEA IMPO</v>
          </cell>
          <cell r="I654" t="str">
            <v>67120000</v>
          </cell>
          <cell r="J654"/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>
            <v>2048</v>
          </cell>
          <cell r="AU654" t="str">
            <v>ABIERTO</v>
          </cell>
        </row>
        <row r="655">
          <cell r="A655" t="str">
            <v>RM-M-039-SI26-M19</v>
          </cell>
          <cell r="B655" t="str">
            <v>19-1-2026</v>
          </cell>
          <cell r="C655" t="str">
            <v>I</v>
          </cell>
          <cell r="D655" t="str">
            <v>MXG</v>
          </cell>
          <cell r="E655" t="str">
            <v>JE CHINA</v>
          </cell>
          <cell r="F655" t="str">
            <v>GILDARDO SOLIS RODARTE</v>
          </cell>
          <cell r="G655" t="str">
            <v>M19</v>
          </cell>
          <cell r="H655" t="str">
            <v>SEA IMPO</v>
          </cell>
          <cell r="I655" t="str">
            <v>67120000</v>
          </cell>
          <cell r="J655"/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>
            <v>2048</v>
          </cell>
          <cell r="AU655" t="str">
            <v>ABIERTO</v>
          </cell>
        </row>
        <row r="656">
          <cell r="A656" t="str">
            <v>AF-M-106-SI26-M46</v>
          </cell>
          <cell r="B656" t="str">
            <v>18-2-2026</v>
          </cell>
          <cell r="C656" t="str">
            <v>I</v>
          </cell>
          <cell r="D656" t="str">
            <v>MXG</v>
          </cell>
          <cell r="E656" t="str">
            <v>JE CHINA</v>
          </cell>
          <cell r="F656" t="str">
            <v>MEXPROUD SHIPPING SA DE CV</v>
          </cell>
          <cell r="G656" t="str">
            <v>M46</v>
          </cell>
          <cell r="H656" t="str">
            <v>SEA IMPO</v>
          </cell>
          <cell r="I656" t="str">
            <v>67120000</v>
          </cell>
          <cell r="J656"/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>
            <v>2772</v>
          </cell>
          <cell r="AU656" t="str">
            <v>ABIERTO</v>
          </cell>
        </row>
        <row r="657">
          <cell r="A657" t="str">
            <v>AF-M-098-SI26-M46</v>
          </cell>
          <cell r="B657" t="str">
            <v>18-2-2026</v>
          </cell>
          <cell r="C657" t="str">
            <v>I</v>
          </cell>
          <cell r="D657" t="str">
            <v>MXG</v>
          </cell>
          <cell r="E657" t="str">
            <v>JE CHINA</v>
          </cell>
          <cell r="F657" t="str">
            <v>MEXPROUD SHIPPING SA DE CV</v>
          </cell>
          <cell r="G657" t="str">
            <v>M46</v>
          </cell>
          <cell r="H657" t="str">
            <v>SEA IMPO</v>
          </cell>
          <cell r="I657" t="str">
            <v>67120000</v>
          </cell>
          <cell r="J657"/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>
            <v>2772</v>
          </cell>
          <cell r="AU657" t="str">
            <v>ABIERTO</v>
          </cell>
        </row>
        <row r="658">
          <cell r="A658" t="str">
            <v>AF-M-099-SI26-M46</v>
          </cell>
          <cell r="B658" t="str">
            <v>18-2-2026</v>
          </cell>
          <cell r="C658" t="str">
            <v>I</v>
          </cell>
          <cell r="D658" t="str">
            <v>MXG</v>
          </cell>
          <cell r="E658" t="str">
            <v>JE CHINA</v>
          </cell>
          <cell r="F658" t="str">
            <v>MEXPROUD SHIPPING SA DE CV</v>
          </cell>
          <cell r="G658" t="str">
            <v>M46</v>
          </cell>
          <cell r="H658" t="str">
            <v>SEA IMPO</v>
          </cell>
          <cell r="I658" t="str">
            <v>67120000</v>
          </cell>
          <cell r="J658"/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>
            <v>2772</v>
          </cell>
          <cell r="AU658" t="str">
            <v>ABIERTO</v>
          </cell>
        </row>
        <row r="659">
          <cell r="A659" t="str">
            <v>RM-M-085-SI26-M19</v>
          </cell>
          <cell r="B659" t="str">
            <v>2-2-2026</v>
          </cell>
          <cell r="C659" t="str">
            <v>I</v>
          </cell>
          <cell r="D659" t="str">
            <v>MXG</v>
          </cell>
          <cell r="E659" t="str">
            <v>JE CHINA</v>
          </cell>
          <cell r="F659" t="str">
            <v>GILDARDO SOLIS RODARTE</v>
          </cell>
          <cell r="G659" t="str">
            <v>M19</v>
          </cell>
          <cell r="H659" t="str">
            <v>SEA IMPO</v>
          </cell>
          <cell r="I659" t="str">
            <v>67120000</v>
          </cell>
          <cell r="J659"/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>
            <v>2048</v>
          </cell>
          <cell r="AU659" t="str">
            <v>ABIERTO</v>
          </cell>
        </row>
        <row r="660">
          <cell r="A660" t="str">
            <v>RM-M-086-SI26-M19</v>
          </cell>
          <cell r="B660" t="str">
            <v>2-2-2026</v>
          </cell>
          <cell r="C660" t="str">
            <v>I</v>
          </cell>
          <cell r="D660" t="str">
            <v>MXG</v>
          </cell>
          <cell r="E660" t="str">
            <v>JE CHINA</v>
          </cell>
          <cell r="F660" t="str">
            <v>GILDARDO SOLIS RODARTE</v>
          </cell>
          <cell r="G660" t="str">
            <v>M19</v>
          </cell>
          <cell r="H660" t="str">
            <v>SEA IMPO</v>
          </cell>
          <cell r="I660" t="str">
            <v>67120000</v>
          </cell>
          <cell r="J660"/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>
            <v>2048</v>
          </cell>
          <cell r="AU660" t="str">
            <v>ABIERTO</v>
          </cell>
        </row>
        <row r="661">
          <cell r="A661" t="str">
            <v>RM-M-077-SI26-M19</v>
          </cell>
          <cell r="B661" t="str">
            <v>1-2-2026</v>
          </cell>
          <cell r="C661" t="str">
            <v>I</v>
          </cell>
          <cell r="D661" t="str">
            <v>MXG</v>
          </cell>
          <cell r="E661" t="str">
            <v>JE CHINA</v>
          </cell>
          <cell r="F661" t="str">
            <v>GILDARDO SOLIS RODARTE</v>
          </cell>
          <cell r="G661" t="str">
            <v>M19</v>
          </cell>
          <cell r="H661" t="str">
            <v>SEA IMPO</v>
          </cell>
          <cell r="I661" t="str">
            <v>67120000</v>
          </cell>
          <cell r="J661"/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>
            <v>2817</v>
          </cell>
          <cell r="AU661" t="str">
            <v>ABIERTO</v>
          </cell>
        </row>
        <row r="662">
          <cell r="A662" t="str">
            <v>AF-M-114-SI26-M46</v>
          </cell>
          <cell r="B662" t="str">
            <v>18-2-2026</v>
          </cell>
          <cell r="C662" t="str">
            <v>I</v>
          </cell>
          <cell r="D662" t="str">
            <v>MXG</v>
          </cell>
          <cell r="E662" t="str">
            <v>JE CHINA</v>
          </cell>
          <cell r="F662" t="str">
            <v>MEXPROUD SHIPPING SA DE CV</v>
          </cell>
          <cell r="G662" t="str">
            <v>M46</v>
          </cell>
          <cell r="H662" t="str">
            <v>SEA IMPO</v>
          </cell>
          <cell r="I662" t="str">
            <v>67120000</v>
          </cell>
          <cell r="J662"/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>
            <v>2772</v>
          </cell>
          <cell r="AU662" t="str">
            <v>ABIERTO</v>
          </cell>
        </row>
        <row r="663">
          <cell r="A663" t="str">
            <v>AF-M-115-SI26-M46</v>
          </cell>
          <cell r="B663" t="str">
            <v>18-2-2026</v>
          </cell>
          <cell r="C663" t="str">
            <v>I</v>
          </cell>
          <cell r="D663" t="str">
            <v>MXG</v>
          </cell>
          <cell r="E663" t="str">
            <v>JE CHINA</v>
          </cell>
          <cell r="F663" t="str">
            <v>MEXPROUD SHIPPING SA DE CV</v>
          </cell>
          <cell r="G663" t="str">
            <v>M46</v>
          </cell>
          <cell r="H663" t="str">
            <v>SEA IMPO</v>
          </cell>
          <cell r="I663" t="str">
            <v>67120000</v>
          </cell>
          <cell r="J663"/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>
            <v>2772</v>
          </cell>
          <cell r="AU663" t="str">
            <v>ABIERTO</v>
          </cell>
        </row>
        <row r="664">
          <cell r="A664" t="str">
            <v>AF-M-116-SI26-M46</v>
          </cell>
          <cell r="B664" t="str">
            <v>18-2-2026</v>
          </cell>
          <cell r="C664" t="str">
            <v>I</v>
          </cell>
          <cell r="D664" t="str">
            <v>MXG</v>
          </cell>
          <cell r="E664" t="str">
            <v>JE CHINA</v>
          </cell>
          <cell r="F664" t="str">
            <v>MEXPROUD SHIPPING SA DE CV</v>
          </cell>
          <cell r="G664" t="str">
            <v>M46</v>
          </cell>
          <cell r="H664" t="str">
            <v>SEA IMPO</v>
          </cell>
          <cell r="I664" t="str">
            <v>67120000</v>
          </cell>
          <cell r="J664"/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>
            <v>2772</v>
          </cell>
          <cell r="AU664" t="str">
            <v>ABIERTO</v>
          </cell>
        </row>
        <row r="665">
          <cell r="A665" t="str">
            <v>RM-M-067-SI26-M19</v>
          </cell>
          <cell r="B665" t="str">
            <v>4-2-2026</v>
          </cell>
          <cell r="C665" t="str">
            <v>I</v>
          </cell>
          <cell r="D665" t="str">
            <v>MXG</v>
          </cell>
          <cell r="E665" t="str">
            <v>JE CHINA</v>
          </cell>
          <cell r="F665" t="str">
            <v>MEXPROUD SHIPPING SA DE CV</v>
          </cell>
          <cell r="G665" t="str">
            <v>M19</v>
          </cell>
          <cell r="H665" t="str">
            <v>SEA IMPO</v>
          </cell>
          <cell r="I665" t="str">
            <v>67120000</v>
          </cell>
          <cell r="J665"/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>
            <v>2772</v>
          </cell>
          <cell r="AU665" t="str">
            <v>ABIERTO</v>
          </cell>
        </row>
        <row r="666">
          <cell r="A666" t="str">
            <v>RM-M-066-SI26-M19</v>
          </cell>
          <cell r="B666" t="str">
            <v>4-2-2026</v>
          </cell>
          <cell r="C666" t="str">
            <v>I</v>
          </cell>
          <cell r="D666" t="str">
            <v>MXG</v>
          </cell>
          <cell r="E666" t="str">
            <v>JE CHINA</v>
          </cell>
          <cell r="F666" t="str">
            <v>MEXPROUD SHIPPING SA DE CV</v>
          </cell>
          <cell r="G666" t="str">
            <v>M19</v>
          </cell>
          <cell r="H666" t="str">
            <v>SEA IMPO</v>
          </cell>
          <cell r="I666" t="str">
            <v>67120000</v>
          </cell>
          <cell r="J666"/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>
            <v>2772</v>
          </cell>
          <cell r="AU666" t="str">
            <v>ABIERTO</v>
          </cell>
        </row>
        <row r="667">
          <cell r="A667" t="str">
            <v>RM-M-081-SI26-M19</v>
          </cell>
          <cell r="B667" t="str">
            <v>6-2-2026</v>
          </cell>
          <cell r="C667" t="str">
            <v>I</v>
          </cell>
          <cell r="D667" t="str">
            <v>MXG</v>
          </cell>
          <cell r="E667" t="str">
            <v>JE CHINA</v>
          </cell>
          <cell r="F667" t="str">
            <v>GILDARDO SOLIS RODARTE</v>
          </cell>
          <cell r="G667" t="str">
            <v>M19</v>
          </cell>
          <cell r="H667" t="str">
            <v>SEA IMPO</v>
          </cell>
          <cell r="I667" t="str">
            <v>67120000</v>
          </cell>
          <cell r="J667"/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>
            <v>2048</v>
          </cell>
          <cell r="AU667" t="str">
            <v>ABIERTO</v>
          </cell>
        </row>
        <row r="668">
          <cell r="A668" t="str">
            <v>RM-M-082-SI26-M19</v>
          </cell>
          <cell r="B668" t="str">
            <v>5-2-2026</v>
          </cell>
          <cell r="C668" t="str">
            <v>I</v>
          </cell>
          <cell r="D668" t="str">
            <v>MXG</v>
          </cell>
          <cell r="E668" t="str">
            <v>JE CHINA</v>
          </cell>
          <cell r="F668" t="str">
            <v>MEXPROUD SHIPPING SA DE CV</v>
          </cell>
          <cell r="G668" t="str">
            <v>M19</v>
          </cell>
          <cell r="H668" t="str">
            <v>SEA IMPO</v>
          </cell>
          <cell r="I668" t="str">
            <v>67120000</v>
          </cell>
          <cell r="J668"/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>
            <v>2772</v>
          </cell>
          <cell r="AU668" t="str">
            <v>ABIERTO</v>
          </cell>
        </row>
        <row r="669">
          <cell r="A669" t="str">
            <v>RM-M-080-SI26-M19</v>
          </cell>
          <cell r="B669" t="str">
            <v>4-2-2026</v>
          </cell>
          <cell r="C669" t="str">
            <v>I</v>
          </cell>
          <cell r="D669" t="str">
            <v>MXG</v>
          </cell>
          <cell r="E669" t="str">
            <v>JE CHINA</v>
          </cell>
          <cell r="F669" t="str">
            <v>MEXPROUD SHIPPING SA DE CV</v>
          </cell>
          <cell r="G669" t="str">
            <v>M19</v>
          </cell>
          <cell r="H669" t="str">
            <v>SEA IMPO</v>
          </cell>
          <cell r="I669" t="str">
            <v>67120000</v>
          </cell>
          <cell r="J669"/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>
            <v>2772</v>
          </cell>
          <cell r="AU669" t="str">
            <v>ABIERTO</v>
          </cell>
        </row>
        <row r="670">
          <cell r="A670" t="str">
            <v>RM-M-091-SI26-M19</v>
          </cell>
          <cell r="B670" t="str">
            <v>11-2-2026</v>
          </cell>
          <cell r="C670" t="str">
            <v>I</v>
          </cell>
          <cell r="D670" t="str">
            <v>MXG</v>
          </cell>
          <cell r="E670" t="str">
            <v>JE CHINA</v>
          </cell>
          <cell r="F670" t="str">
            <v>MEXPROUD SHIPPING SA DE CV</v>
          </cell>
          <cell r="G670" t="str">
            <v>M19</v>
          </cell>
          <cell r="H670" t="str">
            <v>SEA IMPO</v>
          </cell>
          <cell r="I670" t="str">
            <v>67120000</v>
          </cell>
          <cell r="J670"/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>
            <v>1958</v>
          </cell>
          <cell r="AU670" t="str">
            <v>ABIERTO</v>
          </cell>
        </row>
        <row r="671">
          <cell r="A671" t="str">
            <v>AF-M-117-SI26-M46</v>
          </cell>
          <cell r="B671" t="str">
            <v>18-2-2026</v>
          </cell>
          <cell r="C671" t="str">
            <v>I</v>
          </cell>
          <cell r="D671" t="str">
            <v>MXG</v>
          </cell>
          <cell r="E671" t="str">
            <v>JE CHINA</v>
          </cell>
          <cell r="F671" t="str">
            <v>MEXPROUD SHIPPING SA DE CV</v>
          </cell>
          <cell r="G671" t="str">
            <v>M46</v>
          </cell>
          <cell r="H671" t="str">
            <v>SEA IMPO</v>
          </cell>
          <cell r="I671" t="str">
            <v>67120000</v>
          </cell>
          <cell r="J671"/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>
            <v>2772</v>
          </cell>
          <cell r="AU671" t="str">
            <v>ABIERTO</v>
          </cell>
        </row>
        <row r="672">
          <cell r="A672" t="str">
            <v>AF-M-120-SI26-M46</v>
          </cell>
          <cell r="B672" t="str">
            <v>18-2-2026</v>
          </cell>
          <cell r="C672" t="str">
            <v>I</v>
          </cell>
          <cell r="D672" t="str">
            <v>MXG</v>
          </cell>
          <cell r="E672" t="str">
            <v>JE CHINA</v>
          </cell>
          <cell r="F672" t="str">
            <v>MEXPROUD SHIPPING SA DE CV</v>
          </cell>
          <cell r="G672" t="str">
            <v>M46</v>
          </cell>
          <cell r="H672" t="str">
            <v>SEA IMPO</v>
          </cell>
          <cell r="I672" t="str">
            <v>67120000</v>
          </cell>
          <cell r="J672"/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>
            <v>2772</v>
          </cell>
          <cell r="AU672" t="str">
            <v>ABIERTO</v>
          </cell>
        </row>
        <row r="673">
          <cell r="A673" t="str">
            <v>RM-M-084-SI26-M19</v>
          </cell>
          <cell r="B673" t="str">
            <v>6-2-2026</v>
          </cell>
          <cell r="C673" t="str">
            <v>I</v>
          </cell>
          <cell r="D673" t="str">
            <v>MXG</v>
          </cell>
          <cell r="E673" t="str">
            <v>JE CHINA</v>
          </cell>
          <cell r="F673" t="str">
            <v>MEXPROUD SHIPPING SA DE CV</v>
          </cell>
          <cell r="G673" t="str">
            <v>M19</v>
          </cell>
          <cell r="H673" t="str">
            <v>SEA IMPO</v>
          </cell>
          <cell r="I673" t="str">
            <v>67120000</v>
          </cell>
          <cell r="J673"/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>
            <v>1958</v>
          </cell>
          <cell r="AU673" t="str">
            <v>ABIERTO</v>
          </cell>
        </row>
        <row r="674">
          <cell r="A674" t="str">
            <v>AF-M-121-SI26-M46</v>
          </cell>
          <cell r="B674" t="str">
            <v>18-2-2026</v>
          </cell>
          <cell r="C674" t="str">
            <v>I</v>
          </cell>
          <cell r="D674" t="str">
            <v>MXG</v>
          </cell>
          <cell r="E674" t="str">
            <v>JE CHINA</v>
          </cell>
          <cell r="F674" t="str">
            <v>MEXPROUD SHIPPING SA DE CV</v>
          </cell>
          <cell r="G674" t="str">
            <v>M46</v>
          </cell>
          <cell r="H674" t="str">
            <v>SEA IMPO</v>
          </cell>
          <cell r="I674" t="str">
            <v>67120000</v>
          </cell>
          <cell r="J674"/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>
            <v>2772</v>
          </cell>
          <cell r="AU674" t="str">
            <v>ABIERTO</v>
          </cell>
        </row>
        <row r="675">
          <cell r="A675" t="str">
            <v>RM-M-070-SI26-M19</v>
          </cell>
          <cell r="B675" t="str">
            <v>4-2-2026</v>
          </cell>
          <cell r="C675" t="str">
            <v>I</v>
          </cell>
          <cell r="D675" t="str">
            <v>MXG</v>
          </cell>
          <cell r="E675" t="str">
            <v>JE CHINA</v>
          </cell>
          <cell r="F675" t="str">
            <v>GILDARDO SOLIS RODARTE</v>
          </cell>
          <cell r="G675" t="str">
            <v>M19</v>
          </cell>
          <cell r="H675" t="str">
            <v>SEA IMPO</v>
          </cell>
          <cell r="I675" t="str">
            <v>67120000</v>
          </cell>
          <cell r="J675"/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>
            <v>2048</v>
          </cell>
          <cell r="AU675" t="str">
            <v>ABIERTO</v>
          </cell>
        </row>
        <row r="676">
          <cell r="A676" t="str">
            <v>RM-M-078-SI26-M19</v>
          </cell>
          <cell r="B676" t="str">
            <v>2-2-2026</v>
          </cell>
          <cell r="C676" t="str">
            <v>I</v>
          </cell>
          <cell r="D676" t="str">
            <v>MXG</v>
          </cell>
          <cell r="E676" t="str">
            <v>JE CHINA</v>
          </cell>
          <cell r="F676" t="str">
            <v>GILDARDO SOLIS RODARTE</v>
          </cell>
          <cell r="G676" t="str">
            <v>M19</v>
          </cell>
          <cell r="H676" t="str">
            <v>SEA IMPO</v>
          </cell>
          <cell r="I676" t="str">
            <v>67120000</v>
          </cell>
          <cell r="J676"/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>
            <v>2048</v>
          </cell>
          <cell r="AU676" t="str">
            <v>ABIERTO</v>
          </cell>
        </row>
        <row r="677">
          <cell r="A677" t="str">
            <v>RM-M-079-SI26-M19</v>
          </cell>
          <cell r="B677" t="str">
            <v>3-2-2026</v>
          </cell>
          <cell r="C677" t="str">
            <v>I</v>
          </cell>
          <cell r="D677" t="str">
            <v>MXG</v>
          </cell>
          <cell r="E677" t="str">
            <v>JE CHINA</v>
          </cell>
          <cell r="F677" t="str">
            <v>GILDARDO SOLIS RODARTE</v>
          </cell>
          <cell r="G677" t="str">
            <v>M19</v>
          </cell>
          <cell r="H677" t="str">
            <v>SEA IMPO</v>
          </cell>
          <cell r="I677" t="str">
            <v>67120000</v>
          </cell>
          <cell r="J677"/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>
            <v>2048</v>
          </cell>
          <cell r="AU677" t="str">
            <v>ABIERTO</v>
          </cell>
        </row>
        <row r="678">
          <cell r="A678" t="str">
            <v>RM-M-087-SI26-M19</v>
          </cell>
          <cell r="B678" t="str">
            <v>2-2-2026</v>
          </cell>
          <cell r="C678" t="str">
            <v>I</v>
          </cell>
          <cell r="D678" t="str">
            <v>MXG</v>
          </cell>
          <cell r="E678" t="str">
            <v>JE CHINA</v>
          </cell>
          <cell r="F678" t="str">
            <v>GILDARDO SOLIS RODARTE</v>
          </cell>
          <cell r="G678" t="str">
            <v>M19</v>
          </cell>
          <cell r="H678" t="str">
            <v>SEA IMPO</v>
          </cell>
          <cell r="I678" t="str">
            <v>67120000</v>
          </cell>
          <cell r="J678"/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>
            <v>2048</v>
          </cell>
          <cell r="AU678" t="str">
            <v>ABIERTO</v>
          </cell>
        </row>
        <row r="679">
          <cell r="A679" t="str">
            <v>AF-M-122-SI26-M46</v>
          </cell>
          <cell r="B679" t="str">
            <v>18-2-2026</v>
          </cell>
          <cell r="C679" t="str">
            <v>I</v>
          </cell>
          <cell r="D679" t="str">
            <v>MXG</v>
          </cell>
          <cell r="E679" t="str">
            <v>JE CHINA</v>
          </cell>
          <cell r="F679" t="str">
            <v>MEXPROUD SHIPPING SA DE CV</v>
          </cell>
          <cell r="G679" t="str">
            <v>M46</v>
          </cell>
          <cell r="H679" t="str">
            <v>SEA IMPO</v>
          </cell>
          <cell r="I679" t="str">
            <v>67120000</v>
          </cell>
          <cell r="J679"/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>
            <v>2772</v>
          </cell>
          <cell r="AU679" t="str">
            <v>ABIERTO</v>
          </cell>
        </row>
        <row r="680">
          <cell r="A680" t="str">
            <v>AF-M-123-SI26-M46</v>
          </cell>
          <cell r="B680" t="str">
            <v>18-2-2026</v>
          </cell>
          <cell r="C680" t="str">
            <v>I</v>
          </cell>
          <cell r="D680" t="str">
            <v>MXG</v>
          </cell>
          <cell r="E680" t="str">
            <v>JE CHINA</v>
          </cell>
          <cell r="F680" t="str">
            <v>MEXPROUD SHIPPING SA DE CV</v>
          </cell>
          <cell r="G680" t="str">
            <v>M46</v>
          </cell>
          <cell r="H680" t="str">
            <v>SEA IMPO</v>
          </cell>
          <cell r="I680" t="str">
            <v>67120000</v>
          </cell>
          <cell r="J680"/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>
            <v>2772</v>
          </cell>
          <cell r="AU680" t="str">
            <v>ABIERTO</v>
          </cell>
        </row>
        <row r="681">
          <cell r="A681" t="str">
            <v>AF-M-124-SI26-M46</v>
          </cell>
          <cell r="B681" t="str">
            <v>18-2-2026</v>
          </cell>
          <cell r="C681" t="str">
            <v>I</v>
          </cell>
          <cell r="D681" t="str">
            <v>MXG</v>
          </cell>
          <cell r="E681" t="str">
            <v>JE CHINA</v>
          </cell>
          <cell r="F681" t="str">
            <v>MEXPROUD SHIPPING SA DE CV</v>
          </cell>
          <cell r="G681" t="str">
            <v>M46</v>
          </cell>
          <cell r="H681" t="str">
            <v>SEA IMPO</v>
          </cell>
          <cell r="I681" t="str">
            <v>67120000</v>
          </cell>
          <cell r="J681"/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>
            <v>1958</v>
          </cell>
          <cell r="AU681" t="str">
            <v>ABIERTO</v>
          </cell>
        </row>
        <row r="682">
          <cell r="A682" t="str">
            <v>RM-M-065-SI26-M19</v>
          </cell>
          <cell r="B682" t="str">
            <v>4-2-2026</v>
          </cell>
          <cell r="C682" t="str">
            <v>I</v>
          </cell>
          <cell r="D682" t="str">
            <v>MXG</v>
          </cell>
          <cell r="E682" t="str">
            <v>JE CHINA</v>
          </cell>
          <cell r="F682" t="str">
            <v>GILDARDO SOLIS RODARTE</v>
          </cell>
          <cell r="G682" t="str">
            <v>M19</v>
          </cell>
          <cell r="H682" t="str">
            <v>SEA IMPO</v>
          </cell>
          <cell r="I682" t="str">
            <v>67120000</v>
          </cell>
          <cell r="J682"/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>
            <v>2048</v>
          </cell>
          <cell r="AU682" t="str">
            <v>ABIERTO</v>
          </cell>
        </row>
        <row r="683">
          <cell r="A683" t="str">
            <v>RM-M-089-SI26-M19</v>
          </cell>
          <cell r="B683" t="str">
            <v>9-2-2026</v>
          </cell>
          <cell r="C683" t="str">
            <v>I</v>
          </cell>
          <cell r="D683" t="str">
            <v>MXG</v>
          </cell>
          <cell r="E683" t="str">
            <v>JE CHINA</v>
          </cell>
          <cell r="F683" t="str">
            <v>GILDARDO SOLIS RODARTE</v>
          </cell>
          <cell r="G683" t="str">
            <v>M19</v>
          </cell>
          <cell r="H683" t="str">
            <v>SEA IMPO</v>
          </cell>
          <cell r="I683" t="str">
            <v>67120000</v>
          </cell>
          <cell r="J683"/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>
            <v>2048</v>
          </cell>
          <cell r="AU683" t="str">
            <v>ABIERTO</v>
          </cell>
        </row>
        <row r="684">
          <cell r="A684" t="str">
            <v>RM-M-090-SI26-M19</v>
          </cell>
          <cell r="B684" t="str">
            <v>10-2-2026</v>
          </cell>
          <cell r="C684" t="str">
            <v>I</v>
          </cell>
          <cell r="D684" t="str">
            <v>MXG</v>
          </cell>
          <cell r="E684" t="str">
            <v>JE CHINA</v>
          </cell>
          <cell r="F684" t="str">
            <v>GILDARDO SOLIS RODARTE</v>
          </cell>
          <cell r="G684" t="str">
            <v>M19</v>
          </cell>
          <cell r="H684" t="str">
            <v>SEA IMPO</v>
          </cell>
          <cell r="I684" t="str">
            <v>67120000</v>
          </cell>
          <cell r="J684"/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>
            <v>2048</v>
          </cell>
          <cell r="AU684" t="str">
            <v>ABIERTO</v>
          </cell>
        </row>
        <row r="685">
          <cell r="A685" t="str">
            <v>RM-M-088-SI26-M19</v>
          </cell>
          <cell r="B685" t="str">
            <v>12-2-2026</v>
          </cell>
          <cell r="C685" t="str">
            <v>I</v>
          </cell>
          <cell r="D685" t="str">
            <v>MXG</v>
          </cell>
          <cell r="E685" t="str">
            <v>JE CHINA</v>
          </cell>
          <cell r="F685" t="str">
            <v>GILDARDO SOLIS RODARTE</v>
          </cell>
          <cell r="G685" t="str">
            <v>M19</v>
          </cell>
          <cell r="H685" t="str">
            <v>SEA IMPO</v>
          </cell>
          <cell r="I685" t="str">
            <v>67120000</v>
          </cell>
          <cell r="J685"/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>
            <v>2048</v>
          </cell>
          <cell r="AU685" t="str">
            <v>ABIERTO</v>
          </cell>
        </row>
        <row r="686">
          <cell r="A686" t="str">
            <v>RM-M-083-SI26-M19</v>
          </cell>
          <cell r="B686" t="str">
            <v>6-2-2026</v>
          </cell>
          <cell r="C686" t="str">
            <v>I</v>
          </cell>
          <cell r="D686" t="str">
            <v>MXG</v>
          </cell>
          <cell r="E686" t="str">
            <v>JE CHINA</v>
          </cell>
          <cell r="F686" t="str">
            <v>MEXPROUD SHIPPING SA DE CV</v>
          </cell>
          <cell r="G686" t="str">
            <v>M19</v>
          </cell>
          <cell r="H686" t="str">
            <v>SEA IMPO</v>
          </cell>
          <cell r="I686" t="str">
            <v>67120000</v>
          </cell>
          <cell r="J686"/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>
            <v>1958</v>
          </cell>
          <cell r="AU686" t="str">
            <v>ABIERTO</v>
          </cell>
        </row>
        <row r="687">
          <cell r="A687" t="str">
            <v>AF-M-125-SI26-M46</v>
          </cell>
          <cell r="B687" t="str">
            <v>18-2-2026</v>
          </cell>
          <cell r="C687" t="str">
            <v>I</v>
          </cell>
          <cell r="D687" t="str">
            <v>MXG</v>
          </cell>
          <cell r="E687" t="str">
            <v>JE CHINA</v>
          </cell>
          <cell r="F687" t="str">
            <v>MEXPROUD SHIPPING SA DE CV</v>
          </cell>
          <cell r="G687" t="str">
            <v>M46</v>
          </cell>
          <cell r="H687" t="str">
            <v>SEA IMPO</v>
          </cell>
          <cell r="I687" t="str">
            <v>67120000</v>
          </cell>
          <cell r="J687"/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>
            <v>2772</v>
          </cell>
          <cell r="AU687" t="str">
            <v>ABIERTO</v>
          </cell>
        </row>
        <row r="688">
          <cell r="A688" t="str">
            <v>AF-M-126-SI26-M46</v>
          </cell>
          <cell r="B688" t="str">
            <v>18-2-2026</v>
          </cell>
          <cell r="C688" t="str">
            <v>I</v>
          </cell>
          <cell r="D688" t="str">
            <v>MXG</v>
          </cell>
          <cell r="E688" t="str">
            <v>JE CHINA</v>
          </cell>
          <cell r="F688" t="str">
            <v>MEXPROUD SHIPPING SA DE CV</v>
          </cell>
          <cell r="G688" t="str">
            <v>M46</v>
          </cell>
          <cell r="H688" t="str">
            <v>SEA IMPO</v>
          </cell>
          <cell r="I688" t="str">
            <v>67120000</v>
          </cell>
          <cell r="J688"/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>
            <v>2772</v>
          </cell>
          <cell r="AU688" t="str">
            <v>ABIERTO</v>
          </cell>
        </row>
        <row r="689">
          <cell r="A689" t="str">
            <v>AF-M-127-SI26-M46</v>
          </cell>
          <cell r="B689" t="str">
            <v>18-2-2026</v>
          </cell>
          <cell r="C689" t="str">
            <v>I</v>
          </cell>
          <cell r="D689" t="str">
            <v>MXG</v>
          </cell>
          <cell r="E689" t="str">
            <v>JE CHINA</v>
          </cell>
          <cell r="F689" t="str">
            <v>MEXPROUD SHIPPING SA DE CV</v>
          </cell>
          <cell r="G689" t="str">
            <v>M46</v>
          </cell>
          <cell r="H689" t="str">
            <v>SEA IMPO</v>
          </cell>
          <cell r="I689" t="str">
            <v>67120000</v>
          </cell>
          <cell r="J689"/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>
            <v>1958</v>
          </cell>
          <cell r="AU689" t="str">
            <v>ABIERTO</v>
          </cell>
        </row>
        <row r="690">
          <cell r="A690" t="str">
            <v>RM-M-094-SI26-M19</v>
          </cell>
          <cell r="B690" t="str">
            <v>13-2-2026</v>
          </cell>
          <cell r="C690" t="str">
            <v>I</v>
          </cell>
          <cell r="D690" t="str">
            <v>MXG</v>
          </cell>
          <cell r="E690" t="str">
            <v>JE CHINA</v>
          </cell>
          <cell r="F690" t="str">
            <v>GILDARDO SOLIS RODARTE</v>
          </cell>
          <cell r="G690" t="str">
            <v>M19</v>
          </cell>
          <cell r="H690" t="str">
            <v>SEA IMPO</v>
          </cell>
          <cell r="I690" t="str">
            <v>67120000</v>
          </cell>
          <cell r="J690"/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>
            <v>2048</v>
          </cell>
          <cell r="AU690" t="str">
            <v>ABIERTO</v>
          </cell>
        </row>
        <row r="691">
          <cell r="A691" t="str">
            <v>RM-M-095-SI26-M19</v>
          </cell>
          <cell r="B691" t="str">
            <v>8-2-2026</v>
          </cell>
          <cell r="C691" t="str">
            <v>I</v>
          </cell>
          <cell r="D691" t="str">
            <v>MXG</v>
          </cell>
          <cell r="E691" t="str">
            <v>JE CHINA</v>
          </cell>
          <cell r="F691" t="str">
            <v>GILDARDO SOLIS RODARTE</v>
          </cell>
          <cell r="G691" t="str">
            <v>M19</v>
          </cell>
          <cell r="H691" t="str">
            <v>SEA IMPO</v>
          </cell>
          <cell r="I691" t="str">
            <v>67120000</v>
          </cell>
          <cell r="J691"/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>
            <v>2048</v>
          </cell>
          <cell r="AU691" t="str">
            <v>ABIERTO</v>
          </cell>
        </row>
        <row r="692">
          <cell r="A692" t="str">
            <v>RM-M-115-SI26-M19</v>
          </cell>
          <cell r="B692" t="str">
            <v>9-2-2026</v>
          </cell>
          <cell r="C692" t="str">
            <v>I</v>
          </cell>
          <cell r="D692" t="str">
            <v>MXG</v>
          </cell>
          <cell r="E692" t="str">
            <v>JE CHINA</v>
          </cell>
          <cell r="F692" t="str">
            <v>GILDARDO SOLIS RODARTE</v>
          </cell>
          <cell r="G692" t="str">
            <v>M19</v>
          </cell>
          <cell r="H692" t="str">
            <v>SEA IMPO</v>
          </cell>
          <cell r="I692" t="str">
            <v>67120000</v>
          </cell>
          <cell r="J692"/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>
            <v>2048</v>
          </cell>
          <cell r="AU692" t="str">
            <v>ABIERTO</v>
          </cell>
        </row>
        <row r="693">
          <cell r="A693" t="str">
            <v>AF-M-108-SI26-M46</v>
          </cell>
          <cell r="B693" t="str">
            <v>18-2-2026</v>
          </cell>
          <cell r="C693" t="str">
            <v>I</v>
          </cell>
          <cell r="D693" t="str">
            <v>MXG</v>
          </cell>
          <cell r="E693" t="str">
            <v>JE CHINA</v>
          </cell>
          <cell r="F693" t="str">
            <v>MEXPROUD SHIPPING SA DE CV</v>
          </cell>
          <cell r="G693" t="str">
            <v>M46</v>
          </cell>
          <cell r="H693" t="str">
            <v>SEA IMPO</v>
          </cell>
          <cell r="I693" t="str">
            <v>67120000</v>
          </cell>
          <cell r="J693"/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>
            <v>2772</v>
          </cell>
          <cell r="AU693" t="str">
            <v>ABIERTO</v>
          </cell>
        </row>
        <row r="694">
          <cell r="A694" t="str">
            <v>AF-M-113-SI26-M46</v>
          </cell>
          <cell r="B694" t="str">
            <v>18-2-2026</v>
          </cell>
          <cell r="C694" t="str">
            <v>I</v>
          </cell>
          <cell r="D694" t="str">
            <v>MXG</v>
          </cell>
          <cell r="E694" t="str">
            <v>JE CHINA</v>
          </cell>
          <cell r="F694" t="str">
            <v>MEXPROUD SHIPPING SA DE CV</v>
          </cell>
          <cell r="G694" t="str">
            <v>M46</v>
          </cell>
          <cell r="H694" t="str">
            <v>SEA IMPO</v>
          </cell>
          <cell r="I694" t="str">
            <v>67120000</v>
          </cell>
          <cell r="J694"/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>
            <v>2772</v>
          </cell>
          <cell r="AU694" t="str">
            <v>ABIERTO</v>
          </cell>
        </row>
        <row r="695">
          <cell r="A695" t="str">
            <v>AF-M-109-SI26-M46</v>
          </cell>
          <cell r="B695" t="str">
            <v>18-2-2026</v>
          </cell>
          <cell r="C695" t="str">
            <v>I</v>
          </cell>
          <cell r="D695" t="str">
            <v>MXG</v>
          </cell>
          <cell r="E695" t="str">
            <v>JE CHINA</v>
          </cell>
          <cell r="F695" t="str">
            <v>MEXPROUD SHIPPING SA DE CV</v>
          </cell>
          <cell r="G695" t="str">
            <v>M46</v>
          </cell>
          <cell r="H695" t="str">
            <v>SEA IMPO</v>
          </cell>
          <cell r="I695" t="str">
            <v>67120000</v>
          </cell>
          <cell r="J695"/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>
            <v>2772</v>
          </cell>
          <cell r="AU695" t="str">
            <v>ABIERTO</v>
          </cell>
        </row>
        <row r="696">
          <cell r="A696" t="str">
            <v>AF-M-110-SI26-M46</v>
          </cell>
          <cell r="B696" t="str">
            <v>18-2-2026</v>
          </cell>
          <cell r="C696" t="str">
            <v>I</v>
          </cell>
          <cell r="D696" t="str">
            <v>MXG</v>
          </cell>
          <cell r="E696" t="str">
            <v>JE CHINA</v>
          </cell>
          <cell r="F696" t="str">
            <v>MEXPROUD SHIPPING SA DE CV</v>
          </cell>
          <cell r="G696" t="str">
            <v>M46</v>
          </cell>
          <cell r="H696" t="str">
            <v>SEA IMPO</v>
          </cell>
          <cell r="I696" t="str">
            <v>67120000</v>
          </cell>
          <cell r="J696"/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>
            <v>2772</v>
          </cell>
          <cell r="AU696" t="str">
            <v>ABIERTO</v>
          </cell>
        </row>
        <row r="697">
          <cell r="A697" t="str">
            <v>AF-M-111-SI26-M46</v>
          </cell>
          <cell r="B697" t="str">
            <v>18-2-2026</v>
          </cell>
          <cell r="C697" t="str">
            <v>I</v>
          </cell>
          <cell r="D697" t="str">
            <v>MXG</v>
          </cell>
          <cell r="E697" t="str">
            <v>JE CHINA</v>
          </cell>
          <cell r="F697" t="str">
            <v>MEXPROUD SHIPPING SA DE CV</v>
          </cell>
          <cell r="G697" t="str">
            <v>M46</v>
          </cell>
          <cell r="H697" t="str">
            <v>SEA IMPO</v>
          </cell>
          <cell r="I697" t="str">
            <v>67120000</v>
          </cell>
          <cell r="J697"/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>
            <v>2772</v>
          </cell>
          <cell r="AU697" t="str">
            <v>ABIERTO</v>
          </cell>
        </row>
        <row r="698">
          <cell r="A698" t="str">
            <v>AF-M-100-SI26-M46</v>
          </cell>
          <cell r="B698" t="str">
            <v>18-2-2026</v>
          </cell>
          <cell r="C698" t="str">
            <v>I</v>
          </cell>
          <cell r="D698" t="str">
            <v>MXG</v>
          </cell>
          <cell r="E698" t="str">
            <v>JE CHINA</v>
          </cell>
          <cell r="F698" t="str">
            <v>MEXPROUD SHIPPING SA DE CV</v>
          </cell>
          <cell r="G698" t="str">
            <v>M46</v>
          </cell>
          <cell r="H698" t="str">
            <v>SEA IMPO</v>
          </cell>
          <cell r="I698" t="str">
            <v>67120000</v>
          </cell>
          <cell r="J698"/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>
            <v>2772</v>
          </cell>
          <cell r="AU698" t="str">
            <v>ABIERTO</v>
          </cell>
        </row>
        <row r="699">
          <cell r="A699" t="str">
            <v>RM-M-001-SI26-M19-B</v>
          </cell>
          <cell r="B699" t="str">
            <v>11-12-2026</v>
          </cell>
          <cell r="C699" t="str">
            <v>I</v>
          </cell>
          <cell r="D699" t="str">
            <v>MXG</v>
          </cell>
          <cell r="E699" t="str">
            <v>ELNA</v>
          </cell>
          <cell r="F699" t="str">
            <v>DICEX S.A DE C.V.</v>
          </cell>
          <cell r="G699" t="str">
            <v>M19</v>
          </cell>
          <cell r="H699" t="str">
            <v>SEA IMPO</v>
          </cell>
          <cell r="I699" t="str">
            <v>67120000</v>
          </cell>
          <cell r="J699"/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>
            <v>1026</v>
          </cell>
          <cell r="AU699" t="str">
            <v>ABIERTO</v>
          </cell>
        </row>
        <row r="700">
          <cell r="A700" t="str">
            <v>RM-M-073-SI26-M19-B</v>
          </cell>
          <cell r="B700" t="str">
            <v>4-2-2026</v>
          </cell>
          <cell r="C700" t="str">
            <v>I</v>
          </cell>
          <cell r="D700" t="str">
            <v>MXG</v>
          </cell>
          <cell r="E700" t="str">
            <v>JE CHINA</v>
          </cell>
          <cell r="F700" t="str">
            <v>DICEX S.A DE C.V.</v>
          </cell>
          <cell r="G700" t="str">
            <v>M19</v>
          </cell>
          <cell r="H700" t="str">
            <v>SEA IMPO</v>
          </cell>
          <cell r="I700" t="str">
            <v>67120000</v>
          </cell>
          <cell r="J700"/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>
            <v>1026</v>
          </cell>
          <cell r="AU700" t="str">
            <v>ABIERTO</v>
          </cell>
        </row>
        <row r="701">
          <cell r="A701" t="str">
            <v>RM-M-036-SI26-M19-B</v>
          </cell>
          <cell r="B701" t="str">
            <v>17-1-2026</v>
          </cell>
          <cell r="C701" t="str">
            <v>I</v>
          </cell>
          <cell r="D701" t="str">
            <v>MXG</v>
          </cell>
          <cell r="E701" t="str">
            <v>JE CHINA</v>
          </cell>
          <cell r="F701" t="str">
            <v>DICEX S.A DE C.V.</v>
          </cell>
          <cell r="G701" t="str">
            <v>M19</v>
          </cell>
          <cell r="H701" t="str">
            <v>SEA IMPO</v>
          </cell>
          <cell r="I701" t="str">
            <v>67120000</v>
          </cell>
          <cell r="J701"/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>
            <v>1026</v>
          </cell>
          <cell r="AU701" t="str">
            <v>ABIERTO</v>
          </cell>
        </row>
        <row r="702">
          <cell r="A702" t="str">
            <v>RM-M-074-SI26-M19-B</v>
          </cell>
          <cell r="B702" t="str">
            <v>4-2-2026</v>
          </cell>
          <cell r="C702" t="str">
            <v>I</v>
          </cell>
          <cell r="D702" t="str">
            <v>MXG</v>
          </cell>
          <cell r="E702" t="str">
            <v>JE CHINA</v>
          </cell>
          <cell r="F702" t="str">
            <v>DICEX S.A DE C.V.</v>
          </cell>
          <cell r="G702" t="str">
            <v>M19</v>
          </cell>
          <cell r="H702" t="str">
            <v>SEA IMPO</v>
          </cell>
          <cell r="I702" t="str">
            <v>67120000</v>
          </cell>
          <cell r="J702"/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>
            <v>1026</v>
          </cell>
          <cell r="AU702" t="str">
            <v>ABIERTO</v>
          </cell>
        </row>
        <row r="703">
          <cell r="A703" t="str">
            <v>RM-M-071-SI26-M19-B</v>
          </cell>
          <cell r="B703" t="str">
            <v>4-2-2026</v>
          </cell>
          <cell r="C703" t="str">
            <v>I</v>
          </cell>
          <cell r="D703" t="str">
            <v>MXG</v>
          </cell>
          <cell r="E703" t="str">
            <v>JE CHINA</v>
          </cell>
          <cell r="F703" t="str">
            <v>DICEX S.A DE C.V.</v>
          </cell>
          <cell r="G703" t="str">
            <v>M19</v>
          </cell>
          <cell r="H703" t="str">
            <v>SEA IMPO</v>
          </cell>
          <cell r="I703" t="str">
            <v>67120000</v>
          </cell>
          <cell r="J703"/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>
            <v>1026</v>
          </cell>
          <cell r="AU703" t="str">
            <v>ABIERTO</v>
          </cell>
        </row>
        <row r="704">
          <cell r="A704" t="str">
            <v>RM-M-068-SI26-M19-B</v>
          </cell>
          <cell r="B704" t="str">
            <v>4-2-2026</v>
          </cell>
          <cell r="C704" t="str">
            <v>I</v>
          </cell>
          <cell r="D704" t="str">
            <v>MXG</v>
          </cell>
          <cell r="E704" t="str">
            <v>JE CHINA</v>
          </cell>
          <cell r="F704" t="str">
            <v>DICEX S.A DE C.V.</v>
          </cell>
          <cell r="G704" t="str">
            <v>M19</v>
          </cell>
          <cell r="H704" t="str">
            <v>SEA IMPO</v>
          </cell>
          <cell r="I704" t="str">
            <v>67120000</v>
          </cell>
          <cell r="J704"/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>
            <v>1026</v>
          </cell>
          <cell r="AU704" t="str">
            <v>ABIERTO</v>
          </cell>
        </row>
        <row r="705">
          <cell r="A705" t="str">
            <v>RM-M-072-SI26-M19-B</v>
          </cell>
          <cell r="B705" t="str">
            <v>4-2-2026</v>
          </cell>
          <cell r="C705" t="str">
            <v>I</v>
          </cell>
          <cell r="D705" t="str">
            <v>MXG</v>
          </cell>
          <cell r="E705" t="str">
            <v>JE CHINA</v>
          </cell>
          <cell r="F705" t="str">
            <v>DICEX S.A DE C.V.</v>
          </cell>
          <cell r="G705" t="str">
            <v>M19</v>
          </cell>
          <cell r="H705" t="str">
            <v>SEA IMPO</v>
          </cell>
          <cell r="I705" t="str">
            <v>67120000</v>
          </cell>
          <cell r="J705"/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>
            <v>1026</v>
          </cell>
          <cell r="AU705" t="str">
            <v>ABIERTO</v>
          </cell>
        </row>
        <row r="706">
          <cell r="A706" t="str">
            <v>RM-M-069-SI26-M19-B</v>
          </cell>
          <cell r="B706" t="str">
            <v>4-2-2026</v>
          </cell>
          <cell r="C706" t="str">
            <v>I</v>
          </cell>
          <cell r="D706" t="str">
            <v>MXG</v>
          </cell>
          <cell r="E706" t="str">
            <v>JE CHINA</v>
          </cell>
          <cell r="F706" t="str">
            <v>DICEX S.A DE C.V.</v>
          </cell>
          <cell r="G706" t="str">
            <v>M19</v>
          </cell>
          <cell r="H706" t="str">
            <v>SEA IMPO</v>
          </cell>
          <cell r="I706" t="str">
            <v>67120000</v>
          </cell>
          <cell r="J706"/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>
            <v>1026</v>
          </cell>
          <cell r="AU706" t="str">
            <v>ABIERTO</v>
          </cell>
        </row>
        <row r="707">
          <cell r="A707" t="str">
            <v>RM-M-039-SI26-M19-B</v>
          </cell>
          <cell r="B707" t="str">
            <v>19-1-2026</v>
          </cell>
          <cell r="C707" t="str">
            <v>I</v>
          </cell>
          <cell r="D707" t="str">
            <v>MXG</v>
          </cell>
          <cell r="E707" t="str">
            <v>JE CHINA</v>
          </cell>
          <cell r="F707" t="str">
            <v>DICEX S.A DE C.V.</v>
          </cell>
          <cell r="G707" t="str">
            <v>M19</v>
          </cell>
          <cell r="H707" t="str">
            <v>SEA IMPO</v>
          </cell>
          <cell r="I707" t="str">
            <v>67120000</v>
          </cell>
          <cell r="J707"/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>
            <v>1026</v>
          </cell>
          <cell r="AU707" t="str">
            <v>ABIERTO</v>
          </cell>
        </row>
        <row r="708">
          <cell r="A708" t="str">
            <v>AF-M-106-SI26-M46-B</v>
          </cell>
          <cell r="B708" t="str">
            <v>18-2-2026</v>
          </cell>
          <cell r="C708" t="str">
            <v>I</v>
          </cell>
          <cell r="D708" t="str">
            <v>MXG</v>
          </cell>
          <cell r="E708" t="str">
            <v>JE CHINA</v>
          </cell>
          <cell r="F708" t="str">
            <v>DICEX S.A DE C.V.</v>
          </cell>
          <cell r="G708" t="str">
            <v>M46</v>
          </cell>
          <cell r="H708" t="str">
            <v>SEA IMPO</v>
          </cell>
          <cell r="I708" t="str">
            <v>67120000</v>
          </cell>
          <cell r="J708"/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>
            <v>1026</v>
          </cell>
          <cell r="AU708" t="str">
            <v>ABIERTO</v>
          </cell>
        </row>
        <row r="709">
          <cell r="A709" t="str">
            <v>AF-M-098-SI26-M46-B</v>
          </cell>
          <cell r="B709" t="str">
            <v>18-2-2026</v>
          </cell>
          <cell r="C709" t="str">
            <v>I</v>
          </cell>
          <cell r="D709" t="str">
            <v>MXG</v>
          </cell>
          <cell r="E709" t="str">
            <v>JE CHINA</v>
          </cell>
          <cell r="F709" t="str">
            <v>DICEX S.A DE C.V.</v>
          </cell>
          <cell r="G709" t="str">
            <v>M46</v>
          </cell>
          <cell r="H709" t="str">
            <v>SEA IMPO</v>
          </cell>
          <cell r="I709" t="str">
            <v>67120000</v>
          </cell>
          <cell r="J709"/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>
            <v>1026</v>
          </cell>
          <cell r="AU709" t="str">
            <v>ABIERTO</v>
          </cell>
        </row>
        <row r="710">
          <cell r="A710" t="str">
            <v>AF-M-099-SI26-M46-B</v>
          </cell>
          <cell r="B710" t="str">
            <v>18-2-2026</v>
          </cell>
          <cell r="C710" t="str">
            <v>I</v>
          </cell>
          <cell r="D710" t="str">
            <v>MXG</v>
          </cell>
          <cell r="E710" t="str">
            <v>JE CHINA</v>
          </cell>
          <cell r="F710" t="str">
            <v>DICEX S.A DE C.V.</v>
          </cell>
          <cell r="G710" t="str">
            <v>M46</v>
          </cell>
          <cell r="H710" t="str">
            <v>SEA IMPO</v>
          </cell>
          <cell r="I710" t="str">
            <v>67120000</v>
          </cell>
          <cell r="J710"/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>
            <v>1026</v>
          </cell>
          <cell r="AU710" t="str">
            <v>ABIERTO</v>
          </cell>
        </row>
        <row r="711">
          <cell r="A711" t="str">
            <v>RM-M-085-SI26-M19-B</v>
          </cell>
          <cell r="B711" t="str">
            <v>2-2-2026</v>
          </cell>
          <cell r="C711" t="str">
            <v>I</v>
          </cell>
          <cell r="D711" t="str">
            <v>MXG</v>
          </cell>
          <cell r="E711" t="str">
            <v>JE CHINA</v>
          </cell>
          <cell r="F711" t="str">
            <v>DICEX S.A DE C.V.</v>
          </cell>
          <cell r="G711" t="str">
            <v>M19</v>
          </cell>
          <cell r="H711" t="str">
            <v>SEA IMPO</v>
          </cell>
          <cell r="I711" t="str">
            <v>67120000</v>
          </cell>
          <cell r="J711"/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>
            <v>1026</v>
          </cell>
          <cell r="AU711" t="str">
            <v>ABIERTO</v>
          </cell>
        </row>
        <row r="712">
          <cell r="A712" t="str">
            <v>RM-M-086-SI26-M19-B</v>
          </cell>
          <cell r="B712" t="str">
            <v>2-2-2026</v>
          </cell>
          <cell r="C712" t="str">
            <v>I</v>
          </cell>
          <cell r="D712" t="str">
            <v>MXG</v>
          </cell>
          <cell r="E712" t="str">
            <v>JE CHINA</v>
          </cell>
          <cell r="F712" t="str">
            <v>DICEX S.A DE C.V.</v>
          </cell>
          <cell r="G712" t="str">
            <v>M19</v>
          </cell>
          <cell r="H712" t="str">
            <v>SEA IMPO</v>
          </cell>
          <cell r="I712" t="str">
            <v>67120000</v>
          </cell>
          <cell r="J712"/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>
            <v>1026</v>
          </cell>
          <cell r="AU712" t="str">
            <v>ABIERTO</v>
          </cell>
        </row>
        <row r="713">
          <cell r="A713" t="str">
            <v>RM-M-077-SI26-M19-B</v>
          </cell>
          <cell r="B713" t="str">
            <v>1-2-2026</v>
          </cell>
          <cell r="C713" t="str">
            <v>I</v>
          </cell>
          <cell r="D713" t="str">
            <v>MXG</v>
          </cell>
          <cell r="E713" t="str">
            <v>JE CHINA</v>
          </cell>
          <cell r="F713" t="str">
            <v>DICEX S.A DE C.V.</v>
          </cell>
          <cell r="G713" t="str">
            <v>M19</v>
          </cell>
          <cell r="H713" t="str">
            <v>SEA IMPO</v>
          </cell>
          <cell r="I713" t="str">
            <v>67120000</v>
          </cell>
          <cell r="J713"/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>
            <v>1026</v>
          </cell>
          <cell r="AU713" t="str">
            <v>ABIERTO</v>
          </cell>
        </row>
        <row r="714">
          <cell r="A714" t="str">
            <v>AF-M-114-SI26-M46-B</v>
          </cell>
          <cell r="B714" t="str">
            <v>18-2-2026</v>
          </cell>
          <cell r="C714" t="str">
            <v>I</v>
          </cell>
          <cell r="D714" t="str">
            <v>MXG</v>
          </cell>
          <cell r="E714" t="str">
            <v>JE CHINA</v>
          </cell>
          <cell r="F714" t="str">
            <v>DICEX S.A DE C.V.</v>
          </cell>
          <cell r="G714" t="str">
            <v>M46</v>
          </cell>
          <cell r="H714" t="str">
            <v>SEA IMPO</v>
          </cell>
          <cell r="I714" t="str">
            <v>67120000</v>
          </cell>
          <cell r="J714"/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>
            <v>1026</v>
          </cell>
          <cell r="AU714" t="str">
            <v>ABIERTO</v>
          </cell>
        </row>
        <row r="715">
          <cell r="A715" t="str">
            <v>AF-M-115-SI26-M46-B</v>
          </cell>
          <cell r="B715" t="str">
            <v>18-2-2026</v>
          </cell>
          <cell r="C715" t="str">
            <v>I</v>
          </cell>
          <cell r="D715" t="str">
            <v>MXG</v>
          </cell>
          <cell r="E715" t="str">
            <v>JE CHINA</v>
          </cell>
          <cell r="F715" t="str">
            <v>DICEX S.A DE C.V.</v>
          </cell>
          <cell r="G715" t="str">
            <v>M46</v>
          </cell>
          <cell r="H715" t="str">
            <v>SEA IMPO</v>
          </cell>
          <cell r="I715" t="str">
            <v>67120000</v>
          </cell>
          <cell r="J715"/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>
            <v>1026</v>
          </cell>
          <cell r="AU715" t="str">
            <v>ABIERTO</v>
          </cell>
        </row>
        <row r="716">
          <cell r="A716" t="str">
            <v>AF-M-116-SI26-M46-B</v>
          </cell>
          <cell r="B716" t="str">
            <v>18-2-2026</v>
          </cell>
          <cell r="C716" t="str">
            <v>I</v>
          </cell>
          <cell r="D716" t="str">
            <v>MXG</v>
          </cell>
          <cell r="E716" t="str">
            <v>JE CHINA</v>
          </cell>
          <cell r="F716" t="str">
            <v>DICEX S.A DE C.V.</v>
          </cell>
          <cell r="G716" t="str">
            <v>M46</v>
          </cell>
          <cell r="H716" t="str">
            <v>SEA IMPO</v>
          </cell>
          <cell r="I716" t="str">
            <v>67120000</v>
          </cell>
          <cell r="J716"/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>
            <v>1026</v>
          </cell>
          <cell r="AU716" t="str">
            <v>ABIERTO</v>
          </cell>
        </row>
        <row r="717">
          <cell r="A717" t="str">
            <v>RM-M-067-SI26-M19-B</v>
          </cell>
          <cell r="B717" t="str">
            <v>4-2-2026</v>
          </cell>
          <cell r="C717" t="str">
            <v>I</v>
          </cell>
          <cell r="D717" t="str">
            <v>MXG</v>
          </cell>
          <cell r="E717" t="str">
            <v>JE CHINA</v>
          </cell>
          <cell r="F717" t="str">
            <v>DICEX S.A DE C.V.</v>
          </cell>
          <cell r="G717" t="str">
            <v>M19</v>
          </cell>
          <cell r="H717" t="str">
            <v>SEA IMPO</v>
          </cell>
          <cell r="I717" t="str">
            <v>67120000</v>
          </cell>
          <cell r="J717"/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>
            <v>1026</v>
          </cell>
          <cell r="AU717" t="str">
            <v>ABIERTO</v>
          </cell>
        </row>
        <row r="718">
          <cell r="A718" t="str">
            <v>RM-M-066-SI26-M19-B</v>
          </cell>
          <cell r="B718" t="str">
            <v>4-2-2026</v>
          </cell>
          <cell r="C718" t="str">
            <v>I</v>
          </cell>
          <cell r="D718" t="str">
            <v>MXG</v>
          </cell>
          <cell r="E718" t="str">
            <v>JE CHINA</v>
          </cell>
          <cell r="F718" t="str">
            <v>DICEX S.A DE C.V.</v>
          </cell>
          <cell r="G718" t="str">
            <v>M19</v>
          </cell>
          <cell r="H718" t="str">
            <v>SEA IMPO</v>
          </cell>
          <cell r="I718" t="str">
            <v>67120000</v>
          </cell>
          <cell r="J718"/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>
            <v>1026</v>
          </cell>
          <cell r="AU718" t="str">
            <v>ABIERTO</v>
          </cell>
        </row>
        <row r="719">
          <cell r="A719" t="str">
            <v>RM-M-081-SI26-M19-B</v>
          </cell>
          <cell r="B719" t="str">
            <v>6-2-2026</v>
          </cell>
          <cell r="C719" t="str">
            <v>I</v>
          </cell>
          <cell r="D719" t="str">
            <v>MXG</v>
          </cell>
          <cell r="E719" t="str">
            <v>JE CHINA</v>
          </cell>
          <cell r="F719" t="str">
            <v>DICEX S.A DE C.V.</v>
          </cell>
          <cell r="G719" t="str">
            <v>M19</v>
          </cell>
          <cell r="H719" t="str">
            <v>SEA IMPO</v>
          </cell>
          <cell r="I719" t="str">
            <v>67120000</v>
          </cell>
          <cell r="J719"/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>
            <v>1026</v>
          </cell>
          <cell r="AU719" t="str">
            <v>ABIERTO</v>
          </cell>
        </row>
        <row r="720">
          <cell r="A720" t="str">
            <v>RM-M-082-SI26-M19-B</v>
          </cell>
          <cell r="B720" t="str">
            <v>5-2-2026</v>
          </cell>
          <cell r="C720" t="str">
            <v>I</v>
          </cell>
          <cell r="D720" t="str">
            <v>MXG</v>
          </cell>
          <cell r="E720" t="str">
            <v>JE CHINA</v>
          </cell>
          <cell r="F720" t="str">
            <v>DICEX S.A DE C.V.</v>
          </cell>
          <cell r="G720" t="str">
            <v>M19</v>
          </cell>
          <cell r="H720" t="str">
            <v>SEA IMPO</v>
          </cell>
          <cell r="I720" t="str">
            <v>67120000</v>
          </cell>
          <cell r="J720"/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>
            <v>1026</v>
          </cell>
          <cell r="AU720" t="str">
            <v>ABIERTO</v>
          </cell>
        </row>
        <row r="721">
          <cell r="A721" t="str">
            <v>RM-M-080-SI26-M19-B</v>
          </cell>
          <cell r="B721" t="str">
            <v>4-2-2026</v>
          </cell>
          <cell r="C721" t="str">
            <v>I</v>
          </cell>
          <cell r="D721" t="str">
            <v>MXG</v>
          </cell>
          <cell r="E721" t="str">
            <v>JE CHINA</v>
          </cell>
          <cell r="F721" t="str">
            <v>DICEX S.A DE C.V.</v>
          </cell>
          <cell r="G721" t="str">
            <v>M19</v>
          </cell>
          <cell r="H721" t="str">
            <v>SEA IMPO</v>
          </cell>
          <cell r="I721" t="str">
            <v>67120000</v>
          </cell>
          <cell r="J721"/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>
            <v>1026</v>
          </cell>
          <cell r="AU721" t="str">
            <v>ABIERTO</v>
          </cell>
        </row>
        <row r="722">
          <cell r="A722" t="str">
            <v>RM-M-091-SI26-M19-B</v>
          </cell>
          <cell r="B722" t="str">
            <v>11-2-2026</v>
          </cell>
          <cell r="C722" t="str">
            <v>I</v>
          </cell>
          <cell r="D722" t="str">
            <v>MXG</v>
          </cell>
          <cell r="E722" t="str">
            <v>JE CHINA</v>
          </cell>
          <cell r="F722" t="str">
            <v>DICEX S.A DE C.V.</v>
          </cell>
          <cell r="G722" t="str">
            <v>M19</v>
          </cell>
          <cell r="H722" t="str">
            <v>SEA IMPO</v>
          </cell>
          <cell r="I722" t="str">
            <v>67120000</v>
          </cell>
          <cell r="J722"/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>
            <v>1026</v>
          </cell>
          <cell r="AU722" t="str">
            <v>ABIERTO</v>
          </cell>
        </row>
        <row r="723">
          <cell r="A723" t="str">
            <v>AF-M-117-SI26-M46-B</v>
          </cell>
          <cell r="B723" t="str">
            <v>18-2-2026</v>
          </cell>
          <cell r="C723" t="str">
            <v>I</v>
          </cell>
          <cell r="D723" t="str">
            <v>MXG</v>
          </cell>
          <cell r="E723" t="str">
            <v>JE CHINA</v>
          </cell>
          <cell r="F723" t="str">
            <v>DICEX S.A DE C.V.</v>
          </cell>
          <cell r="G723" t="str">
            <v>M46</v>
          </cell>
          <cell r="H723" t="str">
            <v>SEA IMPO</v>
          </cell>
          <cell r="I723" t="str">
            <v>67120000</v>
          </cell>
          <cell r="J723"/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>
            <v>1026</v>
          </cell>
          <cell r="AU723" t="str">
            <v>ABIERTO</v>
          </cell>
        </row>
        <row r="724">
          <cell r="A724" t="str">
            <v>AF-M-120-SI26-M46-B</v>
          </cell>
          <cell r="B724" t="str">
            <v>18-2-2026</v>
          </cell>
          <cell r="C724" t="str">
            <v>I</v>
          </cell>
          <cell r="D724" t="str">
            <v>MXG</v>
          </cell>
          <cell r="E724" t="str">
            <v>JE CHINA</v>
          </cell>
          <cell r="F724" t="str">
            <v>DICEX S.A DE C.V.</v>
          </cell>
          <cell r="G724" t="str">
            <v>M46</v>
          </cell>
          <cell r="H724" t="str">
            <v>SEA IMPO</v>
          </cell>
          <cell r="I724" t="str">
            <v>67120000</v>
          </cell>
          <cell r="J724"/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>
            <v>1026</v>
          </cell>
          <cell r="AU724" t="str">
            <v>ABIERTO</v>
          </cell>
        </row>
        <row r="725">
          <cell r="A725" t="str">
            <v>RM-M-084-SI26-M19-B</v>
          </cell>
          <cell r="B725" t="str">
            <v>6-2-2026</v>
          </cell>
          <cell r="C725" t="str">
            <v>I</v>
          </cell>
          <cell r="D725" t="str">
            <v>MXG</v>
          </cell>
          <cell r="E725" t="str">
            <v>JE CHINA</v>
          </cell>
          <cell r="F725" t="str">
            <v>DICEX S.A DE C.V.</v>
          </cell>
          <cell r="G725" t="str">
            <v>M19</v>
          </cell>
          <cell r="H725" t="str">
            <v>SEA IMPO</v>
          </cell>
          <cell r="I725" t="str">
            <v>67120000</v>
          </cell>
          <cell r="J725"/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>
            <v>1026</v>
          </cell>
          <cell r="AU725" t="str">
            <v>ABIERTO</v>
          </cell>
        </row>
        <row r="726">
          <cell r="A726" t="str">
            <v>AF-M-121-SI26-M46-B</v>
          </cell>
          <cell r="B726" t="str">
            <v>18-2-2026</v>
          </cell>
          <cell r="C726" t="str">
            <v>I</v>
          </cell>
          <cell r="D726" t="str">
            <v>MXG</v>
          </cell>
          <cell r="E726" t="str">
            <v>JE CHINA</v>
          </cell>
          <cell r="F726" t="str">
            <v>DICEX S.A DE C.V.</v>
          </cell>
          <cell r="G726" t="str">
            <v>M46</v>
          </cell>
          <cell r="H726" t="str">
            <v>SEA IMPO</v>
          </cell>
          <cell r="I726" t="str">
            <v>67120000</v>
          </cell>
          <cell r="J726"/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>
            <v>1026</v>
          </cell>
          <cell r="AU726" t="str">
            <v>ABIERTO</v>
          </cell>
        </row>
        <row r="727">
          <cell r="A727" t="str">
            <v>RM-M-070-SI26-M19-B</v>
          </cell>
          <cell r="B727" t="str">
            <v>4-2-2026</v>
          </cell>
          <cell r="C727" t="str">
            <v>I</v>
          </cell>
          <cell r="D727" t="str">
            <v>MXG</v>
          </cell>
          <cell r="E727" t="str">
            <v>JE CHINA</v>
          </cell>
          <cell r="F727" t="str">
            <v>DICEX S.A DE C.V.</v>
          </cell>
          <cell r="G727" t="str">
            <v>M19</v>
          </cell>
          <cell r="H727" t="str">
            <v>SEA IMPO</v>
          </cell>
          <cell r="I727" t="str">
            <v>67120000</v>
          </cell>
          <cell r="J727"/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>
            <v>1026</v>
          </cell>
          <cell r="AU727" t="str">
            <v>ABIERTO</v>
          </cell>
        </row>
        <row r="728">
          <cell r="A728" t="str">
            <v>RM-M-078-SI26-M19-B</v>
          </cell>
          <cell r="B728" t="str">
            <v>2-2-2026</v>
          </cell>
          <cell r="C728" t="str">
            <v>I</v>
          </cell>
          <cell r="D728" t="str">
            <v>MXG</v>
          </cell>
          <cell r="E728" t="str">
            <v>JE CHINA</v>
          </cell>
          <cell r="F728" t="str">
            <v>DICEX S.A DE C.V.</v>
          </cell>
          <cell r="G728" t="str">
            <v>M19</v>
          </cell>
          <cell r="H728" t="str">
            <v>SEA IMPO</v>
          </cell>
          <cell r="I728" t="str">
            <v>67120000</v>
          </cell>
          <cell r="J728"/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>
            <v>1026</v>
          </cell>
          <cell r="AU728" t="str">
            <v>ABIERTO</v>
          </cell>
        </row>
        <row r="729">
          <cell r="A729" t="str">
            <v>RM-M-079-SI26-M19-B</v>
          </cell>
          <cell r="B729" t="str">
            <v>3-2-2026</v>
          </cell>
          <cell r="C729" t="str">
            <v>I</v>
          </cell>
          <cell r="D729" t="str">
            <v>MXG</v>
          </cell>
          <cell r="E729" t="str">
            <v>JE CHINA</v>
          </cell>
          <cell r="F729" t="str">
            <v>DICEX S.A DE C.V.</v>
          </cell>
          <cell r="G729" t="str">
            <v>M19</v>
          </cell>
          <cell r="H729" t="str">
            <v>SEA IMPO</v>
          </cell>
          <cell r="I729" t="str">
            <v>67120000</v>
          </cell>
          <cell r="J729"/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>
            <v>1026</v>
          </cell>
          <cell r="AU729" t="str">
            <v>ABIERTO</v>
          </cell>
        </row>
        <row r="730">
          <cell r="A730" t="str">
            <v>RM-M-087-SI26-M19-B</v>
          </cell>
          <cell r="B730" t="str">
            <v>2-2-2026</v>
          </cell>
          <cell r="C730" t="str">
            <v>I</v>
          </cell>
          <cell r="D730" t="str">
            <v>MXG</v>
          </cell>
          <cell r="E730" t="str">
            <v>JE CHINA</v>
          </cell>
          <cell r="F730" t="str">
            <v>DICEX S.A DE C.V.</v>
          </cell>
          <cell r="G730" t="str">
            <v>M19</v>
          </cell>
          <cell r="H730" t="str">
            <v>SEA IMPO</v>
          </cell>
          <cell r="I730" t="str">
            <v>67120000</v>
          </cell>
          <cell r="J730"/>
          <cell r="K730"/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>
            <v>1026</v>
          </cell>
          <cell r="AU730" t="str">
            <v>ABIERTO</v>
          </cell>
        </row>
        <row r="731">
          <cell r="A731" t="str">
            <v>AF-M-122-SI26-M46-B</v>
          </cell>
          <cell r="B731" t="str">
            <v>18-2-2026</v>
          </cell>
          <cell r="C731" t="str">
            <v>I</v>
          </cell>
          <cell r="D731" t="str">
            <v>MXG</v>
          </cell>
          <cell r="E731" t="str">
            <v>JE CHINA</v>
          </cell>
          <cell r="F731" t="str">
            <v>DICEX S.A DE C.V.</v>
          </cell>
          <cell r="G731" t="str">
            <v>M46</v>
          </cell>
          <cell r="H731" t="str">
            <v>SEA IMPO</v>
          </cell>
          <cell r="I731" t="str">
            <v>67120000</v>
          </cell>
          <cell r="J731"/>
          <cell r="K731"/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>
            <v>1026</v>
          </cell>
          <cell r="AU731" t="str">
            <v>ABIERTO</v>
          </cell>
        </row>
        <row r="732">
          <cell r="A732" t="str">
            <v>AF-M-123-SI26-M46-B</v>
          </cell>
          <cell r="B732" t="str">
            <v>18-2-2026</v>
          </cell>
          <cell r="C732" t="str">
            <v>I</v>
          </cell>
          <cell r="D732" t="str">
            <v>MXG</v>
          </cell>
          <cell r="E732" t="str">
            <v>JE CHINA</v>
          </cell>
          <cell r="F732" t="str">
            <v>DICEX S.A DE C.V.</v>
          </cell>
          <cell r="G732" t="str">
            <v>M46</v>
          </cell>
          <cell r="H732" t="str">
            <v>SEA IMPO</v>
          </cell>
          <cell r="I732" t="str">
            <v>67120000</v>
          </cell>
          <cell r="J732"/>
          <cell r="K732"/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>
            <v>1026</v>
          </cell>
          <cell r="AU732" t="str">
            <v>ABIERTO</v>
          </cell>
        </row>
        <row r="733">
          <cell r="A733" t="str">
            <v>AF-M-124-SI26-M46-B</v>
          </cell>
          <cell r="B733" t="str">
            <v>18-2-2026</v>
          </cell>
          <cell r="C733" t="str">
            <v>I</v>
          </cell>
          <cell r="D733" t="str">
            <v>MXG</v>
          </cell>
          <cell r="E733" t="str">
            <v>JE CHINA</v>
          </cell>
          <cell r="F733" t="str">
            <v>DICEX S.A DE C.V.</v>
          </cell>
          <cell r="G733" t="str">
            <v>M46</v>
          </cell>
          <cell r="H733" t="str">
            <v>SEA IMPO</v>
          </cell>
          <cell r="I733" t="str">
            <v>67120000</v>
          </cell>
          <cell r="J733"/>
          <cell r="K733"/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>
            <v>1026</v>
          </cell>
          <cell r="AU733" t="str">
            <v>ABIERTO</v>
          </cell>
        </row>
        <row r="734">
          <cell r="A734" t="str">
            <v>RM-M-065-SI26-M19-B</v>
          </cell>
          <cell r="B734" t="str">
            <v>4-2-2026</v>
          </cell>
          <cell r="C734" t="str">
            <v>I</v>
          </cell>
          <cell r="D734" t="str">
            <v>MXG</v>
          </cell>
          <cell r="E734" t="str">
            <v>JE CHINA</v>
          </cell>
          <cell r="F734" t="str">
            <v>DICEX S.A DE C.V.</v>
          </cell>
          <cell r="G734" t="str">
            <v>M19</v>
          </cell>
          <cell r="H734" t="str">
            <v>SEA IMPO</v>
          </cell>
          <cell r="I734" t="str">
            <v>67120000</v>
          </cell>
          <cell r="J734"/>
          <cell r="K734"/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>
            <v>1026</v>
          </cell>
          <cell r="AU734" t="str">
            <v>ABIERTO</v>
          </cell>
        </row>
        <row r="735">
          <cell r="A735" t="str">
            <v>RM-M-089-SI26-M19-B</v>
          </cell>
          <cell r="B735" t="str">
            <v>9-2-2026</v>
          </cell>
          <cell r="C735" t="str">
            <v>I</v>
          </cell>
          <cell r="D735" t="str">
            <v>MXG</v>
          </cell>
          <cell r="E735" t="str">
            <v>JE CHINA</v>
          </cell>
          <cell r="F735" t="str">
            <v>DICEX S.A DE C.V.</v>
          </cell>
          <cell r="G735" t="str">
            <v>M19</v>
          </cell>
          <cell r="H735" t="str">
            <v>SEA IMPO</v>
          </cell>
          <cell r="I735" t="str">
            <v>67120000</v>
          </cell>
          <cell r="J735"/>
          <cell r="K735"/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>
            <v>1026</v>
          </cell>
          <cell r="AU735" t="str">
            <v>ABIERTO</v>
          </cell>
        </row>
        <row r="736">
          <cell r="A736" t="str">
            <v>RM-M-090-SI26-M19-B</v>
          </cell>
          <cell r="B736" t="str">
            <v>10-2-2026</v>
          </cell>
          <cell r="C736" t="str">
            <v>I</v>
          </cell>
          <cell r="D736" t="str">
            <v>MXG</v>
          </cell>
          <cell r="E736" t="str">
            <v>JE CHINA</v>
          </cell>
          <cell r="F736" t="str">
            <v>DICEX S.A DE C.V.</v>
          </cell>
          <cell r="G736" t="str">
            <v>M19</v>
          </cell>
          <cell r="H736" t="str">
            <v>SEA IMPO</v>
          </cell>
          <cell r="I736" t="str">
            <v>67120000</v>
          </cell>
          <cell r="J736"/>
          <cell r="K736"/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>
            <v>1026</v>
          </cell>
          <cell r="AU736" t="str">
            <v>ABIERTO</v>
          </cell>
        </row>
        <row r="737">
          <cell r="A737" t="str">
            <v>RM-M-088-SI26-M19-B</v>
          </cell>
          <cell r="B737" t="str">
            <v>12-2-2026</v>
          </cell>
          <cell r="C737" t="str">
            <v>I</v>
          </cell>
          <cell r="D737" t="str">
            <v>MXG</v>
          </cell>
          <cell r="E737" t="str">
            <v>JE CHINA</v>
          </cell>
          <cell r="F737" t="str">
            <v>DICEX S.A DE C.V.</v>
          </cell>
          <cell r="G737" t="str">
            <v>M19</v>
          </cell>
          <cell r="H737" t="str">
            <v>SEA IMPO</v>
          </cell>
          <cell r="I737" t="str">
            <v>67120000</v>
          </cell>
          <cell r="J737"/>
          <cell r="K737"/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>
            <v>1026</v>
          </cell>
          <cell r="AU737" t="str">
            <v>ABIERTO</v>
          </cell>
        </row>
        <row r="738">
          <cell r="A738" t="str">
            <v>RM-M-083-SI26-M19-B</v>
          </cell>
          <cell r="B738" t="str">
            <v>6-2-2026</v>
          </cell>
          <cell r="C738" t="str">
            <v>I</v>
          </cell>
          <cell r="D738" t="str">
            <v>MXG</v>
          </cell>
          <cell r="E738" t="str">
            <v>JE CHINA</v>
          </cell>
          <cell r="F738" t="str">
            <v>DICEX S.A DE C.V.</v>
          </cell>
          <cell r="G738" t="str">
            <v>M19</v>
          </cell>
          <cell r="H738" t="str">
            <v>SEA IMPO</v>
          </cell>
          <cell r="I738" t="str">
            <v>67120000</v>
          </cell>
          <cell r="J738"/>
          <cell r="K738"/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>
            <v>1026</v>
          </cell>
          <cell r="AU738" t="str">
            <v>ABIERTO</v>
          </cell>
        </row>
        <row r="739">
          <cell r="A739" t="str">
            <v>AF-M-125-SI26-M46-B</v>
          </cell>
          <cell r="B739" t="str">
            <v>18-2-2026</v>
          </cell>
          <cell r="C739" t="str">
            <v>I</v>
          </cell>
          <cell r="D739" t="str">
            <v>MXG</v>
          </cell>
          <cell r="E739" t="str">
            <v>JE CHINA</v>
          </cell>
          <cell r="F739" t="str">
            <v>DICEX S.A DE C.V.</v>
          </cell>
          <cell r="G739" t="str">
            <v>M46</v>
          </cell>
          <cell r="H739" t="str">
            <v>SEA IMPO</v>
          </cell>
          <cell r="I739" t="str">
            <v>67120000</v>
          </cell>
          <cell r="J739"/>
          <cell r="K739"/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>
            <v>1026</v>
          </cell>
          <cell r="AU739" t="str">
            <v>ABIERTO</v>
          </cell>
        </row>
        <row r="740">
          <cell r="A740" t="str">
            <v>AF-M-126-SI26-M46-B</v>
          </cell>
          <cell r="B740" t="str">
            <v>18-2-2026</v>
          </cell>
          <cell r="C740" t="str">
            <v>I</v>
          </cell>
          <cell r="D740" t="str">
            <v>MXG</v>
          </cell>
          <cell r="E740" t="str">
            <v>JE CHINA</v>
          </cell>
          <cell r="F740" t="str">
            <v>DICEX S.A DE C.V.</v>
          </cell>
          <cell r="G740" t="str">
            <v>M46</v>
          </cell>
          <cell r="H740" t="str">
            <v>SEA IMPO</v>
          </cell>
          <cell r="I740" t="str">
            <v>67120000</v>
          </cell>
          <cell r="J740"/>
          <cell r="K740"/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>
            <v>1026</v>
          </cell>
          <cell r="AU740" t="str">
            <v>ABIERTO</v>
          </cell>
        </row>
        <row r="741">
          <cell r="A741" t="str">
            <v>AF-M-127-SI26-M46-B</v>
          </cell>
          <cell r="B741" t="str">
            <v>18-2-2026</v>
          </cell>
          <cell r="C741" t="str">
            <v>I</v>
          </cell>
          <cell r="D741" t="str">
            <v>MXG</v>
          </cell>
          <cell r="E741" t="str">
            <v>JE CHINA</v>
          </cell>
          <cell r="F741" t="str">
            <v>DICEX S.A DE C.V.</v>
          </cell>
          <cell r="G741" t="str">
            <v>M46</v>
          </cell>
          <cell r="H741" t="str">
            <v>SEA IMPO</v>
          </cell>
          <cell r="I741" t="str">
            <v>67120000</v>
          </cell>
          <cell r="J741"/>
          <cell r="K741"/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>
            <v>1026</v>
          </cell>
          <cell r="AU741" t="str">
            <v>ABIERTO</v>
          </cell>
        </row>
        <row r="742">
          <cell r="A742" t="str">
            <v>RM-M-094-SI26-M19-B</v>
          </cell>
          <cell r="B742" t="str">
            <v>13-2-2026</v>
          </cell>
          <cell r="C742" t="str">
            <v>I</v>
          </cell>
          <cell r="D742" t="str">
            <v>MXG</v>
          </cell>
          <cell r="E742" t="str">
            <v>JE CHINA</v>
          </cell>
          <cell r="F742" t="str">
            <v>DICEX S.A DE C.V.</v>
          </cell>
          <cell r="G742" t="str">
            <v>M19</v>
          </cell>
          <cell r="H742" t="str">
            <v>SEA IMPO</v>
          </cell>
          <cell r="I742" t="str">
            <v>67120000</v>
          </cell>
          <cell r="J742"/>
          <cell r="K742"/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>
            <v>1026</v>
          </cell>
          <cell r="AU742" t="str">
            <v>ABIERTO</v>
          </cell>
        </row>
        <row r="743">
          <cell r="A743" t="str">
            <v>RM-M-095-SI26-M19-B</v>
          </cell>
          <cell r="B743" t="str">
            <v>8-2-2026</v>
          </cell>
          <cell r="C743" t="str">
            <v>I</v>
          </cell>
          <cell r="D743" t="str">
            <v>MXG</v>
          </cell>
          <cell r="E743" t="str">
            <v>JE CHINA</v>
          </cell>
          <cell r="F743" t="str">
            <v>DICEX S.A DE C.V.</v>
          </cell>
          <cell r="G743" t="str">
            <v>M19</v>
          </cell>
          <cell r="H743" t="str">
            <v>SEA IMPO</v>
          </cell>
          <cell r="I743" t="str">
            <v>67120000</v>
          </cell>
          <cell r="J743"/>
          <cell r="K743"/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>
            <v>1026</v>
          </cell>
          <cell r="AU743" t="str">
            <v>ABIERTO</v>
          </cell>
        </row>
        <row r="744">
          <cell r="A744" t="str">
            <v>RM-M-115-SI26-M19-B</v>
          </cell>
          <cell r="B744" t="str">
            <v>9-2-2026</v>
          </cell>
          <cell r="C744" t="str">
            <v>I</v>
          </cell>
          <cell r="D744" t="str">
            <v>MXG</v>
          </cell>
          <cell r="E744" t="str">
            <v>JE CHINA</v>
          </cell>
          <cell r="F744" t="str">
            <v>DICEX S.A DE C.V.</v>
          </cell>
          <cell r="G744" t="str">
            <v>M19</v>
          </cell>
          <cell r="H744" t="str">
            <v>SEA IMPO</v>
          </cell>
          <cell r="I744" t="str">
            <v>67120000</v>
          </cell>
          <cell r="J744"/>
          <cell r="K744"/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>
            <v>1026</v>
          </cell>
          <cell r="AU744" t="str">
            <v>ABIERTO</v>
          </cell>
        </row>
        <row r="745">
          <cell r="A745" t="str">
            <v>AF-M-108-SI26-M46-B</v>
          </cell>
          <cell r="B745" t="str">
            <v>18-2-2026</v>
          </cell>
          <cell r="C745" t="str">
            <v>I</v>
          </cell>
          <cell r="D745" t="str">
            <v>MXG</v>
          </cell>
          <cell r="E745" t="str">
            <v>JE CHINA</v>
          </cell>
          <cell r="F745" t="str">
            <v>DICEX S.A DE C.V.</v>
          </cell>
          <cell r="G745" t="str">
            <v>M46</v>
          </cell>
          <cell r="H745" t="str">
            <v>SEA IMPO</v>
          </cell>
          <cell r="I745" t="str">
            <v>67120000</v>
          </cell>
          <cell r="J745"/>
          <cell r="K745"/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>
            <v>1026</v>
          </cell>
          <cell r="AU745" t="str">
            <v>ABIERTO</v>
          </cell>
        </row>
        <row r="746">
          <cell r="A746" t="str">
            <v>AF-M-113-SI26-M46-B</v>
          </cell>
          <cell r="B746" t="str">
            <v>18-2-2026</v>
          </cell>
          <cell r="C746" t="str">
            <v>I</v>
          </cell>
          <cell r="D746" t="str">
            <v>MXG</v>
          </cell>
          <cell r="E746" t="str">
            <v>JE CHINA</v>
          </cell>
          <cell r="F746" t="str">
            <v>DICEX S.A DE C.V.</v>
          </cell>
          <cell r="G746" t="str">
            <v>M46</v>
          </cell>
          <cell r="H746" t="str">
            <v>SEA IMPO</v>
          </cell>
          <cell r="I746" t="str">
            <v>67120000</v>
          </cell>
          <cell r="J746"/>
          <cell r="K746"/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>
            <v>1026</v>
          </cell>
          <cell r="AU746" t="str">
            <v>ABIERTO</v>
          </cell>
        </row>
        <row r="747">
          <cell r="A747" t="str">
            <v>AF-M-109-SI26-M46-B</v>
          </cell>
          <cell r="B747" t="str">
            <v>18-2-2026</v>
          </cell>
          <cell r="C747" t="str">
            <v>I</v>
          </cell>
          <cell r="D747" t="str">
            <v>MXG</v>
          </cell>
          <cell r="E747" t="str">
            <v>JE CHINA</v>
          </cell>
          <cell r="F747" t="str">
            <v>DICEX S.A DE C.V.</v>
          </cell>
          <cell r="G747" t="str">
            <v>M46</v>
          </cell>
          <cell r="H747" t="str">
            <v>SEA IMPO</v>
          </cell>
          <cell r="I747" t="str">
            <v>67120000</v>
          </cell>
          <cell r="J747"/>
          <cell r="K747"/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>
            <v>1026</v>
          </cell>
          <cell r="AU747" t="str">
            <v>ABIERTO</v>
          </cell>
        </row>
        <row r="748">
          <cell r="A748" t="str">
            <v>AF-M-110-SI26-M46-B</v>
          </cell>
          <cell r="B748" t="str">
            <v>18-2-2026</v>
          </cell>
          <cell r="C748" t="str">
            <v>I</v>
          </cell>
          <cell r="D748" t="str">
            <v>MXG</v>
          </cell>
          <cell r="E748" t="str">
            <v>JE CHINA</v>
          </cell>
          <cell r="F748" t="str">
            <v>DICEX S.A DE C.V.</v>
          </cell>
          <cell r="G748" t="str">
            <v>M46</v>
          </cell>
          <cell r="H748" t="str">
            <v>SEA IMPO</v>
          </cell>
          <cell r="I748" t="str">
            <v>67120000</v>
          </cell>
          <cell r="J748"/>
          <cell r="K748"/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>
            <v>1026</v>
          </cell>
          <cell r="AU748" t="str">
            <v>ABIERTO</v>
          </cell>
        </row>
        <row r="749">
          <cell r="A749" t="str">
            <v>AF-M-111-SI26-M46-B</v>
          </cell>
          <cell r="B749" t="str">
            <v>18-2-2026</v>
          </cell>
          <cell r="C749" t="str">
            <v>I</v>
          </cell>
          <cell r="D749" t="str">
            <v>MXG</v>
          </cell>
          <cell r="E749" t="str">
            <v>JE CHINA</v>
          </cell>
          <cell r="F749" t="str">
            <v>DICEX S.A DE C.V.</v>
          </cell>
          <cell r="G749" t="str">
            <v>M46</v>
          </cell>
          <cell r="H749" t="str">
            <v>SEA IMPO</v>
          </cell>
          <cell r="I749" t="str">
            <v>67120000</v>
          </cell>
          <cell r="J749"/>
          <cell r="K749"/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>
            <v>1026</v>
          </cell>
          <cell r="AU749" t="str">
            <v>ABIERTO</v>
          </cell>
        </row>
        <row r="750">
          <cell r="A750" t="str">
            <v>AF-M-100-SI26-M46-B</v>
          </cell>
          <cell r="B750" t="str">
            <v>18-2-2026</v>
          </cell>
          <cell r="C750" t="str">
            <v>I</v>
          </cell>
          <cell r="D750" t="str">
            <v>MXG</v>
          </cell>
          <cell r="E750" t="str">
            <v>JE CHINA</v>
          </cell>
          <cell r="F750" t="str">
            <v>DICEX S.A DE C.V.</v>
          </cell>
          <cell r="G750" t="str">
            <v>M46</v>
          </cell>
          <cell r="H750" t="str">
            <v>SEA IMPO</v>
          </cell>
          <cell r="I750" t="str">
            <v>67120000</v>
          </cell>
          <cell r="J750"/>
          <cell r="K750"/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>
            <v>1026</v>
          </cell>
          <cell r="AU750" t="str">
            <v>ABIERTO</v>
          </cell>
        </row>
        <row r="751">
          <cell r="A751"/>
          <cell r="B751"/>
          <cell r="C751"/>
          <cell r="D751"/>
          <cell r="G751"/>
          <cell r="H751"/>
          <cell r="I751"/>
          <cell r="L751"/>
          <cell r="N751"/>
          <cell r="O751"/>
          <cell r="T751"/>
          <cell r="V751"/>
          <cell r="W751"/>
          <cell r="Z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>
            <v>535742.18790060375</v>
          </cell>
          <cell r="AU751"/>
        </row>
        <row r="752">
          <cell r="A752"/>
          <cell r="B752"/>
          <cell r="C752"/>
          <cell r="D752"/>
          <cell r="G752"/>
          <cell r="H752"/>
          <cell r="I752"/>
          <cell r="L752"/>
          <cell r="N752"/>
          <cell r="O752"/>
          <cell r="T752"/>
          <cell r="V752"/>
          <cell r="W752"/>
          <cell r="Z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</row>
        <row r="753">
          <cell r="Z753"/>
          <cell r="AA753"/>
          <cell r="AB753"/>
          <cell r="AC753"/>
          <cell r="AD753"/>
          <cell r="AE753">
            <v>537056.97</v>
          </cell>
          <cell r="AF753">
            <v>568276.27</v>
          </cell>
          <cell r="AG753">
            <v>535545.41</v>
          </cell>
          <cell r="AH753">
            <v>622068.61</v>
          </cell>
          <cell r="AI753">
            <v>699432.46</v>
          </cell>
          <cell r="AJ753">
            <v>729304.28</v>
          </cell>
          <cell r="AK753">
            <v>680572.34</v>
          </cell>
          <cell r="AL753">
            <v>534920.06000000006</v>
          </cell>
          <cell r="AM753">
            <v>472919.25</v>
          </cell>
          <cell r="AN753">
            <v>547987.49</v>
          </cell>
          <cell r="AO753">
            <v>564236.47</v>
          </cell>
          <cell r="AP753">
            <v>497736.6</v>
          </cell>
          <cell r="AQ753">
            <v>404786.75</v>
          </cell>
          <cell r="AR753">
            <v>461664.31</v>
          </cell>
          <cell r="AS753">
            <v>528874.78</v>
          </cell>
          <cell r="AT753">
            <v>535742.18999999994</v>
          </cell>
          <cell r="AU753"/>
        </row>
        <row r="754">
          <cell r="Z754" t="str">
            <v>I</v>
          </cell>
          <cell r="AA754"/>
          <cell r="AB754"/>
          <cell r="AC754"/>
          <cell r="AD754"/>
          <cell r="AE754">
            <v>269102.28000000003</v>
          </cell>
          <cell r="AF754">
            <v>298904.24</v>
          </cell>
          <cell r="AG754">
            <v>332455.74</v>
          </cell>
          <cell r="AH754">
            <v>347624.84</v>
          </cell>
          <cell r="AI754">
            <v>288891.90000000002</v>
          </cell>
          <cell r="AJ754">
            <v>334419.71999999997</v>
          </cell>
          <cell r="AK754">
            <v>334682.74</v>
          </cell>
          <cell r="AL754">
            <v>336824.47</v>
          </cell>
          <cell r="AM754">
            <v>260018.63</v>
          </cell>
          <cell r="AN754">
            <v>399449.64</v>
          </cell>
          <cell r="AO754">
            <v>393399.55</v>
          </cell>
          <cell r="AP754">
            <v>328668.87</v>
          </cell>
          <cell r="AQ754">
            <v>232225.19</v>
          </cell>
          <cell r="AR754">
            <v>323163.35399999999</v>
          </cell>
          <cell r="AS754">
            <v>365314.83</v>
          </cell>
          <cell r="AT754">
            <v>411017.95</v>
          </cell>
          <cell r="AU754"/>
        </row>
        <row r="755">
          <cell r="Z755" t="str">
            <v>O</v>
          </cell>
          <cell r="AA755"/>
          <cell r="AB755"/>
          <cell r="AC755"/>
          <cell r="AD755"/>
          <cell r="AE755">
            <v>267954.69</v>
          </cell>
          <cell r="AF755">
            <v>269372.02</v>
          </cell>
          <cell r="AG755">
            <v>203089.67</v>
          </cell>
          <cell r="AH755">
            <v>274443.77</v>
          </cell>
          <cell r="AI755">
            <v>410540.56</v>
          </cell>
          <cell r="AJ755">
            <v>394884.56</v>
          </cell>
          <cell r="AK755">
            <v>345889.61</v>
          </cell>
          <cell r="AL755">
            <v>198095.59</v>
          </cell>
          <cell r="AM755">
            <v>212900.62</v>
          </cell>
          <cell r="AN755">
            <v>148537.85</v>
          </cell>
          <cell r="AO755">
            <v>170836.92</v>
          </cell>
          <cell r="AP755">
            <v>169067.74</v>
          </cell>
          <cell r="AQ755">
            <v>172561.56</v>
          </cell>
          <cell r="AR755">
            <v>138500.954</v>
          </cell>
          <cell r="AS755">
            <v>163559.95000000001</v>
          </cell>
          <cell r="AT755">
            <v>124724.23999999993</v>
          </cell>
          <cell r="AU755"/>
        </row>
        <row r="756"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</row>
        <row r="757"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</row>
        <row r="758">
          <cell r="L758"/>
          <cell r="AM758"/>
          <cell r="AN758"/>
          <cell r="AO758"/>
          <cell r="AP758"/>
          <cell r="AQ758"/>
          <cell r="AR758"/>
          <cell r="AS758"/>
          <cell r="AT758"/>
        </row>
        <row r="759">
          <cell r="L759"/>
        </row>
        <row r="760">
          <cell r="L760"/>
        </row>
        <row r="761">
          <cell r="L761"/>
        </row>
        <row r="762">
          <cell r="L762"/>
        </row>
        <row r="763">
          <cell r="L763"/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template01"/>
      <sheetName val="HT01"/>
      <sheetName val="Master template02"/>
      <sheetName val="HT02"/>
      <sheetName val="Master template"/>
      <sheetName val="Master template (3)"/>
      <sheetName val="HT03"/>
    </sheetNames>
    <sheetDataSet>
      <sheetData sheetId="0"/>
      <sheetData sheetId="1"/>
      <sheetData sheetId="2">
        <row r="1">
          <cell r="D1" t="str">
            <v>Reference</v>
          </cell>
        </row>
        <row r="2">
          <cell r="D2" t="str">
            <v>FG-A-0048-SE25-M19</v>
          </cell>
        </row>
        <row r="3">
          <cell r="D3" t="str">
            <v>FG-A-0048-SE25-M19.D</v>
          </cell>
        </row>
        <row r="4">
          <cell r="D4" t="str">
            <v>FG-A-0048-SE25-M19-ARRASTRE.D</v>
          </cell>
        </row>
        <row r="5">
          <cell r="D5" t="str">
            <v>FG-A-0049-SE25-M19</v>
          </cell>
        </row>
        <row r="6">
          <cell r="D6" t="str">
            <v>FG-A-0049-SE25-M19.D</v>
          </cell>
        </row>
        <row r="7">
          <cell r="D7" t="str">
            <v>FG-A-0050-SE25-M19</v>
          </cell>
        </row>
        <row r="8">
          <cell r="D8" t="str">
            <v>FG-A-0050-SE25-M19.D</v>
          </cell>
        </row>
        <row r="9">
          <cell r="D9" t="str">
            <v>FG-A-0050-SE25-M19-ARRASTRE</v>
          </cell>
        </row>
        <row r="10">
          <cell r="D10" t="str">
            <v>FG-A-0051-SE25-M19</v>
          </cell>
        </row>
        <row r="11">
          <cell r="D11" t="str">
            <v>FG-A-0051-SE25-M19.D</v>
          </cell>
        </row>
        <row r="12">
          <cell r="D12" t="str">
            <v>FG-A-0052-SE25-M19</v>
          </cell>
        </row>
        <row r="13">
          <cell r="D13" t="str">
            <v>FG-A-0052-SE25-M19.D</v>
          </cell>
        </row>
        <row r="14">
          <cell r="D14" t="str">
            <v>FG-A-0055-SE25-M19</v>
          </cell>
        </row>
        <row r="15">
          <cell r="D15" t="str">
            <v>FG-A-0055-SE25-M19.D</v>
          </cell>
        </row>
        <row r="16">
          <cell r="D16" t="str">
            <v>RM-A-0267AI25-M19-C8213</v>
          </cell>
        </row>
        <row r="17">
          <cell r="D17" t="str">
            <v>RM-A-0267AI25-M19-C8213.D</v>
          </cell>
        </row>
        <row r="18">
          <cell r="D18" t="str">
            <v>RM-A-0268AI25-M19-C8183</v>
          </cell>
        </row>
        <row r="19">
          <cell r="D19" t="str">
            <v>RM-A-0268AI25-M19-C8183.D</v>
          </cell>
        </row>
        <row r="20">
          <cell r="D20" t="str">
            <v>RM-A-0269AI25-M19-C8184</v>
          </cell>
        </row>
        <row r="21">
          <cell r="D21" t="str">
            <v>RM-A-0269AI25-M19-C8184.D</v>
          </cell>
        </row>
        <row r="22">
          <cell r="D22" t="str">
            <v>HC-A-0270AI25-M19-C8302</v>
          </cell>
        </row>
        <row r="23">
          <cell r="D23" t="str">
            <v>RM-A-0271AI25-M19-C8195.D</v>
          </cell>
        </row>
        <row r="24">
          <cell r="D24" t="str">
            <v>RM-A-0272AI25-M19-C8251</v>
          </cell>
        </row>
        <row r="25">
          <cell r="D25" t="str">
            <v>RM-A-0272AI25-M19-C8251.D</v>
          </cell>
        </row>
        <row r="26">
          <cell r="D26" t="str">
            <v>RM-A-0273AI25-M19-C8234</v>
          </cell>
        </row>
        <row r="27">
          <cell r="D27" t="str">
            <v>RM-A-0273AI25-M19-C8234.D</v>
          </cell>
        </row>
        <row r="28">
          <cell r="D28" t="str">
            <v>RM-A-0274AI25-M19-C8251</v>
          </cell>
        </row>
        <row r="29">
          <cell r="D29" t="str">
            <v>RM-A-0274AI25-M19-C8251.D</v>
          </cell>
        </row>
        <row r="30">
          <cell r="D30" t="str">
            <v>RM-A-0275AI25-M19-C8235</v>
          </cell>
        </row>
        <row r="31">
          <cell r="D31" t="str">
            <v>RM-A-0275AI25-M19-C8235.D</v>
          </cell>
        </row>
        <row r="32">
          <cell r="D32" t="str">
            <v>FG-A-0276AE25-M19-C8475</v>
          </cell>
        </row>
        <row r="33">
          <cell r="D33" t="str">
            <v>FG-A-0276AE25-M19-C8475.D</v>
          </cell>
        </row>
        <row r="34">
          <cell r="D34" t="str">
            <v>RM-A-0277AI25-M19-C8311.D</v>
          </cell>
        </row>
        <row r="35">
          <cell r="D35" t="str">
            <v>RM-A-0278AI25-M19-C8283.D</v>
          </cell>
        </row>
        <row r="36">
          <cell r="D36" t="str">
            <v>RM-A-0279AI25-M19-C8337</v>
          </cell>
        </row>
        <row r="37">
          <cell r="D37" t="str">
            <v>RM-A-0279AI25-M19-C8337.D</v>
          </cell>
        </row>
        <row r="38">
          <cell r="D38" t="str">
            <v>FG-A-0280AE25-M19-C8375</v>
          </cell>
        </row>
        <row r="39">
          <cell r="D39" t="str">
            <v>RM-A-0281AI25-M19-C8337.D</v>
          </cell>
        </row>
        <row r="40">
          <cell r="D40" t="str">
            <v>RM-A-0282AI25-M19-C8336</v>
          </cell>
        </row>
        <row r="41">
          <cell r="D41" t="str">
            <v>RM-A-0282AI25-M19-C8336.D</v>
          </cell>
        </row>
        <row r="42">
          <cell r="D42" t="str">
            <v>RM-A-0283AI25-M19-C8232</v>
          </cell>
        </row>
        <row r="43">
          <cell r="D43" t="str">
            <v>RM-A-0283AI25-M19-C8232.D</v>
          </cell>
        </row>
        <row r="44">
          <cell r="D44" t="str">
            <v>RM-A-0284AI25-M19-C8355</v>
          </cell>
        </row>
        <row r="45">
          <cell r="D45" t="str">
            <v>RM-A-0284AI25-M19-C8355.D</v>
          </cell>
        </row>
        <row r="46">
          <cell r="D46" t="str">
            <v>RM-A-0285AI25-M19-C8283.D</v>
          </cell>
        </row>
        <row r="47">
          <cell r="D47" t="str">
            <v>RM-A-0286AI25-M19-C8374</v>
          </cell>
        </row>
        <row r="48">
          <cell r="D48" t="str">
            <v>RM-A-0286AI25-M19-C8374.D</v>
          </cell>
        </row>
        <row r="49">
          <cell r="D49" t="str">
            <v>RM-A-0287AI25-M19-C8338</v>
          </cell>
        </row>
        <row r="50">
          <cell r="D50" t="str">
            <v>RM-A-0287AI25-M19-C8338.D</v>
          </cell>
        </row>
        <row r="51">
          <cell r="D51" t="str">
            <v xml:space="preserve">HC-A-0288AI25-M19-C8434 </v>
          </cell>
        </row>
        <row r="52">
          <cell r="D52" t="str">
            <v>RM-A-0289AI25-M19-C8338</v>
          </cell>
        </row>
        <row r="53">
          <cell r="D53" t="str">
            <v>RM-A-0289AI25-M19-C8338.D</v>
          </cell>
        </row>
        <row r="54">
          <cell r="D54" t="str">
            <v>RM-A-0290AI25-M19-C8365.D</v>
          </cell>
        </row>
        <row r="55">
          <cell r="D55" t="str">
            <v xml:space="preserve">RM-A-0291AI25-M19-C8411 </v>
          </cell>
        </row>
        <row r="56">
          <cell r="D56" t="str">
            <v xml:space="preserve">RM-A-0291AI25-M19-C8411.D </v>
          </cell>
        </row>
        <row r="57">
          <cell r="D57" t="str">
            <v>RM-A-0292AI25-M19-C8357.D</v>
          </cell>
        </row>
        <row r="58">
          <cell r="D58" t="str">
            <v>RM-A-0293AI25-M19-C8423</v>
          </cell>
        </row>
        <row r="59">
          <cell r="D59" t="str">
            <v>RM-A-0293AI25-M19-C8423.D</v>
          </cell>
        </row>
        <row r="60">
          <cell r="D60" t="str">
            <v>RM-A-0294AI25-M19-C8337</v>
          </cell>
        </row>
        <row r="61">
          <cell r="D61" t="str">
            <v>RM-A-0294AI25-M19-C8337.D</v>
          </cell>
        </row>
        <row r="62">
          <cell r="D62" t="str">
            <v>RM-A-0295AI25-M19-C8366.D</v>
          </cell>
        </row>
        <row r="63">
          <cell r="D63" t="str">
            <v>RM-A-0296AI25-M19-C8487</v>
          </cell>
        </row>
        <row r="64">
          <cell r="D64" t="str">
            <v>RM-A-0296AI25-M19-C8487.D</v>
          </cell>
        </row>
        <row r="65">
          <cell r="D65" t="str">
            <v>FG-A-0297AE25-M19-C8475</v>
          </cell>
        </row>
        <row r="66">
          <cell r="D66" t="str">
            <v>FG-A-0297AE25-M19-C8475.D</v>
          </cell>
        </row>
        <row r="67">
          <cell r="D67" t="str">
            <v>RM-A-0298AI25-M19-C8357.D</v>
          </cell>
        </row>
        <row r="68">
          <cell r="D68" t="str">
            <v xml:space="preserve">RM-A-0299AI25-M19-C8523 </v>
          </cell>
        </row>
        <row r="69">
          <cell r="D69" t="str">
            <v>RM-A-0299AI25-M19-C8523 .D</v>
          </cell>
        </row>
        <row r="70">
          <cell r="D70" t="str">
            <v>RM-A-0300AI25-M19-C8433</v>
          </cell>
        </row>
        <row r="71">
          <cell r="D71" t="str">
            <v>RM-A-0300AI25-M19-C8433.D</v>
          </cell>
        </row>
        <row r="72">
          <cell r="D72" t="str">
            <v>RM-A-0301AI25-M19-C8452</v>
          </cell>
        </row>
        <row r="73">
          <cell r="D73" t="str">
            <v>RM-A-0301AI25-M19-C8452.D</v>
          </cell>
        </row>
        <row r="74">
          <cell r="D74" t="str">
            <v>RM-A-0302AI25-M19-C8459</v>
          </cell>
        </row>
        <row r="75">
          <cell r="D75" t="str">
            <v>RM-A-0302AI25-M19-C8459.D</v>
          </cell>
        </row>
        <row r="76">
          <cell r="D76" t="str">
            <v>RM-A-0303AI25-M19-C8523</v>
          </cell>
        </row>
        <row r="77">
          <cell r="D77" t="str">
            <v>RM-A-0303AI25-M19-C8523.D</v>
          </cell>
        </row>
        <row r="78">
          <cell r="D78" t="str">
            <v>RM-A-0304AI25-M19-C8357.D</v>
          </cell>
        </row>
        <row r="79">
          <cell r="D79" t="str">
            <v>RM-A-0305AI25-M19-C8398.D</v>
          </cell>
        </row>
        <row r="80">
          <cell r="D80" t="str">
            <v>FG-A-0053-SE25-M19</v>
          </cell>
        </row>
        <row r="81">
          <cell r="D81" t="str">
            <v>FG-A-0053-SE25-M19.D</v>
          </cell>
        </row>
        <row r="82">
          <cell r="D82" t="str">
            <v>FG-A-0054-SE25-M19.WCO</v>
          </cell>
        </row>
        <row r="83">
          <cell r="D83" t="str">
            <v>FG-A-0054-SE25-M19.SINCO</v>
          </cell>
        </row>
        <row r="84">
          <cell r="D84" t="str">
            <v>FG-A-0054-SE25-M19.D</v>
          </cell>
        </row>
        <row r="85">
          <cell r="D85" t="str">
            <v>FG-A-0056-SE25-M19.WCO</v>
          </cell>
        </row>
        <row r="86">
          <cell r="D86" t="str">
            <v>FG-A-0056-SE25-M19.SINCO</v>
          </cell>
        </row>
        <row r="87">
          <cell r="D87" t="str">
            <v>FG-A-0056-SE25-M19.D</v>
          </cell>
        </row>
        <row r="88">
          <cell r="D88" t="str">
            <v>FG-A-0057-SE25-M19</v>
          </cell>
        </row>
        <row r="89">
          <cell r="D89" t="str">
            <v>FG-A-0057-SE25-M19.D</v>
          </cell>
        </row>
        <row r="90">
          <cell r="D90" t="str">
            <v>FG-A-0058-SE25-M19</v>
          </cell>
        </row>
        <row r="91">
          <cell r="D91" t="str">
            <v>FG-A-0058-SE25-M19.D</v>
          </cell>
        </row>
        <row r="92">
          <cell r="D92" t="str">
            <v>FG-A-0060-SE25-M19</v>
          </cell>
        </row>
        <row r="93">
          <cell r="D93" t="str">
            <v>FG-A-0060-SE25-M19.D</v>
          </cell>
        </row>
        <row r="94">
          <cell r="D94" t="str">
            <v>FG-A-0061-SE25-M19</v>
          </cell>
        </row>
        <row r="95">
          <cell r="D95" t="str">
            <v>FG-A-0061-SE25-M19.D</v>
          </cell>
        </row>
        <row r="96">
          <cell r="D96" t="str">
            <v>FG-A-0061-SE25-M19.ARRASTRE</v>
          </cell>
        </row>
        <row r="97">
          <cell r="D97" t="str">
            <v>FG-A-0062-SE25-M19</v>
          </cell>
        </row>
        <row r="98">
          <cell r="D98" t="str">
            <v>FG-A-0062-SE25-M19.D</v>
          </cell>
        </row>
        <row r="99">
          <cell r="D99" t="str">
            <v>FG-A-0062-SE25-M19.ARRASTRE</v>
          </cell>
        </row>
        <row r="100">
          <cell r="D100" t="str">
            <v>FG-A-0063-SE25-M19</v>
          </cell>
        </row>
        <row r="101">
          <cell r="D101" t="str">
            <v>FG-A-0063-SE25-M19.D</v>
          </cell>
        </row>
        <row r="102">
          <cell r="D102" t="str">
            <v>FG-A-0063-SE25-M19.ARRASTRE</v>
          </cell>
        </row>
        <row r="103">
          <cell r="D103" t="str">
            <v>RM-A-0306AI25-M19-C8484.D</v>
          </cell>
        </row>
        <row r="104">
          <cell r="D104" t="str">
            <v>RM-A-0307AI25-M19-C8562</v>
          </cell>
        </row>
        <row r="105">
          <cell r="D105" t="str">
            <v>RM-A-0307AI25-M19-C8562.D</v>
          </cell>
        </row>
        <row r="106">
          <cell r="D106" t="str">
            <v>FG-A-0059-SE25-M19</v>
          </cell>
        </row>
        <row r="107">
          <cell r="D107" t="str">
            <v>FG-A-0059-SE25-M19.D</v>
          </cell>
        </row>
        <row r="108">
          <cell r="D108" t="str">
            <v>FG-A-0064-SE25-M19</v>
          </cell>
        </row>
        <row r="109">
          <cell r="D109" t="str">
            <v>FG-A-0064-SE25-M19.D</v>
          </cell>
        </row>
        <row r="110">
          <cell r="D110" t="str">
            <v>RM-A-0308AI25-M19-C8481.D</v>
          </cell>
        </row>
        <row r="111">
          <cell r="D111" t="str">
            <v>RM-A-0309AI25-M19-C8483.D</v>
          </cell>
        </row>
        <row r="112">
          <cell r="D112" t="str">
            <v xml:space="preserve">RM-A-0310AI25-M19-C8533 </v>
          </cell>
        </row>
        <row r="113">
          <cell r="D113" t="str">
            <v>RM-A-0310AI25-M19-C8533.D</v>
          </cell>
        </row>
        <row r="114">
          <cell r="D114" t="str">
            <v xml:space="preserve">RM-A-0311AI25-M19-C8533 </v>
          </cell>
        </row>
        <row r="115">
          <cell r="D115" t="str">
            <v>RM-A-0311AI25-M19-C8533.D</v>
          </cell>
        </row>
        <row r="116">
          <cell r="D116" t="str">
            <v>RM-A-0312AI25-M19-C8533</v>
          </cell>
        </row>
        <row r="117">
          <cell r="D117" t="str">
            <v>RM-A-0312AI25-M19-C8533.D</v>
          </cell>
        </row>
        <row r="118">
          <cell r="D118" t="str">
            <v>RM-A-0313AI25-M19-C8533</v>
          </cell>
        </row>
        <row r="119">
          <cell r="D119" t="str">
            <v>RM-A-0313AI25-M19-C8533.D</v>
          </cell>
        </row>
        <row r="120">
          <cell r="D120" t="str">
            <v>RM-A-0314AI25-M19-C8533</v>
          </cell>
        </row>
        <row r="121">
          <cell r="D121" t="str">
            <v>RM-A-0314AI25-M19-C8533.D</v>
          </cell>
        </row>
        <row r="122">
          <cell r="D122" t="str">
            <v>RM-A-0315AI25-M19-C8533</v>
          </cell>
        </row>
        <row r="123">
          <cell r="D123" t="str">
            <v>RM-A-0315AI25-M19-C8533.D</v>
          </cell>
        </row>
        <row r="124">
          <cell r="D124" t="str">
            <v>RM-A-0316AI25-M19-C8462</v>
          </cell>
        </row>
        <row r="125">
          <cell r="D125" t="str">
            <v>RM-A-0316AI25-M19-C8462.D</v>
          </cell>
        </row>
        <row r="126">
          <cell r="D126" t="str">
            <v>RM-A-0317AI25-M19-C8601</v>
          </cell>
        </row>
        <row r="127">
          <cell r="D127" t="str">
            <v>RM-A-0317AI25-M19-C8601.D</v>
          </cell>
        </row>
        <row r="128">
          <cell r="D128" t="str">
            <v>RM-A-0318AI25-M19-C8462</v>
          </cell>
        </row>
        <row r="129">
          <cell r="D129" t="str">
            <v>RM-A-0318AI25-M19-C8462.D</v>
          </cell>
        </row>
        <row r="130">
          <cell r="D130" t="str">
            <v>AF-A-0319AI25-M17-C8808</v>
          </cell>
        </row>
        <row r="131">
          <cell r="D131" t="str">
            <v>AF-A-0319AI25-M17-C8808.D</v>
          </cell>
        </row>
        <row r="132">
          <cell r="D132" t="str">
            <v>RM-A-0320AI25-M19-C8563</v>
          </cell>
        </row>
        <row r="133">
          <cell r="D133" t="str">
            <v>RM-A-0320AI25-M19-C8563.D</v>
          </cell>
        </row>
        <row r="134">
          <cell r="D134" t="str">
            <v>AF-A-0321AI25-M19-C8778</v>
          </cell>
        </row>
        <row r="135">
          <cell r="D135" t="str">
            <v>AF-A-0321AI25-M19-C8778.D</v>
          </cell>
        </row>
        <row r="136">
          <cell r="D136" t="str">
            <v>RM-A-0322AI25-M19-C8482.D</v>
          </cell>
        </row>
        <row r="137">
          <cell r="D137" t="str">
            <v>HC-A-0323AI25-M19-C8638</v>
          </cell>
        </row>
        <row r="138">
          <cell r="D138" t="str">
            <v>RM-A-0324AI25-M19-C8458.D</v>
          </cell>
        </row>
        <row r="139">
          <cell r="D139" t="str">
            <v>RM-A-0325AI25-M19-C8718</v>
          </cell>
        </row>
        <row r="140">
          <cell r="D140" t="str">
            <v>RM-A-0325AI25-M19-C8718.D</v>
          </cell>
        </row>
        <row r="141">
          <cell r="D141" t="str">
            <v>RM-A-0326AI25-M19-C8461</v>
          </cell>
        </row>
        <row r="142">
          <cell r="D142" t="str">
            <v>RM-A-0326AI25-M19-C8461.D</v>
          </cell>
        </row>
        <row r="143">
          <cell r="D143" t="str">
            <v>RM-A-0327AI25-M19-C8563</v>
          </cell>
        </row>
        <row r="144">
          <cell r="D144" t="str">
            <v>RM-A-0327AI25-M19-C8563.D</v>
          </cell>
        </row>
        <row r="145">
          <cell r="D145" t="str">
            <v>CHARTER-A-0328AE25-M61-C8736</v>
          </cell>
        </row>
        <row r="146">
          <cell r="D146" t="str">
            <v>CHARTER-A-0328AE25-M61-C8736.D</v>
          </cell>
        </row>
        <row r="147">
          <cell r="D147" t="str">
            <v>CHARTER-A-0329AE25-M61-C8736</v>
          </cell>
        </row>
        <row r="148">
          <cell r="D148" t="str">
            <v>CHARTER-A-0329AE25-M61-C8736.D</v>
          </cell>
        </row>
        <row r="149">
          <cell r="D149" t="str">
            <v>CHARTER-A-0330AE25-M61-C8736</v>
          </cell>
        </row>
        <row r="150">
          <cell r="D150" t="str">
            <v>CHARTER-A-0330AE25-M61-C8736.D</v>
          </cell>
        </row>
        <row r="151">
          <cell r="D151" t="str">
            <v>HC-A-0331AI25-M61-C8735</v>
          </cell>
        </row>
        <row r="152">
          <cell r="D152" t="str">
            <v>CHARTER-A-0332AE25-M61-C8736</v>
          </cell>
        </row>
        <row r="153">
          <cell r="D153" t="e">
            <v>#N/A</v>
          </cell>
        </row>
        <row r="154">
          <cell r="D154" t="str">
            <v>HC-A-0333AI25-M61-C8735</v>
          </cell>
        </row>
        <row r="155">
          <cell r="D155" t="str">
            <v>HC-A-0334AI25-M61-CS8735</v>
          </cell>
        </row>
        <row r="156">
          <cell r="D156" t="str">
            <v>RM-A-0335AI25-M19-C8621.D</v>
          </cell>
        </row>
        <row r="157">
          <cell r="D157" t="str">
            <v>RM-A-0336AI25-M19-C8622.D</v>
          </cell>
        </row>
        <row r="158">
          <cell r="D158" t="str">
            <v>RM-A-0337AI25-M19-C8461</v>
          </cell>
        </row>
        <row r="159">
          <cell r="D159" t="str">
            <v>RM-A-0337AI25-M19-C8461.D</v>
          </cell>
        </row>
        <row r="160">
          <cell r="D160" t="str">
            <v>RM-A-0338AI25-M19-C8458.D</v>
          </cell>
        </row>
        <row r="161">
          <cell r="D161" t="str">
            <v>RM-A-0340AI25-M19-C8622.D</v>
          </cell>
        </row>
        <row r="162">
          <cell r="D162" t="str">
            <v>RM-A-0341AI25-M19-C8719</v>
          </cell>
        </row>
        <row r="163">
          <cell r="D163" t="str">
            <v>RM-A-0341AI25-M19-C8719.D</v>
          </cell>
        </row>
        <row r="164">
          <cell r="D164" t="str">
            <v>RM-A-0342AI25-M19-C8720</v>
          </cell>
        </row>
        <row r="165">
          <cell r="D165" t="str">
            <v>RM-A-0342AI25-M19-C8720.D</v>
          </cell>
        </row>
        <row r="166">
          <cell r="D166" t="str">
            <v>RM-A-0343AI25-M19-C8678</v>
          </cell>
        </row>
        <row r="167">
          <cell r="D167" t="str">
            <v>RM-A-0343AI25-M19-C8678.D</v>
          </cell>
        </row>
        <row r="168">
          <cell r="D168" t="str">
            <v>RM-A-0344AI25-M19-C8702</v>
          </cell>
        </row>
        <row r="169">
          <cell r="D169" t="str">
            <v>RM-A-0344AI25-M19-C8702.D</v>
          </cell>
        </row>
        <row r="170">
          <cell r="D170" t="str">
            <v>CHARTER-A-0328AE25-M61-C8736.ARRASTRE</v>
          </cell>
        </row>
        <row r="171">
          <cell r="D171" t="str">
            <v>RM-A-0345AI25-M19-C8620.D</v>
          </cell>
        </row>
        <row r="172">
          <cell r="D172" t="str">
            <v>FG-A-0064-SE25-M19</v>
          </cell>
        </row>
        <row r="173">
          <cell r="D173" t="str">
            <v>FG-A-0064-SE25-M19.D</v>
          </cell>
        </row>
        <row r="174">
          <cell r="D174" t="str">
            <v>FG-A-0065-SE25-M19</v>
          </cell>
        </row>
        <row r="175">
          <cell r="D175" t="str">
            <v>FG-A-0065-SE25-M19</v>
          </cell>
        </row>
        <row r="176">
          <cell r="D176" t="str">
            <v>FG-A-0066-SE25-M19.WCO</v>
          </cell>
        </row>
        <row r="177">
          <cell r="D177" t="str">
            <v>FG-A-0066-SE25-M19.SINCO</v>
          </cell>
        </row>
        <row r="178">
          <cell r="D178" t="str">
            <v>FG-A-0066-SE25-M19.D</v>
          </cell>
        </row>
        <row r="179">
          <cell r="D179" t="str">
            <v>FG-A-0067-SE25-M19</v>
          </cell>
        </row>
        <row r="180">
          <cell r="D180" t="str">
            <v>FG-A-0067-SE25-M19.D</v>
          </cell>
        </row>
        <row r="181">
          <cell r="D181" t="str">
            <v>FG-A-0069-SE25-M19</v>
          </cell>
        </row>
        <row r="182">
          <cell r="D182" t="str">
            <v>FG-A-0069-SE25-M19.D</v>
          </cell>
        </row>
        <row r="183">
          <cell r="D183" t="str">
            <v>RM-A-0346AI25-M19-C8777</v>
          </cell>
        </row>
        <row r="184">
          <cell r="D184" t="str">
            <v>RM-A-0346AI25-M19-C8777.D</v>
          </cell>
        </row>
        <row r="185">
          <cell r="D185" t="str">
            <v xml:space="preserve">RM-A-0347AI25-M19-C8533 </v>
          </cell>
        </row>
        <row r="186">
          <cell r="D186" t="str">
            <v>RM-A-0347AI25-M19-C8533.D</v>
          </cell>
        </row>
        <row r="187">
          <cell r="D187" t="str">
            <v>RM-A-0348AI25-M19-C8739</v>
          </cell>
        </row>
        <row r="188">
          <cell r="D188" t="str">
            <v>RM-A-0348AI25-M19-C8739.D</v>
          </cell>
        </row>
        <row r="189">
          <cell r="D189" t="str">
            <v>RM-A-0349AI25-M19-C8701</v>
          </cell>
        </row>
        <row r="190">
          <cell r="D190" t="str">
            <v>RM-A-0349AI25-M19-C8701.D</v>
          </cell>
        </row>
        <row r="191">
          <cell r="D191" t="str">
            <v>RM-A-0350AI25-M19-C8620.D</v>
          </cell>
        </row>
        <row r="192">
          <cell r="D192" t="str">
            <v>RM-A-0351AI25-M19-C8777</v>
          </cell>
        </row>
        <row r="193">
          <cell r="D193" t="str">
            <v>RM-A-0351AI25-M19-C8777.D</v>
          </cell>
        </row>
        <row r="194">
          <cell r="D194" t="str">
            <v>FG-A-0352AI25-M19-C9033</v>
          </cell>
        </row>
        <row r="195">
          <cell r="D195" t="str">
            <v xml:space="preserve">RM-A-0353AI25-M19-C8533 </v>
          </cell>
        </row>
        <row r="196">
          <cell r="D196" t="str">
            <v>RM-A-0353AI25-M19-C8533.D</v>
          </cell>
        </row>
        <row r="197">
          <cell r="D197" t="str">
            <v>RM-A-0354AI25-M19-C8533</v>
          </cell>
        </row>
        <row r="198">
          <cell r="D198" t="str">
            <v>RM-A-0354AI25-M19-C8533.D</v>
          </cell>
        </row>
        <row r="199">
          <cell r="D199" t="str">
            <v>FG-A-0355AE25-M19-PFA</v>
          </cell>
        </row>
        <row r="200">
          <cell r="D200" t="str">
            <v>FG-A-0355AE25-M19-PFA.D</v>
          </cell>
        </row>
        <row r="201">
          <cell r="D201" t="str">
            <v>RM-A-0356AI25-M19-C8739</v>
          </cell>
        </row>
        <row r="202">
          <cell r="D202" t="str">
            <v>RM-A-0356AI25-M19-C8739.D</v>
          </cell>
        </row>
        <row r="203">
          <cell r="D203" t="str">
            <v>RM-A-0357AI25-M19-C8777</v>
          </cell>
        </row>
        <row r="204">
          <cell r="D204" t="str">
            <v>RM-A-0357AI25-M19-C8777.D</v>
          </cell>
        </row>
        <row r="205">
          <cell r="D205" t="str">
            <v>RM-A-0358AI25-M19-C8739</v>
          </cell>
        </row>
        <row r="206">
          <cell r="D206" t="str">
            <v>RM-A-0358AI25-M19-C8739.D</v>
          </cell>
        </row>
        <row r="207">
          <cell r="D207" t="str">
            <v>RM-A-0359AI25-M19-C8678</v>
          </cell>
        </row>
        <row r="208">
          <cell r="D208" t="str">
            <v>RM-A-0359AI25-M19-C8678.D</v>
          </cell>
        </row>
        <row r="209">
          <cell r="D209" t="str">
            <v>RM-A-0360AI25-M19-C8623.D</v>
          </cell>
        </row>
        <row r="210">
          <cell r="D210" t="str">
            <v>FG-A-0361AI25-M23-C8714</v>
          </cell>
        </row>
        <row r="211">
          <cell r="D211" t="str">
            <v>FG-A-0361AI25-M23-C8714.D</v>
          </cell>
        </row>
        <row r="212">
          <cell r="D212" t="str">
            <v>RM-A-0362AI25-M19-C8853</v>
          </cell>
        </row>
        <row r="213">
          <cell r="D213" t="str">
            <v>RM-A-0362AI25-M19-C8853.D</v>
          </cell>
        </row>
        <row r="214">
          <cell r="D214" t="str">
            <v>RM-A-0363AI25-M19-C8777</v>
          </cell>
        </row>
        <row r="215">
          <cell r="D215" t="str">
            <v>RM-A-0363AI25-M19-C8777.D</v>
          </cell>
        </row>
        <row r="216">
          <cell r="D216" t="str">
            <v>RM-A-0364AI25-M19-C8533</v>
          </cell>
        </row>
        <row r="217">
          <cell r="D217" t="str">
            <v>RM-A-0364AI25-M19-C8533.D</v>
          </cell>
        </row>
        <row r="218">
          <cell r="D218" t="str">
            <v>FG-A-0365AE25-M19-C8872</v>
          </cell>
        </row>
        <row r="219">
          <cell r="D219" t="str">
            <v>FG-A-0365AE25-M19-C8872.D</v>
          </cell>
        </row>
        <row r="220">
          <cell r="D220" t="str">
            <v>FG-A-0366AE25-M19-C8883</v>
          </cell>
        </row>
        <row r="221">
          <cell r="D221" t="str">
            <v>FG-A-0366AE25-M19-C8883.D</v>
          </cell>
        </row>
        <row r="222">
          <cell r="D222" t="str">
            <v>RM-A-0367AI25-M19-C8623.D</v>
          </cell>
        </row>
        <row r="223">
          <cell r="D223" t="str">
            <v>RM-A-0368AI25-M19-C8678</v>
          </cell>
        </row>
        <row r="224">
          <cell r="D224" t="str">
            <v>RM-A-0368AI25-M19-C8678.D</v>
          </cell>
        </row>
        <row r="225">
          <cell r="D225" t="str">
            <v>FG-A-0068-SE25-M19</v>
          </cell>
        </row>
        <row r="226">
          <cell r="D226" t="str">
            <v>FG-A-0068-SE25-M19.D</v>
          </cell>
        </row>
        <row r="227">
          <cell r="D227" t="str">
            <v>FG-A-0070-SE25-M19</v>
          </cell>
        </row>
        <row r="228">
          <cell r="D228" t="str">
            <v>FG-A-0070-SE25-M19.D</v>
          </cell>
        </row>
        <row r="229">
          <cell r="D229" t="str">
            <v>FG-A-0071-SE25-M19</v>
          </cell>
        </row>
        <row r="230">
          <cell r="D230" t="str">
            <v>FG-A-0071-SE25-M19.D</v>
          </cell>
        </row>
        <row r="231">
          <cell r="D231" t="str">
            <v>FG-A-0072-SE25-M19</v>
          </cell>
        </row>
        <row r="232">
          <cell r="D232" t="str">
            <v>FG-A-0072-SE25-M19.d</v>
          </cell>
        </row>
        <row r="233">
          <cell r="D233" t="str">
            <v>FG-A-0073-SE25-M19</v>
          </cell>
        </row>
        <row r="234">
          <cell r="D234" t="str">
            <v>FG-A-0073-SE25-M19</v>
          </cell>
        </row>
        <row r="235">
          <cell r="D235" t="str">
            <v>RM-A-0369AI25-M19-C8826.D</v>
          </cell>
        </row>
        <row r="236">
          <cell r="D236" t="str">
            <v>RM-A-0370AI25-M19-C8903</v>
          </cell>
        </row>
        <row r="237">
          <cell r="D237" t="str">
            <v>RM-A-0370AI25-M19-C8903.D</v>
          </cell>
        </row>
        <row r="238">
          <cell r="D238" t="str">
            <v>RM-A-0371AI25-M19-C8903</v>
          </cell>
        </row>
        <row r="239">
          <cell r="D239" t="str">
            <v>RM-A-0371AI25-M19-C8903.D</v>
          </cell>
        </row>
        <row r="240">
          <cell r="D240" t="str">
            <v>RM-A-0372AI25-M19-C8852</v>
          </cell>
        </row>
        <row r="241">
          <cell r="D241" t="str">
            <v>RM-A-0372AI25-M19-C8852.D</v>
          </cell>
        </row>
        <row r="242">
          <cell r="D242" t="str">
            <v>RM-A-0370AI25-M19-C8903.D2</v>
          </cell>
        </row>
        <row r="243">
          <cell r="D243" t="str">
            <v>RM-A-0373AI25-M19-C8886</v>
          </cell>
        </row>
        <row r="244">
          <cell r="D244" t="str">
            <v>RM-A-0373AI25-M19-C8886.D</v>
          </cell>
        </row>
        <row r="245">
          <cell r="D245" t="str">
            <v>RM-A-0374AI25-M19-C9006</v>
          </cell>
        </row>
        <row r="246">
          <cell r="D246" t="str">
            <v>RM-A-0374AI25-M19-C9006.D</v>
          </cell>
        </row>
        <row r="247">
          <cell r="D247" t="str">
            <v xml:space="preserve">RM-A-0375AI25-M19-C8921 </v>
          </cell>
        </row>
        <row r="248">
          <cell r="D248" t="str">
            <v>RM-A-0375AI25-M19-C8921.D</v>
          </cell>
        </row>
        <row r="249">
          <cell r="D249" t="str">
            <v xml:space="preserve">RM-A-0376AI25-M19-C8887 </v>
          </cell>
        </row>
        <row r="250">
          <cell r="D250" t="str">
            <v>RM-A-0376AI25-M19-C8887.D</v>
          </cell>
        </row>
        <row r="251">
          <cell r="D251" t="str">
            <v>RM-A-0377AI25-M19-C8827.D</v>
          </cell>
        </row>
        <row r="252">
          <cell r="D252" t="str">
            <v>RM-A-0378AI25-M19-C8827.D</v>
          </cell>
        </row>
        <row r="253">
          <cell r="D253" t="str">
            <v>RM-A-0379AI25-M19-C9005</v>
          </cell>
        </row>
        <row r="254">
          <cell r="D254" t="str">
            <v>RM-A-0380AI25-M19-C8887</v>
          </cell>
        </row>
        <row r="255">
          <cell r="D255" t="str">
            <v>RM-A-0380AI25-M19-C8887.D</v>
          </cell>
        </row>
        <row r="256">
          <cell r="D256" t="str">
            <v>RM-A-0381AI25-M19-C8887</v>
          </cell>
        </row>
        <row r="257">
          <cell r="D257" t="str">
            <v>RM-A-0381AI25-M19-C8887.D</v>
          </cell>
        </row>
        <row r="258">
          <cell r="D258" t="str">
            <v>FG-A-0382AI25-M19-C8714</v>
          </cell>
        </row>
        <row r="259">
          <cell r="D259" t="str">
            <v>FG-A-0382AI25-M19-C8714.D</v>
          </cell>
        </row>
        <row r="260">
          <cell r="D260" t="str">
            <v>RM-A-0383AI25-M19</v>
          </cell>
        </row>
        <row r="261">
          <cell r="D261" t="str">
            <v>FG-A-0001SE26-M19</v>
          </cell>
        </row>
        <row r="262">
          <cell r="D262" t="str">
            <v>FG-A-0001SE26-M19.D</v>
          </cell>
        </row>
        <row r="263">
          <cell r="D263" t="str">
            <v>FG-A-0001SE26-M19.D2</v>
          </cell>
        </row>
        <row r="264">
          <cell r="D264" t="str">
            <v>FG-A-0002AI26-M19-PFA</v>
          </cell>
        </row>
        <row r="265">
          <cell r="D265" t="str">
            <v>FG-A-0002AI26-M19-PFA</v>
          </cell>
        </row>
        <row r="266">
          <cell r="D266" t="str">
            <v>FG-A-0074-SE25-M19</v>
          </cell>
        </row>
        <row r="267">
          <cell r="D267" t="str">
            <v>FG-A-0074-SE25-M19.D</v>
          </cell>
        </row>
        <row r="268">
          <cell r="D268" t="str">
            <v>FG-A-0075-SE25-M19</v>
          </cell>
        </row>
        <row r="269">
          <cell r="D269" t="str">
            <v>FG-A-0075-SE25-M19.D</v>
          </cell>
        </row>
        <row r="270">
          <cell r="D270" t="str">
            <v>FG-A-0076-SE25-M19</v>
          </cell>
        </row>
        <row r="271">
          <cell r="D271" t="str">
            <v>FG-A-0076-SE25-M19.D</v>
          </cell>
        </row>
        <row r="272">
          <cell r="D272" t="str">
            <v>FG-A-0077-SE25-M19</v>
          </cell>
        </row>
        <row r="273">
          <cell r="D273" t="str">
            <v>FG-A-0077-SE25-M19.D</v>
          </cell>
        </row>
        <row r="274">
          <cell r="D274" t="str">
            <v>FG-A-0077-SE25-M19.ARRASTRE</v>
          </cell>
        </row>
        <row r="275">
          <cell r="D275" t="str">
            <v>FG-A-0078-SE25-M19</v>
          </cell>
        </row>
        <row r="276">
          <cell r="D276" t="str">
            <v>FG-A-0078-SE25-M19.D</v>
          </cell>
        </row>
        <row r="277">
          <cell r="D277" t="str">
            <v>FG-A-0078-SE25-M19.ARRASTRE</v>
          </cell>
        </row>
        <row r="278">
          <cell r="D278" t="str">
            <v>FG-A-0079-SE25-M19</v>
          </cell>
        </row>
        <row r="279">
          <cell r="D279" t="str">
            <v>FG-A-0079-SE25-M19.D</v>
          </cell>
        </row>
        <row r="280">
          <cell r="D280" t="str">
            <v>FG-A-0080-SE25-M19</v>
          </cell>
        </row>
        <row r="281">
          <cell r="D281" t="str">
            <v>FG-A-0080-SE25-M19.D</v>
          </cell>
        </row>
        <row r="282">
          <cell r="D282" t="str">
            <v>FG-A-0080-SE25-M19.ARRASTRE</v>
          </cell>
        </row>
        <row r="283">
          <cell r="D283" t="str">
            <v>FG-A-0081-SE25-M19</v>
          </cell>
        </row>
        <row r="284">
          <cell r="D284" t="str">
            <v>FG-A-0081-SE25-M19.D</v>
          </cell>
        </row>
        <row r="285">
          <cell r="D285" t="str">
            <v>FG-A-0081-SE25-M19.ARRATRE</v>
          </cell>
        </row>
        <row r="286">
          <cell r="D286" t="str">
            <v>FG-A-0082-SE25-M19</v>
          </cell>
        </row>
        <row r="287">
          <cell r="D287" t="str">
            <v>FG-A-0082-SE25-M19.D</v>
          </cell>
        </row>
        <row r="288">
          <cell r="D288" t="str">
            <v>FG-A-0082-SE25-M19.ARRASTRE</v>
          </cell>
        </row>
        <row r="289">
          <cell r="D289" t="str">
            <v>RM-A-0003AI26-M19-C9038</v>
          </cell>
        </row>
        <row r="290">
          <cell r="D290" t="str">
            <v>RM-A-0003AI26-M19-C9038.D</v>
          </cell>
        </row>
        <row r="291">
          <cell r="D291" t="str">
            <v>RM-A-0004AI26-M19-C9050</v>
          </cell>
        </row>
        <row r="292">
          <cell r="D292" t="str">
            <v>RM-A-0004AI26-M19-C9050.D</v>
          </cell>
        </row>
        <row r="293">
          <cell r="D293" t="str">
            <v xml:space="preserve">RM-A-0005AI26-M19-C9048 </v>
          </cell>
        </row>
        <row r="294">
          <cell r="D294" t="str">
            <v>RM-A-0005AI26-M19-C9048.D</v>
          </cell>
        </row>
        <row r="295">
          <cell r="D295" t="str">
            <v>RM-A-0006AI26-M19-C9048</v>
          </cell>
        </row>
        <row r="296">
          <cell r="D296" t="str">
            <v>RM-A-0006AI26-M19-C9048.D</v>
          </cell>
        </row>
        <row r="297">
          <cell r="D297" t="str">
            <v xml:space="preserve">RM-A-0007AI26-M19-C9049 </v>
          </cell>
        </row>
        <row r="298">
          <cell r="D298" t="str">
            <v>RM-A-0007AI26-M19-C9049.D</v>
          </cell>
        </row>
        <row r="299">
          <cell r="D299" t="str">
            <v xml:space="preserve">RM-A-0008AI26-M19-C9049 </v>
          </cell>
        </row>
        <row r="300">
          <cell r="D300" t="str">
            <v>RM-A-0008AI26-M19-C9049.D</v>
          </cell>
        </row>
        <row r="301">
          <cell r="D301" t="str">
            <v xml:space="preserve">RM-A-0009AI26-M19-C9051 </v>
          </cell>
        </row>
        <row r="302">
          <cell r="D302" t="str">
            <v>RM-A-0009AI26-M19-C9051.D</v>
          </cell>
        </row>
        <row r="303">
          <cell r="D303" t="str">
            <v>RM-A-0010AI26-M19</v>
          </cell>
        </row>
        <row r="304">
          <cell r="D304" t="str">
            <v>RM-A-0010AI26-M19.D</v>
          </cell>
        </row>
        <row r="305">
          <cell r="D305" t="str">
            <v>RM-A-0011AI26-M19-C9049</v>
          </cell>
        </row>
        <row r="306">
          <cell r="D306" t="str">
            <v>RM-A-0011AI26-M19.C9049.D</v>
          </cell>
        </row>
        <row r="307">
          <cell r="D307" t="str">
            <v xml:space="preserve">RM-A-0012AI26-M19-C9049 </v>
          </cell>
        </row>
        <row r="308">
          <cell r="D308" t="str">
            <v>RM-A-0012AI26-M19.C9049.D</v>
          </cell>
        </row>
        <row r="309">
          <cell r="D309" t="str">
            <v xml:space="preserve">RM-A-0013AI26-M19-C9051 </v>
          </cell>
        </row>
        <row r="310">
          <cell r="D310" t="str">
            <v>RM-A-0013AI26-M19.C9051 .D</v>
          </cell>
        </row>
        <row r="311">
          <cell r="D311" t="str">
            <v>RM-A-0014AI26-M19-C9077</v>
          </cell>
        </row>
        <row r="312">
          <cell r="D312" t="str">
            <v>RM-A-0014AI26-M19-C9077.D</v>
          </cell>
        </row>
        <row r="313">
          <cell r="D313" t="str">
            <v>RM-A-0015AI26-M19-C9158</v>
          </cell>
        </row>
        <row r="314">
          <cell r="D314" t="str">
            <v>RM-A-0015AI26-M19-C9158.D</v>
          </cell>
        </row>
        <row r="315">
          <cell r="D315" t="str">
            <v xml:space="preserve">RM-A-0016AI26-M19-C9049 </v>
          </cell>
        </row>
        <row r="316">
          <cell r="D316" t="str">
            <v>RM-A-0016AI26-M19-C9049.D</v>
          </cell>
        </row>
        <row r="317">
          <cell r="D317" t="str">
            <v>RM-A-0017AI26-M19-C9049</v>
          </cell>
        </row>
        <row r="318">
          <cell r="D318" t="str">
            <v>RM-A-0017AI26-M19-C9049.D</v>
          </cell>
        </row>
        <row r="319">
          <cell r="D319" t="str">
            <v>RM-A-0018AI26-M19-C9049</v>
          </cell>
        </row>
        <row r="320">
          <cell r="D320" t="str">
            <v>RM-A-0018AI26-M19-C9049.D</v>
          </cell>
        </row>
        <row r="321">
          <cell r="D321" t="str">
            <v>RM-A-0019AI26-M19-C9049 </v>
          </cell>
        </row>
        <row r="322">
          <cell r="D322" t="str">
            <v>RM-A-0019AI26-M19-C9049.D</v>
          </cell>
        </row>
        <row r="323">
          <cell r="D323" t="str">
            <v>RM-A-0020AI26-M19-C9049</v>
          </cell>
        </row>
        <row r="324">
          <cell r="D324" t="str">
            <v>RM-A-0020AI26-M19-C9049.D</v>
          </cell>
        </row>
        <row r="325">
          <cell r="D325" t="str">
            <v>FG-A-0081-SE25-M19.SINCO</v>
          </cell>
        </row>
        <row r="326">
          <cell r="D326" t="str">
            <v>FG-A-0084-SE25-M19</v>
          </cell>
        </row>
        <row r="327">
          <cell r="D327" t="str">
            <v>FG-A-0084-SE25-M19.D</v>
          </cell>
        </row>
        <row r="328">
          <cell r="D328" t="str">
            <v>FG-A-0001-SE26-M19</v>
          </cell>
        </row>
        <row r="329">
          <cell r="D329" t="str">
            <v>FG-A-0001-SE26-M19.D</v>
          </cell>
        </row>
        <row r="330">
          <cell r="D330" t="str">
            <v>FG-A-0002-SE26-M19</v>
          </cell>
        </row>
        <row r="331">
          <cell r="D331" t="str">
            <v>FG-A-0002-SE26-M19.D</v>
          </cell>
        </row>
        <row r="332">
          <cell r="D332" t="str">
            <v>RM-A-0021AI26-M19-C9049</v>
          </cell>
        </row>
        <row r="333">
          <cell r="D333" t="str">
            <v>RM-A-0021AI26-M19-C9049.D</v>
          </cell>
        </row>
        <row r="334">
          <cell r="D334" t="str">
            <v>FG-A-0007-SE26-M19</v>
          </cell>
        </row>
        <row r="335">
          <cell r="D335" t="str">
            <v>FG-A-0007-SE26-M19.D</v>
          </cell>
        </row>
        <row r="336">
          <cell r="D336" t="str">
            <v>FG-A-0008-SE26-M19.D</v>
          </cell>
        </row>
        <row r="337">
          <cell r="D337" t="str">
            <v>RM-A-0022AI26-M19-C9338.D</v>
          </cell>
        </row>
        <row r="338">
          <cell r="D338" t="str">
            <v>RM-A-0023AI26-M19-C9270.D</v>
          </cell>
        </row>
        <row r="339">
          <cell r="D339" t="str">
            <v>RM-A-0024AI26-M19</v>
          </cell>
        </row>
        <row r="340">
          <cell r="D340" t="str">
            <v>RM-A-0025AI26-M19-C9270.D</v>
          </cell>
        </row>
        <row r="341">
          <cell r="D341" t="str">
            <v>RM-A-0026AI26-M19-C9270.D</v>
          </cell>
        </row>
        <row r="342">
          <cell r="D342" t="str">
            <v>RM-A-0027AI26-M19-C9388</v>
          </cell>
        </row>
        <row r="343">
          <cell r="D343" t="str">
            <v>RM-A-0027AI26-M19-C9388.D</v>
          </cell>
        </row>
        <row r="344">
          <cell r="D344" t="str">
            <v>RM-A-0028AI26-M19-C9048</v>
          </cell>
        </row>
        <row r="345">
          <cell r="D345" t="str">
            <v>RM-A-0028AI26-M19-C9048.D</v>
          </cell>
        </row>
        <row r="346">
          <cell r="D346" t="str">
            <v>RM-A-0029AI26-M19-C9380</v>
          </cell>
        </row>
        <row r="347">
          <cell r="D347" t="str">
            <v>RM-A-0029AI26-M19-C9380.D</v>
          </cell>
        </row>
        <row r="348">
          <cell r="D348" t="str">
            <v xml:space="preserve">AF-A-0030AI26-M19-C9482 </v>
          </cell>
        </row>
        <row r="349">
          <cell r="D349" t="str">
            <v>AF-A-0030AI26-M19-C9482 .D</v>
          </cell>
        </row>
        <row r="350">
          <cell r="D350" t="str">
            <v>RM-A-0031AI26-M19-C9270.D</v>
          </cell>
        </row>
        <row r="351">
          <cell r="D351" t="str">
            <v>RM-A-0032AI26-M19-C9506</v>
          </cell>
        </row>
        <row r="352">
          <cell r="D352" t="str">
            <v>RM-A-0032AI26-M19-C9506.D</v>
          </cell>
        </row>
        <row r="353">
          <cell r="D353" t="str">
            <v>RM-A-0033AI26-M19-C9505</v>
          </cell>
        </row>
        <row r="354">
          <cell r="D354" t="str">
            <v>RM-A-0033AI26-M19-C9505.D</v>
          </cell>
        </row>
        <row r="355">
          <cell r="D355" t="str">
            <v>RM-A-0034AI26-M19-C9506</v>
          </cell>
        </row>
        <row r="356">
          <cell r="D356" t="str">
            <v>RM-A-0034AI26-M19-C9506.D</v>
          </cell>
        </row>
        <row r="357">
          <cell r="D357" t="str">
            <v>RM-A-0035AI26-M19-C9506</v>
          </cell>
        </row>
        <row r="358">
          <cell r="D358" t="str">
            <v>RM-A-0035AI26-M19-C9506.D</v>
          </cell>
        </row>
        <row r="359">
          <cell r="D359" t="str">
            <v>RM-A-0036AI26-M19-PFA</v>
          </cell>
        </row>
        <row r="360">
          <cell r="D360" t="str">
            <v>RM-A-0036AI26-M19-PFA.D</v>
          </cell>
        </row>
        <row r="361">
          <cell r="D361" t="str">
            <v>RM-A-0037AI26-M19-C9529.D</v>
          </cell>
        </row>
        <row r="362">
          <cell r="D362" t="str">
            <v>FG-A-0039AE26-M19-C9580</v>
          </cell>
        </row>
        <row r="363">
          <cell r="D363" t="str">
            <v>FG-A-0039AE26-M19-C9580.D</v>
          </cell>
        </row>
        <row r="364">
          <cell r="D364" t="str">
            <v>FG-A-0003-SE26-M19</v>
          </cell>
        </row>
        <row r="365">
          <cell r="D365" t="str">
            <v>FG-A-0003-SE26-M19.SINCO</v>
          </cell>
        </row>
        <row r="366">
          <cell r="D366" t="str">
            <v>FG-A-0003-SE26-M19.D</v>
          </cell>
        </row>
        <row r="367">
          <cell r="D367" t="str">
            <v>FG-A-0004-SE26-M19</v>
          </cell>
        </row>
        <row r="368">
          <cell r="D368" t="str">
            <v>FG-A-0004-SE26-M19.D</v>
          </cell>
        </row>
        <row r="369">
          <cell r="D369" t="str">
            <v>FG-A-0004-SE26-M19.ARRASTRE</v>
          </cell>
        </row>
        <row r="370">
          <cell r="D370" t="str">
            <v>FG-A-0005-SE26-M19</v>
          </cell>
        </row>
        <row r="371">
          <cell r="D371" t="str">
            <v>FG-A-0005-SE26-M19.D</v>
          </cell>
        </row>
        <row r="372">
          <cell r="D372" t="str">
            <v>FG-A-0005-SE26-M19.ARRASTRE</v>
          </cell>
        </row>
        <row r="373">
          <cell r="D373" t="str">
            <v>FG-A-0006-SE26-M19</v>
          </cell>
        </row>
        <row r="374">
          <cell r="D374" t="str">
            <v>FG-A-0006-SE26-M19.D</v>
          </cell>
        </row>
        <row r="375">
          <cell r="D375" t="str">
            <v>FG-A-0009-SE26-M19</v>
          </cell>
        </row>
        <row r="376">
          <cell r="D376" t="str">
            <v>FG-A-0009-SE26-M19.D</v>
          </cell>
        </row>
        <row r="377">
          <cell r="D377" t="str">
            <v>FG-A-0010-SE26-M19</v>
          </cell>
        </row>
        <row r="378">
          <cell r="D378" t="str">
            <v>FG-A-0010-SE26-M19.D</v>
          </cell>
        </row>
        <row r="379">
          <cell r="D379" t="str">
            <v>FG-A-0011-SE26-M19</v>
          </cell>
        </row>
        <row r="380">
          <cell r="D380" t="str">
            <v>FG-A-0011-SE26-M19.D</v>
          </cell>
        </row>
        <row r="381">
          <cell r="D381" t="str">
            <v>RM-A-0037AI26-M19-C9529.D</v>
          </cell>
        </row>
        <row r="382">
          <cell r="D382" t="str">
            <v>RM-D-XX</v>
          </cell>
        </row>
        <row r="383">
          <cell r="D383" t="str">
            <v>RM-D-1234</v>
          </cell>
        </row>
        <row r="384">
          <cell r="D384" t="str">
            <v>RM-D-1234.b</v>
          </cell>
        </row>
        <row r="385">
          <cell r="D385" t="str">
            <v>RM-D-6</v>
          </cell>
        </row>
        <row r="386">
          <cell r="D386" t="str">
            <v>RM-D-69760</v>
          </cell>
        </row>
        <row r="387">
          <cell r="D387" t="str">
            <v>RM-M-325-SI25-M19</v>
          </cell>
        </row>
        <row r="388">
          <cell r="D388" t="str">
            <v>RM-M-132-SI25-M19-L</v>
          </cell>
        </row>
        <row r="389">
          <cell r="D389" t="str">
            <v>RM-M-324-SI25-M19</v>
          </cell>
        </row>
        <row r="390">
          <cell r="D390" t="str">
            <v>RM-M-336-SI25-M19</v>
          </cell>
        </row>
        <row r="391">
          <cell r="D391" t="str">
            <v>RM-M-347-SI25-M19</v>
          </cell>
        </row>
        <row r="392">
          <cell r="D392" t="str">
            <v>RM-M-335-SI25-M19</v>
          </cell>
        </row>
        <row r="393">
          <cell r="D393" t="str">
            <v>RM-M-331-SI25-M19</v>
          </cell>
        </row>
        <row r="394">
          <cell r="D394" t="str">
            <v>RM-M-332-SI25-M19</v>
          </cell>
        </row>
        <row r="395">
          <cell r="D395" t="str">
            <v>RM-M-329-SI25-M19</v>
          </cell>
        </row>
        <row r="396">
          <cell r="D396" t="str">
            <v>RM-M-330-SI25-M19</v>
          </cell>
        </row>
        <row r="397">
          <cell r="D397" t="str">
            <v>RM-M-333-SI25-M19</v>
          </cell>
        </row>
        <row r="398">
          <cell r="D398" t="str">
            <v>RM-M-334-SI25-M19</v>
          </cell>
        </row>
        <row r="399">
          <cell r="D399" t="str">
            <v>RM-M-327-SI25-M19</v>
          </cell>
        </row>
        <row r="400">
          <cell r="D400" t="str">
            <v>RM-M-337-SI25-M19</v>
          </cell>
        </row>
        <row r="401">
          <cell r="D401" t="str">
            <v>RM-M-360-SI25-M19</v>
          </cell>
        </row>
        <row r="402">
          <cell r="D402" t="str">
            <v>RM-M-362-SI25-M19</v>
          </cell>
        </row>
        <row r="403">
          <cell r="D403" t="str">
            <v>RM-M-344-SI25-M19</v>
          </cell>
        </row>
        <row r="404">
          <cell r="D404" t="str">
            <v>RM-M-346-SI25-M19</v>
          </cell>
        </row>
        <row r="405">
          <cell r="D405" t="str">
            <v>RM-M-345-SI25-M19</v>
          </cell>
        </row>
        <row r="406">
          <cell r="D406" t="str">
            <v>RM-M-341-SI25-M19</v>
          </cell>
        </row>
        <row r="407">
          <cell r="D407" t="str">
            <v>RM-M-339-SI25-M19</v>
          </cell>
        </row>
        <row r="408">
          <cell r="D408" t="str">
            <v>RM-M-359-SI25-M19</v>
          </cell>
        </row>
        <row r="409">
          <cell r="D409" t="str">
            <v>RM-M-363-SI25-M19</v>
          </cell>
        </row>
        <row r="410">
          <cell r="D410" t="str">
            <v>RM-M-361-SI25-M19</v>
          </cell>
        </row>
        <row r="411">
          <cell r="D411" t="str">
            <v>RM-M-328-SI25-M19</v>
          </cell>
        </row>
        <row r="412">
          <cell r="D412" t="str">
            <v>RM-M-340-SI25-M19</v>
          </cell>
        </row>
        <row r="413">
          <cell r="D413" t="str">
            <v>RM-M-342-SI25-M19</v>
          </cell>
        </row>
        <row r="414">
          <cell r="D414" t="str">
            <v>RM-M-321-SI25-M19</v>
          </cell>
        </row>
        <row r="415">
          <cell r="D415" t="str">
            <v>RM-M-343-SI25-M19</v>
          </cell>
        </row>
        <row r="416">
          <cell r="D416" t="str">
            <v>RM-M-353-SI25-M19</v>
          </cell>
        </row>
        <row r="417">
          <cell r="D417" t="str">
            <v>RM-M-299-SI25-M23</v>
          </cell>
        </row>
        <row r="418">
          <cell r="D418" t="str">
            <v>RM-M-351-SI25-M19</v>
          </cell>
        </row>
        <row r="419">
          <cell r="D419" t="str">
            <v>RM-M-352-SI25-M19</v>
          </cell>
        </row>
        <row r="420">
          <cell r="D420" t="str">
            <v>RM-M-350-SI25-M19</v>
          </cell>
        </row>
        <row r="421">
          <cell r="D421" t="str">
            <v>RM-M-103-SI25-M19-L</v>
          </cell>
        </row>
        <row r="422">
          <cell r="D422" t="str">
            <v>RM-M-356-SI25-M19</v>
          </cell>
        </row>
        <row r="423">
          <cell r="D423" t="str">
            <v>RM-M-355-SI25-M19</v>
          </cell>
        </row>
        <row r="424">
          <cell r="D424" t="str">
            <v>RM-M-374-SI25-M19</v>
          </cell>
        </row>
        <row r="425">
          <cell r="D425" t="str">
            <v>RM-M-354-SI25-M19</v>
          </cell>
        </row>
        <row r="426">
          <cell r="D426" t="str">
            <v>RM-M-298-SI25-M19</v>
          </cell>
        </row>
        <row r="427">
          <cell r="D427" t="str">
            <v>RM-M-372-SI25-M19</v>
          </cell>
        </row>
        <row r="428">
          <cell r="D428" t="str">
            <v>RM-M-364-SI25-M19</v>
          </cell>
        </row>
        <row r="429">
          <cell r="D429" t="str">
            <v>RM-M-365-SI25-M19</v>
          </cell>
        </row>
        <row r="430">
          <cell r="D430" t="str">
            <v>RM-M-367-SI25-M19</v>
          </cell>
        </row>
        <row r="431">
          <cell r="D431" t="str">
            <v>RM-M-138-SI25-M19-L</v>
          </cell>
        </row>
        <row r="432">
          <cell r="D432" t="str">
            <v>RM-M-368-SI25-M19</v>
          </cell>
        </row>
        <row r="433">
          <cell r="D433" t="str">
            <v>RM-M-366-SI25-M19</v>
          </cell>
        </row>
        <row r="434">
          <cell r="D434" t="str">
            <v>RM-M-357-SI25-M19</v>
          </cell>
        </row>
        <row r="435">
          <cell r="D435" t="str">
            <v>RM-M-369-SI25-M19</v>
          </cell>
        </row>
        <row r="436">
          <cell r="D436" t="str">
            <v>RM-M-358-SI25-M19</v>
          </cell>
        </row>
        <row r="437">
          <cell r="D437" t="str">
            <v>RM-M-156-SI25-M19-L</v>
          </cell>
        </row>
        <row r="438">
          <cell r="D438" t="str">
            <v>RM-M-385-SI25-M19</v>
          </cell>
        </row>
        <row r="439">
          <cell r="D439" t="str">
            <v>RM-M-370-SI25-M19</v>
          </cell>
        </row>
        <row r="440">
          <cell r="D440" t="str">
            <v>RM-M-373-SI25-M19</v>
          </cell>
        </row>
        <row r="441">
          <cell r="D441" t="str">
            <v>RM-M-379-SI25-M19</v>
          </cell>
        </row>
        <row r="442">
          <cell r="D442" t="str">
            <v>RM-M-382-SI25-M19</v>
          </cell>
        </row>
        <row r="443">
          <cell r="D443" t="str">
            <v>RM-M-371-SI25-M19</v>
          </cell>
        </row>
        <row r="444">
          <cell r="D444" t="str">
            <v>RM-M-325-SI25-M19-B</v>
          </cell>
        </row>
        <row r="445">
          <cell r="D445" t="str">
            <v>RM-M-132-SI25-M19-L-B</v>
          </cell>
        </row>
        <row r="446">
          <cell r="D446" t="str">
            <v>RM-M-324-SI25-M19-B</v>
          </cell>
        </row>
        <row r="447">
          <cell r="D447" t="str">
            <v>RM-M-336-SI25-M19-B</v>
          </cell>
        </row>
        <row r="448">
          <cell r="D448" t="str">
            <v>RM-M-347-SI25-M19-B</v>
          </cell>
        </row>
        <row r="449">
          <cell r="D449" t="str">
            <v>RM-M-335-SI25-M19-B</v>
          </cell>
        </row>
        <row r="450">
          <cell r="D450" t="str">
            <v>RM-M-331-SI25-M19-B</v>
          </cell>
        </row>
        <row r="451">
          <cell r="D451" t="str">
            <v>RM-M-332-SI25-M19-B</v>
          </cell>
        </row>
        <row r="452">
          <cell r="D452" t="str">
            <v>RM-M-329-SI25-M19-B</v>
          </cell>
        </row>
        <row r="453">
          <cell r="D453" t="str">
            <v>RM-M-330-SI25-M19-B</v>
          </cell>
        </row>
        <row r="454">
          <cell r="D454" t="str">
            <v>RM-M-333-SI25-M19-B</v>
          </cell>
        </row>
        <row r="455">
          <cell r="D455" t="str">
            <v>RM-M-334-SI25-M19-B</v>
          </cell>
        </row>
        <row r="456">
          <cell r="D456" t="str">
            <v>RM-M-327-SI25-M19-B</v>
          </cell>
        </row>
        <row r="457">
          <cell r="D457" t="str">
            <v>RM-M-337-SI25-M19-B</v>
          </cell>
        </row>
        <row r="458">
          <cell r="D458" t="str">
            <v>RM-M-360-SI25-M19-B</v>
          </cell>
        </row>
        <row r="459">
          <cell r="D459" t="str">
            <v>RM-M-362-SI25-M19-B</v>
          </cell>
        </row>
        <row r="460">
          <cell r="D460" t="str">
            <v>RM-M-344-SI25-M19-B</v>
          </cell>
        </row>
        <row r="461">
          <cell r="D461" t="str">
            <v>RM-M-346-SI25-M19-B</v>
          </cell>
        </row>
        <row r="462">
          <cell r="D462" t="str">
            <v>RM-M-345-SI25-M19-B</v>
          </cell>
        </row>
        <row r="463">
          <cell r="D463" t="str">
            <v>RM-M-341-SI25-M19-B</v>
          </cell>
        </row>
        <row r="464">
          <cell r="D464" t="str">
            <v>RM-M-339-SI25-M19-B</v>
          </cell>
        </row>
        <row r="465">
          <cell r="D465" t="str">
            <v>RM-M-359-SI25-M19-B</v>
          </cell>
        </row>
        <row r="466">
          <cell r="D466" t="str">
            <v>RM-M-363-SI25-M19-B</v>
          </cell>
        </row>
        <row r="467">
          <cell r="D467" t="str">
            <v>RM-M-361-SI25-M19-B</v>
          </cell>
        </row>
        <row r="468">
          <cell r="D468" t="str">
            <v>RM-M-328-SI25-M19-B</v>
          </cell>
        </row>
        <row r="469">
          <cell r="D469" t="str">
            <v>RM-M-340-SI25-M19-B</v>
          </cell>
        </row>
        <row r="470">
          <cell r="D470" t="str">
            <v>RM-M-342-SI25-M19-B</v>
          </cell>
        </row>
        <row r="471">
          <cell r="D471" t="str">
            <v>RM-M-321-SI25-M19-B</v>
          </cell>
        </row>
        <row r="472">
          <cell r="D472" t="str">
            <v>RM-M-343-SI25-M19-B</v>
          </cell>
        </row>
        <row r="473">
          <cell r="D473" t="str">
            <v>RM-M-353-SI25-M19-B</v>
          </cell>
        </row>
        <row r="474">
          <cell r="D474" t="str">
            <v>RM-M-299-SI25-M23-B</v>
          </cell>
        </row>
        <row r="475">
          <cell r="D475" t="str">
            <v>RM-M-351-SI25-M19-B</v>
          </cell>
        </row>
        <row r="476">
          <cell r="D476" t="str">
            <v>RM-M-352-SI25-M19-B</v>
          </cell>
        </row>
        <row r="477">
          <cell r="D477" t="str">
            <v>RM-M-350-SI25-M19-B</v>
          </cell>
        </row>
        <row r="478">
          <cell r="D478" t="str">
            <v>RM-M-103-SI25-M19-L-B</v>
          </cell>
        </row>
        <row r="479">
          <cell r="D479" t="str">
            <v>RM-M-356-SI25-M19-B</v>
          </cell>
        </row>
        <row r="480">
          <cell r="D480" t="str">
            <v>RM-M-355-SI25-M19-B</v>
          </cell>
        </row>
        <row r="481">
          <cell r="D481" t="str">
            <v>RM-M-374-SI25-M19-B</v>
          </cell>
        </row>
        <row r="482">
          <cell r="D482" t="str">
            <v>RM-M-354-SI25-M19-B</v>
          </cell>
        </row>
        <row r="483">
          <cell r="D483" t="str">
            <v>RM-M-298-SI25-M19-B</v>
          </cell>
        </row>
        <row r="484">
          <cell r="D484" t="str">
            <v>RM-M-372-SI25-M19-B</v>
          </cell>
        </row>
        <row r="485">
          <cell r="D485" t="str">
            <v>RM-M-364-SI25-M19-B</v>
          </cell>
        </row>
        <row r="486">
          <cell r="D486" t="str">
            <v>RM-M-365-SI25-M19-B</v>
          </cell>
        </row>
        <row r="487">
          <cell r="D487" t="str">
            <v>RM-M-367-SI25-M19-B</v>
          </cell>
        </row>
        <row r="488">
          <cell r="D488" t="str">
            <v>RM-M-138-SI25-M19-L-B</v>
          </cell>
        </row>
        <row r="489">
          <cell r="D489" t="str">
            <v>RM-M-368-SI25-M19-B</v>
          </cell>
        </row>
        <row r="490">
          <cell r="D490" t="str">
            <v>RM-M-366-SI25-M19-B</v>
          </cell>
        </row>
        <row r="491">
          <cell r="D491" t="str">
            <v>RM-M-357-SI25-M19-B</v>
          </cell>
        </row>
        <row r="492">
          <cell r="D492" t="str">
            <v>RM-M-369-SI25-M19-B</v>
          </cell>
        </row>
        <row r="493">
          <cell r="D493" t="str">
            <v>RM-M-358-SI25-M19-B</v>
          </cell>
        </row>
        <row r="494">
          <cell r="D494" t="str">
            <v>RM-M-156-SI25-M19-L-B</v>
          </cell>
        </row>
        <row r="495">
          <cell r="D495" t="str">
            <v>RM-M-385-SI25-M19-B</v>
          </cell>
        </row>
        <row r="496">
          <cell r="D496" t="str">
            <v>RM-M-370-SI25-M19-B</v>
          </cell>
        </row>
        <row r="497">
          <cell r="D497" t="str">
            <v>RM-M-373-SI25-M19-B</v>
          </cell>
        </row>
        <row r="498">
          <cell r="D498" t="str">
            <v>RM-M-379-SI25-M19-B</v>
          </cell>
        </row>
        <row r="499">
          <cell r="D499" t="str">
            <v>RM-M-382-SI25-M19-B</v>
          </cell>
        </row>
        <row r="500">
          <cell r="D500" t="str">
            <v>RM-M-371-SI25-M19-B</v>
          </cell>
        </row>
        <row r="501">
          <cell r="D501" t="str">
            <v>RM-M-325-SI25-M19-F</v>
          </cell>
        </row>
        <row r="502">
          <cell r="D502" t="str">
            <v>RM-M-132-SI25-M19-L</v>
          </cell>
        </row>
        <row r="503">
          <cell r="D503" t="str">
            <v>RM-M-361-SI25-M19</v>
          </cell>
        </row>
        <row r="504">
          <cell r="D504" t="str">
            <v>RM-M-103-SI25-M19-L</v>
          </cell>
        </row>
        <row r="505">
          <cell r="D505" t="str">
            <v>RM-M-156-SI25-M19-L</v>
          </cell>
        </row>
        <row r="506">
          <cell r="D506" t="str">
            <v>RM-M-373-SI25-M19</v>
          </cell>
        </row>
        <row r="507">
          <cell r="D507" t="str">
            <v>RM-M-121-SI25-M19-L</v>
          </cell>
        </row>
        <row r="508">
          <cell r="D508" t="str">
            <v>RM-M-116-SI25-M19-L</v>
          </cell>
        </row>
        <row r="509">
          <cell r="D509" t="str">
            <v>RM-M-124-SI25-M19-L</v>
          </cell>
        </row>
        <row r="510">
          <cell r="D510" t="str">
            <v>RM-M-118-SI25-M19-L</v>
          </cell>
        </row>
        <row r="511">
          <cell r="D511" t="str">
            <v>RM-M-108-SI25-M19-L</v>
          </cell>
        </row>
        <row r="512">
          <cell r="D512" t="str">
            <v>RM-M-108-SI25-M19-L</v>
          </cell>
        </row>
        <row r="513">
          <cell r="D513" t="str">
            <v>RM-M-127-SI25-M19-L</v>
          </cell>
        </row>
        <row r="514">
          <cell r="D514" t="str">
            <v>RM-M-125-SI25-M19-L</v>
          </cell>
        </row>
        <row r="515">
          <cell r="D515" t="str">
            <v>RM-M-128-SI25-M19-L</v>
          </cell>
        </row>
        <row r="516">
          <cell r="D516" t="str">
            <v>RM-M-130-SI25-M19-L</v>
          </cell>
        </row>
        <row r="517">
          <cell r="D517" t="str">
            <v>RM-M-119-SI25-M19-L</v>
          </cell>
        </row>
        <row r="518">
          <cell r="D518" t="str">
            <v>RM-M-114-SI25-M19-L</v>
          </cell>
        </row>
        <row r="519">
          <cell r="D519" t="str">
            <v>RM-M-142-SI25-M19-L</v>
          </cell>
        </row>
        <row r="520">
          <cell r="D520" t="str">
            <v>RM-M-133-SI25-M19-L</v>
          </cell>
        </row>
        <row r="521">
          <cell r="D521" t="str">
            <v>RM-M-123-SI25-M19-L</v>
          </cell>
        </row>
        <row r="522">
          <cell r="D522" t="str">
            <v>RM-M-126-SI25-M19-L</v>
          </cell>
        </row>
        <row r="523">
          <cell r="D523" t="str">
            <v>RM-M-139-SI25-M19-L</v>
          </cell>
        </row>
        <row r="524">
          <cell r="D524" t="str">
            <v>RM-M-144-SI25-M19-L</v>
          </cell>
        </row>
        <row r="525">
          <cell r="D525" t="str">
            <v>RM-M-121-SI25-M19-L-F</v>
          </cell>
        </row>
        <row r="526">
          <cell r="D526" t="str">
            <v>RM-M-116-SI25-M19-L-F</v>
          </cell>
        </row>
        <row r="527">
          <cell r="D527" t="str">
            <v>RM-M-124-SI25-M19-L-F</v>
          </cell>
        </row>
        <row r="528">
          <cell r="D528" t="str">
            <v>RM-M-118-SI25-M19-L-F</v>
          </cell>
        </row>
        <row r="529">
          <cell r="D529" t="str">
            <v>RM-M-108-SI25-M19-L-F</v>
          </cell>
        </row>
        <row r="530">
          <cell r="D530" t="str">
            <v>RM-M-108-SI25-M19-L-F</v>
          </cell>
        </row>
        <row r="531">
          <cell r="D531" t="str">
            <v>RM-M-127-SI25-M19-L-F</v>
          </cell>
        </row>
        <row r="532">
          <cell r="D532" t="str">
            <v>RM-M-125-SI25-M19-L-F</v>
          </cell>
        </row>
        <row r="533">
          <cell r="D533" t="str">
            <v>RM-M-128-SI25-M19-L-F</v>
          </cell>
        </row>
        <row r="534">
          <cell r="D534" t="str">
            <v>RM-M-130-SI25-M19-L-F</v>
          </cell>
        </row>
        <row r="535">
          <cell r="D535" t="str">
            <v>RM-M-119-SI25-M19-L-F</v>
          </cell>
        </row>
        <row r="536">
          <cell r="D536" t="str">
            <v>RM-M-114-SI25-M19-L-F</v>
          </cell>
        </row>
        <row r="537">
          <cell r="D537" t="str">
            <v>RM-M-142-SI25-M19-L-F</v>
          </cell>
        </row>
        <row r="538">
          <cell r="D538" t="str">
            <v>RM-M-133-SI25-M19-L-F</v>
          </cell>
        </row>
        <row r="539">
          <cell r="D539" t="str">
            <v>RM-M-123-SI25-M19-L-F</v>
          </cell>
        </row>
        <row r="540">
          <cell r="D540" t="str">
            <v>RM-M-126-SI25-M19-L-F</v>
          </cell>
        </row>
        <row r="541">
          <cell r="D541" t="str">
            <v>RM-M-139-SI25-M19-L-F</v>
          </cell>
        </row>
        <row r="542">
          <cell r="D542" t="str">
            <v>RM-M-144-SI25-M19-L-F</v>
          </cell>
        </row>
        <row r="543">
          <cell r="D543" t="str">
            <v>RM-M-121-SI25-M19-L-B</v>
          </cell>
        </row>
        <row r="544">
          <cell r="D544" t="str">
            <v>RM-M-116-SI25-M19-L-B</v>
          </cell>
        </row>
        <row r="545">
          <cell r="D545" t="str">
            <v>RM-M-124-SI25-M19-L-B</v>
          </cell>
        </row>
        <row r="546">
          <cell r="D546" t="str">
            <v>RM-M-118-SI25-M19-L-B</v>
          </cell>
        </row>
        <row r="547">
          <cell r="D547" t="str">
            <v>RM-M-108-SI25-M19-L-B</v>
          </cell>
        </row>
        <row r="548">
          <cell r="D548" t="str">
            <v>RM-M-108-SI25-M19-L-B</v>
          </cell>
        </row>
        <row r="549">
          <cell r="D549" t="str">
            <v>RM-M-127-SI25-M19-L-B</v>
          </cell>
        </row>
        <row r="550">
          <cell r="D550" t="str">
            <v>RM-M-125-SI25-M19-L-B</v>
          </cell>
        </row>
        <row r="551">
          <cell r="D551" t="str">
            <v>RM-M-128-SI25-M19-L-B</v>
          </cell>
        </row>
        <row r="552">
          <cell r="D552" t="str">
            <v>RM-M-130-SI25-M19-L-B</v>
          </cell>
        </row>
        <row r="553">
          <cell r="D553" t="str">
            <v>RM-M-119-SI25-M19-L-B</v>
          </cell>
        </row>
        <row r="554">
          <cell r="D554" t="str">
            <v>RM-M-114-SI25-M19-L-B</v>
          </cell>
        </row>
        <row r="555">
          <cell r="D555" t="str">
            <v>RM-M-142-SI25-M19-L-B</v>
          </cell>
        </row>
        <row r="556">
          <cell r="D556" t="str">
            <v>RM-M-133-SI25-M19-L-B</v>
          </cell>
        </row>
        <row r="557">
          <cell r="D557" t="str">
            <v>RM-M-123-SI25-M19-L-B</v>
          </cell>
        </row>
        <row r="558">
          <cell r="D558" t="str">
            <v>RM-M-126-SI25-M19-L-B</v>
          </cell>
        </row>
        <row r="559">
          <cell r="D559" t="str">
            <v>RM-M-139-SI25-M19-L-B</v>
          </cell>
        </row>
        <row r="560">
          <cell r="D560" t="str">
            <v>RM-M-144-SI25-M19-L-B</v>
          </cell>
        </row>
        <row r="561">
          <cell r="D561" t="str">
            <v>RM-M-348-SI25-M19</v>
          </cell>
        </row>
        <row r="562">
          <cell r="D562" t="str">
            <v>RM-M-381-SI25-M19</v>
          </cell>
        </row>
        <row r="563">
          <cell r="D563" t="str">
            <v>RM-M-377-SI25-M19</v>
          </cell>
        </row>
        <row r="564">
          <cell r="D564" t="str">
            <v>RM-M-378-SI25-M19</v>
          </cell>
        </row>
        <row r="565">
          <cell r="D565" t="str">
            <v>RM-M-383-SI25-M19</v>
          </cell>
        </row>
        <row r="566">
          <cell r="D566" t="str">
            <v>RM-M-384-SI25-M19</v>
          </cell>
        </row>
        <row r="567">
          <cell r="D567" t="str">
            <v>RM-M-376-SI25-M19</v>
          </cell>
        </row>
        <row r="568">
          <cell r="D568" t="str">
            <v>RM-M-380-SI25-M19</v>
          </cell>
        </row>
        <row r="569">
          <cell r="D569" t="str">
            <v>RM-M-379-SI25-M19</v>
          </cell>
        </row>
        <row r="570">
          <cell r="D570" t="str">
            <v>RM-M-392-SI25-M19</v>
          </cell>
        </row>
        <row r="571">
          <cell r="D571" t="str">
            <v>RM-M-396-SI25-M19</v>
          </cell>
        </row>
        <row r="572">
          <cell r="D572" t="str">
            <v>RM-M-375-SI25-M19</v>
          </cell>
        </row>
        <row r="573">
          <cell r="D573" t="str">
            <v>RM-M-421-SI25-M23</v>
          </cell>
        </row>
        <row r="574">
          <cell r="D574" t="str">
            <v>RM-M-393-SI25-M19</v>
          </cell>
        </row>
        <row r="575">
          <cell r="D575" t="str">
            <v>RM-M-391-SI25-M19</v>
          </cell>
        </row>
        <row r="576">
          <cell r="D576" t="str">
            <v>RM-M-390-SI25-M19</v>
          </cell>
        </row>
        <row r="577">
          <cell r="D577" t="str">
            <v>RM-M-395-SI25-M19</v>
          </cell>
        </row>
        <row r="578">
          <cell r="D578" t="str">
            <v>RM-M-386-SI25-M19</v>
          </cell>
        </row>
        <row r="579">
          <cell r="D579" t="str">
            <v>RM-M-394-SI25-M19</v>
          </cell>
        </row>
        <row r="580">
          <cell r="D580" t="str">
            <v>RM-M-387-SI25-M19</v>
          </cell>
        </row>
        <row r="581">
          <cell r="D581" t="str">
            <v>RM-M-388-SI25-M19</v>
          </cell>
        </row>
        <row r="582">
          <cell r="D582" t="str">
            <v>RM-M-389-SI25-M19</v>
          </cell>
        </row>
        <row r="583">
          <cell r="D583" t="str">
            <v>RM-M-406-SI25-M19</v>
          </cell>
        </row>
        <row r="584">
          <cell r="D584" t="str">
            <v>RM-M-376-SI25-M19</v>
          </cell>
        </row>
        <row r="585">
          <cell r="D585" t="str">
            <v>RM-M-404-SI25-M19</v>
          </cell>
        </row>
        <row r="586">
          <cell r="D586" t="str">
            <v>RM-M-405-SI25-M19</v>
          </cell>
        </row>
        <row r="587">
          <cell r="D587" t="str">
            <v>RM-M-397-SI25-M19</v>
          </cell>
        </row>
        <row r="588">
          <cell r="D588" t="str">
            <v>RM-M-398-SI25-M19</v>
          </cell>
        </row>
        <row r="589">
          <cell r="D589" t="str">
            <v>RM-M-407-SI25-M19</v>
          </cell>
        </row>
        <row r="590">
          <cell r="D590" t="str">
            <v>RM-M-375-SI25-M19</v>
          </cell>
        </row>
        <row r="591">
          <cell r="D591" t="str">
            <v>RM-M-399-SI25-M19</v>
          </cell>
        </row>
        <row r="592">
          <cell r="D592" t="str">
            <v>RM-M-400-SI25-M19</v>
          </cell>
        </row>
        <row r="593">
          <cell r="D593" t="str">
            <v>RM-M-401-SI25-M19</v>
          </cell>
        </row>
        <row r="594">
          <cell r="D594" t="str">
            <v>RM-M-402-SI25-M19</v>
          </cell>
        </row>
        <row r="595">
          <cell r="D595" t="str">
            <v>RM-M-403-SI25-M19</v>
          </cell>
        </row>
        <row r="596">
          <cell r="D596" t="str">
            <v>RM-M-408-SI25-M19</v>
          </cell>
        </row>
        <row r="597">
          <cell r="D597" t="str">
            <v>RM-M-409-SI25-M19</v>
          </cell>
        </row>
        <row r="598">
          <cell r="D598" t="str">
            <v>RM-M-414-SI25-M19</v>
          </cell>
        </row>
        <row r="599">
          <cell r="D599" t="str">
            <v>RM-M-415-SI25-M19</v>
          </cell>
        </row>
        <row r="600">
          <cell r="D600" t="str">
            <v>RM-M-410-SI25-M19</v>
          </cell>
        </row>
        <row r="601">
          <cell r="D601" t="str">
            <v>RM-M-411-SI25-M19</v>
          </cell>
        </row>
        <row r="602">
          <cell r="D602" t="str">
            <v>RM-M-412-SI25-M19</v>
          </cell>
        </row>
        <row r="603">
          <cell r="D603" t="str">
            <v>RM-M-413-SI25-M19</v>
          </cell>
        </row>
        <row r="604">
          <cell r="D604" t="str">
            <v>RM-M-416-SI25-M19</v>
          </cell>
        </row>
        <row r="605">
          <cell r="D605" t="str">
            <v>RM-M-417-SI25-M19</v>
          </cell>
        </row>
        <row r="606">
          <cell r="D606" t="str">
            <v>RM-M-418-SI25-M19</v>
          </cell>
        </row>
        <row r="607">
          <cell r="D607" t="str">
            <v>RM-M-419-SI25-M19</v>
          </cell>
        </row>
        <row r="608">
          <cell r="D608" t="str">
            <v>RM-M-420-SI25-M19</v>
          </cell>
        </row>
        <row r="609">
          <cell r="D609" t="str">
            <v>RM-M-421-SI25-M19</v>
          </cell>
        </row>
        <row r="610">
          <cell r="D610" t="str">
            <v>RM-M-422-SI25-M19</v>
          </cell>
        </row>
        <row r="611">
          <cell r="D611" t="str">
            <v>RM-M-423-SI25-M19</v>
          </cell>
        </row>
        <row r="612">
          <cell r="D612" t="str">
            <v>RM-M-424-SI25-M19</v>
          </cell>
        </row>
        <row r="613">
          <cell r="D613" t="str">
            <v>RM-M-425-SI25-M19</v>
          </cell>
        </row>
        <row r="614">
          <cell r="D614" t="str">
            <v>RM-M-426-SI25-M19</v>
          </cell>
        </row>
        <row r="615">
          <cell r="D615" t="str">
            <v>RM-M-427-SI25-M19</v>
          </cell>
        </row>
        <row r="616">
          <cell r="D616" t="str">
            <v>RM-M-428-SI25-M19</v>
          </cell>
        </row>
        <row r="617">
          <cell r="D617" t="str">
            <v>RM-M-429-SI25-M19</v>
          </cell>
        </row>
        <row r="618">
          <cell r="D618" t="str">
            <v>RM-M-430-SI25-M19</v>
          </cell>
        </row>
        <row r="619">
          <cell r="D619" t="str">
            <v>RM-M-431-SI25-M19</v>
          </cell>
        </row>
        <row r="620">
          <cell r="D620" t="str">
            <v>RM-M-432-SI25-M19</v>
          </cell>
        </row>
        <row r="621">
          <cell r="D621" t="str">
            <v>RM-M-348-SI25-M19-B</v>
          </cell>
        </row>
        <row r="622">
          <cell r="D622" t="str">
            <v>RM-M-381-SI25-M19-B</v>
          </cell>
        </row>
        <row r="623">
          <cell r="D623" t="str">
            <v>RM-M-377-SI25-M19-B</v>
          </cell>
        </row>
        <row r="624">
          <cell r="D624" t="str">
            <v>RM-M-378-SI25-M19-B</v>
          </cell>
        </row>
        <row r="625">
          <cell r="D625" t="str">
            <v>RM-M-383-SI25-M19-B</v>
          </cell>
        </row>
        <row r="626">
          <cell r="D626" t="str">
            <v>RM-M-384-SI25-M19-B</v>
          </cell>
        </row>
        <row r="627">
          <cell r="D627" t="str">
            <v>RM-M-376-SI25-M19-B</v>
          </cell>
        </row>
        <row r="628">
          <cell r="D628" t="str">
            <v>RM-M-380-SI25-M19-B</v>
          </cell>
        </row>
        <row r="629">
          <cell r="D629" t="str">
            <v>RM-M-382-SI25-M19</v>
          </cell>
        </row>
        <row r="630">
          <cell r="D630" t="str">
            <v>RM-M-385-SI25-M19</v>
          </cell>
        </row>
        <row r="631">
          <cell r="D631" t="str">
            <v>RM-M-348-SI25-M19-B</v>
          </cell>
        </row>
        <row r="632">
          <cell r="D632" t="str">
            <v>RM-M-381-SI25-M19-B</v>
          </cell>
        </row>
        <row r="633">
          <cell r="D633" t="str">
            <v>RM-M-377-SI25-M19-B</v>
          </cell>
        </row>
        <row r="634">
          <cell r="D634" t="str">
            <v>RM-M-378-SI25-M19-B</v>
          </cell>
        </row>
        <row r="635">
          <cell r="D635" t="str">
            <v>RM-M-383-SI25-M19-B</v>
          </cell>
        </row>
        <row r="636">
          <cell r="D636" t="str">
            <v>RM-M-384-SI25-M19-B</v>
          </cell>
        </row>
        <row r="637">
          <cell r="D637" t="str">
            <v>RM-M-376-SI25-M19-B</v>
          </cell>
        </row>
        <row r="638">
          <cell r="D638" t="str">
            <v>RM-M-380-SI25-M19-B</v>
          </cell>
        </row>
        <row r="639">
          <cell r="D639" t="str">
            <v>RM-M-379-SI25-M19-B</v>
          </cell>
        </row>
        <row r="640">
          <cell r="D640" t="str">
            <v>RM-M-392-SI25-M19-B</v>
          </cell>
        </row>
        <row r="641">
          <cell r="D641" t="str">
            <v>RM-M-396-SI25-M19-B</v>
          </cell>
        </row>
        <row r="642">
          <cell r="D642" t="str">
            <v>RM-M-375-SI25-M19-B</v>
          </cell>
        </row>
        <row r="643">
          <cell r="D643" t="str">
            <v>RM-M-421-SI25-M23-B</v>
          </cell>
        </row>
        <row r="644">
          <cell r="D644" t="str">
            <v>RM-M-393-SI25-M19-B</v>
          </cell>
        </row>
        <row r="645">
          <cell r="D645" t="str">
            <v>RM-M-391-SI25-M19-B</v>
          </cell>
        </row>
        <row r="646">
          <cell r="D646" t="str">
            <v>RM-M-390-SI25-M19-B</v>
          </cell>
        </row>
        <row r="647">
          <cell r="D647" t="str">
            <v>RM-M-395-SI25-M19-B</v>
          </cell>
        </row>
        <row r="648">
          <cell r="D648" t="str">
            <v>RM-M-386-SI25-M19-B</v>
          </cell>
        </row>
        <row r="649">
          <cell r="D649" t="str">
            <v>RM-M-394-SI25-M19-B</v>
          </cell>
        </row>
        <row r="650">
          <cell r="D650" t="str">
            <v>RM-M-387-SI25-M19-B</v>
          </cell>
        </row>
        <row r="651">
          <cell r="D651" t="str">
            <v>RM-M-388-SI25-M19-B</v>
          </cell>
        </row>
        <row r="652">
          <cell r="D652" t="str">
            <v>RM-M-389-SI25-M19-B</v>
          </cell>
        </row>
        <row r="653">
          <cell r="D653" t="str">
            <v>RM-M-406-SI25-M19-B</v>
          </cell>
        </row>
        <row r="654">
          <cell r="D654" t="str">
            <v>RM-M-404-SI25-M19-B</v>
          </cell>
        </row>
        <row r="655">
          <cell r="D655" t="str">
            <v>RM-M-405-SI25-M19-B</v>
          </cell>
        </row>
        <row r="656">
          <cell r="D656" t="str">
            <v>RM-M-397-SI25-M19-B</v>
          </cell>
        </row>
        <row r="657">
          <cell r="D657" t="str">
            <v>RM-M-398-SI25-M19-B</v>
          </cell>
        </row>
        <row r="658">
          <cell r="D658" t="str">
            <v>RM-M-407-SI25-M19-B</v>
          </cell>
        </row>
        <row r="659">
          <cell r="D659" t="str">
            <v>RM-M-399-SI25-M19-B</v>
          </cell>
        </row>
        <row r="660">
          <cell r="D660" t="str">
            <v>RM-M-400-SI25-M19-B</v>
          </cell>
        </row>
        <row r="661">
          <cell r="D661" t="str">
            <v>RM-M-401-SI25-M19-B</v>
          </cell>
        </row>
        <row r="662">
          <cell r="D662" t="str">
            <v>RM-M-402-SI25-M19-B</v>
          </cell>
        </row>
        <row r="663">
          <cell r="D663" t="str">
            <v>RM-M-403-SI25-M19-B</v>
          </cell>
        </row>
        <row r="664">
          <cell r="D664" t="str">
            <v>RM-M-408-SI25-M19-B</v>
          </cell>
        </row>
        <row r="665">
          <cell r="D665" t="str">
            <v>RM-M-409-SI25-M19-B</v>
          </cell>
        </row>
        <row r="666">
          <cell r="D666" t="str">
            <v>RM-M-414-SI25-M19-B</v>
          </cell>
        </row>
        <row r="667">
          <cell r="D667" t="str">
            <v>RM-M-415-SI25-M19-B</v>
          </cell>
        </row>
        <row r="668">
          <cell r="D668" t="str">
            <v>RM-M-410-SI25-M19-B</v>
          </cell>
        </row>
        <row r="669">
          <cell r="D669" t="str">
            <v>RM-M-411-SI25-M19-B</v>
          </cell>
        </row>
        <row r="670">
          <cell r="D670" t="str">
            <v>RM-M-412-SI25-M19-B</v>
          </cell>
        </row>
        <row r="671">
          <cell r="D671" t="str">
            <v>RM-M-413-SI25-M19-B</v>
          </cell>
        </row>
        <row r="672">
          <cell r="D672" t="str">
            <v>RM-M-416-SI25-M19-B</v>
          </cell>
        </row>
        <row r="673">
          <cell r="D673" t="str">
            <v>RM-M-417-SI25-M19-B</v>
          </cell>
        </row>
        <row r="674">
          <cell r="D674" t="str">
            <v>RM-M-418-SI25-M19-B</v>
          </cell>
        </row>
        <row r="675">
          <cell r="D675" t="str">
            <v>RM-M-419-SI25-M19-B</v>
          </cell>
        </row>
        <row r="676">
          <cell r="D676" t="str">
            <v>RM-M-420-SI25-M19-B</v>
          </cell>
        </row>
        <row r="677">
          <cell r="D677" t="str">
            <v>RM-M-421-SI25-M19-B</v>
          </cell>
        </row>
        <row r="678">
          <cell r="D678" t="str">
            <v>RM-M-422-SI25-M19-B</v>
          </cell>
        </row>
        <row r="679">
          <cell r="D679" t="str">
            <v>RM-M-423-SI25-M19-B</v>
          </cell>
        </row>
        <row r="680">
          <cell r="D680" t="str">
            <v>RM-M-424-SI25-M19-B</v>
          </cell>
        </row>
        <row r="681">
          <cell r="D681" t="str">
            <v>RM-M-425-SI25-M19-B</v>
          </cell>
        </row>
        <row r="682">
          <cell r="D682" t="str">
            <v>RM-M-426-SI25-M19-B</v>
          </cell>
        </row>
        <row r="683">
          <cell r="D683" t="str">
            <v>RM-M-427-SI25-M19-B</v>
          </cell>
        </row>
        <row r="684">
          <cell r="D684" t="str">
            <v>RM-M-428-SI25-M19-B</v>
          </cell>
        </row>
        <row r="685">
          <cell r="D685" t="str">
            <v>RM-M-429-SI25-M19-B</v>
          </cell>
        </row>
        <row r="686">
          <cell r="D686" t="str">
            <v>RM-M-430-SI25-M19-B</v>
          </cell>
        </row>
        <row r="687">
          <cell r="D687" t="str">
            <v>RM-M-431-SI25-M19-B</v>
          </cell>
        </row>
        <row r="688">
          <cell r="D688" t="str">
            <v>RM-M-432-SI25-M19-B</v>
          </cell>
        </row>
        <row r="689">
          <cell r="D689" t="str">
            <v>RM-M-145-SI25-M19-L</v>
          </cell>
        </row>
        <row r="690">
          <cell r="D690" t="str">
            <v>RM-M-136-SI25-M19-L</v>
          </cell>
        </row>
        <row r="691">
          <cell r="D691" t="str">
            <v>RM-M-141-SI25-M19-L</v>
          </cell>
        </row>
        <row r="692">
          <cell r="D692" t="str">
            <v>RM-M-129-SI25-M19-L</v>
          </cell>
        </row>
        <row r="693">
          <cell r="D693" t="str">
            <v>RM-M-140-SI25-M19-L</v>
          </cell>
        </row>
        <row r="694">
          <cell r="D694" t="str">
            <v>RM-M-143-SI25-M19-L</v>
          </cell>
        </row>
        <row r="695">
          <cell r="D695" t="str">
            <v>RM-M-170-SI25-M19-L</v>
          </cell>
        </row>
        <row r="696">
          <cell r="D696" t="str">
            <v>RM-M-150-SI25-M19-L</v>
          </cell>
        </row>
        <row r="697">
          <cell r="D697" t="str">
            <v>RM-M-146-SI25-M19-L</v>
          </cell>
        </row>
        <row r="698">
          <cell r="D698" t="str">
            <v>RM-M-154-SI25-M19-L</v>
          </cell>
        </row>
        <row r="699">
          <cell r="D699" t="str">
            <v>RM-M-137-SI25-M19-L</v>
          </cell>
        </row>
        <row r="700">
          <cell r="D700" t="str">
            <v>RM-M-159-SI25-M19-L</v>
          </cell>
        </row>
        <row r="701">
          <cell r="D701" t="str">
            <v>RM-M-155-SI25-M19-L</v>
          </cell>
        </row>
        <row r="702">
          <cell r="D702" t="str">
            <v>RM-M-169-SI25-M19-L</v>
          </cell>
        </row>
        <row r="703">
          <cell r="D703" t="str">
            <v>RM-M-161-SI25-M19-L</v>
          </cell>
        </row>
        <row r="704">
          <cell r="D704" t="str">
            <v>RM-M-162-SI25-M19-L</v>
          </cell>
        </row>
        <row r="705">
          <cell r="D705" t="str">
            <v>RM-M-148-SI25-M19-L</v>
          </cell>
        </row>
        <row r="706">
          <cell r="D706" t="str">
            <v>RM-M-153-SI25-M19-L</v>
          </cell>
        </row>
        <row r="707">
          <cell r="D707" t="str">
            <v>RM-M-166-SI25-M19-L</v>
          </cell>
        </row>
        <row r="708">
          <cell r="D708" t="str">
            <v>RM-M-157-SI25-M19-L</v>
          </cell>
        </row>
        <row r="709">
          <cell r="D709" t="str">
            <v>RM-M-160-SI25-M19-L</v>
          </cell>
        </row>
        <row r="710">
          <cell r="D710" t="str">
            <v>RM-M-164-SI25-M19-L</v>
          </cell>
        </row>
        <row r="711">
          <cell r="D711" t="str">
            <v>RM-M-145-SI25-M19-L-B</v>
          </cell>
        </row>
        <row r="712">
          <cell r="D712" t="str">
            <v>RM-M-136-SI25-M19-L-B</v>
          </cell>
        </row>
        <row r="713">
          <cell r="D713" t="str">
            <v>RM-M-141-SI25-M19-L-B</v>
          </cell>
        </row>
        <row r="714">
          <cell r="D714" t="str">
            <v>RM-M-129-SI25-M19-L-B</v>
          </cell>
        </row>
        <row r="715">
          <cell r="D715" t="str">
            <v>RM-M-140-SI25-M19-L-B</v>
          </cell>
        </row>
        <row r="716">
          <cell r="D716" t="str">
            <v>RM-M-143-SI25-M19-L-B</v>
          </cell>
        </row>
        <row r="717">
          <cell r="D717" t="str">
            <v>RM-M-170-SI25-M19-L-B</v>
          </cell>
        </row>
        <row r="718">
          <cell r="D718" t="str">
            <v>RM-M-150-SI25-M19-L-B</v>
          </cell>
        </row>
        <row r="719">
          <cell r="D719" t="str">
            <v>RM-M-146-SI25-M19-L-B</v>
          </cell>
        </row>
        <row r="720">
          <cell r="D720" t="str">
            <v>RM-M-154-SI25-M19-L-B</v>
          </cell>
        </row>
        <row r="721">
          <cell r="D721" t="str">
            <v>RM-M-137-SI25-M19-L-B</v>
          </cell>
        </row>
        <row r="722">
          <cell r="D722" t="str">
            <v>RM-M-159-SI25-M19-L-B</v>
          </cell>
        </row>
        <row r="723">
          <cell r="D723" t="str">
            <v>RM-M-155-SI25-M19-L-B</v>
          </cell>
        </row>
        <row r="724">
          <cell r="D724" t="str">
            <v>RM-M-169-SI25-M19-L-B</v>
          </cell>
        </row>
        <row r="725">
          <cell r="D725" t="str">
            <v>RM-M-161-SI25-M19-L-B</v>
          </cell>
        </row>
        <row r="726">
          <cell r="D726" t="str">
            <v>RM-M-162-SI25-M19-L-B</v>
          </cell>
        </row>
        <row r="727">
          <cell r="D727" t="str">
            <v>RM-M-148-SI25-M19-L-B</v>
          </cell>
        </row>
        <row r="728">
          <cell r="D728" t="str">
            <v>RM-M-153-SI25-M19-L-B</v>
          </cell>
        </row>
        <row r="729">
          <cell r="D729" t="str">
            <v>RM-M-166-SI25-M19-L-B</v>
          </cell>
        </row>
        <row r="730">
          <cell r="D730" t="str">
            <v>RM-M-157-SI25-M19-L-B</v>
          </cell>
        </row>
        <row r="731">
          <cell r="D731" t="str">
            <v>RM-M-160-SI25-M19-L-B</v>
          </cell>
        </row>
        <row r="732">
          <cell r="D732" t="str">
            <v>RM-M-164-SI25-M19-L-B</v>
          </cell>
        </row>
        <row r="733">
          <cell r="D733" t="str">
            <v>RM-M-145-SI25-M19-L-F</v>
          </cell>
        </row>
        <row r="734">
          <cell r="D734" t="str">
            <v>RM-M-136-SI25-M19-L-F</v>
          </cell>
        </row>
        <row r="735">
          <cell r="D735" t="str">
            <v>RM-M-141-SI25-M19-L-F</v>
          </cell>
        </row>
        <row r="736">
          <cell r="D736" t="str">
            <v>RM-M-129-SI25-M19-L-F</v>
          </cell>
        </row>
        <row r="737">
          <cell r="D737" t="str">
            <v>RM-M-140-SI25-M19-L-F</v>
          </cell>
        </row>
        <row r="738">
          <cell r="D738" t="str">
            <v>RM-M-143-SI25-M19-L-F</v>
          </cell>
        </row>
        <row r="739">
          <cell r="D739" t="str">
            <v>RM-M-170-SI25-M19-L-F</v>
          </cell>
        </row>
        <row r="740">
          <cell r="D740" t="str">
            <v>RM-M-150-SI25-M19-L-F</v>
          </cell>
        </row>
        <row r="741">
          <cell r="D741" t="str">
            <v>RM-M-146-SI25-M19-L-F</v>
          </cell>
        </row>
        <row r="742">
          <cell r="D742" t="str">
            <v>RM-M-154-SI25-M19-L-F</v>
          </cell>
        </row>
        <row r="743">
          <cell r="D743" t="str">
            <v>RM-M-137-SI25-M19-L-F</v>
          </cell>
        </row>
        <row r="744">
          <cell r="D744" t="str">
            <v>RM-M-159-SI25-M19-L-F</v>
          </cell>
        </row>
        <row r="745">
          <cell r="D745" t="str">
            <v>RM-M-155-SI25-M19-L-F</v>
          </cell>
        </row>
        <row r="746">
          <cell r="D746" t="str">
            <v>RM-M-169-SI25-M19-L-F</v>
          </cell>
        </row>
        <row r="747">
          <cell r="D747" t="str">
            <v>RM-M-161-SI25-M19-L-F</v>
          </cell>
        </row>
        <row r="748">
          <cell r="D748" t="str">
            <v>RM-M-162-SI25-M19-L-F</v>
          </cell>
        </row>
        <row r="749">
          <cell r="D749" t="str">
            <v>RM-M-148-SI25-M19-L-F</v>
          </cell>
        </row>
        <row r="750">
          <cell r="D750" t="str">
            <v>RM-M-153-SI25-M19-L-F</v>
          </cell>
        </row>
        <row r="751">
          <cell r="D751" t="str">
            <v>RM-M-166-SI25-M19-L-F</v>
          </cell>
        </row>
        <row r="752">
          <cell r="D752" t="str">
            <v>RM-M-157-SI25-M19-L-F</v>
          </cell>
        </row>
        <row r="753">
          <cell r="D753" t="str">
            <v>RM-M-160-SI25-M19-L-F</v>
          </cell>
        </row>
        <row r="754">
          <cell r="D754" t="str">
            <v>RM-M-164-SI25-M19-L-F</v>
          </cell>
        </row>
        <row r="755">
          <cell r="D755" t="str">
            <v>RM-M-433-SI25-M19</v>
          </cell>
        </row>
        <row r="756">
          <cell r="D756" t="str">
            <v>RM-M-434-SI25-M19</v>
          </cell>
        </row>
        <row r="757">
          <cell r="D757" t="str">
            <v>RM-M-435-SI25-M19</v>
          </cell>
        </row>
        <row r="758">
          <cell r="D758" t="str">
            <v>RM-M-436-SI25-M19</v>
          </cell>
        </row>
        <row r="759">
          <cell r="D759" t="str">
            <v>RM-M-437-SI25-M19</v>
          </cell>
        </row>
        <row r="760">
          <cell r="D760" t="str">
            <v>RM-M-438-SI25-M19</v>
          </cell>
        </row>
        <row r="761">
          <cell r="D761" t="str">
            <v>RM-M-439-SI25-M19</v>
          </cell>
        </row>
        <row r="762">
          <cell r="D762" t="str">
            <v>RM-M-440-SI25-M19</v>
          </cell>
        </row>
        <row r="763">
          <cell r="D763" t="str">
            <v>RM-M-441-SI25-M19</v>
          </cell>
        </row>
        <row r="764">
          <cell r="D764" t="str">
            <v>RM-M-442-SI25-M19</v>
          </cell>
        </row>
        <row r="765">
          <cell r="D765" t="str">
            <v>RM-M-443-SI25-M19</v>
          </cell>
        </row>
        <row r="766">
          <cell r="D766" t="str">
            <v>RM-M-444-SI25-M19</v>
          </cell>
        </row>
        <row r="767">
          <cell r="D767" t="str">
            <v>RM-M-445-SI25-M19</v>
          </cell>
        </row>
        <row r="768">
          <cell r="D768" t="str">
            <v>RM-M-446-SI25-M19</v>
          </cell>
        </row>
        <row r="769">
          <cell r="D769" t="str">
            <v>RM-M-447-SI25-M19</v>
          </cell>
        </row>
        <row r="770">
          <cell r="D770" t="str">
            <v>RM-M-451-SI25-M19</v>
          </cell>
        </row>
        <row r="771">
          <cell r="D771" t="str">
            <v>RM-M-456-SI25-M19</v>
          </cell>
        </row>
        <row r="772">
          <cell r="D772" t="str">
            <v>RM-M-457-SI25-M19</v>
          </cell>
        </row>
        <row r="773">
          <cell r="D773" t="str">
            <v>RM-M-458-SI25-M19</v>
          </cell>
        </row>
        <row r="774">
          <cell r="D774" t="str">
            <v>RM-M-452-SI25-M19</v>
          </cell>
        </row>
        <row r="775">
          <cell r="D775" t="str">
            <v>RM-M-453-SI25-M19</v>
          </cell>
        </row>
        <row r="776">
          <cell r="D776" t="str">
            <v>RM-M-454-SI25-M19</v>
          </cell>
        </row>
        <row r="777">
          <cell r="D777" t="str">
            <v>RM-M-448-SI25-M19</v>
          </cell>
        </row>
        <row r="778">
          <cell r="D778" t="str">
            <v>RM-M-449-SI25-M19</v>
          </cell>
        </row>
        <row r="779">
          <cell r="D779" t="str">
            <v>RM-M-484-SI25-M19</v>
          </cell>
        </row>
        <row r="780">
          <cell r="D780" t="str">
            <v>RM-M-450-SI25-M19</v>
          </cell>
        </row>
        <row r="781">
          <cell r="D781" t="str">
            <v>RM-M-455-SI25-M19</v>
          </cell>
        </row>
        <row r="782">
          <cell r="D782" t="str">
            <v>RM-M-461-SI25-M19</v>
          </cell>
        </row>
        <row r="783">
          <cell r="D783" t="str">
            <v>RM-M-462-SI25-M19</v>
          </cell>
        </row>
        <row r="784">
          <cell r="D784" t="str">
            <v>RM-M-472-SI25-M19</v>
          </cell>
        </row>
        <row r="785">
          <cell r="D785" t="str">
            <v>RM-M-473-SI25-M19</v>
          </cell>
        </row>
        <row r="786">
          <cell r="D786" t="str">
            <v>RM-M-463-SI25-M19</v>
          </cell>
        </row>
        <row r="787">
          <cell r="D787" t="str">
            <v>RM-M-460-SI25-M19</v>
          </cell>
        </row>
        <row r="788">
          <cell r="D788" t="str">
            <v>RM-M-464-SI25-M19</v>
          </cell>
        </row>
        <row r="789">
          <cell r="D789" t="str">
            <v>RM-M-469-SI25-M19</v>
          </cell>
        </row>
        <row r="790">
          <cell r="D790" t="str">
            <v>RM-M-485-SI25-M19</v>
          </cell>
        </row>
        <row r="791">
          <cell r="D791" t="str">
            <v>RM-M-470-SI25-M19</v>
          </cell>
        </row>
        <row r="792">
          <cell r="D792" t="str">
            <v>RM-M-471-SI25-M19</v>
          </cell>
        </row>
        <row r="793">
          <cell r="D793" t="str">
            <v>RM-M-465-SI25-M19</v>
          </cell>
        </row>
        <row r="794">
          <cell r="D794" t="str">
            <v>RM-M-466-SI25-M19</v>
          </cell>
        </row>
        <row r="795">
          <cell r="D795" t="str">
            <v>RM-M-474-SI25-M19</v>
          </cell>
        </row>
        <row r="796">
          <cell r="D796" t="str">
            <v>RM-M-475-SI25-M19</v>
          </cell>
        </row>
        <row r="797">
          <cell r="D797" t="str">
            <v>RM-M-476-SI25-M19</v>
          </cell>
        </row>
        <row r="798">
          <cell r="D798" t="str">
            <v>RM-M-477-SI25-M19</v>
          </cell>
        </row>
        <row r="799">
          <cell r="D799" t="str">
            <v>RM-M-478-SI25-M19</v>
          </cell>
        </row>
        <row r="800">
          <cell r="D800" t="str">
            <v>RM-M-479-SI25-M19</v>
          </cell>
        </row>
        <row r="801">
          <cell r="D801" t="str">
            <v>RM-M-480-SI25-M19</v>
          </cell>
        </row>
        <row r="802">
          <cell r="D802" t="str">
            <v>RM-M-481-SI25-M19</v>
          </cell>
        </row>
        <row r="803">
          <cell r="D803" t="str">
            <v>RM-M-482-SI25-M19</v>
          </cell>
        </row>
        <row r="804">
          <cell r="D804" t="str">
            <v>RM-M-483-SI25-M19</v>
          </cell>
        </row>
        <row r="805">
          <cell r="D805" t="str">
            <v>RM-M-467-SI25-M19</v>
          </cell>
        </row>
        <row r="806">
          <cell r="D806" t="str">
            <v>RM-M-468-SI25-M19</v>
          </cell>
        </row>
        <row r="807">
          <cell r="D807" t="str">
            <v>RM-M-484-SI25-M19</v>
          </cell>
        </row>
        <row r="808">
          <cell r="D808" t="str">
            <v>RM-M-485-SI25-M19</v>
          </cell>
        </row>
        <row r="809">
          <cell r="D809" t="str">
            <v>RM-M-486-SI25-M19</v>
          </cell>
        </row>
        <row r="810">
          <cell r="D810" t="str">
            <v>RM-M-487-SI25-M19</v>
          </cell>
        </row>
        <row r="811">
          <cell r="D811" t="str">
            <v>RM-M-488-SI25-M19</v>
          </cell>
        </row>
        <row r="812">
          <cell r="D812" t="str">
            <v>RM-M-489-SI25-M19</v>
          </cell>
        </row>
        <row r="813">
          <cell r="D813" t="str">
            <v>RM-M-490-SI25-M19</v>
          </cell>
        </row>
        <row r="814">
          <cell r="D814" t="str">
            <v>RM-M-491-SI25-M19</v>
          </cell>
        </row>
        <row r="815">
          <cell r="D815" t="str">
            <v>RM-M-492-SI25-M19</v>
          </cell>
        </row>
        <row r="816">
          <cell r="D816" t="str">
            <v>AF-M-493-SI25-M23</v>
          </cell>
        </row>
        <row r="817">
          <cell r="D817" t="str">
            <v>RM-M-494-SI25-M19</v>
          </cell>
        </row>
        <row r="818">
          <cell r="D818" t="str">
            <v>RM-M-495-SI25-M19</v>
          </cell>
        </row>
        <row r="819">
          <cell r="D819" t="str">
            <v>AF-M-496-SI25-M23</v>
          </cell>
        </row>
        <row r="820">
          <cell r="D820" t="str">
            <v>RM-M-497-SI25-M19</v>
          </cell>
        </row>
        <row r="821">
          <cell r="D821" t="str">
            <v>RM-M-498-SI25-M19</v>
          </cell>
        </row>
        <row r="822">
          <cell r="D822" t="str">
            <v>RM-M-499-SI25-M19</v>
          </cell>
        </row>
        <row r="823">
          <cell r="D823" t="str">
            <v>RM-M-500-SI25-M19</v>
          </cell>
        </row>
        <row r="824">
          <cell r="D824" t="str">
            <v>RM-M-501-SI25-M19</v>
          </cell>
        </row>
        <row r="825">
          <cell r="D825" t="str">
            <v>RM-M-502-SI25-M19</v>
          </cell>
        </row>
        <row r="826">
          <cell r="D826" t="str">
            <v>RM-M-503-SI25-M19</v>
          </cell>
        </row>
        <row r="827">
          <cell r="D827" t="str">
            <v>RM-M-504-SI25-M19</v>
          </cell>
        </row>
        <row r="828">
          <cell r="D828" t="str">
            <v>RM-M-505-SI25-M19</v>
          </cell>
        </row>
        <row r="829">
          <cell r="D829" t="str">
            <v>RM-M-499-SI25-M19</v>
          </cell>
        </row>
        <row r="830">
          <cell r="D830" t="str">
            <v>RM-M-500-SI25-M19</v>
          </cell>
        </row>
        <row r="831">
          <cell r="D831" t="str">
            <v>RM-M-433-SI25-M19-B</v>
          </cell>
        </row>
        <row r="832">
          <cell r="D832" t="str">
            <v>RM-M-434-SI25-M19-B</v>
          </cell>
        </row>
        <row r="833">
          <cell r="D833" t="str">
            <v>RM-M-435-SI25-M19-B</v>
          </cell>
        </row>
        <row r="834">
          <cell r="D834" t="str">
            <v>RM-M-436-SI25-M19-B</v>
          </cell>
        </row>
        <row r="835">
          <cell r="D835" t="str">
            <v>RM-M-437-SI25-M19-B</v>
          </cell>
        </row>
        <row r="836">
          <cell r="D836" t="str">
            <v>RM-M-438-SI25-M19-B</v>
          </cell>
        </row>
        <row r="837">
          <cell r="D837" t="str">
            <v>RM-M-439-SI25-M19-B</v>
          </cell>
        </row>
        <row r="838">
          <cell r="D838" t="str">
            <v>RM-M-440-SI25-M19-B</v>
          </cell>
        </row>
        <row r="839">
          <cell r="D839" t="str">
            <v>RM-M-441-SI25-M19-B</v>
          </cell>
        </row>
        <row r="840">
          <cell r="D840" t="str">
            <v>RM-M-442-SI25-M19-B</v>
          </cell>
        </row>
        <row r="841">
          <cell r="D841" t="str">
            <v>RM-M-443-SI25-M19-B</v>
          </cell>
        </row>
        <row r="842">
          <cell r="D842" t="str">
            <v>RM-M-444-SI25-M19-B</v>
          </cell>
        </row>
        <row r="843">
          <cell r="D843" t="str">
            <v>RM-M-445-SI25-M19-B</v>
          </cell>
        </row>
        <row r="844">
          <cell r="D844" t="str">
            <v>RM-M-446-SI25-M19-B</v>
          </cell>
        </row>
        <row r="845">
          <cell r="D845" t="str">
            <v>RM-M-447-SI25-M19-B</v>
          </cell>
        </row>
        <row r="846">
          <cell r="D846" t="str">
            <v>RM-M-451-SI25-M19-B</v>
          </cell>
        </row>
        <row r="847">
          <cell r="D847" t="str">
            <v>RM-M-456-SI25-M19-B</v>
          </cell>
        </row>
        <row r="848">
          <cell r="D848" t="str">
            <v>RM-M-457-SI25-M19-B</v>
          </cell>
        </row>
        <row r="849">
          <cell r="D849" t="str">
            <v>RM-M-458-SI25-M19-B</v>
          </cell>
        </row>
        <row r="850">
          <cell r="D850" t="str">
            <v>RM-M-452-SI25-M19-B</v>
          </cell>
        </row>
        <row r="851">
          <cell r="D851" t="str">
            <v>RM-M-453-SI25-M19-B</v>
          </cell>
        </row>
        <row r="852">
          <cell r="D852" t="str">
            <v>RM-M-454-SI25-M19-B</v>
          </cell>
        </row>
        <row r="853">
          <cell r="D853" t="str">
            <v>RM-M-448-SI25-M19-B</v>
          </cell>
        </row>
        <row r="854">
          <cell r="D854" t="str">
            <v>RM-M-449-SI25-M19-B</v>
          </cell>
        </row>
        <row r="855">
          <cell r="D855" t="str">
            <v>RM-M-484-SI25-M19-B</v>
          </cell>
        </row>
        <row r="856">
          <cell r="D856" t="str">
            <v>RM-M-450-SI25-M19-B</v>
          </cell>
        </row>
        <row r="857">
          <cell r="D857" t="str">
            <v>RM-M-455-SI25-M19-B</v>
          </cell>
        </row>
        <row r="858">
          <cell r="D858" t="str">
            <v>RM-M-461-SI25-M19-B</v>
          </cell>
        </row>
        <row r="859">
          <cell r="D859" t="str">
            <v>RM-M-462-SI25-M19-B</v>
          </cell>
        </row>
        <row r="860">
          <cell r="D860" t="str">
            <v>RM-M-472-SI25-M19-B</v>
          </cell>
        </row>
        <row r="861">
          <cell r="D861" t="str">
            <v>RM-M-473-SI25-M19-B</v>
          </cell>
        </row>
        <row r="862">
          <cell r="D862" t="str">
            <v>RM-M-463-SI25-M19-B</v>
          </cell>
        </row>
        <row r="863">
          <cell r="D863" t="str">
            <v>RM-M-460-SI25-M19-B</v>
          </cell>
        </row>
        <row r="864">
          <cell r="D864" t="str">
            <v>RM-M-464-SI25-M19-B</v>
          </cell>
        </row>
        <row r="865">
          <cell r="D865" t="str">
            <v>RM-M-469-SI25-M19-B</v>
          </cell>
        </row>
        <row r="866">
          <cell r="D866" t="str">
            <v>RM-M-485-SI25-M19-B</v>
          </cell>
        </row>
        <row r="867">
          <cell r="D867" t="str">
            <v>RM-M-470-SI25-M19-B</v>
          </cell>
        </row>
        <row r="868">
          <cell r="D868" t="str">
            <v>RM-M-471-SI25-M19-B</v>
          </cell>
        </row>
        <row r="869">
          <cell r="D869" t="str">
            <v>RM-M-474-SI25-M19-B</v>
          </cell>
        </row>
        <row r="870">
          <cell r="D870" t="str">
            <v>RM-M-475-SI25-M19-B</v>
          </cell>
        </row>
        <row r="871">
          <cell r="D871" t="str">
            <v>RM-M-476-SI25-M19-B</v>
          </cell>
        </row>
        <row r="872">
          <cell r="D872" t="str">
            <v>RM-M-478-SI25-M19-B</v>
          </cell>
        </row>
        <row r="873">
          <cell r="D873" t="str">
            <v>RM-M-433-SI25-M19-F</v>
          </cell>
        </row>
        <row r="874">
          <cell r="D874" t="str">
            <v>RM-M-434-SI25-M19-F</v>
          </cell>
        </row>
        <row r="875">
          <cell r="D875" t="str">
            <v>RM-M-435-SI25-M19-F</v>
          </cell>
        </row>
        <row r="876">
          <cell r="D876" t="str">
            <v>RM-M-461-SI25-M19-F</v>
          </cell>
        </row>
        <row r="877">
          <cell r="D877" t="str">
            <v>RM-M-460-SI25-M19-F</v>
          </cell>
        </row>
        <row r="878">
          <cell r="D878" t="str">
            <v>RM-M-471-SI25-M19-F</v>
          </cell>
        </row>
        <row r="879">
          <cell r="D879" t="str">
            <v>RM-M-149-SI25-M19-L</v>
          </cell>
        </row>
        <row r="880">
          <cell r="D880" t="str">
            <v>RM-M-158-SI25-M19-L</v>
          </cell>
        </row>
        <row r="881">
          <cell r="D881" t="str">
            <v>RM-M-167-SI25-M19-L</v>
          </cell>
        </row>
        <row r="882">
          <cell r="D882" t="str">
            <v>RM-M-177-SI25-M19-L</v>
          </cell>
        </row>
        <row r="883">
          <cell r="D883" t="str">
            <v>RM-M-182-SI25-M19-L</v>
          </cell>
        </row>
        <row r="884">
          <cell r="D884" t="str">
            <v>RM-M-174-SI25-M19-L</v>
          </cell>
        </row>
        <row r="885">
          <cell r="D885" t="str">
            <v>RM-M-178-SI25-M19-L</v>
          </cell>
        </row>
        <row r="886">
          <cell r="D886" t="str">
            <v>RM-M-165-SI25-M19-L</v>
          </cell>
        </row>
        <row r="887">
          <cell r="D887" t="str">
            <v>RM-M-175-SI25-M19-L</v>
          </cell>
        </row>
        <row r="888">
          <cell r="D888" t="str">
            <v>RM-M-171-SI25-M19-L</v>
          </cell>
        </row>
        <row r="889">
          <cell r="D889" t="str">
            <v>RM-M-172-SI25-M19-L</v>
          </cell>
        </row>
        <row r="890">
          <cell r="D890" t="str">
            <v>RM-M-190-SI25-M19-L</v>
          </cell>
        </row>
        <row r="891">
          <cell r="D891" t="str">
            <v>RM-M-168-SI25-M19-L</v>
          </cell>
        </row>
        <row r="892">
          <cell r="D892" t="str">
            <v>RM-M-191-SI25-M19-L</v>
          </cell>
        </row>
        <row r="893">
          <cell r="D893" t="str">
            <v>RM-M-194-SI25-M19-L</v>
          </cell>
        </row>
        <row r="894">
          <cell r="D894" t="str">
            <v>RM-M-149-SI25-M19-L-B</v>
          </cell>
        </row>
        <row r="895">
          <cell r="D895" t="str">
            <v>RM-M-158-SI25-M19-L-B</v>
          </cell>
        </row>
        <row r="896">
          <cell r="D896" t="str">
            <v>RM-M-167-SI25-M19-L-B</v>
          </cell>
        </row>
        <row r="897">
          <cell r="D897" t="str">
            <v>RM-M-177-SI25-M19-L-B</v>
          </cell>
        </row>
        <row r="898">
          <cell r="D898" t="str">
            <v>RM-M-182-SI25-M19-L-B</v>
          </cell>
        </row>
        <row r="899">
          <cell r="D899" t="str">
            <v>RM-M-174-SI25-M19-L-B</v>
          </cell>
        </row>
        <row r="900">
          <cell r="D900" t="str">
            <v>RM-M-178-SI25-M19-L-B</v>
          </cell>
        </row>
        <row r="901">
          <cell r="D901" t="str">
            <v>RM-M-165-SI25-M19-L-B</v>
          </cell>
        </row>
        <row r="902">
          <cell r="D902" t="str">
            <v>RM-M-175-SI25-M19-L-B</v>
          </cell>
        </row>
        <row r="903">
          <cell r="D903" t="str">
            <v>RM-M-171-SI25-M19-L-B</v>
          </cell>
        </row>
        <row r="904">
          <cell r="D904" t="str">
            <v>RM-M-172-SI25-M19-L-B</v>
          </cell>
        </row>
        <row r="905">
          <cell r="D905" t="str">
            <v>RM-M-190-SI25-M19-L-B</v>
          </cell>
        </row>
        <row r="906">
          <cell r="D906" t="str">
            <v>RM-M-168-SI25-M19-L-B</v>
          </cell>
        </row>
        <row r="907">
          <cell r="D907" t="str">
            <v>RM-M-191-SI25-M19-L-B</v>
          </cell>
        </row>
        <row r="908">
          <cell r="D908" t="str">
            <v>RM-M-194-SI25-M19-L-B</v>
          </cell>
        </row>
        <row r="909">
          <cell r="D909" t="str">
            <v>RM-M-149-SI25-M19-L-F</v>
          </cell>
        </row>
        <row r="910">
          <cell r="D910" t="str">
            <v>RM-M-158-SI25-M19-L-F</v>
          </cell>
        </row>
        <row r="911">
          <cell r="D911" t="str">
            <v>RM-M-167-SI25-M19-L-F</v>
          </cell>
        </row>
        <row r="912">
          <cell r="D912" t="str">
            <v>RM-M-177-SI25-M19-L</v>
          </cell>
        </row>
        <row r="913">
          <cell r="D913" t="str">
            <v>RM-M-182-SI25-M19-L</v>
          </cell>
        </row>
        <row r="914">
          <cell r="D914" t="str">
            <v>RM-M-174-SI25-M19-L-F</v>
          </cell>
        </row>
        <row r="915">
          <cell r="D915" t="str">
            <v>RM-M-178-SI25-M19-L</v>
          </cell>
        </row>
        <row r="916">
          <cell r="D916" t="str">
            <v>RM-M-165-SI25-M19-L-F</v>
          </cell>
        </row>
        <row r="917">
          <cell r="D917" t="str">
            <v>RM-M-175-SI25-M19-L-F</v>
          </cell>
        </row>
        <row r="918">
          <cell r="D918" t="str">
            <v>RM-M-171-SI25-M19-L-F</v>
          </cell>
        </row>
        <row r="919">
          <cell r="D919" t="str">
            <v>RM-M-172-SI25-M19-L-F</v>
          </cell>
        </row>
        <row r="920">
          <cell r="D920" t="str">
            <v>RM-M-190-SI25-M19-L-F</v>
          </cell>
        </row>
        <row r="921">
          <cell r="D921" t="str">
            <v>RM-M-168-SI25-M19-L-F</v>
          </cell>
        </row>
        <row r="922">
          <cell r="D922" t="str">
            <v>RM-M-191-SI25-M19-L-F</v>
          </cell>
        </row>
        <row r="923">
          <cell r="D923" t="str">
            <v>RM-M-194-SI25-M19-L-F</v>
          </cell>
        </row>
        <row r="924">
          <cell r="D924" t="str">
            <v>RM-M-465-SI25-M19-B</v>
          </cell>
        </row>
        <row r="925">
          <cell r="D925" t="str">
            <v>RM-M-466-SI25-M19-B</v>
          </cell>
        </row>
        <row r="926">
          <cell r="D926" t="str">
            <v>RM-M-477-SI25-M19-B</v>
          </cell>
        </row>
        <row r="927">
          <cell r="D927" t="str">
            <v>RM-M-479-SI25-M19-B</v>
          </cell>
        </row>
        <row r="928">
          <cell r="D928" t="str">
            <v>RM-M-480-SI25-M19-B</v>
          </cell>
        </row>
        <row r="929">
          <cell r="D929" t="str">
            <v>RM-M-481-SI25-M19-B</v>
          </cell>
        </row>
        <row r="930">
          <cell r="D930" t="str">
            <v>RM-M-482-SI25-M19-B</v>
          </cell>
        </row>
        <row r="931">
          <cell r="D931" t="str">
            <v>RM-M-483-SI25-M19-B</v>
          </cell>
        </row>
        <row r="932">
          <cell r="D932" t="str">
            <v>RM-M-467-SI25-M19-B</v>
          </cell>
        </row>
        <row r="933">
          <cell r="D933" t="str">
            <v>RM-M-468-SI25-M19-B</v>
          </cell>
        </row>
        <row r="934">
          <cell r="D934" t="str">
            <v>RM-M-484-SI25-M19-B</v>
          </cell>
        </row>
        <row r="935">
          <cell r="D935" t="str">
            <v>RM-M-485-SI25-M19-B</v>
          </cell>
        </row>
        <row r="936">
          <cell r="D936" t="str">
            <v>RM-M-486-SI25-M19-B</v>
          </cell>
        </row>
        <row r="937">
          <cell r="D937" t="str">
            <v>RM-M-487-SI25-M19-B</v>
          </cell>
        </row>
        <row r="938">
          <cell r="D938" t="str">
            <v>RM-M-488-SI25-M19-B</v>
          </cell>
        </row>
        <row r="939">
          <cell r="D939" t="str">
            <v>RM-M-489-SI25-M19-B</v>
          </cell>
        </row>
        <row r="940">
          <cell r="D940" t="str">
            <v>RM-M-490-SI25-M19-B</v>
          </cell>
        </row>
        <row r="941">
          <cell r="D941" t="str">
            <v>RM-M-491-SI25-M19-B</v>
          </cell>
        </row>
        <row r="942">
          <cell r="D942" t="str">
            <v>RM-M-492-SI25-M19-B</v>
          </cell>
        </row>
        <row r="943">
          <cell r="D943" t="str">
            <v>RM-M-494-SI25-M19-B</v>
          </cell>
        </row>
        <row r="944">
          <cell r="D944" t="str">
            <v>RM-M-495-SI25-M19-B</v>
          </cell>
        </row>
        <row r="945">
          <cell r="D945" t="str">
            <v>RM-M-497-SI25-M19-B</v>
          </cell>
        </row>
        <row r="946">
          <cell r="D946" t="str">
            <v>RM-M-498-SI25-M19-B</v>
          </cell>
        </row>
        <row r="947">
          <cell r="D947" t="str">
            <v>RM-M-499-SI25-M19-B</v>
          </cell>
        </row>
        <row r="948">
          <cell r="D948" t="str">
            <v>RM-M-500-SI25-M19-B</v>
          </cell>
        </row>
        <row r="949">
          <cell r="D949" t="str">
            <v>RM-M-504-SI25-M19-B</v>
          </cell>
        </row>
        <row r="950">
          <cell r="D950" t="str">
            <v>RM-M-505-SI25-M19-B</v>
          </cell>
        </row>
        <row r="951">
          <cell r="D951" t="str">
            <v>RM-M-499-SI25-M19-B</v>
          </cell>
        </row>
        <row r="952">
          <cell r="D952" t="str">
            <v>RM-M-500-SI25-M19-B</v>
          </cell>
        </row>
        <row r="953">
          <cell r="D953" t="str">
            <v>RM-M-484-SI25-M19-F</v>
          </cell>
        </row>
        <row r="954">
          <cell r="D954" t="str">
            <v>RM-M-506-SI25-M19</v>
          </cell>
        </row>
        <row r="955">
          <cell r="D955" t="str">
            <v>RM-M-506-SI25-M19-F</v>
          </cell>
        </row>
        <row r="956">
          <cell r="D956" t="str">
            <v>RM-M-506-SI25-M19-B</v>
          </cell>
        </row>
        <row r="957">
          <cell r="D957" t="str">
            <v>RM-M-494-SI25-M19-F</v>
          </cell>
        </row>
        <row r="958">
          <cell r="D958" t="str">
            <v>RM-M-497-SI25-M19-F</v>
          </cell>
        </row>
        <row r="959">
          <cell r="D959" t="str">
            <v>RM-M-179-SI25-M19-L-F</v>
          </cell>
        </row>
        <row r="960">
          <cell r="D960" t="str">
            <v>RM-M-187-SI25-M19-L-F</v>
          </cell>
        </row>
        <row r="961">
          <cell r="D961" t="str">
            <v>RM-M-176-SI25-M19-L-F</v>
          </cell>
        </row>
        <row r="962">
          <cell r="D962" t="str">
            <v>RM-M-193-SI25-M19-L-F</v>
          </cell>
        </row>
        <row r="963">
          <cell r="D963" t="str">
            <v>RM-M-195-SI25-M19-L-F</v>
          </cell>
        </row>
        <row r="964">
          <cell r="D964" t="str">
            <v>RM-M-205-SI25-M19-L-F</v>
          </cell>
        </row>
        <row r="965">
          <cell r="D965" t="str">
            <v>AF-M-210-SI25-M19-L-F</v>
          </cell>
        </row>
        <row r="966">
          <cell r="D966" t="str">
            <v>RM-M-186-SI25-M19-L-F</v>
          </cell>
        </row>
        <row r="967">
          <cell r="D967" t="str">
            <v>RM-M-197-SI25-M19-L-F</v>
          </cell>
        </row>
        <row r="968">
          <cell r="D968" t="str">
            <v>RM-M-188-SI25-M19-L-F</v>
          </cell>
        </row>
        <row r="969">
          <cell r="D969" t="str">
            <v>RM-M-181-SI25-M19-L-F</v>
          </cell>
        </row>
        <row r="970">
          <cell r="D970" t="str">
            <v>RM-M-198-SI25-M19-L-F</v>
          </cell>
        </row>
        <row r="971">
          <cell r="D971" t="str">
            <v>RM-M-203-SI25-M19-L</v>
          </cell>
        </row>
        <row r="972">
          <cell r="D972" t="str">
            <v>RM-M-202-SI25-M19-L</v>
          </cell>
        </row>
        <row r="973">
          <cell r="D973" t="str">
            <v>RM-M-216-SI25-M19-L-F</v>
          </cell>
        </row>
        <row r="974">
          <cell r="D974" t="str">
            <v>RM-M-206-SI25-M19-L-F</v>
          </cell>
        </row>
        <row r="975">
          <cell r="D975" t="str">
            <v>RM-M-213-SI25-M19-L-F</v>
          </cell>
        </row>
        <row r="976">
          <cell r="D976" t="str">
            <v>RM-M-189-SI25-M19-L-F</v>
          </cell>
        </row>
        <row r="977">
          <cell r="D977" t="str">
            <v>RM-M-209-SI25-M19-L-F</v>
          </cell>
        </row>
        <row r="978">
          <cell r="D978" t="str">
            <v>RM-M-192-SI25-M19-L-F</v>
          </cell>
        </row>
        <row r="979">
          <cell r="D979" t="str">
            <v>RM-M-208-SI25-M19-L-F</v>
          </cell>
        </row>
        <row r="980">
          <cell r="D980" t="str">
            <v>RM-M-179-SI25-M19-L-B</v>
          </cell>
        </row>
        <row r="981">
          <cell r="D981" t="str">
            <v>RM-M-187-SI25-M19-L-B</v>
          </cell>
        </row>
        <row r="982">
          <cell r="D982" t="str">
            <v>RM-M-176-SI25-M19-L-B</v>
          </cell>
        </row>
        <row r="983">
          <cell r="D983" t="str">
            <v>RM-M-193-SI25-M19-L-B</v>
          </cell>
        </row>
        <row r="984">
          <cell r="D984" t="str">
            <v>RM-M-195-SI25-M19-L-B</v>
          </cell>
        </row>
        <row r="985">
          <cell r="D985" t="str">
            <v>RM-M-205-SI25-M19-L-B</v>
          </cell>
        </row>
        <row r="986">
          <cell r="D986" t="str">
            <v>AF-M-210-SI25-M19-L-B</v>
          </cell>
        </row>
        <row r="987">
          <cell r="D987" t="str">
            <v>RM-M-186-SI25-M19-L-B</v>
          </cell>
        </row>
        <row r="988">
          <cell r="D988" t="str">
            <v>RM-M-197-SI25-M19-L-B</v>
          </cell>
        </row>
        <row r="989">
          <cell r="D989" t="str">
            <v>RM-M-188-SI25-M19-L-B</v>
          </cell>
        </row>
        <row r="990">
          <cell r="D990" t="str">
            <v>RM-M-181-SI25-M19-L-B</v>
          </cell>
        </row>
        <row r="991">
          <cell r="D991" t="str">
            <v>RM-M-198-SI25-M19-L-B</v>
          </cell>
        </row>
        <row r="992">
          <cell r="D992" t="str">
            <v>RM-M-203-SI25-M19-B</v>
          </cell>
        </row>
        <row r="993">
          <cell r="D993" t="str">
            <v>RM-M-202-SI25-M19-B</v>
          </cell>
        </row>
        <row r="994">
          <cell r="D994" t="str">
            <v>RM-M-216-SI25-M19-L-B</v>
          </cell>
        </row>
        <row r="995">
          <cell r="D995" t="str">
            <v>RM-M-206-SI25-M19-L-B</v>
          </cell>
        </row>
        <row r="996">
          <cell r="D996" t="str">
            <v>RM-M-213-SI25-M19-L-B</v>
          </cell>
        </row>
        <row r="997">
          <cell r="D997" t="str">
            <v>RM-M-189-SI25-M19-L-B</v>
          </cell>
        </row>
        <row r="998">
          <cell r="D998" t="str">
            <v>RM-M-209-SI25-M19-L-B</v>
          </cell>
        </row>
        <row r="999">
          <cell r="D999" t="str">
            <v>RM-M-192-SI25-M19-L-B</v>
          </cell>
        </row>
        <row r="1000">
          <cell r="D1000" t="str">
            <v>RM-M-208-SI25-M19-L-B</v>
          </cell>
        </row>
        <row r="1001">
          <cell r="D1001" t="str">
            <v>RM-M-508-SI25-M19</v>
          </cell>
        </row>
        <row r="1002">
          <cell r="D1002" t="str">
            <v>RM-M-510-SI25-M19</v>
          </cell>
        </row>
        <row r="1003">
          <cell r="D1003" t="str">
            <v>RM-M-509-SI25-M19</v>
          </cell>
        </row>
        <row r="1004">
          <cell r="D1004" t="str">
            <v>RM-M-511-SI25-M19</v>
          </cell>
        </row>
        <row r="1005">
          <cell r="D1005" t="str">
            <v>RM-M-512-SI25-M19</v>
          </cell>
        </row>
        <row r="1006">
          <cell r="D1006" t="str">
            <v>RM-M-513-SI25-M19</v>
          </cell>
        </row>
        <row r="1007">
          <cell r="D1007" t="str">
            <v>RM-M-523-SI25-M19</v>
          </cell>
        </row>
        <row r="1008">
          <cell r="D1008" t="str">
            <v>RM-M-514-SI25-M19</v>
          </cell>
        </row>
        <row r="1009">
          <cell r="D1009" t="str">
            <v>RM-M-519-SI25-M19</v>
          </cell>
        </row>
        <row r="1010">
          <cell r="D1010" t="str">
            <v>RM-M-520-SI25-M19</v>
          </cell>
        </row>
        <row r="1011">
          <cell r="D1011" t="str">
            <v>RM-M-521-SI25-M19</v>
          </cell>
        </row>
        <row r="1012">
          <cell r="D1012" t="str">
            <v>RM-M-522-SI25-M19</v>
          </cell>
        </row>
        <row r="1013">
          <cell r="D1013" t="str">
            <v>RM-M-524-SI25-M19</v>
          </cell>
        </row>
        <row r="1014">
          <cell r="D1014" t="str">
            <v>RM-M-526-SI25-M19</v>
          </cell>
        </row>
        <row r="1015">
          <cell r="D1015" t="str">
            <v>RM-M-527-SI25-M19</v>
          </cell>
        </row>
        <row r="1016">
          <cell r="D1016" t="str">
            <v>RM-M-516-SI25-M19</v>
          </cell>
        </row>
        <row r="1017">
          <cell r="D1017" t="str">
            <v>RM-M-525-SI25-M19</v>
          </cell>
        </row>
        <row r="1018">
          <cell r="D1018" t="str">
            <v>RM-M-515-SI25-M19</v>
          </cell>
        </row>
        <row r="1019">
          <cell r="D1019" t="str">
            <v>RM-M-540-SI25-M19</v>
          </cell>
        </row>
        <row r="1020">
          <cell r="D1020" t="str">
            <v>RM-M-541-SI25-M19</v>
          </cell>
        </row>
        <row r="1021">
          <cell r="D1021" t="str">
            <v>RM-M-542-SI25-M19</v>
          </cell>
        </row>
        <row r="1022">
          <cell r="D1022" t="str">
            <v>RM-M-537-SI25-M19</v>
          </cell>
        </row>
        <row r="1023">
          <cell r="D1023" t="str">
            <v>RM-M-543-SI25-M19</v>
          </cell>
        </row>
        <row r="1024">
          <cell r="D1024" t="str">
            <v>RM-M-535-SI25-M19</v>
          </cell>
        </row>
        <row r="1025">
          <cell r="D1025" t="str">
            <v>RM-M-538-SI25-M19</v>
          </cell>
        </row>
        <row r="1026">
          <cell r="D1026" t="str">
            <v>RM-M-536-SI25-M19</v>
          </cell>
        </row>
        <row r="1027">
          <cell r="D1027" t="str">
            <v>RM-M-539-SI25-M19</v>
          </cell>
        </row>
        <row r="1028">
          <cell r="D1028" t="str">
            <v>RM-M-532-SI25-M19</v>
          </cell>
        </row>
        <row r="1029">
          <cell r="D1029" t="str">
            <v>RM-M-533-SI25-M19</v>
          </cell>
        </row>
        <row r="1030">
          <cell r="D1030" t="str">
            <v>RM-M-551-SI25-M19</v>
          </cell>
        </row>
        <row r="1031">
          <cell r="D1031" t="str">
            <v>RM-M-550-SI25-M19</v>
          </cell>
        </row>
        <row r="1032">
          <cell r="D1032" t="str">
            <v>RM-M-552-SI25-M19</v>
          </cell>
        </row>
        <row r="1033">
          <cell r="D1033" t="str">
            <v>RM-M-544-SI25-M19</v>
          </cell>
        </row>
        <row r="1034">
          <cell r="D1034" t="str">
            <v>RM-M-546-SI25-M19</v>
          </cell>
        </row>
        <row r="1035">
          <cell r="D1035" t="str">
            <v>RM-M-545-SI25-M19</v>
          </cell>
        </row>
        <row r="1036">
          <cell r="D1036" t="str">
            <v>RM-M-534-SI25-M19</v>
          </cell>
        </row>
        <row r="1037">
          <cell r="D1037" t="str">
            <v>RM-M-549-SI25-M19</v>
          </cell>
        </row>
        <row r="1038">
          <cell r="D1038" t="str">
            <v>RM-M-547-SI25-M19</v>
          </cell>
        </row>
        <row r="1039">
          <cell r="D1039" t="str">
            <v>RM-M-548-SI25-M19</v>
          </cell>
        </row>
        <row r="1040">
          <cell r="D1040" t="str">
            <v>RM-M-559-SI25-M19</v>
          </cell>
        </row>
        <row r="1041">
          <cell r="D1041" t="str">
            <v>RM-M-560-SI25-M19</v>
          </cell>
        </row>
        <row r="1042">
          <cell r="D1042" t="str">
            <v>RM-M-562-SI25-M19</v>
          </cell>
        </row>
        <row r="1043">
          <cell r="D1043" t="str">
            <v>RM-M-557-SI25-M19</v>
          </cell>
        </row>
        <row r="1044">
          <cell r="D1044" t="str">
            <v>RM-M-563-SI25-M19</v>
          </cell>
        </row>
        <row r="1045">
          <cell r="D1045" t="str">
            <v>RM-M-561-SI25-M19</v>
          </cell>
        </row>
        <row r="1046">
          <cell r="D1046" t="str">
            <v>RM-M-558-SI25-M19</v>
          </cell>
        </row>
        <row r="1047">
          <cell r="D1047" t="str">
            <v>RM-M-556-SI25-M19</v>
          </cell>
        </row>
        <row r="1048">
          <cell r="D1048" t="str">
            <v>RM-M-571-SI25-M19</v>
          </cell>
        </row>
        <row r="1049">
          <cell r="D1049" t="str">
            <v>RM-M-568-SI25-M19</v>
          </cell>
        </row>
        <row r="1050">
          <cell r="D1050" t="str">
            <v>RM-M-569-SI25-M19</v>
          </cell>
        </row>
        <row r="1051">
          <cell r="D1051" t="str">
            <v>RM-M-567-SI25-M19</v>
          </cell>
        </row>
        <row r="1052">
          <cell r="D1052" t="str">
            <v>RM-M-011-SI26-M19</v>
          </cell>
        </row>
        <row r="1053">
          <cell r="D1053" t="str">
            <v>RM-M-572-SI25-M19</v>
          </cell>
        </row>
        <row r="1054">
          <cell r="D1054" t="str">
            <v>RM-M-570-SI25-M19</v>
          </cell>
        </row>
        <row r="1055">
          <cell r="D1055" t="str">
            <v>RM-M-012-SI26-M19</v>
          </cell>
        </row>
        <row r="1056">
          <cell r="D1056" t="str">
            <v>RM-M-531-SI25-M19</v>
          </cell>
        </row>
        <row r="1057">
          <cell r="D1057" t="str">
            <v>RM-M-554-SI25-M19</v>
          </cell>
        </row>
        <row r="1058">
          <cell r="D1058" t="str">
            <v>RM-M-555-SI25-M19</v>
          </cell>
        </row>
        <row r="1059">
          <cell r="D1059" t="str">
            <v>RM-M-013-SI26-M19</v>
          </cell>
        </row>
        <row r="1060">
          <cell r="D1060" t="str">
            <v>RM-M-573-SI25-M19</v>
          </cell>
        </row>
        <row r="1061">
          <cell r="D1061" t="str">
            <v>RM-M-508-SI25-M19-B</v>
          </cell>
        </row>
        <row r="1062">
          <cell r="D1062" t="str">
            <v>RM-M-510-SI25-M19-B</v>
          </cell>
        </row>
        <row r="1063">
          <cell r="D1063" t="str">
            <v>RM-M-509-SI25-M19-B</v>
          </cell>
        </row>
        <row r="1064">
          <cell r="D1064" t="str">
            <v>RM-M-511-SI25-M19-B</v>
          </cell>
        </row>
        <row r="1065">
          <cell r="D1065" t="str">
            <v>RM-M-512-SI25-M19-B</v>
          </cell>
        </row>
        <row r="1066">
          <cell r="D1066" t="str">
            <v>RM-M-513-SI25-M19-B</v>
          </cell>
        </row>
        <row r="1067">
          <cell r="D1067" t="str">
            <v>RM-M-523-SI25-M19-B</v>
          </cell>
        </row>
        <row r="1068">
          <cell r="D1068" t="str">
            <v>RM-M-514-SI25-M19-B</v>
          </cell>
        </row>
        <row r="1069">
          <cell r="D1069" t="str">
            <v>RM-M-519-SI25-M19-B</v>
          </cell>
        </row>
        <row r="1070">
          <cell r="D1070" t="str">
            <v>RM-M-520-SI25-M19-B</v>
          </cell>
        </row>
        <row r="1071">
          <cell r="D1071" t="str">
            <v>RM-M-521-SI25-M19-B</v>
          </cell>
        </row>
        <row r="1072">
          <cell r="D1072" t="str">
            <v>RM-M-522-SI25-M19-B</v>
          </cell>
        </row>
        <row r="1073">
          <cell r="D1073" t="str">
            <v>RM-M-524-SI25-M19-B</v>
          </cell>
        </row>
        <row r="1074">
          <cell r="D1074" t="str">
            <v>RM-M-526-SI25-M19-B</v>
          </cell>
        </row>
        <row r="1075">
          <cell r="D1075" t="str">
            <v>RM-M-527-SI25-M19-B</v>
          </cell>
        </row>
        <row r="1076">
          <cell r="D1076" t="str">
            <v>RM-M-516-SI25-M19-B</v>
          </cell>
        </row>
        <row r="1077">
          <cell r="D1077" t="str">
            <v>RM-M-525-SI25-M19-B</v>
          </cell>
        </row>
        <row r="1078">
          <cell r="D1078" t="str">
            <v>RM-M-515-SI25-M19-B</v>
          </cell>
        </row>
        <row r="1079">
          <cell r="D1079" t="str">
            <v>RM-M-540-SI25-M19-B</v>
          </cell>
        </row>
        <row r="1080">
          <cell r="D1080" t="str">
            <v>RM-M-541-SI25-M19-B</v>
          </cell>
        </row>
        <row r="1081">
          <cell r="D1081" t="str">
            <v>RM-M-542-SI25-M19-B</v>
          </cell>
        </row>
        <row r="1082">
          <cell r="D1082" t="str">
            <v>RM-M-537-SI25-M19-B</v>
          </cell>
        </row>
        <row r="1083">
          <cell r="D1083" t="str">
            <v>RM-M-543-SI25-M19-B</v>
          </cell>
        </row>
        <row r="1084">
          <cell r="D1084" t="str">
            <v>RM-M-535-SI25-M19-B</v>
          </cell>
        </row>
        <row r="1085">
          <cell r="D1085" t="str">
            <v>RM-M-538-SI25-M19-B</v>
          </cell>
        </row>
        <row r="1086">
          <cell r="D1086" t="str">
            <v>RM-M-536-SI25-M19-B</v>
          </cell>
        </row>
        <row r="1087">
          <cell r="D1087" t="str">
            <v>RM-M-539-SI25-M19-B</v>
          </cell>
        </row>
        <row r="1088">
          <cell r="D1088" t="str">
            <v>RM-M-532-SI25-M19-B</v>
          </cell>
        </row>
        <row r="1089">
          <cell r="D1089" t="str">
            <v>RM-M-533-SI25-M19-B</v>
          </cell>
        </row>
        <row r="1090">
          <cell r="D1090" t="str">
            <v>RM-M-551-SI25-M19-B</v>
          </cell>
        </row>
        <row r="1091">
          <cell r="D1091" t="str">
            <v>RM-M-550-SI25-M19-B</v>
          </cell>
        </row>
        <row r="1092">
          <cell r="D1092" t="str">
            <v>RM-M-552-SI25-M19-B</v>
          </cell>
        </row>
        <row r="1093">
          <cell r="D1093" t="str">
            <v>RM-M-544-SI25-M19-B</v>
          </cell>
        </row>
        <row r="1094">
          <cell r="D1094" t="str">
            <v>RM-M-546-SI25-M19-B</v>
          </cell>
        </row>
        <row r="1095">
          <cell r="D1095" t="str">
            <v>RM-M-545-SI25-M19-B</v>
          </cell>
        </row>
        <row r="1096">
          <cell r="D1096" t="str">
            <v>RM-M-534-SI25-M19-B</v>
          </cell>
        </row>
        <row r="1097">
          <cell r="D1097" t="str">
            <v>RM-M-549-SI25-M19-B</v>
          </cell>
        </row>
        <row r="1098">
          <cell r="D1098" t="str">
            <v>RM-M-547-SI25-M19-B</v>
          </cell>
        </row>
        <row r="1099">
          <cell r="D1099" t="str">
            <v>RM-M-548-SI25-M19-B</v>
          </cell>
        </row>
        <row r="1100">
          <cell r="D1100" t="str">
            <v>RM-M-559-SI25-M19-B</v>
          </cell>
        </row>
        <row r="1101">
          <cell r="D1101" t="str">
            <v>RM-M-560-SI25-M19-B</v>
          </cell>
        </row>
        <row r="1102">
          <cell r="D1102" t="str">
            <v>RM-M-562-SI25-M19-B</v>
          </cell>
        </row>
        <row r="1103">
          <cell r="D1103" t="str">
            <v>RM-M-557-SI25-M19-B</v>
          </cell>
        </row>
        <row r="1104">
          <cell r="D1104" t="str">
            <v>RM-M-563-SI25-M19-B</v>
          </cell>
        </row>
        <row r="1105">
          <cell r="D1105" t="str">
            <v>RM-M-561-SI25-M19-B</v>
          </cell>
        </row>
        <row r="1106">
          <cell r="D1106" t="str">
            <v>RM-M-558-SI25-M19-B</v>
          </cell>
        </row>
        <row r="1107">
          <cell r="D1107" t="str">
            <v>RM-M-556-SI25-M19-B</v>
          </cell>
        </row>
        <row r="1108">
          <cell r="D1108" t="str">
            <v>RM-M-571-SI25-M19-B</v>
          </cell>
        </row>
        <row r="1109">
          <cell r="D1109" t="str">
            <v>RM-M-568-SI25-M19-B</v>
          </cell>
        </row>
        <row r="1110">
          <cell r="D1110" t="str">
            <v>RM-M-569-SI25-M19-B</v>
          </cell>
        </row>
        <row r="1111">
          <cell r="D1111" t="str">
            <v>RM-M-567-SI25-M19-B</v>
          </cell>
        </row>
        <row r="1112">
          <cell r="D1112" t="str">
            <v>RM-M-011-SI26-M19-B</v>
          </cell>
        </row>
        <row r="1113">
          <cell r="D1113" t="str">
            <v>RM-M-572-SI25-M19-B</v>
          </cell>
        </row>
        <row r="1114">
          <cell r="D1114" t="str">
            <v>RM-M-570-SI25-M19-B</v>
          </cell>
        </row>
        <row r="1115">
          <cell r="D1115" t="str">
            <v>RM-M-012-SI26-M19-B</v>
          </cell>
        </row>
        <row r="1116">
          <cell r="D1116" t="str">
            <v>RM-M-531-SI25-M19-B</v>
          </cell>
        </row>
        <row r="1117">
          <cell r="D1117" t="str">
            <v>RM-M-554-SI25-M19-B</v>
          </cell>
        </row>
        <row r="1118">
          <cell r="D1118" t="str">
            <v>RM-M-555-SI25-M19-B</v>
          </cell>
        </row>
        <row r="1119">
          <cell r="D1119" t="str">
            <v>RM-M-013-SI26-M19-B</v>
          </cell>
        </row>
        <row r="1120">
          <cell r="D1120" t="str">
            <v>RM-M-573-SI25-M19-B</v>
          </cell>
        </row>
        <row r="1121">
          <cell r="D1121" t="str">
            <v>RM-M-196-SI25-M19-L</v>
          </cell>
        </row>
        <row r="1122">
          <cell r="D1122" t="str">
            <v>RM-M-214-SI25-M19-L</v>
          </cell>
        </row>
        <row r="1123">
          <cell r="D1123" t="str">
            <v>RM-M-221-SI25-M19-L</v>
          </cell>
        </row>
        <row r="1124">
          <cell r="D1124" t="str">
            <v>RM-M-220-SI25-M19-L</v>
          </cell>
        </row>
        <row r="1125">
          <cell r="D1125" t="str">
            <v>RM-M-227-SI25-M19-L</v>
          </cell>
        </row>
        <row r="1126">
          <cell r="D1126" t="str">
            <v>RM-M-231-SI25-M19-L</v>
          </cell>
        </row>
        <row r="1127">
          <cell r="D1127" t="str">
            <v>RM-M-223-SI25-M19-L</v>
          </cell>
        </row>
        <row r="1128">
          <cell r="D1128" t="str">
            <v>RM-M-228-SI25-M19-L</v>
          </cell>
        </row>
        <row r="1129">
          <cell r="D1129" t="str">
            <v>RM-M-211-SI25-M19-L</v>
          </cell>
        </row>
        <row r="1130">
          <cell r="D1130" t="str">
            <v>AF-M-233-SI25-M19-L</v>
          </cell>
        </row>
        <row r="1131">
          <cell r="D1131" t="str">
            <v>RM-M-238-SI25-M19-L</v>
          </cell>
        </row>
        <row r="1132">
          <cell r="D1132" t="str">
            <v>RM-M-234-SI25-M19-L</v>
          </cell>
        </row>
        <row r="1133">
          <cell r="D1133" t="str">
            <v>RM-M-215-SI25-M19-L</v>
          </cell>
        </row>
        <row r="1134">
          <cell r="D1134" t="str">
            <v>RM-M-212-SI25-M19-L</v>
          </cell>
        </row>
        <row r="1135">
          <cell r="D1135" t="str">
            <v>RM-M-196-SI25-M19-L-F</v>
          </cell>
        </row>
        <row r="1136">
          <cell r="D1136" t="str">
            <v>RM-M-214-SI25-M19-L-F</v>
          </cell>
        </row>
        <row r="1137">
          <cell r="D1137" t="str">
            <v>RM-M-221-SI25-M19-L-F</v>
          </cell>
        </row>
        <row r="1138">
          <cell r="D1138" t="str">
            <v>RM-M-220-SI25-M19-L-F</v>
          </cell>
        </row>
        <row r="1139">
          <cell r="D1139" t="str">
            <v>RM-M-227-SI25-M19-L-F</v>
          </cell>
        </row>
        <row r="1140">
          <cell r="D1140" t="str">
            <v>RM-M-231-SI25-M19-L-F</v>
          </cell>
        </row>
        <row r="1141">
          <cell r="D1141" t="str">
            <v>RM-M-223-SI25-M19-L</v>
          </cell>
        </row>
        <row r="1142">
          <cell r="D1142" t="str">
            <v>RM-M-228-SI25-M19-L</v>
          </cell>
        </row>
        <row r="1143">
          <cell r="D1143" t="str">
            <v>RM-M-211-SI25-M19-L-F</v>
          </cell>
        </row>
        <row r="1144">
          <cell r="D1144" t="str">
            <v>AF-M-233-SI25-M19-L-F</v>
          </cell>
        </row>
        <row r="1145">
          <cell r="D1145" t="str">
            <v>RM-M-238-SI25-M19-L-F</v>
          </cell>
        </row>
        <row r="1146">
          <cell r="D1146" t="str">
            <v>RM-M-234-SI25-M19-L-F</v>
          </cell>
        </row>
        <row r="1147">
          <cell r="D1147" t="str">
            <v>RM-M-215-SI25-M19-L-F</v>
          </cell>
        </row>
        <row r="1148">
          <cell r="D1148" t="str">
            <v>RM-M-212-SI25-M19-L-F</v>
          </cell>
        </row>
        <row r="1149">
          <cell r="D1149" t="str">
            <v>RM-M-196-SI25-M19-L-B</v>
          </cell>
        </row>
        <row r="1150">
          <cell r="D1150" t="str">
            <v>RM-M-214-SI25-M19-L-B</v>
          </cell>
        </row>
        <row r="1151">
          <cell r="D1151" t="str">
            <v>RM-M-221-SI25-M19-L-B</v>
          </cell>
        </row>
        <row r="1152">
          <cell r="D1152" t="str">
            <v>RM-M-220-SI25-M19-L-B</v>
          </cell>
        </row>
        <row r="1153">
          <cell r="D1153" t="str">
            <v>RM-M-227-SI25-M19-L-B</v>
          </cell>
        </row>
        <row r="1154">
          <cell r="D1154" t="str">
            <v>RM-M-231-SI25-M19-L-B</v>
          </cell>
        </row>
        <row r="1155">
          <cell r="D1155" t="str">
            <v>RM-M-223-SI25-M19-L-B</v>
          </cell>
        </row>
        <row r="1156">
          <cell r="D1156" t="str">
            <v>RM-M-228-SI25-M19-L-B</v>
          </cell>
        </row>
        <row r="1157">
          <cell r="D1157" t="str">
            <v>RM-M-211-SI25-M19-L-B</v>
          </cell>
        </row>
        <row r="1158">
          <cell r="D1158" t="str">
            <v>AF-M-233-SI25-M19-L-B</v>
          </cell>
        </row>
        <row r="1159">
          <cell r="D1159" t="str">
            <v>RM-M-238-SI25-M19-L-B</v>
          </cell>
        </row>
        <row r="1160">
          <cell r="D1160" t="str">
            <v>RM-M-234-SI25-M19-L-B</v>
          </cell>
        </row>
        <row r="1161">
          <cell r="D1161" t="str">
            <v>RM-M-215-SI25-M19-L-B</v>
          </cell>
        </row>
        <row r="1162">
          <cell r="D1162" t="str">
            <v>RM-M-212-SI25-M19-L-B</v>
          </cell>
        </row>
        <row r="1163">
          <cell r="D1163" t="str">
            <v>RM-N-XX</v>
          </cell>
        </row>
        <row r="1164">
          <cell r="D1164" t="str">
            <v>FG-N.XX</v>
          </cell>
        </row>
        <row r="1165">
          <cell r="D1165" t="str">
            <v>RM-I-0611-AI25-M19</v>
          </cell>
        </row>
        <row r="1166">
          <cell r="D1166" t="str">
            <v>RM-I-0612-AI25-M19</v>
          </cell>
        </row>
        <row r="1167">
          <cell r="D1167" t="str">
            <v>RM-I-0613-AI25-M19</v>
          </cell>
        </row>
        <row r="1168">
          <cell r="D1168" t="str">
            <v>RM-I-0614-AI25-M19</v>
          </cell>
        </row>
        <row r="1169">
          <cell r="D1169" t="str">
            <v>RM-I-0615-AI25-M19</v>
          </cell>
        </row>
        <row r="1170">
          <cell r="D1170" t="str">
            <v>RM-I-0616-AI25-M19</v>
          </cell>
        </row>
        <row r="1171">
          <cell r="D1171" t="str">
            <v>RM-I-0617-AI25-M19</v>
          </cell>
        </row>
        <row r="1172">
          <cell r="D1172" t="str">
            <v>RM-I-0591-AI25-M19</v>
          </cell>
        </row>
        <row r="1173">
          <cell r="D1173" t="str">
            <v>RM-I-0619-AI25-M19</v>
          </cell>
        </row>
        <row r="1174">
          <cell r="D1174" t="str">
            <v>RM-I-0620-AI25-M19</v>
          </cell>
        </row>
        <row r="1175">
          <cell r="D1175" t="str">
            <v>RM-I-0618-AI25-M19</v>
          </cell>
        </row>
        <row r="1176">
          <cell r="D1176" t="str">
            <v>RM-I-0621-AI25-M19</v>
          </cell>
        </row>
        <row r="1177">
          <cell r="D1177" t="str">
            <v>RM-I-0606-AI25-M19</v>
          </cell>
        </row>
        <row r="1178">
          <cell r="D1178" t="str">
            <v>RM-I-0607-AI25-M19</v>
          </cell>
        </row>
        <row r="1179">
          <cell r="D1179" t="str">
            <v>RM-I-0608-AI25-M19</v>
          </cell>
        </row>
        <row r="1180">
          <cell r="D1180" t="str">
            <v>RM-I-0622-AI25-M19</v>
          </cell>
        </row>
        <row r="1181">
          <cell r="D1181" t="str">
            <v>FG-I-0297-AE25-M19</v>
          </cell>
        </row>
        <row r="1182">
          <cell r="D1182" t="str">
            <v>RM-I-0623-AI25-M19</v>
          </cell>
        </row>
        <row r="1183">
          <cell r="D1183" t="str">
            <v>FG-I-0298-AE25-M46</v>
          </cell>
        </row>
        <row r="1184">
          <cell r="D1184" t="str">
            <v>RM-I-0624-AI25-M19</v>
          </cell>
        </row>
        <row r="1185">
          <cell r="D1185" t="str">
            <v>FG-I-0299-AE25-M46</v>
          </cell>
        </row>
        <row r="1186">
          <cell r="D1186" t="str">
            <v>RM-I-0625-AI25-M19</v>
          </cell>
        </row>
        <row r="1187">
          <cell r="D1187" t="str">
            <v>RM-I-0626-AI25-M19</v>
          </cell>
        </row>
        <row r="1188">
          <cell r="D1188" t="str">
            <v>RM-I-0627-AI25-M19</v>
          </cell>
        </row>
        <row r="1189">
          <cell r="D1189" t="str">
            <v>RM-I-0628-AI25-M19</v>
          </cell>
        </row>
        <row r="1190">
          <cell r="D1190" t="str">
            <v>RM-I-0629-AI25-M19</v>
          </cell>
        </row>
        <row r="1191">
          <cell r="D1191" t="str">
            <v>RM-I-0630-AI25-M19</v>
          </cell>
        </row>
        <row r="1192">
          <cell r="D1192" t="str">
            <v>FG-I-0300-AE25-M46</v>
          </cell>
        </row>
        <row r="1193">
          <cell r="D1193" t="str">
            <v>RM-I-0631-AI25-M19</v>
          </cell>
        </row>
        <row r="1194">
          <cell r="D1194" t="str">
            <v>RM-I-0632-AI25-M19</v>
          </cell>
        </row>
        <row r="1195">
          <cell r="D1195" t="str">
            <v>FG-I-0301-AE25-M01</v>
          </cell>
        </row>
        <row r="1196">
          <cell r="D1196" t="str">
            <v>FG-I-0302-AE25-M46</v>
          </cell>
        </row>
        <row r="1197">
          <cell r="D1197" t="str">
            <v>RM-I-0633-AI25-M19</v>
          </cell>
        </row>
        <row r="1198">
          <cell r="D1198" t="str">
            <v>RM-I-0634-AI25-M19</v>
          </cell>
        </row>
        <row r="1199">
          <cell r="D1199" t="str">
            <v>RM-I-0635-AI25-M19</v>
          </cell>
        </row>
        <row r="1200">
          <cell r="D1200" t="str">
            <v>FG-I-0303-AE25-M01</v>
          </cell>
        </row>
        <row r="1201">
          <cell r="D1201" t="str">
            <v>FG-I-0304-AE25-M046</v>
          </cell>
        </row>
        <row r="1202">
          <cell r="D1202" t="str">
            <v>RM-I-0636-AI25-M19</v>
          </cell>
        </row>
        <row r="1203">
          <cell r="D1203" t="str">
            <v>RM-I-0637-AI25-M19</v>
          </cell>
        </row>
        <row r="1204">
          <cell r="D1204" t="str">
            <v>RM-I-0638-AI25-M19</v>
          </cell>
        </row>
        <row r="1205">
          <cell r="D1205" t="str">
            <v>RM-I-06379-AI25-M19</v>
          </cell>
        </row>
        <row r="1206">
          <cell r="D1206" t="str">
            <v>RM-I-0640-AI25-M19</v>
          </cell>
        </row>
        <row r="1207">
          <cell r="D1207" t="str">
            <v>RM-I-0641-AI25-M19</v>
          </cell>
        </row>
        <row r="1208">
          <cell r="D1208" t="str">
            <v>RM-I-0642-AI25-M19</v>
          </cell>
        </row>
        <row r="1209">
          <cell r="D1209" t="str">
            <v>RM-I-0643-AI25-M19</v>
          </cell>
        </row>
        <row r="1210">
          <cell r="D1210" t="str">
            <v>RM-I-0644-AI25-M19</v>
          </cell>
        </row>
        <row r="1211">
          <cell r="D1211" t="str">
            <v>RM-I-0645-AI25-M19</v>
          </cell>
        </row>
        <row r="1212">
          <cell r="D1212" t="str">
            <v>RM-I-0646-AI25-M19</v>
          </cell>
        </row>
        <row r="1213">
          <cell r="D1213" t="str">
            <v>RM-I-0647-AI25-M19</v>
          </cell>
        </row>
        <row r="1214">
          <cell r="D1214" t="str">
            <v>FG-I-0305-AE25-M19</v>
          </cell>
        </row>
        <row r="1215">
          <cell r="D1215" t="str">
            <v>RM-I-0648-AI25-M19</v>
          </cell>
        </row>
        <row r="1216">
          <cell r="D1216" t="str">
            <v>RM-I-0649-AI25-M19</v>
          </cell>
        </row>
        <row r="1217">
          <cell r="D1217" t="str">
            <v>RM-I-0650-AI25-M19</v>
          </cell>
        </row>
        <row r="1218">
          <cell r="D1218" t="str">
            <v>FG-I-0306-AE25-M19</v>
          </cell>
        </row>
        <row r="1219">
          <cell r="D1219" t="str">
            <v>FG-I-0307-AE25-M19</v>
          </cell>
        </row>
        <row r="1220">
          <cell r="D1220" t="str">
            <v>RM-I-0651-AI25-M19-C8376</v>
          </cell>
        </row>
        <row r="1221">
          <cell r="D1221" t="str">
            <v>RM-I-0652-AI25-M19</v>
          </cell>
        </row>
        <row r="1222">
          <cell r="D1222" t="str">
            <v>RM-I-0653-AI25-M19</v>
          </cell>
        </row>
        <row r="1223">
          <cell r="D1223" t="str">
            <v>RM-I-0654-AI25-M19</v>
          </cell>
        </row>
        <row r="1224">
          <cell r="D1224" t="str">
            <v>RM-I-0655-AI25-M19</v>
          </cell>
        </row>
        <row r="1225">
          <cell r="D1225" t="str">
            <v>RM-I-0656-AI25-M19</v>
          </cell>
        </row>
        <row r="1226">
          <cell r="D1226" t="str">
            <v>FG-I-0308-AE25-M01</v>
          </cell>
        </row>
        <row r="1227">
          <cell r="D1227" t="str">
            <v>RM-I-0657-AI25-M19</v>
          </cell>
        </row>
        <row r="1228">
          <cell r="D1228" t="str">
            <v>FG-I-0309-AE25-M46</v>
          </cell>
        </row>
        <row r="1229">
          <cell r="D1229" t="str">
            <v>FG-I-0310-AE25-M46</v>
          </cell>
        </row>
        <row r="1230">
          <cell r="D1230" t="str">
            <v>RM-I-0658-AI25-M19</v>
          </cell>
        </row>
        <row r="1231">
          <cell r="D1231" t="str">
            <v>RM-I-0659-AI25-M19</v>
          </cell>
        </row>
        <row r="1232">
          <cell r="D1232" t="str">
            <v>RM-I-0660-AI25-M19</v>
          </cell>
        </row>
        <row r="1233">
          <cell r="D1233" t="str">
            <v>RM-I-0661-AI25-M19</v>
          </cell>
        </row>
        <row r="1234">
          <cell r="D1234" t="str">
            <v>FG-I-0311-AE25-M45</v>
          </cell>
        </row>
        <row r="1235">
          <cell r="D1235" t="str">
            <v>RM-I-0662-AI25-M19</v>
          </cell>
        </row>
        <row r="1236">
          <cell r="D1236" t="str">
            <v>RM-I-0663-AI25-M19</v>
          </cell>
        </row>
        <row r="1237">
          <cell r="D1237" t="str">
            <v>RM-I-0664-AI25-M19</v>
          </cell>
        </row>
        <row r="1238">
          <cell r="D1238" t="str">
            <v>RM-I-0665-AI25-M19</v>
          </cell>
        </row>
        <row r="1239">
          <cell r="D1239" t="str">
            <v>RM-I-0666-AI25-M19</v>
          </cell>
        </row>
        <row r="1240">
          <cell r="D1240" t="str">
            <v>RM-I-0667-AI25-M19</v>
          </cell>
        </row>
        <row r="1241">
          <cell r="D1241" t="str">
            <v>RM-I-0668-AI25-M19</v>
          </cell>
        </row>
        <row r="1242">
          <cell r="D1242" t="str">
            <v>RM-I-0669-AI25-M19</v>
          </cell>
        </row>
        <row r="1243">
          <cell r="D1243" t="str">
            <v>RM-I-0670-AI25-M19</v>
          </cell>
        </row>
        <row r="1244">
          <cell r="D1244" t="str">
            <v>RM-I-0671-AI25-M19</v>
          </cell>
        </row>
        <row r="1245">
          <cell r="D1245" t="str">
            <v>RM-I-0672-AI25-M19</v>
          </cell>
        </row>
        <row r="1246">
          <cell r="D1246" t="str">
            <v>FG-I-0312-AE25-M19</v>
          </cell>
        </row>
        <row r="1247">
          <cell r="D1247" t="str">
            <v>RM-I-0673-AI25-M19-C8432</v>
          </cell>
        </row>
        <row r="1248">
          <cell r="D1248" t="str">
            <v>RM-I-0674-AI25-M19</v>
          </cell>
        </row>
        <row r="1249">
          <cell r="D1249" t="str">
            <v>RM-I-0675-AI25-M19</v>
          </cell>
        </row>
        <row r="1250">
          <cell r="D1250" t="str">
            <v>RM-I-0676-AI25-M19</v>
          </cell>
        </row>
        <row r="1251">
          <cell r="D1251" t="str">
            <v>RM-I-0677-AI25-M19</v>
          </cell>
        </row>
        <row r="1252">
          <cell r="D1252" t="str">
            <v>FG-I-0313-AE25-M19</v>
          </cell>
        </row>
        <row r="1253">
          <cell r="D1253" t="str">
            <v>RM-I-0678-AI25-M19</v>
          </cell>
        </row>
        <row r="1254">
          <cell r="D1254" t="str">
            <v>RM-I-0679-AI25-M19-C8432</v>
          </cell>
        </row>
        <row r="1255">
          <cell r="D1255" t="str">
            <v>RM-I-0680-AI25-M19</v>
          </cell>
        </row>
        <row r="1256">
          <cell r="D1256" t="str">
            <v>RM-I-0681-AI25-M19</v>
          </cell>
        </row>
        <row r="1257">
          <cell r="D1257" t="str">
            <v>FG-I-0314-AE25-M46</v>
          </cell>
        </row>
        <row r="1258">
          <cell r="D1258" t="str">
            <v>RM-I-0682-AI25-M19</v>
          </cell>
        </row>
        <row r="1259">
          <cell r="D1259" t="str">
            <v>RM-I-0683-AI25-M19</v>
          </cell>
        </row>
        <row r="1260">
          <cell r="D1260" t="str">
            <v>FG-I-0315-AE25-M46</v>
          </cell>
        </row>
        <row r="1261">
          <cell r="D1261" t="str">
            <v>RM-I-0684-AI25-M19</v>
          </cell>
        </row>
        <row r="1262">
          <cell r="D1262" t="str">
            <v>RM-I-0685-AI25-M19</v>
          </cell>
        </row>
        <row r="1263">
          <cell r="D1263" t="str">
            <v>RM-I-0686-AI25-M19</v>
          </cell>
        </row>
        <row r="1264">
          <cell r="D1264" t="str">
            <v>RM-I-0687-AI25-M19</v>
          </cell>
        </row>
        <row r="1265">
          <cell r="D1265" t="str">
            <v>FG-I-0316-AE25-M46</v>
          </cell>
        </row>
        <row r="1266">
          <cell r="D1266" t="str">
            <v>FG-I-0317-AE25-M46</v>
          </cell>
        </row>
        <row r="1267">
          <cell r="D1267" t="str">
            <v>FG-I-0318-AE25-M46</v>
          </cell>
        </row>
        <row r="1268">
          <cell r="D1268" t="str">
            <v>RM-I-0688-AI25-M19</v>
          </cell>
        </row>
        <row r="1269">
          <cell r="D1269" t="str">
            <v>RM-I-0689-AI25-M19</v>
          </cell>
        </row>
        <row r="1270">
          <cell r="D1270" t="str">
            <v>RM-I-0690-AI25-M19</v>
          </cell>
        </row>
        <row r="1271">
          <cell r="D1271" t="str">
            <v>RM-I-0691-AI25-M19</v>
          </cell>
        </row>
        <row r="1272">
          <cell r="D1272" t="str">
            <v>RM-I-0692-AI25-M19</v>
          </cell>
        </row>
        <row r="1273">
          <cell r="D1273" t="str">
            <v>RM-I-0693-AI25-M19</v>
          </cell>
        </row>
        <row r="1274">
          <cell r="D1274" t="str">
            <v>RM-I-0694-AI25-M19</v>
          </cell>
        </row>
        <row r="1275">
          <cell r="D1275" t="str">
            <v>RM-I-0695-AI25-M19</v>
          </cell>
        </row>
        <row r="1276">
          <cell r="D1276" t="str">
            <v>FG-I-0319-AE25-M19</v>
          </cell>
        </row>
        <row r="1277">
          <cell r="D1277" t="str">
            <v>FG-I-0320-AE25-M19</v>
          </cell>
        </row>
        <row r="1278">
          <cell r="D1278" t="str">
            <v>RM-I-0696-AI25-M19</v>
          </cell>
        </row>
        <row r="1279">
          <cell r="D1279" t="str">
            <v>RM-I-0697-AI25-M19</v>
          </cell>
        </row>
        <row r="1280">
          <cell r="D1280" t="str">
            <v>RM-I-0698-AI25-M19</v>
          </cell>
        </row>
        <row r="1281">
          <cell r="D1281" t="str">
            <v>FG-I-0321-AE25-M19</v>
          </cell>
        </row>
        <row r="1282">
          <cell r="D1282" t="str">
            <v>FG-I-0027-SE25-M23-L</v>
          </cell>
        </row>
        <row r="1283">
          <cell r="D1283" t="str">
            <v>RM-I-0699-AI25-M19</v>
          </cell>
        </row>
        <row r="1284">
          <cell r="D1284" t="str">
            <v>RM-I-0700-AI25-M19</v>
          </cell>
        </row>
        <row r="1285">
          <cell r="D1285" t="str">
            <v>FG-I-0322-AE25-M19</v>
          </cell>
        </row>
        <row r="1286">
          <cell r="D1286" t="str">
            <v>RM-I-0701-AI25-M19</v>
          </cell>
        </row>
        <row r="1287">
          <cell r="D1287" t="str">
            <v>RM-I-0702-AI25-M19</v>
          </cell>
        </row>
        <row r="1288">
          <cell r="D1288" t="str">
            <v>RM-I-0703-AI25-M19</v>
          </cell>
        </row>
        <row r="1289">
          <cell r="D1289" t="str">
            <v>RM-I-0704-AI25-M19</v>
          </cell>
        </row>
        <row r="1290">
          <cell r="D1290" t="str">
            <v>FG-I-0323-AE25-M19</v>
          </cell>
        </row>
        <row r="1291">
          <cell r="D1291" t="str">
            <v>RM-I-0705-AI25-M19</v>
          </cell>
        </row>
        <row r="1292">
          <cell r="D1292" t="str">
            <v>RM-I-0706-AI25-M19</v>
          </cell>
        </row>
        <row r="1293">
          <cell r="D1293" t="str">
            <v>RM-I-0707-AI25-M19</v>
          </cell>
        </row>
        <row r="1294">
          <cell r="D1294" t="str">
            <v>RM-I-0708-AI25-M19</v>
          </cell>
        </row>
        <row r="1295">
          <cell r="D1295" t="str">
            <v>FG-I-0324-AE25-M19</v>
          </cell>
        </row>
        <row r="1296">
          <cell r="D1296" t="str">
            <v>FG-I-0325-AE25-M46</v>
          </cell>
        </row>
        <row r="1297">
          <cell r="D1297" t="str">
            <v>RM-I-0709-AI25-M19</v>
          </cell>
        </row>
        <row r="1298">
          <cell r="D1298" t="str">
            <v>RM-I-0710-AI25-M19</v>
          </cell>
        </row>
        <row r="1299">
          <cell r="D1299" t="str">
            <v>RM-I-0711-AI25-M19</v>
          </cell>
        </row>
        <row r="1300">
          <cell r="D1300" t="str">
            <v>RM-I-0712-AI25-M19</v>
          </cell>
        </row>
        <row r="1301">
          <cell r="D1301" t="str">
            <v>RM-I-0713-AI25-M19</v>
          </cell>
        </row>
        <row r="1302">
          <cell r="D1302" t="str">
            <v>RM-I-0714-AI25-M19</v>
          </cell>
        </row>
        <row r="1303">
          <cell r="D1303" t="str">
            <v>RM-I-0715-AI25-M19</v>
          </cell>
        </row>
        <row r="1304">
          <cell r="D1304" t="str">
            <v>FG-I-0326-AE25-M23</v>
          </cell>
        </row>
        <row r="1305">
          <cell r="D1305" t="str">
            <v>FG-I-0327-AE25-M23</v>
          </cell>
        </row>
        <row r="1306">
          <cell r="D1306" t="str">
            <v>FG-I-0328-AE25-M46</v>
          </cell>
        </row>
        <row r="1307">
          <cell r="D1307" t="str">
            <v>RM-I-0716-AI25-M19</v>
          </cell>
        </row>
        <row r="1308">
          <cell r="D1308" t="str">
            <v>RM-I-0717-AI25-M19</v>
          </cell>
        </row>
        <row r="1309">
          <cell r="D1309" t="str">
            <v>FG-I-0329-AE25-M46</v>
          </cell>
        </row>
        <row r="1310">
          <cell r="D1310" t="str">
            <v>RM-I-0718-AI25-M19</v>
          </cell>
        </row>
        <row r="1311">
          <cell r="D1311" t="str">
            <v>RM-I-0719-AI25-M19</v>
          </cell>
        </row>
        <row r="1312">
          <cell r="D1312" t="str">
            <v>FG-I-0330-AE25-M46</v>
          </cell>
        </row>
        <row r="1313">
          <cell r="D1313" t="str">
            <v>RM-I-0720-AI25-M19</v>
          </cell>
        </row>
        <row r="1314">
          <cell r="D1314" t="str">
            <v>RM-I-0721-AI25-M19</v>
          </cell>
        </row>
        <row r="1315">
          <cell r="D1315" t="str">
            <v>RM-I-0722-AI25-M19</v>
          </cell>
        </row>
        <row r="1316">
          <cell r="D1316" t="str">
            <v>RM-I-0723-AI25-M19</v>
          </cell>
        </row>
        <row r="1317">
          <cell r="D1317" t="str">
            <v>RM-I-0724-AI25-M19</v>
          </cell>
        </row>
        <row r="1318">
          <cell r="D1318" t="str">
            <v>RM-I-0725-AI25-M19</v>
          </cell>
        </row>
        <row r="1319">
          <cell r="D1319" t="str">
            <v>FG-I-0331-AE25-M23</v>
          </cell>
        </row>
        <row r="1320">
          <cell r="D1320" t="str">
            <v>FG-I-0332-AE25-M23</v>
          </cell>
        </row>
        <row r="1321">
          <cell r="D1321" t="str">
            <v>RM-I-0727-AI25-M19</v>
          </cell>
        </row>
        <row r="1322">
          <cell r="D1322" t="str">
            <v>RM-I-0726-AI25-M19</v>
          </cell>
        </row>
        <row r="1323">
          <cell r="D1323" t="str">
            <v>FG-I-0333-AE25-M19</v>
          </cell>
        </row>
        <row r="1324">
          <cell r="D1324" t="str">
            <v>FG-I-0334-AE25-M19</v>
          </cell>
        </row>
        <row r="1325">
          <cell r="D1325" t="str">
            <v>RM-I-0728-AI25-M19</v>
          </cell>
        </row>
        <row r="1326">
          <cell r="D1326" t="str">
            <v>RM-I-0729-AI25-M19</v>
          </cell>
        </row>
        <row r="1327">
          <cell r="D1327" t="str">
            <v>RM-I-0730-AI25-M19</v>
          </cell>
        </row>
        <row r="1328">
          <cell r="D1328" t="str">
            <v>RM-I-0731-AI25-M19</v>
          </cell>
        </row>
        <row r="1329">
          <cell r="D1329" t="str">
            <v>RM-I-0732-AI25-M19</v>
          </cell>
        </row>
        <row r="1330">
          <cell r="D1330" t="str">
            <v>RM-I-0733-AI25-M19</v>
          </cell>
        </row>
        <row r="1331">
          <cell r="D1331" t="str">
            <v>RM-I-0734-AI25-M19</v>
          </cell>
        </row>
        <row r="1332">
          <cell r="D1332" t="str">
            <v>RM-I-0735-AI25-M19</v>
          </cell>
        </row>
        <row r="1333">
          <cell r="D1333" t="str">
            <v>RM-I-0736-AI25-M19</v>
          </cell>
        </row>
        <row r="1334">
          <cell r="D1334" t="str">
            <v>RM-I-0737-AI25-M19</v>
          </cell>
        </row>
        <row r="1335">
          <cell r="D1335" t="str">
            <v>RM-I-0738-AI25-M19</v>
          </cell>
        </row>
        <row r="1336">
          <cell r="D1336" t="str">
            <v>FG-I-0335-AE25-M46</v>
          </cell>
        </row>
        <row r="1337">
          <cell r="D1337" t="str">
            <v>FG-I-0028-SE25-M23-L</v>
          </cell>
        </row>
        <row r="1338">
          <cell r="D1338" t="str">
            <v>RM-I-0739-AI25-M19</v>
          </cell>
        </row>
        <row r="1339">
          <cell r="D1339" t="str">
            <v>RM-I-0740-AI25-M19</v>
          </cell>
        </row>
        <row r="1340">
          <cell r="D1340" t="str">
            <v>FG-I-0336-AE25-M19</v>
          </cell>
        </row>
        <row r="1341">
          <cell r="D1341" t="str">
            <v>RM-I-0741-AI25-M19</v>
          </cell>
        </row>
        <row r="1342">
          <cell r="D1342" t="str">
            <v>RM-I-0742-AI25-M19</v>
          </cell>
        </row>
        <row r="1343">
          <cell r="D1343" t="str">
            <v>RM-I-0743-AI25-M19</v>
          </cell>
        </row>
        <row r="1344">
          <cell r="D1344" t="str">
            <v>FG-I-0337-AE25-M23</v>
          </cell>
        </row>
        <row r="1345">
          <cell r="D1345" t="str">
            <v>FG-I-0338-AE25-M19</v>
          </cell>
        </row>
        <row r="1346">
          <cell r="D1346" t="str">
            <v>RM-I-0742-AI25-M19-C8546</v>
          </cell>
        </row>
        <row r="1347">
          <cell r="D1347" t="str">
            <v>RM-I-0744-AI25-M19</v>
          </cell>
        </row>
        <row r="1348">
          <cell r="D1348" t="str">
            <v>FG-I-0339-AE25-M19</v>
          </cell>
        </row>
        <row r="1349">
          <cell r="D1349" t="str">
            <v>FG-I-0340-AE25-M19</v>
          </cell>
        </row>
        <row r="1350">
          <cell r="D1350" t="str">
            <v>FG-I-0029-SE25-M23-L</v>
          </cell>
        </row>
        <row r="1351">
          <cell r="D1351" t="str">
            <v>RM-I-0745-AI25-M19</v>
          </cell>
        </row>
        <row r="1352">
          <cell r="D1352" t="str">
            <v>RM-I-0746-AI25-M19-C8572</v>
          </cell>
        </row>
        <row r="1353">
          <cell r="D1353" t="str">
            <v>FG-I-0341-AE25-M19</v>
          </cell>
        </row>
        <row r="1354">
          <cell r="D1354" t="str">
            <v>FG-I-0342-AE25-M46</v>
          </cell>
        </row>
        <row r="1355">
          <cell r="D1355" t="str">
            <v>FG-I-0343-AE25-M46</v>
          </cell>
        </row>
        <row r="1356">
          <cell r="D1356" t="str">
            <v>FG-I-0344-AE25-M46</v>
          </cell>
        </row>
        <row r="1357">
          <cell r="D1357" t="str">
            <v>FG-I-0345-AE25-M19</v>
          </cell>
        </row>
        <row r="1358">
          <cell r="D1358" t="str">
            <v>RM-I-0747-AI25-M19</v>
          </cell>
        </row>
        <row r="1359">
          <cell r="D1359" t="str">
            <v>RM-I-0748-AI25-M19</v>
          </cell>
        </row>
        <row r="1360">
          <cell r="D1360" t="str">
            <v>FG-I-0346-AE25-M19</v>
          </cell>
        </row>
        <row r="1361">
          <cell r="D1361" t="str">
            <v>RM-I-0749-AI25-M19</v>
          </cell>
        </row>
        <row r="1362">
          <cell r="D1362" t="str">
            <v>FG-I-0347-AE25-M19</v>
          </cell>
        </row>
        <row r="1363">
          <cell r="D1363" t="str">
            <v>RM-I-0750-AI25-M19</v>
          </cell>
        </row>
        <row r="1364">
          <cell r="D1364" t="str">
            <v>RM-I-0751-AI25-M19</v>
          </cell>
        </row>
        <row r="1365">
          <cell r="D1365" t="str">
            <v>FG-I-0348-AE25-M19</v>
          </cell>
        </row>
        <row r="1366">
          <cell r="D1366" t="str">
            <v>RM-I-0752-AI25-M19</v>
          </cell>
        </row>
        <row r="1367">
          <cell r="D1367" t="str">
            <v>RM-I-0753-AI25-M19</v>
          </cell>
        </row>
        <row r="1368">
          <cell r="D1368" t="str">
            <v>FG-I-0349-AE25-M19</v>
          </cell>
        </row>
        <row r="1369">
          <cell r="D1369" t="str">
            <v>FG-I-0350-AE25-M19</v>
          </cell>
        </row>
        <row r="1370">
          <cell r="D1370" t="str">
            <v>RM-I-0754-AI25-M19</v>
          </cell>
        </row>
        <row r="1371">
          <cell r="D1371" t="str">
            <v>RM-I-0755-AI25-M19</v>
          </cell>
        </row>
        <row r="1372">
          <cell r="D1372" t="str">
            <v>RM-I-0756-AI25-M19</v>
          </cell>
        </row>
        <row r="1373">
          <cell r="D1373" t="str">
            <v>RM-I-0757-AI25-M19</v>
          </cell>
        </row>
        <row r="1374">
          <cell r="D1374" t="str">
            <v>RM-I-0758-AI25-M19</v>
          </cell>
        </row>
        <row r="1375">
          <cell r="D1375" t="str">
            <v>RM-I-0759-AI25-M19</v>
          </cell>
        </row>
        <row r="1376">
          <cell r="D1376" t="str">
            <v>RM-I-0760-AI25-M19</v>
          </cell>
        </row>
        <row r="1377">
          <cell r="D1377" t="str">
            <v>RM-I-0761-AI25-M19</v>
          </cell>
        </row>
        <row r="1378">
          <cell r="D1378" t="str">
            <v>RM-I-0762-AI25-M19</v>
          </cell>
        </row>
        <row r="1379">
          <cell r="D1379" t="str">
            <v>RM-I-0763-AI25-M19</v>
          </cell>
        </row>
        <row r="1380">
          <cell r="D1380" t="str">
            <v>RM-I-0764-AI25-M19</v>
          </cell>
        </row>
        <row r="1381">
          <cell r="D1381" t="str">
            <v>FG-I-0351-AE25-M23</v>
          </cell>
        </row>
        <row r="1382">
          <cell r="D1382" t="str">
            <v>FG-I-0352-AE25-M19</v>
          </cell>
        </row>
        <row r="1383">
          <cell r="D1383" t="str">
            <v>RM-I-0765-AI25-M19</v>
          </cell>
        </row>
        <row r="1384">
          <cell r="D1384" t="str">
            <v>RM-I-0766-AI25-M19</v>
          </cell>
        </row>
        <row r="1385">
          <cell r="D1385" t="str">
            <v>RM-I-0767-AI25-M19</v>
          </cell>
        </row>
        <row r="1386">
          <cell r="D1386" t="str">
            <v>RM-I-0768-AI25-M19</v>
          </cell>
        </row>
        <row r="1387">
          <cell r="D1387" t="str">
            <v>RM-I-0769-AI25-M19</v>
          </cell>
        </row>
        <row r="1388">
          <cell r="D1388" t="str">
            <v>FG-I-0353-AE25-M19</v>
          </cell>
        </row>
        <row r="1389">
          <cell r="D1389" t="str">
            <v>FG-I-0354-AE25-M23</v>
          </cell>
        </row>
        <row r="1390">
          <cell r="D1390" t="str">
            <v>FG-I-0355-AE25-M46</v>
          </cell>
        </row>
        <row r="1391">
          <cell r="D1391" t="str">
            <v>RM-I-0770-AI25-M19</v>
          </cell>
        </row>
        <row r="1392">
          <cell r="D1392" t="str">
            <v>FG-I-0356-AE25-M46</v>
          </cell>
        </row>
        <row r="1393">
          <cell r="D1393" t="str">
            <v>RM-I-0771-AI25-M19</v>
          </cell>
        </row>
        <row r="1394">
          <cell r="D1394" t="str">
            <v>FG-I-0357-AE25-M19</v>
          </cell>
        </row>
        <row r="1395">
          <cell r="D1395" t="str">
            <v>RM-I-0772-AI25-M19</v>
          </cell>
        </row>
        <row r="1396">
          <cell r="D1396" t="str">
            <v>RM-I-0773-AI25-M19</v>
          </cell>
        </row>
        <row r="1397">
          <cell r="D1397" t="str">
            <v>RM-I-0774-AI25-M19</v>
          </cell>
        </row>
        <row r="1398">
          <cell r="D1398" t="str">
            <v>RM-I-0775-AI25-M19</v>
          </cell>
        </row>
        <row r="1399">
          <cell r="D1399" t="str">
            <v>FG-I-0358-AE25-M23</v>
          </cell>
        </row>
        <row r="1400">
          <cell r="D1400" t="str">
            <v>RM-I-0776-AI25-M19</v>
          </cell>
        </row>
        <row r="1401">
          <cell r="D1401" t="str">
            <v>FG-I-0359-AE25-M46</v>
          </cell>
        </row>
        <row r="1402">
          <cell r="D1402" t="str">
            <v>RM-I-0777-AI25-M19</v>
          </cell>
        </row>
        <row r="1403">
          <cell r="D1403" t="str">
            <v>RM-I-0778-AI25-M19</v>
          </cell>
        </row>
        <row r="1404">
          <cell r="D1404" t="str">
            <v>RM-I-0779-AI25-M19</v>
          </cell>
        </row>
        <row r="1405">
          <cell r="D1405" t="str">
            <v>FG-I-0360-AE25-M23</v>
          </cell>
        </row>
        <row r="1406">
          <cell r="D1406" t="str">
            <v>RM-I-0780-AI25-M19</v>
          </cell>
        </row>
        <row r="1407">
          <cell r="D1407" t="str">
            <v>RM-I-0781-AI25-M19</v>
          </cell>
        </row>
        <row r="1408">
          <cell r="D1408" t="str">
            <v>RM-I-0782-AI25-M19</v>
          </cell>
        </row>
        <row r="1409">
          <cell r="D1409" t="str">
            <v>RM-I-0783-AI25-M19</v>
          </cell>
        </row>
        <row r="1410">
          <cell r="D1410" t="str">
            <v>RM-I-0784-AI25-M19</v>
          </cell>
        </row>
        <row r="1411">
          <cell r="D1411" t="str">
            <v>FG-I-0361-AE25-M19-C8691</v>
          </cell>
        </row>
        <row r="1412">
          <cell r="D1412" t="str">
            <v>FG-I-0362-AE25-M19</v>
          </cell>
        </row>
        <row r="1413">
          <cell r="D1413" t="str">
            <v>RM-I-0785-AI25-M19</v>
          </cell>
        </row>
        <row r="1414">
          <cell r="D1414" t="str">
            <v>FG-I-0030-SE25-M23-L</v>
          </cell>
        </row>
        <row r="1415">
          <cell r="D1415" t="str">
            <v>RM-I-0786-AI25-M19</v>
          </cell>
        </row>
        <row r="1416">
          <cell r="D1416" t="str">
            <v>RM-I-0787-AI25-M19</v>
          </cell>
        </row>
        <row r="1417">
          <cell r="D1417" t="str">
            <v>RM-I-0788-AI25-M19</v>
          </cell>
        </row>
        <row r="1418">
          <cell r="D1418" t="str">
            <v>RM-I-0789-AI25-M19</v>
          </cell>
        </row>
        <row r="1419">
          <cell r="D1419" t="str">
            <v>RM-I-0790-AI25-M19</v>
          </cell>
        </row>
        <row r="1420">
          <cell r="D1420" t="str">
            <v>RM-I-0791-AI25-M19</v>
          </cell>
        </row>
        <row r="1421">
          <cell r="D1421" t="str">
            <v>RM-I-0792-AI25-M19</v>
          </cell>
        </row>
        <row r="1422">
          <cell r="D1422" t="str">
            <v>RM-I-0793-AI25-M19</v>
          </cell>
        </row>
        <row r="1423">
          <cell r="D1423" t="str">
            <v>FG-I-0363-AE25-M19</v>
          </cell>
        </row>
        <row r="1424">
          <cell r="D1424" t="str">
            <v>RM-I-0794-AI25-M19</v>
          </cell>
        </row>
        <row r="1425">
          <cell r="D1425" t="str">
            <v>RM-I-0795-AI25-M19</v>
          </cell>
        </row>
        <row r="1426">
          <cell r="D1426" t="str">
            <v>RM-I-0796-AI25-M19</v>
          </cell>
        </row>
        <row r="1427">
          <cell r="D1427" t="str">
            <v>FG-I-0364-AE25-M19</v>
          </cell>
        </row>
        <row r="1428">
          <cell r="D1428" t="str">
            <v>FG-I-0365-AE25-M19</v>
          </cell>
        </row>
        <row r="1429">
          <cell r="D1429" t="str">
            <v>RM-I-0797-AI25-M19</v>
          </cell>
        </row>
        <row r="1430">
          <cell r="D1430" t="str">
            <v>RM-I-0798-AI25-M19</v>
          </cell>
        </row>
        <row r="1431">
          <cell r="D1431" t="str">
            <v>RM-I-0799-AI25-M19</v>
          </cell>
        </row>
        <row r="1432">
          <cell r="D1432" t="str">
            <v>FG-I-0365-AE25-M46</v>
          </cell>
        </row>
        <row r="1433">
          <cell r="D1433" t="str">
            <v>FG-I-0366-AE25-M19</v>
          </cell>
        </row>
        <row r="1434">
          <cell r="D1434" t="str">
            <v>RM-I-0800-AI25-M19-C8709</v>
          </cell>
        </row>
        <row r="1435">
          <cell r="D1435" t="str">
            <v>RM-I-0801-AI25-M19</v>
          </cell>
        </row>
        <row r="1436">
          <cell r="D1436" t="str">
            <v>FG-I-0367-AE25-M19</v>
          </cell>
        </row>
        <row r="1437">
          <cell r="D1437" t="str">
            <v>RM-I-0802-AI25-M19</v>
          </cell>
        </row>
        <row r="1438">
          <cell r="D1438" t="str">
            <v>RM-I-0803-AI25-M19</v>
          </cell>
        </row>
        <row r="1439">
          <cell r="D1439" t="str">
            <v>RM-I-0804-AI25-M19</v>
          </cell>
        </row>
        <row r="1440">
          <cell r="D1440" t="str">
            <v>RM-I-0805-AI25-M19</v>
          </cell>
        </row>
        <row r="1441">
          <cell r="D1441" t="str">
            <v>FG-I-0031-SE25-M23-L</v>
          </cell>
        </row>
        <row r="1442">
          <cell r="D1442" t="str">
            <v>RM-I-0806-AI25-M19</v>
          </cell>
        </row>
        <row r="1443">
          <cell r="D1443" t="str">
            <v>FG-I-0368-AE25-M23</v>
          </cell>
        </row>
        <row r="1444">
          <cell r="D1444" t="str">
            <v>RM-I-0807-AI25-M19</v>
          </cell>
        </row>
        <row r="1445">
          <cell r="D1445" t="str">
            <v>RM-I-0808-AI25-M19</v>
          </cell>
        </row>
        <row r="1446">
          <cell r="D1446" t="str">
            <v>RM-I-0809-AI25-M19</v>
          </cell>
        </row>
        <row r="1447">
          <cell r="D1447" t="str">
            <v>RM-I-0810-AI25-M19</v>
          </cell>
        </row>
        <row r="1448">
          <cell r="D1448" t="str">
            <v>RM-I-0811-AI25-M19</v>
          </cell>
        </row>
        <row r="1449">
          <cell r="D1449" t="str">
            <v>RM-I-0812-AI25-M19</v>
          </cell>
        </row>
        <row r="1450">
          <cell r="D1450" t="str">
            <v>RM-I-0813-AI25-M19</v>
          </cell>
        </row>
        <row r="1451">
          <cell r="D1451" t="str">
            <v>FG-I-0369-AE25-M19</v>
          </cell>
        </row>
        <row r="1452">
          <cell r="D1452" t="str">
            <v>FG-I-0370-AE25-M19</v>
          </cell>
        </row>
        <row r="1453">
          <cell r="D1453" t="str">
            <v>FG-I-0371-AE25-M19</v>
          </cell>
        </row>
        <row r="1454">
          <cell r="D1454" t="str">
            <v>FG-I-0032-SE25-M23-L</v>
          </cell>
        </row>
        <row r="1455">
          <cell r="D1455" t="str">
            <v>RM-I-0814-AI25-M19</v>
          </cell>
        </row>
        <row r="1456">
          <cell r="D1456" t="str">
            <v>RM-I-0815-AI25-M19</v>
          </cell>
        </row>
        <row r="1457">
          <cell r="D1457" t="str">
            <v>RM-I-0816-AI25-M19</v>
          </cell>
        </row>
        <row r="1458">
          <cell r="D1458" t="str">
            <v>FG-I-0372-AE25-M19</v>
          </cell>
        </row>
        <row r="1459">
          <cell r="D1459" t="str">
            <v>RM-I-0817-AI25-M19</v>
          </cell>
        </row>
        <row r="1460">
          <cell r="D1460" t="str">
            <v>RM-I-0818-AI25-M19</v>
          </cell>
        </row>
        <row r="1461">
          <cell r="D1461" t="str">
            <v>RM-I-0819-AI25-M19</v>
          </cell>
        </row>
        <row r="1462">
          <cell r="D1462" t="str">
            <v>RM-I-0820-AI25-M19</v>
          </cell>
        </row>
        <row r="1463">
          <cell r="D1463" t="str">
            <v>FG-I-0373-AE25-M19</v>
          </cell>
        </row>
        <row r="1464">
          <cell r="D1464" t="str">
            <v>FG-I-0374-AE25-M19</v>
          </cell>
        </row>
        <row r="1465">
          <cell r="D1465" t="str">
            <v>RM-I-0821-AI25-M19</v>
          </cell>
        </row>
        <row r="1466">
          <cell r="D1466" t="str">
            <v>RM-I-0822-AI25-M19</v>
          </cell>
        </row>
        <row r="1467">
          <cell r="D1467" t="str">
            <v>RM-I-0823-AI25-M19</v>
          </cell>
        </row>
        <row r="1468">
          <cell r="D1468" t="str">
            <v>RM-I-0824-AI25-M19</v>
          </cell>
        </row>
        <row r="1469">
          <cell r="D1469" t="str">
            <v>FG-I-0375-AE25-M45</v>
          </cell>
        </row>
        <row r="1470">
          <cell r="D1470" t="str">
            <v>FG-I-0376-AE25-M46</v>
          </cell>
        </row>
        <row r="1471">
          <cell r="D1471" t="str">
            <v>FG-I-0377-AE25-M01</v>
          </cell>
        </row>
        <row r="1472">
          <cell r="D1472" t="str">
            <v>RM-I-0825-AI25-M19</v>
          </cell>
        </row>
        <row r="1473">
          <cell r="D1473" t="str">
            <v>FG-I-0378-AE25-M19</v>
          </cell>
        </row>
        <row r="1474">
          <cell r="D1474" t="str">
            <v>RM-I-0826-AI25-M19</v>
          </cell>
        </row>
        <row r="1475">
          <cell r="D1475" t="str">
            <v>FG-I-0379-AE25-M01</v>
          </cell>
        </row>
        <row r="1476">
          <cell r="D1476" t="str">
            <v>FG-I-0380-AE25-M01</v>
          </cell>
        </row>
        <row r="1477">
          <cell r="D1477" t="str">
            <v>RM-I-0827-AI25-M19</v>
          </cell>
        </row>
        <row r="1478">
          <cell r="D1478" t="str">
            <v>FG-I-0381-AE25-M46</v>
          </cell>
        </row>
        <row r="1479">
          <cell r="D1479" t="str">
            <v>RM-I-0828-AI25-M19</v>
          </cell>
        </row>
        <row r="1480">
          <cell r="D1480" t="str">
            <v>RM-I-0829-AI25-M19</v>
          </cell>
        </row>
        <row r="1481">
          <cell r="D1481" t="str">
            <v>RM-I-0830-AI25-M19</v>
          </cell>
        </row>
        <row r="1482">
          <cell r="D1482" t="str">
            <v>RM-I-0831-AI25-M19</v>
          </cell>
        </row>
        <row r="1483">
          <cell r="D1483" t="str">
            <v>RM-I-0832-AI25-M19</v>
          </cell>
        </row>
        <row r="1484">
          <cell r="D1484" t="str">
            <v>RM-I-0833-AI25-M19</v>
          </cell>
        </row>
        <row r="1485">
          <cell r="D1485" t="str">
            <v>RM-I-0834-AI25-M19</v>
          </cell>
        </row>
        <row r="1486">
          <cell r="D1486" t="str">
            <v>RM-I-0835-AI25-M19</v>
          </cell>
        </row>
        <row r="1487">
          <cell r="D1487" t="str">
            <v>RM-I-0836-AI25-M19</v>
          </cell>
        </row>
        <row r="1488">
          <cell r="D1488" t="str">
            <v>RM-I-0837-AI25-M19</v>
          </cell>
        </row>
        <row r="1489">
          <cell r="D1489" t="str">
            <v>RM-I-0838-AI25-M19-C816</v>
          </cell>
        </row>
        <row r="1490">
          <cell r="D1490" t="str">
            <v>FG-I-0382-AE25-M46</v>
          </cell>
        </row>
        <row r="1491">
          <cell r="D1491" t="str">
            <v>RM-I-0839-AI25-M19</v>
          </cell>
        </row>
        <row r="1492">
          <cell r="D1492" t="str">
            <v>RM-I-0840-AI25-M19</v>
          </cell>
        </row>
        <row r="1493">
          <cell r="D1493" t="str">
            <v>RM-I-0841-AI25-M19</v>
          </cell>
        </row>
        <row r="1494">
          <cell r="D1494" t="str">
            <v>RM-I-0842-AI25-M19</v>
          </cell>
        </row>
        <row r="1495">
          <cell r="D1495" t="str">
            <v>RM-I-0843-AI25-M19</v>
          </cell>
        </row>
        <row r="1496">
          <cell r="D1496" t="str">
            <v>RM-I-0844-AI25-M19</v>
          </cell>
        </row>
        <row r="1497">
          <cell r="D1497" t="str">
            <v>FG-I-0033-SE25-M23-L</v>
          </cell>
        </row>
        <row r="1498">
          <cell r="D1498" t="str">
            <v>RM-I-0845-AI25-M19</v>
          </cell>
        </row>
        <row r="1499">
          <cell r="D1499" t="str">
            <v>FG-I-0383-AE25-M19</v>
          </cell>
        </row>
        <row r="1500">
          <cell r="D1500" t="str">
            <v>FG-I-0384-AE25-M46</v>
          </cell>
        </row>
        <row r="1501">
          <cell r="D1501" t="str">
            <v>RM-I-0846-AI25-M19</v>
          </cell>
        </row>
        <row r="1502">
          <cell r="D1502" t="str">
            <v>RM-I-0847-AI25-M19</v>
          </cell>
        </row>
        <row r="1503">
          <cell r="D1503" t="str">
            <v>RM-I-0848-AI25-M19</v>
          </cell>
        </row>
        <row r="1504">
          <cell r="D1504" t="str">
            <v>FG-I-0034-SE25-M23-L</v>
          </cell>
        </row>
        <row r="1505">
          <cell r="D1505" t="str">
            <v>RM-I-0849-AI25-M19</v>
          </cell>
        </row>
        <row r="1506">
          <cell r="D1506" t="str">
            <v>RM-I-0850-AI25-M19</v>
          </cell>
        </row>
        <row r="1507">
          <cell r="D1507" t="str">
            <v>RM-I-0851-AI25-M19</v>
          </cell>
        </row>
        <row r="1508">
          <cell r="D1508" t="str">
            <v>RM-I-0852-AI25-M19</v>
          </cell>
        </row>
        <row r="1509">
          <cell r="D1509" t="str">
            <v>RM-I-0853-AI25-M19</v>
          </cell>
        </row>
        <row r="1510">
          <cell r="D1510" t="str">
            <v>RM-I-0854-AI25-M19</v>
          </cell>
        </row>
        <row r="1511">
          <cell r="D1511" t="str">
            <v>RM-I-0855-AI25-M19</v>
          </cell>
        </row>
        <row r="1512">
          <cell r="D1512" t="str">
            <v>RM-I-0856-AI25-M19</v>
          </cell>
        </row>
        <row r="1513">
          <cell r="D1513" t="str">
            <v>RM-I-0857-AI25-M19</v>
          </cell>
        </row>
        <row r="1514">
          <cell r="D1514" t="str">
            <v>RM-I-0858-AI25-M19</v>
          </cell>
        </row>
        <row r="1515">
          <cell r="D1515" t="str">
            <v>RM-I-0859-AI25-M19</v>
          </cell>
        </row>
        <row r="1516">
          <cell r="D1516" t="str">
            <v>RM-I-0860-AI25-M19</v>
          </cell>
        </row>
        <row r="1517">
          <cell r="D1517" t="str">
            <v>FG-I-0385-AE25-M19</v>
          </cell>
        </row>
        <row r="1518">
          <cell r="D1518" t="str">
            <v>RM-I-0861-AI25-M19</v>
          </cell>
        </row>
        <row r="1519">
          <cell r="D1519" t="str">
            <v>RM-I-0862-AI25-M19-C8888</v>
          </cell>
        </row>
        <row r="1520">
          <cell r="D1520" t="str">
            <v>RM-I-0863-AI25-M19</v>
          </cell>
        </row>
        <row r="1521">
          <cell r="D1521" t="str">
            <v>FG-I-0386-AE25-M01</v>
          </cell>
        </row>
        <row r="1522">
          <cell r="D1522" t="str">
            <v>RM-I-0864-AI25-M19</v>
          </cell>
        </row>
        <row r="1523">
          <cell r="D1523" t="str">
            <v>RM-I-0865-AI25-M19</v>
          </cell>
        </row>
        <row r="1524">
          <cell r="D1524" t="str">
            <v>RM-I-0866-AI25-M19</v>
          </cell>
        </row>
        <row r="1525">
          <cell r="D1525" t="str">
            <v>RM-I-0867-AI25-M19</v>
          </cell>
        </row>
        <row r="1526">
          <cell r="D1526" t="str">
            <v>RM-I-0868-AI25-M19</v>
          </cell>
        </row>
        <row r="1527">
          <cell r="D1527" t="str">
            <v>RM-I-0869-AI25-M19</v>
          </cell>
        </row>
        <row r="1528">
          <cell r="D1528" t="str">
            <v>RM-I-0870-AI25-M19</v>
          </cell>
        </row>
        <row r="1529">
          <cell r="D1529" t="str">
            <v>RM-I-0871-AI25-M19</v>
          </cell>
        </row>
        <row r="1530">
          <cell r="D1530" t="str">
            <v>RM-I-0872-AI25-M19</v>
          </cell>
        </row>
        <row r="1531">
          <cell r="D1531" t="str">
            <v>RM-I-0873-AI25-M19</v>
          </cell>
        </row>
        <row r="1532">
          <cell r="D1532" t="str">
            <v>RM-I-0874-AI25-M19</v>
          </cell>
        </row>
        <row r="1533">
          <cell r="D1533" t="str">
            <v>RM-I-0875-AI25-M19</v>
          </cell>
        </row>
        <row r="1534">
          <cell r="D1534" t="str">
            <v>RM-I-0876-AI25-M19</v>
          </cell>
        </row>
        <row r="1535">
          <cell r="D1535" t="str">
            <v>RM-I-0877-AI25-M19</v>
          </cell>
        </row>
        <row r="1536">
          <cell r="D1536" t="str">
            <v>RM-I-0878-AI25-M19</v>
          </cell>
        </row>
        <row r="1537">
          <cell r="D1537" t="str">
            <v>RM-I-0879-AI25-M19</v>
          </cell>
        </row>
        <row r="1538">
          <cell r="D1538" t="str">
            <v>RM-I-0880-AI25-M19</v>
          </cell>
        </row>
        <row r="1539">
          <cell r="D1539" t="str">
            <v>RM-I-0881-AI25-M19</v>
          </cell>
        </row>
        <row r="1540">
          <cell r="D1540" t="str">
            <v>FG-I-0035-SE25-M23-L</v>
          </cell>
        </row>
        <row r="1541">
          <cell r="D1541" t="str">
            <v>FG-I-0036-SE25-M23-L</v>
          </cell>
        </row>
        <row r="1542">
          <cell r="D1542" t="str">
            <v>FG-I-0386-AE25-M45</v>
          </cell>
        </row>
        <row r="1543">
          <cell r="D1543" t="str">
            <v>RM-I-0882-AI25-M19</v>
          </cell>
        </row>
        <row r="1544">
          <cell r="D1544" t="str">
            <v>RM-I-0883-AI25-M19</v>
          </cell>
        </row>
        <row r="1545">
          <cell r="D1545" t="str">
            <v>FG-I-0387-AE25-M01</v>
          </cell>
        </row>
        <row r="1546">
          <cell r="D1546" t="str">
            <v>RM-I-0884-AI25-M19</v>
          </cell>
        </row>
        <row r="1547">
          <cell r="D1547" t="str">
            <v>RM-I-0885-AI25-M19</v>
          </cell>
        </row>
        <row r="1548">
          <cell r="D1548" t="str">
            <v>RM-I-0886-AI25-M19</v>
          </cell>
        </row>
        <row r="1549">
          <cell r="D1549" t="str">
            <v>RM-I-0887-AI25-M19</v>
          </cell>
        </row>
        <row r="1550">
          <cell r="D1550" t="str">
            <v>RM-I-0888-AI25-M19</v>
          </cell>
        </row>
        <row r="1551">
          <cell r="D1551" t="str">
            <v>RM-I-0889-AI25-M19</v>
          </cell>
        </row>
        <row r="1552">
          <cell r="D1552" t="str">
            <v>RM-I-0890-AI25-M19</v>
          </cell>
        </row>
        <row r="1553">
          <cell r="D1553" t="str">
            <v>RM-I-0891-AI25-M19</v>
          </cell>
        </row>
        <row r="1554">
          <cell r="D1554" t="str">
            <v>RM-I-0892-AI25-M19</v>
          </cell>
        </row>
        <row r="1555">
          <cell r="D1555" t="str">
            <v>FG-I-0388-AE25-M45</v>
          </cell>
        </row>
        <row r="1556">
          <cell r="D1556" t="str">
            <v>FG-I-0389-AE25-M45</v>
          </cell>
        </row>
        <row r="1557">
          <cell r="D1557" t="str">
            <v>RM-I-0893-AI25-M19</v>
          </cell>
        </row>
        <row r="1558">
          <cell r="D1558" t="str">
            <v>RM-I-0894-AI25-M19</v>
          </cell>
        </row>
        <row r="1559">
          <cell r="D1559" t="str">
            <v>RM-I-0895-AI25-M19</v>
          </cell>
        </row>
        <row r="1560">
          <cell r="D1560" t="str">
            <v>RM-I-0896-AI25-M19</v>
          </cell>
        </row>
        <row r="1561">
          <cell r="D1561" t="str">
            <v>RM-I-0897-AI25-M19</v>
          </cell>
        </row>
        <row r="1562">
          <cell r="D1562" t="str">
            <v>RM-I-0898-AI25-M19</v>
          </cell>
        </row>
        <row r="1563">
          <cell r="D1563" t="str">
            <v>FG-I-0037-SE25-M23-L</v>
          </cell>
        </row>
        <row r="1564">
          <cell r="D1564" t="str">
            <v>RM-I-0899-AI25-M19</v>
          </cell>
        </row>
        <row r="1565">
          <cell r="D1565" t="str">
            <v>RM-I-0900-AI25-M19</v>
          </cell>
        </row>
        <row r="1566">
          <cell r="D1566" t="str">
            <v>FG-I-0390-AE25-M19</v>
          </cell>
        </row>
        <row r="1567">
          <cell r="D1567" t="str">
            <v>FG-I-0391-AE25-M01</v>
          </cell>
        </row>
        <row r="1568">
          <cell r="D1568" t="str">
            <v>RM-I-0901-AI25-M19</v>
          </cell>
        </row>
        <row r="1569">
          <cell r="D1569" t="str">
            <v>FG-I-0392-AE25-M19</v>
          </cell>
        </row>
        <row r="1570">
          <cell r="D1570" t="str">
            <v>RM-I-0902-AI25-M19</v>
          </cell>
        </row>
        <row r="1571">
          <cell r="D1571" t="str">
            <v>RM-I-0903-AI25-M19</v>
          </cell>
        </row>
        <row r="1572">
          <cell r="D1572" t="str">
            <v>RM-I-0904-AI25-M19</v>
          </cell>
        </row>
        <row r="1573">
          <cell r="D1573" t="str">
            <v>RM-I-0905-AI25-M19</v>
          </cell>
        </row>
        <row r="1574">
          <cell r="D1574" t="str">
            <v>RM-I-0906-AI25-M19</v>
          </cell>
        </row>
        <row r="1575">
          <cell r="D1575" t="str">
            <v>RM-I-0907-AI25-M19</v>
          </cell>
        </row>
        <row r="1576">
          <cell r="D1576" t="str">
            <v>RM-I-0908-AI25-M19</v>
          </cell>
        </row>
        <row r="1577">
          <cell r="D1577" t="str">
            <v>RM-I-0909-AI25-M19</v>
          </cell>
        </row>
        <row r="1578">
          <cell r="D1578" t="str">
            <v>FG-I-0393-AE25-M23</v>
          </cell>
        </row>
        <row r="1579">
          <cell r="D1579" t="str">
            <v>RM-I-0910-AI25-M19</v>
          </cell>
        </row>
        <row r="1580">
          <cell r="D1580" t="str">
            <v>RM-I-0911-AI25-M19</v>
          </cell>
        </row>
        <row r="1581">
          <cell r="D1581" t="str">
            <v>RM-I-0912-AI25-M19</v>
          </cell>
        </row>
        <row r="1582">
          <cell r="D1582" t="str">
            <v>RM-I-0913-AI25-M19</v>
          </cell>
        </row>
        <row r="1583">
          <cell r="D1583" t="str">
            <v>FG-I-0394-AE25-M46</v>
          </cell>
        </row>
        <row r="1584">
          <cell r="D1584" t="str">
            <v>FG-I-0395-AE25-M46</v>
          </cell>
        </row>
        <row r="1585">
          <cell r="D1585" t="str">
            <v>FG-I-0396-AE25-M45</v>
          </cell>
        </row>
        <row r="1586">
          <cell r="D1586" t="str">
            <v>RM-I-0914-AI25-M19</v>
          </cell>
        </row>
        <row r="1587">
          <cell r="D1587" t="str">
            <v>RM-I-0915-AI25-M19</v>
          </cell>
        </row>
        <row r="1588">
          <cell r="D1588" t="str">
            <v>RM-I-0916-AI25-M19</v>
          </cell>
        </row>
        <row r="1589">
          <cell r="D1589" t="str">
            <v>RM-I-0917-AI25-M19</v>
          </cell>
        </row>
        <row r="1590">
          <cell r="D1590" t="str">
            <v>RM-I-091-AI25-M19</v>
          </cell>
        </row>
        <row r="1591">
          <cell r="D1591" t="str">
            <v>FG-I-0397-AE25-M19</v>
          </cell>
        </row>
        <row r="1592">
          <cell r="D1592" t="str">
            <v>FG-I-0398-AE25-M46</v>
          </cell>
        </row>
        <row r="1593">
          <cell r="D1593" t="str">
            <v>RM-I-0919-AI25-M19</v>
          </cell>
        </row>
        <row r="1594">
          <cell r="D1594" t="str">
            <v>RM-I-0920-AI25-M19</v>
          </cell>
        </row>
        <row r="1595">
          <cell r="D1595" t="str">
            <v>RM-I-0921-AI25-M19</v>
          </cell>
        </row>
        <row r="1596">
          <cell r="D1596" t="str">
            <v>RM-I-0922-AI25-M19</v>
          </cell>
        </row>
        <row r="1597">
          <cell r="D1597" t="str">
            <v>RM-I-0923-AI25-M19</v>
          </cell>
        </row>
        <row r="1598">
          <cell r="D1598" t="str">
            <v>RM-I-0924-AI25-M19</v>
          </cell>
        </row>
        <row r="1599">
          <cell r="D1599" t="str">
            <v>RM-I-0925-AI25-M19</v>
          </cell>
        </row>
        <row r="1600">
          <cell r="D1600" t="str">
            <v>RM-I-0926-AI25-M19</v>
          </cell>
        </row>
        <row r="1601">
          <cell r="D1601" t="str">
            <v>RM-I-0927-AI25-M19</v>
          </cell>
        </row>
        <row r="1602">
          <cell r="D1602" t="str">
            <v>RM-I-0928-AI25-M19</v>
          </cell>
        </row>
        <row r="1603">
          <cell r="D1603" t="str">
            <v>RM-I-0929-AI25-M19</v>
          </cell>
        </row>
        <row r="1604">
          <cell r="D1604" t="str">
            <v>RM-I-0930-AI25-M19</v>
          </cell>
        </row>
        <row r="1605">
          <cell r="D1605" t="str">
            <v>RM-I-0931-AI25-M19</v>
          </cell>
        </row>
        <row r="1606">
          <cell r="D1606" t="str">
            <v>FG-I-0038-SE25-M23-L</v>
          </cell>
        </row>
        <row r="1607">
          <cell r="D1607" t="str">
            <v>RM-I-0932-AI25-M19</v>
          </cell>
        </row>
        <row r="1608">
          <cell r="D1608" t="str">
            <v>FG-I-0399-AE25-M46</v>
          </cell>
        </row>
        <row r="1609">
          <cell r="D1609" t="str">
            <v>RM-I-0933-AI25-M19</v>
          </cell>
        </row>
        <row r="1610">
          <cell r="D1610" t="str">
            <v>RM-I-0934-AI25-M19</v>
          </cell>
        </row>
        <row r="1611">
          <cell r="D1611" t="str">
            <v>RM-I-0935-AI25-M19</v>
          </cell>
        </row>
        <row r="1612">
          <cell r="D1612" t="str">
            <v>RM-I-0936-AI25-M19</v>
          </cell>
        </row>
        <row r="1613">
          <cell r="D1613" t="str">
            <v>RM-I-0938-AI25-M19</v>
          </cell>
        </row>
        <row r="1614">
          <cell r="D1614" t="str">
            <v>RM-I-0939-AI25-M19</v>
          </cell>
        </row>
        <row r="1615">
          <cell r="D1615" t="str">
            <v>RM-I-0940-AI25-M19</v>
          </cell>
        </row>
        <row r="1616">
          <cell r="D1616" t="str">
            <v>FG-I-0400-AE25-M61</v>
          </cell>
        </row>
        <row r="1617">
          <cell r="D1617" t="str">
            <v>RM-I-0941-AI25-M19</v>
          </cell>
        </row>
        <row r="1618">
          <cell r="D1618" t="str">
            <v>RM-I-0942-AI25-M19</v>
          </cell>
        </row>
        <row r="1619">
          <cell r="D1619" t="str">
            <v>FG-I-0401-AE25-M23</v>
          </cell>
        </row>
        <row r="1620">
          <cell r="D1620" t="str">
            <v>FG-I-0402-AE25-M19</v>
          </cell>
        </row>
        <row r="1621">
          <cell r="D1621" t="str">
            <v>RM-I-0943-AI25-M19</v>
          </cell>
        </row>
        <row r="1622">
          <cell r="D1622" t="str">
            <v>RM-I-0944-AI25-M19</v>
          </cell>
        </row>
        <row r="1623">
          <cell r="D1623" t="str">
            <v>RM-I-0945-AI25-M19</v>
          </cell>
        </row>
        <row r="1624">
          <cell r="D1624" t="str">
            <v>RM-I-0946-AI25-M19</v>
          </cell>
        </row>
        <row r="1625">
          <cell r="D1625" t="str">
            <v>FG-I-0403-AE25-M19</v>
          </cell>
        </row>
        <row r="1626">
          <cell r="D1626" t="str">
            <v>RM-I-0947-AI25-M19</v>
          </cell>
        </row>
        <row r="1627">
          <cell r="D1627" t="str">
            <v>RM-I-0948-AI25-M19</v>
          </cell>
        </row>
        <row r="1628">
          <cell r="D1628" t="str">
            <v>RM-I-0949-AI25-M19</v>
          </cell>
        </row>
        <row r="1629">
          <cell r="D1629" t="str">
            <v>FG-I-0039-SE25-M23-L</v>
          </cell>
        </row>
        <row r="1630">
          <cell r="D1630" t="str">
            <v>FG-I-0404-AE25-M19</v>
          </cell>
        </row>
        <row r="1631">
          <cell r="D1631" t="str">
            <v>FG-I-0405-AE25-M01</v>
          </cell>
        </row>
        <row r="1632">
          <cell r="D1632" t="str">
            <v>RM-I-0950-AI25-M19</v>
          </cell>
        </row>
        <row r="1633">
          <cell r="D1633" t="str">
            <v>RM-I-0951-AI25-M19</v>
          </cell>
        </row>
        <row r="1634">
          <cell r="D1634" t="str">
            <v>RM-I-0952-AI25-M19</v>
          </cell>
        </row>
        <row r="1635">
          <cell r="D1635" t="str">
            <v>RM-I-0953-AI25-M19</v>
          </cell>
        </row>
        <row r="1636">
          <cell r="D1636" t="str">
            <v>FG-I-0406-AE25-M46</v>
          </cell>
        </row>
        <row r="1637">
          <cell r="D1637" t="str">
            <v>FG-I-0407-AE25-M19</v>
          </cell>
        </row>
        <row r="1638">
          <cell r="D1638" t="str">
            <v>FG-I-0408-AE25-M46</v>
          </cell>
        </row>
        <row r="1639">
          <cell r="D1639" t="str">
            <v>FG-I-0409-AE25-M19</v>
          </cell>
        </row>
        <row r="1640">
          <cell r="D1640" t="str">
            <v>RM-I-0954-AI25-M19</v>
          </cell>
        </row>
        <row r="1641">
          <cell r="D1641" t="str">
            <v>RM-I-0955-AI25-M19</v>
          </cell>
        </row>
        <row r="1642">
          <cell r="D1642" t="str">
            <v>RM-I-0956-AI25-M19</v>
          </cell>
        </row>
        <row r="1643">
          <cell r="D1643" t="str">
            <v>RM-I-0957-AI25-M19</v>
          </cell>
        </row>
        <row r="1644">
          <cell r="D1644" t="str">
            <v>FG-I-0410-AE25-M19</v>
          </cell>
        </row>
        <row r="1645">
          <cell r="D1645" t="str">
            <v>RM-I-0958-AI25-M19</v>
          </cell>
        </row>
        <row r="1646">
          <cell r="D1646" t="str">
            <v>RM-I-0959-AI25-M19</v>
          </cell>
        </row>
        <row r="1647">
          <cell r="D1647" t="str">
            <v>RM-I-0960-AI25-M19</v>
          </cell>
        </row>
        <row r="1648">
          <cell r="D1648" t="str">
            <v>RM-I-0961-AI25-M19</v>
          </cell>
        </row>
        <row r="1649">
          <cell r="D1649" t="str">
            <v>FG-I-0411-AE25-M19</v>
          </cell>
        </row>
        <row r="1650">
          <cell r="D1650" t="str">
            <v>RM-I-0962-AI25-M19</v>
          </cell>
        </row>
        <row r="1651">
          <cell r="D1651" t="str">
            <v>RM-I-0963-AI25-M19</v>
          </cell>
        </row>
        <row r="1652">
          <cell r="D1652" t="str">
            <v>RM-I-0964-AI25-M19</v>
          </cell>
        </row>
        <row r="1653">
          <cell r="D1653" t="str">
            <v>RM-I-0965-AI25-M19</v>
          </cell>
        </row>
        <row r="1654">
          <cell r="D1654" t="str">
            <v>RM-I-0966-AI25-M19</v>
          </cell>
        </row>
        <row r="1655">
          <cell r="D1655" t="str">
            <v>RM-I-0967-AI25-M19</v>
          </cell>
        </row>
        <row r="1656">
          <cell r="D1656" t="str">
            <v>RM-I-0968-AI25-M19</v>
          </cell>
        </row>
        <row r="1657">
          <cell r="D1657" t="str">
            <v>FG-I-0412-AE25-M19</v>
          </cell>
        </row>
        <row r="1658">
          <cell r="D1658" t="str">
            <v>RM-I-0969-AI25-M19</v>
          </cell>
        </row>
        <row r="1659">
          <cell r="D1659" t="str">
            <v>RM-I-0970-AI25-M19</v>
          </cell>
        </row>
        <row r="1660">
          <cell r="D1660" t="str">
            <v>RM-I-0971-AI25-M19</v>
          </cell>
        </row>
        <row r="1661">
          <cell r="D1661" t="str">
            <v>FG-I-0413-AE25-M46</v>
          </cell>
        </row>
        <row r="1662">
          <cell r="D1662" t="str">
            <v>FG-I-0414-AE25-M19</v>
          </cell>
        </row>
        <row r="1663">
          <cell r="D1663" t="str">
            <v>RM-I-0972-AI25-M19</v>
          </cell>
        </row>
        <row r="1664">
          <cell r="D1664" t="str">
            <v>RM-I-0973-AI25-M19</v>
          </cell>
        </row>
        <row r="1665">
          <cell r="D1665" t="str">
            <v>RM-I-0974-AI25-M19</v>
          </cell>
        </row>
        <row r="1666">
          <cell r="D1666" t="str">
            <v>RM-I-0975-AI25-M19</v>
          </cell>
        </row>
        <row r="1667">
          <cell r="D1667" t="str">
            <v>RM-I-0976-AI25-M19</v>
          </cell>
        </row>
        <row r="1668">
          <cell r="D1668" t="str">
            <v>FG-I-0415-AE25-M19</v>
          </cell>
        </row>
        <row r="1669">
          <cell r="D1669" t="str">
            <v>FG-I-0416-AE25-M19</v>
          </cell>
        </row>
        <row r="1670">
          <cell r="D1670" t="str">
            <v>RM-I-0977-AI25-M19</v>
          </cell>
        </row>
        <row r="1671">
          <cell r="D1671" t="str">
            <v>RM-I-0978-AI25-M19</v>
          </cell>
        </row>
        <row r="1672">
          <cell r="D1672" t="str">
            <v>FG-I-0417-AE25-M19</v>
          </cell>
        </row>
        <row r="1673">
          <cell r="D1673" t="str">
            <v>FG-I-0418-AE25-M19</v>
          </cell>
        </row>
        <row r="1674">
          <cell r="D1674" t="str">
            <v>RM-I-0979-AI25-M19</v>
          </cell>
        </row>
        <row r="1675">
          <cell r="D1675" t="str">
            <v>RM-I-0980-AI25-M19</v>
          </cell>
        </row>
        <row r="1676">
          <cell r="D1676" t="str">
            <v>RM-I-0981-AI25-M19</v>
          </cell>
        </row>
        <row r="1677">
          <cell r="D1677" t="str">
            <v>RM-I-0982-AI25-M19</v>
          </cell>
        </row>
        <row r="1678">
          <cell r="D1678" t="str">
            <v>RM-I-0983-AI25-M19</v>
          </cell>
        </row>
        <row r="1679">
          <cell r="D1679" t="str">
            <v>RM-I-0984-AI25-M19</v>
          </cell>
        </row>
        <row r="1680">
          <cell r="D1680" t="str">
            <v>RM-I-0985-AI25-M19</v>
          </cell>
        </row>
        <row r="1681">
          <cell r="D1681" t="str">
            <v>RM-I-0986-AI25-M19</v>
          </cell>
        </row>
        <row r="1682">
          <cell r="D1682" t="str">
            <v>RM-I-0987-AI25-M19</v>
          </cell>
        </row>
        <row r="1683">
          <cell r="D1683" t="str">
            <v>RM-I-0988-AI25-M19</v>
          </cell>
        </row>
        <row r="1684">
          <cell r="D1684" t="str">
            <v>RM-I-0989-AI25-M19</v>
          </cell>
        </row>
        <row r="1685">
          <cell r="D1685" t="str">
            <v>FG-I-0040-SE25-M23-L</v>
          </cell>
        </row>
        <row r="1686">
          <cell r="D1686" t="str">
            <v>FG-I-0419-AE26-M46</v>
          </cell>
        </row>
        <row r="1687">
          <cell r="D1687" t="str">
            <v>FG-I-0420-AE26-M46</v>
          </cell>
        </row>
        <row r="1688">
          <cell r="D1688" t="str">
            <v>RM-I-0990-AI26-M19</v>
          </cell>
        </row>
        <row r="1689">
          <cell r="D1689" t="str">
            <v>FG-I-0041-SE26-M23-L</v>
          </cell>
        </row>
        <row r="1690">
          <cell r="D1690" t="str">
            <v>RM-I-0991-AI26-M19</v>
          </cell>
        </row>
        <row r="1691">
          <cell r="D1691" t="str">
            <v>FG-I-0421-AE26-M46</v>
          </cell>
        </row>
        <row r="1692">
          <cell r="D1692" t="str">
            <v>RM-I-0992-AI26-M19</v>
          </cell>
        </row>
        <row r="1693">
          <cell r="D1693" t="str">
            <v>RM-I-0993-AI26-M19</v>
          </cell>
        </row>
        <row r="1694">
          <cell r="D1694" t="str">
            <v>RM-I-0994-AI26-M19</v>
          </cell>
        </row>
        <row r="1695">
          <cell r="D1695" t="str">
            <v>RM-I-0995-AI26-M19</v>
          </cell>
        </row>
        <row r="1696">
          <cell r="D1696" t="str">
            <v>RM-I-0996-AI26-M19</v>
          </cell>
        </row>
        <row r="1697">
          <cell r="D1697" t="str">
            <v>RM-I-0997-AI26-M19</v>
          </cell>
        </row>
        <row r="1698">
          <cell r="D1698" t="str">
            <v>RM-I-0998-AI26-M19</v>
          </cell>
        </row>
        <row r="1699">
          <cell r="D1699" t="str">
            <v>FG-I-0422-AE26-M19</v>
          </cell>
        </row>
        <row r="1700">
          <cell r="D1700" t="str">
            <v>RM-I-0999-AI26-M19</v>
          </cell>
        </row>
        <row r="1701">
          <cell r="D1701" t="str">
            <v>RM-I-1000-AI26-M19</v>
          </cell>
        </row>
        <row r="1702">
          <cell r="D1702" t="str">
            <v>RM-I-1001-AI26-M19</v>
          </cell>
        </row>
        <row r="1703">
          <cell r="D1703" t="str">
            <v>RM-I-1002-AI26-M19</v>
          </cell>
        </row>
        <row r="1704">
          <cell r="D1704" t="str">
            <v>RM-I-1003-AI26-M19</v>
          </cell>
        </row>
        <row r="1705">
          <cell r="D1705" t="str">
            <v>RM-I-1004-AI26-M19</v>
          </cell>
        </row>
        <row r="1706">
          <cell r="D1706" t="str">
            <v>RM-I-1005-AI26-M19</v>
          </cell>
        </row>
        <row r="1707">
          <cell r="D1707" t="str">
            <v>RM-I-1006-AI26-M19</v>
          </cell>
        </row>
        <row r="1708">
          <cell r="D1708" t="str">
            <v>RM-I-1007-AI26-M19</v>
          </cell>
        </row>
        <row r="1709">
          <cell r="D1709" t="str">
            <v>RM-I-1008-AI26-M19</v>
          </cell>
        </row>
        <row r="1710">
          <cell r="D1710" t="str">
            <v>FG-I-0422-AE26-M19</v>
          </cell>
        </row>
        <row r="1711">
          <cell r="D1711" t="str">
            <v>RM-I-1009-AI26-M19</v>
          </cell>
        </row>
        <row r="1712">
          <cell r="D1712" t="str">
            <v>FG-I-0423-AE26-M45</v>
          </cell>
        </row>
        <row r="1713">
          <cell r="D1713" t="str">
            <v>RM-I-1010-AI26-M19</v>
          </cell>
        </row>
        <row r="1714">
          <cell r="D1714" t="str">
            <v>RM-I-1011-AI26-M19</v>
          </cell>
        </row>
        <row r="1715">
          <cell r="D1715" t="str">
            <v>FG-I-0424-AE26-M19</v>
          </cell>
        </row>
        <row r="1716">
          <cell r="D1716" t="str">
            <v>RM-I-1012-AI26-M19</v>
          </cell>
        </row>
        <row r="1717">
          <cell r="D1717" t="str">
            <v>FG-I-0425-AE26-M46</v>
          </cell>
        </row>
        <row r="1718">
          <cell r="D1718" t="str">
            <v>FG-I-0426-AE26-M46</v>
          </cell>
        </row>
        <row r="1719">
          <cell r="D1719" t="str">
            <v>RM-I-1013-AI26-M19</v>
          </cell>
        </row>
        <row r="1720">
          <cell r="D1720" t="str">
            <v>RM-I-1014-AI26-M19</v>
          </cell>
        </row>
        <row r="1721">
          <cell r="D1721" t="str">
            <v>RM-I-1015-AI26-M19</v>
          </cell>
        </row>
        <row r="1722">
          <cell r="D1722" t="str">
            <v>FG-I-0427-AE26-M19</v>
          </cell>
        </row>
        <row r="1723">
          <cell r="D1723" t="str">
            <v>RM-I-1016-AI26-M19</v>
          </cell>
        </row>
        <row r="1724">
          <cell r="D1724" t="str">
            <v>FG-I-0428-AE26-M01</v>
          </cell>
        </row>
        <row r="1725">
          <cell r="D1725" t="str">
            <v>FG-I-0042-SE26-M23-L</v>
          </cell>
        </row>
        <row r="1726">
          <cell r="D1726" t="str">
            <v xml:space="preserve">RM-I-1016-AI26-M19-A-C9323 </v>
          </cell>
        </row>
        <row r="1727">
          <cell r="D1727" t="str">
            <v>FG-I-0429-AE26-M19</v>
          </cell>
        </row>
        <row r="1728">
          <cell r="D1728" t="str">
            <v>RM-I-1017-AI26-M19</v>
          </cell>
        </row>
        <row r="1729">
          <cell r="D1729" t="str">
            <v>RM-I-1018-AI26-M19</v>
          </cell>
        </row>
        <row r="1730">
          <cell r="D1730" t="str">
            <v>RM-I-1019-AI26-M19</v>
          </cell>
        </row>
        <row r="1731">
          <cell r="D1731" t="str">
            <v>RM-I-1020-AI26-M19</v>
          </cell>
        </row>
        <row r="1732">
          <cell r="D1732" t="str">
            <v>FG-I-0430-AE26-M19</v>
          </cell>
        </row>
        <row r="1733">
          <cell r="D1733" t="str">
            <v>FG-I-0431-AE26-M46</v>
          </cell>
        </row>
        <row r="1734">
          <cell r="D1734" t="str">
            <v>RM-I-1021-AI26-M19</v>
          </cell>
        </row>
        <row r="1735">
          <cell r="D1735" t="str">
            <v>RM-I-1022-AI26-M19</v>
          </cell>
        </row>
        <row r="1736">
          <cell r="D1736" t="str">
            <v>RM-I-1023-AI26-M19</v>
          </cell>
        </row>
        <row r="1737">
          <cell r="D1737" t="str">
            <v>RM-I-1024-AI26-M19</v>
          </cell>
        </row>
        <row r="1738">
          <cell r="D1738" t="str">
            <v>FG-I-0432-AE26-M46</v>
          </cell>
        </row>
        <row r="1739">
          <cell r="D1739" t="str">
            <v>RM-I-1025-AI26-M19</v>
          </cell>
        </row>
        <row r="1740">
          <cell r="D1740" t="str">
            <v>RM-I-1026-AI26-M19</v>
          </cell>
        </row>
        <row r="1741">
          <cell r="D1741" t="str">
            <v>RM-I-1027-AI26-M19</v>
          </cell>
        </row>
        <row r="1742">
          <cell r="D1742" t="str">
            <v>RM-I-1028-AI26-M19</v>
          </cell>
        </row>
        <row r="1743">
          <cell r="D1743" t="str">
            <v>RM-I-1029-AI26-M19</v>
          </cell>
        </row>
        <row r="1744">
          <cell r="D1744" t="str">
            <v>FG-I-0433-AE26-M19</v>
          </cell>
        </row>
        <row r="1745">
          <cell r="D1745" t="str">
            <v>FG-I-0434-AE26-M19</v>
          </cell>
        </row>
        <row r="1746">
          <cell r="D1746" t="str">
            <v>FG-I-0435-AE26-M19-C9284</v>
          </cell>
        </row>
        <row r="1747">
          <cell r="D1747" t="str">
            <v>RM-I-1030-AI26-M19</v>
          </cell>
        </row>
        <row r="1748">
          <cell r="D1748" t="str">
            <v>RM-I-1031-AI26-M19</v>
          </cell>
        </row>
        <row r="1749">
          <cell r="D1749" t="str">
            <v>RM-I-1032-AI26-M19</v>
          </cell>
        </row>
        <row r="1750">
          <cell r="D1750" t="str">
            <v>RM-I-1033-AI26-M19</v>
          </cell>
        </row>
        <row r="1751">
          <cell r="D1751" t="str">
            <v>RM-I-1034-AI26-M19</v>
          </cell>
        </row>
        <row r="1752">
          <cell r="D1752" t="str">
            <v>FG-I-0436-AE26-M46</v>
          </cell>
        </row>
        <row r="1753">
          <cell r="D1753" t="str">
            <v>FG-I-0437-AE26-M46</v>
          </cell>
        </row>
        <row r="1754">
          <cell r="D1754" t="str">
            <v>FG-I-0438-AE26-M46</v>
          </cell>
        </row>
        <row r="1755">
          <cell r="D1755" t="str">
            <v>RM-I-1035-AI26-M19</v>
          </cell>
        </row>
        <row r="1756">
          <cell r="D1756" t="str">
            <v>RM-I-1036-AI26-M19</v>
          </cell>
        </row>
        <row r="1757">
          <cell r="D1757" t="str">
            <v>FG-I-0439-AE26-M23</v>
          </cell>
        </row>
        <row r="1758">
          <cell r="D1758" t="str">
            <v>RM-I-1037-AI26-M19</v>
          </cell>
        </row>
        <row r="1759">
          <cell r="D1759" t="str">
            <v>RM-I-1038-AI26-M19</v>
          </cell>
        </row>
        <row r="1760">
          <cell r="D1760" t="str">
            <v>FG-I-0440-AE26-M19</v>
          </cell>
        </row>
        <row r="1761">
          <cell r="D1761" t="str">
            <v>FG-I-0043-SE26-M23-L</v>
          </cell>
        </row>
        <row r="1762">
          <cell r="D1762" t="str">
            <v>RM-I-1039-AI26-M19</v>
          </cell>
        </row>
        <row r="1763">
          <cell r="D1763" t="str">
            <v>RM-I-1040-AI26-M19</v>
          </cell>
        </row>
        <row r="1764">
          <cell r="D1764" t="str">
            <v>RM-I-1041-AI26-M19</v>
          </cell>
        </row>
        <row r="1765">
          <cell r="D1765" t="str">
            <v>FG-I-0441-AE26-M19</v>
          </cell>
        </row>
        <row r="1766">
          <cell r="D1766" t="str">
            <v>FG-I-0442-AE26-M46</v>
          </cell>
        </row>
        <row r="1767">
          <cell r="D1767" t="str">
            <v>RM-I-1042-AI26-M19</v>
          </cell>
        </row>
        <row r="1768">
          <cell r="D1768" t="str">
            <v>RM-I-1043-AI26-M19</v>
          </cell>
        </row>
        <row r="1769">
          <cell r="D1769" t="str">
            <v>RM-I-1044-AI26-M19</v>
          </cell>
        </row>
        <row r="1770">
          <cell r="D1770" t="str">
            <v>RM-I-1045-AI26-M19</v>
          </cell>
        </row>
        <row r="1771">
          <cell r="D1771" t="str">
            <v>RM-I-1046-AI26-M19</v>
          </cell>
        </row>
        <row r="1772">
          <cell r="D1772" t="str">
            <v>FG-I-0443-AE26-M45</v>
          </cell>
        </row>
        <row r="1773">
          <cell r="D1773" t="str">
            <v>FG-I-0044-SE26-M23-L</v>
          </cell>
        </row>
        <row r="1774">
          <cell r="D1774" t="str">
            <v>RM-I-1047-AI26-M19</v>
          </cell>
        </row>
        <row r="1775">
          <cell r="D1775" t="str">
            <v>FG-I-0444-AE26-M19</v>
          </cell>
        </row>
        <row r="1776">
          <cell r="D1776" t="str">
            <v>RM-I-1048-AI26-M19</v>
          </cell>
        </row>
        <row r="1777">
          <cell r="D1777" t="str">
            <v>RM-I-1049-AI26-M19</v>
          </cell>
        </row>
        <row r="1778">
          <cell r="D1778" t="str">
            <v>RM-I-1050-AI26-M19</v>
          </cell>
        </row>
        <row r="1779">
          <cell r="D1779" t="str">
            <v>FG-I-0445-AE26-M19</v>
          </cell>
        </row>
        <row r="1780">
          <cell r="D1780" t="str">
            <v>FG-I-0446-AE26-M19</v>
          </cell>
        </row>
        <row r="1781">
          <cell r="D1781" t="str">
            <v>FG-I-0447-AE26-M19</v>
          </cell>
        </row>
        <row r="1782">
          <cell r="D1782" t="str">
            <v>FG-I-0448-AE26-M19</v>
          </cell>
        </row>
        <row r="1783">
          <cell r="D1783" t="str">
            <v>RM-I-1051-AI26-M19</v>
          </cell>
        </row>
        <row r="1784">
          <cell r="D1784" t="str">
            <v>RM-I-1052-AI26-M19</v>
          </cell>
        </row>
        <row r="1785">
          <cell r="D1785" t="str">
            <v>RM-I-1053-AI26-M19</v>
          </cell>
        </row>
        <row r="1786">
          <cell r="D1786" t="str">
            <v>RM-I-1054-AI26-M19</v>
          </cell>
        </row>
        <row r="1787">
          <cell r="D1787" t="str">
            <v>RM-I-1055-AI26-M19</v>
          </cell>
        </row>
        <row r="1788">
          <cell r="D1788" t="str">
            <v>FG-I-0449-AE26-M19</v>
          </cell>
        </row>
        <row r="1789">
          <cell r="D1789" t="str">
            <v>FG-I-0450-AE26-M19</v>
          </cell>
        </row>
        <row r="1790">
          <cell r="D1790" t="str">
            <v>FG-I-0451-AE26-M19</v>
          </cell>
        </row>
        <row r="1791">
          <cell r="D1791" t="str">
            <v>RM-I-1056-AI26-M19</v>
          </cell>
        </row>
        <row r="1792">
          <cell r="D1792" t="str">
            <v>RM-I-1057-AI26-M19</v>
          </cell>
        </row>
        <row r="1793">
          <cell r="D1793" t="str">
            <v>FG-I-0451-AE26-M46</v>
          </cell>
        </row>
        <row r="1794">
          <cell r="D1794" t="str">
            <v>FG-I-0452-AE26-M46</v>
          </cell>
        </row>
        <row r="1795">
          <cell r="D1795" t="str">
            <v>FG-I-0453-AE26-M19</v>
          </cell>
        </row>
        <row r="1796">
          <cell r="D1796" t="str">
            <v>FG-I-0454-AE26-M19</v>
          </cell>
        </row>
        <row r="1797">
          <cell r="D1797" t="str">
            <v>RM-I-1058-AI26-M19</v>
          </cell>
        </row>
        <row r="1798">
          <cell r="D1798" t="str">
            <v>RM-I-1059-AI26-M19</v>
          </cell>
        </row>
        <row r="1799">
          <cell r="D1799" t="str">
            <v>RM-I-1060-AI26-M19</v>
          </cell>
        </row>
        <row r="1800">
          <cell r="D1800" t="str">
            <v>RM-I-1061-AI26-M19</v>
          </cell>
        </row>
        <row r="1801">
          <cell r="D1801" t="str">
            <v>RM-I-1062-AI26-M19</v>
          </cell>
        </row>
        <row r="1802">
          <cell r="D1802" t="str">
            <v>RM-I-1063-AI26-M19</v>
          </cell>
        </row>
        <row r="1803">
          <cell r="D1803" t="str">
            <v>FG-I-0455-AE26-M46</v>
          </cell>
        </row>
        <row r="1804">
          <cell r="D1804" t="str">
            <v>FG-I-0456-AE26-M46</v>
          </cell>
        </row>
        <row r="1805">
          <cell r="D1805" t="str">
            <v>FG-I-0457-AE26-M61</v>
          </cell>
        </row>
        <row r="1806">
          <cell r="D1806" t="str">
            <v>FG-I-0045-SE26-M23-L</v>
          </cell>
        </row>
        <row r="1807">
          <cell r="D1807" t="str">
            <v>FG-I-0458-AE26-M19</v>
          </cell>
        </row>
        <row r="1808">
          <cell r="D1808" t="str">
            <v>FG-I-0459-AE26-M19</v>
          </cell>
        </row>
        <row r="1809">
          <cell r="D1809" t="str">
            <v>RM-I-1064-AI26-M19</v>
          </cell>
        </row>
        <row r="1810">
          <cell r="D1810" t="str">
            <v>RM-I-1065-AI26-M19</v>
          </cell>
        </row>
        <row r="1811">
          <cell r="D1811" t="str">
            <v>RM-I-1066-AI26-M19</v>
          </cell>
        </row>
        <row r="1812">
          <cell r="D1812" t="str">
            <v>RM-I-1067-AI26-M19</v>
          </cell>
        </row>
        <row r="1813">
          <cell r="D1813" t="str">
            <v>RM-I-1068-AI26-M19</v>
          </cell>
        </row>
        <row r="1814">
          <cell r="D1814" t="str">
            <v>RM-I-1069-AI26-M19</v>
          </cell>
        </row>
        <row r="1815">
          <cell r="D1815" t="str">
            <v>FG-I-0460-AE26-M46</v>
          </cell>
        </row>
        <row r="1816">
          <cell r="D1816" t="str">
            <v>FG-I-0461-AE26-M46</v>
          </cell>
        </row>
        <row r="1817">
          <cell r="D1817" t="str">
            <v>RM-I-1070-AI26-M19</v>
          </cell>
        </row>
        <row r="1818">
          <cell r="D1818" t="str">
            <v>RM-I-1071-AI26-M19</v>
          </cell>
        </row>
        <row r="1819">
          <cell r="D1819" t="str">
            <v>RM-I-1072-AI26-M19</v>
          </cell>
        </row>
        <row r="1820">
          <cell r="D1820" t="str">
            <v>RM-I-1073-AI26-M19</v>
          </cell>
        </row>
        <row r="1821">
          <cell r="D1821" t="str">
            <v>RM-I-1074-AI26-M19</v>
          </cell>
        </row>
        <row r="1822">
          <cell r="D1822" t="str">
            <v>FG-I-0462-AE26-M19</v>
          </cell>
        </row>
        <row r="1823">
          <cell r="D1823" t="str">
            <v>FG-I-0463-AE26-M19</v>
          </cell>
        </row>
        <row r="1824">
          <cell r="D1824" t="str">
            <v>RM-I-1075-AI26-M19</v>
          </cell>
        </row>
        <row r="1825">
          <cell r="D1825" t="str">
            <v>RM-I-1076-AI26-M19</v>
          </cell>
        </row>
        <row r="1826">
          <cell r="D1826" t="str">
            <v>RM-I-1077-AI26-M19</v>
          </cell>
        </row>
        <row r="1827">
          <cell r="D1827" t="str">
            <v>FG-I-0046-SE26-M23-L</v>
          </cell>
        </row>
        <row r="1828">
          <cell r="D1828" t="str">
            <v>RM-I-1078-AI26-M19</v>
          </cell>
        </row>
        <row r="1829">
          <cell r="D1829" t="str">
            <v>RM-I-1079-AI26-M19</v>
          </cell>
        </row>
        <row r="1830">
          <cell r="D1830" t="str">
            <v>FG-I-0464-AE26-M19</v>
          </cell>
        </row>
        <row r="1831">
          <cell r="D1831" t="str">
            <v>FG-I-0465-AE26-M46</v>
          </cell>
        </row>
        <row r="1832">
          <cell r="D1832" t="str">
            <v>FG-I-0466-AE26-M46</v>
          </cell>
        </row>
        <row r="1833">
          <cell r="D1833" t="str">
            <v>FG-I-0467-AE26-M46</v>
          </cell>
        </row>
        <row r="1834">
          <cell r="D1834" t="str">
            <v>RM-I-1080-AI26-M19-A1</v>
          </cell>
        </row>
        <row r="1835">
          <cell r="D1835" t="str">
            <v>RM-I-1081-AI26-M19</v>
          </cell>
        </row>
        <row r="1836">
          <cell r="D1836" t="str">
            <v>RM-I-1082-AI26-M19</v>
          </cell>
        </row>
        <row r="1837">
          <cell r="D1837" t="str">
            <v>RM-I-1083-AI26-M19</v>
          </cell>
        </row>
        <row r="1838">
          <cell r="D1838" t="str">
            <v>RM-I-1084-AI26-M19</v>
          </cell>
        </row>
        <row r="1839">
          <cell r="D1839" t="str">
            <v>RM-I-1085-AI26-M19</v>
          </cell>
        </row>
        <row r="1840">
          <cell r="D1840" t="str">
            <v>RM-I-1086-AI26-M19</v>
          </cell>
        </row>
        <row r="1841">
          <cell r="D1841" t="str">
            <v>RM-I-1087-AI26-M19</v>
          </cell>
        </row>
        <row r="1842">
          <cell r="D1842" t="str">
            <v>RM-I-1088-AI26-M19</v>
          </cell>
        </row>
        <row r="1843">
          <cell r="D1843" t="str">
            <v>RM-I-1089-AI26-M19</v>
          </cell>
        </row>
        <row r="1844">
          <cell r="D1844" t="str">
            <v>RM-I-1090-AI26-M19</v>
          </cell>
        </row>
        <row r="1845">
          <cell r="D1845" t="str">
            <v>RM-I-1091-AI26-M19</v>
          </cell>
        </row>
        <row r="1846">
          <cell r="D1846" t="str">
            <v>RM-I-1092-AI26-M19</v>
          </cell>
        </row>
        <row r="1847">
          <cell r="D1847" t="str">
            <v>FG-I-0468-AE26-M19</v>
          </cell>
        </row>
        <row r="1848">
          <cell r="D1848" t="str">
            <v>RM-I-1093-AI26-M19</v>
          </cell>
        </row>
        <row r="1849">
          <cell r="D1849" t="str">
            <v>FG-I-0469-AE26-M46</v>
          </cell>
        </row>
        <row r="1850">
          <cell r="D1850" t="str">
            <v>FG-I-0470-AE26-M19</v>
          </cell>
        </row>
        <row r="1851">
          <cell r="D1851" t="str">
            <v>FG-I-0471-AE26-M19</v>
          </cell>
        </row>
        <row r="1852">
          <cell r="D1852" t="str">
            <v>RM-I-1094-AI26-M19</v>
          </cell>
        </row>
        <row r="1853">
          <cell r="D1853" t="str">
            <v>RM-I-1095-AI26-M19</v>
          </cell>
        </row>
        <row r="1854">
          <cell r="D1854" t="str">
            <v>FG-I-0472-AE26-M19</v>
          </cell>
        </row>
        <row r="1855">
          <cell r="D1855" t="str">
            <v>FG-I-0473-AE26-M19</v>
          </cell>
        </row>
        <row r="1856">
          <cell r="D1856" t="str">
            <v>RM-I-1095-AI26-M19-A1</v>
          </cell>
        </row>
        <row r="1857">
          <cell r="D1857" t="str">
            <v>RM-I-1096-AI26-M19-A1</v>
          </cell>
        </row>
        <row r="1858">
          <cell r="D1858" t="str">
            <v>RM-I-1097-AI26-M19</v>
          </cell>
        </row>
        <row r="1859">
          <cell r="D1859" t="str">
            <v>RM-I-1098-AI26-M19-A1</v>
          </cell>
        </row>
        <row r="1860">
          <cell r="D1860" t="str">
            <v>RM-I-1099-AI26-M19-A1</v>
          </cell>
        </row>
        <row r="1861">
          <cell r="D1861" t="str">
            <v>RM-I-1100-AI26-M19-A1</v>
          </cell>
        </row>
        <row r="1862">
          <cell r="D1862" t="str">
            <v>RM-I-1101-AI26-M19-A1</v>
          </cell>
        </row>
        <row r="1863">
          <cell r="D1863" t="str">
            <v>FG-I-0047-SE26-M23-L</v>
          </cell>
        </row>
        <row r="1864">
          <cell r="D1864" t="str">
            <v>RM-I-1102-AI26-M19</v>
          </cell>
        </row>
        <row r="1865">
          <cell r="D1865" t="str">
            <v>RM-I-1103-AI26-M19</v>
          </cell>
        </row>
        <row r="1866">
          <cell r="D1866" t="str">
            <v>FG-I-0474-AE26-M19</v>
          </cell>
        </row>
        <row r="1867">
          <cell r="D1867" t="str">
            <v>FG-I-0475-AE26-M19</v>
          </cell>
        </row>
        <row r="1868">
          <cell r="D1868" t="str">
            <v>FG-I-0476-AE26-M19</v>
          </cell>
        </row>
        <row r="1869">
          <cell r="D1869" t="str">
            <v>FG-I-0477-AE26-M46</v>
          </cell>
        </row>
        <row r="1870">
          <cell r="D1870" t="str">
            <v>RM-I-1104-AI26-M19</v>
          </cell>
        </row>
        <row r="1871">
          <cell r="D1871" t="str">
            <v>RM-I-1105-AI26-M19</v>
          </cell>
        </row>
        <row r="1872">
          <cell r="D1872" t="str">
            <v>RM-I-1106-AI26-M19-C9563</v>
          </cell>
        </row>
        <row r="1873">
          <cell r="D1873" t="str">
            <v>FG-I-0478-AE26-M45</v>
          </cell>
        </row>
        <row r="1874">
          <cell r="D1874" t="str">
            <v>FG-I-0479-AE26-M45</v>
          </cell>
        </row>
        <row r="1875">
          <cell r="D1875" t="str">
            <v>RM-I-1107-AI26-M19</v>
          </cell>
        </row>
        <row r="1876">
          <cell r="D1876" t="str">
            <v>RM-I-1108-AI26-M19</v>
          </cell>
        </row>
        <row r="1877">
          <cell r="D1877" t="str">
            <v>FG-I-0480-AE26-M19</v>
          </cell>
        </row>
        <row r="1878">
          <cell r="D1878" t="str">
            <v>RM-I-1109-AI26-M19</v>
          </cell>
        </row>
        <row r="1879">
          <cell r="D1879" t="str">
            <v>FG-I-0481-AE26-M19</v>
          </cell>
        </row>
        <row r="1880">
          <cell r="D1880" t="str">
            <v>FG-I-0482-AE26-M19</v>
          </cell>
        </row>
        <row r="1881">
          <cell r="D1881" t="str">
            <v>FG-I-0483-AE26-M19</v>
          </cell>
        </row>
        <row r="1882">
          <cell r="D1882" t="str">
            <v>RM-I-1110-AI26-M19</v>
          </cell>
        </row>
        <row r="1883">
          <cell r="D1883" t="str">
            <v>FG-I-0484-AE26-M19</v>
          </cell>
        </row>
        <row r="1884">
          <cell r="D1884" t="str">
            <v>RM-I-1111-AI26-M19</v>
          </cell>
        </row>
        <row r="1885">
          <cell r="D1885" t="str">
            <v>FG-I-0485-AE26-M19</v>
          </cell>
        </row>
        <row r="1886">
          <cell r="D1886" t="str">
            <v>FG-I-0486-AE26-M19</v>
          </cell>
        </row>
        <row r="1887">
          <cell r="D1887" t="str">
            <v>RM-I-1112-AI26-M19</v>
          </cell>
        </row>
        <row r="1888">
          <cell r="D1888" t="str">
            <v>RM-I-1113-AI26-M19</v>
          </cell>
        </row>
        <row r="1889">
          <cell r="D1889" t="str">
            <v>RM-I-1114-AI26-M19</v>
          </cell>
        </row>
        <row r="1890">
          <cell r="D1890" t="str">
            <v>RM-I-1115-AI26-M19-C9584</v>
          </cell>
        </row>
        <row r="1891">
          <cell r="D1891" t="str">
            <v>RM-I-1116-AI26-M19</v>
          </cell>
        </row>
        <row r="1892">
          <cell r="D1892" t="str">
            <v>RM-I-1117-AI26-M19</v>
          </cell>
        </row>
        <row r="1893">
          <cell r="D1893" t="str">
            <v>FG-I-0048-SE26-M23-L</v>
          </cell>
        </row>
        <row r="1894">
          <cell r="D1894" t="str">
            <v>FG-I-0487-AE26-M46</v>
          </cell>
        </row>
        <row r="1895">
          <cell r="D1895" t="str">
            <v>FG-I-0488-AE26-M46</v>
          </cell>
        </row>
        <row r="1896">
          <cell r="D1896" t="str">
            <v>FG-I-0490-AE26-M19</v>
          </cell>
        </row>
        <row r="1897">
          <cell r="D1897" t="str">
            <v>RM-I-1118-AI26-M19</v>
          </cell>
        </row>
        <row r="1898">
          <cell r="D1898" t="str">
            <v>RM-I-1119-AI26-M19</v>
          </cell>
        </row>
        <row r="1899">
          <cell r="D1899" t="str">
            <v>RM-I-1120-AI26-M19</v>
          </cell>
        </row>
        <row r="1900">
          <cell r="D1900" t="str">
            <v>RM-I-1121-AI26-M19</v>
          </cell>
        </row>
        <row r="1901">
          <cell r="D1901" t="str">
            <v>RM-I-1122-AI26-M19</v>
          </cell>
        </row>
        <row r="1902">
          <cell r="D1902" t="str">
            <v>FG-I-0491-AE26-M19</v>
          </cell>
        </row>
        <row r="1903">
          <cell r="D1903" t="str">
            <v>FG-I-0492-AE26-M19</v>
          </cell>
        </row>
        <row r="1904">
          <cell r="D1904" t="str">
            <v>FG-I-0493-AE26-M19</v>
          </cell>
        </row>
        <row r="1905">
          <cell r="D1905" t="str">
            <v>RM-I-1123-AI26-M19</v>
          </cell>
        </row>
        <row r="1906">
          <cell r="D1906" t="str">
            <v>RM-I-1124-AI26-M19</v>
          </cell>
        </row>
        <row r="1907">
          <cell r="D1907" t="str">
            <v>RM-I-1125-AI26-M19</v>
          </cell>
        </row>
        <row r="1908">
          <cell r="D1908" t="str">
            <v>RM-I-1126-AI26-M19</v>
          </cell>
        </row>
        <row r="1909">
          <cell r="D1909" t="str">
            <v>RM-I-1127-AI26-M19</v>
          </cell>
        </row>
        <row r="1910">
          <cell r="D1910" t="str">
            <v>RM-J-0881LI25-M19</v>
          </cell>
        </row>
        <row r="1911">
          <cell r="D1911" t="str">
            <v>RM-J-0883LI25-M19</v>
          </cell>
        </row>
        <row r="1912">
          <cell r="D1912" t="str">
            <v>RM-V-213-V1I25-M19.2</v>
          </cell>
        </row>
        <row r="1913">
          <cell r="D1913" t="str">
            <v>RM-J-0891LI25-M19</v>
          </cell>
        </row>
        <row r="1914">
          <cell r="D1914" t="str">
            <v>RM-J-0892LI25-M19</v>
          </cell>
        </row>
        <row r="1915">
          <cell r="D1915" t="str">
            <v>RM-J-0895LI25-M19.2</v>
          </cell>
        </row>
        <row r="1916">
          <cell r="D1916" t="str">
            <v>RM-J-0893LI25-M19.CS8176</v>
          </cell>
        </row>
        <row r="1917">
          <cell r="D1917" t="str">
            <v>RM-J-0894LI25-M19</v>
          </cell>
        </row>
        <row r="1918">
          <cell r="D1918" t="str">
            <v>RM-J-0895LI25-M19</v>
          </cell>
        </row>
        <row r="1919">
          <cell r="D1919" t="str">
            <v>RM-V-221-V1I25-M19.4</v>
          </cell>
        </row>
        <row r="1920">
          <cell r="D1920" t="str">
            <v>RM-V-215-V1I25-M19.5</v>
          </cell>
        </row>
        <row r="1921">
          <cell r="D1921" t="str">
            <v>RM-J-0896LI25-M19</v>
          </cell>
        </row>
        <row r="1922">
          <cell r="D1922" t="str">
            <v>RM-J-0894LI25-M19.2</v>
          </cell>
        </row>
        <row r="1923">
          <cell r="D1923" t="str">
            <v>FG-V-104-V1E25-M01.2.CS8291</v>
          </cell>
        </row>
        <row r="1924">
          <cell r="D1924" t="str">
            <v>RM-J-0897LI25-M19</v>
          </cell>
        </row>
        <row r="1925">
          <cell r="D1925" t="str">
            <v>RM-J-0898LI25-M19</v>
          </cell>
        </row>
        <row r="1926">
          <cell r="D1926" t="str">
            <v>RM-J-0899LI25-M19.CS8310</v>
          </cell>
        </row>
        <row r="1927">
          <cell r="D1927" t="str">
            <v>RM-J-0900LI25-M19</v>
          </cell>
        </row>
        <row r="1928">
          <cell r="D1928" t="str">
            <v>RM-J-0901LI25-M19</v>
          </cell>
        </row>
        <row r="1929">
          <cell r="D1929" t="str">
            <v>RM-J-0902LI25-M19</v>
          </cell>
        </row>
        <row r="1930">
          <cell r="D1930" t="str">
            <v>RM-J-0903LI25-M19</v>
          </cell>
        </row>
        <row r="1931">
          <cell r="D1931" t="str">
            <v>RM-J-0904LI25-M19</v>
          </cell>
        </row>
        <row r="1932">
          <cell r="D1932" t="str">
            <v>RM-V-204-V1I25-M19.4</v>
          </cell>
        </row>
        <row r="1933">
          <cell r="D1933" t="str">
            <v>RM-V-219-V1I25-M23.4</v>
          </cell>
        </row>
        <row r="1934">
          <cell r="D1934" t="str">
            <v>RM-J-0905LI25-M19</v>
          </cell>
        </row>
        <row r="1935">
          <cell r="D1935" t="str">
            <v>AF-J-0907LI25-M46</v>
          </cell>
        </row>
        <row r="1936">
          <cell r="D1936" t="str">
            <v>RM-J-0906LI25-M19</v>
          </cell>
        </row>
        <row r="1937">
          <cell r="D1937" t="str">
            <v>RM-J-0908LI25-M19</v>
          </cell>
        </row>
        <row r="1938">
          <cell r="D1938" t="str">
            <v>RM-J-0909LI25-M19</v>
          </cell>
        </row>
        <row r="1939">
          <cell r="D1939" t="str">
            <v>RM-J-0910LI25-M19.1</v>
          </cell>
        </row>
        <row r="1940">
          <cell r="D1940" t="str">
            <v>RM-J-0910LI25-M19.2</v>
          </cell>
        </row>
        <row r="1941">
          <cell r="D1941" t="str">
            <v>RM-V-213-V1I25-M19.3</v>
          </cell>
        </row>
        <row r="1942">
          <cell r="D1942" t="str">
            <v>RM-V-240-V1I25-MCS.1</v>
          </cell>
        </row>
        <row r="1943">
          <cell r="D1943" t="str">
            <v>RM-J-0911LI25-M19</v>
          </cell>
        </row>
        <row r="1944">
          <cell r="D1944" t="str">
            <v>FG-V-105-V1E25-M01.3</v>
          </cell>
        </row>
        <row r="1945">
          <cell r="D1945" t="str">
            <v>FG-V-099-V1E25-M01.5</v>
          </cell>
        </row>
        <row r="1946">
          <cell r="D1946" t="str">
            <v>RM-V-230-V1I25-M19.1</v>
          </cell>
        </row>
        <row r="1947">
          <cell r="D1947" t="str">
            <v>RM-V-230-V1I25-M19.2</v>
          </cell>
        </row>
        <row r="1948">
          <cell r="D1948" t="str">
            <v>RM-V-230-V1I25-M19.3</v>
          </cell>
        </row>
        <row r="1949">
          <cell r="D1949" t="str">
            <v>FG-R-1943LE25.M19</v>
          </cell>
        </row>
        <row r="1950">
          <cell r="D1950" t="str">
            <v>FG-R-1944LE25.M19</v>
          </cell>
        </row>
        <row r="1951">
          <cell r="D1951" t="str">
            <v>FG-R-1945LE25.M45</v>
          </cell>
        </row>
        <row r="1952">
          <cell r="D1952" t="str">
            <v>FG-R-1946LE25.M19</v>
          </cell>
        </row>
        <row r="1953">
          <cell r="D1953" t="str">
            <v>FG-R-1947LE25.M01</v>
          </cell>
        </row>
        <row r="1954">
          <cell r="D1954" t="str">
            <v>FG-R-1948LE25.M19</v>
          </cell>
        </row>
        <row r="1955">
          <cell r="D1955" t="str">
            <v>FG-R-1949LE25.M19</v>
          </cell>
        </row>
        <row r="1956">
          <cell r="D1956" t="str">
            <v>FG-R-1950LE25.M19</v>
          </cell>
        </row>
        <row r="1957">
          <cell r="D1957" t="str">
            <v>FG-R-1951LE25.M19.CS8293</v>
          </cell>
        </row>
        <row r="1958">
          <cell r="D1958" t="str">
            <v>RM-V-255-V1I25-M19.1</v>
          </cell>
        </row>
        <row r="1959">
          <cell r="D1959" t="str">
            <v>RM-J-0913LI25-M19</v>
          </cell>
        </row>
        <row r="1960">
          <cell r="D1960" t="str">
            <v>RM-J-0914LI25-M19</v>
          </cell>
        </row>
        <row r="1961">
          <cell r="D1961" t="str">
            <v>RM-J-0915LI25-M19</v>
          </cell>
        </row>
        <row r="1962">
          <cell r="D1962" t="str">
            <v>RM-J-0916LI25-M19</v>
          </cell>
        </row>
        <row r="1963">
          <cell r="D1963" t="str">
            <v>RM-V-258-V1I25-M19.1</v>
          </cell>
        </row>
        <row r="1964">
          <cell r="D1964" t="str">
            <v>RM-J-0917LI25-M19.1</v>
          </cell>
        </row>
        <row r="1965">
          <cell r="D1965" t="str">
            <v>RM-J-0917LI25-M19.2</v>
          </cell>
        </row>
        <row r="1966">
          <cell r="D1966" t="str">
            <v>RM-J-0917LI25-M19.3</v>
          </cell>
        </row>
        <row r="1967">
          <cell r="D1967" t="str">
            <v>RM-J-0918LI25-M19</v>
          </cell>
        </row>
        <row r="1968">
          <cell r="D1968" t="str">
            <v>RM-V-249-V1I25-M19.1</v>
          </cell>
        </row>
        <row r="1969">
          <cell r="D1969" t="str">
            <v>FG-V-119-V1E25-M46.1</v>
          </cell>
        </row>
        <row r="1970">
          <cell r="D1970" t="str">
            <v>RM-J-0919LI25-M19.1</v>
          </cell>
        </row>
        <row r="1971">
          <cell r="D1971" t="str">
            <v>RM-J-0920LI25-M19.1</v>
          </cell>
        </row>
        <row r="1972">
          <cell r="D1972" t="str">
            <v>RM-J-0921LI25-M19.1</v>
          </cell>
        </row>
        <row r="1973">
          <cell r="D1973" t="str">
            <v>RM-J-0922LI25-M19.1</v>
          </cell>
        </row>
        <row r="1974">
          <cell r="D1974" t="str">
            <v>RM-J-0923LI25-M19.1</v>
          </cell>
        </row>
        <row r="1975">
          <cell r="D1975" t="str">
            <v>RM-J-0924LI25-M19.1</v>
          </cell>
        </row>
        <row r="1976">
          <cell r="D1976" t="str">
            <v>RM-J-0919LI25-M19.2</v>
          </cell>
        </row>
        <row r="1977">
          <cell r="D1977" t="str">
            <v>RM-J-0919LI25-M19.3</v>
          </cell>
        </row>
        <row r="1978">
          <cell r="D1978" t="str">
            <v>RM-J-0920LI25-M19.2</v>
          </cell>
        </row>
        <row r="1979">
          <cell r="D1979" t="str">
            <v>RM-J-0920LI25-M19.3</v>
          </cell>
        </row>
        <row r="1980">
          <cell r="D1980" t="str">
            <v>RM-J-0922LI25-M19.2</v>
          </cell>
        </row>
        <row r="1981">
          <cell r="D1981" t="str">
            <v>RM-J-0922LI25-M19.3</v>
          </cell>
        </row>
        <row r="1982">
          <cell r="D1982" t="str">
            <v>RM-J-0924LI25-M19.2</v>
          </cell>
        </row>
        <row r="1983">
          <cell r="D1983" t="str">
            <v>RM-J-0924LI25-M19.3</v>
          </cell>
        </row>
        <row r="1984">
          <cell r="D1984" t="str">
            <v>RM-J-0925LI25-M19</v>
          </cell>
        </row>
        <row r="1985">
          <cell r="D1985" t="str">
            <v xml:space="preserve"> RM-J-0926LI25-M19</v>
          </cell>
        </row>
        <row r="1986">
          <cell r="D1986" t="str">
            <v xml:space="preserve"> RM-J-0927LI25-M19</v>
          </cell>
        </row>
        <row r="1987">
          <cell r="D1987" t="str">
            <v xml:space="preserve"> RM-J-0928LI25-M19</v>
          </cell>
        </row>
        <row r="1988">
          <cell r="D1988" t="str">
            <v>RM-V-236-V1I25-M19.1</v>
          </cell>
        </row>
        <row r="1989">
          <cell r="D1989" t="str">
            <v>FG-V-120-V1E25-M01.CS8327</v>
          </cell>
        </row>
        <row r="1990">
          <cell r="D1990" t="str">
            <v>FG-R-1952LE25.M19</v>
          </cell>
        </row>
        <row r="1991">
          <cell r="D1991" t="str">
            <v>FG-R-1953LE25.M19</v>
          </cell>
        </row>
        <row r="1992">
          <cell r="D1992" t="str">
            <v>FG-R-1954LE25.M19</v>
          </cell>
        </row>
        <row r="1993">
          <cell r="D1993" t="str">
            <v>FG-R-1955LE25.M01</v>
          </cell>
        </row>
        <row r="1994">
          <cell r="D1994" t="str">
            <v>FG-R-1956LE25.M19</v>
          </cell>
        </row>
        <row r="1995">
          <cell r="D1995" t="str">
            <v>FG-R-1957LE25.M19</v>
          </cell>
        </row>
        <row r="1996">
          <cell r="D1996" t="str">
            <v>FG-R-1958LE25.M19</v>
          </cell>
        </row>
        <row r="1997">
          <cell r="D1997" t="str">
            <v xml:space="preserve"> RM-J-0929LI25-M19</v>
          </cell>
        </row>
        <row r="1998">
          <cell r="D1998" t="str">
            <v xml:space="preserve"> RM-J-0939LI25-M19</v>
          </cell>
        </row>
        <row r="1999">
          <cell r="D1999" t="str">
            <v>RM-V-245-V1I25-M01.1</v>
          </cell>
        </row>
        <row r="2000">
          <cell r="D2000" t="str">
            <v>RM-V-253-V1I25-M23.1</v>
          </cell>
        </row>
        <row r="2001">
          <cell r="D2001" t="str">
            <v xml:space="preserve"> RM-J-0940LI25-M19.CS8334</v>
          </cell>
        </row>
        <row r="2002">
          <cell r="D2002" t="str">
            <v>RM-V-230-V1I25-M19.4</v>
          </cell>
        </row>
        <row r="2003">
          <cell r="D2003" t="str">
            <v>RM-V-230-V1I25-M19.5</v>
          </cell>
        </row>
        <row r="2004">
          <cell r="D2004" t="str">
            <v>RM-V-230-V1I25-M19.6</v>
          </cell>
        </row>
        <row r="2005">
          <cell r="D2005" t="str">
            <v>FG-V-119-V1E25-M46.2</v>
          </cell>
        </row>
        <row r="2006">
          <cell r="D2006" t="str">
            <v>FG-V-116-V1E25-M01.1</v>
          </cell>
        </row>
        <row r="2007">
          <cell r="D2007" t="str">
            <v>FG-V-121-V1E25-M01.1</v>
          </cell>
        </row>
        <row r="2008">
          <cell r="D2008" t="str">
            <v>FG-V-119-V1E25-M46.3</v>
          </cell>
        </row>
        <row r="2009">
          <cell r="D2009" t="str">
            <v xml:space="preserve"> RM-J-0941LI25-M19</v>
          </cell>
        </row>
        <row r="2010">
          <cell r="D2010" t="str">
            <v xml:space="preserve"> RM-J-0942LI25-M19</v>
          </cell>
        </row>
        <row r="2011">
          <cell r="D2011" t="str">
            <v xml:space="preserve"> RM-J-0943LI25-M19</v>
          </cell>
        </row>
        <row r="2012">
          <cell r="D2012" t="str">
            <v>RM-V-255-V1I25-M19.2</v>
          </cell>
        </row>
        <row r="2013">
          <cell r="D2013" t="str">
            <v xml:space="preserve"> RM-J-0944LI25-M19</v>
          </cell>
        </row>
        <row r="2014">
          <cell r="D2014" t="str">
            <v xml:space="preserve"> RM-J-0945LI25-M19</v>
          </cell>
        </row>
        <row r="2015">
          <cell r="D2015" t="str">
            <v>FG-V-122-V1E25-M01.1.CS8364</v>
          </cell>
        </row>
        <row r="2016">
          <cell r="D2016" t="str">
            <v xml:space="preserve"> RM-J-0946LI25-M19</v>
          </cell>
        </row>
        <row r="2017">
          <cell r="D2017" t="str">
            <v xml:space="preserve"> RM-J-0947LI25-M19</v>
          </cell>
        </row>
        <row r="2018">
          <cell r="D2018" t="str">
            <v xml:space="preserve"> RM-J-0948LI25-M19</v>
          </cell>
        </row>
        <row r="2019">
          <cell r="D2019" t="str">
            <v>RM-V-247-V1I25-M19.1</v>
          </cell>
        </row>
        <row r="2020">
          <cell r="D2020" t="str">
            <v xml:space="preserve"> RM-J-0949LI25-M19</v>
          </cell>
        </row>
        <row r="2021">
          <cell r="D2021" t="str">
            <v>RM-V-249-V1I25-M19.2</v>
          </cell>
        </row>
        <row r="2022">
          <cell r="D2022" t="str">
            <v>FG-R-1959LE25.M19</v>
          </cell>
        </row>
        <row r="2023">
          <cell r="D2023" t="str">
            <v>FG-R-1960LE25.M19</v>
          </cell>
        </row>
        <row r="2024">
          <cell r="D2024" t="str">
            <v>FG-R-1961LE25.M19</v>
          </cell>
        </row>
        <row r="2025">
          <cell r="D2025" t="str">
            <v>FG-R-1962LE25.M45</v>
          </cell>
        </row>
        <row r="2026">
          <cell r="D2026" t="str">
            <v>FG-R-1963LE25.M01</v>
          </cell>
        </row>
        <row r="2027">
          <cell r="D2027" t="str">
            <v>FG-R-1964LE25.M19</v>
          </cell>
        </row>
        <row r="2028">
          <cell r="D2028" t="str">
            <v>FG-R-1965LE25.M19</v>
          </cell>
        </row>
        <row r="2029">
          <cell r="D2029" t="str">
            <v>FG-R-1966LE25.M19</v>
          </cell>
        </row>
        <row r="2030">
          <cell r="D2030" t="str">
            <v>RM-V-258-V1I25-M19.2</v>
          </cell>
        </row>
        <row r="2031">
          <cell r="D2031" t="str">
            <v>FG-V-116-V1E25-M01.4</v>
          </cell>
        </row>
        <row r="2032">
          <cell r="D2032" t="str">
            <v>RM-V-249-V1I25-M19.3</v>
          </cell>
        </row>
        <row r="2033">
          <cell r="D2033" t="str">
            <v>RM-V-255-V1I25-M19.3</v>
          </cell>
        </row>
        <row r="2034">
          <cell r="D2034" t="str">
            <v>RM-V-255-V1I25-M19.4</v>
          </cell>
        </row>
        <row r="2035">
          <cell r="D2035" t="str">
            <v>RM-V-249-V1I25-M19.4</v>
          </cell>
        </row>
        <row r="2036">
          <cell r="D2036" t="str">
            <v>FG-V-116-V1E25-M01.2</v>
          </cell>
        </row>
        <row r="2037">
          <cell r="D2037" t="str">
            <v>FG-V-116-V1E25-M01.3</v>
          </cell>
        </row>
        <row r="2038">
          <cell r="D2038" t="str">
            <v>FG-V-119-V1E25-M46.4</v>
          </cell>
        </row>
        <row r="2039">
          <cell r="D2039" t="str">
            <v>FG-V-119-V1E25-M46.5</v>
          </cell>
        </row>
        <row r="2040">
          <cell r="D2040" t="str">
            <v>FG-V-121-V1E25-M01.2</v>
          </cell>
        </row>
        <row r="2041">
          <cell r="D2041" t="str">
            <v>FG-V-121-V1E25-M01.3</v>
          </cell>
        </row>
        <row r="2042">
          <cell r="D2042" t="str">
            <v>RM-V-230-V1I25-M19.7</v>
          </cell>
        </row>
        <row r="2043">
          <cell r="D2043" t="str">
            <v>RM-V-230-V1I25-M19.8</v>
          </cell>
        </row>
        <row r="2044">
          <cell r="D2044" t="str">
            <v>RM-V-230-V1I25-M19.9</v>
          </cell>
        </row>
        <row r="2045">
          <cell r="D2045" t="str">
            <v>RM-V-230-V1I25-M19.10</v>
          </cell>
        </row>
        <row r="2046">
          <cell r="D2046" t="str">
            <v>RM-V-230-V1I25-M19.11</v>
          </cell>
        </row>
        <row r="2047">
          <cell r="D2047" t="str">
            <v>RM-V-230-V1I25-M19.12</v>
          </cell>
        </row>
        <row r="2048">
          <cell r="D2048" t="str">
            <v>RM-V-236-V1I25-M19.2</v>
          </cell>
        </row>
        <row r="2049">
          <cell r="D2049" t="str">
            <v>RM-V-236-V1I25-M19.3</v>
          </cell>
        </row>
        <row r="2050">
          <cell r="D2050" t="str">
            <v>RM-V-253-V1I25-M23.2</v>
          </cell>
        </row>
        <row r="2051">
          <cell r="D2051" t="str">
            <v>RM-V-253-V1I25-M23.3</v>
          </cell>
        </row>
        <row r="2052">
          <cell r="D2052" t="str">
            <v>FG-V-120-V1E25-M01.4.PFA</v>
          </cell>
        </row>
        <row r="2053">
          <cell r="D2053" t="str">
            <v>RM-V-258-V1I25-M19.4</v>
          </cell>
        </row>
        <row r="2054">
          <cell r="D2054" t="str">
            <v>RM-V-234-V1I25-M46, M01.1</v>
          </cell>
        </row>
        <row r="2055">
          <cell r="D2055" t="str">
            <v xml:space="preserve">RM-V-234-V1I25-M46, M01.2 </v>
          </cell>
        </row>
        <row r="2056">
          <cell r="D2056" t="str">
            <v xml:space="preserve"> RM-J-0950LI25-M19</v>
          </cell>
        </row>
        <row r="2057">
          <cell r="D2057" t="str">
            <v xml:space="preserve"> RM-J-0951LI25-M19</v>
          </cell>
        </row>
        <row r="2058">
          <cell r="D2058" t="str">
            <v xml:space="preserve"> RM-J-0952LI25-M19</v>
          </cell>
        </row>
        <row r="2059">
          <cell r="D2059" t="str">
            <v xml:space="preserve"> RM-J-0953LI25-M19</v>
          </cell>
        </row>
        <row r="2060">
          <cell r="D2060" t="str">
            <v xml:space="preserve"> RM-J-0954LI25-M19</v>
          </cell>
        </row>
        <row r="2061">
          <cell r="D2061" t="str">
            <v xml:space="preserve"> RM-J-0955LI25-M19</v>
          </cell>
        </row>
        <row r="2062">
          <cell r="D2062" t="str">
            <v xml:space="preserve"> RM-J-0956LI25-M19</v>
          </cell>
        </row>
        <row r="2063">
          <cell r="D2063" t="str">
            <v xml:space="preserve"> RM-J-0957LI25-M19</v>
          </cell>
        </row>
        <row r="2064">
          <cell r="D2064" t="str">
            <v xml:space="preserve"> RM-J-0958LI25-M19</v>
          </cell>
        </row>
        <row r="2065">
          <cell r="D2065" t="str">
            <v xml:space="preserve"> RM-J-0959LI25-M19</v>
          </cell>
        </row>
        <row r="2066">
          <cell r="D2066" t="str">
            <v xml:space="preserve"> RM-J-0960LI25-M19</v>
          </cell>
        </row>
        <row r="2067">
          <cell r="D2067" t="str">
            <v>FG-V-120-V1E25-M01.2.CS8373</v>
          </cell>
        </row>
        <row r="2068">
          <cell r="D2068" t="str">
            <v>RM-V-247-V1I25-M19.2</v>
          </cell>
        </row>
        <row r="2069">
          <cell r="D2069" t="str">
            <v>FG-V-121-V1E25-M01.4.CS7830</v>
          </cell>
        </row>
        <row r="2070">
          <cell r="D2070" t="str">
            <v>FG-V-120-V1E25-M01.3.CS8386</v>
          </cell>
        </row>
        <row r="2071">
          <cell r="D2071" t="str">
            <v xml:space="preserve"> RM-J-0961LI25-M19-C8396</v>
          </cell>
        </row>
        <row r="2072">
          <cell r="D2072" t="str">
            <v xml:space="preserve"> RM-J-0962LI25-M19</v>
          </cell>
        </row>
        <row r="2073">
          <cell r="D2073" t="str">
            <v xml:space="preserve"> RM-J-0963LI25-M19-CS8397</v>
          </cell>
        </row>
        <row r="2074">
          <cell r="D2074" t="str">
            <v xml:space="preserve"> RM-J-0964LI25-M19</v>
          </cell>
        </row>
        <row r="2075">
          <cell r="D2075" t="str">
            <v>RM-J-0965LI25-M19</v>
          </cell>
        </row>
        <row r="2076">
          <cell r="D2076" t="str">
            <v>RM-J-0966LI25-M19</v>
          </cell>
        </row>
        <row r="2077">
          <cell r="D2077" t="str">
            <v>AF-J-0967LI25-M45</v>
          </cell>
        </row>
        <row r="2078">
          <cell r="D2078" t="str">
            <v>RM-J-0968LI25-M19</v>
          </cell>
        </row>
        <row r="2079">
          <cell r="D2079" t="str">
            <v>FG-R-1967LE25.M19</v>
          </cell>
        </row>
        <row r="2080">
          <cell r="D2080" t="str">
            <v>FG-R-1968LE25.M19</v>
          </cell>
        </row>
        <row r="2081">
          <cell r="D2081" t="str">
            <v>FG-R-1970LE25.M01</v>
          </cell>
        </row>
        <row r="2082">
          <cell r="D2082" t="str">
            <v>FG-R-1971LE25.M19</v>
          </cell>
        </row>
        <row r="2083">
          <cell r="D2083" t="str">
            <v>FG-R-1972LE25.M19</v>
          </cell>
        </row>
        <row r="2084">
          <cell r="D2084" t="str">
            <v>FG-R-1973LE25.M19</v>
          </cell>
        </row>
        <row r="2085">
          <cell r="D2085" t="str">
            <v>RM-V-255-V1I25-M19.5</v>
          </cell>
        </row>
        <row r="2086">
          <cell r="D2086" t="str">
            <v>RM-V-233-V1I25-M19.1</v>
          </cell>
        </row>
        <row r="2087">
          <cell r="D2087" t="str">
            <v>RM-J-0967LI25-M19</v>
          </cell>
        </row>
        <row r="2088">
          <cell r="D2088" t="str">
            <v>RM-J-0968LI25-M19</v>
          </cell>
        </row>
        <row r="2089">
          <cell r="D2089" t="str">
            <v>RM-J-0969LI25-M19</v>
          </cell>
        </row>
        <row r="2090">
          <cell r="D2090" t="str">
            <v>RM-J-0970LI25-M19</v>
          </cell>
        </row>
        <row r="2091">
          <cell r="D2091" t="str">
            <v>RM-J-0971LI25-M19</v>
          </cell>
        </row>
        <row r="2092">
          <cell r="D2092" t="str">
            <v>RM-J-0972LI25-M19</v>
          </cell>
        </row>
        <row r="2093">
          <cell r="D2093" t="str">
            <v>RM-J-0973LI25-M19</v>
          </cell>
        </row>
        <row r="2094">
          <cell r="D2094" t="str">
            <v>RM-J-0974LI25-M19.CS8474</v>
          </cell>
        </row>
        <row r="2095">
          <cell r="D2095" t="str">
            <v>RM-J-0975LI25-M19</v>
          </cell>
        </row>
        <row r="2096">
          <cell r="D2096" t="str">
            <v>RM-J-0976LI25-M19</v>
          </cell>
        </row>
        <row r="2097">
          <cell r="D2097" t="str">
            <v>RM-V-230-V1I25-M19.13</v>
          </cell>
        </row>
        <row r="2098">
          <cell r="D2098" t="str">
            <v>RM-V-230-V1I25-M19.14</v>
          </cell>
        </row>
        <row r="2099">
          <cell r="D2099" t="str">
            <v>RM-J-0977LI25-M19</v>
          </cell>
        </row>
        <row r="2100">
          <cell r="D2100" t="str">
            <v>FG-V-120-V1E25-M01.5.CS8473</v>
          </cell>
        </row>
        <row r="2101">
          <cell r="D2101" t="str">
            <v>RM-J-0978LI25-M19.CS8486</v>
          </cell>
        </row>
        <row r="2102">
          <cell r="D2102" t="str">
            <v>RM-J-0979LI25-M19</v>
          </cell>
        </row>
        <row r="2103">
          <cell r="D2103" t="str">
            <v>FG-V-119-V1E25-M46.6</v>
          </cell>
        </row>
        <row r="2104">
          <cell r="D2104" t="str">
            <v>FG-R-1974LE25.M19</v>
          </cell>
        </row>
        <row r="2105">
          <cell r="D2105" t="str">
            <v>FG-R-1975LE25.M19</v>
          </cell>
        </row>
        <row r="2106">
          <cell r="D2106" t="str">
            <v>FG-R-1976LE25.M19</v>
          </cell>
        </row>
        <row r="2107">
          <cell r="D2107" t="str">
            <v>FG-R-1977LE25.M01</v>
          </cell>
        </row>
        <row r="2108">
          <cell r="D2108" t="str">
            <v>FG-R-1978LE25.M19</v>
          </cell>
        </row>
        <row r="2109">
          <cell r="D2109" t="str">
            <v>FG-R-1979LE25.M19</v>
          </cell>
        </row>
        <row r="2110">
          <cell r="D2110" t="str">
            <v>FG-R-1980LE25.M19</v>
          </cell>
        </row>
        <row r="2111">
          <cell r="D2111" t="str">
            <v>RM-J-0980LI25-M19</v>
          </cell>
        </row>
        <row r="2112">
          <cell r="D2112" t="str">
            <v>RM-J-0981LI25-M19</v>
          </cell>
        </row>
        <row r="2113">
          <cell r="D2113" t="str">
            <v>RM-V-284-V1I25-M19.1</v>
          </cell>
        </row>
        <row r="2114">
          <cell r="D2114" t="str">
            <v>RM-J-0982LI25-M19</v>
          </cell>
        </row>
        <row r="2115">
          <cell r="D2115" t="str">
            <v>RM-J-0983LI25-M19</v>
          </cell>
        </row>
        <row r="2116">
          <cell r="D2116" t="str">
            <v>RM-J-0984LI25-M19</v>
          </cell>
        </row>
        <row r="2117">
          <cell r="D2117" t="str">
            <v>RM-V-295-V1I25-M19.1</v>
          </cell>
        </row>
        <row r="2118">
          <cell r="D2118" t="str">
            <v>RM-V-277-V1I25-MCS.1</v>
          </cell>
        </row>
        <row r="2119">
          <cell r="D2119" t="str">
            <v>RM-J-0985LI25-M19.1</v>
          </cell>
        </row>
        <row r="2120">
          <cell r="D2120" t="str">
            <v>RM-J-0985LI25-M19.2</v>
          </cell>
        </row>
        <row r="2121">
          <cell r="D2121" t="str">
            <v>RM-J-0985LI25-M19.3</v>
          </cell>
        </row>
        <row r="2122">
          <cell r="D2122" t="str">
            <v>RM-J-0986LI25-M19</v>
          </cell>
        </row>
        <row r="2123">
          <cell r="D2123" t="str">
            <v>RM-J-0987LI25-M19</v>
          </cell>
        </row>
        <row r="2124">
          <cell r="D2124" t="str">
            <v>RM-J-0988LI25-M19</v>
          </cell>
        </row>
        <row r="2125">
          <cell r="D2125" t="str">
            <v>RM-V-286-V1I25-M19.1</v>
          </cell>
        </row>
        <row r="2126">
          <cell r="D2126" t="str">
            <v>RM-V-292-V1I25-M19.1</v>
          </cell>
        </row>
        <row r="2127">
          <cell r="D2127" t="str">
            <v>RM-V-290-V1I25-M23.1</v>
          </cell>
        </row>
        <row r="2128">
          <cell r="D2128" t="str">
            <v>RM-J-0989LI25-M19</v>
          </cell>
        </row>
        <row r="2129">
          <cell r="D2129" t="str">
            <v>RM-J-0990LI25-M19</v>
          </cell>
        </row>
        <row r="2130">
          <cell r="D2130" t="str">
            <v>RM-J-0991LI25-M19</v>
          </cell>
        </row>
        <row r="2131">
          <cell r="D2131" t="str">
            <v>RM-J-0992LI25-M19</v>
          </cell>
        </row>
        <row r="2132">
          <cell r="D2132" t="str">
            <v>FG-V-136-V1E25-M01.1.CS8618</v>
          </cell>
        </row>
        <row r="2133">
          <cell r="D2133" t="str">
            <v>RM-V-274-V1I25-M19.1</v>
          </cell>
        </row>
        <row r="2134">
          <cell r="D2134" t="str">
            <v>RM-J-0993LI25-M19</v>
          </cell>
        </row>
        <row r="2135">
          <cell r="D2135" t="str">
            <v>FG-V-132-V1E25-M01.1</v>
          </cell>
        </row>
        <row r="2136">
          <cell r="D2136" t="str">
            <v>FG-V-135-V1E25-M46.1</v>
          </cell>
        </row>
        <row r="2137">
          <cell r="D2137" t="str">
            <v>RM-J-0994LI25-M19</v>
          </cell>
        </row>
        <row r="2138">
          <cell r="D2138" t="str">
            <v>RM-V-268-V1I25-M19.1</v>
          </cell>
        </row>
        <row r="2139">
          <cell r="D2139" t="str">
            <v>RM-V-268-V1I25-M19.2</v>
          </cell>
        </row>
        <row r="2140">
          <cell r="D2140" t="str">
            <v>RM-V-268-V1I25-M19.3</v>
          </cell>
        </row>
        <row r="2141">
          <cell r="D2141" t="str">
            <v>RM-J-0995LI25-M19.1</v>
          </cell>
        </row>
        <row r="2142">
          <cell r="D2142" t="str">
            <v>RM-J-0995LI25-M19.2</v>
          </cell>
        </row>
        <row r="2143">
          <cell r="D2143" t="str">
            <v>RM-J-0995LI25-M19.3</v>
          </cell>
        </row>
        <row r="2144">
          <cell r="D2144" t="str">
            <v>RM-J-0995LI25-M19.4</v>
          </cell>
        </row>
        <row r="2145">
          <cell r="D2145" t="str">
            <v>FG-V-137-V1E25-M01.1.CS8535</v>
          </cell>
        </row>
        <row r="2146">
          <cell r="D2146" t="str">
            <v>RM-J-0995LI25-M19.5</v>
          </cell>
        </row>
        <row r="2147">
          <cell r="D2147" t="str">
            <v>RM-J-0996LI25-M19</v>
          </cell>
        </row>
        <row r="2148">
          <cell r="D2148" t="str">
            <v>RM-J-0997LI25-M19.1</v>
          </cell>
        </row>
        <row r="2149">
          <cell r="D2149" t="str">
            <v>RM-J-0997LI25-M19,2</v>
          </cell>
        </row>
        <row r="2150">
          <cell r="D2150" t="str">
            <v>RM-J-0997LI25-M19,3</v>
          </cell>
        </row>
        <row r="2151">
          <cell r="D2151" t="str">
            <v>FG-R-1981LE25.M19</v>
          </cell>
        </row>
        <row r="2152">
          <cell r="D2152" t="str">
            <v>FG-R-1982LE25.M19</v>
          </cell>
        </row>
        <row r="2153">
          <cell r="D2153" t="str">
            <v>FG-R-1983LE25.M19</v>
          </cell>
        </row>
        <row r="2154">
          <cell r="D2154" t="str">
            <v>FG-R-1988LE25.M45</v>
          </cell>
        </row>
        <row r="2155">
          <cell r="D2155" t="str">
            <v>FG-R-1984LE25.M01</v>
          </cell>
        </row>
        <row r="2156">
          <cell r="D2156" t="str">
            <v>FG-R-1985LE25.M19</v>
          </cell>
        </row>
        <row r="2157">
          <cell r="D2157" t="str">
            <v>FG-R-1986LE25.M19</v>
          </cell>
        </row>
        <row r="2158">
          <cell r="D2158" t="str">
            <v>FG-R-1987LE25.M19</v>
          </cell>
        </row>
        <row r="2159">
          <cell r="D2159" t="str">
            <v>RM-J-0998LI25-M19</v>
          </cell>
        </row>
        <row r="2160">
          <cell r="D2160" t="str">
            <v>RM-J-0999LI25-M19</v>
          </cell>
        </row>
        <row r="2161">
          <cell r="D2161" t="str">
            <v>RM-J-1000LI25-M19</v>
          </cell>
        </row>
        <row r="2162">
          <cell r="D2162" t="str">
            <v>RM-J-1001LI25-M19</v>
          </cell>
        </row>
        <row r="2163">
          <cell r="D2163" t="str">
            <v>RM-J-1002LI25-M19.CS8547</v>
          </cell>
        </row>
        <row r="2164">
          <cell r="D2164" t="str">
            <v>RM-V-292-V1I25-M19.2</v>
          </cell>
        </row>
        <row r="2165">
          <cell r="D2165" t="str">
            <v>RM-V-286-V1I25-M19.2</v>
          </cell>
        </row>
        <row r="2166">
          <cell r="D2166" t="str">
            <v>RM-V-272-V1I25-M46, M01 </v>
          </cell>
        </row>
        <row r="2167">
          <cell r="D2167" t="str">
            <v>RM-V-282-V1I25-M01.1</v>
          </cell>
        </row>
        <row r="2168">
          <cell r="D2168" t="str">
            <v>RM-V-274-V1I25-M19.2</v>
          </cell>
        </row>
        <row r="2169">
          <cell r="D2169" t="str">
            <v>RM-V-290-V1I25-M232</v>
          </cell>
        </row>
        <row r="2170">
          <cell r="D2170" t="str">
            <v>RM-J-1002LI25-M19</v>
          </cell>
        </row>
        <row r="2171">
          <cell r="D2171" t="str">
            <v>RM-J-1003LI25-M19</v>
          </cell>
        </row>
        <row r="2172">
          <cell r="D2172" t="str">
            <v>RM-J-1004LI25-M19</v>
          </cell>
        </row>
        <row r="2173">
          <cell r="D2173" t="str">
            <v>RM-J-1005LI25-M19</v>
          </cell>
        </row>
        <row r="2174">
          <cell r="D2174" t="str">
            <v>FG-V-136-V1E25-M01.2.CS8619</v>
          </cell>
        </row>
        <row r="2175">
          <cell r="D2175" t="str">
            <v>RM-V-268-V1I25-M19.4</v>
          </cell>
        </row>
        <row r="2176">
          <cell r="D2176" t="str">
            <v>RM-V-268-V1I25-M19.5</v>
          </cell>
        </row>
        <row r="2177">
          <cell r="D2177" t="str">
            <v>RM-V-268-V1I25-M19.6</v>
          </cell>
        </row>
        <row r="2178">
          <cell r="D2178" t="str">
            <v>FG-V-132-V1E25-M01.2</v>
          </cell>
        </row>
        <row r="2179">
          <cell r="D2179" t="str">
            <v>FG-V-137-V1E25-M01.2</v>
          </cell>
        </row>
        <row r="2180">
          <cell r="D2180" t="str">
            <v>RM-J-1006LI25-M19.1</v>
          </cell>
        </row>
        <row r="2181">
          <cell r="D2181" t="str">
            <v>RM-J-1006LI25-M19.2</v>
          </cell>
        </row>
        <row r="2182">
          <cell r="D2182" t="str">
            <v>RM-J-1006LI25-M19.3</v>
          </cell>
        </row>
        <row r="2183">
          <cell r="D2183" t="str">
            <v>FG-V-135-V1E25-M46.2</v>
          </cell>
        </row>
        <row r="2184">
          <cell r="D2184" t="str">
            <v xml:space="preserve">RM-J-1006LI25-M19.4 </v>
          </cell>
        </row>
        <row r="2185">
          <cell r="D2185" t="str">
            <v>FG-R-1988LE25.M19</v>
          </cell>
        </row>
        <row r="2186">
          <cell r="D2186" t="str">
            <v>FG-R-1989LE25.M19</v>
          </cell>
        </row>
        <row r="2187">
          <cell r="D2187" t="str">
            <v>FG-R-1990LE25.M19</v>
          </cell>
        </row>
        <row r="2188">
          <cell r="D2188" t="str">
            <v>FG-R-1991LE25.M01</v>
          </cell>
        </row>
        <row r="2189">
          <cell r="D2189" t="str">
            <v>FG-R-1992LE25.M19</v>
          </cell>
        </row>
        <row r="2190">
          <cell r="D2190" t="str">
            <v>FG-R-1993LE25.M19</v>
          </cell>
        </row>
        <row r="2191">
          <cell r="D2191" t="str">
            <v>FG-R-1994LE25.M19</v>
          </cell>
        </row>
        <row r="2192">
          <cell r="D2192" t="str">
            <v>RM-V-284-V1I25-M19.2</v>
          </cell>
        </row>
        <row r="2193">
          <cell r="D2193" t="str">
            <v>RM-J-1007LI25-M19.1</v>
          </cell>
        </row>
        <row r="2194">
          <cell r="D2194" t="str">
            <v>RM-J-1007LI25-M19.2</v>
          </cell>
        </row>
        <row r="2195">
          <cell r="D2195" t="str">
            <v>RM-J-1008LI25-M19</v>
          </cell>
        </row>
        <row r="2196">
          <cell r="D2196" t="str">
            <v>RM-V-295-V1I25-M19.2</v>
          </cell>
        </row>
        <row r="2197">
          <cell r="D2197" t="str">
            <v>RM-V-292-V1I25-M19.3</v>
          </cell>
        </row>
        <row r="2198">
          <cell r="D2198" t="str">
            <v>RM-V-286-V1I25-M19.3</v>
          </cell>
        </row>
        <row r="2199">
          <cell r="D2199" t="str">
            <v>RM-J-1009LI25-M19</v>
          </cell>
        </row>
        <row r="2200">
          <cell r="D2200" t="str">
            <v>RM-J-1010LI25-M19</v>
          </cell>
        </row>
        <row r="2201">
          <cell r="D2201" t="str">
            <v>RM-J-1011LI25-M19</v>
          </cell>
        </row>
        <row r="2202">
          <cell r="D2202" t="str">
            <v>RM-J-1012LI25-M19</v>
          </cell>
        </row>
        <row r="2203">
          <cell r="D2203" t="str">
            <v>RM-J-1013LI25-M19</v>
          </cell>
        </row>
        <row r="2204">
          <cell r="D2204" t="str">
            <v>RM-J-1014LI25-M19</v>
          </cell>
        </row>
        <row r="2205">
          <cell r="D2205" t="str">
            <v>RM-J-1015LI25-M19</v>
          </cell>
        </row>
        <row r="2206">
          <cell r="D2206" t="str">
            <v>RM-V-268-V1I25-M19.7</v>
          </cell>
        </row>
        <row r="2207">
          <cell r="D2207" t="str">
            <v>RM-V-268-V1I25-M19.8</v>
          </cell>
        </row>
        <row r="2208">
          <cell r="D2208" t="str">
            <v>RM-V-268-V1I25-M19.9</v>
          </cell>
        </row>
        <row r="2209">
          <cell r="D2209" t="str">
            <v>FG-V-132-V1E25-M01.3</v>
          </cell>
        </row>
        <row r="2210">
          <cell r="D2210" t="str">
            <v>FG-V-137-V1E25-M01.3</v>
          </cell>
        </row>
        <row r="2211">
          <cell r="D2211" t="str">
            <v>FG-V-135-V1E25-M46.3</v>
          </cell>
        </row>
        <row r="2212">
          <cell r="D2212" t="str">
            <v>RM-J-1016LI25-M19</v>
          </cell>
        </row>
        <row r="2213">
          <cell r="D2213" t="str">
            <v>RM-J-1017LI25-M19.1</v>
          </cell>
        </row>
        <row r="2214">
          <cell r="D2214" t="str">
            <v>RM-J-1017LI25-M19.2</v>
          </cell>
        </row>
        <row r="2215">
          <cell r="D2215" t="str">
            <v>RM-J-1017LI25-M19.3</v>
          </cell>
        </row>
        <row r="2216">
          <cell r="D2216" t="str">
            <v>RM-J-1017LI25-M19.4</v>
          </cell>
        </row>
        <row r="2217">
          <cell r="D2217" t="str">
            <v>RM-J-1018LI25-M19</v>
          </cell>
        </row>
        <row r="2218">
          <cell r="D2218" t="str">
            <v>RM-J-1019LI25-M19</v>
          </cell>
        </row>
        <row r="2219">
          <cell r="D2219" t="str">
            <v>FG-R-1995LE25.M19</v>
          </cell>
        </row>
        <row r="2220">
          <cell r="D2220" t="str">
            <v>FG-R-1996LE25.M19</v>
          </cell>
        </row>
        <row r="2221">
          <cell r="D2221" t="str">
            <v>FG-R-1997LE25.M19</v>
          </cell>
        </row>
        <row r="2222">
          <cell r="D2222" t="str">
            <v>FG-R-1998LE25.M45</v>
          </cell>
        </row>
        <row r="2223">
          <cell r="D2223" t="str">
            <v>FG-R-1999LE25.M01</v>
          </cell>
        </row>
        <row r="2224">
          <cell r="D2224" t="str">
            <v>FG-R-2000LE25.M19</v>
          </cell>
        </row>
        <row r="2225">
          <cell r="D2225" t="str">
            <v>FG-R-2001LE25.M19</v>
          </cell>
        </row>
        <row r="2226">
          <cell r="D2226" t="str">
            <v>FG-R-2002LE25.M19</v>
          </cell>
        </row>
        <row r="2227">
          <cell r="D2227" t="str">
            <v>RM-J-1020LI25-M19.1</v>
          </cell>
        </row>
        <row r="2228">
          <cell r="D2228" t="str">
            <v>RM-J-1020LI25-M19.2</v>
          </cell>
        </row>
        <row r="2229">
          <cell r="D2229" t="str">
            <v>RM-J-1020LI25-M19.3</v>
          </cell>
        </row>
        <row r="2230">
          <cell r="D2230" t="str">
            <v>RM-J-1020LI25-M19.4</v>
          </cell>
        </row>
        <row r="2231">
          <cell r="D2231" t="str">
            <v>RM-J-1020LI25-M19.5</v>
          </cell>
        </row>
        <row r="2232">
          <cell r="D2232" t="str">
            <v>RM-V-295-V1I25-M19.3</v>
          </cell>
        </row>
        <row r="2233">
          <cell r="D2233" t="str">
            <v>RM-V-292-V1I25-M19.4</v>
          </cell>
        </row>
        <row r="2234">
          <cell r="D2234" t="str">
            <v>RM-J-1021LI25-M19</v>
          </cell>
        </row>
        <row r="2235">
          <cell r="D2235" t="str">
            <v>RM-J-1022LI25-M19</v>
          </cell>
        </row>
        <row r="2236">
          <cell r="D2236" t="str">
            <v>RM-J-1023LI25-M19</v>
          </cell>
        </row>
        <row r="2237">
          <cell r="D2237" t="str">
            <v>RM-J-1025LI25-M19</v>
          </cell>
        </row>
        <row r="2238">
          <cell r="D2238" t="str">
            <v>RM-V-286-V1I25-M19.4</v>
          </cell>
        </row>
        <row r="2239">
          <cell r="D2239" t="str">
            <v>RM-J-1026LI25-M19</v>
          </cell>
        </row>
        <row r="2240">
          <cell r="D2240" t="str">
            <v>RM-J-1027LI25-M19</v>
          </cell>
        </row>
        <row r="2241">
          <cell r="D2241" t="str">
            <v>RM-V-274-V1I25-M19.3</v>
          </cell>
        </row>
        <row r="2242">
          <cell r="D2242" t="str">
            <v>RM-J-1028LI25-M19</v>
          </cell>
        </row>
        <row r="2243">
          <cell r="D2243" t="str">
            <v>RM-J-1029LI25-M19</v>
          </cell>
        </row>
        <row r="2244">
          <cell r="D2244" t="str">
            <v>RM-V-272-V1I25-M46, M01 .2</v>
          </cell>
        </row>
        <row r="2245">
          <cell r="D2245" t="str">
            <v>RM-J-1030LI25-M19</v>
          </cell>
        </row>
        <row r="2246">
          <cell r="D2246" t="str">
            <v>FG-V-135-V1E25-M46.4</v>
          </cell>
        </row>
        <row r="2247">
          <cell r="D2247" t="str">
            <v>FG-V-132-V1E25-M01.4</v>
          </cell>
        </row>
        <row r="2248">
          <cell r="D2248" t="str">
            <v>FG-V-137-V1E25-M01.4</v>
          </cell>
        </row>
        <row r="2249">
          <cell r="D2249" t="str">
            <v>FG-R-2003LE25.M19</v>
          </cell>
        </row>
        <row r="2250">
          <cell r="D2250" t="str">
            <v>FG-R-2004LE25.M19</v>
          </cell>
        </row>
        <row r="2251">
          <cell r="D2251" t="str">
            <v>FG-R-2005LE25.M19</v>
          </cell>
        </row>
        <row r="2252">
          <cell r="D2252" t="str">
            <v>FG-R-2006LE25.M01</v>
          </cell>
        </row>
        <row r="2253">
          <cell r="D2253" t="str">
            <v>FG-R-2007LE25.M19</v>
          </cell>
        </row>
        <row r="2254">
          <cell r="D2254" t="str">
            <v>FG-R-2008LE25.M19</v>
          </cell>
        </row>
        <row r="2255">
          <cell r="D2255" t="str">
            <v>FG-R-2009LE25.M19</v>
          </cell>
        </row>
        <row r="2256">
          <cell r="D2256" t="str">
            <v>RM-V-268-V1I25-M19.10</v>
          </cell>
        </row>
        <row r="2257">
          <cell r="D2257" t="str">
            <v>RM-V-268-V1I25-M19.11</v>
          </cell>
        </row>
        <row r="2258">
          <cell r="D2258" t="str">
            <v>RM-V-268-V1I25-M19.12</v>
          </cell>
        </row>
        <row r="2259">
          <cell r="D2259" t="str">
            <v>RM-V-282-V1I25-M01.2</v>
          </cell>
        </row>
        <row r="2260">
          <cell r="D2260" t="str">
            <v>RM-J-1030LI25-M19</v>
          </cell>
        </row>
        <row r="2261">
          <cell r="D2261" t="str">
            <v>RM-J-1031LI25-M19.1</v>
          </cell>
        </row>
        <row r="2262">
          <cell r="D2262" t="str">
            <v>RM-J-1031LI25-M19.2</v>
          </cell>
        </row>
        <row r="2263">
          <cell r="D2263" t="str">
            <v>RM-J-1031LI25-M19.3</v>
          </cell>
        </row>
        <row r="2264">
          <cell r="D2264" t="str">
            <v>RM-J-1031LI25-M19.4</v>
          </cell>
        </row>
        <row r="2265">
          <cell r="D2265" t="str">
            <v>FG-R-2010LE25.M19.CS8737</v>
          </cell>
        </row>
        <row r="2266">
          <cell r="D2266" t="str">
            <v>FG-R-2011LE25.M19.CS8737</v>
          </cell>
        </row>
        <row r="2267">
          <cell r="D2267" t="str">
            <v>FG-R-2012LE25.M19.CS8737</v>
          </cell>
        </row>
        <row r="2268">
          <cell r="D2268" t="str">
            <v>FG-R-2013LE25.M19</v>
          </cell>
        </row>
        <row r="2269">
          <cell r="D2269" t="str">
            <v>FG-R-2014LE25.M19.CS8737</v>
          </cell>
        </row>
        <row r="2270">
          <cell r="D2270" t="str">
            <v>FG-R-2015LE25.M19.CS8737</v>
          </cell>
        </row>
        <row r="2271">
          <cell r="D2271" t="str">
            <v>RM-J-1032LI25-M19</v>
          </cell>
        </row>
        <row r="2272">
          <cell r="D2272" t="str">
            <v>RM-J-1033LI25-M19</v>
          </cell>
        </row>
        <row r="2273">
          <cell r="D2273" t="str">
            <v>RM-V-286-V1I25-M19.5</v>
          </cell>
        </row>
        <row r="2274">
          <cell r="D2274" t="str">
            <v>RM-J-1034LI25-M19.CS8934</v>
          </cell>
        </row>
        <row r="2275">
          <cell r="D2275" t="str">
            <v>RM-J-1035LI25-M19</v>
          </cell>
        </row>
        <row r="2276">
          <cell r="D2276" t="str">
            <v>RM-V-271-V1I25-M19.1</v>
          </cell>
        </row>
        <row r="2277">
          <cell r="D2277" t="str">
            <v>RM-V-270-V1I25-M19.1</v>
          </cell>
        </row>
        <row r="2278">
          <cell r="D2278" t="str">
            <v>RM-V-292-V1I25-M19.5</v>
          </cell>
        </row>
        <row r="2279">
          <cell r="D2279" t="str">
            <v>RM-V-284-V1I25-M19.3</v>
          </cell>
        </row>
        <row r="2280">
          <cell r="D2280" t="str">
            <v>RM-J-1036LI25-M19.CS9003</v>
          </cell>
        </row>
        <row r="2281">
          <cell r="D2281" t="str">
            <v>RM-J-1037LI25-M19</v>
          </cell>
        </row>
        <row r="2282">
          <cell r="D2282" t="str">
            <v>RM-J-1038LI25-M19</v>
          </cell>
        </row>
        <row r="2283">
          <cell r="D2283" t="str">
            <v>RM-V-274-V1I25-M19.4</v>
          </cell>
        </row>
        <row r="2284">
          <cell r="D2284" t="str">
            <v>RM-J-1039LI25-M19</v>
          </cell>
        </row>
        <row r="2285">
          <cell r="D2285" t="str">
            <v>RM-J-1040LI25-M19</v>
          </cell>
        </row>
        <row r="2286">
          <cell r="D2286" t="str">
            <v>RM-J-1041LI25-M19</v>
          </cell>
        </row>
        <row r="2287">
          <cell r="D2287" t="str">
            <v>RM-J-1042LI25-M19.1</v>
          </cell>
        </row>
        <row r="2288">
          <cell r="D2288" t="str">
            <v>RM-J-1042LI25-M19.2</v>
          </cell>
        </row>
        <row r="2289">
          <cell r="D2289" t="str">
            <v>RM-J-1042LI25-M19.3</v>
          </cell>
        </row>
        <row r="2290">
          <cell r="D2290" t="str">
            <v>RM-V-300-V1I25-M19.1</v>
          </cell>
        </row>
        <row r="2291">
          <cell r="D2291" t="str">
            <v>RM-V-300-V1I25-M19.2</v>
          </cell>
        </row>
        <row r="2292">
          <cell r="D2292" t="str">
            <v>FG-V-154-V1E25-M01.1</v>
          </cell>
        </row>
        <row r="2293">
          <cell r="D2293" t="str">
            <v>FG-V-151-V1E25-M46.1</v>
          </cell>
        </row>
        <row r="2294">
          <cell r="D2294" t="str">
            <v>FG-R-2017LE25.M19.CS8815</v>
          </cell>
        </row>
        <row r="2295">
          <cell r="D2295" t="str">
            <v>FG-R-2018LE25.M19</v>
          </cell>
        </row>
        <row r="2296">
          <cell r="D2296" t="str">
            <v>FG-R-2019LE25.M19.CS8815</v>
          </cell>
        </row>
        <row r="2297">
          <cell r="D2297" t="str">
            <v>FG-R-2020LE25.M19</v>
          </cell>
        </row>
        <row r="2298">
          <cell r="D2298" t="str">
            <v>FG-R-2021LE25.M19.CS8815</v>
          </cell>
        </row>
        <row r="2299">
          <cell r="D2299" t="str">
            <v>FG-R-2022LE25.M19</v>
          </cell>
        </row>
        <row r="2300">
          <cell r="D2300" t="str">
            <v>FG-R-2023LE25.M19.CS8815</v>
          </cell>
        </row>
        <row r="2301">
          <cell r="D2301" t="str">
            <v>FG-R-2024LE25.M45</v>
          </cell>
        </row>
        <row r="2302">
          <cell r="D2302" t="str">
            <v>FG-R-2025LE25.M19.CS8815</v>
          </cell>
        </row>
        <row r="2303">
          <cell r="D2303" t="str">
            <v>FG-R-2026LE25.M01</v>
          </cell>
        </row>
        <row r="2304">
          <cell r="D2304" t="str">
            <v>FG-R-2027LE25.M19</v>
          </cell>
        </row>
        <row r="2305">
          <cell r="D2305" t="str">
            <v>FG-R-2028LE25.M19</v>
          </cell>
        </row>
        <row r="2306">
          <cell r="D2306" t="str">
            <v>FG-R-2029LE25.M19</v>
          </cell>
        </row>
        <row r="2307">
          <cell r="D2307" t="str">
            <v>RM-J-1043LI25-M19</v>
          </cell>
        </row>
        <row r="2308">
          <cell r="D2308" t="str">
            <v>RM-J-1044LI25-M19</v>
          </cell>
        </row>
        <row r="2309">
          <cell r="D2309" t="str">
            <v>RM-J-1045LI25-M19</v>
          </cell>
        </row>
        <row r="2310">
          <cell r="D2310" t="str">
            <v>RM-V-305-V1I25-M46, M01.1</v>
          </cell>
        </row>
        <row r="2311">
          <cell r="D2311" t="str">
            <v>RM-J-1046LI25-M19</v>
          </cell>
        </row>
        <row r="2312">
          <cell r="D2312" t="str">
            <v>RM-J-1047LI25-M19.1</v>
          </cell>
        </row>
        <row r="2313">
          <cell r="D2313" t="str">
            <v>RM-J-1047LI25-M19.2</v>
          </cell>
        </row>
        <row r="2314">
          <cell r="D2314" t="str">
            <v>RM-J-1048LI25-M19</v>
          </cell>
        </row>
        <row r="2315">
          <cell r="D2315" t="str">
            <v>RM-V-328-V1I25-M19.1</v>
          </cell>
        </row>
        <row r="2316">
          <cell r="D2316" t="str">
            <v>RM-V-325-V1I25-M19.1</v>
          </cell>
        </row>
        <row r="2317">
          <cell r="D2317" t="str">
            <v>RM-J-1049LI25-M19</v>
          </cell>
        </row>
        <row r="2318">
          <cell r="D2318" t="str">
            <v>RM-J-1050LI25-M19</v>
          </cell>
        </row>
        <row r="2319">
          <cell r="D2319" t="str">
            <v>RM-J-1051LI25-M19</v>
          </cell>
        </row>
        <row r="2320">
          <cell r="D2320" t="str">
            <v>RM-V-307-V1I25-M19.1</v>
          </cell>
        </row>
        <row r="2321">
          <cell r="D2321" t="str">
            <v>RM-J-1052LI25-M19</v>
          </cell>
        </row>
        <row r="2322">
          <cell r="D2322" t="str">
            <v>RM-J-1053LI25-M19</v>
          </cell>
        </row>
        <row r="2323">
          <cell r="D2323" t="str">
            <v>RM-J-1054LI25-M19</v>
          </cell>
        </row>
        <row r="2324">
          <cell r="D2324" t="str">
            <v>RM-V-300-V1I25-M19.3</v>
          </cell>
        </row>
        <row r="2325">
          <cell r="D2325" t="str">
            <v>RM-V-300-V1I25-M19.4</v>
          </cell>
        </row>
        <row r="2326">
          <cell r="D2326" t="str">
            <v>RM-V-319-V1I25-M19.1</v>
          </cell>
        </row>
        <row r="2327">
          <cell r="D2327" t="str">
            <v>RM-V-315-V1I25-M01.1</v>
          </cell>
        </row>
        <row r="2328">
          <cell r="D2328" t="str">
            <v>FG-V-154-V1E25-M01.2</v>
          </cell>
        </row>
        <row r="2329">
          <cell r="D2329" t="str">
            <v>FG-V-151-V1E25-M46.2</v>
          </cell>
        </row>
        <row r="2330">
          <cell r="D2330" t="str">
            <v>RM-J-1055LI25-M19.1</v>
          </cell>
        </row>
        <row r="2331">
          <cell r="D2331" t="str">
            <v>RM-J-1055LI25-M19.2</v>
          </cell>
        </row>
        <row r="2332">
          <cell r="D2332" t="str">
            <v>RM-J-1056LI25-M19</v>
          </cell>
        </row>
        <row r="2333">
          <cell r="D2333" t="str">
            <v>RM-J-1057LI25-M19</v>
          </cell>
        </row>
        <row r="2334">
          <cell r="D2334" t="str">
            <v>RM-J-1058LI25-M19</v>
          </cell>
        </row>
        <row r="2335">
          <cell r="D2335" t="str">
            <v>RM-J-1059LI25-M19</v>
          </cell>
        </row>
        <row r="2336">
          <cell r="D2336" t="str">
            <v>RM-J-1062LI25-M19</v>
          </cell>
        </row>
        <row r="2337">
          <cell r="D2337" t="str">
            <v>FG-R-2030LE25.M19.CS8854</v>
          </cell>
        </row>
        <row r="2338">
          <cell r="D2338" t="str">
            <v>FG-R-2031LE25.M19</v>
          </cell>
        </row>
        <row r="2339">
          <cell r="D2339" t="str">
            <v>FG-R-2032LE25.M19.CS8854</v>
          </cell>
        </row>
        <row r="2340">
          <cell r="D2340" t="str">
            <v>FG-R-2033LE25.M19</v>
          </cell>
        </row>
        <row r="2341">
          <cell r="D2341" t="str">
            <v>FG-R-2034LE25.M19.CS8854</v>
          </cell>
        </row>
        <row r="2342">
          <cell r="D2342" t="str">
            <v>FG-R-2035LE25.M19</v>
          </cell>
        </row>
        <row r="2343">
          <cell r="D2343" t="str">
            <v>FG-R-2036LE25.M19.CS8854</v>
          </cell>
        </row>
        <row r="2344">
          <cell r="D2344" t="str">
            <v>FG-R-2037LE25.M19.CS8854</v>
          </cell>
        </row>
        <row r="2345">
          <cell r="D2345" t="str">
            <v>FG-R-2038LE25.M01</v>
          </cell>
        </row>
        <row r="2346">
          <cell r="D2346" t="str">
            <v>FG-R-2039LE25.M19</v>
          </cell>
        </row>
        <row r="2347">
          <cell r="D2347" t="str">
            <v>FG-R-2040LE25.M19</v>
          </cell>
        </row>
        <row r="2348">
          <cell r="D2348" t="str">
            <v>FG-R-2041LE25.M19</v>
          </cell>
        </row>
        <row r="2349">
          <cell r="D2349" t="str">
            <v>FG-R-2042LE25.M19.CS8854</v>
          </cell>
        </row>
        <row r="2350">
          <cell r="D2350" t="str">
            <v>RM-J-1060LI25-M19</v>
          </cell>
        </row>
        <row r="2351">
          <cell r="D2351" t="str">
            <v>RM-J-1061LI25-M19</v>
          </cell>
        </row>
        <row r="2352">
          <cell r="D2352" t="str">
            <v>RM-J-1062LI25-M19</v>
          </cell>
        </row>
        <row r="2353">
          <cell r="D2353" t="str">
            <v>RM-J-1063LI25-M19.1</v>
          </cell>
        </row>
        <row r="2354">
          <cell r="D2354" t="str">
            <v>RM-J-1063LI25-M19.2</v>
          </cell>
        </row>
        <row r="2355">
          <cell r="D2355" t="str">
            <v>RM-J-1063LI25-M19.3</v>
          </cell>
        </row>
        <row r="2356">
          <cell r="D2356" t="str">
            <v>RM-J-1064LI25-M19</v>
          </cell>
        </row>
        <row r="2357">
          <cell r="D2357" t="str">
            <v>RM-J-1065LI25-M19</v>
          </cell>
        </row>
        <row r="2358">
          <cell r="D2358" t="str">
            <v>RM-V-328-V1I25-M19.2</v>
          </cell>
        </row>
        <row r="2359">
          <cell r="D2359" t="str">
            <v>RM-V-325-V1I25-M19.2</v>
          </cell>
        </row>
        <row r="2360">
          <cell r="D2360" t="str">
            <v>RM-V-323-V1I25-M23.1</v>
          </cell>
        </row>
        <row r="2361">
          <cell r="D2361" t="str">
            <v>RM-V-307-V1I25-M19.2</v>
          </cell>
        </row>
        <row r="2362">
          <cell r="D2362" t="str">
            <v>FG-V-152-V1E25-M01.1.CS8964</v>
          </cell>
        </row>
        <row r="2363">
          <cell r="D2363" t="str">
            <v>RM-J-1066LI25-M19</v>
          </cell>
        </row>
        <row r="2364">
          <cell r="D2364" t="str">
            <v>RM-J-1067LI25-M19</v>
          </cell>
        </row>
        <row r="2365">
          <cell r="D2365" t="str">
            <v>RM-J-1068LI25-M19</v>
          </cell>
        </row>
        <row r="2366">
          <cell r="D2366" t="str">
            <v>RM-V-315-V1I25-M01.2</v>
          </cell>
        </row>
        <row r="2367">
          <cell r="D2367" t="str">
            <v>FG-V-154-V1E25-M01.3</v>
          </cell>
        </row>
        <row r="2368">
          <cell r="D2368" t="str">
            <v>FG-V-151-V1E25-M46.3</v>
          </cell>
        </row>
        <row r="2369">
          <cell r="D2369" t="str">
            <v>RM-V-300-V1I25-M19.5</v>
          </cell>
        </row>
        <row r="2370">
          <cell r="D2370" t="str">
            <v>RM-V-300-V1I25-M19.6</v>
          </cell>
        </row>
        <row r="2371">
          <cell r="D2371" t="str">
            <v>RM-V-300-V1I25-M19.7</v>
          </cell>
        </row>
        <row r="2372">
          <cell r="D2372" t="str">
            <v>RM-J-1069LI25-M19.1</v>
          </cell>
        </row>
        <row r="2373">
          <cell r="D2373" t="str">
            <v>RM-J-1069LI25-M19.2</v>
          </cell>
        </row>
        <row r="2374">
          <cell r="D2374" t="str">
            <v>RM-J-1070LI25-M19</v>
          </cell>
        </row>
        <row r="2375">
          <cell r="D2375" t="str">
            <v>FG-R-2043LE25.M19.CS8871</v>
          </cell>
        </row>
        <row r="2376">
          <cell r="D2376" t="str">
            <v>FG-R-2044LE25.M19</v>
          </cell>
        </row>
        <row r="2377">
          <cell r="D2377" t="str">
            <v>FG-R-2045LE25.M19.CS8871</v>
          </cell>
        </row>
        <row r="2378">
          <cell r="D2378" t="str">
            <v>FG-R-2046LE25.M19</v>
          </cell>
        </row>
        <row r="2379">
          <cell r="D2379" t="str">
            <v>FG-R-2047LE25.M19.CS8871</v>
          </cell>
        </row>
        <row r="2380">
          <cell r="D2380" t="str">
            <v>FG-R-2048LE25.M45</v>
          </cell>
        </row>
        <row r="2381">
          <cell r="D2381" t="str">
            <v>FG-R-2049LE25.M19.CS8871</v>
          </cell>
        </row>
        <row r="2382">
          <cell r="D2382" t="str">
            <v>FG-R-2050LE25.M01</v>
          </cell>
        </row>
        <row r="2383">
          <cell r="D2383" t="str">
            <v>FG-R-2051LE25.M19</v>
          </cell>
        </row>
        <row r="2384">
          <cell r="D2384" t="str">
            <v>FG-R-2052LE25.M19</v>
          </cell>
        </row>
        <row r="2385">
          <cell r="D2385" t="str">
            <v>FG-R-2053LE25.M19</v>
          </cell>
        </row>
        <row r="2386">
          <cell r="D2386" t="str">
            <v>RM-J-1071LI25-M19</v>
          </cell>
        </row>
        <row r="2387">
          <cell r="D2387" t="str">
            <v>RM-J-1072LI25-M19</v>
          </cell>
        </row>
        <row r="2388">
          <cell r="D2388" t="str">
            <v>RM-J-1073LI25-M19</v>
          </cell>
        </row>
        <row r="2389">
          <cell r="D2389" t="str">
            <v>RM-J-1074LI25-M19</v>
          </cell>
        </row>
        <row r="2390">
          <cell r="D2390" t="str">
            <v>RM-J-1075LI25-M19</v>
          </cell>
        </row>
        <row r="2391">
          <cell r="D2391" t="str">
            <v>RM-V-325-V1I25-M19.3</v>
          </cell>
        </row>
        <row r="2392">
          <cell r="D2392" t="str">
            <v>RM-J-1076LI25-M19.1</v>
          </cell>
        </row>
        <row r="2393">
          <cell r="D2393" t="str">
            <v>RM-J-1076LI25-M19.2</v>
          </cell>
        </row>
        <row r="2394">
          <cell r="D2394" t="str">
            <v>RM-J-1076LI25-M19.3</v>
          </cell>
        </row>
        <row r="2395">
          <cell r="D2395" t="str">
            <v>RM-J-1077LI25-M19</v>
          </cell>
        </row>
        <row r="2396">
          <cell r="D2396" t="str">
            <v>RM-J-1078LI25-M19</v>
          </cell>
        </row>
        <row r="2397">
          <cell r="D2397" t="str">
            <v>RM-J-1079LI25-M19</v>
          </cell>
        </row>
        <row r="2398">
          <cell r="D2398" t="str">
            <v>FG-R-2054LE25.M19</v>
          </cell>
        </row>
        <row r="2399">
          <cell r="D2399" t="str">
            <v>RM-V-325-V1I25-M19.4</v>
          </cell>
        </row>
        <row r="2400">
          <cell r="D2400" t="str">
            <v>RM-V-307-V1I25-M19.3</v>
          </cell>
        </row>
        <row r="2401">
          <cell r="D2401" t="str">
            <v>RM-J-1080LI25-M19</v>
          </cell>
        </row>
        <row r="2402">
          <cell r="D2402" t="str">
            <v>RM-V-323-V1I25-M23.2</v>
          </cell>
        </row>
        <row r="2403">
          <cell r="D2403" t="str">
            <v>RM-J-1081LI25-M19</v>
          </cell>
        </row>
        <row r="2404">
          <cell r="D2404" t="str">
            <v>RM-J-1082LI25-M19</v>
          </cell>
        </row>
        <row r="2405">
          <cell r="D2405" t="str">
            <v>FG-V-152-V1E25-M01.2.CS885</v>
          </cell>
        </row>
        <row r="2406">
          <cell r="D2406" t="str">
            <v>RM-V-300-V1I25-M19.8</v>
          </cell>
        </row>
        <row r="2407">
          <cell r="D2407" t="str">
            <v>RM-V-300-V1I25-M19.9</v>
          </cell>
        </row>
        <row r="2408">
          <cell r="D2408" t="str">
            <v>FG-V-154-V1E25-M01.4</v>
          </cell>
        </row>
        <row r="2409">
          <cell r="D2409" t="str">
            <v>FG-V-151-V1E25-M46.4</v>
          </cell>
        </row>
        <row r="2410">
          <cell r="D2410" t="str">
            <v>RM-J-1083LI25-M19.1</v>
          </cell>
        </row>
        <row r="2411">
          <cell r="D2411" t="str">
            <v>RM-J-1083LI25-M19.2</v>
          </cell>
        </row>
        <row r="2412">
          <cell r="D2412" t="str">
            <v>RM-J-1083LI25-M19.3</v>
          </cell>
        </row>
        <row r="2413">
          <cell r="D2413" t="str">
            <v>RM-J-1083LI25-M19.4</v>
          </cell>
        </row>
        <row r="2414">
          <cell r="D2414" t="str">
            <v>RM-J-1084LI25-M19</v>
          </cell>
        </row>
        <row r="2415">
          <cell r="D2415" t="str">
            <v>RM-J-1083LI25-M19.5</v>
          </cell>
        </row>
        <row r="2416">
          <cell r="D2416" t="str">
            <v>FG-R-2055LE25.M19.CS8943</v>
          </cell>
        </row>
        <row r="2417">
          <cell r="D2417" t="str">
            <v>FG-R-2056LE25.M19</v>
          </cell>
        </row>
        <row r="2418">
          <cell r="D2418" t="str">
            <v>FG-R-2057LE25.M19</v>
          </cell>
        </row>
        <row r="2419">
          <cell r="D2419" t="str">
            <v>FG-R-2058LE25.M19</v>
          </cell>
        </row>
        <row r="2420">
          <cell r="D2420" t="str">
            <v>FG-R-2059LE25.M19.CS8943</v>
          </cell>
        </row>
        <row r="2421">
          <cell r="D2421" t="str">
            <v>FG-R-2060LE25.M01</v>
          </cell>
        </row>
        <row r="2422">
          <cell r="D2422" t="str">
            <v>FG-R-2061LE25.M19</v>
          </cell>
        </row>
        <row r="2423">
          <cell r="D2423" t="str">
            <v>FG-R-2062LE25.M19</v>
          </cell>
        </row>
        <row r="2424">
          <cell r="D2424" t="str">
            <v>FG-R-2063LE25.M19</v>
          </cell>
        </row>
        <row r="2425">
          <cell r="D2425" t="str">
            <v>RM-J-1085LI25-M19</v>
          </cell>
        </row>
        <row r="2426">
          <cell r="D2426" t="str">
            <v>RM-J-1086LI25-M19</v>
          </cell>
        </row>
        <row r="2427">
          <cell r="D2427" t="str">
            <v>RM-V-328-V1I25-M19.3</v>
          </cell>
        </row>
        <row r="2428">
          <cell r="D2428" t="str">
            <v>RM-J-1087LI25-M19</v>
          </cell>
        </row>
        <row r="2429">
          <cell r="D2429" t="str">
            <v>RM-J-1088LI25-M19</v>
          </cell>
        </row>
        <row r="2430">
          <cell r="D2430" t="str">
            <v>RM-V-325-V1I25-M19.5</v>
          </cell>
        </row>
        <row r="2431">
          <cell r="D2431" t="str">
            <v>RM-V-304-V1I25-M19.1</v>
          </cell>
        </row>
        <row r="2432">
          <cell r="D2432" t="str">
            <v>RM-V-317-V1I25-M19.1</v>
          </cell>
        </row>
        <row r="2433">
          <cell r="D2433" t="str">
            <v>RM-J-1089LI25-M19</v>
          </cell>
        </row>
        <row r="2434">
          <cell r="D2434" t="str">
            <v>RM-J-1090LI25-M19.1</v>
          </cell>
        </row>
        <row r="2435">
          <cell r="D2435" t="str">
            <v>RM-J-1090LI25-M19.2</v>
          </cell>
        </row>
        <row r="2436">
          <cell r="D2436" t="str">
            <v>RM-J-1090LI25-M19.3</v>
          </cell>
        </row>
        <row r="2437">
          <cell r="D2437" t="str">
            <v>RM-V-323-V1I25-M23.3</v>
          </cell>
        </row>
        <row r="2438">
          <cell r="D2438" t="str">
            <v>RM-J-1091LI25-M19</v>
          </cell>
        </row>
        <row r="2439">
          <cell r="D2439" t="str">
            <v>RM-V-307-V1I25-M19.4</v>
          </cell>
        </row>
        <row r="2440">
          <cell r="D2440" t="str">
            <v>RM-J-1092LI25-M19</v>
          </cell>
        </row>
        <row r="2441">
          <cell r="D2441" t="str">
            <v>FG-V-152-V1E25-M01.3.CS8944</v>
          </cell>
        </row>
        <row r="2442">
          <cell r="D2442" t="str">
            <v>RM-J-1093LI25-M19</v>
          </cell>
        </row>
        <row r="2443">
          <cell r="D2443" t="str">
            <v>RM-J-1094LI25-M19.1</v>
          </cell>
        </row>
        <row r="2444">
          <cell r="D2444" t="str">
            <v>RM-J-1094LI25-M19.2</v>
          </cell>
        </row>
        <row r="2445">
          <cell r="D2445" t="str">
            <v>RM-J-1095LI25-M19</v>
          </cell>
        </row>
        <row r="2446">
          <cell r="D2446" t="str">
            <v>RM-J-1096LI25-M19.1</v>
          </cell>
        </row>
        <row r="2447">
          <cell r="D2447" t="str">
            <v>RM-V-336-V1I25-M46, M01 .1</v>
          </cell>
        </row>
        <row r="2448">
          <cell r="D2448" t="str">
            <v>RM-J-1097LI25-M19</v>
          </cell>
        </row>
        <row r="2449">
          <cell r="D2449" t="str">
            <v>RM-J-1098LI25-M19</v>
          </cell>
        </row>
        <row r="2450">
          <cell r="D2450" t="str">
            <v>RM-J-1099LI25-M19.</v>
          </cell>
        </row>
        <row r="2451">
          <cell r="D2451" t="str">
            <v>RM-J-1100LI25-M19.PFA</v>
          </cell>
        </row>
        <row r="2452">
          <cell r="D2452" t="str">
            <v>RM-J-1101LI25-M19</v>
          </cell>
        </row>
        <row r="2453">
          <cell r="D2453" t="str">
            <v>RM-J-1102LI25-M19</v>
          </cell>
        </row>
        <row r="2454">
          <cell r="D2454" t="str">
            <v>RM-J-1103LI25-M19</v>
          </cell>
        </row>
        <row r="2455">
          <cell r="D2455" t="str">
            <v>RM-V-354-V1I25-M23.1</v>
          </cell>
        </row>
        <row r="2456">
          <cell r="D2456" t="str">
            <v>RM-J-1104LI25-M19.CS8991</v>
          </cell>
        </row>
        <row r="2457">
          <cell r="D2457" t="str">
            <v>RM-J-1105LI25-M19</v>
          </cell>
        </row>
        <row r="2458">
          <cell r="D2458" t="str">
            <v>RM-J-1106LI25-M19</v>
          </cell>
        </row>
        <row r="2459">
          <cell r="D2459" t="str">
            <v>RM-J-1107LI25-M19</v>
          </cell>
        </row>
        <row r="2460">
          <cell r="D2460" t="str">
            <v>RM-J-1108LI25-M19.1</v>
          </cell>
        </row>
        <row r="2461">
          <cell r="D2461" t="str">
            <v>RM-J-1108LI25-M19.2</v>
          </cell>
        </row>
        <row r="2462">
          <cell r="D2462" t="str">
            <v>RM-J-1108LI25-M19.3</v>
          </cell>
        </row>
        <row r="2463">
          <cell r="D2463" t="str">
            <v>RM-J-1108LI25-M19.4</v>
          </cell>
        </row>
        <row r="2464">
          <cell r="D2464" t="str">
            <v>RM-J-1109LI25-M19</v>
          </cell>
        </row>
        <row r="2465">
          <cell r="D2465" t="str">
            <v>RM-J-1110LI25-M19.1</v>
          </cell>
        </row>
        <row r="2466">
          <cell r="D2466" t="str">
            <v>RM-J-1110LI25-M19.2</v>
          </cell>
        </row>
        <row r="2467">
          <cell r="D2467" t="str">
            <v>RM-J-1111LI25-M19</v>
          </cell>
        </row>
        <row r="2468">
          <cell r="D2468" t="str">
            <v>RM-J-1112LI25-M19</v>
          </cell>
        </row>
        <row r="2469">
          <cell r="D2469" t="str">
            <v>RM-J-1113LI25-M19</v>
          </cell>
        </row>
        <row r="2470">
          <cell r="D2470" t="str">
            <v>RM-J-1114LI25-M19</v>
          </cell>
        </row>
        <row r="2471">
          <cell r="D2471" t="str">
            <v>RM-V-350-V1I25-M19.1</v>
          </cell>
        </row>
        <row r="2472">
          <cell r="D2472" t="str">
            <v>RM-J-1115LI25-M19.1</v>
          </cell>
        </row>
        <row r="2473">
          <cell r="D2473" t="str">
            <v>RM-J-1115LI25-M19.2</v>
          </cell>
        </row>
        <row r="2474">
          <cell r="D2474" t="str">
            <v>RM-J-1115LI25-M19.3</v>
          </cell>
        </row>
        <row r="2475">
          <cell r="D2475" t="str">
            <v>RM-J-1116LI25-M19</v>
          </cell>
        </row>
        <row r="2476">
          <cell r="D2476" t="str">
            <v>RM-J-1117LI25-M19</v>
          </cell>
        </row>
        <row r="2477">
          <cell r="D2477" t="str">
            <v>RM-V-354-V1I25-M23.2</v>
          </cell>
        </row>
        <row r="2478">
          <cell r="D2478" t="str">
            <v>RM-J-1118LI25-M19</v>
          </cell>
        </row>
        <row r="2479">
          <cell r="D2479" t="str">
            <v>RM-V-008-V1I26-M46, M01.1</v>
          </cell>
        </row>
        <row r="2480">
          <cell r="D2480" t="str">
            <v>RM-J-1119LI25-M19</v>
          </cell>
        </row>
        <row r="2481">
          <cell r="D2481" t="str">
            <v>RM-J-1120LI25-M19</v>
          </cell>
        </row>
        <row r="2482">
          <cell r="D2482" t="str">
            <v>RM-J-1121LI25-M19.1</v>
          </cell>
        </row>
        <row r="2483">
          <cell r="D2483" t="str">
            <v>RM-J-1121LI25-M19.2</v>
          </cell>
        </row>
        <row r="2484">
          <cell r="D2484" t="str">
            <v>RM-V-359-V1I25-M19.1</v>
          </cell>
        </row>
        <row r="2485">
          <cell r="D2485" t="str">
            <v>RM-J-1122LI25-M19</v>
          </cell>
        </row>
        <row r="2486">
          <cell r="D2486" t="str">
            <v>RM-J-1123LI25-M19</v>
          </cell>
        </row>
        <row r="2487">
          <cell r="D2487" t="str">
            <v>RM-J-1124LI25-M19</v>
          </cell>
        </row>
        <row r="2488">
          <cell r="D2488" t="str">
            <v>RM-J-1125LI25-M19</v>
          </cell>
        </row>
        <row r="2489">
          <cell r="D2489" t="str">
            <v>RM-J-1126LI25-M19</v>
          </cell>
        </row>
        <row r="2490">
          <cell r="D2490" t="str">
            <v>RM-J-1176LI25-M19</v>
          </cell>
        </row>
        <row r="2491">
          <cell r="D2491" t="str">
            <v>RM-J-1127LI25-M19</v>
          </cell>
        </row>
        <row r="2492">
          <cell r="D2492" t="str">
            <v>RM-V-335-V1I25-M19.1</v>
          </cell>
        </row>
        <row r="2493">
          <cell r="D2493" t="str">
            <v>RM-V-350-V1I25-M19.2</v>
          </cell>
        </row>
        <row r="2494">
          <cell r="D2494" t="str">
            <v>RM-J-1130LI25-M19</v>
          </cell>
        </row>
        <row r="2495">
          <cell r="D2495" t="str">
            <v>RM-J-1131LI25-M19.1</v>
          </cell>
        </row>
        <row r="2496">
          <cell r="D2496" t="str">
            <v>RM-J-1131LI25-M19.2</v>
          </cell>
        </row>
        <row r="2497">
          <cell r="D2497" t="str">
            <v>RM-J-1128LI25-M19</v>
          </cell>
        </row>
        <row r="2498">
          <cell r="D2498" t="str">
            <v>RM-J-1129LI25-M19</v>
          </cell>
        </row>
        <row r="2499">
          <cell r="D2499" t="str">
            <v>RM-V-354-V1I25-M23.3</v>
          </cell>
        </row>
        <row r="2500">
          <cell r="D2500" t="str">
            <v>RM-J-1132LI25-M19</v>
          </cell>
        </row>
        <row r="2501">
          <cell r="D2501" t="str">
            <v>RM-J-1133LI25-M19</v>
          </cell>
        </row>
        <row r="2502">
          <cell r="D2502" t="str">
            <v>RM-J-1134LI25-M19.1</v>
          </cell>
        </row>
        <row r="2503">
          <cell r="D2503" t="str">
            <v>RM-J-1134LI25-M19.2</v>
          </cell>
        </row>
        <row r="2504">
          <cell r="D2504" t="str">
            <v>RM-J-1134LI25-M19.3</v>
          </cell>
        </row>
        <row r="2505">
          <cell r="D2505" t="str">
            <v>RM-J-1134LI25-M19.4</v>
          </cell>
        </row>
        <row r="2506">
          <cell r="D2506" t="str">
            <v>RM-J-1135LI25-M19</v>
          </cell>
        </row>
        <row r="2507">
          <cell r="D2507" t="str">
            <v>RM-J-1136LI25-M19</v>
          </cell>
        </row>
        <row r="2508">
          <cell r="D2508" t="str">
            <v>RM-J-1137LI25-M19.1</v>
          </cell>
        </row>
        <row r="2509">
          <cell r="D2509" t="str">
            <v>RM-J-1137LI25-M19.2</v>
          </cell>
        </row>
        <row r="2510">
          <cell r="D2510" t="str">
            <v>RM-J-1138LI25-M19</v>
          </cell>
        </row>
        <row r="2511">
          <cell r="D2511" t="str">
            <v>RM-J-1139LI25-M19.1</v>
          </cell>
        </row>
        <row r="2512">
          <cell r="D2512" t="str">
            <v>RM-J-1139LI25-M19.2</v>
          </cell>
        </row>
        <row r="2513">
          <cell r="D2513" t="str">
            <v>RM-J-1139LI25-M19.3</v>
          </cell>
        </row>
        <row r="2514">
          <cell r="D2514" t="str">
            <v>RM-V-031-V1I26-M19.1</v>
          </cell>
        </row>
        <row r="2515">
          <cell r="D2515" t="str">
            <v>RM-J-1140LI25-M19</v>
          </cell>
        </row>
        <row r="2516">
          <cell r="D2516" t="str">
            <v>RM-J-1141LI25-M19</v>
          </cell>
        </row>
        <row r="2517">
          <cell r="D2517" t="str">
            <v>RM-V-022-V1I26-M19.1</v>
          </cell>
        </row>
        <row r="2518">
          <cell r="D2518" t="str">
            <v>RM-J-1142LI26-M19</v>
          </cell>
        </row>
        <row r="2519">
          <cell r="D2519" t="str">
            <v>RM-J-1143LI26-M19</v>
          </cell>
        </row>
        <row r="2520">
          <cell r="D2520" t="str">
            <v>RM-J-1144LI26-M19.1</v>
          </cell>
        </row>
        <row r="2521">
          <cell r="D2521" t="str">
            <v>RM-J-1144LI26-M19.2</v>
          </cell>
        </row>
        <row r="2522">
          <cell r="D2522" t="str">
            <v>RM-J-1144LI26-M19.3</v>
          </cell>
        </row>
        <row r="2523">
          <cell r="D2523" t="str">
            <v>RM-J-1145LI26-M19</v>
          </cell>
        </row>
        <row r="2524">
          <cell r="D2524" t="str">
            <v>RM-V-026-V1I26-M23.1</v>
          </cell>
        </row>
        <row r="2525">
          <cell r="D2525" t="str">
            <v>RM-J-1148LI26-M19</v>
          </cell>
        </row>
        <row r="2526">
          <cell r="D2526" t="str">
            <v>RM-J-1147LI26-M19</v>
          </cell>
        </row>
        <row r="2527">
          <cell r="D2527" t="str">
            <v>RM-J-1146LI26-M19</v>
          </cell>
        </row>
        <row r="2528">
          <cell r="D2528" t="str">
            <v>RM-J-1149LI26-M19</v>
          </cell>
        </row>
        <row r="2529">
          <cell r="D2529" t="str">
            <v>RM-J-1149LI26-M19.2</v>
          </cell>
        </row>
        <row r="2530">
          <cell r="D2530" t="str">
            <v>RM-J-1150LI26-M19.1</v>
          </cell>
        </row>
        <row r="2531">
          <cell r="D2531" t="str">
            <v>RM-J-1150LI26-M19.2</v>
          </cell>
        </row>
        <row r="2532">
          <cell r="D2532" t="str">
            <v>RM-J-1151LI26-M19</v>
          </cell>
        </row>
        <row r="2533">
          <cell r="D2533" t="str">
            <v>RM-J-1152LI26-M19</v>
          </cell>
        </row>
        <row r="2534">
          <cell r="D2534" t="str">
            <v>RM-J-1153LI26-M19</v>
          </cell>
        </row>
        <row r="2535">
          <cell r="D2535" t="str">
            <v>RM-V-031-V1I26-M19.2</v>
          </cell>
        </row>
        <row r="2536">
          <cell r="D2536" t="str">
            <v>RM-J-1154LI26-M19</v>
          </cell>
        </row>
        <row r="2537">
          <cell r="D2537" t="str">
            <v>RM-J-1155LI26-M19.1</v>
          </cell>
        </row>
        <row r="2538">
          <cell r="D2538" t="str">
            <v>RM-J-1155LI26-M19.2</v>
          </cell>
        </row>
        <row r="2539">
          <cell r="D2539" t="str">
            <v>RM-J-1155LI26-M19.3</v>
          </cell>
        </row>
        <row r="2540">
          <cell r="D2540" t="str">
            <v>RM-J-1156LI26-M19</v>
          </cell>
        </row>
        <row r="2541">
          <cell r="D2541" t="str">
            <v>RM-J-1157LI26-M19.1</v>
          </cell>
        </row>
        <row r="2542">
          <cell r="D2542" t="str">
            <v>RM-J-1157LI26-M19.2</v>
          </cell>
        </row>
        <row r="2543">
          <cell r="D2543" t="str">
            <v>RM-J-1158LI26-M19.1</v>
          </cell>
        </row>
        <row r="2544">
          <cell r="D2544" t="str">
            <v>RM-J-1158LI26-M19.2</v>
          </cell>
        </row>
        <row r="2545">
          <cell r="D2545" t="str">
            <v>RM-J-1159LI26-M19.1</v>
          </cell>
        </row>
        <row r="2546">
          <cell r="D2546" t="str">
            <v>RM-J-1159LI26-M19.2</v>
          </cell>
        </row>
        <row r="2547">
          <cell r="D2547" t="str">
            <v>RM-J-1159LI26-M19.3</v>
          </cell>
        </row>
        <row r="2548">
          <cell r="D2548" t="str">
            <v>RM-J-1160LI26-M19</v>
          </cell>
        </row>
        <row r="2549">
          <cell r="D2549" t="str">
            <v>RM-J-1161LI26-M19</v>
          </cell>
        </row>
        <row r="2550">
          <cell r="D2550" t="str">
            <v>RM-J-1162LI26-M19</v>
          </cell>
        </row>
        <row r="2551">
          <cell r="D2551" t="str">
            <v>RM-J-1163LI26-M19</v>
          </cell>
        </row>
        <row r="2552">
          <cell r="D2552" t="str">
            <v>RM-J-1150LI26-M19.3</v>
          </cell>
        </row>
        <row r="2553">
          <cell r="D2553" t="str">
            <v>RM-J-1158LI26-M19.3</v>
          </cell>
        </row>
        <row r="2554">
          <cell r="D2554" t="str">
            <v>RM-J-1157LI26-M19.3</v>
          </cell>
        </row>
        <row r="2555">
          <cell r="D2555" t="str">
            <v>RM-J-1164LI26-M19.CS9309</v>
          </cell>
        </row>
        <row r="2556">
          <cell r="D2556" t="str">
            <v>RM-J-1165LI26-M19</v>
          </cell>
        </row>
        <row r="2557">
          <cell r="D2557" t="str">
            <v>RM-J-1166LI26-M19</v>
          </cell>
        </row>
        <row r="2558">
          <cell r="D2558" t="str">
            <v>RM-J-1167LI26-M19</v>
          </cell>
        </row>
        <row r="2559">
          <cell r="D2559" t="str">
            <v>RM-V-031-V1I26-M19.3</v>
          </cell>
        </row>
        <row r="2560">
          <cell r="D2560" t="str">
            <v>RM-V-022-V1I26-M19.2</v>
          </cell>
        </row>
        <row r="2561">
          <cell r="D2561" t="str">
            <v>RM-V-026-V1I26-M23.2</v>
          </cell>
        </row>
        <row r="2562">
          <cell r="D2562" t="str">
            <v>RM-V-007-V1I26-M19.1</v>
          </cell>
        </row>
        <row r="2563">
          <cell r="D2563" t="str">
            <v>RM-J-1173LI26-M19</v>
          </cell>
        </row>
        <row r="2564">
          <cell r="D2564" t="str">
            <v>RM-J-1174LI26-M19</v>
          </cell>
        </row>
        <row r="2565">
          <cell r="D2565" t="str">
            <v>RM-J-1168LI26-M19</v>
          </cell>
        </row>
        <row r="2566">
          <cell r="D2566" t="str">
            <v>RM-J-1169LI26-M19</v>
          </cell>
        </row>
        <row r="2567">
          <cell r="D2567" t="str">
            <v>RM-J-1170LI26-M19</v>
          </cell>
        </row>
        <row r="2568">
          <cell r="D2568" t="str">
            <v>RM-J-1171LI26-M19</v>
          </cell>
        </row>
        <row r="2569">
          <cell r="D2569" t="str">
            <v>RM-J-1172LI26-M19</v>
          </cell>
        </row>
        <row r="2570">
          <cell r="D2570" t="str">
            <v>RM-J-1175LI26-M19</v>
          </cell>
        </row>
        <row r="2571">
          <cell r="D2571" t="str">
            <v>RM-V-008-V1I26-M46, M01.2</v>
          </cell>
        </row>
        <row r="2572">
          <cell r="D2572" t="str">
            <v>RM-J-1176LI26-M19</v>
          </cell>
        </row>
        <row r="2573">
          <cell r="D2573" t="str">
            <v>RM-J-1177LI26-M19</v>
          </cell>
        </row>
        <row r="2574">
          <cell r="D2574" t="str">
            <v>RM-J-1178LI26-M19</v>
          </cell>
        </row>
        <row r="2575">
          <cell r="D2575" t="str">
            <v>RM-V-026-V1I26-M23.3</v>
          </cell>
        </row>
        <row r="2576">
          <cell r="D2576" t="str">
            <v>RM-J-1179LI26-M19</v>
          </cell>
        </row>
        <row r="2577">
          <cell r="D2577" t="str">
            <v>RM-J-1180LI26-M19</v>
          </cell>
        </row>
        <row r="2578">
          <cell r="D2578" t="str">
            <v>RM-V-013-V1I26-MCS.1</v>
          </cell>
        </row>
        <row r="2579">
          <cell r="D2579" t="str">
            <v>RM-J-1181LI26-M19.1</v>
          </cell>
        </row>
        <row r="2580">
          <cell r="D2580" t="str">
            <v>RM-J-1181LI26-M19.2</v>
          </cell>
        </row>
        <row r="2581">
          <cell r="D2581" t="str">
            <v>RM-J-1181LI26-M19.3</v>
          </cell>
        </row>
        <row r="2582">
          <cell r="D2582" t="str">
            <v>RM-J-1182LI26-M19</v>
          </cell>
        </row>
        <row r="2583">
          <cell r="D2583" t="str">
            <v>RM-J-1183LI26-M19</v>
          </cell>
        </row>
        <row r="2584">
          <cell r="D2584" t="str">
            <v>RM-J-1184LI26-M19</v>
          </cell>
        </row>
        <row r="2585">
          <cell r="D2585" t="str">
            <v>RM-J-1185LI26-M19</v>
          </cell>
        </row>
        <row r="2586">
          <cell r="D2586" t="str">
            <v>RM-J-1186LI26-M19</v>
          </cell>
        </row>
        <row r="2587">
          <cell r="D2587" t="str">
            <v>RM-J-1187LI26-M19.1</v>
          </cell>
        </row>
        <row r="2588">
          <cell r="D2588" t="str">
            <v>RM-J-1187LI26-M19.2</v>
          </cell>
        </row>
        <row r="2589">
          <cell r="D2589" t="str">
            <v>RM-J-1188LI26-M19</v>
          </cell>
        </row>
        <row r="2590">
          <cell r="D2590" t="str">
            <v>RM-J-1189LI26-M19</v>
          </cell>
        </row>
        <row r="2591">
          <cell r="D2591" t="str">
            <v>RM-J-1190LI26-M19</v>
          </cell>
        </row>
        <row r="2592">
          <cell r="D2592" t="str">
            <v>RM-J-1191LI26-M19</v>
          </cell>
        </row>
        <row r="2593">
          <cell r="D2593" t="str">
            <v>RM-J-1192LI26-M19</v>
          </cell>
        </row>
        <row r="2594">
          <cell r="D2594" t="str">
            <v>RM-J-1193LI26-M19</v>
          </cell>
        </row>
        <row r="2595">
          <cell r="D2595" t="str">
            <v>RM-J-1194LI26-M19</v>
          </cell>
        </row>
        <row r="2596">
          <cell r="D2596" t="str">
            <v>RM-V-057-V1I26-M23.1</v>
          </cell>
        </row>
        <row r="2597">
          <cell r="D2597" t="str">
            <v>RM-V-039-V1I26-M46, M01.1</v>
          </cell>
        </row>
        <row r="2598">
          <cell r="D2598" t="str">
            <v>RM-J-1195LI26-M19</v>
          </cell>
        </row>
        <row r="2599">
          <cell r="D2599" t="str">
            <v>RM-J-1196LI26-M19</v>
          </cell>
        </row>
        <row r="2600">
          <cell r="D2600" t="str">
            <v>RM-J-1197LI26-M19.1</v>
          </cell>
        </row>
        <row r="2601">
          <cell r="D2601" t="str">
            <v>RM-J-1197LI26-M19.2</v>
          </cell>
        </row>
        <row r="2602">
          <cell r="D2602" t="str">
            <v>RM-J-1198LI26-M19.2</v>
          </cell>
        </row>
        <row r="2603">
          <cell r="D2603" t="str">
            <v>RM-J-1199LI26-M19.2</v>
          </cell>
        </row>
        <row r="2604">
          <cell r="D2604" t="str">
            <v>RM-J-1200LI26-M19.2</v>
          </cell>
        </row>
        <row r="2605">
          <cell r="D2605" t="str">
            <v>RM-J-1201LI26-M19</v>
          </cell>
        </row>
        <row r="2606">
          <cell r="D2606" t="str">
            <v>RM-J-1202LI26-M19</v>
          </cell>
        </row>
        <row r="2607">
          <cell r="D2607" t="str">
            <v>RM-J-1203LI26-M19</v>
          </cell>
        </row>
        <row r="2608">
          <cell r="D2608" t="str">
            <v>RM-J-1204LI26-M19</v>
          </cell>
        </row>
        <row r="2609">
          <cell r="D2609" t="str">
            <v>RM-J-1205LI26-M19</v>
          </cell>
        </row>
        <row r="2610">
          <cell r="D2610" t="str">
            <v>RM-J-1206LI26-M19</v>
          </cell>
        </row>
        <row r="2611">
          <cell r="D2611" t="str">
            <v>RM-J-1207LI26-M19</v>
          </cell>
        </row>
        <row r="2612">
          <cell r="D2612" t="str">
            <v>RM-J-1208LI26-M19</v>
          </cell>
        </row>
        <row r="2613">
          <cell r="D2613" t="str">
            <v>RM-J-1209LI26-M19</v>
          </cell>
        </row>
        <row r="2614">
          <cell r="D2614" t="str">
            <v>RM-J-1210LI26-M19</v>
          </cell>
        </row>
        <row r="2615">
          <cell r="D2615" t="str">
            <v>RM-V-057-V1I26-M23.2</v>
          </cell>
        </row>
        <row r="2616">
          <cell r="D2616" t="str">
            <v>RM-J-1211LI26-M19</v>
          </cell>
        </row>
        <row r="2617">
          <cell r="D2617" t="str">
            <v>RM-J-1212LI26-M19</v>
          </cell>
        </row>
        <row r="2618">
          <cell r="D2618" t="str">
            <v>RM-J-1213LI26-M19</v>
          </cell>
        </row>
        <row r="2619">
          <cell r="D2619" t="str">
            <v>RM-J-1214LI26-M19</v>
          </cell>
        </row>
        <row r="2620">
          <cell r="D2620" t="str">
            <v>RM-J-1215LI26-M19</v>
          </cell>
        </row>
        <row r="2621">
          <cell r="D2621" t="str">
            <v>RM-J-1216LI26-M19</v>
          </cell>
        </row>
        <row r="2622">
          <cell r="D2622" t="str">
            <v>RM-J-1217LI26-M19</v>
          </cell>
        </row>
        <row r="2623">
          <cell r="D2623" t="str">
            <v>RM-J-1218LI26-M19</v>
          </cell>
        </row>
        <row r="2624">
          <cell r="D2624" t="str">
            <v>RM-J-1219LI26-M19</v>
          </cell>
        </row>
        <row r="2625">
          <cell r="D2625" t="str">
            <v>RM-J-1220LI26-M19</v>
          </cell>
        </row>
        <row r="2626">
          <cell r="D2626" t="str">
            <v>RM-J-1221LI26-M19</v>
          </cell>
        </row>
        <row r="2627">
          <cell r="D2627" t="str">
            <v>RM-J-1222LI26-M19</v>
          </cell>
        </row>
        <row r="2628">
          <cell r="D2628" t="str">
            <v>RM-J-1223LI26-M19</v>
          </cell>
        </row>
        <row r="2629">
          <cell r="D2629" t="str">
            <v>RM-J-1224LI26-M19</v>
          </cell>
        </row>
        <row r="2630">
          <cell r="D2630" t="str">
            <v>RM-J-1225LI26-M19</v>
          </cell>
        </row>
        <row r="2631">
          <cell r="D2631" t="str">
            <v>RM-J-1226LI26-M19</v>
          </cell>
        </row>
        <row r="2632">
          <cell r="D2632" t="str">
            <v>RM-V-039-V1I26-M46, M01.2</v>
          </cell>
        </row>
        <row r="2633">
          <cell r="D2633" t="str">
            <v>RM-J-1227LI26-M19</v>
          </cell>
        </row>
        <row r="2634">
          <cell r="D2634" t="str">
            <v>RM-J-1228LI26-M19.CS9574</v>
          </cell>
        </row>
        <row r="2635">
          <cell r="D2635" t="str">
            <v>RM-J-1229LI26-M19</v>
          </cell>
        </row>
        <row r="2636">
          <cell r="D2636" t="str">
            <v>RM-J-1230LI26-M19</v>
          </cell>
        </row>
        <row r="2637">
          <cell r="D2637" t="str">
            <v>RM-J-1231LI26-M19</v>
          </cell>
        </row>
        <row r="2638">
          <cell r="D2638" t="str">
            <v>RM-J-1232LI26-M19</v>
          </cell>
        </row>
        <row r="2639">
          <cell r="D2639" t="str">
            <v>RM-J-1233LI26-M19</v>
          </cell>
        </row>
        <row r="2640">
          <cell r="D2640" t="str">
            <v>RM-V-057-V1I26-M23.3</v>
          </cell>
        </row>
        <row r="2641">
          <cell r="D2641" t="str">
            <v>RM-J-1234LI26-M19</v>
          </cell>
        </row>
        <row r="2642">
          <cell r="D2642" t="str">
            <v>RM-V-036-V1I26-M19.1</v>
          </cell>
        </row>
        <row r="2643">
          <cell r="D2643" t="str">
            <v>RM-J-1235LI26-M19.CS9583</v>
          </cell>
        </row>
        <row r="2644">
          <cell r="D2644" t="str">
            <v>RM-J-1236LI26-M19</v>
          </cell>
        </row>
        <row r="2645">
          <cell r="D2645" t="str">
            <v>RM-J-1237LI26-M19</v>
          </cell>
        </row>
        <row r="2646">
          <cell r="D2646" t="str">
            <v>RM-J-1238LI26-M19</v>
          </cell>
        </row>
        <row r="2647">
          <cell r="D2647" t="str">
            <v>RM-V-038-V1I26-M19.1</v>
          </cell>
        </row>
        <row r="2648">
          <cell r="D2648" t="str">
            <v>RM-J-1239LI26-M19</v>
          </cell>
        </row>
        <row r="2649">
          <cell r="D2649" t="str">
            <v>RM-J-1240LI26-M19</v>
          </cell>
        </row>
        <row r="2650">
          <cell r="D2650" t="str">
            <v>RM-J-1241LI26-M19</v>
          </cell>
        </row>
        <row r="2651">
          <cell r="D2651" t="str">
            <v>RM-J-1242LI26-M19</v>
          </cell>
        </row>
        <row r="2652">
          <cell r="D2652" t="str">
            <v>RM-J-1243LI26-M19</v>
          </cell>
        </row>
        <row r="2653">
          <cell r="D2653" t="str">
            <v>RM-V-063-V1I26-M19.1</v>
          </cell>
        </row>
        <row r="2654">
          <cell r="D2654" t="str">
            <v>RM-J-1244LI26-M19</v>
          </cell>
        </row>
        <row r="2655">
          <cell r="D2655" t="str">
            <v>RM-V-044-V1I26-MCS.1</v>
          </cell>
        </row>
        <row r="2656">
          <cell r="D2656" t="str">
            <v>RM-J-1246LI26-M19</v>
          </cell>
        </row>
        <row r="2657">
          <cell r="D2657" t="str">
            <v>RM-J-1245LI26-M19</v>
          </cell>
        </row>
        <row r="2658">
          <cell r="D2658" t="str">
            <v>RM-J-1247LI26-M19</v>
          </cell>
        </row>
        <row r="2659">
          <cell r="D2659" t="str">
            <v>RM-V-346-V1I25-M01</v>
          </cell>
        </row>
        <row r="2660">
          <cell r="D2660" t="str">
            <v>RM-V-331-V1I25-M19</v>
          </cell>
        </row>
        <row r="2661">
          <cell r="D2661" t="str">
            <v>RM-V-331-V1I25-M19.1</v>
          </cell>
        </row>
        <row r="2662">
          <cell r="D2662" t="str">
            <v>RM-V-331-V1I25-M19.2</v>
          </cell>
        </row>
        <row r="2663">
          <cell r="D2663" t="str">
            <v>RM-M-530-SI25-M19</v>
          </cell>
        </row>
        <row r="2664">
          <cell r="D2664" t="str">
            <v>FG-V-171-V1E25-M01</v>
          </cell>
        </row>
        <row r="2665">
          <cell r="D2665" t="str">
            <v>FG-V-168-V1E25-M46</v>
          </cell>
        </row>
        <row r="2666">
          <cell r="D2666" t="str">
            <v>FG-R-2064LE25.M19</v>
          </cell>
        </row>
        <row r="2667">
          <cell r="D2667" t="str">
            <v>FG-R-2065LE25.M19</v>
          </cell>
        </row>
        <row r="2668">
          <cell r="D2668" t="str">
            <v>FG-R-2066LE25.M19</v>
          </cell>
        </row>
        <row r="2669">
          <cell r="D2669" t="str">
            <v>FG-R-2067LE25.M01</v>
          </cell>
        </row>
        <row r="2670">
          <cell r="D2670" t="str">
            <v>FG-R-2068LE25.M19</v>
          </cell>
        </row>
        <row r="2671">
          <cell r="D2671" t="str">
            <v>FG-R-2069LE25.M19</v>
          </cell>
        </row>
        <row r="2672">
          <cell r="D2672" t="str">
            <v>FG-R-2070LE25.M19</v>
          </cell>
        </row>
        <row r="2673">
          <cell r="D2673" t="str">
            <v>RM-R-001-SI25-M19</v>
          </cell>
        </row>
        <row r="2674">
          <cell r="D2674" t="str">
            <v>RM-V-356-V1I25-M19</v>
          </cell>
        </row>
        <row r="2675">
          <cell r="D2675" t="str">
            <v>FG-V-169-V1E25-M01.PFA</v>
          </cell>
        </row>
        <row r="2676">
          <cell r="D2676" t="str">
            <v>RM-R-002-SI25-M19</v>
          </cell>
        </row>
        <row r="2677">
          <cell r="D2677" t="str">
            <v>FG-V-169-V1E25-M01.1.PFA</v>
          </cell>
        </row>
        <row r="2678">
          <cell r="D2678" t="str">
            <v>FG-V-169-V1E25-M01.2.PFA</v>
          </cell>
        </row>
        <row r="2679">
          <cell r="D2679" t="str">
            <v>RM-V-331-V1I25-M19.3</v>
          </cell>
        </row>
        <row r="2680">
          <cell r="D2680" t="str">
            <v>RM-V-331-V1I25-M19.4</v>
          </cell>
        </row>
        <row r="2681">
          <cell r="D2681" t="str">
            <v>RM-V-331-V1I25-M19.5</v>
          </cell>
        </row>
        <row r="2682">
          <cell r="D2682" t="str">
            <v>RM-V-338-V1I25-M19</v>
          </cell>
        </row>
        <row r="2683">
          <cell r="D2683" t="str">
            <v>FG-R-2071LE25.M19</v>
          </cell>
        </row>
        <row r="2684">
          <cell r="D2684" t="str">
            <v>FG-R-2072LE25.M45</v>
          </cell>
        </row>
        <row r="2685">
          <cell r="D2685" t="str">
            <v>FG-R-2073LE25.M19</v>
          </cell>
        </row>
        <row r="2686">
          <cell r="D2686" t="str">
            <v>FG-R-2074LE25.M19</v>
          </cell>
        </row>
        <row r="2687">
          <cell r="D2687" t="str">
            <v>FG-R-2075LE25.M01</v>
          </cell>
        </row>
        <row r="2688">
          <cell r="D2688" t="str">
            <v>FG-R-2076LE25.M19</v>
          </cell>
        </row>
        <row r="2689">
          <cell r="D2689" t="str">
            <v>FG-R-2077LE25.M19</v>
          </cell>
        </row>
        <row r="2690">
          <cell r="D2690" t="str">
            <v>FG-V-169-V1E25-M01.3.PFA</v>
          </cell>
        </row>
        <row r="2691">
          <cell r="D2691" t="str">
            <v>FG-V-169-V1E25-M01.4.PFA</v>
          </cell>
        </row>
        <row r="2692">
          <cell r="D2692" t="str">
            <v>FG-V-171-V1E25-M01.1</v>
          </cell>
        </row>
        <row r="2693">
          <cell r="D2693" t="str">
            <v>FG-V-168-V1E25-M46.1</v>
          </cell>
        </row>
        <row r="2694">
          <cell r="D2694" t="str">
            <v>FG-R-2077LE25.M19</v>
          </cell>
        </row>
        <row r="2695">
          <cell r="D2695" t="str">
            <v>FG-R-2079LE25.M19</v>
          </cell>
        </row>
        <row r="2696">
          <cell r="D2696" t="str">
            <v>FG-V-169-V1E25-M01.5.PFA</v>
          </cell>
        </row>
        <row r="2697">
          <cell r="D2697" t="str">
            <v>RM-V-348-V1I25-M19</v>
          </cell>
        </row>
        <row r="2698">
          <cell r="D2698" t="str">
            <v>RM-V-338-V1I25-M19.1</v>
          </cell>
        </row>
        <row r="2699">
          <cell r="D2699" t="str">
            <v>RM-R-003-SI25-M19</v>
          </cell>
        </row>
        <row r="2700">
          <cell r="D2700" t="str">
            <v>RM-V-356-V1I25-M19.1</v>
          </cell>
        </row>
        <row r="2701">
          <cell r="D2701" t="str">
            <v>FG-V-169-V1E25-M01.6.09031</v>
          </cell>
        </row>
        <row r="2702">
          <cell r="D2702" t="str">
            <v>RM-V-331-V1I25-M19.6</v>
          </cell>
        </row>
        <row r="2703">
          <cell r="D2703" t="str">
            <v>RM-V-331-V1I25-M19.7</v>
          </cell>
        </row>
        <row r="2704">
          <cell r="D2704" t="str">
            <v>FG-V-174-V1E25-M19</v>
          </cell>
        </row>
        <row r="2705">
          <cell r="D2705" t="str">
            <v>FG-R-2080LE25.M19</v>
          </cell>
        </row>
        <row r="2706">
          <cell r="D2706" t="str">
            <v>FG-R-2081LE25.M01</v>
          </cell>
        </row>
        <row r="2707">
          <cell r="D2707" t="str">
            <v>FG-R-2082LE25.M19</v>
          </cell>
        </row>
        <row r="2708">
          <cell r="D2708" t="str">
            <v>FG-R-2083LE25.M19</v>
          </cell>
        </row>
        <row r="2709">
          <cell r="D2709" t="str">
            <v>FG-V-168-V1E25-M46.2</v>
          </cell>
        </row>
        <row r="2710">
          <cell r="D2710" t="str">
            <v>RM-R-004-SI25-M19</v>
          </cell>
        </row>
        <row r="2711">
          <cell r="D2711" t="str">
            <v>FG-R-2084LE25.M19.</v>
          </cell>
        </row>
        <row r="2712">
          <cell r="D2712" t="str">
            <v>FG-R-2085LE25.M19</v>
          </cell>
        </row>
        <row r="2713">
          <cell r="D2713" t="str">
            <v>RM-V-356-V1I25-M19.2</v>
          </cell>
        </row>
        <row r="2714">
          <cell r="D2714" t="str">
            <v>RM-V-356-V1I25-M19.3</v>
          </cell>
        </row>
        <row r="2715">
          <cell r="D2715" t="str">
            <v>RM-V-356-V1I25-M19.4</v>
          </cell>
        </row>
        <row r="2716">
          <cell r="D2716" t="str">
            <v>RM-V-348-V1I25-M19.1</v>
          </cell>
        </row>
        <row r="2717">
          <cell r="D2717" t="str">
            <v>FG-V-169-V1E25-M01.7.9115</v>
          </cell>
        </row>
        <row r="2718">
          <cell r="D2718" t="str">
            <v>RM-R-006-SI25-M19</v>
          </cell>
        </row>
        <row r="2719">
          <cell r="D2719" t="str">
            <v>RM-R-005-SI25-M19</v>
          </cell>
        </row>
        <row r="2720">
          <cell r="D2720" t="str">
            <v>RM-V-338-V1I25-M19.2</v>
          </cell>
        </row>
        <row r="2721">
          <cell r="D2721" t="str">
            <v>FG-V-169-V1E25-M01.8.9115</v>
          </cell>
        </row>
        <row r="2722">
          <cell r="D2722" t="str">
            <v>FG-R-2086LE25.M19</v>
          </cell>
        </row>
        <row r="2723">
          <cell r="D2723" t="str">
            <v>FG-R-2087LE25.M19</v>
          </cell>
        </row>
        <row r="2724">
          <cell r="D2724" t="str">
            <v>FG-R-2088LE25.M45</v>
          </cell>
        </row>
        <row r="2725">
          <cell r="D2725" t="str">
            <v>FG-R-2089LE25.M19</v>
          </cell>
        </row>
        <row r="2726">
          <cell r="D2726" t="str">
            <v>FG-R-2090LE25.M19</v>
          </cell>
        </row>
        <row r="2727">
          <cell r="D2727" t="str">
            <v>RM-R-007-SI26-M19</v>
          </cell>
        </row>
        <row r="2728">
          <cell r="D2728" t="str">
            <v>RM-V-003-V1I26-M19</v>
          </cell>
        </row>
        <row r="2729">
          <cell r="D2729" t="str">
            <v>RM-V-003-V1I26-M19.1</v>
          </cell>
        </row>
        <row r="2730">
          <cell r="D2730" t="str">
            <v>FG-V-006-V1E26-M46</v>
          </cell>
        </row>
        <row r="2731">
          <cell r="D2731" t="str">
            <v>RM-V-018-V1I26-M01.1</v>
          </cell>
        </row>
        <row r="2732">
          <cell r="D2732" t="str">
            <v>FG-R-2097LE25.M19</v>
          </cell>
        </row>
        <row r="2733">
          <cell r="D2733" t="str">
            <v>FG-R-2093LE25.M19</v>
          </cell>
        </row>
        <row r="2734">
          <cell r="D2734" t="str">
            <v>FG-R-2094LE25.M19</v>
          </cell>
        </row>
        <row r="2735">
          <cell r="D2735" t="str">
            <v>FG-R-2095LE25.M19</v>
          </cell>
        </row>
        <row r="2736">
          <cell r="D2736" t="str">
            <v>FG-R-2096LE25.M19</v>
          </cell>
        </row>
        <row r="2737">
          <cell r="D2737" t="str">
            <v>RM-R-008-SI26-M19.9183</v>
          </cell>
        </row>
        <row r="2738">
          <cell r="D2738" t="str">
            <v>RM-R-009-SI26-M19</v>
          </cell>
        </row>
        <row r="2739">
          <cell r="D2739" t="str">
            <v>FG-V-001-V1E26-M01</v>
          </cell>
        </row>
        <row r="2740">
          <cell r="D2740" t="str">
            <v>RM-V-028-V1I26-M19</v>
          </cell>
        </row>
        <row r="2741">
          <cell r="D2741" t="str">
            <v>RM-R-010-SI26-M19</v>
          </cell>
        </row>
        <row r="2742">
          <cell r="D2742" t="str">
            <v>FG-V-006-V1E26-M46.1</v>
          </cell>
        </row>
        <row r="2743">
          <cell r="D2743" t="str">
            <v>RM-V-010-V1I26-M19</v>
          </cell>
        </row>
        <row r="2744">
          <cell r="D2744" t="str">
            <v>RM-V-018-V1I26-M01.2</v>
          </cell>
        </row>
        <row r="2745">
          <cell r="D2745" t="str">
            <v>FG-R-2098LE25.M19</v>
          </cell>
        </row>
        <row r="2746">
          <cell r="D2746" t="str">
            <v>RM-R-011-SI26-M19-F</v>
          </cell>
        </row>
        <row r="2747">
          <cell r="D2747" t="str">
            <v>RM-V-028-V1I26-M19.1</v>
          </cell>
        </row>
        <row r="2748">
          <cell r="D2748" t="str">
            <v>RM-V-003-V1I26-M19.2</v>
          </cell>
        </row>
        <row r="2749">
          <cell r="D2749" t="str">
            <v>RM-V-003-V1I26-M19.3</v>
          </cell>
        </row>
        <row r="2750">
          <cell r="D2750" t="str">
            <v>FG-V-009-V1E26-M01</v>
          </cell>
        </row>
        <row r="2751">
          <cell r="D2751" t="str">
            <v>FG-R-2099LE25.M19</v>
          </cell>
        </row>
        <row r="2752">
          <cell r="D2752" t="str">
            <v>FG-R-2100LE25.M45</v>
          </cell>
        </row>
        <row r="2753">
          <cell r="D2753" t="str">
            <v>FG-R-2101LE25.M01</v>
          </cell>
        </row>
        <row r="2754">
          <cell r="D2754" t="str">
            <v>FG-R-2102LE25.M19</v>
          </cell>
        </row>
        <row r="2755">
          <cell r="D2755" t="str">
            <v>RM-R-012-SI26-M19</v>
          </cell>
        </row>
        <row r="2756">
          <cell r="D2756" t="str">
            <v>RM-R-013-SI26-M19-B</v>
          </cell>
        </row>
        <row r="2757">
          <cell r="D2757" t="str">
            <v>RM-R-014-SI26-M19-B</v>
          </cell>
        </row>
        <row r="2758">
          <cell r="D2758" t="str">
            <v>RM-R-015-SI26-M19-B</v>
          </cell>
        </row>
        <row r="2759">
          <cell r="D2759" t="str">
            <v>RM-R-016-SI26-M19</v>
          </cell>
        </row>
        <row r="2760">
          <cell r="D2760" t="str">
            <v>FG-V-006-V1E26-M46.2</v>
          </cell>
        </row>
        <row r="2761">
          <cell r="D2761" t="str">
            <v>RM-R-017-SI26-M19</v>
          </cell>
        </row>
        <row r="2762">
          <cell r="D2762" t="str">
            <v>RM-V-028-V1I26-M19.2</v>
          </cell>
        </row>
        <row r="2763">
          <cell r="D2763" t="str">
            <v>RM-V-010-V1I26-M19.1</v>
          </cell>
        </row>
        <row r="2764">
          <cell r="D2764" t="str">
            <v>RM-V-003-V1I26-M19.4</v>
          </cell>
        </row>
        <row r="2765">
          <cell r="D2765" t="str">
            <v>RM-V-003-V1I26-M19.5</v>
          </cell>
        </row>
        <row r="2766">
          <cell r="D2766" t="str">
            <v>RM-R-018-SI26-M19</v>
          </cell>
        </row>
        <row r="2767">
          <cell r="D2767" t="str">
            <v>FG-V-006-V1E26-M46.3</v>
          </cell>
        </row>
        <row r="2768">
          <cell r="D2768" t="str">
            <v>FG-R-2103LE25.M19</v>
          </cell>
        </row>
        <row r="2769">
          <cell r="D2769" t="str">
            <v>FG-R-2104LE25.M19</v>
          </cell>
        </row>
        <row r="2770">
          <cell r="D2770" t="str">
            <v>FG-R-2105LE25.M19</v>
          </cell>
        </row>
        <row r="2771">
          <cell r="D2771" t="str">
            <v>FG-R-2106LE25.M19</v>
          </cell>
        </row>
        <row r="2772">
          <cell r="D2772" t="str">
            <v>FG-R-2107LE25.M01</v>
          </cell>
        </row>
        <row r="2773">
          <cell r="D2773" t="str">
            <v>FG-R-2108LE25.M19</v>
          </cell>
        </row>
        <row r="2774">
          <cell r="D2774" t="str">
            <v>FG-R-2109LE25.M19</v>
          </cell>
        </row>
        <row r="2775">
          <cell r="D2775" t="str">
            <v>RM-R-019-SI26-M19</v>
          </cell>
        </row>
        <row r="2776">
          <cell r="D2776" t="str">
            <v>RM-R-020-SI26-M19</v>
          </cell>
        </row>
        <row r="2777">
          <cell r="D2777" t="str">
            <v>FG-R-2110LE25.M19</v>
          </cell>
        </row>
        <row r="2778">
          <cell r="D2778" t="str">
            <v>RM-R-010-SI26-M19-B</v>
          </cell>
        </row>
        <row r="2779">
          <cell r="D2779" t="str">
            <v>RM-R-003-SI25-M19-B</v>
          </cell>
        </row>
        <row r="2780">
          <cell r="D2780" t="str">
            <v>RM-R-003-SI25-M19-F</v>
          </cell>
        </row>
        <row r="2781">
          <cell r="D2781" t="str">
            <v>RM-R-002-SI25-M19-B</v>
          </cell>
        </row>
        <row r="2782">
          <cell r="D2782" t="str">
            <v>RM-R-010-SI26-M19-F</v>
          </cell>
        </row>
        <row r="2783">
          <cell r="D2783" t="str">
            <v>RM-R-011-SI26-M19-B</v>
          </cell>
        </row>
        <row r="2784">
          <cell r="D2784" t="str">
            <v>RM-R-001-SI25-M19-B</v>
          </cell>
        </row>
        <row r="2785">
          <cell r="D2785" t="str">
            <v>RM-R-001-SI25-M19-F</v>
          </cell>
        </row>
        <row r="2786">
          <cell r="D2786" t="str">
            <v>RM-R-002-SI25-M19-F</v>
          </cell>
        </row>
        <row r="2787">
          <cell r="D2787" t="str">
            <v>RM-R-004-SI25-M19-B</v>
          </cell>
        </row>
        <row r="2788">
          <cell r="D2788" t="str">
            <v>RM-R-004-SI25-M19-F</v>
          </cell>
        </row>
        <row r="2789">
          <cell r="D2789" t="str">
            <v>RM-R-005-SI25-M19-B</v>
          </cell>
        </row>
        <row r="2790">
          <cell r="D2790" t="str">
            <v>RM-R-005-SI25-M19-F</v>
          </cell>
        </row>
        <row r="2791">
          <cell r="D2791" t="str">
            <v>RM-R-013-SI26-M19-F</v>
          </cell>
        </row>
        <row r="2792">
          <cell r="D2792" t="str">
            <v>RM-R-014-SI26-M19-F</v>
          </cell>
        </row>
        <row r="2793">
          <cell r="D2793" t="str">
            <v>RM-R-015-SI26-M19-F</v>
          </cell>
        </row>
        <row r="2794">
          <cell r="D2794" t="str">
            <v>RM-R-016-SI26-M19-B</v>
          </cell>
        </row>
        <row r="2795">
          <cell r="D2795" t="str">
            <v>RM-R-016-SI26-M19-F</v>
          </cell>
        </row>
        <row r="2796">
          <cell r="D2796" t="str">
            <v>RM-R-018-SI26-M19-B</v>
          </cell>
        </row>
        <row r="2797">
          <cell r="D2797" t="str">
            <v>RM-R-018-SI26-M19-F</v>
          </cell>
        </row>
        <row r="2798">
          <cell r="D2798" t="str">
            <v>RM-R-020-SI26-M19-B</v>
          </cell>
        </row>
        <row r="2799">
          <cell r="D2799" t="str">
            <v>RM-R-020-SI26-M19-F</v>
          </cell>
        </row>
        <row r="2800">
          <cell r="D2800" t="str">
            <v>RM-V-028-V1I26-M19.3</v>
          </cell>
        </row>
        <row r="2801">
          <cell r="D2801" t="str">
            <v>RM-R-021-SI26-M19</v>
          </cell>
        </row>
        <row r="2802">
          <cell r="D2802" t="str">
            <v>RM-V-010-V1I26-M19.2</v>
          </cell>
        </row>
        <row r="2803">
          <cell r="D2803" t="str">
            <v>RM-V-003-V1I26-M19.6</v>
          </cell>
        </row>
        <row r="2804">
          <cell r="D2804" t="str">
            <v>RM-V-003-V1I26-M19.7</v>
          </cell>
        </row>
        <row r="2805">
          <cell r="D2805" t="str">
            <v>RM-V-003-V1I26-M19.8</v>
          </cell>
        </row>
        <row r="2806">
          <cell r="D2806" t="str">
            <v>RM-R-022-SI26-M19</v>
          </cell>
        </row>
        <row r="2807">
          <cell r="D2807" t="str">
            <v>RM-R-022-SI26-M19-B</v>
          </cell>
        </row>
        <row r="2808">
          <cell r="D2808" t="str">
            <v>RM-R-022-SI26-M19-F</v>
          </cell>
        </row>
        <row r="2809">
          <cell r="D2809" t="str">
            <v>RM-R-023-SI26-M19</v>
          </cell>
        </row>
        <row r="2810">
          <cell r="D2810" t="str">
            <v>RM-R-023-SI26-M19-B</v>
          </cell>
        </row>
        <row r="2811">
          <cell r="D2811" t="str">
            <v>RM-R-023-SI26-M19-F</v>
          </cell>
        </row>
        <row r="2812">
          <cell r="D2812" t="str">
            <v>RM-V-020-V1I26-M19</v>
          </cell>
        </row>
        <row r="2813">
          <cell r="D2813" t="str">
            <v>FG-V-012-V1E26-M19.9490</v>
          </cell>
        </row>
        <row r="2814">
          <cell r="D2814" t="str">
            <v>FG-V-009-V1E26-M01.1</v>
          </cell>
        </row>
        <row r="2815">
          <cell r="D2815" t="str">
            <v>RM-V-020-V1I26-M19.1</v>
          </cell>
        </row>
        <row r="2816">
          <cell r="D2816" t="str">
            <v>RM-R-024-SI26-M19</v>
          </cell>
        </row>
        <row r="2817">
          <cell r="D2817" t="str">
            <v>RM-R-024-SI26-M19-B</v>
          </cell>
        </row>
        <row r="2818">
          <cell r="D2818" t="str">
            <v>RM-R-024-SI26-M19-F</v>
          </cell>
        </row>
        <row r="2819">
          <cell r="D2819" t="str">
            <v>FG-R-2111LE25.M19</v>
          </cell>
        </row>
        <row r="2820">
          <cell r="D2820" t="str">
            <v>FG-R-2112LE25.M19</v>
          </cell>
        </row>
        <row r="2821">
          <cell r="D2821" t="str">
            <v>FG-R-2119LE25.M01</v>
          </cell>
        </row>
        <row r="2822">
          <cell r="D2822" t="str">
            <v>FG-R-2113LE25.M19</v>
          </cell>
        </row>
        <row r="2823">
          <cell r="D2823" t="str">
            <v>FG-R-2114LE25.M45</v>
          </cell>
        </row>
        <row r="2824">
          <cell r="D2824" t="str">
            <v>FG-R-2115LE25.M19</v>
          </cell>
        </row>
        <row r="2825">
          <cell r="D2825" t="str">
            <v>FG-R-2118LE25.M01</v>
          </cell>
        </row>
        <row r="2826">
          <cell r="D2826" t="str">
            <v>FG-R-2116LE25.M19</v>
          </cell>
        </row>
        <row r="2827">
          <cell r="D2827" t="str">
            <v>FG-R-2117LE25.M19</v>
          </cell>
        </row>
        <row r="2828">
          <cell r="D2828" t="str">
            <v>RM-R-025-SI26-M19</v>
          </cell>
        </row>
        <row r="2829">
          <cell r="D2829" t="str">
            <v>RM-R-025-SI26-M19-B</v>
          </cell>
        </row>
        <row r="2830">
          <cell r="D2830" t="str">
            <v>RM-R-025-SI26-M19-F</v>
          </cell>
        </row>
        <row r="2831">
          <cell r="D2831" t="str">
            <v>RM-V-028-V1I26-M19.4</v>
          </cell>
        </row>
        <row r="2832">
          <cell r="D2832" t="str">
            <v>RM-V-018-V1I26-M01.3</v>
          </cell>
        </row>
        <row r="2833">
          <cell r="D2833" t="str">
            <v>FG-R-2120LE25.M45</v>
          </cell>
        </row>
        <row r="2834">
          <cell r="D2834" t="str">
            <v>FG-V-023-V1E26-M46</v>
          </cell>
        </row>
        <row r="2835">
          <cell r="D2835" t="str">
            <v>RM-V-034-V1I26-M19</v>
          </cell>
        </row>
        <row r="2836">
          <cell r="D2836" t="str">
            <v>RM-V-034-V1I26-M19.1</v>
          </cell>
        </row>
        <row r="2837">
          <cell r="D2837" t="str">
            <v>RM-R-026-SI26-M19</v>
          </cell>
        </row>
        <row r="2838">
          <cell r="D2838" t="str">
            <v>RM-R-027-SI26-M19</v>
          </cell>
        </row>
        <row r="2839">
          <cell r="D2839" t="str">
            <v>RM-R-027-SI26-M19-B</v>
          </cell>
        </row>
        <row r="2840">
          <cell r="D2840" t="str">
            <v>RM-R-027-SI26-M19-F</v>
          </cell>
        </row>
        <row r="2841">
          <cell r="D2841" t="str">
            <v>FG-R-2121LE25.M01</v>
          </cell>
        </row>
        <row r="2842">
          <cell r="D2842" t="str">
            <v>FG-R-2122LE25.M19</v>
          </cell>
        </row>
        <row r="2843">
          <cell r="D2843" t="str">
            <v>FG-R-2123LE25.M19</v>
          </cell>
        </row>
        <row r="2844">
          <cell r="D2844" t="str">
            <v>FG-R-2124LE25.M01</v>
          </cell>
        </row>
        <row r="2845">
          <cell r="D2845" t="str">
            <v>FG-R-2125LE25.M19</v>
          </cell>
        </row>
        <row r="2846">
          <cell r="D2846" t="str">
            <v>FG-R-2126LE25.M19</v>
          </cell>
        </row>
        <row r="2847">
          <cell r="D2847" t="str">
            <v>RM-V-060-V1I26-M19</v>
          </cell>
        </row>
        <row r="2848">
          <cell r="D2848" t="str">
            <v>RM-V-041-V1I26-M19</v>
          </cell>
        </row>
        <row r="2849">
          <cell r="D2849" t="str">
            <v>RM-R-028-SI26-M19-B</v>
          </cell>
        </row>
        <row r="2850">
          <cell r="D2850" t="str">
            <v>RM-R-028-SI26-M19-F</v>
          </cell>
        </row>
        <row r="2851">
          <cell r="D2851" t="str">
            <v>RM-R-029-SI26-M19-B</v>
          </cell>
        </row>
        <row r="2852">
          <cell r="D2852" t="str">
            <v>RM-V-034-V1I26-M19.2</v>
          </cell>
        </row>
        <row r="2853">
          <cell r="D2853" t="str">
            <v>RM-V-034-V1I26-M19.3</v>
          </cell>
        </row>
        <row r="2854">
          <cell r="D2854" t="str">
            <v>FG-V-023-V1E26-M46.1</v>
          </cell>
        </row>
        <row r="2855">
          <cell r="D2855" t="str">
            <v>FG-V-026-V1E26-M01</v>
          </cell>
        </row>
        <row r="2856">
          <cell r="D2856" t="str">
            <v>RM-R-029-SI26-M19-F</v>
          </cell>
        </row>
        <row r="2857">
          <cell r="D2857" t="str">
            <v>RM-V-060-V1I26-M19.1</v>
          </cell>
        </row>
        <row r="2858">
          <cell r="D2858" t="str">
            <v>FG-R-2127LE25.M01</v>
          </cell>
        </row>
        <row r="2859">
          <cell r="D2859" t="str">
            <v>FG-R-2128LE25.M19</v>
          </cell>
        </row>
        <row r="2860">
          <cell r="D2860" t="str">
            <v>FG-R-2129LE25.M19</v>
          </cell>
        </row>
        <row r="2861">
          <cell r="D2861" t="str">
            <v>FG-R-2133LE25.M45</v>
          </cell>
        </row>
        <row r="2862">
          <cell r="D2862" t="str">
            <v>FG-R-2130LE25.M01</v>
          </cell>
        </row>
        <row r="2863">
          <cell r="D2863" t="str">
            <v>FG-R-2131LE25.M19</v>
          </cell>
        </row>
        <row r="2864">
          <cell r="D2864" t="str">
            <v>FG-R-2134LE25.M19</v>
          </cell>
        </row>
        <row r="2865">
          <cell r="D2865" t="str">
            <v>FG-R-2132LE25.M19</v>
          </cell>
        </row>
        <row r="2866">
          <cell r="D2866" t="str">
            <v>FG-V-018-V1E26-M01</v>
          </cell>
        </row>
        <row r="2867">
          <cell r="D2867" t="str">
            <v>FG-V-023-V1E26-M46.2</v>
          </cell>
        </row>
        <row r="2868">
          <cell r="D2868" t="str">
            <v>RM-V-034-V1I26-M19.4</v>
          </cell>
        </row>
        <row r="2869">
          <cell r="D2869" t="str">
            <v>RM-V-034-V1I26-M19.5</v>
          </cell>
        </row>
        <row r="2870">
          <cell r="D2870" t="str">
            <v>RM-V-041-V1I26-M19.1</v>
          </cell>
        </row>
        <row r="2871">
          <cell r="D2871" t="str">
            <v>RM-R-030-SI26-M19</v>
          </cell>
        </row>
        <row r="2872">
          <cell r="D2872" t="str">
            <v>FG-V-026-V1E26-M01.1</v>
          </cell>
        </row>
        <row r="2873">
          <cell r="D2873" t="str">
            <v>RM-R-031-SI26-M19</v>
          </cell>
        </row>
        <row r="2874">
          <cell r="D2874" t="str">
            <v>RM-R-031-SI26-M19-B</v>
          </cell>
        </row>
        <row r="2875">
          <cell r="D2875" t="str">
            <v>RM-R-031-SI26-M19-F</v>
          </cell>
        </row>
        <row r="2876">
          <cell r="D2876" t="str">
            <v>FG-R-2135LE25.M45</v>
          </cell>
        </row>
        <row r="2877">
          <cell r="D2877" t="str">
            <v>FG-R-2136LE25.M19</v>
          </cell>
        </row>
        <row r="2878">
          <cell r="D2878" t="str">
            <v>FG-R-2137LE25.M01</v>
          </cell>
        </row>
        <row r="2879">
          <cell r="D2879" t="str">
            <v>FG-R-2139LE25.M45</v>
          </cell>
        </row>
        <row r="2880">
          <cell r="D2880" t="str">
            <v>FG-R-2140LE25.M01</v>
          </cell>
        </row>
        <row r="2881">
          <cell r="D2881" t="str">
            <v>FG-R-2141LE25.M19</v>
          </cell>
        </row>
        <row r="2882">
          <cell r="D2882" t="str">
            <v>FG-R-2142LE25.M19</v>
          </cell>
        </row>
        <row r="2883">
          <cell r="D2883" t="str">
            <v>FG-R-2143LE25.M19</v>
          </cell>
        </row>
        <row r="2884">
          <cell r="D2884" t="str">
            <v>FG-R-2138LE25.M19</v>
          </cell>
        </row>
        <row r="2885">
          <cell r="D2885" t="str">
            <v>RM-V-060-V1I26-M19.2</v>
          </cell>
        </row>
        <row r="2886">
          <cell r="D2886" t="str">
            <v>RM-V-051-V1I26-M19</v>
          </cell>
        </row>
        <row r="2887">
          <cell r="D2887" t="str">
            <v>RM-V-041-V1I26-M19.2</v>
          </cell>
        </row>
        <row r="2888">
          <cell r="D2888" t="str">
            <v>RM-V-049-V1I26-M01</v>
          </cell>
        </row>
        <row r="2889">
          <cell r="D2889" t="str">
            <v>RM-R-032-SI26-M19</v>
          </cell>
        </row>
        <row r="2890">
          <cell r="D2890" t="str">
            <v>RM-R-032-SI26-M19-B</v>
          </cell>
        </row>
        <row r="2891">
          <cell r="D2891" t="str">
            <v>RM-R-032-SI26-M19-F</v>
          </cell>
        </row>
        <row r="2892">
          <cell r="D2892" t="str">
            <v>FG-V-023-V1E26-M46.3</v>
          </cell>
        </row>
        <row r="2893">
          <cell r="D2893" t="str">
            <v>FG-V-026-V1E26-M01.2</v>
          </cell>
        </row>
        <row r="2894">
          <cell r="D2894" t="str">
            <v>FG-R-2144LE25.M01</v>
          </cell>
        </row>
        <row r="2895">
          <cell r="D2895" t="str">
            <v>FG-R-2147LE25.M01</v>
          </cell>
        </row>
        <row r="2896">
          <cell r="D2896" t="str">
            <v>FG-R-2148LE25.M19</v>
          </cell>
        </row>
        <row r="2897">
          <cell r="D2897" t="str">
            <v>FG-R-2149LE25.M19</v>
          </cell>
        </row>
        <row r="2898">
          <cell r="D2898" t="str">
            <v>FG-R-2145LE25.M19</v>
          </cell>
        </row>
        <row r="2899">
          <cell r="D2899" t="str">
            <v>FG-R-2146LE25.M19</v>
          </cell>
        </row>
        <row r="2900">
          <cell r="D2900" t="str">
            <v>RM-V-034-V1I26-M19.6</v>
          </cell>
        </row>
        <row r="2901">
          <cell r="D2901" t="str">
            <v>RM-V-034-V1I26-M19.7</v>
          </cell>
        </row>
        <row r="2902">
          <cell r="D2902" t="str">
            <v>RM-V-060-V1I26-M19.3</v>
          </cell>
        </row>
        <row r="2903">
          <cell r="D2903" t="str">
            <v>RM-V-051-V1I26-M19.1</v>
          </cell>
        </row>
      </sheetData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39.647160300927" createdVersion="8" refreshedVersion="8" minRefreshableVersion="3" recordCount="2552" xr:uid="{B7981736-BF56-4D76-A033-F90641331B55}">
  <cacheSource type="worksheet">
    <worksheetSource ref="A1:AO2553" sheet="CONSOLIDADO 2026 (3)"/>
  </cacheSource>
  <cacheFields count="41">
    <cacheField name="WEEK " numFmtId="0">
      <sharedItems/>
    </cacheField>
    <cacheField name="MXT/MXG" numFmtId="0">
      <sharedItems/>
    </cacheField>
    <cacheField name="ITEM" numFmtId="0">
      <sharedItems containsSemiMixedTypes="0" containsString="0" containsNumber="1" containsInteger="1" minValue="1" maxValue="2552"/>
    </cacheField>
    <cacheField name="SUPPLIER" numFmtId="0">
      <sharedItems count="24">
        <s v="AERO WORLDWIDE GmbH"/>
        <s v="DHL EXPRESS MEXICO, S.A. DE C.V."/>
        <s v="DICEX S.A DE C.V."/>
        <s v="Europartners Mexico, S.A. DE C.V."/>
        <s v="FEDERAL EXPRESS HOLDINGS MEXICO Y COMPAÑIA, S.N.C. DE C.V."/>
        <s v="MEMPHIS DISTRIBUTION SERVICES"/>
        <s v="P&amp;P GLOBAL LOGISTICS, LLC."/>
        <s v="TRANSCONTINENTAL DIST. SERVICES"/>
        <s v="TRANSPORTES L. DOMINGUEZ"/>
        <s v="ADIONE CARGO GROUP "/>
        <s v="AGENCIA ADUANAL RICARDO MARTINEZ Y ASOC SC"/>
        <s v="TRANSPORTES BRABER,S.A.DE C.V."/>
        <s v="C.H. ROBINSON"/>
        <s v="COORDINADORA Y DISEÑO EN SOLUCIONES DE COMERCIO EXTERIOR SA DE CV"/>
        <s v="DSV AIR &amp; Sea SA de CV "/>
        <s v="GILDARDO SOLIS RODARTE"/>
        <s v="CEVA Freight Management México S.A. de C.V."/>
        <s v="DICEX INTERNATIONAL "/>
        <s v="MEXPROUD SHIPPING"/>
        <s v="TRINITY LOGISTICS INC"/>
        <s v="ALOW FORWARDING MEXICO SA DE CV"/>
        <s v="SOLUTIONS CARGO "/>
        <s v="DICEX LOGISTICA S.A. DE C.V."/>
        <s v="ALOW FORWARDING MEXICO"/>
      </sharedItems>
    </cacheField>
    <cacheField name="TYPE" numFmtId="0">
      <sharedItems/>
    </cacheField>
    <cacheField name="NO TOCAR" numFmtId="0">
      <sharedItems/>
    </cacheField>
    <cacheField name="REFERENCIA " numFmtId="0">
      <sharedItems count="1925">
        <s v="RM-A-0383AI25-M19"/>
        <s v="PAQUETERIA"/>
        <s v="RM-I-0970-AI25-M19"/>
        <s v="RM-I-0983-AI25-M19"/>
        <s v="FG-I-0422-AE26-M19"/>
        <s v="RM-M-195-SI25-M19-L-B"/>
        <s v="RM-I-0934-AI24-M19"/>
        <s v="RM-I-0935-AI24-M19"/>
        <s v="RM-I-0940-AI24-M19"/>
        <s v="RM-I-0945-AI24-M19"/>
        <s v="RM-I-0946-AI24-M19"/>
        <s v="RM-I-0947-AI24-M19"/>
        <s v="RM-I-0953-AI24-M19"/>
        <s v="RM-I-0952-AI24-M19"/>
        <s v="RM-I-0960-AI24-M19"/>
        <s v="RM-I-0961-AI24-M19"/>
        <s v="RM-I-0962-AI24-M19"/>
        <s v="FG-A-0382AI25-M19-C8714.D"/>
        <s v="RM-M-466-SI25-M19-B"/>
        <s v="RM-M-487-SI25-M19-B"/>
        <s v="RM-M-485-SI25-M19-B"/>
        <s v="RM-M-489-SI25-M19-B"/>
        <s v="RM-M-479-SI25-M19-B"/>
        <s v="RM-M-480-SI25-M19-B"/>
        <s v="RM-M-492-SI25-M19-B"/>
        <s v="RM-M-491-SI25-M19-B"/>
        <s v="RM-M-478-SI25-M19-B"/>
        <s v="RM-M-488-SI25-M19-B"/>
        <s v="RM-M-490-SI25-M19-B"/>
        <s v="RM-M-500-SI25-M19-B"/>
        <s v="RM-M-498-SI25-M19-B"/>
        <s v="RM-M-499-SI25-M19-B"/>
        <s v="RM-M-468-SI25-M19-B"/>
        <s v="RM-M-472-SI25-M19-B"/>
        <s v="RM-M-486-SI25-M19-B"/>
        <s v="RM-M-216-SI25-M19-L-B"/>
        <s v="RM-M-465-SI25-M19-B"/>
        <s v="RM-M-504-SI25-M19-B"/>
        <s v="RM-M-505-SI25-M19-B"/>
        <s v="RM-M-508-SI25-M19-B"/>
        <s v="RM-M-509-SI25-M19-B"/>
        <s v="RM-M-510-SI25-M19-B"/>
        <s v="RM-M-511-SI25-M19-B"/>
        <s v="RM-M-208-SI25-M19-L-B"/>
        <s v="RM-M-192-SI25-M19-L-B"/>
        <s v="RM-M-201-SI25-M19-L-B"/>
        <s v="RM-M-214-SI25-M19-L-B"/>
        <s v="RM-M-204-SI25-M19-L-B"/>
        <s v="RM-M-189-SI25-M19-L-B"/>
        <s v="RM-M-483-SI25-M19-B"/>
        <s v="RM-M-523-SI25-M19-B"/>
        <s v="RM-M-512-SI25-M19-B"/>
        <s v="RM-M-513-SI25-M19-B"/>
        <s v="RM-M-524-SI25-M19-B"/>
        <s v="FG-R-2069LR25.M19//FG-R-2068LR25.M19//FG-R-2067LR25.M01"/>
        <s v="FG-R-2075LE25.M01//FG-R-2076LE25.M19//FG-R-2078LE25.M19"/>
        <s v="RM-J-1093LI25-M19"/>
        <s v="RM-J-1096LI25-M19.1"/>
        <s v="RM-M-203-SI25-M19-L"/>
        <s v="RM-M-202-SI25-M19-L"/>
        <s v="RM-J-1097LI25-M19"/>
        <s v="RM-J-1088LI25-M19"/>
        <s v="RM-M-206-SI25-M19-L"/>
        <s v="RM-M-208-SI25-M19-L"/>
        <s v="RM-M-213-SI25-M19-L"/>
        <s v="RM-J-1099LI25-M19"/>
        <s v="RM-J-1102LI25-M19"/>
        <s v="RM-J-1103LI25-M19"/>
        <s v="RM-J-1101LI25-M19"/>
        <s v="RM-J-1113LI25-M19"/>
        <s v="RM-M-183-SI25-M19-L"/>
        <s v="INVENTARIO"/>
        <s v="FG-R-2064LE25.M19"/>
        <s v="FG-R-2065LE25.M19"/>
        <s v="FG-R-2070LE25.M19"/>
        <s v="FG-R-2066LE25.M19"/>
        <s v="FG-R-2067LE25.M01"/>
        <s v="FG-R-2068LE25.M19"/>
        <s v="FG-R-2069LE25.M19"/>
        <s v="FG-R-2073LE25.M19"/>
        <s v="FG-R-2079LE25.M19"/>
        <s v="FG-R-2078LE25.M19"/>
        <s v="FG-R-2075LE25.M01"/>
        <s v="FG-R-2076LE25.M19"/>
        <s v="FG-R-2077LE25.M19"/>
        <s v="RM-J-1111LI25-M19"/>
        <s v="FG-R-2084LE25.M19"/>
        <s v="FG-R-2080LE25.M19"/>
        <s v="FG-R-2081LE25.M19"/>
        <s v="FG-R-2082LE25.M19"/>
        <s v="FG-R-2083LE25.M01"/>
        <s v="FG-R-2085LE25.M19"/>
        <s v="FG-R-2086LE25.M19"/>
        <s v="FG-R-2087LE25.M19"/>
        <s v="RM-J-1069LI25-M19.1"/>
        <s v="FG-R-2033LE25.M19"/>
        <s v="RM-J-1076LI25-M19.1"/>
        <s v="RM-J-1083LI25-M19.1"/>
        <s v="RM-J-1094LI25-M19.1"/>
        <s v="RM-J-1090LI25-M19.1"/>
        <s v="RM-J-1108LI25-M19.1"/>
        <s v="FG-R-2010LE25.M19"/>
        <s v="FG-R-2022LE25.M19"/>
        <s v="FG-R-1985LE25.M19"/>
        <s v="FG-R-2051LE25.M19"/>
        <s v="FG-R-2027LE25.M19"/>
        <s v="FG-R-1971LE25.M19"/>
        <s v="FG-R-1978LE25.M19"/>
        <s v="FG-R-1975LE25.M19"/>
        <s v="FG-R-2007LE25.M19"/>
        <s v="RM-J-1110LI25-M19.1"/>
        <s v="RM-J-1115LI25-M19.2"/>
        <s v="RM-J-1121LI25-M19.1"/>
        <s v="FG-A-0078-SE25-M19"/>
        <s v="FG-A-0077-SE25-M19"/>
        <s v="RM-M-484-SI25-M19"/>
        <s v="RM-M-517-SI25-M19"/>
        <s v="RM-M-518-SI25-M19"/>
        <s v="RM-M-506-SI25-M19"/>
        <s v="RM-M-219-SI25-M19-L"/>
        <s v="RM-M-228-SI25-M19-L"/>
        <s v="AF-M-233-SI25-M19-L"/>
        <s v="RM-M-231-SI25-M19-L "/>
        <s v="AF-M-240-SI25-M19-L"/>
        <s v="RM-M-236-SI25-M19-L"/>
        <s v="RM-M-241-SI25-M19-L"/>
        <s v="RM-M-244-SI25-M19-L"/>
        <s v="RM-M-249-SI25-M19-L"/>
        <s v="RM-V-304-V1I25-M19"/>
        <s v="RM-V-306-V125-M01, M46, M23, M19, M61, M62, M63"/>
        <s v="RM-V-316-V1I25-M01, M46, M19, M23, M61, M62, M63"/>
        <s v="RM-V-324-V1I25-MCS"/>
        <s v="RM-V-328-V1I25-M19"/>
        <s v="RM-V-360-V1I25-M45"/>
        <s v="FG-V-156-V1E25-M01"/>
        <s v="RM-V-325-V1I25-M19"/>
        <s v="RM-V-303-V1I25-M46"/>
        <s v="RM-V-308-V1I25-M45"/>
        <s v="FG-V-158-V1E25-M46"/>
        <s v="FG-V-151-V1E25-M46"/>
        <s v="RM-V-314-V1I25-M46"/>
        <s v="RM-V-315-V1I25-M01"/>
        <s v="FG-V-159-V1E25-M23"/>
        <s v="FG-V-155-V1E25-M01"/>
        <s v="FG-V-161-V1E25-M19"/>
        <s v="FG-V-017-V1E26-M45"/>
        <s v="FG-V-145-V1E25-M19"/>
        <s v="FG-V-170-V1E25-M19"/>
        <s v="VA-V-067-F4I25"/>
        <s v="VA-V-068-F4I25"/>
        <s v="RM-V-331-V1I25-M19.4"/>
        <s v="RM-V-356-V1I25-M19.1"/>
        <s v="FG-V-174-V1E25-M19"/>
        <s v="RM-V-018-V1I26-M01.1"/>
        <s v="RM-V-338-V1I25-M19.1"/>
        <s v="RM-V-356-V1I25-M19.2"/>
        <s v="RM-V-331-V1I25-M19.7"/>
        <s v="RM-V-356-V1I25-M19.3"/>
        <s v="RM-V-338-V1I25-M19.2"/>
        <s v="RM-J-1139LI25-M19.3"/>
        <s v="RM-J-1137LI25-M19.2"/>
        <s v="RM-J-1134LI25-M19.4"/>
        <s v="RM-J-1131LI25-M19.2"/>
        <s v="RM-J-1121LI25-M19.2"/>
        <s v="RM-J-1115LI25-M19.3"/>
        <s v="RM-J-1167LI26-M19"/>
        <s v="RM-J-1105LI25-M19"/>
        <s v="RM-I-0800-AI25-M19"/>
        <s v="RM-I-0753-AI25-M19"/>
        <s v="RM-I-0854-AI25-M19"/>
        <s v="RM-I-0889-AI25-M19"/>
        <s v="RM-I-0902-AI25-M19"/>
        <s v="RM-I-0915-AI25-M19"/>
        <s v="RM-I-0927-AI25-M19"/>
        <s v="RM-I-0933-AI25-M19"/>
        <s v="RM-I-0931-AI25-M19"/>
        <s v="RM-I-091-AI25-M19"/>
        <s v="RM-I-0949-AI25-M19"/>
        <s v="RM-I-0939-AI25-M19"/>
        <s v="RM-I-0938-AI25-M19"/>
        <s v="RM-I-0936-AI25-M19"/>
        <s v="RM-I-0943-AI25-M19"/>
        <s v="RM-I-0964-AI25-M19"/>
        <s v="RM-I-0950-AI25-M19"/>
        <s v="RM-I-0957-AI25-M19"/>
        <s v="RM-I-0839-AI25-M19"/>
        <s v="RM-I-0958-AI25-M19"/>
        <s v="RM-I-0959-AI25-M19"/>
        <s v="RM-I-0966-AI25-M19"/>
        <s v="RM-I-0969-AI25-M19"/>
        <s v="RM-I-0956-AI25-M19"/>
        <s v="RM-I-0972-AI25-M19"/>
        <s v="RM-I-0989-AI25-M19"/>
        <s v="RM-I-0980-AI25-M19"/>
        <s v="RM-I-0979-AI25-M19"/>
        <s v="RM-I-0987-AI25-M19"/>
        <s v="RM-I-0993-AI26-M19"/>
        <s v="RM-I-1003-AI26-M19"/>
        <s v="RM-I-0890-AI25-M19"/>
        <s v="RM-I-0891-AI25-M19"/>
        <s v="RM-I-0981-AI25-M19"/>
        <s v="RM-I-0982-AI25-M19"/>
        <s v="RM-I-0941-AI25-M19"/>
        <s v="RM-I-0963-AI25-M19"/>
        <s v="FG-I-0401-AE25-M23"/>
        <s v="RM-I-0942-AI25-M19"/>
        <s v="RM-I-0998-AI26-M19"/>
        <s v="FG-I-0421-AE26-M46"/>
        <s v="RM-I-1000-AI26-M19"/>
        <s v="FG-I-0427-AE26-M19"/>
        <s v="RM-M-497-S125-M19-B"/>
        <s v="RM-M-203-S125-M19-L-B"/>
        <s v="RM-M-213-S125-M19-L-B"/>
        <s v="RM-M-506-S125-M19-B"/>
        <s v="RM-M-518-SI25-M19-B"/>
        <s v="RM-M-553-SI25-M19-B"/>
        <s v="RM-M-495-SI25-M19-B"/>
        <s v="RM-M-471-SI25-M19-B"/>
        <s v="RM-M-517-SI25-M19-B"/>
        <s v="RM-M-206-SI25-M19-L-B"/>
        <s v="FG-A-0077-SE25-M19.D"/>
        <s v="RM-M-212-SI25-M19-L-B"/>
        <s v="RM-M-202-SI25-M19-L-B"/>
        <s v="RM-M-198-SI25-M19-L-B"/>
        <s v="FG-A-0078-SE25-M19-D"/>
        <s v="FG-I-0038-SE25-M23-L-D"/>
        <s v="FG-I-0037-SE25-M23-L.D"/>
        <s v="FG-1-0038-SE25-M23-L-D"/>
        <s v="FG-A-0077-SE25-M19-D"/>
        <s v="RM-M-183-SI25-M19-L-B"/>
        <s v="RM-M-528-SI25-M19-B"/>
        <s v="RM-M-564-SI25-M19-B"/>
        <s v="RM-M-507-SI25-M19-B"/>
        <s v="RM-M-494-SI25-M19-B"/>
        <s v="RM-M-226-SI25-M19-L-B"/>
        <s v="FG-A-0079-SE25-M19.D"/>
        <s v="FG-A-0082SE25-M19.D"/>
        <s v="FG-I-0039-SE25-M25-L.D"/>
        <s v="FG-A-0080-SE25-M19-D"/>
        <s v="FG-A-0081-SE25-M19-D"/>
        <s v="RM-I-0898-AI25-M19"/>
        <s v="RM-I-0975-AI25-M19"/>
        <s v="RM-I-0974-AI25-M19"/>
        <s v="RM-I-0973-AI25-M19"/>
        <s v="RM-I-0978-AI25-M19"/>
        <s v="RM-I-0977-AI25-M19"/>
        <s v="RM-I-0984-AI25-M19"/>
        <s v="RM-A-0003AI26-M19-C9038.D//RM-A-0011AI26-M19.PFA.D//RM-A-0012AI26-M19.PFA.D"/>
        <s v="RM-M-473-SI25-M19-B"/>
        <s v="RM-M-196-SI25-M19-L-B"/>
        <s v="RM-M-200-SI25-M19-L-B"/>
        <s v="FG-A-0001SE26-M19.D2"/>
        <s v="RM-M-503-SI25-M19-B"/>
        <s v="RM-M-502-SI25-M19-B"/>
        <s v="RM-M-501-SI25-M19-B"/>
        <s v="RM-M-514-SI25-M19-B"/>
        <s v="RM-M-521-SI25-M19-B"/>
        <s v="RM-M-516-SI25-M19-B"/>
        <s v="RM-M-526-SI25-M19-B"/>
        <s v="RM-M-527-SI25-M19-B"/>
        <s v="RM-M-525-SI25-M19-B"/>
        <s v="RM-M-543-SI25-M19-B"/>
        <s v="RM-M-538-SI25-M19-B"/>
        <s v="RM-M-537-SI25-M19-B"/>
        <s v="RM-M-535-SI25-M19-B"/>
        <s v="RM-M-541-SI25-M19-B"/>
        <s v="RM-M-540-SI25-M19-B"/>
        <s v="FG-A-0001SE26-M19.D"/>
        <s v="RM-M-207-SI25-M19-L-B"/>
        <s v="RM-M-221-SI25-M19-L-B"/>
        <s v="RM-M-542-SI25-M19-B"/>
        <s v="FG-R-2077LE25.M19//FG-R-2084LE25.M19"/>
        <s v="FG-R-2087LE25.M19//FG-R-2086LE25.M19"/>
        <s v="FG-R-2089LE25.M19"/>
        <s v="FG-R-2090LE25.M19"/>
        <s v="FG-R-2088LE25.M45"/>
        <s v="FG-I-0040-SE25-M23-L"/>
        <s v="RM-M-218-SI25-M19-L"/>
        <s v="RM-M-222-SI25-M19-L"/>
        <s v="RM-M-224-SI25-M19-L"/>
        <s v="RM-M-230-SI25-M19-L"/>
        <s v="RM-M-215-SI25-M19-L"/>
        <s v="RM-R-005-SI25-M19"/>
        <s v="RM-J-1109LI25-M19"/>
        <s v="RM-J-1117LI25-M19"/>
        <s v="RM-J-1119LI25-M19"/>
        <s v="RM-J-1125LI25-M19"/>
        <s v="RM-J-1123LI25-M19"/>
        <s v="RM-J-1116LI25-M19"/>
        <s v="RM-A-0010AI26-M19"/>
        <s v="RM-M-226-SI25-M19-L"/>
        <s v="RM-M-223-SI25-M19-L"/>
        <s v="RM-J-1176LI25-M19"/>
        <s v="RM-J-1124LI25-M19"/>
        <s v="RM-J-1128LI25-M19"/>
        <s v="RM-R-008-SI26-M19"/>
        <s v="FG-V-006-V1E26-M46"/>
        <s v="RM-V-003-V1I26-M19"/>
        <s v="RM-R-007-SI26-M19"/>
        <s v="RM-R-009SI26-M19"/>
        <s v="FG-V-006-V1E26-M46.1"/>
        <s v="RM-M-540-SI25-M19/RM-M-541-SI25-M19"/>
        <s v="RM-M-516-SI25-M19/RM-M-525-SI25-M19"/>
        <s v="RM-M-542-SI25-M19"/>
        <s v="RM-M-536-SI25-M19"/>
        <s v="RM-M-543-SI25-M19"/>
        <s v="RM-M-537-SI25-M19"/>
        <s v="RM-M-535-SI25-M19/RM-M-538-SI25-M19"/>
        <s v="RM-M-539-SI25-M19"/>
        <s v="RM-M-532-SI25-M19/RM-M-533-SI25-M19"/>
        <s v="AF-M-493-SI25-M23/AF-M-496-SI25-M23"/>
        <s v="FG-V-171-V1E25-M01.1"/>
        <s v="FG-V-168-V1E25-M46"/>
        <s v="FG-V-169-V1E25-M01.4"/>
        <s v="RM-V-331-V1I25-M19.3"/>
        <s v="RM-V-338-V1I25-M19"/>
        <s v="FG-V-169-V1E25-M01.5"/>
        <s v="RM-V-348-V1I25-M19"/>
        <s v="RM-M-489-SI25-M19"/>
        <s v="RM-M-487-SI25-M19"/>
        <s v="RM-M-491-SI25-M19/RM-M-492-SI25-M19"/>
        <s v="RM-M-488-SI25-M19"/>
        <s v="RM-M-498-SI25-M19/RM-M-500-SI25-M19"/>
        <s v="RM-M-499-SI25-M19"/>
        <s v="FG-V-169-V1E25-M01.6.09031"/>
        <s v="FG-V-168-V1E25-M46.2"/>
        <s v="RM-V-331-V1I25-M19.6"/>
        <s v="FG-V-169-V1E25-M01.7"/>
        <s v="RM-M-505-SI25-M19/RM-M-504-SI25-M19"/>
        <s v="RM-M-509-SI24-M19"/>
        <s v="RM-M-508-SI25-M19/RM-M-510-SI25-M19"/>
        <s v="RM-M-511-SI25-M19"/>
        <s v="RM-M-513-SI25-M19"/>
        <s v="RM-M-501-SI25-M19"/>
        <s v="RM-M-502-SI25-M19/RM-M-503-SI25-M19"/>
        <s v="RM-M-524-SI25-M19"/>
        <s v="RM-M-526-SI25-M19/RM-M-527-SI25-M19"/>
        <s v="RM-M-514-SI25-M19"/>
        <s v="RM-M-523-SI25-M19"/>
        <s v="RM-M-519-SI25-M19/RM-M-520-SI25-M19"/>
        <s v="RM-J-1131LI25-M19.1"/>
        <s v="RM-J-1129LI25-M19"/>
        <s v="FG-I-0398-AE25-M46"/>
        <s v="FG-R-2061LE25.M19"/>
        <s v="FG-R-2039LE25.M19"/>
        <s v="FG-R-2031LE25.M19"/>
        <s v="RM-M-574-SI25-M19"/>
        <s v="RM-R-002-SI25-M19"/>
        <s v="RM-R-003-SI25-M19"/>
        <s v="RM-M-494-SI25-M19"/>
        <s v="RM-M-212-SI25-M19-L"/>
        <s v="RM-M-209-SI25-M19-L"/>
        <s v="FG-A-0080-SE25-M19.D "/>
        <s v="FG-A-0081-SE25-M19.D"/>
        <s v="FG-A-0082-SE25-M19.D"/>
        <s v="RM-M-553-SI25-M19"/>
        <s v="RM-M-528-SI25-M19"/>
        <s v="RM-M-507-SI25-M19"/>
        <s v="RM-M-564-SI25-M19"/>
        <s v="FG-V-164-V1E25-M19"/>
        <s v="RM-V-329-V1I25-M01, M46, M19, M61, M62, M63"/>
        <s v="RM-V-331-V1I25-M19"/>
        <s v="RM-V-335-V1I25-M19"/>
        <s v="RM-V-336-V1I25-M46, M01"/>
        <s v="RM-V-337-V125-M01, M46, M23, M19, M61, M62, M63"/>
        <s v="RM-V-339-V1I25-M45"/>
        <s v="FG-V-169-V1E25-M01"/>
        <s v="RM-V--V1I25-M19"/>
        <s v="RM-V-342-V1I25-MCS, M19, M01, M46"/>
        <s v="RM-V-343-V1I25-M19-M17"/>
        <s v="RM-V-344-V1I25-M19-M17"/>
        <s v="RM-V-345-V1I25-M46"/>
        <s v="RM-V-346-V1I25-M01"/>
        <s v="RM-V-347-V1I25-M01, M46, M19, M23, M61, M62, M63"/>
        <s v="FG-V-171-V1E25-M01"/>
        <s v="FG-V-021-V1I25-M01, M19"/>
        <s v="RM-V-349-V1I25-M46"/>
        <s v="RM-V-350-V1I25-M19"/>
        <s v="RM-V-352-V1I25-MCS, M01, M23"/>
        <s v="RM-V-353-V1I25-M46"/>
        <s v="RM-V-354-V1I25-M23"/>
        <s v="RM-V-356-V1I25-M19"/>
        <s v="FG-V-176-V1E25-M23"/>
        <s v="FG-V-177-V1E25-M46"/>
        <s v="FG-V-178-V1E25-M19"/>
        <s v="RM-V-359-V1I25-M19"/>
        <s v="RM-V-003-V1I26-M19.1"/>
        <s v="FG-V-001-V1E26-M01"/>
        <s v="RM-J-1144LI26-M19.3"/>
        <s v="RM-J-1150LI26-M19.2"/>
        <s v="RM-J-1155LI26-M19.3"/>
        <s v="RM-J-1098LI25-M19"/>
        <s v="RM-V-354-V1I25-M23.1"/>
        <s v="RM-V-336-V1I25-M46, M01 .1"/>
        <s v="RM-V-350-V1I25-M19.1"/>
        <s v="RM-V-354-V1I25-M23.2"/>
        <s v="RM-V-359-V1I25-M19.1"/>
        <s v="RM-V-335-V1I25-M19.1"/>
        <s v="RM-V-350-V1I25-M19.2"/>
        <s v="RM-V-354-V1I25-M23.3"/>
        <s v="RM-I-1015-AI26-M19"/>
        <s v="RM-I-1013-AI26-M19"/>
        <s v="RM-I-1014-AI26-M19"/>
        <s v="RM-I-1016-AI26-M19"/>
        <s v="RM-I-0826-AI25-M19"/>
        <s v="RM-I-0985-AI25-M19"/>
        <s v="RM-J1094LI25-M19.1, RM-J-1108LI25-M19.2"/>
        <s v="RM-J-1108LI25-M19.4"/>
        <s v="RM-J-1110LI25-M19.1, RM-J-1115LI25-M19.3"/>
        <s v="RM-J-1121LI25-M19.1, RM-J-1131LI25-M19.1"/>
        <s v="RM-J-1134LI25-M19.3"/>
        <s v="RM-J-1134LI25-M19.2"/>
        <s v="RM-J-1137LI25-M19.1"/>
        <s v="RM-J-1139LI25-M19.2, RM-J-1139LI25-M19.3"/>
        <s v="RM-J-1139LI25-M19.1"/>
        <s v="RM-J-1144LI26-M19.1"/>
        <s v="RM-M-209-SI25-M19-L-B"/>
        <s v="RM-M-217-SI25-M19-L-B"/>
        <s v="RM-R-003-SI25-M19-B"/>
        <s v="RM-I-0996-AI26-M19"/>
        <s v="RM-I-0968-AI26-M19"/>
        <s v="RM-I-0997-AI26-M19"/>
        <s v="RM-I-0995-AI26-M19"/>
        <s v="RM-A-0009AI26-M19-PFA.D//RM-A-0004AI26-M19-PFA.D//RM-A-0005AI26-M19-PFA.D"/>
        <s v="RM-A-0013AI26-M19.PFA.D//RM-A-0016AI26-M19-PFA.D//RM-A-0017AI26-M19-PFA.D"/>
        <s v="FG-A-0002AI26-M19-PFA.D"/>
        <s v="RM-M-519-SI25-M19-B"/>
        <s v="RM-M-520-SI25-M19-B"/>
        <s v="RM-M-522-SI25-M19-B"/>
        <s v="RM-M-536-SI25-M19-B"/>
        <s v="RM-M-539-SI25-M19-B"/>
        <s v="RM-M-533-SI25-M19-B"/>
        <s v="RM-M-532-SI25-M19-B"/>
        <s v="RM-M-515-SI25-M19-B"/>
        <s v="FG-R-2093LE25.M19"/>
        <s v="FG-R-2098LE25.M19//FG-R-2096LE25.M19//FG-R-2095LE25.M19"/>
        <s v="RM-R-011-SI26-M19"/>
        <s v="RM-R-015-SI26-M19"/>
        <s v="RM-R-014-SI26-M19"/>
        <s v="RM-R-013-SI26-M19"/>
        <s v="RM-M-176-SI25-M19-L"/>
        <s v="RM-R-001-SI25-M19"/>
        <s v="RM-M-239-SI25-M19-L"/>
        <s v="RM-M-232-SI25-M19-L"/>
        <s v="RM-M-207-SI25-M19-F"/>
        <s v="RM-M-192-SI25-M19-F"/>
        <s v="RM-M-189-SI25-M19-L-F"/>
        <s v="RM-M-216-SI25-M19-f"/>
        <s v="RM-M-204-SI25-M19-F"/>
        <s v="RM-M-237-SI25-M19-L"/>
        <s v="RM-M-225-SI25-M19-L"/>
        <s v="RM-R-004-SI25-M19"/>
        <s v="RM-M-531-SI25-M19"/>
        <s v="RM-J-1145LI26-M19"/>
        <s v="RM-J-1012LI25-M19"/>
        <s v="RM-J-1054LI25-M19"/>
        <s v="RM-J-1059LI25-M19"/>
        <s v="RM-J-1118LI25-M19"/>
        <s v="RM-A-0296AI25-M19-C8487"/>
        <s v="RM-M-238-SI25-M19-L"/>
        <s v="RM-J-1126LI25-M19"/>
        <s v="RM-J-1136LI25-M19"/>
        <s v="RM-J-1141LI25-M19"/>
        <s v="FG-R-2098LE25.M19"/>
        <s v="RM-M-466-SI25-M19"/>
        <s v="RM-M-478-SI25-M19"/>
        <s v="RM-M-486-SI25-M19"/>
        <s v="RM-M-512-SI25-M19"/>
        <s v="RM-M-522-SI25-M19"/>
        <s v="RM-M-515-SI25-M19"/>
        <s v="FG-R-2097LE25.M19"/>
        <s v="FG-R-2094LE25.M19"/>
        <s v="FG-R-2095LE25.M19"/>
        <s v="FG-R-2096LE25.M19"/>
        <s v="RM-R-012-SI26-M19"/>
        <s v="FG-V-009-V1E26-M01"/>
        <s v="FG-V-006-VIE26-M46.2"/>
        <s v="RM-R-017-SI26-M19"/>
        <s v="RM-V-003-V1I26-M19.3"/>
        <s v="RM-R-006-SI25-M19"/>
        <s v="RM-M-552-SI25-M19/RM-M-546-SI25-M19"/>
        <s v="RM-M-544-SI25-M19/RM-M-545-SI25-M19"/>
        <s v="RM-M-534-SI25-M19"/>
        <s v="FG-R-1989LE25.M19"/>
        <s v="FG-R-1994LE25.M19"/>
        <s v="FG-R-1994LE25.M19-1"/>
        <s v="FG-R-1995LE25.M19-1"/>
        <s v="FG-R-1975LE25.M19-2"/>
        <s v="FG-R-1982LE25.M19"/>
        <s v="FG-R-2002LE25.M19"/>
        <s v="FG-R-2010LE25.M19-1"/>
        <s v="FG-R-2005LE25.M19"/>
        <s v="FG-R-2020LE25.M19"/>
        <s v="FG-R-2044LE25-M19"/>
        <s v="FG-R-2046LE25M19"/>
        <s v="RM-M-220-SI25-M19-L"/>
        <s v="RM-J-1140LI25-M19"/>
        <s v="RM-J-1142LI26-M19"/>
        <s v="RM-M-255-SI25-M19-L"/>
        <s v="RM-M-235-SI25-M19-L"/>
        <s v="RM-A-0015AI26-M19-C9158"/>
        <s v="FG-V-173-V1E25-M01"/>
        <s v="RM-V-351-V1I25-M19"/>
        <s v="VA-V-070-F4I25"/>
        <s v="VA-V-071-F4I25"/>
        <s v="VA-V-072-F4I25"/>
        <s v="RM-V-028-V1I26-M19.1"/>
        <s v="RM-V-010-V1I26-M19"/>
        <s v="RM-V-028-V1I26-M19"/>
        <s v="RM-V-018-V1I26-M01.2"/>
        <s v="RM-J-1157LI26-M19.3"/>
        <s v="RM-V-008-V1I26-M46, M01.1"/>
        <s v="RM-V-031-V1I26-M19.1"/>
        <s v="RM-V-022-V1I26-M19.1"/>
        <s v="RM-V-026-V1I26-M23.1"/>
        <s v="RM-V-031-V1I26-M19.2"/>
        <s v="RM-J-1132LI25-M19"/>
        <s v="RM-I-1027-AI26-M19"/>
        <s v="RM-I-1026-AI26-M19"/>
        <s v="RM-I-1029-AI26-M19"/>
        <s v="RM-I-1031-AI26-M19"/>
        <s v="RM-I-1034-AI26-M19"/>
        <s v="RM-I-1035-AI26-M19"/>
        <s v="RM-I-1011-AI26-M19"/>
        <s v="FG-I-0429-AE26-M19"/>
        <s v="FG-I-0442-AE26-M46"/>
        <s v="FG-I-0450-AE26-M19"/>
        <s v="FG-I-0444-AE26-M19"/>
        <s v="FG-I-0435-AE26-M19-C9284"/>
        <s v="RM-J-1050LI26-M19.1//RM-J-1155LI26-M19.2"/>
        <s v="RM-J-1155LI26-M19.1"/>
        <s v="RM-J-1150LI26-M19.3"/>
        <s v="FG-A-0001-SE26-M19-D"/>
        <s v="RM-R-011-SI26-M19-B"/>
        <s v="FG-A-0084-SE25-M19.D"/>
        <s v="RM-M-228-SI25-M19-L-B"/>
        <s v="RM-M-219-SI25-M19-L-B"/>
        <s v="RM-M-223-SI25-M19-L-B"/>
        <s v="FG-A-0002-SE26-M19"/>
        <s v="RM-I-0881-AI25-M19"/>
        <s v="RM-I-1007-AI25-M19"/>
        <s v="RM-I-0992-AI26-M19//RM-I-0995-AI26-M19//RM-I-0994-AI26-M19//RM-I-0991-AI26-M19"/>
        <s v="RM-I-0925-AI26-M19"/>
        <s v="RM-I-0929-AI26-M19"/>
        <s v="RM-I-0120-AI26-M19"/>
        <s v="RM-I-1006-AI26-M19"/>
        <s v="RM-I-1030-AI26-M19"/>
        <s v="RM-I-1023-AI26-M19"/>
        <s v="RM-I-1036-AI26-M19"/>
        <s v="RM-A-0018AI26-M19-C9049.D"/>
        <s v="RM-M-550-SI25-M19-B"/>
        <s v="AF-M-493-SI25-M23-B"/>
        <s v="RM-M-227-SI25-M19-L-B"/>
        <s v="RM-M-551-SI25-M19-B"/>
        <s v="RM-M-534-SI25-M19-B"/>
        <s v="RM-M-552-SI25-M19-B"/>
        <s v="RM-M-220-SI25-M19-L-B"/>
        <s v="RM-M-545-SI25-M19-B"/>
        <s v="RM-M-544-SI25-M19-B"/>
        <s v="RM-M-546-SI25-M19-B"/>
        <s v="RM-M-548-SI25-M19-B"/>
        <s v="RM-M-547-SI25-M19-B"/>
        <s v="RM-M-549-SI25-M19-B"/>
        <s v="RM-M-211-SI25-M19-L-B"/>
        <s v="RM-M-231-SI25-M19-L-B"/>
        <s v="FG-R-2104LE25.M19//FG-R-2103LE25.M19//FG-R-2102LE25.M19"/>
        <s v="FG-R-2100LE25.M45"/>
        <s v="RM-R-010-SI26-M19"/>
        <s v="FG-A-0079-SE25-M19"/>
        <s v="FG-A-0084-SE25-M19"/>
        <s v="RM-J-1149LI26-M19"/>
        <s v="RM-J-1135LI25-M19"/>
        <s v="RM-A-0018AI26-M19-C9049"/>
        <s v="AF-M-496-SI25-M23"/>
        <s v="RM-J-1147LI26-M19"/>
        <s v="RM-J-1154LI26-M19"/>
        <s v="RM-J-1164LI26-M19.CS9309"/>
        <s v="RM-J-1161LI26-M19"/>
        <s v="RM-M-234-SI25-M19-L"/>
        <s v="FG-I-0423-AE26-M45"/>
        <s v="FG-I-0378-AE25-M19"/>
        <s v="RM-M-547-SI25-M19"/>
        <s v="RM-M-549-SI25-M19"/>
        <s v="FG-R-2099LE25.M19"/>
        <s v="FG-R-2101LE25.M01"/>
        <s v="FG-R-2102LE25.M19"/>
        <s v="FG-R-2103LE25.M19"/>
        <s v="FG-R-2104LE25.M19"/>
        <s v="FG-V-006-VIE26-M46.3"/>
        <s v="RM-R-021-SI26-M19"/>
        <s v="FG-V-012-VIE26-M19"/>
        <s v="RM-M-551-SI25-M19/RM-M-550-SI25-M19"/>
        <s v="RM-M-559-SI25-M19/RM-M-560-SI5-M19"/>
        <s v="RM-M-562-SI25-M19"/>
        <s v="RM-M-330-SI25-M19"/>
        <s v="FG-R-2073LE25.M19-1"/>
        <s v="FG-R-2079LE25.M19-1"/>
        <s v="FG-R-2082LE24.M19"/>
        <s v="RM-J-1137LI25-M19.1  "/>
        <s v="RM-J-1144LI26-M19.1 "/>
        <s v="RM-J-1165LI26-M19"/>
        <s v="FG-R-1992LE25.M19"/>
        <s v="FG-R-1968LE25.M19"/>
        <s v="AF-M-233-SI25-M19-L-F"/>
        <s v="RM-M-238-SI25-M19-L-F"/>
        <s v="RM-M-234-SI25-M19-L-F"/>
        <s v="RM-J-1106LI25-M19"/>
        <s v="RM-J-1133LI25-M19"/>
        <s v="RM-J-1122LI25-M19"/>
        <s v="RM-J-1153LI26-M19"/>
        <s v="RM-J-1166LI26-M19"/>
        <s v="RM-A-002-SI26-M19-L"/>
        <s v="RM-M-247-SI25-M19-L"/>
        <s v="RM-A-013-SI26-M19-L"/>
        <s v="RM-A-007-SI26-M19-L"/>
        <s v="RM-A-012-SI26-M19-L"/>
        <s v="CT-V-001-F5I26"/>
        <s v="CR-V-002-F5I26"/>
        <s v="FG-V-172-V1E25-M01"/>
        <s v="FG-A-0055-SE25-M19 "/>
        <s v="FG-A-0001SE26-M19"/>
        <s v="FG-A-0366AI25-M19-C8883"/>
        <s v="RM-V-010-V1I26-M19.1"/>
        <s v="RM-V-003-V1I26-M19.4"/>
        <s v="RM-V-028-V1I26-M19.3"/>
        <s v="RM-V-010-V1I26-M19.2"/>
        <s v="RM-J-1158LI26-M19.3"/>
        <s v="RM-J-1181LI26-M19.3"/>
        <s v="RM-J-1179LI26-M19"/>
        <s v="RM-V-026-V1I26-M23.2"/>
        <s v="RM-I-1019-AI26-M19"/>
        <s v="RM-I-1016-AI26-M19-A"/>
        <s v="RM-I-1004-AI26-M19"/>
        <s v="RM-I-1028-AI26-M19"/>
        <s v="RM-I-1012-AI26-M19"/>
        <s v="RM-I-1033-AI26-M19"/>
        <s v="RM-I-1018-AI26-M19"/>
        <s v="RM-I-1017-AI26-M19"/>
        <s v="RM-I-1002-AI26-M19"/>
        <s v="RM-I-1042-AI26-M19"/>
        <s v="RM-I-1043-AI26-M19"/>
        <s v="RM-I-1046-AI26-M19"/>
        <s v="RM-I-1044-AI26-M19"/>
        <s v="RM-I-1045-AI26-M19"/>
        <s v="RM-I-1049-AI26-M19"/>
        <s v="RM-I-1005-AI26-M19"/>
        <s v="RM-I-1055-AI26-M19"/>
        <s v="FG-I-0448-AE26-M19"/>
        <s v="FG-1-0041-SE26-M23-L-D"/>
        <s v="AF-M-233-SI25-M19-L-B"/>
        <s v="RM-M-234-SI25-M19-L-B"/>
        <s v="RM-M-238-SI25-M19-L-B"/>
        <s v="RM-R-013-SI26-M19-B"/>
        <s v="RM-I-1041-AI26-M19"/>
        <s v="RM-I-1039-AI26-M19"/>
        <s v="RM-I-1040-AI26-M19"/>
        <s v="RM-A-0020AI26-M19-PFA.D//RM-A-0019AI26-M19-PFA.D"/>
        <s v="RM-M-561-SI25-M19-B"/>
        <s v="RM-M-568-SI25-M19-B"/>
        <s v="RM-M-573-SI25-M19-B"/>
        <s v="RM-M-556-SI25-M19-B"/>
        <s v="RM-M-558-SI25-M19-B"/>
        <s v="RM-M-012-SI26-M19-B"/>
        <s v="RM-M-011-SI26-M19-B"/>
        <s v="RM-M-562-SI25-M19-B"/>
        <s v="RM-M-571-SI25-M19-B"/>
        <s v="RM-M-563-SI25-M19-B"/>
        <s v="RM-M-241-SI25-M19-L-B"/>
        <s v="RM-M-569-SI25-M19-B"/>
        <s v="RM-M-570-SI25-M19-B"/>
        <s v="RM-M-244-SI25-M19-L-B"/>
        <s v="RM-M-215-SI25-M19-L-B"/>
        <s v="RM-M-M-236-SI25-M19-L-B"/>
        <s v="RM-M-224-SI25-M19-L-B"/>
        <s v="RM-M-218-SI25-M19-L-B"/>
        <s v="RM-M-559-SI25-M19-B"/>
        <s v="RM-M-560-SI25-M19-B"/>
        <s v="FG-R-2108LE25.M19//FG-R-2109LE25.M19"/>
        <s v="RM-R-016-SI26-M19"/>
        <s v="RM-M-242-SI25-M19-L"/>
        <s v="RM-M-250-SI25-M19-l"/>
        <s v="RM-M-221-SI25-M19-L-F"/>
        <s v="RM-M-201-SI25-M19-F"/>
        <s v="RM-M-211-SI25-M19-F"/>
        <s v="RM-M-208-SI25-M19-L-F"/>
        <s v="RM-M-196-SI25-M19-L-F"/>
        <s v="RM-M-200-SI25-M19"/>
        <s v="RM-M-214-SI25-M19-L-F"/>
        <s v="RM-A-001-SI26-M19-L"/>
        <s v="RM-M-254-SI25-M19-L"/>
        <s v="RM-M-252-SI25-M19-L"/>
        <s v="RM-M-246-SI25-M19-L"/>
        <s v="AF-M-229-SI25-M19-L"/>
        <s v="RM-M-256-SI25-M19-L"/>
        <s v="RM-M-248-SI25-M19-L"/>
        <s v="RM-M-251-SI25-M19-L"/>
        <s v="RM-M-001-SI26-M19"/>
        <s v="RM-M-227-SI25-M19-L"/>
        <s v="RM-M-231-SI25-M19-L-F"/>
        <s v="RM-M-215-SI25-M19-L-F"/>
        <s v="RM-M-236-SI25-M19-L-"/>
        <s v="RM-M-241-SI25-M19-L-F"/>
        <s v="RM-J-1146LI26-M19"/>
        <s v="RM-R-018SI26-M19"/>
        <s v="RM-J-1171LI26-M19"/>
        <s v="RM-J-1160LI26-M19"/>
        <s v="RM-A-0021AI26-M19-C9049"/>
        <s v="RM-J-1152LI26-M19"/>
        <s v="RM-M-557-SI25-M19"/>
        <s v="RM-M-561-SI25-M19"/>
        <s v="RM-M-011-SI26-M19"/>
        <s v="FG-R-2105LE25.M19"/>
        <s v="FG-R-2106LE25.M01"/>
        <s v="FG-R-2110LE25.M19"/>
        <s v="FG-R-2107LE25.M01"/>
        <s v="FG-R-2108LE25.M19"/>
        <s v="FG-R-2109LE25.M19"/>
        <s v="FG-R-2119LE25.M01"/>
        <s v="FG-R-2115LE25.M19"/>
        <s v="FG-R-2112LE25.M19"/>
        <s v="FG-R-2111LE25.M19"/>
        <s v="FG-R-2113LE25.M19"/>
        <s v="FG-V-009-V1E26-M01.1"/>
        <s v="RM-V-020-V1I26-M19"/>
        <s v="RM-M-558-SI25-M19/RM-M-571-SI25-M19"/>
        <s v="RM-M-556-SI26-M19"/>
        <s v="FG-R-1933LE25.M19"/>
        <s v="FG-R-1892LE25.M19"/>
        <s v="RM-J-1178LI26-M19"/>
        <s v="RM-J-1155LI26-M19.2 "/>
        <s v="FG-A-0004-SE26-M19 "/>
        <s v="FG-A-0005-SE26-M19"/>
        <s v="RM-J-1173LI26-M19"/>
        <s v="RM-A-005-SI26-M19-L"/>
        <s v="RM-A-008-SI26-M19-L"/>
        <s v="RM-A-0024AI26-M19"/>
        <s v="CR-V-003-F5I26"/>
        <s v="CR-V-006-F5I26"/>
        <s v="CR-V-005-F5I26"/>
        <s v="CR-V-007-F5I26"/>
        <s v="CR-V-004-F5I26"/>
        <s v="RM-V-003-V1I26-M19.8"/>
        <s v="RM-V-003-V1I26-M19.7"/>
        <s v="RM-V-028-V1I26-M19.4"/>
        <s v="RM-J-1187LI26-M19.2"/>
        <s v="RM-J-1163LI26-M19"/>
        <s v="RM-I-1025-AI26-M19"/>
        <s v="RM-I-1022-AI26-M19"/>
        <s v="RM-I-1050-AI26-M19"/>
        <s v="RM-I-1065-AI26-M19"/>
        <s v="RM-I-1067-AI26-M19"/>
        <s v="RM-I-1062-AI26-M19"/>
        <s v="RM-I-1075-AI26-M19"/>
        <s v="FG-I-0461-AE26-M46"/>
        <s v="RM-J-1157LI26-M19.1,RM-J-1158LI26-M19.1"/>
        <s v="RM-J-1158LI26-M19.1"/>
        <s v="RM-J-1157LI26-M19.1"/>
        <s v="RM-J-1191LI26-M19"/>
        <s v="RM-J-1181LI26-M19.2"/>
        <s v="RM-J-1181LI26-M19.1"/>
        <s v="FG-A-0003-SE26-M19.D"/>
        <s v="RM-R-014-SI26-M19-B"/>
        <s v="FG-I-0043-SE26-M23-L.D"/>
        <s v="FG-A-0004-SE26-M19"/>
        <s v="FG-A-0005-SE26-M19.D"/>
        <s v="RM-I-1047-AI26-M19"/>
        <s v="RM-I-1060-AI25-M19"/>
        <s v="RM-I-1038-AI25-M19"/>
        <s v="RM-I-1059-AI25-M19"/>
        <s v="RM-I-1037AI26-M19"/>
        <s v="RM-A-0015AI26-M19-C9158.D"/>
        <s v="RM-M-222-SI25-M19-L-B"/>
        <s v="RM-M-225-SI25-M19-L-B"/>
        <s v="RM-M-230-SI25-M19-L-B"/>
        <s v="RM-M-001-SI26-M19-L-B"/>
        <s v="RM-M-567-SI25-M19-B"/>
        <s v="RM-M-048-SI26-M19"/>
        <s v="FG-A-0081-SE25-M19.SINCO"/>
        <s v="RM-R-020-SI26-M19"/>
        <s v="RM-R-018-SI26-M19"/>
        <s v="RM-J-1130LI25-M19"/>
        <s v="RM-J-1143LI26-M19"/>
        <s v="RM-J-1172LI26-M19"/>
        <s v="RM-J-1168LI26-M19"/>
        <s v="RM-J-1170LI26-M19"/>
        <s v="RM-J-1175LI26-M19"/>
        <s v="RM-J-1033LI25-M19"/>
        <s v="FG-R-2118LE25.M19"/>
        <s v="FG-R-2116LE25.M19"/>
        <s v="FG-R-2117LE25.M19"/>
        <s v="FG-V-023-V1E26-M46"/>
        <s v="RM-V-034-V1I26-M19"/>
        <s v="RM-M-012-SI25-M19"/>
        <s v="RM-M-563-SI25-M19"/>
        <s v="RM-M-567-SI25-M19"/>
        <s v="RM-M-573-SI25-M19"/>
        <s v="RM-M-575-SI25-M19"/>
        <s v="RM-M-566-SI25-M19/RM-M-565-SI25-M19"/>
        <s v="RM-M-585-SI25-M19/RM-M-555-SI25-M19"/>
        <s v="RM-M-582-SI25-M19/RM-M-587-SI25-M19"/>
        <s v="RM-M-586-SI25-M19/RM-M-584-SI25-M19"/>
        <s v="RM-A-0019AI26-M19-C9049/RM-A-0020AI26-M19-C9049"/>
        <s v="RM-V-020-V1I26-M19.1"/>
        <s v="RM-J-1177LI26-M19"/>
        <s v="RM-J-1182LI26-M19"/>
        <s v="RM-J-1180LI26-M19"/>
        <s v="RM-J-1185LI26-M19"/>
        <s v="RM-A-019-SI26-M19-L"/>
        <s v="RM-A-015-SI26-M19-L"/>
        <s v="RM-A-021-SI26-M19-L"/>
        <s v="RM-V-004-V1I26-M01, M19, M61, M62, M63"/>
        <s v="FG-V-005-V1E26-M01"/>
        <s v="RM-V-007-V1I26-M19"/>
        <s v="RM-V-008-V1I26-M46, M01"/>
        <s v="RM-V-011-V1I26-M45"/>
        <s v="RM-V-012-V1I26-M19"/>
        <s v="FG-V-008-V1E26-M19"/>
        <s v="RM-V-016-V1I26-M19-M17"/>
        <s v="RM-V-018-V1I26-M01"/>
        <s v="RM-V-025-V1I26-M46"/>
        <s v="FG-V-014-V1E26-M23"/>
        <s v="RM-V-030-V1I26-M19"/>
        <s v="RM-V-064-V1I26-M45"/>
        <s v="VA-V-073-F4I25"/>
        <s v="VA-V-074-F4I25"/>
        <s v="RM-V-034-V1I26-M19.1"/>
        <s v="RM-V-060-V1I26-M19"/>
        <s v="RM-V-008-V1I26-M46, M01.2"/>
        <s v="RM-V-007-V1I26-M19.1"/>
        <s v="RM-V-022-V1I26-M19.2"/>
        <s v="RM-V-026-V1I26-M23.3"/>
        <s v="RM-V-039-V1I26-M46, M01.1"/>
        <s v="RM-I-1052-AI26-M19"/>
        <s v="RM-I-1051-AI26-M19"/>
        <s v="RM-I-1061-AI26-M19"/>
        <s v="RM-I-1069-AI26-M19"/>
        <s v="RM-I-1068-AI26-M19"/>
        <s v="RM-I-1080-AI26-M19"/>
        <s v="RM-I-1109-AI26-M19"/>
        <s v="RM-J-1187LI26-M19.1, RM-J-1197LI26-M19.2"/>
        <s v="RM-J-1197LI26-M19.1."/>
        <s v="RM-R-001-SI25-M19-B"/>
        <s v="FG-I-0042-SE26-M23-L.D"/>
        <s v="RM-R-004-SI25-M19-B"/>
        <s v="FG-A-0006-SE26-M19.D"/>
        <s v="RM-I-1048-AI26-M19"/>
        <s v="RM-I-1072-AI26-M19"/>
        <s v="RM-I-1071-AI26-M19"/>
        <s v="RM-I-1074-AI26-M19"/>
        <s v="RM-I-1090-AI26-M19"/>
        <s v="RM-I-1073-AI26-M19"/>
        <s v="RM-I-1054-AI26-M19"/>
        <s v="RM-I-1058-AI26-M19"/>
        <s v="RM-M-232-SI25-M19-L-B"/>
        <s v="AF-M-240-SI25-M19-L-B"/>
        <s v="RM-M-575-SI25-M19-B"/>
        <s v="RM-M-249-SI25-M19-L-B"/>
        <s v="RM-M-583-SI25-M19-B"/>
        <s v="RM-M-581-SI25-M19-B"/>
        <s v="RM-M-585-SI25-M19-B"/>
        <s v="FG-R2117LE25.M19 // FG-R2118LE25.M01 // FG-R2111LE25.M19"/>
        <s v="FG-R-2124LE25.M01 // FG-R-2125LE25.M19 // FG-R-2126LE25.M19"/>
        <s v="FG-R-2114LE25.M45"/>
        <s v="FG-R-2120LE25.M45"/>
        <s v="FG-I-0004-SE26-M23-L.D"/>
        <s v="RM-R-024-SI26-M19"/>
        <s v="RM-R-028-SI26-M19"/>
        <s v="FG-A-0003-SE26-M19"/>
        <s v="FG-A-0003-SE26-M19.SINCO"/>
        <s v="AF-M-240-SI25-M19-L-F"/>
        <s v="RM-M-232-SI25-M19-L-F"/>
        <s v="RM-M-249-SI25-M19-L-F"/>
        <s v="RM-R-023-SI26-M19"/>
        <s v="RM-M-253-SI25-M19-L"/>
        <s v="RM-V-013-V1I26-MCS.1"/>
        <s v="RM-J-1151LI26-M19"/>
        <s v="RM-J-1156LI26-M19"/>
        <s v="RM-J-1186LI26-M19"/>
        <s v="RM-M-569-SI25-M19"/>
        <s v="RM-M-013-SI26-M19"/>
        <s v="RM-M-581-SI25-M19"/>
        <s v="RM-M-554-SI25-M19"/>
        <s v="FG-R-2121LE25.M19"/>
        <s v="FG-R-2122LE25.M19"/>
        <s v="FG-R-2123LE25.M19"/>
        <s v="FG-R-2124LE25.M01"/>
        <s v="FG-R-2125LE25.M19"/>
        <s v="FG-R-2126LE25.M19"/>
        <s v="FG-V-026-VIE26-M01"/>
        <s v="RM-V-034-V1I26-M19.2"/>
        <s v="RM-M-583-SI25-M19"/>
        <s v="RM-M-003-SI26-M19"/>
        <s v="RM-M-007-SI25-M19"/>
        <s v="RM-M-004-SI25-M19"/>
        <s v="RM-M-579-SI25-M19"/>
        <s v="RM-M-011-SI26-M19/RM-M-005-SI26-M19"/>
        <s v="RM-M-006-SI26-M19"/>
        <s v="RM-J-1206LI26-M19"/>
        <s v="RM-J-1138LI25-M19"/>
        <s v="RM-J-1148LI26-M19"/>
        <s v="FG-I-0425-AE26-M46"/>
        <s v="RM-J-1162LI26-M19"/>
        <s v="FG-I-0426-AE26-M46"/>
        <s v="RM-J-1176LI26-M19"/>
        <s v="RM-J-1184LI26-M19"/>
        <s v="RM-J-1193LI26-M19"/>
        <s v="RM-J-1203LI26-M19"/>
        <s v="RM-A-011-SI26-M19-L"/>
        <s v="RM-A-016-SI26-M19-L"/>
        <s v="RM-A-024-SI26-M19-L"/>
        <s v="RM-A-028-SI26-M19-L"/>
        <s v="RM-V-001-V1I26-M01, M46, M19, M61, M62, M63"/>
        <s v="RM-V-009-V126-M01, M46, M23, M19, M61, M62, M63"/>
        <s v="RM-V-019-V1I26-M01, M46, M19, M23, M61, M62, M63"/>
        <s v="RM-V-026-V1I26-M23"/>
        <s v="RM-V-014-V1I26-MCS, M19, M01, M46"/>
        <s v="RM-V-015-V1I26-M19-M17"/>
        <s v="RM-V-065-V1I26-M23"/>
        <s v="FG-V-001-V1I26-M01, M19"/>
        <s v="RM-V-022-V1I26-M19"/>
        <s v="RM-V-031-V1I26-M19"/>
        <s v="FG-V-007-V1E26-M01"/>
        <s v="FG-V-012-V1E26-M19"/>
        <s v="FG-V-013-V1E26-M46"/>
        <s v="FG-V-015-V1E26-M46"/>
        <s v="FG-V-034-V1E26-M45"/>
        <s v="FG-V-023-V1E26-M46.1"/>
        <s v="RM-V-034-V1I26-M19.3"/>
        <s v="FG-V-023-V1E26-M46.2"/>
        <s v="RM-V-060-V1I26-M19.1"/>
        <s v="RM-V-041-V1I26-M19.1"/>
        <s v="FG-V-018-V1E26-M01"/>
        <s v="FG-R-2138LE25.M19"/>
        <s v="RM-V-057-V1I26-M23.2"/>
        <s v="RM-J-1174LI26-M19"/>
        <s v="RM-I-1070-AI26-M19"/>
        <s v="RM-I-1093-AI26-M19"/>
        <s v="RM-I-1066-AI26-M19"/>
        <s v="RM-I-1084-AI26-M19"/>
        <s v="RM-I-1083-AI26-M19"/>
        <s v="RM-I-1081-AI26-M19"/>
        <s v="RM-I-1082-AI26-M19"/>
        <s v="RM-I-1057-AI26-M19"/>
        <s v="RM-I-1096-AI26-M19"/>
        <s v="RM-I-1097-AI26-M19"/>
        <s v="RM-I-1063-AI26-M19"/>
        <s v="RM-I-1092-AI26-M19"/>
        <s v="RM-I-1091-AI26-M19"/>
        <s v="RM-I-1102-AI26-M19"/>
        <s v="RM-I-1080-AI26-M19-A1"/>
        <s v="RM-I-1098-AI26-M19"/>
        <s v="RM-I-1101-AI26-M19-A1"/>
        <s v="RM-I-1100-AI26-M19"/>
        <s v="RM-I-1099-AI26-M19-A1"/>
        <s v="RM-I-1079-AI26-M19"/>
        <s v="RM-I-1078-AI26-M19"/>
        <s v="FG-I-0484-AE26-M19"/>
        <s v="FG-I-0462-AE26-M19"/>
        <s v="RM-J-1221LI26-M19"/>
        <s v="RM-J-1201LI26-M19, RM-J-1211LI26-M19"/>
        <s v="RM-J-1231LI26-M19"/>
        <s v="RM-J-1201LI26-M19"/>
        <s v="RM-1106-AI26-M19-C9563"/>
        <s v="RM-1115-AI26-M19-C9584 "/>
        <s v="FG-A-0010-SE26-M19.D"/>
        <s v="FG-A-0009-SE26-M19.D"/>
        <s v="FG-I-0044-SE26-M23-L.D"/>
        <s v="FG-I-0046-SE26-M23-L.D"/>
        <s v="RM-R-005-SI25-M19-B"/>
        <s v="FG-A-0011-SE26-M19.D"/>
        <s v="RM-I-1001-AI26-M19"/>
        <s v="RM-I-1089-AI26-M19"/>
        <s v="RM-I-1095-AI26-M19"/>
        <s v="RM-I-1085-AI26-M19"/>
        <s v="RM-I-1076-AI26-M19//RM-I-1077-AI26-M19"/>
        <s v="RM-I-1095-AI26-M19-A1"/>
        <s v="RM-A-0021AI26-M19-C9049.D"/>
        <s v="RM-A-0023AI26-M19-C9270.D//RM-A-0022AI26-M19-C9338.D//RM-A-0025AI26-M19-C9270.D"/>
        <s v="RM-M-566-SI25-M19-B"/>
        <s v="RM-M-531-SI25-M19-B"/>
        <s v="RM-M-565-SI25-M19-B"/>
        <s v="RM-M-237-SI25-M19-L-B"/>
        <s v="RM-M-014-SI26-M19-B"/>
        <s v="RM-M-582-SI25-M19-B"/>
        <s v="FG-A-0008-SE26-M19.D"/>
        <s v="FG-A-0007-SE26-M19-L.D"/>
        <s v="RM-M-242-SI25-M19-L-B"/>
        <s v="RM-M-002-SI26-M19-L"/>
        <s v="RM-M-239-SI25-M19-L-B"/>
        <s v="RM-M-587-SI25-M19-B"/>
        <s v="RM-R-022-SI26-M19"/>
        <s v="RM-M-222-SI25-M19-F"/>
        <s v="FG-A-0006-SE26-M19"/>
        <s v="RM-M-001-SI26-M19-F"/>
        <s v="RM-M-230-SI25-M19-F"/>
        <s v="RM-M-225-SI25-M19-F"/>
        <s v="RM-R-027-SI26-M19"/>
        <s v="FG-A-0009-SE26-M19"/>
        <s v="FG-A-0010-SE26-M19"/>
        <s v="RM-M-224-SI25-M19-F"/>
        <s v="RM-J-1169LI26-M19"/>
        <s v="RM-J-1189LI26-M19"/>
        <s v="RM-J-1188LI26-M19"/>
        <s v="RM-J-1195LI26-M19"/>
        <s v="RM-J-1198LI26-M19.2"/>
        <s v="RM-J-1199LI26-M19.2"/>
        <s v="RM-J-1205LI26-M19"/>
        <s v="RM-M-243-SI25-M19-L"/>
        <s v="RM-M-257-SI25-M19-L"/>
        <s v="RM-J-1210LI26-M19"/>
        <s v="RM-A-004-SI26-M19-L"/>
        <s v="RM-J-1200LI26-M19.2"/>
        <s v="RM-M-578-SI25-M19"/>
        <s v="RM-M-008-SI26-M19"/>
        <s v="FG-R-2127LE25.M01"/>
        <s v="FG-R-2128LE25.M19"/>
        <s v="FG-R-2129LE25.M19"/>
        <s v="FG-R-2130LE25.M01"/>
        <s v="FG-R-2131LE25.M19"/>
        <s v="FG-R-2132LE25.M19"/>
        <s v="RM-R-030-SI26-M19"/>
        <s v="FG-V-026-V1E26-M01.1"/>
        <s v="RM-V-051-V1I26-M19"/>
        <s v="RM-M-014-SI26-M19/RM-M-010-SI26-M19"/>
        <s v="RM-M-580-SI25-M19/RM-M-577-SI25-M19"/>
        <s v="AF-M-059-SI26-M46/AF-M-060-SI26-M46"/>
        <s v="AF-M-056-SI26-M46/AF-M-057-SI26-M46"/>
        <s v="AF-M-054-SI26-M46/AF-M-064-SI26-M46"/>
        <s v="AF-M-049-SI26-M46/AF-M-058-SI26-M46"/>
        <s v="AF-M-061-SI26-M46/AF-M-063-SI26-M46"/>
        <s v="AF-M-051-SI26-M46/AF-M-055-SI26-M19"/>
        <s v="AF-M-050-SI26-M46"/>
        <s v="RM-J-1150LI26-M19.1"/>
        <s v="RM-J-1157LI26-M19.2 "/>
        <s v="FG-R-1800LE25.M19"/>
        <s v="FG-R-1925LE25.M19"/>
        <s v="FG-R-1946LE25.M19"/>
        <s v="FG-R-1996LE25.M19"/>
        <s v="FG-A-0016-SE26-M19"/>
        <s v="FG-A-0012-SE26-M19"/>
        <s v="RM-J-1217LI26-M19"/>
        <s v="RM-A-026-SI26-M19-L"/>
        <s v="CR-V-009-F5"/>
        <s v="CR-V-019-F5"/>
        <s v="CR-V-011-F5I26"/>
        <s v="CR-V-017-F5I26"/>
        <s v="CR-V-020-F5I26"/>
        <s v="CR-V-021-F5I26"/>
        <s v="CR-V-015-F5I26"/>
        <s v="CR-V-014-F5I26"/>
        <s v="CR-V-012-F5I26"/>
        <s v="CR-V-013-F5I26"/>
        <s v="CR-V-010-F5I26"/>
        <s v="CR-V-028-F5I26"/>
        <s v="CR-V-029-F5I26"/>
        <s v="CR-V-016-F5I26"/>
        <s v="CR-V-018-F5I26"/>
        <s v="CR-V-008-F5I26"/>
        <s v="CR-V-027-F5I26"/>
        <s v="CR-V-009-F5I26"/>
        <s v="FG-V-010-V1E26-M01"/>
        <s v="FG-V-011-V1E26-M01"/>
        <s v="VA-V-075-F4I25"/>
        <s v="VA-V-076-F4I25"/>
        <s v="VA-V-077-F4I25"/>
        <s v="FG-V-016-V1E26-M19"/>
        <s v="FG-A-0039AE26-M19-C9580"/>
        <s v="RM-A-0014AI26-M19-C9077"/>
        <s v="RM-V-034-V1I26-M19.5"/>
        <s v="RM-V-049-V1I26-M01"/>
        <s v="RM-V-060-V1I26-M19.2"/>
        <s v="RM-V-034-V1I26-M19.4"/>
        <s v="RM-V-034-V1I26-M19.7"/>
        <s v="FG-V-023-V1E26-M46.3"/>
        <s v="FG-R-2145LE25.M19"/>
        <s v="RM-V-041-V1I26-M19.2"/>
        <s v="RM-J-1224LI26-M19"/>
        <s v="RM-V-057-V1I26-M23.3"/>
        <s v="RM-J-1183LI26-M19"/>
        <s v="RM-I-1104-AI26-M19"/>
        <s v="RM-I-1130-AI26-M19"/>
        <s v="RM-I-1143-AI26-M19"/>
        <s v="FG-I-0478-AE26-M45"/>
        <s v="RM-R-010-SI26-M19-B"/>
        <s v="RM-R-015-SI26-M19-B"/>
        <s v="RM-R-016-SI26-M19-B"/>
        <s v="RM-M-235-SI25-M19-L-B"/>
        <s v="RM-R-024-SI26-M19-B"/>
        <s v="RM-I-1094-AI26-M19 // RM-I-1087-AI26-M19 // RM-I-1088-AI26-M19 // RM-I-1086-AI26-M19"/>
        <s v="RM-A-0026AI26-M19-C9270.D//RM-A-0031AI26-M19-C9270.D"/>
        <s v="RM-A-0027AI26-M19-PFA.D//RM-A-0028AI26-M19-C9048.D//RM-A-0029AI26-M19-C9380.D"/>
        <s v="RM-A-0032AI26-M19-C9506.D//RM-A-0034AI26-M19-C9505.D//RM-A-0035AI26-M19-C9506.D"/>
        <s v="RM-M-013-SI26-M19-B"/>
        <s v="RM-M-554-SI25-M19-B"/>
        <s v="RM-M-555-SI25-M19-B"/>
        <s v="RM-M-007-SI26-M19-B"/>
        <s v="RM-M-580-SI25-M19-B"/>
        <s v="RM-M-577-SI25-M19-B"/>
        <s v="RM-M-579-SI25-M19-B"/>
        <s v="RM-M-586-SI25-M19-B"/>
        <s v="RM-M-584-SI25-M19-B"/>
        <s v="RM-M-578-SI25-M19-B"/>
        <s v="RM-M-003-SI26-M19-B"/>
        <s v="RM-M-006-SI26-M19-B"/>
        <s v="RM-M-017-SI26-M19-B"/>
        <s v="RM-M-022-SI26-M19-B"/>
        <s v="AF-M-059-SI26-M46-B//AF-M-060-SI26-M46-B"/>
        <s v="AF-M-056-SI26-M46//AF-M-057-SI26-M46"/>
        <s v="RM-M-033-SI26-M19-B"/>
        <s v="RM-M-030-SI26-M19-B"/>
        <s v="RM-M-034-SI26-M19-B"/>
        <s v="RM-M-031-SI26-M23-B"/>
        <s v="RM-M-004-SI26-M19-B"/>
        <s v="RM-M-005-SI26-M19-B"/>
        <s v="AF-M-054-SI26-M46-B"/>
        <s v="AF-M-055-SI26-M46-B"/>
        <s v="AF-M-058-SI26-M46-B"/>
        <s v="AF-M-061-SI26-M46-B"/>
        <s v="AF-M-063-SI26-M46-B"/>
        <s v="AF-M-064-SI26-M46-B"/>
        <s v="AF-M-050-SI26-M46-B"/>
        <s v="AF-M-051-SI26-M46-B"/>
        <s v="RM-M-023-SI26-M19-B"/>
        <s v="RM-M-024-SI26-M19-B"/>
        <s v="RM-M-010-SI26-M19-B"/>
        <s v="RM-M-008-SI26-M19-B"/>
        <s v="RM-M-009-SI26-M19-B"/>
        <s v="RM-A-002-SI26-M19-L-B"/>
        <s v="AF-M-052-SI26-M46//AF-M-053-SI26-M46-B//AF-M-062-SI26-M46-B"/>
        <s v="RM-M-032-SI26-M19-B"/>
        <s v="FG-R-2132LE25.M19//FG-R-2131LE25.M19//FG-R-2130LE25.M19"/>
        <s v="FG-R-2133LE25.M45"/>
        <s v="FG-R-2135LE25.M45"/>
        <s v="RM-R-029-SI26-M19"/>
        <s v="RM-M-242-SI25-M19-F"/>
        <s v="RM-M-002-SI26-M19-F"/>
        <s v="RM-M-237-SI25-M19-F"/>
        <s v="RM-R-025-SI26-M19"/>
        <s v="RM-J-1209LI26-M19"/>
        <s v="RM-A-009-SI26-M19-L"/>
        <s v="RM-J-1212LI26-M19"/>
        <s v="RM-J-1226LI26-M19"/>
        <s v="RM-J-1228LI26-M19.PFA"/>
        <s v="RM-J-1207LI26-M19"/>
        <s v="RM-J-1219LI26-M19"/>
        <s v="RM-J-1225LI26-M19"/>
        <s v="RM-J-1236LI26-M19"/>
        <s v="FG-I-0347-AE25-M19"/>
        <s v="FG-R-2136LE25.M01"/>
        <s v="FG-R-2137LE25.M01"/>
        <s v="FG-R-2140LE25.M01"/>
        <s v="FG-R-2141LE25.M19"/>
        <s v="FG-R-2142LE25.M19"/>
        <s v="FG-R-2143LE25.M19"/>
        <s v="RM-J-1218LI26-M19"/>
        <s v="FG-R-2144LE25.M01"/>
        <s v="FG-V-026-V1E26-M01.2"/>
        <s v="RM-R-033-SI26-M19"/>
        <s v="AF-M-052-SI26-M46/AF-M-062-SI26-M46"/>
        <s v="RM-J-1190LI26-M19"/>
        <s v="RM-J-1187LI26-M19.1"/>
        <s v="RM-J-1197LI26-M19.1"/>
        <s v="RM-J-1202LI26-M19"/>
        <s v="RM-J-1247LI26-M19"/>
        <s v="RM-J-1229LI26-M19"/>
        <s v="RM-J-1235LI26-M19.CS9583"/>
        <s v="RM-J-1240LI26-M19"/>
        <s v="RM-A-035-SI26-M19-L"/>
        <s v="RM-A-029-SI26-M19-L"/>
        <s v="RM-A-039-SI26-M19-L"/>
        <s v="RM-A-040-SI26-M19-L"/>
        <s v="CR-V-036-F5I26"/>
        <s v="CR-V-035-F5I26"/>
        <s v="CR-V-033-F5I26"/>
        <s v="CR-V-034-F5I26"/>
        <s v="CR-V-031-F5I26"/>
        <s v="CR-V-032-F5I26"/>
        <s v="CR-V-030-F5I26"/>
        <s v="FG-V-025-V1E26-M19"/>
        <s v="CR-V-037-F5I26"/>
        <s v="RE-V-003-R1I26"/>
        <s v="RM-V-093-V1I26-M19"/>
        <s v="FG-R-2146LE25.M19"/>
        <s v="FG-R-2154LE25.M01"/>
        <s v="RM-I-1119-AI26-M19"/>
        <s v="RM-I-1132-AI26-M19"/>
        <s v="RM-I-1146-AI26-M19"/>
        <s v="RM-I-1133-AI26-M19"/>
        <s v="RM-I-1147-AI26-M19"/>
        <s v="RM-I-1148-AI26-M19"/>
        <s v="RM-I-1129-AI26-M19"/>
        <s v="RM-I-1150-AI26-M19"/>
        <s v="FG-I-0499-AE26-M45"/>
        <s v="RM-J-1243LI26-M19"/>
        <s v="RM-J-1238LI26-M19"/>
        <s v="FG-I-0047-SE26-M23-L.D"/>
        <s v="RM-M-257-SI25-M19-L-B"/>
        <s v="RM-M-243-SI25-M19-L-B"/>
        <s v="RM-A-004-SI26-M19-L-B"/>
        <s v="RM-A-005-SI26-M19.LB"/>
        <s v="FG-A-0015-SE26-M19.D"/>
        <s v="RM-R-020-SI26-M19-B"/>
        <s v="RM-M-247-SI25-M19-B"/>
        <s v="FG-A-0013-SE26-M19.D"/>
        <s v="RM-I-1120-AI26-M19//RM-I-1122-AI26-M19//RM-I-1123-AI26-M19//RM-I-1126-AI26-M19"/>
        <s v="RM-I-1106-AI26-M19//RM-I-1113-AI26-M19//RM-I-1116-AI26-M19//RM-I-1117-AI26-M19"/>
        <s v="RM-M-250-SI25-M19-L-B"/>
        <s v="RM-M-015-SI26-M19-B"/>
        <s v="RM-M-025-SI26-M19-B"/>
        <s v="RM-M-255-SI25-M19-L-B"/>
        <s v="RM-M-248-SI25-M19-L-B"/>
        <s v="RM-M-246-SI25-M19-L -B"/>
        <s v="RM-M-037-SI26-M19-B"/>
        <s v="RM-M-016-SI26-M19-B"/>
        <s v="RM-M-027-SI26-M19-B"/>
        <s v="RM-M-028-SI26-M19-B"/>
        <s v="RM-M-029-SI26-M19-B"/>
        <s v="RM-M-020-SI26-M19-B"/>
        <s v="RM-M-044-SI26-M19-B"/>
        <s v="RM-M-046-SI26-M19-B"/>
        <s v="RM-M-042-SI26-M19-B"/>
        <s v="FG-R-2140LE25.M19//FG-R-2141LE25.M19//FG-R-2142LE25.M19"/>
        <s v="FG-R-2144LE25.M01//FG-R-2143LE25.M19"/>
        <s v="FG-R-2139LE25.M45"/>
        <s v="RM-R-036-SI26-M19"/>
        <s v="RM-R-037-SI26-M19"/>
        <s v="FG-A-0016-SE26-M19.SINCO"/>
        <s v="FG-A-0001-SE26-M19"/>
        <s v="RM-M-001-SI26-M19-L"/>
        <s v="RM-A-010-SI26-M19-L"/>
        <s v="RM-M-253-SI25-M19-F"/>
        <s v="RM-M-250-SI25-M19-F"/>
        <s v="RM-A-002-SI26-M19-F"/>
        <s v="RM-A-017-SI26-M19-L"/>
        <s v="RM-J-1255LI26-M19.PFA"/>
        <s v="RM-J-1223LI26-M19"/>
        <s v="RM-J-1233LI26-M19"/>
        <s v="RM-J-1232LI26-M19"/>
        <s v="RM-J-1244LI26-M19"/>
        <s v="RM-J-1249LI26-M19.PFA"/>
        <s v="RM-J-1237LI26-M19"/>
        <s v="RM-J-1241LI26-M19"/>
        <s v="RM-J-1245LI26-M19"/>
        <s v="RM-A-022-SI26-M19-L"/>
        <s v="RM-M-034-SI26-M19 / RM-M-031-SI26-M19"/>
        <s v="RM-M-025-SI26-M19"/>
        <s v="RM-M-015-SI26-M19"/>
        <s v="RM-M-032-SI26-M19"/>
        <s v="RM-M-004-SI26-M19"/>
        <s v="FG-R-2147LE25.M01"/>
        <s v="FG-R-2148LE25.M19"/>
        <s v="FG-R-2149LE25.M19"/>
        <s v="RM-J-1248LI26-M19"/>
        <s v="FG-R-2157LE25.M19"/>
        <s v="FG-V-026-V1E26-M01"/>
        <s v="RM-M-029-SI26-M19"/>
        <s v="RM-M-018-SI26-M19/RM-M-019-SI26-M19"/>
        <s v="RM-M-016-SI26-M19/RM-M-037-SI26-M19"/>
        <s v="RM-M-020-SI26-M19"/>
        <s v="RM-M-027-SI26-M19/RM-M-028-SI26-M19"/>
        <s v="RM-M-040-SI26-M19"/>
        <s v="RM-M-042-SI26-M19"/>
        <s v="RM-M-021-SI26-M19/RM-M-044-SI26-M19"/>
        <s v="RM-M-035-SI26-M19"/>
        <s v="RM-A-0027AI26-M19-C9388/RM-A-0028AI26 M19-C9048"/>
        <s v="RM-A-0029AI26-M19-C9380"/>
        <s v="RM-A-0033AI26-M19-C9505/RM-A-0035AI26 M19-C9506/AF-A-0030AI26-M19-C9482"/>
        <s v="RM-A-0032AI26-M19-C9506"/>
        <s v="FG-R-2145LE25.M19-2"/>
        <s v="FG-R-2138LE25.M19-2"/>
        <s v="FG-R-2131LE25.M19."/>
        <s v="FG-R-2128LE25.M19-2"/>
        <s v="FG-R-2116LE25.M19-1"/>
        <s v="FG-R-2106LE25.M19"/>
        <s v="FG-R-2000LE24-M19 "/>
        <s v="RM-J-1256LI26-M19"/>
        <s v="RM-A-042-SI26-M19-L"/>
        <s v="RM-V-097-V1I26-M46"/>
        <s v="RM-V-061-V1I26-M19"/>
        <s v="RM-V-052-V1I26-M46"/>
        <s v="RM-V-047-V1I26-M19-M17"/>
        <s v="RM-V-038-V1I26-M19"/>
        <s v="RM-V-036-V1I26-M19"/>
        <s v="RM-V-040-V126-M01, M46, M23, M19, M61, M62, M63"/>
        <s v="RM-V-046-V1I26-M19-M17"/>
        <s v="RM-V-045-V1I26-MCS, M19, M01, M46"/>
        <s v="RM-V-041-V1I26-M19"/>
        <s v="RM-V-039-V1I26-M46, M01"/>
        <s v="RM-V-035-V1I26-M01, M19, M61, M62, M63"/>
        <s v="RM-V-032-V1I26-M01, M46, M19, M61, M62, M63"/>
        <s v="FG-V-032-V1E26-M46"/>
        <s v="FG-V-022-V1E26-M01"/>
        <s v="CR-V-038-F5I26"/>
        <s v="FG-V-029-V1E26-M19"/>
        <s v="FG-V-030-V1E26-M46"/>
        <s v="FG-V-019-V1E26-M19"/>
        <s v="VA-V-079-F4I25"/>
        <s v="VA-V-078-F4I25"/>
        <s v="RM-V-060-V1I26-M19.3"/>
        <s v="RM-V-093-V1I26-M19.1"/>
        <s v="RM-V-034-V1I26-M19.9"/>
        <s v="RM-V-034-V1I26-M19.8"/>
        <s v="RM-V-067-V1I26-M19"/>
        <s v="FG-R-2163LE25.M19"/>
        <s v="FG-R-2162LE25.M01"/>
        <s v="RM-V-074-V1I26-M19"/>
        <s v="RM-V-039-V1I26-M46, M01.2"/>
        <s v="RM-V-063-V1I26-M19.1"/>
        <s v="RM-V-044-V1I26-MCS.1"/>
        <s v="RM-V-036-V1I26-M19.1"/>
        <s v="RM-V-038-V1I26-M19.1"/>
        <s v="RM-V-057-V1I26-M23.4"/>
        <s v="RM-J-1257LI26-M19"/>
        <s v="RM-V-090-V1I26-M23.1"/>
        <s v="RM-V-072-V1I26-M46, M01.1"/>
        <s v="RM-I-1118-AI26-M19"/>
        <s v="RM-I-1157-AI26-M19"/>
        <s v="RM-I-1152-AI26-M19"/>
        <s v="RM-I-1111-AI26-M19"/>
        <s v="RM-I-1149-AI26-M19"/>
        <s v="RM-I-1153-AI26-M19"/>
        <s v="RM-I-1154-AI26-M19"/>
        <s v="RM-I-1158-AI26-M19"/>
        <s v="RM-I-1161-AI26-M19"/>
        <s v="RM-I-1162-AI26-M19"/>
        <s v="RM-I-1169-AI26-M19"/>
        <s v="RM-I-1168-AI26-M19"/>
        <s v="RM-I-1167-AI26-M19"/>
        <s v="RM-I-0838-AI25-M19-C816"/>
        <s v="RM-I-1160-AI26-M19"/>
        <s v="FG-I-0511-AE26-M45"/>
        <s v="FG-I-0508-AE26-M19"/>
        <s v="RM-J-1222LI26-M19, RM-J-1230LI26-M19"/>
        <s v="RM-J-1275LI26-M19"/>
        <s v="RM-J-1276LI26-M19"/>
        <s v="RM-R-023-SI26-M19-B"/>
        <s v="FG-I-0048-SE26-M23-L.D"/>
        <s v="FG-I-0049-SE26-M23-L.D"/>
        <s v="RM-A-017-SI26-M19-L-B"/>
        <s v="RM-R-028-SI26-M19-B"/>
        <s v="RM-R-018-SI26-M19-B"/>
        <s v="RM-A-009-SI26-M19-L-B"/>
        <s v="AF-M-229-SI25-M19-L-B"/>
        <s v="FG-A-0014-SE26-M19.D"/>
        <s v="FG-A-0017-SE26-M19.D"/>
        <s v="RM-A-0010AI26-M19.D"/>
        <s v="RM-A-0037AI26-M19-C9529.D//RM-A-0041AI26-M19-C9529.D"/>
        <s v="FG-A-0038AE26-M19-C9626.D"/>
        <s v="RM-M-019-SI26-M19-B"/>
        <s v="RM-M-018-SI26-M19-B"/>
        <s v="AF-M-049-SI26-M46-B"/>
        <s v="RM-M-255-SI25-M19-B"/>
        <s v="RM-M-035-SI26-M19-B"/>
        <s v="RM-M-040-SI26-M19-B"/>
        <s v="RM-M-047-SI26-M19-B"/>
        <s v="RM-M-076-SI26-M19-B"/>
        <s v="RM-M-075-SI26-M19-B"/>
        <s v="RM-M-043-SI26-M19-B"/>
        <s v="RM-M-041-SI26-M19-B"/>
        <s v="RM-M-045-SI26-M19-B"/>
        <s v="RM-M-038-SI26-M19-B"/>
        <s v="FG-R-2152LE25.M19"/>
        <s v="FG-R-2156LE25.M45"/>
        <s v="FG-I-0050-SE26-M23-L.D"/>
        <s v="FG-A-0013-SE26-M19"/>
        <s v="FG-A-0011-SE26-M19"/>
        <s v="RM-R-031-SI26-M19"/>
        <s v="RM-A-006-SI26-M19-L"/>
        <s v="RM-A-020-SI26-M19-L"/>
        <s v="RM-R-032-SI26-M19"/>
        <s v="FG-A-0015-SE26-M19"/>
        <s v="RM-J-1114LI25-M19"/>
        <s v="RM-J-1246LI26-M19"/>
        <s v="RM-J-1252LI26-M19"/>
        <s v="RM-J-1259LI26-M19"/>
        <s v="RM-J-1253LI26-M19"/>
        <s v="RM-J-1262LI26-M19"/>
        <s v="RM-J-1265LI26-M19"/>
        <s v="RM-J-1204LI26-M19"/>
        <s v="RM-M-046-SI26-M19"/>
        <s v="FG-R-2150LE25.M19"/>
        <s v="FG-R-2151LE25.M01"/>
        <s v="FG-R-2153LE25.M19"/>
        <s v="FG-V-026-VIE26-M01.1"/>
        <s v="FG-V-024-V1E26-M01"/>
        <s v="RM-M-045-SI26-M19/RM-M-041-SI26-M19"/>
        <s v="RM-M-036-SI26-M19"/>
        <s v="RM-M-074-SI26-M19"/>
        <s v="RM-M-076-SI26-M19/RM-M-047-SI26-M19"/>
        <s v="RM-A-0088AI25-M19-C7073"/>
        <s v="RM-A-0085AI25-M19-C6979"/>
        <s v="RM-A-0266AI25-M19-PFA"/>
        <s v="RM-A-0253AI25-M19-PFA"/>
        <s v="RM-A-0274AI25-M19-C8251"/>
        <s v="RM-A-0009AI26-M19-PFA"/>
        <s v="RM-A-0017AI26-M19-PFA"/>
        <s v="RM-A-0012AI26-M19-PFA"/>
        <s v="RM-V-348-V1I25-M19.1"/>
        <s v="RM-J-1267LI26-M19"/>
        <s v="RM-J-1242LI26-M19"/>
        <s v="FG-I-0477-AE26-M46"/>
        <s v="RM-J-1192LI26-M19"/>
        <s v="FG-I-0394-AE25-M46"/>
        <s v="RM-J-1216LI26-M19"/>
        <s v="RM-J-1222LI26-M19"/>
        <s v="RM-J-1230LI26-M19"/>
        <s v="RM-J-1250LI26-M19"/>
        <s v="FG-R-1905LE25.M19"/>
        <s v="RM-J-1254LI26-M19"/>
        <s v="RM-J-1266LI26-M19"/>
        <s v="RM-A-045-SI26-M19-L"/>
        <s v="RM-A-038-SI26-M19-L"/>
        <s v="AF-A-0046AI26-M19-C9609"/>
        <s v="FG-V-035-V1E26-M19"/>
        <s v="RM-V-033-V1I26-M46"/>
        <s v="RM-V-043-V1I26-M19"/>
        <s v="RM-V-044-V1I26-MCS"/>
        <s v="RM-V-050-V1I26-M01, M46, M19, M23, M61, M62, M63"/>
        <s v="FG-V-003-V1I26-M01, M19"/>
        <s v="FG-V-004-V1I26-M01, M19"/>
        <s v="RM-V-055-V1I25-MCS, M01, M23"/>
        <s v="RM-V-057-V1I26-M23"/>
        <s v="FG-V-031-V1E26-M23"/>
        <s v="FG-V-034-V1E26-M19"/>
        <s v="VA-V-081-F4I25"/>
        <s v="RM-V-067-V1I26-M19.2"/>
        <s v="RM-V-082-V1I26-M01.1"/>
        <s v="RM-V-067-V1I26-M19.3"/>
        <s v="RM-V-093-V1I26-M19.3"/>
        <s v="FG-R-2164LE25.M19"/>
        <s v="FG-R-2170LE25.M19"/>
        <s v="RM-V-096-V1I26-M19.1"/>
        <s v="RM-V-090-V1I26-M23.2"/>
        <s v="RM-J-1251LI26-M19"/>
        <s v="RM-I-1144-AI26-M19"/>
        <s v="RM-I-1131-AI26-M19"/>
        <s v="RM-I-1172-AI26-M19"/>
        <s v="RM-I-1174-AI26-M19"/>
        <s v="RM-I-1164-AI26-M19"/>
        <s v="RM-I-1175-AI26-M19"/>
        <s v="FG-I-0512-AE26-M19"/>
        <s v="RM-J-1283LI26-M19"/>
        <s v="RM-J-1282LI26-M19"/>
        <s v="RM-A-022-SI26-M19-L-B"/>
        <s v="RM-R-029-SI26-M19-B"/>
        <s v="RM-I-1138-AI26-M19//RM-I-1140-AI26-M19//RM-I-1141-AI26-M19//RM-I-1142-AI26-M19"/>
        <s v="AF-A-0046AI26-M19-C9609.D"/>
        <s v="RM-A-0042AI26-M19-C9048"/>
        <s v="RM-M-073-SI26-M19-B"/>
        <s v="RM-M-036-SI26-M19-B"/>
        <s v="RM-M-074-SI26-M19-B"/>
        <s v="RM-A-008-SI26-M19-L-B"/>
        <s v="RM-M-069-SI26-M19-B"/>
        <s v="RM-M-072-SI26-M19-B"/>
        <s v="RM-M-071-SI26-M19-B"/>
        <s v="RM-M-068-SI26-M19-B"/>
        <s v="RM-A-015-SI26-M19-L-B"/>
        <s v="RM-M-251-SI25-M19-L-B"/>
        <s v="RM-A-001-SI26-M19-L-B"/>
        <s v="RM-A-012-SI26-M19-L-B"/>
        <s v="RM-A-016-SI26-M19-L-B"/>
        <s v="RM-A-011-SI26-M19-L-B"/>
        <s v="FG-R-2161LE25.M19//FG-R-2160LE25.M01//FG-R-2162LE25.M19"/>
        <s v="FG-R-2158LE25.M45"/>
        <s v="RM-J-1258LI26-M19"/>
        <s v="RM-J-1239LI26-M19"/>
        <s v="RM-J-1264LI26-M19"/>
        <s v="RM-J-1268LI26-M19"/>
        <s v="RM-J-1270LI26-M19"/>
        <s v="RM-J-1263LI26-M19"/>
        <s v="RM-A-0047AI26-M19-C9382"/>
        <s v="RM-J-1273LI26-M19"/>
        <s v="RM-M-075-SI26-M19"/>
        <s v="RM-M-043-SI26-M19"/>
        <s v="RM-M-073-SI26-M19"/>
        <s v="RM-M-069-SI26-M19"/>
        <s v="FG-R-2159LE25.M19"/>
        <s v="FG-R-2160LE25.M01"/>
        <s v="FG-R-2161LE25.M19"/>
        <s v="RM-R-035-SI26-M19"/>
        <s v="FG-V-026-VIE26-M01.2"/>
        <s v="FG-V-023-VIE26-M46.2"/>
        <s v="RM-M-068-SI26-M19/RM-M-072-SI26-M19"/>
        <s v="RM-M-071-SI26-M19"/>
        <s v="RM-M-039-SI26-M19"/>
        <s v="RM-M-106-SI26-M46"/>
        <s v="RM-M-098-SI26-M46/RM-M-099-SI26-M46"/>
        <s v="FG-A-0038AE26-M19-C9626"/>
        <s v="RM-V-051-V1I26-M19.1"/>
        <s v="FG-R-1675LE25.M19"/>
        <s v="RM-A-014-SI26-M19-L"/>
        <s v="RM-J-0972LI25-M19"/>
        <s v="RM-J-1269LI26-M19"/>
        <s v="RM-J-1277LI26-M19"/>
        <s v="RM-A-0054AI26-M19-C9158"/>
        <s v="RE-V-001-A3I26-M19"/>
        <s v="VA-V-080-F4I25"/>
        <s v="RE-V-002-A3I26-M19"/>
        <s v="FG-V-027-V1E26-M01"/>
        <s v="FG-V-028-V1E26-M01"/>
        <s v="RM-V-059-V1I26-MCS"/>
        <s v="FG-V-033-V1E26-M19"/>
        <s v="RE-V-003-A3I26-M19"/>
        <s v="RE-V-004-A3I26-M19"/>
        <s v="RM-V-067-V1I26-M19.4"/>
        <s v="RM-V-082-V1I26-M01.2"/>
        <s v="RM-V-034-V1I26-M19.6"/>
        <s v="RM-V-093-V1I26-M19.4"/>
        <s v="RM-V-074-V1I26-M19.2"/>
        <s v="RM-V-074-V1I26-M19.1"/>
        <s v="FG-R171LE25.M19"/>
        <s v="FG-R-2177LE25.M19"/>
        <s v="RM-V-072-V1I26-M46, M01.2"/>
        <s v="RM-V-090-V1I26-M23.3"/>
        <s v="RM-I-1188-AI26-M19"/>
        <s v="AF-I-1170-AI26-M19"/>
        <s v="RM-I-1177-AI26-M19"/>
        <s v="RM-I-1179-AI26-M19"/>
        <s v="RM-I-1178-AI26-M19"/>
        <s v="RM-I-1187-AI26-M19"/>
        <s v="RM-I-1186-AI26-M19"/>
        <s v="RM-I-1185-AI26-M19"/>
        <s v="RM-I-1184-AI26-M19"/>
        <s v="RM-I-1196-AI26-M61"/>
        <s v="FG-I-0531-AE26-M19"/>
        <s v="RM-J-1291LI26-M19"/>
        <s v="RM-J-1290LI26-M19"/>
        <s v="RM-A-014-SI26-M19-L-B"/>
        <s v="RM-R-025-SI26-M19-B"/>
        <s v="RM-R-022-SI26-M19-B"/>
        <s v="RM-R-027-SI26-M19-B"/>
        <s v="FG-A-0018-SE26-M19.D"/>
        <s v="RM-R-036-SI26-M19-B"/>
        <s v="FG-A-0019-SE26-M19.D"/>
        <s v="RM-I-1159-AI26-M19//RM-I-1165-AI26-M19//RM-I-1163-AI26-M19//RM-I-1166-AI26-M19"/>
        <s v="RM-I-1176-AI26-M19//RM-I-1180-AI26-M19//RM-I-1182-AI26-M19//RM-I-1181-AI26-M19"/>
        <s v="RM-A-0050AI26-M19-PFA.D"/>
        <s v="FG-A-0040AE26-M19-C9610.D"/>
        <s v="RM-A-0047AI26-M19-C9382.D//RM-A-0044AI26-M19-PFA.D"/>
        <s v="RM-A-0039AI26-M19-PFA.D//RM-A-0043AI26-M19-C9612.D"/>
        <s v="RM-A-007-SI26-M19-L-B"/>
        <s v="RM-A-024-SI26-M19-L-B"/>
        <s v="RM-A-013-SI26-M19-L-B"/>
        <s v="RM-M-034-SI26-M26-B"/>
        <s v="RM-M-039-SI26-M29-B"/>
        <s v="AF-M-052-SI26-M46-B//AF-M-053-SI26-M46-B//AF-M-062-SI26-M46-B"/>
        <s v="AF-M-098-SI26-M46-B"/>
        <s v="AF-M-106-SI26-M46-B"/>
        <s v="AF-M-099-SI26-M46-B"/>
        <s v="AF-M-056-SI26-M46-B//AF-M-057-SI26-M46-B"/>
        <s v="RM-A-026-SI26-M19-L-B"/>
        <s v="AF-M-100-SI26-M46-B"/>
        <s v="RM-M-101-SI26-M46-B"/>
        <s v="AF-M-102-SI26-M46-B//AF-M-103-SI26-M46-B//AF-M-104-SI26-M46-B"/>
        <s v="AF-M-105-SI26-M46-B"/>
        <s v="AF-M-107-SI26-M46-B"/>
        <s v="RM-M-108-SI26-M46-B//RM-M-109-SI26-M46-B//RM-M-110-SI26-M46-B//RM-M-111-SI26-M46-B"/>
        <s v="AF-M-113-SI26-M46-B//AF-M-114-SI26-M46-B//AF-M-115-SI26-M46-B//AF-M-116-SI26-M46-B"/>
        <s v="AF-M-118-SI26-M46-B"/>
        <s v="AF-M-119-SI26-M46-B"/>
        <s v="RM-M-127-SI26-M46-B//RM-M-126-SI26-M46-B//RM-M-125-SI26-M46-B//RM-M-124-SI26-M46-B"/>
        <s v="AF-M-128-SI26-M46-B"/>
        <s v="AF-M-129-SI26-M46-B"/>
        <s v="RM-M-091-SI26-M19-B"/>
        <s v="RM-M-090-SI26-M19-B"/>
        <s v="RM-M-252-SI25-M19-L-B"/>
        <s v="RM-M-254-SI25-M19-L-B"/>
        <s v="RM-A-021-SI26-M19-L-B"/>
        <s v="RM-M-067-SI26-M19-B"/>
        <s v="RM-M-066-SI26-M19-B"/>
        <s v="RM-M-084-SI26-M19-B"/>
        <s v="RM-M-082-SI26-M19-B"/>
        <s v="RM-M-070-SI26-M19-B"/>
        <s v="FG-R-2167LE25.M01//FG-R-2169LE25.M19//FG-R-2168LE25.M19"/>
        <s v="RM-A-025-SI26-M19-L"/>
        <s v="RM-A-018-SI26-M19-L"/>
        <s v="RM-R-040-SI26-M19"/>
        <s v="RM-R-034-SI26-M19"/>
        <s v="FG-A-0007-SE26-M19-L"/>
        <s v="RM-A-030-SI26-M19-L"/>
        <s v="RM-A-033-SI26-M19-L"/>
        <s v="RM-A-036-SI26-M19-L"/>
        <s v="RT-A-0052AE26-M19-PFA"/>
        <s v="FG-A-0018-SE26-M19.SINCO"/>
        <s v="FG-A-0018-SE26-M19"/>
        <s v="FG-A-0082-SE25-M19"/>
        <s v="FG-A-0080-SE25-M19"/>
        <s v="FG-A-0081-SE25-M19"/>
        <s v="RM-J-1213LI26-M19"/>
        <s v="RM-J-1272LI26-M19"/>
        <s v="RM-A-031-SI26-M19-L"/>
        <s v="RM-R-041-SI26-M19"/>
        <s v="RM-J-1271LI26-M19"/>
        <s v="RM-J-1278LI26-M19"/>
        <s v="RM-J-1281LI26-M19"/>
        <s v="RM-J-1285LI26-M19"/>
        <s v="RM-M-037-SI26-M29"/>
        <s v="AF-M-114-SI26-M46//AF-M-113-SI26-M46"/>
        <s v="AF-M-115-SI26-M46 //AF-M-116-SI26-M46"/>
        <s v="AF-M-117-SI26-M46"/>
        <s v="RM-M-084-SI26-M19"/>
        <s v="AF-M-126-SI26-M46//AF-M-127-SI26-M46"/>
        <s v="AF-M-108-SI26-M46//AF-M-109-SI26-M46"/>
        <s v="AF-M-110-SI26-M46//AF-M-111-SI26-M46"/>
        <s v="FG-R-2165LE25.M01"/>
        <s v="FG-R-2172LE25.M19"/>
        <s v="FG-R-2167LE25.M01"/>
        <s v="FG-R-2168LE25.M19"/>
        <s v="FG-R-2169LE25.M19"/>
        <s v="FG-V-026-VIE26-M01.3"/>
        <s v="AF-M-124-SI26-M46/AF-M-125-SI26-M46"/>
        <s v="AF-M-120-SI26-M46/AF-M-121-SI26-M46"/>
        <s v="AF-M-122-SI26-M46/AF-M-123-SI26-M46"/>
        <s v="AF-M-119-SI26-M46"/>
        <s v="AF-M-128-SI26-M46/AF-M-129-SI26-M46"/>
        <s v="AF-M-100-SI26-M46/AF-M-118-SI26-M46"/>
        <s v="AF-M-105-SI26-M46/AF-M-107-SI26-M46"/>
        <s v="RM-M-090-SI26-M19"/>
        <s v="RM-M-077-SI26-M19/RM-M-080-SI26-M19"/>
        <s v="RM-M-065-SI26-M19"/>
        <s v="RM-M-082-SI26-M19"/>
        <s v="RM-M-079-SI26-M19"/>
        <s v="RM-A-0048AI26-M19-PFA"/>
        <s v="RM-A-0051AI26-M19-C9635"/>
        <s v="FG-R-1760LE25.M19"/>
        <s v="RM-J-1238LI26-M19 "/>
        <s v="FG-R-2163LE25.M19-2"/>
        <s v="RM-J-1286LI26-M19"/>
        <s v="RM-V-131-V1I26-MCS"/>
        <s v="RM-V-132-V1I26-MCS"/>
        <s v="CR-V-040-F5I26"/>
        <s v="CR-V-039-F5I26"/>
        <s v="FG-R2171LE25.M19"/>
        <s v="RM-J-1274LI26-M19"/>
        <s v="RM-I-1173-AI26-M19"/>
        <s v="RM-I-1195-AI26-M61"/>
        <s v="RM-I-1194-AI26-M19"/>
        <s v="RM-I-1175-AI26-M01"/>
        <s v="RM-I-1208-AI26-M19"/>
        <s v="RM-I-1212-AI26-M19"/>
        <s v="RM-I-1206-AI26-M19"/>
        <s v="RM-I-1211-AI26-M19"/>
        <s v="RM-I-1216-AI26-M19"/>
        <s v="FG-I-0538-AE26-M45"/>
        <s v="FG-I-0536-AE26-M45"/>
        <s v="FG-I-0051-SE26-M23-L.D"/>
        <s v="FG-I-0052-SE26-M23-L.D"/>
        <s v="RT-A-0052AE26-M19-PFA.D"/>
        <s v="RM-A-0051AI26-M19-C9635.D//RM-A-0048AI26-M19-PFA.D"/>
        <s v="RM-A-0053AI26-M19-C9696.D"/>
        <s v="RM-A-0054AI26-M19-C9158.D"/>
        <s v="FG-A-0056AE26-M19-C9685.D"/>
        <s v="RM-A-0055AI26-M19-C9542.D//RM-A-0049AI26-M19-PFA.D//RM-A-0045AI26-M19-PFA.D"/>
        <s v="RM-M-088-SI26-M19-B"/>
        <s v="RM-M-080-SI26-M19-B"/>
        <s v="RM-M-077-SI26-M19-B"/>
        <s v="RM-M-115-SI26-M19-B"/>
        <s v="RM-M-081-SI26-M19-B"/>
        <s v="RM-M-083-SI26-M19-B"/>
        <s v="RM-A-019-SI26-M19-L-B"/>
        <s v="RM-M-065-SI26-M19-B"/>
        <s v="RM-M-079-SI26-M19-B"/>
        <s v="RM-M-086-SI26-M19-B"/>
        <s v="RM-M-246-SI25-M19-L-F"/>
        <s v="RM-A-043-SI26-M19-L"/>
        <s v="RM-A-023-SI26-M19-L"/>
        <s v="RM-A-027-SI26-M19-L"/>
        <s v="RM-R-039-SI26-M19"/>
        <s v="RM-A-001-SI26-M19-F"/>
        <s v="RM-M-251-SI25-M19-F"/>
        <s v="RM-A-0169AI24-M19"/>
        <s v="RM-J-0275LI24-M19"/>
        <s v="RM-M-111-SI24-M19-L"/>
        <s v="RM-M-135-SI24-M19-L"/>
        <s v="RM-M-137-SI24-M19-L"/>
        <s v="RM-J-0065LI24-M19"/>
        <s v="RM-R-0239LI24-M19"/>
        <s v="RM-M-017-SI24-M19-L"/>
        <s v="FG-R-2173LE25.M19"/>
        <s v="FG-R-2174LE25.M01"/>
        <s v="FG-R-2175LE25.M19"/>
        <s v="FG-R-2176LE25.M19"/>
        <s v="FG-R-2178LE25.M46-M45"/>
        <s v="RM-R-042-SI26-M19"/>
        <s v="FG-V-031-V1E26-M23.1"/>
        <s v="RM-J-1260LI26-M19 "/>
        <s v="RM-J-1260LI26-M19"/>
        <s v="RM-J-1305I26-M19"/>
        <s v="RM-J-1314LI26- M19"/>
        <s v="FG-R-2178LE25.M19"/>
        <s v="RM-J-1289LI26-M23"/>
        <s v="RM-J-1294LI26-M19"/>
        <s v="RM-J-1309LI26-M19"/>
        <s v="FG-V-053-V1E26-M19"/>
        <s v="FG-V-052-V1E26-M19"/>
        <s v="RM-V-080-V1I26-M19-M17"/>
        <s v="RM-V-094-V1I26-M19"/>
        <s v="RM-V-133-V1I26-M46"/>
        <s v="RM-A-0058AI26-M19-PF"/>
        <s v="RM-A-0057AI26-M19-C9"/>
        <s v="RM-A-0060AI26-M19-PF / RM-A-0059AI26-M19-PF"/>
        <s v="RM-A-0059AI26-M19-PF"/>
        <s v="RM-A-0061AI26-M19-PF"/>
        <s v="RM-A-0045AI26-M19-PFA / _x000a_RM-A-0049AI26-M19-PFA"/>
        <s v="RM-V-084-V1I26-M19"/>
        <s v="FG-V-031-V1E26-M23.3"/>
        <s v="FG-V-049-V1E26-M23.9874"/>
        <s v="FG-V-031-V1E26-M23.2"/>
        <s v="FG-R-2185LE25.M01-M45"/>
        <s v="FG-R-2192LE26.M01"/>
        <s v="RM-V-096-V1I26-M19.2"/>
        <s v="RM-V-090-V1I26-M23.4"/>
        <s v="RM-V-071-V1I26-M19.1"/>
        <s v="RM-V-072-V1I26-M46, M01.3"/>
        <s v="RM-V-069-V1I26-M19.1"/>
        <s v="RM-J-1284LI26-M19"/>
        <s v="RM-I-1209-AI26-M19"/>
        <s v="RM-I-1184-AI26-M46"/>
        <s v="RM-I-1220-AI26-M23"/>
        <s v="RM-I-1226-AI26-M23"/>
        <s v="RM-I-1219-AI26-M46"/>
        <s v="RM-I-1227-AI26-M23"/>
        <s v="RM-I-1229-AI26-M46"/>
        <s v="RM-I-1228-AI26-M19"/>
        <s v="RM-I-1234-AI26-M19"/>
        <s v="RM-I-1232-AI26-M19"/>
        <s v="RM-I-1235-AI26-M19"/>
        <s v="RM-I-1238-AI26-M46"/>
        <s v="RM-I-1240-AI26-M19"/>
        <s v="RM-I-1239-AI26-M19"/>
        <s v="RM-I-1248-AI26-M19-C9911"/>
        <s v="RM-I-1248-AI26-M46"/>
        <s v="FG-I-0550-AE26-M19"/>
        <s v="RM-J-1303LI26-M19"/>
        <s v="RM-J-1302LI26-M19"/>
        <s v="RM-J-1311LI26-M19"/>
        <s v="RM-J-1323LI26-M19"/>
        <s v="FG-A-0020-SE26-M19.D"/>
        <s v="RM-A-031-SI26-M19-L-B"/>
        <s v="RM-A-029-SI26-M19-L-B"/>
        <s v="RM-R-032-SI26-M19-B"/>
        <s v="RM-R-031-SI26-M19-B"/>
        <s v="GLOBALES"/>
        <s v="RM-I-1198-AI26-M46//RM-I-1199-AI26-M19//RM-I-1201-AI26-M01//RM-I-1203-AI26-M46"/>
        <s v="RM-A-0057AI26-M19-C9542.D//RM-A-0058AI26-M19-PFA.D//RM-A-0059AI26-M19-PFA.D"/>
        <s v="RM-A-006-SI26-M19-L-B"/>
        <s v="RM-M-087-SI26-M19-B"/>
        <s v="RM-M-085-SI26-M19-B"/>
        <s v="RM-A-028-SI26-M19-L-B"/>
        <s v="RM-A-003-SI26-M19-L-B"/>
        <s v="RM-A-020-SI26-M19-L-B"/>
        <s v="RM-M-089-SI26-M19-B"/>
        <s v="RM-M-095-SI26-M19-B"/>
        <s v="RM-M-094-SI26-M19-B"/>
        <s v="AF-M-102-SI26-M46//AF-M-103-SI26-M46//AF-M-104-SI26-M46"/>
        <s v="FG-R-2178LE25.M46"/>
        <s v="FG-R-2184LE25.M19//FG-R-2185LE25.M01"/>
        <s v="FG-R-2166LE25.M45"/>
        <s v="FG-R-2179LE25.M45"/>
        <s v="RM-A-046-SI26-M19-L"/>
        <s v="RM-A-032-SI26-M19-L"/>
        <s v="FG-A-0014-SE26-M19"/>
        <s v="FG-A-0014-SE26-M19.SINCO"/>
        <s v="RM-A-037-SI26-M19-L"/>
        <s v="RM-J-1307LI26- M23.PFA"/>
        <s v="RM-A-041-SI26-M19-L"/>
        <s v="RM-M-067-SI26-M19 "/>
        <s v="AF-M-110-SI26-M46/ AF-M-103-SI26-M46 "/>
        <s v="AF-M-112-SI26-M46 "/>
        <s v="RM-M-070-SI26-M19 "/>
        <s v="AF-M-115-SI26-M19 "/>
        <s v="FG-R-2180LE25.M46-M45"/>
        <s v="FG-R-2181LE25.M01-M45"/>
        <s v="FG-R-2182LE25.M46-M45"/>
        <s v="FG-R-2183LE25.M19"/>
        <s v="FG-R-2184LE25.M19"/>
        <s v="FG-V-041-V1E26-M46"/>
        <s v="RM-M-089-SI26-M19"/>
        <s v="RM-M-095-SI26-M19"/>
        <s v="RM-M-094-SI26-M19"/>
        <s v="RM-M-078-SI26-M19"/>
        <s v="RM-M-092-SI26-M19/RM-M-093-SI26-M19"/>
        <s v="RM-M-096-SI26-M19"/>
        <s v="RM-M-104-SI26-M19"/>
        <s v="FG-A-0040AE26-M19-C9610"/>
        <s v="RM-V-084-V1I26-M19.1"/>
        <s v="FG-I-0526-AE26-M46"/>
        <s v="RM-J-1312LI26- M46"/>
        <s v="FG-R-2180LE25.M19"/>
        <s v="RM-J-1317I26-M23"/>
        <s v="RM-J-1321LI26-M01"/>
        <s v="RM-A-047-SI26-M19-L"/>
        <s v="RM-A-049-SI26-M19-L"/>
        <s v="RM-A-051-SI26-M19-L"/>
        <s v="RM-A-058-SI26-M19-L"/>
        <s v="RM-A-052-SI26-M19-L"/>
        <s v="RM-A-053-SI26-M19-L"/>
        <s v="RM-A-055-SI26-M19-L"/>
        <s v="RM-M-149-SI26-M19"/>
        <s v="RM-A-061-SI26-M19-L"/>
        <s v="RM-A-062-SI26-M19-L"/>
        <s v="AF-M-160-SI26-M17"/>
        <s v="RM-A-066-SI26-M19-L"/>
        <s v="RM-A-060-SI26-M19-L"/>
        <s v="RM-A-069-SI26-M19-L"/>
        <s v="RM-V-071-V1I26-M19"/>
        <s v="RM-V-075-V1I26-M45"/>
        <s v="RM-V-090-V1I26-M23"/>
        <s v="RM-V-135-V1I26-M45"/>
        <s v="RM-V-065-V1I26-M01, M46, M19, M61, M62, M63"/>
        <s v="RM-V-076-V1I26-M19"/>
        <s v="RM-V-083-V1I26-M01, M46, M19, M23, M61, M62, M63"/>
        <s v="RM-V-092-V1I26-MCS"/>
        <s v="RM-V-096-V1I26-M19"/>
        <s v="RM-V-134-V1I26-M46"/>
        <s v="RM-V-088-V1I25-MCS, M01, M23"/>
        <s v="RM-V-072-V1I26-M46, M01"/>
        <s v="RM-V-082-V1I26-M01"/>
        <s v="RM-V-089-V1I26-M46"/>
        <s v="RM-V-073-V126-M01, M46, M23, M19, M61, M62, M63"/>
        <s v="RM-V-078-V1I26-MCS, M19, M01, M46"/>
        <s v="RM-V-079-V1I26-M19-M17"/>
        <s v="RM-V-091-V1I26-MCS"/>
        <s v="RM-V-085-V1I26-M46"/>
        <s v="VA-V-081-F4I26"/>
        <s v="VA-V-082-F4I26"/>
        <s v="FG-V-005-V1I26-M01, M19"/>
        <s v="AF-A-0063AI26-M19-C9"/>
        <s v="FG-A-0062AE26-M19-PF"/>
        <s v="RM-A-0067AI26-M19-PF"/>
        <s v="RM-V-127-V1I26-M19"/>
        <s v="RM-V-108-V1I26-M19"/>
        <s v="FG-V-049-V1E26 M23.1.9905"/>
        <s v="RM-V-067-V1I26-M19.1"/>
        <s v="RM-V-003-V1I26-M19.2"/>
        <s v="RM-R-050-SI26-M19.PFA"/>
        <s v="RM-V-101-V1I26-M19.1"/>
        <s v="RM-V-130-V1I26-M19.1"/>
        <s v="RM-V-120-V1I26-M19.1"/>
        <s v="RM-V-124-V1I26-M23.1"/>
        <s v="RM-J-1299LI26-M19"/>
        <s v="RM-I-1205-AI26-M23"/>
        <s v="RM-I-1206-AI26-M46"/>
        <s v="RM-I-1233-AI26-M19"/>
        <s v="RM-I-1246-AI26-M46"/>
        <s v="RM-I-1243-AI26-M46"/>
        <s v="RM-I-1249-AI26-M17"/>
        <s v="RM-I-1250-AI26-M46"/>
        <s v="RM-I-1231-AI26-M46"/>
        <s v="RM-I-1253-AI26-M19"/>
        <s v="RM-I-1254-AI26-M46"/>
        <s v="RM-I-1221-AI26-M19"/>
        <s v="RM-I-1248-AI26-M19"/>
        <s v="RM-I-1258-AI26-M46"/>
        <s v="RM-I-1263-AI26-M45"/>
        <s v="FG-I-0552-AE26-M46-C9923"/>
        <s v="RM-R-040-SI26-M19-B"/>
        <s v="FG-I-0054-SE26-M23-L.D"/>
        <s v="RM-A-038-SI26-M19-L-B"/>
        <s v="RM-A-035-SI26-M19-L-B"/>
        <s v="SER-V-001-CLA26-M01"/>
        <s v="FG-A-0062AE26-M19-PFA.D"/>
        <s v="RM-M-078-SI26-M19-B"/>
        <s v="RM-M-096-SI26-M19-B"/>
        <s v="RM-M-102-SI26-M19-B"/>
        <s v="RM-M-103-SI26-M19-B"/>
        <s v="RM-M-039-SI26-M19-B"/>
        <s v="RM-M-104-SI26-M19-B"/>
        <s v="RM-M-093-SI26-M19-B"/>
        <s v="RM-M-092-SI26-M19-B"/>
        <s v="AF-M-113-SI26-M46-B//AF-M-114-SI26-M46-B//AF-M-115-SI26-M46-B//AF-M-116-SI26-M46-B "/>
        <s v="RM-A-025-SI26-M19-L-B"/>
        <s v="RM-A-045-SI26-M19-L-B"/>
        <s v="RM-A-040-SI26-M19-L-B"/>
        <s v="RM-M-105-SI26-M19-B"/>
        <s v="RM-M-101-SI26-M19-B"/>
        <s v="RM-M-098-SI26-M19-B"/>
        <s v="RM-M-097-SI26-M19-B"/>
        <s v="RM-M-099-SI26-M19-B"/>
        <s v="RM-M-100-SI26-M19-B"/>
        <s v="AF-M-150-SI26-M46-B"/>
        <s v="RM-A-039-SI26-M19-L-B"/>
        <s v="AF-M-048-SI26-M17-B"/>
        <s v="RM-M-040-SI25-M19-L"/>
        <s v="RM-A-056-SI26-M19-L"/>
        <s v="RM-R-043-SI26-M46"/>
        <s v="RM-R-026-SI26-M19"/>
        <s v="RM-J-1280LI26-M19"/>
        <s v="RM-J-1295LI26-M19 / M45 /M23"/>
        <s v="RM-J-1297LI26-M19 / M45 /M23"/>
        <s v="RM-J-1296LI26-M46"/>
        <s v="RM-J-1315LI26- M19 / M45 /M23"/>
        <s v="RM-J-1319LI26- M23"/>
        <s v="AF-M-104-SI26-M46"/>
        <s v="RM-M-086-SI26-M19"/>
        <s v="RM-M-088-SI26-M19"/>
        <s v="AF-M-150-SI26-M46"/>
        <s v="RM-M-102-SI26-M19"/>
        <s v="RM-M-023-SI26-M19"/>
        <s v="RM-M-024-SI26-M19"/>
        <s v="RM-M-017-SI26-M19"/>
        <s v="RM-M-033-SI26-M19"/>
        <s v="AF-M-108-SI26-M46"/>
        <s v="AF-M-110-SI26-M46"/>
        <s v="RM-M-087-SI26-M19"/>
        <s v="RM-M-081-SI26-M19"/>
        <s v="RM-M-085-SI26-M19"/>
        <s v="RM-M-572-SI25-M19"/>
        <s v="FG-R-2186LE26.M46/M45"/>
        <s v="FG-R-2187LE26.M19"/>
        <s v="FG-R-2188LE26.M01/M45"/>
        <s v="FG-R-2189LE26.M46/M45"/>
        <s v="FG-R-2190LE26.M19"/>
        <s v="RM-J-1320LI26- M23"/>
        <s v="FG-V-044-V1E26-M01"/>
        <s v="FG-V-041-V1E26-M46.1"/>
        <s v="FG-V-041-V1E26-M46.2"/>
        <s v="RM-M-105-SI26-M19"/>
        <s v="RM-M-099-SI26-M19"/>
        <s v="RM-M-097-SI26-M19"/>
        <s v="RM-M-098-SI26-M19"/>
        <s v="RM-M-107-SI26-M19"/>
        <s v="FG-R-2186LE26.M19"/>
        <s v="FG-R-2180LE25.M46-M45-2"/>
        <s v="RM-J-1324LI26-M01"/>
      </sharedItems>
    </cacheField>
    <cacheField name="INVOICE #" numFmtId="0">
      <sharedItems containsMixedTypes="1" containsNumber="1" containsInteger="1" minValue="3358" maxValue="6241399327"/>
    </cacheField>
    <cacheField name="MOUTH" numFmtId="0">
      <sharedItems/>
    </cacheField>
    <cacheField name="INVOICE DATE" numFmtId="0">
      <sharedItems containsDate="1" containsMixedTypes="1" minDate="2025-01-02T00:00:00" maxDate="2026-10-05T00:00:00"/>
    </cacheField>
    <cacheField name="PEDIMENTO" numFmtId="0">
      <sharedItems containsBlank="1" containsMixedTypes="1" containsNumber="1" containsInteger="1" minValue="3323" maxValue="38441824"/>
    </cacheField>
    <cacheField name="PRO NUMBER/ TRACKING #" numFmtId="0">
      <sharedItems containsBlank="1" containsMixedTypes="1" containsNumber="1" containsInteger="1" minValue="640" maxValue="889429826936"/>
    </cacheField>
    <cacheField name="IMPO/ EXPO MOOD" numFmtId="0">
      <sharedItems/>
    </cacheField>
    <cacheField name="TRAILER/ CONTAINER" numFmtId="0">
      <sharedItems containsBlank="1" containsMixedTypes="1" containsNumber="1" containsInteger="1" minValue="1" maxValue="266757958"/>
    </cacheField>
    <cacheField name="PAGO DE IMPUESTOS" numFmtId="165">
      <sharedItems containsMixedTypes="1" containsNumber="1" containsInteger="1" minValue="0" maxValue="10629"/>
    </cacheField>
    <cacheField name="PAGO A TERCEROS" numFmtId="165">
      <sharedItems containsSemiMixedTypes="0" containsString="0" containsNumber="1" minValue="0" maxValue="147297.72"/>
    </cacheField>
    <cacheField name="SUB-TOTAL" numFmtId="165">
      <sharedItems containsMixedTypes="1" containsNumber="1" minValue="0" maxValue="305439.01"/>
    </cacheField>
    <cacheField name="IVA" numFmtId="165">
      <sharedItems containsMixedTypes="1" containsNumber="1" minValue="0" maxValue="22192"/>
    </cacheField>
    <cacheField name="RETENTION" numFmtId="165">
      <sharedItems containsString="0" containsBlank="1" containsNumber="1" minValue="0" maxValue="7060"/>
    </cacheField>
    <cacheField name="TOTAL" numFmtId="165">
      <sharedItems containsSemiMixedTypes="0" containsString="0" containsNumber="1" minValue="0" maxValue="317656.58"/>
    </cacheField>
    <cacheField name="CURRENCY" numFmtId="0">
      <sharedItems/>
    </cacheField>
    <cacheField name="USD AMOUNT" numFmtId="165">
      <sharedItems containsSemiMixedTypes="0" containsString="0" containsNumber="1" minValue="0" maxValue="189541"/>
    </cacheField>
    <cacheField name="SHIP DATE" numFmtId="0">
      <sharedItems containsDate="1" containsBlank="1" containsMixedTypes="1" minDate="2024-05-21T00:00:00" maxDate="2026-12-31T00:00:00"/>
    </cacheField>
    <cacheField name="SHIPPER" numFmtId="0">
      <sharedItems containsBlank="1" containsMixedTypes="1" containsNumber="1" containsInteger="1" minValue="46069" maxValue="46079"/>
    </cacheField>
    <cacheField name="ORIGIN" numFmtId="0">
      <sharedItems/>
    </cacheField>
    <cacheField name="DESTINATION" numFmtId="0">
      <sharedItems/>
    </cacheField>
    <cacheField name="CONSIGNEE" numFmtId="0">
      <sharedItems containsBlank="1"/>
    </cacheField>
    <cacheField name="BU" numFmtId="0">
      <sharedItems/>
    </cacheField>
    <cacheField name="I/O" numFmtId="0">
      <sharedItems/>
    </cacheField>
    <cacheField name="TYPE2" numFmtId="0">
      <sharedItems/>
    </cacheField>
    <cacheField name="ACCOUNT" numFmtId="0">
      <sharedItems containsMixedTypes="1" containsNumber="1" containsInteger="1" minValue="67110003" maxValue="75640000"/>
    </cacheField>
    <cacheField name="COMMENTS" numFmtId="0">
      <sharedItems containsMixedTypes="1" containsNumber="1" containsInteger="1" minValue="447071" maxValue="8808917"/>
    </cacheField>
    <cacheField name="ACCOUNT2" numFmtId="0">
      <sharedItems containsBlank="1"/>
    </cacheField>
    <cacheField name="MXN AMOUNT" numFmtId="0">
      <sharedItems containsString="0" containsBlank="1" containsNumber="1" minValue="213.44" maxValue="130094.8"/>
    </cacheField>
    <cacheField name="W" numFmtId="49">
      <sharedItems/>
    </cacheField>
    <cacheField name="CHARGE BACK" numFmtId="0">
      <sharedItems/>
    </cacheField>
    <cacheField name="AMOUNT USD" numFmtId="44">
      <sharedItems containsSemiMixedTypes="0" containsString="0" containsNumber="1" minValue="0" maxValue="6022"/>
    </cacheField>
    <cacheField name="INVOICED" numFmtId="0">
      <sharedItems/>
    </cacheField>
    <cacheField name="PFA" numFmtId="0">
      <sharedItems containsBlank="1"/>
    </cacheField>
    <cacheField name="PFA2" numFmtId="0">
      <sharedItems containsBlank="1"/>
    </cacheField>
    <cacheField name="PFA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2">
  <r>
    <s v="01"/>
    <s v="MXG"/>
    <n v="1"/>
    <x v="0"/>
    <s v="Freight"/>
    <s v="FreightRM-A-0383AI25-M19"/>
    <x v="0"/>
    <s v="INV-1097"/>
    <s v="ENERO"/>
    <d v="2026-02-01T00:00:00"/>
    <m/>
    <s v="OTRO"/>
    <s v="IMPO"/>
    <s v="OTRO"/>
    <n v="0"/>
    <n v="0"/>
    <n v="3121"/>
    <n v="0"/>
    <n v="0"/>
    <n v="3121"/>
    <s v="USD"/>
    <n v="3121"/>
    <s v="VARIAS"/>
    <s v="VARIOUS"/>
    <s v="VARIOUS"/>
    <s v="ZAC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2"/>
    <x v="1"/>
    <s v="Freight"/>
    <s v="FreightPAQUETERIA"/>
    <x v="1"/>
    <s v="ZCLIR00826898"/>
    <s v="ENERO"/>
    <d v="2026-02-01T00:00:00"/>
    <s v="OTRO"/>
    <n v="3636567771"/>
    <s v="AIR IMPO"/>
    <s v="OTRO"/>
    <n v="0"/>
    <n v="0"/>
    <n v="31467.62"/>
    <n v="0"/>
    <n v="0"/>
    <n v="31467.62"/>
    <s v="MXN"/>
    <n v="1757.2313276560101"/>
    <s v="VARIAS"/>
    <s v="JE_CHN"/>
    <s v="CHN"/>
    <s v="ZAC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3"/>
    <x v="1"/>
    <s v="Freight"/>
    <s v="FreightRM-I-0970-AI25-M19"/>
    <x v="2"/>
    <s v="ZCLIR00829111"/>
    <s v="ENERO"/>
    <d v="2026-09-01T00:00:00"/>
    <s v="OTRO"/>
    <s v="VARIAS"/>
    <s v="AIR IMPO"/>
    <s v="OTRO"/>
    <n v="0"/>
    <n v="0"/>
    <n v="35461.760000000002"/>
    <n v="1418.47"/>
    <n v="0"/>
    <n v="36880.230000000003"/>
    <s v="MXN"/>
    <n v="2059.4851319279633"/>
    <s v="VARIAS"/>
    <s v="VARIOUS"/>
    <s v="VARIOUS"/>
    <s v="ZAC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4"/>
    <x v="1"/>
    <s v="Freight"/>
    <s v="FreightRM-I-0983-AI25-M19"/>
    <x v="3"/>
    <s v="ZCLR006211093"/>
    <s v="ENERO"/>
    <d v="2026-02-01T00:00:00"/>
    <s v="OTRO"/>
    <n v="6201039272"/>
    <s v="AIR IMPO"/>
    <s v="OTRO"/>
    <n v="0"/>
    <n v="0"/>
    <n v="339.74"/>
    <n v="54.36"/>
    <n v="0"/>
    <n v="394.1"/>
    <s v="MXN"/>
    <n v="22.007538740751084"/>
    <s v="VARIAS"/>
    <s v="VARIOUS"/>
    <s v="VARIOUS"/>
    <s v="ZAC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5"/>
    <x v="1"/>
    <s v="Freight"/>
    <s v="FreightFG-I-0422-AE26-M19"/>
    <x v="4"/>
    <s v="ZCLR006221593"/>
    <s v="ENERO"/>
    <d v="2026-09-01T00:00:00"/>
    <s v="OTRO"/>
    <s v="VARIAS"/>
    <s v="AIR EXPO"/>
    <s v="OTRO"/>
    <n v="0"/>
    <n v="0"/>
    <n v="519.6"/>
    <n v="83.14"/>
    <n v="0"/>
    <n v="602.74"/>
    <s v="MXN"/>
    <n v="33.658522965238035"/>
    <s v="VARIAS"/>
    <s v="JEG"/>
    <s v="ZAC"/>
    <s v="VARIOUS"/>
    <s v="VARIOUS"/>
    <s v="M19"/>
    <s v="O"/>
    <s v="AIR EXPO"/>
    <s v="59230000"/>
    <s v="NO COMMENTS"/>
    <m/>
    <m/>
    <s v="01"/>
    <s v="NO"/>
    <n v="0"/>
    <s v="NO"/>
    <m/>
    <m/>
    <m/>
  </r>
  <r>
    <s v="01"/>
    <s v="MXG"/>
    <n v="6"/>
    <x v="2"/>
    <s v="Broker"/>
    <s v="BrokerRM-M-195-SI25-M19-L-B"/>
    <x v="5"/>
    <s v="ALT81399"/>
    <s v="ENERO"/>
    <d v="2026-01-03T00:00:00"/>
    <s v="25-810-3699-5005731"/>
    <s v="721099314"/>
    <s v="IMPO"/>
    <s v="TCKU7405737"/>
    <n v="0"/>
    <n v="3300.2"/>
    <n v="2553.9899999999998"/>
    <n v="408.64"/>
    <n v="0"/>
    <n v="6262.83"/>
    <s v="MXN"/>
    <n v="349.73223509702638"/>
    <d v="2025-11-28T00:00:00"/>
    <s v="SACO SHIPPING GMBH"/>
    <s v="GERMANY"/>
    <s v="MEX"/>
    <s v="INTERTEAM, S.A. DE C.V."/>
    <s v="M19"/>
    <s v="I"/>
    <s v="SEA IMPO"/>
    <s v="67120000"/>
    <s v="NO COMMENTS"/>
    <m/>
    <m/>
    <s v="01"/>
    <s v="NO"/>
    <n v="0"/>
    <s v="NO"/>
    <m/>
    <m/>
    <m/>
  </r>
  <r>
    <s v="01"/>
    <s v="MXG"/>
    <n v="7"/>
    <x v="2"/>
    <s v="Broker"/>
    <s v="BrokerRM-I-0934-AI24-M19"/>
    <x v="6"/>
    <s v="GDL47609"/>
    <s v="ENERO"/>
    <d v="2025-12-22T00:00:00"/>
    <s v="25-480-3993-5001694"/>
    <s v="886495711575"/>
    <s v="AIR IMPO"/>
    <s v="OTRO"/>
    <n v="0"/>
    <n v="3991.85"/>
    <n v="806.86"/>
    <n v="129.1"/>
    <n v="0"/>
    <n v="4927.8100000000004"/>
    <s v="MXN"/>
    <n v="275.18134859695664"/>
    <s v="08-Dec-25"/>
    <s v="DICEX SA DE CV"/>
    <s v="USA"/>
    <s v="ZCL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8"/>
    <x v="2"/>
    <s v="Broker"/>
    <s v="BrokerRM-I-0935-AI24-M19"/>
    <x v="7"/>
    <s v="GDL47610"/>
    <s v="ENERO"/>
    <d v="2025-12-22T00:00:00"/>
    <s v="25-480-3993-5001695"/>
    <s v="886395798563"/>
    <s v="AIR IMPO"/>
    <s v="OTRO"/>
    <n v="0"/>
    <n v="2838.88"/>
    <n v="809.91"/>
    <n v="129.59"/>
    <n v="0"/>
    <n v="3778.38"/>
    <s v="MXN"/>
    <n v="210.9942761412816"/>
    <s v="03-Dec-25"/>
    <s v="DICEX SA DE CV"/>
    <s v="USA"/>
    <s v="ZCL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9"/>
    <x v="2"/>
    <s v="Broker"/>
    <s v="BrokerRM-I-0940-AI24-M19"/>
    <x v="8"/>
    <s v="GDL47611"/>
    <s v="ENERO"/>
    <d v="2025-12-22T00:00:00"/>
    <s v="25-480-3993-5001696"/>
    <s v="886778414045"/>
    <s v="AIR IMPO"/>
    <s v="OTRO"/>
    <n v="0"/>
    <n v="2763.96"/>
    <n v="804.86"/>
    <n v="128.78"/>
    <n v="0"/>
    <n v="3697.6"/>
    <s v="MXN"/>
    <n v="206.48331704593048"/>
    <s v="03-Dec-25"/>
    <s v="DICEX SA DE CV"/>
    <s v="USA"/>
    <s v="ZCL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10"/>
    <x v="2"/>
    <s v="Broker"/>
    <s v="BrokerRM-I-0945-AI24-M19"/>
    <x v="9"/>
    <s v="GDL47612"/>
    <s v="ENERO"/>
    <d v="2025-12-22T00:00:00"/>
    <s v="25-480-3993-5001710"/>
    <s v="886848925377"/>
    <s v="AIR IMPO"/>
    <s v="OTRO"/>
    <n v="0"/>
    <n v="2759.73"/>
    <n v="803"/>
    <n v="128.47999999999999"/>
    <n v="0"/>
    <n v="3691.21"/>
    <s v="MXN"/>
    <n v="206.12648331704594"/>
    <s v="03-Dec-25"/>
    <s v="DICEX SA DE CV"/>
    <s v="USA"/>
    <s v="ZCL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11"/>
    <x v="2"/>
    <s v="Broker"/>
    <s v="BrokerRM-I-0946-AI24-M19"/>
    <x v="10"/>
    <s v="GDL47613"/>
    <s v="ENERO"/>
    <d v="2025-12-22T00:00:00"/>
    <s v="25-480-3993-5001711"/>
    <s v="886695033050"/>
    <s v="AIR IMPO"/>
    <s v="OTRO"/>
    <n v="0"/>
    <n v="2759.73"/>
    <n v="805.18"/>
    <n v="128.83000000000001"/>
    <n v="0"/>
    <n v="3693.74"/>
    <s v="MXN"/>
    <n v="206.26776490297362"/>
    <s v="04-Dec-25"/>
    <s v="DICEX SA DE CV"/>
    <s v="CHN"/>
    <s v="ZCL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12"/>
    <x v="2"/>
    <s v="Broker"/>
    <s v="BrokerRM-I-0947-AI24-M19"/>
    <x v="11"/>
    <s v="GDL47614"/>
    <s v="ENERO"/>
    <d v="2025-12-22T00:00:00"/>
    <s v="25-480-3993-5001712"/>
    <n v="886647776083"/>
    <s v="AIR IMPO"/>
    <s v="OTRO"/>
    <n v="0"/>
    <n v="2759.73"/>
    <n v="805.18"/>
    <n v="128.83000000000001"/>
    <n v="0"/>
    <n v="3693.74"/>
    <s v="MXN"/>
    <n v="206.26776490297362"/>
    <s v="05-Dec-25"/>
    <s v="DICEX SA DE CV"/>
    <s v="USA"/>
    <s v="ZCL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13"/>
    <x v="2"/>
    <s v="Broker"/>
    <s v="BrokerRM-I-0953-AI24-M19"/>
    <x v="12"/>
    <s v="GDL47615"/>
    <s v="ENERO"/>
    <d v="2025-12-22T00:00:00"/>
    <s v="25-480-3993-5001717"/>
    <n v="886937395946"/>
    <s v="AIR IMPO"/>
    <s v="OTRO"/>
    <n v="0"/>
    <n v="3181.38"/>
    <n v="803.34"/>
    <n v="128.53"/>
    <n v="0"/>
    <n v="4113.25"/>
    <s v="MXN"/>
    <n v="229.69426218065058"/>
    <s v="10-Dec-25"/>
    <s v="DICEX SA DE CV"/>
    <s v="CHN"/>
    <s v="ZCL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14"/>
    <x v="2"/>
    <s v="Broker"/>
    <s v="BrokerRM-I-0952-AI24-M19"/>
    <x v="13"/>
    <s v="GDL47616"/>
    <s v="ENERO"/>
    <d v="2025-12-22T00:00:00"/>
    <s v="25-480-3993-5001718"/>
    <s v="886630817791"/>
    <s v="AIR IMPO"/>
    <s v="OTRO"/>
    <n v="0"/>
    <n v="3181.38"/>
    <n v="805.18"/>
    <n v="128.83000000000001"/>
    <n v="0"/>
    <n v="4115.3900000000003"/>
    <s v="MXN"/>
    <n v="229.81376518218627"/>
    <s v="10-Dec-25"/>
    <s v="DICEX SA DE CV"/>
    <s v="CHN"/>
    <s v="ZCL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15"/>
    <x v="2"/>
    <s v="Broker"/>
    <s v="BrokerRM-I-0960-AI24-M19"/>
    <x v="14"/>
    <s v="GDL47617"/>
    <s v="ENERO"/>
    <d v="2025-12-22T00:00:00"/>
    <s v="25-480-3993-5001730"/>
    <s v="886972205991"/>
    <s v="AIR IMPO"/>
    <s v="OTRO"/>
    <n v="0"/>
    <n v="3892.34"/>
    <n v="803.97"/>
    <n v="128.63999999999999"/>
    <n v="0"/>
    <n v="4824.95"/>
    <s v="MXN"/>
    <n v="269.43738656987296"/>
    <s v="10-Dec-25"/>
    <s v="DICEX SA DE CV"/>
    <s v="CHN"/>
    <s v="ZCL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16"/>
    <x v="2"/>
    <s v="Broker"/>
    <s v="BrokerRM-I-0961-AI24-M19"/>
    <x v="15"/>
    <s v="GDL47618"/>
    <s v="ENERO"/>
    <d v="2025-12-22T00:00:00"/>
    <s v="25-480-3993-5001731"/>
    <n v="887018804665"/>
    <s v="AIR IMPO"/>
    <s v="OTRO"/>
    <n v="0"/>
    <n v="3892.34"/>
    <n v="803.97"/>
    <n v="128.63999999999999"/>
    <n v="0"/>
    <n v="4824.95"/>
    <s v="MXN"/>
    <n v="269.43738656987296"/>
    <s v="10-Dec-25"/>
    <s v="DICEX SA DE CV"/>
    <s v="CHN"/>
    <s v="ZCL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17"/>
    <x v="2"/>
    <s v="Broker"/>
    <s v="BrokerRM-I-0962-AI24-M19"/>
    <x v="16"/>
    <s v="GDL47619"/>
    <s v="ENERO"/>
    <d v="2025-12-22T00:00:00"/>
    <s v="25-480-3993-5001732"/>
    <n v="887092934199"/>
    <s v="AIR IMPO"/>
    <s v="OTRO"/>
    <n v="0"/>
    <n v="2742.99"/>
    <n v="797.33"/>
    <n v="127.57"/>
    <n v="0"/>
    <n v="3667.89"/>
    <s v="MXN"/>
    <n v="204.82423565545164"/>
    <s v="10-Dec-25"/>
    <s v="DICEX SA DE CV"/>
    <s v="CHN"/>
    <s v="ZCL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18"/>
    <x v="2"/>
    <s v="Broker"/>
    <s v="BrokerFG-A-0382AI25-M19-C8714.D"/>
    <x v="17"/>
    <s v="MEX124375"/>
    <s v="ENERO"/>
    <d v="2025-12-23T00:00:00"/>
    <s v="25-85-34165018080"/>
    <s v="2025/11/24-01"/>
    <s v="AIR IMPO"/>
    <s v="OTRO"/>
    <n v="0"/>
    <n v="33385.870000000003"/>
    <n v="1893.24"/>
    <n v="302.92"/>
    <n v="0"/>
    <n v="35582.03"/>
    <s v="MXN"/>
    <n v="1986.9903671645959"/>
    <d v="2025-12-23T00:00:00"/>
    <s v="JOHNSON ELECTRIC INDUSTRIAL MANUFACTORY LIMITED"/>
    <s v="USA"/>
    <s v="ZAC"/>
    <s v="JEG"/>
    <s v="M19"/>
    <s v="I"/>
    <s v="AIR IMPO"/>
    <n v="67180000"/>
    <s v="NO COMMENTS"/>
    <m/>
    <m/>
    <s v="01"/>
    <s v="NO"/>
    <n v="0"/>
    <s v="NO"/>
    <s v="CS000008714"/>
    <m/>
    <m/>
  </r>
  <r>
    <s v="01"/>
    <s v="MXG"/>
    <n v="19"/>
    <x v="2"/>
    <s v="Broker"/>
    <s v="BrokerRM-M-466-SI25-M19-B"/>
    <x v="18"/>
    <s v="MZO185520"/>
    <s v="ENERO"/>
    <d v="2025-12-12T00:00:00"/>
    <s v="25 16 1690 5038712"/>
    <s v="OOLU2038118971"/>
    <s v="IMPO"/>
    <s v="TLLU7511375"/>
    <n v="0"/>
    <n v="7134"/>
    <n v="0"/>
    <n v="0"/>
    <n v="0"/>
    <n v="7134"/>
    <s v="MXN"/>
    <n v="398.38056680161947"/>
    <s v="12-Dec-25"/>
    <s v="JOHNSON ELECTRIC INDUSTRIAL MANUFACTORY LIMITED"/>
    <s v="CHN"/>
    <s v="ZCL"/>
    <s v="JEG"/>
    <s v="M19"/>
    <s v="I"/>
    <s v="SEA IMPO"/>
    <s v="67120000"/>
    <s v="COMPLEMENTARIA DE LA CUENTA MZO185283"/>
    <m/>
    <m/>
    <s v="01"/>
    <s v="NO"/>
    <n v="0"/>
    <s v="NO"/>
    <m/>
    <m/>
    <m/>
  </r>
  <r>
    <s v="01"/>
    <s v="MXG"/>
    <n v="20"/>
    <x v="2"/>
    <s v="Broker"/>
    <s v="BrokerRM-M-487-SI25-M19-B"/>
    <x v="19"/>
    <s v="MZO185524"/>
    <s v="ENERO"/>
    <d v="2025-12-12T00:00:00"/>
    <s v="25 16 1690 5042158"/>
    <s v="COSU6433823132"/>
    <s v="IMPO"/>
    <s v="OOLU9447086"/>
    <n v="0"/>
    <n v="11671.42"/>
    <n v="3631.63"/>
    <n v="581.07000000000005"/>
    <n v="0"/>
    <n v="15884.12"/>
    <s v="MXN"/>
    <n v="887.00935362278381"/>
    <s v="12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21"/>
    <x v="2"/>
    <s v="Broker"/>
    <s v="BrokerRM-M-485-SI25-M19-B"/>
    <x v="20"/>
    <s v="MZO185525"/>
    <s v="ENERO"/>
    <d v="2025-12-12T00:00:00"/>
    <s v="25 16 1690 5042160"/>
    <s v="COSU6433823130"/>
    <s v=" IMPO "/>
    <s v="TRHU4721473"/>
    <n v="0"/>
    <n v="14542.42"/>
    <n v="5014.41"/>
    <n v="802.31"/>
    <n v="0"/>
    <n v="20359.14"/>
    <s v="MXN"/>
    <n v="1136.9057657406115"/>
    <s v="12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22"/>
    <x v="2"/>
    <s v="Broker"/>
    <s v="BrokerRM-M-489-SI25-M19-B"/>
    <x v="21"/>
    <s v="MZO185526"/>
    <s v="ENERO"/>
    <d v="2025-12-12T00:00:00"/>
    <s v="25 16 1690 5042102"/>
    <s v="MEDURH066769"/>
    <s v=" IMPO "/>
    <s v="TCNU2464881"/>
    <n v="0"/>
    <n v="13874.37"/>
    <n v="6110.48"/>
    <n v="977.68"/>
    <n v="0"/>
    <n v="20962.53"/>
    <s v="MXN"/>
    <n v="1170.600586346503"/>
    <s v="12-Dec-25"/>
    <s v="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23"/>
    <x v="2"/>
    <s v="Broker"/>
    <s v="BrokerRM-M-479-SI25-M19-B"/>
    <x v="22"/>
    <s v="MZO185532"/>
    <s v="ENERO"/>
    <d v="2025-12-12T00:00:00"/>
    <s v="25 16 1690 5038784"/>
    <s v="OOLU2038131940"/>
    <s v=" IMPO "/>
    <s v="OOCU7349926"/>
    <n v="0"/>
    <n v="23759.85"/>
    <n v="3169.12"/>
    <n v="507.05"/>
    <n v="0"/>
    <n v="27436.02"/>
    <s v="MXN"/>
    <n v="1532.0966075666622"/>
    <s v="12-Dec-25"/>
    <s v="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24"/>
    <x v="2"/>
    <s v="Broker"/>
    <s v="BrokerRM-M-480-SI25-M19-B"/>
    <x v="23"/>
    <s v="MZO185533"/>
    <s v="ENERO"/>
    <d v="2025-12-12T00:00:00"/>
    <s v="25 16 1690 5038783"/>
    <s v="OOLU2038131941"/>
    <s v="IMPO"/>
    <s v="OOCU7818659"/>
    <n v="0"/>
    <n v="23165.93"/>
    <n v="3664.47"/>
    <n v="586.30999999999995"/>
    <n v="0"/>
    <n v="27416.71"/>
    <s v="MXN"/>
    <n v="1531.0182884266369"/>
    <s v="12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25"/>
    <x v="2"/>
    <s v="Broker"/>
    <s v="BrokerRM-M-492-SI25-M19-B"/>
    <x v="24"/>
    <s v="MZO185614"/>
    <s v="ENERO"/>
    <d v="2025-12-12T00:00:00"/>
    <s v="25 16 1690 5038773"/>
    <s v="OOLU2038157981"/>
    <s v=" IMPO "/>
    <s v="TGBU7698706"/>
    <n v="0"/>
    <n v="15672.47"/>
    <n v="3544.16"/>
    <n v="567.05999999999995"/>
    <n v="0"/>
    <n v="19783.689999999999"/>
    <s v="MXN"/>
    <n v="1104.7711852575737"/>
    <s v="12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26"/>
    <x v="2"/>
    <s v="Broker"/>
    <s v="BrokerRM-M-491-SI25-M19-B"/>
    <x v="25"/>
    <s v="MZO185619"/>
    <s v="ENERO"/>
    <d v="2025-12-12T00:00:00"/>
    <s v="25 16 1690 5038774"/>
    <s v="OOLU2038157980"/>
    <s v="  IMPO  "/>
    <s v="OOCU8377500"/>
    <n v="0"/>
    <n v="15375.51"/>
    <n v="3248.84"/>
    <n v="519.80999999999995"/>
    <n v="0"/>
    <n v="19144.16"/>
    <s v="MXN"/>
    <n v="1069.0582158313557"/>
    <s v="12-Dec-25"/>
    <s v="JOHNSON ELECTRIC INDUSTRIAL MANUFACTORY LIMITE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27"/>
    <x v="2"/>
    <s v="Broker"/>
    <s v="BrokerRM-M-478-SI25-M19-B"/>
    <x v="26"/>
    <s v="MZO185626"/>
    <s v="ENERO"/>
    <d v="2025-12-12T00:00:00"/>
    <s v="25 16 1690 5038780"/>
    <s v="OOLU2038131950"/>
    <s v="IMPO"/>
    <s v="FBIU5272988"/>
    <n v="0"/>
    <n v="33390.57"/>
    <n v="5128.66"/>
    <n v="820.58"/>
    <n v="0"/>
    <n v="39339.81"/>
    <s v="MXN"/>
    <n v="2196.8342873097863"/>
    <s v="12-Dec-25"/>
    <s v="JOHNSON ELECTRIC INDUSTRIAL MANUFACTORY LIMITE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28"/>
    <x v="2"/>
    <s v="Broker"/>
    <s v="BrokerRM-M-488-SI25-M19-B"/>
    <x v="27"/>
    <s v="MZO185640"/>
    <s v="ENERO"/>
    <d v="2025-12-12T00:00:00"/>
    <s v="25 16 1690 5042157"/>
    <s v="COSU6433823133"/>
    <s v=" IMPO "/>
    <s v="CSNU7797874"/>
    <n v="0"/>
    <n v="11671.42"/>
    <n v="6693.5"/>
    <n v="1070.96"/>
    <n v="0"/>
    <n v="19435.88"/>
    <s v="MXN"/>
    <n v="1085.3485969565825"/>
    <s v="12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29"/>
    <x v="2"/>
    <s v="Broker"/>
    <s v="BrokerRM-M-490-SI25-M19-B"/>
    <x v="28"/>
    <s v="MZO185644"/>
    <s v="ENERO"/>
    <d v="2025-12-12T00:00:00"/>
    <s v="25 16 1690 5042156"/>
    <s v="OOLU2038174630"/>
    <s v="IMPO"/>
    <s v="CSNU6882837"/>
    <n v="0"/>
    <n v="12430.27"/>
    <n v="4920.08"/>
    <n v="787.21"/>
    <n v="0"/>
    <n v="18137.560000000001"/>
    <s v="MXN"/>
    <n v="1012.8471310903254"/>
    <s v="12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30"/>
    <x v="2"/>
    <s v="Broker"/>
    <s v="BrokerRM-M-488-SI25-M19-B"/>
    <x v="27"/>
    <s v="MZO185726"/>
    <s v="ENERO"/>
    <d v="2025-12-15T00:00:00"/>
    <s v="25 16 1690 5042161"/>
    <s v="COSU6433823133"/>
    <s v=" IMPO "/>
    <s v="CSNU7797874"/>
    <n v="0"/>
    <n v="0"/>
    <n v="1498.91"/>
    <n v="239.83"/>
    <n v="0"/>
    <n v="1738.74"/>
    <s v="MXN"/>
    <n v="97.095630322490578"/>
    <s v="15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31"/>
    <x v="2"/>
    <s v="Broker"/>
    <s v="BrokerRM-M-500-SI25-M19-B"/>
    <x v="29"/>
    <s v="MZO185858"/>
    <s v="ENERO"/>
    <d v="2025-12-16T00:00:00"/>
    <s v="25 16 1690 5042150"/>
    <s v="COSU6434564222"/>
    <s v=" IMPO "/>
    <s v="TGBU5341896"/>
    <n v="0"/>
    <n v="11657.02"/>
    <n v="6556.87"/>
    <n v="1049.0999999999999"/>
    <n v="0"/>
    <n v="19262.990000000002"/>
    <s v="MXN"/>
    <n v="1075.6939829680302"/>
    <s v="16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32"/>
    <x v="2"/>
    <s v="Broker"/>
    <s v="BrokerRM-M-498-SI25-M19-B"/>
    <x v="30"/>
    <s v="MZO185860"/>
    <s v="ENERO"/>
    <d v="2025-12-16T00:00:00"/>
    <s v="25 16 1690 5042152"/>
    <s v="COSU6434564220"/>
    <s v=" IMPO "/>
    <s v="OOCU7964329"/>
    <n v="0"/>
    <n v="11657.02"/>
    <n v="3807.27"/>
    <n v="609.16999999999996"/>
    <n v="0"/>
    <n v="16073.46"/>
    <s v="MXN"/>
    <n v="897.58257713248645"/>
    <s v="16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33"/>
    <x v="2"/>
    <s v="Broker"/>
    <s v="BrokerRM-M-499-SI25-M19-B"/>
    <x v="31"/>
    <s v="MZO185876"/>
    <s v="ENERO"/>
    <d v="2025-12-16T00:00:00"/>
    <s v="25 16 1690 5042151"/>
    <s v="COSU6434564221"/>
    <s v="IMPO"/>
    <s v="TGBU4776620"/>
    <n v="0"/>
    <n v="16557.439999999999"/>
    <n v="4125.47"/>
    <n v="660.08"/>
    <n v="0"/>
    <n v="21342.99"/>
    <s v="MXN"/>
    <n v="1191.8464330587744"/>
    <s v="16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34"/>
    <x v="2"/>
    <s v="Broker"/>
    <s v="BrokerRM-M-478-SI25-M19-B"/>
    <x v="26"/>
    <s v="MZO185987"/>
    <s v="ENERO"/>
    <d v="2025-12-17T00:00:00"/>
    <s v="25 16 1690 5038780"/>
    <s v="OOLU2038131950"/>
    <s v="IMPO"/>
    <s v="FBIU5272988"/>
    <n v="0"/>
    <n v="32955"/>
    <n v="0"/>
    <n v="0"/>
    <n v="0"/>
    <n v="32955"/>
    <s v="MXN"/>
    <n v="1840.290381125227"/>
    <s v="17-Dec-25"/>
    <s v="JOHNSON ELECTRIC INDUSTRIAL MANUFACTORY LIMITE"/>
    <s v="CHN"/>
    <s v="ZCL"/>
    <s v="JEG"/>
    <s v="M19"/>
    <s v="I"/>
    <s v="SEA IMPO"/>
    <s v="67120000"/>
    <s v="COMPLEMENTARIA DE LA CUENTA MZO185626"/>
    <m/>
    <m/>
    <s v="01"/>
    <s v="NO"/>
    <n v="0"/>
    <s v="NO"/>
    <m/>
    <m/>
    <m/>
  </r>
  <r>
    <s v="01"/>
    <s v="MXG"/>
    <n v="35"/>
    <x v="2"/>
    <s v="Broker"/>
    <s v="BrokerRM-M-468-SI25-M19-B"/>
    <x v="32"/>
    <s v="MZO185988"/>
    <s v="ENERO"/>
    <d v="2025-12-17T00:00:00"/>
    <s v="25 16 1690 5038710"/>
    <s v="OOLU2038118973"/>
    <s v="IMPO"/>
    <s v="OOLU6782990"/>
    <n v="0"/>
    <n v="26328.43"/>
    <n v="5032.13"/>
    <n v="805.14"/>
    <n v="0"/>
    <n v="32165.7"/>
    <s v="MXN"/>
    <n v="1796.2138768672346"/>
    <s v="17-Dec-25"/>
    <s v="JOHNSON ELECTRIC INDUSTRIAL MANUFACTORY LIMITE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36"/>
    <x v="2"/>
    <s v="Broker"/>
    <s v="BrokerRM-M-472-SI25-M19-B"/>
    <x v="33"/>
    <s v="MZO185989"/>
    <s v="ENERO"/>
    <d v="2025-12-17T00:00:00"/>
    <s v="25 16 1690 5038702"/>
    <s v="COSU6431873321"/>
    <s v=" IMPO "/>
    <s v="OOCU6727744"/>
    <n v="0"/>
    <n v="13572"/>
    <n v="0"/>
    <n v="0"/>
    <n v="0"/>
    <n v="13572"/>
    <s v="MXN"/>
    <n v="757.89473684210532"/>
    <s v="17-Dec-25"/>
    <s v="JOHNSON ELECTRIC INDUSTRIAL MANUFACTORY LIMITED"/>
    <s v="CHN"/>
    <s v="ZCL"/>
    <s v="JEG"/>
    <s v="M19"/>
    <s v="I"/>
    <s v="SEA IMPO"/>
    <s v="67120000"/>
    <s v="COMPLEMENTARIA DE LA CUENTA MZO183989"/>
    <m/>
    <m/>
    <s v="01"/>
    <s v="NO"/>
    <n v="0"/>
    <s v="NO"/>
    <m/>
    <m/>
    <m/>
  </r>
  <r>
    <s v="01"/>
    <s v="MXG"/>
    <n v="37"/>
    <x v="2"/>
    <s v="Broker"/>
    <s v="BrokerRM-M-489-SI25-M19-B"/>
    <x v="21"/>
    <s v="MZO185990"/>
    <s v="ENERO"/>
    <d v="2025-12-17T00:00:00"/>
    <s v="25 16 1690 5042102"/>
    <s v="MEDURH066769"/>
    <s v=" IMPO "/>
    <s v="TCNU2464881"/>
    <n v="0"/>
    <n v="6844"/>
    <n v="0"/>
    <n v="0"/>
    <n v="0"/>
    <n v="6844"/>
    <s v="MXN"/>
    <n v="382.18623481781378"/>
    <s v="17-Dec-25"/>
    <s v="JOHNSON ELECTRIC INDUSTRIAL MANUFACTORY LIMITED"/>
    <s v="CHN"/>
    <s v="ZCL"/>
    <s v="JEG"/>
    <s v="M19"/>
    <s v="I"/>
    <s v="SEA IMPO"/>
    <s v="67120000"/>
    <s v="COMPLEMENTARIA DE LA CUENTA MZO185526"/>
    <m/>
    <m/>
    <s v="01"/>
    <s v="NO"/>
    <n v="0"/>
    <s v="NO"/>
    <m/>
    <m/>
    <m/>
  </r>
  <r>
    <s v="01"/>
    <s v="MXG"/>
    <n v="38"/>
    <x v="2"/>
    <s v="Broker"/>
    <s v="BrokerRM-M-490-SI25-M19-B"/>
    <x v="28"/>
    <s v="MZO185998"/>
    <s v="ENERO"/>
    <d v="2025-12-17T00:00:00"/>
    <s v="25 16 1690 5042156"/>
    <s v="OOLU2038174630"/>
    <s v="IMPO"/>
    <s v="CSNU6882837"/>
    <n v="0"/>
    <n v="6264"/>
    <n v="0"/>
    <n v="0"/>
    <n v="0"/>
    <n v="6264"/>
    <s v="MXN"/>
    <n v="349.79757085020248"/>
    <s v="17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39"/>
    <x v="2"/>
    <s v="Broker"/>
    <s v="BrokerRM-M-486-SI25-M19-B"/>
    <x v="34"/>
    <s v="MZO186002"/>
    <s v="ENERO"/>
    <d v="2025-12-17T00:00:00"/>
    <s v="25 16 1690 5042159"/>
    <s v="COSU6433823131"/>
    <s v=" IMPO "/>
    <s v="CBHU9567430"/>
    <n v="0"/>
    <n v="21453.7"/>
    <n v="3631.63"/>
    <n v="581.07000000000005"/>
    <n v="0"/>
    <n v="25666.400000000001"/>
    <s v="MXN"/>
    <n v="1433.2765601005167"/>
    <s v="17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40"/>
    <x v="2"/>
    <s v="Broker"/>
    <s v="BrokerRM-M-485-SI25-M19-B"/>
    <x v="20"/>
    <s v="MZO186003"/>
    <s v="ENERO"/>
    <d v="2025-12-17T00:00:00"/>
    <s v="25 16 1690 5042160"/>
    <s v="COSU6433823130"/>
    <s v=" IMPO "/>
    <s v="TRHU4721473"/>
    <n v="0"/>
    <n v="7134"/>
    <n v="0"/>
    <n v="0"/>
    <n v="0"/>
    <n v="7134"/>
    <s v="MXN"/>
    <n v="398.38056680161947"/>
    <s v="17-Dec-25"/>
    <s v="JOHNSON ELECTRIC INDUSTRIAL MANUFACTORY LIMITED"/>
    <s v="CHN"/>
    <s v="ZCL"/>
    <s v="JEG"/>
    <s v="M19"/>
    <s v="I"/>
    <s v="SEA IMPO"/>
    <s v="67120000"/>
    <s v="COMPLEMENTARIA DE LA CUENTA MZO185525"/>
    <m/>
    <m/>
    <s v="01"/>
    <s v="NO"/>
    <n v="0"/>
    <s v="NO"/>
    <m/>
    <m/>
    <m/>
  </r>
  <r>
    <s v="01"/>
    <s v="MXG"/>
    <n v="41"/>
    <x v="2"/>
    <s v="Broker"/>
    <s v="BrokerRM-M-216-SI25-M19-L-B"/>
    <x v="35"/>
    <s v="MZO186132"/>
    <s v="ENERO"/>
    <d v="2025-12-18T00:00:00"/>
    <s v="25 16 1690 5042749"/>
    <s v="HDMUSHAZH3644000"/>
    <s v=" IMPO "/>
    <s v="HDMUSHAZH3644000"/>
    <n v="0"/>
    <n v="7709.54"/>
    <n v="2533.77"/>
    <n v="405.4"/>
    <n v="0"/>
    <n v="10648.71"/>
    <s v="MXN"/>
    <n v="594.65084461817673"/>
    <s v="18-Dec-25"/>
    <s v="SHANGHAI MALU RI YONG JEA GATE ELECTRIC CO LT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42"/>
    <x v="2"/>
    <s v="Broker"/>
    <s v="BrokerRM-M-465-SI25-M19-B"/>
    <x v="36"/>
    <s v="MZO186241"/>
    <s v="ENERO"/>
    <d v="2025-12-19T00:00:00"/>
    <s v="25 16 1690 5038713"/>
    <s v="OOLU2038118970"/>
    <s v="  IMPO  "/>
    <s v="FSCU8754372"/>
    <n v="0"/>
    <n v="7134"/>
    <n v="0"/>
    <n v="0"/>
    <n v="0"/>
    <n v="7134"/>
    <s v="MXN"/>
    <n v="398.38056680161947"/>
    <s v="19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43"/>
    <x v="2"/>
    <s v="Broker"/>
    <s v="BrokerRM-M-492-SI25-M19-B"/>
    <x v="24"/>
    <s v="MZO186242"/>
    <s v="ENERO"/>
    <d v="2025-12-19T00:00:00"/>
    <s v="25 16 1690 5038773"/>
    <s v="OOLU2038157981"/>
    <s v=" IMPO "/>
    <s v="TGBU7698706"/>
    <n v="0"/>
    <n v="12992"/>
    <n v="0"/>
    <n v="0"/>
    <n v="0"/>
    <n v="12992"/>
    <s v="MXN"/>
    <n v="725.50607287449395"/>
    <s v="19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44"/>
    <x v="2"/>
    <s v="Broker"/>
    <s v="BrokerRM-M-488-SI25-M19-B"/>
    <x v="27"/>
    <s v="MZO186245"/>
    <s v="ENERO"/>
    <d v="2025-12-19T00:00:00"/>
    <s v="25 16 1690 5042157"/>
    <s v="COSU6433823133"/>
    <s v=" IMPO "/>
    <s v="CSNU7797874"/>
    <n v="0"/>
    <n v="7540"/>
    <n v="0"/>
    <n v="0"/>
    <n v="0"/>
    <n v="7540"/>
    <s v="MXN"/>
    <n v="421.0526315789474"/>
    <s v="19-Dec-25"/>
    <s v="JOHNSON ELECTRIC INDUSTRIAL MANUFACTORY LIMITE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45"/>
    <x v="2"/>
    <s v="Broker"/>
    <s v="BrokerRM-M-487-SI25-M19-B"/>
    <x v="19"/>
    <s v="MZO186246"/>
    <s v="ENERO"/>
    <d v="2025-12-19T00:00:00"/>
    <s v="25 16 1690 5042158"/>
    <s v="COSU6433823132"/>
    <s v="IMPO"/>
    <s v="OOLU9447086"/>
    <n v="0"/>
    <n v="6844"/>
    <n v="0"/>
    <n v="0"/>
    <n v="0"/>
    <n v="6844"/>
    <s v="MXN"/>
    <n v="382.18623481781378"/>
    <s v="19-Dec-25"/>
    <s v="JOHNSON ELECTRIC INDUSTRIAL MANUFACTORY LIMITE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46"/>
    <x v="2"/>
    <s v="Broker"/>
    <s v="BrokerRM-M-504-SI25-M19-B"/>
    <x v="37"/>
    <s v="MZO186254"/>
    <s v="ENERO"/>
    <d v="2025-12-19T00:00:00"/>
    <s v="25 16 1690 5042740"/>
    <s v="OOLU2038188200"/>
    <s v=" IMPO "/>
    <s v="OOCU7164584"/>
    <n v="0"/>
    <n v="12430.27"/>
    <n v="4795.3599999999997"/>
    <n v="767.25"/>
    <n v="0"/>
    <n v="17992.88"/>
    <s v="MXN"/>
    <n v="1004.7678347061288"/>
    <s v="19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47"/>
    <x v="2"/>
    <s v="Broker"/>
    <s v="BrokerRM-M-505-SI25-M19-B"/>
    <x v="38"/>
    <s v="MZO186257"/>
    <s v="ENERO"/>
    <d v="2025-12-19T00:00:00"/>
    <s v="25 16 1690 5042741"/>
    <s v="OOLU2038188201"/>
    <s v=" IMPO "/>
    <s v="TXGU4115032"/>
    <n v="0"/>
    <n v="12430.27"/>
    <n v="6761.96"/>
    <n v="1081.9100000000001"/>
    <n v="0"/>
    <n v="20274.14"/>
    <s v="MXN"/>
    <n v="1132.159151193634"/>
    <s v="19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48"/>
    <x v="2"/>
    <s v="Broker"/>
    <s v="BrokerRM-M-508-SI25-M19-B"/>
    <x v="39"/>
    <s v="MZO186258"/>
    <s v="ENERO"/>
    <d v="2025-12-19T00:00:00"/>
    <s v="25 16 1690 5042745"/>
    <s v="COSU6435196940"/>
    <s v="IMPO"/>
    <s v="FCIU9806342"/>
    <n v="0"/>
    <n v="11657.02"/>
    <n v="4598.7"/>
    <n v="735.79"/>
    <n v="0"/>
    <n v="16991.509999999998"/>
    <s v="MXN"/>
    <n v="948.84880636604771"/>
    <s v="19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49"/>
    <x v="2"/>
    <s v="Broker"/>
    <s v="BrokerRM-M-509-SI25-M19-B"/>
    <x v="40"/>
    <s v="MZO186259"/>
    <s v="ENERO"/>
    <d v="2025-12-19T00:00:00"/>
    <s v="25 16 1690 5042746"/>
    <s v="COSU6435196941"/>
    <s v=" IMPO "/>
    <s v="FSCU8688624"/>
    <n v="0"/>
    <n v="11657.02"/>
    <n v="3418.74"/>
    <n v="547"/>
    <n v="0"/>
    <n v="15622.76"/>
    <s v="MXN"/>
    <n v="872.41435152868917"/>
    <s v="19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50"/>
    <x v="2"/>
    <s v="Broker"/>
    <s v="BrokerRM-M-510-SI25-M19-B"/>
    <x v="41"/>
    <s v="MZO186261"/>
    <s v="ENERO"/>
    <d v="2025-12-19T00:00:00"/>
    <s v="25 16 1690 5042747"/>
    <s v="COSU6435196942"/>
    <s v=" IMPO "/>
    <s v="TCNU7045363"/>
    <n v="0"/>
    <n v="11657.02"/>
    <n v="3812.06"/>
    <n v="609.92999999999995"/>
    <n v="0"/>
    <n v="16079.01"/>
    <s v="MXN"/>
    <n v="897.89250314114202"/>
    <s v="19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51"/>
    <x v="2"/>
    <s v="Broker"/>
    <s v="BrokerRM-M-511-SI25-M19-B"/>
    <x v="42"/>
    <s v="MZO186262"/>
    <s v="ENERO"/>
    <d v="2025-12-19T00:00:00"/>
    <s v="25 16 1690 5042748"/>
    <s v="COSU6435196943"/>
    <s v=" IMPO "/>
    <s v="SEGU6880793"/>
    <n v="0"/>
    <n v="11657.02"/>
    <n v="6368.64"/>
    <n v="1018.98"/>
    <n v="0"/>
    <n v="19044.64"/>
    <s v="MXN"/>
    <n v="1063.5007678347063"/>
    <s v="19-Dec-25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52"/>
    <x v="2"/>
    <s v="Broker"/>
    <s v="BrokerRM-M-208-SI25-M19-L-B"/>
    <x v="43"/>
    <s v="MZO186743"/>
    <s v="ENERO"/>
    <d v="2026-01-02T00:00:00"/>
    <s v="25 16 1690 5043460"/>
    <s v="COSU6435332521"/>
    <s v=" IMPO "/>
    <s v="COSU6435332521"/>
    <n v="0"/>
    <n v="9066.56"/>
    <n v="2632.1"/>
    <n v="421.13"/>
    <n v="0"/>
    <n v="12119.79"/>
    <s v="MXN"/>
    <n v="676.79966494485564"/>
    <d v="2026-01-02T00:00:00"/>
    <s v="HONGKONG LIPIN INT'L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53"/>
    <x v="2"/>
    <s v="Broker"/>
    <s v="BrokerRM-M-192-SI25-M19-L-B"/>
    <x v="44"/>
    <s v="MZO186744"/>
    <s v="ENERO"/>
    <d v="2026-01-02T00:00:00"/>
    <s v="25 16 1690 5042735"/>
    <s v="HLCUSEL251127440"/>
    <s v=" IMPO "/>
    <s v="HLCUSEL251127440"/>
    <n v="0"/>
    <n v="9101.5400000000009"/>
    <n v="2728.27"/>
    <n v="436.52"/>
    <n v="0"/>
    <n v="12266.33"/>
    <s v="MXN"/>
    <n v="684.98282842384481"/>
    <d v="2026-01-02T00:00:00"/>
    <s v="JOHNSON ELECTRIC PVT LT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54"/>
    <x v="2"/>
    <s v="Broker"/>
    <s v="BrokerRM-M-201-SI25-M19-L-B"/>
    <x v="45"/>
    <s v="MZO186746"/>
    <s v="ENERO"/>
    <d v="2026-01-02T00:00:00"/>
    <s v="25 16 1690 5043457"/>
    <s v="HLCUSEL251156604"/>
    <s v="  IMPO  "/>
    <s v="HLCUSEL251156604"/>
    <n v="0"/>
    <n v="7674.56"/>
    <n v="2696.31"/>
    <n v="431.41"/>
    <n v="0"/>
    <n v="10802.28"/>
    <s v="MXN"/>
    <n v="603.22658104146319"/>
    <d v="2026-01-02T00:00:00"/>
    <s v="ELNA AMERICA, INC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55"/>
    <x v="2"/>
    <s v="Broker"/>
    <s v="BrokerRM-M-214-SI25-M19-L-B"/>
    <x v="46"/>
    <s v="MZO186748"/>
    <s v="ENERO"/>
    <d v="2026-01-02T00:00:00"/>
    <s v="25 16 1690 5042751"/>
    <s v="264868494"/>
    <s v="  IMPO  "/>
    <n v="264868494"/>
    <n v="0"/>
    <n v="8891.4"/>
    <n v="2605.0700000000002"/>
    <n v="416.81"/>
    <n v="0"/>
    <n v="11913.28"/>
    <s v="MXN"/>
    <n v="665.26762529666348"/>
    <d v="2026-01-02T00:00:00"/>
    <s v="SHANGHAI KRAH ELECTRONICS CO; LT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56"/>
    <x v="2"/>
    <s v="Broker"/>
    <s v="BrokerRM-M-204-SI25-M19-L-B"/>
    <x v="47"/>
    <s v="MZO186749"/>
    <s v="ENERO"/>
    <d v="2026-01-02T00:00:00"/>
    <s v="25 16 1690 5043456"/>
    <s v="HLCUSEL251156604"/>
    <s v="  IMPO  "/>
    <s v="HLCUSEL251156604"/>
    <n v="0"/>
    <n v="7674.56"/>
    <n v="2599.2199999999998"/>
    <n v="415.87"/>
    <n v="0"/>
    <n v="10689.65"/>
    <s v="MXN"/>
    <n v="596.93703755409751"/>
    <d v="2026-01-02T00:00:00"/>
    <s v="ELNA AMERICA, INC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57"/>
    <x v="2"/>
    <s v="Broker"/>
    <s v="BrokerRM-M-189-SI25-M19-L-B"/>
    <x v="48"/>
    <s v="MZO186920"/>
    <s v="ENERO"/>
    <d v="2026-01-02T00:00:00"/>
    <s v="25 16 1690 5042734"/>
    <s v="HLCUSEL251017563"/>
    <s v=" IMPO "/>
    <s v="HLCUSEL251017563"/>
    <n v="0"/>
    <n v="9101.5400000000009"/>
    <n v="2531.77"/>
    <n v="405.08"/>
    <n v="0"/>
    <n v="12038.39"/>
    <s v="MXN"/>
    <n v="672.25408348457347"/>
    <d v="2026-01-02T00:00:00"/>
    <s v="JOHNSON ELECTRIC PVT LT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58"/>
    <x v="2"/>
    <s v="Broker"/>
    <s v="BrokerRM-M-483-SI25-M19-B"/>
    <x v="49"/>
    <s v="MZO186996"/>
    <s v="ENERO"/>
    <d v="2026-01-02T00:00:00"/>
    <s v="25 16 1690 5038775"/>
    <s v="MEDUKH433089"/>
    <s v=" EXPO "/>
    <s v="BMOU6550304"/>
    <n v="0"/>
    <n v="0"/>
    <n v="1990"/>
    <n v="318.39999999999998"/>
    <n v="0"/>
    <n v="2308.4"/>
    <s v="MXN"/>
    <n v="128.90688259109314"/>
    <d v="2026-01-02T00:00:00"/>
    <s v="JOHNSON ELECTRIC INDUSTRIAL MANUFACTORY LIMITED"/>
    <s v="CHN"/>
    <s v="ZCL"/>
    <s v="JEG"/>
    <s v="M19"/>
    <s v="I"/>
    <s v="SEA IMPO"/>
    <s v="67120000"/>
    <s v="COMPLEMENTARIA DE LA CUENTA MZO184599"/>
    <m/>
    <m/>
    <s v="01"/>
    <s v="NO"/>
    <n v="0"/>
    <s v="NO"/>
    <m/>
    <m/>
    <m/>
  </r>
  <r>
    <s v="01"/>
    <s v="MXG"/>
    <n v="59"/>
    <x v="2"/>
    <s v="Broker"/>
    <s v="BrokerRM-M-523-SI25-M19-B"/>
    <x v="50"/>
    <s v="MZO187006"/>
    <s v="ENERO"/>
    <d v="2026-01-02T00:00:00"/>
    <s v="25 16 1690 5043760"/>
    <s v="OOLU2038223200"/>
    <s v="  IMPO  "/>
    <s v="CSNU6814540"/>
    <n v="0"/>
    <n v="0"/>
    <n v="2438.4"/>
    <n v="390.14"/>
    <n v="0"/>
    <n v="2828.54"/>
    <s v="MXN"/>
    <n v="157.95281306715066"/>
    <d v="2026-01-02T00:00:00"/>
    <s v="JOHNSON ELECTRIC INDUSTRIAL MANUFACTORY LIMITE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60"/>
    <x v="2"/>
    <s v="Broker"/>
    <s v="BrokerRM-M-504-SI25-M19-B"/>
    <x v="37"/>
    <s v="MZO187018"/>
    <s v="ENERO"/>
    <d v="2026-01-02T00:00:00"/>
    <s v="25 16 1690 5042740"/>
    <s v="OOLU2038188200"/>
    <s v="  IMPO  "/>
    <s v="OOCU7164584"/>
    <n v="0"/>
    <n v="6148"/>
    <n v="0"/>
    <n v="0"/>
    <n v="0"/>
    <n v="6148"/>
    <s v="MXN"/>
    <n v="343.31983805668017"/>
    <d v="2026-01-02T00:00:00"/>
    <s v="JOHNSON ELECTRIC INDUSTRIAL MANUFACTORY LIMITE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61"/>
    <x v="2"/>
    <s v="Broker"/>
    <s v="BrokerRM-M-505-SI25-M19-B"/>
    <x v="38"/>
    <s v="MZO187205"/>
    <s v="ENERO"/>
    <d v="2026-01-02T00:00:00"/>
    <s v="25 16 1690 5042741"/>
    <s v="OOLU2038188201"/>
    <s v="  IMPO  "/>
    <s v="TXGU4115032"/>
    <n v="0"/>
    <n v="6844"/>
    <n v="0"/>
    <n v="0"/>
    <n v="0"/>
    <n v="6844"/>
    <s v="MXN"/>
    <n v="382.18623481781378"/>
    <d v="2026-01-02T00:00:00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62"/>
    <x v="2"/>
    <s v="Broker"/>
    <s v="BrokerRM-M-512-SI25-M19-B"/>
    <x v="51"/>
    <s v="MZO187238"/>
    <s v="ENERO"/>
    <d v="2026-01-02T00:00:00"/>
    <s v="25 16 1690 5042742"/>
    <s v="MEDURH301760"/>
    <s v=" IMPO "/>
    <s v="MSCU4979064"/>
    <n v="0"/>
    <n v="14034.57"/>
    <n v="4453.96"/>
    <n v="712.63"/>
    <n v="0"/>
    <n v="19201.16"/>
    <s v="MXN"/>
    <n v="1072.2412397040346"/>
    <d v="2026-01-02T00:00:00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63"/>
    <x v="2"/>
    <s v="Broker"/>
    <s v="BrokerRM-M-513-SI25-M19-B"/>
    <x v="52"/>
    <s v="MZO187240"/>
    <s v="ENERO"/>
    <d v="2026-01-02T00:00:00"/>
    <s v="25 16 1690 5042743"/>
    <s v="MEDURH301778"/>
    <s v="  IMPO  "/>
    <s v="MSDU7952857"/>
    <n v="0"/>
    <n v="14034.57"/>
    <n v="4453.96"/>
    <n v="712.63"/>
    <n v="0"/>
    <n v="19201.16"/>
    <s v="MXN"/>
    <n v="1072.2412397040346"/>
    <d v="2026-01-02T00:00:00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64"/>
    <x v="2"/>
    <s v="Broker"/>
    <s v="BrokerRM-M-524-SI25-M19-B"/>
    <x v="53"/>
    <s v="MZO187326"/>
    <s v="ENERO"/>
    <d v="2026-01-03T00:00:00"/>
    <s v="25 16 1690 5043466"/>
    <s v="MEDURH398261"/>
    <s v="  IMPO  "/>
    <s v="MSMU4917490"/>
    <n v="0"/>
    <n v="14034.57"/>
    <n v="5439.18"/>
    <n v="870.26"/>
    <n v="0"/>
    <n v="20344.009999999998"/>
    <s v="MXN"/>
    <n v="1136.0608683512494"/>
    <d v="2026-01-03T00:00:00"/>
    <s v="JOHNSON ELECTRIC INDUSTRIAL MANUFACTORY LIMITED"/>
    <s v="CHN"/>
    <s v="ZCL"/>
    <s v="JEG"/>
    <s v="M19"/>
    <s v="I"/>
    <s v="SEA IMPO"/>
    <s v="67120000"/>
    <s v="NO COMMENTS"/>
    <m/>
    <m/>
    <s v="01"/>
    <s v="NO"/>
    <n v="0"/>
    <s v="NO"/>
    <m/>
    <m/>
    <m/>
  </r>
  <r>
    <s v="01"/>
    <s v="MXG"/>
    <n v="65"/>
    <x v="2"/>
    <s v="Broker"/>
    <s v="BrokerFG-R-2069LR25.M19//FG-R-2068LR25.M19//FG-R-2067LR25.M01"/>
    <x v="54"/>
    <s v="NL239198"/>
    <s v="ENERO"/>
    <d v="2025-12-17T00:00:00"/>
    <n v="5085044"/>
    <s v="OTRO"/>
    <s v="LAND EXPO"/>
    <s v="OTRO"/>
    <n v="0"/>
    <n v="0"/>
    <n v="16959.34"/>
    <n v="2713.49"/>
    <n v="0"/>
    <n v="19672.830000000002"/>
    <s v="MXN"/>
    <n v="1098.5804830378336"/>
    <s v="VARIAS"/>
    <s v="JEG"/>
    <s v="ZAC"/>
    <s v="USA"/>
    <s v="JENA"/>
    <s v="M19"/>
    <s v="O"/>
    <s v="LAND EXPO"/>
    <s v="59210003"/>
    <s v="NO COMMENTS"/>
    <m/>
    <m/>
    <s v="01"/>
    <s v="NO"/>
    <n v="0"/>
    <s v="NO"/>
    <m/>
    <m/>
    <m/>
  </r>
  <r>
    <s v="01"/>
    <s v="MXG"/>
    <n v="66"/>
    <x v="2"/>
    <s v="Broker"/>
    <s v="BrokerFG-R-2075LE25.M01//FG-R-2076LE25.M19//FG-R-2078LE25.M19"/>
    <x v="55"/>
    <s v="NL239399"/>
    <s v="ENERO"/>
    <d v="2025-12-19T00:00:00"/>
    <n v="5085885"/>
    <s v="OTRO"/>
    <s v="LAND EXPO"/>
    <s v="OTRO"/>
    <n v="0"/>
    <n v="0"/>
    <n v="10611.44"/>
    <n v="1697.83"/>
    <n v="0"/>
    <n v="12309.27"/>
    <s v="MXN"/>
    <n v="687.38070640792967"/>
    <s v="VARIAS"/>
    <s v="JEG"/>
    <s v="ZAC"/>
    <s v="USA"/>
    <s v="JENA"/>
    <s v="M01"/>
    <s v="O"/>
    <s v="LAND EXPO"/>
    <s v="59210003"/>
    <s v="NO COMMENTS"/>
    <m/>
    <m/>
    <s v="01"/>
    <s v="NO"/>
    <n v="0"/>
    <s v="NO"/>
    <m/>
    <m/>
    <m/>
  </r>
  <r>
    <s v="01"/>
    <s v="MXG"/>
    <n v="67"/>
    <x v="3"/>
    <s v="Freight"/>
    <s v="FreightRM-J-1093LI25-M19"/>
    <x v="56"/>
    <n v="618994"/>
    <s v="ENERO"/>
    <d v="2026-01-02T00:00:00"/>
    <m/>
    <s v="OTRO"/>
    <s v="LAND IMPO"/>
    <s v="OTRO"/>
    <n v="0"/>
    <n v="0"/>
    <n v="420"/>
    <n v="0"/>
    <n v="0"/>
    <n v="420"/>
    <s v="USD"/>
    <n v="420"/>
    <d v="2025-12-06T00:00:00"/>
    <s v="COMPAL USA // 1 Technology Way Logansport Indiana 46947 United States"/>
    <s v="COMPAL USA //. United States"/>
    <s v="TDS. United States"/>
    <s v="TDS 14213 Transportation Avenue Laredo Texas 78045 United States"/>
    <s v="M19"/>
    <s v="I"/>
    <s v="LAND IMPO"/>
    <s v="67110002"/>
    <s v="NO COMMENTS"/>
    <m/>
    <m/>
    <s v="01"/>
    <s v="NO"/>
    <n v="0"/>
    <s v="NO"/>
    <m/>
    <m/>
    <m/>
  </r>
  <r>
    <s v="01"/>
    <s v="MXG"/>
    <n v="68"/>
    <x v="3"/>
    <s v="Freight"/>
    <s v="FreightRM-J-1096LI25-M19.1"/>
    <x v="57"/>
    <n v="618995"/>
    <s v="ENERO"/>
    <d v="2026-01-02T00:00:00"/>
    <m/>
    <s v="OTRO"/>
    <s v="LAND IMPO"/>
    <s v="OTRO"/>
    <n v="0"/>
    <n v="0"/>
    <n v="320"/>
    <n v="0"/>
    <n v="0"/>
    <n v="320"/>
    <s v="USD"/>
    <n v="320"/>
    <d v="2025-12-06T00:00:00"/>
    <s v="T&amp;C STAMPING // 1403 Freeman Avenue Athens Alabama 35613 United States"/>
    <s v="T&amp;C Stamping. United States"/>
    <s v="TDS. United States"/>
    <s v="TDS 14213 Transportation Avenue Laredo Texas 78045 United States"/>
    <s v="M19"/>
    <s v="I"/>
    <s v="LAND IMPO"/>
    <s v="67110002"/>
    <s v="NO COMMENTS"/>
    <m/>
    <m/>
    <s v="01"/>
    <s v="NO"/>
    <n v="0"/>
    <s v="NO"/>
    <m/>
    <m/>
    <m/>
  </r>
  <r>
    <s v="01"/>
    <s v="MXG"/>
    <n v="69"/>
    <x v="3"/>
    <s v="Freight"/>
    <s v="FreightRM-M-203-SI25-M19-L"/>
    <x v="58"/>
    <n v="618997"/>
    <s v="ENERO"/>
    <d v="2026-01-02T00:00:00"/>
    <m/>
    <s v="OTRO"/>
    <s v="SEA IMPO"/>
    <s v="OTRO"/>
    <n v="0"/>
    <n v="0"/>
    <n v="644"/>
    <n v="0"/>
    <n v="0"/>
    <n v="644"/>
    <s v="MXN"/>
    <n v="35.962585508865004"/>
    <d v="2025-12-02T00:00:00"/>
    <s v="EJOT SE &amp; CO. KG // Herrenwiese 8 Bad Berleburg Ratingen 57319 Germany XEXX010101000"/>
    <s v="Hamburg Port. Germany"/>
    <s v="Altamira Port. Mexico"/>
    <s v="JOHNSON ELECTRIC GROUP DE MEXICO Boulevard Morelos No. 1109 Mega Parque Industrial Aeropuerto de Calera Calera Zacatecas 98519 Mexico JEG120120DD4"/>
    <s v="M19"/>
    <s v="I"/>
    <s v="SEA IMPO"/>
    <s v="67120000"/>
    <s v="NO COMMENTS"/>
    <m/>
    <m/>
    <s v="01"/>
    <s v="NO"/>
    <n v="0"/>
    <s v="NO"/>
    <m/>
    <m/>
    <m/>
  </r>
  <r>
    <s v="01"/>
    <s v="MXG"/>
    <n v="70"/>
    <x v="3"/>
    <s v="Freight"/>
    <s v="FreightRM-M-202-SI25-M19-L"/>
    <x v="59"/>
    <n v="618998"/>
    <s v="ENERO"/>
    <d v="2026-01-02T00:00:00"/>
    <m/>
    <s v="OTRO"/>
    <s v="SEA IMPO"/>
    <s v="OTRO"/>
    <n v="0"/>
    <n v="0"/>
    <n v="922.4"/>
    <n v="0"/>
    <n v="0"/>
    <n v="922.4"/>
    <s v="USD"/>
    <n v="922.4"/>
    <d v="2025-11-25T00:00:00"/>
    <s v="EJOT SE &amp; CO. KG // Herrenwiese 8 Bad Berleburg Ratingen 57319 Germany XEXX010101000"/>
    <s v="Hamburg Port. Germany"/>
    <s v="Altamira Port. Mexico"/>
    <s v="JOHNSON ELECTRIC GROUP DE MEXICO Boulevard Morelos No. 1109 Mega Parque Industrial Aeropuerto de Calera Calera Zacatecas 98519 Mexico JEG120120DD4"/>
    <s v="M19"/>
    <s v="I"/>
    <s v="SEA IMPO"/>
    <s v="67120000"/>
    <s v="NO COMMENTS"/>
    <m/>
    <m/>
    <s v="01"/>
    <s v="NO"/>
    <n v="0"/>
    <s v="NO"/>
    <m/>
    <m/>
    <m/>
  </r>
  <r>
    <s v="01"/>
    <s v="MXG"/>
    <n v="71"/>
    <x v="3"/>
    <s v="Freight"/>
    <s v="FreightRM-J-1097LI25-M19"/>
    <x v="60"/>
    <n v="619025"/>
    <s v="ENERO"/>
    <d v="2026-01-02T00:00:00"/>
    <m/>
    <s v="OTRO"/>
    <s v="LAND IMPO"/>
    <s v="OTRO"/>
    <n v="0"/>
    <n v="0"/>
    <n v="420"/>
    <n v="0"/>
    <n v="0"/>
    <n v="420"/>
    <s v="USD"/>
    <n v="420"/>
    <d v="2025-12-07T00:00:00"/>
    <s v="AUTOMATION SYSTEMS LLC 2001 North 17th Avenue Melrose Park Illinois 60160 United States"/>
    <s v="AUTOMATION SYSTEMS LLC. United States"/>
    <s v="TDS. United States"/>
    <s v="TDS 14213 Transportation Avenue Laredo Texas 78045 United States"/>
    <s v="M19"/>
    <s v="I"/>
    <s v="LAND IMPO"/>
    <s v="67110002"/>
    <s v="NO COMMENTS"/>
    <m/>
    <m/>
    <s v="01"/>
    <s v="NO"/>
    <n v="0"/>
    <s v="NO"/>
    <m/>
    <m/>
    <m/>
  </r>
  <r>
    <s v="01"/>
    <s v="MXG"/>
    <n v="72"/>
    <x v="3"/>
    <s v="Freight"/>
    <s v="FreightRM-J-1088LI25-M19"/>
    <x v="61"/>
    <n v="619082"/>
    <s v="ENERO"/>
    <d v="2026-01-04T00:00:00"/>
    <m/>
    <s v="OTRO"/>
    <s v="LAND IMPO"/>
    <s v="OTRO"/>
    <n v="0"/>
    <n v="0"/>
    <n v="420"/>
    <n v="0"/>
    <n v="0"/>
    <n v="420"/>
    <s v="USD"/>
    <n v="420"/>
    <d v="2025-12-06T00:00:00"/>
    <s v="NAGASE CHEMTEX AMERICA 100 Innovation Court Delaware Ohio 43015 United States"/>
    <s v="NAGASE CHEMTEX AMERICA. United States"/>
    <s v="TDS. United States"/>
    <s v="TDS 14213 Transportation Avenue Laredo Texas 78045 United States"/>
    <s v="M19"/>
    <s v="I"/>
    <s v="LAND IMPO"/>
    <s v="67110002"/>
    <s v="NO COMMENTS"/>
    <m/>
    <m/>
    <s v="01"/>
    <s v="NO"/>
    <n v="0"/>
    <s v="NO"/>
    <m/>
    <m/>
    <m/>
  </r>
  <r>
    <s v="01"/>
    <s v="MXG"/>
    <n v="73"/>
    <x v="3"/>
    <s v="Freight"/>
    <s v="FreightRM-M-206-SI25-M19-L"/>
    <x v="62"/>
    <n v="619180"/>
    <s v="ENERO"/>
    <d v="2026-01-05T00:00:00"/>
    <m/>
    <s v="OTRO"/>
    <s v="SEA IMPO"/>
    <s v="OTRO"/>
    <n v="0"/>
    <n v="0"/>
    <n v="642.4"/>
    <n v="0"/>
    <n v="0"/>
    <n v="642.4"/>
    <s v="USD"/>
    <n v="642.4"/>
    <d v="2025-12-10T00:00:00"/>
    <s v="EJOT SE &amp; CO. KG // Herrenwiese 8 Bad Berleburg Ratingen 57319 Germany XEXX010101000"/>
    <s v="Hamburg Port. Germany"/>
    <s v="Altamira Port. Mexico"/>
    <s v="JOHNSON ELECTRIC GROUP DE MEXICO Boulevard Morelos No. 1109 Mega Parque Industrial Aeropuerto de Calera Calera Zacatecas 98519 Mexico JEG120120DD4"/>
    <s v="M19"/>
    <s v="I"/>
    <s v="SEA IMPO"/>
    <s v="67120000"/>
    <s v="NO COMMENTS"/>
    <m/>
    <m/>
    <s v="01"/>
    <s v="NO"/>
    <n v="0"/>
    <s v="NO"/>
    <m/>
    <m/>
    <m/>
  </r>
  <r>
    <s v="01"/>
    <s v="MXG"/>
    <n v="74"/>
    <x v="3"/>
    <s v="Freight"/>
    <s v="FreightRM-M-208-SI25-M19-L"/>
    <x v="63"/>
    <n v="619181"/>
    <s v="ENERO"/>
    <d v="2026-01-05T00:00:00"/>
    <m/>
    <s v="OTRO"/>
    <s v="SEA IMPO"/>
    <s v="OTRO"/>
    <n v="0"/>
    <n v="0"/>
    <n v="692.4"/>
    <n v="0"/>
    <n v="0"/>
    <n v="692.4"/>
    <s v="USD"/>
    <n v="692.4"/>
    <d v="2025-12-15T00:00:00"/>
    <s v="HONGKONG LIPIN INT&amp;aposL LIMITED // ROOM 1613. 16F. TAIYAU BUILDING. 181 JOHNSTON HONG KONG Wan Chai 999077 Hong Kong XEXX010101000"/>
    <s v="Hong Kong Port. Hong Kong"/>
    <s v="Manzanillo (MX) Port. Mexico"/>
    <s v="JOHNSON ELECTRIC GROUP DE MEXICO Boulevard Morelos No. 1109 Mega Parque Industrial Aeropuerto de Calera Calera Zacatecas 98519 Mexico JEG120120DD4"/>
    <s v="M19"/>
    <s v="I"/>
    <s v="SEA IMPO"/>
    <s v="67120000"/>
    <s v="NO COMMENTS"/>
    <m/>
    <m/>
    <s v="01"/>
    <s v="NO"/>
    <n v="0"/>
    <s v="NO"/>
    <m/>
    <m/>
    <m/>
  </r>
  <r>
    <s v="01"/>
    <s v="MXG"/>
    <n v="75"/>
    <x v="3"/>
    <s v="Freight"/>
    <s v="FreightRM-M-213-SI25-M19-L"/>
    <x v="64"/>
    <n v="619182"/>
    <s v="ENERO"/>
    <d v="2026-01-05T00:00:00"/>
    <m/>
    <s v="OTRO"/>
    <s v="SEA IMPO"/>
    <s v="OTRO"/>
    <n v="0"/>
    <n v="0"/>
    <n v="742.4"/>
    <n v="0"/>
    <n v="0"/>
    <n v="742.4"/>
    <s v="USD"/>
    <n v="742.4"/>
    <d v="2025-12-10T00:00:00"/>
    <s v="EJOT SE &amp; CO. KG // Herrenwiese 8 Bad Berleburg Ratingen 57319 Germany XEXX010101000"/>
    <s v="Hamburg Port. Germany"/>
    <s v="Altamira Port. Mexico"/>
    <s v="JOHNSON ELECTRIC GROUP MEXICO // Boulevard Morelos 1109. Mega Parque Industrial Aeropuerto de Calera Calera Zacatecas 98519 Mexico JEG120120DD4"/>
    <s v="M19"/>
    <s v="I"/>
    <s v="SEA IMPO"/>
    <s v="67120000"/>
    <s v="NO COMMENTS"/>
    <m/>
    <m/>
    <s v="01"/>
    <s v="NO"/>
    <n v="0"/>
    <s v="NO"/>
    <m/>
    <m/>
    <m/>
  </r>
  <r>
    <s v="01"/>
    <s v="MXG"/>
    <n v="76"/>
    <x v="3"/>
    <s v="Freight"/>
    <s v="FreightRM-J-1099LI25-M19"/>
    <x v="65"/>
    <n v="619204"/>
    <s v="ENERO"/>
    <d v="2026-01-05T00:00:00"/>
    <m/>
    <s v="OTRO"/>
    <s v="LAND IMPO"/>
    <s v="OTRO"/>
    <n v="0"/>
    <n v="0"/>
    <n v="450"/>
    <n v="0"/>
    <n v="0"/>
    <n v="450"/>
    <s v="USD"/>
    <n v="450"/>
    <d v="2025-12-09T00:00:00"/>
    <s v="ALKEGEN FULTON // 2885 State Route 481. Fulton. NY 13069 Fulton New York 13069 United States"/>
    <s v="Alkegen FULTON //. United States"/>
    <s v="TDS. United States"/>
    <s v="TDS 14213 Transportation Avenue Laredo Texas 78045 United States"/>
    <s v="M19"/>
    <s v="I"/>
    <s v="LAND IMPO"/>
    <s v="67110002"/>
    <s v="NO COMMENTS"/>
    <m/>
    <m/>
    <s v="01"/>
    <s v="NO"/>
    <n v="0"/>
    <s v="NO"/>
    <m/>
    <m/>
    <m/>
  </r>
  <r>
    <s v="01"/>
    <s v="MXG"/>
    <n v="77"/>
    <x v="3"/>
    <s v="Freight"/>
    <s v="FreightRM-J-1102LI25-M19"/>
    <x v="66"/>
    <n v="619205"/>
    <s v="ENERO"/>
    <d v="2026-01-05T00:00:00"/>
    <m/>
    <s v="OTRO"/>
    <s v="LAND IMPO"/>
    <s v="OTRO"/>
    <n v="0"/>
    <n v="0"/>
    <n v="580"/>
    <n v="0"/>
    <n v="0"/>
    <n v="580"/>
    <s v="USD"/>
    <n v="580"/>
    <d v="2025-12-09T00:00:00"/>
    <s v="COMPAL USA // 1 Technology Way Logansport Indiana 46947 United States"/>
    <s v="COMPAL USA //. United States"/>
    <s v="TDS. United States"/>
    <s v="TDS 14213 Transportation Avenue Laredo Texas 78045 United States"/>
    <s v="M19"/>
    <s v="I"/>
    <s v="LAND IMPO"/>
    <s v="67110002"/>
    <s v="NO COMMENTS"/>
    <m/>
    <m/>
    <s v="01"/>
    <s v="NO"/>
    <n v="0"/>
    <s v="NO"/>
    <m/>
    <m/>
    <m/>
  </r>
  <r>
    <s v="01"/>
    <s v="MXG"/>
    <n v="78"/>
    <x v="3"/>
    <s v="Freight"/>
    <s v="FreightRM-J-1103LI25-M19"/>
    <x v="67"/>
    <n v="619206"/>
    <s v="ENERO"/>
    <d v="2026-01-05T00:00:00"/>
    <m/>
    <s v="OTRO"/>
    <s v="LAND IMPO"/>
    <s v="OTRO"/>
    <n v="0"/>
    <n v="0"/>
    <n v="330"/>
    <n v="0"/>
    <n v="0"/>
    <n v="330"/>
    <s v="USD"/>
    <n v="330"/>
    <d v="2025-12-15T00:00:00"/>
    <s v="ULTRACHEM INC 900 Centerpoint Boulevard New Castle Delaware 19720 United States"/>
    <s v="Ultrachem Inc. United States"/>
    <s v="TDS. United States"/>
    <s v="TDS 14213 Transportation Avenue Laredo Texas 78045 United States"/>
    <s v="M19"/>
    <s v="I"/>
    <s v="LAND IMPO"/>
    <s v="67110002"/>
    <s v="NO COMMENTS"/>
    <m/>
    <m/>
    <s v="01"/>
    <s v="NO"/>
    <n v="0"/>
    <s v="NO"/>
    <m/>
    <m/>
    <m/>
  </r>
  <r>
    <s v="01"/>
    <s v="MXG"/>
    <n v="79"/>
    <x v="3"/>
    <s v="Freight"/>
    <s v="FreightRM-J-1101LI25-M19"/>
    <x v="68"/>
    <n v="619207"/>
    <s v="ENERO"/>
    <d v="2026-01-05T00:00:00"/>
    <m/>
    <s v="OTRO"/>
    <s v="LAND IMPO"/>
    <s v="OTRO"/>
    <n v="0"/>
    <n v="0"/>
    <n v="400"/>
    <n v="0"/>
    <n v="0"/>
    <n v="400"/>
    <s v="USD"/>
    <n v="400"/>
    <d v="2025-12-12T00:00:00"/>
    <s v="NAGASE CHEMTEX AMERICA 100 Innovation Court Delaware Ohio 43015 United States"/>
    <s v="NAGASE CHEMTEX AMERICA. United States"/>
    <s v="TDS. United States"/>
    <s v="TDS 14213 Transportation Avenue Laredo Texas 78045 United States"/>
    <s v="M19"/>
    <s v="I"/>
    <s v="LAND IMPO"/>
    <s v="67110002"/>
    <s v="NO COMMENTS"/>
    <m/>
    <m/>
    <s v="01"/>
    <s v="NO"/>
    <n v="0"/>
    <s v="NO"/>
    <m/>
    <m/>
    <m/>
  </r>
  <r>
    <s v="01"/>
    <s v="MXG"/>
    <n v="80"/>
    <x v="3"/>
    <s v="Freight"/>
    <s v="FreightRM-J-1113LI25-M19"/>
    <x v="69"/>
    <n v="619238"/>
    <s v="ENERO"/>
    <d v="2026-01-05T00:00:00"/>
    <m/>
    <s v="OTRO"/>
    <s v="LAND IMPO"/>
    <s v="OTRO"/>
    <n v="0"/>
    <n v="0"/>
    <n v="350"/>
    <n v="0"/>
    <n v="0"/>
    <n v="350"/>
    <s v="USD"/>
    <n v="350"/>
    <d v="2025-12-15T00:00:00"/>
    <s v="MARCOLE ENTERPRISES 1108 Oakdale Street Manchester Tennessee 37355 United States"/>
    <s v="MARCOLE ENTERPRISES. United States"/>
    <s v="TDS. United States"/>
    <s v="TDS 14213 Transportation Avenue Laredo Texas 78045 United States"/>
    <s v="M19"/>
    <s v="I"/>
    <s v="LAND IMPO"/>
    <s v="67110002"/>
    <s v="NO COMMENTS"/>
    <m/>
    <m/>
    <s v="01"/>
    <s v="NO"/>
    <n v="0"/>
    <s v="NO"/>
    <m/>
    <m/>
    <m/>
  </r>
  <r>
    <s v="01"/>
    <s v="MXG"/>
    <n v="81"/>
    <x v="3"/>
    <s v="Freight"/>
    <s v="FreightRM-M-183-SI25-M19-L"/>
    <x v="70"/>
    <n v="619351"/>
    <s v="ENERO"/>
    <d v="2026-01-05T00:00:00"/>
    <m/>
    <s v="OTRO"/>
    <s v="SEA IMPO"/>
    <s v="OTRO"/>
    <n v="0"/>
    <n v="0"/>
    <n v="1092.4000000000001"/>
    <n v="0"/>
    <n v="0"/>
    <n v="1092.4000000000001"/>
    <s v="USD"/>
    <n v="1092.4000000000001"/>
    <d v="2025-11-07T00:00:00"/>
    <s v="JOHNSON ELECTRIC INTERNATIONAL AG // Freiburgstraase 33 Murten  jeton shkodra 7681 Suiza shkodra Freiburg / Fribourg 7681 Switzerland"/>
    <s v="Antwerpen Port. Belgium"/>
    <s v="Altamira Port. Mexico"/>
    <s v="JOHNSON ELECTRIC GROUP MEXICO // Boulevard Morelos 1109. Mega Parque Industrial Aeropuerto de Calera Calera Zacatecas 98519 Mexico JEG120120DD4"/>
    <s v="M19"/>
    <s v="I"/>
    <s v="SEA IMPO"/>
    <s v="67120000"/>
    <s v="NO COMMENTS"/>
    <m/>
    <m/>
    <s v="01"/>
    <s v="NO"/>
    <n v="0"/>
    <s v="NO"/>
    <m/>
    <m/>
    <m/>
  </r>
  <r>
    <s v="01"/>
    <s v="MXG"/>
    <n v="82"/>
    <x v="4"/>
    <s v="Freight"/>
    <s v="FreightPAQUETERIA"/>
    <x v="1"/>
    <s v="5-464-45045"/>
    <s v="ENERO"/>
    <d v="2026-01-05T00:00:00"/>
    <m/>
    <s v="887382406891"/>
    <s v="AIR IMPO"/>
    <s v="OTRO"/>
    <n v="0"/>
    <n v="0"/>
    <n v="1743.2"/>
    <n v="0"/>
    <n v="0"/>
    <n v="1743.2"/>
    <s v="MXN"/>
    <n v="97.344687979896705"/>
    <s v="23/12/2025"/>
    <s v="SAM LEVINE"/>
    <s v="USA"/>
    <s v="ZAC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83"/>
    <x v="4"/>
    <s v="Freight"/>
    <s v="FreightPAQUETERIA"/>
    <x v="1"/>
    <s v="5-464-82939"/>
    <s v="ENERO"/>
    <d v="2025-12-01T00:00:00"/>
    <m/>
    <s v="VARIAS"/>
    <s v="AIR IMPO"/>
    <s v="OTRO"/>
    <n v="0"/>
    <n v="0"/>
    <n v="12457.56"/>
    <n v="0"/>
    <n v="0"/>
    <n v="12457.56"/>
    <s v="MXN"/>
    <n v="695.66159430406253"/>
    <s v="VARIAS"/>
    <s v="VARIOUS"/>
    <s v="VARIOUS"/>
    <s v="ZAC"/>
    <s v="JEG"/>
    <s v="M19"/>
    <s v="I"/>
    <s v="AIR IMPO"/>
    <s v="67130000"/>
    <s v="NO COMMENTS"/>
    <m/>
    <m/>
    <s v="01"/>
    <s v="NO"/>
    <n v="0"/>
    <s v="NO"/>
    <m/>
    <m/>
    <m/>
  </r>
  <r>
    <s v="01"/>
    <s v="MXG"/>
    <n v="84"/>
    <x v="4"/>
    <s v="Freight"/>
    <s v="FreightPAQUETERIA"/>
    <x v="1"/>
    <s v="EXRGDL021530"/>
    <s v="ENERO"/>
    <d v="2026-07-01T00:00:00"/>
    <m/>
    <s v="887264151850"/>
    <s v="AIR EXPO"/>
    <s v="OTRO"/>
    <n v="0"/>
    <n v="0"/>
    <n v="336"/>
    <n v="0"/>
    <n v="0"/>
    <n v="336"/>
    <s v="MXN"/>
    <n v="18.763088091581739"/>
    <s v="VARIAS"/>
    <s v="JEG"/>
    <s v="ZAC"/>
    <s v="VARIOUS"/>
    <s v="VARIOUS"/>
    <s v="M19"/>
    <s v="O"/>
    <s v="AIR EXPO"/>
    <s v="59230000"/>
    <s v="NO COMMENTS"/>
    <m/>
    <m/>
    <s v="01"/>
    <s v="NO"/>
    <n v="0"/>
    <s v="NO"/>
    <m/>
    <m/>
    <m/>
  </r>
  <r>
    <s v="01"/>
    <s v="MXG"/>
    <n v="85"/>
    <x v="4"/>
    <s v="Freight"/>
    <s v="FreightPAQUETERIA"/>
    <x v="1"/>
    <s v="FAGDLE16662"/>
    <s v="ENERO"/>
    <d v="2026-08-01T00:00:00"/>
    <m/>
    <s v="887264151850"/>
    <s v="AIR EXPO"/>
    <s v="OTRO"/>
    <n v="0"/>
    <n v="0"/>
    <n v="1195.75"/>
    <n v="191.32"/>
    <n v="0"/>
    <n v="1387.07"/>
    <s v="MXN"/>
    <n v="77.457489878542518"/>
    <s v="VARIAS"/>
    <s v="JEG"/>
    <s v="ZAC"/>
    <s v="VARIOUS"/>
    <s v="VARIOUS"/>
    <s v="M19"/>
    <s v="O"/>
    <s v="AIR EXPO"/>
    <s v="59230000"/>
    <s v="NO COMMENTS"/>
    <m/>
    <m/>
    <s v="01"/>
    <s v="NO"/>
    <n v="0"/>
    <s v="NO"/>
    <m/>
    <m/>
    <m/>
  </r>
  <r>
    <s v="01"/>
    <s v="MXG"/>
    <n v="86"/>
    <x v="5"/>
    <s v="STORAGE"/>
    <s v="STORAGEINVENTARIO"/>
    <x v="71"/>
    <s v="R02492"/>
    <s v="ENERO"/>
    <d v="2025-02-01T00:00:00"/>
    <m/>
    <s v="OTRO"/>
    <s v="LAND EXPO"/>
    <s v="OTRO"/>
    <n v="0"/>
    <n v="0"/>
    <n v="146"/>
    <n v="0"/>
    <n v="0"/>
    <n v="146"/>
    <s v="USD"/>
    <n v="146"/>
    <s v="VARIAS"/>
    <s v="JEG"/>
    <s v="ZAC"/>
    <s v="USA"/>
    <s v="MDS"/>
    <s v="M19"/>
    <s v="O"/>
    <s v="LAND EXPO"/>
    <n v="75640000"/>
    <s v="NO COMMENTS"/>
    <m/>
    <m/>
    <s v="01"/>
    <s v="NO"/>
    <n v="0"/>
    <s v="NO"/>
    <m/>
    <m/>
    <m/>
  </r>
  <r>
    <s v="01"/>
    <s v="MXG"/>
    <n v="87"/>
    <x v="5"/>
    <s v="STORAGE"/>
    <s v="STORAGEINVENTARIO"/>
    <x v="71"/>
    <s v="R02521"/>
    <s v="ENERO"/>
    <d v="2025-02-01T00:00:00"/>
    <m/>
    <s v="OTRO"/>
    <s v="LAND EXPO"/>
    <s v="OTRO"/>
    <n v="0"/>
    <n v="0"/>
    <n v="36"/>
    <n v="0"/>
    <n v="0"/>
    <n v="36"/>
    <s v="USD"/>
    <n v="36"/>
    <s v="VARIAS"/>
    <s v="JEG"/>
    <s v="ZAC"/>
    <s v="USA"/>
    <s v="MDS"/>
    <s v="M19"/>
    <s v="O"/>
    <s v="LAND EXPO"/>
    <n v="75640000"/>
    <s v="NO COMMENTS"/>
    <m/>
    <m/>
    <s v="01"/>
    <s v="NO"/>
    <n v="0"/>
    <s v="NO"/>
    <m/>
    <m/>
    <m/>
  </r>
  <r>
    <s v="01"/>
    <s v="MXG"/>
    <n v="88"/>
    <x v="5"/>
    <s v="STORAGE"/>
    <s v="STORAGEINVENTARIO"/>
    <x v="71"/>
    <s v="R02549"/>
    <s v="ENERO"/>
    <d v="2025-02-01T00:00:00"/>
    <m/>
    <s v="OTRO"/>
    <s v="LAND EXPO"/>
    <s v="OTRO"/>
    <n v="0"/>
    <n v="0"/>
    <n v="120"/>
    <n v="0"/>
    <n v="0"/>
    <n v="120"/>
    <s v="USD"/>
    <n v="120"/>
    <s v="VARIAS"/>
    <s v="JEG"/>
    <s v="ZAC"/>
    <s v="USA"/>
    <s v="MDS"/>
    <s v="M19"/>
    <s v="O"/>
    <s v="LAND EXPO"/>
    <n v="75640000"/>
    <s v="NO COMMENTS"/>
    <m/>
    <m/>
    <s v="01"/>
    <s v="NO"/>
    <n v="0"/>
    <s v="NO"/>
    <m/>
    <m/>
    <m/>
  </r>
  <r>
    <s v="01"/>
    <s v="MXG"/>
    <n v="89"/>
    <x v="5"/>
    <s v="STORAGE"/>
    <s v="STORAGEINVENTARIO"/>
    <x v="71"/>
    <s v="R02541"/>
    <s v="ENERO"/>
    <d v="2025-02-01T00:00:00"/>
    <m/>
    <s v="OTRO"/>
    <s v="LAND EXPO"/>
    <s v="OTRO"/>
    <n v="0"/>
    <n v="0"/>
    <n v="60"/>
    <n v="0"/>
    <n v="0"/>
    <n v="60"/>
    <s v="USD"/>
    <n v="60"/>
    <s v="VARIAS"/>
    <s v="JEG"/>
    <s v="ZAC"/>
    <s v="USA"/>
    <s v="MDS"/>
    <s v="M19"/>
    <s v="O"/>
    <s v="LAND EXPO"/>
    <n v="75640000"/>
    <s v="NO COMMENTS"/>
    <m/>
    <m/>
    <s v="01"/>
    <s v="NO"/>
    <n v="0"/>
    <s v="NO"/>
    <m/>
    <m/>
    <m/>
  </r>
  <r>
    <s v="01"/>
    <s v="MXG"/>
    <n v="90"/>
    <x v="5"/>
    <s v="STORAGE"/>
    <s v="STORAGEINVENTARIO"/>
    <x v="71"/>
    <s v="R02523"/>
    <s v="ENERO"/>
    <d v="2025-02-01T00:00:00"/>
    <m/>
    <s v="OTRO"/>
    <s v="LAND EXPO"/>
    <s v="OTRO"/>
    <n v="0"/>
    <n v="0"/>
    <n v="432"/>
    <n v="0"/>
    <n v="0"/>
    <n v="432"/>
    <s v="USD"/>
    <n v="432"/>
    <s v="VARIAS"/>
    <s v="JEG"/>
    <s v="ZAC"/>
    <s v="USA"/>
    <s v="MDS"/>
    <s v="M19"/>
    <s v="O"/>
    <s v="LAND EXPO"/>
    <n v="75640000"/>
    <s v="NO COMMENTS"/>
    <m/>
    <m/>
    <s v="01"/>
    <s v="NO"/>
    <n v="0"/>
    <s v="NO"/>
    <m/>
    <m/>
    <m/>
  </r>
  <r>
    <s v="01"/>
    <s v="MXG"/>
    <n v="91"/>
    <x v="5"/>
    <s v="STORAGE"/>
    <s v="STORAGEINVENTARIO"/>
    <x v="71"/>
    <s v="R02502"/>
    <s v="ENERO"/>
    <d v="2025-02-01T00:00:00"/>
    <m/>
    <s v="OTRO"/>
    <s v="LAND EXPO"/>
    <s v="OTRO"/>
    <n v="0"/>
    <n v="0"/>
    <n v="108"/>
    <n v="0"/>
    <n v="0"/>
    <n v="108"/>
    <s v="USD"/>
    <n v="108"/>
    <s v="VARIAS"/>
    <s v="JEG"/>
    <s v="ZAC"/>
    <s v="USA"/>
    <s v="MDS"/>
    <s v="M19"/>
    <s v="O"/>
    <s v="LAND EXPO"/>
    <n v="75640000"/>
    <s v="NO COMMENTS"/>
    <m/>
    <m/>
    <s v="01"/>
    <s v="NO"/>
    <n v="0"/>
    <s v="NO"/>
    <m/>
    <m/>
    <m/>
  </r>
  <r>
    <s v="01"/>
    <s v="MXG"/>
    <n v="92"/>
    <x v="5"/>
    <s v="STORAGE"/>
    <s v="STORAGEINVENTARIO"/>
    <x v="71"/>
    <s v="R02550"/>
    <s v="ENERO"/>
    <d v="2025-02-01T00:00:00"/>
    <m/>
    <s v="OTRO"/>
    <s v="LAND EXPO"/>
    <s v="OTRO"/>
    <n v="0"/>
    <n v="0"/>
    <n v="84"/>
    <n v="0"/>
    <n v="0"/>
    <n v="84"/>
    <s v="USD"/>
    <n v="84"/>
    <s v="VARIAS"/>
    <s v="JEG"/>
    <s v="ZAC"/>
    <s v="USA"/>
    <s v="MDS"/>
    <s v="M19"/>
    <s v="O"/>
    <s v="LAND EXPO"/>
    <n v="75640000"/>
    <s v="NO COMMENTS"/>
    <m/>
    <m/>
    <s v="01"/>
    <s v="NO"/>
    <n v="0"/>
    <s v="NO"/>
    <m/>
    <m/>
    <m/>
  </r>
  <r>
    <s v="01"/>
    <s v="MXG"/>
    <n v="93"/>
    <x v="5"/>
    <s v="STORAGE"/>
    <s v="STORAGEINVENTARIO"/>
    <x v="71"/>
    <s v="R02510"/>
    <s v="ENERO"/>
    <d v="2025-02-01T00:00:00"/>
    <m/>
    <s v="OTRO"/>
    <s v="LAND EXPO"/>
    <s v="OTRO"/>
    <n v="0"/>
    <n v="0"/>
    <n v="120"/>
    <n v="0"/>
    <n v="0"/>
    <n v="120"/>
    <s v="USD"/>
    <n v="120"/>
    <s v="VARIAS"/>
    <s v="JEG"/>
    <s v="ZAC"/>
    <s v="USA"/>
    <s v="MDS"/>
    <s v="M19"/>
    <s v="O"/>
    <s v="LAND EXPO"/>
    <n v="75640000"/>
    <s v="NO COMMENTS"/>
    <m/>
    <m/>
    <s v="01"/>
    <s v="NO"/>
    <n v="0"/>
    <s v="NO"/>
    <m/>
    <m/>
    <m/>
  </r>
  <r>
    <s v="01"/>
    <s v="MXG"/>
    <n v="94"/>
    <x v="5"/>
    <s v="STORAGE"/>
    <s v="STORAGEINVENTARIO"/>
    <x v="71"/>
    <s v="R02535"/>
    <s v="ENERO"/>
    <d v="2025-02-01T00:00:00"/>
    <m/>
    <s v="OTRO"/>
    <s v="LAND EXPO"/>
    <s v="OTRO"/>
    <n v="0"/>
    <n v="0"/>
    <n v="72"/>
    <n v="0"/>
    <n v="0"/>
    <n v="72"/>
    <s v="USD"/>
    <n v="72"/>
    <s v="VARIAS"/>
    <s v="JEG"/>
    <s v="ZAC"/>
    <s v="USA"/>
    <s v="MDS"/>
    <s v="M19"/>
    <s v="O"/>
    <s v="LAND EXPO"/>
    <n v="75640000"/>
    <s v="NO COMMENTS"/>
    <m/>
    <m/>
    <s v="01"/>
    <s v="NO"/>
    <n v="0"/>
    <s v="NO"/>
    <m/>
    <m/>
    <m/>
  </r>
  <r>
    <s v="01"/>
    <s v="MXG"/>
    <n v="95"/>
    <x v="5"/>
    <s v="STORAGE"/>
    <s v="STORAGEINVENTARIO"/>
    <x v="71"/>
    <s v="R02500"/>
    <s v="ENERO"/>
    <d v="2025-02-01T00:00:00"/>
    <m/>
    <s v="OTRO"/>
    <s v="LAND EXPO"/>
    <s v="OTRO"/>
    <n v="0"/>
    <n v="0"/>
    <n v="132"/>
    <n v="0"/>
    <n v="0"/>
    <n v="132"/>
    <s v="USD"/>
    <n v="132"/>
    <s v="VARIAS"/>
    <s v="JEG"/>
    <s v="ZAC"/>
    <s v="USA"/>
    <s v="MDS"/>
    <s v="M19"/>
    <s v="O"/>
    <s v="LAND EXPO"/>
    <n v="75640000"/>
    <s v="NO COMMENTS"/>
    <m/>
    <m/>
    <s v="01"/>
    <s v="NO"/>
    <n v="0"/>
    <s v="NO"/>
    <m/>
    <m/>
    <m/>
  </r>
  <r>
    <s v="01"/>
    <s v="MXG"/>
    <n v="96"/>
    <x v="6"/>
    <s v="Freight"/>
    <s v="FreightFG-R-2064LE25.M19"/>
    <x v="72"/>
    <n v="53748"/>
    <s v="ENERO"/>
    <d v="2026-01-02T00:00:00"/>
    <s v="3323-5085044"/>
    <s v="OTRO"/>
    <s v="LAND EXPO"/>
    <n v="553902"/>
    <n v="0"/>
    <n v="0"/>
    <n v="5175"/>
    <n v="0"/>
    <n v="0"/>
    <n v="5175"/>
    <s v="USD"/>
    <n v="5175"/>
    <d v="2025-12-01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1"/>
    <s v="NO"/>
    <n v="0"/>
    <s v="NO"/>
    <m/>
    <m/>
    <m/>
  </r>
  <r>
    <s v="01"/>
    <s v="MXG"/>
    <n v="97"/>
    <x v="6"/>
    <s v="Freight"/>
    <s v="FreightFG-R-2065LE25.M19"/>
    <x v="73"/>
    <n v="53749"/>
    <s v="ENERO"/>
    <d v="2026-01-02T00:00:00"/>
    <s v="3323-5085044"/>
    <s v="OTRO"/>
    <s v="LAND EXPO"/>
    <s v="PG27120"/>
    <n v="0"/>
    <n v="0"/>
    <n v="5645"/>
    <n v="0"/>
    <n v="0"/>
    <n v="5645"/>
    <s v="USD"/>
    <n v="5645"/>
    <d v="2025-12-02T00:00:00"/>
    <s v="JOHNSON ELECTRIC GROUP MEXICO, S. DE R.L.C.V."/>
    <s v="USA"/>
    <s v="USA"/>
    <s v="APX WAREHOUSE "/>
    <s v="M19"/>
    <s v="O"/>
    <s v="LAND EXPO"/>
    <s v="59210003"/>
    <s v="NO COMMENTS"/>
    <m/>
    <m/>
    <s v="01"/>
    <s v="NO"/>
    <n v="0"/>
    <s v="NO"/>
    <m/>
    <m/>
    <m/>
  </r>
  <r>
    <s v="01"/>
    <s v="MXG"/>
    <n v="98"/>
    <x v="6"/>
    <s v="Freight"/>
    <s v="FreightFG-R-2070LE25.M19"/>
    <x v="74"/>
    <n v="53750"/>
    <s v="ENERO"/>
    <d v="2026-01-02T00:00:00"/>
    <s v="3323-5085044"/>
    <s v="OTRO"/>
    <s v="LAND EXPO"/>
    <n v="5307955"/>
    <n v="0"/>
    <n v="0"/>
    <n v="4997"/>
    <n v="0"/>
    <n v="0"/>
    <n v="4997"/>
    <s v="USD"/>
    <n v="4997"/>
    <d v="2025-12-03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1"/>
    <s v="NO"/>
    <n v="0"/>
    <s v="NO"/>
    <m/>
    <m/>
    <m/>
  </r>
  <r>
    <s v="01"/>
    <s v="MXG"/>
    <n v="99"/>
    <x v="6"/>
    <s v="Freight"/>
    <s v="FreightFG-R-2066LE25.M19"/>
    <x v="75"/>
    <n v="53751"/>
    <s v="ENERO"/>
    <d v="2026-01-02T00:00:00"/>
    <s v="3323-5085044"/>
    <s v="OTRO"/>
    <s v="LAND EXPO"/>
    <s v="4WU7990"/>
    <n v="0"/>
    <n v="0"/>
    <n v="7945"/>
    <n v="0"/>
    <n v="0"/>
    <n v="7945"/>
    <s v="USD"/>
    <n v="7945"/>
    <d v="2025-12-03T00:00:00"/>
    <s v="JOHNSON ELECTRIC GROUP MEXICO, S. DE R.L.C.V."/>
    <s v="USA"/>
    <s v="USA"/>
    <s v="APX WAREHOUSE "/>
    <s v="M19"/>
    <s v="O"/>
    <s v="LAND EXPO"/>
    <s v="59210003"/>
    <s v="NO COMMENTS"/>
    <m/>
    <m/>
    <s v="01"/>
    <s v="NO"/>
    <n v="0"/>
    <s v="NO"/>
    <m/>
    <m/>
    <m/>
  </r>
  <r>
    <s v="01"/>
    <s v="MXG"/>
    <n v="100"/>
    <x v="6"/>
    <s v="Freight"/>
    <s v="FreightFG-R-2067LE25.M01"/>
    <x v="76"/>
    <n v="53752"/>
    <s v="ENERO"/>
    <d v="2026-01-02T00:00:00"/>
    <s v="3323-5085044"/>
    <s v="OTRO"/>
    <s v="LAND EXPO"/>
    <n v="553899"/>
    <n v="0"/>
    <n v="0"/>
    <n v="4345"/>
    <n v="0"/>
    <n v="0"/>
    <n v="4345"/>
    <s v="USD"/>
    <n v="4345"/>
    <d v="2025-12-06T00:00:00"/>
    <s v="JOHNSON ELECTRIC GROUP MEXICO, S. DE R.L.C.V."/>
    <s v="USA"/>
    <s v="USA"/>
    <s v="MEMPHIS DISTRIBUTION SERVICES"/>
    <s v="M01"/>
    <s v="O"/>
    <s v="LAND EXPO"/>
    <s v="59210003"/>
    <s v="NO COMMENTS"/>
    <m/>
    <m/>
    <s v="01"/>
    <s v="NO"/>
    <n v="0"/>
    <s v="NO"/>
    <m/>
    <m/>
    <m/>
  </r>
  <r>
    <s v="01"/>
    <s v="MXG"/>
    <n v="101"/>
    <x v="6"/>
    <s v="Freight"/>
    <s v="FreightFG-R-2068LE25.M19"/>
    <x v="77"/>
    <n v="53753"/>
    <s v="ENERO"/>
    <d v="2026-01-02T00:00:00"/>
    <s v="3323-5085044"/>
    <s v="OTRO"/>
    <s v="LAND EXPO"/>
    <n v="5182950"/>
    <n v="0"/>
    <n v="0"/>
    <n v="8245"/>
    <n v="0"/>
    <n v="0"/>
    <n v="8245"/>
    <s v="USD"/>
    <n v="8245"/>
    <d v="2025-12-06T00:00:00"/>
    <s v="JOHNSON ELECTRIC GROUP MEXICO, S. DE R.L.C.V."/>
    <s v="USA"/>
    <s v="USA"/>
    <s v="APX WAREHOUSE "/>
    <s v="M19"/>
    <s v="O"/>
    <s v="LAND EXPO"/>
    <s v="59210003"/>
    <s v="NO COMMENTS"/>
    <m/>
    <m/>
    <s v="01"/>
    <s v="NO"/>
    <n v="0"/>
    <s v="NO"/>
    <m/>
    <m/>
    <m/>
  </r>
  <r>
    <s v="01"/>
    <s v="MXG"/>
    <n v="102"/>
    <x v="6"/>
    <s v="Freight"/>
    <s v="FreightFG-R-2069LE25.M19"/>
    <x v="78"/>
    <n v="53754"/>
    <s v="ENERO"/>
    <d v="2026-01-02T00:00:00"/>
    <s v="3323-5085044"/>
    <s v="OTRO"/>
    <s v="LAND EXPO"/>
    <n v="5182221"/>
    <n v="0"/>
    <n v="0"/>
    <n v="4997"/>
    <n v="0"/>
    <n v="0"/>
    <n v="4997"/>
    <s v="USD"/>
    <n v="4997"/>
    <d v="2025-12-06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1"/>
    <s v="NO"/>
    <n v="0"/>
    <s v="NO"/>
    <m/>
    <m/>
    <m/>
  </r>
  <r>
    <s v="01"/>
    <s v="MXG"/>
    <n v="103"/>
    <x v="6"/>
    <s v="Freight"/>
    <s v="FreightFG-R-2073LE25.M19"/>
    <x v="79"/>
    <n v="54034"/>
    <s v="ENERO"/>
    <d v="2026-01-02T00:00:00"/>
    <s v="3323-5085885"/>
    <s v="OTRO"/>
    <s v="LAND EXPO"/>
    <n v="553888"/>
    <n v="0"/>
    <n v="0"/>
    <n v="7650"/>
    <n v="0"/>
    <n v="0"/>
    <n v="7650"/>
    <s v="USD"/>
    <n v="7650"/>
    <d v="2025-12-09T00:00:00"/>
    <s v="JOHNSON ELECTRIC GROUP MEXICO, S. DE R.L.C.V."/>
    <s v="USA"/>
    <s v="USA"/>
    <s v="APX WAREHOUSE "/>
    <s v="M19"/>
    <s v="O"/>
    <s v="LAND EXPO"/>
    <s v="59210003"/>
    <s v="NO COMMENTS"/>
    <m/>
    <m/>
    <s v="01"/>
    <s v="NO"/>
    <n v="0"/>
    <s v="NO"/>
    <m/>
    <m/>
    <m/>
  </r>
  <r>
    <s v="01"/>
    <s v="MXG"/>
    <n v="104"/>
    <x v="6"/>
    <s v="Freight"/>
    <s v="FreightFG-R-2079LE25.M19"/>
    <x v="80"/>
    <n v="54035"/>
    <s v="ENERO"/>
    <d v="2026-01-02T00:00:00"/>
    <s v="3323-5085885"/>
    <s v="OTRO"/>
    <s v="LAND EXPO"/>
    <n v="5182314"/>
    <n v="0"/>
    <n v="0"/>
    <n v="5175"/>
    <n v="0"/>
    <n v="0"/>
    <n v="5175"/>
    <s v="USD"/>
    <n v="5175"/>
    <d v="2025-12-10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1"/>
    <s v="NO"/>
    <n v="0"/>
    <s v="NO"/>
    <m/>
    <m/>
    <m/>
  </r>
  <r>
    <s v="01"/>
    <s v="MXG"/>
    <n v="105"/>
    <x v="6"/>
    <s v="Freight"/>
    <s v="FreightFG-R-2078LE25.M19"/>
    <x v="81"/>
    <n v="54036"/>
    <s v="ENERO"/>
    <d v="2026-01-02T00:00:00"/>
    <s v="3323-5085885"/>
    <s v="OTRO"/>
    <s v="LAND EXPO"/>
    <s v="4WX9866"/>
    <n v="0"/>
    <n v="0"/>
    <n v="4745"/>
    <n v="0"/>
    <n v="0"/>
    <n v="4745"/>
    <s v="USD"/>
    <n v="4745"/>
    <d v="2025-12-11T00:00:00"/>
    <s v="JOHNSON ELECTRIC GROUP MEXICO, S. DE R.L.C.V."/>
    <s v="USA"/>
    <s v="USA"/>
    <s v="MEMPHIS DISTRIBUTION SERVICES"/>
    <s v="M19"/>
    <s v="O"/>
    <s v="LAND EXPO"/>
    <s v="59210003"/>
    <s v="NO COMMENTS"/>
    <m/>
    <m/>
    <s v="01"/>
    <s v="NO"/>
    <n v="0"/>
    <s v="NO"/>
    <m/>
    <m/>
    <m/>
  </r>
  <r>
    <s v="01"/>
    <s v="MXG"/>
    <n v="106"/>
    <x v="6"/>
    <s v="Freight"/>
    <s v="FreightFG-R-2075LE25.M01"/>
    <x v="82"/>
    <n v="54037"/>
    <s v="ENERO"/>
    <d v="2026-01-02T00:00:00"/>
    <s v="3323-5085885"/>
    <s v="OTRO"/>
    <s v="LAND EXPO"/>
    <n v="5182221"/>
    <n v="0"/>
    <n v="0"/>
    <n v="4345"/>
    <n v="0"/>
    <n v="0"/>
    <n v="4345"/>
    <s v="USD"/>
    <n v="4345"/>
    <d v="2025-12-12T00:00:00"/>
    <s v="JOHNSON ELECTRIC GROUP MEXICO, S. DE R.L.C.V."/>
    <s v="USA"/>
    <s v="USA"/>
    <s v="MEMPHIS DISTRIBUTION SERVICES"/>
    <s v="M01"/>
    <s v="O"/>
    <s v="LAND EXPO"/>
    <s v="59210003"/>
    <s v="NO COMMENTS"/>
    <m/>
    <m/>
    <s v="01"/>
    <s v="NO"/>
    <n v="0"/>
    <s v="NO"/>
    <m/>
    <m/>
    <m/>
  </r>
  <r>
    <s v="01"/>
    <s v="MXG"/>
    <n v="107"/>
    <x v="6"/>
    <s v="Freight"/>
    <s v="FreightFG-R-2076LE25.M19"/>
    <x v="83"/>
    <n v="54038"/>
    <s v="ENERO"/>
    <d v="2026-01-02T00:00:00"/>
    <s v="3323-5085885"/>
    <s v="OTRO"/>
    <s v="LAND EXPO"/>
    <n v="548054"/>
    <n v="0"/>
    <n v="0"/>
    <n v="5825"/>
    <n v="0"/>
    <n v="0"/>
    <n v="5825"/>
    <s v="USD"/>
    <n v="5825"/>
    <d v="2025-12-12T00:00:00"/>
    <s v="JOHNSON ELECTRIC GROUP MEXICO, S. DE R.L.C.V."/>
    <s v="USA"/>
    <s v="USA"/>
    <s v="APX WAREHOUSE "/>
    <s v="M19"/>
    <s v="O"/>
    <s v="LAND EXPO"/>
    <s v="59210003"/>
    <s v="NO COMMENTS"/>
    <m/>
    <m/>
    <s v="01"/>
    <s v="NO"/>
    <n v="0"/>
    <s v="NO"/>
    <m/>
    <m/>
    <m/>
  </r>
  <r>
    <s v="01"/>
    <s v="MXG"/>
    <n v="108"/>
    <x v="6"/>
    <s v="Freight"/>
    <s v="FreightFG-R-2077LE25.M19"/>
    <x v="84"/>
    <n v="54039"/>
    <s v="ENERO"/>
    <d v="2026-01-02T00:00:00"/>
    <s v="3323-5085885"/>
    <s v="OTRO"/>
    <s v="LAND EXPO"/>
    <s v="4WU7961"/>
    <n v="0"/>
    <n v="0"/>
    <n v="4997"/>
    <n v="0"/>
    <n v="0"/>
    <n v="4997"/>
    <s v="USD"/>
    <n v="4997"/>
    <d v="2025-12-13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1"/>
    <s v="NO"/>
    <n v="0"/>
    <s v="NO"/>
    <m/>
    <m/>
    <m/>
  </r>
  <r>
    <s v="01"/>
    <s v="MXG"/>
    <n v="109"/>
    <x v="6"/>
    <s v="Freight"/>
    <s v="FreightRM-J-1111LI25-M19"/>
    <x v="85"/>
    <n v="54061"/>
    <s v="ENERO"/>
    <d v="2026-01-02T00:00:00"/>
    <s v="3323-5085885"/>
    <s v="OTRO"/>
    <s v="LOCAL MOV"/>
    <s v="OTRO"/>
    <n v="0"/>
    <n v="0"/>
    <n v="150"/>
    <n v="0"/>
    <n v="0"/>
    <n v="150"/>
    <s v="USD"/>
    <n v="150"/>
    <s v="VARIAS"/>
    <s v="JOHNSON ELECTRIC GROUP MEXICO, S. DE R.L.C.V."/>
    <s v="USA"/>
    <s v="USA"/>
    <s v="OTRO"/>
    <s v="M19"/>
    <s v="I"/>
    <s v="LAND IMPO"/>
    <s v="67110002"/>
    <s v="NO COMMENTS"/>
    <m/>
    <m/>
    <s v="01"/>
    <s v="NO"/>
    <n v="0"/>
    <s v="NO"/>
    <m/>
    <m/>
    <m/>
  </r>
  <r>
    <s v="01"/>
    <s v="MXG"/>
    <n v="110"/>
    <x v="6"/>
    <s v="Freight"/>
    <s v="FreightFG-R-2084LE25.M19"/>
    <x v="86"/>
    <n v="54241"/>
    <s v="ENERO"/>
    <d v="2026-01-02T00:00:00"/>
    <s v="3323-5086630"/>
    <s v="OTRO"/>
    <s v="LAND EXPO"/>
    <n v="55656"/>
    <n v="0"/>
    <n v="0"/>
    <n v="4997"/>
    <n v="0"/>
    <n v="0"/>
    <n v="4997"/>
    <s v="USD"/>
    <n v="4997"/>
    <d v="2025-12-15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1"/>
    <s v="NO"/>
    <n v="0"/>
    <s v="NO"/>
    <m/>
    <m/>
    <m/>
  </r>
  <r>
    <s v="01"/>
    <s v="MXG"/>
    <n v="111"/>
    <x v="6"/>
    <s v="Freight"/>
    <s v="FreightFG-R-2080LE25.M19"/>
    <x v="87"/>
    <n v="54242"/>
    <s v="ENERO"/>
    <d v="2026-01-02T00:00:00"/>
    <s v="3323-5086630"/>
    <s v="OTRO"/>
    <s v="LAND EXPO"/>
    <n v="553893"/>
    <n v="0"/>
    <n v="0"/>
    <n v="5645"/>
    <n v="0"/>
    <n v="0"/>
    <n v="5645"/>
    <s v="USD"/>
    <n v="5645"/>
    <d v="2025-12-17T00:00:00"/>
    <s v="JOHNSON ELECTRIC GROUP MEXICO, S. DE R.L.C.V."/>
    <s v="USA"/>
    <s v="USA"/>
    <s v="APX WAREHOUSE "/>
    <s v="M19"/>
    <s v="O"/>
    <s v="LAND EXPO"/>
    <s v="59210003"/>
    <s v="NO COMMENTS"/>
    <m/>
    <m/>
    <s v="01"/>
    <s v="NO"/>
    <n v="0"/>
    <s v="NO"/>
    <m/>
    <m/>
    <m/>
  </r>
  <r>
    <s v="01"/>
    <s v="MXG"/>
    <n v="112"/>
    <x v="6"/>
    <s v="Freight"/>
    <s v="FreightFG-R-2081LE25.M19"/>
    <x v="88"/>
    <n v="54248"/>
    <s v="ENERO"/>
    <d v="2026-01-02T00:00:00"/>
    <s v="3323-5086630"/>
    <s v="OTRO"/>
    <s v="LAND EXPO"/>
    <s v="4WX9857"/>
    <n v="0"/>
    <n v="0"/>
    <n v="4345"/>
    <n v="0"/>
    <n v="0"/>
    <n v="4345"/>
    <s v="USD"/>
    <n v="4345"/>
    <d v="2025-12-19T00:00:00"/>
    <s v="JOHNSON ELECTRIC GROUP MEXICO, S. DE R.L.C.V."/>
    <s v="USA"/>
    <s v="USA"/>
    <s v="MEMPHIS DISTRIBUTION SERVICES"/>
    <s v="M19"/>
    <s v="O"/>
    <s v="LAND EXPO"/>
    <s v="59210003"/>
    <s v="NO COMMENTS"/>
    <m/>
    <m/>
    <s v="01"/>
    <s v="NO"/>
    <n v="0"/>
    <s v="NO"/>
    <m/>
    <m/>
    <m/>
  </r>
  <r>
    <s v="01"/>
    <s v="MXG"/>
    <n v="113"/>
    <x v="6"/>
    <s v="Freight"/>
    <s v="FreightFG-R-2082LE25.M19"/>
    <x v="89"/>
    <n v="54243"/>
    <s v="ENERO"/>
    <d v="2026-01-02T00:00:00"/>
    <s v="3323-5086630"/>
    <s v="OTRO"/>
    <s v="LAND EXPO"/>
    <n v="5184533"/>
    <n v="0"/>
    <n v="0"/>
    <n v="5895"/>
    <n v="0"/>
    <n v="0"/>
    <n v="5895"/>
    <s v="USD"/>
    <n v="5895"/>
    <d v="2025-12-20T00:00:00"/>
    <s v="JOHNSON ELECTRIC GROUP MEXICO, S. DE R.L.C.V."/>
    <s v="USA"/>
    <s v="USA"/>
    <s v="APX WAREHOUSE "/>
    <s v="M19"/>
    <s v="O"/>
    <s v="LAND EXPO"/>
    <s v="59210003"/>
    <s v="NO COMMENTS"/>
    <m/>
    <m/>
    <s v="01"/>
    <s v="NO"/>
    <n v="0"/>
    <s v="NO"/>
    <m/>
    <m/>
    <m/>
  </r>
  <r>
    <s v="01"/>
    <s v="MXG"/>
    <n v="114"/>
    <x v="6"/>
    <s v="Freight"/>
    <s v="FreightFG-R-2083LE25.M01"/>
    <x v="90"/>
    <n v="54249"/>
    <s v="ENERO"/>
    <d v="2026-01-02T00:00:00"/>
    <s v="3323-5086630"/>
    <s v="OTRO"/>
    <s v="LAND EXPO"/>
    <n v="553889"/>
    <n v="0"/>
    <n v="0"/>
    <n v="4997"/>
    <n v="0"/>
    <n v="0"/>
    <n v="4997"/>
    <s v="USD"/>
    <n v="4997"/>
    <d v="2025-12-20T00:00:00"/>
    <s v="JOHNSON ELECTRIC GROUP MEXICO, S. DE R.L.C.V."/>
    <s v="USA"/>
    <s v="USA"/>
    <s v="SAIA-BURGESS AUTOMOTIVE ACTUATORS"/>
    <s v="M01"/>
    <s v="O"/>
    <s v="LAND EXPO"/>
    <s v="59210003"/>
    <s v="NO COMMENTS"/>
    <m/>
    <m/>
    <s v="01"/>
    <s v="NO"/>
    <n v="0"/>
    <s v="NO"/>
    <m/>
    <m/>
    <m/>
  </r>
  <r>
    <s v="01"/>
    <s v="MXG"/>
    <n v="115"/>
    <x v="6"/>
    <s v="Freight"/>
    <s v="FreightFG-R-2085LE25.M19"/>
    <x v="91"/>
    <n v="54244"/>
    <s v="ENERO"/>
    <d v="2026-01-02T00:00:00"/>
    <s v="3323-5086630"/>
    <s v="OTRO"/>
    <s v="LAND EXPO"/>
    <s v="4WX9857"/>
    <n v="0"/>
    <n v="0"/>
    <n v="6125"/>
    <n v="0"/>
    <n v="0"/>
    <n v="6125"/>
    <s v="USD"/>
    <n v="6125"/>
    <d v="2025-12-20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1"/>
    <s v="NO"/>
    <n v="0"/>
    <s v="NO"/>
    <m/>
    <m/>
    <m/>
  </r>
  <r>
    <s v="01"/>
    <s v="MXG"/>
    <n v="116"/>
    <x v="6"/>
    <s v="Freight"/>
    <s v="FreightFG-R-2086LE25.M19"/>
    <x v="92"/>
    <n v="54442"/>
    <s v="ENERO"/>
    <d v="2026-01-02T00:00:00"/>
    <s v="3323-5087389"/>
    <s v="OTRO"/>
    <s v="LAND EXPO"/>
    <n v="5182941"/>
    <n v="0"/>
    <n v="0"/>
    <n v="5425"/>
    <n v="0"/>
    <n v="0"/>
    <n v="5425"/>
    <s v="USD"/>
    <n v="5425"/>
    <d v="2025-12-23T00:00:00"/>
    <s v="JOHNSON ELECTRIC GROUP MEXICO, S. DE R.L.C.V."/>
    <s v="USA"/>
    <s v="USA"/>
    <s v="APX WAREHOUSE "/>
    <s v="M19"/>
    <s v="O"/>
    <s v="LAND EXPO"/>
    <s v="59210003"/>
    <s v="NO COMMENTS"/>
    <m/>
    <m/>
    <s v="01"/>
    <s v="NO"/>
    <n v="0"/>
    <s v="NO"/>
    <m/>
    <m/>
    <m/>
  </r>
  <r>
    <s v="01"/>
    <s v="MXG"/>
    <n v="117"/>
    <x v="6"/>
    <s v="Freight"/>
    <s v="FreightFG-R-2087LE25.M19"/>
    <x v="93"/>
    <n v="54443"/>
    <s v="ENERO"/>
    <d v="2026-01-02T00:00:00"/>
    <s v="3323-5087389"/>
    <s v="OTRO"/>
    <s v="LAND EXPO"/>
    <s v="4WU8002"/>
    <n v="0"/>
    <n v="0"/>
    <n v="5495"/>
    <n v="0"/>
    <n v="0"/>
    <n v="5495"/>
    <s v="USD"/>
    <n v="5495"/>
    <d v="2025-12-26T00:00:00"/>
    <s v="JOHNSON ELECTRIC GROUP MEXICO, S. DE R.L.C.V."/>
    <s v="USA"/>
    <s v="USA"/>
    <s v="APX WAREHOUSE "/>
    <s v="M19"/>
    <s v="O"/>
    <s v="LAND EXPO"/>
    <s v="59210003"/>
    <s v="NO COMMENTS"/>
    <m/>
    <m/>
    <s v="01"/>
    <s v="NO"/>
    <n v="0"/>
    <s v="NO"/>
    <m/>
    <m/>
    <m/>
  </r>
  <r>
    <s v="01"/>
    <s v="MXG"/>
    <n v="118"/>
    <x v="7"/>
    <s v="STORAGE"/>
    <s v="STORAGERM-J-1069LI25-M19.1"/>
    <x v="94"/>
    <n v="145454"/>
    <s v="ENERO"/>
    <d v="2025-01-02T00:00:00"/>
    <s v="240-3483-5035800"/>
    <s v="12 GUIAS"/>
    <s v="LAND IMPO"/>
    <s v="CAJA: CB-072"/>
    <n v="0"/>
    <n v="0"/>
    <n v="420.75"/>
    <n v="0"/>
    <n v="0"/>
    <n v="420.75"/>
    <s v="USD"/>
    <n v="420.75"/>
    <d v="2025-11-14T00:00:00"/>
    <s v="DICEX"/>
    <s v="LDO"/>
    <s v="ZCL"/>
    <s v="JOHNSON MX"/>
    <s v="M19"/>
    <s v="I"/>
    <s v="LAND IMPO"/>
    <s v="67115005"/>
    <s v="NO COMMENTS"/>
    <m/>
    <m/>
    <s v="01"/>
    <s v="NO"/>
    <n v="0"/>
    <s v="NO"/>
    <m/>
    <m/>
    <m/>
  </r>
  <r>
    <s v="01"/>
    <s v="MXG"/>
    <n v="119"/>
    <x v="7"/>
    <s v="STORAGE"/>
    <s v="STORAGEFG-R-2033LE25.M19"/>
    <x v="95"/>
    <n v="145455"/>
    <s v="ENERO"/>
    <d v="2025-01-02T00:00:00"/>
    <m/>
    <n v="487248"/>
    <s v="LAND IMPO"/>
    <s v="OTRO"/>
    <n v="0"/>
    <n v="0"/>
    <n v="29.7"/>
    <n v="0"/>
    <n v="0"/>
    <n v="29.7"/>
    <s v="USD"/>
    <n v="29.7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20"/>
    <x v="7"/>
    <s v="STORAGE"/>
    <s v="STORAGERM-J-1076LI25-M19.1"/>
    <x v="96"/>
    <n v="145467"/>
    <s v="ENERO"/>
    <d v="2025-01-02T00:00:00"/>
    <s v="240-3483-5035805"/>
    <s v="4 GUIAS"/>
    <s v="LAND IMPO"/>
    <s v="CAJA: CB-033"/>
    <n v="0"/>
    <n v="0"/>
    <n v="325.75"/>
    <n v="0"/>
    <n v="0"/>
    <n v="325.75"/>
    <s v="USD"/>
    <n v="325.75"/>
    <d v="2025-11-18T00:00:00"/>
    <s v="LDO"/>
    <s v="LDO"/>
    <s v="ZCL"/>
    <s v="JOHNSON MX"/>
    <s v="M19"/>
    <s v="I"/>
    <s v="LAND IMPO"/>
    <s v="67115005"/>
    <s v="NO COMMENTS"/>
    <m/>
    <m/>
    <s v="01"/>
    <s v="NO"/>
    <n v="0"/>
    <s v="NO"/>
    <m/>
    <m/>
    <m/>
  </r>
  <r>
    <s v="01"/>
    <s v="MXG"/>
    <n v="121"/>
    <x v="7"/>
    <s v="STORAGE"/>
    <s v="STORAGERM-J-1083LI25-M19.1"/>
    <x v="97"/>
    <n v="145548"/>
    <s v="ENERO"/>
    <d v="2025-01-02T00:00:00"/>
    <s v="240-3483-5035808"/>
    <s v="15 GUIAS"/>
    <s v="LAND IMPO"/>
    <s v="CAJA: CB-019"/>
    <n v="0"/>
    <n v="0"/>
    <n v="767"/>
    <n v="0"/>
    <n v="0"/>
    <n v="767"/>
    <s v="USD"/>
    <n v="767"/>
    <d v="2025-11-21T00:00:00"/>
    <s v="LDO"/>
    <s v="LDO"/>
    <s v="ZCL"/>
    <s v="JOHNSON MX"/>
    <s v="M19"/>
    <s v="I"/>
    <s v="LAND IMPO"/>
    <s v="67115005"/>
    <s v="NO COMMENTS"/>
    <m/>
    <m/>
    <s v="01"/>
    <s v="NO"/>
    <n v="0"/>
    <s v="NO"/>
    <m/>
    <m/>
    <m/>
  </r>
  <r>
    <s v="01"/>
    <s v="MXG"/>
    <n v="122"/>
    <x v="7"/>
    <s v="STORAGE"/>
    <s v="STORAGERM-J-1094LI25-M19.1"/>
    <x v="98"/>
    <n v="145549"/>
    <s v="ENERO"/>
    <d v="2025-01-02T00:00:00"/>
    <s v="240-3483-5035810"/>
    <s v="01 GUIAS"/>
    <s v="LAND IMPO"/>
    <s v="CAJA: CB-065"/>
    <n v="0"/>
    <n v="0"/>
    <n v="61"/>
    <n v="0"/>
    <n v="0"/>
    <n v="61"/>
    <s v="USD"/>
    <n v="61"/>
    <d v="2025-12-01T00:00:00"/>
    <s v="LDO"/>
    <s v="LDO"/>
    <s v="ZCL"/>
    <s v="JOHNSON MX"/>
    <s v="M19"/>
    <s v="I"/>
    <s v="LAND IMPO"/>
    <s v="67115005"/>
    <s v="NO COMMENTS"/>
    <m/>
    <m/>
    <s v="01"/>
    <s v="NO"/>
    <n v="0"/>
    <s v="NO"/>
    <m/>
    <m/>
    <m/>
  </r>
  <r>
    <s v="01"/>
    <s v="MXG"/>
    <n v="123"/>
    <x v="7"/>
    <s v="STORAGE"/>
    <s v="STORAGERM-J-1090LI25-M19.1"/>
    <x v="99"/>
    <n v="145550"/>
    <s v="ENERO"/>
    <d v="2025-01-02T00:00:00"/>
    <s v="240-3483-5035810"/>
    <s v="16 GUIAS"/>
    <s v="LAND IMPO"/>
    <s v="CAJA: CB-065"/>
    <n v="0"/>
    <n v="0"/>
    <n v="642.5"/>
    <n v="0"/>
    <n v="0"/>
    <n v="642.5"/>
    <s v="USD"/>
    <n v="642.5"/>
    <d v="2025-11-26T00:00:00"/>
    <s v="LDO"/>
    <s v="LDO"/>
    <s v="ZCL"/>
    <s v="JOHNSON MX"/>
    <s v="M19"/>
    <s v="I"/>
    <s v="LAND IMPO"/>
    <s v="67115005"/>
    <s v="NO COMMENTS"/>
    <m/>
    <m/>
    <s v="01"/>
    <s v="NO"/>
    <n v="0"/>
    <s v="NO"/>
    <m/>
    <m/>
    <m/>
  </r>
  <r>
    <s v="01"/>
    <s v="MXG"/>
    <n v="124"/>
    <x v="7"/>
    <s v="STORAGE"/>
    <s v="STORAGERM-J-1096LI25-M19.1"/>
    <x v="57"/>
    <n v="145551"/>
    <s v="ENERO"/>
    <d v="2025-01-02T00:00:00"/>
    <s v="800-3483-5088058"/>
    <s v="01 GUIAS"/>
    <s v="LAND IMPO"/>
    <s v="CAJA: CB-29-BA-3Z"/>
    <n v="0"/>
    <n v="0"/>
    <n v="25.25"/>
    <n v="0"/>
    <n v="0"/>
    <n v="25.25"/>
    <s v="USD"/>
    <n v="25.25"/>
    <d v="2025-12-01T00:00:00"/>
    <s v="LDO"/>
    <s v="LDO"/>
    <s v="ZCL"/>
    <s v="JOHNSON MX"/>
    <s v="M19"/>
    <s v="I"/>
    <s v="LAND IMPO"/>
    <s v="67115005"/>
    <s v="NO COMMENTS"/>
    <m/>
    <m/>
    <s v="01"/>
    <s v="NO"/>
    <n v="0"/>
    <s v="NO"/>
    <m/>
    <m/>
    <m/>
  </r>
  <r>
    <s v="01"/>
    <s v="MXG"/>
    <n v="125"/>
    <x v="7"/>
    <s v="STORAGE"/>
    <s v="STORAGERM-J-1108LI25-M19.1"/>
    <x v="100"/>
    <n v="145552"/>
    <s v="ENERO"/>
    <d v="2025-01-02T00:00:00"/>
    <s v="240-3483-5035814"/>
    <s v="13 GUIAS"/>
    <s v="LAND IMPO"/>
    <s v="CAJA: CB-009"/>
    <n v="0"/>
    <n v="0"/>
    <n v="618.5"/>
    <n v="0"/>
    <n v="0"/>
    <n v="618.5"/>
    <s v="USD"/>
    <n v="618.5"/>
    <d v="2025-12-05T00:00:00"/>
    <s v="LDO"/>
    <s v="LDO"/>
    <s v="ZCL"/>
    <s v="JOHNSON MX"/>
    <s v="M19"/>
    <s v="I"/>
    <s v="LAND IMPO"/>
    <s v="67115005"/>
    <s v="NO COMMENTS"/>
    <m/>
    <m/>
    <s v="01"/>
    <s v="NO"/>
    <n v="0"/>
    <s v="NO"/>
    <m/>
    <m/>
    <m/>
  </r>
  <r>
    <s v="01"/>
    <s v="MXG"/>
    <n v="126"/>
    <x v="7"/>
    <s v="STORAGE"/>
    <s v="STORAGEFG-R-2010LE25.M19"/>
    <x v="101"/>
    <n v="145564"/>
    <s v="ENERO"/>
    <d v="2025-01-02T00:00:00"/>
    <m/>
    <n v="5925369"/>
    <s v="LAND IMPO"/>
    <s v="OTRO"/>
    <n v="0"/>
    <n v="0"/>
    <n v="50.2"/>
    <n v="0"/>
    <n v="0"/>
    <n v="50.2"/>
    <s v="USD"/>
    <n v="50.2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27"/>
    <x v="7"/>
    <s v="STORAGE"/>
    <s v="STORAGEFG-R-2022LE25.M19"/>
    <x v="102"/>
    <n v="145565"/>
    <s v="ENERO"/>
    <d v="2025-01-02T00:00:00"/>
    <m/>
    <n v="5925331"/>
    <s v="LAND IMPO"/>
    <s v="OTRO"/>
    <n v="0"/>
    <n v="0"/>
    <n v="29.7"/>
    <n v="0"/>
    <n v="0"/>
    <n v="29.7"/>
    <s v="USD"/>
    <n v="29.7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28"/>
    <x v="7"/>
    <s v="STORAGE"/>
    <s v="STORAGEFG-R-1985LE25.M19"/>
    <x v="103"/>
    <n v="145566"/>
    <s v="ENERO"/>
    <d v="2025-01-02T00:00:00"/>
    <m/>
    <n v="5925091"/>
    <s v="LAND IMPO"/>
    <s v="OTRO"/>
    <n v="0"/>
    <n v="0"/>
    <n v="34.1"/>
    <n v="0"/>
    <n v="0"/>
    <n v="34.1"/>
    <s v="USD"/>
    <n v="34.1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29"/>
    <x v="7"/>
    <s v="STORAGE"/>
    <s v="STORAGEFG-R-2051LE25.M19"/>
    <x v="104"/>
    <n v="145574"/>
    <s v="ENERO"/>
    <d v="2025-01-02T00:00:00"/>
    <m/>
    <n v="5960211"/>
    <s v="LAND IMPO"/>
    <s v="OTRO"/>
    <n v="0"/>
    <n v="0"/>
    <n v="29.7"/>
    <n v="0"/>
    <n v="0"/>
    <n v="29.7"/>
    <s v="USD"/>
    <n v="29.7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30"/>
    <x v="7"/>
    <s v="STORAGE"/>
    <s v="STORAGEFG-R-2027LE25.M19"/>
    <x v="105"/>
    <n v="145577"/>
    <s v="ENERO"/>
    <d v="2025-01-02T00:00:00"/>
    <m/>
    <n v="5949336"/>
    <s v="LAND IMPO"/>
    <s v="OTRO"/>
    <n v="0"/>
    <n v="0"/>
    <n v="31.1"/>
    <n v="0"/>
    <n v="0"/>
    <n v="31.1"/>
    <s v="USD"/>
    <n v="31.1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31"/>
    <x v="7"/>
    <s v="STORAGE"/>
    <s v="STORAGEFG-R-1971LE25.M19"/>
    <x v="106"/>
    <n v="145578"/>
    <s v="ENERO"/>
    <d v="2025-01-02T00:00:00"/>
    <m/>
    <n v="5949306"/>
    <s v="LAND IMPO"/>
    <s v="OTRO"/>
    <n v="0"/>
    <n v="0"/>
    <n v="39.700000000000003"/>
    <n v="0"/>
    <n v="0"/>
    <n v="39.700000000000003"/>
    <s v="USD"/>
    <n v="39.700000000000003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32"/>
    <x v="7"/>
    <s v="STORAGE"/>
    <s v="STORAGEFG-R-2027LE25.M19"/>
    <x v="105"/>
    <n v="145579"/>
    <s v="ENERO"/>
    <d v="2025-01-02T00:00:00"/>
    <m/>
    <n v="5938581"/>
    <s v="LAND IMPO"/>
    <s v="OTRO"/>
    <n v="0"/>
    <n v="0"/>
    <n v="30.7"/>
    <n v="0"/>
    <n v="0"/>
    <n v="30.7"/>
    <s v="USD"/>
    <n v="30.7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33"/>
    <x v="7"/>
    <s v="STORAGE"/>
    <s v="STORAGEFG-R-1978LE25.M19"/>
    <x v="107"/>
    <n v="145580"/>
    <s v="ENERO"/>
    <d v="2025-01-02T00:00:00"/>
    <m/>
    <n v="5936289"/>
    <s v="LAND IMPO"/>
    <s v="OTRO"/>
    <n v="0"/>
    <n v="0"/>
    <n v="36.700000000000003"/>
    <n v="0"/>
    <n v="0"/>
    <n v="36.700000000000003"/>
    <s v="USD"/>
    <n v="36.700000000000003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34"/>
    <x v="7"/>
    <s v="STORAGE"/>
    <s v="STORAGEFG-R-1971LE25.M19"/>
    <x v="106"/>
    <n v="145583"/>
    <s v="ENERO"/>
    <d v="2025-01-02T00:00:00"/>
    <m/>
    <n v="5934179"/>
    <s v="LAND IMPO"/>
    <s v="OTRO"/>
    <n v="0"/>
    <n v="0"/>
    <n v="62.5"/>
    <n v="0"/>
    <n v="0"/>
    <n v="62.5"/>
    <s v="USD"/>
    <n v="62.5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35"/>
    <x v="7"/>
    <s v="STORAGE"/>
    <s v="STORAGEFG-R-2051LE25.M19"/>
    <x v="104"/>
    <n v="145586"/>
    <s v="ENERO"/>
    <d v="2025-01-02T00:00:00"/>
    <m/>
    <n v="5962470"/>
    <s v="LAND IMPO"/>
    <s v="OTRO"/>
    <n v="0"/>
    <n v="0"/>
    <n v="29.7"/>
    <n v="0"/>
    <n v="0"/>
    <n v="29.7"/>
    <s v="USD"/>
    <n v="29.7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36"/>
    <x v="7"/>
    <s v="STORAGE"/>
    <s v="STORAGEFG-R-1975LE25.M19"/>
    <x v="108"/>
    <n v="145673"/>
    <s v="ENERO"/>
    <d v="2025-01-02T00:00:00"/>
    <m/>
    <s v="OTRO"/>
    <s v="LAND IMPO"/>
    <s v="OTRO"/>
    <n v="0"/>
    <n v="0"/>
    <n v="79.8"/>
    <n v="0"/>
    <n v="0"/>
    <n v="79.8"/>
    <s v="USD"/>
    <n v="79.8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37"/>
    <x v="7"/>
    <s v="STORAGE"/>
    <s v="STORAGEFG-R-2007LE25.M19"/>
    <x v="109"/>
    <n v="145674"/>
    <s v="ENERO"/>
    <d v="2025-01-02T00:00:00"/>
    <m/>
    <s v="OTRO"/>
    <s v="LAND IMPO"/>
    <s v="OTRO"/>
    <n v="0"/>
    <n v="0"/>
    <n v="32.9"/>
    <n v="0"/>
    <n v="0"/>
    <n v="32.9"/>
    <s v="USD"/>
    <n v="32.9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38"/>
    <x v="7"/>
    <s v="STORAGE"/>
    <s v="STORAGEFG-R-2051LE25.M19"/>
    <x v="104"/>
    <n v="145683"/>
    <s v="ENERO"/>
    <d v="2025-01-02T00:00:00"/>
    <m/>
    <s v="OTRO"/>
    <s v="LAND IMPO"/>
    <s v="OTRO"/>
    <n v="0"/>
    <n v="0"/>
    <n v="47.2"/>
    <n v="0"/>
    <n v="0"/>
    <n v="47.2"/>
    <s v="USD"/>
    <n v="47.2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39"/>
    <x v="7"/>
    <s v="STORAGE"/>
    <s v="STORAGEFG-R-1978LE25.M19"/>
    <x v="107"/>
    <n v="145684"/>
    <s v="ENERO"/>
    <d v="2025-01-02T00:00:00"/>
    <m/>
    <s v="OTRO"/>
    <s v="LAND IMPO"/>
    <s v="OTRO"/>
    <n v="0"/>
    <n v="0"/>
    <n v="193.1"/>
    <n v="0"/>
    <n v="0"/>
    <n v="193.1"/>
    <s v="USD"/>
    <n v="193.1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40"/>
    <x v="7"/>
    <s v="STORAGE"/>
    <s v="STORAGEFG-R-2073LE25.M19"/>
    <x v="79"/>
    <n v="145693"/>
    <s v="ENERO"/>
    <d v="2025-01-02T00:00:00"/>
    <m/>
    <n v="5990850"/>
    <s v="LAND IMPO"/>
    <s v="OTRO"/>
    <n v="0"/>
    <n v="0"/>
    <n v="29.9"/>
    <n v="0"/>
    <n v="0"/>
    <n v="29.9"/>
    <s v="USD"/>
    <n v="29.9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41"/>
    <x v="7"/>
    <s v="STORAGE"/>
    <s v="STORAGEFG-R-2073LE25.M19"/>
    <x v="79"/>
    <n v="145694"/>
    <s v="ENERO"/>
    <d v="2025-01-02T00:00:00"/>
    <m/>
    <n v="5990859"/>
    <s v="LAND IMPO"/>
    <s v="OTRO"/>
    <n v="0"/>
    <n v="0"/>
    <n v="34.799999999999997"/>
    <n v="0"/>
    <n v="0"/>
    <n v="34.799999999999997"/>
    <s v="USD"/>
    <n v="34.799999999999997"/>
    <s v="VARIAS"/>
    <s v="LDO"/>
    <s v="LDO"/>
    <s v="ZCL"/>
    <s v="JOHNSON MX"/>
    <s v="M19"/>
    <s v="O"/>
    <s v="LAND EXPO"/>
    <n v="75640000"/>
    <s v="NO COMMENTS"/>
    <m/>
    <m/>
    <s v="01"/>
    <s v="NO"/>
    <n v="0"/>
    <s v="NO"/>
    <m/>
    <m/>
    <m/>
  </r>
  <r>
    <s v="01"/>
    <s v="MXG"/>
    <n v="142"/>
    <x v="7"/>
    <s v="STORAGE"/>
    <s v="STORAGERM-J-1110LI25-M19.1"/>
    <x v="110"/>
    <n v="145704"/>
    <s v="ENERO"/>
    <d v="2025-01-02T00:00:00"/>
    <s v="240-3483-5035812"/>
    <s v="11 GUIAS"/>
    <s v="LAND IMPO"/>
    <s v="CAJA: CB-064"/>
    <n v="0"/>
    <n v="0"/>
    <n v="512"/>
    <n v="0"/>
    <n v="0"/>
    <n v="512"/>
    <s v="USD"/>
    <n v="512"/>
    <d v="2025-12-08T00:00:00"/>
    <s v="DICEX"/>
    <s v="LDO"/>
    <s v="ZCL"/>
    <s v="JOHNSON MX"/>
    <s v="M19"/>
    <s v="I"/>
    <s v="LAND IMPO"/>
    <s v="67115005"/>
    <s v="NO COMMENTS"/>
    <m/>
    <m/>
    <s v="01"/>
    <s v="NO"/>
    <n v="0"/>
    <s v="NO"/>
    <m/>
    <m/>
    <m/>
  </r>
  <r>
    <s v="01"/>
    <s v="MXG"/>
    <n v="143"/>
    <x v="7"/>
    <s v="STORAGE"/>
    <s v="STORAGERM-J-1115LI25-M19.2"/>
    <x v="111"/>
    <n v="145705"/>
    <s v="ENERO"/>
    <d v="2025-01-02T00:00:00"/>
    <s v="240-3483-5035817"/>
    <s v="OTRO"/>
    <s v="LAND IMPO"/>
    <s v="CAJA: CB-045"/>
    <n v="0"/>
    <n v="0"/>
    <n v="492.75"/>
    <n v="0"/>
    <n v="0"/>
    <n v="492.75"/>
    <s v="USD"/>
    <n v="492.75"/>
    <d v="2025-12-11T00:00:00"/>
    <s v="DICEX"/>
    <s v="LDO"/>
    <s v="ZCL"/>
    <s v="JOHNSON MX"/>
    <s v="M19"/>
    <s v="I"/>
    <s v="LAND IMPO"/>
    <s v="67115005"/>
    <s v="NO COMMENTS"/>
    <m/>
    <m/>
    <s v="01"/>
    <s v="NO"/>
    <n v="0"/>
    <s v="NO"/>
    <m/>
    <m/>
    <m/>
  </r>
  <r>
    <s v="01"/>
    <s v="MXG"/>
    <n v="144"/>
    <x v="7"/>
    <s v="STORAGE"/>
    <s v="STORAGERM-J-1121LI25-M19.1"/>
    <x v="112"/>
    <n v="145706"/>
    <s v="ENERO"/>
    <d v="2025-01-02T00:00:00"/>
    <s v="240-3483-5035815"/>
    <s v="OTRO"/>
    <s v="LAND IMPO"/>
    <s v="CAJA: CB-062"/>
    <n v="0"/>
    <n v="0"/>
    <n v="471"/>
    <n v="0"/>
    <n v="0"/>
    <n v="471"/>
    <s v="USD"/>
    <n v="471"/>
    <d v="2025-12-15T00:00:00"/>
    <s v="DICEX"/>
    <s v="LDO"/>
    <s v="ZCL"/>
    <s v="JOHNSON MX"/>
    <s v="M19"/>
    <s v="I"/>
    <s v="LAND IMPO"/>
    <s v="67115005"/>
    <s v="NO COMMENTS"/>
    <m/>
    <m/>
    <s v="01"/>
    <s v="NO"/>
    <n v="0"/>
    <s v="NO"/>
    <m/>
    <m/>
    <m/>
  </r>
  <r>
    <s v="01"/>
    <s v="MXG"/>
    <n v="145"/>
    <x v="8"/>
    <s v="Freight"/>
    <s v="FreightFG-A-0078-SE25-M19"/>
    <x v="113"/>
    <n v="4571"/>
    <s v="ENERO"/>
    <d v="2026-01-02T00:00:00"/>
    <m/>
    <s v="OTRO"/>
    <s v="LAND EXPO"/>
    <s v="HAMU 2689969"/>
    <n v="0"/>
    <n v="0"/>
    <n v="35000"/>
    <n v="5600"/>
    <n v="1400"/>
    <n v="39200"/>
    <s v="MXN"/>
    <n v="2189.0269440178699"/>
    <s v="VARIAS"/>
    <s v="VARIOUS"/>
    <s v="ALT"/>
    <s v="ZAC"/>
    <s v="JOHNSON ELECTRIC GROUP MEXICO"/>
    <s v="M19"/>
    <s v="O"/>
    <s v="SEA EXPO"/>
    <s v="59220000"/>
    <s v="NO COMMENTS"/>
    <m/>
    <m/>
    <s v="01"/>
    <s v="NO"/>
    <n v="0"/>
    <s v="NO"/>
    <m/>
    <m/>
    <m/>
  </r>
  <r>
    <s v="01"/>
    <s v="MXG"/>
    <n v="146"/>
    <x v="8"/>
    <s v="Freight"/>
    <s v="FreightFG-A-0077-SE25-M19"/>
    <x v="114"/>
    <n v="4573"/>
    <s v="ENERO"/>
    <d v="2026-01-02T00:00:00"/>
    <m/>
    <s v="OTRO"/>
    <s v="LAND EXPO"/>
    <s v="FANU 3643239"/>
    <n v="0"/>
    <n v="0"/>
    <n v="35000"/>
    <n v="5600"/>
    <n v="1400"/>
    <n v="39200"/>
    <s v="MXN"/>
    <n v="2189.0269440178699"/>
    <s v="VARIAS"/>
    <s v="VARIOUS"/>
    <s v="ALT"/>
    <s v="ZAC"/>
    <s v="JOHNSON ELECTRIC GROUP MEXICO"/>
    <s v="M19"/>
    <s v="O"/>
    <s v="SEA EXPO"/>
    <s v="59220000"/>
    <s v="NO COMMENTS"/>
    <m/>
    <m/>
    <s v="01"/>
    <s v="NO"/>
    <n v="0"/>
    <s v="NO"/>
    <m/>
    <m/>
    <m/>
  </r>
  <r>
    <s v="01"/>
    <s v="MXG"/>
    <n v="147"/>
    <x v="8"/>
    <s v="Freight"/>
    <s v="FreightRM-M-484-SI25-M19"/>
    <x v="115"/>
    <n v="4575"/>
    <s v="ENERO"/>
    <d v="2026-01-02T00:00:00"/>
    <n v="5001765"/>
    <s v="OTRO"/>
    <s v="LAND IMPO"/>
    <s v="DFSU 2885364"/>
    <n v="0"/>
    <n v="0"/>
    <n v="54000"/>
    <n v="8640"/>
    <n v="2160"/>
    <n v="60480"/>
    <s v="MXN"/>
    <n v="3377.3558564847135"/>
    <s v="VARIAS"/>
    <s v="VARIOUS"/>
    <s v="ALT"/>
    <s v="ZAC"/>
    <s v="JOHNSON ELECTRIC GROUP MEXICO"/>
    <s v="M19"/>
    <s v="I"/>
    <s v="SEA IMPO"/>
    <s v="67120000"/>
    <s v="NO COMMENTS"/>
    <m/>
    <m/>
    <s v="01"/>
    <s v="NO"/>
    <n v="0"/>
    <s v="NO"/>
    <m/>
    <m/>
    <m/>
  </r>
  <r>
    <s v="01"/>
    <s v="MXG"/>
    <n v="148"/>
    <x v="8"/>
    <s v="Freight"/>
    <s v="FreightRM-M-517-SI25-M19"/>
    <x v="116"/>
    <n v="4575"/>
    <s v="ENERO"/>
    <d v="2026-01-02T00:00:00"/>
    <n v="5001764"/>
    <s v="OTRO"/>
    <s v="LAND IMPO"/>
    <s v="MSBU 7169994"/>
    <n v="0"/>
    <n v="0"/>
    <n v="0"/>
    <n v="0"/>
    <n v="0"/>
    <n v="0"/>
    <s v="MXN"/>
    <n v="0"/>
    <s v="VARIAS"/>
    <s v="VARIOUS"/>
    <s v="ALT"/>
    <s v="ZAC"/>
    <s v="JOHNSON ELECTRIC GROUP MEXICO"/>
    <s v="M19"/>
    <s v="I"/>
    <s v="SEA IMPO"/>
    <s v="67120000"/>
    <s v="NO COMMENTS"/>
    <m/>
    <m/>
    <s v="01"/>
    <s v="NO"/>
    <n v="0"/>
    <s v="NO"/>
    <m/>
    <m/>
    <m/>
  </r>
  <r>
    <s v="01"/>
    <s v="MXG"/>
    <n v="149"/>
    <x v="8"/>
    <s v="Freight"/>
    <s v="FreightRM-M-203-SI25-M19-L"/>
    <x v="58"/>
    <n v="4576"/>
    <s v="ENERO"/>
    <d v="2026-01-02T00:00:00"/>
    <s v="25-810-3818-5001826"/>
    <s v="OTRO"/>
    <s v="LAND IMPO"/>
    <s v="CARGA SUELTA"/>
    <n v="0"/>
    <n v="0"/>
    <n v="27750"/>
    <n v="4440"/>
    <n v="1110"/>
    <n v="31080"/>
    <s v="MXN"/>
    <n v="1735.5856484713111"/>
    <s v="VARIAS"/>
    <s v="GSL MARIA"/>
    <s v="ALT"/>
    <s v="ZAC"/>
    <s v="JOHNSON ELECTRIC GROUP MEXICO"/>
    <s v="M19"/>
    <s v="I"/>
    <s v="SEA IMPO"/>
    <s v="67120000"/>
    <s v="NO COMMENTS"/>
    <m/>
    <m/>
    <s v="01"/>
    <s v="NO"/>
    <n v="0"/>
    <s v="NO"/>
    <m/>
    <m/>
    <m/>
  </r>
  <r>
    <s v="01"/>
    <s v="MXG"/>
    <n v="150"/>
    <x v="8"/>
    <s v="Freight"/>
    <s v="FreightRM-M-202-SI25-M19-L"/>
    <x v="59"/>
    <n v="4576"/>
    <s v="ENERO"/>
    <d v="2026-01-02T00:00:00"/>
    <s v="25-810-3818-5001842"/>
    <s v="OTRO"/>
    <s v="LAND IMPO"/>
    <s v="CARGA SUELTA"/>
    <n v="0"/>
    <n v="0"/>
    <n v="0"/>
    <n v="0"/>
    <n v="0"/>
    <n v="0"/>
    <s v="MXN"/>
    <n v="0"/>
    <s v="VARIAS"/>
    <s v="VARIOUS"/>
    <s v="ALT"/>
    <s v="ZAC"/>
    <s v="JOHNSON ELECTRIC GROUP MEXICO"/>
    <s v="M19"/>
    <s v="I"/>
    <s v="SEA IMPO"/>
    <s v="67120000"/>
    <s v="NO COMMENTS"/>
    <m/>
    <m/>
    <s v="01"/>
    <s v="NO"/>
    <n v="0"/>
    <s v="NO"/>
    <m/>
    <m/>
    <m/>
  </r>
  <r>
    <s v="01"/>
    <s v="MXG"/>
    <n v="151"/>
    <x v="8"/>
    <s v="Freight"/>
    <s v="FreightRM-M-518-SI25-M19"/>
    <x v="117"/>
    <n v="4578"/>
    <s v="ENERO"/>
    <d v="2026-01-02T00:00:00"/>
    <m/>
    <s v="MEDUBG225551"/>
    <s v="LAND IMPO"/>
    <s v="MSBU 6998096"/>
    <n v="0"/>
    <n v="0"/>
    <n v="54000"/>
    <n v="8640"/>
    <n v="2160"/>
    <n v="60480"/>
    <s v="MXN"/>
    <n v="3377.3558564847135"/>
    <d v="2025-12-11T00:00:00"/>
    <s v="HERMANN SCHULTE - NH547A"/>
    <s v="ALT"/>
    <s v="ZAC"/>
    <s v="JOHNSON ELECTRIC GROUP MEXICO"/>
    <s v="M19"/>
    <s v="I"/>
    <s v="SEA IMPO"/>
    <s v="67120000"/>
    <s v="NO COMMENTS"/>
    <m/>
    <m/>
    <s v="01"/>
    <s v="NO"/>
    <n v="0"/>
    <s v="NO"/>
    <m/>
    <m/>
    <m/>
  </r>
  <r>
    <s v="01"/>
    <s v="MXG"/>
    <n v="152"/>
    <x v="8"/>
    <s v="Freight"/>
    <s v="FreightRM-M-506-SI25-M19"/>
    <x v="118"/>
    <n v="4578"/>
    <s v="ENERO"/>
    <d v="2026-01-02T00:00:00"/>
    <m/>
    <s v="OTRO"/>
    <s v="LAND IMPO"/>
    <s v="MSDU 2811711"/>
    <n v="0"/>
    <n v="0"/>
    <n v="0"/>
    <n v="0"/>
    <n v="0"/>
    <n v="0"/>
    <s v="MXN"/>
    <n v="0"/>
    <s v="VARIAS"/>
    <s v="VARIOUS"/>
    <s v="ALT"/>
    <s v="ZAC"/>
    <s v="JOHNSON ELECTRIC GROUP MEXICO"/>
    <s v="M19"/>
    <s v="I"/>
    <s v="SEA IMPO"/>
    <s v="67120000"/>
    <s v="NO COMMENTS"/>
    <m/>
    <m/>
    <s v="01"/>
    <s v="NO"/>
    <n v="0"/>
    <s v="NO"/>
    <m/>
    <m/>
    <m/>
  </r>
  <r>
    <s v="02"/>
    <s v="MXG"/>
    <n v="153"/>
    <x v="9"/>
    <s v="Freight"/>
    <s v="FreightRM-M-219-SI25-M19-L"/>
    <x v="119"/>
    <s v="FV - 219"/>
    <s v="ENERO"/>
    <d v="2026-01-06T00:00:00"/>
    <m/>
    <s v="HAMATM5300164V"/>
    <s v="SEA IMPO"/>
    <s v="OTRO"/>
    <n v="0"/>
    <n v="0"/>
    <n v="1917"/>
    <n v="82.56"/>
    <n v="0"/>
    <n v="1999.56"/>
    <s v="USD"/>
    <n v="1999.56"/>
    <d v="2025-12-01T00:00:00"/>
    <s v="Johnson Electric Hungary Kft."/>
    <s v="DEU"/>
    <s v="ZCL"/>
    <s v="JOHNSON ELECTRIC GROUP MEXICO"/>
    <s v="M19"/>
    <s v="I"/>
    <s v="SEA IMPO"/>
    <s v="67120000"/>
    <s v="NO COMMENTS"/>
    <m/>
    <m/>
    <s v="02"/>
    <s v="NO"/>
    <n v="0"/>
    <s v="NO"/>
    <m/>
    <m/>
    <m/>
  </r>
  <r>
    <s v="02"/>
    <s v="MXG"/>
    <n v="154"/>
    <x v="9"/>
    <s v="Freight"/>
    <s v="FreightRM-M-228-SI25-M19-L"/>
    <x v="120"/>
    <s v="FV - 220"/>
    <s v="ENERO"/>
    <d v="2026-01-06T00:00:00"/>
    <m/>
    <s v="HAMATM5300481V"/>
    <s v="SEA IMPO"/>
    <s v="OTRO"/>
    <n v="0"/>
    <n v="0"/>
    <n v="579"/>
    <n v="36.799999999999997"/>
    <n v="0"/>
    <n v="615.79999999999995"/>
    <s v="USD"/>
    <n v="615.79999999999995"/>
    <d v="2025-12-04T00:00:00"/>
    <s v="KBS SPRITZTECHNIK GMBH"/>
    <s v="SWI"/>
    <s v="ZCL"/>
    <s v="JOHNSON ELECTRIC GROUP MEXICO"/>
    <s v="M19"/>
    <s v="I"/>
    <s v="SEA IMPO"/>
    <s v="67120000"/>
    <s v="NO COMMENTS"/>
    <m/>
    <m/>
    <s v="02"/>
    <s v="NO"/>
    <n v="0"/>
    <s v="NO"/>
    <m/>
    <m/>
    <m/>
  </r>
  <r>
    <s v="02"/>
    <s v="MXG"/>
    <n v="155"/>
    <x v="9"/>
    <s v="Freight"/>
    <s v="FreightAF-M-233-SI25-M19-L"/>
    <x v="121"/>
    <s v="FV - 221"/>
    <s v="ENERO"/>
    <d v="2026-01-06T00:00:00"/>
    <m/>
    <s v="11-44-2512-0125"/>
    <s v="SEA IMPO"/>
    <s v="OTRO"/>
    <n v="0"/>
    <n v="0"/>
    <n v="465"/>
    <n v="36.799999999999997"/>
    <n v="0"/>
    <n v="501.8"/>
    <s v="USD"/>
    <n v="501.8"/>
    <d v="2025-12-08T00:00:00"/>
    <s v="TIRA GMBH"/>
    <s v="DEU"/>
    <s v="ZCL"/>
    <s v="JOHNSON ELECTRIC GROUP MEXICO"/>
    <s v="M19"/>
    <s v="I"/>
    <s v="SEA IMPO"/>
    <s v="67120000"/>
    <s v="NO COMMENTS"/>
    <m/>
    <m/>
    <s v="02"/>
    <s v="NO"/>
    <n v="0"/>
    <s v="NO"/>
    <m/>
    <m/>
    <m/>
  </r>
  <r>
    <s v="02"/>
    <s v="MXG"/>
    <n v="156"/>
    <x v="9"/>
    <s v="Freight"/>
    <s v="FreightRM-M-231-SI25-M19-L "/>
    <x v="122"/>
    <s v="FV - 222"/>
    <s v="ENERO"/>
    <d v="2026-01-06T00:00:00"/>
    <m/>
    <s v="SHGZLO5483389V"/>
    <s v="SEA IMPO"/>
    <s v="OTRO"/>
    <n v="0"/>
    <n v="0"/>
    <n v="521"/>
    <n v="58.08"/>
    <n v="0"/>
    <n v="579.08000000000004"/>
    <s v="USD"/>
    <n v="579.08000000000004"/>
    <d v="2025-12-06T00:00:00"/>
    <s v="Shanghai Krah Electronics CO, LTD"/>
    <s v="CHN"/>
    <s v="ZCL"/>
    <s v="JOHNSON ELECTRIC GROUP MEXICO"/>
    <s v="M19"/>
    <s v="I"/>
    <s v="SEA IMPO"/>
    <s v="67120000"/>
    <s v="NO COMMENTS"/>
    <m/>
    <m/>
    <s v="02"/>
    <s v="NO"/>
    <n v="0"/>
    <s v="NO"/>
    <m/>
    <m/>
    <m/>
  </r>
  <r>
    <s v="02"/>
    <s v="MXG"/>
    <n v="157"/>
    <x v="9"/>
    <s v="Freight"/>
    <s v="FreightAF-M-240-SI25-M19-L"/>
    <x v="123"/>
    <s v="FV - 223"/>
    <s v="ENERO"/>
    <d v="2026-01-06T00:00:00"/>
    <m/>
    <s v="SZMZL25167416"/>
    <s v="SEA IMPO"/>
    <s v="OTRO"/>
    <n v="0"/>
    <n v="0"/>
    <n v="424"/>
    <n v="36.799999999999997"/>
    <n v="0"/>
    <n v="460.8"/>
    <s v="USD"/>
    <n v="460.8"/>
    <d v="2025-12-18T00:00:00"/>
    <s v="FU DA ELECTRIC INDUSTRIAL CO.,LIMITED"/>
    <s v="HKD"/>
    <s v="ZCL"/>
    <s v="JOHNSON ELECTRIC GROUP MEXICO"/>
    <s v="M19"/>
    <s v="I"/>
    <s v="SEA IMPO"/>
    <s v="67120000"/>
    <s v="NO COMMENTS"/>
    <m/>
    <m/>
    <s v="02"/>
    <s v="NO"/>
    <n v="0"/>
    <s v="NO"/>
    <m/>
    <m/>
    <m/>
  </r>
  <r>
    <s v="02"/>
    <s v="MXG"/>
    <n v="158"/>
    <x v="9"/>
    <s v="Freight"/>
    <s v="FreightRM-M-236-SI25-M19-L"/>
    <x v="124"/>
    <s v="FV - 224"/>
    <s v="ENERO"/>
    <d v="2026-01-06T00:00:00"/>
    <m/>
    <s v="EURFL25D05243ZLO  "/>
    <s v="SEA IMPO"/>
    <s v="OTRO"/>
    <n v="0"/>
    <n v="0"/>
    <n v="930"/>
    <n v="101.6"/>
    <n v="0"/>
    <n v="1031.5999999999999"/>
    <s v="USD"/>
    <n v="1031.5999999999999"/>
    <d v="2025-12-10T00:00:00"/>
    <s v="Shanghai Malu Ri Yong JEA Gate Electric Co.,Ltd."/>
    <s v="CHN"/>
    <s v="ZCL"/>
    <s v="JOHNSON ELECTRIC GROUP MEXICO"/>
    <s v="M19"/>
    <s v="I"/>
    <s v="SEA IMPO"/>
    <s v="67120000"/>
    <s v="NO COMMENTS"/>
    <m/>
    <m/>
    <s v="02"/>
    <s v="NO"/>
    <n v="0"/>
    <s v="NO"/>
    <m/>
    <m/>
    <m/>
  </r>
  <r>
    <s v="02"/>
    <s v="MXG"/>
    <n v="159"/>
    <x v="9"/>
    <s v="Freight"/>
    <s v="FreightRM-M-241-SI25-M19-L"/>
    <x v="125"/>
    <s v="FV - 225"/>
    <s v="ENERO"/>
    <d v="2026-01-06T00:00:00"/>
    <m/>
    <s v="SHGZLO5485157V"/>
    <s v="SEA IMPO"/>
    <s v="OTRO"/>
    <n v="0"/>
    <n v="0"/>
    <n v="521"/>
    <n v="58.08"/>
    <n v="0"/>
    <n v="579.08000000000004"/>
    <s v="USD"/>
    <n v="579.08000000000004"/>
    <d v="2025-12-15T00:00:00"/>
    <s v="Shanghai Krah Electronics CO, LTD"/>
    <s v="CHN"/>
    <s v="ZCL"/>
    <s v="JOHNSON ELECTRIC GROUP MEXICO"/>
    <s v="M19"/>
    <s v="I"/>
    <s v="SEA IMPO"/>
    <s v="67120000"/>
    <s v="NO COMMENTS"/>
    <m/>
    <m/>
    <s v="02"/>
    <s v="NO"/>
    <n v="0"/>
    <s v="NO"/>
    <m/>
    <m/>
    <m/>
  </r>
  <r>
    <s v="02"/>
    <s v="MXG"/>
    <n v="160"/>
    <x v="9"/>
    <s v="Freight"/>
    <s v="FreightRM-M-244-SI25-M19-L"/>
    <x v="126"/>
    <s v="FV - 226"/>
    <s v="ENERO"/>
    <d v="2026-01-06T00:00:00"/>
    <m/>
    <s v="SHGZLO5486412V"/>
    <s v="SEA IMPO"/>
    <s v="OTRO"/>
    <n v="0"/>
    <n v="0"/>
    <n v="446"/>
    <n v="49.12"/>
    <n v="0"/>
    <n v="495.12"/>
    <s v="USD"/>
    <n v="495.12"/>
    <d v="2025-12-20T00:00:00"/>
    <s v="Shanghai Krah Electronics CO, LTD"/>
    <s v="CHN"/>
    <s v="ZCL"/>
    <s v="JOHNSON ELECTRIC GROUP MEXICO"/>
    <s v="M19"/>
    <s v="I"/>
    <s v="SEA IMPO"/>
    <s v="67120000"/>
    <s v="NO COMMENTS"/>
    <m/>
    <m/>
    <s v="02"/>
    <s v="NO"/>
    <n v="0"/>
    <s v="NO"/>
    <m/>
    <m/>
    <m/>
  </r>
  <r>
    <s v="02"/>
    <s v="MXG"/>
    <n v="161"/>
    <x v="9"/>
    <s v="Freight"/>
    <s v="FreightRM-M-249-SI25-M19-L"/>
    <x v="127"/>
    <s v="FV - 227"/>
    <s v="ENERO"/>
    <d v="2026-01-06T00:00:00"/>
    <m/>
    <s v="SHGZLO5487207V"/>
    <s v="SEA IMPO"/>
    <s v="OTRO"/>
    <n v="0"/>
    <n v="0"/>
    <n v="521"/>
    <n v="58.08"/>
    <n v="0"/>
    <n v="579.08000000000004"/>
    <s v="USD"/>
    <n v="579.08000000000004"/>
    <d v="2025-12-27T00:00:00"/>
    <s v="Shanghai Krah Electronics CO, LTD"/>
    <s v="CHN"/>
    <s v="ZCL"/>
    <s v="JOHNSON ELECTRIC GROUP MEXICO"/>
    <s v="M19"/>
    <s v="I"/>
    <s v="SEA IMPO"/>
    <s v="67120000"/>
    <s v="NO COMMENTS"/>
    <m/>
    <m/>
    <s v="02"/>
    <s v="NO"/>
    <n v="0"/>
    <s v="NO"/>
    <m/>
    <m/>
    <m/>
  </r>
  <r>
    <s v="02"/>
    <s v="MXG"/>
    <n v="162"/>
    <x v="10"/>
    <s v="Broker"/>
    <s v="BrokerRM-V-304-V1I25-M19"/>
    <x v="128"/>
    <s v="SAGS 32987"/>
    <s v="ENERO"/>
    <d v="2026-01-05T00:00:00"/>
    <s v="3658-5007916"/>
    <s v="OTRO"/>
    <s v="IMPORTACION"/>
    <s v="V1"/>
    <n v="0"/>
    <n v="0"/>
    <n v="1281.24"/>
    <n v="205.01"/>
    <n v="0"/>
    <n v="1486.25"/>
    <s v="MXN"/>
    <n v="84.450821069378947"/>
    <d v="2025-12-08T00:00:00"/>
    <s v="DSV CONTRACT LOGISTICS SA DE CV"/>
    <s v="ZAC"/>
    <s v="MEX"/>
    <s v="JEG"/>
    <s v="M19"/>
    <s v="I"/>
    <s v="LAND IMPO"/>
    <s v="67110002"/>
    <s v="NO COMMENTS"/>
    <m/>
    <m/>
    <s v="02"/>
    <s v="NO"/>
    <n v="0"/>
    <s v="NO"/>
    <m/>
    <m/>
    <m/>
  </r>
  <r>
    <s v="02"/>
    <s v="MXG"/>
    <n v="163"/>
    <x v="10"/>
    <s v="Broker"/>
    <s v="BrokerRM-V-306-V125-M01, M46, M23, M19, M61, M62, M63"/>
    <x v="129"/>
    <s v="SAGS 32988"/>
    <s v="ENERO"/>
    <d v="2026-01-05T00:00:00"/>
    <s v="3658-5007918"/>
    <s v="OTRO"/>
    <s v="IMPORTACION"/>
    <s v="V1"/>
    <n v="0"/>
    <n v="0"/>
    <n v="13363.72"/>
    <n v="2138.1999999999998"/>
    <n v="0"/>
    <n v="15501.92"/>
    <s v="MXN"/>
    <n v="880.84095687254955"/>
    <d v="2025-12-08T00:00:00"/>
    <s v="EMPAQUES MAQUILAS Y SERVICIOS DE AGUASCALIENTES SA DE CV"/>
    <s v="ZAC"/>
    <s v="MEX"/>
    <s v="JEG"/>
    <s v="M01"/>
    <s v="I"/>
    <s v="LAND IMPO"/>
    <s v="67110002"/>
    <s v="NO COMMENTS"/>
    <m/>
    <m/>
    <s v="02"/>
    <s v="NO"/>
    <n v="0"/>
    <s v="NO"/>
    <m/>
    <m/>
    <m/>
  </r>
  <r>
    <s v="02"/>
    <s v="MXG"/>
    <n v="164"/>
    <x v="10"/>
    <s v="Broker"/>
    <s v="BrokerRM-V-316-V1I25-M01, M46, M19, M23, M61, M62, M63"/>
    <x v="130"/>
    <s v="SAGS 32989"/>
    <s v="ENERO"/>
    <d v="2026-01-05T00:00:00"/>
    <s v="3658-5007931"/>
    <s v="OTRO"/>
    <s v="IMPORTACION"/>
    <s v="V1"/>
    <n v="0"/>
    <n v="0"/>
    <n v="4222.37"/>
    <n v="675.59"/>
    <n v="0"/>
    <n v="4897.96"/>
    <s v="MXN"/>
    <n v="278.30899482925167"/>
    <d v="2025-12-08T00:00:00"/>
    <s v="JOEL GARCIA MARTINEZ"/>
    <s v="ZAC"/>
    <s v="MEX"/>
    <s v="JEG"/>
    <s v="M01"/>
    <s v="I"/>
    <s v="LAND IMPO"/>
    <s v="67110002"/>
    <s v="NO COMMENTS"/>
    <m/>
    <m/>
    <s v="02"/>
    <s v="NO"/>
    <n v="0"/>
    <s v="NO"/>
    <m/>
    <m/>
    <m/>
  </r>
  <r>
    <s v="02"/>
    <s v="MXG"/>
    <n v="165"/>
    <x v="10"/>
    <s v="Broker"/>
    <s v="BrokerRM-V-324-V1I25-MCS"/>
    <x v="131"/>
    <s v="SAGS 32990"/>
    <s v="ENERO"/>
    <d v="2026-01-05T00:00:00"/>
    <s v="3658-5007947"/>
    <s v="OTRO"/>
    <s v="IMPORTACION"/>
    <s v="V1"/>
    <n v="0"/>
    <n v="0"/>
    <n v="1122.26"/>
    <n v="179.57"/>
    <n v="0"/>
    <n v="1301.83"/>
    <s v="MXN"/>
    <n v="73.971816580487527"/>
    <d v="2025-12-08T00:00:00"/>
    <s v="RADICI PLASTICS MEXICO S DE RL DE CV"/>
    <s v="ZAC"/>
    <s v="MEX"/>
    <s v="JEG"/>
    <s v="M17"/>
    <s v="I"/>
    <s v="LAND IMPO"/>
    <s v="67110002"/>
    <s v="NO COMMENTS"/>
    <m/>
    <m/>
    <s v="02"/>
    <s v="NO"/>
    <n v="0"/>
    <s v="NO"/>
    <m/>
    <m/>
    <m/>
  </r>
  <r>
    <s v="02"/>
    <s v="MXG"/>
    <n v="166"/>
    <x v="10"/>
    <s v="Broker"/>
    <s v="BrokerRM-V-328-V1I25-M19"/>
    <x v="132"/>
    <s v="SAGS 32991"/>
    <s v="ENERO"/>
    <d v="2026-01-05T00:00:00"/>
    <s v="3658-5007954"/>
    <s v="OTRO"/>
    <s v="IMPORTACION"/>
    <s v="V1"/>
    <n v="0"/>
    <n v="0"/>
    <n v="1360.73"/>
    <n v="217.72"/>
    <n v="0"/>
    <n v="1578.45"/>
    <s v="MXN"/>
    <n v="89.68975509972158"/>
    <d v="2025-12-08T00:00:00"/>
    <s v="WURTH ELEKTRONIK MEXICO SA DE CV"/>
    <s v="ZAC"/>
    <s v="MEX"/>
    <s v="JEG"/>
    <s v="M19"/>
    <s v="I"/>
    <s v="LAND IMPO"/>
    <s v="67110002"/>
    <s v="NO COMMENTS"/>
    <m/>
    <m/>
    <s v="02"/>
    <s v="NO"/>
    <n v="0"/>
    <s v="NO"/>
    <m/>
    <m/>
    <m/>
  </r>
  <r>
    <s v="02"/>
    <s v="MXG"/>
    <n v="167"/>
    <x v="10"/>
    <s v="Broker"/>
    <s v="BrokerRM-V-360-V1I25-M45"/>
    <x v="133"/>
    <s v="SAGS 32992"/>
    <s v="ENERO"/>
    <d v="2026-01-05T00:00:00"/>
    <s v="3658-5007956"/>
    <s v="OTRO"/>
    <s v="IMPORTACION"/>
    <s v="V1"/>
    <n v="0"/>
    <n v="0"/>
    <n v="1122.26"/>
    <n v="179.57"/>
    <n v="0"/>
    <n v="1301.83"/>
    <s v="MXN"/>
    <n v="73.971816580487527"/>
    <d v="2025-12-08T00:00:00"/>
    <s v="ELECTRICAL INSULATION SUPPLIERS DE MEXICO SA DE CV"/>
    <s v="ZAC"/>
    <s v="MEX"/>
    <s v="JEG"/>
    <s v="M62"/>
    <s v="I"/>
    <s v="LAND IMPO"/>
    <s v="67110002"/>
    <s v="NO COMMENTS"/>
    <m/>
    <m/>
    <s v="02"/>
    <s v="NO"/>
    <n v="0"/>
    <s v="NO"/>
    <m/>
    <m/>
    <m/>
  </r>
  <r>
    <s v="02"/>
    <s v="MXG"/>
    <n v="168"/>
    <x v="10"/>
    <s v="Broker"/>
    <s v="BrokerFG-V-156-V1E25-M01"/>
    <x v="134"/>
    <s v="SAGS 32993"/>
    <s v="ENERO"/>
    <d v="2026-01-05T00:00:00"/>
    <s v="3658-5007939"/>
    <s v="OTRO"/>
    <s v="EXPORTACION"/>
    <s v="V1"/>
    <n v="0"/>
    <n v="0"/>
    <n v="1440.22"/>
    <n v="230.44"/>
    <n v="0"/>
    <n v="1670.66"/>
    <s v="MXN"/>
    <n v="94.929257344167283"/>
    <d v="2025-12-09T00:00:00"/>
    <s v="JEG"/>
    <s v="MEX"/>
    <s v="ZAC"/>
    <s v="CONSORCIO INDUSTRIAL"/>
    <s v="M01"/>
    <s v="O"/>
    <s v="LAND EXPO"/>
    <s v="59210003"/>
    <s v="NO COMMENTS"/>
    <m/>
    <m/>
    <s v="02"/>
    <s v="NO"/>
    <n v="0"/>
    <s v="NO"/>
    <m/>
    <m/>
    <m/>
  </r>
  <r>
    <s v="02"/>
    <s v="MXG"/>
    <n v="169"/>
    <x v="10"/>
    <s v="Broker"/>
    <s v="BrokerRM-V-325-V1I25-M19"/>
    <x v="135"/>
    <s v="SAGS 32994"/>
    <s v="ENERO"/>
    <d v="2026-01-05T00:00:00"/>
    <s v="3658-5007948"/>
    <s v="OTRO"/>
    <s v="IMPORTACION"/>
    <s v="V1"/>
    <n v="0"/>
    <n v="0"/>
    <n v="2791.55"/>
    <n v="446.65"/>
    <n v="0"/>
    <n v="3238.2"/>
    <s v="MXN"/>
    <n v="183.99909085743508"/>
    <d v="2025-12-09T00:00:00"/>
    <s v="REA MAGNET WIRE TRADING COMPANY DE MEXICO S DE RL DE CV"/>
    <s v="ZAC"/>
    <s v="MEX"/>
    <s v="JEG"/>
    <s v="M19"/>
    <s v="I"/>
    <s v="LAND IMPO"/>
    <s v="67110002"/>
    <s v="NO COMMENTS"/>
    <m/>
    <m/>
    <s v="02"/>
    <s v="NO"/>
    <n v="0"/>
    <s v="NO"/>
    <m/>
    <m/>
    <m/>
  </r>
  <r>
    <s v="02"/>
    <s v="MXG"/>
    <n v="170"/>
    <x v="10"/>
    <s v="Broker"/>
    <s v="BrokerRM-V-303-V1I25-M46"/>
    <x v="136"/>
    <s v="SAGS 32995"/>
    <s v="ENERO"/>
    <d v="2026-01-05T00:00:00"/>
    <s v="3658-5007915"/>
    <s v="OTRO"/>
    <s v="IMPORTACION"/>
    <s v="V1"/>
    <n v="0"/>
    <n v="0"/>
    <n v="1122.26"/>
    <n v="179.57"/>
    <n v="0"/>
    <n v="1301.83"/>
    <s v="MXN"/>
    <n v="73.971816580487527"/>
    <d v="2025-12-10T00:00:00"/>
    <s v="COMPO MEXICO SA DE CV"/>
    <s v="ZAC"/>
    <s v="MEX"/>
    <s v="JEG"/>
    <s v="M46"/>
    <s v="I"/>
    <s v="LAND IMPO"/>
    <s v="67110002"/>
    <s v="NO COMMENTS"/>
    <m/>
    <m/>
    <s v="02"/>
    <s v="NO"/>
    <n v="0"/>
    <s v="NO"/>
    <m/>
    <m/>
    <m/>
  </r>
  <r>
    <s v="02"/>
    <s v="MXG"/>
    <n v="171"/>
    <x v="10"/>
    <s v="Broker"/>
    <s v="BrokerRM-V-308-V1I25-M45"/>
    <x v="137"/>
    <s v="SAGS 32996"/>
    <s v="ENERO"/>
    <d v="2026-01-05T00:00:00"/>
    <s v="3658-5007920"/>
    <s v="OTRO"/>
    <s v="IMPORTACION"/>
    <s v="V1"/>
    <n v="0"/>
    <n v="0"/>
    <n v="1201.75"/>
    <n v="192.29"/>
    <n v="0"/>
    <n v="1394.04"/>
    <s v="MXN"/>
    <n v="79.21131882493323"/>
    <d v="2025-12-10T00:00:00"/>
    <s v="ELECTRICAL INSULATION SUPPLIERS DE MEXICO SA DE CV"/>
    <s v="ZAC"/>
    <s v="MEX"/>
    <s v="JEG"/>
    <s v="M62"/>
    <s v="I"/>
    <s v="LAND IMPO"/>
    <s v="67110002"/>
    <s v="NO COMMENTS"/>
    <m/>
    <m/>
    <s v="02"/>
    <s v="NO"/>
    <n v="0"/>
    <s v="NO"/>
    <m/>
    <m/>
    <m/>
  </r>
  <r>
    <s v="02"/>
    <s v="MXG"/>
    <n v="172"/>
    <x v="10"/>
    <s v="Broker"/>
    <s v="BrokerFG-V-158-V1E25-M46"/>
    <x v="138"/>
    <s v="SAGS 32997"/>
    <s v="ENERO"/>
    <d v="2026-01-05T00:00:00"/>
    <s v="3658-5007945"/>
    <s v="OTRO"/>
    <s v="EXPORTACION"/>
    <s v="V1"/>
    <n v="0"/>
    <n v="0"/>
    <n v="1122.26"/>
    <n v="179.57"/>
    <n v="0"/>
    <n v="1301.83"/>
    <s v="MXN"/>
    <n v="73.971816580487527"/>
    <d v="2025-12-10T00:00:00"/>
    <s v="JEG"/>
    <s v="MEX"/>
    <s v="ZAC"/>
    <s v="MAHLE BEHR"/>
    <s v="M46"/>
    <s v="O"/>
    <s v="LAND EXPO"/>
    <s v="59210003"/>
    <s v="NO COMMENTS"/>
    <m/>
    <m/>
    <s v="02"/>
    <s v="NO"/>
    <n v="0"/>
    <s v="NO"/>
    <m/>
    <m/>
    <m/>
  </r>
  <r>
    <s v="02"/>
    <s v="MXG"/>
    <n v="173"/>
    <x v="10"/>
    <s v="Broker"/>
    <s v="BrokerFG-V-151-V1E25-M46"/>
    <x v="139"/>
    <s v="SAGS 32998"/>
    <s v="ENERO"/>
    <d v="2026-01-05T00:00:00"/>
    <s v="3658-5007913"/>
    <s v="OTRO"/>
    <s v="EXPORTACION"/>
    <s v="V1"/>
    <n v="0"/>
    <n v="0"/>
    <n v="1281.24"/>
    <n v="205.01"/>
    <n v="0"/>
    <n v="1486.25"/>
    <s v="MXN"/>
    <n v="84.450821069378947"/>
    <d v="2025-12-10T00:00:00"/>
    <s v="JEG"/>
    <s v="MEX"/>
    <s v="ZAC"/>
    <s v="AUMOVIO"/>
    <s v="M46"/>
    <s v="O"/>
    <s v="LAND EXPO"/>
    <s v="59210003"/>
    <s v="NO COMMENTS"/>
    <m/>
    <m/>
    <s v="02"/>
    <s v="NO"/>
    <n v="0"/>
    <s v="NO"/>
    <m/>
    <m/>
    <m/>
  </r>
  <r>
    <s v="02"/>
    <s v="MXG"/>
    <n v="174"/>
    <x v="10"/>
    <s v="Broker"/>
    <s v="BrokerRM-V-314-V1I25-M46"/>
    <x v="140"/>
    <s v="SAGS 32999"/>
    <s v="ENERO"/>
    <d v="2026-01-05T00:00:00"/>
    <s v="3658-5007928"/>
    <s v="OTRO"/>
    <s v="IMPORTACION"/>
    <s v="V1"/>
    <n v="0"/>
    <n v="0"/>
    <n v="1281.24"/>
    <n v="205.01"/>
    <n v="0"/>
    <n v="1486.25"/>
    <s v="MXN"/>
    <n v="84.450821069378947"/>
    <d v="2025-12-11T00:00:00"/>
    <s v="HUTCHINSON SEAL DE MEXICO SA DE CV"/>
    <s v="ZAC"/>
    <s v="MEX"/>
    <s v="JEG"/>
    <s v="M46"/>
    <s v="I"/>
    <s v="LAND IMPO"/>
    <s v="67110002"/>
    <s v="NO COMMENTS"/>
    <m/>
    <m/>
    <s v="02"/>
    <s v="NO"/>
    <n v="0"/>
    <s v="NO"/>
    <m/>
    <m/>
    <m/>
  </r>
  <r>
    <s v="02"/>
    <s v="MXG"/>
    <n v="175"/>
    <x v="10"/>
    <s v="Broker"/>
    <s v="BrokerRM-V-315-V1I25-M01"/>
    <x v="141"/>
    <s v="SAGS 33000"/>
    <s v="ENERO"/>
    <d v="2026-01-05T00:00:00"/>
    <s v="3658-5007929"/>
    <s v="OTRO"/>
    <s v="IMPORTACION"/>
    <s v="V1"/>
    <n v="0"/>
    <n v="0"/>
    <n v="1201.75"/>
    <n v="192.29"/>
    <n v="0"/>
    <n v="1394.04"/>
    <s v="MXN"/>
    <n v="79.21131882493323"/>
    <d v="2025-12-11T00:00:00"/>
    <s v="INNOVACION EN TERMOFORMADO SA DE CV"/>
    <s v="ZAC"/>
    <s v="MEX"/>
    <s v="JEG"/>
    <s v="M01"/>
    <s v="I"/>
    <s v="LAND IMPO"/>
    <s v="67110002"/>
    <s v="NO COMMENTS"/>
    <m/>
    <m/>
    <s v="02"/>
    <s v="NO"/>
    <n v="0"/>
    <s v="NO"/>
    <m/>
    <m/>
    <m/>
  </r>
  <r>
    <s v="02"/>
    <s v="MXG"/>
    <n v="176"/>
    <x v="10"/>
    <s v="Broker"/>
    <s v="BrokerFG-V-159-V1E25-M23"/>
    <x v="142"/>
    <s v="SAGS 33001"/>
    <s v="ENERO"/>
    <d v="2026-01-05T00:00:00"/>
    <s v="3658-5007949"/>
    <s v="OTRO"/>
    <s v="EXPORTACION"/>
    <s v="V1"/>
    <n v="0"/>
    <n v="0"/>
    <n v="1996.65"/>
    <n v="319.47000000000003"/>
    <n v="0"/>
    <n v="2316.12"/>
    <s v="MXN"/>
    <n v="131.60520484118416"/>
    <d v="2025-12-17T00:00:00"/>
    <s v="JEG"/>
    <s v="MEX"/>
    <s v="ZAC"/>
    <s v="ROBERT BOSCH"/>
    <s v="M23"/>
    <s v="O"/>
    <s v="LAND EXPO"/>
    <s v="59210003"/>
    <s v="NO COMMENTS"/>
    <m/>
    <m/>
    <s v="02"/>
    <s v="NO"/>
    <n v="0"/>
    <s v="NO"/>
    <m/>
    <m/>
    <m/>
  </r>
  <r>
    <s v="02"/>
    <s v="MXG"/>
    <n v="177"/>
    <x v="10"/>
    <s v="Broker"/>
    <s v="BrokerFG-V-155-V1E25-M01"/>
    <x v="143"/>
    <s v="SAGS 33002"/>
    <s v="ENERO"/>
    <d v="2026-01-05T00:00:00"/>
    <s v="3658-5007938"/>
    <s v="OTRO"/>
    <s v="EXPORTACION"/>
    <s v="V1"/>
    <n v="0"/>
    <n v="0"/>
    <n v="1281.24"/>
    <n v="205.01"/>
    <n v="0"/>
    <n v="1486.25"/>
    <s v="MXN"/>
    <n v="84.450821069378947"/>
    <d v="2025-12-22T00:00:00"/>
    <s v="JEG"/>
    <s v="MEX"/>
    <s v="ZAC"/>
    <s v="CONSORCIO INDUSTRIAL"/>
    <s v="M01"/>
    <s v="O"/>
    <s v="LAND EXPO"/>
    <s v="59210003"/>
    <s v="NO COMMENTS"/>
    <m/>
    <m/>
    <s v="02"/>
    <s v="NO"/>
    <n v="0"/>
    <s v="NO"/>
    <m/>
    <m/>
    <m/>
  </r>
  <r>
    <s v="02"/>
    <s v="MXG"/>
    <n v="178"/>
    <x v="10"/>
    <s v="Broker"/>
    <s v="BrokerFG-V-161-V1E25-M19"/>
    <x v="144"/>
    <s v="SAGS 33003"/>
    <s v="ENERO"/>
    <d v="2026-01-05T00:00:00"/>
    <s v="3658-5007952"/>
    <s v="OTRO"/>
    <s v="EXPORTACION"/>
    <s v="V1"/>
    <n v="0"/>
    <n v="0"/>
    <n v="1360.73"/>
    <n v="217.72"/>
    <n v="0"/>
    <n v="1578.45"/>
    <s v="MXN"/>
    <n v="89.68975509972158"/>
    <d v="2025-12-22T00:00:00"/>
    <s v="JEG"/>
    <s v="MEX"/>
    <s v="ZAC"/>
    <s v="VALEO"/>
    <s v="M19"/>
    <s v="O"/>
    <s v="LAND EXPO"/>
    <s v="59210003"/>
    <s v="NO COMMENTS"/>
    <m/>
    <m/>
    <s v="02"/>
    <s v="NO"/>
    <n v="0"/>
    <s v="NO"/>
    <m/>
    <m/>
    <m/>
  </r>
  <r>
    <s v="02"/>
    <s v="MXG"/>
    <n v="179"/>
    <x v="10"/>
    <s v="Broker"/>
    <s v="BrokerFG-V-017-V1E26-M45"/>
    <x v="145"/>
    <s v="SAGS 33004"/>
    <s v="ENERO"/>
    <d v="2026-01-05T00:00:00"/>
    <s v="3658-5008128"/>
    <s v="OTRO"/>
    <s v="EXPORTACION"/>
    <s v="V1"/>
    <n v="0"/>
    <n v="0"/>
    <n v="1122.26"/>
    <n v="179.57"/>
    <n v="0"/>
    <n v="1301.83"/>
    <s v="MXN"/>
    <n v="73.971816580487527"/>
    <d v="2025-12-26T00:00:00"/>
    <s v="JEG"/>
    <s v="MEX"/>
    <s v="ZAC"/>
    <s v="ELICAMEX"/>
    <s v="M62"/>
    <s v="O"/>
    <s v="LAND EXPO"/>
    <s v="59210003"/>
    <s v="NO COMMENTS"/>
    <m/>
    <m/>
    <s v="02"/>
    <s v="NO"/>
    <n v="0"/>
    <s v="NO"/>
    <m/>
    <m/>
    <m/>
  </r>
  <r>
    <s v="02"/>
    <s v="MXG"/>
    <n v="180"/>
    <x v="10"/>
    <s v="Broker"/>
    <s v="BrokerFG-V-145-V1E25-M19"/>
    <x v="146"/>
    <s v="SAGS 33017"/>
    <s v="ENERO"/>
    <d v="2026-01-08T00:00:00"/>
    <s v="3658-5006577"/>
    <s v="OTRO"/>
    <s v="EXPORTACION"/>
    <s v="V1"/>
    <n v="0"/>
    <n v="0"/>
    <n v="6517.23"/>
    <n v="1042.76"/>
    <n v="0"/>
    <n v="7559.99"/>
    <s v="MXN"/>
    <n v="429.56929370986984"/>
    <d v="2025-10-08T00:00:00"/>
    <s v="JEG"/>
    <s v="MEX"/>
    <s v="ZAC"/>
    <s v="GENERAL MOTORS"/>
    <s v="M19"/>
    <s v="O"/>
    <s v="LAND EXPO"/>
    <s v="59210003"/>
    <s v="NO COMMENTS"/>
    <m/>
    <m/>
    <s v="02"/>
    <s v="NO"/>
    <n v="0"/>
    <s v="NO"/>
    <m/>
    <m/>
    <m/>
  </r>
  <r>
    <s v="02"/>
    <s v="MXG"/>
    <n v="181"/>
    <x v="10"/>
    <s v="Broker"/>
    <s v="BrokerFG-V-170-V1E25-M19"/>
    <x v="147"/>
    <s v="SAGS 33022"/>
    <s v="ENERO"/>
    <d v="2026-01-09T00:00:00"/>
    <s v="3658-5008632"/>
    <s v="OTRO"/>
    <s v="EXPORTACION"/>
    <s v="V1"/>
    <n v="0"/>
    <n v="0"/>
    <n v="4222.37"/>
    <n v="675.59"/>
    <n v="0"/>
    <n v="4897.96"/>
    <s v="MXN"/>
    <n v="278.30899482925167"/>
    <d v="2026-01-07T00:00:00"/>
    <s v="JEG"/>
    <s v="MEX"/>
    <s v="ZAC"/>
    <s v="GENERAL MOTORS"/>
    <s v="M19"/>
    <s v="O"/>
    <s v="LAND EXPO"/>
    <s v="59210003"/>
    <s v="NO COMMENTS"/>
    <m/>
    <m/>
    <s v="02"/>
    <s v="NO"/>
    <n v="0"/>
    <s v="NO"/>
    <m/>
    <m/>
    <m/>
  </r>
  <r>
    <s v="02"/>
    <s v="MXG"/>
    <n v="182"/>
    <x v="10"/>
    <s v="Broker"/>
    <s v="BrokerVA-V-067-F4I25"/>
    <x v="148"/>
    <s v="SAGS 33036"/>
    <s v="ENERO"/>
    <d v="2026-01-09T00:00:00"/>
    <s v="3658-6000633"/>
    <s v="OTRO"/>
    <s v="IMPORTACION"/>
    <s v="F4"/>
    <n v="0"/>
    <n v="0"/>
    <n v="1235.8399999999999"/>
    <n v="197.74"/>
    <n v="0"/>
    <n v="1433.58"/>
    <s v="MXN"/>
    <n v="81.45803738848798"/>
    <d v="2026-01-09T00:00:00"/>
    <s v="JE NORTH"/>
    <s v="ZAC"/>
    <s v="MEX"/>
    <s v="JTM"/>
    <s v="M19"/>
    <s v="I"/>
    <s v="LAND IMPO"/>
    <s v="67110002"/>
    <s v="NO COMMENTS"/>
    <m/>
    <m/>
    <s v="02"/>
    <s v="NO"/>
    <n v="0"/>
    <s v="NO"/>
    <m/>
    <m/>
    <m/>
  </r>
  <r>
    <s v="02"/>
    <s v="MXG"/>
    <n v="183"/>
    <x v="10"/>
    <s v="Broker"/>
    <s v="BrokerVA-V-068-F4I25"/>
    <x v="149"/>
    <s v="SAGS 33037"/>
    <s v="ENERO"/>
    <d v="2026-01-09T00:00:00"/>
    <s v="3658-6000634"/>
    <s v="OTRO"/>
    <s v="IMPORTACION"/>
    <s v="F4"/>
    <n v="0"/>
    <n v="0"/>
    <n v="1235.8399999999999"/>
    <n v="197.74"/>
    <n v="0"/>
    <n v="1433.58"/>
    <s v="MXN"/>
    <n v="81.45803738848798"/>
    <d v="2026-01-09T00:00:00"/>
    <s v="JE NORTH"/>
    <s v="ZAC"/>
    <s v="MEX"/>
    <s v="JTM"/>
    <s v="M19"/>
    <s v="I"/>
    <s v="LAND IMPO"/>
    <s v="67110002"/>
    <s v="NO COMMENTS"/>
    <m/>
    <m/>
    <s v="02"/>
    <s v="NO"/>
    <n v="0"/>
    <s v="NO"/>
    <m/>
    <m/>
    <m/>
  </r>
  <r>
    <s v="02"/>
    <s v="MXG"/>
    <n v="184"/>
    <x v="11"/>
    <s v="Freight"/>
    <s v="FreightRM-V-331-V1I25-M19.4"/>
    <x v="150"/>
    <s v="C8031"/>
    <s v="ENERO"/>
    <d v="2026-01-09T00:00:00"/>
    <s v="25-730-3658-5008615"/>
    <n v="5641"/>
    <s v="NACIONAL"/>
    <s v="RB-002"/>
    <n v="0"/>
    <n v="0"/>
    <n v="9650"/>
    <n v="1544"/>
    <n v="386"/>
    <n v="10808"/>
    <s v="MXN"/>
    <n v="614.12580260242055"/>
    <d v="2026-01-11T00:00:00"/>
    <s v="SLP-ZAC"/>
    <s v="ASAHI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185"/>
    <x v="11"/>
    <s v="Freight"/>
    <s v="FreightRM-V-356-V1I25-M19.1"/>
    <x v="151"/>
    <s v="C8032"/>
    <s v="ENERO"/>
    <d v="2026-01-09T00:00:00"/>
    <s v="25-730 3658-5008656"/>
    <n v="5652"/>
    <s v="NACIONAL"/>
    <s v="TB-002"/>
    <n v="0"/>
    <n v="0"/>
    <n v="19000"/>
    <n v="3040"/>
    <n v="760"/>
    <n v="21280"/>
    <s v="MXN"/>
    <n v="1209.1596113415535"/>
    <d v="2026-01-11T00:00:00"/>
    <s v="MTY-ZAC"/>
    <s v="REA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186"/>
    <x v="11"/>
    <s v="Freight"/>
    <s v="FreightFG-V-174-V1E25-M19"/>
    <x v="152"/>
    <s v="C8033"/>
    <s v="ENERO"/>
    <d v="2026-01-09T00:00:00"/>
    <s v="25-730 3658-5008652"/>
    <n v="5656"/>
    <s v="NACIONAL"/>
    <s v="RB-002"/>
    <n v="0"/>
    <n v="0"/>
    <n v="8000"/>
    <n v="1280"/>
    <n v="320"/>
    <n v="8960"/>
    <s v="MXN"/>
    <n v="509.1198363543383"/>
    <d v="2026-01-11T00:00:00"/>
    <s v="ZAC-AGS"/>
    <s v="JOHNSON "/>
    <s v="MARELLI"/>
    <s v="ZAC"/>
    <s v="M19"/>
    <s v="O"/>
    <s v="LAND EXPO"/>
    <s v="59210003"/>
    <s v="NO COMMENTS"/>
    <m/>
    <m/>
    <s v="02"/>
    <s v="NO"/>
    <n v="0"/>
    <s v="NO"/>
    <m/>
    <m/>
    <m/>
  </r>
  <r>
    <s v="02"/>
    <s v="MXG"/>
    <n v="187"/>
    <x v="11"/>
    <s v="Freight"/>
    <s v="FreightRM-V-018-V1I26-M01.1"/>
    <x v="153"/>
    <s v="C8042"/>
    <s v="ENERO"/>
    <d v="2026-01-09T00:00:00"/>
    <s v="26-730 3658-6000226"/>
    <n v="5905"/>
    <s v="NACIONAL"/>
    <s v="RB-002"/>
    <n v="0"/>
    <n v="0"/>
    <n v="19000"/>
    <n v="3040"/>
    <n v="760"/>
    <n v="21280"/>
    <s v="MXN "/>
    <n v="1209.1596113415535"/>
    <d v="2026-01-11T00:00:00"/>
    <s v="QRO-ZAC"/>
    <s v="INNOVET"/>
    <s v="JOHNSON "/>
    <s v="ZAC"/>
    <s v="M01"/>
    <s v="I"/>
    <s v="LAND IMPO"/>
    <s v="67110002"/>
    <s v="NO COMMENTS"/>
    <m/>
    <m/>
    <s v="02"/>
    <s v="NO"/>
    <n v="0"/>
    <s v="NO"/>
    <m/>
    <m/>
    <m/>
  </r>
  <r>
    <s v="02"/>
    <s v="MXG"/>
    <n v="188"/>
    <x v="11"/>
    <s v="Freight"/>
    <s v="FreightRM-V-338-V1I25-M19.1"/>
    <x v="154"/>
    <s v="C8043"/>
    <s v="ENERO"/>
    <d v="2026-01-09T00:00:00"/>
    <s v="25-730 3658-5008627"/>
    <n v="5647"/>
    <s v="NACIONAL"/>
    <s v="S/N"/>
    <n v="0"/>
    <n v="0"/>
    <n v="8650"/>
    <n v="1384"/>
    <n v="0"/>
    <n v="10034"/>
    <s v="MXN "/>
    <n v="570.14603102449007"/>
    <d v="2026-01-11T00:00:00"/>
    <s v="SLP-ZAC"/>
    <s v="EJOTAF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189"/>
    <x v="11"/>
    <s v="Freight"/>
    <s v="FreightRM-V-356-V1I25-M19.2"/>
    <x v="155"/>
    <s v="C8045"/>
    <s v="ENERO"/>
    <d v="2026-01-09T00:00:00"/>
    <s v="25-730 3658-5008656"/>
    <n v="5762"/>
    <s v="NACIONAL"/>
    <s v="S/N"/>
    <n v="0"/>
    <n v="0"/>
    <n v="19000"/>
    <n v="3040"/>
    <n v="0"/>
    <n v="22040"/>
    <s v="MXN "/>
    <n v="1252.3438831751803"/>
    <d v="2026-01-11T00:00:00"/>
    <s v="MTY-ZAC"/>
    <s v="REA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190"/>
    <x v="11"/>
    <s v="Freight"/>
    <s v="FreightRM-V-331-V1I25-M19.7"/>
    <x v="156"/>
    <s v="C8046"/>
    <s v="ENERO"/>
    <d v="2026-01-09T00:00:00"/>
    <s v="25-730 3658-5008615"/>
    <n v="5774"/>
    <s v="NACIONAL"/>
    <s v="S/N"/>
    <n v="0"/>
    <n v="0"/>
    <n v="9650"/>
    <n v="1544"/>
    <n v="0"/>
    <n v="11194"/>
    <s v="MXN "/>
    <n v="636.05886698107849"/>
    <d v="2026-01-11T00:00:00"/>
    <s v="SLP-ZAC"/>
    <s v="ASAHI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191"/>
    <x v="11"/>
    <s v="Freight"/>
    <s v="FreightRM-V-356-V1I25-M19.3"/>
    <x v="157"/>
    <s v="C8051"/>
    <s v="ENERO"/>
    <d v="2026-01-09T00:00:00"/>
    <s v="25-730 3658-5008656"/>
    <n v="5811"/>
    <s v="NACIONAL"/>
    <s v="S/N"/>
    <n v="0"/>
    <n v="0"/>
    <n v="19000"/>
    <n v="3040"/>
    <n v="0"/>
    <n v="22040"/>
    <s v="MXN "/>
    <n v="1252.3438831751803"/>
    <d v="2026-01-11T00:00:00"/>
    <s v="MTY-ZAC"/>
    <s v="REA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192"/>
    <x v="11"/>
    <s v="Freight"/>
    <s v="FreightRM-V-338-V1I25-M19.2"/>
    <x v="158"/>
    <s v="C8039"/>
    <s v="ENERO"/>
    <d v="2026-01-09T00:00:00"/>
    <s v="25-730 3658-5008627"/>
    <n v="5778"/>
    <s v="NACIONAL"/>
    <s v="RB-002"/>
    <n v="0"/>
    <n v="0"/>
    <n v="2000"/>
    <n v="320"/>
    <n v="80"/>
    <n v="2240"/>
    <s v="MXN "/>
    <n v="127.27995908858458"/>
    <d v="2026-01-11T00:00:00"/>
    <s v="SLP-ZAC"/>
    <s v="EJOTAF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193"/>
    <x v="11"/>
    <s v="Freight"/>
    <s v="FreightRM-J-1139LI25-M19.3"/>
    <x v="159"/>
    <s v="C7950"/>
    <s v="ENERO"/>
    <d v="2026-01-05T00:00:00"/>
    <s v="26 24 3483 6089003/ 26 24 3483 6089005"/>
    <n v="5915"/>
    <s v="IMPO"/>
    <s v="TB-007"/>
    <n v="0"/>
    <n v="0"/>
    <n v="1200"/>
    <n v="192"/>
    <n v="48"/>
    <n v="1344"/>
    <s v="USD"/>
    <n v="1344"/>
    <d v="2026-01-07T00:00:00"/>
    <s v="USA-ZAC"/>
    <s v="TDS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194"/>
    <x v="11"/>
    <s v="Freight"/>
    <s v="FreightRM-J-1137LI25-M19.2"/>
    <x v="160"/>
    <s v="C7970"/>
    <s v="ENERO"/>
    <d v="2026-01-07T00:00:00"/>
    <s v="25 24 3483 5035824"/>
    <n v="5825"/>
    <s v="IMPO"/>
    <s v="TB-019"/>
    <n v="0"/>
    <n v="0"/>
    <n v="1150"/>
    <n v="184"/>
    <n v="46"/>
    <n v="1288"/>
    <s v="USD"/>
    <n v="1288"/>
    <d v="2026-01-07T00:00:00"/>
    <s v="USA-ZAC"/>
    <s v="TDS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195"/>
    <x v="11"/>
    <s v="Freight"/>
    <s v="FreightRM-J-1134LI25-M19.4"/>
    <x v="161"/>
    <s v="C7971"/>
    <s v="ENERO"/>
    <d v="2026-01-07T00:00:00"/>
    <s v="25 24 3483 5035818/25 24 3483 5035819"/>
    <n v="5808"/>
    <s v="IMPO"/>
    <s v="TB-031"/>
    <n v="0"/>
    <n v="0"/>
    <n v="1150"/>
    <n v="184"/>
    <n v="46"/>
    <n v="1288"/>
    <s v="USD"/>
    <n v="1288"/>
    <d v="2026-01-07T00:00:00"/>
    <s v="USA-ZAC"/>
    <s v="TDS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196"/>
    <x v="11"/>
    <s v="Freight"/>
    <s v="FreightRM-J-1131LI25-M19.2"/>
    <x v="162"/>
    <s v="C7972"/>
    <s v="ENERO"/>
    <d v="2026-01-07T00:00:00"/>
    <s v="25 24 3483 5035815"/>
    <n v="5758"/>
    <s v="IMPO"/>
    <s v="TB-007"/>
    <n v="0"/>
    <n v="0"/>
    <n v="1150"/>
    <n v="184"/>
    <n v="46"/>
    <n v="1288"/>
    <s v="USD"/>
    <n v="1288"/>
    <d v="2026-01-07T00:00:00"/>
    <s v="USA-ZAC"/>
    <s v="TDS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197"/>
    <x v="11"/>
    <s v="Freight"/>
    <s v="FreightRM-J-1121LI25-M19.2"/>
    <x v="163"/>
    <s v="C7973"/>
    <s v="ENERO"/>
    <d v="2026-01-07T00:00:00"/>
    <s v="25 24 3483 5035815"/>
    <n v="5734"/>
    <s v="IMPO"/>
    <s v="TB-010"/>
    <n v="0"/>
    <n v="0"/>
    <n v="1150"/>
    <n v="184"/>
    <n v="46"/>
    <n v="1288"/>
    <s v="USD"/>
    <n v="1288"/>
    <d v="2026-01-07T00:00:00"/>
    <s v="USA-ZAC"/>
    <s v="TDS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198"/>
    <x v="11"/>
    <s v="Freight"/>
    <s v="FreightRM-J-1115LI25-M19.3"/>
    <x v="164"/>
    <s v="C7974"/>
    <s v="ENERO"/>
    <d v="2026-01-07T00:00:00"/>
    <s v="25 24 3483 5035812/25 24 3483 5035817"/>
    <n v="5658"/>
    <s v="IMPO"/>
    <s v="TB-011"/>
    <n v="0"/>
    <n v="0"/>
    <n v="1150"/>
    <n v="184"/>
    <n v="46"/>
    <n v="1288"/>
    <s v="USD"/>
    <n v="1288"/>
    <d v="2026-01-07T00:00:00"/>
    <s v="USA-ZAC"/>
    <s v="TDS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199"/>
    <x v="11"/>
    <s v="Freight"/>
    <s v="FreightRM-J-1115LI25-M19.3"/>
    <x v="164"/>
    <s v="C8006"/>
    <s v="ENERO"/>
    <d v="2026-01-07T00:00:00"/>
    <s v="25 24 3483 5035812/25 24 3483 5035817."/>
    <n v="5751"/>
    <s v="SEGURO"/>
    <s v="S/N"/>
    <n v="0"/>
    <n v="0"/>
    <n v="425"/>
    <n v="68"/>
    <n v="0"/>
    <n v="493"/>
    <s v="USD"/>
    <n v="493"/>
    <d v="2026-01-07T00:00:00"/>
    <s v="USA-ZAC"/>
    <s v="TDS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200"/>
    <x v="11"/>
    <s v="Freight"/>
    <s v="FreightRM-J-1121LI25-M19.2"/>
    <x v="163"/>
    <s v="C8007"/>
    <s v="ENERO"/>
    <d v="2026-01-07T00:00:00"/>
    <s v="25 24 3483 5035815."/>
    <n v="5769"/>
    <s v="SEGURO"/>
    <s v="S/N"/>
    <n v="0"/>
    <n v="0"/>
    <n v="340"/>
    <n v="54.4"/>
    <n v="0"/>
    <n v="394.4"/>
    <s v="USD"/>
    <n v="394.4"/>
    <d v="2026-01-07T00:00:00"/>
    <s v="USA-ZAC"/>
    <s v="TDS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201"/>
    <x v="11"/>
    <s v="Freight"/>
    <s v="FreightRM-J-1131LI25-M19.2"/>
    <x v="162"/>
    <s v="C8008"/>
    <s v="ENERO"/>
    <d v="2026-01-07T00:00:00"/>
    <s v="25 24 3483 5035815."/>
    <n v="5759"/>
    <s v="SEGURO"/>
    <s v="S/N"/>
    <n v="0"/>
    <n v="0"/>
    <n v="290"/>
    <n v="46.4"/>
    <n v="0"/>
    <n v="336.4"/>
    <s v="USD"/>
    <n v="336.4"/>
    <d v="2026-01-07T00:00:00"/>
    <s v="USA-ZAC"/>
    <s v="TDS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202"/>
    <x v="11"/>
    <s v="Freight"/>
    <s v="FreightRM-J-1134LI25-M19.4"/>
    <x v="161"/>
    <s v="C8009"/>
    <s v="ENERO"/>
    <d v="2026-01-07T00:00:00"/>
    <s v="25 24 3483 5035818/25 24 3483 5035819."/>
    <n v="5809"/>
    <s v="SEGURO"/>
    <s v="S/N"/>
    <n v="0"/>
    <n v="0"/>
    <n v="310"/>
    <n v="49.6"/>
    <n v="0"/>
    <n v="359.6"/>
    <s v="USD"/>
    <n v="359.6"/>
    <d v="2026-01-07T00:00:00"/>
    <s v="USA-ZAC"/>
    <s v="TDS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203"/>
    <x v="11"/>
    <s v="Freight"/>
    <s v="FreightRM-J-1137LI25-M19.2"/>
    <x v="160"/>
    <s v="C8010"/>
    <s v="ENERO"/>
    <d v="2026-01-07T00:00:00"/>
    <s v="25 24 3483 5035824."/>
    <n v="5863"/>
    <s v="SEGURO"/>
    <s v="S/N"/>
    <n v="0"/>
    <n v="0"/>
    <n v="320"/>
    <n v="51.2"/>
    <n v="0"/>
    <n v="371.2"/>
    <s v="USD"/>
    <n v="371.2"/>
    <d v="2026-01-07T00:00:00"/>
    <s v="USA-ZAC"/>
    <s v="TDS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204"/>
    <x v="11"/>
    <s v="Freight"/>
    <s v="FreightRM-J-1139LI25-M19.3"/>
    <x v="159"/>
    <s v="C8011"/>
    <s v="ENERO"/>
    <d v="2026-01-07T00:00:00"/>
    <s v="26 24 3483 6089003/ 26 24 3483 6089005."/>
    <n v="5935"/>
    <s v="SEGURO"/>
    <s v="S/N"/>
    <n v="0"/>
    <n v="0"/>
    <n v="230"/>
    <n v="36.799999999999997"/>
    <n v="0"/>
    <n v="266.8"/>
    <s v="USD"/>
    <n v="266.8"/>
    <d v="2026-01-07T00:00:00"/>
    <s v="USA-ZAC"/>
    <s v="TDS"/>
    <s v="JOHNSON "/>
    <s v="ZAC"/>
    <s v="M19"/>
    <s v="I"/>
    <s v="LAND IMPO"/>
    <s v="67110002"/>
    <s v="NO COMMENTS"/>
    <m/>
    <m/>
    <s v="02"/>
    <s v="NO"/>
    <n v="0"/>
    <s v="NO"/>
    <m/>
    <m/>
    <m/>
  </r>
  <r>
    <s v="02"/>
    <s v="MXG"/>
    <n v="205"/>
    <x v="12"/>
    <s v="Freight"/>
    <s v="FreightRM-J-1167LI26-M19"/>
    <x v="165"/>
    <n v="6235622287"/>
    <s v="ENERO"/>
    <d v="2026-01-05T00:00:00"/>
    <s v="OTRO"/>
    <s v="OTRO"/>
    <s v="IMPO LAND"/>
    <s v="OTRO"/>
    <n v="0"/>
    <n v="0"/>
    <n v="207.17"/>
    <n v="0"/>
    <n v="0"/>
    <n v="207.17"/>
    <s v="USD"/>
    <n v="207.17"/>
    <s v="19-12-2025"/>
    <s v="SLIDEMATIC PRECISION"/>
    <s v="USA"/>
    <s v="USA"/>
    <s v="TDS"/>
    <s v="M19"/>
    <s v="I"/>
    <s v="LAND IMPO"/>
    <s v="67110002"/>
    <s v="NO COMMENTS"/>
    <m/>
    <m/>
    <s v="02"/>
    <s v="NO"/>
    <n v="0"/>
    <s v="NO"/>
    <m/>
    <m/>
    <m/>
  </r>
  <r>
    <s v="02"/>
    <s v="MXG"/>
    <n v="206"/>
    <x v="12"/>
    <s v="Freight"/>
    <s v="FreightRM-J-1105LI25-M19"/>
    <x v="166"/>
    <n v="6236461421"/>
    <s v="ENERO"/>
    <d v="2026-01-08T00:00:00"/>
    <s v="OTRO"/>
    <s v="OTRO"/>
    <s v="IMPO LAND"/>
    <s v="OTRO"/>
    <n v="0"/>
    <n v="0"/>
    <n v="361.11"/>
    <n v="0"/>
    <n v="0"/>
    <n v="361.11"/>
    <s v="USD"/>
    <n v="361.11"/>
    <d v="2025-12-09T00:00:00"/>
    <s v="ELKEM SILICONES LLC"/>
    <s v="USA"/>
    <s v="USA"/>
    <s v="TDS"/>
    <s v="M19"/>
    <s v="I"/>
    <s v="LAND IMPO"/>
    <s v="67110002"/>
    <s v="NO COMMENTS"/>
    <m/>
    <m/>
    <s v="02"/>
    <s v="NO"/>
    <n v="0"/>
    <s v="NO"/>
    <m/>
    <m/>
    <m/>
  </r>
  <r>
    <s v="02"/>
    <s v="MXG"/>
    <n v="207"/>
    <x v="13"/>
    <s v="Broker"/>
    <s v="BrokerRM-I-0800-AI25-M19"/>
    <x v="167"/>
    <s v="DHEXM 42805"/>
    <s v="ENERO"/>
    <d v="2026-01-05T00:00:00"/>
    <s v="25- 52- 3600- 5078327"/>
    <n v="8381022263"/>
    <s v="AIR IMPO"/>
    <s v="OTRO"/>
    <n v="0"/>
    <n v="0"/>
    <n v="1722.53"/>
    <n v="275.61"/>
    <n v="0"/>
    <n v="1998.1399999999999"/>
    <s v="MXN"/>
    <n v="113.53713279163588"/>
    <d v="2025-10-27T00:00:00"/>
    <s v="JEIM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08"/>
    <x v="13"/>
    <s v="Broker"/>
    <s v="BrokerRM-I-0753-AI25-M19"/>
    <x v="168"/>
    <s v="DHEXM 42806"/>
    <s v="ENERO"/>
    <d v="2026-01-05T00:00:00"/>
    <s v="25- 52- 3600- 5078706"/>
    <n v="7020543493"/>
    <s v="AIR IMPO"/>
    <s v="OTRO"/>
    <n v="0"/>
    <n v="0"/>
    <n v="4652.33"/>
    <n v="744.37279999999998"/>
    <n v="0"/>
    <n v="5396.7028"/>
    <s v="MXN"/>
    <n v="306.64826410591513"/>
    <d v="2025-10-28T00:00:00"/>
    <s v="HEI"/>
    <s v="USA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09"/>
    <x v="13"/>
    <s v="Broker"/>
    <s v="BrokerRM-I-0854-AI25-M19"/>
    <x v="169"/>
    <s v="DHEXM 42809"/>
    <s v="ENERO"/>
    <d v="2026-01-05T00:00:00"/>
    <s v="25- 52- 3600- 5086965"/>
    <n v="6860026364"/>
    <s v="AIR IMPO"/>
    <s v="OTRO"/>
    <n v="0"/>
    <n v="0"/>
    <n v="8501.26"/>
    <n v="1360.2016000000001"/>
    <n v="0"/>
    <n v="9861.4616000000005"/>
    <s v="MXN"/>
    <n v="560.34215580430714"/>
    <d v="2025-11-28T00:00:00"/>
    <s v="JEIM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10"/>
    <x v="13"/>
    <s v="Broker"/>
    <s v="BrokerRM-I-0889-AI25-M19"/>
    <x v="170"/>
    <s v="DHEXM 42808"/>
    <s v="ENERO"/>
    <d v="2026-01-05T00:00:00"/>
    <s v="25- 52- 3600- 5086927"/>
    <n v="6491823424"/>
    <s v="AIR IMPO"/>
    <s v="OTRO"/>
    <n v="0"/>
    <n v="0"/>
    <n v="2969.61"/>
    <n v="475.13760000000002"/>
    <n v="0"/>
    <n v="3444.7476000000001"/>
    <s v="MXN"/>
    <n v="195.73541678504461"/>
    <d v="2025-11-28T00:00:00"/>
    <s v="DPMC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11"/>
    <x v="13"/>
    <s v="Broker"/>
    <s v="BrokerRM-I-0902-AI25-M19"/>
    <x v="171"/>
    <s v="DHEXM 42818"/>
    <s v="ENERO"/>
    <d v="2026-01-05T00:00:00"/>
    <s v="25- 52- 3600- 5091458"/>
    <n v="8260787496"/>
    <s v="AIR IMPO"/>
    <s v="OTRO"/>
    <n v="0"/>
    <n v="0"/>
    <n v="6538.86"/>
    <n v="1046.21"/>
    <n v="0"/>
    <n v="7585.07"/>
    <s v="MXN"/>
    <n v="430.99437468037956"/>
    <d v="2025-12-10T00:00:00"/>
    <s v="JENAI"/>
    <s v="USA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12"/>
    <x v="13"/>
    <s v="Broker"/>
    <s v="BrokerRM-I-0915-AI25-M19"/>
    <x v="172"/>
    <s v="DHEXM 42810"/>
    <s v="ENERO"/>
    <d v="2026-01-05T00:00:00"/>
    <s v="25- 52- 3600- 5088550"/>
    <n v="2949781214"/>
    <s v="AIR IMPO"/>
    <s v="OTRO"/>
    <n v="0"/>
    <n v="0"/>
    <n v="3589.02"/>
    <n v="574.25"/>
    <n v="0"/>
    <n v="4163.2700000000004"/>
    <s v="MXN"/>
    <n v="236.56287289050516"/>
    <d v="2025-12-02T00:00:00"/>
    <s v="FDEICL"/>
    <s v="HKG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13"/>
    <x v="13"/>
    <s v="Broker"/>
    <s v="BrokerRM-I-0927-AI25-M19"/>
    <x v="173"/>
    <s v="DHEXM 42811"/>
    <s v="ENERO"/>
    <d v="2026-01-05T00:00:00"/>
    <s v="25- 52- 3600- 5089872"/>
    <n v="5646780683"/>
    <s v="AIR IMPO"/>
    <s v="OTRO"/>
    <n v="0"/>
    <n v="0"/>
    <n v="3164.65"/>
    <n v="506.35"/>
    <n v="0"/>
    <n v="3671"/>
    <s v="MXN"/>
    <n v="208.59139723847946"/>
    <d v="2025-12-05T00:00:00"/>
    <s v="FDEICL"/>
    <s v="HKG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14"/>
    <x v="13"/>
    <s v="Broker"/>
    <s v="BrokerRM-I-0933-AI25-M19"/>
    <x v="174"/>
    <s v="DHEXM 42816"/>
    <s v="ENERO"/>
    <d v="2026-01-05T00:00:00"/>
    <s v="25- 52- 3600- 5091274"/>
    <n v="2203281102"/>
    <s v="AIR IMPO"/>
    <s v="OTRO"/>
    <n v="0"/>
    <n v="0"/>
    <n v="3164.65"/>
    <n v="506.35"/>
    <n v="0"/>
    <n v="3671"/>
    <s v="MXN"/>
    <n v="208.59139723847946"/>
    <d v="2025-12-09T00:00:00"/>
    <s v="JEIM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15"/>
    <x v="13"/>
    <s v="Broker"/>
    <s v="BrokerRM-I-0931-AI25-M19"/>
    <x v="175"/>
    <s v="DHEXM 42814"/>
    <s v="ENERO"/>
    <d v="2026-01-05T00:00:00"/>
    <s v="25- 52- 3600- 5090592"/>
    <n v="2856472021"/>
    <s v="AIR IMPO"/>
    <s v="OTRO"/>
    <n v="0"/>
    <n v="0"/>
    <n v="6757.65"/>
    <n v="1081.2239999999999"/>
    <n v="0"/>
    <n v="7838.8739999999998"/>
    <s v="MXN"/>
    <n v="445.41587590203989"/>
    <d v="2025-12-08T00:00:00"/>
    <s v="JEIM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16"/>
    <x v="13"/>
    <s v="Broker"/>
    <s v="BrokerRM-I-091-AI25-M19"/>
    <x v="176"/>
    <s v="DHEXM 42812"/>
    <s v="ENERO"/>
    <d v="2026-01-05T00:00:00"/>
    <s v="25- 52- 3600- 5090590"/>
    <n v="8641724884"/>
    <s v="AIR IMPO"/>
    <s v="OTRO"/>
    <n v="0"/>
    <n v="0"/>
    <n v="3589.02"/>
    <n v="574.25"/>
    <n v="0"/>
    <n v="4163.2700000000004"/>
    <s v="MXN"/>
    <n v="236.56287289050516"/>
    <d v="2025-12-08T00:00:00"/>
    <s v="AZSPC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17"/>
    <x v="13"/>
    <s v="Broker"/>
    <s v="BrokerRM-I-0949-AI25-M19"/>
    <x v="177"/>
    <s v="DHEXM 42821"/>
    <s v="ENERO"/>
    <d v="2026-01-05T00:00:00"/>
    <s v="25- 52- 3600- 5093312"/>
    <n v="2488465276"/>
    <s v="AIR IMPO"/>
    <s v="OTRO"/>
    <n v="0"/>
    <n v="0"/>
    <n v="6906.14"/>
    <n v="1104.9824000000001"/>
    <n v="0"/>
    <n v="8011.1224000000002"/>
    <s v="MXN"/>
    <n v="455.20327291323372"/>
    <d v="2025-12-16T00:00:00"/>
    <s v="JEDOONRS"/>
    <s v="GBR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18"/>
    <x v="13"/>
    <s v="Broker"/>
    <s v="BrokerRM-I-0939-AI25-M19"/>
    <x v="178"/>
    <s v="DHEXM 42817"/>
    <s v="ENERO"/>
    <d v="2026-01-05T00:00:00"/>
    <s v="25- 52- 3600- 5091272"/>
    <n v="7437145026"/>
    <s v="AIR IMPO"/>
    <s v="OTRO"/>
    <n v="0"/>
    <n v="0"/>
    <n v="3589.02"/>
    <n v="574.25"/>
    <n v="0"/>
    <n v="4163.2700000000004"/>
    <s v="MXN"/>
    <n v="236.56287289050516"/>
    <d v="2025-12-09T00:00:00"/>
    <s v="JEIM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19"/>
    <x v="13"/>
    <s v="Broker"/>
    <s v="BrokerRM-I-0938-AI25-M19"/>
    <x v="179"/>
    <s v="DHEXM 42824"/>
    <s v="ENERO"/>
    <d v="2026-01-05T00:00:00"/>
    <s v="25- 52- 3600- 5093329"/>
    <n v="7015130802"/>
    <s v="AIR IMPO"/>
    <s v="OTRO"/>
    <n v="0"/>
    <n v="0"/>
    <n v="6943.96"/>
    <n v="1111.0336"/>
    <n v="0"/>
    <n v="8054.9935999999998"/>
    <s v="MXN"/>
    <n v="457.69609636911184"/>
    <d v="2025-12-16T00:00:00"/>
    <s v="JEIM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20"/>
    <x v="13"/>
    <s v="Broker"/>
    <s v="BrokerRM-I-0936-AI25-M19"/>
    <x v="180"/>
    <s v="DHEXM 42819"/>
    <s v="ENERO"/>
    <d v="2026-01-05T00:00:00"/>
    <s v="25- 52- 3600- 5091504"/>
    <n v="5647900613"/>
    <s v="AIR IMPO"/>
    <s v="OTRO"/>
    <n v="0"/>
    <n v="0"/>
    <n v="3164.65"/>
    <n v="506.35"/>
    <n v="0"/>
    <n v="3671"/>
    <s v="MXN"/>
    <n v="208.59139723847946"/>
    <d v="2025-12-10T00:00:00"/>
    <s v="FDEICL"/>
    <s v="HKG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21"/>
    <x v="13"/>
    <s v="Broker"/>
    <s v="BrokerRM-I-0943-AI25-M19"/>
    <x v="181"/>
    <s v="DHEXM 42820"/>
    <s v="ENERO"/>
    <d v="2026-01-05T00:00:00"/>
    <s v="25- 52- 3600- 5092076"/>
    <n v="1682372182"/>
    <s v="AIR IMPO"/>
    <s v="OTRO"/>
    <n v="0"/>
    <n v="0"/>
    <n v="3077.67"/>
    <n v="492.42720000000003"/>
    <n v="0"/>
    <n v="3570.0972000000002"/>
    <s v="MXN"/>
    <n v="202.85795783851356"/>
    <d v="2025-12-12T00:00:00"/>
    <s v="HJMC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22"/>
    <x v="13"/>
    <s v="Broker"/>
    <s v="BrokerRM-I-0964-AI25-M19"/>
    <x v="182"/>
    <s v="DHEXM 42832"/>
    <s v="ENERO"/>
    <d v="2026-01-05T00:00:00"/>
    <s v="25- 52- 3600- 5095000"/>
    <n v="5569069251"/>
    <s v="AIR IMPO"/>
    <s v="OTRO"/>
    <n v="0"/>
    <n v="0"/>
    <n v="6577.22"/>
    <n v="1052.3499999999999"/>
    <n v="0"/>
    <n v="7629.57"/>
    <s v="MXN"/>
    <n v="433.522927439059"/>
    <d v="2025-12-22T00:00:00"/>
    <s v="JEIM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23"/>
    <x v="13"/>
    <s v="Broker"/>
    <s v="BrokerRM-I-0950-AI25-M19"/>
    <x v="183"/>
    <s v="DHEXM 42825"/>
    <s v="ENERO"/>
    <d v="2026-01-05T00:00:00"/>
    <s v="25- 52- 3600- 5093322"/>
    <n v="8459627772"/>
    <s v="AIR IMPO"/>
    <s v="OTRO"/>
    <n v="0"/>
    <n v="0"/>
    <n v="5270.4"/>
    <n v="843.27"/>
    <n v="0"/>
    <n v="6113.67"/>
    <s v="MXN"/>
    <n v="347.38735155406556"/>
    <d v="2025-12-16T00:00:00"/>
    <s v="DPMC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24"/>
    <x v="13"/>
    <s v="Broker"/>
    <s v="BrokerRM-I-0957-AI25-M19"/>
    <x v="184"/>
    <s v="DHEXM 42828"/>
    <s v="ENERO"/>
    <d v="2026-01-05T00:00:00"/>
    <s v="25- 52- 3600- 5093591"/>
    <n v="1544658846"/>
    <s v="AIR IMPO"/>
    <s v="OTRO"/>
    <n v="2568"/>
    <n v="0"/>
    <n v="3077.67"/>
    <n v="492.42720000000003"/>
    <n v="0"/>
    <n v="6138.0972000000002"/>
    <s v="MXN"/>
    <n v="348.77533950792662"/>
    <d v="2025-12-17T00:00:00"/>
    <s v="JEIM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25"/>
    <x v="13"/>
    <s v="Broker"/>
    <s v="BrokerRM-I-0839-AI25-M19"/>
    <x v="185"/>
    <s v="DHEXM 42827"/>
    <s v="ENERO"/>
    <d v="2026-01-05T00:00:00"/>
    <s v="25- 52- 3600- 5093587"/>
    <n v="4167860281"/>
    <s v="AIR IMPO"/>
    <s v="OTRO"/>
    <n v="781"/>
    <n v="0"/>
    <n v="5270.4"/>
    <n v="843.27"/>
    <n v="0"/>
    <n v="6894.67"/>
    <s v="MXN"/>
    <n v="391.76487300414794"/>
    <d v="2025-12-17T00:00:00"/>
    <s v="AZSPC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26"/>
    <x v="13"/>
    <s v="Broker"/>
    <s v="BrokerRM-I-0958-AI25-M19"/>
    <x v="186"/>
    <s v="DHEXM 42822"/>
    <s v="ENERO"/>
    <d v="2026-01-05T00:00:00"/>
    <s v="25- 52- 3600- 5093318"/>
    <n v="4508526400"/>
    <s v="AIR IMPO"/>
    <s v="OTRO"/>
    <n v="0"/>
    <n v="0"/>
    <n v="1786.07"/>
    <n v="285.77999999999997"/>
    <n v="0"/>
    <n v="2071.85"/>
    <s v="MXN"/>
    <n v="117.72543894539461"/>
    <d v="2025-12-16T00:00:00"/>
    <s v="JEIM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27"/>
    <x v="13"/>
    <s v="Broker"/>
    <s v="BrokerRM-I-0959-AI25-M19"/>
    <x v="187"/>
    <s v="DHEXM 42829"/>
    <s v="ENERO"/>
    <d v="2026-01-05T00:00:00"/>
    <s v="25- 52- 3600- 5089971"/>
    <n v="3896491922"/>
    <s v="AIR IMPO"/>
    <s v="OTRO"/>
    <n v="0"/>
    <n v="0"/>
    <n v="3164.65"/>
    <n v="506.35"/>
    <n v="0"/>
    <n v="3671"/>
    <s v="MXN"/>
    <n v="208.59139723847946"/>
    <d v="2025-12-19T00:00:00"/>
    <s v="JE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28"/>
    <x v="13"/>
    <s v="Broker"/>
    <s v="BrokerRM-I-0966-AI25-M19"/>
    <x v="188"/>
    <s v="DHEXM 42830"/>
    <s v="ENERO"/>
    <d v="2026-01-05T00:00:00"/>
    <s v="25- 52- 3600- 5089969"/>
    <n v="1220231806"/>
    <s v="AIR IMPO"/>
    <s v="OTRO"/>
    <n v="0"/>
    <n v="0"/>
    <n v="3589.02"/>
    <n v="574.25"/>
    <n v="0"/>
    <n v="4163.2700000000004"/>
    <s v="MXN"/>
    <n v="236.56287289050516"/>
    <d v="2025-12-19T00:00:00"/>
    <s v="JEDOONRS"/>
    <s v="GBR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29"/>
    <x v="13"/>
    <s v="Broker"/>
    <s v="BrokerRM-I-0969-AI25-M19"/>
    <x v="189"/>
    <s v="DHEXM 42836"/>
    <s v="ENERO"/>
    <d v="2026-01-05T00:00:00"/>
    <s v="25- 52- 3600- 5094998"/>
    <n v="4729147802"/>
    <s v="AIR IMPO"/>
    <s v="OTRO"/>
    <n v="0"/>
    <n v="0"/>
    <n v="5270.4"/>
    <n v="843.27"/>
    <n v="0"/>
    <n v="6113.67"/>
    <s v="MXN"/>
    <n v="347.38735155406556"/>
    <d v="2025-12-22T00:00:00"/>
    <s v="SHIEC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30"/>
    <x v="13"/>
    <s v="Broker"/>
    <s v="BrokerRM-I-0956-AI25-M19"/>
    <x v="190"/>
    <s v="DHEXM 42835"/>
    <s v="ENERO"/>
    <d v="2026-01-05T00:00:00"/>
    <s v="25- 52- 3600- 5094997"/>
    <n v="6169704612"/>
    <s v="AIR IMPO"/>
    <s v="OTRO"/>
    <n v="0"/>
    <n v="0"/>
    <n v="3589.02"/>
    <n v="574.25"/>
    <n v="0"/>
    <n v="4163.2700000000004"/>
    <s v="MXN"/>
    <n v="236.56287289050516"/>
    <d v="2025-12-22T00:00:00"/>
    <s v="AZSPC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31"/>
    <x v="13"/>
    <s v="Broker"/>
    <s v="BrokerRM-I-0972-AI25-M19"/>
    <x v="191"/>
    <s v="DHEXM 42833"/>
    <s v="ENERO"/>
    <d v="2026-01-05T00:00:00"/>
    <s v="25- 52- 3600- 5095003"/>
    <n v="1217250963"/>
    <s v="AIR IMPO"/>
    <s v="OTRO"/>
    <n v="0"/>
    <n v="0"/>
    <n v="4715.87"/>
    <n v="754.53920000000005"/>
    <n v="0"/>
    <n v="5470.4092000000001"/>
    <s v="MXN"/>
    <n v="310.83636570259677"/>
    <d v="2025-12-22T00:00:00"/>
    <s v="VBBG"/>
    <s v="DEU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32"/>
    <x v="13"/>
    <s v="Broker"/>
    <s v="BrokerRM-I-0989-AI25-M19"/>
    <x v="192"/>
    <s v="DHEXM 42886"/>
    <s v="ENERO"/>
    <d v="2026-01-07T00:00:00"/>
    <s v="26- 52- 3600- 6005747"/>
    <n v="1776891351"/>
    <s v="AIR IMPO"/>
    <s v="OTRO"/>
    <n v="0"/>
    <n v="0"/>
    <n v="3119.55"/>
    <n v="499.12800000000004"/>
    <n v="0"/>
    <n v="3618.6780000000003"/>
    <s v="MXN"/>
    <n v="205.6183874083755"/>
    <d v="2026-01-02T00:00:00"/>
    <s v="GI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33"/>
    <x v="13"/>
    <s v="Broker"/>
    <s v="BrokerRM-I-0980-AI25-M19"/>
    <x v="193"/>
    <s v="DHEXM 42838"/>
    <s v="ENERO"/>
    <d v="2026-01-05T00:00:00"/>
    <s v="25- 52- 3600- 5096212"/>
    <n v="5039720571"/>
    <s v="AIR IMPO"/>
    <s v="OTRO"/>
    <n v="0"/>
    <n v="0"/>
    <n v="6499.87"/>
    <n v="1039.9792"/>
    <n v="0"/>
    <n v="7539.8491999999997"/>
    <s v="MXN"/>
    <n v="428.42486504915047"/>
    <d v="2025-12-30T00:00:00"/>
    <s v="JEIM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34"/>
    <x v="13"/>
    <s v="Broker"/>
    <s v="BrokerRM-I-0979-AI25-M19"/>
    <x v="194"/>
    <s v="DHEXM 42837"/>
    <s v="ENERO"/>
    <d v="2026-01-05T00:00:00"/>
    <s v="25- 52- 3600- 5095866"/>
    <n v="5650982190"/>
    <s v="AIR IMPO"/>
    <s v="OTRO"/>
    <n v="0"/>
    <n v="0"/>
    <n v="1786.07"/>
    <n v="285.77999999999997"/>
    <n v="0"/>
    <n v="2071.85"/>
    <s v="MXN"/>
    <n v="117.72543894539461"/>
    <d v="2025-12-26T00:00:00"/>
    <s v="JEP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35"/>
    <x v="13"/>
    <s v="Broker"/>
    <s v="BrokerRM-I-0987-AI25-M19"/>
    <x v="195"/>
    <s v="DHEXM 42839"/>
    <s v="ENERO"/>
    <d v="2026-01-05T00:00:00"/>
    <s v="25- 52- 3600- 5096207"/>
    <n v="1846060366"/>
    <s v="AIR IMPO"/>
    <s v="OTRO"/>
    <n v="0"/>
    <n v="0"/>
    <n v="6641.83"/>
    <n v="1062.6928"/>
    <n v="0"/>
    <n v="7704.5227999999997"/>
    <s v="MXN"/>
    <n v="437.78185124154777"/>
    <d v="2025-12-30T00:00:00"/>
    <s v="JEIM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36"/>
    <x v="13"/>
    <s v="Broker"/>
    <s v="BrokerRM-I-0970-AI25-M19"/>
    <x v="2"/>
    <s v="DHEXM 42951"/>
    <s v="ENERO"/>
    <d v="2026-01-08T00:00:00"/>
    <s v="26- 52- 3600- 6006349"/>
    <n v="6319601153"/>
    <s v="AIR IMPO"/>
    <s v="OTRO"/>
    <n v="0"/>
    <n v="0"/>
    <n v="5428.83"/>
    <n v="868.62"/>
    <n v="0"/>
    <n v="6297.45"/>
    <s v="MXN"/>
    <n v="357.82999034036021"/>
    <d v="2026-01-05T00:00:00"/>
    <s v="AZSPC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37"/>
    <x v="13"/>
    <s v="Broker"/>
    <s v="BrokerRM-I-0993-AI26-M19"/>
    <x v="196"/>
    <s v="DHEXM 42890"/>
    <s v="ENERO"/>
    <d v="2026-01-07T00:00:00"/>
    <s v="26- 52- 3600- 6006601"/>
    <n v="8691276031"/>
    <s v="AIR IMPO"/>
    <s v="OTRO"/>
    <n v="0"/>
    <n v="0"/>
    <n v="4775.1000000000004"/>
    <n v="764.01"/>
    <n v="0"/>
    <n v="5539.1100000000006"/>
    <s v="MXN"/>
    <n v="314.74004204784364"/>
    <d v="2026-01-06T00:00:00"/>
    <s v="HEI"/>
    <s v="USA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38"/>
    <x v="13"/>
    <s v="Broker"/>
    <s v="BrokerRM-I-1003-AI26-M19"/>
    <x v="197"/>
    <s v="DHEXM 42968"/>
    <s v="ENERO"/>
    <d v="2026-01-09T00:00:00"/>
    <s v="26- 52- 3600- 6007180"/>
    <n v="8970606094"/>
    <s v="AIR IMPO"/>
    <s v="OTRO"/>
    <n v="0"/>
    <n v="0"/>
    <n v="3648.25"/>
    <n v="583.72"/>
    <n v="0"/>
    <n v="4231.97"/>
    <s v="MXN"/>
    <n v="240.4665037786238"/>
    <d v="2026-01-08T00:00:00"/>
    <s v="JEIM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39"/>
    <x v="13"/>
    <s v="Broker"/>
    <s v="BrokerRM-I-0890-AI25-M19"/>
    <x v="198"/>
    <s v="DHEXM 42954"/>
    <s v="ENERO"/>
    <d v="2026-01-08T00:00:00"/>
    <s v="25- 52- 3600- 5093551"/>
    <n v="1298431820"/>
    <s v="AIR IMPO"/>
    <s v="OTRO"/>
    <n v="0"/>
    <n v="0"/>
    <n v="800"/>
    <n v="128"/>
    <n v="0"/>
    <n v="928"/>
    <s v="MXN"/>
    <n v="52.73026876527075"/>
    <d v="2025-11-25T00:00:00"/>
    <s v="JEIMLC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40"/>
    <x v="13"/>
    <s v="Broker"/>
    <s v="BrokerRM-I-0891-AI25-M19"/>
    <x v="199"/>
    <s v="DHEXM 42955"/>
    <s v="ENERO"/>
    <d v="2026-01-08T00:00:00"/>
    <s v="25- 52- 3600- 5093550"/>
    <n v="1298435246"/>
    <s v="AIR IMPO"/>
    <s v="OTRO"/>
    <n v="0"/>
    <n v="0"/>
    <n v="800"/>
    <n v="128"/>
    <n v="0"/>
    <n v="928"/>
    <s v="MXN"/>
    <n v="52.73026876527075"/>
    <d v="2025-11-25T00:00:00"/>
    <s v="JEIMLC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41"/>
    <x v="13"/>
    <s v="Broker"/>
    <s v="BrokerRM-I-0981-AI25-M19"/>
    <x v="200"/>
    <s v="DHEXM 42990"/>
    <s v="ENERO"/>
    <d v="2026-01-09T00:00:00"/>
    <s v="25- 52- 3600- 5096208"/>
    <n v="7154787614"/>
    <s v="AIR IMPO"/>
    <s v="OTRO"/>
    <n v="0"/>
    <n v="0"/>
    <n v="6727.07"/>
    <n v="1076.3312000000001"/>
    <n v="0"/>
    <n v="7803.4012000000002"/>
    <s v="MXN"/>
    <n v="443.40026137848741"/>
    <d v="2025-12-30T00:00:00"/>
    <s v="JEIM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42"/>
    <x v="13"/>
    <s v="Broker"/>
    <s v="BrokerRM-I-0982-AI25-M19"/>
    <x v="201"/>
    <s v="DHEXM 42989"/>
    <s v="ENERO"/>
    <d v="2026-01-09T00:00:00"/>
    <s v="25- 52- 3600- 5096210"/>
    <n v="2470338371"/>
    <s v="AIR IMPO"/>
    <s v="OTRO"/>
    <n v="0"/>
    <n v="0"/>
    <n v="6730.34"/>
    <n v="1076.8543999999999"/>
    <n v="0"/>
    <n v="7807.1944000000003"/>
    <s v="MXN"/>
    <n v="443.61579635206544"/>
    <d v="2025-12-30T00:00:00"/>
    <s v="JEIML"/>
    <s v="CHN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43"/>
    <x v="1"/>
    <s v="Freight"/>
    <s v="FreightRM-I-0941-AI25-M19"/>
    <x v="202"/>
    <s v="ZCLDR00144565"/>
    <s v="ENERO"/>
    <d v="2026-01-16T00:00:00"/>
    <s v="OTRO"/>
    <s v="VARIAS"/>
    <s v="AIR IMPO"/>
    <s v="OTRO"/>
    <n v="0"/>
    <n v="0"/>
    <n v="16847.05"/>
    <n v="2695.52"/>
    <n v="0"/>
    <n v="19542.57"/>
    <s v="MXN"/>
    <n v="1110.4363884311608"/>
    <s v="VARIAS"/>
    <s v="VARIOUS"/>
    <s v="VARIOUS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44"/>
    <x v="1"/>
    <s v="Freight"/>
    <s v="FreightRM-I-0963-AI25-M19"/>
    <x v="203"/>
    <s v="ZCLDR00144566"/>
    <s v="ENERO"/>
    <d v="2026-01-16T00:00:00"/>
    <s v="OTRO"/>
    <s v="VARIAS"/>
    <s v="AIR IMPO"/>
    <s v="OTRO"/>
    <n v="0"/>
    <n v="0"/>
    <n v="10944.87"/>
    <n v="1751.18"/>
    <n v="0"/>
    <n v="12696.05"/>
    <s v="MXN"/>
    <n v="721.40746633331435"/>
    <s v="VARIAS"/>
    <s v="VARIOUS"/>
    <s v="VARIOUS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45"/>
    <x v="1"/>
    <s v="Freight"/>
    <s v="FreightFG-I-0401-AE25-M23"/>
    <x v="204"/>
    <s v="ZCLDR00144624"/>
    <s v="ENERO"/>
    <d v="2026-01-16T00:00:00"/>
    <s v="OTRO"/>
    <n v="1560611021"/>
    <s v="AIR IMPO"/>
    <s v="OTRO"/>
    <n v="0"/>
    <n v="0"/>
    <n v="17680.669999999998"/>
    <n v="675.98"/>
    <n v="0"/>
    <n v="18356.650000000001"/>
    <s v="MXN"/>
    <n v="1043.0507415194045"/>
    <s v="VARIAS"/>
    <s v="JEG"/>
    <s v="ZAC"/>
    <s v="VARIOUS"/>
    <s v="VARIOUS"/>
    <s v="M23"/>
    <s v="I"/>
    <s v="AIR IMPO"/>
    <s v="67130000"/>
    <s v="NO COMMENTS"/>
    <m/>
    <m/>
    <s v="02"/>
    <s v="NO"/>
    <n v="0"/>
    <s v="NO"/>
    <m/>
    <m/>
    <m/>
  </r>
  <r>
    <s v="02"/>
    <s v="MXG"/>
    <n v="246"/>
    <x v="1"/>
    <s v="Freight"/>
    <s v="FreightPAQUETERIA"/>
    <x v="1"/>
    <s v="ZCLIDR0038819"/>
    <s v="ENERO"/>
    <d v="2026-01-16T00:00:00"/>
    <s v="OTRO"/>
    <s v="VARIAS"/>
    <s v="AIR IMPO"/>
    <s v="OTRO"/>
    <n v="0"/>
    <n v="0"/>
    <n v="26752.63"/>
    <n v="1070.0999999999999"/>
    <n v="0"/>
    <n v="27822.73"/>
    <s v="MXN"/>
    <n v="1580.9267572021138"/>
    <s v="VARIAS"/>
    <s v="VARIOUS"/>
    <s v="VARIOUS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47"/>
    <x v="1"/>
    <s v="Freight"/>
    <s v="FreightRM-I-0942-AI25-M19"/>
    <x v="205"/>
    <s v="ZCLIDR0038820"/>
    <s v="ENERO"/>
    <d v="2026-01-16T00:00:00"/>
    <s v="OTRO"/>
    <s v="VARIAS"/>
    <s v="AIR IMPO"/>
    <s v="OTRO"/>
    <n v="0"/>
    <n v="0"/>
    <n v="78201.149999999994"/>
    <n v="3128.05"/>
    <n v="0"/>
    <n v="81329.2"/>
    <s v="MXN"/>
    <n v="4621.2398431729071"/>
    <s v="VARIAS"/>
    <s v="VARIOUS"/>
    <s v="VARIOUS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48"/>
    <x v="1"/>
    <s v="Freight"/>
    <s v="FreightRM-I-0998-AI26-M19"/>
    <x v="206"/>
    <s v="ZCLIR00831426"/>
    <s v="ENERO"/>
    <d v="2026-01-16T00:00:00"/>
    <s v="OTRO"/>
    <s v="VARIAS"/>
    <s v="AIR IMPO"/>
    <s v="OTRO"/>
    <n v="0"/>
    <n v="0"/>
    <n v="67107.75"/>
    <n v="2684.32"/>
    <n v="0"/>
    <n v="69792.070000000007"/>
    <s v="MXN"/>
    <n v="3965.6838456730497"/>
    <s v="VARIAS"/>
    <s v="VARIOUS"/>
    <s v="VARIOUS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49"/>
    <x v="1"/>
    <s v="Freight"/>
    <s v="FreightFG-I-0421-AE26-M46"/>
    <x v="207"/>
    <s v="ZCLR006238296"/>
    <s v="ENERO"/>
    <d v="2026-01-15T00:00:00"/>
    <s v="OTRO"/>
    <s v="VARIAS"/>
    <s v="AIR EXPO"/>
    <s v="OTRO"/>
    <n v="0"/>
    <n v="0"/>
    <n v="64476.69"/>
    <n v="2482.7800000000002"/>
    <n v="0"/>
    <n v="66959.47"/>
    <s v="MXN"/>
    <n v="3804.7315188362977"/>
    <s v="VARIAS"/>
    <s v="JEG"/>
    <s v="ZAC"/>
    <s v="VARIOUS"/>
    <s v="VARIOUS"/>
    <s v="M46"/>
    <s v="O"/>
    <s v="AIR EXPO"/>
    <s v="59230000"/>
    <s v="NO COMMENTS"/>
    <m/>
    <m/>
    <s v="02"/>
    <s v="NO"/>
    <n v="0"/>
    <s v="NO"/>
    <m/>
    <m/>
    <m/>
  </r>
  <r>
    <s v="02"/>
    <s v="MXG"/>
    <n v="250"/>
    <x v="1"/>
    <s v="Freight"/>
    <s v="FreightRM-I-1000-AI26-M19"/>
    <x v="208"/>
    <s v="ZCLR006240803"/>
    <s v="ENERO"/>
    <d v="2026-01-16T00:00:00"/>
    <s v="OTRO"/>
    <s v="VARIAS"/>
    <s v="AIR IMPO"/>
    <s v="OTRO"/>
    <n v="0"/>
    <n v="0"/>
    <n v="7303.17"/>
    <n v="1168.52"/>
    <n v="0"/>
    <n v="8471.69"/>
    <s v="MXN"/>
    <n v="481.37337348712998"/>
    <s v="VARIAS"/>
    <s v="VARIOUS"/>
    <s v="VARIOUS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51"/>
    <x v="1"/>
    <s v="Freight"/>
    <s v="FreightFG-I-0427-AE26-M19"/>
    <x v="209"/>
    <s v="ZCLR006240804"/>
    <s v="ENERO"/>
    <d v="2026-01-16T00:00:00"/>
    <s v="OTRO"/>
    <n v="2389993896"/>
    <s v="AIR EXPO"/>
    <s v="OTRO"/>
    <n v="0"/>
    <n v="0"/>
    <n v="1191.0999999999999"/>
    <n v="47.65"/>
    <n v="0"/>
    <n v="1238.75"/>
    <s v="MXN"/>
    <n v="70.387522018296494"/>
    <s v="VARIAS"/>
    <s v="JEG"/>
    <s v="ZAC"/>
    <s v="VARIOUS"/>
    <s v="VARIOUS"/>
    <s v="M19"/>
    <s v="O"/>
    <s v="AIR EXPO"/>
    <s v="59230000"/>
    <s v="NO COMMENTS"/>
    <m/>
    <m/>
    <s v="02"/>
    <s v="NO"/>
    <n v="0"/>
    <s v="NO"/>
    <m/>
    <m/>
    <m/>
  </r>
  <r>
    <s v="02"/>
    <s v="MXG"/>
    <n v="252"/>
    <x v="2"/>
    <s v="Broker"/>
    <s v="BrokerRM-M-497-S125-M19-B"/>
    <x v="210"/>
    <s v="ALT81446"/>
    <s v="ENERO"/>
    <d v="2026-01-05T00:00:00"/>
    <s v="25-810-3699-5005882"/>
    <s v="HLCUHAM2511AURJ4"/>
    <s v="IMPO"/>
    <s v="BSIU3312735"/>
    <n v="0"/>
    <n v="9559.81"/>
    <n v="2533.7800000000002"/>
    <n v="405.4"/>
    <n v="0"/>
    <n v="12498.99"/>
    <s v="MXN"/>
    <n v="710.21023921813742"/>
    <d v="2025-12-15T00:00:00"/>
    <s v="DSV AIR &amp; SEA GERMANY"/>
    <s v="GERMANY"/>
    <s v="MEX"/>
    <s v="DSV AIR &amp; SEA, S.A. DE C.V"/>
    <s v="M19"/>
    <s v="I"/>
    <s v="SEA IMPO"/>
    <s v="67120000"/>
    <s v="NO COMMENTS"/>
    <m/>
    <m/>
    <s v="02"/>
    <s v="NO"/>
    <n v="0"/>
    <s v="NO"/>
    <m/>
    <m/>
    <m/>
  </r>
  <r>
    <s v="02"/>
    <s v="MXG"/>
    <n v="253"/>
    <x v="2"/>
    <s v="Broker"/>
    <s v="BrokerRM-M-203-S125-M19-L-B"/>
    <x v="211"/>
    <s v="ALT81447"/>
    <s v="ENERO"/>
    <d v="2026-01-05T00:00:00"/>
    <s v="25-810-3699-5001826"/>
    <n v="721106950"/>
    <s v="IMPO"/>
    <s v="TRHU5031580"/>
    <n v="781"/>
    <n v="3300.2"/>
    <n v="2536.65"/>
    <n v="405.86"/>
    <n v="0"/>
    <n v="7023.71"/>
    <s v="MXN"/>
    <n v="399.09710779021538"/>
    <d v="2025-12-11T00:00:00"/>
    <s v="SACO SHIPPING GMBH"/>
    <s v="GERMANY"/>
    <s v="MEX"/>
    <s v="INTERTEAM, S.A. DE C.V"/>
    <s v="M19"/>
    <s v="I"/>
    <s v="SEA IMPO"/>
    <s v="67120000"/>
    <s v="NO COMMENTS"/>
    <m/>
    <m/>
    <s v="02"/>
    <s v="NO"/>
    <n v="0"/>
    <s v="NO"/>
    <m/>
    <m/>
    <m/>
  </r>
  <r>
    <s v="02"/>
    <s v="MXG"/>
    <n v="254"/>
    <x v="2"/>
    <s v="Broker"/>
    <s v="BrokerRM-M-213-S125-M19-L-B"/>
    <x v="212"/>
    <s v="ALT81448"/>
    <s v="ENERO"/>
    <d v="2026-01-05T00:00:00"/>
    <s v="25-810-3699-5006026"/>
    <s v="721116530"/>
    <s v="IMPO"/>
    <s v="MRSU6470754"/>
    <n v="0"/>
    <n v="3300.2"/>
    <n v="2533.7800000000002"/>
    <n v="405.4"/>
    <n v="0"/>
    <n v="6239.38"/>
    <s v="MXN"/>
    <n v="354.53037104380928"/>
    <d v="2025-12-18T00:00:00"/>
    <s v="SACO SHIPPING GMBH"/>
    <s v="GERMANY"/>
    <s v="MEX"/>
    <s v="INTERTEAM, S.A. DE C.V."/>
    <s v="M19"/>
    <s v="I"/>
    <s v="SEA IMPO"/>
    <s v="67120000"/>
    <s v="NO COMMENTS"/>
    <m/>
    <m/>
    <s v="02"/>
    <s v="NO"/>
    <n v="0"/>
    <s v="NO"/>
    <m/>
    <m/>
    <m/>
  </r>
  <r>
    <s v="02"/>
    <s v="MXG"/>
    <n v="255"/>
    <x v="2"/>
    <s v="Broker"/>
    <s v="BrokerRM-M-506-S125-M19-B"/>
    <x v="213"/>
    <s v="ALT81449"/>
    <s v="ENERO"/>
    <d v="2026-01-05T00:00:00"/>
    <s v="25-810-3699-5005885"/>
    <s v="MEDUKJ605360"/>
    <s v="IMPO"/>
    <s v="MSDU2811711"/>
    <n v="0"/>
    <n v="10097.120000000001"/>
    <n v="2630.03"/>
    <n v="420.8"/>
    <n v="0"/>
    <n v="13147.95"/>
    <s v="MXN"/>
    <n v="747.08506165123026"/>
    <d v="2025-12-15T00:00:00"/>
    <s v="DSV AIR &amp; SEA GERMANY"/>
    <s v="GERMANY"/>
    <s v="MEX"/>
    <s v="DSV AIR &amp; SEA, S.A. DE C.V"/>
    <s v="M19"/>
    <s v="I"/>
    <s v="SEA IMPO"/>
    <s v="67120000"/>
    <s v="NO COMMENTS"/>
    <m/>
    <m/>
    <s v="02"/>
    <s v="NO"/>
    <n v="0"/>
    <s v="NO"/>
    <m/>
    <m/>
    <m/>
  </r>
  <r>
    <s v="02"/>
    <s v="MXG"/>
    <n v="256"/>
    <x v="2"/>
    <s v="Broker"/>
    <s v="BrokerRM-M-506-S125-M19-B"/>
    <x v="213"/>
    <s v="ALT81450"/>
    <s v="ENERO"/>
    <d v="2026-01-05T00:00:00"/>
    <s v="25-810-3699-5001765"/>
    <s v="MEDUKJ558155"/>
    <s v="IMPO"/>
    <s v="DFSU2885364"/>
    <n v="781"/>
    <n v="10096.68"/>
    <n v="2536.65"/>
    <n v="405.86"/>
    <n v="0"/>
    <n v="13820.19"/>
    <s v="MXN"/>
    <n v="785.28268651627934"/>
    <d v="2025-12-09T00:00:00"/>
    <s v="DSV AIR &amp; SEA GERMANY"/>
    <s v="GERMANY"/>
    <s v="MEX"/>
    <s v="DSV AIR &amp; SEA, S.A. DE C.V"/>
    <s v="M19"/>
    <s v="I"/>
    <s v="SEA IMPO"/>
    <s v="67120000"/>
    <s v="NO COMMENTS"/>
    <m/>
    <m/>
    <s v="02"/>
    <s v="NO"/>
    <n v="0"/>
    <s v="NO"/>
    <m/>
    <m/>
    <m/>
  </r>
  <r>
    <s v="02"/>
    <s v="MXG"/>
    <n v="257"/>
    <x v="2"/>
    <s v="Broker"/>
    <s v="BrokerRM-M-518-SI25-M19-B"/>
    <x v="214"/>
    <s v="ALT81451"/>
    <s v="ENERO"/>
    <d v="2026-01-05T00:00:00"/>
    <s v="25-810-3699-5005879"/>
    <s v="MEDUBG225551"/>
    <s v="IMPO"/>
    <s v="MSBU6998096"/>
    <n v="0"/>
    <n v="10096.68"/>
    <n v="3514.28"/>
    <n v="562.28"/>
    <n v="0"/>
    <n v="14173.24"/>
    <s v="MXN"/>
    <n v="805.34348542530824"/>
    <d v="2025-12-12T00:00:00"/>
    <s v="JOHNSON ELECTRIC DOO"/>
    <s v="SERBIA"/>
    <s v="MEX"/>
    <s v="DSV AIR &amp; SEA SA DE CV"/>
    <s v="M19"/>
    <s v="I"/>
    <s v="SEA IMPO"/>
    <s v="67120000"/>
    <s v="NO COMMENTS"/>
    <m/>
    <m/>
    <s v="02"/>
    <s v="NO"/>
    <n v="0"/>
    <s v="NO"/>
    <m/>
    <m/>
    <m/>
  </r>
  <r>
    <s v="02"/>
    <s v="MXG"/>
    <n v="258"/>
    <x v="2"/>
    <s v="Broker"/>
    <s v="BrokerRM-M-553-SI25-M19-B"/>
    <x v="215"/>
    <s v="ALT81452"/>
    <s v="ENERO"/>
    <d v="2026-01-05T00:00:00"/>
    <s v="25-810-3699-5006024"/>
    <s v="MEDUBG226070"/>
    <s v="IMPO"/>
    <s v="MSMU7768640"/>
    <n v="0"/>
    <n v="10111.549999999999"/>
    <n v="3181.76"/>
    <n v="509.08"/>
    <n v="0"/>
    <n v="13802.39"/>
    <s v="MXN"/>
    <n v="784.27126541280745"/>
    <d v="2025-12-22T00:00:00"/>
    <s v="JOHNSON ELECTRIC DOO"/>
    <s v="SERBIA"/>
    <s v="MEX"/>
    <s v="DSV AIR &amp; SEA SA DE CV"/>
    <s v="M19"/>
    <s v="I"/>
    <s v="SEA IMPO"/>
    <s v="67120000"/>
    <s v="NO COMMENTS"/>
    <m/>
    <m/>
    <s v="02"/>
    <s v="NO"/>
    <n v="0"/>
    <s v="NO"/>
    <m/>
    <m/>
    <m/>
  </r>
  <r>
    <s v="02"/>
    <s v="MXG"/>
    <n v="259"/>
    <x v="2"/>
    <s v="Broker"/>
    <s v="BrokerRM-M-495-SI25-M19-B"/>
    <x v="216"/>
    <s v="ALT81453"/>
    <s v="ENERO"/>
    <d v="2026-01-05T00:00:00"/>
    <s v="25-810-3699-5005805"/>
    <s v="MEDUBG224166"/>
    <s v="IMPO"/>
    <s v="MSNU3578522"/>
    <n v="0"/>
    <n v="10081.81"/>
    <n v="2950.65"/>
    <n v="472.1"/>
    <n v="0"/>
    <n v="13504.56"/>
    <s v="MXN"/>
    <n v="767.34814478095348"/>
    <d v="2025-11-29T00:00:00"/>
    <s v="JOHNSON ELECTRIC DOO"/>
    <s v="SERBIA"/>
    <s v="MEX"/>
    <s v="DSV AIR &amp; SEA SA DE CV"/>
    <s v="M19"/>
    <s v="I"/>
    <s v="SEA IMPO"/>
    <s v="67120000"/>
    <s v="NO COMMENTS"/>
    <m/>
    <m/>
    <s v="02"/>
    <s v="NO"/>
    <n v="0"/>
    <s v="NO"/>
    <m/>
    <m/>
    <m/>
  </r>
  <r>
    <s v="02"/>
    <s v="MXG"/>
    <n v="260"/>
    <x v="2"/>
    <s v="Broker"/>
    <s v="BrokerRM-M-471-SI25-M19-B"/>
    <x v="217"/>
    <s v="ALT81454"/>
    <s v="ENERO"/>
    <d v="2026-01-05T00:00:00"/>
    <s v="25-810-3699-5005630"/>
    <s v="MEDUKJ529594"/>
    <s v="IMPO"/>
    <s v="MSMU1283581"/>
    <n v="0"/>
    <n v="10096.68"/>
    <n v="2554.13"/>
    <n v="408.66"/>
    <n v="0"/>
    <n v="13059.47"/>
    <s v="MXN"/>
    <n v="742.05750326723103"/>
    <d v="2025-11-29T00:00:00"/>
    <s v="DSV AIR &amp; SEA GERMANY"/>
    <s v="GERMANY"/>
    <s v="MEX"/>
    <s v="DSV AIR &amp; SEA, S.A. DE C.V"/>
    <s v="M19"/>
    <s v="I"/>
    <s v="SEA IMPO"/>
    <s v="67120000"/>
    <s v="NO COMMENTS"/>
    <m/>
    <m/>
    <s v="02"/>
    <s v="NO"/>
    <n v="0"/>
    <s v="NO"/>
    <m/>
    <m/>
    <m/>
  </r>
  <r>
    <s v="02"/>
    <s v="MXG"/>
    <n v="261"/>
    <x v="2"/>
    <s v="Broker"/>
    <s v="BrokerRM-M-517-SI25-M19-B"/>
    <x v="218"/>
    <s v="ALT81455"/>
    <s v="ENERO"/>
    <d v="2026-01-05T00:00:00"/>
    <s v="25-810-3699-5001764"/>
    <s v="MEDUBG225130"/>
    <s v="IMPO"/>
    <s v="MSBU7169994"/>
    <n v="781"/>
    <n v="10111.549999999999"/>
    <n v="3914.81"/>
    <n v="626.37"/>
    <n v="0"/>
    <n v="15433.73"/>
    <s v="MXN"/>
    <n v="876.96630490368773"/>
    <d v="2025-12-09T00:00:00"/>
    <s v="JOHNSON ELECTRIC DOO"/>
    <s v="SERBIA"/>
    <s v="MEX"/>
    <s v="DSV AIR &amp; SEA SA DE CV"/>
    <s v="M19"/>
    <s v="I"/>
    <s v="SEA IMPO"/>
    <s v="67120000"/>
    <s v="NO COMMENTS"/>
    <m/>
    <m/>
    <s v="02"/>
    <s v="NO"/>
    <n v="0"/>
    <s v="NO"/>
    <m/>
    <m/>
    <m/>
  </r>
  <r>
    <s v="02"/>
    <s v="MXG"/>
    <n v="262"/>
    <x v="2"/>
    <s v="Broker"/>
    <s v="BrokerRM-M-206-SI25-M19-L-B"/>
    <x v="219"/>
    <s v="ALT81456"/>
    <s v="ENERO"/>
    <d v="2026-01-05T00:00:00"/>
    <s v="25-810-3699-5006027"/>
    <n v="721116530"/>
    <s v="IMPO"/>
    <s v="MRSU6470754"/>
    <n v="0"/>
    <n v="3300.2"/>
    <n v="2533.7800000000002"/>
    <n v="405.4"/>
    <n v="0"/>
    <n v="6239.38"/>
    <s v="MXN"/>
    <n v="354.53037104380928"/>
    <d v="2025-12-18T00:00:00"/>
    <s v="SACO SHIPPING GMBH"/>
    <s v="GERMANY"/>
    <s v="MEX"/>
    <s v="INTERTEAM, S.A. DE C.V"/>
    <s v="M19"/>
    <s v="I"/>
    <s v="SEA IMPO"/>
    <s v="67120000"/>
    <s v="NO COMMENTS"/>
    <m/>
    <m/>
    <s v="02"/>
    <s v="NO"/>
    <n v="0"/>
    <s v="NO"/>
    <m/>
    <m/>
    <m/>
  </r>
  <r>
    <s v="02"/>
    <s v="MXG"/>
    <n v="263"/>
    <x v="2"/>
    <s v="Broker"/>
    <s v="BrokerFG-A-0077-SE25-M19.D"/>
    <x v="220"/>
    <s v="ALT81466"/>
    <s v="ENERO"/>
    <d v="2026-01-05T00:00:00"/>
    <s v="25-810-3699-5022489"/>
    <n v="28270055"/>
    <s v="EXPO"/>
    <s v="FANU3643239"/>
    <n v="0"/>
    <n v="4666.57"/>
    <n v="3223.16"/>
    <n v="515.70000000000005"/>
    <n v="0"/>
    <n v="8405.43"/>
    <s v="MXN"/>
    <n v="477.60838684016136"/>
    <d v="2025-12-11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02"/>
    <s v="NO"/>
    <n v="0"/>
    <s v="NO"/>
    <m/>
    <m/>
    <m/>
  </r>
  <r>
    <s v="02"/>
    <s v="MXG"/>
    <n v="264"/>
    <x v="2"/>
    <s v="Broker"/>
    <s v="BrokerRM-M-212-SI25-M19-L-B"/>
    <x v="221"/>
    <s v="ALT81467"/>
    <s v="ENERO"/>
    <d v="2026-01-05T00:00:00"/>
    <s v="25-810-3699-5005886"/>
    <n v="261266265"/>
    <s v="IMPO"/>
    <s v="OTRO"/>
    <n v="0"/>
    <n v="7120.08"/>
    <n v="2533.7800000000002"/>
    <n v="405.4"/>
    <n v="0"/>
    <n v="10059.26"/>
    <s v="MXN"/>
    <n v="571.58133984885501"/>
    <d v="2025-12-20T00:00:00"/>
    <s v="JOHNSON ELECTRIC GROUP MČXICO"/>
    <s v="MEX"/>
    <s v="USA"/>
    <s v="JOHNSON ELECTRIC NORTH AMERICA INC."/>
    <s v="M19"/>
    <s v="I"/>
    <s v="SEA IMPO"/>
    <s v="67120000"/>
    <s v="NO COMMENTS"/>
    <m/>
    <m/>
    <s v="02"/>
    <s v="NO"/>
    <n v="0"/>
    <s v="NO"/>
    <m/>
    <m/>
    <m/>
  </r>
  <r>
    <s v="02"/>
    <s v="MXG"/>
    <n v="265"/>
    <x v="2"/>
    <s v="Broker"/>
    <s v="BrokerRM-M-202-SI25-M19-L-B"/>
    <x v="222"/>
    <s v="ALT81468"/>
    <s v="ENERO"/>
    <d v="2026-01-05T00:00:00"/>
    <s v="25-810-3699-5001842"/>
    <n v="721106947"/>
    <s v="IMPO"/>
    <s v="HASU4729131"/>
    <n v="781"/>
    <n v="1160"/>
    <n v="2536.65"/>
    <n v="405.86"/>
    <n v="0"/>
    <n v="4883.51"/>
    <s v="MXN"/>
    <n v="277.48792545030966"/>
    <d v="2025-12-11T00:00:00"/>
    <s v="SACO SHIPPING GMBH"/>
    <s v="GERMANY"/>
    <s v="MEX"/>
    <s v="INTERTEAM, S.A. DE C.V"/>
    <s v="M19"/>
    <s v="I"/>
    <s v="SEA IMPO"/>
    <s v="67120000"/>
    <s v="NO COMMENTS"/>
    <m/>
    <m/>
    <s v="02"/>
    <s v="NO"/>
    <n v="0"/>
    <s v="NO"/>
    <m/>
    <m/>
    <m/>
  </r>
  <r>
    <s v="02"/>
    <s v="MXG"/>
    <n v="266"/>
    <x v="2"/>
    <s v="Broker"/>
    <s v="BrokerRM-M-198-SI25-M19-L-B"/>
    <x v="223"/>
    <s v="ALT81469"/>
    <s v="ENERO"/>
    <d v="2026-01-05T00:00:00"/>
    <s v="25-810-3699-5001766"/>
    <s v="HLCUGOA2510ARAL4"/>
    <s v="IMPO"/>
    <s v="HLBU2127848"/>
    <n v="10629"/>
    <n v="878.13"/>
    <n v="2552.85"/>
    <n v="408.46"/>
    <n v="0"/>
    <n v="14468.44"/>
    <s v="MXN"/>
    <n v="822.11716574805394"/>
    <d v="2025-12-09T00:00:00"/>
    <s v="VANGUARD LOGISTICS SERVICES"/>
    <s v="ITA"/>
    <s v="MEX"/>
    <s v="VANGUARD LOGISTICS SERVICES MEXICO S DE RL DE CV"/>
    <s v="M19"/>
    <s v="I"/>
    <s v="SEA IMPO"/>
    <s v="67120000"/>
    <s v="MNE2720971"/>
    <m/>
    <n v="213.44"/>
    <s v="02"/>
    <s v="NO"/>
    <n v="0"/>
    <s v="NO"/>
    <m/>
    <m/>
    <m/>
  </r>
  <r>
    <s v="02"/>
    <s v="MXG"/>
    <n v="267"/>
    <x v="2"/>
    <s v="Broker"/>
    <s v="BrokerFG-A-0078-SE25-M19-D"/>
    <x v="224"/>
    <s v="ALT81470"/>
    <s v="ENERO"/>
    <d v="2026-01-05T00:00:00"/>
    <s v="25-810-3699-5022490"/>
    <n v="37574004"/>
    <s v="EXPO"/>
    <s v="HAMU2689969"/>
    <n v="0"/>
    <n v="7488.89"/>
    <n v="3616.16"/>
    <n v="578.58000000000004"/>
    <n v="0"/>
    <n v="11683.63"/>
    <s v="MXN"/>
    <n v="663.8803341098926"/>
    <d v="2025-12-11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02"/>
    <s v="NO"/>
    <n v="0"/>
    <s v="NO"/>
    <m/>
    <m/>
    <m/>
  </r>
  <r>
    <s v="02"/>
    <s v="MXG"/>
    <n v="268"/>
    <x v="2"/>
    <s v="Broker"/>
    <s v="BrokerFG-I-0038-SE25-M23-L-D"/>
    <x v="225"/>
    <s v="ALT81471"/>
    <s v="ENERO"/>
    <d v="2026-01-05T00:00:00"/>
    <s v="25-810-3699-5022513"/>
    <s v="EXITATMHAM872421"/>
    <s v="EXPO"/>
    <s v="NEYNO 20251204"/>
    <n v="0"/>
    <n v="1172.77"/>
    <n v="3192.52"/>
    <n v="510.8"/>
    <n v="0"/>
    <n v="4876.09"/>
    <s v="MXN"/>
    <n v="277.06631058582877"/>
    <d v="2025-12-19T00:00:00"/>
    <s v="JOHNSON ELECTRIC GROUP MEXICO S DE RL DE CV"/>
    <s v="MEX"/>
    <s v="USA"/>
    <s v="JOHNSON ELECTRIC NORTH AMERICA INC"/>
    <s v="M23"/>
    <s v="O"/>
    <s v="SEA EXPO"/>
    <s v="59220000"/>
    <s v="NO COMMENTS"/>
    <m/>
    <m/>
    <s v="02"/>
    <s v="NO"/>
    <n v="0"/>
    <s v="NO"/>
    <m/>
    <m/>
    <m/>
  </r>
  <r>
    <s v="02"/>
    <s v="MXG"/>
    <n v="269"/>
    <x v="2"/>
    <s v="Broker"/>
    <s v="BrokerFG-I-0037-SE25-M23-L.D"/>
    <x v="226"/>
    <s v="ALT81550"/>
    <s v="ENERO"/>
    <d v="2026-01-07T00:00:00"/>
    <s v="25-810-3699-5001734"/>
    <s v="ATMPRG152840V"/>
    <s v="IMPO"/>
    <s v="NEYNO 20251126"/>
    <n v="336"/>
    <n v="1508"/>
    <n v="2536.65"/>
    <n v="405.86"/>
    <n v="0"/>
    <n v="4786.51"/>
    <s v="MXN"/>
    <n v="271.97624865049153"/>
    <d v="2025-12-08T00:00:00"/>
    <s v="JOHNSON ELECTRIC GROUP MEXICO S DE RL DE CV"/>
    <s v="MEX"/>
    <s v="USA"/>
    <s v="JOHNSON ELECTRIC NORTH AMERICA INC"/>
    <s v="M23"/>
    <s v="O"/>
    <s v="SEA EXPO"/>
    <s v="59220000"/>
    <s v="ESTA CUENTA SUSTITUYE EL FOLIO ALT81472"/>
    <m/>
    <m/>
    <s v="02"/>
    <s v="NO"/>
    <n v="0"/>
    <s v="NO"/>
    <m/>
    <m/>
    <m/>
  </r>
  <r>
    <s v="02"/>
    <s v="MXG"/>
    <n v="270"/>
    <x v="2"/>
    <s v="Broker"/>
    <s v="BrokerFG-I-0037-SE25-M23-L.D"/>
    <x v="226"/>
    <s v="ALT81551"/>
    <s v="ENERO"/>
    <d v="2026-01-07T00:00:00"/>
    <s v="25-810-3699-5001906"/>
    <s v="ATMPRG152840V"/>
    <s v="IMPO"/>
    <s v="NEYNO 20251126"/>
    <n v="428"/>
    <n v="0"/>
    <n v="1005.38"/>
    <n v="160.86000000000001"/>
    <n v="0"/>
    <n v="1594.24"/>
    <s v="MXN"/>
    <n v="90.586965168475487"/>
    <d v="2025-12-17T00:00:00"/>
    <s v="JOHNSON ELECTRIC GROUP MEXICO S DE RL DE CV"/>
    <s v="MEX"/>
    <s v="USA"/>
    <s v="JOHNSON ELECTRIC NORTH AMERICA INC"/>
    <s v="M23"/>
    <s v="O"/>
    <s v="SEA EXPO"/>
    <s v="59220000"/>
    <s v="NO COMMENTS"/>
    <m/>
    <m/>
    <s v="02"/>
    <s v="NO"/>
    <n v="0"/>
    <s v="NO"/>
    <m/>
    <m/>
    <m/>
  </r>
  <r>
    <s v="02"/>
    <s v="MXG"/>
    <n v="271"/>
    <x v="2"/>
    <s v="Broker"/>
    <s v="BrokerFG-1-0038-SE25-M23-L-D"/>
    <x v="227"/>
    <s v="ALT81716"/>
    <s v="ENERO"/>
    <d v="2026-01-10T00:00:00"/>
    <s v="25-810-3699-5022513"/>
    <s v="EXITATMHAM872421"/>
    <s v="EXPO"/>
    <s v="NEYNO 20251204"/>
    <n v="0"/>
    <n v="2140.1999999999998"/>
    <n v="0"/>
    <n v="0"/>
    <n v="0"/>
    <n v="2140.1999999999998"/>
    <s v="MXN"/>
    <n v="121.60918233990566"/>
    <d v="2025-12-19T00:00:00"/>
    <s v="JOHNSON ELECTRIC GROUP MEXICO S DE RL DE CV"/>
    <s v="MEX"/>
    <s v="USA"/>
    <s v="JOHNSON ELECTRIC NORTH AMERICA INC"/>
    <s v="M23"/>
    <s v="O"/>
    <s v="SEA EXPO"/>
    <s v="59220000"/>
    <s v="COMPLEMENTO AL FOLIO ALT81471"/>
    <m/>
    <m/>
    <s v="02"/>
    <s v="NO"/>
    <n v="0"/>
    <s v="NO"/>
    <m/>
    <m/>
    <m/>
  </r>
  <r>
    <s v="02"/>
    <s v="MXG"/>
    <n v="272"/>
    <x v="2"/>
    <s v="Broker"/>
    <s v="BrokerFG-A-0077-SE25-M19-D"/>
    <x v="228"/>
    <s v="ALT81717"/>
    <s v="ENERO"/>
    <d v="2026-01-10T00:00:00"/>
    <s v="25-810-3699-5022489"/>
    <s v="28270055"/>
    <s v="EXPO"/>
    <s v="FANU3643239"/>
    <n v="0"/>
    <n v="3423.16"/>
    <n v="0"/>
    <n v="0"/>
    <n v="0"/>
    <n v="3423.16"/>
    <s v="MXN"/>
    <n v="194.50877890789249"/>
    <d v="2025-12-11T00:00:00"/>
    <s v="JOHNSON ELECTRIC GROUP MEXICO S DE RL DE CV"/>
    <s v="MEX"/>
    <s v="USA"/>
    <s v="JOHNSON ELECTRIC NORTH AMERICA INC"/>
    <s v="M19"/>
    <s v="O"/>
    <s v="SEA EXPO"/>
    <s v="59220000"/>
    <s v="COMPLEMENTO AL FOLIO ALT81466"/>
    <m/>
    <m/>
    <s v="02"/>
    <s v="NO"/>
    <n v="0"/>
    <s v="NO"/>
    <m/>
    <m/>
    <m/>
  </r>
  <r>
    <s v="02"/>
    <s v="MXG"/>
    <n v="273"/>
    <x v="2"/>
    <s v="Broker"/>
    <s v="BrokerRM-M-202-SI25-M19-L-B"/>
    <x v="222"/>
    <s v="ALT81718"/>
    <s v="ENERO"/>
    <d v="2026-01-10T00:00:00"/>
    <s v="25-810-3699-5001842"/>
    <s v="721106947"/>
    <s v="IMPO"/>
    <s v="HASU4729131"/>
    <n v="0"/>
    <n v="2140.1999999999998"/>
    <n v="0"/>
    <n v="0"/>
    <n v="0"/>
    <n v="2140.1999999999998"/>
    <s v="MXN"/>
    <n v="121.60918233990566"/>
    <d v="2025-12-11T00:00:00"/>
    <s v="SACO SHIPPING GMBH"/>
    <s v="GERMANY"/>
    <s v="MEX"/>
    <s v="INTERTEAM, S.A. DE C.V"/>
    <s v="M19"/>
    <s v="I"/>
    <s v="SEA IMPO"/>
    <s v="67120000"/>
    <s v="COMPLEMENTO AL FOLIO ALT81468"/>
    <m/>
    <m/>
    <s v="02"/>
    <s v="NO"/>
    <n v="0"/>
    <s v="NO"/>
    <m/>
    <m/>
    <m/>
  </r>
  <r>
    <s v="02"/>
    <s v="MXG"/>
    <n v="274"/>
    <x v="2"/>
    <s v="Broker"/>
    <s v="BrokerRM-M-183-SI25-M19-L-B"/>
    <x v="229"/>
    <s v="ALT81719"/>
    <s v="ENERO"/>
    <d v="2026-01-10T00:00:00"/>
    <s v="25-810-3699-5005549"/>
    <s v="260041378"/>
    <s v="IMPO"/>
    <s v="TGHU 628933-0"/>
    <n v="0"/>
    <n v="8417.19"/>
    <n v="2543.71"/>
    <n v="406.99"/>
    <n v="0"/>
    <n v="11367.89"/>
    <s v="MXN"/>
    <n v="645.93954201943291"/>
    <d v="2025-11-25T00:00:00"/>
    <s v="ECU WORLDWIDE ITALY SRL"/>
    <s v="ITA"/>
    <s v="MEX"/>
    <s v="ECU WORLDWIDE MEXICO SA DE CV"/>
    <s v="M19"/>
    <s v="I"/>
    <s v="SEA IMPO"/>
    <s v="67120000"/>
    <s v="NO COMMENTS"/>
    <m/>
    <m/>
    <s v="02"/>
    <s v="NO"/>
    <n v="0"/>
    <s v="NO"/>
    <m/>
    <m/>
    <m/>
  </r>
  <r>
    <s v="02"/>
    <s v="MXG"/>
    <n v="275"/>
    <x v="2"/>
    <s v="Broker"/>
    <s v="BrokerRM-M-528-SI25-M19-B"/>
    <x v="230"/>
    <s v="ALT81720"/>
    <s v="ENERO"/>
    <d v="2026-01-10T00:00:00"/>
    <s v="25-810-3699-5006117"/>
    <s v="HLCUHAM251219960"/>
    <s v="IMPO"/>
    <s v="HLBU2947030"/>
    <n v="0"/>
    <n v="14560.79"/>
    <n v="2549.59"/>
    <n v="407.94"/>
    <n v="0"/>
    <n v="17518.32"/>
    <s v="MXN"/>
    <n v="995.41564861639858"/>
    <d v="2025-12-29T00:00:00"/>
    <s v="DSV AIR &amp; SEA GERMANY"/>
    <s v="MEX"/>
    <s v="MEX"/>
    <s v="DSV AIR &amp; SEA, S.A. DE C.V."/>
    <s v="M19"/>
    <s v="I"/>
    <s v="SEA IMPO"/>
    <s v="67120000"/>
    <s v="NO COMMENTS"/>
    <m/>
    <m/>
    <s v="02"/>
    <s v="NO"/>
    <n v="0"/>
    <s v="NO"/>
    <m/>
    <m/>
    <m/>
  </r>
  <r>
    <s v="02"/>
    <s v="MXG"/>
    <n v="276"/>
    <x v="2"/>
    <s v="Broker"/>
    <s v="BrokerRM-M-564-SI25-M19-B"/>
    <x v="231"/>
    <s v="ALT81721"/>
    <s v="ENERO"/>
    <d v="2026-01-10T00:00:00"/>
    <s v="25-810-3699-5006118"/>
    <s v="MEDUBG226716"/>
    <s v="IMPO"/>
    <s v="MSBU5315338"/>
    <n v="0"/>
    <n v="10126.42"/>
    <n v="4333.83"/>
    <n v="693.41"/>
    <n v="0"/>
    <n v="15153.66"/>
    <s v="MXN"/>
    <n v="861.05233251889308"/>
    <d v="2025-12-30T00:00:00"/>
    <s v="JOHNSON ELECTRIC DOO"/>
    <s v="SERBIA"/>
    <s v="USA"/>
    <s v="JOHNSON ELECTRIC NORTH AMERICA INC"/>
    <s v="M19"/>
    <s v="I"/>
    <s v="SEA IMPO"/>
    <s v="67120000"/>
    <s v="NO COMMENTS"/>
    <m/>
    <m/>
    <s v="02"/>
    <s v="NO"/>
    <n v="0"/>
    <s v="NO"/>
    <m/>
    <m/>
    <m/>
  </r>
  <r>
    <s v="02"/>
    <s v="MXG"/>
    <n v="277"/>
    <x v="2"/>
    <s v="Broker"/>
    <s v="BrokerRM-M-507-SI25-M19-B"/>
    <x v="232"/>
    <s v="ALT81722"/>
    <s v="ENERO"/>
    <d v="2026-01-10T00:00:00"/>
    <s v="25-810-3699-5006025"/>
    <s v="MEDUKJ697342"/>
    <s v="IMPO"/>
    <s v="MSNU1615102"/>
    <n v="0"/>
    <n v="13693.84"/>
    <n v="2548.41"/>
    <n v="407.74"/>
    <n v="0"/>
    <n v="16649.990000000002"/>
    <s v="MXN"/>
    <n v="946.07591340417082"/>
    <d v="2025-12-29T00:00:00"/>
    <s v="DSV AIR &amp; SEA GERMANY"/>
    <s v="GERMANY"/>
    <s v="MEX"/>
    <s v="DSV AIR &amp; SEA, S.A. DE C.V"/>
    <s v="M19"/>
    <s v="I"/>
    <s v="SEA IMPO"/>
    <s v="67120000"/>
    <s v="NO COMMENTS"/>
    <m/>
    <m/>
    <s v="02"/>
    <s v="NO"/>
    <n v="0"/>
    <s v="NO"/>
    <m/>
    <m/>
    <m/>
  </r>
  <r>
    <s v="02"/>
    <s v="MXG"/>
    <n v="278"/>
    <x v="2"/>
    <s v="Broker"/>
    <s v="BrokerRM-M-494-SI25-M19-B"/>
    <x v="233"/>
    <s v="ALT81723"/>
    <s v="ENERO"/>
    <d v="2026-01-10T00:00:00"/>
    <s v="25-810-3699-5005883"/>
    <s v="HLCUHAM2511APTE7"/>
    <s v="IMPO"/>
    <s v="HLXU1178560"/>
    <n v="0"/>
    <n v="9574.68"/>
    <n v="2533.7800000000002"/>
    <n v="405.4"/>
    <n v="0"/>
    <n v="12513.86"/>
    <s v="MXN"/>
    <n v="711.05517358940847"/>
    <d v="2025-12-15T00:00:00"/>
    <s v="DSV AIR &amp; SEA GERMANY"/>
    <s v="GERMANY"/>
    <s v="MEX"/>
    <s v="DSV AIR &amp; SEA, S.A. DE C.V"/>
    <s v="M19"/>
    <s v="I"/>
    <s v="SEA IMPO"/>
    <s v="67120000"/>
    <s v="NO COMMENTS"/>
    <m/>
    <m/>
    <s v="02"/>
    <s v="NO"/>
    <n v="0"/>
    <s v="NO"/>
    <m/>
    <m/>
    <m/>
  </r>
  <r>
    <s v="02"/>
    <s v="MXG"/>
    <n v="279"/>
    <x v="2"/>
    <s v="Broker"/>
    <s v="BrokerRM-M-226-SI25-M19-L-B"/>
    <x v="234"/>
    <s v="ALT81724"/>
    <s v="ENERO"/>
    <d v="2026-01-10T00:00:00"/>
    <s v="25-810-3699-6000190"/>
    <n v="721141595"/>
    <s v="IMPO"/>
    <s v="CAAU6460888"/>
    <n v="0"/>
    <n v="3300.2"/>
    <n v="2495.79"/>
    <n v="399.33"/>
    <n v="0"/>
    <n v="6195.32"/>
    <s v="MXN"/>
    <n v="352.02681970566505"/>
    <d v="2026-01-06T00:00:00"/>
    <s v="SACO SHIPPING GMBH"/>
    <s v="GERMANY"/>
    <s v="MEX"/>
    <s v="INTERTEAM, S.A. DE C.V"/>
    <s v="M19"/>
    <s v="I"/>
    <s v="SEA IMPO"/>
    <s v="67120000"/>
    <s v="NO COMMENTS"/>
    <m/>
    <m/>
    <s v="02"/>
    <s v="NO"/>
    <n v="0"/>
    <s v="NO"/>
    <m/>
    <m/>
    <m/>
  </r>
  <r>
    <s v="02"/>
    <s v="MXG"/>
    <n v="280"/>
    <x v="2"/>
    <s v="Broker"/>
    <s v="BrokerFG-A-0079-SE25-M19.D"/>
    <x v="235"/>
    <s v="ALT81725"/>
    <s v="ENERO"/>
    <d v="2026-01-10T00:00:00"/>
    <s v="25-810-3699-5022517"/>
    <n v="94643242"/>
    <s v="EXPO"/>
    <s v="HLBU1078348"/>
    <n v="0"/>
    <n v="7920.43"/>
    <n v="3296.07"/>
    <n v="527.37"/>
    <n v="0"/>
    <n v="11743.87"/>
    <s v="MXN"/>
    <n v="667.30325586681067"/>
    <d v="2025-12-16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02"/>
    <s v="NO"/>
    <n v="0"/>
    <s v="NO"/>
    <m/>
    <m/>
    <m/>
  </r>
  <r>
    <s v="02"/>
    <s v="MXG"/>
    <n v="281"/>
    <x v="2"/>
    <s v="Broker"/>
    <s v="BrokerFG-A-0082SE25-M19.D"/>
    <x v="236"/>
    <s v="ALT81726"/>
    <s v="ENERO"/>
    <d v="2026-01-10T00:00:00"/>
    <s v="25-810-3699-5022562"/>
    <n v="96340157"/>
    <s v="EXPO"/>
    <s v="TCLU2813097"/>
    <n v="0"/>
    <n v="7768.67"/>
    <n v="3177.26"/>
    <n v="508.37"/>
    <n v="0"/>
    <n v="11454.3"/>
    <s v="MXN"/>
    <n v="650.8494800840956"/>
    <d v="2025-12-26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02"/>
    <s v="NO"/>
    <n v="0"/>
    <s v="NO"/>
    <m/>
    <m/>
    <m/>
  </r>
  <r>
    <s v="02"/>
    <s v="MXG"/>
    <n v="282"/>
    <x v="2"/>
    <s v="Broker"/>
    <s v="BrokerFG-I-0039-SE25-M25-L.D"/>
    <x v="237"/>
    <s v="ALT81727"/>
    <s v="ENERO"/>
    <d v="2026-01-10T00:00:00"/>
    <s v="25-810-3699-5022539"/>
    <s v="ATMPRG152999V"/>
    <s v="EXPO"/>
    <s v="NEYNO 20251212"/>
    <n v="0"/>
    <n v="1508"/>
    <n v="3180.65"/>
    <n v="508.9"/>
    <n v="0"/>
    <n v="5197.55"/>
    <s v="MXN"/>
    <n v="295.33212114324681"/>
    <d v="2025-12-18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02"/>
    <s v="NO"/>
    <n v="0"/>
    <s v="NO"/>
    <m/>
    <m/>
    <m/>
  </r>
  <r>
    <s v="02"/>
    <s v="MXG"/>
    <n v="283"/>
    <x v="2"/>
    <s v="Broker"/>
    <s v="BrokerFG-A-0080-SE25-M19-D"/>
    <x v="238"/>
    <s v="ALT81728"/>
    <s v="ENERO"/>
    <d v="2026-01-10T00:00:00"/>
    <s v="25-810-3699-5022553"/>
    <n v="96340157"/>
    <s v="EXPO"/>
    <s v="HLBU1261723"/>
    <n v="0"/>
    <n v="7807.55"/>
    <n v="3177.26"/>
    <n v="508.37"/>
    <n v="0"/>
    <n v="11493.18"/>
    <s v="MXN"/>
    <n v="653.05869651684759"/>
    <d v="2025-12-26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02"/>
    <s v="NO"/>
    <n v="0"/>
    <s v="NO"/>
    <m/>
    <m/>
    <m/>
  </r>
  <r>
    <s v="02"/>
    <s v="MXG"/>
    <n v="284"/>
    <x v="2"/>
    <s v="Broker"/>
    <s v="BrokerFG-A-0081-SE25-M19-D"/>
    <x v="239"/>
    <s v="ALT81729"/>
    <s v="ENERO"/>
    <d v="2026-01-10T00:00:00"/>
    <s v="25-810-3699-5022563"/>
    <n v="96340157"/>
    <s v="EXPO"/>
    <s v="HLBU1789120"/>
    <n v="0"/>
    <n v="7846.43"/>
    <n v="3661.46"/>
    <n v="585.84"/>
    <n v="0"/>
    <n v="12093.73"/>
    <s v="MXN"/>
    <n v="687.18279447695886"/>
    <d v="2025-12-26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02"/>
    <s v="NO"/>
    <n v="0"/>
    <s v="NO"/>
    <m/>
    <m/>
    <m/>
  </r>
  <r>
    <s v="02"/>
    <s v="MXG"/>
    <n v="285"/>
    <x v="2"/>
    <s v="Broker"/>
    <s v="BrokerRM-I-0898-AI25-M19"/>
    <x v="240"/>
    <s v="GDL47676"/>
    <s v="ENERO"/>
    <d v="2026-01-05T00:00:00"/>
    <s v="25-480-3993-5001748"/>
    <s v="886140314605"/>
    <s v="AIR IMPO"/>
    <s v="OTRO"/>
    <n v="0"/>
    <n v="2615.87"/>
    <n v="809.03"/>
    <n v="129.44"/>
    <n v="0"/>
    <n v="3554.34"/>
    <s v="MXN"/>
    <n v="201.96261151201773"/>
    <d v="2026-01-05T00:00:00"/>
    <s v="DICEX SA DE CV"/>
    <s v="USA"/>
    <s v="ZCL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86"/>
    <x v="2"/>
    <s v="Broker"/>
    <s v="BrokerRM-I-0975-AI25-M19"/>
    <x v="241"/>
    <s v="GDL47677"/>
    <s v="ENERO"/>
    <d v="2026-01-05T00:00:00"/>
    <s v="25-480-3993-5001749"/>
    <s v="886865129605"/>
    <s v="AIR IMPO"/>
    <s v="OTRO"/>
    <n v="0"/>
    <n v="3384.53"/>
    <n v="792.96"/>
    <n v="126.87"/>
    <n v="0"/>
    <n v="4304.3599999999997"/>
    <s v="MXN"/>
    <n v="244.57980567077672"/>
    <d v="2026-01-05T00:00:00"/>
    <s v="DICEX SA DE CV"/>
    <s v="USA"/>
    <s v="ZCL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87"/>
    <x v="2"/>
    <s v="Broker"/>
    <s v="BrokerRM-I-0974-AI25-M19"/>
    <x v="242"/>
    <s v="GDL47678"/>
    <s v="ENERO"/>
    <d v="2026-01-05T00:00:00"/>
    <s v="25-480-3993-5001751"/>
    <s v="544380578710"/>
    <s v="AIR IMPO"/>
    <s v="OTRO"/>
    <n v="0"/>
    <n v="2969.28"/>
    <n v="794.11"/>
    <n v="127.06"/>
    <n v="0"/>
    <n v="3890.45"/>
    <s v="MXN"/>
    <n v="221.06085573043921"/>
    <d v="2026-01-05T00:00:00"/>
    <s v="DICEX SA DE CV"/>
    <s v="USA"/>
    <s v="ZCL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88"/>
    <x v="2"/>
    <s v="Broker"/>
    <s v="BrokerRM-I-0973-AI25-M19"/>
    <x v="243"/>
    <s v="GDL47679"/>
    <s v="ENERO"/>
    <d v="2026-01-05T00:00:00"/>
    <s v="25-480-3993-5001752"/>
    <s v="887263454050"/>
    <s v="AIR IMPO"/>
    <s v="OTRO"/>
    <n v="0"/>
    <n v="3218.11"/>
    <n v="794.11"/>
    <n v="127.06"/>
    <n v="0"/>
    <n v="4139.28"/>
    <s v="MXN"/>
    <n v="235.19972725723051"/>
    <d v="2026-01-05T00:00:00"/>
    <s v="DICEX SA DE CV"/>
    <s v="USA"/>
    <s v="ZCL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89"/>
    <x v="2"/>
    <s v="Broker"/>
    <s v="BrokerRM-I-0978-AI25-M19"/>
    <x v="244"/>
    <s v="GDL47680"/>
    <s v="ENERO"/>
    <d v="2026-01-05T00:00:00"/>
    <s v="25-480-3993-5001756"/>
    <s v="887331295577"/>
    <s v="AIR IMPO"/>
    <s v="OTRO"/>
    <n v="0"/>
    <n v="2737.28"/>
    <n v="795.28"/>
    <n v="127.24"/>
    <n v="0"/>
    <n v="3659.8"/>
    <s v="MXN"/>
    <n v="207.95499744303655"/>
    <d v="2026-01-05T00:00:00"/>
    <s v="DICEX SA DE CV"/>
    <s v="CHN"/>
    <s v="ZCL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90"/>
    <x v="2"/>
    <s v="Broker"/>
    <s v="BrokerRM-I-0977-AI25-M19"/>
    <x v="245"/>
    <s v="GDL47681"/>
    <s v="ENERO"/>
    <d v="2026-01-05T00:00:00"/>
    <s v="25-480-3993-5001757"/>
    <s v="887066081571"/>
    <s v="AIR IMPO"/>
    <s v="OTRO"/>
    <n v="0"/>
    <n v="2969.28"/>
    <n v="795.28"/>
    <n v="127.24"/>
    <n v="0"/>
    <n v="3891.8"/>
    <s v="MXN"/>
    <n v="221.13756463435422"/>
    <d v="2026-01-05T00:00:00"/>
    <s v="DICEX SA DE CV"/>
    <s v="USA"/>
    <s v="ZCL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91"/>
    <x v="2"/>
    <s v="Broker"/>
    <s v="BrokerRM-I-0984-AI25-M19"/>
    <x v="246"/>
    <s v="GDL47743"/>
    <s v="ENERO"/>
    <d v="2026-01-08T00:00:00"/>
    <s v="25-480-3993-5001761"/>
    <s v="887382406891"/>
    <s v="AIR IMPO"/>
    <s v="OTRO"/>
    <n v="0"/>
    <n v="2728.49"/>
    <n v="792.13"/>
    <n v="126.74"/>
    <n v="0"/>
    <n v="3647.36"/>
    <s v="MXN"/>
    <n v="207.24813909881243"/>
    <d v="2026-01-09T00:00:00"/>
    <s v="DICEX SA DE CV"/>
    <s v="USA"/>
    <s v="ZCL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292"/>
    <x v="2"/>
    <s v="Broker"/>
    <s v="BrokerRM-A-0003AI26-M19-C9038.D//RM-A-0011AI26-M19.PFA.D//RM-A-0012AI26-M19.PFA.D"/>
    <x v="247"/>
    <s v="MEX125301"/>
    <s v="ENERO"/>
    <d v="2026-01-08T00:00:00"/>
    <s v="26-85-34166012045"/>
    <s v="101011379449 / MXO101513720437 / MXO101513721978 / MXO101513721979"/>
    <s v="AIR IMPO"/>
    <s v="OTRO"/>
    <n v="0"/>
    <n v="56323.07"/>
    <n v="5726.5"/>
    <n v="916.24"/>
    <n v="0"/>
    <n v="62965.81"/>
    <s v="MXN"/>
    <n v="3577.8061253480309"/>
    <d v="2026-01-08T00:00:00"/>
    <s v="JOHNSON ELECTRIC INDUSTRIAL MANUFACTORY LIMITED"/>
    <s v="USA"/>
    <s v="ZAC"/>
    <s v="JEG"/>
    <s v="M19"/>
    <s v="I"/>
    <s v="AIR IMPO"/>
    <n v="67180000"/>
    <s v="NO COMMENTS"/>
    <m/>
    <m/>
    <s v="02"/>
    <s v="NO"/>
    <n v="0"/>
    <s v="NO"/>
    <s v="CS000009038"/>
    <s v="CS000009049"/>
    <m/>
  </r>
  <r>
    <s v="02"/>
    <s v="MXG"/>
    <n v="293"/>
    <x v="2"/>
    <s v="Broker"/>
    <s v="BrokerRM-M-473-SI25-M19-B"/>
    <x v="248"/>
    <s v="MZO187370"/>
    <s v="ENERO"/>
    <d v="2026-01-05T00:00:00"/>
    <s v="25 16 1690 5038701"/>
    <s v="COSU6431873322"/>
    <s v="IMPO  "/>
    <s v="TGHU6647820"/>
    <n v="0"/>
    <n v="13572"/>
    <n v="0"/>
    <n v="0"/>
    <n v="0"/>
    <n v="13572"/>
    <s v="MXN"/>
    <n v="771.18018069208472"/>
    <d v="2026-01-05T00:00:00"/>
    <s v="JOHNSON ELECTRIC INDUSTRIAL MANUFACTORY LIMITED"/>
    <s v="CHN"/>
    <s v="ZCL"/>
    <s v="JEG"/>
    <s v="M19"/>
    <s v="I"/>
    <s v="SEA IMPO"/>
    <s v="67120000"/>
    <s v="COMPLEMENTARIA DE LA CUENTA MZO183988/MNND23506522"/>
    <m/>
    <n v="13572"/>
    <s v="02"/>
    <s v="NO"/>
    <n v="0"/>
    <s v="NO"/>
    <m/>
    <m/>
    <m/>
  </r>
  <r>
    <s v="02"/>
    <s v="MXG"/>
    <n v="294"/>
    <x v="2"/>
    <s v="Broker"/>
    <s v="BrokerRM-M-500-SI25-M19-B"/>
    <x v="29"/>
    <s v="MZO187390"/>
    <s v="ENERO"/>
    <d v="2026-01-05T00:00:00"/>
    <s v="25 16 1690 5042150"/>
    <s v="COSU6434564222"/>
    <s v="IMPO  "/>
    <s v="TGBU5341896"/>
    <n v="0"/>
    <n v="6844"/>
    <n v="0"/>
    <n v="0"/>
    <n v="0"/>
    <n v="6844"/>
    <s v="MXN"/>
    <n v="388.88573214387179"/>
    <d v="2026-01-05T00:00:00"/>
    <s v="JOHNSON ELECTRIC INDUSTRIAL MANUFACTORY LIMITED"/>
    <s v="CHN"/>
    <s v="ZCL"/>
    <s v="JEG"/>
    <s v="M19"/>
    <s v="I"/>
    <s v="SEA IMPO"/>
    <s v="67120000"/>
    <s v="COMPLEMENTARIA DE LA CUENTA MZO185858"/>
    <m/>
    <m/>
    <s v="02"/>
    <s v="NO"/>
    <n v="0"/>
    <s v="NO"/>
    <m/>
    <m/>
    <m/>
  </r>
  <r>
    <s v="02"/>
    <s v="MXG"/>
    <n v="295"/>
    <x v="2"/>
    <s v="Broker"/>
    <s v="BrokerRM-M-499-SI25-M19-B"/>
    <x v="31"/>
    <s v="MZO187392"/>
    <s v="ENERO"/>
    <d v="2026-01-05T00:00:00"/>
    <s v="25 16 1690 5042151"/>
    <s v="COSU6434564221"/>
    <s v="IMPO  "/>
    <s v="TGBU4776620"/>
    <n v="0"/>
    <n v="6670"/>
    <n v="0"/>
    <n v="0"/>
    <n v="0"/>
    <n v="6670"/>
    <s v="MXN"/>
    <n v="378.99880675038355"/>
    <d v="2026-01-05T00:00:00"/>
    <s v="JOHNSON ELECTRIC INDUSTRIAL MANUFACTORY LIMITE"/>
    <s v="CHN"/>
    <s v="ZCL"/>
    <s v="JEG"/>
    <s v="M19"/>
    <s v="I"/>
    <s v="SEA IMPO"/>
    <s v="67120000"/>
    <s v="COMPLEMENTARIA DE LA CUENTA MZO185876"/>
    <m/>
    <m/>
    <s v="02"/>
    <s v="NO"/>
    <n v="0"/>
    <s v="NO"/>
    <m/>
    <m/>
    <m/>
  </r>
  <r>
    <s v="02"/>
    <s v="MXG"/>
    <n v="296"/>
    <x v="2"/>
    <s v="Broker"/>
    <s v="BrokerRM-M-508-SI25-M19-B"/>
    <x v="39"/>
    <s v="MZO187401"/>
    <s v="ENERO"/>
    <d v="2026-01-05T00:00:00"/>
    <s v="25 16 1690 5042745"/>
    <s v="COSU6435196940"/>
    <s v="IMPO  "/>
    <s v="FCIU9806342"/>
    <n v="0"/>
    <n v="6670"/>
    <n v="0"/>
    <n v="0"/>
    <n v="0"/>
    <n v="6670"/>
    <s v="MXN"/>
    <n v="378.99880675038355"/>
    <d v="2026-01-05T00:00:00"/>
    <s v="JOHNSON ELECTRIC INDUSTRIAL MANUFACTORY LIMITE"/>
    <s v="CHN"/>
    <s v="ZCL"/>
    <s v="JEG"/>
    <s v="M19"/>
    <s v="I"/>
    <s v="SEA IMPO"/>
    <s v="67120000"/>
    <s v="COMPLEMENTARIA DE LA CUENTA MZO186258"/>
    <m/>
    <m/>
    <s v="02"/>
    <s v="NO"/>
    <n v="0"/>
    <s v="NO"/>
    <m/>
    <m/>
    <m/>
  </r>
  <r>
    <s v="02"/>
    <s v="MXG"/>
    <n v="297"/>
    <x v="2"/>
    <s v="Broker"/>
    <s v="BrokerRM-M-509-SI25-M19-B"/>
    <x v="40"/>
    <s v="MZO187402"/>
    <s v="ENERO"/>
    <d v="2026-01-05T00:00:00"/>
    <s v="25 16 1690 5042746"/>
    <s v="COSU6435196941"/>
    <s v="IMPO  "/>
    <s v="FSCU8688624"/>
    <n v="0"/>
    <n v="7888"/>
    <n v="0"/>
    <n v="0"/>
    <n v="0"/>
    <n v="7888"/>
    <s v="MXN"/>
    <n v="448.20728450480141"/>
    <d v="2026-01-05T00:00:00"/>
    <s v="JOHNSON ELECTRIC INDUSTRIAL MANUFACTORY LIMITED"/>
    <s v="CHN"/>
    <s v="ZCL"/>
    <s v="JEG"/>
    <s v="M19"/>
    <s v="I"/>
    <s v="SEA IMPO"/>
    <s v="67120000"/>
    <s v="COMPLEMENTARIA DE LA CUENTA MZO186259"/>
    <m/>
    <m/>
    <s v="02"/>
    <s v="NO"/>
    <n v="0"/>
    <s v="NO"/>
    <m/>
    <m/>
    <m/>
  </r>
  <r>
    <s v="02"/>
    <s v="MXG"/>
    <n v="298"/>
    <x v="2"/>
    <s v="Broker"/>
    <s v="BrokerRM-M-510-SI25-M19-B"/>
    <x v="41"/>
    <s v="MZO187403"/>
    <s v="ENERO"/>
    <d v="2026-01-05T00:00:00"/>
    <s v="25 16 1690 5042747"/>
    <s v="COSU6435196942"/>
    <s v="IMPO  "/>
    <s v="TCNU7045363"/>
    <n v="0"/>
    <n v="6670"/>
    <n v="0"/>
    <n v="0"/>
    <n v="0"/>
    <n v="6670"/>
    <s v="MXN"/>
    <n v="378.99880675038355"/>
    <d v="2026-01-05T00:00:00"/>
    <s v="JOHNSON ELECTRIC INDUSTRIAL MANUFACTORY LIMITED"/>
    <s v="CHN"/>
    <s v="ZCL"/>
    <s v="JEG"/>
    <s v="M19"/>
    <s v="I"/>
    <s v="SEA IMPO"/>
    <s v="67120000"/>
    <s v="COMPLEMENTARIA DE LA CUENTA MZO186261"/>
    <m/>
    <m/>
    <s v="02"/>
    <s v="NO"/>
    <n v="0"/>
    <s v="NO"/>
    <m/>
    <m/>
    <m/>
  </r>
  <r>
    <s v="02"/>
    <s v="MXG"/>
    <n v="299"/>
    <x v="2"/>
    <s v="Broker"/>
    <s v="BrokerRM-M-511-SI25-M19-B"/>
    <x v="42"/>
    <s v="MZO187404"/>
    <s v="ENERO"/>
    <d v="2026-01-05T00:00:00"/>
    <s v="25 16 1690 5042748"/>
    <s v="COSU6435196943"/>
    <s v="IMPO  "/>
    <s v="SEGU6880793"/>
    <n v="0"/>
    <n v="6670"/>
    <n v="0"/>
    <n v="0"/>
    <n v="0"/>
    <n v="6670"/>
    <s v="MXN"/>
    <n v="378.99880675038355"/>
    <d v="2026-01-05T00:00:00"/>
    <s v="JOHNSON ELECTRIC INDUSTRIAL MANUFACTORY LIMITED"/>
    <s v="CHN"/>
    <s v="ZCL"/>
    <s v="JEG"/>
    <s v="M19"/>
    <s v="I"/>
    <s v="SEA IMPO"/>
    <s v="67120000"/>
    <s v="COMPLEMENTARIA DE LA CUENTA MZO186262"/>
    <m/>
    <m/>
    <s v="02"/>
    <s v="NO"/>
    <n v="0"/>
    <s v="NO"/>
    <m/>
    <m/>
    <m/>
  </r>
  <r>
    <s v="02"/>
    <s v="MXG"/>
    <n v="300"/>
    <x v="2"/>
    <s v="Broker"/>
    <s v="BrokerRM-M-196-SI25-M19-L-B"/>
    <x v="249"/>
    <s v="MZO187498"/>
    <s v="ENERO"/>
    <d v="2026-01-05T00:00:00"/>
    <s v="25 16 1690 5042739"/>
    <s v="HLCUSEL251017563"/>
    <s v="IMPO  "/>
    <s v="HLCUSEL251017563"/>
    <n v="0"/>
    <n v="13288.74"/>
    <n v="2531.77"/>
    <n v="405.08"/>
    <n v="0"/>
    <n v="16225.59"/>
    <s v="MXN"/>
    <n v="921.96090686970854"/>
    <d v="2026-01-05T00:00:00"/>
    <s v="JOHNSON ELECTRIC INDUSTRIAL MANUFACTORY LIMITED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01"/>
    <x v="2"/>
    <s v="Broker"/>
    <s v="BrokerRM-M-200-SI25-M19-L-B"/>
    <x v="250"/>
    <s v="MZO187499"/>
    <s v="ENERO"/>
    <d v="2026-01-05T00:00:00"/>
    <s v="25 16 1690 5043459"/>
    <s v="HLCUSEL251017585"/>
    <s v="IMPO  "/>
    <s v="HLCUSEL251017585"/>
    <n v="0"/>
    <n v="9101.5400000000009"/>
    <n v="2503.9699999999998"/>
    <n v="400.64"/>
    <n v="0"/>
    <n v="12006.15"/>
    <s v="MXN"/>
    <n v="682.20637536223649"/>
    <d v="2026-01-05T00:00:00"/>
    <s v="JOHNSON ELECTRIC INDUSTRIAL MANUFACTORY LIMITED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02"/>
    <x v="2"/>
    <s v="Broker"/>
    <s v="BrokerFG-A-0001SE26-M19.D2"/>
    <x v="251"/>
    <s v="MZO187515"/>
    <s v="ENERO"/>
    <d v="2026-01-06T00:00:00"/>
    <s v="25 16 1690 5021922"/>
    <s v="CAXU5551519"/>
    <s v="EXPO "/>
    <s v="CAXU5551519"/>
    <n v="0"/>
    <n v="16988.64"/>
    <n v="2599.11"/>
    <n v="415.85"/>
    <n v="0"/>
    <n v="20003.599999999999"/>
    <s v="MXN"/>
    <n v="1136.6327632251832"/>
    <d v="2026-01-06T00:00:00"/>
    <s v="JOHNSON ELECTRIC AUTOMOTIVO BRASIL LTDA"/>
    <s v="CHN"/>
    <s v="ZCL"/>
    <s v="JEG"/>
    <s v="M19"/>
    <s v="O"/>
    <s v="SEA EXPO"/>
    <s v="59220000"/>
    <s v="NO COMMENTS"/>
    <m/>
    <m/>
    <s v="02"/>
    <s v="NO"/>
    <n v="0"/>
    <s v="NO"/>
    <m/>
    <m/>
    <m/>
  </r>
  <r>
    <s v="02"/>
    <s v="MXG"/>
    <n v="303"/>
    <x v="2"/>
    <s v="Broker"/>
    <s v="BrokerRM-M-498-SI25-M19-B"/>
    <x v="30"/>
    <s v="MZO187516"/>
    <s v="ENERO"/>
    <d v="2026-01-06T00:00:00"/>
    <s v="25 16 1690 5042152"/>
    <s v="COSU6434564220"/>
    <s v="IMPO  "/>
    <s v="OOCU7964329"/>
    <n v="0"/>
    <n v="6670"/>
    <n v="0"/>
    <n v="0"/>
    <n v="0"/>
    <n v="6670"/>
    <s v="MXN"/>
    <n v="378.99880675038355"/>
    <d v="2026-01-06T00:00:00"/>
    <s v="JOHNSON ELECTRIC INDUSTRIAL MANUFACTORY LIMITED"/>
    <s v="CHN"/>
    <s v="ZCL"/>
    <s v="JEG"/>
    <s v="M19"/>
    <s v="I"/>
    <s v="SEA IMPO"/>
    <s v="67120000"/>
    <s v="COMPLEMENTARIA DE LA CUENTA MZO185860"/>
    <m/>
    <m/>
    <s v="02"/>
    <s v="NO"/>
    <n v="0"/>
    <s v="NO"/>
    <m/>
    <m/>
    <m/>
  </r>
  <r>
    <s v="02"/>
    <s v="MXG"/>
    <n v="304"/>
    <x v="2"/>
    <s v="Broker"/>
    <s v="BrokerRM-M-503-SI25-M19-B"/>
    <x v="252"/>
    <s v="MZO187517"/>
    <s v="ENERO"/>
    <d v="2026-01-06T00:00:00"/>
    <s v="25 16 1690 5042153"/>
    <s v="OOLU2038174642"/>
    <s v="IMPO  "/>
    <s v="OOLU9109284"/>
    <n v="0"/>
    <n v="1852.5"/>
    <n v="4735.2"/>
    <n v="757.63"/>
    <n v="0"/>
    <n v="7345.33"/>
    <s v="MXN"/>
    <n v="417.37200977328257"/>
    <d v="2026-01-06T00:00:00"/>
    <s v="JOHNSON ELECTRIC INDUSTRIAL MANUFACTORY LIMITED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05"/>
    <x v="2"/>
    <s v="Broker"/>
    <s v="BrokerRM-M-502-SI25-M19-B"/>
    <x v="253"/>
    <s v="MZO187518"/>
    <s v="ENERO"/>
    <d v="2026-01-06T00:00:00"/>
    <s v="25 16 1690 5042154"/>
    <s v="OOLU2038174641"/>
    <s v="IMPO  "/>
    <s v="CSNU8268176"/>
    <n v="0"/>
    <n v="8522.5"/>
    <n v="4346.84"/>
    <n v="695.49"/>
    <n v="0"/>
    <n v="13564.83"/>
    <s v="MXN"/>
    <n v="770.77277118018071"/>
    <d v="2026-01-06T00:00:00"/>
    <s v="JOHNSON ELECTRIC INDUSTRIAL MANUFACTORY LIMITE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06"/>
    <x v="2"/>
    <s v="Broker"/>
    <s v="BrokerRM-M-501-SI25-M19-B"/>
    <x v="254"/>
    <s v="MZO187519"/>
    <s v="ENERO"/>
    <d v="2026-01-06T00:00:00"/>
    <s v="25 16 1690 5042155"/>
    <s v="OOLU2038174640"/>
    <s v="IMPO  "/>
    <s v="OOLU9411294"/>
    <n v="0"/>
    <n v="12411.27"/>
    <n v="3181.76"/>
    <n v="509.08"/>
    <n v="0"/>
    <n v="16102.11"/>
    <s v="MXN"/>
    <n v="914.94459912495029"/>
    <d v="2026-01-06T00:00:00"/>
    <s v="JOHNSON ELECTRIC INDUSTRIAL MANUFACTORY LIMITE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07"/>
    <x v="2"/>
    <s v="Broker"/>
    <s v="BrokerRM-M-512-SI25-M19-B"/>
    <x v="51"/>
    <s v="MZO187520"/>
    <s v="ENERO"/>
    <d v="2026-01-06T00:00:00"/>
    <s v="25 16 1690 5042742"/>
    <s v="MEDURH301760"/>
    <s v="IMPO  "/>
    <s v="MSCU4979064"/>
    <n v="0"/>
    <n v="6264"/>
    <n v="0"/>
    <n v="0"/>
    <n v="0"/>
    <n v="6264"/>
    <s v="MXN"/>
    <n v="355.92931416557758"/>
    <d v="2026-01-06T00:00:00"/>
    <s v="JOHNSON ELECTRIC INDUSTRIAL MANUFACTORY LIMITED"/>
    <s v="CHN"/>
    <s v="ZCL"/>
    <s v="JEG"/>
    <s v="M19"/>
    <s v="I"/>
    <s v="SEA IMPO"/>
    <s v="67120000"/>
    <s v="COMPLEMENTARIA DE LA CUENTA MZO187238"/>
    <m/>
    <m/>
    <s v="02"/>
    <s v="NO"/>
    <n v="0"/>
    <s v="NO"/>
    <m/>
    <m/>
    <m/>
  </r>
  <r>
    <s v="02"/>
    <s v="MXG"/>
    <n v="308"/>
    <x v="2"/>
    <s v="Broker"/>
    <s v="BrokerRM-M-503-SI25-M19-B"/>
    <x v="252"/>
    <s v="MZO187567"/>
    <s v="ENERO"/>
    <d v="2026-01-06T00:00:00"/>
    <s v="25 16 1690 5042153"/>
    <s v="OOLU2038174642"/>
    <s v="IMPO  "/>
    <s v="OOLU9109284"/>
    <n v="0"/>
    <n v="17228.77"/>
    <n v="0"/>
    <n v="0"/>
    <n v="0"/>
    <n v="17228.77"/>
    <s v="MXN"/>
    <n v="978.96300926188985"/>
    <d v="2026-01-06T00:00:00"/>
    <s v="JOHNSON ELECTRIC INDUSTRIAL MANUFACTORY LIMITED"/>
    <s v="CHN"/>
    <s v="ZCL"/>
    <s v="JEG"/>
    <s v="M19"/>
    <s v="I"/>
    <s v="SEA IMPO"/>
    <s v="67120000"/>
    <s v="COMPLEMENTARIA DE LA CUENTA MZO187517"/>
    <m/>
    <m/>
    <s v="02"/>
    <s v="NO"/>
    <n v="0"/>
    <s v="NO"/>
    <m/>
    <m/>
    <m/>
  </r>
  <r>
    <s v="02"/>
    <s v="MXG"/>
    <n v="309"/>
    <x v="2"/>
    <s v="Broker"/>
    <s v="BrokerRM-M-502-SI25-M19-B"/>
    <x v="253"/>
    <s v="MZO187571"/>
    <s v="ENERO"/>
    <d v="2026-01-06T00:00:00"/>
    <s v="25 16 1690 5042154"/>
    <s v="OOLU2038174641"/>
    <s v="IMPO  "/>
    <s v="CSNU8268176"/>
    <n v="0"/>
    <n v="10558.77"/>
    <n v="0"/>
    <n v="0"/>
    <n v="0"/>
    <n v="10558.77"/>
    <s v="MXN"/>
    <n v="599.9642025115063"/>
    <d v="2026-01-06T00:00:00"/>
    <s v="JOHNSON ELECTRIC INDUSTRIAL MANUFACTORY LIMITED"/>
    <s v="CHN"/>
    <s v="ZCL"/>
    <s v="JEG"/>
    <s v="M19"/>
    <s v="I"/>
    <s v="SEA IMPO"/>
    <s v="67120000"/>
    <s v="COMPLEMENTARIA DE LA CUENTA MZO187518"/>
    <m/>
    <m/>
    <s v="02"/>
    <s v="NO"/>
    <n v="0"/>
    <s v="NO"/>
    <m/>
    <m/>
    <m/>
  </r>
  <r>
    <s v="02"/>
    <s v="MXG"/>
    <n v="310"/>
    <x v="2"/>
    <s v="Broker"/>
    <s v="BrokerRM-M-523-SI25-M19-B"/>
    <x v="50"/>
    <s v="MZO187573"/>
    <s v="ENERO"/>
    <d v="2026-01-06T00:00:00"/>
    <s v="25 16 1690 5043461"/>
    <s v="OOLU2038223200"/>
    <s v="IMPO  "/>
    <s v="CSNU6814540"/>
    <n v="0"/>
    <n v="19081.27"/>
    <n v="5594.66"/>
    <n v="895.14"/>
    <n v="0"/>
    <n v="25571.07"/>
    <s v="MXN"/>
    <n v="1452.9842604693449"/>
    <d v="2026-01-06T00:00:00"/>
    <s v="JOHNSON ELECTRIC INDUSTRIAL MANUFACTORY LIMITED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11"/>
    <x v="2"/>
    <s v="Broker"/>
    <s v="BrokerRM-M-501-SI25-M19-B"/>
    <x v="254"/>
    <s v="MZO187574"/>
    <s v="ENERO"/>
    <d v="2026-01-06T00:00:00"/>
    <s v="25 16 1690 5042155"/>
    <s v="OOLU2038174640"/>
    <s v="IMPO  "/>
    <s v="OOLU9411294"/>
    <n v="0"/>
    <n v="6670"/>
    <n v="0"/>
    <n v="0"/>
    <n v="0"/>
    <n v="6670"/>
    <s v="MXN"/>
    <n v="378.99880675038355"/>
    <d v="2026-01-06T00:00:00"/>
    <s v="JOHNSON ELECTRIC INDUSTRIAL MANUFACTORY LIMITED"/>
    <s v="CHN"/>
    <s v="ZCL"/>
    <s v="JEG"/>
    <s v="M19"/>
    <s v="I"/>
    <s v="SEA IMPO"/>
    <s v="67120000"/>
    <s v="COMPLEMENTARIA DE LA CUENTA MZO187519"/>
    <m/>
    <m/>
    <s v="02"/>
    <s v="NO"/>
    <n v="0"/>
    <s v="NO"/>
    <m/>
    <m/>
    <m/>
  </r>
  <r>
    <s v="02"/>
    <s v="MXG"/>
    <n v="312"/>
    <x v="2"/>
    <s v="Broker"/>
    <s v="BrokerRM-M-514-SI25-M19-B"/>
    <x v="255"/>
    <s v="MZO187845"/>
    <s v="ENERO"/>
    <d v="2026-01-08T00:00:00"/>
    <s v="25 16 1690 5042744"/>
    <s v="OOLU2038207910"/>
    <s v="IMPO  "/>
    <s v="FFAU6275420"/>
    <n v="0"/>
    <n v="40763.5"/>
    <n v="4738.6499999999996"/>
    <n v="758.19"/>
    <n v="0"/>
    <n v="46260.34"/>
    <s v="MXN"/>
    <n v="2628.5777601000054"/>
    <d v="2026-01-08T00:00:00"/>
    <s v="JOHNSON ELECTRIC INDUSTRIAL MANUFACTORY LIMITED"/>
    <s v="CHN"/>
    <s v="ZCL"/>
    <s v="JEG"/>
    <s v="M19"/>
    <s v="I"/>
    <s v="SEA IMPO"/>
    <s v="67120000"/>
    <s v="CM4580030"/>
    <m/>
    <n v="32231.5"/>
    <s v="02"/>
    <s v="NO"/>
    <n v="0"/>
    <s v="NO"/>
    <m/>
    <m/>
    <m/>
  </r>
  <r>
    <s v="02"/>
    <s v="MXG"/>
    <n v="313"/>
    <x v="2"/>
    <s v="Broker"/>
    <s v="BrokerRM-M-521-SI25-M19-B"/>
    <x v="256"/>
    <s v="MZO187846"/>
    <s v="ENERO"/>
    <d v="2026-01-08T00:00:00"/>
    <s v="26 16 1690 5043463"/>
    <s v="COSU6435881302"/>
    <s v="IMPO  "/>
    <s v="CSNU8456110"/>
    <n v="0"/>
    <n v="7914.62"/>
    <n v="4353.46"/>
    <n v="696.55"/>
    <n v="0"/>
    <n v="12964.63"/>
    <s v="MXN"/>
    <n v="736.66856071367681"/>
    <d v="2026-01-08T00:00:00"/>
    <s v="JOHNSON ELECTRIC INDUSTRIAL MANUFACTORY LIMITED"/>
    <s v="CHN"/>
    <s v="ZCL"/>
    <s v="JEG"/>
    <s v="M19"/>
    <s v="I"/>
    <s v="SEA IMPO"/>
    <s v="67120000"/>
    <s v="D1384853"/>
    <m/>
    <n v="6322"/>
    <s v="02"/>
    <s v="NO"/>
    <n v="0"/>
    <s v="NO"/>
    <m/>
    <m/>
    <m/>
  </r>
  <r>
    <s v="02"/>
    <s v="MXG"/>
    <n v="314"/>
    <x v="2"/>
    <s v="Broker"/>
    <s v="BrokerRM-M-516-SI25-M19-B"/>
    <x v="257"/>
    <s v="MZO187848"/>
    <s v="ENERO"/>
    <d v="2026-01-08T00:00:00"/>
    <s v="26 16 1690 5043704"/>
    <s v="OOLU2038188411"/>
    <s v="IMPO  "/>
    <s v="CSNU6959271"/>
    <n v="0"/>
    <n v="21273.71"/>
    <n v="3849.68"/>
    <n v="615.95000000000005"/>
    <n v="0"/>
    <n v="25739.34"/>
    <s v="MXN"/>
    <n v="1462.5455991817716"/>
    <d v="2026-01-08T00:00:00"/>
    <s v="JOHNSON ELECTRIC INDUSTRIAL MANUFACTORY LIMITED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15"/>
    <x v="2"/>
    <s v="Broker"/>
    <s v="BrokerRM-M-526-SI25-M19-B"/>
    <x v="258"/>
    <s v="MZO187852"/>
    <s v="ENERO"/>
    <d v="2026-01-08T00:00:00"/>
    <s v="26 16 1690 5043705"/>
    <s v="OOLU2038207920"/>
    <s v="IMPO  "/>
    <s v="FFAU2298999"/>
    <n v="0"/>
    <n v="19081.27"/>
    <n v="3946.47"/>
    <n v="631.44000000000005"/>
    <n v="0"/>
    <n v="23659.18"/>
    <s v="MXN"/>
    <n v="1344.3479743167225"/>
    <d v="2026-01-08T00:00:00"/>
    <s v="JOHNSON ELECTRIC INDUSTRIAL MANUFACTORY LIMITED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16"/>
    <x v="2"/>
    <s v="Broker"/>
    <s v="BrokerRM-M-527-SI25-M19-B"/>
    <x v="259"/>
    <s v="MZO187854"/>
    <s v="ENERO"/>
    <d v="2026-01-08T00:00:00"/>
    <s v="26 16 1690 5043706"/>
    <s v="OOLU2038207921"/>
    <s v="IMPO  "/>
    <s v="FFAU3170913"/>
    <n v="0"/>
    <n v="12411.27"/>
    <n v="3946.47"/>
    <n v="631.44000000000005"/>
    <n v="0"/>
    <n v="16989.18"/>
    <s v="MXN"/>
    <n v="965.34916756633902"/>
    <d v="2026-01-08T00:00:00"/>
    <s v="JOHNSON ELECTRIC INDUSTRIAL MANUFACTORY LIMITED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17"/>
    <x v="2"/>
    <s v="Broker"/>
    <s v="BrokerRM-M-525-SI25-M19-B"/>
    <x v="260"/>
    <s v="MZO187855"/>
    <s v="ENERO"/>
    <d v="2026-01-08T00:00:00"/>
    <s v="26 16 1690 5043707"/>
    <s v="OOLU2038211410"/>
    <s v="IMPO  "/>
    <s v="OOLU6462338"/>
    <n v="0"/>
    <n v="49626.42"/>
    <n v="5107.95"/>
    <n v="817.27"/>
    <n v="0"/>
    <n v="55551.64"/>
    <s v="MXN"/>
    <n v="3156.5225296891867"/>
    <d v="2026-01-08T00:00:00"/>
    <s v="JOHNSON ELECTRIC INDUSTRIAL MANUFACTORY LIMITED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18"/>
    <x v="2"/>
    <s v="Broker"/>
    <s v="BrokerRM-M-543-SI25-M19-B"/>
    <x v="261"/>
    <s v="MZO187856"/>
    <s v="ENERO"/>
    <d v="2026-01-08T00:00:00"/>
    <s v="26 16 1690 6000171"/>
    <s v="ONEYHKGFK0595600"/>
    <s v="IMPO  "/>
    <s v="ONEU5609589"/>
    <n v="0"/>
    <n v="11519.07"/>
    <n v="7060.34"/>
    <n v="1129.6500000000001"/>
    <n v="0"/>
    <n v="19709.060000000001"/>
    <s v="MXN"/>
    <n v="1119.8965850332406"/>
    <d v="2026-01-08T00:00:00"/>
    <s v="JOHNSON ELECTRIC INDUSTRIAL MANUFACTORY LIMITED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19"/>
    <x v="2"/>
    <s v="Broker"/>
    <s v="BrokerRM-M-538-SI25-M19-B"/>
    <x v="262"/>
    <s v="MZO187857"/>
    <s v="ENERO"/>
    <d v="2026-01-08T00:00:00"/>
    <s v="26 16 1690 6000174"/>
    <s v="COSU6436589373"/>
    <s v="IMPO  "/>
    <s v="TGBU4065957"/>
    <n v="0"/>
    <n v="19332.02"/>
    <n v="5301.53"/>
    <n v="848.25"/>
    <n v="0"/>
    <n v="25481.8"/>
    <s v="MXN"/>
    <n v="1447.9118131712028"/>
    <d v="2026-01-08T00:00:00"/>
    <s v="JOHNSON ELECTRIC INDUSTRIAL MANUFACTORY LIMITED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20"/>
    <x v="2"/>
    <s v="Broker"/>
    <s v="BrokerRM-M-537-SI25-M19-B"/>
    <x v="263"/>
    <s v="MZO187859"/>
    <s v="ENERO"/>
    <d v="2026-01-08T00:00:00"/>
    <s v="26 16 1690 6000175"/>
    <s v="COSU6436589372"/>
    <s v="IMPO  "/>
    <s v="FFAU1775438"/>
    <n v="0"/>
    <n v="22406.02"/>
    <n v="4624"/>
    <n v="739.84"/>
    <n v="0"/>
    <n v="27769.86"/>
    <s v="MXN"/>
    <n v="1577.9226092391614"/>
    <d v="2026-01-08T00:00:00"/>
    <s v="JOHNSON ELECTRIC INDUSTRIAL MANUFACTORY LIMITED"/>
    <s v="CHN"/>
    <s v="ZCL"/>
    <s v="JEG"/>
    <s v="M19"/>
    <s v="I"/>
    <s v="SEA IMPO"/>
    <s v="67120000"/>
    <s v="D1386193"/>
    <m/>
    <n v="20820.599999999999"/>
    <s v="02"/>
    <s v="NO"/>
    <n v="0"/>
    <s v="NO"/>
    <m/>
    <m/>
    <m/>
  </r>
  <r>
    <s v="02"/>
    <s v="MXG"/>
    <n v="321"/>
    <x v="2"/>
    <s v="Broker"/>
    <s v="BrokerRM-M-535-SI25-M19-B"/>
    <x v="264"/>
    <s v="MZO187860"/>
    <s v="ENERO"/>
    <d v="2026-01-08T00:00:00"/>
    <s v="26 16 1690 6000177"/>
    <s v="COSU6436589370"/>
    <s v="IMPO  "/>
    <s v="DFSU7259147"/>
    <n v="0"/>
    <n v="19332.02"/>
    <n v="3656.1"/>
    <n v="584.98"/>
    <n v="0"/>
    <n v="23573.1"/>
    <s v="MXN"/>
    <n v="1339.456787317461"/>
    <d v="2026-01-08T00:00:00"/>
    <s v="JOHNSON ELECTRIC INDUSTRIAL MANUFACTORY LIMITED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22"/>
    <x v="2"/>
    <s v="Broker"/>
    <s v="BrokerRM-M-541-SI25-M19-B"/>
    <x v="265"/>
    <s v="MZO187861"/>
    <s v="ENERO"/>
    <d v="2026-01-08T00:00:00"/>
    <s v="26 16 1690 6000178"/>
    <s v="MEDURH708063"/>
    <s v="IMPO  "/>
    <s v="TGBU7563830"/>
    <n v="0"/>
    <n v="14017.17"/>
    <n v="4149.74"/>
    <n v="663.95"/>
    <n v="0"/>
    <n v="18830.86"/>
    <s v="MXN"/>
    <n v="1069.9960225012785"/>
    <d v="2026-01-08T00:00:00"/>
    <s v="JOHNSON ELECTRIC INDUSTRIAL MANUFACTORY LIMITED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23"/>
    <x v="2"/>
    <s v="Broker"/>
    <s v="BrokerRM-M-540-SI25-M19-B"/>
    <x v="266"/>
    <s v="MZO187863"/>
    <s v="ENERO"/>
    <d v="2026-01-08T00:00:00"/>
    <s v="26 16 1690 6000179"/>
    <s v="MEDURH708055"/>
    <s v="IMPO  "/>
    <s v="TRHU6556188"/>
    <n v="0"/>
    <n v="14017.17"/>
    <n v="3858.68"/>
    <n v="617.38"/>
    <n v="0"/>
    <n v="18493.23"/>
    <s v="MXN"/>
    <n v="1050.8114097391897"/>
    <d v="2026-01-08T00:00:00"/>
    <s v="JOHNSON ELECTRIC INDUSTRIAL MANUFACTORY LIMITED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24"/>
    <x v="2"/>
    <s v="Broker"/>
    <s v="BrokerFG-A-0001SE26-M19.D"/>
    <x v="267"/>
    <s v="MZO188051"/>
    <s v="ENERO"/>
    <d v="2026-01-09T00:00:00"/>
    <s v="25 16 1690 5021923"/>
    <s v="CAXU5551519"/>
    <s v="EXPO "/>
    <s v="CAXU5551519"/>
    <n v="0"/>
    <n v="0"/>
    <n v="1279.5"/>
    <n v="204.72"/>
    <n v="0"/>
    <n v="1484.22"/>
    <s v="MXN"/>
    <n v="84.335473606454912"/>
    <d v="2026-01-09T00:00:00"/>
    <s v="JOHNSON ELECTRIC NORTH AMERICA INC"/>
    <s v="USA"/>
    <s v="ZCL"/>
    <s v="JEG"/>
    <s v="M19"/>
    <s v="O"/>
    <s v="SEA EXPO"/>
    <s v="59220000"/>
    <s v="NO COMMENTS"/>
    <m/>
    <m/>
    <s v="02"/>
    <s v="NO"/>
    <n v="0"/>
    <s v="NO"/>
    <m/>
    <m/>
    <m/>
  </r>
  <r>
    <s v="02"/>
    <s v="MXG"/>
    <n v="325"/>
    <x v="2"/>
    <s v="Broker"/>
    <s v="BrokerRM-M-516-SI25-M19-B"/>
    <x v="257"/>
    <s v="MZO188097"/>
    <s v="ENERO"/>
    <d v="2026-01-09T00:00:00"/>
    <s v="25 16 1690 5043704"/>
    <s v="OOLU2038188411"/>
    <s v="IMPO  "/>
    <s v="CSNU6959271"/>
    <n v="0"/>
    <n v="3167.96"/>
    <n v="0"/>
    <n v="0"/>
    <n v="0"/>
    <n v="3167.96"/>
    <s v="MXN"/>
    <n v="180.00795499744305"/>
    <d v="2026-01-09T00:00:00"/>
    <s v="JOHNSON ELECTRIC INDUSTRIAL MANUFACTORY LIMITED"/>
    <s v="CHN"/>
    <s v="ZCL"/>
    <s v="JEG"/>
    <s v="M19"/>
    <s v="I"/>
    <s v="SEA IMPO"/>
    <s v="67120000"/>
    <s v="COMPLEMENTARIA DE LA CUENTA MZO187848"/>
    <m/>
    <m/>
    <s v="02"/>
    <s v="NO"/>
    <n v="0"/>
    <s v="NO"/>
    <m/>
    <m/>
    <m/>
  </r>
  <r>
    <s v="02"/>
    <s v="MXG"/>
    <n v="326"/>
    <x v="2"/>
    <s v="Broker"/>
    <s v="BrokerRM-M-525-SI25-M19-B"/>
    <x v="260"/>
    <s v="MZO188099"/>
    <s v="ENERO"/>
    <d v="2026-01-09T00:00:00"/>
    <s v="25 16 1690 5043707"/>
    <s v="OOLU2038211410"/>
    <s v="IMPO  "/>
    <s v="OOLU6462338"/>
    <n v="0"/>
    <n v="2648.28"/>
    <n v="0"/>
    <n v="0"/>
    <n v="0"/>
    <n v="2648.28"/>
    <s v="MXN"/>
    <n v="150.47900448889143"/>
    <d v="2026-01-09T00:00:00"/>
    <s v="JOHNSON ELECTRIC INDUSTRIAL MANUFACTORY LIMITED"/>
    <s v="CHN"/>
    <s v="ZCL"/>
    <s v="JEG"/>
    <s v="M19"/>
    <s v="I"/>
    <s v="SEA IMPO"/>
    <s v="67120000"/>
    <s v="COMPLEMENTARIA DE LA CUENTA MZO187855"/>
    <m/>
    <m/>
    <s v="02"/>
    <s v="NO"/>
    <n v="0"/>
    <s v="NO"/>
    <m/>
    <m/>
    <m/>
  </r>
  <r>
    <s v="02"/>
    <s v="MXG"/>
    <n v="327"/>
    <x v="2"/>
    <s v="Broker"/>
    <s v="BrokerRM-M-207-SI25-M19-L-B"/>
    <x v="268"/>
    <s v="MZO188112"/>
    <s v="ENERO"/>
    <d v="2026-01-09T00:00:00"/>
    <s v="25 16 1690 5043458"/>
    <s v="HLCUSEL251053038"/>
    <s v="IMPO  "/>
    <s v="HLCUSEL251053038"/>
    <n v="0"/>
    <n v="7674.56"/>
    <n v="2507.7600000000002"/>
    <n v="401.24"/>
    <n v="0"/>
    <n v="10583.56"/>
    <s v="MXN"/>
    <n v="601.37280527302687"/>
    <d v="2026-01-09T00:00:00"/>
    <s v="JOHNSON ELECTRIC INDUSTRIAL MANUFACTORY LIMITED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28"/>
    <x v="2"/>
    <s v="Broker"/>
    <s v="BrokerRM-M-221-SI25-M19-L-B"/>
    <x v="269"/>
    <s v="MZO188113"/>
    <s v="ENERO"/>
    <d v="2026-01-09T00:00:00"/>
    <s v="25 16 1690 5043454"/>
    <s v="SNLFSHXL0100658"/>
    <s v="IMPO  "/>
    <s v="SNLFSHXL0100658"/>
    <n v="0"/>
    <n v="13556.83"/>
    <n v="2495.7800000000002"/>
    <n v="399.32"/>
    <n v="0"/>
    <n v="16451.93"/>
    <s v="MXN"/>
    <n v="934.82186487868626"/>
    <d v="2026-01-09T00:00:00"/>
    <s v="SHANGHAI KRAH ELECTRONICS CO; LTD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29"/>
    <x v="2"/>
    <s v="Broker"/>
    <s v="BrokerRM-M-526-SI25-M19-B"/>
    <x v="258"/>
    <s v="MZO188130"/>
    <s v="ENERO"/>
    <d v="2026-01-09T00:00:00"/>
    <s v="25 16 1690 5043706"/>
    <s v="OOLU2038207921"/>
    <s v="IMPO  "/>
    <s v="FFAU3170913"/>
    <n v="0"/>
    <n v="6670"/>
    <n v="0"/>
    <n v="0"/>
    <n v="0"/>
    <n v="6670"/>
    <s v="MXN"/>
    <n v="378.99880675038355"/>
    <d v="2026-01-09T00:00:00"/>
    <s v="JOHNSON ELECTRIC INDUSTRIAL MANUFACTORY LIMITED"/>
    <s v="CHN"/>
    <s v="ZCL"/>
    <s v="JEG"/>
    <s v="M19"/>
    <s v="I"/>
    <s v="SEA IMPO"/>
    <s v="67120000"/>
    <s v="COMPLEMENTARIA DE LA CUENTA MZO187854"/>
    <m/>
    <m/>
    <s v="02"/>
    <s v="NO"/>
    <n v="0"/>
    <s v="NO"/>
    <m/>
    <m/>
    <m/>
  </r>
  <r>
    <s v="02"/>
    <s v="MXG"/>
    <n v="330"/>
    <x v="2"/>
    <s v="Broker"/>
    <s v="BrokerRM-M-542-SI25-M19-B"/>
    <x v="270"/>
    <s v="MZO188203"/>
    <s v="ENERO"/>
    <d v="2026-01-10T00:00:00"/>
    <s v="26 16 1690 6000172"/>
    <s v="ONEYHKGFK0602900"/>
    <s v="EXPO"/>
    <s v="ONEU9346650"/>
    <n v="0"/>
    <n v="38879.17"/>
    <n v="4537.82"/>
    <n v="726.05"/>
    <n v="0"/>
    <n v="44143.040000000001"/>
    <s v="MXN"/>
    <n v="2508.2697880561395"/>
    <s v="10-Jan-26"/>
    <s v="JOHNSON ELECTRIC INDUSTRIAL MANUFACTORY LIMITED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31"/>
    <x v="2"/>
    <s v="Broker"/>
    <s v="BrokerFG-R-2077LE25.M19//FG-R-2084LE25.M19"/>
    <x v="271"/>
    <s v="NL240119"/>
    <s v="ENERO"/>
    <d v="2026-01-07T00:00:00"/>
    <n v="5086630"/>
    <s v="OTRO"/>
    <s v="EXPO"/>
    <s v="OTRO"/>
    <n v="0"/>
    <n v="0"/>
    <n v="17010.490000000002"/>
    <n v="2721.67"/>
    <n v="0"/>
    <n v="19732.16"/>
    <s v="MXN"/>
    <n v="1121.2091596113414"/>
    <s v="VARIAS"/>
    <s v="JEG"/>
    <s v="ZAC"/>
    <s v="USA"/>
    <s v="JENA"/>
    <s v="M19"/>
    <s v="O"/>
    <s v="LAND EXPO"/>
    <s v="59210003"/>
    <s v="NO COMMENTS"/>
    <m/>
    <m/>
    <s v="02"/>
    <s v="NO"/>
    <n v="0"/>
    <s v="NO"/>
    <m/>
    <m/>
    <m/>
  </r>
  <r>
    <s v="02"/>
    <s v="MXG"/>
    <n v="332"/>
    <x v="2"/>
    <s v="Broker"/>
    <s v="BrokerFG-R-2087LE25.M19//FG-R-2086LE25.M19"/>
    <x v="272"/>
    <s v="NL240126"/>
    <s v="ENERO"/>
    <d v="2026-01-07T00:00:00"/>
    <n v="5087389"/>
    <s v="OTRO"/>
    <s v="EXPO"/>
    <s v="OTRO"/>
    <n v="0"/>
    <n v="0"/>
    <n v="2924.78"/>
    <n v="467.96"/>
    <n v="0"/>
    <n v="3392.74"/>
    <s v="MXN"/>
    <n v="192.78027160634124"/>
    <s v="VARIAS"/>
    <s v="JEG"/>
    <s v="ZAC"/>
    <s v="USA"/>
    <s v="JENA"/>
    <s v="M19"/>
    <s v="O"/>
    <s v="LAND EXPO"/>
    <s v="59210003"/>
    <s v="NO COMMENTS"/>
    <m/>
    <m/>
    <s v="02"/>
    <s v="NO"/>
    <n v="0"/>
    <s v="NO"/>
    <m/>
    <m/>
    <m/>
  </r>
  <r>
    <s v="02"/>
    <s v="MXG"/>
    <n v="333"/>
    <x v="2"/>
    <s v="Broker"/>
    <s v="BrokerFG-R-2089LE25.M19"/>
    <x v="273"/>
    <s v="NL240130"/>
    <s v="ENERO"/>
    <d v="2026-01-07T00:00:00"/>
    <n v="5087788"/>
    <s v="OTRO"/>
    <s v="EXPO"/>
    <s v="OTRO"/>
    <n v="0"/>
    <n v="0"/>
    <n v="2150.42"/>
    <n v="344.07"/>
    <n v="0"/>
    <n v="2494.4899999999998"/>
    <s v="MXN"/>
    <n v="141.74043979771577"/>
    <s v="VARIAS"/>
    <s v="JEG"/>
    <s v="ZAC"/>
    <s v="USA"/>
    <s v="JENA"/>
    <s v="M19"/>
    <s v="O"/>
    <s v="LAND EXPO"/>
    <s v="59210003"/>
    <s v="NO COMMENTS"/>
    <m/>
    <m/>
    <s v="02"/>
    <s v="NO"/>
    <n v="0"/>
    <s v="NO"/>
    <m/>
    <m/>
    <m/>
  </r>
  <r>
    <s v="02"/>
    <s v="MXG"/>
    <n v="334"/>
    <x v="2"/>
    <s v="Broker"/>
    <s v="BrokerFG-R-2090LE25.M19"/>
    <x v="274"/>
    <s v="NL240242"/>
    <s v="ENERO"/>
    <d v="2026-01-08T00:00:00"/>
    <n v="6046946"/>
    <s v="OTRO"/>
    <s v="EXPO"/>
    <s v="OTRO"/>
    <n v="0"/>
    <n v="0"/>
    <n v="3099.22"/>
    <n v="495.88"/>
    <n v="0"/>
    <n v="3595.1"/>
    <s v="MXN"/>
    <n v="204.2786521961475"/>
    <s v="VARIAS"/>
    <s v="JEG"/>
    <s v="ZAC"/>
    <s v="USA"/>
    <s v="JENA"/>
    <s v="M19"/>
    <s v="O"/>
    <s v="LAND EXPO"/>
    <s v="59210003"/>
    <s v="NO COMMENTS"/>
    <m/>
    <m/>
    <s v="02"/>
    <s v="NO"/>
    <n v="0"/>
    <s v="NO"/>
    <m/>
    <m/>
    <m/>
  </r>
  <r>
    <s v="02"/>
    <s v="MXG"/>
    <n v="335"/>
    <x v="2"/>
    <s v="Broker"/>
    <s v="BrokerFG-R-2088LE25.M45"/>
    <x v="275"/>
    <s v="SLP26163"/>
    <s v="ENERO"/>
    <d v="2026-01-09T00:00:00"/>
    <s v="25-731-1628-5035768"/>
    <s v="OTRO"/>
    <s v="EXPO"/>
    <s v="SNLU144185"/>
    <n v="0"/>
    <n v="0"/>
    <n v="754.26"/>
    <n v="386.4"/>
    <n v="0"/>
    <n v="2801.38"/>
    <s v="MXN"/>
    <n v="159.17836240695493"/>
    <d v="2025-12-29T00:00:00"/>
    <s v="ZCL"/>
    <s v="ZCL"/>
    <s v="USA"/>
    <s v="JEG"/>
    <s v="M62"/>
    <s v="O"/>
    <s v="LAND EXPO"/>
    <s v="59210003"/>
    <s v="NO COMMENTS"/>
    <m/>
    <m/>
    <s v="02"/>
    <s v="NO"/>
    <n v="0"/>
    <s v="NO"/>
    <m/>
    <m/>
    <m/>
  </r>
  <r>
    <s v="02"/>
    <s v="MXT"/>
    <n v="336"/>
    <x v="2"/>
    <s v="Broker"/>
    <s v="BrokerFG-I-0040-SE25-M23-L"/>
    <x v="276"/>
    <s v="ALT81730"/>
    <s v="ENERO"/>
    <d v="2026-01-10T00:00:00"/>
    <s v="25-810-3699-6021013"/>
    <n v="263339459"/>
    <s v="EXPO"/>
    <s v="MRSU6189562"/>
    <n v="0"/>
    <n v="266.63"/>
    <n v="3167.95"/>
    <n v="506.87"/>
    <n v="0"/>
    <n v="3941.45"/>
    <s v="MXN"/>
    <n v="223.9587476561168"/>
    <d v="2026-01-06T00:00:00"/>
    <s v="Johnson Electric Trading Mexico S. de R.L. de C.V"/>
    <s v="MEX"/>
    <s v="BRA"/>
    <s v="CEBI BRASIL LTDA"/>
    <s v="M23"/>
    <s v="O"/>
    <s v="SEA EXPO"/>
    <s v="59220000"/>
    <s v="NO COMMENTS"/>
    <m/>
    <m/>
    <s v="02"/>
    <s v="NO"/>
    <n v="0"/>
    <s v="NO"/>
    <m/>
    <m/>
    <m/>
  </r>
  <r>
    <s v="02"/>
    <s v="MXG"/>
    <n v="337"/>
    <x v="14"/>
    <s v="Freight"/>
    <s v="FreightRM-M-218-SI25-M19-L"/>
    <x v="277"/>
    <n v="1679747"/>
    <s v="ENERO"/>
    <d v="2026-01-06T00:00:00"/>
    <s v="SMAA8142935"/>
    <s v="IMPO"/>
    <s v="SMAA8142935"/>
    <s v="OTRO"/>
    <n v="0"/>
    <n v="0"/>
    <n v="1460.59"/>
    <n v="33.39"/>
    <n v="0"/>
    <n v="1493.98"/>
    <s v="USD"/>
    <n v="1493.98"/>
    <s v="ENE"/>
    <s v="Johnson Electric Private Limited"/>
    <s v="INMAA"/>
    <s v="MXZLO"/>
    <s v="JOHNSON ELECTRIC GROUP MEXICO S DE RL DE CV"/>
    <s v="M19"/>
    <s v="I"/>
    <s v="SEA IMPO"/>
    <s v="67120000"/>
    <s v="NO COMMENTS"/>
    <m/>
    <m/>
    <s v="02"/>
    <s v="NO"/>
    <n v="0"/>
    <s v="NO"/>
    <m/>
    <m/>
    <m/>
  </r>
  <r>
    <s v="02"/>
    <s v="MXG"/>
    <n v="338"/>
    <x v="14"/>
    <s v="Freight"/>
    <s v="FreightRM-M-222-SI25-M19-L"/>
    <x v="278"/>
    <n v="1679757"/>
    <s v="ENERO"/>
    <d v="2026-01-06T00:00:00"/>
    <s v="SMAA8142588"/>
    <s v="IMPO"/>
    <s v="SMAA8142588"/>
    <s v="OTRO"/>
    <n v="0"/>
    <n v="0"/>
    <n v="1083.45"/>
    <n v="30"/>
    <n v="0"/>
    <n v="1113.45"/>
    <s v="USD"/>
    <n v="1113.45"/>
    <s v="ENE"/>
    <s v="Johnson Electric Private Limited"/>
    <s v="INMAA"/>
    <s v="MXZLO"/>
    <s v="JOHNSON ELECTRIC GROUP MEXICO S DE RL DE CV"/>
    <s v="M19"/>
    <s v="I"/>
    <s v="SEA IMPO"/>
    <s v="67120000"/>
    <s v="NO COMMENTS"/>
    <m/>
    <m/>
    <s v="02"/>
    <s v="NO"/>
    <n v="0"/>
    <s v="NO"/>
    <m/>
    <m/>
    <m/>
  </r>
  <r>
    <s v="02"/>
    <s v="MXG"/>
    <n v="339"/>
    <x v="14"/>
    <s v="Freight"/>
    <s v="FreightRM-M-224-SI25-M19-L"/>
    <x v="279"/>
    <n v="1679768"/>
    <s v="ENERO"/>
    <d v="2026-01-06T00:00:00"/>
    <s v="SMAA8143207"/>
    <s v="IMPO"/>
    <s v="SMAA8143207"/>
    <s v="OTRO"/>
    <n v="0"/>
    <n v="0"/>
    <n v="1103.75"/>
    <n v="30"/>
    <n v="0"/>
    <n v="1133.75"/>
    <s v="USD"/>
    <n v="1133.75"/>
    <s v="ENE"/>
    <s v="Johnson Electric Private Limited"/>
    <s v="INMAA"/>
    <s v="MXZLO"/>
    <s v="JOHNSON ELECTRIC GROUP MEXICO S DE RL DE CV"/>
    <s v="M19"/>
    <s v="I"/>
    <s v="SEA IMPO"/>
    <s v="67120000"/>
    <s v="NO COMMENTS"/>
    <m/>
    <m/>
    <s v="02"/>
    <s v="NO"/>
    <n v="0"/>
    <s v="NO"/>
    <m/>
    <m/>
    <m/>
  </r>
  <r>
    <s v="02"/>
    <s v="MXG"/>
    <n v="340"/>
    <x v="14"/>
    <s v="Freight"/>
    <s v="FreightRM-M-230-SI25-M19-L"/>
    <x v="280"/>
    <n v="1679773"/>
    <s v="ENERO"/>
    <d v="2026-01-06T00:00:00"/>
    <s v="SMAA8143533"/>
    <s v="IMPO"/>
    <s v="SMAA8143533"/>
    <s v="OTRO"/>
    <n v="0"/>
    <n v="0"/>
    <n v="1083.45"/>
    <n v="30"/>
    <n v="0"/>
    <n v="1113.45"/>
    <s v="USD"/>
    <n v="1113.45"/>
    <s v="ENE"/>
    <s v="Johnson Electric Private Limited"/>
    <s v="INMAA"/>
    <s v="MXZLO"/>
    <s v="JOHNSON ELECTRIC GROUP MEXICO S DE RL DE CV"/>
    <s v="M19"/>
    <s v="I"/>
    <s v="SEA IMPO"/>
    <s v="67120000"/>
    <s v="NO COMMENTS"/>
    <m/>
    <m/>
    <s v="02"/>
    <s v="NO"/>
    <n v="0"/>
    <s v="NO"/>
    <m/>
    <m/>
    <m/>
  </r>
  <r>
    <s v="02"/>
    <s v="MXG"/>
    <n v="341"/>
    <x v="14"/>
    <s v="Freight"/>
    <s v="FreightRM-M-215-SI25-M19-L"/>
    <x v="281"/>
    <n v="1679804"/>
    <s v="ENERO"/>
    <d v="2026-01-06T00:00:00"/>
    <s v="SBKK0516889"/>
    <s v="IMPO"/>
    <s v="SBKK0516889"/>
    <s v="OTRO"/>
    <n v="0"/>
    <n v="0"/>
    <n v="2422.86"/>
    <n v="67.05"/>
    <n v="0"/>
    <n v="2489.91"/>
    <s v="USD"/>
    <n v="2489.91"/>
    <s v="ENE"/>
    <s v="ELNA (THAILAND) CO.,LTD."/>
    <s v="THLKR"/>
    <s v="MXZLO"/>
    <s v="JOHNSON ELECTRIC GROUP MEXICO S DE RL DE CV"/>
    <s v="M19"/>
    <s v="I"/>
    <s v="SEA IMPO"/>
    <s v="67120000"/>
    <s v="NO COMMENTS"/>
    <m/>
    <m/>
    <s v="02"/>
    <s v="NO"/>
    <n v="0"/>
    <s v="NO"/>
    <m/>
    <m/>
    <m/>
  </r>
  <r>
    <s v="02"/>
    <s v="MXG"/>
    <n v="342"/>
    <x v="14"/>
    <s v="Freight"/>
    <s v="FreightRM-R-005-SI25-M19"/>
    <x v="282"/>
    <n v="1679822"/>
    <s v="ENERO"/>
    <d v="2026-01-06T00:00:00"/>
    <s v="SLAH0054022"/>
    <s v="IMPO"/>
    <s v="SLAH0054022"/>
    <s v="OTRO"/>
    <n v="0"/>
    <n v="0"/>
    <n v="5937.5"/>
    <n v="22"/>
    <n v="0"/>
    <n v="5959.5"/>
    <s v="USD"/>
    <n v="5959.5"/>
    <s v="ENE"/>
    <s v="Feinwerktechnik hago GmbH"/>
    <s v="DELHG"/>
    <s v="MXATM"/>
    <s v="JOHNSON ELECTRIC GROUP MEXICO S DE RL DE CV"/>
    <s v="M19"/>
    <s v="I"/>
    <s v="SEA IMPO"/>
    <s v="67120000"/>
    <s v="NO COMMENTS"/>
    <m/>
    <m/>
    <s v="02"/>
    <s v="NO"/>
    <n v="0"/>
    <s v="NO"/>
    <m/>
    <m/>
    <m/>
  </r>
  <r>
    <s v="02"/>
    <s v="MXG"/>
    <n v="343"/>
    <x v="3"/>
    <s v="Freight"/>
    <s v="FreightRM-J-1109LI25-M19"/>
    <x v="283"/>
    <n v="619650"/>
    <s v="ENERO"/>
    <d v="2026-01-05T00:00:00"/>
    <m/>
    <s v="OTRO"/>
    <s v="LAND IMPO"/>
    <s v="OTRO"/>
    <n v="0"/>
    <n v="0"/>
    <n v="400"/>
    <n v="0"/>
    <n v="0"/>
    <n v="400"/>
    <s v="USD"/>
    <n v="400"/>
    <d v="2025-12-13T00:00:00"/>
    <s v="P&amp;P GLOBAL 318 Crossroads Loop Laredo Texas 78045 United States"/>
    <s v="HD CAN C/O P&amp;P GLOBAL LOGISTICS. United States"/>
    <s v="MAGTROL INC. United States"/>
    <s v="MAGTROL INC 70 Gardenville Parkway Buffalo New York 14224 United States"/>
    <s v="M19"/>
    <s v="I"/>
    <s v="LAND IMPO"/>
    <s v="67110002"/>
    <s v="NO COMMENTS"/>
    <m/>
    <m/>
    <s v="02"/>
    <s v="NO"/>
    <n v="0"/>
    <s v="NO"/>
    <m/>
    <m/>
    <m/>
  </r>
  <r>
    <s v="02"/>
    <s v="MXG"/>
    <n v="344"/>
    <x v="3"/>
    <s v="Freight"/>
    <s v="FreightRM-J-1117LI25-M19"/>
    <x v="284"/>
    <n v="619685"/>
    <s v="ENERO"/>
    <d v="2026-01-05T00:00:00"/>
    <m/>
    <s v="OTRO"/>
    <s v="LAND IMPO"/>
    <s v="OTRO"/>
    <n v="0"/>
    <n v="0"/>
    <n v="400"/>
    <n v="0"/>
    <n v="0"/>
    <n v="400"/>
    <s v="USD"/>
    <n v="400"/>
    <d v="2025-12-18T00:00:00"/>
    <s v="NAGASE CHEMTEX AMERICA 100 Innovation Court Delaware Ohio 43015 United States"/>
    <s v="NAGASE CHEMTEX AMERICA. United States"/>
    <s v="TRANSCONTINENTAL DISTRIBUTION SERVICES. United States"/>
    <s v="TRANSCONTINENTAL DISTRIBUTION SERVICES 14213 Transportation Avenue Laredo Texas 78045 United States"/>
    <s v="M19"/>
    <s v="I"/>
    <s v="LAND IMPO"/>
    <s v="67110002"/>
    <s v="NO COMMENTS"/>
    <m/>
    <m/>
    <s v="02"/>
    <s v="NO"/>
    <n v="0"/>
    <s v="NO"/>
    <m/>
    <m/>
    <m/>
  </r>
  <r>
    <s v="02"/>
    <s v="MXG"/>
    <n v="345"/>
    <x v="3"/>
    <s v="Freight"/>
    <s v="FreightRM-J-1119LI25-M19"/>
    <x v="285"/>
    <n v="619689"/>
    <s v="ENERO"/>
    <d v="2026-01-05T00:00:00"/>
    <m/>
    <s v="OTRO"/>
    <s v="LAND IMPO"/>
    <s v="OTRO"/>
    <n v="0"/>
    <n v="0"/>
    <n v="360"/>
    <n v="0"/>
    <n v="0"/>
    <n v="360"/>
    <s v="USD"/>
    <n v="360"/>
    <d v="2025-12-20T00:00:00"/>
    <s v="MAGTROL INC 70 Gardenville Parkway Buffalo New York 14224 United States"/>
    <s v="MAGTROL INC.. United States"/>
    <s v="TDS. United States"/>
    <s v="TDS 14213 Transportation Avenue Laredo Texas 78045 United States"/>
    <s v="M19"/>
    <s v="I"/>
    <s v="LAND IMPO"/>
    <s v="67110002"/>
    <s v="NO COMMENTS"/>
    <m/>
    <m/>
    <s v="02"/>
    <s v="NO"/>
    <n v="0"/>
    <s v="NO"/>
    <m/>
    <m/>
    <m/>
  </r>
  <r>
    <s v="02"/>
    <s v="MXG"/>
    <n v="346"/>
    <x v="3"/>
    <s v="Freight"/>
    <s v="FreightRM-J-1125LI25-M19"/>
    <x v="286"/>
    <n v="619768"/>
    <s v="ENERO"/>
    <d v="2026-01-05T00:00:00"/>
    <m/>
    <s v="OTRO"/>
    <s v="LAND IMPO"/>
    <s v="OTRO"/>
    <n v="0"/>
    <n v="0"/>
    <n v="360"/>
    <n v="0"/>
    <n v="0"/>
    <n v="360"/>
    <s v="USD"/>
    <n v="360"/>
    <d v="2025-12-22T00:00:00"/>
    <s v="COMPAL USA // 1 Technology Way Logansport Indiana 46947 United States"/>
    <s v="COMPAL USA //. United States"/>
    <s v="TDS. United States"/>
    <s v="TDS 14213 Transportation Avenue Laredo Texas 78045 United States"/>
    <s v="M19"/>
    <s v="I"/>
    <s v="LAND IMPO"/>
    <s v="67110002"/>
    <s v="NO COMMENTS"/>
    <m/>
    <m/>
    <s v="02"/>
    <s v="NO"/>
    <n v="0"/>
    <s v="NO"/>
    <m/>
    <m/>
    <m/>
  </r>
  <r>
    <s v="02"/>
    <s v="MXG"/>
    <n v="347"/>
    <x v="3"/>
    <s v="Freight"/>
    <s v="FreightRM-J-1123LI25-M19"/>
    <x v="287"/>
    <n v="619771"/>
    <s v="ENERO"/>
    <d v="2026-01-05T00:00:00"/>
    <m/>
    <s v="OTRO"/>
    <s v="LAND IMPO"/>
    <s v="OTRO"/>
    <n v="0"/>
    <n v="0"/>
    <n v="410"/>
    <n v="0"/>
    <n v="0"/>
    <n v="410"/>
    <s v="USD"/>
    <n v="410"/>
    <d v="2025-12-23T00:00:00"/>
    <s v="AUTOMATION SYSTEMS LLC 2001 North 17th Avenue Melrose Park Illinois 60160 United States"/>
    <s v="AUTOMATION SYSTEMS LLC. United States"/>
    <s v="TDS. United States"/>
    <s v="TDS 14213 Transportation Avenue Laredo Texas 78045 United States"/>
    <s v="M19"/>
    <s v="I"/>
    <s v="LAND IMPO"/>
    <s v="67110002"/>
    <s v="NO COMMENTS"/>
    <m/>
    <m/>
    <s v="02"/>
    <s v="NO"/>
    <n v="0"/>
    <s v="NO"/>
    <m/>
    <m/>
    <m/>
  </r>
  <r>
    <s v="02"/>
    <s v="MXG"/>
    <n v="348"/>
    <x v="3"/>
    <s v="Freight"/>
    <s v="FreightRM-J-1116LI25-M19"/>
    <x v="288"/>
    <n v="619836"/>
    <s v="ENERO"/>
    <d v="2026-01-06T00:00:00"/>
    <m/>
    <s v="OTRO"/>
    <s v="LAND IMPO"/>
    <s v="OTRO"/>
    <n v="0"/>
    <n v="0"/>
    <n v="380"/>
    <n v="0"/>
    <n v="0"/>
    <n v="380"/>
    <s v="USD"/>
    <n v="380"/>
    <d v="2025-12-16T00:00:00"/>
    <s v="MARCOLE ENTERPRISES 1108 Oakdale Street Manchester Tennessee 37355 United States"/>
    <s v="MARCOLE ENTERPRISES. United States"/>
    <s v="TDS. United States"/>
    <s v="TDS 14213 Transportation Avenue Laredo Texas 78045 United States"/>
    <s v="M19"/>
    <s v="I"/>
    <s v="LAND IMPO"/>
    <s v="67110002"/>
    <s v="NO COMMENTS"/>
    <m/>
    <m/>
    <s v="02"/>
    <s v="NO"/>
    <n v="0"/>
    <s v="NO"/>
    <m/>
    <m/>
    <m/>
  </r>
  <r>
    <s v="02"/>
    <s v="MXG"/>
    <n v="349"/>
    <x v="3"/>
    <s v="Freight"/>
    <s v="FreightRM-A-0010AI26-M19"/>
    <x v="289"/>
    <n v="620005"/>
    <s v="ENERO"/>
    <d v="2026-01-06T00:00:00"/>
    <m/>
    <s v="OTRO"/>
    <s v="AIR IMPO"/>
    <s v="OTRO"/>
    <n v="0"/>
    <n v="0"/>
    <n v="1696.8"/>
    <n v="0"/>
    <n v="0"/>
    <n v="1696.8"/>
    <s v="USD"/>
    <n v="1696.8"/>
    <d v="2025-12-24T00:00:00"/>
    <s v="SAPPINO SRL // Via Erminio Macario. 11 Trofarello Turin 10028 Italy"/>
    <s v="FCO - Leonardo da Vinci-Fiumicino Airport. Italy"/>
    <s v="MEX - Benito Juarez International Airport. Mexico"/>
    <s v="JOHNSON ELECTRIC GROUP DE MEXICO Boulevard Morelos No. 1109 Mega Parque Industrial Aeropuerto de Calera Calera Zacatecas 98519 Mexico JEG120120DD4"/>
    <s v="M19"/>
    <s v="I"/>
    <s v="AIR IMPO"/>
    <s v="67130000"/>
    <s v="NO COMMENTS"/>
    <m/>
    <m/>
    <s v="02"/>
    <s v="NO"/>
    <n v="0"/>
    <s v="NO"/>
    <m/>
    <m/>
    <m/>
  </r>
  <r>
    <s v="02"/>
    <s v="MXG"/>
    <n v="350"/>
    <x v="3"/>
    <s v="Freight"/>
    <s v="FreightRM-M-226-SI25-M19-L"/>
    <x v="290"/>
    <n v="620143"/>
    <s v="ENERO"/>
    <d v="2026-01-06T00:00:00"/>
    <m/>
    <s v="OTRO"/>
    <s v="SEA IMPO"/>
    <s v="OTRO"/>
    <n v="0"/>
    <n v="0"/>
    <n v="712.4"/>
    <n v="0"/>
    <n v="0"/>
    <n v="712.4"/>
    <s v="USD"/>
    <n v="712.4"/>
    <d v="2025-12-26T00:00:00"/>
    <s v="EJOT SE &amp; CO. KG // Herrenwiese 8 Bad Berleburg Ratingen 57319 Germany XEXX010101000"/>
    <s v="Hamburg Port. Germany"/>
    <s v="Altamira Port. Mexico"/>
    <s v="JOHNSON ELECTRIC GROUP DE MEXICO Boulevard Morelos No. 1109 Mega Parque Industrial Aeropuerto de Calera Calera Zacatecas 98519 Mexico JEG120120DD4"/>
    <s v="M19"/>
    <s v="I"/>
    <s v="SEA IMPO"/>
    <s v="67120000"/>
    <s v="NO COMMENTS"/>
    <m/>
    <m/>
    <s v="02"/>
    <s v="NO"/>
    <n v="0"/>
    <s v="NO"/>
    <m/>
    <m/>
    <m/>
  </r>
  <r>
    <s v="02"/>
    <s v="MXG"/>
    <n v="351"/>
    <x v="3"/>
    <s v="Freight"/>
    <s v="FreightRM-M-223-SI25-M19-L"/>
    <x v="291"/>
    <n v="621236"/>
    <s v="ENERO"/>
    <d v="2026-01-08T00:00:00"/>
    <m/>
    <s v="OTRO"/>
    <s v="SEA IMPO"/>
    <s v="OTRO"/>
    <n v="0"/>
    <n v="0"/>
    <n v="614"/>
    <n v="0"/>
    <n v="0"/>
    <n v="614"/>
    <s v="USD"/>
    <n v="614"/>
    <d v="2025-12-31T00:00:00"/>
    <s v="DIETER BRAUN GMBH Gottlieb-Keim-Straße 25 Bayreuth Bayern 95448 Germany XAXX010101000"/>
    <s v="Hamburg Port. Germany"/>
    <s v="Altamira Port. Mexico"/>
    <s v="JOHNSON ELECTRIC GROUP MEXICO // Boulevard Morelos 1109. Mega Parque Industrial Aeropuerto de Calera Calera Zacatecas 98519 Mexico JEG120120DD4"/>
    <s v="M19"/>
    <s v="I"/>
    <s v="SEA IMPO"/>
    <s v="67120000"/>
    <s v="NO COMMENTS"/>
    <m/>
    <m/>
    <s v="02"/>
    <s v="NO"/>
    <n v="0"/>
    <s v="NO"/>
    <m/>
    <m/>
    <m/>
  </r>
  <r>
    <s v="02"/>
    <s v="MXG"/>
    <n v="352"/>
    <x v="3"/>
    <s v="Freight"/>
    <s v="FreightRM-J-1176LI25-M19"/>
    <x v="292"/>
    <n v="621946"/>
    <s v="ENERO"/>
    <d v="2026-01-09T00:00:00"/>
    <m/>
    <s v="OTRO"/>
    <s v="LAND IMPO"/>
    <s v="OTRO"/>
    <n v="0"/>
    <n v="0"/>
    <n v="380"/>
    <n v="0"/>
    <n v="0"/>
    <n v="380"/>
    <s v="USD"/>
    <n v="380"/>
    <d v="2025-12-24T00:00:00"/>
    <s v="ULTRACHEM INC 900 Centerpoint Boulevard New Castle Delaware 19720 United States"/>
    <s v="Ultrachem Inc. United States"/>
    <s v="TDS. United States"/>
    <s v="TDS 14213 Transportation Avenue Laredo Texas 78045 United States"/>
    <s v="M19"/>
    <s v="I"/>
    <s v="LAND IMPO"/>
    <s v="67110002"/>
    <s v="NO COMMENTS"/>
    <m/>
    <m/>
    <s v="02"/>
    <s v="NO"/>
    <n v="0"/>
    <s v="NO"/>
    <m/>
    <m/>
    <m/>
  </r>
  <r>
    <s v="02"/>
    <s v="MXG"/>
    <n v="353"/>
    <x v="3"/>
    <s v="Freight"/>
    <s v="FreightRM-J-1124LI25-M19"/>
    <x v="293"/>
    <n v="621953"/>
    <s v="ENERO"/>
    <d v="2026-01-09T00:00:00"/>
    <m/>
    <s v="OTRO"/>
    <s v="LAND IMPO"/>
    <s v="OTRO"/>
    <n v="0"/>
    <n v="0"/>
    <n v="580"/>
    <n v="0"/>
    <n v="0"/>
    <n v="580"/>
    <s v="USD"/>
    <n v="580"/>
    <d v="2026-01-05T00:00:00"/>
    <s v="SKYHAWK CHEMICALS INC. // 4702 Shank Road Pearland Texas 77581 United States"/>
    <s v="SKYHAWK CHEMICALS INC. //. United States"/>
    <s v="TDS. United States"/>
    <s v="TDS 14213 Transportation Avenue Laredo Texas 78045 United States"/>
    <s v="M19"/>
    <s v="I"/>
    <s v="LAND IMPO"/>
    <s v="67110002"/>
    <s v="NO COMMENTS"/>
    <m/>
    <m/>
    <s v="02"/>
    <s v="NO"/>
    <n v="0"/>
    <s v="NO"/>
    <m/>
    <m/>
    <m/>
  </r>
  <r>
    <s v="02"/>
    <s v="MXG"/>
    <n v="354"/>
    <x v="3"/>
    <s v="Freight"/>
    <s v="FreightRM-J-1128LI25-M19"/>
    <x v="294"/>
    <n v="621954"/>
    <s v="ENERO"/>
    <d v="2026-01-09T00:00:00"/>
    <m/>
    <s v="OTRO"/>
    <s v="LAND IMPO"/>
    <s v="OTRO"/>
    <n v="0"/>
    <n v="0"/>
    <n v="370"/>
    <n v="0"/>
    <n v="0"/>
    <n v="370"/>
    <s v="USD"/>
    <n v="370"/>
    <d v="2025-12-26T00:00:00"/>
    <s v="NAGASE CHEMTEX AMERICA 100 Innovation Court Delaware Ohio 43015 United States"/>
    <s v="NAGASE CHEMTEX AMERICA. United States"/>
    <s v="TDS. United States"/>
    <s v="TDS 14213 Transportation Avenue Laredo Texas 78045 United States"/>
    <s v="M19"/>
    <s v="I"/>
    <s v="LAND IMPO"/>
    <s v="67110002"/>
    <s v="NO COMMENTS"/>
    <m/>
    <m/>
    <s v="02"/>
    <s v="NO"/>
    <n v="0"/>
    <s v="NO"/>
    <m/>
    <m/>
    <m/>
  </r>
  <r>
    <s v="02"/>
    <s v="MXG"/>
    <n v="355"/>
    <x v="4"/>
    <s v="Freight"/>
    <s v="FreightPAQUETERIA"/>
    <x v="1"/>
    <s v="5-465-29509"/>
    <s v="ENERO"/>
    <d v="2026-01-19T00:00:00"/>
    <s v="OTRO"/>
    <s v="VARIAS"/>
    <s v="AIR IMPO"/>
    <s v="OTRO"/>
    <n v="0"/>
    <n v="0"/>
    <n v="10412.040000000001"/>
    <n v="0"/>
    <n v="0"/>
    <n v="10412.040000000001"/>
    <s v="MXN"/>
    <n v="591.62679697710098"/>
    <s v="VARIAS"/>
    <s v="VARIOUS"/>
    <s v="VARIOUS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356"/>
    <x v="4"/>
    <s v="Freight"/>
    <s v="FreightPAQUETERIA"/>
    <x v="1"/>
    <s v="4-684-45274"/>
    <s v="ENERO"/>
    <d v="2026-01-12T00:00:00"/>
    <s v="OTRO"/>
    <s v="VARIAS"/>
    <s v="AIR IMPO"/>
    <s v="OTRO"/>
    <n v="0"/>
    <n v="0"/>
    <n v="201.2"/>
    <n v="32.19"/>
    <n v="0"/>
    <n v="233.39"/>
    <s v="MXN"/>
    <n v="13.261548951644979"/>
    <s v="VARIAS"/>
    <s v="VARIOUS"/>
    <s v="VARIOUS"/>
    <s v="ZAC"/>
    <s v="JEG"/>
    <s v="M19"/>
    <s v="I"/>
    <s v="AIR IMPO"/>
    <s v="67130000"/>
    <s v="NO COMMENTS"/>
    <m/>
    <m/>
    <s v="02"/>
    <s v="NO"/>
    <n v="0"/>
    <s v="NO"/>
    <m/>
    <m/>
    <m/>
  </r>
  <r>
    <s v="02"/>
    <s v="MXG"/>
    <n v="357"/>
    <x v="5"/>
    <s v="STORAGE"/>
    <s v="STORAGEINVENTARIO"/>
    <x v="71"/>
    <s v="I02375"/>
    <s v="ENERO"/>
    <d v="2026-01-06T00:00:00"/>
    <m/>
    <s v="OTRO"/>
    <s v="LAND EXPO"/>
    <s v="OTRO"/>
    <n v="0"/>
    <n v="0"/>
    <n v="5286"/>
    <n v="0"/>
    <n v="0"/>
    <n v="5286"/>
    <s v="USD"/>
    <n v="5286"/>
    <s v="VARIAS"/>
    <s v="JEG"/>
    <s v="ZAC"/>
    <s v="USA"/>
    <s v="MDS"/>
    <s v="M19"/>
    <s v="O"/>
    <s v="LAND EXPO"/>
    <n v="75640000"/>
    <s v="NO COMMENTS"/>
    <m/>
    <m/>
    <s v="02"/>
    <s v="NO"/>
    <n v="0"/>
    <s v="NO"/>
    <m/>
    <m/>
    <m/>
  </r>
  <r>
    <s v="02"/>
    <s v="MXG"/>
    <n v="358"/>
    <x v="6"/>
    <s v="Freight"/>
    <s v="FreightFG-R-2089LE25.M19"/>
    <x v="273"/>
    <n v="54643"/>
    <s v="ENERO"/>
    <d v="2026-01-09T00:00:00"/>
    <s v="3323 - 6047026"/>
    <s v="OTRO"/>
    <s v="LAND EXPO"/>
    <s v="4WM9972"/>
    <n v="0"/>
    <n v="0"/>
    <n v="5024.1899999999996"/>
    <n v="0"/>
    <n v="0"/>
    <n v="5024.1899999999996"/>
    <s v="USD"/>
    <n v="5024.1899999999996"/>
    <d v="2025-12-29T00:00:00"/>
    <s v="JOHNSON ELECTRIC GROUP MEXICO, S. DE R.L.C.V."/>
    <s v="USA"/>
    <s v="USA"/>
    <s v="MEMPHIS DISTRIBUTION SERVICES"/>
    <s v="M19"/>
    <s v="O"/>
    <s v="LAND EXPO"/>
    <s v="59210003"/>
    <s v="NO COMMENTS"/>
    <m/>
    <m/>
    <s v="02"/>
    <s v="NO"/>
    <n v="0"/>
    <s v="NO"/>
    <m/>
    <m/>
    <m/>
  </r>
  <r>
    <s v="02"/>
    <s v="MXG"/>
    <n v="359"/>
    <x v="6"/>
    <s v="Freight"/>
    <s v="FreightFG-R-2090LE25.M19"/>
    <x v="274"/>
    <n v="54644"/>
    <s v="ENERO"/>
    <d v="2026-01-09T00:00:00"/>
    <s v="3323 - 6047026"/>
    <s v="OTRO"/>
    <s v="LAND EXPO"/>
    <s v="4WX9837"/>
    <n v="0"/>
    <n v="0"/>
    <n v="6754.1"/>
    <n v="0"/>
    <n v="0"/>
    <n v="6754.1"/>
    <s v="USD"/>
    <n v="6754.1"/>
    <d v="2025-01-03T00:00:00"/>
    <s v="JOHNSON ELECTRIC GROUP MEXICO, S. DE R.L.C.V."/>
    <s v="USA"/>
    <s v="USA"/>
    <s v="APX WAREHOUSE "/>
    <s v="M19"/>
    <s v="O"/>
    <s v="LAND EXPO"/>
    <s v="59210003"/>
    <s v="NO COMMENTS"/>
    <m/>
    <m/>
    <s v="02"/>
    <s v="NO"/>
    <n v="0"/>
    <s v="NO"/>
    <m/>
    <m/>
    <m/>
  </r>
  <r>
    <s v="02"/>
    <s v="MXG"/>
    <n v="360"/>
    <x v="15"/>
    <s v="Freight"/>
    <s v="FreightRM-R-008-SI26-M19"/>
    <x v="295"/>
    <s v="MX-1051"/>
    <s v="ENERO"/>
    <d v="2026-01-05T00:00:00"/>
    <m/>
    <s v="MAZDA"/>
    <s v="SEA IMPO"/>
    <s v="CAJA SECA"/>
    <n v="0"/>
    <n v="0"/>
    <n v="32445"/>
    <n v="5191.2"/>
    <n v="1297.8"/>
    <n v="36338.399999999994"/>
    <s v="MXN"/>
    <n v="2064.7991363145629"/>
    <d v="2026-01-07T00:00:00"/>
    <s v="MAZDA"/>
    <s v="GTO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61"/>
    <x v="15"/>
    <s v="Freight"/>
    <s v="FreightFG-V-006-V1E26-M46"/>
    <x v="296"/>
    <s v="MX-1052"/>
    <s v="ENERO"/>
    <d v="2026-01-05T00:00:00"/>
    <s v="26-730-3658-6000210"/>
    <s v="CONTINENTAL"/>
    <s v="SEA IMPO"/>
    <s v="RABON"/>
    <n v="0"/>
    <n v="0"/>
    <n v="12500"/>
    <n v="2000"/>
    <n v="500"/>
    <n v="14000"/>
    <s v="MXN"/>
    <n v="795.49974430365364"/>
    <d v="2026-01-05T00:00:00"/>
    <s v="JEG"/>
    <s v="ZAC"/>
    <s v="SLP"/>
    <s v="CONTINENTAL"/>
    <s v="M46"/>
    <s v="O"/>
    <s v="LAND EXPO"/>
    <s v="59210003"/>
    <s v="NO COMMENTS"/>
    <m/>
    <m/>
    <s v="02"/>
    <s v="NO"/>
    <n v="0"/>
    <s v="NO"/>
    <m/>
    <m/>
    <m/>
  </r>
  <r>
    <s v="02"/>
    <s v="MXG"/>
    <n v="362"/>
    <x v="15"/>
    <s v="Freight"/>
    <s v="FreightRM-V-003-V1I26-M19"/>
    <x v="297"/>
    <s v="MX-1053"/>
    <s v="ENERO"/>
    <d v="2026-01-06T00:00:00"/>
    <s v="26-730-3658-6000204"/>
    <s v="ASAHI"/>
    <s v="SEA IMPO"/>
    <s v="RABON"/>
    <n v="0"/>
    <n v="0"/>
    <n v="12500"/>
    <n v="2000"/>
    <n v="500"/>
    <n v="14000"/>
    <s v="MXN"/>
    <n v="795.49974430365364"/>
    <d v="2026-01-07T00:00:00"/>
    <s v="ASAHI"/>
    <s v="SLP"/>
    <s v="ZCL"/>
    <s v="JEG"/>
    <s v="M19"/>
    <s v="I"/>
    <s v="LAND IMPO"/>
    <s v="67110002"/>
    <s v="NO COMMENTS"/>
    <m/>
    <m/>
    <s v="02"/>
    <s v="NO"/>
    <n v="0"/>
    <s v="NO"/>
    <m/>
    <m/>
    <m/>
  </r>
  <r>
    <s v="02"/>
    <s v="MXG"/>
    <n v="363"/>
    <x v="15"/>
    <s v="Freight"/>
    <s v="FreightRM-R-007-SI26-M19"/>
    <x v="298"/>
    <s v="MX-1054"/>
    <s v="ENERO"/>
    <d v="2026-01-07T00:00:00"/>
    <m/>
    <s v="ELICA"/>
    <s v="SEA IMPO"/>
    <s v="RABON"/>
    <n v="0"/>
    <n v="0"/>
    <n v="21000"/>
    <n v="3360"/>
    <n v="840"/>
    <n v="23520"/>
    <s v="MXN"/>
    <n v="1336.439570430138"/>
    <d v="2026-01-08T00:00:00"/>
    <s v="ELICA"/>
    <s v="QRO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64"/>
    <x v="15"/>
    <s v="Freight"/>
    <s v="FreightRM-R-009SI26-M19"/>
    <x v="299"/>
    <s v="MX-1055"/>
    <s v="ENERO"/>
    <d v="2026-01-07T00:00:00"/>
    <m/>
    <s v="ORBIS"/>
    <s v="SEA IMPO"/>
    <s v="CAJA SECA"/>
    <n v="0"/>
    <n v="0"/>
    <n v="26000"/>
    <n v="4160"/>
    <n v="1040"/>
    <n v="29120"/>
    <s v="MXN"/>
    <n v="1654.6394681515994"/>
    <d v="2026-01-08T00:00:00"/>
    <s v="ORBIS"/>
    <s v="GTO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65"/>
    <x v="15"/>
    <s v="Freight"/>
    <s v="FreightFG-V-006-V1E26-M46.1"/>
    <x v="300"/>
    <s v="MX-1063"/>
    <s v="ENERO"/>
    <d v="2026-01-08T00:00:00"/>
    <s v="26-730-3658-6000210"/>
    <s v="CONTINENTAL"/>
    <s v="SEA IMPO"/>
    <s v="RABON"/>
    <n v="0"/>
    <n v="0"/>
    <n v="12500"/>
    <n v="2000"/>
    <n v="500"/>
    <n v="14000"/>
    <s v="MXN"/>
    <n v="795.49974430365364"/>
    <d v="2026-01-09T00:00:00"/>
    <s v="JEG"/>
    <s v="ZAC"/>
    <s v="SLP"/>
    <s v="CONTINENTAL"/>
    <s v="M46"/>
    <s v="O"/>
    <s v="LAND EXPO"/>
    <s v="59210003"/>
    <s v="NO COMMENTS"/>
    <m/>
    <m/>
    <s v="02"/>
    <s v="NO"/>
    <n v="0"/>
    <s v="NO"/>
    <m/>
    <m/>
    <m/>
  </r>
  <r>
    <s v="02"/>
    <s v="MXG"/>
    <n v="366"/>
    <x v="15"/>
    <s v="Freight"/>
    <s v="FreightRM-M-540-SI25-M19/RM-M-541-SI25-M19"/>
    <x v="301"/>
    <s v="CAL-3958"/>
    <s v="ENERO"/>
    <d v="2026-01-05T00:00:00"/>
    <s v="2516-1690-6000179/2516-1690-6000178"/>
    <s v="TRHU6556188/TGBU7563830"/>
    <s v="SEA IMPO"/>
    <s v="CONTENEDOR"/>
    <n v="0"/>
    <n v="0"/>
    <n v="71400"/>
    <n v="11424"/>
    <n v="2856"/>
    <n v="79968"/>
    <s v="MXN"/>
    <n v="4543.8945394624698"/>
    <d v="2026-01-07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67"/>
    <x v="15"/>
    <s v="Freight"/>
    <s v="FreightRM-M-516-SI25-M19/RM-M-525-SI25-M19"/>
    <x v="302"/>
    <s v="CAL-3959"/>
    <s v="ENERO"/>
    <d v="2026-01-05T00:00:00"/>
    <s v="2516-1690-5043704/2516-1690-5043707"/>
    <s v="CSNU6959271/OOLU6462338"/>
    <s v="SEA IMPO"/>
    <s v="CONTENEDOR"/>
    <n v="0"/>
    <n v="0"/>
    <n v="71400"/>
    <n v="11424"/>
    <n v="2856"/>
    <n v="79968"/>
    <s v="MXN"/>
    <n v="4543.8945394624698"/>
    <d v="2026-01-06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68"/>
    <x v="15"/>
    <s v="Freight"/>
    <s v="FreightRM-M-542-SI25-M19"/>
    <x v="303"/>
    <s v="CAL-3966"/>
    <s v="ENERO"/>
    <d v="2026-01-07T00:00:00"/>
    <s v="2516-1690-6000172"/>
    <s v="ONEU9346650"/>
    <s v="SEA IMPO"/>
    <s v="CONTENEDOR"/>
    <n v="0"/>
    <n v="0"/>
    <n v="51800"/>
    <n v="8288"/>
    <n v="2072"/>
    <n v="58016"/>
    <s v="MXN"/>
    <n v="3296.5509403943406"/>
    <d v="2026-01-08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69"/>
    <x v="15"/>
    <s v="Freight"/>
    <s v="FreightRM-M-536-SI25-M19"/>
    <x v="304"/>
    <s v="CAL-3976"/>
    <s v="ENERO"/>
    <d v="2026-01-08T00:00:00"/>
    <s v="2516-1690-6000176"/>
    <s v="CSNU5516535"/>
    <s v="SEA IMPO"/>
    <s v="CONTENEDOR"/>
    <n v="0"/>
    <n v="0"/>
    <n v="48800"/>
    <n v="7808"/>
    <n v="1952"/>
    <n v="54656"/>
    <s v="MXN"/>
    <n v="3105.6310017614637"/>
    <d v="2026-01-10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70"/>
    <x v="15"/>
    <s v="Freight"/>
    <s v="FreightRM-M-543-SI25-M19"/>
    <x v="305"/>
    <s v="CAL-3965"/>
    <s v="ENERO"/>
    <d v="2026-01-07T00:00:00"/>
    <s v="2516-1690-6000171"/>
    <s v="ONEU5609589"/>
    <s v="SEA IMPO"/>
    <s v="CONTENEDOR"/>
    <n v="0"/>
    <n v="0"/>
    <n v="44000"/>
    <n v="7040"/>
    <n v="1760"/>
    <n v="49280"/>
    <s v="MXN"/>
    <n v="2800.1590999488608"/>
    <d v="2026-01-10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71"/>
    <x v="15"/>
    <s v="Freight"/>
    <s v="FreightRM-M-537-SI25-M19"/>
    <x v="306"/>
    <s v="CAL-3967"/>
    <s v="ENERO"/>
    <d v="2026-01-07T00:00:00"/>
    <s v="2516-1690-60001475"/>
    <s v="FFAU1775438"/>
    <s v="SEA IMPO"/>
    <s v="CONTENEDOR"/>
    <n v="0"/>
    <n v="0"/>
    <n v="48800"/>
    <n v="7808"/>
    <n v="1952"/>
    <n v="54656"/>
    <s v="MXN"/>
    <n v="3105.6310017614637"/>
    <m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72"/>
    <x v="15"/>
    <s v="Freight"/>
    <s v="FreightRM-M-535-SI25-M19/RM-M-538-SI25-M19"/>
    <x v="307"/>
    <s v="CAL-3961"/>
    <s v="ENERO"/>
    <d v="2026-01-06T00:00:00"/>
    <s v="2516-1690-6000177/2516-1690-6000174"/>
    <s v="DFSU7259147/TGBU4065957"/>
    <s v="SEA IMPO"/>
    <s v="CONTENEDOR"/>
    <n v="0"/>
    <n v="0"/>
    <n v="71400"/>
    <n v="11424"/>
    <n v="2856"/>
    <n v="79968"/>
    <s v="MXN"/>
    <n v="4543.8945394624698"/>
    <d v="2026-01-12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73"/>
    <x v="15"/>
    <s v="Freight"/>
    <s v="FreightRM-M-539-SI25-M19"/>
    <x v="308"/>
    <s v="CAL-3974"/>
    <s v="ENERO"/>
    <d v="2026-01-08T00:00:00"/>
    <s v="2516-1690-6000180"/>
    <s v="MSNU7306081"/>
    <s v="SEA IMPO"/>
    <s v="CONTENEDOR"/>
    <n v="0"/>
    <n v="0"/>
    <n v="48800"/>
    <n v="7808"/>
    <n v="1952"/>
    <n v="54656"/>
    <s v="MXN"/>
    <n v="3105.6310017614637"/>
    <d v="2026-01-12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74"/>
    <x v="15"/>
    <s v="Freight"/>
    <s v="FreightRM-M-532-SI25-M19/RM-M-533-SI25-M19"/>
    <x v="309"/>
    <s v="CAL-3975"/>
    <s v="ENERO"/>
    <d v="2026-01-08T00:00:00"/>
    <s v="2516-1690-600183/2516-1690-6000181"/>
    <s v="CSNU6106915/TEMU6695596"/>
    <s v="SEA IMPO"/>
    <s v="CONTENEDOR"/>
    <n v="0"/>
    <n v="0"/>
    <n v="71400"/>
    <n v="11424"/>
    <n v="2856"/>
    <n v="79968"/>
    <s v="MXN"/>
    <n v="4543.8945394624698"/>
    <d v="2026-01-12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75"/>
    <x v="15"/>
    <s v="Freight"/>
    <s v="FreightAF-M-493-SI25-M23/AF-M-496-SI25-M23"/>
    <x v="310"/>
    <s v="CAL-3960"/>
    <s v="ENERO"/>
    <d v="2026-01-06T00:00:00"/>
    <s v="2516-1690-6000985/2516-1690-6000986"/>
    <s v="MSDU6713992/MSDU8958443"/>
    <s v="SEA IMPO"/>
    <s v="CONTENEDOR"/>
    <n v="0"/>
    <n v="0"/>
    <n v="71400"/>
    <n v="11424"/>
    <n v="2856"/>
    <n v="79968"/>
    <s v="MXN"/>
    <n v="4543.8945394624698"/>
    <d v="2026-01-17T00:00:00"/>
    <s v="JE-CHN"/>
    <s v="CHN"/>
    <s v="ZCL"/>
    <s v="JEG"/>
    <s v="M23"/>
    <s v="I"/>
    <s v="SEA IMPO"/>
    <s v="67120000"/>
    <s v="NO COMMENTS"/>
    <m/>
    <m/>
    <s v="02"/>
    <s v="NO"/>
    <n v="0"/>
    <s v="NO"/>
    <m/>
    <m/>
    <m/>
  </r>
  <r>
    <s v="02"/>
    <s v="MXG"/>
    <n v="376"/>
    <x v="15"/>
    <s v="Freight"/>
    <s v="FreightFG-V-171-V1E25-M01.1"/>
    <x v="311"/>
    <s v="MX-1056"/>
    <s v="ENERO"/>
    <d v="2026-01-08T00:00:00"/>
    <s v="25-730-3658-5008640"/>
    <s v="NISSAN"/>
    <s v="SEA IMPO"/>
    <s v="RABON"/>
    <n v="0"/>
    <n v="0"/>
    <n v="9500"/>
    <n v="1520"/>
    <n v="380"/>
    <n v="10640"/>
    <s v="MXN"/>
    <n v="604.57980567077675"/>
    <d v="2025-12-08T00:00:00"/>
    <s v="JEG"/>
    <s v="ZAC"/>
    <s v="AGS"/>
    <s v="NISSAN"/>
    <s v="M01"/>
    <s v="O"/>
    <s v="LAND EXPO"/>
    <s v="59210003"/>
    <s v="NO COMMENTS"/>
    <m/>
    <m/>
    <s v="02"/>
    <s v="NO"/>
    <n v="0"/>
    <s v="NO"/>
    <m/>
    <m/>
    <m/>
  </r>
  <r>
    <s v="02"/>
    <s v="MXG"/>
    <n v="377"/>
    <x v="15"/>
    <s v="Freight"/>
    <s v="FreightFG-V-168-V1E25-M46"/>
    <x v="312"/>
    <s v="MX-1057"/>
    <s v="ENERO"/>
    <d v="2026-01-08T00:00:00"/>
    <s v="25-730-3658-500861"/>
    <s v="CONTINENTAL"/>
    <s v="SEA IMPO"/>
    <s v="RABON"/>
    <n v="0"/>
    <n v="0"/>
    <n v="11500"/>
    <n v="1840"/>
    <n v="460"/>
    <n v="12880"/>
    <s v="MXN"/>
    <n v="731.85976475936127"/>
    <d v="2025-12-08T00:00:00"/>
    <s v="JEG"/>
    <s v="ZAC"/>
    <s v="SLP"/>
    <s v="CONTINENTAL"/>
    <s v="M46"/>
    <s v="O"/>
    <s v="LAND EXPO"/>
    <s v="59210003"/>
    <s v="NO COMMENTS"/>
    <m/>
    <m/>
    <s v="02"/>
    <s v="NO"/>
    <n v="0"/>
    <s v="NO"/>
    <m/>
    <m/>
    <m/>
  </r>
  <r>
    <s v="02"/>
    <s v="MXG"/>
    <n v="378"/>
    <x v="15"/>
    <s v="Freight"/>
    <s v="FreightFG-V-169-V1E25-M01.4"/>
    <x v="313"/>
    <s v="MX-1058"/>
    <s v="ENERO"/>
    <d v="2026-01-08T00:00:00"/>
    <s v="25-730-3658-5008629"/>
    <s v="ABC"/>
    <s v="SEA IMPO"/>
    <s v="LIGERO"/>
    <n v="0"/>
    <n v="0"/>
    <n v="17000"/>
    <n v="2720"/>
    <n v="680"/>
    <n v="19040"/>
    <s v="MXN"/>
    <n v="1081.879652252969"/>
    <d v="2025-12-08T00:00:00"/>
    <s v="JEG"/>
    <s v="ZAC"/>
    <s v="QRO"/>
    <s v="ABC"/>
    <s v="M01"/>
    <s v="O"/>
    <s v="LAND EXPO"/>
    <s v="59210003"/>
    <s v="NO COMMENTS"/>
    <m/>
    <m/>
    <s v="02"/>
    <s v="NO"/>
    <n v="0"/>
    <s v="NO"/>
    <m/>
    <m/>
    <m/>
  </r>
  <r>
    <s v="02"/>
    <s v="MXG"/>
    <n v="379"/>
    <x v="15"/>
    <s v="Freight"/>
    <s v="FreightRM-V-331-V1I25-M19.3"/>
    <x v="314"/>
    <s v="MX-1059"/>
    <s v="ENERO"/>
    <d v="2026-01-08T00:00:00"/>
    <s v="25-730-3658-5008615"/>
    <s v="ASAHI"/>
    <s v="SEA IMPO"/>
    <s v="RABON"/>
    <n v="0"/>
    <n v="0"/>
    <n v="11500"/>
    <n v="1840"/>
    <n v="460"/>
    <n v="12880"/>
    <s v="MXN"/>
    <n v="731.85976475936127"/>
    <d v="2025-12-08T00:00:00"/>
    <s v="ASAHI"/>
    <s v="SLP"/>
    <s v="ZCL"/>
    <s v="JEG"/>
    <s v="M19"/>
    <s v="I"/>
    <s v="LAND IMPO"/>
    <s v="67110002"/>
    <s v="NO COMMENTS"/>
    <m/>
    <m/>
    <s v="02"/>
    <s v="NO"/>
    <n v="0"/>
    <s v="NO"/>
    <m/>
    <m/>
    <m/>
  </r>
  <r>
    <s v="02"/>
    <s v="MXG"/>
    <n v="380"/>
    <x v="15"/>
    <s v="Freight"/>
    <s v="FreightRM-V-338-V1I25-M19"/>
    <x v="315"/>
    <s v="MX-1060"/>
    <s v="ENERO"/>
    <d v="2026-01-08T00:00:00"/>
    <s v="25-730-3658-5008627"/>
    <s v="EJOTAF"/>
    <s v="SEA IMPO"/>
    <s v="RABON"/>
    <n v="0"/>
    <n v="0"/>
    <n v="4000"/>
    <n v="640"/>
    <n v="160"/>
    <n v="4480"/>
    <s v="MXN"/>
    <n v="254.55991817716915"/>
    <d v="2025-12-08T00:00:00"/>
    <s v="EJOTAF"/>
    <s v="SLP"/>
    <s v="ZCL"/>
    <s v="JEG"/>
    <s v="M19"/>
    <s v="I"/>
    <s v="LAND IMPO"/>
    <s v="67110002"/>
    <s v="NO COMMENTS"/>
    <m/>
    <m/>
    <s v="02"/>
    <s v="NO"/>
    <n v="0"/>
    <s v="NO"/>
    <m/>
    <m/>
    <m/>
  </r>
  <r>
    <s v="02"/>
    <s v="MXG"/>
    <n v="381"/>
    <x v="15"/>
    <s v="Freight"/>
    <s v="FreightFG-V-169-V1E25-M01.5"/>
    <x v="316"/>
    <s v="MX-1061"/>
    <s v="ENERO"/>
    <d v="2026-01-08T00:00:00"/>
    <s v="25-730-3658-5008629"/>
    <s v="MARELLI/ABC"/>
    <s v="SEA IMPO"/>
    <s v="RABON"/>
    <n v="0"/>
    <n v="0"/>
    <n v="22500"/>
    <n v="3600"/>
    <n v="900"/>
    <n v="25200"/>
    <s v="MXN"/>
    <n v="1431.8995397465765"/>
    <d v="2025-12-11T00:00:00"/>
    <s v="JEG"/>
    <s v="ZAC"/>
    <s v="AGS-QRO"/>
    <s v="MARELLI/ABC"/>
    <s v="M01"/>
    <s v="O"/>
    <s v="LAND EXPO"/>
    <s v="59210003"/>
    <s v="NO COMMENTS"/>
    <m/>
    <m/>
    <s v="02"/>
    <s v="NO"/>
    <n v="0"/>
    <s v="NO"/>
    <m/>
    <m/>
    <m/>
  </r>
  <r>
    <s v="02"/>
    <s v="MXG"/>
    <n v="382"/>
    <x v="15"/>
    <s v="Freight"/>
    <s v="FreightRM-V-348-V1I25-M19"/>
    <x v="317"/>
    <s v="MX-1062"/>
    <s v="ENERO"/>
    <d v="2026-01-08T00:00:00"/>
    <s v="25-730-3658-5008643"/>
    <s v="KRAYDEN"/>
    <s v="SEA IMPO"/>
    <s v="LIGERO"/>
    <n v="0"/>
    <n v="0"/>
    <n v="13300"/>
    <n v="2128"/>
    <n v="532"/>
    <n v="14896"/>
    <s v="MXN"/>
    <n v="846.41172793908743"/>
    <d v="2025-12-11T00:00:00"/>
    <s v="KRAYDEN"/>
    <s v="JAL"/>
    <s v="ZCL"/>
    <s v="JEG"/>
    <s v="M19"/>
    <s v="I"/>
    <s v="LAND IMPO"/>
    <s v="67110002"/>
    <s v="NO COMMENTS"/>
    <m/>
    <m/>
    <s v="02"/>
    <s v="NO"/>
    <n v="0"/>
    <s v="NO"/>
    <m/>
    <m/>
    <m/>
  </r>
  <r>
    <s v="02"/>
    <s v="MXG"/>
    <n v="383"/>
    <x v="15"/>
    <s v="Freight"/>
    <s v="FreightRM-M-489-SI25-M19"/>
    <x v="318"/>
    <s v="CAL-3968"/>
    <s v="ENERO"/>
    <d v="2026-01-07T00:00:00"/>
    <s v="2516-1690-5042102"/>
    <s v="TCNU2464881"/>
    <s v="SEA IMPO"/>
    <s v="CONTENEDOR"/>
    <n v="0"/>
    <n v="0"/>
    <n v="29100"/>
    <n v="4656"/>
    <n v="1164"/>
    <n v="32592"/>
    <s v="MXN"/>
    <n v="1851.9234047389057"/>
    <d v="2026-12-10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84"/>
    <x v="15"/>
    <s v="Freight"/>
    <s v="FreightRM-M-487-SI25-M19"/>
    <x v="319"/>
    <s v="CAL-3969"/>
    <s v="ENERO"/>
    <d v="2026-01-07T00:00:00"/>
    <s v="2516-1690-5042158"/>
    <s v="OOLU9447086"/>
    <s v="SEA IMPO"/>
    <s v="CONTENEDOR"/>
    <n v="0"/>
    <n v="0"/>
    <n v="34800"/>
    <n v="5568"/>
    <n v="1392"/>
    <n v="38976"/>
    <s v="MXN"/>
    <n v="2214.6712881413719"/>
    <d v="2026-12-11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85"/>
    <x v="15"/>
    <s v="Freight"/>
    <s v="FreightRM-M-491-SI25-M19/RM-M-492-SI25-M19"/>
    <x v="320"/>
    <s v="CAL-3970"/>
    <s v="ENERO"/>
    <d v="2026-01-07T00:00:00"/>
    <s v="2516-1690-5038774/2516-1690-5038773"/>
    <s v="OOCU8377500/TGBU7698706"/>
    <s v="SEA IMPO"/>
    <s v="CONTENEDOR"/>
    <n v="0"/>
    <n v="0"/>
    <n v="71900"/>
    <n v="11504"/>
    <n v="2876"/>
    <n v="80528"/>
    <s v="MXN"/>
    <n v="4575.7145292346158"/>
    <m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86"/>
    <x v="15"/>
    <s v="Freight"/>
    <s v="FreightRM-M-488-SI25-M19"/>
    <x v="321"/>
    <s v="CAL-3971"/>
    <s v="ENERO"/>
    <d v="2026-01-07T00:00:00"/>
    <s v="2516-1690-542157/5042161"/>
    <s v="CSNU7797874"/>
    <s v="SEA IMPO"/>
    <s v="CONTENEDOR"/>
    <n v="0"/>
    <n v="0"/>
    <n v="40300"/>
    <n v="6448"/>
    <n v="1612"/>
    <n v="45136"/>
    <s v="MXN"/>
    <n v="2564.6911756349791"/>
    <d v="2026-12-15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87"/>
    <x v="15"/>
    <s v="Freight"/>
    <s v="FreightRM-M-498-SI25-M19/RM-M-500-SI25-M19"/>
    <x v="322"/>
    <s v="CAL-3973"/>
    <s v="ENERO"/>
    <d v="2026-01-07T00:00:00"/>
    <s v="2516-1690-5042150/2516-1690-5042152"/>
    <s v="OOCU7964329/TGBU5341896"/>
    <s v="SEA IMPO"/>
    <s v="CONTENEDOR"/>
    <n v="0"/>
    <n v="0"/>
    <n v="67400"/>
    <n v="10784"/>
    <n v="2696"/>
    <n v="75488"/>
    <s v="MXN"/>
    <n v="4289.3346212853003"/>
    <d v="2026-12-16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88"/>
    <x v="15"/>
    <s v="Freight"/>
    <s v="FreightRM-M-499-SI25-M19"/>
    <x v="323"/>
    <s v="CAL-3972"/>
    <s v="ENERO"/>
    <d v="2026-01-07T00:00:00"/>
    <s v="2516-1690-5042150"/>
    <s v="TGBU4776620"/>
    <s v="SEA IMPO"/>
    <s v="CONTENEDOR"/>
    <n v="0"/>
    <n v="0"/>
    <n v="40700"/>
    <n v="6512"/>
    <n v="1628"/>
    <n v="45584"/>
    <s v="MXN"/>
    <n v="2590.1471674526961"/>
    <m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89"/>
    <x v="15"/>
    <s v="Freight"/>
    <s v="FreightFG-V-169-V1E25-M01.6.09031"/>
    <x v="324"/>
    <s v="MX-1066"/>
    <s v="ENERO"/>
    <d v="2026-01-10T00:00:00"/>
    <s v="25-730-3658-5008629"/>
    <s v="ABC"/>
    <s v="SEA IMPO"/>
    <s v="LIGERO"/>
    <n v="0"/>
    <n v="0"/>
    <n v="17000"/>
    <n v="2720"/>
    <n v="680"/>
    <n v="19040"/>
    <s v="MXN"/>
    <n v="1081.879652252969"/>
    <d v="2026-01-15T00:00:00"/>
    <s v="JEG"/>
    <s v="ZAC"/>
    <s v="QRO"/>
    <s v="ABC"/>
    <s v="M01"/>
    <s v="O"/>
    <s v="LAND EXPO"/>
    <s v="59234005"/>
    <s v="NO COMMENTS"/>
    <m/>
    <m/>
    <s v="02"/>
    <s v="NO"/>
    <n v="0"/>
    <s v="NO"/>
    <s v="CS000009031"/>
    <m/>
    <m/>
  </r>
  <r>
    <s v="02"/>
    <s v="MXG"/>
    <n v="390"/>
    <x v="15"/>
    <s v="Freight"/>
    <s v="FreightFG-V-168-V1E25-M46.2"/>
    <x v="325"/>
    <s v="MX-1067"/>
    <s v="ENERO"/>
    <d v="2026-01-10T00:00:00"/>
    <s v="25-730-3658-5008621"/>
    <s v="CONTINENTAL"/>
    <s v="SEA IMPO"/>
    <s v="RABON"/>
    <n v="0"/>
    <n v="0"/>
    <n v="11500"/>
    <n v="1840"/>
    <n v="460"/>
    <n v="12880"/>
    <s v="MXN"/>
    <n v="731.85976475936127"/>
    <d v="2026-01-15T00:00:00"/>
    <s v="JEG"/>
    <s v="ZAC"/>
    <s v="SLP"/>
    <s v="CONTINENTAL"/>
    <s v="M46"/>
    <s v="O"/>
    <s v="LAND EXPO"/>
    <s v="59210003"/>
    <s v="NO COMMENTS"/>
    <m/>
    <m/>
    <s v="02"/>
    <s v="NO"/>
    <n v="0"/>
    <s v="NO"/>
    <m/>
    <m/>
    <m/>
  </r>
  <r>
    <s v="02"/>
    <s v="MXG"/>
    <n v="391"/>
    <x v="15"/>
    <s v="Freight"/>
    <s v="FreightRM-V-331-V1I25-M19.6"/>
    <x v="326"/>
    <s v="MX-1068"/>
    <s v="ENERO"/>
    <d v="2026-01-10T00:00:00"/>
    <s v="25-730-3658-5008615"/>
    <s v="ASAHI"/>
    <s v="SEA IMPO"/>
    <s v="RABON"/>
    <n v="0"/>
    <n v="0"/>
    <n v="11500"/>
    <n v="1840"/>
    <n v="460"/>
    <n v="12880"/>
    <s v="MXN"/>
    <n v="731.85976475936127"/>
    <d v="2026-01-17T00:00:00"/>
    <s v="ASAHI"/>
    <s v="SLP"/>
    <s v="ZCL"/>
    <s v="JEG"/>
    <s v="M19"/>
    <s v="I"/>
    <s v="LAND IMPO"/>
    <s v="67110002"/>
    <s v="NO COMMENTS"/>
    <m/>
    <m/>
    <s v="02"/>
    <s v="NO"/>
    <n v="0"/>
    <s v="NO"/>
    <m/>
    <m/>
    <m/>
  </r>
  <r>
    <s v="02"/>
    <s v="MXG"/>
    <n v="392"/>
    <x v="15"/>
    <s v="Freight"/>
    <s v="FreightFG-V-169-V1E25-M01.7"/>
    <x v="327"/>
    <s v="MX-1069"/>
    <s v="ENERO"/>
    <d v="2026-01-10T00:00:00"/>
    <s v="25-730-3658-5008629"/>
    <s v="ABC"/>
    <s v="SEA IMPO"/>
    <s v="RABON"/>
    <n v="0"/>
    <n v="0"/>
    <n v="21000"/>
    <n v="3360"/>
    <n v="840"/>
    <n v="23520"/>
    <s v="MXN"/>
    <n v="1336.439570430138"/>
    <d v="2026-01-18T00:00:00"/>
    <s v="JEG"/>
    <s v="ZAC"/>
    <s v="QRO"/>
    <s v="ABC"/>
    <s v="M01"/>
    <s v="O"/>
    <s v="LAND EXPO"/>
    <s v="59210003"/>
    <s v="NO COMMENTS"/>
    <m/>
    <m/>
    <s v="02"/>
    <s v="NO"/>
    <n v="0"/>
    <s v="NO"/>
    <m/>
    <m/>
    <m/>
  </r>
  <r>
    <s v="02"/>
    <s v="MXG"/>
    <n v="393"/>
    <x v="15"/>
    <s v="Freight"/>
    <s v="FreightRM-M-505-SI25-M19/RM-M-504-SI25-M19"/>
    <x v="328"/>
    <s v="CAL-3977"/>
    <s v="ENERO"/>
    <d v="2026-01-10T00:00:00"/>
    <s v="2516-1690-5042741/2516-1690-5042740"/>
    <s v="TXGU4115032/OOCU7164584"/>
    <s v="SEA IMPO"/>
    <s v="CONTENEDOR"/>
    <n v="0"/>
    <n v="0"/>
    <n v="74800"/>
    <n v="11968"/>
    <n v="2992"/>
    <n v="83776"/>
    <s v="MXN"/>
    <n v="4760.2704699130636"/>
    <s v="18 y 20 dic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94"/>
    <x v="15"/>
    <s v="Freight"/>
    <s v="FreightRM-M-509-SI24-M19"/>
    <x v="329"/>
    <s v="CAL-3980"/>
    <s v="ENERO"/>
    <d v="2026-01-10T00:00:00"/>
    <s v="2516-1690-5042746"/>
    <s v="FSCU8688624"/>
    <s v="SEA IMPO"/>
    <s v="CONTENEDOR"/>
    <n v="0"/>
    <n v="0"/>
    <n v="48200"/>
    <n v="7712"/>
    <n v="1928"/>
    <n v="53984"/>
    <s v="MXN"/>
    <n v="3067.4470140348885"/>
    <d v="2026-12-20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95"/>
    <x v="15"/>
    <s v="Freight"/>
    <s v="FreightRM-M-508-SI25-M19/RM-M-510-SI25-M19"/>
    <x v="330"/>
    <s v="CAL-3978"/>
    <s v="ENERO"/>
    <d v="2026-01-10T00:00:00"/>
    <s v="2516-1690-5042745/2516-1690-5042747"/>
    <s v="FCIU9806342/TCNU7045363"/>
    <s v="SEA IMPO"/>
    <s v="CONTENEDOR"/>
    <n v="0"/>
    <n v="0"/>
    <n v="73400"/>
    <n v="11744"/>
    <n v="2936"/>
    <n v="82208"/>
    <s v="MXN"/>
    <n v="4671.1744985510541"/>
    <d v="2026-12-19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96"/>
    <x v="15"/>
    <s v="Freight"/>
    <s v="FreightRM-M-511-SI25-M19"/>
    <x v="331"/>
    <s v="CAL-3979"/>
    <s v="ENERO"/>
    <d v="2026-01-10T00:00:00"/>
    <s v="2516-1690-5042748"/>
    <s v="SEGU6880793"/>
    <s v="SEA IMPO"/>
    <s v="CONTENEDOR"/>
    <n v="0"/>
    <n v="0"/>
    <n v="45300"/>
    <n v="7248"/>
    <n v="1812"/>
    <n v="50736"/>
    <s v="MXN"/>
    <n v="2882.8910733564408"/>
    <d v="2026-12-20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97"/>
    <x v="15"/>
    <s v="Freight"/>
    <s v="FreightRM-M-513-SI25-M19"/>
    <x v="332"/>
    <s v="CAL-3981"/>
    <s v="ENERO"/>
    <d v="2026-01-10T00:00:00"/>
    <s v="2516-1690-5042743"/>
    <s v="MSDU7952857"/>
    <s v="SEA IMPO"/>
    <s v="CONTENEDOR"/>
    <n v="0"/>
    <n v="0"/>
    <n v="50800"/>
    <n v="8128"/>
    <n v="2032"/>
    <n v="56896"/>
    <s v="MXN"/>
    <n v="3232.9109608500485"/>
    <d v="2026-12-30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98"/>
    <x v="15"/>
    <s v="Freight"/>
    <s v="FreightRM-M-501-SI25-M19"/>
    <x v="333"/>
    <s v="CAL-3982"/>
    <s v="ENERO"/>
    <d v="2026-01-10T00:00:00"/>
    <s v="2516-1690-5042154"/>
    <s v="OOLU9411294"/>
    <s v="SEA IMPO"/>
    <s v="CONTENEDOR"/>
    <n v="0"/>
    <n v="0"/>
    <n v="41300"/>
    <n v="6608"/>
    <n v="1652"/>
    <n v="46256"/>
    <s v="MXN"/>
    <n v="2628.3311551792717"/>
    <d v="2026-12-30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399"/>
    <x v="15"/>
    <s v="Freight"/>
    <s v="FreightRM-M-502-SI25-M19/RM-M-503-SI25-M19"/>
    <x v="334"/>
    <s v="CAL-3983"/>
    <s v="ENERO"/>
    <d v="2026-01-10T00:00:00"/>
    <s v="2516-1690-5042154/2516-1690-5042153"/>
    <s v="CSNU8268176/OOLU9109284"/>
    <s v="SEA IMPO"/>
    <s v="CONTENEDOR"/>
    <n v="0"/>
    <n v="0"/>
    <n v="72000"/>
    <n v="11520"/>
    <n v="2520"/>
    <n v="81000"/>
    <s v="MXN"/>
    <n v="4602.5342348997101"/>
    <d v="2026-12-30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00"/>
    <x v="15"/>
    <s v="Freight"/>
    <s v="FreightRM-M-524-SI25-M19"/>
    <x v="335"/>
    <s v="CAL-3985"/>
    <s v="ENERO"/>
    <d v="2026-01-10T00:00:00"/>
    <s v="2516-1690-5043466"/>
    <s v="MSMU4917490"/>
    <s v="SEA IMPO"/>
    <s v="CONTENEDOR"/>
    <n v="0"/>
    <n v="0"/>
    <n v="45300"/>
    <n v="7248"/>
    <n v="1812"/>
    <n v="50736"/>
    <s v="MXN"/>
    <n v="2882.8910733564408"/>
    <d v="2026-01-05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01"/>
    <x v="15"/>
    <s v="Freight"/>
    <s v="FreightRM-M-526-SI25-M19/RM-M-527-SI25-M19"/>
    <x v="336"/>
    <s v="CAL-3988"/>
    <s v="ENERO"/>
    <d v="2026-01-10T00:00:00"/>
    <s v="2516-1690-5043705/2516-1690-5043706"/>
    <s v="FFAU2298999/FFAU3170913"/>
    <s v="SEA IMPO"/>
    <s v="CONTENEDOR"/>
    <n v="0"/>
    <n v="0"/>
    <n v="67400"/>
    <n v="10784"/>
    <n v="2696"/>
    <n v="75488"/>
    <s v="MXN"/>
    <n v="4289.3346212853003"/>
    <s v="VARIAS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02"/>
    <x v="15"/>
    <s v="Freight"/>
    <s v="FreightRM-M-514-SI25-M19"/>
    <x v="337"/>
    <s v="CAL-3984"/>
    <s v="ENERO"/>
    <d v="2026-01-10T00:00:00"/>
    <s v="2516-1690-5042744"/>
    <s v="FFAU6275420"/>
    <s v="SEA IMPO"/>
    <s v="CONTENEDOR"/>
    <n v="0"/>
    <n v="0"/>
    <n v="34800"/>
    <n v="5568"/>
    <n v="1392"/>
    <n v="38976"/>
    <s v="MXN"/>
    <n v="2214.6712881413719"/>
    <d v="2026-01-02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03"/>
    <x v="15"/>
    <s v="Freight"/>
    <s v="FreightRM-M-523-SI25-M19"/>
    <x v="338"/>
    <s v="CAL-3986"/>
    <s v="ENERO"/>
    <d v="2026-01-10T00:00:00"/>
    <s v="2516-1690-5044361"/>
    <s v="CSNU6814540"/>
    <s v="SEA IMPO"/>
    <s v="CONTENEDOR"/>
    <n v="0"/>
    <n v="0"/>
    <n v="25300"/>
    <n v="4048"/>
    <n v="1012"/>
    <n v="28336"/>
    <s v="MXN"/>
    <n v="1610.0914824705949"/>
    <s v="VARIAS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04"/>
    <x v="15"/>
    <s v="Freight"/>
    <s v="FreightRM-M-519-SI25-M19/RM-M-520-SI25-M19"/>
    <x v="339"/>
    <s v="CAL-3987"/>
    <s v="ENERO"/>
    <d v="2026-01-10T00:00:00"/>
    <s v="2516-1690-5043465/2516-1690-5043464"/>
    <s v="OOCU6310262/TCNU1199211"/>
    <s v="SEA IMPO"/>
    <s v="CONTENEDOR"/>
    <n v="0"/>
    <n v="0"/>
    <n v="67400"/>
    <n v="10784"/>
    <n v="2696"/>
    <n v="75488"/>
    <s v="MXN"/>
    <n v="4289.3346212853003"/>
    <d v="2026-01-03T00:00:00"/>
    <s v="JE-CHN"/>
    <s v="CHN"/>
    <s v="ZCL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05"/>
    <x v="7"/>
    <s v="STORAGE"/>
    <s v="STORAGEFG-R-2073LE25.M19"/>
    <x v="79"/>
    <n v="145698"/>
    <s v="ENERO"/>
    <d v="2026-01-05T00:00:00"/>
    <m/>
    <n v="553888"/>
    <s v="LAND IMPO"/>
    <s v="OTRO"/>
    <n v="0"/>
    <n v="0"/>
    <n v="102.4"/>
    <n v="0"/>
    <n v="0"/>
    <n v="102.4"/>
    <s v="USD"/>
    <n v="102.4"/>
    <s v="VARIAS"/>
    <s v="LDO"/>
    <s v="LDO"/>
    <s v="ZCL"/>
    <s v="JOHNSON MX"/>
    <s v="M19"/>
    <s v="O"/>
    <s v="LAND EXPO"/>
    <n v="75640000"/>
    <s v="NO COMMENTS"/>
    <m/>
    <m/>
    <s v="02"/>
    <s v="NO"/>
    <n v="0"/>
    <s v="NO"/>
    <m/>
    <m/>
    <m/>
  </r>
  <r>
    <s v="02"/>
    <s v="MXG"/>
    <n v="406"/>
    <x v="7"/>
    <s v="STORAGE"/>
    <s v="STORAGEFG-R-2064LE25.M19"/>
    <x v="72"/>
    <n v="145699"/>
    <s v="ENERO"/>
    <d v="2026-01-05T00:00:00"/>
    <m/>
    <n v="487248"/>
    <s v="LAND IMPO"/>
    <s v="OTRO"/>
    <n v="0"/>
    <n v="0"/>
    <n v="37.549999999999997"/>
    <n v="0"/>
    <n v="0"/>
    <n v="37.549999999999997"/>
    <s v="USD"/>
    <n v="37.549999999999997"/>
    <s v="VARIAS"/>
    <s v="LDO"/>
    <s v="LDO"/>
    <s v="ZCL"/>
    <s v="JOHNSON MX"/>
    <s v="M19"/>
    <s v="O"/>
    <s v="LAND EXPO"/>
    <n v="75640000"/>
    <s v="NO COMMENTS"/>
    <m/>
    <m/>
    <s v="02"/>
    <s v="NO"/>
    <n v="0"/>
    <s v="NO"/>
    <m/>
    <m/>
    <m/>
  </r>
  <r>
    <s v="02"/>
    <s v="MXG"/>
    <n v="407"/>
    <x v="7"/>
    <s v="STORAGE"/>
    <s v="STORAGERM-J-1131LI25-M19.1"/>
    <x v="340"/>
    <n v="145707"/>
    <s v="ENERO"/>
    <d v="2026-01-05T00:00:00"/>
    <s v="240-3483-5035805"/>
    <s v="5 GUIAS"/>
    <s v="LAND IMPO"/>
    <s v="CAJA: CB-066"/>
    <n v="0"/>
    <n v="0"/>
    <n v="141.25"/>
    <n v="0"/>
    <n v="0"/>
    <n v="141.25"/>
    <s v="USD"/>
    <n v="141.25"/>
    <d v="2025-12-17T00:00:00"/>
    <s v="DICEX"/>
    <s v="LDO"/>
    <s v="ZCL"/>
    <s v="JOHNSON MX"/>
    <s v="M19"/>
    <s v="I"/>
    <s v="LAND IMPO"/>
    <s v="67115005"/>
    <s v="NO COMMENTS"/>
    <m/>
    <m/>
    <s v="02"/>
    <s v="NO"/>
    <n v="0"/>
    <s v="NO"/>
    <m/>
    <m/>
    <m/>
  </r>
  <r>
    <s v="02"/>
    <s v="MXG"/>
    <n v="408"/>
    <x v="7"/>
    <s v="STORAGE"/>
    <s v="STORAGERM-J-1129LI25-M19"/>
    <x v="341"/>
    <n v="145759"/>
    <s v="ENERO"/>
    <d v="2026-01-05T00:00:00"/>
    <m/>
    <s v="NY5Z0232"/>
    <s v="LAND IMPO"/>
    <s v="OTRO"/>
    <n v="0"/>
    <n v="0"/>
    <n v="178.5"/>
    <n v="0"/>
    <n v="0"/>
    <n v="178.5"/>
    <s v="USD"/>
    <n v="178.5"/>
    <s v="VARIAS"/>
    <s v="LDO"/>
    <s v="LDO"/>
    <s v="ZCL"/>
    <s v="JOHNSON MX"/>
    <s v="M19"/>
    <s v="I"/>
    <s v="LAND IMPO"/>
    <s v="67115005"/>
    <s v="NO COMMENTS"/>
    <m/>
    <m/>
    <s v="02"/>
    <s v="NO"/>
    <n v="0"/>
    <s v="NO"/>
    <m/>
    <m/>
    <m/>
  </r>
  <r>
    <s v="02"/>
    <s v="MXG"/>
    <n v="409"/>
    <x v="7"/>
    <s v="STORAGE"/>
    <s v="STORAGERM-J-1129LI25-M19"/>
    <x v="341"/>
    <n v="145760"/>
    <s v="ENERO"/>
    <d v="2026-01-05T00:00:00"/>
    <m/>
    <s v="NY5Z0292"/>
    <s v="LAND IMPO"/>
    <s v="OTRO"/>
    <n v="0"/>
    <n v="0"/>
    <n v="178.5"/>
    <n v="0"/>
    <n v="0"/>
    <n v="178.5"/>
    <s v="USD"/>
    <n v="178.5"/>
    <s v="VARIAS"/>
    <s v="LDO"/>
    <s v="LDO"/>
    <s v="ZCL"/>
    <s v="JOHNSON MX"/>
    <s v="M19"/>
    <s v="I"/>
    <s v="LAND IMPO"/>
    <s v="67115005"/>
    <s v="NO COMMENTS"/>
    <m/>
    <m/>
    <s v="02"/>
    <s v="NO"/>
    <n v="0"/>
    <s v="NO"/>
    <m/>
    <m/>
    <m/>
  </r>
  <r>
    <s v="02"/>
    <s v="MXG"/>
    <n v="410"/>
    <x v="7"/>
    <s v="STORAGE"/>
    <s v="STORAGEFG-I-0398-AE25-M46"/>
    <x v="342"/>
    <n v="145761"/>
    <s v="ENERO"/>
    <d v="2026-01-05T00:00:00"/>
    <m/>
    <s v="OTRO"/>
    <s v="LAND IMPO"/>
    <s v="OTRO"/>
    <n v="0"/>
    <n v="0"/>
    <n v="178.5"/>
    <n v="0"/>
    <n v="0"/>
    <n v="178.5"/>
    <s v="USD"/>
    <n v="178.5"/>
    <s v="VARIAS"/>
    <s v="LDO"/>
    <s v="LDO"/>
    <s v="ZCL"/>
    <s v="JOHNSON MX"/>
    <s v="M46"/>
    <s v="O"/>
    <s v="AIR EXPO"/>
    <n v="75640000"/>
    <s v="NO COMMENTS"/>
    <m/>
    <m/>
    <s v="02"/>
    <s v="NO"/>
    <n v="0"/>
    <s v="NO"/>
    <m/>
    <m/>
    <m/>
  </r>
  <r>
    <s v="02"/>
    <s v="MXG"/>
    <n v="411"/>
    <x v="7"/>
    <s v="STORAGE"/>
    <s v="STORAGEFG-R-2061LE25.M19"/>
    <x v="343"/>
    <n v="145797"/>
    <s v="ENERO"/>
    <d v="2026-01-08T00:00:00"/>
    <m/>
    <s v="SAIA_20251129"/>
    <s v="LAND IMPO"/>
    <s v="OTRO"/>
    <n v="0"/>
    <n v="0"/>
    <n v="40.75"/>
    <n v="0"/>
    <n v="0"/>
    <n v="40.75"/>
    <s v="USD"/>
    <n v="40.75"/>
    <s v="VARIAS"/>
    <s v="LDO"/>
    <s v="LDO"/>
    <s v="ZCL"/>
    <s v="JOHNSON MX"/>
    <s v="M19"/>
    <s v="O"/>
    <s v="LAND EXPO"/>
    <n v="75640000"/>
    <s v="NO COMMENTS"/>
    <m/>
    <m/>
    <s v="02"/>
    <s v="NO"/>
    <n v="0"/>
    <s v="NO"/>
    <m/>
    <m/>
    <m/>
  </r>
  <r>
    <s v="02"/>
    <s v="MXG"/>
    <n v="412"/>
    <x v="7"/>
    <s v="STORAGE"/>
    <s v="STORAGEFG-R-2051LE25.M19"/>
    <x v="104"/>
    <n v="145799"/>
    <s v="ENERO"/>
    <d v="2026-01-08T00:00:00"/>
    <m/>
    <s v="SAIA_20251122"/>
    <s v="LAND IMPO"/>
    <s v="OTRO"/>
    <n v="0"/>
    <n v="0"/>
    <n v="81.75"/>
    <n v="0"/>
    <n v="0"/>
    <n v="81.75"/>
    <s v="USD"/>
    <n v="81.75"/>
    <s v="VARIAS"/>
    <s v="LDO"/>
    <s v="LDO"/>
    <s v="ZCL"/>
    <s v="JOHNSON MX"/>
    <s v="M19"/>
    <s v="O"/>
    <s v="LAND EXPO"/>
    <n v="75640000"/>
    <s v="NO COMMENTS"/>
    <m/>
    <m/>
    <s v="02"/>
    <s v="NO"/>
    <n v="0"/>
    <s v="NO"/>
    <m/>
    <m/>
    <m/>
  </r>
  <r>
    <s v="02"/>
    <s v="MXG"/>
    <n v="413"/>
    <x v="7"/>
    <s v="STORAGE"/>
    <s v="STORAGEFG-R-2039LE25.M19"/>
    <x v="344"/>
    <n v="145800"/>
    <s v="ENERO"/>
    <d v="2026-01-08T00:00:00"/>
    <m/>
    <n v="553888"/>
    <s v="LAND IMPO"/>
    <s v="OTRO"/>
    <n v="0"/>
    <n v="0"/>
    <n v="20.25"/>
    <n v="0"/>
    <n v="0"/>
    <n v="20.25"/>
    <s v="USD"/>
    <n v="20.25"/>
    <s v="VARIAS"/>
    <s v="LDO"/>
    <s v="LDO"/>
    <s v="ZCL"/>
    <s v="JOHNSON MX"/>
    <s v="M19"/>
    <s v="O"/>
    <s v="LAND EXPO"/>
    <n v="75640000"/>
    <s v="NO COMMENTS"/>
    <m/>
    <m/>
    <s v="02"/>
    <s v="NO"/>
    <n v="0"/>
    <s v="NO"/>
    <m/>
    <m/>
    <m/>
  </r>
  <r>
    <s v="02"/>
    <s v="MXG"/>
    <n v="414"/>
    <x v="7"/>
    <s v="STORAGE"/>
    <s v="STORAGEFG-R-2031LE25.M19"/>
    <x v="345"/>
    <n v="145801"/>
    <s v="ENERO"/>
    <d v="2026-01-08T00:00:00"/>
    <m/>
    <n v="560609"/>
    <s v="LAND IMPO"/>
    <s v="OTRO"/>
    <n v="0"/>
    <n v="0"/>
    <n v="20.25"/>
    <n v="0"/>
    <n v="0"/>
    <n v="20.25"/>
    <s v="USD"/>
    <n v="20.25"/>
    <s v="VARIAS"/>
    <s v="LDO"/>
    <s v="LDO"/>
    <s v="ZCL"/>
    <s v="JOHNSON MX"/>
    <s v="M19"/>
    <s v="O"/>
    <s v="LAND EXPO"/>
    <n v="75640000"/>
    <s v="NO COMMENTS"/>
    <m/>
    <m/>
    <s v="02"/>
    <s v="NO"/>
    <n v="0"/>
    <s v="NO"/>
    <m/>
    <m/>
    <m/>
  </r>
  <r>
    <s v="02"/>
    <s v="MXG"/>
    <n v="415"/>
    <x v="7"/>
    <s v="STORAGE"/>
    <s v="STORAGEFG-R-2064LE25.M19"/>
    <x v="72"/>
    <n v="145802"/>
    <s v="ENERO"/>
    <d v="2026-01-08T00:00:00"/>
    <m/>
    <n v="553902"/>
    <s v="LAND IMPO"/>
    <s v="OTRO"/>
    <n v="0"/>
    <n v="0"/>
    <n v="30.5"/>
    <n v="0"/>
    <n v="0"/>
    <n v="30.5"/>
    <s v="USD"/>
    <n v="30.5"/>
    <s v="VARIAS"/>
    <s v="LDO"/>
    <s v="LDO"/>
    <s v="ZCL"/>
    <s v="JOHNSON MX"/>
    <s v="M19"/>
    <s v="O"/>
    <s v="LAND EXPO"/>
    <n v="75640000"/>
    <s v="NO COMMENTS"/>
    <m/>
    <m/>
    <s v="02"/>
    <s v="NO"/>
    <n v="0"/>
    <s v="NO"/>
    <m/>
    <m/>
    <m/>
  </r>
  <r>
    <s v="02"/>
    <s v="MXG"/>
    <n v="416"/>
    <x v="7"/>
    <s v="STORAGE"/>
    <s v="STORAGEFG-R-2033LE25.M19"/>
    <x v="95"/>
    <n v="145803"/>
    <s v="ENERO"/>
    <d v="2026-01-08T00:00:00"/>
    <m/>
    <n v="553898"/>
    <s v="LAND IMPO"/>
    <s v="OTRO"/>
    <n v="0"/>
    <n v="0"/>
    <n v="40.75"/>
    <n v="0"/>
    <n v="0"/>
    <n v="40.75"/>
    <s v="USD"/>
    <n v="40.75"/>
    <s v="VARIAS"/>
    <s v="LDO"/>
    <s v="LDO"/>
    <s v="ZCL"/>
    <s v="JOHNSON MX"/>
    <s v="M19"/>
    <s v="O"/>
    <s v="LAND EXPO"/>
    <n v="75640000"/>
    <s v="NO COMMENTS"/>
    <m/>
    <m/>
    <s v="02"/>
    <s v="NO"/>
    <n v="0"/>
    <s v="NO"/>
    <m/>
    <m/>
    <m/>
  </r>
  <r>
    <s v="02"/>
    <s v="MXG"/>
    <n v="417"/>
    <x v="7"/>
    <s v="STORAGE"/>
    <s v="STORAGEFG-R-2022LE25.M19"/>
    <x v="102"/>
    <n v="145804"/>
    <s v="ENERO"/>
    <d v="2026-01-08T00:00:00"/>
    <m/>
    <n v="560604"/>
    <s v="LAND IMPO"/>
    <s v="OTRO"/>
    <n v="0"/>
    <n v="0"/>
    <n v="20.25"/>
    <n v="0"/>
    <n v="0"/>
    <n v="20.25"/>
    <s v="USD"/>
    <n v="20.25"/>
    <s v="VARIAS"/>
    <s v="LDO"/>
    <s v="LDO"/>
    <s v="ZCL"/>
    <s v="JOHNSON MX"/>
    <s v="M19"/>
    <s v="O"/>
    <s v="LAND EXPO"/>
    <n v="75640000"/>
    <s v="NO COMMENTS"/>
    <m/>
    <m/>
    <s v="02"/>
    <s v="NO"/>
    <n v="0"/>
    <s v="NO"/>
    <m/>
    <m/>
    <m/>
  </r>
  <r>
    <s v="02"/>
    <s v="MXG"/>
    <n v="418"/>
    <x v="7"/>
    <s v="STORAGE"/>
    <s v="STORAGEFG-R-2027LE25.M19"/>
    <x v="105"/>
    <n v="145805"/>
    <s v="ENERO"/>
    <d v="2026-01-08T00:00:00"/>
    <m/>
    <n v="5927987"/>
    <s v="LAND IMPO"/>
    <s v="OTRO"/>
    <n v="0"/>
    <n v="0"/>
    <n v="327.75"/>
    <n v="0"/>
    <n v="0"/>
    <n v="327.75"/>
    <s v="USD"/>
    <n v="327.75"/>
    <s v="VARIAS"/>
    <s v="LDO"/>
    <s v="LDO"/>
    <s v="ZCL"/>
    <s v="JOHNSON MX"/>
    <s v="M19"/>
    <s v="O"/>
    <s v="LAND EXPO"/>
    <n v="75640000"/>
    <s v="NO COMMENTS"/>
    <m/>
    <m/>
    <s v="02"/>
    <s v="NO"/>
    <n v="0"/>
    <s v="NO"/>
    <m/>
    <m/>
    <m/>
  </r>
  <r>
    <s v="02"/>
    <s v="MXG"/>
    <n v="419"/>
    <x v="8"/>
    <s v="Freight"/>
    <s v="FreightRM-M-574-SI25-M19"/>
    <x v="346"/>
    <n v="4604"/>
    <s v="ENERO"/>
    <d v="2026-01-07T00:00:00"/>
    <m/>
    <s v="MEDU7352639"/>
    <s v="LAND IMPO"/>
    <s v="MEDU 7352639"/>
    <n v="0"/>
    <n v="0"/>
    <n v="36500"/>
    <n v="5840"/>
    <n v="1460"/>
    <n v="40880"/>
    <s v="MXN"/>
    <n v="2322.8592533666683"/>
    <s v="6-Jan"/>
    <s v="MSC PILAR VI - NH550A"/>
    <s v="ALT"/>
    <s v="ZAC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20"/>
    <x v="8"/>
    <s v="Freight"/>
    <s v="FreightRM-M-226-SI25-M19-L"/>
    <x v="290"/>
    <n v="4610"/>
    <s v="ENERO"/>
    <d v="2026-01-07T00:00:00"/>
    <m/>
    <s v="OTRO"/>
    <s v="LAND IMPO"/>
    <s v="CARGA SUELTA"/>
    <n v="0"/>
    <n v="0"/>
    <n v="27750"/>
    <n v="4440"/>
    <n v="1110"/>
    <n v="31080"/>
    <s v="MXN"/>
    <n v="1766.0094323541109"/>
    <s v="VARIAS"/>
    <s v="VARIOUS"/>
    <s v="ALT"/>
    <s v="ZAC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21"/>
    <x v="8"/>
    <s v="Freight"/>
    <s v="FreightRM-R-002-SI25-M19"/>
    <x v="347"/>
    <n v="4625"/>
    <s v="ENERO"/>
    <d v="2026-01-10T00:00:00"/>
    <m/>
    <s v="OTRO"/>
    <s v="LAND IMPO"/>
    <s v="TXGU 4132298"/>
    <n v="0"/>
    <n v="0"/>
    <n v="54000"/>
    <n v="8640"/>
    <n v="2160"/>
    <n v="60480"/>
    <s v="MXN"/>
    <n v="3436.5588953917836"/>
    <s v="VARIAS"/>
    <s v="VARIOUS"/>
    <s v="ALT"/>
    <s v="ZAC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22"/>
    <x v="8"/>
    <s v="Freight"/>
    <s v="FreightRM-R-003-SI25-M19"/>
    <x v="348"/>
    <n v="4625"/>
    <s v="ENERO"/>
    <d v="2026-01-10T00:00:00"/>
    <m/>
    <s v="OTRO"/>
    <s v="LAND IMPO"/>
    <s v="MSMU 1892090"/>
    <n v="0"/>
    <n v="0"/>
    <n v="0"/>
    <n v="0"/>
    <n v="0"/>
    <n v="0"/>
    <s v="MXN"/>
    <n v="0"/>
    <s v="VARIAS"/>
    <s v="VARIOUS"/>
    <s v="ALT"/>
    <s v="ZAC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23"/>
    <x v="8"/>
    <s v="Freight"/>
    <s v="FreightRM-M-494-SI25-M19"/>
    <x v="349"/>
    <n v="4608"/>
    <s v="ENERO"/>
    <d v="2026-01-07T00:00:00"/>
    <m/>
    <s v="OTRO"/>
    <s v="LAND IMPO"/>
    <s v="HLXU 1178560"/>
    <n v="0"/>
    <n v="0"/>
    <n v="54000"/>
    <n v="8640"/>
    <n v="2160"/>
    <n v="60480"/>
    <s v="MXN"/>
    <n v="3436.5588953917836"/>
    <s v="VARIAS"/>
    <s v="VARIOUS"/>
    <s v="ALT"/>
    <s v="ZAC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24"/>
    <x v="8"/>
    <s v="Freight"/>
    <s v="FreightRM-M-494-SI25-M19"/>
    <x v="349"/>
    <n v="4608"/>
    <s v="ENERO"/>
    <d v="2026-01-07T00:00:00"/>
    <m/>
    <s v="OTRO"/>
    <s v="LAND IMPO"/>
    <s v="BSIU 3312735"/>
    <n v="0"/>
    <n v="0"/>
    <n v="0"/>
    <n v="0"/>
    <n v="0"/>
    <n v="0"/>
    <s v="MXN"/>
    <n v="0"/>
    <s v="VARIAS"/>
    <s v="VARIOUS"/>
    <s v="ALT"/>
    <s v="ZAC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25"/>
    <x v="8"/>
    <s v="Freight"/>
    <s v="FreightRM-M-212-SI25-M19-L"/>
    <x v="350"/>
    <n v="4609"/>
    <s v="ENERO"/>
    <d v="2026-01-07T00:00:00"/>
    <m/>
    <s v="OTRO"/>
    <s v="LAND IMPO"/>
    <s v="CARGA SUELTA"/>
    <n v="0"/>
    <n v="0"/>
    <n v="36500"/>
    <n v="5840"/>
    <n v="1460"/>
    <n v="40880"/>
    <s v="MXN"/>
    <n v="2322.8592533666683"/>
    <s v="VARIAS"/>
    <s v="VARIOUS"/>
    <s v="ALT"/>
    <s v="ZAC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26"/>
    <x v="8"/>
    <s v="Freight"/>
    <s v="FreightRM-M-209-SI25-M19-L"/>
    <x v="351"/>
    <n v="4609"/>
    <s v="ENERO"/>
    <d v="2026-01-07T00:00:00"/>
    <m/>
    <s v="OTRO"/>
    <s v="LAND IMPO"/>
    <s v="OTRO"/>
    <n v="0"/>
    <n v="0"/>
    <n v="0"/>
    <n v="0"/>
    <n v="0"/>
    <n v="0"/>
    <s v="MXN"/>
    <n v="0"/>
    <s v="VARIAS"/>
    <s v="VARIOUS"/>
    <s v="ALT"/>
    <s v="ZAC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27"/>
    <x v="8"/>
    <s v="Freight"/>
    <s v="FreightRM-M-213-SI25-M19-L"/>
    <x v="64"/>
    <n v="4609"/>
    <s v="ENERO"/>
    <d v="2026-01-07T00:00:00"/>
    <m/>
    <s v="OTRO"/>
    <s v="LAND IMPO"/>
    <s v="OTRO"/>
    <n v="0"/>
    <n v="0"/>
    <n v="0"/>
    <n v="0"/>
    <n v="0"/>
    <n v="0"/>
    <s v="MXN"/>
    <n v="0"/>
    <s v="VARIAS"/>
    <s v="VARIOUS"/>
    <s v="ALT"/>
    <s v="ZAC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28"/>
    <x v="8"/>
    <s v="Freight"/>
    <s v="FreightRM-M-206-SI25-M19-L"/>
    <x v="62"/>
    <n v="4609"/>
    <s v="ENERO"/>
    <d v="2026-01-07T00:00:00"/>
    <m/>
    <s v="OTRO"/>
    <s v="LAND IMPO"/>
    <s v="OTRO"/>
    <n v="0"/>
    <n v="0"/>
    <n v="0"/>
    <n v="0"/>
    <n v="0"/>
    <n v="0"/>
    <s v="MXN"/>
    <n v="0"/>
    <s v="VARIAS"/>
    <s v="VARIOUS"/>
    <s v="ALT"/>
    <s v="ZAC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29"/>
    <x v="8"/>
    <s v="Freight"/>
    <s v="FreightFG-A-0080-SE25-M19.D "/>
    <x v="352"/>
    <n v="4612"/>
    <s v="ENERO"/>
    <d v="2026-01-07T00:00:00"/>
    <m/>
    <s v="OTRO"/>
    <s v="LAND EXPO"/>
    <s v="HLBU 1789120"/>
    <n v="0"/>
    <n v="0"/>
    <n v="58000"/>
    <n v="9280"/>
    <n v="2320"/>
    <n v="64960"/>
    <s v="MXN"/>
    <n v="3691.1188135689526"/>
    <s v="VARIAS"/>
    <s v="VARIOUS"/>
    <s v="ALT"/>
    <s v="ZAC"/>
    <s v="JEG"/>
    <s v="M19"/>
    <s v="O"/>
    <s v="SEA EXPO"/>
    <s v="59220000"/>
    <s v="NO COMMENTS"/>
    <m/>
    <m/>
    <s v="02"/>
    <s v="NO"/>
    <n v="0"/>
    <s v="NO"/>
    <m/>
    <m/>
    <m/>
  </r>
  <r>
    <s v="02"/>
    <s v="MXG"/>
    <n v="430"/>
    <x v="8"/>
    <s v="Freight"/>
    <s v="FreightFG-A-0081-SE25-M19.D"/>
    <x v="353"/>
    <n v="4612"/>
    <s v="ENERO"/>
    <d v="2026-01-07T00:00:00"/>
    <m/>
    <s v="OTRO"/>
    <s v="LAND EXPO"/>
    <s v="HLBU 1261723"/>
    <n v="0"/>
    <n v="0"/>
    <n v="0"/>
    <n v="0"/>
    <n v="0"/>
    <n v="0"/>
    <s v="MXN"/>
    <n v="0"/>
    <s v="VARIAS"/>
    <s v="VARIOUS"/>
    <s v="ALT"/>
    <s v="ZAC"/>
    <s v="JEG"/>
    <s v="M19"/>
    <s v="O"/>
    <s v="SEA EXPO"/>
    <s v="59220000"/>
    <s v="NO COMMENTS"/>
    <m/>
    <m/>
    <s v="02"/>
    <s v="NO"/>
    <n v="0"/>
    <s v="NO"/>
    <m/>
    <m/>
    <m/>
  </r>
  <r>
    <s v="02"/>
    <s v="MXG"/>
    <n v="431"/>
    <x v="8"/>
    <s v="Freight"/>
    <s v="FreightFG-A-0082-SE25-M19.D"/>
    <x v="354"/>
    <n v="4613"/>
    <s v="ENERO"/>
    <d v="2026-01-07T00:00:00"/>
    <m/>
    <s v="OTRO"/>
    <s v="LAND EXPO"/>
    <s v="TCLU 2813097"/>
    <n v="0"/>
    <n v="0"/>
    <n v="35000"/>
    <n v="5600"/>
    <n v="1400"/>
    <n v="39200"/>
    <s v="MXN"/>
    <n v="2227.3992840502301"/>
    <s v="VARIAS"/>
    <s v="VARIOUS"/>
    <s v="ALT"/>
    <s v="ZAC"/>
    <s v="JEG"/>
    <s v="M19"/>
    <s v="O"/>
    <s v="SEA EXPO"/>
    <s v="59220000"/>
    <s v="NO COMMENTS"/>
    <m/>
    <m/>
    <s v="02"/>
    <s v="NO"/>
    <n v="0"/>
    <s v="NO"/>
    <m/>
    <m/>
    <m/>
  </r>
  <r>
    <s v="02"/>
    <s v="MXG"/>
    <n v="432"/>
    <x v="8"/>
    <s v="Freight"/>
    <s v="FreightRM-M-553-SI25-M19"/>
    <x v="355"/>
    <n v="4614"/>
    <s v="ENERO"/>
    <d v="2026-01-07T00:00:00"/>
    <m/>
    <s v="MEDUBG226070"/>
    <s v="LAND IMPO"/>
    <s v="MSMU 7768640"/>
    <n v="0"/>
    <n v="0"/>
    <n v="36500"/>
    <n v="5840"/>
    <n v="1460"/>
    <n v="40880"/>
    <s v="MXN"/>
    <n v="2322.8592533666683"/>
    <s v="20-Dec"/>
    <s v="HUBERT SCHULTE - NH548A"/>
    <s v="ALT"/>
    <s v="ZAC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33"/>
    <x v="8"/>
    <s v="Freight"/>
    <s v="FreightRM-M-528-SI25-M19"/>
    <x v="356"/>
    <n v="4615"/>
    <s v="ENERO"/>
    <d v="2026-01-07T00:00:00"/>
    <m/>
    <s v="OTRO"/>
    <s v="LAND IMPO"/>
    <s v="HLBU 2947030"/>
    <n v="0"/>
    <n v="0"/>
    <n v="54000"/>
    <n v="8640"/>
    <n v="2160"/>
    <n v="60480"/>
    <s v="MXN"/>
    <n v="3436.5588953917836"/>
    <s v="VARIAS"/>
    <s v="VARIOUS"/>
    <s v="ALT"/>
    <s v="ZAC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34"/>
    <x v="8"/>
    <s v="Freight"/>
    <s v="FreightRM-M-507-SI25-M19"/>
    <x v="357"/>
    <n v="4615"/>
    <s v="ENERO"/>
    <d v="2026-01-07T00:00:00"/>
    <m/>
    <s v="OTRO"/>
    <s v="LAND IMPO"/>
    <s v="MSNU 1615102"/>
    <n v="0"/>
    <n v="0"/>
    <n v="0"/>
    <n v="0"/>
    <n v="0"/>
    <n v="0"/>
    <s v="MXN"/>
    <n v="0"/>
    <s v="VARIAS"/>
    <s v="VARIOUS"/>
    <s v="ALT"/>
    <s v="ZAC"/>
    <s v="JEG"/>
    <s v="M19"/>
    <s v="I"/>
    <s v="SEA IMPO"/>
    <s v="67120000"/>
    <s v="NO COMMENTS"/>
    <m/>
    <m/>
    <s v="02"/>
    <s v="NO"/>
    <n v="0"/>
    <s v="NO"/>
    <m/>
    <m/>
    <m/>
  </r>
  <r>
    <s v="02"/>
    <s v="MXG"/>
    <n v="435"/>
    <x v="8"/>
    <s v="Freight"/>
    <s v="FreightRM-M-564-SI25-M19"/>
    <x v="358"/>
    <n v="4616"/>
    <s v="ENERO"/>
    <d v="2026-01-07T00:00:00"/>
    <m/>
    <s v="MEDUBG226716"/>
    <s v="LAND IMPO"/>
    <s v="MSBU 5315338"/>
    <n v="0"/>
    <n v="0"/>
    <n v="36500"/>
    <n v="5840"/>
    <n v="1460"/>
    <n v="40880"/>
    <s v="MXN"/>
    <n v="2322.8592533666683"/>
    <s v="28-Dec"/>
    <s v="MSC BHAVYA V - NH549A"/>
    <s v="ALT"/>
    <s v="ZAC"/>
    <s v="JEG"/>
    <s v="M19"/>
    <s v="I"/>
    <s v="SEA IMPO"/>
    <s v="67120000"/>
    <s v="NO COMMENTS"/>
    <m/>
    <m/>
    <s v="02"/>
    <s v="NO"/>
    <n v="0"/>
    <s v="NO"/>
    <m/>
    <m/>
    <m/>
  </r>
  <r>
    <s v="03"/>
    <s v="MXG"/>
    <n v="436"/>
    <x v="10"/>
    <s v="Broker"/>
    <s v="BrokerFG-V-164-V1E25-M19"/>
    <x v="359"/>
    <s v="SAGS 33084"/>
    <s v="ENERO"/>
    <d v="2026-01-14T00:00:00"/>
    <s v="3658-5008612"/>
    <s v="OTRO"/>
    <s v="EXPORTACION"/>
    <s v="V1"/>
    <n v="0"/>
    <n v="0"/>
    <n v="1122.26"/>
    <n v="179.57"/>
    <n v="0"/>
    <n v="1301.83"/>
    <s v="MXN"/>
    <n v="75.324307122606015"/>
    <d v="2026-01-13T00:00:00"/>
    <s v="JEG"/>
    <s v="MEX"/>
    <s v="ZAC"/>
    <s v="AIR THERMAL"/>
    <s v="M19"/>
    <s v="O"/>
    <s v="LAND EXPO"/>
    <s v="59210003"/>
    <s v="NO COMMENTS"/>
    <m/>
    <m/>
    <s v="03"/>
    <s v="NO"/>
    <n v="0"/>
    <s v="NO"/>
    <m/>
    <m/>
    <m/>
  </r>
  <r>
    <s v="03"/>
    <s v="MXG"/>
    <n v="437"/>
    <x v="10"/>
    <s v="Broker"/>
    <s v="BrokerRM-V-329-V1I25-M01, M46, M19, M61, M62, M63"/>
    <x v="360"/>
    <s v="SAGS 33140"/>
    <s v="ENERO"/>
    <d v="2026-01-16T00:00:00"/>
    <s v="3658-5008613"/>
    <s v="OTRO"/>
    <s v="IMPORTACION"/>
    <s v="V1"/>
    <n v="0"/>
    <n v="0"/>
    <n v="2553.08"/>
    <n v="408.5"/>
    <n v="0"/>
    <n v="2961.58"/>
    <s v="MXN"/>
    <n v="171.35798183185787"/>
    <d v="2026-01-15T00:00:00"/>
    <s v="AIDITEC SA DE CV"/>
    <s v="ZAC"/>
    <s v="MEX"/>
    <s v="JEG"/>
    <s v="M01"/>
    <s v="I"/>
    <s v="LAND IMPO"/>
    <s v="67110002"/>
    <s v="NO COMMENTS"/>
    <m/>
    <m/>
    <s v="03"/>
    <s v="NO"/>
    <n v="0"/>
    <s v="NO"/>
    <m/>
    <m/>
    <m/>
  </r>
  <r>
    <s v="03"/>
    <s v="MXG"/>
    <n v="438"/>
    <x v="10"/>
    <s v="Broker"/>
    <s v="BrokerRM-V-331-V1I25-M19"/>
    <x v="361"/>
    <s v="SAGS 33069"/>
    <s v="ENERO"/>
    <d v="2026-01-13T00:00:00"/>
    <s v="3658-5008615"/>
    <s v="OTRO"/>
    <s v="IMPORTACION"/>
    <s v="V1"/>
    <n v="0"/>
    <n v="0"/>
    <n v="1917.16"/>
    <n v="306.75"/>
    <n v="0"/>
    <n v="2223.91"/>
    <s v="MXN"/>
    <n v="128.67615575999537"/>
    <d v="2026-01-12T00:00:00"/>
    <s v="ASAHI KASEI PLASTICS MEXICO SA DE CV"/>
    <s v="ZAC"/>
    <s v="MEX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39"/>
    <x v="10"/>
    <s v="Broker"/>
    <s v="BrokerFG-V-168-V1E25-M46"/>
    <x v="312"/>
    <s v="SAGS 33085"/>
    <s v="ENERO"/>
    <d v="2026-01-14T00:00:00"/>
    <s v="3658-5008621"/>
    <s v="OTRO"/>
    <s v="EXPORTACION"/>
    <s v="V1"/>
    <n v="0"/>
    <n v="0"/>
    <n v="1360.73"/>
    <n v="217.72"/>
    <n v="0"/>
    <n v="1578.45"/>
    <s v="MXN"/>
    <n v="91.329630272522124"/>
    <d v="2026-01-13T00:00:00"/>
    <s v="JEG"/>
    <s v="MEX"/>
    <s v="ZAC"/>
    <s v="AUMOVIO"/>
    <s v="M46"/>
    <s v="O"/>
    <s v="LAND EXPO"/>
    <s v="59210003"/>
    <s v="NO COMMENTS"/>
    <m/>
    <m/>
    <s v="03"/>
    <s v="NO"/>
    <n v="0"/>
    <s v="NO"/>
    <m/>
    <m/>
    <m/>
  </r>
  <r>
    <s v="03"/>
    <s v="MXG"/>
    <n v="440"/>
    <x v="10"/>
    <s v="Broker"/>
    <s v="BrokerRM-V-335-V1I25-M19"/>
    <x v="362"/>
    <s v="SAGS 33086"/>
    <s v="ENERO"/>
    <d v="2026-01-14T00:00:00"/>
    <s v="3658-5008624"/>
    <s v="OTRO"/>
    <s v="IMPORTACION"/>
    <s v="V1"/>
    <n v="0"/>
    <n v="0"/>
    <n v="1281.24"/>
    <n v="205.01"/>
    <n v="0"/>
    <n v="1486.25"/>
    <s v="MXN"/>
    <n v="85.99490829138459"/>
    <d v="2026-01-13T00:00:00"/>
    <s v="DSV CONTRACT LOGISTICS SA DE CV"/>
    <s v="ZAC"/>
    <s v="MEX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41"/>
    <x v="10"/>
    <s v="Broker"/>
    <s v="BrokerRM-V-336-V1I25-M46, M01"/>
    <x v="363"/>
    <s v="SAGS 33071"/>
    <s v="ENERO"/>
    <d v="2026-01-13T00:00:00"/>
    <s v="3658-5008625"/>
    <s v="OTRO"/>
    <s v="IMPORTACION"/>
    <s v="V1"/>
    <n v="0"/>
    <n v="0"/>
    <n v="1122.26"/>
    <n v="179.57"/>
    <n v="0"/>
    <n v="1301.83"/>
    <s v="MXN"/>
    <n v="75.324307122606015"/>
    <d v="2026-01-13T00:00:00"/>
    <s v="ELEKTRISOLA SA DE CV"/>
    <s v="ZAC"/>
    <s v="MEX"/>
    <s v="JEG"/>
    <s v="M46"/>
    <s v="I"/>
    <s v="LAND IMPO"/>
    <s v="67110002"/>
    <s v="NO COMMENTS"/>
    <m/>
    <m/>
    <s v="03"/>
    <s v="NO"/>
    <n v="0"/>
    <s v="NO"/>
    <m/>
    <m/>
    <m/>
  </r>
  <r>
    <s v="03"/>
    <s v="MXG"/>
    <n v="442"/>
    <x v="10"/>
    <s v="Broker"/>
    <s v="BrokerRM-V-337-V125-M01, M46, M23, M19, M61, M62, M63"/>
    <x v="364"/>
    <s v="SAGS 33142"/>
    <s v="ENERO"/>
    <d v="2026-01-16T00:00:00"/>
    <s v="3658-5008626"/>
    <s v="OTRO"/>
    <s v="IMPORTACION"/>
    <s v="V1"/>
    <n v="0"/>
    <n v="0"/>
    <n v="9707.18"/>
    <n v="1553.16"/>
    <n v="0"/>
    <n v="11260.34"/>
    <s v="MXN"/>
    <n v="651.52693398136898"/>
    <d v="2026-01-15T00:00:00"/>
    <s v="EMPAQUES MAQUILAS Y SERVICIOS DE AGUASCALIENTES SA DE CV"/>
    <s v="ZAC"/>
    <s v="MEX"/>
    <s v="JEG"/>
    <s v="M01"/>
    <s v="I"/>
    <s v="LAND IMPO"/>
    <s v="67110002"/>
    <s v="NO COMMENTS"/>
    <m/>
    <m/>
    <s v="03"/>
    <s v="NO"/>
    <n v="0"/>
    <s v="NO"/>
    <m/>
    <m/>
    <m/>
  </r>
  <r>
    <s v="03"/>
    <s v="MXG"/>
    <n v="443"/>
    <x v="10"/>
    <s v="Broker"/>
    <s v="BrokerRM-V-338-V1I25-M19"/>
    <x v="315"/>
    <s v="SAGS 33072"/>
    <s v="ENERO"/>
    <d v="2026-01-13T00:00:00"/>
    <s v="3658-5008627"/>
    <s v="OTRO"/>
    <s v="IMPORTACION"/>
    <s v="V1"/>
    <n v="0"/>
    <n v="0"/>
    <n v="1360.73"/>
    <n v="217.72"/>
    <n v="0"/>
    <n v="1578.45"/>
    <s v="MXN"/>
    <n v="91.329630272522124"/>
    <d v="2026-01-13T00:00:00"/>
    <s v="EJOTATF FASTENERS DE MEXICO Y COMPAÑIA S. EN C."/>
    <s v="ZAC"/>
    <s v="MEX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44"/>
    <x v="10"/>
    <s v="Broker"/>
    <s v="BrokerRM-V-339-V1I25-M45"/>
    <x v="365"/>
    <s v="SAGS 33070"/>
    <s v="ENERO"/>
    <d v="2026-01-13T00:00:00"/>
    <s v="3658-5008628"/>
    <s v="OTRO"/>
    <s v="IMPORTACION"/>
    <s v="V1"/>
    <n v="0"/>
    <n v="0"/>
    <n v="1122.26"/>
    <n v="179.57"/>
    <n v="0"/>
    <n v="1301.83"/>
    <s v="MXN"/>
    <n v="75.324307122606015"/>
    <d v="2026-01-12T00:00:00"/>
    <s v="ELECTRICAL INSULATION SUPPLIERS DE MEXICO SA DE CV"/>
    <s v="ZAC"/>
    <s v="MEX"/>
    <s v="JEG"/>
    <s v="M62"/>
    <s v="I"/>
    <s v="LAND IMPO"/>
    <s v="67110002"/>
    <s v="NO COMMENTS"/>
    <m/>
    <m/>
    <s v="03"/>
    <s v="NO"/>
    <n v="0"/>
    <s v="NO"/>
    <m/>
    <m/>
    <m/>
  </r>
  <r>
    <s v="03"/>
    <s v="MXG"/>
    <n v="445"/>
    <x v="10"/>
    <s v="Broker"/>
    <s v="BrokerFG-V-169-V1E25-M01"/>
    <x v="366"/>
    <s v="SAGS 33143"/>
    <s v="ENERO"/>
    <d v="2026-01-16T00:00:00"/>
    <s v="3658-5008629"/>
    <s v="OTRO"/>
    <s v="EXPORTACION"/>
    <s v="V1"/>
    <n v="0"/>
    <n v="0"/>
    <n v="3109.51"/>
    <n v="497.53"/>
    <n v="0"/>
    <n v="3607.04"/>
    <s v="MXN"/>
    <n v="208.70450731933113"/>
    <d v="2026-01-15T00:00:00"/>
    <s v="JEG"/>
    <s v="MEX"/>
    <s v="ZAC"/>
    <s v="GRUPO ABC"/>
    <s v="M01"/>
    <s v="O"/>
    <s v="LAND EXPO"/>
    <s v="59210003"/>
    <s v="NO COMMENTS"/>
    <m/>
    <m/>
    <s v="03"/>
    <s v="NO"/>
    <n v="0"/>
    <s v="NO"/>
    <m/>
    <m/>
    <m/>
  </r>
  <r>
    <s v="03"/>
    <s v="MXG"/>
    <n v="446"/>
    <x v="10"/>
    <s v="Broker"/>
    <s v="BrokerRM-V--V1I25-M19"/>
    <x v="367"/>
    <s v="SAGS 33144"/>
    <s v="ENERO"/>
    <d v="2026-01-16T00:00:00"/>
    <s v="3658-5008630"/>
    <s v="OTRO"/>
    <s v="IMPORTACION"/>
    <s v="V1"/>
    <n v="0"/>
    <n v="0"/>
    <n v="1996.65"/>
    <n v="319.47000000000003"/>
    <n v="0"/>
    <n v="2316.12"/>
    <s v="MXN"/>
    <n v="134.01145634438464"/>
    <d v="2026-01-15T00:00:00"/>
    <s v="GO GLOBAL SLC S DE RL DE CV"/>
    <s v="ZAC"/>
    <s v="MEX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47"/>
    <x v="10"/>
    <s v="Broker"/>
    <s v="BrokerRM-V-342-V1I25-MCS, M19, M01, M46"/>
    <x v="368"/>
    <s v="SAGS 33145"/>
    <s v="ENERO"/>
    <d v="2026-01-16T00:00:00"/>
    <s v="3658-5008633"/>
    <s v="OTRO"/>
    <s v="IMPORTACION"/>
    <s v="V1"/>
    <n v="0"/>
    <n v="0"/>
    <n v="2155.63"/>
    <n v="344.91"/>
    <n v="0"/>
    <n v="2500.54"/>
    <s v="MXN"/>
    <n v="144.68205751316322"/>
    <d v="2026-01-15T00:00:00"/>
    <s v="HANWA STEEL SERVICE MEXICANA SA DE CV"/>
    <s v="ZAC"/>
    <s v="MEX"/>
    <s v="JEG"/>
    <s v="M17"/>
    <s v="I"/>
    <s v="LAND IMPO"/>
    <s v="67110002"/>
    <s v="NO COMMENTS"/>
    <m/>
    <m/>
    <s v="03"/>
    <s v="NO"/>
    <n v="0"/>
    <s v="NO"/>
    <m/>
    <m/>
    <m/>
  </r>
  <r>
    <s v="03"/>
    <s v="MXG"/>
    <n v="448"/>
    <x v="10"/>
    <s v="Broker"/>
    <s v="BrokerRM-V-343-V1I25-M19-M17"/>
    <x v="369"/>
    <s v="SAGS 33146"/>
    <s v="ENERO"/>
    <d v="2026-01-16T00:00:00"/>
    <s v="3658-5008634"/>
    <s v="OTRO"/>
    <s v="IMPORTACION"/>
    <s v="V1"/>
    <n v="0"/>
    <n v="0"/>
    <n v="1996.65"/>
    <n v="319.47000000000003"/>
    <n v="0"/>
    <n v="2316.12"/>
    <s v="MXN"/>
    <n v="134.01145634438464"/>
    <d v="2026-01-15T00:00:00"/>
    <s v="HANWA STEEL SERVICE MEXICANA SA DE CV"/>
    <s v="ZAC"/>
    <s v="MEX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49"/>
    <x v="10"/>
    <s v="Broker"/>
    <s v="BrokerRM-V-344-V1I25-M19-M17"/>
    <x v="370"/>
    <s v="SAGS 33087"/>
    <s v="ENERO"/>
    <d v="2026-01-14T00:00:00"/>
    <s v="3658-5008635"/>
    <s v="OTRO"/>
    <s v="IMPORTACION"/>
    <s v="V1"/>
    <n v="0"/>
    <n v="0"/>
    <n v="1281.24"/>
    <n v="205.01"/>
    <n v="0"/>
    <n v="1486.25"/>
    <s v="MXN"/>
    <n v="85.99490829138459"/>
    <d v="2026-01-13T00:00:00"/>
    <s v="HISCOMEX, S.A. DE C.V."/>
    <s v="ZAC"/>
    <s v="MEX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50"/>
    <x v="10"/>
    <s v="Broker"/>
    <s v="BrokerRM-V-345-V1I25-M46"/>
    <x v="371"/>
    <s v="SAGS 33111"/>
    <s v="ENERO"/>
    <d v="2026-01-15T00:00:00"/>
    <s v="3658-5008636"/>
    <s v="OTRO"/>
    <s v="IMPORTACION"/>
    <s v="V1"/>
    <n v="0"/>
    <n v="0"/>
    <n v="1440.22"/>
    <n v="230.44"/>
    <n v="0"/>
    <n v="1670.66"/>
    <s v="MXN"/>
    <n v="96.664930856911411"/>
    <d v="2026-01-14T00:00:00"/>
    <s v="HUTCHINSON SEAL DE MEXICO SA DE CV"/>
    <s v="ZAC"/>
    <s v="MEX"/>
    <s v="JEG"/>
    <s v="M46"/>
    <s v="I"/>
    <s v="LAND IMPO"/>
    <s v="67110002"/>
    <s v="NO COMMENTS"/>
    <m/>
    <m/>
    <s v="03"/>
    <s v="NO"/>
    <n v="0"/>
    <s v="NO"/>
    <m/>
    <m/>
    <m/>
  </r>
  <r>
    <s v="03"/>
    <s v="MXG"/>
    <n v="451"/>
    <x v="10"/>
    <s v="Broker"/>
    <s v="BrokerRM-V-346-V1I25-M01"/>
    <x v="372"/>
    <s v="SAGS 33112"/>
    <s v="ENERO"/>
    <d v="2026-01-15T00:00:00"/>
    <s v="3658-5008637"/>
    <s v="OTRO"/>
    <s v="IMPORTACION"/>
    <s v="V1"/>
    <n v="0"/>
    <n v="0"/>
    <n v="1122.26"/>
    <n v="179.57"/>
    <n v="0"/>
    <n v="1301.83"/>
    <s v="MXN"/>
    <n v="75.324307122606015"/>
    <d v="2026-01-14T00:00:00"/>
    <s v="INNOVACION EN TERMOFORMADO SA DE CV"/>
    <s v="ZAC"/>
    <s v="MEX"/>
    <s v="JEG"/>
    <s v="M01"/>
    <s v="I"/>
    <s v="LAND IMPO"/>
    <s v="67110002"/>
    <s v="NO COMMENTS"/>
    <m/>
    <m/>
    <s v="03"/>
    <s v="NO"/>
    <n v="0"/>
    <s v="NO"/>
    <m/>
    <m/>
    <m/>
  </r>
  <r>
    <s v="03"/>
    <s v="MXG"/>
    <n v="452"/>
    <x v="10"/>
    <s v="Broker"/>
    <s v="BrokerRM-V-347-V1I25-M01, M46, M19, M23, M61, M62, M63"/>
    <x v="373"/>
    <s v="SAGS 33109"/>
    <s v="ENERO"/>
    <d v="2026-01-15T00:00:00"/>
    <s v="3658-5008639"/>
    <s v="OTRO"/>
    <s v="IMPORTACION"/>
    <s v="V1"/>
    <n v="0"/>
    <n v="0"/>
    <n v="2871.04"/>
    <n v="459.37"/>
    <n v="0"/>
    <n v="3330.41"/>
    <s v="MXN"/>
    <n v="192.69860556616325"/>
    <d v="2026-01-14T00:00:00"/>
    <s v="JOEL GARCIA MARTINEZ"/>
    <s v="ZAC"/>
    <s v="MEX"/>
    <s v="JEG"/>
    <s v="M01"/>
    <s v="I"/>
    <s v="LAND IMPO"/>
    <s v="67110002"/>
    <s v="NO COMMENTS"/>
    <m/>
    <m/>
    <s v="03"/>
    <s v="NO"/>
    <n v="0"/>
    <s v="NO"/>
    <m/>
    <m/>
    <m/>
  </r>
  <r>
    <s v="03"/>
    <s v="MXG"/>
    <n v="453"/>
    <x v="10"/>
    <s v="Broker"/>
    <s v="BrokerFG-V-171-V1E25-M01"/>
    <x v="374"/>
    <s v="SAGS 33093"/>
    <s v="ENERO"/>
    <d v="2026-01-14T00:00:00"/>
    <s v="3658-5008640"/>
    <s v="OTRO"/>
    <s v="EXPORTACION"/>
    <s v="V1"/>
    <n v="0"/>
    <n v="0"/>
    <n v="6448.09"/>
    <n v="1031.7"/>
    <n v="0"/>
    <n v="7479.79"/>
    <s v="MXN"/>
    <n v="432.78308164091879"/>
    <d v="2026-01-14T00:00:00"/>
    <s v="JEG"/>
    <s v="MEX"/>
    <s v="ZAC"/>
    <s v="JTM"/>
    <s v="M01"/>
    <s v="O"/>
    <s v="LAND EXPO"/>
    <s v="59210003"/>
    <s v="NO COMMENTS"/>
    <m/>
    <m/>
    <s v="03"/>
    <s v="NO"/>
    <n v="0"/>
    <s v="NO"/>
    <m/>
    <m/>
    <m/>
  </r>
  <r>
    <s v="03"/>
    <s v="MXT"/>
    <n v="454"/>
    <x v="10"/>
    <s v="Broker"/>
    <s v="BrokerFG-V-021-V1I25-M01, M19"/>
    <x v="375"/>
    <s v="SAGS 33094"/>
    <s v="ENERO"/>
    <d v="2026-01-14T00:00:00"/>
    <s v="3658-5008641"/>
    <s v="OTRO"/>
    <s v="IMPORTACION"/>
    <s v="V1"/>
    <n v="0"/>
    <n v="0"/>
    <n v="6448.09"/>
    <n v="1031.7"/>
    <n v="0"/>
    <n v="7479.79"/>
    <s v="MXN"/>
    <n v="432.78308164091879"/>
    <d v="2026-01-14T00:00:00"/>
    <s v="JEG"/>
    <s v="ZAC"/>
    <s v="MEX"/>
    <s v="JTM"/>
    <s v="M01"/>
    <s v="I"/>
    <s v="LAND IMPO"/>
    <s v="67110002"/>
    <s v="NO COMMENTS"/>
    <m/>
    <m/>
    <s v="03"/>
    <s v="NO"/>
    <n v="0"/>
    <s v="NO"/>
    <m/>
    <m/>
    <m/>
  </r>
  <r>
    <s v="03"/>
    <s v="MXG"/>
    <n v="455"/>
    <x v="10"/>
    <s v="Broker"/>
    <s v="BrokerRM-V-348-V1I25-M19"/>
    <x v="317"/>
    <s v="SAGS 33073"/>
    <s v="ENERO"/>
    <d v="2026-01-13T00:00:00"/>
    <s v="3658-5008643"/>
    <s v="OTRO"/>
    <s v="IMPORTACION"/>
    <s v="V1"/>
    <n v="0"/>
    <n v="0"/>
    <n v="1122.26"/>
    <n v="179.57"/>
    <n v="0"/>
    <n v="1301.83"/>
    <s v="MXN"/>
    <n v="75.324307122606015"/>
    <d v="2026-01-13T00:00:00"/>
    <s v="KRAYDENMEX SA DE CV"/>
    <s v="ZAC"/>
    <s v="MEX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56"/>
    <x v="10"/>
    <s v="Broker"/>
    <s v="BrokerRM-V-349-V1I25-M46"/>
    <x v="376"/>
    <s v="SAGS 33095"/>
    <s v="ENERO"/>
    <d v="2026-01-14T00:00:00"/>
    <s v="3658-5008644"/>
    <s v="OTRO"/>
    <s v="IMPORTACION"/>
    <s v="V1"/>
    <n v="0"/>
    <n v="0"/>
    <n v="1122.26"/>
    <n v="179.57"/>
    <n v="0"/>
    <n v="1301.83"/>
    <s v="MXN"/>
    <n v="75.324307122606015"/>
    <d v="2026-01-14T00:00:00"/>
    <s v="KLUBER"/>
    <s v="ZAC"/>
    <s v="MEX"/>
    <s v="JEG"/>
    <s v="M46"/>
    <s v="I"/>
    <s v="LAND IMPO"/>
    <s v="67110002"/>
    <s v="NO COMMENTS"/>
    <m/>
    <m/>
    <s v="03"/>
    <s v="NO"/>
    <n v="0"/>
    <s v="NO"/>
    <m/>
    <m/>
    <m/>
  </r>
  <r>
    <s v="03"/>
    <s v="MXG"/>
    <n v="457"/>
    <x v="10"/>
    <s v="Broker"/>
    <s v="BrokerRM-V-350-V1I25-M19"/>
    <x v="377"/>
    <s v="SAGS 33147"/>
    <s v="ENERO"/>
    <d v="2026-01-16T00:00:00"/>
    <s v="3658-5008645"/>
    <s v="OTRO"/>
    <s v="IMPORTACION"/>
    <s v="V1"/>
    <n v="0"/>
    <n v="0"/>
    <n v="1281.24"/>
    <n v="205.01"/>
    <n v="0"/>
    <n v="1486.25"/>
    <s v="MXN"/>
    <n v="85.99490829138459"/>
    <d v="2026-01-15T00:00:00"/>
    <s v="MAQUILAS TETA KAWI SA DE CV"/>
    <s v="ZAC"/>
    <s v="MEX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58"/>
    <x v="10"/>
    <s v="Broker"/>
    <s v="BrokerRM-V-352-V1I25-MCS, M01, M23"/>
    <x v="378"/>
    <s v="SAGS 33088"/>
    <s v="ENERO"/>
    <d v="2026-01-14T00:00:00"/>
    <s v="3658-5008650"/>
    <s v="OTRO"/>
    <s v="IMPORTACION"/>
    <s v="V1"/>
    <n v="0"/>
    <n v="0"/>
    <n v="1122.26"/>
    <n v="179.57"/>
    <n v="0"/>
    <n v="1301.83"/>
    <s v="MXN"/>
    <n v="75.324307122606015"/>
    <d v="2026-01-13T00:00:00"/>
    <s v="METAL ONE STEEL SERVICE DE MEXICO SA DE CV"/>
    <s v="ZAC"/>
    <s v="MEX"/>
    <s v="JEG"/>
    <s v="M17"/>
    <s v="I"/>
    <s v="LAND IMPO"/>
    <s v="67110002"/>
    <s v="NO COMMENTS"/>
    <m/>
    <m/>
    <s v="03"/>
    <s v="NO"/>
    <n v="0"/>
    <s v="NO"/>
    <m/>
    <m/>
    <m/>
  </r>
  <r>
    <s v="03"/>
    <s v="MXG"/>
    <n v="459"/>
    <x v="10"/>
    <s v="Broker"/>
    <s v="BrokerRM-V-353-V1I25-M46"/>
    <x v="379"/>
    <s v="SAGS 33141"/>
    <s v="ENERO"/>
    <d v="2026-01-16T00:00:00"/>
    <s v="3658-5008651"/>
    <s v="OTRO"/>
    <s v="IMPORTACION"/>
    <s v="V1"/>
    <n v="0"/>
    <n v="0"/>
    <n v="1201.75"/>
    <n v="192.29"/>
    <n v="0"/>
    <n v="1394.04"/>
    <s v="MXN"/>
    <n v="80.659607706995303"/>
    <d v="2026-01-15T00:00:00"/>
    <s v="LUBRICANTES FUCHS DE MEXICO SA DE CV"/>
    <s v="ZAC"/>
    <s v="MEX"/>
    <s v="JEG"/>
    <s v="M46"/>
    <s v="I"/>
    <s v="LAND IMPO"/>
    <s v="67110002"/>
    <s v="NO COMMENTS"/>
    <m/>
    <m/>
    <s v="03"/>
    <s v="NO"/>
    <n v="0"/>
    <s v="NO"/>
    <m/>
    <m/>
    <m/>
  </r>
  <r>
    <s v="03"/>
    <s v="MXG"/>
    <n v="460"/>
    <x v="10"/>
    <s v="Broker"/>
    <s v="BrokerFG-V-174-V1E25-M19"/>
    <x v="152"/>
    <s v="SAGS 33110"/>
    <s v="ENERO"/>
    <d v="2026-01-15T00:00:00"/>
    <s v="3658-5008652"/>
    <s v="OTRO"/>
    <s v="EXPORTACION"/>
    <s v="V1"/>
    <n v="0"/>
    <n v="0"/>
    <n v="1599.2"/>
    <n v="255.88"/>
    <n v="0"/>
    <n v="1855.08"/>
    <s v="MXN"/>
    <n v="107.33553202568997"/>
    <d v="2026-01-14T00:00:00"/>
    <s v="JEG"/>
    <s v="MEX"/>
    <s v="ZAC"/>
    <s v="MARELLI"/>
    <s v="M19"/>
    <s v="O"/>
    <s v="LAND EXPO"/>
    <s v="59210003"/>
    <s v="NO COMMENTS"/>
    <m/>
    <m/>
    <s v="03"/>
    <s v="NO"/>
    <n v="0"/>
    <s v="NO"/>
    <m/>
    <m/>
    <m/>
  </r>
  <r>
    <s v="03"/>
    <s v="MXG"/>
    <n v="461"/>
    <x v="10"/>
    <s v="Broker"/>
    <s v="BrokerRM-V-354-V1I25-M23"/>
    <x v="380"/>
    <s v="SAGS 33089"/>
    <s v="ENERO"/>
    <d v="2026-01-14T00:00:00"/>
    <s v="3658-5008654"/>
    <s v="OTRO"/>
    <s v="IMPORTACION"/>
    <s v="V1"/>
    <n v="0"/>
    <n v="0"/>
    <n v="1360.73"/>
    <n v="217.72"/>
    <n v="0"/>
    <n v="1578.45"/>
    <s v="MXN"/>
    <n v="91.329630272522124"/>
    <d v="2026-01-13T00:00:00"/>
    <s v="PRECISION MODERNA SA DE CV"/>
    <s v="ZAC"/>
    <s v="MEX"/>
    <s v="JEG"/>
    <s v="M23"/>
    <s v="I"/>
    <s v="LAND IMPO"/>
    <s v="67110002"/>
    <s v="NO COMMENTS"/>
    <m/>
    <m/>
    <s v="03"/>
    <s v="NO"/>
    <n v="0"/>
    <s v="NO"/>
    <m/>
    <m/>
    <m/>
  </r>
  <r>
    <s v="03"/>
    <s v="MXG"/>
    <n v="462"/>
    <x v="10"/>
    <s v="Broker"/>
    <s v="BrokerRM-V-356-V1I25-M19"/>
    <x v="381"/>
    <s v="SAGS 33113"/>
    <s v="ENERO"/>
    <d v="2026-01-15T00:00:00"/>
    <s v="3658-5008656"/>
    <s v="OTRO"/>
    <s v="IMPORTACION"/>
    <s v="V1"/>
    <n v="0"/>
    <n v="0"/>
    <n v="2632.57"/>
    <n v="421.22"/>
    <n v="0"/>
    <n v="3053.79"/>
    <s v="MXN"/>
    <n v="176.69328241624717"/>
    <d v="2026-01-14T00:00:00"/>
    <s v="REA MAGNET WIRE TRADING COMPANY DE MEXICO S DE RL DE CV"/>
    <s v="ZAC"/>
    <s v="MEX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63"/>
    <x v="10"/>
    <s v="Broker"/>
    <s v="BrokerFG-V-176-V1E25-M23"/>
    <x v="382"/>
    <s v="SAGS 33090"/>
    <s v="ENERO"/>
    <d v="2026-01-14T00:00:00"/>
    <s v="3658-5008657"/>
    <s v="OTRO"/>
    <s v="EXPORTACION"/>
    <s v="V1"/>
    <n v="0"/>
    <n v="0"/>
    <n v="1678.69"/>
    <n v="268.60000000000002"/>
    <n v="0"/>
    <n v="1947.29"/>
    <s v="MXN"/>
    <n v="112.67083261007926"/>
    <d v="2026-01-13T00:00:00"/>
    <s v="JOHNSON ELECTRIC GROUP MEXICO S DE RL DE CV"/>
    <s v="MEX"/>
    <s v="ZAC"/>
    <s v="JEG"/>
    <s v="M23"/>
    <s v="O"/>
    <s v="LAND EXPO"/>
    <s v="59210003"/>
    <s v="NO COMMENTS"/>
    <m/>
    <m/>
    <s v="03"/>
    <s v="NO"/>
    <n v="0"/>
    <s v="NO"/>
    <m/>
    <m/>
    <m/>
  </r>
  <r>
    <s v="03"/>
    <s v="MXG"/>
    <n v="464"/>
    <x v="10"/>
    <s v="Broker"/>
    <s v="BrokerFG-V-177-V1E25-M46"/>
    <x v="383"/>
    <s v="SAGS 33091"/>
    <s v="ENERO"/>
    <d v="2026-01-14T00:00:00"/>
    <s v="3658-5008658"/>
    <s v="OTRO"/>
    <s v="EXPORTACION"/>
    <s v="V1"/>
    <n v="0"/>
    <n v="0"/>
    <n v="1360.73"/>
    <n v="217.72"/>
    <n v="0"/>
    <n v="1578.45"/>
    <s v="MXN"/>
    <n v="91.329630272522124"/>
    <d v="2026-01-13T00:00:00"/>
    <s v="JOHNSON ELECTRIC GROUP MEXICO S DE RL DE CV"/>
    <s v="MEX"/>
    <s v="ZAC"/>
    <s v="JEG"/>
    <s v="M46"/>
    <s v="O"/>
    <s v="LAND EXPO"/>
    <s v="59210003"/>
    <s v="NO COMMENTS"/>
    <m/>
    <m/>
    <s v="03"/>
    <s v="NO"/>
    <n v="0"/>
    <s v="NO"/>
    <m/>
    <m/>
    <m/>
  </r>
  <r>
    <s v="03"/>
    <s v="MXG"/>
    <n v="465"/>
    <x v="10"/>
    <s v="Broker"/>
    <s v="BrokerFG-V-178-V1E25-M19"/>
    <x v="384"/>
    <s v="SAGS 33148"/>
    <s v="ENERO"/>
    <d v="2026-01-16T00:00:00"/>
    <s v="3658-5008660"/>
    <s v="OTRO"/>
    <s v="EXPORTACION"/>
    <s v="V1"/>
    <n v="0"/>
    <n v="0"/>
    <n v="1440.22"/>
    <n v="230.44"/>
    <n v="0"/>
    <n v="1670.66"/>
    <s v="MXN"/>
    <n v="96.664930856911411"/>
    <d v="2026-01-15T00:00:00"/>
    <s v="JEG"/>
    <s v="MEX"/>
    <s v="ZAC"/>
    <s v="VALEO SISTEMAS"/>
    <s v="M19"/>
    <s v="O"/>
    <s v="LAND EXPO"/>
    <s v="59210003"/>
    <s v="NO COMMENTS"/>
    <m/>
    <m/>
    <s v="03"/>
    <s v="NO"/>
    <n v="0"/>
    <s v="NO"/>
    <m/>
    <m/>
    <m/>
  </r>
  <r>
    <s v="03"/>
    <s v="MXG"/>
    <n v="466"/>
    <x v="10"/>
    <s v="Broker"/>
    <s v="BrokerRM-V-359-V1I25-M19"/>
    <x v="385"/>
    <s v="SAGS 33092"/>
    <s v="ENERO"/>
    <d v="2026-01-14T00:00:00"/>
    <s v="3658-5008662"/>
    <s v="OTRO"/>
    <s v="IMPORTACION"/>
    <s v="V1"/>
    <n v="0"/>
    <n v="0"/>
    <n v="1201.75"/>
    <n v="192.29"/>
    <n v="0"/>
    <n v="1394.04"/>
    <s v="MXN"/>
    <n v="80.659607706995303"/>
    <d v="2026-01-13T00:00:00"/>
    <s v="WURTH ELEKTRONIK MEXICO SA DE CV"/>
    <s v="ZAC"/>
    <s v="MEX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67"/>
    <x v="11"/>
    <s v="Freight"/>
    <s v="FreightRM-V-003-V1I26-M19.1"/>
    <x v="386"/>
    <s v="C8116"/>
    <s v="ENERO"/>
    <d v="2026-01-13T00:00:00"/>
    <s v="26-730 3658-6000204"/>
    <n v="5951"/>
    <s v="NAC"/>
    <s v="RB-002"/>
    <n v="0"/>
    <n v="0"/>
    <n v="9650"/>
    <n v="1544"/>
    <n v="386"/>
    <n v="10808"/>
    <s v="MXN"/>
    <n v="625.35439449169701"/>
    <d v="2026-01-13T00:00:00"/>
    <s v="SLP-ZAC"/>
    <s v="ASAHI"/>
    <s v="JOHNSON "/>
    <s v="ZAC"/>
    <s v="M19"/>
    <s v="I"/>
    <s v="LAND IMPO"/>
    <s v="67110002"/>
    <s v="NO COMMENTS"/>
    <m/>
    <m/>
    <s v="03"/>
    <s v="NO"/>
    <n v="0"/>
    <s v="NO"/>
    <m/>
    <m/>
    <m/>
  </r>
  <r>
    <s v="03"/>
    <s v="MXG"/>
    <n v="468"/>
    <x v="11"/>
    <s v="Freight"/>
    <s v="FreightFG-V-001-V1E26-M01"/>
    <x v="387"/>
    <s v="C8122"/>
    <s v="ENERO"/>
    <d v="2026-01-14T00:00:00"/>
    <s v="26-730 3658-6000200"/>
    <n v="5934"/>
    <s v="NAC"/>
    <s v="S/N"/>
    <n v="0"/>
    <n v="0"/>
    <n v="12800"/>
    <n v="2048"/>
    <n v="0"/>
    <n v="14848"/>
    <s v="MXN"/>
    <n v="859.11010819880801"/>
    <d v="2026-01-15T00:00:00"/>
    <s v="ZAC-SALTI"/>
    <s v="JOHNSON "/>
    <s v="JIT DERRAMADERO"/>
    <s v="ZAC"/>
    <s v="M01"/>
    <s v="O"/>
    <s v="LAND EXPO"/>
    <s v="59210003"/>
    <s v="NO COMMENTS"/>
    <m/>
    <m/>
    <s v="03"/>
    <s v="NO"/>
    <n v="0"/>
    <s v="NO"/>
    <m/>
    <m/>
    <m/>
  </r>
  <r>
    <s v="03"/>
    <s v="MXG"/>
    <n v="469"/>
    <x v="11"/>
    <s v="Freight"/>
    <s v="FreightRM-J-1144LI26-M19.3"/>
    <x v="388"/>
    <s v="C8143"/>
    <s v="ENERO"/>
    <d v="2026-01-16T00:00:00"/>
    <s v="26 24 3483 6089003/26 24 3483 6089008"/>
    <n v="5968"/>
    <s v="IMPO"/>
    <s v="TB-004"/>
    <n v="0"/>
    <n v="0"/>
    <n v="1200"/>
    <n v="192"/>
    <n v="48"/>
    <n v="1344"/>
    <s v="USD"/>
    <n v="1344"/>
    <d v="2026-01-16T00:00:00"/>
    <s v="USA-ZAC"/>
    <s v="TDS"/>
    <s v="JOHNSON "/>
    <s v="ZAC"/>
    <s v="M19"/>
    <s v="I"/>
    <s v="LAND IMPO"/>
    <s v="67110002"/>
    <s v="NO COMMENTS"/>
    <m/>
    <m/>
    <s v="03"/>
    <s v="NO"/>
    <n v="0"/>
    <s v="NO"/>
    <m/>
    <m/>
    <m/>
  </r>
  <r>
    <s v="03"/>
    <s v="MXG"/>
    <n v="470"/>
    <x v="11"/>
    <s v="Freight"/>
    <s v="FreightRM-J-1150LI26-M19.2"/>
    <x v="389"/>
    <s v="C8106"/>
    <s v="ENERO"/>
    <d v="2026-01-12T00:00:00"/>
    <s v="26 24 3483 6089006"/>
    <n v="6026"/>
    <s v="IMPO"/>
    <s v="TB-011"/>
    <n v="0"/>
    <n v="0"/>
    <n v="1200"/>
    <n v="192"/>
    <n v="48"/>
    <n v="1344"/>
    <s v="USD"/>
    <n v="1344"/>
    <d v="2026-01-13T00:00:00"/>
    <s v="USA-ZAC"/>
    <s v="TDS"/>
    <s v="JOHNSON "/>
    <s v="ZAC"/>
    <s v="M19"/>
    <s v="I"/>
    <s v="LAND IMPO"/>
    <s v="67110002"/>
    <s v="NO COMMENTS"/>
    <m/>
    <m/>
    <s v="03"/>
    <s v="NO"/>
    <n v="0"/>
    <s v="NO"/>
    <m/>
    <m/>
    <m/>
  </r>
  <r>
    <s v="03"/>
    <s v="MXG"/>
    <n v="471"/>
    <x v="11"/>
    <s v="Freight"/>
    <s v="FreightRM-J-1144LI26-M19.3"/>
    <x v="388"/>
    <s v="C8152"/>
    <s v="ENERO"/>
    <d v="2026-01-16T00:00:00"/>
    <s v="26 24 3483 6089003/26 24 3483 6089008."/>
    <n v="5969"/>
    <s v="SEGURO"/>
    <s v="S/N"/>
    <n v="0"/>
    <n v="0"/>
    <n v="500"/>
    <n v="80"/>
    <n v="0"/>
    <n v="580"/>
    <s v="USD"/>
    <n v="580"/>
    <d v="2026-01-16T00:00:00"/>
    <s v="USA-ZAC"/>
    <s v="TDS"/>
    <s v="JOHNSON "/>
    <s v="ZAC"/>
    <s v="M19"/>
    <s v="I"/>
    <s v="LAND IMPO"/>
    <s v="67110002"/>
    <s v="NO COMMENTS"/>
    <m/>
    <m/>
    <s v="03"/>
    <s v="NO"/>
    <n v="0"/>
    <s v="NO"/>
    <m/>
    <m/>
    <m/>
  </r>
  <r>
    <s v="03"/>
    <s v="MXG"/>
    <n v="472"/>
    <x v="11"/>
    <s v="Freight"/>
    <s v="FreightRM-J-1150LI26-M19.2"/>
    <x v="389"/>
    <s v="C8153"/>
    <s v="ENERO"/>
    <d v="2026-01-16T00:00:00"/>
    <s v="26 24 3483 6089006."/>
    <n v="6070"/>
    <s v="SEGURO"/>
    <s v="S/N"/>
    <n v="0"/>
    <n v="0"/>
    <n v="290"/>
    <n v="46.4"/>
    <n v="0"/>
    <n v="336.4"/>
    <s v="USD"/>
    <n v="336.4"/>
    <d v="2026-01-16T00:00:00"/>
    <s v="USA-ZAC"/>
    <s v="TDS"/>
    <s v="JOHNSON "/>
    <s v="ZAC"/>
    <s v="M19"/>
    <s v="I"/>
    <s v="LAND IMPO"/>
    <s v="67110002"/>
    <s v="NO COMMENTS"/>
    <m/>
    <m/>
    <s v="03"/>
    <s v="NO"/>
    <n v="0"/>
    <s v="NO"/>
    <m/>
    <m/>
    <m/>
  </r>
  <r>
    <s v="03"/>
    <s v="MXG"/>
    <n v="473"/>
    <x v="11"/>
    <s v="Freight"/>
    <s v="FreightRM-J-1155LI26-M19.3"/>
    <x v="390"/>
    <s v="C8154"/>
    <s v="ENERO"/>
    <d v="2026-01-16T00:00:00"/>
    <s v="26 24 3483 6089006/26 24 3483 6089011."/>
    <n v="6076"/>
    <s v="SEGURO"/>
    <s v="S/N"/>
    <n v="0"/>
    <n v="0"/>
    <n v="320"/>
    <n v="51.2"/>
    <n v="0"/>
    <n v="371.2"/>
    <s v="USD"/>
    <n v="371.2"/>
    <d v="2026-01-16T00:00:00"/>
    <s v="USA-ZAC"/>
    <s v="TDS"/>
    <s v="JOHNSON "/>
    <s v="ZAC"/>
    <s v="M19"/>
    <s v="I"/>
    <s v="LAND IMPO"/>
    <s v="67110002"/>
    <s v="NO COMMENTS"/>
    <m/>
    <m/>
    <s v="03"/>
    <s v="NO"/>
    <n v="0"/>
    <s v="NO"/>
    <m/>
    <m/>
    <m/>
  </r>
  <r>
    <s v="03"/>
    <s v="MXG"/>
    <n v="474"/>
    <x v="16"/>
    <s v="Freight"/>
    <s v="FreightRM-J-1098LI25-M19"/>
    <x v="391"/>
    <s v="AGU11737168"/>
    <s v="ENERO"/>
    <d v="2026-01-10T00:00:00"/>
    <m/>
    <s v="DG122-0310904"/>
    <s v="EXPO"/>
    <s v="OTRO"/>
    <n v="0"/>
    <n v="0"/>
    <n v="3186.09"/>
    <n v="509.77"/>
    <n v="0"/>
    <n v="3695.86"/>
    <s v="MXN"/>
    <n v="213.84366140137706"/>
    <d v="2025-12-05T00:00:00"/>
    <s v="ALMIK"/>
    <s v="NLE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75"/>
    <x v="16"/>
    <s v="Freight"/>
    <s v="FreightRM-V-354-V1I25-M23.1"/>
    <x v="392"/>
    <s v="AGU11737170"/>
    <s v="ENERO"/>
    <d v="2026-01-10T00:00:00"/>
    <s v="25-730-3658-5008654"/>
    <s v="DG122-0311016"/>
    <s v="EXPO"/>
    <s v="OTRO"/>
    <n v="0"/>
    <n v="0"/>
    <n v="2658.4"/>
    <n v="425.34"/>
    <n v="0"/>
    <n v="3083.74"/>
    <s v="MXN"/>
    <n v="178.42619915523923"/>
    <d v="2025-12-05T00:00:00"/>
    <s v="PRECISION MODERNA"/>
    <s v="NAU"/>
    <s v="ZCL"/>
    <s v="JEG"/>
    <s v="M23"/>
    <s v="I"/>
    <s v="LAND IMPO"/>
    <s v="67110002"/>
    <s v="NO COMMENTS"/>
    <m/>
    <m/>
    <s v="03"/>
    <s v="NO"/>
    <n v="0"/>
    <s v="NO"/>
    <m/>
    <m/>
    <m/>
  </r>
  <r>
    <s v="03"/>
    <s v="MXG"/>
    <n v="476"/>
    <x v="16"/>
    <s v="Freight"/>
    <s v="FreightRM-V-336-V1I25-M46, M01 .1"/>
    <x v="393"/>
    <s v="AGU11737171"/>
    <s v="ENERO"/>
    <d v="2026-01-10T00:00:00"/>
    <s v="25-730-3658-5008625"/>
    <s v="DG122-0311053"/>
    <s v="EXPO"/>
    <s v="OTRO"/>
    <n v="0"/>
    <n v="0"/>
    <n v="10244.09"/>
    <n v="1639.05"/>
    <n v="0"/>
    <n v="11883.14"/>
    <s v="MXN"/>
    <n v="687.56234450037596"/>
    <d v="2025-12-08T00:00:00"/>
    <s v="ELEKTRISOLA"/>
    <s v="CHI"/>
    <s v="ZCL"/>
    <s v="JEG"/>
    <s v="M46"/>
    <s v="I"/>
    <s v="LAND IMPO"/>
    <s v="67110002"/>
    <s v="NO COMMENTS"/>
    <m/>
    <m/>
    <s v="03"/>
    <s v="NO"/>
    <n v="0"/>
    <s v="NO"/>
    <m/>
    <m/>
    <m/>
  </r>
  <r>
    <s v="03"/>
    <s v="MXG"/>
    <n v="477"/>
    <x v="16"/>
    <s v="Freight"/>
    <s v="FreightRM-V-350-V1I25-M19.1"/>
    <x v="394"/>
    <s v="AGU11737172"/>
    <s v="ENERO"/>
    <d v="2026-01-10T00:00:00"/>
    <s v="25-730-3658-5008645"/>
    <s v="DG122-0311715"/>
    <s v="EXPO"/>
    <s v="OTRO"/>
    <n v="0"/>
    <n v="0"/>
    <n v="4821.8500000000004"/>
    <n v="771.5"/>
    <n v="0"/>
    <n v="5593.35"/>
    <s v="MXN"/>
    <n v="323.63304981773996"/>
    <d v="2025-12-12T00:00:00"/>
    <s v="ST CLAIR"/>
    <s v="GYM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78"/>
    <x v="16"/>
    <s v="Freight"/>
    <s v="FreightRM-V-354-V1I25-M23.2"/>
    <x v="395"/>
    <s v="AGU11737173"/>
    <s v="ENERO"/>
    <d v="2026-01-10T00:00:00"/>
    <s v="25-730-3658-5008654"/>
    <s v="DG122-0311716"/>
    <s v="EXPO"/>
    <s v="OTRO"/>
    <n v="0"/>
    <n v="0"/>
    <n v="2658.4"/>
    <n v="425.34"/>
    <n v="0"/>
    <n v="3083.74"/>
    <s v="MXN"/>
    <n v="178.42619915523923"/>
    <d v="2025-12-15T00:00:00"/>
    <s v="PRECISION MODERNA"/>
    <s v="NAU"/>
    <s v="ZCL"/>
    <s v="JEG"/>
    <s v="M23"/>
    <s v="I"/>
    <s v="LAND IMPO"/>
    <s v="67110002"/>
    <s v="NO COMMENTS"/>
    <m/>
    <m/>
    <s v="03"/>
    <s v="NO"/>
    <n v="0"/>
    <s v="NO"/>
    <m/>
    <m/>
    <m/>
  </r>
  <r>
    <s v="03"/>
    <s v="MXG"/>
    <n v="479"/>
    <x v="16"/>
    <s v="Freight"/>
    <s v="FreightRM-V-359-V1I25-M19.1"/>
    <x v="396"/>
    <s v="AGU11737174"/>
    <s v="ENERO"/>
    <d v="2026-01-10T00:00:00"/>
    <s v="25-730-3658-5008662"/>
    <s v="DG122-0312241"/>
    <s v="EXPO"/>
    <s v="OTRO"/>
    <n v="0"/>
    <n v="0"/>
    <n v="2167.85"/>
    <n v="346.86"/>
    <n v="0"/>
    <n v="2514.71"/>
    <s v="MXN"/>
    <n v="145.50193832089334"/>
    <d v="2025-12-17T00:00:00"/>
    <s v="WURTH ELEKTRONIKA"/>
    <s v="GUA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80"/>
    <x v="16"/>
    <s v="Freight"/>
    <s v="FreightRM-V-335-V1I25-M19.1"/>
    <x v="397"/>
    <s v="AGU11737175"/>
    <s v="ENERO"/>
    <d v="2026-01-10T00:00:00"/>
    <s v="25-730-3658-5008624"/>
    <s v="DG122-0312431"/>
    <s v="EXPO"/>
    <s v="OTRO"/>
    <n v="0"/>
    <n v="0"/>
    <n v="12500.85"/>
    <n v="2000.14"/>
    <n v="0"/>
    <n v="14500.99"/>
    <s v="MXN"/>
    <n v="839.03199675982171"/>
    <d v="2025-12-19T00:00:00"/>
    <s v="DSVINMB SOLUTIONS"/>
    <s v="NLE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81"/>
    <x v="16"/>
    <s v="Freight"/>
    <s v="FreightRM-V-350-V1I25-M19.2"/>
    <x v="398"/>
    <s v="AGU11737176"/>
    <s v="ENERO"/>
    <d v="2026-01-10T00:00:00"/>
    <s v="25-730-3658-5008645"/>
    <s v="DG122-0312417"/>
    <s v="EXPO"/>
    <s v="OTRO"/>
    <n v="0"/>
    <n v="0"/>
    <n v="4821.8500000000004"/>
    <n v="771.5"/>
    <n v="0"/>
    <n v="5593.35"/>
    <s v="MXN"/>
    <n v="323.63304981773996"/>
    <d v="2025-12-19T00:00:00"/>
    <s v="ST CLAIR"/>
    <s v="GYM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82"/>
    <x v="16"/>
    <s v="Freight"/>
    <s v="FreightRM-V-354-V1I25-M23.3"/>
    <x v="399"/>
    <s v="AGU11737177"/>
    <s v="ENERO"/>
    <d v="2026-01-10T00:00:00"/>
    <s v="25-730-3658-5008654"/>
    <s v="DG122-0312552"/>
    <s v="EXPO"/>
    <s v="OTRO"/>
    <n v="0"/>
    <n v="0"/>
    <n v="2658.4"/>
    <n v="425.34"/>
    <n v="0"/>
    <n v="3083.74"/>
    <s v="MXN"/>
    <n v="178.42619915523923"/>
    <d v="2025-12-19T00:00:00"/>
    <s v="PRECISION MODERNA"/>
    <s v="NAU"/>
    <s v="ZCL"/>
    <s v="JEG"/>
    <s v="M23"/>
    <s v="I"/>
    <s v="LAND IMPO"/>
    <s v="67110002"/>
    <s v="NO COMMENTS"/>
    <m/>
    <m/>
    <s v="03"/>
    <s v="NO"/>
    <n v="0"/>
    <s v="NO"/>
    <m/>
    <m/>
    <m/>
  </r>
  <r>
    <s v="03"/>
    <s v="MXG"/>
    <n v="483"/>
    <x v="13"/>
    <s v="Broker"/>
    <s v="BrokerRM-I-0998-AI26-M19"/>
    <x v="206"/>
    <s v="DHEXM 43104"/>
    <s v="ENERO"/>
    <d v="2026-01-15T00:00:00"/>
    <s v="26- 52- 3600- 6008369"/>
    <n v="3128181420"/>
    <s v="AIR IMPO"/>
    <s v="OTRO"/>
    <n v="0"/>
    <n v="0"/>
    <n v="5428.83"/>
    <n v="868.62"/>
    <n v="0"/>
    <n v="6297.45"/>
    <s v="MXN"/>
    <n v="364.37250477347681"/>
    <d v="2026-01-13T00:00:00"/>
    <s v="JEIML"/>
    <s v="CHN"/>
    <s v="ZAC"/>
    <s v="JEG"/>
    <s v="M19"/>
    <s v="I"/>
    <s v="AIR IMPO"/>
    <s v="67130000"/>
    <s v="NO COMMENTS"/>
    <m/>
    <m/>
    <s v="03"/>
    <s v="NO"/>
    <n v="0"/>
    <s v="NO"/>
    <m/>
    <m/>
    <m/>
  </r>
  <r>
    <s v="03"/>
    <s v="MXG"/>
    <n v="484"/>
    <x v="13"/>
    <s v="Broker"/>
    <s v="BrokerRM-I-1015-AI26-M19"/>
    <x v="400"/>
    <s v="DHEXM 43047"/>
    <s v="ENERO"/>
    <d v="2026-01-13T00:00:00"/>
    <s v="26- 52- 3600- 6007912"/>
    <n v="1414860985"/>
    <s v="AIR IMPO"/>
    <s v="OTRO"/>
    <n v="0"/>
    <n v="0"/>
    <n v="1845.3"/>
    <n v="295.24799999999999"/>
    <n v="0"/>
    <n v="2140.5479999999998"/>
    <s v="MXN"/>
    <n v="123.8528033327547"/>
    <d v="2026-01-12T00:00:00"/>
    <s v="JEIMLCL"/>
    <s v="CHN"/>
    <s v="ZAC"/>
    <s v="JEG"/>
    <s v="M19"/>
    <s v="I"/>
    <s v="AIR IMPO"/>
    <s v="67130000"/>
    <s v="NO COMMENTS"/>
    <m/>
    <m/>
    <s v="03"/>
    <s v="NO"/>
    <n v="0"/>
    <s v="NO"/>
    <m/>
    <m/>
    <m/>
  </r>
  <r>
    <s v="03"/>
    <s v="MXG"/>
    <n v="485"/>
    <x v="13"/>
    <s v="Broker"/>
    <s v="BrokerRM-I-1013-AI26-M19"/>
    <x v="401"/>
    <s v="DHEXM 43105"/>
    <s v="ENERO"/>
    <d v="2026-01-15T00:00:00"/>
    <s v="26- 52- 3600- 6008377"/>
    <n v="5707666005"/>
    <s v="AIR IMPO"/>
    <s v="OTRO"/>
    <n v="0"/>
    <n v="0"/>
    <n v="3098.67"/>
    <n v="495.78720000000004"/>
    <n v="0"/>
    <n v="3594.4572000000003"/>
    <s v="MXN"/>
    <n v="207.97646241971881"/>
    <d v="2026-01-13T00:00:00"/>
    <s v="JEABL"/>
    <s v="BRA"/>
    <s v="ZAC"/>
    <s v="JEG"/>
    <s v="M19"/>
    <s v="I"/>
    <s v="AIR IMPO"/>
    <s v="67130000"/>
    <s v="NO COMMENTS"/>
    <m/>
    <m/>
    <s v="03"/>
    <s v="NO"/>
    <n v="0"/>
    <s v="NO"/>
    <m/>
    <m/>
    <m/>
  </r>
  <r>
    <s v="03"/>
    <s v="MXG"/>
    <n v="486"/>
    <x v="13"/>
    <s v="Broker"/>
    <s v="BrokerRM-I-1014-AI26-M19"/>
    <x v="402"/>
    <s v="DHEXM 43048"/>
    <s v="ENERO"/>
    <d v="2026-01-13T00:00:00"/>
    <s v="26- 52- 3600- 6007917"/>
    <n v="8700843012"/>
    <s v="AIR IMPO"/>
    <s v="OTRO"/>
    <n v="0"/>
    <n v="0"/>
    <n v="1845.3"/>
    <n v="295.24799999999999"/>
    <n v="0"/>
    <n v="2140.5479999999998"/>
    <s v="MXN"/>
    <n v="123.8528033327547"/>
    <d v="2026-01-12T00:00:00"/>
    <s v="FDEICL"/>
    <s v="HGK"/>
    <s v="ZAC"/>
    <s v="JEG"/>
    <s v="M19"/>
    <s v="I"/>
    <s v="AIR IMPO"/>
    <s v="67130000"/>
    <s v="NO COMMENTS"/>
    <m/>
    <m/>
    <s v="03"/>
    <s v="NO"/>
    <n v="0"/>
    <s v="NO"/>
    <m/>
    <m/>
    <m/>
  </r>
  <r>
    <s v="03"/>
    <s v="MXG"/>
    <n v="487"/>
    <x v="13"/>
    <s v="Broker"/>
    <s v="BrokerRM-I-1016-AI26-M19"/>
    <x v="403"/>
    <s v="DHEXM 43124"/>
    <s v="ENERO"/>
    <d v="2026-01-15T00:00:00"/>
    <s v="26- 52- 3600- 6008375"/>
    <n v="5584934983"/>
    <s v="AIR IMPO"/>
    <s v="OTRO"/>
    <n v="0"/>
    <n v="0"/>
    <n v="5428.83"/>
    <n v="868.62"/>
    <n v="0"/>
    <n v="6297.45"/>
    <s v="MXN"/>
    <n v="364.37250477347681"/>
    <d v="2026-01-13T00:00:00"/>
    <s v="SHIECL"/>
    <s v="CHN"/>
    <s v="ZAC"/>
    <s v="JEG"/>
    <s v="M19"/>
    <s v="I"/>
    <s v="AIR IMPO"/>
    <s v="67130000"/>
    <s v="NO COMMENTS"/>
    <m/>
    <m/>
    <s v="03"/>
    <s v="NO"/>
    <n v="0"/>
    <s v="NO"/>
    <m/>
    <m/>
    <m/>
  </r>
  <r>
    <s v="03"/>
    <s v="MXG"/>
    <n v="488"/>
    <x v="13"/>
    <s v="Broker"/>
    <s v="BrokerRM-I-0826-AI25-M19"/>
    <x v="404"/>
    <s v="DHEXM 42807"/>
    <s v="ENERO"/>
    <d v="2026-01-05T00:00:00"/>
    <s v="25- 52- 3600- 5081244"/>
    <n v="2377962230"/>
    <s v="AIR IMPO"/>
    <s v="OTRO"/>
    <n v="0"/>
    <n v="0"/>
    <n v="3525.48"/>
    <n v="564.07680000000005"/>
    <n v="0"/>
    <n v="4089.5568000000003"/>
    <s v="MXN"/>
    <n v="236.62308626974485"/>
    <d v="2025-11-06T00:00:00"/>
    <s v="JEIML"/>
    <s v="CHN"/>
    <s v="ZAC"/>
    <s v="JEG"/>
    <s v="M19"/>
    <s v="I"/>
    <s v="AIR IMPO"/>
    <s v="67130000"/>
    <s v="NO COMMENTS"/>
    <m/>
    <m/>
    <s v="03"/>
    <s v="NO"/>
    <n v="0"/>
    <s v="NO"/>
    <m/>
    <m/>
    <m/>
  </r>
  <r>
    <s v="03"/>
    <s v="MXG"/>
    <n v="489"/>
    <x v="1"/>
    <s v="Freight"/>
    <s v="FreightRM-I-0985-AI25-M19"/>
    <x v="405"/>
    <s v="ZCLIR00833121"/>
    <s v="ENERO"/>
    <d v="2026-01-23T00:00:00"/>
    <s v="OTRO"/>
    <s v="VARIAS"/>
    <s v="AIR IMPO"/>
    <s v="OTRO"/>
    <n v="0"/>
    <n v="0"/>
    <n v="63710.28"/>
    <n v="2548.4299999999998"/>
    <n v="0"/>
    <n v="66258.710000000006"/>
    <s v="MXN"/>
    <n v="3833.7505062778455"/>
    <s v="VARIAS"/>
    <s v="VARIOUS"/>
    <s v="VARIOUS"/>
    <s v="ZAC"/>
    <s v="JEG"/>
    <s v="M19"/>
    <s v="I"/>
    <s v="AIR IMPO"/>
    <s v="67130000"/>
    <s v="NO COMMENTS"/>
    <m/>
    <m/>
    <s v="03"/>
    <s v="NO"/>
    <n v="0"/>
    <s v="NO"/>
    <m/>
    <m/>
    <m/>
  </r>
  <r>
    <s v="03"/>
    <s v="MXG"/>
    <n v="490"/>
    <x v="17"/>
    <s v="Broker"/>
    <s v="BrokerRM-J-1096LI25-M19.1"/>
    <x v="57"/>
    <s v="A268028"/>
    <s v="ENERO"/>
    <s v="16/1/2025"/>
    <s v="25-240-3483-5088058"/>
    <s v="OTRO"/>
    <s v="LAND IMPO"/>
    <s v="29-BA-3Z"/>
    <n v="0"/>
    <n v="0"/>
    <n v="215.4"/>
    <n v="0"/>
    <n v="0"/>
    <n v="215.4"/>
    <s v="USD"/>
    <n v="215.4"/>
    <d v="2025-01-12T00:00:00"/>
    <s v="TDS"/>
    <s v="USA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91"/>
    <x v="17"/>
    <s v="Broker"/>
    <s v="BrokerRM-J1094LI25-M19.1, RM-J-1108LI25-M19.2"/>
    <x v="406"/>
    <s v="A268029"/>
    <s v="ENERO"/>
    <s v="16/1/2025"/>
    <s v="25-240-3483-5035810"/>
    <s v="OTRO"/>
    <s v="LAND IMPO"/>
    <s v="CB-009, CB-065"/>
    <n v="0"/>
    <n v="0"/>
    <n v="448"/>
    <n v="0"/>
    <n v="0"/>
    <n v="448"/>
    <s v="USD"/>
    <n v="448"/>
    <s v="1/12/2025, 5/12/2025"/>
    <s v="TDS"/>
    <s v="USA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92"/>
    <x v="17"/>
    <s v="Broker"/>
    <s v="BrokerRM-J-1108LI25-M19.4"/>
    <x v="407"/>
    <s v="A268030"/>
    <s v="ENERO"/>
    <s v="16/1/2025"/>
    <s v="25-240-3483-5035811"/>
    <s v="OTRO"/>
    <s v="LAND IMPO"/>
    <s v="CB-009"/>
    <n v="0"/>
    <n v="0"/>
    <n v="84"/>
    <n v="0"/>
    <n v="0"/>
    <n v="84"/>
    <s v="USD"/>
    <n v="84"/>
    <d v="2025-05-12T00:00:00"/>
    <s v="TDS"/>
    <s v="USA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93"/>
    <x v="17"/>
    <s v="Broker"/>
    <s v="BrokerRM-J-1108LI25-M19.1"/>
    <x v="100"/>
    <s v="A268031"/>
    <s v="ENERO"/>
    <s v="16/1/2025"/>
    <s v="25-240-3483-5035814"/>
    <s v="OTRO"/>
    <s v="LAND IMPO"/>
    <s v="CB-009"/>
    <n v="0"/>
    <n v="0"/>
    <n v="75.400000000000006"/>
    <n v="0"/>
    <n v="0"/>
    <n v="75.400000000000006"/>
    <s v="USD"/>
    <n v="75.400000000000006"/>
    <d v="2025-05-12T00:00:00"/>
    <s v="TDS"/>
    <s v="USA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94"/>
    <x v="17"/>
    <s v="Broker"/>
    <s v="BrokerRM-J-1110LI25-M19.1, RM-J-1115LI25-M19.3"/>
    <x v="408"/>
    <s v="A268032"/>
    <s v="ENERO"/>
    <s v="16/1/2025"/>
    <s v="25-240-3483-5035812"/>
    <s v="OTRO"/>
    <s v="LAND IMPO"/>
    <s v="CB-045, CB-064"/>
    <n v="0"/>
    <n v="0"/>
    <n v="448"/>
    <n v="0"/>
    <n v="0"/>
    <n v="448"/>
    <s v="USD"/>
    <n v="448"/>
    <s v="8/12/2025, 11/12/2025"/>
    <s v="TDS"/>
    <s v="USA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95"/>
    <x v="17"/>
    <s v="Broker"/>
    <s v="BrokerRM-J-1115LI25-M19.2"/>
    <x v="111"/>
    <s v="A268033"/>
    <s v="ENERO"/>
    <s v="16/1/2025"/>
    <s v="25-240-3483-5035817"/>
    <s v="OTRO"/>
    <s v="LAND IMPO"/>
    <s v="CB-045"/>
    <n v="0"/>
    <n v="0"/>
    <n v="75.400000000000006"/>
    <n v="0"/>
    <n v="0"/>
    <n v="75.400000000000006"/>
    <s v="USD"/>
    <n v="75.400000000000006"/>
    <d v="2025-11-12T00:00:00"/>
    <s v="TDS"/>
    <s v="USA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96"/>
    <x v="17"/>
    <s v="Broker"/>
    <s v="BrokerRM-J-1121LI25-M19.1, RM-J-1131LI25-M19.1"/>
    <x v="409"/>
    <s v="A268034"/>
    <s v="ENERO"/>
    <s v="16/1/2025"/>
    <s v="25-240-3483-5035815"/>
    <s v="OTRO"/>
    <s v="LAND IMPO"/>
    <s v="CB-062, CB-066"/>
    <n v="0"/>
    <n v="0"/>
    <n v="448"/>
    <n v="0"/>
    <n v="0"/>
    <n v="448"/>
    <s v="USD"/>
    <n v="448"/>
    <s v="15/12/2025, 17/12/2025"/>
    <s v="TDS"/>
    <s v="USA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97"/>
    <x v="17"/>
    <s v="Broker"/>
    <s v="BrokerRM-J-1134LI25-M19.3"/>
    <x v="410"/>
    <s v="A268035"/>
    <s v="ENERO"/>
    <s v="16/1/2025"/>
    <s v="25-240-3483-5035819"/>
    <s v="OTRO"/>
    <s v="LAND IMPO"/>
    <s v="CB-062"/>
    <n v="0"/>
    <n v="0"/>
    <n v="224"/>
    <n v="0"/>
    <n v="0"/>
    <n v="224"/>
    <s v="USD"/>
    <n v="224"/>
    <s v="22/12/2025"/>
    <s v="TDS"/>
    <s v="USA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98"/>
    <x v="17"/>
    <s v="Broker"/>
    <s v="BrokerRM-J-1134LI25-M19.2"/>
    <x v="411"/>
    <s v="A268036"/>
    <s v="ENERO"/>
    <s v="16/1/2025"/>
    <s v="25-240-3483-5035818"/>
    <s v="OTRO"/>
    <s v="LAND IMPO"/>
    <s v="CB-062"/>
    <n v="0"/>
    <n v="0"/>
    <n v="94.8"/>
    <n v="0"/>
    <n v="0"/>
    <n v="94.8"/>
    <s v="USD"/>
    <n v="94.8"/>
    <s v="22/12/2025"/>
    <s v="TDS"/>
    <s v="USA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499"/>
    <x v="17"/>
    <s v="Broker"/>
    <s v="BrokerRM-J-1137LI25-M19.1"/>
    <x v="412"/>
    <s v="A268037"/>
    <s v="ENERO"/>
    <s v="16/1/2025"/>
    <s v="25-240-3483-5035824"/>
    <s v="OTRO"/>
    <s v="LAND IMPO"/>
    <s v="CB-055"/>
    <n v="0"/>
    <n v="0"/>
    <n v="224"/>
    <n v="0"/>
    <n v="0"/>
    <n v="224"/>
    <s v="USD"/>
    <n v="224"/>
    <s v="29/12/2025"/>
    <s v="TDS"/>
    <s v="USA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500"/>
    <x v="17"/>
    <s v="Broker"/>
    <s v="BrokerRM-J-1139LI25-M19.2, RM-J-1139LI25-M19.3"/>
    <x v="413"/>
    <s v="A268038"/>
    <s v="ENERO"/>
    <s v="16/1/2025"/>
    <s v="26-240-3483-6089003"/>
    <s v="OTRO"/>
    <s v="LAND IMPO"/>
    <s v="CB-029, CB-052"/>
    <n v="0"/>
    <n v="0"/>
    <n v="448"/>
    <n v="0"/>
    <n v="0"/>
    <n v="448"/>
    <s v="USD"/>
    <n v="448"/>
    <s v="5/1/2026, 9/1/2026"/>
    <s v="TDS"/>
    <s v="USA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501"/>
    <x v="17"/>
    <s v="Broker"/>
    <s v="BrokerRM-J-1139LI25-M19.1"/>
    <x v="414"/>
    <s v="A268039"/>
    <s v="ENERO"/>
    <s v="16/1/2025"/>
    <s v="26-240-3483-6089005"/>
    <s v="OTRO"/>
    <s v="LAND IMPO"/>
    <s v="CB-052"/>
    <n v="0"/>
    <n v="0"/>
    <n v="84"/>
    <n v="0"/>
    <n v="0"/>
    <n v="84"/>
    <s v="USD"/>
    <n v="84"/>
    <d v="2026-05-01T00:00:00"/>
    <s v="TDS"/>
    <s v="USA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502"/>
    <x v="17"/>
    <s v="Broker"/>
    <s v="BrokerRM-J-1144LI26-M19.1"/>
    <x v="415"/>
    <s v="A268040"/>
    <s v="ENERO"/>
    <s v="16/1/2025"/>
    <s v="26-240-3483-6089008"/>
    <s v="OTRO"/>
    <s v="LAND IMPO"/>
    <s v="CB-029"/>
    <n v="0"/>
    <n v="0"/>
    <n v="91.6"/>
    <n v="0"/>
    <n v="0"/>
    <n v="91.6"/>
    <s v="USD"/>
    <n v="91.6"/>
    <d v="2026-09-01T00:00:00"/>
    <s v="TDS"/>
    <s v="USA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503"/>
    <x v="2"/>
    <s v="Broker"/>
    <s v="BrokerRM-M-198-SI25-M19-L-B"/>
    <x v="223"/>
    <s v="ALT81828"/>
    <s v="ENERO"/>
    <d v="2026-01-14T00:00:00"/>
    <s v="25-810-3699-5001766"/>
    <s v="HLCUGOA2510ARAL4"/>
    <s v="IMPO"/>
    <s v="HLBU2127848"/>
    <n v="0"/>
    <n v="580"/>
    <n v="0"/>
    <n v="0"/>
    <n v="0"/>
    <n v="580"/>
    <s v="MXN"/>
    <n v="33.558988601515935"/>
    <d v="2025-12-09T00:00:00"/>
    <s v="VANGUARD LOGISTICS SERVICES"/>
    <s v="ITA"/>
    <s v="MEX"/>
    <s v="VANGUARD LOGISTICS SERVICES MEXICO S DE RL DE CV"/>
    <s v="M19"/>
    <s v="I"/>
    <s v="SEA IMPO"/>
    <s v="67120000"/>
    <s v="COMPLEMENTO AL FOLIO ALT81469"/>
    <m/>
    <m/>
    <s v="03"/>
    <s v="NO"/>
    <n v="0"/>
    <s v="NO"/>
    <m/>
    <m/>
    <m/>
  </r>
  <r>
    <s v="03"/>
    <s v="MXG"/>
    <n v="504"/>
    <x v="2"/>
    <s v="Broker"/>
    <s v="BrokerRM-M-209-SI25-M19-L-B"/>
    <x v="416"/>
    <s v="ALT81829"/>
    <s v="ENERO"/>
    <d v="2026-01-14T00:00:00"/>
    <s v="25-810-3699-5005881"/>
    <s v="HLCUHAM2510APDV3"/>
    <s v="IMPO"/>
    <s v="TXGU7122668"/>
    <n v="0"/>
    <n v="1212.2"/>
    <n v="2533.7800000000002"/>
    <n v="405.4"/>
    <n v="0"/>
    <n v="4151.38"/>
    <s v="MXN"/>
    <n v="240.20019672510557"/>
    <d v="2025-12-19T00:00:00"/>
    <s v="VANGUARD LOGISTICS SERVICES DE DEUTSCHLAND"/>
    <s v="HAMBURG"/>
    <s v="MEX"/>
    <s v="VANGUARD LOGISTICS SERVICES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05"/>
    <x v="2"/>
    <s v="Broker"/>
    <s v="BrokerRM-M-217-SI25-M19-L-B"/>
    <x v="417"/>
    <s v="ALT81830"/>
    <s v="ENERO"/>
    <d v="2026-01-14T00:00:00"/>
    <s v="25-810-3699-6000183"/>
    <s v="HLCUGOA251127570"/>
    <s v="IMPO"/>
    <s v="HAMU3335975"/>
    <n v="0"/>
    <n v="1511.49"/>
    <n v="2494.63"/>
    <n v="399.14"/>
    <n v="0"/>
    <n v="4405.26"/>
    <s v="MXN"/>
    <n v="254.88977608054157"/>
    <d v="2026-01-06T00:00:00"/>
    <s v="VANGUARD LOGISTICS SERVICES"/>
    <s v="ITA"/>
    <s v="MEX"/>
    <s v="VANGUARD LOGISTICS SERVICES MEXICO S DE RL DE CV"/>
    <s v="M19"/>
    <s v="I"/>
    <s v="SEA IMPO"/>
    <s v="67120000"/>
    <s v="MNE2733923"/>
    <s v="67115005"/>
    <n v="266.8"/>
    <s v="03"/>
    <s v="NO"/>
    <n v="0"/>
    <s v="NO"/>
    <m/>
    <m/>
    <m/>
  </r>
  <r>
    <s v="03"/>
    <s v="MXG"/>
    <n v="506"/>
    <x v="2"/>
    <s v="Broker"/>
    <s v="BrokerRM-M-574-SI25-M19"/>
    <x v="346"/>
    <s v="ALT81851"/>
    <s v="ENERO"/>
    <d v="2026-01-14T00:00:00"/>
    <s v="25-810-3699-6000191"/>
    <s v="MEDUBG227383"/>
    <s v="IMPO"/>
    <s v="MEDU7352639"/>
    <n v="0"/>
    <n v="10111.549999999999"/>
    <n v="3936.89"/>
    <n v="629.9"/>
    <n v="0"/>
    <n v="14678.34"/>
    <s v="MXN"/>
    <n v="849.29352542961283"/>
    <d v="2026-01-07T00:00:00"/>
    <s v="JOHNSON ELECTRIC DOO"/>
    <s v="SERBIA"/>
    <s v="MEX"/>
    <s v="DSV AIR &amp; SEA SA DE CV"/>
    <s v="M19"/>
    <s v="I"/>
    <s v="SEA IMPO"/>
    <s v="67120000"/>
    <s v="NO COMMENTS"/>
    <m/>
    <m/>
    <s v="03"/>
    <s v="NO"/>
    <n v="0"/>
    <s v="NO"/>
    <m/>
    <m/>
    <m/>
  </r>
  <r>
    <s v="03"/>
    <s v="MXG"/>
    <n v="507"/>
    <x v="2"/>
    <s v="Broker"/>
    <s v="BrokerRM-R-003-SI25-M19-B"/>
    <x v="418"/>
    <s v="ALT81889"/>
    <s v="ENERO"/>
    <d v="2026-01-15T00:00:00"/>
    <s v="25-810-3699-6000501"/>
    <s v="MEDUKJ801258"/>
    <s v="IMPO"/>
    <s v="MSMU1892090"/>
    <n v="0"/>
    <n v="10096.68"/>
    <n v="2499.3000000000002"/>
    <n v="399.89"/>
    <n v="0"/>
    <n v="12995.87"/>
    <s v="MXN"/>
    <n v="751.94526413238441"/>
    <d v="2026-01-10T00:00:00"/>
    <s v="DSV AIR &amp; SEA GERMANY"/>
    <s v="GERMANY"/>
    <s v="MEX"/>
    <s v="DSV AIR &amp; SEA, S.A. DE C.V."/>
    <s v="M19"/>
    <s v="I"/>
    <s v="SEA IMPO"/>
    <s v="67120000"/>
    <s v="NO COMMENTS"/>
    <m/>
    <m/>
    <s v="03"/>
    <s v="NO"/>
    <n v="0"/>
    <s v="NO"/>
    <m/>
    <m/>
    <m/>
  </r>
  <r>
    <s v="03"/>
    <s v="MXG"/>
    <n v="508"/>
    <x v="2"/>
    <s v="Broker"/>
    <s v="BrokerRM-R-002-SI25-M19"/>
    <x v="347"/>
    <s v="ALT81890"/>
    <s v="ENERO"/>
    <d v="2026-01-15T00:00:00"/>
    <s v="25-810-3699-6000192"/>
    <s v="MEDUKJ733824"/>
    <s v="IMPO"/>
    <s v="TXGU4132298"/>
    <n v="0"/>
    <n v="10141.299999999999"/>
    <n v="2499.3000000000002"/>
    <n v="399.89"/>
    <n v="0"/>
    <n v="13040.49"/>
    <s v="MXN"/>
    <n v="754.5269918416941"/>
    <d v="2026-01-10T00:00:00"/>
    <s v="DSV AIR &amp; SEA GERMANY"/>
    <s v="GERMANY"/>
    <s v="MEX"/>
    <s v="DSV AIR &amp; SEA, S.A. DE C.V."/>
    <s v="M19"/>
    <s v="I"/>
    <s v="SEA IMPO"/>
    <s v="67120000"/>
    <s v="NO COMMENTS"/>
    <m/>
    <m/>
    <s v="03"/>
    <s v="NO"/>
    <n v="0"/>
    <s v="NO"/>
    <m/>
    <m/>
    <m/>
  </r>
  <r>
    <s v="03"/>
    <s v="MXG"/>
    <n v="509"/>
    <x v="2"/>
    <s v="Broker"/>
    <s v="BrokerRM-I-0996-AI26-M19"/>
    <x v="419"/>
    <s v="GDL47797"/>
    <s v="ENERO"/>
    <d v="2026-01-14T00:00:00"/>
    <s v="26-480-3993-6000011"/>
    <n v="887626264110"/>
    <s v="AIR IMPO"/>
    <s v="OTRO"/>
    <n v="0"/>
    <n v="2722.14"/>
    <n v="789.85"/>
    <n v="126.38"/>
    <n v="0"/>
    <n v="3638.37"/>
    <s v="MXN"/>
    <n v="210.51727130706473"/>
    <s v="06-Jan-26"/>
    <s v="DICEX SA DE CV"/>
    <s v="USA"/>
    <s v="ZCL"/>
    <s v="JEG"/>
    <s v="M19"/>
    <s v="I"/>
    <s v="AIR IMPO"/>
    <s v="67130000"/>
    <s v="NO COMMENTS"/>
    <m/>
    <m/>
    <s v="03"/>
    <s v="NO"/>
    <n v="0"/>
    <s v="NO"/>
    <m/>
    <m/>
    <m/>
  </r>
  <r>
    <s v="03"/>
    <s v="MXG"/>
    <n v="510"/>
    <x v="2"/>
    <s v="Broker"/>
    <s v="BrokerRM-I-0968-AI26-M19"/>
    <x v="420"/>
    <s v="GDL47798"/>
    <s v="ENERO"/>
    <d v="2026-01-14T00:00:00"/>
    <s v="26-480-3993-6000019"/>
    <n v="887147273819"/>
    <s v="AIR IMPO"/>
    <s v="OTRO"/>
    <n v="0"/>
    <n v="4252.0200000000004"/>
    <n v="792.96"/>
    <n v="126.87"/>
    <n v="0"/>
    <n v="5171.8500000000004"/>
    <s v="MXN"/>
    <n v="299.24492275646588"/>
    <s v="08-Jan-26"/>
    <s v="DICEX SA DE CV"/>
    <s v="USA"/>
    <s v="ZCL"/>
    <s v="JEG"/>
    <s v="M19"/>
    <s v="I"/>
    <s v="AIR IMPO"/>
    <s v="67130000"/>
    <s v="NO COMMENTS"/>
    <m/>
    <m/>
    <s v="03"/>
    <s v="NO"/>
    <n v="0"/>
    <s v="NO"/>
    <m/>
    <m/>
    <m/>
  </r>
  <r>
    <s v="03"/>
    <s v="MXG"/>
    <n v="511"/>
    <x v="2"/>
    <s v="Broker"/>
    <s v="BrokerRM-I-0997-AI26-M19"/>
    <x v="421"/>
    <s v="GDL47799"/>
    <s v="ENERO"/>
    <d v="2026-01-14T00:00:00"/>
    <s v="26-480-3993-6000022"/>
    <n v="886564903109"/>
    <s v="AIR IMPO"/>
    <s v="OTRO"/>
    <n v="0"/>
    <n v="4431.28"/>
    <n v="805.18"/>
    <n v="128.83000000000001"/>
    <n v="0"/>
    <n v="5365.29"/>
    <s v="MXN"/>
    <n v="310.43742405832319"/>
    <s v="08-Jan-26"/>
    <s v="DICEX SA DE CV"/>
    <s v="CHN"/>
    <s v="ZCL"/>
    <s v="JEG"/>
    <s v="M19"/>
    <s v="I"/>
    <s v="AIR IMPO"/>
    <s v="67130000"/>
    <s v="NO COMMENTS"/>
    <m/>
    <m/>
    <s v="03"/>
    <s v="NO"/>
    <n v="0"/>
    <s v="NO"/>
    <m/>
    <m/>
    <m/>
  </r>
  <r>
    <s v="03"/>
    <s v="MXG"/>
    <n v="512"/>
    <x v="2"/>
    <s v="Broker"/>
    <s v="BrokerRM-I-0995-AI26-M19"/>
    <x v="422"/>
    <s v="GDL47800"/>
    <s v="ENERO"/>
    <d v="2026-01-14T00:00:00"/>
    <s v="26-480-3993-6000012"/>
    <n v="887640035487"/>
    <s v="AIR IMPO"/>
    <s v="OTRO"/>
    <n v="0"/>
    <n v="2722.14"/>
    <n v="789.85"/>
    <n v="126.38"/>
    <n v="0"/>
    <n v="3638.37"/>
    <s v="MXN"/>
    <n v="210.51727130706473"/>
    <s v="06-Jan-26"/>
    <s v="DICEX SA DE CV"/>
    <s v="USA"/>
    <s v="ZCL"/>
    <s v="JEG"/>
    <s v="M19"/>
    <s v="I"/>
    <s v="AIR IMPO"/>
    <s v="67130000"/>
    <s v="NO COMMENTS"/>
    <m/>
    <m/>
    <s v="03"/>
    <s v="NO"/>
    <n v="0"/>
    <s v="NO"/>
    <m/>
    <m/>
    <m/>
  </r>
  <r>
    <s v="03"/>
    <s v="MXG"/>
    <n v="513"/>
    <x v="2"/>
    <s v="Broker"/>
    <s v="BrokerRM-A-0009AI26-M19-PFA.D//RM-A-0004AI26-M19-PFA.D//RM-A-0005AI26-M19-PFA.D"/>
    <x v="423"/>
    <s v="MEX125464"/>
    <s v="ENERO"/>
    <d v="2026-01-14T00:00:00"/>
    <s v="25-47-34165018291"/>
    <s v="MXO101513719233 / MXO101513717164 / MXO101513719234 / MXO101513717165 / MXO101513717767 / MXO101513719232"/>
    <s v="AIR IMPO"/>
    <s v="OTRO"/>
    <n v="0"/>
    <n v="93916.63"/>
    <n v="9650.58"/>
    <n v="1544.1"/>
    <n v="0"/>
    <n v="105111.31"/>
    <s v="MXN"/>
    <n v="6081.7745761731176"/>
    <d v="2026-01-14T00:00:00"/>
    <s v="JOHNSON ELECTRIC INDUSTRIAL MANUFACTORY LIMITED"/>
    <s v="USA"/>
    <s v="ZAC"/>
    <s v="JEG"/>
    <s v="M19"/>
    <s v="I"/>
    <s v="AIR IMPO"/>
    <n v="67180000"/>
    <s v="NO COMMENTS"/>
    <m/>
    <m/>
    <s v="03"/>
    <s v="NO"/>
    <n v="0"/>
    <s v="NO"/>
    <s v="CS000009051"/>
    <s v="CS000009050"/>
    <s v="CS000009048"/>
  </r>
  <r>
    <s v="03"/>
    <s v="MXG"/>
    <n v="514"/>
    <x v="2"/>
    <s v="Broker"/>
    <s v="BrokerRM-A-0013AI26-M19.PFA.D//RM-A-0016AI26-M19-PFA.D//RM-A-0017AI26-M19-PFA.D"/>
    <x v="424"/>
    <s v="MEX125593"/>
    <s v="ENERO"/>
    <d v="2026-01-16T00:00:00"/>
    <s v="26-85-34166012126"/>
    <s v="MXO101513722893 / MXO101513722894 / MXO101513722895 / MXO101513722902 / MXO101513725628 / MXO101513728158 / MXO101513728240 / 101011384568 / 101011384569"/>
    <s v="AIR IMPO"/>
    <s v="OTRO"/>
    <n v="0"/>
    <n v="69526.460000000006"/>
    <n v="4692.22"/>
    <n v="750.75"/>
    <n v="0"/>
    <n v="74969.429999999993"/>
    <s v="MXN"/>
    <n v="4337.7555979864601"/>
    <d v="2026-01-16T00:00:00"/>
    <s v="JOHNSON ELECTRIC INDUSTRIAL MANUFACTORY LIMITED"/>
    <s v="USA"/>
    <s v="ZAC"/>
    <s v="JEG"/>
    <s v="M19"/>
    <s v="I"/>
    <s v="AIR IMPO"/>
    <n v="67180000"/>
    <s v="NO COMMENTS"/>
    <m/>
    <m/>
    <s v="03"/>
    <s v="NO"/>
    <n v="0"/>
    <s v="NO"/>
    <s v="CS000009051"/>
    <s v="CS000009049"/>
    <m/>
  </r>
  <r>
    <s v="03"/>
    <s v="MXG"/>
    <n v="515"/>
    <x v="2"/>
    <s v="Broker"/>
    <s v="BrokerFG-A-0002AI26-M19-PFA.D"/>
    <x v="425"/>
    <s v="MEX125605"/>
    <s v="ENERO"/>
    <d v="2026-01-16T00:00:00"/>
    <s v="25-85-34165018246"/>
    <n v="20251101001"/>
    <s v="AIR IMPO"/>
    <s v="OTRO"/>
    <n v="0"/>
    <n v="35379.61"/>
    <n v="3128.19"/>
    <n v="500.51"/>
    <n v="0"/>
    <n v="39008.31"/>
    <s v="MXN"/>
    <n v="2257.0335011282759"/>
    <d v="2026-01-16T00:00:00"/>
    <s v="JOHNSON ELECTRIC INDUSTRIAL MANUFACTORY LIMITED"/>
    <s v="USA"/>
    <s v="ZAC"/>
    <s v="JEG"/>
    <s v="M19"/>
    <s v="I"/>
    <s v="AIR IMPO"/>
    <n v="67180000"/>
    <s v="SERVICIO EXTRAORDINARIO COBRO DE FACTURA DE MANIOBRAS"/>
    <m/>
    <m/>
    <s v="03"/>
    <s v="NO"/>
    <n v="0"/>
    <s v="NO"/>
    <s v="CS000008951"/>
    <m/>
    <m/>
  </r>
  <r>
    <s v="03"/>
    <s v="MXG"/>
    <n v="516"/>
    <x v="2"/>
    <s v="Broker"/>
    <s v="BrokerRM-M-519-SI25-M19-B"/>
    <x v="426"/>
    <s v="MZO188313"/>
    <s v="ENERO"/>
    <d v="2026-01-12T00:00:00"/>
    <s v="25 16 1690 5043465"/>
    <s v="COSU6435881300"/>
    <s v=" IMPO "/>
    <s v="OOCU6310262"/>
    <n v="0"/>
    <n v="24768.02"/>
    <n v="3381.06"/>
    <n v="540.97"/>
    <n v="0"/>
    <n v="28690.05"/>
    <s v="MXN"/>
    <n v="1660.015622287797"/>
    <s v="12-Jan-26"/>
    <s v="JOHNSON ELECTRIC INDUSTRIAL MANUFACTORY LIMITED"/>
    <s v="CHN"/>
    <s v="ZCL"/>
    <s v="JEG"/>
    <s v="M19"/>
    <s v="I"/>
    <s v="SEA IMPO"/>
    <s v="67120000"/>
    <s v="MNND23577514"/>
    <s v="67115005"/>
    <n v="5428.8"/>
    <s v="03"/>
    <s v="NO"/>
    <n v="0"/>
    <s v="NO"/>
    <m/>
    <m/>
    <m/>
  </r>
  <r>
    <s v="03"/>
    <s v="MXG"/>
    <n v="517"/>
    <x v="2"/>
    <s v="Broker"/>
    <s v="BrokerRM-M-520-SI25-M19-B"/>
    <x v="427"/>
    <s v="MZO188314"/>
    <s v="ENERO"/>
    <d v="2026-01-12T00:00:00"/>
    <s v="25 16 1690 5043464"/>
    <s v="COSU6435881301"/>
    <s v=" IMPO "/>
    <s v="TCNU1199211"/>
    <n v="0"/>
    <n v="30916.02"/>
    <n v="4158.9799999999996"/>
    <n v="665.43"/>
    <n v="0"/>
    <n v="35740.43"/>
    <s v="MXN"/>
    <n v="2067.9529016953074"/>
    <s v="12-Jan-26"/>
    <s v="JOHNSON ELECTRIC INDUSTRIAL MANUFACTORY LIMITED"/>
    <s v="CHN"/>
    <s v="ZCL"/>
    <s v="JEG"/>
    <s v="M19"/>
    <s v="I"/>
    <s v="SEA IMPO"/>
    <s v="67120000"/>
    <s v="MNND23577508"/>
    <s v="67115005"/>
    <n v="5428.8"/>
    <s v="03"/>
    <s v="NO"/>
    <n v="0"/>
    <s v="NO"/>
    <m/>
    <m/>
    <m/>
  </r>
  <r>
    <s v="03"/>
    <s v="MXG"/>
    <n v="518"/>
    <x v="2"/>
    <s v="Broker"/>
    <s v="BrokerRM-M-522-SI25-M19-B"/>
    <x v="428"/>
    <s v="MZO188351"/>
    <s v="ENERO"/>
    <d v="2026-01-12T00:00:00"/>
    <s v="25 16 1690 5043462"/>
    <s v="COSU6435881303"/>
    <s v=" IMPO "/>
    <s v="DFSU7464141"/>
    <n v="0"/>
    <n v="31925.22"/>
    <n v="5131.38"/>
    <n v="821.02"/>
    <n v="0"/>
    <n v="37877.620000000003"/>
    <s v="MXN"/>
    <n v="2191.6114100561244"/>
    <s v="12-Jan-26"/>
    <s v="JOHNSON ELECTRIC INDUSTRIAL MANUFACTORY LIMITED"/>
    <s v="CHN"/>
    <s v="ZCL"/>
    <s v="JEG"/>
    <s v="M19"/>
    <s v="I"/>
    <s v="SEA IMPO"/>
    <s v="67120000"/>
    <s v="D1384848/D1387134"/>
    <s v="67115005"/>
    <n v="30332.6"/>
    <s v="03"/>
    <s v="NO"/>
    <n v="0"/>
    <s v="NO"/>
    <m/>
    <m/>
    <m/>
  </r>
  <r>
    <s v="03"/>
    <s v="MXG"/>
    <n v="519"/>
    <x v="2"/>
    <s v="Broker"/>
    <s v="BrokerRM-M-536-SI25-M19-B"/>
    <x v="429"/>
    <s v="MZO188442"/>
    <s v="ENERO"/>
    <d v="2026-01-13T00:00:00"/>
    <s v="26 16 1690 6000176"/>
    <s v="COSU6436589371"/>
    <s v="IMPO"/>
    <s v="CSNU5516535"/>
    <n v="0"/>
    <n v="25480.02"/>
    <n v="4140.05"/>
    <n v="662.41"/>
    <n v="0"/>
    <n v="30282.48"/>
    <s v="MXN"/>
    <n v="1752.1541399062662"/>
    <s v="13-Jan-26"/>
    <s v="JOHNSON ELECTRIC INDUSTRIAL MANUFACTORY LIMITED"/>
    <s v="CHN"/>
    <s v="ZCL"/>
    <s v="JEG"/>
    <s v="M19"/>
    <s v="I"/>
    <s v="SEA IMPO"/>
    <s v="67120000"/>
    <s v="D1386419"/>
    <s v="67115005"/>
    <n v="23894.6"/>
    <s v="03"/>
    <s v="NO"/>
    <n v="0"/>
    <s v="NO"/>
    <m/>
    <m/>
    <m/>
  </r>
  <r>
    <s v="03"/>
    <s v="MXG"/>
    <n v="520"/>
    <x v="2"/>
    <s v="Broker"/>
    <s v="BrokerRM-M-539-SI25-M19-B"/>
    <x v="430"/>
    <s v="MZO188445"/>
    <s v="ENERO"/>
    <d v="2026-01-13T00:00:00"/>
    <s v="26 16 1690 6000180"/>
    <s v="MEDURH398279"/>
    <s v=" IMPO "/>
    <s v="MSNU7306081"/>
    <n v="0"/>
    <n v="25069.77"/>
    <n v="5313.98"/>
    <n v="850.23"/>
    <n v="0"/>
    <n v="31233.98"/>
    <s v="MXN"/>
    <n v="1807.2082393103049"/>
    <s v="13-Jan-26"/>
    <s v="JOHNSON ELECTRIC INDUSTRIAL MANUFACTORY LIMITED"/>
    <s v="CHN"/>
    <s v="ZCL"/>
    <s v="JEG"/>
    <s v="M19"/>
    <s v="I"/>
    <s v="SEA IMPO"/>
    <s v="67120000"/>
    <n v="8620100"/>
    <s v="67115005"/>
    <n v="21499.17"/>
    <s v="03"/>
    <s v="NO"/>
    <n v="0"/>
    <s v="NO"/>
    <m/>
    <m/>
    <m/>
  </r>
  <r>
    <s v="03"/>
    <s v="MXG"/>
    <n v="521"/>
    <x v="2"/>
    <s v="Broker"/>
    <s v="BrokerRM-M-533-SI25-M19-B"/>
    <x v="431"/>
    <s v="MZO188447"/>
    <s v="ENERO"/>
    <d v="2026-01-13T00:00:00"/>
    <s v="26 16 1690 6000181"/>
    <s v="OOLU2038223911"/>
    <s v=" IMPO "/>
    <s v="TEMU6695596"/>
    <n v="0"/>
    <n v="12401.77"/>
    <n v="3574.48"/>
    <n v="571.91999999999996"/>
    <n v="0"/>
    <n v="16548.169999999998"/>
    <s v="MXN"/>
    <n v="957.48249725163441"/>
    <s v="13-Jan-26"/>
    <s v="JOHNSON ELECTRIC INDUSTRIAL MANUFACTORY LIMITED"/>
    <s v="CHN"/>
    <s v="ZCL"/>
    <s v="JEG"/>
    <s v="M19"/>
    <s v="I"/>
    <s v="SEA IMPO"/>
    <s v="67120000"/>
    <s v="NO COMMENTS"/>
    <m/>
    <m/>
    <s v="03"/>
    <s v="NO"/>
    <n v="0"/>
    <s v="NO"/>
    <m/>
    <m/>
    <m/>
  </r>
  <r>
    <s v="03"/>
    <s v="MXG"/>
    <n v="522"/>
    <x v="2"/>
    <s v="Broker"/>
    <s v="BrokerRM-M-532-SI25-M19-B"/>
    <x v="432"/>
    <s v="MZO188449"/>
    <s v="ENERO"/>
    <d v="2026-01-13T00:00:00"/>
    <s v="26 16 1690 6000183"/>
    <s v="OOLU2038223910"/>
    <s v=" IMPO "/>
    <s v="CSNU6106915"/>
    <n v="0"/>
    <n v="12401.77"/>
    <n v="3963.32"/>
    <n v="634.13"/>
    <n v="0"/>
    <n v="16999.22"/>
    <s v="MXN"/>
    <n v="983.5803969218307"/>
    <s v="13-Jan-26"/>
    <s v="JOHNSON ELECTRIC INDUSTRIAL MANUFACTORY LIMITED"/>
    <s v="CHN"/>
    <s v="ZCL"/>
    <s v="JEG"/>
    <s v="M19"/>
    <s v="I"/>
    <s v="SEA IMPO"/>
    <s v="67120000"/>
    <s v="NO COMMENTS"/>
    <m/>
    <m/>
    <s v="03"/>
    <s v="NO"/>
    <n v="0"/>
    <s v="NO"/>
    <m/>
    <m/>
    <m/>
  </r>
  <r>
    <s v="03"/>
    <s v="MXG"/>
    <n v="523"/>
    <x v="2"/>
    <s v="Broker"/>
    <s v="BrokerRM-M-515-SI25-M19-B"/>
    <x v="433"/>
    <s v="MZO188584"/>
    <s v="ENERO"/>
    <d v="2026-01-14T00:00:00"/>
    <s v="26 16 1690 6001066"/>
    <s v="OOLU2038188410"/>
    <s v=" IMPO "/>
    <s v="BMOU5327997"/>
    <n v="0"/>
    <n v="34348.86"/>
    <n v="3849.68"/>
    <n v="615.95000000000005"/>
    <n v="0"/>
    <n v="38814.49"/>
    <s v="MXN"/>
    <n v="2245.8190129028521"/>
    <s v="14-Jan-26"/>
    <s v="JOHNSON ELECTRIC INDUSTRIAL MANUFACTORY LIMITED"/>
    <s v="CHN"/>
    <s v="ZCL"/>
    <s v="JEG"/>
    <s v="M19"/>
    <s v="I"/>
    <s v="SEA IMPO"/>
    <s v="67120000"/>
    <s v="CM4590468"/>
    <s v="67115005"/>
    <n v="25826.36"/>
    <s v="03"/>
    <s v="NO"/>
    <n v="0"/>
    <s v="NO"/>
    <m/>
    <m/>
    <m/>
  </r>
  <r>
    <s v="03"/>
    <s v="MXG"/>
    <n v="524"/>
    <x v="2"/>
    <s v="Broker"/>
    <s v="BrokerRM-M-540-SI25-M19-B"/>
    <x v="266"/>
    <s v="MZO188687"/>
    <s v="ENERO"/>
    <d v="2026-01-15T00:00:00"/>
    <s v="26 16 1690 6000179"/>
    <s v="MEDURH708055"/>
    <s v="  IMPO  "/>
    <s v="TRHU6556188"/>
    <n v="0"/>
    <n v="7250"/>
    <n v="0"/>
    <n v="0"/>
    <n v="0"/>
    <n v="7250"/>
    <s v="MXN"/>
    <n v="419.48735751894924"/>
    <s v="15-Jan-26"/>
    <s v="JOHNSON ELECTRIC INDUSTRIAL MANUFACTORY LIMITED"/>
    <s v="CHN"/>
    <s v="ZCL"/>
    <s v="JEG"/>
    <s v="M19"/>
    <s v="I"/>
    <s v="SEA IMPO"/>
    <s v="67120000"/>
    <s v="COMPLEMENTARIA DE LA CUENTA MZO187863"/>
    <m/>
    <m/>
    <s v="03"/>
    <s v="NO"/>
    <n v="0"/>
    <s v="NO"/>
    <m/>
    <m/>
    <m/>
  </r>
  <r>
    <s v="03"/>
    <s v="MXG"/>
    <n v="525"/>
    <x v="2"/>
    <s v="Broker"/>
    <s v="BrokerRM-M-541-SI25-M19-B"/>
    <x v="265"/>
    <s v="MZO188688"/>
    <s v="ENERO"/>
    <d v="2026-01-15T00:00:00"/>
    <s v="26 16 1690 6000178"/>
    <s v="MEDURH708063"/>
    <s v="  IMPO  "/>
    <s v="TGBU7563830"/>
    <n v="0"/>
    <n v="7250"/>
    <n v="0"/>
    <n v="0"/>
    <n v="0"/>
    <n v="7250"/>
    <s v="MXN"/>
    <n v="419.48735751894924"/>
    <s v="15-Jan-26"/>
    <s v="JOHNSON ELECTRIC INDUSTRIAL MANUFACTORY LIMITED"/>
    <s v="CHN"/>
    <s v="ZCL"/>
    <s v="JEG"/>
    <s v="M19"/>
    <s v="I"/>
    <s v="SEA IMPO"/>
    <s v="67120000"/>
    <s v="COMPLEMENTARIA DE LA CUENTA MZO187861"/>
    <m/>
    <m/>
    <s v="03"/>
    <s v="NO"/>
    <n v="0"/>
    <s v="NO"/>
    <m/>
    <m/>
    <m/>
  </r>
  <r>
    <s v="03"/>
    <s v="MXG"/>
    <n v="526"/>
    <x v="2"/>
    <s v="Broker"/>
    <s v="BrokerRM-M-539-SI25-M19-B"/>
    <x v="430"/>
    <s v="MZO188852"/>
    <s v="ENERO"/>
    <d v="2026-01-16T00:00:00"/>
    <s v="26 16 1690 6000180"/>
    <s v="MEDURH398279"/>
    <s v="  IMPO  "/>
    <s v="MSNU7306081"/>
    <n v="0"/>
    <n v="6786"/>
    <n v="0"/>
    <n v="0"/>
    <n v="0"/>
    <n v="6786"/>
    <s v="MXN"/>
    <n v="392.64016663773646"/>
    <s v="16-Jan-26"/>
    <s v="JOHNSON ELECTRIC INDUSTRIAL MANUFACTORY LIMITED"/>
    <s v="CHN"/>
    <s v="ZCL"/>
    <s v="JEG"/>
    <s v="M19"/>
    <s v="I"/>
    <s v="SEA IMPO"/>
    <s v="67120000"/>
    <s v="COMPLEMENTARIA DE LA CUENTA MZO188445"/>
    <m/>
    <m/>
    <s v="03"/>
    <s v="NO"/>
    <n v="0"/>
    <s v="NO"/>
    <m/>
    <m/>
    <m/>
  </r>
  <r>
    <s v="03"/>
    <s v="MXG"/>
    <n v="527"/>
    <x v="2"/>
    <s v="Broker"/>
    <s v="BrokerRM-M-524-SI25-M19-B"/>
    <x v="53"/>
    <s v="MZO188926"/>
    <s v="ENERO"/>
    <d v="2026-01-17T00:00:00"/>
    <s v="26 16 1690 5043466"/>
    <s v="OOLU2038188410"/>
    <s v="  IMPO  "/>
    <s v="BMOU5327997"/>
    <n v="0"/>
    <n v="6786"/>
    <n v="0"/>
    <n v="0"/>
    <n v="0"/>
    <n v="6786"/>
    <s v="MXN"/>
    <n v="392.64016663773646"/>
    <s v="17-Jan-26"/>
    <s v="JOHNSON ELECTRIC INDUSTRIAL MANUFACTORY LIMITED"/>
    <s v="CHN"/>
    <s v="ZCL"/>
    <s v="JEG"/>
    <s v="M19"/>
    <s v="I"/>
    <s v="SEA IMPO"/>
    <s v="67120000"/>
    <s v="COMPLEMENTARIA DE LA CUENTA MZO187326"/>
    <m/>
    <m/>
    <s v="03"/>
    <s v="NO"/>
    <n v="0"/>
    <s v="NO"/>
    <m/>
    <m/>
    <m/>
  </r>
  <r>
    <s v="03"/>
    <s v="MXG"/>
    <n v="528"/>
    <x v="2"/>
    <s v="Broker"/>
    <s v="BrokerRM-M-513-SI25-M19-B"/>
    <x v="52"/>
    <s v="MZO188927"/>
    <s v="ENERO"/>
    <d v="2026-01-17T00:00:00"/>
    <s v="26 16 1690 5042743"/>
    <s v="MEDURH301778"/>
    <s v="  IMPO  "/>
    <s v="MSDU7952857"/>
    <n v="0"/>
    <n v="6786"/>
    <n v="1975"/>
    <n v="316"/>
    <n v="0"/>
    <n v="9077"/>
    <s v="MXN"/>
    <n v="525.19817161372441"/>
    <s v="17-Jan-26"/>
    <s v="JOHNSON ELECTRIC INDUSTRIAL MANUFACTORY LIMITED"/>
    <s v="CHN"/>
    <s v="ZCL"/>
    <s v="JEG"/>
    <s v="M19"/>
    <s v="I"/>
    <s v="SEA IMPO"/>
    <s v="67120000"/>
    <s v="COMPLEMENTARIA DE LA CUENTA MZO187240"/>
    <m/>
    <m/>
    <s v="03"/>
    <s v="NO"/>
    <n v="0"/>
    <s v="NO"/>
    <m/>
    <m/>
    <m/>
  </r>
  <r>
    <s v="03"/>
    <s v="MXG"/>
    <n v="529"/>
    <x v="2"/>
    <s v="Broker"/>
    <s v="BrokerRM-M-522-SI25-M19-B"/>
    <x v="428"/>
    <s v="MZO188943"/>
    <s v="ENERO"/>
    <d v="2026-01-17T00:00:00"/>
    <s v="25 16 1690 5043462"/>
    <s v="COSU6435881303"/>
    <s v=" IMPO "/>
    <s v="DFSU7464141"/>
    <n v="0"/>
    <n v="14771.44"/>
    <n v="0"/>
    <n v="0"/>
    <n v="0"/>
    <n v="14771.44"/>
    <s v="MXN"/>
    <n v="854.68032170340791"/>
    <s v="17-Jan-26"/>
    <s v="JOHNSON ELECTRIC INDUSTRIAL MANUFACTORY LIMITED"/>
    <s v="CHN"/>
    <s v="ZCL"/>
    <s v="JEG"/>
    <s v="M19"/>
    <s v="I"/>
    <s v="SEA IMPO"/>
    <s v="67120000"/>
    <s v="COMPLEMENTARIA DE LA CUENTA MZO188351/MNND23591588"/>
    <s v="67115005"/>
    <n v="8101.44"/>
    <s v="03"/>
    <s v="NO"/>
    <n v="0"/>
    <s v="NO"/>
    <m/>
    <m/>
    <m/>
  </r>
  <r>
    <s v="03"/>
    <s v="MXG"/>
    <n v="530"/>
    <x v="2"/>
    <s v="Broker"/>
    <s v="BrokerRM-M-519-SI25-M19-B"/>
    <x v="426"/>
    <s v="MZO188944"/>
    <s v="ENERO"/>
    <d v="2026-01-17T00:00:00"/>
    <s v="25 16 1690 5043465"/>
    <s v="COSU6435881300"/>
    <s v=" IMPO "/>
    <s v="OOCU6310262"/>
    <n v="0"/>
    <n v="6148"/>
    <n v="0"/>
    <n v="0"/>
    <n v="0"/>
    <n v="6148"/>
    <s v="MXN"/>
    <n v="355.72527917606897"/>
    <s v="17-Jan-26"/>
    <s v="JOHNSON ELECTRIC INDUSTRIAL MANUFACTORY LIMITED"/>
    <s v="CHN"/>
    <s v="ZCL"/>
    <s v="JEG"/>
    <s v="M19"/>
    <s v="I"/>
    <s v="SEA IMPO"/>
    <s v="67120000"/>
    <s v="COMPLEMENTARIA DE LA CUENTA MZO188313"/>
    <m/>
    <m/>
    <s v="03"/>
    <s v="NO"/>
    <n v="0"/>
    <s v="NO"/>
    <m/>
    <m/>
    <m/>
  </r>
  <r>
    <s v="03"/>
    <s v="MXG"/>
    <n v="531"/>
    <x v="2"/>
    <s v="Broker"/>
    <s v="BrokerRM-M-521-SI25-M19-B"/>
    <x v="256"/>
    <s v="MZO188946"/>
    <s v="ENERO"/>
    <d v="2026-01-17T00:00:00"/>
    <s v="25 16 1690 5043463"/>
    <s v="COSU6435881302"/>
    <s v="  IMPO  "/>
    <s v="CSNU8456110"/>
    <n v="0"/>
    <n v="38782.04"/>
    <n v="0"/>
    <n v="0"/>
    <n v="0"/>
    <n v="38782.04"/>
    <s v="MXN"/>
    <n v="2243.9414453509225"/>
    <s v="17-Jan-26"/>
    <s v="JOHNSON ELECTRIC INDUSTRIAL MANUFACTORY LIMITED"/>
    <s v="CHN"/>
    <s v="ZCL"/>
    <s v="JEG"/>
    <s v="M19"/>
    <s v="I"/>
    <s v="SEA IMPO"/>
    <s v="67120000"/>
    <s v="COMPLEMENTARIA DE LA CUENTA MZO187846/MNND23591574/D1386590"/>
    <s v="67115005"/>
    <n v="32112.04"/>
    <s v="03"/>
    <s v="NO"/>
    <n v="0"/>
    <s v="NO"/>
    <m/>
    <m/>
    <m/>
  </r>
  <r>
    <s v="03"/>
    <s v="MXG"/>
    <n v="532"/>
    <x v="2"/>
    <s v="Broker"/>
    <s v="BrokerFG-R-2093LE25.M19"/>
    <x v="434"/>
    <s v="NL240713"/>
    <s v="ENERO"/>
    <d v="2026-01-15T00:00:00"/>
    <n v="6047618"/>
    <s v="OTRO"/>
    <s v="LAND EXPO"/>
    <s v="OTRO"/>
    <n v="0"/>
    <n v="0"/>
    <n v="1088.4000000000001"/>
    <n v="174.15"/>
    <n v="0"/>
    <n v="1262.55"/>
    <s v="MXN"/>
    <n v="73.05155354973094"/>
    <s v="VARIAS"/>
    <s v="JEG"/>
    <s v="ZAC"/>
    <s v="USA"/>
    <s v="JENA"/>
    <s v="M19"/>
    <s v="O"/>
    <s v="LAND EXPO"/>
    <s v="59210003"/>
    <s v="NO COMMENTS"/>
    <m/>
    <m/>
    <s v="03"/>
    <s v="NO"/>
    <n v="0"/>
    <s v="NO"/>
    <m/>
    <m/>
    <m/>
  </r>
  <r>
    <s v="03"/>
    <s v="MXG"/>
    <n v="533"/>
    <x v="2"/>
    <s v="Broker"/>
    <s v="BrokerFG-R-2098LE25.M19//FG-R-2096LE25.M19//FG-R-2095LE25.M19"/>
    <x v="435"/>
    <s v="NL240758"/>
    <s v="ENERO"/>
    <d v="2026-01-16T00:00:00"/>
    <n v="6047026"/>
    <s v="OTRO"/>
    <s v="LAND EXPO"/>
    <s v="OTRO"/>
    <n v="0"/>
    <n v="0"/>
    <n v="16571.61"/>
    <n v="2651.46"/>
    <n v="0"/>
    <n v="19223.07"/>
    <s v="MXN"/>
    <n v="1112.2530810623155"/>
    <s v="VARIAS"/>
    <s v="JEG"/>
    <s v="ZAC"/>
    <s v="USA"/>
    <s v="JENA"/>
    <s v="M19"/>
    <s v="O"/>
    <s v="LAND EXPO"/>
    <s v="59210003"/>
    <s v="NO COMMENTS"/>
    <m/>
    <m/>
    <s v="03"/>
    <s v="NO"/>
    <n v="0"/>
    <s v="NO"/>
    <m/>
    <m/>
    <m/>
  </r>
  <r>
    <s v="03"/>
    <s v="MXG"/>
    <n v="534"/>
    <x v="14"/>
    <s v="Freight"/>
    <s v="FreightRM-R-011-SI26-M19"/>
    <x v="436"/>
    <n v="1682551"/>
    <s v="ENERO"/>
    <d v="2026-01-12T00:00:00"/>
    <s v="SGDL0082540"/>
    <s v="IMPO"/>
    <s v="SGDL0082540"/>
    <s v="OTRO"/>
    <n v="0"/>
    <n v="0"/>
    <n v="474"/>
    <n v="75.84"/>
    <n v="0"/>
    <n v="549.84"/>
    <s v="USD"/>
    <n v="549.84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35"/>
    <x v="14"/>
    <s v="Freight"/>
    <s v="FreightRM-R-003-SI25-M19"/>
    <x v="348"/>
    <n v="1683387"/>
    <s v="ENERO"/>
    <d v="2026-01-12T00:00:00"/>
    <s v="SLAH0053924"/>
    <s v="IMPO"/>
    <s v="SLAH0053924"/>
    <s v="OTRO"/>
    <n v="0"/>
    <n v="0"/>
    <n v="5637.5"/>
    <n v="22"/>
    <n v="0"/>
    <n v="5659.5"/>
    <s v="USD"/>
    <n v="5659.5"/>
    <s v="ENE"/>
    <s v="Feinwerktechnik hago GmbH"/>
    <s v="DELHG"/>
    <s v="MXATM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36"/>
    <x v="14"/>
    <s v="Freight"/>
    <s v="FreightRM-R-015-SI26-M19"/>
    <x v="437"/>
    <n v="1683566"/>
    <s v="ENERO"/>
    <d v="2026-01-13T00:00:00"/>
    <s v="SGDL0082562"/>
    <s v="IMPO"/>
    <s v="SGDL0082562"/>
    <s v="OTRO"/>
    <n v="0"/>
    <n v="0"/>
    <n v="474"/>
    <n v="75.84"/>
    <n v="0"/>
    <n v="549.84"/>
    <s v="USD"/>
    <n v="549.84"/>
    <s v="ENE"/>
    <s v="JOHNSON ELECTRIC GROUP MEXICO S DE RL DE CV"/>
    <s v="MXATM"/>
    <s v="MXZCL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37"/>
    <x v="14"/>
    <s v="Freight"/>
    <s v="FreightRM-R-014-SI26-M19"/>
    <x v="438"/>
    <n v="1683577"/>
    <s v="ENERO"/>
    <d v="2026-01-13T00:00:00"/>
    <s v="SGDL0082563"/>
    <s v="IMPO"/>
    <s v="SGDL0082563"/>
    <s v="OTRO"/>
    <n v="0"/>
    <n v="0"/>
    <n v="474"/>
    <n v="75.84"/>
    <n v="0"/>
    <n v="549.84"/>
    <s v="USD"/>
    <n v="549.84"/>
    <s v="ENE"/>
    <s v="JOHNSON ELECTRIC GROUP MEXICO S DE RL DE CV"/>
    <s v="MXATM"/>
    <s v="MXZCL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38"/>
    <x v="14"/>
    <s v="Freight"/>
    <s v="FreightRM-R-013-SI26-M19"/>
    <x v="439"/>
    <n v="1683594"/>
    <s v="ENERO"/>
    <d v="2026-01-13T00:00:00"/>
    <s v="SGDL0082564"/>
    <s v="IMPO"/>
    <s v="SGDL0082564"/>
    <s v="OTRO"/>
    <n v="0"/>
    <n v="0"/>
    <n v="474"/>
    <n v="75.84"/>
    <n v="0"/>
    <n v="549.84"/>
    <s v="USD"/>
    <n v="549.84"/>
    <s v="ENE"/>
    <s v="JOHNSON ELECTRIC GROUP MEXICO S DE RL DE CV"/>
    <s v="MXATM"/>
    <s v="MXZCL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39"/>
    <x v="14"/>
    <s v="Freight"/>
    <s v="FreightRM-M-176-SI25-M19-L"/>
    <x v="440"/>
    <n v="1684633"/>
    <s v="ENERO"/>
    <d v="2026-01-14T00:00:00"/>
    <s v="SMAA8139460"/>
    <s v="IMPO"/>
    <s v="SMAA8139460"/>
    <s v="OTRO"/>
    <n v="0"/>
    <n v="0"/>
    <n v="1460.59"/>
    <n v="33.39"/>
    <n v="0"/>
    <n v="1493.98"/>
    <s v="USD"/>
    <n v="1493.98"/>
    <s v="ENE"/>
    <s v="Johnson Electric Private Limited"/>
    <s v="INMAA"/>
    <s v="MXZLO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40"/>
    <x v="14"/>
    <s v="Freight"/>
    <s v="FreightRM-R-001-SI25-M19"/>
    <x v="441"/>
    <n v="1684659"/>
    <s v="ENERO"/>
    <d v="2026-01-14T00:00:00"/>
    <s v="SNAP0091500"/>
    <s v="IMPO"/>
    <s v="SNAP0091500"/>
    <s v="OTRO"/>
    <n v="0"/>
    <n v="0"/>
    <n v="9651.09"/>
    <n v="22"/>
    <n v="0"/>
    <n v="9673.09"/>
    <s v="USD"/>
    <n v="9673.09"/>
    <s v="ENE"/>
    <s v="ELETTROSUD SRL"/>
    <s v="DEHAM"/>
    <s v="MXATM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41"/>
    <x v="14"/>
    <s v="Freight"/>
    <s v="FreightRM-M-239-SI25-M19-L"/>
    <x v="442"/>
    <n v="1684661"/>
    <s v="ENERO"/>
    <d v="2026-01-14T00:00:00"/>
    <s v="SMAA8144362"/>
    <s v="IMPO"/>
    <s v="SMAA8144362"/>
    <s v="OTRO"/>
    <n v="0"/>
    <n v="0"/>
    <n v="1083.45"/>
    <n v="30"/>
    <n v="0"/>
    <n v="1113.45"/>
    <s v="USD"/>
    <n v="1113.45"/>
    <s v="ENE"/>
    <s v="Johnson Electric Private Limited"/>
    <s v="INMAA"/>
    <s v="MXZLO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42"/>
    <x v="14"/>
    <s v="Freight"/>
    <s v="FreightRM-M-232-SI25-M19-L"/>
    <x v="443"/>
    <n v="1684664"/>
    <s v="ENERO"/>
    <d v="2026-01-14T00:00:00"/>
    <s v="SMAA8144034"/>
    <s v="IMPO"/>
    <s v="SMAA8144034"/>
    <s v="OTRO"/>
    <n v="0"/>
    <n v="0"/>
    <n v="1083.45"/>
    <n v="30"/>
    <n v="0"/>
    <n v="1113.45"/>
    <s v="USD"/>
    <n v="1113.45"/>
    <s v="ENE"/>
    <s v="Johnson Electric Private Limited"/>
    <s v="INMAA"/>
    <s v="MXZLO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43"/>
    <x v="14"/>
    <s v="Freight"/>
    <s v="FreightRM-M-207-SI25-M19-F"/>
    <x v="444"/>
    <n v="1684678"/>
    <s v="ENERO"/>
    <d v="2026-01-14T00:00:00"/>
    <s v="SGDL0082378"/>
    <s v="IMPO"/>
    <s v="SGDL0082378"/>
    <s v="OTRO"/>
    <n v="0"/>
    <n v="0"/>
    <n v="8250"/>
    <n v="1320"/>
    <n v="0"/>
    <n v="9570"/>
    <s v="MXN"/>
    <n v="553.72331192501292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44"/>
    <x v="14"/>
    <s v="Freight"/>
    <s v="FreightRM-M-574-SI25-M19"/>
    <x v="346"/>
    <n v="1684679"/>
    <s v="ENERO"/>
    <d v="2026-01-14T00:00:00"/>
    <s v="SGDL0082369"/>
    <s v="IMPO"/>
    <s v="SGDL0082369"/>
    <s v="OTRO"/>
    <n v="0"/>
    <n v="0"/>
    <n v="474"/>
    <n v="75.84"/>
    <n v="0"/>
    <n v="549.84"/>
    <s v="USD"/>
    <n v="549.84"/>
    <s v="ENE"/>
    <s v="JOHNSON ELECTRIC GROUP MEXICO S DE RL DE CV"/>
    <s v="MXATM"/>
    <s v="MXZCL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45"/>
    <x v="14"/>
    <s v="Freight"/>
    <s v="FreightRM-M-564-SI25-M19"/>
    <x v="358"/>
    <n v="1684687"/>
    <s v="ENERO"/>
    <d v="2026-01-14T00:00:00"/>
    <s v="SGDL0082322"/>
    <s v="IMPO"/>
    <s v="SGDL0082322"/>
    <s v="OTRO"/>
    <n v="0"/>
    <n v="0"/>
    <n v="474"/>
    <n v="75.84"/>
    <n v="0"/>
    <n v="549.84"/>
    <s v="USD"/>
    <n v="549.84"/>
    <s v="ENE"/>
    <s v="JOHNSON ELECTRIC GROUP MEXICO S DE RL DE CV"/>
    <s v="MXATM"/>
    <s v="MXZCL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46"/>
    <x v="14"/>
    <s v="Freight"/>
    <s v="FreightRM-M-192-SI25-M19-F"/>
    <x v="445"/>
    <n v="1684689"/>
    <s v="ENERO"/>
    <d v="2026-01-14T00:00:00"/>
    <s v="SGDL0082258"/>
    <s v="IMPO"/>
    <s v="SGDL0082258"/>
    <s v="OTRO"/>
    <n v="0"/>
    <n v="0"/>
    <n v="16333.33"/>
    <n v="2613.33"/>
    <n v="0"/>
    <n v="18946.66"/>
    <s v="MXN"/>
    <n v="1096.2599085806862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47"/>
    <x v="14"/>
    <s v="Freight"/>
    <s v="FreightRM-M-189-SI25-M19-L-F"/>
    <x v="446"/>
    <n v="1684690"/>
    <s v="ENERO"/>
    <d v="2026-01-14T00:00:00"/>
    <s v="SGDL0082205"/>
    <s v="IMPO"/>
    <s v="SGDL0082205"/>
    <s v="OTRO"/>
    <n v="0"/>
    <n v="0"/>
    <n v="16333.33"/>
    <n v="2613.33"/>
    <n v="0"/>
    <n v="18946.66"/>
    <s v="MXN"/>
    <n v="1096.2599085806862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48"/>
    <x v="14"/>
    <s v="Freight"/>
    <s v="FreightRM-M-216-SI25-M19-f"/>
    <x v="447"/>
    <n v="1684692"/>
    <s v="ENERO"/>
    <d v="2026-01-14T00:00:00"/>
    <s v="SGDL0081157"/>
    <s v="IMPO"/>
    <s v="SGDL0081157"/>
    <s v="OTRO"/>
    <n v="0"/>
    <n v="0"/>
    <n v="19983.330000000002"/>
    <n v="3197.33"/>
    <n v="0"/>
    <n v="23180.66"/>
    <s v="MXN"/>
    <n v="1341.2405253717525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49"/>
    <x v="14"/>
    <s v="Freight"/>
    <s v="FreightRM-M-204-SI25-M19-F"/>
    <x v="448"/>
    <n v="1684696"/>
    <s v="ENERO"/>
    <d v="2026-01-14T00:00:00"/>
    <s v="SGDL0080973"/>
    <s v="IMPO"/>
    <s v="SGDL0080973"/>
    <s v="OTRO"/>
    <n v="0"/>
    <n v="0"/>
    <n v="8250"/>
    <n v="1320"/>
    <n v="0"/>
    <n v="9570"/>
    <s v="MXN"/>
    <n v="553.72331192501292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50"/>
    <x v="14"/>
    <s v="Freight"/>
    <s v="FreightRM-M-237-SI25-M19-L"/>
    <x v="449"/>
    <n v="1684702"/>
    <s v="ENERO"/>
    <d v="2026-01-14T00:00:00"/>
    <s v="SBKK0521170"/>
    <s v="IMPO"/>
    <s v="SBKK0521170"/>
    <s v="OTRO"/>
    <n v="0"/>
    <n v="0"/>
    <n v="1774.48"/>
    <n v="51.27"/>
    <n v="0"/>
    <n v="1825.75"/>
    <s v="USD"/>
    <n v="1825.75"/>
    <s v="ENE"/>
    <s v="ELNA (THAILAND) CO.,LTD."/>
    <s v="THLKR"/>
    <s v="MXZLO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51"/>
    <x v="14"/>
    <s v="Freight"/>
    <s v="FreightRM-M-225-SI25-M19-L"/>
    <x v="450"/>
    <n v="1684740"/>
    <s v="ENERO"/>
    <d v="2026-01-15T00:00:00"/>
    <s v="SBKK0519934"/>
    <s v="IMPO"/>
    <s v="SBKK0519934"/>
    <s v="OTRO"/>
    <n v="0"/>
    <n v="0"/>
    <n v="1256.98"/>
    <n v="38.67"/>
    <n v="0"/>
    <n v="1295.6500000000001"/>
    <s v="USD"/>
    <n v="1295.6500000000001"/>
    <s v="ENE"/>
    <s v="ELNA (THAILAND) CO.,LTD."/>
    <s v="THLKR"/>
    <s v="MXZLO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52"/>
    <x v="14"/>
    <s v="Freight"/>
    <s v="FreightFG-A-0078-SE25-M19"/>
    <x v="113"/>
    <n v="1684834"/>
    <s v="ENERO"/>
    <d v="2026-01-14T00:00:00"/>
    <s v="SGDL0080858"/>
    <s v="EXPO"/>
    <s v="SGDL0080858"/>
    <s v="OTRO"/>
    <n v="0"/>
    <n v="0"/>
    <n v="878.5"/>
    <n v="16.399999999999999"/>
    <n v="0"/>
    <n v="894.9"/>
    <s v="USD"/>
    <n v="894.9"/>
    <s v="ENE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03"/>
    <s v="SI"/>
    <n v="894.9"/>
    <s v="SI"/>
    <m/>
    <m/>
    <m/>
  </r>
  <r>
    <s v="03"/>
    <s v="MXG"/>
    <n v="553"/>
    <x v="14"/>
    <s v="Freight"/>
    <s v="FreightRM-R-004-SI25-M19"/>
    <x v="451"/>
    <n v="1685214"/>
    <s v="ENERO"/>
    <d v="2026-01-15T00:00:00"/>
    <s v="SNAP0091730"/>
    <s v="IMPO"/>
    <s v="SNAP0091730"/>
    <s v="OTRO"/>
    <n v="0"/>
    <n v="0"/>
    <n v="11013.24"/>
    <n v="22"/>
    <n v="0"/>
    <n v="11035.24"/>
    <s v="USD"/>
    <n v="11035.24"/>
    <s v="ENE"/>
    <s v="ELETTROSUD SRL"/>
    <s v="DEHAM"/>
    <s v="MXATM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54"/>
    <x v="14"/>
    <s v="Freight"/>
    <s v="FreightRM-M-531-SI25-M19"/>
    <x v="452"/>
    <n v="1685600"/>
    <s v="ENERO"/>
    <d v="2026-01-15T00:00:00"/>
    <s v="SBKK0520639"/>
    <s v="IMPO"/>
    <s v="SBKK0520639"/>
    <s v="OTRO"/>
    <n v="0"/>
    <n v="0"/>
    <n v="3577.5"/>
    <n v="22"/>
    <n v="0"/>
    <n v="3599.5"/>
    <s v="USD"/>
    <n v="3599.5"/>
    <s v="ENE"/>
    <s v="ELNA (THAILAND) CO.,LTD."/>
    <s v="THLKR"/>
    <s v="MXZLO"/>
    <s v="JOHNSON ELECTRIC GROUP MEXICO S DE RL DE CV"/>
    <s v="M19"/>
    <s v="I"/>
    <s v="SEA IMPO"/>
    <s v="67120000"/>
    <s v="NO COMMENTS"/>
    <m/>
    <m/>
    <s v="03"/>
    <s v="NO"/>
    <n v="0"/>
    <s v="NO"/>
    <m/>
    <m/>
    <m/>
  </r>
  <r>
    <s v="03"/>
    <s v="MXG"/>
    <n v="555"/>
    <x v="3"/>
    <s v="Freight"/>
    <s v="FreightRM-J-1145LI26-M19"/>
    <x v="453"/>
    <n v="622463"/>
    <s v="ENERO"/>
    <d v="2026-01-12T00:00:00"/>
    <m/>
    <s v="OTRO"/>
    <s v="LAND IMPO"/>
    <s v="OTRO"/>
    <n v="0"/>
    <n v="0"/>
    <n v="26680"/>
    <n v="0"/>
    <n v="0"/>
    <n v="26680"/>
    <s v="MXN"/>
    <n v="1543.713475669733"/>
    <d v="2026-01-09T00:00:00"/>
    <s v="EIS // Calle Octava Pte. Suite 1130. MIC11 Parque Industrial MonterreyApodaca. NL 66603 Apodaca Nuevo León 66603 Mexico"/>
    <s v="EIS //. Mexico"/>
    <s v="JOHNSON ELECTRIC GROUP MEXICO. Mexico"/>
    <s v="JOHNSON ELECTRIC GROUP MEXICO // Boulevard Morelos 1109. Mega Parque Industrial Aeropuerto de Calera Calera Zacatecas 98519 Mexico JEG120120DD4"/>
    <s v="M19"/>
    <s v="I"/>
    <s v="LAND IMPO"/>
    <s v="67110002"/>
    <s v="NO COMMENTS"/>
    <m/>
    <m/>
    <s v="03"/>
    <s v="NO"/>
    <n v="0"/>
    <s v="NO"/>
    <m/>
    <m/>
    <m/>
  </r>
  <r>
    <s v="03"/>
    <s v="MXG"/>
    <n v="556"/>
    <x v="3"/>
    <s v="Freight"/>
    <s v="FreightRM-J-1012LI25-M19"/>
    <x v="454"/>
    <n v="622473"/>
    <s v="ENERO"/>
    <d v="2026-01-12T00:00:00"/>
    <m/>
    <s v="OTRO"/>
    <s v="LAND IMPO"/>
    <s v="OTRO"/>
    <n v="0"/>
    <n v="0"/>
    <n v="380"/>
    <n v="0"/>
    <n v="0"/>
    <n v="380"/>
    <s v="USD"/>
    <n v="380"/>
    <d v="2025-10-21T00:00:00"/>
    <s v="ULTRACHEM INC 900 Centerpoint Boulevard New Castle Delaware 19720 United States"/>
    <s v="Ultrachem Inc. United States"/>
    <s v="TDS. United States"/>
    <s v="TDS 14213 Transportation Avenue Laredo Texas 78045 United States"/>
    <s v="M19"/>
    <s v="I"/>
    <s v="LAND IMPO"/>
    <s v="67110002"/>
    <s v="NO COMMENTS"/>
    <m/>
    <m/>
    <s v="03"/>
    <s v="NO"/>
    <n v="0"/>
    <s v="NO"/>
    <m/>
    <m/>
    <m/>
  </r>
  <r>
    <s v="03"/>
    <s v="MXG"/>
    <n v="557"/>
    <x v="3"/>
    <s v="Freight"/>
    <s v="FreightRM-J-1054LI25-M19"/>
    <x v="455"/>
    <n v="622476"/>
    <s v="ENERO"/>
    <d v="2026-01-12T00:00:00"/>
    <m/>
    <s v="OTRO"/>
    <s v="LAND IMPO"/>
    <s v="OTRO"/>
    <n v="0"/>
    <n v="0"/>
    <n v="390"/>
    <n v="0"/>
    <n v="0"/>
    <n v="390"/>
    <s v="USD"/>
    <n v="390"/>
    <d v="2025-12-26T00:00:00"/>
    <s v="COMPAL USA // 1 Technology Way Logansport Indiana 46947 United States"/>
    <s v="COMPAL USA //. United States"/>
    <s v="TDS. United States"/>
    <s v="TDS 14213 Transportation Avenue Laredo Texas 78045 United States"/>
    <s v="M19"/>
    <s v="I"/>
    <s v="LAND IMPO"/>
    <s v="67110002"/>
    <s v="NO COMMENTS"/>
    <m/>
    <m/>
    <s v="03"/>
    <s v="NO"/>
    <n v="0"/>
    <s v="NO"/>
    <m/>
    <m/>
    <m/>
  </r>
  <r>
    <s v="03"/>
    <s v="MXG"/>
    <n v="558"/>
    <x v="3"/>
    <s v="Freight"/>
    <s v="FreightRM-J-1059LI25-M19"/>
    <x v="456"/>
    <n v="622477"/>
    <s v="ENERO"/>
    <d v="2026-01-12T00:00:00"/>
    <m/>
    <s v="OTRO"/>
    <s v="LAND IMPO"/>
    <s v="OTRO"/>
    <n v="0"/>
    <n v="0"/>
    <n v="740"/>
    <n v="0"/>
    <n v="0"/>
    <n v="740"/>
    <s v="USD"/>
    <n v="740"/>
    <d v="2025-11-27T00:00:00"/>
    <s v="JZI INTERMODALOGISTICS 1111 Imeson Park Boulevard Jacksonville Florida 32218 United States"/>
    <s v="JZI IntermodaLogistics. United States"/>
    <s v="TDS. United States"/>
    <s v="TDS 14213 Transportation Avenue Laredo Texas 78045 United States"/>
    <s v="M19"/>
    <s v="I"/>
    <s v="LAND IMPO"/>
    <s v="67110002"/>
    <s v="NO COMMENTS"/>
    <m/>
    <m/>
    <s v="03"/>
    <s v="NO"/>
    <n v="0"/>
    <s v="NO"/>
    <m/>
    <m/>
    <m/>
  </r>
  <r>
    <s v="03"/>
    <s v="MXG"/>
    <n v="559"/>
    <x v="3"/>
    <s v="Freight"/>
    <s v="FreightRM-J-1118LI25-M19"/>
    <x v="457"/>
    <n v="622665"/>
    <s v="ENERO"/>
    <d v="2026-01-12T00:00:00"/>
    <m/>
    <s v="OTRO"/>
    <s v="LAND IMPO"/>
    <s v="OTRO"/>
    <n v="0"/>
    <n v="0"/>
    <n v="720"/>
    <n v="0"/>
    <n v="0"/>
    <n v="720"/>
    <s v="USD"/>
    <n v="720"/>
    <d v="2025-12-31T00:00:00"/>
    <s v="JZI INTERMODALOGISTICS 1111 Imeson Park Boulevard Jacksonville Florida 32218 United States"/>
    <s v="JZI IntermodaLogistics. United States"/>
    <s v="TDS. United States"/>
    <s v="TDS 14213 Transportation Avenue Laredo Texas 78045 United States"/>
    <s v="M19"/>
    <s v="I"/>
    <s v="LAND IMPO"/>
    <s v="67110002"/>
    <s v="NO COMMENTS"/>
    <m/>
    <m/>
    <s v="03"/>
    <s v="NO"/>
    <n v="0"/>
    <s v="NO"/>
    <m/>
    <m/>
    <m/>
  </r>
  <r>
    <s v="03"/>
    <s v="MXG"/>
    <n v="560"/>
    <x v="3"/>
    <s v="Freight"/>
    <s v="FreightRM-A-0296AI25-M19-C8487"/>
    <x v="458"/>
    <n v="622686"/>
    <s v="ENERO"/>
    <d v="2026-01-12T00:00:00"/>
    <m/>
    <s v="OTRO"/>
    <s v="AIR IMPO"/>
    <s v="OTRO"/>
    <n v="0"/>
    <n v="0"/>
    <n v="8789.2000000000007"/>
    <n v="0"/>
    <n v="0"/>
    <n v="8789.2000000000007"/>
    <s v="USD"/>
    <n v="8789.2000000000007"/>
    <d v="2025-10-03T00:00:00"/>
    <s v="FEINWERKTECHNIK HAGO GMBH // Logistikzentrum Reiherwald. Reiherwaldstrasse 9. 79787 Lauchringen Lauchringen Baden-Württemberg 79787 Germany"/>
    <s v="FRA - Frankfurt am Main Airport. Germany"/>
    <s v="NLU - Felipe Ángeles International Airport. Mexico"/>
    <s v="JOHNSON ELECTRIC GROUP DE MEXICO Boulevard Morelos No. 1109 Mega Parque Industrial Aeropuerto de Calera Calera Zacatecas 98519 Mexico JEG120120DD4"/>
    <s v="M19"/>
    <s v="I"/>
    <s v="AIR IMPO"/>
    <n v="67180000"/>
    <s v="NO COMMENTS"/>
    <m/>
    <m/>
    <s v="03"/>
    <s v="NO"/>
    <n v="0"/>
    <s v="NO"/>
    <s v="CS000008487"/>
    <m/>
    <m/>
  </r>
  <r>
    <s v="03"/>
    <s v="MXG"/>
    <n v="561"/>
    <x v="3"/>
    <s v="Freight"/>
    <s v="FreightRM-M-238-SI25-M19-L"/>
    <x v="459"/>
    <n v="622912"/>
    <s v="ENERO"/>
    <d v="2026-01-13T00:00:00"/>
    <m/>
    <s v="OTRO"/>
    <s v="SEA IMPO"/>
    <s v="OTRO"/>
    <n v="0"/>
    <n v="0"/>
    <n v="712.4"/>
    <n v="0"/>
    <n v="0"/>
    <n v="712.4"/>
    <s v="USD"/>
    <n v="712.4"/>
    <d v="2026-01-09T00:00:00"/>
    <s v="EJOT SE &amp; CO. KG // Herrenwiese 8 Bad Berleburg Ratingen 57319 Germany XEXX010101000"/>
    <s v="Hamburg Port. Germany"/>
    <s v="Altamira Port. Mexico"/>
    <s v="JOHNSON ELECTRIC GROUP DE MEXICO Boulevard Morelos No. 1109 Mega Parque Industrial Aeropuerto de Calera Calera Zacatecas 98519 Mexico JEG120120DD4"/>
    <s v="M19"/>
    <s v="I"/>
    <s v="SEA IMPO"/>
    <s v="67120000"/>
    <s v="NO COMMENTS"/>
    <m/>
    <m/>
    <s v="03"/>
    <s v="NO"/>
    <n v="0"/>
    <s v="NO"/>
    <m/>
    <m/>
    <m/>
  </r>
  <r>
    <s v="03"/>
    <s v="MXG"/>
    <n v="562"/>
    <x v="3"/>
    <s v="Freight"/>
    <s v="FreightRM-J-1126LI25-M19"/>
    <x v="460"/>
    <n v="623381"/>
    <s v="ENERO"/>
    <d v="2026-01-14T00:00:00"/>
    <m/>
    <s v="OTRO"/>
    <s v="LAND IMPO"/>
    <s v="OTRO"/>
    <n v="0"/>
    <n v="0"/>
    <n v="1750"/>
    <n v="0"/>
    <n v="0"/>
    <n v="1750"/>
    <s v="USD"/>
    <n v="1750"/>
    <d v="2026-01-12T00:00:00"/>
    <s v="ELANTAS NORTH AMERICA.INC 5200 North 2nd Street St. Louis Missouri 63147 United States"/>
    <s v="ELANTAS NORTH AMERICA.INC. United States"/>
    <s v="TDS. United States"/>
    <s v="TDS 14213 Transportation Avenue Laredo Texas 78045 United States"/>
    <s v="M19"/>
    <s v="I"/>
    <s v="LAND IMPO"/>
    <s v="67110002"/>
    <s v="NO COMMENTS"/>
    <m/>
    <m/>
    <s v="03"/>
    <s v="NO"/>
    <n v="0"/>
    <s v="NO"/>
    <m/>
    <m/>
    <m/>
  </r>
  <r>
    <s v="03"/>
    <s v="MXG"/>
    <n v="563"/>
    <x v="3"/>
    <s v="Freight"/>
    <s v="FreightRM-J-1136LI25-M19"/>
    <x v="461"/>
    <n v="624100"/>
    <s v="ENERO"/>
    <d v="2026-01-19T00:00:00"/>
    <m/>
    <s v="OTRO"/>
    <s v="LAND IMPO"/>
    <s v="OTRO"/>
    <n v="0"/>
    <n v="0"/>
    <n v="350"/>
    <n v="0"/>
    <n v="0"/>
    <n v="350"/>
    <s v="USD"/>
    <n v="350"/>
    <d v="2026-01-12T00:00:00"/>
    <s v="NAGASE CHEMTEX AMERICA 100 Innovation Court Delaware Ohio 43015 United States"/>
    <s v="NAGASE CHEMTEX AMERICA. United States"/>
    <s v="TDS. United States"/>
    <s v="TDS 14213 Transportation Avenue Laredo Texas 78045 United States"/>
    <s v="M19"/>
    <s v="I"/>
    <s v="LAND IMPO"/>
    <s v="67110002"/>
    <s v="NO COMMENTS"/>
    <m/>
    <m/>
    <s v="03"/>
    <s v="NO"/>
    <n v="0"/>
    <s v="NO"/>
    <m/>
    <m/>
    <m/>
  </r>
  <r>
    <s v="03"/>
    <s v="MXG"/>
    <n v="564"/>
    <x v="3"/>
    <s v="Freight"/>
    <s v="FreightRM-J-1141LI25-M19"/>
    <x v="462"/>
    <n v="624112"/>
    <s v="ENERO"/>
    <d v="2026-01-19T00:00:00"/>
    <m/>
    <s v="OTRO"/>
    <s v="LAND IMPO"/>
    <s v="OTRO"/>
    <n v="0"/>
    <n v="0"/>
    <n v="440"/>
    <n v="0"/>
    <n v="0"/>
    <n v="440"/>
    <s v="USD"/>
    <n v="440"/>
    <d v="2026-01-13T00:00:00"/>
    <s v="AUTOMATION SYSTEMS LLC 2001 North 17th Avenue Melrose Park Illinois 60160 United States"/>
    <s v="AUTOMATION SYSTEMS LLC. United States"/>
    <s v="TDS. United States"/>
    <s v="TDS 14213 Transportation Avenue Laredo Texas 78045 United States"/>
    <s v="M19"/>
    <s v="I"/>
    <s v="LAND IMPO"/>
    <s v="67110002"/>
    <s v="NO COMMENTS"/>
    <m/>
    <m/>
    <s v="03"/>
    <s v="NO"/>
    <n v="0"/>
    <s v="NO"/>
    <m/>
    <m/>
    <m/>
  </r>
  <r>
    <s v="03"/>
    <s v="MXG"/>
    <n v="565"/>
    <x v="4"/>
    <s v="Freight"/>
    <s v="FreightPAQUETERIA"/>
    <x v="1"/>
    <s v="4-684-66966"/>
    <s v="ENERO"/>
    <d v="2026-01-19T00:00:00"/>
    <s v="OTRO"/>
    <s v="887828857032"/>
    <s v="AIR IMPO"/>
    <s v="OTRO"/>
    <n v="0"/>
    <n v="0"/>
    <n v="127.94"/>
    <n v="20.47"/>
    <n v="0"/>
    <n v="148.41"/>
    <s v="MXN"/>
    <n v="8.5870508592258279"/>
    <d v="2026-01-12T00:00:00"/>
    <s v="BIOSA MOTION TECHONOLIES"/>
    <s v="MEX"/>
    <s v="ZAC"/>
    <s v="JEG"/>
    <s v="M19"/>
    <s v="I"/>
    <s v="AIR IMPO"/>
    <s v="67130000"/>
    <s v="NO COMMENTS"/>
    <m/>
    <m/>
    <s v="03"/>
    <s v="NO"/>
    <n v="0"/>
    <s v="NO"/>
    <m/>
    <m/>
    <m/>
  </r>
  <r>
    <s v="03"/>
    <s v="MXG"/>
    <n v="566"/>
    <x v="5"/>
    <s v="STORAGE"/>
    <s v="STORAGEFG-R-2098LE25.M19"/>
    <x v="463"/>
    <s v="R02572"/>
    <s v="ENERO"/>
    <d v="2026-01-12T00:00:00"/>
    <m/>
    <s v="OTRO"/>
    <s v="LAND EXPO"/>
    <s v="OTRO"/>
    <n v="0"/>
    <n v="0"/>
    <n v="384"/>
    <n v="0"/>
    <n v="0"/>
    <n v="384"/>
    <s v="USD"/>
    <n v="384"/>
    <s v="VARIAS"/>
    <s v="JEG"/>
    <s v="ZAC"/>
    <s v="USA"/>
    <s v="MDS"/>
    <s v="M19"/>
    <s v="O"/>
    <s v="LAND EXPO"/>
    <n v="75640000"/>
    <s v="NO COMMENTS"/>
    <m/>
    <m/>
    <s v="03"/>
    <s v="NO"/>
    <n v="0"/>
    <s v="NO"/>
    <m/>
    <m/>
    <m/>
  </r>
  <r>
    <s v="03"/>
    <s v="MXG"/>
    <n v="567"/>
    <x v="18"/>
    <s v="Freight"/>
    <s v="FreightRM-M-466-SI25-M19"/>
    <x v="464"/>
    <s v="F- 59910"/>
    <s v="ENERO"/>
    <d v="2026-01-09T00:00:00"/>
    <s v="25-160-1690-5038712 / 25-160-1690-5038713"/>
    <s v="OTRO"/>
    <s v="LAND IMPO"/>
    <s v="TLLU7511375 / FSCU8754372"/>
    <n v="0"/>
    <n v="0"/>
    <n v="68700"/>
    <n v="10992"/>
    <n v="0"/>
    <n v="79692"/>
    <s v="MXN"/>
    <n v="4611.0050338482897"/>
    <d v="2025-12-04T00:00:00"/>
    <s v="JOHNSON ELECTRIC GROUP MEXICO S DE RL DE CV "/>
    <s v="ZLO"/>
    <s v="ZAC"/>
    <s v="JEG"/>
    <s v="M19"/>
    <s v="I"/>
    <s v="SEA IMPO"/>
    <s v="67120000"/>
    <s v="NO COMMENTS"/>
    <m/>
    <m/>
    <s v="03"/>
    <s v="NO"/>
    <n v="0"/>
    <s v="NO"/>
    <m/>
    <m/>
    <m/>
  </r>
  <r>
    <s v="03"/>
    <s v="MXG"/>
    <n v="568"/>
    <x v="18"/>
    <s v="Freight"/>
    <s v="FreightRM-M-478-SI25-M19"/>
    <x v="465"/>
    <s v="F- 59909"/>
    <s v="ENERO"/>
    <d v="2026-01-09T00:00:00"/>
    <s v="25-160-1690-5038780"/>
    <s v="OTRO"/>
    <s v="LAND IMPO"/>
    <s v="FBIU5272988"/>
    <n v="0"/>
    <n v="0"/>
    <n v="57900"/>
    <n v="9264"/>
    <n v="0"/>
    <n v="67164"/>
    <s v="MXN"/>
    <n v="3886.1308800555457"/>
    <d v="2025-12-03T00:00:00"/>
    <s v="JOHNSON ELECTRIC GROUP MEXICO S DE RL DE CV "/>
    <s v="ZLO"/>
    <s v="ZAC"/>
    <s v="JEG"/>
    <s v="M19"/>
    <s v="I"/>
    <s v="SEA IMPO"/>
    <s v="67120000"/>
    <s v="NO COMMENTS"/>
    <m/>
    <m/>
    <s v="03"/>
    <s v="NO"/>
    <n v="0"/>
    <s v="NO"/>
    <m/>
    <m/>
    <m/>
  </r>
  <r>
    <s v="03"/>
    <s v="MXG"/>
    <n v="569"/>
    <x v="18"/>
    <s v="Freight"/>
    <s v="FreightRM-M-486-SI25-M19"/>
    <x v="466"/>
    <s v="F- 59908"/>
    <s v="ENERO"/>
    <d v="2026-01-09T00:00:00"/>
    <s v="25-160-1690-5042160 / 25-160-1690-5042159"/>
    <s v="OTRO"/>
    <s v="LAND IMPO"/>
    <s v="TRHU4721473 // CBHU9567430"/>
    <n v="0"/>
    <n v="0"/>
    <n v="68700"/>
    <n v="10992"/>
    <n v="0"/>
    <n v="79692"/>
    <s v="MXN"/>
    <n v="4611.0050338482897"/>
    <d v="2025-12-09T00:00:00"/>
    <s v="JOHNSON ELECTRIC GROUP MEXICO S DE RL DE CV "/>
    <s v="ZLO"/>
    <s v="ZAC"/>
    <s v="JEG"/>
    <s v="M19"/>
    <s v="I"/>
    <s v="SEA IMPO"/>
    <s v="67120000"/>
    <s v="NO COMMENTS"/>
    <m/>
    <m/>
    <s v="03"/>
    <s v="NO"/>
    <n v="0"/>
    <s v="NO"/>
    <m/>
    <m/>
    <m/>
  </r>
  <r>
    <s v="03"/>
    <s v="MXG"/>
    <n v="570"/>
    <x v="18"/>
    <s v="Freight"/>
    <s v="FreightRM-M-512-SI25-M19"/>
    <x v="467"/>
    <s v="F- 59913"/>
    <s v="ENERO"/>
    <d v="2026-01-09T00:00:00"/>
    <s v="25-160-1690-5042742"/>
    <s v="OTRO"/>
    <s v="LAND IMPO"/>
    <s v="MSCU4979064 "/>
    <n v="0"/>
    <n v="0"/>
    <n v="52300"/>
    <n v="8368"/>
    <n v="0"/>
    <n v="60668"/>
    <s v="MXN"/>
    <n v="3510.2702077185672"/>
    <d v="2025-12-22T00:00:00"/>
    <s v="JOHNSON ELECTRIC GROUP MEXICO S DE RL DE CV "/>
    <s v="ZLO"/>
    <s v="ZAC"/>
    <s v="JEG"/>
    <s v="M19"/>
    <s v="I"/>
    <s v="SEA IMPO"/>
    <s v="67120000"/>
    <s v="NO COMMENTS"/>
    <m/>
    <m/>
    <s v="03"/>
    <s v="NO"/>
    <n v="0"/>
    <s v="NO"/>
    <m/>
    <m/>
    <m/>
  </r>
  <r>
    <s v="03"/>
    <s v="MXG"/>
    <n v="571"/>
    <x v="18"/>
    <s v="Freight"/>
    <s v="FreightRM-M-522-SI25-M19"/>
    <x v="468"/>
    <s v="F- 59912"/>
    <s v="ENERO"/>
    <d v="2026-01-09T00:00:00"/>
    <s v="25-160-1690-5043463 / 25-160-1690-5043462"/>
    <s v="OTRO"/>
    <s v="LAND IMPO"/>
    <s v="DFSU7464141 // CSNU8456110"/>
    <n v="0"/>
    <n v="0"/>
    <n v="68700"/>
    <n v="10992"/>
    <n v="0"/>
    <n v="79692"/>
    <s v="MXN"/>
    <n v="4611.0050338482897"/>
    <d v="2026-01-03T00:00:00"/>
    <s v="JOHNSON ELECTRIC GROUP MEXICO S DE RL DE CV "/>
    <s v="ZLO"/>
    <s v="ZAC"/>
    <s v="JEG"/>
    <s v="M19"/>
    <s v="I"/>
    <s v="SEA IMPO"/>
    <s v="67120000"/>
    <s v="NO COMMENTS"/>
    <m/>
    <m/>
    <s v="03"/>
    <s v="NO"/>
    <n v="0"/>
    <s v="NO"/>
    <m/>
    <m/>
    <m/>
  </r>
  <r>
    <s v="03"/>
    <s v="MXG"/>
    <n v="572"/>
    <x v="18"/>
    <s v="Freight"/>
    <s v="FreightRM-M-515-SI25-M19"/>
    <x v="469"/>
    <s v="F- 59911"/>
    <s v="ENERO"/>
    <d v="2026-01-09T00:00:00"/>
    <s v="25-160-1690-6001066"/>
    <s v="OTRO"/>
    <s v="LAND IMPO"/>
    <s v="BMOU5327997"/>
    <n v="0"/>
    <n v="0"/>
    <n v="52300"/>
    <n v="8368"/>
    <n v="0"/>
    <n v="60668"/>
    <s v="MXN"/>
    <n v="3510.2702077185672"/>
    <d v="2026-01-06T00:00:00"/>
    <s v="JOHNSON ELECTRIC GROUP MEXICO S DE RL DE CV "/>
    <s v="ZLO"/>
    <s v="ZAC"/>
    <s v="JEG"/>
    <s v="M19"/>
    <s v="I"/>
    <s v="SEA IMPO"/>
    <s v="67120000"/>
    <s v="NO COMMENTS"/>
    <m/>
    <m/>
    <s v="03"/>
    <s v="NO"/>
    <n v="0"/>
    <s v="NO"/>
    <m/>
    <m/>
    <m/>
  </r>
  <r>
    <s v="03"/>
    <s v="MXG"/>
    <n v="573"/>
    <x v="6"/>
    <s v="Freight"/>
    <s v="FreightFG-R-2097LE25.M19"/>
    <x v="470"/>
    <n v="54877"/>
    <s v="ENERO"/>
    <d v="2026-01-16T00:00:00"/>
    <s v="3323 - 6047026"/>
    <s v="OTRO"/>
    <s v="LAND EXPO"/>
    <n v="5182950"/>
    <n v="0"/>
    <n v="0"/>
    <n v="6169.36"/>
    <n v="0"/>
    <n v="0"/>
    <n v="6169.36"/>
    <s v="USD"/>
    <n v="6169.36"/>
    <d v="2026-01-06T00:00:00"/>
    <s v="JOHNSON ELECTRIC GROUP MEXICO, S. DE R.L.C.V."/>
    <s v="USA"/>
    <s v="USA"/>
    <s v="APX WAREHOUSE "/>
    <s v="M19"/>
    <s v="O"/>
    <s v="LAND EXPO"/>
    <s v="59210003"/>
    <s v="NO COMMENTS"/>
    <m/>
    <m/>
    <s v="03"/>
    <s v="NO"/>
    <n v="0"/>
    <s v="NO"/>
    <m/>
    <m/>
    <m/>
  </r>
  <r>
    <s v="03"/>
    <s v="MXG"/>
    <n v="574"/>
    <x v="6"/>
    <s v="Freight"/>
    <s v="FreightFG-R-2093LE25.M19"/>
    <x v="434"/>
    <n v="54878"/>
    <s v="ENERO"/>
    <d v="2026-01-16T00:00:00"/>
    <s v="3323 - 6047026"/>
    <s v="OTRO"/>
    <s v="LAND EXPO"/>
    <n v="553888"/>
    <n v="0"/>
    <n v="0"/>
    <n v="6419.36"/>
    <n v="0"/>
    <n v="0"/>
    <n v="6419.36"/>
    <s v="USD"/>
    <n v="6419.36"/>
    <d v="2026-01-08T00:00:00"/>
    <s v="JOHNSON ELECTRIC GROUP MEXICO, S. DE R.L.C.V."/>
    <s v="USA"/>
    <s v="USA"/>
    <s v="APX WAREHOUSE "/>
    <s v="M19"/>
    <s v="O"/>
    <s v="LAND EXPO"/>
    <s v="59210003"/>
    <s v="NO COMMENTS"/>
    <m/>
    <m/>
    <s v="03"/>
    <s v="NO"/>
    <n v="0"/>
    <s v="NO"/>
    <m/>
    <m/>
    <m/>
  </r>
  <r>
    <s v="03"/>
    <s v="MXG"/>
    <n v="575"/>
    <x v="6"/>
    <s v="Freight"/>
    <s v="FreightFG-R-2098LE25.M19"/>
    <x v="463"/>
    <n v="54879"/>
    <s v="ENERO"/>
    <d v="2026-01-16T00:00:00"/>
    <s v="3323 - 6047026"/>
    <s v="OTRO"/>
    <s v="LAND EXPO"/>
    <n v="5184027"/>
    <n v="0"/>
    <n v="0"/>
    <n v="5274.19"/>
    <n v="0"/>
    <n v="0"/>
    <n v="5274.19"/>
    <s v="USD"/>
    <n v="5274.19"/>
    <d v="2026-01-10T00:00:00"/>
    <s v="JOHNSON ELECTRIC GROUP MEXICO, S. DE R.L.C.V."/>
    <s v="USA"/>
    <s v="USA"/>
    <s v="MEMPHIS DISTRIBUTION SERVICES"/>
    <s v="M19"/>
    <s v="O"/>
    <s v="LAND EXPO"/>
    <s v="59210003"/>
    <s v="NO COMMENTS"/>
    <m/>
    <m/>
    <s v="03"/>
    <s v="NO"/>
    <n v="0"/>
    <s v="NO"/>
    <m/>
    <m/>
    <m/>
  </r>
  <r>
    <s v="03"/>
    <s v="MXG"/>
    <n v="576"/>
    <x v="6"/>
    <s v="Freight"/>
    <s v="FreightFG-R-2094LE25.M19"/>
    <x v="471"/>
    <n v="54880"/>
    <s v="ENERO"/>
    <d v="2026-01-16T00:00:00"/>
    <s v="3323 - 6047026"/>
    <s v="OTRO"/>
    <s v="LAND EXPO"/>
    <n v="5182934"/>
    <n v="0"/>
    <n v="0"/>
    <n v="5636.64"/>
    <n v="0"/>
    <n v="0"/>
    <n v="5636.64"/>
    <s v="USD"/>
    <n v="5636.64"/>
    <d v="2026-01-10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3"/>
    <s v="SI"/>
    <n v="5636.64"/>
    <s v="SI"/>
    <m/>
    <m/>
    <m/>
  </r>
  <r>
    <s v="03"/>
    <s v="MXG"/>
    <n v="577"/>
    <x v="6"/>
    <s v="Freight"/>
    <s v="FreightFG-R-2095LE25.M19"/>
    <x v="472"/>
    <n v="54881"/>
    <s v="ENERO"/>
    <d v="2026-01-16T00:00:00"/>
    <s v="3323 - 6047026"/>
    <s v="OTRO"/>
    <s v="LAND EXPO"/>
    <n v="548223"/>
    <n v="0"/>
    <n v="0"/>
    <n v="6019.36"/>
    <n v="0"/>
    <n v="0"/>
    <n v="6019.36"/>
    <s v="USD"/>
    <n v="6019.36"/>
    <d v="2026-01-10T00:00:00"/>
    <s v="JOHNSON ELECTRIC GROUP MEXICO, S. DE R.L.C.V."/>
    <s v="USA"/>
    <s v="USA"/>
    <s v="APX WAREHOUSE "/>
    <s v="M19"/>
    <s v="O"/>
    <s v="LAND EXPO"/>
    <s v="59210003"/>
    <s v="NO COMMENTS"/>
    <m/>
    <m/>
    <s v="03"/>
    <s v="NO"/>
    <n v="0"/>
    <s v="NO"/>
    <m/>
    <m/>
    <m/>
  </r>
  <r>
    <s v="03"/>
    <s v="MXG"/>
    <n v="578"/>
    <x v="6"/>
    <s v="Freight"/>
    <s v="FreightFG-R-2096LE25.M19"/>
    <x v="473"/>
    <n v="54882"/>
    <s v="ENERO"/>
    <d v="2026-01-16T00:00:00"/>
    <s v="3323 - 6047026"/>
    <s v="OTRO"/>
    <s v="LAND EXPO"/>
    <n v="5182312"/>
    <n v="0"/>
    <n v="0"/>
    <n v="5636.64"/>
    <n v="0"/>
    <n v="0"/>
    <n v="5636.64"/>
    <s v="USD"/>
    <n v="5636.64"/>
    <d v="2026-01-10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3"/>
    <s v="SI"/>
    <n v="5636.64"/>
    <s v="SI"/>
    <m/>
    <m/>
    <m/>
  </r>
  <r>
    <s v="03"/>
    <s v="MXG"/>
    <n v="579"/>
    <x v="15"/>
    <s v="Freight"/>
    <s v="FreightRM-R-012-SI26-M19"/>
    <x v="474"/>
    <s v="MX-1071"/>
    <s v="ENERO"/>
    <d v="2026-01-12T00:00:00"/>
    <m/>
    <s v="MATRIGALSA"/>
    <s v="SEA IMPO"/>
    <s v="LIGERO"/>
    <n v="0"/>
    <n v="0"/>
    <n v="14000"/>
    <n v="2240"/>
    <n v="560"/>
    <n v="15680"/>
    <s v="MXN"/>
    <n v="907.24989874443088"/>
    <s v="VARIAS"/>
    <s v="MATRIGALSA"/>
    <s v="JAL"/>
    <s v="ZCL"/>
    <s v="JEG"/>
    <s v="M19"/>
    <s v="I"/>
    <s v="SEA IMPO"/>
    <s v="67120000"/>
    <s v="NO COMMENTS"/>
    <m/>
    <m/>
    <s v="03"/>
    <s v="NO"/>
    <n v="0"/>
    <s v="NO"/>
    <m/>
    <m/>
    <m/>
  </r>
  <r>
    <s v="03"/>
    <s v="MXG"/>
    <n v="580"/>
    <x v="15"/>
    <s v="Freight"/>
    <s v="FreightFG-V-009-V1E26-M01"/>
    <x v="475"/>
    <s v="MX-1072"/>
    <s v="ENERO"/>
    <d v="2026-01-13T00:00:00"/>
    <s v="26-730-3658-6000229"/>
    <s v="NISSAN"/>
    <s v="SEA IMPO"/>
    <s v="LIGERO"/>
    <n v="0"/>
    <n v="0"/>
    <n v="12075"/>
    <n v="1932"/>
    <n v="483"/>
    <n v="13524"/>
    <s v="MXN"/>
    <n v="782.50303766707168"/>
    <s v="VARIAS"/>
    <s v="JEG"/>
    <s v="ZAC"/>
    <s v="AGS"/>
    <s v="NISSAN"/>
    <s v="M01"/>
    <s v="O"/>
    <s v="LAND EXPO"/>
    <s v="59210003"/>
    <s v="NO COMMENTS"/>
    <m/>
    <m/>
    <s v="03"/>
    <s v="NO"/>
    <n v="0"/>
    <s v="NO"/>
    <m/>
    <m/>
    <m/>
  </r>
  <r>
    <s v="03"/>
    <s v="MXG"/>
    <n v="581"/>
    <x v="15"/>
    <s v="Freight"/>
    <s v="FreightFG-V-006-VIE26-M46.2"/>
    <x v="476"/>
    <s v="MX-1073"/>
    <s v="ENERO"/>
    <d v="2026-01-13T00:00:00"/>
    <s v="26-730-3658-6000210"/>
    <s v="CONTINENTAL"/>
    <s v="SEA IMPO"/>
    <s v="RABON"/>
    <n v="0"/>
    <n v="0"/>
    <n v="12500"/>
    <n v="2000"/>
    <n v="500"/>
    <n v="14000"/>
    <s v="MXN"/>
    <n v="810.04455245038469"/>
    <s v="VARIAS"/>
    <s v="JEG"/>
    <s v="ZAC"/>
    <s v="SLP"/>
    <s v="CONTINENTAL"/>
    <s v="M46"/>
    <s v="O"/>
    <s v="LAND EXPO"/>
    <s v="59210003"/>
    <s v="NO COMMENTS"/>
    <m/>
    <m/>
    <s v="03"/>
    <s v="NO"/>
    <n v="0"/>
    <s v="NO"/>
    <m/>
    <m/>
    <m/>
  </r>
  <r>
    <s v="03"/>
    <s v="MXG"/>
    <n v="582"/>
    <x v="15"/>
    <s v="Freight"/>
    <s v="FreightRM-R-017-SI26-M19"/>
    <x v="477"/>
    <s v="MX-1074"/>
    <s v="ENERO"/>
    <d v="2026-01-14T00:00:00"/>
    <m/>
    <s v="JUAREZ"/>
    <s v="SEA IMPO"/>
    <s v="RABON"/>
    <n v="0"/>
    <n v="0"/>
    <n v="50000"/>
    <n v="8000"/>
    <n v="2000"/>
    <n v="56000"/>
    <s v="MXN"/>
    <n v="3240.1782098015387"/>
    <s v="VARIAS"/>
    <s v="JUAREZ"/>
    <s v="JUAREZ"/>
    <s v="ZCL"/>
    <s v="JEG"/>
    <s v="M19"/>
    <s v="I"/>
    <s v="SEA IMPO"/>
    <s v="67120000"/>
    <s v="NO COMMENTS"/>
    <m/>
    <m/>
    <s v="03"/>
    <s v="NO"/>
    <n v="0"/>
    <s v="NO"/>
    <m/>
    <m/>
    <m/>
  </r>
  <r>
    <s v="03"/>
    <s v="MXG"/>
    <n v="583"/>
    <x v="15"/>
    <s v="Freight"/>
    <s v="FreightRM-V-003-V1I26-M19.3"/>
    <x v="478"/>
    <s v="MX-1077"/>
    <s v="ENERO"/>
    <d v="2026-01-16T00:00:00"/>
    <s v="26-730-3658-5000204"/>
    <s v="ASAHI"/>
    <s v="SEA IMPO"/>
    <s v="LIGERO"/>
    <n v="0"/>
    <n v="0"/>
    <n v="8715"/>
    <n v="1394.4"/>
    <n v="348.6"/>
    <n v="9760.7999999999993"/>
    <s v="MXN"/>
    <n v="564.76306196840812"/>
    <s v="VARIAS"/>
    <s v="ASAHI"/>
    <s v="SLP"/>
    <s v="ZCL"/>
    <s v="JEG"/>
    <s v="M19"/>
    <s v="I"/>
    <s v="LAND IMPO"/>
    <s v="67110002"/>
    <s v="NO COMMENTS"/>
    <m/>
    <m/>
    <s v="03"/>
    <s v="NO"/>
    <n v="0"/>
    <s v="NO"/>
    <m/>
    <m/>
    <m/>
  </r>
  <r>
    <s v="03"/>
    <s v="MXG"/>
    <n v="584"/>
    <x v="15"/>
    <s v="Freight"/>
    <s v="FreightRM-R-006-SI25-M19"/>
    <x v="479"/>
    <s v="MX-1076"/>
    <s v="ENERO"/>
    <d v="2026-01-16T00:00:00"/>
    <m/>
    <s v="ELICA"/>
    <s v="SEA IMPO"/>
    <s v="RABON"/>
    <n v="0"/>
    <n v="0"/>
    <n v="23500"/>
    <n v="3760"/>
    <n v="940"/>
    <n v="26320"/>
    <s v="MXN"/>
    <n v="1522.8837586067232"/>
    <d v="2026-12-18T00:00:00"/>
    <s v="ELICA"/>
    <s v="QRO"/>
    <s v="ZCL"/>
    <s v="JEG"/>
    <s v="M19"/>
    <s v="I"/>
    <s v="SEA IMPO"/>
    <s v="67120000"/>
    <s v="NO COMMENTS"/>
    <m/>
    <m/>
    <s v="03"/>
    <s v="NO"/>
    <n v="0"/>
    <s v="NO"/>
    <m/>
    <m/>
    <m/>
  </r>
  <r>
    <s v="03"/>
    <s v="MXG"/>
    <n v="585"/>
    <x v="15"/>
    <s v="Freight"/>
    <s v="FreightRM-M-552-SI25-M19/RM-M-546-SI25-M19"/>
    <x v="480"/>
    <s v="CAL-4002"/>
    <s v="ENERO"/>
    <d v="2026-01-15T00:00:00"/>
    <s v="2516-1690-6000195/2516-1690-6000189"/>
    <s v="JXLU6397805/FFAU2076332"/>
    <s v="SEA IMPO"/>
    <s v="CONTENEDOR"/>
    <n v="0"/>
    <n v="0"/>
    <n v="71400"/>
    <n v="11424"/>
    <n v="2856"/>
    <n v="79968"/>
    <s v="MXN"/>
    <n v="4626.9744835965976"/>
    <d v="2026-01-17T00:00:00"/>
    <s v="JE-CHN"/>
    <s v="CHN"/>
    <s v="ZCL"/>
    <s v="JEG"/>
    <s v="M19"/>
    <s v="I"/>
    <s v="SEA IMPO"/>
    <s v="67120000"/>
    <s v="NO COMMENTS"/>
    <m/>
    <m/>
    <s v="03"/>
    <s v="NO"/>
    <n v="0"/>
    <s v="NO"/>
    <m/>
    <m/>
    <m/>
  </r>
  <r>
    <s v="03"/>
    <s v="MXG"/>
    <n v="586"/>
    <x v="15"/>
    <s v="Freight"/>
    <s v="FreightRM-M-544-SI25-M19/RM-M-545-SI25-M19"/>
    <x v="481"/>
    <s v="CAL-4003"/>
    <s v="ENERO"/>
    <d v="2026-01-15T00:00:00"/>
    <s v="2516-1690-6000173/2516-1690-6000190"/>
    <s v="MSBU8301997/MSBU8718574"/>
    <s v="SEA IMPO"/>
    <s v="CONTENEDOR"/>
    <n v="0"/>
    <n v="0"/>
    <n v="64000"/>
    <n v="10240"/>
    <n v="2560"/>
    <n v="71680"/>
    <s v="MXN"/>
    <n v="4147.4281085459697"/>
    <d v="2026-01-17T00:00:00"/>
    <s v="JE-CHN"/>
    <s v="CHN"/>
    <s v="ZCL"/>
    <s v="JEG"/>
    <s v="M19"/>
    <s v="I"/>
    <s v="SEA IMPO"/>
    <s v="67120000"/>
    <s v="NO COMMENTS"/>
    <m/>
    <m/>
    <s v="03"/>
    <s v="NO"/>
    <n v="0"/>
    <s v="NO"/>
    <m/>
    <m/>
    <m/>
  </r>
  <r>
    <s v="03"/>
    <s v="MXG"/>
    <n v="587"/>
    <x v="15"/>
    <s v="Freight"/>
    <s v="FreightRM-M-534-SI25-M19"/>
    <x v="482"/>
    <s v="CAL-4007  "/>
    <s v="ENERO"/>
    <d v="2026-01-16T00:00:00"/>
    <s v="2516-1690-6000186"/>
    <s v="TGBU4913003"/>
    <s v="SEA IMPO"/>
    <s v="CONTENEDOR"/>
    <n v="0"/>
    <n v="0"/>
    <n v="58000"/>
    <n v="9280"/>
    <n v="2320"/>
    <n v="64960"/>
    <s v="MXN"/>
    <n v="3758.606723369785"/>
    <d v="2026-01-19T00:00:00"/>
    <s v="JE-CHN"/>
    <s v="CHN"/>
    <s v="ZCL"/>
    <s v="JEG"/>
    <s v="M19"/>
    <s v="I"/>
    <s v="SEA IMPO"/>
    <s v="67120000"/>
    <s v="NO COMMENTS"/>
    <m/>
    <m/>
    <s v="03"/>
    <s v="NO"/>
    <n v="0"/>
    <s v="NO"/>
    <m/>
    <m/>
    <m/>
  </r>
  <r>
    <s v="03"/>
    <s v="MXG"/>
    <n v="588"/>
    <x v="7"/>
    <s v="STORAGE"/>
    <s v="STORAGEFG-R-1989LE25.M19"/>
    <x v="483"/>
    <n v="145886"/>
    <s v="ENERO"/>
    <d v="2026-01-14T00:00:00"/>
    <m/>
    <n v="553887"/>
    <s v="LAND IMPO"/>
    <s v="OTRO"/>
    <n v="0"/>
    <n v="0"/>
    <n v="40.75"/>
    <n v="0"/>
    <n v="0"/>
    <n v="40.75"/>
    <s v="USD"/>
    <n v="40.75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589"/>
    <x v="7"/>
    <s v="STORAGE"/>
    <s v="STORAGEFG-R-1994LE25.M19"/>
    <x v="484"/>
    <n v="145890"/>
    <s v="ENERO"/>
    <d v="2026-01-14T00:00:00"/>
    <m/>
    <n v="560597"/>
    <s v="LAND IMPO"/>
    <s v="OTRO"/>
    <n v="0"/>
    <n v="0"/>
    <n v="20.25"/>
    <n v="0"/>
    <n v="0"/>
    <n v="20.25"/>
    <s v="USD"/>
    <n v="20.25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590"/>
    <x v="7"/>
    <s v="STORAGE"/>
    <s v="STORAGEFG-R-1994LE25.M19-1"/>
    <x v="485"/>
    <n v="145892"/>
    <s v="ENERO"/>
    <d v="2026-01-14T00:00:00"/>
    <m/>
    <n v="553898"/>
    <s v="LAND IMPO"/>
    <s v="OTRO"/>
    <n v="0"/>
    <n v="0"/>
    <n v="102.25"/>
    <n v="0"/>
    <n v="0"/>
    <n v="102.25"/>
    <s v="USD"/>
    <n v="102.25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591"/>
    <x v="7"/>
    <s v="STORAGE"/>
    <s v="STORAGEFG-R-1995LE25.M19-1"/>
    <x v="486"/>
    <n v="145891"/>
    <s v="ENERO"/>
    <d v="2026-01-14T00:00:00"/>
    <m/>
    <s v="H06547"/>
    <s v="LAND IMPO"/>
    <s v="OTRO"/>
    <n v="0"/>
    <n v="0"/>
    <n v="51"/>
    <n v="0"/>
    <n v="0"/>
    <n v="51"/>
    <s v="USD"/>
    <n v="51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592"/>
    <x v="7"/>
    <s v="STORAGE"/>
    <s v="STORAGEFG-R-1978LE25.M19"/>
    <x v="107"/>
    <n v="145894"/>
    <s v="ENERO"/>
    <d v="2026-01-14T00:00:00"/>
    <m/>
    <s v="H10200"/>
    <s v="LAND IMPO"/>
    <s v="OTRO"/>
    <n v="0"/>
    <n v="0"/>
    <n v="20.25"/>
    <n v="0"/>
    <n v="0"/>
    <n v="20.25"/>
    <s v="USD"/>
    <n v="20.25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593"/>
    <x v="7"/>
    <s v="STORAGE"/>
    <s v="STORAGEFG-R-1975LE25.M19-2"/>
    <x v="487"/>
    <n v="145895"/>
    <s v="ENERO"/>
    <d v="2026-01-14T00:00:00"/>
    <m/>
    <n v="548049"/>
    <s v="LAND IMPO"/>
    <s v="OTRO"/>
    <n v="0"/>
    <n v="0"/>
    <n v="30.5"/>
    <n v="0"/>
    <n v="0"/>
    <n v="30.5"/>
    <s v="USD"/>
    <n v="30.5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594"/>
    <x v="7"/>
    <s v="STORAGE"/>
    <s v="STORAGEFG-R-1978LE25.M19"/>
    <x v="107"/>
    <n v="145896"/>
    <s v="ENERO"/>
    <d v="2026-01-14T00:00:00"/>
    <m/>
    <n v="553887"/>
    <s v="LAND IMPO"/>
    <s v="OTRO"/>
    <n v="0"/>
    <n v="0"/>
    <n v="143.25"/>
    <n v="0"/>
    <n v="0"/>
    <n v="143.25"/>
    <s v="USD"/>
    <n v="143.25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595"/>
    <x v="7"/>
    <s v="STORAGE"/>
    <s v="STORAGEFG-R-1982LE25.M19"/>
    <x v="488"/>
    <n v="145897"/>
    <s v="ENERO"/>
    <d v="2026-01-14T00:00:00"/>
    <m/>
    <n v="548210"/>
    <s v="LAND IMPO"/>
    <s v="OTRO"/>
    <n v="0"/>
    <n v="0"/>
    <n v="92"/>
    <n v="0"/>
    <n v="0"/>
    <n v="92"/>
    <s v="USD"/>
    <n v="92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596"/>
    <x v="7"/>
    <s v="STORAGE"/>
    <s v="STORAGEFG-R-1985LE25.M19"/>
    <x v="103"/>
    <n v="145898"/>
    <s v="ENERO"/>
    <d v="2026-01-14T00:00:00"/>
    <m/>
    <n v="548188"/>
    <s v="LAND IMPO"/>
    <s v="OTRO"/>
    <n v="0"/>
    <n v="0"/>
    <n v="122.75"/>
    <n v="0"/>
    <n v="0"/>
    <n v="122.75"/>
    <s v="USD"/>
    <n v="122.75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597"/>
    <x v="7"/>
    <s v="STORAGE"/>
    <s v="STORAGEFG-R-2002LE25.M19"/>
    <x v="489"/>
    <n v="145902"/>
    <s v="ENERO"/>
    <d v="2026-01-14T00:00:00"/>
    <m/>
    <n v="226044"/>
    <s v="LAND IMPO"/>
    <s v="OTRO"/>
    <n v="0"/>
    <n v="0"/>
    <n v="30.5"/>
    <n v="0"/>
    <n v="0"/>
    <n v="30.5"/>
    <s v="USD"/>
    <n v="30.5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598"/>
    <x v="7"/>
    <s v="STORAGE"/>
    <s v="STORAGEFG-R-2010LE25.M19-1"/>
    <x v="490"/>
    <n v="145904"/>
    <s v="ENERO"/>
    <d v="2026-01-14T00:00:00"/>
    <m/>
    <n v="226077"/>
    <s v="LAND IMPO"/>
    <s v="OTRO"/>
    <n v="0"/>
    <n v="0"/>
    <n v="71.5"/>
    <n v="0"/>
    <n v="0"/>
    <n v="71.5"/>
    <s v="USD"/>
    <n v="71.5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599"/>
    <x v="7"/>
    <s v="STORAGE"/>
    <s v="STORAGEFG-R-2005LE25.M19"/>
    <x v="491"/>
    <n v="145905"/>
    <s v="ENERO"/>
    <d v="2026-01-14T00:00:00"/>
    <m/>
    <n v="226138"/>
    <s v="LAND IMPO"/>
    <s v="OTRO"/>
    <n v="0"/>
    <n v="0"/>
    <n v="30.5"/>
    <n v="0"/>
    <n v="0"/>
    <n v="30.5"/>
    <s v="USD"/>
    <n v="30.5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600"/>
    <x v="7"/>
    <s v="STORAGE"/>
    <s v="STORAGEFG-R-2007LE25.M19"/>
    <x v="109"/>
    <n v="145909"/>
    <s v="ENERO"/>
    <d v="2026-01-14T00:00:00"/>
    <m/>
    <n v="226211"/>
    <s v="LAND IMPO"/>
    <s v="OTRO"/>
    <n v="0"/>
    <n v="0"/>
    <n v="71.5"/>
    <n v="0"/>
    <n v="0"/>
    <n v="71.5"/>
    <s v="USD"/>
    <n v="71.5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601"/>
    <x v="7"/>
    <s v="STORAGE"/>
    <s v="STORAGEFG-R-2020LE25.M19"/>
    <x v="492"/>
    <n v="145921"/>
    <s v="ENERO"/>
    <d v="2026-01-14T00:00:00"/>
    <m/>
    <n v="226292"/>
    <s v="LAND IMPO"/>
    <s v="OTRO"/>
    <n v="0"/>
    <n v="0"/>
    <n v="40.75"/>
    <n v="0"/>
    <n v="0"/>
    <n v="40.75"/>
    <s v="USD"/>
    <n v="40.75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602"/>
    <x v="7"/>
    <s v="STORAGE"/>
    <s v="STORAGEFG-R-2044LE25-M19"/>
    <x v="493"/>
    <n v="145922"/>
    <s v="ENERO"/>
    <d v="2026-01-14T00:00:00"/>
    <m/>
    <n v="226571"/>
    <s v="LAND IMPO"/>
    <s v="OTRO"/>
    <n v="0"/>
    <n v="0"/>
    <n v="20.25"/>
    <n v="0"/>
    <n v="0"/>
    <n v="20.25"/>
    <s v="USD"/>
    <n v="20.25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603"/>
    <x v="7"/>
    <s v="STORAGE"/>
    <s v="STORAGEFG-R-2046LE25M19"/>
    <x v="494"/>
    <n v="145924"/>
    <s v="ENERO"/>
    <d v="2026-01-14T00:00:00"/>
    <m/>
    <n v="226589"/>
    <s v="LAND IMPO"/>
    <s v="OTRO"/>
    <n v="0"/>
    <n v="0"/>
    <n v="20.25"/>
    <n v="0"/>
    <n v="0"/>
    <n v="20.25"/>
    <s v="USD"/>
    <n v="20.25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604"/>
    <x v="7"/>
    <s v="STORAGE"/>
    <s v="STORAGEFG-R-2068LE25.M19"/>
    <x v="77"/>
    <n v="145925"/>
    <s v="ENERO"/>
    <d v="2026-01-14T00:00:00"/>
    <m/>
    <n v="227016"/>
    <s v="LAND IMPO"/>
    <s v="OTRO"/>
    <n v="0"/>
    <n v="0"/>
    <n v="61.25"/>
    <n v="0"/>
    <n v="0"/>
    <n v="61.25"/>
    <s v="USD"/>
    <n v="61.25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605"/>
    <x v="7"/>
    <s v="STORAGE"/>
    <s v="STORAGEFG-R-2078LE25.M19"/>
    <x v="81"/>
    <n v="145928"/>
    <s v="ENERO"/>
    <d v="2026-01-14T00:00:00"/>
    <m/>
    <n v="227201"/>
    <s v="LAND IMPO"/>
    <s v="OTRO"/>
    <n v="0"/>
    <n v="0"/>
    <n v="215"/>
    <n v="0"/>
    <n v="0"/>
    <n v="215"/>
    <s v="USD"/>
    <n v="215"/>
    <s v="VARIAS"/>
    <s v="LDO"/>
    <s v="LDO"/>
    <s v="ZCL"/>
    <s v="JOHNSON MX"/>
    <s v="M19"/>
    <s v="O"/>
    <s v="LAND EXPO"/>
    <n v="75640000"/>
    <s v="NO COMMENTS"/>
    <m/>
    <m/>
    <s v="03"/>
    <s v="NO"/>
    <n v="0"/>
    <s v="NO"/>
    <m/>
    <m/>
    <m/>
  </r>
  <r>
    <s v="03"/>
    <s v="MXG"/>
    <n v="606"/>
    <x v="8"/>
    <s v="Freight"/>
    <s v="FreightRM-R-011-SI26-M19"/>
    <x v="436"/>
    <n v="4626"/>
    <s v="ENERO"/>
    <d v="2026-01-12T00:00:00"/>
    <m/>
    <s v="MEDUBG229355"/>
    <s v="LAND IMPO"/>
    <s v="MSMU 7895033"/>
    <n v="0"/>
    <n v="0"/>
    <n v="36500"/>
    <n v="5840"/>
    <n v="1460"/>
    <n v="40880"/>
    <s v="MXN"/>
    <n v="2365.3300931551234"/>
    <s v="9-Jan"/>
    <s v="MSC SYDNEY VI - NH551A"/>
    <s v="ALT"/>
    <s v="ZCL"/>
    <s v="JOHNSON MX"/>
    <s v="M19"/>
    <s v="I"/>
    <s v="SEA IMPO"/>
    <s v="67120000"/>
    <s v="NO COMMENTS"/>
    <m/>
    <m/>
    <s v="03"/>
    <s v="NO"/>
    <n v="0"/>
    <s v="NO"/>
    <m/>
    <m/>
    <m/>
  </r>
  <r>
    <s v="03"/>
    <s v="MXG"/>
    <n v="607"/>
    <x v="8"/>
    <s v="Freight"/>
    <s v="FreightRM-M-220-SI25-M19-L"/>
    <x v="495"/>
    <n v="4632"/>
    <s v="ENERO"/>
    <d v="2026-01-14T00:00:00"/>
    <s v="25-160-1690-6000184"/>
    <s v="OTRO"/>
    <s v="LAND IMPO"/>
    <s v="CARGA SUELTA"/>
    <n v="0"/>
    <n v="0"/>
    <n v="36500"/>
    <n v="5840"/>
    <n v="1460"/>
    <n v="40880"/>
    <s v="MXN"/>
    <n v="2365.3300931551234"/>
    <s v="VARIAS"/>
    <s v="VARIOUS"/>
    <s v="ALT"/>
    <s v="ZCL"/>
    <s v="JOHNSON MX"/>
    <s v="M19"/>
    <s v="I"/>
    <s v="SEA IMPO"/>
    <s v="67120000"/>
    <s v="NO COMMENTS"/>
    <m/>
    <m/>
    <s v="03"/>
    <s v="NO"/>
    <n v="0"/>
    <s v="NO"/>
    <m/>
    <m/>
    <m/>
  </r>
  <r>
    <s v="03"/>
    <s v="MXG"/>
    <n v="608"/>
    <x v="8"/>
    <s v="Freight"/>
    <s v="FreightRM-M-223-SI25-M19-L"/>
    <x v="291"/>
    <n v="4632"/>
    <s v="ENERO"/>
    <d v="2026-01-14T00:00:00"/>
    <s v="25-160-1690-6000496"/>
    <s v="OTRO"/>
    <s v="LAND IMPO"/>
    <s v="OTRO"/>
    <n v="0"/>
    <n v="0"/>
    <n v="0"/>
    <n v="0"/>
    <n v="0"/>
    <n v="0"/>
    <s v="MXN"/>
    <n v="0"/>
    <s v="VARIAS"/>
    <s v="VARIOUS"/>
    <s v="ALT"/>
    <s v="ZCL"/>
    <s v="JOHNSON MX"/>
    <s v="M19"/>
    <s v="I"/>
    <s v="SEA IMPO"/>
    <s v="67120000"/>
    <s v="NO COMMENTS"/>
    <m/>
    <m/>
    <s v="03"/>
    <s v="NO"/>
    <n v="0"/>
    <s v="NO"/>
    <m/>
    <m/>
    <m/>
  </r>
  <r>
    <s v="03"/>
    <s v="MXG"/>
    <n v="609"/>
    <x v="8"/>
    <s v="Freight"/>
    <s v="FreightRM-M-228-SI25-M19-L"/>
    <x v="120"/>
    <n v="4632"/>
    <s v="ENERO"/>
    <d v="2026-01-14T00:00:00"/>
    <s v="25-160-1690-6000185"/>
    <s v="OTRO"/>
    <s v="LAND IMPO"/>
    <s v="OTRO"/>
    <n v="0"/>
    <n v="0"/>
    <n v="0"/>
    <n v="0"/>
    <n v="0"/>
    <n v="0"/>
    <s v="MXN"/>
    <n v="0"/>
    <s v="VARIAS"/>
    <s v="VARIOUS"/>
    <s v="ALT"/>
    <s v="ZCL"/>
    <s v="JOHNSON MX"/>
    <s v="M19"/>
    <s v="I"/>
    <s v="SEA IMPO"/>
    <s v="67120000"/>
    <s v="NO COMMENTS"/>
    <m/>
    <m/>
    <s v="03"/>
    <s v="NO"/>
    <n v="0"/>
    <s v="NO"/>
    <m/>
    <m/>
    <m/>
  </r>
  <r>
    <s v="03"/>
    <s v="MXG"/>
    <n v="610"/>
    <x v="19"/>
    <s v="Freight"/>
    <s v="FreightRM-J-1140LI25-M19"/>
    <x v="496"/>
    <s v="9354516-1"/>
    <s v="ENERO"/>
    <d v="2026-01-14T00:00:00"/>
    <s v="OTRO"/>
    <s v="OTRO"/>
    <s v="LAND IMPO"/>
    <s v="OTRO"/>
    <n v="0"/>
    <n v="0"/>
    <n v="1855"/>
    <n v="0"/>
    <n v="0"/>
    <n v="1855"/>
    <s v="USD"/>
    <n v="1855"/>
    <s v="VARIAS"/>
    <s v="MDS"/>
    <s v="USA"/>
    <s v="USA"/>
    <s v="BRIDGEWATERS INTERIORS"/>
    <s v="M19"/>
    <s v="I"/>
    <s v="LAND IMPO"/>
    <s v="67110002"/>
    <s v="NO COMMENTS"/>
    <m/>
    <m/>
    <s v="03"/>
    <s v="NO"/>
    <n v="0"/>
    <s v="NO"/>
    <m/>
    <m/>
    <m/>
  </r>
  <r>
    <s v="03"/>
    <s v="MXG"/>
    <n v="611"/>
    <x v="19"/>
    <s v="Freight"/>
    <s v="FreightRM-J-1142LI26-M19"/>
    <x v="497"/>
    <s v="9357619-1"/>
    <s v="ENERO"/>
    <d v="2026-01-12T00:00:00"/>
    <s v="OTRO"/>
    <s v="OTRO"/>
    <s v="LAND IMPO"/>
    <s v="OTRO"/>
    <n v="0"/>
    <n v="0"/>
    <n v="0"/>
    <n v="0"/>
    <n v="0"/>
    <n v="0"/>
    <s v="USD"/>
    <n v="0"/>
    <m/>
    <m/>
    <s v="USA"/>
    <s v="USA"/>
    <m/>
    <s v="M19"/>
    <s v="I"/>
    <s v="LAND IMPO"/>
    <s v="67110002"/>
    <s v="NO COMMENTS"/>
    <m/>
    <m/>
    <s v="03"/>
    <s v="NO"/>
    <n v="0"/>
    <s v="NO"/>
    <m/>
    <m/>
    <m/>
  </r>
  <r>
    <s v="04"/>
    <s v="MXG"/>
    <n v="612"/>
    <x v="9"/>
    <s v="Freight"/>
    <s v="FreightRM-M-255-SI25-M19-L"/>
    <x v="498"/>
    <s v="FV - 232"/>
    <s v="FEBRERO"/>
    <d v="2026-01-19T00:00:00"/>
    <m/>
    <s v="SHGZLO6489029V"/>
    <s v="SEA IMPO"/>
    <s v="OTRO"/>
    <n v="0"/>
    <n v="0"/>
    <n v="487"/>
    <n v="51.68"/>
    <n v="0"/>
    <n v="538.67999999999995"/>
    <s v="USD"/>
    <n v="538.67999999999995"/>
    <d v="2026-01-11T00:00:00"/>
    <s v="SHANGHAI KRAH ELECTRONICS CO; LTD"/>
    <s v="CHN"/>
    <s v="ZCL"/>
    <s v="JOHNSON ELECTRIC GROUP MEXICO"/>
    <s v="M19"/>
    <s v="I"/>
    <s v="SEA IMPO"/>
    <s v="67120000"/>
    <s v="NO COMMENTS"/>
    <m/>
    <m/>
    <s v="04"/>
    <s v="NO"/>
    <n v="0"/>
    <s v="NO"/>
    <m/>
    <m/>
    <m/>
  </r>
  <r>
    <s v="04"/>
    <s v="MXG"/>
    <n v="613"/>
    <x v="9"/>
    <s v="Freight"/>
    <s v="FreightRM-M-255-SI25-M19-L"/>
    <x v="498"/>
    <s v="FV - 233"/>
    <s v="FEBRERO"/>
    <d v="2026-01-19T00:00:00"/>
    <m/>
    <s v="SHGZLO6489000V"/>
    <s v="SEA IMPO"/>
    <s v="OTRO"/>
    <n v="0"/>
    <n v="0"/>
    <n v="487"/>
    <n v="51.68"/>
    <n v="0"/>
    <n v="538.67999999999995"/>
    <s v="USD"/>
    <n v="538.67999999999995"/>
    <d v="2026-01-07T00:00:00"/>
    <s v="SHANGHAI KRAH ELECTRONICS CO; LTD"/>
    <s v="CHN"/>
    <s v="ZCL"/>
    <s v="JOHNSON ELECTRIC GROUP MEXICO"/>
    <s v="M19"/>
    <s v="I"/>
    <s v="SEA IMPO"/>
    <s v="67120000"/>
    <s v="NO COMMENTS"/>
    <m/>
    <m/>
    <s v="04"/>
    <s v="NO"/>
    <n v="0"/>
    <s v="NO"/>
    <m/>
    <m/>
    <m/>
  </r>
  <r>
    <s v="04"/>
    <s v="MXG"/>
    <n v="614"/>
    <x v="9"/>
    <s v="Freight"/>
    <s v="FreightRM-M-235-SI25-M19-L"/>
    <x v="499"/>
    <s v="FV - 235"/>
    <s v="FEBRERO"/>
    <d v="2026-01-22T00:00:00"/>
    <m/>
    <s v="SGMXATM065540"/>
    <s v="SEA IMPO"/>
    <s v="OTRO"/>
    <n v="0"/>
    <n v="0"/>
    <n v="676"/>
    <n v="36.799999999999997"/>
    <n v="0"/>
    <n v="712.8"/>
    <s v="USD"/>
    <n v="712.8"/>
    <d v="2025-12-12T00:00:00"/>
    <s v="KBS-SPRITZTECHNIK GMBH"/>
    <s v="SWI"/>
    <s v="ZCL"/>
    <s v="JOHNSON ELECTRIC GROUP MEXICO"/>
    <s v="M19"/>
    <s v="I"/>
    <s v="SEA IMPO"/>
    <s v="67120000"/>
    <s v="NO COMMENTS"/>
    <m/>
    <m/>
    <s v="04"/>
    <s v="NO"/>
    <n v="0"/>
    <s v="NO"/>
    <m/>
    <m/>
    <m/>
  </r>
  <r>
    <s v="04"/>
    <s v="MXG"/>
    <n v="615"/>
    <x v="9"/>
    <s v="Freight"/>
    <s v="FreightRM-A-0015AI26-M19-C9158"/>
    <x v="500"/>
    <s v="FV - 236"/>
    <s v="FEBRERO"/>
    <d v="2026-01-23T00:00:00"/>
    <m/>
    <n v="26010001735"/>
    <s v="AIR IMPO"/>
    <s v="OTRO"/>
    <n v="0"/>
    <n v="0"/>
    <n v="8105"/>
    <n v="245.6"/>
    <n v="0"/>
    <n v="8350.6"/>
    <s v="USD"/>
    <n v="8350.6"/>
    <d v="2026-01-12T00:00:00"/>
    <s v="ELETTROSUD SRL"/>
    <s v="ITA"/>
    <s v="ZCL"/>
    <s v="JOHNSON ELECTRIC GROUP MEXICO"/>
    <s v="M19"/>
    <s v="I"/>
    <s v="AIR IMPO"/>
    <n v="67180000"/>
    <s v="NO COMMENTS"/>
    <m/>
    <m/>
    <s v="04"/>
    <s v="NO"/>
    <n v="0"/>
    <s v="NO"/>
    <s v="CS000009158"/>
    <m/>
    <m/>
  </r>
  <r>
    <s v="04"/>
    <s v="MXG"/>
    <n v="616"/>
    <x v="10"/>
    <s v="Broker"/>
    <s v="BrokerRM-V-339-V1I25-M45"/>
    <x v="365"/>
    <s v="SAGS 33185"/>
    <s v="FEBRERO"/>
    <d v="2026-01-20T00:00:00"/>
    <s v="3658-6000650"/>
    <s v="OTRO"/>
    <s v="IMPORTACION"/>
    <s v="R1"/>
    <n v="0"/>
    <n v="0"/>
    <n v="760.89"/>
    <n v="121.74"/>
    <n v="0"/>
    <n v="882.63"/>
    <s v="MXN"/>
    <n v="50.70546331935428"/>
    <d v="2026-01-16T00:00:00"/>
    <s v="ELECTRICAL INSULATION"/>
    <s v="ZAC"/>
    <s v="MEX"/>
    <s v=" JEG"/>
    <s v="M62"/>
    <s v="I"/>
    <s v="LAND IMPO"/>
    <s v="67110002"/>
    <s v="NO COMMENTS"/>
    <m/>
    <m/>
    <s v="04"/>
    <s v="NO"/>
    <n v="0"/>
    <s v="NO"/>
    <m/>
    <m/>
    <m/>
  </r>
  <r>
    <s v="04"/>
    <s v="MXG"/>
    <n v="617"/>
    <x v="10"/>
    <s v="Broker"/>
    <s v="BrokerFG-V-173-V1E25-M01"/>
    <x v="501"/>
    <s v="SAGS 33188"/>
    <s v="FEBRERO"/>
    <d v="2026-01-20T00:00:00"/>
    <s v="3658-5008647"/>
    <s v="OTRO"/>
    <s v="EXPORTACION"/>
    <s v="V1"/>
    <n v="0"/>
    <n v="0"/>
    <n v="1440.22"/>
    <n v="230.44"/>
    <n v="0"/>
    <n v="1670.66"/>
    <s v="MXN"/>
    <n v="95.976331360946745"/>
    <d v="2026-01-19T00:00:00"/>
    <s v="JEG"/>
    <s v="MEX"/>
    <s v="ZAC"/>
    <s v="CONSORCIO INDUSTRIAL"/>
    <s v="M01"/>
    <s v="O"/>
    <s v="LAND EXPO"/>
    <s v="59210003"/>
    <s v="NO COMMENTS"/>
    <m/>
    <m/>
    <s v="04"/>
    <s v="NO"/>
    <n v="0"/>
    <s v="NO"/>
    <m/>
    <m/>
    <m/>
  </r>
  <r>
    <s v="04"/>
    <s v="MXG"/>
    <n v="618"/>
    <x v="10"/>
    <s v="Broker"/>
    <s v="BrokerRM-V-351-V1I25-M19"/>
    <x v="502"/>
    <s v="SAGS 33202"/>
    <s v="FEBRERO"/>
    <d v="2026-01-23T00:00:00"/>
    <s v="3658-5008648"/>
    <s v="OTRO"/>
    <s v="IMPORTACION"/>
    <s v="V1"/>
    <n v="0"/>
    <n v="0"/>
    <n v="1122.26"/>
    <n v="179.57"/>
    <n v="0"/>
    <n v="1301.83"/>
    <s v="MXN"/>
    <n v="74.787729074510253"/>
    <d v="2026-01-22T00:00:00"/>
    <s v="ENVALIOR SA DE CV"/>
    <s v="ZAC"/>
    <s v="MEX"/>
    <s v="JEG"/>
    <s v="M19"/>
    <s v="I"/>
    <s v="LAND IMPO"/>
    <s v="67110002"/>
    <s v="NO COMMENTS"/>
    <m/>
    <m/>
    <s v="04"/>
    <s v="NO"/>
    <n v="0"/>
    <s v="NO"/>
    <m/>
    <m/>
    <m/>
  </r>
  <r>
    <s v="04"/>
    <s v="MXT"/>
    <n v="619"/>
    <x v="10"/>
    <s v="Broker"/>
    <s v="BrokerVA-V-070-F4I25"/>
    <x v="503"/>
    <s v="SAGS 33186"/>
    <s v="FEBRERO"/>
    <d v="2026-01-20T00:00:00"/>
    <s v="3658-6000076"/>
    <s v="OTRO"/>
    <s v="IMPORTACION"/>
    <s v="F4"/>
    <n v="0"/>
    <n v="0"/>
    <n v="1235.8399999999999"/>
    <n v="197.74"/>
    <n v="0"/>
    <n v="1433.58"/>
    <s v="MXN"/>
    <n v="82.356523237777907"/>
    <d v="2026-01-19T00:00:00"/>
    <s v="JE NORTH"/>
    <s v="ZAC"/>
    <s v="MEX"/>
    <s v="JTM"/>
    <s v="M19"/>
    <s v="I"/>
    <s v="LAND IMPO"/>
    <s v="67110002"/>
    <s v="NO COMMENTS"/>
    <m/>
    <m/>
    <s v="04"/>
    <s v="NO"/>
    <n v="0"/>
    <s v="NO"/>
    <m/>
    <m/>
    <m/>
  </r>
  <r>
    <s v="04"/>
    <s v="MXT"/>
    <n v="620"/>
    <x v="10"/>
    <s v="Broker"/>
    <s v="BrokerVA-V-071-F4I25"/>
    <x v="504"/>
    <s v="SAGS 33189"/>
    <s v="FEBRERO"/>
    <d v="2026-01-20T00:00:00"/>
    <s v="3658-6000077"/>
    <s v="OTRO"/>
    <s v="IMPORTACION"/>
    <s v="F4"/>
    <n v="0"/>
    <n v="0"/>
    <n v="1235.8399999999999"/>
    <n v="197.74"/>
    <n v="0"/>
    <n v="1433.58"/>
    <s v="MXN"/>
    <n v="82.356523237777907"/>
    <d v="2026-01-19T00:00:00"/>
    <s v="JE NORTH"/>
    <s v="ZAC"/>
    <s v="MEX"/>
    <s v="JTM"/>
    <s v="M19"/>
    <s v="I"/>
    <s v="LAND IMPO"/>
    <s v="67110002"/>
    <s v="NO COMMENTS"/>
    <m/>
    <m/>
    <s v="04"/>
    <s v="NO"/>
    <n v="0"/>
    <s v="NO"/>
    <m/>
    <m/>
    <m/>
  </r>
  <r>
    <s v="04"/>
    <s v="MXT"/>
    <n v="621"/>
    <x v="10"/>
    <s v="Broker"/>
    <s v="BrokerVA-V-072-F4I25"/>
    <x v="505"/>
    <s v="SAGS 33187"/>
    <s v="FEBRERO"/>
    <d v="2026-01-20T00:00:00"/>
    <s v="3658-6000078"/>
    <s v="OTRO"/>
    <s v="IMPORTACION"/>
    <s v="F4"/>
    <n v="0"/>
    <n v="0"/>
    <n v="1235.8399999999999"/>
    <n v="197.74"/>
    <n v="0"/>
    <n v="1433.58"/>
    <s v="MXN"/>
    <n v="82.356523237777907"/>
    <d v="2026-01-19T00:00:00"/>
    <s v="JE NORTH"/>
    <s v="ZAC"/>
    <s v="MEX"/>
    <s v="JTM"/>
    <s v="M19"/>
    <s v="I"/>
    <s v="LAND IMPO"/>
    <s v="67110002"/>
    <s v="NO COMMENTS"/>
    <m/>
    <m/>
    <s v="04"/>
    <s v="NO"/>
    <n v="0"/>
    <s v="NO"/>
    <m/>
    <m/>
    <m/>
  </r>
  <r>
    <s v="04"/>
    <s v="MXG"/>
    <n v="622"/>
    <x v="11"/>
    <s v="Freight"/>
    <s v="FreightRM-V-028-V1I26-M19.1"/>
    <x v="506"/>
    <s v="C8054"/>
    <s v="FEBRERO"/>
    <d v="2026-01-09T00:00:00"/>
    <m/>
    <n v="5858"/>
    <s v="NAC"/>
    <s v="S/N"/>
    <n v="0"/>
    <n v="0"/>
    <n v="19000"/>
    <n v="3040"/>
    <n v="0"/>
    <n v="22040"/>
    <s v="MXN"/>
    <n v="1266.1572930430286"/>
    <d v="2026-01-09T00:00:00"/>
    <s v="MTY-ZAC"/>
    <s v="REA"/>
    <s v="JOHNSON "/>
    <s v="ZAC"/>
    <s v="M19"/>
    <s v="I"/>
    <s v="LAND IMPO"/>
    <s v="67110002"/>
    <s v="NO COMMENTS"/>
    <m/>
    <m/>
    <s v="04"/>
    <s v="NO"/>
    <n v="0"/>
    <s v="NO"/>
    <m/>
    <m/>
    <m/>
  </r>
  <r>
    <s v="04"/>
    <s v="MXG"/>
    <n v="623"/>
    <x v="11"/>
    <s v="Freight"/>
    <s v="FreightRM-V-010-V1I26-M19"/>
    <x v="507"/>
    <s v="C8117"/>
    <s v="FEBRERO"/>
    <d v="2026-01-13T00:00:00"/>
    <m/>
    <n v="5955"/>
    <s v="NAC"/>
    <s v="RB-002"/>
    <n v="0"/>
    <n v="0"/>
    <n v="2000"/>
    <n v="320"/>
    <n v="80"/>
    <n v="2240"/>
    <s v="MXN"/>
    <n v="128.68386281381055"/>
    <d v="2026-01-14T00:00:00"/>
    <s v="SLP-ZAC"/>
    <s v="EJOTAF"/>
    <s v="JOHNSON "/>
    <s v="ZAC"/>
    <s v="M19"/>
    <s v="I"/>
    <s v="LAND IMPO"/>
    <s v="67110002"/>
    <s v="NO COMMENTS"/>
    <m/>
    <m/>
    <s v="04"/>
    <s v="NO"/>
    <n v="0"/>
    <s v="NO"/>
    <m/>
    <m/>
    <m/>
  </r>
  <r>
    <s v="04"/>
    <s v="MXG"/>
    <n v="624"/>
    <x v="11"/>
    <s v="Freight"/>
    <s v="FreightRM-V-028-V1I26-M19"/>
    <x v="508"/>
    <s v="C8123"/>
    <s v="FEBRERO"/>
    <d v="2026-01-14T00:00:00"/>
    <m/>
    <n v="5939"/>
    <s v="NAC"/>
    <s v="S/N"/>
    <n v="0"/>
    <n v="0"/>
    <n v="19000"/>
    <n v="3040"/>
    <n v="0"/>
    <n v="22040"/>
    <s v="MXN"/>
    <n v="1266.1572930430286"/>
    <d v="2026-01-14T00:00:00"/>
    <s v="MTY-ZAC"/>
    <s v="REA"/>
    <s v="JOHNSON "/>
    <s v="ZAC"/>
    <s v="M19"/>
    <s v="I"/>
    <s v="LAND IMPO"/>
    <s v="67110002"/>
    <s v="NO COMMENTS"/>
    <m/>
    <m/>
    <s v="04"/>
    <s v="NO"/>
    <n v="0"/>
    <s v="NO"/>
    <m/>
    <m/>
    <m/>
  </r>
  <r>
    <s v="04"/>
    <s v="MXG"/>
    <n v="625"/>
    <x v="11"/>
    <s v="Freight"/>
    <s v="FreightRM-V-018-V1I26-M01.2"/>
    <x v="509"/>
    <s v="C8223"/>
    <s v="FEBRERO"/>
    <d v="2026-01-20T00:00:00"/>
    <s v="26-730 3658-6000226"/>
    <n v="6019"/>
    <s v="NAC"/>
    <s v="RB-002"/>
    <n v="0"/>
    <n v="0"/>
    <n v="19000"/>
    <n v="3040"/>
    <n v="760"/>
    <n v="21280"/>
    <s v="MXN"/>
    <n v="1222.4966967312"/>
    <d v="2026-01-20T00:00:00"/>
    <s v="QRO-ZAC"/>
    <s v="INNOVET"/>
    <s v="JOHNSON "/>
    <s v="ZAC"/>
    <s v="M01"/>
    <s v="I"/>
    <s v="LAND IMPO"/>
    <s v="67110002"/>
    <s v="NO COMMENTS"/>
    <m/>
    <m/>
    <s v="04"/>
    <s v="NO"/>
    <n v="0"/>
    <s v="NO"/>
    <m/>
    <m/>
    <m/>
  </r>
  <r>
    <s v="04"/>
    <s v="MXG"/>
    <n v="626"/>
    <x v="11"/>
    <s v="Freight"/>
    <s v="FreightRM-V-028-V1I26-M19.1"/>
    <x v="506"/>
    <s v="C8248"/>
    <s v="FEBRERO"/>
    <d v="2026-01-21T00:00:00"/>
    <m/>
    <n v="6031"/>
    <s v="NAC"/>
    <s v="S/N"/>
    <n v="0"/>
    <n v="0"/>
    <n v="19000"/>
    <n v="3040"/>
    <n v="0"/>
    <n v="22040"/>
    <s v="MXN"/>
    <n v="1266.1572930430286"/>
    <d v="2026-01-21T00:00:00"/>
    <s v="MTY-ZAC"/>
    <s v="REA"/>
    <s v="JOHNSON "/>
    <s v="ZAC"/>
    <s v="M19"/>
    <s v="I"/>
    <s v="LAND IMPO"/>
    <s v="67110002"/>
    <s v="NO COMMENTS"/>
    <m/>
    <m/>
    <s v="04"/>
    <s v="NO"/>
    <n v="0"/>
    <s v="NO"/>
    <m/>
    <m/>
    <m/>
  </r>
  <r>
    <s v="04"/>
    <s v="MXG"/>
    <n v="627"/>
    <x v="11"/>
    <s v="Freight"/>
    <s v="FreightRM-J-1155LI26-M19.3"/>
    <x v="390"/>
    <s v="C8150"/>
    <s v="FEBRERO"/>
    <d v="2026-01-16T00:00:00"/>
    <s v="26 24 3483 6089006/26 24 3483 6089011"/>
    <n v="6075"/>
    <s v="IMPO"/>
    <s v="TB-007"/>
    <n v="0"/>
    <n v="0"/>
    <n v="1200"/>
    <n v="192"/>
    <n v="48"/>
    <n v="1344"/>
    <s v="USD"/>
    <n v="1344"/>
    <d v="2026-01-16T00:00:00"/>
    <s v="USA-ZAC"/>
    <s v="TDS"/>
    <s v="JOHNSON "/>
    <s v="ZAC"/>
    <s v="M19"/>
    <s v="I"/>
    <s v="LAND IMPO"/>
    <s v="67110002"/>
    <s v="NO COMMENTS"/>
    <m/>
    <m/>
    <s v="04"/>
    <s v="NO"/>
    <n v="0"/>
    <s v="NO"/>
    <m/>
    <m/>
    <m/>
  </r>
  <r>
    <s v="04"/>
    <s v="MXG"/>
    <n v="628"/>
    <x v="11"/>
    <s v="Freight"/>
    <s v="FreightRM-J-1157LI26-M19.3"/>
    <x v="510"/>
    <s v="C8210"/>
    <s v="FEBRERO"/>
    <d v="2026-01-19T00:00:00"/>
    <s v="26 24 3483 6089009/26 24 3483 608901"/>
    <n v="6132"/>
    <s v="IMPO"/>
    <s v="TB-011"/>
    <n v="0"/>
    <n v="0"/>
    <n v="1200"/>
    <n v="192"/>
    <n v="48"/>
    <n v="1344"/>
    <s v="USD"/>
    <n v="1344"/>
    <d v="2026-01-20T00:00:00"/>
    <s v="USA-ZAC"/>
    <s v="TDS"/>
    <s v="JOHNSON "/>
    <s v="ZAC"/>
    <s v="M19"/>
    <s v="I"/>
    <s v="LAND IMPO"/>
    <s v="67110002"/>
    <s v="NO COMMENTS"/>
    <m/>
    <m/>
    <s v="04"/>
    <s v="NO"/>
    <n v="0"/>
    <s v="NO"/>
    <m/>
    <m/>
    <m/>
  </r>
  <r>
    <s v="04"/>
    <s v="MXG"/>
    <n v="629"/>
    <x v="11"/>
    <s v="Freight"/>
    <s v="FreightRM-J-1157LI26-M19.3"/>
    <x v="510"/>
    <s v="C8244"/>
    <s v="FEBRERO"/>
    <d v="2026-01-21T00:00:00"/>
    <s v="26 24 3483 6089009/26 24 3483 608901."/>
    <n v="6135"/>
    <s v="SEGURO "/>
    <s v="S/N"/>
    <n v="0"/>
    <n v="0"/>
    <n v="220"/>
    <n v="35.200000000000003"/>
    <n v="0"/>
    <n v="255.2"/>
    <s v="USD"/>
    <n v="255.2"/>
    <d v="2026-01-21T00:00:00"/>
    <s v="USA-ZAC"/>
    <s v="TDS"/>
    <s v="JOHNSON "/>
    <s v="ZAC"/>
    <s v="M19"/>
    <s v="I"/>
    <s v="LAND IMPO"/>
    <s v="67110002"/>
    <s v="NO COMMENTS"/>
    <m/>
    <m/>
    <s v="04"/>
    <s v="NO"/>
    <n v="0"/>
    <s v="NO"/>
    <m/>
    <m/>
    <m/>
  </r>
  <r>
    <s v="04"/>
    <s v="MXG"/>
    <n v="630"/>
    <x v="16"/>
    <s v="Freight"/>
    <s v="FreightRM-V-008-V1I26-M46, M01.1"/>
    <x v="511"/>
    <s v="AGU11738608"/>
    <s v="FEBRERO"/>
    <d v="2026-01-10T00:00:00"/>
    <s v="26-730-3658-6000214"/>
    <s v="DG122-0313360"/>
    <s v="EXPO"/>
    <s v="OTRO"/>
    <n v="0"/>
    <n v="0"/>
    <n v="12525.66"/>
    <n v="2004.11"/>
    <n v="0"/>
    <n v="14529.77"/>
    <s v="MXN"/>
    <n v="834.7084506233125"/>
    <d v="2026-01-05T00:00:00"/>
    <s v="ELEKTRISOLA"/>
    <s v="CHI"/>
    <s v="ZCL"/>
    <s v="JEG"/>
    <s v="M46"/>
    <s v="I"/>
    <s v="LAND IMPO"/>
    <s v="67110002"/>
    <s v="NO COMMENTS"/>
    <m/>
    <m/>
    <s v="04"/>
    <s v="NO"/>
    <n v="0"/>
    <s v="NO"/>
    <m/>
    <m/>
    <m/>
  </r>
  <r>
    <s v="04"/>
    <s v="MXG"/>
    <n v="631"/>
    <x v="16"/>
    <s v="Freight"/>
    <s v="FreightRM-V-031-V1I26-M19.1"/>
    <x v="512"/>
    <s v="AGU11738617"/>
    <s v="FEBRERO"/>
    <d v="2026-01-10T00:00:00"/>
    <s v="26-730-3658-6000251"/>
    <s v="DG122-0313630"/>
    <s v="EXPO"/>
    <s v="OTRO"/>
    <n v="0"/>
    <n v="0"/>
    <n v="3548.39"/>
    <n v="567.74"/>
    <n v="0"/>
    <n v="4116.13"/>
    <s v="MXN"/>
    <n v="236.46406618027231"/>
    <d v="2026-01-07T00:00:00"/>
    <s v="WURTH ELEKTRONIKA"/>
    <s v="GUA"/>
    <s v="ZCL"/>
    <s v="JEG"/>
    <s v="M19"/>
    <s v="I"/>
    <s v="LAND IMPO"/>
    <s v="67110002"/>
    <s v="NO COMMENTS"/>
    <m/>
    <m/>
    <s v="04"/>
    <s v="NO"/>
    <n v="0"/>
    <s v="NO"/>
    <m/>
    <m/>
    <m/>
  </r>
  <r>
    <s v="04"/>
    <s v="MXG"/>
    <n v="632"/>
    <x v="16"/>
    <s v="Freight"/>
    <s v="FreightRM-V-022-V1I26-M19.1"/>
    <x v="513"/>
    <s v="AGU11738626"/>
    <s v="FEBRERO"/>
    <d v="2026-01-10T00:00:00"/>
    <s v="26-730-3658-6000234"/>
    <s v="DG122-0313841"/>
    <s v="EXPO"/>
    <s v="OTRO"/>
    <n v="0"/>
    <n v="0"/>
    <n v="4607.1499999999996"/>
    <n v="737.14"/>
    <n v="0"/>
    <n v="5344.29"/>
    <s v="MXN"/>
    <n v="307.01958982018726"/>
    <d v="2026-01-09T00:00:00"/>
    <s v="ST CLAIR"/>
    <s v="GYM"/>
    <s v="ZCL"/>
    <s v="JEG"/>
    <s v="M19"/>
    <s v="I"/>
    <s v="LAND IMPO"/>
    <s v="67110002"/>
    <s v="NO COMMENTS"/>
    <m/>
    <m/>
    <s v="04"/>
    <s v="NO"/>
    <n v="0"/>
    <s v="NO"/>
    <m/>
    <m/>
    <m/>
  </r>
  <r>
    <s v="04"/>
    <s v="MXG"/>
    <n v="633"/>
    <x v="16"/>
    <s v="Freight"/>
    <s v="FreightRM-V-026-V1I26-M23.1"/>
    <x v="514"/>
    <s v="AGU11738658"/>
    <s v="FEBRERO"/>
    <d v="2026-01-10T00:00:00"/>
    <s v="26-730-3658-6000243"/>
    <s v="DG122-0314266"/>
    <s v="EXPO"/>
    <s v="OTRO"/>
    <n v="0"/>
    <n v="0"/>
    <n v="2858.4"/>
    <n v="457.34"/>
    <n v="0"/>
    <n v="3315.74"/>
    <s v="MXN"/>
    <n v="190.4831389670822"/>
    <d v="2026-01-09T00:00:00"/>
    <s v="PRECISION MODERNA"/>
    <s v="NAU"/>
    <s v="ZCL"/>
    <s v="JEG"/>
    <s v="M23"/>
    <s v="I"/>
    <s v="LAND IMPO"/>
    <s v="67110002"/>
    <s v="NO COMMENTS"/>
    <m/>
    <m/>
    <s v="04"/>
    <s v="NO"/>
    <n v="0"/>
    <s v="NO"/>
    <m/>
    <m/>
    <m/>
  </r>
  <r>
    <s v="04"/>
    <s v="MXG"/>
    <n v="634"/>
    <x v="16"/>
    <s v="Freight"/>
    <s v="FreightRM-V-031-V1I26-M19.2"/>
    <x v="515"/>
    <s v="AGU11738672"/>
    <s v="FEBRERO"/>
    <d v="2026-01-10T00:00:00"/>
    <s v="26-730-3658-6000251"/>
    <s v="DG122-0314567"/>
    <s v="EXPO"/>
    <s v="OTRO"/>
    <n v="0"/>
    <n v="0"/>
    <n v="2308.7600000000002"/>
    <n v="369.4"/>
    <n v="0"/>
    <n v="2678.16"/>
    <s v="MXN"/>
    <n v="153.85534555064055"/>
    <d v="2026-01-14T00:00:00"/>
    <s v="WURTH ELEKTRONIKA"/>
    <s v="GUA"/>
    <s v="ZCL"/>
    <s v="JEG"/>
    <s v="M19"/>
    <s v="I"/>
    <s v="LAND IMPO"/>
    <s v="67110002"/>
    <s v="NO COMMENTS"/>
    <m/>
    <m/>
    <s v="04"/>
    <s v="NO"/>
    <n v="0"/>
    <s v="NO"/>
    <m/>
    <m/>
    <m/>
  </r>
  <r>
    <s v="04"/>
    <s v="MXG"/>
    <n v="635"/>
    <x v="12"/>
    <s v="Broker"/>
    <s v="BrokerRM-J-1132LI25-M19"/>
    <x v="516"/>
    <n v="6236375433"/>
    <s v="FEBRERO"/>
    <d v="2026-01-19T00:00:00"/>
    <s v="OTRO"/>
    <n v="538581740"/>
    <s v="LAND IMPO"/>
    <s v="OTRO"/>
    <n v="0"/>
    <n v="0"/>
    <n v="500.68"/>
    <n v="0"/>
    <n v="0"/>
    <n v="500.68"/>
    <s v="USD"/>
    <n v="500.68"/>
    <d v="2026-01-06T00:00:00"/>
    <s v="SLIDEMATIC PRECISION"/>
    <s v="USA"/>
    <s v="USA"/>
    <s v="TDS"/>
    <s v="M19"/>
    <s v="I"/>
    <s v="LAND IMPO"/>
    <s v="67110002"/>
    <s v="NO COMMENTS"/>
    <m/>
    <m/>
    <s v="04"/>
    <s v="NO"/>
    <n v="0"/>
    <s v="NO"/>
    <m/>
    <m/>
    <m/>
  </r>
  <r>
    <s v="04"/>
    <s v="MXG"/>
    <n v="636"/>
    <x v="13"/>
    <s v="Broker"/>
    <s v="BrokerRM-I-0985-AI25-M19"/>
    <x v="405"/>
    <s v="DHEXM 43223"/>
    <s v="FEBRERO"/>
    <d v="2026-01-21T00:00:00"/>
    <s v="26- 52- 3600- 6008855"/>
    <n v="1872001876"/>
    <s v="AIR IMPO"/>
    <s v="OTRO"/>
    <n v="0"/>
    <n v="0"/>
    <n v="5428.82"/>
    <n v="868.61"/>
    <n v="0"/>
    <n v="6297.4299999999994"/>
    <s v="MXN"/>
    <n v="361.77572241052445"/>
    <d v="2026-01-16T00:00:00"/>
    <s v="PA"/>
    <s v="USA"/>
    <s v="ZAC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37"/>
    <x v="13"/>
    <s v="Broker"/>
    <s v="BrokerRM-I-1027-AI26-M19"/>
    <x v="517"/>
    <s v="DHEXM 43222"/>
    <s v="FEBRERO"/>
    <d v="2026-01-21T00:00:00"/>
    <s v="26- 52- 3600- 6008790"/>
    <n v="1884842481"/>
    <s v="AIR IMPO"/>
    <s v="OTRO"/>
    <n v="0"/>
    <n v="0"/>
    <n v="3648.25"/>
    <n v="583.72"/>
    <n v="0"/>
    <n v="4231.97"/>
    <s v="MXN"/>
    <n v="243.11886022864365"/>
    <d v="2026-01-16T00:00:00"/>
    <s v="DPMCL"/>
    <s v="CHN"/>
    <s v="ZAC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38"/>
    <x v="13"/>
    <s v="Broker"/>
    <s v="BrokerRM-I-1026-AI26-M19"/>
    <x v="518"/>
    <s v="DHEXM 43221"/>
    <s v="FEBRERO"/>
    <d v="2026-01-21T00:00:00"/>
    <s v="26- 52- 3600- 6008788"/>
    <n v="6744159730"/>
    <s v="AIR IMPO"/>
    <s v="OTRO"/>
    <n v="0"/>
    <n v="0"/>
    <n v="4775.1000000000004"/>
    <n v="764.01"/>
    <n v="0"/>
    <n v="5539.1100000000006"/>
    <s v="MXN"/>
    <n v="318.21163899580631"/>
    <d v="2026-01-16T00:00:00"/>
    <s v="GMI"/>
    <s v="USA"/>
    <s v="ZAC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39"/>
    <x v="13"/>
    <s v="Broker"/>
    <s v="BrokerRM-I-1029-AI26-M19"/>
    <x v="519"/>
    <s v="DHEXM 43219"/>
    <s v="FEBRERO"/>
    <d v="2026-01-21T00:00:00"/>
    <s v="26- 52- 3600- 6008785"/>
    <n v="2096254425"/>
    <s v="AIR IMPO"/>
    <s v="OTRO"/>
    <n v="0"/>
    <n v="0"/>
    <n v="1874.16"/>
    <n v="299.86"/>
    <n v="0"/>
    <n v="2174.02"/>
    <s v="MXN"/>
    <n v="124.89343367610731"/>
    <d v="2026-01-16T00:00:00"/>
    <s v="JEIML"/>
    <s v="CHN"/>
    <s v="ZAC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40"/>
    <x v="13"/>
    <s v="Broker"/>
    <s v="BrokerRM-I-1031-AI26-M19"/>
    <x v="520"/>
    <s v="DHEXM 43267"/>
    <s v="FEBRERO"/>
    <d v="2026-01-23T00:00:00"/>
    <s v="26- 52- 3600- 6009939"/>
    <n v="8702005060"/>
    <s v="AIR IMPO"/>
    <s v="OTRO"/>
    <n v="0"/>
    <n v="0"/>
    <n v="5270.21"/>
    <n v="843.23360000000002"/>
    <n v="0"/>
    <n v="6113.4436000000005"/>
    <s v="MXN"/>
    <n v="351.20604354570003"/>
    <d v="2026-01-20T00:00:00"/>
    <s v="FDEICL"/>
    <s v="HGK"/>
    <s v="ZAC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41"/>
    <x v="13"/>
    <s v="Broker"/>
    <s v="BrokerRM-I-1034-AI26-M19"/>
    <x v="521"/>
    <s v="DHEXM 43224"/>
    <s v="FEBRERO"/>
    <d v="2026-01-21T00:00:00"/>
    <s v="26- 52- 3600- 6010010"/>
    <n v="8702294926"/>
    <s v="AIR IMPO"/>
    <s v="OTRO"/>
    <n v="0"/>
    <n v="0"/>
    <n v="1874.16"/>
    <n v="299.86"/>
    <n v="0"/>
    <n v="2174.02"/>
    <s v="MXN"/>
    <n v="124.89343367610731"/>
    <d v="2026-01-20T00:00:00"/>
    <s v="NRFCL"/>
    <s v="CHN"/>
    <s v="ZAC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42"/>
    <x v="13"/>
    <s v="Broker"/>
    <s v="BrokerRM-I-1035-AI26-M19"/>
    <x v="522"/>
    <s v="DHEXM 43268"/>
    <s v="FEBRERO"/>
    <d v="2026-01-23T00:00:00"/>
    <s v="26- 52- 3600- 6010428"/>
    <n v="7566685232"/>
    <s v="AIR IMPO"/>
    <s v="OTRO"/>
    <n v="0"/>
    <n v="0"/>
    <n v="7593.33"/>
    <n v="1214.9328"/>
    <n v="0"/>
    <n v="8808.2628000000004"/>
    <s v="MXN"/>
    <n v="506.01842936749586"/>
    <d v="2026-01-21T00:00:00"/>
    <s v="VBBG"/>
    <s v="DEU"/>
    <s v="ZAC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43"/>
    <x v="1"/>
    <s v="Freight"/>
    <s v="FreightRM-I-1011-AI26-M19"/>
    <x v="523"/>
    <s v="ZCLIR00835193"/>
    <s v="FEBRERO"/>
    <d v="2026-01-30T00:00:00"/>
    <s v="OTRO"/>
    <s v="VARIAS"/>
    <s v="AIR IMPO"/>
    <s v="OTRO"/>
    <n v="0"/>
    <n v="0"/>
    <n v="159829.32999999999"/>
    <n v="6393.2"/>
    <n v="0"/>
    <n v="166222.53"/>
    <s v="MXN"/>
    <n v="9549.17734244844"/>
    <s v="VARIAS"/>
    <s v="VARIOUS"/>
    <s v="VARIOUS"/>
    <s v="ZAC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44"/>
    <x v="1"/>
    <s v="Freight"/>
    <s v="FreightPAQUETERIA"/>
    <x v="1"/>
    <s v="ZCLIR00836427"/>
    <s v="FEBRERO"/>
    <d v="2026-01-31T00:00:00"/>
    <s v="OTRO"/>
    <s v="VARIAS"/>
    <s v="AIR IMPO"/>
    <s v="OTRO"/>
    <n v="0"/>
    <n v="0"/>
    <n v="11528.48"/>
    <n v="461.14"/>
    <n v="0"/>
    <n v="11989.62"/>
    <s v="MXN"/>
    <n v="688.78152467398172"/>
    <s v="VARIAS"/>
    <s v="DEMAG PLASTICS MACHINERY(NINGBO)CO."/>
    <s v="HKG"/>
    <s v="ZAC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45"/>
    <x v="1"/>
    <s v="Freight"/>
    <s v="FreightFG-I-0429-AE26-M19"/>
    <x v="524"/>
    <s v="ZCLR006268527"/>
    <s v="FEBRERO"/>
    <d v="2026-01-30T00:00:00"/>
    <s v="OTRO"/>
    <s v="4294042163"/>
    <s v="AIR EXPO"/>
    <s v="OTRO"/>
    <n v="0"/>
    <n v="0"/>
    <n v="252.66"/>
    <n v="40.43"/>
    <n v="0"/>
    <n v="293.08999999999997"/>
    <s v="MXN"/>
    <n v="16.837479175044521"/>
    <s v="27-01-26"/>
    <s v="JEG"/>
    <s v="ZAC"/>
    <s v="USA"/>
    <s v="JENA"/>
    <s v="M19"/>
    <s v="O"/>
    <s v="AIR EXPO"/>
    <s v="59230000"/>
    <s v="NO COMMENTS"/>
    <m/>
    <m/>
    <s v="04"/>
    <s v="NO"/>
    <n v="0"/>
    <s v="NO"/>
    <m/>
    <m/>
    <m/>
  </r>
  <r>
    <s v="04"/>
    <s v="MXG"/>
    <n v="646"/>
    <x v="1"/>
    <s v="Freight"/>
    <s v="FreightFG-I-0442-AE26-M46"/>
    <x v="525"/>
    <s v="ZCLR006268528"/>
    <s v="FEBRERO"/>
    <d v="2026-01-30T00:00:00"/>
    <s v="OTRO"/>
    <s v="VARIAS"/>
    <s v="AIR EXPO"/>
    <s v="OTRO"/>
    <n v="0"/>
    <n v="0"/>
    <n v="6026.34"/>
    <n v="173.1"/>
    <n v="0"/>
    <n v="6199.44"/>
    <s v="MXN"/>
    <n v="356.14637789395067"/>
    <s v="VARIAS"/>
    <s v="JEG"/>
    <s v="ZAC"/>
    <s v="USA"/>
    <s v="JENA"/>
    <s v="M46"/>
    <s v="O"/>
    <s v="AIR EXPO"/>
    <s v="59230000"/>
    <s v="NO COMMENTS"/>
    <m/>
    <m/>
    <s v="04"/>
    <s v="NO"/>
    <n v="0"/>
    <s v="NO"/>
    <m/>
    <m/>
    <m/>
  </r>
  <r>
    <s v="04"/>
    <s v="MXG"/>
    <n v="647"/>
    <x v="1"/>
    <s v="Freight"/>
    <s v="FreightFG-I-0450-AE26-M19"/>
    <x v="526"/>
    <s v="ZCLR006282520"/>
    <s v="FEBRERO"/>
    <d v="2026-01-31T00:00:00"/>
    <s v="OTRO"/>
    <s v="VARIAS"/>
    <s v="AIR EXPO"/>
    <s v="OTRO"/>
    <n v="0"/>
    <n v="0"/>
    <n v="1159.55"/>
    <n v="185.53"/>
    <n v="0"/>
    <n v="1345.08"/>
    <s v="MXN"/>
    <n v="77.272361693571554"/>
    <s v="VARIAS"/>
    <s v="JEG"/>
    <s v="ZAC"/>
    <s v="USA"/>
    <s v="JENA"/>
    <s v="M19"/>
    <s v="O"/>
    <s v="AIR EXPO"/>
    <s v="59230000"/>
    <s v="NO COMMENTS"/>
    <m/>
    <m/>
    <s v="04"/>
    <s v="NO"/>
    <n v="0"/>
    <s v="NO"/>
    <m/>
    <m/>
    <m/>
  </r>
  <r>
    <s v="04"/>
    <s v="MXG"/>
    <n v="648"/>
    <x v="1"/>
    <s v="Freight"/>
    <s v="FreightFG-I-0444-AE26-M19"/>
    <x v="527"/>
    <s v="ZCLR006282521"/>
    <s v="FEBRERO"/>
    <d v="2026-01-31T00:00:00"/>
    <s v="OTRO"/>
    <s v="VARIAS"/>
    <s v="AIR EXPO"/>
    <s v="OTRO"/>
    <n v="0"/>
    <n v="0"/>
    <n v="9424.3799999999992"/>
    <n v="275.02999999999997"/>
    <n v="0"/>
    <n v="9699.41"/>
    <s v="MXN"/>
    <n v="557.21319009593844"/>
    <s v="VARIAS"/>
    <s v="JEG"/>
    <s v="ZAC"/>
    <s v="USA"/>
    <s v="JENA"/>
    <s v="M19"/>
    <s v="O"/>
    <s v="AIR EXPO"/>
    <s v="59230000"/>
    <s v="NO COMMENTS"/>
    <m/>
    <m/>
    <s v="04"/>
    <s v="NO"/>
    <n v="0"/>
    <s v="NO"/>
    <m/>
    <m/>
    <m/>
  </r>
  <r>
    <s v="04"/>
    <s v="MXG"/>
    <n v="649"/>
    <x v="1"/>
    <s v="Freight"/>
    <s v="FreightFG-I-0435-AE26-M19-C9284"/>
    <x v="528"/>
    <s v="ZCLR006290668"/>
    <s v="FEBRERO"/>
    <d v="2026-01-31T00:00:00"/>
    <s v="OTRO"/>
    <s v="VARIAS"/>
    <s v="AIR EXPO"/>
    <s v="OTRO"/>
    <n v="0"/>
    <n v="0"/>
    <n v="65548.009999999995"/>
    <n v="2452.77"/>
    <n v="0"/>
    <n v="68000.78"/>
    <s v="MXN"/>
    <n v="3906.5192164071923"/>
    <s v="VARIAS"/>
    <s v="JEG"/>
    <s v="ZAC"/>
    <s v="USA"/>
    <s v="JENA"/>
    <s v="M19"/>
    <s v="O"/>
    <s v="AIR EXPO"/>
    <s v="59234005"/>
    <s v="NO COMMENTS"/>
    <m/>
    <m/>
    <s v="04"/>
    <s v="NO"/>
    <n v="0"/>
    <s v="NO"/>
    <s v="CS000009284"/>
    <m/>
    <m/>
  </r>
  <r>
    <s v="04"/>
    <s v="MXG"/>
    <n v="650"/>
    <x v="17"/>
    <s v="Broker"/>
    <s v="BrokerRM-J-1050LI26-M19.1//RM-J-1155LI26-M19.2"/>
    <x v="529"/>
    <s v="A268566"/>
    <s v="FEBRERO"/>
    <s v="23/1/2025"/>
    <s v="26-240-3483-6089006"/>
    <s v="OTRO"/>
    <s v="LAND IMPO"/>
    <s v="CB-028, CB-059"/>
    <n v="0"/>
    <n v="0"/>
    <n v="448"/>
    <n v="0"/>
    <n v="0"/>
    <n v="448"/>
    <s v="USD"/>
    <n v="448"/>
    <s v="12/1/2026, 16/1/2026"/>
    <s v="TDS"/>
    <s v="USA"/>
    <s v="ZCL"/>
    <s v="JEG"/>
    <s v="M19"/>
    <s v="I"/>
    <s v="LAND IMPO"/>
    <s v="67110002"/>
    <s v="NO COMMENTS"/>
    <m/>
    <m/>
    <s v="04"/>
    <s v="NO"/>
    <n v="0"/>
    <s v="NO"/>
    <m/>
    <m/>
    <m/>
  </r>
  <r>
    <s v="04"/>
    <s v="MXG"/>
    <n v="651"/>
    <x v="17"/>
    <s v="Broker"/>
    <s v="BrokerRM-J-1155LI26-M19.1"/>
    <x v="530"/>
    <s v="A268567"/>
    <s v="FEBRERO"/>
    <s v="23/1/2025"/>
    <s v="26-240-3483-6089011"/>
    <s v="OTRO"/>
    <s v="LAND IMPO"/>
    <s v="CB-059"/>
    <n v="0"/>
    <n v="0"/>
    <n v="89.4"/>
    <n v="0"/>
    <n v="0"/>
    <n v="89.4"/>
    <s v="USD"/>
    <n v="89.4"/>
    <s v="16/1/2026"/>
    <s v="TDS"/>
    <s v="USA"/>
    <s v="ZCL"/>
    <s v="JEG"/>
    <s v="M19"/>
    <s v="I"/>
    <s v="LAND IMPO"/>
    <s v="67110002"/>
    <s v="NO COMMENTS"/>
    <m/>
    <m/>
    <s v="04"/>
    <s v="NO"/>
    <n v="0"/>
    <s v="NO"/>
    <m/>
    <m/>
    <m/>
  </r>
  <r>
    <s v="04"/>
    <s v="MXG"/>
    <n v="652"/>
    <x v="17"/>
    <s v="Broker"/>
    <s v="BrokerRM-J-1150LI26-M19.3"/>
    <x v="531"/>
    <s v="A268569"/>
    <s v="FEBRERO"/>
    <s v="23/1/2025"/>
    <s v="26-240-3483-6082003"/>
    <s v="OTRO"/>
    <s v="LAND IMPO"/>
    <s v="39-AH-1T"/>
    <n v="0"/>
    <n v="0"/>
    <n v="215.4"/>
    <n v="0"/>
    <n v="0"/>
    <n v="215.4"/>
    <s v="USD"/>
    <n v="215.4"/>
    <d v="2026-12-01T00:00:00"/>
    <s v="TDS"/>
    <s v="USA"/>
    <s v="ZCL"/>
    <s v="JEG"/>
    <s v="M19"/>
    <s v="I"/>
    <s v="LAND IMPO"/>
    <s v="67110002"/>
    <s v="NO COMMENTS"/>
    <m/>
    <m/>
    <s v="04"/>
    <s v="NO"/>
    <n v="0"/>
    <s v="NO"/>
    <m/>
    <m/>
    <m/>
  </r>
  <r>
    <s v="04"/>
    <s v="MXG"/>
    <n v="653"/>
    <x v="2"/>
    <s v="Broker"/>
    <s v="BrokerFG-A-0001-SE26-M19-D"/>
    <x v="532"/>
    <s v="ALT82008"/>
    <s v="FEBRERO"/>
    <d v="2026-01-21T00:00:00"/>
    <s v="25-810-3699-6021034"/>
    <s v="EBKG15440109"/>
    <s v="EXPO"/>
    <s v="MSDU5218058"/>
    <n v="0"/>
    <n v="8124.04"/>
    <n v="3849.63"/>
    <n v="615.94000000000005"/>
    <n v="0"/>
    <n v="12589.61"/>
    <s v="MXN"/>
    <n v="723.24984201757911"/>
    <d v="2026-01-14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04"/>
    <s v="NO"/>
    <n v="0"/>
    <s v="NO"/>
    <m/>
    <m/>
    <m/>
  </r>
  <r>
    <s v="04"/>
    <s v="MXG"/>
    <n v="654"/>
    <x v="2"/>
    <s v="Broker"/>
    <s v="BrokerRM-R-011-SI26-M19-B"/>
    <x v="533"/>
    <s v="ALT82016"/>
    <s v="FEBRERO"/>
    <d v="2026-01-21T00:00:00"/>
    <s v="25-810-3699-6000520"/>
    <s v="MEDUBG229355"/>
    <s v="IMPO"/>
    <s v="MSMU7895033"/>
    <n v="0"/>
    <n v="10111.549999999999"/>
    <n v="3372.12"/>
    <n v="539.54"/>
    <n v="0"/>
    <n v="14023.21"/>
    <s v="MXN"/>
    <n v="805.6075142184178"/>
    <d v="2026-01-12T00:00:00"/>
    <s v="JOHNSON ELECTRIC DOO"/>
    <s v="SERBBIA"/>
    <s v="MEX"/>
    <s v="JOHNSON ELECTRIC NORTH AMERICA INC"/>
    <s v="M19"/>
    <s v="I"/>
    <s v="SEA IMPO"/>
    <s v="67120000"/>
    <s v="NO COMMENTS"/>
    <m/>
    <m/>
    <s v="04"/>
    <s v="NO"/>
    <n v="0"/>
    <s v="NO"/>
    <m/>
    <m/>
    <m/>
  </r>
  <r>
    <s v="04"/>
    <s v="MXG"/>
    <n v="655"/>
    <x v="2"/>
    <s v="Broker"/>
    <s v="BrokerFG-A-0084-SE25-M19.D"/>
    <x v="534"/>
    <s v="ALT82044"/>
    <s v="FEBRERO"/>
    <d v="2026-01-21T00:00:00"/>
    <s v="25-810-3699-6021068"/>
    <s v="11209764"/>
    <s v="EXPO"/>
    <s v="GCXU2343207"/>
    <n v="0"/>
    <n v="7779.94"/>
    <n v="3356.16"/>
    <n v="536.98"/>
    <n v="0"/>
    <n v="11673.08"/>
    <s v="MXN"/>
    <n v="670.59688631010511"/>
    <d v="2026-01-15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04"/>
    <s v="NO"/>
    <n v="0"/>
    <s v="NO"/>
    <m/>
    <m/>
    <m/>
  </r>
  <r>
    <s v="04"/>
    <s v="MXG"/>
    <n v="656"/>
    <x v="2"/>
    <s v="Broker"/>
    <s v="BrokerRM-M-228-SI25-M19-L-B"/>
    <x v="535"/>
    <s v="ALT82045"/>
    <s v="FEBRERO"/>
    <d v="2026-01-21T00:00:00"/>
    <s v="25-810-3699-6000185"/>
    <s v="HLCUHAM251244480"/>
    <s v="IMPO"/>
    <s v="HLXU 8608658"/>
    <n v="0"/>
    <n v="1212.2"/>
    <n v="2488.4899999999998"/>
    <n v="398.16"/>
    <n v="0"/>
    <n v="4098.8500000000004"/>
    <s v="MXN"/>
    <n v="235.47136209570866"/>
    <d v="2026-10-01T00:00:00"/>
    <s v="VANGUARD LOGISTICS SERVICES DE DEUTSCHLAND SCHIFFFAHRT UND TRANSPORT"/>
    <s v="HAMBURG"/>
    <s v="MEX"/>
    <s v="VANGUARD LOGISTICS SERVICES MEXICO S DE RL DE CV"/>
    <s v="M19"/>
    <s v="I"/>
    <s v="SEA IMPO"/>
    <s v="67120000"/>
    <s v="NO COMMENTS"/>
    <m/>
    <m/>
    <s v="04"/>
    <s v="NO"/>
    <n v="0"/>
    <s v="NO"/>
    <m/>
    <m/>
    <m/>
  </r>
  <r>
    <s v="04"/>
    <s v="MXG"/>
    <n v="657"/>
    <x v="2"/>
    <s v="Broker"/>
    <s v="BrokerRM-M-219-SI25-M19-L-B"/>
    <x v="536"/>
    <s v="ALT82046"/>
    <s v="FEBRERO"/>
    <d v="2026-01-21T00:00:00"/>
    <s v="25-810-3699-6000184"/>
    <s v="HLCUHAM2510BECB8"/>
    <s v="IMPO"/>
    <s v="UACU5361111"/>
    <n v="0"/>
    <n v="1212.2"/>
    <n v="2488.4899999999998"/>
    <n v="398.16"/>
    <n v="0"/>
    <n v="4098.8500000000004"/>
    <s v="MXN"/>
    <n v="235.47136209570866"/>
    <d v="2026-01-14T00:00:00"/>
    <s v="VANGUARD LOGISTICS SERVICES DE DEUTSCHLAND SCHIFFFAHRT UND TRANSPORT GMB"/>
    <s v="HAMBURG"/>
    <s v="MEX"/>
    <s v="VANGUARD LOGISTICS SERVICES MEXICO S DE RL DE C"/>
    <s v="M19"/>
    <s v="I"/>
    <s v="SEA IMPO"/>
    <s v="67120000"/>
    <s v="NO COMMENTS"/>
    <m/>
    <m/>
    <s v="04"/>
    <s v="NO"/>
    <n v="0"/>
    <s v="NO"/>
    <m/>
    <m/>
    <m/>
  </r>
  <r>
    <s v="04"/>
    <s v="MXG"/>
    <n v="658"/>
    <x v="2"/>
    <s v="Broker"/>
    <s v="BrokerRM-M-223-SI25-M19-L-B"/>
    <x v="537"/>
    <s v="ALT82047"/>
    <s v="FEBRERO"/>
    <d v="2026-01-21T00:00:00"/>
    <s v="25-810-3699-6000496"/>
    <s v="721141836"/>
    <s v="IMPO"/>
    <s v="MRSU4395564"/>
    <n v="0"/>
    <n v="3300.2"/>
    <n v="2488.4899999999998"/>
    <n v="398.16"/>
    <n v="0"/>
    <n v="6186.85"/>
    <s v="MXN"/>
    <n v="355.42310564715348"/>
    <d v="2026-01-12T00:00:00"/>
    <s v="SACO SHIPPING GMBH"/>
    <s v="HAMBURG"/>
    <s v="MEX"/>
    <s v="INTERTEAM, S.A. DE C.V"/>
    <s v="M19"/>
    <s v="I"/>
    <s v="SEA IMPO"/>
    <s v="67120000"/>
    <s v="NO COMMENTS"/>
    <m/>
    <m/>
    <s v="04"/>
    <s v="NO"/>
    <n v="0"/>
    <s v="NO"/>
    <m/>
    <m/>
    <m/>
  </r>
  <r>
    <s v="04"/>
    <s v="MXG"/>
    <n v="659"/>
    <x v="2"/>
    <s v="Broker"/>
    <s v="BrokerFG-A-0002-SE26-M19"/>
    <x v="538"/>
    <s v="ALT82121"/>
    <s v="FEBRERO"/>
    <d v="2026-01-23T00:00:00"/>
    <s v="25-810-3699-6021067"/>
    <s v="26328656"/>
    <s v="EXPO"/>
    <s v="HAMU4428542"/>
    <n v="0"/>
    <n v="7907.66"/>
    <n v="3118.44"/>
    <n v="498.95"/>
    <n v="0"/>
    <n v="11525.05"/>
    <s v="MXN"/>
    <n v="662.09283621531563"/>
    <d v="2026-01-21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04"/>
    <s v="NO"/>
    <n v="0"/>
    <s v="NO"/>
    <m/>
    <m/>
    <m/>
  </r>
  <r>
    <s v="04"/>
    <s v="MXG"/>
    <n v="660"/>
    <x v="2"/>
    <s v="Broker"/>
    <s v="BrokerRM-I-0881-AI25-M19"/>
    <x v="539"/>
    <s v="GDL47814"/>
    <s v="FEBRERO"/>
    <d v="2026-01-19T00:00:00"/>
    <s v="26-480-3993-6000029"/>
    <n v="885924429827"/>
    <s v="AIR IMPO"/>
    <s v="OTRO"/>
    <n v="0"/>
    <n v="7412.85"/>
    <n v="809.66"/>
    <n v="129.55000000000001"/>
    <n v="0"/>
    <n v="8352.06"/>
    <s v="MXN"/>
    <n v="479.81042109496178"/>
    <d v="2026-01-09T00:00:00"/>
    <s v="DICEX SA DE CV"/>
    <s v="CHN"/>
    <s v="ZCL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61"/>
    <x v="2"/>
    <s v="Broker"/>
    <s v="BrokerRM-I-0881-AI25-M19"/>
    <x v="539"/>
    <s v="GDL47815"/>
    <s v="FEBRERO"/>
    <d v="2026-01-19T00:00:00"/>
    <s v="26-480-3993-6000026"/>
    <s v="885924429827"/>
    <s v="AIR IMPO"/>
    <s v="OTRO"/>
    <n v="0"/>
    <n v="6518.59"/>
    <n v="809.66"/>
    <n v="129.55000000000001"/>
    <n v="0"/>
    <n v="7457.8"/>
    <s v="MXN"/>
    <n v="428.43683575573044"/>
    <d v="2026-01-09T00:00:00"/>
    <s v="DICEX SA DE CV"/>
    <s v="USA"/>
    <s v="ZCL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62"/>
    <x v="2"/>
    <s v="Broker"/>
    <s v="BrokerRM-I-1007-AI25-M19"/>
    <x v="540"/>
    <s v="GDL47816"/>
    <s v="FEBRERO"/>
    <d v="2026-01-19T00:00:00"/>
    <s v="26-480-3993-6000025"/>
    <s v="887173825030"/>
    <s v="AIR IMPO"/>
    <s v="OTRO"/>
    <n v="0"/>
    <n v="4085.01"/>
    <n v="790.88"/>
    <n v="126.54"/>
    <n v="0"/>
    <n v="5002.43"/>
    <s v="MXN"/>
    <n v="287.38036422129028"/>
    <d v="2026-01-09T00:00:00"/>
    <s v="DICEX SA DE CV"/>
    <s v="CHN"/>
    <s v="ZCL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63"/>
    <x v="2"/>
    <s v="Broker"/>
    <s v="BrokerRM-I-0992-AI26-M19//RM-I-0995-AI26-M19//RM-I-0994-AI26-M19//RM-I-0991-AI26-M19"/>
    <x v="541"/>
    <s v="GDL47817"/>
    <s v="FEBRERO"/>
    <d v="2026-01-19T00:00:00"/>
    <s v="26-480-3993-6000002"/>
    <s v="CONDENSADO"/>
    <s v="AIR IMPO"/>
    <s v="OTRO"/>
    <n v="0"/>
    <n v="12881.47"/>
    <n v="3114.28"/>
    <n v="498.28"/>
    <n v="0"/>
    <n v="16494.03"/>
    <s v="MXN"/>
    <n v="947.55155971735496"/>
    <d v="2026-01-13T00:00:00"/>
    <s v="DICEX SA DE CV"/>
    <s v="USA"/>
    <s v="ZCL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64"/>
    <x v="2"/>
    <s v="Broker"/>
    <s v="BrokerRM-I-0925-AI26-M19"/>
    <x v="542"/>
    <s v="GDL47822"/>
    <s v="FEBRERO"/>
    <d v="2026-01-20T00:00:00"/>
    <s v="26-480-3993-6000047"/>
    <n v="886323186645"/>
    <s v="AIR IMPO"/>
    <s v="OTRO"/>
    <n v="0"/>
    <n v="5096.63"/>
    <n v="792.97"/>
    <n v="126.88"/>
    <n v="0"/>
    <n v="6016.48"/>
    <s v="MXN"/>
    <n v="345.63566381340837"/>
    <d v="2026-01-16T00:00:00"/>
    <s v="DICEX SA DE CV"/>
    <s v="CHN"/>
    <s v="ZCL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65"/>
    <x v="2"/>
    <s v="Broker"/>
    <s v="BrokerRM-I-0929-AI26-M19"/>
    <x v="543"/>
    <s v="GDL47847"/>
    <s v="FEBRERO"/>
    <d v="2026-01-23T00:00:00"/>
    <s v="26-480-3993-6000027"/>
    <n v="886323077604"/>
    <s v="AIR IMPO"/>
    <s v="OTRO"/>
    <n v="0"/>
    <n v="5781.73"/>
    <n v="792.97"/>
    <n v="126.88"/>
    <n v="0"/>
    <n v="6701.58"/>
    <s v="MXN"/>
    <n v="384.99339346240021"/>
    <d v="2026-01-15T00:00:00"/>
    <s v="DICEX SA DE CV"/>
    <s v="CHN"/>
    <s v="ZCL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66"/>
    <x v="2"/>
    <s v="Broker"/>
    <s v="BrokerRM-I-0120-AI26-M19"/>
    <x v="544"/>
    <s v="GDL47848"/>
    <s v="FEBRERO"/>
    <d v="2026-01-23T00:00:00"/>
    <s v="26-480-3993-6000039"/>
    <n v="887608877909"/>
    <s v="AIR IMPO"/>
    <s v="OTRO"/>
    <n v="0"/>
    <n v="4087.59"/>
    <n v="781.53"/>
    <n v="125.04"/>
    <n v="0"/>
    <n v="4994.16"/>
    <s v="MXN"/>
    <n v="286.90526799563395"/>
    <d v="2026-01-20T00:00:00"/>
    <s v="DICEX SA DE CV"/>
    <s v="USA"/>
    <s v="ZCL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67"/>
    <x v="2"/>
    <s v="Broker"/>
    <s v="BrokerRM-I-1006-AI26-M19"/>
    <x v="545"/>
    <s v="GDL47849"/>
    <s v="FEBRERO"/>
    <d v="2026-01-23T00:00:00"/>
    <s v="26-480-3993-6000053"/>
    <n v="886416453550"/>
    <s v="AIR IMPO"/>
    <s v="OTRO"/>
    <n v="0"/>
    <n v="6073.35"/>
    <n v="807.51"/>
    <n v="129.19999999999999"/>
    <n v="0"/>
    <n v="7010.06"/>
    <s v="MXN"/>
    <n v="402.71499971275927"/>
    <d v="2026-01-19T00:00:00"/>
    <s v="DICEX SA DE CV"/>
    <s v="CHN"/>
    <s v="ZCL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68"/>
    <x v="2"/>
    <s v="Broker"/>
    <s v="BrokerRM-I-1030-AI26-M19"/>
    <x v="546"/>
    <s v="GDL47850"/>
    <s v="FEBRERO"/>
    <d v="2026-01-23T00:00:00"/>
    <s v="26-480-3993-6000054"/>
    <n v="887745731658"/>
    <s v="AIR IMPO"/>
    <s v="OTRO"/>
    <n v="0"/>
    <n v="3240.23"/>
    <n v="793.22"/>
    <n v="126.92"/>
    <n v="0"/>
    <n v="4160.37"/>
    <s v="MXN"/>
    <n v="239.00557247084507"/>
    <d v="2026-01-19T00:00:00"/>
    <s v="DICEX SA DE CV"/>
    <s v="USA"/>
    <s v="ZCL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69"/>
    <x v="2"/>
    <s v="Broker"/>
    <s v="BrokerRM-I-1023-AI26-M19"/>
    <x v="547"/>
    <s v="GDL47851"/>
    <s v="FEBRERO"/>
    <d v="2026-01-23T00:00:00"/>
    <s v="26-480-3993-6000055"/>
    <s v="887834330494"/>
    <s v="AIR IMPO"/>
    <s v="OTRO"/>
    <n v="0"/>
    <n v="3896.7"/>
    <n v="794.32"/>
    <n v="127.09"/>
    <n v="0"/>
    <n v="4818.1099999999997"/>
    <s v="MXN"/>
    <n v="276.79152065261098"/>
    <d v="2026-01-20T00:00:00"/>
    <s v="DICEX SA DE CV"/>
    <s v="USA"/>
    <s v="ZCL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70"/>
    <x v="2"/>
    <s v="Broker"/>
    <s v="BrokerRM-I-1036-AI26-M19"/>
    <x v="548"/>
    <s v="GDL47852"/>
    <s v="FEBRERO"/>
    <d v="2026-01-23T00:00:00"/>
    <s v="26-480-3993-6000061"/>
    <s v="887935477612"/>
    <s v="AIR IMPO"/>
    <s v="OTRO"/>
    <n v="0"/>
    <n v="3889.3"/>
    <n v="787.12"/>
    <n v="125.94"/>
    <n v="0"/>
    <n v="4802.3599999999997"/>
    <s v="MXN"/>
    <n v="275.88671224220138"/>
    <d v="2026-01-20T00:00:00"/>
    <s v="DICEX SA DE CV"/>
    <s v="USA"/>
    <s v="ZCL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671"/>
    <x v="2"/>
    <s v="Broker"/>
    <s v="BrokerRM-A-0018AI26-M19-C9049.D"/>
    <x v="549"/>
    <s v="MEX125776"/>
    <s v="FEBRERO"/>
    <d v="2026-01-22T00:00:00"/>
    <s v="26-85-34166012279"/>
    <s v="MXO101513729029"/>
    <s v="AIR IMPO"/>
    <s v="OTRO"/>
    <n v="0"/>
    <n v="16716.759999999998"/>
    <n v="1866.65"/>
    <n v="298.66000000000003"/>
    <n v="0"/>
    <n v="18882.07"/>
    <s v="MXN"/>
    <n v="1084.7400471074855"/>
    <s v="20-Jan-26"/>
    <s v="JOHNSON ELECTRIC INDUSTRIAL MANUFACTORY LIMITED"/>
    <s v="CHN"/>
    <s v="ZCL"/>
    <s v="JEG"/>
    <s v="M19"/>
    <s v="I"/>
    <s v="AIR IMPO"/>
    <n v="67180000"/>
    <s v="NO COMMENTS"/>
    <m/>
    <m/>
    <s v="04"/>
    <s v="NO"/>
    <n v="0"/>
    <s v="NO"/>
    <s v="CS000009049"/>
    <m/>
    <m/>
  </r>
  <r>
    <s v="04"/>
    <s v="MXG"/>
    <n v="672"/>
    <x v="2"/>
    <s v="Broker"/>
    <s v="BrokerRM-M-532-SI25-M19-B"/>
    <x v="432"/>
    <s v="MZO189058"/>
    <s v="FEBRERO"/>
    <d v="2026-01-20T00:00:00"/>
    <s v="26 16 1690 6000183"/>
    <s v="OOLU2038223910"/>
    <s v="  IMPO  "/>
    <s v="CSNU6106915"/>
    <n v="0"/>
    <n v="6844"/>
    <n v="0"/>
    <n v="0"/>
    <n v="0"/>
    <n v="6844"/>
    <s v="MXN"/>
    <n v="393.17515941862467"/>
    <s v="21-Jan-26"/>
    <s v="JOHNSON ELECTRIC INDUSTRIAL MANUFACTORY LIMITED"/>
    <s v="CHN"/>
    <s v="ZCL"/>
    <s v="JEG"/>
    <s v="M19"/>
    <s v="I"/>
    <s v="SEA IMPO"/>
    <s v="67120000"/>
    <s v="COMPLEMENTARIA DE LA CUENTA MZO188449"/>
    <m/>
    <m/>
    <s v="04"/>
    <s v="NO"/>
    <n v="0"/>
    <s v="NO"/>
    <m/>
    <m/>
    <m/>
  </r>
  <r>
    <s v="04"/>
    <s v="MXG"/>
    <n v="673"/>
    <x v="2"/>
    <s v="Broker"/>
    <s v="BrokerRM-M-550-SI25-M19-B"/>
    <x v="550"/>
    <s v="MZO189149"/>
    <s v="FEBRERO"/>
    <d v="2026-01-21T00:00:00"/>
    <s v="26 16 1690 6000192"/>
    <s v="ZIMUSHH31981092"/>
    <s v=" IMPO "/>
    <s v="DFSU6536930"/>
    <n v="0"/>
    <n v="18418.169999999998"/>
    <n v="3762.34"/>
    <n v="601.97"/>
    <n v="0"/>
    <n v="22782.48"/>
    <s v="MXN"/>
    <n v="1308.8113977135636"/>
    <s v="21-Jan-26"/>
    <s v="MULTITECH MACHINERY LTD."/>
    <s v="CHN"/>
    <s v="ZCL"/>
    <s v="JEG"/>
    <s v="M19"/>
    <s v="I"/>
    <s v="SEA IMPO"/>
    <s v="67120000"/>
    <s v="NO COMMENTS"/>
    <m/>
    <m/>
    <s v="04"/>
    <s v="NO"/>
    <n v="0"/>
    <s v="NO"/>
    <m/>
    <m/>
    <m/>
  </r>
  <r>
    <s v="04"/>
    <s v="MXG"/>
    <n v="674"/>
    <x v="2"/>
    <s v="Broker"/>
    <s v="BrokerAF-M-493-SI25-M23-B"/>
    <x v="551"/>
    <s v="MZO189151"/>
    <s v="FEBRERO"/>
    <d v="2026-01-21T00:00:00"/>
    <s v="26 16 1690 6000985"/>
    <s v="MEDURH604627"/>
    <s v=" IMPO "/>
    <s v="MSDU6713992"/>
    <n v="0"/>
    <n v="68970.080000000002"/>
    <n v="2495.7800000000002"/>
    <n v="399.32"/>
    <n v="0"/>
    <n v="71865.179999999993"/>
    <s v="MXN"/>
    <n v="4128.5218590222321"/>
    <s v="21-Jan-26"/>
    <s v="SHANGHAI KRAH ELECTRONICS CO; LTD"/>
    <s v="CHN"/>
    <s v="ZCL"/>
    <s v="JEG"/>
    <s v="M23"/>
    <s v="I"/>
    <s v="SEA IMPO"/>
    <s v="67120000"/>
    <s v="CM4592461"/>
    <s v="67115005"/>
    <n v="35434.080000000002"/>
    <s v="04"/>
    <s v="NO"/>
    <n v="0"/>
    <s v="NO"/>
    <m/>
    <m/>
    <m/>
  </r>
  <r>
    <s v="04"/>
    <s v="MXG"/>
    <n v="675"/>
    <x v="2"/>
    <s v="Broker"/>
    <s v="BrokerRM-M-227-SI25-M19-L-B"/>
    <x v="552"/>
    <s v="MZO189152"/>
    <s v="FEBRERO"/>
    <d v="2026-01-21T00:00:00"/>
    <s v="26 16 1690 6001279"/>
    <s v="SNLFSHXL0100665"/>
    <s v=" IMPO "/>
    <s v="SNLFSHXL0100665"/>
    <n v="0"/>
    <n v="23275.4"/>
    <n v="2595.44"/>
    <n v="415.27"/>
    <n v="0"/>
    <n v="26286.11"/>
    <s v="MXN"/>
    <n v="1510.0884701556845"/>
    <s v="21-Jan-26"/>
    <s v="JOHNSON ELECTRIC INDUSTRIAL MANUFACTORY LIMITED"/>
    <s v="CHN"/>
    <s v="ZCL"/>
    <s v="JEG"/>
    <s v="M19"/>
    <s v="I"/>
    <s v="SEA IMPO"/>
    <s v="67120000"/>
    <s v="1774525//1772398"/>
    <s v="67115005"/>
    <n v="12058.2"/>
    <s v="04"/>
    <s v="NO"/>
    <n v="0"/>
    <s v="NO"/>
    <m/>
    <m/>
    <m/>
  </r>
  <r>
    <s v="04"/>
    <s v="MXG"/>
    <n v="676"/>
    <x v="2"/>
    <s v="Broker"/>
    <s v="BrokerRM-M-551-SI25-M19-B"/>
    <x v="553"/>
    <s v="MZO189154"/>
    <s v="FEBRERO"/>
    <d v="2026-01-21T00:00:00"/>
    <s v="26 16 1690 6000196"/>
    <s v="ZIMUSHH31981093"/>
    <s v=" IMPO "/>
    <s v="GCXU5338138"/>
    <n v="0"/>
    <n v="18418.169999999998"/>
    <n v="3180.1"/>
    <n v="508.81"/>
    <n v="0"/>
    <n v="22107.08"/>
    <s v="MXN"/>
    <n v="1270.0109151490781"/>
    <s v="21-Jan-26"/>
    <s v="JOHNSON ELECTRIC INDUSTRIAL MANUFACTORY LIMITED"/>
    <s v="CHN"/>
    <s v="ZCL"/>
    <s v="JEG"/>
    <s v="M19"/>
    <s v="I"/>
    <s v="SEA IMPO"/>
    <s v="67120000"/>
    <s v="NO COMMENTS"/>
    <m/>
    <m/>
    <s v="04"/>
    <s v="NO"/>
    <n v="0"/>
    <s v="NO"/>
    <m/>
    <m/>
    <m/>
  </r>
  <r>
    <s v="04"/>
    <s v="MXG"/>
    <n v="677"/>
    <x v="2"/>
    <s v="Broker"/>
    <s v="BrokerRM-M-537-SI25-M19-B"/>
    <x v="263"/>
    <s v="MZO189155"/>
    <s v="FEBRERO"/>
    <d v="2026-01-21T00:00:00"/>
    <s v="26 16 1690 6000175"/>
    <s v="COSU6435881302"/>
    <s v="  IMPO  "/>
    <s v="CSNU8456110"/>
    <n v="0"/>
    <n v="9356.56"/>
    <n v="0"/>
    <n v="0"/>
    <n v="0"/>
    <n v="9356.56"/>
    <s v="MXN"/>
    <n v="537.51709082552998"/>
    <s v="21-Jan-26"/>
    <s v="JOHNSON ELECTRIC INDUSTRIAL MANUFACTORY LIMITED"/>
    <s v="CHN"/>
    <s v="ZCL"/>
    <s v="JEG"/>
    <s v="M19"/>
    <s v="I"/>
    <s v="SEA IMPO"/>
    <s v="67120000"/>
    <s v="COMPLEMENTARIA DE LA CUENTA MZO187859/MNND23611197"/>
    <s v="67115005"/>
    <n v="2686.56"/>
    <s v="04"/>
    <s v="NO"/>
    <n v="0"/>
    <s v="NO"/>
    <m/>
    <m/>
    <m/>
  </r>
  <r>
    <s v="04"/>
    <s v="MXG"/>
    <n v="678"/>
    <x v="2"/>
    <s v="Broker"/>
    <s v="BrokerRM-M-534-SI25-M19-B"/>
    <x v="554"/>
    <s v="MZO189156"/>
    <s v="FEBRERO"/>
    <d v="2026-01-21T00:00:00"/>
    <s v="26 16 1690 6000186"/>
    <s v="OOLU2038242630"/>
    <s v=" IMPO "/>
    <s v="TGBU4913003"/>
    <n v="0"/>
    <n v="12411.27"/>
    <n v="2696.54"/>
    <n v="431.44"/>
    <n v="0"/>
    <n v="15539.25"/>
    <s v="MXN"/>
    <n v="892.70121215602921"/>
    <s v="21-Jan-26"/>
    <s v="JOHNSON ELECTRIC INDUSTRIAL MANUFACTORY LIMITED"/>
    <s v="CHN"/>
    <s v="ZCL"/>
    <s v="JEG"/>
    <s v="M19"/>
    <s v="I"/>
    <s v="SEA IMPO"/>
    <s v="67120000"/>
    <s v="NO COMMENTS"/>
    <m/>
    <m/>
    <s v="04"/>
    <s v="NO"/>
    <n v="0"/>
    <s v="NO"/>
    <m/>
    <m/>
    <m/>
  </r>
  <r>
    <s v="04"/>
    <s v="MXG"/>
    <n v="679"/>
    <x v="2"/>
    <s v="Broker"/>
    <s v="BrokerRM-M-552-SI25-M19-B"/>
    <x v="555"/>
    <s v="MZO189157"/>
    <s v="FEBRERO"/>
    <d v="2026-01-21T00:00:00"/>
    <s v="26 16 1690 6000195"/>
    <s v="ZIMUSHH31981094"/>
    <s v=" IMPO "/>
    <s v="JXLU6397805"/>
    <n v="0"/>
    <n v="29470.77"/>
    <n v="4344.58"/>
    <n v="695.13"/>
    <n v="0"/>
    <n v="34510.480000000003"/>
    <s v="MXN"/>
    <n v="1982.5633365887288"/>
    <s v="21-Jan-26"/>
    <s v="HOPEFUL RUBBER MFG. CO., LTD"/>
    <s v="CHN"/>
    <s v="ZCL"/>
    <s v="JEG"/>
    <s v="M19"/>
    <s v="I"/>
    <s v="SEA IMPO"/>
    <s v="67120000"/>
    <n v="8634740"/>
    <s v="67115005"/>
    <n v="3132.61"/>
    <s v="04"/>
    <s v="NO"/>
    <n v="0"/>
    <s v="NO"/>
    <m/>
    <m/>
    <m/>
  </r>
  <r>
    <s v="04"/>
    <s v="MXG"/>
    <n v="680"/>
    <x v="2"/>
    <s v="Broker"/>
    <s v="BrokerRM-M-220-SI25-M19-L-B"/>
    <x v="556"/>
    <s v="MZO189163"/>
    <s v="FEBRERO"/>
    <d v="2026-01-21T00:00:00"/>
    <s v="26 16 1690 6000184"/>
    <s v="HLCUHKG2510ASVH0"/>
    <s v=" IMPO "/>
    <s v="HLCUHKG2510ASVH0"/>
    <n v="0"/>
    <n v="37428.28"/>
    <n v="2591.41"/>
    <n v="414.63"/>
    <n v="0"/>
    <n v="40434.32"/>
    <s v="MXN"/>
    <n v="2322.8770035043372"/>
    <s v="21-Jan-26"/>
    <s v="JOHNSON ELECTRIC INDUSTRIAL MANUFACTORY LIMITED"/>
    <s v="CHN"/>
    <s v="ZCL"/>
    <s v="JEG"/>
    <s v="M19"/>
    <s v="I"/>
    <s v="SEA IMPO"/>
    <s v="67120000"/>
    <s v="RFE167951"/>
    <s v="67115005"/>
    <n v="31675.84"/>
    <s v="04"/>
    <s v="NO"/>
    <n v="0"/>
    <s v="NO"/>
    <m/>
    <m/>
    <m/>
  </r>
  <r>
    <s v="04"/>
    <s v="MXG"/>
    <n v="681"/>
    <x v="2"/>
    <s v="Broker"/>
    <s v="BrokerRM-M-545-SI25-M19-B"/>
    <x v="557"/>
    <s v="MZO189164"/>
    <s v="FEBRERO"/>
    <d v="2026-01-21T00:00:00"/>
    <s v="26 16 1690 6000190"/>
    <s v="MEDURH815264"/>
    <s v=" IMPO "/>
    <s v="MSBU8718574"/>
    <n v="0"/>
    <n v="14033.57"/>
    <n v="3760.04"/>
    <n v="601.61"/>
    <n v="0"/>
    <n v="18395.22"/>
    <s v="MXN"/>
    <n v="1056.7714137990465"/>
    <s v="21-Jan-26"/>
    <s v="JOHNSON ELECTRIC INDUSTRIAL MANUFACTORY LIMITED"/>
    <s v="CHN"/>
    <s v="ZCL"/>
    <s v="JEG"/>
    <s v="M19"/>
    <s v="I"/>
    <s v="SEA IMPO"/>
    <s v="67120000"/>
    <s v="NO COMMENTS"/>
    <m/>
    <m/>
    <s v="04"/>
    <s v="NO"/>
    <n v="0"/>
    <s v="NO"/>
    <m/>
    <m/>
    <m/>
  </r>
  <r>
    <s v="04"/>
    <s v="MXG"/>
    <n v="682"/>
    <x v="2"/>
    <s v="Broker"/>
    <s v="BrokerRM-M-544-SI25-M19-B"/>
    <x v="558"/>
    <s v="MZO189167"/>
    <s v="FEBRERO"/>
    <d v="2026-01-21T00:00:00"/>
    <s v="26 16 1690 6000173"/>
    <s v="MEDURH815389"/>
    <s v=" IMPO "/>
    <s v="MSBU8301997"/>
    <n v="0"/>
    <n v="14033.57"/>
    <n v="7868.6"/>
    <n v="1258.98"/>
    <n v="0"/>
    <n v="23161.15"/>
    <s v="MXN"/>
    <n v="1330.5652898259323"/>
    <s v="21-Jan-26"/>
    <s v="JOHNSON ELECTRIC INDUSTRIAL MANUFACTORY LIMITED"/>
    <s v="CHN"/>
    <s v="ZCL"/>
    <s v="JEG"/>
    <s v="M19"/>
    <s v="I"/>
    <s v="SEA IMPO"/>
    <s v="67120000"/>
    <s v="NO COMMENTS"/>
    <m/>
    <m/>
    <s v="04"/>
    <s v="NO"/>
    <n v="0"/>
    <s v="NO"/>
    <m/>
    <m/>
    <m/>
  </r>
  <r>
    <s v="04"/>
    <s v="MXG"/>
    <n v="683"/>
    <x v="2"/>
    <s v="Broker"/>
    <s v="BrokerRM-M-546-SI25-M19-B"/>
    <x v="559"/>
    <s v="MZO189168"/>
    <s v="FEBRERO"/>
    <d v="2026-01-21T00:00:00"/>
    <s v="26 16 1690 6000189"/>
    <s v="MEDURH815272"/>
    <s v=" IMPO "/>
    <s v="FFAU2076332"/>
    <n v="0"/>
    <n v="14033.57"/>
    <n v="6704.84"/>
    <n v="1072.78"/>
    <n v="0"/>
    <n v="21811.19"/>
    <s v="MXN"/>
    <n v="1253.0125811455162"/>
    <s v="22-Jan-26"/>
    <s v="JOHNSON ELECTRIC INDUSTRIAL MANUFACTORY LIMITED"/>
    <s v="CHN"/>
    <s v="ZCL"/>
    <s v="JEG"/>
    <s v="M19"/>
    <s v="I"/>
    <s v="SEA IMPO"/>
    <s v="67120000"/>
    <s v="NO COMMENTS"/>
    <m/>
    <m/>
    <s v="04"/>
    <s v="NO"/>
    <n v="0"/>
    <s v="NO"/>
    <m/>
    <m/>
    <m/>
  </r>
  <r>
    <s v="04"/>
    <s v="MXG"/>
    <n v="684"/>
    <x v="2"/>
    <s v="Broker"/>
    <s v="BrokerRM-M-548-SI25-M19-B"/>
    <x v="560"/>
    <s v="MZO189239"/>
    <s v="FEBRERO"/>
    <d v="2026-01-22T00:00:00"/>
    <s v="26 16 1690 6000188"/>
    <s v="OOLU2038242631"/>
    <s v=" IMPO "/>
    <s v="OOLU6834055"/>
    <n v="0"/>
    <n v="27678.86"/>
    <n v="2987.84"/>
    <n v="478.05"/>
    <n v="0"/>
    <n v="31144.75"/>
    <s v="MXN"/>
    <n v="1789.2083644510828"/>
    <s v="22-Jan-26"/>
    <s v="JOHNSON ELECTRIC INDUSTRIAL MANUFACTORY LIMITED"/>
    <s v="CHN"/>
    <s v="ZCL"/>
    <s v="JEG"/>
    <s v="M19"/>
    <s v="I"/>
    <s v="SEA IMPO"/>
    <s v="67120000"/>
    <s v="CM4612290"/>
    <s v="67115005"/>
    <n v="25826.36"/>
    <s v="04"/>
    <s v="NO"/>
    <n v="0"/>
    <s v="NO"/>
    <m/>
    <m/>
    <m/>
  </r>
  <r>
    <s v="04"/>
    <s v="MXG"/>
    <n v="685"/>
    <x v="2"/>
    <s v="Broker"/>
    <s v="BrokerRM-M-547-SI25-M19-B"/>
    <x v="561"/>
    <s v="MZO189240"/>
    <s v="FEBRERO"/>
    <d v="2026-01-22T00:00:00"/>
    <s v="26 16 1690 6000187"/>
    <s v="OOLU2038255130"/>
    <s v=" IMPO "/>
    <s v="CSLU6323641"/>
    <n v="0"/>
    <n v="30881.43"/>
    <n v="6285.38"/>
    <n v="1005.66"/>
    <n v="0"/>
    <n v="38172.47"/>
    <s v="MXN"/>
    <n v="2192.9378985465619"/>
    <s v="22-Jan-26"/>
    <s v="JOHNSON ELECTRIC INDUSTRIAL MANUFACTORY LIMITED"/>
    <s v="CHN"/>
    <s v="ZCL"/>
    <s v="JEG"/>
    <s v="M19"/>
    <s v="I"/>
    <s v="SEA IMPO"/>
    <s v="67120000"/>
    <s v="CM4612306"/>
    <s v="67115005"/>
    <n v="29028.93"/>
    <s v="04"/>
    <s v="NO"/>
    <n v="0"/>
    <s v="NO"/>
    <m/>
    <m/>
    <m/>
  </r>
  <r>
    <s v="04"/>
    <s v="MXG"/>
    <n v="686"/>
    <x v="2"/>
    <s v="Broker"/>
    <s v="BrokerRM-M-549-SI25-M19-B"/>
    <x v="562"/>
    <s v="MZO189355"/>
    <s v="FEBRERO"/>
    <d v="2026-01-22T00:00:00"/>
    <s v="26 16 1690 6000194"/>
    <s v="MEDUYM224174"/>
    <s v=" IMPO "/>
    <s v="MSDU6135317"/>
    <n v="0"/>
    <n v="31963.98"/>
    <n v="7967.94"/>
    <n v="1274.8699999999999"/>
    <n v="0"/>
    <n v="41206.79"/>
    <s v="MXN"/>
    <n v="2367.2539782845984"/>
    <s v="22-Jan-26"/>
    <s v="JOHNSON ELECTRIC INDUSTRIAL MANUFACTORY LIMITED"/>
    <s v="CHN"/>
    <s v="ZCL"/>
    <s v="JEG"/>
    <s v="M19"/>
    <s v="I"/>
    <s v="SEA IMPO"/>
    <s v="67120000"/>
    <s v="CM4612414"/>
    <s v="67115005"/>
    <n v="24343.66"/>
    <s v="04"/>
    <s v="NO"/>
    <n v="0"/>
    <s v="NO"/>
    <m/>
    <m/>
    <m/>
  </r>
  <r>
    <s v="04"/>
    <s v="MXG"/>
    <n v="687"/>
    <x v="2"/>
    <s v="Broker"/>
    <s v="BrokerRM-M-211-SI25-M19-L-B"/>
    <x v="563"/>
    <s v="MZO189486"/>
    <s v="FEBRERO"/>
    <d v="2026-01-23T00:00:00"/>
    <s v="26 16 1690 6000185"/>
    <s v="HLCUSEL251104417"/>
    <s v="  IMPO  "/>
    <s v="HLCUSEL251104417"/>
    <n v="0"/>
    <n v="13135.86"/>
    <n v="2505.17"/>
    <n v="400.83"/>
    <n v="0"/>
    <n v="16041.86"/>
    <s v="MXN"/>
    <n v="921.57522835640839"/>
    <s v="23-Jan-26"/>
    <s v="JOHNSON ELECTRIC PVT LTD"/>
    <s v="IND"/>
    <s v="ZCL"/>
    <s v="JEG"/>
    <s v="M19"/>
    <s v="I"/>
    <s v="SEA IMPO"/>
    <s v="67120000"/>
    <s v="NO COMMENTS"/>
    <m/>
    <m/>
    <s v="04"/>
    <s v="NO"/>
    <n v="0"/>
    <s v="NO"/>
    <m/>
    <m/>
    <m/>
  </r>
  <r>
    <s v="04"/>
    <s v="MXG"/>
    <n v="688"/>
    <x v="2"/>
    <s v="Broker"/>
    <s v="BrokerRM-M-525-SI25-M19-B"/>
    <x v="260"/>
    <s v="MZO189531"/>
    <s v="FEBRERO"/>
    <d v="2026-01-24T00:00:00"/>
    <s v="25 16 1690 5043707"/>
    <s v="OOLU2038211410"/>
    <s v="   IMPO   "/>
    <s v="OOLU6462338"/>
    <n v="0"/>
    <n v="47604"/>
    <n v="0"/>
    <n v="0"/>
    <n v="0"/>
    <n v="47604"/>
    <s v="MXN"/>
    <n v="2734.7618774056414"/>
    <s v="24-Jan-26"/>
    <s v="JOHNSON ELECTRIC INDUSTRIAL MANUFACTORY LIMITED"/>
    <s v="CHN"/>
    <s v="ZCL"/>
    <s v="JEG"/>
    <s v="M19"/>
    <s v="I"/>
    <s v="SEA IMPO"/>
    <s v="67120000"/>
    <s v="COMPLEMENTARIA DE LA CUENTA MZO187855 // JE REF: RM-M-525-SI25-M19-B"/>
    <s v="67115005"/>
    <n v="40740"/>
    <s v="04"/>
    <s v="NO"/>
    <n v="0"/>
    <s v="NO"/>
    <m/>
    <m/>
    <m/>
  </r>
  <r>
    <s v="04"/>
    <s v="MXG"/>
    <n v="689"/>
    <x v="2"/>
    <s v="Broker"/>
    <s v="BrokerRM-M-231-SI25-M19-L-B"/>
    <x v="564"/>
    <s v="MZO189576"/>
    <s v="FEBRERO"/>
    <d v="2026-01-24T00:00:00"/>
    <s v="26 16 1690 6000191"/>
    <s v="027F803304"/>
    <s v="  IMPO  "/>
    <s v="027F803304"/>
    <n v="0"/>
    <n v="10789.16"/>
    <n v="2585.0300000000002"/>
    <n v="413.61"/>
    <n v="0"/>
    <n v="13787.8"/>
    <s v="MXN"/>
    <n v="792.08364451082889"/>
    <s v="24-Jan-26"/>
    <s v="SHANGHAI KRAH ELECTRONICS CO; LTD"/>
    <s v="CHN"/>
    <s v="ZCL"/>
    <s v="JEG"/>
    <s v="M19"/>
    <s v="I"/>
    <s v="SEA IMPO"/>
    <s v="67120000"/>
    <s v="NO COMMENTS"/>
    <m/>
    <m/>
    <s v="04"/>
    <s v="NO"/>
    <n v="0"/>
    <s v="NO"/>
    <m/>
    <m/>
    <m/>
  </r>
  <r>
    <s v="04"/>
    <s v="MXG"/>
    <n v="690"/>
    <x v="2"/>
    <s v="Broker"/>
    <s v="BrokerAF-M-493-SI25-M23-B"/>
    <x v="551"/>
    <s v="MZO189599"/>
    <s v="FEBRERO"/>
    <d v="2026-01-24T00:00:00"/>
    <s v="26 16 1690 6000986"/>
    <s v="MEDURH604627"/>
    <s v=" IMPO "/>
    <s v="MSDU8958443"/>
    <n v="0"/>
    <n v="68970.080000000002"/>
    <n v="2592.62"/>
    <n v="414.81"/>
    <n v="0"/>
    <n v="71977.509999999995"/>
    <s v="MXN"/>
    <n v="4134.9750100534266"/>
    <s v="24-Jan-26"/>
    <s v="MULTITECH MACHINERY LTD."/>
    <s v="CHN"/>
    <s v="ZCL"/>
    <s v="JEG"/>
    <s v="M23"/>
    <s v="I"/>
    <s v="SEA IMPO"/>
    <s v="67120000"/>
    <s v="CM4591848"/>
    <s v="67115005"/>
    <n v="35434.080000000002"/>
    <s v="04"/>
    <s v="NO"/>
    <n v="0"/>
    <s v="NO"/>
    <m/>
    <m/>
    <m/>
  </r>
  <r>
    <s v="04"/>
    <s v="MXG"/>
    <n v="691"/>
    <x v="2"/>
    <s v="Broker"/>
    <s v="BrokerFG-R-2104LE25.M19//FG-R-2103LE25.M19//FG-R-2102LE25.M19"/>
    <x v="565"/>
    <s v="NL241258"/>
    <s v="FEBRERO"/>
    <d v="2026-01-22T00:00:00"/>
    <n v="6047927"/>
    <s v="OTRO"/>
    <s v="EXPO LAND"/>
    <s v="OTRO"/>
    <n v="0"/>
    <n v="0"/>
    <n v="13515.74"/>
    <n v="2162.52"/>
    <n v="0"/>
    <n v="15678.26"/>
    <s v="MXN"/>
    <n v="900.68707991038093"/>
    <s v="VARIAS"/>
    <s v="JEG"/>
    <s v="ZAC"/>
    <s v="USA"/>
    <s v="JENA"/>
    <s v="M19"/>
    <s v="O"/>
    <s v="LAND EXPO"/>
    <s v="59210003"/>
    <s v="NO COMMENTS"/>
    <m/>
    <m/>
    <s v="04"/>
    <s v="NO"/>
    <n v="0"/>
    <s v="NO"/>
    <m/>
    <m/>
    <m/>
  </r>
  <r>
    <s v="04"/>
    <s v="MXG"/>
    <n v="692"/>
    <x v="2"/>
    <s v="Broker"/>
    <s v="BrokerFG-R-2100LE25.M45"/>
    <x v="566"/>
    <s v="SLP26298"/>
    <s v="FEBRERO"/>
    <d v="2026-01-21T00:00:00"/>
    <s v="25-731-1628-6001598"/>
    <s v="OTRO"/>
    <s v="EXPO"/>
    <s v="SNLU143365"/>
    <n v="0"/>
    <n v="0"/>
    <n v="739.15"/>
    <n v="391.31"/>
    <n v="0"/>
    <n v="2837.02"/>
    <s v="MXN"/>
    <n v="162.98155914287355"/>
    <d v="2026-01-16T00:00:00"/>
    <s v="ZCL"/>
    <s v="ZCL"/>
    <s v="USA"/>
    <s v="JEG"/>
    <s v="M62"/>
    <s v="O"/>
    <s v="LAND EXPO"/>
    <s v="59210003"/>
    <s v="NO COMMENTS"/>
    <m/>
    <m/>
    <s v="04"/>
    <s v="NO"/>
    <n v="0"/>
    <s v="NO"/>
    <m/>
    <m/>
    <m/>
  </r>
  <r>
    <s v="04"/>
    <s v="MXG"/>
    <n v="693"/>
    <x v="14"/>
    <s v="Freight"/>
    <s v="FreightRM-R-010-SI26-M19"/>
    <x v="567"/>
    <n v="1687359"/>
    <s v="FEBRERO"/>
    <d v="2026-01-20T00:00:00"/>
    <s v="SLAH0054044"/>
    <s v="IMPO"/>
    <s v="SLAH0054044"/>
    <s v="OTRO"/>
    <n v="0"/>
    <n v="0"/>
    <n v="5495"/>
    <n v="47.2"/>
    <n v="0"/>
    <n v="5542.2"/>
    <s v="USD"/>
    <n v="5542.2"/>
    <s v="ENE"/>
    <s v="Feinwerktechnik hago GmbH"/>
    <s v="DELHG"/>
    <s v="MXATM"/>
    <s v="JOHNSON ELECTRIC GROUP MEXICO S DE RL DE CV"/>
    <s v="M19"/>
    <s v="I"/>
    <s v="SEA IMPO"/>
    <s v="67120000"/>
    <s v="NO COMMENTS"/>
    <m/>
    <m/>
    <s v="04"/>
    <s v="NO"/>
    <n v="0"/>
    <s v="NO"/>
    <m/>
    <m/>
    <m/>
  </r>
  <r>
    <s v="04"/>
    <s v="MXG"/>
    <n v="694"/>
    <x v="14"/>
    <s v="Freight"/>
    <s v="FreightFG-A-0079-SE25-M19"/>
    <x v="568"/>
    <n v="1687443"/>
    <s v="FEBRERO"/>
    <d v="2026-01-20T00:00:00"/>
    <s v="SGDL0081017"/>
    <s v="EXPO"/>
    <s v="SGDL0081017"/>
    <s v="OTRO"/>
    <n v="0"/>
    <n v="0"/>
    <n v="2905.5"/>
    <n v="340.72"/>
    <n v="0"/>
    <n v="3246.22"/>
    <s v="USD"/>
    <n v="3246.22"/>
    <s v="ENE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04"/>
    <s v="NO"/>
    <n v="0"/>
    <s v="NO"/>
    <m/>
    <m/>
    <m/>
  </r>
  <r>
    <s v="04"/>
    <s v="MXG"/>
    <n v="695"/>
    <x v="14"/>
    <s v="Freight"/>
    <s v="FreightFG-A-0077-SE25-M19"/>
    <x v="114"/>
    <n v="1688415"/>
    <s v="FEBRERO"/>
    <d v="2026-01-21T00:00:00"/>
    <s v="SGDL0080849"/>
    <s v="EXPO"/>
    <s v="SGDL0080849"/>
    <s v="OTRO"/>
    <n v="0"/>
    <n v="0"/>
    <n v="807.5"/>
    <n v="16.399999999999999"/>
    <n v="0"/>
    <n v="823.9"/>
    <s v="USD"/>
    <n v="823.9"/>
    <s v="ENE"/>
    <s v="Johnson Electric North America, LLC s/o SAIA-Burgess"/>
    <s v="MXATM"/>
    <s v="ARBUE"/>
    <s v="M.M.A. (MANUFACTURAS DE MOTORES ARGENTINOS) S.R.L."/>
    <s v="M19"/>
    <s v="O"/>
    <s v="SEA EXPO"/>
    <s v="59220000"/>
    <s v="NO COMMENTS"/>
    <m/>
    <m/>
    <s v="04"/>
    <s v="NO"/>
    <n v="0"/>
    <s v="NO"/>
    <m/>
    <m/>
    <m/>
  </r>
  <r>
    <s v="04"/>
    <s v="MXG"/>
    <n v="696"/>
    <x v="14"/>
    <s v="Freight"/>
    <s v="FreightFG-A-0084-SE25-M19"/>
    <x v="569"/>
    <n v="1688485"/>
    <s v="FEBRERO"/>
    <d v="2026-01-21T00:00:00"/>
    <s v="SGDL0082336"/>
    <s v="EXPO"/>
    <s v="SGDL0082336"/>
    <s v="OTRO"/>
    <n v="0"/>
    <n v="0"/>
    <n v="3719.5"/>
    <n v="340.72"/>
    <n v="0"/>
    <n v="4060.22"/>
    <s v="USD"/>
    <n v="4060.22"/>
    <s v="ENE"/>
    <s v="Johnson Electric North America, LLC s/o SAIA-Burgess"/>
    <s v="MXATM"/>
    <s v="ITGOA"/>
    <s v="JOHNSON ELECTRIC ASTI SRL SOCIETA A SOCIO UNICO"/>
    <s v="M19"/>
    <s v="O"/>
    <s v="SEA EXPO"/>
    <s v="59220000"/>
    <s v="NO COMMENTS"/>
    <m/>
    <m/>
    <s v="04"/>
    <s v="NO"/>
    <n v="0"/>
    <s v="NO"/>
    <m/>
    <m/>
    <m/>
  </r>
  <r>
    <s v="04"/>
    <s v="MXG"/>
    <n v="697"/>
    <x v="3"/>
    <s v="Freight"/>
    <s v="FreightRM-J-1149LI26-M19"/>
    <x v="570"/>
    <n v="624344"/>
    <s v="FEBRERO"/>
    <d v="2026-01-19T00:00:00"/>
    <m/>
    <s v="OTRO"/>
    <s v="LAND IMPO"/>
    <s v="OTRO"/>
    <n v="0"/>
    <n v="0"/>
    <n v="1620"/>
    <n v="0"/>
    <n v="0"/>
    <n v="1620"/>
    <s v="USD"/>
    <n v="1620"/>
    <d v="2026-01-13T00:00:00"/>
    <s v="TDS 14213 Transportation Avenue Laredo Texas 78045 United States"/>
    <s v="TDS. United States"/>
    <s v="JOHNSON ELECTRIC GROUP MEXICO. Mexico"/>
    <s v="JOHNSON ELECTRIC GROUP DE MEXICO Boulevard Morelos No. 1109 Mega Parque Industrial Aeropuerto de Calera Calera Zacatecas 98519 Mexico JEG120120DD4"/>
    <s v="M19"/>
    <s v="I"/>
    <s v="LAND IMPO"/>
    <s v="67110002"/>
    <s v="NO COMMENTS"/>
    <m/>
    <m/>
    <s v="04"/>
    <s v="NO"/>
    <n v="0"/>
    <s v="NO"/>
    <m/>
    <m/>
    <m/>
  </r>
  <r>
    <s v="04"/>
    <s v="MXG"/>
    <n v="698"/>
    <x v="3"/>
    <s v="Freight"/>
    <s v="FreightRM-J-1135LI25-M19"/>
    <x v="571"/>
    <n v="624505"/>
    <s v="FEBRERO"/>
    <d v="2026-01-20T00:00:00"/>
    <m/>
    <s v="OTRO"/>
    <s v="LAND IMPO"/>
    <s v="OTRO"/>
    <n v="0"/>
    <n v="0"/>
    <n v="450"/>
    <n v="0"/>
    <n v="0"/>
    <n v="450"/>
    <s v="USD"/>
    <n v="450"/>
    <d v="2026-01-05T00:00:00"/>
    <s v="COMPAL USA // 1 Technology Way Logansport Indiana 46947 United States"/>
    <s v="COMPAL USA //. United States"/>
    <s v="TDS. United States"/>
    <s v="TDS 14213 Transportation Avenue Laredo Texas 78045 United States"/>
    <s v="M19"/>
    <s v="I"/>
    <s v="LAND IMPO"/>
    <s v="67110002"/>
    <s v="NO COMMENTS"/>
    <m/>
    <m/>
    <s v="04"/>
    <s v="NO"/>
    <n v="0"/>
    <s v="NO"/>
    <m/>
    <m/>
    <m/>
  </r>
  <r>
    <s v="04"/>
    <s v="MXG"/>
    <n v="699"/>
    <x v="3"/>
    <s v="Freight"/>
    <s v="FreightRM-A-0018AI26-M19-C9049"/>
    <x v="572"/>
    <n v="624889"/>
    <s v="FEBRERO"/>
    <d v="2026-01-21T00:00:00"/>
    <m/>
    <s v="OTRO"/>
    <s v="AIR IMPO"/>
    <s v="OTRO"/>
    <n v="0"/>
    <n v="0"/>
    <n v="928"/>
    <n v="0"/>
    <n v="0"/>
    <n v="928"/>
    <s v="USD"/>
    <n v="928"/>
    <d v="2026-01-18T00:00:00"/>
    <s v="JOHNSON ELECTRIC GROUP MEXICO // Boulevard Morelos 1109. Mega Parque Industrial Aeropuerto de Calera Calera Zacatecas 98519 Mexico JEG120120DD4"/>
    <s v="NLU - Felipe Ángeles International Airport. Mexico"/>
    <s v="NLU - Felipe Ángeles International Airport. Mexico"/>
    <s v="JOHNSON ELECTRIC GROUP DE MEXICO Boulevard Morelos No. 1109 Mega Parque Industrial Aeropuerto de Calera Calera Zacatecas 98519 Mexico JEG120120DD4"/>
    <s v="M19"/>
    <s v="I"/>
    <s v="AIR IMPO"/>
    <n v="67180000"/>
    <s v="NO COMMENTS"/>
    <m/>
    <m/>
    <s v="04"/>
    <s v="NO"/>
    <n v="0"/>
    <s v="NO"/>
    <s v="CS000009049"/>
    <m/>
    <m/>
  </r>
  <r>
    <s v="04"/>
    <s v="MXG"/>
    <n v="700"/>
    <x v="3"/>
    <s v="Freight"/>
    <s v="FreightAF-M-496-SI25-M23"/>
    <x v="573"/>
    <n v="624979"/>
    <s v="FEBRERO"/>
    <d v="2026-01-21T00:00:00"/>
    <m/>
    <s v="OTRO"/>
    <s v="SEA IMPO"/>
    <s v="OTRO"/>
    <n v="0"/>
    <n v="0"/>
    <n v="5983.6"/>
    <n v="0"/>
    <n v="0"/>
    <n v="5983.6"/>
    <s v="USD"/>
    <n v="5983.6"/>
    <d v="2026-01-05T00:00:00"/>
    <s v="MULTITECH // No. 46 Xinwei road. Shahukou. Changping Town. Donggan Providence. China. 5523560 Dongguan Guangdong 5523560 China"/>
    <s v="Shenzhen Baoan Port. China"/>
    <s v="Manzanillo (MX) Port. Mexico"/>
    <s v="JOHNSON ELECTRIC GROUP MEXICO // Boulevard Morelos 1109. Mega Parque Industrial Aeropuerto de Calera Calera Zacatecas 98519 Mexico JEG120120DD4"/>
    <s v="M23"/>
    <s v="I"/>
    <s v="SEA IMPO"/>
    <s v="67120000"/>
    <s v="NO COMMENTS"/>
    <m/>
    <m/>
    <s v="04"/>
    <s v="NO"/>
    <n v="0"/>
    <s v="NO"/>
    <m/>
    <m/>
    <m/>
  </r>
  <r>
    <s v="04"/>
    <s v="MXG"/>
    <n v="701"/>
    <x v="3"/>
    <s v="Freight"/>
    <s v="FreightRM-J-1147LI26-M19"/>
    <x v="574"/>
    <n v="625283"/>
    <s v="FEBRERO"/>
    <d v="2026-01-22T00:00:00"/>
    <m/>
    <s v="OTRO"/>
    <s v="LAND IMPO"/>
    <s v="OTRO"/>
    <n v="0"/>
    <n v="0"/>
    <n v="380"/>
    <n v="0"/>
    <n v="0"/>
    <n v="380"/>
    <s v="USD"/>
    <n v="380"/>
    <d v="2026-01-20T00:00:00"/>
    <s v="P&amp;P GLOBAL 318 Crossroads Loop Laredo Texas 78045 United States"/>
    <s v="P&amp;P GLOBAL. United States"/>
    <s v="MAGTROL INC. United States"/>
    <s v="MAGTROL INC 70 Gardenville Parkway Buffalo New York 14224 United States"/>
    <s v="M19"/>
    <s v="I"/>
    <s v="LAND IMPO"/>
    <s v="67110002"/>
    <s v="NO COMMENTS"/>
    <m/>
    <m/>
    <s v="04"/>
    <s v="NO"/>
    <n v="0"/>
    <s v="NO"/>
    <m/>
    <m/>
    <m/>
  </r>
  <r>
    <s v="04"/>
    <s v="MXG"/>
    <n v="702"/>
    <x v="3"/>
    <s v="Freight"/>
    <s v="FreightRM-J-1154LI26-M19"/>
    <x v="575"/>
    <n v="625577"/>
    <s v="FEBRERO"/>
    <d v="2026-01-22T00:00:00"/>
    <m/>
    <s v="OTRO"/>
    <s v="LAND IMPO"/>
    <s v="OTRO"/>
    <n v="0"/>
    <n v="0"/>
    <n v="350"/>
    <n v="0"/>
    <n v="0"/>
    <n v="350"/>
    <s v="USD"/>
    <n v="350"/>
    <d v="2026-01-20T00:00:00"/>
    <s v="T&amp;C STAMPING // 1403 Freeman Avenue Athens Alabama 35613 United States"/>
    <s v="T&amp;C Stamping. United States"/>
    <s v="TDS. United States"/>
    <s v="TDS 14213 Transportation Avenue Laredo Texas 78045 United States"/>
    <s v="M19"/>
    <s v="I"/>
    <s v="LAND IMPO"/>
    <s v="67110002"/>
    <s v="NO COMMENTS"/>
    <m/>
    <m/>
    <s v="04"/>
    <s v="NO"/>
    <n v="0"/>
    <s v="NO"/>
    <m/>
    <m/>
    <m/>
  </r>
  <r>
    <s v="04"/>
    <s v="MXG"/>
    <n v="703"/>
    <x v="3"/>
    <s v="Freight"/>
    <s v="FreightRM-J-1164LI26-M19.CS9309"/>
    <x v="576"/>
    <n v="625848"/>
    <s v="FEBRERO"/>
    <d v="2026-01-23T00:00:00"/>
    <m/>
    <s v="OTRO"/>
    <s v="LAND IMPO"/>
    <s v="OTRO"/>
    <n v="0"/>
    <n v="0"/>
    <n v="1600"/>
    <n v="0"/>
    <n v="0"/>
    <n v="1600"/>
    <s v="USD"/>
    <n v="1600"/>
    <d v="2026-01-23T00:00:00"/>
    <s v="QUANTIX 5401 US HIGHWAY 41 NORTH / SUITE DEVANSVILLE. IN  47711 EVANSVILLE Indiana 47711 United States"/>
    <s v="QUANTIX. United States"/>
    <s v="TDS. United States"/>
    <s v="TDS 14213 Transportation Avenue Laredo Texas 78045 United States"/>
    <s v="M19"/>
    <s v="I"/>
    <s v="LAND IMPO"/>
    <n v="67180000"/>
    <s v="NO COMMENTS"/>
    <m/>
    <m/>
    <s v="04"/>
    <s v="NO"/>
    <n v="0"/>
    <s v="NO"/>
    <s v="CS000009309"/>
    <m/>
    <m/>
  </r>
  <r>
    <s v="04"/>
    <s v="MXG"/>
    <n v="704"/>
    <x v="3"/>
    <s v="Freight"/>
    <s v="FreightRM-J-1161LI26-M19"/>
    <x v="577"/>
    <n v="625855"/>
    <s v="FEBRERO"/>
    <d v="2026-01-23T00:00:00"/>
    <m/>
    <s v="OTRO"/>
    <s v="LAND IMPO"/>
    <s v="OTRO"/>
    <n v="0"/>
    <n v="0"/>
    <n v="400"/>
    <n v="0"/>
    <n v="0"/>
    <n v="400"/>
    <s v="USD"/>
    <n v="400"/>
    <d v="2026-01-21T00:00:00"/>
    <s v="NAGASE CHEMTEX AMERICA 100 Innovation Court Delaware Ohio 43015 United States"/>
    <s v="NAGASE CHEMTEX AMERICA. United States"/>
    <s v="TDS. United States"/>
    <s v="TDS 14213 Transportation Avenue Laredo Texas 78045 United States"/>
    <s v="M19"/>
    <s v="I"/>
    <s v="LAND IMPO"/>
    <s v="67110002"/>
    <s v="NO COMMENTS"/>
    <m/>
    <m/>
    <s v="04"/>
    <s v="NO"/>
    <n v="0"/>
    <s v="NO"/>
    <m/>
    <m/>
    <m/>
  </r>
  <r>
    <s v="04"/>
    <s v="MXG"/>
    <n v="705"/>
    <x v="3"/>
    <s v="Freight"/>
    <s v="FreightRM-M-234-SI25-M19-L"/>
    <x v="578"/>
    <n v="625876"/>
    <s v="FEBRERO"/>
    <d v="2026-01-23T00:00:00"/>
    <m/>
    <s v="OTRO"/>
    <s v="SEA IMPO"/>
    <s v="OTRO"/>
    <n v="0"/>
    <n v="0"/>
    <n v="712.4"/>
    <n v="0"/>
    <n v="0"/>
    <n v="712.4"/>
    <s v="USD"/>
    <n v="712.4"/>
    <d v="2026-01-06T00:00:00"/>
    <s v="EJOT SE &amp; CO. KG // Herrenwiese 8 Bad Berleburg Ratingen 57319 Germany XEXX010101000"/>
    <s v="Hamburg Port. Germany"/>
    <s v="Altamira Port. Mexico"/>
    <s v="JOHNSON ELECTRIC GROUP DE MEXICO Boulevard Morelos No. 1109 Mega Parque Industrial Aeropuerto de Calera Calera Zacatecas 98519 Mexico JEG120120DD4"/>
    <s v="M19"/>
    <s v="I"/>
    <s v="SEA IMPO"/>
    <s v="67120000"/>
    <s v="NO COMMENTS"/>
    <m/>
    <m/>
    <s v="04"/>
    <s v="NO"/>
    <n v="0"/>
    <s v="NO"/>
    <m/>
    <m/>
    <m/>
  </r>
  <r>
    <s v="04"/>
    <s v="MXG"/>
    <n v="706"/>
    <x v="3"/>
    <s v="Freight"/>
    <s v="FreightAF-M-496-SI25-M23"/>
    <x v="573"/>
    <n v="626164"/>
    <s v="FEBRERO"/>
    <d v="2026-01-26T00:00:00"/>
    <m/>
    <s v="OTRO"/>
    <s v="SEA IMPO"/>
    <s v="OTRO"/>
    <n v="0"/>
    <n v="0"/>
    <n v="360"/>
    <n v="0"/>
    <n v="0"/>
    <n v="360"/>
    <s v="USD"/>
    <n v="360"/>
    <d v="2026-01-05T00:00:00"/>
    <s v="MULTITECH // No. 46 Xinwei road. Shahukou. Changping Town. Donggan Providence. China. 5523560 Dongguan Guangdong 5523560 China"/>
    <s v="Shenzhen Baoan Port. China"/>
    <s v="Manzanillo (MX) Port. Mexico"/>
    <s v="JOHNSON ELECTRIC GROUP MEXICO // Boulevard Morelos 1109. Mega Parque Industrial Aeropuerto de Calera Calera Zacatecas 98519 Mexico JEG120120DD4"/>
    <s v="M23"/>
    <s v="I"/>
    <s v="SEA IMPO"/>
    <s v="67120000"/>
    <s v="NO COMMENTS"/>
    <m/>
    <m/>
    <s v="04"/>
    <s v="NO"/>
    <n v="0"/>
    <s v="NO"/>
    <m/>
    <m/>
    <m/>
  </r>
  <r>
    <s v="04"/>
    <s v="MXG"/>
    <n v="707"/>
    <x v="4"/>
    <s v="Freight"/>
    <s v="FreightFG-I-0423-AE26-M45"/>
    <x v="579"/>
    <s v="5-465-48093"/>
    <s v="FEBRERO"/>
    <d v="2026-01-21T00:00:00"/>
    <s v="OTRO"/>
    <n v="887749847920"/>
    <s v="AIR EXPO"/>
    <s v="OTRO"/>
    <n v="0"/>
    <n v="0"/>
    <n v="658.95"/>
    <n v="0"/>
    <n v="0"/>
    <n v="658.95"/>
    <s v="MXN"/>
    <n v="37.85546044694663"/>
    <d v="2026-09-01T00:00:00"/>
    <s v="JEG"/>
    <s v="ZAC"/>
    <s v="USA"/>
    <s v="GE"/>
    <s v="M62"/>
    <s v="O"/>
    <s v="AIR EXPO"/>
    <s v="59230000"/>
    <s v="NO COMMENTS"/>
    <m/>
    <m/>
    <s v="04"/>
    <s v="NO"/>
    <n v="0"/>
    <s v="NO"/>
    <m/>
    <m/>
    <m/>
  </r>
  <r>
    <s v="04"/>
    <s v="MXG"/>
    <n v="708"/>
    <x v="4"/>
    <s v="Freight"/>
    <s v="FreightPAQUETERIA"/>
    <x v="1"/>
    <s v="5-465-72165"/>
    <s v="FEBRERO"/>
    <d v="2026-01-26T00:00:00"/>
    <s v="OTRO"/>
    <s v="VARIAS"/>
    <s v="AIR IMPO"/>
    <s v="OTRO"/>
    <n v="0"/>
    <n v="0"/>
    <n v="3001.4"/>
    <n v="0"/>
    <n v="0"/>
    <n v="3001.4"/>
    <s v="MXN"/>
    <n v="172.42488653989776"/>
    <s v="VARIAS"/>
    <s v="VARIOUS"/>
    <s v="VARIOUS"/>
    <s v="ZAC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709"/>
    <x v="4"/>
    <s v="Freight"/>
    <s v="FreightFG-I-0378-AE25-M19"/>
    <x v="580"/>
    <s v="5-465-74485"/>
    <s v="FEBRERO"/>
    <d v="2026-01-26T00:00:00"/>
    <s v="OTRO"/>
    <n v="885758375620"/>
    <s v="AIR EXPO"/>
    <s v="OTRO"/>
    <n v="0"/>
    <n v="0"/>
    <n v="496.12"/>
    <n v="0"/>
    <n v="0"/>
    <n v="496.12"/>
    <s v="MXN"/>
    <n v="28.501177687137357"/>
    <d v="2026-05-11T00:00:00"/>
    <s v="JEG"/>
    <s v="ZAC"/>
    <s v="USA"/>
    <s v="JENA"/>
    <s v="M19"/>
    <s v="O"/>
    <s v="AIR EXPO"/>
    <s v="59230000"/>
    <s v="NO COMMENTS"/>
    <m/>
    <m/>
    <s v="04"/>
    <s v="NO"/>
    <n v="0"/>
    <s v="NO"/>
    <m/>
    <m/>
    <m/>
  </r>
  <r>
    <s v="04"/>
    <s v="MXG"/>
    <n v="710"/>
    <x v="4"/>
    <s v="Freight"/>
    <s v="FreightFG-I-0423-AE26-M45"/>
    <x v="579"/>
    <s v="4-684-83318"/>
    <s v="FEBRERO"/>
    <d v="2026-01-26T00:00:00"/>
    <s v="OTRO"/>
    <n v="887749847920"/>
    <s v="AIR EXPO"/>
    <s v="OTRO"/>
    <n v="0"/>
    <n v="0"/>
    <n v="2528.9899999999998"/>
    <n v="101.16"/>
    <n v="0"/>
    <n v="2630.15"/>
    <s v="MXN"/>
    <n v="151.09725972309991"/>
    <d v="2026-09-01T00:00:00"/>
    <s v="JEG"/>
    <s v="ZAC"/>
    <s v="USA"/>
    <s v="GE"/>
    <s v="M62"/>
    <s v="O"/>
    <s v="AIR EXPO"/>
    <s v="59230000"/>
    <s v="NO COMMENTS"/>
    <m/>
    <m/>
    <s v="04"/>
    <s v="NO"/>
    <n v="0"/>
    <s v="NO"/>
    <m/>
    <m/>
    <m/>
  </r>
  <r>
    <s v="04"/>
    <s v="MXG"/>
    <n v="711"/>
    <x v="4"/>
    <s v="Freight"/>
    <s v="FreightPAQUETERIA"/>
    <x v="1"/>
    <s v="4-684-97859"/>
    <s v="FEBRERO"/>
    <d v="2026-03-02T00:00:00"/>
    <s v="OTRO"/>
    <s v="VARIAS"/>
    <s v="AIR IMPO"/>
    <s v="OTRO"/>
    <n v="0"/>
    <n v="0"/>
    <n v="375.16"/>
    <n v="60.03"/>
    <n v="0"/>
    <n v="435.19"/>
    <s v="MXN"/>
    <n v="25.000861722295628"/>
    <s v="VARIAS"/>
    <s v="VARIOUS"/>
    <s v="VARIOUS"/>
    <s v="ZAC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712"/>
    <x v="4"/>
    <s v="Freight"/>
    <s v="FreightPAQUETERIA"/>
    <x v="1"/>
    <s v="4-684-83317"/>
    <s v="FEBRERO"/>
    <d v="2026-01-26T00:00:00"/>
    <s v="OTRO"/>
    <n v="888036618076"/>
    <s v="AIR IMPO"/>
    <s v="OTRO"/>
    <n v="0"/>
    <n v="0"/>
    <n v="112.23"/>
    <n v="17.96"/>
    <n v="0"/>
    <n v="130.19"/>
    <s v="MXN"/>
    <n v="7.4791750445223188"/>
    <s v="19-01-26"/>
    <s v="GENESIS SERVICIOS Y DESARRO"/>
    <s v="MEX"/>
    <s v="ZAC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713"/>
    <x v="4"/>
    <s v="Freight"/>
    <s v="FreightPAQUETERIA"/>
    <x v="1"/>
    <s v="4-685-02983"/>
    <s v="FEBRERO"/>
    <d v="2026-03-02T00:00:00"/>
    <s v="OTRO"/>
    <n v="888108813473"/>
    <s v="AIR IMPO"/>
    <s v="OTRO"/>
    <n v="0"/>
    <n v="0"/>
    <n v="224.63"/>
    <n v="35.94"/>
    <n v="0"/>
    <n v="260.57"/>
    <s v="MXN"/>
    <n v="14.969265238122594"/>
    <d v="2026-01-21T00:00:00"/>
    <s v="IOSA MOTION TECHONOLIES"/>
    <s v="MEX"/>
    <s v="ZAC"/>
    <s v="JEG"/>
    <s v="M19"/>
    <s v="I"/>
    <s v="AIR IMPO"/>
    <s v="67130000"/>
    <s v="NO COMMENTS"/>
    <m/>
    <m/>
    <s v="04"/>
    <s v="NO"/>
    <n v="0"/>
    <s v="NO"/>
    <m/>
    <m/>
    <m/>
  </r>
  <r>
    <s v="04"/>
    <s v="MXG"/>
    <n v="714"/>
    <x v="5"/>
    <s v="STORAGE"/>
    <s v="STORAGEINVENTARIO"/>
    <x v="71"/>
    <s v="R02588"/>
    <s v="FEBRERO"/>
    <d v="2026-01-19T00:00:00"/>
    <m/>
    <s v="OTRO"/>
    <s v="LAND EXPO"/>
    <s v="OTRO"/>
    <n v="0"/>
    <n v="0"/>
    <n v="432"/>
    <n v="0"/>
    <n v="0"/>
    <n v="432"/>
    <s v="MXN"/>
    <n v="24.817602114092033"/>
    <s v="VARIAS"/>
    <s v="JEG"/>
    <s v="ZAC"/>
    <s v="USA"/>
    <s v="MDS"/>
    <s v="M19"/>
    <s v="O"/>
    <s v="LAND EXPO"/>
    <n v="75640000"/>
    <s v="NO COMMENTS"/>
    <m/>
    <m/>
    <s v="04"/>
    <s v="NO"/>
    <n v="0"/>
    <s v="NO"/>
    <m/>
    <m/>
    <m/>
  </r>
  <r>
    <s v="04"/>
    <s v="MXG"/>
    <n v="715"/>
    <x v="18"/>
    <s v="Freight"/>
    <s v="FreightRM-M-547-SI25-M19"/>
    <x v="581"/>
    <s v="F 60520"/>
    <s v="FEBRERO"/>
    <d v="2026-01-23T00:00:00"/>
    <s v="25-160-1690-6000187"/>
    <s v="OTRO"/>
    <s v="LAND IMPO"/>
    <s v="CSLU6323641/ OOLU6834055"/>
    <n v="0"/>
    <n v="0"/>
    <n v="68700"/>
    <n v="10992"/>
    <n v="0"/>
    <n v="79692"/>
    <s v="MXN"/>
    <n v="4578.1582122134778"/>
    <d v="2026-01-16T00:00:00"/>
    <s v="JOHNSON ELECTRIC GROUP MEXICO S DE RL DE CV "/>
    <s v="ZLO"/>
    <s v="JOHNSON ELECTRIC GROUP MEXICO S DE RL DE CV "/>
    <s v="JOHNSON ELECTRIC GROUP MEXICO S DE RL DE CV "/>
    <s v="M19"/>
    <s v="I"/>
    <s v="SEA IMPO"/>
    <s v="67120000"/>
    <s v="NO COMMENTS"/>
    <m/>
    <m/>
    <s v="04"/>
    <s v="NO"/>
    <n v="0"/>
    <s v="NO"/>
    <m/>
    <m/>
    <m/>
  </r>
  <r>
    <s v="04"/>
    <s v="MXG"/>
    <n v="716"/>
    <x v="18"/>
    <s v="Freight"/>
    <s v="FreightRM-M-549-SI25-M19"/>
    <x v="582"/>
    <s v="F 60519"/>
    <s v="FEBRERO"/>
    <d v="2026-01-23T00:00:00"/>
    <s v="25-160-1690-6000194"/>
    <s v="OTRO"/>
    <s v="LAND IMPO"/>
    <s v="MSDU6135317"/>
    <n v="0"/>
    <n v="0"/>
    <n v="52300"/>
    <n v="8368"/>
    <n v="0"/>
    <n v="60668"/>
    <s v="MXN"/>
    <n v="3485.264548744758"/>
    <d v="2026-01-19T00:00:00"/>
    <s v="JOHNSON ELECTRIC GROUP MEXICO S DE RL DE CV "/>
    <s v="ZLO"/>
    <s v="JOHNSON ELECTRIC GROUP MEXICO S DE RL DE CV "/>
    <s v="JOHNSON ELECTRIC GROUP MEXICO S DE RL DE CV "/>
    <s v="M19"/>
    <s v="I"/>
    <s v="SEA IMPO"/>
    <s v="67120000"/>
    <s v="NO COMMENTS"/>
    <m/>
    <m/>
    <s v="04"/>
    <s v="NO"/>
    <n v="0"/>
    <s v="NO"/>
    <m/>
    <m/>
    <m/>
  </r>
  <r>
    <s v="04"/>
    <s v="MXG"/>
    <n v="717"/>
    <x v="6"/>
    <s v="Freight"/>
    <s v="FreightFG-R-2099LE25.M19"/>
    <x v="583"/>
    <n v="55070"/>
    <s v="FEBRERO"/>
    <d v="2026-01-23T00:00:00"/>
    <s v="3323 - 6047927"/>
    <s v="OTRO"/>
    <s v="LAND EXPO"/>
    <n v="552710"/>
    <n v="0"/>
    <n v="0"/>
    <n v="5645"/>
    <n v="0"/>
    <n v="0"/>
    <n v="5645"/>
    <s v="USD"/>
    <n v="5645"/>
    <d v="2026-01-13T00:00:00"/>
    <s v="JOHNSON ELECTRIC GROUP MEXICO, S. DE R.L.C.V."/>
    <s v="USA"/>
    <s v="USA"/>
    <s v="APX WAREHOUSE "/>
    <s v="M19"/>
    <s v="O"/>
    <s v="LAND EXPO"/>
    <s v="59210003"/>
    <s v="NO COMMENTS"/>
    <m/>
    <m/>
    <s v="04"/>
    <s v="NO"/>
    <n v="0"/>
    <s v="NO"/>
    <m/>
    <m/>
    <m/>
  </r>
  <r>
    <s v="04"/>
    <s v="MXG"/>
    <n v="718"/>
    <x v="6"/>
    <s v="Freight"/>
    <s v="FreightFG-R-2101LE25.M01"/>
    <x v="584"/>
    <n v="55071"/>
    <s v="FEBRERO"/>
    <d v="2026-01-23T00:00:00"/>
    <s v="3323 - 6047927"/>
    <s v="OTRO"/>
    <s v="LAND EXPO"/>
    <n v="553898"/>
    <n v="0"/>
    <n v="0"/>
    <n v="4345"/>
    <n v="0"/>
    <n v="0"/>
    <n v="4345"/>
    <s v="USD"/>
    <n v="4345"/>
    <d v="2026-01-16T00:00:00"/>
    <s v="JOHNSON ELECTRIC GROUP MEXICO, S. DE R.L.C.V."/>
    <s v="USA"/>
    <s v="USA"/>
    <s v="MEMPHIS DISTRIBUTION SERVICES"/>
    <s v="M01"/>
    <s v="O"/>
    <s v="LAND EXPO"/>
    <s v="59210003"/>
    <s v="NO COMMENTS"/>
    <m/>
    <m/>
    <s v="04"/>
    <s v="NO"/>
    <n v="0"/>
    <s v="NO"/>
    <m/>
    <m/>
    <m/>
  </r>
  <r>
    <s v="04"/>
    <s v="MXG"/>
    <n v="719"/>
    <x v="6"/>
    <s v="Freight"/>
    <s v="FreightFG-R-2102LE25.M19"/>
    <x v="585"/>
    <n v="55072"/>
    <s v="FEBRERO"/>
    <d v="2026-01-23T00:00:00"/>
    <s v="3323 - 6047927"/>
    <s v="OTRO"/>
    <s v="LAND EXPO"/>
    <n v="5182934"/>
    <n v="0"/>
    <n v="0"/>
    <n v="4997"/>
    <n v="0"/>
    <n v="0"/>
    <n v="4997"/>
    <s v="USD"/>
    <n v="4997"/>
    <d v="2026-01-17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4"/>
    <s v="NO"/>
    <n v="0"/>
    <s v="NO"/>
    <m/>
    <m/>
    <m/>
  </r>
  <r>
    <s v="04"/>
    <s v="MXG"/>
    <n v="720"/>
    <x v="6"/>
    <s v="Freight"/>
    <s v="FreightFG-R-2103LE25.M19"/>
    <x v="586"/>
    <n v="55073"/>
    <s v="FEBRERO"/>
    <d v="2026-01-23T00:00:00"/>
    <s v="3323 - 6047927"/>
    <s v="OTRO"/>
    <s v="LAND EXPO"/>
    <s v="4WX986"/>
    <n v="0"/>
    <n v="0"/>
    <n v="5825"/>
    <n v="0"/>
    <n v="0"/>
    <n v="5825"/>
    <s v="USD"/>
    <n v="5825"/>
    <d v="2026-01-17T00:00:00"/>
    <s v="JOHNSON ELECTRIC GROUP MEXICO, S. DE R.L.C.V."/>
    <s v="USA"/>
    <s v="USA"/>
    <s v="APX WAREHOUSE "/>
    <s v="M19"/>
    <s v="O"/>
    <s v="LAND EXPO"/>
    <s v="59210003"/>
    <s v="NO COMMENTS"/>
    <m/>
    <m/>
    <s v="04"/>
    <s v="NO"/>
    <n v="0"/>
    <s v="NO"/>
    <m/>
    <m/>
    <m/>
  </r>
  <r>
    <s v="04"/>
    <s v="MXG"/>
    <n v="721"/>
    <x v="6"/>
    <s v="Freight"/>
    <s v="FreightFG-R-2104LE25.M19"/>
    <x v="587"/>
    <n v="55074"/>
    <s v="FEBRERO"/>
    <d v="2026-01-23T00:00:00"/>
    <s v="3323 - 6047927"/>
    <s v="OTRO"/>
    <s v="LAND EXPO"/>
    <n v="5183849"/>
    <n v="0"/>
    <n v="0"/>
    <n v="4997"/>
    <n v="0"/>
    <n v="0"/>
    <n v="4997"/>
    <s v="USD"/>
    <n v="4997"/>
    <d v="2026-01-17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4"/>
    <s v="NO"/>
    <n v="0"/>
    <s v="NO"/>
    <m/>
    <m/>
    <m/>
  </r>
  <r>
    <s v="04"/>
    <s v="MXG"/>
    <n v="722"/>
    <x v="15"/>
    <s v="Freight"/>
    <s v="FreightFG-V-006-VIE26-M46.3"/>
    <x v="588"/>
    <s v="MX-1083"/>
    <s v="FEBRERO"/>
    <d v="2026-01-20T00:00:00"/>
    <s v="26-730-3658-6000210"/>
    <s v="CONTINENTAL"/>
    <s v="SEA IMPO"/>
    <s v="RABON"/>
    <n v="0"/>
    <n v="0"/>
    <n v="12500"/>
    <n v="2000"/>
    <n v="500"/>
    <n v="14000"/>
    <s v="MXN"/>
    <n v="804.27414258631586"/>
    <d v="2026-01-12T00:00:00"/>
    <s v="JEG"/>
    <s v="ZAC"/>
    <s v="SLP"/>
    <s v="CONTINENTAL"/>
    <s v="M46"/>
    <s v="O"/>
    <s v="LAND EXPO"/>
    <s v="59210003"/>
    <s v="NO COMMENTS"/>
    <m/>
    <m/>
    <s v="04"/>
    <s v="NO"/>
    <n v="0"/>
    <s v="NO"/>
    <m/>
    <m/>
    <m/>
  </r>
  <r>
    <s v="04"/>
    <s v="MXG"/>
    <n v="723"/>
    <x v="15"/>
    <s v="Freight"/>
    <s v="FreightRM-R-021-SI26-M19"/>
    <x v="589"/>
    <s v="MX-1084"/>
    <s v="FEBRERO"/>
    <d v="2026-01-21T00:00:00"/>
    <m/>
    <s v="MAINCASA"/>
    <s v="SEA IMPO"/>
    <s v="RABON"/>
    <n v="0"/>
    <n v="0"/>
    <n v="19000"/>
    <n v="3040"/>
    <n v="760"/>
    <n v="21280"/>
    <s v="MXN"/>
    <n v="1222.4966967312"/>
    <d v="2026-01-22T00:00:00"/>
    <s v="MAINCASA"/>
    <s v="JAL"/>
    <s v="ZCL"/>
    <s v="JEG"/>
    <s v="M19"/>
    <s v="I"/>
    <s v="SEA IMPO"/>
    <s v="67120000"/>
    <s v="NO COMMENTS"/>
    <m/>
    <m/>
    <s v="04"/>
    <s v="NO"/>
    <n v="0"/>
    <s v="NO"/>
    <m/>
    <m/>
    <m/>
  </r>
  <r>
    <s v="04"/>
    <s v="MXG"/>
    <n v="724"/>
    <x v="15"/>
    <s v="Freight"/>
    <s v="FreightFG-V-012-VIE26-M19"/>
    <x v="590"/>
    <s v="MX-1085"/>
    <s v="FEBRERO"/>
    <d v="2026-01-22T00:00:00"/>
    <m/>
    <s v="MARELLI"/>
    <s v="SEA IMPO"/>
    <s v="LIGERO"/>
    <n v="0"/>
    <n v="0"/>
    <n v="6300"/>
    <n v="1008"/>
    <n v="252"/>
    <n v="7056"/>
    <s v="MXN"/>
    <n v="405.35416786350316"/>
    <d v="2026-01-23T00:00:00"/>
    <s v="JEG"/>
    <s v="ZAC"/>
    <s v="AGS"/>
    <s v="MARELLI"/>
    <s v="M19"/>
    <s v="O"/>
    <s v="LAND EXPO"/>
    <s v="59210003"/>
    <s v="NO COMMENTS"/>
    <m/>
    <m/>
    <s v="04"/>
    <s v="NO"/>
    <n v="0"/>
    <s v="NO"/>
    <m/>
    <m/>
    <m/>
  </r>
  <r>
    <s v="04"/>
    <s v="MXG"/>
    <n v="725"/>
    <x v="15"/>
    <s v="Freight"/>
    <s v="FreightRM-M-551-SI25-M19/RM-M-550-SI25-M19"/>
    <x v="591"/>
    <s v="CAL-4011"/>
    <s v="FEBRERO"/>
    <d v="2026-01-19T00:00:00"/>
    <s v="2516-1690-6000196/2516-1690-6000192"/>
    <s v="GCXU5338138/DFSU6536930"/>
    <s v="SEA IMPO"/>
    <s v="CONTENEDOR"/>
    <n v="0"/>
    <n v="0"/>
    <n v="73800"/>
    <n v="11808"/>
    <n v="2952"/>
    <n v="82656"/>
    <s v="MXN"/>
    <n v="4748.4345378296084"/>
    <d v="2026-01-16T00:00:00"/>
    <s v="JE-CHN"/>
    <s v="CHN"/>
    <s v="ZCL"/>
    <s v="JEG"/>
    <s v="M19"/>
    <s v="I"/>
    <s v="SEA IMPO"/>
    <s v="67120000"/>
    <s v="NO COMMENTS"/>
    <m/>
    <m/>
    <s v="04"/>
    <s v="NO"/>
    <n v="0"/>
    <s v="NO"/>
    <m/>
    <m/>
    <m/>
  </r>
  <r>
    <s v="04"/>
    <s v="MXG"/>
    <n v="726"/>
    <x v="15"/>
    <s v="Freight"/>
    <s v="FreightRM-M-559-SI25-M19/RM-M-560-SI5-M19"/>
    <x v="592"/>
    <s v="CAL-4021"/>
    <s v="FEBRERO"/>
    <d v="2026-01-21T00:00:00"/>
    <s v="2516-1690-6000720/2516-1690-6000719"/>
    <s v="TLLU7603548/FBLU0063948"/>
    <s v="SEA IMPO"/>
    <s v="CONTENEDOR"/>
    <n v="0"/>
    <n v="0"/>
    <n v="74500"/>
    <n v="11920"/>
    <n v="2980"/>
    <n v="83440"/>
    <s v="MXN"/>
    <n v="4793.4738898144424"/>
    <d v="2026-01-23T00:00:00"/>
    <s v="JE-CHN"/>
    <s v="CHN"/>
    <s v="ZCL"/>
    <s v="JEG"/>
    <s v="M19"/>
    <s v="I"/>
    <s v="SEA IMPO"/>
    <s v="67120000"/>
    <s v="NO COMMENTS"/>
    <m/>
    <m/>
    <s v="04"/>
    <s v="NO"/>
    <n v="0"/>
    <s v="NO"/>
    <m/>
    <m/>
    <m/>
  </r>
  <r>
    <s v="04"/>
    <s v="MXG"/>
    <n v="727"/>
    <x v="15"/>
    <s v="Freight"/>
    <s v="FreightRM-M-562-SI25-M19"/>
    <x v="593"/>
    <s v="CAL-4020"/>
    <s v="FEBRERO"/>
    <d v="2026-01-21T00:00:00"/>
    <s v="2516-1690-6000721"/>
    <s v="MSMU4424718"/>
    <s v="SEA IMPO"/>
    <s v="CONTENEDOR"/>
    <n v="0"/>
    <n v="0"/>
    <n v="52864"/>
    <n v="8458.24"/>
    <n v="2114.56"/>
    <n v="59207.68"/>
    <s v="MXN"/>
    <n v="3401.37186189464"/>
    <d v="2026-01-23T00:00:00"/>
    <s v="JE-CHN"/>
    <s v="CHN"/>
    <s v="ZCL"/>
    <s v="JEG"/>
    <s v="M19"/>
    <s v="I"/>
    <s v="SEA IMPO"/>
    <s v="67120000"/>
    <s v="NO COMMENTS"/>
    <m/>
    <m/>
    <s v="04"/>
    <s v="NO"/>
    <n v="0"/>
    <s v="NO"/>
    <m/>
    <m/>
    <m/>
  </r>
  <r>
    <s v="04"/>
    <s v="MXG"/>
    <n v="728"/>
    <x v="15"/>
    <s v="Freight"/>
    <s v="FreightRM-M-330-SI25-M19"/>
    <x v="594"/>
    <s v="CAL-4019"/>
    <s v="FEBRERO"/>
    <d v="2026-09-21T00:00:00"/>
    <s v="2516-1690-5015100"/>
    <s v="OOCU8042636"/>
    <s v="SEA IMPO"/>
    <s v="CONTENEDOR"/>
    <n v="0"/>
    <n v="0"/>
    <n v="35800"/>
    <n v="5728"/>
    <n v="1432"/>
    <n v="40096"/>
    <s v="MXN"/>
    <n v="2303.4411443672084"/>
    <s v="VARIAS"/>
    <s v="JE-CHN"/>
    <s v="CHN"/>
    <s v="ZCL"/>
    <s v="JEG"/>
    <s v="M19"/>
    <s v="I"/>
    <s v="SEA IMPO"/>
    <s v="67120000"/>
    <s v="NO COMMENTS"/>
    <m/>
    <m/>
    <s v="04"/>
    <s v="NO"/>
    <n v="0"/>
    <s v="NO"/>
    <m/>
    <m/>
    <m/>
  </r>
  <r>
    <s v="04"/>
    <s v="MXG"/>
    <n v="729"/>
    <x v="7"/>
    <s v="STORAGE"/>
    <s v="STORAGEFG-R-2068LE25.M19"/>
    <x v="77"/>
    <n v="145988"/>
    <s v="FEBRERO"/>
    <d v="2026-01-20T00:00:00"/>
    <m/>
    <s v="H06262"/>
    <s v="LAND IMPO"/>
    <s v="OTRO"/>
    <n v="0"/>
    <n v="0"/>
    <n v="28"/>
    <n v="0"/>
    <n v="0"/>
    <n v="28"/>
    <s v="USD"/>
    <n v="28"/>
    <s v="VARIAS"/>
    <s v="LDO"/>
    <s v="LDO"/>
    <s v="ZCL"/>
    <s v="JOHNSON MX"/>
    <s v="M19"/>
    <s v="O"/>
    <s v="LAND EXPO"/>
    <n v="75640000"/>
    <s v="NO COMMENTS"/>
    <m/>
    <m/>
    <s v="04"/>
    <s v="NO"/>
    <n v="0"/>
    <s v="NO"/>
    <m/>
    <m/>
    <m/>
  </r>
  <r>
    <s v="04"/>
    <s v="MXG"/>
    <n v="730"/>
    <x v="7"/>
    <s v="STORAGE"/>
    <s v="STORAGEFG-R-2073LE25.M19-1"/>
    <x v="595"/>
    <n v="145996"/>
    <s v="FEBRERO"/>
    <d v="2026-01-20T00:00:00"/>
    <m/>
    <n v="553888"/>
    <s v="LAND IMPO"/>
    <s v="OTRO"/>
    <n v="0"/>
    <n v="0"/>
    <n v="37"/>
    <n v="0"/>
    <n v="0"/>
    <n v="37"/>
    <s v="USD"/>
    <n v="37"/>
    <s v="VARIAS"/>
    <s v="LDO"/>
    <s v="LDO"/>
    <s v="ZCL"/>
    <s v="JOHNSON MX"/>
    <s v="M19"/>
    <s v="O"/>
    <s v="LAND EXPO"/>
    <n v="75640000"/>
    <s v="NO COMMENTS"/>
    <m/>
    <m/>
    <s v="04"/>
    <s v="NO"/>
    <n v="0"/>
    <s v="NO"/>
    <m/>
    <m/>
    <m/>
  </r>
  <r>
    <s v="04"/>
    <s v="MXG"/>
    <n v="731"/>
    <x v="7"/>
    <s v="STORAGE"/>
    <s v="STORAGEFG-R-2079LE25.M19-1"/>
    <x v="596"/>
    <n v="146000"/>
    <s v="FEBRERO"/>
    <d v="2026-01-20T00:00:00"/>
    <m/>
    <s v="H07189"/>
    <s v="LAND IMPO"/>
    <s v="OTRO"/>
    <n v="0"/>
    <n v="0"/>
    <n v="14.5"/>
    <n v="0"/>
    <n v="0"/>
    <n v="14.5"/>
    <s v="USD"/>
    <n v="14.5"/>
    <s v="VARIAS"/>
    <s v="LDO"/>
    <s v="LDO"/>
    <s v="ZCL"/>
    <s v="JOHNSON MX"/>
    <s v="M19"/>
    <s v="O"/>
    <s v="LAND EXPO"/>
    <n v="75640000"/>
    <s v="NO COMMENTS"/>
    <m/>
    <m/>
    <s v="04"/>
    <s v="NO"/>
    <n v="0"/>
    <s v="NO"/>
    <m/>
    <m/>
    <m/>
  </r>
  <r>
    <s v="04"/>
    <s v="MXG"/>
    <n v="732"/>
    <x v="7"/>
    <s v="STORAGE"/>
    <s v="STORAGEFG-R-2078LE25.M19"/>
    <x v="81"/>
    <n v="146003"/>
    <s v="FEBRERO"/>
    <d v="2026-01-20T00:00:00"/>
    <m/>
    <n v="561368"/>
    <s v="LAND IMPO"/>
    <s v="OTRO"/>
    <n v="0"/>
    <n v="0"/>
    <n v="23.5"/>
    <n v="0"/>
    <n v="0"/>
    <n v="23.5"/>
    <s v="USD"/>
    <n v="23.5"/>
    <s v="VARIAS"/>
    <s v="LDO"/>
    <s v="LDO"/>
    <s v="ZCL"/>
    <s v="JOHNSON MX"/>
    <s v="M19"/>
    <s v="O"/>
    <s v="LAND EXPO"/>
    <n v="75640000"/>
    <s v="NO COMMENTS"/>
    <m/>
    <m/>
    <s v="04"/>
    <s v="NO"/>
    <n v="0"/>
    <s v="NO"/>
    <m/>
    <m/>
    <m/>
  </r>
  <r>
    <s v="04"/>
    <s v="MXG"/>
    <n v="733"/>
    <x v="7"/>
    <s v="STORAGE"/>
    <s v="STORAGEFG-R-2076LE25.M19"/>
    <x v="83"/>
    <n v="146004"/>
    <s v="FEBRERO"/>
    <d v="2026-01-20T00:00:00"/>
    <m/>
    <n v="548054"/>
    <s v="LAND IMPO"/>
    <s v="OTRO"/>
    <n v="0"/>
    <n v="0"/>
    <n v="19"/>
    <n v="0"/>
    <n v="0"/>
    <n v="19"/>
    <s v="USD"/>
    <n v="19"/>
    <s v="VARIAS"/>
    <s v="LDO"/>
    <s v="LDO"/>
    <s v="ZCL"/>
    <s v="JOHNSON MX"/>
    <s v="M19"/>
    <s v="O"/>
    <s v="LAND EXPO"/>
    <n v="75640000"/>
    <s v="NO COMMENTS"/>
    <m/>
    <m/>
    <s v="04"/>
    <s v="NO"/>
    <n v="0"/>
    <s v="NO"/>
    <m/>
    <m/>
    <m/>
  </r>
  <r>
    <s v="04"/>
    <s v="MXG"/>
    <n v="734"/>
    <x v="7"/>
    <s v="STORAGE"/>
    <s v="STORAGEFG-R-2027LE25.M19"/>
    <x v="105"/>
    <n v="146006"/>
    <s v="FEBRERO"/>
    <d v="2026-01-20T00:00:00"/>
    <m/>
    <n v="5927987"/>
    <s v="LAND IMPO"/>
    <s v="OTRO"/>
    <n v="0"/>
    <n v="0"/>
    <n v="33.200000000000003"/>
    <n v="0"/>
    <n v="0"/>
    <n v="33.200000000000003"/>
    <s v="USD"/>
    <n v="33.200000000000003"/>
    <s v="VARIAS"/>
    <s v="LDO"/>
    <s v="LDO"/>
    <s v="ZCL"/>
    <s v="JOHNSON MX"/>
    <s v="M19"/>
    <s v="O"/>
    <s v="LAND EXPO"/>
    <n v="75640000"/>
    <s v="NO COMMENTS"/>
    <m/>
    <m/>
    <s v="04"/>
    <s v="NO"/>
    <n v="0"/>
    <s v="NO"/>
    <m/>
    <m/>
    <m/>
  </r>
  <r>
    <s v="04"/>
    <s v="MXG"/>
    <n v="735"/>
    <x v="7"/>
    <s v="STORAGE"/>
    <s v="STORAGEFG-R-2080LE25.M19"/>
    <x v="87"/>
    <n v="146016"/>
    <s v="FEBRERO"/>
    <d v="2026-01-20T00:00:00"/>
    <m/>
    <n v="553893"/>
    <s v="LAND IMPO"/>
    <s v="OTRO"/>
    <n v="0"/>
    <n v="0"/>
    <n v="82"/>
    <n v="0"/>
    <n v="0"/>
    <n v="82"/>
    <s v="USD"/>
    <n v="82"/>
    <s v="VARIAS"/>
    <s v="LDO"/>
    <s v="LDO"/>
    <s v="ZCL"/>
    <s v="JOHNSON MX"/>
    <s v="M19"/>
    <s v="O"/>
    <s v="LAND EXPO"/>
    <n v="75640000"/>
    <s v="NO COMMENTS"/>
    <m/>
    <m/>
    <s v="04"/>
    <s v="NO"/>
    <n v="0"/>
    <s v="NO"/>
    <m/>
    <m/>
    <m/>
  </r>
  <r>
    <s v="04"/>
    <s v="MXG"/>
    <n v="736"/>
    <x v="7"/>
    <s v="STORAGE"/>
    <s v="STORAGEFG-R-2085LE25.M19"/>
    <x v="91"/>
    <n v="146018"/>
    <s v="FEBRERO"/>
    <d v="2026-01-20T00:00:00"/>
    <m/>
    <s v="H07187"/>
    <s v="LAND IMPO"/>
    <s v="OTRO"/>
    <n v="0"/>
    <n v="0"/>
    <n v="32.5"/>
    <n v="0"/>
    <n v="0"/>
    <n v="32.5"/>
    <s v="USD"/>
    <n v="32.5"/>
    <s v="VARIAS"/>
    <s v="LDO"/>
    <s v="LDO"/>
    <s v="ZCL"/>
    <s v="JOHNSON MX"/>
    <s v="M19"/>
    <s v="O"/>
    <s v="LAND EXPO"/>
    <n v="75640000"/>
    <s v="NO COMMENTS"/>
    <m/>
    <m/>
    <s v="04"/>
    <s v="NO"/>
    <n v="0"/>
    <s v="NO"/>
    <m/>
    <m/>
    <m/>
  </r>
  <r>
    <s v="04"/>
    <s v="MXG"/>
    <n v="737"/>
    <x v="7"/>
    <s v="STORAGE"/>
    <s v="STORAGEFG-R-2082LE24.M19"/>
    <x v="597"/>
    <n v="146019"/>
    <s v="FEBRERO"/>
    <d v="2026-01-20T00:00:00"/>
    <m/>
    <s v="H06365"/>
    <s v="LAND IMPO"/>
    <s v="OTRO"/>
    <n v="0"/>
    <n v="0"/>
    <n v="41.5"/>
    <n v="0"/>
    <n v="0"/>
    <n v="41.5"/>
    <s v="USD"/>
    <n v="41.5"/>
    <s v="VARIAS"/>
    <s v="LDO"/>
    <s v="LDO"/>
    <s v="ZCL"/>
    <s v="JOHNSON MX"/>
    <s v="M19"/>
    <s v="O"/>
    <s v="LAND EXPO"/>
    <n v="75640000"/>
    <s v="NO COMMENTS"/>
    <m/>
    <m/>
    <s v="04"/>
    <s v="NO"/>
    <n v="0"/>
    <s v="NO"/>
    <m/>
    <m/>
    <m/>
  </r>
  <r>
    <s v="04"/>
    <s v="MXG"/>
    <n v="738"/>
    <x v="7"/>
    <s v="STORAGE"/>
    <s v="STORAGEFG-R-2089LE25.M19"/>
    <x v="273"/>
    <n v="146028"/>
    <s v="FEBRERO"/>
    <d v="2026-01-20T00:00:00"/>
    <m/>
    <n v="559673"/>
    <s v="LAND IMPO"/>
    <s v="OTRO"/>
    <n v="0"/>
    <n v="0"/>
    <n v="37"/>
    <n v="0"/>
    <n v="0"/>
    <n v="37"/>
    <s v="USD"/>
    <n v="37"/>
    <s v="VARIAS"/>
    <s v="LDO"/>
    <s v="LDO"/>
    <s v="ZCL"/>
    <s v="JOHNSON MX"/>
    <s v="M19"/>
    <s v="O"/>
    <s v="LAND EXPO"/>
    <n v="75640000"/>
    <s v="NO COMMENTS"/>
    <m/>
    <m/>
    <s v="04"/>
    <s v="NO"/>
    <n v="0"/>
    <s v="NO"/>
    <m/>
    <m/>
    <m/>
  </r>
  <r>
    <s v="04"/>
    <s v="MXG"/>
    <n v="739"/>
    <x v="7"/>
    <s v="STORAGE"/>
    <s v="STORAGEFG-R-2085LE25.M19"/>
    <x v="91"/>
    <n v="146070"/>
    <s v="FEBRERO"/>
    <d v="2026-01-21T00:00:00"/>
    <m/>
    <s v="OTRO"/>
    <s v="LAND IMPO"/>
    <s v="OTRO"/>
    <n v="0"/>
    <n v="0"/>
    <n v="38.4"/>
    <n v="0"/>
    <n v="0"/>
    <n v="38.4"/>
    <s v="USD"/>
    <n v="38.4"/>
    <s v="VARIAS"/>
    <s v="LDO"/>
    <s v="LDO"/>
    <s v="ZCL"/>
    <s v="JOHNSON MX"/>
    <s v="M19"/>
    <s v="O"/>
    <s v="LAND EXPO"/>
    <n v="75640000"/>
    <s v="NO COMMENTS"/>
    <m/>
    <m/>
    <s v="04"/>
    <s v="NO"/>
    <n v="0"/>
    <s v="NO"/>
    <m/>
    <m/>
    <m/>
  </r>
  <r>
    <s v="04"/>
    <s v="MXG"/>
    <n v="740"/>
    <x v="7"/>
    <s v="STORAGE"/>
    <s v="STORAGEFG-R-2039LE25.M19"/>
    <x v="344"/>
    <n v="146092"/>
    <s v="FEBRERO"/>
    <d v="2026-01-22T00:00:00"/>
    <m/>
    <n v="6047036"/>
    <s v="LAND IMPO"/>
    <s v="OTRO"/>
    <n v="0"/>
    <n v="0"/>
    <n v="51.6"/>
    <n v="0"/>
    <n v="0"/>
    <n v="51.6"/>
    <s v="USD"/>
    <n v="51.6"/>
    <s v="VARIAS"/>
    <s v="LDO"/>
    <s v="LDO"/>
    <s v="ZCL"/>
    <s v="JOHNSON MX"/>
    <s v="M19"/>
    <s v="O"/>
    <s v="LAND EXPO"/>
    <n v="75640000"/>
    <s v="NO COMMENTS"/>
    <m/>
    <m/>
    <s v="04"/>
    <s v="NO"/>
    <n v="0"/>
    <s v="NO"/>
    <m/>
    <m/>
    <m/>
  </r>
  <r>
    <s v="04"/>
    <s v="MXG"/>
    <n v="741"/>
    <x v="7"/>
    <s v="STORAGE"/>
    <s v="STORAGERM-J-1134LI25-M19.2"/>
    <x v="411"/>
    <n v="146099"/>
    <s v="FEBRERO"/>
    <d v="2026-01-22T00:00:00"/>
    <m/>
    <s v="10 GUIAS"/>
    <s v="LAND IMPO"/>
    <s v="CAJA: CB-062"/>
    <n v="0"/>
    <n v="0"/>
    <n v="429.75"/>
    <n v="0"/>
    <n v="0"/>
    <n v="429.75"/>
    <s v="USD"/>
    <n v="429.75"/>
    <d v="2025-12-22T00:00:00"/>
    <s v="DICEX"/>
    <s v="LDO"/>
    <s v="ZCL"/>
    <s v="JOHNSON MX"/>
    <s v="M19"/>
    <s v="I"/>
    <s v="LAND IMPO"/>
    <s v="67115005"/>
    <s v="NO COMMENTS"/>
    <m/>
    <m/>
    <s v="04"/>
    <s v="NO"/>
    <n v="0"/>
    <s v="NO"/>
    <m/>
    <m/>
    <m/>
  </r>
  <r>
    <s v="04"/>
    <s v="MXG"/>
    <n v="742"/>
    <x v="7"/>
    <s v="STORAGE"/>
    <s v="STORAGERM-J-1137LI25-M19.1  "/>
    <x v="598"/>
    <n v="146100"/>
    <s v="FEBRERO"/>
    <d v="2026-01-22T00:00:00"/>
    <m/>
    <s v="8 GUIAS"/>
    <s v="LAND IMPO"/>
    <s v="CAJA: CB-055"/>
    <n v="0"/>
    <n v="0"/>
    <n v="303"/>
    <n v="0"/>
    <n v="0"/>
    <n v="303"/>
    <s v="USD"/>
    <n v="303"/>
    <d v="2025-12-29T00:00:00"/>
    <s v="DICEX"/>
    <s v="LDO"/>
    <s v="ZCL"/>
    <s v="JOHNSON MX"/>
    <s v="M19"/>
    <s v="I"/>
    <s v="LAND IMPO"/>
    <s v="67115005"/>
    <s v="NO COMMENTS"/>
    <m/>
    <m/>
    <s v="04"/>
    <s v="NO"/>
    <n v="0"/>
    <s v="NO"/>
    <m/>
    <m/>
    <m/>
  </r>
  <r>
    <s v="04"/>
    <s v="MXG"/>
    <n v="743"/>
    <x v="7"/>
    <s v="STORAGE"/>
    <s v="STORAGERM-J-1139LI25-M19.1"/>
    <x v="414"/>
    <n v="146101"/>
    <s v="FEBRERO"/>
    <d v="2026-01-22T00:00:00"/>
    <m/>
    <s v="6 GUIAS"/>
    <s v="LAND IMPO"/>
    <s v="CAJA: CB-052"/>
    <n v="0"/>
    <n v="0"/>
    <n v="176.75"/>
    <n v="0"/>
    <n v="0"/>
    <n v="176.75"/>
    <s v="USD"/>
    <n v="176.75"/>
    <d v="2026-01-22T00:00:00"/>
    <s v="DICEX"/>
    <s v="LDO"/>
    <s v="ZCL"/>
    <s v="JOHNSON MX"/>
    <s v="M19"/>
    <s v="I"/>
    <s v="LAND IMPO"/>
    <s v="67115005"/>
    <s v="NO COMMENTS"/>
    <m/>
    <m/>
    <s v="04"/>
    <s v="NO"/>
    <n v="0"/>
    <s v="NO"/>
    <m/>
    <m/>
    <m/>
  </r>
  <r>
    <s v="04"/>
    <s v="MXG"/>
    <n v="744"/>
    <x v="7"/>
    <s v="STORAGE"/>
    <s v="STORAGERM-J-1144LI26-M19.1 "/>
    <x v="599"/>
    <n v="146102"/>
    <s v="FEBRERO"/>
    <d v="2026-01-22T00:00:00"/>
    <m/>
    <s v="16 GUIAS"/>
    <s v="LAND IMPO"/>
    <s v="CAJA: CB-029"/>
    <n v="0"/>
    <n v="0"/>
    <n v="619"/>
    <n v="0"/>
    <n v="0"/>
    <n v="619"/>
    <s v="USD"/>
    <n v="619"/>
    <d v="2026-01-09T00:00:00"/>
    <s v="DICEX"/>
    <s v="LDO"/>
    <s v="ZCL"/>
    <s v="JOHNSON MX"/>
    <s v="M19"/>
    <s v="I"/>
    <s v="LAND IMPO"/>
    <s v="67115005"/>
    <s v="NO COMMENTS"/>
    <m/>
    <m/>
    <s v="04"/>
    <s v="NO"/>
    <n v="0"/>
    <s v="NO"/>
    <m/>
    <m/>
    <m/>
  </r>
  <r>
    <s v="04"/>
    <s v="MXG"/>
    <n v="745"/>
    <x v="7"/>
    <s v="STORAGE"/>
    <s v="STORAGERM-J-1165LI26-M19"/>
    <x v="600"/>
    <n v="146091"/>
    <s v="FEBRERO"/>
    <d v="2026-01-22T00:00:00"/>
    <m/>
    <s v="HOTSHOT"/>
    <s v="LAND IMPO"/>
    <s v="OTRO"/>
    <n v="0"/>
    <n v="0"/>
    <n v="59.7"/>
    <n v="0"/>
    <n v="0"/>
    <n v="59.7"/>
    <s v="USD"/>
    <n v="59.7"/>
    <s v="VARIAS"/>
    <s v="LDO"/>
    <s v="LDO"/>
    <s v="ZCL"/>
    <s v="JOHNSON MX"/>
    <s v="M19"/>
    <s v="I"/>
    <s v="LAND IMPO"/>
    <s v="67115005"/>
    <s v="NO COMMENTS"/>
    <m/>
    <m/>
    <s v="04"/>
    <s v="NO"/>
    <n v="0"/>
    <s v="NO"/>
    <m/>
    <m/>
    <m/>
  </r>
  <r>
    <s v="04"/>
    <s v="MXG"/>
    <n v="746"/>
    <x v="7"/>
    <s v="STORAGE"/>
    <s v="STORAGEFG-R-1992LE25.M19"/>
    <x v="601"/>
    <n v="146116"/>
    <s v="FEBRERO"/>
    <d v="2026-01-23T00:00:00"/>
    <m/>
    <n v="5992919"/>
    <s v="LAND IMPO"/>
    <s v="OTRO"/>
    <n v="0"/>
    <n v="0"/>
    <n v="80.599999999999994"/>
    <n v="0"/>
    <n v="0"/>
    <n v="80.599999999999994"/>
    <s v="USD"/>
    <n v="80.599999999999994"/>
    <s v="VARIAS"/>
    <s v="LDO"/>
    <s v="LDO"/>
    <s v="ZCL"/>
    <s v="JOHNSON MX"/>
    <s v="M19"/>
    <s v="O"/>
    <s v="LAND EXPO"/>
    <n v="75640000"/>
    <s v="NO COMMENTS"/>
    <m/>
    <m/>
    <s v="04"/>
    <s v="NO"/>
    <n v="0"/>
    <s v="NO"/>
    <m/>
    <m/>
    <m/>
  </r>
  <r>
    <s v="04"/>
    <s v="MXG"/>
    <n v="747"/>
    <x v="7"/>
    <s v="STORAGE"/>
    <s v="STORAGEFG-R-1968LE25.M19"/>
    <x v="602"/>
    <n v="146117"/>
    <s v="FEBRERO"/>
    <d v="2026-01-23T00:00:00"/>
    <m/>
    <n v="5997185"/>
    <s v="LAND IMPO"/>
    <s v="OTRO"/>
    <n v="0"/>
    <n v="0"/>
    <n v="199"/>
    <n v="0"/>
    <n v="0"/>
    <n v="199"/>
    <s v="USD"/>
    <n v="199"/>
    <s v="VARIAS"/>
    <s v="LDO"/>
    <s v="LDO"/>
    <s v="ZCL"/>
    <s v="JOHNSON MX"/>
    <s v="M19"/>
    <s v="O"/>
    <s v="LAND EXPO"/>
    <n v="75640000"/>
    <s v="NO COMMENTS"/>
    <m/>
    <m/>
    <s v="04"/>
    <s v="NO"/>
    <n v="0"/>
    <s v="NO"/>
    <m/>
    <m/>
    <m/>
  </r>
  <r>
    <s v="04"/>
    <s v="MXG"/>
    <n v="748"/>
    <x v="7"/>
    <s v="STORAGE"/>
    <s v="STORAGEFG-R-2076LE25.M19"/>
    <x v="83"/>
    <n v="146118"/>
    <s v="FEBRERO"/>
    <d v="2026-01-23T00:00:00"/>
    <m/>
    <s v="5997190A"/>
    <s v="LAND IMPO"/>
    <s v="OTRO"/>
    <n v="0"/>
    <n v="0"/>
    <n v="30.9"/>
    <n v="0"/>
    <n v="0"/>
    <n v="30.9"/>
    <s v="USD"/>
    <n v="30.9"/>
    <s v="VARIAS"/>
    <s v="LDO"/>
    <s v="LDO"/>
    <s v="ZCL"/>
    <s v="JOHNSON MX"/>
    <s v="M19"/>
    <s v="O"/>
    <s v="LAND EXPO"/>
    <n v="75640000"/>
    <s v="NO COMMENTS"/>
    <m/>
    <m/>
    <s v="04"/>
    <s v="NO"/>
    <n v="0"/>
    <s v="NO"/>
    <m/>
    <m/>
    <m/>
  </r>
  <r>
    <s v="04"/>
    <s v="MXG"/>
    <n v="749"/>
    <x v="7"/>
    <s v="STORAGE"/>
    <s v="STORAGEFG-R-2078LE25.M19"/>
    <x v="81"/>
    <n v="146119"/>
    <s v="FEBRERO"/>
    <d v="2026-01-23T00:00:00"/>
    <m/>
    <s v="WHIB50098361"/>
    <s v="LAND IMPO"/>
    <s v="OTRO"/>
    <n v="0"/>
    <n v="0"/>
    <n v="131"/>
    <n v="0"/>
    <n v="0"/>
    <n v="131"/>
    <s v="USD"/>
    <n v="131"/>
    <s v="VARIAS"/>
    <s v="LDO"/>
    <s v="LDO"/>
    <s v="ZCL"/>
    <s v="JOHNSON MX"/>
    <s v="M19"/>
    <s v="O"/>
    <s v="LAND EXPO"/>
    <n v="75640000"/>
    <s v="NO COMMENTS"/>
    <m/>
    <m/>
    <s v="04"/>
    <s v="NO"/>
    <n v="0"/>
    <s v="NO"/>
    <m/>
    <m/>
    <m/>
  </r>
  <r>
    <s v="04"/>
    <s v="MXG"/>
    <n v="750"/>
    <x v="8"/>
    <s v="Freight"/>
    <s v="FreightRM-R-013-SI26-M19"/>
    <x v="439"/>
    <n v="4653"/>
    <s v="FEBRERO"/>
    <d v="2026-01-20T00:00:00"/>
    <m/>
    <s v="OTRO"/>
    <s v="LAND IMPO"/>
    <s v="CAAU 6961241"/>
    <n v="0"/>
    <n v="0"/>
    <n v="36500"/>
    <n v="5840"/>
    <n v="1460"/>
    <n v="40880"/>
    <s v="MXN"/>
    <n v="2348.4804963520423"/>
    <s v="VARIAS"/>
    <s v="VARIOUS"/>
    <s v="ALT"/>
    <s v="ZAC"/>
    <s v="JOHNSON ELECTRIC GROUP MEXICO"/>
    <s v="M19"/>
    <s v="I"/>
    <s v="SEA IMPO"/>
    <s v="67120000"/>
    <s v="NO COMMENTS"/>
    <m/>
    <m/>
    <s v="04"/>
    <s v="NO"/>
    <n v="0"/>
    <s v="NO"/>
    <m/>
    <m/>
    <m/>
  </r>
  <r>
    <s v="04"/>
    <s v="MXG"/>
    <n v="751"/>
    <x v="8"/>
    <s v="Freight"/>
    <s v="FreightAF-M-233-SI25-M19-L-F"/>
    <x v="603"/>
    <n v="4656"/>
    <s v="FEBRERO"/>
    <d v="2026-01-21T00:00:00"/>
    <s v="25-810-3818-6000189"/>
    <s v="OTRO"/>
    <s v="LAND IMPO"/>
    <s v="CARGA SUELTA"/>
    <n v="0"/>
    <n v="0"/>
    <n v="27750"/>
    <n v="4440"/>
    <n v="1110"/>
    <n v="31080"/>
    <s v="MXN"/>
    <n v="1785.4885965416213"/>
    <s v="VARIAS"/>
    <s v="VARIOUS"/>
    <s v="ALT"/>
    <s v="ZAC"/>
    <s v="JOHNSON ELECTRIC GROUP MEXICO"/>
    <s v="M19"/>
    <s v="I"/>
    <s v="SEA IMPO"/>
    <s v="67120000"/>
    <s v="NO COMMENTS"/>
    <m/>
    <m/>
    <s v="04"/>
    <s v="NO"/>
    <n v="0"/>
    <s v="NO"/>
    <m/>
    <m/>
    <m/>
  </r>
  <r>
    <s v="04"/>
    <s v="MXG"/>
    <n v="752"/>
    <x v="8"/>
    <s v="Freight"/>
    <s v="FreightRM-M-238-SI25-M19-L-F"/>
    <x v="604"/>
    <n v="4656"/>
    <s v="FEBRERO"/>
    <d v="2026-01-21T00:00:00"/>
    <s v="25-810-3818-6000660"/>
    <s v="OTRO"/>
    <s v="LAND IMPO"/>
    <s v="OTRO"/>
    <n v="0"/>
    <n v="0"/>
    <n v="0"/>
    <n v="0"/>
    <n v="0"/>
    <n v="0"/>
    <s v="MXN"/>
    <n v="0"/>
    <s v="VARIAS"/>
    <s v="VARIOUS"/>
    <s v="ALT"/>
    <s v="ZAC"/>
    <s v="JOHNSON ELECTRIC GROUP MEXICO"/>
    <s v="M19"/>
    <s v="I"/>
    <s v="SEA IMPO"/>
    <s v="67120000"/>
    <s v="NO COMMENTS"/>
    <m/>
    <m/>
    <s v="04"/>
    <s v="NO"/>
    <n v="0"/>
    <s v="NO"/>
    <m/>
    <m/>
    <m/>
  </r>
  <r>
    <s v="04"/>
    <s v="MXG"/>
    <n v="753"/>
    <x v="8"/>
    <s v="Freight"/>
    <s v="FreightRM-M-234-SI25-M19-L-F"/>
    <x v="605"/>
    <n v="4656"/>
    <s v="FEBRERO"/>
    <d v="2026-01-21T00:00:00"/>
    <s v="25-810-3818-6000659"/>
    <s v="OTRO"/>
    <s v="LAND IMPO"/>
    <s v="OTRO"/>
    <n v="0"/>
    <n v="0"/>
    <n v="0"/>
    <n v="0"/>
    <n v="0"/>
    <n v="0"/>
    <s v="MXN"/>
    <n v="0"/>
    <s v="VARIAS"/>
    <s v="VARIOUS"/>
    <s v="ALT"/>
    <s v="ZAC"/>
    <s v="JOHNSON ELECTRIC GROUP MEXICO"/>
    <s v="M19"/>
    <s v="I"/>
    <s v="SEA IMPO"/>
    <s v="67120000"/>
    <s v="NO COMMENTS"/>
    <m/>
    <m/>
    <s v="04"/>
    <s v="NO"/>
    <n v="0"/>
    <s v="NO"/>
    <m/>
    <m/>
    <m/>
  </r>
  <r>
    <s v="04"/>
    <s v="MXG"/>
    <n v="754"/>
    <x v="19"/>
    <s v="Freight"/>
    <s v="FreightRM-J-1106LI25-M19"/>
    <x v="606"/>
    <s v="9310417-1"/>
    <s v="FEBRERO"/>
    <d v="2026-01-20T00:00:00"/>
    <s v="OTRO"/>
    <s v="OTRO"/>
    <s v="LAND IMPO"/>
    <s v="OTRO"/>
    <n v="0"/>
    <n v="0"/>
    <n v="2200"/>
    <n v="0"/>
    <n v="0"/>
    <n v="2200"/>
    <s v="USD"/>
    <n v="2200"/>
    <s v="VARIAS"/>
    <s v="Metrican Stamping, LLC"/>
    <s v="USA"/>
    <s v="USA"/>
    <s v="TDS INC"/>
    <s v="M19"/>
    <s v="I"/>
    <s v="LAND IMPO"/>
    <s v="67110002"/>
    <s v="NO COMMENTS"/>
    <m/>
    <m/>
    <s v="04"/>
    <s v="NO"/>
    <n v="0"/>
    <s v="NO"/>
    <m/>
    <m/>
    <m/>
  </r>
  <r>
    <s v="04"/>
    <s v="MXG"/>
    <n v="755"/>
    <x v="19"/>
    <s v="Freight"/>
    <s v="FreightRM-J-1133LI25-M19"/>
    <x v="607"/>
    <s v="9321703-1"/>
    <s v="FEBRERO"/>
    <d v="2026-01-20T00:00:00"/>
    <s v="OTRO"/>
    <s v="OTRO"/>
    <s v="LAND IMPO"/>
    <s v="OTRO"/>
    <n v="0"/>
    <n v="0"/>
    <n v="2200"/>
    <n v="0"/>
    <n v="0"/>
    <n v="2200"/>
    <s v="USD"/>
    <n v="2200"/>
    <s v="VARIAS"/>
    <s v="Metrican Stamping, LLC"/>
    <s v="USA"/>
    <s v="USA"/>
    <s v="TDS INC"/>
    <s v="M19"/>
    <s v="I"/>
    <s v="LAND IMPO"/>
    <s v="67110002"/>
    <s v="NO COMMENTS"/>
    <m/>
    <m/>
    <s v="04"/>
    <s v="NO"/>
    <n v="0"/>
    <s v="NO"/>
    <m/>
    <m/>
    <m/>
  </r>
  <r>
    <s v="04"/>
    <s v="MXG"/>
    <n v="756"/>
    <x v="19"/>
    <s v="Freight"/>
    <s v="FreightRM-J-1122LI25-M19"/>
    <x v="608"/>
    <s v="9327681-1"/>
    <s v="FEBRERO"/>
    <d v="2026-01-20T00:00:00"/>
    <s v="OTRO"/>
    <s v="OTRO"/>
    <s v="LAND IMPO"/>
    <s v="OTRO"/>
    <n v="0"/>
    <n v="0"/>
    <n v="1855"/>
    <n v="0"/>
    <n v="0"/>
    <n v="1855"/>
    <s v="USD"/>
    <n v="1855"/>
    <s v="VARIAS"/>
    <s v="MDS"/>
    <s v="USA"/>
    <s v="USA"/>
    <s v="BRIDGEWATERS INTERIORS"/>
    <s v="M19"/>
    <s v="I"/>
    <s v="LAND IMPO"/>
    <s v="67110002"/>
    <s v="NO COMMENTS"/>
    <m/>
    <m/>
    <s v="04"/>
    <s v="NO"/>
    <n v="0"/>
    <s v="NO"/>
    <m/>
    <m/>
    <m/>
  </r>
  <r>
    <s v="04"/>
    <s v="MXG"/>
    <n v="757"/>
    <x v="19"/>
    <s v="Freight"/>
    <s v="FreightRM-J-1153LI26-M19"/>
    <x v="609"/>
    <s v="9367016-1"/>
    <s v="FEBRERO"/>
    <d v="2026-01-21T00:00:00"/>
    <s v="OTRO"/>
    <s v="OTRO"/>
    <s v="LAND IMPO"/>
    <s v="OTRO"/>
    <n v="0"/>
    <n v="0"/>
    <n v="2150"/>
    <n v="0"/>
    <n v="0"/>
    <n v="2150"/>
    <s v="USD"/>
    <n v="2150"/>
    <s v="VARIAS"/>
    <s v="MDS"/>
    <s v="USA"/>
    <s v="USA"/>
    <s v="BRIDGEWATERS INTERIORS"/>
    <s v="M19"/>
    <s v="I"/>
    <s v="LAND IMPO"/>
    <s v="67110002"/>
    <s v="NO COMMENTS"/>
    <m/>
    <m/>
    <s v="04"/>
    <s v="NO"/>
    <n v="0"/>
    <s v="NO"/>
    <m/>
    <m/>
    <m/>
  </r>
  <r>
    <s v="04"/>
    <s v="MXG"/>
    <n v="758"/>
    <x v="19"/>
    <s v="Freight"/>
    <s v="FreightRM-J-1166LI26-M19"/>
    <x v="610"/>
    <s v="9379785-1"/>
    <s v="FEBRERO"/>
    <d v="2026-01-23T00:00:00"/>
    <s v="OTRO"/>
    <s v="OTRO"/>
    <s v="LAND IMPO"/>
    <s v="OTRO"/>
    <n v="0"/>
    <n v="0"/>
    <n v="2350"/>
    <n v="0"/>
    <n v="0"/>
    <n v="2350"/>
    <s v="USD"/>
    <n v="2350"/>
    <s v="VARIAS"/>
    <s v="MDS"/>
    <s v="USA"/>
    <s v="USA"/>
    <s v="MAGNA NON-INVENTORY"/>
    <s v="M19"/>
    <s v="I"/>
    <s v="LAND IMPO"/>
    <s v="67110002"/>
    <s v="NO COMMENTS"/>
    <m/>
    <m/>
    <s v="04"/>
    <s v="NO"/>
    <n v="0"/>
    <s v="NO"/>
    <m/>
    <m/>
    <m/>
  </r>
  <r>
    <s v="04"/>
    <s v="MXG"/>
    <n v="759"/>
    <x v="19"/>
    <s v="Freight"/>
    <s v="FreightRM-J-1142LI26-M19"/>
    <x v="497"/>
    <s v="9357619-1"/>
    <s v="FEBRERO"/>
    <d v="2026-01-12T00:00:00"/>
    <s v="OTRO"/>
    <s v="OTRO"/>
    <s v="LAND IMPO"/>
    <s v="OTRO"/>
    <n v="0"/>
    <n v="0"/>
    <n v="1855"/>
    <n v="0"/>
    <n v="0"/>
    <n v="1855"/>
    <s v="USD"/>
    <n v="1855"/>
    <s v="VARIAS"/>
    <s v="MDS"/>
    <s v="USA"/>
    <s v="USA"/>
    <s v="MAGNA NON-INVENTORY"/>
    <s v="M19"/>
    <s v="I"/>
    <s v="LAND IMPO"/>
    <s v="67110002"/>
    <s v="NO COMMENTS"/>
    <m/>
    <m/>
    <s v="04"/>
    <s v="NO"/>
    <n v="0"/>
    <s v="NO"/>
    <m/>
    <m/>
    <m/>
  </r>
  <r>
    <s v="05"/>
    <s v="MXG"/>
    <n v="760"/>
    <x v="9"/>
    <s v="Freight"/>
    <s v="FreightRM-A-002-SI26-M19-L"/>
    <x v="611"/>
    <s v="FV - 239"/>
    <s v="FEBRERO"/>
    <d v="2026-01-26T00:00:00"/>
    <m/>
    <s v="SHGZLO6490687V"/>
    <s v="SEA IMPO"/>
    <s v="OTRO"/>
    <n v="0"/>
    <n v="0"/>
    <n v="521"/>
    <n v="58.08"/>
    <n v="0"/>
    <n v="579.08000000000004"/>
    <s v="USD"/>
    <n v="579.08000000000004"/>
    <d v="2026-01-16T00:00:00"/>
    <s v="SHANGHAI KRAH ELECTRONICS CO; LTD"/>
    <s v="CHN"/>
    <s v="ZCL"/>
    <s v="JOHNSON ELECTRIC GROUP MEXICO"/>
    <s v="M19"/>
    <s v="I"/>
    <s v="SEA IMPO"/>
    <s v="67120000"/>
    <s v="NO COMMENTS"/>
    <m/>
    <m/>
    <s v="05"/>
    <s v="NO"/>
    <n v="0"/>
    <s v="NO"/>
    <m/>
    <m/>
    <m/>
  </r>
  <r>
    <s v="05"/>
    <s v="MXG"/>
    <n v="761"/>
    <x v="9"/>
    <s v="Freight"/>
    <s v="FreightRM-M-247-SI25-M19-L"/>
    <x v="612"/>
    <s v="FV - 240"/>
    <s v="FEBRERO"/>
    <d v="2026-01-26T00:00:00"/>
    <m/>
    <s v="SGMXATM066852"/>
    <s v="SEA IMPO"/>
    <s v="OTRO"/>
    <n v="0"/>
    <n v="0"/>
    <n v="807"/>
    <n v="36.799999999999997"/>
    <n v="0"/>
    <n v="843.8"/>
    <s v="USD"/>
    <n v="843.8"/>
    <d v="2026-01-12T00:00:00"/>
    <s v="KBS-SPRITZTECHNIK GMBH"/>
    <s v="SWI"/>
    <s v="ZCL"/>
    <s v="JOHNSON ELECTRIC GROUP MEXICO"/>
    <s v="M19"/>
    <s v="I"/>
    <s v="SEA IMPO"/>
    <s v="67120000"/>
    <s v="NO COMMENTS"/>
    <m/>
    <m/>
    <s v="05"/>
    <s v="NO"/>
    <n v="0"/>
    <s v="NO"/>
    <m/>
    <m/>
    <m/>
  </r>
  <r>
    <s v="05"/>
    <s v="MXG"/>
    <n v="762"/>
    <x v="9"/>
    <s v="Freight"/>
    <s v="FreightRM-A-013-SI26-M19-L"/>
    <x v="613"/>
    <s v="FV - 243"/>
    <s v="FEBRERO"/>
    <d v="2026-01-29T00:00:00"/>
    <m/>
    <s v="SZMZL26010923"/>
    <s v="SEA IMPO"/>
    <s v="OTRO"/>
    <n v="0"/>
    <n v="0"/>
    <n v="309"/>
    <n v="30.4"/>
    <n v="0"/>
    <n v="339.4"/>
    <s v="USD"/>
    <n v="339.4"/>
    <d v="2026-01-22T00:00:00"/>
    <s v="KINGFA SCI.&amp;TECH.CO.,LTD."/>
    <s v="CHN"/>
    <s v="ZCL"/>
    <s v="JOHNSON ELECTRIC GROUP MEXICO"/>
    <s v="M19"/>
    <s v="I"/>
    <s v="SEA IMPO"/>
    <s v="67120000"/>
    <s v="NO COMMENTS"/>
    <m/>
    <m/>
    <s v="05"/>
    <s v="NO"/>
    <n v="0"/>
    <s v="NO"/>
    <m/>
    <m/>
    <m/>
  </r>
  <r>
    <s v="05"/>
    <s v="MXG"/>
    <n v="763"/>
    <x v="9"/>
    <s v="Freight"/>
    <s v="FreightRM-A-007-SI26-M19-L"/>
    <x v="614"/>
    <s v="FV - 244"/>
    <s v="FEBRERO"/>
    <d v="2026-01-30T00:00:00"/>
    <m/>
    <s v="SZMZL26010366"/>
    <s v="SEA IMPO"/>
    <s v="OTRO"/>
    <n v="0"/>
    <n v="0"/>
    <n v="509"/>
    <n v="29.6"/>
    <n v="0"/>
    <n v="538.6"/>
    <s v="USD"/>
    <n v="538.6"/>
    <d v="2026-01-21T00:00:00"/>
    <s v="FU DA ELECTRIC INDUSTRIAL CO.,LIMITED"/>
    <s v="CHN"/>
    <s v="ZCL"/>
    <s v="JOHNSON ELECTRIC GROUP MEXICO"/>
    <s v="M19"/>
    <s v="I"/>
    <s v="SEA IMPO"/>
    <s v="67120000"/>
    <s v="NO COMMENTS"/>
    <m/>
    <m/>
    <s v="05"/>
    <s v="NO"/>
    <n v="0"/>
    <s v="NO"/>
    <m/>
    <m/>
    <m/>
  </r>
  <r>
    <s v="05"/>
    <s v="MXG"/>
    <n v="764"/>
    <x v="9"/>
    <s v="Freight"/>
    <s v="FreightRM-A-012-SI26-M19-L"/>
    <x v="615"/>
    <s v="FV - 245"/>
    <s v="FEBRERO"/>
    <d v="2026-01-30T00:00:00"/>
    <m/>
    <s v="SZMZL26010394"/>
    <s v="SEA IMPO"/>
    <s v="OTRO"/>
    <n v="0"/>
    <n v="0"/>
    <n v="352"/>
    <n v="30.4"/>
    <n v="0"/>
    <n v="382.4"/>
    <s v="USD"/>
    <n v="382.4"/>
    <d v="2026-01-23T00:00:00"/>
    <s v="DONGGUAN KASTEK AUTOMATION E QUIPMENTCO.,LTD"/>
    <s v="CHN"/>
    <s v="ZCL"/>
    <s v="JOHNSON ELECTRIC GROUP MEXICO"/>
    <s v="M19"/>
    <s v="I"/>
    <s v="SEA IMPO"/>
    <s v="67120000"/>
    <s v="NO COMMENTS"/>
    <m/>
    <m/>
    <s v="05"/>
    <s v="NO"/>
    <n v="0"/>
    <s v="NO"/>
    <m/>
    <m/>
    <m/>
  </r>
  <r>
    <s v="05"/>
    <s v="MXG"/>
    <n v="765"/>
    <x v="10"/>
    <s v="Broker"/>
    <s v="BrokerCT-V-001-F5I26"/>
    <x v="616"/>
    <s v="SAGS 33251"/>
    <s v="FEBRERO"/>
    <d v="2026-01-28T00:00:00"/>
    <s v="3658-6000481"/>
    <s v="OTRO"/>
    <s v="IMPORTACION"/>
    <s v="F5"/>
    <n v="0"/>
    <n v="0"/>
    <n v="1576.54"/>
    <n v="252.25"/>
    <n v="0"/>
    <n v="1828.79"/>
    <s v="MXN"/>
    <n v="106.13063285262454"/>
    <d v="2026-01-26T00:00:00"/>
    <s v="JE NORTH"/>
    <s v="ZAC"/>
    <s v="MEX"/>
    <s v="JEG"/>
    <s v="M00"/>
    <s v="I"/>
    <s v="LAND IMPO"/>
    <s v="67110002"/>
    <s v="NO COMMENTS"/>
    <m/>
    <m/>
    <s v="05"/>
    <s v="NO"/>
    <n v="0"/>
    <s v="NO"/>
    <m/>
    <m/>
    <m/>
  </r>
  <r>
    <s v="05"/>
    <s v="MXG"/>
    <n v="766"/>
    <x v="10"/>
    <s v="Broker"/>
    <s v="BrokerCR-V-002-F5I26"/>
    <x v="617"/>
    <s v="SAGS 33267"/>
    <s v="FEBRERO"/>
    <d v="2026-01-29T00:00:00"/>
    <s v="3658-6001450"/>
    <s v="OTRO"/>
    <s v="IMPORTACION"/>
    <s v="F5"/>
    <n v="0"/>
    <n v="0"/>
    <n v="1576.54"/>
    <n v="252.25"/>
    <n v="0"/>
    <n v="1828.79"/>
    <s v="MXN"/>
    <n v="106.13063285262454"/>
    <d v="2026-01-28T00:00:00"/>
    <s v="JE NORTH"/>
    <s v="ZAC"/>
    <s v="MEX"/>
    <s v="JEG"/>
    <s v="M00"/>
    <s v="I"/>
    <s v="LAND IMPO"/>
    <s v="67110002"/>
    <s v="NO COMMENTS"/>
    <m/>
    <m/>
    <s v="05"/>
    <s v="NO"/>
    <n v="0"/>
    <s v="NO"/>
    <m/>
    <m/>
    <m/>
  </r>
  <r>
    <s v="05"/>
    <s v="MXG"/>
    <n v="767"/>
    <x v="10"/>
    <s v="Broker"/>
    <s v="BrokerFG-V-172-V1E25-M01"/>
    <x v="618"/>
    <s v="SAGS 33280"/>
    <s v="FEBRERO"/>
    <d v="2026-01-30T00:00:00"/>
    <s v="3658-5008646"/>
    <s v="OTRO"/>
    <s v="EXPORTACION"/>
    <s v="V1"/>
    <n v="0"/>
    <n v="0"/>
    <n v="1281.24"/>
    <n v="205.01"/>
    <n v="0"/>
    <n v="1486.25"/>
    <s v="MXN"/>
    <n v="86.251922351507417"/>
    <d v="2026-01-29T00:00:00"/>
    <s v="JEG"/>
    <s v="MEX"/>
    <s v="ZAC"/>
    <s v="CONSORCIO INDUSTRIAL"/>
    <s v="M01"/>
    <s v="O"/>
    <s v="LAND EXPO"/>
    <s v="59210003"/>
    <s v="NO COMMENTS"/>
    <m/>
    <m/>
    <s v="05"/>
    <s v="NO"/>
    <n v="0"/>
    <s v="NO"/>
    <m/>
    <m/>
    <m/>
  </r>
  <r>
    <s v="05"/>
    <s v="MXG"/>
    <n v="768"/>
    <x v="20"/>
    <s v="Freight"/>
    <s v="FreightFG-A-0055-SE25-M19 "/>
    <x v="619"/>
    <s v="M24548"/>
    <s v="FEBRERO"/>
    <d v="2026-01-30T00:00:00"/>
    <s v="25-16-1690-5020993_x000a_"/>
    <n v="6429144430"/>
    <s v="SEA EXPO"/>
    <s v="OOLU9898198"/>
    <n v="0"/>
    <n v="0"/>
    <n v="6677.46"/>
    <n v="775.75"/>
    <n v="0"/>
    <n v="7453.21"/>
    <s v="USD"/>
    <n v="7453.21"/>
    <d v="2025-12-18T00:00:00"/>
    <s v="JOHNSON ELECTRIC GROUP MEXICO S DE RL DE CV"/>
    <s v="ZCL"/>
    <s v="HKD"/>
    <s v="JE_CHINA"/>
    <s v="M19"/>
    <s v="O"/>
    <s v="LAND EXPO"/>
    <s v="59210003"/>
    <s v="NO COMMENTS"/>
    <m/>
    <m/>
    <s v="05"/>
    <s v="NO"/>
    <n v="0"/>
    <s v="NO"/>
    <m/>
    <m/>
    <m/>
  </r>
  <r>
    <s v="05"/>
    <s v="MXG"/>
    <n v="769"/>
    <x v="20"/>
    <s v="Freight"/>
    <s v="FreightFG-A-0001SE26-M19"/>
    <x v="620"/>
    <s v="M24550"/>
    <s v="FEBRERO"/>
    <d v="2026-01-30T00:00:00"/>
    <s v="25 16 1690 5021922_x000a_25 16 1690 5021923"/>
    <s v="ZLOCB25000123"/>
    <s v="SEA EXPO"/>
    <s v="CAXU5551519"/>
    <n v="0"/>
    <n v="0"/>
    <n v="18156.7"/>
    <n v="2120.59"/>
    <n v="0"/>
    <n v="20277.29"/>
    <s v="USD"/>
    <n v="20277.29"/>
    <d v="2025-12-18T00:00:00"/>
    <s v="JOHNSON ELECTRIC GROUP MEXICO S DE RL DE CV"/>
    <s v="ZCL"/>
    <s v="HKD"/>
    <s v="JE_CHINA"/>
    <s v="M19"/>
    <s v="O"/>
    <s v="SEA EXPO"/>
    <s v="59220000"/>
    <s v="NO COMMENTS"/>
    <m/>
    <m/>
    <s v="05"/>
    <s v="NO"/>
    <n v="0"/>
    <s v="NO"/>
    <m/>
    <m/>
    <m/>
  </r>
  <r>
    <s v="05"/>
    <s v="MXG"/>
    <n v="770"/>
    <x v="20"/>
    <s v="Freight"/>
    <s v="FreightFG-A-0366AI25-M19-C8883"/>
    <x v="621"/>
    <s v="M-24549"/>
    <s v="FEBRERO"/>
    <d v="2026-01-30T00:00:00"/>
    <m/>
    <s v="QROAE2511843"/>
    <s v="AIR EXPO"/>
    <s v="OTRO"/>
    <n v="0"/>
    <n v="0"/>
    <n v="1843.9"/>
    <n v="180.36"/>
    <n v="0"/>
    <n v="2024.2600000000002"/>
    <s v="USD"/>
    <n v="2024.2600000000002"/>
    <d v="2026-11-23T00:00:00"/>
    <s v="JOHNSON ELECTRIC GROUP MEXICO"/>
    <s v="MEX"/>
    <s v="SZX"/>
    <s v="JOHNSON ELECTRIC (JIANGMEN)"/>
    <s v="M19"/>
    <s v="I"/>
    <s v="AIR IMPO"/>
    <n v="67180000"/>
    <s v="NO COMMENTS"/>
    <m/>
    <m/>
    <s v="05"/>
    <s v="NO"/>
    <n v="0"/>
    <s v="NO"/>
    <s v="CS000008883"/>
    <m/>
    <m/>
  </r>
  <r>
    <s v="05"/>
    <s v="MXG"/>
    <n v="771"/>
    <x v="11"/>
    <s v="Freight"/>
    <s v="FreightRM-V-018-V1I26-M01.2"/>
    <x v="509"/>
    <s v="C8287"/>
    <s v="FEBRERO"/>
    <d v="2026-01-23T00:00:00"/>
    <s v="26-730 3658-6000226"/>
    <n v="6020"/>
    <s v="NAC"/>
    <s v="RB-002"/>
    <n v="0"/>
    <n v="0"/>
    <n v="19000"/>
    <n v="3040"/>
    <n v="760"/>
    <n v="21280"/>
    <s v="MXN"/>
    <n v="1234.9476249891188"/>
    <d v="2026-01-23T00:00:00"/>
    <s v="QRO-ZAC"/>
    <s v="INNOVET"/>
    <s v="JOHNSON "/>
    <s v="ZAC"/>
    <s v="M01"/>
    <s v="I"/>
    <s v="LAND IMPO"/>
    <s v="67110002"/>
    <s v="NO COMMENTS"/>
    <m/>
    <m/>
    <s v="05"/>
    <s v="NO"/>
    <n v="0"/>
    <s v="NO"/>
    <m/>
    <m/>
    <m/>
  </r>
  <r>
    <s v="05"/>
    <s v="MXG"/>
    <n v="772"/>
    <x v="11"/>
    <s v="Freight"/>
    <s v="FreightRM-V-010-V1I26-M19.1"/>
    <x v="622"/>
    <s v="C8292"/>
    <s v="FEBRERO"/>
    <d v="2026-01-23T00:00:00"/>
    <s v="26-730 3658-6000216"/>
    <n v="6068"/>
    <s v="NAC"/>
    <s v="TB-003"/>
    <n v="0"/>
    <n v="0"/>
    <n v="9650"/>
    <n v="1544"/>
    <n v="386"/>
    <n v="10808"/>
    <s v="MXN"/>
    <n v="627.22339900763131"/>
    <d v="2026-01-23T00:00:00"/>
    <s v="SLP-ZAC"/>
    <s v="EJOTAF"/>
    <s v="JOHNSON "/>
    <s v="ZAC"/>
    <s v="M19"/>
    <s v="I"/>
    <s v="LAND IMPO"/>
    <s v="67110002"/>
    <s v="NO COMMENTS"/>
    <m/>
    <m/>
    <s v="05"/>
    <s v="NO"/>
    <n v="0"/>
    <s v="NO"/>
    <m/>
    <m/>
    <m/>
  </r>
  <r>
    <s v="05"/>
    <s v="MXG"/>
    <n v="773"/>
    <x v="11"/>
    <s v="Freight"/>
    <s v="FreightRM-V-003-V1I26-M19.4"/>
    <x v="623"/>
    <s v="C8295"/>
    <s v="FEBRERO"/>
    <d v="2026-01-23T00:00:00"/>
    <s v="26-730-3658-6000204"/>
    <n v="6198"/>
    <s v="NAC"/>
    <s v="RB-002"/>
    <n v="0"/>
    <n v="0"/>
    <n v="9650"/>
    <n v="1544"/>
    <n v="386"/>
    <n v="10808"/>
    <s v="MXN"/>
    <n v="627.22339900763131"/>
    <d v="2026-01-23T00:00:00"/>
    <s v="SLP-ZAC"/>
    <s v="ASAHI"/>
    <s v="JOHNSON "/>
    <s v="ZAC"/>
    <s v="M19"/>
    <s v="I"/>
    <s v="LAND IMPO"/>
    <s v="67110002"/>
    <s v="NO COMMENTS"/>
    <m/>
    <m/>
    <s v="05"/>
    <s v="NO"/>
    <n v="0"/>
    <s v="NO"/>
    <m/>
    <m/>
    <m/>
  </r>
  <r>
    <s v="05"/>
    <s v="MXG"/>
    <n v="774"/>
    <x v="11"/>
    <s v="Freight"/>
    <s v="FreightRM-V-003-V1I26-M19.4"/>
    <x v="623"/>
    <s v="C8372"/>
    <s v="FEBRERO"/>
    <d v="2026-01-26T00:00:00"/>
    <s v="26-730 3658-6000204"/>
    <n v="6146"/>
    <s v="NAC"/>
    <s v="S/N"/>
    <n v="0"/>
    <n v="0"/>
    <n v="9650"/>
    <n v="1544"/>
    <n v="0"/>
    <n v="11194"/>
    <s v="MXN"/>
    <n v="649.62423468647535"/>
    <d v="2026-01-27T00:00:00"/>
    <s v="SLP-ZAC"/>
    <s v="ASAHI"/>
    <s v="JOHNSON "/>
    <s v="ZAC"/>
    <s v="M19"/>
    <s v="I"/>
    <s v="LAND IMPO"/>
    <s v="67110002"/>
    <s v="NO COMMENTS"/>
    <m/>
    <m/>
    <s v="05"/>
    <s v="NO"/>
    <n v="0"/>
    <s v="NO"/>
    <m/>
    <m/>
    <m/>
  </r>
  <r>
    <s v="05"/>
    <s v="MXG"/>
    <n v="775"/>
    <x v="11"/>
    <s v="Freight"/>
    <s v="FreightRM-V-028-V1I26-M19.3"/>
    <x v="624"/>
    <s v="C8438"/>
    <s v="FEBRERO"/>
    <d v="2026-01-29T00:00:00"/>
    <s v="26-730 3658-6000245"/>
    <n v="6186"/>
    <s v="NAC"/>
    <s v="S/N"/>
    <n v="0"/>
    <n v="0"/>
    <n v="19000"/>
    <n v="3040"/>
    <n v="0"/>
    <n v="22040"/>
    <s v="MXN"/>
    <n v="1279.0528973101586"/>
    <d v="2026-01-29T00:00:00"/>
    <s v="MTY-ZAC"/>
    <s v="REA"/>
    <s v="JOHNSON "/>
    <s v="ZAC"/>
    <s v="M19"/>
    <s v="I"/>
    <s v="LAND IMPO"/>
    <s v="67110002"/>
    <s v="NO COMMENTS"/>
    <m/>
    <m/>
    <s v="05"/>
    <s v="NO"/>
    <n v="0"/>
    <s v="NO"/>
    <m/>
    <m/>
    <m/>
  </r>
  <r>
    <s v="05"/>
    <s v="MXG"/>
    <n v="776"/>
    <x v="11"/>
    <s v="Freight"/>
    <s v="FreightRM-V-010-V1I26-M19.2"/>
    <x v="625"/>
    <s v="C8296"/>
    <s v="FEBRERO"/>
    <d v="2026-01-23T00:00:00"/>
    <s v="26-730 3658-6000216"/>
    <n v="6199"/>
    <s v="STOP OFF"/>
    <s v="RB-002"/>
    <n v="0"/>
    <n v="0"/>
    <n v="2000"/>
    <n v="320"/>
    <n v="80"/>
    <n v="2240"/>
    <s v="MXN "/>
    <n v="129.99448684095987"/>
    <d v="2026-01-23T00:00:00"/>
    <s v="SLP-ZAC"/>
    <s v="EJOTAF"/>
    <s v="JOHNSON "/>
    <s v="ZAC"/>
    <s v="M19"/>
    <s v="I"/>
    <s v="LAND IMPO"/>
    <s v="67110002"/>
    <s v="NO COMMENTS"/>
    <m/>
    <m/>
    <s v="05"/>
    <s v="NO"/>
    <n v="0"/>
    <s v="NO"/>
    <m/>
    <m/>
    <m/>
  </r>
  <r>
    <s v="05"/>
    <s v="MXG"/>
    <n v="777"/>
    <x v="11"/>
    <s v="Freight"/>
    <s v="FreightRM-J-1158LI26-M19.3"/>
    <x v="626"/>
    <s v="C8370"/>
    <s v="FEBRERO"/>
    <d v="2026-01-26T00:00:00"/>
    <s v="26 24 3483 6089009"/>
    <n v="6208"/>
    <s v="IMPO"/>
    <s v="TB-011"/>
    <n v="0"/>
    <n v="0"/>
    <n v="1200"/>
    <n v="192"/>
    <n v="48"/>
    <n v="1344"/>
    <s v="USD"/>
    <n v="1344"/>
    <d v="2026-01-27T00:00:00"/>
    <s v="USA-ZAC"/>
    <s v="TDS"/>
    <s v="JOHNSON "/>
    <s v="ZAC"/>
    <s v="M19"/>
    <s v="I"/>
    <s v="LAND IMPO"/>
    <s v="67110002"/>
    <s v="NO COMMENTS"/>
    <m/>
    <m/>
    <s v="05"/>
    <s v="NO"/>
    <n v="0"/>
    <s v="NO"/>
    <m/>
    <m/>
    <m/>
  </r>
  <r>
    <s v="05"/>
    <s v="MXG"/>
    <n v="778"/>
    <x v="11"/>
    <s v="Freight"/>
    <s v="FreightRM-J-1158LI26-M19.3"/>
    <x v="626"/>
    <s v="C8419"/>
    <s v="FEBRERO"/>
    <d v="2026-01-28T00:00:00"/>
    <s v="26 24 3483 6089009."/>
    <n v="6239"/>
    <s v="SEGURO"/>
    <s v="S/N"/>
    <n v="0"/>
    <n v="0"/>
    <n v="330"/>
    <n v="52.8"/>
    <n v="0"/>
    <n v="382.8"/>
    <s v="USD"/>
    <n v="382.8"/>
    <d v="2026-01-28T00:00:00"/>
    <s v="USA-ZAC"/>
    <s v="TDS"/>
    <s v="JOHNSON "/>
    <s v="ZAC"/>
    <s v="M19"/>
    <s v="I"/>
    <s v="LAND IMPO"/>
    <s v="67110002"/>
    <s v="NO COMMENTS"/>
    <m/>
    <m/>
    <s v="05"/>
    <s v="NO"/>
    <n v="0"/>
    <s v="NO"/>
    <m/>
    <m/>
    <m/>
  </r>
  <r>
    <s v="05"/>
    <s v="MXG"/>
    <n v="779"/>
    <x v="11"/>
    <s v="Freight"/>
    <s v="FreightRM-J-1181LI26-M19.3"/>
    <x v="627"/>
    <s v="C8455"/>
    <s v="FEBRERO"/>
    <d v="2026-01-30T00:00:00"/>
    <s v="26 24 3483 6089013/26 24 3483 6089018"/>
    <n v="6317"/>
    <s v="IMPO"/>
    <s v="TB-011"/>
    <n v="0"/>
    <n v="0"/>
    <n v="1200"/>
    <n v="192"/>
    <n v="48"/>
    <n v="1344"/>
    <s v="USD"/>
    <n v="1344"/>
    <d v="2026-01-30T00:00:00"/>
    <s v="USA-ZAC"/>
    <s v="TDS"/>
    <s v="JOHNSON "/>
    <s v="ZAC"/>
    <s v="M19"/>
    <s v="I"/>
    <s v="LAND IMPO"/>
    <s v="67110002"/>
    <s v="NO COMMENTS"/>
    <m/>
    <m/>
    <s v="05"/>
    <s v="NO"/>
    <n v="0"/>
    <s v="NO"/>
    <m/>
    <m/>
    <m/>
  </r>
  <r>
    <s v="05"/>
    <s v="MXG"/>
    <n v="780"/>
    <x v="16"/>
    <s v="Freight"/>
    <s v="FreightRM-J-1179LI26-M19"/>
    <x v="628"/>
    <s v="AGU11740961"/>
    <s v="FEBRERO"/>
    <d v="2026-01-30T00:00:00"/>
    <m/>
    <s v="DG122-0315641"/>
    <s v="EXPO"/>
    <s v="OTRO"/>
    <n v="0"/>
    <n v="0"/>
    <n v="11022.42"/>
    <n v="1763.59"/>
    <n v="0"/>
    <n v="12786.01"/>
    <s v="MXN"/>
    <n v="742.01375388097381"/>
    <d v="2026-01-22T00:00:00"/>
    <s v="EUROPLAST"/>
    <s v="MEX"/>
    <s v="ZCL"/>
    <s v="JEG"/>
    <s v="M19"/>
    <s v="I"/>
    <s v="LAND IMPO"/>
    <s v="67110002"/>
    <s v="NO COMMENTS"/>
    <m/>
    <m/>
    <s v="05"/>
    <s v="NO"/>
    <n v="0"/>
    <s v="NO"/>
    <m/>
    <m/>
    <m/>
  </r>
  <r>
    <s v="05"/>
    <s v="MXG"/>
    <n v="781"/>
    <x v="16"/>
    <s v="Freight"/>
    <s v="FreightRM-V-026-V1I26-M23.2"/>
    <x v="629"/>
    <s v="AGU11740962"/>
    <s v="FEBRERO"/>
    <d v="2026-01-30T00:00:00"/>
    <s v="26-730-3658-6000243"/>
    <s v="DG122-0315291"/>
    <s v="EXPO"/>
    <s v="OTRO"/>
    <n v="0"/>
    <n v="0"/>
    <n v="2858.4"/>
    <n v="457.34"/>
    <n v="0"/>
    <n v="3315.74"/>
    <s v="MXN"/>
    <n v="192.42317848126976"/>
    <d v="2026-01-23T00:00:00"/>
    <s v="PRECISION MODERNA"/>
    <s v="NAU"/>
    <s v="ZCL"/>
    <s v="JEG"/>
    <s v="M23"/>
    <s v="I"/>
    <s v="LAND IMPO"/>
    <s v="67110002"/>
    <s v="NO COMMENTS"/>
    <m/>
    <m/>
    <s v="05"/>
    <s v="NO"/>
    <n v="0"/>
    <s v="NO"/>
    <m/>
    <m/>
    <m/>
  </r>
  <r>
    <s v="05"/>
    <s v="MXG"/>
    <n v="782"/>
    <x v="13"/>
    <s v="Broker"/>
    <s v="BrokerRM-I-1019-AI26-M19"/>
    <x v="630"/>
    <s v="DHEXM 43511"/>
    <s v="FEBRERO"/>
    <d v="2026-01-29T00:00:00"/>
    <s v="26- 52- 3600- 6010807"/>
    <n v="1095091200"/>
    <s v="AIR IMPO"/>
    <s v="OTRO"/>
    <n v="0"/>
    <n v="0"/>
    <n v="13496.77"/>
    <n v="2159.4832000000001"/>
    <n v="0"/>
    <n v="15656.253200000001"/>
    <s v="MXN"/>
    <n v="908.58330383309635"/>
    <d v="2026-01-23T00:00:00"/>
    <s v="SGIEC"/>
    <s v="CHN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83"/>
    <x v="13"/>
    <s v="Broker"/>
    <s v="BrokerRM-I-1016-AI26-M19-A"/>
    <x v="631"/>
    <s v="DHEXM 43508"/>
    <s v="FEBRERO"/>
    <d v="2026-01-29T00:00:00"/>
    <s v="26- 52- 3600- 6010396"/>
    <n v="5010273542"/>
    <s v="AIR IMPO"/>
    <s v="OTRO"/>
    <n v="0"/>
    <n v="0"/>
    <n v="7400.53"/>
    <n v="1184.0848000000001"/>
    <n v="0"/>
    <n v="8584.6147999999994"/>
    <s v="MXN"/>
    <n v="498.19312305951303"/>
    <d v="2026-01-21T00:00:00"/>
    <s v="DPMCL"/>
    <s v="CHN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84"/>
    <x v="13"/>
    <s v="Broker"/>
    <s v="BrokerRM-I-1004-AI26-M19"/>
    <x v="632"/>
    <s v="DHEXM 43509"/>
    <s v="FEBRERO"/>
    <d v="2026-01-29T00:00:00"/>
    <s v="26- 52- 3600- 6010571"/>
    <n v="5795900526"/>
    <s v="AIR IMPO"/>
    <s v="OTRO"/>
    <n v="0"/>
    <n v="0"/>
    <n v="3732.13"/>
    <n v="597.15"/>
    <n v="0"/>
    <n v="4329.28"/>
    <s v="MXN"/>
    <n v="251.24220178162085"/>
    <d v="2026-01-22T00:00:00"/>
    <s v="SMRGECL"/>
    <s v="CHN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85"/>
    <x v="13"/>
    <s v="Broker"/>
    <s v="BrokerRM-I-1028-AI26-M19"/>
    <x v="633"/>
    <s v="DHEXM 43510"/>
    <s v="FEBRERO"/>
    <d v="2026-01-29T00:00:00"/>
    <s v="26- 52- 3600- 6010572"/>
    <n v="1709273392"/>
    <s v="AIR IMPO"/>
    <s v="OTRO"/>
    <n v="0"/>
    <n v="0"/>
    <n v="3732.13"/>
    <n v="597.15"/>
    <n v="0"/>
    <n v="4329.28"/>
    <s v="MXN"/>
    <n v="251.24220178162085"/>
    <d v="2026-01-22T00:00:00"/>
    <s v="FDEICL"/>
    <s v="HGK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86"/>
    <x v="13"/>
    <s v="Broker"/>
    <s v="BrokerRM-I-1012-AI26-M19"/>
    <x v="634"/>
    <s v="DHEXM 43492"/>
    <s v="FEBRERO"/>
    <d v="2026-01-29T00:00:00"/>
    <s v="26- 52- 3600- 6010410"/>
    <n v="7423205963"/>
    <s v="AIR IMPO"/>
    <s v="OTRO"/>
    <n v="0"/>
    <n v="0"/>
    <n v="3127.52"/>
    <n v="500.40320000000003"/>
    <n v="0"/>
    <n v="3627.9232000000002"/>
    <s v="MXN"/>
    <n v="210.54018512607723"/>
    <d v="2026-01-21T00:00:00"/>
    <s v="BI"/>
    <s v="USA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87"/>
    <x v="13"/>
    <s v="Broker"/>
    <s v="BrokerRM-I-1011-AI26-M19"/>
    <x v="523"/>
    <s v="DHEXM 43496"/>
    <s v="FEBRERO"/>
    <d v="2026-01-29T00:00:00"/>
    <s v="26- 52- 3600- 6010427"/>
    <n v="7423107624"/>
    <s v="AIR IMPO"/>
    <s v="OTRO"/>
    <n v="0"/>
    <n v="0"/>
    <n v="6801.32"/>
    <n v="1088.2112"/>
    <n v="0"/>
    <n v="7889.5311999999994"/>
    <s v="MXN"/>
    <n v="457.85516060702776"/>
    <d v="2026-01-21T00:00:00"/>
    <s v="AZSPCL"/>
    <s v="CHN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88"/>
    <x v="13"/>
    <s v="Broker"/>
    <s v="BrokerRM-I-1033-AI26-M19"/>
    <x v="635"/>
    <s v="DHEXM 43364"/>
    <s v="FEBRERO"/>
    <d v="2026-01-26T00:00:00"/>
    <s v="26- 52- 3600- 6010804"/>
    <n v="3339035652"/>
    <s v="AIR IMPO"/>
    <s v="OTRO"/>
    <n v="0"/>
    <n v="0"/>
    <n v="5789.24"/>
    <n v="926.27840000000003"/>
    <n v="0"/>
    <n v="6715.5183999999999"/>
    <s v="MXN"/>
    <n v="389.72337869599278"/>
    <d v="2026-01-23T00:00:00"/>
    <s v="TMTCL"/>
    <s v="TWN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89"/>
    <x v="13"/>
    <s v="Broker"/>
    <s v="BrokerRM-I-1018-AI26-M19"/>
    <x v="636"/>
    <s v="DHEXM 43363"/>
    <s v="FEBRERO"/>
    <d v="2026-01-26T00:00:00"/>
    <s v="26- 52- 3600- 6010841"/>
    <n v="4294075192"/>
    <s v="AIR IMPO"/>
    <s v="OTRO"/>
    <n v="0"/>
    <n v="0"/>
    <n v="7320.35"/>
    <n v="1171.2560000000001"/>
    <n v="0"/>
    <n v="8491.6059999999998"/>
    <s v="MXN"/>
    <n v="492.79551983286422"/>
    <d v="2026-01-23T00:00:00"/>
    <s v="HEI"/>
    <s v="USA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90"/>
    <x v="13"/>
    <s v="Broker"/>
    <s v="BrokerRM-I-1017-AI26-M19"/>
    <x v="637"/>
    <s v="DHEXM 43367"/>
    <s v="FEBRERO"/>
    <d v="2026-01-27T00:00:00"/>
    <s v="26- 52- 3600- 6010421"/>
    <n v="4294120154"/>
    <s v="AIR IMPO"/>
    <s v="OTRO"/>
    <n v="0"/>
    <n v="0"/>
    <n v="6043.24"/>
    <n v="966.91840000000002"/>
    <n v="0"/>
    <n v="7010.1584000000003"/>
    <s v="MXN"/>
    <n v="406.82229637582333"/>
    <d v="2026-01-21T00:00:00"/>
    <s v="GFGCK"/>
    <s v="DEU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91"/>
    <x v="13"/>
    <s v="Broker"/>
    <s v="BrokerRM-I-1002-AI26-M19"/>
    <x v="638"/>
    <s v="DHEXM 43291"/>
    <s v="FEBRERO"/>
    <d v="2026-01-23T00:00:00"/>
    <s v="26- 52- 3600- 6010568"/>
    <n v="5795768484"/>
    <s v="AIR IMPO"/>
    <s v="OTRO"/>
    <n v="0"/>
    <n v="0"/>
    <n v="5789.24"/>
    <n v="926.27840000000003"/>
    <n v="0"/>
    <n v="6715.5183999999999"/>
    <s v="MXN"/>
    <n v="389.72337869599278"/>
    <d v="2026-01-22T00:00:00"/>
    <s v="DFAECL"/>
    <s v="CHN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92"/>
    <x v="13"/>
    <s v="Broker"/>
    <s v="BrokerRM-I-1042-AI26-M19"/>
    <x v="639"/>
    <s v="DHEXM 43446"/>
    <s v="FEBRERO"/>
    <d v="2026-01-28T00:00:00"/>
    <s v="26- 52- 3600- 6011761"/>
    <n v="8701636580"/>
    <s v="AIR IMPO"/>
    <s v="OTRO"/>
    <n v="0"/>
    <n v="0"/>
    <n v="5789.24"/>
    <n v="926.27840000000003"/>
    <n v="0"/>
    <n v="6715.5183999999999"/>
    <s v="MXN"/>
    <n v="389.72337869599278"/>
    <d v="2026-01-27T00:00:00"/>
    <s v="SKAECL"/>
    <s v="CHN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93"/>
    <x v="13"/>
    <s v="Broker"/>
    <s v="BrokerRM-I-1043-AI26-M19"/>
    <x v="640"/>
    <s v="DHEXM 43493"/>
    <s v="FEBRERO"/>
    <d v="2026-01-29T00:00:00"/>
    <s v="26- 52- 3600- 6011618"/>
    <n v="7739923914"/>
    <s v="AIR IMPO"/>
    <s v="OTRO"/>
    <n v="0"/>
    <n v="0"/>
    <n v="3667.43"/>
    <n v="586.78880000000004"/>
    <n v="0"/>
    <n v="4254.2187999999996"/>
    <s v="MXN"/>
    <n v="246.88615616748393"/>
    <d v="2026-01-26T00:00:00"/>
    <s v="SKUECL"/>
    <s v="CHN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94"/>
    <x v="13"/>
    <s v="Broker"/>
    <s v="BrokerRM-I-1046-AI26-M19"/>
    <x v="641"/>
    <s v="DHEXM 43452"/>
    <s v="FEBRERO"/>
    <d v="2026-01-28T00:00:00"/>
    <s v="26- 52- 3600- 6011755"/>
    <n v="3896364570"/>
    <s v="AIR IMPO"/>
    <s v="OTRO"/>
    <n v="0"/>
    <n v="0"/>
    <n v="6043.24"/>
    <n v="966.91840000000002"/>
    <n v="0"/>
    <n v="7010.1584000000003"/>
    <s v="MXN"/>
    <n v="406.82229637582333"/>
    <d v="2026-01-27T00:00:00"/>
    <s v="JEIML"/>
    <s v="CHN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95"/>
    <x v="13"/>
    <s v="Broker"/>
    <s v="BrokerRM-I-1044-AI26-M19"/>
    <x v="642"/>
    <s v="DHEXM 43466"/>
    <s v="FEBRERO"/>
    <d v="2026-01-29T00:00:00"/>
    <s v="26- 52- 3600- 6011996"/>
    <n v="7402458151"/>
    <s v="AIR IMPO"/>
    <s v="OTRO"/>
    <n v="0"/>
    <n v="0"/>
    <n v="3760.99"/>
    <n v="601.75839999999994"/>
    <n v="0"/>
    <n v="4362.7483999999995"/>
    <s v="MXN"/>
    <n v="253.18448190813334"/>
    <d v="2026-01-28T00:00:00"/>
    <s v="DPMCL"/>
    <s v="CHN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96"/>
    <x v="13"/>
    <s v="Broker"/>
    <s v="BrokerRM-I-1045-AI26-M19"/>
    <x v="643"/>
    <s v="DHEXM 43388"/>
    <s v="FEBRERO"/>
    <d v="2026-01-27T00:00:00"/>
    <s v="26- 52- 3600- 6011620"/>
    <n v="8703113775"/>
    <s v="AIR IMPO"/>
    <s v="OTRO"/>
    <n v="0"/>
    <n v="0"/>
    <n v="1874.16"/>
    <n v="299.86"/>
    <n v="0"/>
    <n v="2174.02"/>
    <s v="MXN"/>
    <n v="126.16545280445695"/>
    <d v="2026-01-26T00:00:00"/>
    <s v="FDEICL"/>
    <s v="HGK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97"/>
    <x v="13"/>
    <s v="Broker"/>
    <s v="BrokerRM-I-1049-AI26-M19"/>
    <x v="644"/>
    <s v="DHEXM 43539"/>
    <s v="FEBRERO"/>
    <d v="2026-01-30T00:00:00"/>
    <s v="26- 52- 3600- 6012435"/>
    <n v="6972188720"/>
    <s v="AIR IMPO"/>
    <s v="OTRO"/>
    <n v="0"/>
    <n v="0"/>
    <n v="5789.24"/>
    <n v="926.27840000000003"/>
    <n v="0"/>
    <n v="6715.5183999999999"/>
    <s v="MXN"/>
    <n v="389.72337869599278"/>
    <d v="2026-01-29T00:00:00"/>
    <s v="DPMCL"/>
    <s v="CHN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98"/>
    <x v="1"/>
    <s v="Freight"/>
    <s v="FreightRM-I-1005-AI26-M19"/>
    <x v="645"/>
    <s v="ZCLIR00837750"/>
    <s v="FEBRERO"/>
    <d v="2026-02-06T00:00:00"/>
    <s v="OTRO"/>
    <s v="VARIAS"/>
    <s v="AIR IMPO"/>
    <s v="OTRO"/>
    <n v="0"/>
    <n v="0"/>
    <n v="22054.74"/>
    <n v="882.19"/>
    <n v="0"/>
    <n v="22936.93"/>
    <s v="MXN"/>
    <n v="1331.1046629718828"/>
    <s v="VARIAS"/>
    <s v="VARIOUS"/>
    <s v="VARIOUS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799"/>
    <x v="1"/>
    <s v="Freight"/>
    <s v="FreightRM-I-1055-AI26-M19"/>
    <x v="646"/>
    <s v="ZCLR006296917"/>
    <s v="FEBRERO"/>
    <d v="2026-02-06T00:00:00"/>
    <s v="OTRO"/>
    <n v="6007250955"/>
    <s v="AIR IMPO"/>
    <s v="OTRO"/>
    <n v="0"/>
    <n v="0"/>
    <n v="479.89"/>
    <n v="76.78"/>
    <n v="0"/>
    <n v="556.66999999999996"/>
    <s v="MXN"/>
    <n v="32.305370977570142"/>
    <s v="VARIAS"/>
    <s v="VARIOUS"/>
    <s v="VARIOUS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800"/>
    <x v="1"/>
    <s v="Freight"/>
    <s v="FreightFG-I-0448-AE26-M19"/>
    <x v="647"/>
    <s v="ZCLR006296918"/>
    <s v="FEBRERO"/>
    <d v="2026-02-06T00:00:00"/>
    <s v="OTRO"/>
    <s v="VARIAS"/>
    <s v="AIR EXPO"/>
    <s v="OTRO"/>
    <n v="0"/>
    <n v="0"/>
    <n v="194186.1"/>
    <n v="7632.22"/>
    <n v="0"/>
    <n v="201818.32"/>
    <s v="MXN"/>
    <n v="11712.173635493138"/>
    <s v="VARIAS"/>
    <s v="JEG"/>
    <s v="ZAC"/>
    <s v="VARIOUS"/>
    <s v="VARIOUS"/>
    <s v="M19"/>
    <s v="O"/>
    <s v="AIR EXPO"/>
    <s v="59230000"/>
    <s v="NO COMMENTS"/>
    <m/>
    <m/>
    <s v="05"/>
    <s v="NO"/>
    <n v="0"/>
    <s v="NO"/>
    <m/>
    <m/>
    <m/>
  </r>
  <r>
    <s v="05"/>
    <s v="MXG"/>
    <n v="801"/>
    <x v="2"/>
    <s v="Broker"/>
    <s v="BrokerFG-1-0041-SE26-M23-L-D"/>
    <x v="648"/>
    <s v="ALT82156"/>
    <s v="FEBRERO"/>
    <d v="2026-01-27T00:00:00"/>
    <s v="25-810-3699-6021041"/>
    <s v="EXITATMHA873061"/>
    <s v="EXPO"/>
    <s v="NEYNO 2026108"/>
    <n v="0"/>
    <n v="3312.97"/>
    <n v="3134.3"/>
    <n v="501.48"/>
    <n v="0"/>
    <n v="6948.75"/>
    <s v="MXN"/>
    <n v="403.25856715898209"/>
    <d v="2026-01-19T00:00:00"/>
    <s v="JOHNSON ELECTRIC GROUP MEXICO S DE RL DE CV"/>
    <s v="MEX"/>
    <s v="USA"/>
    <s v="JOHNSON ELECTRIC NORTH AMERICA, INC"/>
    <s v="M23"/>
    <s v="O"/>
    <s v="SEA EXPO"/>
    <s v="59220000"/>
    <s v="NO COMMENTS"/>
    <m/>
    <m/>
    <s v="05"/>
    <s v="NO"/>
    <n v="0"/>
    <s v="NO"/>
    <m/>
    <m/>
    <m/>
  </r>
  <r>
    <s v="05"/>
    <s v="MXG"/>
    <n v="802"/>
    <x v="2"/>
    <s v="Broker"/>
    <s v="BrokerAF-M-233-SI25-M19-L-B"/>
    <x v="649"/>
    <s v="ALT82184"/>
    <s v="FEBRERO"/>
    <d v="2026-01-27T00:00:00"/>
    <s v="25-810-3699-6000189"/>
    <s v="262320385"/>
    <s v="IMPO"/>
    <s v="MRSU8751468"/>
    <n v="0"/>
    <n v="5795.36"/>
    <n v="2502.34"/>
    <n v="400.37"/>
    <n v="0"/>
    <n v="8698.07"/>
    <s v="MXN"/>
    <n v="504.77729739140523"/>
    <d v="2026-01-21T00:00:00"/>
    <s v="CLG-CONSOLIDATION &amp; LOGISTICS GMBH"/>
    <s v="GERMANY"/>
    <s v="MEX"/>
    <s v="IFS NEUTRAL MARITIME SERVICES DE MEXICO SA DE CV"/>
    <s v="M19"/>
    <s v="I"/>
    <s v="SEA IMPO"/>
    <s v="67120000"/>
    <s v="0138015IMP"/>
    <s v="67115005"/>
    <n v="257.52"/>
    <s v="05"/>
    <s v="NO"/>
    <n v="0"/>
    <s v="NO"/>
    <m/>
    <m/>
    <m/>
  </r>
  <r>
    <s v="05"/>
    <s v="MXG"/>
    <n v="803"/>
    <x v="2"/>
    <s v="Broker"/>
    <s v="BrokerRM-M-234-SI25-M19-L-B"/>
    <x v="650"/>
    <s v="ALT82185"/>
    <s v="FEBRERO"/>
    <d v="2026-01-27T00:00:00"/>
    <s v="25-810-3699-6000659"/>
    <s v="721143740"/>
    <s v="IMPO"/>
    <s v="MRKU2693280"/>
    <n v="0"/>
    <n v="3300.2"/>
    <n v="2502.34"/>
    <n v="400.37"/>
    <n v="0"/>
    <n v="6202.91"/>
    <s v="MXN"/>
    <n v="359.97504570118679"/>
    <d v="2026-01-19T00:00:00"/>
    <s v="SACO SHIPPING GMBH AS AGENT"/>
    <s v="GERMANY"/>
    <s v="MEX"/>
    <s v="INTERTEAM, S.A. DE C.V."/>
    <s v="M19"/>
    <s v="I"/>
    <s v="SEA IMPO"/>
    <s v="67120000"/>
    <s v="NO COMMENTS"/>
    <m/>
    <m/>
    <s v="05"/>
    <s v="NO"/>
    <n v="0"/>
    <s v="NO"/>
    <m/>
    <m/>
    <m/>
  </r>
  <r>
    <s v="05"/>
    <s v="MXG"/>
    <n v="804"/>
    <x v="2"/>
    <s v="Broker"/>
    <s v="BrokerRM-M-238-SI25-M19-L-B"/>
    <x v="651"/>
    <s v="ALT82186"/>
    <s v="FEBRERO"/>
    <d v="2026-01-27T00:00:00"/>
    <s v="25-810-3699-6000660"/>
    <s v="721143740"/>
    <s v="IMPO"/>
    <s v="MRKU2693280"/>
    <n v="0"/>
    <n v="3300.2"/>
    <n v="2502.34"/>
    <n v="400.37"/>
    <n v="0"/>
    <n v="6202.91"/>
    <s v="MXN"/>
    <n v="359.97504570118679"/>
    <d v="2026-01-15T00:00:00"/>
    <s v="SACO SHIPPING GMBH AS AGENT"/>
    <s v="GERMANY"/>
    <s v="MEX"/>
    <s v="INTERTEAM, S.A. DE C.V."/>
    <s v="M19"/>
    <s v="I"/>
    <s v="SEA IMPO"/>
    <s v="67120000"/>
    <s v="NO COMMENTS"/>
    <m/>
    <m/>
    <s v="05"/>
    <s v="NO"/>
    <n v="0"/>
    <s v="NO"/>
    <m/>
    <m/>
    <m/>
  </r>
  <r>
    <s v="05"/>
    <s v="MXG"/>
    <n v="805"/>
    <x v="2"/>
    <s v="Broker"/>
    <s v="BrokerRM-R-013-SI26-M19-B"/>
    <x v="652"/>
    <s v="ALT82208"/>
    <s v="FEBRERO"/>
    <d v="2026-01-27T00:00:00"/>
    <s v="25-810-3699-6000692"/>
    <s v="MEDUBG229363"/>
    <s v="IMPO"/>
    <s v="CAAU6961241"/>
    <n v="0"/>
    <n v="10126.42"/>
    <n v="2462.1799999999998"/>
    <n v="393.95"/>
    <n v="0"/>
    <n v="12982.55"/>
    <s v="MXN"/>
    <n v="753.41960943620688"/>
    <d v="2026-01-19T00:00:00"/>
    <s v="Johnson Electric d.o.o."/>
    <s v="SERVIA"/>
    <s v="MEX"/>
    <s v="JOHNSON ELECTRIC NORTH AMERICA INC."/>
    <s v="M19"/>
    <s v="I"/>
    <s v="SEA IMPO"/>
    <s v="67120000"/>
    <s v="NO COMMENTS"/>
    <m/>
    <m/>
    <s v="05"/>
    <s v="NO"/>
    <n v="0"/>
    <s v="NO"/>
    <m/>
    <m/>
    <m/>
  </r>
  <r>
    <s v="05"/>
    <s v="MXG"/>
    <n v="806"/>
    <x v="2"/>
    <s v="Broker"/>
    <s v="BrokerRM-I-1041-AI26-M19"/>
    <x v="653"/>
    <s v="GDL47896"/>
    <s v="FEBRERO"/>
    <d v="2026-01-28T00:00:00"/>
    <s v="26-480-3993-6000084"/>
    <s v="888102033270"/>
    <s v="AIR IMPO"/>
    <s v="OTRO"/>
    <n v="0"/>
    <n v="2670.83"/>
    <n v="777.83"/>
    <n v="124.45"/>
    <n v="0"/>
    <n v="3573.11"/>
    <s v="MXN"/>
    <n v="207.35919681977774"/>
    <d v="2026-01-30T00:00:00"/>
    <s v="DICEX SA DE CV"/>
    <s v="USA"/>
    <s v="ZCL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807"/>
    <x v="2"/>
    <s v="Broker"/>
    <s v="BrokerRM-I-1039-AI26-M19"/>
    <x v="654"/>
    <s v="GDL47897"/>
    <s v="FEBRERO"/>
    <d v="2026-01-28T00:00:00"/>
    <s v="26-480-3993-6000082"/>
    <n v="888099553014"/>
    <s v="AIR IMPO"/>
    <s v="OTRO"/>
    <n v="0"/>
    <n v="2670.83"/>
    <n v="777.83"/>
    <n v="124.45"/>
    <n v="0"/>
    <n v="3573.11"/>
    <s v="MXN"/>
    <n v="207.35919681977774"/>
    <d v="2026-01-30T00:00:00"/>
    <s v="DICEX SA DE CV"/>
    <s v="USA"/>
    <s v="ZCL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808"/>
    <x v="2"/>
    <s v="Broker"/>
    <s v="BrokerRM-I-1040-AI26-M19"/>
    <x v="655"/>
    <s v="GDL47898"/>
    <s v="FEBRERO"/>
    <d v="2026-01-28T00:00:00"/>
    <s v="26-480-3993-6000083"/>
    <n v="888093426502"/>
    <s v="AIR IMPO"/>
    <s v="OTRO"/>
    <n v="0"/>
    <n v="2670.83"/>
    <n v="777.83"/>
    <n v="124.45"/>
    <n v="0"/>
    <n v="3573.11"/>
    <s v="MXN"/>
    <n v="207.35919681977774"/>
    <d v="2026-01-30T00:00:00"/>
    <s v="DICEX SA DE CV"/>
    <s v="USA"/>
    <s v="ZCL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809"/>
    <x v="2"/>
    <s v="Broker"/>
    <s v="BrokerRM-A-0020AI26-M19-PFA.D//RM-A-0019AI26-M19-PFA.D"/>
    <x v="656"/>
    <s v="MEX126079"/>
    <s v="FEBRERO"/>
    <d v="2026-01-29T00:00:00"/>
    <s v="26-85-34166012353"/>
    <s v="MXO101513731502 / MXO101513733145"/>
    <s v="AIR IMPO"/>
    <s v="OTRO"/>
    <n v="0"/>
    <n v="32681.13"/>
    <n v="1710.54"/>
    <n v="273.69"/>
    <n v="0"/>
    <n v="34665.360000000001"/>
    <s v="MXN"/>
    <n v="2011.7436090880074"/>
    <d v="2026-01-29T00:00:00"/>
    <s v="JOHNSON ELECTRIC INDUSTRIAL MANUFACTORY LIMITED"/>
    <s v="USA"/>
    <s v="ZAC"/>
    <s v="JEG"/>
    <s v="M19"/>
    <s v="I"/>
    <s v="AIR IMPO"/>
    <n v="67180000"/>
    <s v="NO COMMENTS"/>
    <m/>
    <m/>
    <s v="05"/>
    <s v="NO"/>
    <n v="0"/>
    <s v="NO"/>
    <s v="CS000009049"/>
    <m/>
    <m/>
  </r>
  <r>
    <s v="05"/>
    <s v="MXG"/>
    <n v="810"/>
    <x v="2"/>
    <s v="Broker"/>
    <s v="BrokerRM-M-543-SI25-M19-B"/>
    <x v="261"/>
    <s v="MZO189614"/>
    <s v="FEBRERO"/>
    <d v="2026-01-26T00:00:00"/>
    <s v="26 16 1690 6000171"/>
    <s v="ONEYHKGFK0595600"/>
    <s v=" IMPO "/>
    <s v="ONEU5609589"/>
    <n v="0"/>
    <n v="9038.7199999999993"/>
    <n v="1970"/>
    <n v="315.2"/>
    <n v="0"/>
    <n v="11323.92"/>
    <s v="MXN"/>
    <n v="657.16391492325101"/>
    <s v="26-Jan-26"/>
    <s v="JOHNSON ELECTRIC INDUSTRIAL MANUFACTORY LIMITED"/>
    <s v="CHN"/>
    <s v="ZCL"/>
    <s v="JEG"/>
    <s v="M19"/>
    <s v="I"/>
    <s v="SEA IMPO"/>
    <s v="67120000"/>
    <s v="COMPLEMENTARIA DE LA CUENTA MZO187856"/>
    <m/>
    <m/>
    <s v="05"/>
    <s v="NO"/>
    <n v="0"/>
    <s v="NO"/>
    <m/>
    <m/>
    <m/>
  </r>
  <r>
    <s v="05"/>
    <s v="MXG"/>
    <n v="811"/>
    <x v="2"/>
    <s v="Broker"/>
    <s v="BrokerRM-M-534-SI25-M19-B"/>
    <x v="554"/>
    <s v="MZO189664"/>
    <s v="FEBRERO"/>
    <d v="2026-01-26T00:00:00"/>
    <s v="26 16 1690 6000186"/>
    <s v="OOLU2038242630"/>
    <s v="  IMPO  "/>
    <s v="TGBU4913003"/>
    <n v="0"/>
    <n v="6148"/>
    <n v="0"/>
    <n v="0"/>
    <n v="0"/>
    <n v="6148"/>
    <s v="MXN"/>
    <n v="356.78843977599161"/>
    <s v="26-Jan-26"/>
    <s v="JOHNSON ELECTRIC INDUSTRIAL MANUFACTORY LIMITED"/>
    <s v="CHN"/>
    <s v="ZCL"/>
    <s v="JEG"/>
    <s v="M19"/>
    <s v="I"/>
    <s v="SEA IMPO"/>
    <s v="67120000"/>
    <s v="COMPLEMENTARIA DE LA CUENTA MZO189156"/>
    <m/>
    <m/>
    <s v="05"/>
    <s v="NO"/>
    <n v="0"/>
    <s v="NO"/>
    <m/>
    <m/>
    <m/>
  </r>
  <r>
    <s v="05"/>
    <s v="MXG"/>
    <n v="812"/>
    <x v="2"/>
    <s v="Broker"/>
    <s v="BrokerRM-M-544-SI25-M19-B"/>
    <x v="558"/>
    <s v="MZO189670"/>
    <s v="FEBRERO"/>
    <d v="2026-01-26T00:00:00"/>
    <s v="26 16 1690 6000173"/>
    <s v="MEDURH815389"/>
    <s v="  IMPO  "/>
    <s v="MSBU8301997"/>
    <n v="0"/>
    <n v="6786"/>
    <n v="0"/>
    <n v="0"/>
    <n v="0"/>
    <n v="6786"/>
    <s v="MXN"/>
    <n v="393.81365522444361"/>
    <s v="26-Jan-26"/>
    <s v="JOHNSON ELECTRIC INDUSTRIAL MANUFACTORY LIMITED"/>
    <s v="CHN"/>
    <s v="ZCL"/>
    <s v="JEG"/>
    <s v="M19"/>
    <s v="I"/>
    <s v="SEA IMPO"/>
    <s v="67120000"/>
    <s v="COMPLEMENTARIA DE LA CUENTA MZO189167"/>
    <m/>
    <m/>
    <s v="05"/>
    <s v="NO"/>
    <n v="0"/>
    <s v="NO"/>
    <m/>
    <m/>
    <m/>
  </r>
  <r>
    <s v="05"/>
    <s v="MXG"/>
    <n v="813"/>
    <x v="2"/>
    <s v="Broker"/>
    <s v="BrokerRM-M-546-SI25-M19-B"/>
    <x v="559"/>
    <s v="MZO189672"/>
    <s v="FEBRERO"/>
    <d v="2026-01-26T00:00:00"/>
    <s v="26 16 1690 6000189"/>
    <s v="MEDURH815272"/>
    <s v="  IMPO  "/>
    <s v="FFAU2076332"/>
    <n v="0"/>
    <n v="8004"/>
    <n v="0"/>
    <n v="0"/>
    <n v="0"/>
    <n v="8004"/>
    <s v="MXN"/>
    <n v="464.49815744421551"/>
    <s v="26-Jan-26"/>
    <s v="JOHNSON ELECTRIC INDUSTRIAL MANUFACTORY LIMITED"/>
    <s v="CHN"/>
    <s v="ZCL"/>
    <s v="JEG"/>
    <s v="M19"/>
    <s v="I"/>
    <s v="SEA IMPO"/>
    <s v="67120000"/>
    <s v="COMPLEMENTARIA DE LA CUENTA MZO189168"/>
    <m/>
    <m/>
    <s v="05"/>
    <s v="NO"/>
    <n v="0"/>
    <s v="NO"/>
    <m/>
    <m/>
    <m/>
  </r>
  <r>
    <s v="05"/>
    <s v="MXG"/>
    <n v="814"/>
    <x v="2"/>
    <s v="Broker"/>
    <s v="BrokerRM-M-516-SI25-M19-B"/>
    <x v="257"/>
    <s v="MZO189677"/>
    <s v="FEBRERO"/>
    <d v="2026-01-26T00:00:00"/>
    <s v="25 16 1690 5043704"/>
    <s v="OOLU2038188411"/>
    <s v=" IMPO "/>
    <s v="CSNU6959271"/>
    <n v="0"/>
    <n v="6670"/>
    <n v="0"/>
    <n v="0"/>
    <n v="0"/>
    <n v="6670"/>
    <s v="MXN"/>
    <n v="387.08179787017963"/>
    <s v="26-Jan-26"/>
    <s v="JOHNSON ELECTRIC INDUSTRIAL MANUFACTORY LIMITED"/>
    <s v="CHN"/>
    <s v="ZCL"/>
    <s v="JEG"/>
    <s v="M19"/>
    <s v="I"/>
    <s v="SEA IMPO"/>
    <s v="67120000"/>
    <s v="COMPLEMENTARIA DE LA CUENTA MZO187848"/>
    <m/>
    <m/>
    <s v="05"/>
    <s v="NO"/>
    <n v="0"/>
    <s v="NO"/>
    <m/>
    <m/>
    <m/>
  </r>
  <r>
    <s v="05"/>
    <s v="MXG"/>
    <n v="815"/>
    <x v="2"/>
    <s v="Broker"/>
    <s v="BrokerRM-M-533-SI25-M19-B"/>
    <x v="431"/>
    <s v="MZO189688"/>
    <s v="FEBRERO"/>
    <d v="2026-01-26T00:00:00"/>
    <s v="26 16 1690 6000181"/>
    <s v="OOLU2038223911"/>
    <s v="  IMPO  "/>
    <s v="TEMU6695596"/>
    <n v="0"/>
    <n v="7540"/>
    <n v="0"/>
    <n v="0"/>
    <n v="0"/>
    <n v="7540"/>
    <s v="MXN"/>
    <n v="437.57072802715953"/>
    <s v="26-Jan-26"/>
    <s v="JOHNSON ELECTRIC INDUSTRIAL MANUFACTORY LIMITED"/>
    <s v="CHN"/>
    <s v="ZCL"/>
    <s v="JEG"/>
    <s v="M19"/>
    <s v="I"/>
    <s v="SEA IMPO"/>
    <s v="67120000"/>
    <s v="COMPLEMENTARIA DE LA CUENTA MZO188447"/>
    <m/>
    <m/>
    <s v="05"/>
    <s v="NO"/>
    <n v="0"/>
    <s v="NO"/>
    <m/>
    <m/>
    <m/>
  </r>
  <r>
    <s v="05"/>
    <s v="MXG"/>
    <n v="816"/>
    <x v="2"/>
    <s v="Broker"/>
    <s v="BrokerRM-M-551-SI25-M19-B"/>
    <x v="553"/>
    <s v="MZO189764"/>
    <s v="FEBRERO"/>
    <d v="2026-01-27T00:00:00"/>
    <s v="26 16 1690 6000196"/>
    <s v="ZIMUSHH31981093"/>
    <s v="  IMPO  "/>
    <s v="GCXU5338138"/>
    <n v="0"/>
    <n v="5510"/>
    <n v="0"/>
    <n v="0"/>
    <n v="0"/>
    <n v="5510"/>
    <s v="MXN"/>
    <n v="319.76322432753966"/>
    <s v="27-Jan-26"/>
    <s v="JOHNSON ELECTRIC INDUSTRIAL MANUFACTORY LIMITED"/>
    <s v="CHN"/>
    <s v="ZCL"/>
    <s v="JEG"/>
    <s v="M19"/>
    <s v="I"/>
    <s v="SEA IMPO"/>
    <s v="67120000"/>
    <s v="COMPLEMENTARIA DE LA CUENTA MZO189154"/>
    <m/>
    <m/>
    <s v="05"/>
    <s v="NO"/>
    <n v="0"/>
    <s v="NO"/>
    <m/>
    <m/>
    <m/>
  </r>
  <r>
    <s v="05"/>
    <s v="MXG"/>
    <n v="817"/>
    <x v="2"/>
    <s v="Broker"/>
    <s v="BrokerRM-M-552-SI25-M19-B"/>
    <x v="555"/>
    <s v="MZO189775"/>
    <s v="FEBRERO"/>
    <d v="2026-01-27T00:00:00"/>
    <s v="26 16 1690 6000195"/>
    <s v="ZIMUSHH31981094"/>
    <s v="  IMPO  "/>
    <s v="JXLU6397805"/>
    <n v="0"/>
    <n v="5510"/>
    <n v="0"/>
    <n v="0"/>
    <n v="0"/>
    <n v="5510"/>
    <s v="MXN"/>
    <n v="319.76322432753966"/>
    <s v="27-Jan-26"/>
    <s v="JOHNSON ELECTRIC INDUSTRIAL MANUFACTORY LIMITED"/>
    <s v="CHN"/>
    <s v="ZCL"/>
    <s v="JEG"/>
    <s v="M19"/>
    <s v="I"/>
    <s v="SEA IMPO"/>
    <s v="67120000"/>
    <s v="COMPLEMENTARIA DE LA CUENTA MZO189157"/>
    <m/>
    <m/>
    <s v="05"/>
    <s v="NO"/>
    <n v="0"/>
    <s v="NO"/>
    <m/>
    <m/>
    <m/>
  </r>
  <r>
    <s v="05"/>
    <s v="MXG"/>
    <n v="818"/>
    <x v="2"/>
    <s v="Broker"/>
    <s v="BrokerRM-M-550-SI25-M19-B"/>
    <x v="550"/>
    <s v="MZO189776"/>
    <s v="FEBRERO"/>
    <d v="2026-01-27T00:00:00"/>
    <s v="26 16 1690 6000192"/>
    <s v="ZIMUSHH31981092"/>
    <s v="  IMPO  "/>
    <s v="DFSU6536930"/>
    <n v="0"/>
    <n v="5510"/>
    <n v="0"/>
    <n v="0"/>
    <n v="0"/>
    <n v="5510"/>
    <s v="MXN"/>
    <n v="319.76322432753966"/>
    <s v="27-Jan-26"/>
    <s v="JOHNSON ELECTRIC INDUSTRIAL MANUFACTORY LIMITED"/>
    <s v="CHN"/>
    <s v="ZCL"/>
    <s v="JEG"/>
    <s v="M19"/>
    <s v="I"/>
    <s v="SEA IMPO"/>
    <s v="67120000"/>
    <s v="COMPLEMENTARIA DE LA CUENTA MZO189149"/>
    <m/>
    <m/>
    <s v="05"/>
    <s v="NO"/>
    <n v="0"/>
    <s v="NO"/>
    <m/>
    <m/>
    <m/>
  </r>
  <r>
    <s v="05"/>
    <s v="MXG"/>
    <n v="819"/>
    <x v="2"/>
    <s v="Broker"/>
    <s v="BrokerRM-M-547-SI25-M19-B"/>
    <x v="561"/>
    <s v="MZO189815"/>
    <s v="FEBRERO"/>
    <d v="2026-01-27T00:00:00"/>
    <s v="26 16 1690 6000187"/>
    <s v="OOLU2038255130"/>
    <s v="  IMPO  "/>
    <s v="CSLU6323641"/>
    <n v="0"/>
    <n v="6670"/>
    <n v="0"/>
    <n v="0"/>
    <n v="0"/>
    <n v="6670"/>
    <s v="MXN"/>
    <n v="387.08179787017963"/>
    <s v="27-Jan-26"/>
    <s v="JOHNSON ELECTRIC INDUSTRIAL MANUFACTORY LIMITED"/>
    <s v="CHN"/>
    <s v="ZCL"/>
    <s v="JEG"/>
    <s v="M19"/>
    <s v="I"/>
    <s v="SEA IMPO"/>
    <s v="67120000"/>
    <s v="COMPLEMENTARIA DE LA CUENTA MZO189240"/>
    <m/>
    <m/>
    <s v="05"/>
    <s v="NO"/>
    <n v="0"/>
    <s v="NO"/>
    <m/>
    <m/>
    <m/>
  </r>
  <r>
    <s v="05"/>
    <s v="MXG"/>
    <n v="820"/>
    <x v="2"/>
    <s v="Broker"/>
    <s v="BrokerRM-M-548-SI25-M19-B"/>
    <x v="560"/>
    <s v="MZO189816"/>
    <s v="FEBRERO"/>
    <d v="2026-01-27T00:00:00"/>
    <s v="26 16 1690 6000188"/>
    <s v="OOLU2038242631"/>
    <s v="  IMPO  "/>
    <s v="OOLU6834055"/>
    <n v="0"/>
    <n v="6670"/>
    <n v="0"/>
    <n v="0"/>
    <n v="0"/>
    <n v="6670"/>
    <s v="MXN"/>
    <n v="387.08179787017963"/>
    <s v="27-Jan-26"/>
    <s v="JOHNSON ELECTRIC INDUSTRIAL MANUFACTORY LIMITED"/>
    <s v="CHN"/>
    <s v="ZCL"/>
    <s v="JEG"/>
    <s v="M19"/>
    <s v="I"/>
    <s v="SEA IMPO"/>
    <s v="67120000"/>
    <s v="COMPLEMENTARIA DE LA CUENTA MZO189239"/>
    <m/>
    <m/>
    <s v="05"/>
    <s v="NO"/>
    <n v="0"/>
    <s v="NO"/>
    <m/>
    <m/>
    <m/>
  </r>
  <r>
    <s v="05"/>
    <s v="MXG"/>
    <n v="821"/>
    <x v="2"/>
    <s v="Broker"/>
    <s v="BrokerRM-M-549-SI25-M19-B"/>
    <x v="562"/>
    <s v="MZO189817"/>
    <s v="FEBRERO"/>
    <d v="2026-01-27T00:00:00"/>
    <s v="26 16 1690 6000194"/>
    <s v="MEDUYM224174"/>
    <s v="  IMPO  "/>
    <s v="MSDU6135317"/>
    <n v="0"/>
    <n v="6786"/>
    <n v="0"/>
    <n v="0"/>
    <n v="0"/>
    <n v="6786"/>
    <s v="MXN"/>
    <n v="393.81365522444361"/>
    <s v="27-Jan-26"/>
    <s v="JOHNSON ELECTRIC INDUSTRIAL MANUFACTORY LIMITED"/>
    <s v="CHN"/>
    <s v="ZCL"/>
    <s v="JEG"/>
    <s v="M19"/>
    <s v="I"/>
    <s v="SEA IMPO"/>
    <s v="67120000"/>
    <s v="COMPLEMENTARIA DE LA CUENTA MZO189355"/>
    <m/>
    <m/>
    <s v="05"/>
    <s v="NO"/>
    <n v="0"/>
    <s v="NO"/>
    <m/>
    <m/>
    <m/>
  </r>
  <r>
    <s v="05"/>
    <s v="MXG"/>
    <n v="822"/>
    <x v="2"/>
    <s v="Broker"/>
    <s v="BrokerRM-M-561-SI25-M19-B"/>
    <x v="657"/>
    <s v="MZO190150"/>
    <s v="FEBRERO"/>
    <d v="2026-01-30T00:00:00"/>
    <s v="26 16 1690 6000718"/>
    <s v="COSU6437870993"/>
    <s v="  IMPO  "/>
    <s v="SELU4264424"/>
    <n v="0"/>
    <n v="36452.44"/>
    <n v="4307.6899999999996"/>
    <n v="689.23"/>
    <n v="0"/>
    <n v="41449.360000000001"/>
    <s v="MXN"/>
    <n v="2405.4411978063431"/>
    <s v="30-Jan-26"/>
    <s v="JOHNSON ELECTRIC INDUSTRIAL MANUFACTORY LIMITED"/>
    <s v="CHN"/>
    <s v="ZCL"/>
    <s v="JEG"/>
    <s v="M19"/>
    <s v="I"/>
    <s v="SEA IMPO"/>
    <s v="67120000"/>
    <s v="D1392346"/>
    <s v="67115005"/>
    <n v="28186.6"/>
    <s v="05"/>
    <s v="NO"/>
    <n v="0"/>
    <s v="NO"/>
    <m/>
    <m/>
    <m/>
  </r>
  <r>
    <s v="05"/>
    <s v="MXG"/>
    <n v="823"/>
    <x v="2"/>
    <s v="Broker"/>
    <s v="BrokerRM-M-568-SI25-M19-B"/>
    <x v="658"/>
    <s v="MZO190151"/>
    <s v="FEBRERO"/>
    <d v="2026-01-30T00:00:00"/>
    <s v="26 16 1690 6002199"/>
    <s v="COSU6438984020"/>
    <s v="   IMPO   "/>
    <s v="CSGU6508221"/>
    <n v="0"/>
    <n v="12034.44"/>
    <n v="3114.87"/>
    <n v="498.38"/>
    <n v="0"/>
    <n v="15647.69"/>
    <s v="MXN"/>
    <n v="908.0863534805444"/>
    <s v="30-Jan-26"/>
    <s v="JOHNSON ELECTRIC INDUSTRIAL MANUFACTORY LIMITED"/>
    <s v="CHN"/>
    <s v="ZCL"/>
    <s v="JEG"/>
    <s v="M19"/>
    <s v="I"/>
    <s v="SEA IMPO"/>
    <s v="67120000"/>
    <s v="NO COMMENTS"/>
    <m/>
    <m/>
    <s v="05"/>
    <s v="NO"/>
    <n v="0"/>
    <s v="NO"/>
    <m/>
    <m/>
    <m/>
  </r>
  <r>
    <s v="05"/>
    <s v="MXG"/>
    <n v="824"/>
    <x v="2"/>
    <s v="Broker"/>
    <s v="BrokerRM-M-573-SI25-M19-B"/>
    <x v="659"/>
    <s v="MZO190153"/>
    <s v="FEBRERO"/>
    <d v="2026-01-30T00:00:00"/>
    <s v="26 16 1690 6002216"/>
    <s v="COSU6438984020"/>
    <s v="  IMPO  "/>
    <s v="CSGU6508221"/>
    <n v="0"/>
    <n v="17295.72"/>
    <n v="7531.77"/>
    <n v="1205.08"/>
    <n v="0"/>
    <n v="26032.57"/>
    <s v="MXN"/>
    <n v="1510.7547224559671"/>
    <s v="30-Jan-26"/>
    <s v="JOHNSON ELECTRIC INDUSTRIAL MANUFACTORY LIMITED"/>
    <s v="CHN"/>
    <s v="ZCL"/>
    <s v="JEG"/>
    <s v="M19"/>
    <s v="I"/>
    <s v="SEA IMPO"/>
    <s v="67120000"/>
    <s v="NO COMMENTS"/>
    <m/>
    <m/>
    <s v="05"/>
    <s v="NO"/>
    <n v="0"/>
    <s v="NO"/>
    <m/>
    <m/>
    <m/>
  </r>
  <r>
    <s v="05"/>
    <s v="MXG"/>
    <n v="825"/>
    <x v="2"/>
    <s v="Broker"/>
    <s v="BrokerRM-M-556-SI25-M19-B"/>
    <x v="660"/>
    <s v="MZO190155"/>
    <s v="FEBRERO"/>
    <d v="2026-01-30T00:00:00"/>
    <s v="26 16 1690 6000715"/>
    <s v="COSU6437870990"/>
    <s v=" IMPO "/>
    <s v="FSCU8313696"/>
    <n v="0"/>
    <n v="35060.44"/>
    <n v="2960.75"/>
    <n v="473.72"/>
    <n v="0"/>
    <n v="38494.910000000003"/>
    <s v="MXN"/>
    <n v="2233.9848533209529"/>
    <s v="30-Jan-26"/>
    <s v="JOHNSON ELECTRIC INDUSTRIAL MANUFACTORY LIMITED"/>
    <s v="CHN"/>
    <s v="ZCL"/>
    <s v="JEG"/>
    <s v="M19"/>
    <s v="I"/>
    <s v="SEA IMPO"/>
    <s v="67120000"/>
    <s v="D1392912"/>
    <s v="67115005"/>
    <n v="33464.6"/>
    <s v="05"/>
    <s v="NO"/>
    <n v="0"/>
    <s v="NO"/>
    <m/>
    <m/>
    <m/>
  </r>
  <r>
    <s v="05"/>
    <s v="MXG"/>
    <n v="826"/>
    <x v="2"/>
    <s v="Broker"/>
    <s v="BrokerRM-M-558-SI25-M19-B"/>
    <x v="661"/>
    <s v="MZO190156"/>
    <s v="FEBRERO"/>
    <d v="2026-01-30T00:00:00"/>
    <s v="26 16 1690 6000717"/>
    <s v="COSU6437870992"/>
    <s v=" IMPO "/>
    <s v="DFSU7236054"/>
    <n v="0"/>
    <n v="31870.44"/>
    <n v="3730.43"/>
    <n v="596.87"/>
    <n v="0"/>
    <n v="36197.74"/>
    <s v="MXN"/>
    <n v="2100.6726054028959"/>
    <s v="30-Jan-26"/>
    <s v="JOHNSON ELECTRIC INDUSTRIAL MANUFACTORY LIMITED"/>
    <s v="CHN"/>
    <s v="ZCL"/>
    <s v="JEG"/>
    <s v="M19"/>
    <s v="I"/>
    <s v="SEA IMPO"/>
    <s v="67120000"/>
    <s v="D1392576"/>
    <s v="67115005"/>
    <n v="30274.6"/>
    <s v="05"/>
    <s v="NO"/>
    <n v="0"/>
    <s v="NO"/>
    <m/>
    <m/>
    <m/>
  </r>
  <r>
    <s v="05"/>
    <s v="MXG"/>
    <n v="827"/>
    <x v="2"/>
    <s v="Broker"/>
    <s v="BrokerRM-M-012-SI26-M19-B"/>
    <x v="662"/>
    <s v="MZO190158"/>
    <s v="FEBRERO"/>
    <d v="2026-01-30T00:00:00"/>
    <s v="26 16 1690 6002197"/>
    <s v="MEDUYM485338"/>
    <s v="  IMPO  "/>
    <s v="MSMU7844524"/>
    <n v="0"/>
    <n v="13960.97"/>
    <n v="4545.0200000000004"/>
    <n v="727.21"/>
    <n v="0"/>
    <n v="19233.2"/>
    <s v="MXN"/>
    <n v="1116.1651626381918"/>
    <s v="30-Jan-26"/>
    <s v="JOHNSON ELECTRIC INDUSTRIAL MANUFACTORY LIMITED"/>
    <s v="CHN"/>
    <s v="ZCL"/>
    <s v="JEG"/>
    <s v="M19"/>
    <s v="I"/>
    <s v="SEA IMPO"/>
    <s v="67120000"/>
    <s v="NO COMMENTS"/>
    <m/>
    <m/>
    <s v="05"/>
    <s v="NO"/>
    <n v="0"/>
    <s v="NO"/>
    <m/>
    <m/>
    <m/>
  </r>
  <r>
    <s v="05"/>
    <s v="MXG"/>
    <n v="828"/>
    <x v="2"/>
    <s v="Broker"/>
    <s v="BrokerRM-M-011-SI26-M19-B"/>
    <x v="663"/>
    <s v="MZO190160"/>
    <s v="FEBRERO"/>
    <d v="2026-01-30T00:00:00"/>
    <s v="26 16 1690 6002198"/>
    <s v="MEDUYM485320"/>
    <s v="  IMPO  "/>
    <s v="MSMU5908635"/>
    <n v="0"/>
    <n v="20746.97"/>
    <n v="7300.89"/>
    <n v="1168.1500000000001"/>
    <n v="0"/>
    <n v="29216.01"/>
    <s v="MXN"/>
    <n v="1695.5001015581927"/>
    <s v="30-Jan-26"/>
    <s v="JOHNSON ELECTRIC INDUSTRIAL MANUFACTORY LIMITED"/>
    <s v="CHN"/>
    <s v="ZCL"/>
    <s v="JEG"/>
    <s v="M19"/>
    <s v="I"/>
    <s v="SEA IMPO"/>
    <s v="67120000"/>
    <s v="NO COMMENTS"/>
    <m/>
    <m/>
    <s v="05"/>
    <s v="NO"/>
    <n v="0"/>
    <s v="NO"/>
    <m/>
    <m/>
    <m/>
  </r>
  <r>
    <s v="05"/>
    <s v="MXG"/>
    <n v="829"/>
    <x v="2"/>
    <s v="Broker"/>
    <s v="BrokerRM-M-562-SI25-M19-B"/>
    <x v="664"/>
    <s v="MZO190161"/>
    <s v="FEBRERO"/>
    <d v="2026-01-30T00:00:00"/>
    <s v="26 16 1690 6000721"/>
    <s v="MEDUYM382477"/>
    <s v="  IMPO  "/>
    <s v="MSMU4424718"/>
    <n v="0"/>
    <n v="31816.04"/>
    <n v="7674.94"/>
    <n v="1227.99"/>
    <n v="0"/>
    <n v="40718.97"/>
    <s v="MXN"/>
    <n v="2363.0542901082322"/>
    <s v="30-Jan-26"/>
    <s v="JOHNSON ELECTRIC INDUSTRIAL MANUFACTORY LIMITED"/>
    <s v="CHN"/>
    <s v="ZCL"/>
    <s v="JEG"/>
    <s v="M19"/>
    <s v="I"/>
    <s v="SEA IMPO"/>
    <s v="67120000"/>
    <n v="8649437"/>
    <s v="67115005"/>
    <n v="18366.560000000001"/>
    <s v="05"/>
    <s v="NO"/>
    <n v="0"/>
    <s v="NO"/>
    <m/>
    <m/>
    <m/>
  </r>
  <r>
    <s v="05"/>
    <s v="MXG"/>
    <n v="830"/>
    <x v="2"/>
    <s v="Broker"/>
    <s v="BrokerRM-M-562-SI25-M19-B"/>
    <x v="664"/>
    <s v="MZO190169"/>
    <s v="FEBRERO"/>
    <d v="2026-01-30T00:00:00"/>
    <s v="26 16 1690 6000716"/>
    <s v="COSU6437870991"/>
    <s v=" IMPO "/>
    <s v="OOLU9983140"/>
    <n v="0"/>
    <n v="28622.44"/>
    <n v="5462.21"/>
    <n v="873.95"/>
    <n v="0"/>
    <n v="34958.6"/>
    <s v="MXN"/>
    <n v="2028.7612802135623"/>
    <s v="30-Jan-26"/>
    <s v="JOHNSON ELECTRIC INDUSTRIAL MANUFACTORY LIMITED"/>
    <s v="CHN"/>
    <s v="ZCL"/>
    <s v="JEG"/>
    <s v="M19"/>
    <s v="I"/>
    <s v="SEA IMPO"/>
    <s v="67120000"/>
    <s v="D1392099/D1392045"/>
    <s v="67115005"/>
    <n v="22792.6"/>
    <s v="05"/>
    <s v="NO"/>
    <n v="0"/>
    <s v="NO"/>
    <m/>
    <m/>
    <m/>
  </r>
  <r>
    <s v="05"/>
    <s v="MXG"/>
    <n v="831"/>
    <x v="2"/>
    <s v="Broker"/>
    <s v="BrokerRM-M-571-SI25-M19-B"/>
    <x v="665"/>
    <s v="MZO190170"/>
    <s v="FEBRERO"/>
    <d v="2026-01-30T00:00:00"/>
    <s v="26 16 1690 6002202"/>
    <s v="COSU6438984023"/>
    <s v="  IMPO  "/>
    <s v="CSLU6013836"/>
    <n v="0"/>
    <n v="12034.44"/>
    <n v="4065.17"/>
    <n v="650.42999999999995"/>
    <n v="0"/>
    <n v="16750.04"/>
    <s v="MXN"/>
    <n v="972.05930998462122"/>
    <s v="30-Jan-26"/>
    <s v="JOHNSON ELECTRIC INDUSTRIAL MANUFACTORY LIMITED"/>
    <s v="CHN"/>
    <s v="ZCL"/>
    <s v="JEG"/>
    <s v="M19"/>
    <s v="I"/>
    <s v="SEA IMPO"/>
    <s v="67120000"/>
    <s v="NO COMMENTS"/>
    <m/>
    <m/>
    <s v="05"/>
    <s v="NO"/>
    <n v="0"/>
    <s v="NO"/>
    <m/>
    <m/>
    <m/>
  </r>
  <r>
    <s v="05"/>
    <s v="MXG"/>
    <n v="832"/>
    <x v="2"/>
    <s v="Broker"/>
    <s v="BrokerRM-M-563-SI25-M19-B"/>
    <x v="666"/>
    <s v="MZO190171"/>
    <s v="FEBRERO"/>
    <d v="2026-01-30T00:00:00"/>
    <s v="26 16 1690 6000714"/>
    <s v="OOLU2038281640"/>
    <s v="  IMPO  "/>
    <s v="SEGU6986532"/>
    <n v="0"/>
    <n v="37267.58"/>
    <n v="4909.74"/>
    <n v="785.56"/>
    <n v="0"/>
    <n v="42962.879999999997"/>
    <s v="MXN"/>
    <n v="2493.2756869686327"/>
    <s v="30-Jan-26"/>
    <s v="JOHNSON ELECTRIC INDUSTRIAL MANUFACTORY LIMITED"/>
    <s v="CHN"/>
    <s v="ZCL"/>
    <s v="JEG"/>
    <s v="M19"/>
    <s v="I"/>
    <s v="SEA IMPO"/>
    <s v="67120000"/>
    <s v="CM4626254"/>
    <s v="67115005"/>
    <n v="35434.080000000002"/>
    <s v="05"/>
    <s v="NO"/>
    <n v="0"/>
    <s v="NO"/>
    <m/>
    <m/>
    <m/>
  </r>
  <r>
    <s v="05"/>
    <s v="MXG"/>
    <n v="833"/>
    <x v="2"/>
    <s v="Broker"/>
    <s v="BrokerRM-M-241-SI25-M19-L-B"/>
    <x v="667"/>
    <s v="MZO190172"/>
    <s v="FEBRERO"/>
    <d v="2026-01-30T00:00:00"/>
    <s v="26 16 1690 6001624"/>
    <s v="SNLFSHXL0100708"/>
    <s v="  IMPO  "/>
    <s v="SNLFSHXL0100708"/>
    <n v="0"/>
    <n v="21135.01"/>
    <n v="2599.44"/>
    <n v="415.91"/>
    <n v="0"/>
    <n v="24150.36"/>
    <s v="MXN"/>
    <n v="1401.5239532251981"/>
    <s v="30-Jan-26"/>
    <s v="SHANGHAI KRAH ELECTRONICS CO; LTD"/>
    <s v="CHN"/>
    <s v="ZCL"/>
    <s v="JEG"/>
    <s v="M19"/>
    <s v="I"/>
    <s v="SEA IMPO"/>
    <s v="67120000"/>
    <s v="RFE172084"/>
    <s v="67115005"/>
    <n v="19081.810000000001"/>
    <s v="05"/>
    <s v="NO"/>
    <n v="0"/>
    <s v="NO"/>
    <m/>
    <m/>
    <m/>
  </r>
  <r>
    <s v="05"/>
    <s v="MXG"/>
    <n v="834"/>
    <x v="2"/>
    <s v="Broker"/>
    <s v="BrokerRM-M-569-SI25-M19-B"/>
    <x v="668"/>
    <s v="MZO190173"/>
    <s v="FEBRERO"/>
    <d v="2026-01-30T00:00:00"/>
    <s v="26 16 1690 6002200"/>
    <s v="COSU6438984021"/>
    <s v="  IMPO  "/>
    <s v="SELU4521060"/>
    <n v="0"/>
    <n v="12034.44"/>
    <n v="3875.11"/>
    <n v="620.02"/>
    <n v="0"/>
    <n v="16529.57"/>
    <s v="MXN"/>
    <n v="959.26471868380577"/>
    <s v="30-Jan-26"/>
    <s v="JOHNSON ELECTRIC INDUSTRIAL MANUFACTORY LIMITED"/>
    <s v="CHN"/>
    <s v="ZCL"/>
    <s v="JEG"/>
    <s v="M19"/>
    <s v="I"/>
    <s v="SEA IMPO"/>
    <s v="67120000"/>
    <s v="NO COMMENTS"/>
    <m/>
    <m/>
    <s v="05"/>
    <s v="NO"/>
    <n v="0"/>
    <s v="NO"/>
    <m/>
    <m/>
    <m/>
  </r>
  <r>
    <s v="05"/>
    <s v="MXG"/>
    <n v="835"/>
    <x v="2"/>
    <s v="Broker"/>
    <s v="BrokerRM-M-570-SI25-M19-B"/>
    <x v="669"/>
    <s v="MZO190174"/>
    <s v="FEBRERO"/>
    <d v="2026-01-30T00:00:00"/>
    <s v="26 16 1690 6002201"/>
    <s v="COSU6438984022"/>
    <s v="  IMPO  "/>
    <s v="OOLU9575488"/>
    <n v="0"/>
    <n v="12034.44"/>
    <n v="4350.26"/>
    <n v="696.05"/>
    <n v="0"/>
    <n v="17080.75"/>
    <s v="MXN"/>
    <n v="991.25148710210954"/>
    <s v="30-Jan-26"/>
    <s v="JOHNSON ELECTRIC INDUSTRIAL MANUFACTORY LIMITED"/>
    <s v="CHN"/>
    <s v="ZCL"/>
    <s v="JEG"/>
    <s v="M19"/>
    <s v="I"/>
    <s v="SEA IMPO"/>
    <s v="67120000"/>
    <s v="NO COMMENTS"/>
    <m/>
    <m/>
    <s v="05"/>
    <s v="NO"/>
    <n v="0"/>
    <s v="NO"/>
    <m/>
    <m/>
    <m/>
  </r>
  <r>
    <s v="05"/>
    <s v="MXG"/>
    <n v="836"/>
    <x v="2"/>
    <s v="Broker"/>
    <s v="BrokerRM-M-244-SI25-M19-L-B"/>
    <x v="670"/>
    <s v="MZO190175"/>
    <s v="FEBRERO"/>
    <d v="2026-01-30T00:00:00"/>
    <s v="26 16 1690 6002010"/>
    <s v="COSU6439103860"/>
    <s v="  IMPO  "/>
    <s v="COSU6439103860"/>
    <n v="0"/>
    <n v="15163.41"/>
    <n v="2557.6999999999998"/>
    <n v="409.23"/>
    <n v="0"/>
    <n v="18130.34"/>
    <s v="MXN"/>
    <n v="1052.1626091750572"/>
    <s v="30-Jan-26"/>
    <s v="SHANGHAI KRAH ELECTRONICS CO; LTD"/>
    <s v="CHN"/>
    <s v="ZCL"/>
    <s v="JEG"/>
    <s v="M19"/>
    <s v="I"/>
    <s v="SEA IMPO"/>
    <s v="67120000"/>
    <s v="TMH56714"/>
    <s v="67115005"/>
    <n v="13771.41"/>
    <s v="05"/>
    <s v="NO"/>
    <n v="0"/>
    <s v="NO"/>
    <m/>
    <m/>
    <m/>
  </r>
  <r>
    <s v="05"/>
    <s v="MXG"/>
    <n v="837"/>
    <x v="2"/>
    <s v="Broker"/>
    <s v="BrokerRM-M-215-SI25-M19-L-B"/>
    <x v="671"/>
    <s v="MZO190176"/>
    <s v="FEBRERO"/>
    <d v="2026-01-30T00:00:00"/>
    <s v="26 16 1690 6000726"/>
    <s v="ONEYSELFL8352900"/>
    <s v="  IMPO  "/>
    <s v="ONEYSELFL8352900"/>
    <n v="0"/>
    <n v="17028.61"/>
    <n v="2694.9"/>
    <n v="431.18"/>
    <n v="0"/>
    <n v="20154.689999999999"/>
    <s v="MXN"/>
    <n v="1169.6422249949219"/>
    <s v="30-Jan-26"/>
    <s v="ELNA AMERICA, INC"/>
    <s v="USA"/>
    <s v="ZCL"/>
    <s v="JEG"/>
    <s v="M19"/>
    <s v="I"/>
    <s v="SEA IMPO"/>
    <s v="67120000"/>
    <s v="RFE170736"/>
    <s v="67115005"/>
    <n v="14978.89"/>
    <s v="05"/>
    <s v="NO"/>
    <n v="0"/>
    <s v="NO"/>
    <m/>
    <m/>
    <m/>
  </r>
  <r>
    <s v="05"/>
    <s v="MXG"/>
    <n v="838"/>
    <x v="2"/>
    <s v="Broker"/>
    <s v="BrokerRM-M-M-236-SI25-M19-L-B"/>
    <x v="672"/>
    <s v="MZO190178"/>
    <s v="FEBRERO"/>
    <d v="2026-01-30T00:00:00"/>
    <s v="26 16 1690 6000713"/>
    <s v="HDMUSHAZR4W73100"/>
    <s v="  IMPO  "/>
    <s v="HDMUSHAZR4W73100"/>
    <n v="0"/>
    <n v="15941.75"/>
    <n v="2588.94"/>
    <n v="414.23"/>
    <n v="0"/>
    <n v="18944.919999999998"/>
    <s v="MXN"/>
    <n v="1099.4353364477845"/>
    <s v="30-Jan-26"/>
    <s v="SHANGHAI MALU RI YONG JEA GATE_x000a_ELECTRIC CO LTD"/>
    <s v="CHN"/>
    <s v="ZCL"/>
    <s v="JEG"/>
    <s v="M19"/>
    <s v="I"/>
    <s v="SEA IMPO"/>
    <s v="67120000"/>
    <n v="8651051"/>
    <s v="67115005"/>
    <n v="12630.75"/>
    <s v="05"/>
    <s v="NO"/>
    <n v="0"/>
    <s v="NO"/>
    <m/>
    <m/>
    <m/>
  </r>
  <r>
    <s v="05"/>
    <s v="MXG"/>
    <n v="839"/>
    <x v="2"/>
    <s v="Broker"/>
    <s v="BrokerRM-M-224-SI25-M19-L-B"/>
    <x v="673"/>
    <s v="MZO190182"/>
    <s v="FEBRERO"/>
    <d v="2026-01-30T00:00:00"/>
    <s v="25 16 1690 6002260"/>
    <s v="HLCUSEL251104406"/>
    <s v="   IMPO   "/>
    <s v="HLCUSEL251104406"/>
    <n v="0"/>
    <n v="21198.99"/>
    <n v="2588.94"/>
    <n v="414.23"/>
    <n v="0"/>
    <n v="24202.16"/>
    <s v="MXN"/>
    <n v="1404.5300757333953"/>
    <s v="30-Jan-26"/>
    <s v="JOHNSON ELECTRIC PVT LTD"/>
    <s v="IND"/>
    <s v="ZCL"/>
    <s v="JEG"/>
    <s v="M19"/>
    <s v="I"/>
    <s v="SEA IMPO"/>
    <s v="67120000"/>
    <n v="8657116"/>
    <s v="67115005"/>
    <n v="17269.13"/>
    <s v="05"/>
    <s v="NO"/>
    <n v="0"/>
    <s v="NO"/>
    <m/>
    <m/>
    <m/>
  </r>
  <r>
    <s v="05"/>
    <s v="MXG"/>
    <n v="840"/>
    <x v="2"/>
    <s v="Broker"/>
    <s v="BrokerRM-M-218-SI25-M19-L-B"/>
    <x v="674"/>
    <s v="MZO190184"/>
    <s v="FEBRERO"/>
    <d v="2026-01-30T00:00:00"/>
    <s v="26 16 1690 6002259"/>
    <s v="HLCUSEL251104406"/>
    <s v="  IMPO  "/>
    <s v="HLCUSEL251104406"/>
    <n v="0"/>
    <n v="18886.669999999998"/>
    <n v="2685.64"/>
    <n v="429.7"/>
    <n v="0"/>
    <n v="22002.01"/>
    <s v="MXN"/>
    <n v="1276.8482140266372"/>
    <s v="30-Jan-26"/>
    <s v="JOHNSON ELECTRIC PVT LTD"/>
    <s v="IND"/>
    <s v="ZCL"/>
    <s v="JEG"/>
    <s v="M19"/>
    <s v="I"/>
    <s v="SEA IMPO"/>
    <s v="67120000"/>
    <n v="8653928"/>
    <s v="67115005"/>
    <n v="13700.53"/>
    <s v="05"/>
    <s v="NO"/>
    <n v="0"/>
    <s v="NO"/>
    <m/>
    <m/>
    <m/>
  </r>
  <r>
    <s v="05"/>
    <s v="MXG"/>
    <n v="841"/>
    <x v="2"/>
    <s v="Broker"/>
    <s v="BrokerRM-M-559-SI25-M19-B"/>
    <x v="675"/>
    <s v="MZO190186"/>
    <s v="FEBRERO"/>
    <d v="2026-01-30T00:00:00"/>
    <s v="26 16 1690 6000720"/>
    <s v="MEDUYM382469"/>
    <s v=" IMPO "/>
    <s v="TLLU7603548"/>
    <n v="0"/>
    <n v="28703.759999999998"/>
    <n v="6004.44"/>
    <n v="960.71"/>
    <n v="0"/>
    <n v="35668.910000000003"/>
    <s v="MXN"/>
    <n v="2069.9828801903491"/>
    <s v="30-Jan-26"/>
    <s v="JOHNSON ELECTRIC INDUSTRIAL MANUFACTORY LIMITED"/>
    <s v="CHN"/>
    <s v="ZCL"/>
    <s v="JEG"/>
    <s v="M19"/>
    <s v="I"/>
    <s v="SEA IMPO"/>
    <s v="67120000"/>
    <s v="NO COMMENTS"/>
    <m/>
    <m/>
    <s v="05"/>
    <s v="NO"/>
    <n v="0"/>
    <s v="NO"/>
    <m/>
    <m/>
    <m/>
  </r>
  <r>
    <s v="05"/>
    <s v="MXG"/>
    <n v="842"/>
    <x v="2"/>
    <s v="Broker"/>
    <s v="BrokerRM-M-560-SI25-M19-B"/>
    <x v="676"/>
    <s v="MZO190187"/>
    <s v="FEBRERO"/>
    <d v="2026-01-30T00:00:00"/>
    <s v="26 16 1690 6000719"/>
    <s v="MEDUYM382485"/>
    <s v=" IMPO "/>
    <s v="FBLU0063948"/>
    <n v="0"/>
    <n v="28703.759999999998"/>
    <n v="7938.44"/>
    <n v="1270.1500000000001"/>
    <n v="0"/>
    <n v="37912.35"/>
    <s v="MXN"/>
    <n v="2200.1770014218146"/>
    <s v="30-Jan-26"/>
    <s v="JOHNSON ELECTRIC INDUSTRIAL MANUFACTORY LIMITED"/>
    <s v="CHN"/>
    <s v="ZCL"/>
    <s v="JEG"/>
    <s v="M19"/>
    <s v="I"/>
    <s v="SEA IMPO"/>
    <s v="67120000"/>
    <n v="8649441"/>
    <s v="67115005"/>
    <n v="18366.560000000001"/>
    <s v="05"/>
    <s v="NO"/>
    <n v="0"/>
    <s v="NO"/>
    <m/>
    <m/>
    <m/>
  </r>
  <r>
    <s v="05"/>
    <s v="MXG"/>
    <n v="843"/>
    <x v="2"/>
    <s v="Broker"/>
    <s v="BrokerFG-R-2108LE25.M19//FG-R-2109LE25.M19"/>
    <x v="677"/>
    <s v="NL241738"/>
    <s v="FEBRERO"/>
    <d v="2026-01-30T00:00:00"/>
    <n v="6048709"/>
    <s v="OTRO"/>
    <s v="LAND EXPO"/>
    <s v="OTRO"/>
    <n v="0"/>
    <n v="0"/>
    <n v="13268.23"/>
    <n v="2122.92"/>
    <n v="0"/>
    <n v="15391.15"/>
    <s v="MXN"/>
    <n v="893.19850274207113"/>
    <s v="VARIAS"/>
    <s v="JEG"/>
    <s v="ZAC"/>
    <s v="USA"/>
    <s v="JENA"/>
    <s v="M19"/>
    <s v="O"/>
    <s v="LAND EXPO"/>
    <s v="59210003"/>
    <s v="NO COMMENTS"/>
    <m/>
    <m/>
    <s v="05"/>
    <s v="NO"/>
    <n v="0"/>
    <s v="NO"/>
    <m/>
    <m/>
    <m/>
  </r>
  <r>
    <s v="05"/>
    <s v="MXG"/>
    <n v="844"/>
    <x v="14"/>
    <s v="Freight"/>
    <s v="FreightRM-R-016-SI26-M19"/>
    <x v="678"/>
    <n v="1690560"/>
    <s v="FEBRERO"/>
    <d v="2026-01-26T00:00:00"/>
    <m/>
    <s v="SNAP0092649"/>
    <s v="IMPO"/>
    <s v="SNAP0092649"/>
    <n v="0"/>
    <n v="0"/>
    <n v="7366.86"/>
    <n v="22"/>
    <n v="0"/>
    <n v="7388.86"/>
    <s v="USD"/>
    <n v="7388.86"/>
    <s v="ENE"/>
    <s v="ELETTROSUD SRL"/>
    <s v="DEHAM"/>
    <s v="MXATM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45"/>
    <x v="14"/>
    <s v="Freight"/>
    <s v="FreightRM-M-242-SI25-M19-L"/>
    <x v="679"/>
    <n v="1690591"/>
    <s v="FEBRERO"/>
    <d v="2026-01-26T00:00:00"/>
    <m/>
    <s v="SMAA8144786"/>
    <s v="IMPO"/>
    <s v="SMAA8144786"/>
    <n v="0"/>
    <n v="0"/>
    <n v="1083.45"/>
    <n v="30"/>
    <n v="0"/>
    <n v="1113.45"/>
    <s v="USD"/>
    <n v="1113.45"/>
    <s v="ENE"/>
    <s v="Johnson Electric Private Limited"/>
    <s v="INMAA"/>
    <s v="MXZLO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46"/>
    <x v="14"/>
    <s v="Freight"/>
    <s v="FreightRM-M-250-SI25-M19-l"/>
    <x v="680"/>
    <n v="1690592"/>
    <s v="FEBRERO"/>
    <d v="2026-01-26T00:00:00"/>
    <m/>
    <s v="SMAA8145252"/>
    <s v="IMPO"/>
    <s v="SMAA8145252"/>
    <n v="0"/>
    <n v="0"/>
    <n v="1083.45"/>
    <n v="30"/>
    <n v="0"/>
    <n v="1113.45"/>
    <s v="USD"/>
    <n v="1113.45"/>
    <s v="ENE"/>
    <s v="Johnson Electric Private Limited"/>
    <s v="INMAA"/>
    <s v="MXZLO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47"/>
    <x v="14"/>
    <s v="Freight"/>
    <s v="FreightRM-M-221-SI25-M19-L-F"/>
    <x v="681"/>
    <n v="1691691"/>
    <s v="FEBRERO"/>
    <d v="2026-01-27T00:00:00"/>
    <m/>
    <s v="SGDL0082442"/>
    <s v="IMPO"/>
    <s v="SGDL0082442"/>
    <n v="0"/>
    <n v="0"/>
    <n v="11900"/>
    <n v="1904"/>
    <n v="0"/>
    <n v="13804"/>
    <s v="MXN"/>
    <n v="801.09102515741517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48"/>
    <x v="14"/>
    <s v="Freight"/>
    <s v="FreightRM-M-201-SI25-M19-F"/>
    <x v="682"/>
    <n v="1691693"/>
    <s v="FEBRERO"/>
    <d v="2026-01-27T00:00:00"/>
    <m/>
    <s v="SGDL0082373"/>
    <s v="IMPO"/>
    <s v="SGDL0082373"/>
    <n v="0"/>
    <n v="0"/>
    <n v="8250"/>
    <n v="1320"/>
    <n v="0"/>
    <n v="9570"/>
    <s v="MXN"/>
    <n v="555.3782317267794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49"/>
    <x v="14"/>
    <s v="Freight"/>
    <s v="FreightRM-M-211-SI25-M19-F"/>
    <x v="683"/>
    <n v="1691707"/>
    <s v="FEBRERO"/>
    <d v="2026-01-27T00:00:00"/>
    <m/>
    <s v="SGDL0082568"/>
    <s v="IMPO"/>
    <s v="SGDL0082568"/>
    <n v="0"/>
    <n v="0"/>
    <n v="16500"/>
    <n v="2640"/>
    <n v="0"/>
    <n v="19140"/>
    <s v="MXN"/>
    <n v="1110.7564634535588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50"/>
    <x v="14"/>
    <s v="Freight"/>
    <s v="FreightRM-M-220-SI25-M19-L"/>
    <x v="495"/>
    <n v="1691709"/>
    <s v="FEBRERO"/>
    <d v="2026-01-27T00:00:00"/>
    <m/>
    <s v="SGDL0082522"/>
    <s v="IMPO"/>
    <s v="SGDL0082522"/>
    <n v="0"/>
    <n v="0"/>
    <n v="20150"/>
    <n v="3224"/>
    <n v="0"/>
    <n v="23374"/>
    <s v="MXN"/>
    <n v="1356.4692568841947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51"/>
    <x v="14"/>
    <s v="Freight"/>
    <s v="FreightRM-M-208-SI25-M19-L-F"/>
    <x v="684"/>
    <n v="1691815"/>
    <s v="FEBRERO"/>
    <d v="2026-01-27T00:00:00"/>
    <m/>
    <s v="SGDL0082256"/>
    <s v="IMPO"/>
    <s v="SGDL0082256"/>
    <n v="0"/>
    <n v="0"/>
    <n v="8250"/>
    <n v="1320"/>
    <n v="0"/>
    <n v="9570"/>
    <s v="MXN"/>
    <n v="555.3782317267794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52"/>
    <x v="14"/>
    <s v="Freight"/>
    <s v="FreightRM-M-196-SI25-M19-L-F"/>
    <x v="685"/>
    <n v="1691817"/>
    <s v="FEBRERO"/>
    <d v="2026-01-27T00:00:00"/>
    <m/>
    <s v="SGDL0082289"/>
    <s v="IMPO"/>
    <s v="SGDL0082289"/>
    <n v="0"/>
    <n v="0"/>
    <n v="8250"/>
    <n v="1320"/>
    <n v="0"/>
    <n v="9570"/>
    <s v="MXN"/>
    <n v="555.3782317267794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53"/>
    <x v="14"/>
    <s v="Freight"/>
    <s v="FreightRM-M-200-SI25-M19"/>
    <x v="686"/>
    <n v="1691821"/>
    <s v="FEBRERO"/>
    <d v="2026-01-27T00:00:00"/>
    <m/>
    <s v="SGDL0082337"/>
    <s v="IMPO"/>
    <s v="SGDL0082337"/>
    <n v="0"/>
    <n v="0"/>
    <n v="8250"/>
    <n v="1320"/>
    <n v="0"/>
    <n v="9570"/>
    <s v="MXN"/>
    <n v="555.3782317267794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54"/>
    <x v="14"/>
    <s v="Freight"/>
    <s v="FreightRM-M-214-SI25-M19-L-F"/>
    <x v="687"/>
    <n v="1691829"/>
    <s v="FEBRERO"/>
    <d v="2026-01-27T00:00:00"/>
    <m/>
    <s v="SGDL0082364"/>
    <s v="IMPO"/>
    <s v="SGDL0082364"/>
    <n v="0"/>
    <n v="0"/>
    <n v="11900"/>
    <n v="1904"/>
    <n v="0"/>
    <n v="13804"/>
    <s v="MXN"/>
    <n v="801.09102515741517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55"/>
    <x v="14"/>
    <s v="Freight"/>
    <s v="FreightRM-A-001-SI26-M19-L"/>
    <x v="688"/>
    <n v="1693372"/>
    <s v="FEBRERO"/>
    <d v="2026-01-28T00:00:00"/>
    <m/>
    <s v="SBKK0523101"/>
    <s v="IMPO"/>
    <s v="SBKK0523101"/>
    <n v="0"/>
    <n v="0"/>
    <n v="2179.92"/>
    <n v="61.5"/>
    <n v="0"/>
    <n v="2241.42"/>
    <s v="USD"/>
    <n v="2241.42"/>
    <s v="ENE"/>
    <s v="ELNA (THAILAND) CO.,LTD."/>
    <s v="THBKK"/>
    <s v="MXZLO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56"/>
    <x v="14"/>
    <s v="Freight"/>
    <s v="FreightRM-M-254-SI25-M19-L"/>
    <x v="689"/>
    <n v="1693373"/>
    <s v="FEBRERO"/>
    <d v="2026-01-28T00:00:00"/>
    <m/>
    <s v="SMAA8145812"/>
    <s v="IMPO"/>
    <s v="SMAA8145812"/>
    <n v="0"/>
    <n v="0"/>
    <n v="1083.45"/>
    <n v="30"/>
    <n v="0"/>
    <n v="1113.45"/>
    <s v="USD"/>
    <n v="1113.45"/>
    <s v="ENE"/>
    <s v="Johnson Electric Private Limited"/>
    <s v="INMAA"/>
    <s v="MXZLO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57"/>
    <x v="14"/>
    <s v="Freight"/>
    <s v="FreightRM-M-252-SI25-M19-L"/>
    <x v="690"/>
    <n v="1693374"/>
    <s v="FEBRERO"/>
    <d v="2026-01-28T00:00:00"/>
    <m/>
    <s v="SMAA8145518"/>
    <s v="IMPO"/>
    <s v="SMAA8145518"/>
    <n v="0"/>
    <n v="0"/>
    <n v="1090.0999999999999"/>
    <n v="30"/>
    <n v="0"/>
    <n v="1120.0999999999999"/>
    <s v="USD"/>
    <n v="1120.0999999999999"/>
    <s v="ENE"/>
    <s v="Johnson Electric Private Limited"/>
    <s v="INMAA"/>
    <s v="MXZLO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58"/>
    <x v="14"/>
    <s v="Freight"/>
    <s v="FreightRM-M-246-SI25-M19-L"/>
    <x v="691"/>
    <n v="1693375"/>
    <s v="FEBRERO"/>
    <d v="2026-01-28T00:00:00"/>
    <m/>
    <s v="SBKK0521838"/>
    <s v="IMPO"/>
    <s v="SBKK0521838"/>
    <n v="0"/>
    <n v="0"/>
    <n v="1748.44"/>
    <n v="51"/>
    <n v="0"/>
    <n v="1799.44"/>
    <s v="USD"/>
    <n v="1799.44"/>
    <s v="ENE"/>
    <s v="ELNA (THAILAND) CO.,LTD."/>
    <s v="THLKR"/>
    <s v="MXZLO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59"/>
    <x v="14"/>
    <s v="Freight"/>
    <s v="FreightAF-M-229-SI25-M19-L"/>
    <x v="692"/>
    <n v="1693377"/>
    <s v="FEBRERO"/>
    <d v="2026-01-28T00:00:00"/>
    <m/>
    <s v="SSJO0024299"/>
    <s v="EXPO"/>
    <s v="SSJO0024299"/>
    <n v="0"/>
    <n v="0"/>
    <n v="1287.5"/>
    <n v="31.6"/>
    <n v="0"/>
    <n v="1319.1"/>
    <s v="USD"/>
    <n v="1319.1"/>
    <s v="ENE"/>
    <s v="MICROTECHNOLOGIES S.A"/>
    <s v="CRAJU"/>
    <s v="MXATM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60"/>
    <x v="14"/>
    <s v="Freight"/>
    <s v="FreightRM-M-256-SI25-M19-L"/>
    <x v="693"/>
    <n v="1693378"/>
    <s v="FEBRERO"/>
    <d v="2026-01-28T00:00:00"/>
    <m/>
    <s v="SMAA8146163"/>
    <s v="IMPO"/>
    <s v="SMAA8146163"/>
    <n v="0"/>
    <n v="0"/>
    <n v="1083.45"/>
    <n v="30"/>
    <n v="0"/>
    <n v="1113.45"/>
    <s v="USD"/>
    <n v="1113.45"/>
    <s v="ENE"/>
    <s v="Johnson Electric Private Limited"/>
    <s v="INMAA"/>
    <s v="MXZLO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61"/>
    <x v="14"/>
    <s v="Freight"/>
    <s v="FreightRM-M-248-SI25-M19-L"/>
    <x v="694"/>
    <n v="1693379"/>
    <s v="FEBRERO"/>
    <d v="2026-01-28T00:00:00"/>
    <m/>
    <s v="SMAA8145065"/>
    <s v="IMPO"/>
    <s v="SMAA8145065"/>
    <n v="0"/>
    <n v="0"/>
    <n v="1083.45"/>
    <n v="30"/>
    <n v="0"/>
    <n v="1113.45"/>
    <s v="USD"/>
    <n v="1113.45"/>
    <s v="ENE"/>
    <s v="Johnson Electric Private Limited"/>
    <s v="INMAA"/>
    <s v="MXZLO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62"/>
    <x v="14"/>
    <s v="Freight"/>
    <s v="FreightRM-M-251-SI25-M19-L"/>
    <x v="695"/>
    <n v="1693380"/>
    <s v="FEBRERO"/>
    <d v="2026-01-28T00:00:00"/>
    <m/>
    <s v="SBKK0522868"/>
    <s v="IMPO"/>
    <s v="SBKK0522868"/>
    <n v="0"/>
    <n v="0"/>
    <n v="1780.24"/>
    <n v="51.41"/>
    <n v="0"/>
    <n v="1831.65"/>
    <s v="USD"/>
    <n v="1831.65"/>
    <s v="ENE"/>
    <s v="ELNA (THAILAND) CO.,LTD."/>
    <s v="THLCH"/>
    <s v="MXZLO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63"/>
    <x v="14"/>
    <s v="Freight"/>
    <s v="FreightRM-M-001-SI26-M19"/>
    <x v="696"/>
    <n v="1693387"/>
    <s v="FEBRERO"/>
    <d v="2026-01-28T00:00:00"/>
    <m/>
    <s v="SBKK0523530"/>
    <s v="IMPO"/>
    <s v="SBKK0523530"/>
    <n v="0"/>
    <n v="0"/>
    <n v="3577.5"/>
    <n v="22"/>
    <n v="0"/>
    <n v="3599.5"/>
    <s v="USD"/>
    <n v="3599.5"/>
    <s v="ENE"/>
    <s v="ELNA (THAILAND) CO.,LTD."/>
    <s v="THLKR"/>
    <s v="MXZLO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64"/>
    <x v="14"/>
    <s v="Freight"/>
    <s v="FreightRM-M-227-SI25-M19-L"/>
    <x v="697"/>
    <n v="1693411"/>
    <s v="FEBRERO"/>
    <d v="2026-01-28T00:00:00"/>
    <m/>
    <s v="SGDL0082523"/>
    <s v="IMPO"/>
    <s v="SGDL0082523"/>
    <n v="0"/>
    <n v="0"/>
    <n v="11816.6"/>
    <n v="1890.66"/>
    <n v="0"/>
    <n v="13707.26"/>
    <s v="MXN"/>
    <n v="795.47688825697128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65"/>
    <x v="14"/>
    <s v="Freight"/>
    <s v="FreightRM-M-231-SI25-M19-L-F"/>
    <x v="698"/>
    <n v="1693412"/>
    <s v="FEBRERO"/>
    <d v="2026-01-29T00:00:00"/>
    <m/>
    <s v="SGDL0082553"/>
    <s v="IMPO"/>
    <s v="SGDL0082553"/>
    <n v="0"/>
    <n v="0"/>
    <n v="11816.6"/>
    <n v="1890.66"/>
    <n v="0"/>
    <n v="13707.26"/>
    <s v="MXN"/>
    <n v="795.47688825697128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66"/>
    <x v="14"/>
    <s v="Freight"/>
    <s v="FreightRM-M-215-SI25-M19-L-F"/>
    <x v="699"/>
    <n v="1693413"/>
    <s v="FEBRERO"/>
    <d v="2026-01-28T00:00:00"/>
    <m/>
    <s v="SGDL0082658"/>
    <s v="IMPO"/>
    <s v="SGDL0082658"/>
    <n v="0"/>
    <n v="0"/>
    <n v="8166.6"/>
    <n v="1306.6600000000001"/>
    <n v="0"/>
    <n v="9473.26"/>
    <s v="MXN"/>
    <n v="549.76409482633551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67"/>
    <x v="14"/>
    <s v="Freight"/>
    <s v="FreightRM-M-236-SI25-M19-L-"/>
    <x v="700"/>
    <n v="1693414"/>
    <s v="FEBRERO"/>
    <d v="2026-01-29T00:00:00"/>
    <m/>
    <s v="SGDL0082715"/>
    <s v="IMPO"/>
    <s v="SGDL0082715"/>
    <n v="0"/>
    <n v="0"/>
    <n v="11816.6"/>
    <n v="1890.66"/>
    <n v="0"/>
    <n v="13707.26"/>
    <s v="MXN"/>
    <n v="795.47688825697128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68"/>
    <x v="14"/>
    <s v="Freight"/>
    <s v="FreightRM-M-241-SI25-M19-L-F"/>
    <x v="701"/>
    <n v="1693416"/>
    <s v="FEBRERO"/>
    <d v="2026-01-29T00:00:00"/>
    <m/>
    <s v="SGDL0082718"/>
    <s v="IMPO"/>
    <s v="SGDL0082718"/>
    <n v="0"/>
    <n v="0"/>
    <n v="11816.6"/>
    <n v="1890.66"/>
    <n v="0"/>
    <n v="13707.26"/>
    <s v="MXN"/>
    <n v="795.47688825697128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69"/>
    <x v="14"/>
    <s v="Freight"/>
    <s v="FreightRM-M-218-SI25-M19-L"/>
    <x v="277"/>
    <n v="1693417"/>
    <s v="FEBRERO"/>
    <d v="2026-01-29T00:00:00"/>
    <m/>
    <s v="SGDL0082759"/>
    <s v="IMPO"/>
    <s v="SGDL0082759"/>
    <n v="0"/>
    <n v="0"/>
    <n v="11816.6"/>
    <n v="1890.66"/>
    <n v="0"/>
    <n v="13707.26"/>
    <s v="MXN"/>
    <n v="795.47688825697128"/>
    <s v="ENE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5"/>
    <s v="NO"/>
    <n v="0"/>
    <s v="NO"/>
    <m/>
    <m/>
    <m/>
  </r>
  <r>
    <s v="05"/>
    <s v="MXG"/>
    <n v="870"/>
    <x v="14"/>
    <s v="Freight"/>
    <s v="FreightFG-A-0084-SE25-M19"/>
    <x v="569"/>
    <n v="1693547"/>
    <s v="FEBRERO"/>
    <d v="2026-01-29T00:00:00"/>
    <m/>
    <s v="SGDL0082336"/>
    <s v="EXPO"/>
    <s v="SGDL0082336"/>
    <n v="0"/>
    <n v="0"/>
    <n v="150"/>
    <n v="0"/>
    <n v="0"/>
    <n v="150"/>
    <s v="USD"/>
    <n v="150"/>
    <s v="ENE"/>
    <s v="Johnson Electric North America, LLC s/o SAIA-Burgess"/>
    <s v="MXATM"/>
    <s v="ITGOA"/>
    <s v="JOHNSON ELECTRIC ASTI SRL SOCIETA A SOCIO UNICO"/>
    <s v="M19"/>
    <s v="O"/>
    <s v="SEA EXPO"/>
    <s v="59220000"/>
    <s v="NO COMMENTS"/>
    <m/>
    <m/>
    <s v="05"/>
    <s v="NO"/>
    <n v="0"/>
    <s v="NO"/>
    <m/>
    <m/>
    <m/>
  </r>
  <r>
    <s v="05"/>
    <s v="MXG"/>
    <n v="871"/>
    <x v="14"/>
    <s v="Freight"/>
    <s v="FreightFG-A-0002-SE26-M19"/>
    <x v="538"/>
    <n v="1693651"/>
    <s v="FEBRERO"/>
    <d v="2026-01-29T00:00:00"/>
    <m/>
    <s v="SGDL0082576"/>
    <s v="EXPO"/>
    <s v="SGDL0082576"/>
    <n v="0"/>
    <n v="0"/>
    <n v="2919.5"/>
    <n v="340.72"/>
    <n v="0"/>
    <n v="3260.22"/>
    <s v="USD"/>
    <n v="3260.22"/>
    <s v="ENE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05"/>
    <s v="SI"/>
    <n v="3260.22"/>
    <s v="SI"/>
    <m/>
    <m/>
    <m/>
  </r>
  <r>
    <s v="05"/>
    <s v="MXG"/>
    <n v="872"/>
    <x v="3"/>
    <s v="Freight"/>
    <s v="FreightRM-J-1146LI26-M19"/>
    <x v="702"/>
    <n v="625570"/>
    <s v="FEBRERO"/>
    <d v="2026-01-22T00:00:00"/>
    <m/>
    <s v="OTRO"/>
    <s v="LAND IMPO"/>
    <s v="OTRO"/>
    <n v="0"/>
    <n v="0"/>
    <n v="585"/>
    <n v="0"/>
    <n v="0"/>
    <n v="585"/>
    <s v="USD"/>
    <n v="585"/>
    <d v="2026-01-13T00:00:00"/>
    <s v="CONSOLIDATED ELECTRONIC WIRE &amp; CABLE CO. // 11044 King Avenue Franklin Park Illinois 60131 United States"/>
    <s v="CONSOLIDATED ELECTRONIC WIRE &amp; CABLE CO. //. United States"/>
    <s v="TDS. United States"/>
    <s v="TDS 14213 Transportation Avenue Laredo Texas 78045 United States"/>
    <s v="M19"/>
    <s v="I"/>
    <s v="LAND IMPO"/>
    <s v="67110002"/>
    <s v="NO COMMENTS"/>
    <m/>
    <m/>
    <s v="05"/>
    <s v="NO"/>
    <n v="0"/>
    <s v="NO"/>
    <m/>
    <m/>
    <m/>
  </r>
  <r>
    <s v="05"/>
    <s v="MXG"/>
    <n v="873"/>
    <x v="3"/>
    <s v="Freight"/>
    <s v="FreightRM-R-018SI26-M19"/>
    <x v="703"/>
    <n v="626333"/>
    <s v="FEBRERO"/>
    <d v="2026-01-27T00:00:00"/>
    <m/>
    <s v="OTRO"/>
    <s v="SEA IMPO"/>
    <s v="OTRO"/>
    <n v="0"/>
    <n v="0"/>
    <n v="33524"/>
    <n v="0"/>
    <n v="0"/>
    <n v="33524"/>
    <s v="MXN"/>
    <n v="1945.5067753822941"/>
    <d v="2026-01-17T00:00:00"/>
    <s v="MATRILGASA Parque industrial City Park. Av Aviación 5051 Int 4. San Juan de Ocotab ZAPOPAN Jalisco 45019 Mexico"/>
    <s v="MATRILGASA. Mexico"/>
    <s v="JOHNSON ELECTRIC GROUP MEXICO. Mexico"/>
    <s v="JOHNSON ELECTRIC GROUP DE MEXICO Boulevard Morelos No. 1109 Mega Parque Industrial Aeropuerto de Calera Calera Zacatecas 98519 Mexico JEG120120DD4"/>
    <s v="M19"/>
    <s v="I"/>
    <s v="SEA IMPO"/>
    <s v="67120000"/>
    <s v="NO COMMENTS"/>
    <m/>
    <m/>
    <s v="05"/>
    <s v="NO"/>
    <n v="0"/>
    <s v="NO"/>
    <m/>
    <m/>
    <m/>
  </r>
  <r>
    <s v="05"/>
    <s v="MXG"/>
    <n v="874"/>
    <x v="3"/>
    <s v="Freight"/>
    <s v="FreightRM-J-1171LI26-M19"/>
    <x v="704"/>
    <n v="626379"/>
    <s v="FEBRERO"/>
    <d v="2026-01-27T00:00:00"/>
    <m/>
    <s v="OTRO"/>
    <s v="LAND IMPO"/>
    <s v="OTRO"/>
    <n v="0"/>
    <n v="0"/>
    <n v="1850"/>
    <n v="0"/>
    <n v="0"/>
    <n v="1850"/>
    <s v="USD"/>
    <n v="1850"/>
    <d v="2026-01-27T00:00:00"/>
    <s v="TDS 14213 Transportation Avenue Laredo Texas 78045 United States"/>
    <s v="TDS INC United States "/>
    <s v="JOHNSON ELECTRIC GROUP MEXICO. Mexico"/>
    <s v="JOHNSON ELECTRIC GROUP MEXICO S DE RL DE CV BLVD. MORELOS 1109 MEGA PARQUE INDUSTRIAL AEROPUERTO DE CALERA Zacatecas Zacatecas 98519 Mexico"/>
    <s v="M19"/>
    <s v="I"/>
    <s v="LAND IMPO"/>
    <s v="67110002"/>
    <s v="NO COMMENTS"/>
    <m/>
    <m/>
    <s v="05"/>
    <s v="NO"/>
    <n v="0"/>
    <s v="NO"/>
    <m/>
    <m/>
    <m/>
  </r>
  <r>
    <s v="05"/>
    <s v="MXG"/>
    <n v="875"/>
    <x v="3"/>
    <s v="Freight"/>
    <s v="FreightRM-J-1160LI26-M19"/>
    <x v="705"/>
    <n v="627152"/>
    <s v="FEBRERO"/>
    <d v="2026-01-29T00:00:00"/>
    <m/>
    <s v="OTRO"/>
    <s v="LAND IMPO"/>
    <s v="OTRO"/>
    <n v="0"/>
    <n v="0"/>
    <n v="620"/>
    <n v="0"/>
    <n v="0"/>
    <n v="620"/>
    <s v="USD"/>
    <n v="620"/>
    <d v="2026-01-21T00:00:00"/>
    <s v="COMPAL USA // 1 Technology Way Logansport Indiana 46947 United States"/>
    <s v="COMPAL USA //. United States"/>
    <s v="TDS. United States"/>
    <s v="TDS 14213 Transportation Avenue Laredo Texas 78045 United States"/>
    <s v="M19"/>
    <s v="I"/>
    <s v="LAND IMPO"/>
    <s v="67110002"/>
    <s v="NO COMMENTS"/>
    <m/>
    <m/>
    <s v="05"/>
    <s v="NO"/>
    <n v="0"/>
    <s v="NO"/>
    <m/>
    <m/>
    <m/>
  </r>
  <r>
    <s v="05"/>
    <s v="MXG"/>
    <n v="876"/>
    <x v="3"/>
    <s v="Freight"/>
    <s v="FreightRM-A-0021AI26-M19-C9049"/>
    <x v="706"/>
    <n v="627798"/>
    <s v="FEBRERO"/>
    <d v="2026-02-03T00:00:00"/>
    <m/>
    <s v="OTRO"/>
    <s v="AIR IMPO"/>
    <s v="OTRO"/>
    <n v="0"/>
    <n v="0"/>
    <n v="1044"/>
    <n v="0"/>
    <n v="0"/>
    <n v="1044"/>
    <s v="USD"/>
    <n v="1044"/>
    <d v="2026-01-31T00:00:00"/>
    <s v="JOHNSON ELECTRIC GROUP MEXICO // Boulevard Morelos 1109. Mega Parque Industrial Aeropuerto de Calera Calera Zacatecas 98519 Mexico JEG120120DD4"/>
    <s v="NLU - Felipe Ángeles International Airport. Mexico"/>
    <s v="NLU - Felipe Ángeles International Airport. Mexico"/>
    <s v="JOHNSON ELECTRIC GROUP MEXICO // Boulevard Morelos 1109. Mega Parque Industrial Aeropuerto de Calera Calera Zacatecas 98519 Mexico JEG120120DD4"/>
    <s v="M19"/>
    <s v="I"/>
    <s v="AIR IMPO"/>
    <n v="67180000"/>
    <s v="NO COMMENTS"/>
    <m/>
    <m/>
    <s v="05"/>
    <s v="NO"/>
    <n v="0"/>
    <s v="NO"/>
    <s v="CS000009049"/>
    <m/>
    <m/>
  </r>
  <r>
    <s v="05"/>
    <s v="MXG"/>
    <n v="877"/>
    <x v="3"/>
    <s v="Freight"/>
    <s v="FreightRM-J-1152LI26-M19"/>
    <x v="707"/>
    <n v="627884"/>
    <s v="FEBRERO"/>
    <d v="2026-02-03T00:00:00"/>
    <m/>
    <s v="OTRO"/>
    <s v="LAND IMPO"/>
    <s v="OTRO"/>
    <n v="0"/>
    <n v="0"/>
    <n v="400"/>
    <n v="0"/>
    <n v="0"/>
    <n v="400"/>
    <s v="USD"/>
    <n v="400"/>
    <d v="2026-01-19T00:00:00"/>
    <s v="NAGASE CHEMTEX AMERICA 100 Innovation Court Delaware Ohio 43015 United States"/>
    <s v="NAGASE CHEMTEX AMERICA. United States"/>
    <s v="TDS. United States"/>
    <s v="TDS 14213 Transportation Avenue Laredo Texas 78045 United States"/>
    <s v="M19"/>
    <s v="I"/>
    <s v="LAND IMPO"/>
    <s v="67110002"/>
    <s v="NO COMMENTS"/>
    <m/>
    <m/>
    <s v="05"/>
    <s v="NO"/>
    <n v="0"/>
    <s v="NO"/>
    <m/>
    <m/>
    <m/>
  </r>
  <r>
    <s v="05"/>
    <s v="MXG"/>
    <n v="878"/>
    <x v="4"/>
    <s v="Freight"/>
    <s v="FreightPAQUETERIA"/>
    <x v="1"/>
    <s v="FAGDLE16714"/>
    <s v="FEBRERO"/>
    <d v="2026-02-04T00:00:00"/>
    <s v="OTRO"/>
    <s v="VARIAS"/>
    <s v="AIR EXPO"/>
    <s v="OTRO"/>
    <n v="0"/>
    <n v="0"/>
    <n v="4655.16"/>
    <n v="744.83"/>
    <n v="0"/>
    <n v="5399.99"/>
    <s v="MXN"/>
    <n v="313.37898615906914"/>
    <s v="VARIAS"/>
    <s v="JEG"/>
    <s v="ZAC"/>
    <s v="USA"/>
    <s v="JENA"/>
    <s v="M19"/>
    <s v="O"/>
    <s v="AIR EXPO"/>
    <s v="59230000"/>
    <s v="NO COMMENTS"/>
    <m/>
    <m/>
    <s v="05"/>
    <s v="NO"/>
    <n v="0"/>
    <s v="NO"/>
    <m/>
    <m/>
    <m/>
  </r>
  <r>
    <s v="05"/>
    <s v="MXG"/>
    <n v="879"/>
    <x v="4"/>
    <s v="Freight"/>
    <s v="FreightPAQUETERIA"/>
    <x v="1"/>
    <s v="4-685-22588"/>
    <s v="FEBRERO"/>
    <d v="2026-02-10T00:00:00"/>
    <s v="OTRO"/>
    <s v="VARIAS"/>
    <s v="AIR IMPO"/>
    <s v="OTRO"/>
    <n v="0"/>
    <n v="0"/>
    <n v="272.73"/>
    <n v="43.64"/>
    <n v="0"/>
    <n v="316.37"/>
    <s v="MXN"/>
    <n v="18.35998026869396"/>
    <s v="VARIAS"/>
    <s v="VARIOUS"/>
    <s v="VARIOUS"/>
    <s v="ZAC"/>
    <s v="JEG"/>
    <s v="M19"/>
    <s v="I"/>
    <s v="AIR IMPO"/>
    <s v="67130000"/>
    <s v="NO COMMENTS"/>
    <m/>
    <m/>
    <s v="05"/>
    <s v="NO"/>
    <n v="0"/>
    <s v="NO"/>
    <m/>
    <m/>
    <m/>
  </r>
  <r>
    <s v="05"/>
    <s v="MXG"/>
    <n v="880"/>
    <x v="5"/>
    <s v="STORAGE"/>
    <s v="STORAGEINVENTARIO"/>
    <x v="71"/>
    <s v="R02603"/>
    <s v="FEBRERO"/>
    <d v="2026-01-27T00:00:00"/>
    <m/>
    <s v="OTRO"/>
    <s v="LAND EXPO"/>
    <s v="OTRO"/>
    <n v="0"/>
    <n v="0"/>
    <n v="72"/>
    <n v="0"/>
    <n v="0"/>
    <n v="72"/>
    <s v="USD"/>
    <n v="72"/>
    <s v="VARIAS"/>
    <s v="JEG"/>
    <s v="ZAC"/>
    <s v="USA"/>
    <s v="MDS"/>
    <s v="M19"/>
    <s v="O"/>
    <s v="LAND EXPO"/>
    <n v="75640000"/>
    <s v="NO COMMENTS"/>
    <m/>
    <m/>
    <s v="05"/>
    <s v="NO"/>
    <n v="0"/>
    <s v="NO"/>
    <m/>
    <m/>
    <m/>
  </r>
  <r>
    <s v="05"/>
    <s v="MXG"/>
    <n v="881"/>
    <x v="5"/>
    <s v="STORAGE"/>
    <s v="STORAGEINVENTARIO"/>
    <x v="71"/>
    <s v="R02608"/>
    <s v="FEBRERO"/>
    <d v="2026-01-29T00:00:00"/>
    <m/>
    <s v="OTRO"/>
    <s v="LAND EXPO"/>
    <s v="OTRO"/>
    <n v="0"/>
    <n v="0"/>
    <n v="456"/>
    <n v="0"/>
    <n v="0"/>
    <n v="456"/>
    <s v="USD"/>
    <n v="456"/>
    <s v="VARIAS"/>
    <s v="JEG"/>
    <s v="ZAC"/>
    <s v="USA"/>
    <s v="MDS"/>
    <s v="M19"/>
    <s v="O"/>
    <s v="LAND EXPO"/>
    <n v="75640000"/>
    <s v="NO COMMENTS"/>
    <m/>
    <m/>
    <s v="05"/>
    <s v="NO"/>
    <n v="0"/>
    <s v="NO"/>
    <m/>
    <m/>
    <m/>
  </r>
  <r>
    <s v="05"/>
    <s v="MXG"/>
    <n v="882"/>
    <x v="5"/>
    <s v="STORAGE"/>
    <s v="STORAGEINVENTARIO"/>
    <x v="71"/>
    <s v="R02602"/>
    <s v="FEBRERO"/>
    <d v="2026-01-27T00:00:00"/>
    <m/>
    <s v="OTRO"/>
    <s v="LAND EXPO"/>
    <s v="OTRO"/>
    <n v="0"/>
    <n v="0"/>
    <n v="144"/>
    <n v="0"/>
    <n v="0"/>
    <n v="144"/>
    <s v="USD"/>
    <n v="144"/>
    <s v="VARIAS"/>
    <s v="JEG"/>
    <s v="ZAC"/>
    <s v="USA"/>
    <s v="MDS"/>
    <s v="M19"/>
    <s v="O"/>
    <s v="LAND EXPO"/>
    <n v="75640000"/>
    <s v="NO COMMENTS"/>
    <m/>
    <m/>
    <s v="05"/>
    <s v="NO"/>
    <n v="0"/>
    <s v="NO"/>
    <m/>
    <m/>
    <m/>
  </r>
  <r>
    <s v="05"/>
    <s v="MXG"/>
    <n v="883"/>
    <x v="5"/>
    <s v="STORAGE"/>
    <s v="STORAGEINVENTARIO"/>
    <x v="71"/>
    <s v="R02606"/>
    <s v="FEBRERO"/>
    <d v="2026-01-29T00:00:00"/>
    <m/>
    <s v="OTRO"/>
    <s v="LAND EXPO"/>
    <s v="OTRO"/>
    <n v="0"/>
    <n v="0"/>
    <n v="264"/>
    <n v="0"/>
    <n v="0"/>
    <n v="264"/>
    <s v="USD"/>
    <n v="264"/>
    <s v="VARIAS"/>
    <s v="JEG"/>
    <s v="ZAC"/>
    <s v="USA"/>
    <s v="MDS"/>
    <s v="M19"/>
    <s v="O"/>
    <s v="LAND EXPO"/>
    <n v="75640000"/>
    <s v="NO COMMENTS"/>
    <m/>
    <m/>
    <s v="05"/>
    <s v="NO"/>
    <n v="0"/>
    <s v="NO"/>
    <m/>
    <m/>
    <m/>
  </r>
  <r>
    <s v="05"/>
    <s v="MXG"/>
    <n v="884"/>
    <x v="18"/>
    <s v="Freight"/>
    <s v="FreightRM-M-557-SI25-M19"/>
    <x v="708"/>
    <s v="F 61379"/>
    <s v="FEBRERO"/>
    <s v="01/27/2026"/>
    <s v="26-160-1690-6000716"/>
    <s v="OTRO"/>
    <s v="LAND IMPO"/>
    <s v="OTRO"/>
    <n v="0"/>
    <n v="0"/>
    <n v="52300"/>
    <n v="8368"/>
    <n v="0"/>
    <n v="60668"/>
    <s v="MXN"/>
    <n v="3520.7613962800683"/>
    <d v="2026-01-24T00:00:00"/>
    <s v="JOHNSON ELECTRIC GROUP MEXICO S DE RL DE CV "/>
    <s v="ZLO"/>
    <s v="ZAC"/>
    <s v="JEG"/>
    <s v="M19"/>
    <s v="I"/>
    <s v="SEA IMPO"/>
    <s v="67120000"/>
    <s v="NO COMMENTS"/>
    <m/>
    <m/>
    <s v="05"/>
    <s v="NO"/>
    <n v="0"/>
    <s v="NO"/>
    <m/>
    <m/>
    <m/>
  </r>
  <r>
    <s v="05"/>
    <s v="MXG"/>
    <n v="885"/>
    <x v="18"/>
    <s v="Freight"/>
    <s v="FreightRM-M-561-SI25-M19"/>
    <x v="709"/>
    <s v="F 61380"/>
    <s v="FEBRERO"/>
    <s v="01/27/2026"/>
    <s v="26-160-1690-6000718"/>
    <s v="OTRO"/>
    <s v="LAND IMPO"/>
    <s v="OTRO"/>
    <n v="0"/>
    <n v="0"/>
    <n v="52300"/>
    <n v="8368"/>
    <n v="0"/>
    <n v="60668"/>
    <s v="MXN"/>
    <n v="3520.7613962800683"/>
    <d v="2026-01-26T00:00:00"/>
    <s v="JOHNSON ELECTRIC GROUP MEXICO S DE RL DE CV "/>
    <s v="ZLO"/>
    <s v="ZAC"/>
    <s v="JEG"/>
    <s v="M19"/>
    <s v="I"/>
    <s v="SEA IMPO"/>
    <s v="67120000"/>
    <s v="NO COMMENTS"/>
    <m/>
    <m/>
    <s v="05"/>
    <s v="NO"/>
    <n v="0"/>
    <s v="NO"/>
    <m/>
    <m/>
    <m/>
  </r>
  <r>
    <s v="05"/>
    <s v="MXG"/>
    <n v="886"/>
    <x v="18"/>
    <s v="Freight"/>
    <s v="FreightRM-M-011-SI26-M19"/>
    <x v="710"/>
    <s v="F 61381"/>
    <s v="FEBRERO"/>
    <s v="01/27/2026"/>
    <s v="26-160-1690-6002198"/>
    <s v="OTRO"/>
    <s v="LAND IMPO"/>
    <s v="OTRO"/>
    <n v="0"/>
    <n v="0"/>
    <n v="52300"/>
    <n v="8368"/>
    <n v="0"/>
    <n v="60668"/>
    <s v="MXN"/>
    <n v="3520.7613962800683"/>
    <d v="2026-01-26T00:00:00"/>
    <s v="JOHNSON ELECTRIC GROUP MEXICO S DE RL DE CV "/>
    <s v="ZLO"/>
    <s v="ZAC"/>
    <s v="JEG"/>
    <s v="M19"/>
    <s v="I"/>
    <s v="SEA IMPO"/>
    <s v="67120000"/>
    <s v="NO COMMENTS"/>
    <m/>
    <m/>
    <s v="05"/>
    <s v="NO"/>
    <n v="0"/>
    <s v="NO"/>
    <m/>
    <m/>
    <m/>
  </r>
  <r>
    <s v="05"/>
    <s v="MXG"/>
    <n v="887"/>
    <x v="6"/>
    <s v="Freight"/>
    <s v="FreightFG-R-2105LE25.M19"/>
    <x v="711"/>
    <n v="55387"/>
    <s v="FEBRERO"/>
    <d v="2026-01-30T00:00:00"/>
    <s v="3323 - 6047927"/>
    <s v="OTRO"/>
    <s v="LAND EXPO"/>
    <s v="H07096"/>
    <n v="0"/>
    <n v="0"/>
    <n v="5147"/>
    <n v="0"/>
    <n v="0"/>
    <n v="5147"/>
    <s v="USD"/>
    <n v="5147"/>
    <d v="2026-01-19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5"/>
    <s v="SI"/>
    <n v="5147"/>
    <s v="SI"/>
    <m/>
    <m/>
    <m/>
  </r>
  <r>
    <s v="05"/>
    <s v="MXG"/>
    <n v="888"/>
    <x v="6"/>
    <s v="Freight"/>
    <s v="FreightFG-R-2106LE25.M01"/>
    <x v="712"/>
    <n v="55388"/>
    <s v="FEBRERO"/>
    <d v="2026-01-30T00:00:00"/>
    <s v="3323 - 6047927"/>
    <s v="OTRO"/>
    <s v="LAND EXPO"/>
    <n v="553899"/>
    <n v="0"/>
    <n v="0"/>
    <n v="5645"/>
    <n v="0"/>
    <n v="0"/>
    <n v="5645"/>
    <s v="USD"/>
    <n v="5645"/>
    <d v="2026-01-21T00:00:00"/>
    <s v="JOHNSON ELECTRIC GROUP MEXICO, S. DE R.L.C.V."/>
    <s v="USA"/>
    <s v="USA"/>
    <s v="APX WAREHOUSE "/>
    <s v="M01"/>
    <s v="O"/>
    <s v="LAND EXPO"/>
    <s v="59210003"/>
    <s v="NO COMMENTS"/>
    <m/>
    <m/>
    <s v="05"/>
    <s v="NO"/>
    <n v="0"/>
    <s v="NO"/>
    <m/>
    <m/>
    <m/>
  </r>
  <r>
    <s v="05"/>
    <s v="MXG"/>
    <n v="889"/>
    <x v="6"/>
    <s v="Freight"/>
    <s v="FreightFG-R-2110LE25.M19"/>
    <x v="713"/>
    <n v="55389"/>
    <s v="FEBRERO"/>
    <d v="2026-01-30T00:00:00"/>
    <s v="3323 - 6047927"/>
    <s v="OTRO"/>
    <s v="LAND EXPO"/>
    <s v="4WX9842"/>
    <n v="0"/>
    <n v="0"/>
    <n v="5175"/>
    <n v="0"/>
    <n v="0"/>
    <n v="5175"/>
    <s v="USD"/>
    <n v="5175"/>
    <d v="2026-01-21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5"/>
    <s v="SI"/>
    <n v="5175"/>
    <s v="SI"/>
    <m/>
    <m/>
    <m/>
  </r>
  <r>
    <s v="05"/>
    <s v="MXG"/>
    <n v="890"/>
    <x v="6"/>
    <s v="Freight"/>
    <s v="FreightFG-R-2107LE25.M01"/>
    <x v="714"/>
    <n v="55390"/>
    <s v="FEBRERO"/>
    <d v="2026-01-30T00:00:00"/>
    <s v="3323 - 6047927"/>
    <s v="OTRO"/>
    <s v="LAND EXPO"/>
    <s v="H06262"/>
    <n v="0"/>
    <n v="0"/>
    <n v="5045"/>
    <n v="0"/>
    <n v="0"/>
    <n v="5045"/>
    <s v="USD"/>
    <n v="5045"/>
    <d v="2026-01-23T00:00:00"/>
    <s v="JOHNSON ELECTRIC GROUP MEXICO, S. DE R.L.C.V."/>
    <s v="USA"/>
    <s v="USA"/>
    <s v="MEMPHIS DISTRIBUTION SERVICES"/>
    <s v="M01"/>
    <s v="O"/>
    <s v="LAND EXPO"/>
    <s v="59210003"/>
    <s v="NO COMMENTS"/>
    <m/>
    <m/>
    <s v="05"/>
    <s v="NO"/>
    <n v="0"/>
    <s v="NO"/>
    <m/>
    <m/>
    <m/>
  </r>
  <r>
    <s v="05"/>
    <s v="MXG"/>
    <n v="891"/>
    <x v="6"/>
    <s v="Freight"/>
    <s v="FreightFG-R-2108LE25.M19"/>
    <x v="715"/>
    <n v="55391"/>
    <s v="FEBRERO"/>
    <d v="2026-01-30T00:00:00"/>
    <s v="3323 - 6047927"/>
    <s v="OTRO"/>
    <s v="LAND EXPO"/>
    <n v="5183439"/>
    <n v="0"/>
    <n v="0"/>
    <n v="5825"/>
    <n v="0"/>
    <n v="0"/>
    <n v="5825"/>
    <s v="USD"/>
    <n v="5825"/>
    <d v="2025-01-24T00:00:00"/>
    <s v="JOHNSON ELECTRIC GROUP MEXICO, S. DE R.L.C.V."/>
    <s v="USA"/>
    <s v="USA"/>
    <s v="APX WAREHOUSE "/>
    <s v="M19"/>
    <s v="O"/>
    <s v="LAND EXPO"/>
    <s v="59210003"/>
    <s v="NO COMMENTS"/>
    <m/>
    <m/>
    <s v="05"/>
    <s v="NO"/>
    <n v="0"/>
    <s v="NO"/>
    <m/>
    <m/>
    <m/>
  </r>
  <r>
    <s v="05"/>
    <s v="MXG"/>
    <n v="892"/>
    <x v="6"/>
    <s v="Freight"/>
    <s v="FreightFG-R-2109LE25.M19"/>
    <x v="716"/>
    <n v="55392"/>
    <s v="FEBRERO"/>
    <d v="2026-01-30T00:00:00"/>
    <s v="3324 - 6047927"/>
    <s v="OTRO"/>
    <s v="LAND EXPO"/>
    <s v="4WU8000"/>
    <n v="0"/>
    <n v="0"/>
    <n v="4997"/>
    <n v="0"/>
    <n v="0"/>
    <n v="4997"/>
    <s v="USD"/>
    <n v="4997"/>
    <d v="2026-01-24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5"/>
    <s v="SI"/>
    <n v="4997"/>
    <s v="SI"/>
    <m/>
    <m/>
    <m/>
  </r>
  <r>
    <s v="05"/>
    <s v="MXG"/>
    <n v="893"/>
    <x v="6"/>
    <s v="Freight"/>
    <s v="FreightFG-R-2119LE25.M01"/>
    <x v="717"/>
    <n v="55448"/>
    <s v="FEBRERO"/>
    <d v="2026-01-31T00:00:00"/>
    <s v="3325 - 6047927"/>
    <s v="OTRO"/>
    <s v="LAND EXPO"/>
    <s v="4WU7991"/>
    <n v="0"/>
    <n v="0"/>
    <n v="4345"/>
    <n v="0"/>
    <n v="0"/>
    <n v="4345"/>
    <s v="USD"/>
    <n v="4345"/>
    <d v="2026-01-27T00:00:00"/>
    <s v="JOHNSON ELECTRIC GROUP MEXICO, S. DE R.L.C.V."/>
    <s v="USA"/>
    <s v="USA"/>
    <s v="MEMPHIS DISTRIBUTION SERVICES"/>
    <s v="M01"/>
    <s v="O"/>
    <s v="LAND EXPO"/>
    <s v="59210003"/>
    <s v="NO COMMENTS"/>
    <m/>
    <m/>
    <s v="05"/>
    <s v="NO"/>
    <n v="0"/>
    <s v="NO"/>
    <m/>
    <m/>
    <m/>
  </r>
  <r>
    <s v="05"/>
    <s v="MXG"/>
    <n v="894"/>
    <x v="6"/>
    <s v="Freight"/>
    <s v="FreightFG-R-2115LE25.M19"/>
    <x v="718"/>
    <n v="55449"/>
    <s v="FEBRERO"/>
    <d v="2026-01-31T00:00:00"/>
    <s v="3326 - 6047927"/>
    <s v="OTRO"/>
    <s v="LAND EXPO"/>
    <n v="5182314"/>
    <n v="0"/>
    <n v="0"/>
    <n v="4997"/>
    <n v="0"/>
    <n v="0"/>
    <n v="4997"/>
    <s v="USD"/>
    <n v="4997"/>
    <d v="2026-01-28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5"/>
    <s v="SI"/>
    <n v="4997"/>
    <s v="SI"/>
    <m/>
    <m/>
    <m/>
  </r>
  <r>
    <s v="05"/>
    <s v="MXG"/>
    <n v="895"/>
    <x v="6"/>
    <s v="Freight"/>
    <s v="FreightFG-R-2112LE25.M19"/>
    <x v="719"/>
    <n v="55450"/>
    <s v="FEBRERO"/>
    <d v="2026-01-31T00:00:00"/>
    <s v="3327 - 6047927"/>
    <s v="OTRO"/>
    <s v="LAND EXPO"/>
    <n v="5182360"/>
    <n v="0"/>
    <n v="0"/>
    <n v="5575"/>
    <n v="0"/>
    <n v="0"/>
    <n v="5575"/>
    <s v="USD"/>
    <n v="5575"/>
    <d v="2026-01-27T00:00:00"/>
    <s v="JOHNSON ELECTRIC GROUP MEXICO, S. DE R.L.C.V."/>
    <s v="USA"/>
    <s v="USA"/>
    <s v="APX WAREHOUSE "/>
    <s v="M19"/>
    <s v="O"/>
    <s v="LAND EXPO"/>
    <s v="59210003"/>
    <s v="NO COMMENTS"/>
    <m/>
    <m/>
    <s v="05"/>
    <s v="NO"/>
    <n v="0"/>
    <s v="NO"/>
    <m/>
    <m/>
    <m/>
  </r>
  <r>
    <s v="05"/>
    <s v="MXG"/>
    <n v="896"/>
    <x v="6"/>
    <s v="Freight"/>
    <s v="FreightFG-R-2111LE25.M19"/>
    <x v="720"/>
    <n v="55451"/>
    <s v="FEBRERO"/>
    <d v="2026-01-31T00:00:00"/>
    <s v="3328 - 6047927"/>
    <s v="OTRO"/>
    <s v="LAND EXPO"/>
    <s v="4WX9837"/>
    <n v="0"/>
    <n v="0"/>
    <n v="4997"/>
    <n v="0"/>
    <n v="0"/>
    <n v="4997"/>
    <s v="USD"/>
    <n v="4997"/>
    <d v="2026-01-26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5"/>
    <s v="SI"/>
    <n v="4997"/>
    <s v="SI"/>
    <m/>
    <m/>
    <m/>
  </r>
  <r>
    <s v="05"/>
    <s v="MXG"/>
    <n v="897"/>
    <x v="6"/>
    <s v="Freight"/>
    <s v="FreightFG-R-2113LE25.M19"/>
    <x v="721"/>
    <n v="55465"/>
    <s v="FEBRERO"/>
    <d v="2026-01-31T00:00:00"/>
    <s v="3329 - 6047927"/>
    <s v="OTRO"/>
    <s v="LAND EXPO"/>
    <n v="553883"/>
    <n v="0"/>
    <n v="0"/>
    <n v="5645"/>
    <n v="0"/>
    <n v="0"/>
    <n v="5645"/>
    <s v="USD"/>
    <n v="5645"/>
    <d v="2026-01-28T00:00:00"/>
    <s v="JOHNSON ELECTRIC GROUP MEXICO, S. DE R.L.C.V."/>
    <s v="USA"/>
    <s v="USA"/>
    <s v="APX WAREHOUSE "/>
    <s v="M19"/>
    <s v="O"/>
    <s v="LAND EXPO"/>
    <s v="59210003"/>
    <s v="NO COMMENTS"/>
    <m/>
    <m/>
    <s v="05"/>
    <s v="NO"/>
    <n v="0"/>
    <s v="NO"/>
    <m/>
    <m/>
    <m/>
  </r>
  <r>
    <s v="05"/>
    <s v="MXG"/>
    <n v="898"/>
    <x v="15"/>
    <s v="Freight"/>
    <s v="FreightFG-V-009-V1E26-M01.1"/>
    <x v="722"/>
    <s v="MX-1086"/>
    <s v="FEBRERO"/>
    <d v="2026-01-26T00:00:00"/>
    <s v="26-730-3658-6000229"/>
    <s v="NISSAN"/>
    <s v="SEA IMPO"/>
    <s v="RABON"/>
    <n v="0"/>
    <n v="0"/>
    <n v="10300"/>
    <n v="1648"/>
    <n v="412"/>
    <n v="11536"/>
    <s v="MXN"/>
    <n v="669.47160723094328"/>
    <d v="2026-01-26T00:00:00"/>
    <s v="JEG"/>
    <s v="ZAC"/>
    <s v="AGS"/>
    <s v="NISSAN"/>
    <s v="M01"/>
    <s v="O"/>
    <s v="LAND EXPO"/>
    <s v="59210003"/>
    <s v="NO COMMENTS"/>
    <m/>
    <m/>
    <s v="05"/>
    <s v="NO"/>
    <n v="0"/>
    <s v="NO"/>
    <m/>
    <m/>
    <m/>
  </r>
  <r>
    <s v="05"/>
    <s v="MXG"/>
    <n v="899"/>
    <x v="15"/>
    <s v="Freight"/>
    <s v="FreightRM-V-020-V1I26-M19"/>
    <x v="723"/>
    <s v="MX-1087"/>
    <s v="FEBRERO"/>
    <d v="2026-01-26T00:00:00"/>
    <s v="26-730-3658-6000232"/>
    <s v="KRAYDEN"/>
    <s v="SEA IMPO"/>
    <s v="LIGERO"/>
    <n v="0"/>
    <n v="0"/>
    <n v="13965"/>
    <n v="2234.4"/>
    <n v="558.6"/>
    <n v="15640.8"/>
    <s v="MXN"/>
    <n v="907.68650436700227"/>
    <d v="2026-01-27T00:00:00"/>
    <s v="KRAYDEN"/>
    <s v="JAL"/>
    <s v="ZAC"/>
    <s v="JEG"/>
    <s v="M19"/>
    <s v="I"/>
    <s v="LAND IMPO"/>
    <s v="67110002"/>
    <s v="NO COMMENTS"/>
    <m/>
    <m/>
    <s v="05"/>
    <s v="NO"/>
    <n v="0"/>
    <s v="NO"/>
    <m/>
    <m/>
    <m/>
  </r>
  <r>
    <s v="05"/>
    <s v="MXG"/>
    <n v="900"/>
    <x v="15"/>
    <s v="Freight"/>
    <s v="FreightRM-M-558-SI25-M19/RM-M-571-SI25-M19"/>
    <x v="724"/>
    <s v="CAL-4047"/>
    <s v="FEBRERO"/>
    <d v="2026-01-27T00:00:00"/>
    <s v="2616-1690-6000717/2616-1690-6002202"/>
    <s v="DFSU7236054/CSLU6013836"/>
    <s v="SEA IMPO"/>
    <s v="CONTENEDOR"/>
    <n v="0"/>
    <n v="0"/>
    <n v="72000"/>
    <n v="11520"/>
    <n v="2880"/>
    <n v="80640"/>
    <s v="MXN"/>
    <n v="4679.8015262745548"/>
    <d v="2026-02-03T00:00:00"/>
    <s v="JE-CHN"/>
    <s v="CHN"/>
    <s v="ZCL"/>
    <s v="JEG"/>
    <s v="M19"/>
    <s v="I"/>
    <s v="SEA IMPO"/>
    <s v="67120000"/>
    <s v="NO COMMENTS"/>
    <m/>
    <m/>
    <s v="05"/>
    <s v="NO"/>
    <n v="0"/>
    <s v="NO"/>
    <m/>
    <m/>
    <m/>
  </r>
  <r>
    <s v="05"/>
    <s v="MXG"/>
    <n v="901"/>
    <x v="15"/>
    <s v="Freight"/>
    <s v="FreightRM-M-556-SI26-M19"/>
    <x v="725"/>
    <s v="CAL-4050"/>
    <s v="FEBRERO"/>
    <d v="2026-01-28T00:00:00"/>
    <s v="2616-1690-600715"/>
    <s v="FSCU8313696"/>
    <s v="SEA IMPO"/>
    <s v="CONTENEDOR"/>
    <n v="0"/>
    <n v="0"/>
    <n v="32000"/>
    <n v="5120"/>
    <n v="1280"/>
    <n v="35840"/>
    <s v="MXN"/>
    <n v="2079.9117894553578"/>
    <d v="2026-02-03T00:00:00"/>
    <s v="JE-CHN"/>
    <s v="CHN"/>
    <s v="ZCL"/>
    <s v="JEG"/>
    <s v="M19"/>
    <s v="I"/>
    <s v="SEA IMPO"/>
    <s v="67120000"/>
    <s v="NO COMMENTS"/>
    <m/>
    <m/>
    <s v="05"/>
    <s v="NO"/>
    <n v="0"/>
    <s v="NO"/>
    <m/>
    <m/>
    <m/>
  </r>
  <r>
    <s v="05"/>
    <s v="MXG"/>
    <n v="902"/>
    <x v="7"/>
    <s v="STORAGE"/>
    <s v="STORAGEFG-R-1933LE25.M19"/>
    <x v="726"/>
    <n v="146179"/>
    <s v="FEBRERO"/>
    <d v="2026-01-27T00:00:00"/>
    <m/>
    <n v="5854561"/>
    <s v="LAND IMPO"/>
    <s v="OTRO"/>
    <n v="0"/>
    <n v="0"/>
    <n v="35.5"/>
    <n v="0"/>
    <n v="0"/>
    <n v="35.5"/>
    <s v="USD"/>
    <n v="35.5"/>
    <s v="VARIAS"/>
    <s v="LDO"/>
    <s v="LDO"/>
    <s v="ZCL"/>
    <s v="JOHNSON MX"/>
    <s v="M19"/>
    <s v="O"/>
    <s v="LAND EXPO"/>
    <n v="75640000"/>
    <s v="NO COMMENTS"/>
    <m/>
    <m/>
    <s v="05"/>
    <s v="NO"/>
    <n v="0"/>
    <s v="NO"/>
    <m/>
    <m/>
    <m/>
  </r>
  <r>
    <s v="05"/>
    <s v="MXG"/>
    <n v="903"/>
    <x v="7"/>
    <s v="STORAGE"/>
    <s v="STORAGEFG-R-1892LE25.M19"/>
    <x v="727"/>
    <n v="146180"/>
    <s v="FEBRERO"/>
    <d v="2026-01-27T00:00:00"/>
    <m/>
    <n v="560597"/>
    <s v="LAND IMPO"/>
    <s v="OTRO"/>
    <n v="0"/>
    <n v="0"/>
    <n v="42.3"/>
    <n v="0"/>
    <n v="0"/>
    <n v="42.3"/>
    <s v="USD"/>
    <n v="42.3"/>
    <s v="VARIAS"/>
    <s v="LDO"/>
    <s v="LDO"/>
    <s v="ZCL"/>
    <s v="JOHNSON MX"/>
    <s v="M19"/>
    <s v="O"/>
    <s v="LAND EXPO"/>
    <n v="75640000"/>
    <s v="NO COMMENTS"/>
    <m/>
    <m/>
    <s v="05"/>
    <s v="NO"/>
    <n v="0"/>
    <s v="NO"/>
    <m/>
    <m/>
    <m/>
  </r>
  <r>
    <s v="05"/>
    <s v="MXG"/>
    <n v="904"/>
    <x v="7"/>
    <s v="STORAGE"/>
    <s v="STORAGEFG-R-2098LE25.M19"/>
    <x v="463"/>
    <n v="146185"/>
    <s v="FEBRERO"/>
    <d v="2026-01-27T00:00:00"/>
    <m/>
    <n v="6051356"/>
    <s v="LAND IMPO"/>
    <s v="OTRO"/>
    <n v="0"/>
    <n v="0"/>
    <n v="32.1"/>
    <n v="0"/>
    <n v="0"/>
    <n v="32.1"/>
    <s v="USD"/>
    <n v="32.1"/>
    <s v="VARIAS"/>
    <s v="LDO"/>
    <s v="LDO"/>
    <s v="ZCL"/>
    <s v="JOHNSON MX"/>
    <s v="M19"/>
    <s v="O"/>
    <s v="LAND EXPO"/>
    <n v="75640000"/>
    <s v="NO COMMENTS"/>
    <m/>
    <m/>
    <s v="05"/>
    <s v="NO"/>
    <n v="0"/>
    <s v="NO"/>
    <m/>
    <m/>
    <m/>
  </r>
  <r>
    <s v="05"/>
    <s v="MXG"/>
    <n v="905"/>
    <x v="7"/>
    <s v="STORAGE"/>
    <s v="STORAGEFG-R-2080LE25.M19"/>
    <x v="87"/>
    <n v="146186"/>
    <s v="FEBRERO"/>
    <d v="2026-01-27T00:00:00"/>
    <m/>
    <n v="6076954"/>
    <s v="LAND IMPO"/>
    <s v="OTRO"/>
    <n v="0"/>
    <n v="0"/>
    <n v="48.6"/>
    <n v="0"/>
    <n v="0"/>
    <n v="48.6"/>
    <s v="USD"/>
    <n v="48.6"/>
    <s v="VARIAS"/>
    <s v="LDO"/>
    <s v="LDO"/>
    <s v="ZCL"/>
    <s v="JOHNSON MX"/>
    <s v="M19"/>
    <s v="O"/>
    <s v="LAND EXPO"/>
    <n v="75640000"/>
    <s v="NO COMMENTS"/>
    <m/>
    <m/>
    <s v="05"/>
    <s v="NO"/>
    <n v="0"/>
    <s v="NO"/>
    <m/>
    <m/>
    <m/>
  </r>
  <r>
    <s v="05"/>
    <s v="MXG"/>
    <n v="906"/>
    <x v="7"/>
    <s v="STORAGE"/>
    <s v="STORAGERM-J-1178LI26-M19"/>
    <x v="728"/>
    <n v="146194"/>
    <s v="FEBRERO"/>
    <d v="2026-01-28T00:00:00"/>
    <m/>
    <s v="1 GUIA"/>
    <s v="LAND IMPO"/>
    <s v="CAJA: 39-AH-1T"/>
    <n v="0"/>
    <n v="0"/>
    <n v="30.25"/>
    <n v="0"/>
    <n v="0"/>
    <n v="30.25"/>
    <s v="USD"/>
    <n v="30.25"/>
    <d v="2026-01-12T00:00:00"/>
    <s v="DICEX"/>
    <s v="LDO"/>
    <s v="ZCL"/>
    <s v="JOHNSON MX"/>
    <s v="M19"/>
    <s v="I"/>
    <s v="LAND IMPO"/>
    <n v="67115005"/>
    <s v="NO COMMENTS"/>
    <m/>
    <m/>
    <s v="05"/>
    <s v="NO"/>
    <n v="0"/>
    <s v="NO"/>
    <m/>
    <m/>
    <m/>
  </r>
  <r>
    <s v="05"/>
    <s v="MXG"/>
    <n v="907"/>
    <x v="7"/>
    <s v="STORAGE"/>
    <s v="STORAGERM-J-1155LI26-M19.2 "/>
    <x v="729"/>
    <n v="146198"/>
    <s v="FEBRERO"/>
    <d v="2026-01-28T00:00:00"/>
    <m/>
    <s v="9 GUIAS"/>
    <s v="LAND IMPO"/>
    <s v="CAJA: CB-059"/>
    <n v="0"/>
    <n v="0"/>
    <n v="318.25"/>
    <n v="0"/>
    <n v="0"/>
    <n v="318.25"/>
    <s v="USD"/>
    <n v="318.25"/>
    <d v="2026-01-16T00:00:00"/>
    <s v="DICEX"/>
    <s v="LDO"/>
    <s v="ZCL"/>
    <s v="JOHNSON MX"/>
    <s v="M19"/>
    <s v="I"/>
    <s v="LAND IMPO"/>
    <n v="67115005"/>
    <s v="NO COMMENTS"/>
    <m/>
    <m/>
    <s v="05"/>
    <s v="NO"/>
    <n v="0"/>
    <s v="NO"/>
    <m/>
    <m/>
    <m/>
  </r>
  <r>
    <s v="05"/>
    <s v="MXG"/>
    <n v="908"/>
    <x v="8"/>
    <s v="Freight"/>
    <s v="FreightRM-R-014-SI26-M19"/>
    <x v="438"/>
    <n v="4677"/>
    <s v="FEBRERO"/>
    <d v="2026-01-26T00:00:00"/>
    <m/>
    <s v="MEDUBG229371"/>
    <s v="LAND IMPO"/>
    <s v="BEAU 4277372"/>
    <n v="0"/>
    <n v="0"/>
    <n v="36500"/>
    <n v="5840"/>
    <n v="1460"/>
    <n v="40880"/>
    <s v="MXN"/>
    <n v="2372.3993848475175"/>
    <d v="2026-01-28T00:00:00"/>
    <s v="MSC ANSHIKA VI - NH601A"/>
    <s v="ALT"/>
    <s v="ZAC"/>
    <s v="JEG"/>
    <s v="M19"/>
    <s v="I"/>
    <s v="SEA IMPO"/>
    <s v="67120000"/>
    <s v="NO COMMENTS"/>
    <m/>
    <m/>
    <s v="05"/>
    <s v="NO"/>
    <n v="0"/>
    <s v="NO"/>
    <m/>
    <m/>
    <m/>
  </r>
  <r>
    <s v="05"/>
    <s v="MXG"/>
    <n v="909"/>
    <x v="8"/>
    <s v="Freight"/>
    <s v="FreightRM-R-001-SI25-M19"/>
    <x v="441"/>
    <n v="4701"/>
    <s v="FEBRERO"/>
    <d v="2026-01-30T00:00:00"/>
    <m/>
    <s v="OTRO"/>
    <s v="LAND IMPO"/>
    <s v="HLBU 3026847"/>
    <n v="0"/>
    <n v="0"/>
    <n v="36500"/>
    <n v="5840"/>
    <n v="1460"/>
    <n v="40880"/>
    <s v="MXN"/>
    <n v="2372.3993848475175"/>
    <d v="2026-01-31T00:00:00"/>
    <s v="GSL MARIA "/>
    <s v="ALT"/>
    <s v="ZAC"/>
    <s v="JEG"/>
    <s v="M19"/>
    <s v="I"/>
    <s v="SEA IMPO"/>
    <s v="67120000"/>
    <s v="NO COMMENTS"/>
    <m/>
    <m/>
    <s v="05"/>
    <s v="NO"/>
    <n v="0"/>
    <s v="NO"/>
    <m/>
    <m/>
    <m/>
  </r>
  <r>
    <s v="05"/>
    <s v="MXG"/>
    <n v="910"/>
    <x v="8"/>
    <s v="Freight"/>
    <s v="FreightFG-A-0004-SE26-M19 "/>
    <x v="730"/>
    <n v="4703"/>
    <s v="FEBRERO"/>
    <d v="2026-01-30T00:00:00"/>
    <m/>
    <s v="OTRO"/>
    <s v="SEA EXPO"/>
    <s v="HLBU 1534319"/>
    <n v="0"/>
    <n v="0"/>
    <n v="58000"/>
    <n v="5600"/>
    <n v="1400"/>
    <n v="39200"/>
    <s v="MXN"/>
    <n v="2274.9035197167977"/>
    <d v="2026-01-29T00:00:00"/>
    <s v="JEG"/>
    <s v="ZAC"/>
    <s v="ALT"/>
    <s v="JEG"/>
    <s v="M19"/>
    <s v="O"/>
    <s v="SEA EXPO"/>
    <s v="59220000"/>
    <s v="NO COMMENTS"/>
    <m/>
    <m/>
    <s v="05"/>
    <s v="NO"/>
    <n v="0"/>
    <s v="NO"/>
    <m/>
    <m/>
    <m/>
  </r>
  <r>
    <s v="05"/>
    <s v="MXG"/>
    <n v="911"/>
    <x v="8"/>
    <s v="Freight"/>
    <s v="FreightFG-A-0005-SE26-M19"/>
    <x v="731"/>
    <n v="4703"/>
    <s v="FEBRERO"/>
    <d v="2026-01-30T00:00:00"/>
    <m/>
    <s v="OTRO"/>
    <s v="SEA EXPO"/>
    <s v="SEKU 1167017"/>
    <n v="0"/>
    <n v="0"/>
    <n v="0"/>
    <n v="0"/>
    <n v="0"/>
    <n v="0"/>
    <s v="MXN"/>
    <n v="0"/>
    <d v="2026-01-29T00:00:00"/>
    <s v="JEG"/>
    <s v="ZAC"/>
    <s v="ALT"/>
    <s v="JEG"/>
    <s v="M19"/>
    <s v="O"/>
    <s v="SEA EXPO"/>
    <s v="59220000"/>
    <s v="NO COMMENTS"/>
    <m/>
    <m/>
    <s v="05"/>
    <s v="NO"/>
    <n v="0"/>
    <s v="NO"/>
    <m/>
    <m/>
    <m/>
  </r>
  <r>
    <s v="05"/>
    <s v="MXG"/>
    <n v="912"/>
    <x v="19"/>
    <s v="Freight"/>
    <s v="FreightRM-J-1173LI26-M19"/>
    <x v="732"/>
    <s v="9385878-1"/>
    <s v="FEBRERO"/>
    <d v="2026-01-27T00:00:00"/>
    <s v="OTRO"/>
    <s v="OTRO"/>
    <s v="LAND IMPO"/>
    <s v="OTRO"/>
    <n v="0"/>
    <n v="0"/>
    <n v="2200"/>
    <n v="0"/>
    <n v="0"/>
    <n v="2200"/>
    <s v="USD"/>
    <n v="2200"/>
    <s v="VARIAS"/>
    <s v="Metrican Stamping, LLC"/>
    <s v="USA"/>
    <s v="USA"/>
    <s v="TDS"/>
    <s v="M19"/>
    <s v="I"/>
    <s v="LAND IMPO"/>
    <s v="67110002"/>
    <s v="NO COMMENTS"/>
    <m/>
    <m/>
    <s v="05"/>
    <s v="NO"/>
    <n v="0"/>
    <s v="NO"/>
    <m/>
    <m/>
    <m/>
  </r>
  <r>
    <s v="06"/>
    <s v="MXG"/>
    <n v="913"/>
    <x v="9"/>
    <s v="Freight"/>
    <s v="FreightRM-A-005-SI26-M19-L"/>
    <x v="733"/>
    <s v="FV - 248"/>
    <s v="FEBRERO"/>
    <d v="2026-02-04T00:00:00"/>
    <m/>
    <s v="HAMATM6301824V"/>
    <s v="SEA IMPO"/>
    <s v="OTRO"/>
    <n v="0"/>
    <n v="0"/>
    <n v="2905"/>
    <n v="142.72"/>
    <n v="0"/>
    <n v="3047.72"/>
    <s v="USD"/>
    <n v="3047.72"/>
    <d v="2026-01-19T00:00:00"/>
    <s v="Johnson Electric Hungary Kft"/>
    <s v="DEU"/>
    <s v="ZCL"/>
    <s v="JOHNSON ELECTRIC GROUP MEXICO"/>
    <s v="M19"/>
    <s v="I"/>
    <s v="SEA IMPO"/>
    <s v="67120000"/>
    <s v="NO COMMENTS"/>
    <m/>
    <m/>
    <s v="06"/>
    <s v="NO"/>
    <n v="0"/>
    <s v="NO"/>
    <m/>
    <m/>
    <m/>
  </r>
  <r>
    <s v="06"/>
    <s v="MXG"/>
    <n v="914"/>
    <x v="9"/>
    <s v="Freight"/>
    <s v="FreightRM-A-008-SI26-M19-L"/>
    <x v="734"/>
    <s v="FV - 247"/>
    <s v="FEBRERO"/>
    <d v="2026-02-04T00:00:00"/>
    <m/>
    <s v="SHGZLO6491500V"/>
    <s v="SEA IMPO"/>
    <s v="OTRO"/>
    <n v="0"/>
    <n v="0"/>
    <n v="447"/>
    <n v="49.28"/>
    <n v="0"/>
    <n v="496.28"/>
    <s v="USD"/>
    <n v="496.28"/>
    <d v="2026-01-24T00:00:00"/>
    <s v="SHANGHAI KRAH ELECTRONICS CO LTD"/>
    <s v="CHN"/>
    <s v="ZCL"/>
    <s v="JOHNSON ELECTRIC GROUP MEXICO"/>
    <s v="M19"/>
    <s v="I"/>
    <s v="SEA IMPO"/>
    <s v="67120000"/>
    <s v="NO COMMENTS"/>
    <m/>
    <m/>
    <s v="06"/>
    <s v="NO"/>
    <n v="0"/>
    <s v="NO"/>
    <m/>
    <m/>
    <m/>
  </r>
  <r>
    <s v="06"/>
    <s v="MXG"/>
    <n v="915"/>
    <x v="0"/>
    <s v="Freight"/>
    <s v="FreightRM-A-0024AI26-M19"/>
    <x v="735"/>
    <s v="INV-1099"/>
    <s v="FEBRERO"/>
    <d v="2026-02-02T00:00:00"/>
    <m/>
    <s v="OTRO"/>
    <s v="AIR IMPO"/>
    <s v="OTRO"/>
    <n v="0"/>
    <n v="0"/>
    <n v="385"/>
    <n v="0"/>
    <n v="0"/>
    <n v="385"/>
    <s v="USD"/>
    <n v="385"/>
    <d v="2026-02-02T00:00:00"/>
    <s v="JE_NIS"/>
    <s v="SRB"/>
    <s v="ZAC"/>
    <s v="JEG"/>
    <s v="M19"/>
    <s v="I"/>
    <s v="AIR IMPO"/>
    <s v="67130000"/>
    <s v="NO COMMENTS"/>
    <m/>
    <m/>
    <s v="06"/>
    <s v="NO"/>
    <n v="0"/>
    <s v="NO"/>
    <m/>
    <m/>
    <m/>
  </r>
  <r>
    <s v="06"/>
    <s v="MXG"/>
    <n v="916"/>
    <x v="10"/>
    <s v="Broker"/>
    <s v="BrokerCR-V-003-F5I26"/>
    <x v="736"/>
    <s v="SAGS 33306"/>
    <s v="FEBRERO"/>
    <d v="2026-02-04T00:00:00"/>
    <s v="3658-6001483"/>
    <s v="OTRO"/>
    <s v="IMPORTACION"/>
    <s v="F5"/>
    <n v="0"/>
    <n v="0"/>
    <n v="1638.77"/>
    <n v="262.20999999999998"/>
    <n v="0"/>
    <n v="1900.98"/>
    <s v="MXN"/>
    <n v="110.70037211089954"/>
    <d v="2026-02-03T00:00:00"/>
    <s v="JE NORTH"/>
    <s v="ZAC"/>
    <s v="MEX"/>
    <s v="JEG"/>
    <s v="M01"/>
    <s v="I"/>
    <s v="LAND IMPO"/>
    <s v="67110002"/>
    <s v="NO COMMENTS"/>
    <m/>
    <m/>
    <s v="06"/>
    <s v="NO"/>
    <n v="0"/>
    <s v="NO"/>
    <m/>
    <m/>
    <m/>
  </r>
  <r>
    <s v="06"/>
    <s v="MXG"/>
    <n v="917"/>
    <x v="10"/>
    <s v="Broker"/>
    <s v="BrokerCR-V-006-F5I26"/>
    <x v="737"/>
    <s v="SAGS 33321"/>
    <s v="FEBRERO"/>
    <d v="2026-02-05T00:00:00"/>
    <s v="3658-6001490"/>
    <s v="OTRO"/>
    <s v="IMPORTACION"/>
    <s v="F5"/>
    <n v="0"/>
    <n v="0"/>
    <n v="1638.77"/>
    <n v="262.20999999999998"/>
    <n v="0"/>
    <n v="1900.98"/>
    <s v="MXN"/>
    <n v="110.70037211089954"/>
    <d v="2026-02-05T00:00:00"/>
    <s v="JE NORTH"/>
    <s v="ZAC"/>
    <s v="MEX"/>
    <s v="JEG"/>
    <s v="M01"/>
    <s v="I"/>
    <s v="LAND IMPO"/>
    <s v="67110002"/>
    <s v="NO COMMENTS"/>
    <m/>
    <m/>
    <s v="06"/>
    <s v="NO"/>
    <n v="0"/>
    <s v="NO"/>
    <m/>
    <m/>
    <m/>
  </r>
  <r>
    <s v="06"/>
    <s v="MXG"/>
    <n v="918"/>
    <x v="10"/>
    <s v="Broker"/>
    <s v="BrokerCR-V-005-F5I26"/>
    <x v="738"/>
    <s v="SAGS 33310"/>
    <s v="FEBRERO"/>
    <d v="2026-02-04T00:00:00"/>
    <s v="3658-6001491"/>
    <s v="OTRO"/>
    <s v="IMPORTACION"/>
    <s v="F5"/>
    <n v="0"/>
    <n v="0"/>
    <n v="1638.77"/>
    <n v="262.20999999999998"/>
    <n v="0"/>
    <n v="1900.98"/>
    <s v="MXN"/>
    <n v="110.70037211089954"/>
    <d v="2026-02-04T00:00:00"/>
    <s v="JE NORTH"/>
    <s v="ZAC"/>
    <s v="MEX"/>
    <s v="JEG"/>
    <s v="M01"/>
    <s v="I"/>
    <s v="LAND IMPO"/>
    <s v="67110002"/>
    <s v="NO COMMENTS"/>
    <m/>
    <m/>
    <s v="06"/>
    <s v="NO"/>
    <n v="0"/>
    <s v="NO"/>
    <m/>
    <m/>
    <m/>
  </r>
  <r>
    <s v="06"/>
    <s v="MXG"/>
    <n v="919"/>
    <x v="10"/>
    <s v="Broker"/>
    <s v="BrokerCR-V-007-F5I26"/>
    <x v="739"/>
    <s v="SAGS 33322"/>
    <s v="FEBRERO"/>
    <d v="2026-02-05T00:00:00"/>
    <s v="3658-6001507"/>
    <s v="OTRO"/>
    <s v="IMPORTACION"/>
    <s v="F5"/>
    <n v="0"/>
    <n v="0"/>
    <n v="1638.77"/>
    <n v="262.20999999999998"/>
    <n v="0"/>
    <n v="1900.98"/>
    <s v="MXN"/>
    <n v="110.70037211089954"/>
    <d v="2026-02-05T00:00:00"/>
    <s v="JE NORTH"/>
    <s v="ZAC"/>
    <s v="MEX"/>
    <s v="JEG"/>
    <s v="M01"/>
    <s v="I"/>
    <s v="LAND IMPO"/>
    <s v="67110002"/>
    <s v="NO COMMENTS"/>
    <m/>
    <m/>
    <s v="06"/>
    <s v="NO"/>
    <n v="0"/>
    <s v="NO"/>
    <m/>
    <m/>
    <m/>
  </r>
  <r>
    <s v="06"/>
    <s v="MXG"/>
    <n v="920"/>
    <x v="10"/>
    <s v="Broker"/>
    <s v="BrokerCR-V-004-F5I26"/>
    <x v="740"/>
    <s v="SAGS 33323"/>
    <s v="FEBRERO"/>
    <d v="2026-02-06T00:00:00"/>
    <s v="3658-6001508"/>
    <s v="OTRO"/>
    <s v="IMPORTACION"/>
    <s v="F5"/>
    <n v="0"/>
    <n v="0"/>
    <n v="1638.77"/>
    <n v="262.20999999999998"/>
    <n v="0"/>
    <n v="1900.98"/>
    <s v="MXN"/>
    <n v="110.70037211089954"/>
    <d v="2026-02-05T00:00:00"/>
    <s v="JE NORTH"/>
    <s v="ZAC"/>
    <s v="MEX"/>
    <s v="JEG"/>
    <s v="M01"/>
    <s v="I"/>
    <s v="LAND IMPO"/>
    <s v="67110002"/>
    <s v="NO COMMENTS"/>
    <m/>
    <m/>
    <s v="06"/>
    <s v="NO"/>
    <n v="0"/>
    <s v="NO"/>
    <m/>
    <m/>
    <m/>
  </r>
  <r>
    <s v="06"/>
    <s v="MXG"/>
    <n v="921"/>
    <x v="11"/>
    <s v="Freight"/>
    <s v="FreightRM-V-003-V1I26-M19.8"/>
    <x v="741"/>
    <s v="C8529"/>
    <s v="FEBRERO"/>
    <d v="2026-02-05T00:00:00"/>
    <s v="26-730-3658-6000204"/>
    <n v="6309"/>
    <s v="NAC"/>
    <s v="RB-002"/>
    <n v="0"/>
    <n v="0"/>
    <n v="9650"/>
    <n v="1544"/>
    <n v="386"/>
    <n v="10808"/>
    <s v="MXN"/>
    <n v="629.38569673252857"/>
    <d v="2026-02-06T00:00:00"/>
    <s v="SLP-ZAC"/>
    <s v="ASAHI"/>
    <s v="JOHNSON "/>
    <s v="ZAC"/>
    <s v="M19"/>
    <s v="I"/>
    <s v="LAND IMPO"/>
    <s v="67110002"/>
    <s v="NO COMMENTS"/>
    <m/>
    <m/>
    <s v="06"/>
    <s v="NO"/>
    <n v="0"/>
    <s v="NO"/>
    <m/>
    <m/>
    <m/>
  </r>
  <r>
    <s v="06"/>
    <s v="MXG"/>
    <n v="922"/>
    <x v="11"/>
    <s v="Freight"/>
    <s v="FreightRM-V-003-V1I26-M19.7"/>
    <x v="742"/>
    <s v="C8530"/>
    <s v="FEBRERO"/>
    <d v="2026-02-05T00:00:00"/>
    <s v="26-730-3658-6000204"/>
    <n v="6293"/>
    <s v="NAC"/>
    <s v="RB-002"/>
    <n v="0"/>
    <n v="0"/>
    <n v="9650"/>
    <n v="1544"/>
    <n v="386"/>
    <n v="10808"/>
    <s v="MXN"/>
    <n v="629.38569673252857"/>
    <d v="2026-02-06T00:00:00"/>
    <s v="SLP-ZAC"/>
    <s v="ASAHI"/>
    <s v="JOHNSON "/>
    <s v="ZAC"/>
    <s v="M19"/>
    <s v="I"/>
    <s v="LAND IMPO"/>
    <s v="67110002"/>
    <s v="NO COMMENTS"/>
    <m/>
    <m/>
    <s v="06"/>
    <s v="NO"/>
    <n v="0"/>
    <s v="NO"/>
    <m/>
    <m/>
    <m/>
  </r>
  <r>
    <s v="06"/>
    <s v="MXG"/>
    <n v="923"/>
    <x v="11"/>
    <s v="Freight"/>
    <s v="FreightRM-V-028-V1I26-M19.4"/>
    <x v="743"/>
    <s v="C8550"/>
    <s v="FEBRERO"/>
    <d v="2026-02-06T00:00:00"/>
    <s v="26-730 3658-6000245"/>
    <n v="6291"/>
    <s v="NAC"/>
    <s v="S/N"/>
    <n v="0"/>
    <n v="0"/>
    <n v="19000"/>
    <n v="3040"/>
    <n v="0"/>
    <n v="22040"/>
    <s v="MXN"/>
    <n v="1283.4623201318402"/>
    <d v="2026-02-06T00:00:00"/>
    <s v="MTY-ZAC"/>
    <s v="REA"/>
    <s v="JOHNSON "/>
    <s v="ZAC"/>
    <s v="M19"/>
    <s v="I"/>
    <s v="LAND IMPO"/>
    <s v="67110002"/>
    <s v="NO COMMENTS"/>
    <m/>
    <m/>
    <s v="06"/>
    <s v="NO"/>
    <n v="0"/>
    <s v="NO"/>
    <m/>
    <m/>
    <m/>
  </r>
  <r>
    <s v="06"/>
    <s v="MXG"/>
    <n v="924"/>
    <x v="11"/>
    <s v="Freight"/>
    <s v="FreightRM-J-1187LI26-M19.2"/>
    <x v="744"/>
    <s v="C8503"/>
    <s v="FEBRERO"/>
    <d v="2026-02-03T00:00:00"/>
    <s v="26 24 3483 6089016"/>
    <n v="6362"/>
    <s v="IMPO"/>
    <s v="TB-036"/>
    <n v="0"/>
    <n v="0"/>
    <n v="1339.92"/>
    <n v="214.38"/>
    <n v="53.59"/>
    <n v="1500.7100000000003"/>
    <s v="USD"/>
    <n v="1500.7100000000003"/>
    <d v="2026-02-04T00:00:00"/>
    <s v="USA-ZAC"/>
    <s v="TDS"/>
    <s v="JOHNSON "/>
    <s v="ZAC"/>
    <s v="M19"/>
    <s v="I"/>
    <s v="LAND IMPO"/>
    <s v="67110002"/>
    <s v="NO COMMENTS"/>
    <m/>
    <m/>
    <s v="06"/>
    <s v="NO"/>
    <n v="0"/>
    <s v="NO"/>
    <m/>
    <m/>
    <m/>
  </r>
  <r>
    <s v="06"/>
    <s v="MXG"/>
    <n v="925"/>
    <x v="11"/>
    <s v="Freight"/>
    <s v="FreightRM-J-1181LI26-M19.3"/>
    <x v="627"/>
    <s v="C8545"/>
    <s v="FEBRERO"/>
    <d v="2026-02-06T00:00:00"/>
    <s v="26 24 3483 6089013/26 24 3483 6089018."/>
    <n v="6321"/>
    <s v="SEGURO"/>
    <s v="S/N"/>
    <n v="0"/>
    <n v="0"/>
    <n v="295"/>
    <n v="47.2"/>
    <n v="0"/>
    <n v="342.2"/>
    <s v="USD"/>
    <n v="342.2"/>
    <d v="2026-02-06T00:00:00"/>
    <s v="USA-ZAC"/>
    <s v="TDS"/>
    <s v="JOHNSON "/>
    <s v="ZAC"/>
    <s v="M19"/>
    <s v="I"/>
    <s v="LAND IMPO"/>
    <s v="67110002"/>
    <s v="NO COMMENTS"/>
    <m/>
    <m/>
    <s v="06"/>
    <s v="NO"/>
    <n v="0"/>
    <s v="NO"/>
    <m/>
    <m/>
    <m/>
  </r>
  <r>
    <s v="06"/>
    <s v="MXG"/>
    <n v="926"/>
    <x v="11"/>
    <s v="Freight"/>
    <s v="FreightRM-J-1187LI26-M19.2"/>
    <x v="744"/>
    <s v="C8546"/>
    <s v="FEBRERO"/>
    <d v="2026-02-06T00:00:00"/>
    <s v="26 24 3483 6089016."/>
    <n v="6368"/>
    <s v="SEGURO"/>
    <s v="S/N"/>
    <n v="0"/>
    <n v="0"/>
    <n v="220"/>
    <n v="35.200000000000003"/>
    <n v="0"/>
    <n v="255.2"/>
    <s v="USD"/>
    <n v="255.2"/>
    <d v="2026-02-06T00:00:00"/>
    <s v="USA-ZAC"/>
    <s v="TDS"/>
    <s v="JOHNSON "/>
    <s v="ZAC"/>
    <s v="M19"/>
    <s v="I"/>
    <s v="LAND IMPO"/>
    <s v="67110002"/>
    <s v="NO COMMENTS"/>
    <m/>
    <m/>
    <s v="06"/>
    <s v="NO"/>
    <n v="0"/>
    <s v="NO"/>
    <m/>
    <m/>
    <m/>
  </r>
  <r>
    <s v="06"/>
    <s v="MXG"/>
    <n v="927"/>
    <x v="12"/>
    <s v="Freight"/>
    <s v="FreightRM-J-1163LI26-M19"/>
    <x v="745"/>
    <n v="6237327192"/>
    <s v="FEBRERO"/>
    <d v="2026-02-02T00:00:00"/>
    <s v="OTRO"/>
    <s v="OTRO"/>
    <s v="LAND IMPO"/>
    <s v="OTRO"/>
    <n v="0"/>
    <n v="0"/>
    <n v="297.66000000000003"/>
    <n v="0"/>
    <n v="0"/>
    <n v="297.66000000000003"/>
    <s v="USD"/>
    <n v="297.66000000000003"/>
    <s v="22-01-2026"/>
    <s v="ELKEM SILICONES LLC"/>
    <s v="USA"/>
    <s v="USA"/>
    <s v="TDS"/>
    <s v="M19"/>
    <s v="I"/>
    <s v="LAND IMPO"/>
    <s v="67110002"/>
    <s v="NO COMMENTS"/>
    <m/>
    <m/>
    <s v="06"/>
    <s v="NO"/>
    <n v="0"/>
    <s v="NO"/>
    <m/>
    <m/>
    <m/>
  </r>
  <r>
    <s v="06"/>
    <s v="MXG"/>
    <n v="928"/>
    <x v="13"/>
    <s v="Broker"/>
    <s v="BrokerRM-I-1025-AI26-M19"/>
    <x v="746"/>
    <s v="DHEXM 43663"/>
    <s v="FEBRERO"/>
    <d v="2026-02-05T00:00:00"/>
    <s v="26- 52- 3600- 6010404"/>
    <n v="1298991396"/>
    <s v="AIR IMPO"/>
    <s v="OTRO"/>
    <n v="0"/>
    <n v="0"/>
    <n v="5428.82"/>
    <n v="868.61119999999994"/>
    <n v="0"/>
    <n v="6297.4312"/>
    <s v="MXN"/>
    <n v="366.72031119884929"/>
    <d v="2026-01-21T00:00:00"/>
    <s v="JEIML"/>
    <s v="CHN"/>
    <s v="ZAC"/>
    <s v="JEG"/>
    <s v="M19"/>
    <s v="I"/>
    <s v="AIR IMPO"/>
    <s v="67130000"/>
    <s v="NO COMMENTS"/>
    <m/>
    <m/>
    <s v="06"/>
    <s v="NO"/>
    <n v="0"/>
    <s v="NO"/>
    <m/>
    <m/>
    <m/>
  </r>
  <r>
    <s v="06"/>
    <s v="MXG"/>
    <n v="929"/>
    <x v="13"/>
    <s v="Broker"/>
    <s v="BrokerRM-I-1022-AI26-M19"/>
    <x v="747"/>
    <s v="DHEXM 43598"/>
    <s v="FEBRERO"/>
    <d v="2026-02-04T00:00:00"/>
    <s v="26- 52- 3600- 6012659"/>
    <n v="1921123536"/>
    <s v="AIR IMPO"/>
    <s v="OTRO"/>
    <n v="0"/>
    <n v="0"/>
    <n v="3646.55"/>
    <n v="583.44000000000005"/>
    <n v="0"/>
    <n v="4229.99"/>
    <s v="MXN"/>
    <n v="246.32635115855183"/>
    <d v="2026-01-30T00:00:00"/>
    <s v="FW"/>
    <s v="DEU"/>
    <s v="ZAC"/>
    <s v="JEG"/>
    <s v="M19"/>
    <s v="I"/>
    <s v="AIR IMPO"/>
    <s v="67130000"/>
    <s v="NO COMMENTS"/>
    <m/>
    <m/>
    <s v="06"/>
    <s v="NO"/>
    <n v="0"/>
    <s v="NO"/>
    <m/>
    <m/>
    <m/>
  </r>
  <r>
    <s v="06"/>
    <s v="MXG"/>
    <n v="930"/>
    <x v="13"/>
    <s v="Broker"/>
    <s v="BrokerRM-I-1050-AI26-M19"/>
    <x v="748"/>
    <s v="DHEXM 43679"/>
    <s v="FEBRERO"/>
    <d v="2026-02-05T00:00:00"/>
    <s v="26- 52- 3600- 6013557"/>
    <n v="4210965905"/>
    <s v="AIR IMPO"/>
    <s v="OTRO"/>
    <n v="0"/>
    <n v="0"/>
    <n v="3743.64"/>
    <n v="598.98239999999998"/>
    <n v="0"/>
    <n v="4342.6224000000002"/>
    <s v="MXN"/>
    <n v="252.88530948096644"/>
    <d v="2026-02-04T00:00:00"/>
    <s v="AZSPCL"/>
    <s v="CHN"/>
    <s v="ZAC"/>
    <s v="JEG"/>
    <s v="M19"/>
    <s v="I"/>
    <s v="AIR IMPO"/>
    <s v="67130000"/>
    <s v="NO COMMENTS"/>
    <m/>
    <m/>
    <s v="06"/>
    <s v="NO"/>
    <n v="0"/>
    <s v="NO"/>
    <m/>
    <m/>
    <m/>
  </r>
  <r>
    <s v="06"/>
    <s v="MXG"/>
    <n v="931"/>
    <x v="13"/>
    <s v="Broker"/>
    <s v="BrokerRM-I-1065-AI26-M19"/>
    <x v="749"/>
    <s v="DHEXM 43688"/>
    <s v="FEBRERO"/>
    <d v="2026-02-06T00:00:00"/>
    <s v="26- 52- 3600- 6014319"/>
    <n v="6311924065"/>
    <s v="AIR IMPO"/>
    <s v="OTRO"/>
    <n v="0"/>
    <n v="0"/>
    <n v="5789.24"/>
    <n v="926.27840000000003"/>
    <n v="0"/>
    <n v="6715.5183999999999"/>
    <s v="MXN"/>
    <n v="391.06691590526606"/>
    <d v="2026-02-05T00:00:00"/>
    <s v="JHCL"/>
    <s v="CHN"/>
    <s v="ZAC"/>
    <s v="JEG"/>
    <s v="M19"/>
    <s v="I"/>
    <s v="AIR IMPO"/>
    <s v="67130000"/>
    <s v="NO COMMENTS"/>
    <m/>
    <m/>
    <s v="06"/>
    <s v="NO"/>
    <n v="0"/>
    <s v="NO"/>
    <m/>
    <m/>
    <m/>
  </r>
  <r>
    <s v="06"/>
    <s v="MXG"/>
    <n v="932"/>
    <x v="13"/>
    <s v="Broker"/>
    <s v="BrokerRM-I-1067-AI26-M19"/>
    <x v="750"/>
    <s v="DHEXM 43689"/>
    <s v="FEBRERO"/>
    <d v="2026-02-06T00:00:00"/>
    <s v="26- 52- 3600- 6014309"/>
    <n v="5162714443"/>
    <s v="AIR IMPO"/>
    <s v="OTRO"/>
    <n v="0"/>
    <n v="0"/>
    <n v="3853.1"/>
    <n v="616.49"/>
    <n v="0"/>
    <n v="4469.59"/>
    <s v="MXN"/>
    <n v="260.27905405798873"/>
    <d v="2026-02-05T00:00:00"/>
    <s v="FDEICL"/>
    <s v="HGK"/>
    <s v="ZAC"/>
    <s v="JEG"/>
    <s v="M19"/>
    <s v="I"/>
    <s v="AIR IMPO"/>
    <s v="67130000"/>
    <s v="NO COMMENTS"/>
    <m/>
    <m/>
    <s v="06"/>
    <s v="NO"/>
    <n v="0"/>
    <s v="NO"/>
    <m/>
    <m/>
    <m/>
  </r>
  <r>
    <s v="06"/>
    <s v="MXG"/>
    <n v="933"/>
    <x v="1"/>
    <s v="Freight"/>
    <s v="FreightRM-I-1062-AI26-M19"/>
    <x v="751"/>
    <s v="ZCLIR00840551"/>
    <s v="FEBRERO"/>
    <d v="2026-02-13T00:00:00"/>
    <s v="OTRO"/>
    <s v="VARIAS"/>
    <s v="AIR IMPO"/>
    <s v="OTRO"/>
    <n v="0"/>
    <n v="0"/>
    <n v="142406.9"/>
    <n v="5696.29"/>
    <n v="0"/>
    <n v="148103.19"/>
    <s v="MXN"/>
    <n v="8624.5401023741724"/>
    <s v="VARIAS"/>
    <s v="VARIOUS"/>
    <s v="VARIOUS"/>
    <s v="ZAC"/>
    <s v="JEG"/>
    <s v="M19"/>
    <s v="I"/>
    <s v="AIR IMPO"/>
    <s v="67130000"/>
    <s v="NO COMMENTS"/>
    <m/>
    <m/>
    <s v="06"/>
    <s v="NO"/>
    <n v="0"/>
    <s v="NO"/>
    <m/>
    <m/>
    <m/>
  </r>
  <r>
    <s v="06"/>
    <s v="MXG"/>
    <n v="934"/>
    <x v="1"/>
    <s v="Freight"/>
    <s v="FreightRM-I-1075-AI26-M19"/>
    <x v="752"/>
    <s v="ZCLR006307444"/>
    <s v="FEBRERO"/>
    <d v="2026-02-13T00:00:00"/>
    <s v="OTRO"/>
    <s v="VARIAS"/>
    <s v="AIR IMPO"/>
    <s v="OTRO"/>
    <n v="0"/>
    <n v="0"/>
    <n v="530.04"/>
    <n v="84.8"/>
    <n v="0"/>
    <n v="614.84"/>
    <s v="MXN"/>
    <n v="35.804172999539958"/>
    <s v="VARIAS"/>
    <s v="VARIOUS"/>
    <s v="VARIOUS"/>
    <s v="ZAC"/>
    <s v="JEG"/>
    <s v="M19"/>
    <s v="I"/>
    <s v="AIR IMPO"/>
    <s v="67130000"/>
    <s v="NO COMMENTS"/>
    <m/>
    <m/>
    <s v="06"/>
    <s v="NO"/>
    <n v="0"/>
    <s v="NO"/>
    <m/>
    <m/>
    <m/>
  </r>
  <r>
    <s v="06"/>
    <s v="MXG"/>
    <n v="935"/>
    <x v="1"/>
    <s v="Freight"/>
    <s v="FreightFG-I-0461-AE26-M46"/>
    <x v="753"/>
    <s v="ZCLR006307445"/>
    <s v="FEBRERO"/>
    <d v="2026-02-13T00:00:00"/>
    <s v="OTRO"/>
    <s v="VARIAS"/>
    <s v="AIR EXPO"/>
    <s v="OTRO"/>
    <n v="0"/>
    <n v="0"/>
    <n v="98921.38"/>
    <n v="3754.3"/>
    <n v="0"/>
    <n v="102675.68"/>
    <s v="MXN"/>
    <n v="5979.1454842973853"/>
    <s v="VARIAS"/>
    <s v="JEG"/>
    <s v="ZAC"/>
    <s v="VARIOUS"/>
    <s v="VARIOUS"/>
    <s v="M46"/>
    <s v="O"/>
    <s v="AIR EXPO"/>
    <s v="59230000"/>
    <s v="NO COMMENTS"/>
    <m/>
    <m/>
    <s v="06"/>
    <s v="NO"/>
    <n v="0"/>
    <s v="NO"/>
    <m/>
    <m/>
    <m/>
  </r>
  <r>
    <s v="06"/>
    <s v="MXG"/>
    <n v="936"/>
    <x v="17"/>
    <s v="Broker"/>
    <s v="BrokerRM-J-1157LI26-M19.1,RM-J-1158LI26-M19.1"/>
    <x v="754"/>
    <s v="A269442"/>
    <s v="FEBRERO"/>
    <d v="2026-06-02T00:00:00"/>
    <s v="26-240-3483-6089009"/>
    <s v="OTRO"/>
    <s v="LAND IMPO"/>
    <s v="CB-030, CB-057"/>
    <n v="0"/>
    <n v="0"/>
    <n v="448"/>
    <n v="0"/>
    <n v="0"/>
    <n v="448"/>
    <s v="USD"/>
    <n v="448"/>
    <s v="19/1/2026, 23/1/2026"/>
    <s v="TDS"/>
    <s v="USA"/>
    <s v="ZCL"/>
    <s v="JEG"/>
    <s v="M19"/>
    <s v="I"/>
    <s v="LAND IMPO"/>
    <s v="67110002"/>
    <s v="NO COMMENTS"/>
    <m/>
    <m/>
    <s v="06"/>
    <s v="NO"/>
    <n v="0"/>
    <s v="NO"/>
    <m/>
    <m/>
    <m/>
  </r>
  <r>
    <s v="06"/>
    <s v="MXG"/>
    <n v="937"/>
    <x v="17"/>
    <s v="Broker"/>
    <s v="BrokerRM-J-1158LI26-M19.1"/>
    <x v="755"/>
    <s v="A269443"/>
    <s v="FEBRERO"/>
    <d v="2026-06-02T00:00:00"/>
    <s v="26-240-3483-6089015"/>
    <s v="OTRO"/>
    <s v="LAND IMPO"/>
    <s v="CB-057"/>
    <n v="0"/>
    <n v="0"/>
    <n v="80.8"/>
    <n v="0"/>
    <n v="0"/>
    <n v="80.8"/>
    <s v="USD"/>
    <n v="80.8"/>
    <s v="23/1/2026"/>
    <s v="TDS"/>
    <s v="USA"/>
    <s v="ZCL"/>
    <s v="JEG"/>
    <s v="M19"/>
    <s v="I"/>
    <s v="LAND IMPO"/>
    <s v="67110002"/>
    <s v="NO COMMENTS"/>
    <m/>
    <m/>
    <s v="06"/>
    <s v="NO"/>
    <n v="0"/>
    <s v="NO"/>
    <m/>
    <m/>
    <m/>
  </r>
  <r>
    <s v="06"/>
    <s v="MXG"/>
    <n v="938"/>
    <x v="17"/>
    <s v="Broker"/>
    <s v="BrokerRM-J-1157LI26-M19.1"/>
    <x v="756"/>
    <s v="A269444"/>
    <s v="FEBRERO"/>
    <d v="2026-06-02T00:00:00"/>
    <s v="26-240-3483-6089012"/>
    <s v="OTRO"/>
    <s v="LAND IMPO"/>
    <s v="CB-030"/>
    <n v="0"/>
    <n v="0"/>
    <n v="84"/>
    <n v="0"/>
    <n v="0"/>
    <n v="84"/>
    <s v="USD"/>
    <n v="84"/>
    <s v="19/1/2026"/>
    <s v="TDS"/>
    <s v="USA"/>
    <s v="ZCL"/>
    <s v="JEG"/>
    <s v="M19"/>
    <s v="I"/>
    <s v="LAND IMPO"/>
    <s v="67110002"/>
    <s v="NO COMMENTS"/>
    <m/>
    <m/>
    <s v="06"/>
    <s v="NO"/>
    <n v="0"/>
    <s v="NO"/>
    <m/>
    <m/>
    <m/>
  </r>
  <r>
    <s v="06"/>
    <s v="MXG"/>
    <n v="939"/>
    <x v="17"/>
    <s v="Broker"/>
    <s v="BrokerRM-J-1191LI26-M19"/>
    <x v="757"/>
    <s v="A269445"/>
    <s v="FEBRERO"/>
    <d v="2026-06-02T00:00:00"/>
    <s v="26-800-3483-6082005"/>
    <s v="OTRO"/>
    <s v="LAND IMPO"/>
    <s v="07-BE-2T"/>
    <n v="0"/>
    <n v="0"/>
    <n v="215.4"/>
    <n v="0"/>
    <n v="0"/>
    <n v="215.4"/>
    <s v="USD"/>
    <n v="215.4"/>
    <s v="26/1/2026"/>
    <s v="TDS"/>
    <s v="USA"/>
    <s v="ZCL"/>
    <s v="JEG"/>
    <s v="M19"/>
    <s v="I"/>
    <s v="LAND IMPO"/>
    <s v="67110002"/>
    <s v="NO COMMENTS"/>
    <m/>
    <m/>
    <s v="06"/>
    <s v="NO"/>
    <n v="0"/>
    <s v="NO"/>
    <m/>
    <m/>
    <m/>
  </r>
  <r>
    <s v="06"/>
    <s v="MXG"/>
    <n v="940"/>
    <x v="17"/>
    <s v="Broker"/>
    <s v="BrokerRM-J-1181LI26-M19.2"/>
    <x v="758"/>
    <s v="A269446"/>
    <s v="FEBRERO"/>
    <d v="2026-06-02T00:00:00"/>
    <s v="26-240-3483-6089013"/>
    <s v="OTRO"/>
    <s v="LAND IMPO"/>
    <s v="CB-011"/>
    <n v="0"/>
    <n v="0"/>
    <n v="224"/>
    <n v="0"/>
    <n v="0"/>
    <n v="224"/>
    <s v="USD"/>
    <n v="224"/>
    <s v="30/1/2026"/>
    <s v="TDS"/>
    <s v="USA"/>
    <s v="ZCL"/>
    <s v="JEG"/>
    <s v="M19"/>
    <s v="I"/>
    <s v="LAND IMPO"/>
    <s v="67110002"/>
    <s v="NO COMMENTS"/>
    <m/>
    <m/>
    <s v="06"/>
    <s v="NO"/>
    <n v="0"/>
    <s v="NO"/>
    <m/>
    <m/>
    <m/>
  </r>
  <r>
    <s v="06"/>
    <s v="MXG"/>
    <n v="941"/>
    <x v="17"/>
    <s v="Broker"/>
    <s v="BrokerRM-J-1181LI26-M19.1"/>
    <x v="759"/>
    <s v="A269447"/>
    <s v="FEBRERO"/>
    <d v="2026-06-02T00:00:00"/>
    <s v="26-240-3483-6089018"/>
    <s v="OTRO"/>
    <s v="LAND IMPO"/>
    <s v="CB-011"/>
    <n v="0"/>
    <n v="0"/>
    <n v="89.4"/>
    <n v="0"/>
    <n v="0"/>
    <n v="89.4"/>
    <s v="USD"/>
    <n v="89.4"/>
    <s v="30/1/2026"/>
    <s v="TDS"/>
    <s v="USA"/>
    <s v="ZCL"/>
    <s v="JEG"/>
    <s v="M19"/>
    <s v="I"/>
    <s v="LAND IMPO"/>
    <s v="67110002"/>
    <s v="NO COMMENTS"/>
    <m/>
    <m/>
    <s v="06"/>
    <s v="NO"/>
    <n v="0"/>
    <s v="NO"/>
    <m/>
    <m/>
    <m/>
  </r>
  <r>
    <s v="06"/>
    <s v="MXG"/>
    <n v="942"/>
    <x v="2"/>
    <s v="Broker"/>
    <s v="BrokerFG-A-0003-SE26-M19.D"/>
    <x v="760"/>
    <s v="ALT82356"/>
    <s v="FEBRERO"/>
    <d v="2026-02-04T00:00:00"/>
    <s v="25-810-3699-6021096"/>
    <n v="93359545"/>
    <s v="EXPO"/>
    <s v="HLXU5354307"/>
    <n v="0"/>
    <n v="7820.51"/>
    <n v="3436.13"/>
    <n v="549.78"/>
    <n v="0"/>
    <n v="11806.42"/>
    <s v="MXN"/>
    <n v="687.52700570104184"/>
    <d v="2026-01-26T00:00:00"/>
    <s v="JOHNSON ELECTRIC GROUP MEXICO S DE RL DE CV"/>
    <s v="MEX"/>
    <s v="USA"/>
    <s v="JOHNSON ELECTRIC NORTH AMERICA, INC"/>
    <s v="M19"/>
    <s v="O"/>
    <s v="SEA EXPO"/>
    <s v="59220000"/>
    <s v="NO COMMENTS"/>
    <m/>
    <m/>
    <s v="06"/>
    <s v="NO"/>
    <n v="0"/>
    <s v="NO"/>
    <m/>
    <m/>
    <m/>
  </r>
  <r>
    <s v="06"/>
    <s v="MXG"/>
    <n v="943"/>
    <x v="2"/>
    <s v="Broker"/>
    <s v="BrokerRM-R-014-SI26-M19-B"/>
    <x v="761"/>
    <s v="ALT82397"/>
    <s v="FEBRERO"/>
    <d v="2026-02-06T00:00:00"/>
    <s v="25-810-3699-6000693"/>
    <s v="MEDUBG229371"/>
    <s v="IMPO"/>
    <s v="BEAU4277372"/>
    <n v="0"/>
    <n v="10081.81"/>
    <n v="2811.27"/>
    <n v="449.8"/>
    <n v="0"/>
    <n v="13342.88"/>
    <s v="MXN"/>
    <n v="777.00016887662105"/>
    <d v="2026-01-26T00:00:00"/>
    <s v="JOHNSON ELECTRIC DOO"/>
    <s v="SERBIA"/>
    <s v="MEX"/>
    <s v="JOHNSON ELECTRIC NORTH AMERICA, INC"/>
    <s v="M19"/>
    <s v="I"/>
    <s v="SEA IMPO"/>
    <s v="67120000"/>
    <s v="NO COMMENTS"/>
    <m/>
    <m/>
    <s v="06"/>
    <s v="NO"/>
    <n v="0"/>
    <s v="NO"/>
    <m/>
    <m/>
    <m/>
  </r>
  <r>
    <s v="06"/>
    <s v="MXG"/>
    <n v="944"/>
    <x v="2"/>
    <s v="Broker"/>
    <s v="BrokerFG-I-0043-SE26-M23-L.D"/>
    <x v="762"/>
    <s v="ALT82398"/>
    <s v="FEBRERO"/>
    <d v="2026-02-06T00:00:00"/>
    <s v="25-810-3699-6021111"/>
    <s v="ATMPRG153284V"/>
    <s v="EXPO"/>
    <s v="OTRO"/>
    <n v="0"/>
    <n v="2621.6"/>
    <n v="3097.98"/>
    <n v="495.68"/>
    <n v="0"/>
    <n v="6215.26"/>
    <s v="MXN"/>
    <n v="361.93520961082675"/>
    <d v="2026-01-26T00:00:00"/>
    <s v="JOHNSON ELECTRIC GROUP MEXICO S DE RL DE CV"/>
    <s v="MEX"/>
    <s v="USA"/>
    <s v="JOHNSON ELECTRIC NORTH AMERICA, INC"/>
    <s v="M23"/>
    <s v="O"/>
    <s v="SEA EXPO"/>
    <s v="59220000"/>
    <s v="NO COMMENTS"/>
    <m/>
    <m/>
    <s v="06"/>
    <s v="NO"/>
    <n v="0"/>
    <s v="NO"/>
    <m/>
    <m/>
    <m/>
  </r>
  <r>
    <s v="06"/>
    <s v="MXG"/>
    <n v="945"/>
    <x v="2"/>
    <s v="Broker"/>
    <s v="BrokerFG-A-0004-SE26-M19"/>
    <x v="763"/>
    <s v="ALT82402"/>
    <s v="FEBRERO"/>
    <d v="2026-02-07T00:00:00"/>
    <s v="25-810-3699-6021155"/>
    <s v="30741187"/>
    <s v="EXPO"/>
    <s v="HLBU1534319"/>
    <n v="0"/>
    <n v="12001.17"/>
    <n v="3164.85"/>
    <n v="506.37"/>
    <n v="0"/>
    <n v="15672.39"/>
    <s v="MXN"/>
    <n v="912.65526458307852"/>
    <d v="2026-02-04T00:00:00"/>
    <s v="JOHNSON ELECTRIC GROUP MEXICO S DE RL DE CV"/>
    <s v="MEX"/>
    <s v="USA"/>
    <s v="JOHNSON ELECTRIC NORTH AMERICA, INC"/>
    <s v="M19"/>
    <s v="O"/>
    <s v="SEA EXPO"/>
    <s v="59220000"/>
    <s v="NO COMMENTS"/>
    <m/>
    <m/>
    <s v="06"/>
    <s v="NO"/>
    <n v="0"/>
    <s v="NO"/>
    <m/>
    <m/>
    <m/>
  </r>
  <r>
    <s v="06"/>
    <s v="MXG"/>
    <n v="946"/>
    <x v="2"/>
    <s v="Broker"/>
    <s v="BrokerFG-A-0005-SE26-M19.D"/>
    <x v="764"/>
    <s v="ALT82403"/>
    <s v="FEBRERO"/>
    <d v="2026-02-07T00:00:00"/>
    <s v="25-810-3699-6021154"/>
    <s v="30741187"/>
    <s v="EXPO"/>
    <s v="SEKU1167017"/>
    <n v="0"/>
    <n v="4589.9399999999996"/>
    <n v="3164.85"/>
    <n v="506.37"/>
    <n v="0"/>
    <n v="8261.16"/>
    <s v="MXN"/>
    <n v="481.07475410981641"/>
    <d v="2026-02-04T00:00:00"/>
    <s v="JOHNSON ELECTRIC GROUP MEXICO S DE RL DE CV"/>
    <s v="MEX"/>
    <s v="USA"/>
    <s v="JOHNSON ELECTRIC NORTH AMERICA, INC"/>
    <s v="M19"/>
    <s v="O"/>
    <s v="SEA EXPO"/>
    <s v="59220000"/>
    <s v="NO COMMENTS"/>
    <m/>
    <m/>
    <s v="06"/>
    <s v="NO"/>
    <n v="0"/>
    <s v="NO"/>
    <m/>
    <m/>
    <m/>
  </r>
  <r>
    <s v="06"/>
    <s v="MXG"/>
    <n v="947"/>
    <x v="2"/>
    <s v="Broker"/>
    <s v="BrokerRM-I-1047-AI26-M19"/>
    <x v="765"/>
    <s v="GDL47937"/>
    <s v="FEBRERO"/>
    <d v="2026-02-04T00:00:00"/>
    <s v="26-480-3993-6000098"/>
    <s v="888135367223"/>
    <s v="AIR IMPO"/>
    <s v="OTRO"/>
    <n v="0"/>
    <n v="3845.89"/>
    <n v="771.44"/>
    <n v="123.43"/>
    <n v="0"/>
    <n v="4740.76"/>
    <s v="MXN"/>
    <n v="276.07018279438398"/>
    <d v="2026-01-27T00:00:00"/>
    <s v="DICEX SA DE CV"/>
    <s v="USA"/>
    <s v="ZCL"/>
    <s v="JEG"/>
    <s v="M19"/>
    <s v="I"/>
    <s v="AIR IMPO"/>
    <s v="67130000"/>
    <s v="NO COMMENTS"/>
    <m/>
    <m/>
    <s v="06"/>
    <s v="NO"/>
    <n v="0"/>
    <s v="NO"/>
    <m/>
    <m/>
    <m/>
  </r>
  <r>
    <s v="06"/>
    <s v="MXG"/>
    <n v="948"/>
    <x v="2"/>
    <s v="Broker"/>
    <s v="BrokerRM-I-1060-AI25-M19"/>
    <x v="766"/>
    <s v="GDL47961"/>
    <s v="FEBRERO"/>
    <d v="2026-02-06T00:00:00"/>
    <s v="26-480-3993-6000121"/>
    <n v="887824636971"/>
    <s v="AIR IMPO"/>
    <s v="OTRO"/>
    <n v="0"/>
    <n v="4109.33"/>
    <n v="791.02"/>
    <n v="126.56"/>
    <n v="0"/>
    <n v="5026.91"/>
    <s v="MXN"/>
    <n v="292.73364662858205"/>
    <d v="2026-01-30T00:00:00"/>
    <s v="DICEX SA DE CV"/>
    <s v="USA"/>
    <s v="ZCL"/>
    <s v="JEG"/>
    <s v="M19"/>
    <s v="I"/>
    <s v="AIR IMPO"/>
    <s v="67130000"/>
    <s v="NO COMMENTS"/>
    <m/>
    <m/>
    <s v="06"/>
    <s v="NO"/>
    <n v="0"/>
    <s v="NO"/>
    <m/>
    <m/>
    <m/>
  </r>
  <r>
    <s v="06"/>
    <s v="MXG"/>
    <n v="949"/>
    <x v="2"/>
    <s v="Broker"/>
    <s v="BrokerRM-I-1038-AI25-M19"/>
    <x v="767"/>
    <s v="GDL47962"/>
    <s v="FEBRERO"/>
    <d v="2026-02-06T00:00:00"/>
    <s v="26-480-3993-6000071"/>
    <n v="887940159485"/>
    <s v="AIR IMPO"/>
    <s v="OTRO"/>
    <n v="0"/>
    <n v="3298.29"/>
    <n v="781.66"/>
    <n v="125.07"/>
    <n v="0"/>
    <n v="4205.0200000000004"/>
    <s v="MXN"/>
    <n v="244.87226521782176"/>
    <d v="2026-01-29T00:00:00"/>
    <s v="DICEX SA DE CV"/>
    <s v="USA"/>
    <s v="ZCL"/>
    <s v="JEG"/>
    <s v="M19"/>
    <s v="I"/>
    <s v="AIR IMPO"/>
    <s v="67130000"/>
    <s v="NO COMMENTS"/>
    <m/>
    <m/>
    <s v="06"/>
    <s v="NO"/>
    <n v="0"/>
    <s v="NO"/>
    <m/>
    <m/>
    <m/>
  </r>
  <r>
    <s v="06"/>
    <s v="MXG"/>
    <n v="950"/>
    <x v="2"/>
    <s v="Broker"/>
    <s v="BrokerRM-I-1059-AI25-M19"/>
    <x v="768"/>
    <s v="GDL47963"/>
    <s v="FEBRERO"/>
    <d v="2026-02-06T00:00:00"/>
    <s v="26-480-3993-6000120"/>
    <s v="887742663033"/>
    <s v="AIR IMPO"/>
    <s v="OTRO"/>
    <n v="0"/>
    <n v="4269.45"/>
    <n v="793.22"/>
    <n v="126.92"/>
    <n v="0"/>
    <n v="5189.59"/>
    <s v="MXN"/>
    <n v="302.20704273743178"/>
    <d v="2026-01-30T00:00:00"/>
    <s v="DICEX SA DE CV"/>
    <s v="USA"/>
    <s v="ZCL"/>
    <s v="JEG"/>
    <s v="M19"/>
    <s v="I"/>
    <s v="AIR IMPO"/>
    <s v="67130000"/>
    <s v="NO COMMENTS"/>
    <m/>
    <m/>
    <s v="06"/>
    <s v="NO"/>
    <n v="0"/>
    <s v="NO"/>
    <m/>
    <m/>
    <m/>
  </r>
  <r>
    <s v="06"/>
    <s v="MXG"/>
    <n v="951"/>
    <x v="2"/>
    <s v="Broker"/>
    <s v="BrokerRM-I-1037AI26-M19"/>
    <x v="769"/>
    <s v="GDL47964"/>
    <s v="FEBRERO"/>
    <d v="2026-02-06T00:00:00"/>
    <s v="26-480-3993-6000070"/>
    <s v="887871887149"/>
    <s v="AIR IMPO"/>
    <s v="OTRO"/>
    <n v="0"/>
    <n v="4109.33"/>
    <n v="791.02"/>
    <n v="126.56"/>
    <n v="0"/>
    <n v="5026.91"/>
    <s v="MXN"/>
    <n v="292.73364662858205"/>
    <d v="2026-01-30T00:00:00"/>
    <s v="DICEX SA DE CV"/>
    <s v="USA"/>
    <s v="ZCL"/>
    <s v="JEG"/>
    <s v="M19"/>
    <s v="I"/>
    <s v="AIR IMPO"/>
    <s v="67130000"/>
    <s v="NO COMMENTS"/>
    <m/>
    <m/>
    <s v="06"/>
    <s v="NO"/>
    <n v="0"/>
    <s v="NO"/>
    <m/>
    <m/>
    <m/>
  </r>
  <r>
    <s v="06"/>
    <s v="MXG"/>
    <n v="952"/>
    <x v="2"/>
    <s v="Broker"/>
    <s v="BrokerRM-A-0015AI26-M19-C9158.D"/>
    <x v="770"/>
    <s v="MEX126232"/>
    <s v="FEBRERO"/>
    <d v="2026-02-04T00:00:00"/>
    <s v="26-47-34166000413"/>
    <s v="2026 V3 24 / 2026 V3 17"/>
    <s v="AIR IMPO"/>
    <s v="OTRO"/>
    <n v="0"/>
    <n v="11509.76"/>
    <n v="1620.98"/>
    <n v="259.36"/>
    <n v="0"/>
    <n v="13390.1"/>
    <s v="MXN"/>
    <n v="779.74994613418119"/>
    <d v="2026-02-04T00:00:00"/>
    <s v="ELETTROSUD SRL"/>
    <s v="USA"/>
    <s v="ZAC"/>
    <s v="JEG"/>
    <s v="M19"/>
    <s v="I"/>
    <s v="AIR IMPO"/>
    <n v="67180000"/>
    <s v="NO COMMENTS"/>
    <m/>
    <m/>
    <s v="06"/>
    <s v="NO"/>
    <n v="0"/>
    <s v="NO"/>
    <s v="CS000009158"/>
    <m/>
    <m/>
  </r>
  <r>
    <s v="06"/>
    <s v="MXG"/>
    <n v="953"/>
    <x v="2"/>
    <s v="Broker"/>
    <s v="BrokerRM-M-222-SI25-M19-L-B"/>
    <x v="771"/>
    <s v="MZO190260"/>
    <s v="FEBRERO"/>
    <d v="2026-02-03T00:00:00"/>
    <s v="26 16 1690 6000725"/>
    <s v="HLCUSEL251104417"/>
    <s v="  IMPO  "/>
    <s v="HLCUSEL251104417"/>
    <n v="0"/>
    <n v="43549.15"/>
    <n v="2505.17"/>
    <n v="400.83"/>
    <n v="0"/>
    <n v="46455.15"/>
    <s v="MXN"/>
    <n v="2705.2375045858739"/>
    <d v="2026-02-03T00:00:00"/>
    <s v="JOHNSON ELECTRIC PVT LTD"/>
    <s v="IND"/>
    <s v="ZCL"/>
    <s v="JEG"/>
    <s v="M19"/>
    <s v="I"/>
    <s v="SEA IMPO"/>
    <s v="67120000"/>
    <s v="TMH56806"/>
    <s v="67115005"/>
    <n v="42157.15"/>
    <s v="06"/>
    <s v="NO"/>
    <n v="0"/>
    <s v="NO"/>
    <m/>
    <m/>
    <m/>
  </r>
  <r>
    <s v="06"/>
    <s v="MXG"/>
    <n v="954"/>
    <x v="2"/>
    <s v="Broker"/>
    <s v="BrokerRM-M-225-SI25-M19-L-B"/>
    <x v="772"/>
    <s v="MZO190394"/>
    <s v="FEBRERO"/>
    <d v="2026-02-03T00:00:00"/>
    <s v="26 16 1690 6002285"/>
    <s v="HLCUSEL251163087"/>
    <s v="  IMPO  "/>
    <s v="HLCUSEL251163087"/>
    <n v="0"/>
    <n v="9751.11"/>
    <n v="2449.66"/>
    <n v="391.95"/>
    <n v="0"/>
    <n v="12592.72"/>
    <s v="MXN"/>
    <n v="733.31586333805024"/>
    <d v="2026-02-03T00:00:00"/>
    <s v="ELNA AMERICA, INC"/>
    <s v="USA"/>
    <s v="ZCL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955"/>
    <x v="2"/>
    <s v="Broker"/>
    <s v="BrokerRM-M-230-SI25-M19-L-B"/>
    <x v="773"/>
    <s v="MZO190395"/>
    <s v="FEBRERO"/>
    <d v="2026-02-03T00:00:00"/>
    <s v="26 16 1690 6002262"/>
    <s v="HLCUSEL251163087"/>
    <s v="  IMPO  "/>
    <s v="HLCUSEL251163087"/>
    <n v="0"/>
    <n v="9751.11"/>
    <n v="2449.66"/>
    <n v="391.95"/>
    <n v="0"/>
    <n v="12592.72"/>
    <s v="MXN"/>
    <n v="733.31586333805024"/>
    <d v="2026-02-03T00:00:00"/>
    <s v="JOHNSON ELECTRIC PVT LTD"/>
    <s v="IND"/>
    <s v="ZCL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956"/>
    <x v="2"/>
    <s v="Broker"/>
    <s v="BrokerRM-M-001-SI26-M19-L-B"/>
    <x v="774"/>
    <s v="MZO190396"/>
    <s v="FEBRERO"/>
    <d v="2026-02-03T00:00:00"/>
    <s v="26 16 1690 6002261"/>
    <s v="HLCUSEL251163087"/>
    <s v=" IMPO "/>
    <s v="HLCUSEL251163087"/>
    <n v="0"/>
    <n v="9751.11"/>
    <n v="2449.66"/>
    <n v="391.95"/>
    <n v="0"/>
    <n v="12592.72"/>
    <s v="MXN"/>
    <n v="733.31586333805024"/>
    <d v="2026-02-03T00:00:00"/>
    <s v="JOHNSON ELECTRIC PVT LTD"/>
    <s v="IND"/>
    <s v="ZCL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957"/>
    <x v="2"/>
    <s v="Broker"/>
    <s v="BrokerRM-M-542-SI25-M19-B"/>
    <x v="270"/>
    <s v="MZO190400"/>
    <s v="FEBRERO"/>
    <d v="2026-02-03T00:00:00"/>
    <s v="26 16 1690 6000172"/>
    <s v="ONEYHKGFK0602900"/>
    <s v="  IMPO  "/>
    <s v="ONEU9346650"/>
    <n v="0"/>
    <n v="7704.25"/>
    <n v="0"/>
    <n v="0"/>
    <n v="0"/>
    <n v="7704.25"/>
    <s v="MXN"/>
    <n v="448.64403719944329"/>
    <d v="2026-02-03T00:00:00"/>
    <s v="JOHNSON ELECTRIC INDUSTRIAL MANUFACTORY LIMITED"/>
    <s v="CHN"/>
    <s v="ZCL"/>
    <s v="JEG"/>
    <s v="M19"/>
    <s v="I"/>
    <s v="SEA IMPO"/>
    <s v="67120000"/>
    <s v="COMPLEMENTARIA DE LA CUENTA MZO188203"/>
    <m/>
    <m/>
    <s v="06"/>
    <s v="NO"/>
    <n v="0"/>
    <s v="NO"/>
    <m/>
    <m/>
    <m/>
  </r>
  <r>
    <s v="06"/>
    <s v="MXG"/>
    <n v="958"/>
    <x v="2"/>
    <s v="Broker"/>
    <s v="BrokerRM-M-536-SI25-M19-B"/>
    <x v="429"/>
    <s v="MZO190416"/>
    <s v="FEBRERO"/>
    <d v="2026-02-03T00:00:00"/>
    <s v="26 16 1690 6000176"/>
    <s v="COSU6436589371"/>
    <s v="  IMPO  "/>
    <s v="CSNU5516535"/>
    <n v="0"/>
    <n v="13916.32"/>
    <n v="0"/>
    <n v="0"/>
    <n v="0"/>
    <n v="13916.32"/>
    <s v="MXN"/>
    <n v="810.39348252709306"/>
    <d v="2026-02-03T00:00:00"/>
    <s v="JOHNSON ELECTRIC INDUSTRIAL MANUFACTORY LIMITED"/>
    <s v="CHN"/>
    <s v="ZCL"/>
    <s v="JEG"/>
    <s v="M19"/>
    <s v="I"/>
    <s v="SEA IMPO"/>
    <s v="67120000"/>
    <s v="COMPLEMENTARIA DE LA CUENTA MZO188442//MNND23659775"/>
    <s v="67115005"/>
    <n v="7884.32"/>
    <s v="06"/>
    <s v="NO"/>
    <n v="0"/>
    <s v="NO"/>
    <m/>
    <m/>
    <m/>
  </r>
  <r>
    <s v="06"/>
    <s v="MXG"/>
    <n v="959"/>
    <x v="2"/>
    <s v="Broker"/>
    <s v="BrokerRM-M-567-SI25-M19-B"/>
    <x v="775"/>
    <s v="MZO190487"/>
    <s v="FEBRERO"/>
    <d v="2026-02-04T00:00:00"/>
    <s v="26 16 1690 6002927"/>
    <s v="MEDUYM485346"/>
    <s v="  IMPO  "/>
    <s v="CAXU9227982"/>
    <n v="0"/>
    <n v="0"/>
    <n v="1823.11"/>
    <n v="291.7"/>
    <n v="0"/>
    <n v="2114.81"/>
    <s v="MXN"/>
    <n v="123.15240241551801"/>
    <d v="2026-02-04T00:00:00"/>
    <s v="JOHNSON ELECTRIC INDUSTRIAL MANUFACTORY LIMITED"/>
    <s v="CHN"/>
    <s v="ZCL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960"/>
    <x v="2"/>
    <s v="Broker"/>
    <s v="BrokerRM-M-545-SI25-M19-B"/>
    <x v="557"/>
    <s v="MZO190566"/>
    <s v="FEBRERO"/>
    <d v="2026-02-05T00:00:00"/>
    <s v="26 16 1690 6000190"/>
    <s v="MEDURH815264"/>
    <s v="  IMPO  "/>
    <s v="MSBU8718574"/>
    <n v="0"/>
    <n v="6264"/>
    <n v="0"/>
    <n v="0"/>
    <n v="0"/>
    <n v="6264"/>
    <s v="MXN"/>
    <n v="364.77350151115462"/>
    <d v="2026-02-05T00:00:00"/>
    <s v="JOHNSON ELECTRIC INDUSTRIAL MANUFACTORY LIMITED"/>
    <s v="CHN"/>
    <s v="ZCL"/>
    <s v="JEG"/>
    <s v="M19"/>
    <s v="I"/>
    <s v="SEA IMPO"/>
    <s v="67120000"/>
    <s v="COMPLEMENTARIA DE LA CUENTA MZO189164"/>
    <m/>
    <m/>
    <s v="06"/>
    <s v="NO"/>
    <n v="0"/>
    <s v="NO"/>
    <m/>
    <m/>
    <m/>
  </r>
  <r>
    <s v="06"/>
    <s v="MXG"/>
    <n v="961"/>
    <x v="2"/>
    <s v="Broker"/>
    <s v="BrokerRM-M-048-SI26-M19"/>
    <x v="776"/>
    <s v="MZO190580"/>
    <s v="FEBRERO"/>
    <d v="2026-02-05T00:00:00"/>
    <s v="26 16 1690 6000985"/>
    <s v="MEDURH604627"/>
    <s v="  IMPO  "/>
    <s v="MSDU6713992"/>
    <n v="0"/>
    <n v="0"/>
    <n v="0"/>
    <n v="3136"/>
    <n v="0"/>
    <n v="22736"/>
    <s v="MXN"/>
    <n v="1323.9927091886352"/>
    <d v="2026-02-05T00:00:00"/>
    <s v="MULTITECH MACHINERY LTD."/>
    <s v="CHN"/>
    <s v="ZCL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962"/>
    <x v="2"/>
    <s v="Broker"/>
    <s v="BrokerRM-M-540-SI25-M19-B"/>
    <x v="266"/>
    <s v="MZO190601"/>
    <s v="FEBRERO"/>
    <d v="2026-02-05T00:00:00"/>
    <s v="26 16 1690 6000179"/>
    <s v="MEDURH708055"/>
    <s v="  IMPO  "/>
    <s v="TRHU6556188"/>
    <n v="0"/>
    <n v="14017.17"/>
    <n v="3858.68"/>
    <n v="617.38"/>
    <n v="0"/>
    <n v="18493.23"/>
    <s v="MXN"/>
    <n v="1076.9221362310232"/>
    <d v="2026-02-05T00:00:00"/>
    <s v="JOHNSON ELECTRIC INDUSTRIAL MANUFACTORY LIMITED"/>
    <s v="CHN"/>
    <s v="ZCL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963"/>
    <x v="2"/>
    <s v="Broker"/>
    <s v="BrokerRM-M-563-SI25-M19-B"/>
    <x v="666"/>
    <s v="MZO190785"/>
    <s v="FEBRERO"/>
    <d v="2026-02-06T00:00:00"/>
    <s v="26 16 1690 6000714"/>
    <s v="OOLU2038281640"/>
    <s v="   IMPO   "/>
    <s v="SEGU6986532"/>
    <n v="0"/>
    <n v="7853.2"/>
    <n v="0"/>
    <n v="0"/>
    <n v="0"/>
    <n v="7853.2"/>
    <s v="MXN"/>
    <n v="457.31788985750308"/>
    <d v="2026-02-06T00:00:00"/>
    <s v="JOHNSON ELECTRIC INDUSTRIAL MANUFACTORY LIMITED"/>
    <s v="CHN"/>
    <s v="ZCL"/>
    <s v="JEG"/>
    <s v="M19"/>
    <s v="I"/>
    <s v="SEA IMPO"/>
    <s v="67120000"/>
    <s v="COMPLEMENTARIA DE LA CUENTA MZO190171"/>
    <m/>
    <m/>
    <s v="06"/>
    <s v="NO"/>
    <n v="0"/>
    <s v="NO"/>
    <m/>
    <m/>
    <m/>
  </r>
  <r>
    <s v="06"/>
    <s v="MXG"/>
    <n v="964"/>
    <x v="2"/>
    <s v="Broker"/>
    <s v="BrokerRM-M-562-SI25-M19-B"/>
    <x v="664"/>
    <s v="MZO190787"/>
    <s v="FEBRERO"/>
    <d v="2026-02-06T00:00:00"/>
    <s v="26 16 1690 6000716"/>
    <s v="COSU6437870991"/>
    <s v="  IMPO  "/>
    <s v="OOLU9983140"/>
    <n v="0"/>
    <n v="7134"/>
    <n v="0"/>
    <n v="0"/>
    <n v="0"/>
    <n v="7134"/>
    <s v="MXN"/>
    <n v="415.43648783214832"/>
    <d v="2026-02-06T00:00:00"/>
    <s v="JOHNSON ELECTRIC INDUSTRIAL MANUFACTORY LIMITED"/>
    <s v="CHN"/>
    <s v="ZCL"/>
    <s v="JEG"/>
    <s v="M19"/>
    <s v="I"/>
    <s v="SEA IMPO"/>
    <s v="67120000"/>
    <s v="COMPLEMENTARIA DE LA CUENTA MZO190169"/>
    <m/>
    <m/>
    <s v="06"/>
    <s v="NO"/>
    <n v="0"/>
    <s v="NO"/>
    <m/>
    <m/>
    <m/>
  </r>
  <r>
    <s v="06"/>
    <s v="MXG"/>
    <n v="965"/>
    <x v="2"/>
    <s v="Broker"/>
    <s v="BrokerRM-M-012-SI26-M19-B"/>
    <x v="662"/>
    <s v="MZO190790"/>
    <s v="FEBRERO"/>
    <d v="2026-02-06T00:00:00"/>
    <s v="26 16 1690 6002197"/>
    <s v="MEDUYM485338"/>
    <s v="  IMPO  "/>
    <s v="MSMU7844524"/>
    <n v="0"/>
    <n v="6786"/>
    <n v="0"/>
    <n v="0"/>
    <n v="0"/>
    <n v="6786"/>
    <s v="MXN"/>
    <n v="395.17129330375082"/>
    <d v="2026-02-06T00:00:00"/>
    <s v="JOHNSON ELECTRIC INDUSTRIAL MANUFACTORY LIMITED"/>
    <s v="CHN"/>
    <s v="ZCL"/>
    <s v="JEG"/>
    <s v="M19"/>
    <s v="I"/>
    <s v="SEA IMPO"/>
    <s v="67120000"/>
    <s v="COMPLEMENTARIA DE LA CUENTA MZO190158"/>
    <m/>
    <m/>
    <s v="06"/>
    <s v="NO"/>
    <n v="0"/>
    <s v="NO"/>
    <m/>
    <m/>
    <m/>
  </r>
  <r>
    <s v="06"/>
    <s v="MXG"/>
    <n v="966"/>
    <x v="2"/>
    <s v="Broker"/>
    <s v="BrokerRM-M-573-SI25-M19-B"/>
    <x v="659"/>
    <s v="MZO190791"/>
    <s v="FEBRERO"/>
    <d v="2026-02-06T00:00:00"/>
    <s v="26 16 1690 6002216"/>
    <s v="COSU6438984020"/>
    <s v="  IMPO  "/>
    <s v="CSGU6508221"/>
    <n v="0"/>
    <n v="7134"/>
    <n v="0"/>
    <n v="0"/>
    <n v="0"/>
    <n v="7134"/>
    <s v="MXN"/>
    <n v="415.43648783214832"/>
    <d v="2026-02-06T00:00:00"/>
    <s v="JOHNSON ELECTRIC INDUSTRIAL MANUFACTORY LIMITED"/>
    <s v="CHN"/>
    <s v="ZCL"/>
    <s v="JEG"/>
    <s v="M19"/>
    <s v="I"/>
    <s v="SEA IMPO"/>
    <s v="67120000"/>
    <s v="COMPLEMENTARIA DE LA CUENTA MZO190153"/>
    <m/>
    <m/>
    <s v="06"/>
    <s v="NO"/>
    <n v="0"/>
    <s v="NO"/>
    <m/>
    <m/>
    <m/>
  </r>
  <r>
    <s v="06"/>
    <s v="MXG"/>
    <n v="967"/>
    <x v="14"/>
    <s v="Freight"/>
    <s v="FreightFG-A-0081-SE25-M19.SINCO"/>
    <x v="777"/>
    <n v="1696549"/>
    <s v="FEBRERO"/>
    <d v="2026-02-05T00:00:00"/>
    <s v="SGDL0082689"/>
    <s v="EXPO"/>
    <s v="SGDL0082689"/>
    <s v="OTRO"/>
    <n v="0"/>
    <n v="0"/>
    <n v="158.44"/>
    <n v="2.16"/>
    <n v="0"/>
    <n v="160.6"/>
    <s v="USD"/>
    <n v="160.6"/>
    <s v="FEB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06"/>
    <s v="NO"/>
    <n v="0"/>
    <s v="NO"/>
    <m/>
    <m/>
    <m/>
  </r>
  <r>
    <s v="06"/>
    <s v="MXG"/>
    <n v="968"/>
    <x v="14"/>
    <s v="Freight"/>
    <s v="FreightRM-M-553-SI25-M19"/>
    <x v="355"/>
    <n v="1696618"/>
    <s v="FEBRERO"/>
    <d v="2026-02-05T00:00:00"/>
    <s v="SGDL0081097"/>
    <s v="IMPO"/>
    <s v="SGDL0081097"/>
    <s v="OTRO"/>
    <n v="0"/>
    <n v="0"/>
    <n v="474"/>
    <n v="75.84"/>
    <n v="0"/>
    <n v="549.84"/>
    <s v="USD"/>
    <n v="549.84"/>
    <s v="FEB"/>
    <s v="JOHNSON ELECTRIC GROUP MEXICO S DE RL DE CV"/>
    <s v="MXATM"/>
    <s v="MXZCL"/>
    <s v="JOHNSON ELECTRIC GROUP MEXICO S DE RL DE CV"/>
    <s v="M19"/>
    <s v="I"/>
    <s v="SEA IMPO"/>
    <s v="67120000"/>
    <s v="NO COMMENTS"/>
    <m/>
    <m/>
    <s v="06"/>
    <s v="NO"/>
    <n v="0"/>
    <s v="NO"/>
    <m/>
    <m/>
    <m/>
  </r>
  <r>
    <s v="06"/>
    <s v="MXG"/>
    <n v="969"/>
    <x v="14"/>
    <s v="Freight"/>
    <s v="FreightRM-R-020-SI26-M19"/>
    <x v="778"/>
    <n v="1697269"/>
    <s v="FEBRERO"/>
    <d v="2026-02-06T00:00:00"/>
    <s v="SNAP0092974"/>
    <s v="IMPO"/>
    <s v="SNAP0092974"/>
    <s v="OTRO"/>
    <n v="0"/>
    <n v="0"/>
    <n v="7366.86"/>
    <n v="22"/>
    <n v="0"/>
    <n v="7388.86"/>
    <s v="USD"/>
    <n v="7388.86"/>
    <s v="FEB"/>
    <s v="ELETTROSUD SRL"/>
    <s v="DEHAM"/>
    <s v="MXATM"/>
    <s v="JOHNSON ELECTRIC GROUP MEXICO S DE RL DE CV"/>
    <s v="M19"/>
    <s v="I"/>
    <s v="SEA IMPO"/>
    <s v="67120000"/>
    <s v="NO COMMENTS"/>
    <m/>
    <m/>
    <s v="06"/>
    <s v="NO"/>
    <n v="0"/>
    <s v="NO"/>
    <m/>
    <m/>
    <m/>
  </r>
  <r>
    <s v="06"/>
    <s v="MXG"/>
    <n v="970"/>
    <x v="14"/>
    <s v="Freight"/>
    <s v="FreightRM-R-018-SI26-M19"/>
    <x v="779"/>
    <n v="1697416"/>
    <s v="FEBRERO"/>
    <d v="2026-02-06T00:00:00"/>
    <s v="SLAH0054270"/>
    <s v="IMPO"/>
    <s v="SLAH0054270"/>
    <s v="OTRO"/>
    <n v="0"/>
    <n v="0"/>
    <n v="5337.5"/>
    <n v="22"/>
    <n v="0"/>
    <n v="5359.5"/>
    <s v="USD"/>
    <n v="5359.5"/>
    <s v="FEB"/>
    <s v="Feinwerktechnik hago GmbH"/>
    <s v="DELHG"/>
    <s v="MXATM"/>
    <s v="JOHNSON ELECTRIC GROUP MEXICO S DE RL DE CV"/>
    <s v="M19"/>
    <s v="I"/>
    <s v="SEA IMPO"/>
    <s v="67120000"/>
    <s v="NO COMMENTS"/>
    <m/>
    <m/>
    <s v="06"/>
    <s v="NO"/>
    <n v="0"/>
    <s v="NO"/>
    <m/>
    <m/>
    <m/>
  </r>
  <r>
    <s v="06"/>
    <s v="MXG"/>
    <n v="971"/>
    <x v="3"/>
    <s v="Freight"/>
    <s v="FreightRM-J-1130LI25-M19"/>
    <x v="780"/>
    <n v="628186"/>
    <s v="FEBRERO"/>
    <d v="2026-02-04T00:00:00"/>
    <m/>
    <s v="OTRO"/>
    <s v="LAND IMPO"/>
    <s v="OTRO"/>
    <n v="0"/>
    <n v="0"/>
    <n v="400"/>
    <n v="0"/>
    <n v="0"/>
    <n v="400"/>
    <s v="USD"/>
    <n v="400"/>
    <d v="2025-12-23T00:00:00"/>
    <s v="MARCOLE ENTERPRISES 1108 Oakdale Street Manchester Tennessee 37355 United States"/>
    <s v="MARCOLE ENTERPRISES. United States"/>
    <s v="TDS. United States"/>
    <s v="TDS 14213 Transportation Avenue Laredo Texas 78045 United States"/>
    <s v="M19"/>
    <s v="I"/>
    <s v="LAND IMPO"/>
    <s v="67110002"/>
    <s v="NO COMMENTS"/>
    <m/>
    <m/>
    <s v="06"/>
    <s v="NO"/>
    <n v="0"/>
    <s v="NO"/>
    <m/>
    <m/>
    <m/>
  </r>
  <r>
    <s v="06"/>
    <s v="MXG"/>
    <n v="972"/>
    <x v="3"/>
    <s v="Freight"/>
    <s v="FreightRM-J-1143LI26-M19"/>
    <x v="781"/>
    <n v="628689"/>
    <s v="FEBRERO"/>
    <d v="2026-02-05T00:00:00"/>
    <m/>
    <s v="OTRO"/>
    <s v="LAND IMPO"/>
    <s v="OTRO"/>
    <n v="0"/>
    <n v="0"/>
    <n v="380"/>
    <n v="0"/>
    <n v="0"/>
    <n v="380"/>
    <s v="USD"/>
    <n v="380"/>
    <d v="2026-01-13T00:00:00"/>
    <s v="ULTRACHEM INC 900 Centerpoint Boulevard New Castle Delaware 19720 United States"/>
    <s v="Ultrachem Inc. United States"/>
    <s v="TDS. United States"/>
    <s v="TDS 14213 Transportation Avenue Laredo Texas 78045 United States"/>
    <s v="M19"/>
    <s v="I"/>
    <s v="LAND IMPO"/>
    <s v="67110002"/>
    <s v="NO COMMENTS"/>
    <m/>
    <m/>
    <s v="06"/>
    <s v="NO"/>
    <n v="0"/>
    <s v="NO"/>
    <m/>
    <m/>
    <m/>
  </r>
  <r>
    <s v="06"/>
    <s v="MXG"/>
    <n v="973"/>
    <x v="3"/>
    <s v="Freight"/>
    <s v="FreightRM-J-1172LI26-M19"/>
    <x v="782"/>
    <n v="628698"/>
    <s v="FEBRERO"/>
    <d v="2026-02-05T00:00:00"/>
    <m/>
    <s v="OTRO"/>
    <s v="LAND IMPO"/>
    <s v="OTRO"/>
    <n v="0"/>
    <n v="0"/>
    <n v="420"/>
    <n v="0"/>
    <n v="0"/>
    <n v="420"/>
    <s v="USD"/>
    <n v="420"/>
    <d v="2026-02-02T00:00:00"/>
    <s v="NAGASE CHEMTEX AMERICA 100 Innovation Court Delaware Ohio 43015 United States"/>
    <s v="NAGASE CHEMTEX AMERICA. United States"/>
    <s v="TDS. United States"/>
    <s v="TDS 14213 Transportation Avenue Laredo Texas 78045 United States"/>
    <s v="M19"/>
    <s v="I"/>
    <s v="LAND IMPO"/>
    <s v="67110002"/>
    <s v="NO COMMENTS"/>
    <m/>
    <m/>
    <s v="06"/>
    <s v="NO"/>
    <n v="0"/>
    <s v="NO"/>
    <m/>
    <m/>
    <m/>
  </r>
  <r>
    <s v="06"/>
    <s v="MXG"/>
    <n v="974"/>
    <x v="3"/>
    <s v="Freight"/>
    <s v="FreightRM-J-1168LI26-M19"/>
    <x v="783"/>
    <n v="629211"/>
    <s v="FEBRERO"/>
    <d v="2026-02-06T00:00:00"/>
    <m/>
    <s v="OTRO"/>
    <s v="LAND IMPO"/>
    <s v="OTRO"/>
    <n v="0"/>
    <n v="0"/>
    <n v="540"/>
    <n v="0"/>
    <n v="0"/>
    <n v="540"/>
    <s v="USD"/>
    <n v="540"/>
    <d v="2026-01-27T00:00:00"/>
    <s v="AUTOMATION SYSTEMS LLC 2001 North 17th Avenue Melrose Park Illinois 60160 United States"/>
    <s v="AUTOMATION SYSTEMS LLC. United States"/>
    <s v="TDS. United States"/>
    <s v="TDS 14213 Transportation Avenue Laredo Texas 78045 United States"/>
    <s v="M19"/>
    <s v="I"/>
    <s v="LAND IMPO"/>
    <s v="67110002"/>
    <s v="NO COMMENTS"/>
    <m/>
    <m/>
    <s v="06"/>
    <s v="NO"/>
    <n v="0"/>
    <s v="NO"/>
    <m/>
    <m/>
    <m/>
  </r>
  <r>
    <s v="06"/>
    <s v="MXG"/>
    <n v="975"/>
    <x v="3"/>
    <s v="Freight"/>
    <s v="FreightRM-J-1170LI26-M19"/>
    <x v="784"/>
    <n v="629213"/>
    <s v="FEBRERO"/>
    <d v="2026-02-06T00:00:00"/>
    <m/>
    <s v="OTRO"/>
    <s v="LAND IMPO"/>
    <s v="OTRO"/>
    <n v="0"/>
    <n v="0"/>
    <n v="690"/>
    <n v="0"/>
    <n v="0"/>
    <n v="690"/>
    <s v="USD"/>
    <n v="690"/>
    <d v="2026-02-02T00:00:00"/>
    <s v="COMPAL USA // 1 Technology Way Logansport Indiana 46947 United States"/>
    <s v="COMPAL USA //. United States"/>
    <s v="TDS. United States"/>
    <s v="TDS 14213 Transportation Avenue Laredo Texas 78045 United States"/>
    <s v="M19"/>
    <s v="I"/>
    <s v="LAND IMPO"/>
    <s v="67110002"/>
    <s v="NO COMMENTS"/>
    <m/>
    <m/>
    <s v="06"/>
    <s v="NO"/>
    <n v="0"/>
    <s v="NO"/>
    <m/>
    <m/>
    <m/>
  </r>
  <r>
    <s v="06"/>
    <s v="MXG"/>
    <n v="976"/>
    <x v="3"/>
    <s v="Freight"/>
    <s v="FreightRM-J-1175LI26-M19"/>
    <x v="785"/>
    <n v="629214"/>
    <s v="FEBRERO"/>
    <d v="2026-02-06T00:00:00"/>
    <m/>
    <s v="OTRO"/>
    <s v="LAND IMPO"/>
    <s v="OTRO"/>
    <n v="0"/>
    <n v="0"/>
    <n v="440"/>
    <n v="0"/>
    <n v="0"/>
    <n v="440"/>
    <s v="USD"/>
    <n v="440"/>
    <d v="2026-02-03T00:00:00"/>
    <s v="MARCOLE ENTERPRISES 1108 Oakdale Street Manchester Tennessee 37355 United States"/>
    <s v="MARCOLE ENTERPRISES. United States"/>
    <s v="TDS. United States"/>
    <s v="TDS 14213 Transportation Avenue Laredo Texas 78045 United States"/>
    <s v="M19"/>
    <s v="I"/>
    <s v="LAND IMPO"/>
    <s v="67110002"/>
    <s v="NO COMMENTS"/>
    <m/>
    <m/>
    <s v="06"/>
    <s v="NO"/>
    <n v="0"/>
    <s v="NO"/>
    <m/>
    <m/>
    <m/>
  </r>
  <r>
    <s v="06"/>
    <s v="MXG"/>
    <n v="977"/>
    <x v="3"/>
    <s v="Freight"/>
    <s v="FreightRM-J-1033LI25-M19"/>
    <x v="786"/>
    <n v="629421"/>
    <s v="FEBRERO"/>
    <d v="2026-02-09T00:00:00"/>
    <m/>
    <s v="OTRO"/>
    <s v="LAND IMPO"/>
    <s v="OTRO"/>
    <n v="0"/>
    <n v="0"/>
    <n v="460"/>
    <n v="0"/>
    <n v="0"/>
    <n v="460"/>
    <s v="USD"/>
    <n v="460"/>
    <d v="2025-12-25T00:00:00"/>
    <s v="COMPAL USA // 1 Technology Way Logansport Indiana 46947 United States"/>
    <s v="COMPAL USA //. United States"/>
    <s v="TDS. United States"/>
    <s v="TDS 14213 Transportation Avenue Laredo Texas 78045 United States"/>
    <s v="M19"/>
    <s v="I"/>
    <s v="LAND IMPO"/>
    <s v="67110002"/>
    <s v="NO COMMENTS"/>
    <m/>
    <m/>
    <s v="06"/>
    <s v="NO"/>
    <n v="0"/>
    <s v="NO"/>
    <m/>
    <m/>
    <m/>
  </r>
  <r>
    <s v="06"/>
    <s v="MXG"/>
    <n v="978"/>
    <x v="4"/>
    <s v="Freight"/>
    <s v="FreightPAQUETERIA"/>
    <x v="1"/>
    <s v="5-466-11371"/>
    <s v="FEBRERO"/>
    <d v="2026-02-03T00:00:00"/>
    <s v="OTRO"/>
    <s v="VARIAS"/>
    <s v="AIR IMPO"/>
    <s v="OTRO"/>
    <n v="0"/>
    <n v="0"/>
    <n v="50609.9"/>
    <n v="0"/>
    <n v="0"/>
    <n v="50609.9"/>
    <s v="MXN"/>
    <n v="2947.1823809274238"/>
    <s v="VARIAS"/>
    <s v="VARIOUS"/>
    <s v="VARIOUS"/>
    <s v="ZAC"/>
    <s v="JEG"/>
    <s v="M19"/>
    <s v="I"/>
    <s v="AIR IMPO"/>
    <s v="67130000"/>
    <s v="NO COMMENTS"/>
    <m/>
    <m/>
    <s v="06"/>
    <s v="NO"/>
    <n v="0"/>
    <s v="NO"/>
    <m/>
    <m/>
    <m/>
  </r>
  <r>
    <s v="06"/>
    <s v="MXG"/>
    <n v="979"/>
    <x v="4"/>
    <s v="Freight"/>
    <s v="FreightPAQUETERIA"/>
    <x v="1"/>
    <s v="5-466-12072"/>
    <s v="FEBRERO"/>
    <d v="2026-02-03T00:00:00"/>
    <s v="OTRO"/>
    <s v="VARIAS"/>
    <s v="AIR IMPO"/>
    <s v="OTRO"/>
    <n v="0"/>
    <n v="0"/>
    <n v="12542.39"/>
    <n v="0"/>
    <n v="0"/>
    <n v="12542.39"/>
    <s v="MXN"/>
    <n v="730.38498046272196"/>
    <s v="VARIAS"/>
    <s v="VARIOUS"/>
    <s v="VARIOUS"/>
    <s v="ZAC"/>
    <s v="JEG"/>
    <s v="M01"/>
    <s v="I"/>
    <s v="AIR IMPO"/>
    <s v="67130000"/>
    <s v="NO COMMENTS"/>
    <m/>
    <m/>
    <s v="06"/>
    <s v="NO"/>
    <n v="0"/>
    <s v="NO"/>
    <m/>
    <m/>
    <m/>
  </r>
  <r>
    <s v="06"/>
    <s v="MXG"/>
    <n v="980"/>
    <x v="4"/>
    <s v="Freight"/>
    <s v="FreightPAQUETERIA"/>
    <x v="1"/>
    <s v="5-466-12073"/>
    <s v="FEBRERO"/>
    <d v="2026-02-03T00:00:00"/>
    <s v="OTRO"/>
    <s v="471164285837"/>
    <s v="AIR IMPO"/>
    <s v="OTRO"/>
    <n v="0"/>
    <n v="0"/>
    <n v="11346.24"/>
    <n v="0"/>
    <n v="0"/>
    <n v="11346.24"/>
    <s v="MXN"/>
    <n v="660.72919760311663"/>
    <s v="22-01-2026"/>
    <s v="KRAYDEN INC"/>
    <s v="USA"/>
    <s v="ZAC"/>
    <s v="JEG"/>
    <s v="M23"/>
    <s v="I"/>
    <s v="AIR IMPO"/>
    <s v="67130000"/>
    <s v="NO COMMENTS"/>
    <m/>
    <m/>
    <s v="06"/>
    <s v="NO"/>
    <n v="0"/>
    <s v="NO"/>
    <m/>
    <m/>
    <m/>
  </r>
  <r>
    <s v="06"/>
    <s v="MXG"/>
    <n v="981"/>
    <x v="4"/>
    <s v="Freight"/>
    <s v="FreightPAQUETERIA"/>
    <x v="1"/>
    <s v="EXRGDL023723"/>
    <s v="FEBRERO"/>
    <d v="2026-02-09T00:00:00"/>
    <s v="OTRO"/>
    <s v="VARIAS"/>
    <s v="AIR EXPO"/>
    <s v="OTRO"/>
    <n v="0"/>
    <n v="0"/>
    <n v="1532"/>
    <n v="0"/>
    <n v="0"/>
    <n v="1532"/>
    <s v="MXN"/>
    <n v="89.213442579037178"/>
    <s v="VARIAS"/>
    <s v="JEG"/>
    <s v="ZAC"/>
    <s v="USA"/>
    <s v="JENA"/>
    <s v="M17"/>
    <s v="O"/>
    <s v="AIR EXPO"/>
    <s v="59230000"/>
    <s v="NO COMMENTS"/>
    <m/>
    <m/>
    <s v="06"/>
    <s v="NO"/>
    <n v="0"/>
    <s v="NO"/>
    <m/>
    <m/>
    <m/>
  </r>
  <r>
    <s v="06"/>
    <s v="MXG"/>
    <n v="982"/>
    <x v="4"/>
    <s v="Freight"/>
    <s v="FreightPAQUETERIA"/>
    <x v="1"/>
    <s v="4-685-37285"/>
    <s v="FEBRERO"/>
    <d v="2026-02-16T00:00:00"/>
    <s v="OTRO"/>
    <s v="VARIAS"/>
    <s v="AIR IMPO"/>
    <s v="OTRO"/>
    <n v="0"/>
    <n v="0"/>
    <n v="453.96"/>
    <n v="72.64"/>
    <n v="0"/>
    <n v="526.6"/>
    <s v="MXN"/>
    <n v="30.665665053603771"/>
    <s v="VARIAS"/>
    <s v="VARIOUS"/>
    <s v="VARIOUS"/>
    <s v="ZAC"/>
    <s v="JEG"/>
    <s v="M46"/>
    <s v="I"/>
    <s v="AIR IMPO"/>
    <s v="67130000"/>
    <s v="NO COMMENTS"/>
    <m/>
    <m/>
    <s v="06"/>
    <s v="NO"/>
    <n v="0"/>
    <s v="NO"/>
    <m/>
    <m/>
    <m/>
  </r>
  <r>
    <s v="06"/>
    <s v="MXG"/>
    <n v="983"/>
    <x v="5"/>
    <s v="STORAGE"/>
    <s v="STORAGEINVENTARIO"/>
    <x v="71"/>
    <s v="R02609"/>
    <s v="FEBRERO"/>
    <d v="2026-02-02T00:00:00"/>
    <m/>
    <s v="OTRO"/>
    <s v="LAND EXPO"/>
    <s v="OTRO"/>
    <n v="0"/>
    <n v="0"/>
    <n v="60"/>
    <n v="0"/>
    <n v="0"/>
    <n v="60"/>
    <s v="USD"/>
    <n v="60"/>
    <s v="VARIAS"/>
    <s v="JEG"/>
    <s v="ZAC"/>
    <s v="USA"/>
    <s v="MDS"/>
    <s v="M19"/>
    <s v="O"/>
    <s v="LAND EXPO"/>
    <n v="75640000"/>
    <s v="NO COMMENTS"/>
    <m/>
    <m/>
    <s v="06"/>
    <s v="NO"/>
    <n v="0"/>
    <s v="NO"/>
    <m/>
    <m/>
    <m/>
  </r>
  <r>
    <s v="06"/>
    <s v="MXG"/>
    <n v="984"/>
    <x v="5"/>
    <s v="STORAGE"/>
    <s v="STORAGEINVENTARIO"/>
    <x v="71"/>
    <s v="R02613"/>
    <s v="FEBRERO"/>
    <d v="2026-02-03T00:00:00"/>
    <m/>
    <s v="OTRO"/>
    <s v="LAND EXPO"/>
    <s v="OTRO"/>
    <n v="0"/>
    <n v="0"/>
    <n v="432"/>
    <n v="0"/>
    <n v="0"/>
    <n v="432"/>
    <s v="USD"/>
    <n v="432"/>
    <s v="VARIAS"/>
    <s v="JEG"/>
    <s v="ZAC"/>
    <s v="USA"/>
    <s v="MDS"/>
    <s v="M19"/>
    <s v="O"/>
    <s v="LAND EXPO"/>
    <n v="75640000"/>
    <s v="NO COMMENTS"/>
    <m/>
    <m/>
    <s v="06"/>
    <s v="NO"/>
    <n v="0"/>
    <s v="NO"/>
    <m/>
    <m/>
    <m/>
  </r>
  <r>
    <s v="06"/>
    <s v="MXG"/>
    <n v="985"/>
    <x v="5"/>
    <s v="STORAGE"/>
    <s v="STORAGEINVENTARIO"/>
    <x v="71"/>
    <s v="I02441"/>
    <s v="FEBRERO"/>
    <d v="2026-02-03T00:00:00"/>
    <m/>
    <s v="OTRO"/>
    <s v="LAND EXPO"/>
    <s v="OTRO"/>
    <n v="0"/>
    <n v="0"/>
    <n v="2447.5"/>
    <n v="0"/>
    <n v="0"/>
    <n v="2447.5"/>
    <s v="USD"/>
    <n v="2447.5"/>
    <s v="VARIAS"/>
    <s v="JEG"/>
    <s v="ZAC"/>
    <s v="USA"/>
    <s v="MDS"/>
    <s v="M19"/>
    <s v="O"/>
    <s v="LAND EXPO"/>
    <n v="75640000"/>
    <s v="NO COMMENTS"/>
    <m/>
    <m/>
    <s v="06"/>
    <s v="NO"/>
    <n v="0"/>
    <s v="NO"/>
    <m/>
    <m/>
    <m/>
  </r>
  <r>
    <s v="06"/>
    <s v="MXG"/>
    <n v="986"/>
    <x v="5"/>
    <s v="STORAGE"/>
    <s v="STORAGEINVENTARIO"/>
    <x v="71"/>
    <s v="R02626"/>
    <s v="FEBRERO"/>
    <d v="2026-02-05T00:00:00"/>
    <m/>
    <s v="OTRO"/>
    <s v="LAND EXPO"/>
    <s v="OTRO"/>
    <n v="0"/>
    <n v="0"/>
    <n v="228"/>
    <n v="0"/>
    <n v="0"/>
    <n v="228"/>
    <s v="USD"/>
    <n v="228"/>
    <s v="VARIAS"/>
    <s v="JEG"/>
    <s v="ZAC"/>
    <s v="USA"/>
    <s v="MDS"/>
    <s v="M19"/>
    <s v="O"/>
    <s v="LAND EXPO"/>
    <n v="75640000"/>
    <s v="NO COMMENTS"/>
    <m/>
    <m/>
    <s v="06"/>
    <s v="NO"/>
    <n v="0"/>
    <s v="NO"/>
    <m/>
    <m/>
    <m/>
  </r>
  <r>
    <s v="06"/>
    <s v="MXG"/>
    <n v="987"/>
    <x v="6"/>
    <s v="Freight"/>
    <s v="FreightFG-R-2118LE25.M19"/>
    <x v="787"/>
    <n v="55552"/>
    <s v="FEBRERO"/>
    <d v="2026-02-06T00:00:00"/>
    <s v="3323 - 6048709"/>
    <s v="OTRO"/>
    <s v="LAND EXPO"/>
    <n v="5182950"/>
    <n v="0"/>
    <n v="0"/>
    <n v="4345"/>
    <n v="0"/>
    <n v="0"/>
    <n v="4345"/>
    <s v="USD"/>
    <n v="4345"/>
    <d v="2026-01-30T00:00:00"/>
    <s v="JOHNSON ELECTRIC GROUP MEXICO, S. DE R.L.C.V."/>
    <s v="USA"/>
    <s v="USA"/>
    <s v="MEMPHIS DISTRIBUTION SERVICES"/>
    <s v="M19"/>
    <s v="O"/>
    <s v="LAND EXPO"/>
    <s v="59210003"/>
    <s v="NO COMMENTS"/>
    <m/>
    <m/>
    <s v="06"/>
    <s v="NO"/>
    <n v="0"/>
    <s v="NO"/>
    <m/>
    <m/>
    <m/>
  </r>
  <r>
    <s v="06"/>
    <s v="MXG"/>
    <n v="988"/>
    <x v="6"/>
    <s v="Freight"/>
    <s v="FreightFG-R-2116LE25.M19"/>
    <x v="788"/>
    <n v="55553"/>
    <s v="FEBRERO"/>
    <d v="2026-02-06T00:00:00"/>
    <s v="3323 - 6048709"/>
    <s v="OTRO"/>
    <s v="LAND EXPO"/>
    <n v="5182925"/>
    <n v="0"/>
    <n v="0"/>
    <n v="5825"/>
    <n v="0"/>
    <n v="0"/>
    <n v="5825"/>
    <s v="USD"/>
    <n v="5825"/>
    <d v="2026-01-31T00:00:00"/>
    <s v="JOHNSON ELECTRIC GROUP MEXICO, S. DE R.L.C.V."/>
    <s v="USA"/>
    <s v="USA"/>
    <s v="APX WAREHOUSE "/>
    <s v="M19"/>
    <s v="O"/>
    <s v="LAND EXPO"/>
    <s v="59210003"/>
    <s v="NO COMMENTS"/>
    <m/>
    <m/>
    <s v="06"/>
    <s v="NO"/>
    <n v="0"/>
    <s v="NO"/>
    <m/>
    <m/>
    <m/>
  </r>
  <r>
    <s v="06"/>
    <s v="MXG"/>
    <n v="989"/>
    <x v="6"/>
    <s v="Freight"/>
    <s v="FreightFG-R-2117LE25.M19"/>
    <x v="789"/>
    <n v="55554"/>
    <s v="FEBRERO"/>
    <d v="2026-02-06T00:00:00"/>
    <s v="3323 - 6048709"/>
    <s v="OTRO"/>
    <s v="LAND EXPO"/>
    <n v="553884"/>
    <n v="0"/>
    <n v="0"/>
    <n v="4997"/>
    <n v="0"/>
    <n v="0"/>
    <n v="4997"/>
    <s v="USD"/>
    <n v="4997"/>
    <d v="2026-01-31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6"/>
    <s v="SI"/>
    <n v="4997"/>
    <s v="SI"/>
    <m/>
    <m/>
    <m/>
  </r>
  <r>
    <s v="06"/>
    <s v="MXG"/>
    <n v="990"/>
    <x v="15"/>
    <s v="Freight"/>
    <s v="FreightFG-V-023-V1E26-M46"/>
    <x v="790"/>
    <s v="M-1090"/>
    <s v="FEBRERO"/>
    <d v="2026-02-03T00:00:00"/>
    <s v="26-730-3658-6001007"/>
    <s v="CONTINENTAL"/>
    <s v="SEA IMPO"/>
    <s v="RABON"/>
    <n v="0"/>
    <n v="0"/>
    <n v="12100"/>
    <n v="1936"/>
    <n v="484"/>
    <n v="13552"/>
    <s v="MXN"/>
    <n v="789.17792025529491"/>
    <s v="VARIAS"/>
    <s v="JEG"/>
    <s v="ZAC"/>
    <s v="SLP"/>
    <s v="CONTINENTAL"/>
    <s v="M46"/>
    <s v="O"/>
    <s v="LAND EXPO"/>
    <s v="59210003"/>
    <s v="NO COMMENTS"/>
    <m/>
    <m/>
    <s v="06"/>
    <s v="NO"/>
    <n v="0"/>
    <s v="NO"/>
    <m/>
    <m/>
    <m/>
  </r>
  <r>
    <s v="06"/>
    <s v="MXG"/>
    <n v="991"/>
    <x v="15"/>
    <s v="Freight"/>
    <s v="FreightRM-V-034-V1I26-M19"/>
    <x v="791"/>
    <s v="MX-1091"/>
    <s v="FEBRERO"/>
    <d v="2026-02-03T00:00:00"/>
    <s v="26-730-3658-6001001"/>
    <s v="ASAHI"/>
    <s v="SEA IMPO"/>
    <s v="RABON"/>
    <n v="0"/>
    <n v="0"/>
    <n v="9000"/>
    <n v="1440"/>
    <n v="360"/>
    <n v="10080"/>
    <s v="MXN"/>
    <n v="586.99184151220277"/>
    <s v="VARIAS"/>
    <s v="ASAHI"/>
    <s v="SLP"/>
    <s v="ZCL"/>
    <s v="JEG"/>
    <s v="M19"/>
    <s v="I"/>
    <s v="LAND IMPO"/>
    <s v="67110002"/>
    <s v="NO COMMENTS"/>
    <m/>
    <m/>
    <s v="06"/>
    <s v="NO"/>
    <n v="0"/>
    <s v="NO"/>
    <m/>
    <m/>
    <m/>
  </r>
  <r>
    <s v="06"/>
    <s v="MXG"/>
    <n v="992"/>
    <x v="15"/>
    <s v="Freight"/>
    <s v="FreightRM-M-012-SI25-M19"/>
    <x v="792"/>
    <s v="CAL-4061"/>
    <s v="FEBRERO"/>
    <d v="2026-02-03T00:00:00"/>
    <s v="2616-1690-6002197"/>
    <s v="MSMU7844524"/>
    <s v="SEA IMPO"/>
    <s v="CONTENEDOR"/>
    <n v="0"/>
    <n v="0"/>
    <n v="32000"/>
    <n v="5120"/>
    <n v="1280"/>
    <n v="35840"/>
    <s v="MXN"/>
    <n v="2087.0821031544988"/>
    <s v="miercoles 28"/>
    <s v="JE-CHN"/>
    <s v="CHN"/>
    <s v="ZCL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993"/>
    <x v="15"/>
    <s v="Freight"/>
    <s v="FreightRM-M-563-SI25-M19"/>
    <x v="793"/>
    <s v="CAL-4062"/>
    <s v="FEBRERO"/>
    <d v="2026-02-03T00:00:00"/>
    <s v="2616-1690-6000714"/>
    <s v="SEGU6986532"/>
    <s v="SEA IMPO"/>
    <s v="CONTENEDOR"/>
    <n v="0"/>
    <n v="0"/>
    <n v="37500"/>
    <n v="6000"/>
    <n v="1500"/>
    <n v="42000"/>
    <s v="MXN"/>
    <n v="2445.7993396341785"/>
    <m/>
    <s v="JE-CHN"/>
    <s v="CHN"/>
    <s v="ZCL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994"/>
    <x v="15"/>
    <s v="Freight"/>
    <s v="FreightRM-M-531-SI25-M19"/>
    <x v="452"/>
    <s v="CAL-4065"/>
    <s v="FEBRERO"/>
    <d v="2026-02-03T00:00:00"/>
    <s v="2616-1690-6002286"/>
    <s v="FSCU8313696"/>
    <s v="SEA IMPO"/>
    <s v="CONTENEDOR"/>
    <n v="0"/>
    <n v="0"/>
    <n v="43000"/>
    <n v="6880"/>
    <n v="1720"/>
    <n v="48160"/>
    <s v="MXN"/>
    <n v="2804.5165761138578"/>
    <d v="2026-02-05T00:00:00"/>
    <s v="JE-CHN"/>
    <s v="CHN"/>
    <s v="ZCL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995"/>
    <x v="15"/>
    <s v="Freight"/>
    <s v="FreightRM-M-567-SI25-M19"/>
    <x v="794"/>
    <s v="CAL-4063"/>
    <s v="FEBRERO"/>
    <d v="2026-02-03T00:00:00"/>
    <s v="2616-1690-6002217/6002927"/>
    <s v="CAXU9227982"/>
    <s v="SEA IMPO"/>
    <s v="CONTENEDOR"/>
    <n v="0"/>
    <n v="0"/>
    <n v="37500"/>
    <n v="6000"/>
    <n v="1500"/>
    <n v="42000"/>
    <s v="MXN"/>
    <n v="2445.7993396341785"/>
    <d v="2026-02-07T00:00:00"/>
    <s v="JE-CHN"/>
    <s v="CHN"/>
    <s v="ZCL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996"/>
    <x v="15"/>
    <s v="Freight"/>
    <s v="FreightRM-M-573-SI25-M19"/>
    <x v="795"/>
    <s v="CAL-4064"/>
    <s v="FEBRERO"/>
    <d v="2026-02-03T00:00:00"/>
    <s v="2616-1690-6002215"/>
    <s v="OOLU6938830"/>
    <s v="SEA IMPO"/>
    <s v="CONTENEDOR"/>
    <n v="0"/>
    <n v="0"/>
    <n v="37500"/>
    <n v="6000"/>
    <n v="1500"/>
    <n v="42000"/>
    <s v="MXN"/>
    <n v="2445.7993396341785"/>
    <m/>
    <s v="JE-CHN"/>
    <s v="CHN"/>
    <s v="ZCL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997"/>
    <x v="15"/>
    <s v="Freight"/>
    <s v="FreightRM-M-575-SI25-M19"/>
    <x v="796"/>
    <s v="CAL-4073"/>
    <s v="FEBRERO"/>
    <d v="2026-02-05T00:00:00"/>
    <s v="2616-1690-6002203"/>
    <s v="OERU4257315"/>
    <s v="SEA IMPO"/>
    <s v="CONTENEDOR"/>
    <n v="0"/>
    <n v="0"/>
    <n v="66000"/>
    <n v="10560"/>
    <n v="2640"/>
    <n v="73920"/>
    <s v="MXN"/>
    <n v="4304.6068377561542"/>
    <d v="2026-02-09T00:00:00"/>
    <s v="JE-CHN"/>
    <s v="CHN"/>
    <s v="ZCL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998"/>
    <x v="15"/>
    <s v="Freight"/>
    <s v="FreightRM-M-566-SI25-M19/RM-M-565-SI25-M19"/>
    <x v="797"/>
    <s v="CAL-4072"/>
    <s v="FEBRERO"/>
    <d v="2026-02-05T00:00:00"/>
    <s v="2616-1690-6002218/2616-1690-60002219"/>
    <s v="OOCU5976151/OOCU5973131"/>
    <s v="SEA IMPO"/>
    <s v="CONTENEDOR"/>
    <n v="0"/>
    <n v="0"/>
    <n v="71500"/>
    <n v="11440"/>
    <n v="2860"/>
    <n v="80080"/>
    <s v="MXN"/>
    <n v="4663.324074235833"/>
    <d v="2026-02-09T00:00:00"/>
    <s v="JE-CHN"/>
    <s v="CHN"/>
    <s v="ZCL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999"/>
    <x v="15"/>
    <s v="Freight"/>
    <s v="FreightRM-M-585-SI25-M19/RM-M-555-SI25-M19"/>
    <x v="798"/>
    <s v="CAL-4068"/>
    <s v="FEBRERO"/>
    <d v="2026-02-04T00:00:00"/>
    <s v="2616-1690-6002206/2616-1690-6000723"/>
    <s v="BMOU6750278/ZCSU7304279"/>
    <s v="SEA IMPO"/>
    <s v="CONTENEDOR"/>
    <n v="0"/>
    <n v="0"/>
    <n v="69500"/>
    <n v="11120"/>
    <n v="2780"/>
    <n v="77840"/>
    <s v="MXN"/>
    <n v="4532.8814427886773"/>
    <d v="2026-02-10T00:00:00"/>
    <s v="JE-CHN"/>
    <s v="CHN"/>
    <s v="ZCL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1000"/>
    <x v="15"/>
    <s v="Freight"/>
    <s v="FreightRM-M-582-SI25-M19/RM-M-587-SI25-M19"/>
    <x v="799"/>
    <s v="CAL-4059"/>
    <s v="FEBRERO"/>
    <d v="2026-02-03T00:00:00"/>
    <s v="2616-1690-6002209/2616-1690-60022054"/>
    <s v="TCNU1084892/MSDU7506027"/>
    <s v="SEA IMPO"/>
    <s v="CONTENEDOR"/>
    <n v="0"/>
    <n v="0"/>
    <n v="72000"/>
    <n v="11520"/>
    <n v="2880"/>
    <n v="80640"/>
    <s v="MXN"/>
    <n v="4695.9347320976221"/>
    <s v="VARIAS"/>
    <s v="JE-CHN"/>
    <s v="CHN"/>
    <s v="ZCL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1001"/>
    <x v="15"/>
    <s v="Freight"/>
    <s v="FreightRM-M-586-SI25-M19/RM-M-584-SI25-M19"/>
    <x v="800"/>
    <s v="CAL-4081"/>
    <s v="FEBRERO"/>
    <d v="2026-02-06T00:00:00"/>
    <s v="2616-1690-6002205/2616-1690-6002207"/>
    <s v="TEMU6937642/TCNU4450320"/>
    <s v="SEA IMPO"/>
    <s v="CONTENEDOR"/>
    <n v="0"/>
    <n v="0"/>
    <n v="78500"/>
    <n v="12560"/>
    <n v="3140"/>
    <n v="87920"/>
    <s v="MXN"/>
    <n v="5119.8732843008802"/>
    <s v="VARIAS"/>
    <s v="JE-CHN"/>
    <s v="CHN"/>
    <s v="ZCL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1002"/>
    <x v="21"/>
    <s v="Freight"/>
    <s v="FreightRM-A-0019AI26-M19-C9049/RM-A-0020AI26-M19-C9049"/>
    <x v="801"/>
    <n v="3358"/>
    <s v="FEBRERO"/>
    <d v="2026-01-29T00:00:00"/>
    <s v="DICEX"/>
    <s v="HKGA26529877/HKGA26529650"/>
    <s v="IMPORTACION "/>
    <s v="OTRO"/>
    <n v="0"/>
    <n v="0"/>
    <n v="900"/>
    <n v="144"/>
    <n v="36"/>
    <n v="1008"/>
    <s v="USD"/>
    <n v="1008"/>
    <d v="2026-01-21T00:00:00"/>
    <s v="FELIPE ANGELES "/>
    <s v="MEX"/>
    <s v="ZAC"/>
    <s v="JOHNSON ELECTRIC GROUP MEXICO "/>
    <s v="M19"/>
    <s v="I"/>
    <s v="AIR IMPO"/>
    <n v="67180000"/>
    <s v="NO COMMENTS"/>
    <m/>
    <m/>
    <s v="06"/>
    <s v="NO"/>
    <n v="0"/>
    <s v="NO"/>
    <s v="CS000009049"/>
    <m/>
    <m/>
  </r>
  <r>
    <s v="06"/>
    <s v="MXG"/>
    <n v="1003"/>
    <x v="21"/>
    <s v="Freight"/>
    <s v="FreightRM-V-020-V1I26-M19.1"/>
    <x v="802"/>
    <n v="3385"/>
    <s v="FEBRERO"/>
    <d v="2026-02-06T00:00:00"/>
    <s v="26-730-3658-6000232"/>
    <s v="OTRO"/>
    <s v="NACIONAL "/>
    <s v="OTRO"/>
    <n v="0"/>
    <n v="0"/>
    <n v="2800"/>
    <n v="448"/>
    <n v="112"/>
    <n v="3136"/>
    <s v="MXN"/>
    <n v="182.61968402601866"/>
    <d v="2026-01-30T00:00:00"/>
    <s v="KRAYDEN DE MEXICO "/>
    <s v="GDL "/>
    <s v="ZAC"/>
    <s v="JOHNSON ELECTRIC GROUP MEXICO "/>
    <s v="M19"/>
    <s v="I"/>
    <s v="LAND IMPO"/>
    <s v="67110002"/>
    <s v="NO COMMENTS"/>
    <m/>
    <m/>
    <s v="06"/>
    <s v="NO"/>
    <n v="0"/>
    <s v="NO"/>
    <m/>
    <m/>
    <m/>
  </r>
  <r>
    <s v="06"/>
    <s v="MXG"/>
    <n v="1004"/>
    <x v="8"/>
    <s v="Freight"/>
    <s v="FreightRM-R-004-SI25-M19"/>
    <x v="451"/>
    <n v="4716"/>
    <s v="FEBRERO"/>
    <d v="2026-02-03T00:00:00"/>
    <m/>
    <s v="OTRO"/>
    <s v="LAND IMPO"/>
    <s v="HAMU 3024510"/>
    <n v="0"/>
    <n v="0"/>
    <n v="36500"/>
    <n v="5840"/>
    <n v="1460"/>
    <n v="40880"/>
    <s v="MXN"/>
    <n v="2380.5780239106002"/>
    <d v="2026-02-04T00:00:00"/>
    <s v="GSL MARIA"/>
    <s v="ALT"/>
    <s v="ZAC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1005"/>
    <x v="8"/>
    <s v="Freight"/>
    <s v="FreightRM-R-005-SI25-M19"/>
    <x v="282"/>
    <n v="4717"/>
    <s v="FEBRERO"/>
    <d v="2026-02-03T00:00:00"/>
    <m/>
    <s v="OTRO"/>
    <s v="LAND IMPO"/>
    <s v="ECMU 5012151"/>
    <n v="0"/>
    <n v="0"/>
    <n v="36500"/>
    <n v="5840"/>
    <n v="1460"/>
    <n v="40880"/>
    <s v="MXN"/>
    <n v="2380.5780239106002"/>
    <d v="2026-02-04T00:00:00"/>
    <s v="OOCL VERACRUZ"/>
    <s v="ALT"/>
    <s v="ZAC"/>
    <s v="JEG"/>
    <s v="M19"/>
    <s v="I"/>
    <s v="SEA IMPO"/>
    <s v="67120000"/>
    <s v="NO COMMENTS"/>
    <m/>
    <m/>
    <s v="06"/>
    <s v="NO"/>
    <n v="0"/>
    <s v="NO"/>
    <m/>
    <m/>
    <m/>
  </r>
  <r>
    <s v="06"/>
    <s v="MXG"/>
    <n v="1006"/>
    <x v="19"/>
    <s v="Freight"/>
    <s v="FreightRM-J-1177LI26-M19"/>
    <x v="803"/>
    <s v="9394639-1"/>
    <s v="FEBRERO"/>
    <d v="2026-02-04T00:00:00"/>
    <s v="OTRO"/>
    <n v="6076984"/>
    <s v="LAND IMPO"/>
    <s v="OTRO"/>
    <n v="0"/>
    <n v="0"/>
    <n v="1855"/>
    <n v="0"/>
    <n v="0"/>
    <n v="1855"/>
    <s v="USD"/>
    <n v="1855"/>
    <s v="VARIAS"/>
    <s v="MEMPHIS DISTRIBUTION SERVICES"/>
    <s v="USA"/>
    <s v="USA"/>
    <s v="BRIDGEWATERS INTERIORS"/>
    <s v="M19"/>
    <s v="I"/>
    <s v="LAND IMPO"/>
    <s v="67110002"/>
    <s v="NO COMMENTS"/>
    <m/>
    <m/>
    <s v="06"/>
    <s v="NO"/>
    <n v="0"/>
    <s v="NO"/>
    <m/>
    <m/>
    <m/>
  </r>
  <r>
    <s v="06"/>
    <s v="MXG"/>
    <n v="1007"/>
    <x v="19"/>
    <s v="Freight"/>
    <s v="FreightRM-J-1182LI26-M19"/>
    <x v="804"/>
    <s v="9400910-1"/>
    <s v="FEBRERO"/>
    <d v="2026-02-02T00:00:00"/>
    <s v="OTRO"/>
    <n v="6083904"/>
    <s v="LAND IMPO"/>
    <s v="OTRO"/>
    <n v="0"/>
    <n v="0"/>
    <n v="1855"/>
    <n v="0"/>
    <n v="0"/>
    <n v="1855"/>
    <s v="USD"/>
    <n v="1855"/>
    <s v="VARIAS"/>
    <s v="MEMPHIS DISTRIBUTION SERVICES"/>
    <s v="USA"/>
    <s v="USA"/>
    <s v="BRIDGEWATERS INTERIORS"/>
    <s v="M19"/>
    <s v="I"/>
    <s v="LAND IMPO"/>
    <s v="67110002"/>
    <s v="NO COMMENTS"/>
    <m/>
    <m/>
    <s v="06"/>
    <s v="NO"/>
    <n v="0"/>
    <s v="NO"/>
    <m/>
    <m/>
    <m/>
  </r>
  <r>
    <s v="06"/>
    <s v="MXG"/>
    <n v="1008"/>
    <x v="19"/>
    <s v="Freight"/>
    <s v="FreightRM-J-1180LI26-M19"/>
    <x v="805"/>
    <s v="9400911-1"/>
    <s v="FEBRERO"/>
    <d v="2026-02-06T00:00:00"/>
    <s v="OTRO"/>
    <s v="1420-1E90020"/>
    <s v="LAND IMPO"/>
    <s v="OTRO"/>
    <n v="0"/>
    <n v="0"/>
    <n v="2200"/>
    <n v="0"/>
    <n v="0"/>
    <n v="2200"/>
    <s v="USD"/>
    <n v="2200"/>
    <s v="VARIAS"/>
    <s v="Metrican Stamping, LLC"/>
    <s v="USA"/>
    <s v="USA"/>
    <s v="TDS INC"/>
    <s v="M19"/>
    <s v="I"/>
    <s v="LAND IMPO"/>
    <s v="67110002"/>
    <s v="NO COMMENTS"/>
    <m/>
    <m/>
    <s v="06"/>
    <s v="NO"/>
    <n v="0"/>
    <s v="NO"/>
    <m/>
    <m/>
    <m/>
  </r>
  <r>
    <s v="06"/>
    <s v="MXG"/>
    <n v="1009"/>
    <x v="19"/>
    <s v="Freight"/>
    <s v="FreightRM-J-1185LI26-M19"/>
    <x v="806"/>
    <s v="9404804-1"/>
    <s v="FEBRERO"/>
    <d v="2026-02-04T00:00:00"/>
    <s v="OTRO"/>
    <s v="6089430/6089432"/>
    <s v="LAND IMPO"/>
    <s v="OTRO"/>
    <n v="0"/>
    <n v="0"/>
    <n v="2050"/>
    <n v="0"/>
    <n v="0"/>
    <n v="2050"/>
    <s v="USD"/>
    <n v="2050"/>
    <s v="VARIAS"/>
    <s v="MEMPHIS DISTRIBUTION SERVICES"/>
    <s v="USA"/>
    <s v="USA"/>
    <s v="ABC AUTOMOTIVE SYSTEMS, INC."/>
    <s v="M19"/>
    <s v="I"/>
    <s v="LAND IMPO"/>
    <s v="67110002"/>
    <s v="NO COMMENTS"/>
    <m/>
    <m/>
    <s v="06"/>
    <s v="NO"/>
    <n v="0"/>
    <s v="NO"/>
    <m/>
    <m/>
    <m/>
  </r>
  <r>
    <s v="07"/>
    <s v="MXG"/>
    <n v="1010"/>
    <x v="9"/>
    <s v="Freight"/>
    <s v="FreightRM-A-019-SI26-M19-L"/>
    <x v="807"/>
    <s v="FV - 251"/>
    <s v="FEBRERO"/>
    <d v="2026-02-10T00:00:00"/>
    <m/>
    <s v="NBGZLO6702916V"/>
    <s v="SEA IMPO"/>
    <s v="OTRO"/>
    <n v="0"/>
    <n v="0"/>
    <n v="260"/>
    <n v="30.4"/>
    <n v="0"/>
    <n v="290.39999999999998"/>
    <s v="USD"/>
    <n v="290.39999999999998"/>
    <d v="2026-02-02T00:00:00"/>
    <s v="DEMAG PLASTICS MACHINERY (NINGBO)"/>
    <s v="CHN"/>
    <s v="ZCL"/>
    <s v="JOHNSON ELECTRIC GROUP MEXICO"/>
    <s v="M19"/>
    <s v="I"/>
    <s v="SEA IMPO"/>
    <s v="67120000"/>
    <s v="NO COMMENTS"/>
    <m/>
    <m/>
    <s v="07"/>
    <s v="NO"/>
    <n v="0"/>
    <s v="NO"/>
    <m/>
    <m/>
    <m/>
  </r>
  <r>
    <s v="07"/>
    <s v="MXG"/>
    <n v="1011"/>
    <x v="9"/>
    <s v="Freight"/>
    <s v="FreightRM-A-015-SI26-M19-L"/>
    <x v="808"/>
    <s v="FV - 252"/>
    <s v="FEBRERO"/>
    <d v="2026-02-12T00:00:00"/>
    <m/>
    <s v="SHGZLO6492764V"/>
    <s v="SEA IMPO"/>
    <s v="OTRO"/>
    <n v="0"/>
    <n v="0"/>
    <n v="472"/>
    <n v="51.68"/>
    <n v="0"/>
    <n v="523.67999999999995"/>
    <s v="USD"/>
    <n v="523.67999999999995"/>
    <d v="2026-01-30T00:00:00"/>
    <s v="SHANGHAI KRAH ELECTRONICS CO LTD"/>
    <s v="CHN"/>
    <s v="ZCL"/>
    <s v="JOHNSON ELECTRIC GROUP MEXICO"/>
    <s v="M19"/>
    <s v="I"/>
    <s v="SEA IMPO"/>
    <s v="67120000"/>
    <s v="NO COMMENTS"/>
    <m/>
    <m/>
    <s v="07"/>
    <s v="NO"/>
    <n v="0"/>
    <s v="NO"/>
    <m/>
    <m/>
    <m/>
  </r>
  <r>
    <s v="07"/>
    <s v="MXG"/>
    <n v="1012"/>
    <x v="9"/>
    <s v="Freight"/>
    <s v="FreightRM-A-021-SI26-M19-L"/>
    <x v="809"/>
    <s v="FV - 253"/>
    <s v="FEBRERO"/>
    <d v="2026-02-12T00:00:00"/>
    <m/>
    <s v="SHGZLO6495119V"/>
    <s v="SEA IMPO"/>
    <s v="OTRO"/>
    <n v="0"/>
    <n v="0"/>
    <n v="640.63"/>
    <n v="73.12"/>
    <n v="0"/>
    <n v="713.75"/>
    <s v="USD"/>
    <n v="713.75"/>
    <d v="2026-02-05T00:00:00"/>
    <s v="SHANGHAI MALU RI YONG JEA GATE ELECTRIC CO.,LTD."/>
    <s v="CHN"/>
    <s v="ZCL"/>
    <s v="JOHNSON ELECTRIC GROUP MEXICO"/>
    <s v="M19"/>
    <s v="I"/>
    <s v="SEA IMPO"/>
    <s v="67120000"/>
    <s v="NO COMMENTS"/>
    <m/>
    <m/>
    <s v="07"/>
    <s v="NO"/>
    <n v="0"/>
    <s v="NO"/>
    <m/>
    <m/>
    <m/>
  </r>
  <r>
    <s v="07"/>
    <s v="MXG"/>
    <n v="1013"/>
    <x v="10"/>
    <s v="Broker"/>
    <s v="BrokerFG-V-001-V1E26-M01"/>
    <x v="387"/>
    <s v="SAGS 33374"/>
    <s v="FEBRERO"/>
    <d v="2026-02-12T00:00:00"/>
    <s v="3658-6000200"/>
    <s v="OTRO"/>
    <s v="EXPORTACION"/>
    <s v="V1"/>
    <n v="0"/>
    <n v="0"/>
    <n v="1266.32"/>
    <n v="202.62"/>
    <n v="0"/>
    <n v="1468.94"/>
    <s v="MXN"/>
    <n v="85.323125893054211"/>
    <d v="2026-02-11T00:00:00"/>
    <s v="ADIENT"/>
    <s v="MEX"/>
    <s v="ZAC"/>
    <s v="JEG"/>
    <s v="M01"/>
    <s v="O"/>
    <s v="LAND EXPO"/>
    <s v="59210003"/>
    <s v="NO COMMENTS"/>
    <m/>
    <m/>
    <s v="07"/>
    <s v="NO"/>
    <n v="0"/>
    <s v="NO"/>
    <m/>
    <m/>
    <m/>
  </r>
  <r>
    <s v="07"/>
    <s v="MXG"/>
    <n v="1014"/>
    <x v="10"/>
    <s v="Broker"/>
    <s v="BrokerRM-V-003-V1I26-M19"/>
    <x v="297"/>
    <s v="SAGS 33356"/>
    <s v="FEBRERO"/>
    <d v="2026-02-11T00:00:00"/>
    <s v="3658-6000204"/>
    <s v="OTRO"/>
    <s v="IMPORTACION"/>
    <s v="V1"/>
    <n v="0"/>
    <n v="0"/>
    <n v="1845.01"/>
    <n v="295.20999999999998"/>
    <n v="0"/>
    <n v="2140.2199999999998"/>
    <s v="MXN"/>
    <n v="124.31430861630324"/>
    <d v="2026-02-11T00:00:00"/>
    <s v="ASAHI KASEI PLASTICS MEXICO SA DE CV"/>
    <s v="ZAC"/>
    <s v="MEX"/>
    <s v="JEG"/>
    <s v="M19"/>
    <s v="I"/>
    <s v="LAND IMPO"/>
    <s v="67110002"/>
    <s v="NO COMMENTS"/>
    <m/>
    <m/>
    <s v="07"/>
    <s v="NO"/>
    <n v="0"/>
    <s v="NO"/>
    <m/>
    <m/>
    <m/>
  </r>
  <r>
    <s v="07"/>
    <s v="MXG"/>
    <n v="1015"/>
    <x v="10"/>
    <s v="Broker"/>
    <s v="BrokerRM-V-004-V1I26-M01, M19, M61, M62, M63"/>
    <x v="810"/>
    <s v="SAGS 33383"/>
    <s v="FEBRERO"/>
    <d v="2026-02-13T00:00:00"/>
    <s v="3658-6000207"/>
    <s v="OTRO"/>
    <s v="IMPORTACION"/>
    <s v="V1"/>
    <n v="0"/>
    <n v="0"/>
    <n v="1266.32"/>
    <n v="202.62"/>
    <n v="0"/>
    <n v="1468.94"/>
    <s v="MXN"/>
    <n v="85.323125893054211"/>
    <d v="2026-02-12T00:00:00"/>
    <s v="CONDUMEX"/>
    <s v="ZAC"/>
    <s v="MEX"/>
    <s v="JEG"/>
    <s v="M01"/>
    <s v="I"/>
    <s v="LAND IMPO"/>
    <s v="67110002"/>
    <s v="NO COMMENTS"/>
    <m/>
    <m/>
    <s v="07"/>
    <s v="NO"/>
    <n v="0"/>
    <s v="NO"/>
    <m/>
    <m/>
    <m/>
  </r>
  <r>
    <s v="07"/>
    <s v="MXG"/>
    <n v="1016"/>
    <x v="10"/>
    <s v="Broker"/>
    <s v="BrokerFG-V-005-V1E26-M01"/>
    <x v="811"/>
    <s v="SAGS 33384"/>
    <s v="FEBRERO"/>
    <d v="2026-02-13T00:00:00"/>
    <s v="3658-6000208"/>
    <s v="OTRO"/>
    <s v="EXPORTACION"/>
    <s v="V1"/>
    <n v="0"/>
    <n v="0"/>
    <n v="1348.99"/>
    <n v="215.84"/>
    <n v="0"/>
    <n v="1564.83"/>
    <s v="MXN"/>
    <n v="90.892879961896341"/>
    <d v="2026-02-12T00:00:00"/>
    <s v="JEG"/>
    <s v="MEX"/>
    <s v="ZAC"/>
    <s v="CEBI INDUSTRIAS"/>
    <s v="M01"/>
    <s v="O"/>
    <s v="LAND EXPO"/>
    <s v="59210003"/>
    <s v="NO COMMENTS"/>
    <m/>
    <m/>
    <s v="07"/>
    <s v="NO"/>
    <n v="0"/>
    <s v="NO"/>
    <m/>
    <m/>
    <m/>
  </r>
  <r>
    <s v="07"/>
    <s v="MXG"/>
    <n v="1017"/>
    <x v="10"/>
    <s v="Broker"/>
    <s v="BrokerRM-V-007-V1I26-M19"/>
    <x v="812"/>
    <s v="SAGS 33399"/>
    <s v="FEBRERO"/>
    <d v="2026-02-13T00:00:00"/>
    <s v="3658-6000213"/>
    <s v="OTRO"/>
    <s v="IMPORTACION"/>
    <s v="V1"/>
    <n v="0"/>
    <n v="0"/>
    <n v="1431.66"/>
    <n v="229.07"/>
    <n v="0"/>
    <n v="1660.73"/>
    <s v="MXN"/>
    <n v="96.4632148790093"/>
    <d v="2026-02-13T00:00:00"/>
    <s v="DSV CONTRACT LOGISTICS SA DE CV"/>
    <s v="ZAC"/>
    <s v="MEX"/>
    <s v="JEG"/>
    <s v="M19"/>
    <s v="I"/>
    <s v="LAND IMPO"/>
    <s v="67110002"/>
    <s v="NO COMMENTS"/>
    <m/>
    <m/>
    <s v="07"/>
    <s v="NO"/>
    <n v="0"/>
    <s v="NO"/>
    <m/>
    <m/>
    <m/>
  </r>
  <r>
    <s v="07"/>
    <s v="MXG"/>
    <n v="1018"/>
    <x v="10"/>
    <s v="Broker"/>
    <s v="BrokerRM-V-008-V1I26-M46, M01"/>
    <x v="813"/>
    <s v="SAGS 33355"/>
    <s v="FEBRERO"/>
    <d v="2026-02-11T00:00:00"/>
    <s v="3658-6000214"/>
    <s v="OTRO"/>
    <s v="IMPORTACION"/>
    <s v="V1"/>
    <n v="0"/>
    <n v="0"/>
    <n v="1348.99"/>
    <n v="215.84"/>
    <n v="0"/>
    <n v="1564.83"/>
    <s v="MXN"/>
    <n v="90.892879961896341"/>
    <d v="2026-02-11T00:00:00"/>
    <s v="ELEKTRISOLA SA DE CV"/>
    <s v="ZAC"/>
    <s v="MEX"/>
    <s v="JEG"/>
    <s v="M46"/>
    <s v="I"/>
    <s v="LAND IMPO"/>
    <s v="67110002"/>
    <s v="NO COMMENTS"/>
    <m/>
    <m/>
    <s v="07"/>
    <s v="NO"/>
    <n v="0"/>
    <s v="NO"/>
    <m/>
    <m/>
    <m/>
  </r>
  <r>
    <s v="07"/>
    <s v="MXG"/>
    <n v="1019"/>
    <x v="10"/>
    <s v="Broker"/>
    <s v="BrokerRM-V-011-V1I26-M45"/>
    <x v="814"/>
    <s v="SAGS 33400"/>
    <s v="FEBRERO"/>
    <d v="2026-02-13T00:00:00"/>
    <s v="3658-6000217"/>
    <s v="OTRO"/>
    <s v="IMPORTACION"/>
    <s v="V1"/>
    <n v="0"/>
    <n v="0"/>
    <n v="1266.32"/>
    <n v="202.62"/>
    <n v="0"/>
    <n v="1468.94"/>
    <s v="MXN"/>
    <n v="85.323125893054211"/>
    <d v="2026-02-13T00:00:00"/>
    <s v="ELECTRICAL INSULATION SUPPLIERS DE MEXICO SA DE CV"/>
    <s v="ZAC"/>
    <s v="MEX"/>
    <s v="JEG"/>
    <s v="M62"/>
    <s v="I"/>
    <s v="LAND IMPO"/>
    <s v="67110002"/>
    <s v="NO COMMENTS"/>
    <m/>
    <m/>
    <s v="07"/>
    <s v="NO"/>
    <n v="0"/>
    <s v="NO"/>
    <m/>
    <m/>
    <m/>
  </r>
  <r>
    <s v="07"/>
    <s v="MXG"/>
    <n v="1020"/>
    <x v="10"/>
    <s v="Broker"/>
    <s v="BrokerRM-V-012-V1I26-M19"/>
    <x v="815"/>
    <s v="SAGS 33357"/>
    <s v="FEBRERO"/>
    <d v="2026-02-11T00:00:00"/>
    <s v="3658-6000219"/>
    <s v="OTRO"/>
    <s v="IMPORTACION"/>
    <s v="V1"/>
    <n v="0"/>
    <n v="0"/>
    <n v="1845.01"/>
    <n v="295.20999999999998"/>
    <n v="0"/>
    <n v="2140.2199999999998"/>
    <s v="MXN"/>
    <n v="124.31430861630324"/>
    <d v="2026-02-11T00:00:00"/>
    <s v="GO GLOBAL SLC S DE RL DE CV"/>
    <s v="ZAC"/>
    <s v="MEX"/>
    <s v="JEG"/>
    <s v="M19"/>
    <s v="I"/>
    <s v="LAND IMPO"/>
    <s v="67110002"/>
    <s v="NO COMMENTS"/>
    <m/>
    <m/>
    <s v="07"/>
    <s v="NO"/>
    <n v="0"/>
    <s v="NO"/>
    <m/>
    <m/>
    <m/>
  </r>
  <r>
    <s v="07"/>
    <s v="MXG"/>
    <n v="1021"/>
    <x v="10"/>
    <s v="Broker"/>
    <s v="BrokerFG-V-008-V1E26-M19"/>
    <x v="816"/>
    <s v="SAGS 33342"/>
    <s v="FEBRERO"/>
    <d v="2026-02-10T00:00:00"/>
    <s v="3658-6000221"/>
    <s v="OTRO"/>
    <s v="EXPORTACION"/>
    <s v="V1"/>
    <n v="0"/>
    <n v="0"/>
    <n v="5151.8100000000004"/>
    <n v="824.3"/>
    <n v="0"/>
    <n v="5976.11"/>
    <s v="MXN"/>
    <n v="347.12131596984233"/>
    <d v="2026-02-09T00:00:00"/>
    <s v="JEG"/>
    <s v="MEX"/>
    <s v="ZAC"/>
    <s v="GM"/>
    <s v="M19"/>
    <s v="O"/>
    <s v="LAND EXPO"/>
    <s v="59210003"/>
    <s v="NO COMMENTS"/>
    <m/>
    <m/>
    <s v="07"/>
    <s v="NO"/>
    <n v="0"/>
    <s v="NO"/>
    <m/>
    <m/>
    <m/>
  </r>
  <r>
    <s v="07"/>
    <s v="MXG"/>
    <n v="1022"/>
    <x v="10"/>
    <s v="Broker"/>
    <s v="BrokerRM-V-016-V1I26-M19-M17"/>
    <x v="817"/>
    <s v="SAGS 33401"/>
    <s v="FEBRERO"/>
    <d v="2026-02-13T00:00:00"/>
    <s v="3658-6000224"/>
    <s v="OTRO"/>
    <s v="IMPORTACION"/>
    <s v="V1"/>
    <n v="0"/>
    <n v="0"/>
    <n v="1514.33"/>
    <n v="242.3"/>
    <n v="0"/>
    <n v="1756.63"/>
    <s v="MXN"/>
    <n v="102.03354979612226"/>
    <d v="2026-02-13T00:00:00"/>
    <s v="HISCOMEX, S.A. DE C.V."/>
    <s v="ZAC"/>
    <s v="MEX"/>
    <s v="JEG"/>
    <s v="M19"/>
    <s v="I"/>
    <s v="LAND IMPO"/>
    <s v="67110002"/>
    <s v="NO COMMENTS"/>
    <m/>
    <m/>
    <s v="07"/>
    <s v="NO"/>
    <n v="0"/>
    <s v="NO"/>
    <m/>
    <m/>
    <m/>
  </r>
  <r>
    <s v="07"/>
    <s v="MXG"/>
    <n v="1023"/>
    <x v="10"/>
    <s v="Broker"/>
    <s v="BrokerRM-V-018-V1I26-M01"/>
    <x v="818"/>
    <s v="SAGS 33385"/>
    <s v="FEBRERO"/>
    <d v="2026-02-13T00:00:00"/>
    <s v="3658-6000226"/>
    <s v="OTRO"/>
    <s v="IMPORTACION"/>
    <s v="V1"/>
    <n v="0"/>
    <n v="0"/>
    <n v="1348.99"/>
    <n v="215.84"/>
    <n v="0"/>
    <n v="1564.83"/>
    <s v="MXN"/>
    <n v="90.892879961896341"/>
    <d v="2026-02-12T00:00:00"/>
    <s v="INNOVACION EN TERMOFORMADO SA DE CV"/>
    <s v="ZAC"/>
    <s v="MEX"/>
    <s v="JEG"/>
    <s v="M01"/>
    <s v="I"/>
    <s v="LAND IMPO"/>
    <s v="67110002"/>
    <s v="NO COMMENTS"/>
    <m/>
    <m/>
    <s v="07"/>
    <s v="NO"/>
    <n v="0"/>
    <s v="NO"/>
    <m/>
    <m/>
    <m/>
  </r>
  <r>
    <s v="07"/>
    <s v="MXG"/>
    <n v="1024"/>
    <x v="10"/>
    <s v="Broker"/>
    <s v="BrokerRM-V-020-V1I26-M19"/>
    <x v="723"/>
    <s v="SAGS 33358"/>
    <s v="FEBRERO"/>
    <d v="2026-02-11T00:00:00"/>
    <s v="3658-6000232"/>
    <s v="OTRO"/>
    <s v="IMPORTACION"/>
    <s v="V1"/>
    <n v="0"/>
    <n v="0"/>
    <n v="1266.32"/>
    <n v="202.62"/>
    <n v="0"/>
    <n v="1468.94"/>
    <s v="MXN"/>
    <n v="85.323125893054211"/>
    <d v="2026-02-11T00:00:00"/>
    <s v="KRAYDENMEX SA DE CV"/>
    <s v="ZAC"/>
    <s v="MEX"/>
    <s v="JEG"/>
    <s v="M19"/>
    <s v="I"/>
    <s v="LAND IMPO"/>
    <s v="67110002"/>
    <s v="NO COMMENTS"/>
    <m/>
    <m/>
    <s v="07"/>
    <s v="NO"/>
    <n v="0"/>
    <s v="NO"/>
    <m/>
    <m/>
    <m/>
  </r>
  <r>
    <s v="07"/>
    <s v="MXG"/>
    <n v="1025"/>
    <x v="10"/>
    <s v="Broker"/>
    <s v="BrokerRM-V-025-V1I26-M46"/>
    <x v="819"/>
    <s v="SAGS 33405"/>
    <s v="FEBRERO"/>
    <d v="2026-02-13T00:00:00"/>
    <s v="3658-6000240"/>
    <s v="OTRO"/>
    <s v="IMPORTACION"/>
    <s v="V1"/>
    <n v="0"/>
    <n v="0"/>
    <n v="1266.32"/>
    <n v="202.62"/>
    <n v="0"/>
    <n v="1468.94"/>
    <s v="MXN"/>
    <n v="85.323125893054211"/>
    <d v="2026-02-13T00:00:00"/>
    <s v="LUBRICANTES FUCHS"/>
    <s v="ZAC"/>
    <s v="MEX"/>
    <s v="JEG"/>
    <s v="M46"/>
    <s v="I"/>
    <s v="LAND IMPO"/>
    <s v="67110002"/>
    <s v="NO COMMENTS"/>
    <m/>
    <m/>
    <s v="07"/>
    <s v="NO"/>
    <n v="0"/>
    <s v="NO"/>
    <m/>
    <m/>
    <m/>
  </r>
  <r>
    <s v="07"/>
    <s v="MXG"/>
    <n v="1026"/>
    <x v="10"/>
    <s v="Broker"/>
    <s v="BrokerFG-V-014-V1E26-M23"/>
    <x v="820"/>
    <s v="SAGS 33386"/>
    <s v="FEBRERO"/>
    <d v="2026-02-13T00:00:00"/>
    <s v="3658-6000246"/>
    <s v="OTRO"/>
    <s v="EXPORTACION"/>
    <s v="V1"/>
    <n v="0"/>
    <n v="0"/>
    <n v="2423.6999999999998"/>
    <n v="387.8"/>
    <n v="0"/>
    <n v="2811.5"/>
    <s v="MXN"/>
    <n v="163.30549133955228"/>
    <d v="2026-02-12T00:00:00"/>
    <s v="JEG"/>
    <s v="MEX"/>
    <s v="ZAC"/>
    <s v="ROBERT BOSCH"/>
    <s v="M23"/>
    <s v="O"/>
    <s v="LAND EXPO"/>
    <s v="59210003"/>
    <s v="NO COMMENTS"/>
    <m/>
    <m/>
    <s v="07"/>
    <s v="NO"/>
    <n v="0"/>
    <s v="NO"/>
    <m/>
    <m/>
    <m/>
  </r>
  <r>
    <s v="07"/>
    <s v="MXG"/>
    <n v="1027"/>
    <x v="10"/>
    <s v="Broker"/>
    <s v="BrokerRM-V-030-V1I26-M19"/>
    <x v="821"/>
    <s v="SAGS 33402"/>
    <s v="FEBRERO"/>
    <d v="2026-02-13T00:00:00"/>
    <s v="3658-6000250"/>
    <s v="OTRO"/>
    <s v="IMPORTACION"/>
    <s v="V1"/>
    <n v="0"/>
    <n v="0"/>
    <n v="1266.32"/>
    <n v="202.62"/>
    <n v="0"/>
    <n v="1468.94"/>
    <s v="MXN"/>
    <n v="85.323125893054211"/>
    <d v="2026-02-13T00:00:00"/>
    <s v="VICTORY PACKAGING DE MEXICO S DE RL DE CV"/>
    <s v="ZAC"/>
    <s v="MEX"/>
    <s v="JEG"/>
    <s v="M19"/>
    <s v="I"/>
    <s v="LAND IMPO"/>
    <s v="67110002"/>
    <s v="NO COMMENTS"/>
    <m/>
    <m/>
    <s v="07"/>
    <s v="NO"/>
    <n v="0"/>
    <s v="NO"/>
    <m/>
    <m/>
    <m/>
  </r>
  <r>
    <s v="07"/>
    <s v="MXG"/>
    <n v="1028"/>
    <x v="10"/>
    <s v="Broker"/>
    <s v="BrokerRM-V-064-V1I26-M45"/>
    <x v="822"/>
    <s v="SAGS 33359"/>
    <s v="FEBRERO"/>
    <d v="2026-02-11T00:00:00"/>
    <s v="3658-6000253"/>
    <s v="OTRO"/>
    <s v="IMPORTACION"/>
    <s v="V1"/>
    <n v="0"/>
    <n v="0"/>
    <n v="1266.32"/>
    <n v="202.62"/>
    <n v="0"/>
    <n v="1468.94"/>
    <s v="MXN"/>
    <n v="85.323125893054211"/>
    <d v="2026-02-11T00:00:00"/>
    <s v="ELECTRICAL INSULATION SUPPLIERS DE MEXICO SA DE CV"/>
    <s v="ZAC"/>
    <s v="MEX"/>
    <s v="JEG"/>
    <s v="M62"/>
    <s v="I"/>
    <s v="LAND IMPO"/>
    <s v="67110002"/>
    <s v="NO COMMENTS"/>
    <m/>
    <m/>
    <s v="07"/>
    <s v="NO"/>
    <n v="0"/>
    <s v="NO"/>
    <m/>
    <m/>
    <m/>
  </r>
  <r>
    <s v="07"/>
    <s v="MXT"/>
    <n v="1029"/>
    <x v="10"/>
    <s v="Broker"/>
    <s v="BrokerVA-V-073-F4I25"/>
    <x v="823"/>
    <s v="SAGS 33406"/>
    <s v="FEBRERO"/>
    <d v="2026-02-13T00:00:00"/>
    <s v="3658-6001633"/>
    <s v="OTRO"/>
    <s v="IMPORTACION"/>
    <s v="F4"/>
    <n v="0"/>
    <n v="0"/>
    <n v="1384.44"/>
    <n v="221.52"/>
    <n v="0"/>
    <n v="1605.96"/>
    <s v="MXN"/>
    <n v="93.281908899757198"/>
    <d v="2026-02-13T00:00:00"/>
    <s v="JE NORTH"/>
    <s v="ZAC"/>
    <s v="MEX"/>
    <s v="JTM"/>
    <s v="M19"/>
    <s v="I"/>
    <s v="LAND IMPO"/>
    <s v="67110002"/>
    <s v="NO COMMENTS"/>
    <m/>
    <m/>
    <s v="07"/>
    <s v="NO"/>
    <n v="0"/>
    <s v="NO"/>
    <m/>
    <m/>
    <m/>
  </r>
  <r>
    <s v="07"/>
    <s v="MXT"/>
    <n v="1030"/>
    <x v="10"/>
    <s v="Broker"/>
    <s v="BrokerVA-V-074-F4I25"/>
    <x v="824"/>
    <s v="SAGS 33407"/>
    <s v="FEBRERO"/>
    <d v="2026-02-13T00:00:00"/>
    <s v="3658-6001634"/>
    <s v="OTRO"/>
    <s v="IMPORTACION"/>
    <s v="F4"/>
    <n v="0"/>
    <n v="0"/>
    <n v="1384.44"/>
    <n v="221.52"/>
    <n v="0"/>
    <n v="1605.96"/>
    <s v="MXN"/>
    <n v="93.281908899757198"/>
    <d v="2026-02-13T00:00:00"/>
    <s v="JE NORTH"/>
    <s v="ZAC"/>
    <s v="MEX"/>
    <s v="JTM"/>
    <s v="M19"/>
    <s v="I"/>
    <s v="LAND IMPO"/>
    <s v="67110002"/>
    <s v="NO COMMENTS"/>
    <m/>
    <m/>
    <s v="07"/>
    <s v="NO"/>
    <n v="0"/>
    <s v="NO"/>
    <m/>
    <m/>
    <m/>
  </r>
  <r>
    <s v="07"/>
    <s v="MXG"/>
    <n v="1031"/>
    <x v="11"/>
    <s v="Freight"/>
    <s v="FreightRM-V-034-V1I26-M19.1"/>
    <x v="825"/>
    <s v="C8609"/>
    <s v="FEBRERO"/>
    <d v="2026-02-09T00:00:00"/>
    <s v="/26-730 3658-6001001"/>
    <n v="6379"/>
    <s v="NAC"/>
    <s v="RB-002"/>
    <n v="0"/>
    <n v="0"/>
    <n v="10800"/>
    <n v="1728"/>
    <n v="432"/>
    <n v="12096"/>
    <s v="MXN"/>
    <n v="702.59406837745837"/>
    <d v="2026-02-09T00:00:00"/>
    <s v="SLP-ZAC"/>
    <s v="ASAHI"/>
    <s v="JOHNSON "/>
    <s v="ZAC"/>
    <s v="M19"/>
    <s v="I"/>
    <s v="LAND IMPO"/>
    <s v="67110002"/>
    <s v="NO COMMENTS"/>
    <m/>
    <m/>
    <s v="07"/>
    <s v="NO"/>
    <n v="0"/>
    <s v="NO"/>
    <m/>
    <m/>
    <m/>
  </r>
  <r>
    <s v="07"/>
    <s v="MXG"/>
    <n v="1032"/>
    <x v="11"/>
    <s v="Freight"/>
    <s v="FreightRM-V-060-V1I26-M19"/>
    <x v="826"/>
    <s v="C8692"/>
    <s v="FEBRERO"/>
    <d v="2026-02-12T00:00:00"/>
    <s v="26-730 3658-6001044"/>
    <n v="6395"/>
    <s v="NAC"/>
    <s v="S/N"/>
    <n v="0"/>
    <n v="0"/>
    <n v="19000"/>
    <n v="3040"/>
    <n v="0"/>
    <n v="22040"/>
    <s v="MXN"/>
    <n v="1280.1895888755939"/>
    <d v="2026-02-12T00:00:00"/>
    <s v="MTY-ZAC"/>
    <s v="REA"/>
    <s v="JOHNSON "/>
    <s v="ZAC"/>
    <s v="M19"/>
    <s v="I"/>
    <s v="LAND IMPO"/>
    <s v="67110002"/>
    <s v="NO COMMENTS"/>
    <m/>
    <m/>
    <s v="07"/>
    <s v="NO"/>
    <n v="0"/>
    <s v="NO"/>
    <m/>
    <m/>
    <m/>
  </r>
  <r>
    <s v="07"/>
    <s v="MXG"/>
    <n v="1033"/>
    <x v="16"/>
    <s v="Freight"/>
    <s v="FreightRM-V-008-V1I26-M46, M01.2"/>
    <x v="827"/>
    <s v="AGU11744473"/>
    <s v="FEBRERO"/>
    <s v="13-02-2026"/>
    <s v="26-730-3658-6000214"/>
    <s v="DG122-0316109"/>
    <s v="EXPO"/>
    <s v="OTRO"/>
    <n v="0"/>
    <n v="0"/>
    <n v="5032.08"/>
    <n v="805.13"/>
    <n v="0"/>
    <n v="5837.21"/>
    <s v="MXN"/>
    <n v="339.0533334882262"/>
    <d v="2026-01-28T00:00:00"/>
    <s v="ELEKTRISOLA"/>
    <s v="CHI"/>
    <s v="ZCL"/>
    <s v="JEG"/>
    <s v="M46"/>
    <s v="I"/>
    <s v="LAND IMPO"/>
    <s v="67110002"/>
    <s v="NO COMMENTS"/>
    <m/>
    <m/>
    <s v="07"/>
    <s v="NO"/>
    <n v="0"/>
    <s v="NO"/>
    <m/>
    <m/>
    <m/>
  </r>
  <r>
    <s v="07"/>
    <s v="MXG"/>
    <n v="1034"/>
    <x v="16"/>
    <s v="Freight"/>
    <s v="FreightRM-V-007-V1I26-M19.1"/>
    <x v="828"/>
    <s v="AGU11744483"/>
    <s v="FEBRERO"/>
    <s v="13-02-2026"/>
    <s v="26-730-3658-6000213"/>
    <s v="DG122-0316110"/>
    <s v="EXPO"/>
    <s v="OTRO"/>
    <n v="0"/>
    <n v="0"/>
    <n v="11270.23"/>
    <n v="1803.24"/>
    <n v="0"/>
    <n v="13073.47"/>
    <s v="MXN"/>
    <n v="759.37024430478266"/>
    <d v="2026-01-29T00:00:00"/>
    <s v="DSVINMB SOLUTIONS"/>
    <s v="NLE"/>
    <s v="ZCL"/>
    <s v="JEG"/>
    <s v="M19"/>
    <s v="I"/>
    <s v="LAND IMPO"/>
    <s v="67110002"/>
    <s v="NO COMMENTS"/>
    <m/>
    <m/>
    <s v="07"/>
    <s v="NO"/>
    <n v="0"/>
    <s v="NO"/>
    <m/>
    <m/>
    <m/>
  </r>
  <r>
    <s v="07"/>
    <s v="MXG"/>
    <n v="1035"/>
    <x v="16"/>
    <s v="Freight"/>
    <s v="FreightRM-V-022-V1I26-M19.2"/>
    <x v="829"/>
    <s v="AGU11744487"/>
    <s v="FEBRERO"/>
    <s v="13-02-2026"/>
    <s v="26-730-3658-6000234"/>
    <s v="DG122-0316111"/>
    <s v="EXPO"/>
    <s v="OTRO"/>
    <n v="0"/>
    <n v="0"/>
    <n v="4607.1499999999996"/>
    <n v="737.14"/>
    <n v="0"/>
    <n v="5344.29"/>
    <s v="MXN"/>
    <n v="310.42216052322811"/>
    <d v="2026-01-30T00:00:00"/>
    <s v="ST CLAIR"/>
    <s v="GYM"/>
    <s v="ZCL"/>
    <s v="JEG"/>
    <s v="M19"/>
    <s v="I"/>
    <s v="LAND IMPO"/>
    <s v="67110002"/>
    <s v="NO COMMENTS"/>
    <m/>
    <m/>
    <s v="07"/>
    <s v="NO"/>
    <n v="0"/>
    <s v="NO"/>
    <m/>
    <m/>
    <m/>
  </r>
  <r>
    <s v="07"/>
    <s v="MXG"/>
    <n v="1036"/>
    <x v="16"/>
    <s v="Freight"/>
    <s v="FreightRM-V-026-V1I26-M23.3"/>
    <x v="830"/>
    <s v="AGU11744491"/>
    <s v="FEBRERO"/>
    <s v="13-02-2026"/>
    <s v="26-730-3658-6000243"/>
    <s v="DG122-0316518"/>
    <s v="EXPO"/>
    <s v="OTRO"/>
    <n v="0"/>
    <n v="0"/>
    <n v="2858.4"/>
    <n v="457.34"/>
    <n v="0"/>
    <n v="3315.74"/>
    <s v="MXN"/>
    <n v="192.59418454711258"/>
    <d v="2026-01-30T00:00:00"/>
    <s v="PRECISION MODERNA"/>
    <s v="NAU"/>
    <s v="ZCL"/>
    <s v="JEG"/>
    <s v="M23"/>
    <s v="I"/>
    <s v="LAND IMPO"/>
    <s v="67110002"/>
    <s v="NO COMMENTS"/>
    <m/>
    <m/>
    <s v="07"/>
    <s v="NO"/>
    <n v="0"/>
    <s v="NO"/>
    <m/>
    <m/>
    <m/>
  </r>
  <r>
    <s v="07"/>
    <s v="MXG"/>
    <n v="1037"/>
    <x v="16"/>
    <s v="Freight"/>
    <s v="FreightRM-V-039-V1I26-M46, M01.1"/>
    <x v="831"/>
    <s v="AGU11744502"/>
    <s v="FEBRERO"/>
    <s v="13-02-2026"/>
    <s v="26-730-3658-6001011"/>
    <s v="DG122-0317595"/>
    <s v="EXPO"/>
    <s v="OTRO"/>
    <n v="0"/>
    <n v="0"/>
    <n v="5032.08"/>
    <n v="805.13"/>
    <n v="0"/>
    <n v="5837.21"/>
    <s v="MXN"/>
    <n v="339.0533334882262"/>
    <d v="2026-02-09T00:00:00"/>
    <s v="ELEKTRISOLA"/>
    <s v="CHI"/>
    <s v="ZCL"/>
    <s v="JEG"/>
    <s v="M46"/>
    <s v="I"/>
    <s v="LAND IMPO"/>
    <s v="67110002"/>
    <s v="NO COMMENTS"/>
    <m/>
    <m/>
    <s v="07"/>
    <s v="NO"/>
    <n v="0"/>
    <s v="NO"/>
    <m/>
    <m/>
    <m/>
  </r>
  <r>
    <s v="07"/>
    <s v="MXG"/>
    <n v="1038"/>
    <x v="13"/>
    <s v="Broker"/>
    <s v="BrokerRM-I-1036-AI26-M19"/>
    <x v="548"/>
    <s v="DHEXM 43809"/>
    <s v="FEBRERO"/>
    <d v="2026-02-11T00:00:00"/>
    <s v="26- 52- 3600- 6012667"/>
    <n v="6270591961"/>
    <s v="AIR IMPO"/>
    <s v="OTRO"/>
    <n v="0"/>
    <n v="0"/>
    <n v="6043.24"/>
    <n v="966.91840000000002"/>
    <n v="0"/>
    <n v="7010.1584000000003"/>
    <s v="MXN"/>
    <n v="407.18383847771287"/>
    <d v="2026-01-30T00:00:00"/>
    <s v="JEIML"/>
    <s v="CHN"/>
    <s v="ZAC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39"/>
    <x v="13"/>
    <s v="Broker"/>
    <s v="BrokerRM-I-1052-AI26-M19"/>
    <x v="832"/>
    <s v="DHEXM 43758"/>
    <s v="FEBRERO"/>
    <d v="2026-02-09T00:00:00"/>
    <s v="26- 52- 3600- 6012678"/>
    <n v="8365375922"/>
    <s v="AIR IMPO"/>
    <s v="OTRO"/>
    <n v="0"/>
    <n v="0"/>
    <n v="3743.64"/>
    <n v="598.98239999999998"/>
    <n v="0"/>
    <n v="4342.6224000000002"/>
    <s v="MXN"/>
    <n v="252.2404711841173"/>
    <d v="2026-01-30T00:00:00"/>
    <s v="JEIML"/>
    <s v="CHN"/>
    <s v="ZAC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40"/>
    <x v="13"/>
    <s v="Broker"/>
    <s v="BrokerRM-I-1051-AI26-M19"/>
    <x v="833"/>
    <s v="DHEXM 43757"/>
    <s v="FEBRERO"/>
    <d v="2026-02-09T00:00:00"/>
    <s v="26- 52- 3600- 6012688"/>
    <n v="5732423712"/>
    <s v="AIR IMPO"/>
    <s v="OTRO"/>
    <n v="0"/>
    <n v="0"/>
    <n v="4912.07"/>
    <n v="785.93119999999999"/>
    <n v="0"/>
    <n v="5698.0011999999997"/>
    <s v="MXN"/>
    <n v="330.96741441200726"/>
    <d v="2026-01-30T00:00:00"/>
    <s v="JEIML"/>
    <s v="CHN"/>
    <s v="ZAC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41"/>
    <x v="13"/>
    <s v="Broker"/>
    <s v="BrokerRM-I-1061-AI26-M19"/>
    <x v="834"/>
    <s v="DHEXM 43753"/>
    <s v="FEBRERO"/>
    <d v="2026-02-09T00:00:00"/>
    <s v="26- 52- 3600- 6014560"/>
    <n v="4524084191"/>
    <s v="AIR IMPO"/>
    <s v="OTRO"/>
    <n v="0"/>
    <n v="0"/>
    <n v="7320.35"/>
    <n v="1171.2560000000001"/>
    <n v="0"/>
    <n v="8491.6059999999998"/>
    <s v="MXN"/>
    <n v="493.23346615397122"/>
    <d v="2026-02-06T00:00:00"/>
    <s v="VAI"/>
    <s v="USA"/>
    <s v="ZAC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42"/>
    <x v="13"/>
    <s v="Broker"/>
    <s v="BrokerRM-I-1069-AI26-M19"/>
    <x v="835"/>
    <s v="DHEXM 43808"/>
    <s v="FEBRERO"/>
    <d v="2026-02-11T00:00:00"/>
    <s v="26- 52- 3600- 6014559"/>
    <n v="1327353731"/>
    <s v="AIR IMPO"/>
    <s v="OTRO"/>
    <n v="0"/>
    <n v="0"/>
    <n v="4642.62"/>
    <n v="742.81920000000002"/>
    <n v="0"/>
    <n v="5385.4391999999998"/>
    <s v="MXN"/>
    <n v="312.81230468976889"/>
    <d v="2026-02-06T00:00:00"/>
    <s v="JEIMLCL"/>
    <s v="CHN"/>
    <s v="ZAC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43"/>
    <x v="13"/>
    <s v="Broker"/>
    <s v="BrokerRM-I-1068-AI26-M19"/>
    <x v="836"/>
    <s v="DHEXM 43741"/>
    <s v="FEBRERO"/>
    <d v="2026-02-09T00:00:00"/>
    <s v="26- 52- 3600- 6014566"/>
    <n v="6692097436"/>
    <s v="AIR IMPO"/>
    <s v="OTRO"/>
    <n v="0"/>
    <n v="0"/>
    <n v="3741.85"/>
    <n v="598.69000000000005"/>
    <n v="0"/>
    <n v="4340.54"/>
    <s v="MXN"/>
    <n v="252.11951534020281"/>
    <d v="2026-02-06T00:00:00"/>
    <s v="SJTGCL"/>
    <s v="CHN"/>
    <s v="ZAC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44"/>
    <x v="1"/>
    <s v="Freight"/>
    <s v="FreightRM-I-1080-AI26-M19"/>
    <x v="837"/>
    <s v="ZCLIR00842741"/>
    <s v="FEBRERO"/>
    <d v="2026-02-20T00:00:00"/>
    <s v="OTRO"/>
    <s v="VARIAS"/>
    <s v="AIR IMPO"/>
    <s v="OTRO"/>
    <n v="0"/>
    <n v="0"/>
    <n v="66555.360000000001"/>
    <n v="2662.21"/>
    <n v="0"/>
    <n v="69217.570000000007"/>
    <s v="MXN"/>
    <n v="4020.4905844495302"/>
    <s v="VARIAS"/>
    <s v="VARIOUS"/>
    <s v="VARIOUS"/>
    <s v="ZAC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45"/>
    <x v="1"/>
    <s v="Freight"/>
    <s v="FreightRM-I-1109-AI26-M19"/>
    <x v="838"/>
    <s v="ZCLR006326035"/>
    <s v="FEBRERO"/>
    <d v="2026-02-20T00:00:00"/>
    <s v="OTRO"/>
    <s v="VARIAS"/>
    <s v="AIR IMPO"/>
    <s v="OTRO"/>
    <n v="0"/>
    <n v="0"/>
    <n v="5720.23"/>
    <n v="915.23"/>
    <n v="0"/>
    <n v="6635.46"/>
    <s v="MXN"/>
    <n v="385.41954670600944"/>
    <s v="VARIAS"/>
    <s v="VARIOUS"/>
    <s v="VARIOUS"/>
    <s v="ZAC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46"/>
    <x v="1"/>
    <s v="Freight"/>
    <s v="FreightPAQUETERIA"/>
    <x v="1"/>
    <s v="ZCLR006326036"/>
    <s v="FEBRERO"/>
    <d v="2026-02-20T00:00:00"/>
    <s v="OTRO"/>
    <s v="VARIAS"/>
    <s v="AIR IMPO"/>
    <s v="OTRO"/>
    <n v="0"/>
    <n v="0"/>
    <n v="20521.669999999998"/>
    <n v="685.72"/>
    <n v="0"/>
    <n v="21207.39"/>
    <s v="MXN"/>
    <n v="1231.8275809992913"/>
    <s v="VARIAS"/>
    <s v="VARIOUS"/>
    <s v="VARIOUS"/>
    <s v="ZAC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47"/>
    <x v="17"/>
    <s v="Broker"/>
    <s v="BrokerRM-J-1187LI26-M19.1, RM-J-1197LI26-M19.2"/>
    <x v="839"/>
    <s v="A269906"/>
    <s v="FEBRERO"/>
    <s v="13/2/2026"/>
    <s v="26-240-3483-6089016"/>
    <s v="OTRO"/>
    <s v="LAND IMPO"/>
    <s v="CB-052, 531890"/>
    <n v="0"/>
    <n v="0"/>
    <n v="448"/>
    <n v="0"/>
    <n v="0"/>
    <n v="448"/>
    <s v="USD"/>
    <n v="448"/>
    <s v="3/2/2026, 6/2/2026"/>
    <s v="TDS"/>
    <s v="USA"/>
    <s v="ZCL"/>
    <s v="JEG"/>
    <s v="M19"/>
    <s v="I"/>
    <s v="LAND IMPO"/>
    <s v="67110002"/>
    <s v="NO COMMENTS"/>
    <m/>
    <m/>
    <s v="07"/>
    <s v="NO"/>
    <n v="0"/>
    <s v="NO"/>
    <m/>
    <m/>
    <m/>
  </r>
  <r>
    <s v="07"/>
    <s v="MXG"/>
    <n v="1048"/>
    <x v="17"/>
    <s v="Broker"/>
    <s v="BrokerRM-J-1197LI26-M19.1."/>
    <x v="840"/>
    <s v="A269907"/>
    <s v="FEBRERO"/>
    <s v="13/2/2026"/>
    <s v="26-240-3483-6089021"/>
    <s v="OTRO"/>
    <s v="LAND IMPO"/>
    <n v="531890"/>
    <n v="0"/>
    <n v="0"/>
    <n v="84"/>
    <n v="0"/>
    <n v="0"/>
    <n v="84"/>
    <s v="USD"/>
    <n v="84"/>
    <d v="2026-06-02T00:00:00"/>
    <s v="TDS"/>
    <s v="USA"/>
    <s v="ZCL"/>
    <s v="JEG"/>
    <s v="M19"/>
    <s v="I"/>
    <s v="LAND IMPO"/>
    <s v="67110002"/>
    <s v="NO COMMENTS"/>
    <m/>
    <m/>
    <s v="07"/>
    <s v="NO"/>
    <n v="0"/>
    <s v="NO"/>
    <m/>
    <m/>
    <m/>
  </r>
  <r>
    <s v="07"/>
    <s v="MXG"/>
    <n v="1049"/>
    <x v="2"/>
    <s v="Broker"/>
    <s v="BrokerRM-R-001-SI25-M19-B"/>
    <x v="841"/>
    <s v="ALT82433"/>
    <s v="FEBRERO"/>
    <d v="2026-02-09T00:00:00"/>
    <s v="26-810-3699-6000695"/>
    <s v="HLCUHAM2512ARPK4"/>
    <s v="IMPO"/>
    <s v="HLBU3026847"/>
    <n v="0"/>
    <n v="10456.280000000001"/>
    <n v="2592.7199999999998"/>
    <n v="414.84"/>
    <n v="0"/>
    <n v="13463.84"/>
    <s v="MXN"/>
    <n v="782.04481825257608"/>
    <d v="2026-01-28T00:00:00"/>
    <s v="DSV AIR &amp; SEA GERMANY"/>
    <s v="GERMANY"/>
    <s v="MEX"/>
    <s v="DSV AIR &amp; SEA, S.A. DE C.V."/>
    <s v="M19"/>
    <s v="I"/>
    <s v="SEA IMPO"/>
    <s v="67120000"/>
    <s v="NO COMMENTS"/>
    <m/>
    <m/>
    <s v="07"/>
    <s v="NO"/>
    <n v="0"/>
    <s v="NO"/>
    <m/>
    <m/>
    <m/>
  </r>
  <r>
    <s v="07"/>
    <s v="MXG"/>
    <n v="1050"/>
    <x v="2"/>
    <s v="Broker"/>
    <s v="BrokerFG-I-0042-SE26-M23-L.D"/>
    <x v="842"/>
    <s v="ALT82496"/>
    <s v="FEBRERO"/>
    <d v="2026-02-10T00:00:00"/>
    <s v="26-810-3699-6021075"/>
    <s v="EXITATMHAM873094"/>
    <s v="EXPO"/>
    <s v="NEYNO20260114"/>
    <n v="0"/>
    <n v="3312.97"/>
    <n v="3097.98"/>
    <n v="495.68"/>
    <n v="0"/>
    <n v="6906.63"/>
    <s v="MXN"/>
    <n v="401.1704092656916"/>
    <d v="2026-01-26T00:00:00"/>
    <s v="JOHNSON ELECTRIC GROUP MEXICO S DE RL  DE CV"/>
    <s v="MEX"/>
    <s v="USA"/>
    <s v="JOHNSON ELECTRIC NORTH AMERICA INC"/>
    <s v="M23"/>
    <s v="O"/>
    <s v="SEA EXPO"/>
    <s v="59220000"/>
    <s v="NO COMMENTS"/>
    <m/>
    <m/>
    <s v="07"/>
    <s v="NO"/>
    <n v="0"/>
    <s v="NO"/>
    <m/>
    <m/>
    <m/>
  </r>
  <r>
    <s v="07"/>
    <s v="MXG"/>
    <n v="1051"/>
    <x v="2"/>
    <s v="Broker"/>
    <s v="BrokerRM-R-004-SI25-M19-B"/>
    <x v="843"/>
    <s v="ALT82533"/>
    <s v="FEBRERO"/>
    <d v="2026-02-11T00:00:00"/>
    <s v="26-810-3699-6000697"/>
    <s v="HLCUHAM2512BDBJ3"/>
    <s v="IMPO"/>
    <s v="HAMU3024510"/>
    <n v="0"/>
    <n v="9862.15"/>
    <n v="2499.39"/>
    <n v="399.9"/>
    <n v="0"/>
    <n v="12761.44"/>
    <s v="MXN"/>
    <n v="741.24603571055172"/>
    <d v="2026-01-28T00:00:00"/>
    <s v="DSV AIR &amp; SEA GERMANY"/>
    <s v="GERMANY"/>
    <s v="MEX"/>
    <s v="DSV AIR &amp; SEA, S.A. DE C.V."/>
    <s v="M19"/>
    <s v="I"/>
    <s v="SEA IMPO"/>
    <s v="67120000"/>
    <s v="NO COMMENTS"/>
    <m/>
    <m/>
    <s v="07"/>
    <s v="NO"/>
    <n v="0"/>
    <s v="NO"/>
    <m/>
    <m/>
    <m/>
  </r>
  <r>
    <s v="07"/>
    <s v="MXG"/>
    <n v="1052"/>
    <x v="2"/>
    <s v="Broker"/>
    <s v="BrokerFG-A-0006-SE26-M19.D"/>
    <x v="844"/>
    <s v="ALT82546"/>
    <s v="FEBRERO"/>
    <d v="2026-02-11T00:00:00"/>
    <s v="26-810-3699-6021119"/>
    <s v="94617417"/>
    <s v="EXPO"/>
    <s v="HLBU3786161"/>
    <n v="0"/>
    <n v="8263.6299999999992"/>
    <n v="3054.36"/>
    <n v="488.7"/>
    <n v="0"/>
    <n v="11806.69"/>
    <s v="MXN"/>
    <n v="685.78954705451838"/>
    <d v="2026-02-05T00:00:00"/>
    <s v="JOHNSON ELECTRIC GROUP MEXICO S DE RL  DE CV"/>
    <s v="MEX"/>
    <s v="USA"/>
    <s v="JOHNSON ELECTRIC NORTH AMERICA INC"/>
    <s v="M19"/>
    <s v="O"/>
    <s v="SEA EXPO"/>
    <s v="59220000"/>
    <s v="NO COMMENTS"/>
    <m/>
    <m/>
    <s v="07"/>
    <s v="NO"/>
    <n v="0"/>
    <s v="NO"/>
    <m/>
    <m/>
    <m/>
  </r>
  <r>
    <s v="07"/>
    <s v="MXG"/>
    <n v="1053"/>
    <x v="2"/>
    <s v="Broker"/>
    <s v="BrokerRM-I-1048-AI26-M19"/>
    <x v="845"/>
    <s v="GDL47992"/>
    <s v="FEBRERO"/>
    <d v="2026-02-09T00:00:00"/>
    <s v="26-480-3993-6000058"/>
    <s v="888135367223"/>
    <s v="AIR IMPO"/>
    <s v="OTRO"/>
    <n v="0"/>
    <n v="4191.49"/>
    <n v="794.17"/>
    <n v="127.07"/>
    <n v="0"/>
    <n v="5112.7299999999996"/>
    <s v="MXN"/>
    <n v="296.97203796424293"/>
    <d v="2026-01-20T00:00:00"/>
    <s v="DICEX SA DE CV"/>
    <s v="USA"/>
    <s v="ZCL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54"/>
    <x v="2"/>
    <s v="Broker"/>
    <s v="BrokerRM-I-1048-AI26-M19"/>
    <x v="845"/>
    <s v="GDL47993"/>
    <s v="FEBRERO"/>
    <d v="2026-02-09T00:00:00"/>
    <s v="26-480-3993-6000101"/>
    <s v="887824636971"/>
    <s v="AIR IMPO"/>
    <s v="OTRO"/>
    <n v="0"/>
    <n v="4135.2"/>
    <n v="771.44"/>
    <n v="123.43"/>
    <n v="0"/>
    <n v="5030.07"/>
    <s v="MXN"/>
    <n v="292.17074615768865"/>
    <d v="2026-01-28T00:00:00"/>
    <s v="DICEX SA DE CV"/>
    <s v="USA"/>
    <s v="ZCL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55"/>
    <x v="2"/>
    <s v="Broker"/>
    <s v="BrokerRM-I-1072-AI26-M19"/>
    <x v="846"/>
    <s v="GDL48019"/>
    <s v="FEBRERO"/>
    <d v="2026-02-11T00:00:00"/>
    <s v="26-480-3993-6000146"/>
    <n v="887940159485"/>
    <s v="AIR IMPO"/>
    <s v="OTRO"/>
    <n v="0"/>
    <n v="4352.3999999999996"/>
    <n v="794.17"/>
    <n v="127.07"/>
    <n v="0"/>
    <n v="5273.64"/>
    <s v="MXN"/>
    <n v="306.31846748992228"/>
    <d v="2026-02-05T00:00:00"/>
    <s v="DICEX SA DE CV"/>
    <s v="USA"/>
    <s v="ZCL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56"/>
    <x v="2"/>
    <s v="Broker"/>
    <s v="BrokerRM-I-1071-AI26-M19"/>
    <x v="847"/>
    <s v="GDL48020"/>
    <s v="FEBRERO"/>
    <d v="2026-02-11T00:00:00"/>
    <s v="26-480-3993-6000141"/>
    <n v="887742663033"/>
    <s v="AIR IMPO"/>
    <s v="OTRO"/>
    <n v="0"/>
    <n v="4109.8900000000003"/>
    <n v="781.53"/>
    <n v="125.04"/>
    <n v="0"/>
    <n v="5016.46"/>
    <s v="MXN"/>
    <n v="291.38021166110985"/>
    <d v="2026-02-05T00:00:00"/>
    <s v="DICEX SA DE CV"/>
    <s v="USA"/>
    <s v="ZCL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57"/>
    <x v="2"/>
    <s v="Broker"/>
    <s v="BrokerRM-I-1074-AI26-M19"/>
    <x v="848"/>
    <s v="GDL48021"/>
    <s v="FEBRERO"/>
    <d v="2026-02-11T00:00:00"/>
    <s v="26-480-3993-6000147"/>
    <s v="887871887149"/>
    <s v="AIR IMPO"/>
    <s v="OTRO"/>
    <n v="0"/>
    <n v="3893.98"/>
    <n v="762.89"/>
    <n v="122.06"/>
    <n v="0"/>
    <n v="4778.93"/>
    <s v="MXN"/>
    <n v="277.58332268444838"/>
    <d v="2026-02-05T00:00:00"/>
    <s v="DICEX SA DE CV"/>
    <s v="USA"/>
    <s v="ZCL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58"/>
    <x v="2"/>
    <s v="Broker"/>
    <s v="BrokerRM-I-1090-AI26-M19"/>
    <x v="849"/>
    <s v="GDL48030"/>
    <s v="FEBRERO"/>
    <d v="2026-02-12T00:00:00"/>
    <s v="26-480-3993-6000147"/>
    <s v="887871887149"/>
    <s v="AIR IMPO"/>
    <s v="OTRO"/>
    <n v="0"/>
    <n v="4122.95"/>
    <n v="762.89"/>
    <n v="122.06"/>
    <n v="0"/>
    <n v="5007.8999999999996"/>
    <s v="MXN"/>
    <n v="290.88300554129245"/>
    <d v="2026-02-10T00:00:00"/>
    <s v="DICEX SA DE CV"/>
    <s v="USA"/>
    <s v="ZCL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59"/>
    <x v="2"/>
    <s v="Broker"/>
    <s v="BrokerRM-I-1073-AI26-M19"/>
    <x v="850"/>
    <s v="GDL48031"/>
    <s v="FEBRERO"/>
    <d v="2026-02-12T00:00:00"/>
    <s v="26-480-3993-6000174"/>
    <n v="887871887149"/>
    <s v="AIR IMPO"/>
    <s v="OTRO"/>
    <n v="0"/>
    <n v="3979.69"/>
    <n v="762.89"/>
    <n v="122.06"/>
    <n v="0"/>
    <n v="4864.6400000000003"/>
    <s v="MXN"/>
    <n v="282.56177321360116"/>
    <d v="2026-02-10T00:00:00"/>
    <s v="DICEX SA DE CV"/>
    <s v="USA"/>
    <s v="ZCL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60"/>
    <x v="2"/>
    <s v="Broker"/>
    <s v="BrokerRM-I-1054-AI26-M19"/>
    <x v="851"/>
    <s v="GDL48032"/>
    <s v="FEBRERO"/>
    <d v="2026-02-12T00:00:00"/>
    <s v="26-480-3993-6000127"/>
    <n v="887871887149"/>
    <s v="AIR IMPO"/>
    <s v="OTRO"/>
    <n v="0"/>
    <n v="4471.34"/>
    <n v="790.29"/>
    <n v="126.45"/>
    <n v="0"/>
    <n v="5388.08"/>
    <s v="MXN"/>
    <n v="312.96569510112568"/>
    <d v="2026-02-04T00:00:00"/>
    <s v="DICEX SA DE CV"/>
    <s v="USA"/>
    <s v="ZCL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61"/>
    <x v="2"/>
    <s v="Broker"/>
    <s v="BrokerRM-I-1058-AI26-M19"/>
    <x v="852"/>
    <s v="GDL48033"/>
    <s v="FEBRERO"/>
    <d v="2026-02-12T00:00:00"/>
    <s v="26-480-3993-6000132"/>
    <n v="887871887149"/>
    <s v="AIR IMPO"/>
    <s v="OTRO"/>
    <n v="0"/>
    <n v="4048.75"/>
    <n v="777.83"/>
    <n v="124.45"/>
    <n v="0"/>
    <n v="4951.03"/>
    <s v="MXN"/>
    <n v="287.57972142516928"/>
    <d v="2026-02-04T00:00:00"/>
    <s v="DICEX SA DE CV"/>
    <s v="USA"/>
    <s v="ZCL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62"/>
    <x v="2"/>
    <s v="Broker"/>
    <s v="BrokerRM-M-232-SI25-M19-L-B"/>
    <x v="853"/>
    <s v="MZO190968"/>
    <s v="FEBRERO"/>
    <d v="2026-02-09T00:00:00"/>
    <s v="26 16 1690 6002263"/>
    <s v="HLCUSEL251163138"/>
    <s v=" IMPO "/>
    <s v="HLCUSEL251163138"/>
    <n v="0"/>
    <n v="8887.92"/>
    <n v="2499.38"/>
    <n v="399.9"/>
    <n v="0"/>
    <n v="11787.2"/>
    <s v="MXN"/>
    <n v="684.65747377470063"/>
    <d v="2026-02-09T00:00:00"/>
    <s v="JOHNSON ELECTRIC INDUSTRIAL MANUFACTORY LIMITED"/>
    <s v="IND"/>
    <s v="ZCL"/>
    <s v="JEG"/>
    <s v="M19"/>
    <s v="I"/>
    <s v="SEA IMPO"/>
    <s v="67120000"/>
    <s v="NO COMMENTS"/>
    <m/>
    <m/>
    <s v="07"/>
    <s v="NO"/>
    <n v="0"/>
    <s v="NO"/>
    <m/>
    <m/>
    <m/>
  </r>
  <r>
    <s v="07"/>
    <s v="MXG"/>
    <n v="1063"/>
    <x v="2"/>
    <s v="Broker"/>
    <s v="BrokerAF-M-240-SI25-M19-L-B"/>
    <x v="854"/>
    <s v="MZO190969"/>
    <s v="FEBRERO"/>
    <d v="2026-02-09T00:00:00"/>
    <s v="26 16 1690 6000724"/>
    <s v="HLCUHKG2511ASGO3"/>
    <s v="  IMPO  "/>
    <s v="HLCUHKG2511ASGO3"/>
    <n v="0"/>
    <n v="10047.92"/>
    <n v="2499.38"/>
    <n v="399.9"/>
    <n v="0"/>
    <n v="12947.2"/>
    <s v="MXN"/>
    <n v="752.03587318920552"/>
    <d v="2026-02-09T00:00:00"/>
    <s v="FU DA ELECTRIC INDUSTRIAL CO.,LIMITED "/>
    <s v="CHN"/>
    <s v="ZCL"/>
    <s v="JEG"/>
    <s v="M19"/>
    <s v="I"/>
    <s v="SEA IMPO"/>
    <s v="67120000"/>
    <s v="NO COMMENTS"/>
    <m/>
    <m/>
    <s v="07"/>
    <s v="NO"/>
    <n v="0"/>
    <s v="NO"/>
    <m/>
    <m/>
    <m/>
  </r>
  <r>
    <s v="07"/>
    <s v="MXG"/>
    <n v="1064"/>
    <x v="2"/>
    <s v="Broker"/>
    <s v="BrokerRM-M-575-SI25-M19-B"/>
    <x v="855"/>
    <s v="MZO191040"/>
    <s v="FEBRERO"/>
    <d v="2026-02-10T00:00:00"/>
    <s v="26 16 1690 6003204"/>
    <s v="OOLU2038304190"/>
    <s v="  IMPO  "/>
    <s v="OERU4257315"/>
    <n v="0"/>
    <n v="0"/>
    <n v="2401.94"/>
    <n v="384.31"/>
    <n v="0"/>
    <n v="2786.25"/>
    <s v="MXN"/>
    <n v="161.83884945574516"/>
    <d v="2026-02-10T00:00:00"/>
    <s v="JOHNSON ELECTRIC INDUSTRIAL MANUFACTORY LIMITED"/>
    <s v="CHN"/>
    <s v="ZCL"/>
    <s v="JEG"/>
    <s v="M19"/>
    <s v="I"/>
    <s v="SEA IMPO"/>
    <s v="67120000"/>
    <s v="NO COMMENTS"/>
    <m/>
    <m/>
    <s v="07"/>
    <s v="NO"/>
    <n v="0"/>
    <s v="NO"/>
    <m/>
    <m/>
    <m/>
  </r>
  <r>
    <s v="07"/>
    <s v="MXG"/>
    <n v="1065"/>
    <x v="2"/>
    <s v="Broker"/>
    <s v="BrokerRM-M-249-SI25-M19-L-B"/>
    <x v="856"/>
    <s v="MZO191139"/>
    <s v="FEBRERO"/>
    <d v="2026-02-11T00:00:00"/>
    <s v="25 16 1690 6002011"/>
    <s v="SNLGSHXL0100001"/>
    <s v=" IMPO "/>
    <s v="SNLGSHXL0100001"/>
    <n v="0"/>
    <n v="9922.64"/>
    <n v="2429.7199999999998"/>
    <n v="388.76"/>
    <n v="0"/>
    <n v="12741.12"/>
    <s v="MXN"/>
    <n v="740.0657520242562"/>
    <d v="2026-02-11T00:00:00"/>
    <s v="SHANGHAI KRAH ELECTRONICS CO; LTD"/>
    <s v="IND"/>
    <s v="ZCL"/>
    <s v="JEG"/>
    <s v="M19"/>
    <s v="I"/>
    <s v="SEA IMPO"/>
    <s v="67120000"/>
    <s v="NO COMMENTS"/>
    <m/>
    <m/>
    <s v="07"/>
    <s v="NO"/>
    <n v="0"/>
    <s v="NO"/>
    <m/>
    <m/>
    <m/>
  </r>
  <r>
    <s v="07"/>
    <s v="MXG"/>
    <n v="1066"/>
    <x v="2"/>
    <s v="Broker"/>
    <s v="BrokerRM-M-567-SI25-M19-B"/>
    <x v="775"/>
    <s v="MZO191243"/>
    <s v="FEBRERO"/>
    <d v="2026-02-12T00:00:00"/>
    <s v="26 16 1690 6002217"/>
    <s v="MEDUYM485346"/>
    <s v=" IMPO "/>
    <s v="CAXU9227982"/>
    <n v="0"/>
    <n v="34930.19"/>
    <n v="4679.75"/>
    <n v="748.76"/>
    <n v="0"/>
    <n v="40358.699999999997"/>
    <s v="MXN"/>
    <n v="2344.228110732914"/>
    <d v="2026-02-12T00:00:00"/>
    <s v="JOHNSON ELECTRIC INDUSTRIAL MANUFACTORY LIMITED"/>
    <s v="CHN"/>
    <s v="ZCL"/>
    <s v="JEG"/>
    <s v="M19"/>
    <s v="I"/>
    <s v="SEA IMPO"/>
    <s v="67120000"/>
    <n v="8666791"/>
    <s v="67115005"/>
    <n v="24631.79"/>
    <s v="07"/>
    <s v="NO"/>
    <n v="0"/>
    <s v="NO"/>
    <m/>
    <m/>
    <m/>
  </r>
  <r>
    <s v="07"/>
    <s v="MXG"/>
    <n v="1067"/>
    <x v="2"/>
    <s v="Broker"/>
    <s v="BrokerRM-M-583-SI25-M19-B"/>
    <x v="857"/>
    <s v="MZO191256"/>
    <s v="FEBRERO"/>
    <d v="2026-02-12T00:00:00"/>
    <s v="26 16 1690 6002929"/>
    <s v="COSU6439565731"/>
    <s v=" IMPO "/>
    <s v="CSNU5795810"/>
    <n v="0"/>
    <n v="0"/>
    <n v="2401.94"/>
    <n v="384.31"/>
    <n v="0"/>
    <n v="2786.25"/>
    <s v="MXN"/>
    <n v="161.83884945574516"/>
    <d v="2026-02-12T00:00:00"/>
    <s v="JOHNSON ELECTRIC INDUSTRIAL MANUFACTORY LIMITED"/>
    <s v="CHN"/>
    <s v="ZCL"/>
    <s v="JEG"/>
    <s v="M19"/>
    <s v="I"/>
    <s v="SEA IMPO"/>
    <s v="67120000"/>
    <s v="NO COMMENTS"/>
    <m/>
    <m/>
    <s v="07"/>
    <s v="NO"/>
    <n v="0"/>
    <s v="NO"/>
    <m/>
    <m/>
    <m/>
  </r>
  <r>
    <s v="07"/>
    <s v="MXG"/>
    <n v="1068"/>
    <x v="2"/>
    <s v="Broker"/>
    <s v="BrokerRM-M-573-SI25-M19-B"/>
    <x v="659"/>
    <s v="MZO191257"/>
    <s v="FEBRERO"/>
    <d v="2026-02-12T00:00:00"/>
    <s v="26 16 1690 6002215"/>
    <s v="OOLU2038301701"/>
    <s v=" IMPO "/>
    <s v="OOLU6938830"/>
    <n v="0"/>
    <n v="19043.27"/>
    <n v="3472.14"/>
    <n v="555.54"/>
    <n v="0"/>
    <n v="23070.95"/>
    <s v="MXN"/>
    <n v="1340.0721413552351"/>
    <d v="2026-02-12T00:00:00"/>
    <s v="JOHNSON ELECTRIC INDUSTRIAL MANUFACTORY LIMITED"/>
    <s v="CHN"/>
    <s v="ZCL"/>
    <s v="JEG"/>
    <s v="M19"/>
    <s v="I"/>
    <s v="SEA IMPO"/>
    <s v="67120000"/>
    <s v="NO COMMENTS"/>
    <m/>
    <m/>
    <s v="07"/>
    <s v="NO"/>
    <n v="0"/>
    <s v="NO"/>
    <m/>
    <m/>
    <m/>
  </r>
  <r>
    <s v="07"/>
    <s v="MXG"/>
    <n v="1069"/>
    <x v="2"/>
    <s v="Broker"/>
    <s v="BrokerRM-M-581-SI25-M19-B"/>
    <x v="858"/>
    <s v="MZO191271"/>
    <s v="FEBRERO"/>
    <d v="2026-02-12T00:00:00"/>
    <s v="26 16 1690 6002210"/>
    <s v="COSU6439565730"/>
    <s v="  IMPO  "/>
    <s v="CSNU8622715"/>
    <n v="0"/>
    <n v="18501.64"/>
    <n v="2774.62"/>
    <n v="443.94"/>
    <n v="0"/>
    <n v="21720.2"/>
    <s v="MXN"/>
    <n v="1261.6140611749399"/>
    <d v="2026-02-12T00:00:00"/>
    <s v="JOHNSON ELECTRIC INDUSTRIAL MANUFACTORY LIMITED"/>
    <s v="CHN"/>
    <s v="ZCL"/>
    <s v="JEG"/>
    <s v="M19"/>
    <s v="I"/>
    <s v="SEA IMPO"/>
    <s v="67120000"/>
    <s v="NO COMMENTS"/>
    <m/>
    <m/>
    <s v="07"/>
    <s v="NO"/>
    <n v="0"/>
    <s v="NO"/>
    <m/>
    <m/>
    <m/>
  </r>
  <r>
    <s v="07"/>
    <s v="MXG"/>
    <n v="1070"/>
    <x v="2"/>
    <s v="Broker"/>
    <s v="BrokerRM-M-556-SI25-M19-B"/>
    <x v="660"/>
    <s v="MZO191325"/>
    <s v="FEBRERO"/>
    <d v="2026-02-13T00:00:00"/>
    <s v="26 16 1690 6000715"/>
    <s v="COSU6437870990"/>
    <s v=" IMPO "/>
    <s v="FSCU8313696"/>
    <n v="0"/>
    <n v="28884"/>
    <n v="0"/>
    <n v="0"/>
    <n v="0"/>
    <n v="28884"/>
    <s v="MXN"/>
    <n v="1677.7221454211731"/>
    <d v="2026-02-13T00:00:00"/>
    <s v="JOHNSON ELECTRIC INDUSTRIAL MANUFACTORY LIMITED"/>
    <s v="CHN"/>
    <s v="ZCL"/>
    <s v="JEG"/>
    <s v="M19"/>
    <s v="I"/>
    <s v="SEA IMPO"/>
    <s v="67120000"/>
    <s v="COMPLEMENTARIA DE LA CUENTA MZO190155/MNND23730238"/>
    <s v="67115005"/>
    <n v="21750"/>
    <s v="07"/>
    <s v="NO"/>
    <n v="0"/>
    <s v="NO"/>
    <m/>
    <m/>
    <m/>
  </r>
  <r>
    <s v="07"/>
    <s v="MXG"/>
    <n v="1071"/>
    <x v="2"/>
    <s v="Broker"/>
    <s v="BrokerRM-M-585-SI25-M19-B"/>
    <x v="859"/>
    <s v="MZO191463"/>
    <s v="FEBRERO"/>
    <d v="2026-02-13T00:00:00"/>
    <s v="26 16 1690 6002206"/>
    <s v="MEDUYM598924"/>
    <s v="   IMPO   "/>
    <s v="BMOU6750278"/>
    <n v="0"/>
    <n v="28108.16"/>
    <n v="8811.89"/>
    <n v="1409.9"/>
    <n v="0"/>
    <n v="38329.949999999997"/>
    <s v="MXN"/>
    <n v="2226.3885177913821"/>
    <d v="2026-02-13T00:00:00"/>
    <s v="JOHNSON ELECTRIC INDUSTRIAL MANUFACTORY LIMITED"/>
    <s v="CHN"/>
    <s v="ZCL"/>
    <s v="JEG"/>
    <s v="M19"/>
    <s v="I"/>
    <s v="SEA IMPO"/>
    <s v="67120000"/>
    <n v="8670700"/>
    <s v="67115005"/>
    <n v="18366.560000000001"/>
    <s v="07"/>
    <s v="NO"/>
    <n v="0"/>
    <s v="NO"/>
    <m/>
    <m/>
    <m/>
  </r>
  <r>
    <s v="07"/>
    <s v="MXG"/>
    <n v="1072"/>
    <x v="2"/>
    <s v="Broker"/>
    <s v="BrokerRM-M-569-SI25-M19-B"/>
    <x v="668"/>
    <s v="MZO191470"/>
    <s v="FEBRERO"/>
    <d v="2026-02-13T00:00:00"/>
    <s v="26 16 1690 6002200"/>
    <s v="COSU6438984021"/>
    <s v="   IMPO   "/>
    <s v="SELU4521060"/>
    <n v="0"/>
    <n v="13340"/>
    <n v="0"/>
    <n v="0"/>
    <n v="0"/>
    <n v="13340"/>
    <s v="MXN"/>
    <n v="774.85159326680684"/>
    <d v="2026-02-13T00:00:00"/>
    <s v="JOHNSON ELECTRIC INDUSTRIAL MANUFACTORY LIMITED"/>
    <s v="CHN"/>
    <s v="ZCL"/>
    <s v="JEG"/>
    <s v="M19"/>
    <s v="I"/>
    <s v="SEA IMPO"/>
    <s v="67120000"/>
    <s v="COMPLEMENTARIA DE LA CUENTA MZO190173/MNND23726624"/>
    <s v="67115005"/>
    <n v="7830"/>
    <s v="07"/>
    <s v="NO"/>
    <n v="0"/>
    <s v="NO"/>
    <m/>
    <m/>
    <m/>
  </r>
  <r>
    <s v="07"/>
    <s v="MXG"/>
    <n v="1073"/>
    <x v="2"/>
    <s v="Broker"/>
    <s v="BrokerRM-M-571-SI25-M19-B"/>
    <x v="665"/>
    <s v="MZO191474"/>
    <s v="FEBRERO"/>
    <d v="2026-02-14T00:00:00"/>
    <s v="26 16 1690 6002202"/>
    <s v="COSU6438984023"/>
    <s v="   IMPO   "/>
    <s v="CSLU6013836"/>
    <n v="0"/>
    <n v="11368"/>
    <n v="0"/>
    <n v="0"/>
    <n v="0"/>
    <n v="11368"/>
    <s v="MXN"/>
    <n v="660.30831426214843"/>
    <d v="2026-02-14T00:00:00"/>
    <s v="JOHNSON ELECTRIC INDUSTRIAL MANUFACTORY LIMITED"/>
    <s v="CHN"/>
    <s v="ZCL"/>
    <s v="JEG"/>
    <s v="M19"/>
    <s v="I"/>
    <s v="SEA IMPO"/>
    <s v="67120000"/>
    <s v="COMPLEMENTARIA DE LA CUENTA MZO190170/MNND23718326"/>
    <s v="67115005"/>
    <n v="5220"/>
    <s v="07"/>
    <s v="NO"/>
    <n v="0"/>
    <s v="NO"/>
    <m/>
    <m/>
    <m/>
  </r>
  <r>
    <s v="07"/>
    <s v="MXG"/>
    <n v="1074"/>
    <x v="2"/>
    <s v="Broker"/>
    <s v="BrokerRM-M-570-SI25-M19-B"/>
    <x v="669"/>
    <s v="MZO191480"/>
    <s v="FEBRERO"/>
    <d v="2026-02-14T00:00:00"/>
    <s v="26 16 1690 6002201"/>
    <s v="COSU6438984022"/>
    <s v="   IMPO   "/>
    <s v="OOLU9575488"/>
    <n v="0"/>
    <n v="13340"/>
    <n v="0"/>
    <n v="0"/>
    <n v="0"/>
    <n v="13340"/>
    <s v="MXN"/>
    <n v="774.85159326680684"/>
    <d v="2026-02-14T00:00:00"/>
    <s v="JOHNSON ELECTRIC INDUSTRIAL MANUFACTORY LIMITED"/>
    <s v="CHN"/>
    <s v="ZCL"/>
    <s v="JEG"/>
    <s v="M19"/>
    <s v="I"/>
    <s v="SEA IMPO"/>
    <s v="67120000"/>
    <s v="COMPLEMENTARIA DE LA CUENTA MZO190174/MNND23726618"/>
    <s v="67115005"/>
    <n v="7830"/>
    <s v="07"/>
    <s v="NO"/>
    <n v="0"/>
    <s v="NO"/>
    <m/>
    <m/>
    <m/>
  </r>
  <r>
    <s v="07"/>
    <s v="MXG"/>
    <n v="1075"/>
    <x v="2"/>
    <s v="Broker"/>
    <s v="BrokerFG-R2117LE25.M19 // FG-R2118LE25.M01 // FG-R2111LE25.M19"/>
    <x v="860"/>
    <s v="NL242496"/>
    <s v="FEBRERO"/>
    <d v="2026-02-12T00:00:00"/>
    <n v="6049491"/>
    <s v="OTRO"/>
    <s v="LAND EXPO"/>
    <s v="OTRO"/>
    <n v="0"/>
    <n v="0"/>
    <n v="14943.12"/>
    <n v="2390.9"/>
    <n v="0"/>
    <n v="17334.02"/>
    <s v="MXN"/>
    <n v="1006.8435543267387"/>
    <s v="VARIAS"/>
    <s v="JEG"/>
    <s v="ZAC"/>
    <s v="USA"/>
    <s v="JENA"/>
    <s v="M19"/>
    <s v="O"/>
    <s v="LAND EXPO"/>
    <s v="59210003"/>
    <s v="NO COMMENTS"/>
    <m/>
    <m/>
    <s v="07"/>
    <s v="NO"/>
    <n v="0"/>
    <s v="NO"/>
    <m/>
    <m/>
    <m/>
  </r>
  <r>
    <s v="07"/>
    <s v="MXG"/>
    <n v="1076"/>
    <x v="2"/>
    <s v="Broker"/>
    <s v="BrokerFG-R-2124LE25.M01 // FG-R-2125LE25.M19 // FG-R-2126LE25.M19"/>
    <x v="861"/>
    <s v="NL242573"/>
    <s v="FEBRERO"/>
    <d v="2026-02-13T00:00:00"/>
    <n v="6050449"/>
    <s v="OTRO"/>
    <s v="LAND EXPO"/>
    <s v="OTRO"/>
    <n v="0"/>
    <n v="0"/>
    <n v="17534.900000000001"/>
    <n v="2805.59"/>
    <n v="0"/>
    <n v="20340.490000000002"/>
    <s v="MXN"/>
    <n v="1181.4738444023653"/>
    <s v="VARIAS"/>
    <s v="JEG"/>
    <s v="ZAC"/>
    <s v="USA"/>
    <s v="JENA"/>
    <s v="M19"/>
    <s v="O"/>
    <s v="LAND EXPO"/>
    <s v="59210003"/>
    <s v="NO COMMENTS"/>
    <m/>
    <m/>
    <s v="07"/>
    <s v="NO"/>
    <n v="0"/>
    <s v="NO"/>
    <m/>
    <m/>
    <m/>
  </r>
  <r>
    <s v="07"/>
    <s v="MXG"/>
    <n v="1077"/>
    <x v="2"/>
    <s v="Broker"/>
    <s v="BrokerFG-R-2114LE25.M45"/>
    <x v="862"/>
    <s v="SLP26506"/>
    <s v="FEBRERO"/>
    <d v="2026-02-10T00:00:00"/>
    <s v="25-731-1628-6002676"/>
    <s v="OTRO"/>
    <s v="EXPO"/>
    <s v="SNLU134082"/>
    <n v="0"/>
    <n v="0"/>
    <n v="726.54"/>
    <n v="434.21"/>
    <n v="0"/>
    <n v="3148.03"/>
    <s v="MXN"/>
    <n v="182.85277819727932"/>
    <d v="2026-02-04T00:00:00"/>
    <s v="ZCL"/>
    <s v="ZCL"/>
    <s v="USA"/>
    <s v="JEG"/>
    <s v="M62"/>
    <s v="O"/>
    <s v="LAND EXPO"/>
    <s v="59210003"/>
    <s v="NO COMMENTS"/>
    <m/>
    <m/>
    <s v="07"/>
    <s v="NO"/>
    <n v="0"/>
    <s v="NO"/>
    <m/>
    <m/>
    <m/>
  </r>
  <r>
    <s v="07"/>
    <s v="MXG"/>
    <n v="1078"/>
    <x v="2"/>
    <s v="Broker"/>
    <s v="BrokerFG-R-2120LE25.M45"/>
    <x v="863"/>
    <s v="SLP26507"/>
    <s v="FEBRERO"/>
    <d v="2026-02-10T00:00:00"/>
    <s v="25-731-1628-6002865"/>
    <s v="OTRO"/>
    <s v="EXPO"/>
    <s v="SNLU158192"/>
    <n v="0"/>
    <n v="0"/>
    <n v="726.54"/>
    <n v="417.14"/>
    <n v="0"/>
    <n v="3024.24"/>
    <s v="MXN"/>
    <n v="175.66245745286415"/>
    <d v="2026-02-05T00:00:00"/>
    <s v="ZCL"/>
    <s v="ZCL"/>
    <s v="USA"/>
    <s v="JEG"/>
    <s v="M62"/>
    <s v="O"/>
    <s v="LAND EXPO"/>
    <s v="59210003"/>
    <s v="NO COMMENTS"/>
    <m/>
    <m/>
    <s v="07"/>
    <s v="NO"/>
    <n v="0"/>
    <s v="NO"/>
    <m/>
    <m/>
    <m/>
  </r>
  <r>
    <s v="07"/>
    <s v="MXT"/>
    <n v="1079"/>
    <x v="2"/>
    <s v="Broker"/>
    <s v="BrokerFG-I-0004-SE26-M23-L.D"/>
    <x v="864"/>
    <s v="ALT82493"/>
    <s v="FEBRERO"/>
    <d v="2026-02-10T00:00:00"/>
    <s v="26-810-3699-6021156"/>
    <s v="265642952"/>
    <s v="EXPO"/>
    <s v="HASU4702531"/>
    <n v="0"/>
    <n v="266.63"/>
    <n v="3071.26"/>
    <n v="491.4"/>
    <n v="0"/>
    <n v="3829.29"/>
    <s v="MXN"/>
    <n v="222.4236474948014"/>
    <d v="2026-02-04T00:00:00"/>
    <s v="Johnson Electric Trading Mexico S. de R.L. de C.V."/>
    <s v="MEX"/>
    <s v="BRA"/>
    <s v="CEBI BRASIL LTDA."/>
    <s v="M23"/>
    <s v="O"/>
    <s v="SEA EXPO"/>
    <s v="59220000"/>
    <s v="NO COMMENTS"/>
    <m/>
    <m/>
    <s v="07"/>
    <s v="NO"/>
    <n v="0"/>
    <s v="NO"/>
    <m/>
    <m/>
    <m/>
  </r>
  <r>
    <s v="07"/>
    <s v="MXG"/>
    <n v="1080"/>
    <x v="14"/>
    <s v="Freight"/>
    <s v="FreightRM-R-024-SI26-M19"/>
    <x v="865"/>
    <n v="1698363"/>
    <s v="FEBRERO"/>
    <d v="2026-02-09T00:00:00"/>
    <s v="SGDL0083416"/>
    <s v="IMPO"/>
    <s v="SGDL0083416"/>
    <s v="OTRO"/>
    <n v="0"/>
    <n v="0"/>
    <n v="474"/>
    <n v="75.84"/>
    <n v="0"/>
    <n v="549.84"/>
    <s v="USD"/>
    <n v="549.84"/>
    <s v="FEB"/>
    <s v="JOHNSON ELECTRIC GROUP MEXICO S DE RL DE CV"/>
    <s v="MXATM"/>
    <s v="MXZCL"/>
    <s v="JOHNSON ELECTRIC GROUP MEXICO S DE RL DE CV"/>
    <s v="M19"/>
    <s v="I"/>
    <s v="SEA IMPO"/>
    <s v="67120000"/>
    <s v="NO COMMENTS"/>
    <m/>
    <m/>
    <s v="07"/>
    <s v="NO"/>
    <n v="0"/>
    <s v="NO"/>
    <m/>
    <m/>
    <m/>
  </r>
  <r>
    <s v="07"/>
    <s v="MXG"/>
    <n v="1081"/>
    <x v="14"/>
    <s v="Freight"/>
    <s v="FreightRM-R-028-SI26-M19"/>
    <x v="866"/>
    <n v="1698379"/>
    <s v="FEBRERO"/>
    <d v="2026-02-09T00:00:00"/>
    <s v="SGDL0083418"/>
    <s v="IMPO"/>
    <s v="SGDL0083418"/>
    <s v="OTRO"/>
    <n v="0"/>
    <n v="0"/>
    <n v="474"/>
    <n v="75.84"/>
    <n v="0"/>
    <n v="549.84"/>
    <s v="USD"/>
    <n v="549.84"/>
    <s v="FEB"/>
    <s v="JOHNSON ELECTRIC GROUP MEXICO S DE RL DE CV"/>
    <s v="MXATM"/>
    <s v="MXZCL"/>
    <s v="JOHNSON ELECTRIC GROUP MEXICO S DE RL DE CV"/>
    <s v="M19"/>
    <s v="I"/>
    <s v="SEA IMPO"/>
    <s v="67120000"/>
    <s v="NO COMMENTS"/>
    <m/>
    <m/>
    <s v="07"/>
    <s v="NO"/>
    <n v="0"/>
    <s v="NO"/>
    <m/>
    <m/>
    <m/>
  </r>
  <r>
    <s v="07"/>
    <s v="MXG"/>
    <n v="1082"/>
    <x v="14"/>
    <s v="Freight"/>
    <s v="FreightFG-A-0003-SE26-M19"/>
    <x v="867"/>
    <n v="1698637"/>
    <s v="FEBRERO"/>
    <d v="2026-02-09T00:00:00"/>
    <s v="SGDL0082680"/>
    <s v="EXPO"/>
    <s v="SGDL0082680"/>
    <s v="OTRO"/>
    <n v="0"/>
    <n v="0"/>
    <n v="1706.97"/>
    <n v="199.26"/>
    <n v="0"/>
    <n v="1906.23"/>
    <s v="USD"/>
    <n v="1906.23"/>
    <s v="FEB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07"/>
    <s v="SI"/>
    <n v="1906.23"/>
    <s v="SI"/>
    <m/>
    <m/>
    <m/>
  </r>
  <r>
    <s v="07"/>
    <s v="MXG"/>
    <n v="1083"/>
    <x v="14"/>
    <s v="Freight"/>
    <s v="FreightFG-A-0003-SE26-M19.SINCO"/>
    <x v="868"/>
    <n v="1698639"/>
    <s v="FEBRERO"/>
    <d v="2026-02-09T00:00:00"/>
    <s v="SGDL0083371"/>
    <s v="EXPO"/>
    <s v="SGDL0083371"/>
    <s v="OTRO"/>
    <n v="0"/>
    <n v="0"/>
    <n v="1215.03"/>
    <n v="141.86000000000001"/>
    <n v="0"/>
    <n v="1356.89"/>
    <s v="USD"/>
    <n v="1356.89"/>
    <s v="FEB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07"/>
    <s v="SI"/>
    <n v="1356.89"/>
    <s v="SI"/>
    <m/>
    <m/>
    <m/>
  </r>
  <r>
    <s v="07"/>
    <s v="MXG"/>
    <n v="1084"/>
    <x v="14"/>
    <s v="Freight"/>
    <s v="FreightAF-M-240-SI25-M19-L-F"/>
    <x v="869"/>
    <n v="1699241"/>
    <s v="FEBRERO"/>
    <d v="2026-02-11T00:00:00"/>
    <s v="SGDL0082960"/>
    <s v="IMPO"/>
    <s v="SGDL0082960"/>
    <s v="OTRO"/>
    <n v="0"/>
    <n v="0"/>
    <n v="13333.33"/>
    <n v="2133.33"/>
    <n v="0"/>
    <n v="15466.66"/>
    <s v="MXN"/>
    <n v="898.37827162788528"/>
    <s v="FEB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7"/>
    <s v="NO"/>
    <n v="0"/>
    <s v="NO"/>
    <m/>
    <m/>
    <m/>
  </r>
  <r>
    <s v="07"/>
    <s v="MXG"/>
    <n v="1085"/>
    <x v="14"/>
    <s v="Freight"/>
    <s v="FreightRM-M-232-SI25-M19-L-F"/>
    <x v="870"/>
    <n v="1699242"/>
    <s v="FEBRERO"/>
    <d v="2026-02-10T00:00:00"/>
    <s v="SGDL0082958"/>
    <s v="IMPO"/>
    <s v="SGDL0082958"/>
    <s v="OTRO"/>
    <n v="0"/>
    <n v="0"/>
    <n v="13333.33"/>
    <n v="2133.33"/>
    <n v="0"/>
    <n v="15466.66"/>
    <s v="MXN"/>
    <n v="898.37827162788528"/>
    <s v="FEB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7"/>
    <s v="NO"/>
    <n v="0"/>
    <s v="NO"/>
    <m/>
    <m/>
    <m/>
  </r>
  <r>
    <s v="07"/>
    <s v="MXG"/>
    <n v="1086"/>
    <x v="14"/>
    <s v="Freight"/>
    <s v="FreightRM-M-249-SI25-M19-L-F"/>
    <x v="871"/>
    <n v="1699244"/>
    <s v="FEBRERO"/>
    <d v="2026-02-10T00:00:00"/>
    <s v="SGDL0082957"/>
    <s v="IMPO"/>
    <s v="SGDL0082957"/>
    <s v="OTRO"/>
    <n v="0"/>
    <n v="0"/>
    <n v="13333.33"/>
    <n v="2133.33"/>
    <n v="0"/>
    <n v="15466.66"/>
    <s v="MXN"/>
    <n v="898.37827162788528"/>
    <s v="FEB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7"/>
    <s v="NO"/>
    <n v="0"/>
    <s v="NO"/>
    <m/>
    <m/>
    <m/>
  </r>
  <r>
    <s v="07"/>
    <s v="MXG"/>
    <n v="1087"/>
    <x v="14"/>
    <s v="Freight"/>
    <s v="FreightRM-R-023-SI26-M19"/>
    <x v="872"/>
    <n v="1700652"/>
    <s v="FEBRERO"/>
    <d v="2026-02-12T00:00:00"/>
    <s v="SNAP0093212"/>
    <s v="IMPO"/>
    <s v="SNAP0093212"/>
    <s v="OTRO"/>
    <n v="0"/>
    <n v="0"/>
    <n v="9601.09"/>
    <n v="22"/>
    <n v="0"/>
    <n v="9623.09"/>
    <s v="USD"/>
    <n v="9623.09"/>
    <s v="FEB"/>
    <s v="ELETTROSUD STL"/>
    <s v="DEHAM"/>
    <s v="MXATM"/>
    <s v="JOHNSON ELECTRIC GROUP MEXICO S DE RL DE CV"/>
    <s v="M19"/>
    <s v="I"/>
    <s v="SEA IMPO"/>
    <s v="67120000"/>
    <s v="NO COMMENTS"/>
    <m/>
    <m/>
    <s v="07"/>
    <s v="NO"/>
    <n v="0"/>
    <s v="NO"/>
    <m/>
    <m/>
    <m/>
  </r>
  <r>
    <s v="07"/>
    <s v="MXG"/>
    <n v="1088"/>
    <x v="3"/>
    <s v="Freight"/>
    <s v="FreightRM-M-253-SI25-M19-L"/>
    <x v="873"/>
    <n v="629715"/>
    <s v="FEBRERO"/>
    <d v="2026-02-10T00:00:00"/>
    <m/>
    <s v="OTRO"/>
    <s v="SEA IMPO"/>
    <s v="OTRO"/>
    <n v="0"/>
    <n v="0"/>
    <n v="662.4"/>
    <n v="0"/>
    <n v="0"/>
    <n v="662.4"/>
    <s v="USD"/>
    <n v="662.4"/>
    <d v="2026-02-08T00:00:00"/>
    <s v="HONGKONG LIPIN INT&amp;aposL LIMITED ROOM 1 61 3.1 6/F..TAIYAU BUILDING.1 81 JOHNSTON ROAD.WANCHAI.HONG KONGstreet.baoan district. shenzhen Hong Kong Wan Chai 999077 Hong Kong XAXX010101000"/>
    <s v="Shenzhen Port. China"/>
    <s v="Manzanillo (MX) Port. Mexico"/>
    <s v="JOHNSON ELECTRIC GROUP DE MEXICO Boulevard Morelos No. 1109 Mega Parque Industrial Aeropuerto de Calera Calera Zacatecas 98519 Mexico JEG120120DD4"/>
    <s v="M19"/>
    <s v="I"/>
    <s v="SEA IMPO"/>
    <s v="67120000"/>
    <s v="NO COMMENTS"/>
    <m/>
    <m/>
    <s v="07"/>
    <s v="NO"/>
    <n v="0"/>
    <s v="NO"/>
    <m/>
    <m/>
    <m/>
  </r>
  <r>
    <s v="07"/>
    <s v="MXG"/>
    <n v="1089"/>
    <x v="3"/>
    <s v="Freight"/>
    <s v="FreightRM-V-013-V1I26-MCS.1"/>
    <x v="874"/>
    <n v="630412"/>
    <s v="FEBRERO"/>
    <d v="2026-02-11T00:00:00"/>
    <m/>
    <s v="OTRO"/>
    <s v="LAND IMPO"/>
    <s v="OTRO"/>
    <n v="0"/>
    <n v="0"/>
    <n v="12644"/>
    <n v="0"/>
    <n v="0"/>
    <n v="12644"/>
    <s v="MXN"/>
    <n v="734.4245536181038"/>
    <d v="2026-02-03T00:00:00"/>
    <s v="GEON PERFORMANCE SOLUTIONS 650 Avenida Gama Ramos Arizpe Coahuila 25900 Mexico"/>
    <s v="GEON PERFORMANCE SOLUTIONS. Mexico"/>
    <s v="JOHNSON ELECTRIC GROUP MEXICO. Mexico"/>
    <s v="JOHNSON ELECTRIC GROUP DE MEXICO Boulevard Morelos No. 1109 Mega Parque Industrial Aeropuerto de Calera Calera Zacatecas 98519 Mexico JEG120120DD4"/>
    <s v="M17"/>
    <s v="I"/>
    <s v="LAND IMPO"/>
    <s v="67110002"/>
    <s v="NO COMMENTS"/>
    <m/>
    <m/>
    <s v="07"/>
    <s v="NO"/>
    <n v="0"/>
    <s v="NO"/>
    <m/>
    <m/>
    <m/>
  </r>
  <r>
    <s v="07"/>
    <s v="MXG"/>
    <n v="1090"/>
    <x v="3"/>
    <s v="Freight"/>
    <s v="FreightRM-J-1151LI26-M19"/>
    <x v="875"/>
    <n v="630481"/>
    <s v="FEBRERO"/>
    <d v="2026-02-11T00:00:00"/>
    <m/>
    <s v="OTRO"/>
    <s v="LAND IMPO"/>
    <s v="OTRO"/>
    <n v="0"/>
    <n v="0"/>
    <n v="1310"/>
    <n v="0"/>
    <n v="0"/>
    <n v="1310"/>
    <s v="USD"/>
    <n v="1310"/>
    <d v="2026-01-19T00:00:00"/>
    <s v="JZI INTERMODALOGISTICS 1111 Imeson Park Boulevard Jacksonville Florida 32218 United States"/>
    <s v="JZI IntermodaLogistics. United States"/>
    <s v="TDS. United States"/>
    <s v="TDS 14213 Transportation Avenue Laredo Texas 78045 United States"/>
    <s v="M19"/>
    <s v="I"/>
    <s v="LAND IMPO"/>
    <s v="67110002"/>
    <s v="NO COMMENTS"/>
    <m/>
    <m/>
    <s v="07"/>
    <s v="NO"/>
    <n v="0"/>
    <s v="NO"/>
    <m/>
    <m/>
    <m/>
  </r>
  <r>
    <s v="07"/>
    <s v="MXG"/>
    <n v="1091"/>
    <x v="3"/>
    <s v="Freight"/>
    <s v="FreightRM-J-1156LI26-M19"/>
    <x v="876"/>
    <n v="630498"/>
    <s v="FEBRERO"/>
    <d v="2026-02-11T00:00:00"/>
    <m/>
    <s v="OTRO"/>
    <s v="LAND IMPO"/>
    <s v="OTRO"/>
    <n v="0"/>
    <n v="0"/>
    <n v="480"/>
    <n v="0"/>
    <n v="0"/>
    <n v="480"/>
    <s v="USD"/>
    <n v="480"/>
    <d v="2026-01-22T00:00:00"/>
    <s v="ALKEGEN FULTON // 2885 State Route 481. Fulton. NY 13069 Fulton New York 13069 United States"/>
    <s v="Alkegen FULTON //. United States"/>
    <s v="TDS. United States"/>
    <s v="TDS 14213 Transportation Avenue Laredo Texas 78045 United States"/>
    <s v="M19"/>
    <s v="I"/>
    <s v="LAND IMPO"/>
    <s v="67110002"/>
    <s v="NO COMMENTS"/>
    <m/>
    <m/>
    <s v="07"/>
    <s v="NO"/>
    <n v="0"/>
    <s v="NO"/>
    <m/>
    <m/>
    <m/>
  </r>
  <r>
    <s v="07"/>
    <s v="MXG"/>
    <n v="1092"/>
    <x v="3"/>
    <s v="Freight"/>
    <s v="FreightRM-J-1186LI26-M19"/>
    <x v="877"/>
    <n v="630981"/>
    <s v="FEBRERO"/>
    <d v="2026-02-13T00:00:00"/>
    <m/>
    <s v="OTRO"/>
    <s v="LAND IMPO"/>
    <s v="OTRO"/>
    <n v="0"/>
    <n v="0"/>
    <n v="350"/>
    <n v="0"/>
    <n v="0"/>
    <n v="350"/>
    <s v="USD"/>
    <n v="350"/>
    <d v="2026-02-11T00:00:00"/>
    <s v="T&amp;C STAMPING // 1403 Freeman Avenue Athens Alabama 35613 United States"/>
    <s v="T&amp;C Stamping. United States"/>
    <s v="TDS. United States"/>
    <s v="TDS 14213 Transportation Avenue Laredo Texas 78045 United States"/>
    <s v="M19"/>
    <s v="I"/>
    <s v="LAND IMPO"/>
    <s v="67110002"/>
    <s v="NO COMMENTS"/>
    <m/>
    <m/>
    <s v="07"/>
    <s v="NO"/>
    <n v="0"/>
    <s v="NO"/>
    <m/>
    <m/>
    <m/>
  </r>
  <r>
    <s v="07"/>
    <s v="MXG"/>
    <n v="1093"/>
    <x v="4"/>
    <s v="Freight"/>
    <s v="FreightPAQUETERIA"/>
    <x v="1"/>
    <s v="5-467-10469"/>
    <s v="FEBRERO"/>
    <d v="2026-02-16T00:00:00"/>
    <s v="OTRO"/>
    <s v="VARIAS"/>
    <s v="AIR IMPO"/>
    <s v="OTRO"/>
    <n v="0"/>
    <n v="0"/>
    <n v="11477.92"/>
    <n v="0"/>
    <n v="0"/>
    <n v="11477.92"/>
    <s v="MXN"/>
    <n v="666.69299845494356"/>
    <s v="VARIAS"/>
    <s v="VARIOUS"/>
    <s v="VARIOUS"/>
    <s v="ZAC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94"/>
    <x v="4"/>
    <s v="Freight"/>
    <s v="FreightPAQUETERIA"/>
    <x v="1"/>
    <s v="5-467-63352"/>
    <s v="FEBRERO"/>
    <d v="2026-02-23T00:00:00"/>
    <s v="OTRO"/>
    <s v="VARIAS"/>
    <s v="AIR IMPO"/>
    <s v="OTRO"/>
    <n v="0"/>
    <n v="0"/>
    <n v="9336.93"/>
    <n v="0"/>
    <n v="0"/>
    <n v="9336.93"/>
    <s v="MXN"/>
    <n v="542.33396452178761"/>
    <s v="VARIAS"/>
    <s v="VARIOUS"/>
    <s v="VARIOUS"/>
    <s v="ZAC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95"/>
    <x v="4"/>
    <s v="Freight"/>
    <s v="FreightPAQUETERIA"/>
    <x v="1"/>
    <s v="4-685-52037"/>
    <s v="FEBRERO"/>
    <d v="2026-02-23T00:00:00"/>
    <s v="OTRO"/>
    <s v="VARIAS"/>
    <s v="AIR IMPO"/>
    <s v="OTRO"/>
    <n v="0"/>
    <n v="0"/>
    <n v="249.95"/>
    <n v="39.99"/>
    <n v="0"/>
    <n v="289.94"/>
    <s v="MXN"/>
    <n v="16.841114764001347"/>
    <s v="VARIAS"/>
    <s v="VARIOUS"/>
    <s v="VARIOUS"/>
    <s v="ZAC"/>
    <s v="JEG"/>
    <s v="M19"/>
    <s v="I"/>
    <s v="AIR IMPO"/>
    <s v="67130000"/>
    <s v="NO COMMENTS"/>
    <m/>
    <m/>
    <s v="07"/>
    <s v="NO"/>
    <n v="0"/>
    <s v="NO"/>
    <m/>
    <m/>
    <m/>
  </r>
  <r>
    <s v="07"/>
    <s v="MXG"/>
    <n v="1096"/>
    <x v="5"/>
    <s v="STORAGE"/>
    <s v="STORAGEINVENTARIO"/>
    <x v="71"/>
    <s v="R02640"/>
    <s v="FEBRERO"/>
    <d v="2026-02-09T00:00:00"/>
    <m/>
    <s v="OTRO"/>
    <s v="LAND EXPO"/>
    <s v="OTRO"/>
    <n v="0"/>
    <n v="0"/>
    <n v="372"/>
    <n v="0"/>
    <n v="0"/>
    <n v="372"/>
    <s v="USD"/>
    <n v="372"/>
    <s v="VARIAS"/>
    <s v="JEG"/>
    <s v="ZAC"/>
    <s v="USA"/>
    <s v="MDS"/>
    <s v="M19"/>
    <s v="O"/>
    <s v="LAND EXPO"/>
    <n v="75640000"/>
    <s v="NO COMMENTS"/>
    <m/>
    <m/>
    <s v="07"/>
    <s v="NO"/>
    <n v="0"/>
    <s v="NO"/>
    <m/>
    <m/>
    <m/>
  </r>
  <r>
    <s v="07"/>
    <s v="MXG"/>
    <n v="1097"/>
    <x v="5"/>
    <s v="STORAGE"/>
    <s v="STORAGEINVENTARIO"/>
    <x v="71"/>
    <s v="R02653"/>
    <s v="FEBRERO"/>
    <d v="2026-02-12T00:00:00"/>
    <m/>
    <s v="OTRO"/>
    <s v="LAND EXPO"/>
    <s v="OTRO"/>
    <n v="0"/>
    <n v="0"/>
    <n v="252"/>
    <n v="0"/>
    <n v="0"/>
    <n v="252"/>
    <s v="USD"/>
    <n v="252"/>
    <s v="VARIAS"/>
    <s v="JEG"/>
    <s v="ZAC"/>
    <s v="USA"/>
    <s v="MDS"/>
    <s v="M19"/>
    <s v="O"/>
    <s v="LAND EXPO"/>
    <n v="75640000"/>
    <s v="NO COMMENTS"/>
    <m/>
    <m/>
    <s v="07"/>
    <s v="NO"/>
    <n v="0"/>
    <s v="NO"/>
    <m/>
    <m/>
    <m/>
  </r>
  <r>
    <s v="07"/>
    <s v="MXG"/>
    <n v="1098"/>
    <x v="5"/>
    <s v="STORAGE"/>
    <s v="STORAGEINVENTARIO"/>
    <x v="71"/>
    <s v="R02634"/>
    <s v="FEBRERO"/>
    <d v="2026-02-09T00:00:00"/>
    <m/>
    <s v="OTRO"/>
    <s v="LAND EXPO"/>
    <s v="OTRO"/>
    <n v="0"/>
    <n v="0"/>
    <n v="12"/>
    <n v="0"/>
    <n v="0"/>
    <n v="12"/>
    <s v="USD"/>
    <n v="12"/>
    <s v="VARIAS"/>
    <s v="JEG"/>
    <s v="ZAC"/>
    <s v="USA"/>
    <s v="MDS"/>
    <s v="M19"/>
    <s v="O"/>
    <s v="LAND EXPO"/>
    <n v="75640000"/>
    <s v="NO COMMENTS"/>
    <m/>
    <m/>
    <s v="07"/>
    <s v="NO"/>
    <n v="0"/>
    <s v="NO"/>
    <m/>
    <m/>
    <m/>
  </r>
  <r>
    <s v="07"/>
    <s v="MXG"/>
    <n v="1099"/>
    <x v="18"/>
    <s v="Freight"/>
    <s v="FreightRM-M-569-SI25-M19"/>
    <x v="878"/>
    <s v="F 62471"/>
    <s v="FEBRERO"/>
    <d v="2026-02-13T00:00:00"/>
    <s v="26-160-1690-6002201/26-160-1690-6002200"/>
    <s v="OTRO"/>
    <s v="LAND IMPO"/>
    <s v="OOLU9575488/SELU4521060"/>
    <n v="0"/>
    <n v="0"/>
    <n v="118140"/>
    <n v="18902.400000000001"/>
    <n v="0"/>
    <n v="137042.4"/>
    <s v="MXN"/>
    <n v="7960.0841068296131"/>
    <d v="2026-01-28T00:00:00"/>
    <s v="JOHNSON ELECTRIC GROUP MEXICO S DE RL DE CV "/>
    <s v="ZLO"/>
    <s v="JOHNSON ELECTRIC GROUP MEXICO S DE RL DE CV "/>
    <s v="JOHNSON ELECTRIC GROUP MEXICO S DE RL DE CV "/>
    <s v="M19"/>
    <s v="I"/>
    <s v="SEA IMPO"/>
    <s v="67120000"/>
    <s v="NO COMMENTS"/>
    <m/>
    <m/>
    <s v="07"/>
    <s v="NO"/>
    <n v="0"/>
    <s v="NO"/>
    <m/>
    <m/>
    <m/>
  </r>
  <r>
    <s v="07"/>
    <s v="MXG"/>
    <n v="1100"/>
    <x v="18"/>
    <s v="Freight"/>
    <s v="FreightRM-M-013-SI26-M19"/>
    <x v="879"/>
    <s v="F 62475"/>
    <s v="FEBRERO"/>
    <d v="2026-02-13T00:00:00"/>
    <s v="26-160-1690-6002862"/>
    <s v="OTRO"/>
    <s v="LAND IMPO"/>
    <s v="TEMU6495480"/>
    <n v="0"/>
    <n v="0"/>
    <n v="52300"/>
    <n v="8368"/>
    <n v="0"/>
    <n v="60668"/>
    <s v="MXN"/>
    <n v="3523.8902893786085"/>
    <d v="2026-02-06T00:00:00"/>
    <s v="JOHNSON ELECTRIC GROUP MEXICO S DE RL DE CV "/>
    <s v="ZLO"/>
    <s v="JOHNSON ELECTRIC GROUP MEXICO S DE RL DE CV "/>
    <s v="JOHNSON ELECTRIC GROUP MEXICO S DE RL DE CV "/>
    <s v="M19"/>
    <s v="I"/>
    <s v="SEA IMPO"/>
    <s v="67120000"/>
    <s v="NO COMMENTS"/>
    <m/>
    <m/>
    <s v="07"/>
    <s v="NO"/>
    <n v="0"/>
    <s v="NO"/>
    <m/>
    <m/>
    <m/>
  </r>
  <r>
    <s v="07"/>
    <s v="MXG"/>
    <n v="1101"/>
    <x v="18"/>
    <s v="Freight"/>
    <s v="FreightRM-M-581-SI25-M19"/>
    <x v="880"/>
    <s v="F 62474"/>
    <s v="FEBRERO"/>
    <d v="2026-02-13T00:00:00"/>
    <s v="26-160-1690-6002210"/>
    <s v="OTRO"/>
    <s v="LAND IMPO"/>
    <s v="CSNU8622715"/>
    <n v="0"/>
    <n v="0"/>
    <n v="52300"/>
    <n v="8368"/>
    <n v="0"/>
    <n v="60668"/>
    <s v="MXN"/>
    <n v="3523.8902893786085"/>
    <d v="2026-02-06T00:00:00"/>
    <s v="JOHNSON ELECTRIC GROUP MEXICO S DE RL DE CV "/>
    <s v="ZLO"/>
    <s v="JOHNSON ELECTRIC GROUP MEXICO S DE RL DE CV "/>
    <s v="JOHNSON ELECTRIC GROUP MEXICO S DE RL DE CV "/>
    <s v="M19"/>
    <s v="I"/>
    <s v="SEA IMPO"/>
    <s v="67120000"/>
    <s v="NO COMMENTS"/>
    <m/>
    <m/>
    <s v="07"/>
    <s v="NO"/>
    <n v="0"/>
    <s v="NO"/>
    <m/>
    <m/>
    <m/>
  </r>
  <r>
    <s v="07"/>
    <s v="MXG"/>
    <n v="1102"/>
    <x v="18"/>
    <s v="Freight"/>
    <s v="FreightRM-M-554-SI25-M19"/>
    <x v="881"/>
    <s v="F 62473"/>
    <s v="FEBRERO"/>
    <d v="2026-02-13T00:00:00"/>
    <s v="26-160-1690-6000722"/>
    <s v="OTRO"/>
    <s v="LAND IMPO"/>
    <s v="ZCSU6713884"/>
    <n v="0"/>
    <n v="0"/>
    <n v="52300"/>
    <n v="8368"/>
    <n v="0"/>
    <n v="60668"/>
    <s v="MXN"/>
    <n v="3523.8902893786085"/>
    <d v="2026-02-06T00:00:00"/>
    <s v="JOHNSON ELECTRIC GROUP MEXICO S DE RL DE CV "/>
    <s v="ZLO"/>
    <s v="JOHNSON ELECTRIC GROUP MEXICO S DE RL DE CV "/>
    <s v="JOHNSON ELECTRIC GROUP MEXICO S DE RL DE CV "/>
    <s v="M19"/>
    <s v="I"/>
    <s v="SEA IMPO"/>
    <s v="67120000"/>
    <s v="NO COMMENTS"/>
    <m/>
    <m/>
    <s v="07"/>
    <s v="NO"/>
    <n v="0"/>
    <s v="NO"/>
    <m/>
    <m/>
    <m/>
  </r>
  <r>
    <s v="07"/>
    <s v="MXG"/>
    <n v="1103"/>
    <x v="6"/>
    <s v="Freight"/>
    <s v="FreightFG-R-2121LE25.M19"/>
    <x v="882"/>
    <n v="55715"/>
    <s v="FEBRERO"/>
    <d v="2026-02-13T00:00:00"/>
    <s v="3323 - 6050449"/>
    <s v="OTRO"/>
    <s v="LAND EXPO"/>
    <s v="PG27120"/>
    <n v="0"/>
    <n v="0"/>
    <n v="5695"/>
    <n v="0"/>
    <n v="0"/>
    <n v="5695"/>
    <s v="USD"/>
    <n v="5695"/>
    <d v="2026-02-03T00:00:00"/>
    <s v="JOHNSON ELECTRIC GROUP MEXICO, S. DE R.L.C.V."/>
    <s v="USA"/>
    <s v="USA"/>
    <s v="APX WAREHOUSE "/>
    <s v="M19"/>
    <s v="O"/>
    <s v="LAND EXPO"/>
    <s v="59210003"/>
    <s v="NO COMMENTS"/>
    <m/>
    <m/>
    <s v="07"/>
    <s v="NO"/>
    <n v="0"/>
    <s v="NO"/>
    <m/>
    <m/>
    <m/>
  </r>
  <r>
    <s v="07"/>
    <s v="MXG"/>
    <n v="1104"/>
    <x v="6"/>
    <s v="Freight"/>
    <s v="FreightFG-R-2122LE25.M19"/>
    <x v="883"/>
    <n v="55716"/>
    <s v="FEBRERO"/>
    <d v="2026-02-13T00:00:00"/>
    <s v="3323 - 6050449"/>
    <s v="OTRO"/>
    <s v="LAND EXPO"/>
    <n v="5180422"/>
    <n v="0"/>
    <n v="0"/>
    <n v="5845"/>
    <n v="0"/>
    <n v="0"/>
    <n v="5845"/>
    <s v="USD"/>
    <n v="5845"/>
    <d v="2026-02-04T00:00:00"/>
    <s v="JOHNSON ELECTRIC GROUP MEXICO, S. DE R.L.C.V."/>
    <s v="USA"/>
    <s v="USA"/>
    <s v="APX WAREHOUSE "/>
    <s v="M19"/>
    <s v="O"/>
    <s v="LAND EXPO"/>
    <s v="59210003"/>
    <s v="NO COMMENTS"/>
    <m/>
    <m/>
    <s v="07"/>
    <s v="NO"/>
    <n v="0"/>
    <s v="NO"/>
    <m/>
    <m/>
    <m/>
  </r>
  <r>
    <s v="07"/>
    <s v="MXG"/>
    <n v="1105"/>
    <x v="6"/>
    <s v="Freight"/>
    <s v="FreightFG-R-2123LE25.M19"/>
    <x v="884"/>
    <n v="55717"/>
    <s v="FEBRERO"/>
    <d v="2026-02-13T00:00:00"/>
    <s v="3323 - 6050449"/>
    <s v="OTRO"/>
    <s v="LAND EXPO"/>
    <n v="5305315"/>
    <n v="0"/>
    <n v="0"/>
    <n v="5197"/>
    <n v="0"/>
    <n v="0"/>
    <n v="5197"/>
    <s v="USD"/>
    <n v="5197"/>
    <d v="2026-02-04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7"/>
    <s v="SI"/>
    <n v="5197"/>
    <s v="SI"/>
    <m/>
    <m/>
    <m/>
  </r>
  <r>
    <s v="07"/>
    <s v="MXG"/>
    <n v="1106"/>
    <x v="6"/>
    <s v="Freight"/>
    <s v="FreightFG-R-2124LE25.M01"/>
    <x v="885"/>
    <n v="55718"/>
    <s v="FEBRERO"/>
    <d v="2026-02-13T00:00:00"/>
    <s v="3323 - 6050449"/>
    <s v="OTRO"/>
    <s v="LAND EXPO"/>
    <n v="543884"/>
    <n v="0"/>
    <n v="0"/>
    <n v="4545"/>
    <n v="0"/>
    <n v="0"/>
    <n v="4545"/>
    <s v="USD"/>
    <n v="4545"/>
    <d v="2026-02-07T00:00:00"/>
    <s v="JOHNSON ELECTRIC GROUP MEXICO, S. DE R.L.C.V."/>
    <s v="USA"/>
    <s v="USA"/>
    <s v="MEMPHIS DISTRIBUTION SERVICES"/>
    <s v="M01"/>
    <s v="O"/>
    <s v="LAND EXPO"/>
    <s v="59210003"/>
    <s v="NO COMMENTS"/>
    <m/>
    <m/>
    <s v="07"/>
    <s v="NO"/>
    <n v="0"/>
    <s v="NO"/>
    <m/>
    <m/>
    <m/>
  </r>
  <r>
    <s v="07"/>
    <s v="MXG"/>
    <n v="1107"/>
    <x v="6"/>
    <s v="Freight"/>
    <s v="FreightFG-R-2125LE25.M19"/>
    <x v="886"/>
    <n v="55719"/>
    <s v="FEBRERO"/>
    <d v="2026-02-13T00:00:00"/>
    <s v="3323 - 6050449"/>
    <s v="OTRO"/>
    <s v="LAND EXPO"/>
    <n v="5182221"/>
    <n v="0"/>
    <n v="0"/>
    <n v="6025"/>
    <n v="0"/>
    <n v="0"/>
    <n v="6025"/>
    <s v="USD"/>
    <n v="6025"/>
    <d v="2026-02-07T00:00:00"/>
    <s v="JOHNSON ELECTRIC GROUP MEXICO, S. DE R.L.C.V."/>
    <s v="USA"/>
    <s v="USA"/>
    <s v="APX WAREHOUSE "/>
    <s v="M19"/>
    <s v="O"/>
    <s v="LAND EXPO"/>
    <s v="59210003"/>
    <s v="NO COMMENTS"/>
    <m/>
    <m/>
    <s v="07"/>
    <s v="NO"/>
    <n v="0"/>
    <s v="NO"/>
    <m/>
    <m/>
    <m/>
  </r>
  <r>
    <s v="07"/>
    <s v="MXG"/>
    <n v="1108"/>
    <x v="6"/>
    <s v="Freight"/>
    <s v="FreightFG-R-2126LE25.M19"/>
    <x v="887"/>
    <n v="55720"/>
    <s v="FEBRERO"/>
    <d v="2026-02-13T00:00:00"/>
    <s v="3323 - 6050449"/>
    <s v="OTRO"/>
    <s v="LAND EXPO"/>
    <n v="5305334"/>
    <n v="0"/>
    <n v="0"/>
    <n v="5197"/>
    <n v="0"/>
    <n v="0"/>
    <n v="5197"/>
    <s v="USD"/>
    <n v="5197"/>
    <d v="2026-02-07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7"/>
    <s v="SI"/>
    <n v="5197"/>
    <s v="SI"/>
    <m/>
    <m/>
    <m/>
  </r>
  <r>
    <s v="07"/>
    <s v="MXG"/>
    <n v="1109"/>
    <x v="15"/>
    <s v="Freight"/>
    <s v="FreightFG-V-026-VIE26-M01"/>
    <x v="888"/>
    <s v="MX-1092"/>
    <s v="FEBRERO"/>
    <d v="2026-02-09T00:00:00"/>
    <s v="26-730-3658-6001026"/>
    <s v="NISSAN"/>
    <s v="SEA IMPO"/>
    <s v="RABON"/>
    <n v="0"/>
    <n v="0"/>
    <n v="10000"/>
    <n v="1600"/>
    <n v="400"/>
    <n v="11200"/>
    <s v="MXN"/>
    <n v="650.55006331246148"/>
    <d v="2026-02-10T00:00:00"/>
    <s v="JEG"/>
    <s v="ZAC"/>
    <s v="AUG"/>
    <s v="NISSAN"/>
    <s v="M01"/>
    <s v="O"/>
    <s v="LAND EXPO"/>
    <s v="59210003"/>
    <s v="NO COMMENTS"/>
    <m/>
    <m/>
    <s v="07"/>
    <s v="NO"/>
    <n v="0"/>
    <s v="NO"/>
    <m/>
    <m/>
    <m/>
  </r>
  <r>
    <s v="07"/>
    <s v="MXG"/>
    <n v="1110"/>
    <x v="15"/>
    <s v="Freight"/>
    <s v="FreightRM-V-034-V1I26-M19.2"/>
    <x v="889"/>
    <s v="MX-1093"/>
    <s v="FEBRERO"/>
    <d v="2026-02-10T00:00:00"/>
    <s v="26-730-3658-6000204"/>
    <s v="ASAHI"/>
    <s v="SEA IMPO"/>
    <s v="LIGERO"/>
    <n v="0"/>
    <n v="0"/>
    <n v="8715"/>
    <n v="1394.4"/>
    <n v="348.6"/>
    <n v="9760.7999999999993"/>
    <s v="MXN"/>
    <n v="566.9543801768101"/>
    <d v="2026-02-11T00:00:00"/>
    <s v="ASAHI"/>
    <s v="SLP"/>
    <s v="ZCL"/>
    <s v="JEG"/>
    <s v="M19"/>
    <s v="I"/>
    <s v="LAND IMPO"/>
    <s v="67110002"/>
    <s v="NO COMMENTS"/>
    <m/>
    <m/>
    <s v="07"/>
    <s v="NO"/>
    <n v="0"/>
    <s v="NO"/>
    <m/>
    <m/>
    <m/>
  </r>
  <r>
    <s v="07"/>
    <s v="MXG"/>
    <n v="1111"/>
    <x v="15"/>
    <s v="Freight"/>
    <s v="FreightRM-M-583-SI25-M19"/>
    <x v="890"/>
    <s v="CAL-4082"/>
    <s v="FEBRERO"/>
    <d v="2026-02-06T00:00:00"/>
    <s v="2616-1690-6002208/6002929"/>
    <s v="CSNU5795810"/>
    <s v="SEA IMPO"/>
    <s v="CONTENEDOR"/>
    <n v="0"/>
    <n v="0"/>
    <n v="48000"/>
    <n v="7680"/>
    <n v="1920"/>
    <n v="53760"/>
    <s v="MXN"/>
    <n v="3122.6403038998151"/>
    <d v="2026-02-15T00:00:00"/>
    <s v="JE-CHN"/>
    <s v="CHN"/>
    <s v="ZCL"/>
    <s v="JEG"/>
    <s v="M19"/>
    <s v="I"/>
    <s v="SEA IMPO"/>
    <s v="67120000"/>
    <s v="NO COMMENTS"/>
    <m/>
    <m/>
    <s v="07"/>
    <s v="NO"/>
    <n v="0"/>
    <s v="NO"/>
    <m/>
    <m/>
    <m/>
  </r>
  <r>
    <s v="07"/>
    <s v="MXG"/>
    <n v="1112"/>
    <x v="15"/>
    <s v="Freight"/>
    <s v="FreightRM-M-003-SI26-M19"/>
    <x v="891"/>
    <s v="CAL-4087"/>
    <s v="FEBRERO"/>
    <d v="2026-02-10T00:00:00"/>
    <s v="2616-1690-6002905"/>
    <s v="FFAU1578969"/>
    <s v="SEA IMPO"/>
    <s v="CONTENEDOR"/>
    <n v="0"/>
    <n v="0"/>
    <n v="48000"/>
    <n v="7680"/>
    <n v="1920"/>
    <n v="53760"/>
    <s v="MXN"/>
    <n v="3122.6403038998151"/>
    <s v="VARIAS"/>
    <s v="JE-CHN"/>
    <s v="CHN"/>
    <s v="ZCL"/>
    <s v="JEG"/>
    <s v="M19"/>
    <s v="I"/>
    <s v="SEA IMPO"/>
    <s v="67120000"/>
    <s v="NO COMMENTS"/>
    <m/>
    <m/>
    <s v="07"/>
    <s v="NO"/>
    <n v="0"/>
    <s v="NO"/>
    <m/>
    <m/>
    <m/>
  </r>
  <r>
    <s v="07"/>
    <s v="MXG"/>
    <n v="1113"/>
    <x v="15"/>
    <s v="Freight"/>
    <s v="FreightRM-M-007-SI25-M19"/>
    <x v="892"/>
    <s v="CAL-4088"/>
    <s v="FEBRERO"/>
    <d v="2026-02-10T00:00:00"/>
    <s v="2616-1690-6002907"/>
    <s v="CAIU8803438"/>
    <s v="SEA IMPO"/>
    <s v="CONTENEDOR"/>
    <n v="0"/>
    <n v="0"/>
    <n v="48000"/>
    <n v="7680"/>
    <n v="1920"/>
    <n v="53760"/>
    <s v="MXN"/>
    <n v="3122.6403038998151"/>
    <s v="VARIAS"/>
    <s v="JE-CHN"/>
    <s v="CHN"/>
    <s v="ZCL"/>
    <s v="JEG"/>
    <s v="M19"/>
    <s v="I"/>
    <s v="SEA IMPO"/>
    <s v="67120000"/>
    <s v="NO COMMENTS"/>
    <m/>
    <m/>
    <s v="07"/>
    <s v="NO"/>
    <n v="0"/>
    <s v="NO"/>
    <m/>
    <m/>
    <m/>
  </r>
  <r>
    <s v="07"/>
    <s v="MXG"/>
    <n v="1114"/>
    <x v="15"/>
    <s v="Freight"/>
    <s v="FreightRM-M-004-SI25-M19"/>
    <x v="893"/>
    <s v="CAL-4092"/>
    <s v="FEBRERO"/>
    <d v="2026-02-11T00:00:00"/>
    <s v="2616-1690-6002933"/>
    <s v="CSNU7048264"/>
    <s v="SEA IMPO"/>
    <s v="CONTENEDOR"/>
    <n v="0"/>
    <n v="0"/>
    <n v="48000"/>
    <n v="7680"/>
    <n v="1920"/>
    <n v="53760"/>
    <s v="MXN"/>
    <n v="3122.6403038998151"/>
    <s v="VARIAS"/>
    <s v="JE-CHN"/>
    <s v="CHN"/>
    <s v="ZCL"/>
    <s v="JEG"/>
    <s v="M19"/>
    <s v="I"/>
    <s v="SEA IMPO"/>
    <s v="67120000"/>
    <s v="NO COMMENTS"/>
    <m/>
    <m/>
    <s v="07"/>
    <s v="NO"/>
    <n v="0"/>
    <s v="NO"/>
    <m/>
    <m/>
    <m/>
  </r>
  <r>
    <s v="07"/>
    <s v="MXG"/>
    <n v="1115"/>
    <x v="15"/>
    <s v="Freight"/>
    <s v="FreightRM-M-579-SI25-M19"/>
    <x v="894"/>
    <s v="CAL-4093"/>
    <s v="FEBRERO"/>
    <d v="2026-02-11T00:00:00"/>
    <s v="2616-1690-6002212"/>
    <s v="ZCSU6941647"/>
    <s v="SEA IMPO"/>
    <s v="CONTENEDOR"/>
    <n v="0"/>
    <n v="0"/>
    <n v="48000"/>
    <n v="7680"/>
    <n v="1920"/>
    <n v="53760"/>
    <s v="MXN"/>
    <n v="3122.6403038998151"/>
    <s v="VARIAS"/>
    <s v="JE-CHN"/>
    <s v="CHN"/>
    <s v="ZCL"/>
    <s v="JEG"/>
    <s v="M19"/>
    <s v="I"/>
    <s v="SEA IMPO"/>
    <s v="67120000"/>
    <s v="NO COMMENTS"/>
    <m/>
    <m/>
    <s v="07"/>
    <s v="NO"/>
    <n v="0"/>
    <s v="NO"/>
    <m/>
    <m/>
    <m/>
  </r>
  <r>
    <s v="07"/>
    <s v="MXG"/>
    <n v="1116"/>
    <x v="15"/>
    <s v="Freight"/>
    <s v="FreightRM-M-011-SI26-M19/RM-M-005-SI26-M19"/>
    <x v="895"/>
    <s v="CAL-4094"/>
    <s v="FEBRERO"/>
    <d v="2026-02-11T00:00:00"/>
    <s v="2616-1690-6002934"/>
    <s v="TEMU7860817/FFAU5869854"/>
    <s v="SEA IMPO"/>
    <s v="CONTENEDOR"/>
    <n v="0"/>
    <n v="0"/>
    <n v="70500"/>
    <n v="11280"/>
    <n v="2820"/>
    <n v="78960"/>
    <s v="MXN"/>
    <n v="4586.3779463528535"/>
    <s v="VARIAS"/>
    <s v="JE-CHN"/>
    <s v="CHN"/>
    <s v="ZCL"/>
    <s v="JEG"/>
    <s v="M19"/>
    <s v="I"/>
    <s v="SEA IMPO"/>
    <s v="67120000"/>
    <s v="NO COMMENTS"/>
    <m/>
    <m/>
    <s v="07"/>
    <s v="NO"/>
    <n v="0"/>
    <s v="NO"/>
    <m/>
    <m/>
    <m/>
  </r>
  <r>
    <s v="07"/>
    <s v="MXG"/>
    <n v="1117"/>
    <x v="15"/>
    <s v="Freight"/>
    <s v="FreightRM-M-006-SI26-M19"/>
    <x v="896"/>
    <s v="CAL-4097"/>
    <s v="FEBRERO"/>
    <d v="2026-02-12T00:00:00"/>
    <s v="2616-1690-6002906"/>
    <s v="MSBU8206074"/>
    <s v="SEA IMPO"/>
    <s v="CONTENEDOR"/>
    <n v="0"/>
    <n v="0"/>
    <n v="58000"/>
    <n v="9280"/>
    <n v="2320"/>
    <n v="64960"/>
    <s v="MXN"/>
    <n v="3773.1903672122767"/>
    <s v="VARIAS"/>
    <s v="JE-CHN"/>
    <s v="CHN"/>
    <s v="ZCL"/>
    <s v="JEG"/>
    <s v="M19"/>
    <s v="I"/>
    <s v="SEA IMPO"/>
    <s v="67120000"/>
    <s v="NO COMMENTS"/>
    <m/>
    <m/>
    <s v="07"/>
    <s v="NO"/>
    <n v="0"/>
    <s v="NO"/>
    <m/>
    <m/>
    <m/>
  </r>
  <r>
    <s v="07"/>
    <s v="MXG"/>
    <n v="1118"/>
    <x v="21"/>
    <s v="Freight"/>
    <s v="FreightRM-V-020-V1I26-M19.1"/>
    <x v="802"/>
    <n v="3385"/>
    <s v="FEBRERO"/>
    <d v="2026-02-06T00:00:00"/>
    <s v="26-730-3658-6000232"/>
    <s v="OTRO"/>
    <s v="NACIONAL "/>
    <s v="OTRO"/>
    <n v="0"/>
    <n v="0"/>
    <n v="20200"/>
    <n v="3232"/>
    <n v="808"/>
    <n v="22624"/>
    <s v="MXN"/>
    <n v="1314.1111278911721"/>
    <d v="2026-01-30T00:00:00"/>
    <s v="KRAYDEN DE MEXICO "/>
    <s v="GDL "/>
    <s v="ZAC"/>
    <s v="JOHNSON ELECTRIC GROUP MEXICO "/>
    <s v="M19"/>
    <s v="I"/>
    <s v="LAND IMPO"/>
    <s v="67110002"/>
    <s v="NO COMMENTS"/>
    <m/>
    <m/>
    <s v="07"/>
    <s v="NO"/>
    <n v="0"/>
    <s v="NO"/>
    <m/>
    <m/>
    <m/>
  </r>
  <r>
    <s v="07"/>
    <s v="MXG"/>
    <n v="1119"/>
    <x v="7"/>
    <s v="STORAGE"/>
    <s v="STORAGERM-J-1206LI26-M19"/>
    <x v="897"/>
    <n v="146526"/>
    <s v="FEBRERO"/>
    <d v="2026-02-10T00:00:00"/>
    <m/>
    <s v="OTRO"/>
    <s v="LAND IMPO"/>
    <s v="OTRO"/>
    <n v="0"/>
    <n v="0"/>
    <n v="658.35"/>
    <n v="0"/>
    <n v="0"/>
    <n v="658.35"/>
    <s v="USD"/>
    <n v="658.35"/>
    <s v="VARIAS"/>
    <s v="LDO"/>
    <s v="LDO"/>
    <s v="ZCL"/>
    <s v="JOHNSON MX"/>
    <s v="M19"/>
    <s v="I"/>
    <s v="LAND IMPO"/>
    <s v="67115005"/>
    <s v="NO COMMENTS"/>
    <m/>
    <m/>
    <s v="07"/>
    <s v="NO"/>
    <n v="0"/>
    <s v="NO"/>
    <m/>
    <m/>
    <m/>
  </r>
  <r>
    <s v="07"/>
    <s v="MXG"/>
    <n v="1120"/>
    <x v="7"/>
    <s v="STORAGE"/>
    <s v="STORAGERM-J-1138LI25-M19"/>
    <x v="898"/>
    <n v="146529"/>
    <s v="FEBRERO"/>
    <d v="2026-02-10T00:00:00"/>
    <m/>
    <s v="OTRO"/>
    <s v="LAND IMPO"/>
    <s v="OTRO"/>
    <n v="0"/>
    <n v="0"/>
    <n v="178.5"/>
    <n v="0"/>
    <n v="0"/>
    <n v="178.5"/>
    <s v="USD"/>
    <n v="178.5"/>
    <s v="VARIAS"/>
    <s v="LDO"/>
    <s v="LDO"/>
    <s v="ZCL"/>
    <s v="JOHNSON MX"/>
    <s v="M19"/>
    <s v="I"/>
    <s v="LAND IMPO"/>
    <s v="67115005"/>
    <s v="NO COMMENTS"/>
    <m/>
    <m/>
    <s v="07"/>
    <s v="NO"/>
    <n v="0"/>
    <s v="NO"/>
    <m/>
    <m/>
    <m/>
  </r>
  <r>
    <s v="07"/>
    <s v="MXG"/>
    <n v="1121"/>
    <x v="7"/>
    <s v="STORAGE"/>
    <s v="STORAGERM-J-1148LI26-M19"/>
    <x v="899"/>
    <n v="146530"/>
    <s v="FEBRERO"/>
    <d v="2026-02-10T00:00:00"/>
    <m/>
    <s v="OTRO"/>
    <s v="LAND IMPO"/>
    <s v="OTRO"/>
    <n v="0"/>
    <n v="0"/>
    <n v="178.5"/>
    <n v="0"/>
    <n v="0"/>
    <n v="178.5"/>
    <s v="USD"/>
    <n v="178.5"/>
    <s v="VARIAS"/>
    <s v="LDO"/>
    <s v="LDO"/>
    <s v="ZCL"/>
    <s v="JOHNSON MX"/>
    <s v="M19"/>
    <s v="I"/>
    <s v="LAND IMPO"/>
    <s v="67115005"/>
    <s v="NO COMMENTS"/>
    <m/>
    <m/>
    <s v="07"/>
    <s v="NO"/>
    <n v="0"/>
    <s v="NO"/>
    <m/>
    <m/>
    <m/>
  </r>
  <r>
    <s v="07"/>
    <s v="MXG"/>
    <n v="1122"/>
    <x v="7"/>
    <s v="STORAGE"/>
    <s v="STORAGEFG-I-0425-AE26-M46"/>
    <x v="900"/>
    <n v="146532"/>
    <s v="FEBRERO"/>
    <d v="2026-02-10T00:00:00"/>
    <m/>
    <s v="OTRO"/>
    <s v="LAND IMPO"/>
    <s v="OTRO"/>
    <n v="0"/>
    <n v="0"/>
    <n v="178.5"/>
    <n v="0"/>
    <n v="0"/>
    <n v="178.5"/>
    <s v="USD"/>
    <n v="178.5"/>
    <s v="VARIAS"/>
    <s v="LDO"/>
    <s v="LDO"/>
    <s v="ZCL"/>
    <s v="JOHNSON MX"/>
    <s v="M46"/>
    <s v="O"/>
    <s v="AIR EXPO"/>
    <n v="75640000"/>
    <s v="NO COMMENTS"/>
    <m/>
    <m/>
    <s v="07"/>
    <s v="NO"/>
    <n v="0"/>
    <s v="NO"/>
    <m/>
    <m/>
    <m/>
  </r>
  <r>
    <s v="07"/>
    <s v="MXG"/>
    <n v="1123"/>
    <x v="7"/>
    <s v="STORAGE"/>
    <s v="STORAGERM-J-1162LI26-M19"/>
    <x v="901"/>
    <n v="146533"/>
    <s v="FEBRERO"/>
    <d v="2026-02-10T00:00:00"/>
    <m/>
    <s v="OTRO"/>
    <s v="LAND IMPO"/>
    <s v="OTRO"/>
    <n v="0"/>
    <n v="0"/>
    <n v="178.5"/>
    <n v="0"/>
    <n v="0"/>
    <n v="178.5"/>
    <s v="USD"/>
    <n v="178.5"/>
    <s v="VARIAS"/>
    <s v="LDO"/>
    <s v="LDO"/>
    <s v="ZCL"/>
    <s v="JOHNSON MX"/>
    <s v="M19"/>
    <s v="I"/>
    <s v="LAND IMPO"/>
    <s v="67115005"/>
    <s v="NO COMMENTS"/>
    <m/>
    <m/>
    <s v="07"/>
    <s v="NO"/>
    <n v="0"/>
    <s v="NO"/>
    <m/>
    <m/>
    <m/>
  </r>
  <r>
    <s v="07"/>
    <s v="MXG"/>
    <n v="1124"/>
    <x v="7"/>
    <s v="STORAGE"/>
    <s v="STORAGEFG-I-0426-AE26-M46"/>
    <x v="902"/>
    <n v="146534"/>
    <s v="FEBRERO"/>
    <d v="2026-02-10T00:00:00"/>
    <m/>
    <s v="OTRO"/>
    <s v="LAND IMPO"/>
    <s v="OTRO"/>
    <n v="0"/>
    <n v="0"/>
    <n v="178.5"/>
    <n v="0"/>
    <n v="0"/>
    <n v="178.5"/>
    <s v="USD"/>
    <n v="178.5"/>
    <s v="VARIAS"/>
    <s v="LDO"/>
    <s v="LDO"/>
    <s v="ZCL"/>
    <s v="JOHNSON MX"/>
    <s v="M46"/>
    <s v="O"/>
    <s v="AIR EXPO"/>
    <n v="75640000"/>
    <s v="NO COMMENTS"/>
    <m/>
    <m/>
    <s v="07"/>
    <s v="NO"/>
    <n v="0"/>
    <s v="NO"/>
    <m/>
    <m/>
    <m/>
  </r>
  <r>
    <s v="07"/>
    <s v="MXG"/>
    <n v="1125"/>
    <x v="7"/>
    <s v="STORAGE"/>
    <s v="STORAGERM-J-1176LI26-M19"/>
    <x v="903"/>
    <n v="146535"/>
    <s v="FEBRERO"/>
    <d v="2026-02-10T00:00:00"/>
    <m/>
    <s v="OTRO"/>
    <s v="LAND IMPO"/>
    <s v="OTRO"/>
    <n v="0"/>
    <n v="0"/>
    <n v="178.5"/>
    <n v="0"/>
    <n v="0"/>
    <n v="178.5"/>
    <s v="USD"/>
    <n v="178.5"/>
    <s v="VARIAS"/>
    <s v="LDO"/>
    <s v="LDO"/>
    <s v="ZCL"/>
    <s v="JOHNSON MX"/>
    <s v="M19"/>
    <s v="I"/>
    <s v="LAND IMPO"/>
    <s v="67115005"/>
    <s v="NO COMMENTS"/>
    <m/>
    <m/>
    <s v="07"/>
    <s v="NO"/>
    <n v="0"/>
    <s v="NO"/>
    <m/>
    <m/>
    <m/>
  </r>
  <r>
    <s v="07"/>
    <s v="MXG"/>
    <n v="1126"/>
    <x v="7"/>
    <s v="STORAGE"/>
    <s v="STORAGEFG-R-2064LE25.M19"/>
    <x v="72"/>
    <n v="146542"/>
    <s v="FEBRERO"/>
    <d v="2026-02-12T00:00:00"/>
    <m/>
    <s v="OTRO"/>
    <s v="LAND IMPO"/>
    <s v="OTRO"/>
    <n v="0"/>
    <n v="0"/>
    <n v="58.7"/>
    <n v="0"/>
    <n v="0"/>
    <n v="58.7"/>
    <s v="USD"/>
    <n v="58.7"/>
    <s v="VARIAS"/>
    <s v="LDO"/>
    <s v="LDO"/>
    <s v="ZCL"/>
    <s v="JOHNSON MX"/>
    <s v="M19"/>
    <s v="O"/>
    <s v="LAND EXPO"/>
    <n v="75640000"/>
    <s v="NO COMMENTS"/>
    <m/>
    <m/>
    <s v="07"/>
    <s v="NO"/>
    <n v="0"/>
    <s v="NO"/>
    <m/>
    <m/>
    <m/>
  </r>
  <r>
    <s v="07"/>
    <s v="MXG"/>
    <n v="1127"/>
    <x v="8"/>
    <s v="Freight"/>
    <s v="FreightFG-A-0004-SE26-M19 "/>
    <x v="730"/>
    <n v="4703"/>
    <s v="FEBRERO"/>
    <d v="2026-01-30T00:00:00"/>
    <m/>
    <s v="OTRO"/>
    <s v="SEA EXPO"/>
    <s v="HLBU 1534319"/>
    <n v="0"/>
    <n v="0"/>
    <n v="0"/>
    <n v="3680"/>
    <n v="920"/>
    <n v="25760"/>
    <s v="MXN"/>
    <n v="1496.2651456186613"/>
    <d v="2026-01-29T00:00:00"/>
    <s v="JEG"/>
    <s v="ZAC"/>
    <s v="ALT"/>
    <s v="JEG"/>
    <s v="M19"/>
    <s v="O"/>
    <s v="SEA EXPO"/>
    <s v="59220000"/>
    <s v="NO COMMENTS"/>
    <m/>
    <m/>
    <s v="07"/>
    <s v="NO"/>
    <n v="0"/>
    <s v="NO"/>
    <m/>
    <m/>
    <m/>
  </r>
  <r>
    <s v="07"/>
    <s v="MXG"/>
    <n v="1128"/>
    <x v="19"/>
    <s v="Freight"/>
    <s v="FreightRM-J-1184LI26-M19"/>
    <x v="904"/>
    <s v="9406130-1"/>
    <s v="FEBRERO"/>
    <d v="2026-02-12T00:00:00"/>
    <s v="OTRO"/>
    <n v="6084031"/>
    <s v="LAND IMPO"/>
    <s v="OTRO"/>
    <n v="0"/>
    <n v="0"/>
    <n v="1855"/>
    <n v="0"/>
    <n v="0"/>
    <n v="1855"/>
    <s v="USD"/>
    <n v="1855"/>
    <s v="VARIAS"/>
    <s v="MDS"/>
    <s v="USA"/>
    <s v="USA"/>
    <s v="BRIDGEWATERS INTERIORS"/>
    <s v="M19"/>
    <s v="I"/>
    <s v="LAND IMPO"/>
    <s v="67110002"/>
    <s v="NO COMMENTS"/>
    <m/>
    <m/>
    <s v="07"/>
    <s v="NO"/>
    <n v="0"/>
    <s v="NO"/>
    <m/>
    <m/>
    <m/>
  </r>
  <r>
    <s v="07"/>
    <s v="MXG"/>
    <n v="1129"/>
    <x v="19"/>
    <s v="Freight"/>
    <s v="FreightRM-J-1193LI26-M19"/>
    <x v="905"/>
    <s v="9414037-1"/>
    <s v="FEBRERO"/>
    <d v="2026-02-12T00:00:00"/>
    <s v="OTRO"/>
    <s v="1420-1E90020"/>
    <s v="LAND IMPO"/>
    <s v="OTRO"/>
    <n v="0"/>
    <n v="0"/>
    <n v="2200"/>
    <n v="0"/>
    <n v="0"/>
    <n v="2200"/>
    <s v="USD"/>
    <n v="2200"/>
    <s v="VARIAS"/>
    <s v="Metrican Stamping, LLC"/>
    <s v="USA"/>
    <s v="USA"/>
    <s v="TDS INC"/>
    <s v="M19"/>
    <s v="I"/>
    <s v="LAND IMPO"/>
    <s v="67110002"/>
    <s v="NO COMMENTS"/>
    <m/>
    <m/>
    <s v="07"/>
    <s v="NO"/>
    <n v="0"/>
    <s v="NO"/>
    <m/>
    <m/>
    <m/>
  </r>
  <r>
    <s v="07"/>
    <s v="MXG"/>
    <n v="1130"/>
    <x v="19"/>
    <s v="Freight"/>
    <s v="FreightRM-J-1203LI26-M19"/>
    <x v="906"/>
    <s v="9419706-1"/>
    <s v="FEBRERO"/>
    <d v="2026-02-12T00:00:00"/>
    <s v="OTRO"/>
    <n v="6104687"/>
    <s v="LAND IMPO"/>
    <s v="OTRO"/>
    <n v="0"/>
    <n v="0"/>
    <n v="2950"/>
    <n v="0"/>
    <n v="0"/>
    <n v="2950"/>
    <s v="USD"/>
    <n v="2950"/>
    <s v="VARIAS"/>
    <s v="MDS"/>
    <s v="USA"/>
    <s v="USA"/>
    <s v="BRIDGEWATERS INTERIORS"/>
    <s v="M19"/>
    <s v="I"/>
    <s v="LAND IMPO"/>
    <s v="67110002"/>
    <s v="NO COMMENTS"/>
    <m/>
    <m/>
    <s v="07"/>
    <s v="NO"/>
    <n v="0"/>
    <s v="NO"/>
    <m/>
    <m/>
    <m/>
  </r>
  <r>
    <s v="08"/>
    <s v="MXG"/>
    <n v="1131"/>
    <x v="9"/>
    <s v="Freight"/>
    <s v="FreightRM-A-011-SI26-M19-L"/>
    <x v="907"/>
    <s v="FV - 256"/>
    <s v="MARZO"/>
    <d v="2026-02-16T00:00:00"/>
    <m/>
    <s v="SHMZL26015444"/>
    <s v="SEA IMPO"/>
    <s v="OTRO"/>
    <n v="0"/>
    <n v="0"/>
    <n v="506"/>
    <n v="60.32"/>
    <n v="0"/>
    <n v="566.32000000000005"/>
    <s v="USD"/>
    <n v="566.32000000000005"/>
    <d v="2026-02-02T00:00:00"/>
    <s v="Shanghai Malu Ri Yong JEA Gate Electric Co.,Ltd."/>
    <s v="CHN"/>
    <s v="ZCL"/>
    <s v="JOHNSON ELECTRIC GROUP MEXICO"/>
    <s v="M19"/>
    <s v="I"/>
    <s v="SEA IMPO"/>
    <s v="67120000"/>
    <s v="NO COMMENTS"/>
    <m/>
    <m/>
    <s v="08"/>
    <s v="NO"/>
    <n v="0"/>
    <s v="NO"/>
    <m/>
    <m/>
    <m/>
  </r>
  <r>
    <s v="08"/>
    <s v="MXG"/>
    <n v="1132"/>
    <x v="9"/>
    <s v="Freight"/>
    <s v="FreightRM-A-016-SI26-M19-L"/>
    <x v="908"/>
    <s v="FV - 257"/>
    <s v="MARZO"/>
    <d v="2026-02-16T00:00:00"/>
    <m/>
    <s v="SHMZL26025713"/>
    <s v="SEA IMPO"/>
    <s v="OTRO"/>
    <n v="0"/>
    <n v="0"/>
    <n v="409"/>
    <n v="43.84"/>
    <n v="0"/>
    <n v="452.84000000000003"/>
    <s v="USD"/>
    <n v="452.84000000000003"/>
    <d v="2026-02-02T00:00:00"/>
    <s v="SHANGHAI KINGFA SCI.&amp; TECH.DVP"/>
    <s v="CHN"/>
    <s v="ZCL"/>
    <s v="JOHNSON ELECTRIC GROUP MEXICO"/>
    <s v="M19"/>
    <s v="I"/>
    <s v="SEA IMPO"/>
    <s v="67120000"/>
    <s v="NO COMMENTS"/>
    <m/>
    <m/>
    <s v="08"/>
    <s v="NO"/>
    <n v="0"/>
    <s v="NO"/>
    <m/>
    <m/>
    <m/>
  </r>
  <r>
    <s v="08"/>
    <s v="MXG"/>
    <n v="1133"/>
    <x v="9"/>
    <s v="Freight"/>
    <s v="FreightRM-A-024-SI26-M19-L"/>
    <x v="909"/>
    <s v="FV - 258"/>
    <s v="MARZO"/>
    <d v="2026-02-16T00:00:00"/>
    <m/>
    <s v="EURFL26202424ZLO"/>
    <s v="SEA IMPO"/>
    <s v="OTRO"/>
    <n v="0"/>
    <n v="0"/>
    <n v="472"/>
    <n v="51.68"/>
    <n v="0"/>
    <n v="523.67999999999995"/>
    <s v="USD"/>
    <n v="523.67999999999995"/>
    <d v="2026-02-05T00:00:00"/>
    <s v="SHANGHAI KRAH ELECTRONICS CO.,LTD"/>
    <s v="CHN"/>
    <s v="ZCL"/>
    <s v="JOHNSON ELECTRIC GROUP MEXICO"/>
    <s v="M19"/>
    <s v="I"/>
    <s v="SEA IMPO"/>
    <s v="67120000"/>
    <s v="NO COMMENTS"/>
    <m/>
    <m/>
    <s v="08"/>
    <s v="NO"/>
    <n v="0"/>
    <s v="NO"/>
    <m/>
    <m/>
    <m/>
  </r>
  <r>
    <s v="08"/>
    <s v="MXG"/>
    <n v="1134"/>
    <x v="9"/>
    <s v="Freight"/>
    <s v="FreightRM-A-028-SI26-M19-L"/>
    <x v="910"/>
    <s v="FV - 259"/>
    <s v="MARZO"/>
    <d v="2026-02-16T00:00:00"/>
    <m/>
    <s v="QDGZLO6286170V"/>
    <s v="SEA IMPO"/>
    <s v="OTRO"/>
    <n v="0"/>
    <n v="0"/>
    <n v="305"/>
    <n v="36.799999999999997"/>
    <n v="0"/>
    <n v="341.8"/>
    <s v="USD"/>
    <n v="341.8"/>
    <d v="2026-02-09T00:00:00"/>
    <s v="TEMB INTELLIGENT TECHNOLOGY (SHANDONG) CO., LTD"/>
    <s v="CHN"/>
    <s v="ZCL"/>
    <s v="JOHNSON ELECTRIC GROUP MEXICO"/>
    <s v="M19"/>
    <s v="I"/>
    <s v="SEA IMPO"/>
    <s v="67120000"/>
    <s v="NO COMMENTS"/>
    <m/>
    <m/>
    <s v="08"/>
    <s v="NO"/>
    <n v="0"/>
    <s v="NO"/>
    <m/>
    <m/>
    <m/>
  </r>
  <r>
    <s v="08"/>
    <s v="MXG"/>
    <n v="1135"/>
    <x v="10"/>
    <s v="Broker"/>
    <s v="BrokerFG-V-006-V1E26-M46"/>
    <x v="296"/>
    <s v="SAGS 33429"/>
    <s v="MARZO"/>
    <d v="2026-02-16T00:00:00"/>
    <s v="3658-6000210"/>
    <s v="OTRO"/>
    <s v="EXPORTACION"/>
    <s v="V1"/>
    <n v="0"/>
    <n v="0"/>
    <n v="1514.33"/>
    <n v="242.3"/>
    <n v="0"/>
    <n v="1756.63"/>
    <s v="MXN"/>
    <n v="100.12425546467556"/>
    <d v="2026-02-13T00:00:00"/>
    <s v="JEG"/>
    <s v="MEX"/>
    <s v="ZAC"/>
    <s v="AUMOVIO MEXICO S DE R.L. DE C.V."/>
    <s v="M46"/>
    <s v="O"/>
    <s v="LAND EXPO"/>
    <s v="59210003"/>
    <s v="NO COMMENTS"/>
    <m/>
    <m/>
    <s v="08"/>
    <s v="NO"/>
    <n v="0"/>
    <s v="NO"/>
    <m/>
    <m/>
    <m/>
  </r>
  <r>
    <s v="08"/>
    <s v="MXG"/>
    <n v="1136"/>
    <x v="10"/>
    <s v="Broker"/>
    <s v="BrokerRM-V-001-V1I26-M01, M46, M19, M61, M62, M63"/>
    <x v="911"/>
    <s v="SAGS 33435"/>
    <s v="MARZO"/>
    <d v="2026-02-16T00:00:00"/>
    <s v="3658-6000202"/>
    <s v="OTRO"/>
    <s v="IMPORTACION"/>
    <s v="V1"/>
    <n v="0"/>
    <n v="0"/>
    <n v="3002.39"/>
    <n v="480.39"/>
    <n v="0"/>
    <n v="3482.78"/>
    <s v="MXN"/>
    <n v="198.51121434067659"/>
    <d v="2026-02-16T00:00:00"/>
    <s v="AIDITEC SA DE CV"/>
    <s v="ZAC"/>
    <s v="MEX"/>
    <s v="JEG"/>
    <s v="M01"/>
    <s v="I"/>
    <s v="LAND IMPO"/>
    <s v="67110002"/>
    <s v="NO COMMENTS"/>
    <m/>
    <m/>
    <s v="08"/>
    <s v="NO"/>
    <n v="0"/>
    <s v="NO"/>
    <m/>
    <m/>
    <m/>
  </r>
  <r>
    <s v="08"/>
    <s v="MXG"/>
    <n v="1137"/>
    <x v="10"/>
    <s v="Broker"/>
    <s v="BrokerRM-V-009-V126-M01, M46, M23, M19, M61, M62, M63"/>
    <x v="912"/>
    <s v="SAGS 33436"/>
    <s v="MARZO"/>
    <d v="2026-02-16T00:00:00"/>
    <s v="3658-6000215"/>
    <s v="OTRO"/>
    <s v="IMPORTACION"/>
    <s v="V1"/>
    <n v="0"/>
    <n v="0"/>
    <n v="13336.14"/>
    <n v="2133.79"/>
    <n v="0"/>
    <n v="15469.93"/>
    <s v="MXN"/>
    <n v="881.75382598535157"/>
    <d v="2026-02-16T00:00:00"/>
    <s v="EMPAQUES MAQUILAS Y SERVICIOS DE AGUASCALIENTES SA DE CV"/>
    <s v="ZAC"/>
    <s v="MEX"/>
    <s v="JEG"/>
    <s v="M01"/>
    <s v="I"/>
    <s v="LAND IMPO"/>
    <s v="67110002"/>
    <s v="NO COMMENTS"/>
    <m/>
    <m/>
    <s v="08"/>
    <s v="NO"/>
    <n v="0"/>
    <s v="NO"/>
    <m/>
    <m/>
    <m/>
  </r>
  <r>
    <s v="08"/>
    <s v="MXG"/>
    <n v="1138"/>
    <x v="10"/>
    <s v="Broker"/>
    <s v="BrokerRM-V-019-V1I26-M01, M46, M19, M23, M61, M62, M63"/>
    <x v="913"/>
    <s v="SAGS 33437"/>
    <s v="MARZO"/>
    <d v="2026-02-16T00:00:00"/>
    <s v="3658-6000228"/>
    <s v="OTRO"/>
    <s v="IMPORTACION"/>
    <s v="V1"/>
    <n v="0"/>
    <n v="0"/>
    <n v="3167.73"/>
    <n v="506.84"/>
    <n v="0"/>
    <n v="3674.57"/>
    <s v="MXN"/>
    <n v="209.44284533614524"/>
    <d v="2026-02-16T00:00:00"/>
    <s v="JOEL GARCIA MARTINEZ"/>
    <s v="ZAC"/>
    <s v="MEX"/>
    <s v="JEG"/>
    <s v="M01"/>
    <s v="I"/>
    <s v="LAND IMPO"/>
    <s v="67110002"/>
    <s v="NO COMMENTS"/>
    <m/>
    <m/>
    <s v="08"/>
    <s v="NO"/>
    <n v="0"/>
    <s v="NO"/>
    <m/>
    <m/>
    <m/>
  </r>
  <r>
    <s v="08"/>
    <s v="MXG"/>
    <n v="1139"/>
    <x v="10"/>
    <s v="Broker"/>
    <s v="BrokerRM-V-026-V1I26-M23"/>
    <x v="914"/>
    <s v="SAGS 33438"/>
    <s v="MARZO"/>
    <d v="2026-02-16T00:00:00"/>
    <s v="3658-6000243"/>
    <s v="OTRO"/>
    <s v="IMPORTACION"/>
    <s v="V1"/>
    <n v="0"/>
    <n v="0"/>
    <n v="1514.33"/>
    <n v="242.3"/>
    <n v="0"/>
    <n v="1756.63"/>
    <s v="MXN"/>
    <n v="100.12425546467556"/>
    <d v="2026-02-16T00:00:00"/>
    <s v="HANWA STEEL SERVICE MEXICANA SA DE CV"/>
    <s v="ZAC"/>
    <s v="MEX"/>
    <s v="JEG"/>
    <s v="M23"/>
    <s v="I"/>
    <s v="LAND IMPO"/>
    <s v="67110002"/>
    <s v="NO COMMENTS"/>
    <m/>
    <m/>
    <s v="08"/>
    <s v="NO"/>
    <n v="0"/>
    <s v="NO"/>
    <m/>
    <m/>
    <m/>
  </r>
  <r>
    <s v="08"/>
    <s v="MXG"/>
    <n v="1140"/>
    <x v="10"/>
    <s v="Broker"/>
    <s v="BrokerRM-V-014-V1I26-MCS, M19, M01, M46"/>
    <x v="915"/>
    <s v="SAGS 33439"/>
    <s v="MARZO"/>
    <d v="2026-02-16T00:00:00"/>
    <s v="3658-6000222"/>
    <s v="OTRO"/>
    <s v="IMPORTACION"/>
    <s v="V1"/>
    <n v="0"/>
    <n v="0"/>
    <n v="2671.71"/>
    <n v="427.48"/>
    <n v="0"/>
    <n v="3099.19"/>
    <s v="MXN"/>
    <n v="176.64738237054348"/>
    <d v="2026-02-16T00:00:00"/>
    <s v="HANWA STEEL SERVICE MEXICANA SA DE CV"/>
    <s v="ZAC"/>
    <s v="MEX"/>
    <s v="JEG"/>
    <s v="M17"/>
    <s v="I"/>
    <s v="LAND IMPO"/>
    <s v="67110002"/>
    <s v="NO COMMENTS"/>
    <m/>
    <m/>
    <s v="08"/>
    <s v="NO"/>
    <n v="0"/>
    <s v="NO"/>
    <m/>
    <m/>
    <m/>
  </r>
  <r>
    <s v="08"/>
    <s v="MXG"/>
    <n v="1141"/>
    <x v="10"/>
    <s v="Broker"/>
    <s v="BrokerRM-V-015-V1I26-M19-M17"/>
    <x v="916"/>
    <s v="SAGS 33440"/>
    <s v="MARZO"/>
    <d v="2026-02-16T00:00:00"/>
    <s v="3658-6000223"/>
    <s v="OTRO"/>
    <s v="IMPORTACION"/>
    <s v="V1"/>
    <n v="0"/>
    <n v="0"/>
    <n v="2671.71"/>
    <n v="427.48"/>
    <n v="0"/>
    <n v="3099.19"/>
    <s v="MXN"/>
    <n v="176.64738237054348"/>
    <d v="2026-02-16T00:00:00"/>
    <s v="MAQUINARIA INDUSTRIAL CABRERA SA DE CV"/>
    <s v="ZAC"/>
    <s v="MEX"/>
    <s v="JEG"/>
    <s v="M19"/>
    <s v="I"/>
    <s v="LAND IMPO"/>
    <s v="67110002"/>
    <s v="NO COMMENTS"/>
    <m/>
    <m/>
    <s v="08"/>
    <s v="NO"/>
    <n v="0"/>
    <s v="NO"/>
    <m/>
    <m/>
    <m/>
  </r>
  <r>
    <s v="08"/>
    <s v="MXG"/>
    <n v="1142"/>
    <x v="10"/>
    <s v="Broker"/>
    <s v="BrokerRM-V-065-V1I26-M23"/>
    <x v="917"/>
    <s v="SAGS 33441"/>
    <s v="MARZO"/>
    <d v="2026-02-16T00:00:00"/>
    <s v="3658-6000255"/>
    <s v="OTRO"/>
    <s v="IMPORTACION"/>
    <s v="V1"/>
    <n v="0"/>
    <n v="0"/>
    <n v="1266.32"/>
    <n v="202.62"/>
    <n v="0"/>
    <n v="1468.94"/>
    <s v="MXN"/>
    <n v="83.726523981874664"/>
    <d v="2026-02-16T00:00:00"/>
    <s v="JEG"/>
    <s v="ZAC"/>
    <s v="MEX"/>
    <s v="JTM"/>
    <s v="M23"/>
    <s v="I"/>
    <s v="LAND IMPO"/>
    <s v="67110002"/>
    <s v="NO COMMENTS"/>
    <m/>
    <m/>
    <s v="08"/>
    <s v="NO"/>
    <n v="0"/>
    <s v="NO"/>
    <m/>
    <m/>
    <m/>
  </r>
  <r>
    <s v="08"/>
    <s v="MXG"/>
    <n v="1143"/>
    <x v="10"/>
    <s v="Broker"/>
    <s v="BrokerFG-V-009-V1E26-M01"/>
    <x v="475"/>
    <s v="SAGS 33447"/>
    <s v="MARZO"/>
    <d v="2026-02-16T00:00:00"/>
    <s v="3658-6000229"/>
    <s v="OTRO"/>
    <s v="EXPORTACION"/>
    <s v="V1"/>
    <n v="0"/>
    <n v="0"/>
    <n v="7962.59"/>
    <n v="1274.02"/>
    <n v="0"/>
    <n v="9236.61"/>
    <s v="MXN"/>
    <n v="526.46755393428145"/>
    <d v="2026-02-16T00:00:00"/>
    <s v="JEG"/>
    <s v="MEX"/>
    <s v="ZAC"/>
    <s v="JTM"/>
    <s v="M01"/>
    <s v="O"/>
    <s v="LAND EXPO"/>
    <s v="59210003"/>
    <s v="NO COMMENTS"/>
    <m/>
    <m/>
    <s v="08"/>
    <s v="NO"/>
    <n v="0"/>
    <s v="NO"/>
    <m/>
    <m/>
    <m/>
  </r>
  <r>
    <s v="08"/>
    <s v="MXT"/>
    <n v="1144"/>
    <x v="10"/>
    <s v="Broker"/>
    <s v="BrokerFG-V-001-V1I26-M01, M19"/>
    <x v="918"/>
    <s v="SAGS 33448"/>
    <s v="MARZO"/>
    <d v="2026-02-16T00:00:00"/>
    <s v="3658-6000230"/>
    <s v="OTRO"/>
    <s v="IMPORTACION"/>
    <s v="V1"/>
    <n v="0"/>
    <n v="0"/>
    <n v="7962.59"/>
    <n v="1274.02"/>
    <n v="0"/>
    <n v="9236.61"/>
    <s v="MXN"/>
    <n v="526.46755393428145"/>
    <d v="2026-02-16T00:00:00"/>
    <s v="MAQUILAS TETA KAWI SA DE CV"/>
    <s v="ZAC"/>
    <s v="MEX"/>
    <s v="JEG"/>
    <s v="M01"/>
    <s v="O"/>
    <s v="LAND EXPO"/>
    <s v="59210003"/>
    <s v="NO COMMENTS"/>
    <m/>
    <m/>
    <s v="08"/>
    <s v="NO"/>
    <n v="0"/>
    <s v="NO"/>
    <m/>
    <m/>
    <m/>
  </r>
  <r>
    <s v="08"/>
    <s v="MXG"/>
    <n v="1145"/>
    <x v="10"/>
    <s v="Broker"/>
    <s v="BrokerRM-V-022-V1I26-M19"/>
    <x v="919"/>
    <s v="SAGS 33449"/>
    <s v="MARZO"/>
    <d v="2026-02-17T00:00:00"/>
    <s v="3658-6000234"/>
    <s v="OTRO"/>
    <s v="IMPORTACION"/>
    <s v="V1"/>
    <n v="0"/>
    <n v="0"/>
    <n v="1431.66"/>
    <n v="229.07"/>
    <n v="0"/>
    <n v="1660.73"/>
    <s v="MXN"/>
    <n v="94.65815497734333"/>
    <d v="2026-02-16T00:00:00"/>
    <s v="JEG"/>
    <s v="ZAC"/>
    <s v="MEX"/>
    <s v="JTM"/>
    <s v="M19"/>
    <s v="I"/>
    <s v="LAND IMPO"/>
    <s v="67110002"/>
    <s v="NO COMMENTS"/>
    <m/>
    <m/>
    <s v="08"/>
    <s v="NO"/>
    <n v="0"/>
    <s v="NO"/>
    <m/>
    <m/>
    <m/>
  </r>
  <r>
    <s v="08"/>
    <s v="MXG"/>
    <n v="1146"/>
    <x v="10"/>
    <s v="Broker"/>
    <s v="BrokerRM-V-031-V1I26-M19"/>
    <x v="920"/>
    <s v="SAGS 33450"/>
    <s v="MARZO"/>
    <d v="2026-02-17T00:00:00"/>
    <s v="3658-6000251"/>
    <s v="OTRO"/>
    <s v="IMPORTACION"/>
    <s v="V1"/>
    <n v="0"/>
    <n v="0"/>
    <n v="1431.66"/>
    <n v="229.07"/>
    <n v="0"/>
    <n v="1660.73"/>
    <s v="MXN"/>
    <n v="94.65815497734333"/>
    <d v="2026-02-16T00:00:00"/>
    <s v="WURTH ELEKTRONIK MEXICO SA DE CV"/>
    <s v="ZAC"/>
    <s v="MEX"/>
    <s v="JEG"/>
    <s v="M19"/>
    <s v="I"/>
    <s v="LAND IMPO"/>
    <s v="67110002"/>
    <s v="NO COMMENTS"/>
    <m/>
    <m/>
    <s v="08"/>
    <s v="NO"/>
    <n v="0"/>
    <s v="NO"/>
    <m/>
    <m/>
    <m/>
  </r>
  <r>
    <s v="08"/>
    <s v="MXG"/>
    <n v="1147"/>
    <x v="10"/>
    <s v="Broker"/>
    <s v="BrokerRM-V-010-V1I26-M19"/>
    <x v="507"/>
    <s v="SAGS 33451"/>
    <s v="MARZO"/>
    <d v="2026-02-17T00:00:00"/>
    <s v="3658-6000216"/>
    <s v="OTRO"/>
    <s v="IMPORTACION"/>
    <s v="V1"/>
    <n v="0"/>
    <n v="0"/>
    <n v="1597"/>
    <n v="255.53"/>
    <n v="0"/>
    <n v="1852.53"/>
    <s v="MXN"/>
    <n v="105.59035595200776"/>
    <d v="2026-02-16T00:00:00"/>
    <s v="EJOTATF FASTENERS DE MEXICO Y COMPAÑIA S. EN C."/>
    <s v="ZAC"/>
    <s v="MEX"/>
    <s v="JEG"/>
    <s v="M19"/>
    <s v="I"/>
    <s v="LAND IMPO"/>
    <s v="67110002"/>
    <s v="NO COMMENTS"/>
    <m/>
    <m/>
    <s v="08"/>
    <s v="NO"/>
    <n v="0"/>
    <s v="NO"/>
    <m/>
    <m/>
    <m/>
  </r>
  <r>
    <s v="08"/>
    <s v="MXG"/>
    <n v="1148"/>
    <x v="10"/>
    <s v="Broker"/>
    <s v="BrokerFG-V-007-V1E26-M01"/>
    <x v="921"/>
    <s v="SAGS 33452"/>
    <s v="MARZO"/>
    <d v="2026-02-17T00:00:00"/>
    <s v="3658-6000218"/>
    <s v="OTRO"/>
    <s v="EXPORTACION"/>
    <s v="V1"/>
    <n v="0"/>
    <n v="0"/>
    <n v="2341.0300000000002"/>
    <n v="374.57"/>
    <n v="0"/>
    <n v="2715.6"/>
    <s v="MXN"/>
    <n v="154.78355040041038"/>
    <d v="2026-02-16T00:00:00"/>
    <s v="JEG"/>
    <s v="MEX"/>
    <s v="ZAC"/>
    <s v="GRUPO ABC DE MEXICO SA DE CV"/>
    <s v="M01"/>
    <s v="O"/>
    <s v="LAND EXPO"/>
    <s v="59210003"/>
    <s v="NO COMMENTS"/>
    <m/>
    <m/>
    <s v="08"/>
    <s v="NO"/>
    <n v="0"/>
    <s v="NO"/>
    <m/>
    <m/>
    <m/>
  </r>
  <r>
    <s v="08"/>
    <s v="MXG"/>
    <n v="1149"/>
    <x v="10"/>
    <s v="Broker"/>
    <s v="BrokerFG-V-012-V1E26-M19"/>
    <x v="922"/>
    <s v="SAGS 33453"/>
    <s v="MARZO"/>
    <d v="2026-02-17T00:00:00"/>
    <s v="3658-6000241"/>
    <s v="OTRO"/>
    <s v="EXPORTACION"/>
    <s v="V1"/>
    <n v="0"/>
    <n v="0"/>
    <n v="1597"/>
    <n v="255.53"/>
    <n v="0"/>
    <n v="1852.53"/>
    <s v="MXN"/>
    <n v="105.59035595200776"/>
    <d v="2026-02-16T00:00:00"/>
    <s v="JEG"/>
    <s v="MEX"/>
    <s v="ZAC"/>
    <s v="MARELLI MEXICANA SA DE CV"/>
    <s v="M19"/>
    <s v="O"/>
    <s v="LAND EXPO"/>
    <s v="59210003"/>
    <s v="NO COMMENTS"/>
    <m/>
    <m/>
    <s v="08"/>
    <s v="NO"/>
    <n v="0"/>
    <s v="NO"/>
    <m/>
    <m/>
    <m/>
  </r>
  <r>
    <s v="08"/>
    <s v="MXG"/>
    <n v="1150"/>
    <x v="10"/>
    <s v="Broker"/>
    <s v="BrokerFG-V-013-V1E26-M46"/>
    <x v="923"/>
    <s v="SAGS 33454"/>
    <s v="MARZO"/>
    <d v="2026-02-17T00:00:00"/>
    <s v="3658-6000242"/>
    <s v="OTRO"/>
    <s v="EXPORTACION"/>
    <s v="V1"/>
    <n v="0"/>
    <n v="0"/>
    <n v="1266.32"/>
    <n v="202.62"/>
    <n v="0"/>
    <n v="1468.94"/>
    <s v="MXN"/>
    <n v="83.726523981874664"/>
    <d v="2026-02-16T00:00:00"/>
    <s v="JEG"/>
    <s v="MEX"/>
    <s v="ZAC"/>
    <s v="MAHLE THERMAL AND FLUID SYSTEMS"/>
    <s v="M46"/>
    <s v="O"/>
    <s v="LAND EXPO"/>
    <s v="59210003"/>
    <s v="NO COMMENTS"/>
    <m/>
    <m/>
    <s v="08"/>
    <s v="NO"/>
    <n v="0"/>
    <s v="NO"/>
    <m/>
    <m/>
    <m/>
  </r>
  <r>
    <s v="08"/>
    <s v="MXG"/>
    <n v="1151"/>
    <x v="10"/>
    <s v="Broker"/>
    <s v="BrokerRM-V-028-V1I26-M19"/>
    <x v="508"/>
    <s v="SAGS 33455"/>
    <s v="MARZO"/>
    <d v="2026-02-17T00:00:00"/>
    <s v="3658-6000245"/>
    <s v="OTRO"/>
    <s v="IMPORTACION"/>
    <s v="V1"/>
    <n v="0"/>
    <n v="0"/>
    <n v="3415.74"/>
    <n v="546.52"/>
    <n v="0"/>
    <n v="3962.26"/>
    <s v="MXN"/>
    <n v="225.84057681894612"/>
    <d v="2026-02-16T00:00:00"/>
    <s v="REA MAGNET WIRE TRADING COMPANY DE MEXICO S DE RL DE CV"/>
    <s v="ZAC"/>
    <s v="MEX"/>
    <s v="JEG"/>
    <s v="M19"/>
    <s v="I"/>
    <s v="LAND IMPO"/>
    <s v="67110002"/>
    <s v="NO COMMENTS"/>
    <m/>
    <m/>
    <s v="08"/>
    <s v="NO"/>
    <n v="0"/>
    <s v="NO"/>
    <m/>
    <m/>
    <m/>
  </r>
  <r>
    <s v="08"/>
    <s v="MXG"/>
    <n v="1152"/>
    <x v="10"/>
    <s v="Broker"/>
    <s v="BrokerFG-V-015-V1E26-M46"/>
    <x v="924"/>
    <s v="SAGS 33456"/>
    <s v="MARZO"/>
    <d v="2026-02-17T00:00:00"/>
    <s v="3658-6000247"/>
    <s v="OTRO"/>
    <s v="EXPORTACION"/>
    <s v="V1"/>
    <n v="0"/>
    <n v="0"/>
    <n v="1431.66"/>
    <n v="229.07"/>
    <n v="0"/>
    <n v="1660.73"/>
    <s v="MXN"/>
    <n v="94.65815497734333"/>
    <d v="2026-02-16T00:00:00"/>
    <s v="JEG"/>
    <s v="MEX"/>
    <s v="ZAC"/>
    <s v="STELLANTIS MEXICO S.A. DE C.V."/>
    <s v="M46"/>
    <s v="O"/>
    <s v="LAND EXPO"/>
    <s v="59210003"/>
    <s v="NO COMMENTS"/>
    <m/>
    <m/>
    <s v="08"/>
    <s v="NO"/>
    <n v="0"/>
    <s v="NO"/>
    <m/>
    <m/>
    <m/>
  </r>
  <r>
    <s v="08"/>
    <s v="MXG"/>
    <n v="1153"/>
    <x v="10"/>
    <s v="Broker"/>
    <s v="BrokerFG-V-034-V1E26-M45"/>
    <x v="925"/>
    <s v="SAGS 33457"/>
    <s v="MARZO"/>
    <d v="2026-02-17T00:00:00"/>
    <s v="3658-6000252"/>
    <s v="OTRO"/>
    <s v="EXPORTACION"/>
    <s v="V1"/>
    <n v="0"/>
    <n v="0"/>
    <n v="1266.32"/>
    <n v="202.62"/>
    <n v="0"/>
    <n v="1468.94"/>
    <s v="MXN"/>
    <n v="83.726523981874664"/>
    <d v="2026-02-16T00:00:00"/>
    <s v="JEG"/>
    <s v="MEX"/>
    <s v="ZAC"/>
    <s v="ELICAMEX S.A. DE C.V."/>
    <s v="M62"/>
    <s v="O"/>
    <s v="LAND EXPO"/>
    <s v="59210003"/>
    <s v="NO COMMENTS"/>
    <m/>
    <m/>
    <s v="08"/>
    <s v="NO"/>
    <n v="0"/>
    <s v="NO"/>
    <m/>
    <m/>
    <m/>
  </r>
  <r>
    <s v="08"/>
    <s v="MXG"/>
    <n v="1154"/>
    <x v="11"/>
    <s v="Freight"/>
    <s v="FreightFG-V-023-V1E26-M46.1"/>
    <x v="926"/>
    <s v="C8813"/>
    <s v="MARZO"/>
    <d v="2026-02-18T00:00:00"/>
    <s v="26-730-3658-600100"/>
    <n v="6472"/>
    <s v="NAC"/>
    <s v="TB-002"/>
    <n v="0"/>
    <n v="0"/>
    <n v="13000"/>
    <n v="2080"/>
    <n v="520"/>
    <n v="14560"/>
    <s v="MXN"/>
    <n v="829.88970902562062"/>
    <d v="2026-02-19T00:00:00"/>
    <s v="ZAC-SLP"/>
    <s v="JOHNSON "/>
    <s v="CONTINENTAL"/>
    <s v="ZAC"/>
    <s v="M46"/>
    <s v="O"/>
    <s v="LAND EXPO"/>
    <s v="59210003"/>
    <s v="NO COMMENTS"/>
    <m/>
    <m/>
    <s v="08"/>
    <s v="NO"/>
    <n v="0"/>
    <s v="NO"/>
    <m/>
    <m/>
    <m/>
  </r>
  <r>
    <s v="08"/>
    <s v="MXG"/>
    <n v="1155"/>
    <x v="11"/>
    <s v="Freight"/>
    <s v="FreightRM-V-034-V1I26-M19.3"/>
    <x v="927"/>
    <s v="C8856"/>
    <s v="MARZO"/>
    <d v="2026-02-20T00:00:00"/>
    <s v="26-730-3658-60010"/>
    <n v="6608"/>
    <s v="NAC"/>
    <s v="RB-002"/>
    <n v="0"/>
    <n v="0"/>
    <n v="10800"/>
    <n v="1728"/>
    <n v="432"/>
    <n v="12096"/>
    <s v="MXN"/>
    <n v="689.44683519051557"/>
    <d v="2026-02-20T00:00:00"/>
    <s v="SLP-ZAC"/>
    <s v="ASAHI"/>
    <s v="JOHNSON "/>
    <s v="ZAC"/>
    <s v="M19"/>
    <s v="I"/>
    <s v="LAND IMPO"/>
    <s v="67110002"/>
    <s v="NO COMMENTS"/>
    <m/>
    <m/>
    <s v="08"/>
    <s v="NO"/>
    <n v="0"/>
    <s v="NO"/>
    <m/>
    <m/>
    <m/>
  </r>
  <r>
    <s v="08"/>
    <s v="MXG"/>
    <n v="1156"/>
    <x v="11"/>
    <s v="Freight"/>
    <s v="FreightFG-V-023-V1E26-M46.2"/>
    <x v="928"/>
    <s v="C8862"/>
    <s v="MARZO"/>
    <d v="2026-02-20T00:00:00"/>
    <s v="26 730-3658-6001007"/>
    <n v="6610"/>
    <s v="NAC"/>
    <s v="RB-002"/>
    <n v="0"/>
    <n v="0"/>
    <n v="6700"/>
    <n v="1072"/>
    <n v="268"/>
    <n v="7504"/>
    <s v="MXN"/>
    <n v="427.71238849781986"/>
    <d v="2026-02-20T00:00:00"/>
    <s v="ZAC-SLP"/>
    <s v="JOHNSON "/>
    <s v="CONTINENTAL"/>
    <s v="ZAC"/>
    <s v="M46"/>
    <s v="O"/>
    <s v="LAND EXPO"/>
    <s v="59210003"/>
    <s v="NO COMMENTS"/>
    <m/>
    <m/>
    <s v="08"/>
    <s v="NO"/>
    <n v="0"/>
    <s v="NO"/>
    <m/>
    <m/>
    <m/>
  </r>
  <r>
    <s v="08"/>
    <s v="MXG"/>
    <n v="1157"/>
    <x v="11"/>
    <s v="Freight"/>
    <s v="FreightRM-V-018-V1I26-M01.2"/>
    <x v="509"/>
    <s v="C8866"/>
    <s v="MARZO"/>
    <d v="2026-02-20T00:00:00"/>
    <s v="26-730-3658-6000226"/>
    <n v="6464"/>
    <s v="NAC"/>
    <s v="S/N"/>
    <n v="0"/>
    <n v="0"/>
    <n v="19000"/>
    <n v="3040"/>
    <n v="0"/>
    <n v="22040"/>
    <s v="MXN"/>
    <n v="1256.2341474536179"/>
    <d v="2026-02-20T00:00:00"/>
    <s v="QRO-ZAC"/>
    <s v="INNOVET"/>
    <s v="JOHNSON "/>
    <s v="ZAC"/>
    <s v="M01"/>
    <s v="I"/>
    <s v="LAND IMPO"/>
    <s v="67110002"/>
    <s v="NO COMMENTS"/>
    <m/>
    <m/>
    <s v="08"/>
    <s v="NO"/>
    <n v="0"/>
    <s v="NO"/>
    <m/>
    <m/>
    <m/>
  </r>
  <r>
    <s v="08"/>
    <s v="MXG"/>
    <n v="1158"/>
    <x v="11"/>
    <s v="Freight"/>
    <s v="FreightRM-V-060-V1I26-M19.1"/>
    <x v="929"/>
    <s v="C8867"/>
    <s v="MARZO"/>
    <d v="2026-02-20T00:00:00"/>
    <s v="26-730 3658-6001044"/>
    <n v="6596"/>
    <s v="NAC"/>
    <s v="S/N"/>
    <n v="0"/>
    <n v="0"/>
    <n v="19000"/>
    <n v="3040"/>
    <n v="0"/>
    <n v="22040"/>
    <s v="MXN"/>
    <n v="1256.2341474536179"/>
    <d v="2026-02-20T00:00:00"/>
    <s v="MTY-ZAC"/>
    <s v="REA"/>
    <s v="JOHNSON "/>
    <s v="ZAC"/>
    <s v="M19"/>
    <s v="I"/>
    <s v="LAND IMPO"/>
    <s v="67110002"/>
    <s v="NO COMMENTS"/>
    <m/>
    <m/>
    <s v="08"/>
    <s v="NO"/>
    <n v="0"/>
    <s v="NO"/>
    <m/>
    <m/>
    <m/>
  </r>
  <r>
    <s v="08"/>
    <s v="MXG"/>
    <n v="1159"/>
    <x v="11"/>
    <s v="Freight"/>
    <s v="FreightRM-V-041-V1I26-M19.1"/>
    <x v="930"/>
    <s v="C8858"/>
    <s v="MARZO"/>
    <d v="2026-02-20T00:00:00"/>
    <s v="26 730-3658-6001013"/>
    <n v="6609"/>
    <s v="NAC"/>
    <s v="RB-002"/>
    <n v="0"/>
    <n v="0"/>
    <n v="2000"/>
    <n v="320"/>
    <n v="80"/>
    <n v="2240"/>
    <s v="MXN"/>
    <n v="127.67533985009548"/>
    <d v="2026-02-20T00:00:00"/>
    <s v="SLP-ZAC"/>
    <s v="EJOTATF"/>
    <s v="JOHNSON "/>
    <s v="ZAC"/>
    <s v="M19"/>
    <s v="I"/>
    <s v="LAND IMPO"/>
    <s v="67110002"/>
    <s v="NO COMMENTS"/>
    <m/>
    <m/>
    <s v="08"/>
    <s v="NO"/>
    <n v="0"/>
    <s v="NO"/>
    <m/>
    <m/>
    <m/>
  </r>
  <r>
    <s v="08"/>
    <s v="MXG"/>
    <n v="1160"/>
    <x v="11"/>
    <s v="Freight"/>
    <s v="FreightFG-V-018-V1E26-M01"/>
    <x v="931"/>
    <s v="C8873"/>
    <s v="MARZO"/>
    <d v="2026-02-20T00:00:00"/>
    <s v="26-730 3658-6000997"/>
    <n v="6600"/>
    <s v="NAC"/>
    <s v="S/N"/>
    <n v="0"/>
    <n v="0"/>
    <n v="12800"/>
    <n v="2048"/>
    <n v="0"/>
    <n v="14848"/>
    <s v="MXN"/>
    <n v="846.30510986348997"/>
    <d v="2026-02-20T00:00:00"/>
    <s v="ZAC-COAH"/>
    <s v="JOHNSON "/>
    <s v="JIT DERRAMERO"/>
    <s v="ZAC"/>
    <s v="M01"/>
    <s v="O"/>
    <s v="LAND EXPO"/>
    <s v="59210003"/>
    <s v="NO COMMENTS"/>
    <m/>
    <m/>
    <s v="08"/>
    <s v="NO"/>
    <n v="0"/>
    <s v="NO"/>
    <m/>
    <m/>
    <m/>
  </r>
  <r>
    <s v="08"/>
    <s v="MXG"/>
    <n v="1161"/>
    <x v="11"/>
    <s v="Freight"/>
    <s v="FreightFG-R-2138LE25.M19"/>
    <x v="932"/>
    <s v="C8831"/>
    <s v="MARZO"/>
    <d v="2026-02-18T00:00:00"/>
    <s v="26-24-323"/>
    <n v="6692"/>
    <s v="EXPO"/>
    <s v="TB-029"/>
    <n v="0"/>
    <n v="0"/>
    <n v="5900"/>
    <n v="944"/>
    <n v="236"/>
    <n v="6608"/>
    <s v="USD"/>
    <n v="6608"/>
    <d v="2026-02-19T00:00:00"/>
    <s v="ZAC-KENTUCKY"/>
    <s v="JOHNSON "/>
    <s v="DRAIN KY USA "/>
    <s v="ZAC"/>
    <s v="M19"/>
    <s v="O"/>
    <s v="LAND EXPO"/>
    <s v="59210003"/>
    <s v="NO COMMENTS"/>
    <m/>
    <m/>
    <s v="08"/>
    <s v="NO"/>
    <n v="0"/>
    <s v="NO"/>
    <m/>
    <m/>
    <m/>
  </r>
  <r>
    <s v="08"/>
    <s v="MXG"/>
    <n v="1162"/>
    <x v="16"/>
    <s v="Freight"/>
    <s v="FreightRM-V-057-V1I26-M23.2"/>
    <x v="933"/>
    <s v="AGU11745868"/>
    <s v="MARZO"/>
    <d v="2026-02-20T00:00:00"/>
    <s v="26-730-3658-6001040"/>
    <s v="DG122-0318227"/>
    <s v="EXPO"/>
    <s v="OTRO"/>
    <n v="0"/>
    <n v="0"/>
    <n v="2858.4"/>
    <n v="457.34"/>
    <n v="0"/>
    <n v="3315.74"/>
    <s v="MXN"/>
    <n v="188.99028185471229"/>
    <d v="2026-02-13T00:00:00"/>
    <s v="PRECISION MODERNA"/>
    <s v="NAU"/>
    <s v="ZCL"/>
    <s v="JEG"/>
    <s v="M23"/>
    <s v="I"/>
    <s v="LAND IMPO"/>
    <s v="67110002"/>
    <s v="NO COMMENTS"/>
    <m/>
    <m/>
    <s v="08"/>
    <s v="NO"/>
    <n v="0"/>
    <s v="NO"/>
    <m/>
    <m/>
    <m/>
  </r>
  <r>
    <s v="08"/>
    <s v="MXG"/>
    <n v="1163"/>
    <x v="12"/>
    <s v="Freight"/>
    <s v="FreightRM-J-1174LI26-M19"/>
    <x v="934"/>
    <n v="6238015950"/>
    <s v="MARZO"/>
    <d v="2026-02-16T00:00:00"/>
    <s v="OTRO"/>
    <n v="542176930"/>
    <s v="LAND IMPO"/>
    <s v="OTRO"/>
    <n v="0"/>
    <n v="0"/>
    <n v="335.36"/>
    <n v="0"/>
    <n v="0"/>
    <n v="335.36"/>
    <s v="USD"/>
    <n v="335.36"/>
    <s v="29-01-2026"/>
    <s v="Elkem Silicones USA"/>
    <s v="USA"/>
    <s v="USA"/>
    <s v="TDS"/>
    <s v="M19"/>
    <s v="I"/>
    <s v="LAND IMPO"/>
    <s v="67110002"/>
    <s v="NO COMMENTS"/>
    <m/>
    <m/>
    <s v="08"/>
    <s v="NO"/>
    <n v="0"/>
    <s v="NO"/>
    <m/>
    <m/>
    <m/>
  </r>
  <r>
    <s v="08"/>
    <s v="MXG"/>
    <n v="1164"/>
    <x v="13"/>
    <s v="Broker"/>
    <s v="BrokerRM-I-1070-AI26-M19"/>
    <x v="935"/>
    <s v="DHEXM 44068"/>
    <s v="MARZO"/>
    <d v="2026-02-20T00:00:00"/>
    <s v="26- 52- 3600- 6017351"/>
    <n v="8703623596"/>
    <s v="AIR IMPO"/>
    <s v="OTRO"/>
    <n v="0"/>
    <n v="0"/>
    <n v="6797.33"/>
    <n v="1087.5727999999999"/>
    <n v="0"/>
    <n v="7884.9027999999998"/>
    <s v="MXN"/>
    <n v="449.42305565846846"/>
    <d v="2026-02-19T00:00:00"/>
    <s v="FDEICL"/>
    <s v="HKG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65"/>
    <x v="13"/>
    <s v="Broker"/>
    <s v="BrokerRM-I-1093-AI26-M19"/>
    <x v="936"/>
    <s v="DHEXM 43858"/>
    <s v="MARZO"/>
    <d v="2026-02-16T00:00:00"/>
    <s v="26- 52- 3600- 6015230"/>
    <n v="1847635134"/>
    <s v="AIR IMPO"/>
    <s v="OTRO"/>
    <n v="0"/>
    <n v="0"/>
    <n v="7470.69"/>
    <n v="1195.3104000000001"/>
    <n v="0"/>
    <n v="8666.000399999999"/>
    <s v="MXN"/>
    <n v="493.94399384422462"/>
    <d v="2026-02-10T00:00:00"/>
    <s v="HTMCL"/>
    <s v="CHN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66"/>
    <x v="13"/>
    <s v="Broker"/>
    <s v="BrokerRM-I-1066-AI26-M19"/>
    <x v="937"/>
    <s v="DHEXM 43914"/>
    <s v="MARZO"/>
    <d v="2026-02-17T00:00:00"/>
    <s v="26- 52- 3600- 6016103"/>
    <n v="4286026522"/>
    <s v="AIR IMPO"/>
    <s v="OTRO"/>
    <n v="0"/>
    <n v="0"/>
    <n v="7320.35"/>
    <n v="1171.2560000000001"/>
    <n v="0"/>
    <n v="8491.6059999999998"/>
    <s v="MXN"/>
    <n v="484.00387585853116"/>
    <d v="2026-02-13T00:00:00"/>
    <s v="SHLECL"/>
    <s v="CHN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67"/>
    <x v="13"/>
    <s v="Broker"/>
    <s v="BrokerRM-I-1084-AI26-M19"/>
    <x v="938"/>
    <s v="DHEXM 44017"/>
    <s v="MARZO"/>
    <d v="2026-02-18T00:00:00"/>
    <s v="26- 52- 3600- 6015229"/>
    <n v="3656846465"/>
    <s v="AIR IMPO"/>
    <s v="OTRO"/>
    <n v="0"/>
    <n v="0"/>
    <n v="5789.24"/>
    <n v="926.27840000000003"/>
    <n v="0"/>
    <n v="6715.5183999999999"/>
    <s v="MXN"/>
    <n v="382.77057767391489"/>
    <d v="2026-02-10T00:00:00"/>
    <s v="JEIML"/>
    <s v="CHN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68"/>
    <x v="13"/>
    <s v="Broker"/>
    <s v="BrokerRM-I-1083-AI26-M19"/>
    <x v="939"/>
    <s v="DHEXM 43861"/>
    <s v="MARZO"/>
    <d v="2026-02-16T00:00:00"/>
    <s v="26- 52- 3600- 6015225"/>
    <n v="1268712701"/>
    <s v="AIR IMPO"/>
    <s v="OTRO"/>
    <n v="0"/>
    <n v="0"/>
    <n v="3667.43"/>
    <n v="586.78880000000004"/>
    <n v="0"/>
    <n v="4254.2187999999996"/>
    <s v="MXN"/>
    <n v="242.48162102083273"/>
    <d v="2026-02-10T00:00:00"/>
    <s v="JEIML"/>
    <s v="CHN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69"/>
    <x v="13"/>
    <s v="Broker"/>
    <s v="BrokerRM-I-1062-AI26-M19"/>
    <x v="751"/>
    <s v="DHEXM 43860"/>
    <s v="MARZO"/>
    <d v="2026-02-16T00:00:00"/>
    <s v="26- 52- 3600- 6015220"/>
    <n v="2434758734"/>
    <s v="AIR IMPO"/>
    <s v="OTRO"/>
    <n v="0"/>
    <n v="0"/>
    <n v="7320.35"/>
    <n v="1171.2560000000001"/>
    <n v="0"/>
    <n v="8491.6059999999998"/>
    <s v="MXN"/>
    <n v="484.00387585853116"/>
    <d v="2026-02-10T00:00:00"/>
    <s v="AZSPCL"/>
    <s v="CHN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70"/>
    <x v="13"/>
    <s v="Broker"/>
    <s v="BrokerRM-I-1081-AI26-M19"/>
    <x v="940"/>
    <s v="DHEXM 43859"/>
    <s v="MARZO"/>
    <d v="2026-02-16T00:00:00"/>
    <s v="26- 52- 3600- 6015218"/>
    <n v="1554419123"/>
    <s v="AIR IMPO"/>
    <s v="OTRO"/>
    <n v="0"/>
    <n v="0"/>
    <n v="7320.35"/>
    <n v="1171.2560000000001"/>
    <n v="0"/>
    <n v="8491.6059999999998"/>
    <s v="MXN"/>
    <n v="484.00387585853116"/>
    <d v="2026-02-10T00:00:00"/>
    <s v="JENAI"/>
    <s v="USA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71"/>
    <x v="13"/>
    <s v="Broker"/>
    <s v="BrokerRM-I-1082-AI26-M19"/>
    <x v="941"/>
    <s v="DHEXM 43888"/>
    <s v="MARZO"/>
    <d v="2026-02-17T00:00:00"/>
    <s v="26- 52- 3600- 6015392"/>
    <n v="3437003651"/>
    <s v="AIR IMPO"/>
    <s v="OTRO"/>
    <n v="0"/>
    <n v="0"/>
    <n v="3760.99"/>
    <n v="601.75839999999994"/>
    <n v="0"/>
    <n v="4362.7483999999995"/>
    <s v="MXN"/>
    <n v="248.66758243324117"/>
    <d v="2026-02-11T00:00:00"/>
    <s v="HJMCL"/>
    <s v="CHN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72"/>
    <x v="13"/>
    <s v="Broker"/>
    <s v="BrokerRM-I-1057-AI26-M19"/>
    <x v="942"/>
    <s v="DHEXM 43889"/>
    <s v="MARZO"/>
    <d v="2026-02-17T00:00:00"/>
    <s v="26- 52- 3600- 6015388"/>
    <n v="1144052184"/>
    <s v="AIR IMPO"/>
    <s v="OTRO"/>
    <n v="0"/>
    <n v="0"/>
    <n v="5789.24"/>
    <n v="926.27840000000003"/>
    <n v="0"/>
    <n v="6715.5183999999999"/>
    <s v="MXN"/>
    <n v="382.77057767391489"/>
    <d v="2026-02-11T00:00:00"/>
    <s v="SHRPTCL"/>
    <s v="CHN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73"/>
    <x v="13"/>
    <s v="Broker"/>
    <s v="BrokerRM-I-1096-AI26-M19"/>
    <x v="943"/>
    <s v="DHEXM 44003"/>
    <s v="MARZO"/>
    <d v="2026-02-18T00:00:00"/>
    <s v="26- 52- 3600- 6016120"/>
    <n v="2654031822"/>
    <s v="AIR IMPO"/>
    <s v="OTRO"/>
    <n v="0"/>
    <n v="0"/>
    <n v="1874.16"/>
    <n v="299.86"/>
    <n v="0"/>
    <n v="2174.02"/>
    <s v="MXN"/>
    <n v="123.91461711647526"/>
    <d v="2026-02-13T00:00:00"/>
    <s v="JEDOONRS"/>
    <s v="GRB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74"/>
    <x v="13"/>
    <s v="Broker"/>
    <s v="BrokerRM-I-1097-AI26-M19"/>
    <x v="944"/>
    <s v="DHEXM 44052"/>
    <s v="MARZO"/>
    <d v="2026-02-19T00:00:00"/>
    <s v="26- 52- 3600- 6017132"/>
    <n v="2894453730"/>
    <s v="AIR IMPO"/>
    <s v="OTRO"/>
    <n v="0"/>
    <n v="0"/>
    <n v="7320.35"/>
    <n v="1171.26"/>
    <n v="0"/>
    <n v="8491.61"/>
    <s v="MXN"/>
    <n v="484.0041038502095"/>
    <d v="2026-02-18T00:00:00"/>
    <s v="JENAI"/>
    <s v="USA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75"/>
    <x v="13"/>
    <s v="Broker"/>
    <s v="BrokerRM-I-1063-AI26-M19"/>
    <x v="945"/>
    <s v="DHEXM 43865"/>
    <s v="MARZO"/>
    <d v="2026-02-16T00:00:00"/>
    <s v="26- 52- 3600- 6015214"/>
    <n v="8378093975"/>
    <s v="AIR IMPO"/>
    <s v="OTRO"/>
    <n v="0"/>
    <n v="0"/>
    <n v="3743.64"/>
    <n v="598.98239999999998"/>
    <n v="0"/>
    <n v="4342.6224000000002"/>
    <s v="MXN"/>
    <n v="247.52044230385593"/>
    <d v="2026-02-10T00:00:00"/>
    <s v="AZSPCL"/>
    <s v="CHN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76"/>
    <x v="13"/>
    <s v="Broker"/>
    <s v="BrokerRM-I-1092-AI26-M19"/>
    <x v="946"/>
    <s v="DHEXM 43864"/>
    <s v="MARZO"/>
    <d v="2026-02-16T00:00:00"/>
    <s v="26- 52- 3600- 6015215"/>
    <n v="7003223942"/>
    <s v="AIR IMPO"/>
    <s v="OTRO"/>
    <n v="0"/>
    <n v="0"/>
    <n v="1874.16"/>
    <n v="299.86"/>
    <n v="0"/>
    <n v="2174.02"/>
    <s v="MXN"/>
    <n v="123.91461711647526"/>
    <d v="2026-02-10T00:00:00"/>
    <s v="TMTCL"/>
    <s v="TWN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77"/>
    <x v="13"/>
    <s v="Broker"/>
    <s v="BrokerRM-I-1091-AI26-M19"/>
    <x v="947"/>
    <s v="DHEXM 43890"/>
    <s v="MARZO"/>
    <d v="2026-02-17T00:00:00"/>
    <s v="26- 52- 3600- 6015386"/>
    <n v="5163865663"/>
    <s v="AIR IMPO"/>
    <s v="OTRO"/>
    <n v="0"/>
    <n v="0"/>
    <n v="3211.86"/>
    <n v="513.89"/>
    <n v="0"/>
    <n v="3725.75"/>
    <s v="MXN"/>
    <n v="212.35999886004163"/>
    <d v="2026-02-11T00:00:00"/>
    <s v="PECL"/>
    <s v="CHN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78"/>
    <x v="13"/>
    <s v="Broker"/>
    <s v="BrokerRM-I-1102-AI26-M19"/>
    <x v="948"/>
    <s v="DHEXM 44047"/>
    <s v="MARZO"/>
    <d v="2026-02-19T00:00:00"/>
    <s v="26- 52- 3600- 6017135"/>
    <n v="7978031191"/>
    <s v="AIR IMPO"/>
    <s v="OTRO"/>
    <n v="0"/>
    <n v="0"/>
    <n v="3646.55"/>
    <n v="583.44000000000005"/>
    <n v="0"/>
    <n v="4229.99"/>
    <s v="MXN"/>
    <n v="241.10062982701132"/>
    <d v="2026-02-18T00:00:00"/>
    <s v="HJMCL"/>
    <s v="CHN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79"/>
    <x v="13"/>
    <s v="Broker"/>
    <s v="BrokerRM-I-1080-AI26-M19-A1"/>
    <x v="949"/>
    <s v="DHEXM 43929"/>
    <s v="MARZO"/>
    <d v="2026-02-17T00:00:00"/>
    <s v="26- 52- 3600- 6016540"/>
    <n v="9950636275"/>
    <s v="AIR IMPO"/>
    <s v="OTRO"/>
    <n v="0"/>
    <n v="0"/>
    <n v="5789.24"/>
    <n v="926.27840000000003"/>
    <n v="0"/>
    <n v="6715.5183999999999"/>
    <s v="MXN"/>
    <n v="382.77057767391489"/>
    <d v="2026-02-16T00:00:00"/>
    <s v="HEI"/>
    <s v="USA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80"/>
    <x v="13"/>
    <s v="Broker"/>
    <s v="BrokerRM-I-1098-AI26-M19"/>
    <x v="950"/>
    <s v="DHEXM 44067"/>
    <s v="MARZO"/>
    <d v="2026-02-20T00:00:00"/>
    <s v="26- 52- 3600- 6016122"/>
    <n v="4999420112"/>
    <s v="AIR IMPO"/>
    <s v="OTRO"/>
    <n v="0"/>
    <n v="0"/>
    <n v="1874.16"/>
    <n v="299.86"/>
    <n v="0"/>
    <n v="2174.02"/>
    <s v="MXN"/>
    <n v="123.91461711647526"/>
    <d v="2026-02-13T00:00:00"/>
    <s v="JEIMLCL"/>
    <s v="CHN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81"/>
    <x v="13"/>
    <s v="Broker"/>
    <s v="BrokerRM-I-1101-AI26-M19-A1"/>
    <x v="951"/>
    <s v="DHEXM 43932"/>
    <s v="MARZO"/>
    <d v="2026-02-17T00:00:00"/>
    <s v="26- 52- 3600- 6016626"/>
    <n v="8393084501"/>
    <s v="AIR IMPO"/>
    <s v="OTRO"/>
    <n v="0"/>
    <n v="0"/>
    <n v="3211.86"/>
    <n v="513.89"/>
    <n v="0"/>
    <n v="3725.75"/>
    <s v="MXN"/>
    <n v="212.35999886004163"/>
    <d v="2026-02-16T00:00:00"/>
    <s v="JEIMLCL"/>
    <s v="CHN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82"/>
    <x v="13"/>
    <s v="Broker"/>
    <s v="BrokerRM-I-1100-AI26-M19"/>
    <x v="952"/>
    <s v="DHEXM 44002"/>
    <s v="MARZO"/>
    <d v="2026-02-18T00:00:00"/>
    <s v="26- 52- 3600- 6016091"/>
    <n v="5163784463"/>
    <s v="AIR IMPO"/>
    <s v="OTRO"/>
    <n v="0"/>
    <n v="0"/>
    <n v="3743.64"/>
    <n v="598.98239999999998"/>
    <n v="0"/>
    <n v="4342.6224000000002"/>
    <s v="MXN"/>
    <n v="247.52044230385593"/>
    <d v="2026-02-13T00:00:00"/>
    <s v="FDEICL"/>
    <s v="HKG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83"/>
    <x v="13"/>
    <s v="Broker"/>
    <s v="BrokerRM-I-1099-AI26-M19-A1"/>
    <x v="953"/>
    <s v="DHEXM 44045"/>
    <s v="MARZO"/>
    <d v="2026-02-19T00:00:00"/>
    <s v="26- 52- 3600- 6017133"/>
    <n v="2755160461"/>
    <s v="AIR IMPO"/>
    <s v="OTRO"/>
    <n v="0"/>
    <n v="0"/>
    <n v="5789.24"/>
    <n v="926.27840000000003"/>
    <n v="0"/>
    <n v="6715.5183999999999"/>
    <s v="MXN"/>
    <n v="382.77057767391489"/>
    <d v="2026-02-18T00:00:00"/>
    <s v="JEIML"/>
    <s v="CHN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84"/>
    <x v="13"/>
    <s v="Broker"/>
    <s v="BrokerRM-I-1079-AI26-M19"/>
    <x v="954"/>
    <s v="DHEXM 44048"/>
    <s v="MARZO"/>
    <d v="2026-02-19T00:00:00"/>
    <s v="26- 52- 3600- 6017137"/>
    <n v="4531992835"/>
    <s v="AIR IMPO"/>
    <s v="OTRO"/>
    <n v="0"/>
    <n v="0"/>
    <n v="6043.24"/>
    <n v="966.91840000000002"/>
    <n v="0"/>
    <n v="7010.1584000000003"/>
    <s v="MXN"/>
    <n v="399.56444469776858"/>
    <d v="2026-02-18T00:00:00"/>
    <s v="JENAI"/>
    <s v="USA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85"/>
    <x v="13"/>
    <s v="Broker"/>
    <s v="BrokerRM-I-1078-AI26-M19"/>
    <x v="955"/>
    <s v="DHEXM 44049"/>
    <s v="MARZO"/>
    <d v="2026-02-19T00:00:00"/>
    <s v="26- 52- 3600- 6017138"/>
    <n v="4531965126"/>
    <s v="AIR IMPO"/>
    <s v="OTRO"/>
    <n v="0"/>
    <n v="0"/>
    <n v="7320.35"/>
    <n v="1171.2560000000001"/>
    <n v="0"/>
    <n v="8491.6059999999998"/>
    <s v="MXN"/>
    <n v="484.00387585853116"/>
    <d v="2026-02-18T00:00:00"/>
    <s v="JENAI"/>
    <s v="USA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86"/>
    <x v="13"/>
    <s v="Broker"/>
    <s v="BrokerRM-I-1036-AI26-M19"/>
    <x v="548"/>
    <s v="DHEXM 43934"/>
    <s v="MARZO"/>
    <d v="2026-02-17T00:00:00"/>
    <s v="26- 52- 3600- 6012668"/>
    <n v="6270591961"/>
    <s v="AIR IMPO"/>
    <s v="OTRO"/>
    <n v="0"/>
    <n v="0"/>
    <n v="6043.24"/>
    <n v="966.91840000000002"/>
    <n v="0"/>
    <n v="7010.1584000000003"/>
    <s v="MXN"/>
    <n v="399.56444469776858"/>
    <d v="2026-01-30T00:00:00"/>
    <s v="JEIML"/>
    <s v="CHN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87"/>
    <x v="1"/>
    <s v="Freight"/>
    <s v="FreightRM-I-1078-AI26-M19"/>
    <x v="955"/>
    <s v="ZCLIR00845550"/>
    <s v="MARZO"/>
    <d v="2026-02-28T00:00:00"/>
    <s v="OTRO"/>
    <s v="VARIAS"/>
    <s v="AIR IMPO"/>
    <s v="OTRO"/>
    <n v="0"/>
    <n v="0"/>
    <n v="87759.35"/>
    <n v="3510.39"/>
    <n v="0"/>
    <n v="91269.74"/>
    <s v="MXN"/>
    <n v="5202.1853002365415"/>
    <s v="VARIAS"/>
    <s v="VARIOUS"/>
    <s v="VARIOUS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88"/>
    <x v="1"/>
    <s v="Freight"/>
    <s v="FreightFG-I-0484-AE26-M19"/>
    <x v="956"/>
    <s v="ZCLR006338849"/>
    <s v="MARZO"/>
    <d v="2026-02-28T00:00:00"/>
    <s v="OTRO"/>
    <s v="VARIAS"/>
    <s v="AIR EXPO"/>
    <s v="OTRO"/>
    <n v="0"/>
    <n v="0"/>
    <n v="2376.73"/>
    <n v="380.28"/>
    <n v="0"/>
    <n v="2757.01"/>
    <s v="MXN"/>
    <n v="157.14383425004988"/>
    <s v="VARIAS"/>
    <s v="JEG"/>
    <s v="ZAC"/>
    <s v="VARIOUS"/>
    <s v="VARIOUS"/>
    <s v="M19"/>
    <s v="O"/>
    <s v="AIR EXPO"/>
    <s v="59230000"/>
    <s v="NO COMMENTS"/>
    <m/>
    <m/>
    <s v="08"/>
    <s v="NO"/>
    <n v="0"/>
    <s v="NO"/>
    <m/>
    <m/>
    <m/>
  </r>
  <r>
    <s v="08"/>
    <s v="MXG"/>
    <n v="1189"/>
    <x v="1"/>
    <s v="Freight"/>
    <s v="FreightFG-I-0462-AE26-M19"/>
    <x v="957"/>
    <s v="ZCLR006338850"/>
    <s v="MARZO"/>
    <d v="2026-02-28T00:00:00"/>
    <s v="OTRO"/>
    <s v="VARIAS"/>
    <s v="AIR EXPO"/>
    <s v="OTRO"/>
    <n v="0"/>
    <n v="0"/>
    <n v="81485.52"/>
    <n v="3090.71"/>
    <n v="0"/>
    <n v="84576.23"/>
    <s v="MXN"/>
    <n v="4820.6691555758216"/>
    <s v="VARIAS"/>
    <s v="JEG"/>
    <s v="ZAC"/>
    <s v="USA"/>
    <s v="JENA"/>
    <s v="M19"/>
    <s v="O"/>
    <s v="AIR EXPO"/>
    <s v="59230000"/>
    <s v="NO COMMENTS"/>
    <m/>
    <m/>
    <s v="08"/>
    <s v="NO"/>
    <n v="0"/>
    <s v="NO"/>
    <m/>
    <m/>
    <m/>
  </r>
  <r>
    <s v="08"/>
    <s v="MXG"/>
    <n v="1190"/>
    <x v="17"/>
    <s v="Broker"/>
    <s v="BrokerRM-J-1221LI26-M19"/>
    <x v="958"/>
    <s v="A270397"/>
    <s v="MARZO"/>
    <s v="20/2/2026"/>
    <s v="26-800-3483-6082007"/>
    <s v="OTRO"/>
    <s v="LAND IMPO"/>
    <s v="38-BF-2S"/>
    <n v="0"/>
    <n v="0"/>
    <n v="224"/>
    <n v="0"/>
    <n v="0"/>
    <n v="224"/>
    <s v="USD"/>
    <n v="224"/>
    <d v="2026-09-02T00:00:00"/>
    <s v="TDS"/>
    <s v="USA"/>
    <s v="ZCL"/>
    <s v="JEG"/>
    <s v="M19"/>
    <s v="I"/>
    <s v="LAND IMPO"/>
    <s v="67110002"/>
    <s v="NO COMMENTS"/>
    <m/>
    <m/>
    <s v="08"/>
    <s v="NO"/>
    <n v="0"/>
    <s v="NO"/>
    <m/>
    <m/>
    <m/>
  </r>
  <r>
    <s v="08"/>
    <s v="MXG"/>
    <n v="1191"/>
    <x v="17"/>
    <s v="Broker"/>
    <s v="BrokerRM-J-1201LI26-M19, RM-J-1211LI26-M19"/>
    <x v="959"/>
    <s v="A270398"/>
    <s v="MARZO"/>
    <s v="20/2/2026"/>
    <s v="26-240-3483-6089019"/>
    <s v="OTRO"/>
    <s v="LAND IMPO"/>
    <s v="530103, 531882"/>
    <n v="0"/>
    <n v="0"/>
    <n v="448"/>
    <n v="0"/>
    <n v="0"/>
    <n v="448"/>
    <s v="USD"/>
    <n v="448"/>
    <s v="9/2/2026-13/2/2026"/>
    <s v="TDS"/>
    <s v="USA"/>
    <s v="ZCL"/>
    <s v="JEG"/>
    <s v="M19"/>
    <s v="I"/>
    <s v="LAND IMPO"/>
    <s v="67110002"/>
    <s v="NO COMMENTS"/>
    <m/>
    <m/>
    <s v="08"/>
    <s v="NO"/>
    <n v="0"/>
    <s v="NO"/>
    <m/>
    <m/>
    <m/>
  </r>
  <r>
    <s v="08"/>
    <s v="MXG"/>
    <n v="1192"/>
    <x v="17"/>
    <s v="Broker"/>
    <s v="BrokerRM-J-1231LI26-M19"/>
    <x v="960"/>
    <s v="A270399"/>
    <s v="MARZO"/>
    <s v="20/2/2026"/>
    <s v="26-240-3483-6089025"/>
    <s v="OTRO"/>
    <s v="LAND IMPO"/>
    <n v="530103"/>
    <n v="0"/>
    <n v="0"/>
    <n v="84"/>
    <n v="0"/>
    <n v="0"/>
    <n v="84"/>
    <s v="USD"/>
    <n v="84"/>
    <s v="13/2/2026"/>
    <s v="TDS"/>
    <s v="USA"/>
    <s v="ZCL"/>
    <s v="JEG"/>
    <s v="M19"/>
    <s v="I"/>
    <s v="LAND IMPO"/>
    <s v="67110002"/>
    <s v="NO COMMENTS"/>
    <m/>
    <m/>
    <s v="08"/>
    <s v="NO"/>
    <n v="0"/>
    <s v="NO"/>
    <m/>
    <m/>
    <m/>
  </r>
  <r>
    <s v="08"/>
    <s v="MXG"/>
    <n v="1193"/>
    <x v="17"/>
    <s v="Broker"/>
    <s v="BrokerRM-J-1201LI26-M19"/>
    <x v="961"/>
    <s v="A270400"/>
    <s v="MARZO"/>
    <s v="20/2/2026"/>
    <s v="26-240-3483-6089022"/>
    <s v="OTRO"/>
    <s v="LAND IMPO"/>
    <n v="531882"/>
    <n v="0"/>
    <n v="0"/>
    <n v="84"/>
    <n v="0"/>
    <n v="0"/>
    <n v="84"/>
    <s v="USD"/>
    <n v="84"/>
    <d v="2026-09-02T00:00:00"/>
    <s v="TDS"/>
    <s v="USA"/>
    <s v="ZCL"/>
    <s v="JEG"/>
    <s v="M19"/>
    <s v="I"/>
    <s v="LAND IMPO"/>
    <s v="67110002"/>
    <s v="NO COMMENTS"/>
    <m/>
    <m/>
    <s v="08"/>
    <s v="NO"/>
    <n v="0"/>
    <s v="NO"/>
    <m/>
    <m/>
    <m/>
  </r>
  <r>
    <s v="08"/>
    <s v="MXG"/>
    <n v="1194"/>
    <x v="22"/>
    <s v="Freight"/>
    <s v="FreightRM-1106-AI26-M19-C9563"/>
    <x v="962"/>
    <s v="MTY 203279"/>
    <s v="MARZO"/>
    <d v="2026-02-17T00:00:00"/>
    <s v="26 48 3993 6000222-1"/>
    <s v="OTRO"/>
    <s v="AIR IMPO"/>
    <s v="OTRO"/>
    <n v="0"/>
    <n v="0"/>
    <n v="12126.4"/>
    <s v="$1, 940.22_x000a_"/>
    <m/>
    <n v="14066.62"/>
    <s v="MXN"/>
    <n v="801.7680754652456"/>
    <d v="2026-02-17T00:00:00"/>
    <s v="DICEX"/>
    <s v="GDL"/>
    <s v="ZCL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95"/>
    <x v="22"/>
    <s v="Freight"/>
    <s v="FreightRM-1115-AI26-M19-C9584 "/>
    <x v="963"/>
    <s v="MTY 203360"/>
    <s v="MARZO"/>
    <d v="2026-02-20T00:00:00"/>
    <s v="26 48 3993 6000222-6 "/>
    <s v="OTRO"/>
    <s v="AIR IMPO"/>
    <s v="OTRO"/>
    <n v="0"/>
    <n v="0"/>
    <n v="12126.4"/>
    <s v="$1, 940.22_x000a_"/>
    <m/>
    <n v="14066.62"/>
    <s v="MXN"/>
    <n v="801.7680754652456"/>
    <d v="2025-02-20T00:00:00"/>
    <s v="DICEX"/>
    <s v="GDL"/>
    <s v="ZCL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196"/>
    <x v="2"/>
    <s v="Broker"/>
    <s v="BrokerFG-A-0010-SE26-M19.D"/>
    <x v="964"/>
    <s v="ALT82640"/>
    <s v="MARZO"/>
    <d v="2026-02-16T00:00:00"/>
    <s v="26-810-3699-6021174"/>
    <s v="31900931"/>
    <s v="EXPO"/>
    <s v="FSCU7218890"/>
    <n v="0"/>
    <n v="8416.89"/>
    <n v="3497.66"/>
    <n v="559.62"/>
    <n v="0"/>
    <n v="12474.17"/>
    <s v="MXN"/>
    <n v="711.00173843654704"/>
    <d v="2026-02-11T00:00:00"/>
    <s v="JOHNSON ELECTRIC GROUP MEXICO S DE RL  DE CV"/>
    <s v="MEX"/>
    <s v="USA"/>
    <s v="JOHNSON ELECTRIC NORTH AMERICA INC"/>
    <s v="M19"/>
    <s v="O"/>
    <s v="SEA EXPO"/>
    <s v="59220000"/>
    <s v="NO COMMENTS"/>
    <m/>
    <m/>
    <s v="08"/>
    <s v="NO"/>
    <n v="0"/>
    <s v="NO"/>
    <m/>
    <m/>
    <m/>
  </r>
  <r>
    <s v="08"/>
    <s v="MXG"/>
    <n v="1197"/>
    <x v="2"/>
    <s v="Broker"/>
    <s v="BrokerFG-A-0009-SE26-M19.D"/>
    <x v="965"/>
    <s v="ALT82641"/>
    <s v="MARZO"/>
    <d v="2026-02-16T00:00:00"/>
    <s v="26-810-3699-6021173"/>
    <s v="40101664"/>
    <s v="EXPO"/>
    <s v="UACU5421904"/>
    <n v="0"/>
    <n v="8378.57"/>
    <n v="3046.57"/>
    <n v="487.45"/>
    <n v="0"/>
    <n v="11912.59"/>
    <s v="MXN"/>
    <n v="678.99284676109323"/>
    <d v="2026-02-11T00:00:00"/>
    <s v="JOHNSON ELECTRIC GROUP MEXICO S DE RL  DE CV"/>
    <s v="MEX"/>
    <s v="USA"/>
    <s v="JOHNSON ELECTRIC NORTH AMERICA INC"/>
    <s v="M19"/>
    <s v="O"/>
    <s v="SEA EXPO"/>
    <s v="59220000"/>
    <s v="NO COMMENTS"/>
    <m/>
    <m/>
    <s v="08"/>
    <s v="NO"/>
    <n v="0"/>
    <s v="NO"/>
    <m/>
    <m/>
    <m/>
  </r>
  <r>
    <s v="08"/>
    <s v="MXG"/>
    <n v="1198"/>
    <x v="2"/>
    <s v="Broker"/>
    <s v="BrokerFG-I-0044-SE26-M23-L.D"/>
    <x v="966"/>
    <s v="ALT82708"/>
    <s v="MARZO"/>
    <d v="2026-02-18T00:00:00"/>
    <s v="26-810-3699-6021146"/>
    <s v="EXITATMHAM873373"/>
    <s v="EXPO"/>
    <s v="OTRO"/>
    <n v="0"/>
    <n v="3312.97"/>
    <n v="3084.64"/>
    <n v="493.55"/>
    <n v="0"/>
    <n v="6891.16"/>
    <s v="MXN"/>
    <n v="392.78178346490353"/>
    <d v="2026-02-09T00:00:00"/>
    <s v="JOHNSON ELECTRIC GROUP MEXICO S DE RL  DE CV"/>
    <s v="MEX"/>
    <s v="USA"/>
    <s v="JOHNSON ELECTRIC NORTH AMERICA INC"/>
    <s v="M23"/>
    <s v="O"/>
    <s v="SEA EXPO"/>
    <s v="59220000"/>
    <s v="NO COMMENTS"/>
    <m/>
    <m/>
    <s v="08"/>
    <s v="NO"/>
    <n v="0"/>
    <s v="NO"/>
    <m/>
    <m/>
    <m/>
  </r>
  <r>
    <s v="08"/>
    <s v="MXG"/>
    <n v="1199"/>
    <x v="2"/>
    <s v="Broker"/>
    <s v="BrokerFG-I-0046-SE26-M23-L.D"/>
    <x v="967"/>
    <s v="ALT82709"/>
    <s v="MARZO"/>
    <d v="2026-02-18T00:00:00"/>
    <s v="26-810-3699-6021190"/>
    <s v="ATMPRG153451V"/>
    <s v="EXPO"/>
    <s v="OTRO"/>
    <n v="0"/>
    <n v="1508"/>
    <n v="3048.2"/>
    <n v="487.72"/>
    <n v="0"/>
    <n v="5043.92"/>
    <s v="MXN"/>
    <n v="287.49294650745247"/>
    <d v="2026-02-16T00:00:00"/>
    <s v="JOHNSON ELECTRIC GROUP MEXICO S DE RL  DE CV"/>
    <s v="MEX"/>
    <s v="USA"/>
    <s v="JOHNSON ELECTRIC NORTH AMERICA INC"/>
    <s v="M23"/>
    <s v="O"/>
    <s v="SEA EXPO"/>
    <s v="59220000"/>
    <s v="NO COMMENTS"/>
    <m/>
    <m/>
    <s v="08"/>
    <s v="NO"/>
    <n v="0"/>
    <s v="NO"/>
    <m/>
    <m/>
    <m/>
  </r>
  <r>
    <s v="08"/>
    <s v="MXG"/>
    <n v="1200"/>
    <x v="2"/>
    <s v="Broker"/>
    <s v="BrokerRM-R-005-SI25-M19-B"/>
    <x v="968"/>
    <s v="ALT82733"/>
    <s v="MARZO"/>
    <d v="2026-02-19T00:00:00"/>
    <s v="26-810-3699-6000866"/>
    <s v="HBG2087201"/>
    <s v="IMPO"/>
    <s v="ECMU5012151"/>
    <n v="0"/>
    <n v="11083.59"/>
    <n v="2618.25"/>
    <n v="418.92"/>
    <n v="0"/>
    <n v="14120.76"/>
    <s v="MXN"/>
    <n v="804.85394283108667"/>
    <d v="2026-01-28T00:00:00"/>
    <s v="DSV AIR SEA GERMANY GMBH"/>
    <s v="GERMANY"/>
    <s v="MEX"/>
    <s v="DSV AIR SEA SA DE CV"/>
    <s v="M19"/>
    <s v="I"/>
    <s v="SEA IMPO"/>
    <s v="67120000"/>
    <s v="MNE2745782"/>
    <s v="67115005"/>
    <n v="1113.5999999999999"/>
    <s v="08"/>
    <s v="NO"/>
    <n v="0"/>
    <s v="NO"/>
    <m/>
    <m/>
    <m/>
  </r>
  <r>
    <s v="08"/>
    <s v="MXG"/>
    <n v="1201"/>
    <x v="2"/>
    <s v="Broker"/>
    <s v="BrokerFG-A-0011-SE26-M19.D"/>
    <x v="969"/>
    <s v="ALT82766"/>
    <s v="MARZO"/>
    <d v="2026-02-20T00:00:00"/>
    <s v="26-810-3699-6021206"/>
    <s v="27130163"/>
    <s v="EXPO"/>
    <s v="TCKU4800682"/>
    <n v="0"/>
    <n v="7907.66"/>
    <n v="3506.98"/>
    <n v="561.11"/>
    <n v="0"/>
    <n v="11975.75"/>
    <s v="MXN"/>
    <n v="682.59283536150929"/>
    <d v="2026-02-18T00:00:00"/>
    <s v="JOHNSON ELECTRIC GROUP MEXICO S DE RL  DE CV"/>
    <s v="MEX"/>
    <s v="USA"/>
    <s v="JOHNSON ELECTRIC NORTH AMERICA INC"/>
    <s v="M19"/>
    <s v="O"/>
    <s v="SEA EXPO"/>
    <s v="59220000"/>
    <s v="NO COMMENTS"/>
    <m/>
    <m/>
    <s v="08"/>
    <s v="NO"/>
    <n v="0"/>
    <s v="NO"/>
    <m/>
    <m/>
    <m/>
  </r>
  <r>
    <s v="08"/>
    <s v="MXG"/>
    <n v="1202"/>
    <x v="2"/>
    <s v="Broker"/>
    <s v="BrokerRM-I-1001-AI26-M19"/>
    <x v="970"/>
    <s v="GDL48047"/>
    <s v="MARZO"/>
    <d v="2026-02-16T00:00:00"/>
    <s v="26-480-3993-6000028"/>
    <n v="887389029495"/>
    <s v="AIR IMPO"/>
    <s v="OTRO"/>
    <n v="0"/>
    <n v="4665.08"/>
    <n v="793.57"/>
    <n v="126.97"/>
    <n v="0"/>
    <n v="5585.62"/>
    <s v="MXN"/>
    <n v="318.36871954173671"/>
    <d v="2026-02-06T00:00:00"/>
    <s v="DICEX SA DE CV"/>
    <s v="HKT"/>
    <s v="ZCL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203"/>
    <x v="2"/>
    <s v="Broker"/>
    <s v="BrokerRM-I-1089-AI26-M19"/>
    <x v="971"/>
    <s v="GDL48084"/>
    <s v="MARZO"/>
    <d v="2026-02-18T00:00:00"/>
    <s v="26-480-3993-6000190"/>
    <n v="888490148290"/>
    <s v="AIR IMPO"/>
    <s v="OTRO"/>
    <n v="0"/>
    <n v="3885.45"/>
    <n v="764.58"/>
    <n v="122.33"/>
    <n v="0"/>
    <n v="4772.3599999999997"/>
    <s v="MXN"/>
    <n v="272.01459146741144"/>
    <d v="2026-02-11T00:00:00"/>
    <s v="DICEX SA DE CV"/>
    <s v="USA"/>
    <s v="ZCL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204"/>
    <x v="2"/>
    <s v="Broker"/>
    <s v="BrokerRM-I-1095-AI26-M19"/>
    <x v="972"/>
    <s v="GDL48085"/>
    <s v="MARZO"/>
    <d v="2026-02-18T00:00:00"/>
    <s v="26-480-3993-6000191"/>
    <n v="887636991342"/>
    <s v="AIR IMPO"/>
    <s v="OTRO"/>
    <n v="0"/>
    <n v="4641.0200000000004"/>
    <n v="789.85"/>
    <n v="126.38"/>
    <n v="0"/>
    <n v="5557.25"/>
    <s v="MXN"/>
    <n v="316.75168856336745"/>
    <d v="2026-02-11T00:00:00"/>
    <s v="DICEX SA DE CV"/>
    <s v="USA"/>
    <s v="ZCL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205"/>
    <x v="2"/>
    <s v="Broker"/>
    <s v="BrokerRM-I-1085-AI26-M19"/>
    <x v="973"/>
    <s v="GDL48086"/>
    <s v="MARZO"/>
    <d v="2026-02-18T00:00:00"/>
    <s v="26-480-3993-6000175"/>
    <n v="888512380529"/>
    <s v="AIR IMPO"/>
    <s v="OTRO"/>
    <n v="0"/>
    <n v="3885.45"/>
    <n v="764.58"/>
    <n v="122.33"/>
    <n v="0"/>
    <n v="4772.3599999999997"/>
    <s v="MXN"/>
    <n v="272.01459146741144"/>
    <d v="2026-02-11T00:00:00"/>
    <s v="DICEX SA DE CV"/>
    <s v="USA"/>
    <s v="ZCL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206"/>
    <x v="2"/>
    <s v="Broker"/>
    <s v="BrokerRM-I-1076-AI26-M19//RM-I-1077-AI26-M19"/>
    <x v="974"/>
    <s v="GDL48144"/>
    <s v="MARZO"/>
    <d v="2026-02-20T00:00:00"/>
    <s v="26-480-3993-6000129"/>
    <s v="CONSOLIDADO"/>
    <s v="AIR IMPO"/>
    <s v="OTRO"/>
    <n v="0"/>
    <n v="6707.15"/>
    <n v="1502.9"/>
    <n v="240.46"/>
    <n v="0"/>
    <n v="8450.51"/>
    <s v="MXN"/>
    <n v="481.66148935563854"/>
    <d v="2026-02-12T00:00:00"/>
    <s v="DICEX SA DE CV"/>
    <s v="USA"/>
    <s v="ZCL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207"/>
    <x v="2"/>
    <s v="Broker"/>
    <s v="BrokerRM-I-1095-AI26-M19-A1"/>
    <x v="975"/>
    <s v="GDL48145"/>
    <s v="MARZO"/>
    <d v="2026-02-20T00:00:00"/>
    <s v="26-480-3993-6000216"/>
    <n v="888238237447"/>
    <s v="AIR IMPO"/>
    <s v="OTRO"/>
    <n v="0"/>
    <n v="4174.1499999999996"/>
    <n v="762.14"/>
    <n v="121.94"/>
    <n v="0"/>
    <n v="5058.2299999999996"/>
    <s v="MXN"/>
    <n v="288.30858673658412"/>
    <d v="2026-02-16T00:00:00"/>
    <s v="DICEX SA DE CV"/>
    <s v="USA"/>
    <s v="ZCL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208"/>
    <x v="2"/>
    <s v="Broker"/>
    <s v="BrokerRM-A-0021AI26-M19-C9049.D"/>
    <x v="976"/>
    <s v="MEX126801"/>
    <s v="MARZO"/>
    <d v="2026-02-17T00:00:00"/>
    <s v="26-85-34166012503"/>
    <s v="MXO101513735151"/>
    <s v="AIR IMPO"/>
    <s v="OTRO"/>
    <n v="0"/>
    <n v="17090.28"/>
    <n v="844.52"/>
    <n v="135.12"/>
    <n v="0"/>
    <n v="18069.919999999998"/>
    <s v="MXN"/>
    <n v="1029.947846903588"/>
    <d v="2026-02-17T00:00:00"/>
    <s v="JOHNSON ELECTRIC INDUSTRIAL MANUFACTORY LIMITED"/>
    <s v="USA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209"/>
    <x v="2"/>
    <s v="Broker"/>
    <s v="BrokerRM-A-0023AI26-M19-C9270.D//RM-A-0022AI26-M19-C9338.D//RM-A-0025AI26-M19-C9270.D"/>
    <x v="977"/>
    <s v="MEX126896"/>
    <s v="MARZO"/>
    <d v="2026-02-18T00:00:00"/>
    <s v="26-47-34166000639"/>
    <s v="MX0291500017858 / MX0291500017780 / MX0291500017779 / MX0291500017781 / MX0291500017888 / MX0291500017889"/>
    <s v="AIR IMPO"/>
    <s v="OTRO"/>
    <n v="0"/>
    <n v="33406.720000000001"/>
    <n v="4964.96"/>
    <n v="794.4"/>
    <n v="0"/>
    <n v="39166.080000000002"/>
    <s v="MXN"/>
    <n v="2232.3850779446552"/>
    <d v="2026-02-18T00:00:00"/>
    <s v="JOHNSON ELECTRIC DOO NIS"/>
    <s v="USA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210"/>
    <x v="2"/>
    <s v="Broker"/>
    <s v="BrokerRM-M-011-SI26-M19-B"/>
    <x v="663"/>
    <s v="MZO191588"/>
    <s v="MARZO"/>
    <d v="2026-02-16T00:00:00"/>
    <s v="26 16 1690 6003691"/>
    <s v="OOLU2038341220"/>
    <s v="  IMPO  "/>
    <s v="TEMU7860817"/>
    <n v="0"/>
    <n v="0"/>
    <n v="2399.4299999999998"/>
    <n v="383.91"/>
    <n v="0"/>
    <n v="2783.34"/>
    <s v="MXN"/>
    <n v="158.64458947248426"/>
    <d v="2026-02-16T00:00:00"/>
    <s v="JOHNSON ELECTRIC INDUSTRIAL MANUFACTORY LIMITED"/>
    <s v="CHN"/>
    <s v="ZCL"/>
    <s v="JEG"/>
    <s v="M19"/>
    <s v="I"/>
    <s v="SEA IMPO"/>
    <s v="67120000"/>
    <s v="NO COMMENTS"/>
    <m/>
    <m/>
    <s v="08"/>
    <s v="NO"/>
    <n v="0"/>
    <s v="NO"/>
    <m/>
    <m/>
    <m/>
  </r>
  <r>
    <s v="08"/>
    <s v="MXG"/>
    <n v="1211"/>
    <x v="2"/>
    <s v="Broker"/>
    <s v="BrokerRM-M-566-SI25-M19-B"/>
    <x v="978"/>
    <s v="MZO191689"/>
    <s v="MARZO"/>
    <d v="2026-02-17T00:00:00"/>
    <s v="26 16 1690 6002218"/>
    <s v="OOLU2038301910"/>
    <s v="   IMPO   "/>
    <s v="OOCU5976151"/>
    <n v="0"/>
    <n v="19014.77"/>
    <n v="2681.45"/>
    <n v="429.03"/>
    <n v="0"/>
    <n v="22125.25"/>
    <s v="MXN"/>
    <n v="1261.0932200974664"/>
    <d v="2026-02-17T00:00:00"/>
    <s v="JOHNSON ELECTRIC INDUSTRIAL MANUFACTORY LIMITED"/>
    <s v="CHN"/>
    <s v="ZCL"/>
    <s v="JEG"/>
    <s v="M19"/>
    <s v="I"/>
    <s v="SEA IMPO"/>
    <s v="67120000"/>
    <s v="NO COMMENTS"/>
    <m/>
    <m/>
    <s v="08"/>
    <s v="NO"/>
    <n v="0"/>
    <s v="NO"/>
    <m/>
    <m/>
    <m/>
  </r>
  <r>
    <s v="08"/>
    <s v="MXG"/>
    <n v="1212"/>
    <x v="2"/>
    <s v="Broker"/>
    <s v="BrokerRM-M-531-SI25-M19-B"/>
    <x v="979"/>
    <s v="MZO191690"/>
    <s v="MARZO"/>
    <d v="2026-02-17T00:00:00"/>
    <s v="26 16 1690 6002286"/>
    <s v="HLCUBKK251209259"/>
    <s v="   IMPO   "/>
    <s v="HLXU1038213"/>
    <n v="0"/>
    <n v="27122.17"/>
    <n v="2449.66"/>
    <n v="391.95"/>
    <n v="0"/>
    <n v="29963.78"/>
    <s v="MXN"/>
    <n v="1707.873122631024"/>
    <d v="2026-02-17T00:00:00"/>
    <s v="ELNA AMERICA, INC"/>
    <s v="USA"/>
    <s v="ZCL"/>
    <s v="JEG"/>
    <s v="M19"/>
    <s v="I"/>
    <s v="SEA IMPO"/>
    <s v="67120000"/>
    <s v="MZO191690"/>
    <s v="67115005"/>
    <n v="21148.17"/>
    <s v="08"/>
    <s v="NO"/>
    <n v="0"/>
    <s v="NO"/>
    <m/>
    <m/>
    <m/>
  </r>
  <r>
    <s v="08"/>
    <s v="MXG"/>
    <n v="1213"/>
    <x v="2"/>
    <s v="Broker"/>
    <s v="BrokerRM-M-565-SI25-M19-B"/>
    <x v="980"/>
    <s v="MZO191692"/>
    <s v="MARZO"/>
    <d v="2026-02-17T00:00:00"/>
    <s v="26 16 1690 6002219"/>
    <s v="OOLU2038301911"/>
    <s v="  IMPO  "/>
    <s v="OOCU5973131"/>
    <n v="0"/>
    <n v="19014.77"/>
    <n v="3054.13"/>
    <n v="488.66"/>
    <n v="0"/>
    <n v="22557.56"/>
    <s v="MXN"/>
    <n v="1285.7339907093392"/>
    <d v="2026-02-17T00:00:00"/>
    <s v="JOHNSON ELECTRIC INDUSTRIAL MANUFACTORY LIMITED"/>
    <s v="CHN"/>
    <s v="ZCL"/>
    <s v="JEG"/>
    <s v="M19"/>
    <s v="I"/>
    <s v="SEA IMPO"/>
    <s v="67120000"/>
    <s v="NO COMMENTS"/>
    <m/>
    <m/>
    <s v="08"/>
    <s v="NO"/>
    <n v="0"/>
    <s v="NO"/>
    <m/>
    <m/>
    <m/>
  </r>
  <r>
    <s v="08"/>
    <s v="MXG"/>
    <n v="1214"/>
    <x v="2"/>
    <s v="Broker"/>
    <s v="BrokerRM-M-237-SI25-M19-L-B"/>
    <x v="981"/>
    <s v="MZO191733"/>
    <s v="MARZO"/>
    <d v="2026-02-17T00:00:00"/>
    <s v="26 16 1690 6002287"/>
    <s v="HLCUSEL260109226"/>
    <s v="  IMPO  "/>
    <s v="HLCUSEL260109226"/>
    <n v="0"/>
    <n v="15163.41"/>
    <n v="2401.94"/>
    <n v="384.31"/>
    <n v="0"/>
    <n v="17949.66"/>
    <s v="MXN"/>
    <n v="1023.093277095386"/>
    <d v="2026-02-17T00:00:00"/>
    <s v="ELNA AMERICA, INC"/>
    <s v="USA"/>
    <s v="ZCL"/>
    <s v="JEG"/>
    <s v="M19"/>
    <s v="I"/>
    <s v="SEA IMPO"/>
    <s v="67120000"/>
    <s v="TMH57638"/>
    <s v="67115005"/>
    <n v="13771.41"/>
    <s v="08"/>
    <s v="NO"/>
    <n v="0"/>
    <s v="NO"/>
    <m/>
    <m/>
    <m/>
  </r>
  <r>
    <s v="08"/>
    <s v="MXG"/>
    <n v="1215"/>
    <x v="2"/>
    <s v="Broker"/>
    <s v="BrokerRM-M-014-SI26-M19-B"/>
    <x v="982"/>
    <s v="MZO191793"/>
    <s v="MARZO"/>
    <d v="2026-02-18T00:00:00"/>
    <s v="26 16 1690 6003731"/>
    <s v="COSU6440036513"/>
    <s v="  IMPO  "/>
    <s v="CSNU8857833"/>
    <n v="0"/>
    <n v="0"/>
    <n v="1218.49"/>
    <n v="194.96"/>
    <n v="0"/>
    <n v="1413.45"/>
    <s v="MXN"/>
    <n v="80.563709424606003"/>
    <d v="2026-02-18T00:00:00"/>
    <s v="JOHNSON ELECTRIC INDUSTRIAL MANUFACTORY LIMITED"/>
    <s v="CHN"/>
    <s v="ZCL"/>
    <s v="JEG"/>
    <s v="M19"/>
    <s v="I"/>
    <s v="SEA IMPO"/>
    <s v="67120000"/>
    <s v="NO COMMENTS"/>
    <m/>
    <m/>
    <s v="08"/>
    <s v="NO"/>
    <n v="0"/>
    <s v="NO"/>
    <m/>
    <m/>
    <m/>
  </r>
  <r>
    <s v="08"/>
    <s v="MXG"/>
    <n v="1216"/>
    <x v="2"/>
    <s v="Broker"/>
    <s v="BrokerRM-M-575-SI25-M19-B"/>
    <x v="855"/>
    <s v="MZO191841"/>
    <s v="MARZO"/>
    <d v="2026-02-18T00:00:00"/>
    <s v="26 16 1690 6002203"/>
    <s v="OOLU2038304190"/>
    <s v="  IMPO  "/>
    <s v="OERU4257315"/>
    <n v="0"/>
    <n v="67556.03"/>
    <n v="4451.68"/>
    <n v="712.27"/>
    <n v="0"/>
    <n v="72719.98"/>
    <s v="MXN"/>
    <n v="4144.8875716036364"/>
    <d v="2026-02-18T00:00:00"/>
    <s v="JOHNSON ELECTRIC INDUSTRIAL MANUFACTORY LIMITED"/>
    <s v="CHN"/>
    <s v="ZCL"/>
    <s v="JEG"/>
    <s v="M19"/>
    <s v="I"/>
    <s v="SEA IMPO"/>
    <s v="67120000"/>
    <s v="MNND23753743"/>
    <s v="67115005"/>
    <n v="31500"/>
    <s v="08"/>
    <s v="NO"/>
    <n v="0"/>
    <s v="NO"/>
    <m/>
    <m/>
    <m/>
  </r>
  <r>
    <s v="08"/>
    <s v="MXG"/>
    <n v="1217"/>
    <x v="2"/>
    <s v="Broker"/>
    <s v="BrokerRM-M-582-SI25-M19-B"/>
    <x v="983"/>
    <s v="MZO191853"/>
    <s v="MARZO"/>
    <d v="2026-02-18T00:00:00"/>
    <s v="26 16 1690 6002209"/>
    <s v="MEDUYM598890"/>
    <s v="   IMPO   "/>
    <s v="TCNU1084892"/>
    <n v="0"/>
    <n v="20691.77"/>
    <n v="5084.09"/>
    <n v="813.45"/>
    <n v="0"/>
    <n v="26589.31"/>
    <s v="MXN"/>
    <n v="1515.5353529596171"/>
    <d v="2026-02-18T00:00:00"/>
    <s v="JOHNSON ELECTRIC INDUSTRIAL MANUFACTORY LIMITED"/>
    <s v="CHN"/>
    <s v="ZCL"/>
    <s v="JEG"/>
    <s v="M19"/>
    <s v="I"/>
    <s v="SEA IMPO"/>
    <s v="67120000"/>
    <s v="NO COMMENTS"/>
    <m/>
    <m/>
    <s v="08"/>
    <s v="NO"/>
    <n v="0"/>
    <s v="NO"/>
    <m/>
    <m/>
    <m/>
  </r>
  <r>
    <s v="08"/>
    <s v="MXG"/>
    <n v="1218"/>
    <x v="2"/>
    <s v="Broker"/>
    <s v="BrokerFG-A-0008-SE26-M19.D"/>
    <x v="984"/>
    <s v="MZO191929"/>
    <s v="MARZO"/>
    <d v="2026-02-19T00:00:00"/>
    <s v="26 16 1690 6024682"/>
    <s v="NYKU4718187"/>
    <s v=" EXPO "/>
    <s v="NYKU4718187"/>
    <n v="0"/>
    <n v="12764.8"/>
    <n v="2401.94"/>
    <n v="384.31"/>
    <n v="0"/>
    <n v="15551.05"/>
    <s v="MXN"/>
    <n v="886.3774972213514"/>
    <d v="2026-02-19T00:00:00"/>
    <s v="JOHNSON ELECTRIC NORTH AMERICA INC"/>
    <s v="USA"/>
    <s v="ZCL"/>
    <s v="JEG"/>
    <s v="M19"/>
    <s v="O"/>
    <s v="SEA EXPO"/>
    <s v="59220000"/>
    <s v="NO COMMENTS"/>
    <m/>
    <m/>
    <s v="08"/>
    <s v="NO"/>
    <n v="0"/>
    <s v="NO"/>
    <m/>
    <m/>
    <m/>
  </r>
  <r>
    <s v="08"/>
    <s v="MXG"/>
    <n v="1219"/>
    <x v="2"/>
    <s v="Broker"/>
    <s v="BrokerFG-A-0007-SE26-M19-L.D"/>
    <x v="985"/>
    <s v="MZO192014"/>
    <s v="MARZO"/>
    <d v="2026-02-19T00:00:00"/>
    <s v="26 16 1690 6024720"/>
    <s v="HAMU3831358"/>
    <s v=" EXPO "/>
    <s v="HAMU3831358"/>
    <n v="0"/>
    <n v="7607.6"/>
    <n v="2408.23"/>
    <n v="385.32"/>
    <n v="0"/>
    <n v="10401.15"/>
    <s v="MXN"/>
    <n v="592.84391119724125"/>
    <d v="2026-02-19T00:00:00"/>
    <s v="JOHNSON ELECTRIC NORTH AMERICA INC"/>
    <s v="USA"/>
    <s v="ZCL"/>
    <s v="JEG"/>
    <s v="M19"/>
    <s v="O"/>
    <s v="SEA EXPO"/>
    <s v="59220000"/>
    <s v="NO COMMENTS"/>
    <m/>
    <m/>
    <s v="08"/>
    <s v="NO"/>
    <n v="0"/>
    <s v="NO"/>
    <m/>
    <m/>
    <m/>
  </r>
  <r>
    <s v="08"/>
    <s v="MXG"/>
    <n v="1220"/>
    <x v="2"/>
    <s v="Broker"/>
    <s v="BrokerRM-M-242-SI25-M19-L-B"/>
    <x v="986"/>
    <s v="MZO192086"/>
    <s v="MARZO"/>
    <d v="2026-02-19T00:00:00"/>
    <s v="26 16 1690 6003851"/>
    <s v="HLCUSEL251229305"/>
    <s v="  IMPO  "/>
    <s v="HLCUSEL251229305"/>
    <n v="0"/>
    <n v="9101.5400000000009"/>
    <n v="2398.9499999999998"/>
    <n v="383.83"/>
    <n v="0"/>
    <n v="11884.32"/>
    <s v="MXN"/>
    <n v="677.38151557468154"/>
    <d v="2026-02-19T00:00:00"/>
    <s v="JOHNSON ELECTRIC PVT LTD"/>
    <s v="IND"/>
    <s v="ZCL"/>
    <s v="JEG"/>
    <s v="M19"/>
    <s v="I"/>
    <s v="SEA IMPO"/>
    <s v="67120000"/>
    <s v="NO COMMENTS"/>
    <m/>
    <m/>
    <s v="08"/>
    <s v="NO"/>
    <n v="0"/>
    <s v="NO"/>
    <m/>
    <m/>
    <m/>
  </r>
  <r>
    <s v="08"/>
    <s v="MXG"/>
    <n v="1221"/>
    <x v="2"/>
    <s v="Broker"/>
    <s v="BrokerRM-M-002-SI26-M19-L"/>
    <x v="987"/>
    <s v="MZO192087"/>
    <s v="MARZO"/>
    <d v="2026-02-19T00:00:00"/>
    <s v="26 16 1690 6003622"/>
    <s v="HLCUSEL251229287"/>
    <s v="   IMPO   "/>
    <s v="HLCUSEL251229287"/>
    <n v="0"/>
    <n v="26522.240000000002"/>
    <n v="2399.4299999999998"/>
    <n v="383.91"/>
    <n v="0"/>
    <n v="29305.58"/>
    <s v="MXN"/>
    <n v="1670.3570919661433"/>
    <d v="2026-02-19T00:00:00"/>
    <s v="JOHNSON ELECTRIC PVT LTD"/>
    <s v="IND"/>
    <s v="ZCL"/>
    <s v="JEG"/>
    <s v="M19"/>
    <s v="I"/>
    <s v="SEA IMPO"/>
    <s v="67120000"/>
    <n v="447071"/>
    <s v="67115005"/>
    <n v="8613"/>
    <s v="08"/>
    <s v="NO"/>
    <n v="0"/>
    <s v="NO"/>
    <m/>
    <m/>
    <m/>
  </r>
  <r>
    <s v="08"/>
    <s v="MXG"/>
    <n v="1222"/>
    <x v="2"/>
    <s v="Broker"/>
    <s v="BrokerRM-M-239-SI25-M19-L-B"/>
    <x v="988"/>
    <s v="MZO192088"/>
    <s v="MARZO"/>
    <d v="2026-02-19T00:00:00"/>
    <s v="26 16 1690 6003621"/>
    <s v="HLCUSEL251229287"/>
    <s v="  IMPO  "/>
    <s v="HLCUSEL251229287"/>
    <n v="0"/>
    <n v="21296.9"/>
    <n v="2399.4299999999998"/>
    <n v="383.91"/>
    <n v="0"/>
    <n v="24080.240000000002"/>
    <s v="MXN"/>
    <n v="1372.5235828892246"/>
    <d v="2026-02-19T00:00:00"/>
    <s v="JOHNSON ELECTRIC PVT LTD"/>
    <s v="IND"/>
    <s v="ZCL"/>
    <s v="JEG"/>
    <s v="M19"/>
    <s v="I"/>
    <s v="SEA IMPO"/>
    <s v="67120000"/>
    <s v="446942/447058"/>
    <s v="67115005"/>
    <n v="8613"/>
    <s v="08"/>
    <s v="NO"/>
    <n v="0"/>
    <s v="NO"/>
    <m/>
    <m/>
    <m/>
  </r>
  <r>
    <s v="08"/>
    <s v="MXG"/>
    <n v="1223"/>
    <x v="2"/>
    <s v="Broker"/>
    <s v="BrokerRM-M-587-SI25-M19-B"/>
    <x v="989"/>
    <s v="MZO192257"/>
    <s v="MARZO"/>
    <d v="2026-02-21T00:00:00"/>
    <s v="26 16 1690 6002204"/>
    <s v="MEDUYM598908"/>
    <s v="   IMPO   "/>
    <s v="MSDU7506027"/>
    <n v="0"/>
    <n v="20710.169999999998"/>
    <n v="7136.63"/>
    <n v="1141.8599999999999"/>
    <n v="0"/>
    <n v="28988.66"/>
    <s v="MXN"/>
    <n v="1652.2933112941378"/>
    <d v="2026-02-21T00:00:00"/>
    <s v="JOHNSON ELECTRIC INDUSTRIAL MANUFACTORY LIMITED"/>
    <s v="CHN"/>
    <s v="ZCL"/>
    <s v="JEG"/>
    <s v="M19"/>
    <s v="I"/>
    <s v="SEA IMPO"/>
    <s v="67120000"/>
    <s v="NO COMMENTS"/>
    <m/>
    <m/>
    <s v="08"/>
    <s v="NO"/>
    <n v="0"/>
    <s v="NO"/>
    <m/>
    <m/>
    <m/>
  </r>
  <r>
    <s v="08"/>
    <s v="MXG"/>
    <n v="1224"/>
    <x v="14"/>
    <s v="Freight"/>
    <s v="FreightRM-R-022-SI26-M19"/>
    <x v="990"/>
    <n v="1702764"/>
    <s v="MARZO"/>
    <d v="2026-02-16T00:00:00"/>
    <s v="SLAH0054362"/>
    <s v="IMPO"/>
    <s v="SLAH0054362"/>
    <s v="OTRO"/>
    <n v="0"/>
    <n v="0"/>
    <n v="5337.5"/>
    <n v="22"/>
    <n v="0"/>
    <n v="5359.5"/>
    <s v="USD"/>
    <n v="5359.5"/>
    <s v="FEB"/>
    <s v="Feinwerktechnik hago GmbH"/>
    <s v="DELHG"/>
    <s v="MXATM"/>
    <s v="JOHNSON ELECTRIC GROUP MEXICO S DE RL DE CV"/>
    <s v="M19"/>
    <s v="I"/>
    <s v="SEA IMPO"/>
    <s v="67120000"/>
    <s v="NO COMMENTS"/>
    <m/>
    <m/>
    <s v="08"/>
    <s v="NO"/>
    <n v="0"/>
    <s v="NO"/>
    <m/>
    <m/>
    <m/>
  </r>
  <r>
    <s v="08"/>
    <s v="MXG"/>
    <n v="1225"/>
    <x v="14"/>
    <s v="Freight"/>
    <s v="FreightRM-M-222-SI25-M19-F"/>
    <x v="991"/>
    <n v="1702877"/>
    <s v="MARZO"/>
    <d v="2026-02-16T00:00:00"/>
    <s v="SGDL0082834"/>
    <s v="IMPO"/>
    <s v="SGDL0082834"/>
    <s v="OTRO"/>
    <n v="0"/>
    <n v="0"/>
    <n v="5500"/>
    <n v="880"/>
    <n v="0"/>
    <n v="6380"/>
    <s v="MXN"/>
    <n v="363.64672689446837"/>
    <s v="FEB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8"/>
    <s v="NO"/>
    <n v="0"/>
    <s v="NO"/>
    <m/>
    <m/>
    <m/>
  </r>
  <r>
    <s v="08"/>
    <s v="MXG"/>
    <n v="1226"/>
    <x v="14"/>
    <s v="Freight"/>
    <s v="FreightFG-A-0006-SE26-M19"/>
    <x v="992"/>
    <n v="1702886"/>
    <s v="MARZO"/>
    <d v="2026-02-16T00:00:00"/>
    <s v="SGDL0082722"/>
    <s v="EXPO"/>
    <s v="SGDL0082722"/>
    <s v="OTRO"/>
    <n v="0"/>
    <n v="0"/>
    <n v="2002.5"/>
    <n v="40.4"/>
    <n v="0"/>
    <n v="2042.9"/>
    <s v="USD"/>
    <n v="2042.9"/>
    <s v="FEB"/>
    <s v="Johnson Electric North America, LLC s/o SAIA-Burgess"/>
    <s v="MXATM"/>
    <s v="ITGOA"/>
    <s v="JOHNSON ELECTRIC ASTI SRL SOCIETA A SOCIO UNICO"/>
    <s v="M19"/>
    <s v="O"/>
    <s v="SEA EXPO"/>
    <s v="59220000"/>
    <s v="NO COMMENTS"/>
    <m/>
    <m/>
    <s v="08"/>
    <s v="SI"/>
    <n v="2042.9"/>
    <s v="SI"/>
    <m/>
    <m/>
    <m/>
  </r>
  <r>
    <s v="08"/>
    <s v="MXG"/>
    <n v="1227"/>
    <x v="14"/>
    <s v="Freight"/>
    <s v="FreightRM-M-001-SI26-M19-F"/>
    <x v="993"/>
    <n v="1702888"/>
    <s v="MARZO"/>
    <d v="2026-02-16T00:00:00"/>
    <s v="SGDL0082832"/>
    <s v="IMPO"/>
    <s v="SGDL0082832"/>
    <s v="OTRO"/>
    <n v="0"/>
    <n v="0"/>
    <n v="5500"/>
    <n v="880"/>
    <n v="0"/>
    <n v="6380"/>
    <s v="MXN"/>
    <n v="363.64672689446837"/>
    <s v="FEB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8"/>
    <s v="NO"/>
    <n v="0"/>
    <s v="NO"/>
    <m/>
    <m/>
    <m/>
  </r>
  <r>
    <s v="08"/>
    <s v="MXG"/>
    <n v="1228"/>
    <x v="14"/>
    <s v="Freight"/>
    <s v="FreightRM-M-230-SI25-M19-F"/>
    <x v="994"/>
    <n v="1702899"/>
    <s v="MARZO"/>
    <d v="2026-02-16T00:00:00"/>
    <s v="SGDL0082812"/>
    <s v="IMPO"/>
    <s v="SGDL0082812"/>
    <s v="OTRO"/>
    <n v="0"/>
    <n v="0"/>
    <n v="5500"/>
    <n v="880"/>
    <n v="0"/>
    <n v="6380"/>
    <s v="MXN"/>
    <n v="363.64672689446837"/>
    <s v="FEB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8"/>
    <s v="NO"/>
    <n v="0"/>
    <s v="NO"/>
    <m/>
    <m/>
    <m/>
  </r>
  <r>
    <s v="08"/>
    <s v="MXG"/>
    <n v="1229"/>
    <x v="14"/>
    <s v="Freight"/>
    <s v="FreightRM-M-225-SI25-M19-F"/>
    <x v="995"/>
    <n v="1702903"/>
    <s v="MARZO"/>
    <d v="2026-02-16T00:00:00"/>
    <s v="SGDL0082811"/>
    <s v="IMPO"/>
    <s v="SGDL0082811"/>
    <s v="OTRO"/>
    <n v="0"/>
    <n v="0"/>
    <n v="5500"/>
    <n v="880"/>
    <n v="0"/>
    <n v="6380"/>
    <s v="MXN"/>
    <n v="363.64672689446837"/>
    <s v="FEB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8"/>
    <s v="NO"/>
    <n v="0"/>
    <s v="NO"/>
    <m/>
    <m/>
    <m/>
  </r>
  <r>
    <s v="08"/>
    <s v="MXG"/>
    <n v="1230"/>
    <x v="14"/>
    <s v="Freight"/>
    <s v="FreightRM-R-027-SI26-M19"/>
    <x v="996"/>
    <n v="1703466"/>
    <s v="MARZO"/>
    <d v="2026-02-17T00:00:00"/>
    <s v="SLAH0054482"/>
    <s v="IMPO"/>
    <s v="SLAH0054482"/>
    <s v="OTRO"/>
    <n v="0"/>
    <n v="0"/>
    <n v="5337.5"/>
    <n v="22"/>
    <n v="0"/>
    <n v="5359.5"/>
    <s v="USD"/>
    <n v="5359.5"/>
    <s v="FEB"/>
    <s v="Feinwerktechnik hago GmbH"/>
    <s v="DELHG"/>
    <s v="MXATM"/>
    <s v="JOHNSON ELECTRIC GROUP MEXICO S DE RL DE CV"/>
    <s v="M19"/>
    <s v="I"/>
    <s v="SEA IMPO"/>
    <s v="67120000"/>
    <s v="NO COMMENTS"/>
    <m/>
    <m/>
    <s v="08"/>
    <s v="NO"/>
    <n v="0"/>
    <s v="NO"/>
    <m/>
    <m/>
    <m/>
  </r>
  <r>
    <s v="08"/>
    <s v="MXG"/>
    <n v="1231"/>
    <x v="14"/>
    <s v="Freight"/>
    <s v="FreightFG-A-0009-SE26-M19"/>
    <x v="997"/>
    <n v="1703473"/>
    <s v="MARZO"/>
    <d v="2026-02-17T00:00:00"/>
    <s v="SGDL0082941"/>
    <s v="EXPO"/>
    <s v="SGDL0082941"/>
    <s v="OTRO"/>
    <n v="0"/>
    <n v="0"/>
    <n v="2879.5"/>
    <n v="340.72"/>
    <n v="0"/>
    <n v="3220.22"/>
    <s v="USD"/>
    <n v="3220.22"/>
    <s v="FEB"/>
    <s v="Johnson Electric North America, LLC s/o SAIA-Burgess"/>
    <s v="MXATM"/>
    <s v="ARBUE"/>
    <s v="M.M.A. (MANUFACTURAS DE MOTORES ARGENTINOS) S.R.L."/>
    <s v="M19"/>
    <s v="O"/>
    <s v="SEA EXPO"/>
    <s v="59220000"/>
    <s v="NO COMMENTS"/>
    <m/>
    <m/>
    <s v="08"/>
    <s v="SI"/>
    <n v="3220.22"/>
    <s v="SI"/>
    <m/>
    <m/>
    <m/>
  </r>
  <r>
    <s v="08"/>
    <s v="MXG"/>
    <n v="1232"/>
    <x v="14"/>
    <s v="Freight"/>
    <s v="FreightFG-A-0010-SE26-M19"/>
    <x v="998"/>
    <n v="1703481"/>
    <s v="MARZO"/>
    <d v="2026-02-17T00:00:00"/>
    <s v="SGDL0082955"/>
    <s v="EXPO"/>
    <s v="SGDL0082955"/>
    <s v="OTRO"/>
    <n v="0"/>
    <n v="0"/>
    <n v="2919.5"/>
    <n v="340.72"/>
    <n v="0"/>
    <n v="3260.22"/>
    <s v="USD"/>
    <n v="3260.22"/>
    <s v="FEB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08"/>
    <s v="SI"/>
    <n v="3260.22"/>
    <s v="SI"/>
    <m/>
    <m/>
    <m/>
  </r>
  <r>
    <s v="08"/>
    <s v="MXG"/>
    <n v="1233"/>
    <x v="14"/>
    <s v="Freight"/>
    <s v="FreightFG-A-0005-SE26-M19"/>
    <x v="731"/>
    <n v="1703691"/>
    <s v="MARZO"/>
    <d v="2026-02-17T00:00:00"/>
    <s v="SGDL0083586"/>
    <s v="EXPO"/>
    <s v="SGDL0083586"/>
    <s v="OTRO"/>
    <n v="0"/>
    <n v="0"/>
    <n v="819.5"/>
    <n v="11.12"/>
    <n v="0"/>
    <n v="830.62"/>
    <s v="USD"/>
    <n v="830.62"/>
    <s v="FEB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08"/>
    <s v="SI"/>
    <n v="830.62"/>
    <s v="SI"/>
    <m/>
    <m/>
    <m/>
  </r>
  <r>
    <s v="08"/>
    <s v="MXG"/>
    <n v="1234"/>
    <x v="14"/>
    <s v="Freight"/>
    <s v="FreightFG-A-0004-SE26-M19"/>
    <x v="763"/>
    <n v="1703698"/>
    <s v="MARZO"/>
    <d v="2026-02-17T00:00:00"/>
    <s v="SGDL0082724"/>
    <s v="EXPO"/>
    <s v="SGDL0082724"/>
    <s v="OTRO"/>
    <n v="0"/>
    <n v="0"/>
    <n v="855.5"/>
    <n v="10.48"/>
    <n v="0"/>
    <n v="865.98"/>
    <s v="USD"/>
    <n v="865.98"/>
    <s v="FEB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08"/>
    <s v="SI"/>
    <n v="865.98"/>
    <s v="SI"/>
    <m/>
    <m/>
    <m/>
  </r>
  <r>
    <s v="08"/>
    <s v="MXG"/>
    <n v="1235"/>
    <x v="14"/>
    <s v="Freight"/>
    <s v="FreightRM-M-244-SI25-M19-L"/>
    <x v="126"/>
    <n v="1705150"/>
    <s v="MARZO"/>
    <d v="2026-02-18T00:00:00"/>
    <s v="SGDL0082774"/>
    <s v="IMPO"/>
    <s v="SGDL0082774"/>
    <s v="OTRO"/>
    <n v="0"/>
    <n v="0"/>
    <n v="9100"/>
    <n v="1456"/>
    <n v="0"/>
    <n v="10556"/>
    <s v="MXN"/>
    <n v="601.67003904357489"/>
    <s v="FEB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8"/>
    <s v="NO"/>
    <n v="0"/>
    <s v="NO"/>
    <m/>
    <m/>
    <m/>
  </r>
  <r>
    <s v="08"/>
    <s v="MXG"/>
    <n v="1236"/>
    <x v="14"/>
    <s v="Freight"/>
    <s v="FreightRM-M-224-SI25-M19-F"/>
    <x v="999"/>
    <n v="1705156"/>
    <s v="MARZO"/>
    <d v="2026-02-18T00:00:00"/>
    <s v="SGDL0082769"/>
    <s v="IMPO"/>
    <s v="SGDL0082769"/>
    <s v="OTRO"/>
    <n v="0"/>
    <n v="0"/>
    <n v="5500"/>
    <n v="880"/>
    <n v="0"/>
    <n v="6380"/>
    <s v="MXN"/>
    <n v="363.64672689446837"/>
    <s v="FEB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8"/>
    <s v="NO"/>
    <n v="0"/>
    <s v="NO"/>
    <m/>
    <m/>
    <m/>
  </r>
  <r>
    <s v="08"/>
    <s v="MXG"/>
    <n v="1237"/>
    <x v="3"/>
    <s v="Freight"/>
    <s v="FreightRM-J-1169LI26-M19"/>
    <x v="1000"/>
    <n v="631625"/>
    <s v="MARZO"/>
    <d v="2026-02-16T00:00:00"/>
    <m/>
    <s v="OTRO"/>
    <s v="LAND IMPO"/>
    <s v="OTRO"/>
    <n v="0"/>
    <n v="0"/>
    <n v="450"/>
    <n v="0"/>
    <n v="0"/>
    <n v="450"/>
    <s v="USD"/>
    <n v="450"/>
    <d v="2026-01-29T00:00:00"/>
    <s v="COMPAL USA // 1 Technology Way Logansport Indiana 46947 United States"/>
    <s v="COMPAL USA //. United States"/>
    <s v="TDS. United States"/>
    <s v="TDS 14213 Transportation Avenue Laredo Texas 78045 United States"/>
    <s v="M19"/>
    <s v="I"/>
    <s v="LAND IMPO"/>
    <s v="67110002"/>
    <s v="NO COMMENTS"/>
    <m/>
    <m/>
    <s v="08"/>
    <s v="NO"/>
    <n v="0"/>
    <s v="NO"/>
    <m/>
    <m/>
    <m/>
  </r>
  <r>
    <s v="08"/>
    <s v="MXG"/>
    <n v="1238"/>
    <x v="3"/>
    <s v="Freight"/>
    <s v="FreightRM-J-1189LI26-M19"/>
    <x v="1001"/>
    <n v="631728"/>
    <s v="MARZO"/>
    <d v="2026-02-17T00:00:00"/>
    <m/>
    <s v="OTRO"/>
    <s v="LAND IMPO"/>
    <s v="OTRO"/>
    <n v="0"/>
    <n v="0"/>
    <n v="1510"/>
    <n v="0"/>
    <n v="0"/>
    <n v="1510"/>
    <s v="USD"/>
    <n v="1510"/>
    <d v="2026-02-07T00:00:00"/>
    <s v="TDS 14213 Transportation Avenue Laredo Texas 78045 United States"/>
    <s v="TDS. United States"/>
    <s v="JOHNSON ELECTRIC GROUP MEXICO. Mexico"/>
    <s v="JOHNSON ELECTRIC GROUP DE MEXICO Boulevard Morelos No. 1109 Mega Parque Industrial Aeropuerto de Calera Calera Zacatecas 98519 Mexico JEG120120DD4"/>
    <s v="M19"/>
    <s v="I"/>
    <s v="LAND IMPO"/>
    <s v="67110002"/>
    <s v="NO COMMENTS"/>
    <m/>
    <m/>
    <s v="08"/>
    <s v="NO"/>
    <n v="0"/>
    <s v="NO"/>
    <m/>
    <m/>
    <m/>
  </r>
  <r>
    <s v="08"/>
    <s v="MXG"/>
    <n v="1239"/>
    <x v="3"/>
    <s v="Freight"/>
    <s v="FreightRM-J-1188LI26-M19"/>
    <x v="1002"/>
    <n v="631731"/>
    <s v="MARZO"/>
    <d v="2026-02-17T00:00:00"/>
    <m/>
    <s v="OTRO"/>
    <s v="LAND IMPO"/>
    <s v="OTRO"/>
    <n v="0"/>
    <n v="0"/>
    <n v="420"/>
    <n v="0"/>
    <n v="0"/>
    <n v="420"/>
    <s v="USD"/>
    <n v="420"/>
    <d v="2026-02-16T00:00:00"/>
    <s v="NAGASE CHEMTEX AMERICA 100 Innovation Court Delaware Ohio 43015 United States"/>
    <s v="NAGASE CHEMTEX AMERICA. United States"/>
    <s v="TDS. United States"/>
    <s v="TDS 14213 Transportation Avenue Laredo Texas 78045 United States"/>
    <s v="M19"/>
    <s v="I"/>
    <s v="LAND IMPO"/>
    <s v="67110002"/>
    <s v="NO COMMENTS"/>
    <m/>
    <m/>
    <s v="08"/>
    <s v="NO"/>
    <n v="0"/>
    <s v="NO"/>
    <m/>
    <m/>
    <m/>
  </r>
  <r>
    <s v="08"/>
    <s v="MXG"/>
    <n v="1240"/>
    <x v="3"/>
    <s v="Freight"/>
    <s v="FreightRM-J-1195LI26-M19"/>
    <x v="1003"/>
    <n v="631743"/>
    <s v="MARZO"/>
    <d v="2026-02-17T00:00:00"/>
    <m/>
    <s v="OTRO"/>
    <s v="LAND IMPO"/>
    <s v="OTRO"/>
    <n v="0"/>
    <n v="0"/>
    <n v="440"/>
    <n v="0"/>
    <n v="0"/>
    <n v="440"/>
    <s v="USD"/>
    <n v="440"/>
    <d v="2026-02-16T00:00:00"/>
    <s v="MARCOLE ENTERPRISES 1108 Oakdale Street Manchester Tennessee 37355 United States"/>
    <s v="MARCOLE ENTERPRISES. United States"/>
    <s v="TDS. United States"/>
    <s v="TDS 14213 Transportation Avenue Laredo Texas 78045 United States"/>
    <s v="M19"/>
    <s v="I"/>
    <s v="LAND IMPO"/>
    <s v="67110002"/>
    <s v="NO COMMENTS"/>
    <m/>
    <m/>
    <s v="08"/>
    <s v="NO"/>
    <n v="0"/>
    <s v="NO"/>
    <m/>
    <m/>
    <m/>
  </r>
  <r>
    <s v="08"/>
    <s v="MXG"/>
    <n v="1241"/>
    <x v="3"/>
    <s v="Freight"/>
    <s v="FreightRM-J-1198LI26-M19.2"/>
    <x v="1004"/>
    <n v="631746"/>
    <s v="MARZO"/>
    <d v="2026-02-17T00:00:00"/>
    <m/>
    <s v="OTRO"/>
    <s v="LAND IMPO"/>
    <s v="OTRO"/>
    <n v="0"/>
    <n v="0"/>
    <n v="1750"/>
    <n v="0"/>
    <n v="0"/>
    <n v="1750"/>
    <s v="USD"/>
    <n v="1750"/>
    <d v="2026-02-10T00:00:00"/>
    <s v="TDS 14213 Transportation Avenue Laredo Texas 78045 United States"/>
    <s v="TDS. United States"/>
    <s v="JOHNSON ELECTRIC GROUP MEXICO. Mexico"/>
    <s v="JOHNSON ELECTRIC GROUP MEXICO // Boulevard Morelos 1109. Mega Parque Industrial Aeropuerto de Calera Calera Zacatecas 98519 Mexico JEG120120DD4"/>
    <s v="M19"/>
    <s v="I"/>
    <s v="LAND IMPO"/>
    <s v="67110002"/>
    <s v="NO COMMENTS"/>
    <m/>
    <m/>
    <s v="08"/>
    <s v="NO"/>
    <n v="0"/>
    <s v="NO"/>
    <m/>
    <m/>
    <m/>
  </r>
  <r>
    <s v="08"/>
    <s v="MXG"/>
    <n v="1242"/>
    <x v="3"/>
    <s v="Freight"/>
    <s v="FreightRM-J-1199LI26-M19.2"/>
    <x v="1005"/>
    <n v="631884"/>
    <s v="MARZO"/>
    <d v="2026-02-17T00:00:00"/>
    <m/>
    <s v="OTRO"/>
    <s v="LAND IMPO"/>
    <s v="OTRO"/>
    <n v="0"/>
    <n v="0"/>
    <n v="1340"/>
    <n v="0"/>
    <n v="0"/>
    <n v="1340"/>
    <s v="USD"/>
    <n v="1340"/>
    <d v="2026-02-10T00:00:00"/>
    <s v="TDS 14213 Transportation Avenue Laredo Texas 78045 United States"/>
    <s v="TDS. United States"/>
    <s v="JOHNSON ELECTRIC GROUP MEXICO. Mexico"/>
    <s v="JOHNSON ELECTRIC GROUP DE MEXICO Boulevard Morelos No. 1109 Mega Parque Industrial Aeropuerto de Calera Calera Zacatecas 98519 Mexico JEG120120DD4"/>
    <s v="M19"/>
    <s v="I"/>
    <s v="LAND IMPO"/>
    <s v="67110002"/>
    <s v="NO COMMENTS"/>
    <m/>
    <m/>
    <s v="08"/>
    <s v="NO"/>
    <n v="0"/>
    <s v="NO"/>
    <m/>
    <m/>
    <m/>
  </r>
  <r>
    <s v="08"/>
    <s v="MXG"/>
    <n v="1243"/>
    <x v="3"/>
    <s v="Freight"/>
    <s v="FreightRM-J-1205LI26-M19"/>
    <x v="1006"/>
    <n v="631973"/>
    <s v="MARZO"/>
    <d v="2026-02-17T00:00:00"/>
    <m/>
    <s v="OTRO"/>
    <s v="LAND IMPO"/>
    <s v="OTRO"/>
    <n v="0"/>
    <n v="0"/>
    <n v="420"/>
    <n v="0"/>
    <n v="0"/>
    <n v="420"/>
    <s v="USD"/>
    <n v="420"/>
    <d v="2026-02-18T00:00:00"/>
    <s v="AFC INDUSTRIES INC // 9030 Port Union Rialto Road. Suite #100 West Chester Ohio 45069 United States"/>
    <s v="AFC INDUSTRIES INC //. United States"/>
    <s v="TDS. United States"/>
    <s v="TDS 14213 Transportation Avenue Laredo Texas 78045 United States"/>
    <s v="M19"/>
    <s v="I"/>
    <s v="LAND IMPO"/>
    <s v="67110002"/>
    <s v="NO COMMENTS"/>
    <m/>
    <m/>
    <s v="08"/>
    <s v="NO"/>
    <n v="0"/>
    <s v="NO"/>
    <m/>
    <m/>
    <m/>
  </r>
  <r>
    <s v="08"/>
    <s v="MXG"/>
    <n v="1244"/>
    <x v="3"/>
    <s v="Freight"/>
    <s v="FreightRM-M-243-SI25-M19-L"/>
    <x v="1007"/>
    <n v="632043"/>
    <s v="MARZO"/>
    <d v="2026-02-17T00:00:00"/>
    <m/>
    <s v="OTRO"/>
    <s v="SEA IMPO"/>
    <s v="OTRO"/>
    <n v="0"/>
    <n v="0"/>
    <n v="872.4"/>
    <n v="0"/>
    <n v="0"/>
    <n v="872.4"/>
    <s v="USD"/>
    <n v="872.4"/>
    <d v="2026-02-03T00:00:00"/>
    <s v="EJOT SE &amp; CO. KG // Herrenwiese 8 Bad Berleburg Ratingen 57319 Germany XEXX010101000"/>
    <s v="Hamburg Port. Germany"/>
    <s v="Altamira Port. Mexico"/>
    <s v="JOHNSON ELECTRIC GROUP DE MEXICO Boulevard Morelos No. 1109 Mega Parque Industrial Aeropuerto de Calera Calera Zacatecas 98519 Mexico JEG120120DD4"/>
    <s v="M19"/>
    <s v="I"/>
    <s v="SEA IMPO"/>
    <s v="67120000"/>
    <s v="NO COMMENTS"/>
    <m/>
    <m/>
    <s v="08"/>
    <s v="NO"/>
    <n v="0"/>
    <s v="NO"/>
    <m/>
    <m/>
    <m/>
  </r>
  <r>
    <s v="08"/>
    <s v="MXG"/>
    <n v="1245"/>
    <x v="3"/>
    <s v="Freight"/>
    <s v="FreightRM-M-257-SI25-M19-L"/>
    <x v="1008"/>
    <n v="632093"/>
    <s v="MARZO"/>
    <d v="2026-02-17T00:00:00"/>
    <m/>
    <s v="OTRO"/>
    <s v="SEA IMPO"/>
    <s v="OTRO"/>
    <n v="0"/>
    <n v="0"/>
    <n v="862.4"/>
    <n v="0"/>
    <n v="0"/>
    <n v="862.4"/>
    <s v="USD"/>
    <n v="862.4"/>
    <d v="2026-02-14T00:00:00"/>
    <s v="EJOT SE &amp; CO. KG // Herrenwiese 8 Bad Berleburg Ratingen 57319 Germany XEXX010101000"/>
    <s v="Hamburg Port. Germany"/>
    <s v="Altamira Port. Mexico"/>
    <s v="JOHNSON ELECTRIC GROUP DE MEXICO Boulevard Morelos No. 1109 Mega Parque Industrial Aeropuerto de Calera Calera Zacatecas 98519 Mexico JEG120120DD4"/>
    <s v="M19"/>
    <s v="I"/>
    <s v="SEA IMPO"/>
    <s v="67120000"/>
    <s v="NO COMMENTS"/>
    <m/>
    <m/>
    <s v="08"/>
    <s v="NO"/>
    <n v="0"/>
    <s v="NO"/>
    <m/>
    <m/>
    <m/>
  </r>
  <r>
    <s v="08"/>
    <s v="MXG"/>
    <n v="1246"/>
    <x v="3"/>
    <s v="Freight"/>
    <s v="FreightRM-J-1210LI26-M19"/>
    <x v="1009"/>
    <n v="632097"/>
    <s v="MARZO"/>
    <d v="2026-02-17T00:00:00"/>
    <m/>
    <s v="OTRO"/>
    <s v="LAND IMPO"/>
    <s v="OTRO"/>
    <n v="0"/>
    <n v="0"/>
    <n v="1250"/>
    <n v="0"/>
    <n v="0"/>
    <n v="1250"/>
    <s v="USD"/>
    <n v="1250"/>
    <d v="2026-02-17T00:00:00"/>
    <s v="TDS 14213 Transportation Avenue Laredo Texas 78045 United States"/>
    <s v="TDS. United States"/>
    <s v="JOHNSON ELECTRIC GROUP MEXICO. Mexico"/>
    <s v="JOHNSON ELECTRIC GROUP DE MEXICO Boulevard Morelos No. 1109 Mega Parque Industrial Aeropuerto de Calera Calera Zacatecas 98519 Mexico JEG120120DD4"/>
    <s v="M19"/>
    <s v="I"/>
    <s v="LAND IMPO"/>
    <s v="67110002"/>
    <s v="NO COMMENTS"/>
    <m/>
    <m/>
    <s v="08"/>
    <s v="NO"/>
    <n v="0"/>
    <s v="NO"/>
    <m/>
    <m/>
    <m/>
  </r>
  <r>
    <s v="08"/>
    <s v="MXG"/>
    <n v="1247"/>
    <x v="3"/>
    <s v="Freight"/>
    <s v="FreightRM-A-004-SI26-M19-L"/>
    <x v="1010"/>
    <n v="632113"/>
    <s v="MARZO"/>
    <d v="2026-02-17T00:00:00"/>
    <m/>
    <s v="OTRO"/>
    <s v="SEA IMPO"/>
    <s v="OTRO"/>
    <n v="0"/>
    <n v="0"/>
    <n v="632.4"/>
    <n v="0"/>
    <n v="0"/>
    <n v="632.4"/>
    <s v="USD"/>
    <n v="632.4"/>
    <d v="2026-02-10T00:00:00"/>
    <s v="EJOT SE &amp; CO. KG // Herrenwiese 8 Bad Berleburg Ratingen 57319 Germany XEXX010101000"/>
    <s v="Hamburg Port. Germany"/>
    <s v="Altamira Port. Mexico"/>
    <s v="JOHNSON ELECTRIC GROUP DE MEXICO Boulevard Morelos No. 1109 Mega Parque Industrial Aeropuerto de Calera Calera Zacatecas 98519 Mexico JEG120120DD4"/>
    <s v="M19"/>
    <s v="I"/>
    <s v="SEA IMPO"/>
    <s v="67120000"/>
    <s v="NO COMMENTS"/>
    <m/>
    <m/>
    <s v="08"/>
    <s v="NO"/>
    <n v="0"/>
    <s v="NO"/>
    <m/>
    <m/>
    <m/>
  </r>
  <r>
    <s v="08"/>
    <s v="MXG"/>
    <n v="1248"/>
    <x v="3"/>
    <s v="Freight"/>
    <s v="FreightRM-J-1200LI26-M19.2"/>
    <x v="1011"/>
    <n v="632961"/>
    <s v="MARZO"/>
    <d v="2026-02-19T00:00:00"/>
    <m/>
    <s v="OTRO"/>
    <s v="LAND IMPO"/>
    <s v="OTRO"/>
    <n v="0"/>
    <n v="0"/>
    <n v="560"/>
    <n v="0"/>
    <n v="0"/>
    <n v="560"/>
    <s v="USD"/>
    <n v="560"/>
    <d v="2026-02-16T00:00:00"/>
    <s v="ALKEGEN FULTON // 2885 State Route 481. Fulton. NY 13069 Fulton New York 13069 United States"/>
    <s v="Alkegen FULTON //. United States"/>
    <s v="TDS. United States"/>
    <s v="TDS 14213 Transportation Avenue Laredo Texas 78045 United States"/>
    <s v="M19"/>
    <s v="I"/>
    <s v="LAND IMPO"/>
    <s v="67110002"/>
    <s v="NO COMMENTS"/>
    <m/>
    <m/>
    <s v="08"/>
    <s v="NO"/>
    <n v="0"/>
    <s v="NO"/>
    <m/>
    <m/>
    <m/>
  </r>
  <r>
    <s v="08"/>
    <s v="MXG"/>
    <n v="1249"/>
    <x v="4"/>
    <s v="Freight"/>
    <s v="FreightPAQUETERIA"/>
    <x v="1"/>
    <s v="5-468-08856"/>
    <s v="MARZO"/>
    <d v="2026-03-02T00:00:00"/>
    <s v="OTRO"/>
    <s v="VARIAS"/>
    <s v="AIR IMPO"/>
    <s v="OTRO"/>
    <n v="0"/>
    <n v="0"/>
    <n v="35440.93"/>
    <n v="0"/>
    <n v="0"/>
    <n v="35440.93"/>
    <s v="MXN"/>
    <n v="2020.0592778363591"/>
    <s v="VARIAS"/>
    <s v="VARIOUS"/>
    <s v="VARIOUS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250"/>
    <x v="4"/>
    <s v="Freight"/>
    <s v="FreightPAQUETERIA"/>
    <x v="1"/>
    <s v="4-685-74397"/>
    <s v="MARZO"/>
    <d v="2026-03-02T00:00:00"/>
    <s v="OTRO"/>
    <s v="889041987459"/>
    <s v="AIR IMPO"/>
    <s v="OTRO"/>
    <n v="0"/>
    <n v="0"/>
    <n v="122.23"/>
    <n v="19.559999999999999"/>
    <n v="0"/>
    <n v="141.79"/>
    <s v="MXN"/>
    <n v="8.0817350166718906"/>
    <s v="24-02-2026"/>
    <s v="BIOSA MOTTEK"/>
    <s v="MEX"/>
    <s v="ZAC"/>
    <s v="JEG"/>
    <s v="M19"/>
    <s v="I"/>
    <s v="AIR IMPO"/>
    <s v="67130000"/>
    <s v="NO COMMENTS"/>
    <m/>
    <m/>
    <s v="08"/>
    <s v="NO"/>
    <n v="0"/>
    <s v="NO"/>
    <m/>
    <m/>
    <m/>
  </r>
  <r>
    <s v="08"/>
    <s v="MXG"/>
    <n v="1251"/>
    <x v="5"/>
    <s v="STORAGE"/>
    <s v="STORAGEINVENTARIO"/>
    <x v="71"/>
    <s v="R02671"/>
    <s v="MARZO"/>
    <d v="2026-02-16T00:00:00"/>
    <m/>
    <s v="OTRO"/>
    <s v="LAND EXPO"/>
    <s v="OTRO"/>
    <n v="0"/>
    <n v="0"/>
    <n v="360"/>
    <n v="0"/>
    <n v="0"/>
    <n v="360"/>
    <s v="USD"/>
    <n v="360"/>
    <s v="VARIAS"/>
    <s v="JEG"/>
    <s v="ZAC"/>
    <s v="USA"/>
    <s v="MDS"/>
    <s v="M19"/>
    <s v="O"/>
    <s v="LAND EXPO"/>
    <n v="75640000"/>
    <s v="NO COMMENTS"/>
    <m/>
    <m/>
    <s v="08"/>
    <s v="NO"/>
    <n v="0"/>
    <s v="NO"/>
    <m/>
    <m/>
    <m/>
  </r>
  <r>
    <s v="08"/>
    <s v="MXG"/>
    <n v="1252"/>
    <x v="5"/>
    <s v="STORAGE"/>
    <s v="STORAGEINVENTARIO"/>
    <x v="71"/>
    <s v="R02675"/>
    <s v="MARZO"/>
    <d v="2026-02-19T00:00:00"/>
    <m/>
    <s v="OTRO"/>
    <s v="LAND EXPO"/>
    <s v="OTRO"/>
    <n v="0"/>
    <n v="0"/>
    <n v="168"/>
    <n v="0"/>
    <n v="0"/>
    <n v="168"/>
    <s v="USD"/>
    <n v="168"/>
    <s v="VARIAS"/>
    <s v="JEG"/>
    <s v="ZAC"/>
    <s v="USA"/>
    <s v="MDS"/>
    <s v="M19"/>
    <s v="O"/>
    <s v="LAND EXPO"/>
    <n v="75640000"/>
    <s v="NO COMMENTS"/>
    <m/>
    <m/>
    <s v="08"/>
    <s v="NO"/>
    <n v="0"/>
    <s v="NO"/>
    <m/>
    <m/>
    <m/>
  </r>
  <r>
    <s v="08"/>
    <s v="MXG"/>
    <n v="1253"/>
    <x v="18"/>
    <s v="Freight"/>
    <s v="FreightRM-M-578-SI25-M19"/>
    <x v="1012"/>
    <s v="F 63134"/>
    <s v="MARZO"/>
    <d v="2026-02-19T00:00:00"/>
    <s v="26-160-1690-6002213"/>
    <s v="OTRO"/>
    <s v="LAND IMPO"/>
    <s v="ZCSU8680141"/>
    <n v="0"/>
    <n v="0"/>
    <n v="52300"/>
    <n v="8368"/>
    <n v="0"/>
    <n v="60668"/>
    <s v="MXN"/>
    <n v="3457.9497848328538"/>
    <s v="VARIAS"/>
    <s v="JOHNSON ELECTRIC GROUP MEXICO S DE RL DE CV "/>
    <s v="ZLO"/>
    <s v="JOHNSON ELECTRIC GROUP MEXICO S DE RL DE CV "/>
    <s v="JOHNSON ELECTRIC GROUP MEXICO S DE RL DE CV "/>
    <s v="M19"/>
    <s v="I"/>
    <s v="SEA IMPO"/>
    <s v="67120000"/>
    <s v="NO COMMENTS"/>
    <m/>
    <m/>
    <s v="08"/>
    <s v="NO"/>
    <n v="0"/>
    <s v="NO"/>
    <m/>
    <m/>
    <m/>
  </r>
  <r>
    <s v="08"/>
    <s v="MXG"/>
    <n v="1254"/>
    <x v="18"/>
    <s v="Freight"/>
    <s v="FreightRM-M-008-SI26-M19"/>
    <x v="1013"/>
    <s v="F 63135"/>
    <s v="MARZO"/>
    <d v="2026-02-19T00:00:00"/>
    <s v="26-160-1690-6002931/ 26-160-1690-6002932"/>
    <s v="OTRO"/>
    <s v="LAND IMPO"/>
    <s v="FSCU9315327/CSNU8910666"/>
    <n v="0"/>
    <n v="0"/>
    <n v="68700"/>
    <n v="10992"/>
    <n v="0"/>
    <n v="79692"/>
    <s v="MXN"/>
    <n v="4542.2782068454508"/>
    <s v="VARIAS"/>
    <s v="JOHNSON ELECTRIC GROUP MEXICO S DE RL DE CV "/>
    <s v="ZLO"/>
    <s v="JOHNSON ELECTRIC GROUP MEXICO S DE RL DE CV "/>
    <s v="JOHNSON ELECTRIC GROUP MEXICO S DE RL DE CV "/>
    <s v="M19"/>
    <s v="I"/>
    <s v="SEA IMPO"/>
    <s v="67120000"/>
    <s v="NO COMMENTS"/>
    <m/>
    <m/>
    <s v="08"/>
    <s v="NO"/>
    <n v="0"/>
    <s v="NO"/>
    <m/>
    <m/>
    <m/>
  </r>
  <r>
    <s v="08"/>
    <s v="MXG"/>
    <n v="1255"/>
    <x v="6"/>
    <s v="Freight"/>
    <s v="FreightFG-R-2127LE25.M01"/>
    <x v="1014"/>
    <n v="56067"/>
    <s v="MARZO"/>
    <d v="2026-02-20T00:00:00"/>
    <s v="3323 - 60501195"/>
    <s v="OTRO"/>
    <s v="LAND EXPO"/>
    <n v="553899"/>
    <n v="0"/>
    <n v="0"/>
    <n v="5225"/>
    <n v="0"/>
    <n v="0"/>
    <n v="5225"/>
    <s v="USD"/>
    <n v="5225"/>
    <d v="2025-02-10T00:00:00"/>
    <s v="JOHNSON ELECTRIC GROUP MEXICO, S. DE R.L.C.V."/>
    <s v="USA"/>
    <s v="USA"/>
    <s v="GOGGIN WAREHOUSING LLC."/>
    <s v="M01"/>
    <s v="O"/>
    <s v="LAND EXPO"/>
    <s v="59210003"/>
    <s v="NO COMMENTS"/>
    <m/>
    <m/>
    <s v="08"/>
    <s v="NO"/>
    <n v="0"/>
    <s v="NO"/>
    <m/>
    <m/>
    <m/>
  </r>
  <r>
    <s v="08"/>
    <s v="MXG"/>
    <n v="1256"/>
    <x v="6"/>
    <s v="Freight"/>
    <s v="FreightFG-R-2128LE25.M19"/>
    <x v="1015"/>
    <n v="56068"/>
    <s v="MARZO"/>
    <d v="2026-02-20T00:00:00"/>
    <s v="3323 - 60501195"/>
    <s v="OTRO"/>
    <s v="LAND EXPO"/>
    <s v="4WU7993"/>
    <n v="0"/>
    <n v="0"/>
    <n v="5775"/>
    <n v="0"/>
    <n v="0"/>
    <n v="5775"/>
    <s v="USD"/>
    <n v="5775"/>
    <d v="2026-02-11T00:00:00"/>
    <s v="JOHNSON ELECTRIC GROUP MEXICO, S. DE R.L.C.V."/>
    <s v="USA"/>
    <s v="USA"/>
    <s v="APX WAREHOUSE "/>
    <s v="M19"/>
    <s v="O"/>
    <s v="LAND EXPO"/>
    <s v="59210003"/>
    <s v="NO COMMENTS"/>
    <m/>
    <m/>
    <s v="08"/>
    <s v="NO"/>
    <n v="0"/>
    <s v="NO"/>
    <m/>
    <m/>
    <m/>
  </r>
  <r>
    <s v="08"/>
    <s v="MXG"/>
    <n v="1257"/>
    <x v="6"/>
    <s v="Freight"/>
    <s v="FreightFG-R-2129LE25.M19"/>
    <x v="1016"/>
    <n v="56069"/>
    <s v="MARZO"/>
    <d v="2026-02-20T00:00:00"/>
    <s v="3323 - 60501195"/>
    <s v="OTRO"/>
    <s v="LAND EXPO"/>
    <n v="5182941"/>
    <n v="0"/>
    <n v="0"/>
    <n v="5197"/>
    <n v="0"/>
    <n v="0"/>
    <n v="5197"/>
    <s v="USD"/>
    <n v="5197"/>
    <d v="2026-02-11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8"/>
    <s v="SI"/>
    <n v="5197"/>
    <s v="SI"/>
    <m/>
    <m/>
    <m/>
  </r>
  <r>
    <s v="08"/>
    <s v="MXG"/>
    <n v="1258"/>
    <x v="6"/>
    <s v="Freight"/>
    <s v="FreightFG-R-2130LE25.M01"/>
    <x v="1017"/>
    <n v="56070"/>
    <s v="MARZO"/>
    <d v="2026-02-20T00:00:00"/>
    <s v="3323 - 60501195"/>
    <s v="OTRO"/>
    <s v="LAND EXPO"/>
    <n v="548295"/>
    <n v="0"/>
    <n v="0"/>
    <n v="4545"/>
    <n v="0"/>
    <n v="0"/>
    <n v="4545"/>
    <s v="USD"/>
    <n v="4545"/>
    <d v="2026-02-14T00:00:00"/>
    <s v="JOHNSON ELECTRIC GROUP MEXICO, S. DE R.L.C.V."/>
    <s v="USA"/>
    <s v="USA"/>
    <s v="MEMPHIS DISTRIBUTION SERVICES"/>
    <s v="M01"/>
    <s v="O"/>
    <s v="LAND EXPO"/>
    <s v="59210003"/>
    <s v="NO COMMENTS"/>
    <m/>
    <m/>
    <s v="08"/>
    <s v="NO"/>
    <n v="0"/>
    <s v="NO"/>
    <m/>
    <m/>
    <m/>
  </r>
  <r>
    <s v="08"/>
    <s v="MXG"/>
    <n v="1259"/>
    <x v="6"/>
    <s v="Freight"/>
    <s v="FreightFG-R-2131LE25.M19"/>
    <x v="1018"/>
    <n v="56071"/>
    <s v="MARZO"/>
    <d v="2026-02-20T00:00:00"/>
    <s v="3323 - 60501195"/>
    <s v="OTRO"/>
    <s v="LAND EXPO"/>
    <n v="5184488"/>
    <n v="0"/>
    <n v="0"/>
    <n v="6025"/>
    <n v="0"/>
    <n v="0"/>
    <n v="6025"/>
    <s v="USD"/>
    <n v="6025"/>
    <d v="2026-02-14T00:00:00"/>
    <s v="JOHNSON ELECTRIC GROUP MEXICO, S. DE R.L.C.V."/>
    <s v="USA"/>
    <s v="USA"/>
    <s v="APX WAREHOUSE "/>
    <s v="M19"/>
    <s v="O"/>
    <s v="LAND EXPO"/>
    <s v="59210003"/>
    <s v="NO COMMENTS"/>
    <m/>
    <m/>
    <s v="08"/>
    <s v="NO"/>
    <n v="0"/>
    <s v="NO"/>
    <m/>
    <m/>
    <m/>
  </r>
  <r>
    <s v="08"/>
    <s v="MXG"/>
    <n v="1260"/>
    <x v="6"/>
    <s v="Freight"/>
    <s v="FreightFG-R-2132LE25.M19"/>
    <x v="1019"/>
    <n v="56072"/>
    <s v="MARZO"/>
    <d v="2026-02-20T00:00:00"/>
    <s v="3323 - 60501195"/>
    <s v="OTRO"/>
    <s v="LAND EXPO"/>
    <s v="4WX9834"/>
    <n v="0"/>
    <n v="0"/>
    <n v="5197"/>
    <n v="0"/>
    <n v="0"/>
    <n v="5197"/>
    <s v="USD"/>
    <n v="5197"/>
    <d v="2026-02-14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8"/>
    <s v="SI"/>
    <n v="5197"/>
    <s v="SI"/>
    <m/>
    <m/>
    <m/>
  </r>
  <r>
    <s v="08"/>
    <s v="MXG"/>
    <n v="1261"/>
    <x v="15"/>
    <s v="Freight"/>
    <s v="FreightRM-R-030-SI26-M19"/>
    <x v="1020"/>
    <s v="MX-1094"/>
    <s v="MARZO"/>
    <d v="2026-02-14T00:00:00"/>
    <m/>
    <s v="ELICA"/>
    <s v="SEA IMPO"/>
    <s v="RABON"/>
    <n v="0"/>
    <n v="0"/>
    <n v="21000"/>
    <n v="3360"/>
    <n v="840"/>
    <n v="23520"/>
    <s v="MXN"/>
    <n v="1340.5910684260025"/>
    <d v="2026-02-17T00:00:00"/>
    <s v="ELICA"/>
    <s v="QRO"/>
    <s v="ZCL"/>
    <s v="JEG"/>
    <s v="M19"/>
    <s v="I"/>
    <s v="SEA IMPO"/>
    <s v="67120000"/>
    <s v="NO COMMENTS"/>
    <m/>
    <m/>
    <s v="08"/>
    <s v="NO"/>
    <n v="0"/>
    <s v="NO"/>
    <m/>
    <m/>
    <m/>
  </r>
  <r>
    <s v="08"/>
    <s v="MXG"/>
    <n v="1262"/>
    <x v="15"/>
    <s v="Freight"/>
    <s v="FreightFG-V-026-V1E26-M01.1"/>
    <x v="1021"/>
    <s v="MX-1095"/>
    <s v="MARZO"/>
    <d v="2026-02-16T00:00:00"/>
    <s v="26-730-3658-6001026"/>
    <s v="NISSAN"/>
    <s v="SEA IMPO"/>
    <s v="LIGERO"/>
    <n v="0"/>
    <n v="0"/>
    <n v="6300"/>
    <n v="1008"/>
    <n v="252"/>
    <n v="7056"/>
    <s v="MXN"/>
    <n v="402.17732052780076"/>
    <d v="2026-02-18T00:00:00"/>
    <s v="JEG-JAL"/>
    <s v="ZAC"/>
    <s v="AGS"/>
    <s v="NISSAN"/>
    <s v="M01"/>
    <s v="O"/>
    <s v="LAND EXPO"/>
    <s v="59210003"/>
    <s v="NO COMMENTS"/>
    <m/>
    <m/>
    <s v="08"/>
    <s v="NO"/>
    <n v="0"/>
    <s v="NO"/>
    <m/>
    <m/>
    <m/>
  </r>
  <r>
    <s v="08"/>
    <s v="MXG"/>
    <n v="1263"/>
    <x v="15"/>
    <s v="Freight"/>
    <s v="FreightRM-V-051-V1I26-M19"/>
    <x v="1022"/>
    <s v="MX-1096"/>
    <s v="MARZO"/>
    <d v="2026-02-18T00:00:00"/>
    <s v="26-730-3658-6001029"/>
    <s v="KRAYDEN"/>
    <s v="SEA IMPO"/>
    <s v="RABON"/>
    <n v="0"/>
    <n v="0"/>
    <n v="19000"/>
    <n v="3040"/>
    <n v="760"/>
    <n v="21280"/>
    <s v="MXN"/>
    <n v="1212.915728575907"/>
    <d v="2026-02-19T00:00:00"/>
    <s v="KRAYDEN"/>
    <s v="JAL"/>
    <s v="ZCL"/>
    <s v="JEG"/>
    <s v="M19"/>
    <s v="I"/>
    <s v="LAND IMPO"/>
    <s v="67110002"/>
    <s v="NO COMMENTS"/>
    <m/>
    <m/>
    <s v="08"/>
    <s v="NO"/>
    <n v="0"/>
    <s v="NO"/>
    <m/>
    <m/>
    <m/>
  </r>
  <r>
    <s v="08"/>
    <s v="MXG"/>
    <n v="1264"/>
    <x v="15"/>
    <s v="Freight"/>
    <s v="FreightRM-M-014-SI26-M19/RM-M-010-SI26-M19"/>
    <x v="1023"/>
    <s v="CAL-4108"/>
    <s v="MARZO"/>
    <d v="2026-02-16T00:00:00"/>
    <s v="2616-1690-6002937/2616-1690-6002930"/>
    <s v="CSNU8857833/TGBU8966151"/>
    <s v="SEA IMPO"/>
    <s v="CONTENEDOR"/>
    <n v="0"/>
    <n v="0"/>
    <n v="70500"/>
    <n v="11280"/>
    <n v="2820"/>
    <n v="78960"/>
    <s v="MXN"/>
    <n v="4500.5557297158657"/>
    <s v="VARIAS"/>
    <s v="JE-CHN"/>
    <s v="CHN"/>
    <s v="ZCL"/>
    <s v="JEG"/>
    <s v="M19"/>
    <s v="I"/>
    <s v="SEA IMPO"/>
    <s v="67120000"/>
    <s v="NO COMMENTS"/>
    <m/>
    <m/>
    <s v="08"/>
    <s v="NO"/>
    <n v="0"/>
    <s v="NO"/>
    <m/>
    <m/>
    <m/>
  </r>
  <r>
    <s v="08"/>
    <s v="MXG"/>
    <n v="1265"/>
    <x v="15"/>
    <s v="Freight"/>
    <s v="FreightRM-M-580-SI25-M19/RM-M-577-SI25-M19"/>
    <x v="1024"/>
    <s v="CAL-4098"/>
    <s v="MARZO"/>
    <d v="2026-02-13T00:00:00"/>
    <s v="2616-1690-6002211/2616-1690-6002214"/>
    <s v="JXLU4345490/GAOU6901012"/>
    <s v="SEA IMPO"/>
    <s v="CONTENEDOR"/>
    <n v="0"/>
    <n v="0"/>
    <n v="70500"/>
    <n v="11280"/>
    <n v="2820"/>
    <n v="78960"/>
    <s v="MXN"/>
    <n v="4500.5557297158657"/>
    <s v="VARIAS"/>
    <s v="JE-CHN"/>
    <s v="CHN"/>
    <s v="ZCL"/>
    <s v="JEG"/>
    <s v="M19"/>
    <s v="I"/>
    <s v="SEA IMPO"/>
    <s v="67120000"/>
    <s v="NO COMMENTS"/>
    <m/>
    <m/>
    <s v="08"/>
    <s v="NO"/>
    <n v="0"/>
    <s v="NO"/>
    <m/>
    <m/>
    <m/>
  </r>
  <r>
    <s v="08"/>
    <s v="MXG"/>
    <n v="1266"/>
    <x v="15"/>
    <s v="Freight"/>
    <s v="FreightAF-M-059-SI26-M46/AF-M-060-SI26-M46"/>
    <x v="1025"/>
    <s v="CAL-4112"/>
    <s v="MARZO"/>
    <d v="2026-02-18T00:00:00"/>
    <s v="2616-1690-6003932/2616-1690-6003933"/>
    <s v="TIIU4040243/JXLU6177694"/>
    <s v="SEA IMPO"/>
    <s v="CONTENEDOR"/>
    <n v="0"/>
    <n v="0"/>
    <n v="83000"/>
    <n v="13280"/>
    <n v="3320"/>
    <n v="92960"/>
    <s v="MXN"/>
    <n v="5298.5266037789625"/>
    <s v="VARIAS"/>
    <s v="JE-CHN"/>
    <s v="CHN"/>
    <s v="ZCL"/>
    <s v="JEG"/>
    <s v="M46"/>
    <s v="I"/>
    <s v="SEA IMPO"/>
    <s v="67120000"/>
    <s v="NO COMMENTS"/>
    <m/>
    <m/>
    <s v="08"/>
    <s v="NO"/>
    <n v="0"/>
    <s v="NO"/>
    <m/>
    <m/>
    <m/>
  </r>
  <r>
    <s v="08"/>
    <s v="MXG"/>
    <n v="1267"/>
    <x v="15"/>
    <s v="Freight"/>
    <s v="FreightAF-M-056-SI26-M46/AF-M-057-SI26-M46"/>
    <x v="1026"/>
    <s v="CAL-4113"/>
    <s v="MARZO"/>
    <d v="2026-02-18T00:00:00"/>
    <s v="2616-1690-6003929/2616-1690-6003930"/>
    <s v="JXLU4498186/SEGU2670206"/>
    <s v="SEA IMPO"/>
    <s v="CONTENEDOR"/>
    <n v="0"/>
    <n v="0"/>
    <n v="76500"/>
    <n v="12240"/>
    <n v="3060"/>
    <n v="85680"/>
    <s v="MXN"/>
    <n v="4883.5817492661517"/>
    <s v="VARIAS"/>
    <s v="JE-CHN"/>
    <s v="CHN"/>
    <s v="ZCL"/>
    <s v="JEG"/>
    <s v="M46"/>
    <s v="I"/>
    <s v="SEA IMPO"/>
    <s v="67120000"/>
    <s v="NO COMMENTS"/>
    <m/>
    <m/>
    <s v="08"/>
    <s v="NO"/>
    <n v="0"/>
    <s v="NO"/>
    <m/>
    <m/>
    <m/>
  </r>
  <r>
    <s v="08"/>
    <s v="MXG"/>
    <n v="1268"/>
    <x v="15"/>
    <s v="Freight"/>
    <s v="FreightAF-M-054-SI26-M46/AF-M-064-SI26-M46"/>
    <x v="1027"/>
    <s v="CAL-4114"/>
    <s v="MARZO"/>
    <d v="2026-02-18T00:00:00"/>
    <s v="2616-1690-60039247/2616-1690-6003937"/>
    <s v="GAOU6094013/ZSCU7918343"/>
    <s v="SEA IMPO"/>
    <s v="CONTENEDOR"/>
    <n v="0"/>
    <n v="0"/>
    <n v="74500"/>
    <n v="11920"/>
    <n v="2980"/>
    <n v="83440"/>
    <s v="MXN"/>
    <n v="4755.9064094160567"/>
    <s v="VARIAS"/>
    <s v="JE-CHN"/>
    <s v="CHN"/>
    <s v="ZCL"/>
    <s v="JEG"/>
    <s v="M46"/>
    <s v="I"/>
    <s v="SEA IMPO"/>
    <s v="67120000"/>
    <s v="NO COMMENTS"/>
    <m/>
    <m/>
    <s v="08"/>
    <s v="NO"/>
    <n v="0"/>
    <s v="NO"/>
    <m/>
    <m/>
    <m/>
  </r>
  <r>
    <s v="08"/>
    <s v="MXG"/>
    <n v="1269"/>
    <x v="15"/>
    <s v="Freight"/>
    <s v="FreightAF-M-049-SI26-M46/AF-M-058-SI26-M46"/>
    <x v="1028"/>
    <s v="CAL-4115"/>
    <s v="MARZO"/>
    <d v="2026-02-18T00:00:00"/>
    <s v="2616-1690-6003938/2616-1690-6003931"/>
    <s v="BMOU4782050/TCNU5775059"/>
    <s v="SEA IMPO"/>
    <s v="CONTENEDOR"/>
    <n v="0"/>
    <n v="0"/>
    <n v="75500"/>
    <n v="12080"/>
    <n v="3020"/>
    <n v="84560"/>
    <s v="MXN"/>
    <n v="4819.7440793411042"/>
    <s v="VARIAS"/>
    <s v="JE-CHN"/>
    <s v="CHN"/>
    <s v="ZCL"/>
    <s v="JEG"/>
    <s v="M46"/>
    <s v="I"/>
    <s v="SEA IMPO"/>
    <s v="67120000"/>
    <s v="NO COMMENTS"/>
    <m/>
    <m/>
    <s v="08"/>
    <s v="NO"/>
    <n v="0"/>
    <s v="NO"/>
    <m/>
    <m/>
    <m/>
  </r>
  <r>
    <s v="08"/>
    <s v="MXG"/>
    <n v="1270"/>
    <x v="15"/>
    <s v="Freight"/>
    <s v="FreightAF-M-061-SI26-M46/AF-M-063-SI26-M46"/>
    <x v="1029"/>
    <s v="CAL-4116"/>
    <s v="MARZO"/>
    <d v="2026-02-18T00:00:00"/>
    <s v="2616-1690-6003934/2616-1690-6003936"/>
    <s v="XHCU5639129/ZCSU7856220"/>
    <s v="SEA IMPO"/>
    <s v="CONTENEDOR"/>
    <n v="0"/>
    <n v="0"/>
    <n v="80500"/>
    <n v="12880"/>
    <n v="3220"/>
    <n v="90160"/>
    <s v="MXN"/>
    <n v="5138.9324289663427"/>
    <s v="VARIAS"/>
    <s v="JE-CHN"/>
    <s v="CHN"/>
    <s v="ZCL"/>
    <s v="JEG"/>
    <s v="M46"/>
    <s v="I"/>
    <s v="SEA IMPO"/>
    <s v="67120000"/>
    <s v="NO COMMENTS"/>
    <m/>
    <m/>
    <s v="08"/>
    <s v="NO"/>
    <n v="0"/>
    <s v="NO"/>
    <m/>
    <m/>
    <m/>
  </r>
  <r>
    <s v="08"/>
    <s v="MXG"/>
    <n v="1271"/>
    <x v="15"/>
    <s v="Freight"/>
    <s v="FreightAF-M-051-SI26-M46/AF-M-055-SI26-M19"/>
    <x v="1030"/>
    <s v="CAL-4117"/>
    <s v="MARZO"/>
    <d v="2026-02-18T00:00:00"/>
    <s v="2616-1690-6003940/2616-1690-6003928"/>
    <s v="ZCSU7162430/GAOU7152618"/>
    <s v="SEA IMPO"/>
    <s v="CONTENEDOR"/>
    <n v="0"/>
    <n v="0"/>
    <n v="80500"/>
    <n v="12880"/>
    <n v="3220"/>
    <n v="90160"/>
    <s v="MXN"/>
    <n v="5138.9324289663427"/>
    <s v="VARIAS"/>
    <s v="JE-CHN"/>
    <s v="CHN"/>
    <s v="ZCL"/>
    <s v="JEG"/>
    <s v="M46"/>
    <s v="I"/>
    <s v="SEA IMPO"/>
    <s v="67120000"/>
    <s v="NO COMMENTS"/>
    <m/>
    <m/>
    <s v="08"/>
    <s v="NO"/>
    <n v="0"/>
    <s v="NO"/>
    <m/>
    <m/>
    <m/>
  </r>
  <r>
    <s v="08"/>
    <s v="MXG"/>
    <n v="1272"/>
    <x v="15"/>
    <s v="Freight"/>
    <s v="FreightAF-M-050-SI26-M46"/>
    <x v="1031"/>
    <s v="CAL-4118"/>
    <s v="MARZO"/>
    <d v="2026-02-18T00:00:00"/>
    <s v="2616-1690-6003939"/>
    <s v="CAAU9443523"/>
    <s v="SEA IMPO"/>
    <s v="CONTENEDOR"/>
    <n v="0"/>
    <n v="0"/>
    <n v="48000"/>
    <n v="7680"/>
    <n v="1920"/>
    <n v="53760"/>
    <s v="MXN"/>
    <n v="3064.2081564022915"/>
    <s v="VARIAS"/>
    <s v="JE-CHN"/>
    <s v="CHN"/>
    <s v="ZCL"/>
    <s v="JEG"/>
    <s v="M46"/>
    <s v="I"/>
    <s v="SEA IMPO"/>
    <s v="67120000"/>
    <s v="NO COMMENTS"/>
    <m/>
    <m/>
    <s v="08"/>
    <s v="NO"/>
    <n v="0"/>
    <s v="NO"/>
    <m/>
    <m/>
    <m/>
  </r>
  <r>
    <s v="08"/>
    <s v="MXG"/>
    <n v="1273"/>
    <x v="7"/>
    <s v="STORAGE"/>
    <s v="STORAGERM-J-1150LI26-M19.1"/>
    <x v="1032"/>
    <n v="146580"/>
    <s v="MARZO"/>
    <d v="2026-02-17T00:00:00"/>
    <s v="240-3483-6089006"/>
    <s v="OTRO"/>
    <s v="LAND IMPO"/>
    <s v="CAJA: CB-028"/>
    <n v="0"/>
    <n v="0"/>
    <n v="320.5"/>
    <n v="0"/>
    <n v="0"/>
    <n v="320.5"/>
    <s v="USD"/>
    <n v="320.5"/>
    <d v="2026-01-12T00:00:00"/>
    <s v="DICEX"/>
    <s v="LDO"/>
    <s v="ZCL"/>
    <s v="JOHNSON MX"/>
    <s v="M19"/>
    <s v="I"/>
    <s v="LAND IMPO"/>
    <s v="67115005"/>
    <s v="NO COMMENTS"/>
    <m/>
    <m/>
    <s v="08"/>
    <s v="NO"/>
    <n v="0"/>
    <s v="NO"/>
    <m/>
    <m/>
    <m/>
  </r>
  <r>
    <s v="08"/>
    <s v="MXG"/>
    <n v="1274"/>
    <x v="7"/>
    <s v="STORAGE"/>
    <s v="STORAGERM-J-1157LI26-M19.2 "/>
    <x v="1033"/>
    <n v="146584"/>
    <s v="MARZO"/>
    <d v="2026-02-17T00:00:00"/>
    <s v="240-3483-608901"/>
    <s v="OTRO"/>
    <s v="LAND IMPO"/>
    <s v="CB-030"/>
    <n v="0"/>
    <n v="0"/>
    <n v="244.5"/>
    <n v="0"/>
    <n v="0"/>
    <n v="244.5"/>
    <s v="USD"/>
    <n v="244.5"/>
    <d v="2026-01-19T00:00:00"/>
    <s v="DICEX"/>
    <s v="LDO"/>
    <s v="ZCL"/>
    <s v="JOHNSON MX"/>
    <s v="M19"/>
    <s v="I"/>
    <s v="LAND IMPO"/>
    <s v="67115005"/>
    <s v="NO COMMENTS"/>
    <m/>
    <m/>
    <s v="08"/>
    <s v="NO"/>
    <n v="0"/>
    <s v="NO"/>
    <m/>
    <m/>
    <m/>
  </r>
  <r>
    <s v="08"/>
    <s v="MXG"/>
    <n v="1275"/>
    <x v="7"/>
    <s v="STORAGE"/>
    <s v="STORAGERM-J-1221LI26-M19"/>
    <x v="958"/>
    <n v="146581"/>
    <s v="MARZO"/>
    <d v="2026-02-17T00:00:00"/>
    <s v="800-3483-6082005"/>
    <s v="OTRO"/>
    <s v="LAND IMPO"/>
    <s v="CAJA: 07-BE-2T"/>
    <n v="0"/>
    <n v="0"/>
    <n v="25.25"/>
    <n v="0"/>
    <n v="0"/>
    <n v="25.25"/>
    <s v="USD"/>
    <n v="25.25"/>
    <d v="2026-01-26T00:00:00"/>
    <s v="DICEX"/>
    <s v="LDO"/>
    <s v="ZCL"/>
    <s v="JOHNSON MX"/>
    <s v="M19"/>
    <s v="I"/>
    <s v="LAND IMPO"/>
    <s v="67115005"/>
    <s v="NO COMMENTS"/>
    <m/>
    <m/>
    <s v="08"/>
    <s v="NO"/>
    <n v="0"/>
    <s v="NO"/>
    <m/>
    <m/>
    <m/>
  </r>
  <r>
    <s v="08"/>
    <s v="MXG"/>
    <n v="1276"/>
    <x v="7"/>
    <s v="STORAGE"/>
    <s v="STORAGERM-J-1181LI26-M19.1"/>
    <x v="759"/>
    <n v="146582"/>
    <s v="MARZO"/>
    <d v="2026-02-17T00:00:00"/>
    <s v="240-3483-6089018"/>
    <s v="OTRO"/>
    <s v="LAND IMPO"/>
    <s v="CAJA: CB-011"/>
    <n v="0"/>
    <n v="0"/>
    <n v="318.5"/>
    <n v="0"/>
    <n v="0"/>
    <n v="318.5"/>
    <s v="USD"/>
    <n v="318.5"/>
    <d v="2026-01-30T00:00:00"/>
    <s v="DICEX"/>
    <s v="LDO"/>
    <s v="ZCL"/>
    <s v="JOHNSON MX"/>
    <s v="M19"/>
    <s v="I"/>
    <s v="LAND IMPO"/>
    <s v="67115005"/>
    <s v="NO COMMENTS"/>
    <m/>
    <m/>
    <s v="08"/>
    <s v="NO"/>
    <n v="0"/>
    <s v="NO"/>
    <m/>
    <m/>
    <m/>
  </r>
  <r>
    <s v="08"/>
    <s v="MXG"/>
    <n v="1277"/>
    <x v="7"/>
    <s v="STORAGE"/>
    <s v="STORAGEFG-R-2125LE25.M19"/>
    <x v="886"/>
    <n v="146596"/>
    <s v="MARZO"/>
    <d v="2026-02-18T00:00:00"/>
    <m/>
    <s v="OTRO"/>
    <s v="LAND IMPO"/>
    <s v="OTRO"/>
    <n v="0"/>
    <n v="0"/>
    <n v="29.7"/>
    <n v="0"/>
    <n v="0"/>
    <n v="29.7"/>
    <s v="USD"/>
    <n v="29.7"/>
    <s v="VARIAS"/>
    <s v="LDO"/>
    <s v="LDO"/>
    <s v="ZCL"/>
    <s v="JOHNSON MX"/>
    <s v="M19"/>
    <s v="O"/>
    <s v="LAND EXPO"/>
    <n v="75640000"/>
    <s v="NO COMMENTS"/>
    <m/>
    <m/>
    <s v="08"/>
    <s v="NO"/>
    <n v="0"/>
    <s v="NO"/>
    <m/>
    <m/>
    <m/>
  </r>
  <r>
    <s v="08"/>
    <s v="MXG"/>
    <n v="1278"/>
    <x v="7"/>
    <s v="STORAGE"/>
    <s v="STORAGEFG-R-1800LE25.M19"/>
    <x v="1034"/>
    <n v="146597"/>
    <s v="MARZO"/>
    <d v="2026-02-18T00:00:00"/>
    <m/>
    <n v="5659642"/>
    <s v="LAND IMPO"/>
    <s v="OTRO"/>
    <n v="0"/>
    <n v="0"/>
    <n v="48.2"/>
    <n v="0"/>
    <n v="0"/>
    <n v="48.2"/>
    <s v="USD"/>
    <n v="48.2"/>
    <s v="VARIAS"/>
    <s v="LDO"/>
    <s v="LDO"/>
    <s v="ZCL"/>
    <s v="JOHNSON MX"/>
    <s v="M19"/>
    <s v="O"/>
    <s v="LAND EXPO"/>
    <n v="75640000"/>
    <s v="NO COMMENTS"/>
    <m/>
    <m/>
    <s v="08"/>
    <s v="NO"/>
    <n v="0"/>
    <s v="NO"/>
    <m/>
    <m/>
    <m/>
  </r>
  <r>
    <s v="08"/>
    <s v="MXG"/>
    <n v="1279"/>
    <x v="7"/>
    <s v="STORAGE"/>
    <s v="STORAGEFG-R-1925LE25.M19"/>
    <x v="1035"/>
    <n v="146600"/>
    <s v="MARZO"/>
    <d v="2026-02-18T00:00:00"/>
    <m/>
    <n v="5789579"/>
    <s v="LAND IMPO"/>
    <s v="OTRO"/>
    <n v="0"/>
    <n v="0"/>
    <n v="71.5"/>
    <n v="0"/>
    <n v="0"/>
    <n v="71.5"/>
    <s v="USD"/>
    <n v="71.5"/>
    <s v="VARIAS"/>
    <s v="LDO"/>
    <s v="LDO"/>
    <s v="ZCL"/>
    <s v="JOHNSON MX"/>
    <s v="M19"/>
    <s v="O"/>
    <s v="LAND EXPO"/>
    <n v="75640000"/>
    <s v="NO COMMENTS"/>
    <m/>
    <m/>
    <s v="08"/>
    <s v="NO"/>
    <n v="0"/>
    <s v="NO"/>
    <m/>
    <m/>
    <m/>
  </r>
  <r>
    <s v="08"/>
    <s v="MXG"/>
    <n v="1280"/>
    <x v="7"/>
    <s v="STORAGE"/>
    <s v="STORAGEFG-R-1946LE25.M19"/>
    <x v="1036"/>
    <n v="146601"/>
    <s v="MARZO"/>
    <d v="2026-02-18T00:00:00"/>
    <m/>
    <n v="5821199"/>
    <s v="LAND IMPO"/>
    <s v="OTRO"/>
    <n v="0"/>
    <n v="0"/>
    <n v="29.7"/>
    <n v="0"/>
    <n v="0"/>
    <n v="29.7"/>
    <s v="USD"/>
    <n v="29.7"/>
    <s v="VARIAS"/>
    <s v="LDO"/>
    <s v="LDO"/>
    <s v="ZCL"/>
    <s v="JOHNSON MX"/>
    <s v="M19"/>
    <s v="O"/>
    <s v="LAND EXPO"/>
    <n v="75640000"/>
    <s v="NO COMMENTS"/>
    <m/>
    <m/>
    <s v="08"/>
    <s v="NO"/>
    <n v="0"/>
    <s v="NO"/>
    <m/>
    <m/>
    <m/>
  </r>
  <r>
    <s v="08"/>
    <s v="MXG"/>
    <n v="1281"/>
    <x v="7"/>
    <s v="STORAGE"/>
    <s v="STORAGEFG-R-1978LE25.M19"/>
    <x v="107"/>
    <n v="146602"/>
    <s v="MARZO"/>
    <d v="2026-02-18T00:00:00"/>
    <m/>
    <n v="5869388"/>
    <s v="LAND IMPO"/>
    <s v="OTRO"/>
    <n v="0"/>
    <n v="0"/>
    <n v="60.9"/>
    <n v="0"/>
    <n v="0"/>
    <n v="60.9"/>
    <s v="USD"/>
    <n v="60.9"/>
    <s v="VARIAS"/>
    <s v="LDO"/>
    <s v="LDO"/>
    <s v="ZCL"/>
    <s v="JOHNSON MX"/>
    <s v="M19"/>
    <s v="O"/>
    <s v="LAND EXPO"/>
    <n v="75640000"/>
    <s v="NO COMMENTS"/>
    <m/>
    <m/>
    <s v="08"/>
    <s v="NO"/>
    <n v="0"/>
    <s v="NO"/>
    <m/>
    <m/>
    <m/>
  </r>
  <r>
    <s v="08"/>
    <s v="MXG"/>
    <n v="1282"/>
    <x v="7"/>
    <s v="STORAGE"/>
    <s v="STORAGEFG-R-1996LE25.M19"/>
    <x v="1037"/>
    <n v="146603"/>
    <s v="MARZO"/>
    <d v="2026-02-18T00:00:00"/>
    <m/>
    <n v="5912500"/>
    <s v="LAND IMPO"/>
    <s v="OTRO"/>
    <n v="0"/>
    <n v="0"/>
    <n v="83.3"/>
    <n v="0"/>
    <n v="0"/>
    <n v="83.3"/>
    <s v="USD"/>
    <n v="83.3"/>
    <s v="VARIAS"/>
    <s v="LDO"/>
    <s v="LDO"/>
    <s v="ZCL"/>
    <s v="JOHNSON MX"/>
    <s v="M19"/>
    <s v="O"/>
    <s v="LAND EXPO"/>
    <n v="75640000"/>
    <s v="NO COMMENTS"/>
    <m/>
    <m/>
    <s v="08"/>
    <s v="NO"/>
    <n v="0"/>
    <s v="NO"/>
    <m/>
    <m/>
    <m/>
  </r>
  <r>
    <s v="08"/>
    <s v="MXG"/>
    <n v="1283"/>
    <x v="7"/>
    <s v="STORAGE"/>
    <s v="STORAGEFG-R-2061LE25.M19"/>
    <x v="343"/>
    <n v="146604"/>
    <s v="MARZO"/>
    <d v="2026-02-18T00:00:00"/>
    <m/>
    <n v="5975621"/>
    <s v="LAND IMPO"/>
    <s v="OTRO"/>
    <n v="0"/>
    <n v="0"/>
    <n v="48"/>
    <n v="0"/>
    <n v="0"/>
    <n v="48"/>
    <s v="USD"/>
    <n v="48"/>
    <s v="VARIAS"/>
    <s v="LDO"/>
    <s v="LDO"/>
    <s v="ZCL"/>
    <s v="JOHNSON MX"/>
    <s v="M19"/>
    <s v="O"/>
    <s v="LAND EXPO"/>
    <n v="75640000"/>
    <s v="NO COMMENTS"/>
    <m/>
    <m/>
    <s v="08"/>
    <s v="NO"/>
    <n v="0"/>
    <s v="NO"/>
    <m/>
    <m/>
    <m/>
  </r>
  <r>
    <s v="08"/>
    <s v="MXG"/>
    <n v="1284"/>
    <x v="7"/>
    <s v="STORAGE"/>
    <s v="STORAGEFG-R-1982LE25.M19"/>
    <x v="488"/>
    <n v="146605"/>
    <s v="MARZO"/>
    <d v="2026-02-18T00:00:00"/>
    <m/>
    <s v="OTRO"/>
    <s v="LAND IMPO"/>
    <s v="OTRO"/>
    <n v="0"/>
    <n v="0"/>
    <n v="204.6"/>
    <n v="0"/>
    <n v="0"/>
    <n v="204.6"/>
    <s v="USD"/>
    <n v="204.6"/>
    <s v="VARIAS"/>
    <s v="LDO"/>
    <s v="LDO"/>
    <s v="ZCL"/>
    <s v="JOHNSON MX"/>
    <s v="M19"/>
    <s v="O"/>
    <s v="LAND EXPO"/>
    <n v="75640000"/>
    <s v="NO COMMENTS"/>
    <m/>
    <m/>
    <s v="08"/>
    <s v="NO"/>
    <n v="0"/>
    <s v="NO"/>
    <m/>
    <m/>
    <m/>
  </r>
  <r>
    <s v="08"/>
    <s v="MXG"/>
    <n v="1285"/>
    <x v="7"/>
    <s v="STORAGE"/>
    <s v="STORAGEFG-R-2051LE25.M19"/>
    <x v="104"/>
    <n v="146606"/>
    <s v="MARZO"/>
    <d v="2026-02-18T00:00:00"/>
    <m/>
    <s v="OTRO"/>
    <s v="LAND IMPO"/>
    <s v="OTRO"/>
    <n v="0"/>
    <n v="0"/>
    <n v="67.5"/>
    <n v="0"/>
    <n v="0"/>
    <n v="67.5"/>
    <s v="USD"/>
    <n v="67.5"/>
    <s v="VARIAS"/>
    <s v="LDO"/>
    <s v="LDO"/>
    <s v="ZCL"/>
    <s v="JOHNSON MX"/>
    <s v="M19"/>
    <s v="O"/>
    <s v="LAND EXPO"/>
    <n v="75640000"/>
    <s v="NO COMMENTS"/>
    <m/>
    <m/>
    <s v="08"/>
    <s v="NO"/>
    <n v="0"/>
    <s v="NO"/>
    <m/>
    <m/>
    <m/>
  </r>
  <r>
    <s v="08"/>
    <s v="MXG"/>
    <n v="1286"/>
    <x v="7"/>
    <s v="STORAGE"/>
    <s v="STORAGEFG-R-2046LE25M19"/>
    <x v="494"/>
    <n v="146607"/>
    <s v="MARZO"/>
    <d v="2026-02-18T00:00:00"/>
    <m/>
    <s v="READY"/>
    <s v="LAND IMPO"/>
    <s v="OTRO"/>
    <n v="0"/>
    <n v="0"/>
    <n v="18.7"/>
    <n v="0"/>
    <n v="0"/>
    <n v="18.7"/>
    <s v="USD"/>
    <n v="18.7"/>
    <s v="VARIAS"/>
    <s v="LDO"/>
    <s v="LDO"/>
    <s v="ZCL"/>
    <s v="JOHNSON MX"/>
    <s v="M19"/>
    <s v="O"/>
    <s v="LAND EXPO"/>
    <n v="75640000"/>
    <s v="NO COMMENTS"/>
    <m/>
    <m/>
    <s v="08"/>
    <s v="NO"/>
    <n v="0"/>
    <s v="NO"/>
    <m/>
    <m/>
    <m/>
  </r>
  <r>
    <s v="08"/>
    <s v="MXG"/>
    <n v="1287"/>
    <x v="7"/>
    <s v="STORAGE"/>
    <s v="STORAGEFG-R-2027LE25.M19"/>
    <x v="105"/>
    <n v="146608"/>
    <s v="MARZO"/>
    <d v="2026-02-18T00:00:00"/>
    <m/>
    <s v="READY"/>
    <s v="LAND IMPO"/>
    <s v="OTRO"/>
    <n v="0"/>
    <n v="0"/>
    <n v="60.1"/>
    <n v="0"/>
    <n v="0"/>
    <n v="60.1"/>
    <s v="USD"/>
    <n v="60.1"/>
    <s v="VARIAS"/>
    <s v="LDO"/>
    <s v="LDO"/>
    <s v="ZCL"/>
    <s v="JOHNSON MX"/>
    <s v="M19"/>
    <s v="O"/>
    <s v="LAND EXPO"/>
    <n v="75640000"/>
    <s v="NO COMMENTS"/>
    <m/>
    <m/>
    <s v="08"/>
    <s v="NO"/>
    <n v="0"/>
    <s v="NO"/>
    <m/>
    <m/>
    <m/>
  </r>
  <r>
    <s v="08"/>
    <s v="MXG"/>
    <n v="1288"/>
    <x v="7"/>
    <s v="STORAGE"/>
    <s v="STORAGEFG-R-2090LE25.M19"/>
    <x v="274"/>
    <n v="146609"/>
    <s v="MARZO"/>
    <d v="2026-02-18T00:00:00"/>
    <m/>
    <n v="227389"/>
    <s v="LAND IMPO"/>
    <s v="OTRO"/>
    <n v="0"/>
    <n v="0"/>
    <n v="45.4"/>
    <n v="0"/>
    <n v="0"/>
    <n v="45.4"/>
    <s v="USD"/>
    <n v="45.4"/>
    <s v="VARIAS"/>
    <s v="LDO"/>
    <s v="LDO"/>
    <s v="ZCL"/>
    <s v="JOHNSON MX"/>
    <s v="M19"/>
    <s v="O"/>
    <s v="LAND EXPO"/>
    <n v="75640000"/>
    <s v="NO COMMENTS"/>
    <m/>
    <m/>
    <s v="08"/>
    <s v="NO"/>
    <n v="0"/>
    <s v="NO"/>
    <m/>
    <m/>
    <m/>
  </r>
  <r>
    <s v="08"/>
    <s v="MXG"/>
    <n v="1289"/>
    <x v="7"/>
    <s v="STORAGE"/>
    <s v="STORAGEFG-R-2113LE25.M19"/>
    <x v="721"/>
    <n v="146637"/>
    <s v="MARZO"/>
    <d v="2026-02-19T00:00:00"/>
    <m/>
    <n v="6084136"/>
    <s v="LAND IMPO"/>
    <s v="OTRO"/>
    <n v="0"/>
    <n v="0"/>
    <n v="44.4"/>
    <n v="0"/>
    <n v="0"/>
    <n v="44.4"/>
    <s v="USD"/>
    <n v="44.4"/>
    <s v="VARIAS"/>
    <s v="LDO"/>
    <s v="LDO"/>
    <s v="ZCL"/>
    <s v="JOHNSON MX"/>
    <s v="M19"/>
    <s v="O"/>
    <s v="LAND EXPO"/>
    <n v="75640000"/>
    <s v="NO COMMENTS"/>
    <m/>
    <m/>
    <s v="08"/>
    <s v="NO"/>
    <n v="0"/>
    <s v="NO"/>
    <m/>
    <m/>
    <m/>
  </r>
  <r>
    <s v="08"/>
    <s v="MXG"/>
    <n v="1290"/>
    <x v="8"/>
    <s v="Freight"/>
    <s v="FreightRM-R-010-SI26-M19"/>
    <x v="567"/>
    <n v="4779"/>
    <s v="MARZO"/>
    <d v="2026-02-17T00:00:00"/>
    <m/>
    <s v="OTRO"/>
    <s v="SEA IMPO"/>
    <s v="MSNU 1657601"/>
    <n v="0"/>
    <n v="0"/>
    <n v="54000"/>
    <n v="8640"/>
    <n v="2160"/>
    <n v="60480"/>
    <s v="MXN"/>
    <n v="3447.234175952578"/>
    <d v="2026-02-19T00:00:00"/>
    <s v="HUBERT SCHULTE - NH603A"/>
    <s v="ALT"/>
    <s v="ZAC"/>
    <s v="JEG"/>
    <s v="M19"/>
    <s v="I"/>
    <s v="SEA IMPO"/>
    <s v="67120000"/>
    <s v="NO COMMENTS"/>
    <m/>
    <m/>
    <s v="08"/>
    <s v="NO"/>
    <n v="0"/>
    <s v="NO"/>
    <m/>
    <m/>
    <m/>
  </r>
  <r>
    <s v="08"/>
    <s v="MXG"/>
    <n v="1291"/>
    <x v="8"/>
    <s v="Freight"/>
    <s v="FreightRM-R-015-SI26-M19"/>
    <x v="437"/>
    <n v="4779"/>
    <s v="MARZO"/>
    <d v="2026-02-17T00:00:00"/>
    <m/>
    <s v="MEDUBG229405"/>
    <s v="SEA IMPO"/>
    <s v="CAAU 4864849"/>
    <n v="0"/>
    <n v="0"/>
    <n v="0"/>
    <n v="0"/>
    <n v="0"/>
    <n v="0"/>
    <s v="MXN"/>
    <n v="0"/>
    <d v="2026-02-19T00:00:00"/>
    <s v="HUBERT SCHULTE - NH603A"/>
    <s v="ALT"/>
    <s v="ZAC"/>
    <s v="JEG"/>
    <s v="M19"/>
    <s v="I"/>
    <s v="SEA IMPO"/>
    <s v="67120000"/>
    <s v="NO COMMENTS"/>
    <m/>
    <m/>
    <s v="08"/>
    <s v="NO"/>
    <n v="0"/>
    <s v="NO"/>
    <m/>
    <m/>
    <m/>
  </r>
  <r>
    <s v="08"/>
    <s v="MXG"/>
    <n v="1292"/>
    <x v="8"/>
    <s v="Freight"/>
    <s v="FreightRM-M-235-SI25-M19-L"/>
    <x v="499"/>
    <n v="4782"/>
    <s v="MARZO"/>
    <d v="2026-02-18T00:00:00"/>
    <s v="26-160-1690-6000661"/>
    <s v="OTRO"/>
    <s v="SEA IMPO"/>
    <s v="CARGA SUELTA"/>
    <n v="0"/>
    <n v="0"/>
    <n v="27750"/>
    <n v="4440"/>
    <n v="1110"/>
    <n v="31080"/>
    <s v="MXN"/>
    <n v="1771.4953404200746"/>
    <d v="2026-02-18T00:00:00"/>
    <s v="VARIOUS"/>
    <s v="ALT"/>
    <s v="ZAC"/>
    <s v="JEG"/>
    <s v="M19"/>
    <s v="I"/>
    <s v="SEA IMPO"/>
    <s v="67120000"/>
    <s v="NO COMMENTS"/>
    <m/>
    <m/>
    <s v="08"/>
    <s v="NO"/>
    <n v="0"/>
    <s v="NO"/>
    <m/>
    <m/>
    <m/>
  </r>
  <r>
    <s v="08"/>
    <s v="MXG"/>
    <n v="1293"/>
    <x v="8"/>
    <s v="Freight"/>
    <s v="FreightRM-R-024-SI26-M19"/>
    <x v="865"/>
    <n v="4784"/>
    <s v="MARZO"/>
    <d v="2026-02-18T00:00:00"/>
    <m/>
    <s v="MEDUBG231781"/>
    <s v="SEA IMPO"/>
    <s v="FCIU 9205450"/>
    <n v="0"/>
    <n v="0"/>
    <n v="54000"/>
    <n v="8640"/>
    <n v="2160"/>
    <n v="60480"/>
    <s v="MXN"/>
    <n v="3447.234175952578"/>
    <d v="2026-02-19T00:00:00"/>
    <s v="HENRIKA SCHULTE - NH604A"/>
    <s v="ALT"/>
    <s v="ZAC"/>
    <s v="JEG"/>
    <s v="M19"/>
    <s v="I"/>
    <s v="SEA IMPO"/>
    <s v="67120000"/>
    <s v="NO COMMENTS"/>
    <m/>
    <m/>
    <s v="08"/>
    <s v="NO"/>
    <n v="0"/>
    <s v="NO"/>
    <m/>
    <m/>
    <m/>
  </r>
  <r>
    <s v="08"/>
    <s v="MXG"/>
    <n v="1294"/>
    <x v="8"/>
    <s v="Freight"/>
    <s v="FreightRM-R-016-SI26-M19"/>
    <x v="678"/>
    <n v="4784"/>
    <s v="MARZO"/>
    <d v="2026-02-18T00:00:00"/>
    <m/>
    <s v="OTRO"/>
    <s v="SEA IMPO"/>
    <s v="HLXU 1224250"/>
    <n v="0"/>
    <n v="0"/>
    <n v="0"/>
    <n v="0"/>
    <n v="0"/>
    <n v="0"/>
    <s v="MXN"/>
    <n v="0"/>
    <d v="2026-02-19T00:00:00"/>
    <s v="MAERSK FELIXTOWE"/>
    <s v="ALT"/>
    <s v="ZAC"/>
    <s v="JEG"/>
    <s v="M19"/>
    <s v="I"/>
    <s v="SEA IMPO"/>
    <s v="67120000"/>
    <s v="NO COMMENTS"/>
    <m/>
    <m/>
    <s v="08"/>
    <s v="NO"/>
    <n v="0"/>
    <s v="NO"/>
    <m/>
    <m/>
    <m/>
  </r>
  <r>
    <s v="08"/>
    <s v="MXG"/>
    <n v="1295"/>
    <x v="8"/>
    <s v="Freight"/>
    <s v="FreightFG-A-0016-SE26-M19"/>
    <x v="1038"/>
    <n v="4793"/>
    <s v="MARZO"/>
    <d v="2026-02-20T00:00:00"/>
    <m/>
    <s v="OTRO"/>
    <s v="SEA EXPO"/>
    <s v="HLBU 2929273"/>
    <n v="0"/>
    <n v="0"/>
    <n v="58000"/>
    <n v="9280"/>
    <n v="2320"/>
    <n v="64960"/>
    <s v="MXN"/>
    <n v="3702.584855652769"/>
    <d v="2026-02-19T00:00:00"/>
    <s v="JEG"/>
    <s v="ZAC"/>
    <s v="ALT"/>
    <s v="JEG"/>
    <s v="M19"/>
    <s v="O"/>
    <s v="SEA EXPO"/>
    <s v="59220000"/>
    <s v="NO COMMENTS"/>
    <m/>
    <m/>
    <s v="08"/>
    <s v="NO"/>
    <n v="0"/>
    <s v="NO"/>
    <m/>
    <m/>
    <m/>
  </r>
  <r>
    <s v="08"/>
    <s v="MXG"/>
    <n v="1296"/>
    <x v="8"/>
    <s v="Freight"/>
    <s v="FreightFG-A-0012-SE26-M19"/>
    <x v="1039"/>
    <n v="4793"/>
    <s v="MARZO"/>
    <d v="2026-02-20T00:00:00"/>
    <m/>
    <s v="OTRO"/>
    <s v="SEA EXPO"/>
    <s v="HAMU 3676020"/>
    <n v="0"/>
    <n v="0"/>
    <n v="0"/>
    <n v="0"/>
    <n v="0"/>
    <n v="0"/>
    <s v="MXN"/>
    <n v="0"/>
    <d v="2026-02-19T00:00:00"/>
    <s v="JEG"/>
    <s v="ZAC"/>
    <s v="ALT"/>
    <s v="JEG"/>
    <s v="M19"/>
    <s v="O"/>
    <s v="SEA EXPO"/>
    <s v="59220000"/>
    <s v="NO COMMENTS"/>
    <m/>
    <m/>
    <s v="08"/>
    <s v="NO"/>
    <n v="0"/>
    <s v="NO"/>
    <m/>
    <m/>
    <m/>
  </r>
  <r>
    <s v="08"/>
    <s v="MXG"/>
    <n v="1297"/>
    <x v="19"/>
    <s v="Freight"/>
    <s v="FreightRM-J-1217LI26-M19"/>
    <x v="1040"/>
    <s v="9431791-1"/>
    <s v="MARZO"/>
    <d v="2026-02-19T00:00:00"/>
    <s v="OTRO"/>
    <s v="OTRO"/>
    <s v="LAND IMPO"/>
    <s v="OTRO"/>
    <n v="0"/>
    <n v="0"/>
    <n v="1855"/>
    <n v="0"/>
    <n v="0"/>
    <n v="1855"/>
    <s v="USD"/>
    <n v="1855"/>
    <s v="VARIAS"/>
    <s v="MDS"/>
    <s v="USA"/>
    <s v="USA"/>
    <s v="BRIDGEWATERS INTERIORS"/>
    <s v="M19"/>
    <s v="I"/>
    <s v="LAND IMPO"/>
    <s v="67110002"/>
    <s v="NO COMMENTS"/>
    <m/>
    <m/>
    <s v="08"/>
    <s v="NO"/>
    <n v="0"/>
    <s v="NO"/>
    <m/>
    <m/>
    <m/>
  </r>
  <r>
    <s v="09"/>
    <s v="MXG"/>
    <n v="1298"/>
    <x v="9"/>
    <s v="Freight"/>
    <s v="FreightRM-A-026-SI26-M19-L"/>
    <x v="1041"/>
    <s v="FV - 261"/>
    <s v="MARZO"/>
    <d v="2026-02-23T00:00:00"/>
    <m/>
    <s v="SHGZLO6495591V"/>
    <s v="SEA IMPO"/>
    <s v="OTRO"/>
    <n v="0"/>
    <n v="0"/>
    <n v="770"/>
    <n v="87.36"/>
    <n v="0"/>
    <n v="857.36"/>
    <s v="USD"/>
    <n v="857.36"/>
    <d v="2026-02-11T00:00:00"/>
    <s v="SHANGHAI KRAH ELECTRONICS CO LTD"/>
    <s v="CHN"/>
    <s v="ZCL"/>
    <s v="JOHNSON ELECTRIC GROUP MEXICO"/>
    <s v="M19"/>
    <s v="I"/>
    <s v="SEA IMPO"/>
    <s v="67120000"/>
    <s v="NO COMMENTS"/>
    <m/>
    <m/>
    <s v="09"/>
    <s v="NO"/>
    <n v="0"/>
    <s v="NO"/>
    <m/>
    <m/>
    <m/>
  </r>
  <r>
    <s v="09"/>
    <s v="MXG"/>
    <n v="1299"/>
    <x v="10"/>
    <s v="Broker"/>
    <s v="BrokerCR-V-009-F5"/>
    <x v="1042"/>
    <s v="SAGS 33614"/>
    <s v="MARZO"/>
    <d v="2026-02-27T00:00:00"/>
    <s v="3658-6000018"/>
    <s v="OTRO"/>
    <s v="IMPORTACION"/>
    <s v="F5"/>
    <n v="0"/>
    <n v="0"/>
    <n v="1738.77"/>
    <n v="278.20999999999998"/>
    <n v="0"/>
    <n v="2016.98"/>
    <s v="MXN"/>
    <n v="115.23163673966077"/>
    <d v="2026-02-19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00"/>
    <x v="10"/>
    <s v="Broker"/>
    <s v="BrokerCR-V-019-F5"/>
    <x v="1043"/>
    <s v="SAGS 33605"/>
    <s v="MARZO"/>
    <d v="2026-02-27T00:00:00"/>
    <s v="3658-6000102"/>
    <s v="OTRO"/>
    <s v="IMPORTACION"/>
    <s v="F5"/>
    <n v="0"/>
    <n v="0"/>
    <n v="1738.77"/>
    <n v="278.20999999999998"/>
    <n v="0"/>
    <n v="2016.98"/>
    <s v="MXN"/>
    <n v="115.23163673966077"/>
    <d v="2026-02-26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01"/>
    <x v="10"/>
    <s v="Broker"/>
    <s v="BrokerCR-V-011-F5I26"/>
    <x v="1044"/>
    <s v="SAGS 33592"/>
    <s v="MARZO"/>
    <d v="2026-02-27T00:00:00"/>
    <s v="3658-6000156"/>
    <s v="OTRO"/>
    <s v="IMPORTACION"/>
    <s v="F5"/>
    <n v="0"/>
    <n v="0"/>
    <n v="2238.77"/>
    <n v="358.21"/>
    <n v="0"/>
    <n v="2596.98"/>
    <s v="MXN"/>
    <n v="148.36748801681932"/>
    <d v="2026-02-23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02"/>
    <x v="10"/>
    <s v="Broker"/>
    <s v="BrokerCR-V-017-F5I26"/>
    <x v="1045"/>
    <s v="SAGS 33600"/>
    <s v="MARZO"/>
    <d v="2026-02-27T00:00:00"/>
    <s v="3658-6000164"/>
    <s v="OTRO"/>
    <s v="IMPORTACION"/>
    <s v="F5"/>
    <n v="0"/>
    <n v="0"/>
    <n v="2238.77"/>
    <n v="358.21"/>
    <n v="0"/>
    <n v="2596.98"/>
    <s v="MXN"/>
    <n v="148.36748801681932"/>
    <d v="2026-02-25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03"/>
    <x v="10"/>
    <s v="Broker"/>
    <s v="BrokerCR-V-020-F5I26"/>
    <x v="1046"/>
    <s v="SAGS 33604"/>
    <s v="MARZO"/>
    <d v="2026-02-27T00:00:00"/>
    <s v="3658-6000174"/>
    <s v="OTRO"/>
    <s v="IMPORTACION"/>
    <s v="F5"/>
    <n v="0"/>
    <n v="0"/>
    <n v="2238.77"/>
    <n v="358.21"/>
    <n v="0"/>
    <n v="2596.98"/>
    <s v="MXN"/>
    <n v="148.36748801681932"/>
    <d v="2026-02-26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04"/>
    <x v="10"/>
    <s v="Broker"/>
    <s v="BrokerCR-V-021-F5I26"/>
    <x v="1047"/>
    <s v="SAGS 33603"/>
    <s v="MARZO"/>
    <d v="2026-02-27T00:00:00"/>
    <s v="3658-6000284"/>
    <s v="OTRO"/>
    <s v="IMPORTACION"/>
    <s v="F5"/>
    <n v="0"/>
    <n v="0"/>
    <n v="2156.1"/>
    <n v="344.98"/>
    <n v="0"/>
    <n v="2501.08"/>
    <s v="MXN"/>
    <n v="142.88864640047532"/>
    <d v="2026-02-26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05"/>
    <x v="10"/>
    <s v="Broker"/>
    <s v="BrokerCR-V-015-F5I26"/>
    <x v="1048"/>
    <s v="SAGS 33598"/>
    <s v="MARZO"/>
    <d v="2026-02-27T00:00:00"/>
    <s v="3658-6000295"/>
    <s v="OTRO"/>
    <s v="IMPORTACION"/>
    <s v="F5"/>
    <n v="0"/>
    <n v="0"/>
    <n v="2238.77"/>
    <n v="358.21"/>
    <n v="0"/>
    <n v="2596.98"/>
    <s v="MXN"/>
    <n v="148.36748801681932"/>
    <d v="2026-02-25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06"/>
    <x v="10"/>
    <s v="Broker"/>
    <s v="BrokerCR-V-014-F5I26"/>
    <x v="1049"/>
    <s v="SAGS 33588"/>
    <s v="MARZO"/>
    <d v="2026-02-27T00:00:00"/>
    <s v="3658-6000366"/>
    <s v="OTRO"/>
    <s v="IMPORTACION"/>
    <s v="F5"/>
    <n v="0"/>
    <n v="0"/>
    <n v="1738.77"/>
    <n v="278.20999999999998"/>
    <n v="0"/>
    <n v="2016.98"/>
    <s v="MXN"/>
    <n v="115.23163673966077"/>
    <d v="2026-02-24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07"/>
    <x v="10"/>
    <s v="Broker"/>
    <s v="BrokerCR-V-012-F5I26"/>
    <x v="1050"/>
    <s v="SAGS 33587"/>
    <s v="MARZO"/>
    <d v="2026-02-27T00:00:00"/>
    <s v="3658-6000367"/>
    <s v="OTRO"/>
    <s v="IMPORTACION"/>
    <s v="F5"/>
    <n v="0"/>
    <n v="0"/>
    <n v="2238.77"/>
    <n v="358.21"/>
    <n v="0"/>
    <n v="2596.98"/>
    <s v="MXN"/>
    <n v="148.36748801681932"/>
    <d v="2026-02-24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08"/>
    <x v="10"/>
    <s v="Broker"/>
    <s v="BrokerCR-V-013-F5I26"/>
    <x v="1051"/>
    <s v="SAGS 33597"/>
    <s v="MARZO"/>
    <d v="2026-02-27T00:00:00"/>
    <s v="3658-6000372"/>
    <s v="OTRO"/>
    <s v="IMPORTACION"/>
    <s v="F5"/>
    <n v="0"/>
    <n v="0"/>
    <n v="2238.77"/>
    <n v="358.21"/>
    <n v="0"/>
    <n v="2596.98"/>
    <s v="MXN"/>
    <n v="148.36748801681932"/>
    <d v="2026-02-25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09"/>
    <x v="10"/>
    <s v="Broker"/>
    <s v="BrokerCR-V-015-F5I26"/>
    <x v="1048"/>
    <s v="SAGS 33595"/>
    <s v="MARZO"/>
    <d v="2026-02-27T00:00:00"/>
    <s v="3658-6000373"/>
    <s v="OTRO"/>
    <s v="IMPORTACION"/>
    <s v="F5"/>
    <n v="0"/>
    <n v="0"/>
    <n v="2238.77"/>
    <n v="358.21"/>
    <n v="0"/>
    <n v="2596.98"/>
    <s v="MXN"/>
    <n v="148.36748801681932"/>
    <d v="2026-02-25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10"/>
    <x v="10"/>
    <s v="Broker"/>
    <s v="BrokerCR-V-010-F5I26"/>
    <x v="1052"/>
    <s v="SAGS 33591"/>
    <s v="MARZO"/>
    <d v="2026-02-27T00:00:00"/>
    <s v="3658-6000374"/>
    <s v="OTRO"/>
    <s v="IMPORTACION"/>
    <s v="F5"/>
    <n v="0"/>
    <n v="0"/>
    <n v="2238.77"/>
    <n v="358.21"/>
    <n v="0"/>
    <n v="2596.98"/>
    <s v="MXN"/>
    <n v="148.36748801681932"/>
    <d v="2026-02-23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11"/>
    <x v="10"/>
    <s v="Broker"/>
    <s v="BrokerCR-V-012-F5I26"/>
    <x v="1050"/>
    <s v="SAGS 33594"/>
    <s v="MARZO"/>
    <d v="2026-02-27T00:00:00"/>
    <s v="3658-6000375"/>
    <s v="OTRO"/>
    <s v="IMPORTACION"/>
    <s v="F5"/>
    <n v="0"/>
    <n v="0"/>
    <n v="2238.77"/>
    <n v="358.21"/>
    <n v="0"/>
    <n v="2596.98"/>
    <s v="MXN"/>
    <n v="148.36748801681932"/>
    <d v="2026-02-25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12"/>
    <x v="10"/>
    <s v="Broker"/>
    <s v="BrokerCR-V-028-F5I26"/>
    <x v="1053"/>
    <s v="SAGS 33613"/>
    <s v="MARZO"/>
    <d v="2026-02-27T00:00:00"/>
    <s v="3658-6000522"/>
    <s v="OTRO"/>
    <s v="IMPORTACION"/>
    <s v="F5"/>
    <n v="0"/>
    <n v="0"/>
    <n v="2238.77"/>
    <n v="358.21"/>
    <n v="0"/>
    <n v="2596.98"/>
    <s v="MXN"/>
    <n v="148.36748801681932"/>
    <d v="2026-02-27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13"/>
    <x v="10"/>
    <s v="Broker"/>
    <s v="BrokerCR-V-029-F5I26"/>
    <x v="1054"/>
    <s v="SAGS 33606"/>
    <s v="MARZO"/>
    <d v="2026-02-27T00:00:00"/>
    <s v="3658-6000524"/>
    <s v="OTRO"/>
    <s v="IMPORTACION"/>
    <s v="F5"/>
    <n v="0"/>
    <n v="0"/>
    <n v="2238.77"/>
    <n v="358.21"/>
    <n v="0"/>
    <n v="2596.98"/>
    <s v="MXN"/>
    <n v="148.36748801681932"/>
    <d v="2026-02-27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14"/>
    <x v="10"/>
    <s v="Broker"/>
    <s v="BrokerCR-V-016-F5I26"/>
    <x v="1055"/>
    <s v="SAGS 33586"/>
    <s v="MARZO"/>
    <d v="2026-02-27T00:00:00"/>
    <s v="3658-6001510"/>
    <s v="OTRO"/>
    <s v="IMPORTACION"/>
    <s v="F5"/>
    <n v="0"/>
    <n v="0"/>
    <n v="2238.77"/>
    <n v="358.21"/>
    <n v="0"/>
    <n v="2596.98"/>
    <s v="MXN"/>
    <n v="148.36748801681932"/>
    <d v="2026-02-24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15"/>
    <x v="10"/>
    <s v="Broker"/>
    <s v="BrokerCR-V-018-F5I26"/>
    <x v="1056"/>
    <s v="SAGS 33593"/>
    <s v="MARZO"/>
    <d v="2026-02-27T00:00:00"/>
    <s v="3658-6001559"/>
    <s v="OTRO"/>
    <s v="IMPORTACION"/>
    <s v="F5"/>
    <n v="0"/>
    <n v="0"/>
    <n v="2238.77"/>
    <n v="358.21"/>
    <n v="0"/>
    <n v="2596.98"/>
    <s v="MXN"/>
    <n v="148.36748801681932"/>
    <d v="2026-02-25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16"/>
    <x v="10"/>
    <s v="Broker"/>
    <s v="BrokerCR-V-008-F5I26"/>
    <x v="1057"/>
    <s v="SAGS 33590"/>
    <s v="MARZO"/>
    <d v="2026-02-27T00:00:00"/>
    <s v="3658-6001561"/>
    <s v="OTRO"/>
    <s v="IMPORTACION"/>
    <s v="F5"/>
    <n v="0"/>
    <n v="0"/>
    <n v="2238.77"/>
    <n v="358.21"/>
    <n v="0"/>
    <n v="2596.98"/>
    <s v="MXN"/>
    <n v="148.36748801681932"/>
    <d v="2026-02-23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17"/>
    <x v="10"/>
    <s v="Broker"/>
    <s v="BrokerCR-V-027-F5I26"/>
    <x v="1058"/>
    <s v="SAGS 33607"/>
    <s v="MARZO"/>
    <d v="2026-02-27T00:00:00"/>
    <s v="3658-6001561"/>
    <s v="OTRO"/>
    <s v="IMPORTACION"/>
    <s v="F5"/>
    <n v="0"/>
    <n v="0"/>
    <n v="24000"/>
    <n v="3840"/>
    <n v="0"/>
    <n v="27840"/>
    <s v="MXN"/>
    <n v="1590.5208613036102"/>
    <d v="2026-02-23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18"/>
    <x v="10"/>
    <s v="Broker"/>
    <s v="BrokerCR-V-009-F5I26"/>
    <x v="1059"/>
    <s v="SAGS 33589"/>
    <s v="MARZO"/>
    <d v="2026-02-27T00:00:00"/>
    <s v="3658-6001562"/>
    <s v="OTRO"/>
    <s v="IMPORTACION"/>
    <s v="F5"/>
    <n v="0"/>
    <n v="0"/>
    <n v="2238.77"/>
    <n v="358.21"/>
    <n v="0"/>
    <n v="2596.98"/>
    <s v="MXN"/>
    <n v="148.36748801681932"/>
    <d v="2026-02-23T00:00:00"/>
    <s v="JE NORTH"/>
    <s v="ZAC"/>
    <s v="MEX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19"/>
    <x v="10"/>
    <s v="Broker"/>
    <s v="BrokerFG-V-010-V1E26-M01"/>
    <x v="1060"/>
    <s v="SAGS 33612"/>
    <s v="MARZO"/>
    <d v="2026-02-27T00:00:00"/>
    <s v="3658-6000235"/>
    <s v="OTRO"/>
    <s v="EXPORTACION"/>
    <s v="V1"/>
    <n v="0"/>
    <n v="0"/>
    <n v="1679.67"/>
    <n v="268.75"/>
    <n v="0"/>
    <n v="1948.42"/>
    <s v="MXN"/>
    <n v="111.31475059558838"/>
    <d v="2026-02-20T00:00:00"/>
    <s v="JEG"/>
    <s v="MEX"/>
    <s v="ZAC"/>
    <s v="JOHNSON ELECTRIC NORTH AMERICA INC"/>
    <s v="M01"/>
    <s v="O"/>
    <s v="LAND EXPO"/>
    <s v="59210003"/>
    <s v="NO COMMENTS"/>
    <m/>
    <m/>
    <s v="09"/>
    <s v="NO"/>
    <n v="0"/>
    <s v="NO"/>
    <m/>
    <m/>
    <m/>
  </r>
  <r>
    <s v="09"/>
    <s v="MXG"/>
    <n v="1320"/>
    <x v="10"/>
    <s v="Broker"/>
    <s v="BrokerFG-V-011-V1E26-M01"/>
    <x v="1061"/>
    <s v="SAGS 33585"/>
    <s v="MARZO"/>
    <d v="2026-02-27T00:00:00"/>
    <s v="3658-6000236"/>
    <s v="OTRO"/>
    <s v="EXPORTACION"/>
    <s v="V1"/>
    <n v="0"/>
    <n v="0"/>
    <n v="1679.67"/>
    <n v="268.75"/>
    <n v="0"/>
    <n v="1948.42"/>
    <s v="MXN"/>
    <n v="111.31475059558838"/>
    <d v="2026-02-23T00:00:00"/>
    <s v="JEG"/>
    <s v="MEX"/>
    <s v="ZAC"/>
    <s v="JOHNSON ELECTRIC NORTH AMERICA INC"/>
    <s v="M01"/>
    <s v="O"/>
    <s v="LAND EXPO"/>
    <s v="59210003"/>
    <s v="NO COMMENTS"/>
    <m/>
    <m/>
    <s v="09"/>
    <s v="NO"/>
    <n v="0"/>
    <s v="NO"/>
    <m/>
    <m/>
    <m/>
  </r>
  <r>
    <s v="09"/>
    <s v="MXG"/>
    <n v="1321"/>
    <x v="10"/>
    <s v="Broker"/>
    <s v="BrokerVA-V-075-F4I25"/>
    <x v="1062"/>
    <s v="SAGS 33610"/>
    <s v="MARZO"/>
    <d v="2026-02-27T00:00:00"/>
    <s v="3658-6000556"/>
    <s v="OTRO"/>
    <s v="IMPORTACION"/>
    <s v="F4"/>
    <n v="0"/>
    <n v="0"/>
    <n v="1884.44"/>
    <n v="301.52"/>
    <n v="0"/>
    <n v="2185.96"/>
    <s v="MXN"/>
    <n v="124.88559561692672"/>
    <d v="2026-02-24T00:00:00"/>
    <s v="JOHNSON"/>
    <s v="ZAC"/>
    <s v="MEX"/>
    <s v="JOHNSON ELECTRIC TRADING MEXICO S. DE R.L. DE C.V."/>
    <s v="M19"/>
    <s v="I"/>
    <s v="LAND IMPO"/>
    <s v="67110002"/>
    <s v="SAGS33609"/>
    <m/>
    <m/>
    <s v="09"/>
    <s v="NO"/>
    <n v="0"/>
    <s v="NO"/>
    <m/>
    <m/>
    <m/>
  </r>
  <r>
    <s v="09"/>
    <s v="MXT"/>
    <n v="1322"/>
    <x v="10"/>
    <s v="Broker"/>
    <s v="BrokerVA-V-076-F4I25"/>
    <x v="1063"/>
    <s v="SAGS 33608"/>
    <s v="MARZO"/>
    <d v="2026-02-27T00:00:00"/>
    <s v="3658-6000569"/>
    <s v="OTRO"/>
    <s v="IMPORTACION"/>
    <s v="F4"/>
    <n v="0"/>
    <n v="0"/>
    <n v="1884.44"/>
    <n v="301.52"/>
    <n v="0"/>
    <n v="2185.96"/>
    <s v="MXN"/>
    <n v="124.88559561692672"/>
    <d v="2026-02-24T00:00:00"/>
    <s v="JOHNSON"/>
    <s v="ZAC"/>
    <s v="MEX"/>
    <s v="JOHNSON ELECTRIC TRADING MEXICO S. DE R.L. DE C.V."/>
    <s v="M19"/>
    <s v="I"/>
    <s v="LAND IMPO"/>
    <s v="67110002"/>
    <s v="NO COMMENTS"/>
    <m/>
    <m/>
    <s v="09"/>
    <s v="NO"/>
    <n v="0"/>
    <s v="NO"/>
    <m/>
    <m/>
    <m/>
  </r>
  <r>
    <s v="09"/>
    <s v="MXT"/>
    <n v="1323"/>
    <x v="10"/>
    <s v="Broker"/>
    <s v="BrokerVA-V-077-F4I25"/>
    <x v="1064"/>
    <s v="SAGS 33611"/>
    <s v="MARZO"/>
    <d v="2026-02-27T00:00:00"/>
    <s v="3658-6000571"/>
    <s v="OTRO"/>
    <s v="IMPORTACION"/>
    <s v="F4"/>
    <n v="0"/>
    <n v="0"/>
    <n v="1884.44"/>
    <n v="301.52"/>
    <n v="0"/>
    <n v="2185.96"/>
    <s v="MXN"/>
    <n v="124.88559561692672"/>
    <d v="2026-02-24T00:00:00"/>
    <s v="JOHNSON"/>
    <s v="ZAC"/>
    <s v="MEX"/>
    <s v="JOHNSON ELECTRIC TRADING MEXICO S. DE R.L. DE C.V."/>
    <s v="M19"/>
    <s v="I"/>
    <s v="LAND IMPO"/>
    <s v="67110002"/>
    <s v="NO COMMENTS"/>
    <m/>
    <m/>
    <s v="09"/>
    <s v="NO"/>
    <n v="0"/>
    <s v="NO"/>
    <m/>
    <m/>
    <m/>
  </r>
  <r>
    <s v="09"/>
    <s v="MXG"/>
    <n v="1324"/>
    <x v="10"/>
    <s v="Broker"/>
    <s v="BrokerFG-V-016-V1E26-M19"/>
    <x v="1065"/>
    <s v="SAGS 33602"/>
    <s v="MARZO"/>
    <d v="2026-02-27T00:00:00"/>
    <s v="3658-6000249"/>
    <s v="OTRO"/>
    <s v="EXPORTACION"/>
    <s v="V1"/>
    <n v="0"/>
    <n v="0"/>
    <n v="1762.34"/>
    <n v="281.98"/>
    <n v="0"/>
    <n v="2044.32"/>
    <s v="MXN"/>
    <n v="116.79359221193234"/>
    <d v="2026-02-24T00:00:00"/>
    <s v="JEG"/>
    <s v="MEX"/>
    <s v="ZAC"/>
    <s v="JOHNSON ELECTRIC NORTH AMERICA INC"/>
    <s v="M19"/>
    <s v="O"/>
    <s v="LAND EXPO"/>
    <s v="59210003"/>
    <s v="NO COMMENTS"/>
    <m/>
    <m/>
    <s v="09"/>
    <s v="NO"/>
    <n v="0"/>
    <s v="NO"/>
    <m/>
    <m/>
    <m/>
  </r>
  <r>
    <s v="09"/>
    <s v="MXG"/>
    <n v="1325"/>
    <x v="20"/>
    <s v="Freight"/>
    <s v="FreightFG-A-0039AE26-M19-C9580"/>
    <x v="1066"/>
    <s v="M-24784"/>
    <s v="MARZO"/>
    <d v="2026-02-26T00:00:00"/>
    <m/>
    <s v="QROAE2612342"/>
    <s v="AIR EXPO"/>
    <s v="NA"/>
    <n v="0"/>
    <n v="0"/>
    <n v="2785"/>
    <n v="226.4"/>
    <n v="0"/>
    <n v="3011.4"/>
    <s v="USD"/>
    <n v="3011.4"/>
    <d v="2026-02-21T00:00:00"/>
    <s v="JOHNSON ELECTRIC GROUP MEXICO"/>
    <s v="MEX"/>
    <s v="DTW"/>
    <s v="JOHNSON ELECTRIC NORTH AMERICA"/>
    <s v="M19"/>
    <s v="O"/>
    <s v="AIR EXPO"/>
    <s v="59234005"/>
    <s v="NO COMMENTS"/>
    <m/>
    <m/>
    <s v="09"/>
    <s v="NO"/>
    <n v="0"/>
    <s v="NO"/>
    <s v="CS000009580"/>
    <m/>
    <m/>
  </r>
  <r>
    <s v="09"/>
    <s v="MXG"/>
    <n v="1326"/>
    <x v="20"/>
    <s v="Freight"/>
    <s v="FreightRM-A-0014AI26-M19-C9077"/>
    <x v="1067"/>
    <s v="M-24785"/>
    <s v="MARZO"/>
    <d v="2026-02-26T00:00:00"/>
    <m/>
    <s v="QROAI2612072"/>
    <s v="AIR IMPO"/>
    <s v="NA"/>
    <n v="0"/>
    <n v="0"/>
    <n v="5947.18"/>
    <n v="220"/>
    <n v="0"/>
    <n v="6167.18"/>
    <s v="USD"/>
    <n v="6167.18"/>
    <d v="2025-12-07T00:00:00"/>
    <s v="JOHNSON ELECTRIC INDUSTRIAL MANUFACTORY LTD"/>
    <s v="MEX"/>
    <s v="DTW"/>
    <s v="JOHNSON ELECTRIC GROUP MEXICO"/>
    <s v="M19"/>
    <s v="I"/>
    <s v="AIR IMPO"/>
    <n v="67180000"/>
    <s v="NO COMMENTS"/>
    <m/>
    <m/>
    <s v="09"/>
    <s v="NO"/>
    <n v="0"/>
    <s v="NO"/>
    <s v="CS000009077"/>
    <m/>
    <m/>
  </r>
  <r>
    <s v="09"/>
    <s v="MXG"/>
    <n v="1327"/>
    <x v="11"/>
    <s v="Freight"/>
    <s v="FreightRM-V-034-V1I26-M19.5"/>
    <x v="1068"/>
    <s v="C8996"/>
    <s v="MARZO"/>
    <d v="2026-02-27T00:00:00"/>
    <s v="26-730 3658-6001001"/>
    <n v="6736"/>
    <s v="NAC"/>
    <s v="RB-002"/>
    <n v="0"/>
    <n v="0"/>
    <n v="10800"/>
    <n v="1728"/>
    <n v="432"/>
    <n v="12096"/>
    <s v="MXN"/>
    <n v="691.05389146294795"/>
    <d v="2026-02-28T00:00:00"/>
    <s v="SLP-ZAC"/>
    <s v="ASAHI"/>
    <s v="JOHNSON "/>
    <s v="ZAC"/>
    <s v="M19"/>
    <s v="I"/>
    <s v="LAND IMPO"/>
    <s v="67110002"/>
    <s v="NO COMMENTS"/>
    <m/>
    <m/>
    <s v="09"/>
    <s v="NO"/>
    <n v="0"/>
    <s v="NO"/>
    <m/>
    <m/>
    <m/>
  </r>
  <r>
    <s v="09"/>
    <s v="MXG"/>
    <n v="1328"/>
    <x v="11"/>
    <s v="Freight"/>
    <s v="FreightRM-V-049-V1I26-M01"/>
    <x v="1069"/>
    <s v="C9000"/>
    <s v="MARZO"/>
    <d v="2026-02-27T00:00:00"/>
    <s v="26-730 3658-6001023"/>
    <n v="6795"/>
    <s v="NAC"/>
    <s v="RB-002"/>
    <n v="0"/>
    <n v="0"/>
    <n v="19000"/>
    <n v="3040"/>
    <n v="760"/>
    <n v="21280"/>
    <s v="MXN"/>
    <n v="1215.7429572033343"/>
    <d v="2026-02-28T00:00:00"/>
    <s v="QRO-ZAC"/>
    <s v="INNOVET"/>
    <s v="JOHNSON "/>
    <s v="ZAC"/>
    <s v="M01"/>
    <s v="I"/>
    <s v="LAND IMPO"/>
    <s v="67110002"/>
    <s v="NO COMMENTS"/>
    <m/>
    <m/>
    <s v="09"/>
    <s v="NO"/>
    <n v="0"/>
    <s v="NO"/>
    <m/>
    <m/>
    <m/>
  </r>
  <r>
    <s v="09"/>
    <s v="MXG"/>
    <n v="1329"/>
    <x v="11"/>
    <s v="Freight"/>
    <s v="FreightRM-V-060-V1I26-M19.2"/>
    <x v="1070"/>
    <s v="C9001"/>
    <s v="MARZO"/>
    <d v="2026-02-27T00:00:00"/>
    <s v="26-730 3658-6001044"/>
    <n v="6688"/>
    <s v="NAC"/>
    <s v="S/N"/>
    <n v="0"/>
    <n v="0"/>
    <n v="19000"/>
    <n v="3040"/>
    <n v="0"/>
    <n v="22040"/>
    <s v="MXN"/>
    <n v="1259.1623485320247"/>
    <d v="2026-02-28T00:00:00"/>
    <s v="MTY-ZAC"/>
    <s v="REA"/>
    <s v="JOHNSON "/>
    <s v="ZAC"/>
    <s v="M19"/>
    <s v="I"/>
    <s v="LAND IMPO"/>
    <s v="67110002"/>
    <s v="NO COMMENTS"/>
    <m/>
    <m/>
    <s v="09"/>
    <s v="NO"/>
    <n v="0"/>
    <s v="NO"/>
    <m/>
    <m/>
    <m/>
  </r>
  <r>
    <s v="09"/>
    <s v="MXG"/>
    <n v="1330"/>
    <x v="11"/>
    <s v="Freight"/>
    <s v="FreightRM-V-034-V1I26-M19.4"/>
    <x v="1071"/>
    <s v="C9003"/>
    <s v="MARZO"/>
    <d v="2026-02-27T00:00:00"/>
    <s v="26-730 3658-6001001"/>
    <n v="6690"/>
    <s v="NAC"/>
    <s v="S/N"/>
    <n v="0"/>
    <n v="0"/>
    <n v="10800"/>
    <n v="1728"/>
    <n v="0"/>
    <n v="12528"/>
    <s v="MXN"/>
    <n v="715.73438758662462"/>
    <d v="2026-02-28T00:00:00"/>
    <s v="SLP-ZAC"/>
    <s v="ASAHI"/>
    <s v="JOHNSON "/>
    <s v="ZAC"/>
    <s v="M19"/>
    <s v="I"/>
    <s v="LAND IMPO"/>
    <s v="67110002"/>
    <s v="NO COMMENTS"/>
    <m/>
    <m/>
    <s v="09"/>
    <s v="NO"/>
    <n v="0"/>
    <s v="NO"/>
    <m/>
    <m/>
    <m/>
  </r>
  <r>
    <s v="09"/>
    <s v="MXG"/>
    <n v="1331"/>
    <x v="11"/>
    <s v="Freight"/>
    <s v="FreightRM-V-034-V1I26-M19.7"/>
    <x v="1072"/>
    <s v="C9005"/>
    <s v="MARZO"/>
    <d v="2026-02-27T00:00:00"/>
    <s v="/26-730 3658-6001001"/>
    <n v="6848"/>
    <s v="NAC"/>
    <s v="RB-002"/>
    <n v="0"/>
    <n v="0"/>
    <n v="10800"/>
    <n v="1728"/>
    <n v="432"/>
    <n v="12096"/>
    <s v="MXN"/>
    <n v="691.05389146294795"/>
    <d v="2026-02-28T00:00:00"/>
    <s v="SLP-ZAC"/>
    <s v="ASAHI"/>
    <s v="JOHNSON "/>
    <s v="ZAC"/>
    <s v="M19"/>
    <s v="I"/>
    <s v="LAND IMPO"/>
    <s v="67110002"/>
    <s v="NO COMMENTS"/>
    <m/>
    <m/>
    <s v="09"/>
    <s v="NO"/>
    <n v="0"/>
    <s v="NO"/>
    <m/>
    <m/>
    <m/>
  </r>
  <r>
    <s v="09"/>
    <s v="MXG"/>
    <n v="1332"/>
    <x v="11"/>
    <s v="Freight"/>
    <s v="FreightFG-V-023-V1E26-M46.3"/>
    <x v="1073"/>
    <s v="C9018"/>
    <s v="MARZO"/>
    <d v="2026-02-27T00:00:00"/>
    <m/>
    <n v="6800"/>
    <s v="NAC"/>
    <s v="S/N"/>
    <n v="0"/>
    <n v="0"/>
    <n v="10800"/>
    <n v="1728"/>
    <n v="0"/>
    <n v="12528"/>
    <s v="MXN"/>
    <n v="715.73438758662462"/>
    <d v="2026-02-28T00:00:00"/>
    <s v="ZAC-SLP"/>
    <s v="JOHNSON "/>
    <s v="CONTINENTAL"/>
    <s v="ZAC"/>
    <s v="M46"/>
    <s v="O"/>
    <s v="LAND EXPO"/>
    <s v="59210003"/>
    <s v="NO COMMENTS"/>
    <m/>
    <m/>
    <s v="09"/>
    <s v="NO"/>
    <n v="0"/>
    <s v="NO"/>
    <m/>
    <m/>
    <m/>
  </r>
  <r>
    <s v="09"/>
    <s v="MXG"/>
    <n v="1333"/>
    <x v="11"/>
    <s v="Freight"/>
    <s v="FreightRM-V-034-V1I26-M19.4"/>
    <x v="1071"/>
    <s v="C9019"/>
    <s v="MARZO"/>
    <d v="2026-02-27T00:00:00"/>
    <s v="/26-730 3658-6001001"/>
    <n v="6816"/>
    <s v="NAC"/>
    <s v="S/N"/>
    <n v="0"/>
    <n v="0"/>
    <n v="10800"/>
    <n v="1728"/>
    <n v="0"/>
    <n v="12528"/>
    <s v="MXN"/>
    <n v="715.73438758662462"/>
    <d v="2026-02-28T00:00:00"/>
    <s v="SLP-ZAC"/>
    <s v="ASAHI"/>
    <s v="JOHNSON "/>
    <s v="ZAC"/>
    <s v="M19"/>
    <s v="I"/>
    <s v="LAND IMPO"/>
    <s v="67110002"/>
    <s v="NO COMMENTS"/>
    <m/>
    <m/>
    <s v="09"/>
    <s v="NO"/>
    <n v="0"/>
    <s v="NO"/>
    <m/>
    <m/>
    <m/>
  </r>
  <r>
    <s v="09"/>
    <s v="MXG"/>
    <n v="1334"/>
    <x v="11"/>
    <s v="Freight"/>
    <s v="FreightFG-R-2145LE25.M19"/>
    <x v="1074"/>
    <s v="C8962"/>
    <s v="MARZO"/>
    <d v="2026-02-26T00:00:00"/>
    <s v="/26 24 3323 6052679"/>
    <n v="6820"/>
    <s v="EXPO"/>
    <s v="TB-028"/>
    <n v="0"/>
    <n v="0"/>
    <n v="5900"/>
    <n v="944"/>
    <n v="236"/>
    <n v="6608"/>
    <s v="USD"/>
    <n v="6608"/>
    <d v="2026-02-27T00:00:00"/>
    <s v="ZAC-KENTUCKY"/>
    <s v="JOHNSON "/>
    <s v="DRAIN KY USA "/>
    <s v="ZAC"/>
    <s v="M19"/>
    <s v="O"/>
    <s v="LAND EXPO"/>
    <s v="59210003"/>
    <s v="NO COMMENTS"/>
    <m/>
    <m/>
    <s v="09"/>
    <s v="NO"/>
    <n v="0"/>
    <s v="NO"/>
    <m/>
    <m/>
    <m/>
  </r>
  <r>
    <s v="09"/>
    <s v="MXG"/>
    <n v="1335"/>
    <x v="11"/>
    <s v="Freight"/>
    <s v="FreightRM-V-041-V1I26-M19.2"/>
    <x v="1075"/>
    <s v="C9006"/>
    <s v="MARZO"/>
    <d v="2026-02-27T00:00:00"/>
    <s v="26-730 3658-6001013"/>
    <n v="6849"/>
    <s v="STOP "/>
    <s v="RB-002"/>
    <n v="0"/>
    <n v="0"/>
    <n v="2000"/>
    <n v="320"/>
    <n v="80"/>
    <n v="2240"/>
    <s v="MXN"/>
    <n v="127.97294286350886"/>
    <d v="2026-02-28T00:00:00"/>
    <s v="SLP-ZAC"/>
    <s v="EJOTATF"/>
    <s v="JOHNSON "/>
    <s v="ZAC"/>
    <s v="M19"/>
    <s v="I"/>
    <s v="LAND IMPO"/>
    <s v="67110002"/>
    <s v="NO COMMENTS"/>
    <m/>
    <m/>
    <s v="09"/>
    <s v="NO"/>
    <n v="0"/>
    <s v="NO"/>
    <m/>
    <m/>
    <m/>
  </r>
  <r>
    <s v="09"/>
    <s v="MXG"/>
    <n v="1336"/>
    <x v="11"/>
    <s v="Freight"/>
    <s v="FreightRM-V-041-V1I26-M19.2"/>
    <x v="1075"/>
    <s v="C8999"/>
    <s v="MARZO"/>
    <d v="2026-02-27T00:00:00"/>
    <s v="26-730 3658-6001013"/>
    <n v="6737"/>
    <s v="STOP "/>
    <s v="RB-002"/>
    <n v="0"/>
    <n v="0"/>
    <n v="2000"/>
    <n v="320"/>
    <n v="80"/>
    <n v="2240"/>
    <s v="MXN"/>
    <n v="127.97294286350886"/>
    <d v="2026-02-28T00:00:00"/>
    <s v="SLP-ZAC"/>
    <s v="EJOTATF"/>
    <s v="JOHNSON "/>
    <s v="ZAC"/>
    <s v="M19"/>
    <s v="I"/>
    <s v="LAND IMPO"/>
    <s v="67110002"/>
    <s v="NO COMMENTS"/>
    <m/>
    <m/>
    <s v="09"/>
    <s v="NO"/>
    <n v="0"/>
    <s v="NO"/>
    <m/>
    <m/>
    <m/>
  </r>
  <r>
    <s v="09"/>
    <s v="MXG"/>
    <n v="1337"/>
    <x v="11"/>
    <s v="Freight"/>
    <s v="FreightFG-R-2138LE25.M19"/>
    <x v="932"/>
    <s v="C8932"/>
    <s v="MARZO"/>
    <d v="2026-02-23T00:00:00"/>
    <s v="26-24 3323-6052111."/>
    <n v="6797"/>
    <s v="SEGURO "/>
    <s v="S/N"/>
    <n v="0"/>
    <n v="0"/>
    <n v="716.29"/>
    <n v="114.6"/>
    <n v="0"/>
    <n v="830.89"/>
    <s v="USD"/>
    <n v="830.89"/>
    <d v="2026-02-28T00:00:00"/>
    <s v="ZAC-KENTUCKY"/>
    <s v="JOHNSON "/>
    <s v="DRAIN KY USA "/>
    <s v="ZAC"/>
    <s v="M19"/>
    <s v="O"/>
    <s v="LAND EXPO"/>
    <s v="59210003"/>
    <s v="NO COMMENTS"/>
    <m/>
    <m/>
    <s v="09"/>
    <s v="NO"/>
    <n v="0"/>
    <s v="NO"/>
    <m/>
    <m/>
    <m/>
  </r>
  <r>
    <s v="09"/>
    <s v="MXG"/>
    <n v="1338"/>
    <x v="11"/>
    <s v="Freight"/>
    <s v="FreightFG-R-2145LE25.M19"/>
    <x v="1074"/>
    <s v="C9007"/>
    <s v="MARZO"/>
    <d v="2026-02-27T00:00:00"/>
    <s v="26 24 3323 6052679."/>
    <n v="6829"/>
    <s v="SEGURO "/>
    <s v="S/N"/>
    <n v="0"/>
    <n v="0"/>
    <n v="555.38"/>
    <n v="88.86"/>
    <n v="0"/>
    <n v="644.24"/>
    <s v="USD"/>
    <n v="644.24"/>
    <d v="2026-02-28T00:00:00"/>
    <s v="ZAC-KENTUCKY"/>
    <s v="JOHNSON "/>
    <s v="DRAIN KY USA "/>
    <s v="ZAC"/>
    <s v="M19"/>
    <s v="O"/>
    <s v="LAND EXPO"/>
    <s v="59210003"/>
    <s v="NO COMMENTS"/>
    <m/>
    <m/>
    <s v="09"/>
    <s v="NO"/>
    <n v="0"/>
    <s v="NO"/>
    <m/>
    <m/>
    <m/>
  </r>
  <r>
    <s v="09"/>
    <s v="MXG"/>
    <n v="1339"/>
    <x v="16"/>
    <s v="Freight"/>
    <s v="FreightRM-J-1224LI26-M19"/>
    <x v="1076"/>
    <s v="AGU11747571"/>
    <s v="MARZO"/>
    <d v="2026-02-27T00:00:00"/>
    <m/>
    <s v="DG122-0318679"/>
    <s v="EXPO"/>
    <s v="OTRO"/>
    <n v="0"/>
    <n v="0"/>
    <n v="14421.62"/>
    <n v="2307.46"/>
    <n v="0"/>
    <n v="16729.080000000002"/>
    <s v="MXN"/>
    <n v="955.745356696013"/>
    <d v="2026-02-18T00:00:00"/>
    <s v="ULTRA PAINT"/>
    <s v="CHI"/>
    <s v="ZCL"/>
    <s v="JEG"/>
    <s v="M19"/>
    <s v="I"/>
    <s v="LAND IMPO"/>
    <s v="67110002"/>
    <s v="NO COMMENTS"/>
    <m/>
    <m/>
    <s v="09"/>
    <s v="NO"/>
    <n v="0"/>
    <s v="NO"/>
    <m/>
    <m/>
    <m/>
  </r>
  <r>
    <s v="09"/>
    <s v="MXG"/>
    <n v="1340"/>
    <x v="16"/>
    <s v="Freight"/>
    <s v="FreightRM-V-057-V1I26-M23.3"/>
    <x v="1077"/>
    <s v="AGU11747572"/>
    <s v="MARZO"/>
    <d v="2026-02-27T00:00:00"/>
    <s v="26-730-3658-6001040"/>
    <s v="DG122-0319149"/>
    <s v="EXPO"/>
    <s v="OTRO"/>
    <n v="0"/>
    <n v="0"/>
    <n v="2858.4"/>
    <n v="457.34"/>
    <n v="0"/>
    <n v="3315.74"/>
    <s v="MXN"/>
    <n v="189.43080605814771"/>
    <d v="2026-02-20T00:00:00"/>
    <s v="PRECISION MODERNA"/>
    <s v="NAU"/>
    <s v="ZCL"/>
    <s v="JEG"/>
    <s v="M23"/>
    <s v="I"/>
    <s v="LAND IMPO"/>
    <s v="67110002"/>
    <s v="NO COMMENTS"/>
    <m/>
    <m/>
    <s v="09"/>
    <s v="NO"/>
    <n v="0"/>
    <s v="NO"/>
    <m/>
    <m/>
    <m/>
  </r>
  <r>
    <s v="09"/>
    <s v="MXG"/>
    <n v="1341"/>
    <x v="12"/>
    <s v="Freight"/>
    <s v="FreightRM-J-1183LI26-M19"/>
    <x v="1078"/>
    <n v="6238283807"/>
    <s v="MARZO"/>
    <d v="2026-02-23T00:00:00"/>
    <m/>
    <s v="OTRO"/>
    <s v="LAND IMPO"/>
    <s v="OTRO"/>
    <n v="0"/>
    <n v="0"/>
    <n v="199.73"/>
    <n v="0"/>
    <n v="0"/>
    <n v="199.73"/>
    <s v="USD"/>
    <n v="199.73"/>
    <d v="2026-02-04T00:00:00"/>
    <s v="ELKEM SILICONES LLC"/>
    <s v="USA"/>
    <s v="USA"/>
    <s v="TDS"/>
    <s v="M19"/>
    <s v="I"/>
    <s v="LAND IMPO"/>
    <s v="67110002"/>
    <s v="NO COMMENTS"/>
    <m/>
    <m/>
    <s v="09"/>
    <s v="NO"/>
    <n v="0"/>
    <s v="NO"/>
    <m/>
    <m/>
    <m/>
  </r>
  <r>
    <s v="09"/>
    <s v="MXG"/>
    <n v="1342"/>
    <x v="13"/>
    <s v="Broker"/>
    <s v="BrokerRM-I-1104-AI26-M19"/>
    <x v="1079"/>
    <s v="DHEXM 44143"/>
    <s v="MARZO"/>
    <d v="2026-02-24T00:00:00"/>
    <s v="26- 52- 3600- 6018183"/>
    <n v="5165142452"/>
    <s v="AIR IMPO"/>
    <s v="OTRO"/>
    <n v="0"/>
    <n v="0"/>
    <n v="3211.86"/>
    <n v="513.89"/>
    <n v="0"/>
    <n v="3725.75"/>
    <s v="MXN"/>
    <n v="212.85499637219561"/>
    <d v="2026-02-20T00:00:00"/>
    <s v="PECL"/>
    <s v="CHN"/>
    <s v="ZAC"/>
    <s v="JEG"/>
    <s v="M19"/>
    <s v="I"/>
    <s v="AIR IMPO"/>
    <s v="67130000"/>
    <s v="NO COMMENTS"/>
    <m/>
    <m/>
    <s v="09"/>
    <s v="NO"/>
    <n v="0"/>
    <s v="NO"/>
    <m/>
    <m/>
    <m/>
  </r>
  <r>
    <s v="09"/>
    <s v="MXG"/>
    <n v="1343"/>
    <x v="1"/>
    <s v="Freight"/>
    <s v="FreightRM-I-1130-AI26-M19"/>
    <x v="1080"/>
    <s v="ZCLIR00847843"/>
    <s v="MARZO"/>
    <d v="2026-03-06T00:00:00"/>
    <s v="OTRO"/>
    <s v="VARIAS"/>
    <s v="AIR IMPO"/>
    <s v="OTRO"/>
    <n v="0"/>
    <n v="0"/>
    <n v="26905.61"/>
    <n v="1076.22"/>
    <n v="0"/>
    <n v="27981.83"/>
    <s v="MXN"/>
    <n v="1598.623719556437"/>
    <s v="VARIAS"/>
    <s v="VARIOUS"/>
    <s v="VARIOUS"/>
    <s v="ZAC"/>
    <s v="JEG"/>
    <s v="M19"/>
    <s v="I"/>
    <s v="AIR IMPO"/>
    <s v="67130000"/>
    <s v="NO COMMENTS"/>
    <m/>
    <m/>
    <s v="09"/>
    <s v="NO"/>
    <n v="0"/>
    <s v="NO"/>
    <m/>
    <m/>
    <m/>
  </r>
  <r>
    <s v="09"/>
    <s v="MXG"/>
    <n v="1344"/>
    <x v="1"/>
    <s v="Freight"/>
    <s v="FreightRM-I-1143-AI26-M19"/>
    <x v="1081"/>
    <s v="ZCLR006369210"/>
    <s v="MARZO"/>
    <d v="2026-03-06T00:00:00"/>
    <s v="OTRO"/>
    <s v="VARIAS"/>
    <s v="AIR IMPO"/>
    <s v="OTRO"/>
    <n v="0"/>
    <n v="0"/>
    <n v="1638.8"/>
    <n v="262.2"/>
    <n v="0"/>
    <n v="1901"/>
    <s v="MXN"/>
    <n v="108.60560909979034"/>
    <s v="VARIAS"/>
    <s v="VARIOUS"/>
    <s v="VARIOUS"/>
    <s v="ZAC"/>
    <s v="JEG"/>
    <s v="M19"/>
    <s v="I"/>
    <s v="AIR IMPO"/>
    <s v="67130000"/>
    <s v="NO COMMENTS"/>
    <m/>
    <m/>
    <s v="09"/>
    <s v="NO"/>
    <n v="0"/>
    <s v="NO"/>
    <m/>
    <m/>
    <m/>
  </r>
  <r>
    <s v="09"/>
    <s v="MXG"/>
    <n v="1345"/>
    <x v="1"/>
    <s v="Freight"/>
    <s v="FreightFG-I-0478-AE26-M45"/>
    <x v="1082"/>
    <s v="ZCLR006369211"/>
    <s v="MARZO"/>
    <d v="2026-03-06T00:00:00"/>
    <s v="OTRO"/>
    <s v="VARIAS"/>
    <s v="AIR EXPO"/>
    <s v="OTRO"/>
    <n v="0"/>
    <n v="0"/>
    <n v="15253.05"/>
    <n v="508.69"/>
    <n v="0"/>
    <n v="15761.74"/>
    <s v="MXN"/>
    <n v="900.4804698435189"/>
    <s v="VARIAS"/>
    <s v="JEG"/>
    <s v="ZAC"/>
    <s v="VARIOUS"/>
    <s v="VARIOUS"/>
    <s v="M62"/>
    <s v="O"/>
    <s v="AIR EXPO"/>
    <s v="59230000"/>
    <s v="NO COMMENTS"/>
    <m/>
    <m/>
    <s v="09"/>
    <s v="NO"/>
    <n v="0"/>
    <s v="NO"/>
    <m/>
    <m/>
    <m/>
  </r>
  <r>
    <s v="09"/>
    <s v="MXG"/>
    <n v="1346"/>
    <x v="2"/>
    <s v="Broker"/>
    <s v="BrokerRM-R-010-SI26-M19-B"/>
    <x v="1083"/>
    <s v="ALT82791"/>
    <s v="MARZO"/>
    <d v="2026-02-23T00:00:00"/>
    <s v="26-810-3699-6000934"/>
    <s v="MEDUKJ848309"/>
    <s v="IMPO"/>
    <s v="MSNU1657601"/>
    <n v="0"/>
    <n v="10096.68"/>
    <n v="2394.6"/>
    <n v="383.14"/>
    <n v="0"/>
    <n v="12874.42"/>
    <s v="MXN"/>
    <n v="735.5256317235785"/>
    <d v="2026-02-16T00:00:00"/>
    <s v="DSV AIR &amp; SEA GERMANY"/>
    <s v="GERMANY"/>
    <s v="MEX"/>
    <s v="DSV AIR &amp; SEA, S.A. DE C.V"/>
    <s v="M19"/>
    <s v="I"/>
    <s v="SEA IMPO"/>
    <s v="67120000"/>
    <s v="NO COMMENTS"/>
    <m/>
    <m/>
    <s v="09"/>
    <s v="NO"/>
    <n v="0"/>
    <s v="NO"/>
    <m/>
    <m/>
    <m/>
  </r>
  <r>
    <s v="09"/>
    <s v="MXG"/>
    <n v="1347"/>
    <x v="2"/>
    <s v="Broker"/>
    <s v="BrokerRM-R-015-SI26-M19-B"/>
    <x v="1084"/>
    <s v="ALT82792"/>
    <s v="MARZO"/>
    <d v="2026-02-23T00:00:00"/>
    <s v="26-810-3699-6000694"/>
    <s v="MEDUBG229405"/>
    <s v="IMPO"/>
    <s v="CAAU4864849"/>
    <n v="0"/>
    <n v="10096.68"/>
    <n v="2673.24"/>
    <n v="427.72"/>
    <n v="0"/>
    <n v="13197.64"/>
    <s v="MXN"/>
    <n v="753.99144180944609"/>
    <d v="2026-02-16T00:00:00"/>
    <s v="JOHNSON ELECTRIC DOO"/>
    <s v="SERBIA"/>
    <s v="MEX"/>
    <s v="JOHNSON ELECTRIC NORTH AMERICA INC"/>
    <s v="M19"/>
    <s v="I"/>
    <s v="SEA IMPO"/>
    <s v="67120000"/>
    <s v="NO COMMENTS"/>
    <m/>
    <m/>
    <s v="09"/>
    <s v="NO"/>
    <n v="0"/>
    <s v="NO"/>
    <m/>
    <m/>
    <m/>
  </r>
  <r>
    <s v="09"/>
    <s v="MXG"/>
    <n v="1348"/>
    <x v="2"/>
    <s v="Broker"/>
    <s v="BrokerRM-R-016-SI26-M19-B"/>
    <x v="1085"/>
    <s v="ALT82847"/>
    <s v="MARZO"/>
    <d v="2026-02-24T00:00:00"/>
    <s v="26-810-3699-6000937"/>
    <s v="HLCUHAM2601ATDW9"/>
    <s v="IMPO"/>
    <s v="HLXU1224250"/>
    <n v="0"/>
    <n v="10441.41"/>
    <n v="2394.6"/>
    <n v="383.14"/>
    <n v="0"/>
    <n v="13219.15"/>
    <s v="MXN"/>
    <n v="755.22032484560407"/>
    <d v="2026-02-17T00:00:00"/>
    <s v="DSV AIR &amp; SEA GERMANY"/>
    <s v="GERMANY"/>
    <s v="MEX"/>
    <s v="DSV AIR &amp; SEA, S.A. DE C.V."/>
    <s v="M19"/>
    <s v="I"/>
    <s v="SEA IMPO"/>
    <s v="67120000"/>
    <s v="NO COMMENTS"/>
    <m/>
    <m/>
    <s v="09"/>
    <s v="NO"/>
    <n v="0"/>
    <s v="NO"/>
    <m/>
    <m/>
    <m/>
  </r>
  <r>
    <s v="09"/>
    <s v="MXG"/>
    <n v="1349"/>
    <x v="2"/>
    <s v="Broker"/>
    <s v="BrokerRM-M-235-SI25-M19-L-B"/>
    <x v="1086"/>
    <s v="ALT82860"/>
    <s v="MARZO"/>
    <d v="2026-02-25T00:00:00"/>
    <s v="26-810-3699-6000661"/>
    <s v="HLCUHAM2512APSR2"/>
    <s v="IMPO"/>
    <s v="OTRO"/>
    <n v="0"/>
    <n v="3538"/>
    <n v="2408.2399999999998"/>
    <n v="385.32"/>
    <n v="0"/>
    <n v="6331.56"/>
    <s v="MXN"/>
    <n v="361.72694915932067"/>
    <d v="2026-02-16T00:00:00"/>
    <s v="GREENCARRIER CONSOLIDATORS"/>
    <s v="GERMANY"/>
    <s v="MEX"/>
    <s v="CTL LOGISTICS MEXICO S.A. DE C.V"/>
    <s v="M19"/>
    <s v="I"/>
    <s v="SEA IMPO"/>
    <s v="67120000"/>
    <s v="NO COMMENTS"/>
    <m/>
    <m/>
    <s v="09"/>
    <s v="NO"/>
    <n v="0"/>
    <s v="NO"/>
    <m/>
    <m/>
    <m/>
  </r>
  <r>
    <s v="09"/>
    <s v="MXG"/>
    <n v="1350"/>
    <x v="2"/>
    <s v="Broker"/>
    <s v="BrokerRM-R-024-SI26-M19-B"/>
    <x v="1087"/>
    <s v="ALT82869"/>
    <s v="MARZO"/>
    <d v="2026-02-25T00:00:00"/>
    <s v="26-810-3699-6001101"/>
    <s v="MEDUBG231781"/>
    <s v="IMPO"/>
    <s v="FCIU9205450"/>
    <n v="0"/>
    <n v="10096.68"/>
    <n v="3137.64"/>
    <n v="502.03"/>
    <n v="0"/>
    <n v="13736.35"/>
    <s v="MXN"/>
    <n v="784.76836326033936"/>
    <d v="2026-02-17T00:00:00"/>
    <s v="JOHNSON ELECTRIC DOO"/>
    <s v="SERBIA"/>
    <s v="MEX"/>
    <s v="JOHNSON ELECTRIC NORTH AMERICA INC"/>
    <s v="M19"/>
    <s v="I"/>
    <s v="SEA IMPO"/>
    <s v="67120000"/>
    <s v="NO COMMENTS"/>
    <m/>
    <m/>
    <s v="09"/>
    <s v="NO"/>
    <n v="0"/>
    <s v="NO"/>
    <m/>
    <m/>
    <m/>
  </r>
  <r>
    <s v="09"/>
    <s v="MXG"/>
    <n v="1351"/>
    <x v="2"/>
    <s v="Broker"/>
    <s v="BrokerRM-I-1094-AI26-M19 // RM-I-1087-AI26-M19 // RM-I-1088-AI26-M19 // RM-I-1086-AI26-M19"/>
    <x v="1088"/>
    <s v="GDL48176"/>
    <s v="MARZO"/>
    <d v="2026-02-27T00:00:00"/>
    <s v="26-480-3993-6000169"/>
    <s v="CONSOLIDADO"/>
    <s v="AIR IMPO"/>
    <s v="OTRO"/>
    <n v="0"/>
    <n v="13087.57"/>
    <n v="2974.64"/>
    <n v="475.94"/>
    <n v="0"/>
    <n v="16538.150000000001"/>
    <s v="MXN"/>
    <n v="944.83737724024081"/>
    <d v="2026-02-18T00:00:00"/>
    <s v="DICEX SA DE CV"/>
    <s v="HKT"/>
    <s v="ZCL"/>
    <s v="JEG"/>
    <s v="M19"/>
    <s v="I"/>
    <s v="AIR IMPO"/>
    <s v="67130000"/>
    <s v="NO COMMENTS"/>
    <m/>
    <m/>
    <s v="09"/>
    <s v="NO"/>
    <n v="0"/>
    <s v="NO"/>
    <m/>
    <m/>
    <m/>
  </r>
  <r>
    <s v="09"/>
    <s v="MXG"/>
    <n v="1352"/>
    <x v="2"/>
    <s v="Broker"/>
    <s v="BrokerRM-A-0026AI26-M19-C9270.D//RM-A-0031AI26-M19-C9270.D"/>
    <x v="1089"/>
    <s v="MEX127122"/>
    <s v="MARZO"/>
    <d v="2026-02-25T00:00:00"/>
    <s v="26-47-34166000795"/>
    <s v="MX0291500018098C / MX0291500018097C / MX0291500018096C / MX0291500018228C / MX0291500018230C / MX0291500018229C"/>
    <s v="AIR IMPO"/>
    <s v="OTRO"/>
    <n v="0"/>
    <n v="16668.16"/>
    <n v="2353.98"/>
    <n v="376.64"/>
    <n v="0"/>
    <n v="19398.78"/>
    <s v="MXN"/>
    <n v="1108.267394893651"/>
    <d v="2026-02-25T00:00:00"/>
    <s v="JOHNSON ELECTRIC DOO NIS"/>
    <s v="USA"/>
    <s v="ZAC"/>
    <s v="JEG"/>
    <s v="M19"/>
    <s v="I"/>
    <s v="AIR IMPO"/>
    <n v="67180000"/>
    <s v="NO COMMENTS"/>
    <m/>
    <m/>
    <s v="09"/>
    <s v="NO"/>
    <n v="0"/>
    <s v="NO"/>
    <s v="CS000009270"/>
    <m/>
    <m/>
  </r>
  <r>
    <s v="09"/>
    <s v="MXG"/>
    <n v="1353"/>
    <x v="2"/>
    <s v="Broker"/>
    <s v="BrokerFG-A-0039AE26-M19-C9580"/>
    <x v="1066"/>
    <s v="MEX127124"/>
    <s v="MARZO"/>
    <d v="2026-02-25T00:00:00"/>
    <s v="26-47-34166001040 / 26-47-34166001062"/>
    <s v="MXO-26864"/>
    <s v="AIR IMPO"/>
    <s v="OTRO"/>
    <n v="0"/>
    <n v="766.76"/>
    <n v="1776.06"/>
    <n v="284.17"/>
    <n v="0"/>
    <n v="2826.99"/>
    <s v="MXN"/>
    <n v="161.50813827933524"/>
    <d v="2026-02-25T00:00:00"/>
    <s v="JOHNSON ELECTRIC NORTH AMERICA INC"/>
    <s v="USA"/>
    <s v="ZAC"/>
    <s v="JEG"/>
    <s v="M19"/>
    <s v="O"/>
    <s v="AIR EXPO"/>
    <s v="59234005"/>
    <s v="NO COMMENTS"/>
    <m/>
    <m/>
    <s v="09"/>
    <s v="NO"/>
    <n v="0"/>
    <s v="NO"/>
    <s v="CS000009580"/>
    <m/>
    <m/>
  </r>
  <r>
    <s v="09"/>
    <s v="MXG"/>
    <n v="1354"/>
    <x v="2"/>
    <s v="Broker"/>
    <s v="BrokerRM-A-0027AI26-M19-PFA.D//RM-A-0028AI26-M19-C9048.D//RM-A-0029AI26-M19-C9380.D"/>
    <x v="1090"/>
    <s v="MEX127149"/>
    <s v="MARZO"/>
    <d v="2026-02-25T00:00:00"/>
    <s v="26-85-34166012698"/>
    <s v="MXO101513742266 / MXO101513743267 / MXO101513745238 / MXO101513745239"/>
    <s v="AIR IMPO"/>
    <s v="OTRO"/>
    <n v="0"/>
    <n v="42822.559999999998"/>
    <n v="2618.1999999999998"/>
    <n v="418.91"/>
    <n v="0"/>
    <n v="45859.67"/>
    <s v="MXN"/>
    <n v="2619.9986288613268"/>
    <d v="2026-02-25T00:00:00"/>
    <s v="JOHNSON ELECTRIC INDUSTRIAL MANUFACTORY LIMITED"/>
    <s v="USA"/>
    <s v="ZAC"/>
    <s v="JEG"/>
    <s v="M19"/>
    <s v="I"/>
    <s v="AIR IMPO"/>
    <n v="67180000"/>
    <s v="NO COMMENTS"/>
    <m/>
    <m/>
    <s v="09"/>
    <s v="NO"/>
    <n v="0"/>
    <s v="NO"/>
    <s v="CS000009388"/>
    <s v="CS000009048"/>
    <s v="CS000009380"/>
  </r>
  <r>
    <s v="09"/>
    <s v="MXG"/>
    <n v="1355"/>
    <x v="2"/>
    <s v="Broker"/>
    <s v="BrokerRM-A-0032AI26-M19-C9506.D//RM-A-0034AI26-M19-C9505.D//RM-A-0035AI26-M19-C9506.D"/>
    <x v="1091"/>
    <s v="MEX127162"/>
    <s v="MARZO"/>
    <d v="2026-02-25T00:00:00"/>
    <s v="26-85-34166012974"/>
    <s v="MXO101513748457 / MXO101513748458 / MXO101513748459 / MXO101513748460 / MXO101513748855"/>
    <s v="AIR IMPO"/>
    <s v="OTRO"/>
    <n v="0"/>
    <n v="122896.88"/>
    <n v="8510.93"/>
    <n v="1361.74"/>
    <n v="0"/>
    <n v="132769.54999999999"/>
    <s v="MXN"/>
    <n v="7585.2276947159744"/>
    <d v="2026-02-25T00:00:00"/>
    <s v="JOHNSON ELECTRIC INDUSTRIAL MANUFACTORY LIMITED"/>
    <s v="USA"/>
    <s v="ZAC"/>
    <s v="JEG"/>
    <s v="M19"/>
    <s v="I"/>
    <s v="AIR IMPO"/>
    <n v="67180000"/>
    <s v="NO COMMENTS"/>
    <m/>
    <m/>
    <s v="09"/>
    <s v="NO"/>
    <n v="0"/>
    <s v="NO"/>
    <s v="CS000009506"/>
    <s v="CS000009505"/>
    <m/>
  </r>
  <r>
    <s v="09"/>
    <s v="MXG"/>
    <n v="1356"/>
    <x v="2"/>
    <s v="Broker"/>
    <s v="BrokerRM-M-013-SI26-M19-B"/>
    <x v="1092"/>
    <s v="MZO192468"/>
    <s v="MARZO"/>
    <d v="2026-02-24T00:00:00"/>
    <s v="26 16 1690 6002862"/>
    <s v="ZIMUSHH31988488"/>
    <s v="    IMPO    "/>
    <s v="TEMU6495480"/>
    <n v="0"/>
    <n v="51563.45"/>
    <n v="3472.14"/>
    <n v="555.54"/>
    <n v="0"/>
    <n v="55591.13"/>
    <s v="MXN"/>
    <n v="3175.9645103606667"/>
    <d v="2026-02-24T00:00:00"/>
    <s v="JOHNSON ELECTRIC INDUSTRIAL MANUFACTORY LIMITED"/>
    <s v="CHN"/>
    <s v="ZCL"/>
    <s v="JEG"/>
    <s v="M19"/>
    <s v="I"/>
    <s v="SEA IMPO"/>
    <s v="67120000"/>
    <n v="8675606"/>
    <s v="67115005"/>
    <n v="37758.949999999997"/>
    <s v="09"/>
    <s v="NO"/>
    <n v="0"/>
    <s v="NO"/>
    <m/>
    <m/>
    <m/>
  </r>
  <r>
    <s v="09"/>
    <s v="MXG"/>
    <n v="1357"/>
    <x v="2"/>
    <s v="Broker"/>
    <s v="BrokerRM-M-554-SI25-M19-B"/>
    <x v="1093"/>
    <s v="MZO192469"/>
    <s v="MARZO"/>
    <d v="2026-02-24T00:00:00"/>
    <s v="26 16 1690 6000722"/>
    <s v="ZIMUSHH31988486"/>
    <s v="    IMPO    "/>
    <s v="ZCSU6713884"/>
    <n v="0"/>
    <n v="50577.45"/>
    <n v="3000.09"/>
    <n v="480.01"/>
    <n v="0"/>
    <n v="54057.55"/>
    <s v="MXN"/>
    <n v="3088.3498917371762"/>
    <d v="2026-02-24T00:00:00"/>
    <s v="JOHNSON ELECTRIC INDUSTRIAL MANUFACTORY LIMITED"/>
    <s v="CHN"/>
    <s v="ZCL"/>
    <s v="JEG"/>
    <s v="M19"/>
    <s v="I"/>
    <s v="SEA IMPO"/>
    <s v="67120000"/>
    <n v="8675616"/>
    <s v="67115005"/>
    <n v="37758.949999999997"/>
    <s v="09"/>
    <s v="NO"/>
    <n v="0"/>
    <s v="NO"/>
    <m/>
    <m/>
    <m/>
  </r>
  <r>
    <s v="09"/>
    <s v="MXG"/>
    <n v="1358"/>
    <x v="2"/>
    <s v="Broker"/>
    <s v="BrokerRM-M-555-SI25-M19-B"/>
    <x v="1094"/>
    <s v="MZO192470"/>
    <s v="MARZO"/>
    <d v="2026-02-24T00:00:00"/>
    <s v="26 16 1690 6000723"/>
    <s v="ZIMUSHH31988487"/>
    <s v="    IMPO    "/>
    <s v="ZCSU7304279"/>
    <n v="0"/>
    <n v="51365.09"/>
    <n v="2905.68"/>
    <n v="464.91"/>
    <n v="0"/>
    <n v="54735.68"/>
    <s v="MXN"/>
    <n v="3127.0919862657611"/>
    <d v="2026-02-24T00:00:00"/>
    <s v="JOHNSON ELECTRIC INDUSTRIAL MANUFACTORY LIMITED"/>
    <s v="CHN"/>
    <s v="ZCL"/>
    <s v="JEG"/>
    <s v="M19"/>
    <s v="I"/>
    <s v="SEA IMPO"/>
    <s v="67120000"/>
    <n v="8675621"/>
    <s v="67115005"/>
    <n v="37758.949999999997"/>
    <s v="09"/>
    <s v="NO"/>
    <n v="0"/>
    <s v="NO"/>
    <m/>
    <m/>
    <m/>
  </r>
  <r>
    <s v="09"/>
    <s v="MXG"/>
    <n v="1359"/>
    <x v="2"/>
    <s v="Broker"/>
    <s v="BrokerRM-M-007-SI26-M19-B"/>
    <x v="1095"/>
    <s v="MZO192488"/>
    <s v="MARZO"/>
    <d v="2026-02-24T00:00:00"/>
    <s v="26 16 1690 6002907"/>
    <s v="MEDUYM743793"/>
    <s v="  IMPO  "/>
    <s v="CAIU8803438"/>
    <n v="0"/>
    <n v="20682.57"/>
    <n v="6146.67"/>
    <n v="983.47"/>
    <n v="0"/>
    <n v="27812.71"/>
    <s v="MXN"/>
    <n v="1588.9617623702418"/>
    <d v="2026-02-24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360"/>
    <x v="2"/>
    <s v="Broker"/>
    <s v="BrokerRM-M-568-SI25-M19-B"/>
    <x v="658"/>
    <s v="MZO192500"/>
    <s v="MARZO"/>
    <d v="2026-02-24T00:00:00"/>
    <s v="26 16 1690 6002199"/>
    <s v="COSU6438984020"/>
    <s v="    IMPO    "/>
    <s v="CSGU6508221"/>
    <n v="0"/>
    <n v="13978"/>
    <n v="0"/>
    <n v="0"/>
    <n v="0"/>
    <n v="13978"/>
    <s v="MXN"/>
    <n v="798.57401577952101"/>
    <d v="2026-02-24T00:00:00"/>
    <s v="JOHNSON ELECTRIC INDUSTRIAL MANUFACTORY LIMITED"/>
    <s v="CHN"/>
    <s v="ZCL"/>
    <s v="JEG"/>
    <s v="M19"/>
    <s v="I"/>
    <s v="SEA IMPO"/>
    <s v="67120000"/>
    <s v="COMPLEMENTARIA DE LA CUENTA MZO190151/MNND23772606"/>
    <s v="67115005"/>
    <n v="7830"/>
    <s v="09"/>
    <s v="NO"/>
    <n v="0"/>
    <s v="NO"/>
    <m/>
    <m/>
    <m/>
  </r>
  <r>
    <s v="09"/>
    <s v="MXG"/>
    <n v="1361"/>
    <x v="2"/>
    <s v="Broker"/>
    <s v="BrokerRM-M-014-SI26-M19-B"/>
    <x v="982"/>
    <s v="MZO192556"/>
    <s v="MARZO"/>
    <d v="2026-02-25T00:00:00"/>
    <s v="26 16 1690 6002937"/>
    <s v="COSU6440036513"/>
    <s v="    IMPO    "/>
    <s v="CSNU8857833"/>
    <n v="0"/>
    <n v="18498.04"/>
    <n v="3363.17"/>
    <n v="538.11"/>
    <n v="0"/>
    <n v="22399.32"/>
    <s v="MXN"/>
    <n v="1279.6905797060051"/>
    <d v="2026-02-25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362"/>
    <x v="2"/>
    <s v="Broker"/>
    <s v="BrokerRM-M-580-SI25-M19-B"/>
    <x v="1096"/>
    <s v="MZO192615"/>
    <s v="MARZO"/>
    <d v="2026-02-26T00:00:00"/>
    <s v="26 16 1690 6002211"/>
    <s v="ZIMUSHH32006136"/>
    <s v="    IMPO    "/>
    <s v="JXLU4345490"/>
    <n v="0"/>
    <n v="52230.45"/>
    <n v="3054.13"/>
    <n v="488.66"/>
    <n v="0"/>
    <n v="55773.24"/>
    <s v="MXN"/>
    <n v="3186.3685963539137"/>
    <d v="2026-02-26T00:00:00"/>
    <s v="JOHNSON ELECTRIC INDUSTRIAL MANUFACTORY LIMITED"/>
    <s v="CHN"/>
    <s v="ZCL"/>
    <s v="JEG"/>
    <s v="M19"/>
    <s v="I"/>
    <s v="SEA IMPO"/>
    <s v="67120000"/>
    <n v="8692572"/>
    <s v="67115005"/>
    <n v="44471.7"/>
    <s v="09"/>
    <s v="NO"/>
    <n v="0"/>
    <s v="NO"/>
    <m/>
    <m/>
    <m/>
  </r>
  <r>
    <s v="09"/>
    <s v="MXG"/>
    <n v="1363"/>
    <x v="2"/>
    <s v="Broker"/>
    <s v="BrokerRM-M-577-SI25-M19-B"/>
    <x v="1097"/>
    <s v="MZO192616"/>
    <s v="MARZO"/>
    <d v="2026-02-26T00:00:00"/>
    <s v="26 16 1690 6002214"/>
    <s v="ZIMUSHH31996920"/>
    <s v="    IMPO    "/>
    <s v="GAOU6901012"/>
    <n v="0"/>
    <n v="57740.45"/>
    <n v="3892.66"/>
    <n v="622.83000000000004"/>
    <n v="0"/>
    <n v="62255.94"/>
    <s v="MXN"/>
    <n v="3556.7302913098379"/>
    <d v="2026-02-26T00:00:00"/>
    <s v="JOHNSON ELECTRIC INDUSTRIAL MANUFACTORY LIMITED"/>
    <s v="CHN"/>
    <s v="ZCL"/>
    <s v="JEG"/>
    <s v="M19"/>
    <s v="I"/>
    <s v="SEA IMPO"/>
    <s v="67120000"/>
    <n v="8692588"/>
    <s v="67115005"/>
    <n v="44471.7"/>
    <s v="09"/>
    <s v="NO"/>
    <n v="0"/>
    <s v="NO"/>
    <m/>
    <m/>
    <m/>
  </r>
  <r>
    <s v="09"/>
    <s v="MXG"/>
    <n v="1364"/>
    <x v="2"/>
    <s v="Broker"/>
    <s v="BrokerRM-M-579-SI25-M19-B"/>
    <x v="1098"/>
    <s v="MZO192618"/>
    <s v="MARZO"/>
    <d v="2026-02-26T00:00:00"/>
    <s v="26 16 1690 6002212"/>
    <s v="ZIMUSHH32006158"/>
    <s v="  IMPO  "/>
    <s v="ZCSU6941647"/>
    <n v="0"/>
    <n v="44464.12"/>
    <n v="4265.34"/>
    <n v="682.45"/>
    <n v="0"/>
    <n v="49411.91"/>
    <s v="MXN"/>
    <n v="2822.9408639316262"/>
    <d v="2026-02-26T00:00:00"/>
    <s v="JOHNSON ELECTRIC INDUSTRIAL MANUFACTORY LIMITED"/>
    <s v="CHN"/>
    <s v="ZCL"/>
    <s v="JEG"/>
    <s v="M19"/>
    <s v="I"/>
    <s v="SEA IMPO"/>
    <s v="67120000"/>
    <n v="8687413"/>
    <s v="67115005"/>
    <n v="31195.37"/>
    <s v="09"/>
    <s v="NO"/>
    <n v="0"/>
    <s v="NO"/>
    <m/>
    <m/>
    <m/>
  </r>
  <r>
    <s v="09"/>
    <s v="MXG"/>
    <n v="1365"/>
    <x v="2"/>
    <s v="Broker"/>
    <s v="BrokerRM-M-498-SI25-M19-B"/>
    <x v="30"/>
    <s v="MZO192621"/>
    <s v="MARZO"/>
    <d v="2026-02-26T00:00:00"/>
    <s v="26 16 1690 5042152"/>
    <s v="COSU6434564220"/>
    <s v="   IMPO   "/>
    <s v="OOCU7964329"/>
    <n v="0"/>
    <n v="5568"/>
    <n v="0"/>
    <n v="0"/>
    <n v="0"/>
    <n v="5568"/>
    <s v="MXN"/>
    <n v="318.10417226072207"/>
    <d v="2026-02-26T00:00:00"/>
    <s v="JOHNSON ELECTRIC INDUSTRIAL MANUFACTORY LIMITED"/>
    <s v="CHN"/>
    <s v="ZCL"/>
    <s v="JEG"/>
    <s v="M19"/>
    <s v="I"/>
    <s v="SEA IMPO"/>
    <s v="67120000"/>
    <s v="COMPLEMENTARIA DE LA CUENTA MZO185860"/>
    <m/>
    <m/>
    <s v="09"/>
    <s v="NO"/>
    <n v="0"/>
    <s v="NO"/>
    <m/>
    <m/>
    <m/>
  </r>
  <r>
    <s v="09"/>
    <s v="MXG"/>
    <n v="1366"/>
    <x v="2"/>
    <s v="Broker"/>
    <s v="BrokerRM-M-542-SI25-M19-B"/>
    <x v="270"/>
    <s v="MZO192622"/>
    <s v="MARZO"/>
    <d v="2026-02-26T00:00:00"/>
    <s v="26 16 1690 6000172"/>
    <s v="ONEYHKGFK0602900"/>
    <s v="    IMPO    "/>
    <s v="ONEU9346650"/>
    <n v="0"/>
    <n v="7577.7"/>
    <n v="0"/>
    <n v="0"/>
    <n v="0"/>
    <n v="7577.7"/>
    <s v="MXN"/>
    <n v="432.91989693607638"/>
    <d v="2026-02-26T00:00:00"/>
    <s v="JOHNSON ELECTRIC INDUSTRIAL MANUFACTORY LIMITED"/>
    <s v="CHN"/>
    <s v="ZCL"/>
    <s v="JEG"/>
    <s v="M19"/>
    <s v="I"/>
    <s v="SEA IMPO"/>
    <s v="67120000"/>
    <s v="COMPLEMENTARIA DE LA CUENTA MZO188203/MNND23708235"/>
    <s v="67115005"/>
    <n v="7389.2"/>
    <s v="09"/>
    <s v="NO"/>
    <n v="0"/>
    <s v="NO"/>
    <m/>
    <m/>
    <m/>
  </r>
  <r>
    <s v="09"/>
    <s v="MXG"/>
    <n v="1367"/>
    <x v="2"/>
    <s v="Broker"/>
    <s v="BrokerRM-M-538-SI25-M19-B"/>
    <x v="262"/>
    <s v="MZO192623"/>
    <s v="MARZO"/>
    <d v="2026-02-26T00:00:00"/>
    <s v="26 16 1690 6000174"/>
    <s v="COSU6436589373"/>
    <s v="  IMPO  "/>
    <s v="TGBU4065957"/>
    <n v="0"/>
    <n v="7720.96"/>
    <n v="0"/>
    <n v="0"/>
    <n v="0"/>
    <n v="7720.96"/>
    <s v="MXN"/>
    <n v="441.10445220153457"/>
    <d v="2026-02-26T00:00:00"/>
    <s v="JOHNSON ELECTRIC INDUSTRIAL MANUFACTORY LIMITED"/>
    <s v="CHN"/>
    <s v="ZCL"/>
    <s v="JEG"/>
    <s v="M19"/>
    <s v="I"/>
    <s v="SEA IMPO"/>
    <s v="67120000"/>
    <s v="COMPLEMENTARIA DE LA CUENT MZO187857"/>
    <m/>
    <m/>
    <s v="09"/>
    <s v="NO"/>
    <n v="0"/>
    <s v="NO"/>
    <m/>
    <m/>
    <m/>
  </r>
  <r>
    <s v="09"/>
    <s v="MXG"/>
    <n v="1368"/>
    <x v="2"/>
    <s v="Broker"/>
    <s v="BrokerRM-M-535-SI25-M19-B"/>
    <x v="264"/>
    <s v="MZO192624"/>
    <s v="MARZO"/>
    <d v="2026-02-26T00:00:00"/>
    <s v="26 16 1690 6000177"/>
    <s v="COSU6436589370"/>
    <s v="   IMPO   "/>
    <s v="DFSU7259147"/>
    <n v="0"/>
    <n v="18160.96"/>
    <n v="0"/>
    <n v="0"/>
    <n v="0"/>
    <n v="18160.96"/>
    <s v="MXN"/>
    <n v="1037.5497751903883"/>
    <d v="2026-02-26T00:00:00"/>
    <s v="JOHNSON ELECTRIC INDUSTRIAL MANUFACTORY LIMITED"/>
    <s v="CHN"/>
    <s v="ZCL"/>
    <s v="JEG"/>
    <s v="M19"/>
    <s v="I"/>
    <s v="SEA IMPO"/>
    <s v="67120000"/>
    <s v="COMPLEMENTARIA DE LA CUENTA MZO190156/MNND23694470"/>
    <s v="67115005"/>
    <n v="10440"/>
    <s v="09"/>
    <s v="NO"/>
    <n v="0"/>
    <s v="NO"/>
    <m/>
    <m/>
    <m/>
  </r>
  <r>
    <s v="09"/>
    <s v="MXG"/>
    <n v="1369"/>
    <x v="2"/>
    <s v="Broker"/>
    <s v="BrokerRM-M-558-SI25-M19-B"/>
    <x v="661"/>
    <s v="MZO192626"/>
    <s v="MARZO"/>
    <d v="2026-02-26T00:00:00"/>
    <s v="26 16 1690 6000717"/>
    <s v="COSU6437870992"/>
    <s v="  IMPO  "/>
    <s v="DFSU7236054"/>
    <n v="0"/>
    <n v="6496"/>
    <n v="0"/>
    <n v="0"/>
    <n v="0"/>
    <n v="6496"/>
    <s v="MXN"/>
    <n v="371.12153430417573"/>
    <d v="2026-02-26T00:00:00"/>
    <s v="JOHNSON ELECTRIC INDUSTRIAL MANUFACTORY LIMITED"/>
    <s v="CHN"/>
    <s v="ZCL"/>
    <s v="JEG"/>
    <s v="M19"/>
    <s v="I"/>
    <s v="SEA IMPO"/>
    <s v="67120000"/>
    <s v="COMPLEMENTARIA DE LA CUENT MZO190156"/>
    <m/>
    <m/>
    <s v="09"/>
    <s v="NO"/>
    <n v="0"/>
    <s v="NO"/>
    <m/>
    <m/>
    <m/>
  </r>
  <r>
    <s v="09"/>
    <s v="MXG"/>
    <n v="1370"/>
    <x v="2"/>
    <s v="Broker"/>
    <s v="BrokerRM-M-222-SI25-M19-L-B"/>
    <x v="771"/>
    <s v="MZO192627"/>
    <s v="MARZO"/>
    <d v="2026-02-26T00:00:00"/>
    <s v="26 16 1690 6000725"/>
    <s v="HLCUSEL251104417"/>
    <s v="    IMPO    "/>
    <s v="HLCUSEL251104417"/>
    <n v="0"/>
    <n v="2648.28"/>
    <n v="0"/>
    <n v="0"/>
    <n v="0"/>
    <n v="2648.28"/>
    <s v="MXN"/>
    <n v="151.29829693150594"/>
    <d v="2026-02-26T00:00:00"/>
    <s v="JOHNSON ELECTRIC PVT LTD"/>
    <s v="IND"/>
    <s v="ZCL"/>
    <s v="JEG"/>
    <s v="M19"/>
    <s v="I"/>
    <s v="SEA IMPO"/>
    <s v="67120000"/>
    <s v="COMPLEMENTARIA DE LA CUENTA MZO190260"/>
    <m/>
    <m/>
    <s v="09"/>
    <s v="NO"/>
    <n v="0"/>
    <s v="NO"/>
    <m/>
    <m/>
    <m/>
  </r>
  <r>
    <s v="09"/>
    <s v="MXG"/>
    <n v="1371"/>
    <x v="2"/>
    <s v="Broker"/>
    <s v="BrokerRM-M-586-SI25-M19-B"/>
    <x v="1099"/>
    <s v="MZO192630"/>
    <s v="MARZO"/>
    <d v="2026-02-26T00:00:00"/>
    <s v="26 16 1690 6002205"/>
    <s v="COSU6439565733"/>
    <s v="    IMPO    "/>
    <s v="TEMU6937642"/>
    <n v="0"/>
    <n v="12005.64"/>
    <n v="4917.53"/>
    <n v="786.8"/>
    <n v="0"/>
    <n v="17709.97"/>
    <s v="MXN"/>
    <n v="1011.7843655912751"/>
    <d v="2026-02-26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372"/>
    <x v="2"/>
    <s v="Broker"/>
    <s v="BrokerRM-M-584-SI25-M19-B"/>
    <x v="1100"/>
    <s v="MZO192631"/>
    <s v="MARZO"/>
    <d v="2026-02-26T00:00:00"/>
    <s v="26 16 1690 6002207"/>
    <s v="COSU6439565732"/>
    <s v="    IMPO    "/>
    <s v="TCNU4450320"/>
    <n v="0"/>
    <n v="12005.64"/>
    <n v="3892.66"/>
    <n v="622.83000000000004"/>
    <n v="0"/>
    <n v="16521.13"/>
    <s v="MXN"/>
    <n v="943.86501139759037"/>
    <d v="2026-02-26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373"/>
    <x v="2"/>
    <s v="Broker"/>
    <s v="BrokerRM-M-583-SI25-M19-B"/>
    <x v="857"/>
    <s v="MZO192632"/>
    <s v="MARZO"/>
    <d v="2026-02-26T00:00:00"/>
    <s v="26 16 1690 6002208"/>
    <s v="COSU6439565731"/>
    <s v="    IMPO    "/>
    <s v="CSNU5795810"/>
    <n v="0"/>
    <n v="12005.64"/>
    <n v="3519.98"/>
    <n v="563.20000000000005"/>
    <n v="0"/>
    <n v="16088.82"/>
    <s v="MXN"/>
    <n v="919.16680473271367"/>
    <d v="2026-02-26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374"/>
    <x v="2"/>
    <s v="Broker"/>
    <s v="BrokerRM-M-578-SI25-M19-B"/>
    <x v="1101"/>
    <s v="MZO192633"/>
    <s v="MARZO"/>
    <d v="2026-02-26T00:00:00"/>
    <s v="26 16 1690 6002213"/>
    <s v="ZIMUSHH32006140"/>
    <s v="  IMPO  "/>
    <s v="ZCSU8680141"/>
    <n v="0"/>
    <n v="48661.85"/>
    <n v="2070.7399999999998"/>
    <n v="331.32"/>
    <n v="0"/>
    <n v="51063.91"/>
    <s v="MXN"/>
    <n v="2917.320909293464"/>
    <d v="2026-02-26T00:00:00"/>
    <s v="JOHNSON ELECTRIC INDUSTRIAL MANUFACTORY LIMITED"/>
    <s v="CHN"/>
    <s v="ZCL"/>
    <s v="JEG"/>
    <s v="M19"/>
    <s v="I"/>
    <s v="SEA IMPO"/>
    <s v="67120000"/>
    <n v="8687217"/>
    <s v="67115005"/>
    <n v="31195.37"/>
    <s v="09"/>
    <s v="NO"/>
    <n v="0"/>
    <s v="NO"/>
    <m/>
    <m/>
    <m/>
  </r>
  <r>
    <s v="09"/>
    <s v="MXG"/>
    <n v="1375"/>
    <x v="2"/>
    <s v="Broker"/>
    <s v="BrokerRM-M-218-SI25-M19-L-B"/>
    <x v="674"/>
    <s v="MZO192634"/>
    <s v="MARZO"/>
    <d v="2026-02-26T00:00:00"/>
    <s v="26 16 1690 6002259"/>
    <s v="HLCUSEL251104406"/>
    <s v="    IMPO    "/>
    <s v="HLCUSEL251104406"/>
    <n v="0"/>
    <n v="1392"/>
    <n v="0"/>
    <n v="0"/>
    <n v="0"/>
    <n v="1392"/>
    <s v="MXN"/>
    <n v="79.526043065180517"/>
    <d v="2026-02-26T00:00:00"/>
    <s v="JOHNSON ELECTRIC PVT LTD"/>
    <s v="IND"/>
    <s v="ZCL"/>
    <s v="JEG"/>
    <s v="M19"/>
    <s v="I"/>
    <s v="SEA IMPO"/>
    <s v="67120000"/>
    <s v="COMPLEMENTARIA DE LA CUENTA MZO190184"/>
    <m/>
    <m/>
    <s v="09"/>
    <s v="NO"/>
    <n v="0"/>
    <s v="NO"/>
    <m/>
    <m/>
    <m/>
  </r>
  <r>
    <s v="09"/>
    <s v="MXG"/>
    <n v="1376"/>
    <x v="2"/>
    <s v="Broker"/>
    <s v="BrokerRM-M-003-SI26-M19-B"/>
    <x v="1102"/>
    <s v="MZO192635"/>
    <s v="MARZO"/>
    <d v="2026-02-26T00:00:00"/>
    <s v="26 16 1690 6002905"/>
    <s v="MEDUYM743801"/>
    <s v="    IMPO    "/>
    <s v="FFAU1578969"/>
    <n v="0"/>
    <n v="20160.57"/>
    <n v="5995.17"/>
    <n v="959.23"/>
    <n v="0"/>
    <n v="27114.97"/>
    <s v="MXN"/>
    <n v="1549.0993332838202"/>
    <d v="2026-02-26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377"/>
    <x v="2"/>
    <s v="Broker"/>
    <s v="BrokerRM-M-006-SI26-M19-B"/>
    <x v="1103"/>
    <s v="MZO192636"/>
    <s v="MARZO"/>
    <d v="2026-02-26T00:00:00"/>
    <s v="26 16 1690 6002906"/>
    <s v="MEDUYM743785"/>
    <s v="    IMPO    "/>
    <s v="MSBU8206074"/>
    <n v="0"/>
    <n v="13897.57"/>
    <n v="5431.17"/>
    <n v="868.99"/>
    <n v="0"/>
    <n v="20197.73"/>
    <s v="MXN"/>
    <n v="1153.9120300279371"/>
    <d v="2026-02-26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378"/>
    <x v="2"/>
    <s v="Broker"/>
    <s v="BrokerRM-M-017-SI26-M19-B"/>
    <x v="1104"/>
    <s v="MZO192637"/>
    <s v="MARZO"/>
    <d v="2026-02-26T00:00:00"/>
    <s v="26 16 1690 6002913"/>
    <s v="OOLU2038364362"/>
    <s v="    IMPO    "/>
    <s v="SEGU6880540"/>
    <n v="0"/>
    <n v="12340.02"/>
    <n v="3602.04"/>
    <n v="576.33000000000004"/>
    <n v="0"/>
    <n v="16518.39"/>
    <s v="MXN"/>
    <n v="943.70847306569476"/>
    <d v="2026-02-26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379"/>
    <x v="2"/>
    <s v="Broker"/>
    <s v="BrokerRM-M-022-SI26-M19-B"/>
    <x v="1105"/>
    <s v="MZO192640"/>
    <s v="MARZO"/>
    <d v="2026-02-26T00:00:00"/>
    <s v="26 16 1690 6002918"/>
    <s v="MEDUYM886204"/>
    <s v="  IMPO  "/>
    <s v="GLDU9739374"/>
    <n v="0"/>
    <n v="13896.57"/>
    <n v="7423.65"/>
    <n v="1187.78"/>
    <n v="0"/>
    <n v="22508"/>
    <s v="MXN"/>
    <n v="1285.8995526660078"/>
    <d v="2026-02-26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380"/>
    <x v="2"/>
    <s v="Broker"/>
    <s v="BrokerAF-M-059-SI26-M46-B//AF-M-060-SI26-M46-B"/>
    <x v="1106"/>
    <s v="MZO192641"/>
    <s v="MARZO"/>
    <d v="2026-02-26T00:00:00"/>
    <s v="26 16 1690 6003932"/>
    <s v="ZIMUSHH32025365 - ZIMUSHH32025367"/>
    <s v="    IMPO    "/>
    <s v="JXLU6177694 - TIIU4040243"/>
    <n v="0"/>
    <n v="28651.88"/>
    <n v="4861.08"/>
    <n v="777.77"/>
    <n v="0"/>
    <n v="34290.730000000003"/>
    <s v="MXN"/>
    <n v="1959.0560852848259"/>
    <d v="2026-02-26T00:00:00"/>
    <s v="JOHNSON ELECTRIC INDUSTRIAL MANUFACTORY LIMITED"/>
    <s v="CHN"/>
    <s v="ZCL"/>
    <s v="JEG"/>
    <s v="M46"/>
    <s v="I"/>
    <s v="SEA IMPO"/>
    <s v="67120000"/>
    <s v="NO COMMENTS"/>
    <m/>
    <m/>
    <s v="09"/>
    <s v="NO"/>
    <n v="0"/>
    <s v="NO"/>
    <m/>
    <m/>
    <m/>
  </r>
  <r>
    <s v="09"/>
    <s v="MXG"/>
    <n v="1381"/>
    <x v="2"/>
    <s v="Broker"/>
    <s v="BrokerAF-M-056-SI26-M46//AF-M-057-SI26-M46"/>
    <x v="1107"/>
    <s v="MZO192642"/>
    <s v="MARZO"/>
    <d v="2026-02-26T00:00:00"/>
    <s v="26 16 1690 6003929"/>
    <s v="ZIMUSHH32025371 - ZIMUSHH32025395"/>
    <s v="    IMPO    "/>
    <s v="SEGU2670206 - JXLU4498186"/>
    <n v="0"/>
    <n v="28617"/>
    <n v="4861.08"/>
    <n v="777.77"/>
    <n v="0"/>
    <n v="34255.85"/>
    <s v="MXN"/>
    <n v="1957.0633637459509"/>
    <d v="2026-02-26T00:00:00"/>
    <s v="JOHNSON ELECTRIC INDUSTRIAL MANUFACTORY LIMITED"/>
    <s v="CHN"/>
    <s v="ZCL"/>
    <s v="JEG"/>
    <s v="M46"/>
    <s v="I"/>
    <s v="SEA IMPO"/>
    <s v="67120000"/>
    <s v="NO COMMENTS"/>
    <m/>
    <m/>
    <s v="09"/>
    <s v="NO"/>
    <n v="0"/>
    <s v="NO"/>
    <m/>
    <m/>
    <m/>
  </r>
  <r>
    <s v="09"/>
    <s v="MXG"/>
    <n v="1382"/>
    <x v="2"/>
    <s v="Broker"/>
    <s v="BrokerRM-M-011-SI26-M19-B"/>
    <x v="663"/>
    <s v="MZO192643"/>
    <s v="MARZO"/>
    <d v="2026-02-26T00:00:00"/>
    <s v="26 16 1690 6002928"/>
    <s v="OOLU2038341220"/>
    <s v="    IMPO    "/>
    <s v="TEMU7860817"/>
    <n v="0"/>
    <n v="28693.96"/>
    <n v="4633.1099999999997"/>
    <n v="741.3"/>
    <n v="0"/>
    <n v="34068.370000000003"/>
    <s v="MXN"/>
    <n v="1946.3524854745001"/>
    <d v="2026-02-26T00:00:00"/>
    <s v="JOHNSON ELECTRIC INDUSTRIAL MANUFACTORY LIMITED"/>
    <s v="CHN"/>
    <s v="ZCL"/>
    <s v="JEG"/>
    <s v="M19"/>
    <s v="I"/>
    <s v="SEA IMPO"/>
    <s v="67120000"/>
    <s v="CM4651149"/>
    <s v="67115005"/>
    <n v="19653.21"/>
    <s v="09"/>
    <s v="NO"/>
    <n v="0"/>
    <s v="NO"/>
    <m/>
    <m/>
    <m/>
  </r>
  <r>
    <s v="09"/>
    <s v="MXG"/>
    <n v="1383"/>
    <x v="2"/>
    <s v="Broker"/>
    <s v="BrokerRM-M-033-SI26-M19-B"/>
    <x v="1108"/>
    <s v="MZO192645"/>
    <s v="MARZO"/>
    <d v="2026-02-26T00:00:00"/>
    <s v="26 16 1690 6003626"/>
    <s v="ZIMUSHH32025319"/>
    <s v="    IMPO    "/>
    <s v="CAAU7143471"/>
    <n v="0"/>
    <n v="26125.31"/>
    <n v="3416.28"/>
    <n v="546.61"/>
    <n v="0"/>
    <n v="30088.2"/>
    <s v="MXN"/>
    <n v="1718.9622765472445"/>
    <d v="2026-02-26T00:00:00"/>
    <s v="JOHNSON ELECTRIC INDUSTRIAL MANUFACTORY LIMITED"/>
    <s v="CHN"/>
    <s v="ZCL"/>
    <s v="JEG"/>
    <s v="M19"/>
    <s v="I"/>
    <s v="SEA IMPO"/>
    <s v="67120000"/>
    <n v="8706848"/>
    <s v="67115005"/>
    <n v="18366.560000000001"/>
    <s v="09"/>
    <s v="NO"/>
    <n v="0"/>
    <s v="NO"/>
    <m/>
    <m/>
    <m/>
  </r>
  <r>
    <s v="09"/>
    <s v="MXG"/>
    <n v="1384"/>
    <x v="2"/>
    <s v="Broker"/>
    <s v="BrokerRM-M-030-SI26-M19-B"/>
    <x v="1109"/>
    <s v="MZO192646"/>
    <s v="MARZO"/>
    <d v="2026-02-26T00:00:00"/>
    <s v="26 16 1690 6003629"/>
    <s v="ZIMUSHH32025302"/>
    <s v="  IMPO  "/>
    <s v="TCNU4245666"/>
    <n v="0"/>
    <n v="26125.31"/>
    <n v="3323.4"/>
    <n v="531.75"/>
    <n v="0"/>
    <n v="29980.46"/>
    <s v="MXN"/>
    <n v="1712.8070065186218"/>
    <d v="2026-02-26T00:00:00"/>
    <s v="JOHNSON ELECTRIC INDUSTRIAL MANUFACTORY LIMITED"/>
    <s v="CHN"/>
    <s v="ZCL"/>
    <s v="JEG"/>
    <s v="M19"/>
    <s v="I"/>
    <s v="SEA IMPO"/>
    <s v="67120000"/>
    <n v="8706843"/>
    <s v="67115005"/>
    <n v="18366.560000000001"/>
    <s v="09"/>
    <s v="NO"/>
    <n v="0"/>
    <s v="NO"/>
    <m/>
    <m/>
    <m/>
  </r>
  <r>
    <s v="09"/>
    <s v="MXG"/>
    <n v="1385"/>
    <x v="2"/>
    <s v="Broker"/>
    <s v="BrokerRM-M-034-SI26-M19-B"/>
    <x v="1110"/>
    <s v="MZO192648"/>
    <s v="MARZO"/>
    <d v="2026-02-26T00:00:00"/>
    <s v="26 16 1690 6003625"/>
    <s v="ZIMUSHH32025323"/>
    <s v="    IMPO    "/>
    <s v="RFCU5076128"/>
    <n v="0"/>
    <n v="35955.06"/>
    <n v="3323.4"/>
    <n v="531.75"/>
    <n v="0"/>
    <n v="39810.21"/>
    <s v="MXN"/>
    <n v="2274.3882721938789"/>
    <d v="2026-02-26T00:00:00"/>
    <s v="JOHNSON ELECTRIC INDUSTRIAL MANUFACTORY LIMITED"/>
    <s v="CHN"/>
    <s v="ZCL"/>
    <s v="JEG"/>
    <s v="M19"/>
    <s v="I"/>
    <s v="SEA IMPO"/>
    <s v="67120000"/>
    <n v="8707465"/>
    <s v="67115005"/>
    <n v="14185.22"/>
    <s v="09"/>
    <s v="NO"/>
    <n v="0"/>
    <s v="NO"/>
    <m/>
    <m/>
    <m/>
  </r>
  <r>
    <s v="09"/>
    <s v="MXG"/>
    <n v="1386"/>
    <x v="2"/>
    <s v="Broker"/>
    <s v="BrokerRM-M-031-SI26-M23-B"/>
    <x v="1111"/>
    <s v="MZO192649"/>
    <s v="MARZO"/>
    <d v="2026-02-26T00:00:00"/>
    <s v="26 16 1690 6003628"/>
    <s v="ZIMUSHH32025316"/>
    <s v="    IMPO    "/>
    <s v="JXLU7836034"/>
    <n v="0"/>
    <n v="33455.660000000003"/>
    <n v="3973.56"/>
    <n v="635.77"/>
    <n v="0"/>
    <n v="38064.99"/>
    <s v="MXN"/>
    <n v="2174.6824957009089"/>
    <d v="2026-02-26T00:00:00"/>
    <s v="JOHNSON ELECTRIC INDUSTRIAL MANUFACTORY LIMITED"/>
    <s v="CHN"/>
    <s v="ZCL"/>
    <s v="JEG"/>
    <s v="M23"/>
    <s v="I"/>
    <s v="SEA IMPO"/>
    <s v="67120000"/>
    <n v="8707463"/>
    <s v="67115005"/>
    <n v="11052.61"/>
    <s v="09"/>
    <s v="NO"/>
    <n v="0"/>
    <s v="NO"/>
    <m/>
    <m/>
    <m/>
  </r>
  <r>
    <s v="09"/>
    <s v="MXG"/>
    <n v="1387"/>
    <x v="2"/>
    <s v="Broker"/>
    <s v="BrokerRM-M-004-SI26-M19-B"/>
    <x v="1112"/>
    <s v="MZO192651"/>
    <s v="MARZO"/>
    <d v="2026-02-26T00:00:00"/>
    <s v="26 16 1690 6002933"/>
    <s v="OOLU2038363610"/>
    <s v="    IMPO    "/>
    <s v="CSNU7048264"/>
    <n v="0"/>
    <n v="14997.8"/>
    <n v="4303.17"/>
    <n v="688.51"/>
    <n v="0"/>
    <n v="19989.48"/>
    <s v="MXN"/>
    <n v="1142.0145454960953"/>
    <d v="2026-02-26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388"/>
    <x v="2"/>
    <s v="Broker"/>
    <s v="BrokerRM-M-005-SI26-M19-B"/>
    <x v="1113"/>
    <s v="MZO192653"/>
    <s v="MARZO"/>
    <d v="2026-02-26T00:00:00"/>
    <s v="26 16 1690 6002934"/>
    <s v="OOLU2038363611"/>
    <s v="    IMPO    "/>
    <s v="FFAU5869854"/>
    <n v="0"/>
    <n v="12349.52"/>
    <n v="4115.17"/>
    <n v="658.43"/>
    <n v="0"/>
    <n v="17123.12"/>
    <s v="MXN"/>
    <n v="978.25716848437764"/>
    <d v="2026-02-26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389"/>
    <x v="2"/>
    <s v="Broker"/>
    <s v="BrokerAF-M-054-SI26-M46-B"/>
    <x v="1114"/>
    <s v="MZO192654"/>
    <s v="MARZO"/>
    <d v="2026-02-26T00:00:00"/>
    <s v="26 16 1690 6003927"/>
    <s v="ZIMUSHH32025321"/>
    <s v="  IMPO  "/>
    <s v="GAOU6094013"/>
    <n v="0"/>
    <n v="18205.32"/>
    <n v="2487.48"/>
    <n v="398"/>
    <n v="0"/>
    <n v="21090.799999999999"/>
    <s v="MXN"/>
    <n v="1204.9338139936128"/>
    <d v="2026-02-26T00:00:00"/>
    <s v="JOHNSON ELECTRIC INDUSTRIAL MANUFACTORY LIMITED"/>
    <s v="CHN"/>
    <s v="ZCL"/>
    <s v="JEG"/>
    <s v="M46"/>
    <s v="I"/>
    <s v="SEA IMPO"/>
    <s v="67120000"/>
    <s v="NO COMMENTS"/>
    <m/>
    <m/>
    <s v="09"/>
    <s v="NO"/>
    <n v="0"/>
    <s v="NO"/>
    <m/>
    <m/>
    <m/>
  </r>
  <r>
    <s v="09"/>
    <s v="MXG"/>
    <n v="1390"/>
    <x v="2"/>
    <s v="Broker"/>
    <s v="BrokerAF-M-055-SI26-M46-B"/>
    <x v="1115"/>
    <s v="MZO192655"/>
    <s v="MARZO"/>
    <d v="2026-02-26T00:00:00"/>
    <s v="26 16 1690 6003928"/>
    <s v="ZIMUSHH32025363"/>
    <s v="    IMPO    "/>
    <s v="GAOU7152618"/>
    <n v="0"/>
    <n v="28651.89"/>
    <n v="2487.48"/>
    <n v="398"/>
    <n v="0"/>
    <n v="31537.37"/>
    <s v="MXN"/>
    <n v="1801.7544861943477"/>
    <d v="2026-02-26T00:00:00"/>
    <s v="JOHNSON ELECTRIC INDUSTRIAL MANUFACTORY LIMITED"/>
    <s v="CHN"/>
    <s v="ZCL"/>
    <s v="JEG"/>
    <s v="M46"/>
    <s v="I"/>
    <s v="SEA IMPO"/>
    <s v="67120000"/>
    <s v="NO COMMENTS"/>
    <m/>
    <m/>
    <s v="09"/>
    <s v="NO"/>
    <n v="0"/>
    <s v="NO"/>
    <m/>
    <m/>
    <m/>
  </r>
  <r>
    <s v="09"/>
    <s v="MXG"/>
    <n v="1391"/>
    <x v="2"/>
    <s v="Broker"/>
    <s v="BrokerAF-M-058-SI26-M46-B"/>
    <x v="1116"/>
    <s v="MZO192658"/>
    <s v="MARZO"/>
    <d v="2026-02-26T00:00:00"/>
    <s v="26 16 1690 6003931"/>
    <s v="ZIMUSHH32025343"/>
    <s v="    IMPO    "/>
    <s v="TCNU5775059"/>
    <n v="0"/>
    <n v="18205.32"/>
    <n v="2487.48"/>
    <n v="398"/>
    <n v="0"/>
    <n v="21090.799999999999"/>
    <s v="MXN"/>
    <n v="1204.9338139936128"/>
    <d v="2026-02-26T00:00:00"/>
    <s v="JOHNSON ELECTRIC INDUSTRIAL MANUFACTORY LIMITED"/>
    <s v="CHN"/>
    <s v="ZCL"/>
    <s v="JEG"/>
    <s v="M46"/>
    <s v="I"/>
    <s v="SEA IMPO"/>
    <s v="67120000"/>
    <s v="NO COMMENTS"/>
    <m/>
    <m/>
    <s v="09"/>
    <s v="NO"/>
    <n v="0"/>
    <s v="NO"/>
    <m/>
    <m/>
    <m/>
  </r>
  <r>
    <s v="09"/>
    <s v="MXG"/>
    <n v="1392"/>
    <x v="2"/>
    <s v="Broker"/>
    <s v="BrokerAF-M-061-SI26-M46-B"/>
    <x v="1117"/>
    <s v="MZO192659"/>
    <s v="MARZO"/>
    <d v="2026-02-26T00:00:00"/>
    <s v="26 16 1690 6003934"/>
    <s v="ZIMUSHH32025324"/>
    <s v="    IMPO    "/>
    <s v="XHCU5639129"/>
    <n v="0"/>
    <n v="20853.599999999999"/>
    <n v="2487.48"/>
    <n v="398"/>
    <n v="0"/>
    <n v="23739.08"/>
    <s v="MXN"/>
    <n v="1356.2321109251188"/>
    <d v="2026-02-26T00:00:00"/>
    <s v="JOHNSON ELECTRIC INDUSTRIAL MANUFACTORY LIMITED"/>
    <s v="CHN"/>
    <s v="ZCL"/>
    <s v="JEG"/>
    <s v="M46"/>
    <s v="I"/>
    <s v="SEA IMPO"/>
    <s v="67120000"/>
    <s v="NO COMMENTS"/>
    <m/>
    <m/>
    <s v="09"/>
    <s v="NO"/>
    <n v="0"/>
    <s v="NO"/>
    <m/>
    <m/>
    <m/>
  </r>
  <r>
    <s v="09"/>
    <s v="MXG"/>
    <n v="1393"/>
    <x v="2"/>
    <s v="Broker"/>
    <s v="BrokerAF-M-063-SI26-M46-B"/>
    <x v="1118"/>
    <s v="MZO192661"/>
    <s v="MARZO"/>
    <d v="2026-02-26T00:00:00"/>
    <s v="26 16 1690 6003936"/>
    <s v="ZIMUSHH32025344"/>
    <s v="    IMPO    "/>
    <s v="ZCSU7856220"/>
    <n v="0"/>
    <n v="20853.599999999999"/>
    <n v="2487.48"/>
    <n v="398"/>
    <n v="0"/>
    <n v="23739.08"/>
    <s v="MXN"/>
    <n v="1356.2321109251188"/>
    <d v="2026-02-26T00:00:00"/>
    <s v="JOHNSON ELECTRIC INDUSTRIAL MANUFACTORY LIMITED"/>
    <s v="CHN"/>
    <s v="ZCL"/>
    <s v="JEG"/>
    <s v="M46"/>
    <s v="I"/>
    <s v="SEA IMPO"/>
    <s v="67120000"/>
    <s v="NO COMMENTS"/>
    <m/>
    <m/>
    <s v="09"/>
    <s v="NO"/>
    <n v="0"/>
    <s v="NO"/>
    <m/>
    <m/>
    <m/>
  </r>
  <r>
    <s v="09"/>
    <s v="MXG"/>
    <n v="1394"/>
    <x v="2"/>
    <s v="Broker"/>
    <s v="BrokerAF-M-064-SI26-M46-B"/>
    <x v="1119"/>
    <s v="MZO192663"/>
    <s v="MARZO"/>
    <d v="2026-02-26T00:00:00"/>
    <s v="26 16 1690 6003937"/>
    <s v="ZIMUSHH32025372"/>
    <s v="  IMPO  "/>
    <s v="ZCSU7918343"/>
    <n v="0"/>
    <n v="18205.32"/>
    <n v="2487.48"/>
    <n v="398"/>
    <n v="0"/>
    <n v="21090.799999999999"/>
    <s v="MXN"/>
    <n v="1204.9338139936128"/>
    <d v="2026-02-26T00:00:00"/>
    <s v="JOHNSON ELECTRIC INDUSTRIAL MANUFACTORY LIMITED"/>
    <s v="CHN"/>
    <s v="ZCL"/>
    <s v="JEG"/>
    <s v="M46"/>
    <s v="I"/>
    <s v="SEA IMPO"/>
    <s v="67120000"/>
    <s v="NO COMMENTS"/>
    <m/>
    <m/>
    <s v="09"/>
    <s v="NO"/>
    <n v="0"/>
    <s v="NO"/>
    <m/>
    <m/>
    <m/>
  </r>
  <r>
    <s v="09"/>
    <s v="MXG"/>
    <n v="1395"/>
    <x v="2"/>
    <s v="Broker"/>
    <s v="BrokerAF-M-050-SI26-M46-B"/>
    <x v="1120"/>
    <s v="MZO192665"/>
    <s v="MARZO"/>
    <d v="2026-02-26T00:00:00"/>
    <s v="26 16 1690 6003939"/>
    <s v="ZIMUSHH32025362"/>
    <s v="    IMPO    "/>
    <s v="CAAU9443523"/>
    <n v="0"/>
    <n v="18205.32"/>
    <n v="2487.48"/>
    <n v="398"/>
    <n v="0"/>
    <n v="21090.799999999999"/>
    <s v="MXN"/>
    <n v="1204.9338139936128"/>
    <d v="2026-02-26T00:00:00"/>
    <s v="JOHNSON ELECTRIC INDUSTRIAL MANUFACTORY LIMITED"/>
    <s v="CHN"/>
    <s v="ZCL"/>
    <s v="JEG"/>
    <s v="M46"/>
    <s v="I"/>
    <s v="SEA IMPO"/>
    <s v="67120000"/>
    <s v="NO COMMENTS"/>
    <m/>
    <m/>
    <s v="09"/>
    <s v="NO"/>
    <n v="0"/>
    <s v="NO"/>
    <m/>
    <m/>
    <m/>
  </r>
  <r>
    <s v="09"/>
    <s v="MXG"/>
    <n v="1396"/>
    <x v="2"/>
    <s v="Broker"/>
    <s v="BrokerAF-M-051-SI26-M46-B"/>
    <x v="1121"/>
    <s v="MZO192666"/>
    <s v="MARZO"/>
    <d v="2026-02-26T00:00:00"/>
    <s v="26 16 1690 6003940"/>
    <s v="ZIMUSHH32025376"/>
    <s v="    IMPO    "/>
    <s v="ZCSU7162430"/>
    <n v="0"/>
    <n v="18205.32"/>
    <n v="2487.48"/>
    <n v="398"/>
    <n v="0"/>
    <n v="21090.799999999999"/>
    <s v="MXN"/>
    <n v="1204.9338139936128"/>
    <d v="2026-02-26T00:00:00"/>
    <s v="JOHNSON ELECTRIC INDUSTRIAL MANUFACTORY LIMITED"/>
    <s v="CHN"/>
    <s v="ZCL"/>
    <s v="JEG"/>
    <s v="M46"/>
    <s v="I"/>
    <s v="SEA IMPO"/>
    <s v="67120000"/>
    <s v="NO COMMENTS"/>
    <m/>
    <m/>
    <s v="09"/>
    <s v="NO"/>
    <n v="0"/>
    <s v="NO"/>
    <m/>
    <m/>
    <m/>
  </r>
  <r>
    <s v="09"/>
    <s v="MXG"/>
    <n v="1397"/>
    <x v="2"/>
    <s v="Broker"/>
    <s v="BrokerRM-M-023-SI26-M19-B"/>
    <x v="1122"/>
    <s v="MZO192667"/>
    <s v="MARZO"/>
    <d v="2026-02-26T00:00:00"/>
    <s v="26 16 1690 6002919"/>
    <s v="MEDUYM886113"/>
    <s v="    IMPO    "/>
    <s v="MSBU6577271"/>
    <n v="0"/>
    <n v="13896.57"/>
    <n v="5841.8"/>
    <n v="934.69"/>
    <n v="0"/>
    <n v="20673.060000000001"/>
    <s v="MXN"/>
    <n v="1181.0680027651299"/>
    <d v="2026-02-26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398"/>
    <x v="2"/>
    <s v="Broker"/>
    <s v="BrokerRM-M-024-SI26-M19-B"/>
    <x v="1123"/>
    <s v="MZO192668"/>
    <s v="MARZO"/>
    <d v="2026-02-26T00:00:00"/>
    <s v="26 16 1690 6002920"/>
    <s v="MEDUYM886196"/>
    <s v="    IMPO    "/>
    <s v="MSMU7284733"/>
    <n v="0"/>
    <n v="16916.05"/>
    <n v="3794.7"/>
    <n v="607.15"/>
    <n v="0"/>
    <n v="21317.9"/>
    <s v="MXN"/>
    <n v="1217.9082136919624"/>
    <d v="2026-02-26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399"/>
    <x v="2"/>
    <s v="Broker"/>
    <s v="BrokerRM-M-010-SI26-M19-B"/>
    <x v="1124"/>
    <s v="MZO192669"/>
    <s v="MARZO"/>
    <d v="2026-02-26T00:00:00"/>
    <s v="26 16 1690 6002930"/>
    <s v="COSU6440036512"/>
    <s v="  IMPO  "/>
    <s v="TGBU8966151"/>
    <n v="0"/>
    <n v="12002.04"/>
    <n v="3833.17"/>
    <n v="613.30999999999995"/>
    <n v="0"/>
    <n v="16448.52"/>
    <s v="MXN"/>
    <n v="939.71674560235851"/>
    <d v="2026-02-26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400"/>
    <x v="2"/>
    <s v="Broker"/>
    <s v="BrokerRM-M-008-SI26-M19-B"/>
    <x v="1125"/>
    <s v="MZO192670"/>
    <s v="MARZO"/>
    <d v="2026-02-26T00:00:00"/>
    <s v="26 16 1690 6002931"/>
    <s v="COSU6440036510"/>
    <s v="    IMPO    "/>
    <s v="CSNU8910666"/>
    <n v="0"/>
    <n v="15541.2"/>
    <n v="3927.17"/>
    <n v="628.35"/>
    <n v="0"/>
    <n v="20096.72"/>
    <s v="MXN"/>
    <n v="1148.1412501356858"/>
    <d v="2026-02-26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401"/>
    <x v="2"/>
    <s v="Broker"/>
    <s v="BrokerRM-M-009-SI26-M19-B"/>
    <x v="1126"/>
    <s v="MZO192671"/>
    <s v="MARZO"/>
    <d v="2026-02-26T00:00:00"/>
    <s v="26 16 1690 6002932"/>
    <s v="COSU6440036511"/>
    <s v="    IMPO    "/>
    <s v="FSCU9315327"/>
    <n v="0"/>
    <n v="15095.76"/>
    <n v="5055.17"/>
    <n v="808.83"/>
    <n v="0"/>
    <n v="20959.759999999998"/>
    <s v="MXN"/>
    <n v="1197.4473968360976"/>
    <d v="2026-02-26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402"/>
    <x v="2"/>
    <s v="Broker"/>
    <s v="BrokerRM-A-002-SI26-M19-L-B"/>
    <x v="1127"/>
    <s v="MZO192672"/>
    <s v="MARZO"/>
    <d v="2026-02-26T00:00:00"/>
    <s v="26 16 1690 6003624"/>
    <s v="SNLGSHXL0100016"/>
    <s v="    IMPO    "/>
    <s v="SNLGSHXL0100016"/>
    <n v="0"/>
    <n v="9922.64"/>
    <n v="2483.5100000000002"/>
    <n v="397.36"/>
    <n v="0"/>
    <n v="12803.51"/>
    <s v="MXN"/>
    <n v="731.47448825105562"/>
    <d v="2026-02-26T00:00:00"/>
    <s v="SHANGHAI KRAH ELECTRONICS CO; LTD "/>
    <s v="IND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403"/>
    <x v="2"/>
    <s v="Broker"/>
    <s v="BrokerRM-M-003-SI26-M19-B"/>
    <x v="1102"/>
    <s v="MZO192718"/>
    <s v="MARZO"/>
    <d v="2026-02-26T00:00:00"/>
    <s v="26 16 1690 6002905"/>
    <s v="MEDUYM743801"/>
    <s v="    IMPO    "/>
    <s v="FFAU1578969"/>
    <n v="0"/>
    <n v="0"/>
    <n v="1937.5"/>
    <n v="310"/>
    <n v="0"/>
    <n v="2247.5"/>
    <s v="MXN"/>
    <n v="128.40142369898936"/>
    <d v="2026-02-26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404"/>
    <x v="2"/>
    <s v="Broker"/>
    <s v="BrokerAF-M-052-SI26-M46//AF-M-053-SI26-M46-B//AF-M-062-SI26-M46-B"/>
    <x v="1128"/>
    <s v="MZO192877"/>
    <s v="MARZO"/>
    <d v="2026-02-28T00:00:00"/>
    <s v="26 16 1690 6003925"/>
    <s v="ZIMUSHH32025355 / ZIMUSHH32025356 / ZIMUSHH32025386"/>
    <s v="    IMPO    "/>
    <s v="DFSU2475586 / FWRU0040083 / ZCSU7120029"/>
    <n v="0"/>
    <n v="97388.4"/>
    <n v="7234.68"/>
    <n v="1157.55"/>
    <n v="0"/>
    <n v="105780.63"/>
    <s v="MXN"/>
    <n v="6043.3296960071311"/>
    <d v="2026-02-28T00:00:00"/>
    <s v="JOHNSON ELECTRIC INDUSTRIAL MANUFACTORY LIMITED"/>
    <s v="CHN"/>
    <s v="ZCL"/>
    <s v="JEG"/>
    <s v="M46"/>
    <s v="I"/>
    <s v="SEA IMPO"/>
    <s v="67120000"/>
    <s v="NO COMMENTS"/>
    <m/>
    <m/>
    <s v="09"/>
    <s v="NO"/>
    <n v="0"/>
    <s v="NO"/>
    <m/>
    <m/>
    <m/>
  </r>
  <r>
    <s v="09"/>
    <s v="MXG"/>
    <n v="1405"/>
    <x v="2"/>
    <s v="Broker"/>
    <s v="BrokerAF-M-052-SI26-M46//AF-M-053-SI26-M46-B//AF-M-062-SI26-M46-B"/>
    <x v="1128"/>
    <s v="MZO192878"/>
    <s v="MARZO"/>
    <d v="2026-02-28T00:00:00"/>
    <s v="26 16 1690 6003852"/>
    <s v="ZIMUSHH31997922"/>
    <s v="    IMPO    "/>
    <s v="ZIMUSHH31997922"/>
    <n v="0"/>
    <n v="31904.79"/>
    <n v="2517.17"/>
    <n v="402.75"/>
    <n v="0"/>
    <n v="34824.71"/>
    <s v="MXN"/>
    <n v="1989.5627781554758"/>
    <d v="2026-02-28T00:00:00"/>
    <s v="HONGKONG LIPIN INT'L LIMITED"/>
    <s v="CHN"/>
    <s v="ZCL"/>
    <s v="JEG"/>
    <s v="M46"/>
    <s v="I"/>
    <s v="SEA IMPO"/>
    <s v="67120000"/>
    <s v="NO COMMENTS"/>
    <m/>
    <m/>
    <s v="09"/>
    <s v="NO"/>
    <n v="0"/>
    <s v="NO"/>
    <m/>
    <m/>
    <m/>
  </r>
  <r>
    <s v="09"/>
    <s v="MXG"/>
    <n v="1406"/>
    <x v="2"/>
    <s v="Broker"/>
    <s v="BrokerRM-M-032-SI26-M19-B"/>
    <x v="1129"/>
    <s v="MZO192879"/>
    <s v="MARZO"/>
    <d v="2026-02-28T00:00:00"/>
    <s v="26 16 1690 6003627"/>
    <s v="ZIMUSHH32025374"/>
    <s v="    IMPO    "/>
    <s v="JXLU4415540"/>
    <n v="0"/>
    <n v="35672.33"/>
    <n v="6574.2"/>
    <n v="1051.8800000000001"/>
    <n v="0"/>
    <n v="43298.41"/>
    <s v="MXN"/>
    <n v="2473.6718522369561"/>
    <d v="2026-02-28T00:00:00"/>
    <s v="JOHNSON ELECTRIC INDUSTRIAL MANUFACTORY LIMITED"/>
    <s v="CHN"/>
    <s v="ZCL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407"/>
    <x v="2"/>
    <s v="Broker"/>
    <s v="BrokerFG-R-2132LE25.M19//FG-R-2131LE25.M19//FG-R-2130LE25.M19"/>
    <x v="1130"/>
    <s v="NL243622"/>
    <s v="MARZO"/>
    <d v="2026-02-26T00:00:00"/>
    <n v="6051195"/>
    <s v="OTRO"/>
    <s v="LAND EXPO"/>
    <s v="OTRO"/>
    <n v="0"/>
    <n v="0"/>
    <n v="15509.91"/>
    <n v="2481.58"/>
    <n v="0"/>
    <n v="17991.490000000002"/>
    <s v="MXN"/>
    <n v="1027.8678222318711"/>
    <s v="VARIAS"/>
    <s v="JEG"/>
    <s v="ZAC"/>
    <s v="USA"/>
    <s v="JENA"/>
    <s v="M19"/>
    <s v="O"/>
    <s v="LAND EXPO"/>
    <s v="59210003"/>
    <s v="NO COMMENTS"/>
    <m/>
    <m/>
    <s v="09"/>
    <s v="NO"/>
    <n v="0"/>
    <s v="NO"/>
    <m/>
    <m/>
    <m/>
  </r>
  <r>
    <s v="09"/>
    <s v="MXG"/>
    <n v="1408"/>
    <x v="2"/>
    <s v="Broker"/>
    <s v="BrokerFG-R-2133LE25.M45"/>
    <x v="1131"/>
    <s v="SLP26610"/>
    <s v="MARZO"/>
    <d v="2026-02-24T00:00:00"/>
    <s v="25-731-1628-6009219"/>
    <s v="OTRO"/>
    <s v="EXPO"/>
    <s v="SNLU200865"/>
    <n v="0"/>
    <n v="0"/>
    <n v="721.23"/>
    <n v="431.51"/>
    <n v="0"/>
    <n v="3128.42"/>
    <s v="MXN"/>
    <n v="178.72906871118678"/>
    <d v="2026-02-05T00:00:00"/>
    <s v="ZCL"/>
    <s v="ZCL"/>
    <s v="USA"/>
    <s v="JEG"/>
    <s v="M62"/>
    <s v="O"/>
    <s v="LAND EXPO"/>
    <s v="59210003"/>
    <s v="NO COMMENTS"/>
    <m/>
    <m/>
    <s v="09"/>
    <s v="NO"/>
    <n v="0"/>
    <s v="NO"/>
    <m/>
    <m/>
    <m/>
  </r>
  <r>
    <s v="09"/>
    <s v="MXG"/>
    <n v="1409"/>
    <x v="2"/>
    <s v="Broker"/>
    <s v="BrokerFG-R-2135LE25.M45"/>
    <x v="1132"/>
    <s v="SLP26611"/>
    <s v="MARZO"/>
    <d v="2026-02-24T00:00:00"/>
    <s v="25-731-1628-6009420"/>
    <s v="OTRO"/>
    <s v="EXPO"/>
    <s v="SNLU151824"/>
    <n v="0"/>
    <n v="0"/>
    <n v="721.23"/>
    <n v="317.89"/>
    <n v="0"/>
    <n v="2304.6799999999998"/>
    <s v="MXN"/>
    <n v="131.66816158869267"/>
    <d v="2026-02-05T00:00:00"/>
    <s v="ZCL"/>
    <s v="ZCL"/>
    <s v="USA"/>
    <s v="JEG"/>
    <s v="M62"/>
    <s v="O"/>
    <s v="LAND EXPO"/>
    <s v="59210003"/>
    <s v="NO COMMENTS"/>
    <m/>
    <m/>
    <s v="09"/>
    <s v="NO"/>
    <n v="0"/>
    <s v="NO"/>
    <m/>
    <m/>
    <m/>
  </r>
  <r>
    <s v="09"/>
    <s v="MXG"/>
    <n v="1410"/>
    <x v="14"/>
    <s v="Freight"/>
    <s v="FreightRM-R-029-SI26-M19"/>
    <x v="1133"/>
    <n v="1708038"/>
    <s v="MARZO"/>
    <d v="2026-02-23T00:00:00"/>
    <m/>
    <s v="SGDL0084061"/>
    <s v="IMPO"/>
    <s v="SGDL0084061"/>
    <n v="0"/>
    <n v="0"/>
    <n v="474"/>
    <n v="75.84"/>
    <n v="0"/>
    <n v="549.84"/>
    <s v="USD"/>
    <n v="549.84"/>
    <s v="FEB"/>
    <s v="JOHNSON ELECTRIC GROUP MEXICO S DE RL DE CV"/>
    <s v="MXATM"/>
    <s v="MXZCL"/>
    <s v="JOHNSON ELECTRIC GROUP MEXICO S DE RL DE CV"/>
    <s v="M19"/>
    <s v="I"/>
    <s v="SEA IMPO"/>
    <s v="67120000"/>
    <s v="NO COMMENTS"/>
    <m/>
    <m/>
    <s v="09"/>
    <s v="NO"/>
    <n v="0"/>
    <s v="NO"/>
    <m/>
    <m/>
    <m/>
  </r>
  <r>
    <s v="09"/>
    <s v="MXG"/>
    <n v="1411"/>
    <x v="14"/>
    <s v="Freight"/>
    <s v="FreightRM-M-242-SI25-M19-F"/>
    <x v="1134"/>
    <n v="1710121"/>
    <s v="MARZO"/>
    <d v="2026-02-25T00:00:00"/>
    <m/>
    <s v="SGDL0083862"/>
    <s v="IMPO"/>
    <s v="SGDL0083862"/>
    <n v="0"/>
    <n v="0"/>
    <n v="7312.5"/>
    <n v="1170"/>
    <n v="0"/>
    <n v="8482.5"/>
    <s v="MXN"/>
    <n v="484.61182492844375"/>
    <s v="FEB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9"/>
    <s v="NO"/>
    <n v="0"/>
    <s v="NO"/>
    <m/>
    <m/>
    <m/>
  </r>
  <r>
    <s v="09"/>
    <s v="MXG"/>
    <n v="1412"/>
    <x v="14"/>
    <s v="Freight"/>
    <s v="FreightRM-M-002-SI26-M19-F"/>
    <x v="1135"/>
    <n v="1710126"/>
    <s v="MARZO"/>
    <d v="2026-02-25T00:00:00"/>
    <m/>
    <s v="SGDL0083861"/>
    <s v="IMPO"/>
    <s v="SGDL0083861"/>
    <n v="0"/>
    <n v="0"/>
    <n v="7312.5"/>
    <n v="1170"/>
    <n v="0"/>
    <n v="8482.5"/>
    <s v="MXN"/>
    <n v="484.61182492844375"/>
    <s v="FEB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9"/>
    <s v="NO"/>
    <n v="0"/>
    <s v="NO"/>
    <m/>
    <m/>
    <m/>
  </r>
  <r>
    <s v="09"/>
    <s v="MXG"/>
    <n v="1413"/>
    <x v="14"/>
    <s v="Freight"/>
    <s v="FreightRM-M-239-SI25-M19-L"/>
    <x v="442"/>
    <n v="1710130"/>
    <s v="MARZO"/>
    <d v="2026-02-25T00:00:00"/>
    <m/>
    <s v="SGDL0083637"/>
    <s v="IMPO"/>
    <s v="SGDL0083637"/>
    <n v="0"/>
    <n v="0"/>
    <n v="7312.5"/>
    <n v="1170"/>
    <n v="0"/>
    <n v="8482.5"/>
    <s v="MXN"/>
    <n v="484.61182492844375"/>
    <s v="FEB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9"/>
    <s v="NO"/>
    <n v="0"/>
    <s v="NO"/>
    <m/>
    <m/>
    <m/>
  </r>
  <r>
    <s v="09"/>
    <s v="MXG"/>
    <n v="1414"/>
    <x v="14"/>
    <s v="Freight"/>
    <s v="FreightRM-M-237-SI25-M19-F"/>
    <x v="1136"/>
    <n v="1710133"/>
    <s v="MARZO"/>
    <d v="2026-02-25T00:00:00"/>
    <m/>
    <s v="SGDL0083592"/>
    <s v="IMPO"/>
    <s v="SGDL0083592"/>
    <n v="0"/>
    <n v="0"/>
    <n v="7312.5"/>
    <n v="1170"/>
    <n v="0"/>
    <n v="8482.5"/>
    <s v="MXN"/>
    <n v="484.61182492844375"/>
    <s v="FEB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09"/>
    <s v="NO"/>
    <n v="0"/>
    <s v="NO"/>
    <m/>
    <m/>
    <m/>
  </r>
  <r>
    <s v="09"/>
    <s v="MXG"/>
    <n v="1415"/>
    <x v="14"/>
    <s v="Freight"/>
    <s v="FreightRM-R-025-SI26-M19"/>
    <x v="1137"/>
    <n v="1710942"/>
    <s v="MARZO"/>
    <d v="2026-02-26T00:00:00"/>
    <m/>
    <s v="SNAP0093737"/>
    <s v="IMPO"/>
    <s v="SNAP0093737"/>
    <n v="0"/>
    <n v="0"/>
    <n v="9758.59"/>
    <n v="47.2"/>
    <n v="0"/>
    <n v="9805.7900000000009"/>
    <s v="USD"/>
    <n v="9805.7900000000009"/>
    <s v="FEB"/>
    <s v="ELETTROSUD SRL"/>
    <s v="DEHAM"/>
    <s v="MXATM"/>
    <s v="JOHNSON ELECTRIC GROUP MEXICO S DE RL DE CV"/>
    <s v="M19"/>
    <s v="I"/>
    <s v="SEA IMPO"/>
    <s v="67120000"/>
    <s v="NO COMMENTS"/>
    <m/>
    <m/>
    <s v="09"/>
    <s v="NO"/>
    <n v="0"/>
    <s v="NO"/>
    <m/>
    <m/>
    <m/>
  </r>
  <r>
    <s v="09"/>
    <s v="MXG"/>
    <n v="1416"/>
    <x v="3"/>
    <s v="Freight"/>
    <s v="FreightRM-J-1209LI26-M19"/>
    <x v="1138"/>
    <n v="632009"/>
    <s v="MARZO"/>
    <d v="2026-02-17T00:00:00"/>
    <m/>
    <s v="OTRO"/>
    <s v="LAND IMPO"/>
    <s v="OTRO"/>
    <n v="0"/>
    <n v="0"/>
    <n v="0"/>
    <n v="0"/>
    <n v="0"/>
    <n v="1435"/>
    <s v="USD"/>
    <n v="1435"/>
    <d v="2026-02-16T00:00:00"/>
    <s v="TDS 14213 Transportation Avenue Laredo Texas 78045 United States"/>
    <s v="TDS. United States"/>
    <s v="JOHNSON ELECTRIC GROUP MEXICO. Mexico"/>
    <s v="JOHNSON ELECTRIC GROUP DE MEXICO Boulevard Morelos No. 1109 Mega Parque Industrial Aeropuerto de Calera Calera Zacatecas 98519 Mexico JEG120120DD4"/>
    <s v="M19"/>
    <s v="I"/>
    <s v="LAND IMPO"/>
    <s v="67110002"/>
    <s v="NO COMMENTS"/>
    <m/>
    <m/>
    <s v="09"/>
    <s v="NO"/>
    <n v="0"/>
    <s v="NO"/>
    <m/>
    <m/>
    <m/>
  </r>
  <r>
    <s v="09"/>
    <s v="MXG"/>
    <n v="1417"/>
    <x v="3"/>
    <s v="Freight"/>
    <s v="FreightRM-A-009-SI26-M19-L"/>
    <x v="1139"/>
    <n v="633582"/>
    <s v="MARZO"/>
    <d v="2026-02-23T00:00:00"/>
    <m/>
    <s v="OTRO"/>
    <s v="SEA IMPO"/>
    <s v="OTRO"/>
    <n v="0"/>
    <n v="0"/>
    <n v="0"/>
    <n v="0"/>
    <n v="0"/>
    <n v="632.4"/>
    <s v="USD"/>
    <n v="632.4"/>
    <d v="2026-02-17T00:00:00"/>
    <s v="EJOT SE &amp; CO. KG // Herrenwiese 8 Bad Berleburg Ratingen 57319 Germany XEXX010101000"/>
    <s v="Hamburg Port. Germany"/>
    <s v="Altamira Port. Mexico"/>
    <s v="JOHNSON ELECTRIC GROUP DE MEXICO Boulevard Morelos No. 1109 Mega Parque Industrial Aeropuerto de Calera Calera Zacatecas 98519 Mexico JEG120120DD4"/>
    <s v="M19"/>
    <s v="I"/>
    <s v="SEA IMPO"/>
    <s v="67120000"/>
    <s v="NO COMMENTS"/>
    <m/>
    <m/>
    <s v="09"/>
    <s v="NO"/>
    <n v="0"/>
    <s v="NO"/>
    <m/>
    <m/>
    <m/>
  </r>
  <r>
    <s v="09"/>
    <s v="MXG"/>
    <n v="1418"/>
    <x v="3"/>
    <s v="Freight"/>
    <s v="FreightRM-J-1212LI26-M19"/>
    <x v="1140"/>
    <n v="633654"/>
    <s v="MARZO"/>
    <d v="2026-02-24T00:00:00"/>
    <m/>
    <s v="OTRO"/>
    <s v="LAND IMPO"/>
    <s v="OTRO"/>
    <n v="0"/>
    <n v="0"/>
    <n v="0"/>
    <n v="0"/>
    <n v="0"/>
    <n v="1800"/>
    <s v="USD"/>
    <n v="1800"/>
    <d v="2026-02-18T00:00:00"/>
    <s v="TDS 14213 Transportation Avenue Laredo Texas 78045 United States"/>
    <s v="TDS. United States"/>
    <s v="JOHNSON ELECTRIC GROUP MEXICO. Mexico"/>
    <s v="JOHNSON ELECTRIC GROUP DE MEXICO Boulevard Morelos No. 1109 Mega Parque Industrial Aeropuerto de Calera Calera Zacatecas 98519 Mexico JEG120120DD4"/>
    <s v="M19"/>
    <s v="I"/>
    <s v="LAND IMPO"/>
    <s v="67110002"/>
    <s v="NO COMMENTS"/>
    <m/>
    <m/>
    <s v="09"/>
    <s v="NO"/>
    <n v="0"/>
    <s v="NO"/>
    <m/>
    <m/>
    <m/>
  </r>
  <r>
    <s v="09"/>
    <s v="MXG"/>
    <n v="1419"/>
    <x v="3"/>
    <s v="Freight"/>
    <s v="FreightRM-J-1226LI26-M19"/>
    <x v="1141"/>
    <n v="633661"/>
    <s v="MARZO"/>
    <d v="2026-02-24T00:00:00"/>
    <m/>
    <s v="OTRO"/>
    <s v="LAND IMPO"/>
    <s v="OTRO"/>
    <n v="0"/>
    <n v="0"/>
    <n v="0"/>
    <n v="0"/>
    <n v="0"/>
    <n v="1500"/>
    <s v="USD"/>
    <n v="1500"/>
    <d v="2026-02-24T00:00:00"/>
    <s v="TDS 14213 Transportation Avenue Laredo Texas 78045 United States"/>
    <s v="TDS. United States"/>
    <s v="JOHNSON ELECTRIC GROUP MEXICO. Mexico"/>
    <s v="JOHNSON ELECTRIC GROUP DE MEXICO Boulevard Morelos No. 1109 Mega Parque Industrial Aeropuerto de Calera Calera Zacatecas 98519 Mexico JEG120120DD4"/>
    <s v="M19"/>
    <s v="I"/>
    <s v="LAND IMPO"/>
    <s v="67110002"/>
    <s v="NO COMMENTS"/>
    <m/>
    <m/>
    <s v="09"/>
    <s v="NO"/>
    <n v="0"/>
    <s v="NO"/>
    <m/>
    <m/>
    <m/>
  </r>
  <r>
    <s v="09"/>
    <s v="MXG"/>
    <n v="1420"/>
    <x v="3"/>
    <s v="Freight"/>
    <s v="FreightRM-J-1228LI26-M19.PFA"/>
    <x v="1142"/>
    <n v="633664"/>
    <s v="MARZO"/>
    <d v="2026-02-24T00:00:00"/>
    <m/>
    <s v="OTRO"/>
    <s v="LAND IMPO"/>
    <s v="OTRO"/>
    <n v="0"/>
    <n v="0"/>
    <n v="0"/>
    <n v="0"/>
    <n v="0"/>
    <n v="1650"/>
    <s v="USD"/>
    <n v="1650"/>
    <d v="2026-02-20T00:00:00"/>
    <s v="CONSOLIDATED ELECTRONIC WIRE &amp; CABLE CO. // 11044 King Avenue Franklin Park Illinois 60131 United States"/>
    <s v="CONSOLIDATED ELECTRONIC WIRE &amp; CABLE CO. //. United States"/>
    <s v="TDS. United States"/>
    <s v="TDS 14213 Transportation Avenue Laredo Texas 78045 United States"/>
    <s v="M19"/>
    <s v="I"/>
    <s v="LAND IMPO"/>
    <n v="67180000"/>
    <s v="NO COMMENTS"/>
    <m/>
    <m/>
    <s v="09"/>
    <s v="NO"/>
    <n v="0"/>
    <s v="NO"/>
    <s v="CS000009574"/>
    <m/>
    <m/>
  </r>
  <r>
    <s v="09"/>
    <s v="MXG"/>
    <n v="1421"/>
    <x v="3"/>
    <s v="Freight"/>
    <s v="FreightRM-J-1207LI26-M19"/>
    <x v="1143"/>
    <n v="633678"/>
    <s v="MARZO"/>
    <d v="2026-02-24T00:00:00"/>
    <m/>
    <s v="OTRO"/>
    <s v="LAND IMPO"/>
    <s v="OTRO"/>
    <n v="0"/>
    <n v="0"/>
    <n v="0"/>
    <n v="0"/>
    <n v="0"/>
    <n v="420"/>
    <s v="USD"/>
    <n v="420"/>
    <d v="2026-02-20T00:00:00"/>
    <s v="NAGASE CHEMTEX AMERICA 100 Innovation Court Delaware Ohio 43015 United States"/>
    <s v="NAGASE CHEMTEX AMERICA. United States"/>
    <s v="TDS. United States"/>
    <s v="TDS 14213 Transportation Avenue Laredo Texas 78045 United States"/>
    <s v="M19"/>
    <s v="I"/>
    <s v="LAND IMPO"/>
    <s v="67110002"/>
    <s v="NO COMMENTS"/>
    <m/>
    <m/>
    <s v="09"/>
    <s v="NO"/>
    <n v="0"/>
    <s v="NO"/>
    <m/>
    <m/>
    <m/>
  </r>
  <r>
    <s v="09"/>
    <s v="MXG"/>
    <n v="1422"/>
    <x v="3"/>
    <s v="Freight"/>
    <s v="FreightRM-J-1219LI26-M19"/>
    <x v="1144"/>
    <n v="634609"/>
    <s v="MARZO"/>
    <d v="2026-02-26T00:00:00"/>
    <m/>
    <s v="OTRO"/>
    <s v="LAND IMPO"/>
    <s v="OTRO"/>
    <n v="0"/>
    <n v="0"/>
    <n v="0"/>
    <n v="0"/>
    <n v="0"/>
    <n v="380"/>
    <s v="USD"/>
    <n v="380"/>
    <d v="2026-02-23T00:00:00"/>
    <s v="ULTRACHEM INC 900 Centerpoint Boulevard New Castle Delaware 19720 United States"/>
    <s v="Ultrachem Inc. United States"/>
    <s v="TDS. United States"/>
    <s v="TDS 14213 Transportation Avenue Laredo Texas 78045 United States"/>
    <s v="M19"/>
    <s v="I"/>
    <s v="LAND IMPO"/>
    <s v="67110002"/>
    <s v="NO COMMENTS"/>
    <m/>
    <m/>
    <s v="09"/>
    <s v="NO"/>
    <n v="0"/>
    <s v="NO"/>
    <m/>
    <m/>
    <m/>
  </r>
  <r>
    <s v="09"/>
    <s v="MXG"/>
    <n v="1423"/>
    <x v="3"/>
    <s v="Freight"/>
    <s v="FreightRM-J-1225LI26-M19"/>
    <x v="1145"/>
    <n v="634615"/>
    <s v="MARZO"/>
    <d v="2026-02-26T00:00:00"/>
    <m/>
    <s v="OTRO"/>
    <s v="LAND IMPO"/>
    <s v="OTRO"/>
    <n v="0"/>
    <n v="0"/>
    <n v="0"/>
    <n v="0"/>
    <n v="0"/>
    <n v="1320"/>
    <s v="USD"/>
    <n v="1320"/>
    <d v="2026-02-21T00:00:00"/>
    <s v="TDS 14213 Transportation Avenue Laredo Texas 78045 United States"/>
    <s v="TDS. United States"/>
    <s v="JOHNSON ELECTRIC GROUP MEXICO. Mexico"/>
    <s v="JOHNSON ELECTRIC GROUP DE MEXICO Boulevard Morelos No. 1109 Mega Parque Industrial Aeropuerto de Calera Calera Zacatecas 98519 Mexico JEG120120DD4"/>
    <s v="M19"/>
    <s v="I"/>
    <s v="LAND IMPO"/>
    <s v="67110002"/>
    <s v="NO COMMENTS"/>
    <m/>
    <m/>
    <s v="09"/>
    <s v="NO"/>
    <n v="0"/>
    <s v="NO"/>
    <m/>
    <m/>
    <m/>
  </r>
  <r>
    <s v="09"/>
    <s v="MXG"/>
    <n v="1424"/>
    <x v="3"/>
    <s v="Freight"/>
    <s v="FreightRM-J-1236LI26-M19"/>
    <x v="1146"/>
    <n v="635221"/>
    <s v="MARZO"/>
    <d v="2026-03-02T00:00:00"/>
    <m/>
    <s v="OTRO"/>
    <s v="LAND IMPO"/>
    <s v="OTRO"/>
    <n v="0"/>
    <n v="0"/>
    <n v="0"/>
    <n v="0"/>
    <n v="0"/>
    <n v="1660"/>
    <s v="USD"/>
    <n v="1660"/>
    <d v="2026-02-28T00:00:00"/>
    <s v="TDS 14213 Transportation Avenue Laredo Texas 78045 United States"/>
    <s v="TDS. United States"/>
    <s v="JOHNSON ELECTRIC GROUP MEXICO. Mexico"/>
    <s v="JOHNSON ELECTRIC GROUP DE MEXICO Boulevard Morelos No. 1109 Mega Parque Industrial Aeropuerto de Calera Calera Zacatecas 98519 Mexico JEG120120DD4"/>
    <s v="M19"/>
    <s v="I"/>
    <s v="LAND IMPO"/>
    <s v="67110002"/>
    <s v="NO COMMENTS"/>
    <m/>
    <m/>
    <s v="09"/>
    <s v="NO"/>
    <n v="0"/>
    <s v="NO"/>
    <m/>
    <m/>
    <m/>
  </r>
  <r>
    <s v="09"/>
    <s v="MXG"/>
    <n v="1425"/>
    <x v="4"/>
    <s v="Freight"/>
    <s v="FreightFG-I-0347-AE25-M19"/>
    <x v="1147"/>
    <s v="5-468-37585"/>
    <s v="MARZO"/>
    <d v="2026-03-05T00:00:00"/>
    <s v="OTRO"/>
    <s v="885141340267"/>
    <s v="AIR EXPO"/>
    <s v="OTRO"/>
    <n v="0"/>
    <n v="0"/>
    <n v="149.69"/>
    <n v="0"/>
    <n v="0"/>
    <n v="149.69"/>
    <s v="MXN"/>
    <n v="8.5519061684101079"/>
    <s v="VARIAS"/>
    <s v="JEG"/>
    <s v="ZAC"/>
    <s v="USA"/>
    <s v="JENA"/>
    <s v="M19"/>
    <s v="O"/>
    <s v="AIR EXPO"/>
    <s v="59230000"/>
    <s v="NO COMMENTS"/>
    <m/>
    <m/>
    <s v="09"/>
    <s v="NO"/>
    <n v="0"/>
    <s v="NO"/>
    <m/>
    <m/>
    <m/>
  </r>
  <r>
    <s v="09"/>
    <s v="MXG"/>
    <n v="1426"/>
    <x v="4"/>
    <s v="Freight"/>
    <s v="FreightPAQUETERIA"/>
    <x v="1"/>
    <s v="5-468-52944"/>
    <s v="MARZO"/>
    <d v="2026-03-09T00:00:00"/>
    <s v="OTRO"/>
    <s v="VARIAS"/>
    <s v="AIR IMPO"/>
    <s v="OTRO"/>
    <n v="0"/>
    <n v="0"/>
    <n v="12367.19"/>
    <n v="0"/>
    <n v="0"/>
    <n v="12367.19"/>
    <s v="MXN"/>
    <n v="706.54718716614207"/>
    <s v="VARIAS"/>
    <s v="VARIOUS"/>
    <s v="VARIOUS"/>
    <s v="ZAC"/>
    <s v="JEG"/>
    <s v="M19"/>
    <s v="I"/>
    <s v="AIR IMPO"/>
    <s v="67130000"/>
    <s v="NO COMMENTS"/>
    <m/>
    <m/>
    <s v="09"/>
    <s v="NO"/>
    <n v="0"/>
    <s v="NO"/>
    <m/>
    <m/>
    <m/>
  </r>
  <r>
    <s v="09"/>
    <s v="MXG"/>
    <n v="1427"/>
    <x v="4"/>
    <s v="Freight"/>
    <s v="FreightPAQUETERIA"/>
    <x v="1"/>
    <s v="EXRGDL025165"/>
    <s v="MARZO"/>
    <d v="2026-03-06T00:00:00"/>
    <s v="OTRO"/>
    <s v="VARIAS"/>
    <s v="AIR EXPO"/>
    <s v="OTRO"/>
    <n v="0"/>
    <n v="0"/>
    <n v="1915"/>
    <n v="0"/>
    <n v="0"/>
    <n v="1915"/>
    <s v="MXN"/>
    <n v="109.40543999268726"/>
    <s v="VARIAS"/>
    <s v="JEG"/>
    <s v="ZAC"/>
    <s v="USA"/>
    <s v="JENA"/>
    <s v="M19"/>
    <s v="O"/>
    <s v="AIR EXPO"/>
    <s v="59230000"/>
    <s v="NO COMMENTS"/>
    <m/>
    <m/>
    <s v="09"/>
    <s v="NO"/>
    <n v="0"/>
    <s v="NO"/>
    <m/>
    <m/>
    <m/>
  </r>
  <r>
    <s v="09"/>
    <s v="MXG"/>
    <n v="1428"/>
    <x v="4"/>
    <s v="Freight"/>
    <s v="FreightPAQUETERIA"/>
    <x v="1"/>
    <s v="FAGDLE16820"/>
    <s v="MARZO"/>
    <d v="2026-03-04T00:00:00"/>
    <s v="OTRO"/>
    <s v="VARIAS"/>
    <s v="AIR EXPO"/>
    <s v="OTRO"/>
    <n v="0"/>
    <n v="0"/>
    <n v="6125.85"/>
    <n v="980.14"/>
    <n v="0"/>
    <n v="7105.99"/>
    <s v="MXN"/>
    <n v="405.97073761547563"/>
    <s v="VARIAS"/>
    <s v="JEG"/>
    <s v="ZAC"/>
    <s v="USA"/>
    <s v="JENA"/>
    <s v="M19"/>
    <s v="O"/>
    <s v="AIR EXPO"/>
    <s v="59230000"/>
    <s v="NO COMMENTS"/>
    <m/>
    <m/>
    <s v="09"/>
    <s v="NO"/>
    <n v="0"/>
    <s v="NO"/>
    <m/>
    <m/>
    <m/>
  </r>
  <r>
    <s v="09"/>
    <s v="MXG"/>
    <n v="1429"/>
    <x v="4"/>
    <s v="Freight"/>
    <s v="FreightPAQUETERIA"/>
    <x v="1"/>
    <s v="4-685-98836"/>
    <s v="MARZO"/>
    <d v="2026-03-09T00:00:00"/>
    <s v="OTRO"/>
    <s v="889072982055"/>
    <s v="AIR IMPO"/>
    <s v="OTRO"/>
    <n v="0"/>
    <n v="0"/>
    <n v="122.23"/>
    <n v="19.559999999999999"/>
    <n v="0"/>
    <n v="141.79"/>
    <s v="MXN"/>
    <n v="8.1005730217039833"/>
    <s v="25-02-2026"/>
    <s v="BIOSA MOTION"/>
    <s v="MEX"/>
    <s v="ZAC"/>
    <s v="JEG"/>
    <s v="M19"/>
    <s v="I"/>
    <s v="AIR IMPO"/>
    <s v="67130000"/>
    <s v="NO COMMENTS"/>
    <m/>
    <m/>
    <s v="09"/>
    <s v="NO"/>
    <n v="0"/>
    <s v="NO"/>
    <m/>
    <m/>
    <m/>
  </r>
  <r>
    <s v="09"/>
    <s v="MXG"/>
    <n v="1430"/>
    <x v="5"/>
    <s v="STORAGE"/>
    <s v="STORAGEINVENTARIO"/>
    <x v="71"/>
    <s v="R02692"/>
    <s v="MARZO"/>
    <d v="2026-02-26T00:00:00"/>
    <m/>
    <s v="OTRO"/>
    <s v="LAND EXPO"/>
    <s v="OTRO"/>
    <n v="0"/>
    <n v="0"/>
    <n v="348"/>
    <n v="0"/>
    <n v="0"/>
    <n v="348"/>
    <s v="USD"/>
    <n v="348"/>
    <s v="VARIAS"/>
    <s v="JEG"/>
    <s v="ZAC"/>
    <s v="USA"/>
    <s v="MDS"/>
    <s v="M19"/>
    <s v="O"/>
    <s v="LAND EXPO"/>
    <n v="75640000"/>
    <s v="NO COMMENTS"/>
    <m/>
    <m/>
    <s v="09"/>
    <s v="NO"/>
    <n v="0"/>
    <s v="NO"/>
    <m/>
    <m/>
    <m/>
  </r>
  <r>
    <s v="09"/>
    <s v="MXG"/>
    <n v="1431"/>
    <x v="5"/>
    <s v="STORAGE"/>
    <s v="STORAGEINVENTARIO"/>
    <x v="71"/>
    <s v="R02688"/>
    <s v="MARZO"/>
    <d v="2026-02-23T00:00:00"/>
    <m/>
    <s v="OTRO"/>
    <s v="LAND EXPO"/>
    <s v="OTRO"/>
    <n v="0"/>
    <n v="0"/>
    <n v="516"/>
    <n v="0"/>
    <n v="0"/>
    <n v="516"/>
    <s v="USD"/>
    <n v="516"/>
    <s v="VARIAS"/>
    <s v="JEG"/>
    <s v="ZAC"/>
    <s v="USA"/>
    <s v="MDS"/>
    <s v="M19"/>
    <s v="O"/>
    <s v="LAND EXPO"/>
    <n v="75640000"/>
    <s v="NO COMMENTS"/>
    <m/>
    <m/>
    <s v="09"/>
    <s v="NO"/>
    <n v="0"/>
    <s v="NO"/>
    <m/>
    <m/>
    <m/>
  </r>
  <r>
    <s v="09"/>
    <s v="MXG"/>
    <n v="1432"/>
    <x v="5"/>
    <s v="STORAGE"/>
    <s v="STORAGEINVENTARIO"/>
    <x v="71"/>
    <s v="R02700"/>
    <s v="MARZO"/>
    <d v="2026-02-26T00:00:00"/>
    <m/>
    <s v="OTRO"/>
    <s v="LAND EXPO"/>
    <s v="OTRO"/>
    <n v="0"/>
    <n v="0"/>
    <n v="24"/>
    <n v="0"/>
    <n v="0"/>
    <n v="24"/>
    <s v="USD"/>
    <n v="24"/>
    <s v="VARIAS"/>
    <s v="JEG"/>
    <s v="ZAC"/>
    <s v="USA"/>
    <s v="MDS"/>
    <s v="M19"/>
    <s v="O"/>
    <s v="LAND EXPO"/>
    <n v="75640000"/>
    <s v="NO COMMENTS"/>
    <m/>
    <m/>
    <s v="09"/>
    <s v="NO"/>
    <n v="0"/>
    <s v="NO"/>
    <m/>
    <m/>
    <m/>
  </r>
  <r>
    <s v="09"/>
    <s v="MXG"/>
    <n v="1433"/>
    <x v="6"/>
    <s v="Freight"/>
    <s v="FreightFG-R-2136LE25.M01"/>
    <x v="1148"/>
    <n v="56361"/>
    <s v="MARZO"/>
    <d v="2026-02-27T00:00:00"/>
    <s v="3323 - 6052111"/>
    <s v="OTRO"/>
    <s v="LAND EXPO"/>
    <n v="5305315"/>
    <n v="0"/>
    <n v="0"/>
    <n v="5197"/>
    <n v="0"/>
    <n v="0"/>
    <n v="5197"/>
    <s v="USD"/>
    <n v="5197"/>
    <d v="2026-02-16T00:00:00"/>
    <s v="JOHNSON ELECTRIC GROUP MEXICO, S. DE R.L.C.V."/>
    <s v="USA"/>
    <s v="USA"/>
    <s v="SAIA-BURGESS AUTOMOTIVE ACTUATORS"/>
    <s v="M01"/>
    <s v="O"/>
    <s v="LAND EXPO"/>
    <s v="59210003"/>
    <s v="NO COMMENTS"/>
    <m/>
    <m/>
    <s v="09"/>
    <s v="SI"/>
    <n v="5197"/>
    <s v="SI"/>
    <m/>
    <m/>
    <m/>
  </r>
  <r>
    <s v="09"/>
    <s v="MXG"/>
    <n v="1434"/>
    <x v="6"/>
    <s v="Freight"/>
    <s v="FreightFG-R-2137LE25.M01"/>
    <x v="1149"/>
    <n v="56362"/>
    <s v="MARZO"/>
    <d v="2026-02-27T00:00:00"/>
    <s v="3323 - 6052111"/>
    <s v="OTRO"/>
    <s v="LAND EXPO"/>
    <n v="553899"/>
    <n v="0"/>
    <n v="0"/>
    <n v="5225"/>
    <n v="0"/>
    <n v="0"/>
    <n v="5225"/>
    <s v="USD"/>
    <n v="5225"/>
    <d v="2026-02-17T00:00:00"/>
    <s v="JOHNSON ELECTRIC GROUP MEXICO, S. DE R.L.C.V."/>
    <s v="USA"/>
    <s v="USA"/>
    <s v="GOGGIN WAREHOUSING LLC."/>
    <s v="M01"/>
    <s v="O"/>
    <s v="LAND EXPO"/>
    <s v="59210003"/>
    <s v="NO COMMENTS"/>
    <m/>
    <m/>
    <s v="09"/>
    <s v="NO"/>
    <n v="0"/>
    <s v="NO"/>
    <m/>
    <m/>
    <m/>
  </r>
  <r>
    <s v="09"/>
    <s v="MXG"/>
    <n v="1435"/>
    <x v="6"/>
    <s v="Freight"/>
    <s v="FreightFG-R-2140LE25.M01"/>
    <x v="1150"/>
    <n v="56363"/>
    <s v="MARZO"/>
    <d v="2026-02-27T00:00:00"/>
    <s v="3323 - 6052111"/>
    <s v="OTRO"/>
    <s v="LAND EXPO"/>
    <n v="5183439"/>
    <n v="0"/>
    <n v="0"/>
    <n v="4545"/>
    <n v="0"/>
    <n v="0"/>
    <n v="4545"/>
    <s v="USD"/>
    <n v="4545"/>
    <d v="2026-02-21T00:00:00"/>
    <s v="JOHNSON ELECTRIC GROUP MEXICO, S. DE R.L.C.V."/>
    <s v="USA"/>
    <s v="USA"/>
    <s v="MEMPHIS DISTRIBUTION SERVICES"/>
    <s v="M01"/>
    <s v="O"/>
    <s v="LAND EXPO"/>
    <s v="59210003"/>
    <s v="NO COMMENTS"/>
    <m/>
    <m/>
    <s v="09"/>
    <s v="NO"/>
    <n v="0"/>
    <s v="NO"/>
    <m/>
    <m/>
    <m/>
  </r>
  <r>
    <s v="09"/>
    <s v="MXG"/>
    <n v="1436"/>
    <x v="6"/>
    <s v="Freight"/>
    <s v="FreightFG-R-2141LE25.M19"/>
    <x v="1151"/>
    <n v="56380"/>
    <s v="MARZO"/>
    <d v="2026-02-27T00:00:00"/>
    <s v="3323 - 6052111"/>
    <s v="OTRO"/>
    <s v="LAND EXPO"/>
    <n v="553898"/>
    <n v="0"/>
    <n v="0"/>
    <n v="6025"/>
    <n v="0"/>
    <n v="0"/>
    <n v="6025"/>
    <s v="USD"/>
    <n v="6025"/>
    <d v="2026-02-21T00:00:00"/>
    <s v="JOHNSON ELECTRIC GROUP MEXICO, S. DE R.L.C.V."/>
    <s v="USA"/>
    <s v="USA"/>
    <s v="APX WAREHOUSE "/>
    <s v="M19"/>
    <s v="O"/>
    <s v="LAND EXPO"/>
    <s v="59210003"/>
    <s v="NO COMMENTS"/>
    <m/>
    <m/>
    <s v="09"/>
    <s v="NO"/>
    <n v="0"/>
    <s v="NO"/>
    <m/>
    <m/>
    <m/>
  </r>
  <r>
    <s v="09"/>
    <s v="MXG"/>
    <n v="1437"/>
    <x v="6"/>
    <s v="Freight"/>
    <s v="FreightFG-R-2142LE25.M19"/>
    <x v="1152"/>
    <n v="56381"/>
    <s v="MARZO"/>
    <d v="2026-02-27T00:00:00"/>
    <s v="3323 - 6052111"/>
    <s v="OTRO"/>
    <s v="LAND EXPO"/>
    <n v="5184488"/>
    <n v="0"/>
    <n v="0"/>
    <n v="5197"/>
    <n v="0"/>
    <n v="0"/>
    <n v="5197"/>
    <s v="USD"/>
    <n v="5197"/>
    <d v="2026-02-21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9"/>
    <s v="SI"/>
    <n v="5197"/>
    <s v="SI"/>
    <m/>
    <m/>
    <m/>
  </r>
  <r>
    <s v="09"/>
    <s v="MXG"/>
    <n v="1438"/>
    <x v="6"/>
    <s v="Freight"/>
    <s v="FreightFG-R-2143LE25.M19"/>
    <x v="1153"/>
    <n v="56382"/>
    <s v="MARZO"/>
    <d v="2026-02-27T00:00:00"/>
    <s v="3323 - 6052111"/>
    <s v="OTRO"/>
    <s v="LAND EXPO"/>
    <n v="5182950"/>
    <n v="0"/>
    <n v="0"/>
    <n v="5197"/>
    <n v="0"/>
    <n v="0"/>
    <n v="5197"/>
    <s v="USD"/>
    <n v="5197"/>
    <d v="2026-02-21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09"/>
    <s v="SI"/>
    <n v="5197"/>
    <s v="SI"/>
    <m/>
    <m/>
    <m/>
  </r>
  <r>
    <s v="09"/>
    <s v="MXG"/>
    <n v="1439"/>
    <x v="6"/>
    <s v="Freight"/>
    <s v="FreightRM-J-1218LI26-M19"/>
    <x v="1154"/>
    <n v="56383"/>
    <s v="MARZO"/>
    <d v="2026-02-27T00:00:00"/>
    <s v="3323 - 6052111"/>
    <s v="OTRO"/>
    <s v="LOCAL MOV"/>
    <s v="OTRO"/>
    <n v="0"/>
    <n v="0"/>
    <n v="150"/>
    <n v="0"/>
    <n v="0"/>
    <n v="150"/>
    <s v="USD"/>
    <n v="150"/>
    <d v="2026-02-23T00:00:00"/>
    <s v="JOHNSON ELECTRIC GROUP MEXICO, S. DE R.L.C.V."/>
    <s v="USA"/>
    <s v="USA"/>
    <s v="TDS FORWARDING"/>
    <s v="M19"/>
    <s v="I"/>
    <s v="LAND IMPO"/>
    <s v="67110002"/>
    <s v="NO COMMENTS"/>
    <m/>
    <m/>
    <s v="09"/>
    <s v="NO"/>
    <n v="0"/>
    <s v="NO"/>
    <m/>
    <m/>
    <m/>
  </r>
  <r>
    <s v="09"/>
    <s v="MXG"/>
    <n v="1440"/>
    <x v="6"/>
    <s v="Freight"/>
    <s v="FreightFG-R-2144LE25.M01"/>
    <x v="1155"/>
    <n v="56404"/>
    <s v="MARZO"/>
    <d v="2026-02-27T00:00:00"/>
    <s v="3323 - 6052679"/>
    <s v="OTRO"/>
    <s v="LAND EXPO"/>
    <n v="548259"/>
    <n v="0"/>
    <n v="0"/>
    <n v="5225"/>
    <n v="0"/>
    <n v="0"/>
    <n v="5225"/>
    <s v="USD"/>
    <n v="5225"/>
    <d v="2026-02-24T00:00:00"/>
    <s v="JOHNSON ELECTRIC GROUP MEXICO, S. DE R.L.C.V."/>
    <s v="USA"/>
    <s v="USA"/>
    <s v="GOGGIN WAREHOUSING LLC."/>
    <s v="M01"/>
    <s v="O"/>
    <s v="LAND EXPO"/>
    <s v="59210003"/>
    <s v="NO COMMENTS"/>
    <m/>
    <m/>
    <s v="09"/>
    <s v="NO"/>
    <n v="0"/>
    <s v="NO"/>
    <m/>
    <m/>
    <m/>
  </r>
  <r>
    <s v="09"/>
    <s v="MXG"/>
    <n v="1441"/>
    <x v="15"/>
    <s v="Freight"/>
    <s v="FreightFG-V-026-V1E26-M01.2"/>
    <x v="1156"/>
    <s v="MX-1097"/>
    <s v="MARZO"/>
    <d v="2026-02-21T00:00:00"/>
    <s v="26-730-3658-6001026"/>
    <s v="NISSAN"/>
    <s v="SEA IMPO"/>
    <s v="RABON"/>
    <n v="0"/>
    <n v="0"/>
    <n v="12000"/>
    <n v="1920"/>
    <n v="480"/>
    <n v="13440"/>
    <s v="MXN"/>
    <n v="767.83765718105326"/>
    <d v="2026-02-23T00:00:00"/>
    <s v="JEG"/>
    <s v="ZAC"/>
    <s v="AGS"/>
    <s v="NISSAN"/>
    <s v="M01"/>
    <s v="O"/>
    <s v="LAND EXPO"/>
    <s v="59210003"/>
    <s v="NO COMMENTS"/>
    <m/>
    <m/>
    <s v="09"/>
    <s v="NO"/>
    <n v="0"/>
    <s v="NO"/>
    <m/>
    <m/>
    <m/>
  </r>
  <r>
    <s v="09"/>
    <s v="MXG"/>
    <n v="1442"/>
    <x v="15"/>
    <s v="Freight"/>
    <s v="FreightRM-R-033-SI26-M19"/>
    <x v="1157"/>
    <s v="MX-1098"/>
    <s v="MARZO"/>
    <d v="2026-02-26T00:00:00"/>
    <m/>
    <s v="ELICA"/>
    <s v="SEA IMPO"/>
    <s v="LIGERO"/>
    <n v="0"/>
    <n v="0"/>
    <n v="16905"/>
    <n v="2704.8"/>
    <n v="676.2"/>
    <n v="18933.599999999999"/>
    <s v="MXN"/>
    <n v="1081.6912995538087"/>
    <d v="2026-02-27T00:00:00"/>
    <s v="ELICA"/>
    <s v="QRO"/>
    <s v="ZAC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443"/>
    <x v="15"/>
    <s v="Freight"/>
    <s v="FreightAF-M-052-SI26-M46/AF-M-062-SI26-M46"/>
    <x v="1158"/>
    <s v="CAL-4127"/>
    <s v="MARZO"/>
    <d v="2026-02-26T00:00:00"/>
    <s v="2616-1690-6003925/2616-1690-6003935"/>
    <s v="ZCSU7120029/FWRU0040083"/>
    <s v="SEA IMPO"/>
    <s v="CONTENEDOR"/>
    <n v="0"/>
    <n v="0"/>
    <n v="72500"/>
    <n v="11600"/>
    <n v="2900"/>
    <n v="81200"/>
    <s v="MXN"/>
    <n v="4639.0191788021966"/>
    <d v="2026-02-28T00:00:00"/>
    <s v="JE-CHN"/>
    <s v="CHN"/>
    <s v="ZCL"/>
    <s v="JEG"/>
    <s v="M46"/>
    <s v="I"/>
    <s v="SEA IMPO"/>
    <s v="67120000"/>
    <s v="NO COMMENTS"/>
    <m/>
    <m/>
    <s v="09"/>
    <s v="NO"/>
    <n v="0"/>
    <s v="NO"/>
    <m/>
    <m/>
    <m/>
  </r>
  <r>
    <s v="09"/>
    <s v="MXG"/>
    <n v="1444"/>
    <x v="7"/>
    <s v="STORAGE"/>
    <s v="STORAGEFG-R-2073LE25.M19"/>
    <x v="79"/>
    <n v="146643"/>
    <s v="MARZO"/>
    <d v="2026-02-20T00:00:00"/>
    <m/>
    <s v="OTRO"/>
    <s v="LAND IMPO"/>
    <s v="OTRO"/>
    <n v="0"/>
    <n v="0"/>
    <n v="37.6"/>
    <n v="0"/>
    <n v="0"/>
    <n v="37.6"/>
    <s v="USD"/>
    <n v="37.6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45"/>
    <x v="7"/>
    <s v="STORAGE"/>
    <s v="STORAGEFG-R-1992LE25.M19"/>
    <x v="601"/>
    <n v="146644"/>
    <s v="MARZO"/>
    <d v="2026-02-20T00:00:00"/>
    <m/>
    <s v="OTRO"/>
    <s v="LAND IMPO"/>
    <s v="OTRO"/>
    <n v="0"/>
    <n v="0"/>
    <n v="42.7"/>
    <n v="0"/>
    <n v="0"/>
    <n v="42.7"/>
    <s v="USD"/>
    <n v="42.7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46"/>
    <x v="7"/>
    <s v="STORAGE"/>
    <s v="STORAGEFG-R-2128LE25.M19"/>
    <x v="1015"/>
    <n v="146664"/>
    <s v="MARZO"/>
    <d v="2026-02-23T00:00:00"/>
    <m/>
    <s v="OTRO"/>
    <s v="LAND IMPO"/>
    <s v="OTRO"/>
    <n v="0"/>
    <n v="0"/>
    <n v="89.3"/>
    <n v="0"/>
    <n v="0"/>
    <n v="89.3"/>
    <s v="USD"/>
    <n v="89.3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47"/>
    <x v="7"/>
    <s v="STORAGE"/>
    <s v="STORAGERM-J-1190LI26-M19"/>
    <x v="1159"/>
    <n v="146669"/>
    <s v="MARZO"/>
    <d v="2026-02-23T00:00:00"/>
    <m/>
    <s v="OTRO"/>
    <s v="LAND IMPO"/>
    <s v="OTRO"/>
    <n v="0"/>
    <n v="0"/>
    <n v="599.65"/>
    <n v="0"/>
    <n v="0"/>
    <n v="599.65"/>
    <s v="USD"/>
    <n v="599.65"/>
    <s v="VARIAS"/>
    <s v="LDO"/>
    <s v="LDO"/>
    <s v="ZCL"/>
    <s v="JOHNSON MX"/>
    <s v="M19"/>
    <s v="I"/>
    <s v="LAND IMPO"/>
    <s v="67115005"/>
    <s v="NO COMMENTS"/>
    <m/>
    <m/>
    <s v="09"/>
    <s v="NO"/>
    <n v="0"/>
    <s v="NO"/>
    <m/>
    <m/>
    <m/>
  </r>
  <r>
    <s v="09"/>
    <s v="MXG"/>
    <n v="1448"/>
    <x v="7"/>
    <s v="STORAGE"/>
    <s v="STORAGERM-J-1187LI26-M19.1"/>
    <x v="1160"/>
    <n v="146673"/>
    <s v="MARZO"/>
    <d v="2026-02-25T00:00:00"/>
    <s v="240-3483-6089016"/>
    <s v="CAJA: CB-052"/>
    <s v="LAND IMPO"/>
    <s v="CAJA: CB-052"/>
    <n v="0"/>
    <n v="0"/>
    <n v="183.5"/>
    <n v="0"/>
    <n v="0"/>
    <n v="183.5"/>
    <s v="USD"/>
    <n v="183.5"/>
    <d v="2026-02-03T00:00:00"/>
    <s v="DICEX"/>
    <s v="LDO"/>
    <s v="ZCL"/>
    <s v="JOHNSON MX"/>
    <s v="M19"/>
    <s v="I"/>
    <s v="LAND IMPO"/>
    <s v="67115005"/>
    <s v="NO COMMENTS"/>
    <m/>
    <m/>
    <s v="09"/>
    <s v="NO"/>
    <n v="0"/>
    <s v="NO"/>
    <m/>
    <m/>
    <m/>
  </r>
  <r>
    <s v="09"/>
    <s v="MXG"/>
    <n v="1449"/>
    <x v="7"/>
    <s v="STORAGE"/>
    <s v="STORAGERM-J-1197LI26-M19.1"/>
    <x v="1161"/>
    <n v="146675"/>
    <s v="MARZO"/>
    <d v="2026-02-25T00:00:00"/>
    <s v="240-3483-6089021"/>
    <s v="CAJA: 531890"/>
    <s v="LAND IMPO"/>
    <s v="CAJA: 531890"/>
    <n v="0"/>
    <n v="0"/>
    <n v="441.25"/>
    <n v="0"/>
    <n v="0"/>
    <n v="441.25"/>
    <s v="USD"/>
    <n v="441.25"/>
    <d v="2026-02-06T00:00:00"/>
    <s v="DICEX"/>
    <s v="LDO"/>
    <s v="ZCL"/>
    <s v="JOHNSON MX"/>
    <s v="M19"/>
    <s v="I"/>
    <s v="LAND IMPO"/>
    <s v="67115005"/>
    <s v="NO COMMENTS"/>
    <m/>
    <m/>
    <s v="09"/>
    <s v="NO"/>
    <n v="0"/>
    <s v="NO"/>
    <m/>
    <m/>
    <m/>
  </r>
  <r>
    <s v="09"/>
    <s v="MXG"/>
    <n v="1450"/>
    <x v="7"/>
    <s v="STORAGE"/>
    <s v="STORAGERM-J-1202LI26-M19"/>
    <x v="1162"/>
    <n v="146674"/>
    <s v="MARZO"/>
    <d v="2026-02-25T00:00:00"/>
    <s v="800-3483-6082007"/>
    <s v="CAJA: 38-BF-2S"/>
    <s v="LAND IMPO"/>
    <s v="CAJA: 38-BF-2S"/>
    <n v="0"/>
    <n v="0"/>
    <n v="55.5"/>
    <n v="0"/>
    <n v="0"/>
    <n v="55.5"/>
    <s v="USD"/>
    <n v="55.5"/>
    <d v="2026-02-09T00:00:00"/>
    <s v="DICEX"/>
    <s v="LDO"/>
    <s v="ZCL"/>
    <s v="JOHNSON MX"/>
    <s v="M19"/>
    <s v="I"/>
    <s v="LAND IMPO"/>
    <s v="67115005"/>
    <s v="NO COMMENTS"/>
    <m/>
    <m/>
    <s v="09"/>
    <s v="NO"/>
    <n v="0"/>
    <s v="NO"/>
    <m/>
    <m/>
    <m/>
  </r>
  <r>
    <s v="09"/>
    <s v="MXG"/>
    <n v="1451"/>
    <x v="7"/>
    <s v="STORAGE"/>
    <s v="STORAGERM-J-1201LI26-M19"/>
    <x v="961"/>
    <n v="146676"/>
    <s v="MARZO"/>
    <d v="2026-02-25T00:00:00"/>
    <s v="240-3483-6089022"/>
    <s v="CAJA: 531882"/>
    <s v="LAND IMPO"/>
    <s v="CAJA: 531882"/>
    <n v="0"/>
    <n v="0"/>
    <n v="249.75"/>
    <n v="0"/>
    <n v="0"/>
    <n v="249.75"/>
    <s v="USD"/>
    <n v="249.75"/>
    <d v="2026-02-09T00:00:00"/>
    <s v="DICEX"/>
    <s v="LDO"/>
    <s v="ZCL"/>
    <s v="JOHNSON MX"/>
    <s v="M19"/>
    <s v="I"/>
    <s v="LAND IMPO"/>
    <s v="67115005"/>
    <s v="NO COMMENTS"/>
    <m/>
    <m/>
    <s v="09"/>
    <s v="NO"/>
    <n v="0"/>
    <s v="NO"/>
    <m/>
    <m/>
    <m/>
  </r>
  <r>
    <s v="09"/>
    <s v="MXG"/>
    <n v="1452"/>
    <x v="7"/>
    <s v="STORAGE"/>
    <s v="STORAGERM-J-1247LI26-M19"/>
    <x v="1163"/>
    <n v="146677"/>
    <s v="MARZO"/>
    <d v="2026-02-25T00:00:00"/>
    <s v="240-3483-6089019"/>
    <s v="CAJA: 530103"/>
    <s v="LAND IMPO"/>
    <s v="CAJA: 530103"/>
    <n v="0"/>
    <n v="0"/>
    <n v="413.5"/>
    <n v="0"/>
    <n v="0"/>
    <n v="413.5"/>
    <s v="USD"/>
    <n v="413.5"/>
    <d v="2026-02-13T00:00:00"/>
    <s v="DICEX"/>
    <s v="LDO"/>
    <s v="ZCL"/>
    <s v="JOHNSON MX"/>
    <s v="M19"/>
    <s v="I"/>
    <s v="LAND IMPO"/>
    <s v="67115005"/>
    <s v="NO COMMENTS"/>
    <m/>
    <m/>
    <s v="09"/>
    <s v="NO"/>
    <n v="0"/>
    <s v="NO"/>
    <m/>
    <m/>
    <m/>
  </r>
  <r>
    <s v="09"/>
    <s v="MXG"/>
    <n v="1453"/>
    <x v="7"/>
    <s v="STORAGE"/>
    <s v="STORAGEFG-R-1996LE25.M19"/>
    <x v="1037"/>
    <n v="146678"/>
    <s v="MARZO"/>
    <d v="2026-02-25T00:00:00"/>
    <m/>
    <n v="6022453"/>
    <s v="LAND IMPO"/>
    <s v="OTRO"/>
    <n v="0"/>
    <n v="0"/>
    <n v="167.6"/>
    <n v="0"/>
    <n v="0"/>
    <n v="167.6"/>
    <s v="USD"/>
    <n v="167.6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54"/>
    <x v="7"/>
    <s v="STORAGE"/>
    <s v="STORAGEFG-R-2089LE25.M19"/>
    <x v="273"/>
    <n v="146679"/>
    <s v="MARZO"/>
    <d v="2026-02-25T00:00:00"/>
    <m/>
    <n v="6028578"/>
    <s v="LAND IMPO"/>
    <s v="OTRO"/>
    <n v="0"/>
    <n v="0"/>
    <n v="65.5"/>
    <n v="0"/>
    <n v="0"/>
    <n v="65.5"/>
    <s v="USD"/>
    <n v="65.5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55"/>
    <x v="7"/>
    <s v="STORAGE"/>
    <s v="STORAGEFG-R-2080LE25.M19"/>
    <x v="87"/>
    <n v="146680"/>
    <s v="MARZO"/>
    <d v="2026-02-25T00:00:00"/>
    <m/>
    <n v="6109405"/>
    <s v="LAND IMPO"/>
    <s v="OTRO"/>
    <n v="0"/>
    <n v="0"/>
    <n v="263.60000000000002"/>
    <n v="0"/>
    <n v="0"/>
    <n v="263.60000000000002"/>
    <s v="USD"/>
    <n v="263.60000000000002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56"/>
    <x v="7"/>
    <s v="STORAGE"/>
    <s v="STORAGEFG-R-2097LE25.M19"/>
    <x v="470"/>
    <n v="146681"/>
    <s v="MARZO"/>
    <d v="2026-02-25T00:00:00"/>
    <m/>
    <n v="6038045"/>
    <s v="LAND IMPO"/>
    <s v="OTRO"/>
    <n v="0"/>
    <n v="0"/>
    <n v="57.6"/>
    <n v="0"/>
    <n v="0"/>
    <n v="57.6"/>
    <s v="USD"/>
    <n v="57.6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57"/>
    <x v="7"/>
    <s v="STORAGE"/>
    <s v="STORAGEFG-R-2078LE25.M19"/>
    <x v="81"/>
    <n v="146682"/>
    <s v="MARZO"/>
    <d v="2026-02-25T00:00:00"/>
    <m/>
    <n v="6047248"/>
    <s v="LAND IMPO"/>
    <s v="OTRO"/>
    <n v="0"/>
    <n v="0"/>
    <n v="35.1"/>
    <n v="0"/>
    <n v="0"/>
    <n v="35.1"/>
    <s v="USD"/>
    <n v="35.1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58"/>
    <x v="7"/>
    <s v="STORAGE"/>
    <s v="STORAGEFG-R-2093LE25.M19"/>
    <x v="434"/>
    <n v="146683"/>
    <s v="MARZO"/>
    <d v="2026-02-25T00:00:00"/>
    <m/>
    <n v="6046918"/>
    <s v="LAND IMPO"/>
    <s v="OTRO"/>
    <n v="0"/>
    <n v="0"/>
    <n v="29.7"/>
    <n v="0"/>
    <n v="0"/>
    <n v="29.7"/>
    <s v="USD"/>
    <n v="29.7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59"/>
    <x v="7"/>
    <s v="STORAGE"/>
    <s v="STORAGEFG-R-2093LE25.M19"/>
    <x v="434"/>
    <n v="146684"/>
    <s v="MARZO"/>
    <d v="2026-02-25T00:00:00"/>
    <m/>
    <n v="6042582"/>
    <s v="LAND IMPO"/>
    <s v="OTRO"/>
    <n v="0"/>
    <n v="0"/>
    <n v="117.4"/>
    <n v="0"/>
    <n v="0"/>
    <n v="117.4"/>
    <s v="USD"/>
    <n v="117.4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60"/>
    <x v="7"/>
    <s v="STORAGE"/>
    <s v="STORAGEFG-R-2082LE24.M19"/>
    <x v="597"/>
    <n v="146685"/>
    <s v="MARZO"/>
    <d v="2026-02-25T00:00:00"/>
    <m/>
    <n v="6055846"/>
    <s v="LAND IMPO"/>
    <s v="OTRO"/>
    <n v="0"/>
    <n v="0"/>
    <n v="82.7"/>
    <n v="0"/>
    <n v="0"/>
    <n v="82.7"/>
    <s v="USD"/>
    <n v="82.7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61"/>
    <x v="7"/>
    <s v="STORAGE"/>
    <s v="STORAGEFG-R-2033LE25.M19"/>
    <x v="95"/>
    <n v="146686"/>
    <s v="MARZO"/>
    <d v="2026-02-25T00:00:00"/>
    <m/>
    <s v="OTRO"/>
    <s v="LAND IMPO"/>
    <s v="OTRO"/>
    <n v="0"/>
    <n v="0"/>
    <n v="124.6"/>
    <n v="0"/>
    <n v="0"/>
    <n v="124.6"/>
    <s v="USD"/>
    <n v="124.6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62"/>
    <x v="7"/>
    <s v="STORAGE"/>
    <s v="STORAGEFG-R-2099LE25.M19"/>
    <x v="583"/>
    <n v="146687"/>
    <s v="MARZO"/>
    <d v="2026-02-25T00:00:00"/>
    <m/>
    <n v="6083877"/>
    <s v="LAND IMPO"/>
    <s v="OTRO"/>
    <n v="0"/>
    <n v="0"/>
    <n v="177.9"/>
    <n v="0"/>
    <n v="0"/>
    <n v="177.9"/>
    <s v="USD"/>
    <n v="177.9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63"/>
    <x v="7"/>
    <s v="STORAGE"/>
    <s v="STORAGEFG-R-2103LE25.M19"/>
    <x v="586"/>
    <n v="146688"/>
    <s v="MARZO"/>
    <d v="2026-02-25T00:00:00"/>
    <m/>
    <n v="6089373"/>
    <s v="LAND IMPO"/>
    <s v="OTRO"/>
    <n v="0"/>
    <n v="0"/>
    <n v="108"/>
    <n v="0"/>
    <n v="0"/>
    <n v="108"/>
    <s v="USD"/>
    <n v="108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64"/>
    <x v="7"/>
    <s v="STORAGE"/>
    <s v="STORAGEFG-R-2031LE25.M19"/>
    <x v="345"/>
    <n v="146689"/>
    <s v="MARZO"/>
    <d v="2026-02-25T00:00:00"/>
    <m/>
    <n v="6050042"/>
    <s v="LAND IMPO"/>
    <s v="OTRO"/>
    <n v="0"/>
    <n v="0"/>
    <n v="79.099999999999994"/>
    <n v="0"/>
    <n v="0"/>
    <n v="79.099999999999994"/>
    <s v="USD"/>
    <n v="79.099999999999994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65"/>
    <x v="7"/>
    <s v="STORAGE"/>
    <s v="STORAGEFG-R-2110LE25.M19"/>
    <x v="713"/>
    <n v="146690"/>
    <s v="MARZO"/>
    <d v="2026-02-25T00:00:00"/>
    <m/>
    <n v="6079627"/>
    <s v="LAND IMPO"/>
    <s v="OTRO"/>
    <n v="0"/>
    <n v="0"/>
    <n v="37"/>
    <n v="0"/>
    <n v="0"/>
    <n v="37"/>
    <s v="USD"/>
    <n v="37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66"/>
    <x v="7"/>
    <s v="STORAGE"/>
    <s v="STORAGEFG-R-2108LE25.M19"/>
    <x v="715"/>
    <n v="146691"/>
    <s v="MARZO"/>
    <d v="2026-02-25T00:00:00"/>
    <m/>
    <n v="6082003"/>
    <s v="LAND IMPO"/>
    <s v="OTRO"/>
    <n v="0"/>
    <n v="0"/>
    <n v="91.3"/>
    <n v="0"/>
    <n v="0"/>
    <n v="91.3"/>
    <s v="USD"/>
    <n v="91.3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67"/>
    <x v="7"/>
    <s v="STORAGE"/>
    <s v="STORAGEFG-R-2113LE25.M19"/>
    <x v="721"/>
    <n v="146692"/>
    <s v="MARZO"/>
    <d v="2026-02-25T00:00:00"/>
    <m/>
    <s v="OTRO"/>
    <s v="LAND IMPO"/>
    <s v="OTRO"/>
    <n v="0"/>
    <n v="0"/>
    <n v="29.7"/>
    <n v="0"/>
    <n v="0"/>
    <n v="29.7"/>
    <s v="USD"/>
    <n v="29.7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68"/>
    <x v="7"/>
    <s v="STORAGE"/>
    <s v="STORAGEFG-R-2113LE25.M19"/>
    <x v="721"/>
    <n v="146693"/>
    <s v="MARZO"/>
    <d v="2026-02-25T00:00:00"/>
    <m/>
    <n v="6084137"/>
    <s v="LAND IMPO"/>
    <s v="OTRO"/>
    <n v="0"/>
    <n v="0"/>
    <n v="45.6"/>
    <n v="0"/>
    <n v="0"/>
    <n v="45.6"/>
    <s v="USD"/>
    <n v="45.6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69"/>
    <x v="7"/>
    <s v="STORAGE"/>
    <s v="STORAGEFG-R-2125LE25.M19"/>
    <x v="886"/>
    <n v="146694"/>
    <s v="MARZO"/>
    <d v="2026-02-25T00:00:00"/>
    <m/>
    <s v="OTRO"/>
    <s v="LAND IMPO"/>
    <s v="OTRO"/>
    <n v="0"/>
    <n v="0"/>
    <n v="30.9"/>
    <n v="0"/>
    <n v="0"/>
    <n v="30.9"/>
    <s v="USD"/>
    <n v="30.9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70"/>
    <x v="7"/>
    <s v="STORAGE"/>
    <s v="STORAGEFG-R-2122LE25.M19"/>
    <x v="883"/>
    <n v="146695"/>
    <s v="MARZO"/>
    <d v="2026-02-25T00:00:00"/>
    <m/>
    <s v="OTRO"/>
    <s v="LAND IMPO"/>
    <s v="OTRO"/>
    <n v="0"/>
    <n v="0"/>
    <n v="31.3"/>
    <n v="0"/>
    <n v="0"/>
    <n v="31.3"/>
    <s v="USD"/>
    <n v="31.3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71"/>
    <x v="7"/>
    <s v="STORAGE"/>
    <s v="STORAGEFG-R-2007LE25.M19"/>
    <x v="109"/>
    <n v="146696"/>
    <s v="MARZO"/>
    <d v="2026-02-25T00:00:00"/>
    <m/>
    <n v="6047102"/>
    <s v="LAND IMPO"/>
    <s v="OTRO"/>
    <n v="0"/>
    <n v="0"/>
    <n v="117.9"/>
    <n v="0"/>
    <n v="0"/>
    <n v="117.9"/>
    <s v="USD"/>
    <n v="117.9"/>
    <s v="VARIAS"/>
    <s v="LDO"/>
    <s v="LDO"/>
    <s v="ZCL"/>
    <s v="JOHNSON MX"/>
    <s v="M19"/>
    <s v="O"/>
    <s v="LAND EXPO"/>
    <n v="75640000"/>
    <s v="NO COMMENTS"/>
    <m/>
    <m/>
    <s v="09"/>
    <s v="NO"/>
    <n v="0"/>
    <s v="NO"/>
    <m/>
    <m/>
    <m/>
  </r>
  <r>
    <s v="09"/>
    <s v="MXG"/>
    <n v="1472"/>
    <x v="8"/>
    <s v="Freight"/>
    <s v="FreightRM-M-247-SI25-M19-L"/>
    <x v="612"/>
    <n v="4816"/>
    <s v="MARZO"/>
    <d v="2026-02-24T00:00:00"/>
    <m/>
    <s v="OTRO"/>
    <s v="LAND IMPO"/>
    <s v="CARGA SUELTA"/>
    <n v="0"/>
    <n v="0"/>
    <n v="27750"/>
    <n v="4440"/>
    <n v="1110"/>
    <n v="31080"/>
    <s v="MXN"/>
    <n v="1775.6245822311855"/>
    <d v="2026-02-25T00:00:00"/>
    <s v="VARIOUS"/>
    <s v="ALT"/>
    <s v="ZAC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473"/>
    <x v="8"/>
    <s v="Freight"/>
    <s v="FreightRM-R-020-SI26-M19"/>
    <x v="778"/>
    <n v="4819"/>
    <s v="MARZO"/>
    <d v="2026-02-24T00:00:00"/>
    <m/>
    <s v="OTRO"/>
    <s v="LAND IMPO"/>
    <s v="TEMU 5465011"/>
    <n v="0"/>
    <n v="0"/>
    <n v="36500"/>
    <n v="5840"/>
    <n v="1460"/>
    <n v="40880"/>
    <s v="MXN"/>
    <n v="2335.5062072590367"/>
    <d v="2026-02-25T00:00:00"/>
    <s v="VARIOUS"/>
    <s v="ALT"/>
    <s v="ZAC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474"/>
    <x v="8"/>
    <s v="Freight"/>
    <s v="FreightRM-A-005-SI26-M19-L"/>
    <x v="733"/>
    <n v="4823"/>
    <s v="MARZO"/>
    <d v="2026-02-26T00:00:00"/>
    <m/>
    <s v="OTRO"/>
    <s v="LAND IMPO"/>
    <s v="CARGA SUELTA"/>
    <n v="0"/>
    <n v="0"/>
    <n v="36500"/>
    <n v="5840"/>
    <n v="1460"/>
    <n v="40880"/>
    <s v="MXN"/>
    <n v="2335.5062072590367"/>
    <d v="2026-02-27T00:00:00"/>
    <s v="VARIOUS"/>
    <s v="ALT"/>
    <s v="ZAC"/>
    <s v="JEG"/>
    <s v="M19"/>
    <s v="I"/>
    <s v="SEA IMPO"/>
    <s v="67120000"/>
    <s v="NO COMMENTS"/>
    <m/>
    <m/>
    <s v="09"/>
    <s v="NO"/>
    <n v="0"/>
    <s v="NO"/>
    <m/>
    <m/>
    <m/>
  </r>
  <r>
    <s v="09"/>
    <s v="MXG"/>
    <n v="1475"/>
    <x v="19"/>
    <s v="Freight"/>
    <s v="FreightRM-J-1229LI26-M19"/>
    <x v="1164"/>
    <s v="9438586-1"/>
    <s v="MARZO"/>
    <d v="2026-02-26T00:00:00"/>
    <m/>
    <s v="1420-1E90020"/>
    <s v="LAND IMPO"/>
    <s v="OTRO"/>
    <n v="0"/>
    <n v="0"/>
    <n v="2200"/>
    <n v="0"/>
    <n v="0"/>
    <n v="2200"/>
    <s v="USD"/>
    <n v="2200"/>
    <s v="VARIAS"/>
    <s v="Metrican Stamping, LLC"/>
    <s v="USA"/>
    <s v="USA"/>
    <s v="TDS"/>
    <s v="M19"/>
    <s v="I"/>
    <s v="LAND IMPO"/>
    <s v="67110002"/>
    <s v="NO COMMENTS"/>
    <m/>
    <m/>
    <s v="09"/>
    <s v="NO"/>
    <n v="0"/>
    <s v="NO"/>
    <m/>
    <m/>
    <m/>
  </r>
  <r>
    <s v="09"/>
    <s v="MXG"/>
    <n v="1476"/>
    <x v="19"/>
    <s v="Freight"/>
    <s v="FreightRM-J-1235LI26-M19.CS9583"/>
    <x v="1165"/>
    <s v="9443018-1"/>
    <s v="MARZO"/>
    <d v="2025-02-25T00:00:00"/>
    <m/>
    <s v="1908-1E90143"/>
    <s v="LAND IMPO"/>
    <s v="OTRO"/>
    <n v="0"/>
    <n v="0"/>
    <n v="2355"/>
    <n v="0"/>
    <n v="0"/>
    <n v="2355"/>
    <s v="USD"/>
    <n v="2355"/>
    <s v="VARIAS"/>
    <s v="MDS"/>
    <s v="USA"/>
    <s v="USA"/>
    <s v="TDS"/>
    <s v="M19"/>
    <s v="I"/>
    <s v="LAND IMPO"/>
    <n v="67180000"/>
    <s v="NO COMMENTS"/>
    <m/>
    <m/>
    <s v="09"/>
    <s v="NO"/>
    <n v="0"/>
    <s v="NO"/>
    <s v="CS000009583"/>
    <m/>
    <m/>
  </r>
  <r>
    <s v="09"/>
    <s v="MXG"/>
    <n v="1477"/>
    <x v="19"/>
    <s v="Freight"/>
    <s v="FreightRM-J-1240LI26-M19"/>
    <x v="1166"/>
    <s v="9444377-1"/>
    <s v="MARZO"/>
    <d v="2026-02-26T00:00:00"/>
    <m/>
    <s v="611223761122356000000"/>
    <s v="LAND IMPO"/>
    <s v="OTRO"/>
    <n v="0"/>
    <n v="0"/>
    <n v="2250"/>
    <n v="0"/>
    <n v="0"/>
    <n v="2250"/>
    <s v="USD"/>
    <n v="2250"/>
    <s v="VARIAS"/>
    <s v="MDS"/>
    <s v="USA"/>
    <s v="USA"/>
    <s v="BRIDGEWATERS INTERIORS"/>
    <s v="M19"/>
    <s v="I"/>
    <s v="LAND IMPO"/>
    <s v="67110002"/>
    <s v="NO COMMENTS"/>
    <m/>
    <m/>
    <s v="09"/>
    <s v="NO"/>
    <n v="0"/>
    <s v="NO"/>
    <m/>
    <m/>
    <m/>
  </r>
  <r>
    <s v="10"/>
    <s v="MXG"/>
    <n v="1478"/>
    <x v="9"/>
    <s v="Freight"/>
    <s v="FreightRM-A-035-SI26-M19-L"/>
    <x v="1167"/>
    <s v="FV - 267"/>
    <s v="MARZO"/>
    <d v="2026-03-02T00:00:00"/>
    <m/>
    <s v="MILATM6231817V"/>
    <s v="SEA IMPO"/>
    <s v="OTRO"/>
    <n v="0"/>
    <n v="0"/>
    <n v="326"/>
    <n v="30.4"/>
    <n v="0"/>
    <n v="356.4"/>
    <s v="USD"/>
    <n v="356.4"/>
    <d v="2026-02-23T00:00:00"/>
    <s v="ITALIAN GASKET S.P.A."/>
    <s v="ITA"/>
    <s v="ZCL"/>
    <s v="JOHNSON ELECTRIC GROUP MEXICO"/>
    <s v="M19"/>
    <s v="I"/>
    <s v="SEA IMPO"/>
    <s v="67120000"/>
    <s v="NO COMMENTS"/>
    <m/>
    <m/>
    <s v="10"/>
    <s v="NO"/>
    <n v="0"/>
    <s v="NO"/>
    <m/>
    <m/>
    <m/>
  </r>
  <r>
    <s v="10"/>
    <s v="MXG"/>
    <n v="1479"/>
    <x v="9"/>
    <s v="Freight"/>
    <s v="FreightRM-A-029-SI26-M19-L"/>
    <x v="1168"/>
    <s v="FV - 269"/>
    <s v="MARZO"/>
    <d v="2026-03-04T00:00:00"/>
    <m/>
    <s v="MXAEM26011H"/>
    <s v="SEA IMPO"/>
    <s v="OTRO"/>
    <n v="0"/>
    <n v="0"/>
    <n v="1540"/>
    <n v="55.68"/>
    <n v="0"/>
    <n v="1595.68"/>
    <s v="USD"/>
    <n v="1595.68"/>
    <d v="2026-02-11T00:00:00"/>
    <s v="JOHNSON ELECTRIC AUTOMOTIVO BRASIL LTDA."/>
    <s v="BRA"/>
    <s v="ZCL"/>
    <s v="JOHNSON ELECTRIC GROUP MEXICO"/>
    <s v="M19"/>
    <s v="I"/>
    <s v="SEA IMPO"/>
    <s v="67120000"/>
    <s v="NO COMMENTS"/>
    <m/>
    <m/>
    <s v="10"/>
    <s v="NO"/>
    <n v="0"/>
    <s v="NO"/>
    <m/>
    <m/>
    <m/>
  </r>
  <r>
    <s v="10"/>
    <s v="MXG"/>
    <n v="1480"/>
    <x v="9"/>
    <s v="Freight"/>
    <s v="FreightRM-A-039-SI26-M19-L"/>
    <x v="1169"/>
    <s v="FV - 270"/>
    <s v="MARZO"/>
    <d v="2026-03-04T00:00:00"/>
    <m/>
    <s v="SHGZLO6496708V"/>
    <s v="SEA IMPO"/>
    <s v="OTRO"/>
    <n v="0"/>
    <n v="0"/>
    <n v="358"/>
    <n v="47.68"/>
    <n v="0"/>
    <n v="405.68"/>
    <s v="USD"/>
    <n v="405.68"/>
    <d v="2026-02-28T00:00:00"/>
    <s v="SHANGHAI KRAH ELECTRONICS CO;LTD"/>
    <s v="CHN"/>
    <s v="ZCL"/>
    <s v="JOHNSON ELECTRIC GROUP MEXICO"/>
    <s v="M19"/>
    <s v="I"/>
    <s v="SEA IMPO"/>
    <s v="67120000"/>
    <s v="NO COMMENTS"/>
    <m/>
    <m/>
    <s v="10"/>
    <s v="NO"/>
    <n v="0"/>
    <s v="NO"/>
    <m/>
    <m/>
    <m/>
  </r>
  <r>
    <s v="10"/>
    <s v="MXG"/>
    <n v="1481"/>
    <x v="9"/>
    <s v="Freight"/>
    <s v="FreightRM-A-040-SI26-M19-L"/>
    <x v="1170"/>
    <s v="FV - 271"/>
    <s v="MARZO"/>
    <d v="2026-03-04T00:00:00"/>
    <m/>
    <s v="SHGZLO6496754V"/>
    <s v="SEA IMPO"/>
    <s v="OTRO"/>
    <n v="0"/>
    <n v="0"/>
    <n v="358"/>
    <n v="47.68"/>
    <n v="0"/>
    <n v="405.68"/>
    <s v="USD"/>
    <n v="405.68"/>
    <d v="2026-02-28T00:00:00"/>
    <s v="SHANGHAI MALU RI YONG JEA GATE ELECTRIC CO.,LTD."/>
    <s v="CHN"/>
    <s v="ZCL"/>
    <s v="JOHNSON ELECTRIC GROUP MEXICO"/>
    <s v="M19"/>
    <s v="I"/>
    <s v="SEA IMPO"/>
    <s v="67120000"/>
    <s v="NO COMMENTS"/>
    <m/>
    <m/>
    <s v="10"/>
    <s v="NO"/>
    <n v="0"/>
    <s v="NO"/>
    <m/>
    <m/>
    <m/>
  </r>
  <r>
    <s v="10"/>
    <s v="MXG"/>
    <n v="1482"/>
    <x v="10"/>
    <s v="Broker"/>
    <s v="BrokerCR-V-036-F5I26"/>
    <x v="1171"/>
    <s v="SAGS 33654"/>
    <s v="MARZO"/>
    <s v="06/03/2026"/>
    <s v="3658-6002178"/>
    <s v="OTRO"/>
    <s v="IMPORTACION"/>
    <s v="F5"/>
    <n v="0"/>
    <n v="0"/>
    <n v="2156.1"/>
    <n v="344.98"/>
    <n v="0"/>
    <n v="2501.08"/>
    <s v="MXN"/>
    <n v="141.55187050766878"/>
    <s v="05/03/2026"/>
    <s v="JE NORTH"/>
    <s v="ZAC"/>
    <s v="MEX"/>
    <s v="JEG"/>
    <s v="M00"/>
    <s v="I"/>
    <s v="LAND IMPO"/>
    <s v="67110002"/>
    <s v="NO COMMENTS"/>
    <m/>
    <m/>
    <s v="10"/>
    <s v="NO"/>
    <n v="0"/>
    <s v="NO"/>
    <m/>
    <m/>
    <m/>
  </r>
  <r>
    <s v="10"/>
    <s v="MXG"/>
    <n v="1483"/>
    <x v="10"/>
    <s v="Broker"/>
    <s v="BrokerCR-V-035-F5I26"/>
    <x v="1172"/>
    <s v="SAGS 33652"/>
    <s v="MARZO"/>
    <s v="06/03/2026"/>
    <s v="3658-6002169"/>
    <s v="OTRO"/>
    <s v="IMPORTACION"/>
    <s v="F5"/>
    <n v="0"/>
    <n v="0"/>
    <n v="2156.1"/>
    <n v="344.98"/>
    <n v="0"/>
    <n v="2501.08"/>
    <s v="MXN"/>
    <n v="141.55187050766878"/>
    <s v="04/03/2026"/>
    <s v="JE NORTH"/>
    <s v="ZAC"/>
    <s v="MEX"/>
    <s v="JEG"/>
    <s v="M00"/>
    <s v="I"/>
    <s v="LAND IMPO"/>
    <s v="67110002"/>
    <s v="NO COMMENTS"/>
    <m/>
    <m/>
    <s v="10"/>
    <s v="NO"/>
    <n v="0"/>
    <s v="NO"/>
    <m/>
    <m/>
    <m/>
  </r>
  <r>
    <s v="10"/>
    <s v="MXG"/>
    <n v="1484"/>
    <x v="10"/>
    <s v="Broker"/>
    <s v="BrokerCR-V-033-F5I26"/>
    <x v="1173"/>
    <s v="SAGS 33651"/>
    <s v="MARZO"/>
    <s v="06/03/2026"/>
    <s v="3658-6001685"/>
    <s v="OTRO"/>
    <s v="IMPORTACION"/>
    <s v="F5"/>
    <n v="0"/>
    <n v="0"/>
    <n v="1738.77"/>
    <n v="278.20999999999998"/>
    <n v="0"/>
    <n v="2016.98"/>
    <s v="MXN"/>
    <n v="114.15360235440602"/>
    <s v="04/03/2026"/>
    <s v="JE NORTH"/>
    <s v="ZAC"/>
    <s v="MEX"/>
    <s v="JEG"/>
    <s v="M00"/>
    <s v="I"/>
    <s v="LAND IMPO"/>
    <s v="67110002"/>
    <s v="NO COMMENTS"/>
    <m/>
    <m/>
    <s v="10"/>
    <s v="NO"/>
    <n v="0"/>
    <s v="NO"/>
    <m/>
    <m/>
    <m/>
  </r>
  <r>
    <s v="10"/>
    <s v="MXG"/>
    <n v="1485"/>
    <x v="10"/>
    <s v="Broker"/>
    <s v="BrokerCR-V-034-F5I26"/>
    <x v="1174"/>
    <s v="SAGS 33650"/>
    <s v="MARZO"/>
    <s v="06/03/2026"/>
    <s v="3658-6001684"/>
    <s v="OTRO"/>
    <s v="IMPORTACION"/>
    <s v="F5"/>
    <n v="0"/>
    <n v="0"/>
    <n v="2238.77"/>
    <n v="358.21"/>
    <n v="0"/>
    <n v="2596.98"/>
    <s v="MXN"/>
    <n v="146.97945554360746"/>
    <s v="03/03/2026"/>
    <s v="JE NORTH"/>
    <s v="ZAC"/>
    <s v="MEX"/>
    <s v="JEG"/>
    <s v="M00"/>
    <s v="I"/>
    <s v="LAND IMPO"/>
    <s v="67110002"/>
    <s v="NO COMMENTS"/>
    <m/>
    <m/>
    <s v="10"/>
    <s v="NO"/>
    <n v="0"/>
    <s v="NO"/>
    <m/>
    <m/>
    <m/>
  </r>
  <r>
    <s v="10"/>
    <s v="MXG"/>
    <n v="1486"/>
    <x v="10"/>
    <s v="Broker"/>
    <s v="BrokerCR-V-031-F5I26"/>
    <x v="1175"/>
    <s v="SAGS 33649"/>
    <s v="MARZO"/>
    <s v="06/03/2026"/>
    <s v="3658-6001683"/>
    <s v="OTRO"/>
    <s v="IMPORTACION"/>
    <s v="F5"/>
    <n v="0"/>
    <n v="0"/>
    <n v="2238.77"/>
    <n v="358.21"/>
    <n v="0"/>
    <n v="2596.98"/>
    <s v="MXN"/>
    <n v="146.97945554360746"/>
    <s v="03/03/2026"/>
    <s v="JE NORTH"/>
    <s v="ZAC"/>
    <s v="MEX"/>
    <s v="JEG"/>
    <s v="M00"/>
    <s v="I"/>
    <s v="LAND IMPO"/>
    <s v="67110002"/>
    <s v="NO COMMENTS"/>
    <m/>
    <m/>
    <s v="10"/>
    <s v="NO"/>
    <n v="0"/>
    <s v="NO"/>
    <m/>
    <m/>
    <m/>
  </r>
  <r>
    <s v="10"/>
    <s v="MXG"/>
    <n v="1487"/>
    <x v="10"/>
    <s v="Broker"/>
    <s v="BrokerCR-V-032-F5I26"/>
    <x v="1176"/>
    <s v="SAGS 33648"/>
    <s v="MARZO"/>
    <s v="06/03/2026"/>
    <s v="3658-6001682"/>
    <s v="OTRO"/>
    <s v="IMPORTACION"/>
    <s v="F5"/>
    <n v="0"/>
    <n v="0"/>
    <n v="2238.77"/>
    <n v="358.21"/>
    <n v="0"/>
    <n v="2596.98"/>
    <s v="MXN"/>
    <n v="146.97945554360746"/>
    <s v="03/03/2026"/>
    <s v="JE NORTH"/>
    <s v="ZAC"/>
    <s v="MEX"/>
    <s v="JEG"/>
    <s v="M00"/>
    <s v="I"/>
    <s v="LAND IMPO"/>
    <s v="67110002"/>
    <s v="NO COMMENTS"/>
    <m/>
    <m/>
    <s v="10"/>
    <s v="NO"/>
    <n v="0"/>
    <s v="NO"/>
    <m/>
    <m/>
    <m/>
  </r>
  <r>
    <s v="10"/>
    <s v="MXG"/>
    <n v="1488"/>
    <x v="10"/>
    <s v="Broker"/>
    <s v="BrokerCR-V-030-F5I26"/>
    <x v="1177"/>
    <s v="SAGS 33647"/>
    <s v="MARZO"/>
    <s v="06/03/2026"/>
    <s v="3658-6001675"/>
    <s v="OTRO"/>
    <s v="IMPORTACION"/>
    <s v="F5"/>
    <n v="0"/>
    <n v="0"/>
    <n v="2156.1"/>
    <n v="344.98"/>
    <n v="0"/>
    <n v="2501.08"/>
    <s v="MXN"/>
    <n v="141.55187050766878"/>
    <s v="03/03/2026"/>
    <s v="JE NORTH"/>
    <s v="ZAC"/>
    <s v="MEX"/>
    <s v="JEG"/>
    <s v="M00"/>
    <s v="I"/>
    <s v="LAND IMPO"/>
    <s v="67110002"/>
    <s v="NO COMMENTS"/>
    <m/>
    <m/>
    <s v="10"/>
    <s v="NO"/>
    <n v="0"/>
    <s v="NO"/>
    <m/>
    <m/>
    <m/>
  </r>
  <r>
    <s v="10"/>
    <s v="MXG"/>
    <n v="1489"/>
    <x v="10"/>
    <s v="Broker"/>
    <s v="BrokerFG-V-025-V1E26-M19"/>
    <x v="1178"/>
    <s v="SAGS 33653"/>
    <s v="MARZO"/>
    <s v="06/03/2026"/>
    <s v="3658-6001018"/>
    <s v="OTRO"/>
    <s v="EXPORTACION"/>
    <s v="V1"/>
    <n v="0"/>
    <n v="0"/>
    <n v="4655.79"/>
    <n v="744.93"/>
    <n v="0"/>
    <n v="5400.72"/>
    <s v="MXN"/>
    <n v="305.66076178617919"/>
    <s v="06/03/2026"/>
    <s v="JEG"/>
    <s v="MEX"/>
    <s v="ZAC"/>
    <s v="GENERAL MOTORS"/>
    <s v="M19"/>
    <s v="O"/>
    <s v="LAND EXPO"/>
    <s v="59210003"/>
    <s v="NO COMMENTS"/>
    <m/>
    <m/>
    <s v="10"/>
    <s v="NO"/>
    <n v="0"/>
    <s v="NO"/>
    <m/>
    <m/>
    <m/>
  </r>
  <r>
    <s v="10"/>
    <s v="MXG"/>
    <n v="1490"/>
    <x v="10"/>
    <s v="Broker"/>
    <s v="BrokerCR-V-037-F5I26"/>
    <x v="1179"/>
    <s v="SAGS 33661"/>
    <s v="MARZO"/>
    <s v="06/03/2026"/>
    <s v="3658-6000020"/>
    <s v="OTRO"/>
    <s v="IMPORTACION"/>
    <s v="R1"/>
    <n v="0"/>
    <n v="0"/>
    <n v="4121.6099999999997"/>
    <n v="659.46"/>
    <n v="0"/>
    <n v="4781.07"/>
    <s v="MXN"/>
    <n v="270.59086535740562"/>
    <s v="05/03/2026"/>
    <s v="JE NORTH"/>
    <s v="ZAC"/>
    <s v="MEX"/>
    <s v="JEG"/>
    <s v="M00"/>
    <s v="I"/>
    <s v="LAND IMPO"/>
    <s v="67110002"/>
    <s v="NO COMMENTS"/>
    <m/>
    <m/>
    <s v="10"/>
    <s v="NO"/>
    <n v="0"/>
    <s v="NO"/>
    <m/>
    <m/>
    <m/>
  </r>
  <r>
    <s v="10"/>
    <s v="MXG"/>
    <n v="1491"/>
    <x v="10"/>
    <s v="Broker"/>
    <s v="BrokerRE-V-003-R1I26"/>
    <x v="1180"/>
    <s v="SAGS 33662"/>
    <s v="MARZO"/>
    <s v="06/03/2026"/>
    <s v="3658-6000113"/>
    <s v="OTRO"/>
    <s v="IMPORTACION"/>
    <s v="R1"/>
    <n v="0"/>
    <n v="0"/>
    <n v="1200"/>
    <n v="192"/>
    <n v="0"/>
    <n v="1392"/>
    <s v="MXN"/>
    <n v="78.782047654083428"/>
    <s v="05/03/2026"/>
    <s v="JE NORTH"/>
    <s v="ZAC"/>
    <s v="MEX"/>
    <s v="JEG"/>
    <s v="M19"/>
    <s v="I"/>
    <s v="LAND IMPO"/>
    <s v="67110002"/>
    <s v="NO COMMENTS"/>
    <m/>
    <m/>
    <s v="10"/>
    <s v="NO"/>
    <n v="0"/>
    <s v="NO"/>
    <m/>
    <m/>
    <m/>
  </r>
  <r>
    <s v="10"/>
    <s v="MXG"/>
    <n v="1492"/>
    <x v="11"/>
    <s v="Freight"/>
    <s v="FreightRM-V-093-V1I26-M19"/>
    <x v="1181"/>
    <s v="C9101"/>
    <s v="MARZO"/>
    <d v="2026-03-05T00:00:00"/>
    <s v="26-730-3658-6001845"/>
    <n v="6953"/>
    <s v="NAC"/>
    <s v="TB-031"/>
    <n v="0"/>
    <n v="0"/>
    <n v="19000"/>
    <n v="3040"/>
    <n v="0"/>
    <n v="22040"/>
    <s v="MXN"/>
    <n v="1247.3824211896542"/>
    <d v="2026-03-06T00:00:00"/>
    <s v="MTY-ZAC"/>
    <s v="REA"/>
    <s v="JOHNSON "/>
    <s v="ZAC"/>
    <s v="M19"/>
    <s v="I"/>
    <s v="LAND IMPO"/>
    <s v="67110002"/>
    <s v="NO COMMENTS"/>
    <m/>
    <m/>
    <s v="10"/>
    <s v="NO"/>
    <n v="0"/>
    <s v="NO"/>
    <m/>
    <m/>
    <m/>
  </r>
  <r>
    <s v="10"/>
    <s v="MXG"/>
    <n v="1493"/>
    <x v="11"/>
    <s v="Freight"/>
    <s v="FreightFG-R-2146LE25.M19"/>
    <x v="1182"/>
    <s v="C9141"/>
    <s v="MARZO"/>
    <d v="2026-03-06T00:00:00"/>
    <s v="26 24 3323 6052679"/>
    <n v="6867"/>
    <s v="EXPO"/>
    <s v="TB-028"/>
    <n v="0"/>
    <n v="0"/>
    <n v="5500"/>
    <n v="880"/>
    <n v="220"/>
    <n v="6160"/>
    <s v="USD"/>
    <n v="6160"/>
    <d v="2026-03-06T00:00:00"/>
    <s v="ZAC-TENESSE"/>
    <s v="JOHNSON"/>
    <s v="SAIA-BURGERSS"/>
    <s v="ZAC"/>
    <s v="M19"/>
    <s v="O"/>
    <s v="LAND EXPO"/>
    <s v="59210003"/>
    <s v="NO COMMENTS"/>
    <m/>
    <m/>
    <s v="10"/>
    <s v="NO"/>
    <n v="0"/>
    <s v="NO"/>
    <m/>
    <m/>
    <m/>
  </r>
  <r>
    <s v="10"/>
    <s v="MXG"/>
    <n v="1494"/>
    <x v="11"/>
    <s v="Freight"/>
    <s v="FreightFG-R-2154LE25.M01"/>
    <x v="1183"/>
    <s v="C9082"/>
    <s v="MARZO"/>
    <d v="2026-03-03T00:00:00"/>
    <n v="3323"/>
    <n v="6934"/>
    <s v="EXPO"/>
    <s v="TB-011"/>
    <n v="0"/>
    <n v="0"/>
    <n v="6000"/>
    <n v="960"/>
    <n v="240"/>
    <n v="6720"/>
    <s v="USD"/>
    <n v="6720"/>
    <d v="2026-03-05T00:00:00"/>
    <s v="ZAC-TENESSE"/>
    <s v="JOHNSON"/>
    <s v="SAIA-BURGERSS"/>
    <s v="ZAC"/>
    <s v="M01"/>
    <s v="O"/>
    <s v="LAND EXPO"/>
    <s v="59210003"/>
    <s v="NO COMMENTS"/>
    <m/>
    <m/>
    <s v="10"/>
    <s v="NO"/>
    <n v="0"/>
    <s v="NO"/>
    <m/>
    <m/>
    <m/>
  </r>
  <r>
    <s v="10"/>
    <s v="MXG"/>
    <n v="1495"/>
    <x v="11"/>
    <s v="Freight"/>
    <s v="FreightFG-R-2146LE25.M19"/>
    <x v="1182"/>
    <s v="C9139"/>
    <s v="MARZO"/>
    <d v="2026-03-06T00:00:00"/>
    <s v="26 24 3323 6052679."/>
    <n v="6870"/>
    <s v="SEGURO"/>
    <s v="S/N"/>
    <n v="0"/>
    <n v="0"/>
    <n v="1283.72"/>
    <n v="205.39"/>
    <n v="0"/>
    <n v="1489.1100000000001"/>
    <s v="USD"/>
    <n v="1489.1100000000001"/>
    <d v="2026-03-06T00:00:00"/>
    <s v="ZAC-TENESSE"/>
    <s v="JOHNSON"/>
    <s v="SAIA-BURGERSS"/>
    <s v="ZAC"/>
    <s v="M19"/>
    <s v="O"/>
    <s v="LAND EXPO"/>
    <s v="59210003"/>
    <s v="NO COMMENTS"/>
    <m/>
    <m/>
    <s v="10"/>
    <s v="NO"/>
    <n v="0"/>
    <s v="NO"/>
    <m/>
    <m/>
    <m/>
  </r>
  <r>
    <s v="10"/>
    <s v="MXG"/>
    <n v="1496"/>
    <x v="11"/>
    <s v="Freight"/>
    <s v="FreightFG-R-2154LE25.M01"/>
    <x v="1183"/>
    <s v="C9140"/>
    <s v="MARZO"/>
    <d v="2026-03-06T00:00:00"/>
    <n v="3323"/>
    <n v="640"/>
    <s v="SEGURO"/>
    <s v="S/N"/>
    <n v="0"/>
    <n v="0"/>
    <n v="803.03"/>
    <n v="128.47999999999999"/>
    <n v="0"/>
    <n v="931.51"/>
    <s v="USD"/>
    <n v="931.51"/>
    <d v="2026-03-06T00:00:00"/>
    <s v="ZAC-TENESSE"/>
    <s v="JOHNSON"/>
    <s v="SAIA-BURGERSS"/>
    <s v="ZAC"/>
    <s v="M01"/>
    <s v="O"/>
    <s v="LAND EXPO"/>
    <s v="59210003"/>
    <s v="NO COMMENTS"/>
    <m/>
    <m/>
    <s v="10"/>
    <s v="NO"/>
    <n v="0"/>
    <s v="NO"/>
    <m/>
    <m/>
    <m/>
  </r>
  <r>
    <s v="10"/>
    <s v="MXG"/>
    <n v="1497"/>
    <x v="12"/>
    <s v="Freight"/>
    <s v="FreightRM-J-1163LI26-M19"/>
    <x v="745"/>
    <n v="6239857959"/>
    <s v="MARZO"/>
    <d v="2026-03-06T00:00:00"/>
    <s v="OTRO"/>
    <s v="OTRO"/>
    <s v="LAND IMPO"/>
    <s v="OTRO"/>
    <n v="0"/>
    <n v="0"/>
    <n v="217.53"/>
    <n v="0"/>
    <n v="0"/>
    <n v="217.53"/>
    <s v="USD"/>
    <n v="217.53"/>
    <s v="22-01-2026"/>
    <s v="ELKEM SILICONES LLC"/>
    <s v="USA"/>
    <s v="USA"/>
    <s v="TDS"/>
    <s v="M19"/>
    <s v="I"/>
    <s v="LAND IMPO"/>
    <s v="67110002"/>
    <s v="NO COMMENTS"/>
    <m/>
    <m/>
    <s v="10"/>
    <s v="NO"/>
    <n v="0"/>
    <s v="NO"/>
    <m/>
    <m/>
    <m/>
  </r>
  <r>
    <s v="10"/>
    <s v="MXG"/>
    <n v="1498"/>
    <x v="13"/>
    <s v="Broker"/>
    <s v="BrokerRM-I-1119-AI26-M19"/>
    <x v="1184"/>
    <s v="DHEXM 44295"/>
    <s v="MARZO"/>
    <d v="2026-03-03T00:00:00"/>
    <s v="26- 52- 3600- 6018937"/>
    <n v="6017331633"/>
    <s v="AIR IMPO"/>
    <s v="OTRO"/>
    <n v="0"/>
    <n v="0"/>
    <n v="7320.35"/>
    <n v="1171.2560000000001"/>
    <n v="0"/>
    <n v="8491.6059999999998"/>
    <s v="MXN"/>
    <n v="480.59346878714132"/>
    <d v="2026-02-25T00:00:00"/>
    <s v="JENAI"/>
    <s v="USA"/>
    <s v="ZAC"/>
    <s v="JEG"/>
    <s v="M19"/>
    <s v="I"/>
    <s v="AIR IMPO"/>
    <s v="67130000"/>
    <s v="NO COMMENTS"/>
    <m/>
    <m/>
    <s v="10"/>
    <s v="NO"/>
    <n v="0"/>
    <s v="NO"/>
    <m/>
    <m/>
    <m/>
  </r>
  <r>
    <s v="10"/>
    <s v="MXG"/>
    <n v="1499"/>
    <x v="13"/>
    <s v="Broker"/>
    <s v="BrokerRM-I-1132-AI26-M19"/>
    <x v="1185"/>
    <s v="DHEXM 44313"/>
    <s v="MARZO"/>
    <d v="2026-03-04T00:00:00"/>
    <s v="26- 52- 3600- 6020598"/>
    <n v="2321268224"/>
    <s v="AIR IMPO"/>
    <s v="OTRO"/>
    <n v="0"/>
    <n v="0"/>
    <n v="7320.35"/>
    <n v="1171.2560000000001"/>
    <n v="0"/>
    <n v="8491.6059999999998"/>
    <s v="MXN"/>
    <n v="480.59346878714132"/>
    <d v="2026-03-03T00:00:00"/>
    <s v="JENAI"/>
    <s v="USA"/>
    <s v="ZAC"/>
    <s v="JEG"/>
    <s v="M19"/>
    <s v="I"/>
    <s v="AIR IMPO"/>
    <s v="67130000"/>
    <s v="NO COMMENTS"/>
    <m/>
    <m/>
    <s v="10"/>
    <s v="NO"/>
    <n v="0"/>
    <s v="NO"/>
    <m/>
    <m/>
    <m/>
  </r>
  <r>
    <s v="10"/>
    <s v="MXG"/>
    <n v="1500"/>
    <x v="13"/>
    <s v="Broker"/>
    <s v="BrokerRM-I-1146-AI26-M19"/>
    <x v="1186"/>
    <s v="DHEXM 44385"/>
    <s v="MARZO"/>
    <d v="2026-03-06T00:00:00"/>
    <s v="26- 52- 3600- 6020895"/>
    <n v="7700207955"/>
    <s v="AIR IMPO"/>
    <s v="OTRO"/>
    <n v="0"/>
    <n v="0"/>
    <n v="3667.43"/>
    <n v="586.78880000000004"/>
    <n v="0"/>
    <n v="4254.2187999999996"/>
    <s v="MXN"/>
    <n v="240.77303752334595"/>
    <d v="2026-03-05T00:00:00"/>
    <s v="HJMCL"/>
    <s v="CHN"/>
    <s v="ZAC"/>
    <s v="JEG"/>
    <s v="M19"/>
    <s v="I"/>
    <s v="AIR IMPO"/>
    <s v="67130000"/>
    <s v="NO COMMENTS"/>
    <m/>
    <m/>
    <s v="10"/>
    <s v="NO"/>
    <n v="0"/>
    <s v="NO"/>
    <m/>
    <m/>
    <m/>
  </r>
  <r>
    <s v="10"/>
    <s v="MXG"/>
    <n v="1501"/>
    <x v="13"/>
    <s v="Broker"/>
    <s v="BrokerRM-I-1133-AI26-M19"/>
    <x v="1187"/>
    <s v="DHEXM 44312"/>
    <s v="MARZO"/>
    <d v="2026-03-04T00:00:00"/>
    <s v="26- 52- 3600- 6020602"/>
    <n v="4790598912"/>
    <s v="AIR IMPO"/>
    <s v="OTRO"/>
    <n v="0"/>
    <n v="0"/>
    <n v="5722.58"/>
    <n v="915.61279999999999"/>
    <n v="0"/>
    <n v="6638.1927999999998"/>
    <s v="MXN"/>
    <n v="375.69714188692058"/>
    <d v="2026-03-03T00:00:00"/>
    <s v="DPMCL"/>
    <s v="CHN"/>
    <s v="ZAC"/>
    <s v="JEG"/>
    <s v="M19"/>
    <s v="I"/>
    <s v="AIR IMPO"/>
    <s v="67130000"/>
    <s v="NO COMMENTS"/>
    <m/>
    <m/>
    <s v="10"/>
    <s v="NO"/>
    <n v="0"/>
    <s v="NO"/>
    <m/>
    <m/>
    <m/>
  </r>
  <r>
    <s v="10"/>
    <s v="MXG"/>
    <n v="1502"/>
    <x v="13"/>
    <s v="Broker"/>
    <s v="BrokerRM-I-1130-AI26-M19"/>
    <x v="1080"/>
    <s v="DHEXM 44375"/>
    <s v="MARZO"/>
    <d v="2026-03-06T00:00:00"/>
    <s v="26- 52- 3600- 6020644"/>
    <n v="1385568656"/>
    <s v="AIR IMPO"/>
    <s v="OTRO"/>
    <n v="0"/>
    <n v="0"/>
    <n v="6043.24"/>
    <n v="966.91840000000002"/>
    <n v="0"/>
    <n v="7010.1584000000003"/>
    <s v="MXN"/>
    <n v="396.74901805421928"/>
    <d v="2026-03-03T00:00:00"/>
    <s v="JENAI"/>
    <s v="USA"/>
    <s v="ZAC"/>
    <s v="JEG"/>
    <s v="M19"/>
    <s v="I"/>
    <s v="AIR IMPO"/>
    <s v="67130000"/>
    <s v="NO COMMENTS"/>
    <m/>
    <m/>
    <s v="10"/>
    <s v="NO"/>
    <n v="0"/>
    <s v="NO"/>
    <m/>
    <m/>
    <m/>
  </r>
  <r>
    <s v="10"/>
    <s v="MXG"/>
    <n v="1503"/>
    <x v="13"/>
    <s v="Broker"/>
    <s v="BrokerRM-I-1147-AI26-M19"/>
    <x v="1188"/>
    <s v="DHEXM 44378"/>
    <s v="MARZO"/>
    <d v="2026-03-06T00:00:00"/>
    <s v="26- 52- 3600- 6020898"/>
    <n v="5439187460"/>
    <s v="AIR IMPO"/>
    <s v="OTRO"/>
    <n v="0"/>
    <n v="0"/>
    <n v="3743.64"/>
    <n v="598.98239999999998"/>
    <n v="0"/>
    <n v="4342.6224000000002"/>
    <s v="MXN"/>
    <n v="245.77635406644407"/>
    <d v="2026-03-05T00:00:00"/>
    <s v="JENAI"/>
    <s v="USA"/>
    <s v="ZAC"/>
    <s v="JEG"/>
    <s v="M19"/>
    <s v="I"/>
    <s v="AIR IMPO"/>
    <s v="67130000"/>
    <s v="NO COMMENTS"/>
    <m/>
    <m/>
    <s v="10"/>
    <s v="NO"/>
    <n v="0"/>
    <s v="NO"/>
    <m/>
    <m/>
    <m/>
  </r>
  <r>
    <s v="10"/>
    <s v="MXG"/>
    <n v="1504"/>
    <x v="13"/>
    <s v="Broker"/>
    <s v="BrokerRM-I-1148-AI26-M19"/>
    <x v="1189"/>
    <s v="DHEXM 44377"/>
    <s v="MARZO"/>
    <d v="2026-03-06T00:00:00"/>
    <s v="26- 52- 3600- 6020896"/>
    <n v="4067609442"/>
    <s v="AIR IMPO"/>
    <s v="OTRO"/>
    <n v="0"/>
    <n v="0"/>
    <n v="1874.16"/>
    <n v="299.86"/>
    <n v="0"/>
    <n v="2174.02"/>
    <s v="MXN"/>
    <n v="123.04148508687531"/>
    <d v="2026-03-05T00:00:00"/>
    <s v="JEIML"/>
    <s v="CHN"/>
    <s v="ZAC"/>
    <s v="JEG"/>
    <s v="M19"/>
    <s v="I"/>
    <s v="AIR IMPO"/>
    <s v="67130000"/>
    <s v="NO COMMENTS"/>
    <m/>
    <m/>
    <s v="10"/>
    <s v="NO"/>
    <n v="0"/>
    <s v="NO"/>
    <m/>
    <m/>
    <m/>
  </r>
  <r>
    <s v="10"/>
    <s v="MXG"/>
    <n v="1505"/>
    <x v="1"/>
    <s v="Freight"/>
    <s v="FreightRM-I-1129-AI26-M19"/>
    <x v="1190"/>
    <s v="ZCLIR00850383"/>
    <s v="MARZO"/>
    <d v="2026-03-13T00:00:00"/>
    <s v="OTRO"/>
    <s v="VARIAS"/>
    <s v="AIR IMPO"/>
    <s v="OTRO"/>
    <n v="0"/>
    <n v="0"/>
    <n v="173195.86"/>
    <n v="6038.06"/>
    <n v="0"/>
    <n v="179233.92000000001"/>
    <s v="MXN"/>
    <n v="10143.976455939783"/>
    <s v="VARIAS"/>
    <s v="VARIOUS"/>
    <s v="VARIOUS"/>
    <s v="ZAC"/>
    <s v="JEG"/>
    <s v="M19"/>
    <s v="I"/>
    <s v="AIR IMPO"/>
    <s v="67130000"/>
    <s v="NO COMMENTS"/>
    <m/>
    <m/>
    <s v="10"/>
    <s v="NO"/>
    <n v="0"/>
    <s v="NO"/>
    <m/>
    <m/>
    <m/>
  </r>
  <r>
    <s v="10"/>
    <s v="MXG"/>
    <n v="1506"/>
    <x v="1"/>
    <s v="Freight"/>
    <s v="FreightRM-I-1150-AI26-M19"/>
    <x v="1191"/>
    <s v="ZCLR006384165"/>
    <s v="MARZO"/>
    <d v="2026-03-14T00:00:00"/>
    <s v="OTRO"/>
    <s v="VARIAS"/>
    <s v="AIR IMPO"/>
    <s v="OTRO"/>
    <n v="0"/>
    <n v="0"/>
    <n v="3627.7"/>
    <n v="580.44000000000005"/>
    <n v="0"/>
    <n v="4208.1400000000003"/>
    <s v="MXN"/>
    <n v="238.16514799932085"/>
    <s v="VARIAS"/>
    <s v="VARIOUS"/>
    <s v="VARIOUS"/>
    <s v="ZAC"/>
    <s v="JEG"/>
    <s v="M19"/>
    <s v="I"/>
    <s v="AIR IMPO"/>
    <s v="67130000"/>
    <s v="NO COMMENTS"/>
    <m/>
    <m/>
    <s v="10"/>
    <s v="NO"/>
    <n v="0"/>
    <s v="NO"/>
    <m/>
    <m/>
    <m/>
  </r>
  <r>
    <s v="10"/>
    <s v="MXG"/>
    <n v="1507"/>
    <x v="1"/>
    <s v="Freight"/>
    <s v="FreightFG-I-0499-AE26-M45"/>
    <x v="1192"/>
    <s v="ZCLR006384166"/>
    <s v="MARZO"/>
    <d v="2026-03-14T00:00:00"/>
    <s v="OTRO"/>
    <s v="VARIAS"/>
    <s v="AIR EXPO"/>
    <s v="OTRO"/>
    <n v="0"/>
    <n v="0"/>
    <n v="7498.87"/>
    <n v="231.64"/>
    <n v="0"/>
    <n v="7730.51"/>
    <s v="MXN"/>
    <n v="437.51825230629919"/>
    <s v="VARIAS"/>
    <s v="JEG"/>
    <s v="ZAC"/>
    <s v="VARIOUS"/>
    <s v="VARIOUS"/>
    <s v="M62"/>
    <s v="O"/>
    <s v="AIR EXPO"/>
    <s v="59230000"/>
    <s v="NO COMMENTS"/>
    <m/>
    <m/>
    <s v="10"/>
    <s v="NO"/>
    <n v="0"/>
    <s v="NO"/>
    <m/>
    <m/>
    <m/>
  </r>
  <r>
    <s v="10"/>
    <s v="MXG"/>
    <n v="1508"/>
    <x v="17"/>
    <s v="Broker"/>
    <s v="BrokerRM-J-1243LI26-M19"/>
    <x v="1193"/>
    <s v="A271273"/>
    <s v="MARZO"/>
    <d v="2026-06-03T00:00:00"/>
    <s v="26-800-3483-6082008"/>
    <s v="OTRO"/>
    <s v="LAND IMPO"/>
    <s v="94-BE-1B"/>
    <n v="0"/>
    <n v="0"/>
    <n v="224"/>
    <n v="0"/>
    <n v="0"/>
    <n v="224"/>
    <s v="USD"/>
    <n v="224"/>
    <s v="17/2/2026"/>
    <s v="TDS"/>
    <s v="USA"/>
    <s v="ZCL"/>
    <s v="JEG"/>
    <s v="M19"/>
    <s v="I"/>
    <s v="LAND IMPO"/>
    <s v="67110002"/>
    <s v="NO COMMENTS"/>
    <m/>
    <m/>
    <s v="10"/>
    <s v="NO"/>
    <n v="0"/>
    <s v="NO"/>
    <m/>
    <m/>
    <m/>
  </r>
  <r>
    <s v="10"/>
    <s v="MXG"/>
    <n v="1509"/>
    <x v="17"/>
    <s v="Broker"/>
    <s v="BrokerRM-J-1238LI26-M19"/>
    <x v="1194"/>
    <s v="A271274"/>
    <s v="MARZO"/>
    <d v="2026-06-03T00:00:00"/>
    <s v="26-240-3483-6089029"/>
    <s v="OTRO"/>
    <s v="LAND IMPO"/>
    <n v="532498"/>
    <n v="0"/>
    <n v="0"/>
    <n v="75.400000000000006"/>
    <n v="0"/>
    <n v="0"/>
    <n v="75.400000000000006"/>
    <s v="USD"/>
    <n v="75.400000000000006"/>
    <s v="23/2/2026"/>
    <s v="TDS"/>
    <s v="USA"/>
    <s v="ZCL"/>
    <s v="JEG"/>
    <s v="M19"/>
    <s v="I"/>
    <s v="LAND IMPO"/>
    <s v="67110002"/>
    <s v="NO COMMENTS"/>
    <m/>
    <m/>
    <s v="10"/>
    <s v="NO"/>
    <n v="0"/>
    <s v="NO"/>
    <m/>
    <m/>
    <m/>
  </r>
  <r>
    <s v="10"/>
    <s v="MXG"/>
    <n v="1510"/>
    <x v="17"/>
    <s v="Broker"/>
    <s v="BrokerRM-J-1231LI26-M19"/>
    <x v="960"/>
    <s v="A271275"/>
    <s v="MARZO"/>
    <d v="2026-06-03T00:00:00"/>
    <s v="26-240-3483-6089032"/>
    <s v="OTRO"/>
    <s v="LAND IMPO"/>
    <s v="P8424"/>
    <n v="0"/>
    <n v="0"/>
    <n v="75.400000000000006"/>
    <n v="0"/>
    <n v="0"/>
    <n v="75.400000000000006"/>
    <s v="USD"/>
    <n v="75.400000000000006"/>
    <s v="27/2/2026"/>
    <s v="TDS"/>
    <s v="USA"/>
    <s v="ZCL"/>
    <s v="JEG"/>
    <s v="M19"/>
    <s v="I"/>
    <s v="LAND IMPO"/>
    <s v="67110002"/>
    <s v="NO COMMENTS"/>
    <m/>
    <m/>
    <s v="10"/>
    <s v="NO"/>
    <n v="0"/>
    <s v="NO"/>
    <m/>
    <m/>
    <m/>
  </r>
  <r>
    <s v="10"/>
    <s v="MXG"/>
    <n v="1511"/>
    <x v="17"/>
    <s v="Broker"/>
    <s v="BrokerRM-J-1201LI26-M19"/>
    <x v="961"/>
    <s v="A271280"/>
    <s v="MARZO"/>
    <d v="2026-06-03T00:00:00"/>
    <s v="26-240-3483-6089026"/>
    <s v="OTRO"/>
    <s v="LAND IMPO"/>
    <s v="34-AU-9U, 532498, P8424"/>
    <n v="0"/>
    <n v="0"/>
    <n v="672"/>
    <n v="0"/>
    <n v="0"/>
    <n v="672"/>
    <s v="USD"/>
    <n v="672"/>
    <s v="27/20/2026"/>
    <s v="TDS"/>
    <s v="USA"/>
    <s v="ZCL"/>
    <s v="JEG"/>
    <s v="M19"/>
    <s v="I"/>
    <s v="LAND IMPO"/>
    <s v="67110002"/>
    <s v="NO COMMENTS"/>
    <m/>
    <m/>
    <s v="10"/>
    <s v="NO"/>
    <n v="0"/>
    <s v="NO"/>
    <m/>
    <m/>
    <m/>
  </r>
  <r>
    <s v="10"/>
    <s v="MXG"/>
    <n v="1512"/>
    <x v="2"/>
    <s v="Broker"/>
    <s v="BrokerFG-A-0016-SE26-M19"/>
    <x v="1038"/>
    <s v="ALT82952"/>
    <s v="MARZO"/>
    <d v="2026-03-02T00:00:00"/>
    <s v="26-810-3699-6021243"/>
    <s v="26122520"/>
    <s v="EXPO"/>
    <s v="HLBU2929273"/>
    <n v="0"/>
    <n v="7376.32"/>
    <n v="3325.14"/>
    <n v="532.02"/>
    <n v="0"/>
    <n v="11233.48"/>
    <s v="MXN"/>
    <n v="635.77338842039728"/>
    <d v="2026-02-26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10"/>
    <s v="NO"/>
    <n v="0"/>
    <s v="NO"/>
    <m/>
    <m/>
    <m/>
  </r>
  <r>
    <s v="10"/>
    <s v="MXG"/>
    <n v="1513"/>
    <x v="2"/>
    <s v="Broker"/>
    <s v="BrokerFG-A-0012-SE26-M19"/>
    <x v="1039"/>
    <s v="ALT82953"/>
    <s v="MARZO"/>
    <d v="2026-03-02T00:00:00"/>
    <s v="26-810-3699-6021255"/>
    <s v="26122520"/>
    <s v="EXPO"/>
    <s v="HAMU3676020"/>
    <n v="0"/>
    <n v="7493.65"/>
    <n v="3325.14"/>
    <n v="532.02"/>
    <n v="0"/>
    <n v="11350.81"/>
    <s v="MXN"/>
    <n v="642.41383213537824"/>
    <d v="2026-02-26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10"/>
    <s v="NO"/>
    <n v="0"/>
    <s v="NO"/>
    <m/>
    <m/>
    <m/>
  </r>
  <r>
    <s v="10"/>
    <s v="MXG"/>
    <n v="1514"/>
    <x v="2"/>
    <s v="Broker"/>
    <s v="BrokerFG-I-0047-SE26-M23-L.D"/>
    <x v="1195"/>
    <s v="ALT82954"/>
    <s v="MARZO"/>
    <d v="2026-03-02T00:00:00"/>
    <s v="26-810-3699-6021233"/>
    <s v="ATMPRG153548V"/>
    <s v="EXPO"/>
    <s v="NEYNO20260213"/>
    <n v="0"/>
    <n v="1508"/>
    <n v="3043.31"/>
    <n v="486.93"/>
    <n v="0"/>
    <n v="5038.24"/>
    <s v="MXN"/>
    <n v="285.14573546890034"/>
    <d v="2026-02-24T00:00:00"/>
    <s v="JOHNSON ELECTRIC GROUP MEXICO S DE RL DE CV"/>
    <s v="MEX"/>
    <s v="USA"/>
    <s v="JOHNSON ELECTRIC NORTH AMERICA INC"/>
    <s v="M23"/>
    <s v="O"/>
    <s v="SEA EXPO"/>
    <s v="59220000"/>
    <s v="NO COMMENTS"/>
    <m/>
    <m/>
    <s v="10"/>
    <s v="NO"/>
    <n v="0"/>
    <s v="NO"/>
    <m/>
    <m/>
    <m/>
  </r>
  <r>
    <s v="10"/>
    <s v="MXG"/>
    <n v="1515"/>
    <x v="2"/>
    <s v="Broker"/>
    <s v="BrokerRM-M-257-SI25-M19-L-B"/>
    <x v="1196"/>
    <s v="ALT82955"/>
    <s v="MARZO"/>
    <d v="2026-03-02T00:00:00"/>
    <s v="26-810-3699-6001100"/>
    <s v="721228972"/>
    <s v="IMPO"/>
    <s v="UETU7283856"/>
    <n v="0"/>
    <n v="3300.2"/>
    <n v="2394.6"/>
    <n v="383.14"/>
    <n v="0"/>
    <n v="6077.94"/>
    <s v="MXN"/>
    <n v="343.98890712547399"/>
    <d v="2026-02-24T00:00:00"/>
    <s v="SACO SHIPPING GMBH"/>
    <s v="GERMANY"/>
    <s v="MEX"/>
    <s v="INTERTEAM, S.A. DE C.V."/>
    <s v="M19"/>
    <s v="I"/>
    <s v="SEA IMPO"/>
    <s v="67120000"/>
    <s v="NO COMMENTS"/>
    <m/>
    <m/>
    <s v="10"/>
    <s v="NO"/>
    <n v="0"/>
    <s v="NO"/>
    <m/>
    <m/>
    <m/>
  </r>
  <r>
    <s v="10"/>
    <s v="MXG"/>
    <n v="1516"/>
    <x v="2"/>
    <s v="Broker"/>
    <s v="BrokerRM-M-243-SI25-M19-L-B"/>
    <x v="1197"/>
    <s v="ALT82956"/>
    <s v="MARZO"/>
    <d v="2026-03-02T00:00:00"/>
    <s v="26-810-3699-6001099"/>
    <s v="721228707"/>
    <s v="IMPO"/>
    <s v="MRKU2270713"/>
    <n v="0"/>
    <n v="3300.2"/>
    <n v="2394.6"/>
    <n v="383.14"/>
    <n v="0"/>
    <n v="6077.94"/>
    <s v="MXN"/>
    <n v="343.98890712547399"/>
    <d v="2026-02-24T00:00:00"/>
    <s v="SACO SHIPPING GMBH"/>
    <s v="GERMANY"/>
    <s v="MEX"/>
    <s v="INTERTEAM, S.A. DE C.V."/>
    <s v="M19"/>
    <s v="I"/>
    <s v="SEA IMPO"/>
    <s v="67120000"/>
    <s v="NO COMMENTS"/>
    <m/>
    <m/>
    <s v="10"/>
    <s v="NO"/>
    <n v="0"/>
    <s v="NO"/>
    <m/>
    <m/>
    <m/>
  </r>
  <r>
    <s v="10"/>
    <s v="MXG"/>
    <n v="1517"/>
    <x v="2"/>
    <s v="Broker"/>
    <s v="BrokerRM-A-004-SI26-M19-L-B"/>
    <x v="1198"/>
    <s v="ALT82957"/>
    <s v="MARZO"/>
    <d v="2026-03-02T00:00:00"/>
    <s v="26-810-3699-6000935"/>
    <s v="721228969"/>
    <s v="IMPO"/>
    <s v="MSKU9707366"/>
    <n v="0"/>
    <n v="3300.2"/>
    <n v="2394.6"/>
    <n v="383.14"/>
    <n v="0"/>
    <n v="6077.94"/>
    <s v="MXN"/>
    <n v="343.98890712547399"/>
    <d v="2026-02-24T00:00:00"/>
    <s v="SACO SHIPPING GMBH"/>
    <s v="GERMANY"/>
    <s v="MEX"/>
    <s v="INTERTEAM, S.A. DE C.V."/>
    <s v="M19"/>
    <s v="I"/>
    <s v="SEA IMPO"/>
    <s v="67120000"/>
    <s v="NO COMMENTS"/>
    <m/>
    <m/>
    <s v="10"/>
    <s v="NO"/>
    <n v="0"/>
    <s v="NO"/>
    <m/>
    <m/>
    <m/>
  </r>
  <r>
    <s v="10"/>
    <s v="MXG"/>
    <n v="1518"/>
    <x v="2"/>
    <s v="Broker"/>
    <s v="BrokerRM-A-005-SI26-M19.LB"/>
    <x v="1199"/>
    <s v="ALT82979"/>
    <s v="MARZO"/>
    <d v="2026-03-03T00:00:00"/>
    <s v="26-810-3699-6001098"/>
    <s v="HLCUHAM2512AQBQ6"/>
    <s v="IMPO"/>
    <s v="HAMU1566661"/>
    <n v="0"/>
    <n v="1212.2"/>
    <n v="2386.21"/>
    <n v="381.79"/>
    <n v="0"/>
    <n v="3980.2"/>
    <s v="MXN"/>
    <n v="225.26458769596468"/>
    <d v="2026-02-26T00:00:00"/>
    <s v="VANGUARD LOGISTICS"/>
    <s v="HAMBURG"/>
    <s v="MEX"/>
    <s v="VANGUARD LOGISTICS SERVICES MEXICO S DE RL DE CV"/>
    <s v="M19"/>
    <s v="I"/>
    <s v="SEA IMPO"/>
    <s v="67120000"/>
    <s v="NO COMMENTS"/>
    <m/>
    <m/>
    <s v="10"/>
    <s v="NO"/>
    <n v="0"/>
    <s v="NO"/>
    <m/>
    <m/>
    <m/>
  </r>
  <r>
    <s v="10"/>
    <s v="MXG"/>
    <n v="1519"/>
    <x v="2"/>
    <s v="Broker"/>
    <s v="BrokerFG-A-0015-SE26-M19.D"/>
    <x v="1200"/>
    <s v="ALT82993"/>
    <s v="MARZO"/>
    <d v="2026-03-03T00:00:00"/>
    <s v="26-810-3699-6021251"/>
    <s v="19080116"/>
    <s v="EXPO"/>
    <s v="TLLU2615504"/>
    <n v="0"/>
    <n v="7337.22"/>
    <n v="3046.62"/>
    <n v="487.46"/>
    <n v="0"/>
    <n v="10871.3"/>
    <s v="MXN"/>
    <n v="615.27534099269906"/>
    <d v="2026-02-26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10"/>
    <s v="NO"/>
    <n v="0"/>
    <s v="NO"/>
    <m/>
    <m/>
    <m/>
  </r>
  <r>
    <s v="10"/>
    <s v="MXG"/>
    <n v="1520"/>
    <x v="2"/>
    <s v="Broker"/>
    <s v="BrokerRM-R-020-SI26-M19-B"/>
    <x v="1201"/>
    <s v="ALT83001"/>
    <s v="MARZO"/>
    <d v="2026-03-03T00:00:00"/>
    <s v="26-810-3699-6001220"/>
    <s v="HLCUHAM2601BEHW0"/>
    <s v="IMPO"/>
    <s v="TEMU5465011"/>
    <n v="0"/>
    <n v="9832.7199999999993"/>
    <n v="2386.21"/>
    <n v="381.79"/>
    <n v="0"/>
    <n v="12600.72"/>
    <s v="MXN"/>
    <n v="713.15411172109339"/>
    <d v="2026-02-24T00:00:00"/>
    <s v="DSV AIR &amp; SEA GERMANY"/>
    <s v="GERMANY"/>
    <s v="MEX"/>
    <s v="DSV AIR &amp; SEA, S.A. DE C.V."/>
    <s v="M19"/>
    <s v="I"/>
    <s v="SEA IMPO"/>
    <s v="67120000"/>
    <s v="NO COMMENTS"/>
    <m/>
    <m/>
    <s v="10"/>
    <s v="NO"/>
    <n v="0"/>
    <s v="NO"/>
    <m/>
    <m/>
    <m/>
  </r>
  <r>
    <s v="10"/>
    <s v="MXG"/>
    <n v="1521"/>
    <x v="2"/>
    <s v="Broker"/>
    <s v="BrokerRM-M-247-SI25-M19-B"/>
    <x v="1202"/>
    <s v="ALT83045"/>
    <s v="MARZO"/>
    <d v="2026-03-05T00:00:00"/>
    <s v="26-810-3699-6000936"/>
    <s v="HLCUHAM2512APTH8"/>
    <s v="IMPO"/>
    <s v="FANU1677672"/>
    <n v="0"/>
    <n v="3538"/>
    <n v="2394.6"/>
    <n v="383.14"/>
    <n v="0"/>
    <n v="6315.74"/>
    <s v="MXN"/>
    <n v="357.44750693304655"/>
    <d v="2026-02-21T00:00:00"/>
    <s v="GREENCARRIER CONSOLIDATORS"/>
    <s v="GERMANY"/>
    <s v="MEX"/>
    <s v="CTL LOGISTICS MEXICO S.A. DE C.V."/>
    <s v="M19"/>
    <s v="I"/>
    <s v="SEA IMPO"/>
    <s v="67120000"/>
    <s v="NO COMMENTS"/>
    <m/>
    <m/>
    <s v="10"/>
    <s v="NO"/>
    <n v="0"/>
    <s v="NO"/>
    <m/>
    <m/>
    <m/>
  </r>
  <r>
    <s v="10"/>
    <s v="MXG"/>
    <n v="1522"/>
    <x v="2"/>
    <s v="Broker"/>
    <s v="BrokerFG-A-0013-SE26-M19.D"/>
    <x v="1203"/>
    <s v="ALT83122"/>
    <s v="MARZO"/>
    <d v="2026-03-07T00:00:00"/>
    <s v="26-810-3699-6021274"/>
    <s v="45334460"/>
    <s v="EXPO"/>
    <s v="FANU1823519"/>
    <n v="0"/>
    <n v="8442.43"/>
    <n v="3542.79"/>
    <n v="566.85"/>
    <n v="0"/>
    <n v="12552.07"/>
    <s v="MXN"/>
    <n v="710.40070179410259"/>
    <d v="2026-03-04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10"/>
    <s v="NO"/>
    <n v="0"/>
    <s v="NO"/>
    <m/>
    <m/>
    <m/>
  </r>
  <r>
    <s v="10"/>
    <s v="MXG"/>
    <n v="1523"/>
    <x v="2"/>
    <s v="Broker"/>
    <s v="BrokerRM-I-1120-AI26-M19//RM-I-1122-AI26-M19//RM-I-1123-AI26-M19//RM-I-1126-AI26-M19"/>
    <x v="1204"/>
    <s v="GDL48252"/>
    <s v="MARZO"/>
    <d v="2026-03-06T00:00:00"/>
    <s v="26-480-3993-6000246"/>
    <s v="CONSOLIDADO"/>
    <s v="AIR IMPO"/>
    <s v="OTRO"/>
    <n v="0"/>
    <n v="48380.15"/>
    <n v="9718.8700000000008"/>
    <n v="1555.02"/>
    <n v="0"/>
    <n v="59654.04"/>
    <s v="MXN"/>
    <n v="3376.1978606599127"/>
    <d v="2026-02-18T00:00:00"/>
    <s v="DICEX SA DE CV"/>
    <s v="HKT"/>
    <s v="ZCL"/>
    <s v="JEG"/>
    <s v="M19"/>
    <s v="I"/>
    <s v="AIR IMPO"/>
    <s v="67130000"/>
    <s v="NO COMMENTS"/>
    <m/>
    <m/>
    <s v="10"/>
    <s v="NO"/>
    <n v="0"/>
    <s v="NO"/>
    <m/>
    <m/>
    <m/>
  </r>
  <r>
    <s v="10"/>
    <s v="MXG"/>
    <n v="1524"/>
    <x v="2"/>
    <s v="Broker"/>
    <s v="BrokerRM-I-1106-AI26-M19//RM-I-1113-AI26-M19//RM-I-1116-AI26-M19//RM-I-1117-AI26-M19"/>
    <x v="1205"/>
    <s v="GDL48253"/>
    <s v="MARZO"/>
    <d v="2026-03-06T00:00:00"/>
    <s v="26-480-3993-6000222"/>
    <s v="CONSOLIDADO"/>
    <s v="AIR IMPO"/>
    <s v="OTRO"/>
    <n v="0"/>
    <n v="17691.490000000002"/>
    <n v="4456.26"/>
    <n v="713"/>
    <n v="0"/>
    <n v="22860.75"/>
    <s v="MXN"/>
    <n v="1293.8338332673043"/>
    <d v="2026-02-18T00:00:00"/>
    <s v="DICEX SA DE CV"/>
    <s v="HKT"/>
    <s v="ZCL"/>
    <s v="JEG"/>
    <s v="M19"/>
    <s v="I"/>
    <s v="AIR IMPO"/>
    <s v="67130000"/>
    <s v="NO COMMENTS"/>
    <m/>
    <m/>
    <s v="10"/>
    <s v="NO"/>
    <n v="0"/>
    <s v="NO"/>
    <m/>
    <m/>
    <m/>
  </r>
  <r>
    <s v="10"/>
    <s v="MXG"/>
    <n v="1525"/>
    <x v="2"/>
    <s v="Broker"/>
    <s v="BrokerRM-A-0021AI26-M19-C9049.D"/>
    <x v="976"/>
    <s v="MEX127545"/>
    <s v="MARZO"/>
    <d v="2026-03-04T00:00:00"/>
    <s v="26-85-34166012982"/>
    <s v="MXO-2026-02-05-01"/>
    <s v="AIR IMPO"/>
    <m/>
    <n v="0"/>
    <n v="46411.95"/>
    <n v="1845.56"/>
    <n v="295.29000000000002"/>
    <n v="0"/>
    <n v="48552.800000000003"/>
    <s v="MXN"/>
    <n v="2747.9087667666536"/>
    <d v="2026-03-04T00:00:00"/>
    <s v="JOHNSON ELECTRIC INDUSTRIAL MANUFACTORY LIMITED"/>
    <s v="USA"/>
    <s v="ZAC"/>
    <s v="JEG"/>
    <s v="M19"/>
    <s v="I"/>
    <s v="AIR IMPO"/>
    <n v="67180000"/>
    <s v="NO COMMENTS"/>
    <m/>
    <m/>
    <s v="10"/>
    <s v="NO"/>
    <n v="0"/>
    <s v="NO"/>
    <s v="CS000009049"/>
    <m/>
    <m/>
  </r>
  <r>
    <s v="10"/>
    <s v="MXG"/>
    <n v="1526"/>
    <x v="2"/>
    <s v="Broker"/>
    <s v="BrokerRM-M-250-SI25-M19-L-B"/>
    <x v="1206"/>
    <s v="MZO193048"/>
    <s v="MARZO"/>
    <d v="2026-03-02T00:00:00"/>
    <s v="26 16 1690 6003850"/>
    <s v="HLCUSEL260159049"/>
    <s v="IMPO"/>
    <s v="HLCUSEL260159049"/>
    <n v="0"/>
    <n v="15290.98"/>
    <n v="2394.6"/>
    <n v="383.14"/>
    <n v="0"/>
    <n v="18068.72"/>
    <s v="MXN"/>
    <n v="1022.62267247722"/>
    <d v="2026-03-02T00:00:00"/>
    <s v="JOHNSON ELECTRIC PVT LTD "/>
    <s v="IND"/>
    <s v="ZCL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527"/>
    <x v="2"/>
    <s v="Broker"/>
    <s v="BrokerRM-M-015-SI26-M19-B"/>
    <x v="1207"/>
    <s v="MZO193149"/>
    <s v="MARZO"/>
    <d v="2026-03-03T00:00:00"/>
    <s v="26 16 1690 6002935"/>
    <s v="OOLU2038364360"/>
    <s v="IMPO"/>
    <s v="OOCU5942953"/>
    <n v="0"/>
    <n v="27607.61"/>
    <n v="3230.52"/>
    <n v="516.89"/>
    <n v="0"/>
    <n v="31355.02"/>
    <s v="MXN"/>
    <n v="1774.5780745939214"/>
    <d v="2026-03-03T00:00:00"/>
    <s v="JOHNSON ELECTRIC INDUSTRIAL MANUFACTORY LIMITED"/>
    <s v="CHN"/>
    <s v="ZCL"/>
    <s v="JEG"/>
    <s v="M19"/>
    <s v="I"/>
    <s v="SEA IMPO"/>
    <s v="67120000"/>
    <s v="CM4676215"/>
    <s v="67115005"/>
    <n v="25826.36"/>
    <s v="10"/>
    <s v="NO"/>
    <n v="0"/>
    <s v="NO"/>
    <m/>
    <m/>
    <m/>
  </r>
  <r>
    <s v="10"/>
    <s v="MXG"/>
    <n v="1528"/>
    <x v="2"/>
    <s v="Broker"/>
    <s v="BrokerAF-M-061-SI26-M46-B"/>
    <x v="1117"/>
    <s v="MZO193216"/>
    <s v="MARZO"/>
    <d v="2026-03-04T00:00:00"/>
    <s v="26 16 1690 6003934"/>
    <s v="ZIMUSHH32025324"/>
    <s v="IMPO"/>
    <s v="XHCU5639129"/>
    <n v="0"/>
    <n v="5510"/>
    <n v="0"/>
    <n v="0"/>
    <n v="0"/>
    <n v="5510"/>
    <s v="MXN"/>
    <n v="311.84560529741356"/>
    <d v="2026-03-04T00:00:00"/>
    <s v="JOHNSON ELECTRIC INDUSTRIAL MANUFACTORY LIMITED"/>
    <s v="CHN"/>
    <s v="ZCL"/>
    <s v="JEG"/>
    <s v="M46"/>
    <s v="I"/>
    <s v="SEA IMPO"/>
    <s v="67120000"/>
    <s v="COMPLEMENTARIA DE LA CUENTA MZO192659"/>
    <m/>
    <m/>
    <s v="10"/>
    <s v="NO"/>
    <n v="0"/>
    <s v="NO"/>
    <m/>
    <m/>
    <m/>
  </r>
  <r>
    <s v="10"/>
    <s v="MXG"/>
    <n v="1529"/>
    <x v="2"/>
    <s v="Broker"/>
    <s v="BrokerRM-M-024-SI26-M19-B"/>
    <x v="1123"/>
    <s v="MZO193218"/>
    <s v="MARZO"/>
    <d v="2026-03-04T00:00:00"/>
    <s v="26 16 1690 6002920"/>
    <s v="MEDUYM886196"/>
    <s v="IMPO"/>
    <s v="MSMU7284733"/>
    <n v="0"/>
    <n v="6264"/>
    <n v="0"/>
    <n v="0"/>
    <n v="0"/>
    <n v="6264"/>
    <s v="MXN"/>
    <n v="354.5192144433754"/>
    <d v="2026-03-04T00:00:00"/>
    <s v="JOHNSON ELECTRIC INDUSTRIAL MANUFACTORY LIMITED"/>
    <s v="CHN"/>
    <s v="ZCL"/>
    <s v="JEG"/>
    <s v="M19"/>
    <s v="I"/>
    <s v="SEA IMPO"/>
    <s v="67120000"/>
    <s v="COMPLEMENTARIA DE LA CUENTA MZO192668"/>
    <m/>
    <m/>
    <s v="10"/>
    <s v="NO"/>
    <n v="0"/>
    <s v="NO"/>
    <m/>
    <m/>
    <m/>
  </r>
  <r>
    <s v="10"/>
    <s v="MXG"/>
    <n v="1530"/>
    <x v="2"/>
    <s v="Broker"/>
    <s v="BrokerRM-M-025-SI26-M19-B"/>
    <x v="1208"/>
    <s v="MZO193239"/>
    <s v="MARZO"/>
    <d v="2026-03-04T00:00:00"/>
    <s v="26 16 1690 6003630"/>
    <s v="OOLU2038364370"/>
    <s v="IMPO"/>
    <s v="FFAU3030193"/>
    <n v="0"/>
    <n v="34012.75"/>
    <n v="5366.76"/>
    <n v="858.69"/>
    <n v="0"/>
    <n v="40238.199999999997"/>
    <s v="MXN"/>
    <n v="2277.33318240987"/>
    <d v="2026-03-04T00:00:00"/>
    <s v="JOHNSON ELECTRIC INDUSTRIAL MANUFACTORY LIMITED"/>
    <s v="CHN"/>
    <s v="ZCL"/>
    <s v="JEG"/>
    <s v="M19"/>
    <s v="I"/>
    <s v="SEA IMPO"/>
    <s v="67120000"/>
    <s v="CM4677916"/>
    <s v="67115005"/>
    <n v="32231.5"/>
    <s v="10"/>
    <s v="NO"/>
    <n v="0"/>
    <s v="NO"/>
    <m/>
    <m/>
    <m/>
  </r>
  <r>
    <s v="10"/>
    <s v="MXG"/>
    <n v="1531"/>
    <x v="2"/>
    <s v="Broker"/>
    <s v="BrokerRM-M-255-SI25-M19-L-B"/>
    <x v="1209"/>
    <s v="MZO193357"/>
    <s v="MARZO"/>
    <d v="2026-03-05T00:00:00"/>
    <s v="26 16 1690 6002925"/>
    <s v="SNKO020260105201"/>
    <s v="IMPO"/>
    <s v="SNKO020260105201"/>
    <n v="0"/>
    <n v="23982.63"/>
    <n v="2396.7399999999998"/>
    <n v="383.48"/>
    <n v="0"/>
    <n v="26762.85"/>
    <s v="MXN"/>
    <n v="1514.6782500424472"/>
    <d v="2026-03-05T00:00:00"/>
    <s v="SHANGHAI KRAH ELECTRONICS CO; LTD"/>
    <s v="CHN"/>
    <s v="ZCL"/>
    <s v="JEG"/>
    <s v="M19"/>
    <s v="I"/>
    <s v="SEA IMPO"/>
    <s v="67120000"/>
    <s v="RFE183955"/>
    <s v="67115005"/>
    <n v="21929.43"/>
    <s v="10"/>
    <s v="NO"/>
    <n v="0"/>
    <s v="NO"/>
    <m/>
    <m/>
    <m/>
  </r>
  <r>
    <s v="10"/>
    <s v="MXG"/>
    <n v="1532"/>
    <x v="2"/>
    <s v="Broker"/>
    <s v="BrokerRM-M-248-SI25-M19-L-B"/>
    <x v="1210"/>
    <s v="MZO193360"/>
    <s v="MARZO"/>
    <d v="2026-03-05T00:00:00"/>
    <s v="26 16 1690 6003849"/>
    <s v="HLCUSEL260159049"/>
    <s v="IMPO"/>
    <s v="HLCUSEL260159049"/>
    <n v="0"/>
    <n v="23979.15"/>
    <n v="2394.6"/>
    <n v="383.14"/>
    <n v="0"/>
    <n v="26756.89"/>
    <s v="MXN"/>
    <n v="1514.3409361027789"/>
    <d v="2026-03-05T00:00:00"/>
    <s v="JOHNSON ELECTRIC PVT LTD "/>
    <s v="IND"/>
    <s v="ZCL"/>
    <s v="JEG"/>
    <s v="M19"/>
    <s v="I"/>
    <s v="SEA IMPO"/>
    <s v="67120000"/>
    <s v="RFE183575"/>
    <s v="67115005"/>
    <n v="21929.43"/>
    <s v="10"/>
    <s v="NO"/>
    <n v="0"/>
    <s v="NO"/>
    <m/>
    <m/>
    <m/>
  </r>
  <r>
    <s v="10"/>
    <s v="MXG"/>
    <n v="1533"/>
    <x v="2"/>
    <s v="Broker"/>
    <s v="BrokerRM-M-246-SI25-M19-L -B"/>
    <x v="1211"/>
    <s v="MZO193362"/>
    <s v="MARZO"/>
    <d v="2026-03-05T00:00:00"/>
    <s v="26 16 1690 6003848"/>
    <s v="HLCUSEL260159261"/>
    <s v="IMPO"/>
    <s v="HLCUSEL260159261"/>
    <n v="0"/>
    <n v="20503.88"/>
    <n v="2390.7800000000002"/>
    <n v="382.52"/>
    <n v="0"/>
    <n v="23277.18"/>
    <s v="MXN"/>
    <n v="1317.402229894165"/>
    <d v="2026-03-05T00:00:00"/>
    <s v="ELNA AMERICA, INC"/>
    <s v="USA"/>
    <s v="ZCL"/>
    <s v="JEG"/>
    <s v="M19"/>
    <s v="I"/>
    <s v="SEA IMPO"/>
    <s v="67120000"/>
    <s v="RFE183193"/>
    <s v="67115005"/>
    <n v="18454.16"/>
    <s v="10"/>
    <s v="NO"/>
    <n v="0"/>
    <s v="NO"/>
    <m/>
    <m/>
    <m/>
  </r>
  <r>
    <s v="10"/>
    <s v="MXG"/>
    <n v="1534"/>
    <x v="2"/>
    <s v="Broker"/>
    <s v="BrokerRM-M-037-SI26-M19-B"/>
    <x v="1212"/>
    <s v="MZO193382"/>
    <s v="MARZO"/>
    <d v="2026-03-05T00:00:00"/>
    <s v="26 16 1690 6002924"/>
    <s v="OOLU2038391760"/>
    <s v="IMPO"/>
    <s v="OOCU8732544"/>
    <n v="0"/>
    <n v="24405.03"/>
    <n v="5202.0600000000004"/>
    <n v="832.33"/>
    <n v="0"/>
    <n v="30439.42"/>
    <s v="MXN"/>
    <n v="1722.7585035938648"/>
    <d v="2026-03-05T00:00:00"/>
    <s v="JOHNSON ELECTRIC INDUSTRIAL MANUFACTORY LIMITED"/>
    <s v="CHN"/>
    <s v="ZCL"/>
    <s v="JEG"/>
    <s v="M19"/>
    <s v="I"/>
    <s v="SEA IMPO"/>
    <s v="67120000"/>
    <s v="CM4681258"/>
    <s v="67115005"/>
    <n v="22623.78"/>
    <s v="10"/>
    <s v="NO"/>
    <n v="0"/>
    <s v="NO"/>
    <m/>
    <m/>
    <m/>
  </r>
  <r>
    <s v="10"/>
    <s v="MXG"/>
    <n v="1535"/>
    <x v="2"/>
    <s v="Broker"/>
    <s v="BrokerRM-M-016-SI26-M19-B"/>
    <x v="1213"/>
    <s v="MZO193383"/>
    <s v="MARZO"/>
    <d v="2026-03-05T00:00:00"/>
    <s v="26 16 1690 6002936"/>
    <s v="OOLU2038364361"/>
    <s v="IMPO"/>
    <s v="CCLU7371643"/>
    <n v="0"/>
    <n v="40417.9"/>
    <n v="3602.04"/>
    <n v="576.33000000000004"/>
    <n v="0"/>
    <n v="44596.27"/>
    <s v="MXN"/>
    <n v="2523.9838134585993"/>
    <d v="2026-03-05T00:00:00"/>
    <s v="JOHNSON ELECTRIC INDUSTRIAL MANUFACTORY LIMITED"/>
    <s v="CHN"/>
    <s v="ZCL"/>
    <s v="JEG"/>
    <s v="M19"/>
    <s v="I"/>
    <s v="SEA IMPO"/>
    <s v="67120000"/>
    <s v="CM4681230"/>
    <s v="67115005"/>
    <n v="38636.65"/>
    <s v="10"/>
    <s v="NO"/>
    <n v="0"/>
    <s v="NO"/>
    <m/>
    <m/>
    <m/>
  </r>
  <r>
    <s v="10"/>
    <s v="MXG"/>
    <n v="1536"/>
    <x v="2"/>
    <s v="Broker"/>
    <s v="BrokerRM-M-027-SI26-M19-B"/>
    <x v="1214"/>
    <s v="MZO193385"/>
    <s v="MARZO"/>
    <d v="2026-03-05T00:00:00"/>
    <s v="26 16 1690 6002922"/>
    <s v="OOLU2038380901"/>
    <s v="IMPO"/>
    <s v="FFAU2486445"/>
    <n v="0"/>
    <n v="21202.46"/>
    <n v="4455.9799999999996"/>
    <n v="712.96"/>
    <n v="0"/>
    <n v="26371.4"/>
    <s v="MXN"/>
    <n v="1492.5236289546665"/>
    <d v="2026-03-05T00:00:00"/>
    <s v="JOHNSON ELECTRIC INDUSTRIAL MANUFACTORY LIMITED"/>
    <s v="CHN"/>
    <s v="ZCL"/>
    <s v="JEG"/>
    <s v="M19"/>
    <s v="I"/>
    <s v="SEA IMPO"/>
    <s v="67120000"/>
    <s v="CM4681220"/>
    <s v="67115005"/>
    <n v="19421.21"/>
    <s v="10"/>
    <s v="NO"/>
    <n v="0"/>
    <s v="NO"/>
    <m/>
    <m/>
    <m/>
  </r>
  <r>
    <s v="10"/>
    <s v="MXG"/>
    <n v="1537"/>
    <x v="2"/>
    <s v="Broker"/>
    <s v="BrokerRM-M-028-SI26-M19-B"/>
    <x v="1215"/>
    <s v="MZO193387"/>
    <s v="MARZO"/>
    <d v="2026-03-05T00:00:00"/>
    <s v="26 16 1690 6002921"/>
    <s v="OOLU2038380900"/>
    <s v="IMPO"/>
    <s v="BMOU5119000"/>
    <n v="0"/>
    <n v="24405.03"/>
    <n v="3150.34"/>
    <n v="504.05"/>
    <n v="0"/>
    <n v="28059.42"/>
    <s v="MXN"/>
    <n v="1588.0593129209349"/>
    <d v="2026-03-05T00:00:00"/>
    <s v="JOHNSON ELECTRIC INDUSTRIAL MANUFACTORY LIMITED"/>
    <s v="CHN"/>
    <s v="ZCL"/>
    <s v="JEG"/>
    <s v="M19"/>
    <s v="I"/>
    <s v="SEA IMPO"/>
    <s v="67120000"/>
    <s v="CM4681235"/>
    <s v="67115005"/>
    <n v="22623.78"/>
    <s v="10"/>
    <s v="NO"/>
    <n v="0"/>
    <s v="NO"/>
    <m/>
    <m/>
    <m/>
  </r>
  <r>
    <s v="10"/>
    <s v="MXG"/>
    <n v="1538"/>
    <x v="2"/>
    <s v="Broker"/>
    <s v="BrokerRM-M-029-SI26-M19-B"/>
    <x v="1216"/>
    <s v="MZO193390"/>
    <s v="MARZO"/>
    <d v="2026-03-05T00:00:00"/>
    <s v="26 16 1690 6002923"/>
    <s v="OOLU2038380903"/>
    <s v="IMPO"/>
    <s v="OOLU6955340"/>
    <n v="0"/>
    <n v="27607.61"/>
    <n v="3616.64"/>
    <n v="578.66"/>
    <n v="0"/>
    <n v="31802.91"/>
    <s v="MXN"/>
    <n v="1799.9269907748032"/>
    <d v="2026-03-05T00:00:00"/>
    <s v="JOHNSON ELECTRIC INDUSTRIAL MANUFACTORY LIMITED"/>
    <s v="CHN"/>
    <s v="ZCL"/>
    <s v="JEG"/>
    <s v="M19"/>
    <s v="I"/>
    <s v="SEA IMPO"/>
    <s v="67120000"/>
    <s v="CM4682390"/>
    <s v="67115005"/>
    <n v="25826.36"/>
    <s v="10"/>
    <s v="NO"/>
    <n v="0"/>
    <s v="NO"/>
    <m/>
    <m/>
    <m/>
  </r>
  <r>
    <s v="10"/>
    <s v="MXG"/>
    <n v="1539"/>
    <x v="2"/>
    <s v="Broker"/>
    <s v="BrokerRM-M-020-SI26-M19-B"/>
    <x v="1217"/>
    <s v="MZO193592"/>
    <s v="MARZO"/>
    <d v="2026-03-07T00:00:00"/>
    <s v="26 16 1690 6002917"/>
    <s v="COSU6440621643"/>
    <s v="    IMPO    "/>
    <s v="CSNU7894792"/>
    <n v="0"/>
    <n v="47943.24"/>
    <n v="3880.68"/>
    <n v="620.91"/>
    <n v="0"/>
    <n v="52444.83"/>
    <s v="MXN"/>
    <n v="2968.1832588148736"/>
    <d v="2026-03-07T00:00:00"/>
    <s v="JOHNSON ELECTRIC INDUSTRIAL MANUFACTORY LIMITED"/>
    <s v="CHN"/>
    <s v="ZCL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540"/>
    <x v="2"/>
    <s v="Broker"/>
    <s v="BrokerRM-M-044-SI26-M19-B"/>
    <x v="1218"/>
    <s v="MZO193595"/>
    <s v="MARZO"/>
    <d v="2026-03-07T00:00:00"/>
    <s v="26 16 1690 6003639"/>
    <s v="COSU6442071142"/>
    <s v="    IMPO    "/>
    <s v="OOLU9100121"/>
    <n v="0"/>
    <n v="22373.24"/>
    <n v="3616.64"/>
    <n v="578.66"/>
    <n v="0"/>
    <n v="26568.54"/>
    <s v="MXN"/>
    <n v="1503.6810232610787"/>
    <d v="2026-03-07T00:00:00"/>
    <s v="JOHNSON ELECTRIC INDUSTRIAL MANUFACTORY LIMITED"/>
    <s v="CHN"/>
    <s v="ZCL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541"/>
    <x v="2"/>
    <s v="Broker"/>
    <s v="BrokerRM-M-046-SI26-M19-B"/>
    <x v="1219"/>
    <s v="MZO193598"/>
    <s v="MARZO"/>
    <d v="2026-03-07T00:00:00"/>
    <s v="26 16 1690 6004675"/>
    <s v="MEDUYL535471"/>
    <s v="    IMPO    "/>
    <s v="TXGU4216681"/>
    <n v="0"/>
    <n v="0"/>
    <n v="1224.3699999999999"/>
    <n v="195.9"/>
    <n v="0"/>
    <n v="1420.27"/>
    <s v="MXN"/>
    <n v="80.382025015563983"/>
    <d v="2026-03-07T00:00:00"/>
    <s v="JOHNSON ELECTRIC INDUSTRIAL MANUFACTORY LIMITED"/>
    <s v="CHN"/>
    <s v="ZCL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542"/>
    <x v="2"/>
    <s v="Broker"/>
    <s v="BrokerRM-M-042-SI26-M19-B"/>
    <x v="1220"/>
    <s v="MZO193608"/>
    <s v="MARZO"/>
    <d v="2026-03-07T00:00:00"/>
    <s v="26 16 1690 6003645"/>
    <s v="MEDUYL535463"/>
    <s v="    IMPO    "/>
    <s v="TGBU9604455"/>
    <n v="0"/>
    <n v="13896.57"/>
    <n v="6558.78"/>
    <n v="1049.4100000000001"/>
    <n v="0"/>
    <n v="21504.76"/>
    <s v="MXN"/>
    <n v="1217.0898183258814"/>
    <d v="2026-03-07T00:00:00"/>
    <s v="JOHNSON ELECTRIC INDUSTRIAL MANUFACTORY LIMITED"/>
    <s v="CHN"/>
    <s v="ZCL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543"/>
    <x v="2"/>
    <s v="Broker"/>
    <s v="BrokerFG-R-2140LE25.M19//FG-R-2141LE25.M19//FG-R-2142LE25.M19"/>
    <x v="1221"/>
    <s v="NL244029"/>
    <s v="MARZO"/>
    <d v="2026-03-05T00:00:00"/>
    <n v="6052111"/>
    <s v="OTRO"/>
    <s v="LAND EXPO"/>
    <s v="OTRO"/>
    <n v="0"/>
    <n v="0"/>
    <n v="14579.61"/>
    <n v="2332.7399999999998"/>
    <n v="0"/>
    <n v="16912.349999999999"/>
    <s v="MXN"/>
    <n v="957.17641066274257"/>
    <s v="VARIAS"/>
    <s v="JEG"/>
    <s v="ZAC"/>
    <s v="USA"/>
    <s v="JENA"/>
    <s v="M19"/>
    <s v="O"/>
    <s v="LAND EXPO"/>
    <s v="59210003"/>
    <s v="NO COMMENTS"/>
    <m/>
    <m/>
    <s v="10"/>
    <s v="NO"/>
    <n v="0"/>
    <s v="NO"/>
    <m/>
    <m/>
    <m/>
  </r>
  <r>
    <s v="10"/>
    <s v="MXG"/>
    <n v="1544"/>
    <x v="2"/>
    <s v="Broker"/>
    <s v="BrokerFG-R-2144LE25.M01//FG-R-2143LE25.M19"/>
    <x v="1222"/>
    <s v="NL244030"/>
    <s v="MARZO"/>
    <d v="2026-03-05T00:00:00"/>
    <n v="6052679"/>
    <s v="OTRO"/>
    <s v="LAND EXPO"/>
    <s v="OTRO"/>
    <n v="0"/>
    <n v="0"/>
    <n v="4538.7700000000004"/>
    <n v="726.2"/>
    <n v="0"/>
    <n v="5264.97"/>
    <s v="MXN"/>
    <n v="297.97781425094797"/>
    <s v="VARIAS"/>
    <s v="JEG"/>
    <s v="ZAC"/>
    <s v="USA"/>
    <s v="JENA"/>
    <s v="M01"/>
    <s v="O"/>
    <s v="LAND EXPO"/>
    <s v="59210003"/>
    <s v="NO COMMENTS"/>
    <m/>
    <m/>
    <s v="10"/>
    <s v="NO"/>
    <n v="0"/>
    <s v="NO"/>
    <m/>
    <m/>
    <m/>
  </r>
  <r>
    <s v="10"/>
    <s v="MXG"/>
    <n v="1545"/>
    <x v="2"/>
    <s v="Broker"/>
    <s v="BrokerFG-R-2139LE25.M45"/>
    <x v="1223"/>
    <s v="SLP26698"/>
    <s v="MARZO"/>
    <d v="2026-03-04T00:00:00"/>
    <s v="25-731-1628-6010164"/>
    <s v="OTRO"/>
    <s v="EXPO"/>
    <s v="SNLU139327"/>
    <n v="0"/>
    <n v="0"/>
    <n v="2040.35"/>
    <n v="326.45"/>
    <n v="0"/>
    <n v="2366.8000000000002"/>
    <s v="MXN"/>
    <n v="133.95211953138266"/>
    <d v="2026-02-26T00:00:00"/>
    <s v="ZCL"/>
    <s v="ZCL"/>
    <s v="USA"/>
    <s v="JEG"/>
    <s v="M62"/>
    <s v="O"/>
    <s v="LAND EXPO"/>
    <s v="59210003"/>
    <s v="NO COMMENTS"/>
    <m/>
    <m/>
    <s v="10"/>
    <s v="NO"/>
    <n v="0"/>
    <s v="NO"/>
    <m/>
    <m/>
    <m/>
  </r>
  <r>
    <s v="10"/>
    <s v="MXG"/>
    <n v="1546"/>
    <x v="14"/>
    <s v="Freight"/>
    <s v="FreightRM-R-036-SI26-M19"/>
    <x v="1224"/>
    <n v="1712813"/>
    <s v="MARZO"/>
    <d v="2026-03-02T00:00:00"/>
    <s v="SGDL0084347"/>
    <s v="IMPO"/>
    <s v="SGDL0084347"/>
    <s v="OTRO"/>
    <n v="0"/>
    <n v="0"/>
    <n v="474"/>
    <n v="75.84"/>
    <n v="0"/>
    <n v="549.84"/>
    <s v="USD"/>
    <n v="549.84"/>
    <s v="MZO"/>
    <s v="JOHNSON ELECTRIC GROUP MEXICO S DE RL DE CV"/>
    <s v="MXATM"/>
    <s v="MXZCL"/>
    <s v="JOHNSON ELECTRIC GROUP MEXICO S DE RL DE CV"/>
    <s v="M19"/>
    <s v="I"/>
    <s v="SEA IMPO"/>
    <s v="67120000"/>
    <s v="NO COMMENTS"/>
    <m/>
    <m/>
    <s v="10"/>
    <s v="NO"/>
    <n v="0"/>
    <s v="NO"/>
    <m/>
    <m/>
    <m/>
  </r>
  <r>
    <s v="10"/>
    <s v="MXG"/>
    <n v="1547"/>
    <x v="14"/>
    <s v="Freight"/>
    <s v="FreightRM-R-037-SI26-M19"/>
    <x v="1225"/>
    <n v="1712934"/>
    <s v="MARZO"/>
    <d v="2026-03-02T00:00:00"/>
    <s v="SGDL0084352"/>
    <s v="IMPO"/>
    <s v="SGDL0084352"/>
    <s v="OTRO"/>
    <n v="0"/>
    <n v="0"/>
    <n v="474"/>
    <n v="75.84"/>
    <n v="0"/>
    <n v="549.84"/>
    <s v="USD"/>
    <n v="549.84"/>
    <s v="MZO"/>
    <s v="JOHNSON ELECTRIC GROUP MEXICO S DE RL DE CV"/>
    <s v="MXATM"/>
    <s v="MXZCL"/>
    <s v="JOHNSON ELECTRIC GROUP MEXICO S DE RL DE CV"/>
    <s v="M19"/>
    <s v="I"/>
    <s v="SEA IMPO"/>
    <s v="67120000"/>
    <s v="NO COMMENTS"/>
    <m/>
    <m/>
    <s v="10"/>
    <s v="NO"/>
    <n v="0"/>
    <s v="NO"/>
    <m/>
    <m/>
    <m/>
  </r>
  <r>
    <s v="10"/>
    <s v="MXG"/>
    <n v="1548"/>
    <x v="14"/>
    <s v="Freight"/>
    <s v="FreightFG-A-0012-SE26-M19"/>
    <x v="1039"/>
    <n v="1713159"/>
    <s v="MARZO"/>
    <d v="2026-03-03T00:00:00"/>
    <s v="SGDL0083857"/>
    <s v="EXPO"/>
    <s v="SGDL0083857"/>
    <s v="OTRO"/>
    <n v="0"/>
    <n v="0"/>
    <n v="892.5"/>
    <n v="16.399999999999999"/>
    <n v="0"/>
    <n v="908.9"/>
    <s v="USD"/>
    <n v="908.9"/>
    <s v="MZO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10"/>
    <s v="SI"/>
    <n v="908.9"/>
    <s v="SI"/>
    <m/>
    <m/>
    <m/>
  </r>
  <r>
    <s v="10"/>
    <s v="MXG"/>
    <n v="1549"/>
    <x v="14"/>
    <s v="Freight"/>
    <s v="FreightFG-A-0016-SE26-M19"/>
    <x v="1038"/>
    <n v="1713218"/>
    <s v="MARZO"/>
    <d v="2026-03-03T00:00:00"/>
    <s v="SGDL0084235"/>
    <s v="EXPO"/>
    <s v="SGDL0084235"/>
    <s v="OTRO"/>
    <n v="0"/>
    <n v="0"/>
    <n v="487.01"/>
    <n v="14.15"/>
    <n v="0"/>
    <n v="501.16"/>
    <s v="USD"/>
    <n v="501.16"/>
    <s v="MZO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10"/>
    <s v="SI"/>
    <n v="501.16"/>
    <s v="SI"/>
    <m/>
    <m/>
    <m/>
  </r>
  <r>
    <s v="10"/>
    <s v="MXG"/>
    <n v="1550"/>
    <x v="14"/>
    <s v="Freight"/>
    <s v="FreightFG-A-0016-SE26-M19.SINCO"/>
    <x v="1226"/>
    <n v="1713226"/>
    <s v="MARZO"/>
    <d v="2026-03-03T00:00:00"/>
    <s v="SGDL0084236"/>
    <s v="EXPO"/>
    <s v="SGDL0084236"/>
    <s v="OTRO"/>
    <n v="0"/>
    <n v="0"/>
    <n v="437.99"/>
    <n v="13.85"/>
    <n v="0"/>
    <n v="451.84"/>
    <s v="USD"/>
    <n v="451.84"/>
    <s v="MZO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10"/>
    <s v="SI"/>
    <n v="451.84"/>
    <s v="SI"/>
    <m/>
    <m/>
    <m/>
  </r>
  <r>
    <s v="10"/>
    <s v="MXG"/>
    <n v="1551"/>
    <x v="14"/>
    <s v="Freight"/>
    <s v="FreightFG-A-0001-SE26-M19"/>
    <x v="1227"/>
    <n v="1713720"/>
    <s v="MARZO"/>
    <d v="2026-03-03T00:00:00"/>
    <s v="SGDL0082482"/>
    <s v="EXPO"/>
    <s v="SGDL0082482"/>
    <s v="OTRO"/>
    <n v="0"/>
    <n v="0"/>
    <n v="2919.5"/>
    <n v="340.72"/>
    <n v="0"/>
    <n v="3260.22"/>
    <s v="USD"/>
    <n v="3260.22"/>
    <s v="MZO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10"/>
    <s v="SI"/>
    <n v="3260.22"/>
    <s v="SI"/>
    <m/>
    <m/>
    <m/>
  </r>
  <r>
    <s v="10"/>
    <s v="MXG"/>
    <n v="1552"/>
    <x v="14"/>
    <s v="Freight"/>
    <s v="FreightRM-M-002-SI26-M19-L"/>
    <x v="987"/>
    <n v="1715042"/>
    <s v="MARZO"/>
    <d v="2026-03-04T00:00:00"/>
    <s v="SMAA8144344"/>
    <s v="IMPO"/>
    <s v="SMAA8144344"/>
    <s v="OTRO"/>
    <n v="0"/>
    <n v="0"/>
    <n v="1083.45"/>
    <n v="30"/>
    <n v="0"/>
    <n v="1113.45"/>
    <s v="USD"/>
    <n v="1113.45"/>
    <s v="MZO"/>
    <s v="Johnson Electric Private Limited"/>
    <s v="INMAA"/>
    <s v="MXZLO"/>
    <s v="JOHNSON ELECTRIC GROUP MEXICO S DE RL DE CV"/>
    <s v="M19"/>
    <s v="I"/>
    <s v="SEA IMPO"/>
    <s v="67120000"/>
    <s v="NO COMMENTS"/>
    <m/>
    <m/>
    <s v="10"/>
    <s v="NO"/>
    <n v="0"/>
    <s v="NO"/>
    <m/>
    <m/>
    <m/>
  </r>
  <r>
    <s v="10"/>
    <s v="MXG"/>
    <n v="1553"/>
    <x v="14"/>
    <s v="Freight"/>
    <s v="FreightRM-M-001-SI26-M19-L"/>
    <x v="1228"/>
    <n v="1715051"/>
    <s v="MARZO"/>
    <d v="2026-03-04T00:00:00"/>
    <s v="SMAA8143447"/>
    <s v="IMPO"/>
    <s v="SMAA8143447"/>
    <s v="OTRO"/>
    <n v="0"/>
    <n v="0"/>
    <n v="1083.45"/>
    <n v="30"/>
    <n v="0"/>
    <n v="1113.45"/>
    <s v="USD"/>
    <n v="1113.45"/>
    <s v="MZO"/>
    <s v="Johnson Electric Private Limited"/>
    <s v="INMAA"/>
    <s v="MXZLO"/>
    <s v="JOHNSON ELECTRIC GROUP MEXICO S DE RL DE CV"/>
    <s v="M19"/>
    <s v="I"/>
    <s v="SEA IMPO"/>
    <s v="67120000"/>
    <s v="NO COMMENTS"/>
    <m/>
    <m/>
    <s v="10"/>
    <s v="NO"/>
    <n v="0"/>
    <s v="NO"/>
    <m/>
    <m/>
    <m/>
  </r>
  <r>
    <s v="10"/>
    <s v="MXG"/>
    <n v="1554"/>
    <x v="14"/>
    <s v="Freight"/>
    <s v="FreightRM-A-010-SI26-M19-L"/>
    <x v="1229"/>
    <n v="1715082"/>
    <s v="MARZO"/>
    <d v="2026-03-04T00:00:00"/>
    <s v="SBKK0524013"/>
    <s v="IMPO"/>
    <s v="SBKK0524013"/>
    <s v="OTRO"/>
    <n v="0"/>
    <n v="0"/>
    <n v="2214.1999999999998"/>
    <n v="62.34"/>
    <n v="0"/>
    <n v="2276.54"/>
    <s v="USD"/>
    <n v="2276.54"/>
    <s v="MZO"/>
    <s v="ELNA (THAILAND) CO.,LTD."/>
    <s v="THBKK"/>
    <s v="MXZLO"/>
    <s v="JOHNSON ELECTRIC GROUP MEXICO S DE RL DE CV"/>
    <s v="M19"/>
    <s v="I"/>
    <s v="SEA IMPO"/>
    <s v="67120000"/>
    <s v="NO COMMENTS"/>
    <m/>
    <m/>
    <s v="10"/>
    <s v="NO"/>
    <n v="0"/>
    <s v="NO"/>
    <m/>
    <m/>
    <m/>
  </r>
  <r>
    <s v="10"/>
    <s v="MXG"/>
    <n v="1555"/>
    <x v="14"/>
    <s v="Freight"/>
    <s v="FreightRM-M-253-SI25-M19-F"/>
    <x v="1230"/>
    <n v="1715781"/>
    <s v="MARZO"/>
    <d v="2026-03-05T00:00:00"/>
    <s v="SGDL0084161"/>
    <s v="IMPO"/>
    <s v="SGDL0084161"/>
    <s v="OTRO"/>
    <n v="0"/>
    <n v="0"/>
    <n v="14050"/>
    <n v="2248"/>
    <n v="0"/>
    <n v="16298"/>
    <s v="MXN"/>
    <n v="922.4064746165601"/>
    <s v="MZO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10"/>
    <s v="NO"/>
    <n v="0"/>
    <s v="NO"/>
    <m/>
    <m/>
    <m/>
  </r>
  <r>
    <s v="10"/>
    <s v="MXG"/>
    <n v="1556"/>
    <x v="14"/>
    <s v="Freight"/>
    <s v="FreightRM-M-250-SI25-M19-F"/>
    <x v="1231"/>
    <n v="1715785"/>
    <s v="MARZO"/>
    <d v="2026-03-05T00:00:00"/>
    <s v="SGDL0084130"/>
    <s v="IMPO"/>
    <s v="SGDL0084130"/>
    <s v="OTRO"/>
    <n v="0"/>
    <n v="0"/>
    <n v="9750"/>
    <n v="1560"/>
    <n v="0"/>
    <n v="11310"/>
    <s v="MXN"/>
    <n v="640.10413718942777"/>
    <s v="MZO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10"/>
    <s v="NO"/>
    <n v="0"/>
    <s v="NO"/>
    <m/>
    <m/>
    <m/>
  </r>
  <r>
    <s v="10"/>
    <s v="MXG"/>
    <n v="1557"/>
    <x v="14"/>
    <s v="Freight"/>
    <s v="FreightRM-A-002-SI26-M19-F"/>
    <x v="1232"/>
    <n v="1715789"/>
    <s v="MARZO"/>
    <d v="2026-03-05T00:00:00"/>
    <s v="SGDL0084128"/>
    <s v="IMPO"/>
    <s v="SGDL0084128"/>
    <s v="OTRO"/>
    <n v="0"/>
    <n v="0"/>
    <n v="14050"/>
    <n v="2248"/>
    <n v="0"/>
    <n v="16298"/>
    <s v="MXN"/>
    <n v="922.4064746165601"/>
    <s v="MZO"/>
    <s v="JOHNSON ELECTRIC GROUP MEXICO S DE RL DE CV"/>
    <s v="MXZLO"/>
    <s v="MXZCL"/>
    <s v="JOHNSON ELECTRIC GROUP MEXICO S DE RL DE CV"/>
    <s v="M19"/>
    <s v="I"/>
    <s v="SEA IMPO"/>
    <s v="67120000"/>
    <s v="NO COMMENTS"/>
    <m/>
    <m/>
    <s v="10"/>
    <s v="NO"/>
    <n v="0"/>
    <s v="NO"/>
    <m/>
    <m/>
    <m/>
  </r>
  <r>
    <s v="10"/>
    <s v="MXG"/>
    <n v="1558"/>
    <x v="3"/>
    <s v="Freight"/>
    <s v="FreightRM-A-017-SI26-M19-L"/>
    <x v="1233"/>
    <n v="635369"/>
    <s v="MARZO"/>
    <d v="2026-03-02T00:00:00"/>
    <m/>
    <s v="OTRO"/>
    <s v="SEA IMPO"/>
    <s v="OTRO"/>
    <n v="0"/>
    <n v="0"/>
    <n v="654"/>
    <n v="0"/>
    <n v="0"/>
    <n v="654"/>
    <s v="USD"/>
    <n v="654"/>
    <d v="2026-03-02T00:00:00"/>
    <s v="EJOT SE &amp; CO. KG // Herrenwiese 8 Bad Berleburg Ratingen 57319 Germany XEXX010101000"/>
    <s v="Hamburg Port. Germany"/>
    <s v="Altamira Port. Mexico"/>
    <s v="JOHNSON ELECTRIC GROUP MEXICO // Boulevard Morelos 1109. Mega Parque Industrial Aeropuerto de Calera Calera Zacatecas 98519 Mexico JEG120120DD4"/>
    <s v="M19"/>
    <s v="I"/>
    <s v="SEA IMPO"/>
    <s v="67120000"/>
    <s v="NO COMMENTS"/>
    <m/>
    <m/>
    <s v="10"/>
    <s v="NO"/>
    <n v="0"/>
    <s v="NO"/>
    <m/>
    <m/>
    <m/>
  </r>
  <r>
    <s v="10"/>
    <s v="MXG"/>
    <n v="1559"/>
    <x v="3"/>
    <s v="Freight"/>
    <s v="FreightRM-J-1255LI26-M19.PFA"/>
    <x v="1234"/>
    <n v="635829"/>
    <s v="MARZO"/>
    <d v="2026-03-04T00:00:00"/>
    <m/>
    <s v="OTRO"/>
    <s v="LAND IMPO"/>
    <s v="OTRO"/>
    <n v="0"/>
    <n v="0"/>
    <n v="1950"/>
    <n v="0"/>
    <n v="0"/>
    <n v="1950"/>
    <s v="USD"/>
    <n v="1950"/>
    <d v="2026-03-04T00:00:00"/>
    <s v="QUANTIX 5401 U.S. 41EVANSVILLE. IN Evansville Indiana 47711 United States"/>
    <s v="QUANTIX. United States"/>
    <s v="TDS. United States"/>
    <s v="TDS 14213 Transportation Avenue Laredo Texas 78045 United States"/>
    <s v="M19"/>
    <s v="I"/>
    <s v="LAND IMPO"/>
    <n v="67180000"/>
    <s v="NO COMMENTS"/>
    <m/>
    <m/>
    <s v="10"/>
    <s v="NO"/>
    <n v="0"/>
    <s v="NO"/>
    <s v="CS000009641"/>
    <m/>
    <m/>
  </r>
  <r>
    <s v="10"/>
    <s v="MXG"/>
    <n v="1560"/>
    <x v="3"/>
    <s v="Freight"/>
    <s v="FreightRM-J-1223LI26-M19"/>
    <x v="1235"/>
    <n v="635954"/>
    <s v="MARZO"/>
    <d v="2026-03-04T00:00:00"/>
    <m/>
    <s v="OTRO"/>
    <s v="LAND IMPO"/>
    <s v="OTRO"/>
    <n v="0"/>
    <n v="0"/>
    <n v="740"/>
    <n v="0"/>
    <n v="0"/>
    <n v="740"/>
    <s v="USD"/>
    <n v="740"/>
    <d v="2026-02-24T00:00:00"/>
    <s v="CONSOLIDATED ELECTRONIC WIRE &amp; CABLE CO. // 11044 King Avenue Franklin Park Illinois 60131 United States"/>
    <s v="CONSOLIDATED ELECTRONIC WIRE &amp; CABLE CO. //. United States"/>
    <s v="TDS. United States"/>
    <s v="TDS 14213 Transportation Avenue Laredo Texas 78045 United States"/>
    <s v="M19"/>
    <s v="I"/>
    <s v="LAND IMPO"/>
    <s v="67110002"/>
    <s v="NO COMMENTS"/>
    <m/>
    <m/>
    <s v="10"/>
    <s v="NO"/>
    <n v="0"/>
    <s v="NO"/>
    <m/>
    <m/>
    <m/>
  </r>
  <r>
    <s v="10"/>
    <s v="MXG"/>
    <n v="1561"/>
    <x v="3"/>
    <s v="Freight"/>
    <s v="FreightRM-J-1233LI26-M19"/>
    <x v="1236"/>
    <n v="635955"/>
    <s v="MARZO"/>
    <d v="2026-03-04T00:00:00"/>
    <m/>
    <s v="OTRO"/>
    <s v="LAND IMPO"/>
    <s v="OTRO"/>
    <n v="0"/>
    <n v="0"/>
    <n v="360"/>
    <n v="0"/>
    <n v="0"/>
    <n v="360"/>
    <s v="USD"/>
    <n v="360"/>
    <d v="2026-02-26T00:00:00"/>
    <s v="COMPAL USA // 1 Technology Way Logansport Indiana 46947 United States"/>
    <s v="COMPAL USA //. United States"/>
    <s v="TDS. United States"/>
    <s v="TDS 14213 Transportation Avenue Laredo Texas 78045 United States"/>
    <s v="M19"/>
    <s v="I"/>
    <s v="LAND IMPO"/>
    <s v="67110002"/>
    <s v="NO COMMENTS"/>
    <m/>
    <m/>
    <s v="10"/>
    <s v="NO"/>
    <n v="0"/>
    <s v="NO"/>
    <m/>
    <m/>
    <m/>
  </r>
  <r>
    <s v="10"/>
    <s v="MXG"/>
    <n v="1562"/>
    <x v="3"/>
    <s v="Freight"/>
    <s v="FreightRM-J-1232LI26-M19"/>
    <x v="1237"/>
    <n v="635956"/>
    <s v="MARZO"/>
    <d v="2026-03-04T00:00:00"/>
    <m/>
    <s v="OTRO"/>
    <s v="LAND IMPO"/>
    <s v="OTRO"/>
    <n v="0"/>
    <n v="0"/>
    <n v="420"/>
    <n v="0"/>
    <n v="0"/>
    <n v="420"/>
    <s v="USD"/>
    <n v="420"/>
    <d v="2026-02-25T00:00:00"/>
    <s v="NAGASE CHEMTEX AMERICA 100 Innovation Court Delaware Ohio 43015 United States"/>
    <s v="NAGASE CHEMTEX AMERICA. United States"/>
    <s v="TDS. United States"/>
    <s v="TDS 14213 Transportation Avenue Laredo Texas 78045 United States"/>
    <s v="M19"/>
    <s v="I"/>
    <s v="LAND IMPO"/>
    <s v="67110002"/>
    <s v="NO COMMENTS"/>
    <m/>
    <m/>
    <s v="10"/>
    <s v="NO"/>
    <n v="0"/>
    <s v="NO"/>
    <m/>
    <m/>
    <m/>
  </r>
  <r>
    <s v="10"/>
    <s v="MXG"/>
    <n v="1563"/>
    <x v="3"/>
    <s v="Freight"/>
    <s v="FreightRM-J-1244LI26-M19"/>
    <x v="1238"/>
    <n v="635963"/>
    <s v="MARZO"/>
    <d v="2026-03-04T00:00:00"/>
    <m/>
    <s v="OTRO"/>
    <s v="LAND IMPO"/>
    <s v="OTRO"/>
    <n v="0"/>
    <n v="0"/>
    <n v="490"/>
    <n v="0"/>
    <n v="0"/>
    <n v="490"/>
    <s v="USD"/>
    <n v="490"/>
    <d v="2026-03-05T00:00:00"/>
    <s v="LIZEN MANUFACTURING CO 2625 Federal Signal Drive University Park Illinois 60484 United States"/>
    <s v="M. LIZEN MANUFACTURING CO.. United States"/>
    <s v="TDS. United States"/>
    <s v="TDS 14213 Transportation Avenue Laredo Texas 78045 United States"/>
    <s v="M19"/>
    <s v="I"/>
    <s v="LAND IMPO"/>
    <s v="67110002"/>
    <s v="NO COMMENTS"/>
    <m/>
    <m/>
    <s v="10"/>
    <s v="NO"/>
    <n v="0"/>
    <s v="NO"/>
    <m/>
    <m/>
    <m/>
  </r>
  <r>
    <s v="10"/>
    <s v="MXG"/>
    <n v="1564"/>
    <x v="3"/>
    <s v="Freight"/>
    <s v="FreightRM-J-1249LI26-M19.PFA"/>
    <x v="1239"/>
    <n v="635965"/>
    <s v="MARZO"/>
    <d v="2026-03-04T00:00:00"/>
    <m/>
    <s v="OTRO"/>
    <s v="LAND IMPO"/>
    <s v="OTRO"/>
    <n v="0"/>
    <n v="0"/>
    <n v="1780"/>
    <n v="0"/>
    <n v="0"/>
    <n v="1780"/>
    <s v="USD"/>
    <n v="1780"/>
    <d v="2026-02-26T00:00:00"/>
    <s v="TDS 14213 Transportation Avenue Laredo Texas 78045 United States"/>
    <s v="TDS. United States"/>
    <s v="JOHNSON ELECTRIC GROUP MEXICO. Mexico"/>
    <s v="JOHNSON ELECTRIC GROUP DE MEXICO Boulevard Morelos No. 1109 Mega Parque Industrial Aeropuerto de Calera Calera Zacatecas 98519 Mexico JEG120120DD4"/>
    <s v="M19"/>
    <s v="I"/>
    <s v="LAND IMPO"/>
    <n v="67180000"/>
    <s v="NO COMMENTS"/>
    <m/>
    <m/>
    <s v="10"/>
    <s v="NO"/>
    <n v="0"/>
    <s v="NO"/>
    <s v="CS000009602"/>
    <m/>
    <m/>
  </r>
  <r>
    <s v="10"/>
    <s v="MXG"/>
    <n v="1565"/>
    <x v="3"/>
    <s v="Freight"/>
    <s v="FreightRM-J-1237LI26-M19"/>
    <x v="1240"/>
    <n v="635967"/>
    <s v="MARZO"/>
    <d v="2026-03-04T00:00:00"/>
    <m/>
    <s v="OTRO"/>
    <s v="LAND IMPO"/>
    <s v="OTRO"/>
    <n v="0"/>
    <n v="0"/>
    <n v="1250"/>
    <n v="0"/>
    <n v="0"/>
    <n v="1250"/>
    <s v="USD"/>
    <n v="1250"/>
    <d v="2026-03-03T00:00:00"/>
    <s v="TDS 14213 Transportation Avenue Laredo Texas 78045 United States"/>
    <s v="TDS. United States"/>
    <s v="JOHNSON ELECTRIC GROUP MEXICO. Mexico"/>
    <s v="JOHNSON ELECTRIC GROUP DE MEXICO Boulevard Morelos No. 1109 Mega Parque Industrial Aeropuerto de Calera Calera Zacatecas 98519 Mexico JEG120120DD4"/>
    <s v="M19"/>
    <s v="I"/>
    <s v="LAND IMPO"/>
    <s v="67110002"/>
    <s v="NO COMMENTS"/>
    <m/>
    <m/>
    <s v="10"/>
    <s v="NO"/>
    <n v="0"/>
    <s v="NO"/>
    <m/>
    <m/>
    <m/>
  </r>
  <r>
    <s v="10"/>
    <s v="MXG"/>
    <n v="1566"/>
    <x v="3"/>
    <s v="Freight"/>
    <s v="FreightRM-J-1241LI26-M19"/>
    <x v="1241"/>
    <n v="635972"/>
    <s v="MARZO"/>
    <d v="2026-03-04T00:00:00"/>
    <m/>
    <s v="OTRO"/>
    <s v="LAND IMPO"/>
    <s v="OTRO"/>
    <n v="0"/>
    <n v="0"/>
    <n v="390"/>
    <n v="0"/>
    <n v="0"/>
    <n v="390"/>
    <s v="USD"/>
    <n v="390"/>
    <d v="2026-03-02T00:00:00"/>
    <s v="COMPAL USA // 1 Technology Way Logansport Indiana 46947 United States"/>
    <s v="COMPAL USA //. United States"/>
    <s v="TDS. United States"/>
    <s v="TDS 14213 Transportation Avenue Laredo Texas 78045 United States"/>
    <s v="M19"/>
    <s v="I"/>
    <s v="LAND IMPO"/>
    <s v="67110002"/>
    <s v="NO COMMENTS"/>
    <m/>
    <m/>
    <s v="10"/>
    <s v="NO"/>
    <n v="0"/>
    <s v="NO"/>
    <m/>
    <m/>
    <m/>
  </r>
  <r>
    <s v="10"/>
    <s v="MXG"/>
    <n v="1567"/>
    <x v="3"/>
    <s v="Freight"/>
    <s v="FreightRM-J-1245LI26-M19"/>
    <x v="1242"/>
    <n v="636410"/>
    <s v="MARZO"/>
    <d v="2026-03-05T00:00:00"/>
    <m/>
    <s v="OTRO"/>
    <s v="LAND IMPO"/>
    <s v="OTRO"/>
    <n v="0"/>
    <n v="0"/>
    <n v="390"/>
    <n v="0"/>
    <n v="0"/>
    <n v="390"/>
    <s v="USD"/>
    <n v="390"/>
    <d v="2026-03-03T00:00:00"/>
    <s v="COMPAL USA // 1 Technology Way Logansport Indiana 46947 United States"/>
    <s v="COMPAL USA //. United States"/>
    <s v="TDS. United States"/>
    <s v="TDS 14213 Transportation Avenue Laredo Texas 78045 United States"/>
    <s v="M19"/>
    <s v="I"/>
    <s v="LAND IMPO"/>
    <s v="67110002"/>
    <s v="NO COMMENTS"/>
    <m/>
    <m/>
    <s v="10"/>
    <s v="NO"/>
    <n v="0"/>
    <s v="NO"/>
    <m/>
    <m/>
    <m/>
  </r>
  <r>
    <s v="10"/>
    <s v="MXG"/>
    <n v="1568"/>
    <x v="3"/>
    <s v="Freight"/>
    <s v="FreightRM-A-022-SI26-M19-L"/>
    <x v="1243"/>
    <n v="637076"/>
    <s v="MARZO"/>
    <d v="2026-03-09T00:00:00"/>
    <m/>
    <s v="OTRO"/>
    <s v="SEA IMPO"/>
    <s v="OTRO"/>
    <n v="0"/>
    <n v="0"/>
    <n v="654"/>
    <n v="0"/>
    <n v="0"/>
    <n v="654"/>
    <s v="USD"/>
    <n v="654"/>
    <d v="2026-03-09T00:00:00"/>
    <s v="EJOT SE &amp; CO. KG // Herrenwiese 8 Bad Berleburg Ratingen 57319 Germany XEXX010101000"/>
    <s v="Hamburg Port. Germany"/>
    <s v="Altamira Port. Mexico"/>
    <s v="JOHNSON ELECTRIC GROUP MEXICO // Boulevard Morelos 1109. Mega Parque Industrial Aeropuerto de Calera Calera Zacatecas 98519 Mexico JEG120120DD4"/>
    <s v="M19"/>
    <s v="I"/>
    <s v="SEA IMPO"/>
    <s v="67120000"/>
    <s v="NO COMMENTS"/>
    <m/>
    <m/>
    <s v="10"/>
    <s v="NO"/>
    <n v="0"/>
    <s v="NO"/>
    <m/>
    <m/>
    <m/>
  </r>
  <r>
    <s v="10"/>
    <s v="MXG"/>
    <n v="1569"/>
    <x v="4"/>
    <s v="Freight"/>
    <s v="FreightPAQUETERIA"/>
    <x v="1"/>
    <s v="5-466-57629"/>
    <s v="MARZO"/>
    <d v="2026-02-09T00:00:00"/>
    <s v="OTRO"/>
    <s v="VARIAS"/>
    <s v="AIR IMPO"/>
    <s v="OTRO"/>
    <n v="0"/>
    <n v="0"/>
    <n v="35689.01"/>
    <n v="0"/>
    <n v="0"/>
    <n v="35689.01"/>
    <s v="MXN"/>
    <n v="2019.8658667723132"/>
    <s v="VARIAS"/>
    <s v="VARIOUS"/>
    <s v="VARIOUS"/>
    <s v="ZAC"/>
    <s v="JEG"/>
    <s v="M19"/>
    <s v="I"/>
    <s v="AIR IMPO"/>
    <s v="67130000"/>
    <s v="NO COMMENTS"/>
    <m/>
    <m/>
    <s v="10"/>
    <s v="NO"/>
    <n v="0"/>
    <s v="NO"/>
    <m/>
    <m/>
    <m/>
  </r>
  <r>
    <s v="10"/>
    <s v="MXG"/>
    <n v="1570"/>
    <x v="4"/>
    <s v="Freight"/>
    <s v="FreightPAQUETERIA"/>
    <x v="1"/>
    <s v="5-468-96563"/>
    <s v="MARZO"/>
    <d v="2026-03-17T00:00:00"/>
    <s v="OTRO"/>
    <s v="VARIAS"/>
    <s v="AIR IMPO"/>
    <s v="OTRO"/>
    <n v="0"/>
    <n v="0"/>
    <n v="15210.37"/>
    <n v="0"/>
    <n v="0"/>
    <n v="15210.37"/>
    <s v="MXN"/>
    <n v="860.85064236798917"/>
    <s v="VARIAS"/>
    <s v="VARIOUS"/>
    <s v="VARIOUS"/>
    <s v="ZAC"/>
    <s v="JEG"/>
    <s v="M19"/>
    <s v="I"/>
    <s v="AIR IMPO"/>
    <s v="67130000"/>
    <s v="NO COMMENTS"/>
    <m/>
    <m/>
    <s v="10"/>
    <s v="NO"/>
    <n v="0"/>
    <s v="NO"/>
    <m/>
    <m/>
    <m/>
  </r>
  <r>
    <s v="10"/>
    <s v="MXG"/>
    <n v="1571"/>
    <x v="4"/>
    <s v="Freight"/>
    <s v="FreightPAQUETERIA"/>
    <x v="1"/>
    <s v="4-686-15399"/>
    <s v="MARZO"/>
    <d v="2026-03-17T00:00:00"/>
    <s v="OTRO"/>
    <n v="889429826936"/>
    <s v="AIR IMPO"/>
    <s v="OTRO"/>
    <n v="0"/>
    <n v="0"/>
    <n v="168.6"/>
    <n v="26.98"/>
    <n v="0"/>
    <n v="195.58"/>
    <s v="MXN"/>
    <n v="11.06910408059313"/>
    <s v="VARIAS"/>
    <s v="VARIOUS"/>
    <s v="VARIOUS"/>
    <s v="ZAC"/>
    <s v="JEG"/>
    <s v="M19"/>
    <s v="I"/>
    <s v="AIR IMPO"/>
    <s v="67130000"/>
    <s v="NO COMMENTS"/>
    <m/>
    <m/>
    <s v="10"/>
    <s v="NO"/>
    <n v="0"/>
    <s v="NO"/>
    <m/>
    <m/>
    <m/>
  </r>
  <r>
    <s v="10"/>
    <s v="MXG"/>
    <n v="1572"/>
    <x v="5"/>
    <s v="STORAGE"/>
    <s v="STORAGEINVENTARIO"/>
    <x v="71"/>
    <s v="R02714"/>
    <s v="MARZO"/>
    <d v="2026-03-02T00:00:00"/>
    <m/>
    <s v="OTRO"/>
    <s v="LAND EXPO"/>
    <s v="OTRO"/>
    <n v="0"/>
    <n v="0"/>
    <n v="408"/>
    <n v="0"/>
    <n v="0"/>
    <n v="408"/>
    <s v="USD"/>
    <n v="408"/>
    <s v="VARIAS"/>
    <s v="JEG"/>
    <s v="ZAC"/>
    <s v="USA"/>
    <s v="MDS"/>
    <s v="M19"/>
    <s v="O"/>
    <s v="LAND EXPO"/>
    <n v="75640000"/>
    <s v="NO COMMENTS"/>
    <m/>
    <m/>
    <s v="10"/>
    <s v="NO"/>
    <n v="0"/>
    <s v="NO"/>
    <m/>
    <m/>
    <m/>
  </r>
  <r>
    <s v="10"/>
    <s v="MXG"/>
    <n v="1573"/>
    <x v="5"/>
    <s v="STORAGE"/>
    <s v="STORAGEINVENTARIO"/>
    <x v="71"/>
    <s v="R02718"/>
    <s v="MARZO"/>
    <d v="2026-03-05T00:00:00"/>
    <m/>
    <s v="OTRO"/>
    <s v="LAND EXPO"/>
    <s v="OTRO"/>
    <n v="0"/>
    <n v="0"/>
    <n v="312"/>
    <n v="0"/>
    <n v="0"/>
    <n v="312"/>
    <s v="USD"/>
    <n v="312"/>
    <s v="VARIAS"/>
    <s v="JEG"/>
    <s v="ZAC"/>
    <s v="USA"/>
    <s v="MDS"/>
    <s v="M19"/>
    <s v="O"/>
    <s v="LAND EXPO"/>
    <n v="75640000"/>
    <s v="NO COMMENTS"/>
    <m/>
    <m/>
    <s v="10"/>
    <s v="NO"/>
    <n v="0"/>
    <s v="NO"/>
    <m/>
    <m/>
    <m/>
  </r>
  <r>
    <s v="10"/>
    <s v="MXG"/>
    <n v="1574"/>
    <x v="18"/>
    <s v="Freight"/>
    <s v="FreightRM-M-034-SI26-M19 / RM-M-031-SI26-M19"/>
    <x v="1244"/>
    <s v="F 64271"/>
    <s v="MARZO"/>
    <d v="2026-03-06T00:00:00"/>
    <s v="26-160-1690-6003625/26-160-1690-6003628"/>
    <m/>
    <s v="LAND IMPO"/>
    <s v="RFCU5076128 / JXLU7836034"/>
    <n v="0"/>
    <n v="0"/>
    <n v="76940"/>
    <n v="12310.4"/>
    <n v="0"/>
    <n v="89250.4"/>
    <s v="MXN"/>
    <n v="5051.2422887543153"/>
    <d v="2026-02-25T00:00:00"/>
    <s v="JOHNSON ELECTRIC GROUP MEXICO S DE RL DE CV "/>
    <s v="ZLO"/>
    <s v="JOHNSON ELECTRIC GROUP MEXICO S DE RL DE CV "/>
    <s v="JOHNSON ELECTRIC GROUP MEXICO S DE RL DE CV "/>
    <s v="M19"/>
    <s v="I"/>
    <s v="SEA IMPO"/>
    <s v="67120000"/>
    <s v="NO COMMENTS"/>
    <m/>
    <m/>
    <s v="10"/>
    <s v="NO"/>
    <n v="0"/>
    <s v="NO"/>
    <m/>
    <m/>
    <m/>
  </r>
  <r>
    <s v="10"/>
    <s v="MXG"/>
    <n v="1575"/>
    <x v="18"/>
    <s v="Freight"/>
    <s v="FreightRM-M-025-SI26-M19"/>
    <x v="1245"/>
    <s v="F 64270"/>
    <s v="MARZO"/>
    <d v="2026-03-06T00:00:00"/>
    <s v="26-160-1690-6003630"/>
    <m/>
    <s v="LAND IMPO"/>
    <s v="FFAU3030193"/>
    <n v="0"/>
    <n v="0"/>
    <n v="56420"/>
    <n v="9027.2000000000007"/>
    <n v="0"/>
    <n v="65447.199999999997"/>
    <s v="MXN"/>
    <n v="3704.0692738694888"/>
    <d v="2026-02-27T00:00:00"/>
    <s v="JOHNSON ELECTRIC GROUP MEXICO S DE RL DE CV "/>
    <s v="ZLO"/>
    <s v="JOHNSON ELECTRIC GROUP MEXICO S DE RL DE CV "/>
    <s v="JOHNSON ELECTRIC GROUP MEXICO S DE RL DE CV "/>
    <s v="M19"/>
    <s v="I"/>
    <s v="SEA IMPO"/>
    <s v="67120000"/>
    <s v="NO COMMENTS"/>
    <m/>
    <m/>
    <s v="10"/>
    <s v="NO"/>
    <n v="0"/>
    <s v="NO"/>
    <m/>
    <m/>
    <m/>
  </r>
  <r>
    <s v="10"/>
    <s v="MXG"/>
    <n v="1576"/>
    <x v="18"/>
    <s v="Freight"/>
    <s v="FreightRM-M-015-SI26-M19"/>
    <x v="1246"/>
    <s v="F 64269"/>
    <s v="MARZO"/>
    <d v="2026-03-06T00:00:00"/>
    <s v="26-160-1690-6002935"/>
    <m/>
    <s v="LAND IMPO"/>
    <s v="OOCU5942953"/>
    <n v="0"/>
    <n v="0"/>
    <n v="56420"/>
    <n v="9027.2000000000007"/>
    <n v="0"/>
    <n v="65447.199999999997"/>
    <s v="MXN"/>
    <n v="3704.0692738694888"/>
    <d v="2026-02-26T00:00:00"/>
    <s v="JOHNSON ELECTRIC GROUP MEXICO S DE RL DE CV "/>
    <s v="ZLO"/>
    <s v="JOHNSON ELECTRIC GROUP MEXICO S DE RL DE CV "/>
    <s v="JOHNSON ELECTRIC GROUP MEXICO S DE RL DE CV "/>
    <s v="M19"/>
    <s v="I"/>
    <s v="SEA IMPO"/>
    <s v="67120000"/>
    <s v="NO COMMENTS"/>
    <m/>
    <m/>
    <s v="10"/>
    <s v="NO"/>
    <n v="0"/>
    <s v="NO"/>
    <m/>
    <m/>
    <m/>
  </r>
  <r>
    <s v="10"/>
    <s v="MXG"/>
    <n v="1577"/>
    <x v="18"/>
    <s v="Freight"/>
    <s v="FreightRM-M-032-SI26-M19"/>
    <x v="1247"/>
    <s v="F 64268"/>
    <s v="MARZO"/>
    <d v="2026-03-06T00:00:00"/>
    <s v="26-160-1690-6003627"/>
    <m/>
    <s v="LAND IMPO"/>
    <s v="JXLU4415540"/>
    <n v="0"/>
    <n v="0"/>
    <n v="60540"/>
    <n v="9686.4"/>
    <n v="0"/>
    <n v="70226.399999999994"/>
    <s v="MXN"/>
    <n v="3974.5543041485084"/>
    <d v="2026-02-27T00:00:00"/>
    <s v="JOHNSON ELECTRIC GROUP MEXICO S DE RL DE CV "/>
    <s v="ZLO"/>
    <s v="JOHNSON ELECTRIC GROUP MEXICO S DE RL DE CV "/>
    <s v="JOHNSON ELECTRIC GROUP MEXICO S DE RL DE CV "/>
    <s v="M19"/>
    <s v="I"/>
    <s v="SEA IMPO"/>
    <s v="67120000"/>
    <s v="NO COMMENTS"/>
    <m/>
    <m/>
    <s v="10"/>
    <s v="NO"/>
    <n v="0"/>
    <s v="NO"/>
    <m/>
    <m/>
    <m/>
  </r>
  <r>
    <s v="10"/>
    <s v="MXG"/>
    <n v="1578"/>
    <x v="18"/>
    <s v="Freight"/>
    <s v="FreightRM-M-004-SI26-M19"/>
    <x v="1248"/>
    <s v="F 64267"/>
    <s v="MARZO"/>
    <d v="2026-03-06T00:00:00"/>
    <s v="26-160-1690-6003926 / 26-160-1690-6003926"/>
    <m/>
    <s v="LAND IMPO"/>
    <s v="DFSU2475586 / CSNU7048264"/>
    <n v="0"/>
    <n v="0"/>
    <n v="71100"/>
    <n v="11376"/>
    <n v="0"/>
    <n v="82476"/>
    <s v="MXN"/>
    <n v="4667.8363235044426"/>
    <d v="2026-02-27T00:00:00"/>
    <s v="JOHNSON ELECTRIC GROUP MEXICO S DE RL DE CV "/>
    <s v="ZLO"/>
    <s v="JOHNSON ELECTRIC GROUP MEXICO S DE RL DE CV "/>
    <s v="JOHNSON ELECTRIC GROUP MEXICO S DE RL DE CV "/>
    <s v="M19"/>
    <s v="I"/>
    <s v="SEA IMPO"/>
    <s v="67120000"/>
    <s v="NO COMMENTS"/>
    <m/>
    <m/>
    <s v="10"/>
    <s v="NO"/>
    <n v="0"/>
    <s v="NO"/>
    <m/>
    <m/>
    <m/>
  </r>
  <r>
    <s v="10"/>
    <s v="MXG"/>
    <n v="1579"/>
    <x v="6"/>
    <s v="Freight"/>
    <s v="FreightFG-R-2147LE25.M01"/>
    <x v="1249"/>
    <n v="56610"/>
    <s v="MARZO"/>
    <d v="2026-03-06T00:00:00"/>
    <s v="3323 - 6052679"/>
    <m/>
    <s v="LAND EXPO"/>
    <n v="548295"/>
    <n v="0"/>
    <n v="0"/>
    <n v="4545"/>
    <n v="0"/>
    <n v="0"/>
    <n v="4545"/>
    <s v="USD"/>
    <n v="4545"/>
    <d v="2026-02-28T00:00:00"/>
    <s v="JOHNSON ELECTRIC GROUP MEXICO, S. DE R.L.C.V."/>
    <s v="USA"/>
    <s v="USA"/>
    <s v="APX WAREHOUSE "/>
    <s v="M01"/>
    <s v="O"/>
    <s v="LAND EXPO"/>
    <s v="59210003"/>
    <s v="NO COMMENTS"/>
    <m/>
    <m/>
    <s v="10"/>
    <s v="NO"/>
    <n v="0"/>
    <s v="NO"/>
    <m/>
    <m/>
    <m/>
  </r>
  <r>
    <s v="10"/>
    <s v="MXG"/>
    <n v="1580"/>
    <x v="6"/>
    <s v="Freight"/>
    <s v="FreightFG-R-2148LE25.M19"/>
    <x v="1250"/>
    <n v="56611"/>
    <s v="MARZO"/>
    <d v="2026-03-06T00:00:00"/>
    <s v="3323 - 6052679"/>
    <m/>
    <s v="LAND EXPO"/>
    <n v="5183306"/>
    <n v="0"/>
    <n v="0"/>
    <n v="5625"/>
    <n v="0"/>
    <n v="0"/>
    <n v="5625"/>
    <s v="USD"/>
    <n v="5625"/>
    <d v="2026-02-28T00:00:00"/>
    <s v="JOHNSON ELECTRIC GROUP MEXICO, S. DE R.L.C.V."/>
    <s v="USA"/>
    <s v="USA"/>
    <s v="APX WAREHOUSE "/>
    <s v="M19"/>
    <s v="O"/>
    <s v="LAND EXPO"/>
    <s v="59210003"/>
    <s v="NO COMMENTS"/>
    <m/>
    <m/>
    <s v="10"/>
    <s v="NO"/>
    <n v="0"/>
    <s v="NO"/>
    <m/>
    <m/>
    <m/>
  </r>
  <r>
    <s v="10"/>
    <s v="MXG"/>
    <n v="1581"/>
    <x v="6"/>
    <s v="Freight"/>
    <s v="FreightFG-R-2149LE25.M19"/>
    <x v="1251"/>
    <n v="56612"/>
    <s v="MARZO"/>
    <d v="2026-03-06T00:00:00"/>
    <s v="3323 - 6052679"/>
    <m/>
    <s v="LAND EXPO"/>
    <s v="4WX9835"/>
    <n v="0"/>
    <n v="0"/>
    <n v="5197"/>
    <n v="0"/>
    <n v="0"/>
    <n v="5197"/>
    <s v="USD"/>
    <n v="5197"/>
    <d v="2026-02-28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10"/>
    <s v="NO"/>
    <n v="0"/>
    <s v="NO"/>
    <m/>
    <m/>
    <m/>
  </r>
  <r>
    <s v="10"/>
    <s v="MXG"/>
    <n v="1582"/>
    <x v="6"/>
    <s v="Freight"/>
    <s v="FreightRM-J-1248LI26-M19"/>
    <x v="1252"/>
    <n v="56613"/>
    <s v="MARZO"/>
    <d v="2026-03-06T00:00:00"/>
    <s v="3323 - 6052679"/>
    <m/>
    <s v="LOCAL MOV"/>
    <s v="OTRO"/>
    <n v="0"/>
    <n v="0"/>
    <n v="150"/>
    <n v="0"/>
    <n v="0"/>
    <n v="150"/>
    <s v="USD"/>
    <n v="150"/>
    <d v="2026-03-02T00:00:00"/>
    <s v="JOHNSON ELECTRIC GROUP MEXICO, S. DE R.L.C.V."/>
    <s v="USA"/>
    <s v="USA"/>
    <s v="TDS FORWARDING"/>
    <s v="M19"/>
    <s v="I"/>
    <s v="LAND IMPO"/>
    <s v="67110002"/>
    <s v="NO COMMENTS"/>
    <m/>
    <m/>
    <s v="10"/>
    <s v="NO"/>
    <n v="0"/>
    <s v="NO"/>
    <m/>
    <m/>
    <m/>
  </r>
  <r>
    <s v="10"/>
    <s v="MXG"/>
    <n v="1583"/>
    <x v="6"/>
    <s v="Freight"/>
    <s v="FreightFG-R-2157LE25.M19"/>
    <x v="1253"/>
    <n v="56614"/>
    <s v="MARZO"/>
    <d v="2026-03-06T00:00:00"/>
    <s v="3323 - 6052679"/>
    <m/>
    <s v="TONU"/>
    <s v="OTRO"/>
    <n v="0"/>
    <n v="0"/>
    <n v="400"/>
    <n v="0"/>
    <n v="0"/>
    <n v="400"/>
    <s v="USD"/>
    <n v="400"/>
    <d v="2026-03-02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10"/>
    <s v="NO"/>
    <n v="0"/>
    <s v="NO"/>
    <m/>
    <m/>
    <m/>
  </r>
  <r>
    <s v="10"/>
    <s v="MXG"/>
    <n v="1584"/>
    <x v="15"/>
    <s v="Freight"/>
    <s v="FreightFG-V-026-V1E26-M01"/>
    <x v="1254"/>
    <s v="MX-1099"/>
    <s v="MARZO"/>
    <d v="2026-03-02T00:00:00"/>
    <s v="26-730-3658-6001827"/>
    <s v="NISSAN"/>
    <s v="SEA IMPO"/>
    <s v="LIGERO"/>
    <n v="0"/>
    <n v="0"/>
    <n v="6300"/>
    <n v="1008"/>
    <n v="252"/>
    <n v="7056"/>
    <s v="MXN"/>
    <n v="399.34348293621593"/>
    <d v="2026-03-03T00:00:00"/>
    <s v="JEG"/>
    <s v="ZAC"/>
    <s v="AGS"/>
    <s v="NISSAN"/>
    <s v="M01"/>
    <s v="O"/>
    <s v="LAND EXPO"/>
    <s v="59210003"/>
    <s v="NO COMMENTS"/>
    <m/>
    <m/>
    <s v="10"/>
    <s v="NO"/>
    <n v="0"/>
    <s v="NO"/>
    <m/>
    <m/>
    <m/>
  </r>
  <r>
    <s v="10"/>
    <s v="MXG"/>
    <n v="1585"/>
    <x v="15"/>
    <s v="Freight"/>
    <s v="FreightRM-M-029-SI26-M19"/>
    <x v="1255"/>
    <s v="CAL-4136"/>
    <s v="MARZO"/>
    <d v="2026-03-02T00:00:00"/>
    <s v="2616-1690-6002923"/>
    <s v="OOLU6955340"/>
    <s v="SEA IMPO"/>
    <s v="CONTENEDOR"/>
    <n v="0"/>
    <n v="0"/>
    <n v="53600"/>
    <n v="8576"/>
    <n v="2144"/>
    <n v="60032"/>
    <s v="MXN"/>
    <n v="3397.5889976795515"/>
    <s v="VARIAS"/>
    <s v="JE-CHN"/>
    <s v="CHN"/>
    <s v="ZCL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586"/>
    <x v="15"/>
    <s v="Freight"/>
    <s v="FreightRM-M-018-SI26-M19/RM-M-019-SI26-M19"/>
    <x v="1256"/>
    <s v="CAL-4139"/>
    <s v="MARZO"/>
    <d v="2026-03-03T00:00:00"/>
    <s v="2616-1690-6002914/2616-1690-6002915"/>
    <s v="TEMU6354877/RHU4919387"/>
    <s v="SEA IMPO"/>
    <s v="CONTENEDOR"/>
    <n v="0"/>
    <n v="0"/>
    <n v="78000"/>
    <n v="12480"/>
    <n v="3120"/>
    <n v="87360"/>
    <s v="MXN"/>
    <n v="4944.2526458769598"/>
    <d v="2026-03-06T00:00:00"/>
    <s v="JE-CHN"/>
    <s v="CHN"/>
    <s v="ZCL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587"/>
    <x v="15"/>
    <s v="Freight"/>
    <s v="FreightRM-M-016-SI26-M19/RM-M-037-SI26-M19"/>
    <x v="1257"/>
    <s v="CAL-4133"/>
    <s v="MARZO"/>
    <d v="2026-02-27T00:00:00"/>
    <s v="2616-1690-6002936/2616-1690-6002924"/>
    <s v="CCLU7371643/OOCU8732544"/>
    <s v="SEA IMPO"/>
    <s v="CONTENEDOR"/>
    <n v="0"/>
    <n v="0"/>
    <n v="75008"/>
    <n v="12001.28"/>
    <n v="3000.32"/>
    <n v="84008.959999999992"/>
    <s v="MXN"/>
    <n v="4754.5961854094739"/>
    <d v="2026-03-06T00:00:00"/>
    <s v="JE-CHN"/>
    <s v="CHN"/>
    <s v="ZCL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588"/>
    <x v="15"/>
    <s v="Freight"/>
    <s v="FreightRM-M-020-SI26-M19"/>
    <x v="1258"/>
    <s v="CAL-4140"/>
    <s v="MARZO"/>
    <d v="2026-03-03T00:00:00"/>
    <s v="2616-1690-6002916"/>
    <s v="TIIU5629747"/>
    <s v="SEA IMPO"/>
    <s v="CONTENEDOR"/>
    <n v="0"/>
    <n v="0"/>
    <n v="68000"/>
    <n v="10880"/>
    <n v="2720"/>
    <n v="76160"/>
    <s v="MXN"/>
    <n v="4310.3741015337591"/>
    <d v="2026-03-06T00:00:00"/>
    <s v="JE-CHN"/>
    <s v="CHN"/>
    <s v="ZCL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589"/>
    <x v="15"/>
    <s v="Freight"/>
    <s v="FreightRM-M-027-SI26-M19/RM-M-028-SI26-M19"/>
    <x v="1259"/>
    <s v="CAL-4134"/>
    <s v="MARZO"/>
    <d v="2026-02-27T00:00:00"/>
    <s v="2616-1690-6002922/2616-1690-6002921"/>
    <s v="FFAU2486445/BMOU5119000"/>
    <s v="SEA IMPO"/>
    <s v="CONTENEDOR"/>
    <n v="0"/>
    <n v="0"/>
    <n v="73500"/>
    <n v="11760"/>
    <n v="2940"/>
    <n v="82320"/>
    <s v="MXN"/>
    <n v="4659.0073009225198"/>
    <s v="VARIAS"/>
    <s v="JE-CHN"/>
    <s v="CHN"/>
    <s v="ZCL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590"/>
    <x v="15"/>
    <s v="Freight"/>
    <s v="FreightRM-M-040-SI26-M19"/>
    <x v="1260"/>
    <s v="CAL-4144"/>
    <s v="MARZO"/>
    <d v="2026-03-04T00:00:00"/>
    <s v="2616-1690-6003646"/>
    <s v="CAAU5031364"/>
    <s v="SEA IMPO"/>
    <s v="CONTENEDOR"/>
    <n v="0"/>
    <n v="0"/>
    <n v="63000"/>
    <n v="10080"/>
    <n v="2520"/>
    <n v="70560"/>
    <s v="MXN"/>
    <n v="3993.4348293621597"/>
    <s v="VARIAS"/>
    <s v="JE-CHN"/>
    <s v="CHN"/>
    <s v="ZCL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591"/>
    <x v="15"/>
    <s v="Freight"/>
    <s v="FreightRM-M-042-SI26-M19"/>
    <x v="1261"/>
    <s v="CAL-4145"/>
    <s v="MARZO"/>
    <d v="2026-03-04T00:00:00"/>
    <s v="2616-1690-6003645"/>
    <s v="TGBU9604455"/>
    <s v="SEA IMPO"/>
    <s v="CONTENEDOR"/>
    <n v="0"/>
    <n v="0"/>
    <n v="52000"/>
    <n v="8320"/>
    <n v="2080"/>
    <n v="58240"/>
    <s v="MXN"/>
    <n v="3296.1684305846397"/>
    <s v="VARIAS"/>
    <s v="JE-CHN"/>
    <s v="CHN"/>
    <s v="ZCL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592"/>
    <x v="15"/>
    <s v="Freight"/>
    <s v="FreightRM-M-021-SI26-M19/RM-M-044-SI26-M19"/>
    <x v="1262"/>
    <s v="CAL.4149"/>
    <s v="MARZO"/>
    <d v="2026-03-04T00:00:00"/>
    <s v="2616-1690-6002917/2616-1690-6003639"/>
    <s v="CSNU7894792/OOLU9100121"/>
    <s v="SEA IMPO"/>
    <s v="CONTENEDOR"/>
    <n v="0"/>
    <n v="0"/>
    <n v="74500"/>
    <n v="11920"/>
    <n v="2980"/>
    <n v="83440"/>
    <s v="MXN"/>
    <n v="4722.3951553568395"/>
    <s v="VARIAS"/>
    <s v="JE-CHN"/>
    <s v="CHN"/>
    <s v="ZCL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593"/>
    <x v="15"/>
    <s v="Freight"/>
    <s v="FreightRM-M-035-SI26-M19"/>
    <x v="1263"/>
    <s v="CAL-4147"/>
    <s v="MARZO"/>
    <d v="2026-03-05T00:00:00"/>
    <s v="2616-1690-6003643"/>
    <s v="UETU6325638"/>
    <s v="SEA IMPO"/>
    <s v="CONTENEDOR"/>
    <n v="0"/>
    <n v="0"/>
    <n v="58500"/>
    <n v="9360"/>
    <n v="2340"/>
    <n v="65520"/>
    <s v="MXN"/>
    <n v="3708.1894844077196"/>
    <s v="VARIAS"/>
    <s v="JE-CHN"/>
    <s v="CHN"/>
    <s v="ZCL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594"/>
    <x v="21"/>
    <s v="Freight"/>
    <s v="FreightRM-A-0027AI26-M19-C9388/RM-A-0028AI26 M19-C9048"/>
    <x v="1264"/>
    <n v="3454"/>
    <s v="MARZO"/>
    <d v="2026-06-03T00:00:00"/>
    <m/>
    <s v="OTRO"/>
    <s v="AIR IMPO"/>
    <s v="OTRO"/>
    <n v="0"/>
    <n v="0"/>
    <n v="1000"/>
    <n v="160"/>
    <n v="40"/>
    <n v="1120"/>
    <s v="USD"/>
    <n v="1120"/>
    <d v="2026-02-09T00:00:00"/>
    <s v="FELIPE ANGELES "/>
    <s v="MEX"/>
    <s v="ZAC"/>
    <s v="JOHNSON ELECTRIC GROUP MEXICO "/>
    <s v="M19"/>
    <s v="I"/>
    <s v="AIR IMPO"/>
    <n v="67180000"/>
    <s v="NO COMMENTS"/>
    <m/>
    <m/>
    <s v="10"/>
    <s v="NO"/>
    <n v="0"/>
    <s v="NO"/>
    <s v="CS000009388"/>
    <s v="CS000009048"/>
    <m/>
  </r>
  <r>
    <s v="10"/>
    <s v="MXG"/>
    <n v="1595"/>
    <x v="21"/>
    <s v="Freight"/>
    <s v="FreightRM-A-0029AI26-M19-C9380"/>
    <x v="1265"/>
    <n v="3455"/>
    <s v="MARZO"/>
    <d v="2026-06-03T00:00:00"/>
    <m/>
    <s v="OTRO"/>
    <s v="AIR IMPO"/>
    <s v="OTRO"/>
    <n v="0"/>
    <n v="0"/>
    <n v="800"/>
    <n v="128"/>
    <n v="32"/>
    <n v="896"/>
    <s v="USD"/>
    <n v="896"/>
    <d v="2026-02-17T00:00:00"/>
    <s v="FELIPE ANGELES "/>
    <s v="MEX"/>
    <s v="ZAC"/>
    <s v="JOHNSON ELECTRIC GROUP MEXICO "/>
    <s v="M19"/>
    <s v="I"/>
    <s v="AIR IMPO"/>
    <n v="67180000"/>
    <s v="NO COMMENTS"/>
    <m/>
    <m/>
    <s v="10"/>
    <s v="NO"/>
    <n v="0"/>
    <s v="NO"/>
    <s v="CS000009380"/>
    <m/>
    <m/>
  </r>
  <r>
    <s v="10"/>
    <s v="MXG"/>
    <n v="1596"/>
    <x v="21"/>
    <s v="Freight"/>
    <s v="FreightRM-A-0033AI26-M19-C9505/RM-A-0035AI26 M19-C9506/AF-A-0030AI26-M19-C9482"/>
    <x v="1266"/>
    <n v="3456"/>
    <s v="MARZO"/>
    <d v="2026-06-03T00:00:00"/>
    <m/>
    <s v="OTRO"/>
    <s v="AIR IMPO"/>
    <s v="OTRO"/>
    <n v="0"/>
    <n v="0"/>
    <n v="1350"/>
    <n v="216"/>
    <n v="54"/>
    <n v="1512"/>
    <s v="USD"/>
    <n v="1512"/>
    <d v="2026-02-17T00:00:00"/>
    <s v="FELIPE ANGELES "/>
    <s v="MEX"/>
    <s v="ZAC"/>
    <s v="JOHNSON ELECTRIC GROUP MEXICO "/>
    <s v="M19"/>
    <s v="I"/>
    <s v="AIR IMPO"/>
    <n v="67180000"/>
    <s v="NO COMMENTS"/>
    <m/>
    <m/>
    <s v="10"/>
    <s v="NO"/>
    <n v="0"/>
    <s v="NO"/>
    <s v="CS000009505"/>
    <s v="CS000009506"/>
    <s v="CS000009482"/>
  </r>
  <r>
    <s v="10"/>
    <s v="MXG"/>
    <n v="1597"/>
    <x v="21"/>
    <s v="Freight"/>
    <s v="FreightRM-A-0032AI26-M19-C9506"/>
    <x v="1267"/>
    <n v="3459"/>
    <s v="MARZO"/>
    <d v="2026-06-03T00:00:00"/>
    <m/>
    <s v="OTRO"/>
    <s v="AIR IMPO"/>
    <s v="OTRO"/>
    <n v="0"/>
    <n v="0"/>
    <n v="1000"/>
    <n v="160"/>
    <n v="40"/>
    <n v="1120"/>
    <s v="USD"/>
    <n v="1120"/>
    <d v="2026-02-16T00:00:00"/>
    <s v="FELIPE ANGELES "/>
    <s v="MEX"/>
    <s v="ZAC"/>
    <s v="JOHNSON ELECTRIC GROUP MEXICO "/>
    <s v="M19"/>
    <s v="I"/>
    <s v="AIR IMPO"/>
    <n v="67180000"/>
    <s v="NO COMMENTS"/>
    <m/>
    <m/>
    <s v="10"/>
    <s v="NO"/>
    <n v="0"/>
    <s v="NO"/>
    <s v="CS000009506"/>
    <m/>
    <m/>
  </r>
  <r>
    <s v="10"/>
    <s v="MXG"/>
    <n v="1598"/>
    <x v="7"/>
    <s v="STORAGE"/>
    <s v="STORAGEFG-R-2141LE25.M19"/>
    <x v="1151"/>
    <n v="146754"/>
    <s v="MARZO"/>
    <d v="2026-03-02T00:00:00"/>
    <m/>
    <s v="OTRO"/>
    <s v="LAND IMPO"/>
    <s v="OTRO"/>
    <n v="0"/>
    <n v="0"/>
    <n v="29.9"/>
    <n v="0"/>
    <n v="0"/>
    <n v="29.9"/>
    <s v="USD"/>
    <n v="29.9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599"/>
    <x v="7"/>
    <s v="STORAGE"/>
    <s v="STORAGEFG-R-2131LE25.M19"/>
    <x v="1018"/>
    <n v="146755"/>
    <s v="MARZO"/>
    <d v="2026-03-02T00:00:00"/>
    <m/>
    <s v="OTRO"/>
    <s v="LAND IMPO"/>
    <s v="OTRO"/>
    <n v="0"/>
    <n v="0"/>
    <n v="71.900000000000006"/>
    <n v="0"/>
    <n v="0"/>
    <n v="71.900000000000006"/>
    <s v="USD"/>
    <n v="71.900000000000006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00"/>
    <x v="7"/>
    <s v="STORAGE"/>
    <s v="STORAGEFG-R-2103LE25.M19"/>
    <x v="586"/>
    <n v="146756"/>
    <s v="MARZO"/>
    <d v="2026-03-02T00:00:00"/>
    <m/>
    <n v="6118008"/>
    <s v="LAND IMPO"/>
    <s v="OTRO"/>
    <n v="0"/>
    <n v="0"/>
    <n v="37.1"/>
    <n v="0"/>
    <n v="0"/>
    <n v="37.1"/>
    <s v="USD"/>
    <n v="37.1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01"/>
    <x v="7"/>
    <s v="STORAGE"/>
    <s v="STORAGEFG-R-2033LE25.M19"/>
    <x v="95"/>
    <n v="146757"/>
    <s v="MARZO"/>
    <d v="2026-03-02T00:00:00"/>
    <m/>
    <n v="6117998"/>
    <s v="LAND IMPO"/>
    <s v="OTRO"/>
    <n v="0"/>
    <n v="0"/>
    <n v="50.7"/>
    <n v="0"/>
    <n v="0"/>
    <n v="50.7"/>
    <s v="USD"/>
    <n v="50.7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02"/>
    <x v="7"/>
    <s v="STORAGE"/>
    <s v="STORAGEFG-R-2125LE25.M19"/>
    <x v="886"/>
    <n v="146777"/>
    <s v="MARZO"/>
    <d v="2026-03-03T00:00:00"/>
    <m/>
    <s v="OTRO"/>
    <s v="LAND IMPO"/>
    <s v="OTRO"/>
    <n v="0"/>
    <n v="0"/>
    <n v="32.1"/>
    <n v="0"/>
    <n v="0"/>
    <n v="32.1"/>
    <s v="USD"/>
    <n v="32.1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03"/>
    <x v="7"/>
    <s v="STORAGE"/>
    <s v="STORAGEFG-R-2128LE25.M19"/>
    <x v="1015"/>
    <n v="146783"/>
    <s v="MARZO"/>
    <d v="2026-03-04T00:00:00"/>
    <m/>
    <s v="OTRO"/>
    <s v="LAND IMPO"/>
    <s v="OTRO"/>
    <n v="0"/>
    <n v="0"/>
    <n v="51.2"/>
    <n v="0"/>
    <n v="0"/>
    <n v="51.2"/>
    <s v="USD"/>
    <n v="51.2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04"/>
    <x v="7"/>
    <s v="STORAGE"/>
    <s v="STORAGEFG-R-2131LE25.M19"/>
    <x v="1018"/>
    <n v="146784"/>
    <s v="MARZO"/>
    <d v="2026-03-04T00:00:00"/>
    <m/>
    <s v="OTRO"/>
    <s v="LAND IMPO"/>
    <s v="OTRO"/>
    <n v="0"/>
    <n v="0"/>
    <n v="32.299999999999997"/>
    <n v="0"/>
    <n v="0"/>
    <n v="32.299999999999997"/>
    <s v="USD"/>
    <n v="32.299999999999997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05"/>
    <x v="7"/>
    <s v="STORAGE"/>
    <s v="STORAGEFG-R-2138LE25.M19"/>
    <x v="932"/>
    <n v="146785"/>
    <s v="MARZO"/>
    <d v="2026-03-04T00:00:00"/>
    <m/>
    <s v="OTRO"/>
    <s v="LAND IMPO"/>
    <s v="OTRO"/>
    <n v="0"/>
    <n v="0"/>
    <n v="90.1"/>
    <n v="0"/>
    <n v="0"/>
    <n v="90.1"/>
    <s v="USD"/>
    <n v="90.1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06"/>
    <x v="7"/>
    <s v="STORAGE"/>
    <s v="STORAGEFG-R-2122LE25.M19"/>
    <x v="883"/>
    <n v="146786"/>
    <s v="MARZO"/>
    <d v="2026-03-04T00:00:00"/>
    <m/>
    <n v="6108332"/>
    <s v="LAND IMPO"/>
    <s v="OTRO"/>
    <n v="0"/>
    <n v="0"/>
    <n v="34.299999999999997"/>
    <n v="0"/>
    <n v="0"/>
    <n v="34.299999999999997"/>
    <s v="USD"/>
    <n v="34.299999999999997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07"/>
    <x v="7"/>
    <s v="STORAGE"/>
    <s v="STORAGEFG-R-2145LE25.M19"/>
    <x v="1074"/>
    <n v="146791"/>
    <s v="MARZO"/>
    <d v="2026-03-04T00:00:00"/>
    <m/>
    <s v="WHSE: 41634"/>
    <s v="LAND IMPO"/>
    <s v="OTRO"/>
    <n v="0"/>
    <n v="0"/>
    <n v="28"/>
    <n v="0"/>
    <n v="0"/>
    <n v="28"/>
    <s v="USD"/>
    <n v="28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08"/>
    <x v="7"/>
    <s v="STORAGE"/>
    <s v="STORAGEFG-R-2145LE25.M19-2"/>
    <x v="1268"/>
    <n v="146792"/>
    <s v="MARZO"/>
    <d v="2026-03-04T00:00:00"/>
    <m/>
    <s v="WHSE:41629"/>
    <s v="LAND IMPO"/>
    <s v="OTRO"/>
    <n v="0"/>
    <n v="0"/>
    <n v="50.5"/>
    <n v="0"/>
    <n v="0"/>
    <n v="50.5"/>
    <s v="USD"/>
    <n v="50.5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09"/>
    <x v="7"/>
    <s v="STORAGE"/>
    <s v="STORAGEFG-R-2141LE25.M19"/>
    <x v="1151"/>
    <n v="146793"/>
    <s v="MARZO"/>
    <d v="2026-03-04T00:00:00"/>
    <m/>
    <s v="WHSE: 41621"/>
    <s v="LAND IMPO"/>
    <s v="OTRO"/>
    <n v="0"/>
    <n v="0"/>
    <n v="82"/>
    <n v="0"/>
    <n v="0"/>
    <n v="82"/>
    <s v="USD"/>
    <n v="82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10"/>
    <x v="7"/>
    <s v="STORAGE"/>
    <s v="STORAGEFG-R-2141LE25.M19"/>
    <x v="1151"/>
    <n v="146794"/>
    <s v="MARZO"/>
    <d v="2026-03-04T00:00:00"/>
    <m/>
    <s v="WHSE: 41605"/>
    <s v="LAND IMPO"/>
    <s v="OTRO"/>
    <n v="0"/>
    <n v="0"/>
    <n v="19"/>
    <n v="0"/>
    <n v="0"/>
    <n v="19"/>
    <s v="USD"/>
    <n v="19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11"/>
    <x v="7"/>
    <s v="STORAGE"/>
    <s v="STORAGEFG-R-2138LE25.M19-2"/>
    <x v="1269"/>
    <n v="146795"/>
    <s v="MARZO"/>
    <d v="2026-03-04T00:00:00"/>
    <m/>
    <s v="WHSE: 41594"/>
    <s v="LAND IMPO"/>
    <s v="OTRO"/>
    <n v="0"/>
    <n v="0"/>
    <n v="95.5"/>
    <n v="0"/>
    <n v="0"/>
    <n v="95.5"/>
    <s v="USD"/>
    <n v="95.5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12"/>
    <x v="7"/>
    <s v="STORAGE"/>
    <s v="STORAGEFG-R-2131LE25.M19."/>
    <x v="1270"/>
    <n v="146796"/>
    <s v="MARZO"/>
    <d v="2026-03-04T00:00:00"/>
    <m/>
    <s v="WHSE: 41578"/>
    <s v="LAND IMPO"/>
    <s v="OTRO"/>
    <n v="0"/>
    <n v="0"/>
    <n v="55"/>
    <n v="0"/>
    <n v="0"/>
    <n v="55"/>
    <s v="USD"/>
    <n v="55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13"/>
    <x v="7"/>
    <s v="STORAGE"/>
    <s v="STORAGEFG-R-2128LE25.M19-2"/>
    <x v="1271"/>
    <n v="146797"/>
    <s v="MARZO"/>
    <d v="2026-03-04T00:00:00"/>
    <m/>
    <s v="WHSE: 41568"/>
    <s v="LAND IMPO"/>
    <s v="OTRO"/>
    <n v="0"/>
    <n v="0"/>
    <n v="91"/>
    <n v="0"/>
    <n v="0"/>
    <n v="91"/>
    <s v="USD"/>
    <n v="91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14"/>
    <x v="7"/>
    <s v="STORAGE"/>
    <s v="STORAGEFG-R-2125LE25.M19"/>
    <x v="886"/>
    <n v="146798"/>
    <s v="MARZO"/>
    <d v="2026-03-04T00:00:00"/>
    <m/>
    <s v="WHSE: 41538"/>
    <s v="LAND IMPO"/>
    <s v="OTRO"/>
    <n v="0"/>
    <n v="0"/>
    <n v="32.5"/>
    <n v="0"/>
    <n v="0"/>
    <n v="32.5"/>
    <s v="USD"/>
    <n v="32.5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15"/>
    <x v="7"/>
    <s v="STORAGE"/>
    <s v="STORAGEFG-R-2122LE25.M19"/>
    <x v="883"/>
    <n v="146799"/>
    <s v="MARZO"/>
    <d v="2026-03-04T00:00:00"/>
    <m/>
    <s v="WHSE: 41534"/>
    <s v="LAND IMPO"/>
    <s v="OTRO"/>
    <n v="0"/>
    <n v="0"/>
    <n v="50.5"/>
    <n v="0"/>
    <n v="0"/>
    <n v="50.5"/>
    <s v="USD"/>
    <n v="50.5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16"/>
    <x v="7"/>
    <s v="STORAGE"/>
    <s v="STORAGEFG-R-2116LE25.M19-1"/>
    <x v="1272"/>
    <n v="146800"/>
    <s v="MARZO"/>
    <d v="2026-03-04T00:00:00"/>
    <m/>
    <s v="WHSE: 41500"/>
    <s v="LAND IMPO"/>
    <s v="OTRO"/>
    <n v="0"/>
    <n v="0"/>
    <n v="68.5"/>
    <n v="0"/>
    <n v="0"/>
    <n v="68.5"/>
    <s v="USD"/>
    <n v="68.5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17"/>
    <x v="7"/>
    <s v="STORAGE"/>
    <s v="STORAGEFG-R-2113LE25.M19"/>
    <x v="721"/>
    <n v="146801"/>
    <s v="MARZO"/>
    <d v="2026-03-04T00:00:00"/>
    <m/>
    <s v="WHSE: 41496"/>
    <s v="LAND IMPO"/>
    <s v="OTRO"/>
    <n v="0"/>
    <n v="0"/>
    <n v="100"/>
    <n v="0"/>
    <n v="0"/>
    <n v="100"/>
    <s v="USD"/>
    <n v="100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18"/>
    <x v="7"/>
    <s v="STORAGE"/>
    <s v="STORAGEFG-R-2112LE25.M19"/>
    <x v="719"/>
    <n v="146802"/>
    <s v="MARZO"/>
    <d v="2026-03-04T00:00:00"/>
    <m/>
    <s v="WHSE: 41487"/>
    <s v="LAND IMPO"/>
    <s v="OTRO"/>
    <n v="0"/>
    <n v="0"/>
    <n v="23.5"/>
    <n v="0"/>
    <n v="0"/>
    <n v="23.5"/>
    <s v="USD"/>
    <n v="23.5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19"/>
    <x v="7"/>
    <s v="STORAGE"/>
    <s v="STORAGEFG-R-2108LE25.M19"/>
    <x v="715"/>
    <n v="146803"/>
    <s v="MARZO"/>
    <d v="2026-03-04T00:00:00"/>
    <m/>
    <s v="WHSE: 41474"/>
    <s v="LAND IMPO"/>
    <s v="OTRO"/>
    <n v="0"/>
    <n v="0"/>
    <n v="59.5"/>
    <n v="0"/>
    <n v="0"/>
    <n v="59.5"/>
    <s v="USD"/>
    <n v="59.5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20"/>
    <x v="7"/>
    <s v="STORAGE"/>
    <s v="STORAGEFG-R-2106LE25.M19"/>
    <x v="1273"/>
    <n v="146804"/>
    <s v="MARZO"/>
    <d v="2026-03-04T00:00:00"/>
    <m/>
    <s v="WHSE: 41468"/>
    <s v="LAND IMPO"/>
    <s v="OTRO"/>
    <n v="0"/>
    <n v="0"/>
    <n v="32.5"/>
    <n v="0"/>
    <n v="0"/>
    <n v="32.5"/>
    <s v="USD"/>
    <n v="32.5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21"/>
    <x v="7"/>
    <s v="STORAGE"/>
    <s v="STORAGEFG-R-2110LE25.M19"/>
    <x v="713"/>
    <n v="146805"/>
    <s v="MARZO"/>
    <d v="2026-03-04T00:00:00"/>
    <m/>
    <s v="WHSE: 41467"/>
    <s v="LAND IMPO"/>
    <s v="OTRO"/>
    <n v="0"/>
    <n v="0"/>
    <n v="14.5"/>
    <n v="0"/>
    <n v="0"/>
    <n v="14.5"/>
    <s v="USD"/>
    <n v="14.5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22"/>
    <x v="7"/>
    <s v="STORAGE"/>
    <s v="STORAGEFG-R-2105LE25.M19"/>
    <x v="711"/>
    <n v="146806"/>
    <s v="MARZO"/>
    <d v="2026-03-04T00:00:00"/>
    <m/>
    <s v="WHSE: 41454"/>
    <s v="LAND IMPO"/>
    <s v="OTRO"/>
    <n v="0"/>
    <n v="0"/>
    <n v="14.5"/>
    <n v="0"/>
    <n v="0"/>
    <n v="14.5"/>
    <s v="USD"/>
    <n v="14.5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23"/>
    <x v="7"/>
    <s v="STORAGE"/>
    <s v="STORAGEFG-R-2103LE25.M19"/>
    <x v="586"/>
    <n v="146807"/>
    <s v="MARZO"/>
    <d v="2026-03-04T00:00:00"/>
    <m/>
    <s v="WHSE: 41437"/>
    <s v="LAND IMPO"/>
    <s v="OTRO"/>
    <n v="0"/>
    <n v="0"/>
    <n v="64"/>
    <n v="0"/>
    <n v="0"/>
    <n v="64"/>
    <s v="USD"/>
    <n v="64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24"/>
    <x v="7"/>
    <s v="STORAGE"/>
    <s v="STORAGEFG-R-2099LE25.M19"/>
    <x v="583"/>
    <n v="146808"/>
    <s v="MARZO"/>
    <d v="2026-03-04T00:00:00"/>
    <m/>
    <s v="WHSE: 41411"/>
    <s v="LAND IMPO"/>
    <s v="OTRO"/>
    <n v="0"/>
    <n v="0"/>
    <n v="50.5"/>
    <n v="0"/>
    <n v="0"/>
    <n v="50.5"/>
    <s v="USD"/>
    <n v="50.5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25"/>
    <x v="7"/>
    <s v="STORAGE"/>
    <s v="STORAGEFG-R-2098LE25.M19"/>
    <x v="463"/>
    <n v="146809"/>
    <s v="MARZO"/>
    <d v="2026-03-04T00:00:00"/>
    <m/>
    <s v="WHSE: 41388"/>
    <s v="LAND IMPO"/>
    <s v="OTRO"/>
    <n v="0"/>
    <n v="0"/>
    <n v="32.5"/>
    <n v="0"/>
    <n v="0"/>
    <n v="32.5"/>
    <s v="USD"/>
    <n v="32.5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26"/>
    <x v="7"/>
    <s v="STORAGE"/>
    <s v="STORAGEFG-R-2093LE25.M19"/>
    <x v="434"/>
    <n v="146810"/>
    <s v="MARZO"/>
    <d v="2026-03-04T00:00:00"/>
    <m/>
    <s v="WHSE: 41382"/>
    <s v="LAND IMPO"/>
    <s v="OTRO"/>
    <n v="0"/>
    <n v="0"/>
    <n v="64"/>
    <n v="0"/>
    <n v="0"/>
    <n v="64"/>
    <s v="USD"/>
    <n v="64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27"/>
    <x v="7"/>
    <s v="STORAGE"/>
    <s v="STORAGEFG-R-2097LE25.M19"/>
    <x v="470"/>
    <n v="146811"/>
    <s v="MARZO"/>
    <d v="2026-03-04T00:00:00"/>
    <m/>
    <s v="WHSE: 41374"/>
    <s v="LAND IMPO"/>
    <s v="OTRO"/>
    <n v="0"/>
    <n v="0"/>
    <n v="14.5"/>
    <n v="0"/>
    <n v="0"/>
    <n v="14.5"/>
    <s v="USD"/>
    <n v="14.5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28"/>
    <x v="7"/>
    <s v="STORAGE"/>
    <s v="STORAGEFG-R-2000LE24-M19 "/>
    <x v="1274"/>
    <n v="146812"/>
    <s v="MARZO"/>
    <d v="2026-03-04T00:00:00"/>
    <m/>
    <s v="WHSE: 40997"/>
    <s v="LAND IMPO"/>
    <s v="OTRO"/>
    <n v="0"/>
    <n v="0"/>
    <n v="32.5"/>
    <n v="0"/>
    <n v="0"/>
    <n v="32.5"/>
    <s v="USD"/>
    <n v="32.5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29"/>
    <x v="7"/>
    <s v="STORAGE"/>
    <s v="STORAGEFG-R-2145LE25.M19"/>
    <x v="1074"/>
    <n v="146835"/>
    <s v="MARZO"/>
    <d v="2026-03-05T00:00:00"/>
    <m/>
    <n v="6123871"/>
    <s v="LAND IMPO"/>
    <s v="OTRO"/>
    <n v="0"/>
    <n v="0"/>
    <n v="30.3"/>
    <n v="0"/>
    <n v="0"/>
    <n v="30.3"/>
    <s v="USD"/>
    <n v="30.3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30"/>
    <x v="7"/>
    <s v="STORAGE"/>
    <s v="STORAGEFG-R-2138LE25.M19"/>
    <x v="932"/>
    <n v="146837"/>
    <s v="MARZO"/>
    <d v="2026-03-05T00:00:00"/>
    <m/>
    <s v="OTRO"/>
    <s v="LAND IMPO"/>
    <s v="OTRO"/>
    <n v="0"/>
    <n v="0"/>
    <n v="100.9"/>
    <n v="0"/>
    <n v="0"/>
    <n v="100.9"/>
    <s v="USD"/>
    <n v="100.9"/>
    <s v="VARIAS"/>
    <s v="LDO"/>
    <s v="LDO"/>
    <s v="ZCL"/>
    <s v="JOHNSON MX"/>
    <s v="M19"/>
    <s v="O"/>
    <s v="LAND EXPO"/>
    <n v="75640000"/>
    <s v="NO COMMENTS"/>
    <m/>
    <m/>
    <s v="10"/>
    <s v="NO"/>
    <n v="0"/>
    <s v="NO"/>
    <m/>
    <m/>
    <m/>
  </r>
  <r>
    <s v="10"/>
    <s v="MXG"/>
    <n v="1631"/>
    <x v="8"/>
    <s v="Freight"/>
    <s v="FreightRM-R-023-SI26-M19"/>
    <x v="872"/>
    <n v="4833"/>
    <s v="MARZO"/>
    <d v="2026-03-02T00:00:00"/>
    <m/>
    <s v="OTRO"/>
    <s v="LAND IMPO"/>
    <s v="UACU 8447800"/>
    <n v="0"/>
    <n v="0"/>
    <n v="36500"/>
    <n v="5840"/>
    <n v="1460"/>
    <n v="40880"/>
    <s v="MXN"/>
    <n v="2313.6566868526797"/>
    <d v="2026-03-02T00:00:00"/>
    <s v="JE_CHN"/>
    <s v="ALT"/>
    <s v="ZAC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632"/>
    <x v="8"/>
    <s v="Freight"/>
    <s v="FreightRM-R-018-SI26-M19"/>
    <x v="779"/>
    <n v="4839"/>
    <s v="MARZO"/>
    <d v="2026-03-03T00:00:00"/>
    <m/>
    <s v="MEDUR8000966"/>
    <s v="LAND IMPO"/>
    <s v="GAOU 2474210"/>
    <n v="0"/>
    <n v="0"/>
    <n v="54000"/>
    <n v="8640"/>
    <n v="2160"/>
    <n v="60480"/>
    <s v="MXN"/>
    <n v="3422.9441394532796"/>
    <d v="2026-03-04T00:00:00"/>
    <s v="JE_CHN"/>
    <s v="ALT"/>
    <s v="ZAC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633"/>
    <x v="8"/>
    <s v="Freight"/>
    <s v="FreightRM-R-028-SI26-M19"/>
    <x v="866"/>
    <n v="4839"/>
    <s v="MARZO"/>
    <d v="2026-03-03T00:00:00"/>
    <m/>
    <s v="MEDUBG232607"/>
    <s v="LAND IMPO"/>
    <s v="UETU 6018776"/>
    <n v="0"/>
    <n v="0"/>
    <n v="0"/>
    <n v="0"/>
    <n v="0"/>
    <n v="0"/>
    <s v="MXN"/>
    <n v="0"/>
    <s v="VARIAS"/>
    <s v="MSC SYDNEY VI - NH606A"/>
    <s v="ALT"/>
    <s v="ZAC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634"/>
    <x v="8"/>
    <s v="Freight"/>
    <s v="FreightRM-A-009-SI26-M19-L"/>
    <x v="1139"/>
    <n v="4856"/>
    <s v="MARZO"/>
    <d v="2026-03-05T00:00:00"/>
    <s v="26 81 3699 6001293"/>
    <s v="OTRO"/>
    <s v="LAND IMPO"/>
    <s v="CARGA SUELTA"/>
    <n v="0"/>
    <n v="0"/>
    <n v="27750"/>
    <n v="4440"/>
    <n v="1110"/>
    <n v="31080"/>
    <s v="MXN"/>
    <n v="1759.0129605523798"/>
    <d v="2026-03-06T00:00:00"/>
    <s v="CLEMENS SCHULTER"/>
    <s v="ALT"/>
    <s v="ZAC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635"/>
    <x v="8"/>
    <s v="Freight"/>
    <s v="FreightAF-M-229-SI25-M19-L"/>
    <x v="692"/>
    <n v="4856"/>
    <s v="MARZO"/>
    <d v="2026-03-05T00:00:00"/>
    <m/>
    <s v="OTRO"/>
    <s v="LAND IMPO"/>
    <s v="OTRO"/>
    <n v="0"/>
    <n v="0"/>
    <n v="0"/>
    <n v="0"/>
    <n v="0"/>
    <n v="0"/>
    <s v="MXN"/>
    <n v="0"/>
    <s v="VARIAS"/>
    <s v="JE_CHN"/>
    <s v="ALT"/>
    <s v="ZAC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636"/>
    <x v="8"/>
    <s v="Freight"/>
    <s v="FreightRM-A-017-SI26-M19-L"/>
    <x v="1233"/>
    <n v="4856"/>
    <s v="MARZO"/>
    <d v="2026-03-05T00:00:00"/>
    <m/>
    <s v="OTRO"/>
    <s v="LAND IMPO"/>
    <s v="OTRO"/>
    <n v="0"/>
    <n v="0"/>
    <n v="0"/>
    <n v="0"/>
    <n v="0"/>
    <n v="0"/>
    <s v="MXN"/>
    <n v="0"/>
    <s v="VARIAS"/>
    <s v="PORTO KAGIO"/>
    <s v="ALT"/>
    <s v="ZAC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637"/>
    <x v="8"/>
    <s v="Freight"/>
    <s v="FreightRM-R-018-SI26-M19"/>
    <x v="779"/>
    <n v="4865"/>
    <s v="MARZO"/>
    <d v="2025-03-07T00:00:00"/>
    <m/>
    <s v="MEDUR8000966"/>
    <s v="LAND IMPO"/>
    <s v="ESTADIA GAOU 2474210"/>
    <n v="0"/>
    <n v="0"/>
    <n v="8000"/>
    <n v="1280"/>
    <n v="320"/>
    <n v="8960"/>
    <s v="MXN"/>
    <n v="507.10283547455992"/>
    <d v="2026-03-05T00:00:00"/>
    <s v="JE_CHN"/>
    <s v="ALT"/>
    <s v="ZAC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638"/>
    <x v="8"/>
    <s v="Freight"/>
    <s v="FreightRM-R-028-SI26-M19"/>
    <x v="866"/>
    <n v="4865"/>
    <s v="MARZO"/>
    <d v="2025-03-07T00:00:00"/>
    <m/>
    <s v="MEDUBG232607"/>
    <s v="LAND IMPO"/>
    <s v="ESTADIA UETU 6018776"/>
    <n v="0"/>
    <n v="0"/>
    <n v="0"/>
    <n v="0"/>
    <n v="0"/>
    <n v="0"/>
    <s v="MXN"/>
    <n v="0"/>
    <s v="VARIAS"/>
    <s v="MSC SYDNEY VI - NH606A"/>
    <s v="ALT"/>
    <s v="ZAC"/>
    <s v="JEG"/>
    <s v="M19"/>
    <s v="I"/>
    <s v="SEA IMPO"/>
    <s v="67120000"/>
    <s v="NO COMMENTS"/>
    <m/>
    <m/>
    <s v="10"/>
    <s v="NO"/>
    <n v="0"/>
    <s v="NO"/>
    <m/>
    <m/>
    <m/>
  </r>
  <r>
    <s v="10"/>
    <s v="MXG"/>
    <n v="1639"/>
    <x v="19"/>
    <s v="Freight"/>
    <s v="FreightRM-J-1256LI26-M19"/>
    <x v="1275"/>
    <s v="9458728-1"/>
    <s v="MARZO"/>
    <d v="2026-03-06T00:00:00"/>
    <m/>
    <s v="6123872/6123837"/>
    <s v="LAND IMPO"/>
    <s v="OTRO"/>
    <n v="0"/>
    <n v="0"/>
    <n v="2950"/>
    <n v="0"/>
    <n v="0"/>
    <n v="2950"/>
    <s v="USD"/>
    <n v="2950"/>
    <s v="VARIAS"/>
    <s v="MDS "/>
    <s v="USA"/>
    <s v="USA"/>
    <s v="BRIDGEWATERS INTERIORS"/>
    <s v="M19"/>
    <s v="I"/>
    <s v="LAND IMPO"/>
    <s v="67110002"/>
    <s v="NO COMMENTS"/>
    <m/>
    <m/>
    <s v="10"/>
    <s v="NO"/>
    <n v="0"/>
    <s v="NO"/>
    <m/>
    <m/>
    <m/>
  </r>
  <r>
    <s v="11"/>
    <s v="MXG"/>
    <n v="1640"/>
    <x v="9"/>
    <s v="Freight"/>
    <s v="FreightRM-A-042-SI26-M19-L"/>
    <x v="1276"/>
    <s v="FV - 276"/>
    <s v="MARZO"/>
    <d v="2026-03-12T00:00:00"/>
    <m/>
    <s v="SHGZLO6497512V"/>
    <s v="SEA IMPO"/>
    <s v="OTRO"/>
    <n v="0"/>
    <n v="0"/>
    <n v="321.5"/>
    <n v="42.64"/>
    <n v="0"/>
    <n v="364.14"/>
    <s v="USD"/>
    <n v="364.14"/>
    <d v="2026-03-04T00:00:00"/>
    <s v="SHANGHAI KRAH ELECTRONICS CO LTD"/>
    <s v="CHN"/>
    <s v="ZCL"/>
    <s v="JOHNSON ELECTRIC GROUP MEXICO"/>
    <s v="M19"/>
    <s v="I"/>
    <s v="SEA IMPO"/>
    <s v="67120000"/>
    <s v="NO COMMENTS"/>
    <m/>
    <m/>
    <s v="11"/>
    <s v="NO"/>
    <n v="0"/>
    <s v="NO"/>
    <m/>
    <m/>
    <m/>
  </r>
  <r>
    <s v="11"/>
    <s v="MXG"/>
    <n v="1641"/>
    <x v="10"/>
    <s v="Broker"/>
    <s v="BrokerRM-V-097-V1I26-M46"/>
    <x v="1277"/>
    <s v="SAGS 33707"/>
    <s v="MARZO"/>
    <d v="2026-03-11T00:00:00"/>
    <s v="3658-6002186"/>
    <s v="OTRO"/>
    <s v="IMPORTACION"/>
    <s v="F5"/>
    <n v="0"/>
    <n v="0"/>
    <n v="2738.77"/>
    <n v="438.21"/>
    <n v="0"/>
    <n v="3176.98"/>
    <s v="MXN"/>
    <n v="178.4349076367476"/>
    <d v="2026-03-09T00:00:00"/>
    <s v="JE NORTH"/>
    <s v="ZAC"/>
    <s v="MEX"/>
    <s v="JEG"/>
    <s v="M46"/>
    <s v="I"/>
    <s v="LAND IMPO"/>
    <s v="67110002"/>
    <s v="NO COMMENTS"/>
    <m/>
    <m/>
    <s v="11"/>
    <s v="NO"/>
    <n v="0"/>
    <s v="NO"/>
    <m/>
    <m/>
    <m/>
  </r>
  <r>
    <s v="11"/>
    <s v="MXG"/>
    <n v="1642"/>
    <x v="10"/>
    <s v="Broker"/>
    <s v="BrokerRM-V-061-V1I26-M19"/>
    <x v="1278"/>
    <s v="SAGS 33798"/>
    <s v="MARZO"/>
    <d v="2026-03-13T00:00:00"/>
    <s v="3658-6000998"/>
    <s v="OTRO"/>
    <s v="EXPORTACION"/>
    <s v="V1"/>
    <n v="0"/>
    <n v="0"/>
    <n v="1266.32"/>
    <n v="202.62"/>
    <n v="0"/>
    <n v="1468.94"/>
    <s v="MXN"/>
    <n v="82.502934618387286"/>
    <d v="2026-03-13T00:00:00"/>
    <s v="JEG"/>
    <s v="MEX"/>
    <s v="ZAC"/>
    <s v="AIR THERMAL"/>
    <s v="M19"/>
    <s v="I"/>
    <s v="LAND IMPO"/>
    <s v="67110002"/>
    <s v="NO COMMENTS"/>
    <m/>
    <m/>
    <s v="11"/>
    <s v="NO"/>
    <n v="0"/>
    <s v="NO"/>
    <m/>
    <m/>
    <m/>
  </r>
  <r>
    <s v="11"/>
    <s v="MXG"/>
    <n v="1643"/>
    <x v="10"/>
    <s v="Broker"/>
    <s v="BrokerRM-V-060-V1I26-M19"/>
    <x v="826"/>
    <s v="SAGS 33747"/>
    <s v="MARZO"/>
    <d v="2026-03-13T00:00:00"/>
    <s v="3658-6000999"/>
    <s v="OTRO"/>
    <s v="IMPORTACION"/>
    <s v="V1"/>
    <n v="0"/>
    <n v="0"/>
    <n v="1845.01"/>
    <n v="295.20999999999998"/>
    <n v="0"/>
    <n v="2140.2199999999998"/>
    <s v="MXN"/>
    <n v="120.20533903969175"/>
    <d v="2026-03-12T00:00:00"/>
    <s v="AIDITEC SA DE CV"/>
    <s v="ZAC"/>
    <s v="MEX"/>
    <s v="JEG"/>
    <s v="M19"/>
    <s v="I"/>
    <s v="LAND IMPO"/>
    <s v="67110002"/>
    <s v="NO COMMENTS"/>
    <m/>
    <m/>
    <s v="11"/>
    <s v="NO"/>
    <n v="0"/>
    <s v="NO"/>
    <m/>
    <m/>
    <m/>
  </r>
  <r>
    <s v="11"/>
    <s v="MXG"/>
    <n v="1644"/>
    <x v="10"/>
    <s v="Broker"/>
    <s v="BrokerRM-V-052-V1I26-M46"/>
    <x v="1279"/>
    <s v="SAGS 33748"/>
    <s v="MARZO"/>
    <d v="2026-03-13T00:00:00"/>
    <s v="3658-6001001"/>
    <s v="OTRO"/>
    <s v="IMPORTACION"/>
    <s v="V1"/>
    <n v="0"/>
    <n v="0"/>
    <n v="1927.68"/>
    <n v="308.43"/>
    <n v="0"/>
    <n v="2236.11"/>
    <s v="MXN"/>
    <n v="125.59099563598376"/>
    <d v="2026-03-12T00:00:00"/>
    <s v="ASAHI KASEI PLASTICS MEXICO SA DE CV"/>
    <s v="ZAC"/>
    <s v="MEX"/>
    <s v="JEG"/>
    <s v="M46"/>
    <s v="I"/>
    <s v="LAND IMPO"/>
    <s v="67110002"/>
    <s v="NO COMMENTS"/>
    <m/>
    <m/>
    <s v="11"/>
    <s v="NO"/>
    <n v="0"/>
    <s v="NO"/>
    <m/>
    <m/>
    <m/>
  </r>
  <r>
    <s v="11"/>
    <s v="MXG"/>
    <n v="1645"/>
    <x v="10"/>
    <s v="Broker"/>
    <s v="BrokerRM-V-047-V1I26-M19-M17"/>
    <x v="1280"/>
    <s v="SAGS 33749"/>
    <s v="MARZO"/>
    <d v="2026-03-13T00:00:00"/>
    <s v="3658-6001004"/>
    <s v="OTRO"/>
    <s v="IMPORTACION"/>
    <s v="V1"/>
    <n v="0"/>
    <n v="0"/>
    <n v="1266.32"/>
    <n v="202.62"/>
    <n v="0"/>
    <n v="1468.94"/>
    <s v="MXN"/>
    <n v="82.502934618387286"/>
    <d v="2026-03-12T00:00:00"/>
    <s v="CONDUMEX SA DE CV"/>
    <s v="ZAC"/>
    <s v="MEX"/>
    <m/>
    <s v="M19"/>
    <s v="I"/>
    <s v="LAND IMPO"/>
    <s v="67110002"/>
    <s v="NO COMMENTS"/>
    <m/>
    <m/>
    <s v="11"/>
    <s v="NO"/>
    <n v="0"/>
    <s v="NO"/>
    <m/>
    <m/>
    <m/>
  </r>
  <r>
    <s v="11"/>
    <s v="MXG"/>
    <n v="1646"/>
    <x v="10"/>
    <s v="Broker"/>
    <s v="BrokerRM-V-038-V1I26-M19"/>
    <x v="1281"/>
    <s v="SAGS 33737"/>
    <s v="MARZO"/>
    <d v="2026-03-12T00:00:00"/>
    <s v="3658-6001005"/>
    <s v="OTRO"/>
    <s v="EXPORTACION"/>
    <s v="V1"/>
    <n v="0"/>
    <n v="0"/>
    <n v="1348.99"/>
    <n v="215.84"/>
    <n v="0"/>
    <n v="1564.83"/>
    <s v="MXN"/>
    <n v="87.888591214679266"/>
    <d v="2026-03-11T00:00:00"/>
    <s v="JEG"/>
    <s v="MEX"/>
    <s v="ZAC"/>
    <s v="CEBI"/>
    <s v="M19"/>
    <s v="I"/>
    <s v="LAND IMPO"/>
    <s v="67110002"/>
    <s v="NO COMMENTS"/>
    <m/>
    <m/>
    <s v="11"/>
    <s v="NO"/>
    <n v="0"/>
    <s v="NO"/>
    <m/>
    <m/>
    <m/>
  </r>
  <r>
    <s v="11"/>
    <s v="MXG"/>
    <n v="1647"/>
    <x v="10"/>
    <s v="Broker"/>
    <s v="BrokerFG-V-023-V1E26-M46"/>
    <x v="790"/>
    <s v="SAGS 33755"/>
    <s v="MARZO"/>
    <d v="2026-03-13T00:00:00"/>
    <s v="3658-6001006"/>
    <s v="OTRO"/>
    <s v="IMPORTACION"/>
    <s v="V1"/>
    <n v="0"/>
    <n v="0"/>
    <n v="1266.32"/>
    <n v="202.62"/>
    <n v="0"/>
    <n v="1468.94"/>
    <s v="MXN"/>
    <n v="82.502934618387286"/>
    <d v="2026-03-12T00:00:00"/>
    <s v="CW TECHNOLOGY S DE RL DE CV"/>
    <s v="ZAC"/>
    <s v="MEX"/>
    <s v="JEG"/>
    <s v="M46"/>
    <s v="O"/>
    <s v="LAND EXPO"/>
    <s v="59210003"/>
    <s v="NO COMMENTS"/>
    <m/>
    <m/>
    <s v="11"/>
    <s v="NO"/>
    <n v="0"/>
    <s v="NO"/>
    <m/>
    <m/>
    <m/>
  </r>
  <r>
    <s v="11"/>
    <s v="MXG"/>
    <n v="1648"/>
    <x v="10"/>
    <s v="Broker"/>
    <s v="BrokerRM-V-036-V1I26-M19"/>
    <x v="1282"/>
    <s v="SAGS 33756"/>
    <s v="MARZO"/>
    <d v="2026-03-13T00:00:00"/>
    <s v="3658-6001007"/>
    <s v="OTRO"/>
    <s v="EXPORTACION"/>
    <s v="V1"/>
    <n v="0"/>
    <n v="0"/>
    <n v="1514.33"/>
    <n v="242.3"/>
    <n v="0"/>
    <n v="1756.63"/>
    <s v="MXN"/>
    <n v="98.661027706167474"/>
    <d v="2026-03-12T00:00:00"/>
    <s v="JEG"/>
    <s v="MEX"/>
    <s v="ZAC"/>
    <s v="AUMOVIO"/>
    <s v="M19"/>
    <s v="I"/>
    <s v="LAND IMPO"/>
    <s v="67110002"/>
    <s v="NO COMMENTS"/>
    <m/>
    <m/>
    <s v="11"/>
    <s v="NO"/>
    <n v="0"/>
    <s v="NO"/>
    <m/>
    <m/>
    <m/>
  </r>
  <r>
    <s v="11"/>
    <s v="MXG"/>
    <n v="1649"/>
    <x v="10"/>
    <s v="Broker"/>
    <s v="BrokerRM-V-040-V126-M01, M46, M23, M19, M61, M62, M63"/>
    <x v="1283"/>
    <s v="SAGS 33757"/>
    <s v="MARZO"/>
    <d v="2026-03-13T00:00:00"/>
    <s v="3658-6001010"/>
    <s v="OTRO"/>
    <s v="IMPORTACION"/>
    <s v="V1"/>
    <n v="0"/>
    <n v="0"/>
    <n v="1514.33"/>
    <n v="242.3"/>
    <n v="0"/>
    <n v="1756.63"/>
    <s v="MXN"/>
    <n v="98.661027706167474"/>
    <d v="2026-03-12T00:00:00"/>
    <s v="DSV CONTRACT LOGISTICS SA DE CV"/>
    <s v="ZAC"/>
    <s v="MEX"/>
    <s v="JEG"/>
    <s v="M01"/>
    <s v="I"/>
    <s v="LAND IMPO"/>
    <s v="67110002"/>
    <s v="NO COMMENTS"/>
    <m/>
    <m/>
    <s v="11"/>
    <s v="NO"/>
    <n v="0"/>
    <s v="NO"/>
    <m/>
    <m/>
    <m/>
  </r>
  <r>
    <s v="11"/>
    <s v="MXG"/>
    <n v="1650"/>
    <x v="10"/>
    <s v="Broker"/>
    <s v="BrokerRM-V-046-V1I26-M19-M17"/>
    <x v="1284"/>
    <s v="SAGS 33750"/>
    <s v="MARZO"/>
    <d v="2026-03-13T00:00:00"/>
    <s v="3658-6001011"/>
    <s v="OTRO"/>
    <s v="IMPORTACION"/>
    <s v="V1"/>
    <n v="0"/>
    <n v="0"/>
    <n v="1348.99"/>
    <n v="215.84"/>
    <n v="0"/>
    <n v="1564.83"/>
    <s v="MXN"/>
    <n v="87.888591214679266"/>
    <d v="2026-03-12T00:00:00"/>
    <s v="ELEKTRISOLA SA DE CV"/>
    <s v="ZAC"/>
    <s v="MEX"/>
    <s v="JEG"/>
    <s v="M19"/>
    <s v="I"/>
    <s v="LAND IMPO"/>
    <s v="67110002"/>
    <s v="NO COMMENTS"/>
    <m/>
    <m/>
    <s v="11"/>
    <s v="NO"/>
    <n v="0"/>
    <s v="NO"/>
    <m/>
    <m/>
    <m/>
  </r>
  <r>
    <s v="11"/>
    <s v="MXG"/>
    <n v="1651"/>
    <x v="10"/>
    <s v="Broker"/>
    <s v="BrokerRM-V-045-V1I26-MCS, M19, M01, M46"/>
    <x v="1285"/>
    <s v="SAGS 33754"/>
    <s v="MARZO"/>
    <d v="2026-03-13T00:00:00"/>
    <s v="3658-6001012"/>
    <s v="OTRO"/>
    <s v="IMPORTACION"/>
    <s v="V1"/>
    <n v="0"/>
    <n v="0"/>
    <n v="12509.44"/>
    <n v="2001.52"/>
    <n v="0"/>
    <n v="14510.96"/>
    <s v="MXN"/>
    <n v="815.00727336040472"/>
    <d v="2026-03-12T00:00:00"/>
    <s v="EMPAQUES MAQUILAS Y SERVICIOS DE AGUASCALIENTES SA DE CV"/>
    <s v="ZAC"/>
    <s v="MEX"/>
    <s v="JEG"/>
    <s v="M17"/>
    <s v="I"/>
    <s v="LAND IMPO"/>
    <s v="67110002"/>
    <s v="NO COMMENTS"/>
    <m/>
    <m/>
    <s v="11"/>
    <s v="NO"/>
    <n v="0"/>
    <s v="NO"/>
    <m/>
    <m/>
    <m/>
  </r>
  <r>
    <s v="11"/>
    <s v="MXG"/>
    <n v="1652"/>
    <x v="10"/>
    <s v="Broker"/>
    <s v="BrokerRM-V-041-V1I26-M19"/>
    <x v="1286"/>
    <s v="SAGS 33751"/>
    <s v="MARZO"/>
    <d v="2026-03-13T00:00:00"/>
    <s v="3658-6001013"/>
    <s v="OTRO"/>
    <s v="IMPORTACION"/>
    <s v="V1"/>
    <n v="0"/>
    <n v="0"/>
    <n v="1431.66"/>
    <n v="229.07"/>
    <n v="0"/>
    <n v="1660.73"/>
    <s v="MXN"/>
    <n v="93.27480946042337"/>
    <d v="2026-03-12T00:00:00"/>
    <s v="EJOTATF FASTENERS DE MEXICO Y COMPAÑIA S. EN C."/>
    <s v="ZAC"/>
    <s v="MEX"/>
    <s v="JEG"/>
    <s v="M19"/>
    <s v="I"/>
    <s v="LAND IMPO"/>
    <s v="67110002"/>
    <s v="NO COMMENTS"/>
    <m/>
    <m/>
    <s v="11"/>
    <s v="NO"/>
    <n v="0"/>
    <s v="NO"/>
    <m/>
    <m/>
    <m/>
  </r>
  <r>
    <s v="11"/>
    <s v="MXG"/>
    <n v="1653"/>
    <x v="10"/>
    <s v="Broker"/>
    <s v="BrokerRM-V-039-V1I26-M46, M01"/>
    <x v="1287"/>
    <s v="SAGS 33752"/>
    <s v="MARZO"/>
    <d v="2026-03-13T00:00:00"/>
    <s v="3658-6001019"/>
    <s v="OTRO"/>
    <s v="IMPORTACION"/>
    <s v="V1"/>
    <n v="0"/>
    <n v="0"/>
    <n v="2423.6999999999998"/>
    <n v="387.8"/>
    <n v="0"/>
    <n v="2811.5"/>
    <s v="MXN"/>
    <n v="157.90774346099624"/>
    <d v="2026-03-12T00:00:00"/>
    <s v="HANWA STEEL SERVICE MEXICANA SA DE CV"/>
    <s v="ZAC"/>
    <s v="MEX"/>
    <s v="JEG"/>
    <s v="M46"/>
    <s v="I"/>
    <s v="LAND IMPO"/>
    <s v="67110002"/>
    <s v="NO COMMENTS"/>
    <m/>
    <m/>
    <s v="11"/>
    <s v="NO"/>
    <n v="0"/>
    <s v="NO"/>
    <m/>
    <m/>
    <m/>
  </r>
  <r>
    <s v="11"/>
    <s v="MXG"/>
    <n v="1654"/>
    <x v="10"/>
    <s v="Broker"/>
    <s v="BrokerRM-V-035-V1I26-M01, M19, M61, M62, M63"/>
    <x v="1288"/>
    <s v="SAGS 33753"/>
    <s v="MARZO"/>
    <d v="2026-03-13T00:00:00"/>
    <s v="3658-6001020"/>
    <s v="OTRO"/>
    <s v="IMPORTACION"/>
    <s v="V1"/>
    <n v="0"/>
    <n v="0"/>
    <n v="2423.6999999999998"/>
    <n v="387.8"/>
    <n v="0"/>
    <n v="2811.5"/>
    <s v="MXN"/>
    <n v="157.90774346099624"/>
    <d v="2026-03-12T00:00:00"/>
    <s v="HANWA STEEL SERVICE MEXICANA SA DE CV"/>
    <s v="ZAC"/>
    <s v="MEX"/>
    <s v="JEG"/>
    <s v="M01"/>
    <s v="I"/>
    <s v="LAND IMPO"/>
    <s v="67110002"/>
    <s v="NO COMMENTS"/>
    <m/>
    <m/>
    <s v="11"/>
    <s v="NO"/>
    <n v="0"/>
    <s v="NO"/>
    <m/>
    <m/>
    <m/>
  </r>
  <r>
    <s v="11"/>
    <s v="MXG"/>
    <n v="1655"/>
    <x v="10"/>
    <s v="Broker"/>
    <s v="BrokerRM-V-034-V1I26-M19"/>
    <x v="791"/>
    <s v="SAGS 33758"/>
    <s v="MARZO"/>
    <d v="2026-03-13T00:00:00"/>
    <s v="3658-6001021"/>
    <s v="OTRO"/>
    <s v="IMPORTACION"/>
    <s v="V1"/>
    <n v="0"/>
    <n v="0"/>
    <n v="1514.33"/>
    <n v="242.3"/>
    <n v="0"/>
    <n v="1756.63"/>
    <s v="MXN"/>
    <n v="98.661027706167474"/>
    <d v="2026-03-12T00:00:00"/>
    <s v="HISCOMEX, S.A. DE C.V."/>
    <s v="ZAC"/>
    <s v="MEX"/>
    <s v="JEG"/>
    <s v="M19"/>
    <s v="I"/>
    <s v="LAND IMPO"/>
    <s v="67110002"/>
    <s v="NO COMMENTS"/>
    <m/>
    <m/>
    <s v="11"/>
    <s v="NO"/>
    <n v="0"/>
    <s v="NO"/>
    <m/>
    <m/>
    <m/>
  </r>
  <r>
    <s v="11"/>
    <s v="MXG"/>
    <n v="1656"/>
    <x v="10"/>
    <s v="Broker"/>
    <s v="BrokerRM-V-032-V1I26-M01, M46, M19, M61, M62, M63"/>
    <x v="1289"/>
    <s v="SAGS 33706"/>
    <s v="MARZO"/>
    <d v="2026-03-11T00:00:00"/>
    <s v="3658-6001029"/>
    <s v="OTRO"/>
    <s v="IMPORTACION"/>
    <s v="V1"/>
    <n v="0"/>
    <n v="0"/>
    <n v="1266.32"/>
    <n v="202.62"/>
    <n v="0"/>
    <n v="1468.94"/>
    <s v="MXN"/>
    <n v="82.502934618387286"/>
    <d v="2026-03-06T00:00:00"/>
    <s v="KRAYDENMEX"/>
    <s v="ZAC"/>
    <s v="MEX"/>
    <s v="JEG"/>
    <s v="M01"/>
    <s v="I"/>
    <s v="LAND IMPO"/>
    <s v="67110002"/>
    <s v="NO COMMENTS"/>
    <m/>
    <m/>
    <s v="11"/>
    <s v="NO"/>
    <n v="0"/>
    <s v="NO"/>
    <m/>
    <m/>
    <m/>
  </r>
  <r>
    <s v="11"/>
    <s v="MXG"/>
    <n v="1657"/>
    <x v="10"/>
    <s v="Broker"/>
    <s v="BrokerFG-V-032-V1E26-M46"/>
    <x v="1290"/>
    <s v="SAGS 33759"/>
    <s v="MARZO"/>
    <d v="2026-03-13T00:00:00"/>
    <s v="3658-6001030"/>
    <s v="OTRO"/>
    <s v="IMPORTACION"/>
    <s v="V1"/>
    <n v="0"/>
    <n v="0"/>
    <n v="1266.32"/>
    <n v="202.62"/>
    <n v="0"/>
    <n v="1468.94"/>
    <s v="MXN"/>
    <n v="82.502934618387286"/>
    <d v="2026-03-12T00:00:00"/>
    <s v="KLUBER LUBRICACION MEXICANA SA DE CV"/>
    <s v="ZAC"/>
    <s v="MEX"/>
    <s v="JEG"/>
    <s v="M46"/>
    <s v="O"/>
    <s v="LAND EXPO"/>
    <s v="59210003"/>
    <s v="NO COMMENTS"/>
    <m/>
    <m/>
    <s v="11"/>
    <s v="NO"/>
    <n v="0"/>
    <s v="NO"/>
    <m/>
    <m/>
    <m/>
  </r>
  <r>
    <s v="11"/>
    <s v="MXG"/>
    <n v="1658"/>
    <x v="10"/>
    <s v="Broker"/>
    <s v="BrokerFG-V-022-V1E26-M01"/>
    <x v="1291"/>
    <s v="SAGS 33796"/>
    <s v="MARZO"/>
    <d v="2026-03-13T00:00:00"/>
    <s v="3658-6001038"/>
    <s v="OTRO"/>
    <s v="EXPORTACION"/>
    <s v="V1"/>
    <n v="0"/>
    <n v="0"/>
    <n v="1679.67"/>
    <n v="268.75"/>
    <n v="0"/>
    <n v="1948.42"/>
    <s v="MXN"/>
    <n v="109.43290254820357"/>
    <d v="2026-03-13T00:00:00"/>
    <s v="JEG"/>
    <s v="MEX"/>
    <s v="ZAC"/>
    <s v="MARELLI"/>
    <s v="M01"/>
    <s v="O"/>
    <s v="LAND EXPO"/>
    <s v="59210003"/>
    <s v="NO COMMENTS"/>
    <m/>
    <m/>
    <s v="11"/>
    <s v="NO"/>
    <n v="0"/>
    <s v="NO"/>
    <m/>
    <m/>
    <m/>
  </r>
  <r>
    <s v="11"/>
    <s v="MXG"/>
    <n v="1659"/>
    <x v="10"/>
    <s v="Broker"/>
    <s v="BrokerFG-V-016-V1E26-M19"/>
    <x v="1065"/>
    <s v="SAGS 33760"/>
    <s v="MARZO"/>
    <d v="2026-03-13T00:00:00"/>
    <s v="3658-6001044"/>
    <s v="OTRO"/>
    <s v="IMPORTACION"/>
    <s v="V1"/>
    <n v="0"/>
    <n v="0"/>
    <n v="3254.38"/>
    <n v="520.71"/>
    <n v="0"/>
    <n v="3775.09"/>
    <s v="MXN"/>
    <n v="212.0277230169562"/>
    <d v="2026-03-12T00:00:00"/>
    <s v="REA MAGNET WIRE TRADING COMPANY DE MEXICO S DE RL DE CV"/>
    <s v="ZAC"/>
    <s v="MEX"/>
    <s v="JEG"/>
    <s v="M19"/>
    <s v="O"/>
    <s v="LAND EXPO"/>
    <s v="59210003"/>
    <s v="NO COMMENTS"/>
    <m/>
    <m/>
    <s v="11"/>
    <s v="NO"/>
    <n v="0"/>
    <s v="NO"/>
    <m/>
    <m/>
    <m/>
  </r>
  <r>
    <s v="11"/>
    <s v="MXG"/>
    <n v="1660"/>
    <x v="10"/>
    <s v="Broker"/>
    <s v="BrokerRM-V-051-V1I26-M19"/>
    <x v="1022"/>
    <s v="SAGS 33738"/>
    <s v="MARZO"/>
    <d v="2026-03-12T00:00:00"/>
    <s v="3658-6001046"/>
    <s v="OTRO"/>
    <s v="EXPORTACION"/>
    <s v="V1"/>
    <n v="0"/>
    <n v="0"/>
    <n v="1431.66"/>
    <n v="229.07"/>
    <n v="0"/>
    <n v="1660.73"/>
    <s v="MXN"/>
    <n v="93.27480946042337"/>
    <d v="2026-03-11T00:00:00"/>
    <s v="JEG"/>
    <s v="MEX"/>
    <s v="ZAC"/>
    <s v="STELLANTIS"/>
    <s v="M19"/>
    <s v="I"/>
    <s v="LAND IMPO"/>
    <s v="67110002"/>
    <s v="NO COMMENTS"/>
    <m/>
    <m/>
    <s v="11"/>
    <s v="NO"/>
    <n v="0"/>
    <s v="NO"/>
    <m/>
    <m/>
    <m/>
  </r>
  <r>
    <s v="11"/>
    <s v="MXG"/>
    <n v="1661"/>
    <x v="10"/>
    <s v="Broker"/>
    <s v="BrokerCR-V-038-F5I26"/>
    <x v="1292"/>
    <s v="SAGS 33761"/>
    <s v="MARZO"/>
    <d v="2026-03-13T00:00:00"/>
    <s v="3658-6001047"/>
    <s v="OTRO"/>
    <s v="IMPORTACION"/>
    <s v="V1"/>
    <n v="0"/>
    <n v="0"/>
    <n v="1266.32"/>
    <n v="202.62"/>
    <n v="0"/>
    <n v="1468.94"/>
    <s v="MXN"/>
    <n v="82.502934618387286"/>
    <d v="2026-03-12T00:00:00"/>
    <s v="SOLDADURA DE MEXICO SA DE CV"/>
    <s v="ZAC"/>
    <s v="MEX"/>
    <s v="JEG"/>
    <s v="M00"/>
    <s v="I"/>
    <s v="LAND IMPO"/>
    <s v="67110002"/>
    <s v="NO COMMENTS"/>
    <m/>
    <m/>
    <s v="11"/>
    <s v="NO"/>
    <n v="0"/>
    <s v="NO"/>
    <m/>
    <m/>
    <m/>
  </r>
  <r>
    <s v="11"/>
    <s v="MXG"/>
    <n v="1662"/>
    <x v="10"/>
    <s v="Broker"/>
    <s v="BrokerFG-V-029-V1E26-M19"/>
    <x v="1293"/>
    <s v="SAGS 33762"/>
    <s v="MARZO"/>
    <d v="2026-03-13T00:00:00"/>
    <s v="3658-6001050"/>
    <s v="OTRO"/>
    <s v="IMPORTACION"/>
    <s v="V1"/>
    <n v="0"/>
    <n v="0"/>
    <n v="1266.32"/>
    <n v="202.62"/>
    <n v="0"/>
    <n v="1468.94"/>
    <s v="MXN"/>
    <n v="82.502934618387286"/>
    <d v="2026-03-12T00:00:00"/>
    <s v="WURTH ELEKTRONIK MEXICO SA DE CV"/>
    <s v="ZAC"/>
    <s v="MEX"/>
    <s v="JEG"/>
    <s v="M19"/>
    <s v="O"/>
    <s v="LAND EXPO"/>
    <s v="59210003"/>
    <s v="NO COMMENTS"/>
    <m/>
    <m/>
    <s v="11"/>
    <s v="NO"/>
    <n v="0"/>
    <s v="NO"/>
    <m/>
    <m/>
    <m/>
  </r>
  <r>
    <s v="11"/>
    <s v="MXG"/>
    <n v="1663"/>
    <x v="10"/>
    <s v="Broker"/>
    <s v="BrokerFG-V-030-V1E26-M46"/>
    <x v="1294"/>
    <s v="SAGS 33799"/>
    <s v="MARZO"/>
    <d v="2026-03-13T00:00:00"/>
    <s v="3658-6001052"/>
    <s v="OTRO"/>
    <s v="IMPORTACION"/>
    <s v="V1"/>
    <n v="0"/>
    <n v="0"/>
    <n v="1266.32"/>
    <n v="202.62"/>
    <n v="0"/>
    <n v="1468.94"/>
    <s v="MXN"/>
    <n v="82.502934618387286"/>
    <d v="2026-03-13T00:00:00"/>
    <s v="JE NORTH"/>
    <s v="ZAC"/>
    <s v="MEX"/>
    <s v="JEG"/>
    <s v="M46"/>
    <s v="O"/>
    <s v="LAND EXPO"/>
    <s v="59210003"/>
    <s v="NO COMMENTS"/>
    <m/>
    <m/>
    <s v="11"/>
    <s v="NO"/>
    <n v="0"/>
    <s v="NO"/>
    <m/>
    <m/>
    <m/>
  </r>
  <r>
    <s v="11"/>
    <s v="MXG"/>
    <n v="1664"/>
    <x v="10"/>
    <s v="Broker"/>
    <s v="BrokerFG-V-019-V1E26-M19"/>
    <x v="1295"/>
    <s v="SAGS 33797"/>
    <s v="MARZO"/>
    <d v="2026-03-13T00:00:00"/>
    <s v="3658-6001053"/>
    <s v="OTRO"/>
    <s v="EXPORTACION"/>
    <s v="V1"/>
    <n v="0"/>
    <n v="0"/>
    <n v="1266.32"/>
    <n v="202.62"/>
    <n v="0"/>
    <n v="1468.94"/>
    <s v="MXN"/>
    <n v="82.502934618387286"/>
    <d v="2026-03-13T00:00:00"/>
    <s v="JEG"/>
    <s v="MEX"/>
    <s v="ZAC"/>
    <s v="MAHLE THERMAL"/>
    <s v="M19"/>
    <s v="O"/>
    <s v="LAND EXPO"/>
    <s v="59210003"/>
    <s v="NO COMMENTS"/>
    <m/>
    <m/>
    <s v="11"/>
    <s v="NO"/>
    <n v="0"/>
    <s v="NO"/>
    <m/>
    <m/>
    <m/>
  </r>
  <r>
    <s v="11"/>
    <s v="MXT"/>
    <n v="1665"/>
    <x v="10"/>
    <s v="Broker"/>
    <s v="BrokerVA-V-079-F4I25"/>
    <x v="1296"/>
    <s v="SAGS 33708"/>
    <s v="MARZO"/>
    <d v="2026-03-11T00:00:00"/>
    <s v="3658-6002214"/>
    <s v="OTRO"/>
    <s v="IMPORTACION"/>
    <s v="F4"/>
    <n v="0"/>
    <n v="0"/>
    <n v="1884.44"/>
    <n v="301.52"/>
    <n v="0"/>
    <n v="2185.96"/>
    <s v="MXN"/>
    <n v="122.7743236336473"/>
    <d v="2026-03-10T00:00:00"/>
    <s v="JE NORTH"/>
    <s v="ZAC"/>
    <s v="MEX"/>
    <s v="JTM"/>
    <s v="M19"/>
    <s v="I"/>
    <s v="LAND IMPO"/>
    <s v="67110002"/>
    <s v="NO COMMENTS"/>
    <m/>
    <m/>
    <s v="11"/>
    <s v="NO"/>
    <n v="0"/>
    <s v="NO"/>
    <m/>
    <m/>
    <m/>
  </r>
  <r>
    <s v="11"/>
    <s v="MXT"/>
    <n v="1666"/>
    <x v="10"/>
    <s v="Broker"/>
    <s v="BrokerVA-V-078-F4I25"/>
    <x v="1297"/>
    <s v="SAGS 33709"/>
    <s v="MARZO"/>
    <d v="2026-03-11T00:00:00"/>
    <s v="3658-6002215"/>
    <s v="OTRO"/>
    <s v="IMPORTACION"/>
    <s v="F4"/>
    <n v="0"/>
    <n v="0"/>
    <n v="1884.44"/>
    <n v="301.52"/>
    <n v="0"/>
    <n v="2185.96"/>
    <s v="MXN"/>
    <n v="122.7743236336473"/>
    <d v="2026-03-10T00:00:00"/>
    <s v="JE NORTH"/>
    <s v="ZAC"/>
    <s v="MEX"/>
    <s v="JTM"/>
    <s v="M19"/>
    <s v="I"/>
    <s v="LAND IMPO"/>
    <s v="67110002"/>
    <s v="NO COMMENTS"/>
    <m/>
    <m/>
    <s v="11"/>
    <s v="NO"/>
    <n v="0"/>
    <s v="NO"/>
    <m/>
    <m/>
    <m/>
  </r>
  <r>
    <s v="11"/>
    <s v="MXG"/>
    <n v="1667"/>
    <x v="11"/>
    <s v="Freight"/>
    <s v="FreightRM-V-060-V1I26-M19.3"/>
    <x v="1298"/>
    <n v="9226"/>
    <s v="MARZO"/>
    <d v="2026-03-09T00:00:00"/>
    <s v="26-730 3658-6001044"/>
    <n v="6830"/>
    <s v="NAC"/>
    <s v="TB-019"/>
    <n v="0"/>
    <n v="0"/>
    <n v="19000"/>
    <n v="3040"/>
    <n v="760"/>
    <n v="21280"/>
    <s v="MXN"/>
    <n v="1195.1900340921218"/>
    <d v="2026-03-13T00:00:00"/>
    <s v="MTY-ZAC"/>
    <s v="REA"/>
    <s v="JOHNSON "/>
    <s v="ZAC"/>
    <s v="M19"/>
    <s v="I"/>
    <s v="LAND IMPO"/>
    <s v="67110002"/>
    <s v="NO COMMENTS"/>
    <m/>
    <m/>
    <s v="11"/>
    <s v="NO"/>
    <n v="0"/>
    <s v="NO"/>
    <m/>
    <m/>
    <m/>
  </r>
  <r>
    <s v="11"/>
    <s v="MXG"/>
    <n v="1668"/>
    <x v="11"/>
    <s v="Freight"/>
    <s v="FreightRM-V-093-V1I26-M19.1"/>
    <x v="1299"/>
    <n v="9245"/>
    <s v="MARZO"/>
    <d v="2026-03-10T00:00:00"/>
    <s v="26 730-3658-6001845"/>
    <n v="7060"/>
    <s v="NAC"/>
    <s v="RB-002"/>
    <n v="0"/>
    <n v="0"/>
    <n v="15000"/>
    <n v="2400"/>
    <n v="600"/>
    <n v="16800"/>
    <s v="MXN"/>
    <n v="943.57107954641185"/>
    <d v="2026-03-10T00:00:00"/>
    <s v="MTY-ZAC"/>
    <s v="REA"/>
    <s v="JOHNSON "/>
    <s v="ZAC"/>
    <s v="M19"/>
    <s v="I"/>
    <s v="LAND IMPO"/>
    <s v="67110002"/>
    <s v="NO COMMENTS"/>
    <m/>
    <m/>
    <s v="11"/>
    <s v="NO"/>
    <n v="0"/>
    <s v="NO"/>
    <m/>
    <m/>
    <m/>
  </r>
  <r>
    <s v="11"/>
    <s v="MXG"/>
    <n v="1669"/>
    <x v="11"/>
    <s v="Freight"/>
    <s v="FreightFG-V-023-V1E26-M46"/>
    <x v="790"/>
    <n v="9341"/>
    <s v="MARZO"/>
    <d v="2026-03-11T00:00:00"/>
    <s v="26-730 3658-6001808"/>
    <n v="6971"/>
    <s v="NAC"/>
    <s v="RB-002"/>
    <n v="0"/>
    <n v="0"/>
    <n v="10500"/>
    <n v="1680"/>
    <n v="420"/>
    <n v="11760"/>
    <s v="MXN"/>
    <n v="660.49975568248828"/>
    <d v="2026-03-12T00:00:00"/>
    <s v="ZAC-SLP"/>
    <s v="JOHNSON"/>
    <s v="CONTINENTAL"/>
    <s v="ZAC"/>
    <s v="M46"/>
    <s v="O"/>
    <s v="LAND EXPO"/>
    <s v="59210003"/>
    <s v="NO COMMENTS"/>
    <m/>
    <m/>
    <s v="11"/>
    <s v="NO"/>
    <n v="0"/>
    <s v="NO"/>
    <m/>
    <m/>
    <m/>
  </r>
  <r>
    <s v="11"/>
    <s v="MXG"/>
    <n v="1670"/>
    <x v="11"/>
    <s v="Freight"/>
    <s v="FreightRM-V-034-V1I26-M19.9"/>
    <x v="1300"/>
    <n v="9410"/>
    <s v="MARZO"/>
    <d v="2026-03-12T00:00:00"/>
    <s v="26-730 3658-6001001"/>
    <n v="6969"/>
    <s v="NAC"/>
    <s v="RB-002"/>
    <n v="0"/>
    <n v="0"/>
    <n v="10800"/>
    <n v="1728"/>
    <n v="432"/>
    <n v="12096"/>
    <s v="MXN"/>
    <n v="679.37117727341661"/>
    <d v="2026-03-12T00:00:00"/>
    <s v="SLP-ZAC"/>
    <s v="ASAHI"/>
    <s v="JOHNSON "/>
    <s v="ZAC"/>
    <s v="M19"/>
    <s v="I"/>
    <s v="LAND IMPO"/>
    <s v="67110002"/>
    <s v="NO COMMENTS"/>
    <m/>
    <m/>
    <s v="11"/>
    <s v="NO"/>
    <n v="0"/>
    <s v="NO"/>
    <m/>
    <m/>
    <m/>
  </r>
  <r>
    <s v="11"/>
    <s v="MXG"/>
    <n v="1671"/>
    <x v="11"/>
    <s v="Freight"/>
    <s v="FreightRM-V-034-V1I26-M19.8"/>
    <x v="1301"/>
    <n v="9422"/>
    <s v="MARZO"/>
    <d v="2026-03-13T00:00:00"/>
    <s v="26-730 3658-6001001"/>
    <n v="6958"/>
    <s v="NAC"/>
    <s v="S/N"/>
    <n v="0"/>
    <n v="0"/>
    <n v="10800"/>
    <n v="1728"/>
    <n v="0"/>
    <n v="12528"/>
    <s v="MXN"/>
    <n v="703.63443360460997"/>
    <d v="2026-03-13T00:00:00"/>
    <s v="SLP-ZAC"/>
    <s v="ASAHI"/>
    <s v="JOHNSON "/>
    <s v="ZAC"/>
    <s v="M19"/>
    <s v="I"/>
    <s v="LAND IMPO"/>
    <s v="67110002"/>
    <s v="NO COMMENTS"/>
    <m/>
    <m/>
    <s v="11"/>
    <s v="NO"/>
    <n v="0"/>
    <s v="NO"/>
    <m/>
    <m/>
    <m/>
  </r>
  <r>
    <s v="11"/>
    <s v="MXG"/>
    <n v="1672"/>
    <x v="11"/>
    <s v="Freight"/>
    <s v="FreightRM-V-018-V1I26-M01"/>
    <x v="818"/>
    <n v="9429"/>
    <s v="MARZO"/>
    <d v="2026-03-13T00:00:00"/>
    <m/>
    <n v="6999"/>
    <s v="NAC"/>
    <s v="S/N"/>
    <n v="0"/>
    <n v="0"/>
    <n v="19000"/>
    <n v="3040"/>
    <n v="0"/>
    <n v="22040"/>
    <s v="MXN"/>
    <n v="1237.8753924525547"/>
    <d v="2026-03-13T00:00:00"/>
    <s v="QRO-ZAC"/>
    <s v="INNOVET"/>
    <s v="JOHNSON "/>
    <s v="ZAC"/>
    <s v="M01"/>
    <s v="I"/>
    <s v="LAND IMPO"/>
    <s v="67110002"/>
    <s v="NO COMMENTS"/>
    <m/>
    <m/>
    <s v="11"/>
    <s v="NO"/>
    <n v="0"/>
    <s v="NO"/>
    <m/>
    <m/>
    <m/>
  </r>
  <r>
    <s v="11"/>
    <s v="MXG"/>
    <n v="1673"/>
    <x v="11"/>
    <s v="Freight"/>
    <s v="FreightRM-V-067-V1I26-M19"/>
    <x v="1302"/>
    <n v="9431"/>
    <s v="MARZO"/>
    <d v="2026-03-13T00:00:00"/>
    <s v="26-730 3658-6001802"/>
    <n v="7078"/>
    <s v="NAC"/>
    <s v="SN"/>
    <n v="0"/>
    <n v="0"/>
    <n v="10800"/>
    <n v="1728"/>
    <n v="0"/>
    <n v="12528"/>
    <s v="MXN"/>
    <n v="703.63443360460997"/>
    <d v="2026-03-13T00:00:00"/>
    <s v="SLP-ZAC"/>
    <s v="ASAHI"/>
    <s v="JOHNSON "/>
    <s v="ZAC"/>
    <s v="M19"/>
    <s v="I"/>
    <s v="LAND IMPO"/>
    <s v="67110002"/>
    <s v="NO COMMENTS"/>
    <m/>
    <m/>
    <s v="11"/>
    <s v="NO"/>
    <n v="0"/>
    <s v="NO"/>
    <m/>
    <m/>
    <m/>
  </r>
  <r>
    <s v="11"/>
    <s v="MXG"/>
    <n v="1674"/>
    <x v="11"/>
    <s v="Freight"/>
    <s v="FreightFG-R-2163LE25.M19"/>
    <x v="1303"/>
    <n v="9348"/>
    <s v="MARZO"/>
    <d v="2026-03-11T00:00:00"/>
    <s v="3483 6085633"/>
    <n v="7082"/>
    <s v="EXPO"/>
    <s v="TB-028"/>
    <n v="0"/>
    <n v="0"/>
    <n v="5900"/>
    <n v="944"/>
    <n v="236"/>
    <n v="6608"/>
    <s v="USD"/>
    <n v="6608"/>
    <d v="2026-03-11T00:00:00"/>
    <s v="ZAC-KENTUCKY"/>
    <s v="JOHNSON"/>
    <s v="DRAIN KY"/>
    <s v="ZAC"/>
    <s v="M19"/>
    <s v="O"/>
    <s v="LAND EXPO"/>
    <s v="59210003"/>
    <s v="NO COMMENTS"/>
    <m/>
    <m/>
    <s v="11"/>
    <s v="NO"/>
    <n v="0"/>
    <s v="NO"/>
    <m/>
    <m/>
    <m/>
  </r>
  <r>
    <s v="11"/>
    <s v="MXG"/>
    <n v="1675"/>
    <x v="11"/>
    <s v="Freight"/>
    <s v="FreightFG-R-2162LE25.M01"/>
    <x v="1304"/>
    <n v="9332"/>
    <s v="MARZO"/>
    <d v="2026-03-11T00:00:00"/>
    <s v="3483 6085633"/>
    <n v="7066"/>
    <s v="EXPO"/>
    <s v="TB-019"/>
    <n v="0"/>
    <n v="0"/>
    <n v="6200"/>
    <n v="992"/>
    <n v="248"/>
    <n v="6944"/>
    <s v="USD"/>
    <n v="6944"/>
    <d v="2026-03-11T00:00:00"/>
    <s v="ZAC-KENTUCKY"/>
    <s v="JOHNSON"/>
    <s v="DRAIN KY"/>
    <s v="ZAC"/>
    <s v="M01"/>
    <s v="O"/>
    <s v="LAND EXPO"/>
    <s v="59210003"/>
    <s v="NO COMMENTS"/>
    <m/>
    <m/>
    <s v="11"/>
    <s v="NO"/>
    <n v="0"/>
    <s v="NO"/>
    <m/>
    <m/>
    <m/>
  </r>
  <r>
    <s v="11"/>
    <s v="MXG"/>
    <n v="1676"/>
    <x v="11"/>
    <s v="Freight"/>
    <s v="FreightRM-V-074-V1I26-M19"/>
    <x v="1305"/>
    <n v="9337"/>
    <s v="MARZO"/>
    <d v="2026-03-11T00:00:00"/>
    <s v="26-730 3658-6001814"/>
    <n v="6970"/>
    <s v="STOP OFF"/>
    <s v="RB-002"/>
    <n v="0"/>
    <n v="0"/>
    <n v="2000"/>
    <n v="320"/>
    <n v="80"/>
    <n v="2240"/>
    <s v="MXN"/>
    <n v="125.80947727285492"/>
    <d v="2026-03-11T00:00:00"/>
    <s v="SLP-ZAC"/>
    <s v="EJOTAF"/>
    <s v="JOHNSON "/>
    <s v="ZAC"/>
    <s v="M19"/>
    <s v="I"/>
    <s v="LAND IMPO"/>
    <s v="67110002"/>
    <s v="NO COMMENTS"/>
    <m/>
    <m/>
    <s v="11"/>
    <s v="NO"/>
    <n v="0"/>
    <s v="NO"/>
    <m/>
    <m/>
    <m/>
  </r>
  <r>
    <s v="11"/>
    <s v="MXG"/>
    <n v="1677"/>
    <x v="11"/>
    <s v="Freight"/>
    <s v="FreightFG-R-2163LE25.M19"/>
    <x v="1303"/>
    <n v="9443"/>
    <s v="MARZO"/>
    <d v="2026-03-13T00:00:00"/>
    <s v="3483 6085633."/>
    <n v="7084"/>
    <s v="SEGURO"/>
    <s v="S/N"/>
    <n v="0"/>
    <n v="0"/>
    <n v="591.73"/>
    <n v="94.67"/>
    <n v="0"/>
    <n v="686.4"/>
    <s v="USD"/>
    <n v="686.4"/>
    <d v="2026-03-13T00:00:00"/>
    <s v="ZAC-KENTUCKY"/>
    <s v="JOHNSON"/>
    <s v="DRAIN KY"/>
    <s v="ZAC"/>
    <s v="M19"/>
    <s v="O"/>
    <s v="LAND EXPO"/>
    <s v="59210003"/>
    <s v="NO COMMENTS"/>
    <m/>
    <m/>
    <s v="11"/>
    <s v="NO"/>
    <n v="0"/>
    <s v="NO"/>
    <m/>
    <m/>
    <m/>
  </r>
  <r>
    <s v="11"/>
    <s v="MXG"/>
    <n v="1678"/>
    <x v="11"/>
    <s v="Freight"/>
    <s v="FreightFG-R-2162LE25.M01"/>
    <x v="1304"/>
    <n v="9444"/>
    <s v="MARZO"/>
    <d v="2026-03-13T00:00:00"/>
    <s v="3483 6085633."/>
    <n v="7072"/>
    <s v="SEGURO"/>
    <s v="S/N"/>
    <n v="0"/>
    <n v="0"/>
    <n v="510.33"/>
    <n v="81.650000000000006"/>
    <n v="0"/>
    <n v="591.98"/>
    <s v="USD"/>
    <n v="591.98"/>
    <d v="2026-03-13T00:00:00"/>
    <s v="ZAC-KENTUCKY"/>
    <s v="JOHNSON"/>
    <s v="DRAIN KY"/>
    <s v="ZAC"/>
    <s v="M01"/>
    <s v="O"/>
    <s v="LAND EXPO"/>
    <s v="59210003"/>
    <s v="NO COMMENTS"/>
    <m/>
    <m/>
    <s v="11"/>
    <s v="NO"/>
    <n v="0"/>
    <s v="NO"/>
    <m/>
    <m/>
    <m/>
  </r>
  <r>
    <s v="11"/>
    <s v="MXG"/>
    <n v="1679"/>
    <x v="16"/>
    <s v="Freight"/>
    <s v="FreightRM-V-039-V1I26-M46, M01.2"/>
    <x v="1306"/>
    <s v="AGU11749765"/>
    <s v="MARZO"/>
    <d v="2026-03-14T00:00:00"/>
    <s v="26-730-3658-6001011"/>
    <s v="DG122-0319168"/>
    <s v="EXPO"/>
    <s v="OTRO"/>
    <n v="0"/>
    <n v="0"/>
    <n v="5032.08"/>
    <n v="805.13"/>
    <n v="0"/>
    <n v="5837.21"/>
    <s v="MXN"/>
    <n v="327.84657983566137"/>
    <d v="2026-02-23T00:00:00"/>
    <s v="ELEKTRISOLA"/>
    <s v="CHI"/>
    <s v="ZCL"/>
    <s v="JEG"/>
    <s v="M46"/>
    <s v="I"/>
    <s v="LAND IMPO"/>
    <s v="67110002"/>
    <s v="NO COMMENTS"/>
    <m/>
    <m/>
    <s v="11"/>
    <s v="NO"/>
    <n v="0"/>
    <s v="NO"/>
    <m/>
    <m/>
    <m/>
  </r>
  <r>
    <s v="11"/>
    <s v="MXG"/>
    <n v="1680"/>
    <x v="16"/>
    <s v="Freight"/>
    <s v="FreightRM-V-063-V1I26-M19.1"/>
    <x v="1307"/>
    <s v="AGU11749773"/>
    <s v="MARZO"/>
    <d v="2026-03-14T00:00:00"/>
    <s v="26-730-3658-6001050"/>
    <s v="DG122-0319534"/>
    <s v="EXPO"/>
    <s v="OTRO"/>
    <n v="0"/>
    <n v="0"/>
    <n v="2308.7600000000002"/>
    <n v="369.4"/>
    <n v="0"/>
    <n v="2678.16"/>
    <s v="MXN"/>
    <n v="150.41870966654872"/>
    <d v="2026-02-25T00:00:00"/>
    <s v="WURTH ELEKTRONIKA"/>
    <s v="GUA"/>
    <s v="ZCL"/>
    <s v="JEG"/>
    <s v="M19"/>
    <s v="I"/>
    <s v="LAND IMPO"/>
    <s v="67110002"/>
    <s v="NO COMMENTS"/>
    <m/>
    <m/>
    <s v="11"/>
    <s v="NO"/>
    <n v="0"/>
    <s v="NO"/>
    <m/>
    <m/>
    <m/>
  </r>
  <r>
    <s v="11"/>
    <s v="MXG"/>
    <n v="1681"/>
    <x v="16"/>
    <s v="Freight"/>
    <s v="FreightRM-V-044-V1I26-MCS.1"/>
    <x v="1308"/>
    <s v="AGU11749774"/>
    <s v="MARZO"/>
    <d v="2026-03-14T00:00:00"/>
    <s v="26-730-3658-6001017"/>
    <s v="DG122-0319590"/>
    <s v="EXPO"/>
    <s v="OTRO"/>
    <n v="0"/>
    <n v="0"/>
    <n v="9184.17"/>
    <n v="1469.47"/>
    <n v="0"/>
    <n v="10653.64"/>
    <s v="MXN"/>
    <n v="598.36110689874022"/>
    <d v="2026-02-25T00:00:00"/>
    <s v="GEON"/>
    <s v="COA"/>
    <s v="ZCL"/>
    <s v="JEG"/>
    <s v="M17"/>
    <s v="I"/>
    <s v="LAND IMPO"/>
    <s v="67110002"/>
    <s v="NO COMMENTS"/>
    <m/>
    <m/>
    <s v="11"/>
    <s v="NO"/>
    <n v="0"/>
    <s v="NO"/>
    <m/>
    <m/>
    <m/>
  </r>
  <r>
    <s v="11"/>
    <s v="MXG"/>
    <n v="1682"/>
    <x v="16"/>
    <s v="Freight"/>
    <s v="FreightRM-V-036-V1I26-M19.1"/>
    <x v="1309"/>
    <s v="AGU11749775"/>
    <s v="MARZO"/>
    <d v="2026-03-14T00:00:00"/>
    <s v="26-730-3658-6001006"/>
    <s v="DG122-0319530"/>
    <s v="EXPO"/>
    <s v="OTRO"/>
    <n v="0"/>
    <n v="0"/>
    <n v="4062.68"/>
    <n v="650.03"/>
    <n v="0"/>
    <n v="4712.71"/>
    <s v="MXN"/>
    <n v="264.689098945784"/>
    <d v="2026-02-26T00:00:00"/>
    <s v="CW TECHNOLOGY"/>
    <s v="GUA"/>
    <s v="ZCL"/>
    <s v="JEG"/>
    <s v="M19"/>
    <s v="I"/>
    <s v="LAND IMPO"/>
    <s v="67110002"/>
    <s v="NO COMMENTS"/>
    <m/>
    <m/>
    <s v="11"/>
    <s v="NO"/>
    <n v="0"/>
    <s v="NO"/>
    <m/>
    <m/>
    <m/>
  </r>
  <r>
    <s v="11"/>
    <s v="MXG"/>
    <n v="1683"/>
    <x v="16"/>
    <s v="Freight"/>
    <s v="FreightRM-V-038-V1I26-M19.1"/>
    <x v="1310"/>
    <s v="AGU11749776"/>
    <s v="MARZO"/>
    <d v="2026-03-14T00:00:00"/>
    <s v="26-730-3658-6001010"/>
    <s v="DG122-0319531"/>
    <s v="EXPO"/>
    <s v="OTRO"/>
    <n v="0"/>
    <n v="0"/>
    <n v="15384.91"/>
    <n v="2461.59"/>
    <n v="0"/>
    <n v="17846.5"/>
    <s v="MXN"/>
    <n v="1002.3476947098238"/>
    <d v="2026-02-26T00:00:00"/>
    <s v="DSVINMB SOLUTIONS"/>
    <s v="NLE"/>
    <s v="ZCL"/>
    <s v="JEG"/>
    <s v="M19"/>
    <s v="I"/>
    <s v="LAND IMPO"/>
    <s v="67110002"/>
    <s v="NO COMMENTS"/>
    <m/>
    <m/>
    <s v="11"/>
    <s v="NO"/>
    <n v="0"/>
    <s v="NO"/>
    <m/>
    <m/>
    <m/>
  </r>
  <r>
    <s v="11"/>
    <s v="MXG"/>
    <n v="1684"/>
    <x v="16"/>
    <s v="Freight"/>
    <s v="FreightRM-V-057-V1I26-M23.4"/>
    <x v="1311"/>
    <s v="AGU11749778"/>
    <s v="MARZO"/>
    <d v="2026-03-14T00:00:00"/>
    <s v="26-730-3658-6001040"/>
    <s v="DG122-0319756"/>
    <s v="EXPO"/>
    <s v="OTRO"/>
    <n v="0"/>
    <n v="0"/>
    <n v="2858.4"/>
    <n v="457.34"/>
    <n v="0"/>
    <n v="3315.74"/>
    <s v="MXN"/>
    <n v="186.22835543423926"/>
    <d v="2026-02-27T00:00:00"/>
    <s v="PRECISION MODERNA"/>
    <s v="NAU"/>
    <s v="ZCL"/>
    <s v="JEG"/>
    <s v="M23"/>
    <s v="I"/>
    <s v="LAND IMPO"/>
    <s v="67110002"/>
    <s v="NO COMMENTS"/>
    <m/>
    <m/>
    <s v="11"/>
    <s v="NO"/>
    <n v="0"/>
    <s v="NO"/>
    <m/>
    <m/>
    <m/>
  </r>
  <r>
    <s v="11"/>
    <s v="MXG"/>
    <n v="1685"/>
    <x v="16"/>
    <s v="Freight"/>
    <s v="FreightRM-J-1257LI26-M19"/>
    <x v="1312"/>
    <s v="AGU11749779"/>
    <s v="MARZO"/>
    <d v="2026-03-14T00:00:00"/>
    <m/>
    <s v="DG122-0320286"/>
    <s v="EXPO"/>
    <s v="OTRO"/>
    <n v="0"/>
    <n v="0"/>
    <n v="3393.18"/>
    <n v="542.91"/>
    <n v="0"/>
    <n v="3936.09"/>
    <s v="MXN"/>
    <n v="221.07027919594265"/>
    <d v="2026-03-03T00:00:00"/>
    <s v="ALMIK"/>
    <s v="NLE"/>
    <s v="ZCL"/>
    <s v="JEG"/>
    <s v="M19"/>
    <s v="I"/>
    <s v="LAND IMPO"/>
    <s v="67110002"/>
    <s v="NO COMMENTS"/>
    <m/>
    <m/>
    <s v="11"/>
    <s v="NO"/>
    <n v="0"/>
    <s v="NO"/>
    <m/>
    <m/>
    <m/>
  </r>
  <r>
    <s v="11"/>
    <s v="MXG"/>
    <n v="1686"/>
    <x v="16"/>
    <s v="Freight"/>
    <s v="FreightRM-V-090-V1I26-M23.1"/>
    <x v="1313"/>
    <s v="AGU11749780"/>
    <s v="MARZO"/>
    <d v="2026-03-14T00:00:00"/>
    <s v="26-730-3658-6001812"/>
    <s v="DG122-0320632"/>
    <s v="EXPO"/>
    <s v="OTRO"/>
    <n v="0"/>
    <n v="0"/>
    <n v="2858.4"/>
    <n v="457.34"/>
    <n v="0"/>
    <n v="3315.74"/>
    <s v="MXN"/>
    <n v="186.22835543423926"/>
    <d v="2026-03-06T00:00:00"/>
    <s v="PRECISION MODERNA"/>
    <s v="NAU"/>
    <s v="ZCL"/>
    <s v="JEG"/>
    <s v="M23"/>
    <s v="I"/>
    <s v="LAND IMPO"/>
    <s v="67110002"/>
    <s v="NO COMMENTS"/>
    <m/>
    <m/>
    <s v="11"/>
    <s v="NO"/>
    <n v="0"/>
    <s v="NO"/>
    <m/>
    <m/>
    <m/>
  </r>
  <r>
    <s v="11"/>
    <s v="MXG"/>
    <n v="1687"/>
    <x v="16"/>
    <s v="Freight"/>
    <s v="FreightRM-V-072-V1I26-M46, M01.1"/>
    <x v="1314"/>
    <s v="AGU11749782"/>
    <s v="MARZO"/>
    <d v="2026-03-14T00:00:00"/>
    <s v="26-730-3658-6001812"/>
    <s v="DG122-0320631"/>
    <s v="EXPO"/>
    <s v="OTRO"/>
    <n v="0"/>
    <n v="0"/>
    <n v="5032.08"/>
    <n v="805.13"/>
    <n v="0"/>
    <n v="5837.21"/>
    <s v="MXN"/>
    <n v="327.84657983566137"/>
    <d v="2026-03-09T00:00:00"/>
    <s v="ELEKTRISOLA"/>
    <s v="CHI"/>
    <s v="ZCL"/>
    <s v="JEG"/>
    <s v="M46"/>
    <s v="I"/>
    <s v="LAND IMPO"/>
    <s v="67110002"/>
    <s v="NO COMMENTS"/>
    <m/>
    <m/>
    <s v="11"/>
    <s v="NO"/>
    <n v="0"/>
    <s v="NO"/>
    <m/>
    <m/>
    <m/>
  </r>
  <r>
    <s v="11"/>
    <s v="MXG"/>
    <n v="1688"/>
    <x v="13"/>
    <s v="Broker"/>
    <s v="BrokerRM-I-1118-AI26-M19"/>
    <x v="1315"/>
    <s v="DHEXM 44545"/>
    <s v="MARZO"/>
    <d v="2026-03-12T00:00:00"/>
    <s v="26- 52- 3600- 6022636"/>
    <n v="2725049191"/>
    <s v="AIR IMPO"/>
    <s v="OTRO"/>
    <n v="0"/>
    <n v="0"/>
    <n v="3646.55"/>
    <n v="583.44000000000005"/>
    <n v="0"/>
    <n v="4229.99"/>
    <s v="MXN"/>
    <n v="237.57715659348372"/>
    <d v="2026-03-11T00:00:00"/>
    <s v="JENAI"/>
    <s v="USA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689"/>
    <x v="13"/>
    <s v="Broker"/>
    <s v="BrokerRM-I-1157-AI26-M19"/>
    <x v="1316"/>
    <s v="DHEXM 44470"/>
    <s v="MARZO"/>
    <d v="2026-03-10T00:00:00"/>
    <s v="26- 52- 3600- 6022316"/>
    <n v="6048863752"/>
    <s v="AIR IMPO"/>
    <s v="OTRO"/>
    <n v="0"/>
    <n v="0"/>
    <n v="5789.24"/>
    <n v="926.27840000000003"/>
    <n v="0"/>
    <n v="6715.5183999999999"/>
    <s v="MXN"/>
    <n v="377.17672300010668"/>
    <d v="2026-03-09T00:00:00"/>
    <s v="JEIMLCL"/>
    <s v="CHN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690"/>
    <x v="13"/>
    <s v="Broker"/>
    <s v="BrokerRM-I-1129-AI26-M19"/>
    <x v="1190"/>
    <s v="DHEXM 44568"/>
    <s v="MARZO"/>
    <d v="2026-03-13T00:00:00"/>
    <s v="26- 52- 3600- 6023089"/>
    <n v="7214454391"/>
    <s v="AIR IMPO"/>
    <s v="OTRO"/>
    <n v="0"/>
    <n v="0"/>
    <n v="6043.24"/>
    <n v="966.91840000000002"/>
    <n v="0"/>
    <n v="7010.1584000000003"/>
    <s v="MXN"/>
    <n v="393.72516245710403"/>
    <d v="2026-03-12T00:00:00"/>
    <s v="JENAI"/>
    <s v="USA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691"/>
    <x v="13"/>
    <s v="Broker"/>
    <s v="BrokerRM-I-1152-AI26-M19"/>
    <x v="1317"/>
    <s v="DHEXM 44435"/>
    <s v="MARZO"/>
    <d v="2026-03-09T00:00:00"/>
    <s v="26- 52- 3600- 6021454"/>
    <n v="1644074541"/>
    <s v="AIR IMPO"/>
    <s v="OTRO"/>
    <n v="0"/>
    <n v="0"/>
    <n v="3760.99"/>
    <n v="601.75839999999994"/>
    <n v="0"/>
    <n v="4362.7483999999995"/>
    <s v="MXN"/>
    <n v="245.03352485579646"/>
    <d v="2026-03-06T00:00:00"/>
    <s v="JENAI"/>
    <s v="USA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692"/>
    <x v="13"/>
    <s v="Broker"/>
    <s v="BrokerRM-I-1111-AI26-M19"/>
    <x v="1318"/>
    <s v="DHEXM 44469"/>
    <s v="MARZO"/>
    <d v="2026-03-10T00:00:00"/>
    <s v="26- 52- 3600- 6022006"/>
    <n v="5997707623"/>
    <s v="AIR IMPO"/>
    <s v="OTRO"/>
    <n v="0"/>
    <n v="0"/>
    <n v="3646.55"/>
    <n v="583.44000000000005"/>
    <n v="0"/>
    <n v="4229.99"/>
    <s v="MXN"/>
    <n v="237.57715659348372"/>
    <d v="2026-03-09T00:00:00"/>
    <s v="CMCI"/>
    <s v="USA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693"/>
    <x v="13"/>
    <s v="Broker"/>
    <s v="BrokerRM-I-1149-AI26-M19"/>
    <x v="1319"/>
    <s v="DHEXM 44468"/>
    <s v="MARZO"/>
    <d v="2026-03-10T00:00:00"/>
    <s v="26- 52- 3600- 6022002"/>
    <n v="8913400171"/>
    <s v="AIR IMPO"/>
    <s v="OTRO"/>
    <n v="0"/>
    <n v="0"/>
    <n v="3667.43"/>
    <n v="586.78880000000004"/>
    <n v="0"/>
    <n v="4254.2187999999996"/>
    <s v="MXN"/>
    <n v="238.93796581801431"/>
    <d v="2026-03-09T00:00:00"/>
    <s v="MDMAS"/>
    <s v="ARG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694"/>
    <x v="13"/>
    <s v="Broker"/>
    <s v="BrokerRM-I-1153-AI26-M19"/>
    <x v="1320"/>
    <s v="DHEXM 44426"/>
    <s v="MARZO"/>
    <d v="2026-03-09T00:00:00"/>
    <s v="26- 52- 3600- 6021534"/>
    <n v="4162636122"/>
    <s v="AIR IMPO"/>
    <s v="OTRO"/>
    <n v="0"/>
    <n v="0"/>
    <n v="4912.07"/>
    <n v="785.93119999999999"/>
    <n v="0"/>
    <n v="5698.0011999999997"/>
    <s v="MXN"/>
    <n v="320.02792521075895"/>
    <d v="2026-03-06T00:00:00"/>
    <s v="JENAI"/>
    <s v="USA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695"/>
    <x v="13"/>
    <s v="Broker"/>
    <s v="BrokerRM-I-1154-AI26-M19"/>
    <x v="1321"/>
    <s v="DHEXM 44434"/>
    <s v="MARZO"/>
    <d v="2026-03-09T00:00:00"/>
    <s v="26- 52- 3600- 6021492"/>
    <n v="3083296790"/>
    <s v="AIR IMPO"/>
    <s v="OTRO"/>
    <n v="0"/>
    <n v="0"/>
    <n v="3743.64"/>
    <n v="598.98239999999998"/>
    <n v="0"/>
    <n v="4342.6224000000002"/>
    <s v="MXN"/>
    <n v="243.903149168478"/>
    <d v="2026-03-06T00:00:00"/>
    <s v="JEIML"/>
    <s v="CHN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696"/>
    <x v="13"/>
    <s v="Broker"/>
    <s v="BrokerRM-I-1158-AI26-M19"/>
    <x v="1322"/>
    <s v="DHEXM 44543"/>
    <s v="MARZO"/>
    <d v="2026-03-12T00:00:00"/>
    <s v="26- 52- 3600- 6022633"/>
    <n v="5166321252"/>
    <s v="AIR IMPO"/>
    <s v="OTRO"/>
    <n v="0"/>
    <n v="0"/>
    <n v="3853.1"/>
    <n v="616.49"/>
    <n v="0"/>
    <n v="4469.59"/>
    <s v="MXN"/>
    <n v="251.03427746606232"/>
    <d v="2026-03-11T00:00:00"/>
    <s v="FDEICL"/>
    <s v="HGK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697"/>
    <x v="13"/>
    <s v="Broker"/>
    <s v="BrokerRM-I-1161-AI26-M19"/>
    <x v="1323"/>
    <s v="DHEXM 44489"/>
    <s v="MARZO"/>
    <d v="2026-03-11T00:00:00"/>
    <s v="26- 52- 3600- 6022472"/>
    <n v="1673848595"/>
    <s v="AIR IMPO"/>
    <s v="OTRO"/>
    <n v="0"/>
    <n v="0"/>
    <n v="3743.64"/>
    <n v="598.98239999999998"/>
    <n v="0"/>
    <n v="4342.6224000000002"/>
    <s v="MXN"/>
    <n v="243.903149168478"/>
    <d v="2026-03-10T00:00:00"/>
    <s v="DPMCL"/>
    <s v="CHN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698"/>
    <x v="13"/>
    <s v="Broker"/>
    <s v="BrokerRM-I-1162-AI26-M19"/>
    <x v="1324"/>
    <s v="DHEXM 44544"/>
    <s v="MARZO"/>
    <d v="2026-03-12T00:00:00"/>
    <s v="26- 52- 3600- 6022730"/>
    <n v="7101435622"/>
    <s v="AIR IMPO"/>
    <s v="OTRO"/>
    <n v="0"/>
    <n v="0"/>
    <n v="6043.24"/>
    <n v="966.91840000000002"/>
    <n v="0"/>
    <n v="7010.1584000000003"/>
    <s v="MXN"/>
    <n v="393.72516245710403"/>
    <d v="2026-03-11T00:00:00"/>
    <s v="JENAI"/>
    <s v="USA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699"/>
    <x v="13"/>
    <s v="Broker"/>
    <s v="BrokerRM-I-1169-AI26-M19"/>
    <x v="1325"/>
    <s v="DHEXM 44566"/>
    <s v="MARZO"/>
    <d v="2026-03-13T00:00:00"/>
    <s v="26- 52- 3600- 6023517"/>
    <n v="6462000871"/>
    <s v="AIR IMPO"/>
    <s v="OTRO"/>
    <n v="0"/>
    <n v="0"/>
    <n v="3741.85"/>
    <n v="598.69000000000005"/>
    <n v="0"/>
    <n v="4340.54"/>
    <s v="MXN"/>
    <n v="243.78619128657039"/>
    <d v="2026-03-12T00:00:00"/>
    <s v="JEABL"/>
    <s v="BRA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700"/>
    <x v="13"/>
    <s v="Broker"/>
    <s v="BrokerRM-I-1168-AI26-M19"/>
    <x v="1326"/>
    <s v="DHEXM 44560"/>
    <s v="MARZO"/>
    <d v="2026-03-13T00:00:00"/>
    <s v="26- 52- 3600- 6023101"/>
    <n v="3627527164"/>
    <s v="AIR IMPO"/>
    <s v="OTRO"/>
    <n v="0"/>
    <n v="0"/>
    <n v="5972.31"/>
    <n v="955.56960000000004"/>
    <n v="0"/>
    <n v="6927.8796000000002"/>
    <s v="MXN"/>
    <n v="389.10397816306931"/>
    <d v="2026-03-12T00:00:00"/>
    <s v="JEIMLCL"/>
    <s v="CHN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701"/>
    <x v="13"/>
    <s v="Broker"/>
    <s v="BrokerRM-I-1167-AI26-M19"/>
    <x v="1327"/>
    <s v="DHEXM 44559"/>
    <s v="MARZO"/>
    <d v="2026-03-13T00:00:00"/>
    <s v="26- 52- 3600- 6023469"/>
    <n v="1207745173"/>
    <s v="AIR IMPO"/>
    <s v="OTRO"/>
    <n v="0"/>
    <n v="0"/>
    <n v="3743.64"/>
    <n v="598.98239999999998"/>
    <n v="0"/>
    <n v="4342.6224000000002"/>
    <s v="MXN"/>
    <n v="243.903149168478"/>
    <d v="2026-03-12T00:00:00"/>
    <s v="JEIMLCL"/>
    <s v="CHN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702"/>
    <x v="13"/>
    <s v="Broker"/>
    <s v="BrokerRM-I-0838-AI25-M19-C816"/>
    <x v="1328"/>
    <s v="FOLIO 969"/>
    <s v="MARZO"/>
    <d v="2026-03-12T00:00:00"/>
    <s v="26- 52- 0- 0000000"/>
    <n v="1406415920"/>
    <s v="AIR IMPO"/>
    <s v="OTRO"/>
    <n v="0"/>
    <n v="0"/>
    <n v="12086"/>
    <n v="1933.76"/>
    <n v="0"/>
    <n v="14019.76"/>
    <s v="MXN"/>
    <n v="787.41905227271445"/>
    <d v="2025-11-11T00:00:00"/>
    <s v="JE"/>
    <s v="CHN"/>
    <s v="ZAC"/>
    <s v="JEG"/>
    <s v="M19"/>
    <s v="I"/>
    <s v="AIR IMPO"/>
    <n v="67180000"/>
    <s v="NO COMMENTS"/>
    <m/>
    <m/>
    <s v="11"/>
    <s v="NO"/>
    <n v="0"/>
    <s v="NO"/>
    <s v="CS000008816"/>
    <m/>
    <m/>
  </r>
  <r>
    <s v="11"/>
    <s v="MXG"/>
    <n v="1703"/>
    <x v="1"/>
    <s v="Freight"/>
    <s v="FreightRM-I-1160-AI26-M19"/>
    <x v="1329"/>
    <s v="ZCLIR00853122"/>
    <s v="MARZO"/>
    <d v="2026-03-20T00:00:00"/>
    <s v="OTRO"/>
    <s v="VARIAS"/>
    <s v="AIR IMPO"/>
    <s v="OTRO"/>
    <n v="0"/>
    <n v="0"/>
    <n v="120037.35"/>
    <n v="4801.49"/>
    <n v="0"/>
    <n v="124838.84"/>
    <s v="MXN"/>
    <n v="7011.5666088167727"/>
    <s v="VARIAS"/>
    <s v="VARIOUS"/>
    <s v="VARIOUS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704"/>
    <x v="1"/>
    <s v="Freight"/>
    <s v="FreightFG-I-0511-AE26-M45"/>
    <x v="1330"/>
    <s v="ZCLR006405327"/>
    <s v="MARZO"/>
    <d v="2026-03-20T00:00:00"/>
    <s v="OTRO"/>
    <n v="6865590793"/>
    <s v="AIR EXPO"/>
    <s v="OTRO"/>
    <n v="0"/>
    <n v="0"/>
    <n v="456.82"/>
    <n v="73.09"/>
    <n v="0"/>
    <n v="529.91"/>
    <s v="MXN"/>
    <n v="29.762366116811851"/>
    <s v="VARIAS"/>
    <s v="JEG"/>
    <s v="ZAC"/>
    <s v="ZAC"/>
    <s v="JEG"/>
    <s v="M62"/>
    <s v="O"/>
    <s v="AIR EXPO"/>
    <s v="59230000"/>
    <s v="NO COMMENTS"/>
    <m/>
    <m/>
    <s v="11"/>
    <s v="NO"/>
    <n v="0"/>
    <s v="NO"/>
    <m/>
    <m/>
    <m/>
  </r>
  <r>
    <s v="11"/>
    <s v="MXG"/>
    <n v="1705"/>
    <x v="1"/>
    <s v="Freight"/>
    <s v="FreightFG-I-0508-AE26-M19"/>
    <x v="1331"/>
    <s v="ZCLR006405328"/>
    <s v="MARZO"/>
    <d v="2026-03-20T00:00:00"/>
    <s v="OTRO"/>
    <s v="VARIAS"/>
    <s v="AIR EXPO"/>
    <s v="OTRO"/>
    <n v="0"/>
    <n v="0"/>
    <n v="7389.48"/>
    <n v="227.74"/>
    <n v="0"/>
    <n v="7617.22"/>
    <s v="MXN"/>
    <n v="427.82074396086426"/>
    <s v="VARIAS"/>
    <s v="JEG"/>
    <s v="ZAC"/>
    <s v="VARIOUS"/>
    <s v="VARIOUS"/>
    <s v="M19"/>
    <s v="O"/>
    <s v="AIR EXPO"/>
    <s v="59230000"/>
    <s v="NO COMMENTS"/>
    <m/>
    <m/>
    <s v="11"/>
    <s v="NO"/>
    <n v="0"/>
    <s v="NO"/>
    <m/>
    <m/>
    <m/>
  </r>
  <r>
    <s v="11"/>
    <s v="MXG"/>
    <n v="1706"/>
    <x v="17"/>
    <s v="Broker"/>
    <s v="BrokerRM-J-1222LI26-M19, RM-J-1230LI26-M19"/>
    <x v="1332"/>
    <s v="A271753"/>
    <s v="MARZO"/>
    <s v="13/3/2026"/>
    <s v="26-240-3483-6089023"/>
    <s v="OTRO"/>
    <s v="LAND IMPO"/>
    <s v="532411, 532496"/>
    <n v="0"/>
    <n v="0"/>
    <n v="448"/>
    <n v="0"/>
    <n v="0"/>
    <n v="448"/>
    <s v="USD"/>
    <n v="448"/>
    <s v="16/2/2026, 20/2/2026"/>
    <s v="TDS"/>
    <s v="USA"/>
    <s v="ZCL"/>
    <s v="JEG"/>
    <s v="M19"/>
    <s v="I"/>
    <s v="LAND IMPO"/>
    <s v="67110002"/>
    <s v="NO COMMENTS"/>
    <m/>
    <m/>
    <s v="11"/>
    <s v="NO"/>
    <n v="0"/>
    <s v="NO"/>
    <m/>
    <m/>
    <m/>
  </r>
  <r>
    <s v="11"/>
    <s v="MXG"/>
    <n v="1707"/>
    <x v="17"/>
    <s v="Broker"/>
    <s v="BrokerRM-J-1275LI26-M19"/>
    <x v="1333"/>
    <s v="A271754"/>
    <s v="MARZO"/>
    <s v="13/3/2026"/>
    <s v="26-240-3483-6089030"/>
    <s v="OTRO"/>
    <s v="LAND IMPO"/>
    <s v="P8477, P8751"/>
    <n v="0"/>
    <n v="0"/>
    <n v="448"/>
    <n v="0"/>
    <n v="0"/>
    <n v="448"/>
    <s v="USD"/>
    <n v="448"/>
    <s v="2/3/2026, 4/3/2026"/>
    <s v="TDS"/>
    <s v="USA"/>
    <s v="ZCL"/>
    <s v="JEG"/>
    <s v="M19"/>
    <s v="I"/>
    <s v="LAND IMPO"/>
    <s v="67110002"/>
    <s v="NO COMMENTS"/>
    <m/>
    <m/>
    <s v="11"/>
    <s v="NO"/>
    <n v="0"/>
    <s v="NO"/>
    <m/>
    <m/>
    <m/>
  </r>
  <r>
    <s v="11"/>
    <s v="MXG"/>
    <n v="1708"/>
    <x v="17"/>
    <s v="Broker"/>
    <s v="BrokerRM-J-1276LI26-M19"/>
    <x v="1334"/>
    <s v="A271755"/>
    <s v="MARZO"/>
    <s v="13/3/2026"/>
    <s v="26-240-3483-6089033"/>
    <s v="OTRO"/>
    <s v="LAND IMPO"/>
    <s v="P8751"/>
    <n v="0"/>
    <n v="0"/>
    <n v="84"/>
    <n v="0"/>
    <n v="0"/>
    <n v="84"/>
    <s v="USD"/>
    <n v="84"/>
    <d v="2026-04-03T00:00:00"/>
    <s v="TDS"/>
    <s v="USA"/>
    <s v="ZCL"/>
    <s v="JEG"/>
    <s v="M19"/>
    <s v="I"/>
    <s v="LAND IMPO"/>
    <s v="67110002"/>
    <s v="NO COMMENTS"/>
    <m/>
    <m/>
    <s v="11"/>
    <s v="NO"/>
    <n v="0"/>
    <s v="NO"/>
    <m/>
    <m/>
    <m/>
  </r>
  <r>
    <s v="11"/>
    <s v="MXG"/>
    <n v="1709"/>
    <x v="2"/>
    <s v="Broker"/>
    <s v="BrokerFG-A-0006-SE26-M19.D"/>
    <x v="844"/>
    <s v="ALT83131"/>
    <s v="MARZO"/>
    <d v="2026-03-09T00:00:00"/>
    <s v="26-810-3699-6021119"/>
    <n v="94617417"/>
    <s v="EXPO"/>
    <s v="HLBU3786161"/>
    <n v="0"/>
    <n v="960"/>
    <n v="0"/>
    <n v="0"/>
    <n v="0"/>
    <n v="960"/>
    <s v="MXN"/>
    <n v="53.91834740265211"/>
    <d v="2026-02-05T00:00:00"/>
    <s v="JOHNSON ELECTRIC GROUP MEXICO S DE RL DE CV"/>
    <s v="MEX"/>
    <s v="USA"/>
    <s v="JOHNSON ELECTRIC NORTH AMERICA INC"/>
    <s v="M19"/>
    <s v="O"/>
    <s v="SEA EXPO"/>
    <s v="59220000"/>
    <s v="COMPLEMENTO AL FOLIO ALT82546/MNE2757999"/>
    <s v="67115005"/>
    <n v="960"/>
    <s v="11"/>
    <s v="NO"/>
    <n v="0"/>
    <s v="NO"/>
    <m/>
    <m/>
    <m/>
  </r>
  <r>
    <s v="11"/>
    <s v="MXG"/>
    <n v="1710"/>
    <x v="2"/>
    <s v="Broker"/>
    <s v="BrokerRM-R-023-SI26-M19-B"/>
    <x v="1335"/>
    <s v="ALT83138"/>
    <s v="MARZO"/>
    <d v="2026-03-09T00:00:00"/>
    <s v="26-810-3699-6001219"/>
    <s v="HLCUHAM260224914"/>
    <s v="IMPO"/>
    <s v="UACU8447800"/>
    <n v="0"/>
    <n v="9862.15"/>
    <n v="2681.94"/>
    <n v="429.11"/>
    <n v="0"/>
    <n v="12973.2"/>
    <s v="MXN"/>
    <n v="728.63906721258991"/>
    <d v="2026-03-02T00:00:00"/>
    <s v="DSV AIR &amp; SEA GERMANY"/>
    <s v="GERMANY"/>
    <s v="MEX"/>
    <s v="DSV AIR &amp; SEA, S.A. DE C.V."/>
    <s v="M19"/>
    <s v="I"/>
    <s v="SEA IMPO"/>
    <s v="67120000"/>
    <s v="NO COMMENTS"/>
    <m/>
    <m/>
    <s v="11"/>
    <s v="NO"/>
    <n v="0"/>
    <s v="NO"/>
    <m/>
    <m/>
    <m/>
  </r>
  <r>
    <s v="11"/>
    <s v="MXG"/>
    <n v="1711"/>
    <x v="2"/>
    <s v="Broker"/>
    <s v="BrokerFG-I-0048-SE26-M23-L.D"/>
    <x v="1336"/>
    <s v="ALT83167"/>
    <s v="MARZO"/>
    <d v="2026-03-11T00:00:00"/>
    <s v="26-810-3699-6021277"/>
    <s v="ATMPRG153642V"/>
    <s v="EXPO"/>
    <s v="OTRO"/>
    <n v="0"/>
    <n v="1508"/>
    <n v="3051.61"/>
    <n v="488.25"/>
    <n v="0"/>
    <n v="5047.8599999999997"/>
    <s v="MXN"/>
    <n v="283.51278033328276"/>
    <d v="2026-03-03T00:00:00"/>
    <s v="JOHNSON ELECTRIC GROUP MEXICO S DE RL DE CV"/>
    <s v="MEX"/>
    <s v="USA"/>
    <s v="JOHNSON ELECTRIC NORTH AMERICA INC"/>
    <s v="M23"/>
    <s v="O"/>
    <s v="SEA EXPO"/>
    <s v="59220000"/>
    <s v="NO COMMENTS"/>
    <m/>
    <m/>
    <s v="11"/>
    <s v="NO"/>
    <n v="0"/>
    <s v="NO"/>
    <m/>
    <m/>
    <m/>
  </r>
  <r>
    <s v="11"/>
    <s v="MXG"/>
    <n v="1712"/>
    <x v="2"/>
    <s v="Broker"/>
    <s v="BrokerFG-I-0049-SE26-M23-L.D"/>
    <x v="1337"/>
    <s v="ALT83211"/>
    <s v="MARZO"/>
    <d v="2026-03-12T00:00:00"/>
    <s v="26-810-3699-6021302"/>
    <s v="ATMPRG153692V"/>
    <s v="EXPO"/>
    <s v="OTRO"/>
    <n v="0"/>
    <n v="1508"/>
    <n v="3132.16"/>
    <n v="501.15"/>
    <n v="0"/>
    <n v="5141.3100000000004"/>
    <s v="MXN"/>
    <n v="288.76139446325971"/>
    <d v="2026-03-09T00:00:00"/>
    <s v="JOHNSON ELECTRIC GROUP MEXICO S DE RL DE CV"/>
    <s v="MEX"/>
    <s v="USA"/>
    <s v="JOHNSON ELECTRIC NORTH AMERICA INC"/>
    <s v="M23"/>
    <s v="O"/>
    <s v="SEA EXPO"/>
    <s v="59220000"/>
    <s v="NO COMMENTS"/>
    <m/>
    <m/>
    <s v="11"/>
    <s v="NO"/>
    <n v="0"/>
    <s v="NO"/>
    <m/>
    <m/>
    <m/>
  </r>
  <r>
    <s v="11"/>
    <s v="MXG"/>
    <n v="1713"/>
    <x v="2"/>
    <s v="Broker"/>
    <s v="BrokerRM-A-017-SI26-M19-L-B"/>
    <x v="1338"/>
    <s v="ALT83234"/>
    <s v="MARZO"/>
    <d v="2026-03-12T00:00:00"/>
    <s v="26-810-3699-6001294"/>
    <s v="721233646"/>
    <s v="IMPO"/>
    <s v="MRSU7671100"/>
    <n v="0"/>
    <n v="3300.2"/>
    <n v="2402.37"/>
    <n v="384.38"/>
    <n v="0"/>
    <n v="6086.95"/>
    <s v="MXN"/>
    <n v="341.87321325268044"/>
    <d v="2026-03-05T00:00:00"/>
    <s v="SACO SHIPPING GMBH"/>
    <s v="GERMANY"/>
    <s v="MEX"/>
    <s v="INTERTEAM, S.A. DE C.V"/>
    <s v="M19"/>
    <s v="I"/>
    <s v="SEA IMPO"/>
    <s v="67120000"/>
    <s v="NO COMMENTS"/>
    <m/>
    <m/>
    <s v="11"/>
    <s v="NO"/>
    <n v="0"/>
    <s v="NO"/>
    <m/>
    <m/>
    <m/>
  </r>
  <r>
    <s v="11"/>
    <s v="MXG"/>
    <n v="1714"/>
    <x v="2"/>
    <s v="Broker"/>
    <s v="BrokerRM-R-028-SI26-M19-B"/>
    <x v="1339"/>
    <s v="ALT83237"/>
    <s v="MARZO"/>
    <d v="2026-03-12T00:00:00"/>
    <s v="26-810-3699-6001102"/>
    <s v="MEDUBG232607"/>
    <s v="IMPO"/>
    <s v="UETU6018776"/>
    <n v="0"/>
    <n v="10096.68"/>
    <n v="3054.7"/>
    <n v="488.75"/>
    <n v="0"/>
    <n v="13640.13"/>
    <s v="MXN"/>
    <n v="766.09715412222613"/>
    <d v="2026-03-02T00:00:00"/>
    <s v="JOHNSON ELECTRIC DOO"/>
    <s v="SERBIA"/>
    <s v="MEX"/>
    <s v="JOHNSON ELECTRIC NORTH AMERICA INC"/>
    <s v="M19"/>
    <s v="I"/>
    <s v="SEA IMPO"/>
    <s v="67120000"/>
    <s v="NO COMMENTS"/>
    <m/>
    <m/>
    <s v="11"/>
    <s v="NO"/>
    <n v="0"/>
    <s v="NO"/>
    <m/>
    <m/>
    <m/>
  </r>
  <r>
    <s v="11"/>
    <s v="MXG"/>
    <n v="1715"/>
    <x v="2"/>
    <s v="Broker"/>
    <s v="BrokerRM-R-018-SI26-M19-B"/>
    <x v="1340"/>
    <s v="ALT83238"/>
    <s v="MARZO"/>
    <d v="2026-03-12T00:00:00"/>
    <s v="26-810-3699-6001218"/>
    <s v="MEDUR8000966"/>
    <s v="IMPO"/>
    <s v="GAOU2474210"/>
    <n v="0"/>
    <n v="10081.81"/>
    <n v="2402.37"/>
    <n v="384.38"/>
    <n v="0"/>
    <n v="12868.56"/>
    <s v="MXN"/>
    <n v="722.76196734570078"/>
    <d v="2026-03-02T00:00:00"/>
    <s v="DSV AIR &amp; SEA GERMANY"/>
    <s v="GERMANY"/>
    <s v="MEX"/>
    <s v="DSV AIR &amp; SEA, S.A. DE C.V"/>
    <s v="M19"/>
    <s v="I"/>
    <s v="SEA IMPO"/>
    <s v="67120000"/>
    <s v="NO COMMENTS"/>
    <m/>
    <m/>
    <s v="11"/>
    <s v="NO"/>
    <n v="0"/>
    <s v="NO"/>
    <m/>
    <m/>
    <m/>
  </r>
  <r>
    <s v="11"/>
    <s v="MXG"/>
    <n v="1716"/>
    <x v="2"/>
    <s v="Broker"/>
    <s v="BrokerRM-A-009-SI26-M19-L-B"/>
    <x v="1341"/>
    <s v="ALT83239"/>
    <s v="MARZO"/>
    <d v="2026-03-12T00:00:00"/>
    <s v="26-810-3699-6001293"/>
    <s v="721229092"/>
    <s v="IMPO"/>
    <s v="CAAU6560043"/>
    <n v="0"/>
    <n v="3543.8"/>
    <n v="2386.21"/>
    <n v="381.79"/>
    <n v="0"/>
    <n v="6311.8"/>
    <s v="MXN"/>
    <n v="354.50190118339538"/>
    <d v="2026-03-03T00:00:00"/>
    <s v="SACO SHIPPING GMBH"/>
    <s v="GERMANY"/>
    <s v="MEX"/>
    <s v="INTERTEAM, S.A. DE C.V"/>
    <s v="M19"/>
    <s v="I"/>
    <s v="SEA IMPO"/>
    <s v="67120000"/>
    <s v="NO COMMENTS"/>
    <m/>
    <m/>
    <s v="11"/>
    <s v="NO"/>
    <n v="0"/>
    <s v="NO"/>
    <m/>
    <m/>
    <m/>
  </r>
  <r>
    <s v="11"/>
    <s v="MXG"/>
    <n v="1717"/>
    <x v="2"/>
    <s v="Broker"/>
    <s v="BrokerAF-M-229-SI25-M19-L-B"/>
    <x v="1342"/>
    <s v="ALT83240"/>
    <s v="MARZO"/>
    <d v="2026-03-12T00:00:00"/>
    <s v="26-810-3699-6001217"/>
    <s v="721288511"/>
    <s v="IMPO"/>
    <s v="SUDU8507747"/>
    <n v="0"/>
    <n v="3300.2"/>
    <n v="2402.37"/>
    <n v="384.38"/>
    <n v="0"/>
    <n v="6086.95"/>
    <s v="MXN"/>
    <n v="341.87321325268044"/>
    <d v="2026-03-04T00:00:00"/>
    <s v="SACO SHIPPING GMBH"/>
    <s v="GERMANY"/>
    <s v="MEX"/>
    <s v="INTERTEAM, S.A. DE C.V"/>
    <s v="M19"/>
    <s v="I"/>
    <s v="SEA IMPO"/>
    <s v="67120000"/>
    <s v="NO COMMENTS"/>
    <m/>
    <m/>
    <s v="11"/>
    <s v="NO"/>
    <n v="0"/>
    <s v="NO"/>
    <m/>
    <m/>
    <m/>
  </r>
  <r>
    <s v="11"/>
    <s v="MXG"/>
    <n v="1718"/>
    <x v="2"/>
    <s v="Broker"/>
    <s v="BrokerFG-A-0014-SE26-M19.D"/>
    <x v="1343"/>
    <s v="ALT83247"/>
    <s v="MARZO"/>
    <d v="2026-03-13T00:00:00"/>
    <s v="26-810-3699-6021309"/>
    <s v="EBKG16072856"/>
    <s v="EXPO"/>
    <s v="CAIU7423541"/>
    <n v="0"/>
    <n v="8111.27"/>
    <n v="3537.54"/>
    <n v="566"/>
    <n v="0"/>
    <n v="12214.81"/>
    <s v="MXN"/>
    <n v="686.04413441394684"/>
    <d v="2026-03-10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11"/>
    <s v="NO"/>
    <n v="0"/>
    <s v="NO"/>
    <m/>
    <m/>
    <m/>
  </r>
  <r>
    <s v="11"/>
    <s v="MXG"/>
    <n v="1719"/>
    <x v="2"/>
    <s v="Broker"/>
    <s v="BrokerFG-A-0017-SE26-M19.D"/>
    <x v="1344"/>
    <s v="ALT83267"/>
    <s v="MARZO"/>
    <d v="2026-03-13T00:00:00"/>
    <s v="26-810-3699-6021310"/>
    <s v="90719433"/>
    <s v="EXPO"/>
    <s v="NIDU2345086"/>
    <n v="0"/>
    <n v="7767.17"/>
    <n v="3574.25"/>
    <n v="571.88"/>
    <n v="0"/>
    <n v="11913.3"/>
    <s v="MXN"/>
    <n v="669.10984178334934"/>
    <d v="2026-03-12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11"/>
    <s v="NO"/>
    <n v="0"/>
    <s v="NO"/>
    <m/>
    <m/>
    <m/>
  </r>
  <r>
    <s v="11"/>
    <s v="MXG"/>
    <n v="1720"/>
    <x v="2"/>
    <s v="Broker"/>
    <s v="BrokerRM-A-0010AI26-M19.D"/>
    <x v="1345"/>
    <s v="MEX128057"/>
    <s v="MARZO"/>
    <d v="2026-03-12T00:00:00"/>
    <s v="26-47-34166000134 / 26-47-34166000250"/>
    <n v="1061"/>
    <s v="AIR IMPO"/>
    <s v="OTRO"/>
    <n v="0"/>
    <n v="8736.44"/>
    <n v="772.7"/>
    <n v="123.63"/>
    <n v="0"/>
    <n v="9632.77"/>
    <s v="MXN"/>
    <n v="541.02399928108866"/>
    <d v="2026-03-12T00:00:00"/>
    <s v="SAPPINO S.R.L."/>
    <s v="USA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721"/>
    <x v="2"/>
    <s v="Broker"/>
    <s v="BrokerRM-A-0037AI26-M19-C9529.D//RM-A-0041AI26-M19-C9529.D"/>
    <x v="1346"/>
    <s v="MEX128060"/>
    <s v="MARZO"/>
    <d v="2026-03-12T00:00:00"/>
    <s v="26-47-34166001029"/>
    <s v="MX0291500018465 / MX0291500018436C / MX0291500018434C / MX0291500018435C / MX0291500018663C / MX0291500018662C / MX0291500018661C"/>
    <s v="AIR IMPO"/>
    <s v="OTRO"/>
    <n v="0"/>
    <n v="18700.75"/>
    <n v="2388.8200000000002"/>
    <n v="382.21"/>
    <n v="0"/>
    <n v="21471.78"/>
    <s v="MXN"/>
    <n v="1205.9613472847057"/>
    <d v="2026-03-13T00:00:00"/>
    <s v="JOHNSON ELECTRIC DOO NIS"/>
    <s v="USA"/>
    <s v="ZAC"/>
    <s v="JEG"/>
    <s v="M19"/>
    <s v="I"/>
    <s v="AIR IMPO"/>
    <n v="67180000"/>
    <s v="NO COMMENTS"/>
    <m/>
    <m/>
    <s v="11"/>
    <s v="NO"/>
    <n v="0"/>
    <s v="NO"/>
    <s v="CS000009529"/>
    <m/>
    <m/>
  </r>
  <r>
    <s v="11"/>
    <s v="MXG"/>
    <n v="1722"/>
    <x v="2"/>
    <s v="Broker"/>
    <s v="BrokerFG-A-0038AE26-M19-C9626.D"/>
    <x v="1347"/>
    <s v="MEX128069"/>
    <s v="MARZO"/>
    <d v="2026-03-13T00:00:00"/>
    <s v="26-85-34166013445"/>
    <s v="MX202300057997"/>
    <s v="AIR IMPO"/>
    <s v="OTRO"/>
    <n v="0"/>
    <n v="3338"/>
    <n v="1985.12"/>
    <n v="317.62"/>
    <n v="0"/>
    <n v="5640.74"/>
    <s v="MXN"/>
    <n v="316.81185305003731"/>
    <d v="2026-03-13T00:00:00"/>
    <s v="ROBERT BOSCH SPOL S.R.O."/>
    <s v="USA"/>
    <s v="ZAC"/>
    <s v="JEG"/>
    <s v="M19"/>
    <s v="O"/>
    <s v="AIR EXPO"/>
    <s v="59234005"/>
    <s v="NO COMMENTS"/>
    <m/>
    <m/>
    <s v="11"/>
    <s v="NO"/>
    <n v="0"/>
    <s v="NO"/>
    <s v="CS000009626"/>
    <m/>
    <m/>
  </r>
  <r>
    <s v="11"/>
    <s v="MXG"/>
    <n v="1723"/>
    <x v="2"/>
    <s v="Broker"/>
    <s v="BrokerRM-M-019-SI26-M19-B"/>
    <x v="1348"/>
    <s v="MZO193648"/>
    <s v="MARZO"/>
    <d v="2026-03-09T00:00:00"/>
    <s v="26 16 1690 6002915"/>
    <s v="COSU6440621641"/>
    <s v="IMPO"/>
    <s v="TRHU4919387"/>
    <n v="0"/>
    <n v="44672.04"/>
    <n v="3880.68"/>
    <n v="620.91"/>
    <n v="0"/>
    <n v="49173.63"/>
    <s v="MXN"/>
    <n v="2761.8342347807038"/>
    <d v="2026-03-09T00:00:00"/>
    <s v="JOHNSON ELECTRIC INDUSTRIAL MANUFACTORY LIMITED"/>
    <s v="CHN"/>
    <s v="ZCL"/>
    <s v="JEG"/>
    <s v="M19"/>
    <s v="I"/>
    <s v="SEA IMPO"/>
    <s v="67120000"/>
    <s v="D1404435"/>
    <s v="67115005"/>
    <n v="43115.8"/>
    <s v="11"/>
    <s v="NO"/>
    <n v="0"/>
    <s v="NO"/>
    <m/>
    <m/>
    <m/>
  </r>
  <r>
    <s v="11"/>
    <s v="MXG"/>
    <n v="1724"/>
    <x v="2"/>
    <s v="Broker"/>
    <s v="BrokerRM-M-018-SI26-M19-B"/>
    <x v="1349"/>
    <s v="MZO193649"/>
    <s v="MARZO"/>
    <d v="2026-03-09T00:00:00"/>
    <s v="26 16 1690 6002914"/>
    <s v="COSU6440621640"/>
    <s v="IMPO"/>
    <s v="TEMU6354877"/>
    <n v="0"/>
    <n v="41404.44"/>
    <n v="3509.16"/>
    <n v="561.47"/>
    <n v="0"/>
    <n v="45475.07"/>
    <s v="MXN"/>
    <n v="2554.104815020753"/>
    <d v="2026-03-09T00:00:00"/>
    <s v="JOHNSON ELECTRIC INDUSTRIAL MANUFACTORY LIMITED"/>
    <s v="CHN"/>
    <s v="ZCL"/>
    <s v="JEG"/>
    <s v="M19"/>
    <s v="I"/>
    <s v="SEA IMPO"/>
    <s v="67120000"/>
    <s v="D1404413"/>
    <s v="67115005"/>
    <n v="39844.6"/>
    <s v="11"/>
    <s v="NO"/>
    <n v="0"/>
    <s v="NO"/>
    <m/>
    <m/>
    <m/>
  </r>
  <r>
    <s v="11"/>
    <s v="MXG"/>
    <n v="1725"/>
    <x v="2"/>
    <s v="Broker"/>
    <s v="BrokerRM-M-020-SI26-M19-B"/>
    <x v="1217"/>
    <s v="MZO193651"/>
    <s v="MARZO"/>
    <d v="2026-03-09T00:00:00"/>
    <s v="26 16 1690 6002916"/>
    <s v="COSU6440621642"/>
    <s v="IMPO"/>
    <s v="TIIU5629747"/>
    <n v="0"/>
    <n v="41400.839999999997"/>
    <n v="3509.16"/>
    <n v="561.47"/>
    <n v="0"/>
    <n v="45471.47"/>
    <s v="MXN"/>
    <n v="2553.9026212179929"/>
    <d v="2026-03-09T00:00:00"/>
    <s v="JOHNSON ELECTRIC INDUSTRIAL MANUFACTORY LIMITED"/>
    <s v="CHN"/>
    <s v="ZCL"/>
    <s v="JEG"/>
    <s v="M19"/>
    <s v="I"/>
    <s v="SEA IMPO"/>
    <s v="67120000"/>
    <s v="D1404423"/>
    <s v="67115005"/>
    <n v="39844.6"/>
    <s v="11"/>
    <s v="NO"/>
    <n v="0"/>
    <s v="NO"/>
    <m/>
    <m/>
    <m/>
  </r>
  <r>
    <s v="11"/>
    <s v="MXG"/>
    <n v="1726"/>
    <x v="2"/>
    <s v="Broker"/>
    <s v="BrokerRM-M-046-SI26-M19-B"/>
    <x v="1219"/>
    <s v="MZO193653"/>
    <s v="MARZO"/>
    <d v="2026-03-09T00:00:00"/>
    <s v="26 16 1690 6003644"/>
    <s v="MEDUYL535471"/>
    <s v="IMPO"/>
    <s v="TXGU4216681"/>
    <n v="0"/>
    <n v="21844.16"/>
    <n v="7123.26"/>
    <n v="1139.72"/>
    <n v="0"/>
    <n v="30107.14"/>
    <s v="MXN"/>
    <n v="1690.9658685627951"/>
    <d v="2026-03-09T00:00:00"/>
    <s v="JOHNSON ELECTRIC INDUSTRIAL MANUFACTORY LIMITED"/>
    <s v="CHN"/>
    <s v="ZCL"/>
    <s v="JEG"/>
    <s v="M19"/>
    <s v="I"/>
    <s v="SEA IMPO"/>
    <s v="67120000"/>
    <s v="NO COMMENTS"/>
    <m/>
    <m/>
    <s v="11"/>
    <s v="NO"/>
    <n v="0"/>
    <s v="NO"/>
    <m/>
    <m/>
    <m/>
  </r>
  <r>
    <s v="11"/>
    <s v="MXG"/>
    <n v="1727"/>
    <x v="2"/>
    <s v="Broker"/>
    <s v="BrokerRM-M-031-SI26-M23-B"/>
    <x v="1111"/>
    <s v="MZO193659"/>
    <s v="MARZO"/>
    <d v="2026-03-09T00:00:00"/>
    <s v="26 16 1690 6003628"/>
    <s v="ZIMUSHH32025316"/>
    <s v="IMPO"/>
    <s v="JXLU7836034"/>
    <n v="0"/>
    <n v="9216.2000000000007"/>
    <n v="0"/>
    <n v="0"/>
    <n v="0"/>
    <n v="9216.2000000000007"/>
    <s v="MXN"/>
    <n v="517.62736805450254"/>
    <d v="2026-03-09T00:00:00"/>
    <s v="JOHNSON ELECTRIC INDUSTRIAL MANUFACTORY LIMITED"/>
    <s v="CHN"/>
    <s v="ZCL"/>
    <s v="JEG"/>
    <s v="M23"/>
    <s v="I"/>
    <s v="SEA IMPO"/>
    <s v="67120000"/>
    <s v="COMPLEMENTARIA DE LA CUENTA MZO192649"/>
    <m/>
    <m/>
    <s v="11"/>
    <s v="NO"/>
    <n v="0"/>
    <s v="NO"/>
    <m/>
    <m/>
    <m/>
  </r>
  <r>
    <s v="11"/>
    <s v="MXG"/>
    <n v="1728"/>
    <x v="2"/>
    <s v="Broker"/>
    <s v="BrokerRM-M-015-SI26-M19-B"/>
    <x v="1207"/>
    <s v="MZO193662"/>
    <s v="MARZO"/>
    <d v="2026-03-09T00:00:00"/>
    <s v="26 16 1690 6002935"/>
    <s v="SNKO020260105201"/>
    <s v="IMPO"/>
    <s v="SNKO020260105201"/>
    <n v="0"/>
    <n v="6728"/>
    <n v="0"/>
    <n v="0"/>
    <n v="0"/>
    <n v="6728"/>
    <s v="MXN"/>
    <n v="377.87775138025353"/>
    <d v="2026-03-09T00:00:00"/>
    <s v="JOHNSON ELECTRIC INDUSTRIAL MANUFACTORY LIMITED"/>
    <s v="CHN"/>
    <s v="ZCL"/>
    <s v="JEG"/>
    <s v="M19"/>
    <s v="I"/>
    <s v="SEA IMPO"/>
    <s v="67120000"/>
    <s v="COMPLEMENTARIA DE LA CUENTA MZO193149"/>
    <m/>
    <m/>
    <s v="11"/>
    <s v="NO"/>
    <n v="0"/>
    <s v="NO"/>
    <m/>
    <m/>
    <m/>
  </r>
  <r>
    <s v="11"/>
    <s v="MXG"/>
    <n v="1729"/>
    <x v="2"/>
    <s v="Broker"/>
    <s v="BrokerAF-M-049-SI26-M46-B"/>
    <x v="1350"/>
    <s v="MZO193663"/>
    <s v="MARZO"/>
    <d v="2026-03-09T00:00:00"/>
    <s v="26 16 1690 6003938"/>
    <s v="ZIMUSHH32025364"/>
    <s v="IMPO"/>
    <s v="BMOU4782050"/>
    <n v="0"/>
    <n v="13268.75"/>
    <n v="2487.48"/>
    <n v="398"/>
    <n v="0"/>
    <n v="16154.23"/>
    <s v="MXN"/>
    <n v="907.30144287744247"/>
    <d v="2026-03-09T00:00:00"/>
    <s v="JOHNSON ELECTRIC INDUSTRIAL MANUFACTORY LIMITED"/>
    <s v="CHN"/>
    <s v="ZCL"/>
    <s v="JEG"/>
    <s v="M46"/>
    <s v="I"/>
    <s v="SEA IMPO"/>
    <s v="67120000"/>
    <s v="NO COMMENTS"/>
    <m/>
    <m/>
    <s v="11"/>
    <s v="NO"/>
    <n v="0"/>
    <s v="NO"/>
    <m/>
    <m/>
    <m/>
  </r>
  <r>
    <s v="11"/>
    <s v="MXG"/>
    <n v="1730"/>
    <x v="2"/>
    <s v="Broker"/>
    <s v="BrokerRM-M-255-SI25-M19-B"/>
    <x v="1351"/>
    <s v="MZO193672"/>
    <s v="MARZO"/>
    <d v="2026-03-09T00:00:00"/>
    <s v="26 16 1690 6002926"/>
    <s v="COSU6440943540"/>
    <s v="IMPO"/>
    <s v="COSU6440943540"/>
    <n v="0"/>
    <n v="28085.55"/>
    <n v="2394.6"/>
    <n v="383.14"/>
    <n v="0"/>
    <n v="30863.29"/>
    <s v="MXN"/>
    <n v="1733.4349918841654"/>
    <d v="2026-03-09T00:00:00"/>
    <s v="SHANGAI KRAH ELECTRONICS CO, LTD "/>
    <s v="CHN"/>
    <s v="ZCL"/>
    <s v="JEG"/>
    <s v="M19"/>
    <s v="I"/>
    <s v="SEA IMPO"/>
    <s v="67120000"/>
    <s v="RFE183952"/>
    <s v="67115005"/>
    <n v="26032.35"/>
    <s v="11"/>
    <s v="NO"/>
    <n v="0"/>
    <s v="NO"/>
    <m/>
    <m/>
    <m/>
  </r>
  <r>
    <s v="11"/>
    <s v="MXG"/>
    <n v="1731"/>
    <x v="2"/>
    <s v="Broker"/>
    <s v="BrokerRM-M-033-SI26-M19-B"/>
    <x v="1108"/>
    <s v="MZO193679"/>
    <s v="MARZO"/>
    <d v="2026-03-09T00:00:00"/>
    <s v="26 16 1690 6003626"/>
    <s v="ZIMUSHH32025319"/>
    <s v="IMPO"/>
    <s v="CAAU7143471"/>
    <n v="0"/>
    <n v="5775.64"/>
    <n v="0"/>
    <n v="0"/>
    <n v="0"/>
    <n v="5775.64"/>
    <s v="MXN"/>
    <n v="324.38850415901419"/>
    <d v="2026-03-09T00:00:00"/>
    <s v="JOHNSON ELECTRIC INDUSTRIAL MANUFACTORY LIMITED"/>
    <s v="CHN"/>
    <s v="ZCL"/>
    <s v="JEG"/>
    <s v="M19"/>
    <s v="I"/>
    <s v="SEA IMPO"/>
    <s v="67120000"/>
    <s v="COMPLEMENTARIA DE LA CUENTA MZO192645"/>
    <m/>
    <m/>
    <s v="11"/>
    <s v="NO"/>
    <n v="0"/>
    <s v="NO"/>
    <m/>
    <m/>
    <m/>
  </r>
  <r>
    <s v="11"/>
    <s v="MXG"/>
    <n v="1732"/>
    <x v="2"/>
    <s v="Broker"/>
    <s v="BrokerRM-M-022-SI26-M19-B"/>
    <x v="1105"/>
    <s v="MZO193688"/>
    <s v="MARZO"/>
    <d v="2026-03-09T00:00:00"/>
    <s v="26 16 1690 6002918"/>
    <s v="MEDUYM886204"/>
    <s v="IMPO"/>
    <s v="GLDU9739374"/>
    <n v="0"/>
    <n v="7250"/>
    <n v="0"/>
    <n v="0"/>
    <n v="0"/>
    <n v="7250"/>
    <s v="MXN"/>
    <n v="407.19585278044559"/>
    <d v="2026-03-09T00:00:00"/>
    <s v="JOHNSON ELECTRIC INDUSTRIAL MANUFACTORY LIMITED"/>
    <s v="CHN"/>
    <s v="ZCL"/>
    <s v="JEG"/>
    <s v="M19"/>
    <s v="I"/>
    <s v="SEA IMPO"/>
    <s v="67120000"/>
    <s v="COMPLEMENTARIA DE LA CUENTA MZO192640"/>
    <m/>
    <m/>
    <s v="11"/>
    <s v="NO"/>
    <n v="0"/>
    <s v="NO"/>
    <m/>
    <m/>
    <m/>
  </r>
  <r>
    <s v="11"/>
    <s v="MXG"/>
    <n v="1733"/>
    <x v="2"/>
    <s v="Broker"/>
    <s v="BrokerAF-M-050-SI26-M46-B"/>
    <x v="1120"/>
    <s v="MZO193690"/>
    <s v="MARZO"/>
    <d v="2026-03-09T00:00:00"/>
    <s v="26 16 1690 6003939"/>
    <s v="ZIMUSHH32025362"/>
    <s v="IMPO"/>
    <s v="CAAU9443523"/>
    <n v="0"/>
    <n v="5510"/>
    <n v="0"/>
    <n v="0"/>
    <n v="0"/>
    <n v="5510"/>
    <s v="MXN"/>
    <n v="309.46884811313868"/>
    <d v="2026-03-09T00:00:00"/>
    <s v="JOHNSON ELECTRIC INDUSTRIAL MANUFACTORY LIMITED"/>
    <s v="CHN"/>
    <s v="ZCL"/>
    <s v="JEG"/>
    <s v="M46"/>
    <s v="I"/>
    <s v="SEA IMPO"/>
    <s v="67120000"/>
    <s v="COMPLEMENTARIA DE LA CUENTA MZO192665"/>
    <m/>
    <m/>
    <s v="11"/>
    <s v="NO"/>
    <n v="0"/>
    <s v="NO"/>
    <m/>
    <m/>
    <m/>
  </r>
  <r>
    <s v="11"/>
    <s v="MXG"/>
    <n v="1734"/>
    <x v="2"/>
    <s v="Broker"/>
    <s v="BrokerAF-M-055-SI26-M46-B"/>
    <x v="1115"/>
    <s v="MZO193691"/>
    <s v="MARZO"/>
    <d v="2026-03-09T00:00:00"/>
    <s v="26 16 1690 6003928"/>
    <s v="ZIMUSHH32025363"/>
    <s v="IMPO"/>
    <s v="GAOU7152618"/>
    <n v="0"/>
    <n v="5510"/>
    <n v="0"/>
    <n v="0"/>
    <n v="0"/>
    <n v="5510"/>
    <s v="MXN"/>
    <n v="309.46884811313868"/>
    <d v="2026-03-09T00:00:00"/>
    <s v="JOHNSON ELECTRIC INDUSTRIAL MANUFACTORY LIMITED"/>
    <s v="CHN"/>
    <s v="ZCL"/>
    <s v="JEG"/>
    <s v="M46"/>
    <s v="I"/>
    <s v="SEA IMPO"/>
    <s v="67120000"/>
    <s v="COMPLEMENTARIA DE LA CUENTA MZO192655"/>
    <m/>
    <m/>
    <s v="11"/>
    <s v="NO"/>
    <n v="0"/>
    <s v="NO"/>
    <m/>
    <m/>
    <m/>
  </r>
  <r>
    <s v="11"/>
    <s v="MXG"/>
    <n v="1735"/>
    <x v="2"/>
    <s v="Broker"/>
    <s v="BrokerAF-M-051-SI26-M46-B"/>
    <x v="1121"/>
    <s v="MZO193692"/>
    <s v="MARZO"/>
    <d v="2026-03-09T00:00:00"/>
    <s v="26 16 1690 6003940"/>
    <s v="ZIMUSHH32025376"/>
    <s v="IMPO"/>
    <s v="ZCSU7162430"/>
    <n v="0"/>
    <n v="5510"/>
    <n v="0"/>
    <n v="0"/>
    <n v="0"/>
    <n v="5510"/>
    <s v="MXN"/>
    <n v="309.46884811313868"/>
    <d v="2026-03-09T00:00:00"/>
    <s v="JOHNSON ELECTRIC INDUSTRIAL MANUFACTORY LIMITED"/>
    <s v="CHN"/>
    <s v="ZCL"/>
    <s v="JEG"/>
    <s v="M46"/>
    <s v="I"/>
    <s v="SEA IMPO"/>
    <s v="67120000"/>
    <s v="COMPLEMENTARIA DE LA CUENTA MZO192666"/>
    <m/>
    <m/>
    <s v="11"/>
    <s v="NO"/>
    <n v="0"/>
    <s v="NO"/>
    <m/>
    <m/>
    <m/>
  </r>
  <r>
    <s v="11"/>
    <s v="MXG"/>
    <n v="1736"/>
    <x v="2"/>
    <s v="Broker"/>
    <s v="BrokerRM-M-558-SI25-M19-B"/>
    <x v="661"/>
    <s v="MZO193715"/>
    <s v="MARZO"/>
    <d v="2026-03-09T00:00:00"/>
    <s v="26 16 1690 6000717"/>
    <s v="COSU6437870992"/>
    <s v="IMPO"/>
    <s v="DFSU7236054"/>
    <n v="0"/>
    <n v="15660"/>
    <n v="0"/>
    <n v="0"/>
    <n v="0"/>
    <n v="15660"/>
    <s v="MXN"/>
    <n v="879.54304200576246"/>
    <d v="2026-03-09T00:00:00"/>
    <s v="JOHNSON ELECTRIC INDUSTRIAL MANUFACTORY LIMITED"/>
    <s v="CHN"/>
    <s v="ZCL"/>
    <s v="JEG"/>
    <s v="M19"/>
    <s v="I"/>
    <s v="SEA IMPO"/>
    <s v="67120000"/>
    <s v="COMPLEMENTARIA DE LA CUENTA MZO190156/MNND23802975"/>
    <s v="67115005"/>
    <n v="15660"/>
    <s v="11"/>
    <s v="NO"/>
    <n v="0"/>
    <s v="NO"/>
    <m/>
    <m/>
    <m/>
  </r>
  <r>
    <s v="11"/>
    <s v="MXG"/>
    <n v="1737"/>
    <x v="2"/>
    <s v="Broker"/>
    <s v="BrokerRM-M-035-SI26-M19-B"/>
    <x v="1352"/>
    <s v="MZO193784"/>
    <s v="MARZO"/>
    <d v="2026-03-10T00:00:00"/>
    <s v="26 16 1690 6003643"/>
    <s v="MEDUYM965529"/>
    <s v="IMPO"/>
    <s v="UETU6325638"/>
    <n v="0"/>
    <n v="13904.77"/>
    <n v="7493.58"/>
    <n v="1198.97"/>
    <n v="0"/>
    <n v="22597.32"/>
    <s v="MXN"/>
    <n v="1269.1772397176026"/>
    <d v="2026-03-10T00:00:00"/>
    <s v="JOHNSON ELECTRIC INDUSTRIAL MANUFACTORY LIMITED"/>
    <s v="CHN"/>
    <s v="ZCL"/>
    <s v="JEG"/>
    <s v="M19"/>
    <s v="I"/>
    <s v="SEA IMPO"/>
    <s v="67120000"/>
    <s v="NO COMMENTS"/>
    <m/>
    <m/>
    <s v="11"/>
    <s v="NO"/>
    <n v="0"/>
    <s v="NO"/>
    <m/>
    <m/>
    <m/>
  </r>
  <r>
    <s v="11"/>
    <s v="MXG"/>
    <n v="1738"/>
    <x v="2"/>
    <s v="Broker"/>
    <s v="BrokerRM-M-040-SI26-M19-B"/>
    <x v="1353"/>
    <s v="MZO193786"/>
    <s v="MARZO"/>
    <d v="2026-03-10T00:00:00"/>
    <s v="26 16 1690 6003646"/>
    <s v="MEDUYL535430"/>
    <s v="IMPO"/>
    <s v="CAAU5031364"/>
    <n v="0"/>
    <n v="16619.09"/>
    <n v="9593.42"/>
    <n v="1534.95"/>
    <n v="0"/>
    <n v="27747.46"/>
    <s v="MXN"/>
    <n v="1558.4345706470763"/>
    <d v="2026-03-10T00:00:00"/>
    <s v="JOHNSON ELECTRIC INDUSTRIAL MANUFACTORY LIMITED"/>
    <s v="CHN"/>
    <s v="ZCL"/>
    <s v="JEG"/>
    <s v="M19"/>
    <s v="I"/>
    <s v="SEA IMPO"/>
    <s v="67120000"/>
    <s v="NO COMMENTS"/>
    <m/>
    <m/>
    <s v="11"/>
    <s v="NO"/>
    <n v="0"/>
    <s v="NO"/>
    <m/>
    <m/>
    <m/>
  </r>
  <r>
    <s v="11"/>
    <s v="MXG"/>
    <n v="1739"/>
    <x v="2"/>
    <s v="Broker"/>
    <s v="BrokerRM-M-558-SI25-M19-B"/>
    <x v="661"/>
    <s v="MZO193824"/>
    <s v="MARZO"/>
    <d v="2026-03-10T00:00:00"/>
    <s v="26 16 1690 6002931"/>
    <s v="COSU6440036510"/>
    <s v="IMPO"/>
    <s v="CSNU8910666"/>
    <n v="0"/>
    <n v="8168.72"/>
    <n v="0"/>
    <n v="0"/>
    <n v="0"/>
    <n v="8168.72"/>
    <s v="MXN"/>
    <n v="458.79571124478366"/>
    <d v="2026-03-10T00:00:00"/>
    <s v="JOHNSON ELECTRIC INDUSTRIAL MANUFACTORY LIMITED"/>
    <s v="CHN"/>
    <s v="ZCL"/>
    <s v="JEG"/>
    <s v="M19"/>
    <s v="I"/>
    <s v="SEA IMPO"/>
    <s v="67120000"/>
    <s v="COMPLEMENTARIA DE LA CUENT MZO190156/MNND23824863"/>
    <s v="67115005"/>
    <n v="2658.72"/>
    <s v="11"/>
    <s v="NO"/>
    <n v="0"/>
    <s v="NO"/>
    <m/>
    <m/>
    <m/>
  </r>
  <r>
    <s v="11"/>
    <s v="MXG"/>
    <n v="1740"/>
    <x v="2"/>
    <s v="Broker"/>
    <s v="BrokerRM-M-009-SI26-M19-B"/>
    <x v="1126"/>
    <s v="MZO193827"/>
    <s v="MARZO"/>
    <d v="2026-03-10T00:00:00"/>
    <s v="26 16 1690 6002932"/>
    <s v="COSU6440036511"/>
    <s v="IMPO"/>
    <s v="FSCU9315327"/>
    <n v="0"/>
    <n v="8168.72"/>
    <n v="0"/>
    <n v="0"/>
    <n v="0"/>
    <n v="8168.72"/>
    <s v="MXN"/>
    <n v="458.79571124478366"/>
    <d v="2026-03-10T00:00:00"/>
    <s v="JOHNSON ELECTRIC INDUSTRIAL MANUFACTORY LIMITED"/>
    <s v="CHN"/>
    <s v="ZCL"/>
    <s v="JEG"/>
    <s v="M19"/>
    <s v="I"/>
    <s v="SEA IMPO"/>
    <s v="67120000"/>
    <s v="COMPLEMENTARIA DE LA CUENTA MZO192671/MNND23824868"/>
    <s v="67115005"/>
    <n v="2658.72"/>
    <s v="11"/>
    <s v="NO"/>
    <n v="0"/>
    <s v="NO"/>
    <m/>
    <m/>
    <m/>
  </r>
  <r>
    <s v="11"/>
    <s v="MXG"/>
    <n v="1741"/>
    <x v="2"/>
    <s v="Broker"/>
    <s v="BrokerRM-M-001-SI26-M19-L-B"/>
    <x v="774"/>
    <s v="MZO193858"/>
    <s v="MARZO"/>
    <d v="2026-03-11T00:00:00"/>
    <s v="26 16 1690 6004361"/>
    <s v="HLCUBKK260145630"/>
    <s v="IMPO"/>
    <s v="FANU5005700"/>
    <n v="0"/>
    <n v="30355.1"/>
    <n v="2393.36"/>
    <n v="382.94"/>
    <n v="0"/>
    <n v="33131.4"/>
    <s v="MXN"/>
    <n v="1860.8232657669043"/>
    <d v="2026-03-11T00:00:00"/>
    <s v="JOHNSON ELECTRIC INDUSTRIAL MANUFACTORY LIMITED"/>
    <s v="CHN"/>
    <s v="ZCL"/>
    <s v="JEG"/>
    <s v="M19"/>
    <s v="I"/>
    <s v="SEA IMPO"/>
    <s v="67120000"/>
    <n v="8731785"/>
    <s v="67115005"/>
    <n v="30355.1"/>
    <s v="11"/>
    <s v="NO"/>
    <n v="0"/>
    <s v="NO"/>
    <m/>
    <m/>
    <m/>
  </r>
  <r>
    <s v="11"/>
    <s v="MXG"/>
    <n v="1742"/>
    <x v="2"/>
    <s v="Broker"/>
    <s v="BrokerRM-M-047-SI26-M19-B"/>
    <x v="1354"/>
    <s v="MZO193961"/>
    <s v="MARZO"/>
    <d v="2026-03-11T00:00:00"/>
    <s v="26 16 1690 6003635"/>
    <s v="OOLU2038391770"/>
    <s v="IMPO"/>
    <s v="OOLU6887625"/>
    <n v="0"/>
    <n v="37215.33"/>
    <n v="4535.1499999999996"/>
    <n v="725.62"/>
    <n v="0"/>
    <n v="42476.1"/>
    <s v="MXN"/>
    <n v="2385.6678292810325"/>
    <d v="2026-03-11T00:00:00"/>
    <s v="JOHNSON ELECTRIC INDUSTRIAL MANUFACTORY LIMITED"/>
    <s v="CHN"/>
    <s v="ZCL"/>
    <s v="JEG"/>
    <s v="M19"/>
    <s v="I"/>
    <s v="SEA IMPO"/>
    <s v="67120000"/>
    <s v="CM4695542"/>
    <s v="67115005"/>
    <n v="35434.080000000002"/>
    <s v="11"/>
    <s v="NO"/>
    <n v="0"/>
    <s v="NO"/>
    <m/>
    <m/>
    <m/>
  </r>
  <r>
    <s v="11"/>
    <s v="MXG"/>
    <n v="1743"/>
    <x v="2"/>
    <s v="Broker"/>
    <s v="BrokerRM-M-076-SI26-M19-B"/>
    <x v="1355"/>
    <s v="MZO193964"/>
    <s v="MARZO"/>
    <d v="2026-03-11T00:00:00"/>
    <s v="26 16 1690 6004353"/>
    <s v="OOLU2038419810"/>
    <s v="IMPO"/>
    <s v="TIIU4965069"/>
    <n v="0"/>
    <n v="12354.27"/>
    <n v="7120.09"/>
    <n v="1139.21"/>
    <n v="0"/>
    <n v="20613.57"/>
    <s v="MXN"/>
    <n v="1157.7600296550911"/>
    <d v="2026-03-11T00:00:00"/>
    <s v="JOHNSON ELECTRIC INDUSTRIAL MANUFACTORY LIMITED"/>
    <s v="CHN"/>
    <s v="ZCL"/>
    <s v="JEG"/>
    <s v="M19"/>
    <s v="I"/>
    <s v="SEA IMPO"/>
    <s v="67120000"/>
    <s v="NO COMMENTS"/>
    <m/>
    <m/>
    <s v="11"/>
    <s v="NO"/>
    <n v="0"/>
    <s v="NO"/>
    <m/>
    <m/>
    <m/>
  </r>
  <r>
    <s v="11"/>
    <s v="MXG"/>
    <n v="1744"/>
    <x v="2"/>
    <s v="Broker"/>
    <s v="BrokerRM-M-075-SI26-M19-B"/>
    <x v="1356"/>
    <s v="MZO194161"/>
    <s v="MARZO"/>
    <d v="2026-03-13T00:00:00"/>
    <n v="6004354"/>
    <s v="OOLU2038440080"/>
    <s v="IMPO"/>
    <s v="FBIU5768366"/>
    <n v="0"/>
    <n v="31971.49"/>
    <n v="4850.7700000000004"/>
    <n v="776.12"/>
    <n v="0"/>
    <n v="37598.379999999997"/>
    <s v="MXN"/>
    <n v="2111.7109527259654"/>
    <d v="2026-03-13T00:00:00"/>
    <s v="JOHNSON ELECTRIC NORTH AMERICA INC"/>
    <s v="CHN"/>
    <s v="ZCL"/>
    <s v="JEG"/>
    <s v="M19"/>
    <s v="I"/>
    <s v="SEA IMPO"/>
    <s v="67120000"/>
    <s v="NO COMMENTS"/>
    <m/>
    <m/>
    <s v="11"/>
    <s v="NO"/>
    <n v="0"/>
    <s v="NO"/>
    <m/>
    <m/>
    <m/>
  </r>
  <r>
    <s v="11"/>
    <s v="MXG"/>
    <n v="1745"/>
    <x v="2"/>
    <s v="Broker"/>
    <s v="BrokerRM-M-043-SI26-M19-B"/>
    <x v="1357"/>
    <s v="MZO194162"/>
    <s v="MARZO"/>
    <d v="2026-03-13T00:00:00"/>
    <n v="6003640"/>
    <s v="COSU6442071141"/>
    <s v="IMPO"/>
    <s v="OOCU8945004"/>
    <n v="0"/>
    <n v="41397.24"/>
    <n v="3896.42"/>
    <n v="623.42999999999995"/>
    <n v="0"/>
    <n v="45917.09"/>
    <s v="MXN"/>
    <n v="2578.9308441029611"/>
    <d v="2026-03-13T00:00:00"/>
    <s v="JOHNSON ELECTRIC NORTH AMERICA INC"/>
    <s v="CHN"/>
    <s v="ZCL"/>
    <s v="JEG"/>
    <s v="M19"/>
    <s v="I"/>
    <s v="SEA IMPO"/>
    <s v="67120000"/>
    <s v="D1406133"/>
    <s v="67115005"/>
    <n v="39844.6"/>
    <s v="11"/>
    <s v="NO"/>
    <n v="0"/>
    <s v="NO"/>
    <m/>
    <m/>
    <m/>
  </r>
  <r>
    <s v="11"/>
    <s v="MXG"/>
    <n v="1746"/>
    <x v="2"/>
    <s v="Broker"/>
    <s v="BrokerRM-M-041-SI26-M19-B"/>
    <x v="1358"/>
    <s v="MZO194180"/>
    <s v="MARZO"/>
    <d v="2026-03-13T00:00:00"/>
    <n v="6003641"/>
    <s v="COSU6442071140"/>
    <s v="IMPO"/>
    <s v="FSCU8638460"/>
    <n v="0"/>
    <n v="41397.24"/>
    <n v="4269.46"/>
    <n v="683.11"/>
    <n v="0"/>
    <n v="46349.81"/>
    <s v="MXN"/>
    <n v="2603.2345391947069"/>
    <d v="2026-03-13T00:00:00"/>
    <s v="JOHNSON ELECTRIC NORTH AMERICA INC"/>
    <s v="CHN"/>
    <s v="ZCL"/>
    <s v="JEG"/>
    <s v="M19"/>
    <s v="I"/>
    <s v="SEA IMPO"/>
    <s v="67120000"/>
    <s v="D1406139"/>
    <s v="67115005"/>
    <n v="39844.6"/>
    <s v="11"/>
    <s v="NO"/>
    <n v="0"/>
    <s v="NO"/>
    <m/>
    <m/>
    <m/>
  </r>
  <r>
    <s v="11"/>
    <s v="MXG"/>
    <n v="1747"/>
    <x v="2"/>
    <s v="Broker"/>
    <s v="BrokerRM-M-045-SI26-M19-B"/>
    <x v="1359"/>
    <s v="MZO194182"/>
    <s v="MARZO"/>
    <d v="2026-03-13T00:00:00"/>
    <n v="6003623"/>
    <s v="COSU6442071143"/>
    <s v="IMPO"/>
    <s v="RFCU4079312"/>
    <n v="0"/>
    <n v="41397.24"/>
    <n v="4362.72"/>
    <n v="698.03"/>
    <n v="0"/>
    <n v="46457.99"/>
    <s v="MXN"/>
    <n v="2609.3104629676432"/>
    <d v="2026-03-13T00:00:00"/>
    <s v="JOHNSON ELECTRIC NORTH AMERICA INC"/>
    <s v="CHN"/>
    <s v="ZCL"/>
    <s v="JEG"/>
    <s v="M19"/>
    <s v="I"/>
    <s v="SEA IMPO"/>
    <s v="67120000"/>
    <s v="D1406135"/>
    <s v="67115005"/>
    <n v="39844.6"/>
    <s v="11"/>
    <s v="NO"/>
    <n v="0"/>
    <s v="NO"/>
    <m/>
    <m/>
    <m/>
  </r>
  <r>
    <s v="11"/>
    <s v="MXG"/>
    <n v="1748"/>
    <x v="2"/>
    <s v="Broker"/>
    <s v="BrokerRM-M-038-SI26-M19-B"/>
    <x v="1360"/>
    <s v="MZO194186"/>
    <s v="MARZO"/>
    <d v="2026-03-13T00:00:00"/>
    <n v="6003632"/>
    <s v="OOLU2038391751"/>
    <s v="IMPO"/>
    <s v="OOCU7137038"/>
    <n v="0"/>
    <n v="24405.03"/>
    <n v="2868.27"/>
    <n v="458.92"/>
    <n v="0"/>
    <n v="27732.22"/>
    <s v="MXN"/>
    <n v="1557.5786168820594"/>
    <d v="2026-03-13T00:00:00"/>
    <s v="JOHNSON ELECTRIC INDUSTRIAL MANUFACTORY LIMITED"/>
    <s v="CHN"/>
    <s v="ZCL"/>
    <s v="JEG"/>
    <s v="M19"/>
    <s v="I"/>
    <s v="SEA IMPO"/>
    <s v="67120000"/>
    <s v="CM4697247"/>
    <s v="67115005"/>
    <n v="22623.78"/>
    <s v="11"/>
    <s v="NO"/>
    <n v="0"/>
    <s v="NO"/>
    <m/>
    <m/>
    <m/>
  </r>
  <r>
    <s v="11"/>
    <s v="MXG"/>
    <n v="1749"/>
    <x v="2"/>
    <s v="Broker"/>
    <s v="BrokerRM-M-037-SI26-M19-B"/>
    <x v="1212"/>
    <s v="MZO194187"/>
    <s v="MARZO"/>
    <d v="2026-03-13T00:00:00"/>
    <n v="6003631"/>
    <s v="OOLU2038391750"/>
    <s v="IMPO"/>
    <s v="CSNU7235671"/>
    <n v="0"/>
    <n v="27607.61"/>
    <n v="2868.27"/>
    <n v="458.92"/>
    <n v="0"/>
    <n v="30934.799999999999"/>
    <s v="MXN"/>
    <n v="1737.4513471162109"/>
    <d v="2026-03-13T00:00:00"/>
    <s v="JOHNSON ELECTRIC INDUSTRIAL MANUFACTORY LIMITED"/>
    <s v="CHN"/>
    <s v="ZCL"/>
    <s v="JEG"/>
    <s v="M19"/>
    <s v="I"/>
    <s v="SEA IMPO"/>
    <s v="67120000"/>
    <s v="CM4697308"/>
    <s v="67115005"/>
    <n v="25826.36"/>
    <s v="11"/>
    <s v="NO"/>
    <n v="0"/>
    <s v="NO"/>
    <m/>
    <m/>
    <m/>
  </r>
  <r>
    <s v="11"/>
    <s v="MXG"/>
    <n v="1750"/>
    <x v="2"/>
    <s v="Broker"/>
    <s v="BrokerFG-R-2146LE25.M19"/>
    <x v="1182"/>
    <s v="NL244525"/>
    <s v="MARZO"/>
    <d v="2026-03-12T00:00:00"/>
    <n v="6085308"/>
    <s v="OTRO"/>
    <s v="LAND EXPO"/>
    <s v="OTRO"/>
    <n v="0"/>
    <n v="0"/>
    <n v="1046.02"/>
    <n v="167.36"/>
    <n v="0"/>
    <n v="1213.3800000000001"/>
    <s v="MXN"/>
    <n v="68.149421220239603"/>
    <s v="VARIAS"/>
    <s v="JEG"/>
    <s v="ZAC"/>
    <s v="USA"/>
    <s v="JENA"/>
    <s v="M19"/>
    <s v="O"/>
    <s v="LAND EXPO"/>
    <s v="59210003"/>
    <s v="NO COMMENTS"/>
    <m/>
    <m/>
    <s v="11"/>
    <s v="NO"/>
    <n v="0"/>
    <s v="NO"/>
    <m/>
    <m/>
    <m/>
  </r>
  <r>
    <s v="11"/>
    <s v="MXG"/>
    <n v="1751"/>
    <x v="2"/>
    <s v="Broker"/>
    <s v="BrokerFG-R-2148LE25.M19"/>
    <x v="1250"/>
    <s v="NL244639"/>
    <s v="MARZO"/>
    <d v="2026-03-13T00:00:00"/>
    <n v="6084491"/>
    <s v="OTRO"/>
    <s v="LAND EXPO"/>
    <s v="OTRO"/>
    <n v="0"/>
    <n v="0"/>
    <n v="8327.48"/>
    <n v="1332.4"/>
    <n v="0"/>
    <n v="9659.8799999999992"/>
    <s v="MXN"/>
    <n v="542.54663094576142"/>
    <s v="VARIAS"/>
    <s v="JEG"/>
    <s v="ZAC"/>
    <s v="USA"/>
    <s v="JENA"/>
    <s v="M19"/>
    <s v="O"/>
    <s v="LAND EXPO"/>
    <s v="59210003"/>
    <s v="NO COMMENTS"/>
    <m/>
    <m/>
    <s v="11"/>
    <s v="NO"/>
    <n v="0"/>
    <s v="NO"/>
    <m/>
    <m/>
    <m/>
  </r>
  <r>
    <s v="11"/>
    <s v="MXG"/>
    <n v="1752"/>
    <x v="2"/>
    <s v="Broker"/>
    <s v="BrokerFG-R-2152LE25.M19"/>
    <x v="1361"/>
    <s v="NL244642"/>
    <s v="MARZO"/>
    <d v="2026-03-13T00:00:00"/>
    <n v="6084423"/>
    <s v="OTRO"/>
    <s v="LAND EXPO"/>
    <s v="OTRO"/>
    <n v="0"/>
    <n v="1884.6"/>
    <n v="21666.06"/>
    <n v="3466.57"/>
    <n v="0"/>
    <n v="27017.23"/>
    <s v="MXN"/>
    <n v="1517.4212427055777"/>
    <s v="VARIAS"/>
    <s v="JEG"/>
    <s v="ZAC"/>
    <s v="USA"/>
    <s v="JENA"/>
    <s v="M19"/>
    <s v="O"/>
    <s v="LAND EXPO"/>
    <s v="59210003"/>
    <s v="NO COMMENTS"/>
    <m/>
    <m/>
    <s v="11"/>
    <s v="NO"/>
    <n v="0"/>
    <s v="NO"/>
    <m/>
    <m/>
    <m/>
  </r>
  <r>
    <s v="11"/>
    <s v="MXG"/>
    <n v="1753"/>
    <x v="2"/>
    <s v="Broker"/>
    <s v="BrokerFG-R-2156LE25.M45"/>
    <x v="1362"/>
    <s v="SLP26788"/>
    <s v="MARZO"/>
    <d v="2026-03-12T00:00:00"/>
    <s v="25-731-1628-6010896"/>
    <s v="OTRO"/>
    <s v="EXPO"/>
    <s v="SNLU143311"/>
    <s v=" $               -  "/>
    <n v="0"/>
    <n v="735.15"/>
    <n v="460.46"/>
    <n v="0"/>
    <n v="3338.33"/>
    <s v="MXN"/>
    <n v="187.49712154655793"/>
    <d v="2026-03-05T00:00:00"/>
    <s v="ZCL"/>
    <s v="ZCL"/>
    <s v="USA"/>
    <s v="JEG"/>
    <s v="M62"/>
    <s v="O"/>
    <s v="LAND EXPO"/>
    <s v="59210003"/>
    <s v="NO COMMENTS"/>
    <m/>
    <m/>
    <s v="11"/>
    <s v="NO"/>
    <n v="0"/>
    <s v="NO"/>
    <m/>
    <m/>
    <m/>
  </r>
  <r>
    <s v="11"/>
    <s v="MXG"/>
    <n v="1754"/>
    <x v="2"/>
    <s v="Broker"/>
    <s v="BrokerFG-I-0050-SE26-M23-L.D"/>
    <x v="1363"/>
    <s v="ALT83268"/>
    <s v="MARZO"/>
    <d v="2026-03-13T00:00:00"/>
    <s v="26-810-3699-6021315"/>
    <s v="266996779"/>
    <s v="EXPO"/>
    <s v="TCNU1532019"/>
    <n v="0"/>
    <n v="266.63"/>
    <n v="3148.29"/>
    <n v="503.72"/>
    <n v="0"/>
    <n v="3918.64"/>
    <s v="MXN"/>
    <n v="220.090200902009"/>
    <d v="2026-03-11T00:00:00"/>
    <s v="Johnson Electric Trading Mexico S. de R.L. de C.V."/>
    <s v="MEX"/>
    <s v="BRA"/>
    <s v="CEBI BRASIL LTDA"/>
    <s v="M23"/>
    <s v="O"/>
    <s v="SEA EXPO"/>
    <s v="59220000"/>
    <s v="NO COMMENTS"/>
    <m/>
    <m/>
    <s v="11"/>
    <s v="NO"/>
    <n v="0"/>
    <s v="NO"/>
    <m/>
    <m/>
    <m/>
  </r>
  <r>
    <s v="11"/>
    <s v="MXG"/>
    <n v="1755"/>
    <x v="14"/>
    <s v="Freight"/>
    <s v="FreightFG-A-0013-SE26-M19"/>
    <x v="1364"/>
    <n v="1717894"/>
    <s v="MARZO"/>
    <d v="2026-03-09T00:00:00"/>
    <s v="SGDL0084144"/>
    <s v="EXPO"/>
    <s v="SGDL0084144"/>
    <m/>
    <n v="0"/>
    <n v="0"/>
    <n v="2919.5"/>
    <n v="340.72"/>
    <n v="0"/>
    <n v="3260.22"/>
    <s v="USD"/>
    <n v="3260.22"/>
    <s v="MZO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11"/>
    <s v="SI"/>
    <n v="3260.22"/>
    <s v="SI"/>
    <m/>
    <m/>
    <m/>
  </r>
  <r>
    <s v="11"/>
    <s v="MXG"/>
    <n v="1756"/>
    <x v="14"/>
    <s v="Freight"/>
    <s v="FreightFG-A-0011-SE26-M19"/>
    <x v="1365"/>
    <n v="1717919"/>
    <s v="MARZO"/>
    <d v="2026-03-09T00:00:00"/>
    <s v="SGDL0083579"/>
    <s v="EXPO"/>
    <s v="SGDL0083579"/>
    <m/>
    <n v="0"/>
    <n v="0"/>
    <n v="2919.5"/>
    <n v="340.72"/>
    <n v="0"/>
    <n v="3260.22"/>
    <s v="USD"/>
    <n v="3260.22"/>
    <s v="MZO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11"/>
    <s v="SI"/>
    <n v="3260.22"/>
    <s v="SI"/>
    <m/>
    <m/>
    <m/>
  </r>
  <r>
    <s v="11"/>
    <s v="MXG"/>
    <n v="1757"/>
    <x v="14"/>
    <s v="Freight"/>
    <s v="FreightRM-R-031-SI26-M19"/>
    <x v="1366"/>
    <n v="1718432"/>
    <s v="MARZO"/>
    <d v="2026-03-10T00:00:00"/>
    <s v="SNAP0094238"/>
    <s v="IMPO"/>
    <s v="SNAP0094238"/>
    <m/>
    <n v="0"/>
    <n v="0"/>
    <n v="9640.77"/>
    <n v="47.2"/>
    <n v="0"/>
    <n v="9687.9699999999993"/>
    <s v="USD"/>
    <n v="9687.9699999999993"/>
    <s v="MZO"/>
    <s v="ELETTROSUD STL"/>
    <s v="DEHAM"/>
    <s v="MXATM"/>
    <s v="JOHNSON ELECTRIC GROUP MEXICO S DE RL DE CV"/>
    <s v="M19"/>
    <s v="I"/>
    <s v="SEA IMPO"/>
    <s v="67120000"/>
    <s v="NO COMMENTS"/>
    <m/>
    <m/>
    <s v="11"/>
    <s v="NO"/>
    <n v="0"/>
    <s v="NO"/>
    <m/>
    <m/>
    <m/>
  </r>
  <r>
    <s v="11"/>
    <s v="MXG"/>
    <n v="1758"/>
    <x v="14"/>
    <s v="Freight"/>
    <s v="FreightRM-A-006-SI26-M19-L"/>
    <x v="1367"/>
    <n v="1718443"/>
    <s v="MARZO"/>
    <d v="2026-03-10T00:00:00"/>
    <s v="SMAA8146343"/>
    <s v="IMPO"/>
    <s v="SMAA8146343"/>
    <m/>
    <n v="0"/>
    <n v="0"/>
    <n v="1083.45"/>
    <n v="30"/>
    <n v="0"/>
    <n v="1113.45"/>
    <s v="USD"/>
    <n v="1113.45"/>
    <s v="MZO"/>
    <s v="Johnson Electric Private Limited"/>
    <s v="INMAA"/>
    <s v="MXZLO"/>
    <s v="JOHNSON ELECTRIC GROUP MEXICO S DE RL DE CV"/>
    <s v="M19"/>
    <s v="I"/>
    <s v="SEA IMPO"/>
    <s v="67120000"/>
    <s v="NO COMMENTS"/>
    <m/>
    <m/>
    <s v="11"/>
    <s v="NO"/>
    <n v="0"/>
    <s v="NO"/>
    <m/>
    <m/>
    <m/>
  </r>
  <r>
    <s v="11"/>
    <s v="MXG"/>
    <n v="1759"/>
    <x v="14"/>
    <s v="Freight"/>
    <s v="FreightRM-A-006-SI26-M19-L"/>
    <x v="1367"/>
    <n v="1718444"/>
    <s v="MARZO"/>
    <d v="2026-03-10T00:00:00"/>
    <s v="SMAA8146666"/>
    <s v="IMPO"/>
    <s v="SMAA8146666"/>
    <m/>
    <n v="0"/>
    <n v="0"/>
    <n v="1083.45"/>
    <n v="30"/>
    <n v="0"/>
    <n v="1113.45"/>
    <s v="USD"/>
    <n v="1113.45"/>
    <s v="MZO"/>
    <s v="Johnson Electric Private Limited"/>
    <s v="INMAA"/>
    <s v="MXZLO"/>
    <s v="JOHNSON ELECTRIC GROUP MEXICO S DE RL DE CV"/>
    <s v="M19"/>
    <s v="I"/>
    <s v="SEA IMPO"/>
    <s v="67120000"/>
    <s v="NO COMMENTS"/>
    <m/>
    <m/>
    <s v="11"/>
    <s v="NO"/>
    <n v="0"/>
    <s v="NO"/>
    <m/>
    <m/>
    <m/>
  </r>
  <r>
    <s v="11"/>
    <s v="MXG"/>
    <n v="1760"/>
    <x v="14"/>
    <s v="Freight"/>
    <s v="FreightRM-A-020-SI26-M19-L"/>
    <x v="1368"/>
    <n v="1718445"/>
    <s v="MARZO"/>
    <d v="2026-03-10T00:00:00"/>
    <s v="SMAA8147121"/>
    <s v="IMPO"/>
    <s v="SMAA8147121"/>
    <m/>
    <n v="0"/>
    <n v="0"/>
    <n v="1083.45"/>
    <n v="30"/>
    <n v="0"/>
    <n v="1113.45"/>
    <s v="USD"/>
    <n v="1113.45"/>
    <s v="MZO"/>
    <s v="Johnson Electric Private Limited"/>
    <s v="INMAA"/>
    <s v="MXZLO"/>
    <s v="JOHNSON ELECTRIC GROUP MEXICO S DE RL DE CV"/>
    <s v="M19"/>
    <s v="I"/>
    <s v="SEA IMPO"/>
    <s v="67120000"/>
    <s v="NO COMMENTS"/>
    <m/>
    <m/>
    <s v="11"/>
    <s v="NO"/>
    <n v="0"/>
    <s v="NO"/>
    <m/>
    <m/>
    <m/>
  </r>
  <r>
    <s v="11"/>
    <s v="MXG"/>
    <n v="1761"/>
    <x v="14"/>
    <s v="Freight"/>
    <s v="FreightRM-R-032-SI26-M19"/>
    <x v="1369"/>
    <n v="1718470"/>
    <s v="MARZO"/>
    <d v="2026-03-10T00:00:00"/>
    <s v="SLAH0054815"/>
    <s v="IMPO"/>
    <s v="SLAH0054815"/>
    <m/>
    <n v="0"/>
    <n v="0"/>
    <n v="5937.5"/>
    <n v="22"/>
    <n v="0"/>
    <n v="5959.5"/>
    <s v="USD"/>
    <n v="5959.5"/>
    <s v="MZO"/>
    <s v="Feinwerktechnik hago GmbH"/>
    <s v="DELHG"/>
    <s v="MXATM"/>
    <s v="JOHNSON ELECTRIC GROUP MEXICO S DE RL DE CV"/>
    <s v="M19"/>
    <s v="I"/>
    <s v="SEA IMPO"/>
    <s v="67120000"/>
    <s v="NO COMMENTS"/>
    <m/>
    <m/>
    <s v="11"/>
    <s v="NO"/>
    <n v="0"/>
    <s v="NO"/>
    <m/>
    <m/>
    <m/>
  </r>
  <r>
    <s v="11"/>
    <s v="MXG"/>
    <n v="1762"/>
    <x v="14"/>
    <s v="Freight"/>
    <s v="FreightFG-A-0015-SE26-M19"/>
    <x v="1370"/>
    <n v="1720401"/>
    <s v="MARZO"/>
    <d v="2026-03-12T00:00:00"/>
    <s v="SGDL0083748"/>
    <s v="EXPO"/>
    <s v="SGDL0083748"/>
    <m/>
    <n v="0"/>
    <n v="0"/>
    <n v="3879.5"/>
    <n v="340.72"/>
    <n v="0"/>
    <n v="4220.22"/>
    <s v="USD"/>
    <n v="4220.22"/>
    <s v="MZO"/>
    <s v="Johnson Electric North America, LLC s/o SAIA-Burgess"/>
    <s v="MXATM"/>
    <s v="ITGOA"/>
    <s v="JOHNSON ELECTRIC ASTI SRL SOCIETA A SOCIO UNICO"/>
    <s v="M19"/>
    <s v="O"/>
    <s v="SEA EXPO"/>
    <s v="59220000"/>
    <s v="NO COMMENTS"/>
    <m/>
    <m/>
    <s v="11"/>
    <s v="SI"/>
    <n v="4220.22"/>
    <s v="SI"/>
    <m/>
    <m/>
    <m/>
  </r>
  <r>
    <s v="11"/>
    <s v="MXG"/>
    <n v="1763"/>
    <x v="3"/>
    <s v="Freight"/>
    <s v="FreightRM-J-1114LI25-M19"/>
    <x v="1371"/>
    <n v="637148"/>
    <s v="MARZO"/>
    <d v="2026-03-10T00:00:00"/>
    <m/>
    <s v="LAND IMPO"/>
    <s v="OTRO"/>
    <s v="OTRO"/>
    <n v="0"/>
    <n v="0"/>
    <n v="450"/>
    <n v="0"/>
    <n v="0"/>
    <n v="450"/>
    <s v="USD"/>
    <n v="450"/>
    <d v="2025-12-15T00:00:00"/>
    <s v="ELKEM SILICONES USA ROCK HILL 335 East Springdale Road Rock Hill South Carolina 29730 United States"/>
    <s v="ELKEM SILICONES USA ROCK HILL. United States"/>
    <s v="TDS. United States"/>
    <s v="TDS 14213 Transportation Avenue Laredo Texas 78045 United States"/>
    <s v="M19"/>
    <s v="I"/>
    <s v="LAND IMPO"/>
    <s v="67110002"/>
    <s v="NO COMMENTS"/>
    <m/>
    <m/>
    <s v="11"/>
    <s v="NO"/>
    <n v="0"/>
    <s v="NO"/>
    <m/>
    <m/>
    <m/>
  </r>
  <r>
    <s v="11"/>
    <s v="MXG"/>
    <n v="1764"/>
    <x v="3"/>
    <s v="Freight"/>
    <s v="FreightRM-J-1246LI26-M19"/>
    <x v="1372"/>
    <n v="637233"/>
    <s v="MARZO"/>
    <d v="2026-03-10T00:00:00"/>
    <m/>
    <s v="LAND IMPO"/>
    <s v="OTRO"/>
    <s v="OTRO"/>
    <n v="0"/>
    <n v="0"/>
    <n v="430"/>
    <n v="0"/>
    <n v="0"/>
    <n v="430"/>
    <s v="USD"/>
    <n v="430"/>
    <d v="2026-03-02T00:00:00"/>
    <s v="ULTRACHEM INC 900 Centerpoint Boulevard New Castle Delaware 19720 United States"/>
    <s v="Ultrachem Inc. United States"/>
    <s v="TDS. United States"/>
    <s v="TDS 14213 Transportation Avenue Laredo Texas 78045 United States"/>
    <s v="M19"/>
    <s v="I"/>
    <s v="LAND IMPO"/>
    <s v="67110002"/>
    <s v="NO COMMENTS"/>
    <m/>
    <m/>
    <s v="11"/>
    <s v="NO"/>
    <n v="0"/>
    <s v="NO"/>
    <m/>
    <m/>
    <m/>
  </r>
  <r>
    <s v="11"/>
    <s v="MXG"/>
    <n v="1765"/>
    <x v="3"/>
    <s v="Freight"/>
    <s v="FreightRM-J-1252LI26-M19"/>
    <x v="1373"/>
    <n v="637237"/>
    <s v="MARZO"/>
    <d v="2026-03-10T00:00:00"/>
    <m/>
    <s v="LAND IMPO"/>
    <s v="OTRO"/>
    <s v="OTRO"/>
    <n v="0"/>
    <n v="0"/>
    <n v="560"/>
    <n v="0"/>
    <n v="0"/>
    <n v="560"/>
    <s v="USD"/>
    <n v="560"/>
    <d v="2026-03-02T00:00:00"/>
    <s v="COMPAL USA // 1 Technology Way Logansport Indiana 46947 United States"/>
    <s v="Logansport. IN. 46947. US. United States"/>
    <s v="Laredo. TX. 78045. US. United States"/>
    <s v="TDS 14213 Transportation Avenue Laredo Texas 78045 United States"/>
    <s v="M19"/>
    <s v="I"/>
    <s v="LAND IMPO"/>
    <s v="67110002"/>
    <s v="NO COMMENTS"/>
    <m/>
    <m/>
    <s v="11"/>
    <s v="NO"/>
    <n v="0"/>
    <s v="NO"/>
    <m/>
    <m/>
    <m/>
  </r>
  <r>
    <s v="11"/>
    <s v="MXG"/>
    <n v="1766"/>
    <x v="3"/>
    <s v="Freight"/>
    <s v="FreightRM-J-1259LI26-M19"/>
    <x v="1374"/>
    <n v="637281"/>
    <s v="MARZO"/>
    <d v="2026-03-10T00:00:00"/>
    <m/>
    <s v="LAND IMPO"/>
    <s v="OTRO"/>
    <s v="OTRO"/>
    <n v="0"/>
    <n v="0"/>
    <n v="1590"/>
    <n v="0"/>
    <n v="0"/>
    <n v="1590"/>
    <s v="USD"/>
    <n v="1590"/>
    <d v="2026-03-05T00:00:00"/>
    <s v="TDS 14213 Transportation Avenue Laredo Texas 78045 United States"/>
    <s v="TDS. United States"/>
    <s v="JOHNSON ELECTRIC GROUP MEXICO. Mexico"/>
    <s v="JOHNSON ELECTRIC GROUP DE MEXICO Boulevard Morelos No. 1109 Mega Parque Industrial Aeropuerto de Calera Calera Zacatecas 98519 Mexico JEG120120DD4"/>
    <s v="M19"/>
    <s v="I"/>
    <s v="LAND IMPO"/>
    <s v="67110002"/>
    <s v="NO COMMENTS"/>
    <m/>
    <m/>
    <s v="11"/>
    <s v="NO"/>
    <n v="0"/>
    <s v="NO"/>
    <m/>
    <m/>
    <m/>
  </r>
  <r>
    <s v="11"/>
    <s v="MXG"/>
    <n v="1767"/>
    <x v="3"/>
    <s v="Freight"/>
    <s v="FreightRM-J-1253LI26-M19"/>
    <x v="1375"/>
    <n v="637559"/>
    <s v="MARZO"/>
    <d v="2026-03-10T00:00:00"/>
    <m/>
    <s v="LAND IMPO"/>
    <s v="OTRO"/>
    <s v="OTRO"/>
    <n v="0"/>
    <n v="0"/>
    <n v="815"/>
    <n v="0"/>
    <n v="0"/>
    <n v="815"/>
    <s v="USD"/>
    <n v="815"/>
    <d v="2026-03-01T00:00:00"/>
    <s v="SAIA BURGESS AUTOMOTIVE // 755 Bill Jones Industrial Drive Springfield. TN 37172 Springfield Tennessee 37172 United States"/>
    <s v="Springfield. TN. 37172. US. United States"/>
    <s v="Laredo. TX. 78045. US. United States"/>
    <s v="TDS 14213 Transportation Avenue Laredo Texas 78045 United States"/>
    <s v="M19"/>
    <s v="I"/>
    <s v="LAND IMPO"/>
    <s v="67110002"/>
    <s v="NO COMMENTS"/>
    <m/>
    <m/>
    <s v="11"/>
    <s v="NO"/>
    <n v="0"/>
    <s v="NO"/>
    <m/>
    <m/>
    <m/>
  </r>
  <r>
    <s v="11"/>
    <s v="MXG"/>
    <n v="1768"/>
    <x v="3"/>
    <s v="Freight"/>
    <s v="FreightRM-J-1262LI26-M19"/>
    <x v="1376"/>
    <n v="637579"/>
    <s v="MARZO"/>
    <d v="2026-03-10T00:00:00"/>
    <m/>
    <s v="LAND IMPO"/>
    <s v="OTRO"/>
    <s v="OTRO"/>
    <n v="0"/>
    <n v="0"/>
    <n v="830"/>
    <n v="0"/>
    <n v="0"/>
    <n v="830"/>
    <s v="USD"/>
    <n v="830"/>
    <d v="2026-03-09T00:00:00"/>
    <s v="CONSOLIDATED ELECTRONIC WIRE &amp; CABLE CO. // 11044 King Avenue Franklin Park Illinois 60131 United States"/>
    <s v="Franklin Park. IL. 60131. US. United States"/>
    <s v="Laredo. TX. 78045. US. United States"/>
    <s v="TDS 14213 Transportation Avenue Laredo Texas 78045 United States"/>
    <s v="M19"/>
    <s v="I"/>
    <s v="LAND IMPO"/>
    <s v="67110002"/>
    <s v="NO COMMENTS"/>
    <m/>
    <m/>
    <s v="11"/>
    <s v="NO"/>
    <n v="0"/>
    <s v="NO"/>
    <m/>
    <m/>
    <m/>
  </r>
  <r>
    <s v="11"/>
    <s v="MXG"/>
    <n v="1769"/>
    <x v="3"/>
    <s v="Freight"/>
    <s v="FreightRM-J-1265LI26-M19"/>
    <x v="1377"/>
    <n v="637584"/>
    <s v="MARZO"/>
    <d v="2026-03-10T00:00:00"/>
    <m/>
    <s v="LAND IMPO"/>
    <s v="OTRO"/>
    <s v="OTRO"/>
    <n v="0"/>
    <n v="0"/>
    <n v="409"/>
    <n v="0"/>
    <n v="0"/>
    <n v="409"/>
    <s v="USD"/>
    <n v="409"/>
    <d v="2026-03-07T00:00:00"/>
    <s v="COMPAL USA // 1 Technology Way Logansport Indiana 46947 United States"/>
    <s v="Logansport. IN. 46947. US. United States"/>
    <s v="Laredo. TX. 78045. US. United States"/>
    <s v="TDS 14213 Transportation Avenue Laredo Texas 78045 United States"/>
    <s v="M19"/>
    <s v="I"/>
    <s v="LAND IMPO"/>
    <s v="67110002"/>
    <s v="NO COMMENTS"/>
    <m/>
    <m/>
    <s v="11"/>
    <s v="NO"/>
    <n v="0"/>
    <s v="NO"/>
    <m/>
    <m/>
    <m/>
  </r>
  <r>
    <s v="11"/>
    <s v="MXG"/>
    <n v="1770"/>
    <x v="3"/>
    <s v="Freight"/>
    <s v="FreightRM-J-1204LI26-M19"/>
    <x v="1378"/>
    <n v="638523"/>
    <s v="MARZO"/>
    <d v="2026-03-12T00:00:00"/>
    <m/>
    <s v="LAND IMPO"/>
    <s v="OTRO"/>
    <s v="OTRO"/>
    <n v="0"/>
    <n v="0"/>
    <n v="570"/>
    <n v="0"/>
    <n v="0"/>
    <n v="570"/>
    <s v="USD"/>
    <n v="570"/>
    <d v="2026-02-18T00:00:00"/>
    <s v="AUTOMATION SYSTEMS LLC 2001 North 17th Avenue Melrose Park Illinois 60160 United States"/>
    <s v="AUTOMATION SYSTEMS LLC. United States"/>
    <s v="TDS. United States"/>
    <s v="TDS 14213 Transportation Avenue Laredo Texas 78045 United States"/>
    <s v="M19"/>
    <s v="I"/>
    <s v="LAND IMPO"/>
    <s v="67110002"/>
    <s v="NO COMMENTS"/>
    <m/>
    <m/>
    <s v="11"/>
    <s v="NO"/>
    <n v="0"/>
    <s v="NO"/>
    <m/>
    <m/>
    <m/>
  </r>
  <r>
    <s v="11"/>
    <s v="MXG"/>
    <n v="1771"/>
    <x v="4"/>
    <s v="Freight"/>
    <s v="FreightPAQUETERIA"/>
    <x v="1"/>
    <s v="5-469-46596"/>
    <s v="MARZO"/>
    <d v="2026-03-23T00:00:00"/>
    <s v="OTRO"/>
    <s v="889310202060"/>
    <s v="AIR IMPO"/>
    <s v="OTRO"/>
    <n v="0"/>
    <n v="0"/>
    <n v="5521.08"/>
    <n v="0"/>
    <n v="0"/>
    <n v="5521.08"/>
    <s v="MXN"/>
    <n v="310.09115570607759"/>
    <d v="2026-03-06T00:00:00"/>
    <s v="JE_CHN"/>
    <s v="CHN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772"/>
    <x v="4"/>
    <s v="Freight"/>
    <s v="FreightPAQUETERIA"/>
    <x v="1"/>
    <s v="4-686-31777"/>
    <s v="MARZO"/>
    <d v="2026-03-23T00:00:00"/>
    <s v="OTRO"/>
    <s v="VARIAS"/>
    <s v="AIR IMPO"/>
    <s v="OTRO"/>
    <n v="0"/>
    <n v="0"/>
    <n v="286.93"/>
    <n v="45.91"/>
    <n v="0"/>
    <n v="332.84"/>
    <s v="MXN"/>
    <n v="18.693940364061174"/>
    <s v="VARIAS"/>
    <s v="VARIOUS"/>
    <s v="VARIOUS"/>
    <s v="ZAC"/>
    <s v="JEG"/>
    <s v="M19"/>
    <s v="I"/>
    <s v="AIR IMPO"/>
    <s v="67130000"/>
    <s v="NO COMMENTS"/>
    <m/>
    <m/>
    <s v="11"/>
    <s v="NO"/>
    <n v="0"/>
    <s v="NO"/>
    <m/>
    <m/>
    <m/>
  </r>
  <r>
    <s v="11"/>
    <s v="MXG"/>
    <n v="1773"/>
    <x v="5"/>
    <s v="STORAGE"/>
    <s v="STORAGEINVENTARIO"/>
    <x v="71"/>
    <s v="R02733"/>
    <s v="MARZO"/>
    <d v="2026-03-09T00:00:00"/>
    <m/>
    <s v="OTRO"/>
    <s v="LAND EXPO"/>
    <s v="OTRO"/>
    <n v="0"/>
    <n v="0"/>
    <n v="456"/>
    <n v="0"/>
    <n v="0"/>
    <n v="456"/>
    <s v="USD"/>
    <n v="456"/>
    <s v="VARIAS"/>
    <s v="JEG"/>
    <s v="ZAC"/>
    <s v="USA"/>
    <s v="MDS"/>
    <s v="M19"/>
    <s v="O"/>
    <s v="LAND EXPO"/>
    <n v="75640000"/>
    <s v="NO COMMENTS"/>
    <m/>
    <m/>
    <s v="11"/>
    <s v="NO"/>
    <n v="0"/>
    <s v="NO"/>
    <m/>
    <m/>
    <m/>
  </r>
  <r>
    <s v="11"/>
    <s v="MXG"/>
    <n v="1774"/>
    <x v="5"/>
    <s v="STORAGE"/>
    <s v="STORAGEINVENTARIO"/>
    <x v="71"/>
    <s v="R02742"/>
    <s v="MARZO"/>
    <d v="2026-03-12T00:00:00"/>
    <m/>
    <s v="OTRO"/>
    <s v="LAND EXPO"/>
    <s v="OTRO"/>
    <n v="0"/>
    <n v="0"/>
    <n v="192"/>
    <n v="0"/>
    <n v="0"/>
    <n v="192"/>
    <s v="USD"/>
    <n v="192"/>
    <s v="VARIAS"/>
    <s v="JEG"/>
    <s v="ZAC"/>
    <s v="USA"/>
    <s v="MDS"/>
    <s v="M19"/>
    <s v="O"/>
    <s v="LAND EXPO"/>
    <n v="75640000"/>
    <s v="NO COMMENTS"/>
    <m/>
    <m/>
    <s v="11"/>
    <s v="NO"/>
    <n v="0"/>
    <s v="NO"/>
    <m/>
    <m/>
    <m/>
  </r>
  <r>
    <s v="11"/>
    <s v="MXG"/>
    <n v="1775"/>
    <x v="18"/>
    <s v="Freight"/>
    <s v="FreightRM-M-004-SI26-M19"/>
    <x v="1248"/>
    <s v="F 64829 "/>
    <s v="MARZO"/>
    <d v="2026-03-13T00:00:00"/>
    <s v="26-160-1690-6003926/26-160-1690-6002933"/>
    <s v="OTRO"/>
    <s v="LAND IMPO"/>
    <s v="DFSU2475586 / CSNU7048264"/>
    <n v="0"/>
    <n v="0"/>
    <n v="8240"/>
    <n v="1318.4"/>
    <n v="0"/>
    <n v="9558.4"/>
    <s v="MXN"/>
    <n v="536.84701230573944"/>
    <d v="2026-03-02T00:00:00"/>
    <s v="JOHNSON ELECTRIC GROUP MEXICO S DE RL DE CV "/>
    <s v="ZLO"/>
    <s v="JOHNSON ELECTRIC GROUP MEXICO S DE RL DE CV "/>
    <s v="JOHNSON ELECTRIC GROUP MEXICO S DE RL DE CV "/>
    <s v="M19"/>
    <s v="I"/>
    <s v="SEA IMPO"/>
    <s v="67120000"/>
    <s v="NO COMMENTS"/>
    <m/>
    <m/>
    <s v="11"/>
    <s v="NO"/>
    <n v="0"/>
    <s v="NO"/>
    <m/>
    <m/>
    <m/>
  </r>
  <r>
    <s v="11"/>
    <s v="MXG"/>
    <n v="1776"/>
    <x v="18"/>
    <s v="Freight"/>
    <s v="FreightRM-M-046-SI26-M19"/>
    <x v="1379"/>
    <s v="F 64828"/>
    <s v="MARZO"/>
    <d v="2026-03-13T00:00:00"/>
    <s v="26-160-1690-6003644"/>
    <s v="OTRO"/>
    <s v="LAND IMPO"/>
    <s v="TXGU4216681"/>
    <n v="0"/>
    <n v="0"/>
    <n v="52300"/>
    <n v="8368"/>
    <n v="0"/>
    <n v="60668"/>
    <s v="MXN"/>
    <n v="3407.414896066769"/>
    <s v="VARIAS"/>
    <s v="JOHNSON ELECTRIC GROUP MEXICO S DE RL DE CV "/>
    <s v="ZLO"/>
    <s v="JOHNSON ELECTRIC GROUP MEXICO S DE RL DE CV "/>
    <s v="JOHNSON ELECTRIC GROUP MEXICO S DE RL DE CV "/>
    <s v="M19"/>
    <s v="I"/>
    <s v="SEA IMPO"/>
    <s v="67120000"/>
    <s v="NO COMMENTS"/>
    <m/>
    <m/>
    <s v="11"/>
    <s v="NO"/>
    <n v="0"/>
    <s v="NO"/>
    <m/>
    <m/>
    <m/>
  </r>
  <r>
    <s v="11"/>
    <s v="MXG"/>
    <n v="1777"/>
    <x v="6"/>
    <s v="Freight"/>
    <s v="FreightFG-R-2150LE25.M19"/>
    <x v="1380"/>
    <n v="56911"/>
    <s v="MARZO"/>
    <d v="2026-03-13T00:00:00"/>
    <s v="3483 - 6084423"/>
    <s v="OTRO"/>
    <s v="LAND EXPO"/>
    <n v="553900"/>
    <n v="0"/>
    <n v="0"/>
    <n v="9225"/>
    <n v="0"/>
    <n v="0"/>
    <n v="9225"/>
    <s v="USD"/>
    <n v="9225"/>
    <d v="2026-03-04T00:00:00"/>
    <s v="JOHNSON ELECTRIC GROUP MEXICO, S. DE R.L.C.V."/>
    <s v="USA"/>
    <s v="USA"/>
    <s v="APX WAREHOUSE "/>
    <s v="M19"/>
    <s v="O"/>
    <s v="LAND EXPO"/>
    <s v="59210003"/>
    <s v="NO COMMENTS"/>
    <m/>
    <m/>
    <s v="11"/>
    <s v="NO"/>
    <n v="0"/>
    <s v="NO"/>
    <m/>
    <m/>
    <m/>
  </r>
  <r>
    <s v="11"/>
    <s v="MXG"/>
    <n v="1778"/>
    <x v="6"/>
    <s v="Freight"/>
    <s v="FreightFG-R-2151LE25.M01"/>
    <x v="1381"/>
    <n v="56834"/>
    <s v="MARZO"/>
    <d v="2026-03-13T00:00:00"/>
    <s v="3483 - 6084423"/>
    <s v="OTRO"/>
    <s v="LAND EXPO"/>
    <n v="548201"/>
    <n v="0"/>
    <n v="0"/>
    <n v="4545"/>
    <n v="0"/>
    <n v="0"/>
    <n v="4545"/>
    <s v="USD"/>
    <n v="4545"/>
    <d v="2026-03-07T00:00:00"/>
    <s v="JOHNSON ELECTRIC GROUP MEXICO, S. DE R.L.C.V."/>
    <s v="USA"/>
    <s v="USA"/>
    <s v="MEMPHIS DISTRIBUTION SERVICES"/>
    <s v="M01"/>
    <s v="O"/>
    <s v="LAND EXPO"/>
    <s v="59210003"/>
    <s v="NO COMMENTS"/>
    <m/>
    <m/>
    <s v="11"/>
    <s v="NO"/>
    <n v="0"/>
    <s v="NO"/>
    <m/>
    <m/>
    <m/>
  </r>
  <r>
    <s v="11"/>
    <s v="MXG"/>
    <n v="1779"/>
    <x v="6"/>
    <s v="Freight"/>
    <s v="FreightFG-R-2152LE25.M19"/>
    <x v="1361"/>
    <n v="56835"/>
    <s v="MARZO"/>
    <d v="2026-03-13T00:00:00"/>
    <s v="3483 - 6084423"/>
    <s v="OTRO"/>
    <s v="LAND EXPO"/>
    <s v="4WX9866"/>
    <n v="0"/>
    <n v="0"/>
    <n v="6025"/>
    <n v="0"/>
    <n v="0"/>
    <n v="6025"/>
    <s v="USD"/>
    <n v="6025"/>
    <d v="2026-03-07T00:00:00"/>
    <s v="JOHNSON ELECTRIC GROUP MEXICO, S. DE R.L.C.V."/>
    <s v="USA"/>
    <s v="USA"/>
    <s v="APX WAREHOUSE "/>
    <s v="M19"/>
    <s v="O"/>
    <s v="LAND EXPO"/>
    <s v="59210003"/>
    <s v="NO COMMENTS"/>
    <m/>
    <m/>
    <s v="11"/>
    <s v="NO"/>
    <n v="0"/>
    <s v="NO"/>
    <m/>
    <m/>
    <m/>
  </r>
  <r>
    <s v="11"/>
    <s v="MXG"/>
    <n v="1780"/>
    <x v="6"/>
    <s v="Freight"/>
    <s v="FreightFG-R-2153LE25.M19"/>
    <x v="1382"/>
    <n v="56836"/>
    <s v="MARZO"/>
    <d v="2026-03-13T00:00:00"/>
    <s v="3483 - 6084423"/>
    <s v="OTRO"/>
    <s v="LAND EXPO"/>
    <s v="4WX9835"/>
    <n v="0"/>
    <n v="0"/>
    <n v="5197"/>
    <n v="0"/>
    <n v="0"/>
    <n v="5197"/>
    <s v="USD"/>
    <n v="5197"/>
    <d v="2026-03-07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11"/>
    <s v="SI"/>
    <n v="5197"/>
    <s v="SI"/>
    <m/>
    <m/>
    <m/>
  </r>
  <r>
    <s v="11"/>
    <s v="MXG"/>
    <n v="1781"/>
    <x v="15"/>
    <s v="Freight"/>
    <s v="FreightFG-V-026-VIE26-M01.1"/>
    <x v="1383"/>
    <s v="MX-1100"/>
    <s v="MARZO"/>
    <d v="2026-03-07T00:00:00"/>
    <s v="26-730-3658-6001827"/>
    <s v="NISSAN"/>
    <s v="SEA IMPO"/>
    <s v="RABON"/>
    <n v="0"/>
    <n v="0"/>
    <n v="12000"/>
    <n v="1920"/>
    <n v="480"/>
    <n v="13440"/>
    <s v="MXN"/>
    <n v="754.85686363712955"/>
    <d v="2026-03-09T00:00:00"/>
    <s v="JEG"/>
    <s v="ZAC"/>
    <s v="AGS"/>
    <s v="NISSAN"/>
    <s v="M01"/>
    <s v="O"/>
    <s v="LAND EXPO"/>
    <s v="59210003"/>
    <s v="NO COMMENTS"/>
    <m/>
    <m/>
    <s v="11"/>
    <s v="NO"/>
    <n v="0"/>
    <s v="NO"/>
    <m/>
    <m/>
    <m/>
  </r>
  <r>
    <s v="11"/>
    <s v="MXG"/>
    <n v="1782"/>
    <x v="15"/>
    <s v="Freight"/>
    <s v="FreightFG-V-024-V1E26-M01"/>
    <x v="1384"/>
    <s v="MX-1101"/>
    <s v="MARZO"/>
    <d v="2026-03-12T00:00:00"/>
    <s v="26-730-3658-6001816"/>
    <s v="ABC"/>
    <s v="SEA IMPO"/>
    <s v="LIGERO"/>
    <n v="0"/>
    <n v="0"/>
    <n v="16905"/>
    <n v="2704.8"/>
    <n v="676.2"/>
    <n v="18933.599999999999"/>
    <s v="MXN"/>
    <n v="1063.4046066488061"/>
    <d v="2026-03-13T00:00:00"/>
    <s v="JEG"/>
    <s v="ZAC"/>
    <s v="QRO"/>
    <s v="ABC"/>
    <s v="M01"/>
    <s v="O"/>
    <s v="LAND EXPO"/>
    <s v="59210003"/>
    <s v="NO COMMENTS"/>
    <m/>
    <m/>
    <s v="11"/>
    <s v="NO"/>
    <n v="0"/>
    <s v="NO"/>
    <m/>
    <m/>
    <m/>
  </r>
  <r>
    <s v="11"/>
    <s v="MXG"/>
    <n v="1783"/>
    <x v="15"/>
    <s v="Freight"/>
    <s v="FreightRM-M-045-SI26-M19/RM-M-041-SI26-M19"/>
    <x v="1385"/>
    <s v="CAL-4152"/>
    <s v="MARZO"/>
    <d v="2026-03-10T00:00:00"/>
    <s v="2616-1690-6003623/2616-1690-6003641"/>
    <s v="RFCU4079312/FSCU8638460"/>
    <s v="SEA IMPO"/>
    <s v="CONTENEDOR"/>
    <n v="0"/>
    <n v="0"/>
    <n v="74000"/>
    <n v="11840"/>
    <n v="2960"/>
    <n v="82880"/>
    <s v="MXN"/>
    <n v="4654.9506590956316"/>
    <s v="VARIAS"/>
    <s v="JE-CHN"/>
    <s v="CHN"/>
    <s v="ZCL"/>
    <s v="JEG"/>
    <s v="M19"/>
    <s v="I"/>
    <s v="SEA IMPO"/>
    <s v="67120000"/>
    <s v="NO COMMENTS"/>
    <m/>
    <m/>
    <s v="11"/>
    <s v="NO"/>
    <n v="0"/>
    <s v="NO"/>
    <m/>
    <m/>
    <m/>
  </r>
  <r>
    <s v="11"/>
    <s v="MXG"/>
    <n v="1784"/>
    <x v="15"/>
    <s v="Freight"/>
    <s v="FreightRM-M-001-SI26-M19"/>
    <x v="696"/>
    <s v="CAL-4148"/>
    <s v="MARZO"/>
    <d v="2026-03-07T00:00:00"/>
    <s v="2616-1690-6004361"/>
    <s v="FANU5005700"/>
    <s v="SEA IMPO"/>
    <s v="CONTENEDOR"/>
    <n v="0"/>
    <n v="0"/>
    <n v="20250"/>
    <n v="3240"/>
    <n v="810"/>
    <n v="22680"/>
    <s v="MXN"/>
    <n v="1273.8209573876561"/>
    <s v="VARIAS"/>
    <s v="JE-CHN"/>
    <s v="CHN"/>
    <s v="ZCL"/>
    <s v="JEG"/>
    <s v="M19"/>
    <s v="I"/>
    <s v="SEA IMPO"/>
    <s v="67120000"/>
    <s v="NO COMMENTS"/>
    <m/>
    <m/>
    <s v="11"/>
    <s v="NO"/>
    <n v="0"/>
    <s v="NO"/>
    <m/>
    <m/>
    <m/>
  </r>
  <r>
    <s v="11"/>
    <s v="MXG"/>
    <n v="1785"/>
    <x v="15"/>
    <s v="Freight"/>
    <s v="FreightRM-M-036-SI26-M19"/>
    <x v="1386"/>
    <s v="CAL-4151"/>
    <s v="MARZO"/>
    <d v="2026-03-10T00:00:00"/>
    <s v="2616-1690-6003642"/>
    <s v="MSDU7952040"/>
    <s v="SEA IMPO"/>
    <s v="CONTENEDOR"/>
    <n v="0"/>
    <n v="0"/>
    <n v="48000"/>
    <n v="7680"/>
    <n v="1920"/>
    <n v="53760"/>
    <s v="MXN"/>
    <n v="3019.4274545485182"/>
    <s v="VARIAS"/>
    <s v="JE-CHN"/>
    <s v="CHN"/>
    <s v="ZCL"/>
    <s v="JEG"/>
    <s v="M19"/>
    <s v="I"/>
    <s v="SEA IMPO"/>
    <s v="67120000"/>
    <s v="NO COMMENTS"/>
    <m/>
    <m/>
    <s v="11"/>
    <s v="NO"/>
    <n v="0"/>
    <s v="NO"/>
    <m/>
    <m/>
    <m/>
  </r>
  <r>
    <s v="11"/>
    <s v="MXG"/>
    <n v="1786"/>
    <x v="15"/>
    <s v="Freight"/>
    <s v="FreightRM-M-074-SI26-M19"/>
    <x v="1387"/>
    <s v="CAL-4156"/>
    <s v="MARZO"/>
    <d v="2026-03-13T00:00:00"/>
    <s v="2616-1690-6004355"/>
    <s v="CAIU8827996"/>
    <s v="SEA IMPO"/>
    <s v="CONTENEDOR"/>
    <n v="0"/>
    <n v="0"/>
    <n v="48000"/>
    <n v="7680"/>
    <n v="1920"/>
    <n v="53760"/>
    <s v="MXN"/>
    <n v="3019.4274545485182"/>
    <s v="VARIAS"/>
    <s v="JE-CHN"/>
    <s v="CHN"/>
    <s v="ZCL"/>
    <s v="JEG"/>
    <s v="M19"/>
    <s v="I"/>
    <s v="SEA IMPO"/>
    <s v="67120000"/>
    <s v="NO COMMENTS"/>
    <m/>
    <m/>
    <s v="11"/>
    <s v="NO"/>
    <n v="0"/>
    <s v="NO"/>
    <m/>
    <m/>
    <m/>
  </r>
  <r>
    <s v="11"/>
    <s v="MXG"/>
    <n v="1787"/>
    <x v="15"/>
    <s v="Freight"/>
    <s v="FreightRM-M-076-SI26-M19/RM-M-047-SI26-M19"/>
    <x v="1388"/>
    <s v="CAL-4150"/>
    <s v="MARZO"/>
    <d v="2026-03-09T00:00:00"/>
    <s v="2616-1690-6004353/2616-1690-6003635"/>
    <s v="TIIU4965069/OOLU6887625"/>
    <s v="SEA IMPO"/>
    <s v="CONTENEDOR"/>
    <n v="0"/>
    <n v="0"/>
    <n v="74000"/>
    <n v="11840"/>
    <n v="2960"/>
    <n v="82880"/>
    <s v="MXN"/>
    <n v="4654.9506590956316"/>
    <s v="VARIAS"/>
    <s v="JE-CHN"/>
    <s v="CHN"/>
    <s v="ZCL"/>
    <s v="JEG"/>
    <s v="M19"/>
    <s v="I"/>
    <s v="SEA IMPO"/>
    <s v="67120000"/>
    <s v="NO COMMENTS"/>
    <m/>
    <m/>
    <s v="11"/>
    <s v="NO"/>
    <n v="0"/>
    <s v="NO"/>
    <m/>
    <m/>
    <m/>
  </r>
  <r>
    <s v="11"/>
    <s v="MXG"/>
    <n v="1788"/>
    <x v="21"/>
    <s v="Freight"/>
    <s v="FreightRM-A-0088AI25-M19-C7073"/>
    <x v="1389"/>
    <n v="9026"/>
    <s v="MARZO"/>
    <d v="2026-03-12T00:00:00"/>
    <s v="25 47 3416 5001610"/>
    <s v="OTRO"/>
    <s v="IMPORTACION"/>
    <s v="OTRO"/>
    <n v="0"/>
    <n v="1500"/>
    <n v="165"/>
    <n v="26.400000000000002"/>
    <n v="0"/>
    <n v="1691.4"/>
    <s v="USD"/>
    <n v="1691.4"/>
    <d v="2025-03-13T00:00:00"/>
    <s v="KBS-SPRITZTECHNIK CH GBBH"/>
    <s v="ZURICH"/>
    <s v="CDMX"/>
    <s v="JOHNSON ELECTRIC GROUP MEXICO "/>
    <s v="M19"/>
    <s v="I"/>
    <s v="AIR IMPO"/>
    <n v="67180000"/>
    <s v="NO COMMENTS"/>
    <m/>
    <m/>
    <s v="11"/>
    <s v="NO"/>
    <n v="0"/>
    <s v="NO"/>
    <s v="CS000007073"/>
    <m/>
    <m/>
  </r>
  <r>
    <s v="11"/>
    <s v="MXG"/>
    <n v="1789"/>
    <x v="21"/>
    <s v="Freight"/>
    <s v="FreightRM-A-0085AI25-M19-C6979"/>
    <x v="1390"/>
    <n v="9027"/>
    <s v="MARZO"/>
    <d v="2026-03-12T00:00:00"/>
    <s v="25 47 3416 5001610"/>
    <s v="OTRO"/>
    <s v="IMPORTACION"/>
    <s v="OTRO"/>
    <n v="0"/>
    <n v="5454.38"/>
    <n v="1000"/>
    <n v="160"/>
    <n v="0"/>
    <n v="6614.38"/>
    <s v="MXN"/>
    <n v="371.4962903053688"/>
    <d v="2025-03-15T00:00:00"/>
    <s v="JOHNSON ELECTRIC D.O.O NIS"/>
    <s v="BELGRAD"/>
    <s v="CDMX"/>
    <s v="JOHNSON ELECTRIC GROUP MEXICO "/>
    <s v="M19"/>
    <s v="I"/>
    <s v="AIR IMPO"/>
    <n v="67180000"/>
    <s v="NO COMMENTS"/>
    <m/>
    <m/>
    <s v="11"/>
    <s v="NO"/>
    <n v="0"/>
    <s v="NO"/>
    <s v="CS000006979"/>
    <m/>
    <m/>
  </r>
  <r>
    <s v="11"/>
    <s v="MXG"/>
    <n v="1790"/>
    <x v="21"/>
    <s v="Freight"/>
    <s v="FreightRM-A-0266AI25-M19-PFA"/>
    <x v="1391"/>
    <n v="9028"/>
    <s v="MARZO"/>
    <d v="2026-03-12T00:00:00"/>
    <s v="25 47 3416 5005996"/>
    <s v="OTRO"/>
    <s v="IMPORTACION"/>
    <s v="OTRO"/>
    <n v="0"/>
    <n v="1100"/>
    <n v="165"/>
    <n v="26.400000000000002"/>
    <n v="0"/>
    <n v="1291.4000000000001"/>
    <s v="USD"/>
    <n v="1291.4000000000001"/>
    <d v="2025-08-30T00:00:00"/>
    <s v="JOHNSON ELECTRIC INTERNATIONAL"/>
    <s v="ZURICH"/>
    <s v="CDMX"/>
    <s v="JOHNSON ELECTRIC GROUP MEXICO "/>
    <s v="M19"/>
    <s v="I"/>
    <s v="AIR IMPO"/>
    <n v="67180000"/>
    <s v="NO COMMENTS"/>
    <m/>
    <m/>
    <s v="11"/>
    <s v="NO"/>
    <n v="0"/>
    <s v="NO"/>
    <m/>
    <m/>
    <m/>
  </r>
  <r>
    <s v="11"/>
    <s v="MXG"/>
    <n v="1791"/>
    <x v="21"/>
    <s v="Freight"/>
    <s v="FreightRM-A-0032AI26-M19-C9506"/>
    <x v="1267"/>
    <n v="3484"/>
    <s v="MARZO"/>
    <d v="2026-03-12T00:00:00"/>
    <m/>
    <s v="OTRO"/>
    <s v="NACIONAL"/>
    <s v="OTRO"/>
    <n v="0"/>
    <n v="0"/>
    <n v="1000"/>
    <n v="160"/>
    <n v="40"/>
    <n v="1120"/>
    <s v="USD"/>
    <n v="1120"/>
    <d v="2026-02-16T00:00:00"/>
    <s v="FELIPE ANGELES "/>
    <s v="MEX"/>
    <s v="ZAC"/>
    <s v="JOHNSON ELECTRIC GROUP MEXICO "/>
    <s v="M19"/>
    <s v="I"/>
    <s v="AIR IMPO"/>
    <n v="67180000"/>
    <s v="NO COMMENTS"/>
    <m/>
    <m/>
    <s v="11"/>
    <s v="NO"/>
    <n v="0"/>
    <s v="NO"/>
    <s v="CS000009506"/>
    <m/>
    <m/>
  </r>
  <r>
    <s v="11"/>
    <s v="MXG"/>
    <n v="1792"/>
    <x v="21"/>
    <s v="Freight"/>
    <s v="FreightRM-A-0253AI25-M19-PFA"/>
    <x v="1392"/>
    <n v="3483"/>
    <s v="MARZO"/>
    <d v="2026-03-12T00:00:00"/>
    <m/>
    <s v="OTRO"/>
    <s v="NACIONAL"/>
    <s v="OTRO"/>
    <n v="0"/>
    <n v="0"/>
    <n v="900"/>
    <n v="144"/>
    <n v="36"/>
    <n v="1008"/>
    <s v="USD"/>
    <n v="1008"/>
    <d v="2025-08-20T00:00:00"/>
    <s v="FELIPE ANGELES "/>
    <s v="MEX"/>
    <s v="ZAC"/>
    <s v="JOHNSON ELECTRIC GROUP MEXICO "/>
    <s v="M19"/>
    <s v="I"/>
    <s v="AIR IMPO"/>
    <n v="67180000"/>
    <s v="NO COMMENTS"/>
    <m/>
    <m/>
    <s v="11"/>
    <s v="NO"/>
    <n v="0"/>
    <s v="NO"/>
    <m/>
    <m/>
    <m/>
  </r>
  <r>
    <s v="11"/>
    <s v="MXG"/>
    <n v="1793"/>
    <x v="21"/>
    <s v="Freight"/>
    <s v="FreightRM-A-0274AI25-M19-C8251"/>
    <x v="1393"/>
    <n v="3482"/>
    <s v="MARZO"/>
    <d v="2026-03-12T00:00:00"/>
    <m/>
    <s v="OTRO"/>
    <s v="NACIONAL"/>
    <s v="OTRO"/>
    <n v="0"/>
    <n v="0"/>
    <n v="1100"/>
    <n v="176"/>
    <n v="44"/>
    <n v="1232"/>
    <s v="USD"/>
    <n v="1232"/>
    <d v="2025-09-05T00:00:00"/>
    <s v="FELIPE ANGELES "/>
    <s v="MEX"/>
    <s v="ZAC"/>
    <s v="JOHNSON ELECTRIC GROUP MEXICO "/>
    <s v="M19"/>
    <s v="I"/>
    <s v="AIR IMPO"/>
    <n v="67180000"/>
    <s v="NO COMMENTS"/>
    <m/>
    <m/>
    <s v="11"/>
    <s v="NO"/>
    <n v="0"/>
    <s v="NO"/>
    <s v="CS000008251"/>
    <m/>
    <m/>
  </r>
  <r>
    <s v="11"/>
    <s v="MXG"/>
    <n v="1794"/>
    <x v="21"/>
    <s v="Freight"/>
    <s v="FreightRM-A-0009AI26-M19-PFA"/>
    <x v="1394"/>
    <n v="3481"/>
    <s v="MARZO"/>
    <d v="2026-03-12T00:00:00"/>
    <m/>
    <s v="OTRO"/>
    <s v="NACIONAL"/>
    <s v="OTRO"/>
    <n v="0"/>
    <n v="0"/>
    <n v="1350"/>
    <n v="216"/>
    <n v="54"/>
    <n v="1512"/>
    <s v="USD"/>
    <n v="1512"/>
    <d v="2025-12-28T00:00:00"/>
    <s v="FELIPE ANGELES "/>
    <s v="MEX"/>
    <s v="ZAC"/>
    <s v="JOHNSON ELECTRIC GROUP MEXICO "/>
    <s v="M19"/>
    <s v="I"/>
    <s v="AIR IMPO"/>
    <n v="67180000"/>
    <s v="NO COMMENTS"/>
    <m/>
    <m/>
    <s v="11"/>
    <s v="NO"/>
    <n v="0"/>
    <s v="NO"/>
    <s v="CS000009051"/>
    <m/>
    <m/>
  </r>
  <r>
    <s v="11"/>
    <s v="MXG"/>
    <n v="1795"/>
    <x v="21"/>
    <s v="Freight"/>
    <s v="FreightRM-A-0017AI26-M19-PFA"/>
    <x v="1395"/>
    <n v="3480"/>
    <s v="MARZO"/>
    <d v="2026-03-12T00:00:00"/>
    <m/>
    <s v="OTRO"/>
    <s v="NACIONAL"/>
    <s v="OTRO"/>
    <n v="0"/>
    <n v="0"/>
    <n v="900"/>
    <n v="144"/>
    <n v="36"/>
    <n v="1008"/>
    <s v="USD"/>
    <n v="1008"/>
    <d v="2026-01-13T00:00:00"/>
    <s v="FELIPE ANGELES "/>
    <s v="MEX"/>
    <s v="ZAC"/>
    <s v="JOHNSON ELECTRIC GROUP MEXICO "/>
    <s v="M19"/>
    <s v="I"/>
    <s v="AIR IMPO"/>
    <n v="67180000"/>
    <s v="NO COMMENTS"/>
    <m/>
    <m/>
    <s v="11"/>
    <s v="NO"/>
    <n v="0"/>
    <s v="NO"/>
    <s v="CS000009049"/>
    <m/>
    <m/>
  </r>
  <r>
    <s v="11"/>
    <s v="MXG"/>
    <n v="1796"/>
    <x v="21"/>
    <s v="Freight"/>
    <s v="FreightRM-A-0012AI26-M19-PFA"/>
    <x v="1396"/>
    <n v="3479"/>
    <s v="MARZO"/>
    <d v="2026-03-12T00:00:00"/>
    <m/>
    <s v="OTRO"/>
    <s v="NACIONAL"/>
    <s v="OTRO"/>
    <n v="0"/>
    <n v="0"/>
    <n v="900"/>
    <n v="144"/>
    <n v="36"/>
    <n v="1008"/>
    <s v="USD"/>
    <n v="1008"/>
    <d v="2026-01-16T00:00:00"/>
    <s v="FELIPE ANGELES "/>
    <s v="MEX"/>
    <s v="ZAC"/>
    <s v="JOHNSON ELECTRIC GROUP MEXICO "/>
    <s v="M19"/>
    <s v="I"/>
    <s v="AIR IMPO"/>
    <n v="67180000"/>
    <s v="NO COMMENTS"/>
    <m/>
    <m/>
    <s v="11"/>
    <s v="NO"/>
    <n v="0"/>
    <s v="NO"/>
    <s v="CS000009049"/>
    <m/>
    <m/>
  </r>
  <r>
    <s v="11"/>
    <s v="MXG"/>
    <n v="1797"/>
    <x v="21"/>
    <s v="Freight"/>
    <s v="FreightRM-V-348-V1I25-M19.1"/>
    <x v="1397"/>
    <n v="3478"/>
    <s v="MARZO"/>
    <d v="2026-03-12T00:00:00"/>
    <m/>
    <s v="OTRO"/>
    <s v="NACIONAL"/>
    <s v="OTRO"/>
    <n v="0"/>
    <n v="0"/>
    <n v="8250"/>
    <n v="1320"/>
    <n v="330"/>
    <n v="9240"/>
    <s v="MXN"/>
    <n v="518.96409375052656"/>
    <d v="2025-12-22T00:00:00"/>
    <s v="FELIPE ANGELES "/>
    <s v="MEX"/>
    <s v="ZAC"/>
    <s v="JOHNSON ELECTRIC GROUP MEXICO "/>
    <s v="M19"/>
    <s v="I"/>
    <s v="LAND IMPO"/>
    <s v="67110002"/>
    <s v="NO COMMENTS"/>
    <m/>
    <m/>
    <s v="11"/>
    <s v="NO"/>
    <n v="0"/>
    <s v="NO"/>
    <m/>
    <m/>
    <m/>
  </r>
  <r>
    <s v="11"/>
    <s v="MXG"/>
    <n v="1798"/>
    <x v="7"/>
    <s v="STORAGE"/>
    <s v="STORAGERM-J-1267LI26-M19"/>
    <x v="1398"/>
    <n v="146849"/>
    <s v="MARZO"/>
    <d v="2026-03-06T00:00:00"/>
    <s v="AUTOMOTIVE PARTS"/>
    <s v="NY620199"/>
    <s v="LAND IMPO"/>
    <s v="N/A"/>
    <n v="0"/>
    <n v="0"/>
    <n v="178.5"/>
    <n v="0"/>
    <n v="0"/>
    <n v="178.5"/>
    <s v="USD"/>
    <n v="178.5"/>
    <s v="VARIAS"/>
    <s v="LDO"/>
    <s v="LDO"/>
    <s v="ZCL"/>
    <s v="JOHNSON MX"/>
    <s v="M19"/>
    <s v="I"/>
    <s v="LAND IMPO"/>
    <s v="67115005"/>
    <s v="NO COMMENTS"/>
    <m/>
    <m/>
    <s v="11"/>
    <s v="NO"/>
    <n v="0"/>
    <s v="NO"/>
    <m/>
    <m/>
    <m/>
  </r>
  <r>
    <s v="11"/>
    <s v="MXG"/>
    <n v="1799"/>
    <x v="7"/>
    <s v="STORAGE"/>
    <s v="STORAGERM-J-1242LI26-M19"/>
    <x v="1399"/>
    <n v="146850"/>
    <s v="MARZO"/>
    <d v="2026-03-06T00:00:00"/>
    <s v="AUTOMOTIVE PARTS"/>
    <s v="NY620308"/>
    <s v="LAND IMPO"/>
    <s v="N/A"/>
    <n v="0"/>
    <n v="0"/>
    <n v="178.5"/>
    <n v="0"/>
    <n v="0"/>
    <n v="178.5"/>
    <s v="USD"/>
    <n v="178.5"/>
    <s v="VARIAS"/>
    <s v="LDO"/>
    <s v="LDO"/>
    <s v="ZCL"/>
    <s v="JOHNSON MX"/>
    <s v="M19"/>
    <s v="I"/>
    <s v="LAND IMPO"/>
    <s v="67115005"/>
    <s v="NO COMMENTS"/>
    <m/>
    <m/>
    <s v="11"/>
    <s v="NO"/>
    <n v="0"/>
    <s v="NO"/>
    <m/>
    <m/>
    <m/>
  </r>
  <r>
    <s v="11"/>
    <s v="MXG"/>
    <n v="1800"/>
    <x v="7"/>
    <s v="STORAGE"/>
    <s v="STORAGEFG-I-0477-AE26-M46"/>
    <x v="1400"/>
    <n v="146851"/>
    <s v="MARZO"/>
    <d v="2026-03-06T00:00:00"/>
    <s v="FEDEX"/>
    <n v="6118008"/>
    <s v="LAND IMPO"/>
    <s v="N/A"/>
    <n v="0"/>
    <n v="0"/>
    <n v="178.5"/>
    <n v="0"/>
    <n v="0"/>
    <n v="178.5"/>
    <s v="USD"/>
    <n v="178.5"/>
    <s v="VARIAS"/>
    <s v="LDO"/>
    <s v="LDO"/>
    <s v="ZCL"/>
    <s v="JOHNSON MX"/>
    <s v="M46"/>
    <s v="O"/>
    <s v="AIR EXPO"/>
    <n v="75640000"/>
    <s v="NO COMMENTS"/>
    <m/>
    <m/>
    <s v="11"/>
    <s v="NO"/>
    <n v="0"/>
    <s v="NO"/>
    <m/>
    <m/>
    <m/>
  </r>
  <r>
    <s v="11"/>
    <s v="MXG"/>
    <n v="1801"/>
    <x v="7"/>
    <s v="STORAGE"/>
    <s v="STORAGERM-J-1192LI26-M19"/>
    <x v="1401"/>
    <n v="146854"/>
    <s v="MARZO"/>
    <d v="2026-03-06T00:00:00"/>
    <s v="AUTOMOTIVE PARTS"/>
    <n v="6117998"/>
    <s v="LAND IMPO"/>
    <s v="N/A"/>
    <n v="0"/>
    <n v="0"/>
    <n v="178.5"/>
    <n v="0"/>
    <n v="0"/>
    <n v="178.5"/>
    <s v="USD"/>
    <n v="178.5"/>
    <s v="VARIAS"/>
    <s v="LDO"/>
    <s v="LDO"/>
    <s v="ZCL"/>
    <s v="JOHNSON MX"/>
    <s v="M19"/>
    <s v="I"/>
    <s v="LAND IMPO"/>
    <s v="67115005"/>
    <s v="NO COMMENTS"/>
    <m/>
    <m/>
    <s v="11"/>
    <s v="NO"/>
    <n v="0"/>
    <s v="NO"/>
    <m/>
    <m/>
    <m/>
  </r>
  <r>
    <s v="11"/>
    <s v="MXG"/>
    <n v="1802"/>
    <x v="7"/>
    <s v="STORAGE"/>
    <s v="STORAGEFG-I-0394-AE25-M46"/>
    <x v="1402"/>
    <n v="146855"/>
    <s v="MARZO"/>
    <d v="2026-03-06T00:00:00"/>
    <m/>
    <m/>
    <s v="LAND IMPO"/>
    <s v="N/A"/>
    <n v="0"/>
    <n v="0"/>
    <n v="178.5"/>
    <n v="0"/>
    <n v="0"/>
    <n v="178.5"/>
    <s v="USD"/>
    <n v="178.5"/>
    <s v="VARIAS"/>
    <s v="LDO"/>
    <s v="LDO"/>
    <s v="ZCL"/>
    <s v="JOHNSON MX"/>
    <s v="M46"/>
    <s v="O"/>
    <s v="AIR EXPO"/>
    <n v="75640000"/>
    <s v="NO COMMENTS"/>
    <m/>
    <m/>
    <s v="11"/>
    <s v="NO"/>
    <n v="0"/>
    <s v="NO"/>
    <m/>
    <m/>
    <m/>
  </r>
  <r>
    <s v="11"/>
    <s v="MXG"/>
    <n v="1803"/>
    <x v="7"/>
    <s v="STORAGE"/>
    <s v="STORAGEFG-R-2141LE25.M19"/>
    <x v="1151"/>
    <n v="146860"/>
    <s v="MARZO"/>
    <d v="2026-03-09T00:00:00"/>
    <n v="38441824"/>
    <m/>
    <s v="LAND IMPO"/>
    <s v="N/A"/>
    <n v="0"/>
    <n v="0"/>
    <n v="31.1"/>
    <n v="0"/>
    <n v="0"/>
    <n v="31.1"/>
    <s v="USD"/>
    <n v="31.1"/>
    <s v="VARIAS"/>
    <s v="LDO"/>
    <s v="LDO"/>
    <s v="ZCL"/>
    <s v="JOHNSON MX"/>
    <s v="M19"/>
    <s v="O"/>
    <s v="LAND EXPO"/>
    <n v="75640000"/>
    <s v="NO COMMENTS"/>
    <m/>
    <m/>
    <s v="11"/>
    <s v="NO"/>
    <n v="0"/>
    <s v="NO"/>
    <m/>
    <m/>
    <m/>
  </r>
  <r>
    <s v="11"/>
    <s v="MXG"/>
    <n v="1804"/>
    <x v="7"/>
    <s v="STORAGE"/>
    <s v="STORAGERM-J-1216LI26-M19"/>
    <x v="1403"/>
    <n v="146903"/>
    <s v="MARZO"/>
    <d v="2026-03-10T00:00:00"/>
    <s v="240-3483-6089023"/>
    <m/>
    <s v="LAND IMPO"/>
    <s v="CAJA:532496"/>
    <n v="0"/>
    <n v="0"/>
    <n v="249.25"/>
    <n v="0"/>
    <n v="0"/>
    <n v="249.25"/>
    <s v="USD"/>
    <n v="249.25"/>
    <s v="VARIAS"/>
    <n v="46069"/>
    <s v="LDO"/>
    <s v="ZCL"/>
    <s v="JOHNSON MX"/>
    <s v="M19"/>
    <s v="I"/>
    <s v="LAND IMPO"/>
    <s v="67115005"/>
    <s v="NO COMMENTS"/>
    <m/>
    <m/>
    <s v="11"/>
    <s v="NO"/>
    <n v="0"/>
    <s v="NO"/>
    <m/>
    <m/>
    <m/>
  </r>
  <r>
    <s v="11"/>
    <s v="MXG"/>
    <n v="1805"/>
    <x v="7"/>
    <s v="STORAGE"/>
    <s v="STORAGERM-J-1222LI26-M19"/>
    <x v="1404"/>
    <n v="146904"/>
    <s v="MARZO"/>
    <d v="2026-03-10T00:00:00"/>
    <s v="800-3483- 6082008"/>
    <m/>
    <s v="LAND IMPO"/>
    <s v="CAJA:94-BE-1B"/>
    <n v="0"/>
    <n v="0"/>
    <n v="55.25"/>
    <n v="0"/>
    <n v="0"/>
    <n v="55.25"/>
    <s v="USD"/>
    <n v="55.25"/>
    <s v="VARIAS"/>
    <n v="46070"/>
    <s v="LDO"/>
    <s v="ZCL"/>
    <s v="JOHNSON MX"/>
    <s v="M19"/>
    <s v="I"/>
    <s v="LAND IMPO"/>
    <s v="67115005"/>
    <s v="NO COMMENTS"/>
    <m/>
    <m/>
    <s v="11"/>
    <s v="NO"/>
    <n v="0"/>
    <s v="NO"/>
    <m/>
    <m/>
    <m/>
  </r>
  <r>
    <s v="11"/>
    <s v="MXG"/>
    <n v="1806"/>
    <x v="7"/>
    <s v="STORAGE"/>
    <s v="STORAGERM-J-1230LI26-M19"/>
    <x v="1405"/>
    <n v="146913"/>
    <s v="MARZO"/>
    <d v="2026-03-10T00:00:00"/>
    <s v="240-3483-6089023"/>
    <n v="6108332"/>
    <s v="LAND IMPO"/>
    <s v="CAJA: 5324100"/>
    <n v="0"/>
    <n v="0"/>
    <n v="449.75"/>
    <n v="0"/>
    <n v="0"/>
    <n v="449.75"/>
    <s v="USD"/>
    <n v="449.75"/>
    <s v="VARIAS"/>
    <n v="46073"/>
    <s v="LDO"/>
    <s v="ZCL"/>
    <s v="JOHNSON MX"/>
    <s v="M19"/>
    <s v="I"/>
    <s v="LAND IMPO"/>
    <s v="67115005"/>
    <s v="NO COMMENTS"/>
    <m/>
    <m/>
    <s v="11"/>
    <s v="NO"/>
    <n v="0"/>
    <s v="NO"/>
    <m/>
    <m/>
    <m/>
  </r>
  <r>
    <s v="11"/>
    <s v="MXG"/>
    <n v="1807"/>
    <x v="7"/>
    <s v="STORAGE"/>
    <s v="STORAGERM-J-1238LI26-M19"/>
    <x v="1194"/>
    <n v="146914"/>
    <s v="MARZO"/>
    <d v="2026-03-10T00:00:00"/>
    <s v="240-3483-6089026"/>
    <s v="WHSE: 41634"/>
    <s v="LAND IMPO"/>
    <s v="CAJA: 532498"/>
    <n v="0"/>
    <n v="0"/>
    <n v="156.75"/>
    <n v="0"/>
    <n v="0"/>
    <n v="156.75"/>
    <s v="USD"/>
    <n v="156.75"/>
    <s v="VARIAS"/>
    <n v="46076"/>
    <s v="LDO"/>
    <s v="ZCL"/>
    <s v="JOHNSON MX"/>
    <s v="M19"/>
    <s v="I"/>
    <s v="LAND IMPO"/>
    <s v="67115005"/>
    <s v="NO COMMENTS"/>
    <m/>
    <m/>
    <s v="11"/>
    <s v="NO"/>
    <n v="0"/>
    <s v="NO"/>
    <m/>
    <m/>
    <m/>
  </r>
  <r>
    <s v="11"/>
    <s v="MXG"/>
    <n v="1808"/>
    <x v="7"/>
    <s v="STORAGE"/>
    <s v="STORAGERM-J-1250LI26-M19"/>
    <x v="1406"/>
    <n v="146915"/>
    <s v="MARZO"/>
    <d v="2026-03-10T00:00:00"/>
    <s v="240-3483-6089026"/>
    <s v="WHSE:41629"/>
    <s v="LAND IMPO"/>
    <s v="CAJA:34-AU-9U"/>
    <n v="0"/>
    <n v="0"/>
    <n v="262"/>
    <n v="0"/>
    <n v="0"/>
    <n v="262"/>
    <s v="USD"/>
    <n v="262"/>
    <s v="VARIAS"/>
    <n v="46079"/>
    <s v="LDO"/>
    <s v="ZCL"/>
    <s v="JOHNSON MX"/>
    <s v="M19"/>
    <s v="I"/>
    <s v="LAND IMPO"/>
    <s v="67115005"/>
    <s v="NO COMMENTS"/>
    <m/>
    <m/>
    <s v="11"/>
    <s v="NO"/>
    <n v="0"/>
    <s v="NO"/>
    <m/>
    <m/>
    <m/>
  </r>
  <r>
    <s v="11"/>
    <s v="MXG"/>
    <n v="1809"/>
    <x v="7"/>
    <s v="STORAGE"/>
    <s v="STORAGEFG-R-2152LE25.M19"/>
    <x v="1361"/>
    <n v="146917"/>
    <s v="MARZO"/>
    <d v="2026-03-11T00:00:00"/>
    <s v="Whse Receipt:0000041680 BL:FG-R-2152LE25.M19"/>
    <s v="WHSE: 41621"/>
    <s v="LAND IMPO"/>
    <n v="561368"/>
    <n v="0"/>
    <n v="0"/>
    <n v="37"/>
    <n v="0"/>
    <n v="0"/>
    <n v="37"/>
    <s v="USD"/>
    <n v="37"/>
    <s v="VARIAS"/>
    <s v="LDO"/>
    <s v="LDO"/>
    <s v="ZCL"/>
    <s v="JOHNSON MX"/>
    <s v="M19"/>
    <s v="O"/>
    <s v="LAND EXPO"/>
    <n v="75640000"/>
    <s v="NO COMMENTS"/>
    <m/>
    <m/>
    <s v="11"/>
    <s v="NO"/>
    <n v="0"/>
    <s v="NO"/>
    <m/>
    <m/>
    <m/>
  </r>
  <r>
    <s v="11"/>
    <s v="MXG"/>
    <n v="1810"/>
    <x v="7"/>
    <s v="STORAGE"/>
    <s v="STORAGEFG-R-2150LE25.M19"/>
    <x v="1380"/>
    <n v="146918"/>
    <s v="MARZO"/>
    <d v="2026-03-11T00:00:00"/>
    <s v="Whse Receipt:0000041668 BL:FG-R-2150LE25.M19"/>
    <s v="WHSE: 41605"/>
    <s v="LAND IMPO"/>
    <n v="553900"/>
    <n v="0"/>
    <n v="0"/>
    <n v="37"/>
    <n v="0"/>
    <n v="0"/>
    <n v="37"/>
    <s v="USD"/>
    <n v="37"/>
    <s v="VARIAS"/>
    <s v="LDO"/>
    <s v="LDO"/>
    <s v="ZCL"/>
    <s v="JOHNSON MX"/>
    <s v="M19"/>
    <s v="O"/>
    <s v="LAND EXPO"/>
    <n v="75640000"/>
    <s v="NO COMMENTS"/>
    <m/>
    <m/>
    <s v="11"/>
    <s v="NO"/>
    <n v="0"/>
    <s v="NO"/>
    <m/>
    <m/>
    <m/>
  </r>
  <r>
    <s v="11"/>
    <s v="MXG"/>
    <n v="1811"/>
    <x v="7"/>
    <s v="STORAGE"/>
    <s v="STORAGEFG-R-2138LE25.M19"/>
    <x v="932"/>
    <n v="146943"/>
    <s v="MARZO"/>
    <d v="2026-03-12T00:00:00"/>
    <s v="ML34-8C590-FF"/>
    <s v="WHSE: 41594"/>
    <s v="LAND IMPO"/>
    <s v="OTRO"/>
    <n v="0"/>
    <n v="0"/>
    <n v="109.1"/>
    <n v="0"/>
    <n v="0"/>
    <n v="109.1"/>
    <s v="USD"/>
    <n v="109.1"/>
    <s v="VARIAS"/>
    <s v="LDO"/>
    <s v="LDO"/>
    <s v="ZCL"/>
    <s v="JOHNSON MX"/>
    <s v="M19"/>
    <s v="O"/>
    <s v="LAND EXPO"/>
    <n v="75640000"/>
    <s v="NO COMMENTS"/>
    <m/>
    <m/>
    <s v="11"/>
    <s v="NO"/>
    <n v="0"/>
    <s v="NO"/>
    <m/>
    <m/>
    <m/>
  </r>
  <r>
    <s v="11"/>
    <s v="MXG"/>
    <n v="1812"/>
    <x v="7"/>
    <s v="STORAGE"/>
    <s v="STORAGEFG-R-1905LE25.M19"/>
    <x v="1407"/>
    <n v="146944"/>
    <s v="MARZO"/>
    <d v="2026-03-12T00:00:00"/>
    <s v="CENTRIFUGAL PUMPS"/>
    <s v="WHSE: 41578"/>
    <s v="LAND IMPO"/>
    <s v="OTRO"/>
    <n v="0"/>
    <n v="0"/>
    <n v="74.3"/>
    <n v="0"/>
    <n v="0"/>
    <n v="74.3"/>
    <s v="USD"/>
    <n v="74.3"/>
    <s v="VARIAS"/>
    <s v="LDO"/>
    <s v="LDO"/>
    <s v="ZCL"/>
    <s v="JOHNSON MX"/>
    <s v="M19"/>
    <s v="O"/>
    <s v="LAND EXPO"/>
    <n v="75640000"/>
    <s v="NO COMMENTS"/>
    <m/>
    <m/>
    <s v="11"/>
    <s v="NO"/>
    <n v="0"/>
    <s v="NO"/>
    <m/>
    <m/>
    <m/>
  </r>
  <r>
    <s v="11"/>
    <s v="MXG"/>
    <n v="1813"/>
    <x v="8"/>
    <s v="Freight"/>
    <s v="FreightRM-R-029-SI26-M19"/>
    <x v="1133"/>
    <n v="4876"/>
    <s v="MARZO"/>
    <d v="2026-03-11T00:00:00"/>
    <m/>
    <s v="MEDUBG234272"/>
    <s v="LAND IMPO"/>
    <s v="CAAU 6957961"/>
    <n v="0"/>
    <n v="0"/>
    <n v="54000"/>
    <n v="8640"/>
    <n v="2160"/>
    <n v="60480"/>
    <s v="MXN"/>
    <n v="3396.8558863670828"/>
    <d v="2026-03-12T00:00:00"/>
    <s v="MSC DOUALA VIII - NH607A"/>
    <s v="ALT"/>
    <s v="ZAC"/>
    <s v="JEG"/>
    <s v="M19"/>
    <s v="I"/>
    <s v="SEA IMPO"/>
    <s v="67120000"/>
    <s v="NO COMMENTS"/>
    <m/>
    <m/>
    <s v="11"/>
    <s v="NO"/>
    <n v="0"/>
    <s v="NO"/>
    <m/>
    <m/>
    <m/>
  </r>
  <r>
    <s v="11"/>
    <s v="MXG"/>
    <n v="1814"/>
    <x v="8"/>
    <s v="Freight"/>
    <s v="FreightRM-R-025-SI26-M19"/>
    <x v="1137"/>
    <n v="4876"/>
    <s v="MARZO"/>
    <d v="2026-03-11T00:00:00"/>
    <m/>
    <s v="OTRO"/>
    <s v="LAND IMPO"/>
    <s v="HAMU 2793079"/>
    <n v="0"/>
    <n v="0"/>
    <n v="0"/>
    <n v="0"/>
    <n v="0"/>
    <n v="0"/>
    <s v="MXN"/>
    <n v="0"/>
    <d v="2026-03-12T00:00:00"/>
    <s v="MSC DOUALA VIII - NH607A"/>
    <s v="ALT"/>
    <s v="ZAC"/>
    <s v="JEG"/>
    <s v="M19"/>
    <s v="I"/>
    <s v="SEA IMPO"/>
    <s v="67120000"/>
    <s v="NO COMMENTS"/>
    <m/>
    <m/>
    <s v="11"/>
    <s v="NO"/>
    <n v="0"/>
    <s v="NO"/>
    <m/>
    <m/>
    <m/>
  </r>
  <r>
    <s v="11"/>
    <s v="MXG"/>
    <n v="1815"/>
    <x v="8"/>
    <s v="Freight"/>
    <s v="FreightRM-R-022-SI26-M19"/>
    <x v="990"/>
    <n v="4888"/>
    <s v="MARZO"/>
    <d v="2026-03-12T00:00:00"/>
    <m/>
    <s v="OTRO"/>
    <s v="LAND IMPO"/>
    <s v="MSNU 1654773"/>
    <n v="0"/>
    <n v="0"/>
    <n v="54000"/>
    <n v="8640"/>
    <n v="2160"/>
    <n v="60480"/>
    <s v="MXN"/>
    <n v="3396.8558863670828"/>
    <d v="2026-03-13T00:00:00"/>
    <s v="VARIOUS"/>
    <s v="ALT"/>
    <s v="ZAC"/>
    <s v="JEG"/>
    <s v="M19"/>
    <s v="I"/>
    <s v="SEA IMPO"/>
    <s v="67120000"/>
    <s v="NO COMMENTS"/>
    <m/>
    <m/>
    <s v="11"/>
    <s v="NO"/>
    <n v="0"/>
    <s v="NO"/>
    <m/>
    <m/>
    <m/>
  </r>
  <r>
    <s v="11"/>
    <s v="MXG"/>
    <n v="1816"/>
    <x v="8"/>
    <s v="Freight"/>
    <s v="FreightRM-R-027-SI26-M19"/>
    <x v="996"/>
    <n v="4888"/>
    <s v="MARZO"/>
    <d v="2026-03-12T00:00:00"/>
    <m/>
    <s v="OTRO"/>
    <s v="LAND IMPO"/>
    <s v="TGHU 0087857"/>
    <n v="0"/>
    <n v="0"/>
    <n v="0"/>
    <n v="0"/>
    <n v="0"/>
    <n v="0"/>
    <s v="MXN"/>
    <n v="0"/>
    <s v="VARIAS"/>
    <s v="VARIOUS"/>
    <s v="ALT"/>
    <s v="ZAC"/>
    <s v="JEG"/>
    <s v="M19"/>
    <s v="I"/>
    <s v="SEA IMPO"/>
    <s v="67120000"/>
    <s v="NO COMMENTS"/>
    <m/>
    <m/>
    <s v="11"/>
    <s v="NO"/>
    <n v="0"/>
    <s v="NO"/>
    <m/>
    <m/>
    <m/>
  </r>
  <r>
    <s v="11"/>
    <s v="MXG"/>
    <n v="1817"/>
    <x v="8"/>
    <s v="Freight"/>
    <s v="FreightRM-R-022-SI26-M19"/>
    <x v="990"/>
    <n v="4895"/>
    <s v="MARZO"/>
    <d v="2026-03-14T00:00:00"/>
    <m/>
    <s v="OTRO"/>
    <s v="LAND IMPO"/>
    <s v="CARGA SUELTA "/>
    <n v="0"/>
    <n v="0"/>
    <n v="27750"/>
    <n v="4440"/>
    <n v="1110"/>
    <n v="31080"/>
    <s v="MXN"/>
    <n v="1745.6064971608621"/>
    <d v="2026-03-17T00:00:00"/>
    <s v="VARIOUS"/>
    <s v="ALT"/>
    <s v="ZAC"/>
    <s v="JEG"/>
    <s v="M19"/>
    <s v="I"/>
    <s v="SEA IMPO"/>
    <s v="67120000"/>
    <s v="NO COMMENTS"/>
    <m/>
    <m/>
    <s v="11"/>
    <s v="NO"/>
    <n v="0"/>
    <s v="NO"/>
    <m/>
    <m/>
    <m/>
  </r>
  <r>
    <s v="11"/>
    <s v="MXG"/>
    <n v="1818"/>
    <x v="19"/>
    <s v="Freight"/>
    <s v="FreightRM-J-1254LI26-M19"/>
    <x v="1408"/>
    <s v="9457165-1"/>
    <s v="MARZO"/>
    <d v="2026-03-12T00:00:00"/>
    <s v="OTRO"/>
    <s v="OTRO"/>
    <s v="LAND IMPO"/>
    <s v="OTRO"/>
    <n v="0"/>
    <n v="0"/>
    <n v="2200"/>
    <n v="0"/>
    <n v="0"/>
    <n v="2200"/>
    <s v="USD"/>
    <n v="2200"/>
    <s v="VARIAS"/>
    <s v="Metrican Stamping, LLC"/>
    <s v="USA"/>
    <s v="USA"/>
    <s v="TDS"/>
    <s v="M19"/>
    <s v="I"/>
    <s v="LAND IMPO"/>
    <s v="67110002"/>
    <s v="NO COMMENTS"/>
    <m/>
    <m/>
    <s v="11"/>
    <s v="NO"/>
    <n v="0"/>
    <s v="NO"/>
    <m/>
    <m/>
    <m/>
  </r>
  <r>
    <s v="11"/>
    <s v="MXG"/>
    <n v="1819"/>
    <x v="19"/>
    <s v="Freight"/>
    <s v="FreightRM-J-1266LI26-M19"/>
    <x v="1409"/>
    <s v="9469330-1"/>
    <s v="MARZO"/>
    <d v="2026-03-13T00:00:00"/>
    <s v="OTRO"/>
    <s v="OTRO"/>
    <s v="LAND IMPO"/>
    <s v="OTRO"/>
    <n v="0"/>
    <n v="0"/>
    <n v="2200"/>
    <n v="0"/>
    <n v="0"/>
    <n v="2200"/>
    <s v="USD"/>
    <n v="2200"/>
    <s v="VARIAS"/>
    <s v="Metrican Stamping, LLC"/>
    <s v="USA"/>
    <s v="USA"/>
    <s v="TDS"/>
    <s v="M19"/>
    <s v="I"/>
    <s v="LAND IMPO"/>
    <s v="67110002"/>
    <s v="NO COMMENTS"/>
    <m/>
    <m/>
    <s v="11"/>
    <s v="NO"/>
    <n v="0"/>
    <s v="NO"/>
    <m/>
    <m/>
    <m/>
  </r>
  <r>
    <s v="12"/>
    <s v="MXG"/>
    <n v="1820"/>
    <x v="9"/>
    <s v="Freight"/>
    <s v="FREIGHTRM-A-045-SI26-M19-L"/>
    <x v="1410"/>
    <s v="FV - 277"/>
    <s v="ABRIL"/>
    <d v="2026-03-19T00:00:00"/>
    <m/>
    <s v="SHGZLO6498635V"/>
    <s v="SEA IMPO"/>
    <s v="OTRO"/>
    <n v="0"/>
    <n v="0"/>
    <n v="358"/>
    <n v="47.68"/>
    <n v="0"/>
    <n v="405.68"/>
    <s v="USD"/>
    <n v="405.68"/>
    <d v="2026-03-11T00:00:00"/>
    <s v="SHANGHAI KRAH ELECTRONICS CO LTD"/>
    <s v="CHN"/>
    <s v="ZCL"/>
    <s v="JOHNSON ELECTRIC GROUP MEXICO"/>
    <s v="M19"/>
    <s v="I"/>
    <s v="SEA IMPO"/>
    <n v="67110003"/>
    <s v="NO COMMENTS"/>
    <m/>
    <m/>
    <s v="12"/>
    <s v="NO"/>
    <n v="0"/>
    <s v="NO"/>
    <m/>
    <m/>
    <m/>
  </r>
  <r>
    <s v="12"/>
    <s v="MXG"/>
    <n v="1821"/>
    <x v="9"/>
    <s v="Freight"/>
    <s v="FREIGHTRM-A-038-SI26-M19-L"/>
    <x v="1411"/>
    <s v="FV - 278"/>
    <s v="ABRIL"/>
    <d v="2026-03-19T00:00:00"/>
    <m/>
    <s v="HAMATM6303207V"/>
    <s v="SEA IMPO"/>
    <s v="OTRO"/>
    <n v="0"/>
    <n v="0"/>
    <n v="1747"/>
    <n v="92.32"/>
    <n v="0"/>
    <n v="1839.32"/>
    <s v="USD"/>
    <n v="1839.32"/>
    <d v="2026-03-03T00:00:00"/>
    <s v="Johnson Electric Hungary Kft."/>
    <s v="DEU"/>
    <s v="ZCL"/>
    <s v="JOHNSON ELECTRIC GROUP MEXICO"/>
    <s v="M19"/>
    <s v="I"/>
    <s v="SEA IMPO"/>
    <n v="67110003"/>
    <s v="NO COMMENTS"/>
    <m/>
    <m/>
    <s v="12"/>
    <s v="NO"/>
    <n v="0"/>
    <s v="NO"/>
    <m/>
    <m/>
    <m/>
  </r>
  <r>
    <s v="12"/>
    <s v="MXG"/>
    <n v="1822"/>
    <x v="0"/>
    <s v="Freight"/>
    <s v="FREIGHTAF-A-0046AI26-M19-C9609"/>
    <x v="1412"/>
    <s v="INV-1108"/>
    <s v="ABRIL"/>
    <d v="2026-03-09T00:00:00"/>
    <m/>
    <s v="OTRO"/>
    <s v="AIR IMPO"/>
    <s v="OTRO"/>
    <n v="0"/>
    <n v="0"/>
    <n v="42423"/>
    <n v="0"/>
    <n v="0"/>
    <n v="42423"/>
    <s v="USD"/>
    <n v="42423"/>
    <s v="VARIAS"/>
    <s v="JE_CHINA"/>
    <s v="CHN"/>
    <s v="ZAC"/>
    <s v="JEG"/>
    <s v="M19"/>
    <s v="I"/>
    <s v="AIR IMPO"/>
    <n v="67180000"/>
    <s v="NO COMMENTS"/>
    <m/>
    <m/>
    <s v="12"/>
    <s v="NO"/>
    <n v="0"/>
    <s v="NO"/>
    <m/>
    <m/>
    <m/>
  </r>
  <r>
    <s v="12"/>
    <s v="MXG"/>
    <n v="1823"/>
    <x v="10"/>
    <s v="Broker"/>
    <s v="BROKERFG-V-035-V1E26-M19"/>
    <x v="1413"/>
    <s v="SAGS 33816"/>
    <s v="ABRIL"/>
    <d v="2026-03-17T00:00:00"/>
    <s v="3658-6000997"/>
    <s v="OTRO"/>
    <s v="EXPORTACION"/>
    <s v="V1"/>
    <n v="0"/>
    <n v="0"/>
    <n v="1266.32"/>
    <n v="202.62"/>
    <n v="0"/>
    <n v="1468.94"/>
    <s v="MXN"/>
    <n v="82.470510956281558"/>
    <d v="2026-03-13T00:00:00"/>
    <s v="JEG"/>
    <s v="MEX"/>
    <s v="ZAC"/>
    <s v="ADIENT"/>
    <s v="M19"/>
    <s v="O"/>
    <s v="LAND EXPO"/>
    <s v="59210003"/>
    <s v="NO COMMENTS"/>
    <m/>
    <m/>
    <s v="12"/>
    <s v="NO"/>
    <n v="0"/>
    <s v="NO"/>
    <m/>
    <m/>
    <m/>
  </r>
  <r>
    <s v="12"/>
    <s v="MXG"/>
    <n v="1824"/>
    <x v="10"/>
    <s v="Broker"/>
    <s v="BROKERRM-V-033-V1I26-M46"/>
    <x v="1414"/>
    <s v="SAGS 33861"/>
    <s v="ABRIL"/>
    <d v="2026-03-20T00:00:00"/>
    <m/>
    <s v="OTRO"/>
    <s v="IMPORTACION"/>
    <s v="OTRO"/>
    <n v="0"/>
    <n v="0"/>
    <n v="1815"/>
    <n v="290.39999999999998"/>
    <n v="0"/>
    <n v="2105.4"/>
    <s v="MXN"/>
    <n v="118.20320351229812"/>
    <s v="VARIAS"/>
    <s v="JEG"/>
    <s v="ZAC"/>
    <s v="MEX"/>
    <s v="VARIOUS"/>
    <s v="M46"/>
    <s v="I"/>
    <s v="LAND IMPO"/>
    <s v="67110002"/>
    <s v="NO COMMENTS"/>
    <m/>
    <m/>
    <s v="12"/>
    <s v="NO"/>
    <n v="0"/>
    <s v="NO"/>
    <m/>
    <m/>
    <m/>
  </r>
  <r>
    <s v="12"/>
    <s v="MXG"/>
    <n v="1825"/>
    <x v="10"/>
    <s v="Broker"/>
    <s v="BROKERFG-V-024-V1E26-M01"/>
    <x v="1384"/>
    <s v="SAGS 33817"/>
    <s v="ABRIL"/>
    <d v="2026-03-17T00:00:00"/>
    <s v="3658-6001015"/>
    <s v="OTRO"/>
    <s v="EXPORTACION"/>
    <s v="V1"/>
    <n v="0"/>
    <n v="0"/>
    <n v="2506.37"/>
    <n v="401.03"/>
    <n v="0"/>
    <n v="2907.4"/>
    <s v="MXN"/>
    <n v="163.22978716237083"/>
    <d v="2026-03-13T00:00:00"/>
    <s v="JEG"/>
    <s v="MEX"/>
    <s v="ZAC"/>
    <s v="GRUPO ABC"/>
    <s v="M01"/>
    <s v="O"/>
    <s v="LAND EXPO"/>
    <s v="59210003"/>
    <s v="NO COMMENTS"/>
    <m/>
    <m/>
    <s v="12"/>
    <s v="NO"/>
    <n v="0"/>
    <s v="NO"/>
    <m/>
    <m/>
    <m/>
  </r>
  <r>
    <s v="12"/>
    <s v="MXG"/>
    <n v="1826"/>
    <x v="10"/>
    <s v="Broker"/>
    <s v="BROKERRM-V-043-V1I26-M19"/>
    <x v="1415"/>
    <s v="SAGS 33818"/>
    <s v="ABRIL"/>
    <d v="2026-03-17T00:00:00"/>
    <s v="3658-6001016"/>
    <s v="OTRO"/>
    <s v="IMPORTACION"/>
    <s v="V1"/>
    <n v="0"/>
    <n v="0"/>
    <n v="2175.69"/>
    <n v="348.12"/>
    <n v="0"/>
    <n v="2523.81"/>
    <s v="MXN"/>
    <n v="141.69394274549876"/>
    <d v="2026-03-13T00:00:00"/>
    <s v="GO GLOBAL SLC S DE RL DE CV"/>
    <s v="ZAC"/>
    <s v="MEX"/>
    <s v="JEG"/>
    <s v="M19"/>
    <s v="I"/>
    <s v="LAND IMPO"/>
    <s v="67110002"/>
    <s v="NO COMMENTS"/>
    <m/>
    <m/>
    <s v="12"/>
    <s v="NO"/>
    <n v="0"/>
    <s v="NO"/>
    <m/>
    <m/>
    <m/>
  </r>
  <r>
    <s v="12"/>
    <s v="MXG"/>
    <n v="1827"/>
    <x v="10"/>
    <s v="Broker"/>
    <s v="BROKERRM-V-044-V1I26-MCS"/>
    <x v="1416"/>
    <s v="SAGS 33819"/>
    <s v="ABRIL"/>
    <d v="2026-03-17T00:00:00"/>
    <s v="3658-6001017"/>
    <s v="OTRO"/>
    <s v="IMPORTACION"/>
    <s v="V1"/>
    <n v="0"/>
    <n v="0"/>
    <n v="1431.66"/>
    <n v="229.07"/>
    <n v="0"/>
    <n v="1660.73"/>
    <s v="MXN"/>
    <n v="93.23815245035567"/>
    <d v="2026-03-13T00:00:00"/>
    <s v="GEON PERFORMANCE SOLUTIONS S DE RL DE CV"/>
    <s v="ZAC"/>
    <s v="MEX"/>
    <s v="JEG"/>
    <s v="M17"/>
    <s v="I"/>
    <s v="LAND IMPO"/>
    <s v="67110002"/>
    <s v="NO COMMENTS"/>
    <m/>
    <m/>
    <s v="12"/>
    <s v="NO"/>
    <n v="0"/>
    <s v="NO"/>
    <m/>
    <m/>
    <m/>
  </r>
  <r>
    <s v="12"/>
    <s v="MXG"/>
    <n v="1828"/>
    <x v="10"/>
    <s v="Broker"/>
    <s v="BROKERRM-V-049-V1I26-M01"/>
    <x v="1069"/>
    <s v="SAGS 33820"/>
    <s v="ABRIL"/>
    <d v="2026-03-17T00:00:00"/>
    <s v="3658-6001023"/>
    <s v="OTRO"/>
    <s v="IMPORTACION"/>
    <s v="V1"/>
    <n v="0"/>
    <n v="0"/>
    <n v="1431.66"/>
    <n v="229.07"/>
    <n v="0"/>
    <n v="1660.73"/>
    <s v="MXN"/>
    <n v="93.23815245035567"/>
    <d v="2026-03-13T00:00:00"/>
    <s v="INNOVACION EN TERMOFORMADO SA DE CV"/>
    <s v="ZAC"/>
    <s v="MEX"/>
    <s v="JEG"/>
    <s v="M01"/>
    <s v="I"/>
    <s v="LAND IMPO"/>
    <s v="67110002"/>
    <s v="NO COMMENTS"/>
    <m/>
    <m/>
    <s v="12"/>
    <s v="NO"/>
    <n v="0"/>
    <s v="NO"/>
    <m/>
    <m/>
    <m/>
  </r>
  <r>
    <s v="12"/>
    <s v="MXG"/>
    <n v="1829"/>
    <x v="10"/>
    <s v="Broker"/>
    <s v="BROKERRM-V-050-V1I26-M01, M46, M19, M23, M61, M62, M63"/>
    <x v="1417"/>
    <s v="SAGS 33821"/>
    <s v="ABRIL"/>
    <d v="2026-03-17T00:00:00"/>
    <s v="3658-6001025"/>
    <s v="OTRO"/>
    <s v="IMPORTACION"/>
    <s v="V1"/>
    <n v="0"/>
    <n v="0"/>
    <n v="3581.08"/>
    <n v="572.98"/>
    <n v="0"/>
    <n v="4154.0600000000004"/>
    <s v="MXN"/>
    <n v="233.22086044566217"/>
    <d v="2026-03-13T00:00:00"/>
    <s v="JOEL GARCIA MARTINEZ"/>
    <s v="ZAC"/>
    <s v="MEX"/>
    <s v="JEG"/>
    <s v="M01"/>
    <s v="I"/>
    <s v="LAND IMPO"/>
    <s v="67110002"/>
    <s v="NO COMMENTS"/>
    <m/>
    <m/>
    <s v="12"/>
    <s v="NO"/>
    <n v="0"/>
    <s v="NO"/>
    <m/>
    <m/>
    <m/>
  </r>
  <r>
    <s v="12"/>
    <s v="MXG"/>
    <n v="1830"/>
    <x v="10"/>
    <s v="Broker"/>
    <s v="BROKERFG-V-026-V1E26-M01"/>
    <x v="1254"/>
    <s v="SAGS 33822"/>
    <s v="ABRIL"/>
    <d v="2026-03-17T00:00:00"/>
    <s v="3658-6001026"/>
    <s v="OTRO"/>
    <s v="EXPORTACION"/>
    <s v="V1"/>
    <n v="0"/>
    <n v="0"/>
    <n v="7962.59"/>
    <n v="1274.02"/>
    <n v="0"/>
    <n v="9236.61"/>
    <s v="MXN"/>
    <n v="518.56981646895031"/>
    <d v="2026-03-13T00:00:00"/>
    <s v="JEG"/>
    <s v="MEX"/>
    <s v="ZAC"/>
    <s v="JE NORTH"/>
    <s v="M01"/>
    <s v="O"/>
    <s v="LAND EXPO"/>
    <s v="59210003"/>
    <s v="NO COMMENTS"/>
    <m/>
    <m/>
    <s v="12"/>
    <s v="NO"/>
    <n v="0"/>
    <s v="NO"/>
    <m/>
    <m/>
    <m/>
  </r>
  <r>
    <s v="12"/>
    <s v="MXT"/>
    <n v="1831"/>
    <x v="10"/>
    <s v="Broker"/>
    <s v="BROKERFG-V-003-V1I26-M01, M19"/>
    <x v="1418"/>
    <s v="SAGS 33823"/>
    <s v="ABRIL"/>
    <d v="2026-03-17T00:00:00"/>
    <s v="3658-6001027"/>
    <s v="OTRO"/>
    <s v="IMPORTACION"/>
    <s v="V1"/>
    <n v="0"/>
    <n v="0"/>
    <n v="7962.59"/>
    <n v="1274.02"/>
    <n v="0"/>
    <n v="9236.61"/>
    <s v="MXN"/>
    <n v="518.56981646895031"/>
    <d v="2026-03-13T00:00:00"/>
    <s v="JEG"/>
    <s v="ZAC"/>
    <s v="MEX"/>
    <s v="JTM"/>
    <s v="M01"/>
    <s v="I"/>
    <s v="LAND IMPO"/>
    <s v="67110002"/>
    <s v="NO COMMENTS"/>
    <m/>
    <m/>
    <s v="12"/>
    <s v="NO"/>
    <n v="0"/>
    <s v="NO"/>
    <m/>
    <m/>
    <m/>
  </r>
  <r>
    <s v="12"/>
    <s v="MXT"/>
    <n v="1832"/>
    <x v="10"/>
    <s v="Broker"/>
    <s v="BROKERFG-V-004-V1I26-M01, M19"/>
    <x v="1419"/>
    <s v="SAGS 33860"/>
    <s v="ABRIL"/>
    <d v="2026-03-20T00:00:00"/>
    <m/>
    <s v="OTRO"/>
    <s v="IMPORTACION"/>
    <s v="OTRO"/>
    <n v="0"/>
    <n v="0"/>
    <n v="165"/>
    <n v="26.4"/>
    <n v="0"/>
    <n v="191.4"/>
    <s v="MXN"/>
    <n v="10.745745773845282"/>
    <s v="VARIAS"/>
    <s v="JEG"/>
    <s v="ZAC"/>
    <s v="MEX"/>
    <s v="VARIOUS"/>
    <s v="M01"/>
    <s v="I"/>
    <s v="LAND IMPO"/>
    <s v="67110002"/>
    <s v="NO COMMENTS"/>
    <m/>
    <m/>
    <s v="12"/>
    <s v="NO"/>
    <n v="0"/>
    <s v="NO"/>
    <m/>
    <m/>
    <m/>
  </r>
  <r>
    <s v="12"/>
    <s v="MXG"/>
    <n v="1833"/>
    <x v="10"/>
    <s v="Broker"/>
    <s v="BROKERRM-V-055-V1I25-MCS, M01, M23"/>
    <x v="1420"/>
    <s v="SAGS 33824"/>
    <s v="ABRIL"/>
    <d v="2026-03-17T00:00:00"/>
    <s v="3658-6001036"/>
    <s v="OTRO"/>
    <s v="IMPORTACION"/>
    <s v="V1"/>
    <n v="0"/>
    <n v="0"/>
    <n v="1431.66"/>
    <n v="229.07"/>
    <n v="0"/>
    <n v="1660.73"/>
    <s v="MXN"/>
    <n v="93.23815245035567"/>
    <d v="2026-03-13T00:00:00"/>
    <s v="METAL ONE STEEL SERVICE DE MEXICO SA DE CV"/>
    <s v="ZAC"/>
    <s v="MEX"/>
    <s v="JEG"/>
    <s v="M17"/>
    <s v="I"/>
    <s v="LAND IMPO"/>
    <s v="67110002"/>
    <s v="NO COMMENTS"/>
    <m/>
    <m/>
    <s v="12"/>
    <s v="NO"/>
    <n v="0"/>
    <s v="NO"/>
    <m/>
    <m/>
    <m/>
  </r>
  <r>
    <s v="12"/>
    <s v="MXG"/>
    <n v="1834"/>
    <x v="10"/>
    <s v="Broker"/>
    <s v="BROKERRM-V-057-V1I26-M23"/>
    <x v="1421"/>
    <s v="SAGS 33825"/>
    <s v="ABRIL"/>
    <d v="2026-03-17T00:00:00"/>
    <s v="3658-6001040"/>
    <s v="OTRO"/>
    <s v="IMPORTACION"/>
    <s v="V1"/>
    <n v="0"/>
    <n v="0"/>
    <n v="1514.33"/>
    <n v="242.3"/>
    <n v="0"/>
    <n v="1756.63"/>
    <s v="MXN"/>
    <n v="98.622253911754655"/>
    <d v="2026-03-13T00:00:00"/>
    <s v="PRECISION MODERNA SA DE CV"/>
    <s v="ZAC"/>
    <s v="MEX"/>
    <s v="JEG"/>
    <s v="M23"/>
    <s v="I"/>
    <s v="LAND IMPO"/>
    <s v="67110002"/>
    <s v="NO COMMENTS"/>
    <m/>
    <m/>
    <s v="12"/>
    <s v="NO"/>
    <n v="0"/>
    <s v="NO"/>
    <m/>
    <m/>
    <m/>
  </r>
  <r>
    <s v="12"/>
    <s v="MXG"/>
    <n v="1835"/>
    <x v="10"/>
    <s v="Broker"/>
    <s v="BROKERFG-V-031-V1E26-M23"/>
    <x v="1422"/>
    <s v="SAGS 33826"/>
    <s v="ABRIL"/>
    <d v="2026-03-17T00:00:00"/>
    <s v="3658-6001045"/>
    <s v="OTRO"/>
    <s v="EXPORTACION"/>
    <s v="V1"/>
    <n v="0"/>
    <n v="0"/>
    <n v="2175.69"/>
    <n v="348.12"/>
    <n v="0"/>
    <n v="2523.81"/>
    <s v="MXN"/>
    <n v="141.69394274549876"/>
    <d v="2026-03-13T00:00:00"/>
    <s v="JEG"/>
    <s v="MEX"/>
    <s v="ZAC"/>
    <s v="BOSCH"/>
    <s v="M23"/>
    <s v="O"/>
    <s v="LAND EXPO"/>
    <s v="59210003"/>
    <s v="NO COMMENTS"/>
    <m/>
    <m/>
    <s v="12"/>
    <s v="NO"/>
    <n v="0"/>
    <s v="NO"/>
    <m/>
    <m/>
    <m/>
  </r>
  <r>
    <s v="12"/>
    <s v="MXG"/>
    <n v="1836"/>
    <x v="10"/>
    <s v="Broker"/>
    <s v="BROKERFG-V-034-V1E26-M19"/>
    <x v="1423"/>
    <s v="SAGS 33827"/>
    <s v="ABRIL"/>
    <d v="2026-03-17T00:00:00"/>
    <s v="3658-6001051"/>
    <s v="OTRO"/>
    <s v="EXPORTACION"/>
    <s v="V1"/>
    <n v="0"/>
    <n v="0"/>
    <n v="1431.66"/>
    <n v="229.07"/>
    <n v="0"/>
    <n v="1660.73"/>
    <s v="MXN"/>
    <n v="93.23815245035567"/>
    <d v="2026-03-13T00:00:00"/>
    <s v="JEG"/>
    <s v="MEX"/>
    <s v="ZAC"/>
    <s v="ELICAMEX"/>
    <s v="M19"/>
    <s v="O"/>
    <s v="LAND EXPO"/>
    <s v="59210003"/>
    <s v="NO COMMENTS"/>
    <m/>
    <m/>
    <s v="12"/>
    <s v="NO"/>
    <n v="0"/>
    <s v="NO"/>
    <m/>
    <m/>
    <m/>
  </r>
  <r>
    <s v="12"/>
    <s v="MXT"/>
    <n v="1837"/>
    <x v="10"/>
    <s v="Broker"/>
    <s v="BROKERVA-V-081-F4I25"/>
    <x v="1424"/>
    <s v="SAGS 33845"/>
    <s v="ABRIL"/>
    <d v="2026-03-18T00:00:00"/>
    <s v="3658-6001081"/>
    <s v="OTRO"/>
    <s v="IMPORTACION"/>
    <s v="F4"/>
    <n v="0"/>
    <n v="0"/>
    <n v="1884.44"/>
    <n v="301.52"/>
    <n v="0"/>
    <n v="2185.96"/>
    <s v="MXN"/>
    <n v="122.72607331136277"/>
    <d v="2026-03-18T00:00:00"/>
    <s v="JE NORTH"/>
    <s v="ZAC"/>
    <s v="MEX"/>
    <s v="JTM"/>
    <s v="M19"/>
    <s v="I"/>
    <s v="LAND IMPO"/>
    <s v="67110002"/>
    <s v="NO COMMENTS"/>
    <m/>
    <m/>
    <s v="12"/>
    <s v="NO"/>
    <n v="0"/>
    <s v="NO"/>
    <m/>
    <m/>
    <m/>
  </r>
  <r>
    <s v="12"/>
    <s v="MXG"/>
    <n v="1838"/>
    <x v="11"/>
    <s v="Freight"/>
    <s v="FREIGHTRM-V-067-V1I26-M19.2"/>
    <x v="1425"/>
    <s v="C9530"/>
    <s v="ABRIL"/>
    <d v="2026-03-20T00:00:00"/>
    <s v="26-730 3658-6001802"/>
    <n v="7162"/>
    <s v="NAC"/>
    <s v="S/N"/>
    <n v="0"/>
    <n v="0"/>
    <n v="10800"/>
    <n v="1728"/>
    <n v="0"/>
    <n v="12528"/>
    <s v="MXN"/>
    <n v="703.35790519714578"/>
    <d v="2026-03-20T00:00:00"/>
    <s v="SLP-ZAC"/>
    <s v="ASAHI"/>
    <s v="JOHNSON "/>
    <s v="ZAC"/>
    <s v="M19"/>
    <s v="I"/>
    <s v="LAND IMPO"/>
    <s v="67110002"/>
    <s v="NO COMMENTS"/>
    <m/>
    <m/>
    <s v="12"/>
    <s v="NO"/>
    <n v="0"/>
    <s v="NO"/>
    <m/>
    <m/>
    <m/>
  </r>
  <r>
    <s v="12"/>
    <s v="MXG"/>
    <n v="1839"/>
    <x v="11"/>
    <s v="Freight"/>
    <s v="FREIGHTFG-V-023-V1E26-M46.1"/>
    <x v="926"/>
    <s v="C9487"/>
    <s v="ABRIL"/>
    <d v="2026-03-17T00:00:00"/>
    <s v="26-730-3658-6001808"/>
    <n v="7101"/>
    <s v="NAC"/>
    <s v="RB-002"/>
    <n v="0"/>
    <n v="0"/>
    <n v="10500"/>
    <n v="1680"/>
    <n v="420"/>
    <n v="11760"/>
    <s v="MXN"/>
    <n v="660.24017920804874"/>
    <d v="2026-03-17T00:00:00"/>
    <s v="ZAC-SLP"/>
    <s v="JOHNSON"/>
    <s v="CONTINENTAL"/>
    <s v="ZAC"/>
    <s v="M46"/>
    <s v="O"/>
    <s v="LAND EXPO"/>
    <s v="59210003"/>
    <s v="NO COMMENTS"/>
    <m/>
    <m/>
    <s v="12"/>
    <s v="NO"/>
    <n v="0"/>
    <s v="NO"/>
    <m/>
    <m/>
    <m/>
  </r>
  <r>
    <s v="12"/>
    <s v="MXG"/>
    <n v="1840"/>
    <x v="11"/>
    <s v="Freight"/>
    <s v="FREIGHTRM-V-067-V1I26-M19"/>
    <x v="1302"/>
    <s v="C9488"/>
    <s v="ABRIL"/>
    <d v="2026-03-17T00:00:00"/>
    <s v="RM-V 067-V1I26-M19.1"/>
    <n v="7100"/>
    <s v="NAC"/>
    <s v="RB-002"/>
    <n v="0"/>
    <n v="0"/>
    <n v="10800"/>
    <n v="1728"/>
    <n v="432"/>
    <n v="12096"/>
    <s v="MXN"/>
    <n v="679.10418432827862"/>
    <d v="2026-03-17T00:00:00"/>
    <s v="SLP-ZAC"/>
    <s v="ASAHI"/>
    <s v="JOHNSON "/>
    <s v="ZAC"/>
    <s v="M19"/>
    <s v="I"/>
    <s v="LAND IMPO"/>
    <s v="67110002"/>
    <s v="NO COMMENTS"/>
    <m/>
    <m/>
    <s v="12"/>
    <s v="NO"/>
    <n v="0"/>
    <s v="NO"/>
    <m/>
    <m/>
    <m/>
  </r>
  <r>
    <s v="12"/>
    <s v="MXG"/>
    <n v="1841"/>
    <x v="11"/>
    <s v="Freight"/>
    <s v="FREIGHTFG-V-031-V1E26-M23"/>
    <x v="1422"/>
    <s v="C9490"/>
    <s v="ABRIL"/>
    <d v="2026-03-17T00:00:00"/>
    <s v="26-730 3658-6001846"/>
    <n v="7094"/>
    <s v="NAC"/>
    <s v="RB-002"/>
    <n v="0"/>
    <n v="0"/>
    <n v="10500"/>
    <n v="1680"/>
    <n v="420"/>
    <n v="11760"/>
    <s v="MXN"/>
    <n v="660.24017920804874"/>
    <d v="2026-03-17T00:00:00"/>
    <s v="SLP-ZAC"/>
    <s v="JOHNSON"/>
    <s v="ROBERT BOSCH"/>
    <s v="ZAC"/>
    <s v="M23"/>
    <s v="O"/>
    <s v="LAND EXPO"/>
    <s v="59210003"/>
    <s v="NO COMMENTS"/>
    <m/>
    <m/>
    <s v="12"/>
    <s v="NO"/>
    <n v="0"/>
    <s v="NO"/>
    <m/>
    <m/>
    <m/>
  </r>
  <r>
    <s v="12"/>
    <s v="MXG"/>
    <n v="1842"/>
    <x v="11"/>
    <s v="Freight"/>
    <s v="FREIGHTRM-V-082-V1I26-M01.1"/>
    <x v="1426"/>
    <s v="C9526"/>
    <s v="ABRIL"/>
    <d v="2026-03-20T00:00:00"/>
    <s v="26-730 3658-6001824"/>
    <n v="7163"/>
    <s v="NAC"/>
    <s v="RB-002"/>
    <n v="0"/>
    <n v="0"/>
    <n v="19000"/>
    <n v="3040"/>
    <n v="760"/>
    <n v="21280"/>
    <s v="MXN"/>
    <n v="1194.7203242812309"/>
    <d v="2026-03-20T00:00:00"/>
    <s v="QRO-ZAC"/>
    <s v="INNOVET"/>
    <s v="JOHNSON "/>
    <s v="ZAC"/>
    <s v="M01"/>
    <s v="I"/>
    <s v="LAND IMPO"/>
    <s v="67110002"/>
    <s v="NO COMMENTS"/>
    <m/>
    <m/>
    <s v="12"/>
    <s v="NO"/>
    <n v="0"/>
    <s v="NO"/>
    <m/>
    <m/>
    <m/>
  </r>
  <r>
    <s v="12"/>
    <s v="MXG"/>
    <n v="1843"/>
    <x v="11"/>
    <s v="Freight"/>
    <s v="FREIGHTRM-V-067-V1I26-M19.3"/>
    <x v="1427"/>
    <s v="C9527"/>
    <s v="ABRIL"/>
    <d v="2026-03-20T00:00:00"/>
    <s v="26-730 3658-6001802"/>
    <n v="7173"/>
    <s v="NAC"/>
    <s v="RB-002"/>
    <n v="0"/>
    <n v="0"/>
    <n v="10800"/>
    <n v="1728"/>
    <n v="432"/>
    <n v="12096"/>
    <s v="MXN"/>
    <n v="679.10418432827862"/>
    <d v="2026-03-20T00:00:00"/>
    <s v="SLP-ZAC"/>
    <s v="ASAHI"/>
    <s v="JOHNSON "/>
    <s v="ZAC"/>
    <s v="M19"/>
    <s v="I"/>
    <s v="LAND IMPO"/>
    <s v="67110002"/>
    <s v="NO COMMENTS"/>
    <m/>
    <m/>
    <s v="12"/>
    <s v="NO"/>
    <n v="0"/>
    <s v="NO"/>
    <m/>
    <m/>
    <m/>
  </r>
  <r>
    <s v="12"/>
    <s v="MXG"/>
    <n v="1844"/>
    <x v="11"/>
    <s v="Freight"/>
    <s v="FREIGHTRM-V-067-V1I26-M19.3"/>
    <x v="1427"/>
    <s v="C9528"/>
    <s v="ABRIL"/>
    <d v="2026-03-20T00:00:00"/>
    <s v="26-730 3658-6001802"/>
    <n v="7181"/>
    <s v="NAC"/>
    <s v="RB-002"/>
    <n v="0"/>
    <n v="0"/>
    <n v="10800"/>
    <n v="1728"/>
    <n v="432"/>
    <n v="12096"/>
    <s v="MXN"/>
    <n v="679.10418432827862"/>
    <d v="2026-03-20T00:00:00"/>
    <s v="SLP-ZAC"/>
    <s v="ASAHI"/>
    <s v="JOHNSON "/>
    <s v="ZAC"/>
    <s v="M19"/>
    <s v="I"/>
    <s v="LAND IMPO"/>
    <s v="67110002"/>
    <s v="NO COMMENTS"/>
    <m/>
    <m/>
    <s v="12"/>
    <s v="NO"/>
    <n v="0"/>
    <s v="NO"/>
    <m/>
    <m/>
    <m/>
  </r>
  <r>
    <s v="12"/>
    <s v="MXG"/>
    <n v="1845"/>
    <x v="11"/>
    <s v="Freight"/>
    <s v="FREIGHTRM-V-093-V1I26-M19.3"/>
    <x v="1428"/>
    <s v="C9529"/>
    <s v="ABRIL"/>
    <d v="2026-03-20T00:00:00"/>
    <s v="26-730 3658-6001845"/>
    <n v="7089"/>
    <s v="NAC"/>
    <s v="S/N"/>
    <n v="0"/>
    <n v="0"/>
    <n v="19000"/>
    <n v="3040"/>
    <n v="0"/>
    <n v="22040"/>
    <s v="MXN"/>
    <n v="1237.388907291275"/>
    <d v="2026-03-20T00:00:00"/>
    <s v="MTY-ZAC"/>
    <s v="REA"/>
    <s v="JOHNSON "/>
    <s v="ZAC"/>
    <s v="M19"/>
    <s v="I"/>
    <s v="LAND IMPO"/>
    <s v="67110002"/>
    <s v="NO COMMENTS"/>
    <m/>
    <m/>
    <s v="12"/>
    <s v="NO"/>
    <n v="0"/>
    <s v="NO"/>
    <m/>
    <m/>
    <m/>
  </r>
  <r>
    <s v="12"/>
    <s v="MXG"/>
    <n v="1846"/>
    <x v="11"/>
    <s v="Freight"/>
    <s v="FREIGHTRM-V-041-V1I26-M19.1"/>
    <x v="930"/>
    <s v="C9489"/>
    <s v="ABRIL"/>
    <d v="2026-03-17T00:00:00"/>
    <s v="26-730-3658-6001013"/>
    <n v="7099"/>
    <s v="STOP OFF"/>
    <s v="RB-002"/>
    <n v="0"/>
    <n v="0"/>
    <n v="2000"/>
    <n v="320"/>
    <n v="80"/>
    <n v="2240"/>
    <s v="MXN"/>
    <n v="125.76003413486642"/>
    <d v="2026-03-17T00:00:00"/>
    <s v="SLP-ZAC"/>
    <s v="EJOTAF"/>
    <s v="JOHNSON "/>
    <s v="ZAC"/>
    <s v="M19"/>
    <s v="I"/>
    <s v="LAND IMPO"/>
    <s v="67110002"/>
    <s v="NO COMMENTS"/>
    <m/>
    <m/>
    <s v="12"/>
    <s v="NO"/>
    <n v="0"/>
    <s v="NO"/>
    <m/>
    <m/>
    <m/>
  </r>
  <r>
    <s v="12"/>
    <s v="MXG"/>
    <n v="1847"/>
    <x v="11"/>
    <s v="Freight"/>
    <s v="FREIGHTFG-R-2164LE25.M19"/>
    <x v="1429"/>
    <s v="C9446"/>
    <s v="ABRIL"/>
    <d v="2026-03-14T00:00:00"/>
    <s v="3483 6085633"/>
    <n v="7115"/>
    <s v="EXPO"/>
    <s v="TB-019"/>
    <n v="0"/>
    <n v="0"/>
    <n v="5500"/>
    <n v="880"/>
    <n v="220"/>
    <n v="6160"/>
    <s v="USD"/>
    <n v="6160"/>
    <d v="2026-03-17T00:00:00"/>
    <s v="ZAC-TENESSEE"/>
    <s v="JOHNSON"/>
    <s v="SAIA-BRUGERSS"/>
    <s v="ZAC"/>
    <s v="M19"/>
    <s v="O"/>
    <s v="LAND EXPO"/>
    <s v="59210003"/>
    <s v="NO COMMENTS"/>
    <m/>
    <m/>
    <s v="12"/>
    <s v="NO"/>
    <n v="0"/>
    <s v="NO"/>
    <m/>
    <m/>
    <m/>
  </r>
  <r>
    <s v="12"/>
    <s v="MXG"/>
    <n v="1848"/>
    <x v="11"/>
    <s v="Freight"/>
    <s v="FREIGHTFG-R-2170LE25.M19"/>
    <x v="1430"/>
    <s v="C9505"/>
    <s v="ABRIL"/>
    <d v="2026-03-18T00:00:00"/>
    <n v="3483"/>
    <n v="7171"/>
    <s v="EXPO"/>
    <s v="TB-029"/>
    <n v="0"/>
    <n v="0"/>
    <n v="6200"/>
    <n v="992"/>
    <n v="248"/>
    <n v="6944"/>
    <s v="USD"/>
    <n v="6944"/>
    <d v="2026-03-20T00:00:00"/>
    <s v="ZAC-KENTUCKY"/>
    <s v="JOHNSON"/>
    <s v="DRAIN KY"/>
    <s v="ZAC"/>
    <s v="M19"/>
    <s v="O"/>
    <s v="LAND EXPO"/>
    <s v="59210003"/>
    <s v="NO COMMENTS"/>
    <m/>
    <m/>
    <s v="12"/>
    <s v="NO"/>
    <n v="0"/>
    <s v="NO"/>
    <m/>
    <m/>
    <m/>
  </r>
  <r>
    <s v="12"/>
    <s v="MXG"/>
    <n v="1849"/>
    <x v="16"/>
    <s v="Freight"/>
    <s v="FREIGHTRM-V-096-V1I26-M19.1"/>
    <x v="1431"/>
    <s v="AGU11750389"/>
    <s v="ABRIL"/>
    <d v="2026-03-21T00:00:00"/>
    <s v="26-730-3658-6001851"/>
    <s v="DG122-0320996"/>
    <s v="EXPO"/>
    <s v="OTRO"/>
    <n v="0"/>
    <n v="0"/>
    <s v=" 2.308,76 "/>
    <n v="369.4"/>
    <n v="0"/>
    <n v="2678.16"/>
    <s v="MXN"/>
    <n v="150.3595950976044"/>
    <d v="2026-03-11T00:00:00"/>
    <s v="WURTH ELEKTRONIKA"/>
    <s v="GUA"/>
    <s v="ZCL"/>
    <s v="JEG"/>
    <s v="M19"/>
    <s v="I"/>
    <s v="LAND IMPO"/>
    <s v="67110002"/>
    <s v="NO COMMENTS"/>
    <m/>
    <m/>
    <s v="12"/>
    <s v="NO"/>
    <n v="0"/>
    <s v="NO"/>
    <m/>
    <m/>
    <m/>
  </r>
  <r>
    <s v="12"/>
    <s v="MXG"/>
    <n v="1850"/>
    <x v="16"/>
    <s v="Freight"/>
    <s v="FREIGHTRM-V-090-V1I26-M23.2"/>
    <x v="1432"/>
    <s v="AGU11750390"/>
    <s v="ABRIL"/>
    <d v="2026-03-21T00:00:00"/>
    <s v="26-730-3658-6001841"/>
    <s v="DG122-0321140"/>
    <s v="EXPO"/>
    <s v="OTRO"/>
    <n v="0"/>
    <n v="0"/>
    <n v="2858.4"/>
    <n v="457.34"/>
    <n v="0"/>
    <n v="3315.74"/>
    <s v="MXN"/>
    <n v="186.15516767068837"/>
    <d v="2026-03-13T00:00:00"/>
    <s v="PRECISION MODERNA"/>
    <s v="NAU"/>
    <s v="ZCL"/>
    <s v="JEG"/>
    <s v="M23"/>
    <s v="I"/>
    <s v="LAND IMPO"/>
    <s v="67110002"/>
    <s v="NO COMMENTS"/>
    <m/>
    <m/>
    <s v="12"/>
    <s v="NO"/>
    <n v="0"/>
    <s v="NO"/>
    <m/>
    <m/>
    <m/>
  </r>
  <r>
    <s v="12"/>
    <s v="MXG"/>
    <n v="1851"/>
    <x v="12"/>
    <s v="Freight"/>
    <s v="FREIGHTRM-J-1251LI26-M19"/>
    <x v="1433"/>
    <n v="6239687002"/>
    <s v="ABRIL"/>
    <d v="2026-03-16T00:00:00"/>
    <s v="OTRO"/>
    <s v="OTRO"/>
    <s v="LAND IMPO"/>
    <s v="OTRO"/>
    <n v="0"/>
    <n v="0"/>
    <n v="267.98"/>
    <n v="0"/>
    <n v="0"/>
    <n v="267.98"/>
    <s v="USD"/>
    <n v="267.98"/>
    <s v="VARIAS"/>
    <s v="Elkem Silicones USA"/>
    <s v="USA"/>
    <s v="USA"/>
    <s v="TDS"/>
    <s v="M19"/>
    <s v="I"/>
    <s v="LAND IMPO"/>
    <s v="67110002"/>
    <s v="NO COMMENTS"/>
    <m/>
    <m/>
    <s v="12"/>
    <s v="NO"/>
    <n v="0"/>
    <s v="NO"/>
    <m/>
    <m/>
    <m/>
  </r>
  <r>
    <s v="12"/>
    <s v="MXG"/>
    <n v="1852"/>
    <x v="13"/>
    <s v="Broker"/>
    <s v="BROKERRM-I-1144-AI26-M19"/>
    <x v="1434"/>
    <s v="DHEXM 44690"/>
    <s v="ABRIL"/>
    <d v="2026-03-19T00:00:00"/>
    <s v="26- 52- 3600- 6024452"/>
    <n v="5703470371"/>
    <s v="AIR IMPO"/>
    <s v="OTRO"/>
    <n v="0"/>
    <n v="0"/>
    <n v="3760.99"/>
    <n v="601.75839999999994"/>
    <n v="0"/>
    <n v="4362.7483999999995"/>
    <s v="MXN"/>
    <n v="244.93722665439009"/>
    <d v="2026-03-18T00:00:00"/>
    <s v="DYSCMCL"/>
    <s v="CHN"/>
    <s v="ZAC"/>
    <s v="JEG"/>
    <s v="M19"/>
    <s v="I"/>
    <s v="AIR IMPO"/>
    <s v="67130000"/>
    <s v="NO COMMENTS"/>
    <m/>
    <m/>
    <s v="12"/>
    <s v="NO"/>
    <n v="0"/>
    <s v="NO"/>
    <m/>
    <m/>
    <m/>
  </r>
  <r>
    <s v="12"/>
    <s v="MXG"/>
    <n v="1853"/>
    <x v="13"/>
    <s v="Broker"/>
    <s v="BROKERRM-I-1131-AI26-M19"/>
    <x v="1435"/>
    <s v="DHEXM 44691"/>
    <s v="ABRIL"/>
    <d v="2026-03-19T00:00:00"/>
    <s v="26- 52- 3600- 6024229"/>
    <n v="7214570215"/>
    <s v="AIR IMPO"/>
    <s v="OTRO"/>
    <n v="0"/>
    <n v="0"/>
    <n v="3646.55"/>
    <n v="583.44000000000005"/>
    <n v="0"/>
    <n v="4229.99"/>
    <s v="MXN"/>
    <n v="237.48378874559981"/>
    <d v="2026-03-17T00:00:00"/>
    <s v="M"/>
    <s v="USA"/>
    <s v="ZAC"/>
    <s v="JEG"/>
    <s v="M19"/>
    <s v="I"/>
    <s v="AIR IMPO"/>
    <s v="67130000"/>
    <s v="NO COMMENTS"/>
    <m/>
    <m/>
    <s v="12"/>
    <s v="NO"/>
    <n v="0"/>
    <s v="NO"/>
    <m/>
    <m/>
    <m/>
  </r>
  <r>
    <s v="12"/>
    <s v="MXG"/>
    <n v="1854"/>
    <x v="13"/>
    <s v="Broker"/>
    <s v="BROKERRM-I-1172-AI26-M19"/>
    <x v="1436"/>
    <s v="DHEXM 44644"/>
    <s v="ABRIL"/>
    <d v="2026-03-18T00:00:00"/>
    <s v="26- 52- 3600- 6024212"/>
    <n v="5167311785"/>
    <s v="AIR IMPO"/>
    <s v="OTRO"/>
    <n v="0"/>
    <n v="0"/>
    <n v="3853.1"/>
    <n v="616.49"/>
    <n v="0"/>
    <n v="4469.59"/>
    <s v="MXN"/>
    <n v="250.93562096824002"/>
    <d v="2026-03-17T00:00:00"/>
    <s v="FDEICL"/>
    <s v="HGK"/>
    <s v="ZAC"/>
    <s v="JEG"/>
    <s v="M19"/>
    <s v="I"/>
    <s v="AIR IMPO"/>
    <s v="67130000"/>
    <s v="NO COMMENTS"/>
    <m/>
    <m/>
    <s v="12"/>
    <s v="NO"/>
    <n v="0"/>
    <s v="NO"/>
    <m/>
    <m/>
    <m/>
  </r>
  <r>
    <s v="12"/>
    <s v="MXG"/>
    <n v="1855"/>
    <x v="13"/>
    <s v="Broker"/>
    <s v="BROKERRM-I-1174-AI26-M19"/>
    <x v="1437"/>
    <s v="DHEXM 44721"/>
    <s v="ABRIL"/>
    <d v="2026-03-20T00:00:00"/>
    <s v="26- 52- 3600- 6024827"/>
    <n v="7726442415"/>
    <s v="AIR IMPO"/>
    <s v="OTRO"/>
    <n v="0"/>
    <n v="0"/>
    <n v="6043.24"/>
    <n v="966.91840000000002"/>
    <n v="0"/>
    <n v="7010.1584000000003"/>
    <s v="MXN"/>
    <n v="393.57042842625918"/>
    <d v="2026-03-19T00:00:00"/>
    <s v="JEIML"/>
    <s v="CHN"/>
    <s v="ZAC"/>
    <s v="JEG"/>
    <s v="M19"/>
    <s v="I"/>
    <s v="AIR IMPO"/>
    <s v="67130000"/>
    <s v="NO COMMENTS"/>
    <m/>
    <m/>
    <s v="12"/>
    <s v="NO"/>
    <n v="0"/>
    <s v="NO"/>
    <m/>
    <m/>
    <m/>
  </r>
  <r>
    <s v="12"/>
    <s v="MXG"/>
    <n v="1856"/>
    <x v="13"/>
    <s v="Broker"/>
    <s v="BROKERRM-I-1164-AI26-M19"/>
    <x v="1438"/>
    <s v="DHEXM 44635"/>
    <s v="ABRIL"/>
    <d v="2026-03-18T00:00:00"/>
    <s v="26- 52- 3600- 6024223"/>
    <n v="4197210065"/>
    <s v="AIR IMPO"/>
    <s v="OTRO"/>
    <n v="0"/>
    <n v="0"/>
    <n v="3743.64"/>
    <n v="598.98239999999998"/>
    <n v="0"/>
    <n v="4342.6224000000002"/>
    <s v="MXN"/>
    <n v="243.80729520483732"/>
    <d v="2026-03-17T00:00:00"/>
    <s v="JENAI"/>
    <s v="USA"/>
    <s v="ZAC"/>
    <s v="JEG"/>
    <s v="M19"/>
    <s v="I"/>
    <s v="AIR IMPO"/>
    <s v="67130000"/>
    <s v="NO COMMENTS"/>
    <m/>
    <m/>
    <s v="12"/>
    <s v="NO"/>
    <n v="0"/>
    <s v="NO"/>
    <m/>
    <m/>
    <m/>
  </r>
  <r>
    <s v="12"/>
    <s v="MXG"/>
    <n v="1857"/>
    <x v="1"/>
    <s v="Freight"/>
    <s v="FREIGHTRM-I-1175-AI26-M19"/>
    <x v="1439"/>
    <s v="ZCLIR00855092"/>
    <s v="ABRIL"/>
    <d v="2026-03-27T00:00:00"/>
    <s v="OTRO"/>
    <s v="VARIAS"/>
    <s v="AIR IMPO"/>
    <s v="OTRO"/>
    <n v="0"/>
    <n v="0"/>
    <n v="54306.38"/>
    <n v="2172.2600000000002"/>
    <n v="0"/>
    <n v="56478.64"/>
    <s v="MXN"/>
    <n v="3170.8730778084073"/>
    <s v="VARIAS"/>
    <s v="VARIOUS"/>
    <s v="VARIOUS"/>
    <s v="ZAC"/>
    <s v="JEG"/>
    <s v="M19"/>
    <s v="I"/>
    <s v="AIR IMPO"/>
    <s v="67130000"/>
    <s v="NO COMMENTS"/>
    <m/>
    <m/>
    <s v="12"/>
    <s v="NO"/>
    <n v="0"/>
    <s v="NO"/>
    <m/>
    <m/>
    <m/>
  </r>
  <r>
    <s v="12"/>
    <s v="MXG"/>
    <n v="1858"/>
    <x v="1"/>
    <s v="Freight"/>
    <s v="FREIGHTFG-I-0512-AE26-M19"/>
    <x v="1440"/>
    <s v="ZCLR006419551"/>
    <s v="ABRIL"/>
    <d v="2026-03-27T00:00:00"/>
    <s v="OTRO"/>
    <s v="VARIAS"/>
    <s v="AIR IMPO"/>
    <s v="OTRO"/>
    <n v="0"/>
    <n v="0"/>
    <n v="26417.119999999999"/>
    <n v="853.26"/>
    <n v="0"/>
    <n v="27270.38"/>
    <s v="MXN"/>
    <n v="1531.0374641387405"/>
    <s v="VARIAS"/>
    <s v="JEG"/>
    <s v="ZAC"/>
    <s v="VARIOUS"/>
    <s v="VARIOUS"/>
    <s v="M19"/>
    <s v="O"/>
    <s v="AIR EXPO"/>
    <s v="59230000"/>
    <s v="NO COMMENTS"/>
    <m/>
    <m/>
    <s v="12"/>
    <s v="NO"/>
    <n v="0"/>
    <s v="NO"/>
    <m/>
    <m/>
    <m/>
  </r>
  <r>
    <s v="12"/>
    <s v="MXG"/>
    <n v="1859"/>
    <x v="17"/>
    <s v="BROKER "/>
    <s v="BROKER RM-J-1283LI26-M19"/>
    <x v="1441"/>
    <s v="A272029"/>
    <s v="ABRIL"/>
    <s v="20/3/2026"/>
    <s v="26-240-3483-6089034"/>
    <s v="OTRO"/>
    <s v="LAND IMPO"/>
    <n v="530692"/>
    <n v="0"/>
    <n v="0"/>
    <n v="224"/>
    <n v="0"/>
    <n v="0"/>
    <n v="224"/>
    <s v="USD"/>
    <n v="224"/>
    <s v="13/3/2026"/>
    <s v="TDS"/>
    <s v="USA"/>
    <s v="ZCL"/>
    <s v="JEG"/>
    <s v="M19"/>
    <s v="I"/>
    <s v="LAND IMPO"/>
    <s v="67110002"/>
    <s v="NO COMMENTS"/>
    <m/>
    <m/>
    <s v="12"/>
    <s v="NO"/>
    <n v="0"/>
    <s v="NO"/>
    <m/>
    <m/>
    <m/>
  </r>
  <r>
    <s v="12"/>
    <s v="MXG"/>
    <n v="1860"/>
    <x v="17"/>
    <s v="BROKER "/>
    <s v="BROKER RM-J-1282LI26-M19"/>
    <x v="1442"/>
    <s v="A272031"/>
    <s v="ABRIL"/>
    <s v="20/3/2026"/>
    <s v="26-240-3483-6089038"/>
    <s v="OTRO"/>
    <s v="LAND IMPO"/>
    <n v="530692"/>
    <n v="0"/>
    <n v="0"/>
    <n v="84"/>
    <n v="0"/>
    <n v="0"/>
    <n v="84"/>
    <s v="USD"/>
    <n v="84"/>
    <s v="13/3/2026"/>
    <s v="TDS"/>
    <s v="USA"/>
    <s v="ZCL"/>
    <s v="JEG"/>
    <s v="M19"/>
    <s v="I"/>
    <s v="LAND IMPO"/>
    <s v="67110002"/>
    <s v="NO COMMENTS"/>
    <m/>
    <m/>
    <s v="12"/>
    <s v="NO"/>
    <n v="0"/>
    <s v="NO"/>
    <m/>
    <m/>
    <m/>
  </r>
  <r>
    <s v="12"/>
    <s v="MXG"/>
    <n v="1861"/>
    <x v="2"/>
    <s v="Broker"/>
    <s v="BROKERRM-A-022-SI26-M19-L-B"/>
    <x v="1443"/>
    <s v="ALT83366"/>
    <s v="ABRIL"/>
    <d v="2026-03-19T00:00:00"/>
    <s v="26-810-3699-6001295"/>
    <n v="721257253"/>
    <s v="IMPO"/>
    <s v="TRHU5621967"/>
    <n v="0"/>
    <n v="3300.2"/>
    <n v="2442.15"/>
    <n v="390.74"/>
    <n v="0"/>
    <n v="6133.09"/>
    <s v="MXN"/>
    <n v="344.32928917509281"/>
    <d v="2026-03-12T00:00:00"/>
    <s v="SACO SHIPPING GMBH"/>
    <s v="GERMANY"/>
    <s v="MEX"/>
    <s v="INTERTEAM, S.A. DE C.V"/>
    <s v="M19"/>
    <s v="I"/>
    <s v="SEA IMPO"/>
    <n v="67110003"/>
    <s v="NO COMMENTS"/>
    <m/>
    <m/>
    <s v="12"/>
    <s v="NO"/>
    <n v="0"/>
    <s v="NO"/>
    <m/>
    <m/>
    <m/>
  </r>
  <r>
    <s v="12"/>
    <s v="MXG"/>
    <n v="1862"/>
    <x v="2"/>
    <s v="Broker"/>
    <s v="BROKERRM-R-029-SI26-M19-B"/>
    <x v="1444"/>
    <s v="ALT83367"/>
    <s v="ABRIL"/>
    <d v="2026-03-19T00:00:00"/>
    <s v="26-810-3699-6001103"/>
    <s v="MEDUBG234272"/>
    <s v="IMPO"/>
    <s v="CAAU6957961"/>
    <n v="0"/>
    <n v="10096.68"/>
    <n v="3605.95"/>
    <n v="576.95000000000005"/>
    <n v="0"/>
    <n v="14279.58"/>
    <s v="MXN"/>
    <n v="801.69663760337312"/>
    <d v="2026-03-10T00:00:00"/>
    <s v="JOHNSON ELECTRIC DOO"/>
    <s v="SERBIA"/>
    <s v="USA"/>
    <s v="JOHNSON ELECTRIC NORTH AMERICA INC"/>
    <s v="M19"/>
    <s v="I"/>
    <s v="SEA IMPO"/>
    <n v="67110003"/>
    <s v="NO COMMENTS"/>
    <m/>
    <m/>
    <s v="12"/>
    <s v="NO"/>
    <n v="0"/>
    <s v="NO"/>
    <m/>
    <m/>
    <m/>
  </r>
  <r>
    <s v="12"/>
    <s v="MXG"/>
    <n v="1863"/>
    <x v="2"/>
    <s v="Broker"/>
    <s v="BROKERRM-I-1138-AI26-M19//RM-I-1140-AI26-M19//RM-I-1141-AI26-M19//RM-I-1142-AI26-M19"/>
    <x v="1445"/>
    <s v="GDL48360"/>
    <s v="ABRIL"/>
    <d v="2026-03-17T00:00:00"/>
    <s v="26-480-3993-6000279"/>
    <s v="CONSOLIDADO"/>
    <s v="AIR IMPO"/>
    <s v="OTRO"/>
    <n v="0"/>
    <n v="29143.23"/>
    <n v="5289.62"/>
    <n v="846.34"/>
    <n v="0"/>
    <n v="35279.19"/>
    <s v="MXN"/>
    <n v="1980.675061897517"/>
    <d v="2026-03-12T00:00:00"/>
    <s v="DICEX SA DE CV"/>
    <s v="HKT"/>
    <s v="ZCL"/>
    <s v="JEG"/>
    <s v="M19"/>
    <s v="I"/>
    <s v="AIR IMPO"/>
    <s v="67130000"/>
    <s v="NO COMMENTS"/>
    <m/>
    <m/>
    <s v="12"/>
    <s v="NO"/>
    <n v="0"/>
    <s v="NO"/>
    <m/>
    <m/>
    <m/>
  </r>
  <r>
    <s v="12"/>
    <s v="MXG"/>
    <n v="1864"/>
    <x v="2"/>
    <s v="Broker"/>
    <s v="BROKERRM-J-1238LI26-M19"/>
    <x v="1194"/>
    <s v="LDO140997"/>
    <s v="ABRIL"/>
    <d v="2026-03-20T00:00:00"/>
    <s v="26-240-3483-6089026"/>
    <s v="OTRO"/>
    <s v="LAND IMPO"/>
    <s v="P8424"/>
    <n v="0"/>
    <n v="1464.75"/>
    <n v="0"/>
    <n v="0"/>
    <n v="0"/>
    <n v="1464.75"/>
    <s v="MXN"/>
    <n v="82.235272321002498"/>
    <d v="2026-02-03T00:00:00"/>
    <s v="TDS"/>
    <s v="USA"/>
    <s v="ZCL"/>
    <s v="JEG"/>
    <s v="M19"/>
    <s v="I"/>
    <s v="LAND IMPO"/>
    <s v="67110002"/>
    <s v="NO COMMENTS"/>
    <m/>
    <m/>
    <s v="12"/>
    <s v="NO"/>
    <n v="0"/>
    <s v="NO"/>
    <m/>
    <m/>
    <m/>
  </r>
  <r>
    <s v="12"/>
    <s v="MXG"/>
    <n v="1865"/>
    <x v="2"/>
    <s v="Broker"/>
    <s v="BROKERAF-A-0046AI26-M19-C9609.D"/>
    <x v="1446"/>
    <s v="MEX128416"/>
    <s v="ABRIL"/>
    <d v="2026-03-20T00:00:00"/>
    <s v="26-85-34166013495"/>
    <s v="K20260226001"/>
    <s v="AIR IMPO"/>
    <s v="OTRO"/>
    <n v="0"/>
    <n v="32292.67"/>
    <n v="2872.01"/>
    <n v="459.52"/>
    <n v="0"/>
    <n v="35624.199999999997"/>
    <s v="MXN"/>
    <n v="2000.0449142979053"/>
    <d v="2026-03-20T00:00:00"/>
    <s v="JOHNSON ELECTRIC NORTH AMERICA INC"/>
    <s v="USA"/>
    <s v="ZAC"/>
    <s v="JEG"/>
    <s v="M19"/>
    <s v="I"/>
    <s v="AIR IMPO"/>
    <n v="67180000"/>
    <s v="NO COMMENTS"/>
    <m/>
    <m/>
    <s v="12"/>
    <s v="NO"/>
    <n v="0"/>
    <s v="NO"/>
    <m/>
    <m/>
    <m/>
  </r>
  <r>
    <s v="12"/>
    <s v="MXG"/>
    <n v="1866"/>
    <x v="2"/>
    <s v="Broker"/>
    <s v="BROKERRM-A-0042AI26-M19-C9048"/>
    <x v="1447"/>
    <s v="MEX128434"/>
    <s v="ABRIL"/>
    <d v="2026-03-20T00:00:00"/>
    <s v="26-85-34166013379"/>
    <s v="MXO101513751656"/>
    <s v="AIR IMPO"/>
    <s v="OTRO"/>
    <n v="0"/>
    <n v="17009.22"/>
    <n v="865.06"/>
    <n v="138.41"/>
    <n v="0"/>
    <n v="18012.689999999999"/>
    <s v="MXN"/>
    <n v="1011.2841559199852"/>
    <d v="2026-03-20T00:00:00"/>
    <s v="JOHNSON ELECTRIC INDUSTRIAL MANUFACTORY LIMITED"/>
    <s v="USA"/>
    <s v="ZAC"/>
    <s v="JEG"/>
    <s v="M19"/>
    <s v="I"/>
    <s v="AIR IMPO"/>
    <n v="67180000"/>
    <s v="NO COMMENTS"/>
    <m/>
    <m/>
    <s v="12"/>
    <s v="NO"/>
    <n v="0"/>
    <s v="NO"/>
    <m/>
    <m/>
    <m/>
  </r>
  <r>
    <s v="12"/>
    <s v="MXG"/>
    <n v="1867"/>
    <x v="2"/>
    <s v="Broker"/>
    <s v="BROKERRM-M-073-SI26-M19-B"/>
    <x v="1448"/>
    <s v="MZO194328"/>
    <s v="ABRIL"/>
    <d v="2026-03-17T00:00:00"/>
    <n v="6004347"/>
    <s v="MEDUYL681960"/>
    <s v="IMPO"/>
    <s v="MSNU6672234"/>
    <n v="0"/>
    <n v="18195.5"/>
    <n v="5388.75"/>
    <n v="862.2"/>
    <n v="0"/>
    <n v="24446.45"/>
    <s v="MXN"/>
    <n v="1372.493922534065"/>
    <d v="2026-03-17T00:00:00"/>
    <s v="JOHNSON ELECTRIC NORTH AMERICA INC"/>
    <s v="CHN"/>
    <s v="ZCL"/>
    <s v="JEG"/>
    <s v="M19"/>
    <s v="I"/>
    <s v="SEA IMPO"/>
    <n v="67110003"/>
    <s v="NO COMMENTS"/>
    <m/>
    <m/>
    <s v="12"/>
    <s v="NO"/>
    <n v="0"/>
    <s v="NO"/>
    <m/>
    <m/>
    <m/>
  </r>
  <r>
    <s v="12"/>
    <s v="MXG"/>
    <n v="1868"/>
    <x v="2"/>
    <s v="Broker"/>
    <s v="BROKERRM-M-036-SI26-M19-B"/>
    <x v="1449"/>
    <s v="MZO194329"/>
    <s v="ABRIL"/>
    <d v="2026-03-17T00:00:00"/>
    <n v="6003642"/>
    <s v="MEDUYM965537"/>
    <s v="IMPO"/>
    <s v="MSDU7952040"/>
    <n v="0"/>
    <n v="36485.449999999997"/>
    <n v="5633.98"/>
    <n v="901.44"/>
    <n v="0"/>
    <n v="43020.87"/>
    <s v="MXN"/>
    <n v="2415.3152141569872"/>
    <d v="2026-03-17T00:00:00"/>
    <s v="JOHNSON ELECTRIC INDUSTRIAL MANUFACTORY LIMITED"/>
    <s v="CHN"/>
    <s v="ZCL"/>
    <s v="JEG"/>
    <s v="M19"/>
    <s v="I"/>
    <s v="SEA IMPO"/>
    <n v="67110003"/>
    <n v="8736776"/>
    <s v="67115005"/>
    <n v="18366.560000000001"/>
    <s v="12"/>
    <s v="NO"/>
    <n v="0"/>
    <s v="NO"/>
    <m/>
    <m/>
    <m/>
  </r>
  <r>
    <s v="12"/>
    <s v="MXG"/>
    <n v="1869"/>
    <x v="2"/>
    <s v="Broker"/>
    <s v="BROKERRM-M-074-SI26-M19-B"/>
    <x v="1450"/>
    <s v="MZO194330"/>
    <s v="ABRIL"/>
    <d v="2026-03-17T00:00:00"/>
    <n v="6004355"/>
    <s v="MEDUYL681945"/>
    <s v="IMPO"/>
    <s v="CAIU8827996"/>
    <n v="0"/>
    <n v="24980.77"/>
    <n v="5293.05"/>
    <n v="846.89"/>
    <n v="0"/>
    <n v="31120.71"/>
    <s v="MXN"/>
    <n v="1747.2060499559279"/>
    <d v="2026-03-17T00:00:00"/>
    <s v="JOHNSON ELECTRIC NORTH AMERICA INC"/>
    <s v="CHN"/>
    <s v="ZCL"/>
    <s v="JEG"/>
    <s v="M19"/>
    <s v="I"/>
    <s v="SEA IMPO"/>
    <n v="67110003"/>
    <n v="8745248"/>
    <s v="67115005"/>
    <n v="21499.17"/>
    <s v="12"/>
    <s v="NO"/>
    <n v="0"/>
    <s v="NO"/>
    <m/>
    <m/>
    <m/>
  </r>
  <r>
    <s v="12"/>
    <s v="MXG"/>
    <n v="1870"/>
    <x v="2"/>
    <s v="Broker"/>
    <s v="BROKERRM-M-037-SI26-M19-B"/>
    <x v="1212"/>
    <s v="MZO194370"/>
    <s v="ABRIL"/>
    <d v="2026-03-18T00:00:00"/>
    <n v="6002924"/>
    <s v="OOLU2038391760"/>
    <s v="IMPO"/>
    <s v="OOCU8732544"/>
    <n v="0"/>
    <n v="7250"/>
    <n v="0"/>
    <n v="0"/>
    <n v="0"/>
    <n v="7250"/>
    <s v="MXN"/>
    <n v="407.03582476686677"/>
    <d v="2026-03-18T00:00:00"/>
    <s v="JOHNSON ELECTRIC INDUSTRIAL MANUFACTORY LIMITED"/>
    <s v="CHN"/>
    <s v="ZCL"/>
    <s v="JEG"/>
    <s v="M19"/>
    <s v="I"/>
    <s v="SEA IMPO"/>
    <n v="67110003"/>
    <s v="COMPLEMENTARIA DE LA CUENTA MZO193382"/>
    <m/>
    <m/>
    <s v="12"/>
    <s v="NO"/>
    <n v="0"/>
    <s v="NO"/>
    <m/>
    <m/>
    <m/>
  </r>
  <r>
    <s v="12"/>
    <s v="MXG"/>
    <n v="1871"/>
    <x v="2"/>
    <s v="Broker"/>
    <s v="BROKERRM-M-016-SI26-M19-B"/>
    <x v="1213"/>
    <s v="MZO194371"/>
    <s v="ABRIL"/>
    <d v="2026-03-18T00:00:00"/>
    <n v="6002936"/>
    <s v="OOLU2038364361"/>
    <s v="IMPO"/>
    <s v="CCLU7371643"/>
    <n v="0"/>
    <n v="13569.5"/>
    <n v="0"/>
    <n v="0"/>
    <n v="0"/>
    <n v="13569.5"/>
    <s v="MXN"/>
    <n v="761.8307067826205"/>
    <d v="2026-03-18T00:00:00"/>
    <s v="JOHNSON ELECTRIC INDUSTRIAL MANUFACTORY LIMITED"/>
    <s v="CHN"/>
    <s v="ZCL"/>
    <s v="JEG"/>
    <s v="M19"/>
    <s v="I"/>
    <s v="SEA IMPO"/>
    <n v="67110003"/>
    <s v="COMPLEMENTARIA DE LA CUENTA MZO193383/MNND23878989"/>
    <s v="67115005"/>
    <n v="6128"/>
    <s v="12"/>
    <s v="NO"/>
    <n v="0"/>
    <s v="NO"/>
    <m/>
    <m/>
    <m/>
  </r>
  <r>
    <s v="12"/>
    <s v="MXG"/>
    <n v="1872"/>
    <x v="2"/>
    <s v="Broker"/>
    <s v="BROKERRM-M-027-SI26-M19-B"/>
    <x v="1214"/>
    <s v="MZO194381"/>
    <s v="ABRIL"/>
    <d v="2026-03-18T00:00:00"/>
    <n v="6002922"/>
    <s v="OOLU2038380901"/>
    <s v="IMPO"/>
    <s v="FFAU2486445"/>
    <n v="0"/>
    <n v="7424"/>
    <n v="0"/>
    <n v="0"/>
    <n v="0"/>
    <n v="7424"/>
    <s v="MXN"/>
    <n v="416.80468456127159"/>
    <d v="2026-03-18T00:00:00"/>
    <s v="JOHNSON ELECTRIC INDUSTRIAL MANUFACTORY LIMITED"/>
    <s v="CHN"/>
    <s v="ZCL"/>
    <s v="JEG"/>
    <s v="M19"/>
    <s v="I"/>
    <s v="SEA IMPO"/>
    <n v="67110003"/>
    <s v="COMPLEMENTARIA DE LA CUENTA MZO193385"/>
    <m/>
    <m/>
    <s v="12"/>
    <s v="NO"/>
    <n v="0"/>
    <s v="NO"/>
    <m/>
    <m/>
    <m/>
  </r>
  <r>
    <s v="12"/>
    <s v="MXG"/>
    <n v="1873"/>
    <x v="2"/>
    <s v="Broker"/>
    <s v="BROKERRM-M-028-SI26-M19-B"/>
    <x v="1215"/>
    <s v="MZO194382"/>
    <s v="ABRIL"/>
    <d v="2026-03-18T00:00:00"/>
    <n v="6002921"/>
    <s v="OOLU2038380900"/>
    <s v="IMPO"/>
    <s v="BMOU5119000"/>
    <n v="0"/>
    <n v="7250"/>
    <n v="0"/>
    <n v="0"/>
    <n v="0"/>
    <n v="7250"/>
    <s v="MXN"/>
    <n v="407.03582476686677"/>
    <d v="2026-03-18T00:00:00"/>
    <s v="JOHNSON ELECTRIC INDUSTRIAL MANUFACTORY LIMITED"/>
    <s v="CHN"/>
    <s v="ZCL"/>
    <s v="JEG"/>
    <s v="M19"/>
    <s v="I"/>
    <s v="SEA IMPO"/>
    <n v="67110003"/>
    <s v="COMPLEMENTARIA DE LA CUENTA MZO193387"/>
    <m/>
    <m/>
    <s v="12"/>
    <s v="NO"/>
    <n v="0"/>
    <s v="NO"/>
    <m/>
    <m/>
    <m/>
  </r>
  <r>
    <s v="12"/>
    <s v="MXG"/>
    <n v="1874"/>
    <x v="2"/>
    <s v="Broker"/>
    <s v="BROKERAF-M-054-SI26-M46-B"/>
    <x v="1114"/>
    <s v="MZO194387"/>
    <s v="ABRIL"/>
    <d v="2026-03-18T00:00:00"/>
    <n v="6003927"/>
    <s v="ZIMUSHH32025321"/>
    <s v="IMPO"/>
    <s v="GAOU6094013"/>
    <n v="0"/>
    <n v="5974"/>
    <n v="0"/>
    <n v="0"/>
    <n v="0"/>
    <n v="5974"/>
    <s v="MXN"/>
    <n v="335.39751960789823"/>
    <d v="2026-03-18T00:00:00"/>
    <s v="JOHNSON ELECTRIC INDUSTRIAL MANUFACTORY LIMITED"/>
    <s v="CHN"/>
    <s v="ZCL"/>
    <s v="JEG"/>
    <s v="M46"/>
    <s v="I"/>
    <s v="SEA IMPO"/>
    <n v="67110003"/>
    <s v="COMPLEMENTARIA DE LA CUENTA MZO192654"/>
    <m/>
    <m/>
    <s v="12"/>
    <s v="NO"/>
    <n v="0"/>
    <s v="NO"/>
    <m/>
    <m/>
    <m/>
  </r>
  <r>
    <s v="12"/>
    <s v="MXG"/>
    <n v="1875"/>
    <x v="2"/>
    <s v="Broker"/>
    <s v="BROKERAF-M-058-SI26-M46-B"/>
    <x v="1116"/>
    <s v="MZO194388"/>
    <s v="ABRIL"/>
    <d v="2026-03-18T00:00:00"/>
    <n v="6003931"/>
    <s v="ZIMUSHH32025343"/>
    <s v="IMPO"/>
    <s v="TCNU5775059"/>
    <n v="0"/>
    <n v="5510"/>
    <n v="0"/>
    <n v="0"/>
    <n v="0"/>
    <n v="5510"/>
    <s v="MXN"/>
    <n v="309.34722682281875"/>
    <d v="2026-03-18T00:00:00"/>
    <s v="JOHNSON ELECTRIC INDUSTRIAL MANUFACTORY LIMITED"/>
    <s v="CHN"/>
    <s v="ZCL"/>
    <s v="JEG"/>
    <s v="M46"/>
    <s v="I"/>
    <s v="SEA IMPO"/>
    <n v="67110003"/>
    <s v="COMPLEMENTARIA DE LA CUENTA MZO192658"/>
    <m/>
    <m/>
    <s v="12"/>
    <s v="NO"/>
    <n v="0"/>
    <s v="NO"/>
    <m/>
    <m/>
    <m/>
  </r>
  <r>
    <s v="12"/>
    <s v="MXG"/>
    <n v="1876"/>
    <x v="2"/>
    <s v="Broker"/>
    <s v="BROKERRM-M-025-SI26-M19-B"/>
    <x v="1208"/>
    <s v="MZO194392"/>
    <s v="ABRIL"/>
    <d v="2026-03-18T00:00:00"/>
    <n v="6003630"/>
    <s v="OOLU2038364370"/>
    <s v="IMPO"/>
    <s v="FFAU3030193"/>
    <n v="0"/>
    <n v="6728"/>
    <n v="0"/>
    <n v="0"/>
    <n v="0"/>
    <n v="6728"/>
    <s v="MXN"/>
    <n v="377.72924538365237"/>
    <d v="2026-03-18T00:00:00"/>
    <s v="JOHNSON ELECTRIC INDUSTRIAL MANUFACTORY LIMITED"/>
    <s v="CHN"/>
    <s v="ZCL"/>
    <s v="JEG"/>
    <s v="M19"/>
    <s v="I"/>
    <s v="SEA IMPO"/>
    <n v="67110003"/>
    <s v="COMPLEMENTARIA DE LA CUENTA MZO193239"/>
    <m/>
    <m/>
    <s v="12"/>
    <s v="NO"/>
    <n v="0"/>
    <s v="NO"/>
    <m/>
    <m/>
    <m/>
  </r>
  <r>
    <s v="12"/>
    <s v="MXG"/>
    <n v="1877"/>
    <x v="2"/>
    <s v="Broker"/>
    <s v="BROKERRM-A-008-SI26-M19-L-B"/>
    <x v="1451"/>
    <s v="MZO194422"/>
    <s v="ABRIL"/>
    <d v="2026-03-18T00:00:00"/>
    <n v="6003853"/>
    <s v="HLCUSHA2601BIXX4"/>
    <s v="IMPO"/>
    <s v="HLCUSHA2601BIXX4"/>
    <n v="0"/>
    <n v="11993.19"/>
    <n v="2397.2600000000002"/>
    <n v="383.56"/>
    <n v="0"/>
    <n v="14774.01"/>
    <s v="MXN"/>
    <n v="829.45535799502579"/>
    <d v="2026-03-18T00:00:00"/>
    <s v="SHANGHAI KRAH ELECTRONICS CO; LTD"/>
    <s v="CHN"/>
    <s v="ZCL"/>
    <s v="JEG"/>
    <s v="M19"/>
    <s v="I"/>
    <s v="SEA IMPO"/>
    <n v="67110003"/>
    <s v="RFE186907"/>
    <s v="67115005"/>
    <n v="9765.99"/>
    <s v="12"/>
    <s v="NO"/>
    <n v="0"/>
    <s v="NO"/>
    <m/>
    <m/>
    <m/>
  </r>
  <r>
    <s v="12"/>
    <s v="MXG"/>
    <n v="1878"/>
    <x v="2"/>
    <s v="Broker"/>
    <s v="BROKERRM-M-069-SI26-M19-B"/>
    <x v="1452"/>
    <s v="MZO194468"/>
    <s v="ABRIL"/>
    <d v="2026-03-19T00:00:00"/>
    <n v="6004359"/>
    <s v="COSU6442899571"/>
    <s v="IMPO"/>
    <s v="OOLU6814423"/>
    <n v="0"/>
    <n v="19313.64"/>
    <n v="4656.01"/>
    <n v="744.96"/>
    <n v="0"/>
    <n v="24714.61"/>
    <s v="MXN"/>
    <n v="1387.5491951919246"/>
    <d v="2026-03-19T00:00:00"/>
    <s v="JOHNSON ELECTRIC NORTH AMERICA INC"/>
    <s v="CHN"/>
    <s v="ZCL"/>
    <s v="JEG"/>
    <s v="M19"/>
    <s v="I"/>
    <s v="SEA IMPO"/>
    <n v="67110003"/>
    <s v="D1407759"/>
    <s v="67115005"/>
    <n v="17746.599999999999"/>
    <s v="12"/>
    <s v="NO"/>
    <n v="0"/>
    <s v="NO"/>
    <m/>
    <m/>
    <m/>
  </r>
  <r>
    <s v="12"/>
    <s v="MXG"/>
    <n v="1879"/>
    <x v="2"/>
    <s v="Broker"/>
    <s v="BROKERRM-M-072-SI26-M19-B"/>
    <x v="1453"/>
    <s v="MZO194469"/>
    <s v="ABRIL"/>
    <d v="2026-03-19T00:00:00"/>
    <n v="6004356"/>
    <s v="COSU6442899573"/>
    <s v="IMPO"/>
    <s v="OOCU7674973"/>
    <n v="0"/>
    <n v="19313.64"/>
    <n v="3701.41"/>
    <n v="592.23"/>
    <n v="0"/>
    <n v="23607.279999999999"/>
    <s v="MXN"/>
    <n v="1325.3805083175666"/>
    <d v="2026-03-19T00:00:00"/>
    <s v="JOHNSON ELECTRIC INDUSTRIAL MANUFACTORY LIMITED"/>
    <s v="CHN"/>
    <s v="ZCL"/>
    <s v="JEG"/>
    <s v="M19"/>
    <s v="I"/>
    <s v="SEA IMPO"/>
    <n v="67110003"/>
    <s v="D1407718"/>
    <s v="67115005"/>
    <n v="17746.599999999999"/>
    <s v="12"/>
    <s v="NO"/>
    <n v="0"/>
    <s v="NO"/>
    <m/>
    <m/>
    <m/>
  </r>
  <r>
    <s v="12"/>
    <s v="MXG"/>
    <n v="1880"/>
    <x v="2"/>
    <s v="Broker"/>
    <s v="BROKERRM-M-071-SI26-M19-B"/>
    <x v="1454"/>
    <s v="MZO194472"/>
    <s v="ABRIL"/>
    <d v="2026-03-19T00:00:00"/>
    <n v="6004357"/>
    <s v="MEDUYL681929"/>
    <s v="IMPO"/>
    <s v="MSMU5810470"/>
    <n v="0"/>
    <n v="21917.759999999998"/>
    <n v="4879.38"/>
    <n v="780.7"/>
    <n v="0"/>
    <n v="27577.84"/>
    <s v="MXN"/>
    <n v="1548.2991516811985"/>
    <d v="2026-03-19T00:00:00"/>
    <s v="JOHNSON ELECTRIC NORTH AMERICA INC"/>
    <s v="CHN"/>
    <s v="ZCL"/>
    <s v="JEG"/>
    <s v="M19"/>
    <s v="I"/>
    <s v="SEA IMPO"/>
    <n v="67110003"/>
    <s v="8747555//8747412"/>
    <s v="67115005"/>
    <n v="18366.559999999998"/>
    <s v="12"/>
    <s v="NO"/>
    <n v="0"/>
    <s v="NO"/>
    <m/>
    <m/>
    <m/>
  </r>
  <r>
    <s v="12"/>
    <s v="MXG"/>
    <n v="1881"/>
    <x v="2"/>
    <s v="Broker"/>
    <s v="BROKERRM-M-068-SI26-M19-B"/>
    <x v="1455"/>
    <s v="MZO194502"/>
    <s v="ABRIL"/>
    <d v="2026-03-19T00:00:00"/>
    <n v="6003855"/>
    <s v="COSU6442899570"/>
    <s v="IMPO"/>
    <s v="TEMU6829020"/>
    <n v="0"/>
    <n v="11998.44"/>
    <n v="3415.03"/>
    <n v="546.41"/>
    <n v="0"/>
    <n v="15959.88"/>
    <s v="MXN"/>
    <n v="896.03350606623735"/>
    <d v="2026-03-19T00:00:00"/>
    <s v="JOHNSON ELECTRIC NORTH AMERICA INC"/>
    <s v="CHN"/>
    <s v="ZCL"/>
    <s v="JEG"/>
    <s v="M19"/>
    <s v="I"/>
    <s v="SEA IMPO"/>
    <n v="67110003"/>
    <s v="NO COMMENTS"/>
    <m/>
    <m/>
    <s v="12"/>
    <s v="NO"/>
    <n v="0"/>
    <s v="NO"/>
    <m/>
    <m/>
    <m/>
  </r>
  <r>
    <s v="12"/>
    <s v="MXG"/>
    <n v="1882"/>
    <x v="2"/>
    <s v="Broker"/>
    <s v="BROKERRM-A-015-SI26-M19-L-B"/>
    <x v="1456"/>
    <s v="MZO194512"/>
    <s v="ABRIL"/>
    <d v="2026-03-19T00:00:00"/>
    <n v="6004374"/>
    <s v="SNLGSHXL0100036"/>
    <s v="IMPO"/>
    <s v="SNLGSHXL0100036"/>
    <n v="0"/>
    <n v="10096.64"/>
    <n v="2555.89"/>
    <n v="408.94"/>
    <n v="0"/>
    <n v="13061.47"/>
    <s v="MXN"/>
    <n v="733.3084433265775"/>
    <d v="2026-03-19T00:00:00"/>
    <s v="JOHNSON ELECTRIC NORTH AMERICA INC"/>
    <s v="CHN"/>
    <s v="ZCL"/>
    <s v="JEG"/>
    <s v="M19"/>
    <s v="I"/>
    <s v="SEA IMPO"/>
    <n v="67110003"/>
    <s v="NO COMMENTS"/>
    <m/>
    <m/>
    <s v="12"/>
    <s v="NO"/>
    <n v="0"/>
    <s v="NO"/>
    <m/>
    <m/>
    <m/>
  </r>
  <r>
    <s v="12"/>
    <s v="MXG"/>
    <n v="1883"/>
    <x v="2"/>
    <s v="Broker"/>
    <s v="BROKERRM-M-256-SI25-M19-L"/>
    <x v="693"/>
    <s v="MZO194628"/>
    <s v="ABRIL"/>
    <d v="2026-03-20T00:00:00"/>
    <s v="26 16 1690 6005274"/>
    <s v="HLCUSEL260104752"/>
    <s v="IMPO"/>
    <s v="HLCUSEL260104752"/>
    <n v="0"/>
    <n v="13553.35"/>
    <n v="2536.88"/>
    <n v="405.9"/>
    <n v="0"/>
    <n v="16496.13"/>
    <s v="MXN"/>
    <n v="926.14012138089026"/>
    <d v="2026-03-20T00:00:00"/>
    <s v="JOHNSON ELECTRIC NORTH AMERICA INC"/>
    <s v="CHN"/>
    <s v="ZCL"/>
    <s v="JEG"/>
    <s v="M19"/>
    <s v="I"/>
    <s v="SEA IMPO"/>
    <n v="67110003"/>
    <s v="RFE188839"/>
    <s v="67115005"/>
    <n v="11503.63"/>
    <s v="12"/>
    <s v="NO"/>
    <n v="0"/>
    <s v="NO"/>
    <m/>
    <m/>
    <m/>
  </r>
  <r>
    <s v="12"/>
    <s v="MXG"/>
    <n v="1884"/>
    <x v="2"/>
    <s v="Broker"/>
    <s v="BROKERRM-M-251-SI25-M19-L-B"/>
    <x v="1457"/>
    <s v="MZO194632"/>
    <s v="ABRIL"/>
    <d v="2026-03-20T00:00:00"/>
    <s v="26 16 1690 6003854"/>
    <s v="HLCUBKK251175422"/>
    <s v="IMPO"/>
    <s v="HLCUBKK251175422"/>
    <n v="0"/>
    <n v="29288.11"/>
    <n v="2490.2399999999998"/>
    <n v="398.44"/>
    <n v="0"/>
    <n v="32176.79"/>
    <s v="MXN"/>
    <n v="1806.4974146207271"/>
    <d v="2026-03-20T00:00:00"/>
    <s v="JOHNSON ELECTRIC NORTH AMERICA INC"/>
    <s v="CHN"/>
    <s v="ZCL"/>
    <s v="JEG"/>
    <s v="M19"/>
    <s v="I"/>
    <s v="SEA IMPO"/>
    <n v="67110003"/>
    <s v="8749039//8747329"/>
    <s v="67115005"/>
    <n v="25358.25"/>
    <s v="12"/>
    <s v="NO"/>
    <n v="0"/>
    <s v="NO"/>
    <m/>
    <m/>
    <m/>
  </r>
  <r>
    <s v="12"/>
    <s v="MXG"/>
    <n v="1885"/>
    <x v="2"/>
    <s v="Broker"/>
    <s v="BROKERRM-A-001-SI26-M19-L-B"/>
    <x v="1458"/>
    <s v="MZO194633"/>
    <s v="ABRIL"/>
    <d v="2026-03-20T00:00:00"/>
    <s v="26 16 1690 6004919"/>
    <s v="HLCUBKK251175422"/>
    <s v="IMPO"/>
    <s v="HLCUBKK251175422"/>
    <n v="0"/>
    <n v="29288.11"/>
    <n v="2583.2199999999998"/>
    <n v="413.31"/>
    <n v="0"/>
    <n v="32284.639999999999"/>
    <s v="MXN"/>
    <n v="1812.5524234070865"/>
    <d v="2026-03-20T00:00:00"/>
    <s v="JOHNSON ELECTRIC INDUSTRIAL MANUFACTORY LIMITED"/>
    <s v="CHN"/>
    <s v="ZCL"/>
    <s v="JEG"/>
    <s v="M19"/>
    <s v="I"/>
    <s v="SEA IMPO"/>
    <n v="67110003"/>
    <s v="8749051//8747346"/>
    <s v="67115005"/>
    <n v="25358.25"/>
    <s v="12"/>
    <s v="NO"/>
    <n v="0"/>
    <s v="NO"/>
    <m/>
    <m/>
    <m/>
  </r>
  <r>
    <s v="12"/>
    <s v="MXG"/>
    <n v="1886"/>
    <x v="2"/>
    <s v="Broker"/>
    <s v="BROKERRM-A-012-SI26-M19-L-B"/>
    <x v="1459"/>
    <s v="MZO194638"/>
    <s v="ABRIL"/>
    <d v="2026-03-20T00:00:00"/>
    <s v="26 16 1690 6005324"/>
    <n v="263768333"/>
    <s v="IMPO"/>
    <n v="263768333"/>
    <n v="0"/>
    <n v="24827.06"/>
    <n v="2495.5500000000002"/>
    <n v="399.29"/>
    <n v="0"/>
    <n v="27721.9"/>
    <s v="MXN"/>
    <n v="1556.3870938764971"/>
    <d v="2026-03-20T00:00:00"/>
    <s v="JOHNSON ELECTRIC NORTH AMERICA INC"/>
    <s v="CHN"/>
    <s v="ZCL"/>
    <s v="JEG"/>
    <s v="M19"/>
    <s v="I"/>
    <s v="SEA IMPO"/>
    <n v="67110003"/>
    <s v="RFE188837"/>
    <s v="67115005"/>
    <n v="23667.06"/>
    <s v="12"/>
    <s v="NO"/>
    <n v="0"/>
    <s v="NO"/>
    <m/>
    <m/>
    <m/>
  </r>
  <r>
    <s v="12"/>
    <s v="MXG"/>
    <n v="1887"/>
    <x v="2"/>
    <s v="Broker"/>
    <s v="BROKERRM-A-016-SI26-M19-L-B"/>
    <x v="1460"/>
    <s v="MZO194667"/>
    <s v="ABRIL"/>
    <d v="2026-03-20T00:00:00"/>
    <s v="26 16 1690 6004693"/>
    <s v="HLCUHKG2601AQNA2"/>
    <s v="IMPO"/>
    <s v="HLCUHKG2601AQNA2"/>
    <n v="0"/>
    <n v="10047.92"/>
    <n v="2466.75"/>
    <n v="394.68"/>
    <n v="0"/>
    <n v="12909.35"/>
    <s v="MXN"/>
    <n v="724.76798957988296"/>
    <d v="2026-03-20T00:00:00"/>
    <s v="JOHNSON ELECTRIC INDUSTRIAL MANUFACTORY LIMITED"/>
    <s v="CHN"/>
    <s v="ZCL"/>
    <s v="JEG"/>
    <s v="M19"/>
    <s v="I"/>
    <s v="SEA IMPO"/>
    <n v="67110003"/>
    <s v="RFE188195"/>
    <s v="67115005"/>
    <n v="6838.2"/>
    <s v="12"/>
    <s v="NO"/>
    <n v="0"/>
    <s v="NO"/>
    <m/>
    <m/>
    <m/>
  </r>
  <r>
    <s v="12"/>
    <s v="MXG"/>
    <n v="1888"/>
    <x v="2"/>
    <s v="Broker"/>
    <s v="BROKERRM-A-011-SI26-M19-L-B"/>
    <x v="1461"/>
    <s v="MZO194760"/>
    <s v="ABRIL"/>
    <d v="2026-03-21T00:00:00"/>
    <s v="26 16 1690 6004694"/>
    <s v="HLCUHKG2601AOWR9"/>
    <s v="IMPO"/>
    <s v="HLCUHKG2601AOWR9"/>
    <n v="0"/>
    <n v="14713.35"/>
    <n v="2466.75"/>
    <n v="394.68"/>
    <n v="0"/>
    <n v="17574.78"/>
    <s v="MXN"/>
    <n v="986.69863067534266"/>
    <d v="2026-03-21T00:00:00"/>
    <s v="JOHNSON ELECTRIC INDUSTRIAL MANUFACTORY LIMITED"/>
    <s v="CHN"/>
    <s v="ZCL"/>
    <s v="JEG"/>
    <s v="M19"/>
    <s v="I"/>
    <s v="SEA IMPO"/>
    <n v="67110003"/>
    <s v="RFE188308"/>
    <s v="67115005"/>
    <n v="11503.63"/>
    <s v="12"/>
    <s v="NO"/>
    <n v="0"/>
    <s v="NO"/>
    <m/>
    <m/>
    <m/>
  </r>
  <r>
    <s v="12"/>
    <s v="MXG"/>
    <n v="1889"/>
    <x v="2"/>
    <s v="Broker"/>
    <s v="BROKERFG-R-2161LE25.M19//FG-R-2160LE25.M01//FG-R-2162LE25.M19"/>
    <x v="1462"/>
    <s v="NL244989"/>
    <s v="ABRIL"/>
    <d v="2026-03-19T00:00:00"/>
    <n v="6085633"/>
    <s v="OTRO"/>
    <s v="LAND EXPO"/>
    <s v="OTRO"/>
    <n v="0"/>
    <n v="0"/>
    <n v="12247.36"/>
    <n v="1959.58"/>
    <n v="0"/>
    <n v="14206.94"/>
    <s v="MXN"/>
    <n v="797.61841935357108"/>
    <s v="VARIAS"/>
    <s v="JEG"/>
    <s v="ZAC"/>
    <s v="USA"/>
    <s v="JENA"/>
    <s v="M19"/>
    <s v="O"/>
    <s v="LAND EXPO"/>
    <s v="59210003"/>
    <s v="NO COMMENTS"/>
    <m/>
    <m/>
    <s v="12"/>
    <s v="NO"/>
    <n v="0"/>
    <s v="NO"/>
    <m/>
    <m/>
    <m/>
  </r>
  <r>
    <s v="12"/>
    <s v="MXG"/>
    <n v="1890"/>
    <x v="2"/>
    <s v="Broker"/>
    <s v="BROKERFG-R-2158LE25.M45"/>
    <x v="1463"/>
    <s v="SLP26864"/>
    <s v="ABRIL"/>
    <d v="2026-03-20T00:00:00"/>
    <s v="26 73 1628 6011263"/>
    <s v="OTRO"/>
    <s v="LAND EXPO"/>
    <s v="OTRO"/>
    <n v="0"/>
    <n v="0"/>
    <n v="742.09"/>
    <n v="386.77"/>
    <n v="0"/>
    <n v="2804.1"/>
    <s v="MXN"/>
    <n v="157.43022844534772"/>
    <s v="VARIAS"/>
    <s v="JEG"/>
    <s v="ZAC"/>
    <s v="USA"/>
    <s v="JENA"/>
    <s v="M61"/>
    <s v="O"/>
    <s v="LAND EXPO"/>
    <s v="59210003"/>
    <s v="NO COMMENTS"/>
    <m/>
    <m/>
    <s v="12"/>
    <s v="NO"/>
    <n v="0"/>
    <s v="NO"/>
    <m/>
    <m/>
    <m/>
  </r>
  <r>
    <s v="12"/>
    <s v="MXG"/>
    <n v="1891"/>
    <x v="3"/>
    <s v="Freight"/>
    <s v="FREIGHTRM-J-1258LI26-M19"/>
    <x v="1464"/>
    <n v="637535"/>
    <s v="ABRIL"/>
    <d v="2026-03-10T00:00:00"/>
    <m/>
    <s v="OTRO"/>
    <s v="LAND IMPO"/>
    <s v="OTRO"/>
    <n v="0"/>
    <n v="0"/>
    <n v="450"/>
    <n v="0"/>
    <n v="0"/>
    <n v="450"/>
    <s v="USD"/>
    <n v="450"/>
    <d v="2026-03-05T00:00:00"/>
    <s v="ULTRACHEM INC 900 Centerpoint Boulevard New Castle Delaware 19720 United States"/>
    <s v="New Castle. DE. 19720. US. United States"/>
    <s v="Laredo. TX. 78045. US. United States"/>
    <s v="TDS 14213 Transportation Avenue Laredo Texas 78045 United States"/>
    <s v="M19"/>
    <s v="I"/>
    <s v="LAND IMPO"/>
    <s v="67110002"/>
    <s v="NO COMMENTS"/>
    <m/>
    <m/>
    <s v="12"/>
    <s v="NO"/>
    <n v="0"/>
    <s v="NO"/>
    <m/>
    <m/>
    <m/>
  </r>
  <r>
    <s v="12"/>
    <s v="MXG"/>
    <n v="1892"/>
    <x v="3"/>
    <s v="Freight"/>
    <s v="FREIGHTRM-J-1239LI26-M19"/>
    <x v="1465"/>
    <n v="639171"/>
    <s v="ABRIL"/>
    <d v="2026-03-17T00:00:00"/>
    <m/>
    <s v="OTRO"/>
    <s v="LAND IMPO"/>
    <s v="OTRO"/>
    <n v="0"/>
    <n v="0"/>
    <n v="690"/>
    <n v="0"/>
    <n v="0"/>
    <n v="690"/>
    <s v="USD"/>
    <n v="690"/>
    <d v="2026-03-09T00:00:00"/>
    <s v="SKYHAWK CHEMICALS INC. // 4702 Shank Road Pearland Texas 77581 United States"/>
    <s v="SKYHAWK CHEMICALS INC. //. United States"/>
    <s v="TDS. United States"/>
    <s v="TDS 14213 Transportation Avenue Laredo Texas 78045 United States"/>
    <s v="M19"/>
    <s v="I"/>
    <s v="LAND IMPO"/>
    <s v="67110002"/>
    <s v="NO COMMENTS"/>
    <m/>
    <m/>
    <s v="12"/>
    <s v="NO"/>
    <n v="0"/>
    <s v="NO"/>
    <m/>
    <m/>
    <m/>
  </r>
  <r>
    <s v="12"/>
    <s v="MXG"/>
    <n v="1893"/>
    <x v="3"/>
    <s v="Freight"/>
    <s v="FREIGHTRM-J-1264LI26-M19"/>
    <x v="1466"/>
    <n v="639216"/>
    <s v="ABRIL"/>
    <d v="2026-03-17T00:00:00"/>
    <m/>
    <s v="OTRO"/>
    <s v="LAND IMPO"/>
    <s v="OTRO"/>
    <n v="0"/>
    <n v="0"/>
    <n v="393"/>
    <n v="0"/>
    <n v="0"/>
    <n v="393"/>
    <s v="USD"/>
    <n v="393"/>
    <d v="2026-03-12T00:00:00"/>
    <s v="NAGASE CHEMTEX AMERICA 100 Innovation Court Delaware Ohio 43015 United States"/>
    <s v="Delaware. OH. 43015. US. United States"/>
    <s v="Laredo. TX. 78045. US. United States"/>
    <s v="TDS 14213 Transportation Avenue Laredo Texas 78045 United States"/>
    <s v="M19"/>
    <s v="I"/>
    <s v="LAND IMPO"/>
    <s v="67110002"/>
    <s v="NO COMMENTS"/>
    <m/>
    <m/>
    <s v="12"/>
    <s v="NO"/>
    <n v="0"/>
    <s v="NO"/>
    <m/>
    <m/>
    <m/>
  </r>
  <r>
    <s v="12"/>
    <s v="MXG"/>
    <n v="1894"/>
    <x v="3"/>
    <s v="Freight"/>
    <s v="FREIGHTRM-J-1268LI26-M19"/>
    <x v="1467"/>
    <n v="639225"/>
    <s v="ABRIL"/>
    <d v="2026-03-17T00:00:00"/>
    <m/>
    <s v="OTRO"/>
    <s v="LAND IMPO"/>
    <s v="OTRO"/>
    <n v="0"/>
    <n v="0"/>
    <n v="712"/>
    <n v="0"/>
    <n v="0"/>
    <n v="712"/>
    <s v="USD"/>
    <n v="712"/>
    <d v="2026-03-10T00:00:00"/>
    <s v="SKYHAWK CHEMICALS INC. // 4702 Shank Road Pearland Texas 77581 United States"/>
    <s v="SKYHAWK CHEMICALS INC. //. United States"/>
    <s v="TDS. United States"/>
    <s v="TDS 14213 Transportation Avenue Laredo Texas 78045 United States"/>
    <s v="M19"/>
    <s v="I"/>
    <s v="LAND IMPO"/>
    <s v="67110002"/>
    <s v="NO COMMENTS"/>
    <m/>
    <m/>
    <s v="12"/>
    <s v="NO"/>
    <n v="0"/>
    <s v="NO"/>
    <m/>
    <m/>
    <m/>
  </r>
  <r>
    <s v="12"/>
    <s v="MXG"/>
    <n v="1895"/>
    <x v="3"/>
    <s v="Freight"/>
    <s v="FREIGHTRM-J-1270LI26-M19"/>
    <x v="1468"/>
    <n v="639227"/>
    <s v="ABRIL"/>
    <d v="2026-03-17T00:00:00"/>
    <m/>
    <s v="OTRO"/>
    <s v="LAND IMPO"/>
    <s v="OTRO"/>
    <n v="0"/>
    <n v="0"/>
    <n v="389"/>
    <n v="0"/>
    <n v="0"/>
    <n v="389"/>
    <s v="USD"/>
    <n v="389"/>
    <d v="2026-03-11T00:00:00"/>
    <s v="SDS R.S. HUGHES COMPANY. INC. 317 East Cedar Avenue McAllen Texas 78501 United States"/>
    <s v="McAllen. TX. 78501. US. United States"/>
    <s v="Laredo. TX. 78045. US. United States"/>
    <s v="TDS 14213 Transportation Avenue Laredo Texas 78045 United States"/>
    <s v="M19"/>
    <s v="I"/>
    <s v="LAND IMPO"/>
    <s v="67110002"/>
    <s v="NO COMMENTS"/>
    <m/>
    <m/>
    <s v="12"/>
    <s v="NO"/>
    <n v="0"/>
    <s v="NO"/>
    <m/>
    <m/>
    <m/>
  </r>
  <r>
    <s v="12"/>
    <s v="MXG"/>
    <n v="1896"/>
    <x v="3"/>
    <s v="Freight"/>
    <s v="FREIGHTRM-J-1263LI26-M19"/>
    <x v="1469"/>
    <n v="639238"/>
    <s v="ABRIL"/>
    <d v="2026-03-17T00:00:00"/>
    <m/>
    <s v="OTRO"/>
    <s v="LAND IMPO"/>
    <s v="OTRO"/>
    <n v="0"/>
    <n v="0"/>
    <n v="1754"/>
    <n v="0"/>
    <n v="0"/>
    <n v="1754"/>
    <s v="USD"/>
    <n v="1754"/>
    <d v="2026-03-15T00:00:00"/>
    <s v="TDS 14213 Transportation Avenue Laredo Texas 78045 United States"/>
    <s v="TDS. United States"/>
    <s v="JOHNSON ELECTRIC GROUP MEXICO. Mexico"/>
    <s v="JOHNSON ELECTRIC GROUP DE MEXICO Boulevard Morelos No. 1109 Mega Parque Industrial Aeropuerto de Calera Calera Zacatecas 98519 Mexico JEG120120DD4"/>
    <s v="M19"/>
    <s v="I"/>
    <s v="LAND IMPO"/>
    <s v="67110002"/>
    <s v="NO COMMENTS"/>
    <m/>
    <m/>
    <s v="12"/>
    <s v="NO"/>
    <n v="0"/>
    <s v="NO"/>
    <m/>
    <m/>
    <m/>
  </r>
  <r>
    <s v="12"/>
    <s v="MXG"/>
    <n v="1897"/>
    <x v="3"/>
    <s v="Freight"/>
    <s v="FREIGHTRM-A-0047AI26-M19-C9382"/>
    <x v="1470"/>
    <n v="639529"/>
    <s v="ABRIL"/>
    <d v="2026-03-18T00:00:00"/>
    <m/>
    <s v="OTRO"/>
    <s v="AIR IMPO"/>
    <s v="OTRO"/>
    <n v="0"/>
    <n v="0"/>
    <n v="1218"/>
    <n v="0"/>
    <n v="0"/>
    <n v="1218"/>
    <s v="USD"/>
    <n v="1218"/>
    <d v="2026-03-14T00:00:00"/>
    <s v="AIFA Circuito Exterior Mexiquense KM 33. Santa Lucia Zumpango de Ocampo Estado de México 55600 Mexico"/>
    <s v="AIFA. Mexico"/>
    <s v="JOHNSON ELECTRIC GROUP MEXICO. Mexico"/>
    <s v="JOHNSON ELECTRIC GROUP DE MEXICO Boulevard Morelos No. 1109 Mega Parque Industrial Aeropuerto de Calera Calera Zacatecas 98519 Mexico JEG120120DD4"/>
    <s v="M19"/>
    <s v="I"/>
    <s v="AIR IMPO"/>
    <n v="67180000"/>
    <s v="NO COMMENTS"/>
    <m/>
    <m/>
    <s v="12"/>
    <s v="NO"/>
    <n v="0"/>
    <s v="NO"/>
    <m/>
    <m/>
    <m/>
  </r>
  <r>
    <s v="12"/>
    <s v="MXG"/>
    <n v="1898"/>
    <x v="3"/>
    <s v="Freight"/>
    <s v="FREIGHTRM-J-1273LI26-M19"/>
    <x v="1471"/>
    <n v="639969"/>
    <s v="ABRIL"/>
    <d v="2026-03-19T00:00:00"/>
    <m/>
    <s v="OTRO"/>
    <s v="LAND IMPO"/>
    <s v="OTRO"/>
    <n v="0"/>
    <n v="0"/>
    <n v="364"/>
    <n v="0"/>
    <n v="0"/>
    <n v="364"/>
    <s v="USD"/>
    <n v="364"/>
    <d v="2026-03-14T00:00:00"/>
    <s v="T&amp;C STAMPING // 1403 Freeman Avenue Athens Alabama 35613 United States"/>
    <s v="Athens. AL. 35613. US. United States"/>
    <s v="Laredo. TX. 78045. US. United States"/>
    <s v="TDS 14213 Transportation Avenue Laredo Texas 78045 United States"/>
    <s v="M19"/>
    <s v="I"/>
    <s v="LAND IMPO"/>
    <s v="67110002"/>
    <s v="NO COMMENTS"/>
    <m/>
    <m/>
    <s v="12"/>
    <s v="NO"/>
    <n v="0"/>
    <s v="NO"/>
    <m/>
    <m/>
    <m/>
  </r>
  <r>
    <s v="12"/>
    <s v="MXG"/>
    <n v="1899"/>
    <x v="4"/>
    <s v="Freight"/>
    <s v="FREIGHTPAQUETERIA"/>
    <x v="1"/>
    <s v="5-469-99159"/>
    <s v="ABRIL"/>
    <d v="2026-03-30T00:00:00"/>
    <s v="OTRO"/>
    <s v="VARIAS"/>
    <s v="AIR IMPO"/>
    <s v="OTRO"/>
    <n v="0"/>
    <n v="0"/>
    <n v="37509.31"/>
    <n v="0"/>
    <n v="0"/>
    <n v="37509.31"/>
    <s v="MXN"/>
    <n v="2105.8804044532526"/>
    <s v="VARIAS"/>
    <s v="VARIOUS"/>
    <s v="VARIOUS"/>
    <s v="ZAC"/>
    <s v="JEG"/>
    <s v="M19"/>
    <s v="I"/>
    <s v="AIR IMPO"/>
    <s v="67130000"/>
    <s v="NO COMMENTS"/>
    <m/>
    <m/>
    <s v="12"/>
    <s v="NO"/>
    <n v="0"/>
    <s v="NO"/>
    <m/>
    <m/>
    <m/>
  </r>
  <r>
    <s v="12"/>
    <s v="MXG"/>
    <n v="1900"/>
    <x v="4"/>
    <s v="Freight"/>
    <s v="FREIGHTPAQUETERIA"/>
    <x v="1"/>
    <s v="4-686-53035"/>
    <s v="ABRIL"/>
    <d v="2026-03-30T00:00:00"/>
    <s v="OTRO"/>
    <s v="VARIAS"/>
    <s v="AIR IMPO"/>
    <s v="OTRO"/>
    <n v="0"/>
    <n v="0"/>
    <n v="117.89"/>
    <n v="18.86"/>
    <n v="0"/>
    <n v="136.75"/>
    <s v="MXN"/>
    <n v="7.6775377981888315"/>
    <d v="2026-03-19T00:00:00"/>
    <s v="BIOSA MOTION"/>
    <s v="MEX"/>
    <s v="ZAC"/>
    <s v="JEG"/>
    <s v="M19"/>
    <s v="I"/>
    <s v="AIR IMPO"/>
    <s v="67130000"/>
    <s v="NO COMMENTS"/>
    <m/>
    <m/>
    <s v="12"/>
    <s v="NO"/>
    <n v="0"/>
    <s v="NO"/>
    <m/>
    <m/>
    <m/>
  </r>
  <r>
    <s v="12"/>
    <s v="MXG"/>
    <n v="1901"/>
    <x v="4"/>
    <s v="Freight"/>
    <s v="FREIGHTPAQUETERIA"/>
    <x v="1"/>
    <s v="4-686-53034"/>
    <s v="ABRIL"/>
    <d v="2026-03-30T00:00:00"/>
    <s v="OTRO"/>
    <s v="888918894470"/>
    <s v="AIR EXPO"/>
    <s v="OTRO"/>
    <n v="0"/>
    <n v="0"/>
    <n v="619.57000000000005"/>
    <n v="24.78"/>
    <n v="0"/>
    <n v="644.35"/>
    <s v="MXN"/>
    <n v="36.175659819107672"/>
    <d v="2026-03-07T00:00:00"/>
    <s v="JEG"/>
    <s v="ZAC"/>
    <s v="USA"/>
    <s v="COMPAL USA"/>
    <s v="M19"/>
    <s v="O"/>
    <s v="AIR EXPO"/>
    <s v="59230000"/>
    <s v="NO COMMENTS"/>
    <m/>
    <m/>
    <s v="12"/>
    <s v="NO"/>
    <n v="0"/>
    <s v="NO"/>
    <m/>
    <m/>
    <m/>
  </r>
  <r>
    <s v="12"/>
    <s v="MXG"/>
    <n v="1902"/>
    <x v="5"/>
    <s v="STORAGE"/>
    <s v="STORAGEINVENTARIO"/>
    <x v="71"/>
    <s v="R02754"/>
    <s v="ABRIL"/>
    <d v="2026-03-19T00:00:00"/>
    <m/>
    <s v="OTRO"/>
    <s v="LAND EXPO"/>
    <s v="OTRO"/>
    <n v="0"/>
    <n v="0"/>
    <n v="180"/>
    <n v="0"/>
    <n v="0"/>
    <n v="180"/>
    <s v="USD"/>
    <n v="180"/>
    <s v="VARIAS"/>
    <s v="JEG"/>
    <s v="ZAC"/>
    <s v="USA"/>
    <s v="MDS"/>
    <s v="M19"/>
    <s v="O"/>
    <s v="LAND EXPO"/>
    <n v="75640000"/>
    <s v="NO COMMENTS"/>
    <m/>
    <m/>
    <s v="12"/>
    <s v="NO"/>
    <n v="0"/>
    <s v="NO"/>
    <m/>
    <m/>
    <m/>
  </r>
  <r>
    <s v="12"/>
    <s v="MXG"/>
    <n v="1903"/>
    <x v="5"/>
    <s v="STORAGE"/>
    <s v="STORAGEINVENTARIO"/>
    <x v="71"/>
    <s v="R02756"/>
    <s v="ABRIL"/>
    <d v="2026-03-23T00:00:00"/>
    <m/>
    <s v="OTRO"/>
    <s v="LAND EXPO"/>
    <s v="OTRO"/>
    <n v="0"/>
    <n v="0"/>
    <n v="48"/>
    <n v="0"/>
    <n v="0"/>
    <n v="48"/>
    <s v="USD"/>
    <n v="48"/>
    <s v="VARIAS"/>
    <s v="JEG"/>
    <s v="ZAC"/>
    <s v="USA"/>
    <s v="MDS"/>
    <s v="M19"/>
    <s v="O"/>
    <s v="LAND EXPO"/>
    <n v="75640000"/>
    <s v="NO COMMENTS"/>
    <m/>
    <m/>
    <s v="12"/>
    <s v="NO"/>
    <n v="0"/>
    <s v="NO"/>
    <m/>
    <m/>
    <m/>
  </r>
  <r>
    <s v="12"/>
    <s v="MXG"/>
    <n v="1904"/>
    <x v="5"/>
    <s v="STORAGE"/>
    <s v="STORAGEINVENTARIO"/>
    <x v="71"/>
    <s v="I02547"/>
    <s v="ABRIL"/>
    <d v="2026-03-16T00:00:00"/>
    <m/>
    <s v="OTRO"/>
    <s v="LAND EXPO"/>
    <s v="OTRO"/>
    <n v="0"/>
    <n v="0"/>
    <n v="252"/>
    <n v="0"/>
    <n v="0"/>
    <n v="252"/>
    <s v="USD"/>
    <n v="252"/>
    <s v="VARIAS"/>
    <s v="JEG"/>
    <s v="ZAC"/>
    <s v="USA"/>
    <s v="MDS"/>
    <s v="M19"/>
    <s v="O"/>
    <s v="LAND EXPO"/>
    <n v="75640000"/>
    <s v="NO COMMENTS"/>
    <m/>
    <m/>
    <s v="12"/>
    <s v="NO"/>
    <n v="0"/>
    <s v="NO"/>
    <m/>
    <m/>
    <m/>
  </r>
  <r>
    <s v="12"/>
    <s v="MXG"/>
    <n v="1905"/>
    <x v="5"/>
    <s v="STORAGE"/>
    <s v="STORAGEINVENTARIO"/>
    <x v="71"/>
    <s v="R02751"/>
    <s v="ABRIL"/>
    <d v="2026-03-16T00:00:00"/>
    <m/>
    <s v="OTRO"/>
    <s v="LAND EXPO"/>
    <s v="OTRO"/>
    <n v="0"/>
    <n v="0"/>
    <n v="384"/>
    <n v="0"/>
    <n v="0"/>
    <n v="384"/>
    <s v="USD"/>
    <n v="384"/>
    <s v="VARIAS"/>
    <s v="JEG"/>
    <s v="ZAC"/>
    <s v="USA"/>
    <s v="MDS"/>
    <s v="M19"/>
    <s v="O"/>
    <s v="LAND EXPO"/>
    <n v="75640000"/>
    <s v="NO COMMENTS"/>
    <m/>
    <m/>
    <s v="12"/>
    <s v="NO"/>
    <n v="0"/>
    <s v="NO"/>
    <m/>
    <m/>
    <m/>
  </r>
  <r>
    <s v="12"/>
    <s v="MXG"/>
    <n v="1906"/>
    <x v="18"/>
    <s v="Freight"/>
    <s v="FREIGHTRM-M-075-SI26-M19"/>
    <x v="1472"/>
    <s v="F 65295"/>
    <s v="ABRIL"/>
    <d v="2026-03-20T00:00:00"/>
    <s v="26-160-1690-6004354"/>
    <s v="OTRO"/>
    <s v="LAND IMPO"/>
    <s v="FBIU5768366"/>
    <n v="0"/>
    <n v="0"/>
    <n v="77020"/>
    <n v="12323.2"/>
    <n v="0"/>
    <n v="89343.2"/>
    <s v="MXN"/>
    <n v="5015.9838757670523"/>
    <d v="2026-03-11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2"/>
    <s v="NO"/>
    <n v="0"/>
    <s v="NO"/>
    <m/>
    <m/>
    <m/>
  </r>
  <r>
    <s v="12"/>
    <s v="MXG"/>
    <n v="1907"/>
    <x v="18"/>
    <s v="Freight"/>
    <s v="FREIGHTRM-M-043-SI26-M19"/>
    <x v="1473"/>
    <s v="F 65296"/>
    <s v="ABRIL"/>
    <d v="2026-03-20T00:00:00"/>
    <s v="26-160-1690-6003640"/>
    <s v="OTRO"/>
    <s v="LAND IMPO"/>
    <s v="OOCU8945004"/>
    <n v="0"/>
    <n v="0"/>
    <n v="77020"/>
    <n v="12323.2"/>
    <n v="0"/>
    <n v="89343.2"/>
    <s v="MXN"/>
    <n v="5015.9838757670523"/>
    <d v="2026-03-10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2"/>
    <s v="NO"/>
    <n v="0"/>
    <s v="NO"/>
    <m/>
    <m/>
    <m/>
  </r>
  <r>
    <s v="12"/>
    <s v="MXG"/>
    <n v="1908"/>
    <x v="18"/>
    <s v="Freight"/>
    <s v="FREIGHTRM-M-073-SI26-M19"/>
    <x v="1474"/>
    <s v="F 65297"/>
    <s v="ABRIL"/>
    <d v="2026-03-20T00:00:00"/>
    <s v="26-160-1690-6004347/6004905"/>
    <s v="OTRO"/>
    <s v="LAND IMPO"/>
    <s v="MSNU6672234"/>
    <n v="0"/>
    <n v="0"/>
    <n v="52300"/>
    <n v="8368"/>
    <n v="0"/>
    <n v="60668"/>
    <s v="MXN"/>
    <n v="3406.0757816491409"/>
    <d v="2026-03-12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2"/>
    <s v="NO"/>
    <n v="0"/>
    <s v="NO"/>
    <m/>
    <m/>
    <m/>
  </r>
  <r>
    <s v="12"/>
    <s v="MXG"/>
    <n v="1909"/>
    <x v="18"/>
    <s v="Freight"/>
    <s v="FREIGHTRM-M-069-SI26-M19"/>
    <x v="1475"/>
    <s v="F 65298"/>
    <s v="ABRIL"/>
    <d v="2026-03-20T00:00:00"/>
    <s v="26-160-1690-6004359"/>
    <s v="OTRO"/>
    <s v="LAND IMPO"/>
    <s v="OOLU6814423"/>
    <n v="0"/>
    <n v="0"/>
    <n v="53500"/>
    <n v="8560"/>
    <n v="0"/>
    <n v="62060"/>
    <s v="MXN"/>
    <n v="3484.2266600043795"/>
    <d v="2026-03-11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2"/>
    <s v="NO"/>
    <n v="0"/>
    <s v="NO"/>
    <m/>
    <m/>
    <m/>
  </r>
  <r>
    <s v="12"/>
    <s v="MXG"/>
    <n v="1910"/>
    <x v="6"/>
    <s v="Freight"/>
    <s v="FREIGHTFG-R-2159LE25.M19"/>
    <x v="1476"/>
    <n v="57122"/>
    <s v="ABRIL"/>
    <d v="2026-03-20T00:00:00"/>
    <s v="3483 - 6085633"/>
    <s v="OTRO"/>
    <s v="LAND EXPO"/>
    <n v="553886"/>
    <n v="0"/>
    <n v="0"/>
    <n v="5197"/>
    <n v="0"/>
    <n v="0"/>
    <n v="5197"/>
    <s v="USD"/>
    <n v="5197"/>
    <d v="2026-03-11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12"/>
    <s v="SI"/>
    <n v="5197"/>
    <s v="SI"/>
    <m/>
    <m/>
    <m/>
  </r>
  <r>
    <s v="12"/>
    <s v="MXG"/>
    <n v="1911"/>
    <x v="6"/>
    <s v="Freight"/>
    <s v="FREIGHTFG-R-2160LE25.M01"/>
    <x v="1477"/>
    <n v="57123"/>
    <s v="ABRIL"/>
    <d v="2026-03-20T00:00:00"/>
    <s v="3483 - 6085633"/>
    <s v="OTRO"/>
    <s v="LAND EXPO"/>
    <n v="5184488"/>
    <n v="0"/>
    <n v="0"/>
    <n v="5695"/>
    <n v="0"/>
    <n v="0"/>
    <n v="5695"/>
    <s v="USD"/>
    <n v="5695"/>
    <d v="2026-03-14T00:00:00"/>
    <s v="JOHNSON ELECTRIC GROUP MEXICO, S. DE R.L.C.V."/>
    <s v="USA"/>
    <s v="USA"/>
    <s v="APX WAREHOUSE "/>
    <s v="M01"/>
    <s v="O"/>
    <s v="LAND EXPO"/>
    <s v="59210003"/>
    <s v="NO COMMENTS"/>
    <m/>
    <m/>
    <s v="12"/>
    <s v="NO"/>
    <n v="0"/>
    <s v="NO"/>
    <m/>
    <m/>
    <m/>
  </r>
  <r>
    <s v="12"/>
    <s v="MXG"/>
    <n v="1912"/>
    <x v="6"/>
    <s v="Freight"/>
    <s v="FREIGHTFG-R-2161LE25.M19"/>
    <x v="1478"/>
    <n v="57124"/>
    <s v="ABRIL"/>
    <d v="2026-03-20T00:00:00"/>
    <s v="3483 - 6085633"/>
    <s v="OTRO"/>
    <s v="LAND EXPO"/>
    <n v="5182950"/>
    <n v="0"/>
    <n v="0"/>
    <n v="6025"/>
    <n v="0"/>
    <n v="0"/>
    <n v="6025"/>
    <s v="USD"/>
    <n v="6025"/>
    <d v="2026-03-14T00:00:00"/>
    <s v="JOHNSON ELECTRIC GROUP MEXICO, S. DE R.L.C.V."/>
    <s v="USA"/>
    <s v="USA"/>
    <s v="APX WAREHOUSE "/>
    <s v="M19"/>
    <s v="O"/>
    <s v="LAND EXPO"/>
    <s v="59210003"/>
    <s v="NO COMMENTS"/>
    <m/>
    <m/>
    <s v="12"/>
    <s v="NO"/>
    <n v="0"/>
    <s v="NO"/>
    <m/>
    <m/>
    <m/>
  </r>
  <r>
    <s v="12"/>
    <s v="MXG"/>
    <n v="1913"/>
    <x v="15"/>
    <s v="Freight"/>
    <s v="FREIGHTRM-R-035-SI26-M19"/>
    <x v="1479"/>
    <s v="MX-1102"/>
    <s v="ABRIL"/>
    <d v="2026-03-18T00:00:00"/>
    <s v="N/A"/>
    <s v="MAZDA"/>
    <s v="SEA IMPO"/>
    <s v="RABON"/>
    <n v="0"/>
    <n v="0"/>
    <n v="19400"/>
    <n v="3104"/>
    <n v="776"/>
    <n v="21728"/>
    <s v="MXN"/>
    <n v="1219.8723311082042"/>
    <d v="2026-03-19T00:00:00"/>
    <s v="MAZDA"/>
    <s v="GTO"/>
    <s v="ZAC"/>
    <s v="JEG"/>
    <s v="M19"/>
    <s v="I"/>
    <s v="SEA IMPO"/>
    <n v="67110003"/>
    <s v="NO COMMENTS"/>
    <m/>
    <m/>
    <s v="12"/>
    <s v="NO"/>
    <n v="0"/>
    <s v="NO"/>
    <m/>
    <m/>
    <m/>
  </r>
  <r>
    <s v="12"/>
    <s v="MXG"/>
    <n v="1914"/>
    <x v="15"/>
    <s v="Freight"/>
    <s v="FREIGHTFG-V-026-VIE26-M01.2"/>
    <x v="1480"/>
    <s v="MX-1103"/>
    <s v="ABRIL"/>
    <d v="2026-03-19T00:00:00"/>
    <s v="26-730-3658-6001827"/>
    <s v="NISSAN"/>
    <s v="SEA IMPO"/>
    <s v="RABON"/>
    <n v="0"/>
    <n v="0"/>
    <n v="12000"/>
    <n v="1920"/>
    <n v="480"/>
    <n v="13440"/>
    <s v="MXN"/>
    <n v="754.56020480919847"/>
    <d v="2026-03-17T00:00:00"/>
    <s v="JEG"/>
    <s v="AGS"/>
    <s v="ZAC"/>
    <s v="NISSAN"/>
    <s v="M01"/>
    <s v="O"/>
    <s v="LAND EXPO"/>
    <s v="59210003"/>
    <s v="NO COMMENTS"/>
    <m/>
    <m/>
    <s v="12"/>
    <s v="NO"/>
    <n v="0"/>
    <s v="NO"/>
    <m/>
    <m/>
    <m/>
  </r>
  <r>
    <s v="12"/>
    <s v="MXG"/>
    <n v="1915"/>
    <x v="15"/>
    <s v="Freight"/>
    <s v="FREIGHTFG-V-023-VIE26-M46.2"/>
    <x v="1481"/>
    <s v="MX-1104"/>
    <s v="ABRIL"/>
    <d v="2026-03-20T00:00:00"/>
    <s v="26-730-3658-6001808"/>
    <s v="CONTINENTAL"/>
    <s v="SEA IMPO"/>
    <s v="CAJA SECA"/>
    <n v="0"/>
    <n v="0"/>
    <n v="15200"/>
    <n v="2432"/>
    <n v="608"/>
    <n v="17024"/>
    <s v="MXN"/>
    <n v="955.7762594249848"/>
    <d v="2026-03-18T00:00:00"/>
    <s v="JEG"/>
    <s v="SLP"/>
    <s v="ZAC"/>
    <s v="CONTINENTAL"/>
    <s v="M46"/>
    <s v="O"/>
    <s v="LAND EXPO"/>
    <s v="59210003"/>
    <s v="NO COMMENTS"/>
    <m/>
    <m/>
    <s v="12"/>
    <s v="NO"/>
    <n v="0"/>
    <s v="NO"/>
    <m/>
    <m/>
    <m/>
  </r>
  <r>
    <s v="12"/>
    <s v="MXG"/>
    <n v="1916"/>
    <x v="15"/>
    <s v="Freight"/>
    <s v="FREIGHTRM-M-068-SI26-M19/RM-M-072-SI26-M19"/>
    <x v="1482"/>
    <s v="CAL-4157"/>
    <s v="ABRIL"/>
    <d v="2026-03-13T00:00:00"/>
    <s v="2616-1690-6003855/2616-1690-6004356"/>
    <s v="TEMU6829020/OOCU7674973"/>
    <s v="SEA IMPO"/>
    <s v="CONTENEDOR"/>
    <n v="0"/>
    <n v="0"/>
    <n v="74000"/>
    <n v="11840"/>
    <n v="2960"/>
    <n v="82880"/>
    <s v="MXN"/>
    <n v="4653.1212629900574"/>
    <s v="VARIAS"/>
    <s v="JE-CHN"/>
    <s v="CHN"/>
    <s v="ZAC"/>
    <s v="JEG"/>
    <s v="M19"/>
    <s v="I"/>
    <s v="SEA IMPO"/>
    <n v="67110003"/>
    <s v="NO COMMENTS"/>
    <m/>
    <m/>
    <s v="12"/>
    <s v="NO"/>
    <n v="0"/>
    <s v="NO"/>
    <m/>
    <m/>
    <m/>
  </r>
  <r>
    <s v="12"/>
    <s v="MXG"/>
    <n v="1917"/>
    <x v="15"/>
    <s v="Freight"/>
    <s v="FREIGHTRM-M-069-SI26-M19"/>
    <x v="1475"/>
    <s v="CAL-4158"/>
    <s v="ABRIL"/>
    <d v="2026-03-13T00:00:00"/>
    <s v="2616-1690-6004359"/>
    <s v="OOLU6814423"/>
    <s v="SEA IMPO"/>
    <s v="CONTENEDOR"/>
    <n v="0"/>
    <n v="0"/>
    <n v="25500"/>
    <n v="4080"/>
    <n v="1020"/>
    <n v="28560"/>
    <s v="MXN"/>
    <n v="1603.4404352195468"/>
    <s v="VARIAS"/>
    <s v="JE-CHN"/>
    <s v="CHN"/>
    <s v="ZAC"/>
    <s v="JEG"/>
    <s v="M19"/>
    <s v="I"/>
    <s v="SEA IMPO"/>
    <n v="67110003"/>
    <s v="NO COMMENTS"/>
    <m/>
    <m/>
    <s v="12"/>
    <s v="NO"/>
    <n v="0"/>
    <s v="NO"/>
    <m/>
    <m/>
    <m/>
  </r>
  <r>
    <s v="12"/>
    <s v="MXG"/>
    <n v="1918"/>
    <x v="15"/>
    <s v="Freight"/>
    <s v="FREIGHTRM-M-071-SI26-M19"/>
    <x v="1483"/>
    <s v="CAL-4159"/>
    <s v="ABRIL"/>
    <d v="2026-03-17T00:00:00"/>
    <s v="2616-1690-6004357"/>
    <s v="MSMU5810470"/>
    <s v="SEA IMPO"/>
    <s v="CONTENEDOR"/>
    <n v="0"/>
    <n v="0"/>
    <n v="36750"/>
    <n v="5880"/>
    <n v="1470"/>
    <n v="41160"/>
    <s v="MXN"/>
    <n v="2310.8406272281704"/>
    <s v="VARIAS"/>
    <s v="JE-CHN"/>
    <s v="CHN"/>
    <s v="ZAC"/>
    <s v="JEG"/>
    <s v="M19"/>
    <s v="I"/>
    <s v="SEA IMPO"/>
    <n v="67110003"/>
    <s v="NO COMMENTS"/>
    <m/>
    <m/>
    <s v="12"/>
    <s v="NO"/>
    <n v="0"/>
    <s v="NO"/>
    <m/>
    <m/>
    <m/>
  </r>
  <r>
    <s v="12"/>
    <s v="MXG"/>
    <n v="1919"/>
    <x v="15"/>
    <s v="Freight"/>
    <s v="FREIGHTRM-M-039-SI26-M19"/>
    <x v="1484"/>
    <s v="CAL-4160"/>
    <s v="ABRIL"/>
    <d v="2026-03-18T00:00:00"/>
    <s v="2616-1690-6003634"/>
    <s v="FFAU3085895"/>
    <s v="SEA IMPO"/>
    <s v="CONTENEDOR"/>
    <n v="0"/>
    <n v="0"/>
    <n v="51250"/>
    <n v="8200"/>
    <n v="2050"/>
    <n v="57400"/>
    <s v="MXN"/>
    <n v="3222.6008747059518"/>
    <s v="VARIAS"/>
    <s v="JE-CHN"/>
    <s v="CHN"/>
    <s v="ZAC"/>
    <s v="JEG"/>
    <s v="M19"/>
    <s v="I"/>
    <s v="SEA IMPO"/>
    <n v="67110003"/>
    <s v="NO COMMENTS"/>
    <m/>
    <m/>
    <s v="12"/>
    <s v="NO"/>
    <n v="0"/>
    <s v="NO"/>
    <m/>
    <m/>
    <m/>
  </r>
  <r>
    <s v="12"/>
    <s v="MXG"/>
    <n v="1920"/>
    <x v="15"/>
    <s v="Freight"/>
    <s v="FREIGHTRM-M-106-SI26-M46"/>
    <x v="1485"/>
    <s v="CAL-4163"/>
    <s v="ABRIL"/>
    <d v="2026-03-20T00:00:00"/>
    <s v="2616-1690-6005413"/>
    <s v="CAAU8734885"/>
    <s v="SEA IMPO"/>
    <s v="CONTENEDOR"/>
    <n v="0"/>
    <n v="0"/>
    <n v="49000"/>
    <n v="7840"/>
    <n v="1960"/>
    <n v="54880"/>
    <s v="MXN"/>
    <n v="3081.1208363042274"/>
    <s v="VARIAS"/>
    <s v="JE-CHN"/>
    <s v="CHN"/>
    <s v="ZAC"/>
    <s v="JEG"/>
    <s v="M46"/>
    <s v="I"/>
    <s v="SEA IMPO"/>
    <n v="67110003"/>
    <s v="NO COMMENTS"/>
    <m/>
    <m/>
    <s v="12"/>
    <s v="NO"/>
    <n v="0"/>
    <s v="NO"/>
    <m/>
    <m/>
    <m/>
  </r>
  <r>
    <s v="12"/>
    <s v="MXG"/>
    <n v="1921"/>
    <x v="15"/>
    <s v="Freight"/>
    <s v="FREIGHTRM-M-098-SI26-M46/RM-M-099-SI26-M46"/>
    <x v="1486"/>
    <s v="CAL-4164"/>
    <s v="ABRIL"/>
    <d v="2026-03-20T00:00:00"/>
    <s v="2616-1690-6005405/2616-1690-6005406"/>
    <s v="CAIU4417756/CAAU7765834"/>
    <s v="SEA IMPO"/>
    <s v="CONTENEDOR"/>
    <n v="0"/>
    <n v="0"/>
    <n v="70500"/>
    <n v="11280"/>
    <n v="2820"/>
    <n v="78960"/>
    <s v="MXN"/>
    <n v="4433.0412032540416"/>
    <s v="VARIAS"/>
    <s v="JE-CHN"/>
    <s v="CHN"/>
    <s v="ZAC"/>
    <s v="JEG"/>
    <s v="M46"/>
    <s v="I"/>
    <s v="SEA IMPO"/>
    <n v="67110003"/>
    <s v="NO COMMENTS"/>
    <m/>
    <m/>
    <s v="12"/>
    <s v="NO"/>
    <n v="0"/>
    <s v="NO"/>
    <m/>
    <m/>
    <m/>
  </r>
  <r>
    <s v="12"/>
    <s v="MXG"/>
    <n v="1922"/>
    <x v="21"/>
    <s v="FREIGHT "/>
    <s v="FREIGHT FG-A-0038AE26-M19-C9626"/>
    <x v="1487"/>
    <n v="9060"/>
    <s v="ABRIL"/>
    <d v="2026-03-19T00:00:00"/>
    <s v="26 85 3416 6013445"/>
    <s v="OTRO"/>
    <s v="IMPORTACION"/>
    <s v="OTRO"/>
    <n v="0"/>
    <n v="1215.0999999999999"/>
    <n v="1205"/>
    <n v="192.8"/>
    <n v="0"/>
    <n v="2612.9"/>
    <s v="USD"/>
    <n v="2612.9"/>
    <d v="2026-03-19T00:00:00"/>
    <s v="JOHNSON ELECTRIC GROUP MEXICO"/>
    <s v="MEX"/>
    <s v="PRAHA"/>
    <s v="JOHNSON ELECTRIC GROUP MEXICO "/>
    <s v="M19"/>
    <s v="O"/>
    <s v="AIR EXPO"/>
    <s v="59234005"/>
    <s v="NO COMMENTS"/>
    <m/>
    <m/>
    <s v="12"/>
    <s v="NO"/>
    <n v="0"/>
    <s v="NO"/>
    <m/>
    <m/>
    <m/>
  </r>
  <r>
    <s v="12"/>
    <s v="MXG"/>
    <n v="1923"/>
    <x v="21"/>
    <s v="FREIGHT "/>
    <s v="FREIGHT RM-V-051-V1I26-M19.1"/>
    <x v="1488"/>
    <n v="3503"/>
    <s v="ABRIL"/>
    <d v="2026-03-20T00:00:00"/>
    <s v="26 730 3658- 6001029"/>
    <s v="OTRO"/>
    <s v="NACIONAL"/>
    <s v="OTRO"/>
    <n v="0"/>
    <n v="0"/>
    <n v="23000"/>
    <n v="3680"/>
    <n v="920"/>
    <n v="25760"/>
    <s v="MXN"/>
    <n v="1446.2403925509639"/>
    <d v="2026-03-01T00:00:00"/>
    <s v="FELIPE ANGELES "/>
    <s v="MEX"/>
    <s v="ZAC"/>
    <s v="JOHNSON ELECTRIC GROUP MEXICO "/>
    <s v="M19"/>
    <s v="I"/>
    <s v="LAND IMPO"/>
    <s v="67110002"/>
    <s v="NO COMMENTS"/>
    <m/>
    <m/>
    <s v="12"/>
    <s v="NO"/>
    <n v="0"/>
    <s v="NO"/>
    <m/>
    <m/>
    <m/>
  </r>
  <r>
    <s v="12"/>
    <s v="MXG"/>
    <n v="1924"/>
    <x v="21"/>
    <s v="FREIGHT "/>
    <s v="FREIGHT RM-A-0042AI26-M19-C9048"/>
    <x v="1447"/>
    <n v="3504"/>
    <s v="ABRIL"/>
    <d v="2026-03-20T00:00:00"/>
    <m/>
    <s v="OTRO"/>
    <s v="NACIONAL"/>
    <s v="OTRO"/>
    <n v="0"/>
    <n v="0"/>
    <n v="1100"/>
    <n v="176"/>
    <n v="44"/>
    <n v="1232"/>
    <s v="USD"/>
    <n v="1232"/>
    <d v="2026-03-06T00:00:00"/>
    <s v="FELIPE ANGELES "/>
    <s v="MEX"/>
    <s v="ZAC"/>
    <s v="JOHNSON ELECTRIC GROUP MEXICO "/>
    <s v="M19"/>
    <s v="I"/>
    <s v="AIR IMPO"/>
    <n v="67180000"/>
    <s v="NO COMMENTS"/>
    <m/>
    <m/>
    <s v="12"/>
    <s v="NO"/>
    <n v="0"/>
    <s v="NO"/>
    <m/>
    <m/>
    <m/>
  </r>
  <r>
    <s v="12"/>
    <s v="MXG"/>
    <n v="1925"/>
    <x v="21"/>
    <s v="FREIGHT "/>
    <s v="FREIGHT FG-A-0038AE26-M19-C9626"/>
    <x v="1487"/>
    <n v="3505"/>
    <s v="ABRIL"/>
    <d v="2026-03-20T00:00:00"/>
    <s v="26 85 3416 6013445"/>
    <s v="OTRO"/>
    <s v="NACIONAL "/>
    <s v="OTRO"/>
    <n v="0"/>
    <n v="0"/>
    <n v="1100"/>
    <n v="176"/>
    <n v="44"/>
    <n v="1232"/>
    <s v="USD"/>
    <n v="1232"/>
    <d v="2026-03-02T00:00:00"/>
    <s v="FELIPE ANGELES "/>
    <s v="ME"/>
    <s v="ZAC"/>
    <s v="JOHNSON ELECTRIC GROUP MEXICO "/>
    <s v="M19"/>
    <s v="O"/>
    <s v="AIR EXPO"/>
    <s v="59234005"/>
    <s v="NO COMMENTS"/>
    <m/>
    <m/>
    <s v="12"/>
    <s v="NO"/>
    <n v="0"/>
    <s v="NO"/>
    <m/>
    <m/>
    <m/>
  </r>
  <r>
    <s v="12"/>
    <s v="MXG"/>
    <n v="1926"/>
    <x v="7"/>
    <s v="STORAGE"/>
    <s v="STORAGEFG-R-2150LE25.M19"/>
    <x v="1380"/>
    <n v="147037"/>
    <s v="ABRIL"/>
    <d v="2026-03-18T00:00:00"/>
    <m/>
    <s v="OTRO"/>
    <s v="LAND IMPO"/>
    <s v="OTRO"/>
    <n v="0"/>
    <n v="0"/>
    <n v="31.7"/>
    <n v="0"/>
    <n v="0"/>
    <n v="31.7"/>
    <s v="USD"/>
    <n v="31.7"/>
    <s v="VARIAS"/>
    <s v="LDO"/>
    <s v="LDO"/>
    <s v="ZCL"/>
    <s v="JOHNSON MX"/>
    <s v="M19"/>
    <s v="O"/>
    <s v="LAND EXPO"/>
    <n v="75640000"/>
    <s v="NO COMMENTS"/>
    <m/>
    <m/>
    <s v="12"/>
    <s v="NO"/>
    <n v="0"/>
    <s v="NO"/>
    <m/>
    <m/>
    <m/>
  </r>
  <r>
    <s v="12"/>
    <s v="MXG"/>
    <n v="1927"/>
    <x v="7"/>
    <s v="STORAGE"/>
    <s v="STORAGEFG-R-2163LE25.M19"/>
    <x v="1303"/>
    <n v="147038"/>
    <s v="ABRIL"/>
    <d v="2026-03-18T00:00:00"/>
    <m/>
    <n v="6140630"/>
    <s v="LAND IMPO"/>
    <s v="OTRO"/>
    <n v="0"/>
    <n v="0"/>
    <n v="30.5"/>
    <n v="0"/>
    <n v="0"/>
    <n v="30.5"/>
    <s v="USD"/>
    <n v="30.5"/>
    <s v="VARIAS"/>
    <s v="LDO"/>
    <s v="LDO"/>
    <s v="ZCL"/>
    <s v="JOHNSON MX"/>
    <s v="M19"/>
    <s v="O"/>
    <s v="LAND EXPO"/>
    <n v="75640000"/>
    <s v="NO COMMENTS"/>
    <m/>
    <m/>
    <s v="12"/>
    <s v="NO"/>
    <n v="0"/>
    <s v="NO"/>
    <m/>
    <m/>
    <m/>
  </r>
  <r>
    <s v="12"/>
    <s v="MXG"/>
    <n v="1928"/>
    <x v="7"/>
    <s v="STORAGE"/>
    <s v="STORAGEFG-R-2163LE25.M19"/>
    <x v="1303"/>
    <n v="147039"/>
    <s v="ABRIL"/>
    <d v="2026-03-18T00:00:00"/>
    <m/>
    <n v="6140633"/>
    <s v="LAND IMPO"/>
    <s v="OTRO"/>
    <n v="0"/>
    <n v="0"/>
    <n v="30.5"/>
    <n v="0"/>
    <n v="0"/>
    <n v="30.5"/>
    <s v="USD"/>
    <n v="30.5"/>
    <s v="VARIAS"/>
    <s v="LDO"/>
    <s v="LDO"/>
    <s v="ZCL"/>
    <s v="JOHNSON MX"/>
    <s v="M19"/>
    <s v="O"/>
    <s v="LAND EXPO"/>
    <n v="75640000"/>
    <s v="NO COMMENTS"/>
    <m/>
    <m/>
    <s v="12"/>
    <s v="NO"/>
    <n v="0"/>
    <s v="NO"/>
    <m/>
    <m/>
    <m/>
  </r>
  <r>
    <s v="12"/>
    <s v="MXG"/>
    <n v="1929"/>
    <x v="7"/>
    <s v="STORAGE"/>
    <s v="STORAGEFG-R-2163LE25.M19"/>
    <x v="1303"/>
    <n v="147040"/>
    <s v="ABRIL"/>
    <d v="2026-03-18T00:00:00"/>
    <m/>
    <n v="6140637"/>
    <s v="LAND IMPO"/>
    <s v="OTRO"/>
    <n v="0"/>
    <n v="0"/>
    <n v="30.5"/>
    <n v="0"/>
    <n v="0"/>
    <n v="30.5"/>
    <s v="USD"/>
    <n v="30.5"/>
    <s v="VARIAS"/>
    <s v="LDO"/>
    <s v="LDO"/>
    <s v="ZCL"/>
    <s v="JOHNSON MX"/>
    <s v="M19"/>
    <s v="O"/>
    <s v="LAND EXPO"/>
    <n v="75640000"/>
    <s v="NO COMMENTS"/>
    <m/>
    <m/>
    <s v="12"/>
    <s v="NO"/>
    <n v="0"/>
    <s v="NO"/>
    <m/>
    <m/>
    <m/>
  </r>
  <r>
    <s v="12"/>
    <s v="MXG"/>
    <n v="1930"/>
    <x v="7"/>
    <s v="STORAGE"/>
    <s v="STORAGEFG-R-1675LE25.M19"/>
    <x v="1489"/>
    <n v="147046"/>
    <s v="ABRIL"/>
    <d v="2026-03-18T00:00:00"/>
    <m/>
    <s v="OTRO"/>
    <s v="LAND IMPO"/>
    <s v="OTRO"/>
    <n v="0"/>
    <n v="0"/>
    <n v="41.9"/>
    <n v="0"/>
    <n v="0"/>
    <n v="41.9"/>
    <s v="USD"/>
    <n v="41.9"/>
    <s v="VARIAS"/>
    <s v="LDO"/>
    <s v="LDO"/>
    <s v="ZCL"/>
    <s v="JOHNSON MX"/>
    <s v="M19"/>
    <s v="O"/>
    <s v="LAND EXPO"/>
    <n v="75640000"/>
    <s v="NO COMMENTS"/>
    <m/>
    <m/>
    <s v="12"/>
    <s v="NO"/>
    <n v="0"/>
    <s v="NO"/>
    <m/>
    <m/>
    <m/>
  </r>
  <r>
    <s v="12"/>
    <s v="MXG"/>
    <n v="1931"/>
    <x v="7"/>
    <s v="STORAGE"/>
    <s v="STORAGEFG-R-2161LE25.M19"/>
    <x v="1478"/>
    <n v="147095"/>
    <s v="ABRIL"/>
    <d v="2026-03-19T00:00:00"/>
    <m/>
    <s v="OTRO"/>
    <s v="LAND IMPO"/>
    <s v="OTRO"/>
    <n v="0"/>
    <n v="0"/>
    <n v="29.7"/>
    <n v="0"/>
    <n v="0"/>
    <n v="29.7"/>
    <s v="USD"/>
    <n v="29.7"/>
    <s v="VARIAS"/>
    <s v="LDO"/>
    <s v="LDO"/>
    <s v="ZCL"/>
    <s v="JOHNSON MX"/>
    <s v="M19"/>
    <s v="O"/>
    <s v="LAND EXPO"/>
    <n v="75640000"/>
    <s v="NO COMMENTS"/>
    <m/>
    <m/>
    <s v="12"/>
    <s v="NO"/>
    <n v="0"/>
    <s v="NO"/>
    <m/>
    <m/>
    <m/>
  </r>
  <r>
    <s v="12"/>
    <s v="MXG"/>
    <n v="1932"/>
    <x v="8"/>
    <s v="FREIGHT "/>
    <s v="FREIGHT RM-R-029-SI26-M19"/>
    <x v="1133"/>
    <n v="4899"/>
    <s v="ABRIL"/>
    <d v="2026-03-17T00:00:00"/>
    <m/>
    <s v="MEDUBG234272"/>
    <s v="LAND IMPO"/>
    <s v="ESTADIA 1 DIA - CAAU 6957961"/>
    <n v="0"/>
    <n v="0"/>
    <n v="8000"/>
    <n v="1280"/>
    <n v="320"/>
    <n v="8960"/>
    <s v="MXN"/>
    <n v="503.04013653946566"/>
    <d v="2026-03-12T00:00:00"/>
    <s v="MSC DOUALA VIII - NH607A"/>
    <s v="ALT"/>
    <s v="ZAC"/>
    <s v="JEG"/>
    <s v="M19"/>
    <s v="I"/>
    <s v="SEA IMPO"/>
    <n v="67110003"/>
    <s v="NO COMMENTS"/>
    <m/>
    <m/>
    <s v="12"/>
    <s v="NO"/>
    <n v="0"/>
    <s v="NO"/>
    <m/>
    <m/>
    <m/>
  </r>
  <r>
    <s v="12"/>
    <s v="MXG"/>
    <n v="1933"/>
    <x v="8"/>
    <s v="FREIGHT "/>
    <s v="FREIGHT RM-R-025-SI26-M19"/>
    <x v="1137"/>
    <n v="4899"/>
    <s v="ABRIL"/>
    <d v="2026-03-17T00:00:00"/>
    <m/>
    <s v="OTRO"/>
    <s v="LAND IMPO"/>
    <s v="ESTADIA 1 DIA -  HAMU 2793079"/>
    <n v="0"/>
    <n v="0"/>
    <n v="0"/>
    <n v="0"/>
    <n v="0"/>
    <n v="0"/>
    <s v="MXN"/>
    <n v="0"/>
    <d v="2026-03-12T00:00:00"/>
    <s v="MSC DOUALA VIII - NH607A"/>
    <s v="ALT"/>
    <s v="ZAC"/>
    <s v="JEG"/>
    <s v="M19"/>
    <s v="I"/>
    <s v="SEA IMPO"/>
    <n v="67110003"/>
    <s v="NO COMMENTS"/>
    <m/>
    <m/>
    <s v="12"/>
    <s v="NO"/>
    <n v="0"/>
    <s v="NO"/>
    <m/>
    <m/>
    <m/>
  </r>
  <r>
    <s v="12"/>
    <s v="MXG"/>
    <n v="1934"/>
    <x v="8"/>
    <s v="FREIGHT "/>
    <s v="FREIGHT RM-R-022-SI26-M19"/>
    <x v="990"/>
    <n v="4900"/>
    <s v="ABRIL"/>
    <d v="2026-03-17T00:00:00"/>
    <m/>
    <s v="OTRO"/>
    <s v="LAND IMPO"/>
    <s v="ESTADIA 3 DIAS - MSNU 1654773"/>
    <n v="0"/>
    <n v="0"/>
    <n v="24000"/>
    <n v="3840"/>
    <n v="960"/>
    <n v="26880"/>
    <s v="MXN"/>
    <n v="1509.1204096183969"/>
    <d v="2026-03-13T00:00:00"/>
    <s v="VARIOUS"/>
    <s v="ALT"/>
    <s v="ZAC"/>
    <s v="JEG"/>
    <s v="M19"/>
    <s v="I"/>
    <s v="SEA IMPO"/>
    <n v="67110003"/>
    <s v="NO COMMENTS"/>
    <m/>
    <m/>
    <s v="12"/>
    <s v="NO"/>
    <n v="0"/>
    <s v="NO"/>
    <m/>
    <m/>
    <m/>
  </r>
  <r>
    <s v="12"/>
    <s v="MXG"/>
    <n v="1935"/>
    <x v="8"/>
    <s v="FREIGHT "/>
    <s v="FREIGHT RM-R-027-SI26-M19"/>
    <x v="996"/>
    <n v="4900"/>
    <s v="ABRIL"/>
    <d v="2026-03-17T00:00:00"/>
    <m/>
    <s v="OTRO"/>
    <s v="LAND IMPO"/>
    <s v="ESTADIAS 3 DIAS - TGHU 0087857"/>
    <n v="0"/>
    <n v="0"/>
    <n v="0"/>
    <n v="0"/>
    <n v="0"/>
    <n v="0"/>
    <s v="MXN"/>
    <n v="0"/>
    <d v="2026-03-13T00:00:00"/>
    <s v="VARIOUS"/>
    <s v="ALT"/>
    <s v="ZAC"/>
    <s v="JEG"/>
    <s v="M19"/>
    <s v="I"/>
    <s v="SEA IMPO"/>
    <n v="67110003"/>
    <s v="NO COMMENTS"/>
    <m/>
    <m/>
    <s v="12"/>
    <s v="NO"/>
    <n v="0"/>
    <s v="NO"/>
    <m/>
    <m/>
    <m/>
  </r>
  <r>
    <s v="12"/>
    <s v="MXG"/>
    <n v="1936"/>
    <x v="8"/>
    <s v="FREIGHT "/>
    <s v="FREIGHT RM-A-014-SI26-M19-L"/>
    <x v="1490"/>
    <n v="4912"/>
    <s v="ABRIL"/>
    <d v="2026-03-18T00:00:00"/>
    <m/>
    <s v="OTRO"/>
    <s v="LAND IMPO"/>
    <s v="CARGA SUELTA "/>
    <n v="0"/>
    <n v="0"/>
    <n v="27750"/>
    <n v="4440"/>
    <n v="1110"/>
    <n v="31080"/>
    <s v="MXN"/>
    <n v="1744.9204736212716"/>
    <d v="2026-03-19T00:00:00"/>
    <s v="MAERSK "/>
    <s v="ALT"/>
    <s v="ZAC"/>
    <s v="JEG"/>
    <s v="M19"/>
    <s v="I"/>
    <s v="SEA IMPO"/>
    <n v="67110003"/>
    <s v="NO COMMENTS"/>
    <m/>
    <m/>
    <s v="12"/>
    <s v="NO"/>
    <n v="0"/>
    <s v="NO"/>
    <m/>
    <m/>
    <m/>
  </r>
  <r>
    <s v="12"/>
    <s v="MXG"/>
    <n v="1937"/>
    <x v="8"/>
    <s v="FREIGHT "/>
    <s v="FREIGHT RM-R-036-SI26-M19"/>
    <x v="1224"/>
    <n v="4915"/>
    <s v="ABRIL"/>
    <d v="2026-03-19T00:00:00"/>
    <m/>
    <s v="MEDUBG234736"/>
    <s v="LAND IMPO"/>
    <s v="FFAU 2029562"/>
    <n v="0"/>
    <n v="0"/>
    <n v="36500"/>
    <n v="5840"/>
    <n v="1460"/>
    <n v="40880"/>
    <s v="MXN"/>
    <n v="2295.1206229613122"/>
    <d v="2026-03-20T00:00:00"/>
    <s v="MSC ANSHIKA VI - NH608A"/>
    <s v="ALT"/>
    <s v="ZAC"/>
    <s v="JEG"/>
    <s v="M19"/>
    <s v="I"/>
    <s v="SEA IMPO"/>
    <n v="67110003"/>
    <s v="NO COMMENTS"/>
    <m/>
    <m/>
    <s v="12"/>
    <s v="NO"/>
    <n v="0"/>
    <s v="NO"/>
    <m/>
    <m/>
    <m/>
  </r>
  <r>
    <s v="12"/>
    <s v="MXG"/>
    <n v="1938"/>
    <x v="19"/>
    <s v="FREIGHT "/>
    <s v="FREIGHT RM-J-0972LI25-M19"/>
    <x v="1491"/>
    <s v="9181104-2"/>
    <s v="ABRIL"/>
    <d v="2026-03-16T00:00:00"/>
    <s v="OTRO"/>
    <s v="OTRO"/>
    <s v="LAND IMPO"/>
    <s v="OTRO"/>
    <n v="0"/>
    <n v="0"/>
    <n v="400"/>
    <n v="0"/>
    <n v="0"/>
    <n v="400"/>
    <s v="USD"/>
    <n v="400"/>
    <s v="VARIAS"/>
    <s v="MDS"/>
    <s v="USA"/>
    <s v="USA"/>
    <s v="Lear Corporation Grand Prairie"/>
    <s v="M19"/>
    <s v="I"/>
    <s v="LAND IMPO"/>
    <s v="67110002"/>
    <s v="NO COMMENTS"/>
    <m/>
    <m/>
    <s v="12"/>
    <s v="NO"/>
    <n v="0"/>
    <s v="NO"/>
    <m/>
    <m/>
    <m/>
  </r>
  <r>
    <s v="12"/>
    <s v="MXG"/>
    <n v="1939"/>
    <x v="19"/>
    <s v="FREIGHT "/>
    <s v="FREIGHT RM-J-1269LI26-M19"/>
    <x v="1492"/>
    <s v="9472703-1"/>
    <s v="ABRIL"/>
    <d v="2026-03-17T00:00:00"/>
    <s v="OTRO"/>
    <s v="OTRO"/>
    <s v="LAND IMPO"/>
    <s v="OTRO"/>
    <n v="0"/>
    <n v="0"/>
    <n v="1855"/>
    <n v="0"/>
    <n v="0"/>
    <n v="1855"/>
    <s v="USD"/>
    <n v="1855"/>
    <s v="VARIAS"/>
    <s v="MDS"/>
    <s v="USA"/>
    <s v="USA"/>
    <s v="BRIDGEWATERS INTERIORS"/>
    <s v="M19"/>
    <s v="I"/>
    <s v="LAND IMPO"/>
    <s v="67110002"/>
    <s v="NO COMMENTS"/>
    <m/>
    <m/>
    <s v="12"/>
    <s v="NO"/>
    <n v="0"/>
    <s v="NO"/>
    <m/>
    <m/>
    <m/>
  </r>
  <r>
    <s v="12"/>
    <s v="MXG"/>
    <n v="1940"/>
    <x v="19"/>
    <s v="FREIGHT "/>
    <s v="FREIGHT RM-J-1277LI26-M19"/>
    <x v="1493"/>
    <s v="9483506-1"/>
    <s v="ABRIL"/>
    <d v="2026-03-19T00:00:00"/>
    <s v="OTRO"/>
    <s v="OTRO"/>
    <s v="LAND IMPO"/>
    <s v="OTRO"/>
    <n v="0"/>
    <n v="0"/>
    <n v="2200"/>
    <n v="0"/>
    <n v="0"/>
    <n v="2200"/>
    <s v="USD"/>
    <n v="2200"/>
    <s v="VARIAS"/>
    <s v="Metrican Stamping, LLC"/>
    <s v="USA"/>
    <s v="USA"/>
    <s v="TDS"/>
    <s v="M19"/>
    <s v="I"/>
    <s v="LAND IMPO"/>
    <s v="67110002"/>
    <s v="NO COMMENTS"/>
    <m/>
    <m/>
    <s v="12"/>
    <s v="NO"/>
    <n v="0"/>
    <s v="NO"/>
    <m/>
    <m/>
    <m/>
  </r>
  <r>
    <s v="13"/>
    <s v="MXG"/>
    <n v="1941"/>
    <x v="9"/>
    <s v="Freight"/>
    <s v="FREIGHTRM-A-0054AI26-M19-C9158"/>
    <x v="1494"/>
    <s v="FV - 282"/>
    <s v="ABRIL"/>
    <d v="2026-03-26T00:00:00"/>
    <m/>
    <n v="26030029631"/>
    <s v="AIR IMPO"/>
    <s v="OTRO"/>
    <n v="0"/>
    <n v="0"/>
    <n v="9510"/>
    <n v="245.6"/>
    <n v="0"/>
    <n v="9755.6"/>
    <s v="USD"/>
    <n v="9755.6"/>
    <d v="2026-03-19T00:00:00"/>
    <s v="ELETTROSUD S.R.L."/>
    <s v="ITA"/>
    <s v="ZCL"/>
    <s v="JOHNSON ELECTRIC GROUP MEXICO"/>
    <s v="M19"/>
    <s v="I"/>
    <s v="AIR IMPO"/>
    <n v="67180000"/>
    <s v="NO COMMENTS"/>
    <m/>
    <m/>
    <s v="13"/>
    <s v="NO"/>
    <n v="0"/>
    <s v="NO"/>
    <m/>
    <m/>
    <m/>
  </r>
  <r>
    <s v="13"/>
    <s v="MXG"/>
    <n v="1942"/>
    <x v="10"/>
    <s v="Broker"/>
    <s v="BROKERRE-V-001-A3I26-M19"/>
    <x v="1495"/>
    <s v="SAGS 33917"/>
    <s v="ABRIL"/>
    <d v="2026-03-27T00:00:00"/>
    <s v="3658-6000019"/>
    <s v="OTRO"/>
    <s v="IMPORTACION"/>
    <s v="A3"/>
    <n v="0"/>
    <n v="0"/>
    <n v="1384.44"/>
    <n v="221.52"/>
    <n v="0"/>
    <n v="1605.96"/>
    <s v="MXN"/>
    <n v="92.213347726476684"/>
    <d v="2026-03-27T00:00:00"/>
    <s v="JE INDUSTRIAL"/>
    <s v="ZAC"/>
    <s v="MEX"/>
    <s v="JEG"/>
    <s v="M19"/>
    <s v="I"/>
    <s v="LAND IMPO"/>
    <s v="67110002"/>
    <s v="NO COMMENTS"/>
    <m/>
    <m/>
    <s v="13"/>
    <s v="NO"/>
    <n v="0"/>
    <s v="NO"/>
    <m/>
    <m/>
    <m/>
  </r>
  <r>
    <s v="13"/>
    <s v="MXT"/>
    <n v="1943"/>
    <x v="10"/>
    <s v="Broker"/>
    <s v="BROKERVA-V-080-F4I25"/>
    <x v="1496"/>
    <s v="SAGS 33883"/>
    <s v="ABRIL"/>
    <d v="2026-03-24T00:00:00"/>
    <s v="3658-6000032"/>
    <s v="OTRO"/>
    <s v="IMPORTACION"/>
    <s v="F4"/>
    <n v="0"/>
    <n v="0"/>
    <n v="1884.44"/>
    <n v="301.52"/>
    <n v="0"/>
    <n v="2185.96"/>
    <s v="MXN"/>
    <n v="125.51663154510011"/>
    <d v="2026-03-18T00:00:00"/>
    <s v="JE NORTH"/>
    <s v="ZAC"/>
    <s v="MEX"/>
    <s v="JTM"/>
    <s v="M19"/>
    <s v="I"/>
    <s v="LAND IMPO"/>
    <s v="67110002"/>
    <s v="NO COMMENTS"/>
    <m/>
    <m/>
    <s v="13"/>
    <s v="NO"/>
    <n v="0"/>
    <s v="NO"/>
    <m/>
    <m/>
    <m/>
  </r>
  <r>
    <s v="13"/>
    <s v="MXG"/>
    <n v="1944"/>
    <x v="10"/>
    <s v="Broker"/>
    <s v="BROKERRE-V-002-A3I26-M19"/>
    <x v="1497"/>
    <s v="SAGS 33918"/>
    <s v="ABRIL"/>
    <d v="2026-03-27T00:00:00"/>
    <s v="3658-6000306"/>
    <s v="OTRO"/>
    <s v="IMPORTACION"/>
    <s v="A3"/>
    <n v="0"/>
    <n v="0"/>
    <n v="1384.44"/>
    <n v="221.52"/>
    <n v="0"/>
    <n v="1605.96"/>
    <s v="MXN"/>
    <n v="92.213347726476684"/>
    <d v="2026-03-27T00:00:00"/>
    <s v="JE INDUSTRIAL"/>
    <s v="ZAC"/>
    <s v="MEX"/>
    <s v="JEG"/>
    <s v="M19"/>
    <s v="I"/>
    <s v="LAND IMPO"/>
    <s v="67110002"/>
    <s v="NO COMMENTS"/>
    <m/>
    <m/>
    <s v="13"/>
    <s v="NO"/>
    <n v="0"/>
    <s v="NO"/>
    <m/>
    <m/>
    <m/>
  </r>
  <r>
    <s v="13"/>
    <s v="MXG"/>
    <n v="1945"/>
    <x v="10"/>
    <s v="Broker"/>
    <s v="BROKERFG-V-027-V1E26-M01"/>
    <x v="1498"/>
    <s v="SAGS 33908"/>
    <s v="ABRIL"/>
    <d v="2026-03-27T00:00:00"/>
    <s v="3658-6001032"/>
    <s v="OTRO"/>
    <s v="EXPORTACION"/>
    <s v="V1"/>
    <n v="0"/>
    <n v="0"/>
    <n v="1597"/>
    <n v="255.53"/>
    <n v="0"/>
    <n v="1852.53"/>
    <s v="MXN"/>
    <n v="106.37126271123181"/>
    <d v="2026-03-25T00:00:00"/>
    <s v="JEG"/>
    <s v="MEX"/>
    <s v="ZAC"/>
    <s v="CONSORCIO INDUSTRIAL"/>
    <s v="M01"/>
    <s v="O"/>
    <s v="LAND EXPO"/>
    <s v="59210003"/>
    <s v="NO COMMENTS"/>
    <m/>
    <m/>
    <s v="13"/>
    <s v="NO"/>
    <n v="0"/>
    <s v="NO"/>
    <m/>
    <m/>
    <m/>
  </r>
  <r>
    <s v="13"/>
    <s v="MXG"/>
    <n v="1946"/>
    <x v="10"/>
    <s v="Broker"/>
    <s v="BROKERFG-V-028-V1E26-M01"/>
    <x v="1499"/>
    <s v="SAGS 33909"/>
    <s v="ABRIL"/>
    <d v="2026-03-27T00:00:00"/>
    <s v="3658-6001033"/>
    <s v="OTRO"/>
    <s v="EXPORTACION"/>
    <s v="V1"/>
    <n v="0"/>
    <n v="0"/>
    <n v="1679.67"/>
    <n v="268.75"/>
    <n v="0"/>
    <n v="1948.42"/>
    <s v="MXN"/>
    <n v="111.87721423772803"/>
    <d v="2026-03-26T00:00:00"/>
    <s v="CONSORCIO INDUSTRIAL"/>
    <s v="MEX"/>
    <s v="ZAC"/>
    <s v="JEG"/>
    <s v="M01"/>
    <s v="O"/>
    <s v="LAND EXPO"/>
    <s v="59210003"/>
    <s v="NO COMMENTS"/>
    <m/>
    <m/>
    <s v="13"/>
    <s v="NO"/>
    <n v="0"/>
    <s v="NO"/>
    <m/>
    <m/>
    <m/>
  </r>
  <r>
    <s v="13"/>
    <s v="MXG"/>
    <n v="1947"/>
    <x v="10"/>
    <s v="Broker"/>
    <s v="BROKERRM-V-059-V1I26-MCS"/>
    <x v="1500"/>
    <s v="SAGS 33884"/>
    <s v="ABRIL"/>
    <d v="2026-03-24T00:00:00"/>
    <s v="3658-6001043"/>
    <s v="OTRO"/>
    <s v="IMPORTACION"/>
    <s v="V1"/>
    <n v="0"/>
    <n v="0"/>
    <n v="1266.32"/>
    <n v="202.62"/>
    <n v="0"/>
    <n v="1468.94"/>
    <s v="MXN"/>
    <n v="84.345734021601203"/>
    <d v="2026-03-23T00:00:00"/>
    <s v="RADICI PLASTICS"/>
    <s v="ZAC"/>
    <s v="MEX"/>
    <s v="JEG"/>
    <s v="M17"/>
    <s v="I"/>
    <s v="LAND IMPO"/>
    <s v="67110002"/>
    <s v="NO COMMENTS"/>
    <m/>
    <m/>
    <s v="13"/>
    <s v="NO"/>
    <n v="0"/>
    <s v="NO"/>
    <m/>
    <m/>
    <m/>
  </r>
  <r>
    <s v="13"/>
    <s v="MXG"/>
    <n v="1948"/>
    <x v="10"/>
    <s v="Broker"/>
    <s v="BROKERFG-V-033-V1E26-M19"/>
    <x v="1501"/>
    <s v="SAGS 33894"/>
    <s v="ABRIL"/>
    <d v="2026-03-25T00:00:00"/>
    <s v="3658-6001048"/>
    <s v="OTRO"/>
    <s v="EXPORTACION"/>
    <s v="V1"/>
    <n v="0"/>
    <n v="0"/>
    <n v="1679.67"/>
    <n v="268.75"/>
    <n v="0"/>
    <n v="1948.42"/>
    <s v="MXN"/>
    <n v="111.87721423772803"/>
    <d v="2026-03-24T00:00:00"/>
    <s v="JEG"/>
    <s v="MEX"/>
    <s v="ZAC"/>
    <s v="VALEO"/>
    <s v="M19"/>
    <s v="O"/>
    <s v="LAND EXPO"/>
    <s v="59210003"/>
    <s v="NO COMMENTS"/>
    <m/>
    <m/>
    <s v="13"/>
    <s v="NO"/>
    <n v="0"/>
    <s v="NO"/>
    <m/>
    <m/>
    <m/>
  </r>
  <r>
    <s v="13"/>
    <s v="MXG"/>
    <n v="1949"/>
    <x v="10"/>
    <s v="Broker"/>
    <s v="BROKERRE-V-003-A3I26-M19"/>
    <x v="1502"/>
    <s v="SAGS 33919"/>
    <s v="ABRIL"/>
    <d v="2026-03-27T00:00:00"/>
    <s v="3658-6001128"/>
    <s v="OTRO"/>
    <s v="IMPORTACION"/>
    <s v="A3"/>
    <n v="0"/>
    <n v="0"/>
    <n v="1384.44"/>
    <n v="221.52"/>
    <n v="0"/>
    <n v="1605.96"/>
    <s v="MXN"/>
    <n v="92.213347726476684"/>
    <d v="2026-03-27T00:00:00"/>
    <s v="JE INDUSTRIAL"/>
    <s v="ZAC"/>
    <s v="MEX"/>
    <s v="JEG"/>
    <s v="M19"/>
    <s v="I"/>
    <s v="LAND IMPO"/>
    <s v="67110002"/>
    <s v="NO COMMENTS"/>
    <m/>
    <m/>
    <s v="13"/>
    <s v="NO"/>
    <n v="0"/>
    <s v="NO"/>
    <m/>
    <m/>
    <m/>
  </r>
  <r>
    <s v="13"/>
    <s v="MXG"/>
    <n v="1950"/>
    <x v="10"/>
    <s v="Broker"/>
    <s v="BROKERRE-V-004-A3I26-M19"/>
    <x v="1503"/>
    <s v="SAGS 33920"/>
    <s v="ABRIL"/>
    <d v="2026-03-27T00:00:00"/>
    <s v="3658-6001140"/>
    <s v="OTRO"/>
    <s v="IMPORTACION"/>
    <s v="A3"/>
    <n v="0"/>
    <n v="0"/>
    <n v="1384.44"/>
    <n v="221.52"/>
    <n v="0"/>
    <n v="1605.96"/>
    <s v="MXN"/>
    <n v="92.213347726476684"/>
    <d v="2026-03-27T00:00:00"/>
    <s v="JE INDUSTRIAL"/>
    <s v="ZAC"/>
    <s v="MEX"/>
    <s v="JEG"/>
    <s v="M19"/>
    <s v="I"/>
    <s v="LAND IMPO"/>
    <s v="67110002"/>
    <s v="NO COMMENTS"/>
    <m/>
    <m/>
    <s v="13"/>
    <s v="NO"/>
    <n v="0"/>
    <s v="NO"/>
    <m/>
    <m/>
    <m/>
  </r>
  <r>
    <s v="13"/>
    <s v="MXG"/>
    <n v="1951"/>
    <x v="11"/>
    <s v="Freight"/>
    <s v="FREIGHTRM-V-067-V1I26-M19.4"/>
    <x v="1504"/>
    <s v="C9653"/>
    <s v="ABRIL"/>
    <d v="2026-03-26T00:00:00"/>
    <s v="26-730 3658-6001802"/>
    <n v="7192"/>
    <s v="NACIONAL"/>
    <s v="RB-002"/>
    <n v="0"/>
    <n v="0"/>
    <n v="10800"/>
    <n v="1728"/>
    <n v="432"/>
    <n v="12096"/>
    <s v="MXN"/>
    <n v="694.54572598287746"/>
    <d v="2026-03-26T00:00:00"/>
    <s v="SLP-ZAC"/>
    <s v="ASAHI"/>
    <s v="JOHNSON "/>
    <s v="ZAC"/>
    <s v="M19"/>
    <s v="I"/>
    <s v="LAND IMPO"/>
    <s v="67110002"/>
    <s v="NO COMMENTS"/>
    <m/>
    <m/>
    <s v="13"/>
    <s v="NO"/>
    <n v="0"/>
    <s v="NO"/>
    <m/>
    <m/>
    <m/>
  </r>
  <r>
    <s v="13"/>
    <s v="MXG"/>
    <n v="1952"/>
    <x v="11"/>
    <s v="Freight"/>
    <s v="FREIGHTRM-V-034-V1I26-M19.7"/>
    <x v="1072"/>
    <s v="C9675"/>
    <s v="ABRIL"/>
    <d v="2026-03-27T00:00:00"/>
    <s v="26-730 3658-6001001"/>
    <n v="7313"/>
    <s v="NACIONAL"/>
    <s v="RB-002"/>
    <n v="0"/>
    <n v="0"/>
    <n v="10800"/>
    <n v="1728"/>
    <n v="432"/>
    <n v="12096"/>
    <s v="MXN"/>
    <n v="694.54572598287746"/>
    <d v="2026-03-27T00:00:00"/>
    <s v="SLP-ZAC"/>
    <s v="ASAHI"/>
    <s v="JOHNSON "/>
    <s v="ZAC"/>
    <s v="M19"/>
    <s v="I"/>
    <s v="LAND IMPO"/>
    <s v="67110002"/>
    <s v="NO COMMENTS"/>
    <m/>
    <m/>
    <s v="13"/>
    <s v="NO"/>
    <n v="0"/>
    <s v="NO"/>
    <m/>
    <m/>
    <m/>
  </r>
  <r>
    <s v="13"/>
    <s v="MXG"/>
    <n v="1953"/>
    <x v="11"/>
    <s v="Freight"/>
    <s v="FREIGHTRM-V-082-V1I26-M01.2"/>
    <x v="1505"/>
    <s v="C9679"/>
    <s v="ABRIL"/>
    <d v="2026-03-27T00:00:00"/>
    <s v="26-730 3658-6001824"/>
    <n v="7282"/>
    <s v="NACIONAL"/>
    <s v="S/N"/>
    <n v="0"/>
    <n v="0"/>
    <n v="19000"/>
    <n v="3040"/>
    <n v="0"/>
    <n v="22040"/>
    <s v="MXN"/>
    <n v="1265.5247851076901"/>
    <d v="2026-03-27T00:00:00"/>
    <s v="QRO-ZAC"/>
    <s v="INNOVET"/>
    <s v="JOHNSON "/>
    <s v="ZAC"/>
    <s v="M01"/>
    <s v="I"/>
    <s v="LAND IMPO"/>
    <s v="67110002"/>
    <s v="NO COMMENTS"/>
    <m/>
    <m/>
    <s v="13"/>
    <s v="NO"/>
    <n v="0"/>
    <s v="NO"/>
    <m/>
    <m/>
    <m/>
  </r>
  <r>
    <s v="13"/>
    <s v="MXG"/>
    <n v="1954"/>
    <x v="11"/>
    <s v="Freight"/>
    <s v="FREIGHTRM-V-034-V1I26-M19.6"/>
    <x v="1506"/>
    <s v="C9680"/>
    <s v="ABRIL"/>
    <d v="2026-03-27T00:00:00"/>
    <s v="26-730 3658-6001001"/>
    <n v="7291"/>
    <s v="NACIONAL"/>
    <s v="S/N"/>
    <n v="0"/>
    <n v="0"/>
    <n v="10800"/>
    <n v="1728"/>
    <n v="0"/>
    <n v="12528"/>
    <s v="MXN"/>
    <n v="719.35093048226599"/>
    <d v="2026-03-27T00:00:00"/>
    <s v="SLP-ZAC"/>
    <s v="ASAHI"/>
    <s v="JOHNSON "/>
    <s v="ZAC"/>
    <s v="M19"/>
    <s v="I"/>
    <s v="LAND IMPO"/>
    <s v="67110002"/>
    <s v="NO COMMENTS"/>
    <m/>
    <m/>
    <s v="13"/>
    <s v="NO"/>
    <n v="0"/>
    <s v="NO"/>
    <m/>
    <m/>
    <m/>
  </r>
  <r>
    <s v="13"/>
    <s v="MXG"/>
    <n v="1955"/>
    <x v="11"/>
    <s v="Freight"/>
    <s v="FREIGHTRM-V-093-V1I26-M19.4"/>
    <x v="1507"/>
    <s v="C9681"/>
    <s v="ABRIL"/>
    <d v="2026-03-27T00:00:00"/>
    <s v="26-730 3658-6001845"/>
    <n v="7298"/>
    <s v="NACIONAL"/>
    <s v="S/N"/>
    <n v="0"/>
    <n v="0"/>
    <n v="19000"/>
    <n v="3040"/>
    <n v="0"/>
    <n v="22040"/>
    <s v="MXN"/>
    <n v="1265.5247851076901"/>
    <d v="2026-03-27T00:00:00"/>
    <s v="MTY-ZAC"/>
    <s v="REA"/>
    <s v="JOHNSON "/>
    <s v="ZAC"/>
    <s v="M19"/>
    <s v="I"/>
    <s v="LAND IMPO"/>
    <s v="67110002"/>
    <s v="NO COMMENTS"/>
    <m/>
    <m/>
    <s v="13"/>
    <s v="NO"/>
    <n v="0"/>
    <s v="NO"/>
    <m/>
    <m/>
    <m/>
  </r>
  <r>
    <s v="13"/>
    <s v="MXG"/>
    <n v="1956"/>
    <x v="11"/>
    <s v="Freight"/>
    <s v="FREIGHTRM-V-074-V1I26-M19.2"/>
    <x v="1508"/>
    <s v="C9654"/>
    <s v="ABRIL"/>
    <d v="2026-03-26T00:00:00"/>
    <s v="26-730 3658-6001814"/>
    <n v="7193"/>
    <s v="STOP OFF"/>
    <s v="RB-002"/>
    <n v="0"/>
    <n v="0"/>
    <n v="2000"/>
    <n v="320"/>
    <n v="80"/>
    <n v="2240"/>
    <s v="MXN"/>
    <n v="128.61957888571806"/>
    <d v="2026-03-26T00:00:00"/>
    <s v="SLP-ZAC"/>
    <s v="EJOTAF"/>
    <s v="JOHNSON "/>
    <s v="ZAC"/>
    <s v="M19"/>
    <s v="I"/>
    <s v="LAND IMPO"/>
    <s v="67110002"/>
    <s v="NO COMMENTS"/>
    <m/>
    <m/>
    <s v="13"/>
    <s v="NO"/>
    <n v="0"/>
    <s v="NO"/>
    <m/>
    <m/>
    <m/>
  </r>
  <r>
    <s v="13"/>
    <s v="MXG"/>
    <n v="1957"/>
    <x v="11"/>
    <s v="Freight"/>
    <s v="FREIGHTRM-V-074-V1I26-M19.1"/>
    <x v="1509"/>
    <s v="C9677"/>
    <s v="ABRIL"/>
    <d v="2026-03-27T00:00:00"/>
    <s v="26-730 3658-6001814"/>
    <n v="7314"/>
    <s v="STOP OFF"/>
    <s v="RB-002"/>
    <n v="0"/>
    <n v="0"/>
    <n v="2000"/>
    <n v="320"/>
    <n v="80"/>
    <n v="2240"/>
    <s v="MXN"/>
    <n v="128.61957888571806"/>
    <d v="2026-06-27T00:00:00"/>
    <s v="SLP-ZAC"/>
    <s v="EJOTAF"/>
    <s v="JOHNSON "/>
    <s v="ZAC"/>
    <s v="M19"/>
    <s v="I"/>
    <s v="LAND IMPO"/>
    <s v="67110002"/>
    <s v="NO COMMENTS"/>
    <m/>
    <m/>
    <s v="13"/>
    <s v="NO"/>
    <n v="0"/>
    <s v="NO"/>
    <m/>
    <m/>
    <m/>
  </r>
  <r>
    <s v="13"/>
    <s v="MXG"/>
    <n v="1958"/>
    <x v="11"/>
    <s v="Freight"/>
    <s v="FREIGHTFG-R171LE25.M19"/>
    <x v="1510"/>
    <s v="C9534"/>
    <s v="ABRIL"/>
    <d v="2026-03-21T00:00:00"/>
    <s v="3483 6086670"/>
    <n v="7198"/>
    <s v="EXPO"/>
    <s v="TB-019"/>
    <n v="0"/>
    <n v="0"/>
    <n v="5500"/>
    <n v="880"/>
    <n v="220"/>
    <n v="6160"/>
    <s v="USD"/>
    <n v="6160"/>
    <d v="2026-03-22T00:00:00"/>
    <s v="ZAC-TENESSEE"/>
    <s v="JOHNSON"/>
    <s v="SAIA-BRUGERSS"/>
    <s v="ZAC"/>
    <s v="M19"/>
    <s v="O"/>
    <s v="LAND EXPO"/>
    <s v="59210003"/>
    <s v="NO COMMENTS"/>
    <m/>
    <m/>
    <s v="13"/>
    <s v="NO"/>
    <n v="0"/>
    <s v="NO"/>
    <m/>
    <m/>
    <m/>
  </r>
  <r>
    <s v="13"/>
    <s v="MXG"/>
    <n v="1959"/>
    <x v="11"/>
    <s v="Freight"/>
    <s v="FREIGHTFG-R-2177LE25.M19"/>
    <x v="1511"/>
    <s v="C9624"/>
    <s v="ABRIL"/>
    <d v="2026-03-24T00:00:00"/>
    <s v="3483 6087321"/>
    <n v="7265"/>
    <s v="EXPO"/>
    <s v="TB-019"/>
    <n v="0"/>
    <n v="0"/>
    <n v="1800"/>
    <n v="288"/>
    <n v="72"/>
    <n v="2016"/>
    <s v="USD"/>
    <n v="2016"/>
    <d v="2026-03-24T00:00:00"/>
    <s v="ZAC-KENTUCKY"/>
    <s v="JOHNSON"/>
    <s v="DRAIN KY USA"/>
    <s v="ZAC"/>
    <s v="M19"/>
    <s v="O"/>
    <s v="LAND EXPO"/>
    <s v="59210003"/>
    <s v="NO COMMENTS"/>
    <m/>
    <m/>
    <s v="13"/>
    <s v="NO"/>
    <n v="0"/>
    <s v="NO"/>
    <m/>
    <m/>
    <m/>
  </r>
  <r>
    <s v="13"/>
    <s v="MXG"/>
    <n v="1960"/>
    <x v="16"/>
    <s v="Freight"/>
    <s v="FREIGHTRM-V-072-V1I26-M46, M01.2"/>
    <x v="1512"/>
    <s v="AGU11751003"/>
    <s v="ABRIL"/>
    <d v="2026-03-27T00:00:00"/>
    <s v="26-730-3658-6001812"/>
    <s v="DG122-0321226"/>
    <s v="EXPO"/>
    <s v="OTRO"/>
    <n v="0"/>
    <n v="0"/>
    <n v="5032.08"/>
    <n v="805.13"/>
    <n v="0"/>
    <n v="5837.21"/>
    <s v="MXN"/>
    <n v="335.16941610156351"/>
    <d v="2026-03-13T00:00:00"/>
    <s v="ELEKTRISOLA"/>
    <s v="CHI"/>
    <s v="ZCL"/>
    <s v="JEG"/>
    <s v="M46"/>
    <s v="I"/>
    <s v="LAND IMPO"/>
    <s v="67110002"/>
    <s v="NO COMMENTS"/>
    <m/>
    <m/>
    <s v="13"/>
    <s v="NO"/>
    <n v="0"/>
    <s v="NO"/>
    <m/>
    <m/>
    <m/>
  </r>
  <r>
    <s v="13"/>
    <s v="MXG"/>
    <n v="1961"/>
    <x v="16"/>
    <s v="Freight"/>
    <s v="FREIGHTRM-V-090-V1I26-M23.3"/>
    <x v="1513"/>
    <s v="AGU11751004"/>
    <s v="ABRIL"/>
    <d v="2026-03-27T00:00:00"/>
    <s v="26-730-3658-6001841"/>
    <s v="DG122-0321699"/>
    <s v="EXPO"/>
    <s v="OTRO"/>
    <n v="0"/>
    <n v="0"/>
    <n v="2858.4"/>
    <n v="457.34"/>
    <n v="0"/>
    <n v="3315.74"/>
    <s v="MXN"/>
    <n v="190.38798325648693"/>
    <d v="2026-03-20T00:00:00"/>
    <s v="PRECISION MODERNA"/>
    <s v="NAU"/>
    <s v="ZCL"/>
    <s v="JEG"/>
    <s v="M23"/>
    <s v="I"/>
    <s v="LAND IMPO"/>
    <s v="67110002"/>
    <s v="NO COMMENTS"/>
    <m/>
    <m/>
    <s v="13"/>
    <s v="NO"/>
    <n v="0"/>
    <s v="NO"/>
    <m/>
    <m/>
    <m/>
  </r>
  <r>
    <s v="13"/>
    <s v="MXG"/>
    <n v="1962"/>
    <x v="13"/>
    <s v="Broker"/>
    <s v="BROKERRM-I-1188-AI26-M19"/>
    <x v="1514"/>
    <s v="DHEXM 44826"/>
    <s v="ABRIL"/>
    <d v="2026-03-25T00:00:00"/>
    <s v="26- 52- 3600- 6025919"/>
    <n v="6481548194"/>
    <s v="AIR IMPO"/>
    <s v="OTRO"/>
    <n v="0"/>
    <n v="0"/>
    <n v="7470.69"/>
    <n v="1195.3104000000001"/>
    <n v="0"/>
    <n v="8666.000399999999"/>
    <s v="MXN"/>
    <n v="497.59701878190361"/>
    <d v="2026-03-24T00:00:00"/>
    <s v="JEIML"/>
    <s v="CHN"/>
    <s v="ZAC"/>
    <s v="JEG"/>
    <s v="M19"/>
    <s v="I"/>
    <s v="AIR IMPO"/>
    <s v="67130000"/>
    <s v="NO COMMENTS"/>
    <m/>
    <m/>
    <s v="13"/>
    <s v="NO"/>
    <n v="0"/>
    <s v="NO"/>
    <m/>
    <m/>
    <m/>
  </r>
  <r>
    <s v="13"/>
    <s v="MXG"/>
    <n v="1963"/>
    <x v="13"/>
    <s v="Broker"/>
    <s v="BROKERRM-I-1160-AI26-M19"/>
    <x v="1329"/>
    <s v="DHEXM 44735"/>
    <s v="ABRIL"/>
    <d v="2026-03-23T00:00:00"/>
    <s v="26- 52- 3600- 6024451"/>
    <n v="4570106391"/>
    <s v="AIR IMPO"/>
    <s v="OTRO"/>
    <n v="0"/>
    <n v="0"/>
    <n v="5972.31"/>
    <n v="955.56960000000004"/>
    <n v="0"/>
    <n v="6927.8796000000002"/>
    <s v="MXN"/>
    <n v="397.79506996560576"/>
    <d v="2026-03-18T00:00:00"/>
    <s v="JENAI"/>
    <s v="USA"/>
    <s v="ZAC"/>
    <s v="JEG"/>
    <s v="M19"/>
    <s v="I"/>
    <s v="AIR IMPO"/>
    <s v="67130000"/>
    <s v="NO COMMENTS"/>
    <m/>
    <m/>
    <s v="13"/>
    <s v="NO"/>
    <n v="0"/>
    <s v="NO"/>
    <m/>
    <m/>
    <m/>
  </r>
  <r>
    <s v="13"/>
    <s v="MXG"/>
    <n v="1964"/>
    <x v="13"/>
    <s v="Broker"/>
    <s v="BROKERAF-I-1170-AI26-M19"/>
    <x v="1515"/>
    <s v="DHEXM 44772"/>
    <s v="ABRIL"/>
    <d v="2026-03-24T00:00:00"/>
    <s v="26- 52- 3600- 6025427"/>
    <n v="9795072280"/>
    <s v="AIR IMPO"/>
    <s v="OTRO"/>
    <n v="0"/>
    <n v="0"/>
    <n v="5789.24"/>
    <n v="926.27840000000003"/>
    <n v="0"/>
    <n v="6715.5183999999999"/>
    <s v="MXN"/>
    <n v="385.60140562825495"/>
    <d v="2026-03-20T00:00:00"/>
    <s v="HEI"/>
    <s v="USA"/>
    <s v="ZAC"/>
    <s v="JEG"/>
    <s v="M19"/>
    <s v="I"/>
    <s v="AIR IMPO"/>
    <s v="67130000"/>
    <s v="NO COMMENTS"/>
    <m/>
    <m/>
    <s v="13"/>
    <s v="NO"/>
    <n v="0"/>
    <s v="NO"/>
    <m/>
    <m/>
    <m/>
  </r>
  <r>
    <s v="13"/>
    <s v="MXG"/>
    <n v="1965"/>
    <x v="13"/>
    <s v="Broker"/>
    <s v="BROKERRM-I-1177-AI26-M19"/>
    <x v="1516"/>
    <s v="DHEXM 44792"/>
    <s v="ABRIL"/>
    <d v="2026-03-24T00:00:00"/>
    <s v="26- 52- 3600- 6025647"/>
    <n v="9353417006"/>
    <s v="AIR IMPO"/>
    <s v="OTRO"/>
    <n v="0"/>
    <n v="0"/>
    <n v="6043.24"/>
    <n v="966.91840000000002"/>
    <n v="0"/>
    <n v="7010.1584000000003"/>
    <s v="MXN"/>
    <n v="402.51947380811566"/>
    <d v="2026-03-23T00:00:00"/>
    <s v="SKAECL"/>
    <s v="CHN"/>
    <s v="ZAC"/>
    <s v="JEG"/>
    <s v="M19"/>
    <s v="I"/>
    <s v="AIR IMPO"/>
    <s v="67130000"/>
    <s v="NO COMMENTS"/>
    <m/>
    <m/>
    <s v="13"/>
    <s v="NO"/>
    <n v="0"/>
    <s v="NO"/>
    <m/>
    <m/>
    <m/>
  </r>
  <r>
    <s v="13"/>
    <s v="MXG"/>
    <n v="1966"/>
    <x v="13"/>
    <s v="Broker"/>
    <s v="BROKERRM-I-1179-AI26-M19"/>
    <x v="1517"/>
    <s v="DHEXM 44739"/>
    <s v="ABRIL"/>
    <d v="2026-03-23T00:00:00"/>
    <s v="26- 52- 3600- 6025444"/>
    <n v="6994325505"/>
    <s v="AIR IMPO"/>
    <s v="OTRO"/>
    <n v="0"/>
    <n v="0"/>
    <n v="7320.35"/>
    <n v="1171.2560000000001"/>
    <n v="0"/>
    <n v="8491.6059999999998"/>
    <s v="MXN"/>
    <n v="487.58338740331993"/>
    <d v="2026-03-20T00:00:00"/>
    <s v="JEIML"/>
    <s v="CHN"/>
    <s v="ZAC"/>
    <s v="JEG"/>
    <s v="M19"/>
    <s v="I"/>
    <s v="AIR IMPO"/>
    <s v="67130000"/>
    <s v="NO COMMENTS"/>
    <m/>
    <m/>
    <s v="13"/>
    <s v="NO"/>
    <n v="0"/>
    <s v="NO"/>
    <m/>
    <m/>
    <m/>
  </r>
  <r>
    <s v="13"/>
    <s v="MXG"/>
    <n v="1967"/>
    <x v="13"/>
    <s v="Broker"/>
    <s v="BROKERRM-I-1178-AI26-M19"/>
    <x v="1518"/>
    <s v="DHEXM 44781"/>
    <s v="ABRIL"/>
    <d v="2026-03-24T00:00:00"/>
    <s v="26- 52- 3600- 6025639"/>
    <n v="1161960833"/>
    <s v="AIR IMPO"/>
    <s v="OTRO"/>
    <n v="0"/>
    <n v="0"/>
    <n v="7470.69"/>
    <n v="1195.3104000000001"/>
    <n v="0"/>
    <n v="8666.000399999999"/>
    <s v="MXN"/>
    <n v="497.59701878190361"/>
    <d v="2026-03-23T00:00:00"/>
    <s v="HTMCL"/>
    <s v="CHN"/>
    <s v="ZAC"/>
    <s v="JEG"/>
    <s v="M19"/>
    <s v="I"/>
    <s v="AIR IMPO"/>
    <s v="67130000"/>
    <s v="NO COMMENTS"/>
    <m/>
    <m/>
    <s v="13"/>
    <s v="NO"/>
    <n v="0"/>
    <s v="NO"/>
    <m/>
    <m/>
    <m/>
  </r>
  <r>
    <s v="13"/>
    <s v="MXG"/>
    <n v="1968"/>
    <x v="13"/>
    <s v="Broker"/>
    <s v="BROKERRM-I-1187-AI26-M19"/>
    <x v="1519"/>
    <s v="DHEXM 44855"/>
    <s v="ABRIL"/>
    <d v="2026-03-26T00:00:00"/>
    <s v="26- 52- 3600- 6026621"/>
    <n v="3231949000"/>
    <s v="AIR IMPO"/>
    <s v="OTRO"/>
    <n v="0"/>
    <n v="0"/>
    <n v="7320.35"/>
    <n v="1171.2560000000001"/>
    <n v="0"/>
    <n v="8491.6059999999998"/>
    <s v="MXN"/>
    <n v="487.58338740331993"/>
    <d v="2026-03-25T00:00:00"/>
    <s v="JENAI"/>
    <s v="USA"/>
    <s v="ZAC"/>
    <s v="JEG"/>
    <s v="M19"/>
    <s v="I"/>
    <s v="AIR IMPO"/>
    <s v="67130000"/>
    <s v="NO COMMENTS"/>
    <m/>
    <m/>
    <s v="13"/>
    <s v="NO"/>
    <n v="0"/>
    <s v="NO"/>
    <m/>
    <m/>
    <m/>
  </r>
  <r>
    <s v="13"/>
    <s v="MXG"/>
    <n v="1969"/>
    <x v="13"/>
    <s v="Broker"/>
    <s v="BROKERRM-I-1172-AI26-M19"/>
    <x v="1436"/>
    <s v="DHEXM 44791"/>
    <s v="ABRIL"/>
    <d v="2026-03-24T00:00:00"/>
    <s v="26- 52- 3600- 6025637"/>
    <n v="6865576336"/>
    <s v="AIR IMPO"/>
    <s v="OTRO"/>
    <n v="0"/>
    <n v="0"/>
    <n v="6043.24"/>
    <n v="966.91840000000002"/>
    <n v="0"/>
    <n v="7010.1584000000003"/>
    <s v="MXN"/>
    <n v="402.51947380811566"/>
    <d v="2026-03-23T00:00:00"/>
    <s v="JENAI"/>
    <s v="USA"/>
    <s v="ZAC"/>
    <s v="JEG"/>
    <s v="M19"/>
    <s v="I"/>
    <s v="AIR IMPO"/>
    <s v="67130000"/>
    <s v="NO COMMENTS"/>
    <m/>
    <m/>
    <s v="13"/>
    <s v="NO"/>
    <n v="0"/>
    <s v="NO"/>
    <m/>
    <m/>
    <m/>
  </r>
  <r>
    <s v="13"/>
    <s v="MXG"/>
    <n v="1970"/>
    <x v="13"/>
    <s v="Broker"/>
    <s v="BROKERRM-I-1186-AI26-M19"/>
    <x v="1520"/>
    <s v="DHEXM 44853"/>
    <s v="ABRIL"/>
    <d v="2026-03-26T00:00:00"/>
    <s v="26- 52- 3600- 6026628"/>
    <n v="9817343373"/>
    <s v="AIR IMPO"/>
    <s v="OTRO"/>
    <n v="0"/>
    <n v="0"/>
    <n v="3211.86"/>
    <n v="513.89"/>
    <n v="0"/>
    <n v="3725.75"/>
    <s v="MXN"/>
    <n v="213.93053394351074"/>
    <d v="2026-03-25T00:00:00"/>
    <s v="JEIML"/>
    <s v="CHN"/>
    <s v="ZAC"/>
    <s v="JEG"/>
    <s v="M19"/>
    <s v="I"/>
    <s v="AIR IMPO"/>
    <s v="67130000"/>
    <s v="NO COMMENTS"/>
    <m/>
    <m/>
    <s v="13"/>
    <s v="NO"/>
    <n v="0"/>
    <s v="NO"/>
    <m/>
    <m/>
    <m/>
  </r>
  <r>
    <s v="13"/>
    <s v="MXG"/>
    <n v="1971"/>
    <x v="13"/>
    <s v="Broker"/>
    <s v="BROKERRM-I-1185-AI26-M19"/>
    <x v="1521"/>
    <s v="DHEXM 44850"/>
    <s v="ABRIL"/>
    <d v="2026-03-26T00:00:00"/>
    <s v="26- 52- 3600- 6026617"/>
    <n v="9354906186"/>
    <s v="AIR IMPO"/>
    <s v="OTRO"/>
    <n v="0"/>
    <n v="0"/>
    <n v="3741.85"/>
    <n v="598.69000000000005"/>
    <n v="0"/>
    <n v="4340.54"/>
    <s v="MXN"/>
    <n v="249.23144059670295"/>
    <d v="2026-03-25T00:00:00"/>
    <s v="FDEICL"/>
    <s v="HKG"/>
    <s v="ZAC"/>
    <s v="JEG"/>
    <s v="M19"/>
    <s v="I"/>
    <s v="AIR IMPO"/>
    <s v="67130000"/>
    <s v="NO COMMENTS"/>
    <m/>
    <m/>
    <s v="13"/>
    <s v="NO"/>
    <n v="0"/>
    <s v="NO"/>
    <m/>
    <m/>
    <m/>
  </r>
  <r>
    <s v="13"/>
    <s v="MXG"/>
    <n v="1972"/>
    <x v="1"/>
    <s v="Freight"/>
    <s v="FREIGHTRM-I-1184-AI26-M19"/>
    <x v="1522"/>
    <s v="ZCLIR00856969"/>
    <s v="ABRIL"/>
    <d v="2026-03-31T00:00:00"/>
    <s v="OTRO"/>
    <s v="VARIAS"/>
    <s v="AIR IMPO"/>
    <s v="OTRO"/>
    <n v="0"/>
    <n v="0"/>
    <n v="59715.33"/>
    <n v="2388.61"/>
    <n v="0"/>
    <n v="62103.94"/>
    <s v="MXN"/>
    <n v="3565.9743794392416"/>
    <s v="VARIAS"/>
    <s v="VARIOUS"/>
    <s v="VARIOUS"/>
    <s v="ZAC"/>
    <s v="JEG"/>
    <s v="M19"/>
    <s v="I"/>
    <s v="AIR IMPO"/>
    <s v="67130000"/>
    <s v="NO COMMENTS"/>
    <m/>
    <m/>
    <s v="13"/>
    <s v="NO"/>
    <n v="0"/>
    <s v="NO"/>
    <m/>
    <m/>
    <m/>
  </r>
  <r>
    <s v="13"/>
    <s v="MXG"/>
    <n v="1973"/>
    <x v="1"/>
    <s v="Freight"/>
    <s v="FREIGHTPAQUETERIA"/>
    <x v="1"/>
    <s v="ZCLIR00858459"/>
    <s v="ABRIL"/>
    <d v="2026-04-07T00:00:00"/>
    <s v="OTRO"/>
    <n v="8584885945"/>
    <s v="AIR EXPO"/>
    <s v="OTRO"/>
    <n v="0"/>
    <n v="0"/>
    <n v="685.21"/>
    <n v="0"/>
    <n v="0"/>
    <n v="685.21"/>
    <s v="MXN"/>
    <n v="39.344384664411997"/>
    <s v="VARIAS"/>
    <s v="JEG"/>
    <s v="ZAC"/>
    <s v="VARIOUS"/>
    <s v="VARIOUS"/>
    <s v="M19"/>
    <s v="O"/>
    <s v="AIR EXPO"/>
    <s v="59230000"/>
    <s v="NO COMMENTS"/>
    <m/>
    <m/>
    <s v="13"/>
    <s v="NO"/>
    <n v="0"/>
    <s v="NO"/>
    <m/>
    <m/>
    <m/>
  </r>
  <r>
    <s v="13"/>
    <s v="MXG"/>
    <n v="1974"/>
    <x v="1"/>
    <s v="Freight"/>
    <s v="FREIGHTRM-I-1196-AI26-M61"/>
    <x v="1523"/>
    <s v="ZCLR006434733"/>
    <s v="ABRIL"/>
    <d v="2026-03-31T00:00:00"/>
    <s v="OTRO"/>
    <n v="9665194173"/>
    <s v="AIR IMPO"/>
    <s v="OTRO"/>
    <n v="0"/>
    <n v="0"/>
    <n v="293.12"/>
    <n v="46.9"/>
    <n v="0"/>
    <n v="340.02"/>
    <s v="MXN"/>
    <n v="19.523763041393682"/>
    <s v="VARIAS"/>
    <s v="VARIOUS"/>
    <s v="VARIOUS"/>
    <s v="ZAC"/>
    <s v="JEG"/>
    <s v="M61"/>
    <s v="I"/>
    <s v="AIR IMPO"/>
    <s v="67130000"/>
    <s v="NO COMMENTS"/>
    <m/>
    <m/>
    <s v="13"/>
    <s v="NO"/>
    <n v="0"/>
    <s v="NO"/>
    <m/>
    <m/>
    <m/>
  </r>
  <r>
    <s v="13"/>
    <s v="MXG"/>
    <n v="1975"/>
    <x v="1"/>
    <s v="Freight"/>
    <s v="FREIGHTFG-I-0531-AE26-M19"/>
    <x v="1524"/>
    <s v="ZCLR006434734"/>
    <s v="ABRIL"/>
    <d v="2026-03-31T00:00:00"/>
    <s v="OTRO"/>
    <s v="VARIAS"/>
    <s v="AIR EXPO"/>
    <s v="OTRO"/>
    <n v="0"/>
    <n v="0"/>
    <n v="46258.46"/>
    <n v="1613.91"/>
    <n v="0"/>
    <n v="47872.37"/>
    <s v="MXN"/>
    <n v="2748.8053882416439"/>
    <s v="VARIAS"/>
    <s v="JEG"/>
    <s v="ZAC"/>
    <s v="VARIOUS"/>
    <s v="VARIOUS"/>
    <s v="M19"/>
    <s v="O"/>
    <s v="AIR EXPO"/>
    <s v="59230000"/>
    <s v="NO COMMENTS"/>
    <m/>
    <m/>
    <s v="13"/>
    <s v="NO"/>
    <n v="0"/>
    <s v="NO"/>
    <m/>
    <m/>
    <m/>
  </r>
  <r>
    <s v="13"/>
    <s v="MXG"/>
    <n v="1976"/>
    <x v="17"/>
    <s v="BROKER "/>
    <s v="BROKER RM-J-1291LI26-M19"/>
    <x v="1525"/>
    <s v="A272662"/>
    <s v="ABRIL"/>
    <s v="27/3/2026"/>
    <s v="26-240-3483-6089041"/>
    <s v="OTRO"/>
    <s v="LAND IMPO"/>
    <n v="697174"/>
    <n v="0"/>
    <n v="0"/>
    <n v="224"/>
    <n v="0"/>
    <n v="0"/>
    <n v="224"/>
    <s v="USD"/>
    <n v="224"/>
    <s v="20/3/2026"/>
    <s v="TDS"/>
    <s v="USA"/>
    <s v="ZCL"/>
    <s v="JEG"/>
    <s v="M19"/>
    <s v="I"/>
    <s v="LAND IMPO"/>
    <s v="67110002"/>
    <s v="NO COMMENTS"/>
    <m/>
    <m/>
    <s v="13"/>
    <s v="NO"/>
    <n v="0"/>
    <s v="NO"/>
    <m/>
    <m/>
    <m/>
  </r>
  <r>
    <s v="13"/>
    <s v="MXG"/>
    <n v="1977"/>
    <x v="17"/>
    <s v="BROKER "/>
    <s v="BROKER RM-J-1290LI26-M19"/>
    <x v="1526"/>
    <s v="A272663"/>
    <s v="ABRIL"/>
    <s v="27/3/2026"/>
    <s v="26-240-3483-6089036"/>
    <s v="OTRO"/>
    <s v="LAND IMPO"/>
    <n v="697174"/>
    <n v="0"/>
    <n v="0"/>
    <n v="84"/>
    <n v="0"/>
    <n v="0"/>
    <n v="84"/>
    <s v="USD"/>
    <n v="84"/>
    <s v="20/3/2026"/>
    <s v="TDS"/>
    <s v="USA"/>
    <s v="ZCL"/>
    <s v="JEG"/>
    <s v="M19"/>
    <s v="I"/>
    <s v="LAND IMPO"/>
    <s v="67110002"/>
    <s v="NO COMMENTS"/>
    <m/>
    <m/>
    <s v="13"/>
    <s v="NO"/>
    <n v="0"/>
    <s v="NO"/>
    <m/>
    <m/>
    <m/>
  </r>
  <r>
    <s v="13"/>
    <s v="MXG"/>
    <n v="1978"/>
    <x v="2"/>
    <s v="Broker"/>
    <s v="BROKERRM-A-014-SI26-M19-L-B"/>
    <x v="1527"/>
    <s v="ALT83441"/>
    <s v="ABRIL"/>
    <d v="2026-03-23T00:00:00"/>
    <s v="26-810-3699-6001292"/>
    <s v="OTRO"/>
    <s v="IMPO"/>
    <n v="265932420"/>
    <n v="0"/>
    <n v="6004.16"/>
    <n v="2473.08"/>
    <n v="395.69"/>
    <n v="0"/>
    <n v="8872.93"/>
    <s v="MXN"/>
    <n v="509.47880360823854"/>
    <d v="2026-03-18T00:00:00"/>
    <s v="ECU WORLDWIDE ITALY SRL."/>
    <s v="ITA"/>
    <s v="MEX"/>
    <s v="ECU WORLDWIDE MEXICO SA DE CV"/>
    <s v="M19"/>
    <s v="I"/>
    <s v="SEA IMPO"/>
    <n v="67110003"/>
    <s v="NO COMMENTS"/>
    <m/>
    <m/>
    <s v="13"/>
    <s v="NO"/>
    <n v="0"/>
    <s v="NO"/>
    <m/>
    <m/>
    <m/>
  </r>
  <r>
    <s v="13"/>
    <s v="MXG"/>
    <n v="1979"/>
    <x v="2"/>
    <s v="Broker"/>
    <s v="BROKERRM-R-025-SI26-M19-B"/>
    <x v="1528"/>
    <s v="ALT83457"/>
    <s v="ABRIL"/>
    <d v="2026-03-23T00:00:00"/>
    <s v="26-810-3699-6001370"/>
    <s v="HLCUHAM260267951"/>
    <s v="IMPO"/>
    <s v="HAMU2793079"/>
    <n v="0"/>
    <n v="9863.08"/>
    <n v="2442.15"/>
    <n v="390.74"/>
    <n v="0"/>
    <n v="12695.97"/>
    <s v="MXN"/>
    <n v="728.99567631504897"/>
    <d v="2026-03-10T00:00:00"/>
    <s v="DSV AIR &amp; SEA GERMANY"/>
    <s v="GERMANY"/>
    <s v="MEX"/>
    <s v="DSV AIR &amp; SEA, S.A. DE C.V."/>
    <s v="M19"/>
    <s v="I"/>
    <s v="SEA IMPO"/>
    <n v="67110003"/>
    <s v="NO COMMENTS"/>
    <m/>
    <m/>
    <s v="13"/>
    <s v="NO"/>
    <n v="0"/>
    <s v="NO"/>
    <m/>
    <m/>
    <m/>
  </r>
  <r>
    <s v="13"/>
    <s v="MXG"/>
    <n v="1980"/>
    <x v="2"/>
    <s v="Broker"/>
    <s v="BROKERRM-R-022-SI26-M19-B"/>
    <x v="1529"/>
    <s v="ALT83458"/>
    <s v="ABRIL"/>
    <d v="2026-03-23T00:00:00"/>
    <s v="26-810-3699-6001389"/>
    <s v="MEDUR8040905"/>
    <s v="IMPO"/>
    <s v="MSNU1654773"/>
    <n v="0"/>
    <n v="10096.68"/>
    <n v="2460.4299999999998"/>
    <n v="393.67"/>
    <n v="0"/>
    <n v="12950.78"/>
    <s v="MXN"/>
    <n v="743.62672760784812"/>
    <d v="2026-03-11T00:00:00"/>
    <s v="DSV AIR &amp; SEA GERMANY"/>
    <s v="GERMANY"/>
    <s v="MEX"/>
    <s v="DSV AIR &amp; SEA, S.A. DE C.V."/>
    <s v="M19"/>
    <s v="I"/>
    <s v="SEA IMPO"/>
    <n v="67110003"/>
    <s v="NO COMMENTS"/>
    <m/>
    <m/>
    <s v="13"/>
    <s v="NO"/>
    <n v="0"/>
    <s v="NO"/>
    <m/>
    <m/>
    <m/>
  </r>
  <r>
    <s v="13"/>
    <s v="MXG"/>
    <n v="1981"/>
    <x v="2"/>
    <s v="Broker"/>
    <s v="BROKERRM-R-027-SI26-M19-B"/>
    <x v="1530"/>
    <s v="ALT83459"/>
    <s v="ABRIL"/>
    <d v="2026-03-23T00:00:00"/>
    <s v="26-810-3699-6001388"/>
    <s v="MEDUR8097574"/>
    <s v="IMPO"/>
    <s v="TGHU0087857"/>
    <n v="0"/>
    <n v="10096.68"/>
    <n v="2460.4299999999998"/>
    <n v="393.67"/>
    <n v="0"/>
    <n v="12950.78"/>
    <s v="MXN"/>
    <n v="743.62672760784812"/>
    <d v="2026-03-11T00:00:00"/>
    <s v="DSV AIR &amp; SEA GERMANY"/>
    <s v="GERMANY"/>
    <s v="MEX"/>
    <s v="DSV AIR &amp; SEA, S.A. DE C.V."/>
    <s v="M19"/>
    <s v="I"/>
    <s v="SEA IMPO"/>
    <n v="67110003"/>
    <s v="NO COMMENTS"/>
    <m/>
    <m/>
    <s v="13"/>
    <s v="NO"/>
    <n v="0"/>
    <s v="NO"/>
    <m/>
    <m/>
    <m/>
  </r>
  <r>
    <s v="13"/>
    <s v="MXG"/>
    <n v="1982"/>
    <x v="2"/>
    <s v="Broker"/>
    <s v="BROKERFG-A-0018-SE26-M19.D"/>
    <x v="1531"/>
    <s v="ALT83500"/>
    <s v="ABRIL"/>
    <d v="2026-03-23T00:00:00"/>
    <s v="26-810-3699-6021323"/>
    <s v="16305383"/>
    <s v="EXPO"/>
    <s v="HLBU1122707"/>
    <n v="0"/>
    <n v="8304.9500000000007"/>
    <n v="3516.99"/>
    <n v="562.72"/>
    <n v="0"/>
    <n v="12384.66"/>
    <s v="MXN"/>
    <n v="711.12042582267713"/>
    <d v="2026-03-19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13"/>
    <s v="NO"/>
    <n v="0"/>
    <s v="NO"/>
    <m/>
    <m/>
    <m/>
  </r>
  <r>
    <s v="13"/>
    <s v="MXG"/>
    <n v="1983"/>
    <x v="2"/>
    <s v="Broker"/>
    <s v="BROKERRM-R-036-SI26-M19-B"/>
    <x v="1532"/>
    <s v="ALT83582"/>
    <s v="ABRIL"/>
    <d v="2026-03-26T00:00:00"/>
    <s v="26-810-3699-6001413"/>
    <s v="MEDUBG234736"/>
    <s v="IMPO"/>
    <s v="FFAU2029562"/>
    <n v="0"/>
    <n v="10097.290000000001"/>
    <n v="3029.34"/>
    <n v="484.7"/>
    <n v="0"/>
    <n v="13611.33"/>
    <s v="MXN"/>
    <n v="781.55514851541989"/>
    <d v="2026-03-19T00:00:00"/>
    <s v="JOHNSON ELECTRIC DOO"/>
    <s v="SERBIA"/>
    <s v="MEX"/>
    <s v="DSV AIR &amp; SEA SA DE CV"/>
    <s v="M19"/>
    <s v="I"/>
    <s v="SEA IMPO"/>
    <n v="67110003"/>
    <s v="NO COMMENTS"/>
    <m/>
    <m/>
    <s v="13"/>
    <s v="NO"/>
    <n v="0"/>
    <s v="NO"/>
    <m/>
    <m/>
    <m/>
  </r>
  <r>
    <s v="13"/>
    <s v="MXG"/>
    <n v="1984"/>
    <x v="2"/>
    <s v="Broker"/>
    <s v="BROKERRM-R-036-SI26-M19-B"/>
    <x v="1532"/>
    <s v="ALT83583"/>
    <s v="ABRIL"/>
    <d v="2026-03-26T00:00:00"/>
    <s v="26-810-3699-6001412"/>
    <s v="MEDUBG235279"/>
    <s v="IMPO"/>
    <s v="TGBU6391459"/>
    <n v="0"/>
    <n v="10126.42"/>
    <n v="3704.55"/>
    <n v="592.72"/>
    <n v="0"/>
    <n v="14423.69"/>
    <s v="MXN"/>
    <n v="828.20041686524223"/>
    <d v="2026-03-21T00:00:00"/>
    <s v="JOHNSON ELECTRIC DOO"/>
    <s v="SERBIA"/>
    <s v="MEX"/>
    <s v="DSV AIR &amp; SEA SA DE CV"/>
    <s v="M19"/>
    <s v="I"/>
    <s v="SEA IMPO"/>
    <n v="67110003"/>
    <s v="NO COMMENTS"/>
    <m/>
    <m/>
    <s v="13"/>
    <s v="NO"/>
    <n v="0"/>
    <s v="NO"/>
    <m/>
    <m/>
    <m/>
  </r>
  <r>
    <s v="13"/>
    <s v="MXG"/>
    <n v="1985"/>
    <x v="2"/>
    <s v="Broker"/>
    <s v="BROKERFG-A-0019-SE26-M19.D"/>
    <x v="1533"/>
    <s v="ALT83596"/>
    <s v="ABRIL"/>
    <d v="2026-03-27T00:00:00"/>
    <s v="26-810-3699-6021357"/>
    <n v="11491982"/>
    <s v="EXPO"/>
    <s v="HAMU2421997"/>
    <n v="0"/>
    <n v="8317.73"/>
    <n v="3461.36"/>
    <n v="553.82000000000005"/>
    <n v="0"/>
    <n v="12332.91"/>
    <s v="MXN"/>
    <n v="708.14896903368799"/>
    <d v="2026-03-24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13"/>
    <s v="NO"/>
    <n v="0"/>
    <s v="NO"/>
    <m/>
    <m/>
    <m/>
  </r>
  <r>
    <s v="13"/>
    <s v="MXG"/>
    <n v="1986"/>
    <x v="2"/>
    <s v="Broker"/>
    <s v="BROKERRM-I-1159-AI26-M19//RM-I-1165-AI26-M19//RM-I-1163-AI26-M19//RM-I-1166-AI26-M19"/>
    <x v="1534"/>
    <s v="GDL48412"/>
    <s v="ABRIL"/>
    <d v="2026-03-23T00:00:00"/>
    <s v="26-480-3993-6000305"/>
    <s v="CONSOLIDADO"/>
    <s v="AIR IMPO"/>
    <s v="OTRO"/>
    <n v="0"/>
    <n v="18755.490000000002"/>
    <n v="3824.8"/>
    <n v="611.97"/>
    <n v="0"/>
    <n v="23192.26"/>
    <s v="MXN"/>
    <n v="1331.6869261643228"/>
    <d v="2026-03-19T00:00:00"/>
    <s v="DICEX SA DE CV"/>
    <s v="USA"/>
    <s v="ZCL"/>
    <s v="JEG"/>
    <s v="M19"/>
    <s v="I"/>
    <s v="AIR IMPO"/>
    <s v="67130000"/>
    <s v="NO COMMENTS"/>
    <m/>
    <m/>
    <s v="13"/>
    <s v="NO"/>
    <n v="0"/>
    <s v="NO"/>
    <m/>
    <m/>
    <m/>
  </r>
  <r>
    <s v="13"/>
    <s v="MXG"/>
    <n v="1987"/>
    <x v="2"/>
    <s v="Broker"/>
    <s v="BROKERRM-I-1176-AI26-M19//RM-I-1180-AI26-M19//RM-I-1182-AI26-M19//RM-I-1181-AI26-M19"/>
    <x v="1535"/>
    <s v="GDL48473"/>
    <s v="ABRIL"/>
    <d v="2026-03-27T00:00:00"/>
    <s v="26-480-3993-6000360"/>
    <s v="CONSOLIDADO"/>
    <s v="AIR IMPO"/>
    <s v="OTRO"/>
    <n v="0"/>
    <n v="16534.84"/>
    <n v="2974.64"/>
    <n v="475.94"/>
    <n v="0"/>
    <n v="19985.419999999998"/>
    <s v="MXN"/>
    <n v="1147.5519215420568"/>
    <d v="2026-03-25T00:00:00"/>
    <s v="DICEX SA DE CV"/>
    <s v="USA"/>
    <s v="ZCL"/>
    <s v="JEG"/>
    <s v="M19"/>
    <s v="I"/>
    <s v="AIR IMPO"/>
    <s v="67130000"/>
    <s v="NO COMMENTS"/>
    <m/>
    <m/>
    <s v="13"/>
    <s v="NO"/>
    <n v="0"/>
    <s v="NO"/>
    <m/>
    <m/>
    <m/>
  </r>
  <r>
    <s v="13"/>
    <s v="MXG"/>
    <n v="1988"/>
    <x v="2"/>
    <s v="Broker"/>
    <s v="BROKERRM-A-0050AI26-M19-PFA.D"/>
    <x v="1536"/>
    <s v="MEX128713"/>
    <s v="ABRIL"/>
    <d v="2026-03-26T00:00:00"/>
    <s v="26-47-34166001481"/>
    <s v="MX0291500019280C / MEX0291500019278C / MX02915000192777C / MX0291500019279C / MX0291500019282C / MX0291500019281C"/>
    <s v="AIR IMPO"/>
    <s v="OTRO"/>
    <n v="0"/>
    <n v="17293.3"/>
    <n v="1650.64"/>
    <n v="264.10000000000002"/>
    <n v="0"/>
    <n v="19208.04"/>
    <s v="MXN"/>
    <n v="1102.9151857232266"/>
    <d v="2026-03-26T00:00:00"/>
    <s v="JOHNSON ELECTRIC NORTH AMERICA INC"/>
    <s v="USA"/>
    <s v="ZAC"/>
    <s v="JEG"/>
    <s v="M19"/>
    <s v="I"/>
    <s v="AIR IMPO"/>
    <n v="67180000"/>
    <s v="NO COMMENTS"/>
    <m/>
    <m/>
    <s v="13"/>
    <s v="NO"/>
    <n v="0"/>
    <s v="NO"/>
    <m/>
    <m/>
    <m/>
  </r>
  <r>
    <s v="13"/>
    <s v="MXG"/>
    <n v="1989"/>
    <x v="2"/>
    <s v="Broker"/>
    <s v="BROKERFG-A-0040AE26-M19-C9610.D"/>
    <x v="1537"/>
    <s v="MEX128714"/>
    <s v="ABRIL"/>
    <d v="2026-03-26T00:00:00"/>
    <s v="26-47-34166001484"/>
    <s v="MXO-26876"/>
    <s v="AIR EXPO"/>
    <s v="OTRO"/>
    <n v="0"/>
    <n v="719.76"/>
    <n v="888.42"/>
    <n v="142.13999999999999"/>
    <n v="0"/>
    <n v="1750.32"/>
    <s v="MXN"/>
    <n v="100.50242023002232"/>
    <d v="2026-03-26T00:00:00"/>
    <s v="JOHNSON ELECTRIC NORTH AMERICA INC"/>
    <s v="USA"/>
    <s v="ZAC"/>
    <s v="JEG"/>
    <s v="M19"/>
    <s v="O"/>
    <s v="AIR EXPO"/>
    <s v="59234005"/>
    <s v="NO COMMENTS"/>
    <m/>
    <m/>
    <s v="13"/>
    <s v="NO"/>
    <n v="0"/>
    <s v="NO"/>
    <m/>
    <m/>
    <m/>
  </r>
  <r>
    <s v="13"/>
    <s v="MXG"/>
    <n v="1990"/>
    <x v="2"/>
    <s v="Broker"/>
    <s v="BROKERRM-A-0047AI26-M19-C9382.D//RM-A-0044AI26-M19-PFA.D"/>
    <x v="1538"/>
    <s v="MEX128715"/>
    <s v="ABRIL"/>
    <d v="2026-03-26T00:00:00"/>
    <s v="26-85-34166013648"/>
    <s v="101DN0000000 / MXO101513753573"/>
    <s v="AIR IMPO"/>
    <s v="OTRO"/>
    <n v="0"/>
    <n v="44151.65"/>
    <n v="3756.34"/>
    <n v="601.01"/>
    <n v="0"/>
    <n v="48509"/>
    <s v="MXN"/>
    <n v="2785.360335788972"/>
    <d v="2026-03-26T00:00:00"/>
    <s v="JOHNSON ELECTRIC INDUSTRIAL MANUFACTORY LIMITED"/>
    <s v="USA"/>
    <s v="ZAC"/>
    <s v="JEG"/>
    <s v="M19"/>
    <s v="I"/>
    <s v="AIR IMPO"/>
    <n v="67180000"/>
    <s v="NO COMMENTS"/>
    <m/>
    <m/>
    <s v="13"/>
    <s v="NO"/>
    <n v="0"/>
    <s v="NO"/>
    <m/>
    <m/>
    <m/>
  </r>
  <r>
    <s v="13"/>
    <s v="MXG"/>
    <n v="1991"/>
    <x v="2"/>
    <s v="Broker"/>
    <s v="BROKERRM-A-0039AI26-M19-PFA.D//RM-A-0043AI26-M19-C9612.D"/>
    <x v="1539"/>
    <s v="MEX128717"/>
    <s v="ABRIL"/>
    <d v="2026-03-26T00:00:00"/>
    <s v="26-47-34166001235"/>
    <s v="MX0291500018918C / MX0291500018919C / MX291500019052C / MX0291500019051C / MX0291500019050C / MX0291500019049C / MX0291500019048C / MX0291500019060"/>
    <s v="AIR IMPO"/>
    <s v="OTRO"/>
    <n v="0"/>
    <n v="23474.62"/>
    <n v="2421.2800000000002"/>
    <n v="387.4"/>
    <n v="0"/>
    <n v="26283.3"/>
    <s v="MXN"/>
    <n v="1509.1727579138362"/>
    <d v="2026-03-26T00:00:00"/>
    <s v="JOHNSON ELECTRIC DOO NIS "/>
    <s v="USA"/>
    <s v="ZAC"/>
    <s v="JEG"/>
    <s v="M19"/>
    <s v="I"/>
    <s v="AIR IMPO"/>
    <n v="67180000"/>
    <s v="NO COMMENTS"/>
    <m/>
    <m/>
    <s v="13"/>
    <s v="NO"/>
    <n v="0"/>
    <s v="NO"/>
    <m/>
    <m/>
    <m/>
  </r>
  <r>
    <s v="13"/>
    <s v="MXG"/>
    <n v="1992"/>
    <x v="2"/>
    <s v="Broker"/>
    <s v="BROKERRM-A-007-SI26-M19-L-B"/>
    <x v="1540"/>
    <s v="MZO194834"/>
    <s v="ABRIL"/>
    <d v="2026-03-23T00:00:00"/>
    <s v="26 16 1690 6003636"/>
    <n v="263768333"/>
    <s v="IMPO"/>
    <n v="263768333"/>
    <n v="0"/>
    <n v="30352.05"/>
    <n v="2402.37"/>
    <n v="384.38"/>
    <n v="0"/>
    <n v="33138.800000000003"/>
    <s v="MXN"/>
    <n v="1902.8118307044792"/>
    <d v="2026-03-23T00:00:00"/>
    <s v="JOHNSON ELECTRIC NORTH AMERICA INC"/>
    <s v="CHN"/>
    <s v="ZCL"/>
    <s v="JEG"/>
    <s v="M19"/>
    <s v="I"/>
    <s v="SEA IMPO"/>
    <n v="67110003"/>
    <s v="RFE189714"/>
    <s v="67115005"/>
    <n v="27142.33"/>
    <s v="13"/>
    <s v="NO"/>
    <n v="0"/>
    <s v="NO"/>
    <m/>
    <m/>
    <m/>
  </r>
  <r>
    <s v="13"/>
    <s v="MXG"/>
    <n v="1993"/>
    <x v="2"/>
    <s v="Broker"/>
    <s v="BROKERRM-A-024-SI26-M19-L-B"/>
    <x v="1541"/>
    <s v="MZO194836"/>
    <s v="ABRIL"/>
    <d v="2026-03-23T00:00:00"/>
    <s v="26 16 1690 6004691"/>
    <s v="7 57610095260"/>
    <s v="IMPO"/>
    <s v="7 57610095260"/>
    <n v="0"/>
    <n v="8530.64"/>
    <n v="2473.08"/>
    <n v="395.69"/>
    <n v="0"/>
    <n v="11399.41"/>
    <s v="MXN"/>
    <n v="654.54790792216215"/>
    <d v="2026-03-23T00:00:00"/>
    <s v="JOHNSON ELECTRIC INDUSTRIAL MANUFACTORY LIMITED"/>
    <s v="CHN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1994"/>
    <x v="2"/>
    <s v="Broker"/>
    <s v="BROKERRM-A-013-SI26-M19-L-B"/>
    <x v="1542"/>
    <s v="MZO194839"/>
    <s v="ABRIL"/>
    <d v="2026-03-23T00:00:00"/>
    <s v="26 16 1690 6003637"/>
    <n v="263768333"/>
    <s v="IMPO"/>
    <n v="263768333"/>
    <n v="0"/>
    <n v="30352.05"/>
    <n v="2402.37"/>
    <n v="384.38"/>
    <n v="0"/>
    <n v="33138.800000000003"/>
    <s v="MXN"/>
    <n v="1902.8118307044792"/>
    <d v="2026-03-23T00:00:00"/>
    <s v="JOHNSON ELECTRIC NORTH AMERICA INC"/>
    <s v="CHN"/>
    <s v="ZCL"/>
    <s v="JEG"/>
    <s v="M19"/>
    <s v="I"/>
    <s v="SEA IMPO"/>
    <n v="67110003"/>
    <s v="RFE189705"/>
    <s v="67115005"/>
    <n v="27142.33"/>
    <s v="13"/>
    <s v="NO"/>
    <n v="0"/>
    <s v="NO"/>
    <m/>
    <m/>
    <m/>
  </r>
  <r>
    <s v="13"/>
    <s v="MXG"/>
    <n v="1995"/>
    <x v="2"/>
    <s v="Broker"/>
    <s v="BROKERRM-M-034-SI26-M26-B"/>
    <x v="1543"/>
    <s v="MZO194842"/>
    <s v="ABRIL"/>
    <d v="2026-03-23T00:00:00"/>
    <s v="26 16 1690 6003625"/>
    <s v="ZIMUSHH32025323"/>
    <s v="IMPO"/>
    <s v="RFCU5076128"/>
    <n v="0"/>
    <n v="7157.2"/>
    <n v="0"/>
    <n v="0"/>
    <n v="0"/>
    <n v="7157.2"/>
    <s v="MXN"/>
    <n v="410.96252232181303"/>
    <d v="2026-03-23T00:00:00"/>
    <s v="JOHNSON ELECTRIC INDUSTRIAL MANUFACTORY LIMITED"/>
    <s v="CHN"/>
    <s v="ZCL"/>
    <s v="JEG"/>
    <s v="M46"/>
    <s v="I"/>
    <s v="SEA IMPO"/>
    <n v="67110003"/>
    <s v="COMPLEMENTARIA DE LA CUENTA MZO192648"/>
    <m/>
    <m/>
    <s v="13"/>
    <s v="NO"/>
    <n v="0"/>
    <s v="NO"/>
    <m/>
    <m/>
    <m/>
  </r>
  <r>
    <s v="13"/>
    <s v="MXG"/>
    <n v="1996"/>
    <x v="2"/>
    <s v="Broker"/>
    <s v="BROKERRM-M-586-SI25-M19-B"/>
    <x v="1099"/>
    <s v="MZO194933"/>
    <s v="ABRIL"/>
    <d v="2026-03-23T00:00:00"/>
    <s v="26 16 1690 6002205"/>
    <s v="COSU6439565733"/>
    <s v="IMPO"/>
    <s v="TEMU6937642"/>
    <n v="0"/>
    <n v="7720.96"/>
    <n v="0"/>
    <n v="0"/>
    <n v="0"/>
    <n v="7720.96"/>
    <s v="MXN"/>
    <n v="443.33331419351504"/>
    <d v="2026-03-23T00:00:00"/>
    <s v="JOHNSON ELECTRIC INDUSTRIAL MANUFACTORY LIMITED"/>
    <s v="CHN"/>
    <s v="ZCL"/>
    <s v="JEG"/>
    <s v="M19"/>
    <s v="I"/>
    <s v="SEA IMPO"/>
    <n v="67110003"/>
    <s v="COMPLEMENTARIA DE LA CUENTA MZO192630"/>
    <m/>
    <m/>
    <s v="13"/>
    <s v="NO"/>
    <n v="0"/>
    <s v="NO"/>
    <m/>
    <m/>
    <m/>
  </r>
  <r>
    <s v="13"/>
    <s v="MXG"/>
    <n v="1997"/>
    <x v="2"/>
    <s v="Broker"/>
    <s v="BROKERRM-M-584-SI25-M19-B"/>
    <x v="1100"/>
    <s v="MZO194935"/>
    <s v="ABRIL"/>
    <d v="2026-03-23T00:00:00"/>
    <s v="26 16 1690 6002207"/>
    <s v="COSU6439565732"/>
    <s v="IMPO"/>
    <s v="TCNU4450320"/>
    <n v="0"/>
    <n v="20770.96"/>
    <n v="0"/>
    <n v="0"/>
    <n v="0"/>
    <n v="20770.96"/>
    <s v="MXN"/>
    <n v="1192.6572001125421"/>
    <d v="2026-03-23T00:00:00"/>
    <s v="JOHNSON ELECTRIC INDUSTRIAL MANUFACTORY LIMITED"/>
    <s v="CHN"/>
    <s v="ZCL"/>
    <s v="JEG"/>
    <s v="M19"/>
    <s v="I"/>
    <s v="SEA IMPO"/>
    <n v="67110003"/>
    <s v="COMPLEMENTARIA DE LA CUENTA MZO192631//MNND23803470"/>
    <s v="67115005"/>
    <n v="13050"/>
    <s v="13"/>
    <s v="NO"/>
    <n v="0"/>
    <s v="NO"/>
    <m/>
    <m/>
    <m/>
  </r>
  <r>
    <s v="13"/>
    <s v="MXG"/>
    <n v="1998"/>
    <x v="2"/>
    <s v="Broker"/>
    <s v="BROKERRM-M-006-SI26-M19-B"/>
    <x v="1103"/>
    <s v="MZO194939"/>
    <s v="ABRIL"/>
    <d v="2026-03-23T00:00:00"/>
    <s v="26 16 1690 6002906"/>
    <s v="MEDUYM743785"/>
    <s v="IMPO"/>
    <s v="MSBU8206074"/>
    <n v="0"/>
    <n v="20316.5"/>
    <n v="1950"/>
    <n v="312"/>
    <n v="0"/>
    <n v="22578.5"/>
    <s v="MXN"/>
    <n v="1296.4451615496362"/>
    <d v="2026-03-23T00:00:00"/>
    <s v="JOHNSON ELECTRIC INDUSTRIAL MANUFACTORY LIMITED"/>
    <s v="CHN"/>
    <s v="ZCL"/>
    <s v="JEG"/>
    <s v="M19"/>
    <s v="I"/>
    <s v="SEA IMPO"/>
    <n v="67110003"/>
    <s v="COMPLEMENTARIA DE LA CUENTA MZO192636//MNND23889681"/>
    <s v="67115005"/>
    <n v="13860"/>
    <s v="13"/>
    <s v="NO"/>
    <n v="0"/>
    <s v="NO"/>
    <m/>
    <m/>
    <m/>
  </r>
  <r>
    <s v="13"/>
    <s v="MXG"/>
    <n v="1999"/>
    <x v="2"/>
    <s v="Broker"/>
    <s v="BROKERRM-M-018-SI26-M19-B"/>
    <x v="1349"/>
    <s v="MZO194940"/>
    <s v="ABRIL"/>
    <d v="2026-03-23T00:00:00"/>
    <s v="26 16 1690 6002914"/>
    <s v="COSU6440621640"/>
    <s v="IMPO"/>
    <s v="TEMU6354877"/>
    <n v="0"/>
    <n v="25873.8"/>
    <n v="0"/>
    <n v="0"/>
    <n v="0"/>
    <n v="25873.8"/>
    <s v="MXN"/>
    <n v="1485.6594911487909"/>
    <d v="2026-03-23T00:00:00"/>
    <s v="JOHNSON ELECTRIC INDUSTRIAL MANUFACTORY LIMITED"/>
    <s v="CHN"/>
    <s v="ZCL"/>
    <s v="JEG"/>
    <s v="M19"/>
    <s v="I"/>
    <s v="SEA IMPO"/>
    <n v="67110003"/>
    <s v="COMPLEMENTARIA DE LA CUENTA MZO193649//MNND23889669"/>
    <s v="67115005"/>
    <n v="19203.8"/>
    <s v="13"/>
    <s v="NO"/>
    <n v="0"/>
    <s v="NO"/>
    <m/>
    <m/>
    <m/>
  </r>
  <r>
    <s v="13"/>
    <s v="MXG"/>
    <n v="2000"/>
    <x v="2"/>
    <s v="Broker"/>
    <s v="BROKERRM-M-019-SI26-M19-B"/>
    <x v="1348"/>
    <s v="MZO194942"/>
    <s v="ABRIL"/>
    <d v="2026-03-23T00:00:00"/>
    <s v="26 16 1690 6002915"/>
    <s v="COSU6440621641"/>
    <s v="IMPO"/>
    <s v="TRHU4919387"/>
    <n v="0"/>
    <n v="29000"/>
    <n v="0"/>
    <n v="0"/>
    <n v="0"/>
    <n v="29000"/>
    <s v="MXN"/>
    <n v="1665.1641909311711"/>
    <d v="2026-03-23T00:00:00"/>
    <s v="JOHNSON ELECTRIC INDUSTRIAL MANUFACTORY LIMITED"/>
    <s v="CHN"/>
    <s v="ZCL"/>
    <s v="JEG"/>
    <s v="M19"/>
    <s v="I"/>
    <s v="SEA IMPO"/>
    <n v="67110003"/>
    <s v="COMPLEMENTARIA DE LA CUENTA MZO193648//MNND23889673"/>
    <s v="67115005"/>
    <n v="22330"/>
    <s v="13"/>
    <s v="NO"/>
    <n v="0"/>
    <s v="NO"/>
    <m/>
    <m/>
    <m/>
  </r>
  <r>
    <s v="13"/>
    <s v="MXG"/>
    <n v="2001"/>
    <x v="2"/>
    <s v="Broker"/>
    <s v="BROKERRM-M-039-SI26-M29-B"/>
    <x v="1544"/>
    <s v="MZO194944"/>
    <s v="ABRIL"/>
    <d v="2026-03-23T00:00:00"/>
    <s v="26 16 1690 6003634"/>
    <s v="OOLU2038391752"/>
    <s v="IMPO"/>
    <s v="FFAU3085895"/>
    <n v="0"/>
    <n v="50025.63"/>
    <n v="2868.27"/>
    <n v="458.92"/>
    <n v="0"/>
    <n v="53352.82"/>
    <s v="MXN"/>
    <n v="3063.4898396274625"/>
    <d v="2026-03-23T00:00:00"/>
    <s v="JOHNSON ELECTRIC INDUSTRIAL MANUFACTORY LIMITED"/>
    <s v="CHN"/>
    <s v="ZCL"/>
    <s v="JEG"/>
    <s v="M19"/>
    <s v="I"/>
    <s v="SEA IMPO"/>
    <n v="67110003"/>
    <s v="CM4708196"/>
    <s v="67115005"/>
    <n v="48244.38"/>
    <s v="13"/>
    <s v="NO"/>
    <n v="0"/>
    <s v="NO"/>
    <m/>
    <m/>
    <m/>
  </r>
  <r>
    <s v="13"/>
    <s v="MXG"/>
    <n v="2002"/>
    <x v="2"/>
    <s v="Broker"/>
    <s v="BROKERRM-M-005-SI26-M19-B"/>
    <x v="1113"/>
    <s v="MZO194957"/>
    <s v="ABRIL"/>
    <d v="2026-03-23T00:00:00"/>
    <s v="26 16 1690 6002934"/>
    <s v="OOLU2038363611"/>
    <s v="IMPO"/>
    <s v="FFAU5869854"/>
    <n v="0"/>
    <n v="10531"/>
    <n v="0"/>
    <n v="0"/>
    <n v="0"/>
    <n v="10531"/>
    <s v="MXN"/>
    <n v="604.68427912745392"/>
    <d v="2026-03-23T00:00:00"/>
    <s v="JOHNSON ELECTRIC INDUSTRIAL MANUFACTORY LIMITED"/>
    <s v="CHN"/>
    <s v="ZCL"/>
    <s v="JEG"/>
    <s v="M19"/>
    <s v="I"/>
    <s v="SEA IMPO"/>
    <n v="67110003"/>
    <s v="COMPLEMENTARIA DE LA CUENTA MZO192653//MNND23848538"/>
    <s v="67115005"/>
    <n v="3088"/>
    <s v="13"/>
    <s v="NO"/>
    <n v="0"/>
    <s v="NO"/>
    <m/>
    <m/>
    <m/>
  </r>
  <r>
    <s v="13"/>
    <s v="MXG"/>
    <n v="2003"/>
    <x v="2"/>
    <s v="Broker"/>
    <s v="BROKERAF-M-052-SI26-M46-B//AF-M-053-SI26-M46-B//AF-M-062-SI26-M46-B"/>
    <x v="1545"/>
    <s v="MZO194960"/>
    <s v="ABRIL"/>
    <d v="2026-03-23T00:00:00"/>
    <s v="26 16 1690 6003925"/>
    <s v="ZIMUSHH32025355 / ZIMUSHH32025356 / ZIMUSHH32025386"/>
    <s v="IMPO"/>
    <s v="DFSU2475586 / FWRU0040083 / ZCSU7120029"/>
    <n v="0"/>
    <n v="23766.75"/>
    <n v="0"/>
    <n v="0"/>
    <n v="0"/>
    <n v="23766.75"/>
    <s v="MXN"/>
    <n v="1364.6738287866694"/>
    <d v="2026-03-23T00:00:00"/>
    <s v="JOHNSON ELECTRIC INDUSTRIAL MANUFACTORY LIMITED"/>
    <s v="CHN"/>
    <s v="ZCL"/>
    <s v="JEG"/>
    <s v="M46"/>
    <s v="I"/>
    <s v="SEA IMPO"/>
    <n v="67110003"/>
    <s v="COMPLEMENTARIA DE LA CUENTA MZO192877"/>
    <m/>
    <m/>
    <s v="13"/>
    <s v="NO"/>
    <n v="0"/>
    <s v="NO"/>
    <m/>
    <m/>
    <m/>
  </r>
  <r>
    <s v="13"/>
    <s v="MXG"/>
    <n v="2004"/>
    <x v="2"/>
    <s v="Broker"/>
    <s v="BROKERRM-M-017-SI26-M19-B"/>
    <x v="1104"/>
    <s v="MZO194963"/>
    <s v="ABRIL"/>
    <d v="2026-03-23T00:00:00"/>
    <s v="26 16 1690 6002913"/>
    <s v="OOLU2038364362"/>
    <s v="IMPO"/>
    <s v="SEGU6880540"/>
    <n v="0"/>
    <n v="6728"/>
    <n v="0"/>
    <n v="0"/>
    <n v="0"/>
    <n v="6728"/>
    <s v="MXN"/>
    <n v="386.31809229603169"/>
    <d v="2026-03-23T00:00:00"/>
    <s v="JOHNSON ELECTRIC INDUSTRIAL MANUFACTORY LIMITED"/>
    <s v="CHN"/>
    <s v="ZCL"/>
    <s v="JEG"/>
    <s v="M19"/>
    <s v="I"/>
    <s v="SEA IMPO"/>
    <n v="67110003"/>
    <s v="COMPLEMENTARIA DE LA CUENTA MZO192637"/>
    <m/>
    <m/>
    <s v="13"/>
    <s v="NO"/>
    <n v="0"/>
    <s v="NO"/>
    <m/>
    <m/>
    <m/>
  </r>
  <r>
    <s v="13"/>
    <s v="MXG"/>
    <n v="2005"/>
    <x v="2"/>
    <s v="Broker"/>
    <s v="BROKERRM-M-073-SI26-M19-B"/>
    <x v="1448"/>
    <s v="MZO194968"/>
    <s v="ABRIL"/>
    <d v="2026-03-23T00:00:00"/>
    <s v="26 16 1690 6004905"/>
    <s v="MEDUYL681960"/>
    <s v="IMPO"/>
    <s v="MSNU6672234"/>
    <n v="0"/>
    <n v="0"/>
    <n v="1261.5999999999999"/>
    <n v="201.86"/>
    <n v="0"/>
    <n v="1463.46"/>
    <s v="MXN"/>
    <n v="84.031075408970068"/>
    <d v="2026-03-23T00:00:00"/>
    <s v="JOHNSON ELECTRIC INDUSTRIAL MANUFACTORY LIMITED"/>
    <s v="CHN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006"/>
    <x v="2"/>
    <s v="Broker"/>
    <s v="BROKERAF-M-098-SI26-M46-B"/>
    <x v="1546"/>
    <s v="MZO195032"/>
    <s v="ABRIL"/>
    <d v="2026-03-24T00:00:00"/>
    <s v="26 16 1690 6005405"/>
    <s v="ZIMUSHH32040311"/>
    <s v="IMPO"/>
    <s v="CAIU4417756"/>
    <n v="0"/>
    <n v="18412.22"/>
    <n v="2494.21"/>
    <n v="399.07"/>
    <n v="0"/>
    <n v="21305.5"/>
    <s v="MXN"/>
    <n v="1223.3501955132438"/>
    <d v="2026-03-24T00:00:00"/>
    <s v="JOHNSON ELECTRIC NORTH AMERICA INC"/>
    <s v="CHN"/>
    <s v="ZCL"/>
    <s v="JEG"/>
    <s v="M46"/>
    <s v="I"/>
    <s v="SEA IMPO"/>
    <n v="67110003"/>
    <s v="NO COMMENTS"/>
    <m/>
    <m/>
    <s v="13"/>
    <s v="NO"/>
    <n v="0"/>
    <s v="NO"/>
    <m/>
    <m/>
    <m/>
  </r>
  <r>
    <s v="13"/>
    <s v="MXG"/>
    <n v="2007"/>
    <x v="2"/>
    <s v="Broker"/>
    <s v="BROKERAF-M-106-SI26-M46-B"/>
    <x v="1547"/>
    <s v="MZO195033"/>
    <s v="ABRIL"/>
    <d v="2026-03-24T00:00:00"/>
    <s v="26 16 1690 6005413"/>
    <s v="ZIMUSHH32040309"/>
    <s v="IMPO"/>
    <s v="CAAU8734885"/>
    <n v="0"/>
    <n v="18412.22"/>
    <n v="2494.21"/>
    <n v="399.07"/>
    <n v="0"/>
    <n v="21305.5"/>
    <s v="MXN"/>
    <n v="1223.3501955132438"/>
    <d v="2026-03-24T00:00:00"/>
    <s v="JOHNSON ELECTRIC NORTH AMERICA INC"/>
    <s v="CHN"/>
    <s v="ZCL"/>
    <s v="JEG"/>
    <s v="M46"/>
    <s v="I"/>
    <s v="SEA IMPO"/>
    <n v="67110003"/>
    <s v="NO COMMENTS"/>
    <m/>
    <m/>
    <s v="13"/>
    <s v="NO"/>
    <n v="0"/>
    <s v="NO"/>
    <m/>
    <m/>
    <m/>
  </r>
  <r>
    <s v="13"/>
    <s v="MXG"/>
    <n v="2008"/>
    <x v="2"/>
    <s v="Broker"/>
    <s v="BROKERAF-M-099-SI26-M46-B"/>
    <x v="1548"/>
    <s v="MZO195034"/>
    <s v="ABRIL"/>
    <d v="2026-03-24T00:00:00"/>
    <s v="26 16 1690 6005406"/>
    <s v="ZIMUSHH32040310"/>
    <s v="IMPO"/>
    <s v="CAAU7765834"/>
    <n v="0"/>
    <n v="18412.22"/>
    <n v="2494.21"/>
    <n v="399.07"/>
    <n v="0"/>
    <n v="21305.5"/>
    <s v="MXN"/>
    <n v="1223.3501955132438"/>
    <d v="2026-03-24T00:00:00"/>
    <s v="JOHNSON ELECTRIC NORTH AMERICA INC"/>
    <s v="CHN"/>
    <s v="ZCL"/>
    <s v="JEG"/>
    <s v="M46"/>
    <s v="I"/>
    <s v="SEA IMPO"/>
    <n v="67110003"/>
    <s v="NO COMMENTS"/>
    <m/>
    <m/>
    <s v="13"/>
    <s v="NO"/>
    <n v="0"/>
    <s v="NO"/>
    <m/>
    <m/>
    <m/>
  </r>
  <r>
    <s v="13"/>
    <s v="MXG"/>
    <n v="2009"/>
    <x v="2"/>
    <s v="Broker"/>
    <s v="BROKERRM-M-029-SI26-M19-B"/>
    <x v="1216"/>
    <s v="MZO195037"/>
    <s v="ABRIL"/>
    <d v="2026-03-24T00:00:00"/>
    <s v="26 16 1690 6002923"/>
    <s v="OOLU2038380903"/>
    <s v="IMPO"/>
    <s v="OOLU6955340"/>
    <n v="0"/>
    <n v="7250"/>
    <n v="0"/>
    <n v="0"/>
    <n v="0"/>
    <n v="7250"/>
    <s v="MXN"/>
    <n v="416.29104773279278"/>
    <d v="2026-03-24T00:00:00"/>
    <s v="JOHNSON ELECTRIC INDUSTRIAL MANUFACTORY LIMITED"/>
    <s v="CHN"/>
    <s v="ZCL"/>
    <s v="JEG"/>
    <s v="M19"/>
    <s v="I"/>
    <s v="SEA IMPO"/>
    <n v="67110003"/>
    <s v="COMPLEMENTARIA DE LA CUENTA MZO193390"/>
    <m/>
    <m/>
    <s v="13"/>
    <s v="NO"/>
    <n v="0"/>
    <s v="NO"/>
    <m/>
    <m/>
    <m/>
  </r>
  <r>
    <s v="13"/>
    <s v="MXG"/>
    <n v="2010"/>
    <x v="2"/>
    <s v="Broker"/>
    <s v="BROKERRM-A-002-SI26-M19-L-B"/>
    <x v="1127"/>
    <s v="MZO195039"/>
    <s v="ABRIL"/>
    <d v="2026-03-24T00:00:00"/>
    <s v="26 16 1690 6003624"/>
    <s v="SNLGSHXL0100016"/>
    <s v="IMPO"/>
    <s v="SNLGSHXL0100016"/>
    <n v="0"/>
    <n v="1466.7"/>
    <n v="0"/>
    <n v="0"/>
    <n v="0"/>
    <n v="1466.7"/>
    <s v="MXN"/>
    <n v="84.217114442715484"/>
    <d v="2026-03-24T00:00:00"/>
    <s v="SHANGHAI KRAH ELECTRONICS CO; LTD "/>
    <s v="IND"/>
    <s v="ZCL"/>
    <s v="JEG"/>
    <s v="M19"/>
    <s v="I"/>
    <s v="SEA IMPO"/>
    <n v="67110003"/>
    <s v="COMPLEMENTARIA DE LA CUENTA MZO192672"/>
    <m/>
    <m/>
    <s v="13"/>
    <s v="NO"/>
    <n v="0"/>
    <s v="NO"/>
    <m/>
    <m/>
    <m/>
  </r>
  <r>
    <s v="13"/>
    <s v="MXG"/>
    <n v="2011"/>
    <x v="2"/>
    <s v="Broker"/>
    <s v="BROKERRM-M-034-SI26-M26-B"/>
    <x v="1543"/>
    <s v="MZO195040"/>
    <s v="ABRIL"/>
    <d v="2026-03-24T00:00:00"/>
    <s v="26 16 1690 6003625"/>
    <s v="ZIMUSHH32025323"/>
    <s v="IMPO"/>
    <s v="RFCU5076128"/>
    <n v="0"/>
    <n v="5510"/>
    <n v="0"/>
    <n v="0"/>
    <n v="0"/>
    <n v="5510"/>
    <s v="MXN"/>
    <n v="316.38119627692254"/>
    <d v="2026-03-24T00:00:00"/>
    <s v="JOHNSON ELECTRIC INDUSTRIAL MANUFACTORY LIMITED"/>
    <s v="CHN"/>
    <s v="ZCL"/>
    <s v="JEG"/>
    <s v="M19"/>
    <s v="I"/>
    <s v="SEA IMPO"/>
    <n v="67110003"/>
    <s v="COMPLEMENTARIA DE LA CUENTA MZO192648"/>
    <m/>
    <m/>
    <s v="13"/>
    <s v="NO"/>
    <n v="0"/>
    <s v="NO"/>
    <m/>
    <m/>
    <m/>
  </r>
  <r>
    <s v="13"/>
    <s v="MXG"/>
    <n v="2012"/>
    <x v="2"/>
    <s v="Broker"/>
    <s v="BROKERRM-M-032-SI26-M19-B"/>
    <x v="1129"/>
    <s v="MZO195041"/>
    <s v="ABRIL"/>
    <d v="2026-03-24T00:00:00"/>
    <s v="26 16 1690 6003627"/>
    <s v="ZIMUSHH32025374"/>
    <s v="IMPO"/>
    <s v="JXLU4415540"/>
    <n v="0"/>
    <n v="5510"/>
    <n v="0"/>
    <n v="0"/>
    <n v="0"/>
    <n v="5510"/>
    <s v="MXN"/>
    <n v="316.38119627692254"/>
    <d v="2026-03-24T00:00:00"/>
    <s v="JOHNSON ELECTRIC INDUSTRIAL MANUFACTORY LIMITED"/>
    <s v="CHN"/>
    <s v="ZCL"/>
    <s v="JEG"/>
    <s v="M19"/>
    <s v="I"/>
    <s v="SEA IMPO"/>
    <n v="67110003"/>
    <s v="COMPLEMENTARIA DE LA CUENTA MZO192879"/>
    <m/>
    <m/>
    <s v="13"/>
    <s v="NO"/>
    <n v="0"/>
    <s v="NO"/>
    <m/>
    <m/>
    <m/>
  </r>
  <r>
    <s v="13"/>
    <s v="MXG"/>
    <n v="2013"/>
    <x v="2"/>
    <s v="Broker"/>
    <s v="BROKERRM-M-030-SI26-M19-B"/>
    <x v="1109"/>
    <s v="MZO195042"/>
    <s v="ABRIL"/>
    <d v="2026-03-24T00:00:00"/>
    <s v="26 16 1690 6003629"/>
    <s v="ZIMUSHH32025302"/>
    <s v="IMPO"/>
    <s v="TCNU4245666"/>
    <n v="0"/>
    <n v="6703.64"/>
    <n v="0"/>
    <n v="0"/>
    <n v="0"/>
    <n v="6703.64"/>
    <s v="MXN"/>
    <n v="384.91935437564956"/>
    <d v="2026-03-24T00:00:00"/>
    <s v="JOHNSON ELECTRIC INDUSTRIAL MANUFACTORY LIMITED"/>
    <s v="CHN"/>
    <s v="ZCL"/>
    <s v="JEG"/>
    <s v="M19"/>
    <s v="I"/>
    <s v="SEA IMPO"/>
    <n v="67110003"/>
    <s v="COMPLEMENTARIA DE LA CUENTA MZO192646"/>
    <m/>
    <m/>
    <s v="13"/>
    <s v="NO"/>
    <n v="0"/>
    <s v="NO"/>
    <m/>
    <m/>
    <m/>
  </r>
  <r>
    <s v="13"/>
    <s v="MXG"/>
    <n v="2014"/>
    <x v="2"/>
    <s v="Broker"/>
    <s v="BROKERRM-M-047-SI26-M19-B"/>
    <x v="1354"/>
    <s v="MZO195043"/>
    <s v="ABRIL"/>
    <d v="2026-03-24T00:00:00"/>
    <s v="26 16 1690 6003635"/>
    <s v="OOLU2038391770"/>
    <s v="IMPO"/>
    <s v="OOLU6887625"/>
    <n v="0"/>
    <n v="6728"/>
    <n v="0"/>
    <n v="0"/>
    <n v="0"/>
    <n v="6728"/>
    <s v="MXN"/>
    <n v="386.31809229603169"/>
    <d v="2026-03-24T00:00:00"/>
    <s v="JOHNSON ELECTRIC INDUSTRIAL MANUFACTORY LIMITED"/>
    <s v="CHN"/>
    <s v="ZCL"/>
    <s v="JEG"/>
    <s v="M19"/>
    <s v="I"/>
    <s v="SEA IMPO"/>
    <n v="67110003"/>
    <s v="COMPLEMENTARIA DE LA CUENTA MZO193961"/>
    <m/>
    <m/>
    <s v="13"/>
    <s v="NO"/>
    <n v="0"/>
    <s v="NO"/>
    <m/>
    <m/>
    <m/>
  </r>
  <r>
    <s v="13"/>
    <s v="MXG"/>
    <n v="2015"/>
    <x v="2"/>
    <s v="Broker"/>
    <s v="BROKERRM-M-036-SI26-M19-B"/>
    <x v="1449"/>
    <s v="MZO195044"/>
    <s v="ABRIL"/>
    <d v="2026-03-24T00:00:00"/>
    <s v="26 16 1690 6003642"/>
    <s v="MEDUYM965537"/>
    <s v="IMPO"/>
    <s v="MSDU7952040"/>
    <n v="0"/>
    <n v="6786"/>
    <n v="0"/>
    <n v="0"/>
    <n v="0"/>
    <n v="6786"/>
    <s v="MXN"/>
    <n v="389.64842067789408"/>
    <d v="2026-03-24T00:00:00"/>
    <s v="JOHNSON ELECTRIC INDUSTRIAL MANUFACTORY LIMITED"/>
    <s v="CHN"/>
    <s v="ZCL"/>
    <s v="JEG"/>
    <s v="M19"/>
    <s v="I"/>
    <s v="SEA IMPO"/>
    <n v="67110003"/>
    <s v="COMPLEMENTARIA DE LA CUENTA MZO194329"/>
    <m/>
    <m/>
    <s v="13"/>
    <s v="NO"/>
    <n v="0"/>
    <s v="NO"/>
    <m/>
    <m/>
    <m/>
  </r>
  <r>
    <s v="13"/>
    <s v="MXG"/>
    <n v="2016"/>
    <x v="2"/>
    <s v="Broker"/>
    <s v="BROKERRM-M-035-SI26-M19-B"/>
    <x v="1352"/>
    <s v="MZO195045"/>
    <s v="ABRIL"/>
    <d v="2026-03-24T00:00:00"/>
    <s v="26 16 1690 6003643"/>
    <s v="MEDUYM965529"/>
    <s v="IMPO"/>
    <s v="UETU6325638"/>
    <n v="0"/>
    <n v="6786"/>
    <n v="0"/>
    <n v="0"/>
    <n v="0"/>
    <n v="6786"/>
    <s v="MXN"/>
    <n v="389.64842067789408"/>
    <d v="2026-03-24T00:00:00"/>
    <s v="JOHNSON ELECTRIC INDUSTRIAL MANUFACTORY LIMITED"/>
    <s v="CHN"/>
    <s v="ZCL"/>
    <s v="JEG"/>
    <s v="M19"/>
    <s v="I"/>
    <s v="SEA IMPO"/>
    <n v="67110003"/>
    <s v="COMPLEMENTARIA DE LA CUENTA MZO193784"/>
    <m/>
    <m/>
    <s v="13"/>
    <s v="NO"/>
    <n v="0"/>
    <s v="NO"/>
    <m/>
    <m/>
    <m/>
  </r>
  <r>
    <s v="13"/>
    <s v="MXG"/>
    <n v="2017"/>
    <x v="2"/>
    <s v="Broker"/>
    <s v="BROKERRM-M-046-SI26-M19-B"/>
    <x v="1219"/>
    <s v="MZO195046"/>
    <s v="ABRIL"/>
    <d v="2026-03-24T00:00:00"/>
    <s v="26 16 1690 6003644"/>
    <s v="MEDUYL535471"/>
    <s v="IMPO"/>
    <s v="TXGU4216681"/>
    <n v="0"/>
    <n v="6786"/>
    <n v="0"/>
    <n v="0"/>
    <n v="0"/>
    <n v="6786"/>
    <s v="MXN"/>
    <n v="389.64842067789408"/>
    <d v="2026-03-24T00:00:00"/>
    <s v="JOHNSON ELECTRIC INDUSTRIAL MANUFACTORY LIMITED"/>
    <s v="CHN"/>
    <s v="ZCL"/>
    <s v="JEG"/>
    <s v="M19"/>
    <s v="I"/>
    <s v="SEA IMPO"/>
    <n v="67110003"/>
    <s v="COMPLEMENTARIA DE LA CUENTA MZO193653"/>
    <m/>
    <m/>
    <s v="13"/>
    <s v="NO"/>
    <n v="0"/>
    <s v="NO"/>
    <m/>
    <m/>
    <m/>
  </r>
  <r>
    <s v="13"/>
    <s v="MXG"/>
    <n v="2018"/>
    <x v="2"/>
    <s v="Broker"/>
    <s v="BROKERRM-M-042-SI26-M19-B"/>
    <x v="1220"/>
    <s v="MZO195047"/>
    <s v="ABRIL"/>
    <d v="2026-03-24T00:00:00"/>
    <s v="26 16 1690 6003645"/>
    <s v="MEDUYL535463"/>
    <s v="IMPO"/>
    <s v="TGBU9604455"/>
    <n v="0"/>
    <n v="6264"/>
    <n v="0"/>
    <n v="0"/>
    <n v="0"/>
    <n v="6264"/>
    <s v="MXN"/>
    <n v="359.675465241133"/>
    <d v="2026-03-24T00:00:00"/>
    <s v="JOHNSON ELECTRIC INDUSTRIAL MANUFACTORY LIMITED"/>
    <s v="CHN"/>
    <s v="ZCL"/>
    <s v="JEG"/>
    <s v="M19"/>
    <s v="I"/>
    <s v="SEA IMPO"/>
    <n v="67110003"/>
    <s v="COMPLEMENTARIA DE LA CUENTA MZO193608"/>
    <m/>
    <m/>
    <s v="13"/>
    <s v="NO"/>
    <n v="0"/>
    <s v="NO"/>
    <m/>
    <m/>
    <m/>
  </r>
  <r>
    <s v="13"/>
    <s v="MXG"/>
    <n v="2019"/>
    <x v="2"/>
    <s v="Broker"/>
    <s v="BROKERRM-M-040-SI26-M19-B"/>
    <x v="1353"/>
    <s v="MZO195048"/>
    <s v="ABRIL"/>
    <d v="2026-03-24T00:00:00"/>
    <s v="26 16 1690 6003646"/>
    <s v="MEDUYL535430"/>
    <s v="IMPO"/>
    <s v="CAAU5031364"/>
    <n v="0"/>
    <n v="6786"/>
    <n v="0"/>
    <n v="0"/>
    <n v="0"/>
    <n v="6786"/>
    <s v="MXN"/>
    <n v="389.64842067789408"/>
    <d v="2026-03-24T00:00:00"/>
    <s v="JOHNSON ELECTRIC INDUSTRIAL MANUFACTORY LIMITED"/>
    <s v="CHN"/>
    <s v="ZCL"/>
    <s v="JEG"/>
    <s v="M19"/>
    <s v="I"/>
    <s v="SEA IMPO"/>
    <n v="67110003"/>
    <s v="COMPLEMENTARIA DE LA CUENTA MZO193786"/>
    <m/>
    <m/>
    <s v="13"/>
    <s v="NO"/>
    <n v="0"/>
    <s v="NO"/>
    <m/>
    <m/>
    <m/>
  </r>
  <r>
    <s v="13"/>
    <s v="MXG"/>
    <n v="2020"/>
    <x v="2"/>
    <s v="Broker"/>
    <s v="BROKERAF-M-056-SI26-M46-B//AF-M-057-SI26-M46-B"/>
    <x v="1549"/>
    <s v="MZO195049"/>
    <s v="ABRIL"/>
    <d v="2026-03-24T00:00:00"/>
    <s v="26 16 1690 6003929"/>
    <s v="ZIMUSHH32025371 - ZIMUSHH32025395"/>
    <s v="IMPO"/>
    <s v="SEGU2670206 - JXLU4498186"/>
    <n v="0"/>
    <n v="19242.75"/>
    <n v="0"/>
    <n v="0"/>
    <n v="0"/>
    <n v="19242.75"/>
    <s v="MXN"/>
    <n v="1104.9082150014067"/>
    <d v="2026-03-24T00:00:00"/>
    <s v="JOHNSON ELECTRIC INDUSTRIAL MANUFACTORY LIMITED"/>
    <s v="CHN"/>
    <s v="ZCL"/>
    <s v="JEG"/>
    <s v="M46"/>
    <s v="I"/>
    <s v="SEA IMPO"/>
    <n v="67110003"/>
    <s v="COMPLEMENTARIA DE LA CUENTA MZO192642"/>
    <m/>
    <m/>
    <s v="13"/>
    <s v="NO"/>
    <n v="0"/>
    <s v="NO"/>
    <m/>
    <m/>
    <m/>
  </r>
  <r>
    <s v="13"/>
    <s v="MXG"/>
    <n v="2021"/>
    <x v="2"/>
    <s v="Broker"/>
    <s v="BROKERRM-A-026-SI26-M19-L-B"/>
    <x v="1550"/>
    <s v="MZO195053"/>
    <s v="ABRIL"/>
    <d v="2026-03-24T00:00:00"/>
    <s v="26 16 1690 6004682"/>
    <s v="COSU6443905810"/>
    <s v="IMPO"/>
    <s v="COSU6443905810"/>
    <n v="0"/>
    <n v="27290.62"/>
    <n v="2460.4299999999998"/>
    <n v="393.67"/>
    <n v="0"/>
    <n v="30144.720000000001"/>
    <s v="MXN"/>
    <n v="1730.893389298162"/>
    <d v="2026-03-24T00:00:00"/>
    <s v="JOHNSON ELECTRIC INDUSTRIAL MANUFACTORY LIMITED"/>
    <s v="CHN"/>
    <s v="ZCL"/>
    <s v="JEG"/>
    <s v="M19"/>
    <s v="I"/>
    <s v="SEA IMPO"/>
    <n v="67110003"/>
    <s v="RFE190295"/>
    <s v="67115005"/>
    <n v="25063.42"/>
    <s v="13"/>
    <s v="NO"/>
    <n v="0"/>
    <s v="NO"/>
    <m/>
    <m/>
    <m/>
  </r>
  <r>
    <s v="13"/>
    <s v="MXG"/>
    <n v="2022"/>
    <x v="2"/>
    <s v="Broker"/>
    <s v="BROKERAF-M-059-SI26-M46-B//AF-M-060-SI26-M46-B"/>
    <x v="1106"/>
    <s v="MZO195056"/>
    <s v="ABRIL"/>
    <d v="2026-03-24T00:00:00"/>
    <s v="26 16 1690 6003932"/>
    <s v="ZIMUSHH32025365 - ZIMUSHH32025367"/>
    <s v="IMPO"/>
    <s v="JXLU6177694 - TIIU4040243"/>
    <n v="0"/>
    <n v="17734.75"/>
    <n v="0"/>
    <n v="0"/>
    <n v="0"/>
    <n v="17734.75"/>
    <s v="MXN"/>
    <n v="1018.3196770729858"/>
    <d v="2026-03-24T00:00:00"/>
    <s v="JOHNSON ELECTRIC INDUSTRIAL MANUFACTORY LIMITED"/>
    <s v="CHN"/>
    <s v="ZCL"/>
    <s v="JEG"/>
    <s v="M46"/>
    <s v="I"/>
    <s v="SEA IMPO"/>
    <n v="67110003"/>
    <s v="COMPLEMENTARIA DE LA CUENTA MZO192641"/>
    <m/>
    <m/>
    <s v="13"/>
    <s v="NO"/>
    <n v="0"/>
    <s v="NO"/>
    <m/>
    <m/>
    <m/>
  </r>
  <r>
    <s v="13"/>
    <s v="MXG"/>
    <n v="2023"/>
    <x v="2"/>
    <s v="Broker"/>
    <s v="BROKERAF-M-063-SI26-M46-B"/>
    <x v="1118"/>
    <s v="MZO195058"/>
    <s v="ABRIL"/>
    <d v="2026-03-24T00:00:00"/>
    <s v="26 16 1690 6003936"/>
    <s v="ZIMUSHH32025344"/>
    <s v="IMPO"/>
    <s v="ZCSU7856220"/>
    <n v="0"/>
    <n v="13732.75"/>
    <n v="0"/>
    <n v="0"/>
    <n v="0"/>
    <n v="13732.75"/>
    <s v="MXN"/>
    <n v="788.52701872448415"/>
    <d v="2026-03-24T00:00:00"/>
    <s v="JOHNSON ELECTRIC INDUSTRIAL MANUFACTORY LIMITED"/>
    <s v="CHN"/>
    <s v="ZCL"/>
    <s v="JEG"/>
    <s v="M46"/>
    <s v="I"/>
    <s v="SEA IMPO"/>
    <n v="67110003"/>
    <s v="COMPLEMENTARIA DE LA CUENTA MZO192661"/>
    <m/>
    <m/>
    <s v="13"/>
    <s v="NO"/>
    <n v="0"/>
    <s v="NO"/>
    <m/>
    <m/>
    <m/>
  </r>
  <r>
    <s v="13"/>
    <s v="MXG"/>
    <n v="2024"/>
    <x v="2"/>
    <s v="Broker"/>
    <s v="BROKERAF-M-064-SI26-M46-B"/>
    <x v="1119"/>
    <s v="MZO195060"/>
    <s v="ABRIL"/>
    <d v="2026-03-24T00:00:00"/>
    <s v="26 16 1690 6003937"/>
    <s v="ZIMUSHH32025372"/>
    <s v="IMPO"/>
    <s v="ZCSU7918343"/>
    <n v="0"/>
    <n v="5510"/>
    <n v="0"/>
    <n v="0"/>
    <n v="0"/>
    <n v="5510"/>
    <s v="MXN"/>
    <n v="316.38119627692254"/>
    <d v="2026-03-24T00:00:00"/>
    <s v="JOHNSON ELECTRIC INDUSTRIAL MANUFACTORY LIMITED"/>
    <s v="CHN"/>
    <s v="ZCL"/>
    <s v="JEG"/>
    <s v="M46"/>
    <s v="I"/>
    <s v="SEA IMPO"/>
    <n v="67110003"/>
    <s v="COMPLEMENTARIA DE LA CUENTA MZO192663"/>
    <m/>
    <m/>
    <s v="13"/>
    <s v="NO"/>
    <n v="0"/>
    <s v="NO"/>
    <m/>
    <m/>
    <m/>
  </r>
  <r>
    <s v="13"/>
    <s v="MXG"/>
    <n v="2025"/>
    <x v="2"/>
    <s v="Broker"/>
    <s v="BROKERAF-M-100-SI26-M46-B"/>
    <x v="1551"/>
    <s v="MZO195064"/>
    <s v="ABRIL"/>
    <d v="2026-03-24T00:00:00"/>
    <s v="26 16 1690 6005407"/>
    <s v="ZIMUSHH32040306"/>
    <s v="IMPO"/>
    <s v="JXLU6186187"/>
    <n v="0"/>
    <n v="18412.22"/>
    <n v="2494.21"/>
    <n v="399.07"/>
    <n v="0"/>
    <n v="21305.5"/>
    <s v="MXN"/>
    <n v="1223.3501955132438"/>
    <d v="2026-03-24T00:00:00"/>
    <s v="JOHNSON ELECTRIC NORTH AMERICA INC"/>
    <s v="CHN"/>
    <s v="ZCL"/>
    <s v="JEG"/>
    <s v="M46"/>
    <s v="I"/>
    <s v="SEA IMPO"/>
    <n v="67110003"/>
    <s v="NO COMMENTS"/>
    <m/>
    <m/>
    <s v="13"/>
    <s v="NO"/>
    <n v="0"/>
    <s v="NO"/>
    <m/>
    <m/>
    <m/>
  </r>
  <r>
    <s v="13"/>
    <s v="MXG"/>
    <n v="2026"/>
    <x v="2"/>
    <s v="Broker"/>
    <s v="BROKERRM-M-101-SI26-M46-B"/>
    <x v="1552"/>
    <s v="MZO195067"/>
    <s v="ABRIL"/>
    <d v="2026-03-24T00:00:00"/>
    <s v="26 16 1690 6005408"/>
    <s v="ZIMUSHH32040312"/>
    <s v="IMPO"/>
    <s v="ZCSU6901623"/>
    <n v="0"/>
    <n v="26332.21"/>
    <n v="2494.21"/>
    <n v="399.07"/>
    <n v="0"/>
    <n v="29225.49"/>
    <s v="MXN"/>
    <n v="1678.111703807484"/>
    <d v="2026-03-24T00:00:00"/>
    <s v="JOHNSON ELECTRIC NORTH AMERICA INC"/>
    <s v="CHN"/>
    <s v="ZCL"/>
    <s v="JEG"/>
    <s v="M46"/>
    <s v="I"/>
    <s v="SEA IMPO"/>
    <n v="67110003"/>
    <n v="8759275"/>
    <s v="67115005"/>
    <n v="18366.560000000001"/>
    <s v="13"/>
    <s v="NO"/>
    <n v="0"/>
    <s v="NO"/>
    <m/>
    <m/>
    <m/>
  </r>
  <r>
    <s v="13"/>
    <s v="MXG"/>
    <n v="2027"/>
    <x v="2"/>
    <s v="Broker"/>
    <s v="BROKERAF-M-102-SI26-M46-B//AF-M-103-SI26-M46-B//AF-M-104-SI26-M46-B"/>
    <x v="1553"/>
    <s v="MZO195076"/>
    <s v="ABRIL"/>
    <d v="2026-03-24T00:00:00"/>
    <s v="26 16 1690 6005409"/>
    <s v="ZIMUSHH32040315 / ZIMUSHH32040334 /ZIMUSHH32040337"/>
    <s v="IMPO"/>
    <s v="ZCSU7105575/JXLU6440603/ZCSU7234783"/>
    <n v="0"/>
    <n v="78996.63"/>
    <n v="7440.63"/>
    <n v="1190.5"/>
    <n v="0"/>
    <n v="87627.76"/>
    <s v="MXN"/>
    <n v="5031.5382097762358"/>
    <d v="2026-03-24T00:00:00"/>
    <s v="JOHNSON ELECTRIC INDUSTRIAL MANUFACTORY LIMITED"/>
    <s v="CHN"/>
    <s v="ZCL"/>
    <s v="JEG"/>
    <s v="M46"/>
    <s v="I"/>
    <s v="SEA IMPO"/>
    <n v="67110003"/>
    <s v="8759095//8759103"/>
    <s v="67115005"/>
    <n v="55099.680000000008"/>
    <s v="13"/>
    <s v="NO"/>
    <n v="0"/>
    <s v="NO"/>
    <m/>
    <m/>
    <m/>
  </r>
  <r>
    <s v="13"/>
    <s v="MXG"/>
    <n v="2028"/>
    <x v="2"/>
    <s v="Broker"/>
    <s v="BROKERAF-M-105-SI26-M46-B"/>
    <x v="1554"/>
    <s v="MZO195078"/>
    <s v="ABRIL"/>
    <d v="2026-03-24T00:00:00"/>
    <s v="26 16 1690 6005412"/>
    <s v="ZIMUSHH32040307"/>
    <s v="IMPO"/>
    <s v="TCNU5546561"/>
    <n v="0"/>
    <n v="26332.21"/>
    <n v="2494.21"/>
    <n v="399.07"/>
    <n v="0"/>
    <n v="29225.49"/>
    <s v="MXN"/>
    <n v="1678.111703807484"/>
    <d v="2026-03-24T00:00:00"/>
    <s v="JOHNSON ELECTRIC NORTH AMERICA INC"/>
    <s v="CHN"/>
    <s v="ZCL"/>
    <s v="JEG"/>
    <s v="M46"/>
    <s v="I"/>
    <s v="SEA IMPO"/>
    <n v="67110003"/>
    <n v="8759117"/>
    <s v="67115005"/>
    <n v="18366.560000000001"/>
    <s v="13"/>
    <s v="NO"/>
    <n v="0"/>
    <s v="NO"/>
    <m/>
    <m/>
    <m/>
  </r>
  <r>
    <s v="13"/>
    <s v="MXG"/>
    <n v="2029"/>
    <x v="2"/>
    <s v="Broker"/>
    <s v="BROKERAF-M-107-SI26-M46-B"/>
    <x v="1555"/>
    <s v="MZO195079"/>
    <s v="ABRIL"/>
    <d v="2026-03-24T00:00:00"/>
    <s v="26 16 1690 6005414"/>
    <s v="ZIMUSHH32040326"/>
    <s v="IMPO"/>
    <s v="ZCSU7700599"/>
    <n v="0"/>
    <n v="26332.21"/>
    <n v="2494.21"/>
    <n v="399.07"/>
    <n v="0"/>
    <n v="29225.49"/>
    <s v="MXN"/>
    <n v="1678.111703807484"/>
    <d v="2026-03-24T00:00:00"/>
    <s v="JOHNSON ELECTRIC NORTH AMERICA INC"/>
    <s v="CHN"/>
    <s v="ZCL"/>
    <s v="JEG"/>
    <s v="M46"/>
    <s v="I"/>
    <s v="SEA IMPO"/>
    <n v="67110003"/>
    <n v="8759110"/>
    <s v="67115005"/>
    <n v="18366.560000000001"/>
    <s v="13"/>
    <s v="NO"/>
    <n v="0"/>
    <s v="NO"/>
    <m/>
    <m/>
    <m/>
  </r>
  <r>
    <s v="13"/>
    <s v="MXG"/>
    <n v="2030"/>
    <x v="2"/>
    <s v="Broker"/>
    <s v="BROKERRM-M-108-SI26-M46-B//RM-M-109-SI26-M46-B//RM-M-110-SI26-M46-B//RM-M-111-SI26-M46-B"/>
    <x v="1556"/>
    <s v="MZO195080"/>
    <s v="ABRIL"/>
    <d v="2026-03-24T00:00:00"/>
    <s v="26 16 1690 6005415"/>
    <s v="ZIMUSHH32040329/ZIMUSHH32040330/ZIMUSHH32040332/ZIMUSHH32040333/ZIMUSHH32040339"/>
    <s v="IMPO"/>
    <s v="ZCSU7975826/ZCSU7903873/JXLU4460299/ZCSU6722145/ZIMU3033558"/>
    <n v="0"/>
    <n v="92026.19"/>
    <n v="12387.05"/>
    <n v="1981.93"/>
    <n v="0"/>
    <n v="106395.17"/>
    <s v="MXN"/>
    <n v="6109.1526611046347"/>
    <d v="2026-03-24T00:00:00"/>
    <s v="JOHNSON ELECTRIC NORTH AMERICA INC"/>
    <s v="CHN"/>
    <s v="ZCL"/>
    <s v="JEG"/>
    <s v="M46"/>
    <s v="I"/>
    <s v="SEA IMPO"/>
    <n v="67110003"/>
    <s v="NO COMMENTS"/>
    <m/>
    <m/>
    <s v="13"/>
    <s v="NO"/>
    <n v="0"/>
    <s v="NO"/>
    <m/>
    <m/>
    <m/>
  </r>
  <r>
    <s v="13"/>
    <s v="MXG"/>
    <n v="2031"/>
    <x v="2"/>
    <s v="Broker"/>
    <s v="BROKERAF-M-113-SI26-M46-B//AF-M-114-SI26-M46-B//AF-M-115-SI26-M46-B//AF-M-116-SI26-M46-B"/>
    <x v="1557"/>
    <s v="MZO195081"/>
    <s v="ABRIL"/>
    <d v="2026-03-24T00:00:00"/>
    <s v="26 16 1690 6005420"/>
    <s v="ZIMUSHH32040318/ZIMUSHH32040319/ZIMUSHH32040320/ZIMUSHH32040321/ZIMUSHH32040756"/>
    <s v="IMPO"/>
    <s v="CAAU8743568/JXLU6406640/JXLU6464673/ZCSU7435480/TLNU2006850"/>
    <n v="0"/>
    <n v="92026.19"/>
    <n v="12387.05"/>
    <n v="1981.93"/>
    <n v="0"/>
    <n v="106395.17"/>
    <s v="MXN"/>
    <n v="6109.1526611046347"/>
    <d v="2026-03-24T00:00:00"/>
    <s v="JOHNSON ELECTRIC NORTH AMERICA INC"/>
    <s v="CHN"/>
    <s v="ZCL"/>
    <s v="JEG"/>
    <s v="M46"/>
    <s v="I"/>
    <s v="SEA IMPO"/>
    <n v="67110003"/>
    <s v="NO COMMENTS"/>
    <m/>
    <m/>
    <s v="13"/>
    <s v="NO"/>
    <n v="0"/>
    <s v="NO"/>
    <m/>
    <m/>
    <m/>
  </r>
  <r>
    <s v="13"/>
    <s v="MXG"/>
    <n v="2032"/>
    <x v="2"/>
    <s v="Broker"/>
    <s v="BROKERAF-M-118-SI26-M46-B"/>
    <x v="1558"/>
    <s v="MZO195082"/>
    <s v="ABRIL"/>
    <d v="2026-03-24T00:00:00"/>
    <s v="26 16 1690 6005425"/>
    <s v="ZIMUSHH32040328"/>
    <s v="IMPO"/>
    <s v="ZCSU7665899"/>
    <n v="0"/>
    <n v="18412.22"/>
    <n v="2494.21"/>
    <n v="399.07"/>
    <n v="0"/>
    <n v="21305.5"/>
    <s v="MXN"/>
    <n v="1223.3501955132438"/>
    <d v="2026-03-24T00:00:00"/>
    <s v="JOHNSON ELECTRIC NORTH AMERICA INC"/>
    <s v="CHN"/>
    <s v="ZCL"/>
    <s v="JEG"/>
    <s v="M46"/>
    <s v="I"/>
    <s v="SEA IMPO"/>
    <n v="67110003"/>
    <s v="NO COMMENTS"/>
    <m/>
    <m/>
    <s v="13"/>
    <s v="NO"/>
    <n v="0"/>
    <s v="NO"/>
    <m/>
    <m/>
    <m/>
  </r>
  <r>
    <s v="13"/>
    <s v="MXG"/>
    <n v="2033"/>
    <x v="2"/>
    <s v="Broker"/>
    <s v="BROKERAF-M-119-SI26-M46-B"/>
    <x v="1559"/>
    <s v="MZO195083"/>
    <s v="ABRIL"/>
    <d v="2026-03-24T00:00:00"/>
    <s v="26 16 1690 6005426"/>
    <s v="ZIMUSHH32040331"/>
    <s v="IMPO"/>
    <s v="CAAU5455552"/>
    <n v="0"/>
    <n v="18412.22"/>
    <n v="2494.21"/>
    <n v="399.07"/>
    <n v="0"/>
    <n v="21305.5"/>
    <s v="MXN"/>
    <n v="1223.3501955132438"/>
    <d v="2026-03-24T00:00:00"/>
    <s v="JOHNSON ELECTRIC NORTH AMERICA INC"/>
    <s v="CHN"/>
    <s v="ZCL"/>
    <s v="JEG"/>
    <s v="M46"/>
    <s v="I"/>
    <s v="SEA IMPO"/>
    <n v="67110003"/>
    <s v="NO COMMENTS"/>
    <m/>
    <m/>
    <s v="13"/>
    <s v="NO"/>
    <n v="0"/>
    <s v="NO"/>
    <m/>
    <m/>
    <m/>
  </r>
  <r>
    <s v="13"/>
    <s v="MXG"/>
    <n v="2034"/>
    <x v="2"/>
    <s v="Broker"/>
    <s v="BROKERRM-M-127-SI26-M46-B//RM-M-126-SI26-M46-B//RM-M-125-SI26-M46-B//RM-M-124-SI26-M46-B"/>
    <x v="1560"/>
    <s v="MZO195084"/>
    <s v="ABRIL"/>
    <d v="2026-03-24T00:00:00"/>
    <s v="26 16 1690 6005427"/>
    <s v="ZIMUSHH32040308/ZIMUSHH32040313/ZIMUSHH32040316/ZIMUSHH32040317/ZIMUSHH32040324/ZIMUSHH32040327/ZIMUSHH32040335/ZIMUSHH32040336"/>
    <s v="IMPO"/>
    <s v="GAOU6435070/TGBU7246054/CAAU6868967/JXLU6251750/ZCSU6946192/GOSU1040487/ZCSU7370882/TGBU7088010"/>
    <n v="0"/>
    <n v="147297.72"/>
    <n v="19806.68"/>
    <n v="3169.07"/>
    <n v="0"/>
    <n v="170273.47"/>
    <s v="MXN"/>
    <n v="9777.0098244687251"/>
    <d v="2026-03-24T00:00:00"/>
    <s v="JOHNSON ELECTRIC INDUSTRIAL MANUFACTORY LIMITED"/>
    <s v="CHN"/>
    <s v="ZCL"/>
    <s v="JEG"/>
    <s v="M46"/>
    <s v="I"/>
    <s v="SEA IMPO"/>
    <n v="67110003"/>
    <s v="NO COMMENTS"/>
    <m/>
    <m/>
    <s v="13"/>
    <s v="NO"/>
    <n v="0"/>
    <s v="NO"/>
    <m/>
    <m/>
    <m/>
  </r>
  <r>
    <s v="13"/>
    <s v="MXG"/>
    <n v="2035"/>
    <x v="2"/>
    <s v="Broker"/>
    <s v="BROKERAF-M-128-SI26-M46-B"/>
    <x v="1561"/>
    <s v="MZO195085"/>
    <s v="ABRIL"/>
    <d v="2026-03-24T00:00:00"/>
    <s v="26 16 1690 6005435"/>
    <s v="ZIMUSHH32040314"/>
    <s v="IMPO"/>
    <s v="JXLU4463750"/>
    <n v="0"/>
    <n v="26332.21"/>
    <n v="2494.21"/>
    <n v="399.07"/>
    <n v="0"/>
    <n v="29225.49"/>
    <s v="MXN"/>
    <n v="1678.111703807484"/>
    <d v="2026-03-24T00:00:00"/>
    <s v="JOHNSON ELECTRIC INDUSTRIAL MANUFACTORY LIMITED"/>
    <s v="CHN"/>
    <s v="ZCL"/>
    <s v="JEG"/>
    <s v="M46"/>
    <s v="I"/>
    <s v="SEA IMPO"/>
    <n v="67110003"/>
    <n v="8759081"/>
    <s v="67115005"/>
    <n v="18366.560000000001"/>
    <s v="13"/>
    <s v="NO"/>
    <n v="0"/>
    <s v="NO"/>
    <m/>
    <m/>
    <m/>
  </r>
  <r>
    <s v="13"/>
    <s v="MXG"/>
    <n v="2036"/>
    <x v="2"/>
    <s v="Broker"/>
    <s v="BROKERAF-M-129-SI26-M46-B"/>
    <x v="1562"/>
    <s v="MZO195086"/>
    <s v="ABRIL"/>
    <d v="2026-03-24T00:00:00"/>
    <s v="26 16 1690 6005436"/>
    <s v="ZIMUSHH32040322"/>
    <s v="IMPO"/>
    <s v="BMOU4503941"/>
    <n v="0"/>
    <n v="26332.21"/>
    <n v="2494.21"/>
    <n v="399.07"/>
    <n v="0"/>
    <n v="29225.49"/>
    <s v="MXN"/>
    <n v="1678.111703807484"/>
    <d v="2026-03-24T00:00:00"/>
    <s v="JOHNSON ELECTRIC NORTH AMERICA INC"/>
    <s v="CHN"/>
    <s v="ZCL"/>
    <s v="JEG"/>
    <s v="M46"/>
    <s v="I"/>
    <s v="SEA IMPO"/>
    <n v="67110003"/>
    <n v="8759088"/>
    <s v="67115005"/>
    <n v="18366.560000000001"/>
    <s v="13"/>
    <s v="NO"/>
    <n v="0"/>
    <s v="NO"/>
    <m/>
    <m/>
    <m/>
  </r>
  <r>
    <s v="13"/>
    <s v="MXG"/>
    <n v="2037"/>
    <x v="2"/>
    <s v="Broker"/>
    <s v="BROKERRM-M-091-SI26-M19-B"/>
    <x v="1563"/>
    <s v="MZO195435"/>
    <s v="ABRIL"/>
    <d v="2026-03-28T00:00:00"/>
    <s v="26 16 1690 6004676"/>
    <s v="COSU6444494982"/>
    <s v="IMPO"/>
    <s v="DFSU7495841"/>
    <n v="0"/>
    <n v="22405.64"/>
    <n v="4601.5200000000004"/>
    <n v="736.25"/>
    <n v="0"/>
    <n v="27743.41"/>
    <s v="MXN"/>
    <n v="1593.0114781490263"/>
    <d v="2026-03-28T00:00:00"/>
    <s v="JOHNSON ELECTRIC NORTH AMERICA INC"/>
    <s v="CHN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038"/>
    <x v="2"/>
    <s v="Broker"/>
    <s v="BROKERRM-M-090-SI26-M19-B"/>
    <x v="1564"/>
    <s v="MZO195445"/>
    <s v="ABRIL"/>
    <d v="2026-03-28T00:00:00"/>
    <s v="26 16 1690 6004677"/>
    <s v="COSU6444494981"/>
    <s v="IMPO"/>
    <s v="TRHU4685123"/>
    <n v="0"/>
    <n v="25479.64"/>
    <n v="4119.92"/>
    <n v="659.19"/>
    <n v="0"/>
    <n v="30258.75"/>
    <s v="MXN"/>
    <n v="1737.4409297358129"/>
    <d v="2026-03-28T00:00:00"/>
    <s v="JOHNSON ELECTRIC INDUSTRIAL MANUFACTORY LIMITED"/>
    <s v="CHN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039"/>
    <x v="2"/>
    <s v="Broker"/>
    <s v="BROKERRM-M-252-SI25-M19-L-B"/>
    <x v="1565"/>
    <s v="MZO195452"/>
    <s v="ABRIL"/>
    <d v="2026-03-28T00:00:00"/>
    <s v="26 16 1690 6004360"/>
    <s v="HLCUSEL260187963"/>
    <s v="IMPO"/>
    <s v="HLCUSEL260187963"/>
    <n v="0"/>
    <n v="36142.58"/>
    <n v="2495.5500000000002"/>
    <n v="399.29"/>
    <n v="0"/>
    <n v="39037.42"/>
    <s v="MXN"/>
    <n v="2241.5073755289764"/>
    <d v="2026-03-28T00:00:00"/>
    <s v="JOHNSON ELECTRIC PVT LTD"/>
    <s v="IND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040"/>
    <x v="2"/>
    <s v="Broker"/>
    <s v="BROKERRM-M-254-SI25-M19-L-B"/>
    <x v="1566"/>
    <s v="MZO195453"/>
    <s v="ABRIL"/>
    <d v="2026-03-28T00:00:00"/>
    <s v="26 16 1690 6004362"/>
    <s v="HLCUSEL260187963"/>
    <s v="IMPO"/>
    <s v="HLCUSEL260187963"/>
    <n v="0"/>
    <n v="36142.58"/>
    <n v="2495.5500000000002"/>
    <n v="399.29"/>
    <n v="0"/>
    <n v="39037.42"/>
    <s v="MXN"/>
    <n v="2241.5073755289764"/>
    <d v="2026-03-28T00:00:00"/>
    <s v="JOHNSON ELECTRIC INDUSTRIAL MANUFACTORY LIMITED"/>
    <s v="CHN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041"/>
    <x v="2"/>
    <s v="Broker"/>
    <s v="BROKERRM-A-021-SI26-M19-L-B"/>
    <x v="1567"/>
    <s v="MZO195462"/>
    <s v="ABRIL"/>
    <d v="2026-03-28T00:00:00"/>
    <s v="26 16 1690 6004351"/>
    <n v="266128766"/>
    <s v="IMPO"/>
    <n v="266128766"/>
    <n v="0"/>
    <n v="9065.4"/>
    <n v="2578.8000000000002"/>
    <n v="412.61"/>
    <n v="0"/>
    <n v="12056.81"/>
    <s v="MXN"/>
    <n v="692.29545754692595"/>
    <d v="2026-03-28T00:00:00"/>
    <s v="JOHNSON ELECTRIC NORTH AMERICA INC"/>
    <s v="CHN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042"/>
    <x v="2"/>
    <s v="Broker"/>
    <s v="BROKERRM-M-067-SI26-M19-B"/>
    <x v="1568"/>
    <s v="MZO195490"/>
    <s v="ABRIL"/>
    <d v="2026-03-28T00:00:00"/>
    <s v="26 16 1690 6004348"/>
    <s v="OOLU2038419482"/>
    <s v="IMPO"/>
    <s v="OOCU5962902"/>
    <n v="0"/>
    <n v="24457.279999999999"/>
    <n v="3638.32"/>
    <n v="582.13"/>
    <n v="0"/>
    <n v="28677.73"/>
    <s v="MXN"/>
    <n v="1646.6596232135371"/>
    <d v="2026-03-28T00:00:00"/>
    <s v="JOHNSON ELECTRIC NORTH AMERICA INC"/>
    <s v="CHN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043"/>
    <x v="2"/>
    <s v="Broker"/>
    <s v="BROKERRM-M-066-SI26-M19-B"/>
    <x v="1569"/>
    <s v="MZO195497"/>
    <s v="ABRIL"/>
    <d v="2026-03-28T00:00:00"/>
    <s v="26 16 1690 6004349"/>
    <s v="OOLU2038419481"/>
    <s v="IMPO"/>
    <s v="CSNU7762862"/>
    <n v="0"/>
    <n v="21254.71"/>
    <n v="2964.08"/>
    <n v="474.26"/>
    <n v="0"/>
    <n v="24693.05"/>
    <s v="MXN"/>
    <n v="1417.8614698232054"/>
    <d v="2026-03-28T00:00:00"/>
    <s v="JOHNSON ELECTRIC NORTH AMERICA INC"/>
    <s v="CHN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044"/>
    <x v="2"/>
    <s v="Broker"/>
    <s v="BROKERRM-M-084-SI26-M19-B"/>
    <x v="1570"/>
    <s v="MZO195500"/>
    <s v="ABRIL"/>
    <d v="2026-03-28T00:00:00"/>
    <s v="26 16 1690 6004684"/>
    <s v="ZIMUSHH32044039"/>
    <s v="IMPO"/>
    <s v="GAOU7586384"/>
    <n v="0"/>
    <n v="22609.95"/>
    <n v="4306.43"/>
    <n v="689.03"/>
    <n v="0"/>
    <n v="27605.41"/>
    <s v="MXN"/>
    <n v="1585.0875933783884"/>
    <d v="2026-03-28T00:00:00"/>
    <s v="JOHNSON ELECTRIC NORTH AMERICA INC"/>
    <s v="CHN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045"/>
    <x v="2"/>
    <s v="Broker"/>
    <s v="BROKERRM-M-001-SI26-M19-L-B"/>
    <x v="774"/>
    <s v="MZO195511"/>
    <s v="ABRIL"/>
    <d v="2026-03-28T00:00:00"/>
    <s v="26 16 1690 6004361"/>
    <s v="HLCUBKK260145630"/>
    <s v="IMPO"/>
    <s v="FANU5005700"/>
    <n v="0"/>
    <n v="5510"/>
    <n v="0"/>
    <n v="0"/>
    <n v="0"/>
    <n v="5510"/>
    <s v="MXN"/>
    <n v="316.38119627692254"/>
    <d v="2026-03-28T00:00:00"/>
    <s v="JOHNSON ELECTRIC INDUSTRIAL MANUFACTORY LIMITED"/>
    <s v="CHN"/>
    <s v="ZCL"/>
    <s v="JEG"/>
    <s v="M19"/>
    <s v="I"/>
    <s v="SEA IMPO"/>
    <n v="67110003"/>
    <s v="COMPLEMENTARIA DE LA CUENTA MZO193858"/>
    <m/>
    <m/>
    <s v="13"/>
    <s v="NO"/>
    <n v="0"/>
    <s v="NO"/>
    <m/>
    <m/>
    <m/>
  </r>
  <r>
    <s v="13"/>
    <s v="MXG"/>
    <n v="2046"/>
    <x v="2"/>
    <s v="Broker"/>
    <s v="BROKERAF-M-106-SI26-M46-B"/>
    <x v="1547"/>
    <s v="MZO195521"/>
    <s v="ABRIL"/>
    <d v="2026-03-28T00:00:00"/>
    <s v="26 16 1690 6005413"/>
    <s v="ZIMUSHH32040309"/>
    <s v="IMPO"/>
    <s v="CAAU8734885"/>
    <n v="0"/>
    <n v="6670"/>
    <n v="0"/>
    <n v="0"/>
    <n v="0"/>
    <n v="6670"/>
    <s v="MXN"/>
    <n v="382.98776391416936"/>
    <d v="2026-03-28T00:00:00"/>
    <s v="JOHNSON ELECTRIC NORTH AMERICA INC"/>
    <s v="CHN"/>
    <s v="ZCL"/>
    <s v="JEG"/>
    <s v="M46"/>
    <s v="I"/>
    <s v="SEA IMPO"/>
    <n v="67110003"/>
    <s v="COMPLEMENTARIA DE LA CUENTA MZO195033"/>
    <m/>
    <m/>
    <s v="13"/>
    <s v="NO"/>
    <n v="0"/>
    <s v="NO"/>
    <m/>
    <m/>
    <m/>
  </r>
  <r>
    <s v="13"/>
    <s v="MXG"/>
    <n v="2047"/>
    <x v="2"/>
    <s v="Broker"/>
    <s v="BROKERRM-M-580-SI25-M19-B"/>
    <x v="1096"/>
    <s v="MZO195522"/>
    <s v="ABRIL"/>
    <d v="2026-03-28T00:00:00"/>
    <s v="26 16 1690 6002211"/>
    <s v="ZIMUSHH32006136"/>
    <s v="IMPO"/>
    <s v="JXLU4345490"/>
    <n v="0"/>
    <n v="5510"/>
    <n v="0"/>
    <n v="0"/>
    <n v="0"/>
    <n v="5510"/>
    <s v="MXN"/>
    <n v="316.38119627692254"/>
    <d v="2026-03-28T00:00:00"/>
    <s v="JOHNSON ELECTRIC INDUSTRIAL MANUFACTORY LIMITED"/>
    <s v="CHN"/>
    <s v="ZCL"/>
    <s v="JEG"/>
    <s v="M19"/>
    <s v="I"/>
    <s v="SEA IMPO"/>
    <n v="67110003"/>
    <s v="COMPLEMENTARIA DE LA CUENTA MZO192615"/>
    <m/>
    <m/>
    <s v="13"/>
    <s v="NO"/>
    <n v="0"/>
    <s v="NO"/>
    <m/>
    <m/>
    <m/>
  </r>
  <r>
    <s v="13"/>
    <s v="MXG"/>
    <n v="2048"/>
    <x v="2"/>
    <s v="Broker"/>
    <s v="BROKERRM-M-073-SI26-M19-B"/>
    <x v="1448"/>
    <s v="MZO195523"/>
    <s v="ABRIL"/>
    <d v="2026-03-28T00:00:00"/>
    <s v="26 16 1690 6004347"/>
    <s v="MEDUYL681960"/>
    <s v="IMPO"/>
    <s v="MSNU6672234"/>
    <n v="0"/>
    <n v="6786"/>
    <n v="0"/>
    <n v="0"/>
    <n v="0"/>
    <n v="6786"/>
    <s v="MXN"/>
    <n v="389.64842067789408"/>
    <d v="2026-03-28T00:00:00"/>
    <s v="JOHNSON ELECTRIC NORTH AMERICA INC"/>
    <s v="CHN"/>
    <s v="ZCL"/>
    <s v="JEG"/>
    <s v="M19"/>
    <s v="I"/>
    <s v="SEA IMPO"/>
    <n v="67110003"/>
    <s v="COMPLEMENTARIA DE LA CUENTA MZO194328"/>
    <m/>
    <m/>
    <s v="13"/>
    <s v="NO"/>
    <n v="0"/>
    <s v="NO"/>
    <m/>
    <m/>
    <m/>
  </r>
  <r>
    <s v="13"/>
    <s v="MXG"/>
    <n v="2049"/>
    <x v="2"/>
    <s v="Broker"/>
    <s v="BROKERRM-M-044-SI26-M19-B"/>
    <x v="1218"/>
    <s v="MZO195525"/>
    <s v="ABRIL"/>
    <d v="2026-03-28T00:00:00"/>
    <s v="26 16 1690 6003639"/>
    <s v="COSU6442071142"/>
    <s v="IMPO"/>
    <s v="OOLU9100121"/>
    <n v="0"/>
    <n v="6670"/>
    <n v="0"/>
    <n v="0"/>
    <n v="0"/>
    <n v="6670"/>
    <s v="MXN"/>
    <n v="382.98776391416936"/>
    <d v="2026-03-28T00:00:00"/>
    <s v="JOHNSON ELECTRIC INDUSTRIAL MANUFACTORY LIMITED"/>
    <s v="CHN"/>
    <s v="ZCL"/>
    <s v="JEG"/>
    <s v="M19"/>
    <s v="I"/>
    <s v="SEA IMPO"/>
    <n v="67110003"/>
    <s v="COMPLEMENTARIA DE LA CUENTA MZO193595"/>
    <m/>
    <m/>
    <s v="13"/>
    <s v="NO"/>
    <n v="0"/>
    <s v="NO"/>
    <m/>
    <m/>
    <m/>
  </r>
  <r>
    <s v="13"/>
    <s v="MXG"/>
    <n v="2050"/>
    <x v="2"/>
    <s v="Broker"/>
    <s v="BROKERRM-M-020-SI26-M19-B"/>
    <x v="1217"/>
    <s v="MZO195527"/>
    <s v="ABRIL"/>
    <d v="2026-03-28T00:00:00"/>
    <s v="26 16 1690 6002916"/>
    <s v="COSU6440621642"/>
    <s v="IMPO"/>
    <s v="TIIU5629747"/>
    <n v="0"/>
    <n v="7720.96"/>
    <n v="0"/>
    <n v="0"/>
    <n v="0"/>
    <n v="7720.96"/>
    <s v="MXN"/>
    <n v="443.33331419351504"/>
    <d v="2026-03-28T00:00:00"/>
    <s v="JOHNSON ELECTRIC INDUSTRIAL MANUFACTORY LIMITED"/>
    <s v="CHN"/>
    <s v="ZCL"/>
    <s v="JEG"/>
    <s v="M19"/>
    <s v="I"/>
    <s v="SEA IMPO"/>
    <n v="67110003"/>
    <s v="COMPLEMENTARIA DE LA CUENTA MZO193651"/>
    <m/>
    <m/>
    <s v="13"/>
    <s v="NO"/>
    <n v="0"/>
    <s v="NO"/>
    <m/>
    <m/>
    <m/>
  </r>
  <r>
    <s v="13"/>
    <s v="MXG"/>
    <n v="2051"/>
    <x v="2"/>
    <s v="Broker"/>
    <s v="BROKERRM-M-583-SI25-M19-B"/>
    <x v="857"/>
    <s v="MZO195531"/>
    <s v="ABRIL"/>
    <d v="2026-03-28T00:00:00"/>
    <s v="26 16 1690 6002208"/>
    <s v="COSU6439565731"/>
    <s v="IMPO"/>
    <s v="CSNU5795810"/>
    <n v="0"/>
    <n v="5510"/>
    <n v="0"/>
    <n v="0"/>
    <n v="0"/>
    <n v="5510"/>
    <s v="MXN"/>
    <n v="316.38119627692254"/>
    <d v="2026-03-28T00:00:00"/>
    <s v="JOHNSON ELECTRIC INDUSTRIAL MANUFACTORY LIMITED"/>
    <s v="CHN"/>
    <s v="ZCL"/>
    <s v="JEG"/>
    <s v="M19"/>
    <s v="I"/>
    <s v="SEA IMPO"/>
    <n v="67110003"/>
    <s v="COMPLEMENTARIA DE LA CUENTA MZO192632"/>
    <m/>
    <m/>
    <s v="13"/>
    <s v="NO"/>
    <n v="0"/>
    <s v="NO"/>
    <m/>
    <m/>
    <m/>
  </r>
  <r>
    <s v="13"/>
    <s v="MXG"/>
    <n v="2052"/>
    <x v="2"/>
    <s v="Broker"/>
    <s v="BROKERRM-M-010-SI26-M19-B"/>
    <x v="1124"/>
    <s v="MZO195535"/>
    <s v="ABRIL"/>
    <d v="2026-03-28T00:00:00"/>
    <s v="26 16 1690 6002930"/>
    <s v="COSU6440036512"/>
    <s v="IMPO"/>
    <s v="TGBU8966151"/>
    <n v="0"/>
    <n v="7720.96"/>
    <n v="0"/>
    <n v="0"/>
    <n v="0"/>
    <n v="7720.96"/>
    <s v="MXN"/>
    <n v="443.33331419351504"/>
    <d v="2026-03-28T00:00:00"/>
    <s v="JOHNSON ELECTRIC INDUSTRIAL MANUFACTORY LIMITED"/>
    <s v="CHN"/>
    <s v="ZCL"/>
    <s v="JEG"/>
    <s v="M19"/>
    <s v="I"/>
    <s v="SEA IMPO"/>
    <n v="67110003"/>
    <s v="COMPLEMENTARIA DE LA CUENTA MZO192669"/>
    <m/>
    <m/>
    <s v="13"/>
    <s v="NO"/>
    <n v="0"/>
    <s v="NO"/>
    <m/>
    <m/>
    <m/>
  </r>
  <r>
    <s v="13"/>
    <s v="MXG"/>
    <n v="2053"/>
    <x v="2"/>
    <s v="Broker"/>
    <s v="BROKERRM-M-075-SI26-M19-B"/>
    <x v="1356"/>
    <s v="MZO195537"/>
    <s v="ABRIL"/>
    <d v="2026-03-28T00:00:00"/>
    <s v="26 16 1690 6004354"/>
    <s v="OOLU2038440080"/>
    <s v="IMPO"/>
    <s v="FBIU5768366"/>
    <n v="0"/>
    <n v="57302"/>
    <n v="0"/>
    <n v="0"/>
    <n v="0"/>
    <n v="57302"/>
    <s v="MXN"/>
    <n v="3290.2496023702747"/>
    <d v="2026-03-28T00:00:00"/>
    <s v="JOHNSON ELECTRIC NORTH AMERICA INC"/>
    <s v="CHN"/>
    <s v="ZCL"/>
    <s v="JEG"/>
    <s v="M19"/>
    <s v="I"/>
    <s v="SEA IMPO"/>
    <n v="67110003"/>
    <s v="COMPLEMENTARIA DE LA CUENTA MZO194161"/>
    <m/>
    <m/>
    <s v="13"/>
    <s v="NO"/>
    <n v="0"/>
    <s v="NO"/>
    <m/>
    <m/>
    <m/>
  </r>
  <r>
    <s v="13"/>
    <s v="MXG"/>
    <n v="2054"/>
    <x v="2"/>
    <s v="Broker"/>
    <s v="BROKERRM-M-082-SI26-M19-B"/>
    <x v="1571"/>
    <s v="MZO195567"/>
    <s v="ABRIL"/>
    <d v="2026-03-28T00:00:00"/>
    <s v="26 16 1690 6004686"/>
    <s v="ZIMUSHH32044032"/>
    <s v="IMPO"/>
    <s v="SEGU5333976"/>
    <n v="0"/>
    <n v="55858.239999999998"/>
    <n v="4014.48"/>
    <n v="642.32000000000005"/>
    <n v="0"/>
    <n v="60515.040000000001"/>
    <s v="MXN"/>
    <n v="3474.7406076126713"/>
    <d v="2026-03-28T00:00:00"/>
    <s v="JOHNSON ELECTRIC NORTH AMERICA INC"/>
    <s v="CHN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055"/>
    <x v="2"/>
    <s v="Broker"/>
    <s v="BROKERRM-M-070-SI26-M19-B"/>
    <x v="1572"/>
    <s v="MZO195569"/>
    <s v="ABRIL"/>
    <d v="2026-03-28T00:00:00"/>
    <s v="26 16 1690 6004358"/>
    <s v="COSU6442899572"/>
    <s v="IMPO"/>
    <s v="CCLU7490853"/>
    <n v="0"/>
    <n v="47954.04"/>
    <n v="4560.55"/>
    <n v="729.69"/>
    <n v="0"/>
    <n v="53244.28"/>
    <s v="MXN"/>
    <n v="3057.257531996991"/>
    <d v="2026-03-28T00:00:00"/>
    <s v="JOHNSON ELECTRIC NORTH AMERICA INC"/>
    <s v="CHN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056"/>
    <x v="2"/>
    <s v="Broker"/>
    <s v="BROKERRM-M-020-SI26-M19-B"/>
    <x v="1217"/>
    <s v="MZO195571"/>
    <s v="ABRIL"/>
    <d v="2026-03-28T00:00:00"/>
    <s v="26 16 1690 6002917"/>
    <s v="COSU6440621643"/>
    <s v="IMPO"/>
    <s v="CSNU7894792"/>
    <n v="0"/>
    <n v="41784"/>
    <n v="0"/>
    <n v="0"/>
    <n v="0"/>
    <n v="41784"/>
    <s v="MXN"/>
    <n v="2399.2145018575193"/>
    <d v="2026-03-28T00:00:00"/>
    <s v="JOHNSON ELECTRIC INDUSTRIAL MANUFACTORY LIMITED"/>
    <s v="CHN"/>
    <s v="ZCL"/>
    <s v="JEG"/>
    <s v="M19"/>
    <s v="I"/>
    <s v="SEA IMPO"/>
    <n v="67110003"/>
    <s v="COMPLEMENTARIA DE LA CUENTA MZO193592"/>
    <m/>
    <m/>
    <s v="13"/>
    <s v="NO"/>
    <n v="0"/>
    <s v="NO"/>
    <m/>
    <m/>
    <m/>
  </r>
  <r>
    <s v="13"/>
    <s v="MXG"/>
    <n v="2057"/>
    <x v="2"/>
    <s v="Broker"/>
    <s v="BROKERFG-R-2167LE25.M01//FG-R-2169LE25.M19//FG-R-2168LE25.M19"/>
    <x v="1573"/>
    <s v="NL245577"/>
    <s v="ABRIL"/>
    <d v="2026-03-27T00:00:00"/>
    <n v="6086670"/>
    <s v="OTRO"/>
    <s v="LAND EXPO"/>
    <s v="OTRO"/>
    <n v="0"/>
    <n v="0"/>
    <n v="20405.169999999998"/>
    <n v="3264.83"/>
    <n v="0"/>
    <n v="23670"/>
    <s v="MXN"/>
    <n v="1359.1184965289938"/>
    <s v="VARIAS"/>
    <s v="JEG"/>
    <s v="ZAC"/>
    <s v="USA"/>
    <s v="JENA"/>
    <s v="M01"/>
    <s v="O"/>
    <s v="LAND EXPO"/>
    <s v="59210003"/>
    <s v="NO COMMENTS"/>
    <m/>
    <m/>
    <s v="13"/>
    <s v="NO"/>
    <n v="0"/>
    <s v="NO"/>
    <m/>
    <m/>
    <m/>
  </r>
  <r>
    <s v="13"/>
    <s v="MXG"/>
    <n v="2058"/>
    <x v="14"/>
    <s v="Freight"/>
    <s v="FREIGHTRM-A-025-SI26-M19-L"/>
    <x v="1574"/>
    <n v="1727928"/>
    <s v="ABRIL"/>
    <d v="2026-03-24T00:00:00"/>
    <s v="SBKK0525170"/>
    <s v="IMPO"/>
    <s v="SBKK0525170"/>
    <s v="OTRO"/>
    <n v="0"/>
    <n v="0"/>
    <n v="2616.92"/>
    <n v="72.14"/>
    <n v="0"/>
    <n v="2689.06"/>
    <s v="USD"/>
    <n v="2689.06"/>
    <s v="MZO"/>
    <s v="ELNA (THAILAND) CO.,LTD."/>
    <s v="TH/BKK"/>
    <s v="MXZLO"/>
    <s v="JOHNSON ELECTRIC GROUP MEXICO S DE RL DE CV"/>
    <s v="M19"/>
    <s v="I"/>
    <s v="SEA IMPO"/>
    <n v="67110003"/>
    <s v="NO COMMENTS"/>
    <m/>
    <m/>
    <s v="13"/>
    <s v="NO"/>
    <n v="0"/>
    <s v="NO"/>
    <m/>
    <m/>
    <m/>
  </r>
  <r>
    <s v="13"/>
    <s v="MXG"/>
    <n v="2059"/>
    <x v="14"/>
    <s v="Freight"/>
    <s v="FREIGHTRM-A-018-SI26-M19-L"/>
    <x v="1575"/>
    <n v="1728476"/>
    <s v="ABRIL"/>
    <d v="2026-03-24T00:00:00"/>
    <s v="SBKK0524527"/>
    <s v="IMPO"/>
    <s v="SBKK0524527"/>
    <s v="OTRO"/>
    <n v="0"/>
    <n v="0"/>
    <n v="3176.28"/>
    <n v="85.76"/>
    <n v="0"/>
    <n v="3262.04"/>
    <s v="USD"/>
    <n v="3262.04"/>
    <s v="MZO"/>
    <s v="ELNA (THAILAND) CO.,LTD."/>
    <s v="THBKK"/>
    <s v="MXZLO"/>
    <s v="JOHNSON ELECTRIC GROUP MEXICO S DE RL DE CV"/>
    <s v="M19"/>
    <s v="I"/>
    <s v="SEA IMPO"/>
    <n v="67110003"/>
    <s v="NO COMMENTS"/>
    <m/>
    <m/>
    <s v="13"/>
    <s v="NO"/>
    <n v="0"/>
    <s v="NO"/>
    <m/>
    <m/>
    <m/>
  </r>
  <r>
    <s v="13"/>
    <s v="MXG"/>
    <n v="2060"/>
    <x v="14"/>
    <s v="Freight"/>
    <s v="FREIGHTRM-R-040-SI26-M19"/>
    <x v="1576"/>
    <n v="1729170"/>
    <s v="ABRIL"/>
    <d v="2026-03-25T00:00:00"/>
    <s v="SGDL0084775"/>
    <s v="IMPO"/>
    <s v="SGDL0084775"/>
    <s v="OTRO"/>
    <n v="0"/>
    <n v="0"/>
    <n v="474"/>
    <n v="75.84"/>
    <n v="0"/>
    <n v="549.84"/>
    <s v="USD"/>
    <n v="549.84"/>
    <s v="MZO"/>
    <s v="JOHNSON ELECTRIC GROUP MEXICO S DE RL DE CV"/>
    <s v="MXATM"/>
    <s v="MXZCL"/>
    <s v="JOHNSON ELECTRIC GROUP MEXICO S DE RL DE CV"/>
    <s v="M19"/>
    <s v="I"/>
    <s v="SEA IMPO"/>
    <n v="67110003"/>
    <s v="NO COMMENTS"/>
    <m/>
    <m/>
    <s v="13"/>
    <s v="NO"/>
    <n v="0"/>
    <s v="NO"/>
    <m/>
    <m/>
    <m/>
  </r>
  <r>
    <s v="13"/>
    <s v="MXG"/>
    <n v="2061"/>
    <x v="14"/>
    <s v="Freight"/>
    <s v="FREIGHTRM-R-034-SI26-M19"/>
    <x v="1577"/>
    <n v="1729213"/>
    <s v="ABRIL"/>
    <d v="2026-03-25T00:00:00"/>
    <s v="SLAH0054940"/>
    <s v="IMPO"/>
    <s v="SLAH0054940"/>
    <s v="OTRO"/>
    <n v="0"/>
    <n v="0"/>
    <n v="5337.5"/>
    <n v="22"/>
    <n v="0"/>
    <n v="5359.5"/>
    <s v="USD"/>
    <n v="5359.5"/>
    <s v="MZO"/>
    <s v="Feinwerktechnik hago GmbH"/>
    <s v="DELHG"/>
    <s v="MXATM"/>
    <s v="JOHNSON ELECTRIC GROUP MEXICO S DE RL DE CV"/>
    <s v="M19"/>
    <s v="I"/>
    <s v="SEA IMPO"/>
    <n v="67110003"/>
    <s v="NO COMMENTS"/>
    <m/>
    <m/>
    <s v="13"/>
    <s v="NO"/>
    <n v="0"/>
    <s v="NO"/>
    <m/>
    <m/>
    <m/>
  </r>
  <r>
    <s v="13"/>
    <s v="MXG"/>
    <n v="2062"/>
    <x v="14"/>
    <s v="Freight"/>
    <s v="FREIGHTFG-A-0007-SE26-M19-L"/>
    <x v="1578"/>
    <n v="1729726"/>
    <s v="ABRIL"/>
    <d v="2026-03-25T00:00:00"/>
    <s v="SGDL0082940"/>
    <s v="EXPO"/>
    <s v="SGDL0082940"/>
    <s v="OTRO"/>
    <n v="0"/>
    <n v="0"/>
    <n v="432.1"/>
    <n v="29.58"/>
    <n v="0"/>
    <n v="461.68"/>
    <s v="USD"/>
    <n v="461.68"/>
    <s v="MZO"/>
    <s v="JOHNSON ELECTRIC GROUP MEXICO S DE RL DE CV"/>
    <s v="MXZLO"/>
    <s v="HKHKG"/>
    <s v="Dongguan Yicheng Automation Co., Ltd."/>
    <s v="M19"/>
    <s v="O"/>
    <s v="SEA EXPO"/>
    <s v="59220000"/>
    <s v="NO COMMENTS"/>
    <m/>
    <m/>
    <s v="13"/>
    <s v="NO"/>
    <n v="0"/>
    <s v="NO"/>
    <m/>
    <m/>
    <m/>
  </r>
  <r>
    <s v="13"/>
    <s v="MXG"/>
    <n v="2063"/>
    <x v="14"/>
    <s v="Freight"/>
    <s v="FREIGHTRM-A-030-SI26-M19-L"/>
    <x v="1579"/>
    <n v="1730215"/>
    <s v="ABRIL"/>
    <d v="2026-03-25T00:00:00"/>
    <s v="SBKK0525781"/>
    <s v="IMPO"/>
    <s v="SBKK0525781"/>
    <s v="OTRO"/>
    <n v="0"/>
    <n v="0"/>
    <n v="1834.92"/>
    <n v="53.1"/>
    <n v="0"/>
    <n v="1888.02"/>
    <s v="USD"/>
    <n v="1888.02"/>
    <s v="MZO"/>
    <s v="ELNA (THAILAND) CO.,LTD."/>
    <s v="THBKK"/>
    <s v="MXZLO"/>
    <s v="JOHNSON ELECTRIC GROUP MEXICO S DE RL DE CV"/>
    <s v="M19"/>
    <s v="I"/>
    <s v="SEA IMPO"/>
    <n v="67110003"/>
    <s v="NO COMMENTS"/>
    <m/>
    <m/>
    <s v="13"/>
    <s v="NO"/>
    <n v="0"/>
    <s v="NO"/>
    <m/>
    <m/>
    <m/>
  </r>
  <r>
    <s v="13"/>
    <s v="MXG"/>
    <n v="2064"/>
    <x v="14"/>
    <s v="Freight"/>
    <s v="FREIGHTRM-A-033-SI26-M19-L"/>
    <x v="1580"/>
    <n v="1730216"/>
    <s v="ABRIL"/>
    <d v="2026-03-25T00:00:00"/>
    <s v="SBKK0526322"/>
    <s v="IMPO"/>
    <s v="SBKK0526322"/>
    <s v="OTRO"/>
    <n v="0"/>
    <n v="0"/>
    <n v="2881.2"/>
    <n v="78.58"/>
    <n v="0"/>
    <n v="2959.78"/>
    <s v="USD"/>
    <n v="2959.78"/>
    <s v="MZO"/>
    <s v="ELNA (THAILAND) CO.,LTD."/>
    <s v="THBKK"/>
    <s v="MXZLO"/>
    <s v="JOHNSON ELECTRIC GROUP MEXICO S DE RL DE CV"/>
    <s v="M19"/>
    <s v="I"/>
    <s v="SEA IMPO"/>
    <n v="67110003"/>
    <s v="NO COMMENTS"/>
    <m/>
    <m/>
    <s v="13"/>
    <s v="NO"/>
    <n v="0"/>
    <s v="NO"/>
    <m/>
    <m/>
    <m/>
  </r>
  <r>
    <s v="13"/>
    <s v="MXG"/>
    <n v="2065"/>
    <x v="14"/>
    <s v="Freight"/>
    <s v="FREIGHTRM-A-036-SI26-M19-L"/>
    <x v="1581"/>
    <n v="1730218"/>
    <s v="ABRIL"/>
    <d v="2026-03-25T00:00:00"/>
    <s v="SBKK0526746"/>
    <s v="IMPO"/>
    <s v="SBKK0526746"/>
    <s v="OTRO"/>
    <n v="0"/>
    <n v="0"/>
    <n v="2145.02"/>
    <n v="60.29"/>
    <n v="0"/>
    <n v="2205.31"/>
    <s v="USD"/>
    <n v="2205.31"/>
    <s v="MZO"/>
    <s v="ELNA (THAILAND) CO.,LTD."/>
    <s v="THLKR"/>
    <s v="MXZLO"/>
    <s v="JOHNSON ELECTRIC GROUP MEXICO S DE RL DE CV"/>
    <s v="M19"/>
    <s v="I"/>
    <s v="SEA IMPO"/>
    <n v="67110003"/>
    <s v="NO COMMENTS"/>
    <m/>
    <m/>
    <s v="13"/>
    <s v="NO"/>
    <n v="0"/>
    <s v="NO"/>
    <m/>
    <m/>
    <m/>
  </r>
  <r>
    <s v="13"/>
    <s v="MXG"/>
    <n v="2066"/>
    <x v="14"/>
    <s v="Freight"/>
    <s v="FREIGHTRM-A-011-SI26-M19-L"/>
    <x v="907"/>
    <n v="1730314"/>
    <s v="ABRIL"/>
    <d v="2026-03-25T00:00:00"/>
    <s v="SGDL0084776"/>
    <s v="IMPO"/>
    <s v="SGDL0084776"/>
    <s v="OTRO"/>
    <n v="0"/>
    <n v="0"/>
    <n v="24300"/>
    <n v="3888"/>
    <n v="0"/>
    <n v="28188"/>
    <s v="MXN"/>
    <n v="1618.5395935850984"/>
    <s v="MZO"/>
    <s v="JOHNSON ELECTRIC GROUP MEXICO S DE RL DE CV"/>
    <s v="MXZLO"/>
    <s v="MXZCL"/>
    <s v="JOHNSON ELECTRIC GROUP MEXICO S DE RL DE CV"/>
    <s v="M19"/>
    <s v="I"/>
    <s v="SEA IMPO"/>
    <n v="67110003"/>
    <s v="NO COMMENTS"/>
    <m/>
    <m/>
    <s v="13"/>
    <s v="NO"/>
    <n v="0"/>
    <s v="NO"/>
    <m/>
    <m/>
    <m/>
  </r>
  <r>
    <s v="13"/>
    <s v="MXG"/>
    <n v="2067"/>
    <x v="14"/>
    <s v="Freight"/>
    <s v="FREIGHTRT-A-0052AE26-M19-PFA"/>
    <x v="1582"/>
    <n v="1730443"/>
    <s v="ABRIL"/>
    <d v="2026-03-25T00:00:00"/>
    <s v="SGDL0084967"/>
    <s v="EXPO"/>
    <s v="SGDL0084967"/>
    <s v="OTRO"/>
    <n v="0"/>
    <n v="0"/>
    <n v="3710"/>
    <n v="66.53"/>
    <n v="0"/>
    <n v="3776.53"/>
    <s v="USD"/>
    <n v="3776.53"/>
    <s v="MZO"/>
    <s v="JOHNSON ELECTRIC GROUP MEXICO S DE RL DE CV"/>
    <s v="MXNLU"/>
    <s v="ITMXP"/>
    <s v="JOHNSON ELECTRIC ASTI SRL SOCIETA A SOCIO UNICO"/>
    <s v="M19"/>
    <s v="O"/>
    <s v="AIR EXPO"/>
    <s v="59234005"/>
    <s v="NO COMMENTS"/>
    <m/>
    <m/>
    <s v="13"/>
    <s v="SI"/>
    <n v="3776.53"/>
    <s v="SI"/>
    <m/>
    <m/>
    <m/>
  </r>
  <r>
    <s v="13"/>
    <s v="MXG"/>
    <n v="2068"/>
    <x v="14"/>
    <s v="Freight"/>
    <s v="FREIGHTFG-A-0018-SE26-M19.SINCO"/>
    <x v="1583"/>
    <n v="1730872"/>
    <s v="ABRIL"/>
    <d v="2026-03-26T00:00:00"/>
    <s v="SGDL0085089"/>
    <s v="EXPO"/>
    <s v="SGDL0085089"/>
    <s v="OTRO"/>
    <n v="0"/>
    <n v="0"/>
    <n v="269.91000000000003"/>
    <n v="34.42"/>
    <n v="0"/>
    <n v="304.33"/>
    <s v="USD"/>
    <n v="304.33"/>
    <s v="MZO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13"/>
    <s v="SI"/>
    <n v="304.33"/>
    <s v="SI"/>
    <m/>
    <m/>
    <m/>
  </r>
  <r>
    <s v="13"/>
    <s v="MXG"/>
    <n v="2069"/>
    <x v="14"/>
    <s v="Freight"/>
    <s v="FREIGHTFG-A-0018-SE26-M19"/>
    <x v="1584"/>
    <n v="1730896"/>
    <s v="ABRIL"/>
    <d v="2026-03-26T00:00:00"/>
    <s v="SGDL0084640"/>
    <s v="EXPO"/>
    <s v="SGDL0084640"/>
    <s v="OTRO"/>
    <n v="0"/>
    <n v="0"/>
    <n v="2722.09"/>
    <n v="317.89999999999998"/>
    <n v="0"/>
    <n v="3039.99"/>
    <s v="USD"/>
    <n v="3039.99"/>
    <s v="MZO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13"/>
    <s v="SI"/>
    <n v="3039.99"/>
    <s v="SI"/>
    <m/>
    <m/>
    <m/>
  </r>
  <r>
    <s v="13"/>
    <s v="MXG"/>
    <n v="2070"/>
    <x v="14"/>
    <s v="Freight"/>
    <s v="FREIGHTFG-A-0082-SE25-M19"/>
    <x v="1585"/>
    <n v="1716144"/>
    <s v="ABRIL"/>
    <d v="2026-03-05T00:00:00"/>
    <s v="SGDL0082412"/>
    <s v="EXPO"/>
    <s v="SGDL0082412"/>
    <s v="OTRO"/>
    <n v="0"/>
    <n v="0"/>
    <n v="838.79"/>
    <n v="7.81"/>
    <n v="0"/>
    <n v="846.6"/>
    <s v="USD"/>
    <n v="846.6"/>
    <s v="MZO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13"/>
    <s v="SI"/>
    <n v="846.6"/>
    <s v="SI"/>
    <m/>
    <m/>
    <m/>
  </r>
  <r>
    <s v="13"/>
    <s v="MXG"/>
    <n v="2071"/>
    <x v="14"/>
    <s v="Freight"/>
    <s v="FREIGHTFG-A-0080-SE25-M19"/>
    <x v="1586"/>
    <n v="1716153"/>
    <s v="ABRIL"/>
    <d v="2026-03-05T00:00:00"/>
    <s v="SGDL0081144"/>
    <s v="EXPO"/>
    <s v="SGDL0081144"/>
    <s v="OTRO"/>
    <n v="0"/>
    <n v="0"/>
    <n v="846.3"/>
    <n v="9.01"/>
    <n v="0"/>
    <n v="855.31"/>
    <s v="USD"/>
    <n v="855.31"/>
    <s v="MZO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13"/>
    <s v="SI"/>
    <n v="855.31"/>
    <s v="SI"/>
    <m/>
    <m/>
    <m/>
  </r>
  <r>
    <s v="13"/>
    <s v="MXG"/>
    <n v="2072"/>
    <x v="14"/>
    <s v="Freight"/>
    <s v="FREIGHTFG-A-0081-SE25-M19"/>
    <x v="1587"/>
    <n v="1716157"/>
    <s v="ABRIL"/>
    <d v="2026-03-05T00:00:00"/>
    <s v="SGDL0082402"/>
    <s v="EXPO"/>
    <s v="SGDL0082402"/>
    <s v="OTRO"/>
    <n v="0"/>
    <n v="0"/>
    <n v="696.65"/>
    <n v="8.23"/>
    <n v="0"/>
    <n v="704.68"/>
    <s v="USD"/>
    <n v="704.68"/>
    <s v="MZO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13"/>
    <s v="SI"/>
    <n v="704.68"/>
    <s v="SI"/>
    <m/>
    <m/>
    <m/>
  </r>
  <r>
    <s v="13"/>
    <s v="MXG"/>
    <n v="2073"/>
    <x v="3"/>
    <s v="Freight"/>
    <s v="FREIGHTRM-J-1213LI26-M19"/>
    <x v="1588"/>
    <n v="640747"/>
    <s v="ABRIL"/>
    <d v="2026-03-23T00:00:00"/>
    <m/>
    <s v="OTRO"/>
    <s v="LAND IMPO"/>
    <s v="OTRO"/>
    <n v="0"/>
    <n v="0"/>
    <n v="820"/>
    <n v="0"/>
    <n v="0"/>
    <n v="820"/>
    <s v="USD"/>
    <n v="820"/>
    <d v="2026-03-20T00:00:00"/>
    <s v="JZI INTERMODALOGISTICS 1111 Imeson Park Boulevard Jacksonville Florida 32218 United States"/>
    <s v="JZI IntermodaLogistics. United States"/>
    <s v="TDS. United States"/>
    <s v="TDS 14213 Transportation Avenue Laredo Texas 78045 United States"/>
    <s v="M19"/>
    <s v="I"/>
    <s v="LAND IMPO"/>
    <s v="67110002"/>
    <s v="NO COMMENTS"/>
    <m/>
    <m/>
    <s v="13"/>
    <s v="NO"/>
    <n v="0"/>
    <s v="NO"/>
    <m/>
    <m/>
    <m/>
  </r>
  <r>
    <s v="13"/>
    <s v="MXG"/>
    <n v="2074"/>
    <x v="3"/>
    <s v="Freight"/>
    <s v="FREIGHTRM-J-1272LI26-M19"/>
    <x v="1589"/>
    <n v="640831"/>
    <s v="ABRIL"/>
    <d v="2026-03-23T00:00:00"/>
    <m/>
    <s v="OTRO"/>
    <s v="LAND IMPO"/>
    <s v="OTRO"/>
    <n v="0"/>
    <n v="0"/>
    <n v="384"/>
    <n v="0"/>
    <n v="0"/>
    <n v="384"/>
    <s v="USD"/>
    <n v="384"/>
    <d v="2026-03-15T00:00:00"/>
    <s v="ULTRACHEM. INC.--AN AFFILIATE OF FUCHS PETROLUB S.E. 900 Centerpoint Boulevard New Castle Delaware 19720 United States"/>
    <s v="New Castle. DE. 19720. US. United States"/>
    <s v="Laredo. TX. 78045. US. United States"/>
    <s v="TDS 14213 Transportation Avenue Laredo Texas 78045 United States"/>
    <s v="M19"/>
    <s v="I"/>
    <s v="LAND IMPO"/>
    <s v="67110002"/>
    <s v="NO COMMENTS"/>
    <m/>
    <m/>
    <s v="13"/>
    <s v="NO"/>
    <n v="0"/>
    <s v="NO"/>
    <m/>
    <m/>
    <m/>
  </r>
  <r>
    <s v="13"/>
    <s v="MXG"/>
    <n v="2075"/>
    <x v="3"/>
    <s v="Freight"/>
    <s v="FREIGHTRM-A-031-SI26-M19-L"/>
    <x v="1590"/>
    <n v="640858"/>
    <s v="ABRIL"/>
    <d v="2026-03-23T00:00:00"/>
    <m/>
    <s v="OTRO"/>
    <s v="SEA IMPO"/>
    <s v="OTRO"/>
    <n v="0"/>
    <n v="0"/>
    <n v="914"/>
    <n v="0"/>
    <n v="0"/>
    <n v="914"/>
    <s v="USD"/>
    <n v="914"/>
    <d v="2026-03-21T00:00:00"/>
    <s v="EJOT SE &amp; CO. KG // Herrenwiese 8 Bad Berleburg Ratingen 57319 Germany XEXX010101000"/>
    <s v="Hamburg Port. Germany"/>
    <s v="Altamira Port. Mexico"/>
    <s v="JOHNSON ELECTRIC GROUP DE MEXICO Boulevard Morelos No. 1109 Mega Parque Industrial Aeropuerto de Calera Calera Zacatecas 98519 Mexico JEG120120DD4"/>
    <s v="M19"/>
    <s v="I"/>
    <s v="SEA IMPO"/>
    <n v="67110003"/>
    <s v="NO COMMENTS"/>
    <m/>
    <m/>
    <s v="13"/>
    <s v="NO"/>
    <n v="0"/>
    <s v="NO"/>
    <m/>
    <m/>
    <m/>
  </r>
  <r>
    <s v="13"/>
    <s v="MXG"/>
    <n v="2076"/>
    <x v="3"/>
    <s v="Freight"/>
    <s v="FREIGHTRM-A-014-SI26-M19-L"/>
    <x v="1490"/>
    <n v="640860"/>
    <s v="ABRIL"/>
    <d v="2026-03-23T00:00:00"/>
    <m/>
    <s v="OTRO"/>
    <s v="SEA IMPO"/>
    <s v="OTRO"/>
    <n v="0"/>
    <n v="0"/>
    <n v="1252.4000000000001"/>
    <n v="0"/>
    <n v="0"/>
    <n v="1252.4000000000001"/>
    <s v="USD"/>
    <n v="1252.4000000000001"/>
    <d v="2026-03-10T00:00:00"/>
    <s v="JOHNSON ELECTRIC INTERNATIONAL AG Freiburgstraase 33. Murten  jeton shkodra 7681. Switzerland Murten Freiburg / Fribourg 7681 Switzerland XEXX010101000"/>
    <s v="MIL - Milan. ITA Port. Italy"/>
    <s v="Altamira Port. Mexico"/>
    <s v="JOHNSON ELECTRIC GROUP MEXICO // Boulevard Morelos 1109. Mega Parque Industrial Aeropuerto de Calera Calera Zacatecas 98519 Mexico JEG120120DD4"/>
    <s v="M19"/>
    <s v="I"/>
    <s v="SEA IMPO"/>
    <n v="67110003"/>
    <s v="NO COMMENTS"/>
    <m/>
    <m/>
    <s v="13"/>
    <s v="NO"/>
    <n v="0"/>
    <s v="NO"/>
    <m/>
    <m/>
    <m/>
  </r>
  <r>
    <s v="13"/>
    <s v="MXG"/>
    <n v="2077"/>
    <x v="3"/>
    <s v="Freight"/>
    <s v="FREIGHTRM-R-041-SI26-M19"/>
    <x v="1591"/>
    <n v="641493"/>
    <s v="ABRIL"/>
    <d v="2026-03-25T00:00:00"/>
    <m/>
    <s v="OTRO"/>
    <s v="SEA IMPO"/>
    <s v="OTRO"/>
    <n v="0"/>
    <n v="0"/>
    <n v="20880"/>
    <n v="0"/>
    <n v="0"/>
    <n v="20880"/>
    <s v="MXN"/>
    <n v="1198.9182174704433"/>
    <d v="2026-03-24T00:00:00"/>
    <s v="EIS Calle Octava Pte. Suite 1130. MIC 11 Parque Industrial Monterrey Apodaca. NL.. CP 66603 O: Apodaca Nuevo León 66603 Mexico"/>
    <s v="EIS //. Mexico"/>
    <s v="JOHNSON ELECTRIC GROUP MEXICO. Mexico"/>
    <s v="JOHNSON ELECTRIC GROUP DE MEXICO Boulevard Morelos No. 1109 Mega Parque Industrial Aeropuerto de Calera Calera Zacatecas 98519 Mexico JEG120120DD4"/>
    <s v="M19"/>
    <s v="I"/>
    <s v="SEA IMPO"/>
    <n v="67110003"/>
    <s v="NO COMMENTS"/>
    <m/>
    <m/>
    <s v="13"/>
    <s v="NO"/>
    <n v="0"/>
    <s v="NO"/>
    <m/>
    <m/>
    <m/>
  </r>
  <r>
    <s v="13"/>
    <s v="MXG"/>
    <n v="2078"/>
    <x v="3"/>
    <s v="Freight"/>
    <s v="FREIGHTRM-J-1271LI26-M19"/>
    <x v="1592"/>
    <n v="641529"/>
    <s v="ABRIL"/>
    <d v="2026-03-25T00:00:00"/>
    <m/>
    <s v="OTRO"/>
    <s v="LAND IMPO"/>
    <s v="OTRO"/>
    <n v="0"/>
    <n v="0"/>
    <n v="541"/>
    <n v="0"/>
    <n v="0"/>
    <n v="541"/>
    <s v="USD"/>
    <n v="541"/>
    <d v="2026-03-17T00:00:00"/>
    <s v="ALKEGEN FULTON // 2885 State Route 481. Fulton. NY 13069 Fulton New York 13069 United States"/>
    <s v="Fulton. NY. 13069. US. United States"/>
    <s v="Laredo. TX. 78045. US. United States"/>
    <s v="TDS 14213 Transportation Avenue Laredo Texas 78045 United States"/>
    <s v="M19"/>
    <s v="I"/>
    <s v="LAND IMPO"/>
    <s v="67110002"/>
    <s v="NO COMMENTS"/>
    <m/>
    <m/>
    <s v="13"/>
    <s v="NO"/>
    <n v="0"/>
    <s v="NO"/>
    <m/>
    <m/>
    <m/>
  </r>
  <r>
    <s v="13"/>
    <s v="MXG"/>
    <n v="2079"/>
    <x v="3"/>
    <s v="Freight"/>
    <s v="FREIGHTRM-J-1278LI26-M19"/>
    <x v="1593"/>
    <n v="641532"/>
    <s v="ABRIL"/>
    <d v="2026-03-25T00:00:00"/>
    <m/>
    <s v="OTRO"/>
    <s v="LAND IMPO"/>
    <s v="OTRO"/>
    <n v="0"/>
    <n v="0"/>
    <n v="500"/>
    <n v="0"/>
    <n v="0"/>
    <n v="500"/>
    <s v="USD"/>
    <n v="500"/>
    <d v="2026-03-21T00:00:00"/>
    <s v="NAGASE CHEMTEX AMERICA 100 Innovation Court Delaware Ohio 43015 United States"/>
    <s v="NAGASE CHEMTEX AMERICA. United States"/>
    <s v="TDS. United States"/>
    <s v="TDS 14213 Transportation Avenue Laredo Texas 78045 United States"/>
    <s v="M19"/>
    <s v="I"/>
    <s v="LAND IMPO"/>
    <s v="67110002"/>
    <s v="NO COMMENTS"/>
    <m/>
    <m/>
    <s v="13"/>
    <s v="NO"/>
    <n v="0"/>
    <s v="NO"/>
    <m/>
    <m/>
    <m/>
  </r>
  <r>
    <s v="13"/>
    <s v="MXG"/>
    <n v="2080"/>
    <x v="3"/>
    <s v="Freight"/>
    <s v="FREIGHTRM-J-1281LI26-M19"/>
    <x v="1594"/>
    <n v="641535"/>
    <s v="ABRIL"/>
    <d v="2026-03-25T00:00:00"/>
    <m/>
    <s v="OTRO"/>
    <s v="LAND IMPO"/>
    <s v="OTRO"/>
    <n v="0"/>
    <n v="0"/>
    <n v="353"/>
    <n v="0"/>
    <n v="0"/>
    <n v="353"/>
    <s v="USD"/>
    <n v="353"/>
    <d v="2026-03-24T00:00:00"/>
    <s v="MARCOLE ENTERPRISES 1108 Oakdale Street Manchester Tennessee 37355 United States"/>
    <s v="Manchester. TN. 37355. US. United States"/>
    <s v="Laredo. TX. 78045. US. United States"/>
    <s v="TDS 14213 Transportation Avenue Laredo Texas 78045 United States"/>
    <s v="M19"/>
    <s v="I"/>
    <s v="LAND IMPO"/>
    <s v="67110002"/>
    <s v="NO COMMENTS"/>
    <m/>
    <m/>
    <s v="13"/>
    <s v="NO"/>
    <n v="0"/>
    <s v="NO"/>
    <m/>
    <m/>
    <m/>
  </r>
  <r>
    <s v="13"/>
    <s v="MXG"/>
    <n v="2081"/>
    <x v="3"/>
    <s v="Freight"/>
    <s v="FREIGHTRM-J-1285LI26-M19"/>
    <x v="1595"/>
    <n v="641536"/>
    <s v="ABRIL"/>
    <d v="2026-03-25T00:00:00"/>
    <m/>
    <s v="OTRO"/>
    <s v="LAND IMPO"/>
    <s v="OTRO"/>
    <n v="0"/>
    <n v="0"/>
    <n v="1200"/>
    <n v="0"/>
    <n v="0"/>
    <n v="1200"/>
    <s v="USD"/>
    <n v="1200"/>
    <d v="2026-03-21T00:00:00"/>
    <s v="TDS 14213 Transportation Avenue Laredo Texas 78045 United States"/>
    <s v="JOHNSON ELECTRIC N.A //. United States"/>
    <s v="JOHNSON ELECTRIC GROUP MEXICO. Mexico"/>
    <s v="JOHNSON ELECTRIC GROUP DE MEXICO Boulevard Morelos No. 1109 Mega Parque Industrial Aeropuerto de Calera Calera Zacatecas 98519 Mexico JEG120120DD4"/>
    <s v="M19"/>
    <s v="I"/>
    <s v="LAND IMPO"/>
    <s v="67110002"/>
    <s v="NO COMMENTS"/>
    <m/>
    <m/>
    <s v="13"/>
    <s v="NO"/>
    <n v="0"/>
    <s v="NO"/>
    <m/>
    <m/>
    <m/>
  </r>
  <r>
    <s v="13"/>
    <s v="MXG"/>
    <n v="2082"/>
    <x v="4"/>
    <s v="Freight"/>
    <s v="FREIGHTPAQUETERIA"/>
    <x v="1"/>
    <s v="5-470-48861"/>
    <s v="ABRIL"/>
    <d v="2026-04-06T00:00:00"/>
    <m/>
    <s v="VARIAS"/>
    <s v="AIR IMPO"/>
    <s v="OTRO"/>
    <n v="0"/>
    <n v="0"/>
    <n v="44682.94"/>
    <n v="0"/>
    <n v="0"/>
    <n v="44682.94"/>
    <s v="MXN"/>
    <n v="2565.6700563284853"/>
    <s v="VARIAS"/>
    <s v="VARIOUS"/>
    <s v="VARIOUS"/>
    <s v="ZAC"/>
    <s v="JEG"/>
    <s v="M19"/>
    <s v="I"/>
    <s v="AIR IMPO"/>
    <s v="67130000"/>
    <s v="NO COMMENTS"/>
    <m/>
    <m/>
    <s v="13"/>
    <s v="NO"/>
    <n v="0"/>
    <s v="NO"/>
    <m/>
    <m/>
    <m/>
  </r>
  <r>
    <s v="13"/>
    <s v="MXG"/>
    <n v="2083"/>
    <x v="4"/>
    <s v="Freight"/>
    <s v="FREIGHTPAQUETERIA"/>
    <x v="1"/>
    <s v="4-686-65625"/>
    <s v="ABRIL"/>
    <d v="2026-04-06T00:00:00"/>
    <m/>
    <s v="889986488749"/>
    <s v="AIR IMPO"/>
    <s v="OTRO"/>
    <n v="0"/>
    <n v="0"/>
    <n v="141.94999999999999"/>
    <n v="22.71"/>
    <n v="0"/>
    <n v="164.66"/>
    <s v="MXN"/>
    <n v="9.454687437197471"/>
    <d v="2026-03-25T00:00:00"/>
    <s v="BIOSA MOTION TECHONOLIES"/>
    <s v="MEX"/>
    <s v="ZAC"/>
    <s v="JEG"/>
    <s v="M19"/>
    <s v="I"/>
    <s v="AIR IMPO"/>
    <s v="67130000"/>
    <s v="NO COMMENTS"/>
    <m/>
    <m/>
    <s v="13"/>
    <s v="NO"/>
    <n v="0"/>
    <s v="NO"/>
    <m/>
    <m/>
    <m/>
  </r>
  <r>
    <s v="13"/>
    <s v="MXG"/>
    <n v="2084"/>
    <x v="5"/>
    <s v="STORAGE"/>
    <s v="STORAGEINVENTARIO"/>
    <x v="71"/>
    <s v="R02761"/>
    <s v="ABRIL"/>
    <d v="2026-03-23T00:00:00"/>
    <m/>
    <s v="OTRO"/>
    <s v="LAND EXPO"/>
    <s v="OTRO"/>
    <n v="0"/>
    <n v="0"/>
    <n v="420"/>
    <n v="0"/>
    <n v="0"/>
    <n v="420"/>
    <s v="USD"/>
    <n v="420"/>
    <s v="VARIAS"/>
    <s v="JEG"/>
    <s v="ZAC"/>
    <s v="USA"/>
    <s v="MDS"/>
    <s v="M19"/>
    <s v="O"/>
    <s v="LAND EXPO"/>
    <n v="75640000"/>
    <s v="NO COMMENTS"/>
    <m/>
    <m/>
    <s v="13"/>
    <s v="NO"/>
    <n v="0"/>
    <s v="NO"/>
    <m/>
    <m/>
    <m/>
  </r>
  <r>
    <s v="13"/>
    <s v="MXG"/>
    <n v="2085"/>
    <x v="5"/>
    <s v="STORAGE"/>
    <s v="STORAGEINVENTARIO"/>
    <x v="71"/>
    <s v="R02769"/>
    <s v="ABRIL"/>
    <d v="2026-03-27T00:00:00"/>
    <m/>
    <s v="OTRO"/>
    <s v="LAND EXPO"/>
    <s v="OTRO"/>
    <n v="0"/>
    <n v="0"/>
    <n v="48"/>
    <n v="0"/>
    <n v="0"/>
    <n v="48"/>
    <s v="USD"/>
    <n v="48"/>
    <s v="VARIAS"/>
    <s v="JEG"/>
    <s v="ZAC"/>
    <s v="USA"/>
    <s v="MDS"/>
    <s v="M19"/>
    <s v="O"/>
    <s v="LAND EXPO"/>
    <n v="75640000"/>
    <s v="NO COMMENTS"/>
    <m/>
    <m/>
    <s v="13"/>
    <s v="NO"/>
    <n v="0"/>
    <s v="NO"/>
    <m/>
    <m/>
    <m/>
  </r>
  <r>
    <s v="13"/>
    <s v="MXG"/>
    <n v="2086"/>
    <x v="5"/>
    <s v="STORAGE"/>
    <s v="STORAGEINVENTARIO"/>
    <x v="71"/>
    <s v="R02764"/>
    <s v="ABRIL"/>
    <d v="2026-03-27T00:00:00"/>
    <m/>
    <s v="OTRO"/>
    <s v="LAND EXPO"/>
    <s v="OTRO"/>
    <n v="0"/>
    <n v="0"/>
    <n v="48"/>
    <n v="0"/>
    <n v="0"/>
    <n v="48"/>
    <s v="USD"/>
    <n v="48"/>
    <s v="VARIAS"/>
    <s v="JEG"/>
    <s v="ZAC"/>
    <s v="USA"/>
    <s v="MDS"/>
    <s v="M19"/>
    <s v="O"/>
    <s v="LAND EXPO"/>
    <n v="75640000"/>
    <s v="NO COMMENTS"/>
    <m/>
    <m/>
    <s v="13"/>
    <s v="NO"/>
    <n v="0"/>
    <s v="NO"/>
    <m/>
    <m/>
    <m/>
  </r>
  <r>
    <s v="13"/>
    <s v="MXG"/>
    <n v="2087"/>
    <x v="18"/>
    <s v="Freight"/>
    <s v="FREIGHTRM-M-037-SI26-M29"/>
    <x v="1596"/>
    <s v="F 65719"/>
    <s v="ABRIL"/>
    <d v="2026-03-26T00:00:00"/>
    <s v="26-160-1690-6003631 / 26-160-1690-6003632"/>
    <s v="OTRO"/>
    <s v="LAND IMPO"/>
    <s v="CSNU7235671 / OOCU7137038"/>
    <n v="0"/>
    <n v="0"/>
    <n v="138700"/>
    <n v="22192"/>
    <n v="0"/>
    <n v="160892"/>
    <s v="MXN"/>
    <n v="9238.3309312861384"/>
    <d v="2026-03-11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3"/>
    <s v="NO"/>
    <n v="0"/>
    <s v="NO"/>
    <m/>
    <m/>
    <m/>
  </r>
  <r>
    <s v="13"/>
    <s v="MXG"/>
    <n v="2088"/>
    <x v="18"/>
    <s v="Freight"/>
    <s v="FREIGHTAF-M-114-SI26-M46//AF-M-113-SI26-M46"/>
    <x v="1597"/>
    <s v="F 65704"/>
    <s v="ABRIL"/>
    <d v="2026-03-26T00:00:00"/>
    <m/>
    <s v="OTRO"/>
    <s v="LAND IMPO"/>
    <s v="CAAU8743568 / JXLU6406640"/>
    <n v="0"/>
    <n v="0"/>
    <n v="68700"/>
    <n v="10992"/>
    <n v="0"/>
    <n v="79692"/>
    <s v="MXN"/>
    <n v="4575.8711966788587"/>
    <d v="2026-03-23T00:00:00"/>
    <s v="JOHNSON ELECTRIC GROUP MEXICO S DE RL DE CV "/>
    <s v="ZLO"/>
    <s v="JOHNSON ELECTRIC GROUP MEXICO S DE RL DE CV "/>
    <s v="JOHNSON ELECTRIC GROUP MEXICO S DE RL DE CV "/>
    <s v="M46"/>
    <s v="I"/>
    <s v="SEA IMPO"/>
    <n v="67110003"/>
    <s v="NO COMMENTS"/>
    <m/>
    <m/>
    <s v="13"/>
    <s v="NO"/>
    <n v="0"/>
    <s v="NO"/>
    <m/>
    <m/>
    <m/>
  </r>
  <r>
    <s v="13"/>
    <s v="MXG"/>
    <n v="2089"/>
    <x v="18"/>
    <s v="Freight"/>
    <s v="FREIGHTAF-M-115-SI26-M46 //AF-M-116-SI26-M46"/>
    <x v="1598"/>
    <s v="F 65726"/>
    <s v="ABRIL"/>
    <d v="2026-03-26T00:00:00"/>
    <m/>
    <s v="OTRO"/>
    <s v="LAND IMPO"/>
    <s v="JXLU6464673 / ZCSU7435480"/>
    <n v="0"/>
    <n v="0"/>
    <n v="68700"/>
    <n v="10992"/>
    <n v="0"/>
    <n v="79692"/>
    <s v="MXN"/>
    <n v="4575.8711966788587"/>
    <d v="2026-03-23T00:00:00"/>
    <s v="JOHNSON ELECTRIC GROUP MEXICO S DE RL DE CV "/>
    <s v="ZLO"/>
    <s v="JOHNSON ELECTRIC GROUP MEXICO S DE RL DE CV "/>
    <s v="JOHNSON ELECTRIC GROUP MEXICO S DE RL DE CV "/>
    <s v="M46"/>
    <s v="I"/>
    <s v="SEA IMPO"/>
    <n v="67110003"/>
    <s v="NO COMMENTS"/>
    <m/>
    <m/>
    <s v="13"/>
    <s v="NO"/>
    <n v="0"/>
    <s v="NO"/>
    <m/>
    <m/>
    <m/>
  </r>
  <r>
    <s v="13"/>
    <s v="MXG"/>
    <n v="2090"/>
    <x v="18"/>
    <s v="Freight"/>
    <s v="FREIGHTAF-M-117-SI26-M46"/>
    <x v="1599"/>
    <s v="F 65725"/>
    <s v="ABRIL"/>
    <d v="2026-03-26T00:00:00"/>
    <m/>
    <s v="OTRO"/>
    <s v="LAND IMPO"/>
    <s v="TLNU2006850"/>
    <n v="0"/>
    <n v="0"/>
    <n v="52300"/>
    <n v="8368"/>
    <n v="0"/>
    <n v="60668"/>
    <s v="MXN"/>
    <n v="3483.52348742801"/>
    <d v="2026-03-23T00:00:00"/>
    <s v="JOHNSON ELECTRIC GROUP MEXICO S DE RL DE CV "/>
    <s v="ZLO"/>
    <s v="JOHNSON ELECTRIC GROUP MEXICO S DE RL DE CV "/>
    <s v="JOHNSON ELECTRIC GROUP MEXICO S DE RL DE CV "/>
    <s v="M46"/>
    <s v="I"/>
    <s v="SEA IMPO"/>
    <n v="67110003"/>
    <s v="NO COMMENTS"/>
    <m/>
    <m/>
    <s v="13"/>
    <s v="NO"/>
    <n v="0"/>
    <s v="NO"/>
    <m/>
    <m/>
    <m/>
  </r>
  <r>
    <s v="13"/>
    <s v="MXG"/>
    <n v="2091"/>
    <x v="18"/>
    <s v="Freight"/>
    <s v="FREIGHTRM-M-084-SI26-M19"/>
    <x v="1600"/>
    <s v="F 65717"/>
    <s v="ABRIL"/>
    <d v="2026-03-26T00:00:00"/>
    <n v="6004684"/>
    <s v="OTRO"/>
    <s v="LAND IMPO"/>
    <s v="GAOU7586384"/>
    <n v="0"/>
    <n v="0"/>
    <n v="52300"/>
    <n v="8368"/>
    <n v="0"/>
    <n v="60668"/>
    <s v="MXN"/>
    <n v="3483.52348742801"/>
    <d v="2026-03-24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3"/>
    <s v="NO"/>
    <n v="0"/>
    <s v="NO"/>
    <m/>
    <m/>
    <m/>
  </r>
  <r>
    <s v="13"/>
    <s v="MXG"/>
    <n v="2092"/>
    <x v="18"/>
    <s v="Freight"/>
    <s v="FREIGHTAF-M-126-SI26-M46//AF-M-127-SI26-M46"/>
    <x v="1601"/>
    <s v="F 65724"/>
    <s v="ABRIL"/>
    <d v="2026-03-26T00:00:00"/>
    <s v="26-160-1690-6005427 / 26-160-1690-6005427"/>
    <s v="OTRO"/>
    <s v="LAND IMPO"/>
    <s v="TGBU7246054 / TGBU7088010"/>
    <n v="0"/>
    <n v="0"/>
    <n v="68700"/>
    <n v="10992"/>
    <n v="0"/>
    <n v="79692"/>
    <s v="MXN"/>
    <n v="4575.8711966788587"/>
    <d v="2026-03-24T00:00:00"/>
    <s v="JOHNSON ELECTRIC GROUP MEXICO S DE RL DE CV "/>
    <s v="ZLO"/>
    <s v="JOHNSON ELECTRIC GROUP MEXICO S DE RL DE CV "/>
    <s v="JOHNSON ELECTRIC GROUP MEXICO S DE RL DE CV "/>
    <s v="M46"/>
    <s v="I"/>
    <s v="SEA IMPO"/>
    <n v="67110003"/>
    <s v="NO COMMENTS"/>
    <m/>
    <m/>
    <s v="13"/>
    <s v="NO"/>
    <n v="0"/>
    <s v="NO"/>
    <m/>
    <m/>
    <m/>
  </r>
  <r>
    <s v="13"/>
    <s v="MXG"/>
    <n v="2093"/>
    <x v="18"/>
    <s v="Freight"/>
    <s v="FREIGHTAF-M-108-SI26-M46//AF-M-109-SI26-M46"/>
    <x v="1602"/>
    <s v="F 65721"/>
    <s v="ABRIL"/>
    <d v="2026-03-26T00:00:00"/>
    <n v="6005415"/>
    <s v="OTRO"/>
    <s v="LAND IMPO"/>
    <s v="ZCSU6722145 / ZCSU7975826"/>
    <n v="0"/>
    <n v="0"/>
    <n v="68700"/>
    <n v="10992"/>
    <n v="0"/>
    <n v="79692"/>
    <s v="MXN"/>
    <n v="4575.8711966788587"/>
    <d v="2026-03-24T00:00:00"/>
    <s v="JOHNSON ELECTRIC GROUP MEXICO S DE RL DE CV "/>
    <s v="ZLO"/>
    <s v="JOHNSON ELECTRIC GROUP MEXICO S DE RL DE CV "/>
    <s v="JOHNSON ELECTRIC GROUP MEXICO S DE RL DE CV "/>
    <s v="M46"/>
    <s v="I"/>
    <s v="SEA IMPO"/>
    <n v="67110003"/>
    <s v="NO COMMENTS"/>
    <m/>
    <m/>
    <s v="13"/>
    <s v="NO"/>
    <n v="0"/>
    <s v="NO"/>
    <m/>
    <m/>
    <m/>
  </r>
  <r>
    <s v="13"/>
    <s v="MXG"/>
    <n v="2094"/>
    <x v="18"/>
    <s v="Freight"/>
    <s v="FREIGHTAF-M-110-SI26-M46//AF-M-111-SI26-M46"/>
    <x v="1603"/>
    <s v="F 65720"/>
    <s v="ABRIL"/>
    <d v="2026-03-26T00:00:00"/>
    <n v="6005415"/>
    <s v="OTRO"/>
    <s v="LAND IMPO"/>
    <s v="ZCSU7903873 / JXLU4460299"/>
    <n v="0"/>
    <n v="0"/>
    <n v="68700"/>
    <n v="10992"/>
    <n v="0"/>
    <n v="79692"/>
    <s v="MXN"/>
    <n v="4575.8711966788587"/>
    <d v="2026-03-24T00:00:00"/>
    <s v="JOHNSON ELECTRIC GROUP MEXICO S DE RL DE CV "/>
    <s v="ZLO"/>
    <s v="JOHNSON ELECTRIC GROUP MEXICO S DE RL DE CV "/>
    <s v="JOHNSON ELECTRIC GROUP MEXICO S DE RL DE CV "/>
    <s v="M46"/>
    <s v="I"/>
    <s v="SEA IMPO"/>
    <n v="67110003"/>
    <s v="NO COMMENTS"/>
    <m/>
    <m/>
    <s v="13"/>
    <s v="NO"/>
    <n v="0"/>
    <s v="NO"/>
    <m/>
    <m/>
    <m/>
  </r>
  <r>
    <s v="13"/>
    <s v="MXG"/>
    <n v="2095"/>
    <x v="6"/>
    <s v="Freight"/>
    <s v="FREIGHTFG-R-2165LE25.M01"/>
    <x v="1604"/>
    <n v="57427"/>
    <s v="ABRIL"/>
    <d v="2026-03-27T00:00:00"/>
    <s v="3483 - 6086670"/>
    <s v="OTRO"/>
    <s v="LAND EXPO"/>
    <n v="548054"/>
    <n v="0"/>
    <n v="0"/>
    <n v="5695"/>
    <n v="0"/>
    <n v="0"/>
    <n v="5695"/>
    <s v="USD"/>
    <n v="5695"/>
    <d v="2026-03-17T00:00:00"/>
    <s v="JOHNSON ELECTRIC GROUP MEXICO, S. DE R.L.C.V."/>
    <s v="USA"/>
    <s v="USA"/>
    <s v="APX WAREHOUSE "/>
    <s v="M01"/>
    <s v="O"/>
    <s v="LAND EXPO"/>
    <s v="59210003"/>
    <s v="NO COMMENTS"/>
    <m/>
    <m/>
    <s v="13"/>
    <s v="NO"/>
    <n v="0"/>
    <s v="NO"/>
    <m/>
    <m/>
    <m/>
  </r>
  <r>
    <s v="13"/>
    <s v="MXG"/>
    <n v="2096"/>
    <x v="6"/>
    <s v="Freight"/>
    <s v="FREIGHTFG-R-2172LE25.M19"/>
    <x v="1605"/>
    <n v="57428"/>
    <s v="ABRIL"/>
    <d v="2026-03-27T00:00:00"/>
    <s v="3483 - 6086670"/>
    <s v="OTRO"/>
    <s v="LAND EXPO"/>
    <n v="1"/>
    <n v="0"/>
    <n v="0"/>
    <n v="1375"/>
    <n v="0"/>
    <n v="0"/>
    <n v="1375"/>
    <s v="USD"/>
    <n v="1375"/>
    <d v="2026-03-18T00:00:00"/>
    <s v="JOHNSON ELECTRIC GROUP MEXICO, S. DE R.L.C.V."/>
    <s v="USA"/>
    <s v="USA"/>
    <s v="ARGUS LOGISTICS LLC"/>
    <s v="M19"/>
    <s v="O"/>
    <s v="LAND EXPO"/>
    <s v="59210003"/>
    <s v="NO COMMENTS"/>
    <m/>
    <m/>
    <s v="13"/>
    <s v="NO"/>
    <n v="0"/>
    <s v="NO"/>
    <m/>
    <m/>
    <m/>
  </r>
  <r>
    <s v="13"/>
    <s v="MXG"/>
    <n v="2097"/>
    <x v="6"/>
    <s v="Freight"/>
    <s v="FREIGHTFG-R-2167LE25.M01"/>
    <x v="1606"/>
    <n v="57429"/>
    <s v="ABRIL"/>
    <d v="2026-03-27T00:00:00"/>
    <s v="3483 - 6086670"/>
    <s v="OTRO"/>
    <s v="LAND EXPO"/>
    <s v="4WU7990"/>
    <n v="0"/>
    <n v="0"/>
    <n v="4545"/>
    <n v="0"/>
    <n v="0"/>
    <n v="4545"/>
    <s v="USD"/>
    <n v="4545"/>
    <d v="2026-03-21T00:00:00"/>
    <s v="JOHNSON ELECTRIC GROUP MEXICO, S. DE R.L.C.V."/>
    <s v="USA"/>
    <s v="USA"/>
    <s v="MEMPHIS DISTRIBUTION SERVICES"/>
    <s v="M01"/>
    <s v="O"/>
    <s v="LAND EXPO"/>
    <s v="59210003"/>
    <s v="NO COMMENTS"/>
    <m/>
    <m/>
    <s v="13"/>
    <s v="NO"/>
    <n v="0"/>
    <s v="NO"/>
    <m/>
    <m/>
    <m/>
  </r>
  <r>
    <s v="13"/>
    <s v="MXG"/>
    <n v="2098"/>
    <x v="6"/>
    <s v="Freight"/>
    <s v="FREIGHTFG-R-2168LE25.M19"/>
    <x v="1607"/>
    <n v="57430"/>
    <s v="ABRIL"/>
    <d v="2026-03-27T00:00:00"/>
    <s v="3483 - 6086670"/>
    <s v="OTRO"/>
    <s v="LAND EXPO"/>
    <n v="5183849"/>
    <n v="0"/>
    <n v="0"/>
    <n v="6025"/>
    <n v="0"/>
    <n v="0"/>
    <n v="6025"/>
    <s v="USD"/>
    <n v="6025"/>
    <d v="2026-03-21T00:00:00"/>
    <s v="JOHNSON ELECTRIC GROUP MEXICO, S. DE R.L.C.V."/>
    <s v="USA"/>
    <s v="USA"/>
    <s v="APX WAREHOUSE "/>
    <s v="M19"/>
    <s v="O"/>
    <s v="LAND EXPO"/>
    <s v="59210003"/>
    <s v="NO COMMENTS"/>
    <m/>
    <m/>
    <s v="13"/>
    <s v="NO"/>
    <n v="0"/>
    <s v="NO"/>
    <m/>
    <m/>
    <m/>
  </r>
  <r>
    <s v="13"/>
    <s v="MXG"/>
    <n v="2099"/>
    <x v="6"/>
    <s v="Freight"/>
    <s v="FREIGHTFG-R-2169LE25.M19"/>
    <x v="1608"/>
    <n v="57431"/>
    <s v="ABRIL"/>
    <d v="2026-03-27T00:00:00"/>
    <s v="3483 - 6086670"/>
    <s v="OTRO"/>
    <s v="LAND EXPO"/>
    <s v="4WX9866"/>
    <n v="0"/>
    <n v="0"/>
    <n v="5197"/>
    <n v="0"/>
    <n v="0"/>
    <n v="5197"/>
    <s v="USD"/>
    <n v="5197"/>
    <d v="2026-03-21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13"/>
    <s v="SI"/>
    <n v="5197"/>
    <s v="SI"/>
    <m/>
    <m/>
    <m/>
  </r>
  <r>
    <s v="13"/>
    <s v="MXG"/>
    <n v="2100"/>
    <x v="15"/>
    <s v="Freight"/>
    <s v="FREIGHTFG-V-026-VIE26-M01.3"/>
    <x v="1609"/>
    <s v="MX-1105"/>
    <s v="ABRIL"/>
    <d v="2026-03-21T00:00:00"/>
    <s v="26-730-3658-6001827"/>
    <s v="NISSAN"/>
    <s v="SEA IMPO"/>
    <s v="RABON"/>
    <n v="0"/>
    <n v="0"/>
    <n v="6300"/>
    <n v="1008"/>
    <n v="252"/>
    <n v="7056"/>
    <s v="MXN"/>
    <n v="405.15167349001189"/>
    <d v="2026-03-23T00:00:00"/>
    <s v="JEG"/>
    <s v="ZAC"/>
    <s v="AGS"/>
    <s v="NISSAN"/>
    <s v="M01"/>
    <s v="O"/>
    <s v="LAND EXPO"/>
    <s v="59210003"/>
    <s v="NO COMMENTS"/>
    <m/>
    <m/>
    <s v="13"/>
    <s v="NO"/>
    <n v="0"/>
    <s v="NO"/>
    <m/>
    <m/>
    <m/>
  </r>
  <r>
    <s v="13"/>
    <s v="MXG"/>
    <n v="2101"/>
    <x v="15"/>
    <s v="Freight"/>
    <s v="FREIGHTAF-M-124-SI26-M46/AF-M-125-SI26-M46"/>
    <x v="1610"/>
    <s v="CAL-4166"/>
    <s v="ABRIL"/>
    <d v="2026-03-21T00:00:00"/>
    <s v="2616-1690-6005427"/>
    <s v="GOSU1040487/ZCSU7370882"/>
    <s v="SEA IMPO"/>
    <s v="CONTENEDOR"/>
    <n v="0"/>
    <n v="0"/>
    <n v="73500"/>
    <n v="11760"/>
    <n v="2940"/>
    <n v="82320"/>
    <s v="MXN"/>
    <n v="4726.769524050138"/>
    <d v="2026-03-25T00:00:00"/>
    <s v="JE-CHN"/>
    <s v="CHN"/>
    <s v="ZCL"/>
    <s v="JEG"/>
    <s v="M46"/>
    <s v="I"/>
    <s v="SEA IMPO"/>
    <n v="67110003"/>
    <s v="NO COMMENTS"/>
    <m/>
    <m/>
    <s v="13"/>
    <s v="NO"/>
    <n v="0"/>
    <s v="NO"/>
    <m/>
    <m/>
    <m/>
  </r>
  <r>
    <s v="13"/>
    <s v="MXG"/>
    <n v="2102"/>
    <x v="15"/>
    <s v="Freight"/>
    <s v="FREIGHTAF-M-120-SI26-M46/AF-M-121-SI26-M46"/>
    <x v="1611"/>
    <s v="CAL-4167"/>
    <s v="ABRIL"/>
    <d v="2026-03-21T00:00:00"/>
    <s v="2616-1690-6005427"/>
    <s v="JXLU6251750/GAOU6435070"/>
    <s v="SEA IMPO"/>
    <s v="CONTENEDOR"/>
    <n v="0"/>
    <n v="0"/>
    <n v="78000"/>
    <n v="12480"/>
    <n v="3120"/>
    <n v="87360"/>
    <s v="MXN"/>
    <n v="5016.1635765430037"/>
    <d v="2026-03-24T00:00:00"/>
    <s v="JE-CHN"/>
    <s v="CHN"/>
    <s v="ZCL"/>
    <s v="JEG"/>
    <s v="M46"/>
    <s v="I"/>
    <s v="SEA IMPO"/>
    <n v="67110003"/>
    <s v="NO COMMENTS"/>
    <m/>
    <m/>
    <s v="13"/>
    <s v="NO"/>
    <n v="0"/>
    <s v="NO"/>
    <m/>
    <m/>
    <m/>
  </r>
  <r>
    <s v="13"/>
    <s v="MXG"/>
    <n v="2103"/>
    <x v="15"/>
    <s v="Freight"/>
    <s v="FREIGHTAF-M-122-SI26-M46/AF-M-123-SI26-M46"/>
    <x v="1612"/>
    <s v="CAL-4168"/>
    <s v="ABRIL"/>
    <d v="2026-03-21T00:00:00"/>
    <s v="2616-1690-6005427"/>
    <s v="ZCSU6946192/CAAU6868967"/>
    <s v="SEA IMPO"/>
    <s v="CONTENEDOR"/>
    <n v="0"/>
    <n v="0"/>
    <n v="70500"/>
    <n v="11280"/>
    <n v="2820"/>
    <n v="78960"/>
    <s v="MXN"/>
    <n v="4533.8401557215611"/>
    <d v="2026-03-25T00:00:00"/>
    <s v="JE-CHN"/>
    <s v="CHN"/>
    <s v="ZCL"/>
    <s v="JEG"/>
    <s v="M46"/>
    <s v="I"/>
    <s v="SEA IMPO"/>
    <n v="67110003"/>
    <s v="NO COMMENTS"/>
    <m/>
    <m/>
    <s v="13"/>
    <s v="NO"/>
    <n v="0"/>
    <s v="NO"/>
    <m/>
    <m/>
    <m/>
  </r>
  <r>
    <s v="13"/>
    <s v="MXG"/>
    <n v="2104"/>
    <x v="15"/>
    <s v="Freight"/>
    <s v="FREIGHTAF-M-119-SI26-M46"/>
    <x v="1613"/>
    <s v="CAL-4173"/>
    <s v="ABRIL"/>
    <d v="2026-03-23T00:00:00"/>
    <s v="2616-1690-6005426"/>
    <s v="CAAU5455552"/>
    <s v="SEA IMPO"/>
    <s v="CONTENEDOR"/>
    <n v="0"/>
    <n v="0"/>
    <n v="48000"/>
    <n v="7680"/>
    <n v="1920"/>
    <n v="53760"/>
    <s v="MXN"/>
    <n v="3086.8698932572333"/>
    <d v="2026-03-26T00:00:00"/>
    <s v="JE-CHN"/>
    <s v="CHN"/>
    <s v="ZCL"/>
    <s v="JEG"/>
    <s v="M46"/>
    <s v="I"/>
    <s v="SEA IMPO"/>
    <n v="67110003"/>
    <s v="NO COMMENTS"/>
    <m/>
    <m/>
    <s v="13"/>
    <s v="NO"/>
    <n v="0"/>
    <s v="NO"/>
    <m/>
    <m/>
    <m/>
  </r>
  <r>
    <s v="13"/>
    <s v="MXG"/>
    <n v="2105"/>
    <x v="15"/>
    <s v="Freight"/>
    <s v="FREIGHTAF-M-128-SI26-M46/AF-M-129-SI26-M46"/>
    <x v="1614"/>
    <s v="CAL-4178"/>
    <s v="ABRIL"/>
    <d v="2026-03-24T00:00:00"/>
    <s v="2616-1690-6005436"/>
    <s v="JXLU4463750/BMOU4503941"/>
    <s v="SEA IMPO"/>
    <s v="CONTENEDOR"/>
    <n v="0"/>
    <n v="0"/>
    <n v="70500"/>
    <n v="11280"/>
    <n v="2820"/>
    <n v="78960"/>
    <s v="MXN"/>
    <n v="4533.8401557215611"/>
    <d v="2026-03-26T00:00:00"/>
    <s v="JE-CHN"/>
    <s v="CHN"/>
    <s v="ZCL"/>
    <s v="JEG"/>
    <s v="M46"/>
    <s v="I"/>
    <s v="SEA IMPO"/>
    <n v="67110003"/>
    <s v="NO COMMENTS"/>
    <m/>
    <m/>
    <s v="13"/>
    <s v="NO"/>
    <n v="0"/>
    <s v="NO"/>
    <m/>
    <m/>
    <m/>
  </r>
  <r>
    <s v="13"/>
    <s v="MXG"/>
    <n v="2106"/>
    <x v="15"/>
    <s v="Freight"/>
    <s v="FREIGHTAF-M-100-SI26-M46/AF-M-118-SI26-M46"/>
    <x v="1615"/>
    <s v="CAL-4179"/>
    <s v="ABRIL"/>
    <d v="2026-03-24T00:00:00"/>
    <s v="2616-1690-6005425"/>
    <s v="JXLU6186187/ZCSU7665899"/>
    <s v="SEA IMPO"/>
    <s v="CONTENEDOR"/>
    <n v="0"/>
    <n v="0"/>
    <n v="70500"/>
    <n v="11280"/>
    <n v="2820"/>
    <n v="78960"/>
    <s v="MXN"/>
    <n v="4533.8401557215611"/>
    <d v="2026-03-27T00:00:00"/>
    <s v="JE-CHN"/>
    <s v="CHN"/>
    <s v="ZCL"/>
    <s v="JEG"/>
    <s v="M46"/>
    <s v="I"/>
    <s v="SEA IMPO"/>
    <n v="67110003"/>
    <s v="NO COMMENTS"/>
    <m/>
    <m/>
    <s v="13"/>
    <s v="NO"/>
    <n v="0"/>
    <s v="NO"/>
    <m/>
    <m/>
    <m/>
  </r>
  <r>
    <s v="13"/>
    <s v="MXG"/>
    <n v="2107"/>
    <x v="15"/>
    <s v="Freight"/>
    <s v="FREIGHTAF-M-105-SI26-M46/AF-M-107-SI26-M46"/>
    <x v="1616"/>
    <s v="CAL-4177"/>
    <s v="ABRIL"/>
    <d v="2026-03-24T00:00:00"/>
    <s v="2616-1690-6005414"/>
    <s v="TCNU5546561/ZCSU7700599"/>
    <s v="SEA IMPO"/>
    <s v="CONTENEDOR"/>
    <n v="0"/>
    <n v="0"/>
    <n v="70500"/>
    <n v="11280"/>
    <n v="2820"/>
    <n v="78960"/>
    <s v="MXN"/>
    <n v="4533.8401557215611"/>
    <d v="2026-03-28T00:00:00"/>
    <s v="JE-CHN"/>
    <s v="CHN"/>
    <s v="ZCL"/>
    <s v="JEG"/>
    <s v="M46"/>
    <s v="I"/>
    <s v="SEA IMPO"/>
    <n v="67110003"/>
    <s v="NO COMMENTS"/>
    <m/>
    <m/>
    <s v="13"/>
    <s v="NO"/>
    <n v="0"/>
    <s v="NO"/>
    <m/>
    <m/>
    <m/>
  </r>
  <r>
    <s v="13"/>
    <s v="MXG"/>
    <n v="2108"/>
    <x v="15"/>
    <s v="Freight"/>
    <s v="FREIGHTRM-M-090-SI26-M19"/>
    <x v="1617"/>
    <s v="CAL-4180"/>
    <s v="ABRIL"/>
    <d v="2026-03-25T00:00:00"/>
    <s v="2616-1690-6004676"/>
    <s v="TRHU4685123"/>
    <s v="SEA IMPO"/>
    <s v="CONTENEDOR"/>
    <n v="0"/>
    <n v="0"/>
    <n v="100500"/>
    <n v="16080"/>
    <n v="4020"/>
    <n v="112560"/>
    <s v="MXN"/>
    <n v="6463.1338390073324"/>
    <s v="VARIAS"/>
    <s v="JE-CHN"/>
    <s v="CHN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109"/>
    <x v="15"/>
    <s v="Freight"/>
    <s v="FREIGHTRM-M-077-SI26-M19/RM-M-080-SI26-M19"/>
    <x v="1618"/>
    <s v="CAL-4181"/>
    <s v="ABRIL"/>
    <d v="2026-03-25T00:00:00"/>
    <s v="2616-1690-6004683/2616-1690-6004688"/>
    <s v="OOCU6150673/OOCU6157554"/>
    <s v="SEA IMPO"/>
    <s v="CONTENEDOR"/>
    <n v="0"/>
    <n v="0"/>
    <n v="74500"/>
    <n v="11920"/>
    <n v="2980"/>
    <n v="83440"/>
    <s v="MXN"/>
    <n v="4791.0793134929972"/>
    <s v="VARIAS"/>
    <s v="JE-CHN"/>
    <s v="CHN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110"/>
    <x v="15"/>
    <s v="Freight"/>
    <s v="FREIGHTRM-M-065-SI26-M19"/>
    <x v="1619"/>
    <s v="CAL-4182"/>
    <s v="ABRIL"/>
    <d v="2026-03-26T00:00:00"/>
    <s v="2616-1690-6004350"/>
    <s v="CSGU6767840"/>
    <s v="SEA IMPO"/>
    <s v="CONTENEDOR"/>
    <n v="0"/>
    <n v="0"/>
    <n v="71100"/>
    <n v="11376"/>
    <n v="2844"/>
    <n v="79632"/>
    <s v="MXN"/>
    <n v="4572.4260293872767"/>
    <s v="VARIAS"/>
    <s v="JE-CHN"/>
    <s v="CHN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111"/>
    <x v="15"/>
    <s v="Freight"/>
    <s v="FREIGHTRM-M-082-SI26-M19"/>
    <x v="1620"/>
    <s v="CAL-4183"/>
    <s v="ABRIL"/>
    <d v="2026-03-26T00:00:00"/>
    <s v="2616-1690-6004686"/>
    <s v="SEGU5333976"/>
    <s v="SEA IMPO"/>
    <s v="CONTENEDOR"/>
    <n v="0"/>
    <n v="0"/>
    <n v="48000"/>
    <n v="7680"/>
    <n v="1920"/>
    <n v="53760"/>
    <s v="MXN"/>
    <n v="3086.8698932572333"/>
    <s v="VARIAS"/>
    <s v="JE-CHN"/>
    <s v="CHN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112"/>
    <x v="15"/>
    <s v="Freight"/>
    <s v="FREIGHTRM-M-079-SI26-M19"/>
    <x v="1621"/>
    <s v="CAL-4185"/>
    <s v="ABRIL"/>
    <d v="2026-03-27T00:00:00"/>
    <s v="2616-1690-6004689"/>
    <s v="CSNU5839712"/>
    <s v="SEA IMPO"/>
    <s v="CONTENEDOR"/>
    <n v="0"/>
    <n v="0"/>
    <n v="53250"/>
    <n v="8520"/>
    <n v="2130"/>
    <n v="59640"/>
    <s v="MXN"/>
    <n v="3424.4962878322431"/>
    <s v="VARIAS"/>
    <s v="JE-CHN"/>
    <s v="CHN"/>
    <s v="ZCL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113"/>
    <x v="21"/>
    <s v="FREIGHT "/>
    <s v="FREIGHT RM-A-0048AI26-M19-PFA"/>
    <x v="1622"/>
    <n v="3530"/>
    <s v="ABRIL"/>
    <d v="2026-03-27T00:00:00"/>
    <m/>
    <s v="OTRO"/>
    <s v="NACIONAL"/>
    <s v="OTRO"/>
    <n v="0"/>
    <n v="0"/>
    <n v="1450"/>
    <n v="232"/>
    <n v="58"/>
    <n v="1624"/>
    <s v="USD"/>
    <n v="1624"/>
    <d v="2026-03-25T00:00:00"/>
    <s v="FELIPE ANGELES "/>
    <s v="MEX"/>
    <s v="ZAC"/>
    <s v="JOHNSON ELECTRIC GROUP MEXICO "/>
    <s v="M19"/>
    <s v="I"/>
    <s v="AIR IMPO"/>
    <n v="67180000"/>
    <s v="NO COMMENTS"/>
    <m/>
    <m/>
    <s v="13"/>
    <s v="NO"/>
    <n v="0"/>
    <s v="NO"/>
    <m/>
    <m/>
    <m/>
  </r>
  <r>
    <s v="13"/>
    <s v="MXG"/>
    <n v="2114"/>
    <x v="21"/>
    <s v="FREIGHT "/>
    <s v="FREIGHT RM-A-0051AI26-M19-C9635"/>
    <x v="1623"/>
    <n v="3529"/>
    <s v="ABRIL"/>
    <d v="2026-03-27T00:00:00"/>
    <m/>
    <s v="OTRO"/>
    <s v="NACIONAL"/>
    <s v="OTRO"/>
    <n v="0"/>
    <n v="0"/>
    <n v="900"/>
    <n v="144"/>
    <n v="36"/>
    <n v="1008"/>
    <s v="USD"/>
    <n v="1008"/>
    <d v="2026-03-20T00:00:00"/>
    <s v="FELIPE ANGELES "/>
    <s v="MEX"/>
    <s v="ZAC"/>
    <s v="JOHNSON ELECTRIC GROUP MEXICO "/>
    <s v="M19"/>
    <s v="I"/>
    <s v="AIR IMPO"/>
    <n v="67180000"/>
    <s v="NO COMMENTS"/>
    <m/>
    <m/>
    <s v="13"/>
    <s v="NO"/>
    <n v="0"/>
    <s v="NO"/>
    <m/>
    <m/>
    <m/>
  </r>
  <r>
    <s v="13"/>
    <s v="MXG"/>
    <n v="2115"/>
    <x v="7"/>
    <s v="STORAGE"/>
    <s v="STORAGEFG-R-1760LE25.M19"/>
    <x v="1624"/>
    <n v="145857"/>
    <s v="ABRIL"/>
    <d v="2026-03-14T00:00:00"/>
    <m/>
    <s v="5642598"/>
    <s v="LAND IMPO"/>
    <s v="OTRO"/>
    <n v="0"/>
    <n v="0"/>
    <n v="39.9"/>
    <n v="0"/>
    <n v="0"/>
    <n v="39.9"/>
    <s v="USD"/>
    <n v="39.9"/>
    <s v="VARIAS"/>
    <s v="LDO"/>
    <s v="LDO"/>
    <s v="ZCL"/>
    <s v="JOHNSON MX"/>
    <s v="M19"/>
    <s v="O"/>
    <s v="LAND EXPO"/>
    <n v="75640000"/>
    <s v="NO COMMENTS"/>
    <m/>
    <m/>
    <s v="13"/>
    <s v="NO"/>
    <n v="0"/>
    <s v="NO"/>
    <m/>
    <m/>
    <m/>
  </r>
  <r>
    <s v="13"/>
    <s v="MXG"/>
    <n v="2116"/>
    <x v="7"/>
    <s v="STORAGE"/>
    <s v="STORAGEFG-R-2145LE25.M19"/>
    <x v="1074"/>
    <n v="147129"/>
    <s v="ABRIL"/>
    <d v="2026-03-24T00:00:00"/>
    <m/>
    <s v="OTRO"/>
    <s v="LAND IMPO"/>
    <s v="OTRO"/>
    <n v="0"/>
    <n v="0"/>
    <n v="34.5"/>
    <n v="0"/>
    <n v="0"/>
    <n v="34.5"/>
    <s v="USD"/>
    <n v="34.5"/>
    <s v="VARIAS"/>
    <s v="LDO"/>
    <s v="LDO"/>
    <s v="ZCL"/>
    <s v="JOHNSON MX"/>
    <s v="M19"/>
    <s v="O"/>
    <s v="LAND EXPO"/>
    <n v="75640000"/>
    <s v="NO COMMENTS"/>
    <m/>
    <m/>
    <s v="13"/>
    <s v="NO"/>
    <n v="0"/>
    <s v="NO"/>
    <m/>
    <m/>
    <m/>
  </r>
  <r>
    <s v="13"/>
    <s v="MXG"/>
    <n v="2117"/>
    <x v="7"/>
    <s v="STORAGE"/>
    <s v="STORAGEFG-R-2128LE25.M19"/>
    <x v="1015"/>
    <n v="147142"/>
    <s v="ABRIL"/>
    <d v="2026-03-25T00:00:00"/>
    <m/>
    <s v="OTRO"/>
    <s v="LAND IMPO"/>
    <s v="OTRO"/>
    <n v="0"/>
    <n v="0"/>
    <n v="65.8"/>
    <n v="0"/>
    <n v="0"/>
    <n v="65.8"/>
    <s v="USD"/>
    <n v="65.8"/>
    <s v="VARIAS"/>
    <s v="LDO"/>
    <s v="LDO"/>
    <s v="ZCL"/>
    <s v="JOHNSON MX"/>
    <s v="M19"/>
    <s v="O"/>
    <s v="LAND EXPO"/>
    <n v="75640000"/>
    <s v="NO COMMENTS"/>
    <m/>
    <m/>
    <s v="13"/>
    <s v="NO"/>
    <n v="0"/>
    <s v="NO"/>
    <m/>
    <m/>
    <m/>
  </r>
  <r>
    <s v="13"/>
    <s v="MXG"/>
    <n v="2118"/>
    <x v="7"/>
    <s v="STORAGE"/>
    <s v="STORAGEFG-R-2168LE25.M19"/>
    <x v="1607"/>
    <n v="147143"/>
    <s v="ABRIL"/>
    <d v="2026-03-25T00:00:00"/>
    <m/>
    <s v="OTRO"/>
    <s v="LAND IMPO"/>
    <s v="OTRO"/>
    <n v="0"/>
    <n v="0"/>
    <n v="29.7"/>
    <n v="0"/>
    <n v="0"/>
    <n v="29.7"/>
    <s v="USD"/>
    <n v="29.7"/>
    <s v="VARIAS"/>
    <s v="LDO"/>
    <s v="LDO"/>
    <s v="ZCL"/>
    <s v="JOHNSON MX"/>
    <s v="M19"/>
    <s v="O"/>
    <s v="LAND EXPO"/>
    <n v="75640000"/>
    <s v="NO COMMENTS"/>
    <m/>
    <m/>
    <s v="13"/>
    <s v="NO"/>
    <n v="0"/>
    <s v="NO"/>
    <m/>
    <m/>
    <m/>
  </r>
  <r>
    <s v="13"/>
    <s v="MXG"/>
    <n v="2119"/>
    <x v="7"/>
    <s v="STORAGE"/>
    <s v="STORAGERM-J-1238LI26-M19 "/>
    <x v="1625"/>
    <n v="147147"/>
    <s v="ABRIL"/>
    <d v="2026-03-25T00:00:00"/>
    <s v="240-3483-6089032"/>
    <s v="OTRO"/>
    <s v="LAND IMPO"/>
    <s v="CAJA: P8424 "/>
    <n v="0"/>
    <n v="0"/>
    <n v="585.4"/>
    <n v="0"/>
    <n v="0"/>
    <n v="585.4"/>
    <s v="USD"/>
    <n v="585.4"/>
    <d v="2026-02-27T00:00:00"/>
    <s v="DICEX"/>
    <s v="LDO"/>
    <s v="ZCL"/>
    <s v="JOHNSON MX"/>
    <s v="M19"/>
    <s v="I"/>
    <s v="LAND IMPO"/>
    <s v="67115005"/>
    <s v="NO COMMENTS"/>
    <m/>
    <m/>
    <s v="13"/>
    <s v="NO"/>
    <n v="0"/>
    <s v="NO"/>
    <m/>
    <m/>
    <m/>
  </r>
  <r>
    <s v="13"/>
    <s v="MXG"/>
    <n v="2120"/>
    <x v="7"/>
    <s v="STORAGE"/>
    <s v="STORAGEFG-R-2163LE25.M19-2"/>
    <x v="1626"/>
    <n v="147150"/>
    <s v="ABRIL"/>
    <d v="2026-03-25T00:00:00"/>
    <m/>
    <s v="OTRO"/>
    <s v="LAND IMPO"/>
    <s v="OTRO"/>
    <n v="0"/>
    <n v="0"/>
    <n v="32.5"/>
    <n v="0"/>
    <n v="0"/>
    <n v="32.5"/>
    <s v="USD"/>
    <n v="32.5"/>
    <s v="VARIAS"/>
    <s v="LDO"/>
    <s v="LDO"/>
    <s v="ZCL"/>
    <s v="JOHNSON MX"/>
    <s v="M19"/>
    <s v="O"/>
    <s v="LAND EXPO"/>
    <n v="75640000"/>
    <s v="NO COMMENTS"/>
    <m/>
    <m/>
    <s v="13"/>
    <s v="NO"/>
    <n v="0"/>
    <s v="NO"/>
    <m/>
    <m/>
    <m/>
  </r>
  <r>
    <s v="13"/>
    <s v="MXG"/>
    <n v="2121"/>
    <x v="7"/>
    <s v="STORAGE"/>
    <s v="STORAGEFG-R-2161LE25.M19"/>
    <x v="1478"/>
    <n v="147152"/>
    <s v="ABRIL"/>
    <d v="2026-03-25T00:00:00"/>
    <m/>
    <s v="H06262"/>
    <s v="LAND IMPO"/>
    <s v="OTRO"/>
    <n v="0"/>
    <n v="0"/>
    <n v="59.5"/>
    <n v="0"/>
    <n v="0"/>
    <n v="59.5"/>
    <s v="USD"/>
    <n v="59.5"/>
    <s v="VARIAS"/>
    <s v="LDO"/>
    <s v="LDO"/>
    <s v="ZCL"/>
    <s v="JOHNSON MX"/>
    <s v="M19"/>
    <s v="O"/>
    <s v="LAND EXPO"/>
    <n v="75640000"/>
    <s v="NO COMMENTS"/>
    <m/>
    <m/>
    <s v="13"/>
    <s v="NO"/>
    <n v="0"/>
    <s v="NO"/>
    <m/>
    <m/>
    <m/>
  </r>
  <r>
    <s v="13"/>
    <s v="MXG"/>
    <n v="2122"/>
    <x v="7"/>
    <s v="STORAGE"/>
    <s v="STORAGEFG-R-2168LE25.M19"/>
    <x v="1607"/>
    <n v="147161"/>
    <s v="ABRIL"/>
    <d v="2026-03-25T00:00:00"/>
    <m/>
    <s v="H08267"/>
    <s v="LAND IMPO"/>
    <s v="OTRO"/>
    <n v="0"/>
    <n v="0"/>
    <n v="55"/>
    <n v="0"/>
    <n v="0"/>
    <n v="55"/>
    <s v="USD"/>
    <n v="55"/>
    <s v="VARIAS"/>
    <s v="LDO"/>
    <s v="LDO"/>
    <s v="ZCL"/>
    <s v="JOHNSON MX"/>
    <s v="M19"/>
    <s v="O"/>
    <s v="LAND EXPO"/>
    <n v="75640000"/>
    <s v="NO COMMENTS"/>
    <m/>
    <m/>
    <s v="13"/>
    <s v="NO"/>
    <n v="0"/>
    <s v="NO"/>
    <m/>
    <m/>
    <m/>
  </r>
  <r>
    <s v="13"/>
    <s v="MXG"/>
    <n v="2123"/>
    <x v="7"/>
    <s v="STORAGE"/>
    <s v="STORAGEFG-R-2122LE25.M19"/>
    <x v="883"/>
    <n v="147190"/>
    <s v="ABRIL"/>
    <d v="2026-03-26T00:00:00"/>
    <m/>
    <n v="6149910"/>
    <s v="LAND IMPO"/>
    <s v="OTRO"/>
    <n v="0"/>
    <n v="0"/>
    <n v="125.6"/>
    <n v="0"/>
    <n v="0"/>
    <n v="125.6"/>
    <s v="USD"/>
    <n v="125.6"/>
    <s v="VARIAS"/>
    <s v="LDO"/>
    <s v="LDO"/>
    <s v="ZCL"/>
    <s v="JOHNSON MX"/>
    <s v="M19"/>
    <s v="O"/>
    <s v="LAND EXPO"/>
    <n v="75640000"/>
    <s v="NO COMMENTS"/>
    <m/>
    <m/>
    <s v="13"/>
    <s v="NO"/>
    <n v="0"/>
    <s v="NO"/>
    <m/>
    <m/>
    <m/>
  </r>
  <r>
    <s v="13"/>
    <s v="MXG"/>
    <n v="2124"/>
    <x v="8"/>
    <s v="FREIGHT "/>
    <s v="FREIGHT RM-R-037-SI26-M19"/>
    <x v="1225"/>
    <n v="4925"/>
    <s v="ABRIL"/>
    <d v="2026-03-23T00:00:00"/>
    <m/>
    <s v="MEDUBG235279"/>
    <s v="LAND IMPO"/>
    <s v="TGBU 6391459"/>
    <n v="0"/>
    <n v="0"/>
    <n v="36500"/>
    <n v="5840"/>
    <n v="1460"/>
    <n v="40880"/>
    <s v="MXN"/>
    <n v="2347.3073146643546"/>
    <d v="2026-03-23T00:00:00"/>
    <s v="HERMANN SCHULTE - NH609A"/>
    <s v="ALT"/>
    <s v="ZAC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125"/>
    <x v="8"/>
    <s v="FREIGHT "/>
    <s v="FREIGHT RM-A-029-SI26-M19-L"/>
    <x v="1168"/>
    <n v="4966"/>
    <s v="ABRIL"/>
    <d v="2026-03-28T00:00:00"/>
    <m/>
    <s v="OTRO"/>
    <s v="LAND IMPO"/>
    <s v="CARGA SUELTA "/>
    <n v="0"/>
    <n v="0"/>
    <n v="27750"/>
    <n v="4440"/>
    <n v="1110"/>
    <n v="31080"/>
    <s v="MXN"/>
    <n v="1784.596657039338"/>
    <d v="2026-03-30T00:00:00"/>
    <s v="VARIOUS"/>
    <s v="ALT"/>
    <s v="ZAC"/>
    <s v="JEG"/>
    <s v="M19"/>
    <s v="I"/>
    <s v="SEA IMPO"/>
    <n v="67110003"/>
    <s v="NO COMMENTS"/>
    <m/>
    <m/>
    <s v="13"/>
    <s v="NO"/>
    <n v="0"/>
    <s v="NO"/>
    <m/>
    <m/>
    <m/>
  </r>
  <r>
    <s v="13"/>
    <s v="MXG"/>
    <n v="2126"/>
    <x v="19"/>
    <s v="FREIGHT "/>
    <s v="FREIGHT RM-J-1286LI26-M19"/>
    <x v="1627"/>
    <s v="9486534-1"/>
    <s v="ABRIL"/>
    <d v="2026-03-24T00:00:00"/>
    <m/>
    <s v="OTRO"/>
    <s v="LAND IMPO"/>
    <s v="OTRO"/>
    <n v="0"/>
    <n v="0"/>
    <n v="2950"/>
    <n v="0"/>
    <n v="0"/>
    <n v="2950"/>
    <s v="USD"/>
    <n v="2950"/>
    <s v="VARIAS"/>
    <s v="MEMPHIS DISTRIBUTION SERVICES"/>
    <s v="USA"/>
    <s v="USA"/>
    <s v="LEAR CORPORATION"/>
    <s v="M19"/>
    <s v="I"/>
    <s v="LAND IMPO"/>
    <s v="67110002"/>
    <s v="NO COMMENTS"/>
    <m/>
    <m/>
    <s v="13"/>
    <s v="NO"/>
    <n v="0"/>
    <s v="NO"/>
    <m/>
    <m/>
    <m/>
  </r>
  <r>
    <s v="14"/>
    <s v="MXG"/>
    <n v="2127"/>
    <x v="10"/>
    <s v="Broker"/>
    <s v="BROKERRM-V-131-V1I26-MCS"/>
    <x v="1628"/>
    <s v="SAGS 33940"/>
    <s v="ABRIL"/>
    <d v="2026-03-30T00:00:00"/>
    <s v="3658-6000038"/>
    <s v="OTRO"/>
    <s v="IMPORTACION"/>
    <s v="V1"/>
    <n v="0"/>
    <n v="0"/>
    <n v="1148.22"/>
    <n v="183.72"/>
    <n v="0"/>
    <n v="1331.94"/>
    <s v="MXN"/>
    <n v="77.129852682294086"/>
    <d v="2026-03-30T00:00:00"/>
    <s v="PROCESOS PLASTICOS DE CALIFORNIA"/>
    <s v="ZAC"/>
    <s v="MEX"/>
    <s v="JEG"/>
    <s v="M17"/>
    <s v="I"/>
    <s v="LAND IMPO"/>
    <s v="67110002"/>
    <s v="NO COMMENTS"/>
    <m/>
    <m/>
    <s v="14"/>
    <s v="NO"/>
    <n v="0"/>
    <s v="NO"/>
    <m/>
    <m/>
    <m/>
  </r>
  <r>
    <s v="14"/>
    <s v="MXG"/>
    <n v="2128"/>
    <x v="10"/>
    <s v="Broker"/>
    <s v="BROKERRM-V-132-V1I26-MCS"/>
    <x v="1629"/>
    <s v="SAGS 33941"/>
    <s v="ABRIL"/>
    <d v="2026-03-30T00:00:00"/>
    <s v="3658-6002328"/>
    <s v="OTRO"/>
    <s v="IMPORTACION"/>
    <s v="V1"/>
    <n v="0"/>
    <n v="0"/>
    <n v="1148.22"/>
    <n v="183.72"/>
    <n v="0"/>
    <n v="1331.94"/>
    <s v="MXN"/>
    <n v="77.129852682294086"/>
    <d v="2026-03-27T00:00:00"/>
    <s v="PROCESOS PLASTICOS DE CALIFORNIA"/>
    <s v="ZAC"/>
    <s v="MEX"/>
    <s v="JEG"/>
    <s v="M17"/>
    <s v="I"/>
    <s v="LAND IMPO"/>
    <s v="67110002"/>
    <s v="NO COMMENTS"/>
    <m/>
    <m/>
    <s v="14"/>
    <s v="NO"/>
    <n v="0"/>
    <s v="NO"/>
    <m/>
    <m/>
    <m/>
  </r>
  <r>
    <s v="14"/>
    <s v="MXG"/>
    <n v="2129"/>
    <x v="10"/>
    <s v="Broker"/>
    <s v="BROKERCR-V-040-F5I26"/>
    <x v="1630"/>
    <s v="SAGS 33959"/>
    <s v="ABRIL"/>
    <d v="2026-04-01T00:00:00"/>
    <s v="3658-6002187"/>
    <s v="OTRO"/>
    <s v="IMPORTACION"/>
    <s v="F5"/>
    <n v="0"/>
    <n v="0"/>
    <n v="1738.77"/>
    <n v="278.20999999999998"/>
    <n v="0"/>
    <n v="2016.98"/>
    <s v="MXN"/>
    <n v="116.7990827388122"/>
    <d v="2026-03-30T00:00:00"/>
    <s v="JE NORTH"/>
    <s v="ZAC"/>
    <s v="MEX"/>
    <s v="JEG"/>
    <s v="M00"/>
    <s v="I"/>
    <s v="LAND IMPO"/>
    <s v="67110002"/>
    <s v="NO COMMENTS"/>
    <m/>
    <m/>
    <s v="14"/>
    <s v="NO"/>
    <n v="0"/>
    <s v="NO"/>
    <m/>
    <m/>
    <m/>
  </r>
  <r>
    <s v="14"/>
    <s v="MXG"/>
    <n v="2130"/>
    <x v="10"/>
    <s v="Broker"/>
    <s v="BROKERCR-V-039-F5I26"/>
    <x v="1631"/>
    <s v="SAGS 33939"/>
    <s v="ABRIL"/>
    <d v="2026-03-30T00:00:00"/>
    <s v="3658-6002387"/>
    <s v="OTRO"/>
    <s v="IMPORTACION"/>
    <s v="F5"/>
    <n v="0"/>
    <n v="0"/>
    <n v="1738.77"/>
    <n v="278.20999999999998"/>
    <n v="0"/>
    <n v="2016.98"/>
    <s v="MXN"/>
    <n v="116.7990827388122"/>
    <d v="2026-03-27T00:00:00"/>
    <s v="JE NORTH"/>
    <s v="ZAC"/>
    <s v="MEX"/>
    <s v="JEG"/>
    <s v="M00"/>
    <s v="I"/>
    <s v="LAND IMPO"/>
    <s v="67110002"/>
    <s v="NO COMMENTS"/>
    <m/>
    <m/>
    <s v="14"/>
    <s v="NO"/>
    <n v="0"/>
    <s v="NO"/>
    <m/>
    <m/>
    <m/>
  </r>
  <r>
    <s v="14"/>
    <s v="MXG"/>
    <n v="2131"/>
    <x v="11"/>
    <s v="Freight"/>
    <s v="FREIGHTFG-V-031-V1E26-M23"/>
    <x v="1422"/>
    <s v="C9759"/>
    <s v="ABRIL"/>
    <d v="2026-04-01T00:00:00"/>
    <s v="26-730-3658-6001846"/>
    <n v="7396"/>
    <s v="NACIONAL"/>
    <s v="RB-002"/>
    <n v="0"/>
    <n v="0"/>
    <n v="7800"/>
    <n v="1248"/>
    <n v="312"/>
    <n v="8736"/>
    <s v="MXN"/>
    <n v="505.8834429722969"/>
    <d v="2026-04-01T00:00:00"/>
    <s v="ZAC-SLP"/>
    <s v="JOHNSON"/>
    <s v="ROBERT BOSCH"/>
    <s v="ZAC"/>
    <s v="M23"/>
    <s v="O"/>
    <s v="LAND EXPO"/>
    <s v="59210003"/>
    <s v="NO COMMENTS"/>
    <m/>
    <m/>
    <s v="14"/>
    <s v="NO"/>
    <n v="0"/>
    <s v="NO"/>
    <m/>
    <m/>
    <m/>
  </r>
  <r>
    <s v="14"/>
    <s v="MXG"/>
    <n v="2132"/>
    <x v="11"/>
    <s v="Freight"/>
    <s v="FREIGHTFG-R-2170LE25.M19"/>
    <x v="1430"/>
    <s v="C9754"/>
    <s v="ABRIL"/>
    <d v="2026-04-01T00:00:00"/>
    <n v="3483"/>
    <n v="7182"/>
    <s v="SEGURO"/>
    <s v="S/N"/>
    <n v="0"/>
    <n v="0"/>
    <n v="417.45"/>
    <n v="66.790000000000006"/>
    <n v="0"/>
    <n v="484.24"/>
    <s v="USD"/>
    <n v="484.24"/>
    <d v="2026-04-01T00:00:00"/>
    <s v="ZAC-KENTUCKY"/>
    <s v="JOHNSON"/>
    <s v="DRAIN KY"/>
    <s v="ZAC"/>
    <s v="M19"/>
    <s v="O"/>
    <s v="LAND EXPO"/>
    <s v="59210003"/>
    <s v="NO COMMENTS"/>
    <m/>
    <m/>
    <s v="14"/>
    <s v="NO"/>
    <n v="0"/>
    <s v="NO"/>
    <m/>
    <m/>
    <m/>
  </r>
  <r>
    <s v="14"/>
    <s v="MXG"/>
    <n v="2133"/>
    <x v="11"/>
    <s v="Freight"/>
    <s v="FREIGHTFG-R2171LE25.M19"/>
    <x v="1632"/>
    <s v="C9755"/>
    <s v="ABRIL"/>
    <d v="2026-04-01T00:00:00"/>
    <s v="3483 6086670"/>
    <n v="7251"/>
    <s v="SEGURO"/>
    <s v="S/N"/>
    <n v="0"/>
    <n v="0"/>
    <n v="600.29"/>
    <n v="96.04"/>
    <n v="0"/>
    <n v="696.32999999999993"/>
    <s v="USD"/>
    <n v="696.32999999999993"/>
    <d v="2026-04-01T00:00:00"/>
    <s v="ZAC-TENESSEE"/>
    <s v="JOHNSON"/>
    <s v="SAIA-BRUGERSS"/>
    <s v="ZAC"/>
    <s v="M19"/>
    <s v="O"/>
    <s v="LAND EXPO"/>
    <s v="59210003"/>
    <s v="NO COMMENTS"/>
    <m/>
    <m/>
    <s v="14"/>
    <s v="NO"/>
    <n v="0"/>
    <s v="NO"/>
    <m/>
    <m/>
    <m/>
  </r>
  <r>
    <s v="14"/>
    <s v="MXG"/>
    <n v="2134"/>
    <x v="11"/>
    <s v="Freight"/>
    <s v="FREIGHTFG-R-2164LE25.M19"/>
    <x v="1429"/>
    <s v="C9756"/>
    <s v="ABRIL"/>
    <d v="2026-04-01T00:00:00"/>
    <s v="3483 6085633"/>
    <n v="7116"/>
    <s v="SEGURO"/>
    <s v="S/N"/>
    <n v="0"/>
    <n v="0"/>
    <n v="1172.06"/>
    <n v="187.52"/>
    <n v="0"/>
    <n v="1359.58"/>
    <s v="USD"/>
    <n v="1359.58"/>
    <d v="2026-04-01T00:00:00"/>
    <s v="ZAC-TENESSEE"/>
    <s v="JOHNSON"/>
    <s v="SAIA-BRUGERSS"/>
    <s v="ZAC"/>
    <s v="M19"/>
    <s v="O"/>
    <s v="LAND EXPO"/>
    <s v="59210003"/>
    <s v="NO COMMENTS"/>
    <m/>
    <m/>
    <s v="14"/>
    <s v="NO"/>
    <n v="0"/>
    <s v="NO"/>
    <m/>
    <m/>
    <m/>
  </r>
  <r>
    <s v="14"/>
    <s v="MXG"/>
    <n v="2135"/>
    <x v="12"/>
    <s v="Freight"/>
    <s v="FREIGHTRM-J-1274LI26-M19"/>
    <x v="1633"/>
    <n v="6240603784"/>
    <s v="ABRIL"/>
    <d v="2026-03-30T00:00:00"/>
    <s v="OTRO"/>
    <n v="546835600"/>
    <s v="LAND IMPO"/>
    <s v="OTRO"/>
    <n v="0"/>
    <n v="0"/>
    <n v="269.63"/>
    <n v="0"/>
    <n v="0"/>
    <n v="269.63"/>
    <s v="USD"/>
    <n v="269.63"/>
    <d v="2026-03-16T00:00:00"/>
    <s v="Elkem Silicones USA"/>
    <s v="USA"/>
    <s v="USA"/>
    <s v="TDS"/>
    <s v="M19"/>
    <s v="I"/>
    <s v="LAND IMPO"/>
    <s v="67110002"/>
    <s v="NO COMMENTS"/>
    <m/>
    <m/>
    <s v="14"/>
    <s v="NO"/>
    <n v="0"/>
    <s v="NO"/>
    <m/>
    <m/>
    <m/>
  </r>
  <r>
    <s v="14"/>
    <s v="MXG"/>
    <n v="2136"/>
    <x v="13"/>
    <s v="Broker"/>
    <s v="BROKERRM-I-1173-AI26-M19"/>
    <x v="1634"/>
    <s v="DHEXM 45007"/>
    <s v="ABRIL"/>
    <d v="2026-04-01T00:00:00"/>
    <s v="26- 52- 3600- 6025220"/>
    <n v="3282213955"/>
    <s v="AIR IMPO"/>
    <s v="OTRO"/>
    <n v="0"/>
    <n v="0"/>
    <n v="7320.35"/>
    <n v="1171.2560000000001"/>
    <n v="0"/>
    <n v="8491.6059999999998"/>
    <s v="MXN"/>
    <n v="491.73109886037247"/>
    <d v="2026-03-19T00:00:00"/>
    <s v="JENAI"/>
    <s v="USA"/>
    <s v="ZAC"/>
    <s v="JEG"/>
    <s v="M19"/>
    <s v="I"/>
    <s v="AIR IMPO"/>
    <s v="67130000"/>
    <s v="NO COMMENTS"/>
    <m/>
    <m/>
    <s v="14"/>
    <s v="NO"/>
    <n v="0"/>
    <s v="NO"/>
    <m/>
    <m/>
    <m/>
  </r>
  <r>
    <s v="14"/>
    <s v="MXG"/>
    <n v="2137"/>
    <x v="13"/>
    <s v="Broker"/>
    <s v="BROKERRM-I-1195-AI26-M61"/>
    <x v="1635"/>
    <s v="DHEXM 44989"/>
    <s v="ABRIL"/>
    <d v="2026-04-01T00:00:00"/>
    <s v="26- 52- 3600- 6027935"/>
    <n v="5972807794"/>
    <s v="AIR IMPO"/>
    <s v="OTRO"/>
    <n v="0"/>
    <n v="0"/>
    <n v="6043.24"/>
    <n v="966.91840000000002"/>
    <n v="0"/>
    <n v="7010.1584000000003"/>
    <s v="MXN"/>
    <n v="405.94357453905315"/>
    <d v="2026-03-31T00:00:00"/>
    <s v="DYSCMCL"/>
    <s v="CHN"/>
    <s v="ZAC"/>
    <s v="JEG"/>
    <s v="M61"/>
    <s v="I"/>
    <s v="AIR IMPO"/>
    <s v="67130000"/>
    <s v="NO COMMENTS"/>
    <m/>
    <m/>
    <s v="14"/>
    <s v="NO"/>
    <n v="0"/>
    <s v="NO"/>
    <m/>
    <m/>
    <m/>
  </r>
  <r>
    <s v="14"/>
    <s v="MXG"/>
    <n v="2138"/>
    <x v="13"/>
    <s v="Broker"/>
    <s v="BROKERRM-I-1194-AI26-M19"/>
    <x v="1636"/>
    <s v="DHEXM 44992"/>
    <s v="ABRIL"/>
    <d v="2026-04-01T00:00:00"/>
    <s v="26- 52- 3600- 6027933"/>
    <n v="1040450456"/>
    <s v="AIR IMPO"/>
    <s v="OTRO"/>
    <n v="0"/>
    <n v="0"/>
    <n v="5972.31"/>
    <n v="955.56960000000004"/>
    <n v="0"/>
    <n v="6927.8796000000002"/>
    <s v="MXN"/>
    <n v="401.17898174742891"/>
    <d v="2026-03-31T00:00:00"/>
    <s v="GEI"/>
    <s v="USA"/>
    <s v="ZAC"/>
    <s v="JEG"/>
    <s v="M19"/>
    <s v="I"/>
    <s v="AIR IMPO"/>
    <s v="67130000"/>
    <s v="NO COMMENTS"/>
    <m/>
    <m/>
    <s v="14"/>
    <s v="NO"/>
    <n v="0"/>
    <s v="NO"/>
    <m/>
    <m/>
    <m/>
  </r>
  <r>
    <s v="14"/>
    <s v="MXG"/>
    <n v="2139"/>
    <x v="13"/>
    <s v="Broker"/>
    <s v="BROKERRM-I-1175-AI26-M01"/>
    <x v="1637"/>
    <s v="DHEXM 45006"/>
    <s v="ABRIL"/>
    <d v="2026-04-01T00:00:00"/>
    <s v="26- 52- 3600- 6027252"/>
    <n v="6042199435"/>
    <s v="AIR IMPO"/>
    <s v="OTRO"/>
    <n v="0"/>
    <n v="0"/>
    <n v="7470.69"/>
    <n v="1195.3104000000001"/>
    <n v="0"/>
    <n v="8666.000399999999"/>
    <s v="MXN"/>
    <n v="501.82991290651347"/>
    <d v="2026-03-26T00:00:00"/>
    <s v="DFAECL"/>
    <s v="CHN"/>
    <s v="ZAC"/>
    <s v="JEG"/>
    <s v="M01"/>
    <s v="I"/>
    <s v="AIR IMPO"/>
    <s v="67130000"/>
    <s v="NO COMMENTS"/>
    <m/>
    <m/>
    <s v="14"/>
    <s v="NO"/>
    <n v="0"/>
    <s v="NO"/>
    <m/>
    <m/>
    <m/>
  </r>
  <r>
    <s v="14"/>
    <s v="MXG"/>
    <n v="2140"/>
    <x v="13"/>
    <s v="Broker"/>
    <s v="BROKERRM-I-1208-AI26-M19"/>
    <x v="1638"/>
    <s v="DHEXM 44991"/>
    <s v="ABRIL"/>
    <d v="2026-04-01T00:00:00"/>
    <s v="26- 52- 3600- 6027937"/>
    <n v="1149975481"/>
    <s v="AIR IMPO"/>
    <s v="OTRO"/>
    <n v="0"/>
    <n v="0"/>
    <n v="5789.24"/>
    <n v="926.27840000000003"/>
    <n v="0"/>
    <n v="6715.5183999999999"/>
    <s v="MXN"/>
    <n v="388.88158991939224"/>
    <d v="2026-03-31T00:00:00"/>
    <s v="JEIML"/>
    <s v="CHN"/>
    <s v="ZAC"/>
    <s v="JEG"/>
    <s v="M19"/>
    <s v="I"/>
    <s v="AIR IMPO"/>
    <s v="67130000"/>
    <s v="NO COMMENTS"/>
    <m/>
    <m/>
    <s v="14"/>
    <s v="NO"/>
    <n v="0"/>
    <s v="NO"/>
    <m/>
    <m/>
    <m/>
  </r>
  <r>
    <s v="14"/>
    <s v="MXG"/>
    <n v="2141"/>
    <x v="13"/>
    <s v="Broker"/>
    <s v="BROKERRM-I-1212-AI26-M19"/>
    <x v="1639"/>
    <s v="DHEXM 44993"/>
    <s v="ABRIL"/>
    <d v="2026-04-01T00:00:00"/>
    <s v="26- 52- 3600- 6027939"/>
    <n v="9525350100"/>
    <s v="AIR IMPO"/>
    <s v="OTRO"/>
    <n v="0"/>
    <n v="0"/>
    <n v="1874.16"/>
    <n v="299.86"/>
    <n v="0"/>
    <n v="2174.02"/>
    <s v="MXN"/>
    <n v="125.89293986843325"/>
    <d v="2026-03-31T00:00:00"/>
    <s v="JENAI"/>
    <s v="USA"/>
    <s v="ZAC"/>
    <s v="JEG"/>
    <s v="M19"/>
    <s v="I"/>
    <s v="AIR IMPO"/>
    <s v="67130000"/>
    <s v="NO COMMENTS"/>
    <m/>
    <m/>
    <s v="14"/>
    <s v="NO"/>
    <n v="0"/>
    <s v="NO"/>
    <m/>
    <m/>
    <m/>
  </r>
  <r>
    <s v="14"/>
    <s v="MXG"/>
    <n v="2142"/>
    <x v="13"/>
    <s v="Broker"/>
    <s v="BROKERRM-I-1206-AI26-M19"/>
    <x v="1640"/>
    <s v="DHEXM 45010"/>
    <s v="ABRIL"/>
    <d v="2026-04-02T00:00:00"/>
    <s v="26- 52- 3600- 6028445"/>
    <n v="8911739583"/>
    <s v="AIR IMPO"/>
    <s v="OTRO"/>
    <n v="0"/>
    <n v="0"/>
    <n v="5789.24"/>
    <n v="926.27840000000003"/>
    <n v="0"/>
    <n v="6715.5183999999999"/>
    <s v="MXN"/>
    <n v="388.88158991939224"/>
    <d v="2026-04-01T00:00:00"/>
    <s v="SKUECL"/>
    <s v="CHN"/>
    <s v="ZAC"/>
    <s v="JEG"/>
    <s v="M19"/>
    <s v="I"/>
    <s v="AIR IMPO"/>
    <s v="67130000"/>
    <s v="NO COMMENTS"/>
    <m/>
    <m/>
    <s v="14"/>
    <s v="NO"/>
    <n v="0"/>
    <s v="NO"/>
    <m/>
    <m/>
    <m/>
  </r>
  <r>
    <s v="14"/>
    <s v="MXG"/>
    <n v="2143"/>
    <x v="13"/>
    <s v="Broker"/>
    <s v="BROKERRM-I-1211-AI26-M19"/>
    <x v="1641"/>
    <s v="DHEXM 45035"/>
    <s v="ABRIL"/>
    <d v="2026-04-03T00:00:00"/>
    <s v="26- 52- 3600- 6028509"/>
    <n v="8334385916"/>
    <s v="AIR IMPO"/>
    <s v="OTRO"/>
    <n v="0"/>
    <n v="0"/>
    <n v="3211.86"/>
    <n v="513.89"/>
    <n v="0"/>
    <n v="3725.75"/>
    <s v="MXN"/>
    <n v="215.75037061058094"/>
    <d v="2026-04-02T00:00:00"/>
    <s v="TMTCL"/>
    <s v="TWN"/>
    <s v="ZAC"/>
    <s v="JEG"/>
    <s v="M19"/>
    <s v="I"/>
    <s v="AIR IMPO"/>
    <s v="67130000"/>
    <s v="NO COMMENTS"/>
    <m/>
    <m/>
    <s v="14"/>
    <s v="NO"/>
    <n v="0"/>
    <s v="NO"/>
    <m/>
    <m/>
    <m/>
  </r>
  <r>
    <s v="14"/>
    <s v="MXG"/>
    <n v="2144"/>
    <x v="1"/>
    <s v="Freight"/>
    <s v="FREIGHTRM-I-1216-AI26-M19"/>
    <x v="1642"/>
    <s v="ZCLIR00860106"/>
    <s v="ABRIL"/>
    <d v="2026-04-10T00:00:00"/>
    <s v="OTRO"/>
    <s v="VARIAS"/>
    <s v="AIR IMPO"/>
    <s v="OTRO"/>
    <n v="0"/>
    <n v="0"/>
    <n v="192217.84"/>
    <n v="7688.71"/>
    <n v="0"/>
    <n v="199906.55"/>
    <s v="MXN"/>
    <n v="11576.169160567035"/>
    <s v="VARIAS"/>
    <s v="VARIOUS"/>
    <s v="VARIOUS"/>
    <s v="ZAC"/>
    <s v="JEG"/>
    <s v="M19"/>
    <s v="I"/>
    <s v="AIR IMPO"/>
    <s v="67130000"/>
    <s v="NO COMMENTS"/>
    <m/>
    <m/>
    <s v="14"/>
    <s v="NO"/>
    <n v="0"/>
    <s v="NO"/>
    <m/>
    <m/>
    <m/>
  </r>
  <r>
    <s v="14"/>
    <s v="MXG"/>
    <n v="2145"/>
    <x v="1"/>
    <s v="Freight"/>
    <s v="FREIGHTPAQUETERIA"/>
    <x v="1"/>
    <s v="ZCLIR00861066"/>
    <s v="ABRIL"/>
    <d v="2026-04-13T00:00:00"/>
    <s v="OTRO"/>
    <s v="VARIAS"/>
    <s v="AIR IMPO"/>
    <s v="OTRO"/>
    <n v="0"/>
    <n v="0"/>
    <n v="1497.44"/>
    <n v="0"/>
    <n v="0"/>
    <n v="1497.44"/>
    <s v="MXN"/>
    <n v="86.713610673584739"/>
    <s v="VARIAS"/>
    <s v="VARIOUS"/>
    <s v="VARIOUS"/>
    <s v="ZAC"/>
    <s v="JEG"/>
    <s v="M19"/>
    <s v="I"/>
    <s v="AIR IMPO"/>
    <s v="67130000"/>
    <s v="NO COMMENTS"/>
    <m/>
    <m/>
    <s v="14"/>
    <s v="NO"/>
    <n v="0"/>
    <s v="NO"/>
    <m/>
    <m/>
    <m/>
  </r>
  <r>
    <s v="14"/>
    <s v="MXG"/>
    <n v="2146"/>
    <x v="1"/>
    <s v="Freight"/>
    <s v="FREIGHTFG-I-0538-AE26-M45"/>
    <x v="1643"/>
    <s v="ZCLR006455041"/>
    <s v="ABRIL"/>
    <d v="2026-04-10T00:00:00"/>
    <s v="OTRO"/>
    <s v="VARIAS"/>
    <s v="AIR EXPO"/>
    <s v="OTRO"/>
    <n v="0"/>
    <n v="0"/>
    <n v="1626.12"/>
    <n v="260.18"/>
    <n v="0"/>
    <n v="1886.3"/>
    <s v="MXN"/>
    <n v="109.23167793940517"/>
    <s v="VARIAS"/>
    <s v="JEG"/>
    <s v="ZAC"/>
    <s v="VARIOUS"/>
    <s v="VARIOUS"/>
    <s v="M61"/>
    <s v="O"/>
    <s v="AIR EXPO"/>
    <s v="59230000"/>
    <s v="NO COMMENTS"/>
    <m/>
    <m/>
    <s v="14"/>
    <s v="NO"/>
    <n v="0"/>
    <s v="NO"/>
    <m/>
    <m/>
    <m/>
  </r>
  <r>
    <s v="14"/>
    <s v="MXG"/>
    <n v="2147"/>
    <x v="1"/>
    <s v="Freight"/>
    <s v="FREIGHTFG-I-0536-AE26-M45"/>
    <x v="1644"/>
    <s v="ZCLR006455042"/>
    <s v="ABRIL"/>
    <d v="2026-04-10T00:00:00"/>
    <s v="OTRO"/>
    <s v="VARIAS"/>
    <s v="AIR EXPO"/>
    <s v="OTRO"/>
    <n v="0"/>
    <n v="0"/>
    <n v="39901.19"/>
    <n v="1359.91"/>
    <n v="0"/>
    <n v="41261.1"/>
    <s v="MXN"/>
    <n v="2389.3437876401372"/>
    <s v="VARIAS"/>
    <s v="JEG"/>
    <s v="ZAC"/>
    <s v="VARIOUS"/>
    <s v="VARIOUS"/>
    <s v="M62"/>
    <s v="O"/>
    <s v="AIR EXPO"/>
    <s v="59230000"/>
    <s v="NO COMMENTS"/>
    <m/>
    <m/>
    <s v="14"/>
    <s v="NO"/>
    <n v="0"/>
    <s v="NO"/>
    <m/>
    <m/>
    <m/>
  </r>
  <r>
    <s v="14"/>
    <s v="MXG"/>
    <n v="2148"/>
    <x v="2"/>
    <s v="Broker"/>
    <s v="BROKERFG-A-0017-SE26-M19.D"/>
    <x v="1344"/>
    <s v="ALT83613"/>
    <s v="ABRIL"/>
    <d v="2026-03-30T00:00:00"/>
    <s v="26-810-3699-6021399"/>
    <n v="90719433"/>
    <s v="EXPO"/>
    <s v="NIDU2345086"/>
    <n v="0"/>
    <n v="0"/>
    <n v="966.2"/>
    <n v="154.59"/>
    <n v="0"/>
    <n v="1120.79"/>
    <s v="MXN"/>
    <n v="64.902598906698785"/>
    <d v="2026-03-27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14"/>
    <s v="NO"/>
    <n v="0"/>
    <s v="NO"/>
    <m/>
    <m/>
    <m/>
  </r>
  <r>
    <s v="14"/>
    <s v="MXG"/>
    <n v="2149"/>
    <x v="2"/>
    <s v="Broker"/>
    <s v="BROKERFG-I-0051-SE26-M23-L.D"/>
    <x v="1645"/>
    <s v="ALT83719"/>
    <s v="ABRIL"/>
    <d v="2026-04-02T00:00:00"/>
    <s v="26-810-3699-6021339"/>
    <s v="MEX/HAM/1212674"/>
    <s v="EXPO"/>
    <s v="NEYNO 20260312"/>
    <n v="0"/>
    <n v="5002.54"/>
    <n v="3171.38"/>
    <n v="507.42"/>
    <n v="0"/>
    <n v="8681.34"/>
    <s v="MXN"/>
    <n v="502.71819697952378"/>
    <d v="2026-03-24T00:00:00"/>
    <s v="JOHNSON ELECTRIC GROUP MEXICO S DE RL DE CV"/>
    <s v="MEX"/>
    <s v="USA"/>
    <s v="JOHNSON ELECTRIC NORTH AMERICA INC"/>
    <s v="M23"/>
    <s v="O"/>
    <s v="SEA EXPO"/>
    <s v="59220000"/>
    <s v="NO COMMENTS"/>
    <m/>
    <m/>
    <s v="14"/>
    <s v="NO"/>
    <n v="0"/>
    <s v="NO"/>
    <m/>
    <m/>
    <m/>
  </r>
  <r>
    <s v="14"/>
    <s v="MXG"/>
    <n v="2150"/>
    <x v="2"/>
    <s v="Broker"/>
    <s v="BROKERFG-I-0052-SE26-M23-L.D"/>
    <x v="1646"/>
    <s v="ALT83720"/>
    <s v="ABRIL"/>
    <d v="2026-04-02T00:00:00"/>
    <s v="26-810-3699-6021385"/>
    <s v="MEX/HAM/1216569"/>
    <s v="EXPO"/>
    <s v="XCF20260323"/>
    <n v="0"/>
    <n v="4977"/>
    <n v="3145.86"/>
    <n v="503.34"/>
    <n v="0"/>
    <n v="8626.2000000000007"/>
    <s v="MXN"/>
    <n v="499.52515519318086"/>
    <d v="2026-03-27T00:00:00"/>
    <s v="JOHNSON ELECTRIC GROUP MEXICO S DE RL DE CV"/>
    <s v="MEX"/>
    <s v="USA"/>
    <s v="JOHNSON ELECTRIC NORTH AMERICA INC"/>
    <s v="M23"/>
    <s v="O"/>
    <s v="SEA EXPO"/>
    <s v="59220000"/>
    <s v="NO COMMENTS"/>
    <m/>
    <m/>
    <s v="14"/>
    <s v="NO"/>
    <n v="0"/>
    <s v="NO"/>
    <m/>
    <m/>
    <m/>
  </r>
  <r>
    <s v="14"/>
    <s v="MXG"/>
    <n v="2151"/>
    <x v="2"/>
    <s v="Broker"/>
    <s v="BROKERRT-A-0052AE26-M19-PFA.D"/>
    <x v="1647"/>
    <s v="MEX128836"/>
    <s v="ABRIL"/>
    <d v="2026-03-31T00:00:00"/>
    <s v="26-85-34166013821 / 26-85-34166013888 / 26-85-34166013889"/>
    <s v="MX202300058309"/>
    <s v="AIR IMPO"/>
    <s v="OTRO"/>
    <n v="0"/>
    <n v="0"/>
    <n v="3890.45"/>
    <n v="622.47"/>
    <n v="0"/>
    <n v="4512.92"/>
    <s v="MXN"/>
    <n v="261.33373482812937"/>
    <d v="2026-03-31T00:00:00"/>
    <s v="JOHNSON ELECTRIC NORTH AMERICA INC"/>
    <s v="USA"/>
    <s v="ZAC"/>
    <s v="JEG"/>
    <s v="M19"/>
    <s v="O"/>
    <s v="AIR EXPO"/>
    <s v="59234005"/>
    <s v="NO COMMENTS"/>
    <m/>
    <m/>
    <s v="14"/>
    <s v="NO"/>
    <n v="0"/>
    <s v="NO"/>
    <m/>
    <m/>
    <m/>
  </r>
  <r>
    <s v="14"/>
    <s v="MXG"/>
    <n v="2152"/>
    <x v="2"/>
    <s v="Broker"/>
    <s v="BROKERRM-A-0051AI26-M19-C9635.D//RM-A-0048AI26-M19-PFA.D"/>
    <x v="1648"/>
    <s v="MEX128837"/>
    <s v="ABRIL"/>
    <d v="2026-03-31T00:00:00"/>
    <s v="26-85-34166013731"/>
    <s v="MXO101513759138 / 101DN0000000.8 / 101DN0000000.7 / 101DN0000000.6"/>
    <s v="AIR EXPO"/>
    <s v="OTRO"/>
    <n v="0"/>
    <n v="46142.15"/>
    <n v="1744.86"/>
    <n v="279.18"/>
    <n v="0"/>
    <n v="48166.19"/>
    <s v="MXN"/>
    <n v="2789.2030714351899"/>
    <d v="2026-03-31T00:00:00"/>
    <s v="JOHNSON ELECTRIC INDUSTRIAL MANUFACTORY LIMITED"/>
    <s v="USA"/>
    <s v="ZAC"/>
    <s v="JEG"/>
    <s v="M19"/>
    <s v="I"/>
    <s v="AIR IMPO"/>
    <n v="67180000"/>
    <s v="NO COMMENTS"/>
    <m/>
    <m/>
    <s v="14"/>
    <s v="NO"/>
    <n v="0"/>
    <s v="NO"/>
    <m/>
    <m/>
    <m/>
  </r>
  <r>
    <s v="14"/>
    <s v="MXG"/>
    <n v="2153"/>
    <x v="2"/>
    <s v="Broker"/>
    <s v="BROKERRM-A-0053AI26-M19-C9696.D"/>
    <x v="1649"/>
    <s v="MEX129140"/>
    <s v="ABRIL"/>
    <d v="2026-04-02T00:00:00"/>
    <s v="26-47-34166001643"/>
    <s v="2026 V3 169"/>
    <s v="AIR IMPO"/>
    <s v="OTRO"/>
    <n v="0"/>
    <n v="10115.030000000001"/>
    <n v="2523.46"/>
    <n v="403.75"/>
    <n v="0"/>
    <n v="13042.24"/>
    <s v="MXN"/>
    <n v="755.24877235245071"/>
    <d v="2026-04-02T00:00:00"/>
    <s v="ELETTROSUD SRL"/>
    <s v="USA"/>
    <s v="ZAC"/>
    <s v="JEG"/>
    <s v="M19"/>
    <s v="I"/>
    <s v="AIR IMPO"/>
    <n v="67180000"/>
    <s v="NO COMMENTS"/>
    <m/>
    <m/>
    <s v="14"/>
    <s v="NO"/>
    <n v="0"/>
    <s v="NO"/>
    <m/>
    <m/>
    <m/>
  </r>
  <r>
    <s v="14"/>
    <s v="MXG"/>
    <n v="2154"/>
    <x v="2"/>
    <s v="Broker"/>
    <s v="BROKERRM-A-0054AI26-M19-C9158.D"/>
    <x v="1650"/>
    <s v="MEX129141"/>
    <s v="ABRIL"/>
    <d v="2026-04-02T00:00:00"/>
    <s v="26-47-34166001730"/>
    <s v="2026 V3 170"/>
    <s v="AIR IMPO"/>
    <s v="OTRO"/>
    <n v="0"/>
    <n v="11139.66"/>
    <n v="1656.87"/>
    <n v="265.10000000000002"/>
    <n v="0"/>
    <n v="13061.63"/>
    <s v="MXN"/>
    <n v="756.37160659686833"/>
    <d v="2026-04-02T00:00:00"/>
    <s v="ELETTROSUD SRL"/>
    <s v="USA"/>
    <s v="ZAC"/>
    <s v="JEG"/>
    <s v="M19"/>
    <s v="I"/>
    <s v="AIR IMPO"/>
    <n v="67180000"/>
    <s v="NO COMMENTS"/>
    <m/>
    <m/>
    <s v="14"/>
    <s v="NO"/>
    <n v="0"/>
    <s v="NO"/>
    <m/>
    <m/>
    <m/>
  </r>
  <r>
    <s v="14"/>
    <s v="MXG"/>
    <n v="2155"/>
    <x v="2"/>
    <s v="Broker"/>
    <s v="BROKERFG-A-0056AE26-M19-C9685.D"/>
    <x v="1651"/>
    <s v="MEX129142"/>
    <s v="ABRIL"/>
    <d v="2026-04-02T00:00:00"/>
    <s v="26-47-34166001739"/>
    <s v="MXO-26884"/>
    <s v="AIR IMPO"/>
    <s v="OTRO"/>
    <n v="0"/>
    <n v="1253.21"/>
    <n v="882.75"/>
    <n v="141.24"/>
    <n v="0"/>
    <n v="2277.1999999999998"/>
    <s v="MXN"/>
    <n v="131.8678773278977"/>
    <d v="2026-04-02T00:00:00"/>
    <s v="DONGGUAN YICHENG AUTOMATION EQUIPMENT CO., LTD"/>
    <s v="USA"/>
    <s v="ZAC"/>
    <s v="JEG"/>
    <s v="M19"/>
    <s v="O"/>
    <s v="AIR EXPO"/>
    <s v="59234005"/>
    <s v="NO COMMENTS"/>
    <m/>
    <m/>
    <s v="14"/>
    <s v="NO"/>
    <n v="0"/>
    <s v="NO"/>
    <m/>
    <m/>
    <m/>
  </r>
  <r>
    <s v="14"/>
    <s v="MXG"/>
    <n v="2156"/>
    <x v="2"/>
    <s v="Broker"/>
    <s v="BROKERRM-A-0055AI26-M19-C9542.D//RM-A-0049AI26-M19-PFA.D//RM-A-0045AI26-M19-PFA.D"/>
    <x v="1652"/>
    <s v="MEX129146"/>
    <s v="ABRIL"/>
    <d v="2026-04-02T00:00:00"/>
    <s v="26-85-34166013906"/>
    <s v="MXO101513759263 / 101DN0000000.5 / 101DN0000000.4 / 101DN0000000.3 / 101DN0000000.1 / 101DN0000000.2"/>
    <s v="AIR IMPO"/>
    <s v="OTRO"/>
    <n v="0"/>
    <n v="106833.83"/>
    <n v="4753.37"/>
    <n v="760.54"/>
    <n v="0"/>
    <n v="112347.74"/>
    <s v="MXN"/>
    <n v="6505.8220605948309"/>
    <d v="2026-04-02T00:00:00"/>
    <s v="JOHNSON ELECTRIC INDUSTRIAL MANUFACTORY LIMITED"/>
    <s v="USA"/>
    <s v="ZAC"/>
    <s v="JEG"/>
    <s v="M19"/>
    <s v="I"/>
    <s v="AIR IMPO"/>
    <n v="67180000"/>
    <s v="NO COMMENTS"/>
    <m/>
    <m/>
    <s v="14"/>
    <s v="NO"/>
    <n v="0"/>
    <s v="NO"/>
    <m/>
    <m/>
    <m/>
  </r>
  <r>
    <s v="14"/>
    <s v="MXG"/>
    <n v="2157"/>
    <x v="2"/>
    <s v="Broker"/>
    <s v="BROKERRM-M-004-SI26-M19-B"/>
    <x v="1112"/>
    <s v="MZO195578"/>
    <s v="ABRIL"/>
    <d v="2026-03-30T00:00:00"/>
    <s v="26 16 1690 6002933"/>
    <s v="OOLU2038363610"/>
    <s v="   IMPO   "/>
    <s v="CSNU7048264"/>
    <n v="0"/>
    <n v="21839"/>
    <n v="0"/>
    <n v="0"/>
    <n v="0"/>
    <n v="21839"/>
    <s v="MXN"/>
    <n v="1264.6506995274715"/>
    <d v="2026-03-30T00:00:00"/>
    <s v="JOHNSON ELECTRIC INDUSTRIAL MANUFACTORY LIMITED"/>
    <s v="CHN"/>
    <s v="ZCL"/>
    <s v="JEG"/>
    <s v="M19"/>
    <s v="I"/>
    <s v="SEA IMPO"/>
    <n v="67110003"/>
    <s v="COMPLEMENTARIA DE LA CUENTA MZO192651//MNND23932001"/>
    <s v="67115005"/>
    <n v="12740"/>
    <s v="14"/>
    <s v="NO"/>
    <n v="0"/>
    <s v="NO"/>
    <m/>
    <m/>
    <m/>
  </r>
  <r>
    <s v="14"/>
    <s v="MXG"/>
    <n v="2158"/>
    <x v="2"/>
    <s v="Broker"/>
    <s v="BROKERRM-M-037-SI26-M19-B"/>
    <x v="1212"/>
    <s v="MZO195586"/>
    <s v="ABRIL"/>
    <d v="2026-03-30T00:00:00"/>
    <s v="26 16 1690 6003631"/>
    <s v="OOLU2038391750"/>
    <s v="    IMPO    "/>
    <s v="CSNU7235671"/>
    <n v="0"/>
    <n v="7250"/>
    <n v="0"/>
    <n v="0"/>
    <n v="0"/>
    <n v="7250"/>
    <s v="MXN"/>
    <n v="419.83229871212825"/>
    <d v="2026-03-30T00:00:00"/>
    <s v="JOHNSON ELECTRIC INDUSTRIAL MANUFACTORY LIMITED"/>
    <s v="CHN"/>
    <s v="ZCL"/>
    <s v="JEG"/>
    <s v="M19"/>
    <s v="I"/>
    <s v="SEA IMPO"/>
    <n v="67110003"/>
    <s v="COMPLEMENTARIA DE LA CUENTA MZO194187"/>
    <m/>
    <m/>
    <s v="14"/>
    <s v="NO"/>
    <n v="0"/>
    <s v="NO"/>
    <m/>
    <m/>
    <m/>
  </r>
  <r>
    <s v="14"/>
    <s v="MXG"/>
    <n v="2159"/>
    <x v="2"/>
    <s v="Broker"/>
    <s v="BROKERRM-M-045-SI26-M19-B"/>
    <x v="1359"/>
    <s v="MZO195599"/>
    <s v="ABRIL"/>
    <d v="2026-03-30T00:00:00"/>
    <s v="26 16 1690 6003623"/>
    <s v="COSU6442071143"/>
    <s v="    IMPO    "/>
    <s v="RFCU4079312"/>
    <n v="0"/>
    <n v="7134"/>
    <n v="0"/>
    <n v="0"/>
    <n v="0"/>
    <n v="7134"/>
    <s v="MXN"/>
    <n v="413.11498193273422"/>
    <d v="2026-03-30T00:00:00"/>
    <s v="JOHNSON ELECTRIC NORTH AMERICA INC"/>
    <s v="CHN"/>
    <s v="ZCL"/>
    <s v="JEG"/>
    <s v="M19"/>
    <s v="I"/>
    <s v="SEA IMPO"/>
    <n v="67110003"/>
    <s v="COMPLEMENTARIA DE LA CUENTA MZO1984182"/>
    <m/>
    <m/>
    <s v="14"/>
    <s v="NO"/>
    <n v="0"/>
    <s v="NO"/>
    <m/>
    <m/>
    <m/>
  </r>
  <r>
    <s v="14"/>
    <s v="MXG"/>
    <n v="2160"/>
    <x v="2"/>
    <s v="Broker"/>
    <s v="BROKERRM-M-038-SI26-M19-B"/>
    <x v="1360"/>
    <s v="MZO195601"/>
    <s v="ABRIL"/>
    <d v="2026-03-30T00:00:00"/>
    <s v="26 16 1690 6003632"/>
    <s v="OOLU2038391751"/>
    <s v="   IMPO   "/>
    <s v="OOCU7137038"/>
    <n v="0"/>
    <n v="7250"/>
    <n v="0"/>
    <n v="0"/>
    <n v="0"/>
    <n v="7250"/>
    <s v="MXN"/>
    <n v="419.83229871212825"/>
    <d v="2026-03-30T00:00:00"/>
    <s v="JOHNSON ELECTRIC INDUSTRIAL MANUFACTORY LIMITED"/>
    <s v="CHN"/>
    <s v="ZCL"/>
    <s v="JEG"/>
    <s v="M19"/>
    <s v="I"/>
    <s v="SEA IMPO"/>
    <n v="67110003"/>
    <s v="COMPLEMENTARIA DE LA CUENTA MZO194186"/>
    <m/>
    <m/>
    <s v="14"/>
    <s v="NO"/>
    <n v="0"/>
    <s v="NO"/>
    <m/>
    <m/>
    <m/>
  </r>
  <r>
    <s v="14"/>
    <s v="MXG"/>
    <n v="2161"/>
    <x v="2"/>
    <s v="Broker"/>
    <s v="BROKERAF-M-099-SI26-M46-B"/>
    <x v="1548"/>
    <s v="MZO195602"/>
    <s v="ABRIL"/>
    <d v="2026-03-30T00:00:00"/>
    <s v="26 16 1690 6005406"/>
    <s v="ZIMUSHH32040310"/>
    <s v="   IMPO   "/>
    <s v="CAAU7765834"/>
    <n v="0"/>
    <n v="6670"/>
    <n v="0"/>
    <n v="0"/>
    <n v="0"/>
    <n v="6670"/>
    <s v="MXN"/>
    <n v="386.24571481515801"/>
    <d v="2026-03-30T00:00:00"/>
    <s v="JOHNSON ELECTRIC NORTH AMERICA INC"/>
    <s v="CHN"/>
    <s v="ZCL"/>
    <s v="JEG"/>
    <s v="M46"/>
    <s v="I"/>
    <s v="SEA IMPO"/>
    <n v="67110003"/>
    <s v="COMPLEMENTARIA DE LA CUENTA MZO195034"/>
    <m/>
    <m/>
    <s v="14"/>
    <s v="NO"/>
    <n v="0"/>
    <s v="NO"/>
    <m/>
    <m/>
    <m/>
  </r>
  <r>
    <s v="14"/>
    <s v="MXG"/>
    <n v="2162"/>
    <x v="2"/>
    <s v="Broker"/>
    <s v="BROKERAF-M-098-SI26-M46-B"/>
    <x v="1546"/>
    <s v="MZO195604"/>
    <s v="ABRIL"/>
    <d v="2026-03-30T00:00:00"/>
    <s v="26 16 1690 6005405"/>
    <s v="ZIMUSHH32040311"/>
    <s v=" IMPO "/>
    <s v="CAIU4417756"/>
    <n v="0"/>
    <n v="6670"/>
    <n v="0"/>
    <n v="0"/>
    <n v="0"/>
    <n v="6670"/>
    <s v="MXN"/>
    <n v="386.24571481515801"/>
    <d v="2026-03-30T00:00:00"/>
    <s v="JOHNSON ELECTRIC NORTH AMERICA INC"/>
    <s v="CHN"/>
    <s v="ZCL"/>
    <s v="JEG"/>
    <s v="M46"/>
    <s v="I"/>
    <s v="SEA IMPO"/>
    <n v="67110003"/>
    <s v="COMPLEMENTARIA DE LA CUENTA MZO195032"/>
    <m/>
    <m/>
    <s v="14"/>
    <s v="NO"/>
    <n v="0"/>
    <s v="NO"/>
    <m/>
    <m/>
    <m/>
  </r>
  <r>
    <s v="14"/>
    <s v="MXG"/>
    <n v="2163"/>
    <x v="2"/>
    <s v="Broker"/>
    <s v="BROKERRM-M-023-SI26-M19-B"/>
    <x v="1122"/>
    <s v="MZO195623"/>
    <s v="ABRIL"/>
    <d v="2026-03-30T00:00:00"/>
    <s v="26 16 1690 6002919"/>
    <s v="MEDUYM886113"/>
    <s v="    IMPO    "/>
    <s v="MSBU6577271"/>
    <n v="0"/>
    <n v="7250"/>
    <n v="0"/>
    <n v="0"/>
    <n v="0"/>
    <n v="7250"/>
    <s v="MXN"/>
    <n v="419.83229871212825"/>
    <d v="2026-03-30T00:00:00"/>
    <s v="JOHNSON ELECTRIC INDUSTRIAL MANUFACTORY LIMITED"/>
    <s v="CHN"/>
    <s v="ZCL"/>
    <s v="JEG"/>
    <s v="M19"/>
    <s v="I"/>
    <s v="SEA IMPO"/>
    <n v="67110003"/>
    <s v="COMPLEMENTARIA DE LA CUENTA MZO192667"/>
    <m/>
    <m/>
    <s v="14"/>
    <s v="NO"/>
    <n v="0"/>
    <s v="NO"/>
    <m/>
    <m/>
    <m/>
  </r>
  <r>
    <s v="14"/>
    <s v="MXG"/>
    <n v="2164"/>
    <x v="2"/>
    <s v="Broker"/>
    <s v="BROKERRM-M-127-SI26-M46-B//RM-M-126-SI26-M46-B//RM-M-125-SI26-M46-B//RM-M-124-SI26-M46-B"/>
    <x v="1560"/>
    <s v="MZO195666"/>
    <s v="ABRIL"/>
    <d v="2026-03-30T00:00:00"/>
    <s v="26 16 1690 6005427"/>
    <s v="ZIMUSHH32040308/ZIMUSHH32040313/ZIMUSHH32040316/ZIMUSHH32040317/ZIMUSHH32040324/ZIMUSHH32040327/ZIMUSHH32040335/ZIMUSHH32040336"/>
    <s v="   IMPO   "/>
    <s v="GAOU6435070/TGBU7246054/CAAU6868967/JXLU6251750/ZCSU6946192/GOSU1040487/ZCSU7370882/TGBU7088010"/>
    <n v="0"/>
    <n v="13340"/>
    <n v="0"/>
    <n v="0"/>
    <n v="0"/>
    <n v="13340"/>
    <s v="MXN"/>
    <n v="772.49142963031602"/>
    <d v="2026-03-30T00:00:00"/>
    <s v="JOHNSON ELECTRIC INDUSTRIAL MANUFACTORY LIMITED"/>
    <s v="CHN"/>
    <s v="ZCL"/>
    <s v="JEG"/>
    <s v="M46"/>
    <s v="I"/>
    <s v="SEA IMPO"/>
    <n v="67110003"/>
    <s v="NO COMMENTS"/>
    <m/>
    <m/>
    <s v="14"/>
    <s v="NO"/>
    <n v="0"/>
    <s v="NO"/>
    <m/>
    <m/>
    <m/>
  </r>
  <r>
    <s v="14"/>
    <s v="MXG"/>
    <n v="2165"/>
    <x v="2"/>
    <s v="Broker"/>
    <s v="BROKERAF-M-113-SI26-M46-B//AF-M-114-SI26-M46-B//AF-M-115-SI26-M46-B//AF-M-116-SI26-M46-B"/>
    <x v="1557"/>
    <s v="MZO195667"/>
    <s v="ABRIL"/>
    <d v="2026-03-30T00:00:00"/>
    <s v="26 16 1690 6005420"/>
    <s v="ZIMUSHH32040318/ZIMUSHH32040319/ZIMUSHH32040320/ZIMUSHH32040321/ZIMUSHH32040756"/>
    <s v="  IMPO  "/>
    <s v="CAAU8743568/JXLU6406640/JXLU6464673/ZCSU7435480/TLNU2006850"/>
    <n v="0"/>
    <n v="20938"/>
    <n v="0"/>
    <n v="0"/>
    <n v="0"/>
    <n v="20938"/>
    <s v="MXN"/>
    <n v="1212.4756786806265"/>
    <d v="2026-03-30T00:00:00"/>
    <s v="JOHNSON ELECTRIC INDUSTRIAL MANUFACTORY LIMITED"/>
    <s v="CHN"/>
    <s v="ZCL"/>
    <s v="JEG"/>
    <s v="M46"/>
    <s v="I"/>
    <s v="SEA IMPO"/>
    <n v="67110003"/>
    <s v="NO COMMENTS"/>
    <m/>
    <m/>
    <s v="14"/>
    <s v="NO"/>
    <n v="0"/>
    <s v="NO"/>
    <m/>
    <m/>
    <m/>
  </r>
  <r>
    <s v="14"/>
    <s v="MXG"/>
    <n v="2166"/>
    <x v="2"/>
    <s v="Broker"/>
    <s v="BROKERRM-M-088-SI26-M19-B"/>
    <x v="1653"/>
    <s v="MZO195718"/>
    <s v="ABRIL"/>
    <d v="2026-03-30T00:00:00"/>
    <s v="26 16 1690 6004923"/>
    <s v="ZIMUSHH32040340"/>
    <s v="   IMPO   "/>
    <s v="GAOU7036161"/>
    <n v="0"/>
    <n v="29444.32"/>
    <n v="3074.89"/>
    <n v="491.98"/>
    <n v="0"/>
    <n v="33011.19"/>
    <s v="MXN"/>
    <n v="1911.6087973686651"/>
    <d v="2026-03-30T00:00:00"/>
    <s v="JOHNSON ELECTRIC NORTH AMERICA INC"/>
    <s v="CHN"/>
    <s v="ZCL"/>
    <s v="JEG"/>
    <s v="M19"/>
    <s v="I"/>
    <s v="SEA IMPO"/>
    <n v="67110003"/>
    <n v="8768569"/>
    <s v="67115005"/>
    <n v="21499.17"/>
    <s v="14"/>
    <s v="NO"/>
    <n v="0"/>
    <s v="NO"/>
    <m/>
    <m/>
    <m/>
  </r>
  <r>
    <s v="14"/>
    <s v="MXG"/>
    <n v="2167"/>
    <x v="2"/>
    <s v="Broker"/>
    <s v="BROKERRM-M-080-SI26-M19-B"/>
    <x v="1654"/>
    <s v="MZO195719"/>
    <s v="ABRIL"/>
    <d v="2026-03-30T00:00:00"/>
    <s v="26 16 1690 6004688"/>
    <s v="OOLU2038440063"/>
    <s v="   IMPO   "/>
    <s v="OOCU6157554"/>
    <n v="0"/>
    <n v="27659.86"/>
    <n v="3060.4"/>
    <n v="489.67"/>
    <n v="0"/>
    <n v="31209.93"/>
    <s v="MXN"/>
    <n v="1807.301607523395"/>
    <d v="2026-03-30T00:00:00"/>
    <s v="JOHNSON ELECTRIC NORTH AMERICA INC"/>
    <s v="CHN"/>
    <s v="ZCL"/>
    <s v="JEG"/>
    <s v="M19"/>
    <s v="I"/>
    <s v="SEA IMPO"/>
    <n v="67110003"/>
    <s v="CM4720806"/>
    <s v="67115005"/>
    <n v="25826.36"/>
    <s v="14"/>
    <s v="NO"/>
    <n v="0"/>
    <s v="NO"/>
    <m/>
    <m/>
    <m/>
  </r>
  <r>
    <s v="14"/>
    <s v="MXG"/>
    <n v="2168"/>
    <x v="2"/>
    <s v="Broker"/>
    <s v="BROKERRM-M-077-SI26-M19-B"/>
    <x v="1655"/>
    <s v="MZO195720"/>
    <s v="ABRIL"/>
    <d v="2026-03-30T00:00:00"/>
    <s v="26 16 1690 6004683"/>
    <s v="OOLU2038440060"/>
    <s v="   IMPO   "/>
    <s v="OOCU6150673"/>
    <n v="0"/>
    <n v="30862.43"/>
    <n v="3445.68"/>
    <n v="551.30999999999995"/>
    <n v="0"/>
    <n v="34859.42"/>
    <s v="MXN"/>
    <n v="2018.6359214305569"/>
    <d v="2026-03-30T00:00:00"/>
    <s v="JOHNSON ELECTRIC NORTH AMERICA INC"/>
    <s v="CHN"/>
    <s v="ZCL"/>
    <s v="JEG"/>
    <s v="M19"/>
    <s v="I"/>
    <s v="SEA IMPO"/>
    <n v="67110003"/>
    <s v="CM4720823"/>
    <s v="67115005"/>
    <n v="29028.93"/>
    <s v="14"/>
    <s v="NO"/>
    <n v="0"/>
    <s v="NO"/>
    <m/>
    <m/>
    <m/>
  </r>
  <r>
    <s v="14"/>
    <s v="MXG"/>
    <n v="2169"/>
    <x v="2"/>
    <s v="Broker"/>
    <s v="BROKERRM-M-115-SI26-M19-B"/>
    <x v="1656"/>
    <s v="MZO195726"/>
    <s v="ABRIL"/>
    <d v="2026-03-30T00:00:00"/>
    <s v="26 16 1690 6005896"/>
    <s v="MEDUYL804174"/>
    <s v="   IMPO   "/>
    <s v="MEDU9452621"/>
    <n v="0"/>
    <n v="18213.900000000001"/>
    <n v="4669.01"/>
    <n v="747.04"/>
    <n v="0"/>
    <n v="23629.95"/>
    <s v="MXN"/>
    <n v="1368.3608588900215"/>
    <d v="2026-03-30T00:00:00"/>
    <s v="JOHNSON ELECTRIC NORTH AMERICA INC"/>
    <s v="CHN"/>
    <s v="ZCL"/>
    <s v="JEG"/>
    <s v="M19"/>
    <s v="I"/>
    <s v="SEA IMPO"/>
    <n v="67110003"/>
    <s v="NO COMMENTS"/>
    <m/>
    <m/>
    <s v="14"/>
    <s v="NO"/>
    <n v="0"/>
    <s v="NO"/>
    <m/>
    <m/>
    <m/>
  </r>
  <r>
    <s v="14"/>
    <s v="MXG"/>
    <n v="2170"/>
    <x v="2"/>
    <s v="Broker"/>
    <s v="BROKERRM-M-081-SI26-M19-B"/>
    <x v="1657"/>
    <s v="MZO195799"/>
    <s v="ABRIL"/>
    <d v="2026-03-31T00:00:00"/>
    <s v="26 16 1690 6004687"/>
    <s v="ZIMUSHH32044045"/>
    <s v="   IMPO   "/>
    <s v="CAAU5270374"/>
    <n v="0"/>
    <n v="18360.59"/>
    <n v="6614.75"/>
    <n v="1058.3599999999999"/>
    <n v="0"/>
    <n v="26033.7"/>
    <s v="MXN"/>
    <n v="1507.5569813768184"/>
    <d v="2026-03-31T00:00:00"/>
    <s v="JOHNSON ELECTRIC NORTH AMERICA INC"/>
    <s v="CHN"/>
    <s v="ZCL"/>
    <s v="JEG"/>
    <s v="M19"/>
    <s v="I"/>
    <s v="SEA IMPO"/>
    <n v="67110003"/>
    <s v="NO COMMENTS"/>
    <m/>
    <m/>
    <s v="14"/>
    <s v="NO"/>
    <n v="0"/>
    <s v="NO"/>
    <m/>
    <m/>
    <m/>
  </r>
  <r>
    <s v="14"/>
    <s v="MXG"/>
    <n v="2171"/>
    <x v="2"/>
    <s v="Broker"/>
    <s v="BROKERRM-M-083-SI26-M19-B"/>
    <x v="1658"/>
    <s v="MZO195801"/>
    <s v="ABRIL"/>
    <d v="2026-03-31T00:00:00"/>
    <s v="26 16 1690 6004685"/>
    <s v="ZIMUSHH32044040"/>
    <s v="   IMPO   "/>
    <s v="CAAU9521380"/>
    <n v="0"/>
    <n v="22589.07"/>
    <n v="7384.19"/>
    <n v="1181.47"/>
    <n v="0"/>
    <n v="31154.73"/>
    <s v="MXN"/>
    <n v="1804.1050912628557"/>
    <d v="2026-03-31T00:00:00"/>
    <s v="JOHNSON ELECTRIC NORTH AMERICA INC"/>
    <s v="CHN"/>
    <s v="ZCL"/>
    <s v="JEG"/>
    <s v="M19"/>
    <s v="I"/>
    <s v="SEA IMPO"/>
    <n v="67110003"/>
    <s v="NO COMMENTS"/>
    <m/>
    <m/>
    <s v="14"/>
    <s v="NO"/>
    <n v="0"/>
    <s v="NO"/>
    <m/>
    <m/>
    <m/>
  </r>
  <r>
    <s v="14"/>
    <s v="MXG"/>
    <n v="2172"/>
    <x v="2"/>
    <s v="Broker"/>
    <s v="BROKERRM-A-019-SI26-M19-L-B"/>
    <x v="1659"/>
    <s v="MZO195845"/>
    <s v="ABRIL"/>
    <d v="2026-03-31T00:00:00"/>
    <s v="26 16 1690 6004352"/>
    <s v="ZIMUNGB20784462"/>
    <s v="   IMPO   "/>
    <s v="ZIMUNGB20784462"/>
    <n v="0"/>
    <n v="44568.89"/>
    <n v="2402.37"/>
    <n v="384.38"/>
    <n v="0"/>
    <n v="47355.64"/>
    <s v="MXN"/>
    <n v="2742.2658204391737"/>
    <d v="2026-03-31T00:00:00"/>
    <s v="JOHNSON ELECTRIC NORTH AMERICA INC"/>
    <s v="CHN"/>
    <s v="ZCL"/>
    <s v="JEG"/>
    <s v="M19"/>
    <s v="I"/>
    <s v="SEA IMPO"/>
    <n v="67110003"/>
    <n v="8772677"/>
    <s v="67115005"/>
    <n v="40465.03"/>
    <s v="14"/>
    <s v="NO"/>
    <n v="0"/>
    <s v="NO"/>
    <m/>
    <m/>
    <m/>
  </r>
  <r>
    <s v="14"/>
    <s v="MXG"/>
    <n v="2173"/>
    <x v="2"/>
    <s v="Broker"/>
    <s v="BROKERRM-M-065-SI26-M19-B"/>
    <x v="1660"/>
    <s v="MZO195999"/>
    <s v="ABRIL"/>
    <d v="2026-04-01T00:00:00"/>
    <s v="26 16 1690 6004350"/>
    <s v="OOLU2038419480"/>
    <s v="   IMPO   "/>
    <s v="CSGU6767840"/>
    <n v="0"/>
    <n v="34065"/>
    <n v="2578.8000000000002"/>
    <n v="412.61"/>
    <n v="0"/>
    <n v="37056.410000000003"/>
    <s v="MXN"/>
    <n v="2145.8590058371169"/>
    <s v="01-Apr-26"/>
    <s v="JOHNSON ELECTRIC NORTH AMERICA INC"/>
    <s v="CHN"/>
    <s v="ZCL"/>
    <s v="JEG"/>
    <s v="M19"/>
    <s v="I"/>
    <s v="SEA IMPO"/>
    <n v="67110003"/>
    <s v="CM4724917"/>
    <s v="67115005"/>
    <n v="32231.5"/>
    <s v="14"/>
    <s v="NO"/>
    <n v="0"/>
    <s v="NO"/>
    <m/>
    <m/>
    <m/>
  </r>
  <r>
    <s v="14"/>
    <s v="MXG"/>
    <n v="2174"/>
    <x v="2"/>
    <s v="Broker"/>
    <s v="BROKERRM-M-083-SI26-M19-B"/>
    <x v="1658"/>
    <s v="MZO196070"/>
    <s v="ABRIL"/>
    <d v="2026-04-01T00:00:00"/>
    <s v="26 16 1690 6006008"/>
    <s v="ZIMUSHH32044040"/>
    <s v="   IMPO   "/>
    <s v="CAAU9521380"/>
    <n v="0"/>
    <n v="0"/>
    <n v="1288.23"/>
    <n v="206.12"/>
    <n v="0"/>
    <n v="1494.35"/>
    <s v="MXN"/>
    <n v="86.534675252478465"/>
    <s v="01-Apr-26"/>
    <s v="JOHNSON ELECTRIC NORTH AMERICA INC"/>
    <s v="CHN"/>
    <s v="ZCL"/>
    <s v="JEG"/>
    <s v="M19"/>
    <s v="I"/>
    <s v="SEA IMPO"/>
    <n v="67110003"/>
    <s v="NO COMMENTS"/>
    <m/>
    <m/>
    <s v="14"/>
    <s v="NO"/>
    <n v="0"/>
    <s v="NO"/>
    <m/>
    <m/>
    <m/>
  </r>
  <r>
    <s v="14"/>
    <s v="MXG"/>
    <n v="2175"/>
    <x v="2"/>
    <s v="Broker"/>
    <s v="BROKERRM-M-079-SI26-M19-B"/>
    <x v="1661"/>
    <s v="MZO196085"/>
    <s v="ABRIL"/>
    <d v="2026-04-01T00:00:00"/>
    <s v="26 16 1690 6004689"/>
    <s v="OOLU2038440062"/>
    <s v="   IMPO   "/>
    <s v="CSNU5839712"/>
    <n v="0"/>
    <n v="37267.58"/>
    <n v="4216.24"/>
    <n v="674.6"/>
    <n v="0"/>
    <n v="42158.42"/>
    <s v="MXN"/>
    <n v="2441.3057074029466"/>
    <s v="01-Apr-26"/>
    <s v="JOHNSON ELECTRIC NORTH AMERICA INC"/>
    <s v="CHN"/>
    <s v="ZCL"/>
    <s v="JEG"/>
    <s v="M19"/>
    <s v="I"/>
    <s v="SEA IMPO"/>
    <n v="67110003"/>
    <s v="CM4725251"/>
    <s v="67115005"/>
    <n v="35434.080000000002"/>
    <s v="14"/>
    <s v="NO"/>
    <n v="0"/>
    <s v="NO"/>
    <m/>
    <m/>
    <m/>
  </r>
  <r>
    <s v="14"/>
    <s v="MXG"/>
    <n v="2176"/>
    <x v="2"/>
    <s v="Broker"/>
    <s v="BROKERRM-M-086-SI26-M19-B"/>
    <x v="1662"/>
    <s v="MZO196098"/>
    <s v="ABRIL"/>
    <d v="2026-04-02T00:00:00"/>
    <s v="26 16 1690 6004680"/>
    <s v="022G504579"/>
    <s v="   IMPO   "/>
    <s v="TIIU6371533"/>
    <n v="0"/>
    <n v="65471.14"/>
    <n v="7477.65"/>
    <n v="1196.43"/>
    <n v="0"/>
    <n v="74145.22"/>
    <s v="MXN"/>
    <n v="4293.5942277402028"/>
    <s v="02-Apr-26"/>
    <s v="JOHNSON ELECTRIC NORTH AMERICA INC"/>
    <s v="CHN"/>
    <s v="ZCL"/>
    <s v="JEG"/>
    <s v="M19"/>
    <s v="I"/>
    <s v="SEA IMPO"/>
    <n v="67110003"/>
    <s v="CM4725263"/>
    <s v="67115005"/>
    <n v="58084.1"/>
    <s v="14"/>
    <s v="NO"/>
    <n v="0"/>
    <s v="NO"/>
    <m/>
    <m/>
    <m/>
  </r>
  <r>
    <s v="14"/>
    <s v="MXG"/>
    <n v="2177"/>
    <x v="14"/>
    <s v="Freight"/>
    <s v="FREIGHTRM-M-246-SI25-M19-L-F"/>
    <x v="1663"/>
    <n v="1731502"/>
    <s v="ABRIL"/>
    <d v="2026-03-26T00:00:00"/>
    <s v="SGDL0084378"/>
    <s v="IMPO"/>
    <s v="SGDL0084378"/>
    <s v="OTRO"/>
    <n v="0"/>
    <n v="0"/>
    <n v="8250"/>
    <n v="1320"/>
    <n v="0"/>
    <n v="9570"/>
    <s v="MXN"/>
    <n v="554.17863430000932"/>
    <s v="ABR"/>
    <s v="JOHNSON ELECTRIC GROUP MEXICO S DE RL DE CV"/>
    <s v="MXZLO"/>
    <s v="MXZCL"/>
    <s v="JOHNSON ELECTRIC GROUP MEXICO S DE RL DE CV"/>
    <s v="M19"/>
    <s v="I"/>
    <s v="SEA IMPO"/>
    <n v="67110003"/>
    <s v="NO COMMENTS"/>
    <m/>
    <m/>
    <s v="14"/>
    <s v="NO"/>
    <n v="0"/>
    <s v="NO"/>
    <m/>
    <m/>
    <m/>
  </r>
  <r>
    <s v="14"/>
    <s v="MXG"/>
    <n v="2178"/>
    <x v="14"/>
    <s v="Freight"/>
    <s v="FREIGHTRM-A-043-SI26-M19-L"/>
    <x v="1664"/>
    <n v="1733314"/>
    <s v="ABRIL"/>
    <d v="2026-03-30T00:00:00"/>
    <s v="SBKK0527418"/>
    <s v="IMPO"/>
    <s v="SBKK0527418"/>
    <s v="OTRO"/>
    <n v="0"/>
    <n v="0"/>
    <n v="2594.38"/>
    <n v="71.59"/>
    <n v="0"/>
    <n v="2665.97"/>
    <s v="USD"/>
    <n v="2665.97"/>
    <s v="ABR"/>
    <s v="ELNA (THAILAND) CO.,LTD."/>
    <s v="THLKR"/>
    <s v="MXZLO"/>
    <s v="JOHNSON ELECTRIC GROUP MEXICO S DE RL DE CV"/>
    <s v="M19"/>
    <s v="I"/>
    <s v="SEA IMPO"/>
    <n v="67110003"/>
    <s v="NO COMMENTS"/>
    <m/>
    <m/>
    <s v="14"/>
    <s v="NO"/>
    <n v="0"/>
    <s v="NO"/>
    <m/>
    <m/>
    <m/>
  </r>
  <r>
    <s v="14"/>
    <s v="MXG"/>
    <n v="2179"/>
    <x v="14"/>
    <s v="Freight"/>
    <s v="FREIGHTRM-A-023-SI26-M19-L"/>
    <x v="1665"/>
    <n v="1733738"/>
    <s v="ABRIL"/>
    <d v="2026-03-31T00:00:00"/>
    <s v="SMAA8147424"/>
    <s v="IMPO"/>
    <s v="SMAA8147424"/>
    <s v="OTRO"/>
    <n v="0"/>
    <n v="0"/>
    <n v="1460.59"/>
    <n v="33.39"/>
    <n v="0"/>
    <n v="1493.98"/>
    <s v="USD"/>
    <n v="1493.98"/>
    <s v="ABR"/>
    <s v="Johnson Electric Private Limited"/>
    <s v="INMAA"/>
    <s v="MXZLO"/>
    <s v="JOHNSON ELECTRIC GROUP MEXICO S DE RL DE CV"/>
    <s v="M19"/>
    <s v="I"/>
    <s v="SEA IMPO"/>
    <n v="67110003"/>
    <s v="NO COMMENTS"/>
    <m/>
    <m/>
    <s v="14"/>
    <s v="NO"/>
    <n v="0"/>
    <s v="NO"/>
    <m/>
    <m/>
    <m/>
  </r>
  <r>
    <s v="14"/>
    <s v="MXG"/>
    <n v="2180"/>
    <x v="14"/>
    <s v="Freight"/>
    <s v="FREIGHTRM-A-027-SI26-M19-L"/>
    <x v="1666"/>
    <n v="1733740"/>
    <s v="ABRIL"/>
    <d v="2026-03-31T00:00:00"/>
    <s v="SMAA8147878"/>
    <s v="IMPO"/>
    <s v="SMAA8147878"/>
    <s v="OTRO"/>
    <n v="0"/>
    <n v="0"/>
    <n v="1460.59"/>
    <n v="33.39"/>
    <n v="0"/>
    <n v="1493.98"/>
    <s v="USD"/>
    <n v="1493.98"/>
    <s v="ABR"/>
    <s v="Johnson Electric Private Limited"/>
    <s v="INMAA"/>
    <s v="MXZLO"/>
    <s v="JOHNSON ELECTRIC GROUP MEXICO S DE RL DE CV"/>
    <s v="M19"/>
    <s v="I"/>
    <s v="SEA IMPO"/>
    <n v="67110003"/>
    <s v="NO COMMENTS"/>
    <m/>
    <m/>
    <s v="14"/>
    <s v="NO"/>
    <n v="0"/>
    <s v="NO"/>
    <m/>
    <m/>
    <m/>
  </r>
  <r>
    <s v="14"/>
    <s v="MXG"/>
    <n v="2181"/>
    <x v="14"/>
    <s v="Freight"/>
    <s v="FREIGHTRM-R-039-SI26-M19"/>
    <x v="1667"/>
    <n v="1733966"/>
    <s v="ABRIL"/>
    <d v="2026-03-31T00:00:00"/>
    <s v="SLAH0055170"/>
    <s v="IMPO"/>
    <s v="SLAH0055170"/>
    <s v="OTRO"/>
    <n v="0"/>
    <n v="0"/>
    <n v="6137.5"/>
    <n v="22"/>
    <n v="0"/>
    <n v="6159.5"/>
    <s v="USD"/>
    <n v="6159.5"/>
    <s v="ABR"/>
    <s v="Feinwerktechnik hago GmbH"/>
    <s v="DELHG"/>
    <s v="MXATM"/>
    <s v="JOHNSON ELECTRIC GROUP MEXICO S DE RL DE CV"/>
    <s v="M19"/>
    <s v="I"/>
    <s v="SEA IMPO"/>
    <n v="67110003"/>
    <s v="NO COMMENTS"/>
    <m/>
    <m/>
    <s v="14"/>
    <s v="NO"/>
    <n v="0"/>
    <s v="NO"/>
    <m/>
    <m/>
    <m/>
  </r>
  <r>
    <s v="14"/>
    <s v="MXG"/>
    <n v="2182"/>
    <x v="14"/>
    <s v="Freight"/>
    <s v="FREIGHTRM-A-007-SI26-M19-L"/>
    <x v="614"/>
    <n v="1734428"/>
    <s v="ABRIL"/>
    <d v="2026-03-31T00:00:00"/>
    <s v="SGDL0085008"/>
    <s v="IMPO"/>
    <s v="SGDL0085008"/>
    <s v="OTRO"/>
    <n v="0"/>
    <n v="0"/>
    <n v="11300"/>
    <n v="1808"/>
    <n v="0"/>
    <n v="13108"/>
    <s v="MXN"/>
    <n v="759.05679607152786"/>
    <s v="ABR"/>
    <s v="JOHNSON ELECTRIC GROUP MEXICO S DE RL DE CV"/>
    <s v="MXZLO"/>
    <s v="MXZCL"/>
    <s v="JOHNSON ELECTRIC GROUP MEXICO S DE RL DE CV"/>
    <s v="M19"/>
    <s v="I"/>
    <s v="SEA IMPO"/>
    <n v="67110003"/>
    <s v="NO COMMENTS"/>
    <m/>
    <m/>
    <s v="14"/>
    <s v="NO"/>
    <n v="0"/>
    <s v="NO"/>
    <m/>
    <m/>
    <m/>
  </r>
  <r>
    <s v="14"/>
    <s v="MXG"/>
    <n v="2183"/>
    <x v="14"/>
    <s v="Freight"/>
    <s v="FREIGHTRM-A-013-SI26-M19-L"/>
    <x v="613"/>
    <n v="1734429"/>
    <s v="ABRIL"/>
    <d v="2026-03-31T00:00:00"/>
    <s v="SGDL0085007"/>
    <s v="IMPO"/>
    <s v="SGDL0085007"/>
    <s v="OTRO"/>
    <n v="0"/>
    <n v="0"/>
    <n v="11300"/>
    <n v="1808"/>
    <n v="0"/>
    <n v="13108"/>
    <s v="MXN"/>
    <n v="759.05679607152786"/>
    <s v="ABR"/>
    <s v="JOHNSON ELECTRIC GROUP MEXICO S DE RL DE CV"/>
    <s v="MXZLO"/>
    <s v="MXZCL"/>
    <s v="JOHNSON ELECTRIC GROUP MEXICO S DE RL DE CV"/>
    <s v="M19"/>
    <s v="I"/>
    <s v="SEA IMPO"/>
    <n v="67110003"/>
    <s v="NO COMMENTS"/>
    <m/>
    <m/>
    <s v="14"/>
    <s v="NO"/>
    <n v="0"/>
    <s v="NO"/>
    <m/>
    <m/>
    <m/>
  </r>
  <r>
    <s v="14"/>
    <s v="MXG"/>
    <n v="2184"/>
    <x v="14"/>
    <s v="Freight"/>
    <s v="FREIGHTRM-A-024-SI26-M19-L"/>
    <x v="909"/>
    <n v="1734430"/>
    <s v="ABRIL"/>
    <d v="2026-03-31T00:00:00"/>
    <s v="SGDL0084981"/>
    <s v="IMPO"/>
    <s v="SGDL0084981"/>
    <s v="OTRO"/>
    <n v="0"/>
    <n v="0"/>
    <n v="11300"/>
    <n v="1808"/>
    <n v="0"/>
    <n v="13108"/>
    <s v="MXN"/>
    <n v="759.05679607152786"/>
    <s v="ABR"/>
    <s v="JOHNSON ELECTRIC GROUP MEXICO S DE RL DE CV"/>
    <s v="MXZLO"/>
    <s v="MXZCL"/>
    <s v="JOHNSON ELECTRIC GROUP MEXICO S DE RL DE CV"/>
    <s v="M19"/>
    <s v="I"/>
    <s v="SEA IMPO"/>
    <n v="67110003"/>
    <s v="NO COMMENTS"/>
    <m/>
    <m/>
    <s v="14"/>
    <s v="NO"/>
    <n v="0"/>
    <s v="NO"/>
    <m/>
    <m/>
    <m/>
  </r>
  <r>
    <s v="14"/>
    <s v="MXG"/>
    <n v="2185"/>
    <x v="14"/>
    <s v="Freight"/>
    <s v="FREIGHTRM-A-012-SI26-M19-L"/>
    <x v="615"/>
    <n v="1734431"/>
    <s v="ABRIL"/>
    <d v="2026-03-31T00:00:00"/>
    <s v="SGDL0084920"/>
    <s v="IMPO"/>
    <s v="SGDL0084920"/>
    <s v="OTRO"/>
    <n v="0"/>
    <n v="0"/>
    <n v="11300"/>
    <n v="1808"/>
    <n v="0"/>
    <n v="13108"/>
    <s v="MXN"/>
    <n v="759.05679607152786"/>
    <s v="ABR"/>
    <s v="JOHNSON ELECTRIC GROUP MEXICO S DE RL DE CV"/>
    <s v="MXZLO"/>
    <s v="MXZCL"/>
    <s v="JOHNSON ELECTRIC GROUP MEXICO S DE RL DE CV"/>
    <s v="M19"/>
    <s v="I"/>
    <s v="SEA IMPO"/>
    <n v="67110003"/>
    <s v="NO COMMENTS"/>
    <m/>
    <m/>
    <s v="14"/>
    <s v="NO"/>
    <n v="0"/>
    <s v="NO"/>
    <m/>
    <m/>
    <m/>
  </r>
  <r>
    <s v="14"/>
    <s v="MXG"/>
    <n v="2186"/>
    <x v="14"/>
    <s v="Freight"/>
    <s v="FREIGHTRM-A-001-SI26-M19-F"/>
    <x v="1668"/>
    <n v="1734432"/>
    <s v="ABRIL"/>
    <d v="2026-03-31T00:00:00"/>
    <s v="SGDL0084796"/>
    <s v="IMPO"/>
    <s v="SGDL0084796"/>
    <s v="OTRO"/>
    <n v="0"/>
    <n v="0"/>
    <n v="7000"/>
    <n v="1120"/>
    <n v="0"/>
    <n v="8120"/>
    <s v="MXN"/>
    <n v="470.21217455758364"/>
    <s v="ABR"/>
    <s v="JOHNSON ELECTRIC GROUP MEXICO S DE RL DE CV"/>
    <s v="MXZLO"/>
    <s v="MXZCL"/>
    <s v="JOHNSON ELECTRIC GROUP MEXICO S DE RL DE CV"/>
    <s v="M19"/>
    <s v="I"/>
    <s v="SEA IMPO"/>
    <n v="67110003"/>
    <s v="NO COMMENTS"/>
    <m/>
    <m/>
    <s v="14"/>
    <s v="NO"/>
    <n v="0"/>
    <s v="NO"/>
    <m/>
    <m/>
    <m/>
  </r>
  <r>
    <s v="14"/>
    <s v="MXG"/>
    <n v="2187"/>
    <x v="14"/>
    <s v="Freight"/>
    <s v="FREIGHTRM-M-251-SI25-M19-F"/>
    <x v="1669"/>
    <n v="1734433"/>
    <s v="ABRIL"/>
    <d v="2026-03-31T00:00:00"/>
    <s v="SGDL0084795"/>
    <s v="IMPO"/>
    <s v="SGDL0084795"/>
    <s v="OTRO"/>
    <n v="0"/>
    <n v="0"/>
    <n v="7000"/>
    <n v="1120"/>
    <n v="0"/>
    <n v="8120"/>
    <s v="MXN"/>
    <n v="470.21217455758364"/>
    <s v="ABR"/>
    <s v="JOHNSON ELECTRIC GROUP MEXICO S DE RL DE CV"/>
    <s v="MXZLO"/>
    <s v="MXZCL"/>
    <s v="JOHNSON ELECTRIC GROUP MEXICO S DE RL DE CV"/>
    <s v="M19"/>
    <s v="I"/>
    <s v="SEA IMPO"/>
    <n v="67110003"/>
    <s v="NO COMMENTS"/>
    <m/>
    <m/>
    <s v="14"/>
    <s v="NO"/>
    <n v="0"/>
    <s v="NO"/>
    <m/>
    <m/>
    <m/>
  </r>
  <r>
    <s v="14"/>
    <s v="MXG"/>
    <n v="2188"/>
    <x v="14"/>
    <s v="Freight"/>
    <s v="FREIGHTRM-A-015-SI26-M19-L"/>
    <x v="808"/>
    <n v="1734434"/>
    <s v="ABRIL"/>
    <d v="2026-03-31T00:00:00"/>
    <s v="SGDL0084773"/>
    <s v="IMPO"/>
    <s v="SGDL0084773"/>
    <s v="OTRO"/>
    <n v="0"/>
    <n v="0"/>
    <n v="15300"/>
    <n v="2448"/>
    <n v="0"/>
    <n v="17748"/>
    <s v="MXN"/>
    <n v="1027.7494672472899"/>
    <s v="ABR"/>
    <s v="JOHNSON ELECTRIC GROUP MEXICO S DE RL DE CV"/>
    <s v="MXZLO"/>
    <s v="MXZCL"/>
    <s v="JOHNSON ELECTRIC GROUP MEXICO S DE RL DE CV"/>
    <s v="M19"/>
    <s v="I"/>
    <s v="SEA IMPO"/>
    <n v="67110003"/>
    <s v="NO COMMENTS"/>
    <m/>
    <m/>
    <s v="14"/>
    <s v="NO"/>
    <n v="0"/>
    <s v="NO"/>
    <m/>
    <m/>
    <m/>
  </r>
  <r>
    <s v="14"/>
    <s v="MXG"/>
    <n v="2189"/>
    <x v="14"/>
    <s v="Freight"/>
    <s v="FREIGHTRM-A-016-SI26-M19-L"/>
    <x v="908"/>
    <n v="1734435"/>
    <s v="ABRIL"/>
    <d v="2026-03-31T00:00:00"/>
    <s v="SGDL0084722"/>
    <s v="IMPO"/>
    <s v="SGDL0084722"/>
    <s v="OTRO"/>
    <n v="0"/>
    <n v="0"/>
    <n v="15300"/>
    <n v="2448"/>
    <n v="0"/>
    <n v="17748"/>
    <s v="MXN"/>
    <n v="1027.7494672472899"/>
    <s v="ABR"/>
    <s v="JOHNSON ELECTRIC GROUP MEXICO S DE RL DE CV"/>
    <s v="MXZLO"/>
    <s v="MXZCL"/>
    <s v="JOHNSON ELECTRIC GROUP MEXICO S DE RL DE CV"/>
    <s v="M19"/>
    <s v="I"/>
    <s v="SEA IMPO"/>
    <n v="67110003"/>
    <s v="NO COMMENTS"/>
    <m/>
    <m/>
    <s v="14"/>
    <s v="NO"/>
    <n v="0"/>
    <s v="NO"/>
    <m/>
    <m/>
    <m/>
  </r>
  <r>
    <s v="14"/>
    <s v="MXG"/>
    <n v="2190"/>
    <x v="14"/>
    <s v="Freight"/>
    <s v="FREIGHTRM-A-008-SI26-M19-L"/>
    <x v="734"/>
    <n v="1734436"/>
    <s v="ABRIL"/>
    <d v="2026-03-31T00:00:00"/>
    <s v="SGDL0084598"/>
    <s v="IMPO"/>
    <s v="SGDL0084598"/>
    <s v="OTRO"/>
    <n v="0"/>
    <n v="0"/>
    <n v="15300"/>
    <n v="2448"/>
    <n v="0"/>
    <n v="17748"/>
    <s v="MXN"/>
    <n v="1027.7494672472899"/>
    <s v="ABR"/>
    <s v="JOHNSON ELECTRIC GROUP MEXICO S DE RL DE CV"/>
    <s v="MXZLO"/>
    <s v="MXZCL"/>
    <s v="JOHNSON ELECTRIC GROUP MEXICO S DE RL DE CV"/>
    <s v="M19"/>
    <s v="I"/>
    <s v="SEA IMPO"/>
    <n v="67110003"/>
    <s v="NO COMMENTS"/>
    <m/>
    <m/>
    <s v="14"/>
    <s v="NO"/>
    <n v="0"/>
    <s v="NO"/>
    <m/>
    <m/>
    <m/>
  </r>
  <r>
    <s v="14"/>
    <s v="MXG"/>
    <n v="2191"/>
    <x v="3"/>
    <s v="Freight"/>
    <s v="FREIGHTRM-A-0169AI24-M19"/>
    <x v="1670"/>
    <n v="643638"/>
    <s v="ABRIL"/>
    <d v="2026-04-02T00:00:00"/>
    <m/>
    <s v="OTRO"/>
    <s v="AIR IMPO"/>
    <s v="OTRO"/>
    <n v="0"/>
    <n v="0"/>
    <n v="1405.6"/>
    <n v="0"/>
    <n v="0"/>
    <n v="1405.6"/>
    <s v="USD"/>
    <n v="1405.6"/>
    <d v="2024-12-30T00:00:00"/>
    <s v="SAPPINO SRL // Via Erminio Macario. 11 Trofarello Turin 10028 Italy"/>
    <s v="MXP - Malpensa International Airport. Italy"/>
    <s v="MEX - Benito Juarez International Airport. Mexico"/>
    <s v="JOHNSON ELECTRIC GROUP DE MEXICO Boulevard Morelos No. 1109 Mega Parque Industrial Aeropuerto de Calera Calera Zacatecas 98519 Mexico JEG120120DD4"/>
    <s v="M19"/>
    <s v="I"/>
    <s v="AIR IMPO"/>
    <s v="67130000"/>
    <s v="NO COMMENTS"/>
    <m/>
    <m/>
    <s v="14"/>
    <s v="NO"/>
    <n v="0"/>
    <s v="NO"/>
    <m/>
    <m/>
    <m/>
  </r>
  <r>
    <s v="14"/>
    <s v="MXG"/>
    <n v="2192"/>
    <x v="3"/>
    <s v="Freight"/>
    <s v="FREIGHTRM-J-0275LI24-M19"/>
    <x v="1671"/>
    <n v="643640"/>
    <s v="ABRIL"/>
    <d v="2026-04-02T00:00:00"/>
    <m/>
    <s v="OTRO"/>
    <s v="LAND IMPO"/>
    <s v="OTRO"/>
    <n v="0"/>
    <n v="0"/>
    <n v="924"/>
    <n v="0"/>
    <n v="0"/>
    <n v="924"/>
    <s v="USD"/>
    <n v="924"/>
    <d v="2024-12-25T00:00:00"/>
    <s v="SELECT INDUSTRIES 60 Heid Avenue Dayton Ohio 45404 United States"/>
    <s v="Select Industries. United States"/>
    <s v="TDS INC. United States"/>
    <s v="JOHNSON ELECTRIC GROUP DE MEXICO Boulevard Morelos No. 1109 Mega Parque Industrial Aeropuerto de Calera Calera Zacatecas 98519 Mexico JEG120120DD4"/>
    <s v="M19"/>
    <s v="I"/>
    <s v="LAND IMPO"/>
    <s v="67110002"/>
    <s v="NO COMMENTS"/>
    <m/>
    <m/>
    <s v="14"/>
    <s v="NO"/>
    <n v="0"/>
    <s v="NO"/>
    <m/>
    <m/>
    <m/>
  </r>
  <r>
    <s v="14"/>
    <s v="MXG"/>
    <n v="2193"/>
    <x v="3"/>
    <s v="Freight"/>
    <s v="FREIGHTRM-M-111-SI24-M19-L"/>
    <x v="1672"/>
    <n v="643641"/>
    <s v="ABRIL"/>
    <d v="2026-04-02T00:00:00"/>
    <m/>
    <s v="OTRO"/>
    <s v="SEA IMPO"/>
    <s v="OTRO"/>
    <n v="0"/>
    <n v="0"/>
    <n v="1468.4"/>
    <n v="0"/>
    <n v="0"/>
    <n v="1468.4"/>
    <s v="USD"/>
    <n v="1468.4"/>
    <d v="2025-01-01T00:00:00"/>
    <s v="JOHNSON ELECTRIC PVT LTD Survey No.88&amp;90. Meppur Thangal Road. Madavilagam. Chennai Chennai Tamil Nadu 600123 India"/>
    <s v="Chennai (ex Madras) Port. India"/>
    <s v="Manzanillo (MX) Port. Mexico"/>
    <s v="JOHNSON ELECTRIC GROUP DE MEXICO BOULEVARD MORELOS NO. 1109MEGA PARQUE INDUSTRIAL AEROPUERTO DE CALERA CALERA Zacatecas 98519 Mexico"/>
    <s v="M19"/>
    <s v="I"/>
    <s v="SEA IMPO"/>
    <n v="67110003"/>
    <s v="NO COMMENTS"/>
    <m/>
    <m/>
    <s v="14"/>
    <s v="NO"/>
    <n v="0"/>
    <s v="NO"/>
    <m/>
    <m/>
    <m/>
  </r>
  <r>
    <s v="14"/>
    <s v="MXG"/>
    <n v="2194"/>
    <x v="3"/>
    <s v="Freight"/>
    <s v="FREIGHTRM-M-135-SI24-M19-L"/>
    <x v="1673"/>
    <n v="643642"/>
    <s v="ABRIL"/>
    <d v="2026-04-02T00:00:00"/>
    <m/>
    <s v="OTRO"/>
    <s v="SEA IMPO"/>
    <s v="OTRO"/>
    <n v="0"/>
    <n v="0"/>
    <n v="2701.6"/>
    <n v="0"/>
    <n v="0"/>
    <n v="2701.6"/>
    <s v="USD"/>
    <n v="2701.6"/>
    <d v="2025-01-01T00:00:00"/>
    <s v="HOPEFUL RUBBER MANUFACTURING COMPANY LIMITED 2 On Yiu Street Siu Lek Yuen San Po Kong 999077 Hong Kong XAXX010101000"/>
    <s v="HKG - Hong Kong International Airport. China"/>
    <s v="Manzanillo (MX) Port. Mexico"/>
    <s v="JOHNSON ELECTRIC GROUP DE MEXICO Boulevard Morelos No. 1109 Mega Parque Industrial Aeropuerto de Calera Calera Zacatecas 98519 Mexico JEG120120DD4"/>
    <s v="M19"/>
    <s v="I"/>
    <s v="SEA IMPO"/>
    <n v="67110003"/>
    <s v="NO COMMENTS"/>
    <m/>
    <m/>
    <s v="14"/>
    <s v="NO"/>
    <n v="0"/>
    <s v="NO"/>
    <m/>
    <m/>
    <m/>
  </r>
  <r>
    <s v="14"/>
    <s v="MXG"/>
    <n v="2195"/>
    <x v="3"/>
    <s v="Freight"/>
    <s v="FREIGHTRM-M-137-SI24-M19-L"/>
    <x v="1674"/>
    <n v="643643"/>
    <s v="ABRIL"/>
    <d v="2026-04-02T00:00:00"/>
    <m/>
    <s v="OTRO"/>
    <s v="SEA IMPO"/>
    <s v="OTRO"/>
    <n v="0"/>
    <n v="0"/>
    <n v="1168.8"/>
    <n v="0"/>
    <n v="0"/>
    <n v="1168.8"/>
    <s v="USD"/>
    <n v="1168.8"/>
    <d v="2025-01-01T00:00:00"/>
    <s v="EJOT SE &amp; CO. KG // Herrenwiese 8 Bad Berleburg Ratingen 57319 Germany XEXX010101000"/>
    <s v="Hamburg Port. Germany"/>
    <s v="Altamira Port. Mexico"/>
    <s v="JOHNSON ELECTRIC GROUP DE MEXICO BOULEVARD MORELOS NO. 1109MEGA PARQUE INDUSTRIAL AEROPUERTO DE CALERA CALERA Zacatecas 98519 Mexico"/>
    <s v="M19"/>
    <s v="I"/>
    <s v="SEA IMPO"/>
    <n v="67110003"/>
    <s v="NO COMMENTS"/>
    <m/>
    <m/>
    <s v="14"/>
    <s v="NO"/>
    <n v="0"/>
    <s v="NO"/>
    <m/>
    <m/>
    <m/>
  </r>
  <r>
    <s v="14"/>
    <s v="MXG"/>
    <n v="2196"/>
    <x v="3"/>
    <s v="Freight"/>
    <s v="FREIGHTRM-J-0065LI24-M19"/>
    <x v="1675"/>
    <n v="643644"/>
    <s v="ABRIL"/>
    <d v="2026-04-02T00:00:00"/>
    <m/>
    <s v="OTRO"/>
    <s v="LAND IMPO"/>
    <s v="OTRO"/>
    <n v="0"/>
    <n v="0"/>
    <n v="320"/>
    <n v="0"/>
    <n v="0"/>
    <n v="320"/>
    <s v="USD"/>
    <n v="320"/>
    <d v="2024-09-23T00:00:00"/>
    <s v="SOLVCHEM 4704 Shank Road. Pearland. TX 77581"/>
    <s v="Pearland. TX"/>
    <s v="LAREDO. TX"/>
    <s v="TDS 14213 Transportation Ave. LAREDO. TX 78045"/>
    <s v="M19"/>
    <s v="I"/>
    <s v="LAND IMPO"/>
    <s v="67110002"/>
    <s v="NO COMMENTS"/>
    <m/>
    <m/>
    <s v="14"/>
    <s v="NO"/>
    <n v="0"/>
    <s v="NO"/>
    <m/>
    <m/>
    <m/>
  </r>
  <r>
    <s v="14"/>
    <s v="MXG"/>
    <n v="2197"/>
    <x v="3"/>
    <s v="Freight"/>
    <s v="FREIGHTRM-R-0239LI24-M19"/>
    <x v="1676"/>
    <n v="643645"/>
    <s v="ABRIL"/>
    <d v="2026-04-02T00:00:00"/>
    <m/>
    <s v="OTRO"/>
    <s v="LAND IMPO"/>
    <s v="OTRO"/>
    <n v="0"/>
    <n v="0"/>
    <n v="575"/>
    <n v="0"/>
    <n v="0"/>
    <n v="575"/>
    <s v="USD"/>
    <n v="575"/>
    <d v="2024-05-21T00:00:00"/>
    <s v="JZI INTERMODALOGISTICS 1111 Imeson Park Blvd.. Jacksonville. FL 32218"/>
    <s v="Jacksonville. FL"/>
    <s v="LAREDO. TX"/>
    <s v="TDS 14213 Transportation Ave. LAREDO. TX 78045"/>
    <s v="M19"/>
    <s v="I"/>
    <s v="LAND IMPO"/>
    <s v="67110002"/>
    <s v="NO COMMENTS"/>
    <m/>
    <m/>
    <s v="14"/>
    <s v="NO"/>
    <n v="0"/>
    <s v="NO"/>
    <m/>
    <m/>
    <m/>
  </r>
  <r>
    <s v="14"/>
    <s v="MXG"/>
    <n v="2198"/>
    <x v="3"/>
    <s v="Freight"/>
    <s v="FREIGHTRM-M-017-SI24-M19-L"/>
    <x v="1677"/>
    <n v="643646"/>
    <s v="ABRIL"/>
    <d v="2026-04-02T00:00:00"/>
    <m/>
    <s v="OTRO"/>
    <s v="SEA IMPO"/>
    <s v="OTRO"/>
    <n v="0"/>
    <n v="0"/>
    <n v="907.2"/>
    <n v="0"/>
    <n v="0"/>
    <n v="907.2"/>
    <s v="USD"/>
    <n v="907.2"/>
    <d v="2024-05-27T00:00:00"/>
    <s v="EJOT SE Im Herrengarten 1. 57319 Bad Berleburg. Alemania Germany DE2856816"/>
    <s v="Hamburg. Germany"/>
    <s v="Altamira. MEX. Mexico"/>
    <s v="JOHNSON ELECTRIC GROUP MEXICO BOULEVARD MORELOS NO. 1109. PARQUE INDUSTRIAL AEROPUERTO SUMER I CALERA ZACATECAS 98519 MEXICO JEG120120DD4"/>
    <s v="M19"/>
    <s v="I"/>
    <s v="SEA IMPO"/>
    <n v="67110003"/>
    <s v="NO COMMENTS"/>
    <m/>
    <m/>
    <s v="14"/>
    <s v="NO"/>
    <n v="0"/>
    <s v="NO"/>
    <m/>
    <m/>
    <m/>
  </r>
  <r>
    <s v="14"/>
    <s v="MXG"/>
    <n v="2199"/>
    <x v="4"/>
    <s v="Freight"/>
    <s v="FREIGHTPAQUETERIA"/>
    <x v="1"/>
    <s v="FAGDLE16918"/>
    <s v="ABRIL"/>
    <d v="2026-04-06T00:00:00"/>
    <s v="OTRO"/>
    <s v="VARIAS"/>
    <s v="AIR EXPO"/>
    <s v="OTRO"/>
    <n v="0"/>
    <n v="0"/>
    <n v="2516.06"/>
    <n v="402.56"/>
    <n v="0"/>
    <n v="2918.62"/>
    <s v="MXN"/>
    <n v="169.01116464375059"/>
    <s v="VARIAS"/>
    <s v="JEG"/>
    <s v="ZAC"/>
    <s v="USA"/>
    <s v="JENA"/>
    <s v="M19"/>
    <s v="O"/>
    <s v="AIR EXPO"/>
    <s v="59230000"/>
    <s v="NO COMMENTS"/>
    <m/>
    <m/>
    <s v="14"/>
    <s v="NO"/>
    <n v="0"/>
    <s v="NO"/>
    <m/>
    <m/>
    <m/>
  </r>
  <r>
    <s v="14"/>
    <s v="MXG"/>
    <n v="2200"/>
    <x v="4"/>
    <s v="Freight"/>
    <s v="FREIGHTPAQUETERIA"/>
    <x v="1"/>
    <s v="EXRGDL026272"/>
    <s v="ABRIL"/>
    <d v="2026-04-07T00:00:00"/>
    <s v="OTRO"/>
    <s v="VARIAS"/>
    <s v="AIR EXPO"/>
    <s v="OTRO"/>
    <n v="0"/>
    <n v="0"/>
    <n v="766"/>
    <n v="0"/>
    <n v="0"/>
    <n v="766"/>
    <s v="MXN"/>
    <n v="44.357453905309001"/>
    <s v="VARIAS"/>
    <s v="JEG"/>
    <s v="ZAC"/>
    <s v="USA"/>
    <s v="JENA"/>
    <s v="M19"/>
    <s v="O"/>
    <s v="AIR EXPO"/>
    <s v="59230000"/>
    <s v="NO COMMENTS"/>
    <m/>
    <m/>
    <s v="14"/>
    <s v="NO"/>
    <n v="0"/>
    <s v="NO"/>
    <m/>
    <m/>
    <m/>
  </r>
  <r>
    <s v="14"/>
    <s v="MXG"/>
    <n v="2201"/>
    <x v="5"/>
    <s v="STORAGE"/>
    <s v="STORAGEINVENTARIO"/>
    <x v="71"/>
    <s v="R02774"/>
    <s v="ABRIL"/>
    <d v="2026-03-31T00:00:00"/>
    <m/>
    <s v="OTRO"/>
    <s v="LAND EXPO"/>
    <s v="OTRO"/>
    <n v="0"/>
    <n v="0"/>
    <n v="540"/>
    <n v="0"/>
    <n v="0"/>
    <n v="540"/>
    <s v="USD"/>
    <n v="540"/>
    <s v="VARIAS"/>
    <s v="JEG"/>
    <s v="ZAC"/>
    <s v="USA"/>
    <s v="MDS"/>
    <s v="M19"/>
    <s v="O"/>
    <s v="LAND EXPO"/>
    <n v="75640000"/>
    <s v="NO COMMENTS"/>
    <m/>
    <m/>
    <s v="14"/>
    <s v="NO"/>
    <n v="0"/>
    <s v="NO"/>
    <m/>
    <m/>
    <m/>
  </r>
  <r>
    <s v="14"/>
    <s v="MXG"/>
    <n v="2202"/>
    <x v="5"/>
    <s v="STORAGE"/>
    <s v="STORAGEINVENTARIO"/>
    <x v="71"/>
    <s v="R02786"/>
    <s v="ABRIL"/>
    <d v="2026-04-02T00:00:00"/>
    <m/>
    <s v="OTRO"/>
    <s v="LAND EXPO"/>
    <s v="OTRO"/>
    <n v="0"/>
    <n v="0"/>
    <n v="252"/>
    <n v="0"/>
    <n v="0"/>
    <n v="252"/>
    <s v="USD"/>
    <n v="252"/>
    <s v="VARIAS"/>
    <s v="JEG"/>
    <s v="ZAC"/>
    <s v="USA"/>
    <s v="MDS"/>
    <s v="M19"/>
    <s v="O"/>
    <s v="LAND EXPO"/>
    <n v="75640000"/>
    <s v="NO COMMENTS"/>
    <m/>
    <m/>
    <s v="14"/>
    <s v="NO"/>
    <n v="0"/>
    <s v="NO"/>
    <m/>
    <m/>
    <m/>
  </r>
  <r>
    <s v="14"/>
    <s v="MXG"/>
    <n v="2203"/>
    <x v="5"/>
    <s v="STORAGE"/>
    <s v="STORAGEINVENTARIO"/>
    <x v="71"/>
    <s v="I02582"/>
    <s v="ABRIL"/>
    <d v="2026-04-01T00:00:00"/>
    <m/>
    <s v="OTRO"/>
    <s v="LAND EXPO"/>
    <s v="OTRO"/>
    <n v="0"/>
    <n v="0"/>
    <n v="8343"/>
    <n v="0"/>
    <n v="0"/>
    <n v="8343"/>
    <s v="USD"/>
    <n v="8343"/>
    <s v="VARIAS"/>
    <s v="JEG"/>
    <s v="ZAC"/>
    <s v="USA"/>
    <s v="MDS"/>
    <s v="M19"/>
    <s v="O"/>
    <s v="LAND EXPO"/>
    <n v="75640000"/>
    <s v="NO COMMENTS"/>
    <m/>
    <m/>
    <s v="14"/>
    <s v="NO"/>
    <n v="0"/>
    <s v="NO"/>
    <m/>
    <m/>
    <m/>
  </r>
  <r>
    <s v="14"/>
    <s v="MXG"/>
    <n v="2204"/>
    <x v="6"/>
    <s v="Freight"/>
    <s v="FREIGHTFG-R-2177LE25.M19"/>
    <x v="1511"/>
    <n v="57752"/>
    <s v="ABRIL"/>
    <d v="2026-04-03T00:00:00"/>
    <s v="3483 - 6087321"/>
    <s v="OTRO"/>
    <s v="LAND EXPO"/>
    <s v="CB-022"/>
    <n v="0"/>
    <n v="0"/>
    <n v="5250"/>
    <n v="0"/>
    <n v="0"/>
    <n v="5250"/>
    <s v="USD"/>
    <n v="5250"/>
    <d v="2026-03-24T00:00:00"/>
    <s v="JOHNSON ELECTRIC GROUP MEXICO, S. DE R.L.C.V."/>
    <s v="USA"/>
    <s v="USA"/>
    <s v="MEMPHIS DISTRIBUTION SERVICES"/>
    <s v="M19"/>
    <s v="O"/>
    <s v="LAND EXPO"/>
    <s v="59210003"/>
    <s v="NO COMMENTS"/>
    <m/>
    <m/>
    <s v="14"/>
    <s v="NO"/>
    <n v="0"/>
    <s v="NO"/>
    <m/>
    <m/>
    <m/>
  </r>
  <r>
    <s v="14"/>
    <s v="MXG"/>
    <n v="2205"/>
    <x v="6"/>
    <s v="Freight"/>
    <s v="FREIGHTFG-R-2173LE25.M19"/>
    <x v="1678"/>
    <n v="57753"/>
    <s v="ABRIL"/>
    <d v="2026-04-03T00:00:00"/>
    <s v="3483 - 6087321"/>
    <s v="OTRO"/>
    <s v="LAND EXPO"/>
    <s v="4WX9841"/>
    <n v="0"/>
    <n v="0"/>
    <n v="5695"/>
    <n v="0"/>
    <n v="0"/>
    <n v="5695"/>
    <s v="USD"/>
    <n v="5695"/>
    <d v="2026-03-25T00:00:00"/>
    <s v="JOHNSON ELECTRIC GROUP MEXICO, S. DE R.L.C.V."/>
    <s v="USA"/>
    <s v="USA"/>
    <s v="APX WAREHOUSE "/>
    <s v="M19"/>
    <s v="O"/>
    <s v="LAND EXPO"/>
    <s v="59210003"/>
    <s v="NO COMMENTS"/>
    <m/>
    <m/>
    <s v="14"/>
    <s v="NO"/>
    <n v="0"/>
    <s v="NO"/>
    <m/>
    <m/>
    <m/>
  </r>
  <r>
    <s v="14"/>
    <s v="MXG"/>
    <n v="2206"/>
    <x v="6"/>
    <s v="Freight"/>
    <s v="FREIGHTFG-R-2174LE25.M01"/>
    <x v="1679"/>
    <n v="57754"/>
    <s v="ABRIL"/>
    <d v="2026-04-03T00:00:00"/>
    <s v="3483 - 6087321"/>
    <s v="OTRO"/>
    <s v="LAND EXPO"/>
    <s v="4WX9865"/>
    <n v="0"/>
    <n v="0"/>
    <n v="4545"/>
    <n v="0"/>
    <n v="0"/>
    <n v="4545"/>
    <s v="USD"/>
    <n v="4545"/>
    <d v="2026-03-28T00:00:00"/>
    <s v="JOHNSON ELECTRIC GROUP MEXICO, S. DE R.L.C.V."/>
    <s v="USA"/>
    <s v="USA"/>
    <s v="MEMPHIS DISTRIBUTION SERVICES"/>
    <s v="M01"/>
    <s v="O"/>
    <s v="LAND EXPO"/>
    <s v="59210003"/>
    <s v="NO COMMENTS"/>
    <m/>
    <m/>
    <s v="14"/>
    <s v="NO"/>
    <n v="0"/>
    <s v="NO"/>
    <m/>
    <m/>
    <m/>
  </r>
  <r>
    <s v="14"/>
    <s v="MXG"/>
    <n v="2207"/>
    <x v="6"/>
    <s v="Freight"/>
    <s v="FREIGHTFG-R-2175LE25.M19"/>
    <x v="1680"/>
    <n v="57755"/>
    <s v="ABRIL"/>
    <d v="2026-04-03T00:00:00"/>
    <s v="3483 - 6087321"/>
    <s v="OTRO"/>
    <s v="LAND EXPO"/>
    <s v="4WU7990"/>
    <n v="0"/>
    <n v="0"/>
    <n v="5197"/>
    <n v="0"/>
    <n v="0"/>
    <n v="5197"/>
    <s v="USD"/>
    <n v="5197"/>
    <d v="2026-03-28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14"/>
    <s v="SI"/>
    <n v="5197"/>
    <s v="SI"/>
    <m/>
    <m/>
    <m/>
  </r>
  <r>
    <s v="14"/>
    <s v="MXG"/>
    <n v="2208"/>
    <x v="6"/>
    <s v="Freight"/>
    <s v="FREIGHTFG-R-2176LE25.M19"/>
    <x v="1681"/>
    <n v="57756"/>
    <s v="ABRIL"/>
    <d v="2026-04-03T00:00:00"/>
    <s v="3483 - 6087321"/>
    <s v="OTRO"/>
    <s v="LAND EXPO"/>
    <s v="TA002"/>
    <n v="0"/>
    <n v="0"/>
    <n v="5347"/>
    <n v="0"/>
    <n v="0"/>
    <n v="5347"/>
    <s v="USD"/>
    <n v="5347"/>
    <d v="2026-03-28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14"/>
    <s v="SI"/>
    <n v="5347"/>
    <s v="SI"/>
    <m/>
    <m/>
    <m/>
  </r>
  <r>
    <s v="14"/>
    <s v="MXG"/>
    <n v="2209"/>
    <x v="6"/>
    <s v="Freight"/>
    <s v="FREIGHTFG-R-2178LE25.M46-M45"/>
    <x v="1682"/>
    <n v="57757"/>
    <s v="ABRIL"/>
    <d v="2026-04-03T00:00:00"/>
    <s v="3483 - 6087321"/>
    <s v="OTRO"/>
    <s v="LAND EXPO"/>
    <n v="561361"/>
    <n v="0"/>
    <n v="0"/>
    <n v="6025"/>
    <n v="0"/>
    <n v="0"/>
    <n v="6025"/>
    <s v="USD"/>
    <n v="6025"/>
    <d v="2026-03-28T00:00:00"/>
    <s v="JOHNSON ELECTRIC GROUP MEXICO, S. DE R.L.C.V."/>
    <s v="USA"/>
    <s v="USA"/>
    <s v="APX WAREHOUSE "/>
    <s v="M46"/>
    <s v="O"/>
    <s v="LAND EXPO"/>
    <s v="59210003"/>
    <s v="NO COMMENTS"/>
    <m/>
    <m/>
    <s v="14"/>
    <s v="NO"/>
    <n v="0"/>
    <s v="NO"/>
    <m/>
    <m/>
    <m/>
  </r>
  <r>
    <s v="14"/>
    <s v="MXG"/>
    <n v="2210"/>
    <x v="15"/>
    <s v="Freight"/>
    <s v="FREIGHTFG-V-026-VIE26-M01"/>
    <x v="888"/>
    <s v="MX-1106"/>
    <s v="ABRIL"/>
    <d v="2026-03-30T00:00:00"/>
    <s v="26-730-3658-6001827"/>
    <s v="NISSAN"/>
    <s v="SEA IMPO"/>
    <s v="RABON"/>
    <n v="0"/>
    <n v="0"/>
    <n v="12000"/>
    <n v="1920"/>
    <n v="480"/>
    <n v="13440"/>
    <s v="MXN"/>
    <n v="778.28221995737988"/>
    <d v="2026-03-30T00:00:00"/>
    <s v="JEG"/>
    <s v="ZAC"/>
    <s v="AGS"/>
    <s v="NISSAN"/>
    <s v="M01"/>
    <s v="O"/>
    <s v="LAND EXPO"/>
    <s v="59210003"/>
    <s v="NO COMMENTS"/>
    <m/>
    <m/>
    <s v="14"/>
    <s v="NO"/>
    <n v="0"/>
    <s v="NO"/>
    <m/>
    <m/>
    <m/>
  </r>
  <r>
    <s v="14"/>
    <s v="MXG"/>
    <n v="2211"/>
    <x v="15"/>
    <s v="Freight"/>
    <s v="FREIGHTRM-R-042-SI26-M19"/>
    <x v="1683"/>
    <s v="MX-1107"/>
    <s v="ABRIL"/>
    <d v="2026-03-30T00:00:00"/>
    <m/>
    <s v="MACH LUZ"/>
    <s v="SEA IMPO"/>
    <s v="LIGERO"/>
    <n v="0"/>
    <n v="0"/>
    <n v="16905"/>
    <n v="2704.8"/>
    <n v="676.2"/>
    <n v="18933.599999999999"/>
    <s v="MXN"/>
    <n v="1096.4050773649587"/>
    <d v="2026-03-31T00:00:00"/>
    <s v="MACH LUZ"/>
    <s v="QRO"/>
    <s v="ZCL"/>
    <s v="JEG"/>
    <s v="M19"/>
    <s v="I"/>
    <s v="SEA IMPO"/>
    <n v="67110003"/>
    <s v="NO COMMENTS"/>
    <m/>
    <m/>
    <s v="14"/>
    <s v="NO"/>
    <n v="0"/>
    <s v="NO"/>
    <m/>
    <m/>
    <m/>
  </r>
  <r>
    <s v="14"/>
    <s v="MXG"/>
    <n v="2212"/>
    <x v="15"/>
    <s v="Freight"/>
    <s v="FREIGHTFG-V-031-V1E26-M23.1"/>
    <x v="1684"/>
    <s v="MX-1108"/>
    <s v="ABRIL"/>
    <d v="2026-04-02T00:00:00"/>
    <s v="26-730-3658-6001846"/>
    <s v="BOSCH"/>
    <s v="SEA IMPO"/>
    <s v="LIGERO"/>
    <n v="0"/>
    <n v="0"/>
    <n v="8715"/>
    <n v="1394.4"/>
    <n v="348.6"/>
    <n v="9760.7999999999993"/>
    <s v="MXN"/>
    <n v="565.22746224404705"/>
    <d v="2026-04-02T00:00:00"/>
    <s v="JEG"/>
    <s v="ZAC"/>
    <s v="SLP"/>
    <s v="BOCH"/>
    <s v="M23"/>
    <s v="O"/>
    <s v="LAND EXPO"/>
    <s v="59210003"/>
    <s v="NO COMMENTS"/>
    <m/>
    <m/>
    <s v="14"/>
    <s v="NO"/>
    <n v="0"/>
    <s v="NO"/>
    <m/>
    <m/>
    <m/>
  </r>
  <r>
    <s v="14"/>
    <s v="MXG"/>
    <n v="2213"/>
    <x v="7"/>
    <s v="STORAGE"/>
    <s v="STORAGERM-J-1260LI26-M19 "/>
    <x v="1685"/>
    <n v="147222"/>
    <s v="ABRIL"/>
    <d v="2026-03-30T00:00:00"/>
    <s v="240-3483-6089030"/>
    <s v="2 GUIAS"/>
    <s v="LAND IMPO"/>
    <s v="CAJA: P8477"/>
    <n v="0"/>
    <n v="0"/>
    <n v="224.5"/>
    <n v="0"/>
    <n v="0"/>
    <n v="224.5"/>
    <s v="USD"/>
    <n v="224.5"/>
    <d v="2026-03-02T00:00:00"/>
    <s v="DICEX"/>
    <s v="LDO"/>
    <s v="ZCL"/>
    <s v="JOHNSON MX"/>
    <s v="M19"/>
    <s v="I"/>
    <s v="LAND IMPO"/>
    <s v="67115005"/>
    <s v="NO COMMENTS"/>
    <m/>
    <m/>
    <s v="14"/>
    <s v="NO"/>
    <n v="0"/>
    <s v="NO"/>
    <m/>
    <m/>
    <m/>
  </r>
  <r>
    <s v="14"/>
    <s v="MXG"/>
    <n v="2214"/>
    <x v="7"/>
    <s v="STORAGE"/>
    <s v="STORAGERM-J-1260LI26-M19"/>
    <x v="1686"/>
    <n v="147223"/>
    <s v="ABRIL"/>
    <d v="2026-03-30T00:00:00"/>
    <s v="240-3483-6089030"/>
    <s v="15 GUIAS"/>
    <s v="LAND IMPO"/>
    <s v="CAJA: P8751"/>
    <n v="0"/>
    <n v="0"/>
    <n v="710.4"/>
    <n v="0"/>
    <n v="0"/>
    <n v="710.4"/>
    <s v="USD"/>
    <n v="710.4"/>
    <d v="2026-03-04T00:00:00"/>
    <s v="DICEX"/>
    <s v="LDO"/>
    <s v="ZCL"/>
    <s v="JOHNSON MX"/>
    <s v="M19"/>
    <s v="I"/>
    <s v="LAND IMPO"/>
    <s v="67115005"/>
    <s v="NO COMMENTS"/>
    <m/>
    <m/>
    <s v="14"/>
    <s v="NO"/>
    <n v="0"/>
    <s v="NO"/>
    <m/>
    <m/>
    <m/>
  </r>
  <r>
    <s v="14"/>
    <s v="MXG"/>
    <n v="2215"/>
    <x v="7"/>
    <s v="STORAGE"/>
    <s v="STORAGERM-J-1305I26-M19"/>
    <x v="1687"/>
    <n v="147265"/>
    <s v="ABRIL"/>
    <d v="2026-04-01T00:00:00"/>
    <s v="240-3483-6089034"/>
    <s v="16 GUIAS"/>
    <s v="LAND IMPO"/>
    <s v="CAJA: 530692"/>
    <n v="0"/>
    <n v="0"/>
    <n v="972.25"/>
    <n v="0"/>
    <n v="0"/>
    <n v="972.25"/>
    <s v="USD"/>
    <n v="972.25"/>
    <d v="2026-03-13T00:00:00"/>
    <s v="DICEX"/>
    <s v="LDO"/>
    <s v="ZCL"/>
    <s v="JOHNSON MX"/>
    <s v="M19"/>
    <s v="I"/>
    <s v="LAND IMPO"/>
    <s v="67115005"/>
    <s v="NO COMMENTS"/>
    <m/>
    <m/>
    <s v="14"/>
    <s v="NO"/>
    <n v="0"/>
    <s v="NO"/>
    <m/>
    <m/>
    <m/>
  </r>
  <r>
    <s v="14"/>
    <s v="MXG"/>
    <n v="2216"/>
    <x v="7"/>
    <s v="STORAGE"/>
    <s v="STORAGERM-J-1158LI26-M19.1"/>
    <x v="755"/>
    <n v="147266"/>
    <s v="ABRIL"/>
    <d v="2026-04-01T00:00:00"/>
    <s v="240-3483-6089015"/>
    <s v="11 GUIAS"/>
    <s v="LAND IMPO"/>
    <s v="CAJA: CB-057"/>
    <n v="0"/>
    <n v="0"/>
    <n v="529.25"/>
    <n v="0"/>
    <n v="0"/>
    <n v="529.25"/>
    <s v="USD"/>
    <n v="529.25"/>
    <d v="2026-01-23T00:00:00"/>
    <s v="DICEX"/>
    <s v="LDO"/>
    <s v="ZCL"/>
    <s v="JOHNSON MX"/>
    <s v="M19"/>
    <s v="I"/>
    <s v="LAND IMPO"/>
    <s v="67115005"/>
    <s v="NO COMMENTS"/>
    <m/>
    <m/>
    <s v="14"/>
    <s v="NO"/>
    <n v="0"/>
    <s v="NO"/>
    <m/>
    <m/>
    <m/>
  </r>
  <r>
    <s v="14"/>
    <s v="MXG"/>
    <n v="2217"/>
    <x v="7"/>
    <s v="STORAGE"/>
    <s v="STORAGERM-J-1314LI26- M19"/>
    <x v="1688"/>
    <n v="147267"/>
    <s v="ABRIL"/>
    <d v="2026-04-01T00:00:00"/>
    <s v="240-3483-6089036"/>
    <s v="12 GUIAS"/>
    <s v="LAND IMPO"/>
    <s v="CAJA: 697174"/>
    <n v="0"/>
    <n v="0"/>
    <n v="633.04999999999995"/>
    <n v="0"/>
    <n v="0"/>
    <n v="633.04999999999995"/>
    <s v="USD"/>
    <n v="633.04999999999995"/>
    <d v="2026-03-20T00:00:00"/>
    <s v="DICEX"/>
    <s v="LDO"/>
    <s v="ZCL"/>
    <s v="JOHNSON MX"/>
    <s v="M19"/>
    <s v="I"/>
    <s v="LAND IMPO"/>
    <s v="67115005"/>
    <s v="NO COMMENTS"/>
    <m/>
    <m/>
    <s v="14"/>
    <s v="NO"/>
    <n v="0"/>
    <s v="NO"/>
    <m/>
    <m/>
    <m/>
  </r>
  <r>
    <s v="14"/>
    <s v="MXG"/>
    <n v="2218"/>
    <x v="7"/>
    <s v="STORAGE"/>
    <s v="STORAGEFG-R-2178LE25.M19"/>
    <x v="1689"/>
    <n v="147279"/>
    <s v="ABRIL"/>
    <d v="2026-04-02T00:00:00"/>
    <m/>
    <n v="6171220"/>
    <s v="LAND IMPO"/>
    <s v="OTRO"/>
    <n v="0"/>
    <n v="0"/>
    <n v="57.9"/>
    <n v="0"/>
    <n v="0"/>
    <n v="57.9"/>
    <s v="USD"/>
    <n v="57.9"/>
    <s v="VARIAS"/>
    <s v="LDO"/>
    <s v="LDO"/>
    <s v="ZCL"/>
    <s v="JOHNSON MX"/>
    <s v="M19"/>
    <s v="O"/>
    <s v="LAND EXPO"/>
    <n v="75640000"/>
    <s v="NO COMMENTS"/>
    <m/>
    <m/>
    <s v="14"/>
    <s v="NO"/>
    <n v="0"/>
    <s v="NO"/>
    <m/>
    <m/>
    <m/>
  </r>
  <r>
    <s v="14"/>
    <s v="MXG"/>
    <n v="2219"/>
    <x v="7"/>
    <s v="STORAGE"/>
    <s v="STORAGEFG-R-1989LE25.M19"/>
    <x v="483"/>
    <n v="147281"/>
    <s v="ABRIL"/>
    <d v="2026-04-02T00:00:00"/>
    <m/>
    <s v="6169430"/>
    <s v="LAND IMPO"/>
    <s v="OTRO"/>
    <n v="0"/>
    <n v="0"/>
    <n v="104.3"/>
    <n v="0"/>
    <n v="0"/>
    <n v="104.3"/>
    <s v="USD"/>
    <n v="104.3"/>
    <s v="VARIAS"/>
    <s v="LDO"/>
    <s v="LDO"/>
    <s v="ZCL"/>
    <s v="JOHNSON MX"/>
    <s v="M19"/>
    <s v="O"/>
    <s v="LAND EXPO"/>
    <n v="75640000"/>
    <s v="NO COMMENTS"/>
    <m/>
    <m/>
    <s v="14"/>
    <s v="NO"/>
    <n v="0"/>
    <s v="NO"/>
    <m/>
    <m/>
    <m/>
  </r>
  <r>
    <s v="14"/>
    <s v="MXG"/>
    <n v="2220"/>
    <x v="8"/>
    <s v="FREIGHT "/>
    <s v="FREIGHT RM-R-032-SI26-M19"/>
    <x v="1369"/>
    <n v="4969"/>
    <s v="ABRIL"/>
    <d v="2026-03-30T00:00:00"/>
    <m/>
    <s v="OTRO"/>
    <s v="LAND IMPO"/>
    <s v="MSMU 7136309"/>
    <n v="0"/>
    <n v="0"/>
    <n v="54000"/>
    <n v="8640"/>
    <n v="2160"/>
    <n v="60480"/>
    <s v="MXN"/>
    <n v="3502.2699898082092"/>
    <d v="2026-04-01T00:00:00"/>
    <s v="ELETTROSUD STL"/>
    <s v="ALT"/>
    <s v="ZAC"/>
    <s v="JEG"/>
    <s v="M19"/>
    <s v="I"/>
    <s v="SEA IMPO"/>
    <n v="67110003"/>
    <s v="NO COMMENTS"/>
    <m/>
    <m/>
    <s v="14"/>
    <s v="NO"/>
    <n v="0"/>
    <s v="NO"/>
    <m/>
    <m/>
    <m/>
  </r>
  <r>
    <s v="14"/>
    <s v="MXG"/>
    <n v="2221"/>
    <x v="8"/>
    <s v="FREIGHT "/>
    <s v="FREIGHT RM-R-031-SI26-M19"/>
    <x v="1366"/>
    <n v="4969"/>
    <s v="ABRIL"/>
    <d v="2026-03-30T00:00:00"/>
    <m/>
    <s v="OTRO"/>
    <s v="LAND IMPO"/>
    <s v="HAMU 3679081"/>
    <n v="0"/>
    <n v="0"/>
    <n v="0"/>
    <n v="0"/>
    <n v="0"/>
    <n v="0"/>
    <s v="MXN"/>
    <n v="0"/>
    <s v="VARIAS"/>
    <s v="ELETTROSUD STL"/>
    <s v="ALT"/>
    <s v="ZAC"/>
    <s v="JEG"/>
    <s v="M19"/>
    <s v="I"/>
    <s v="SEA IMPO"/>
    <n v="67110003"/>
    <s v="NO COMMENTS"/>
    <m/>
    <m/>
    <s v="14"/>
    <s v="NO"/>
    <n v="0"/>
    <s v="NO"/>
    <m/>
    <m/>
    <m/>
  </r>
  <r>
    <s v="14"/>
    <s v="MXG"/>
    <n v="2222"/>
    <x v="8"/>
    <s v="FREIGHT "/>
    <s v="FREIGHT RM-A-031-SI26-M19-L"/>
    <x v="1590"/>
    <n v="4972"/>
    <s v="ABRIL"/>
    <d v="2026-03-31T00:00:00"/>
    <m/>
    <s v="OTRO"/>
    <s v="LAND IMPO"/>
    <s v="CARGA SUELTA "/>
    <n v="0"/>
    <n v="0"/>
    <n v="27750"/>
    <n v="4440"/>
    <n v="1110"/>
    <n v="31080"/>
    <s v="MXN"/>
    <n v="1799.777633651441"/>
    <d v="2026-04-02T00:00:00"/>
    <s v="VARIOUS"/>
    <s v="ALT"/>
    <s v="ZAC"/>
    <s v="JEG"/>
    <s v="M19"/>
    <s v="I"/>
    <s v="SEA IMPO"/>
    <n v="67110003"/>
    <s v="NO COMMENTS"/>
    <m/>
    <m/>
    <s v="14"/>
    <s v="NO"/>
    <n v="0"/>
    <s v="NO"/>
    <m/>
    <m/>
    <m/>
  </r>
  <r>
    <s v="14"/>
    <s v="MXG"/>
    <n v="2223"/>
    <x v="19"/>
    <s v="FREIGHT "/>
    <s v="FREIGHT RM-J-1289LI26-M23"/>
    <x v="1690"/>
    <s v="9498494-1"/>
    <s v="ABRIL"/>
    <d v="2026-03-31T00:00:00"/>
    <s v="OTRO"/>
    <s v="1420-1E90020/1201-1E90108"/>
    <s v="LAND IMPO"/>
    <s v="OTRO"/>
    <n v="0"/>
    <n v="0"/>
    <n v="2200"/>
    <n v="0"/>
    <n v="0"/>
    <n v="2200"/>
    <s v="USD"/>
    <n v="2200"/>
    <s v="VARIAS"/>
    <s v="Metrican Stamping, LLC"/>
    <s v="USA"/>
    <s v="USA"/>
    <s v="TDS"/>
    <s v="M23"/>
    <s v="I"/>
    <s v="LAND IMPO"/>
    <s v="67110002"/>
    <s v="NO COMMENTS"/>
    <m/>
    <m/>
    <s v="14"/>
    <s v="NO"/>
    <n v="0"/>
    <s v="NO"/>
    <m/>
    <m/>
    <m/>
  </r>
  <r>
    <s v="14"/>
    <s v="MXG"/>
    <n v="2224"/>
    <x v="19"/>
    <s v="FREIGHT "/>
    <s v="FREIGHT RM-J-1294LI26-M19"/>
    <x v="1691"/>
    <s v="9503524-1"/>
    <s v="ABRIL"/>
    <d v="2026-04-01T00:00:00"/>
    <s v="OTRO"/>
    <n v="6155627"/>
    <s v="LAND IMPO"/>
    <s v="OTRO"/>
    <n v="0"/>
    <n v="0"/>
    <n v="1955"/>
    <n v="0"/>
    <n v="0"/>
    <n v="1955"/>
    <s v="USD"/>
    <n v="1955"/>
    <s v="VARIAS"/>
    <s v="MDS"/>
    <s v="USA"/>
    <s v="USA"/>
    <s v="BRIDGEWATERS INTERIORS"/>
    <s v="M19"/>
    <s v="I"/>
    <s v="LAND IMPO"/>
    <s v="67110002"/>
    <s v="NO COMMENTS"/>
    <m/>
    <m/>
    <s v="14"/>
    <s v="NO"/>
    <n v="0"/>
    <s v="NO"/>
    <m/>
    <m/>
    <m/>
  </r>
  <r>
    <s v="14"/>
    <s v="MXG"/>
    <n v="2225"/>
    <x v="19"/>
    <s v="FREIGHT "/>
    <s v="FREIGHT RM-J-1309LI26-M19"/>
    <x v="1692"/>
    <s v="9518884-1"/>
    <s v="ABRIL"/>
    <d v="2026-04-03T00:00:00"/>
    <s v="OTRO"/>
    <s v="6161126/6169217/6169216"/>
    <s v="LAND IMPO"/>
    <s v="OTRO"/>
    <n v="0"/>
    <n v="0"/>
    <n v="2450"/>
    <n v="0"/>
    <n v="0"/>
    <n v="2450"/>
    <s v="USD"/>
    <n v="2450"/>
    <s v="VARIAS"/>
    <s v="MDS"/>
    <s v="USA"/>
    <s v="USA"/>
    <s v="VARIOUS"/>
    <s v="M19"/>
    <s v="I"/>
    <s v="LAND IMPO"/>
    <s v="67110002"/>
    <s v="NO COMMENTS"/>
    <m/>
    <m/>
    <s v="14"/>
    <s v="NO"/>
    <n v="0"/>
    <s v="NO"/>
    <m/>
    <m/>
    <m/>
  </r>
  <r>
    <s v="15"/>
    <s v="MXG"/>
    <n v="2226"/>
    <x v="10"/>
    <s v="Broker"/>
    <s v="BROKERFG-V-053-V1E26-M19"/>
    <x v="1693"/>
    <s v="SAGS 33984"/>
    <s v="ABRIL"/>
    <d v="2026-04-08T00:00:00"/>
    <s v="3658-6001002"/>
    <s v="OTRO"/>
    <s v="EXPORTACION"/>
    <s v="V1"/>
    <n v="0"/>
    <n v="0"/>
    <n v="4535.26"/>
    <n v="342.44"/>
    <n v="0"/>
    <n v="4877.7"/>
    <s v="MXN"/>
    <n v="281.62240184757502"/>
    <d v="2026-04-06T00:00:00"/>
    <s v="JEG"/>
    <s v="MEX"/>
    <s v="ZAC"/>
    <s v="GENERAL MOTORS"/>
    <s v="M19"/>
    <s v="O"/>
    <s v="LAND EXPO"/>
    <s v="59210003"/>
    <s v="NO COMMENTS"/>
    <m/>
    <m/>
    <s v="15"/>
    <s v="NO"/>
    <n v="0"/>
    <s v="NO"/>
    <m/>
    <m/>
    <m/>
  </r>
  <r>
    <s v="15"/>
    <s v="MXG"/>
    <n v="2227"/>
    <x v="10"/>
    <s v="Broker"/>
    <s v="BROKERFG-V-052-V1E26-M19"/>
    <x v="1694"/>
    <s v="SAGS 33985"/>
    <s v="ABRIL"/>
    <d v="2026-04-08T00:00:00"/>
    <s v="3658-6001155"/>
    <s v="OTRO"/>
    <s v="EXPORTACION"/>
    <s v="V1"/>
    <n v="0"/>
    <n v="0"/>
    <n v="4204.58"/>
    <n v="289.52999999999997"/>
    <n v="0"/>
    <n v="4494.1099999999997"/>
    <s v="MXN"/>
    <n v="259.47517321016164"/>
    <d v="2026-04-06T00:00:00"/>
    <s v="JEG"/>
    <s v="MEX"/>
    <s v="ZAC"/>
    <s v="GENERAL MOTORS"/>
    <s v="M19"/>
    <s v="O"/>
    <s v="LAND EXPO"/>
    <s v="59210003"/>
    <s v="NO COMMENTS"/>
    <m/>
    <m/>
    <s v="15"/>
    <s v="NO"/>
    <n v="0"/>
    <s v="NO"/>
    <m/>
    <m/>
    <m/>
  </r>
  <r>
    <s v="15"/>
    <s v="MXG"/>
    <n v="2228"/>
    <x v="10"/>
    <s v="Broker"/>
    <s v="BROKERRM-V-067-V1I26-M19"/>
    <x v="1302"/>
    <s v="SAGS 33991"/>
    <s v="ABRIL"/>
    <d v="2026-04-09T00:00:00"/>
    <s v="3658-6001802"/>
    <s v="OTRO"/>
    <s v="IMPORTACION"/>
    <s v="V1"/>
    <n v="0"/>
    <n v="0"/>
    <n v="1183.6500000000001"/>
    <n v="189.39"/>
    <n v="0"/>
    <n v="1373.04"/>
    <s v="MXN"/>
    <n v="79.274826789838329"/>
    <d v="2026-04-08T00:00:00"/>
    <s v="ASAHI KASEI PLASTICS MEXICO SA DE CV"/>
    <s v="ZAC"/>
    <s v="MEX"/>
    <s v="JEG"/>
    <s v="M19"/>
    <s v="I"/>
    <s v="LAND IMPO"/>
    <s v="67110002"/>
    <s v="NO COMMENTS"/>
    <m/>
    <m/>
    <s v="15"/>
    <s v="NO"/>
    <n v="0"/>
    <s v="NO"/>
    <m/>
    <m/>
    <m/>
  </r>
  <r>
    <s v="15"/>
    <s v="MXG"/>
    <n v="2229"/>
    <x v="10"/>
    <s v="Broker"/>
    <s v="BROKERFG-V-022-V1E26-M01"/>
    <x v="1291"/>
    <s v="SAGS 33992"/>
    <s v="ABRIL"/>
    <d v="2026-04-09T00:00:00"/>
    <s v="3658-6001806"/>
    <s v="OTRO"/>
    <s v="EXPORTACION"/>
    <s v="V1"/>
    <n v="0"/>
    <n v="0"/>
    <n v="1348.99"/>
    <n v="215.84"/>
    <n v="0"/>
    <n v="1564.83"/>
    <s v="MXN"/>
    <n v="90.348152424942256"/>
    <d v="2026-04-08T00:00:00"/>
    <s v="JEG"/>
    <s v="MEX"/>
    <s v="ZAC"/>
    <s v="CEBI INDUSTRIAS"/>
    <s v="M01"/>
    <s v="O"/>
    <s v="LAND EXPO"/>
    <s v="59210003"/>
    <s v="NO COMMENTS"/>
    <m/>
    <m/>
    <s v="15"/>
    <s v="NO"/>
    <n v="0"/>
    <s v="NO"/>
    <m/>
    <m/>
    <m/>
  </r>
  <r>
    <s v="15"/>
    <s v="MXG"/>
    <n v="2230"/>
    <x v="10"/>
    <s v="Broker"/>
    <s v="BROKERFG-V-025-V1E26-M19"/>
    <x v="1178"/>
    <s v="SAGS 33990"/>
    <s v="ABRIL"/>
    <d v="2026-04-09T00:00:00"/>
    <s v="3658-6001819"/>
    <s v="OTRO"/>
    <s v="EXPORTACION"/>
    <s v="V1"/>
    <n v="0"/>
    <n v="0"/>
    <n v="6061.18"/>
    <n v="969.79"/>
    <n v="0"/>
    <n v="7030.97"/>
    <s v="MXN"/>
    <n v="405.94515011547344"/>
    <d v="2026-04-07T00:00:00"/>
    <s v="JEG"/>
    <s v="MEX"/>
    <s v="ZAC"/>
    <s v="GENERAL MOTORS"/>
    <s v="M19"/>
    <s v="O"/>
    <s v="LAND EXPO"/>
    <s v="59210003"/>
    <s v="NO COMMENTS"/>
    <m/>
    <m/>
    <s v="15"/>
    <s v="NO"/>
    <n v="0"/>
    <s v="NO"/>
    <m/>
    <m/>
    <m/>
  </r>
  <r>
    <s v="15"/>
    <s v="MXG"/>
    <n v="2231"/>
    <x v="10"/>
    <s v="Broker"/>
    <s v="BROKERRM-V-080-V1I26-M19-M17"/>
    <x v="1695"/>
    <s v="SAGS 33993"/>
    <s v="ABRIL"/>
    <d v="2026-04-09T00:00:00"/>
    <s v="3658-6001822"/>
    <s v="OTRO"/>
    <s v="IMPORTACION"/>
    <s v="V1"/>
    <n v="0"/>
    <n v="0"/>
    <n v="1183.6500000000001"/>
    <n v="189.39"/>
    <n v="0"/>
    <n v="1373.04"/>
    <s v="MXN"/>
    <n v="79.274826789838329"/>
    <d v="2026-04-08T00:00:00"/>
    <s v="HISCOMEX, S.A. DE C.V."/>
    <s v="ZAC"/>
    <s v="MEX"/>
    <s v="JEG"/>
    <s v="M19"/>
    <s v="I"/>
    <s v="LAND IMPO"/>
    <s v="67110002"/>
    <s v="NO COMMENTS"/>
    <m/>
    <m/>
    <s v="15"/>
    <s v="NO"/>
    <n v="0"/>
    <s v="NO"/>
    <m/>
    <m/>
    <m/>
  </r>
  <r>
    <s v="15"/>
    <s v="MXG"/>
    <n v="2232"/>
    <x v="10"/>
    <s v="Broker"/>
    <s v="BROKERFG-V-029-V1E26-M19"/>
    <x v="1293"/>
    <s v="SAGS 33994"/>
    <s v="ABRIL"/>
    <d v="2026-04-09T00:00:00"/>
    <s v="3658-6001839"/>
    <s v="OTRO"/>
    <s v="EXPORTACION"/>
    <s v="V1"/>
    <n v="0"/>
    <n v="0"/>
    <n v="1348.99"/>
    <n v="215.84"/>
    <n v="0"/>
    <n v="1564.83"/>
    <s v="MXN"/>
    <n v="90.348152424942256"/>
    <d v="2026-04-08T00:00:00"/>
    <s v="JEG"/>
    <s v="MEX"/>
    <s v="ZAC"/>
    <s v="MARELLI"/>
    <s v="M19"/>
    <s v="O"/>
    <s v="LAND EXPO"/>
    <s v="59210003"/>
    <s v="NO COMMENTS"/>
    <m/>
    <m/>
    <s v="15"/>
    <s v="NO"/>
    <n v="0"/>
    <s v="NO"/>
    <m/>
    <m/>
    <m/>
  </r>
  <r>
    <s v="15"/>
    <s v="MXG"/>
    <n v="2233"/>
    <x v="10"/>
    <s v="Broker"/>
    <s v="BROKERFG-V-031-V1E26-M23"/>
    <x v="1422"/>
    <s v="SAGS 34014"/>
    <s v="ABRIL"/>
    <d v="2026-04-10T00:00:00"/>
    <s v="3658-6001846"/>
    <s v="OTRO"/>
    <s v="EXPORTACION"/>
    <s v="V1"/>
    <n v="0"/>
    <n v="0"/>
    <n v="2093.02"/>
    <n v="334.89"/>
    <n v="0"/>
    <n v="2427.91"/>
    <s v="MXN"/>
    <n v="140.17956120092379"/>
    <d v="2026-04-09T00:00:00"/>
    <s v="JE NORTH"/>
    <s v="MEX"/>
    <s v="ZAC"/>
    <s v="JEG"/>
    <s v="M23"/>
    <s v="O"/>
    <s v="LAND EXPO"/>
    <s v="59210003"/>
    <s v="NO COMMENTS"/>
    <m/>
    <m/>
    <s v="15"/>
    <s v="NO"/>
    <n v="0"/>
    <s v="NO"/>
    <m/>
    <m/>
    <m/>
  </r>
  <r>
    <s v="15"/>
    <s v="MXG"/>
    <n v="2234"/>
    <x v="10"/>
    <s v="Broker"/>
    <s v="BROKERFG-V-032-V1E26-M46"/>
    <x v="1290"/>
    <s v="SAGS 33996"/>
    <s v="ABRIL"/>
    <d v="2026-04-09T00:00:00"/>
    <s v="3658-6001847"/>
    <s v="OTRO"/>
    <s v="EXPORTACION"/>
    <s v="V1"/>
    <n v="0"/>
    <n v="0"/>
    <n v="1514.33"/>
    <n v="242.3"/>
    <n v="0"/>
    <n v="1756.63"/>
    <s v="MXN"/>
    <n v="101.42205542725173"/>
    <d v="2026-04-08T00:00:00"/>
    <s v="JEG"/>
    <s v="MEX"/>
    <s v="ZAC"/>
    <s v="STELLANTIS"/>
    <s v="M46"/>
    <s v="O"/>
    <s v="LAND EXPO"/>
    <s v="59210003"/>
    <s v="NO COMMENTS"/>
    <m/>
    <m/>
    <s v="15"/>
    <s v="NO"/>
    <n v="0"/>
    <s v="NO"/>
    <m/>
    <m/>
    <m/>
  </r>
  <r>
    <s v="15"/>
    <s v="MXG"/>
    <n v="2235"/>
    <x v="10"/>
    <s v="Broker"/>
    <s v="BROKERRM-V-094-V1I26-M19"/>
    <x v="1696"/>
    <s v="SAGS 33995"/>
    <s v="ABRIL"/>
    <d v="2026-04-09T00:00:00"/>
    <s v="3658-6001848"/>
    <s v="OTRO"/>
    <s v="IMPORTACION"/>
    <s v="V1"/>
    <n v="0"/>
    <n v="0"/>
    <n v="1183.6500000000001"/>
    <n v="189.39"/>
    <n v="0"/>
    <n v="1373.04"/>
    <s v="MXN"/>
    <n v="79.274826789838329"/>
    <d v="2026-04-08T00:00:00"/>
    <s v="SOLDADURA DE MEXICO SA DE CV"/>
    <s v="ZAC"/>
    <s v="MEX"/>
    <s v="JEG"/>
    <s v="M19"/>
    <s v="I"/>
    <s v="LAND IMPO"/>
    <s v="67110002"/>
    <s v="NO COMMENTS"/>
    <m/>
    <m/>
    <s v="15"/>
    <s v="NO"/>
    <n v="0"/>
    <s v="NO"/>
    <m/>
    <m/>
    <m/>
  </r>
  <r>
    <s v="15"/>
    <s v="MXG"/>
    <n v="2236"/>
    <x v="10"/>
    <s v="Broker"/>
    <s v="BROKERRM-V-133-V1I26-M46"/>
    <x v="1697"/>
    <s v="SAGS 33997"/>
    <s v="ABRIL"/>
    <d v="2026-04-09T00:00:00"/>
    <s v="3658-6001855"/>
    <s v="OTRO"/>
    <s v="IMPORTACION"/>
    <s v="V1"/>
    <n v="0"/>
    <n v="0"/>
    <n v="1183.6500000000001"/>
    <n v="189.39"/>
    <n v="0"/>
    <n v="1373.04"/>
    <s v="MXN"/>
    <n v="79.274826789838329"/>
    <d v="2026-04-08T00:00:00"/>
    <s v="AAA RESORTES SA DE CV"/>
    <s v="ZAC"/>
    <s v="MEX"/>
    <s v="JEG"/>
    <s v="M46"/>
    <s v="I"/>
    <s v="LAND IMPO"/>
    <s v="67110002"/>
    <s v="NO COMMENTS"/>
    <m/>
    <m/>
    <s v="15"/>
    <s v="NO"/>
    <n v="0"/>
    <s v="NO"/>
    <m/>
    <m/>
    <m/>
  </r>
  <r>
    <s v="15"/>
    <s v="MXG"/>
    <n v="2237"/>
    <x v="20"/>
    <s v="Freight"/>
    <s v="FREIGHTRM-A-0058AI26-M19-PF"/>
    <x v="1698"/>
    <s v="M25074"/>
    <s v="ABRIL"/>
    <d v="2026-04-10T00:00:00"/>
    <m/>
    <s v="HKGA26535191"/>
    <s v="IMPO"/>
    <s v="OTRO"/>
    <n v="0"/>
    <n v="0"/>
    <n v="782.65"/>
    <n v="125.22"/>
    <n v="0"/>
    <n v="907.87"/>
    <s v="USD"/>
    <n v="907.87"/>
    <d v="2026-04-03T00:00:00"/>
    <s v="JOHNSON ELECTRIC INDUSTRIAL MANUFACTORY LTD"/>
    <s v="HIKG"/>
    <s v="MEX"/>
    <s v="JOHNSON ELECTRIC GROUP MEXICO"/>
    <s v="M19"/>
    <s v="I"/>
    <s v="AIR IMPO"/>
    <n v="67180000"/>
    <s v="NO COMMENTS"/>
    <m/>
    <m/>
    <s v="15"/>
    <s v="NO"/>
    <n v="0"/>
    <s v="NO"/>
    <m/>
    <m/>
    <m/>
  </r>
  <r>
    <s v="15"/>
    <s v="MXG"/>
    <n v="2238"/>
    <x v="20"/>
    <s v="Freight"/>
    <s v="FREIGHTRM-A-0057AI26-M19-C9"/>
    <x v="1699"/>
    <s v="M25075"/>
    <s v="ABRIL"/>
    <d v="2026-04-10T00:00:00"/>
    <m/>
    <s v="HKGA26535759"/>
    <s v="IMPO"/>
    <s v="OTRO"/>
    <n v="0"/>
    <n v="0"/>
    <n v="782.65"/>
    <n v="125.22"/>
    <n v="0"/>
    <n v="907.87"/>
    <s v="USD"/>
    <n v="907.87"/>
    <d v="2026-04-03T00:00:00"/>
    <s v="JOHNSON ELECTRIC INDUSTRIAL MANUFACTORY LTD"/>
    <s v="HIKG"/>
    <s v="MEX"/>
    <s v="JOHNSON ELECTRIC GROUP MEXICO"/>
    <s v="M19"/>
    <s v="I"/>
    <s v="AIR IMPO"/>
    <n v="67180000"/>
    <s v="NO COMMENTS"/>
    <m/>
    <m/>
    <s v="15"/>
    <s v="NO"/>
    <n v="0"/>
    <s v="NO"/>
    <m/>
    <m/>
    <m/>
  </r>
  <r>
    <s v="15"/>
    <s v="MXG"/>
    <n v="2239"/>
    <x v="20"/>
    <s v="Freight"/>
    <s v="FREIGHTRM-A-0060AI26-M19-PF / RM-A-0059AI26-M19-PF"/>
    <x v="1700"/>
    <s v="M25079"/>
    <s v="ABRIL"/>
    <d v="2026-04-10T00:00:00"/>
    <m/>
    <s v="HKGA26535766 / HKGA26535657"/>
    <s v="IMPO"/>
    <s v="OTRO"/>
    <n v="0"/>
    <n v="0"/>
    <n v="1765.68"/>
    <n v="282.5"/>
    <n v="0"/>
    <n v="2048.1799999999998"/>
    <s v="USD"/>
    <n v="2048.1799999999998"/>
    <d v="2026-04-07T00:00:00"/>
    <s v="JOHNSON ELECTRIC INDUSTRIAL MANUFACTORY LTD"/>
    <s v="HIKG"/>
    <s v="MEX"/>
    <s v="JOHNSON ELECTRIC GROUP MEXICO"/>
    <s v="M19"/>
    <s v="I"/>
    <s v="AIR IMPO"/>
    <n v="67180000"/>
    <s v="NO COMMENTS"/>
    <m/>
    <m/>
    <s v="15"/>
    <s v="NO"/>
    <n v="0"/>
    <s v="NO"/>
    <m/>
    <m/>
    <m/>
  </r>
  <r>
    <s v="15"/>
    <s v="MXG"/>
    <n v="2240"/>
    <x v="20"/>
    <s v="Freight"/>
    <s v="FREIGHTRM-A-0059AI26-M19-PF"/>
    <x v="1701"/>
    <s v="M25077"/>
    <s v="ABRIL"/>
    <d v="2026-04-10T00:00:00"/>
    <m/>
    <s v="HKGA26535657"/>
    <s v="IMPO"/>
    <s v="OTRO"/>
    <n v="0"/>
    <n v="0"/>
    <n v="568.91999999999996"/>
    <n v="91.03"/>
    <n v="0"/>
    <n v="659.94999999999993"/>
    <s v="USD"/>
    <n v="659.94999999999993"/>
    <d v="2026-04-04T00:00:00"/>
    <s v="JOHNSON ELECTRIC INDUSTRIAL MANUFACTORY LTD"/>
    <s v="HIKG"/>
    <s v="MEX"/>
    <s v="JOHNSON ELECTRIC GROUP MEXICO"/>
    <s v="M19"/>
    <s v="I"/>
    <s v="AIR IMPO"/>
    <n v="67180000"/>
    <s v="NO COMMENTS"/>
    <m/>
    <m/>
    <s v="15"/>
    <s v="NO"/>
    <n v="0"/>
    <s v="NO"/>
    <m/>
    <m/>
    <m/>
  </r>
  <r>
    <s v="15"/>
    <s v="MXG"/>
    <n v="2241"/>
    <x v="20"/>
    <s v="Freight"/>
    <s v="FREIGHTRM-A-0061AI26-M19-PF"/>
    <x v="1702"/>
    <s v="M25081"/>
    <s v="ABRIL"/>
    <d v="2026-04-10T00:00:00"/>
    <m/>
    <s v="HKGA26536143"/>
    <s v="IMPO"/>
    <s v="OTRO"/>
    <n v="0"/>
    <n v="0"/>
    <n v="2542.2399999999998"/>
    <n v="406.76"/>
    <n v="0"/>
    <n v="2949"/>
    <s v="USD"/>
    <n v="2949"/>
    <d v="2026-04-08T00:00:00"/>
    <s v="JOHNSON ELECTRIC INDUSTRIAL MANUFACTORY LTD"/>
    <s v="HIKG"/>
    <s v="MEX"/>
    <s v="JOHNSON ELECTRIC GROUP MEXICO"/>
    <s v="M19"/>
    <s v="I"/>
    <s v="AIR IMPO"/>
    <n v="67180000"/>
    <s v="NO COMMENTS"/>
    <m/>
    <m/>
    <s v="15"/>
    <s v="NO"/>
    <n v="0"/>
    <s v="NO"/>
    <m/>
    <m/>
    <m/>
  </r>
  <r>
    <s v="15"/>
    <s v="MXG"/>
    <n v="2242"/>
    <x v="20"/>
    <s v="Freight"/>
    <s v="FREIGHTRM-A-0045AI26-M19-PFA / _x000a_RM-A-0049AI26-M19-PFA"/>
    <x v="1703"/>
    <s v="M25083"/>
    <s v="ABRIL"/>
    <d v="2026-04-10T00:00:00"/>
    <m/>
    <s v="HKGA26533928 / _x000a_HKGA26534340"/>
    <s v="IMPO"/>
    <s v="OTRO"/>
    <n v="0"/>
    <n v="0"/>
    <n v="2267.44"/>
    <n v="362.8"/>
    <n v="0"/>
    <n v="2630.2400000000002"/>
    <s v="USD"/>
    <n v="2630.2400000000002"/>
    <d v="2026-03-28T00:00:00"/>
    <s v="JOHNSON ELECTRIC INDUSTRIAL MANUFACTORY LTD"/>
    <s v="HIKG"/>
    <s v="MEX"/>
    <s v="JOHNSON ELECTRIC GROUP MEXICO"/>
    <s v="M19"/>
    <s v="I"/>
    <s v="AIR IMPO"/>
    <n v="67180000"/>
    <s v="NO COMMENTS"/>
    <m/>
    <m/>
    <s v="15"/>
    <s v="NO"/>
    <n v="0"/>
    <s v="NO"/>
    <m/>
    <m/>
    <m/>
  </r>
  <r>
    <s v="15"/>
    <s v="MXG"/>
    <n v="2243"/>
    <x v="20"/>
    <s v="Freight"/>
    <s v="FREIGHTRM-V-084-V1I26-M19"/>
    <x v="1704"/>
    <s v="M25082"/>
    <s v="ABRIL"/>
    <d v="2026-04-10T00:00:00"/>
    <m/>
    <s v="QROOD2612557"/>
    <s v="NACIONAL"/>
    <s v="OTRO"/>
    <n v="0"/>
    <n v="0"/>
    <n v="2084.98"/>
    <n v="333.6"/>
    <n v="0"/>
    <n v="2418.58"/>
    <s v="USD"/>
    <n v="2418.58"/>
    <d v="2026-04-06T00:00:00"/>
    <s v="KRAYDENMEX"/>
    <s v="GDL"/>
    <s v="ZCL"/>
    <s v="JOHNSON ELECTRIC GROUP MEXICO"/>
    <s v="M19"/>
    <s v="I"/>
    <s v="LAND IMPO"/>
    <s v="67110002"/>
    <s v="NO COMMENTS"/>
    <m/>
    <m/>
    <s v="15"/>
    <s v="NO"/>
    <n v="0"/>
    <s v="NO"/>
    <m/>
    <m/>
    <m/>
  </r>
  <r>
    <s v="15"/>
    <s v="MXG"/>
    <n v="2244"/>
    <x v="11"/>
    <s v="Freight"/>
    <s v="FREIGHTRM-V-082-V1I26-M01.2"/>
    <x v="1505"/>
    <s v="C9871"/>
    <s v="ABRIL"/>
    <d v="2026-04-10T00:00:00"/>
    <s v="26-730 3658-6001824"/>
    <n v="7368"/>
    <s v="NAC"/>
    <s v="RB-002"/>
    <n v="0"/>
    <n v="0"/>
    <n v="19000"/>
    <n v="3040"/>
    <n v="760"/>
    <n v="21280"/>
    <s v="MXN"/>
    <n v="1228.6374133949191"/>
    <d v="2026-04-10T00:00:00"/>
    <s v="QRO-ZAC"/>
    <s v="INNOVET"/>
    <s v="JOHNSON "/>
    <s v="ZAC"/>
    <s v="M01"/>
    <s v="I"/>
    <s v="LAND IMPO"/>
    <s v="67110002"/>
    <s v="NO COMMENTS"/>
    <m/>
    <m/>
    <s v="15"/>
    <s v="NO"/>
    <n v="0"/>
    <s v="NO"/>
    <m/>
    <m/>
    <m/>
  </r>
  <r>
    <s v="15"/>
    <s v="MXG"/>
    <n v="2245"/>
    <x v="11"/>
    <s v="Freight"/>
    <s v="FREIGHTFG-V-031-V1E26-M23.3"/>
    <x v="1705"/>
    <s v="C9874"/>
    <s v="ABRIL"/>
    <d v="2026-04-10T00:00:00"/>
    <m/>
    <n v="7466"/>
    <s v="NAC"/>
    <s v="RB-002"/>
    <n v="0"/>
    <n v="0"/>
    <n v="7800"/>
    <n v="1248"/>
    <n v="312"/>
    <n v="8736"/>
    <s v="MXN"/>
    <n v="504.38799076212473"/>
    <d v="2026-04-10T00:00:00"/>
    <s v="ZAC-SLP"/>
    <s v="JOHNSON"/>
    <s v="ROBERT BOSCH"/>
    <s v="ZAC"/>
    <s v="M23"/>
    <s v="O"/>
    <s v="LAND EXPO"/>
    <s v="59210003"/>
    <s v="NO COMMENTS"/>
    <m/>
    <m/>
    <s v="15"/>
    <s v="NO"/>
    <n v="0"/>
    <s v="NO"/>
    <m/>
    <m/>
    <m/>
  </r>
  <r>
    <s v="15"/>
    <s v="MXG"/>
    <n v="2246"/>
    <x v="11"/>
    <s v="Freight"/>
    <s v="FREIGHTRM-V-067-V1I26-M19.2"/>
    <x v="1425"/>
    <s v="C9875"/>
    <s v="ABRIL"/>
    <d v="2026-04-10T00:00:00"/>
    <s v="26-730 3658-6001802"/>
    <n v="7476"/>
    <s v="NAC"/>
    <s v="RB-002"/>
    <n v="0"/>
    <n v="0"/>
    <n v="10800"/>
    <n v="1728"/>
    <n v="432"/>
    <n v="12096"/>
    <s v="MXN"/>
    <n v="698.38337182448038"/>
    <d v="2026-04-10T00:00:00"/>
    <s v="SLP-ZAC"/>
    <s v="ASAHI"/>
    <s v="JOHNSON "/>
    <s v="ZAC"/>
    <s v="M19"/>
    <s v="I"/>
    <s v="LAND IMPO"/>
    <s v="67110002"/>
    <s v="NO COMMENTS"/>
    <m/>
    <m/>
    <s v="15"/>
    <s v="NO"/>
    <n v="0"/>
    <s v="NO"/>
    <m/>
    <m/>
    <m/>
  </r>
  <r>
    <s v="15"/>
    <s v="MXG"/>
    <n v="2247"/>
    <x v="11"/>
    <s v="Freight"/>
    <s v="FREIGHTFG-V-049-V1E26-M23.9874"/>
    <x v="1706"/>
    <s v="C9876"/>
    <s v="ABRIL"/>
    <d v="2026-04-10T00:00:00"/>
    <s v="26-730-3658-6002539"/>
    <n v="7494"/>
    <s v="NAC"/>
    <s v="RB-002"/>
    <n v="0"/>
    <n v="0"/>
    <n v="7800"/>
    <n v="1248"/>
    <n v="312"/>
    <n v="8736"/>
    <s v="MXN"/>
    <n v="504.38799076212473"/>
    <d v="2026-04-10T00:00:00"/>
    <s v="ZAC-SLP"/>
    <s v="JOHNSON"/>
    <s v="ROBERT BOSCH"/>
    <s v="ZAC"/>
    <s v="M23"/>
    <s v="O"/>
    <s v="LAND EXPO"/>
    <s v="59234005"/>
    <s v="NO COMMENTS"/>
    <m/>
    <m/>
    <s v="15"/>
    <s v="NO"/>
    <n v="0"/>
    <s v="NO"/>
    <m/>
    <m/>
    <m/>
  </r>
  <r>
    <s v="15"/>
    <s v="MXG"/>
    <n v="2248"/>
    <x v="11"/>
    <s v="Freight"/>
    <s v="FREIGHTRM-V-067-V1I26-M19"/>
    <x v="1302"/>
    <s v="C9884"/>
    <s v="ABRIL"/>
    <d v="2026-04-10T00:00:00"/>
    <s v="26-730 3658-6001802."/>
    <n v="7387"/>
    <s v="NAC"/>
    <s v="OTRO"/>
    <n v="0"/>
    <n v="0"/>
    <n v="10800"/>
    <n v="1728"/>
    <n v="0"/>
    <n v="12528"/>
    <s v="MXN"/>
    <n v="723.32563510392606"/>
    <d v="2026-04-10T00:00:00"/>
    <s v="SLP-ZAC"/>
    <s v="ASAHI"/>
    <s v="JOHNSON "/>
    <s v="ZAC"/>
    <s v="M19"/>
    <s v="I"/>
    <s v="LAND IMPO"/>
    <s v="67110002"/>
    <s v="NO COMMENTS"/>
    <m/>
    <m/>
    <s v="15"/>
    <s v="NO"/>
    <n v="0"/>
    <s v="NO"/>
    <m/>
    <m/>
    <m/>
  </r>
  <r>
    <s v="15"/>
    <s v="MXG"/>
    <n v="2249"/>
    <x v="11"/>
    <s v="Freight"/>
    <s v="FREIGHTRM-V-093-V1I26-M19"/>
    <x v="1181"/>
    <s v="C9885"/>
    <s v="ABRIL"/>
    <d v="2026-04-10T00:00:00"/>
    <s v="26-730 3658-6001845"/>
    <n v="7455"/>
    <s v="NAC"/>
    <s v="OTRO"/>
    <n v="0"/>
    <n v="0"/>
    <n v="19000"/>
    <n v="3040"/>
    <n v="0"/>
    <n v="22040"/>
    <s v="MXN"/>
    <n v="1272.5173210161663"/>
    <d v="2026-04-10T00:00:00"/>
    <s v="MTY-ZAC"/>
    <s v="REA"/>
    <s v="JOHNSON "/>
    <s v="ZAC"/>
    <s v="M19"/>
    <s v="I"/>
    <s v="LAND IMPO"/>
    <s v="67110002"/>
    <s v="NO COMMENTS"/>
    <m/>
    <m/>
    <s v="15"/>
    <s v="NO"/>
    <n v="0"/>
    <s v="NO"/>
    <m/>
    <m/>
    <m/>
  </r>
  <r>
    <s v="15"/>
    <s v="MXG"/>
    <n v="2250"/>
    <x v="11"/>
    <s v="Freight"/>
    <s v="FREIGHTFG-V-031-V1E26-M23.2"/>
    <x v="1707"/>
    <s v="C9886"/>
    <s v="ABRIL"/>
    <d v="2026-04-10T00:00:00"/>
    <s v="26-730-3658-600184"/>
    <n v="7481"/>
    <s v="NAC"/>
    <s v="OTRO"/>
    <n v="0"/>
    <n v="0"/>
    <n v="7800"/>
    <n v="1248"/>
    <n v="0"/>
    <n v="9048"/>
    <s v="MXN"/>
    <n v="522.40184757505767"/>
    <d v="2026-04-10T00:00:00"/>
    <s v="ZAC-SLP"/>
    <s v="JOHNSON"/>
    <s v="ROBERT BOSCH"/>
    <s v="ZAC"/>
    <s v="M23"/>
    <s v="O"/>
    <s v="LAND EXPO"/>
    <s v="59210003"/>
    <s v="NO COMMENTS"/>
    <m/>
    <m/>
    <s v="15"/>
    <s v="NO"/>
    <n v="0"/>
    <s v="NO"/>
    <m/>
    <m/>
    <m/>
  </r>
  <r>
    <s v="15"/>
    <s v="MXG"/>
    <n v="2251"/>
    <x v="11"/>
    <s v="Freight"/>
    <s v="FREIGHTFG-R-2185LE25.M01-M45"/>
    <x v="1708"/>
    <s v="C9765"/>
    <s v="ABRIL"/>
    <d v="2026-04-02T00:00:00"/>
    <s v="3483 6050359"/>
    <n v="7370"/>
    <s v="EXPO"/>
    <s v="TB-002"/>
    <n v="0"/>
    <n v="0"/>
    <n v="6200"/>
    <n v="992"/>
    <n v="248"/>
    <n v="6944"/>
    <s v="MXN"/>
    <n v="400.92378752886833"/>
    <d v="2026-04-02T00:00:00"/>
    <s v="ZAC-KENTUCKY"/>
    <s v="JOHNSON"/>
    <s v="DRAIN KY USA"/>
    <s v="ZAC"/>
    <s v="M01"/>
    <s v="O"/>
    <s v="LAND EXPO"/>
    <s v="59210003"/>
    <s v="NO COMMENTS"/>
    <m/>
    <m/>
    <s v="15"/>
    <s v="NO"/>
    <n v="0"/>
    <s v="NO"/>
    <m/>
    <m/>
    <m/>
  </r>
  <r>
    <s v="15"/>
    <s v="MXG"/>
    <n v="2252"/>
    <x v="11"/>
    <s v="Freight"/>
    <s v="FREIGHTFG-R-2192LE26.M01"/>
    <x v="1709"/>
    <s v="C9833"/>
    <s v="ABRIL"/>
    <d v="2026-04-07T00:00:00"/>
    <s v="M45/3483 6051257"/>
    <n v="7467"/>
    <s v="EXPO"/>
    <s v="TB-003"/>
    <n v="0"/>
    <n v="0"/>
    <n v="4900"/>
    <n v="784"/>
    <n v="196"/>
    <n v="5488"/>
    <s v="MXN"/>
    <n v="316.85912240184757"/>
    <d v="2026-04-07T00:00:00"/>
    <s v="ZAC-TENESSEE"/>
    <s v="JOHNSON"/>
    <s v="MEMPHIS "/>
    <s v="ZAC"/>
    <s v="M01"/>
    <s v="O"/>
    <s v="LAND EXPO"/>
    <s v="59210003"/>
    <s v="NO COMMENTS"/>
    <m/>
    <m/>
    <s v="15"/>
    <s v="NO"/>
    <n v="0"/>
    <s v="NO"/>
    <m/>
    <m/>
    <m/>
  </r>
  <r>
    <s v="15"/>
    <s v="MXG"/>
    <n v="2253"/>
    <x v="16"/>
    <s v="Freight"/>
    <s v="FREIGHTRM-V-096-V1I26-M19.2"/>
    <x v="1710"/>
    <s v="AGU11751684"/>
    <s v="ABRIL"/>
    <d v="2026-04-07T00:00:00"/>
    <s v="26-730-3658-6001851"/>
    <s v="DG122-0322053"/>
    <s v="EXPO"/>
    <s v="OTRO"/>
    <n v="0"/>
    <n v="0"/>
    <n v="2308.7600000000002"/>
    <n v="369.4"/>
    <n v="0"/>
    <n v="2678.16"/>
    <s v="MXN"/>
    <n v="154.62817551963047"/>
    <d v="2026-03-25T00:00:00"/>
    <s v="WURTH ELEKTRONIKA"/>
    <s v="GUA"/>
    <s v="ZCL"/>
    <s v="JEG"/>
    <s v="M19"/>
    <s v="I"/>
    <s v="LAND IMPO"/>
    <s v="67110002"/>
    <s v="NO COMMENTS"/>
    <m/>
    <m/>
    <s v="15"/>
    <s v="NO"/>
    <n v="0"/>
    <s v="NO"/>
    <m/>
    <m/>
    <m/>
  </r>
  <r>
    <s v="15"/>
    <s v="MXG"/>
    <n v="2254"/>
    <x v="16"/>
    <s v="Freight"/>
    <s v="FREIGHTRM-V-090-V1I26-M23.4"/>
    <x v="1711"/>
    <s v="AGU11751685"/>
    <s v="ABRIL"/>
    <d v="2026-04-07T00:00:00"/>
    <s v="26-730-3658-6001841"/>
    <s v="DG122-0322444"/>
    <s v="EXPO"/>
    <s v="OTRO"/>
    <n v="0"/>
    <n v="0"/>
    <n v="2858.4"/>
    <n v="457.34"/>
    <n v="0"/>
    <n v="3315.74"/>
    <s v="MXN"/>
    <n v="191.43995381062354"/>
    <d v="2026-03-27T00:00:00"/>
    <s v="PRECISION MODERNA"/>
    <s v="NAU"/>
    <s v="ZCL"/>
    <s v="JEG"/>
    <s v="M23"/>
    <s v="I"/>
    <s v="LAND IMPO"/>
    <s v="67110002"/>
    <s v="NO COMMENTS"/>
    <m/>
    <m/>
    <s v="15"/>
    <s v="NO"/>
    <n v="0"/>
    <s v="NO"/>
    <m/>
    <m/>
    <m/>
  </r>
  <r>
    <s v="15"/>
    <s v="MXG"/>
    <n v="2255"/>
    <x v="16"/>
    <s v="Freight"/>
    <s v="FREIGHTRM-V-071-V1I26-M19.1"/>
    <x v="1712"/>
    <s v="AGU11751687"/>
    <s v="ABRIL"/>
    <d v="2026-04-07T00:00:00"/>
    <s v="26-730-3658-6001811"/>
    <s v="DG122-0322354"/>
    <s v="EXPO"/>
    <s v="OTRO"/>
    <n v="0"/>
    <n v="0"/>
    <n v="15384.91"/>
    <n v="2461.59"/>
    <n v="0"/>
    <n v="17846.5"/>
    <s v="MXN"/>
    <n v="1030.3983833718244"/>
    <d v="2026-03-30T00:00:00"/>
    <s v="DSVINMB SOLUTIONS"/>
    <s v="NLE"/>
    <s v="ZCL"/>
    <s v="JEG"/>
    <s v="M19"/>
    <s v="I"/>
    <s v="LAND IMPO"/>
    <s v="67110002"/>
    <s v="NO COMMENTS"/>
    <m/>
    <m/>
    <s v="15"/>
    <s v="NO"/>
    <n v="0"/>
    <s v="NO"/>
    <m/>
    <m/>
    <m/>
  </r>
  <r>
    <s v="15"/>
    <s v="MXG"/>
    <n v="2256"/>
    <x v="16"/>
    <s v="Freight"/>
    <s v="FREIGHTRM-V-072-V1I26-M46, M01.3"/>
    <x v="1713"/>
    <s v="AGU11752174"/>
    <s v="ABRIL"/>
    <d v="2026-04-09T00:00:00"/>
    <s v="26-730-3658-6001812"/>
    <s v="DG122-0322054"/>
    <s v="EXPO"/>
    <s v="OTRO"/>
    <n v="0"/>
    <n v="0"/>
    <n v="5032.08"/>
    <n v="805.13"/>
    <n v="0"/>
    <n v="5837.21"/>
    <s v="MXN"/>
    <n v="337.02136258660505"/>
    <d v="2026-03-30T00:00:00"/>
    <s v="ELEKTRISOLA"/>
    <s v="CHI"/>
    <s v="ZCL"/>
    <s v="JEG"/>
    <s v="M46"/>
    <s v="I"/>
    <s v="LAND IMPO"/>
    <s v="67110002"/>
    <s v="NO COMMENTS"/>
    <m/>
    <m/>
    <s v="15"/>
    <s v="NO"/>
    <n v="0"/>
    <s v="NO"/>
    <m/>
    <m/>
    <m/>
  </r>
  <r>
    <s v="15"/>
    <s v="MXG"/>
    <n v="2257"/>
    <x v="16"/>
    <s v="Freight"/>
    <s v="FREIGHTRM-V-096-V1I26-M19.1"/>
    <x v="1431"/>
    <s v="AGU11752175"/>
    <s v="ABRIL"/>
    <d v="2026-04-09T00:00:00"/>
    <s v="26-730-3658-6001851"/>
    <s v="DG122-0322930"/>
    <s v="EXPO"/>
    <s v="OTRO"/>
    <n v="0"/>
    <n v="0"/>
    <n v="2308.7600000000002"/>
    <n v="369.4"/>
    <n v="0"/>
    <n v="2678.16"/>
    <s v="MXN"/>
    <n v="154.62817551963047"/>
    <d v="2026-04-01T00:00:00"/>
    <s v="WURTH ELEKTRONIKA"/>
    <s v="GUA"/>
    <s v="ZCL"/>
    <s v="JEG"/>
    <s v="M19"/>
    <s v="I"/>
    <s v="LAND IMPO"/>
    <s v="67110002"/>
    <s v="NO COMMENTS"/>
    <m/>
    <m/>
    <s v="15"/>
    <s v="NO"/>
    <n v="0"/>
    <s v="NO"/>
    <m/>
    <m/>
    <m/>
  </r>
  <r>
    <s v="15"/>
    <s v="MXG"/>
    <n v="2258"/>
    <x v="16"/>
    <s v="Freight"/>
    <s v="FREIGHTRM-V-090-V1I26-M23.1"/>
    <x v="1313"/>
    <s v="AGU11752176"/>
    <s v="ABRIL"/>
    <d v="2026-04-09T00:00:00"/>
    <s v="26-730-3658-6001841"/>
    <s v="DG122-0323189"/>
    <s v="EXPO"/>
    <s v="OTRO"/>
    <n v="0"/>
    <n v="0"/>
    <n v="2308.7600000000002"/>
    <n v="369.4"/>
    <n v="0"/>
    <n v="2678.16"/>
    <s v="MXN"/>
    <n v="154.62817551963047"/>
    <d v="2026-04-02T00:00:00"/>
    <s v="PRECISION MODERNA"/>
    <s v="NAU"/>
    <s v="ZCL"/>
    <s v="JEG"/>
    <s v="M23"/>
    <s v="I"/>
    <s v="LAND IMPO"/>
    <s v="67110002"/>
    <s v="NO COMMENTS"/>
    <m/>
    <m/>
    <s v="15"/>
    <s v="NO"/>
    <n v="0"/>
    <s v="NO"/>
    <m/>
    <m/>
    <m/>
  </r>
  <r>
    <s v="15"/>
    <s v="MXG"/>
    <n v="2259"/>
    <x v="16"/>
    <s v="Freight"/>
    <s v="FREIGHTRM-V-069-V1I26-M19.1"/>
    <x v="1714"/>
    <s v="AGU11752177"/>
    <s v="ABRIL"/>
    <d v="2026-04-09T00:00:00"/>
    <s v="26-730-3658-6001807"/>
    <s v="DG122-0323192"/>
    <s v="EXPO"/>
    <s v="OTRO"/>
    <n v="0"/>
    <n v="0"/>
    <n v="4062.68"/>
    <n v="650.03"/>
    <n v="0"/>
    <n v="4712.71"/>
    <s v="MXN"/>
    <n v="272.09642032332562"/>
    <d v="2026-04-06T00:00:00"/>
    <s v="CW TECHNOLOGY"/>
    <s v="GUA"/>
    <s v="ZCL"/>
    <s v="JEG"/>
    <s v="M19"/>
    <s v="I"/>
    <s v="LAND IMPO"/>
    <s v="67110002"/>
    <s v="NO COMMENTS"/>
    <m/>
    <m/>
    <s v="15"/>
    <s v="NO"/>
    <n v="0"/>
    <s v="NO"/>
    <m/>
    <m/>
    <m/>
  </r>
  <r>
    <s v="15"/>
    <s v="MXG"/>
    <n v="2260"/>
    <x v="12"/>
    <s v="Freight"/>
    <s v="FREIGHTRM-J-1284LI26-M19"/>
    <x v="1715"/>
    <n v="6240932792"/>
    <s v="ABRIL"/>
    <d v="2026-04-06T00:00:00"/>
    <s v="OTRO"/>
    <n v="547471359"/>
    <s v="LAND IMPO"/>
    <s v="OTRO"/>
    <n v="0"/>
    <n v="0"/>
    <n v="495.87"/>
    <n v="0"/>
    <n v="0"/>
    <n v="495.87"/>
    <s v="USD"/>
    <n v="495.87"/>
    <s v="24-03-2026"/>
    <s v="Elkem Silicones USA"/>
    <s v="USA"/>
    <s v="USA"/>
    <s v="TDS"/>
    <s v="M19"/>
    <s v="I"/>
    <s v="LAND IMPO"/>
    <s v="67110002"/>
    <s v="NO COMMENTS"/>
    <m/>
    <m/>
    <s v="15"/>
    <s v="NO"/>
    <n v="0"/>
    <s v="NO"/>
    <m/>
    <m/>
    <m/>
  </r>
  <r>
    <s v="15"/>
    <s v="MXG"/>
    <n v="2261"/>
    <x v="13"/>
    <s v="Broker"/>
    <s v="BROKERRM-I-1209-AI26-M19"/>
    <x v="1716"/>
    <s v="DHEXM 45123"/>
    <s v="ABRIL"/>
    <d v="2026-04-08T00:00:00"/>
    <s v="26- 52- 3600- 6030167"/>
    <n v="5345616662"/>
    <s v="AIR IMPO"/>
    <s v="OTRO"/>
    <n v="0"/>
    <n v="0"/>
    <n v="7470.69"/>
    <n v="1195.3104000000001"/>
    <n v="0"/>
    <n v="8666.000399999999"/>
    <s v="MXN"/>
    <n v="500.34644341801379"/>
    <d v="2026-04-07T00:00:00"/>
    <s v="SHIECL"/>
    <s v="CHN"/>
    <s v="ZAC"/>
    <s v="JEG"/>
    <s v="M19"/>
    <s v="I"/>
    <s v="AIR IMPO"/>
    <s v="67130000"/>
    <s v="NO COMMENTS"/>
    <m/>
    <m/>
    <s v="15"/>
    <s v="NO"/>
    <n v="0"/>
    <s v="NO"/>
    <m/>
    <m/>
    <m/>
  </r>
  <r>
    <s v="15"/>
    <s v="MXG"/>
    <n v="2262"/>
    <x v="13"/>
    <s v="Broker"/>
    <s v="BROKERRM-I-1184-AI26-M46"/>
    <x v="1717"/>
    <s v="DHEXM 45199"/>
    <s v="ABRIL"/>
    <d v="2026-04-09T00:00:00"/>
    <s v="26- 52- 3600- 6030164"/>
    <n v="9993280065"/>
    <s v="AIR IMPO"/>
    <s v="OTRO"/>
    <n v="0"/>
    <n v="0"/>
    <n v="7401.55"/>
    <n v="1184.248"/>
    <n v="0"/>
    <n v="8585.7980000000007"/>
    <s v="MXN"/>
    <n v="495.7158198614319"/>
    <d v="2026-04-07T00:00:00"/>
    <s v="JENAI"/>
    <s v="USA"/>
    <s v="ZAC"/>
    <s v="JEG"/>
    <s v="M46"/>
    <s v="I"/>
    <s v="AIR IMPO"/>
    <s v="67130000"/>
    <s v="NO COMMENTS"/>
    <m/>
    <m/>
    <s v="15"/>
    <s v="NO"/>
    <n v="0"/>
    <s v="NO"/>
    <m/>
    <m/>
    <m/>
  </r>
  <r>
    <s v="15"/>
    <s v="MXG"/>
    <n v="2263"/>
    <x v="13"/>
    <s v="Broker"/>
    <s v="BROKERRM-I-1220-AI26-M23"/>
    <x v="1718"/>
    <s v="DHEXM 45116"/>
    <s v="ABRIL"/>
    <d v="2026-04-08T00:00:00"/>
    <s v="26- 52- 3600- 6030162"/>
    <n v="9355684100"/>
    <s v="AIR IMPO"/>
    <s v="OTRO"/>
    <n v="0"/>
    <n v="0"/>
    <n v="5789.24"/>
    <n v="926.27840000000003"/>
    <n v="0"/>
    <n v="6715.5183999999999"/>
    <s v="MXN"/>
    <n v="387.73200923787527"/>
    <d v="2026-04-07T00:00:00"/>
    <s v="FDEICL"/>
    <s v="HKG"/>
    <s v="ZAC"/>
    <s v="JEG"/>
    <s v="M23"/>
    <s v="I"/>
    <s v="AIR IMPO"/>
    <s v="67130000"/>
    <s v="NO COMMENTS"/>
    <m/>
    <m/>
    <s v="15"/>
    <s v="NO"/>
    <n v="0"/>
    <s v="NO"/>
    <m/>
    <m/>
    <m/>
  </r>
  <r>
    <s v="15"/>
    <s v="MXG"/>
    <n v="2264"/>
    <x v="13"/>
    <s v="Broker"/>
    <s v="BROKERRM-I-1226-AI26-M23"/>
    <x v="1719"/>
    <s v="DHEXM 45119"/>
    <s v="ABRIL"/>
    <d v="2026-04-08T00:00:00"/>
    <s v="26- 52- 3600- 6030168"/>
    <n v="1894141491"/>
    <s v="AIR IMPO"/>
    <s v="OTRO"/>
    <n v="0"/>
    <n v="0"/>
    <n v="3646.55"/>
    <n v="583.44000000000005"/>
    <n v="0"/>
    <n v="4229.99"/>
    <s v="MXN"/>
    <n v="244.22575057736719"/>
    <d v="2026-04-07T00:00:00"/>
    <s v="JEIML"/>
    <s v="CHN"/>
    <s v="ZAC"/>
    <s v="JEG"/>
    <s v="M23"/>
    <s v="I"/>
    <s v="AIR IMPO"/>
    <s v="67130000"/>
    <s v="NO COMMENTS"/>
    <m/>
    <m/>
    <s v="15"/>
    <s v="NO"/>
    <n v="0"/>
    <s v="NO"/>
    <m/>
    <m/>
    <m/>
  </r>
  <r>
    <s v="15"/>
    <s v="MXG"/>
    <n v="2265"/>
    <x v="13"/>
    <s v="Broker"/>
    <s v="BROKERRM-I-1219-AI26-M46"/>
    <x v="1720"/>
    <s v="DHEXM 45200"/>
    <s v="ABRIL"/>
    <d v="2026-04-09T00:00:00"/>
    <s v="26- 52- 3600- 6028512"/>
    <n v="4785615203"/>
    <s v="AIR IMPO"/>
    <s v="OTRO"/>
    <n v="0"/>
    <n v="0"/>
    <n v="3741.85"/>
    <n v="598.69000000000005"/>
    <n v="0"/>
    <n v="4340.54"/>
    <s v="MXN"/>
    <n v="250.60854503464202"/>
    <d v="2026-04-02T00:00:00"/>
    <s v="JEIML"/>
    <s v="CHN"/>
    <s v="ZAC"/>
    <s v="JEG"/>
    <s v="M46"/>
    <s v="I"/>
    <s v="AIR IMPO"/>
    <s v="67130000"/>
    <s v="NO COMMENTS"/>
    <m/>
    <m/>
    <s v="15"/>
    <s v="NO"/>
    <n v="0"/>
    <s v="NO"/>
    <m/>
    <m/>
    <m/>
  </r>
  <r>
    <s v="15"/>
    <s v="MXG"/>
    <n v="2266"/>
    <x v="13"/>
    <s v="Broker"/>
    <s v="BROKERRM-I-1227-AI26-M23"/>
    <x v="1721"/>
    <s v="DHEXM 45117"/>
    <s v="ABRIL"/>
    <d v="2026-04-08T00:00:00"/>
    <s v="26- 52- 3600- 6030359"/>
    <n v="9812317922"/>
    <s v="AIR IMPO"/>
    <s v="OTRO"/>
    <n v="0"/>
    <n v="0"/>
    <n v="6043.24"/>
    <n v="966.91840000000002"/>
    <n v="0"/>
    <n v="7010.1584000000003"/>
    <s v="MXN"/>
    <n v="404.74355658198613"/>
    <d v="2026-04-07T00:00:00"/>
    <s v="JENAI"/>
    <s v="USA"/>
    <s v="ZAC"/>
    <s v="JEG"/>
    <s v="M23"/>
    <s v="I"/>
    <s v="AIR IMPO"/>
    <s v="67130000"/>
    <s v="NO COMMENTS"/>
    <m/>
    <m/>
    <s v="15"/>
    <s v="NO"/>
    <n v="0"/>
    <s v="NO"/>
    <m/>
    <m/>
    <m/>
  </r>
  <r>
    <s v="15"/>
    <s v="MXG"/>
    <n v="2267"/>
    <x v="13"/>
    <s v="Broker"/>
    <s v="BROKERRM-I-1229-AI26-M46"/>
    <x v="1722"/>
    <s v="DHEXM 45201"/>
    <s v="ABRIL"/>
    <d v="2026-04-09T00:00:00"/>
    <s v="26- 52- 3600- 6030824"/>
    <n v="1639561486"/>
    <s v="AIR IMPO"/>
    <s v="OTRO"/>
    <n v="0"/>
    <n v="0"/>
    <n v="5789.24"/>
    <n v="926.27840000000003"/>
    <n v="0"/>
    <n v="6715.5183999999999"/>
    <s v="MXN"/>
    <n v="387.73200923787527"/>
    <d v="2026-04-08T00:00:00"/>
    <s v="JENAI"/>
    <s v="USA"/>
    <s v="ZAC"/>
    <s v="JEG"/>
    <s v="M46"/>
    <s v="I"/>
    <s v="AIR IMPO"/>
    <s v="67130000"/>
    <s v="NO COMMENTS"/>
    <m/>
    <m/>
    <s v="15"/>
    <s v="NO"/>
    <n v="0"/>
    <s v="NO"/>
    <m/>
    <m/>
    <m/>
  </r>
  <r>
    <s v="15"/>
    <s v="MXG"/>
    <n v="2268"/>
    <x v="13"/>
    <s v="Broker"/>
    <s v="BROKERRM-I-1228-AI26-M19"/>
    <x v="1723"/>
    <s v="DHEXM 45174"/>
    <s v="ABRIL"/>
    <d v="2026-04-09T00:00:00"/>
    <s v="26- 52- 3600- 6030811"/>
    <n v="4248621134"/>
    <s v="AIR IMPO"/>
    <s v="OTRO"/>
    <n v="0"/>
    <n v="0"/>
    <n v="6043.24"/>
    <n v="966.91840000000002"/>
    <n v="0"/>
    <n v="7010.1584000000003"/>
    <s v="MXN"/>
    <n v="404.74355658198613"/>
    <d v="2026-04-08T00:00:00"/>
    <s v="JEIMLCL"/>
    <s v="CHN"/>
    <s v="ZAC"/>
    <s v="JEG"/>
    <s v="M19"/>
    <s v="I"/>
    <s v="AIR IMPO"/>
    <s v="67130000"/>
    <s v="NO COMMENTS"/>
    <m/>
    <m/>
    <s v="15"/>
    <s v="NO"/>
    <n v="0"/>
    <s v="NO"/>
    <m/>
    <m/>
    <m/>
  </r>
  <r>
    <s v="15"/>
    <s v="MXG"/>
    <n v="2269"/>
    <x v="13"/>
    <s v="Broker"/>
    <s v="BROKERRM-I-1234-AI26-M19"/>
    <x v="1724"/>
    <s v="DHEXM 45175"/>
    <s v="ABRIL"/>
    <d v="2026-04-09T00:00:00"/>
    <s v="26- 52- 3600- 6030815"/>
    <n v="1163181622"/>
    <s v="AIR IMPO"/>
    <s v="OTRO"/>
    <n v="0"/>
    <n v="0"/>
    <n v="7470.69"/>
    <n v="1195.3104000000001"/>
    <n v="0"/>
    <n v="8666.000399999999"/>
    <s v="MXN"/>
    <n v="500.34644341801379"/>
    <d v="2026-04-08T00:00:00"/>
    <s v="JEIML"/>
    <s v="CHN"/>
    <s v="ZAC"/>
    <s v="JEG"/>
    <s v="M19"/>
    <s v="I"/>
    <s v="AIR IMPO"/>
    <s v="67130000"/>
    <s v="NO COMMENTS"/>
    <m/>
    <m/>
    <s v="15"/>
    <s v="NO"/>
    <n v="0"/>
    <s v="NO"/>
    <m/>
    <m/>
    <m/>
  </r>
  <r>
    <s v="15"/>
    <s v="MXG"/>
    <n v="2270"/>
    <x v="13"/>
    <s v="Broker"/>
    <s v="BROKERRM-I-1232-AI26-M19"/>
    <x v="1725"/>
    <s v="DHEXM 45124"/>
    <s v="ABRIL"/>
    <d v="2026-04-08T00:00:00"/>
    <s v="26- 52- 3600- 6030352"/>
    <n v="2766656572"/>
    <s v="AIR IMPO"/>
    <s v="OTRO"/>
    <n v="0"/>
    <n v="0"/>
    <n v="3743.64"/>
    <n v="598.98239999999998"/>
    <n v="0"/>
    <n v="4342.6224000000002"/>
    <s v="MXN"/>
    <n v="250.72877598152425"/>
    <d v="2026-04-07T00:00:00"/>
    <s v="JEIML"/>
    <s v="CHN"/>
    <s v="ZAC"/>
    <s v="JEG"/>
    <s v="M19"/>
    <s v="I"/>
    <s v="AIR IMPO"/>
    <s v="67130000"/>
    <s v="NO COMMENTS"/>
    <m/>
    <m/>
    <s v="15"/>
    <s v="NO"/>
    <n v="0"/>
    <s v="NO"/>
    <m/>
    <m/>
    <m/>
  </r>
  <r>
    <s v="15"/>
    <s v="MXG"/>
    <n v="2271"/>
    <x v="13"/>
    <s v="Broker"/>
    <s v="BROKERRM-I-1235-AI26-M19"/>
    <x v="1726"/>
    <s v="DHEXM 45176"/>
    <s v="ABRIL"/>
    <d v="2026-04-09T00:00:00"/>
    <s v="26- 52- 3600- 6030817"/>
    <n v="3204274776"/>
    <s v="AIR IMPO"/>
    <s v="OTRO"/>
    <n v="0"/>
    <n v="0"/>
    <n v="3741.85"/>
    <n v="598.69000000000005"/>
    <n v="0"/>
    <n v="4340.54"/>
    <s v="MXN"/>
    <n v="250.60854503464202"/>
    <d v="2026-04-08T00:00:00"/>
    <s v="JEIML"/>
    <s v="CHN"/>
    <s v="ZAC"/>
    <s v="JEG"/>
    <s v="M19"/>
    <s v="I"/>
    <s v="AIR IMPO"/>
    <s v="67130000"/>
    <s v="NO COMMENTS"/>
    <m/>
    <m/>
    <s v="15"/>
    <s v="NO"/>
    <n v="0"/>
    <s v="NO"/>
    <m/>
    <m/>
    <m/>
  </r>
  <r>
    <s v="15"/>
    <s v="MXG"/>
    <n v="2272"/>
    <x v="13"/>
    <s v="Broker"/>
    <s v="BROKERRM-I-1238-AI26-M46"/>
    <x v="1727"/>
    <s v="DHEXM 45178"/>
    <s v="ABRIL"/>
    <d v="2026-04-09T00:00:00"/>
    <s v="26- 52- 3600- 6030821"/>
    <n v="9812329111"/>
    <s v="AIR IMPO"/>
    <s v="OTRO"/>
    <n v="0"/>
    <n v="0"/>
    <n v="3743.64"/>
    <n v="598.98239999999998"/>
    <n v="0"/>
    <n v="4342.6224000000002"/>
    <s v="MXN"/>
    <n v="250.72877598152425"/>
    <d v="2026-04-08T00:00:00"/>
    <s v="JENAI"/>
    <s v="USA"/>
    <s v="ZAC"/>
    <s v="JEG"/>
    <s v="M46"/>
    <s v="I"/>
    <s v="AIR IMPO"/>
    <s v="67130000"/>
    <s v="NO COMMENTS"/>
    <m/>
    <m/>
    <s v="15"/>
    <s v="NO"/>
    <n v="0"/>
    <s v="NO"/>
    <m/>
    <m/>
    <m/>
  </r>
  <r>
    <s v="15"/>
    <s v="MXG"/>
    <n v="2273"/>
    <x v="13"/>
    <s v="Broker"/>
    <s v="BROKERRM-I-1240-AI26-M19"/>
    <x v="1728"/>
    <s v="DHEXM 45172"/>
    <s v="ABRIL"/>
    <d v="2026-04-09T00:00:00"/>
    <s v="26- 52- 3600- 6030818"/>
    <n v="7119729164"/>
    <s v="AIR IMPO"/>
    <s v="OTRO"/>
    <n v="0"/>
    <n v="0"/>
    <n v="3211.86"/>
    <n v="513.89"/>
    <n v="0"/>
    <n v="3725.75"/>
    <s v="MXN"/>
    <n v="215.11258660508082"/>
    <d v="2026-04-08T00:00:00"/>
    <s v="JEIML"/>
    <s v="CHN"/>
    <s v="ZAC"/>
    <s v="JEG"/>
    <s v="M19"/>
    <s v="I"/>
    <s v="AIR IMPO"/>
    <s v="67130000"/>
    <s v="NO COMMENTS"/>
    <m/>
    <m/>
    <s v="15"/>
    <s v="NO"/>
    <n v="0"/>
    <s v="NO"/>
    <m/>
    <m/>
    <m/>
  </r>
  <r>
    <s v="15"/>
    <s v="MXG"/>
    <n v="2274"/>
    <x v="13"/>
    <s v="Broker"/>
    <s v="BROKERRM-I-1239-AI26-M19"/>
    <x v="1729"/>
    <s v="DHEXM 45122"/>
    <s v="ABRIL"/>
    <d v="2026-04-08T00:00:00"/>
    <s v="26- 52- 3600- 6030357"/>
    <n v="6399441473"/>
    <s v="AIR IMPO"/>
    <s v="OTRO"/>
    <n v="0"/>
    <n v="0"/>
    <n v="4912.07"/>
    <n v="785.93119999999999"/>
    <n v="0"/>
    <n v="5698.0011999999997"/>
    <s v="MXN"/>
    <n v="328.98390300230943"/>
    <d v="2026-04-07T00:00:00"/>
    <s v="JEIML"/>
    <s v="CHN"/>
    <s v="ZAC"/>
    <s v="JEG"/>
    <s v="M19"/>
    <s v="I"/>
    <s v="AIR IMPO"/>
    <s v="67130000"/>
    <s v="NO COMMENTS"/>
    <m/>
    <m/>
    <s v="15"/>
    <s v="NO"/>
    <n v="0"/>
    <s v="NO"/>
    <m/>
    <m/>
    <m/>
  </r>
  <r>
    <s v="15"/>
    <s v="MXG"/>
    <n v="2275"/>
    <x v="1"/>
    <s v="Freight"/>
    <s v="FREIGHTRM-I-1248-AI26-M19-C9911"/>
    <x v="1730"/>
    <s v="ZCLIR00862833"/>
    <s v="ABRIL"/>
    <d v="2026-04-17T00:00:00"/>
    <s v="OTRO"/>
    <s v="VARIAS"/>
    <s v="AIR IMPO"/>
    <s v="OTRO"/>
    <n v="0"/>
    <n v="0"/>
    <n v="305439.01"/>
    <n v="12217.57"/>
    <n v="0"/>
    <n v="317656.58"/>
    <s v="MXN"/>
    <n v="18340.449191685912"/>
    <s v="VARIAS"/>
    <s v="VARIOUS"/>
    <s v="VARIOUS"/>
    <s v="ZAC"/>
    <s v="JEG"/>
    <s v="M19"/>
    <s v="I"/>
    <s v="AIR IMPO"/>
    <n v="67180000"/>
    <s v="NO COMMENTS"/>
    <m/>
    <m/>
    <s v="15"/>
    <s v="NO"/>
    <n v="0"/>
    <s v="NO"/>
    <m/>
    <m/>
    <m/>
  </r>
  <r>
    <s v="15"/>
    <s v="MXG"/>
    <n v="2276"/>
    <x v="1"/>
    <s v="Freight"/>
    <s v="FREIGHTRM-I-1248-AI26-M46"/>
    <x v="1731"/>
    <s v="ZCLR006475498"/>
    <s v="ABRIL"/>
    <d v="2026-04-17T00:00:00"/>
    <s v="OTRO"/>
    <s v="VARIAS"/>
    <s v="AIR IMPO"/>
    <s v="OTRO"/>
    <n v="0"/>
    <n v="0"/>
    <n v="6476.27"/>
    <n v="1036.2"/>
    <n v="0"/>
    <n v="7512.47"/>
    <s v="MXN"/>
    <n v="433.74538106235565"/>
    <s v="VARIAS"/>
    <s v="VARIOUS"/>
    <s v="VARIOUS"/>
    <s v="ZAC"/>
    <s v="JEG"/>
    <s v="M46"/>
    <s v="I"/>
    <s v="AIR IMPO"/>
    <s v="67130000"/>
    <s v="NO COMMENTS"/>
    <m/>
    <m/>
    <s v="15"/>
    <s v="NO"/>
    <n v="0"/>
    <s v="NO"/>
    <m/>
    <m/>
    <m/>
  </r>
  <r>
    <s v="15"/>
    <s v="MXG"/>
    <n v="2277"/>
    <x v="1"/>
    <s v="Freight"/>
    <s v="FREIGHTFG-I-0550-AE26-M19"/>
    <x v="1732"/>
    <s v="ZCLR006475499"/>
    <s v="ABRIL"/>
    <d v="2026-04-17T00:00:00"/>
    <s v="OTRO"/>
    <s v="VARIAS"/>
    <s v="AIR EXPO"/>
    <s v="OTRO"/>
    <n v="0"/>
    <n v="0"/>
    <n v="5605.23"/>
    <n v="190.41"/>
    <n v="0"/>
    <n v="5795.64"/>
    <s v="MXN"/>
    <n v="334.62124711316397"/>
    <s v="VARIAS"/>
    <s v="JEG"/>
    <s v="ZAC"/>
    <s v="VARIOUS"/>
    <s v="VARIOUS"/>
    <s v="M19"/>
    <s v="O"/>
    <s v="AIR EXPO"/>
    <s v="59230000"/>
    <s v="NO COMMENTS"/>
    <m/>
    <m/>
    <s v="15"/>
    <s v="NO"/>
    <n v="0"/>
    <s v="NO"/>
    <m/>
    <m/>
    <m/>
  </r>
  <r>
    <s v="15"/>
    <s v="MXG"/>
    <n v="2278"/>
    <x v="17"/>
    <s v="BROKER "/>
    <s v="BROKER RM-J-1303LI26-M19"/>
    <x v="1733"/>
    <s v="A273525"/>
    <s v="ABRIL"/>
    <d v="2026-10-04T00:00:00"/>
    <s v="26-240-3483-6089044"/>
    <s v="OTRO"/>
    <s v="LAND IMPO"/>
    <n v="539746"/>
    <n v="0"/>
    <n v="0"/>
    <n v="224"/>
    <n v="0"/>
    <n v="0"/>
    <n v="224"/>
    <s v="USD"/>
    <n v="224"/>
    <s v="27/3/2026"/>
    <s v="TDS"/>
    <s v="USA"/>
    <s v="ZCL"/>
    <s v="JEG"/>
    <s v="M19"/>
    <s v="I"/>
    <s v="LAND IMPO"/>
    <s v="67110002"/>
    <s v="NO COMMENTS"/>
    <m/>
    <m/>
    <s v="15"/>
    <s v="NO"/>
    <n v="0"/>
    <s v="NO"/>
    <m/>
    <m/>
    <m/>
  </r>
  <r>
    <s v="15"/>
    <s v="MXG"/>
    <n v="2279"/>
    <x v="17"/>
    <s v="BROKER "/>
    <s v="BROKER RM-J-1302LI26-M19"/>
    <x v="1734"/>
    <s v="A273526"/>
    <s v="ABRIL"/>
    <d v="2026-10-04T00:00:00"/>
    <s v="26-240-3483-6089039"/>
    <s v="OTRO"/>
    <s v="LAND IMPO"/>
    <n v="539746"/>
    <n v="0"/>
    <n v="0"/>
    <n v="84"/>
    <n v="0"/>
    <n v="0"/>
    <n v="84"/>
    <s v="USD"/>
    <n v="84"/>
    <s v="27/3/2026"/>
    <s v="TDS"/>
    <s v="USA"/>
    <s v="ZCL"/>
    <s v="JEG"/>
    <s v="M19"/>
    <s v="I"/>
    <s v="LAND IMPO"/>
    <s v="67110002"/>
    <s v="NO COMMENTS"/>
    <m/>
    <m/>
    <s v="15"/>
    <s v="NO"/>
    <n v="0"/>
    <s v="NO"/>
    <m/>
    <m/>
    <m/>
  </r>
  <r>
    <s v="15"/>
    <s v="MXG"/>
    <n v="2280"/>
    <x v="17"/>
    <s v="BROKER "/>
    <s v="BROKER RM-J-1311LI26-M19"/>
    <x v="1735"/>
    <s v="A273528"/>
    <s v="ABRIL"/>
    <d v="2026-10-04T00:00:00"/>
    <s v="26-240-3483-6089042"/>
    <s v="OTRO"/>
    <s v="LAND IMPO"/>
    <s v="04-BE-2T/ P8780"/>
    <n v="0"/>
    <n v="0"/>
    <n v="448"/>
    <n v="0"/>
    <n v="0"/>
    <n v="448"/>
    <s v="USD"/>
    <n v="448"/>
    <s v="31/3/2026 / 31/3/2026"/>
    <s v="TDS"/>
    <s v="USA"/>
    <s v="ZCL"/>
    <s v="JEG"/>
    <s v="M19"/>
    <s v="I"/>
    <s v="LAND IMPO"/>
    <s v="67110002"/>
    <s v="NO COMMENTS"/>
    <m/>
    <m/>
    <s v="15"/>
    <s v="NO"/>
    <n v="0"/>
    <s v="NO"/>
    <m/>
    <m/>
    <m/>
  </r>
  <r>
    <s v="15"/>
    <s v="MXG"/>
    <n v="2281"/>
    <x v="17"/>
    <s v="BROKER "/>
    <s v="BROKER RM-J-1323LI26-M19"/>
    <x v="1736"/>
    <s v="A273529"/>
    <s v="ABRIL"/>
    <d v="2026-10-04T00:00:00"/>
    <s v="26-240-3483-6089045"/>
    <s v="OTRO"/>
    <s v="LAND IMPO"/>
    <s v="P8780"/>
    <n v="0"/>
    <n v="0"/>
    <n v="84"/>
    <n v="0"/>
    <n v="0"/>
    <n v="84"/>
    <s v="USD"/>
    <n v="84"/>
    <s v="31/3/2026"/>
    <s v="TDS"/>
    <s v="USA"/>
    <s v="ZCL"/>
    <s v="JEG"/>
    <s v="M19"/>
    <s v="I"/>
    <s v="LAND IMPO"/>
    <s v="67110002"/>
    <s v="NO COMMENTS"/>
    <m/>
    <m/>
    <s v="15"/>
    <s v="NO"/>
    <n v="0"/>
    <s v="NO"/>
    <m/>
    <m/>
    <m/>
  </r>
  <r>
    <s v="15"/>
    <s v="MXG"/>
    <n v="2282"/>
    <x v="2"/>
    <s v="Broker"/>
    <s v="BROKERFG-A-0020-SE26-M19.D"/>
    <x v="1737"/>
    <s v="ALT83786"/>
    <s v="ABRIL"/>
    <d v="2026-04-07T00:00:00"/>
    <s v="26-810-3699-6021421"/>
    <s v="71692897"/>
    <s v="EXPO"/>
    <s v="FCIU6579944"/>
    <n v="0"/>
    <n v="7514.63"/>
    <n v="3402.71"/>
    <n v="544.42999999999995"/>
    <n v="0"/>
    <n v="11461.77"/>
    <s v="MXN"/>
    <n v="661.7650115473441"/>
    <d v="2026-04-01T00:00:00"/>
    <s v="JOHNSON ELECTRIC GROUP MEXICO S DE RL DE CV"/>
    <s v="MEX"/>
    <s v="USA"/>
    <s v="JOHNSON ELECTRIC NORTH AMERICA INC"/>
    <s v="M19"/>
    <s v="O"/>
    <s v="SEA EXPO"/>
    <s v="59220000"/>
    <s v="NO COMMENTS"/>
    <m/>
    <m/>
    <s v="15"/>
    <s v="NO"/>
    <n v="0"/>
    <s v="NO"/>
    <m/>
    <m/>
    <m/>
  </r>
  <r>
    <s v="15"/>
    <s v="MXG"/>
    <n v="2283"/>
    <x v="2"/>
    <s v="Broker"/>
    <s v="BROKERRM-A-031-SI26-M19-L-B"/>
    <x v="1738"/>
    <s v="ALT83787"/>
    <s v="ABRIL"/>
    <d v="2026-04-07T00:00:00"/>
    <s v="26-810-3699-6001411"/>
    <s v="721280821"/>
    <s v="IMPO"/>
    <s v="MRSU5482540"/>
    <n v="0"/>
    <n v="3300.2"/>
    <n v="2459.33"/>
    <n v="393.49"/>
    <n v="0"/>
    <n v="6153.02"/>
    <s v="MXN"/>
    <n v="355.2551963048499"/>
    <d v="2026-03-30T00:00:00"/>
    <s v="SACO SHIPPING GMBH"/>
    <s v="GERMANY"/>
    <s v="MEX"/>
    <s v="INTERTEAM, S.A. DE C.V."/>
    <s v="M19"/>
    <s v="I"/>
    <s v="SEA IMPO"/>
    <n v="67110003"/>
    <s v="NO COMMENTS"/>
    <m/>
    <m/>
    <s v="15"/>
    <s v="NO"/>
    <n v="0"/>
    <s v="NO"/>
    <m/>
    <m/>
    <m/>
  </r>
  <r>
    <s v="15"/>
    <s v="MXG"/>
    <n v="2284"/>
    <x v="2"/>
    <s v="Broker"/>
    <s v="BROKERRM-A-029-SI26-M19-L-B"/>
    <x v="1739"/>
    <s v="ALT83822"/>
    <s v="ABRIL"/>
    <d v="2026-04-07T00:00:00"/>
    <s v="26-810-3699-6001484"/>
    <s v="HLCUSS5260104078"/>
    <s v="IMPO"/>
    <s v="OTRO"/>
    <n v="0"/>
    <n v="4841.84"/>
    <n v="2459.33"/>
    <n v="393.49"/>
    <n v="0"/>
    <n v="7694.66"/>
    <s v="MXN"/>
    <n v="444.26443418013855"/>
    <d v="2026-03-26T00:00:00"/>
    <s v="MSL DO BRASIL AGENCIAMENTOS"/>
    <s v="BRA"/>
    <s v="MEX"/>
    <s v="IFS NEUTRAL MARITIME SERVICES DE MEXICO SA DE CV"/>
    <s v="M19"/>
    <s v="I"/>
    <s v="SEA IMPO"/>
    <n v="67110003"/>
    <s v="NO COMMENTS"/>
    <m/>
    <m/>
    <s v="15"/>
    <s v="NO"/>
    <n v="0"/>
    <s v="NO"/>
    <m/>
    <m/>
    <m/>
  </r>
  <r>
    <s v="15"/>
    <s v="MXG"/>
    <n v="2285"/>
    <x v="2"/>
    <s v="Broker"/>
    <s v="BROKERRM-R-032-SI26-M19-B"/>
    <x v="1740"/>
    <s v="ALT83824"/>
    <s v="ABRIL"/>
    <d v="2026-04-07T00:00:00"/>
    <s v="26-810-3699-6001576"/>
    <s v="MEDUR8229110"/>
    <s v="IMPO"/>
    <s v="MSMU7136309"/>
    <n v="0"/>
    <n v="14019.36"/>
    <n v="2531.4699999999998"/>
    <n v="405.04"/>
    <n v="0"/>
    <n v="16955.87"/>
    <s v="MXN"/>
    <n v="978.97632794457263"/>
    <d v="2026-03-30T00:00:00"/>
    <s v="DSV AIR &amp; SEA GERMANY"/>
    <s v="GERMANY"/>
    <s v="MEX"/>
    <s v="DSV AIR &amp; SEA, S.A. DE C.V"/>
    <s v="M19"/>
    <s v="I"/>
    <s v="SEA IMPO"/>
    <n v="67110003"/>
    <s v="NO COMMENTS"/>
    <m/>
    <m/>
    <s v="15"/>
    <s v="NO"/>
    <n v="0"/>
    <s v="NO"/>
    <m/>
    <m/>
    <m/>
  </r>
  <r>
    <s v="15"/>
    <s v="MXG"/>
    <n v="2286"/>
    <x v="2"/>
    <s v="Broker"/>
    <s v="BROKERRM-R-031-SI26-M19-B"/>
    <x v="1741"/>
    <s v="ALT83831"/>
    <s v="ABRIL"/>
    <d v="2026-04-07T00:00:00"/>
    <s v="26-810-3699-6001684"/>
    <s v="HLCUHAM260313862"/>
    <s v="IMPO"/>
    <s v="HAMU3679081"/>
    <n v="0"/>
    <n v="15279.56"/>
    <n v="2524.44"/>
    <n v="403.91"/>
    <n v="0"/>
    <n v="18207.91"/>
    <s v="MXN"/>
    <n v="1051.2650115473441"/>
    <d v="2026-03-30T00:00:00"/>
    <s v="DSV AIR &amp; SEA GERMANY"/>
    <s v="GERMANY"/>
    <s v="MEX"/>
    <s v="DSV AIR &amp; SEA, S.A. DE C.V"/>
    <s v="M19"/>
    <s v="I"/>
    <s v="SEA IMPO"/>
    <n v="67110003"/>
    <s v="NO COMMENTS"/>
    <m/>
    <m/>
    <s v="15"/>
    <s v="NO"/>
    <n v="0"/>
    <s v="NO"/>
    <m/>
    <m/>
    <m/>
  </r>
  <r>
    <s v="15"/>
    <s v="MXG"/>
    <n v="2287"/>
    <x v="2"/>
    <s v="Broker"/>
    <s v="BROKERFG-A-0017-SE26-M19.D"/>
    <x v="1344"/>
    <s v="ALT83838"/>
    <s v="ABRIL"/>
    <d v="2026-04-08T00:00:00"/>
    <s v="26-810-3699-6021310"/>
    <s v="90719433"/>
    <s v="EXPO"/>
    <s v="NIDU2345086"/>
    <n v="0"/>
    <n v="25363.83"/>
    <n v="0"/>
    <n v="0"/>
    <n v="0"/>
    <n v="25363.83"/>
    <s v="MXN"/>
    <n v="1464.4243648960739"/>
    <d v="2026-03-12T00:00:00"/>
    <s v="JEG"/>
    <s v="ZAC"/>
    <s v="VARIOUS"/>
    <s v="VARIOUS"/>
    <s v="M19"/>
    <s v="O"/>
    <s v="SEA EXPO"/>
    <s v="59220000"/>
    <s v="COMPLEMENTO AL FOLIO ALT83267//MNE2770098"/>
    <s v="67115005"/>
    <n v="16704"/>
    <s v="15"/>
    <s v="NO"/>
    <n v="0"/>
    <s v="NO"/>
    <m/>
    <m/>
    <m/>
  </r>
  <r>
    <s v="15"/>
    <s v="MXG"/>
    <n v="2288"/>
    <x v="2"/>
    <s v="Broker"/>
    <s v="BROKERGLOBALES"/>
    <x v="1742"/>
    <s v="GDL48568"/>
    <s v="ABRIL"/>
    <d v="2026-04-08T00:00:00"/>
    <s v="26-480-3993-6000305"/>
    <s v="CONSOLIDADO"/>
    <s v="AIR IMPO"/>
    <s v="OTRO"/>
    <n v="0"/>
    <n v="14456.22"/>
    <n v="0"/>
    <n v="0"/>
    <n v="0"/>
    <n v="14456.22"/>
    <s v="MXN"/>
    <n v="834.65473441108543"/>
    <d v="2026-04-10T00:00:00"/>
    <s v="DICEX SA DE CV"/>
    <s v="USA"/>
    <s v="ZCL"/>
    <s v="JEG"/>
    <s v="M19"/>
    <s v="I"/>
    <s v="LAND IMPO"/>
    <s v="67110002"/>
    <s v="NO COMMENTS"/>
    <m/>
    <m/>
    <s v="15"/>
    <s v="NO"/>
    <n v="0"/>
    <s v="NO"/>
    <m/>
    <m/>
    <m/>
  </r>
  <r>
    <s v="15"/>
    <s v="MXG"/>
    <n v="2289"/>
    <x v="2"/>
    <s v="Broker"/>
    <s v="BROKERRM-I-1198-AI26-M46//RM-I-1199-AI26-M19//RM-I-1201-AI26-M01//RM-I-1203-AI26-M46"/>
    <x v="1743"/>
    <s v="GDL48577"/>
    <s v="ABRIL"/>
    <d v="2026-04-09T00:00:00"/>
    <s v="26-480-3993-6000360"/>
    <s v="CONSOLIDADO"/>
    <s v="AIR IMPO"/>
    <s v="OTRO"/>
    <n v="0"/>
    <n v="43392.84"/>
    <n v="8438.42"/>
    <n v="1350.15"/>
    <n v="0"/>
    <n v="53181.41"/>
    <s v="MXN"/>
    <n v="3070.5202078521943"/>
    <d v="2026-04-10T00:00:00"/>
    <s v="DICEX SA DE CV"/>
    <s v="USA"/>
    <s v="ZCL"/>
    <s v="JEG"/>
    <s v="M46"/>
    <s v="I"/>
    <s v="AIR IMPO"/>
    <s v="67130000"/>
    <s v="NO COMMENTS"/>
    <m/>
    <m/>
    <s v="15"/>
    <s v="NO"/>
    <n v="0"/>
    <s v="NO"/>
    <m/>
    <m/>
    <m/>
  </r>
  <r>
    <s v="15"/>
    <s v="MXG"/>
    <n v="2290"/>
    <x v="2"/>
    <s v="Broker"/>
    <s v="BROKERRM-A-0057AI26-M19-C9542.D//RM-A-0058AI26-M19-PFA.D//RM-A-0059AI26-M19-PFA.D"/>
    <x v="1744"/>
    <s v="MEX129549"/>
    <s v="ABRIL"/>
    <d v="2026-04-09T00:00:00"/>
    <s v="26-85-34166014092"/>
    <s v="MXO101513766205 / 101DN20260236 / 101DN20260325"/>
    <s v="AIR IMPO"/>
    <s v="OTRO"/>
    <n v="0"/>
    <n v="83751.19"/>
    <n v="7711.69"/>
    <n v="1233.8699999999999"/>
    <n v="0"/>
    <n v="92696.75"/>
    <s v="MXN"/>
    <n v="5352.0063510392611"/>
    <d v="2026-04-09T00:00:00"/>
    <s v="JOHNSON ELECTRIC INDUSTRIAL MANUFACTORY LIMITED"/>
    <s v="USA"/>
    <s v="ZAC"/>
    <s v="JEG"/>
    <s v="M19"/>
    <s v="I"/>
    <s v="AIR IMPO"/>
    <n v="67180000"/>
    <s v="NO COMMENTS"/>
    <m/>
    <m/>
    <s v="15"/>
    <s v="NO"/>
    <n v="0"/>
    <s v="NO"/>
    <m/>
    <m/>
    <m/>
  </r>
  <r>
    <s v="15"/>
    <s v="MXG"/>
    <n v="2291"/>
    <x v="2"/>
    <s v="Broker"/>
    <s v="BROKERRM-A-006-SI26-M19-L-B"/>
    <x v="1745"/>
    <s v="MZO196568"/>
    <s v="ABRIL"/>
    <d v="2026-04-08T00:00:00"/>
    <s v="26 16 1690 6006165"/>
    <s v="HLCUSEL260264704"/>
    <s v="IMPO"/>
    <s v="HLCUSEL260264704"/>
    <n v="0"/>
    <n v="16061.89"/>
    <n v="2694.36"/>
    <n v="431.1"/>
    <n v="0"/>
    <n v="19187.349999999999"/>
    <s v="MXN"/>
    <n v="1107.8146651270206"/>
    <d v="2026-04-08T00:00:00"/>
    <s v="JOHNSON ELECTRIC PVT LTD"/>
    <s v="IND"/>
    <s v="ZCL"/>
    <s v="JEG"/>
    <s v="M19"/>
    <s v="I"/>
    <s v="SEA IMPO"/>
    <n v="67110003"/>
    <s v="NO COMMENTS"/>
    <m/>
    <m/>
    <s v="15"/>
    <s v="NO"/>
    <n v="0"/>
    <s v="NO"/>
    <m/>
    <m/>
    <m/>
  </r>
  <r>
    <s v="15"/>
    <s v="MXG"/>
    <n v="2292"/>
    <x v="2"/>
    <s v="Broker"/>
    <s v="BROKERRM-M-066-SI26-M19-B"/>
    <x v="1569"/>
    <s v="MZO196573"/>
    <s v="ABRIL"/>
    <d v="2026-04-08T00:00:00"/>
    <s v="26 16 1690 6004349"/>
    <s v="OOLU2038419481"/>
    <s v="IMPO"/>
    <s v="CSNU7762862"/>
    <n v="0"/>
    <n v="6670"/>
    <n v="0"/>
    <n v="0"/>
    <n v="0"/>
    <n v="6670"/>
    <s v="MXN"/>
    <n v="385.10392609699767"/>
    <d v="2026-04-08T00:00:00"/>
    <s v="JOHNSON ELECTRIC NORTH AMERICA INC"/>
    <s v="CHN"/>
    <s v="ZCL"/>
    <s v="JEG"/>
    <s v="M19"/>
    <s v="I"/>
    <s v="SEA IMPO"/>
    <n v="67110003"/>
    <s v="COMPLEMENTARIA DE LA CUENTA MZO195497"/>
    <m/>
    <m/>
    <s v="15"/>
    <s v="NO"/>
    <n v="0"/>
    <s v="NO"/>
    <m/>
    <m/>
    <m/>
  </r>
  <r>
    <s v="15"/>
    <s v="MXG"/>
    <n v="2293"/>
    <x v="2"/>
    <s v="Broker"/>
    <s v="BROKERRM-M-067-SI26-M19-B"/>
    <x v="1568"/>
    <s v="MZO196574"/>
    <s v="ABRIL"/>
    <d v="2026-04-08T00:00:00"/>
    <s v="26 16 1690 6004348"/>
    <s v="OOLU2038419482"/>
    <s v="IMPO"/>
    <s v="OOCU5962902"/>
    <n v="0"/>
    <n v="6670"/>
    <n v="0"/>
    <n v="0"/>
    <n v="0"/>
    <n v="6670"/>
    <s v="MXN"/>
    <n v="385.10392609699767"/>
    <d v="2026-04-08T00:00:00"/>
    <s v="JOHNSON ELECTRIC NORTH AMERICA INC"/>
    <s v="CHN"/>
    <s v="ZCL"/>
    <s v="JEG"/>
    <s v="M19"/>
    <s v="I"/>
    <s v="SEA IMPO"/>
    <n v="67110003"/>
    <s v="COMPLEMENTARIA DE LA CUENTA MZO195490"/>
    <m/>
    <m/>
    <s v="15"/>
    <s v="NO"/>
    <n v="0"/>
    <s v="NO"/>
    <m/>
    <m/>
    <m/>
  </r>
  <r>
    <s v="15"/>
    <s v="MXG"/>
    <n v="2294"/>
    <x v="2"/>
    <s v="Broker"/>
    <s v="BROKERRM-M-087-SI26-M19-B"/>
    <x v="1746"/>
    <s v="MZO196577"/>
    <s v="ABRIL"/>
    <d v="2026-04-08T00:00:00"/>
    <s v="26 16 1690 6004679"/>
    <s v="022G504580"/>
    <s v="IMPO"/>
    <s v="WHSU5373831"/>
    <n v="0"/>
    <n v="61987.81"/>
    <n v="5408.18"/>
    <n v="865.31"/>
    <n v="0"/>
    <n v="68261.3"/>
    <s v="MXN"/>
    <n v="3941.1836027713625"/>
    <d v="2026-04-08T00:00:00"/>
    <s v="JOHNSON ELECTRIC NORTH AMERICA INC"/>
    <s v="CHN"/>
    <s v="ZCL"/>
    <s v="JEG"/>
    <s v="M19"/>
    <s v="I"/>
    <s v="SEA IMPO"/>
    <n v="67110003"/>
    <s v="CM4732431"/>
    <s v="67115005"/>
    <n v="54649.53"/>
    <s v="15"/>
    <s v="NO"/>
    <n v="0"/>
    <s v="NO"/>
    <m/>
    <m/>
    <m/>
  </r>
  <r>
    <s v="15"/>
    <s v="MXG"/>
    <n v="2295"/>
    <x v="2"/>
    <s v="Broker"/>
    <s v="BROKERRM-M-085-SI26-M19-B"/>
    <x v="1747"/>
    <s v="MZO196578"/>
    <s v="ABRIL"/>
    <d v="2026-04-08T00:00:00"/>
    <s v="26 16 1690 6004681"/>
    <s v="022G505706"/>
    <s v="IMPO"/>
    <s v="WHSU6248990"/>
    <n v="0"/>
    <n v="87657.16"/>
    <n v="7477.65"/>
    <n v="1196.43"/>
    <n v="0"/>
    <n v="96331.24"/>
    <s v="MXN"/>
    <n v="5561.8498845265594"/>
    <d v="2026-04-08T00:00:00"/>
    <s v="JOHNSON ELECTRIC NORTH AMERICA INC"/>
    <s v="CHN"/>
    <s v="ZCL"/>
    <s v="JEG"/>
    <s v="M19"/>
    <s v="I"/>
    <s v="SEA IMPO"/>
    <n v="67110003"/>
    <s v="CM4732199"/>
    <s v="67115005"/>
    <n v="80270.12"/>
    <s v="15"/>
    <s v="NO"/>
    <n v="0"/>
    <s v="NO"/>
    <m/>
    <m/>
    <m/>
  </r>
  <r>
    <s v="15"/>
    <s v="MXG"/>
    <n v="2296"/>
    <x v="2"/>
    <s v="Broker"/>
    <s v="BROKERRM-M-084-SI26-M19-B"/>
    <x v="1570"/>
    <s v="MZO196608"/>
    <s v="ABRIL"/>
    <d v="2026-04-08T00:00:00"/>
    <s v="26 16 1690 6004684"/>
    <s v="ZIMUSHH32044039"/>
    <s v="IMPO"/>
    <s v="GAOU7586384"/>
    <n v="0"/>
    <n v="6670"/>
    <n v="0"/>
    <n v="0"/>
    <n v="0"/>
    <n v="6670"/>
    <s v="MXN"/>
    <n v="385.10392609699767"/>
    <d v="2026-04-08T00:00:00"/>
    <s v="JOHNSON ELECTRIC NORTH AMERICA INC"/>
    <s v="CHN"/>
    <s v="ZCL"/>
    <s v="JEG"/>
    <s v="M19"/>
    <s v="I"/>
    <s v="SEA IMPO"/>
    <n v="67110003"/>
    <s v="COMPLEMENTARIA DE LA CUENTA MZO195500"/>
    <m/>
    <m/>
    <s v="15"/>
    <s v="NO"/>
    <n v="0"/>
    <s v="NO"/>
    <m/>
    <m/>
    <m/>
  </r>
  <r>
    <s v="15"/>
    <s v="MXG"/>
    <n v="2297"/>
    <x v="2"/>
    <s v="Broker"/>
    <s v="BROKERRM-M-108-SI26-M46-B//RM-M-109-SI26-M46-B//RM-M-110-SI26-M46-B//RM-M-111-SI26-M46-B"/>
    <x v="1556"/>
    <s v="MZO196609"/>
    <s v="ABRIL"/>
    <d v="2026-04-08T00:00:00"/>
    <s v="26 16 1690 6005415"/>
    <s v="ZIMUSHH32040329/ZIMUSHH32040330/ZIMUSHH32040332/ZIMUSHH32040333/ZIMUSHH32040339"/>
    <s v="IMPO"/>
    <s v="ZCSU7975826/ZCSU7903873/JXLU4460299/ZCSU6722145/ZIMU3033558"/>
    <n v="0"/>
    <n v="33350"/>
    <n v="0"/>
    <n v="0"/>
    <n v="0"/>
    <n v="33350"/>
    <s v="MXN"/>
    <n v="1925.5196304849885"/>
    <d v="2026-04-08T00:00:00"/>
    <s v="JOHNSON ELECTRIC NORTH AMERICA INC"/>
    <s v="CHN"/>
    <s v="ZCL"/>
    <s v="JEG"/>
    <s v="M46"/>
    <s v="I"/>
    <s v="SEA IMPO"/>
    <n v="67110003"/>
    <s v="NO COMMENTS"/>
    <m/>
    <m/>
    <s v="15"/>
    <s v="NO"/>
    <n v="0"/>
    <s v="NO"/>
    <m/>
    <m/>
    <m/>
  </r>
  <r>
    <s v="15"/>
    <s v="MXG"/>
    <n v="2298"/>
    <x v="2"/>
    <s v="Broker"/>
    <s v="BROKERAF-M-129-SI26-M46-B"/>
    <x v="1562"/>
    <s v="MZO196610"/>
    <s v="ABRIL"/>
    <d v="2026-04-08T00:00:00"/>
    <s v="26 16 1690 6005436"/>
    <s v="ZIMUSHH32040322"/>
    <s v="IMPO"/>
    <s v="BMOU4503941"/>
    <n v="0"/>
    <n v="7134"/>
    <n v="0"/>
    <n v="0"/>
    <n v="0"/>
    <n v="7134"/>
    <s v="MXN"/>
    <n v="411.89376443418013"/>
    <d v="2026-04-08T00:00:00"/>
    <s v="JOHNSON ELECTRIC NORTH AMERICA INC"/>
    <s v="CHN"/>
    <s v="ZCL"/>
    <s v="JEG"/>
    <s v="M46"/>
    <s v="I"/>
    <s v="SEA IMPO"/>
    <n v="67110003"/>
    <s v="COMPLEMENTARIA DE LA CUENTA MZO195086"/>
    <m/>
    <m/>
    <s v="15"/>
    <s v="NO"/>
    <n v="0"/>
    <s v="NO"/>
    <m/>
    <m/>
    <m/>
  </r>
  <r>
    <s v="15"/>
    <s v="MXG"/>
    <n v="2299"/>
    <x v="2"/>
    <s v="Broker"/>
    <s v="BROKERRM-A-028-SI26-M19-L-B"/>
    <x v="1748"/>
    <s v="MZO196629"/>
    <s v="ABRIL"/>
    <d v="2026-04-08T00:00:00"/>
    <s v="26 16 1690 6004692"/>
    <n v="266081330"/>
    <s v="IMPO"/>
    <n v="266081330"/>
    <n v="0"/>
    <n v="31107.16"/>
    <n v="2482.48"/>
    <n v="397.2"/>
    <n v="0"/>
    <n v="33986.839999999997"/>
    <s v="MXN"/>
    <n v="1962.288683602771"/>
    <d v="2026-04-08T00:00:00"/>
    <s v="JOHNSON ELECTRIC NORTH AMERICA INC"/>
    <s v="CHN"/>
    <s v="ZCL"/>
    <s v="JEG"/>
    <s v="M19"/>
    <s v="I"/>
    <s v="SEA IMPO"/>
    <n v="67110003"/>
    <s v="RFE195393"/>
    <s v="67115005"/>
    <n v="28879.96"/>
    <s v="15"/>
    <s v="NO"/>
    <n v="0"/>
    <s v="NO"/>
    <m/>
    <m/>
    <m/>
  </r>
  <r>
    <s v="15"/>
    <s v="MXG"/>
    <n v="2300"/>
    <x v="2"/>
    <s v="Broker"/>
    <s v="BROKERRM-A-003-SI26-M19-L-B"/>
    <x v="1749"/>
    <s v="MZO196630"/>
    <s v="ABRIL"/>
    <d v="2026-04-08T00:00:00"/>
    <s v="26 16 1690 6006166"/>
    <s v="HLCUSEL260159228"/>
    <s v="IMPO"/>
    <s v="HLCUSEL260159228"/>
    <n v="0"/>
    <n v="25716.78"/>
    <n v="2494.21"/>
    <n v="399.07"/>
    <n v="0"/>
    <n v="28610.06"/>
    <s v="MXN"/>
    <n v="1651.8510392609701"/>
    <d v="2026-04-08T00:00:00"/>
    <s v="JOHNSON ELECTRIC PVT LTD"/>
    <s v="IND"/>
    <s v="ZCL"/>
    <s v="JEG"/>
    <s v="M19"/>
    <s v="I"/>
    <s v="SEA IMPO"/>
    <n v="67110003"/>
    <s v="RFE194779"/>
    <s v="67115005"/>
    <n v="23667.06"/>
    <s v="15"/>
    <s v="NO"/>
    <n v="0"/>
    <s v="NO"/>
    <m/>
    <m/>
    <m/>
  </r>
  <r>
    <s v="15"/>
    <s v="MXG"/>
    <n v="2301"/>
    <x v="2"/>
    <s v="Broker"/>
    <s v="BROKERRM-A-020-SI26-M19-L-B"/>
    <x v="1750"/>
    <s v="MZO196631"/>
    <s v="ABRIL"/>
    <d v="2026-04-08T00:00:00"/>
    <s v="26 16 1690 6006164"/>
    <s v="HLCUSEL260159228"/>
    <s v="IMPO"/>
    <s v="HLCUSEL260159228"/>
    <n v="0"/>
    <n v="25716.78"/>
    <n v="2494.21"/>
    <n v="399.07"/>
    <n v="0"/>
    <n v="28610.06"/>
    <s v="MXN"/>
    <n v="1651.8510392609701"/>
    <d v="2026-04-08T00:00:00"/>
    <s v="JOHNSON ELECTRIC PVT LTD"/>
    <s v="IND"/>
    <s v="ZCL"/>
    <s v="JEG"/>
    <s v="M19"/>
    <s v="I"/>
    <s v="SEA IMPO"/>
    <n v="67110003"/>
    <s v="RFE194769"/>
    <s v="67115005"/>
    <n v="23667.06"/>
    <s v="15"/>
    <s v="NO"/>
    <n v="0"/>
    <s v="NO"/>
    <m/>
    <m/>
    <m/>
  </r>
  <r>
    <s v="15"/>
    <s v="MXG"/>
    <n v="2302"/>
    <x v="2"/>
    <s v="Broker"/>
    <s v="BROKERRM-M-083-SI26-M19-B"/>
    <x v="1658"/>
    <s v="MZO196707"/>
    <s v="ABRIL"/>
    <d v="2026-04-09T00:00:00"/>
    <s v="26 16 1690 6004685"/>
    <s v="ZIMUSHH32044040"/>
    <s v="IMPO"/>
    <s v="CAAU9521380"/>
    <n v="0"/>
    <n v="7134"/>
    <n v="0"/>
    <n v="0"/>
    <n v="0"/>
    <n v="7134"/>
    <s v="MXN"/>
    <n v="411.89376443418013"/>
    <d v="2026-04-09T00:00:00"/>
    <s v="JOHNSON ELECTRIC NORTH AMERICA INC"/>
    <s v="CHN"/>
    <s v="ZCL"/>
    <s v="JEG"/>
    <s v="M19"/>
    <s v="I"/>
    <s v="SEA IMPO"/>
    <n v="67110003"/>
    <s v="COMPLEMENTARIA DE LA CUENTA MZO195801"/>
    <m/>
    <m/>
    <s v="15"/>
    <s v="NO"/>
    <n v="0"/>
    <s v="NO"/>
    <m/>
    <m/>
    <m/>
  </r>
  <r>
    <s v="15"/>
    <s v="MXG"/>
    <n v="2303"/>
    <x v="2"/>
    <s v="Broker"/>
    <s v="BROKERRM-M-089-SI26-M19-B"/>
    <x v="1751"/>
    <s v="MZO196822"/>
    <s v="ABRIL"/>
    <d v="2026-04-10T00:00:00"/>
    <s v="26 16 1690 6004678"/>
    <s v="COSU6444494980"/>
    <s v="IMPO"/>
    <s v="CSNU6324901"/>
    <n v="0"/>
    <n v="70989.919999999998"/>
    <n v="4023.6"/>
    <n v="643.78"/>
    <n v="0"/>
    <n v="75657.3"/>
    <s v="MXN"/>
    <n v="4368.2043879907624"/>
    <s v="10-Apr-26"/>
    <s v="JOHNSON ELECTRIC NORTH AMERICA INC"/>
    <s v="CHN"/>
    <s v="ZCL"/>
    <s v="JEG"/>
    <s v="M19"/>
    <s v="I"/>
    <s v="SEA IMPO"/>
    <n v="67110003"/>
    <s v="D1412527"/>
    <s v="67115005"/>
    <n v="66014.2"/>
    <s v="15"/>
    <s v="NO"/>
    <n v="0"/>
    <s v="NO"/>
    <m/>
    <m/>
    <m/>
  </r>
  <r>
    <s v="15"/>
    <s v="MXG"/>
    <n v="2304"/>
    <x v="2"/>
    <s v="Broker"/>
    <s v="BROKERRM-M-095-SI26-M19-B"/>
    <x v="1752"/>
    <s v="MZO196823"/>
    <s v="ABRIL"/>
    <d v="2026-04-10T00:00:00"/>
    <s v="26 16 1690 6004924"/>
    <s v="MEDUYL804166"/>
    <s v="IMPO"/>
    <s v="MSDU5864422"/>
    <n v="0"/>
    <n v="51444.65"/>
    <n v="6557.47"/>
    <n v="1049.19"/>
    <n v="0"/>
    <n v="59051.31"/>
    <s v="MXN"/>
    <n v="3409.4289838337181"/>
    <s v="10-Apr-26"/>
    <s v="JOHNSON ELECTRIC NORTH AMERICA INC"/>
    <s v="CHN"/>
    <s v="ZCL"/>
    <s v="JEG"/>
    <s v="M19"/>
    <s v="I"/>
    <s v="SEA IMPO"/>
    <n v="67110003"/>
    <n v="8786192"/>
    <s v="67115005"/>
    <n v="47902.65"/>
    <s v="15"/>
    <s v="NO"/>
    <n v="0"/>
    <s v="NO"/>
    <m/>
    <m/>
    <m/>
  </r>
  <r>
    <s v="15"/>
    <s v="MXG"/>
    <n v="2305"/>
    <x v="2"/>
    <s v="Broker"/>
    <s v="BROKERRM-M-094-SI26-M19-B"/>
    <x v="1753"/>
    <s v="MZO196824"/>
    <s v="ABRIL"/>
    <d v="2026-04-10T00:00:00"/>
    <s v="26 16 1690 6004925"/>
    <s v="MEDUYL804182"/>
    <s v="IMPO"/>
    <s v="MSDU8970198"/>
    <n v="0"/>
    <n v="51444.65"/>
    <n v="7519.27"/>
    <n v="1203.08"/>
    <n v="0"/>
    <n v="60167"/>
    <s v="MXN"/>
    <n v="3473.8452655889146"/>
    <s v="10-Apr-26"/>
    <s v="JOHNSON ELECTRIC NORTH AMERICA INC"/>
    <s v="CHN"/>
    <s v="ZCL"/>
    <s v="JEG"/>
    <s v="M19"/>
    <s v="I"/>
    <s v="SEA IMPO"/>
    <n v="67110003"/>
    <n v="8786198"/>
    <s v="67115005"/>
    <n v="47902.65"/>
    <s v="15"/>
    <s v="NO"/>
    <n v="0"/>
    <s v="NO"/>
    <m/>
    <m/>
    <m/>
  </r>
  <r>
    <s v="15"/>
    <s v="MXG"/>
    <n v="2306"/>
    <x v="2"/>
    <s v="Broker"/>
    <s v="BROKERRM-M-041-SI26-M19-B"/>
    <x v="1358"/>
    <s v="MZO196832"/>
    <s v="ABRIL"/>
    <d v="2026-04-10T00:00:00"/>
    <s v="26 16 1690 6003641"/>
    <s v="COSU6442071140"/>
    <s v="IMPO"/>
    <s v="FSCU8638460"/>
    <n v="0"/>
    <n v="7714"/>
    <n v="0"/>
    <n v="0"/>
    <n v="0"/>
    <n v="7714"/>
    <s v="MXN"/>
    <n v="445.38106235565817"/>
    <s v="10-Apr-26"/>
    <s v="JOHNSON ELECTRIC NORTH AMERICA INC"/>
    <s v="CHN"/>
    <s v="ZCL"/>
    <s v="JEG"/>
    <s v="M19"/>
    <s v="I"/>
    <s v="SEA IMPO"/>
    <n v="67110003"/>
    <s v="COMPLEMENTARIA DE LA CUENTA MZO194180"/>
    <m/>
    <m/>
    <s v="15"/>
    <s v="NO"/>
    <n v="0"/>
    <s v="NO"/>
    <m/>
    <m/>
    <m/>
  </r>
  <r>
    <s v="15"/>
    <s v="MXG"/>
    <n v="2307"/>
    <x v="2"/>
    <s v="Broker"/>
    <s v="BROKERAF-M-102-SI26-M46//AF-M-103-SI26-M46//AF-M-104-SI26-M46"/>
    <x v="1754"/>
    <s v="MZO196833"/>
    <s v="ABRIL"/>
    <d v="2026-04-10T00:00:00"/>
    <s v="26 16 1690 6005409"/>
    <s v="ZIMUSHH32040315 / ZIMUSHH32040334 /ZIMUSHH32040337"/>
    <s v="IMPO"/>
    <s v="ZCSU7105575/JXLU6440603/ZCSU7234783"/>
    <n v="0"/>
    <n v="20474"/>
    <n v="0"/>
    <n v="0"/>
    <n v="0"/>
    <n v="20474"/>
    <s v="MXN"/>
    <n v="1182.1016166281754"/>
    <s v="10-Apr-26"/>
    <s v="JOHNSON ELECTRIC INDUSTRIAL MANUFACTORY LIMITED"/>
    <s v="CHN"/>
    <s v="ZCL"/>
    <s v="JEG"/>
    <s v="M46"/>
    <s v="I"/>
    <s v="SEA IMPO"/>
    <n v="67110003"/>
    <s v="COMPLEMENTARIA DE LA CUENTA MZO195076"/>
    <m/>
    <m/>
    <s v="15"/>
    <s v="NO"/>
    <n v="0"/>
    <s v="NO"/>
    <m/>
    <m/>
    <m/>
  </r>
  <r>
    <s v="15"/>
    <s v="MXG"/>
    <n v="2308"/>
    <x v="2"/>
    <s v="Broker"/>
    <s v="BROKERAF-M-118-SI26-M46-B"/>
    <x v="1558"/>
    <s v="MZO196835"/>
    <s v="ABRIL"/>
    <d v="2026-04-10T00:00:00"/>
    <s v="26 16 1690 6005425"/>
    <s v="ZIMUSHH32040328"/>
    <s v="IMPO"/>
    <s v="ZCSU7665899"/>
    <n v="0"/>
    <n v="6670"/>
    <n v="0"/>
    <n v="0"/>
    <n v="0"/>
    <n v="6670"/>
    <s v="MXN"/>
    <n v="385.10392609699767"/>
    <s v="10-Apr-26"/>
    <s v="JOHNSON ELECTRIC NORTH AMERICA INC"/>
    <s v="CHN"/>
    <s v="ZCL"/>
    <s v="JEG"/>
    <s v="M46"/>
    <s v="I"/>
    <s v="SEA IMPO"/>
    <n v="67110003"/>
    <s v="COMPLEMENTARIA DE LA CUENTA MZO195082"/>
    <m/>
    <m/>
    <s v="15"/>
    <s v="NO"/>
    <n v="0"/>
    <s v="NO"/>
    <m/>
    <m/>
    <m/>
  </r>
  <r>
    <s v="15"/>
    <s v="MXG"/>
    <n v="2309"/>
    <x v="2"/>
    <s v="Broker"/>
    <s v="BROKERAF-M-107-SI26-M46-B"/>
    <x v="1555"/>
    <s v="MZO196836"/>
    <s v="ABRIL"/>
    <d v="2026-04-10T00:00:00"/>
    <s v="26 16 1690 6005414"/>
    <s v="ZIMUSHH32040326"/>
    <s v="IMPO"/>
    <s v="ZCSU7700599"/>
    <n v="0"/>
    <n v="17596.96"/>
    <n v="0"/>
    <n v="0"/>
    <n v="0"/>
    <n v="17596.96"/>
    <s v="MXN"/>
    <n v="1015.9907621247113"/>
    <s v="10-Apr-26"/>
    <s v="JOHNSON ELECTRIC NORTH AMERICA INC"/>
    <s v="CHN"/>
    <s v="ZCL"/>
    <s v="JEG"/>
    <s v="M46"/>
    <s v="I"/>
    <s v="SEA IMPO"/>
    <n v="67110003"/>
    <s v="COMPLEMENTARIA DE LA CUENTA MZO195079//8768903"/>
    <s v="67115005"/>
    <n v="6265.23"/>
    <s v="15"/>
    <s v="NO"/>
    <n v="0"/>
    <s v="NO"/>
    <m/>
    <m/>
    <m/>
  </r>
  <r>
    <s v="15"/>
    <s v="MXG"/>
    <n v="2310"/>
    <x v="2"/>
    <s v="Broker"/>
    <s v="BROKERRM-M-101-SI26-M46-B"/>
    <x v="1552"/>
    <s v="MZO196927"/>
    <s v="ABRIL"/>
    <d v="2026-04-11T00:00:00"/>
    <s v="26 16 1690 6005408"/>
    <s v="ZIMUSHH32040312"/>
    <s v="IMPO"/>
    <s v="ZCSU6901623"/>
    <n v="0"/>
    <n v="6670"/>
    <n v="0"/>
    <n v="0"/>
    <n v="0"/>
    <n v="6670"/>
    <s v="MXN"/>
    <n v="385.10392609699767"/>
    <s v="11-Apr-26"/>
    <s v="JOHNSON ELECTRIC NORTH AMERICA INC"/>
    <s v="CHN"/>
    <s v="ZCL"/>
    <s v="JEG"/>
    <s v="M46"/>
    <s v="I"/>
    <s v="SEA IMPO"/>
    <n v="67110003"/>
    <s v="COMPLEMENTARIA DE LA CUENTA MZO195067"/>
    <m/>
    <m/>
    <s v="15"/>
    <s v="NO"/>
    <n v="0"/>
    <s v="NO"/>
    <m/>
    <m/>
    <m/>
  </r>
  <r>
    <s v="15"/>
    <s v="MXG"/>
    <n v="2311"/>
    <x v="2"/>
    <s v="Broker"/>
    <s v="BROKERAF-M-128-SI26-M46-B"/>
    <x v="1561"/>
    <s v="MZO196928"/>
    <s v="ABRIL"/>
    <d v="2026-04-11T00:00:00"/>
    <s v="26 16 1690 6005435"/>
    <s v="ZIMUSHH32040314"/>
    <s v="IMPO"/>
    <s v="JXLU4463750"/>
    <n v="0"/>
    <n v="6670"/>
    <n v="0"/>
    <n v="0"/>
    <n v="0"/>
    <n v="6670"/>
    <s v="MXN"/>
    <n v="385.10392609699767"/>
    <s v="11-Apr-26"/>
    <s v="JOHNSON ELECTRIC INDUSTRIAL MANUFACTORY LIMITED"/>
    <s v="CHN"/>
    <s v="ZCL"/>
    <s v="JEG"/>
    <s v="M46"/>
    <s v="I"/>
    <s v="SEA IMPO"/>
    <n v="67110003"/>
    <s v="COMPLEMENTARIA DE LA CUENTA MZO195085"/>
    <m/>
    <m/>
    <s v="15"/>
    <s v="NO"/>
    <n v="0"/>
    <s v="NO"/>
    <m/>
    <m/>
    <m/>
  </r>
  <r>
    <s v="15"/>
    <s v="MXG"/>
    <n v="2312"/>
    <x v="2"/>
    <s v="Broker"/>
    <s v="BROKERRM-M-076-SI26-M19-B"/>
    <x v="1355"/>
    <s v="MZO196929"/>
    <s v="ABRIL"/>
    <d v="2026-04-11T00:00:00"/>
    <s v="26 16 1690 6004353"/>
    <s v="OOLU2038419810"/>
    <s v="IMPO"/>
    <s v="TIIU4965069"/>
    <n v="0"/>
    <n v="6670"/>
    <n v="0"/>
    <n v="0"/>
    <n v="0"/>
    <n v="6670"/>
    <s v="MXN"/>
    <n v="385.10392609699767"/>
    <s v="11-Apr-26"/>
    <s v="JOHNSON ELECTRIC INDUSTRIAL MANUFACTORY LIMITED"/>
    <s v="CHN"/>
    <s v="ZCL"/>
    <s v="JEG"/>
    <s v="M19"/>
    <s v="I"/>
    <s v="SEA IMPO"/>
    <n v="67110003"/>
    <s v="COMPLEMENTARIA DE LA CUENTA MZO193964"/>
    <m/>
    <m/>
    <s v="15"/>
    <s v="NO"/>
    <n v="0"/>
    <s v="NO"/>
    <m/>
    <m/>
    <m/>
  </r>
  <r>
    <s v="15"/>
    <s v="MXG"/>
    <n v="2313"/>
    <x v="2"/>
    <s v="Broker"/>
    <s v="BROKERAF-M-119-SI26-M46-B"/>
    <x v="1559"/>
    <s v="MZO196930"/>
    <s v="ABRIL"/>
    <d v="2026-04-11T00:00:00"/>
    <s v="26 16 1690 6005426"/>
    <s v="ZIMUSHH32040331"/>
    <s v="IMPO"/>
    <s v="CAAU5455552"/>
    <n v="0"/>
    <n v="7863.64"/>
    <n v="0"/>
    <n v="0"/>
    <n v="0"/>
    <n v="7863.64"/>
    <s v="MXN"/>
    <n v="454.02078521939956"/>
    <s v="11-Apr-26"/>
    <s v="JOHNSON ELECTRIC NORTH AMERICA INC"/>
    <s v="CHN"/>
    <s v="ZCL"/>
    <s v="JEG"/>
    <s v="M46"/>
    <s v="I"/>
    <s v="SEA IMPO"/>
    <n v="67110003"/>
    <s v="COMPLEMENTARIA DE LA CUENTA MZO195083"/>
    <m/>
    <m/>
    <s v="15"/>
    <s v="NO"/>
    <n v="0"/>
    <s v="NO"/>
    <m/>
    <m/>
    <m/>
  </r>
  <r>
    <s v="15"/>
    <s v="MXG"/>
    <n v="2314"/>
    <x v="2"/>
    <s v="Broker"/>
    <s v="BROKERRM-M-088-SI26-M19-B"/>
    <x v="1653"/>
    <s v="MZO196931"/>
    <s v="ABRIL"/>
    <d v="2026-04-11T00:00:00"/>
    <s v="26 16 1690 6004923"/>
    <s v="ZIMUSHH32040340"/>
    <s v="IMPO"/>
    <s v="GAOU7036161"/>
    <n v="0"/>
    <n v="6670"/>
    <n v="0"/>
    <n v="0"/>
    <n v="0"/>
    <n v="6670"/>
    <s v="MXN"/>
    <n v="385.10392609699767"/>
    <s v="11-Apr-26"/>
    <s v="JOHNSON ELECTRIC NORTH AMERICA INC"/>
    <s v="CHN"/>
    <s v="ZCL"/>
    <s v="JEG"/>
    <s v="M19"/>
    <s v="I"/>
    <s v="SEA IMPO"/>
    <n v="67110003"/>
    <s v="COMPLEMENTARIA DE LA CUENTA MZO195718"/>
    <m/>
    <m/>
    <s v="15"/>
    <s v="NO"/>
    <n v="0"/>
    <s v="NO"/>
    <m/>
    <m/>
    <m/>
  </r>
  <r>
    <s v="15"/>
    <s v="MXG"/>
    <n v="2315"/>
    <x v="2"/>
    <s v="Broker"/>
    <s v="BROKERFG-R-2178LE25.M46"/>
    <x v="1755"/>
    <s v="NL246153"/>
    <s v="ABRIL"/>
    <d v="2026-04-07T00:00:00"/>
    <n v="6087321"/>
    <s v="OTRO"/>
    <s v="LAND EXPO"/>
    <s v="OTRO"/>
    <n v="0"/>
    <n v="0"/>
    <n v="14895.46"/>
    <n v="2383.27"/>
    <n v="0"/>
    <n v="17278.73"/>
    <s v="MXN"/>
    <n v="997.61720554272517"/>
    <s v="VARIAS"/>
    <s v="JEG"/>
    <s v="ZAC"/>
    <s v="USA"/>
    <s v="JENA"/>
    <s v="M46"/>
    <s v="O"/>
    <s v="LAND EXPO"/>
    <s v="59210003"/>
    <s v="NO COMMENTS"/>
    <m/>
    <m/>
    <s v="15"/>
    <s v="NO"/>
    <n v="0"/>
    <s v="NO"/>
    <m/>
    <m/>
    <m/>
  </r>
  <r>
    <s v="15"/>
    <s v="MXG"/>
    <n v="2316"/>
    <x v="2"/>
    <s v="Broker"/>
    <s v="BROKERFG-R-2184LE25.M19//FG-R-2185LE25.M01"/>
    <x v="1756"/>
    <s v="NL246351"/>
    <s v="ABRIL"/>
    <d v="2026-04-09T00:00:00"/>
    <n v="6050359"/>
    <s v="OTRO"/>
    <s v="LAND EXPO"/>
    <s v="OTRO"/>
    <n v="0"/>
    <n v="0"/>
    <n v="13536.52"/>
    <n v="2165.84"/>
    <n v="0"/>
    <n v="15702.36"/>
    <s v="MXN"/>
    <n v="906.60277136258662"/>
    <s v="VARIAS"/>
    <s v="JEG"/>
    <s v="ZAC"/>
    <s v="USA"/>
    <s v="JENA"/>
    <s v="M19"/>
    <s v="O"/>
    <s v="LAND EXPO"/>
    <s v="59210003"/>
    <s v="NO COMMENTS"/>
    <m/>
    <m/>
    <s v="15"/>
    <s v="NO"/>
    <n v="0"/>
    <s v="NO"/>
    <m/>
    <m/>
    <m/>
  </r>
  <r>
    <s v="15"/>
    <s v="MXG"/>
    <n v="2317"/>
    <x v="2"/>
    <s v="Broker"/>
    <s v="BROKERFG-R-2166LE25.M45"/>
    <x v="1757"/>
    <s v="SLP27037"/>
    <s v="ABRIL"/>
    <d v="2026-04-06T00:00:00"/>
    <s v="26-731-1628-6012132"/>
    <s v="OTRO"/>
    <s v="EXPO"/>
    <s v="SNLU221788"/>
    <n v="0"/>
    <n v="614.88"/>
    <n v="756.13"/>
    <n v="480.89"/>
    <n v="0"/>
    <n v="4101.34"/>
    <s v="MXN"/>
    <n v="236.79792147806006"/>
    <d v="2026-03-20T00:00:00"/>
    <s v="ZCL"/>
    <s v="ZCL"/>
    <s v="USA"/>
    <s v="JEG"/>
    <s v="M61"/>
    <s v="O"/>
    <s v="LAND EXPO"/>
    <s v="59210003"/>
    <s v="NO COMMENTS"/>
    <m/>
    <m/>
    <s v="15"/>
    <s v="NO"/>
    <n v="0"/>
    <s v="NO"/>
    <m/>
    <m/>
    <m/>
  </r>
  <r>
    <s v="15"/>
    <s v="MXG"/>
    <n v="2318"/>
    <x v="2"/>
    <s v="Broker"/>
    <s v="BROKERFG-R-2179LE25.M45"/>
    <x v="1758"/>
    <s v="SLP27058"/>
    <s v="ABRIL"/>
    <d v="2026-04-07T00:00:00"/>
    <s v="26-731-1628-6012600"/>
    <s v="OTRO"/>
    <s v="EXPO"/>
    <s v="SNLU211349"/>
    <n v="0"/>
    <n v="0"/>
    <n v="748.09"/>
    <n v="389.96"/>
    <n v="0"/>
    <n v="2827.21"/>
    <s v="MXN"/>
    <n v="163.2338337182448"/>
    <d v="2026-03-30T00:00:00"/>
    <s v="ZCL"/>
    <s v="ZCL"/>
    <s v="USA"/>
    <s v="JEG"/>
    <s v="M62"/>
    <s v="O"/>
    <s v="LAND EXPO"/>
    <s v="59210003"/>
    <s v="NO COMMENTS"/>
    <m/>
    <m/>
    <s v="15"/>
    <s v="NO"/>
    <n v="0"/>
    <s v="NO"/>
    <m/>
    <m/>
    <m/>
  </r>
  <r>
    <s v="15"/>
    <s v="MXG"/>
    <n v="2319"/>
    <x v="14"/>
    <s v="Freight"/>
    <s v="FREIGHTRM-A-046-SI26-M19-L"/>
    <x v="1759"/>
    <n v="1736618"/>
    <s v="ABRIL"/>
    <d v="2026-04-07T00:00:00"/>
    <s v="SBKK0527832"/>
    <s v="IMPO"/>
    <s v="SBKK0527832"/>
    <s v="OTRO"/>
    <n v="0"/>
    <n v="0"/>
    <n v="3044.96"/>
    <n v="82.56"/>
    <n v="0"/>
    <n v="3127.52"/>
    <s v="USD"/>
    <n v="3127.52"/>
    <s v="ABR"/>
    <s v="ELNA (THAILAND) CO.,LTD."/>
    <s v="THLKR"/>
    <s v="MXZLO"/>
    <s v="JOHNSON ELECTRIC GROUP MEXICO S DE RL DE CV"/>
    <s v="M19"/>
    <s v="I"/>
    <s v="SEA IMPO"/>
    <n v="67110003"/>
    <s v="NO COMMENTS"/>
    <m/>
    <m/>
    <s v="15"/>
    <s v="NO"/>
    <n v="0"/>
    <s v="NO"/>
    <m/>
    <m/>
    <m/>
  </r>
  <r>
    <s v="15"/>
    <s v="MXG"/>
    <n v="2320"/>
    <x v="14"/>
    <s v="Freight"/>
    <s v="FREIGHTRM-A-032-SI26-M19-L"/>
    <x v="1760"/>
    <n v="1736647"/>
    <s v="ABRIL"/>
    <d v="2026-04-07T00:00:00"/>
    <s v="STSN7187026"/>
    <s v="IMPO"/>
    <s v="STSN7187026"/>
    <s v="OTRO"/>
    <n v="0"/>
    <n v="0"/>
    <n v="219.82"/>
    <n v="30.23"/>
    <n v="0"/>
    <n v="250.05"/>
    <s v="USD"/>
    <n v="250.05"/>
    <s v="ABR"/>
    <s v="NANGONG ROLKING FELT CO.,LTD."/>
    <s v="CNTXG"/>
    <s v="MXZLO"/>
    <s v="JOHNSON ELECTRIC GROUP MEXICO S DE RL DE CV"/>
    <s v="M19"/>
    <s v="I"/>
    <s v="SEA IMPO"/>
    <n v="67110003"/>
    <s v="NO COMMENTS"/>
    <m/>
    <m/>
    <s v="15"/>
    <s v="NO"/>
    <n v="0"/>
    <s v="NO"/>
    <m/>
    <m/>
    <m/>
  </r>
  <r>
    <s v="15"/>
    <s v="MXG"/>
    <n v="2321"/>
    <x v="14"/>
    <s v="Freight"/>
    <s v="FREIGHTFG-A-0014-SE26-M19"/>
    <x v="1761"/>
    <n v="1736972"/>
    <s v="ABRIL"/>
    <d v="2026-04-07T00:00:00"/>
    <s v="SGDL0084397"/>
    <s v="EXPO"/>
    <s v="SGDL0084397"/>
    <s v="OTRO"/>
    <n v="0"/>
    <n v="0"/>
    <n v="2581.71"/>
    <n v="301.31"/>
    <n v="0"/>
    <n v="2883.02"/>
    <s v="USD"/>
    <n v="2883.02"/>
    <s v="ABR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15"/>
    <s v="SI"/>
    <n v="2883.02"/>
    <s v="SI"/>
    <m/>
    <m/>
    <m/>
  </r>
  <r>
    <s v="15"/>
    <s v="MXG"/>
    <n v="2322"/>
    <x v="14"/>
    <s v="Freight"/>
    <s v="FREIGHTFG-A-0006-SE26-M19"/>
    <x v="992"/>
    <n v="1736956"/>
    <s v="ABRIL"/>
    <d v="2026-04-07T00:00:00"/>
    <s v="SGDL0082722"/>
    <s v="EXPO"/>
    <s v="SGDL0082722"/>
    <s v="OTRO"/>
    <n v="0"/>
    <n v="0"/>
    <n v="1877"/>
    <n v="300.32"/>
    <n v="0"/>
    <n v="2177.3200000000002"/>
    <s v="USD"/>
    <n v="2177.3200000000002"/>
    <s v="ABR"/>
    <s v="Johnson Electric North America, LLC s/o SAIA-Burgess"/>
    <s v="MXATM"/>
    <s v="ITGOA"/>
    <s v="JOHNSON ELECTRIC ASTI SRL SOCIETA A SOCIO UNICO"/>
    <s v="M19"/>
    <s v="O"/>
    <s v="SEA EXPO"/>
    <s v="59220000"/>
    <s v="NO COMMENTS"/>
    <m/>
    <m/>
    <s v="15"/>
    <s v="SI"/>
    <n v="2177.3200000000002"/>
    <s v="SI"/>
    <m/>
    <m/>
    <m/>
  </r>
  <r>
    <s v="15"/>
    <s v="MXG"/>
    <n v="2323"/>
    <x v="14"/>
    <s v="Freight"/>
    <s v="FREIGHTFG-A-0014-SE26-M19.SINCO"/>
    <x v="1762"/>
    <n v="1736977"/>
    <s v="ABRIL"/>
    <d v="2026-04-07T00:00:00"/>
    <s v="SGDL0084980"/>
    <s v="EXPO"/>
    <s v="SGDL0084980"/>
    <s v="OTRO"/>
    <n v="0"/>
    <n v="0"/>
    <n v="340.29"/>
    <n v="39.81"/>
    <n v="0"/>
    <n v="380.1"/>
    <s v="USD"/>
    <n v="380.1"/>
    <s v="ABR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15"/>
    <s v="SI"/>
    <n v="380.1"/>
    <s v="SI"/>
    <m/>
    <m/>
    <m/>
  </r>
  <r>
    <s v="15"/>
    <s v="MXG"/>
    <n v="2324"/>
    <x v="14"/>
    <s v="Freight"/>
    <s v="FREIGHTFG-A-0003-SE26-M19"/>
    <x v="867"/>
    <n v="1739274"/>
    <s v="ABRIL"/>
    <d v="2026-04-09T00:00:00"/>
    <s v="SGDL0085176"/>
    <s v="EXPO"/>
    <s v="SGDL0085176"/>
    <s v="OTRO"/>
    <n v="0"/>
    <n v="0"/>
    <n v="450"/>
    <n v="0"/>
    <n v="0"/>
    <n v="450"/>
    <s v="USD"/>
    <n v="450"/>
    <s v="ABR"/>
    <s v="Johnson Electric North America, LLC s/o SAIA-Burgess"/>
    <s v="MXATM"/>
    <s v="BRSSZ"/>
    <s v="JOHNSON ELECTRIC AUTOMOTIVO BRASIL LTDA"/>
    <s v="M19"/>
    <s v="O"/>
    <s v="SEA EXPO"/>
    <s v="59220000"/>
    <s v="NO COMMENTS"/>
    <m/>
    <m/>
    <s v="15"/>
    <s v="SI"/>
    <n v="450"/>
    <s v="SI"/>
    <m/>
    <m/>
    <m/>
  </r>
  <r>
    <s v="15"/>
    <s v="MXG"/>
    <n v="2325"/>
    <x v="3"/>
    <s v="Freight"/>
    <s v="FREIGHTRM-A-037-SI26-M19-L"/>
    <x v="1763"/>
    <n v="644040"/>
    <s v="ABRIL"/>
    <d v="2026-04-06T00:00:00"/>
    <m/>
    <s v="OTRO"/>
    <s v="SEA IMPO"/>
    <s v="OTRO"/>
    <n v="0"/>
    <n v="0"/>
    <n v="692.4"/>
    <n v="0"/>
    <n v="0"/>
    <n v="692.4"/>
    <s v="USD"/>
    <n v="692.4"/>
    <d v="2026-04-04T00:00:00"/>
    <s v="EJOT SE &amp; CO. KG // Herrenwiese 8 Bad Berleburg Ratingen 57319 Germany XEXX010101000"/>
    <s v="Hamburg Port. Germany"/>
    <s v="Altamira Port. Mexico"/>
    <s v="JOHNSON ELECTRIC GROUP DE MEXICO Boulevard Morelos No. 1109 Mega Parque Industrial Aeropuerto de Calera Calera Zacatecas 98519 Mexico JEG120120DD4"/>
    <s v="M19"/>
    <s v="I"/>
    <s v="SEA IMPO"/>
    <n v="67110003"/>
    <s v="NO COMMENTS"/>
    <m/>
    <m/>
    <s v="15"/>
    <s v="NO"/>
    <n v="0"/>
    <s v="NO"/>
    <m/>
    <m/>
    <m/>
  </r>
  <r>
    <s v="15"/>
    <s v="MXG"/>
    <n v="2326"/>
    <x v="3"/>
    <s v="Freight"/>
    <s v="FREIGHTRM-J-1307LI26- M23.PFA"/>
    <x v="1764"/>
    <n v="644376"/>
    <s v="ABRIL"/>
    <d v="2026-04-07T00:00:00"/>
    <m/>
    <s v="OTRO"/>
    <s v="LAND IMPO"/>
    <s v="OTRO"/>
    <n v="0"/>
    <n v="0"/>
    <n v="1930"/>
    <n v="0"/>
    <n v="0"/>
    <n v="1930"/>
    <s v="USD"/>
    <n v="1930"/>
    <d v="2026-04-06T00:00:00"/>
    <s v="R.S. HUGHES CO. INC. CARRETERA ESTATAL 500 No. 38700 Santa Rosa Jáuregui Querétaro 76220 Mexico"/>
    <s v="R.S. HUGHES COMPANY. INC //. United States"/>
    <s v="JOHNSON ELECTRIC GROUP MEXICO. Mexico"/>
    <s v="JOHNSON ELECTRIC GROUP MEXICO // Boulevard Morelos 1109. Mega Parque Industrial Aeropuerto de Calera Calera Zacatecas 98519 Mexico JEG120120DD4"/>
    <s v="M23"/>
    <s v="I"/>
    <s v="LAND IMPO"/>
    <n v="67180000"/>
    <s v="NO COMMENTS"/>
    <m/>
    <m/>
    <s v="15"/>
    <s v="NO"/>
    <n v="0"/>
    <s v="NO"/>
    <m/>
    <m/>
    <m/>
  </r>
  <r>
    <s v="15"/>
    <s v="MXG"/>
    <n v="2327"/>
    <x v="3"/>
    <s v="Freight"/>
    <s v="FREIGHTRM-A-041-SI26-M19-L"/>
    <x v="1765"/>
    <n v="644595"/>
    <s v="ABRIL"/>
    <d v="2026-04-07T00:00:00"/>
    <m/>
    <s v="OTRO"/>
    <s v="SEA IMPO"/>
    <s v="OTRO"/>
    <n v="0"/>
    <n v="0"/>
    <n v="684.64"/>
    <n v="0"/>
    <n v="0"/>
    <n v="684.64"/>
    <s v="USD"/>
    <n v="684.64"/>
    <d v="2026-03-31T00:00:00"/>
    <s v="EJOT SE &amp; CO. KG Astenbergstraße 21 Bad Berleburg Baden-Württemberg 57319 Germany"/>
    <s v="Hamburg Port. Germany"/>
    <s v="Altamira Port. Mexico"/>
    <s v="JOHNSON ELECTRIC Halyard Drive 47660 Plymouth Michigan 48170-2453 United States XAXX010101000"/>
    <s v="M19"/>
    <s v="I"/>
    <s v="SEA IMPO"/>
    <n v="67110003"/>
    <s v="NO COMMENTS"/>
    <m/>
    <m/>
    <s v="15"/>
    <s v="NO"/>
    <n v="0"/>
    <s v="NO"/>
    <m/>
    <m/>
    <m/>
  </r>
  <r>
    <s v="15"/>
    <s v="MXG"/>
    <n v="2328"/>
    <x v="4"/>
    <s v="Freight"/>
    <s v="FREIGHTPAQUETERIA"/>
    <x v="1"/>
    <s v="5-470-89866"/>
    <s v="ABRIL"/>
    <d v="2026-04-13T00:00:00"/>
    <s v="OTRO"/>
    <s v="VARIAS"/>
    <s v="AIR IMPO"/>
    <s v="OTRO"/>
    <n v="0"/>
    <n v="0"/>
    <n v="26424.92"/>
    <n v="0"/>
    <n v="0"/>
    <n v="26424.92"/>
    <s v="MXN"/>
    <n v="1525.6882217090067"/>
    <s v="VARIAS"/>
    <s v="VARIOUS"/>
    <s v="VARIOUS"/>
    <s v="ZAC"/>
    <s v="JEG"/>
    <s v="M19"/>
    <s v="I"/>
    <s v="AIR IMPO"/>
    <s v="67130000"/>
    <s v="NO COMMENTS"/>
    <m/>
    <m/>
    <s v="15"/>
    <s v="NO"/>
    <n v="0"/>
    <s v="NO"/>
    <m/>
    <m/>
    <m/>
  </r>
  <r>
    <s v="15"/>
    <s v="MXG"/>
    <n v="2329"/>
    <x v="4"/>
    <s v="Freight"/>
    <s v="FREIGHTPAQUETERIA"/>
    <x v="1"/>
    <s v="5-471-44816"/>
    <s v="ABRIL"/>
    <d v="2026-04-20T00:00:00"/>
    <s v="OTRO"/>
    <s v="VARIAS"/>
    <s v="AIR IMPO"/>
    <s v="OTRO"/>
    <n v="0"/>
    <n v="0"/>
    <n v="44854.15"/>
    <n v="0"/>
    <n v="0"/>
    <n v="44854.15"/>
    <s v="MXN"/>
    <n v="2589.7315242494228"/>
    <s v="VARIAS"/>
    <s v="VARIOUS"/>
    <s v="VARIOUS"/>
    <s v="ZAC"/>
    <s v="JEG"/>
    <s v="M19"/>
    <s v="I"/>
    <s v="AIR IMPO"/>
    <s v="67130000"/>
    <s v="NO COMMENTS"/>
    <m/>
    <m/>
    <s v="15"/>
    <s v="NO"/>
    <n v="0"/>
    <s v="NO"/>
    <m/>
    <m/>
    <m/>
  </r>
  <r>
    <s v="15"/>
    <s v="MXG"/>
    <n v="2330"/>
    <x v="4"/>
    <s v="Freight"/>
    <s v="FREIGHTPAQUETERIA"/>
    <x v="1"/>
    <s v="4-686-82361"/>
    <s v="ABRIL"/>
    <d v="2026-04-13T00:00:00"/>
    <s v="OTRO"/>
    <s v="870192895221"/>
    <s v="AIR IMPO"/>
    <s v="OTRO"/>
    <n v="0"/>
    <n v="0"/>
    <n v="163.38999999999999"/>
    <n v="26.14"/>
    <n v="0"/>
    <n v="189.53"/>
    <s v="MXN"/>
    <n v="10.94284064665127"/>
    <d v="2026-03-31T00:00:00"/>
    <s v="INSUMA QUALITY SOLUTIONS S DE"/>
    <s v="MEX"/>
    <s v="ZAC"/>
    <s v="JEG"/>
    <s v="M19"/>
    <s v="I"/>
    <s v="AIR IMPO"/>
    <s v="67130000"/>
    <s v="NO COMMENTS"/>
    <m/>
    <m/>
    <s v="15"/>
    <s v="NO"/>
    <n v="0"/>
    <s v="NO"/>
    <m/>
    <m/>
    <m/>
  </r>
  <r>
    <s v="15"/>
    <s v="MXG"/>
    <n v="2331"/>
    <x v="5"/>
    <s v="STORAGE"/>
    <s v="STORAGEINVENTARIO"/>
    <x v="71"/>
    <s v="R02792"/>
    <s v="ABRIL"/>
    <d v="2026-04-06T00:00:00"/>
    <m/>
    <s v="OTRO"/>
    <s v="LAND EXPO"/>
    <s v="OTRO"/>
    <n v="0"/>
    <n v="0"/>
    <n v="324"/>
    <n v="0"/>
    <n v="0"/>
    <n v="324"/>
    <s v="USD"/>
    <n v="324"/>
    <s v="VARIAS"/>
    <s v="JEG"/>
    <s v="ZAC"/>
    <s v="USA"/>
    <s v="MDS"/>
    <s v="M19"/>
    <s v="O"/>
    <s v="LAND EXPO"/>
    <n v="75640000"/>
    <s v="NO COMMENTS"/>
    <m/>
    <m/>
    <s v="15"/>
    <s v="NO"/>
    <n v="0"/>
    <s v="NO"/>
    <m/>
    <m/>
    <m/>
  </r>
  <r>
    <s v="15"/>
    <s v="MXG"/>
    <n v="2332"/>
    <x v="5"/>
    <s v="STORAGE"/>
    <s v="STORAGEINVENTARIO"/>
    <x v="71"/>
    <s v="R02802"/>
    <s v="ABRIL"/>
    <d v="2026-04-10T00:00:00"/>
    <m/>
    <s v="OTRO"/>
    <s v="LAND EXPO"/>
    <s v="OTRO"/>
    <n v="0"/>
    <n v="0"/>
    <n v="192"/>
    <n v="0"/>
    <n v="0"/>
    <n v="192"/>
    <s v="USD"/>
    <n v="192"/>
    <s v="VARIAS"/>
    <s v="JEG"/>
    <s v="ZAC"/>
    <s v="USA"/>
    <s v="MDS"/>
    <s v="M19"/>
    <s v="O"/>
    <s v="LAND EXPO"/>
    <n v="75640000"/>
    <s v="NO COMMENTS"/>
    <m/>
    <m/>
    <s v="15"/>
    <s v="NO"/>
    <n v="0"/>
    <s v="NO"/>
    <m/>
    <m/>
    <m/>
  </r>
  <r>
    <s v="15"/>
    <s v="MXG"/>
    <n v="2333"/>
    <x v="18"/>
    <s v="Freight"/>
    <s v="FREIGHTRM-M-067-SI26-M19 "/>
    <x v="1766"/>
    <n v="66467"/>
    <s v="ABRIL"/>
    <d v="2026-04-10T00:00:00"/>
    <s v="26-160-1690-6004348 / 26-160-1690-6004349"/>
    <m/>
    <s v="LAND IMPO"/>
    <s v="OOCU5962902/CSNU7762862"/>
    <n v="0"/>
    <n v="0"/>
    <n v="76940"/>
    <n v="12310.4"/>
    <n v="0"/>
    <n v="89250.4"/>
    <s v="MXN"/>
    <n v="5153.0254041570433"/>
    <d v="2026-03-24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5"/>
    <s v="NO"/>
    <n v="0"/>
    <s v="NO"/>
    <m/>
    <m/>
    <m/>
  </r>
  <r>
    <s v="15"/>
    <s v="MXG"/>
    <n v="2334"/>
    <x v="18"/>
    <s v="Freight"/>
    <s v="FREIGHTAF-M-110-SI26-M46/ AF-M-103-SI26-M46 "/>
    <x v="1767"/>
    <n v="66473"/>
    <s v="ABRIL"/>
    <d v="2026-04-10T00:00:00"/>
    <s v="26-160-1690- 6005415 / 26-160-1690- 6005409"/>
    <m/>
    <s v="LAND IMPO"/>
    <s v="JXLU6440603"/>
    <n v="0"/>
    <n v="0"/>
    <n v="71300"/>
    <n v="11408"/>
    <n v="0"/>
    <n v="82708"/>
    <s v="MXN"/>
    <n v="4775.288683602771"/>
    <d v="2026-03-25T00:00:00"/>
    <s v="JOHNSON ELECTRIC GROUP MEXICO S DE RL DE CV "/>
    <s v="ZLO"/>
    <s v="JOHNSON ELECTRIC GROUP MEXICO S DE RL DE CV "/>
    <s v="JOHNSON ELECTRIC GROUP MEXICO S DE RL DE CV "/>
    <s v="M46"/>
    <s v="I"/>
    <s v="SEA IMPO"/>
    <n v="67110003"/>
    <s v="NO COMMENTS"/>
    <m/>
    <m/>
    <s v="15"/>
    <s v="NO"/>
    <n v="0"/>
    <s v="NO"/>
    <m/>
    <m/>
    <m/>
  </r>
  <r>
    <s v="15"/>
    <s v="MXG"/>
    <n v="2335"/>
    <x v="18"/>
    <s v="Freight"/>
    <s v="FREIGHTAF-M-112-SI26-M46 "/>
    <x v="1768"/>
    <n v="66472"/>
    <s v="ABRIL"/>
    <d v="2026-04-10T00:00:00"/>
    <s v="26-160-1690-6005415"/>
    <s v="OTRO"/>
    <s v="LAND IMPO"/>
    <s v="ZCSU7234783/ZCSU7105575"/>
    <n v="0"/>
    <n v="0"/>
    <n v="71300"/>
    <n v="11408"/>
    <n v="0"/>
    <n v="82708"/>
    <s v="MXN"/>
    <n v="4775.288683602771"/>
    <d v="2026-03-25T00:00:00"/>
    <s v="JOHNSON ELECTRIC GROUP MEXICO S DE RL DE CV "/>
    <s v="ZLO"/>
    <s v="JOHNSON ELECTRIC GROUP MEXICO S DE RL DE CV "/>
    <s v="JOHNSON ELECTRIC GROUP MEXICO S DE RL DE CV "/>
    <s v="M46"/>
    <s v="I"/>
    <s v="SEA IMPO"/>
    <n v="67110003"/>
    <s v="NO COMMENTS"/>
    <m/>
    <m/>
    <s v="15"/>
    <s v="NO"/>
    <n v="0"/>
    <s v="NO"/>
    <m/>
    <m/>
    <m/>
  </r>
  <r>
    <s v="15"/>
    <s v="MXG"/>
    <n v="2336"/>
    <x v="18"/>
    <s v="Freight"/>
    <s v="FREIGHTRM-M-070-SI26-M19 "/>
    <x v="1769"/>
    <n v="66470"/>
    <s v="ABRIL"/>
    <d v="2026-04-10T00:00:00"/>
    <s v="26-160-1690-6004358"/>
    <s v="OTRO"/>
    <s v="LAND IMPO"/>
    <s v="ZIMU3033558/ZCSU6901623"/>
    <n v="0"/>
    <n v="0"/>
    <n v="78700"/>
    <n v="12592"/>
    <n v="0"/>
    <n v="91292"/>
    <s v="MXN"/>
    <n v="5270.9006928406461"/>
    <d v="2026-03-25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5"/>
    <s v="NO"/>
    <n v="0"/>
    <s v="NO"/>
    <m/>
    <m/>
    <m/>
  </r>
  <r>
    <s v="15"/>
    <s v="MXG"/>
    <n v="2337"/>
    <x v="18"/>
    <s v="Freight"/>
    <s v="FREIGHTAF-M-115-SI26-M19 "/>
    <x v="1770"/>
    <n v="66463"/>
    <s v="ABRIL"/>
    <d v="2026-04-10T00:00:00"/>
    <s v="26-160-1690-6005896"/>
    <s v="OTRO"/>
    <s v="LAND IMPO"/>
    <s v="CCLU7490853-DFSU7495841"/>
    <n v="0"/>
    <n v="0"/>
    <n v="68700"/>
    <n v="10992"/>
    <n v="0"/>
    <n v="79692"/>
    <s v="MXN"/>
    <n v="4601.154734411085"/>
    <d v="2026-03-26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5"/>
    <s v="NO"/>
    <n v="0"/>
    <s v="NO"/>
    <m/>
    <m/>
    <m/>
  </r>
  <r>
    <s v="15"/>
    <s v="MXG"/>
    <n v="2338"/>
    <x v="6"/>
    <s v="Freight"/>
    <s v="FREIGHTFG-R-2180LE25.M46-M45"/>
    <x v="1771"/>
    <n v="57949"/>
    <s v="ABRIL"/>
    <d v="2026-04-10T00:00:00"/>
    <s v="3483 - 6050359"/>
    <s v="OTRO"/>
    <s v="LAND EXPO"/>
    <n v="5184027"/>
    <n v="0"/>
    <n v="0"/>
    <n v="5775"/>
    <n v="0"/>
    <n v="0"/>
    <n v="5775"/>
    <s v="USD"/>
    <n v="5775"/>
    <d v="2026-04-01T00:00:00"/>
    <s v="JOHNSON ELECTRIC GROUP MEXICO, S. DE R.L.C.V."/>
    <s v="USA"/>
    <s v="USA"/>
    <s v="APX WAREHOUSE "/>
    <s v="M46"/>
    <s v="O"/>
    <s v="LAND EXPO"/>
    <s v="59210003"/>
    <s v="NO COMMENTS"/>
    <m/>
    <m/>
    <s v="15"/>
    <s v="NO"/>
    <n v="0"/>
    <s v="NO"/>
    <m/>
    <m/>
    <m/>
  </r>
  <r>
    <s v="15"/>
    <s v="MXG"/>
    <n v="2339"/>
    <x v="6"/>
    <s v="Freight"/>
    <s v="FREIGHTFG-R-2181LE25.M01-M45"/>
    <x v="1772"/>
    <n v="57950"/>
    <s v="ABRIL"/>
    <d v="2026-04-10T00:00:00"/>
    <s v="3483 - 6050359"/>
    <s v="OTRO"/>
    <s v="LAND EXPO"/>
    <s v="4WU7991"/>
    <n v="0"/>
    <n v="0"/>
    <n v="4545"/>
    <n v="0"/>
    <n v="0"/>
    <n v="4545"/>
    <s v="USD"/>
    <n v="4545"/>
    <d v="2026-04-03T00:00:00"/>
    <s v="JOHNSON ELECTRIC GROUP MEXICO, S. DE R.L.C.V."/>
    <s v="USA"/>
    <s v="USA"/>
    <s v="MEMPHIS DISTRIBUTION SERVICES"/>
    <s v="M01"/>
    <s v="O"/>
    <s v="LAND EXPO"/>
    <s v="59210003"/>
    <s v="NO COMMENTS"/>
    <m/>
    <m/>
    <s v="15"/>
    <s v="NO"/>
    <n v="0"/>
    <s v="NO"/>
    <m/>
    <m/>
    <m/>
  </r>
  <r>
    <s v="15"/>
    <s v="MXG"/>
    <n v="2340"/>
    <x v="6"/>
    <s v="Freight"/>
    <s v="FREIGHTFG-R-2182LE25.M46-M45"/>
    <x v="1773"/>
    <n v="57951"/>
    <s v="ABRIL"/>
    <d v="2026-04-10T00:00:00"/>
    <s v="3483 - 6050359"/>
    <s v="OTRO"/>
    <s v="LAND EXPO"/>
    <s v="4XD5709"/>
    <n v="0"/>
    <n v="0"/>
    <n v="6025"/>
    <n v="0"/>
    <n v="0"/>
    <n v="6025"/>
    <s v="USD"/>
    <n v="6025"/>
    <d v="2026-04-03T00:00:00"/>
    <s v="JOHNSON ELECTRIC GROUP MEXICO, S. DE R.L.C.V."/>
    <s v="USA"/>
    <s v="USA"/>
    <s v="APX WAREHOUSE "/>
    <s v="M46"/>
    <s v="O"/>
    <s v="LAND EXPO"/>
    <s v="59210003"/>
    <s v="NO COMMENTS"/>
    <m/>
    <m/>
    <s v="15"/>
    <s v="NO"/>
    <n v="0"/>
    <s v="NO"/>
    <m/>
    <m/>
    <m/>
  </r>
  <r>
    <s v="15"/>
    <s v="MXG"/>
    <n v="2341"/>
    <x v="6"/>
    <s v="Freight"/>
    <s v="FREIGHTFG-R-2183LE25.M19"/>
    <x v="1774"/>
    <n v="57952"/>
    <s v="ABRIL"/>
    <d v="2026-04-10T00:00:00"/>
    <s v="3483 - 6050359"/>
    <s v="OTRO"/>
    <s v="LAND EXPO"/>
    <n v="5182941"/>
    <n v="0"/>
    <n v="0"/>
    <n v="5197"/>
    <n v="0"/>
    <n v="0"/>
    <n v="5197"/>
    <s v="USD"/>
    <n v="5197"/>
    <d v="2026-04-03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15"/>
    <s v="SI"/>
    <n v="5197"/>
    <s v="SI"/>
    <m/>
    <m/>
    <m/>
  </r>
  <r>
    <s v="15"/>
    <s v="MXG"/>
    <n v="2342"/>
    <x v="6"/>
    <s v="Freight"/>
    <s v="FREIGHTFG-R-2184LE25.M19"/>
    <x v="1775"/>
    <n v="57953"/>
    <s v="ABRIL"/>
    <d v="2026-04-10T00:00:00"/>
    <s v="3483 - 6050359"/>
    <s v="OTRO"/>
    <s v="LAND EXPO"/>
    <s v="4WX9865"/>
    <n v="0"/>
    <n v="0"/>
    <n v="6022"/>
    <n v="0"/>
    <n v="0"/>
    <n v="6022"/>
    <s v="USD"/>
    <n v="6022"/>
    <d v="2026-04-03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15"/>
    <s v="SI"/>
    <n v="6022"/>
    <s v="SI"/>
    <m/>
    <m/>
    <m/>
  </r>
  <r>
    <s v="15"/>
    <s v="MXG"/>
    <n v="2343"/>
    <x v="15"/>
    <s v="Freight"/>
    <s v="FREIGHTFG-V-041-V1E26-M46"/>
    <x v="1776"/>
    <s v="MX-1109"/>
    <s v="ABRIL"/>
    <d v="2026-04-07T00:00:00"/>
    <s v="26-730-3658-6002501"/>
    <s v="CONTINENTAL"/>
    <s v="SEA IMPO"/>
    <s v="RABON"/>
    <n v="0"/>
    <n v="0"/>
    <n v="12100"/>
    <n v="1936"/>
    <n v="484"/>
    <n v="13552"/>
    <s v="MXN"/>
    <n v="782.44803695150119"/>
    <d v="2026-04-06T00:00:00"/>
    <s v="JEG"/>
    <s v="ZAC"/>
    <s v="SLP"/>
    <s v="CONTINENTAL"/>
    <s v="M46"/>
    <s v="O"/>
    <s v="LAND EXPO"/>
    <s v="59210003"/>
    <s v="NO COMMENTS"/>
    <m/>
    <m/>
    <s v="15"/>
    <s v="NO"/>
    <n v="0"/>
    <s v="NO"/>
    <m/>
    <m/>
    <m/>
  </r>
  <r>
    <s v="15"/>
    <s v="MXG"/>
    <n v="2344"/>
    <x v="15"/>
    <s v="Freight"/>
    <s v="FREIGHTRM-M-089-SI26-M19"/>
    <x v="1777"/>
    <s v="CAL-4187"/>
    <s v="ABRIL"/>
    <d v="2026-04-06T00:00:00"/>
    <s v="2616-1690-6004678"/>
    <s v="CSNU6324901"/>
    <s v="SEA IMPO"/>
    <s v="CONTENEDOR"/>
    <n v="0"/>
    <n v="0"/>
    <n v="50250"/>
    <n v="8040"/>
    <n v="2010"/>
    <n v="56280"/>
    <s v="MXN"/>
    <n v="3249.4226327944571"/>
    <s v="VARIAS"/>
    <s v="JE-CHN"/>
    <s v="CHN"/>
    <s v="ZCL"/>
    <s v="JEG"/>
    <s v="M19"/>
    <s v="I"/>
    <s v="SEA IMPO"/>
    <n v="67110003"/>
    <s v="NO COMMENTS"/>
    <m/>
    <m/>
    <s v="15"/>
    <s v="NO"/>
    <n v="0"/>
    <s v="NO"/>
    <m/>
    <m/>
    <m/>
  </r>
  <r>
    <s v="15"/>
    <s v="MXG"/>
    <n v="2345"/>
    <x v="15"/>
    <s v="Freight"/>
    <s v="FREIGHTRM-M-095-SI26-M19"/>
    <x v="1778"/>
    <s v="CAL-4189"/>
    <s v="ABRIL"/>
    <d v="2026-04-06T00:00:00"/>
    <s v="2616-1690-6004924"/>
    <s v="MSDU5864422"/>
    <s v="SEA IMPO"/>
    <s v="CONTENEDOR"/>
    <n v="0"/>
    <n v="0"/>
    <n v="60750"/>
    <n v="9720"/>
    <n v="2430"/>
    <n v="68040"/>
    <s v="MXN"/>
    <n v="3928.4064665127021"/>
    <s v="VARIAS"/>
    <s v="JE-CHN"/>
    <s v="CHN"/>
    <s v="ZCL"/>
    <s v="JEG"/>
    <s v="M19"/>
    <s v="I"/>
    <s v="SEA IMPO"/>
    <n v="67110003"/>
    <s v="NO COMMENTS"/>
    <m/>
    <m/>
    <s v="15"/>
    <s v="NO"/>
    <n v="0"/>
    <s v="NO"/>
    <m/>
    <m/>
    <m/>
  </r>
  <r>
    <s v="15"/>
    <s v="MXG"/>
    <n v="2346"/>
    <x v="15"/>
    <s v="Freight"/>
    <s v="FREIGHTRM-M-094-SI26-M19"/>
    <x v="1779"/>
    <s v="CAL-4191"/>
    <s v="ABRIL"/>
    <d v="2026-04-06T00:00:00"/>
    <s v="2616-1690-600495"/>
    <s v="MSDU8970198"/>
    <s v="SEA IMPO"/>
    <s v="CONTENEDOR"/>
    <n v="0"/>
    <n v="0"/>
    <n v="62250"/>
    <n v="9960"/>
    <n v="2490"/>
    <n v="69720"/>
    <s v="MXN"/>
    <n v="4025.4041570438799"/>
    <s v="VARIAS"/>
    <s v="JE-CHN"/>
    <s v="CHN"/>
    <s v="ZCL"/>
    <s v="JEG"/>
    <s v="M19"/>
    <s v="I"/>
    <s v="SEA IMPO"/>
    <n v="67110003"/>
    <s v="NO COMMENTS"/>
    <m/>
    <m/>
    <s v="15"/>
    <s v="NO"/>
    <n v="0"/>
    <s v="NO"/>
    <m/>
    <m/>
    <m/>
  </r>
  <r>
    <s v="15"/>
    <s v="MXG"/>
    <n v="2347"/>
    <x v="15"/>
    <s v="Freight"/>
    <s v="FREIGHTRM-M-078-SI26-M19"/>
    <x v="1780"/>
    <s v="CAL-4192"/>
    <s v="ABRIL"/>
    <d v="2026-04-08T00:00:00"/>
    <s v="2616-1690-6004690"/>
    <s v="CSGU6316131"/>
    <s v="SEA IMPO"/>
    <s v="CONTENEDOR"/>
    <n v="0"/>
    <n v="0"/>
    <n v="46250"/>
    <n v="7400"/>
    <n v="1850"/>
    <n v="51800"/>
    <s v="MXN"/>
    <n v="2990.7621247113166"/>
    <s v="VARIAS"/>
    <s v="JE-CHN"/>
    <s v="CHN"/>
    <s v="ZCL"/>
    <s v="JEG"/>
    <s v="M19"/>
    <s v="I"/>
    <s v="SEA IMPO"/>
    <n v="67110003"/>
    <s v="NO COMMENTS"/>
    <m/>
    <m/>
    <s v="15"/>
    <s v="NO"/>
    <n v="0"/>
    <s v="NO"/>
    <m/>
    <m/>
    <m/>
  </r>
  <r>
    <s v="15"/>
    <s v="MXG"/>
    <n v="2348"/>
    <x v="15"/>
    <s v="Freight"/>
    <s v="FREIGHTRM-M-092-SI26-M19/RM-M-093-SI26-M19"/>
    <x v="1781"/>
    <s v="CAL-4193"/>
    <s v="ABRIL"/>
    <d v="2026-04-08T00:00:00"/>
    <s v="2616-1690-6004922/2616-1690-6004924"/>
    <s v="TGBU4508443/MSCU5163028"/>
    <s v="SEA IMPO"/>
    <s v="CONTENEDOR"/>
    <n v="0"/>
    <n v="0"/>
    <n v="70500"/>
    <n v="11280"/>
    <n v="2820"/>
    <n v="78960"/>
    <s v="MXN"/>
    <n v="4558.8914549653582"/>
    <s v="VARIAS"/>
    <s v="JE-CHN"/>
    <s v="CHN"/>
    <s v="ZCL"/>
    <s v="JEG"/>
    <s v="M19"/>
    <s v="I"/>
    <s v="SEA IMPO"/>
    <n v="67110003"/>
    <s v="NO COMMENTS"/>
    <m/>
    <m/>
    <s v="15"/>
    <s v="NO"/>
    <n v="0"/>
    <s v="NO"/>
    <m/>
    <m/>
    <m/>
  </r>
  <r>
    <s v="15"/>
    <s v="MXG"/>
    <n v="2349"/>
    <x v="15"/>
    <s v="Freight"/>
    <s v="FREIGHTRM-M-096-SI26-M19"/>
    <x v="1782"/>
    <s v="CAL-4194"/>
    <s v="ABRIL"/>
    <d v="2026-04-08T00:00:00"/>
    <s v="2616-1690-6004920"/>
    <s v="TXGU7262309"/>
    <s v="SEA IMPO"/>
    <s v="CONTENEDOR"/>
    <n v="0"/>
    <n v="0"/>
    <n v="50250"/>
    <n v="8040"/>
    <n v="2010"/>
    <n v="56280"/>
    <s v="MXN"/>
    <n v="3249.4226327944571"/>
    <s v="VARIAS"/>
    <s v="JE-CHN"/>
    <s v="CHN"/>
    <s v="ZCL"/>
    <s v="JEG"/>
    <s v="M19"/>
    <s v="I"/>
    <s v="SEA IMPO"/>
    <n v="67110003"/>
    <s v="NO COMMENTS"/>
    <m/>
    <m/>
    <s v="15"/>
    <s v="NO"/>
    <n v="0"/>
    <s v="NO"/>
    <m/>
    <m/>
    <m/>
  </r>
  <r>
    <s v="15"/>
    <s v="MXG"/>
    <n v="2350"/>
    <x v="15"/>
    <s v="Freight"/>
    <s v="FREIGHTRM-M-104-SI26-M19"/>
    <x v="1783"/>
    <s v="CAL-4199"/>
    <s v="ABRIL"/>
    <d v="2026-04-09T00:00:00"/>
    <s v="2616-1690-6005443"/>
    <s v="MSDU5214427"/>
    <s v="SEA IMPO"/>
    <s v="CONTENEDOR"/>
    <n v="0"/>
    <n v="0"/>
    <n v="60500"/>
    <n v="9680"/>
    <n v="2420"/>
    <n v="67760"/>
    <s v="MXN"/>
    <n v="3912.2401847575056"/>
    <s v="VARIAS"/>
    <s v="JE-CHN"/>
    <s v="CHN"/>
    <s v="ZCL"/>
    <s v="JEG"/>
    <s v="M19"/>
    <s v="I"/>
    <s v="SEA IMPO"/>
    <n v="67110003"/>
    <s v="NO COMMENTS"/>
    <m/>
    <m/>
    <s v="15"/>
    <s v="NO"/>
    <n v="0"/>
    <s v="NO"/>
    <m/>
    <m/>
    <m/>
  </r>
  <r>
    <s v="15"/>
    <s v="MXG"/>
    <n v="2351"/>
    <x v="21"/>
    <s v="FREIGHT "/>
    <s v="FREIGHT FG-A-0040AE26-M19-C9610"/>
    <x v="1784"/>
    <n v="9110"/>
    <s v="ABRIL"/>
    <d v="2026-04-06T00:00:00"/>
    <s v="26 47 3416 6001484"/>
    <s v="OTRO"/>
    <s v="IMPORTACION"/>
    <s v="OTRO"/>
    <n v="0"/>
    <n v="1028.44"/>
    <n v="142.81"/>
    <n v="22.849600000000002"/>
    <n v="0"/>
    <n v="1194.0996"/>
    <s v="USD"/>
    <n v="1194.0996"/>
    <d v="2026-03-20T00:00:00"/>
    <s v="JOHNSON ELECTRIC GROUP MEXICO"/>
    <s v="MEX"/>
    <s v="ZURICH"/>
    <s v="JOHNSON ELECTRIC GROUP MEXICO "/>
    <s v="M19"/>
    <s v="O"/>
    <s v="AIR EXPO"/>
    <s v="59234005"/>
    <s v="NO COMMENTS"/>
    <m/>
    <m/>
    <s v="15"/>
    <s v="NO"/>
    <n v="0"/>
    <s v="NO"/>
    <m/>
    <m/>
    <m/>
  </r>
  <r>
    <s v="15"/>
    <s v="MXG"/>
    <n v="2352"/>
    <x v="21"/>
    <s v="FREIGHT "/>
    <s v="FREIGHT RM-V-084-V1I26-M19.1"/>
    <x v="1785"/>
    <n v="3558"/>
    <s v="ABRIL"/>
    <d v="2026-04-09T00:00:00"/>
    <m/>
    <s v="OTRO"/>
    <s v="NACIONAL"/>
    <s v="OTRO"/>
    <n v="0"/>
    <n v="0"/>
    <n v="20000"/>
    <n v="3200"/>
    <n v="800"/>
    <n v="22400"/>
    <s v="MXN"/>
    <n v="1293.3025404157045"/>
    <d v="2026-04-07T00:00:00"/>
    <s v="FELIPE ANGELES "/>
    <s v="MEX"/>
    <s v="ZAC"/>
    <s v="JOHNSON ELECTRIC GROUP MEXICO "/>
    <s v="M19"/>
    <s v="I"/>
    <s v="LAND IMPO"/>
    <s v="67110002"/>
    <s v="NO COMMENTS"/>
    <m/>
    <m/>
    <s v="15"/>
    <s v="NO"/>
    <n v="0"/>
    <s v="NO"/>
    <m/>
    <m/>
    <m/>
  </r>
  <r>
    <s v="15"/>
    <s v="MXG"/>
    <n v="2353"/>
    <x v="7"/>
    <s v="STORAGE"/>
    <s v="STORAGEFG-R-2116LE25.M19"/>
    <x v="788"/>
    <n v="147306"/>
    <s v="ABRIL"/>
    <d v="2026-04-07T00:00:00"/>
    <m/>
    <s v="OTRO"/>
    <s v="LAND IMPO"/>
    <s v="OTRO"/>
    <n v="0"/>
    <n v="0"/>
    <n v="101.3"/>
    <n v="0"/>
    <n v="0"/>
    <n v="101.3"/>
    <s v="USD"/>
    <n v="101.3"/>
    <s v="VARIAS"/>
    <s v="LDO"/>
    <s v="LDO"/>
    <s v="ZCL"/>
    <s v="JOHNSON MX"/>
    <s v="M19"/>
    <s v="O"/>
    <s v="LAND EXPO"/>
    <n v="75640000"/>
    <s v="NO COMMENTS"/>
    <m/>
    <m/>
    <s v="15"/>
    <s v="NO"/>
    <n v="0"/>
    <s v="NO"/>
    <m/>
    <m/>
    <m/>
  </r>
  <r>
    <s v="15"/>
    <s v="MXG"/>
    <n v="2354"/>
    <x v="7"/>
    <s v="STORAGE"/>
    <s v="STORAGEFG-R-2178LE25.M19"/>
    <x v="1689"/>
    <n v="147335"/>
    <s v="ABRIL"/>
    <d v="2026-04-07T00:00:00"/>
    <m/>
    <s v="TA00"/>
    <s v="LAND IMPO"/>
    <s v="OTRO"/>
    <n v="0"/>
    <n v="0"/>
    <n v="73"/>
    <n v="0"/>
    <n v="0"/>
    <n v="73"/>
    <s v="USD"/>
    <n v="73"/>
    <s v="VARIAS"/>
    <s v="LDO"/>
    <s v="LDO"/>
    <s v="ZCL"/>
    <s v="JOHNSON MX"/>
    <s v="M19"/>
    <s v="O"/>
    <s v="LAND EXPO"/>
    <n v="75640000"/>
    <s v="NO COMMENTS"/>
    <m/>
    <m/>
    <s v="15"/>
    <s v="NO"/>
    <n v="0"/>
    <s v="NO"/>
    <m/>
    <m/>
    <m/>
  </r>
  <r>
    <s v="15"/>
    <s v="MXG"/>
    <n v="2355"/>
    <x v="7"/>
    <s v="STORAGE"/>
    <s v="STORAGEFG-I-0526-AE26-M46"/>
    <x v="1786"/>
    <n v="147342"/>
    <s v="ABRIL"/>
    <d v="2026-04-08T00:00:00"/>
    <m/>
    <n v="6185587"/>
    <s v="LAND IMPO"/>
    <s v="OTRO"/>
    <n v="0"/>
    <n v="0"/>
    <n v="178.5"/>
    <n v="0"/>
    <n v="0"/>
    <n v="178.5"/>
    <s v="USD"/>
    <n v="178.5"/>
    <s v="VARIAS"/>
    <s v="LDO"/>
    <s v="LDO"/>
    <s v="ZCL"/>
    <s v="JOHNSON MX"/>
    <s v="M46"/>
    <s v="O"/>
    <s v="AIR EXPO"/>
    <n v="75640000"/>
    <s v="NO COMMENTS"/>
    <m/>
    <m/>
    <s v="15"/>
    <s v="NO"/>
    <n v="0"/>
    <s v="NO"/>
    <m/>
    <m/>
    <m/>
  </r>
  <r>
    <s v="15"/>
    <s v="MXG"/>
    <n v="2356"/>
    <x v="7"/>
    <s v="STORAGE"/>
    <s v="STORAGERM-J-1312LI26- M46"/>
    <x v="1787"/>
    <n v="147343"/>
    <s v="ABRIL"/>
    <d v="2026-04-08T00:00:00"/>
    <m/>
    <s v="NY630480"/>
    <s v="LAND IMPO"/>
    <s v="OTRO"/>
    <n v="0"/>
    <n v="0"/>
    <n v="178.5"/>
    <n v="0"/>
    <n v="0"/>
    <n v="178.5"/>
    <s v="USD"/>
    <n v="178.5"/>
    <s v="VARIAS"/>
    <s v="LDO"/>
    <s v="LDO"/>
    <s v="ZCL"/>
    <s v="JOHNSON MX"/>
    <s v="M46"/>
    <s v="I"/>
    <s v="LAND IMPO"/>
    <s v="67115005"/>
    <s v="NO COMMENTS"/>
    <m/>
    <m/>
    <s v="15"/>
    <s v="NO"/>
    <n v="0"/>
    <s v="NO"/>
    <m/>
    <m/>
    <m/>
  </r>
  <r>
    <s v="15"/>
    <s v="MXG"/>
    <n v="2357"/>
    <x v="7"/>
    <s v="STORAGE"/>
    <s v="STORAGEFG-R-2090LE25.M19"/>
    <x v="274"/>
    <n v="147352"/>
    <s v="ABRIL"/>
    <d v="2026-04-08T00:00:00"/>
    <m/>
    <s v="OTRO"/>
    <s v="LAND IMPO"/>
    <s v="OTRO"/>
    <n v="0"/>
    <n v="0"/>
    <n v="14.5"/>
    <n v="0"/>
    <n v="0"/>
    <n v="14.5"/>
    <s v="USD"/>
    <n v="14.5"/>
    <s v="VARIAS"/>
    <s v="LDO"/>
    <s v="LDO"/>
    <s v="ZCL"/>
    <s v="JOHNSON MX"/>
    <s v="M19"/>
    <s v="O"/>
    <s v="LAND EXPO"/>
    <n v="75640000"/>
    <s v="NO COMMENTS"/>
    <m/>
    <m/>
    <s v="15"/>
    <s v="NO"/>
    <n v="0"/>
    <s v="NO"/>
    <m/>
    <m/>
    <m/>
  </r>
  <r>
    <s v="15"/>
    <s v="MXG"/>
    <n v="2358"/>
    <x v="7"/>
    <s v="STORAGE"/>
    <s v="STORAGEFG-R-2176LE25.M19"/>
    <x v="1681"/>
    <n v="147360"/>
    <s v="ABRIL"/>
    <d v="2026-04-08T00:00:00"/>
    <m/>
    <s v="TA002"/>
    <s v="LAND IMPO"/>
    <s v="OTRO"/>
    <n v="0"/>
    <n v="0"/>
    <n v="14.5"/>
    <n v="0"/>
    <n v="0"/>
    <n v="14.5"/>
    <s v="USD"/>
    <n v="14.5"/>
    <s v="VARIAS"/>
    <s v="LDO"/>
    <s v="LDO"/>
    <s v="ZCL"/>
    <s v="JOHNSON MX"/>
    <s v="M19"/>
    <s v="O"/>
    <s v="LAND EXPO"/>
    <n v="75640000"/>
    <s v="NO COMMENTS"/>
    <m/>
    <m/>
    <s v="15"/>
    <s v="NO"/>
    <n v="0"/>
    <s v="NO"/>
    <m/>
    <m/>
    <m/>
  </r>
  <r>
    <s v="15"/>
    <s v="MXG"/>
    <n v="2359"/>
    <x v="7"/>
    <s v="STORAGE"/>
    <s v="STORAGEFG-R-2178LE25.M19"/>
    <x v="1689"/>
    <n v="147364"/>
    <s v="ABRIL"/>
    <d v="2026-04-09T00:00:00"/>
    <m/>
    <s v="OTRO"/>
    <s v="LAND IMPO"/>
    <s v="OTRO"/>
    <n v="0"/>
    <n v="0"/>
    <n v="30.5"/>
    <n v="0"/>
    <n v="0"/>
    <n v="30.5"/>
    <s v="USD"/>
    <n v="30.5"/>
    <s v="VARIAS"/>
    <s v="LDO"/>
    <s v="LDO"/>
    <s v="ZCL"/>
    <s v="JOHNSON MX"/>
    <s v="M19"/>
    <s v="O"/>
    <s v="LAND EXPO"/>
    <n v="75640000"/>
    <s v="NO COMMENTS"/>
    <m/>
    <m/>
    <s v="15"/>
    <s v="NO"/>
    <n v="0"/>
    <s v="NO"/>
    <m/>
    <m/>
    <m/>
  </r>
  <r>
    <s v="15"/>
    <s v="MXG"/>
    <n v="2360"/>
    <x v="7"/>
    <s v="STORAGE"/>
    <s v="STORAGEFG-R-2178LE25.M19"/>
    <x v="1689"/>
    <n v="147368"/>
    <s v="ABRIL"/>
    <d v="2026-04-09T00:00:00"/>
    <m/>
    <s v="OTRO"/>
    <s v="LAND IMPO"/>
    <s v="OTRO"/>
    <n v="0"/>
    <n v="0"/>
    <n v="30.7"/>
    <n v="0"/>
    <n v="0"/>
    <n v="30.7"/>
    <s v="USD"/>
    <n v="30.7"/>
    <s v="VARIAS"/>
    <s v="LDO"/>
    <s v="LDO"/>
    <s v="ZCL"/>
    <s v="JOHNSON MX"/>
    <s v="M19"/>
    <s v="O"/>
    <s v="LAND EXPO"/>
    <n v="75640000"/>
    <s v="NO COMMENTS"/>
    <m/>
    <m/>
    <s v="15"/>
    <s v="NO"/>
    <n v="0"/>
    <s v="NO"/>
    <m/>
    <m/>
    <m/>
  </r>
  <r>
    <s v="15"/>
    <s v="MXG"/>
    <n v="2361"/>
    <x v="7"/>
    <s v="STORAGE"/>
    <s v="STORAGEFG-R-2178LE25.M19"/>
    <x v="1689"/>
    <n v="147370"/>
    <s v="ABRIL"/>
    <d v="2026-04-09T00:00:00"/>
    <m/>
    <n v="6182314"/>
    <s v="LAND IMPO"/>
    <s v="OTRO"/>
    <n v="0"/>
    <n v="0"/>
    <n v="52.7"/>
    <n v="0"/>
    <n v="0"/>
    <n v="52.7"/>
    <s v="USD"/>
    <n v="52.7"/>
    <s v="VARIAS"/>
    <s v="LDO"/>
    <s v="LDO"/>
    <s v="ZCL"/>
    <s v="JOHNSON MX"/>
    <s v="M19"/>
    <s v="O"/>
    <s v="LAND EXPO"/>
    <n v="75640000"/>
    <s v="NO COMMENTS"/>
    <m/>
    <m/>
    <s v="15"/>
    <s v="NO"/>
    <n v="0"/>
    <s v="NO"/>
    <m/>
    <m/>
    <m/>
  </r>
  <r>
    <s v="15"/>
    <s v="MXG"/>
    <n v="2362"/>
    <x v="7"/>
    <s v="STORAGE"/>
    <s v="STORAGEFG-R-2108LE25.M19"/>
    <x v="715"/>
    <n v="147389"/>
    <s v="ABRIL"/>
    <d v="2026-04-10T00:00:00"/>
    <m/>
    <s v="OTRO"/>
    <s v="LAND IMPO"/>
    <s v="OTRO"/>
    <n v="0"/>
    <n v="0"/>
    <n v="43.9"/>
    <n v="0"/>
    <n v="0"/>
    <n v="43.9"/>
    <s v="USD"/>
    <n v="43.9"/>
    <s v="VARIAS"/>
    <s v="LDO"/>
    <s v="LDO"/>
    <s v="ZCL"/>
    <s v="JOHNSON MX"/>
    <s v="M19"/>
    <s v="O"/>
    <s v="LAND EXPO"/>
    <n v="75640000"/>
    <s v="NO COMMENTS"/>
    <m/>
    <m/>
    <s v="15"/>
    <s v="NO"/>
    <n v="0"/>
    <s v="NO"/>
    <m/>
    <m/>
    <m/>
  </r>
  <r>
    <s v="15"/>
    <s v="MXG"/>
    <n v="2363"/>
    <x v="7"/>
    <s v="STORAGE"/>
    <s v="STORAGEFG-R-2178LE25.M19"/>
    <x v="1689"/>
    <n v="147392"/>
    <s v="ABRIL"/>
    <d v="2026-04-10T00:00:00"/>
    <m/>
    <s v="OTRO"/>
    <s v="LAND IMPO"/>
    <s v="OTRO"/>
    <n v="0"/>
    <n v="0"/>
    <n v="30.9"/>
    <n v="0"/>
    <n v="0"/>
    <n v="30.9"/>
    <s v="USD"/>
    <n v="30.9"/>
    <s v="VARIAS"/>
    <s v="LDO"/>
    <s v="LDO"/>
    <s v="ZCL"/>
    <s v="JOHNSON MX"/>
    <s v="M19"/>
    <s v="O"/>
    <s v="LAND EXPO"/>
    <n v="75640000"/>
    <s v="NO COMMENTS"/>
    <m/>
    <m/>
    <s v="15"/>
    <s v="NO"/>
    <n v="0"/>
    <s v="NO"/>
    <m/>
    <m/>
    <m/>
  </r>
  <r>
    <s v="15"/>
    <s v="MXG"/>
    <n v="2364"/>
    <x v="7"/>
    <s v="STORAGE"/>
    <s v="STORAGEFG-R-2180LE25.M19"/>
    <x v="1788"/>
    <n v="147401"/>
    <s v="ABRIL"/>
    <d v="2026-04-10T00:00:00"/>
    <m/>
    <s v="OTRO"/>
    <s v="LAND IMPO"/>
    <s v="OTRO"/>
    <n v="0"/>
    <n v="0"/>
    <n v="29.9"/>
    <n v="0"/>
    <n v="0"/>
    <n v="29.9"/>
    <s v="USD"/>
    <n v="29.9"/>
    <s v="VARIAS"/>
    <s v="LDO"/>
    <s v="LDO"/>
    <s v="ZCL"/>
    <s v="JOHNSON MX"/>
    <s v="M19"/>
    <s v="O"/>
    <s v="LAND EXPO"/>
    <n v="75640000"/>
    <s v="NO COMMENTS"/>
    <m/>
    <m/>
    <s v="15"/>
    <s v="NO"/>
    <n v="0"/>
    <s v="NO"/>
    <m/>
    <m/>
    <m/>
  </r>
  <r>
    <s v="15"/>
    <s v="MXG"/>
    <n v="2365"/>
    <x v="8"/>
    <s v="FREIGHT "/>
    <s v="FREIGHT RM-R-032-SI26-M19"/>
    <x v="1369"/>
    <n v="4988"/>
    <s v="ABRIL"/>
    <d v="2026-04-06T00:00:00"/>
    <m/>
    <s v="OTRO"/>
    <s v="LAND IMPO"/>
    <s v="ESTADIAS 2 DIAS - MSMU 7136309"/>
    <n v="0"/>
    <n v="0"/>
    <n v="16000"/>
    <n v="2560"/>
    <n v="640"/>
    <n v="17920"/>
    <s v="MXN"/>
    <n v="1034.6420323325635"/>
    <d v="2026-04-01T00:00:00"/>
    <s v="VARIOUS"/>
    <s v="ALT"/>
    <s v="ZAC"/>
    <s v="JEG"/>
    <s v="M19"/>
    <s v="I"/>
    <s v="SEA IMPO"/>
    <n v="67110003"/>
    <s v="NO COMMENTS"/>
    <m/>
    <m/>
    <s v="15"/>
    <s v="NO"/>
    <n v="0"/>
    <s v="NO"/>
    <m/>
    <m/>
    <m/>
  </r>
  <r>
    <s v="15"/>
    <s v="MXG"/>
    <n v="2366"/>
    <x v="8"/>
    <s v="FREIGHT "/>
    <s v="FREIGHT RM-R-031-SI26-M19"/>
    <x v="1366"/>
    <n v="4988"/>
    <s v="ABRIL"/>
    <d v="2026-04-06T00:00:00"/>
    <m/>
    <s v="OTRO"/>
    <s v="LAND IMPO"/>
    <s v="ESTADIAS 2 DIAS - HAMU 3679081"/>
    <n v="0"/>
    <n v="0"/>
    <n v="0"/>
    <n v="0"/>
    <n v="0"/>
    <n v="0"/>
    <s v="MXN"/>
    <n v="0"/>
    <s v="VARIAS"/>
    <s v="ELETTROSUD STL"/>
    <s v="ALT"/>
    <s v="ZAC"/>
    <s v="JEG"/>
    <s v="M19"/>
    <s v="I"/>
    <s v="SEA IMPO"/>
    <n v="67110003"/>
    <s v="NO COMMENTS"/>
    <m/>
    <m/>
    <s v="15"/>
    <s v="NO"/>
    <n v="0"/>
    <s v="NO"/>
    <m/>
    <m/>
    <m/>
  </r>
  <r>
    <s v="15"/>
    <s v="MXG"/>
    <n v="2367"/>
    <x v="8"/>
    <s v="FREIGHT "/>
    <s v="FREIGHT RM-A-035-SI26-M19-L"/>
    <x v="1167"/>
    <n v="5003"/>
    <s v="ABRIL"/>
    <d v="2026-04-09T00:00:00"/>
    <m/>
    <s v="OTRO"/>
    <s v="LAND IMPO"/>
    <s v="CARGA SUELTA "/>
    <n v="0"/>
    <n v="0"/>
    <n v="27750"/>
    <n v="4440"/>
    <n v="1110"/>
    <n v="31080"/>
    <s v="MXN"/>
    <n v="1794.4572748267899"/>
    <d v="2026-04-10T00:00:00"/>
    <s v="VARIOUS"/>
    <s v="ALT"/>
    <s v="ZAC"/>
    <s v="JEG"/>
    <s v="M19"/>
    <s v="I"/>
    <s v="SEA IMPO"/>
    <n v="67110003"/>
    <s v="NO COMMENTS"/>
    <m/>
    <m/>
    <s v="15"/>
    <s v="NO"/>
    <n v="0"/>
    <s v="NO"/>
    <m/>
    <m/>
    <m/>
  </r>
  <r>
    <s v="15"/>
    <s v="MXG"/>
    <n v="2368"/>
    <x v="8"/>
    <s v="FREIGHT "/>
    <s v="FREIGHT RM-R-040-SI26-M19"/>
    <x v="1576"/>
    <n v="5006"/>
    <s v="ABRIL"/>
    <d v="2026-04-09T00:00:00"/>
    <m/>
    <s v="MEDUBG235840"/>
    <s v="LAND IMPO"/>
    <s v="MSNU 6066366"/>
    <n v="0"/>
    <n v="0"/>
    <n v="36500"/>
    <n v="5840"/>
    <n v="1460"/>
    <n v="40880"/>
    <s v="MXN"/>
    <n v="2360.2771362586604"/>
    <d v="2026-04-09T00:00:00"/>
    <s v="HUBERT SCHULTE - NH611A"/>
    <s v="ALT"/>
    <s v="ZAC"/>
    <s v="JEG"/>
    <s v="M19"/>
    <s v="I"/>
    <s v="SEA IMPO"/>
    <n v="67110003"/>
    <s v="NO COMMENTS"/>
    <m/>
    <m/>
    <s v="15"/>
    <s v="NO"/>
    <n v="0"/>
    <s v="NO"/>
    <m/>
    <m/>
    <m/>
  </r>
  <r>
    <s v="15"/>
    <s v="MXG"/>
    <n v="2369"/>
    <x v="8"/>
    <s v="FREIGHT "/>
    <s v="FREIGHT RM-A-038-SI26-M19-L"/>
    <x v="1411"/>
    <n v="5008"/>
    <s v="ABRIL"/>
    <d v="2026-04-10T00:00:00"/>
    <m/>
    <s v="OTRO"/>
    <s v="LAND IMPO"/>
    <s v="CARGA SUELTA "/>
    <n v="0"/>
    <n v="0"/>
    <n v="36500"/>
    <n v="5840"/>
    <n v="1460"/>
    <n v="40880"/>
    <s v="MXN"/>
    <n v="2360.2771362586604"/>
    <d v="2026-04-13T00:00:00"/>
    <s v="VARIOUS"/>
    <s v="ALT"/>
    <s v="ZAC"/>
    <s v="JEG"/>
    <s v="M19"/>
    <s v="I"/>
    <s v="SEA IMPO"/>
    <n v="67110003"/>
    <s v="NO COMMENTS"/>
    <m/>
    <m/>
    <s v="15"/>
    <s v="NO"/>
    <n v="0"/>
    <s v="NO"/>
    <m/>
    <m/>
    <m/>
  </r>
  <r>
    <s v="15"/>
    <s v="MXG"/>
    <n v="2370"/>
    <x v="19"/>
    <s v="FREIGHT "/>
    <s v="FREIGHT RM-J-1317I26-M23"/>
    <x v="1789"/>
    <s v="9528503-1"/>
    <s v="ABRIL"/>
    <d v="2026-04-10T00:00:00"/>
    <s v="OTRO"/>
    <s v="1420-1E90020 2880/1201-1E90108 6480/1201-1120202 3240"/>
    <s v="LAND IMPO"/>
    <s v="OTRO"/>
    <n v="0"/>
    <n v="0"/>
    <n v="2200"/>
    <n v="0"/>
    <n v="0"/>
    <n v="2200"/>
    <s v="USD"/>
    <n v="2200"/>
    <s v="VARIAS"/>
    <s v="Metrican Stamping, LLC"/>
    <s v="USA"/>
    <s v="USA"/>
    <s v="TDS"/>
    <s v="M23"/>
    <s v="I"/>
    <s v="LAND IMPO"/>
    <s v="67110002"/>
    <s v="NO COMMENTS"/>
    <m/>
    <m/>
    <s v="15"/>
    <s v="NO"/>
    <n v="0"/>
    <s v="NO"/>
    <m/>
    <m/>
    <m/>
  </r>
  <r>
    <s v="15"/>
    <s v="MXG"/>
    <n v="2371"/>
    <x v="19"/>
    <s v="FREIGHT "/>
    <s v="FREIGHT RM-J-1321LI26-M01"/>
    <x v="1790"/>
    <s v="9533947-1"/>
    <s v="ABRIL"/>
    <d v="2026-04-09T00:00:00"/>
    <s v="OTRO"/>
    <s v="OTRO"/>
    <s v="LAND IMPO"/>
    <s v="OTRO"/>
    <n v="0"/>
    <n v="0"/>
    <n v="2050"/>
    <n v="0"/>
    <n v="0"/>
    <n v="2050"/>
    <s v="USD"/>
    <n v="2050"/>
    <s v="VARIAS"/>
    <s v="MDS"/>
    <s v="USA"/>
    <s v="USA"/>
    <s v="BRIDGEWATERS INTERIORS"/>
    <s v="M01"/>
    <s v="I"/>
    <s v="LAND IMPO"/>
    <s v="67110002"/>
    <s v="NO COMMENTS"/>
    <m/>
    <m/>
    <s v="15"/>
    <s v="NO"/>
    <n v="0"/>
    <s v="NO"/>
    <m/>
    <m/>
    <m/>
  </r>
  <r>
    <s v="16"/>
    <s v="MXG"/>
    <n v="2372"/>
    <x v="9"/>
    <s v="Freight"/>
    <s v="FREIGHTRM-A-047-SI26-M19-L"/>
    <x v="1791"/>
    <s v=" FV - 291"/>
    <s v="ABRIL"/>
    <d v="2026-04-16T00:00:00"/>
    <m/>
    <s v="HAMATM6303972V"/>
    <s v="SEA IMPO"/>
    <s v="OTRO"/>
    <n v="0"/>
    <n v="0"/>
    <n v="364"/>
    <n v="30.4"/>
    <n v="0"/>
    <n v="394.4"/>
    <s v="USD"/>
    <n v="394.4"/>
    <d v="2026-03-20T00:00:00"/>
    <s v="EJOT SE &amp; Co. KG"/>
    <s v="DEU"/>
    <s v="ZCL"/>
    <s v="JOHNSON ELECTRIC GROUP MEXICO"/>
    <s v="M19"/>
    <s v="I"/>
    <s v="SEA IMPO"/>
    <n v="67110003"/>
    <s v="NO COMMENTS"/>
    <m/>
    <m/>
    <s v="16"/>
    <s v="NO"/>
    <n v="0"/>
    <s v="NO"/>
    <m/>
    <m/>
    <m/>
  </r>
  <r>
    <s v="16"/>
    <s v="MXG"/>
    <n v="2373"/>
    <x v="9"/>
    <s v="Freight"/>
    <s v="FREIGHTRM-A-049-SI26-M19-L"/>
    <x v="1792"/>
    <s v=" FV - 292"/>
    <s v="ABRIL"/>
    <d v="2026-04-16T00:00:00"/>
    <m/>
    <s v="SHGZLO6300119V"/>
    <s v="SEA IMPO"/>
    <s v="OTRO"/>
    <n v="0"/>
    <n v="0"/>
    <n v="367"/>
    <n v="49.12"/>
    <n v="0"/>
    <n v="416.12"/>
    <s v="USD"/>
    <n v="416.12"/>
    <d v="2026-03-19T00:00:00"/>
    <s v="SHANGHAI KRAH ELECTRONICS CO;LTD"/>
    <s v="CHN"/>
    <s v="ZCL"/>
    <s v="JOHNSON ELECTRIC GROUP MEXICO"/>
    <s v="M19"/>
    <s v="I"/>
    <s v="SEA IMPO"/>
    <n v="67110003"/>
    <s v="NO COMMENTS"/>
    <m/>
    <m/>
    <s v="16"/>
    <s v="NO"/>
    <n v="0"/>
    <s v="NO"/>
    <m/>
    <m/>
    <m/>
  </r>
  <r>
    <s v="16"/>
    <s v="MXG"/>
    <n v="2374"/>
    <x v="9"/>
    <s v="Freight"/>
    <s v="FREIGHTRM-A-051-SI26-M19-L"/>
    <x v="1793"/>
    <s v=" FV - 293"/>
    <s v="ABRIL"/>
    <d v="2026-04-16T00:00:00"/>
    <m/>
    <s v="SGMXATM073783"/>
    <s v="SEA IMPO"/>
    <s v="OTRO"/>
    <n v="0"/>
    <n v="0"/>
    <n v="390"/>
    <n v="30.4"/>
    <n v="0"/>
    <n v="420.4"/>
    <s v="USD"/>
    <n v="420.4"/>
    <d v="2026-03-23T00:00:00"/>
    <s v="EJOT SE &amp; CO. KG"/>
    <s v="DEU"/>
    <s v="ZCL"/>
    <s v="JOHNSON ELECTRIC GROUP MEXICO"/>
    <s v="M19"/>
    <s v="I"/>
    <s v="SEA IMPO"/>
    <n v="67110003"/>
    <s v="NO COMMENTS"/>
    <m/>
    <m/>
    <s v="16"/>
    <s v="NO"/>
    <n v="0"/>
    <s v="NO"/>
    <m/>
    <m/>
    <m/>
  </r>
  <r>
    <s v="16"/>
    <s v="MXG"/>
    <n v="2375"/>
    <x v="9"/>
    <s v="Freight"/>
    <s v="FREIGHTRM-A-058-SI26-M19-L"/>
    <x v="1794"/>
    <s v=" FV - 294"/>
    <s v="ABRIL"/>
    <d v="2026-04-16T00:00:00"/>
    <m/>
    <s v="SZMZL26037015"/>
    <s v="SEA IMPO"/>
    <s v="OTRO"/>
    <n v="0"/>
    <n v="0"/>
    <n v="378"/>
    <n v="30.4"/>
    <n v="0"/>
    <n v="408.4"/>
    <s v="USD"/>
    <n v="408.4"/>
    <d v="2026-03-25T00:00:00"/>
    <s v="FU DA ELECTRIC INDUSTRIAL CO.,LIMITED"/>
    <s v="CHN"/>
    <s v="ZCL"/>
    <s v="JOHNSON ELECTRIC GROUP MEXICO"/>
    <s v="M19"/>
    <s v="I"/>
    <s v="SEA IMPO"/>
    <n v="67110003"/>
    <s v="NO COMMENTS"/>
    <m/>
    <m/>
    <s v="16"/>
    <s v="NO"/>
    <n v="0"/>
    <s v="NO"/>
    <m/>
    <m/>
    <m/>
  </r>
  <r>
    <s v="16"/>
    <s v="MXG"/>
    <n v="2376"/>
    <x v="9"/>
    <s v="Freight"/>
    <s v="FREIGHTRM-A-052-SI26-M19-L"/>
    <x v="1795"/>
    <s v=" FV - 295"/>
    <s v="ABRIL"/>
    <d v="2026-04-16T00:00:00"/>
    <m/>
    <s v="SGMXATM073933"/>
    <s v="SEA IMPO"/>
    <s v="OTRO"/>
    <n v="0"/>
    <n v="0"/>
    <n v="414"/>
    <n v="30.4"/>
    <n v="0"/>
    <n v="444.4"/>
    <s v="USD"/>
    <n v="444.4"/>
    <d v="2026-03-30T00:00:00"/>
    <s v="DIETER BRAUN GMBH"/>
    <s v="DEU"/>
    <s v="ZCL"/>
    <s v="JOHNSON ELECTRIC GROUP MEXICO"/>
    <s v="M19"/>
    <s v="I"/>
    <s v="SEA IMPO"/>
    <n v="67110003"/>
    <s v="NO COMMENTS"/>
    <m/>
    <m/>
    <s v="16"/>
    <s v="NO"/>
    <n v="0"/>
    <s v="NO"/>
    <m/>
    <m/>
    <m/>
  </r>
  <r>
    <s v="16"/>
    <s v="MXG"/>
    <n v="2377"/>
    <x v="9"/>
    <s v="Freight"/>
    <s v="FREIGHTRM-A-053-SI26-M19-L"/>
    <x v="1796"/>
    <s v=" FV - 296"/>
    <s v="ABRIL"/>
    <d v="2026-04-16T00:00:00"/>
    <m/>
    <s v="HAMATM6304150V"/>
    <s v="SEA IMPO"/>
    <s v="OTRO"/>
    <n v="0"/>
    <n v="0"/>
    <n v="1879"/>
    <n v="87.52"/>
    <n v="0"/>
    <n v="1966.52"/>
    <s v="USD"/>
    <n v="1966.52"/>
    <d v="2026-03-27T00:00:00"/>
    <s v="JOHNSON ELECTRIC HUNGARY KFT."/>
    <s v="DEU"/>
    <s v="ZCL"/>
    <s v="JOHNSON ELECTRIC GROUP MEXICO"/>
    <s v="M19"/>
    <s v="I"/>
    <s v="SEA IMPO"/>
    <n v="67110003"/>
    <s v="NO COMMENTS"/>
    <m/>
    <m/>
    <s v="16"/>
    <s v="NO"/>
    <n v="0"/>
    <s v="NO"/>
    <m/>
    <m/>
    <m/>
  </r>
  <r>
    <s v="16"/>
    <s v="MXG"/>
    <n v="2378"/>
    <x v="9"/>
    <s v="Freight"/>
    <s v="FREIGHTRM-A-055-SI26-M19-L"/>
    <x v="1797"/>
    <s v=" FV - 297"/>
    <s v="ABRIL"/>
    <d v="2026-04-16T00:00:00"/>
    <m/>
    <s v="SHGZLO6301012V"/>
    <s v="SEA IMPO"/>
    <s v="OTRO"/>
    <n v="0"/>
    <n v="0"/>
    <n v="367"/>
    <n v="49.12"/>
    <n v="0"/>
    <n v="416.12"/>
    <s v="USD"/>
    <n v="416.12"/>
    <d v="2026-03-28T00:00:00"/>
    <s v="SHANGHAI KRAH ELECTRONICS CO LTD"/>
    <s v="CHN"/>
    <s v="ZCL"/>
    <s v="JOHNSON ELECTRIC GROUP MEXICO"/>
    <s v="M19"/>
    <s v="I"/>
    <s v="SEA IMPO"/>
    <n v="67110003"/>
    <s v="NO COMMENTS"/>
    <m/>
    <m/>
    <s v="16"/>
    <s v="NO"/>
    <n v="0"/>
    <s v="NO"/>
    <m/>
    <m/>
    <m/>
  </r>
  <r>
    <s v="16"/>
    <s v="MXG"/>
    <n v="2379"/>
    <x v="9"/>
    <s v="Freight"/>
    <s v="FREIGHTRM-M-149-SI26-M19"/>
    <x v="1798"/>
    <s v=" FV - 298"/>
    <s v="ABRIL"/>
    <d v="2026-04-16T00:00:00"/>
    <m/>
    <s v="WHSE26030259"/>
    <s v="SEA IMPO"/>
    <s v="OTRO"/>
    <n v="0"/>
    <n v="0"/>
    <n v="3599"/>
    <n v="54.72"/>
    <n v="0"/>
    <n v="3653.72"/>
    <s v="USD"/>
    <n v="3653.72"/>
    <d v="2026-03-30T00:00:00"/>
    <s v="SHANGHAI MALU RI YONG JEA GATE ELECTRIC CO.,LTD"/>
    <s v="CHN"/>
    <s v="ZCL"/>
    <s v="JOHNSON ELECTRIC GROUP MEXICO"/>
    <s v="M19"/>
    <s v="I"/>
    <s v="SEA IMPO"/>
    <n v="67110003"/>
    <s v="NO COMMENTS"/>
    <m/>
    <m/>
    <s v="16"/>
    <s v="NO"/>
    <n v="0"/>
    <s v="NO"/>
    <m/>
    <m/>
    <m/>
  </r>
  <r>
    <s v="16"/>
    <s v="MXG"/>
    <n v="2380"/>
    <x v="9"/>
    <s v="Freight"/>
    <s v="FREIGHTRM-A-061-SI26-M19-L"/>
    <x v="1799"/>
    <s v=" FV - 299"/>
    <s v="ABRIL"/>
    <d v="2026-04-16T00:00:00"/>
    <m/>
    <s v="ADZLO26040138/02"/>
    <s v="SEA IMPO"/>
    <s v="OTRO"/>
    <n v="0"/>
    <n v="0"/>
    <n v="1791"/>
    <n v="59.84"/>
    <n v="0"/>
    <n v="1850.84"/>
    <s v="USD"/>
    <n v="1850.84"/>
    <d v="2026-04-08T00:00:00"/>
    <s v="ELNA (THAILAND) CO., LTD."/>
    <s v="CHN"/>
    <s v="ZCL"/>
    <s v="JOHNSON ELECTRIC GROUP MEXICO"/>
    <s v="M19"/>
    <s v="I"/>
    <s v="SEA IMPO"/>
    <n v="67110003"/>
    <s v="NO COMMENTS"/>
    <m/>
    <m/>
    <s v="16"/>
    <s v="NO"/>
    <n v="0"/>
    <s v="NO"/>
    <m/>
    <m/>
    <m/>
  </r>
  <r>
    <s v="16"/>
    <s v="MXG"/>
    <n v="2381"/>
    <x v="9"/>
    <s v="Freight"/>
    <s v="FREIGHTRM-A-062-SI26-M19-L"/>
    <x v="1800"/>
    <s v=" FV - 300"/>
    <s v="ABRIL"/>
    <d v="2026-04-16T00:00:00"/>
    <m/>
    <s v="SHGZLO6302149V"/>
    <s v="SEA IMPO"/>
    <s v="OTRO"/>
    <n v="0"/>
    <n v="0"/>
    <n v="307"/>
    <n v="40.32"/>
    <n v="0"/>
    <n v="347.32"/>
    <s v="USD"/>
    <n v="347.32"/>
    <d v="2026-04-03T00:00:00"/>
    <s v="SHANGHAI KRAH ELECTRONICS CO LTD"/>
    <s v="CHN"/>
    <s v="ZCL"/>
    <s v="JOHNSON ELECTRIC GROUP MEXICO"/>
    <s v="M19"/>
    <s v="I"/>
    <s v="SEA IMPO"/>
    <n v="67110003"/>
    <s v="NO COMMENTS"/>
    <m/>
    <m/>
    <s v="16"/>
    <s v="NO"/>
    <n v="0"/>
    <s v="NO"/>
    <m/>
    <m/>
    <m/>
  </r>
  <r>
    <s v="16"/>
    <s v="MXG"/>
    <n v="2382"/>
    <x v="9"/>
    <s v="Freight"/>
    <s v="FREIGHTAF-M-160-SI26-M17"/>
    <x v="1801"/>
    <s v=" FV - 301"/>
    <s v="ABRIL"/>
    <d v="2026-04-16T00:00:00"/>
    <m/>
    <s v="WHSE26040015"/>
    <s v="SEA IMPO"/>
    <s v="OTRO"/>
    <n v="0"/>
    <n v="0"/>
    <n v="8760"/>
    <n v="177.6"/>
    <n v="0"/>
    <n v="8937.6"/>
    <s v="USD"/>
    <n v="8937.6"/>
    <d v="2026-04-13T00:00:00"/>
    <s v="DEMAG PLASTICS MACHINERY (NINGBO) CO., LTD."/>
    <s v="CHN"/>
    <s v="ZCL"/>
    <s v="JOHNSON ELECTRIC GROUP MEXICO"/>
    <s v="M17"/>
    <s v="I"/>
    <s v="SEA IMPO"/>
    <n v="67110003"/>
    <s v="NO COMMENTS"/>
    <m/>
    <m/>
    <s v="16"/>
    <s v="NO"/>
    <n v="0"/>
    <s v="NO"/>
    <m/>
    <m/>
    <m/>
  </r>
  <r>
    <s v="16"/>
    <s v="MXG"/>
    <n v="2383"/>
    <x v="9"/>
    <s v="Freight"/>
    <s v="FREIGHTRM-A-066-SI26-M19-L"/>
    <x v="1802"/>
    <s v=" FV - 302"/>
    <s v="ABRIL"/>
    <d v="2026-04-16T00:00:00"/>
    <m/>
    <s v="SHGZLO6303001V"/>
    <s v="SEA IMPO"/>
    <s v="OTRO"/>
    <n v="0"/>
    <n v="0"/>
    <n v="307"/>
    <n v="40.32"/>
    <n v="0"/>
    <n v="347.32"/>
    <s v="USD"/>
    <n v="347.32"/>
    <d v="2026-04-10T00:00:00"/>
    <s v="SHANGHAI KRAH ELECTRONICS CO LTD"/>
    <s v="CHN"/>
    <s v="ZCL"/>
    <s v="JOHNSON ELECTRIC GROUP MEXICO"/>
    <s v="M19"/>
    <s v="I"/>
    <s v="SEA IMPO"/>
    <n v="67110003"/>
    <s v="NO COMMENTS"/>
    <m/>
    <m/>
    <s v="16"/>
    <s v="NO"/>
    <n v="0"/>
    <s v="NO"/>
    <m/>
    <m/>
    <m/>
  </r>
  <r>
    <s v="16"/>
    <s v="MXG"/>
    <n v="2384"/>
    <x v="9"/>
    <s v="Freight"/>
    <s v="FREIGHTRM-A-060-SI26-M19-L"/>
    <x v="1803"/>
    <s v=" FV - 303"/>
    <s v="ABRIL"/>
    <d v="2026-04-16T00:00:00"/>
    <m/>
    <s v="CTLCH2600157"/>
    <s v="SEA IMPO"/>
    <s v="OTRO"/>
    <n v="0"/>
    <n v="0"/>
    <n v="306"/>
    <n v="36.799999999999997"/>
    <n v="0"/>
    <n v="342.8"/>
    <s v="USD"/>
    <n v="342.8"/>
    <d v="2026-04-07T00:00:00"/>
    <s v="JOHNSON ELECTRIC PVT LTD"/>
    <s v="IND"/>
    <s v="ZCL"/>
    <s v="JOHNSON ELECTRIC GROUP MEXICO"/>
    <s v="M19"/>
    <s v="I"/>
    <s v="SEA IMPO"/>
    <n v="67110003"/>
    <s v="NO COMMENTS"/>
    <m/>
    <m/>
    <s v="16"/>
    <s v="NO"/>
    <n v="0"/>
    <s v="NO"/>
    <m/>
    <m/>
    <m/>
  </r>
  <r>
    <s v="16"/>
    <s v="MXG"/>
    <n v="2385"/>
    <x v="9"/>
    <s v="Freight"/>
    <s v="FREIGHTRM-A-069-SI26-M19-L"/>
    <x v="1804"/>
    <s v=" FV - 304"/>
    <s v="ABRIL"/>
    <d v="2026-04-16T00:00:00"/>
    <m/>
    <s v="CTLCH2600158"/>
    <s v="SEA IMPO"/>
    <s v="OTRO"/>
    <n v="0"/>
    <n v="0"/>
    <n v="373"/>
    <n v="37.119999999999997"/>
    <n v="0"/>
    <n v="410.12"/>
    <s v="USD"/>
    <n v="410.12"/>
    <d v="2026-04-10T00:00:00"/>
    <s v="JOHNSON ELECTRIC PVT LTD"/>
    <s v="IND"/>
    <s v="ZCL"/>
    <s v="JOHNSON ELECTRIC GROUP MEXICO"/>
    <s v="M19"/>
    <s v="I"/>
    <s v="SEA IMPO"/>
    <n v="67110003"/>
    <s v="NO COMMENTS"/>
    <m/>
    <m/>
    <s v="16"/>
    <s v="NO"/>
    <n v="0"/>
    <s v="NO"/>
    <m/>
    <m/>
    <m/>
  </r>
  <r>
    <s v="16"/>
    <s v="MXG"/>
    <n v="2386"/>
    <x v="10"/>
    <s v="Broker"/>
    <s v="BROKERRM-V-071-V1I26-M19"/>
    <x v="1805"/>
    <s v="SAGS 34051"/>
    <s v="ABRIL"/>
    <d v="2026-04-14T00:00:00"/>
    <s v="3658-6001800"/>
    <s v="OTRO"/>
    <s v="IMPORTACION"/>
    <s v="V1"/>
    <n v="0"/>
    <n v="0"/>
    <n v="1183.6500000000001"/>
    <n v="189.39"/>
    <n v="0"/>
    <n v="1373.04"/>
    <s v="MXN"/>
    <n v="78.983881544886614"/>
    <d v="2026-04-13T00:00:00"/>
    <s v="DSV CONTRACT LOGISTICS SA DE CV"/>
    <s v="ZAC"/>
    <s v="MEX"/>
    <s v="JEG"/>
    <s v="M19"/>
    <s v="I"/>
    <s v="LAND IMPO"/>
    <s v="67110002"/>
    <s v="NO COMMENTS"/>
    <m/>
    <m/>
    <s v="16"/>
    <s v="NO"/>
    <n v="0"/>
    <s v="NO"/>
    <m/>
    <m/>
    <m/>
  </r>
  <r>
    <s v="16"/>
    <s v="MXG"/>
    <n v="2387"/>
    <x v="10"/>
    <s v="Broker"/>
    <s v="BROKERRM-V-074-V1I26-M19"/>
    <x v="1305"/>
    <s v="SAGS 34058"/>
    <s v="ABRIL"/>
    <d v="2026-04-14T00:00:00"/>
    <s v="3658-6001808"/>
    <s v="OTRO"/>
    <s v="EXPORTACION"/>
    <s v="V1"/>
    <n v="0"/>
    <n v="0"/>
    <n v="1431.66"/>
    <n v="229.07"/>
    <n v="0"/>
    <n v="1660.73"/>
    <s v="MXN"/>
    <n v="95.533197574753501"/>
    <d v="2026-04-13T00:00:00"/>
    <s v="EJOTATF FASTENERS DE MEXICO Y COMPAÑIA S. EN C."/>
    <s v="MEX"/>
    <s v="ZAC"/>
    <s v="JEG"/>
    <s v="M19"/>
    <s v="I"/>
    <s v="LAND IMPO"/>
    <s v="67110002"/>
    <s v="NO COMMENTS"/>
    <m/>
    <m/>
    <s v="16"/>
    <s v="NO"/>
    <n v="0"/>
    <s v="NO"/>
    <m/>
    <m/>
    <m/>
  </r>
  <r>
    <s v="16"/>
    <s v="MXG"/>
    <n v="2388"/>
    <x v="10"/>
    <s v="Broker"/>
    <s v="BROKERRM-V-075-V1I26-M45"/>
    <x v="1806"/>
    <s v="SAGS 34017"/>
    <s v="ABRIL"/>
    <d v="2026-04-13T00:00:00"/>
    <s v="3658-6001811"/>
    <s v="OTRO"/>
    <s v="IMPORTACION"/>
    <s v="V1"/>
    <n v="0"/>
    <n v="0"/>
    <n v="1183.6500000000001"/>
    <n v="189.39"/>
    <n v="0"/>
    <n v="1373.04"/>
    <s v="MXN"/>
    <n v="78.983881544886614"/>
    <d v="2026-04-10T00:00:00"/>
    <s v="ELECTRICAL INSULATION SUPPLIERS DE MEXICO SA DE CV"/>
    <s v="ZAC"/>
    <s v="MEX"/>
    <s v="JEG"/>
    <s v="M61"/>
    <s v="I"/>
    <s v="LAND IMPO"/>
    <s v="67110002"/>
    <s v="NO COMMENTS"/>
    <m/>
    <m/>
    <s v="16"/>
    <s v="NO"/>
    <n v="0"/>
    <s v="NO"/>
    <m/>
    <m/>
    <m/>
  </r>
  <r>
    <s v="16"/>
    <s v="MXG"/>
    <n v="2389"/>
    <x v="10"/>
    <s v="Broker"/>
    <s v="BROKERRM-V-084-V1I26-M19"/>
    <x v="1704"/>
    <s v="SAGS 34096"/>
    <s v="ABRIL"/>
    <d v="2026-04-15T00:00:00"/>
    <s v="3658-6001812"/>
    <s v="OTRO"/>
    <s v="IMPORTACION"/>
    <s v="V1"/>
    <n v="0"/>
    <n v="0"/>
    <n v="1183.6500000000001"/>
    <n v="189.39"/>
    <n v="0"/>
    <n v="1373.04"/>
    <s v="MXN"/>
    <n v="78.983881544886614"/>
    <d v="2026-04-14T00:00:00"/>
    <s v="KRAYDENMEX SA DE CV"/>
    <s v="ZAC"/>
    <s v="MEX"/>
    <s v="JEG"/>
    <s v="M19"/>
    <s v="I"/>
    <s v="LAND IMPO"/>
    <s v="67110002"/>
    <s v="NO COMMENTS"/>
    <m/>
    <m/>
    <s v="16"/>
    <s v="NO"/>
    <n v="0"/>
    <s v="NO"/>
    <m/>
    <m/>
    <m/>
  </r>
  <r>
    <s v="16"/>
    <s v="MXG"/>
    <n v="2390"/>
    <x v="10"/>
    <s v="Broker"/>
    <s v="BROKERRM-V-090-V1I26-M23"/>
    <x v="1807"/>
    <s v="SAGS 34139"/>
    <s v="ABRIL"/>
    <d v="2026-04-16T00:00:00"/>
    <s v="3658-6001813"/>
    <s v="OTRO"/>
    <s v="IMPORTACION"/>
    <s v="V1"/>
    <n v="0"/>
    <n v="0"/>
    <n v="1183.6500000000001"/>
    <n v="189.39"/>
    <n v="0"/>
    <n v="1373.04"/>
    <s v="MXN"/>
    <n v="78.983881544886614"/>
    <d v="2026-04-15T00:00:00"/>
    <s v="PRECISION MODERNA SA DE CV"/>
    <s v="ZAC"/>
    <s v="MEX"/>
    <s v="JEG"/>
    <s v="M23"/>
    <s v="I"/>
    <s v="LAND IMPO"/>
    <s v="67110002"/>
    <s v="NO COMMENTS"/>
    <m/>
    <m/>
    <s v="16"/>
    <s v="NO"/>
    <n v="0"/>
    <s v="NO"/>
    <m/>
    <m/>
    <m/>
  </r>
  <r>
    <s v="16"/>
    <s v="MXG"/>
    <n v="2391"/>
    <x v="10"/>
    <s v="Broker"/>
    <s v="BROKERRM-V-135-V1I26-M45"/>
    <x v="1808"/>
    <s v="SAGS 34018"/>
    <s v="ABRIL"/>
    <d v="2026-04-13T00:00:00"/>
    <s v="3658-6001814"/>
    <s v="OTRO"/>
    <s v="IMPORTACION"/>
    <s v="V1"/>
    <n v="0"/>
    <n v="0"/>
    <n v="1183.6500000000001"/>
    <n v="189.39"/>
    <n v="0"/>
    <n v="1373.04"/>
    <s v="MXN"/>
    <n v="78.983881544886614"/>
    <d v="2026-04-10T00:00:00"/>
    <s v="ELECTRICAL INSULATION SUPPLIERS DE MEXICO SA DE CV"/>
    <s v="ZAC"/>
    <s v="MEX"/>
    <s v="JEG"/>
    <s v="M62"/>
    <s v="I"/>
    <s v="LAND IMPO"/>
    <s v="67110002"/>
    <s v="NO COMMENTS"/>
    <m/>
    <m/>
    <s v="16"/>
    <s v="NO"/>
    <n v="0"/>
    <s v="NO"/>
    <m/>
    <m/>
    <m/>
  </r>
  <r>
    <s v="16"/>
    <s v="MXG"/>
    <n v="2392"/>
    <x v="10"/>
    <s v="Broker"/>
    <s v="BROKERRM-V-065-V1I26-M01, M46, M19, M61, M62, M63"/>
    <x v="1809"/>
    <s v="SAGS 34019"/>
    <s v="ABRIL"/>
    <d v="2026-04-13T00:00:00"/>
    <s v="3658-6001815"/>
    <s v="OTRO"/>
    <s v="IMPORTACION"/>
    <s v="V1"/>
    <n v="0"/>
    <n v="0"/>
    <n v="1183.6500000000001"/>
    <n v="189.39"/>
    <n v="0"/>
    <n v="1373.04"/>
    <s v="MXN"/>
    <n v="78.983881544886614"/>
    <d v="2026-04-10T00:00:00"/>
    <s v="AIDITEC SA DE CV"/>
    <s v="ZAC"/>
    <s v="MEX"/>
    <s v="JEG"/>
    <s v="M01"/>
    <s v="I"/>
    <s v="LAND IMPO"/>
    <s v="67110002"/>
    <s v="NO COMMENTS"/>
    <m/>
    <m/>
    <s v="16"/>
    <s v="NO"/>
    <n v="0"/>
    <s v="NO"/>
    <m/>
    <m/>
    <m/>
  </r>
  <r>
    <s v="16"/>
    <s v="MXG"/>
    <n v="2393"/>
    <x v="10"/>
    <s v="Broker"/>
    <s v="BROKERRM-V-076-V1I26-M19"/>
    <x v="1810"/>
    <s v="SAGS 34146"/>
    <s v="ABRIL"/>
    <d v="2026-04-16T00:00:00"/>
    <s v="3658-6001816"/>
    <s v="OTRO"/>
    <s v="EXPORTACION"/>
    <s v="V1"/>
    <n v="0"/>
    <n v="0"/>
    <n v="2919.72"/>
    <n v="467.16"/>
    <n v="0"/>
    <n v="3386.88"/>
    <s v="MXN"/>
    <n v="194.82966900217443"/>
    <d v="2026-04-16T00:00:00"/>
    <s v="GO GLOBAL SLC S DE RL DE CV"/>
    <s v="MEX"/>
    <s v="ZAC"/>
    <s v="JEG"/>
    <s v="M19"/>
    <s v="I"/>
    <s v="LAND IMPO"/>
    <s v="67110002"/>
    <s v="NO COMMENTS"/>
    <m/>
    <m/>
    <s v="16"/>
    <s v="NO"/>
    <n v="0"/>
    <s v="NO"/>
    <m/>
    <m/>
    <m/>
  </r>
  <r>
    <s v="16"/>
    <s v="MXG"/>
    <n v="2394"/>
    <x v="10"/>
    <s v="Broker"/>
    <s v="BROKERRM-V-083-V1I26-M01, M46, M19, M23, M61, M62, M63"/>
    <x v="1811"/>
    <s v="SAGS 34052"/>
    <s v="ABRIL"/>
    <d v="2026-04-14T00:00:00"/>
    <s v="3658-6001817"/>
    <s v="OTRO"/>
    <s v="IMPORTACION"/>
    <s v="V1"/>
    <n v="0"/>
    <n v="0"/>
    <n v="1183.6500000000001"/>
    <n v="189.39"/>
    <n v="0"/>
    <n v="1373.04"/>
    <s v="MXN"/>
    <n v="78.983881544886614"/>
    <d v="2026-04-13T00:00:00"/>
    <s v="JOEL GARCIA MARTINEZ"/>
    <s v="ZAC"/>
    <s v="MEX"/>
    <s v="JEG"/>
    <s v="M01"/>
    <s v="I"/>
    <s v="LAND IMPO"/>
    <s v="67110002"/>
    <s v="NO COMMENTS"/>
    <m/>
    <m/>
    <s v="16"/>
    <s v="NO"/>
    <n v="0"/>
    <s v="NO"/>
    <m/>
    <m/>
    <m/>
  </r>
  <r>
    <s v="16"/>
    <s v="MXG"/>
    <n v="2395"/>
    <x v="10"/>
    <s v="Broker"/>
    <s v="BROKERRM-V-092-V1I26-MCS"/>
    <x v="1812"/>
    <s v="SAGS 34140"/>
    <s v="ABRIL"/>
    <d v="2026-04-16T00:00:00"/>
    <s v="3658-6001820"/>
    <s v="OTRO"/>
    <s v="IMPORTACION"/>
    <s v="V1"/>
    <n v="0"/>
    <n v="0"/>
    <n v="1183.6500000000001"/>
    <n v="189.39"/>
    <n v="0"/>
    <n v="1373.04"/>
    <s v="MXN"/>
    <n v="78.983881544886614"/>
    <d v="2026-04-15T00:00:00"/>
    <s v="RADICI PLASTICS MEXICO S DE RL DE CV"/>
    <s v="ZAC"/>
    <s v="MEX"/>
    <s v="JEG"/>
    <s v="M17"/>
    <s v="I"/>
    <s v="LAND IMPO"/>
    <s v="67110002"/>
    <s v="NO COMMENTS"/>
    <m/>
    <m/>
    <s v="16"/>
    <s v="NO"/>
    <n v="0"/>
    <s v="NO"/>
    <m/>
    <m/>
    <m/>
  </r>
  <r>
    <s v="16"/>
    <s v="MXG"/>
    <n v="2396"/>
    <x v="10"/>
    <s v="Broker"/>
    <s v="BROKERFG-V-033-V1E26-M19"/>
    <x v="1501"/>
    <s v="SAGS 34141"/>
    <s v="ABRIL"/>
    <d v="2026-04-16T00:00:00"/>
    <s v="3658-6001821"/>
    <s v="OTRO"/>
    <s v="IMPORTACION"/>
    <s v="V1"/>
    <n v="0"/>
    <n v="0"/>
    <n v="1183.6500000000001"/>
    <n v="189.39"/>
    <n v="0"/>
    <n v="1373.04"/>
    <s v="MXN"/>
    <n v="78.983881544886614"/>
    <d v="2026-04-15T00:00:00"/>
    <s v="JEG"/>
    <s v="ZAC"/>
    <s v="MEX"/>
    <s v="JE NORTH"/>
    <s v="M19"/>
    <s v="O"/>
    <s v="LAND EXPO"/>
    <s v="59210003"/>
    <s v="NO COMMENTS"/>
    <m/>
    <m/>
    <s v="16"/>
    <s v="NO"/>
    <n v="0"/>
    <s v="NO"/>
    <m/>
    <m/>
    <m/>
  </r>
  <r>
    <s v="16"/>
    <s v="MXG"/>
    <n v="2397"/>
    <x v="10"/>
    <s v="Broker"/>
    <s v="BROKERRM-V-096-V1I26-M19"/>
    <x v="1813"/>
    <s v="SAGS 34097"/>
    <s v="ABRIL"/>
    <d v="2026-04-15T00:00:00"/>
    <s v="3658-6001824"/>
    <s v="OTRO"/>
    <s v="IMPORTACION"/>
    <s v="V1"/>
    <n v="0"/>
    <n v="0"/>
    <n v="1183.6500000000001"/>
    <n v="189.39"/>
    <n v="0"/>
    <n v="1373.04"/>
    <s v="MXN"/>
    <n v="78.983881544886614"/>
    <d v="2026-04-14T00:00:00"/>
    <s v="WURTH ELEKTRONIK MEXICO SA DE CV"/>
    <s v="ZAC"/>
    <s v="MEX"/>
    <s v="JEG"/>
    <s v="M19"/>
    <s v="I"/>
    <s v="LAND IMPO"/>
    <s v="67110002"/>
    <s v="NO COMMENTS"/>
    <m/>
    <m/>
    <s v="16"/>
    <s v="NO"/>
    <n v="0"/>
    <s v="NO"/>
    <m/>
    <m/>
    <m/>
  </r>
  <r>
    <s v="16"/>
    <s v="MXG"/>
    <n v="2398"/>
    <x v="10"/>
    <s v="Broker"/>
    <s v="BROKERRM-V-134-V1I26-M46"/>
    <x v="1814"/>
    <s v="SAGS 34053"/>
    <s v="ABRIL"/>
    <d v="2026-04-14T00:00:00"/>
    <s v="3658-6001826"/>
    <s v="OTRO"/>
    <s v="IMPORTACION"/>
    <s v="V1"/>
    <n v="0"/>
    <n v="0"/>
    <n v="1183.6500000000001"/>
    <n v="189.39"/>
    <n v="0"/>
    <n v="1373.04"/>
    <s v="MXN"/>
    <n v="78.983881544886614"/>
    <d v="2026-04-13T00:00:00"/>
    <s v="FORCE ELECTRONICS S DE RL DE CV"/>
    <s v="ZAC"/>
    <s v="MEX"/>
    <s v="JEG"/>
    <s v="M46"/>
    <s v="I"/>
    <s v="LAND IMPO"/>
    <s v="67110002"/>
    <s v="NO COMMENTS"/>
    <m/>
    <m/>
    <s v="16"/>
    <s v="NO"/>
    <n v="0"/>
    <s v="NO"/>
    <m/>
    <m/>
    <m/>
  </r>
  <r>
    <s v="16"/>
    <s v="MXG"/>
    <n v="2399"/>
    <x v="10"/>
    <s v="Broker"/>
    <s v="BROKERFG-V-023-V1E26-M46"/>
    <x v="790"/>
    <s v="SAGS 34163"/>
    <s v="ABRIL"/>
    <d v="2026-04-17T00:00:00"/>
    <s v="3658-6001827"/>
    <s v="OTRO"/>
    <s v="EXPORTACION"/>
    <s v="V1"/>
    <n v="0"/>
    <n v="0"/>
    <n v="9781.33"/>
    <n v="1565.02"/>
    <n v="0"/>
    <n v="11346.35"/>
    <s v="MXN"/>
    <n v="652.69676365351643"/>
    <d v="2026-04-16T00:00:00"/>
    <s v="JEG"/>
    <s v="MEX"/>
    <s v="ZAC"/>
    <s v="JE NORTH"/>
    <s v="M46"/>
    <s v="O"/>
    <s v="LAND EXPO"/>
    <s v="59210003"/>
    <s v="NO COMMENTS"/>
    <m/>
    <m/>
    <s v="16"/>
    <s v="NO"/>
    <n v="0"/>
    <s v="NO"/>
    <m/>
    <m/>
    <m/>
  </r>
  <r>
    <s v="16"/>
    <s v="MXT"/>
    <n v="2400"/>
    <x v="10"/>
    <s v="Broker"/>
    <s v="BROKERRM-V-088-V1I25-MCS, M01, M23"/>
    <x v="1815"/>
    <s v="SAGS 34164"/>
    <s v="ABRIL"/>
    <d v="2026-04-17T00:00:00"/>
    <s v="3658-6001828"/>
    <s v="OTRO"/>
    <s v="IMPORTACION"/>
    <s v="V1"/>
    <n v="0"/>
    <n v="0"/>
    <n v="1183.6500000000001"/>
    <n v="189.39"/>
    <n v="0"/>
    <n v="1373.04"/>
    <s v="MXN"/>
    <n v="78.983881544886614"/>
    <d v="2026-04-16T00:00:00"/>
    <s v="METAL ONE STEEL SERVICE DE MEXICO SA DE CV"/>
    <s v="ZAC"/>
    <s v="MEX"/>
    <s v="JEG"/>
    <s v="M17"/>
    <s v="I"/>
    <s v="LAND IMPO"/>
    <s v="67110002"/>
    <s v="NO COMMENTS"/>
    <m/>
    <m/>
    <s v="16"/>
    <s v="NO"/>
    <n v="0"/>
    <s v="NO"/>
    <m/>
    <m/>
    <m/>
  </r>
  <r>
    <s v="16"/>
    <s v="MXG"/>
    <n v="2401"/>
    <x v="10"/>
    <s v="Broker"/>
    <s v="BROKERRM-V-072-V1I26-M46, M01"/>
    <x v="1816"/>
    <s v="SAGS 34020"/>
    <s v="ABRIL"/>
    <d v="2026-04-13T00:00:00"/>
    <s v="3658-6001830"/>
    <s v="OTRO"/>
    <s v="IMPORTACION"/>
    <s v="V1"/>
    <n v="0"/>
    <n v="0"/>
    <n v="1183.6500000000001"/>
    <n v="189.39"/>
    <n v="0"/>
    <n v="1373.04"/>
    <s v="MXN"/>
    <n v="78.983881544886614"/>
    <d v="2026-04-10T00:00:00"/>
    <s v="ELEKTRISOLA SA DE CV"/>
    <s v="ZAC"/>
    <s v="MEX"/>
    <s v="JEG"/>
    <s v="M46"/>
    <s v="I"/>
    <s v="LAND IMPO"/>
    <s v="67110002"/>
    <s v="NO COMMENTS"/>
    <m/>
    <m/>
    <s v="16"/>
    <s v="NO"/>
    <n v="0"/>
    <s v="NO"/>
    <m/>
    <m/>
    <m/>
  </r>
  <r>
    <s v="16"/>
    <s v="MXG"/>
    <n v="2402"/>
    <x v="10"/>
    <s v="Broker"/>
    <s v="BROKERRM-V-082-V1I26-M01"/>
    <x v="1817"/>
    <s v="SAGS 34143"/>
    <s v="ABRIL"/>
    <d v="2026-04-16T00:00:00"/>
    <s v="3658-6001831"/>
    <s v="OTRO"/>
    <s v="IMPORTACION"/>
    <s v="V1"/>
    <n v="0"/>
    <n v="0"/>
    <n v="1183.6500000000001"/>
    <n v="189.39"/>
    <n v="0"/>
    <n v="1373.04"/>
    <s v="MXN"/>
    <n v="78.983881544886614"/>
    <d v="2026-04-16T00:00:00"/>
    <s v="INNOVACION EN TERMOFORMADO SA DE CV"/>
    <s v="ZAC"/>
    <s v="MEX"/>
    <s v="JEG"/>
    <s v="M01"/>
    <s v="I"/>
    <s v="LAND IMPO"/>
    <s v="67110002"/>
    <s v="NO COMMENTS"/>
    <m/>
    <m/>
    <s v="16"/>
    <s v="NO"/>
    <n v="0"/>
    <s v="NO"/>
    <m/>
    <m/>
    <m/>
  </r>
  <r>
    <s v="16"/>
    <s v="MXG"/>
    <n v="2403"/>
    <x v="10"/>
    <s v="Broker"/>
    <s v="BROKERRM-V-089-V1I26-M46"/>
    <x v="1818"/>
    <s v="SAGS 34144"/>
    <s v="ABRIL"/>
    <d v="2026-04-16T00:00:00"/>
    <s v="3658-6001833"/>
    <s v="OTRO"/>
    <s v="EXPORTACION"/>
    <s v="V1"/>
    <n v="0"/>
    <n v="0"/>
    <n v="1514.33"/>
    <n v="242.3"/>
    <n v="0"/>
    <n v="1756.63"/>
    <s v="MXN"/>
    <n v="101.04982800078234"/>
    <d v="2026-04-16T00:00:00"/>
    <s v="LUBRICANTES FUCHS DE MEXICO SA DE CV"/>
    <s v="MEX"/>
    <s v="ZAC"/>
    <s v="JEG"/>
    <s v="M46"/>
    <s v="I"/>
    <s v="LAND IMPO"/>
    <s v="67110002"/>
    <s v="NO COMMENTS"/>
    <m/>
    <m/>
    <s v="16"/>
    <s v="NO"/>
    <n v="0"/>
    <s v="NO"/>
    <m/>
    <m/>
    <m/>
  </r>
  <r>
    <s v="16"/>
    <s v="MXG"/>
    <n v="2404"/>
    <x v="10"/>
    <s v="Broker"/>
    <s v="BROKERRM-V-093-V1I26-M19"/>
    <x v="1181"/>
    <s v="SAGS 34145"/>
    <s v="ABRIL"/>
    <d v="2026-04-16T00:00:00"/>
    <s v="3658-6001834"/>
    <s v="OTRO"/>
    <s v="EXPORTACION"/>
    <s v="V1"/>
    <n v="0"/>
    <n v="0"/>
    <n v="1514.33"/>
    <n v="242.3"/>
    <n v="0"/>
    <n v="1756.63"/>
    <s v="MXN"/>
    <n v="101.04982800078234"/>
    <d v="2026-04-16T00:00:00"/>
    <s v="REA MAGNET WIRE TRADING COMPANY DE MEXICO S DE RL DE CV"/>
    <s v="MEX"/>
    <s v="ZAC"/>
    <s v="JEG"/>
    <s v="M19"/>
    <s v="I"/>
    <s v="LAND IMPO"/>
    <s v="67110002"/>
    <s v="NO COMMENTS"/>
    <m/>
    <m/>
    <s v="16"/>
    <s v="NO"/>
    <n v="0"/>
    <s v="NO"/>
    <m/>
    <m/>
    <m/>
  </r>
  <r>
    <s v="16"/>
    <s v="MXG"/>
    <n v="2405"/>
    <x v="10"/>
    <s v="Broker"/>
    <s v="BROKERRM-V-073-V126-M01, M46, M23, M19, M61, M62, M63"/>
    <x v="1819"/>
    <s v="SAGS 34059"/>
    <s v="ABRIL"/>
    <d v="2026-04-14T00:00:00"/>
    <s v="3658-6001837"/>
    <s v="OTRO"/>
    <s v="IMPORTACION"/>
    <s v="V1"/>
    <n v="0"/>
    <n v="0"/>
    <n v="1183.6500000000001"/>
    <n v="189.39"/>
    <n v="0"/>
    <n v="1373.04"/>
    <s v="MXN"/>
    <n v="78.983881544886614"/>
    <d v="2026-04-13T00:00:00"/>
    <s v="EMPAQUES MAQUILAS Y SERVICIOS DE AGUASCALIENTES SA DE CV"/>
    <s v="ZAC"/>
    <s v="MEX"/>
    <s v="JEG"/>
    <s v="M01"/>
    <s v="I"/>
    <s v="LAND IMPO"/>
    <s v="67110002"/>
    <s v="NO COMMENTS"/>
    <m/>
    <m/>
    <s v="16"/>
    <s v="NO"/>
    <n v="0"/>
    <s v="NO"/>
    <m/>
    <m/>
    <m/>
  </r>
  <r>
    <s v="16"/>
    <s v="MXG"/>
    <n v="2406"/>
    <x v="10"/>
    <s v="Broker"/>
    <s v="BROKERRM-V-078-V1I26-MCS, M19, M01, M46"/>
    <x v="1820"/>
    <s v="SAGS 34098"/>
    <s v="ABRIL"/>
    <d v="2026-04-15T00:00:00"/>
    <s v="3658-6001838"/>
    <s v="OTRO"/>
    <s v="IMPORTACION"/>
    <s v="V1"/>
    <n v="0"/>
    <n v="0"/>
    <n v="1183.6500000000001"/>
    <n v="189.39"/>
    <n v="0"/>
    <n v="1373.04"/>
    <s v="MXN"/>
    <n v="78.983881544886614"/>
    <d v="2026-04-14T00:00:00"/>
    <s v="HANWA STEEL SERVICE MEXICANA SA DE CV"/>
    <s v="ZAC"/>
    <s v="MEX"/>
    <s v="JEG"/>
    <s v="M17"/>
    <s v="I"/>
    <s v="LAND IMPO"/>
    <s v="67110002"/>
    <s v="NO COMMENTS"/>
    <m/>
    <m/>
    <s v="16"/>
    <s v="NO"/>
    <n v="0"/>
    <s v="NO"/>
    <m/>
    <m/>
    <m/>
  </r>
  <r>
    <s v="16"/>
    <s v="MXG"/>
    <n v="2407"/>
    <x v="10"/>
    <s v="Broker"/>
    <s v="BROKERRM-V-079-V1I26-M19-M17"/>
    <x v="1821"/>
    <s v="SAGS 34147"/>
    <s v="ABRIL"/>
    <d v="2026-04-16T00:00:00"/>
    <s v="3658-6001840"/>
    <s v="OTRO"/>
    <s v="EXPORTACION"/>
    <s v="V1"/>
    <n v="0"/>
    <n v="0"/>
    <n v="1266.32"/>
    <n v="202.62"/>
    <n v="0"/>
    <n v="1468.94"/>
    <s v="MXN"/>
    <n v="84.500511970915454"/>
    <d v="2026-04-16T00:00:00"/>
    <s v="HANWA STEEL SERVICE MEXICANA SA DE CV"/>
    <s v="MEX"/>
    <s v="ZAC"/>
    <s v="JEG"/>
    <s v="M19"/>
    <s v="I"/>
    <s v="LAND IMPO"/>
    <s v="67110002"/>
    <s v="NO COMMENTS"/>
    <m/>
    <m/>
    <s v="16"/>
    <s v="NO"/>
    <n v="0"/>
    <s v="NO"/>
    <m/>
    <m/>
    <m/>
  </r>
  <r>
    <s v="16"/>
    <s v="MXG"/>
    <n v="2408"/>
    <x v="10"/>
    <s v="Broker"/>
    <s v="BROKERRM-V-091-V1I26-MCS"/>
    <x v="1822"/>
    <s v="SAGS 34021"/>
    <s v="ABRIL"/>
    <d v="2026-04-13T00:00:00"/>
    <s v="3658-6001841"/>
    <s v="OTRO"/>
    <s v="IMPORTACION"/>
    <s v="V1"/>
    <n v="0"/>
    <n v="0"/>
    <n v="1183.6500000000001"/>
    <n v="189.39"/>
    <n v="0"/>
    <n v="1373.04"/>
    <s v="MXN"/>
    <n v="78.983881544886614"/>
    <d v="2026-04-10T00:00:00"/>
    <s v="PROCESOS PLASTICOS DE CALIFORNIA SA DE CV"/>
    <s v="ZAC"/>
    <s v="MEX"/>
    <s v="JEG"/>
    <s v="M17"/>
    <s v="I"/>
    <s v="LAND IMPO"/>
    <s v="67110002"/>
    <s v="NO COMMENTS"/>
    <m/>
    <m/>
    <s v="16"/>
    <s v="NO"/>
    <n v="0"/>
    <s v="NO"/>
    <m/>
    <m/>
    <m/>
  </r>
  <r>
    <s v="16"/>
    <s v="MXG"/>
    <n v="2409"/>
    <x v="10"/>
    <s v="Broker"/>
    <s v="BROKERRM-V-085-V1I26-M46"/>
    <x v="1823"/>
    <s v="SAGS 34142"/>
    <s v="ABRIL"/>
    <d v="2026-04-16T00:00:00"/>
    <s v="3658-6001843"/>
    <s v="OTRO"/>
    <s v="IMPORTACION"/>
    <s v="V1"/>
    <n v="0"/>
    <n v="0"/>
    <n v="1183.6500000000001"/>
    <n v="189.39"/>
    <n v="0"/>
    <n v="1373.04"/>
    <s v="MXN"/>
    <n v="78.983881544886614"/>
    <d v="2026-04-15T00:00:00"/>
    <s v="KLUBER LUBRICACION MEXICANA SA DE CV"/>
    <s v="ZAC"/>
    <s v="MEX"/>
    <s v="JEG"/>
    <s v="M46"/>
    <s v="I"/>
    <s v="LAND IMPO"/>
    <s v="67110002"/>
    <s v="NO COMMENTS"/>
    <m/>
    <m/>
    <s v="16"/>
    <s v="NO"/>
    <n v="0"/>
    <s v="NO"/>
    <m/>
    <m/>
    <m/>
  </r>
  <r>
    <s v="16"/>
    <s v="MXG"/>
    <n v="2410"/>
    <x v="10"/>
    <s v="Broker"/>
    <s v="BROKERFG-V-027-V1E26-M01"/>
    <x v="1498"/>
    <s v="SAGS 34054"/>
    <s v="ABRIL"/>
    <d v="2026-04-14T00:00:00"/>
    <s v="3658-6001844"/>
    <s v="OTRO"/>
    <s v="IMPORTACION"/>
    <s v="V1"/>
    <n v="0"/>
    <n v="0"/>
    <n v="1183.6500000000001"/>
    <n v="189.39"/>
    <n v="0"/>
    <n v="1373.04"/>
    <s v="MXN"/>
    <n v="78.983881544886614"/>
    <d v="2026-04-13T00:00:00"/>
    <s v="JEG"/>
    <s v="ZAC"/>
    <s v="MEX"/>
    <s v="CONSORCIO INDUSTRIAL"/>
    <s v="M01"/>
    <s v="O"/>
    <s v="LAND EXPO"/>
    <s v="59210003"/>
    <s v="NO COMMENTS"/>
    <m/>
    <m/>
    <s v="16"/>
    <s v="NO"/>
    <n v="0"/>
    <s v="NO"/>
    <m/>
    <m/>
    <m/>
  </r>
  <r>
    <s v="16"/>
    <s v="MXG"/>
    <n v="2411"/>
    <x v="10"/>
    <s v="Broker"/>
    <s v="BROKERFG-V-028-V1E26-M01"/>
    <x v="1499"/>
    <s v="SAGS 34099"/>
    <s v="ABRIL"/>
    <d v="2026-04-15T00:00:00"/>
    <s v="3658-6001845"/>
    <s v="OTRO"/>
    <s v="IMPORTACION"/>
    <s v="V1"/>
    <n v="0"/>
    <n v="0"/>
    <n v="1183.6500000000001"/>
    <n v="189.39"/>
    <n v="0"/>
    <n v="1373.04"/>
    <s v="MXN"/>
    <n v="78.983881544886614"/>
    <d v="2026-04-14T00:00:00"/>
    <s v="JEG"/>
    <s v="ZAC"/>
    <s v="MEX"/>
    <s v="CONSROCIO INDUSTRIAL"/>
    <s v="M01"/>
    <s v="O"/>
    <s v="LAND EXPO"/>
    <s v="59210003"/>
    <s v="NO COMMENTS"/>
    <m/>
    <m/>
    <s v="16"/>
    <s v="NO"/>
    <n v="0"/>
    <s v="NO"/>
    <m/>
    <m/>
    <m/>
  </r>
  <r>
    <s v="16"/>
    <s v="MXG"/>
    <n v="2412"/>
    <x v="10"/>
    <s v="Broker"/>
    <s v="BROKERFG-V-024-V1E26-M01"/>
    <x v="1384"/>
    <s v="SAGS 34055"/>
    <s v="ABRIL"/>
    <d v="2026-04-14T00:00:00"/>
    <s v="3658-6001849"/>
    <s v="OTRO"/>
    <s v="EXPORTACION"/>
    <s v="V1"/>
    <n v="0"/>
    <n v="0"/>
    <n v="2093.02"/>
    <n v="334.89"/>
    <n v="0"/>
    <n v="2427.91"/>
    <s v="MXN"/>
    <n v="139.66509048654493"/>
    <d v="2026-04-13T00:00:00"/>
    <s v="JEG"/>
    <s v="MEX"/>
    <s v="ZAC"/>
    <s v="GRUPO ABC"/>
    <s v="M01"/>
    <s v="O"/>
    <s v="LAND EXPO"/>
    <s v="59210003"/>
    <s v="NO COMMENTS"/>
    <m/>
    <m/>
    <s v="16"/>
    <s v="NO"/>
    <n v="0"/>
    <s v="NO"/>
    <m/>
    <m/>
    <m/>
  </r>
  <r>
    <s v="16"/>
    <s v="MXG"/>
    <n v="2413"/>
    <x v="10"/>
    <s v="Broker"/>
    <s v="BROKERFG-V-030-V1E26-M46"/>
    <x v="1294"/>
    <s v="SAGS 34022"/>
    <s v="ABRIL"/>
    <d v="2026-04-13T00:00:00"/>
    <s v="3658-6001850"/>
    <s v="OTRO"/>
    <s v="IMPORTACION"/>
    <s v="V1"/>
    <n v="0"/>
    <n v="0"/>
    <n v="1183.6500000000001"/>
    <n v="189.39"/>
    <n v="0"/>
    <n v="1373.04"/>
    <s v="MXN"/>
    <n v="78.983881544886614"/>
    <d v="2026-04-10T00:00:00"/>
    <s v="MAHLE"/>
    <s v="ZAC"/>
    <s v="MEX"/>
    <s v="JEG"/>
    <s v="M46"/>
    <s v="O"/>
    <s v="LAND EXPO"/>
    <s v="59210003"/>
    <s v="NO COMMENTS"/>
    <m/>
    <m/>
    <s v="16"/>
    <s v="NO"/>
    <n v="0"/>
    <s v="NO"/>
    <m/>
    <m/>
    <m/>
  </r>
  <r>
    <s v="16"/>
    <s v="MXG"/>
    <n v="2414"/>
    <x v="10"/>
    <s v="Broker"/>
    <s v="BROKERVA-V-081-F4I26"/>
    <x v="1824"/>
    <s v="SAGS 34056"/>
    <s v="ABRIL"/>
    <d v="2026-04-14T00:00:00"/>
    <s v="3658-6001851"/>
    <s v="OTRO"/>
    <s v="IMPORTACION"/>
    <s v="V1"/>
    <n v="0"/>
    <n v="0"/>
    <n v="1183.6500000000001"/>
    <n v="189.39"/>
    <n v="0"/>
    <n v="1373.04"/>
    <s v="MXN"/>
    <n v="78.983881544886614"/>
    <d v="2026-04-13T00:00:00"/>
    <s v="JE NORTH"/>
    <s v="ZAC"/>
    <s v="MEX"/>
    <s v="JTM"/>
    <s v="M19"/>
    <s v="I"/>
    <s v="LAND IMPO"/>
    <s v="67110002"/>
    <s v="NO COMMENTS"/>
    <m/>
    <m/>
    <s v="16"/>
    <s v="NO"/>
    <n v="0"/>
    <s v="NO"/>
    <m/>
    <m/>
    <m/>
  </r>
  <r>
    <s v="16"/>
    <s v="MXG"/>
    <n v="2415"/>
    <x v="10"/>
    <s v="Broker"/>
    <s v="BROKERVA-V-082-F4I26"/>
    <x v="1825"/>
    <s v="SAGS 34057"/>
    <s v="ABRIL"/>
    <d v="2026-04-14T00:00:00"/>
    <s v="3658-6001853"/>
    <s v="OTRO"/>
    <s v="IMPORTACION"/>
    <s v="V1"/>
    <n v="0"/>
    <n v="0"/>
    <n v="1183.6500000000001"/>
    <n v="189.39"/>
    <n v="0"/>
    <n v="1373.04"/>
    <s v="MXN"/>
    <n v="78.983881544886614"/>
    <d v="2026-04-13T00:00:00"/>
    <s v="JE NORTH"/>
    <s v="ZAC"/>
    <s v="MEX"/>
    <s v="JTM"/>
    <s v="M19"/>
    <s v="I"/>
    <s v="LAND IMPO"/>
    <s v="67110002"/>
    <s v="NO COMMENTS"/>
    <m/>
    <m/>
    <s v="16"/>
    <s v="NO"/>
    <n v="0"/>
    <s v="NO"/>
    <m/>
    <m/>
    <m/>
  </r>
  <r>
    <s v="16"/>
    <s v="MXT"/>
    <n v="2416"/>
    <x v="10"/>
    <s v="Broker"/>
    <s v="BROKERFG-V-026-V1E26-M01"/>
    <x v="1254"/>
    <s v="SAGS 34060"/>
    <s v="ABRIL"/>
    <d v="2026-04-14T00:00:00"/>
    <s v="3658-6003016"/>
    <s v="OTRO"/>
    <s v="IMPORTACION"/>
    <s v="F4"/>
    <n v="0"/>
    <n v="0"/>
    <n v="1884.44"/>
    <n v="301.52"/>
    <n v="0"/>
    <n v="2185.96"/>
    <s v="MXN"/>
    <n v="125.74695981315938"/>
    <d v="2026-04-13T00:00:00"/>
    <s v="JEG"/>
    <s v="ZAC"/>
    <s v="MEX"/>
    <s v="JTM"/>
    <s v="M01"/>
    <s v="O"/>
    <s v="LAND EXPO"/>
    <s v="59210003"/>
    <s v="NO COMMENTS"/>
    <m/>
    <m/>
    <s v="16"/>
    <s v="NO"/>
    <n v="0"/>
    <s v="NO"/>
    <m/>
    <m/>
    <m/>
  </r>
  <r>
    <s v="16"/>
    <s v="MXT"/>
    <n v="2417"/>
    <x v="10"/>
    <s v="Broker"/>
    <s v="BROKERFG-V-005-V1I26-M01, M19"/>
    <x v="1826"/>
    <s v="SAGS 34061"/>
    <s v="ABRIL"/>
    <d v="2026-04-14T00:00:00"/>
    <s v="3658-6003017"/>
    <s v="OTRO"/>
    <s v="IMPORTACION"/>
    <s v="F4"/>
    <n v="0"/>
    <n v="0"/>
    <n v="1884.44"/>
    <n v="301.52"/>
    <n v="0"/>
    <n v="2185.96"/>
    <s v="MXN"/>
    <n v="125.74695981315938"/>
    <d v="2026-04-13T00:00:00"/>
    <s v="JEG"/>
    <s v="ZAC"/>
    <s v="MEX"/>
    <s v="JTM"/>
    <s v="M01"/>
    <s v="I"/>
    <s v="LAND IMPO"/>
    <s v="67110002"/>
    <s v="NO COMMENTS"/>
    <m/>
    <m/>
    <s v="16"/>
    <s v="NO"/>
    <n v="0"/>
    <s v="NO"/>
    <m/>
    <m/>
    <m/>
  </r>
  <r>
    <s v="16"/>
    <s v="MXG"/>
    <n v="2418"/>
    <x v="23"/>
    <s v="Freight"/>
    <s v="FREIGHTAF-A-0063AI26-M19-C9"/>
    <x v="1827"/>
    <s v="M25133"/>
    <s v="ABRIL"/>
    <d v="2026-07-17T00:00:00"/>
    <m/>
    <s v="SQROAI2612589"/>
    <s v="AIR IMPO"/>
    <s v="OTRO"/>
    <n v="0"/>
    <n v="0"/>
    <n v="189521"/>
    <n v="20"/>
    <n v="0"/>
    <n v="189541"/>
    <s v="USD"/>
    <n v="189541"/>
    <d v="2026-04-11T00:00:00"/>
    <s v="SHENZHEN XIUYA SCIENCE AND TECHNOLOGY CO LTD"/>
    <s v="SZH"/>
    <s v="NLU"/>
    <s v="JOHNSON ELECTRIC GROUP MEXICO"/>
    <s v="M19"/>
    <s v="I"/>
    <s v="AIR IMPO"/>
    <n v="67180000"/>
    <s v="NO COMMENTS"/>
    <m/>
    <m/>
    <s v="16"/>
    <s v="NO"/>
    <n v="0"/>
    <s v="NO"/>
    <m/>
    <m/>
    <m/>
  </r>
  <r>
    <s v="16"/>
    <s v="MXG"/>
    <n v="2419"/>
    <x v="23"/>
    <s v="Freight"/>
    <s v="FREIGHTFG-A-0062AE26-M19-PF"/>
    <x v="1828"/>
    <s v="M25118"/>
    <s v="ABRIL"/>
    <d v="2026-04-15T00:00:00"/>
    <m/>
    <s v="SQROAE2612582"/>
    <s v="AIR EXPO"/>
    <s v="OTRO"/>
    <n v="0"/>
    <n v="0"/>
    <n v="3547.47"/>
    <n v="217.28"/>
    <n v="0"/>
    <n v="3764.75"/>
    <s v="USD"/>
    <n v="3764.75"/>
    <d v="2026-04-15T00:00:00"/>
    <s v="JOHNSON ELECTRIC GROUP MEXICO"/>
    <s v="MEX"/>
    <s v="MXP"/>
    <s v="JOHNSON ELECTRIC ASTI SRL"/>
    <s v="M19"/>
    <s v="O"/>
    <s v="AIR EXPO"/>
    <s v="59234005"/>
    <s v="NO COMMENTS"/>
    <m/>
    <m/>
    <s v="16"/>
    <s v="SI"/>
    <n v="3764.75"/>
    <s v="SI"/>
    <m/>
    <m/>
    <m/>
  </r>
  <r>
    <s v="16"/>
    <s v="MXG"/>
    <n v="2420"/>
    <x v="23"/>
    <s v="Freight"/>
    <s v="FREIGHTRM-A-0067AI26-M19-PF"/>
    <x v="1829"/>
    <s v="M25137"/>
    <s v="ABRIL"/>
    <d v="2026-07-17T00:00:00"/>
    <m/>
    <s v="SQROAI2612660"/>
    <s v="LAND IMPO"/>
    <s v="OTRO"/>
    <n v="0"/>
    <n v="0"/>
    <n v="1515.05"/>
    <n v="242.41"/>
    <n v="0"/>
    <n v="1757.46"/>
    <s v="USD"/>
    <n v="1757.46"/>
    <d v="2026-04-16T00:00:00"/>
    <s v="JOHNSON ELECTRIC INDUTRIAL MANUFACTORY LTD"/>
    <s v="HKG"/>
    <s v="NLU"/>
    <s v="JOHNSON ELECTRIC GROUP MEXICO"/>
    <s v="M19"/>
    <s v="I"/>
    <s v="AIR IMPO"/>
    <n v="67180000"/>
    <s v="NO COMMENTS"/>
    <m/>
    <m/>
    <s v="16"/>
    <s v="NO"/>
    <n v="0"/>
    <s v="NO"/>
    <m/>
    <m/>
    <m/>
  </r>
  <r>
    <s v="16"/>
    <s v="MXG"/>
    <n v="2421"/>
    <x v="11"/>
    <s v="Freight"/>
    <s v="FREIGHTRM-V-127-V1I26-M19"/>
    <x v="1830"/>
    <s v="C9995"/>
    <s v="ABRIL"/>
    <d v="2026-04-16T00:00:00"/>
    <s v="26-730 3658-6002538"/>
    <n v="7612"/>
    <s v="NAC"/>
    <s v="TB-010"/>
    <n v="0"/>
    <n v="0"/>
    <n v="19000"/>
    <n v="3040"/>
    <n v="7060"/>
    <n v="14980"/>
    <s v="MXN"/>
    <n v="861.72183297092693"/>
    <d v="2026-04-16T00:00:00"/>
    <s v="MTY-ZAC"/>
    <s v="REA"/>
    <s v="JOHNSON "/>
    <s v="ZAC"/>
    <s v="M19"/>
    <s v="I"/>
    <s v="LAND IMPO"/>
    <s v="67110002"/>
    <s v="NO COMMENTS"/>
    <m/>
    <m/>
    <s v="16"/>
    <s v="NO"/>
    <n v="0"/>
    <s v="NO"/>
    <m/>
    <m/>
    <m/>
  </r>
  <r>
    <s v="16"/>
    <s v="MXG"/>
    <n v="2422"/>
    <x v="11"/>
    <s v="Freight"/>
    <s v="FREIGHTRM-V-108-V1I26-M19"/>
    <x v="1831"/>
    <s v="C10002"/>
    <s v="ABRIL"/>
    <d v="2026-04-16T00:00:00"/>
    <s v="26-730 3658-6002507"/>
    <n v="7507"/>
    <s v="NAC"/>
    <s v="RB-002"/>
    <n v="0"/>
    <n v="0"/>
    <n v="10800"/>
    <n v="1728"/>
    <n v="432"/>
    <n v="12096"/>
    <s v="MXN"/>
    <n v="695.82024643633724"/>
    <d v="2026-04-16T00:00:00"/>
    <s v="SLP-ZAC"/>
    <s v="EJOTAF"/>
    <s v="JOHNSON "/>
    <s v="ZAC"/>
    <s v="M19"/>
    <s v="I"/>
    <s v="LAND IMPO"/>
    <s v="67110002"/>
    <s v="NO COMMENTS"/>
    <m/>
    <m/>
    <s v="16"/>
    <s v="NO"/>
    <n v="0"/>
    <s v="NO"/>
    <m/>
    <m/>
    <m/>
  </r>
  <r>
    <s v="16"/>
    <s v="MXG"/>
    <n v="2423"/>
    <x v="11"/>
    <s v="Freight"/>
    <s v="FREIGHTFG-V-049-V1E26 M23.1.9905"/>
    <x v="1832"/>
    <s v="C10003"/>
    <s v="ABRIL"/>
    <d v="2026-04-16T00:00:00"/>
    <s v="26-730-3658 6002539"/>
    <n v="7524"/>
    <s v="NAC"/>
    <s v="RB-002"/>
    <n v="0"/>
    <n v="0"/>
    <n v="7800"/>
    <n v="1248"/>
    <n v="312"/>
    <n v="8736"/>
    <s v="MXN"/>
    <n v="502.53684464846577"/>
    <d v="2026-04-17T00:00:00"/>
    <s v="ZAC-SLP"/>
    <s v="JOHNSON"/>
    <s v="ROBERT BOSCH"/>
    <s v="ZAC"/>
    <s v="M23"/>
    <s v="O"/>
    <s v="LAND EXPO"/>
    <s v="59234005"/>
    <s v="NO COMMENTS"/>
    <m/>
    <m/>
    <s v="16"/>
    <s v="NO"/>
    <n v="0"/>
    <s v="NO"/>
    <m/>
    <m/>
    <m/>
  </r>
  <r>
    <s v="16"/>
    <s v="MXG"/>
    <n v="2424"/>
    <x v="11"/>
    <s v="Freight"/>
    <s v="FREIGHTRM-V-067-V1I26-M19.1"/>
    <x v="1833"/>
    <s v="C10004"/>
    <s v="ABRIL"/>
    <d v="2026-04-16T00:00:00"/>
    <s v="26-730 3658-6001802"/>
    <n v="7398"/>
    <s v="NAC"/>
    <s v="RB-002"/>
    <n v="0"/>
    <n v="0"/>
    <n v="10800"/>
    <n v="1728"/>
    <n v="432"/>
    <n v="12096"/>
    <s v="MXN"/>
    <n v="695.82024643633724"/>
    <d v="2026-04-16T00:00:00"/>
    <s v="SLP-ZAC"/>
    <s v="ASAHI"/>
    <s v="JOHNSON "/>
    <s v="ZAC"/>
    <s v="M19"/>
    <s v="I"/>
    <s v="LAND IMPO"/>
    <s v="67110002"/>
    <s v="NO COMMENTS"/>
    <m/>
    <m/>
    <s v="16"/>
    <s v="NO"/>
    <n v="0"/>
    <s v="NO"/>
    <m/>
    <m/>
    <m/>
  </r>
  <r>
    <s v="16"/>
    <s v="MXG"/>
    <n v="2425"/>
    <x v="11"/>
    <s v="Freight"/>
    <s v="FREIGHTRM-V-127-V1I26-M19"/>
    <x v="1830"/>
    <s v="C10012"/>
    <s v="ABRIL"/>
    <d v="2026-04-16T00:00:00"/>
    <s v="26-730 3658-6002538"/>
    <n v="7514"/>
    <s v="NAC"/>
    <s v="OTRO"/>
    <n v="0"/>
    <n v="0"/>
    <n v="19000"/>
    <n v="3040"/>
    <n v="0"/>
    <n v="22040"/>
    <s v="MXN"/>
    <n v="1267.8470760132998"/>
    <d v="2026-04-17T00:00:00"/>
    <s v="MTY-ZAC"/>
    <s v="REA"/>
    <s v="JOHNSON "/>
    <s v="ZAC"/>
    <s v="M19"/>
    <s v="I"/>
    <s v="LAND IMPO"/>
    <s v="67110002"/>
    <s v="NO COMMENTS"/>
    <m/>
    <m/>
    <s v="16"/>
    <s v="NO"/>
    <n v="0"/>
    <s v="NO"/>
    <m/>
    <m/>
    <m/>
  </r>
  <r>
    <s v="16"/>
    <s v="MXG"/>
    <n v="2426"/>
    <x v="11"/>
    <s v="Freight"/>
    <s v="FREIGHTRM-V-003-V1I26-M19.2"/>
    <x v="1834"/>
    <s v="C10013"/>
    <s v="ABRIL"/>
    <d v="2026-04-16T00:00:00"/>
    <s v="26-730 3658-6000204"/>
    <n v="7591"/>
    <s v="NAC"/>
    <s v="OTRO"/>
    <n v="0"/>
    <n v="0"/>
    <n v="10800"/>
    <n v="1728"/>
    <n v="0"/>
    <n v="12528"/>
    <s v="MXN"/>
    <n v="720.6709695233493"/>
    <d v="2026-04-16T00:00:00"/>
    <s v="SLP-ZAC"/>
    <s v="ASAHI"/>
    <s v="JOHNSON "/>
    <s v="ZAC"/>
    <s v="M19"/>
    <s v="I"/>
    <s v="LAND IMPO"/>
    <s v="67110002"/>
    <s v="NO COMMENTS"/>
    <m/>
    <m/>
    <s v="16"/>
    <s v="NO"/>
    <n v="0"/>
    <s v="NO"/>
    <m/>
    <m/>
    <m/>
  </r>
  <r>
    <s v="16"/>
    <s v="MXG"/>
    <n v="2427"/>
    <x v="11"/>
    <s v="Freight"/>
    <s v="FREIGHTRM-R-050-SI26-M19.PFA"/>
    <x v="1835"/>
    <s v="C10014"/>
    <s v="ABRIL"/>
    <d v="2026-04-16T00:00:00"/>
    <m/>
    <n v="7593"/>
    <s v="NAC"/>
    <s v="OTRO"/>
    <n v="0"/>
    <n v="0"/>
    <n v="29000"/>
    <n v="4640"/>
    <n v="0"/>
    <n v="33640"/>
    <s v="MXN"/>
    <n v="1935.1350107571416"/>
    <d v="2026-04-16T00:00:00"/>
    <s v="ZAC-CD JUAREZ"/>
    <s v="JOHNSON"/>
    <s v="ULTRA PAINT"/>
    <s v="ZAC"/>
    <s v="M19"/>
    <s v="I"/>
    <s v="SEA IMPO"/>
    <n v="67180000"/>
    <s v="NO COMMENTS"/>
    <m/>
    <m/>
    <s v="16"/>
    <s v="NO"/>
    <n v="0"/>
    <s v="NO"/>
    <m/>
    <m/>
    <m/>
  </r>
  <r>
    <s v="16"/>
    <s v="MXG"/>
    <n v="2428"/>
    <x v="11"/>
    <s v="Freight"/>
    <s v="FREIGHTRM-V-101-V1I26-M19.1"/>
    <x v="1836"/>
    <s v="C10015"/>
    <s v="ABRIL"/>
    <d v="2026-04-16T00:00:00"/>
    <s v="26-730 3658-6002495"/>
    <n v="7609"/>
    <s v="NAC"/>
    <s v="OTRO"/>
    <n v="0"/>
    <n v="0"/>
    <n v="10800"/>
    <n v="1728"/>
    <n v="0"/>
    <n v="12528"/>
    <s v="MXN"/>
    <n v="720.6709695233493"/>
    <d v="2026-04-17T00:00:00"/>
    <s v="SLP-ZAC"/>
    <s v="ASAHI"/>
    <s v="JOHNSON "/>
    <s v="ZAC"/>
    <s v="M19"/>
    <s v="I"/>
    <s v="LAND IMPO"/>
    <s v="67110002"/>
    <s v="NO COMMENTS"/>
    <m/>
    <m/>
    <s v="16"/>
    <s v="NO"/>
    <n v="0"/>
    <s v="NO"/>
    <m/>
    <m/>
    <m/>
  </r>
  <r>
    <s v="16"/>
    <s v="MXG"/>
    <n v="2429"/>
    <x v="11"/>
    <s v="Freight"/>
    <s v="FREIGHTFG-R-2185LE25.M01-M45"/>
    <x v="1708"/>
    <s v="C9765"/>
    <s v="ABRIL"/>
    <d v="2026-04-02T00:00:00"/>
    <s v="3483 6050359"/>
    <n v="7370"/>
    <s v="EXPO"/>
    <s v="TB-002"/>
    <n v="0"/>
    <n v="0"/>
    <n v="6200"/>
    <n v="992"/>
    <n v="248"/>
    <n v="6543.0762124711318"/>
    <s v="USD"/>
    <n v="6543.0762124711318"/>
    <d v="2026-04-16T00:00:00"/>
    <s v="ZAC-CD JUAREZ"/>
    <s v="JOHNSON"/>
    <s v="ULTRA PAINT"/>
    <s v="ZAC"/>
    <s v="M01"/>
    <s v="O"/>
    <s v="LAND EXPO"/>
    <s v="59210003"/>
    <s v="NO COMMENTS"/>
    <m/>
    <m/>
    <s v="16"/>
    <s v="NO"/>
    <n v="0"/>
    <s v="NO"/>
    <m/>
    <m/>
    <m/>
  </r>
  <r>
    <s v="16"/>
    <s v="MXG"/>
    <n v="2430"/>
    <x v="11"/>
    <s v="Freight"/>
    <s v="FREIGHTFG-R-2192LE26.M01"/>
    <x v="1709"/>
    <s v="C9833"/>
    <s v="ABRIL"/>
    <d v="2026-04-07T00:00:00"/>
    <s v="M45/3483 6051257"/>
    <n v="7467"/>
    <s v="EXPO"/>
    <s v="TB-003"/>
    <n v="0"/>
    <n v="0"/>
    <n v="4900"/>
    <n v="784"/>
    <n v="196"/>
    <n v="5171.1408775981527"/>
    <s v="USD"/>
    <n v="5171.1408775981527"/>
    <d v="2026-04-17T00:00:00"/>
    <s v="SLP-ZAC"/>
    <s v="ASAHI"/>
    <s v="JOHNSON "/>
    <s v="ZAC"/>
    <s v="M01"/>
    <s v="O"/>
    <s v="LAND EXPO"/>
    <s v="59210003"/>
    <s v="NO COMMENTS"/>
    <m/>
    <m/>
    <s v="16"/>
    <s v="NO"/>
    <n v="0"/>
    <s v="NO"/>
    <m/>
    <m/>
    <m/>
  </r>
  <r>
    <s v="16"/>
    <s v="MXG"/>
    <n v="2431"/>
    <x v="16"/>
    <s v="Freight"/>
    <s v="FREIGHTRM-V-072-V1I26-M46, M01.1"/>
    <x v="1314"/>
    <s v="AGU11752794"/>
    <s v="ABRIL"/>
    <d v="2026-04-16T00:00:00"/>
    <s v="26-730-3658-6001812"/>
    <s v="DG122-0323195"/>
    <s v="EXPO"/>
    <s v="OTRO"/>
    <n v="0"/>
    <n v="0"/>
    <n v="5032.08"/>
    <n v="805.13"/>
    <n v="0"/>
    <n v="5837.21"/>
    <s v="MXN"/>
    <n v="335.78446599707775"/>
    <d v="2026-04-07T00:00:00"/>
    <s v="ELEKTRISOLA"/>
    <s v="CHI"/>
    <s v="ZCL"/>
    <s v="JEG"/>
    <s v="M46"/>
    <s v="I"/>
    <s v="LAND IMPO"/>
    <s v="67110002"/>
    <s v="NO COMMENTS"/>
    <m/>
    <m/>
    <s v="16"/>
    <s v="NO"/>
    <n v="0"/>
    <s v="NO"/>
    <m/>
    <m/>
    <m/>
  </r>
  <r>
    <s v="16"/>
    <s v="MXG"/>
    <n v="2432"/>
    <x v="16"/>
    <s v="Freight"/>
    <s v="FREIGHTRM-V-130-V1I26-M19.1"/>
    <x v="1837"/>
    <s v="AGU11752795"/>
    <s v="ABRIL"/>
    <d v="2026-04-16T00:00:00"/>
    <s v="26-730-3658-6002544"/>
    <s v="DG122-0323433"/>
    <s v="EXPO"/>
    <s v="OTRO"/>
    <n v="0"/>
    <n v="0"/>
    <n v="2308.7600000000002"/>
    <n v="369.4"/>
    <n v="0"/>
    <n v="2678.16"/>
    <s v="MXN"/>
    <n v="154.0606771822041"/>
    <d v="2026-04-08T00:00:00"/>
    <s v="WURTH ELEKTRONIKA"/>
    <s v="GUA"/>
    <s v="ZCL"/>
    <s v="JEG"/>
    <s v="M19"/>
    <s v="I"/>
    <s v="LAND IMPO"/>
    <s v="67110002"/>
    <s v="NO COMMENTS"/>
    <m/>
    <m/>
    <s v="16"/>
    <s v="NO"/>
    <n v="0"/>
    <s v="NO"/>
    <m/>
    <m/>
    <m/>
  </r>
  <r>
    <s v="16"/>
    <s v="MXG"/>
    <n v="2433"/>
    <x v="16"/>
    <s v="Freight"/>
    <s v="FREIGHTRM-V-120-V1I26-M19.1"/>
    <x v="1838"/>
    <s v="AGU11752796"/>
    <s v="ABRIL"/>
    <d v="2026-04-16T00:00:00"/>
    <s v="26-730-3658-6002525"/>
    <s v="DG122-0323614"/>
    <s v="EXPO"/>
    <s v="OTRO"/>
    <n v="0"/>
    <n v="0"/>
    <n v="4607.1499999999996"/>
    <n v="737.14"/>
    <n v="0"/>
    <n v="5344.29"/>
    <s v="MXN"/>
    <n v="307.4293307562213"/>
    <d v="2026-04-10T00:00:00"/>
    <s v="ST CLAIR"/>
    <s v="GYM"/>
    <s v="ZCL"/>
    <s v="JEG"/>
    <s v="M19"/>
    <s v="I"/>
    <s v="LAND IMPO"/>
    <s v="67110002"/>
    <s v="NO COMMENTS"/>
    <m/>
    <m/>
    <s v="16"/>
    <s v="NO"/>
    <n v="0"/>
    <s v="NO"/>
    <m/>
    <m/>
    <m/>
  </r>
  <r>
    <s v="16"/>
    <s v="MXG"/>
    <n v="2434"/>
    <x v="16"/>
    <s v="Freight"/>
    <s v="FREIGHTRM-V-124-V1I26-M23.1"/>
    <x v="1839"/>
    <s v="AGU11752797"/>
    <s v="ABRIL"/>
    <d v="2026-04-16T00:00:00"/>
    <s v="26-730-3658-6002534"/>
    <s v="DG122-0323627"/>
    <s v="EXPO"/>
    <s v="OTRO"/>
    <n v="0"/>
    <n v="0"/>
    <n v="2308.7600000000002"/>
    <n v="369.4"/>
    <n v="0"/>
    <n v="2678.16"/>
    <s v="MXN"/>
    <n v="154.0606771822041"/>
    <d v="2026-04-10T00:00:00"/>
    <s v="PRECISION MODERNA"/>
    <s v="NAU"/>
    <s v="ZCL"/>
    <s v="JEG"/>
    <s v="M23"/>
    <s v="I"/>
    <s v="LAND IMPO"/>
    <s v="67110002"/>
    <s v="NO COMMENTS"/>
    <m/>
    <m/>
    <s v="16"/>
    <s v="NO"/>
    <n v="0"/>
    <s v="NO"/>
    <m/>
    <m/>
    <m/>
  </r>
  <r>
    <s v="16"/>
    <s v="MXG"/>
    <n v="2435"/>
    <x v="12"/>
    <s v="Freight"/>
    <s v="FREIGHTRM-J-1299LI26-M19"/>
    <x v="1840"/>
    <n v="6241399327"/>
    <s v="ABRIL"/>
    <d v="2026-04-13T00:00:00"/>
    <s v="OTRO"/>
    <n v="548330315"/>
    <s v="LAND IMPO"/>
    <s v="OTRO"/>
    <n v="0"/>
    <n v="0"/>
    <n v="353.39"/>
    <n v="0"/>
    <n v="0"/>
    <n v="353.39"/>
    <s v="USD"/>
    <n v="353.39"/>
    <d v="2026-04-01T00:00:00"/>
    <s v="Elkem Silicones USA"/>
    <s v="USA"/>
    <s v="USA"/>
    <s v="TDS"/>
    <s v="M19"/>
    <s v="I"/>
    <s v="LAND IMPO"/>
    <s v="67110002"/>
    <s v="NO COMMENTS"/>
    <m/>
    <m/>
    <s v="16"/>
    <s v="NO"/>
    <n v="0"/>
    <s v="NO"/>
    <m/>
    <m/>
    <m/>
  </r>
  <r>
    <s v="16"/>
    <s v="MXG"/>
    <n v="2436"/>
    <x v="13"/>
    <s v="Broker"/>
    <s v="BROKERRM-I-1205-AI26-M23"/>
    <x v="1841"/>
    <s v="DHEXM 45360"/>
    <s v="ABRIL"/>
    <d v="2026-04-16T00:00:00"/>
    <s v="26- 52- 3600- 6031904"/>
    <n v="5038976526"/>
    <s v="AIR IMPO"/>
    <s v="OTRO"/>
    <n v="0"/>
    <n v="0"/>
    <n v="6043.24"/>
    <n v="966.91840000000002"/>
    <n v="0"/>
    <n v="7010.1584000000003"/>
    <s v="MXN"/>
    <n v="403.25811387613754"/>
    <d v="2026-04-15T00:00:00"/>
    <s v="STAECL"/>
    <s v="CHN"/>
    <s v="ZAC"/>
    <s v="JEG"/>
    <s v="M23"/>
    <s v="I"/>
    <s v="AIR IMPO"/>
    <s v="67130000"/>
    <s v="NO COMMENTS"/>
    <m/>
    <m/>
    <s v="16"/>
    <s v="NO"/>
    <n v="0"/>
    <s v="NO"/>
    <m/>
    <m/>
    <m/>
  </r>
  <r>
    <s v="16"/>
    <s v="MXG"/>
    <n v="2437"/>
    <x v="13"/>
    <s v="Broker"/>
    <s v="BROKERRM-I-1206-AI26-M46"/>
    <x v="1842"/>
    <s v="DHEXM 45260"/>
    <s v="ABRIL"/>
    <d v="2026-04-13T00:00:00"/>
    <s v="26- 52- 3600- 6031065"/>
    <n v="8443764265"/>
    <s v="AIR IMPO"/>
    <s v="OTRO"/>
    <n v="0"/>
    <n v="0"/>
    <n v="7320.35"/>
    <n v="1171.2560000000001"/>
    <n v="0"/>
    <n v="8491.6059999999998"/>
    <s v="MXN"/>
    <n v="488.47812331020833"/>
    <d v="2026-04-10T00:00:00"/>
    <s v="JENAI"/>
    <s v="USA"/>
    <s v="ZAC"/>
    <s v="JEG"/>
    <s v="M46"/>
    <s v="I"/>
    <s v="AIR IMPO"/>
    <s v="67130000"/>
    <s v="NO COMMENTS"/>
    <m/>
    <m/>
    <s v="16"/>
    <s v="NO"/>
    <n v="0"/>
    <s v="NO"/>
    <m/>
    <m/>
    <m/>
  </r>
  <r>
    <s v="16"/>
    <s v="MXG"/>
    <n v="2438"/>
    <x v="13"/>
    <s v="Broker"/>
    <s v="BROKERRM-I-1233-AI26-M19"/>
    <x v="1843"/>
    <s v="DHEXM 45414"/>
    <s v="ABRIL"/>
    <d v="2026-04-17T00:00:00"/>
    <s v="26- 52- 3600- 6032014"/>
    <n v="2885644285"/>
    <s v="AIR IMPO"/>
    <s v="OTRO"/>
    <n v="0"/>
    <n v="0"/>
    <n v="7320.35"/>
    <n v="1171.2560000000001"/>
    <n v="0"/>
    <n v="8491.6059999999998"/>
    <s v="MXN"/>
    <n v="488.47812331020833"/>
    <d v="2026-04-16T00:00:00"/>
    <s v="JEIML"/>
    <s v="CHN"/>
    <s v="ZAC"/>
    <s v="JEG"/>
    <s v="M19"/>
    <s v="I"/>
    <s v="AIR IMPO"/>
    <s v="67130000"/>
    <s v="NO COMMENTS"/>
    <m/>
    <m/>
    <s v="16"/>
    <s v="NO"/>
    <n v="0"/>
    <s v="NO"/>
    <m/>
    <m/>
    <m/>
  </r>
  <r>
    <s v="16"/>
    <s v="MXG"/>
    <n v="2439"/>
    <x v="13"/>
    <s v="Broker"/>
    <s v="BROKERRM-I-1246-AI26-M46"/>
    <x v="1844"/>
    <s v="DHEXM 45262"/>
    <s v="ABRIL"/>
    <d v="2026-04-13T00:00:00"/>
    <s v="26- 52- 3600- 6031192"/>
    <n v="6041988982"/>
    <s v="AIR IMPO"/>
    <s v="OTRO"/>
    <n v="0"/>
    <n v="0"/>
    <n v="7470.69"/>
    <n v="1195.3104000000001"/>
    <n v="0"/>
    <n v="8666.000399999999"/>
    <s v="MXN"/>
    <n v="498.5101301211472"/>
    <d v="2026-04-10T00:00:00"/>
    <s v="JENAI"/>
    <s v="USA"/>
    <s v="ZAC"/>
    <s v="JEG"/>
    <s v="M46"/>
    <s v="I"/>
    <s v="AIR IMPO"/>
    <s v="67130000"/>
    <s v="NO COMMENTS"/>
    <m/>
    <m/>
    <s v="16"/>
    <s v="NO"/>
    <n v="0"/>
    <s v="NO"/>
    <m/>
    <m/>
    <m/>
  </r>
  <r>
    <s v="16"/>
    <s v="MXG"/>
    <n v="2440"/>
    <x v="13"/>
    <s v="Broker"/>
    <s v="BROKERRM-I-1243-AI26-M46"/>
    <x v="1845"/>
    <s v="DHEXM 45261"/>
    <s v="ABRIL"/>
    <d v="2026-04-13T00:00:00"/>
    <s v="26- 52- 3600- 6031191"/>
    <n v="6041988046"/>
    <s v="AIR IMPO"/>
    <s v="OTRO"/>
    <n v="0"/>
    <n v="0"/>
    <n v="7470.69"/>
    <n v="1195.3104000000001"/>
    <n v="0"/>
    <n v="8666.000399999999"/>
    <s v="MXN"/>
    <n v="498.5101301211472"/>
    <d v="2026-04-10T00:00:00"/>
    <s v="JENAI"/>
    <s v="USA"/>
    <s v="ZAC"/>
    <s v="JEG"/>
    <s v="M46"/>
    <s v="I"/>
    <s v="AIR IMPO"/>
    <s v="67130000"/>
    <s v="NO COMMENTS"/>
    <m/>
    <m/>
    <s v="16"/>
    <s v="NO"/>
    <n v="0"/>
    <s v="NO"/>
    <m/>
    <m/>
    <m/>
  </r>
  <r>
    <s v="16"/>
    <s v="MXG"/>
    <n v="2441"/>
    <x v="13"/>
    <s v="Broker"/>
    <s v="BROKERRM-I-1249-AI26-M17"/>
    <x v="1846"/>
    <s v="DHEXM 45263"/>
    <s v="ABRIL"/>
    <d v="2026-04-13T00:00:00"/>
    <s v="26- 52- 3600- 6031099"/>
    <n v="5899728586"/>
    <s v="AIR IMPO"/>
    <s v="OTRO"/>
    <n v="0"/>
    <n v="0"/>
    <n v="3646.55"/>
    <n v="583.44000000000005"/>
    <n v="0"/>
    <n v="4229.99"/>
    <s v="MXN"/>
    <n v="243.32942164543999"/>
    <d v="2026-04-10T00:00:00"/>
    <s v="SLET"/>
    <s v="CHN"/>
    <s v="ZAC"/>
    <s v="JEG"/>
    <s v="M17"/>
    <s v="I"/>
    <s v="AIR IMPO"/>
    <s v="67130000"/>
    <s v="NO COMMENTS"/>
    <m/>
    <m/>
    <s v="16"/>
    <s v="NO"/>
    <n v="0"/>
    <s v="NO"/>
    <m/>
    <m/>
    <m/>
  </r>
  <r>
    <s v="16"/>
    <s v="MXG"/>
    <n v="2442"/>
    <x v="13"/>
    <s v="Broker"/>
    <s v="BROKERRM-I-1250-AI26-M46"/>
    <x v="1847"/>
    <s v="DHEXM 45381"/>
    <s v="ABRIL"/>
    <d v="2026-04-16T00:00:00"/>
    <s v="26- 52- 3600- 6031405"/>
    <n v="3889824212"/>
    <s v="AIR IMPO"/>
    <s v="OTRO"/>
    <n v="0"/>
    <n v="0"/>
    <n v="3741.85"/>
    <n v="598.69000000000005"/>
    <n v="0"/>
    <n v="4340.54"/>
    <s v="MXN"/>
    <n v="249.68879071319273"/>
    <d v="2026-04-15T00:00:00"/>
    <s v="JENAI"/>
    <s v="USA"/>
    <s v="ZAC"/>
    <s v="JEG"/>
    <s v="M46"/>
    <s v="I"/>
    <s v="AIR IMPO"/>
    <s v="67130000"/>
    <s v="NO COMMENTS"/>
    <m/>
    <m/>
    <s v="16"/>
    <s v="NO"/>
    <n v="0"/>
    <s v="NO"/>
    <m/>
    <m/>
    <m/>
  </r>
  <r>
    <s v="16"/>
    <s v="MXG"/>
    <n v="2443"/>
    <x v="13"/>
    <s v="Broker"/>
    <s v="BROKERRM-I-1231-AI26-M46"/>
    <x v="1848"/>
    <s v="DHEXM 45383"/>
    <s v="ABRIL"/>
    <d v="2026-04-16T00:00:00"/>
    <s v="26- 52- 3600- 6031906"/>
    <n v="3889513246"/>
    <s v="AIR IMPO"/>
    <s v="OTRO"/>
    <n v="0"/>
    <n v="0"/>
    <n v="6043.24"/>
    <n v="966.91840000000002"/>
    <n v="0"/>
    <n v="7010.1584000000003"/>
    <s v="MXN"/>
    <n v="403.25811387613754"/>
    <d v="2026-04-15T00:00:00"/>
    <s v="JENAI"/>
    <s v="USA"/>
    <s v="ZAC"/>
    <s v="JEG"/>
    <s v="M46"/>
    <s v="I"/>
    <s v="AIR IMPO"/>
    <s v="67130000"/>
    <s v="NO COMMENTS"/>
    <m/>
    <m/>
    <s v="16"/>
    <s v="NO"/>
    <n v="0"/>
    <s v="NO"/>
    <m/>
    <m/>
    <m/>
  </r>
  <r>
    <s v="16"/>
    <s v="MXG"/>
    <n v="2444"/>
    <x v="13"/>
    <s v="Broker"/>
    <s v="BROKERRM-I-1253-AI26-M19"/>
    <x v="1849"/>
    <s v="DHEXM 45382"/>
    <s v="ABRIL"/>
    <d v="2026-04-16T00:00:00"/>
    <s v="26- 52- 3600- 6031607"/>
    <n v="3682655793"/>
    <s v="AIR IMPO"/>
    <s v="OTRO"/>
    <n v="0"/>
    <n v="0"/>
    <n v="7320.35"/>
    <n v="1171.2560000000001"/>
    <n v="0"/>
    <n v="8491.6059999999998"/>
    <s v="MXN"/>
    <n v="488.47812331020833"/>
    <d v="2026-04-15T00:00:00"/>
    <s v="JEIML"/>
    <s v="CHN"/>
    <s v="ZAC"/>
    <s v="JEG"/>
    <s v="M19"/>
    <s v="I"/>
    <s v="AIR IMPO"/>
    <s v="67130000"/>
    <s v="NO COMMENTS"/>
    <m/>
    <m/>
    <s v="16"/>
    <s v="NO"/>
    <n v="0"/>
    <s v="NO"/>
    <m/>
    <m/>
    <m/>
  </r>
  <r>
    <s v="16"/>
    <s v="MXG"/>
    <n v="2445"/>
    <x v="13"/>
    <s v="Broker"/>
    <s v="BROKERRM-I-1254-AI26-M46"/>
    <x v="1850"/>
    <s v="DHEXM 45415"/>
    <s v="ABRIL"/>
    <d v="2026-04-17T00:00:00"/>
    <s v="26- 52- 3600- 6031588"/>
    <n v="1370973052"/>
    <s v="AIR IMPO"/>
    <s v="OTRO"/>
    <n v="0"/>
    <n v="0"/>
    <n v="3760.99"/>
    <n v="601.75839999999994"/>
    <n v="0"/>
    <n v="4362.7483999999995"/>
    <s v="MXN"/>
    <n v="250.96632496922419"/>
    <d v="2026-04-16T00:00:00"/>
    <s v="JENAI"/>
    <s v="USA"/>
    <s v="ZAC"/>
    <s v="JEG"/>
    <s v="M46"/>
    <s v="I"/>
    <s v="AIR IMPO"/>
    <s v="67130000"/>
    <s v="NO COMMENTS"/>
    <m/>
    <m/>
    <s v="16"/>
    <s v="NO"/>
    <n v="0"/>
    <s v="NO"/>
    <m/>
    <m/>
    <m/>
  </r>
  <r>
    <s v="16"/>
    <s v="MXG"/>
    <n v="2446"/>
    <x v="13"/>
    <s v="Broker"/>
    <s v="BROKERRM-I-1221-AI26-M19"/>
    <x v="1851"/>
    <s v="DHEXM 45416"/>
    <s v="ABRIL"/>
    <d v="2026-04-17T00:00:00"/>
    <s v="26- 52- 3600- 6031612"/>
    <n v="8475575544"/>
    <s v="AIR IMPO"/>
    <s v="OTRO"/>
    <n v="0"/>
    <n v="0"/>
    <n v="5789.24"/>
    <n v="926.27840000000003"/>
    <n v="0"/>
    <n v="6715.5183999999999"/>
    <s v="MXN"/>
    <n v="386.30900033364395"/>
    <d v="2026-04-16T00:00:00"/>
    <s v="JEIML"/>
    <s v="CHN"/>
    <s v="ZAC"/>
    <s v="JEG"/>
    <s v="M19"/>
    <s v="I"/>
    <s v="AIR IMPO"/>
    <s v="67130000"/>
    <s v="NO COMMENTS"/>
    <m/>
    <m/>
    <s v="16"/>
    <s v="NO"/>
    <n v="0"/>
    <s v="NO"/>
    <m/>
    <m/>
    <m/>
  </r>
  <r>
    <s v="16"/>
    <s v="MXG"/>
    <n v="2447"/>
    <x v="13"/>
    <s v="Broker"/>
    <s v="BROKERRM-I-1248-AI26-M19"/>
    <x v="1852"/>
    <s v="DHEXM 45361"/>
    <s v="ABRIL"/>
    <d v="2026-04-16T00:00:00"/>
    <s v="26- 52- 3600- 6031893"/>
    <n v="4728725481"/>
    <s v="AIR IMPO"/>
    <s v="OTRO"/>
    <n v="0"/>
    <n v="0"/>
    <n v="4912.07"/>
    <n v="785.93119999999999"/>
    <n v="0"/>
    <n v="5698.0011999999997"/>
    <s v="MXN"/>
    <n v="327.77650456171835"/>
    <d v="2026-04-15T00:00:00"/>
    <s v="JEIMLCL"/>
    <s v="CHN"/>
    <s v="ZAC"/>
    <s v="JEG"/>
    <s v="M19"/>
    <s v="I"/>
    <s v="AIR IMPO"/>
    <s v="67130000"/>
    <s v="NO COMMENTS"/>
    <m/>
    <m/>
    <s v="16"/>
    <s v="NO"/>
    <n v="0"/>
    <s v="NO"/>
    <m/>
    <m/>
    <m/>
  </r>
  <r>
    <s v="16"/>
    <s v="MXG"/>
    <n v="2448"/>
    <x v="1"/>
    <s v="Freight"/>
    <s v="FREIGHTRM-I-1258-AI26-M46"/>
    <x v="1853"/>
    <s v="ZCLIR00864861"/>
    <s v="ABRIL"/>
    <d v="2026-04-24T00:00:00"/>
    <s v="OTRO"/>
    <s v="VARIAS"/>
    <s v="AIR IMPO"/>
    <s v="OTRO"/>
    <n v="0"/>
    <n v="0"/>
    <n v="98772.39"/>
    <n v="3950.91"/>
    <n v="0"/>
    <n v="102723.3"/>
    <s v="MXN"/>
    <n v="5909.1395437131123"/>
    <s v="VARIAS"/>
    <s v="VARIOUS"/>
    <s v="VARIOUS"/>
    <s v="ZAC"/>
    <s v="JEG"/>
    <s v="M46"/>
    <s v="I"/>
    <s v="AIR IMPO"/>
    <s v="67130000"/>
    <s v="NO COMMENTS"/>
    <m/>
    <m/>
    <s v="16"/>
    <s v="NO"/>
    <n v="0"/>
    <s v="NO"/>
    <m/>
    <m/>
    <m/>
  </r>
  <r>
    <s v="16"/>
    <s v="MXG"/>
    <n v="2449"/>
    <x v="1"/>
    <s v="Freight"/>
    <s v="FREIGHTRM-I-1263-AI26-M45"/>
    <x v="1854"/>
    <s v="ZCLR006490016"/>
    <s v="ABRIL"/>
    <d v="2026-04-24T00:00:00"/>
    <s v="OTRO"/>
    <n v="7884782404"/>
    <s v="AIR IMPO"/>
    <s v="OTRO"/>
    <n v="0"/>
    <n v="0"/>
    <n v="1661.92"/>
    <n v="265.91000000000003"/>
    <n v="0"/>
    <n v="1927.83"/>
    <s v="MXN"/>
    <n v="110.89807752045006"/>
    <d v="2026-04-17T00:00:00"/>
    <s v="EIS DE MEXICO, S.A. DE C.V. PLANT MTY."/>
    <s v="MTY"/>
    <s v="ZAC"/>
    <s v="JEG"/>
    <s v="M61"/>
    <s v="I"/>
    <s v="AIR IMPO"/>
    <s v="67130000"/>
    <s v="NO COMMENTS"/>
    <m/>
    <m/>
    <s v="16"/>
    <s v="NO"/>
    <n v="0"/>
    <s v="NO"/>
    <m/>
    <m/>
    <m/>
  </r>
  <r>
    <s v="16"/>
    <s v="MXG"/>
    <n v="2450"/>
    <x v="1"/>
    <s v="Freight"/>
    <s v="FREIGHTFG-I-0552-AE26-M46-C9923"/>
    <x v="1855"/>
    <s v="ZCLR006490017"/>
    <s v="ABRIL"/>
    <d v="2026-04-24T00:00:00"/>
    <s v="OTRO"/>
    <s v="VARIAS"/>
    <s v="AIR EXPO"/>
    <s v="OTRO"/>
    <n v="0"/>
    <n v="0"/>
    <n v="17369.28"/>
    <n v="559.23"/>
    <n v="0"/>
    <n v="17928.509999999998"/>
    <s v="MXN"/>
    <n v="1031.3343457701997"/>
    <s v="VARIAS"/>
    <s v="JEG"/>
    <s v="ZAC"/>
    <s v="VARIOUS"/>
    <s v="VARIOUS"/>
    <s v="M46"/>
    <s v="O"/>
    <s v="AIR EXPO"/>
    <s v="59234005"/>
    <s v="NO COMMENTS"/>
    <m/>
    <m/>
    <s v="16"/>
    <s v="NO"/>
    <n v="0"/>
    <s v="NO"/>
    <m/>
    <m/>
    <m/>
  </r>
  <r>
    <s v="16"/>
    <s v="MXG"/>
    <n v="2451"/>
    <x v="2"/>
    <s v="Broker"/>
    <s v="BROKERRM-R-040-SI26-M19-B"/>
    <x v="1856"/>
    <s v="ALT83951"/>
    <s v="ABRIL"/>
    <d v="2026-04-13T00:00:00"/>
    <s v="26-810-3699-6001753"/>
    <s v="MEDUBG235840"/>
    <s v="IMPO"/>
    <s v="MSNU6066366"/>
    <n v="0"/>
    <n v="10515.55"/>
    <n v="4060.98"/>
    <n v="649.75"/>
    <n v="0"/>
    <n v="15226.28"/>
    <s v="MXN"/>
    <n v="875.8890461234023"/>
    <d v="2026-04-06T00:00:00"/>
    <s v="JOHNSON ELECTRIC DOO"/>
    <s v="SERBIA"/>
    <s v="MEX"/>
    <s v="JOHNSON ELECTRIC NORTH AMERICA INC"/>
    <s v="M19"/>
    <s v="I"/>
    <s v="SEA IMPO"/>
    <n v="67110003"/>
    <s v="NO COMMENTS"/>
    <m/>
    <m/>
    <s v="16"/>
    <s v="NO"/>
    <n v="0"/>
    <s v="NO"/>
    <m/>
    <m/>
    <m/>
  </r>
  <r>
    <s v="16"/>
    <s v="MXT"/>
    <n v="2452"/>
    <x v="2"/>
    <s v="Broker"/>
    <s v="BROKERFG-I-0054-SE26-M23-L.D"/>
    <x v="1857"/>
    <s v="ALT84053"/>
    <s v="ABRIL"/>
    <d v="2026-04-16T00:00:00"/>
    <s v="26-810-3699-6021441"/>
    <s v="268936405"/>
    <s v="EXPO"/>
    <s v="TLLU5872044"/>
    <n v="0"/>
    <n v="266.63"/>
    <n v="3086.17"/>
    <n v="493.79"/>
    <n v="0"/>
    <n v="3846.59"/>
    <s v="MXN"/>
    <n v="221.27440490571681"/>
    <d v="2026-04-10T00:00:00"/>
    <s v="Johnson Electric Trading Mexico S. de R.L. de C.V."/>
    <s v="MEX"/>
    <s v="BRA"/>
    <s v="CEBI BRASIL LTDA"/>
    <s v="M23"/>
    <s v="O"/>
    <s v="SEA EXPO"/>
    <s v="59220000"/>
    <s v="NO COMMENTS"/>
    <m/>
    <m/>
    <s v="16"/>
    <s v="NO"/>
    <n v="0"/>
    <s v="NO"/>
    <m/>
    <m/>
    <m/>
  </r>
  <r>
    <s v="16"/>
    <s v="MXG"/>
    <n v="2453"/>
    <x v="2"/>
    <s v="Broker"/>
    <s v="BROKERRM-A-038-SI26-M19-L-B"/>
    <x v="1858"/>
    <s v="ALT84100"/>
    <s v="ABRIL"/>
    <d v="2026-04-17T00:00:00"/>
    <s v="26-810-3699-6001750"/>
    <s v="HLCUHAM2601AQXI6"/>
    <s v="IMPO"/>
    <s v="FANU1830400"/>
    <n v="0"/>
    <n v="1212.2"/>
    <n v="2514.21"/>
    <n v="402.27"/>
    <n v="0"/>
    <n v="4128.68"/>
    <s v="MXN"/>
    <n v="237.50158193260393"/>
    <d v="2026-04-10T00:00:00"/>
    <s v="VANGUARD LOGISTICS SERVICES DE DEUTSCHLAND SCHIFFF"/>
    <s v="HAMB"/>
    <s v="MEX"/>
    <s v="VANGUARD LOGISTICS SERVICES MEXICO S DE"/>
    <s v="M19"/>
    <s v="I"/>
    <s v="SEA IMPO"/>
    <n v="67110003"/>
    <s v="NO COMMENTS"/>
    <m/>
    <m/>
    <s v="16"/>
    <s v="NO"/>
    <n v="0"/>
    <s v="NO"/>
    <m/>
    <m/>
    <m/>
  </r>
  <r>
    <s v="16"/>
    <s v="MXG"/>
    <n v="2454"/>
    <x v="2"/>
    <s v="Broker"/>
    <s v="BROKERRM-A-035-SI26-M19-L-B"/>
    <x v="1859"/>
    <s v="ALT84101"/>
    <s v="ABRIL"/>
    <d v="2026-04-17T00:00:00"/>
    <s v="26-810-3699-6001682"/>
    <s v="MEDUK9909822"/>
    <s v="IMPO"/>
    <s v="MSBU8017091"/>
    <n v="0"/>
    <n v="1212.2"/>
    <n v="2505.46"/>
    <n v="400.87"/>
    <n v="0"/>
    <n v="4118.53"/>
    <s v="MXN"/>
    <n v="236.91770498970303"/>
    <d v="2026-04-09T00:00:00"/>
    <s v="VANGUARD LOGISTICS SERVICES ITALY SRL"/>
    <s v="ITA"/>
    <s v="MEX"/>
    <s v="VANGUARD LOGISTICS SERVICES MEXICO S DE RL DE CV"/>
    <s v="M19"/>
    <s v="I"/>
    <s v="SEA IMPO"/>
    <n v="67110003"/>
    <s v="NO COMMENTS"/>
    <m/>
    <m/>
    <s v="16"/>
    <s v="NO"/>
    <n v="0"/>
    <s v="NO"/>
    <m/>
    <m/>
    <m/>
  </r>
  <r>
    <s v="16"/>
    <s v="MXG"/>
    <n v="2455"/>
    <x v="2"/>
    <s v="Broker"/>
    <s v="BROKERSER-V-001-CLA26-M01"/>
    <x v="1860"/>
    <s v="COE13136"/>
    <s v="ABRIL"/>
    <d v="2026-04-14T00:00:00"/>
    <s v="VARIOS"/>
    <s v="OTRO"/>
    <s v="IMPO"/>
    <s v="OTRO"/>
    <n v="0"/>
    <n v="0"/>
    <n v="31500"/>
    <n v="5040"/>
    <n v="0"/>
    <n v="36540"/>
    <s v="MXN"/>
    <n v="2101.9569944431023"/>
    <s v="VARIAS"/>
    <s v="VARIOUS"/>
    <s v="VARIOUS"/>
    <s v="JEG"/>
    <s v="ZAC"/>
    <s v="M01"/>
    <s v="I"/>
    <s v="LAND IMPO"/>
    <s v="67110002"/>
    <s v="NO COMMENTS"/>
    <m/>
    <m/>
    <s v="16"/>
    <s v="NO"/>
    <n v="0"/>
    <s v="NO"/>
    <m/>
    <m/>
    <m/>
  </r>
  <r>
    <s v="16"/>
    <s v="MXG"/>
    <n v="2456"/>
    <x v="2"/>
    <s v="Broker"/>
    <s v="BROKERFG-A-0062AE26-M19-PFA.D"/>
    <x v="1861"/>
    <s v="MEX129880"/>
    <s v="ABRIL"/>
    <d v="2026-04-16T00:00:00"/>
    <s v="26-47-34166001976"/>
    <s v="MX202300058635 / MX202300058634"/>
    <s v="AIR IMPO"/>
    <s v="OTRO"/>
    <n v="0"/>
    <n v="1181.57"/>
    <n v="978.27"/>
    <n v="156.53"/>
    <n v="0"/>
    <n v="2316.37"/>
    <s v="MXN"/>
    <n v="133.24877184505112"/>
    <d v="2026-04-16T00:00:00"/>
    <s v="JOHNSON ELECTRIC NORTH AMERICA INC"/>
    <s v="USA"/>
    <s v="ZAC"/>
    <s v="JEG"/>
    <s v="M19"/>
    <s v="O"/>
    <s v="AIR EXPO"/>
    <s v="59234005"/>
    <s v="NO COMMENTS"/>
    <m/>
    <m/>
    <s v="16"/>
    <s v="NO"/>
    <n v="0"/>
    <s v="NO"/>
    <m/>
    <m/>
    <m/>
  </r>
  <r>
    <s v="16"/>
    <s v="MXG"/>
    <n v="2457"/>
    <x v="2"/>
    <s v="Broker"/>
    <s v="BROKERRM-M-070-SI26-M19-B"/>
    <x v="1572"/>
    <s v="MZO196965"/>
    <s v="ABRIL"/>
    <d v="2026-04-13T00:00:00"/>
    <s v="26 16 1690 6004358"/>
    <s v="COSU6442899572"/>
    <s v="IMPO"/>
    <s v="CCLU7490853"/>
    <n v="0"/>
    <n v="28062.720000000001"/>
    <n v="0"/>
    <n v="0"/>
    <n v="0"/>
    <n v="28062.720000000001"/>
    <s v="MXN"/>
    <n v="1614.3029717323025"/>
    <s v="13-Apr-26"/>
    <s v="JOHNSON ELECTRIC NORTH AMERICA INC"/>
    <s v="CHN"/>
    <s v="ZCL"/>
    <s v="JEG"/>
    <s v="M19"/>
    <s v="I"/>
    <s v="SEA IMPO"/>
    <n v="67110003"/>
    <s v="COMPLEMENTARIA DE LA CUENTA MZO195435/MNND23990691"/>
    <s v="67115005"/>
    <n v="28062.720000000001"/>
    <s v="16"/>
    <s v="NO"/>
    <n v="0"/>
    <s v="NO"/>
    <m/>
    <m/>
    <m/>
  </r>
  <r>
    <s v="16"/>
    <s v="MXG"/>
    <n v="2458"/>
    <x v="2"/>
    <s v="Broker"/>
    <s v="BROKERRM-M-086-SI26-M19-B"/>
    <x v="1662"/>
    <s v="MZO196985"/>
    <s v="ABRIL"/>
    <d v="2026-04-13T00:00:00"/>
    <s v="26 16 1690 6004680"/>
    <s v="022G504579"/>
    <s v="IMPO"/>
    <s v="TIIU6371533"/>
    <n v="0"/>
    <n v="33181.800000000003"/>
    <n v="0"/>
    <n v="0"/>
    <n v="0"/>
    <n v="33181.800000000003"/>
    <s v="MXN"/>
    <n v="1908.77713733476"/>
    <s v="13-Apr-26"/>
    <s v="JOHNSON ELECTRIC NORTH AMERICA INC"/>
    <s v="CHN"/>
    <s v="ZCL"/>
    <s v="JEG"/>
    <s v="M19"/>
    <s v="I"/>
    <s v="SEA IMPO"/>
    <n v="67110003"/>
    <s v="COMPLEMENTARIA DE LA CUENTA MZO196098/MNND23976460"/>
    <s v="67115005"/>
    <n v="26337.8"/>
    <s v="16"/>
    <s v="NO"/>
    <n v="0"/>
    <s v="NO"/>
    <m/>
    <m/>
    <m/>
  </r>
  <r>
    <s v="16"/>
    <s v="MXG"/>
    <n v="2459"/>
    <x v="2"/>
    <s v="Broker"/>
    <s v="BROKERRM-M-115-SI26-M19-B"/>
    <x v="1656"/>
    <s v="MZO197012"/>
    <s v="ABRIL"/>
    <d v="2026-04-13T00:00:00"/>
    <s v="26 16 1690 6005896"/>
    <s v="MEDUYL804174"/>
    <s v="IMPO"/>
    <s v="MEDU9452621"/>
    <n v="0"/>
    <n v="7250"/>
    <n v="0"/>
    <n v="0"/>
    <n v="0"/>
    <n v="7250"/>
    <s v="MXN"/>
    <n v="417.0549592149012"/>
    <s v="13-Apr-26"/>
    <s v="JOHNSON ELECTRIC NORTH AMERICA INC"/>
    <s v="CHN"/>
    <s v="ZCL"/>
    <s v="JEG"/>
    <s v="M19"/>
    <s v="I"/>
    <s v="SEA IMPO"/>
    <n v="67110003"/>
    <s v="COMPLEMENTARIA DE LA CUENTA MZO195726"/>
    <m/>
    <m/>
    <s v="16"/>
    <s v="NO"/>
    <n v="0"/>
    <s v="NO"/>
    <m/>
    <m/>
    <m/>
  </r>
  <r>
    <s v="16"/>
    <s v="MXG"/>
    <n v="2460"/>
    <x v="2"/>
    <s v="Broker"/>
    <s v="BROKERAF-M-105-SI26-M46-B"/>
    <x v="1554"/>
    <s v="MZO197019"/>
    <s v="ABRIL"/>
    <d v="2026-04-13T00:00:00"/>
    <s v="26 16 1690 6005412"/>
    <s v="ZIMUSHH32040307"/>
    <s v="IMPO"/>
    <s v="TCNU5546561"/>
    <n v="0"/>
    <n v="17596.96"/>
    <n v="0"/>
    <n v="0"/>
    <n v="0"/>
    <n v="17596.96"/>
    <s v="MXN"/>
    <n v="1012.2619910491376"/>
    <s v="13-Apr-26"/>
    <s v="JOHNSON ELECTRIC NORTH AMERICA INC"/>
    <s v="CHN"/>
    <s v="ZCL"/>
    <s v="JEG"/>
    <s v="M46"/>
    <s v="I"/>
    <s v="SEA IMPO"/>
    <n v="67110003"/>
    <s v="COMPLEMENTARIA DE LA CUENTA MZO195078/8768905"/>
    <s v="67115005"/>
    <n v="6265.23"/>
    <s v="16"/>
    <s v="NO"/>
    <n v="0"/>
    <s v="NO"/>
    <m/>
    <m/>
    <m/>
  </r>
  <r>
    <s v="16"/>
    <s v="MXG"/>
    <n v="2461"/>
    <x v="2"/>
    <s v="Broker"/>
    <s v="BROKERRM-M-078-SI26-M19-B"/>
    <x v="1862"/>
    <s v="MZO197046"/>
    <s v="ABRIL"/>
    <d v="2026-04-13T00:00:00"/>
    <s v="26 16 1690 6004690"/>
    <s v="OOLU2038440061"/>
    <s v="IMPO"/>
    <s v="CSGU6316131"/>
    <n v="0"/>
    <n v="75698.47"/>
    <n v="3445.68"/>
    <n v="551.30999999999995"/>
    <n v="0"/>
    <n v="79695.460000000006"/>
    <s v="MXN"/>
    <n v="4584.4671475741789"/>
    <s v="13-Apr-26"/>
    <s v="JOHNSON ELECTRIC NORTH AMERICA INC"/>
    <s v="CHN"/>
    <s v="ZCL"/>
    <s v="JEG"/>
    <s v="M19"/>
    <s v="I"/>
    <s v="SEA IMPO"/>
    <n v="67110003"/>
    <s v="CM4740639"/>
    <s v="67115005"/>
    <n v="73864.97"/>
    <s v="16"/>
    <s v="NO"/>
    <n v="0"/>
    <s v="NO"/>
    <m/>
    <m/>
    <m/>
  </r>
  <r>
    <s v="16"/>
    <s v="MXG"/>
    <n v="2462"/>
    <x v="2"/>
    <s v="Broker"/>
    <s v="BROKERRM-M-041-SI26-M19-B"/>
    <x v="1358"/>
    <s v="MZO197047"/>
    <s v="ABRIL"/>
    <d v="2026-04-13T00:00:00"/>
    <s v="26 16 1690 6003641"/>
    <s v="COSU6444975651"/>
    <s v="IMPO"/>
    <s v="OOCU7794238"/>
    <n v="0"/>
    <n v="49548.24"/>
    <n v="0"/>
    <n v="0"/>
    <n v="0"/>
    <n v="49548.24"/>
    <s v="MXN"/>
    <n v="2850.2536844648462"/>
    <s v="13-Apr-26"/>
    <s v="JOHNSON ELECTRIC NORTH AMERICA INC"/>
    <s v="CHN"/>
    <s v="ZCL"/>
    <s v="JEG"/>
    <s v="M19"/>
    <s v="I"/>
    <s v="SEA IMPO"/>
    <n v="67110003"/>
    <s v="COMPLEMENTARIA DE LA CUENTA MZO194180/MNND23990678"/>
    <s v="67115005"/>
    <n v="49548.24"/>
    <s v="16"/>
    <s v="NO"/>
    <n v="0"/>
    <s v="NO"/>
    <m/>
    <m/>
    <m/>
  </r>
  <r>
    <s v="16"/>
    <s v="MXG"/>
    <n v="2463"/>
    <x v="2"/>
    <s v="Broker"/>
    <s v="BROKERRM-M-045-SI26-M19-B"/>
    <x v="1359"/>
    <s v="MZO197048"/>
    <s v="ABRIL"/>
    <d v="2026-04-13T00:00:00"/>
    <s v="26 16 1690 6003623"/>
    <s v="COSU6442071143"/>
    <s v="IMPO"/>
    <s v="RFCU4079312"/>
    <n v="0"/>
    <n v="45132.12"/>
    <n v="0"/>
    <n v="0"/>
    <n v="0"/>
    <n v="45132.12"/>
    <s v="MXN"/>
    <n v="2596.2171677078659"/>
    <s v="13-Apr-26"/>
    <s v="JOHNSON ELECTRIC NORTH AMERICA INC"/>
    <s v="CHN"/>
    <s v="ZCL"/>
    <s v="JEG"/>
    <s v="M19"/>
    <s v="I"/>
    <s v="SEA IMPO"/>
    <n v="67110003"/>
    <s v="COMPLEMENTARIA DE LA CUENTA MZO1984182/MNND23939838"/>
    <s v="67115005"/>
    <n v="45132.12"/>
    <s v="16"/>
    <s v="NO"/>
    <n v="0"/>
    <s v="NO"/>
    <m/>
    <m/>
    <m/>
  </r>
  <r>
    <s v="16"/>
    <s v="MXG"/>
    <n v="2464"/>
    <x v="2"/>
    <s v="Broker"/>
    <s v="BROKERRM-M-072-SI26-M19-B"/>
    <x v="1453"/>
    <s v="MZO197049"/>
    <s v="ABRIL"/>
    <d v="2026-04-13T00:00:00"/>
    <s v="26 16 1690 6004356"/>
    <s v="COSU6442899573"/>
    <s v="IMPO"/>
    <s v="OOCU7674973"/>
    <n v="0"/>
    <n v="50543.519999999997"/>
    <n v="0"/>
    <n v="0"/>
    <n v="0"/>
    <n v="50543.519999999997"/>
    <s v="MXN"/>
    <n v="2907.506989265868"/>
    <s v="13-Apr-26"/>
    <s v="JOHNSON ELECTRIC INDUSTRIAL MANUFACTORY LIMITED"/>
    <s v="CHN"/>
    <s v="ZCL"/>
    <s v="JEG"/>
    <s v="M19"/>
    <s v="I"/>
    <s v="SEA IMPO"/>
    <n v="67110003"/>
    <s v="COMPLEMENTARIA DE LA CUENTA MZO194469/MNND23992207"/>
    <s v="67115005"/>
    <n v="43409.52"/>
    <s v="16"/>
    <s v="NO"/>
    <n v="0"/>
    <s v="NO"/>
    <m/>
    <m/>
    <m/>
  </r>
  <r>
    <s v="16"/>
    <s v="MXG"/>
    <n v="2465"/>
    <x v="2"/>
    <s v="Broker"/>
    <s v="BROKERRM-M-043-SI26-M19-B"/>
    <x v="1357"/>
    <s v="MZO197050"/>
    <s v="ABRIL"/>
    <d v="2026-04-13T00:00:00"/>
    <s v="26 16 1690 6003640"/>
    <s v="COSU6442071141"/>
    <s v="IMPO"/>
    <s v="OOCU8945004"/>
    <n v="0"/>
    <n v="36558.559999999998"/>
    <n v="0"/>
    <n v="0"/>
    <n v="0"/>
    <n v="36558.559999999998"/>
    <s v="MXN"/>
    <n v="2103.0246551386922"/>
    <s v="13-Apr-26"/>
    <s v="JOHNSON ELECTRIC NORTH AMERICA INC"/>
    <s v="CHN"/>
    <s v="ZCL"/>
    <s v="JEG"/>
    <s v="M19"/>
    <s v="I"/>
    <s v="SEA IMPO"/>
    <n v="67110003"/>
    <s v="COMPLEMENTARIA DE LA CUENTA MZO194162/MNND23976383"/>
    <s v="67115005"/>
    <n v="28211.200000000001"/>
    <s v="16"/>
    <s v="NO"/>
    <n v="0"/>
    <s v="NO"/>
    <m/>
    <m/>
    <m/>
  </r>
  <r>
    <s v="16"/>
    <s v="MXG"/>
    <n v="2466"/>
    <x v="2"/>
    <s v="Broker"/>
    <s v="BROKERRM-M-071-SI26-M19-B"/>
    <x v="1454"/>
    <s v="MZO197051"/>
    <s v="ABRIL"/>
    <d v="2026-04-13T00:00:00"/>
    <s v="26 16 1690 6004357"/>
    <s v="MEDUYL681929"/>
    <s v="IMPO"/>
    <s v="MSMU5810470"/>
    <n v="0"/>
    <n v="34191"/>
    <n v="0"/>
    <n v="0"/>
    <n v="0"/>
    <n v="34191"/>
    <s v="MXN"/>
    <n v="1966.8311876574742"/>
    <s v="13-Apr-26"/>
    <s v="JOHNSON ELECTRIC NORTH AMERICA INC"/>
    <s v="CHN"/>
    <s v="ZCL"/>
    <s v="JEG"/>
    <s v="M19"/>
    <s v="I"/>
    <s v="SEA IMPO"/>
    <n v="67110003"/>
    <s v="COMPLEMENTARIA DE LA CUENTA MZO194472/MNND23994896"/>
    <s v="67115005"/>
    <n v="27216"/>
    <s v="16"/>
    <s v="NO"/>
    <n v="0"/>
    <s v="NO"/>
    <m/>
    <m/>
    <m/>
  </r>
  <r>
    <s v="16"/>
    <s v="MXG"/>
    <n v="2467"/>
    <x v="2"/>
    <s v="Broker"/>
    <s v="BROKERRM-M-096-SI26-M19-B"/>
    <x v="1863"/>
    <s v="MZO197053"/>
    <s v="ABRIL"/>
    <d v="2026-04-13T00:00:00"/>
    <s v="26 16 1690 6004920"/>
    <s v="MEDUYL909965"/>
    <s v="IMPO"/>
    <s v="TXGU7262309"/>
    <n v="0"/>
    <n v="41328.550000000003"/>
    <n v="3920.3"/>
    <n v="627.25"/>
    <n v="0"/>
    <n v="45876.1"/>
    <s v="MXN"/>
    <n v="2639.0144847501697"/>
    <s v="13-Apr-26"/>
    <s v="JOHNSON ELECTRIC NORTH AMERICA INC"/>
    <s v="CHN"/>
    <s v="ZCL"/>
    <s v="JEG"/>
    <s v="M19"/>
    <s v="I"/>
    <s v="SEA IMPO"/>
    <n v="67110003"/>
    <n v="8790330"/>
    <s v="67115005"/>
    <n v="37758.949999999997"/>
    <s v="16"/>
    <s v="NO"/>
    <n v="0"/>
    <s v="NO"/>
    <m/>
    <m/>
    <m/>
  </r>
  <r>
    <s v="16"/>
    <s v="MXG"/>
    <n v="2468"/>
    <x v="2"/>
    <s v="Broker"/>
    <s v="BROKERRM-M-102-SI26-M19-B"/>
    <x v="1864"/>
    <s v="MZO197054"/>
    <s v="ABRIL"/>
    <d v="2026-04-13T00:00:00"/>
    <s v="26 16 1690 6005441"/>
    <s v="COSU6444975651"/>
    <s v="IMPO"/>
    <s v="OOCU7794238"/>
    <n v="0"/>
    <n v="28477.8"/>
    <n v="3726.11"/>
    <n v="596.17999999999995"/>
    <n v="0"/>
    <n v="32800.089999999997"/>
    <s v="MXN"/>
    <n v="1886.8193375441499"/>
    <s v="13-Apr-26"/>
    <s v="JOHNSON ELECTRIC NORTH AMERICA INC"/>
    <s v="CHN"/>
    <s v="ZCL"/>
    <s v="JEG"/>
    <s v="M19"/>
    <s v="I"/>
    <s v="SEA IMPO"/>
    <n v="67110003"/>
    <s v="D1413134"/>
    <s v="67115005"/>
    <n v="27084.6"/>
    <s v="16"/>
    <s v="NO"/>
    <n v="0"/>
    <s v="NO"/>
    <m/>
    <m/>
    <m/>
  </r>
  <r>
    <s v="16"/>
    <s v="MXG"/>
    <n v="2469"/>
    <x v="2"/>
    <s v="Broker"/>
    <s v="BROKERRM-M-103-SI26-M19-B"/>
    <x v="1865"/>
    <s v="MZO197055"/>
    <s v="ABRIL"/>
    <d v="2026-04-13T00:00:00"/>
    <s v="26 16 1690 6005442"/>
    <s v="COSU6444975650"/>
    <s v="IMPO"/>
    <s v="TCNU6877836"/>
    <n v="0"/>
    <n v="28477.8"/>
    <n v="4302.71"/>
    <n v="688.43"/>
    <n v="0"/>
    <n v="33468.94"/>
    <s v="MXN"/>
    <n v="1925.2948147125485"/>
    <s v="13-Apr-26"/>
    <s v="JOHNSON ELECTRIC NORTH AMERICA INC"/>
    <s v="CHN"/>
    <s v="ZCL"/>
    <s v="JEG"/>
    <s v="M19"/>
    <s v="I"/>
    <s v="SEA IMPO"/>
    <n v="67110003"/>
    <s v="D1413141"/>
    <s v="67115005"/>
    <n v="27084.6"/>
    <s v="16"/>
    <s v="NO"/>
    <n v="0"/>
    <s v="NO"/>
    <m/>
    <m/>
    <m/>
  </r>
  <r>
    <s v="16"/>
    <s v="MXG"/>
    <n v="2470"/>
    <x v="2"/>
    <s v="Broker"/>
    <s v="BROKERRM-M-087-SI26-M19-B"/>
    <x v="1746"/>
    <s v="MZO197056"/>
    <s v="ABRIL"/>
    <d v="2026-04-13T00:00:00"/>
    <s v="26 16 1690 6004679"/>
    <s v="022G504580"/>
    <s v="IMPO"/>
    <s v="WHSU5373831"/>
    <n v="0"/>
    <n v="33471.800000000003"/>
    <n v="0"/>
    <n v="0"/>
    <n v="0"/>
    <n v="33471.800000000003"/>
    <s v="MXN"/>
    <n v="1925.4593357033561"/>
    <s v="13-Apr-26"/>
    <s v="JOHNSON ELECTRIC NORTH AMERICA INC"/>
    <s v="CHN"/>
    <s v="ZCL"/>
    <s v="JEG"/>
    <s v="M19"/>
    <s v="I"/>
    <s v="SEA IMPO"/>
    <n v="67110003"/>
    <s v="COMPLEMENTARIA DE LA CUENTA MZO196577/MNND23987042"/>
    <s v="67115005"/>
    <n v="26337.8"/>
    <s v="16"/>
    <s v="NO"/>
    <n v="0"/>
    <s v="NO"/>
    <m/>
    <m/>
    <m/>
  </r>
  <r>
    <s v="16"/>
    <s v="MXG"/>
    <n v="2471"/>
    <x v="2"/>
    <s v="Broker"/>
    <s v="BROKERRM-M-039-SI26-M19-B"/>
    <x v="1866"/>
    <s v="MZO197058"/>
    <s v="ABRIL"/>
    <d v="2026-04-13T00:00:00"/>
    <s v="26 16 1690 6003634"/>
    <s v="OOLU2038391752"/>
    <s v="IMPO"/>
    <s v="FFAU3085895"/>
    <n v="0"/>
    <n v="32460"/>
    <n v="0"/>
    <n v="0"/>
    <n v="0"/>
    <n v="32460"/>
    <s v="MXN"/>
    <n v="1867.2557208435439"/>
    <s v="13-Apr-26"/>
    <s v="JOHNSON ELECTRIC NORTH AMERICA INC"/>
    <s v="CHN"/>
    <s v="ZCL"/>
    <s v="JEG"/>
    <s v="M19"/>
    <s v="I"/>
    <s v="SEA IMPO"/>
    <n v="67110003"/>
    <s v="COMPLEMENTARIA DE LA CUENTA MZO194944/MNND23990634"/>
    <s v="67115005"/>
    <n v="25137"/>
    <s v="16"/>
    <s v="NO"/>
    <n v="0"/>
    <s v="NO"/>
    <m/>
    <m/>
    <m/>
  </r>
  <r>
    <s v="16"/>
    <s v="MXG"/>
    <n v="2472"/>
    <x v="2"/>
    <s v="Broker"/>
    <s v="BROKERRM-M-010-SI26-M19-B"/>
    <x v="1124"/>
    <s v="MZO197059"/>
    <s v="ABRIL"/>
    <d v="2026-04-13T00:00:00"/>
    <s v="26 16 1690 6002930"/>
    <s v="COSU6440036512"/>
    <s v="IMPO"/>
    <s v="TGBU8966151"/>
    <n v="0"/>
    <n v="24993.360000000001"/>
    <n v="0"/>
    <n v="0"/>
    <n v="0"/>
    <n v="24993.360000000001"/>
    <s v="MXN"/>
    <n v="1437.738584199082"/>
    <s v="13-Apr-26"/>
    <s v="JOHNSON ELECTRIC INDUSTRIAL MANUFACTORY LIMITED"/>
    <s v="CHN"/>
    <s v="ZCL"/>
    <s v="JEG"/>
    <s v="M19"/>
    <s v="I"/>
    <s v="SEA IMPO"/>
    <n v="67110003"/>
    <s v="COMPLEMENTARIA DE LA CUENTA MZO192669/MNND23992169"/>
    <s v="67115005"/>
    <n v="24993.360000000001"/>
    <s v="16"/>
    <s v="NO"/>
    <n v="0"/>
    <s v="NO"/>
    <m/>
    <m/>
    <m/>
  </r>
  <r>
    <s v="16"/>
    <s v="MXG"/>
    <n v="2473"/>
    <x v="2"/>
    <s v="Broker"/>
    <s v="BROKERRM-M-104-SI26-M19-B"/>
    <x v="1867"/>
    <s v="MZO197061"/>
    <s v="ABRIL"/>
    <d v="2026-04-13T00:00:00"/>
    <s v="26 16 1690 6005443"/>
    <s v="MEDUYL980818"/>
    <s v="IMPO"/>
    <s v="MSDU5214427"/>
    <n v="0"/>
    <n v="25059.57"/>
    <n v="3301.34"/>
    <n v="528.21"/>
    <n v="0"/>
    <n v="28889.119999999999"/>
    <s v="MXN"/>
    <n v="1661.8414846006051"/>
    <s v="13-Apr-26"/>
    <s v="JOHNSON ELECTRIC NORTH AMERICA INC"/>
    <s v="CHN"/>
    <s v="ZCL"/>
    <s v="JEG"/>
    <s v="M19"/>
    <s v="I"/>
    <s v="SEA IMPO"/>
    <n v="67110003"/>
    <n v="8793985"/>
    <s v="67115005"/>
    <n v="21499.17"/>
    <s v="16"/>
    <s v="NO"/>
    <n v="0"/>
    <s v="NO"/>
    <m/>
    <m/>
    <m/>
  </r>
  <r>
    <s v="16"/>
    <s v="MXG"/>
    <n v="2474"/>
    <x v="2"/>
    <s v="Broker"/>
    <s v="BROKERAF-M-100-SI26-M46-B"/>
    <x v="1551"/>
    <s v="MZO197062"/>
    <s v="ABRIL"/>
    <d v="2026-04-13T00:00:00"/>
    <s v="26 16 1690 6005407"/>
    <s v="ZIMUSHH32040306"/>
    <s v="IMPO"/>
    <s v="JXLU6186187"/>
    <n v="0"/>
    <n v="37170.660000000003"/>
    <n v="0"/>
    <n v="0"/>
    <n v="0"/>
    <n v="37170.660000000003"/>
    <s v="MXN"/>
    <n v="2138.2355986608222"/>
    <s v="13-Apr-26"/>
    <s v="JOHNSON ELECTRIC NORTH AMERICA INC"/>
    <s v="CHN"/>
    <s v="ZCL"/>
    <s v="JEG"/>
    <s v="M46"/>
    <s v="I"/>
    <s v="SEA IMPO"/>
    <n v="67110003"/>
    <s v="COMPLEMENTARIA DE LA CUENTA MZO195064/8768334,8768336"/>
    <s v="67115005"/>
    <n v="30500.66"/>
    <s v="16"/>
    <s v="NO"/>
    <n v="0"/>
    <s v="NO"/>
    <m/>
    <m/>
    <m/>
  </r>
  <r>
    <s v="16"/>
    <s v="MXG"/>
    <n v="2475"/>
    <x v="2"/>
    <s v="Broker"/>
    <s v="BROKERRM-M-044-SI26-M19-B"/>
    <x v="1218"/>
    <s v="MZO197063"/>
    <s v="ABRIL"/>
    <d v="2026-04-13T00:00:00"/>
    <s v="26 16 1690 6003639"/>
    <s v="COSU6442071142"/>
    <s v="IMPO"/>
    <s v="OOLU9100121"/>
    <n v="0"/>
    <n v="10523.52"/>
    <n v="0"/>
    <n v="0"/>
    <n v="0"/>
    <n v="10523.52"/>
    <s v="MXN"/>
    <n v="605.36361439961343"/>
    <s v="13-Apr-26"/>
    <s v="JOHNSON ELECTRIC NORTH AMERICA INC"/>
    <s v="CHN"/>
    <s v="ZCL"/>
    <s v="JEG"/>
    <s v="M19"/>
    <s v="I"/>
    <s v="SEA IMPO"/>
    <n v="67110003"/>
    <s v="COMPLEMENTARIA DE LA CUENTA MZO193595/MNND23990658"/>
    <s v="67115005"/>
    <n v="10523.52"/>
    <s v="16"/>
    <s v="NO"/>
    <n v="0"/>
    <s v="NO"/>
    <m/>
    <m/>
    <m/>
  </r>
  <r>
    <s v="16"/>
    <s v="MXG"/>
    <n v="2476"/>
    <x v="2"/>
    <s v="Broker"/>
    <s v="BROKERRM-M-093-SI26-M19-B"/>
    <x v="1868"/>
    <s v="MZO197064"/>
    <s v="ABRIL"/>
    <d v="2026-04-13T00:00:00"/>
    <s v="26 16 1690 6004921"/>
    <s v="MEDUYL909510"/>
    <s v="IMPO"/>
    <s v="MSCU5163028"/>
    <n v="0"/>
    <n v="14062.17"/>
    <n v="3672.1"/>
    <n v="587.53"/>
    <n v="0"/>
    <n v="18321.8"/>
    <s v="MXN"/>
    <n v="1053.9582829991141"/>
    <s v="13-Apr-26"/>
    <s v="JOHNSON ELECTRIC NORTH AMERICA INC"/>
    <s v="CHN"/>
    <s v="ZCL"/>
    <s v="JEG"/>
    <s v="M19"/>
    <s v="I"/>
    <s v="SEA IMPO"/>
    <n v="67110003"/>
    <s v="NO COMMENTS"/>
    <m/>
    <m/>
    <s v="16"/>
    <s v="NO"/>
    <n v="0"/>
    <s v="NO"/>
    <m/>
    <m/>
    <m/>
  </r>
  <r>
    <s v="16"/>
    <s v="MXG"/>
    <n v="2477"/>
    <x v="2"/>
    <s v="Broker"/>
    <s v="BROKERRM-M-092-SI26-M19-B"/>
    <x v="1869"/>
    <s v="MZO197065"/>
    <s v="ABRIL"/>
    <d v="2026-04-13T00:00:00"/>
    <s v="26 16 1690 6004922"/>
    <s v="MEDUYL909403"/>
    <s v="IMPO"/>
    <s v="TGBU4508443"/>
    <n v="0"/>
    <n v="14062.17"/>
    <n v="4935.96"/>
    <n v="789.75"/>
    <n v="0"/>
    <n v="19787.88"/>
    <s v="MXN"/>
    <n v="1138.294273979222"/>
    <s v="13-Apr-26"/>
    <s v="JOHNSON ELECTRIC NORTH AMERICA INC"/>
    <s v="CHN"/>
    <s v="ZCL"/>
    <s v="JEG"/>
    <s v="M19"/>
    <s v="I"/>
    <s v="SEA IMPO"/>
    <n v="67110003"/>
    <s v="NO COMMENTS"/>
    <m/>
    <m/>
    <s v="16"/>
    <s v="NO"/>
    <n v="0"/>
    <s v="NO"/>
    <m/>
    <m/>
    <m/>
  </r>
  <r>
    <s v="16"/>
    <s v="MXG"/>
    <n v="2478"/>
    <x v="2"/>
    <s v="Broker"/>
    <s v="BROKERAF-M-113-SI26-M46-B//AF-M-114-SI26-M46-B//AF-M-115-SI26-M46-B//AF-M-116-SI26-M46-B "/>
    <x v="1870"/>
    <s v="MZO197067"/>
    <s v="ABRIL"/>
    <d v="2026-04-13T00:00:00"/>
    <s v="26 16 1690 6005420"/>
    <s v="ZIMUSHH32040318/ZIMUSHH32040319/ZIMUSHH32040320/ZIMUSHH32040321/ZIMUSHH32040756"/>
    <s v="IMPO"/>
    <s v="CAAU8743568/JXLU6406640/JXLU6464673/ZCSU7435480/TLNU2006850"/>
    <n v="0"/>
    <n v="15022"/>
    <n v="0"/>
    <n v="0"/>
    <n v="0"/>
    <n v="15022"/>
    <s v="MXN"/>
    <n v="864.13787549327526"/>
    <s v="13-Apr-26"/>
    <s v="JOHNSON ELECTRIC NORTH AMERICA INC"/>
    <s v="CHN"/>
    <s v="ZCL"/>
    <s v="JEG"/>
    <s v="M46"/>
    <s v="I"/>
    <s v="SEA IMPO"/>
    <n v="67110003"/>
    <s v="NO COMMENTS"/>
    <m/>
    <m/>
    <s v="16"/>
    <s v="NO"/>
    <n v="0"/>
    <s v="NO"/>
    <m/>
    <m/>
    <m/>
  </r>
  <r>
    <s v="16"/>
    <s v="MXG"/>
    <n v="2479"/>
    <x v="2"/>
    <s v="Broker"/>
    <s v="BROKERRM-M-127-SI26-M46-B//RM-M-126-SI26-M46-B//RM-M-125-SI26-M46-B//RM-M-124-SI26-M46-B"/>
    <x v="1560"/>
    <s v="MZO197069"/>
    <s v="ABRIL"/>
    <d v="2026-04-13T00:00:00"/>
    <s v="26 16 1690 6005427"/>
    <s v="ZIMUSHH32040308/ZIMUSHH32040313/ZIMUSHH32040316/ZIMUSHH32040317/ZIMUSHH32040324/ZIMUSHH32040327/ZIMUSHH32040335/ZIMUSHH32040336"/>
    <s v="IMPO"/>
    <s v="GAOU6435070/TGBU7246054/CAAU6868967/JXLU6251750/ZCSU6946192/GOSU1040487/ZCSU7370882/TGBU7088010"/>
    <n v="0"/>
    <n v="42208.92"/>
    <n v="0"/>
    <n v="0"/>
    <n v="0"/>
    <n v="42208.92"/>
    <s v="MXN"/>
    <n v="2428.0606081524174"/>
    <s v="13-Apr-26"/>
    <s v="JOHNSON ELECTRIC NORTH AMERICA INC"/>
    <s v="CHN"/>
    <s v="ZCL"/>
    <s v="JEG"/>
    <s v="M46"/>
    <s v="I"/>
    <s v="SEA IMPO"/>
    <n v="67110003"/>
    <s v="NO COMMENTS"/>
    <m/>
    <m/>
    <s v="16"/>
    <s v="NO"/>
    <n v="0"/>
    <s v="NO"/>
    <m/>
    <m/>
    <m/>
  </r>
  <r>
    <s v="16"/>
    <s v="MXG"/>
    <n v="2480"/>
    <x v="2"/>
    <s v="Broker"/>
    <s v="BROKERRM-M-074-SI26-M19-B"/>
    <x v="1450"/>
    <s v="MZO197070"/>
    <s v="ABRIL"/>
    <d v="2026-04-13T00:00:00"/>
    <s v="26 16 1690 6004355"/>
    <s v="MEDUYL681945"/>
    <s v="IMPO"/>
    <s v="CAIU8827996"/>
    <n v="0"/>
    <n v="13405"/>
    <n v="0"/>
    <n v="0"/>
    <n v="0"/>
    <n v="13405"/>
    <s v="MXN"/>
    <n v="771.12023838286223"/>
    <s v="13-Apr-26"/>
    <s v="JOHNSON ELECTRIC NORTH AMERICA INC"/>
    <s v="CHN"/>
    <s v="ZCL"/>
    <s v="JEG"/>
    <s v="M19"/>
    <s v="I"/>
    <s v="SEA IMPO"/>
    <n v="67110003"/>
    <s v="COMPLEMENTARIA DE LA CUENTA MZO194330/MNND23963355"/>
    <s v="67115005"/>
    <n v="6948"/>
    <s v="16"/>
    <s v="NO"/>
    <n v="0"/>
    <s v="NO"/>
    <m/>
    <m/>
    <m/>
  </r>
  <r>
    <s v="16"/>
    <s v="MXG"/>
    <n v="2481"/>
    <x v="2"/>
    <s v="Broker"/>
    <s v="BROKERRM-M-091-SI26-M19-B"/>
    <x v="1563"/>
    <s v="MZO197071"/>
    <s v="ABRIL"/>
    <d v="2026-04-13T00:00:00"/>
    <s v="26 16 1690 6004676"/>
    <s v="COSU6444494982"/>
    <s v="IMPO"/>
    <s v="DFSU7495841"/>
    <n v="0"/>
    <n v="6658.4"/>
    <n v="0"/>
    <n v="0"/>
    <n v="0"/>
    <n v="6658.4"/>
    <s v="MXN"/>
    <n v="383.02327454296523"/>
    <s v="13-Apr-26"/>
    <s v="JOHNSON ELECTRIC NORTH AMERICA INC"/>
    <s v="CHN"/>
    <s v="ZCL"/>
    <s v="JEG"/>
    <s v="M19"/>
    <s v="I"/>
    <s v="SEA IMPO"/>
    <n v="67110003"/>
    <s v="COMPLEMENTARIA DE LA CUENTA MZO195435"/>
    <m/>
    <m/>
    <s v="16"/>
    <s v="NO"/>
    <n v="0"/>
    <s v="NO"/>
    <m/>
    <m/>
    <m/>
  </r>
  <r>
    <s v="16"/>
    <s v="MXG"/>
    <n v="2482"/>
    <x v="2"/>
    <s v="Broker"/>
    <s v="BROKERRM-A-012-SI26-M19-L-B"/>
    <x v="1459"/>
    <s v="MZO197073"/>
    <s v="ABRIL"/>
    <d v="2026-04-13T00:00:00"/>
    <s v="26 16 1690 6005324"/>
    <n v="263768333"/>
    <s v="IMPO"/>
    <n v="263768333"/>
    <n v="0"/>
    <n v="2049.7199999999998"/>
    <n v="0"/>
    <n v="0"/>
    <n v="0"/>
    <n v="2049.7199999999998"/>
    <s v="MXN"/>
    <n v="117.90977806923686"/>
    <s v="13-Apr-26"/>
    <s v="JOHNSON ELECTRIC NORTH AMERICA INC"/>
    <s v="CHN"/>
    <s v="ZCL"/>
    <s v="JEG"/>
    <s v="M19"/>
    <s v="I"/>
    <s v="SEA IMPO"/>
    <n v="67110003"/>
    <s v="COMPLEMENTARIA DE LA CUENTA MZO194638"/>
    <m/>
    <m/>
    <s v="16"/>
    <s v="NO"/>
    <n v="0"/>
    <s v="NO"/>
    <m/>
    <m/>
    <m/>
  </r>
  <r>
    <s v="16"/>
    <s v="MXG"/>
    <n v="2483"/>
    <x v="2"/>
    <s v="Broker"/>
    <s v="BROKERRM-A-025-SI26-M19-L-B"/>
    <x v="1871"/>
    <s v="MZO197122"/>
    <s v="ABRIL"/>
    <d v="2026-04-13T00:00:00"/>
    <s v="26 16 1690 6006108"/>
    <s v="HLCUBKK2512APKN3"/>
    <s v="IMPO"/>
    <s v="HLCUBKK2512APKN3"/>
    <n v="0"/>
    <n v="8887.92"/>
    <n v="2519.2600000000002"/>
    <n v="403.08"/>
    <n v="0"/>
    <n v="11810.26"/>
    <s v="MXN"/>
    <n v="679.38310380929374"/>
    <s v="13-Apr-26"/>
    <s v="JOHNSON ELECTRIC NORTH AMERICA INC"/>
    <s v="CHN"/>
    <s v="ZCL"/>
    <s v="JEG"/>
    <s v="M19"/>
    <s v="I"/>
    <s v="SEA IMPO"/>
    <n v="67110003"/>
    <s v="NO COMMENTS"/>
    <m/>
    <m/>
    <s v="16"/>
    <s v="NO"/>
    <n v="0"/>
    <s v="NO"/>
    <m/>
    <m/>
    <m/>
  </r>
  <r>
    <s v="16"/>
    <s v="MXG"/>
    <n v="2484"/>
    <x v="2"/>
    <s v="Broker"/>
    <s v="BROKERRM-A-045-SI26-M19-L-B"/>
    <x v="1872"/>
    <s v="MZO197185"/>
    <s v="ABRIL"/>
    <d v="2026-04-14T00:00:00"/>
    <s v="26 16 1690 6006420"/>
    <s v="COSU6446260240"/>
    <s v="IMPO"/>
    <s v="COSU6446260240"/>
    <n v="0"/>
    <n v="9925.11"/>
    <n v="2519.2600000000002"/>
    <n v="403.08"/>
    <n v="0"/>
    <n v="12847.45"/>
    <s v="MXN"/>
    <n v="739.04727389868731"/>
    <s v="14-Apr-26"/>
    <s v="JOHNSON ELECTRIC NORTH AMERICA INC"/>
    <s v="CHN"/>
    <s v="ZCL"/>
    <s v="JEG"/>
    <s v="M19"/>
    <s v="I"/>
    <s v="SEA IMPO"/>
    <n v="67110003"/>
    <s v="NO COMMENTS"/>
    <m/>
    <m/>
    <s v="16"/>
    <s v="NO"/>
    <n v="0"/>
    <s v="NO"/>
    <m/>
    <m/>
    <m/>
  </r>
  <r>
    <s v="16"/>
    <s v="MXG"/>
    <n v="2485"/>
    <x v="2"/>
    <s v="Broker"/>
    <s v="BROKERRM-A-040-SI26-M19-L-B"/>
    <x v="1873"/>
    <s v="MZO197248"/>
    <s v="ABRIL"/>
    <d v="2026-04-15T00:00:00"/>
    <s v="26 16 1690 6005445"/>
    <n v="266757958"/>
    <s v="IMPO"/>
    <n v="266757958"/>
    <n v="0"/>
    <n v="9065.4"/>
    <n v="2505.46"/>
    <n v="400.87"/>
    <n v="0"/>
    <n v="11971.73"/>
    <s v="MXN"/>
    <n v="688.67163681128397"/>
    <s v="15-Apr-26"/>
    <s v="JOHNSON ELECTRIC NORTH AMERICA INC"/>
    <s v="CHN"/>
    <s v="ZCL"/>
    <s v="JEG"/>
    <s v="M19"/>
    <s v="I"/>
    <s v="SEA IMPO"/>
    <n v="67110003"/>
    <s v="NO COMMENTS"/>
    <m/>
    <m/>
    <s v="16"/>
    <s v="NO"/>
    <n v="0"/>
    <s v="NO"/>
    <m/>
    <m/>
    <m/>
  </r>
  <r>
    <s v="16"/>
    <s v="MXG"/>
    <n v="2486"/>
    <x v="2"/>
    <s v="Broker"/>
    <s v="BROKERRM-M-105-SI26-M19-B"/>
    <x v="1874"/>
    <s v="MZO197276"/>
    <s v="ABRIL"/>
    <d v="2026-04-15T00:00:00"/>
    <s v="26 16 1690 6005444"/>
    <s v="MEDUYL980826"/>
    <s v="IMPO"/>
    <s v="MSBU8048600"/>
    <n v="0"/>
    <n v="38037.56"/>
    <n v="5659.88"/>
    <n v="905.58"/>
    <n v="0"/>
    <n v="44603.02"/>
    <s v="MXN"/>
    <n v="2565.7807844084718"/>
    <s v="15-Apr-26"/>
    <s v="JOHNSON ELECTRIC NORTH AMERICA INC"/>
    <s v="CHN"/>
    <s v="ZCL"/>
    <s v="JEG"/>
    <s v="M19"/>
    <s v="I"/>
    <s v="SEA IMPO"/>
    <n v="67110003"/>
    <n v="8797812"/>
    <s v="67115005"/>
    <n v="34477.160000000003"/>
    <s v="16"/>
    <s v="NO"/>
    <n v="0"/>
    <s v="NO"/>
    <m/>
    <m/>
    <m/>
  </r>
  <r>
    <s v="16"/>
    <s v="MXG"/>
    <n v="2487"/>
    <x v="2"/>
    <s v="Broker"/>
    <s v="BROKERRM-M-101-SI26-M19-B"/>
    <x v="1875"/>
    <s v="MZO197277"/>
    <s v="ABRIL"/>
    <d v="2026-04-15T00:00:00"/>
    <s v="26 16 1690 6005440"/>
    <s v="022G508132"/>
    <s v="IMPO"/>
    <s v="WHSU6112410"/>
    <n v="0"/>
    <n v="42963.96"/>
    <n v="7130.82"/>
    <n v="1140.93"/>
    <n v="0"/>
    <n v="51235.71"/>
    <s v="MXN"/>
    <n v="2947.3250957788282"/>
    <s v="15-Apr-26"/>
    <s v="JOHNSON ELECTRIC NORTH AMERICA INC"/>
    <s v="CHN"/>
    <s v="ZCL"/>
    <s v="JEG"/>
    <s v="M19"/>
    <s v="I"/>
    <s v="SEA IMPO"/>
    <n v="67110003"/>
    <s v="CM4747212"/>
    <s v="67115005"/>
    <n v="35434.080000000002"/>
    <s v="16"/>
    <s v="NO"/>
    <n v="0"/>
    <s v="NO"/>
    <m/>
    <m/>
    <m/>
  </r>
  <r>
    <s v="16"/>
    <s v="MXG"/>
    <n v="2488"/>
    <x v="2"/>
    <s v="Broker"/>
    <s v="BROKERRM-M-098-SI26-M19-B"/>
    <x v="1876"/>
    <s v="MZO197278"/>
    <s v="ABRIL"/>
    <d v="2026-04-15T00:00:00"/>
    <s v="26 16 1690 6005437"/>
    <s v="OOLU2038476191"/>
    <s v="IMPO"/>
    <s v="CSNU8536860"/>
    <n v="0"/>
    <n v="27678.86"/>
    <n v="4060.98"/>
    <n v="649.75"/>
    <n v="0"/>
    <n v="32389.59"/>
    <s v="MXN"/>
    <n v="1863.2053981292927"/>
    <s v="15-Apr-26"/>
    <s v="JOHNSON ELECTRIC NORTH AMERICA INC"/>
    <s v="CHN"/>
    <s v="ZCL"/>
    <s v="JEG"/>
    <s v="M19"/>
    <s v="I"/>
    <s v="SEA IMPO"/>
    <n v="67110003"/>
    <s v="CM4747243"/>
    <s v="67115005"/>
    <n v="25826.36"/>
    <s v="16"/>
    <s v="NO"/>
    <n v="0"/>
    <s v="NO"/>
    <m/>
    <m/>
    <m/>
  </r>
  <r>
    <s v="16"/>
    <s v="MXG"/>
    <n v="2489"/>
    <x v="2"/>
    <s v="Broker"/>
    <s v="BROKERRM-M-097-SI26-M19-B"/>
    <x v="1877"/>
    <s v="MZO197279"/>
    <s v="ABRIL"/>
    <d v="2026-04-15T00:00:00"/>
    <s v="26 16 1690 6005449"/>
    <s v="OOLU2038476190"/>
    <s v="IMPO"/>
    <s v="OOCU8414862"/>
    <n v="0"/>
    <n v="12411.27"/>
    <n v="3672.1"/>
    <n v="587.53"/>
    <n v="0"/>
    <n v="16670.900000000001"/>
    <s v="MXN"/>
    <n v="958.99055442423412"/>
    <s v="15-Apr-26"/>
    <s v="JOHNSON ELECTRIC NORTH AMERICA INC"/>
    <s v="CHN"/>
    <s v="ZCL"/>
    <s v="JEG"/>
    <s v="M19"/>
    <s v="I"/>
    <s v="SEA IMPO"/>
    <n v="67110003"/>
    <s v="CM4747270"/>
    <m/>
    <m/>
    <s v="16"/>
    <s v="NO"/>
    <n v="0"/>
    <s v="NO"/>
    <m/>
    <m/>
    <m/>
  </r>
  <r>
    <s v="16"/>
    <s v="MXG"/>
    <n v="2490"/>
    <x v="2"/>
    <s v="Broker"/>
    <s v="BROKERRM-M-099-SI26-M19-B"/>
    <x v="1878"/>
    <s v="MZO197280"/>
    <s v="ABRIL"/>
    <d v="2026-04-15T00:00:00"/>
    <s v="26 16 1690 6005438"/>
    <s v="OOLU2038476192"/>
    <s v="IMPO"/>
    <s v="OOCU9689709"/>
    <n v="0"/>
    <n v="30327.14"/>
    <n v="3574.88"/>
    <n v="571.98"/>
    <n v="0"/>
    <n v="34474"/>
    <s v="MXN"/>
    <n v="1983.1107122723454"/>
    <s v="15-Apr-26"/>
    <s v="JOHNSON ELECTRIC NORTH AMERICA INC"/>
    <s v="CHN"/>
    <s v="ZCL"/>
    <s v="JEG"/>
    <s v="M19"/>
    <s v="I"/>
    <s v="SEA IMPO"/>
    <n v="67110003"/>
    <s v="CM4747270"/>
    <s v="67115005"/>
    <n v="25826.36"/>
    <s v="16"/>
    <s v="NO"/>
    <n v="0"/>
    <s v="NO"/>
    <m/>
    <m/>
    <m/>
  </r>
  <r>
    <s v="16"/>
    <s v="MXG"/>
    <n v="2491"/>
    <x v="2"/>
    <s v="Broker"/>
    <s v="BROKERRM-M-100-SI26-M19-B"/>
    <x v="1879"/>
    <s v="MZO197281"/>
    <s v="ABRIL"/>
    <d v="2026-04-15T00:00:00"/>
    <s v="26 16 1690 6005439"/>
    <s v="OOLU2038476193"/>
    <s v="IMPO"/>
    <s v="OOCU8306913"/>
    <n v="0"/>
    <n v="24476.28"/>
    <n v="3672.1"/>
    <n v="587.53"/>
    <n v="0"/>
    <n v="28735.91"/>
    <s v="MXN"/>
    <n v="1653.0281066280099"/>
    <s v="15-Apr-26"/>
    <s v="JOHNSON ELECTRIC NORTH AMERICA INC"/>
    <s v="CHN"/>
    <s v="ZCL"/>
    <s v="JEG"/>
    <s v="M19"/>
    <s v="I"/>
    <s v="SEA IMPO"/>
    <n v="67110003"/>
    <s v="CM4747210"/>
    <s v="67115005"/>
    <n v="22623.78"/>
    <s v="16"/>
    <s v="NO"/>
    <n v="0"/>
    <s v="NO"/>
    <m/>
    <m/>
    <m/>
  </r>
  <r>
    <s v="16"/>
    <s v="MXG"/>
    <n v="2492"/>
    <x v="2"/>
    <s v="Broker"/>
    <s v="BROKERAF-M-150-SI26-M46-B"/>
    <x v="1880"/>
    <s v="MZO197321"/>
    <s v="ABRIL"/>
    <d v="2026-04-16T00:00:00"/>
    <s v="26 16 1690 6006263"/>
    <s v="COSU6444494983"/>
    <s v="IMPO"/>
    <s v="FSCU8726658"/>
    <n v="0"/>
    <n v="131705.04"/>
    <n v="2702.48"/>
    <n v="432.4"/>
    <n v="0"/>
    <n v="134839.92000000001"/>
    <s v="MXN"/>
    <n v="7756.6423911918"/>
    <s v="16-Apr-26"/>
    <s v="JOHNSON ELECTRIC NORTH AMERICA INC"/>
    <s v="CHN"/>
    <s v="ZCL"/>
    <s v="JEG"/>
    <s v="M46"/>
    <s v="I"/>
    <s v="SEA IMPO"/>
    <n v="67110003"/>
    <s v="MNND23973496/MNND23982785/D1413978"/>
    <s v="67115005"/>
    <n v="130094.8"/>
    <s v="16"/>
    <s v="NO"/>
    <n v="0"/>
    <s v="NO"/>
    <m/>
    <m/>
    <m/>
  </r>
  <r>
    <s v="16"/>
    <s v="MXG"/>
    <n v="2493"/>
    <x v="2"/>
    <s v="Broker"/>
    <s v="BROKERRM-A-039-SI26-M19-L-B"/>
    <x v="1881"/>
    <s v="MZO197392"/>
    <s v="ABRIL"/>
    <d v="2026-04-16T00:00:00"/>
    <s v="26 16 1690 6005446"/>
    <n v="266757958"/>
    <s v="IMPO"/>
    <n v="266757958"/>
    <n v="0"/>
    <n v="13168.32"/>
    <n v="2505.46"/>
    <n v="400.87"/>
    <n v="0"/>
    <n v="16074.65"/>
    <s v="MXN"/>
    <n v="924.69137933018089"/>
    <s v="16-Apr-26"/>
    <s v="JOHNSON ELECTRIC NORTH AMERICA INC"/>
    <s v="CHN"/>
    <s v="ZCL"/>
    <s v="JEG"/>
    <s v="M19"/>
    <s v="I"/>
    <s v="SEA IMPO"/>
    <n v="67110003"/>
    <s v="NO COMMENTS"/>
    <m/>
    <m/>
    <s v="16"/>
    <s v="NO"/>
    <n v="0"/>
    <s v="NO"/>
    <m/>
    <m/>
    <m/>
  </r>
  <r>
    <s v="16"/>
    <s v="MXG"/>
    <n v="2494"/>
    <x v="2"/>
    <s v="Broker"/>
    <s v="BROKERRM-M-085-SI26-M19-B"/>
    <x v="1747"/>
    <s v="MZO197469"/>
    <s v="ABRIL"/>
    <d v="2026-04-17T00:00:00"/>
    <s v="26 16 1690 6004681"/>
    <s v="022G505706"/>
    <s v="IMPO"/>
    <s v="WHSU6248990"/>
    <n v="0"/>
    <n v="63766.94"/>
    <n v="0"/>
    <n v="0"/>
    <n v="0"/>
    <n v="63766.94"/>
    <s v="MXN"/>
    <n v="3668.1818704771108"/>
    <s v="10-Apr-26"/>
    <s v="JOHNSON ELECTRIC NORTH AMERICA INC"/>
    <s v="CHN"/>
    <s v="ZCL"/>
    <s v="JEG"/>
    <s v="M19"/>
    <s v="I"/>
    <s v="SEA IMPO"/>
    <n v="67110003"/>
    <s v="COMPLEMENTARIA DE LA CUENTA MZO196578/MNND24011706"/>
    <s v="67115005"/>
    <n v="56632.94"/>
    <s v="16"/>
    <s v="NO"/>
    <n v="0"/>
    <s v="NO"/>
    <m/>
    <m/>
    <m/>
  </r>
  <r>
    <s v="16"/>
    <s v="MXG"/>
    <n v="2495"/>
    <x v="2"/>
    <s v="Broker"/>
    <s v="BROKERAF-M-048-SI26-M17-B"/>
    <x v="1882"/>
    <s v="MZO197470"/>
    <s v="ABRIL"/>
    <d v="2026-04-17T00:00:00"/>
    <s v="26 16 1690 6006427"/>
    <s v="HLCUSZX2603AXRG0"/>
    <s v="IMPO"/>
    <s v="HLBU8284309 // HLXU3691947"/>
    <n v="0"/>
    <n v="49495.83"/>
    <n v="5018.09"/>
    <n v="802.89"/>
    <n v="0"/>
    <n v="55316.81"/>
    <s v="MXN"/>
    <n v="3182.0896466825434"/>
    <s v="10-Apr-26"/>
    <s v="JOHNSON ELECTRIC NORTH AMERICA INC"/>
    <s v="CHN"/>
    <s v="ZCL"/>
    <s v="JEG"/>
    <s v="M17"/>
    <s v="I"/>
    <s v="SEA IMPO"/>
    <n v="67110003"/>
    <n v="8808917"/>
    <s v="67115005"/>
    <n v="11052.61"/>
    <s v="16"/>
    <s v="NO"/>
    <n v="0"/>
    <s v="NO"/>
    <m/>
    <m/>
    <m/>
  </r>
  <r>
    <s v="16"/>
    <s v="MXG"/>
    <n v="2496"/>
    <x v="2"/>
    <s v="Broker"/>
    <s v="BROKERRM-M-020-SI26-M19-B"/>
    <x v="1217"/>
    <s v="MZO197471"/>
    <s v="ABRIL"/>
    <d v="2026-04-17T00:00:00"/>
    <s v="26 16 1690 6002916"/>
    <s v="COSU6440621642"/>
    <s v="IMPO"/>
    <s v="TIIU5629747"/>
    <n v="0"/>
    <n v="31132.080000000002"/>
    <n v="0"/>
    <n v="0"/>
    <n v="0"/>
    <n v="31132.080000000002"/>
    <s v="MXN"/>
    <n v="1790.8673592655232"/>
    <s v="10-Apr-26"/>
    <s v="JOHNSON ELECTRIC NORTH AMERICA INC"/>
    <s v="CHN"/>
    <s v="ZCL"/>
    <s v="JEG"/>
    <s v="M19"/>
    <s v="I"/>
    <s v="SEA IMPO"/>
    <n v="67110003"/>
    <s v="COMPLEMENTARIA DE LA CUENTA MZO193651/MNND23992192"/>
    <s v="67115005"/>
    <n v="31132.080000000002"/>
    <s v="16"/>
    <s v="NO"/>
    <n v="0"/>
    <s v="NO"/>
    <m/>
    <m/>
    <m/>
  </r>
  <r>
    <s v="16"/>
    <s v="MXG"/>
    <n v="2497"/>
    <x v="2"/>
    <s v="Broker"/>
    <s v="BROKERRM-M-065-SI26-M19-B"/>
    <x v="1660"/>
    <s v="MZO197472"/>
    <s v="ABRIL"/>
    <d v="2026-04-17T00:00:00"/>
    <s v="26 16 1690 6004350"/>
    <s v="OOLU2038419480"/>
    <s v="IMPO"/>
    <s v="CSGU6767840"/>
    <n v="0"/>
    <n v="22357"/>
    <n v="0"/>
    <n v="0"/>
    <n v="0"/>
    <n v="22357"/>
    <s v="MXN"/>
    <n v="1286.082444574834"/>
    <s v="10-Apr-26"/>
    <s v="JOHNSON ELECTRIC NORTH AMERICA INC"/>
    <s v="CHN"/>
    <s v="ZCL"/>
    <s v="JEG"/>
    <s v="M19"/>
    <s v="I"/>
    <s v="SEA IMPO"/>
    <n v="67110003"/>
    <s v="COMPLEMENTARIA DE LA CUENTA MZO195999/MNND24000796"/>
    <s v="67115005"/>
    <n v="15498"/>
    <s v="16"/>
    <s v="NO"/>
    <n v="0"/>
    <s v="NO"/>
    <m/>
    <m/>
    <m/>
  </r>
  <r>
    <s v="16"/>
    <s v="MXG"/>
    <n v="2498"/>
    <x v="2"/>
    <s v="Broker"/>
    <s v="BROKERRM-M-080-SI26-M19-B"/>
    <x v="1654"/>
    <s v="MZO197473"/>
    <s v="ABRIL"/>
    <d v="2026-04-17T00:00:00"/>
    <s v="26 16 1690 6004688"/>
    <s v="OOLU2038440063"/>
    <s v="IMPO"/>
    <s v="OOCU6157554"/>
    <n v="0"/>
    <n v="19575"/>
    <n v="0"/>
    <n v="0"/>
    <n v="0"/>
    <n v="19575"/>
    <s v="MXN"/>
    <n v="1126.0483898802333"/>
    <s v="10-Apr-26"/>
    <s v="JOHNSON ELECTRIC NORTH AMERICA INC"/>
    <s v="CHN"/>
    <s v="ZCL"/>
    <s v="JEG"/>
    <s v="M19"/>
    <s v="I"/>
    <s v="SEA IMPO"/>
    <n v="67110003"/>
    <s v="COMPLEMENTARIA DE LA CUENTA MZO195719/MNND24011677"/>
    <s v="67115005"/>
    <n v="12252.5"/>
    <s v="16"/>
    <s v="NO"/>
    <n v="0"/>
    <s v="NO"/>
    <m/>
    <m/>
    <m/>
  </r>
  <r>
    <s v="16"/>
    <s v="MXG"/>
    <n v="2499"/>
    <x v="14"/>
    <s v="Freight"/>
    <s v="FREIGHTRM-M-040-SI25-M19-L"/>
    <x v="1883"/>
    <n v="1741267"/>
    <s v="ABRIL"/>
    <d v="2026-04-13T00:00:00"/>
    <s v="SMAA8148394"/>
    <s v="IMPO"/>
    <s v="SMAA8148394"/>
    <s v="OTRO"/>
    <n v="0"/>
    <n v="0"/>
    <n v="1460.59"/>
    <n v="33.39"/>
    <n v="0"/>
    <n v="1493.98"/>
    <s v="USD"/>
    <n v="1493.98"/>
    <s v="ABR"/>
    <s v="Johnson Electric Private Limited"/>
    <s v="INMAA"/>
    <s v="MXZLO"/>
    <s v="JOHNSON ELECTRIC GROUP MEXICO S DE RL DE CV"/>
    <s v="M19"/>
    <s v="I"/>
    <s v="SEA IMPO"/>
    <n v="67110003"/>
    <s v="NO COMMENTS"/>
    <m/>
    <m/>
    <s v="16"/>
    <s v="NO"/>
    <n v="0"/>
    <s v="NO"/>
    <m/>
    <m/>
    <m/>
  </r>
  <r>
    <s v="16"/>
    <s v="MXG"/>
    <n v="2500"/>
    <x v="14"/>
    <s v="Freight"/>
    <s v="FREIGHTRM-A-056-SI26-M19-L"/>
    <x v="1884"/>
    <n v="1741278"/>
    <s v="ABRIL"/>
    <d v="2026-04-13T00:00:00"/>
    <s v="SMAA8148701"/>
    <s v="IMPO"/>
    <s v="SMAA8148701"/>
    <s v="OTRO"/>
    <n v="0"/>
    <n v="0"/>
    <n v="1460.59"/>
    <n v="33.39"/>
    <n v="0"/>
    <n v="1493.98"/>
    <s v="USD"/>
    <n v="1493.98"/>
    <s v="ABR"/>
    <s v="Johnson Electric Private Limited"/>
    <s v="INMAA"/>
    <s v="MXZLO"/>
    <s v="JOHNSON ELECTRIC GROUP MEXICO S DE RL DE CV"/>
    <s v="M19"/>
    <s v="I"/>
    <s v="SEA IMPO"/>
    <n v="67110003"/>
    <s v="NO COMMENTS"/>
    <m/>
    <m/>
    <s v="16"/>
    <s v="NO"/>
    <n v="0"/>
    <s v="NO"/>
    <m/>
    <m/>
    <m/>
  </r>
  <r>
    <s v="16"/>
    <s v="MXG"/>
    <n v="2501"/>
    <x v="14"/>
    <s v="Freight"/>
    <s v="FREIGHTRM-R-043-SI26-M46"/>
    <x v="1885"/>
    <n v="1741315"/>
    <s v="ABRIL"/>
    <d v="2026-04-13T00:00:00"/>
    <s v="SLAH0055444"/>
    <s v="IMPO"/>
    <s v="SLAH0055444"/>
    <s v="OTRO"/>
    <n v="0"/>
    <n v="0"/>
    <n v="6137.5"/>
    <n v="22"/>
    <n v="0"/>
    <n v="6159.5"/>
    <s v="USD"/>
    <n v="6159.5"/>
    <s v="ABR"/>
    <s v="Feinwerktechnik hago GmbH"/>
    <s v="DELHG"/>
    <s v="MXATM"/>
    <s v="JOHNSON ELECTRIC GROUP MEXICO S DE RL DE CV"/>
    <s v="M46"/>
    <s v="I"/>
    <s v="SEA IMPO"/>
    <n v="67110003"/>
    <s v="NO COMMENTS"/>
    <m/>
    <m/>
    <s v="16"/>
    <s v="NO"/>
    <n v="0"/>
    <s v="NO"/>
    <m/>
    <m/>
    <m/>
  </r>
  <r>
    <s v="16"/>
    <s v="MXG"/>
    <n v="2502"/>
    <x v="14"/>
    <s v="Freight"/>
    <s v="FREIGHTRM-R-026-SI26-M19"/>
    <x v="1886"/>
    <n v="1743653"/>
    <s v="ABRIL"/>
    <d v="2026-04-15T00:00:00"/>
    <s v="SNAP0089069"/>
    <s v="IMPO"/>
    <s v="SNAP0089069"/>
    <s v="OTRO"/>
    <n v="0"/>
    <n v="0"/>
    <n v="3700"/>
    <n v="0"/>
    <n v="0"/>
    <n v="3700"/>
    <s v="USD"/>
    <n v="3700"/>
    <s v="ABR"/>
    <s v="ELETTROSUD SRL"/>
    <s v="ITNAP"/>
    <s v="MXATM"/>
    <s v="JOHNSON ELECTRIC GROUP MEXICO S DE RL DE CV"/>
    <s v="M19"/>
    <s v="I"/>
    <s v="SEA IMPO"/>
    <n v="67110003"/>
    <s v="NO COMMENTS"/>
    <m/>
    <m/>
    <s v="16"/>
    <s v="NO"/>
    <n v="0"/>
    <s v="NO"/>
    <m/>
    <m/>
    <m/>
  </r>
  <r>
    <s v="16"/>
    <s v="MXG"/>
    <n v="2503"/>
    <x v="3"/>
    <s v="Freight"/>
    <s v="FREIGHTRM-J-1280LI26-M19"/>
    <x v="1887"/>
    <n v="646314"/>
    <s v="ABRIL"/>
    <d v="2026-04-14T00:00:00"/>
    <m/>
    <s v="OTRO"/>
    <s v="LAND IMPO"/>
    <s v="OTRO"/>
    <n v="0"/>
    <n v="0"/>
    <n v="677"/>
    <n v="0"/>
    <n v="0"/>
    <n v="677"/>
    <s v="USD"/>
    <n v="677"/>
    <d v="2026-04-01T00:00:00"/>
    <s v="SOLVCHEM INC 4702 Shank Road Pearland Texas 77581 United States"/>
    <s v="SOLVCHEM INC. United States"/>
    <s v="Laredo. TX. 78045. US. United States"/>
    <s v="TDS 14213 Transportation Avenue Laredo Texas 78045 United States"/>
    <s v="M19"/>
    <s v="I"/>
    <s v="LAND IMPO"/>
    <s v="67110002"/>
    <s v="NO COMMENTS"/>
    <m/>
    <m/>
    <s v="16"/>
    <s v="NO"/>
    <n v="0"/>
    <s v="NO"/>
    <m/>
    <m/>
    <m/>
  </r>
  <r>
    <s v="16"/>
    <s v="MXG"/>
    <n v="2504"/>
    <x v="3"/>
    <s v="Freight"/>
    <s v="FREIGHTRM-J-1295LI26-M19 / M45 /M23"/>
    <x v="1888"/>
    <n v="646315"/>
    <s v="ABRIL"/>
    <d v="2026-04-14T00:00:00"/>
    <m/>
    <s v="OTRO"/>
    <s v="LAND IMPO"/>
    <s v="OTRO"/>
    <n v="0"/>
    <n v="0"/>
    <n v="394"/>
    <n v="0"/>
    <n v="0"/>
    <n v="394"/>
    <s v="USD"/>
    <n v="394"/>
    <d v="2026-03-28T00:00:00"/>
    <s v="NAGASE CHEMTEX AMERICA 100 Innovation Court Delaware Ohio 43015 United States"/>
    <s v="Delaware. OH. 43015. US. United States"/>
    <s v="Laredo. TX. 78045. US. United States"/>
    <s v="TDS 14213 Transportation Avenue Laredo Texas 78045 United States"/>
    <s v="M19"/>
    <s v="I"/>
    <s v="LAND IMPO"/>
    <s v="67110002"/>
    <s v="NO COMMENTS"/>
    <m/>
    <m/>
    <s v="16"/>
    <s v="NO"/>
    <n v="0"/>
    <s v="NO"/>
    <m/>
    <m/>
    <m/>
  </r>
  <r>
    <s v="16"/>
    <s v="MXG"/>
    <n v="2505"/>
    <x v="3"/>
    <s v="Freight"/>
    <s v="FREIGHTRM-J-1297LI26-M19 / M45 /M23"/>
    <x v="1889"/>
    <n v="646318"/>
    <s v="ABRIL"/>
    <d v="2026-04-14T00:00:00"/>
    <m/>
    <s v="OTRO"/>
    <s v="LAND IMPO"/>
    <s v="OTRO"/>
    <n v="0"/>
    <n v="0"/>
    <n v="399"/>
    <n v="0"/>
    <n v="0"/>
    <n v="399"/>
    <s v="USD"/>
    <n v="399"/>
    <d v="2026-03-29T00:00:00"/>
    <s v="NAGASE CHEMTEX AMERICA 100 Innovation Court Delaware Ohio 43015 United States"/>
    <s v="Delaware. OH. 43015. US. United States"/>
    <s v="Laredo. TX. 78045. US. United States"/>
    <s v="TDS 14213 Transportation Avenue Laredo Texas 78045 United States"/>
    <s v="M19"/>
    <s v="I"/>
    <s v="LAND IMPO"/>
    <s v="67110002"/>
    <s v="NO COMMENTS"/>
    <m/>
    <m/>
    <s v="16"/>
    <s v="NO"/>
    <n v="0"/>
    <s v="NO"/>
    <m/>
    <m/>
    <m/>
  </r>
  <r>
    <s v="16"/>
    <s v="MXG"/>
    <n v="2506"/>
    <x v="3"/>
    <s v="Freight"/>
    <s v="FREIGHTRM-J-1296LI26-M46"/>
    <x v="1890"/>
    <n v="646319"/>
    <s v="ABRIL"/>
    <d v="2026-04-14T00:00:00"/>
    <m/>
    <s v="OTRO"/>
    <s v="LAND IMPO"/>
    <s v="OTRO"/>
    <n v="0"/>
    <n v="0"/>
    <n v="979.77"/>
    <n v="0"/>
    <n v="0"/>
    <n v="979.77"/>
    <s v="USD"/>
    <n v="979.77"/>
    <d v="2026-03-29T00:00:00"/>
    <s v="COMPAL USA // 1 Technology Way Logansport Indiana 46947 United States"/>
    <s v="Logansport. IN. 46947. US. United States"/>
    <s v="Laredo. TX. 78045. US. United States"/>
    <s v="TDS 14213 Transportation Avenue Laredo Texas 78045 United States"/>
    <s v="M46"/>
    <s v="I"/>
    <s v="LAND IMPO"/>
    <s v="67110002"/>
    <s v="NO COMMENTS"/>
    <m/>
    <m/>
    <s v="16"/>
    <s v="NO"/>
    <n v="0"/>
    <s v="NO"/>
    <m/>
    <m/>
    <m/>
  </r>
  <r>
    <s v="16"/>
    <s v="MXG"/>
    <n v="2507"/>
    <x v="3"/>
    <s v="Freight"/>
    <s v="FREIGHTRM-J-1315LI26- M19 / M45 /M23"/>
    <x v="1891"/>
    <n v="646324"/>
    <s v="ABRIL"/>
    <d v="2026-04-14T00:00:00"/>
    <m/>
    <s v="OTRO"/>
    <s v="LAND IMPO"/>
    <s v="OTRO"/>
    <n v="0"/>
    <n v="0"/>
    <n v="400"/>
    <n v="0"/>
    <n v="0"/>
    <n v="400"/>
    <s v="USD"/>
    <n v="400"/>
    <d v="2026-04-09T00:00:00"/>
    <s v="NAGASE CHEMTEX AMERICA 100 Innovation Court Delaware Ohio 43015 United States"/>
    <s v="Delaware. OH. 43015. US. United States"/>
    <s v="Laredo. TX. 78045. US. United States"/>
    <s v="TDS 14213 Transportation Avenue Laredo Texas 78045 United States"/>
    <s v="M19"/>
    <s v="I"/>
    <s v="LAND IMPO"/>
    <s v="67110002"/>
    <s v="NO COMMENTS"/>
    <m/>
    <m/>
    <s v="16"/>
    <s v="NO"/>
    <n v="0"/>
    <s v="NO"/>
    <m/>
    <m/>
    <m/>
  </r>
  <r>
    <s v="16"/>
    <s v="MXG"/>
    <n v="2508"/>
    <x v="3"/>
    <s v="Freight"/>
    <s v="FREIGHTRM-J-1319LI26- M23"/>
    <x v="1892"/>
    <n v="646326"/>
    <s v="ABRIL"/>
    <d v="2026-04-14T00:00:00"/>
    <m/>
    <s v="OTRO"/>
    <s v="LAND IMPO"/>
    <s v="OTRO"/>
    <n v="0"/>
    <n v="0"/>
    <n v="346"/>
    <n v="0"/>
    <n v="0"/>
    <n v="346"/>
    <s v="USD"/>
    <n v="346"/>
    <d v="2026-04-13T00:00:00"/>
    <s v="SDS R.S. HUGHES COMPANY. INC. 317 East Cedar Avenue McAllen Texas 78501 United States"/>
    <s v="McAllen. TX. 78501. US. United States"/>
    <s v="Laredo. TX. 78045. US. United States"/>
    <s v="TRANSCONTINENTAL DISTRIBUTION SERVICES 14213 Transportation Avenue Laredo Texas 78045 United States"/>
    <s v="M23"/>
    <s v="I"/>
    <s v="LAND IMPO"/>
    <s v="67110002"/>
    <s v="NO COMMENTS"/>
    <m/>
    <m/>
    <s v="16"/>
    <s v="NO"/>
    <n v="0"/>
    <s v="NO"/>
    <m/>
    <m/>
    <m/>
  </r>
  <r>
    <s v="16"/>
    <s v="MXG"/>
    <n v="2509"/>
    <x v="5"/>
    <s v="STORAGE"/>
    <s v="STORAGEINVENTARIO"/>
    <x v="71"/>
    <s v="R02806"/>
    <s v="ABRIL"/>
    <d v="2026-04-13T00:00:00"/>
    <m/>
    <s v="OTRO"/>
    <s v="LAND EXPO"/>
    <s v="OTRO"/>
    <n v="0"/>
    <n v="0"/>
    <n v="468"/>
    <n v="0"/>
    <n v="0"/>
    <n v="468"/>
    <s v="USD"/>
    <n v="468"/>
    <s v="VARIAS"/>
    <s v="JEG"/>
    <s v="ZAC"/>
    <s v="USA"/>
    <s v="MDS"/>
    <s v="M19"/>
    <s v="O"/>
    <s v="LAND EXPO"/>
    <n v="75640000"/>
    <s v="NO COMMENTS"/>
    <m/>
    <m/>
    <s v="16"/>
    <s v="NO"/>
    <n v="0"/>
    <s v="NO"/>
    <m/>
    <m/>
    <m/>
  </r>
  <r>
    <s v="16"/>
    <s v="MXG"/>
    <n v="2510"/>
    <x v="5"/>
    <s v="STORAGE"/>
    <s v="STORAGEINVENTARIO"/>
    <x v="71"/>
    <s v="R02814"/>
    <s v="ABRIL"/>
    <d v="2026-04-17T00:00:00"/>
    <m/>
    <s v="OTRO"/>
    <s v="LAND EXPO"/>
    <s v="OTRO"/>
    <n v="0"/>
    <n v="0"/>
    <n v="288"/>
    <n v="0"/>
    <n v="0"/>
    <n v="288"/>
    <s v="USD"/>
    <n v="288"/>
    <s v="VARIAS"/>
    <s v="JEG"/>
    <s v="ZAC"/>
    <s v="USA"/>
    <s v="MDS"/>
    <s v="M19"/>
    <s v="O"/>
    <s v="LAND EXPO"/>
    <n v="75640000"/>
    <s v="NO COMMENTS"/>
    <m/>
    <m/>
    <s v="16"/>
    <s v="NO"/>
    <n v="0"/>
    <s v="NO"/>
    <m/>
    <m/>
    <m/>
  </r>
  <r>
    <s v="16"/>
    <s v="MXG"/>
    <n v="2511"/>
    <x v="18"/>
    <s v="Freight"/>
    <s v="FREIGHTRM-M-039-SI26-M19"/>
    <x v="1484"/>
    <n v="66951"/>
    <s v="ABRIL"/>
    <d v="2026-04-17T00:00:00"/>
    <s v="26-160-1690-6003634"/>
    <s v="OTRO"/>
    <s v="LAND IMPO"/>
    <s v="FFAU3085895"/>
    <n v="0"/>
    <n v="0"/>
    <n v="61740"/>
    <n v="9878.4"/>
    <n v="0"/>
    <n v="71618.399999999994"/>
    <s v="MXN"/>
    <n v="4119.8357091084799"/>
    <d v="2026-03-25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6"/>
    <s v="NO"/>
    <n v="0"/>
    <s v="NO"/>
    <m/>
    <m/>
    <m/>
  </r>
  <r>
    <s v="16"/>
    <s v="MXG"/>
    <n v="2512"/>
    <x v="18"/>
    <s v="Freight"/>
    <s v="FREIGHTAF-M-104-SI26-M46"/>
    <x v="1893"/>
    <n v="66952"/>
    <s v="ABRIL"/>
    <d v="2026-04-17T00:00:00"/>
    <s v="26-160-1690-6005409"/>
    <s v="OTRO"/>
    <s v="LAND IMPO"/>
    <s v="JXLU6440603"/>
    <n v="0"/>
    <n v="0"/>
    <n v="53808"/>
    <n v="8609.2800000000007"/>
    <n v="0"/>
    <n v="62417.279999999999"/>
    <s v="MXN"/>
    <n v="3590.5429192696647"/>
    <d v="2026-03-25T00:00:00"/>
    <s v="JOHNSON ELECTRIC GROUP MEXICO S DE RL DE CV "/>
    <s v="ZLO"/>
    <s v="JOHNSON ELECTRIC GROUP MEXICO S DE RL DE CV "/>
    <s v="JOHNSON ELECTRIC GROUP MEXICO S DE RL DE CV "/>
    <s v="M46"/>
    <s v="I"/>
    <s v="SEA IMPO"/>
    <n v="67110003"/>
    <s v="NO COMMENTS"/>
    <m/>
    <m/>
    <s v="16"/>
    <s v="NO"/>
    <n v="0"/>
    <s v="NO"/>
    <m/>
    <m/>
    <m/>
  </r>
  <r>
    <s v="16"/>
    <s v="MXG"/>
    <n v="2513"/>
    <x v="18"/>
    <s v="Freight"/>
    <s v="FREIGHTRM-M-086-SI26-M19"/>
    <x v="1894"/>
    <n v="66953"/>
    <s v="ABRIL"/>
    <d v="2026-04-17T00:00:00"/>
    <s v="26-160-1690-6004680"/>
    <s v="OTRO"/>
    <s v="LAND IMPO"/>
    <s v="TIIU6371533"/>
    <n v="0"/>
    <n v="0"/>
    <n v="52300"/>
    <n v="8368"/>
    <n v="0"/>
    <n v="60668"/>
    <s v="MXN"/>
    <n v="3489.9158987102933"/>
    <d v="2026-03-28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6"/>
    <s v="NO"/>
    <n v="0"/>
    <s v="NO"/>
    <m/>
    <m/>
    <m/>
  </r>
  <r>
    <s v="16"/>
    <s v="MXG"/>
    <n v="2514"/>
    <x v="18"/>
    <s v="Freight"/>
    <s v="FREIGHTRM-M-088-SI26-M19"/>
    <x v="1895"/>
    <n v="66956"/>
    <s v="ABRIL"/>
    <d v="2026-04-17T00:00:00"/>
    <s v="26-160-1690-6004923"/>
    <s v="OTRO"/>
    <s v="LAND IMPO"/>
    <s v="GAOU7036161"/>
    <n v="0"/>
    <n v="0"/>
    <n v="72300"/>
    <n v="11568"/>
    <n v="0"/>
    <n v="83868"/>
    <s v="MXN"/>
    <n v="4824.4917681979769"/>
    <d v="2026-03-26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6"/>
    <s v="NO"/>
    <n v="0"/>
    <s v="NO"/>
    <m/>
    <m/>
    <m/>
  </r>
  <r>
    <s v="16"/>
    <s v="MXG"/>
    <n v="2515"/>
    <x v="18"/>
    <s v="Freight"/>
    <s v="FREIGHTAF-M-150-SI26-M46"/>
    <x v="1896"/>
    <n v="66954"/>
    <s v="ABRIL"/>
    <d v="2026-04-17T00:00:00"/>
    <s v="26-160-1690-6006263"/>
    <s v="OTRO"/>
    <s v="LAND IMPO"/>
    <s v="FSCU8726658"/>
    <n v="0"/>
    <n v="0"/>
    <n v="52300"/>
    <n v="8368"/>
    <n v="0"/>
    <n v="60668"/>
    <s v="MXN"/>
    <n v="3489.9158987102933"/>
    <d v="2026-04-13T00:00:00"/>
    <s v="JOHNSON ELECTRIC GROUP MEXICO S DE RL DE CV "/>
    <s v="ZLO"/>
    <s v="JOHNSON ELECTRIC GROUP MEXICO S DE RL DE CV "/>
    <s v="JOHNSON ELECTRIC GROUP MEXICO S DE RL DE CV "/>
    <s v="M46"/>
    <s v="I"/>
    <s v="SEA IMPO"/>
    <n v="67110003"/>
    <s v="NO COMMENTS"/>
    <m/>
    <m/>
    <s v="16"/>
    <s v="NO"/>
    <n v="0"/>
    <s v="NO"/>
    <m/>
    <m/>
    <m/>
  </r>
  <r>
    <s v="16"/>
    <s v="MXG"/>
    <n v="2516"/>
    <x v="18"/>
    <s v="Freight"/>
    <s v="FREIGHTRM-M-102-SI26-M19"/>
    <x v="1897"/>
    <n v="66955"/>
    <s v="ABRIL"/>
    <d v="2026-04-17T00:00:00"/>
    <s v="26-160-1690-6005441 / 26-160-1690-6005442"/>
    <s v="OTRO"/>
    <s v="LAND IMPO"/>
    <s v="OOCU7794238 / TCNU6877836"/>
    <n v="0"/>
    <n v="0"/>
    <n v="85180"/>
    <n v="13628.8"/>
    <n v="0"/>
    <n v="98808.8"/>
    <s v="MXN"/>
    <n v="5683.958628148046"/>
    <d v="2026-04-11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6"/>
    <s v="NO"/>
    <n v="0"/>
    <s v="NO"/>
    <m/>
    <m/>
    <m/>
  </r>
  <r>
    <s v="16"/>
    <s v="MXG"/>
    <n v="2517"/>
    <x v="18"/>
    <s v="Freight"/>
    <s v="FREIGHTRM-M-023-SI26-M19"/>
    <x v="1898"/>
    <n v="66892"/>
    <s v="ABRIL"/>
    <d v="2026-04-17T00:00:00"/>
    <s v="26-160-1690-6002919"/>
    <s v="OTRO"/>
    <s v="LAND IMPO"/>
    <s v="MSBU6577271"/>
    <n v="0"/>
    <n v="0"/>
    <n v="52300"/>
    <n v="8368"/>
    <n v="0"/>
    <n v="60668"/>
    <s v="MXN"/>
    <n v="3489.9158987102933"/>
    <d v="2026-02-17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6"/>
    <s v="NO"/>
    <n v="0"/>
    <s v="NO"/>
    <m/>
    <m/>
    <m/>
  </r>
  <r>
    <s v="16"/>
    <s v="MXG"/>
    <n v="2518"/>
    <x v="18"/>
    <s v="Freight"/>
    <s v="FREIGHTRM-M-024-SI26-M19"/>
    <x v="1899"/>
    <n v="66893"/>
    <s v="ABRIL"/>
    <d v="2026-04-17T00:00:00"/>
    <s v="26-160-1690-6002920"/>
    <s v="OTRO"/>
    <s v="LAND IMPO"/>
    <s v="MSMU7284733"/>
    <n v="0"/>
    <n v="0"/>
    <n v="52300"/>
    <n v="8368"/>
    <n v="0"/>
    <n v="60668"/>
    <s v="MXN"/>
    <n v="3489.9158987102933"/>
    <d v="2026-02-18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6"/>
    <s v="NO"/>
    <n v="0"/>
    <s v="NO"/>
    <m/>
    <m/>
    <m/>
  </r>
  <r>
    <s v="16"/>
    <s v="MXG"/>
    <n v="2519"/>
    <x v="18"/>
    <s v="Freight"/>
    <s v="FREIGHTRM-M-017-SI26-M19"/>
    <x v="1900"/>
    <n v="66894"/>
    <s v="ABRIL"/>
    <d v="2026-04-17T00:00:00"/>
    <s v="26-160-1690-6002913"/>
    <s v="OTRO"/>
    <s v="LAND IMPO"/>
    <s v="SEGU6880540"/>
    <n v="0"/>
    <n v="0"/>
    <n v="52300"/>
    <n v="8368"/>
    <n v="0"/>
    <n v="60668"/>
    <s v="MXN"/>
    <n v="3489.9158987102933"/>
    <d v="2026-02-18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6"/>
    <s v="NO"/>
    <n v="0"/>
    <s v="NO"/>
    <m/>
    <m/>
    <m/>
  </r>
  <r>
    <s v="16"/>
    <s v="MXG"/>
    <n v="2520"/>
    <x v="18"/>
    <s v="Freight"/>
    <s v="FREIGHTRM-M-033-SI26-M19"/>
    <x v="1901"/>
    <n v="66895"/>
    <s v="ABRIL"/>
    <d v="2026-04-17T00:00:00"/>
    <s v="26-160-1690-6003626/26-160-1690-6003629"/>
    <s v="OTRO"/>
    <s v="LAND IMPO"/>
    <s v="CAAU7143471 / TCNU4245666"/>
    <n v="0"/>
    <n v="0"/>
    <n v="68700"/>
    <n v="10992"/>
    <n v="0"/>
    <n v="79692"/>
    <s v="MXN"/>
    <n v="4584.268111690194"/>
    <d v="2026-02-20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6"/>
    <s v="NO"/>
    <n v="0"/>
    <s v="NO"/>
    <m/>
    <m/>
    <m/>
  </r>
  <r>
    <s v="16"/>
    <s v="MXG"/>
    <n v="2521"/>
    <x v="18"/>
    <s v="Freight"/>
    <s v="FREIGHTAF-M-108-SI26-M46"/>
    <x v="1902"/>
    <n v="66904"/>
    <s v="ABRIL"/>
    <d v="2026-04-17T00:00:00"/>
    <s v="26-160-1690-6005415"/>
    <s v="OTRO"/>
    <s v="LAND IMPO"/>
    <s v="ZCSU6722145 / ZCSU7975826"/>
    <n v="0"/>
    <n v="0"/>
    <n v="2400"/>
    <n v="384"/>
    <n v="0"/>
    <n v="2784"/>
    <s v="MXN"/>
    <n v="160.14910433852205"/>
    <d v="2026-03-24T00:00:00"/>
    <s v="JOHNSON ELECTRIC GROUP MEXICO S DE RL DE CV "/>
    <s v="ZLO"/>
    <s v="JOHNSON ELECTRIC GROUP MEXICO S DE RL DE CV "/>
    <s v="JOHNSON ELECTRIC GROUP MEXICO S DE RL DE CV "/>
    <s v="M46"/>
    <s v="I"/>
    <s v="SEA IMPO"/>
    <n v="67110003"/>
    <s v="NO COMMENTS"/>
    <m/>
    <m/>
    <s v="16"/>
    <s v="NO"/>
    <n v="0"/>
    <s v="NO"/>
    <m/>
    <m/>
    <m/>
  </r>
  <r>
    <s v="16"/>
    <s v="MXG"/>
    <n v="2522"/>
    <x v="18"/>
    <s v="Freight"/>
    <s v="FREIGHTAF-M-110-SI26-M46"/>
    <x v="1903"/>
    <n v="66906"/>
    <s v="ABRIL"/>
    <d v="2026-04-17T00:00:00"/>
    <s v="26-160-1690-6005415"/>
    <s v="OTRO"/>
    <s v="LAND IMPO"/>
    <s v="ZCSU7903873 / JXLU4460299"/>
    <n v="0"/>
    <n v="0"/>
    <n v="2400"/>
    <n v="384"/>
    <n v="0"/>
    <n v="2784"/>
    <s v="MXN"/>
    <n v="160.14910433852205"/>
    <d v="2026-03-24T00:00:00"/>
    <s v="JOHNSON ELECTRIC GROUP MEXICO S DE RL DE CV "/>
    <s v="ZLO"/>
    <s v="JOHNSON ELECTRIC GROUP MEXICO S DE RL DE CV "/>
    <s v="JOHNSON ELECTRIC GROUP MEXICO S DE RL DE CV "/>
    <s v="M46"/>
    <s v="I"/>
    <s v="SEA IMPO"/>
    <n v="67110003"/>
    <s v="NO COMMENTS"/>
    <m/>
    <m/>
    <s v="16"/>
    <s v="NO"/>
    <n v="0"/>
    <s v="NO"/>
    <m/>
    <m/>
    <m/>
  </r>
  <r>
    <s v="16"/>
    <s v="MXG"/>
    <n v="2523"/>
    <x v="18"/>
    <s v="Freight"/>
    <s v="FREIGHTRM-M-087-SI26-M19"/>
    <x v="1904"/>
    <n v="66908"/>
    <s v="ABRIL"/>
    <d v="2026-04-17T00:00:00"/>
    <s v="26-160-1690-6004679"/>
    <s v="OTRO"/>
    <s v="LAND IMPO"/>
    <s v="WHSU5373831"/>
    <n v="0"/>
    <n v="0"/>
    <n v="57900"/>
    <n v="9264"/>
    <n v="0"/>
    <n v="67164"/>
    <s v="MXN"/>
    <n v="3863.5971421668446"/>
    <d v="2026-04-01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6"/>
    <s v="NO"/>
    <n v="0"/>
    <s v="NO"/>
    <m/>
    <m/>
    <m/>
  </r>
  <r>
    <s v="16"/>
    <s v="MXG"/>
    <n v="2524"/>
    <x v="18"/>
    <s v="Freight"/>
    <s v="FREIGHTRM-M-081-SI26-M19"/>
    <x v="1905"/>
    <n v="66902"/>
    <s v="ABRIL"/>
    <d v="2026-04-17T00:00:00"/>
    <s v="26-160-1690-6004687"/>
    <s v="OTRO"/>
    <s v="LAND IMPO"/>
    <s v="CAAU5270374"/>
    <n v="0"/>
    <n v="0"/>
    <n v="89380"/>
    <n v="14300.8"/>
    <n v="0"/>
    <n v="103680.8"/>
    <s v="MXN"/>
    <n v="5964.2195607404592"/>
    <d v="2026-03-27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6"/>
    <s v="NO"/>
    <n v="0"/>
    <s v="NO"/>
    <m/>
    <m/>
    <m/>
  </r>
  <r>
    <s v="16"/>
    <s v="MXG"/>
    <n v="2525"/>
    <x v="18"/>
    <s v="Freight"/>
    <s v="FREIGHTRM-M-085-SI26-M19"/>
    <x v="1906"/>
    <n v="66903"/>
    <s v="ABRIL"/>
    <d v="2026-04-17T00:00:00"/>
    <s v="26-160-1690-6004681"/>
    <s v="OTRO"/>
    <s v="LAND IMPO"/>
    <s v="WHSU6248990"/>
    <n v="0"/>
    <n v="0"/>
    <n v="60540"/>
    <n v="9686.4"/>
    <n v="0"/>
    <n v="70226.399999999994"/>
    <s v="MXN"/>
    <n v="4039.7611569392188"/>
    <d v="2026-04-01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6"/>
    <s v="NO"/>
    <n v="0"/>
    <s v="NO"/>
    <m/>
    <m/>
    <m/>
  </r>
  <r>
    <s v="16"/>
    <s v="MXG"/>
    <n v="2526"/>
    <x v="18"/>
    <s v="Freight"/>
    <s v="FREIGHTRM-M-572-SI25-M19"/>
    <x v="1907"/>
    <n v="66891"/>
    <s v="ABRIL"/>
    <d v="2026-04-17T00:00:00"/>
    <s v="26-160-1690-6002216"/>
    <s v="OTRO"/>
    <s v="LAND IMPO"/>
    <s v="XYLU8118953 / DFSU7236054"/>
    <n v="0"/>
    <n v="0"/>
    <n v="78140"/>
    <n v="12502.4"/>
    <n v="0"/>
    <n v="90642.4"/>
    <s v="MXN"/>
    <n v="5214.1879220883802"/>
    <d v="2026-01-28T00:00:00"/>
    <s v="JOHNSON ELECTRIC GROUP MEXICO S DE RL DE CV "/>
    <s v="ZLO"/>
    <s v="JOHNSON ELECTRIC GROUP MEXICO S DE RL DE CV "/>
    <s v="JOHNSON ELECTRIC GROUP MEXICO S DE RL DE CV "/>
    <s v="M19"/>
    <s v="I"/>
    <s v="SEA IMPO"/>
    <n v="67110003"/>
    <s v="NO COMMENTS"/>
    <m/>
    <m/>
    <s v="16"/>
    <s v="NO"/>
    <n v="0"/>
    <s v="NO"/>
    <m/>
    <m/>
    <m/>
  </r>
  <r>
    <s v="16"/>
    <s v="MXG"/>
    <n v="2527"/>
    <x v="6"/>
    <s v="Freight"/>
    <s v="FREIGHTFG-R-2186LE26.M46/M45"/>
    <x v="1908"/>
    <n v="58211"/>
    <s v="ABRIL"/>
    <d v="2026-04-17T00:00:00"/>
    <s v="3483-6051257"/>
    <s v="OTRO"/>
    <s v="LAND EXPO"/>
    <n v="5184027"/>
    <n v="0"/>
    <n v="0"/>
    <n v="5775"/>
    <n v="0"/>
    <n v="0"/>
    <n v="5775"/>
    <s v="USD"/>
    <n v="5775"/>
    <d v="2026-04-08T00:00:00"/>
    <s v="JOHNSON ELECTRIC GROUP MEXICO, S. DE R.L.C.V."/>
    <s v="USA"/>
    <s v="USA"/>
    <s v="APX WAREHOUSE "/>
    <s v="M46"/>
    <s v="O"/>
    <s v="LAND EXPO"/>
    <s v="59210003"/>
    <s v="NO COMMENTS"/>
    <m/>
    <m/>
    <s v="16"/>
    <s v="NO"/>
    <n v="0"/>
    <s v="NO"/>
    <m/>
    <m/>
    <m/>
  </r>
  <r>
    <s v="16"/>
    <s v="MXG"/>
    <n v="2528"/>
    <x v="6"/>
    <s v="Freight"/>
    <s v="FREIGHTFG-R-2187LE26.M19"/>
    <x v="1909"/>
    <n v="58160"/>
    <s v="ABRIL"/>
    <d v="2026-04-17T00:00:00"/>
    <s v="3483-6051257"/>
    <s v="OTRO"/>
    <s v="LAND EXPO"/>
    <n v="5182925"/>
    <n v="0"/>
    <n v="0"/>
    <n v="5197"/>
    <n v="0"/>
    <n v="0"/>
    <n v="5197"/>
    <s v="USD"/>
    <n v="5197"/>
    <d v="2026-04-11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16"/>
    <s v="SI"/>
    <n v="5197"/>
    <s v="SI"/>
    <m/>
    <m/>
    <m/>
  </r>
  <r>
    <s v="16"/>
    <s v="MXG"/>
    <n v="2529"/>
    <x v="6"/>
    <s v="Freight"/>
    <s v="FREIGHTFG-R-2188LE26.M01/M45"/>
    <x v="1910"/>
    <n v="58164"/>
    <s v="ABRIL"/>
    <d v="2026-04-17T00:00:00"/>
    <s v="3483-6051257"/>
    <s v="OTRO"/>
    <s v="LAND EXPO"/>
    <n v="5182379"/>
    <n v="0"/>
    <n v="0"/>
    <n v="4545"/>
    <n v="0"/>
    <n v="0"/>
    <n v="4545"/>
    <s v="USD"/>
    <n v="4545"/>
    <d v="2026-04-11T00:00:00"/>
    <s v="JOHNSON ELECTRIC GROUP MEXICO, S. DE R.L.C.V."/>
    <s v="USA"/>
    <s v="USA"/>
    <s v="MEMPHIS DISTRIBUTION CENTER"/>
    <s v="M01"/>
    <s v="O"/>
    <s v="LAND EXPO"/>
    <s v="59210003"/>
    <s v="NO COMMENTS"/>
    <m/>
    <m/>
    <s v="16"/>
    <s v="NO"/>
    <n v="0"/>
    <s v="NO"/>
    <m/>
    <m/>
    <m/>
  </r>
  <r>
    <s v="16"/>
    <s v="MXG"/>
    <n v="2530"/>
    <x v="6"/>
    <s v="Freight"/>
    <s v="FREIGHTFG-R-2189LE26.M46/M45"/>
    <x v="1911"/>
    <n v="58161"/>
    <s v="ABRIL"/>
    <d v="2026-04-17T00:00:00"/>
    <s v="3483-6051257"/>
    <s v="OTRO"/>
    <s v="LAND EXPO"/>
    <n v="5184488"/>
    <n v="0"/>
    <n v="0"/>
    <n v="6025"/>
    <n v="0"/>
    <n v="0"/>
    <n v="6025"/>
    <s v="USD"/>
    <n v="6025"/>
    <d v="2026-04-11T00:00:00"/>
    <s v="JOHNSON ELECTRIC GROUP MEXICO, S. DE R.L.C.V."/>
    <s v="USA"/>
    <s v="USA"/>
    <s v="APX WAREHOUSE "/>
    <s v="M46"/>
    <s v="O"/>
    <s v="LAND EXPO"/>
    <s v="59210003"/>
    <s v="NO COMMENTS"/>
    <m/>
    <m/>
    <s v="16"/>
    <s v="NO"/>
    <n v="0"/>
    <s v="NO"/>
    <m/>
    <m/>
    <m/>
  </r>
  <r>
    <s v="16"/>
    <s v="MXG"/>
    <n v="2531"/>
    <x v="6"/>
    <s v="Freight"/>
    <s v="FREIGHTFG-R-2190LE26.M19"/>
    <x v="1912"/>
    <n v="58162"/>
    <s v="ABRIL"/>
    <d v="2026-04-17T00:00:00"/>
    <s v="3483-6051257"/>
    <s v="OTRO"/>
    <s v="LAND EXPO"/>
    <s v="4XD5707"/>
    <n v="0"/>
    <n v="0"/>
    <n v="5197"/>
    <n v="0"/>
    <n v="0"/>
    <n v="5197"/>
    <s v="USD"/>
    <n v="5197"/>
    <d v="2026-04-11T00:00:00"/>
    <s v="JOHNSON ELECTRIC GROUP MEXICO, S. DE R.L.C.V."/>
    <s v="USA"/>
    <s v="USA"/>
    <s v="SAIA-BURGESS AUTOMOTIVE ACTUATORS"/>
    <s v="M19"/>
    <s v="O"/>
    <s v="LAND EXPO"/>
    <s v="59210003"/>
    <s v="NO COMMENTS"/>
    <m/>
    <m/>
    <s v="16"/>
    <s v="SI"/>
    <n v="5197"/>
    <s v="SI"/>
    <m/>
    <m/>
    <m/>
  </r>
  <r>
    <s v="16"/>
    <s v="MXG"/>
    <n v="2532"/>
    <x v="6"/>
    <s v="Freight"/>
    <s v="FREIGHTRM-J-1320LI26- M23"/>
    <x v="1913"/>
    <n v="58163"/>
    <s v="ABRIL"/>
    <d v="2026-04-17T00:00:00"/>
    <s v="3483-6051257"/>
    <s v="OTRO"/>
    <s v="LOCAL MOV"/>
    <s v="OTRO"/>
    <n v="0"/>
    <n v="0"/>
    <n v="150"/>
    <n v="0"/>
    <n v="0"/>
    <n v="150"/>
    <s v="USD"/>
    <n v="150"/>
    <d v="2026-04-13T00:00:00"/>
    <s v="JOHNSON ELECTRIC GROUP MEXICO, S. DE R.L.C.V."/>
    <s v="USA"/>
    <s v="USA"/>
    <s v="TDS FORWARDING"/>
    <s v="M23"/>
    <s v="I"/>
    <s v="LAND IMPO"/>
    <s v="67110002"/>
    <s v="NO COMMENTS"/>
    <m/>
    <m/>
    <s v="16"/>
    <s v="NO"/>
    <n v="0"/>
    <s v="NO"/>
    <m/>
    <m/>
    <m/>
  </r>
  <r>
    <s v="16"/>
    <s v="MXG"/>
    <n v="2533"/>
    <x v="15"/>
    <s v="Freight"/>
    <s v="FREIGHTFG-V-044-V1E26-M01"/>
    <x v="1914"/>
    <s v="MX-1111"/>
    <s v="ABRIL"/>
    <d v="2026-04-11T00:00:00"/>
    <s v="26-730-3658-6002520"/>
    <s v="NISSAN"/>
    <s v="SEA IMPO"/>
    <s v="LIGERO"/>
    <n v="0"/>
    <n v="0"/>
    <n v="6300"/>
    <n v="1008"/>
    <n v="252"/>
    <n v="7056"/>
    <s v="MXN"/>
    <n v="405.89514375453007"/>
    <d v="2026-04-14T00:00:00"/>
    <s v="JEG"/>
    <s v="ZAC"/>
    <s v="AGS"/>
    <s v="NISSAN"/>
    <s v="M01"/>
    <s v="O"/>
    <s v="LAND EXPO"/>
    <s v="59210003"/>
    <s v="NO COMMENTS"/>
    <m/>
    <m/>
    <s v="16"/>
    <s v="NO"/>
    <n v="0"/>
    <s v="NO"/>
    <m/>
    <m/>
    <m/>
  </r>
  <r>
    <s v="16"/>
    <s v="MXG"/>
    <n v="2534"/>
    <x v="15"/>
    <s v="Freight"/>
    <s v="FREIGHTFG-V-041-V1E26-M46.1"/>
    <x v="1915"/>
    <s v="MX-1112"/>
    <s v="ABRIL"/>
    <d v="2026-04-13T00:00:00"/>
    <s v="26-730-3658-6002501"/>
    <s v="CONTINENTAL"/>
    <s v="SEA IMPO"/>
    <s v="RABON"/>
    <n v="0"/>
    <n v="0"/>
    <n v="12100"/>
    <n v="1936"/>
    <n v="484"/>
    <n v="13552"/>
    <s v="MXN"/>
    <n v="779.57638721108151"/>
    <d v="2026-04-10T00:00:00"/>
    <s v="JEG"/>
    <s v="ZAC"/>
    <s v="SLP"/>
    <s v="CONTINENTAL"/>
    <s v="M46"/>
    <s v="O"/>
    <s v="LAND EXPO"/>
    <s v="59210003"/>
    <s v="NO COMMENTS"/>
    <m/>
    <m/>
    <s v="16"/>
    <s v="NO"/>
    <n v="0"/>
    <s v="NO"/>
    <m/>
    <m/>
    <m/>
  </r>
  <r>
    <s v="16"/>
    <s v="MXG"/>
    <n v="2535"/>
    <x v="15"/>
    <s v="Freight"/>
    <s v="FREIGHTFG-V-041-V1E26-M46.2"/>
    <x v="1916"/>
    <s v="MX-1113"/>
    <s v="ABRIL"/>
    <d v="2026-04-14T00:00:00"/>
    <s v="26-730-3658-6002501"/>
    <s v="CONTINENTAL"/>
    <s v="SEA IMPO"/>
    <s v="RABON"/>
    <n v="0"/>
    <n v="0"/>
    <n v="14500"/>
    <n v="2320"/>
    <n v="580"/>
    <n v="16240"/>
    <s v="MXN"/>
    <n v="934.20310864137866"/>
    <d v="2026-04-15T00:00:00"/>
    <s v="JEG"/>
    <s v="ZAC"/>
    <s v="SLP"/>
    <s v="CONTINENTAL"/>
    <s v="M46"/>
    <s v="O"/>
    <s v="LAND EXPO"/>
    <s v="59210003"/>
    <s v="NO COMMENTS"/>
    <m/>
    <m/>
    <s v="16"/>
    <s v="NO"/>
    <n v="0"/>
    <s v="NO"/>
    <m/>
    <m/>
    <m/>
  </r>
  <r>
    <s v="16"/>
    <s v="MXG"/>
    <n v="2536"/>
    <x v="15"/>
    <s v="Freight"/>
    <s v="FREIGHTRM-M-105-SI26-M19"/>
    <x v="1917"/>
    <s v="CAL-4203"/>
    <s v="ABRIL"/>
    <d v="2026-04-11T00:00:00"/>
    <s v="2616-1690-6005444"/>
    <s v="MSBU8048600"/>
    <s v="SEA IMPO"/>
    <s v="CONTENEDOR"/>
    <n v="0"/>
    <n v="0"/>
    <n v="84750"/>
    <n v="13560"/>
    <n v="3390"/>
    <n v="94920"/>
    <s v="MXN"/>
    <n v="5460.2561005073685"/>
    <s v="VARIAS"/>
    <s v="JE-CHN"/>
    <s v="CHN"/>
    <s v="ZCL"/>
    <s v="JEG"/>
    <s v="M19"/>
    <s v="I"/>
    <s v="SEA IMPO"/>
    <n v="67110003"/>
    <s v="NO COMMENTS"/>
    <m/>
    <m/>
    <s v="16"/>
    <s v="NO"/>
    <n v="0"/>
    <s v="NO"/>
    <m/>
    <m/>
    <m/>
  </r>
  <r>
    <s v="16"/>
    <s v="MXG"/>
    <n v="2537"/>
    <x v="15"/>
    <s v="Freight"/>
    <s v="FREIGHTRM-M-099-SI26-M19"/>
    <x v="1918"/>
    <s v="CAL-4200"/>
    <s v="ABRIL"/>
    <d v="2026-04-10T00:00:00"/>
    <s v="2616-1690-6005438"/>
    <s v="OOCU9689709"/>
    <s v="SEA IMPO"/>
    <s v="CONTENEDOR"/>
    <n v="0"/>
    <n v="0"/>
    <n v="69750"/>
    <n v="11160"/>
    <n v="2790"/>
    <n v="78120"/>
    <s v="MXN"/>
    <n v="4493.8390915680111"/>
    <s v="VARIAS"/>
    <s v="JE-CHN"/>
    <s v="CHN"/>
    <s v="ZCL"/>
    <s v="JEG"/>
    <s v="M19"/>
    <s v="I"/>
    <s v="SEA IMPO"/>
    <n v="67110003"/>
    <s v="NO COMMENTS"/>
    <m/>
    <m/>
    <s v="16"/>
    <s v="NO"/>
    <n v="0"/>
    <s v="NO"/>
    <m/>
    <m/>
    <m/>
  </r>
  <r>
    <s v="16"/>
    <s v="MXG"/>
    <n v="2538"/>
    <x v="15"/>
    <s v="Freight"/>
    <s v="FREIGHTRM-M-097-SI26-M19"/>
    <x v="1919"/>
    <s v="CAL-4201"/>
    <s v="ABRIL"/>
    <d v="2026-04-10T00:00:00"/>
    <s v="2616-1690-6005449"/>
    <s v="OOCU8414862"/>
    <s v="SEA IMPO"/>
    <s v="CONTENEDOR"/>
    <n v="0"/>
    <n v="0"/>
    <n v="36750"/>
    <n v="5880"/>
    <n v="1470"/>
    <n v="41160"/>
    <s v="MXN"/>
    <n v="2367.7216719014255"/>
    <s v="VARIAS"/>
    <s v="JE-CHN"/>
    <s v="CHN"/>
    <s v="ZCL"/>
    <s v="JEG"/>
    <s v="M19"/>
    <s v="I"/>
    <s v="SEA IMPO"/>
    <n v="67110003"/>
    <s v="NO COMMENTS"/>
    <m/>
    <m/>
    <s v="16"/>
    <s v="NO"/>
    <n v="0"/>
    <s v="NO"/>
    <m/>
    <m/>
    <m/>
  </r>
  <r>
    <s v="16"/>
    <s v="MXG"/>
    <n v="2539"/>
    <x v="15"/>
    <s v="Freight"/>
    <s v="FREIGHTRM-M-098-SI26-M19"/>
    <x v="1920"/>
    <s v="CAL-4202"/>
    <s v="ABRIL"/>
    <d v="2026-04-10T00:00:00"/>
    <s v="2616-1690-6005437"/>
    <s v="CSNU8536860"/>
    <s v="SEA IMPO"/>
    <s v="CONTENEDOR"/>
    <n v="0"/>
    <n v="0"/>
    <n v="36750"/>
    <n v="5880"/>
    <n v="1470"/>
    <n v="41160"/>
    <s v="MXN"/>
    <n v="2367.7216719014255"/>
    <s v="VARIAS"/>
    <s v="JE-CHN"/>
    <s v="CHN"/>
    <s v="ZCL"/>
    <s v="JEG"/>
    <s v="M19"/>
    <s v="I"/>
    <s v="SEA IMPO"/>
    <n v="67110003"/>
    <s v="NO COMMENTS"/>
    <m/>
    <m/>
    <s v="16"/>
    <s v="NO"/>
    <n v="0"/>
    <s v="NO"/>
    <m/>
    <m/>
    <m/>
  </r>
  <r>
    <s v="16"/>
    <s v="MXG"/>
    <n v="2540"/>
    <x v="15"/>
    <s v="Freight"/>
    <s v="FREIGHTRM-M-107-SI26-M19"/>
    <x v="1921"/>
    <s v="CAL-4212"/>
    <s v="ABRIL"/>
    <d v="2026-04-16T00:00:00"/>
    <s v="2616-1690-6006459"/>
    <s v="FBIU5071920"/>
    <s v="SEA IMPO"/>
    <s v="CONTENEDOR"/>
    <n v="0"/>
    <n v="0"/>
    <n v="38750"/>
    <n v="6200"/>
    <n v="1550"/>
    <n v="43400"/>
    <s v="MXN"/>
    <n v="2496.5772730933395"/>
    <s v="VARIAS"/>
    <s v="JE-CHN"/>
    <s v="CHN"/>
    <s v="ZCL"/>
    <s v="JEG"/>
    <s v="M19"/>
    <s v="I"/>
    <s v="SEA IMPO"/>
    <n v="67110003"/>
    <s v="NO COMMENTS"/>
    <m/>
    <m/>
    <s v="16"/>
    <s v="NO"/>
    <n v="0"/>
    <s v="NO"/>
    <m/>
    <m/>
    <m/>
  </r>
  <r>
    <s v="16"/>
    <s v="MXG"/>
    <n v="2541"/>
    <x v="7"/>
    <s v="STORAGE"/>
    <s v="STORAGEFG-R-2186LE26.M19"/>
    <x v="1922"/>
    <n v="147424"/>
    <s v="ABRIL"/>
    <d v="2026-04-15T00:00:00"/>
    <m/>
    <s v="OTRO"/>
    <s v="LAND IMPO"/>
    <s v="OTRO"/>
    <n v="0"/>
    <n v="0"/>
    <n v="119"/>
    <n v="0"/>
    <n v="0"/>
    <n v="119"/>
    <s v="USD"/>
    <n v="119"/>
    <s v="VARIAS"/>
    <s v="LDO"/>
    <s v="LDO"/>
    <s v="ZCL"/>
    <s v="JOHNSON MX"/>
    <s v="M19"/>
    <s v="O"/>
    <s v="LAND EXPO"/>
    <n v="75640000"/>
    <s v="NO COMMENTS"/>
    <m/>
    <m/>
    <s v="16"/>
    <s v="NO"/>
    <n v="0"/>
    <s v="NO"/>
    <m/>
    <m/>
    <m/>
  </r>
  <r>
    <s v="16"/>
    <s v="MXG"/>
    <n v="2542"/>
    <x v="7"/>
    <s v="STORAGE"/>
    <s v="STORAGEFG-R-2186LE26.M19"/>
    <x v="1922"/>
    <n v="147428"/>
    <s v="ABRIL"/>
    <d v="2026-04-15T00:00:00"/>
    <m/>
    <s v="OTRO"/>
    <s v="LAND IMPO"/>
    <s v="OTRO"/>
    <n v="0"/>
    <n v="0"/>
    <n v="29.7"/>
    <n v="0"/>
    <n v="0"/>
    <n v="29.7"/>
    <s v="USD"/>
    <n v="29.7"/>
    <s v="VARIAS"/>
    <s v="LDO"/>
    <s v="LDO"/>
    <s v="ZCL"/>
    <s v="JOHNSON MX"/>
    <s v="M19"/>
    <s v="O"/>
    <s v="LAND EXPO"/>
    <n v="75640000"/>
    <s v="NO COMMENTS"/>
    <m/>
    <m/>
    <s v="16"/>
    <s v="NO"/>
    <n v="0"/>
    <s v="NO"/>
    <m/>
    <m/>
    <m/>
  </r>
  <r>
    <s v="16"/>
    <s v="MXG"/>
    <n v="2543"/>
    <x v="7"/>
    <s v="STORAGE"/>
    <s v="STORAGEFG-R-2186LE26.M19"/>
    <x v="1922"/>
    <n v="147431"/>
    <s v="ABRIL"/>
    <d v="2026-04-15T00:00:00"/>
    <m/>
    <s v="OTRO"/>
    <s v="LAND IMPO"/>
    <s v="OTRO"/>
    <n v="0"/>
    <n v="0"/>
    <n v="29.7"/>
    <n v="0"/>
    <n v="0"/>
    <n v="29.7"/>
    <s v="USD"/>
    <n v="29.7"/>
    <s v="VARIAS"/>
    <s v="LDO"/>
    <s v="LDO"/>
    <s v="ZCL"/>
    <s v="JOHNSON MX"/>
    <s v="M19"/>
    <s v="O"/>
    <s v="LAND EXPO"/>
    <n v="75640000"/>
    <s v="NO COMMENTS"/>
    <m/>
    <m/>
    <s v="16"/>
    <s v="NO"/>
    <n v="0"/>
    <s v="NO"/>
    <m/>
    <m/>
    <m/>
  </r>
  <r>
    <s v="16"/>
    <s v="MXG"/>
    <n v="2544"/>
    <x v="7"/>
    <s v="STORAGE"/>
    <s v="STORAGEFG-R-2176LE25.M19"/>
    <x v="1681"/>
    <n v="147435"/>
    <s v="ABRIL"/>
    <d v="2026-04-15T00:00:00"/>
    <m/>
    <s v="OTRO"/>
    <s v="LAND IMPO"/>
    <s v="OTRO"/>
    <n v="0"/>
    <n v="0"/>
    <n v="37.4"/>
    <n v="0"/>
    <n v="0"/>
    <n v="37.4"/>
    <s v="USD"/>
    <n v="37.4"/>
    <s v="VARIAS"/>
    <s v="LDO"/>
    <s v="LDO"/>
    <s v="ZCL"/>
    <s v="JOHNSON MX"/>
    <s v="M19"/>
    <s v="O"/>
    <s v="LAND EXPO"/>
    <n v="75640000"/>
    <s v="NO COMMENTS"/>
    <m/>
    <m/>
    <s v="16"/>
    <s v="NO"/>
    <n v="0"/>
    <s v="NO"/>
    <m/>
    <m/>
    <m/>
  </r>
  <r>
    <s v="16"/>
    <s v="MXG"/>
    <n v="2545"/>
    <x v="7"/>
    <s v="STORAGE"/>
    <s v="STORAGEFG-R-2180LE25.M19"/>
    <x v="1788"/>
    <n v="147450"/>
    <s v="ABRIL"/>
    <d v="2026-04-17T00:00:00"/>
    <m/>
    <s v="6191085"/>
    <s v="LAND IMPO"/>
    <s v="OTRO"/>
    <n v="0"/>
    <n v="0"/>
    <n v="31.5"/>
    <n v="0"/>
    <n v="0"/>
    <n v="31.5"/>
    <s v="USD"/>
    <n v="31.5"/>
    <s v="VARIAS"/>
    <s v="LDO"/>
    <s v="LDO"/>
    <s v="ZCL"/>
    <s v="JOHNSON MX"/>
    <s v="M19"/>
    <s v="O"/>
    <s v="LAND EXPO"/>
    <n v="75640000"/>
    <s v="NO COMMENTS"/>
    <m/>
    <m/>
    <s v="16"/>
    <s v="NO"/>
    <n v="0"/>
    <s v="NO"/>
    <m/>
    <m/>
    <m/>
  </r>
  <r>
    <s v="16"/>
    <s v="MXG"/>
    <n v="2546"/>
    <x v="7"/>
    <s v="STORAGE"/>
    <s v="STORAGEFG-R-2180LE25.M19"/>
    <x v="1788"/>
    <n v="147451"/>
    <s v="ABRIL"/>
    <d v="2026-04-17T00:00:00"/>
    <m/>
    <s v="OTRO"/>
    <s v="LAND IMPO"/>
    <s v="OTRO"/>
    <n v="0"/>
    <n v="0"/>
    <n v="31.5"/>
    <n v="0"/>
    <n v="0"/>
    <n v="31.5"/>
    <s v="USD"/>
    <n v="31.5"/>
    <s v="VARIAS"/>
    <s v="LDO"/>
    <s v="LDO"/>
    <s v="ZCL"/>
    <s v="JOHNSON MX"/>
    <s v="M19"/>
    <s v="O"/>
    <s v="LAND EXPO"/>
    <n v="75640000"/>
    <s v="NO COMMENTS"/>
    <m/>
    <m/>
    <s v="16"/>
    <s v="NO"/>
    <n v="0"/>
    <s v="NO"/>
    <m/>
    <m/>
    <m/>
  </r>
  <r>
    <s v="16"/>
    <s v="MXG"/>
    <n v="2547"/>
    <x v="7"/>
    <s v="STORAGE"/>
    <s v="STORAGEFG-R-2180LE25.M19"/>
    <x v="1788"/>
    <n v="147457"/>
    <s v="ABRIL"/>
    <d v="2026-04-17T00:00:00"/>
    <m/>
    <s v="OTRO"/>
    <s v="LAND IMPO"/>
    <s v="OTRO"/>
    <n v="0"/>
    <n v="0"/>
    <n v="100.6"/>
    <n v="0"/>
    <n v="0"/>
    <n v="100.6"/>
    <s v="USD"/>
    <n v="100.6"/>
    <s v="VARIAS"/>
    <s v="LDO"/>
    <s v="LDO"/>
    <s v="ZCL"/>
    <s v="JOHNSON MX"/>
    <s v="M19"/>
    <s v="O"/>
    <s v="LAND EXPO"/>
    <n v="75640000"/>
    <s v="NO COMMENTS"/>
    <m/>
    <m/>
    <s v="16"/>
    <s v="NO"/>
    <n v="0"/>
    <s v="NO"/>
    <m/>
    <m/>
    <m/>
  </r>
  <r>
    <s v="16"/>
    <s v="MXG"/>
    <n v="2548"/>
    <x v="7"/>
    <s v="STORAGE"/>
    <s v="STORAGEFG-R-2180LE25.M46-M45-2"/>
    <x v="1923"/>
    <n v="147461"/>
    <s v="ABRIL"/>
    <d v="2026-04-17T00:00:00"/>
    <m/>
    <s v="H06059"/>
    <s v="LAND IMPO"/>
    <s v="OTRO"/>
    <n v="0"/>
    <n v="0"/>
    <n v="95.5"/>
    <n v="0"/>
    <n v="0"/>
    <n v="95.5"/>
    <s v="USD"/>
    <n v="95.5"/>
    <s v="VARIAS"/>
    <s v="LDO"/>
    <s v="LDO"/>
    <s v="ZCL"/>
    <s v="JOHNSON MX"/>
    <s v="M46"/>
    <s v="O"/>
    <s v="LAND EXPO"/>
    <n v="75640000"/>
    <s v="NO COMMENTS"/>
    <m/>
    <m/>
    <s v="16"/>
    <s v="NO"/>
    <n v="0"/>
    <s v="NO"/>
    <m/>
    <m/>
    <m/>
  </r>
  <r>
    <s v="16"/>
    <s v="MXG"/>
    <n v="2549"/>
    <x v="7"/>
    <s v="STORAGE"/>
    <s v="STORAGEFG-R-2184LE25.M19"/>
    <x v="1775"/>
    <n v="147463"/>
    <s v="ABRIL"/>
    <d v="2026-04-17T00:00:00"/>
    <m/>
    <n v="561367"/>
    <s v="LAND IMPO"/>
    <s v="OTRO"/>
    <n v="0"/>
    <n v="0"/>
    <n v="14.5"/>
    <n v="0"/>
    <n v="0"/>
    <n v="14.5"/>
    <s v="USD"/>
    <n v="14.5"/>
    <s v="VARIAS"/>
    <s v="LDO"/>
    <s v="LDO"/>
    <s v="ZCL"/>
    <s v="JOHNSON MX"/>
    <s v="M19"/>
    <s v="O"/>
    <s v="LAND EXPO"/>
    <n v="75640000"/>
    <s v="NO COMMENTS"/>
    <m/>
    <m/>
    <s v="16"/>
    <s v="NO"/>
    <n v="0"/>
    <s v="NO"/>
    <m/>
    <m/>
    <m/>
  </r>
  <r>
    <s v="16"/>
    <s v="MXG"/>
    <n v="2550"/>
    <x v="8"/>
    <s v="FREIGHT "/>
    <s v="FREIGHT RM-A-037-SI26-M19-L"/>
    <x v="1763"/>
    <n v="5028"/>
    <s v="ABRIL"/>
    <d v="2026-04-15T00:00:00"/>
    <m/>
    <s v="OTRO"/>
    <s v="LAND IMPO"/>
    <s v="CARGA SUELTA "/>
    <n v="0"/>
    <n v="0"/>
    <n v="27750"/>
    <n v="4440"/>
    <n v="1110"/>
    <n v="31080"/>
    <s v="MXN"/>
    <n v="1787.8714665378109"/>
    <s v="SE QUEDA EN PATIO MANIOBRAS - ESTADIA - HASTA QUE EL PERSONAL DE JOHNSON INDIQUE SALIR A RUTA"/>
    <s v="MAERSK FELIXSTOWE"/>
    <s v="ALT"/>
    <s v="ZAC"/>
    <s v="JEG"/>
    <s v="M19"/>
    <s v="I"/>
    <s v="SEA IMPO"/>
    <n v="67110003"/>
    <s v="NO COMMENTS"/>
    <m/>
    <m/>
    <s v="16"/>
    <s v="NO"/>
    <n v="0"/>
    <s v="NO"/>
    <m/>
    <m/>
    <m/>
  </r>
  <r>
    <s v="16"/>
    <s v="MXG"/>
    <n v="2551"/>
    <x v="8"/>
    <s v="FREIGHT "/>
    <s v="FREIGHT RM-A-041-SI26-M19-L"/>
    <x v="1765"/>
    <n v="5028"/>
    <s v="ABRIL"/>
    <d v="2026-04-15T00:00:00"/>
    <m/>
    <s v="OTRO"/>
    <s v="LAND IMPO"/>
    <s v="CARGA SUELTA "/>
    <n v="0"/>
    <n v="0"/>
    <n v="0"/>
    <n v="0"/>
    <n v="0"/>
    <n v="0"/>
    <s v="MXN"/>
    <n v="0"/>
    <s v="SE QUEDA EN PATIO MANIOBRAS - ESTADIA - HASTA QUE EL PERSONAL DE JOHNSON INDIQUE SALIR A RUTA"/>
    <s v="MAERSK FELIXSTOWE"/>
    <s v="ALT"/>
    <s v="ZAC"/>
    <s v="JEG"/>
    <s v="M19"/>
    <s v="I"/>
    <s v="SEA IMPO"/>
    <n v="67110003"/>
    <s v="NO COMMENTS"/>
    <m/>
    <m/>
    <s v="16"/>
    <s v="NO"/>
    <n v="0"/>
    <s v="NO"/>
    <m/>
    <m/>
    <m/>
  </r>
  <r>
    <s v="16"/>
    <s v="MXG"/>
    <n v="2552"/>
    <x v="19"/>
    <s v="FREIGHT "/>
    <s v="FREIGHT RM-J-1324LI26-M01"/>
    <x v="1924"/>
    <s v="9535671-1"/>
    <s v="ABRIL"/>
    <d v="2026-04-16T00:00:00"/>
    <m/>
    <n v="6182359"/>
    <s v="LAND IMPO"/>
    <s v="OTRO"/>
    <n v="0"/>
    <n v="0"/>
    <n v="995"/>
    <n v="0"/>
    <n v="0"/>
    <n v="995"/>
    <s v="USD"/>
    <n v="995"/>
    <s v="VARIAS"/>
    <s v="MDS"/>
    <s v="USA"/>
    <s v="USA"/>
    <s v="KAUTEX OF GEORGIA INC."/>
    <s v="M01"/>
    <s v="I"/>
    <s v="LAND IMPO"/>
    <s v="67110002"/>
    <s v="NO COMMENTS"/>
    <m/>
    <m/>
    <s v="16"/>
    <s v="NO"/>
    <n v="0"/>
    <s v="NO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5A588-DDE3-43CA-B64F-B1456CCC7536}" name="PivotTable1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241" firstHeaderRow="2" firstDataRow="2" firstDataCol="2"/>
  <pivotFields count="41">
    <pivotField compact="0" outline="0" showAll="0"/>
    <pivotField compact="0" outline="0" showAll="0"/>
    <pivotField compact="0" outline="0" showAll="0"/>
    <pivotField axis="axisRow" compact="0" outline="0" showAll="0">
      <items count="25">
        <item x="9"/>
        <item x="0"/>
        <item x="10"/>
        <item x="23"/>
        <item x="20"/>
        <item x="12"/>
        <item x="16"/>
        <item x="13"/>
        <item x="1"/>
        <item x="17"/>
        <item x="22"/>
        <item x="2"/>
        <item x="14"/>
        <item x="3"/>
        <item x="4"/>
        <item x="15"/>
        <item x="5"/>
        <item x="18"/>
        <item x="6"/>
        <item x="21"/>
        <item x="7"/>
        <item x="11"/>
        <item x="8"/>
        <item x="19"/>
        <item t="default"/>
      </items>
    </pivotField>
    <pivotField compact="0" outline="0" showAll="0"/>
    <pivotField compact="0" outline="0" showAll="0"/>
    <pivotField axis="axisRow" compact="0" outline="0" showAll="0">
      <items count="1926">
        <item h="1" x="1412"/>
        <item h="1" x="1446"/>
        <item h="1" x="1827"/>
        <item h="1" x="1515"/>
        <item h="1" x="1882"/>
        <item h="1" x="1028"/>
        <item h="1" x="1350"/>
        <item h="1" x="1031"/>
        <item h="1" x="1120"/>
        <item h="1" x="1030"/>
        <item h="1" x="1121"/>
        <item h="1" x="1128"/>
        <item h="1" x="1158"/>
        <item h="1" x="1545"/>
        <item h="1" x="1027"/>
        <item h="1" x="1114"/>
        <item h="1" x="1115"/>
        <item h="1" x="1107"/>
        <item h="1" x="1026"/>
        <item h="1" x="1549"/>
        <item h="1" x="1116"/>
        <item h="1" x="1025"/>
        <item h="1" x="1106"/>
        <item h="1" x="1029"/>
        <item h="1" x="1117"/>
        <item h="1" x="1118"/>
        <item h="1" x="1119"/>
        <item h="1" x="1546"/>
        <item h="1" x="1548"/>
        <item h="1" x="1615"/>
        <item h="1" x="1551"/>
        <item h="1" x="1754"/>
        <item h="1" x="1553"/>
        <item h="1" x="1893"/>
        <item h="1" x="1616"/>
        <item h="1" x="1554"/>
        <item h="1" x="1547"/>
        <item h="1" x="1555"/>
        <item h="1" x="1902"/>
        <item h="1" x="1602"/>
        <item h="1" x="1903"/>
        <item h="1" x="1767"/>
        <item h="1" x="1603"/>
        <item h="1" x="1768"/>
        <item h="1" x="1557"/>
        <item h="1" x="1870"/>
        <item h="1" x="1597"/>
        <item h="1" x="1770"/>
        <item h="1" x="1598"/>
        <item h="1" x="1599"/>
        <item h="1" x="1558"/>
        <item h="1" x="1613"/>
        <item h="1" x="1559"/>
        <item h="1" x="1611"/>
        <item h="1" x="1612"/>
        <item h="1" x="1610"/>
        <item h="1" x="1601"/>
        <item h="1" x="1614"/>
        <item h="1" x="1561"/>
        <item h="1" x="1562"/>
        <item h="1" x="1896"/>
        <item h="1" x="1880"/>
        <item h="1" x="1801"/>
        <item h="1" x="692"/>
        <item h="1" x="1342"/>
        <item h="1" x="121"/>
        <item h="1" x="649"/>
        <item h="1" x="603"/>
        <item h="1" x="123"/>
        <item h="1" x="854"/>
        <item h="1" x="869"/>
        <item h="1" x="310"/>
        <item h="1" x="551"/>
        <item h="1" x="573"/>
        <item h="1" x="617"/>
        <item h="1" x="736"/>
        <item h="1" x="740"/>
        <item h="1" x="738"/>
        <item h="1" x="737"/>
        <item h="1" x="739"/>
        <item h="1" x="1057"/>
        <item h="1" x="1042"/>
        <item h="1" x="1059"/>
        <item h="1" x="1052"/>
        <item h="1" x="1044"/>
        <item h="1" x="1050"/>
        <item h="1" x="1051"/>
        <item h="1" x="1049"/>
        <item h="1" x="1048"/>
        <item h="1" x="1055"/>
        <item h="1" x="1045"/>
        <item h="1" x="1056"/>
        <item h="1" x="1043"/>
        <item h="1" x="1046"/>
        <item h="1" x="1047"/>
        <item h="1" x="1058"/>
        <item h="1" x="1053"/>
        <item h="1" x="1054"/>
        <item h="1" x="1177"/>
        <item h="1" x="1175"/>
        <item h="1" x="1176"/>
        <item h="1" x="1173"/>
        <item h="1" x="1174"/>
        <item h="1" x="1172"/>
        <item h="1" x="1171"/>
        <item h="1" x="1179"/>
        <item h="1" x="1292"/>
        <item h="1" x="1631"/>
        <item h="1" x="1630"/>
        <item h="1" x="616"/>
        <item h="1" x="227"/>
        <item h="1" x="648"/>
        <item h="1" x="620"/>
        <item h="1" x="1227"/>
        <item h="1" x="267"/>
        <item h="1" x="251"/>
        <item h="1" x="532"/>
        <item h="1" x="425"/>
        <item h="1" x="538"/>
        <item h="1" x="867"/>
        <item h="1" x="760"/>
        <item h="1" x="868"/>
        <item h="1" x="763"/>
        <item h="1" x="730"/>
        <item h="1" x="731"/>
        <item h="1" x="764"/>
        <item h="1" x="992"/>
        <item h="1" x="844"/>
        <item h="1" x="1578"/>
        <item h="1" x="985"/>
        <item h="1" x="984"/>
        <item h="1" x="997"/>
        <item h="1" x="965"/>
        <item h="1" x="998"/>
        <item h="1" x="964"/>
        <item h="1" x="1365"/>
        <item h="1" x="969"/>
        <item h="1" x="1039"/>
        <item h="1" x="1364"/>
        <item h="1" x="1203"/>
        <item h="1" x="1761"/>
        <item h="1" x="1343"/>
        <item h="1" x="1762"/>
        <item h="1" x="1370"/>
        <item h="1" x="1200"/>
        <item h="1" x="1038"/>
        <item h="1" x="1226"/>
        <item h="1" x="1344"/>
        <item h="1" x="1584"/>
        <item h="1" x="1531"/>
        <item h="1" x="1583"/>
        <item h="1" x="1533"/>
        <item h="1" x="1737"/>
        <item h="1" x="1487"/>
        <item h="1" x="1347"/>
        <item h="1" x="1066"/>
        <item h="1" x="1784"/>
        <item h="1" x="1537"/>
        <item h="1" x="619"/>
        <item h="1" x="1651"/>
        <item h="1" x="1828"/>
        <item h="1" x="1861"/>
        <item h="1" x="114"/>
        <item h="1" x="220"/>
        <item h="1" x="228"/>
        <item h="1" x="113"/>
        <item h="1" x="224"/>
        <item h="1" x="568"/>
        <item h="1" x="235"/>
        <item h="1" x="1586"/>
        <item h="1" x="352"/>
        <item h="1" x="238"/>
        <item h="1" x="1587"/>
        <item h="1" x="353"/>
        <item h="1" x="777"/>
        <item h="1" x="239"/>
        <item h="1" x="1585"/>
        <item h="1" x="236"/>
        <item h="1" x="354"/>
        <item h="1" x="569"/>
        <item h="1" x="534"/>
        <item h="1" x="621"/>
        <item h="1" x="17"/>
        <item h="1" x="864"/>
        <item h="1" x="226"/>
        <item h="1" x="225"/>
        <item h="1" x="237"/>
        <item h="1" x="276"/>
        <item h="1" x="842"/>
        <item h="1" x="762"/>
        <item h="1" x="966"/>
        <item h="1" x="967"/>
        <item h="1" x="1195"/>
        <item h="1" x="1336"/>
        <item h="1" x="1337"/>
        <item h="1" x="1363"/>
        <item h="1" x="1645"/>
        <item h="1" x="1646"/>
        <item h="1" x="1857"/>
        <item h="1" x="1147"/>
        <item h="1" x="580"/>
        <item h="1" x="1402"/>
        <item h="1" x="342"/>
        <item h="1" x="204"/>
        <item h="1" x="207"/>
        <item h="1" x="4"/>
        <item h="1" x="579"/>
        <item h="1" x="900"/>
        <item h="1" x="902"/>
        <item h="1" x="209"/>
        <item h="1" x="524"/>
        <item h="1" x="528"/>
        <item h="1" x="525"/>
        <item h="1" x="527"/>
        <item h="1" x="647"/>
        <item h="1" x="526"/>
        <item h="1" x="753"/>
        <item h="1" x="957"/>
        <item h="1" x="1400"/>
        <item h="1" x="1082"/>
        <item h="1" x="956"/>
        <item h="1" x="1192"/>
        <item h="1" x="1331"/>
        <item h="1" x="1330"/>
        <item h="1" x="1440"/>
        <item h="1" x="1786"/>
        <item h="1" x="1524"/>
        <item h="1" x="1644"/>
        <item h="1" x="1643"/>
        <item h="1" x="1732"/>
        <item h="1" x="1855"/>
        <item x="1489"/>
        <item x="1510"/>
        <item x="1624"/>
        <item x="1034"/>
        <item x="727"/>
        <item x="1407"/>
        <item x="1035"/>
        <item x="726"/>
        <item x="1036"/>
        <item x="602"/>
        <item x="106"/>
        <item x="108"/>
        <item x="487"/>
        <item x="107"/>
        <item x="488"/>
        <item x="103"/>
        <item x="483"/>
        <item x="601"/>
        <item x="484"/>
        <item x="485"/>
        <item x="486"/>
        <item x="1037"/>
        <item x="1274"/>
        <item x="489"/>
        <item x="491"/>
        <item x="109"/>
        <item x="101"/>
        <item x="490"/>
        <item x="492"/>
        <item x="102"/>
        <item x="105"/>
        <item x="345"/>
        <item x="95"/>
        <item x="344"/>
        <item x="493"/>
        <item x="494"/>
        <item x="104"/>
        <item x="343"/>
        <item x="72"/>
        <item x="73"/>
        <item x="75"/>
        <item x="76"/>
        <item x="77"/>
        <item x="78"/>
        <item x="54"/>
        <item x="74"/>
        <item x="79"/>
        <item x="595"/>
        <item x="82"/>
        <item x="55"/>
        <item x="83"/>
        <item x="84"/>
        <item x="271"/>
        <item x="81"/>
        <item x="80"/>
        <item x="596"/>
        <item x="87"/>
        <item x="88"/>
        <item x="597"/>
        <item x="89"/>
        <item x="90"/>
        <item x="86"/>
        <item x="91"/>
        <item x="92"/>
        <item x="93"/>
        <item x="272"/>
        <item x="275"/>
        <item x="273"/>
        <item x="274"/>
        <item x="434"/>
        <item x="471"/>
        <item x="472"/>
        <item x="473"/>
        <item x="470"/>
        <item x="463"/>
        <item x="435"/>
        <item x="583"/>
        <item x="566"/>
        <item x="584"/>
        <item x="585"/>
        <item x="586"/>
        <item x="587"/>
        <item x="565"/>
        <item x="711"/>
        <item x="712"/>
        <item x="1273"/>
        <item x="714"/>
        <item x="715"/>
        <item x="677"/>
        <item x="716"/>
        <item x="713"/>
        <item x="720"/>
        <item x="719"/>
        <item x="721"/>
        <item x="862"/>
        <item x="718"/>
        <item x="788"/>
        <item x="1272"/>
        <item x="789"/>
        <item x="860"/>
        <item x="787"/>
        <item x="717"/>
        <item x="863"/>
        <item x="882"/>
        <item x="883"/>
        <item x="884"/>
        <item x="885"/>
        <item x="861"/>
        <item x="886"/>
        <item x="887"/>
        <item x="1014"/>
        <item x="1015"/>
        <item x="1271"/>
        <item x="1016"/>
        <item x="1017"/>
        <item x="1018"/>
        <item x="1270"/>
        <item x="1019"/>
        <item x="1130"/>
        <item x="1131"/>
        <item x="1132"/>
        <item x="1148"/>
        <item x="1149"/>
        <item x="932"/>
        <item x="1269"/>
        <item x="1223"/>
        <item x="1150"/>
        <item x="1221"/>
        <item x="1151"/>
        <item x="1152"/>
        <item x="1153"/>
        <item x="1155"/>
        <item x="1222"/>
        <item x="1074"/>
        <item x="1268"/>
        <item x="1182"/>
        <item x="1249"/>
        <item x="1250"/>
        <item x="1251"/>
        <item x="1380"/>
        <item x="1381"/>
        <item x="1361"/>
        <item x="1382"/>
        <item x="1183"/>
        <item x="1362"/>
        <item x="1253"/>
        <item x="1463"/>
        <item x="1476"/>
        <item x="1477"/>
        <item x="1478"/>
        <item x="1462"/>
        <item x="1304"/>
        <item x="1303"/>
        <item x="1626"/>
        <item x="1429"/>
        <item x="1604"/>
        <item x="1757"/>
        <item x="1606"/>
        <item x="1573"/>
        <item x="1607"/>
        <item x="1608"/>
        <item x="1430"/>
        <item x="1632"/>
        <item x="1605"/>
        <item x="1678"/>
        <item x="1679"/>
        <item x="1680"/>
        <item x="1681"/>
        <item x="1511"/>
        <item x="1689"/>
        <item x="1755"/>
        <item x="1682"/>
        <item x="1758"/>
        <item x="1788"/>
        <item x="1771"/>
        <item x="1923"/>
        <item x="1772"/>
        <item x="1773"/>
        <item x="1774"/>
        <item x="1775"/>
        <item x="1756"/>
        <item x="1708"/>
        <item x="1922"/>
        <item x="1908"/>
        <item x="1909"/>
        <item x="1910"/>
        <item x="1911"/>
        <item x="1912"/>
        <item x="1709"/>
        <item h="1" x="387"/>
        <item h="1" x="918"/>
        <item h="1" x="1418"/>
        <item h="1" x="1419"/>
        <item h="1" x="811"/>
        <item h="1" x="1826"/>
        <item h="1" x="296"/>
        <item h="1" x="300"/>
        <item h="1" x="476"/>
        <item h="1" x="588"/>
        <item h="1" x="921"/>
        <item h="1" x="816"/>
        <item h="1" x="475"/>
        <item h="1" x="722"/>
        <item h="1" x="1060"/>
        <item h="1" x="1061"/>
        <item h="1" x="922"/>
        <item h="1" x="590"/>
        <item h="1" x="923"/>
        <item h="1" x="820"/>
        <item h="1" x="924"/>
        <item h="1" x="1065"/>
        <item h="1" x="145"/>
        <item h="1" x="931"/>
        <item h="1" x="1295"/>
        <item h="1" x="375"/>
        <item h="1" x="1291"/>
        <item h="1" x="790"/>
        <item h="1" x="926"/>
        <item h="1" x="928"/>
        <item h="1" x="1073"/>
        <item h="1" x="1481"/>
        <item h="1" x="1384"/>
        <item h="1" x="1178"/>
        <item h="1" x="1254"/>
        <item h="1" x="1021"/>
        <item h="1" x="1156"/>
        <item h="1" x="888"/>
        <item h="1" x="1383"/>
        <item h="1" x="1480"/>
        <item h="1" x="1609"/>
        <item h="1" x="1498"/>
        <item h="1" x="1499"/>
        <item h="1" x="1293"/>
        <item h="1" x="1294"/>
        <item h="1" x="1422"/>
        <item h="1" x="1684"/>
        <item h="1" x="1707"/>
        <item h="1" x="1705"/>
        <item h="1" x="1290"/>
        <item h="1" x="1501"/>
        <item h="1" x="1423"/>
        <item h="1" x="925"/>
        <item h="1" x="1413"/>
        <item h="1" x="1776"/>
        <item h="1" x="1915"/>
        <item h="1" x="1916"/>
        <item h="1" x="1914"/>
        <item h="1" x="1832"/>
        <item h="1" x="1706"/>
        <item h="1" x="1694"/>
        <item h="1" x="1693"/>
        <item h="1" x="146"/>
        <item h="1" x="139"/>
        <item h="1" x="143"/>
        <item h="1" x="134"/>
        <item h="1" x="138"/>
        <item h="1" x="142"/>
        <item h="1" x="144"/>
        <item h="1" x="359"/>
        <item h="1" x="312"/>
        <item h="1" x="325"/>
        <item h="1" x="366"/>
        <item h="1" x="313"/>
        <item h="1" x="316"/>
        <item h="1" x="324"/>
        <item h="1" x="327"/>
        <item h="1" x="147"/>
        <item h="1" x="374"/>
        <item h="1" x="311"/>
        <item h="1" x="618"/>
        <item h="1" x="501"/>
        <item h="1" x="152"/>
        <item h="1" x="382"/>
        <item h="1" x="383"/>
        <item h="1" x="384"/>
        <item h="1" x="1742"/>
        <item h="1" x="71"/>
        <item h="1" x="1"/>
        <item h="1" x="1495"/>
        <item h="1" x="1497"/>
        <item h="1" x="1502"/>
        <item h="1" x="1180"/>
        <item h="1" x="1503"/>
        <item h="1" x="962"/>
        <item h="1" x="963"/>
        <item h="1" x="247"/>
        <item h="1" x="1394"/>
        <item h="1" x="423"/>
        <item h="1" x="289"/>
        <item h="1" x="1345"/>
        <item h="1" x="1396"/>
        <item h="1" x="424"/>
        <item h="1" x="1067"/>
        <item h="1" x="500"/>
        <item h="1" x="770"/>
        <item h="1" x="1395"/>
        <item h="1" x="572"/>
        <item h="1" x="549"/>
        <item h="1" x="801"/>
        <item h="1" x="1668"/>
        <item h="1" x="688"/>
        <item h="1" x="1458"/>
        <item h="1" x="656"/>
        <item h="1" x="706"/>
        <item h="1" x="976"/>
        <item h="1" x="977"/>
        <item h="1" x="735"/>
        <item h="1" x="1089"/>
        <item h="1" x="1264"/>
        <item h="1" x="1090"/>
        <item h="1" x="1265"/>
        <item h="1" x="1232"/>
        <item h="1" x="611"/>
        <item h="1" x="1127"/>
        <item h="1" x="1267"/>
        <item h="1" x="1091"/>
        <item h="1" x="1266"/>
        <item h="1" x="1346"/>
        <item h="1" x="1539"/>
        <item h="1" x="1749"/>
        <item h="1" x="1447"/>
        <item h="1" x="1703"/>
        <item h="1" x="1470"/>
        <item h="1" x="1538"/>
        <item h="1" x="1622"/>
        <item h="1" x="1010"/>
        <item h="1" x="1198"/>
        <item h="1" x="1536"/>
        <item h="1" x="1623"/>
        <item h="1" x="1648"/>
        <item h="1" x="1649"/>
        <item h="1" x="1494"/>
        <item h="1" x="1650"/>
        <item h="1" x="1652"/>
        <item h="1" x="1699"/>
        <item h="1" x="1744"/>
        <item h="1" x="1698"/>
        <item h="1" x="1701"/>
        <item h="1" x="1199"/>
        <item h="1" x="733"/>
        <item h="1" x="1700"/>
        <item h="1" x="1702"/>
        <item h="1" x="1829"/>
        <item h="1" x="1367"/>
        <item h="1" x="1745"/>
        <item h="1" x="614"/>
        <item h="1" x="1540"/>
        <item h="1" x="1390"/>
        <item h="1" x="1389"/>
        <item h="1" x="734"/>
        <item h="1" x="1451"/>
        <item h="1" x="1139"/>
        <item h="1" x="1341"/>
        <item h="1" x="1229"/>
        <item h="1" x="907"/>
        <item h="1" x="1461"/>
        <item h="1" x="615"/>
        <item h="1" x="1459"/>
        <item h="1" x="613"/>
        <item h="1" x="1542"/>
        <item h="1" x="1490"/>
        <item h="1" x="1527"/>
        <item h="1" x="808"/>
        <item h="1" x="1456"/>
        <item h="1" x="1670"/>
        <item h="1" x="908"/>
        <item h="1" x="1460"/>
        <item h="1" x="1233"/>
        <item h="1" x="1338"/>
        <item h="1" x="1575"/>
        <item h="1" x="807"/>
        <item h="1" x="1659"/>
        <item h="1" x="1368"/>
        <item h="1" x="1750"/>
        <item h="1" x="809"/>
        <item h="1" x="1567"/>
        <item h="1" x="1243"/>
        <item h="1" x="1443"/>
        <item h="1" x="1665"/>
        <item h="1" x="909"/>
        <item h="1" x="1541"/>
        <item h="1" x="1392"/>
        <item h="1" x="1574"/>
        <item h="1" x="1871"/>
        <item h="1" x="1391"/>
        <item h="1" x="1041"/>
        <item h="1" x="1550"/>
        <item h="1" x="1393"/>
        <item h="1" x="1666"/>
        <item h="1" x="910"/>
        <item h="1" x="1748"/>
        <item h="1" x="458"/>
        <item h="1" x="1168"/>
        <item h="1" x="1739"/>
        <item h="1" x="1579"/>
        <item h="1" x="1590"/>
        <item h="1" x="1738"/>
        <item h="1" x="1760"/>
        <item h="1" x="1580"/>
        <item h="1" x="1167"/>
        <item h="1" x="1859"/>
        <item h="1" x="1581"/>
        <item h="1" x="1763"/>
        <item h="1" x="0"/>
        <item h="1" x="1411"/>
        <item h="1" x="1858"/>
        <item h="1" x="1169"/>
        <item h="1" x="1881"/>
        <item h="1" x="1170"/>
        <item h="1" x="1873"/>
        <item h="1" x="1765"/>
        <item h="1" x="1276"/>
        <item h="1" x="1664"/>
        <item h="1" x="1410"/>
        <item h="1" x="1872"/>
        <item h="1" x="1759"/>
        <item h="1" x="1791"/>
        <item h="1" x="1792"/>
        <item h="1" x="1793"/>
        <item h="1" x="1795"/>
        <item h="1" x="1796"/>
        <item h="1" x="1797"/>
        <item h="1" x="1884"/>
        <item h="1" x="1794"/>
        <item h="1" x="1803"/>
        <item h="1" x="1799"/>
        <item h="1" x="1800"/>
        <item h="1" x="1802"/>
        <item h="1" x="1804"/>
        <item h="1" x="544"/>
        <item h="1" x="168"/>
        <item h="1" x="167"/>
        <item h="1" x="404"/>
        <item h="1" x="1328"/>
        <item h="1" x="185"/>
        <item h="1" x="169"/>
        <item h="1" x="539"/>
        <item h="1" x="170"/>
        <item h="1" x="198"/>
        <item h="1" x="199"/>
        <item h="1" x="240"/>
        <item h="1" x="171"/>
        <item h="1" x="172"/>
        <item h="1" x="176"/>
        <item h="1" x="542"/>
        <item h="1" x="173"/>
        <item h="1" x="543"/>
        <item h="1" x="175"/>
        <item h="1" x="174"/>
        <item h="1" x="6"/>
        <item h="1" x="7"/>
        <item h="1" x="180"/>
        <item h="1" x="179"/>
        <item h="1" x="178"/>
        <item h="1" x="8"/>
        <item h="1" x="202"/>
        <item h="1" x="205"/>
        <item h="1" x="181"/>
        <item h="1" x="9"/>
        <item h="1" x="10"/>
        <item h="1" x="11"/>
        <item h="1" x="177"/>
        <item h="1" x="183"/>
        <item h="1" x="13"/>
        <item h="1" x="12"/>
        <item h="1" x="190"/>
        <item h="1" x="184"/>
        <item h="1" x="186"/>
        <item h="1" x="187"/>
        <item h="1" x="14"/>
        <item h="1" x="15"/>
        <item h="1" x="16"/>
        <item h="1" x="203"/>
        <item h="1" x="182"/>
        <item h="1" x="188"/>
        <item h="1" x="420"/>
        <item h="1" x="189"/>
        <item h="1" x="2"/>
        <item h="1" x="191"/>
        <item h="1" x="243"/>
        <item h="1" x="242"/>
        <item h="1" x="241"/>
        <item h="1" x="245"/>
        <item h="1" x="244"/>
        <item h="1" x="194"/>
        <item h="1" x="193"/>
        <item h="1" x="200"/>
        <item h="1" x="201"/>
        <item h="1" x="3"/>
        <item h="1" x="246"/>
        <item h="1" x="405"/>
        <item h="1" x="195"/>
        <item h="1" x="192"/>
        <item h="1" x="541"/>
        <item h="1" x="196"/>
        <item h="1" x="422"/>
        <item h="1" x="419"/>
        <item h="1" x="421"/>
        <item h="1" x="206"/>
        <item h="1" x="208"/>
        <item h="1" x="970"/>
        <item h="1" x="638"/>
        <item h="1" x="197"/>
        <item h="1" x="632"/>
        <item h="1" x="645"/>
        <item h="1" x="545"/>
        <item h="1" x="540"/>
        <item h="1" x="523"/>
        <item h="1" x="634"/>
        <item h="1" x="401"/>
        <item h="1" x="402"/>
        <item h="1" x="400"/>
        <item h="1" x="403"/>
        <item h="1" x="631"/>
        <item h="1" x="637"/>
        <item h="1" x="636"/>
        <item h="1" x="630"/>
        <item h="1" x="747"/>
        <item h="1" x="547"/>
        <item h="1" x="746"/>
        <item h="1" x="518"/>
        <item h="1" x="517"/>
        <item h="1" x="633"/>
        <item h="1" x="519"/>
        <item h="1" x="546"/>
        <item h="1" x="520"/>
        <item h="1" x="635"/>
        <item h="1" x="521"/>
        <item h="1" x="522"/>
        <item h="1" x="548"/>
        <item h="1" x="769"/>
        <item h="1" x="767"/>
        <item h="1" x="654"/>
        <item h="1" x="655"/>
        <item h="1" x="653"/>
        <item h="1" x="639"/>
        <item h="1" x="640"/>
        <item h="1" x="642"/>
        <item h="1" x="643"/>
        <item h="1" x="641"/>
        <item h="1" x="765"/>
        <item h="1" x="845"/>
        <item h="1" x="644"/>
        <item h="1" x="748"/>
        <item h="1" x="833"/>
        <item h="1" x="832"/>
        <item h="1" x="851"/>
        <item h="1" x="646"/>
        <item h="1" x="942"/>
        <item h="1" x="852"/>
        <item h="1" x="768"/>
        <item h="1" x="766"/>
        <item h="1" x="834"/>
        <item h="1" x="751"/>
        <item h="1" x="945"/>
        <item h="1" x="749"/>
        <item h="1" x="937"/>
        <item h="1" x="750"/>
        <item h="1" x="836"/>
        <item h="1" x="835"/>
        <item h="1" x="935"/>
        <item h="1" x="847"/>
        <item h="1" x="846"/>
        <item h="1" x="850"/>
        <item h="1" x="848"/>
        <item h="1" x="752"/>
        <item h="1" x="974"/>
        <item h="1" x="955"/>
        <item h="1" x="954"/>
        <item h="1" x="837"/>
        <item h="1" x="949"/>
        <item h="1" x="940"/>
        <item h="1" x="941"/>
        <item h="1" x="939"/>
        <item h="1" x="938"/>
        <item h="1" x="973"/>
        <item h="1" x="971"/>
        <item h="1" x="849"/>
        <item h="1" x="947"/>
        <item h="1" x="946"/>
        <item h="1" x="936"/>
        <item h="1" x="1088"/>
        <item h="1" x="972"/>
        <item h="1" x="975"/>
        <item h="1" x="943"/>
        <item h="1" x="944"/>
        <item h="1" x="950"/>
        <item h="1" x="953"/>
        <item h="1" x="952"/>
        <item h="1" x="951"/>
        <item h="1" x="948"/>
        <item h="1" x="1079"/>
        <item h="1" x="1205"/>
        <item h="1" x="838"/>
        <item h="1" x="1318"/>
        <item h="1" x="1315"/>
        <item h="1" x="1184"/>
        <item h="1" x="1204"/>
        <item h="1" x="1190"/>
        <item h="1" x="1080"/>
        <item h="1" x="1435"/>
        <item h="1" x="1185"/>
        <item h="1" x="1187"/>
        <item h="1" x="1445"/>
        <item h="1" x="1081"/>
        <item h="1" x="1434"/>
        <item h="1" x="1186"/>
        <item h="1" x="1188"/>
        <item h="1" x="1189"/>
        <item h="1" x="1319"/>
        <item h="1" x="1191"/>
        <item h="1" x="1317"/>
        <item h="1" x="1320"/>
        <item h="1" x="1321"/>
        <item h="1" x="1316"/>
        <item h="1" x="1322"/>
        <item h="1" x="1534"/>
        <item h="1" x="1329"/>
        <item h="1" x="1323"/>
        <item h="1" x="1324"/>
        <item h="1" x="1438"/>
        <item h="1" x="1327"/>
        <item h="1" x="1326"/>
        <item h="1" x="1325"/>
        <item h="1" x="1436"/>
        <item h="1" x="1634"/>
        <item h="1" x="1437"/>
        <item h="1" x="1637"/>
        <item h="1" x="1439"/>
        <item h="1" x="1535"/>
        <item h="1" x="1516"/>
        <item h="1" x="1518"/>
        <item h="1" x="1517"/>
        <item h="1" x="1522"/>
        <item h="1" x="1717"/>
        <item h="1" x="1521"/>
        <item h="1" x="1520"/>
        <item h="1" x="1519"/>
        <item h="1" x="1514"/>
        <item h="1" x="1636"/>
        <item h="1" x="1635"/>
        <item h="1" x="1523"/>
        <item h="1" x="1743"/>
        <item h="1" x="1841"/>
        <item h="1" x="1640"/>
        <item h="1" x="1842"/>
        <item h="1" x="1638"/>
        <item h="1" x="1716"/>
        <item h="1" x="1641"/>
        <item h="1" x="1639"/>
        <item h="1" x="1642"/>
        <item h="1" x="1720"/>
        <item h="1" x="1718"/>
        <item h="1" x="1851"/>
        <item h="1" x="1719"/>
        <item h="1" x="1721"/>
        <item h="1" x="1723"/>
        <item h="1" x="1722"/>
        <item h="1" x="1848"/>
        <item h="1" x="1725"/>
        <item h="1" x="1843"/>
        <item h="1" x="1724"/>
        <item h="1" x="1726"/>
        <item h="1" x="1727"/>
        <item h="1" x="1729"/>
        <item h="1" x="1728"/>
        <item h="1" x="1845"/>
        <item h="1" x="1844"/>
        <item h="1" x="1852"/>
        <item h="1" x="1730"/>
        <item h="1" x="1731"/>
        <item h="1" x="1846"/>
        <item h="1" x="1847"/>
        <item h="1" x="1849"/>
        <item h="1" x="1850"/>
        <item h="1" x="1853"/>
        <item h="1" x="1854"/>
        <item h="1" x="1675"/>
        <item h="1" x="1671"/>
        <item h="1" x="1491"/>
        <item h="1" x="454"/>
        <item h="1" x="786"/>
        <item h="1" x="529"/>
        <item h="1" x="455"/>
        <item h="1" x="456"/>
        <item h="1" x="94"/>
        <item h="1" x="96"/>
        <item h="1" x="97"/>
        <item h="1" x="61"/>
        <item h="1" x="99"/>
        <item h="1" x="56"/>
        <item h="1" x="98"/>
        <item h="1" x="406"/>
        <item h="1" x="57"/>
        <item h="1" x="60"/>
        <item h="1" x="391"/>
        <item h="1" x="65"/>
        <item h="1" x="68"/>
        <item h="1" x="66"/>
        <item h="1" x="67"/>
        <item h="1" x="166"/>
        <item h="1" x="606"/>
        <item h="1" x="100"/>
        <item h="1" x="407"/>
        <item h="1" x="283"/>
        <item h="1" x="110"/>
        <item h="1" x="408"/>
        <item h="1" x="85"/>
        <item h="1" x="69"/>
        <item h="1" x="1371"/>
        <item h="1" x="111"/>
        <item h="1" x="164"/>
        <item h="1" x="288"/>
        <item h="1" x="284"/>
        <item h="1" x="457"/>
        <item h="1" x="285"/>
        <item h="1" x="112"/>
        <item h="1" x="409"/>
        <item h="1" x="163"/>
        <item h="1" x="608"/>
        <item h="1" x="287"/>
        <item h="1" x="293"/>
        <item h="1" x="286"/>
        <item h="1" x="460"/>
        <item h="1" x="294"/>
        <item h="1" x="341"/>
        <item h="1" x="780"/>
        <item h="1" x="340"/>
        <item h="1" x="162"/>
        <item h="1" x="516"/>
        <item h="1" x="607"/>
        <item h="1" x="411"/>
        <item h="1" x="410"/>
        <item h="1" x="161"/>
        <item h="1" x="571"/>
        <item h="1" x="461"/>
        <item h="1" x="412"/>
        <item h="1" x="598"/>
        <item h="1" x="160"/>
        <item h="1" x="898"/>
        <item h="1" x="414"/>
        <item h="1" x="413"/>
        <item h="1" x="159"/>
        <item h="1" x="496"/>
        <item h="1" x="462"/>
        <item h="1" x="497"/>
        <item h="1" x="781"/>
        <item h="1" x="415"/>
        <item h="1" x="599"/>
        <item h="1" x="388"/>
        <item h="1" x="453"/>
        <item h="1" x="702"/>
        <item h="1" x="574"/>
        <item h="1" x="899"/>
        <item h="1" x="570"/>
        <item h="1" x="1032"/>
        <item h="1" x="389"/>
        <item h="1" x="531"/>
        <item h="1" x="875"/>
        <item h="1" x="707"/>
        <item h="1" x="609"/>
        <item h="1" x="575"/>
        <item h="1" x="530"/>
        <item h="1" x="729"/>
        <item h="1" x="390"/>
        <item h="1" x="876"/>
        <item h="1" x="756"/>
        <item h="1" x="754"/>
        <item h="1" x="1033"/>
        <item h="1" x="510"/>
        <item h="1" x="755"/>
        <item h="1" x="626"/>
        <item h="1" x="705"/>
        <item h="1" x="577"/>
        <item h="1" x="901"/>
        <item h="1" x="745"/>
        <item h="1" x="576"/>
        <item h="1" x="600"/>
        <item h="1" x="610"/>
        <item h="1" x="165"/>
        <item h="1" x="783"/>
        <item h="1" x="1000"/>
        <item h="1" x="784"/>
        <item h="1" x="704"/>
        <item h="1" x="782"/>
        <item h="1" x="732"/>
        <item h="1" x="934"/>
        <item h="1" x="785"/>
        <item h="1" x="292"/>
        <item h="1" x="903"/>
        <item h="1" x="803"/>
        <item h="1" x="728"/>
        <item h="1" x="628"/>
        <item h="1" x="805"/>
        <item h="1" x="759"/>
        <item h="1" x="758"/>
        <item h="1" x="627"/>
        <item h="1" x="804"/>
        <item h="1" x="1078"/>
        <item h="1" x="904"/>
        <item h="1" x="806"/>
        <item h="1" x="877"/>
        <item h="1" x="1160"/>
        <item h="1" x="839"/>
        <item h="1" x="744"/>
        <item h="1" x="1002"/>
        <item h="1" x="1001"/>
        <item h="1" x="1159"/>
        <item h="1" x="757"/>
        <item h="1" x="1401"/>
        <item h="1" x="905"/>
        <item h="1" x="1003"/>
        <item h="1" x="1161"/>
        <item h="1" x="840"/>
        <item h="1" x="1004"/>
        <item h="1" x="1005"/>
        <item h="1" x="1011"/>
        <item h="1" x="961"/>
        <item h="1" x="959"/>
        <item h="1" x="1162"/>
        <item h="1" x="906"/>
        <item h="1" x="1378"/>
        <item h="1" x="1006"/>
        <item h="1" x="897"/>
        <item h="1" x="1143"/>
        <item h="1" x="1138"/>
        <item h="1" x="1009"/>
        <item h="1" x="1140"/>
        <item h="1" x="1588"/>
        <item h="1" x="1403"/>
        <item h="1" x="1040"/>
        <item h="1" x="1154"/>
        <item h="1" x="1144"/>
        <item h="1" x="958"/>
        <item h="1" x="1404"/>
        <item h="1" x="1332"/>
        <item h="1" x="1235"/>
        <item h="1" x="1076"/>
        <item h="1" x="1145"/>
        <item h="1" x="1141"/>
        <item h="1" x="1142"/>
        <item h="1" x="1164"/>
        <item h="1" x="1405"/>
        <item h="1" x="960"/>
        <item h="1" x="1237"/>
        <item h="1" x="1236"/>
        <item h="1" x="1165"/>
        <item h="1" x="1146"/>
        <item h="1" x="1240"/>
        <item h="1" x="1194"/>
        <item h="1" x="1625"/>
        <item h="1" x="1465"/>
        <item h="1" x="1166"/>
        <item h="1" x="1241"/>
        <item h="1" x="1399"/>
        <item h="1" x="1193"/>
        <item h="1" x="1238"/>
        <item h="1" x="1242"/>
        <item h="1" x="1372"/>
        <item h="1" x="1163"/>
        <item h="1" x="1252"/>
        <item h="1" x="1239"/>
        <item h="1" x="1406"/>
        <item h="1" x="1433"/>
        <item h="1" x="1373"/>
        <item h="1" x="1375"/>
        <item h="1" x="1408"/>
        <item h="1" x="1234"/>
        <item h="1" x="1275"/>
        <item h="1" x="1312"/>
        <item h="1" x="1464"/>
        <item h="1" x="1374"/>
        <item h="1" x="1686"/>
        <item h="1" x="1685"/>
        <item h="1" x="1376"/>
        <item h="1" x="1469"/>
        <item h="1" x="1466"/>
        <item h="1" x="1377"/>
        <item h="1" x="1409"/>
        <item h="1" x="1398"/>
        <item h="1" x="1467"/>
        <item h="1" x="1492"/>
        <item h="1" x="1468"/>
        <item h="1" x="1592"/>
        <item h="1" x="1589"/>
        <item h="1" x="1471"/>
        <item h="1" x="1633"/>
        <item h="1" x="1333"/>
        <item h="1" x="1334"/>
        <item h="1" x="1493"/>
        <item h="1" x="1593"/>
        <item h="1" x="1887"/>
        <item h="1" x="1594"/>
        <item h="1" x="1442"/>
        <item h="1" x="1441"/>
        <item h="1" x="1715"/>
        <item h="1" x="1595"/>
        <item h="1" x="1627"/>
        <item h="1" x="1690"/>
        <item h="1" x="1526"/>
        <item h="1" x="1525"/>
        <item h="1" x="1691"/>
        <item h="1" x="1888"/>
        <item h="1" x="1890"/>
        <item h="1" x="1889"/>
        <item h="1" x="1840"/>
        <item h="1" x="1734"/>
        <item h="1" x="1733"/>
        <item h="1" x="1687"/>
        <item h="1" x="1764"/>
        <item h="1" x="1692"/>
        <item h="1" x="1735"/>
        <item h="1" x="1787"/>
        <item h="1" x="1688"/>
        <item h="1" x="1891"/>
        <item h="1" x="1789"/>
        <item h="1" x="1892"/>
        <item h="1" x="1913"/>
        <item h="1" x="1790"/>
        <item h="1" x="1736"/>
        <item h="1" x="1924"/>
        <item h="1" x="696"/>
        <item h="1" x="993"/>
        <item h="1" x="1228"/>
        <item h="1" x="774"/>
        <item h="1" x="1135"/>
        <item h="1" x="987"/>
        <item h="1" x="891"/>
        <item h="1" x="1102"/>
        <item h="1" x="893"/>
        <item h="1" x="1248"/>
        <item h="1" x="1112"/>
        <item h="1" x="1113"/>
        <item h="1" x="896"/>
        <item h="1" x="1103"/>
        <item h="1" x="892"/>
        <item h="1" x="1095"/>
        <item h="1" x="1013"/>
        <item h="1" x="1125"/>
        <item h="1" x="1126"/>
        <item h="1" x="1124"/>
        <item h="1" x="710"/>
        <item h="1" x="895"/>
        <item h="1" x="663"/>
        <item h="1" x="792"/>
        <item h="1" x="662"/>
        <item h="1" x="879"/>
        <item h="1" x="1092"/>
        <item h="1" x="1023"/>
        <item h="1" x="982"/>
        <item h="1" x="1246"/>
        <item h="1" x="1207"/>
        <item h="1" x="1257"/>
        <item h="1" x="1213"/>
        <item h="1" x="1677"/>
        <item h="1" x="1900"/>
        <item h="1" x="1104"/>
        <item h="1" x="1256"/>
        <item h="1" x="1349"/>
        <item h="1" x="1348"/>
        <item h="1" x="1258"/>
        <item h="1" x="1217"/>
        <item h="1" x="1262"/>
        <item h="1" x="1105"/>
        <item h="1" x="1898"/>
        <item h="1" x="1122"/>
        <item h="1" x="1899"/>
        <item h="1" x="1123"/>
        <item h="1" x="1245"/>
        <item h="1" x="1208"/>
        <item h="1" x="1259"/>
        <item h="1" x="1214"/>
        <item h="1" x="1215"/>
        <item h="1" x="1255"/>
        <item h="1" x="1216"/>
        <item h="1" x="1109"/>
        <item h="1" x="1111"/>
        <item h="1" x="1247"/>
        <item h="1" x="1129"/>
        <item h="1" x="1901"/>
        <item h="1" x="1108"/>
        <item h="1" x="1244"/>
        <item h="1" x="1110"/>
        <item h="1" x="1543"/>
        <item h="1" x="1263"/>
        <item h="1" x="1352"/>
        <item h="1" x="1386"/>
        <item h="1" x="1449"/>
        <item h="1" x="1212"/>
        <item h="1" x="1596"/>
        <item h="1" x="1360"/>
        <item h="1" x="1484"/>
        <item h="1" x="1866"/>
        <item h="1" x="1544"/>
        <item h="1" x="1883"/>
        <item h="1" x="1260"/>
        <item h="1" x="1353"/>
        <item h="1" x="1358"/>
        <item h="1" x="1261"/>
        <item h="1" x="1220"/>
        <item h="1" x="1473"/>
        <item h="1" x="1357"/>
        <item h="1" x="1218"/>
        <item h="1" x="1385"/>
        <item h="1" x="1359"/>
        <item h="1" x="1379"/>
        <item h="1" x="1219"/>
        <item h="1" x="1354"/>
        <item h="1" x="776"/>
        <item h="1" x="1619"/>
        <item h="1" x="1660"/>
        <item h="1" x="1569"/>
        <item h="1" x="1766"/>
        <item h="1" x="1568"/>
        <item h="1" x="1482"/>
        <item h="1" x="1455"/>
        <item h="1" x="1475"/>
        <item h="1" x="1452"/>
        <item h="1" x="1769"/>
        <item h="1" x="1572"/>
        <item h="1" x="1483"/>
        <item h="1" x="1454"/>
        <item h="1" x="1453"/>
        <item h="1" x="1474"/>
        <item h="1" x="1448"/>
        <item h="1" x="1387"/>
        <item h="1" x="1450"/>
        <item h="1" x="1472"/>
        <item h="1" x="1356"/>
        <item h="1" x="1388"/>
        <item h="1" x="1355"/>
        <item h="1" x="1618"/>
        <item h="1" x="1655"/>
        <item h="1" x="1780"/>
        <item h="1" x="1862"/>
        <item h="1" x="1621"/>
        <item h="1" x="1661"/>
        <item h="1" x="1654"/>
        <item h="1" x="1905"/>
        <item h="1" x="1657"/>
        <item h="1" x="1620"/>
        <item h="1" x="1571"/>
        <item h="1" x="1658"/>
        <item h="1" x="1600"/>
        <item h="1" x="1570"/>
        <item h="1" x="1906"/>
        <item h="1" x="1747"/>
        <item h="1" x="1894"/>
        <item h="1" x="1662"/>
        <item h="1" x="1904"/>
        <item h="1" x="1746"/>
        <item h="1" x="1895"/>
        <item h="1" x="1653"/>
        <item h="1" x="1777"/>
        <item h="1" x="1751"/>
        <item h="1" x="1617"/>
        <item h="1" x="1564"/>
        <item h="1" x="1563"/>
        <item h="1" x="1781"/>
        <item h="1" x="1869"/>
        <item h="1" x="1868"/>
        <item h="1" x="1779"/>
        <item h="1" x="1753"/>
        <item h="1" x="1778"/>
        <item h="1" x="1752"/>
        <item h="1" x="1782"/>
        <item h="1" x="1863"/>
        <item h="1" x="1919"/>
        <item h="1" x="1877"/>
        <item h="1" x="1920"/>
        <item h="1" x="1876"/>
        <item h="1" x="1486"/>
        <item h="1" x="1918"/>
        <item h="1" x="1878"/>
        <item h="1" x="1879"/>
        <item h="1" x="1875"/>
        <item h="1" x="1552"/>
        <item h="1" x="1897"/>
        <item h="1" x="1864"/>
        <item h="1" x="1865"/>
        <item h="1" x="1783"/>
        <item h="1" x="1867"/>
        <item h="1" x="1917"/>
        <item h="1" x="1874"/>
        <item h="1" x="1485"/>
        <item h="1" x="1921"/>
        <item h="1" x="1556"/>
        <item h="1" x="1672"/>
        <item h="1" x="1656"/>
        <item h="1" x="1560"/>
        <item h="1" x="1673"/>
        <item h="1" x="1674"/>
        <item h="1" x="1798"/>
        <item h="1" x="440"/>
        <item h="1" x="70"/>
        <item h="1" x="229"/>
        <item h="1" x="48"/>
        <item h="1" x="446"/>
        <item h="1" x="445"/>
        <item h="1" x="44"/>
        <item h="1" x="5"/>
        <item h="1" x="249"/>
        <item h="1" x="685"/>
        <item h="1" x="223"/>
        <item h="1" x="686"/>
        <item h="1" x="250"/>
        <item h="1" x="682"/>
        <item h="1" x="45"/>
        <item h="1" x="59"/>
        <item h="1" x="222"/>
        <item h="1" x="211"/>
        <item h="1" x="58"/>
        <item h="1" x="448"/>
        <item h="1" x="47"/>
        <item h="1" x="62"/>
        <item h="1" x="219"/>
        <item h="1" x="444"/>
        <item h="1" x="268"/>
        <item h="1" x="63"/>
        <item h="1" x="43"/>
        <item h="1" x="684"/>
        <item h="1" x="351"/>
        <item h="1" x="416"/>
        <item h="1" x="683"/>
        <item h="1" x="563"/>
        <item h="1" x="350"/>
        <item h="1" x="221"/>
        <item h="1" x="212"/>
        <item h="1" x="64"/>
        <item h="1" x="46"/>
        <item h="1" x="687"/>
        <item h="1" x="281"/>
        <item h="1" x="671"/>
        <item h="1" x="699"/>
        <item h="1" x="447"/>
        <item h="1" x="35"/>
        <item h="1" x="417"/>
        <item h="1" x="277"/>
        <item h="1" x="674"/>
        <item h="1" x="119"/>
        <item h="1" x="536"/>
        <item h="1" x="495"/>
        <item h="1" x="556"/>
        <item h="1" x="269"/>
        <item h="1" x="681"/>
        <item h="1" x="991"/>
        <item h="1" x="278"/>
        <item h="1" x="771"/>
        <item h="1" x="291"/>
        <item h="1" x="537"/>
        <item h="1" x="999"/>
        <item h="1" x="279"/>
        <item h="1" x="673"/>
        <item h="1" x="995"/>
        <item h="1" x="450"/>
        <item h="1" x="772"/>
        <item h="1" x="290"/>
        <item h="1" x="234"/>
        <item h="1" x="697"/>
        <item h="1" x="552"/>
        <item h="1" x="120"/>
        <item h="1" x="535"/>
        <item h="1" x="994"/>
        <item h="1" x="280"/>
        <item h="1" x="773"/>
        <item h="1" x="122"/>
        <item h="1" x="564"/>
        <item h="1" x="698"/>
        <item h="1" x="443"/>
        <item h="1" x="853"/>
        <item h="1" x="870"/>
        <item h="1" x="578"/>
        <item h="1" x="650"/>
        <item h="1" x="605"/>
        <item h="1" x="499"/>
        <item h="1" x="1086"/>
        <item h="1" x="124"/>
        <item h="1" x="700"/>
        <item h="1" x="1136"/>
        <item h="1" x="449"/>
        <item h="1" x="981"/>
        <item h="1" x="459"/>
        <item h="1" x="651"/>
        <item h="1" x="604"/>
        <item h="1" x="442"/>
        <item h="1" x="988"/>
        <item h="1" x="125"/>
        <item h="1" x="667"/>
        <item h="1" x="701"/>
        <item h="1" x="1134"/>
        <item h="1" x="679"/>
        <item h="1" x="986"/>
        <item h="1" x="1007"/>
        <item h="1" x="1197"/>
        <item h="1" x="126"/>
        <item h="1" x="670"/>
        <item h="1" x="691"/>
        <item h="1" x="1211"/>
        <item h="1" x="1663"/>
        <item h="1" x="1202"/>
        <item h="1" x="612"/>
        <item h="1" x="694"/>
        <item h="1" x="1210"/>
        <item h="1" x="127"/>
        <item h="1" x="856"/>
        <item h="1" x="871"/>
        <item h="1" x="1231"/>
        <item h="1" x="680"/>
        <item h="1" x="1206"/>
        <item h="1" x="1669"/>
        <item h="1" x="695"/>
        <item h="1" x="1457"/>
        <item h="1" x="690"/>
        <item h="1" x="1565"/>
        <item h="1" x="1230"/>
        <item h="1" x="873"/>
        <item h="1" x="689"/>
        <item h="1" x="1566"/>
        <item h="1" x="1351"/>
        <item h="1" x="498"/>
        <item h="1" x="1209"/>
        <item h="1" x="693"/>
        <item h="1" x="1008"/>
        <item h="1" x="1196"/>
        <item h="1" x="594"/>
        <item h="1" x="36"/>
        <item h="1" x="464"/>
        <item h="1" x="18"/>
        <item h="1" x="32"/>
        <item h="1" x="217"/>
        <item h="1" x="33"/>
        <item h="1" x="248"/>
        <item h="1" x="465"/>
        <item h="1" x="26"/>
        <item h="1" x="22"/>
        <item h="1" x="23"/>
        <item h="1" x="49"/>
        <item h="1" x="115"/>
        <item h="1" x="20"/>
        <item h="1" x="466"/>
        <item h="1" x="34"/>
        <item h="1" x="319"/>
        <item h="1" x="19"/>
        <item h="1" x="321"/>
        <item h="1" x="27"/>
        <item h="1" x="318"/>
        <item h="1" x="21"/>
        <item h="1" x="28"/>
        <item h="1" x="320"/>
        <item h="1" x="25"/>
        <item h="1" x="24"/>
        <item h="1" x="349"/>
        <item h="1" x="233"/>
        <item h="1" x="216"/>
        <item h="1" x="210"/>
        <item h="1" x="322"/>
        <item h="1" x="30"/>
        <item h="1" x="323"/>
        <item h="1" x="31"/>
        <item h="1" x="29"/>
        <item h="1" x="333"/>
        <item h="1" x="254"/>
        <item h="1" x="334"/>
        <item h="1" x="253"/>
        <item h="1" x="252"/>
        <item h="1" x="37"/>
        <item h="1" x="328"/>
        <item h="1" x="38"/>
        <item h="1" x="213"/>
        <item h="1" x="118"/>
        <item h="1" x="357"/>
        <item h="1" x="232"/>
        <item h="1" x="330"/>
        <item h="1" x="39"/>
        <item h="1" x="329"/>
        <item h="1" x="40"/>
        <item h="1" x="41"/>
        <item h="1" x="331"/>
        <item h="1" x="42"/>
        <item h="1" x="467"/>
        <item h="1" x="51"/>
        <item h="1" x="332"/>
        <item h="1" x="52"/>
        <item h="1" x="337"/>
        <item h="1" x="255"/>
        <item h="1" x="469"/>
        <item h="1" x="433"/>
        <item h="1" x="302"/>
        <item h="1" x="257"/>
        <item h="1" x="116"/>
        <item h="1" x="218"/>
        <item h="1" x="117"/>
        <item h="1" x="214"/>
        <item h="1" x="339"/>
        <item h="1" x="426"/>
        <item h="1" x="427"/>
        <item h="1" x="256"/>
        <item h="1" x="468"/>
        <item h="1" x="428"/>
        <item h="1" x="338"/>
        <item h="1" x="50"/>
        <item h="1" x="335"/>
        <item h="1" x="53"/>
        <item h="1" x="260"/>
        <item h="1" x="336"/>
        <item h="1" x="258"/>
        <item h="1" x="259"/>
        <item h="1" x="356"/>
        <item h="1" x="230"/>
        <item h="1" x="452"/>
        <item h="1" x="979"/>
        <item h="1" x="309"/>
        <item h="1" x="432"/>
        <item h="1" x="431"/>
        <item h="1" x="482"/>
        <item h="1" x="554"/>
        <item h="1" x="307"/>
        <item h="1" x="264"/>
        <item h="1" x="304"/>
        <item h="1" x="429"/>
        <item h="1" x="306"/>
        <item h="1" x="263"/>
        <item h="1" x="262"/>
        <item h="1" x="308"/>
        <item h="1" x="430"/>
        <item h="1" x="301"/>
        <item h="1" x="266"/>
        <item h="1" x="265"/>
        <item h="1" x="303"/>
        <item h="1" x="270"/>
        <item h="1" x="305"/>
        <item h="1" x="261"/>
        <item h="1" x="481"/>
        <item h="1" x="558"/>
        <item h="1" x="557"/>
        <item h="1" x="559"/>
        <item h="1" x="581"/>
        <item h="1" x="561"/>
        <item h="1" x="560"/>
        <item h="1" x="582"/>
        <item h="1" x="562"/>
        <item h="1" x="550"/>
        <item h="1" x="591"/>
        <item h="1" x="553"/>
        <item h="1" x="480"/>
        <item h="1" x="555"/>
        <item h="1" x="355"/>
        <item h="1" x="215"/>
        <item h="1" x="881"/>
        <item h="1" x="1093"/>
        <item h="1" x="1094"/>
        <item h="1" x="660"/>
        <item h="1" x="725"/>
        <item h="1" x="708"/>
        <item h="1" x="724"/>
        <item h="1" x="661"/>
        <item h="1" x="592"/>
        <item h="1" x="675"/>
        <item h="1" x="676"/>
        <item h="1" x="709"/>
        <item h="1" x="657"/>
        <item h="1" x="593"/>
        <item h="1" x="664"/>
        <item h="1" x="793"/>
        <item h="1" x="666"/>
        <item h="1" x="358"/>
        <item h="1" x="231"/>
        <item h="1" x="980"/>
        <item h="1" x="797"/>
        <item h="1" x="978"/>
        <item h="1" x="794"/>
        <item h="1" x="775"/>
        <item h="1" x="658"/>
        <item h="1" x="878"/>
        <item h="1" x="668"/>
        <item h="1" x="669"/>
        <item h="1" x="665"/>
        <item h="1" x="1907"/>
        <item h="1" x="795"/>
        <item h="1" x="659"/>
        <item h="1" x="346"/>
        <item h="1" x="796"/>
        <item h="1" x="855"/>
        <item h="1" x="1097"/>
        <item h="1" x="1012"/>
        <item h="1" x="1101"/>
        <item h="1" x="894"/>
        <item h="1" x="1098"/>
        <item h="1" x="1024"/>
        <item h="1" x="1096"/>
        <item h="1" x="880"/>
        <item h="1" x="858"/>
        <item h="1" x="799"/>
        <item h="1" x="983"/>
        <item h="1" x="890"/>
        <item h="1" x="857"/>
        <item h="1" x="1100"/>
        <item h="1" x="798"/>
        <item h="1" x="859"/>
        <item h="1" x="800"/>
        <item h="1" x="1099"/>
        <item h="1" x="989"/>
        <item h="1" x="672"/>
        <item h="1" x="441"/>
        <item h="1" x="841"/>
        <item h="1" x="347"/>
        <item h="1" x="348"/>
        <item h="1" x="418"/>
        <item h="1" x="451"/>
        <item h="1" x="843"/>
        <item h="1" x="282"/>
        <item h="1" x="968"/>
        <item h="1" x="479"/>
        <item h="1" x="298"/>
        <item h="1" x="295"/>
        <item h="1" x="299"/>
        <item h="1" x="567"/>
        <item h="1" x="1083"/>
        <item h="1" x="436"/>
        <item h="1" x="533"/>
        <item h="1" x="474"/>
        <item h="1" x="439"/>
        <item h="1" x="652"/>
        <item h="1" x="438"/>
        <item h="1" x="761"/>
        <item h="1" x="437"/>
        <item h="1" x="1084"/>
        <item h="1" x="678"/>
        <item h="1" x="1085"/>
        <item h="1" x="477"/>
        <item h="1" x="703"/>
        <item h="1" x="779"/>
        <item h="1" x="1340"/>
        <item h="1" x="778"/>
        <item h="1" x="1201"/>
        <item h="1" x="589"/>
        <item h="1" x="990"/>
        <item h="1" x="1529"/>
        <item h="1" x="1676"/>
        <item h="1" x="872"/>
        <item h="1" x="1335"/>
        <item h="1" x="865"/>
        <item h="1" x="1087"/>
        <item h="1" x="1137"/>
        <item h="1" x="1528"/>
        <item h="1" x="1886"/>
        <item h="1" x="996"/>
        <item h="1" x="1530"/>
        <item h="1" x="866"/>
        <item h="1" x="1339"/>
        <item h="1" x="1133"/>
        <item h="1" x="1444"/>
        <item h="1" x="1020"/>
        <item h="1" x="1366"/>
        <item h="1" x="1741"/>
        <item h="1" x="1369"/>
        <item h="1" x="1740"/>
        <item h="1" x="1157"/>
        <item h="1" x="1577"/>
        <item h="1" x="1479"/>
        <item h="1" x="1224"/>
        <item h="1" x="1532"/>
        <item h="1" x="1225"/>
        <item h="1" x="1667"/>
        <item h="1" x="1576"/>
        <item h="1" x="1856"/>
        <item h="1" x="1591"/>
        <item h="1" x="1683"/>
        <item h="1" x="1885"/>
        <item h="1" x="1835"/>
        <item h="1" x="911"/>
        <item h="1" x="297"/>
        <item h="1" x="386"/>
        <item h="1" x="1834"/>
        <item h="1" x="478"/>
        <item h="1" x="623"/>
        <item h="1" x="742"/>
        <item h="1" x="741"/>
        <item h="1" x="810"/>
        <item h="1" x="812"/>
        <item h="1" x="828"/>
        <item h="1" x="813"/>
        <item h="1" x="511"/>
        <item h="1" x="827"/>
        <item h="1" x="912"/>
        <item h="1" x="507"/>
        <item h="1" x="622"/>
        <item h="1" x="625"/>
        <item h="1" x="814"/>
        <item h="1" x="815"/>
        <item h="1" x="874"/>
        <item h="1" x="915"/>
        <item h="1" x="916"/>
        <item h="1" x="817"/>
        <item h="1" x="818"/>
        <item h="1" x="153"/>
        <item h="1" x="509"/>
        <item h="1" x="913"/>
        <item h="1" x="723"/>
        <item h="1" x="802"/>
        <item h="1" x="919"/>
        <item h="1" x="513"/>
        <item h="1" x="829"/>
        <item h="1" x="819"/>
        <item h="1" x="914"/>
        <item h="1" x="514"/>
        <item h="1" x="629"/>
        <item h="1" x="830"/>
        <item h="1" x="508"/>
        <item h="1" x="506"/>
        <item h="1" x="624"/>
        <item h="1" x="743"/>
        <item h="1" x="821"/>
        <item h="1" x="920"/>
        <item h="1" x="512"/>
        <item h="1" x="515"/>
        <item h="1" x="1289"/>
        <item h="1" x="1414"/>
        <item h="1" x="791"/>
        <item h="1" x="825"/>
        <item h="1" x="889"/>
        <item h="1" x="927"/>
        <item h="1" x="1071"/>
        <item h="1" x="1068"/>
        <item h="1" x="1506"/>
        <item h="1" x="1072"/>
        <item h="1" x="1301"/>
        <item h="1" x="1300"/>
        <item h="1" x="1288"/>
        <item h="1" x="1282"/>
        <item h="1" x="1309"/>
        <item h="1" x="1281"/>
        <item h="1" x="1310"/>
        <item h="1" x="1287"/>
        <item h="1" x="831"/>
        <item h="1" x="1306"/>
        <item h="1" x="1283"/>
        <item h="1" x="1286"/>
        <item h="1" x="930"/>
        <item h="1" x="1075"/>
        <item h="1" x="1415"/>
        <item h="1" x="1416"/>
        <item h="1" x="1308"/>
        <item h="1" x="1285"/>
        <item h="1" x="1284"/>
        <item h="1" x="1280"/>
        <item h="1" x="1069"/>
        <item h="1" x="1417"/>
        <item h="1" x="1022"/>
        <item h="1" x="1488"/>
        <item h="1" x="1279"/>
        <item h="1" x="1420"/>
        <item h="1" x="1421"/>
        <item h="1" x="933"/>
        <item h="1" x="1077"/>
        <item h="1" x="1311"/>
        <item h="1" x="1500"/>
        <item h="1" x="826"/>
        <item h="1" x="929"/>
        <item h="1" x="1070"/>
        <item h="1" x="1298"/>
        <item h="1" x="1278"/>
        <item h="1" x="1307"/>
        <item h="1" x="822"/>
        <item h="1" x="1809"/>
        <item h="1" x="917"/>
        <item h="1" x="1302"/>
        <item h="1" x="1833"/>
        <item h="1" x="1425"/>
        <item h="1" x="1427"/>
        <item h="1" x="1504"/>
        <item h="1" x="1714"/>
        <item h="1" x="1805"/>
        <item h="1" x="1712"/>
        <item h="1" x="1816"/>
        <item h="1" x="1314"/>
        <item h="1" x="1512"/>
        <item h="1" x="1713"/>
        <item h="1" x="1819"/>
        <item h="1" x="1305"/>
        <item h="1" x="1509"/>
        <item h="1" x="1508"/>
        <item h="1" x="1806"/>
        <item h="1" x="1810"/>
        <item h="1" x="1820"/>
        <item h="1" x="1821"/>
        <item h="1" x="1695"/>
        <item h="1" x="1817"/>
        <item h="1" x="1426"/>
        <item h="1" x="1505"/>
        <item h="1" x="1811"/>
        <item h="1" x="1704"/>
        <item h="1" x="1785"/>
        <item h="1" x="1823"/>
        <item h="1" x="1815"/>
        <item h="1" x="1818"/>
        <item h="1" x="1807"/>
        <item h="1" x="1313"/>
        <item h="1" x="1432"/>
        <item h="1" x="1513"/>
        <item h="1" x="1711"/>
        <item h="1" x="1822"/>
        <item h="1" x="1812"/>
        <item h="1" x="1181"/>
        <item h="1" x="1299"/>
        <item h="1" x="1428"/>
        <item h="1" x="1507"/>
        <item h="1" x="1696"/>
        <item h="1" x="1813"/>
        <item h="1" x="1431"/>
        <item h="1" x="1710"/>
        <item h="1" x="1277"/>
        <item h="1" x="1836"/>
        <item h="1" x="1831"/>
        <item h="1" x="1838"/>
        <item h="1" x="1839"/>
        <item h="1" x="1830"/>
        <item h="1" x="1837"/>
        <item h="1" x="1628"/>
        <item h="1" x="1629"/>
        <item h="1" x="1697"/>
        <item h="1" x="1814"/>
        <item h="1" x="1808"/>
        <item h="1" x="136"/>
        <item h="1" x="128"/>
        <item h="1" x="129"/>
        <item h="1" x="137"/>
        <item h="1" x="140"/>
        <item h="1" x="141"/>
        <item h="1" x="130"/>
        <item h="1" x="131"/>
        <item h="1" x="135"/>
        <item h="1" x="132"/>
        <item h="1" x="360"/>
        <item h="1" x="361"/>
        <item h="1" x="314"/>
        <item h="1" x="150"/>
        <item h="1" x="326"/>
        <item h="1" x="156"/>
        <item h="1" x="362"/>
        <item h="1" x="397"/>
        <item h="1" x="363"/>
        <item h="1" x="393"/>
        <item h="1" x="364"/>
        <item h="1" x="315"/>
        <item h="1" x="154"/>
        <item h="1" x="158"/>
        <item h="1" x="365"/>
        <item h="1" x="368"/>
        <item h="1" x="369"/>
        <item h="1" x="370"/>
        <item h="1" x="371"/>
        <item h="1" x="372"/>
        <item h="1" x="373"/>
        <item h="1" x="317"/>
        <item h="1" x="1397"/>
        <item h="1" x="376"/>
        <item h="1" x="377"/>
        <item h="1" x="394"/>
        <item h="1" x="398"/>
        <item h="1" x="502"/>
        <item h="1" x="378"/>
        <item h="1" x="379"/>
        <item h="1" x="380"/>
        <item h="1" x="392"/>
        <item h="1" x="395"/>
        <item h="1" x="399"/>
        <item h="1" x="381"/>
        <item h="1" x="151"/>
        <item h="1" x="155"/>
        <item h="1" x="157"/>
        <item h="1" x="385"/>
        <item h="1" x="396"/>
        <item h="1" x="133"/>
        <item h="1" x="367"/>
        <item h="1" x="1582"/>
        <item h="1" x="1647"/>
        <item h="1" x="1860"/>
        <item h="1" x="148"/>
        <item h="1" x="149"/>
        <item h="1" x="503"/>
        <item h="1" x="504"/>
        <item h="1" x="505"/>
        <item h="1" x="823"/>
        <item h="1" x="824"/>
        <item h="1" x="1062"/>
        <item h="1" x="1063"/>
        <item h="1" x="1064"/>
        <item h="1" x="1297"/>
        <item h="1" x="1296"/>
        <item h="1" x="1496"/>
        <item h="1" x="1424"/>
        <item h="1" x="1824"/>
        <item h="1" x="18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6"/>
  </rowFields>
  <rowItems count="237">
    <i>
      <x v="11"/>
      <x v="275"/>
    </i>
    <i r="1">
      <x v="280"/>
    </i>
    <i r="1">
      <x v="283"/>
    </i>
    <i r="1">
      <x v="296"/>
    </i>
    <i r="1">
      <x v="297"/>
    </i>
    <i r="1">
      <x v="298"/>
    </i>
    <i r="1">
      <x v="299"/>
    </i>
    <i r="1">
      <x v="300"/>
    </i>
    <i r="1">
      <x v="306"/>
    </i>
    <i r="1">
      <x v="308"/>
    </i>
    <i r="1">
      <x v="313"/>
    </i>
    <i r="1">
      <x v="319"/>
    </i>
    <i r="1">
      <x v="325"/>
    </i>
    <i r="1">
      <x v="330"/>
    </i>
    <i r="1">
      <x v="333"/>
    </i>
    <i r="1">
      <x v="338"/>
    </i>
    <i r="1">
      <x v="349"/>
    </i>
    <i r="1">
      <x v="350"/>
    </i>
    <i r="1">
      <x v="351"/>
    </i>
    <i r="1">
      <x v="356"/>
    </i>
    <i r="1">
      <x v="358"/>
    </i>
    <i r="1">
      <x v="363"/>
    </i>
    <i r="1">
      <x v="366"/>
    </i>
    <i r="1">
      <x v="368"/>
    </i>
    <i r="1">
      <x v="372"/>
    </i>
    <i r="1">
      <x v="375"/>
    </i>
    <i r="1">
      <x v="377"/>
    </i>
    <i r="1">
      <x v="381"/>
    </i>
    <i r="1">
      <x v="387"/>
    </i>
    <i r="1">
      <x v="389"/>
    </i>
    <i r="1">
      <x v="401"/>
    </i>
    <i r="1">
      <x v="403"/>
    </i>
    <i r="1">
      <x v="411"/>
    </i>
    <i t="default">
      <x v="11"/>
    </i>
    <i>
      <x v="16"/>
      <x v="305"/>
    </i>
    <i t="default">
      <x v="16"/>
    </i>
    <i>
      <x v="18"/>
      <x v="269"/>
    </i>
    <i r="1">
      <x v="270"/>
    </i>
    <i r="1">
      <x v="271"/>
    </i>
    <i r="1">
      <x v="272"/>
    </i>
    <i r="1">
      <x v="273"/>
    </i>
    <i r="1">
      <x v="274"/>
    </i>
    <i r="1">
      <x v="276"/>
    </i>
    <i r="1">
      <x v="277"/>
    </i>
    <i r="1">
      <x v="279"/>
    </i>
    <i r="1">
      <x v="281"/>
    </i>
    <i r="1">
      <x v="282"/>
    </i>
    <i r="1">
      <x v="284"/>
    </i>
    <i r="1">
      <x v="285"/>
    </i>
    <i r="1">
      <x v="287"/>
    </i>
    <i r="1">
      <x v="288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7"/>
    </i>
    <i r="1">
      <x v="309"/>
    </i>
    <i r="1">
      <x v="310"/>
    </i>
    <i r="1">
      <x v="311"/>
    </i>
    <i r="1">
      <x v="312"/>
    </i>
    <i r="1">
      <x v="314"/>
    </i>
    <i r="1">
      <x v="315"/>
    </i>
    <i r="1">
      <x v="317"/>
    </i>
    <i r="1">
      <x v="318"/>
    </i>
    <i r="1">
      <x v="320"/>
    </i>
    <i r="1">
      <x v="321"/>
    </i>
    <i r="1">
      <x v="322"/>
    </i>
    <i r="1">
      <x v="323"/>
    </i>
    <i r="1">
      <x v="324"/>
    </i>
    <i r="1">
      <x v="326"/>
    </i>
    <i r="1">
      <x v="327"/>
    </i>
    <i r="1">
      <x v="329"/>
    </i>
    <i r="1">
      <x v="331"/>
    </i>
    <i r="1">
      <x v="332"/>
    </i>
    <i r="1">
      <x v="334"/>
    </i>
    <i r="1">
      <x v="335"/>
    </i>
    <i r="1">
      <x v="336"/>
    </i>
    <i r="1">
      <x v="337"/>
    </i>
    <i r="1">
      <x v="339"/>
    </i>
    <i r="1">
      <x v="340"/>
    </i>
    <i r="1">
      <x v="341"/>
    </i>
    <i r="1">
      <x v="342"/>
    </i>
    <i r="1">
      <x v="344"/>
    </i>
    <i r="1">
      <x v="345"/>
    </i>
    <i r="1">
      <x v="346"/>
    </i>
    <i r="1">
      <x v="348"/>
    </i>
    <i r="1">
      <x v="352"/>
    </i>
    <i r="1">
      <x v="353"/>
    </i>
    <i r="1">
      <x v="357"/>
    </i>
    <i r="1">
      <x v="359"/>
    </i>
    <i r="1">
      <x v="360"/>
    </i>
    <i r="1">
      <x v="361"/>
    </i>
    <i r="1">
      <x v="362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6"/>
    </i>
    <i r="1">
      <x v="378"/>
    </i>
    <i r="1">
      <x v="379"/>
    </i>
    <i r="1">
      <x v="380"/>
    </i>
    <i r="1">
      <x v="386"/>
    </i>
    <i r="1">
      <x v="388"/>
    </i>
    <i r="1">
      <x v="390"/>
    </i>
    <i r="1">
      <x v="391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2"/>
    </i>
    <i r="1">
      <x v="405"/>
    </i>
    <i r="1">
      <x v="407"/>
    </i>
    <i r="1">
      <x v="408"/>
    </i>
    <i r="1">
      <x v="409"/>
    </i>
    <i r="1">
      <x v="410"/>
    </i>
    <i r="1">
      <x v="414"/>
    </i>
    <i r="1">
      <x v="415"/>
    </i>
    <i r="1">
      <x v="416"/>
    </i>
    <i r="1">
      <x v="417"/>
    </i>
    <i r="1">
      <x v="418"/>
    </i>
    <i t="default">
      <x v="18"/>
    </i>
    <i>
      <x v="20"/>
      <x v="231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3"/>
    </i>
    <i r="1">
      <x v="277"/>
    </i>
    <i r="1">
      <x v="278"/>
    </i>
    <i r="1">
      <x v="281"/>
    </i>
    <i r="1">
      <x v="284"/>
    </i>
    <i r="1">
      <x v="286"/>
    </i>
    <i r="1">
      <x v="287"/>
    </i>
    <i r="1">
      <x v="289"/>
    </i>
    <i r="1">
      <x v="293"/>
    </i>
    <i r="1">
      <x v="298"/>
    </i>
    <i r="1">
      <x v="299"/>
    </i>
    <i r="1">
      <x v="300"/>
    </i>
    <i r="1">
      <x v="304"/>
    </i>
    <i r="1">
      <x v="305"/>
    </i>
    <i r="1">
      <x v="307"/>
    </i>
    <i r="1">
      <x v="311"/>
    </i>
    <i r="1">
      <x v="314"/>
    </i>
    <i r="1">
      <x v="316"/>
    </i>
    <i r="1">
      <x v="318"/>
    </i>
    <i r="1">
      <x v="321"/>
    </i>
    <i r="1">
      <x v="323"/>
    </i>
    <i r="1">
      <x v="324"/>
    </i>
    <i r="1">
      <x v="327"/>
    </i>
    <i r="1">
      <x v="328"/>
    </i>
    <i r="1">
      <x v="335"/>
    </i>
    <i r="1">
      <x v="339"/>
    </i>
    <i r="1">
      <x v="342"/>
    </i>
    <i r="1">
      <x v="343"/>
    </i>
    <i r="1">
      <x v="346"/>
    </i>
    <i r="1">
      <x v="347"/>
    </i>
    <i r="1">
      <x v="354"/>
    </i>
    <i r="1">
      <x v="355"/>
    </i>
    <i r="1">
      <x v="359"/>
    </i>
    <i r="1">
      <x v="364"/>
    </i>
    <i r="1">
      <x v="365"/>
    </i>
    <i r="1">
      <x v="370"/>
    </i>
    <i r="1">
      <x v="372"/>
    </i>
    <i r="1">
      <x v="380"/>
    </i>
    <i r="1">
      <x v="383"/>
    </i>
    <i r="1">
      <x v="384"/>
    </i>
    <i r="1">
      <x v="390"/>
    </i>
    <i r="1">
      <x v="398"/>
    </i>
    <i r="1">
      <x v="400"/>
    </i>
    <i r="1">
      <x v="404"/>
    </i>
    <i r="1">
      <x v="406"/>
    </i>
    <i r="1">
      <x v="410"/>
    </i>
    <i r="1">
      <x v="413"/>
    </i>
    <i t="default">
      <x v="20"/>
    </i>
    <i>
      <x v="21"/>
      <x v="232"/>
    </i>
    <i r="1">
      <x v="354"/>
    </i>
    <i r="1">
      <x v="364"/>
    </i>
    <i r="1">
      <x v="366"/>
    </i>
    <i r="1">
      <x v="374"/>
    </i>
    <i r="1">
      <x v="382"/>
    </i>
    <i r="1">
      <x v="383"/>
    </i>
    <i r="1">
      <x v="385"/>
    </i>
    <i r="1">
      <x v="392"/>
    </i>
    <i r="1">
      <x v="393"/>
    </i>
    <i r="1">
      <x v="399"/>
    </i>
    <i r="1">
      <x v="412"/>
    </i>
    <i r="1">
      <x v="419"/>
    </i>
    <i t="default">
      <x v="21"/>
    </i>
    <i t="grand">
      <x/>
    </i>
  </rowItems>
  <colItems count="1">
    <i/>
  </colItems>
  <dataFields count="1">
    <dataField name="Sum of USD AMOUNT" fld="21" baseField="0" baseItem="0" numFmtId="165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admx.dicex.com/intranet/sistemas/sad_mx/modulos/reportes/pxcc/iframes/rep.sadmx.pxcc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sadmx.dicex.com/intranet/sistemas/sad_mx/modulos/reportes/pxcc/iframes/rep.sadmx.pxcc.cf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O2553"/>
  <sheetViews>
    <sheetView tabSelected="1" topLeftCell="M1" zoomScaleNormal="100" workbookViewId="0">
      <pane ySplit="1" topLeftCell="A2421" activePane="bottomLeft" state="frozen"/>
      <selection pane="bottomLeft" activeCell="O2433" sqref="O2433"/>
    </sheetView>
  </sheetViews>
  <sheetFormatPr defaultColWidth="11.453125" defaultRowHeight="14.5"/>
  <cols>
    <col min="1" max="1" width="5.7265625" style="56" bestFit="1" customWidth="1"/>
    <col min="2" max="2" width="5.54296875" style="56" customWidth="1"/>
    <col min="3" max="3" width="5.08984375" style="56" bestFit="1" customWidth="1"/>
    <col min="4" max="4" width="31" style="56" customWidth="1"/>
    <col min="5" max="5" width="8.6328125" style="56" bestFit="1" customWidth="1"/>
    <col min="6" max="6" width="24.1796875" style="56" customWidth="1"/>
    <col min="7" max="7" width="26.6328125" style="56" customWidth="1"/>
    <col min="8" max="8" width="15.1796875" style="56" customWidth="1"/>
    <col min="9" max="9" width="8.36328125" style="56" customWidth="1"/>
    <col min="10" max="10" width="11.36328125" style="57" customWidth="1"/>
    <col min="11" max="11" width="22.90625" style="56" customWidth="1"/>
    <col min="12" max="12" width="19.08984375" style="56" customWidth="1"/>
    <col min="13" max="13" width="13" style="56" customWidth="1"/>
    <col min="14" max="14" width="20.6328125" style="56" customWidth="1"/>
    <col min="15" max="15" width="10.6328125" style="54" customWidth="1"/>
    <col min="16" max="17" width="12.08984375" style="54" customWidth="1"/>
    <col min="18" max="18" width="11.08984375" style="54" customWidth="1"/>
    <col min="19" max="19" width="10.81640625" style="54" customWidth="1"/>
    <col min="20" max="20" width="12.08984375" style="54" customWidth="1"/>
    <col min="21" max="21" width="10.1796875" style="54" customWidth="1"/>
    <col min="22" max="22" width="14.26953125" style="54" customWidth="1"/>
    <col min="23" max="23" width="13" style="58" customWidth="1"/>
    <col min="24" max="24" width="21.1796875" style="56" customWidth="1"/>
    <col min="25" max="25" width="12.90625" style="56" customWidth="1"/>
    <col min="26" max="26" width="13" style="56" customWidth="1"/>
    <col min="27" max="27" width="14.08984375" style="56" customWidth="1"/>
    <col min="28" max="28" width="4.54296875" style="56" customWidth="1"/>
    <col min="29" max="29" width="3.54296875" style="56" customWidth="1"/>
    <col min="30" max="30" width="12.26953125" style="56" customWidth="1"/>
    <col min="31" max="31" width="9.08984375" style="56" customWidth="1"/>
    <col min="32" max="32" width="40.1796875" style="56" customWidth="1"/>
    <col min="33" max="33" width="11.36328125" style="59" customWidth="1"/>
    <col min="34" max="34" width="16.7265625" style="54" customWidth="1"/>
    <col min="35" max="35" width="2.81640625" style="54" customWidth="1"/>
    <col min="36" max="36" width="12.6328125" style="54" customWidth="1"/>
    <col min="37" max="37" width="12.54296875" style="54" customWidth="1"/>
    <col min="38" max="38" width="9.08984375" style="54" customWidth="1"/>
    <col min="39" max="41" width="11.81640625" style="54" bestFit="1" customWidth="1"/>
    <col min="44" max="44" width="13.54296875" bestFit="1" customWidth="1"/>
    <col min="45" max="46" width="14.54296875" bestFit="1" customWidth="1"/>
    <col min="47" max="47" width="13.54296875" bestFit="1" customWidth="1"/>
  </cols>
  <sheetData>
    <row r="1" spans="1:41" s="3" customFormat="1" ht="29">
      <c r="A1" s="62" t="s">
        <v>94</v>
      </c>
      <c r="B1" s="62" t="s">
        <v>0</v>
      </c>
      <c r="C1" s="62" t="s">
        <v>1</v>
      </c>
      <c r="D1" s="7" t="s">
        <v>2</v>
      </c>
      <c r="E1" s="7" t="s">
        <v>17</v>
      </c>
      <c r="F1" s="7" t="s">
        <v>585</v>
      </c>
      <c r="G1" s="7" t="s">
        <v>13</v>
      </c>
      <c r="H1" s="7" t="s">
        <v>22</v>
      </c>
      <c r="I1" s="7" t="s">
        <v>583</v>
      </c>
      <c r="J1" s="64" t="s">
        <v>3</v>
      </c>
      <c r="K1" s="65" t="s">
        <v>23</v>
      </c>
      <c r="L1" s="62" t="s">
        <v>4</v>
      </c>
      <c r="M1" s="62" t="s">
        <v>5</v>
      </c>
      <c r="N1" s="65" t="s">
        <v>6</v>
      </c>
      <c r="O1" s="66" t="s">
        <v>90</v>
      </c>
      <c r="P1" s="66" t="s">
        <v>92</v>
      </c>
      <c r="Q1" s="66" t="s">
        <v>7</v>
      </c>
      <c r="R1" s="66" t="s">
        <v>8</v>
      </c>
      <c r="S1" s="66" t="s">
        <v>9</v>
      </c>
      <c r="T1" s="66" t="s">
        <v>10</v>
      </c>
      <c r="U1" s="66" t="s">
        <v>11</v>
      </c>
      <c r="V1" s="69" t="s">
        <v>95</v>
      </c>
      <c r="W1" s="67" t="s">
        <v>19</v>
      </c>
      <c r="X1" s="62" t="s">
        <v>20</v>
      </c>
      <c r="Y1" s="62" t="s">
        <v>12</v>
      </c>
      <c r="Z1" s="62" t="s">
        <v>26</v>
      </c>
      <c r="AA1" s="62" t="s">
        <v>21</v>
      </c>
      <c r="AB1" s="63" t="s">
        <v>14</v>
      </c>
      <c r="AC1" s="52" t="s">
        <v>15</v>
      </c>
      <c r="AD1" s="53" t="s">
        <v>17</v>
      </c>
      <c r="AE1" s="50" t="s">
        <v>16</v>
      </c>
      <c r="AF1" s="50" t="s">
        <v>18</v>
      </c>
      <c r="AG1" s="55" t="s">
        <v>16</v>
      </c>
      <c r="AH1" s="51" t="s">
        <v>91</v>
      </c>
      <c r="AI1" s="3" t="s">
        <v>99</v>
      </c>
      <c r="AJ1" s="68" t="s">
        <v>100</v>
      </c>
      <c r="AK1" s="68" t="s">
        <v>101</v>
      </c>
      <c r="AL1" s="68" t="s">
        <v>102</v>
      </c>
      <c r="AM1" s="335" t="s">
        <v>3735</v>
      </c>
      <c r="AN1" s="336" t="s">
        <v>6425</v>
      </c>
      <c r="AO1" s="337" t="s">
        <v>6426</v>
      </c>
    </row>
    <row r="2" spans="1:41" s="83" customFormat="1" ht="15" customHeight="1">
      <c r="A2" s="75" t="s">
        <v>112</v>
      </c>
      <c r="B2" s="6" t="s">
        <v>93</v>
      </c>
      <c r="C2" s="76">
        <v>1</v>
      </c>
      <c r="D2" s="6" t="s">
        <v>113</v>
      </c>
      <c r="E2" s="6" t="s">
        <v>2135</v>
      </c>
      <c r="F2" s="6" t="str">
        <f>E2&amp;G2</f>
        <v>FreightRM-A-0383AI25-M19</v>
      </c>
      <c r="G2" s="6" t="s">
        <v>114</v>
      </c>
      <c r="H2" s="6" t="s">
        <v>115</v>
      </c>
      <c r="I2" s="6" t="s">
        <v>584</v>
      </c>
      <c r="J2" s="92">
        <v>46054</v>
      </c>
      <c r="K2" s="95"/>
      <c r="L2" s="80" t="s">
        <v>116</v>
      </c>
      <c r="M2" s="80" t="s">
        <v>117</v>
      </c>
      <c r="N2" s="80" t="s">
        <v>116</v>
      </c>
      <c r="O2" s="71">
        <v>0</v>
      </c>
      <c r="P2" s="71">
        <v>0</v>
      </c>
      <c r="Q2" s="79">
        <v>3121</v>
      </c>
      <c r="R2" s="79">
        <v>0</v>
      </c>
      <c r="S2" s="71">
        <v>0</v>
      </c>
      <c r="T2" s="79">
        <v>3121</v>
      </c>
      <c r="U2" s="80" t="s">
        <v>118</v>
      </c>
      <c r="V2" s="84">
        <f>T2</f>
        <v>3121</v>
      </c>
      <c r="W2" s="1" t="s">
        <v>119</v>
      </c>
      <c r="X2" s="6" t="s">
        <v>120</v>
      </c>
      <c r="Y2" s="76" t="s">
        <v>120</v>
      </c>
      <c r="Z2" s="76" t="s">
        <v>121</v>
      </c>
      <c r="AA2" s="76" t="s">
        <v>122</v>
      </c>
      <c r="AB2" s="76" t="s">
        <v>539</v>
      </c>
      <c r="AC2" s="76" t="s">
        <v>540</v>
      </c>
      <c r="AD2" s="76" t="s">
        <v>25</v>
      </c>
      <c r="AE2" s="76" t="s">
        <v>544</v>
      </c>
      <c r="AF2" s="76" t="s">
        <v>96</v>
      </c>
      <c r="AG2" s="82"/>
      <c r="AH2" s="60"/>
      <c r="AI2" s="75" t="s">
        <v>112</v>
      </c>
      <c r="AJ2" s="6" t="s">
        <v>103</v>
      </c>
      <c r="AK2" s="81">
        <v>0</v>
      </c>
      <c r="AL2" s="205" t="s">
        <v>103</v>
      </c>
      <c r="AM2" s="169"/>
      <c r="AN2" s="6"/>
      <c r="AO2" s="120"/>
    </row>
    <row r="3" spans="1:41" s="83" customFormat="1">
      <c r="A3" s="75" t="s">
        <v>112</v>
      </c>
      <c r="B3" s="6" t="s">
        <v>93</v>
      </c>
      <c r="C3" s="76">
        <v>2</v>
      </c>
      <c r="D3" s="80" t="s">
        <v>108</v>
      </c>
      <c r="E3" s="6" t="s">
        <v>2135</v>
      </c>
      <c r="F3" s="6" t="str">
        <f t="shared" ref="F3:F66" si="0">E3&amp;G3</f>
        <v>FreightPAQUETERIA</v>
      </c>
      <c r="G3" s="96" t="s">
        <v>127</v>
      </c>
      <c r="H3" s="6" t="s">
        <v>123</v>
      </c>
      <c r="I3" s="6" t="s">
        <v>584</v>
      </c>
      <c r="J3" s="92">
        <v>46054</v>
      </c>
      <c r="K3" s="92" t="s">
        <v>116</v>
      </c>
      <c r="L3" s="80">
        <v>3636567771</v>
      </c>
      <c r="M3" s="80" t="s">
        <v>25</v>
      </c>
      <c r="N3" s="80" t="s">
        <v>116</v>
      </c>
      <c r="O3" s="71">
        <v>0</v>
      </c>
      <c r="P3" s="71">
        <v>0</v>
      </c>
      <c r="Q3" s="79">
        <v>31467.62</v>
      </c>
      <c r="R3" s="79">
        <v>0</v>
      </c>
      <c r="S3" s="71">
        <v>0</v>
      </c>
      <c r="T3" s="79">
        <v>31467.62</v>
      </c>
      <c r="U3" s="80" t="s">
        <v>24</v>
      </c>
      <c r="V3" s="84">
        <f>T3/17.9075</f>
        <v>1757.2313276560101</v>
      </c>
      <c r="W3" s="74" t="s">
        <v>119</v>
      </c>
      <c r="X3" s="80" t="s">
        <v>128</v>
      </c>
      <c r="Y3" s="80" t="s">
        <v>129</v>
      </c>
      <c r="Z3" s="76" t="s">
        <v>121</v>
      </c>
      <c r="AA3" s="76" t="s">
        <v>122</v>
      </c>
      <c r="AB3" s="76" t="s">
        <v>539</v>
      </c>
      <c r="AC3" s="76" t="s">
        <v>540</v>
      </c>
      <c r="AD3" s="76" t="s">
        <v>25</v>
      </c>
      <c r="AE3" s="76" t="s">
        <v>544</v>
      </c>
      <c r="AF3" s="76" t="s">
        <v>96</v>
      </c>
      <c r="AG3" s="82"/>
      <c r="AH3" s="60"/>
      <c r="AI3" s="75" t="s">
        <v>112</v>
      </c>
      <c r="AJ3" s="6" t="s">
        <v>103</v>
      </c>
      <c r="AK3" s="81">
        <v>0</v>
      </c>
      <c r="AL3" s="205" t="s">
        <v>103</v>
      </c>
      <c r="AM3" s="169"/>
      <c r="AN3" s="6"/>
      <c r="AO3" s="120"/>
    </row>
    <row r="4" spans="1:41" s="83" customFormat="1">
      <c r="A4" s="75" t="s">
        <v>112</v>
      </c>
      <c r="B4" s="6" t="s">
        <v>93</v>
      </c>
      <c r="C4" s="76">
        <v>3</v>
      </c>
      <c r="D4" s="80" t="s">
        <v>108</v>
      </c>
      <c r="E4" s="6" t="s">
        <v>2135</v>
      </c>
      <c r="F4" s="6" t="str">
        <f t="shared" si="0"/>
        <v>FreightRM-I-0970-AI25-M19</v>
      </c>
      <c r="G4" s="96" t="s">
        <v>130</v>
      </c>
      <c r="H4" s="6" t="s">
        <v>124</v>
      </c>
      <c r="I4" s="6" t="s">
        <v>584</v>
      </c>
      <c r="J4" s="92">
        <v>46266</v>
      </c>
      <c r="K4" s="92" t="s">
        <v>116</v>
      </c>
      <c r="L4" s="80" t="s">
        <v>119</v>
      </c>
      <c r="M4" s="80" t="s">
        <v>25</v>
      </c>
      <c r="N4" s="85" t="s">
        <v>116</v>
      </c>
      <c r="O4" s="71">
        <v>0</v>
      </c>
      <c r="P4" s="71">
        <v>0</v>
      </c>
      <c r="Q4" s="79">
        <v>35461.760000000002</v>
      </c>
      <c r="R4" s="79">
        <v>1418.47</v>
      </c>
      <c r="S4" s="71">
        <v>0</v>
      </c>
      <c r="T4" s="79">
        <v>36880.230000000003</v>
      </c>
      <c r="U4" s="80" t="s">
        <v>24</v>
      </c>
      <c r="V4" s="84">
        <f t="shared" ref="V4:V67" si="1">T4/17.9075</f>
        <v>2059.4851319279633</v>
      </c>
      <c r="W4" s="74" t="s">
        <v>119</v>
      </c>
      <c r="X4" s="80" t="s">
        <v>120</v>
      </c>
      <c r="Y4" s="80" t="s">
        <v>120</v>
      </c>
      <c r="Z4" s="76" t="s">
        <v>121</v>
      </c>
      <c r="AA4" s="76" t="s">
        <v>122</v>
      </c>
      <c r="AB4" s="76" t="s">
        <v>539</v>
      </c>
      <c r="AC4" s="76" t="s">
        <v>540</v>
      </c>
      <c r="AD4" s="76" t="s">
        <v>25</v>
      </c>
      <c r="AE4" s="76" t="s">
        <v>544</v>
      </c>
      <c r="AF4" s="76" t="s">
        <v>96</v>
      </c>
      <c r="AG4" s="82"/>
      <c r="AH4" s="60"/>
      <c r="AI4" s="75" t="s">
        <v>112</v>
      </c>
      <c r="AJ4" s="6" t="s">
        <v>103</v>
      </c>
      <c r="AK4" s="81">
        <v>0</v>
      </c>
      <c r="AL4" s="205" t="s">
        <v>103</v>
      </c>
      <c r="AM4" s="169"/>
      <c r="AN4" s="6"/>
      <c r="AO4" s="120"/>
    </row>
    <row r="5" spans="1:41" s="83" customFormat="1">
      <c r="A5" s="75" t="s">
        <v>112</v>
      </c>
      <c r="B5" s="6" t="s">
        <v>93</v>
      </c>
      <c r="C5" s="76">
        <v>4</v>
      </c>
      <c r="D5" s="80" t="s">
        <v>108</v>
      </c>
      <c r="E5" s="6" t="s">
        <v>2135</v>
      </c>
      <c r="F5" s="6" t="str">
        <f t="shared" si="0"/>
        <v>FreightRM-I-0983-AI25-M19</v>
      </c>
      <c r="G5" s="96" t="s">
        <v>131</v>
      </c>
      <c r="H5" s="6" t="s">
        <v>125</v>
      </c>
      <c r="I5" s="6" t="s">
        <v>584</v>
      </c>
      <c r="J5" s="92">
        <v>46054</v>
      </c>
      <c r="K5" s="92" t="s">
        <v>116</v>
      </c>
      <c r="L5" s="80">
        <v>6201039272</v>
      </c>
      <c r="M5" s="80" t="s">
        <v>25</v>
      </c>
      <c r="N5" s="85" t="s">
        <v>116</v>
      </c>
      <c r="O5" s="71">
        <v>0</v>
      </c>
      <c r="P5" s="71">
        <v>0</v>
      </c>
      <c r="Q5" s="79">
        <v>339.74</v>
      </c>
      <c r="R5" s="79">
        <v>54.36</v>
      </c>
      <c r="S5" s="71">
        <v>0</v>
      </c>
      <c r="T5" s="79">
        <v>394.1</v>
      </c>
      <c r="U5" s="80" t="s">
        <v>24</v>
      </c>
      <c r="V5" s="84">
        <f t="shared" si="1"/>
        <v>22.007538740751084</v>
      </c>
      <c r="W5" s="74" t="s">
        <v>119</v>
      </c>
      <c r="X5" s="80" t="s">
        <v>120</v>
      </c>
      <c r="Y5" s="80" t="s">
        <v>120</v>
      </c>
      <c r="Z5" s="76" t="s">
        <v>121</v>
      </c>
      <c r="AA5" s="76" t="s">
        <v>122</v>
      </c>
      <c r="AB5" s="76" t="s">
        <v>539</v>
      </c>
      <c r="AC5" s="76" t="s">
        <v>540</v>
      </c>
      <c r="AD5" s="76" t="s">
        <v>25</v>
      </c>
      <c r="AE5" s="76" t="s">
        <v>544</v>
      </c>
      <c r="AF5" s="76" t="s">
        <v>96</v>
      </c>
      <c r="AG5" s="82"/>
      <c r="AH5" s="60"/>
      <c r="AI5" s="75" t="s">
        <v>112</v>
      </c>
      <c r="AJ5" s="6" t="s">
        <v>103</v>
      </c>
      <c r="AK5" s="81">
        <v>0</v>
      </c>
      <c r="AL5" s="205" t="s">
        <v>103</v>
      </c>
      <c r="AM5" s="169"/>
      <c r="AN5" s="6"/>
      <c r="AO5" s="120"/>
    </row>
    <row r="6" spans="1:41" s="83" customFormat="1">
      <c r="A6" s="75" t="s">
        <v>112</v>
      </c>
      <c r="B6" s="6" t="s">
        <v>93</v>
      </c>
      <c r="C6" s="76">
        <v>5</v>
      </c>
      <c r="D6" s="80" t="s">
        <v>108</v>
      </c>
      <c r="E6" s="6" t="s">
        <v>2135</v>
      </c>
      <c r="F6" s="6" t="str">
        <f t="shared" si="0"/>
        <v>FreightFG-I-0422-AE26-M19</v>
      </c>
      <c r="G6" s="96" t="s">
        <v>132</v>
      </c>
      <c r="H6" s="6" t="s">
        <v>126</v>
      </c>
      <c r="I6" s="6" t="s">
        <v>584</v>
      </c>
      <c r="J6" s="92">
        <v>46266</v>
      </c>
      <c r="K6" s="92" t="s">
        <v>116</v>
      </c>
      <c r="L6" s="80" t="s">
        <v>119</v>
      </c>
      <c r="M6" s="80" t="s">
        <v>28</v>
      </c>
      <c r="N6" s="85" t="s">
        <v>116</v>
      </c>
      <c r="O6" s="71">
        <v>0</v>
      </c>
      <c r="P6" s="71">
        <v>0</v>
      </c>
      <c r="Q6" s="79">
        <v>519.6</v>
      </c>
      <c r="R6" s="79">
        <v>83.14</v>
      </c>
      <c r="S6" s="71">
        <v>0</v>
      </c>
      <c r="T6" s="79">
        <v>602.74</v>
      </c>
      <c r="U6" s="80" t="s">
        <v>24</v>
      </c>
      <c r="V6" s="84">
        <f t="shared" si="1"/>
        <v>33.658522965238035</v>
      </c>
      <c r="W6" s="74" t="s">
        <v>119</v>
      </c>
      <c r="X6" s="80" t="s">
        <v>122</v>
      </c>
      <c r="Y6" s="80" t="s">
        <v>121</v>
      </c>
      <c r="Z6" s="80" t="s">
        <v>120</v>
      </c>
      <c r="AA6" s="80" t="s">
        <v>120</v>
      </c>
      <c r="AB6" s="76" t="s">
        <v>539</v>
      </c>
      <c r="AC6" s="76" t="s">
        <v>541</v>
      </c>
      <c r="AD6" s="76" t="s">
        <v>28</v>
      </c>
      <c r="AE6" s="76" t="s">
        <v>545</v>
      </c>
      <c r="AF6" s="76" t="s">
        <v>96</v>
      </c>
      <c r="AG6" s="82"/>
      <c r="AH6" s="60"/>
      <c r="AI6" s="75" t="s">
        <v>112</v>
      </c>
      <c r="AJ6" s="6" t="s">
        <v>103</v>
      </c>
      <c r="AK6" s="81">
        <v>0</v>
      </c>
      <c r="AL6" s="205" t="s">
        <v>103</v>
      </c>
      <c r="AM6" s="169"/>
      <c r="AN6" s="6"/>
      <c r="AO6" s="120"/>
    </row>
    <row r="7" spans="1:41" s="83" customFormat="1" ht="15" customHeight="1">
      <c r="A7" s="75" t="s">
        <v>112</v>
      </c>
      <c r="B7" s="6" t="s">
        <v>93</v>
      </c>
      <c r="C7" s="76">
        <v>6</v>
      </c>
      <c r="D7" s="76" t="s">
        <v>98</v>
      </c>
      <c r="E7" s="6" t="s">
        <v>2136</v>
      </c>
      <c r="F7" s="6" t="str">
        <f t="shared" si="0"/>
        <v>BrokerRM-M-195-SI25-M19-L-B</v>
      </c>
      <c r="G7" s="97" t="s">
        <v>375</v>
      </c>
      <c r="H7" s="95" t="s">
        <v>374</v>
      </c>
      <c r="I7" s="6" t="s">
        <v>584</v>
      </c>
      <c r="J7" s="92">
        <v>46025</v>
      </c>
      <c r="K7" s="96" t="s">
        <v>532</v>
      </c>
      <c r="L7" s="80" t="s">
        <v>533</v>
      </c>
      <c r="M7" s="80" t="s">
        <v>117</v>
      </c>
      <c r="N7" s="6" t="s">
        <v>534</v>
      </c>
      <c r="O7" s="71">
        <v>0</v>
      </c>
      <c r="P7" s="71">
        <v>3300.2</v>
      </c>
      <c r="Q7" s="79">
        <v>2553.9899999999998</v>
      </c>
      <c r="R7" s="79">
        <v>408.64</v>
      </c>
      <c r="S7" s="71">
        <v>0</v>
      </c>
      <c r="T7" s="79">
        <v>6262.83</v>
      </c>
      <c r="U7" s="80" t="s">
        <v>24</v>
      </c>
      <c r="V7" s="84">
        <f t="shared" si="1"/>
        <v>349.73223509702638</v>
      </c>
      <c r="W7" s="86">
        <v>45989</v>
      </c>
      <c r="X7" s="80" t="s">
        <v>535</v>
      </c>
      <c r="Y7" s="80" t="s">
        <v>536</v>
      </c>
      <c r="Z7" s="80" t="s">
        <v>537</v>
      </c>
      <c r="AA7" s="6" t="s">
        <v>538</v>
      </c>
      <c r="AB7" s="76" t="s">
        <v>539</v>
      </c>
      <c r="AC7" s="76" t="s">
        <v>540</v>
      </c>
      <c r="AD7" s="76" t="s">
        <v>174</v>
      </c>
      <c r="AE7" s="76" t="s">
        <v>546</v>
      </c>
      <c r="AF7" s="76" t="s">
        <v>96</v>
      </c>
      <c r="AG7" s="75"/>
      <c r="AH7" s="60"/>
      <c r="AI7" s="75" t="s">
        <v>112</v>
      </c>
      <c r="AJ7" s="6" t="s">
        <v>103</v>
      </c>
      <c r="AK7" s="81">
        <v>0</v>
      </c>
      <c r="AL7" s="205" t="s">
        <v>103</v>
      </c>
      <c r="AM7" s="169"/>
      <c r="AN7" s="6"/>
      <c r="AO7" s="120"/>
    </row>
    <row r="8" spans="1:41" s="83" customFormat="1" ht="15" customHeight="1">
      <c r="A8" s="75" t="s">
        <v>112</v>
      </c>
      <c r="B8" s="6" t="s">
        <v>93</v>
      </c>
      <c r="C8" s="76">
        <v>7</v>
      </c>
      <c r="D8" s="76" t="s">
        <v>98</v>
      </c>
      <c r="E8" s="6" t="s">
        <v>2136</v>
      </c>
      <c r="F8" s="6" t="str">
        <f t="shared" si="0"/>
        <v>BrokerRM-I-0934-AI24-M19</v>
      </c>
      <c r="G8" s="97" t="s">
        <v>401</v>
      </c>
      <c r="H8" s="95" t="s">
        <v>358</v>
      </c>
      <c r="I8" s="6" t="s">
        <v>584</v>
      </c>
      <c r="J8" s="92">
        <v>46013</v>
      </c>
      <c r="K8" s="96" t="s">
        <v>418</v>
      </c>
      <c r="L8" s="77" t="s">
        <v>518</v>
      </c>
      <c r="M8" s="80" t="s">
        <v>25</v>
      </c>
      <c r="N8" s="85" t="s">
        <v>116</v>
      </c>
      <c r="O8" s="71">
        <v>0</v>
      </c>
      <c r="P8" s="71">
        <v>3991.85</v>
      </c>
      <c r="Q8" s="79">
        <v>806.86</v>
      </c>
      <c r="R8" s="79">
        <v>129.1</v>
      </c>
      <c r="S8" s="71">
        <v>0</v>
      </c>
      <c r="T8" s="79">
        <v>4927.8100000000004</v>
      </c>
      <c r="U8" s="80" t="s">
        <v>24</v>
      </c>
      <c r="V8" s="84">
        <f t="shared" si="1"/>
        <v>275.18134859695664</v>
      </c>
      <c r="W8" s="86" t="s">
        <v>429</v>
      </c>
      <c r="X8" s="85" t="s">
        <v>430</v>
      </c>
      <c r="Y8" s="80" t="s">
        <v>178</v>
      </c>
      <c r="Z8" s="80" t="s">
        <v>239</v>
      </c>
      <c r="AA8" s="85" t="s">
        <v>122</v>
      </c>
      <c r="AB8" s="76" t="s">
        <v>539</v>
      </c>
      <c r="AC8" s="76" t="s">
        <v>540</v>
      </c>
      <c r="AD8" s="76" t="s">
        <v>25</v>
      </c>
      <c r="AE8" s="76" t="s">
        <v>544</v>
      </c>
      <c r="AF8" s="76" t="s">
        <v>96</v>
      </c>
      <c r="AG8" s="75"/>
      <c r="AH8" s="60"/>
      <c r="AI8" s="75" t="s">
        <v>112</v>
      </c>
      <c r="AJ8" s="6" t="s">
        <v>103</v>
      </c>
      <c r="AK8" s="81">
        <v>0</v>
      </c>
      <c r="AL8" s="205" t="s">
        <v>103</v>
      </c>
      <c r="AM8" s="169"/>
      <c r="AN8" s="6"/>
      <c r="AO8" s="120"/>
    </row>
    <row r="9" spans="1:41" s="83" customFormat="1" ht="15" customHeight="1">
      <c r="A9" s="75" t="s">
        <v>112</v>
      </c>
      <c r="B9" s="6" t="s">
        <v>93</v>
      </c>
      <c r="C9" s="76">
        <v>8</v>
      </c>
      <c r="D9" s="76" t="s">
        <v>98</v>
      </c>
      <c r="E9" s="6" t="s">
        <v>2136</v>
      </c>
      <c r="F9" s="6" t="str">
        <f t="shared" si="0"/>
        <v>BrokerRM-I-0935-AI24-M19</v>
      </c>
      <c r="G9" s="96" t="s">
        <v>396</v>
      </c>
      <c r="H9" s="95" t="s">
        <v>353</v>
      </c>
      <c r="I9" s="6" t="s">
        <v>584</v>
      </c>
      <c r="J9" s="92">
        <v>46013</v>
      </c>
      <c r="K9" s="96" t="s">
        <v>419</v>
      </c>
      <c r="L9" s="77" t="s">
        <v>516</v>
      </c>
      <c r="M9" s="80" t="s">
        <v>25</v>
      </c>
      <c r="N9" s="85" t="s">
        <v>116</v>
      </c>
      <c r="O9" s="71">
        <v>0</v>
      </c>
      <c r="P9" s="71">
        <v>2838.88</v>
      </c>
      <c r="Q9" s="79">
        <v>809.91</v>
      </c>
      <c r="R9" s="79">
        <v>129.59</v>
      </c>
      <c r="S9" s="71">
        <v>0</v>
      </c>
      <c r="T9" s="79">
        <v>3778.38</v>
      </c>
      <c r="U9" s="80" t="s">
        <v>24</v>
      </c>
      <c r="V9" s="84">
        <f t="shared" si="1"/>
        <v>210.9942761412816</v>
      </c>
      <c r="W9" s="86" t="s">
        <v>431</v>
      </c>
      <c r="X9" s="85" t="s">
        <v>430</v>
      </c>
      <c r="Y9" s="6" t="s">
        <v>178</v>
      </c>
      <c r="Z9" s="80" t="s">
        <v>239</v>
      </c>
      <c r="AA9" s="85" t="s">
        <v>122</v>
      </c>
      <c r="AB9" s="76" t="s">
        <v>539</v>
      </c>
      <c r="AC9" s="76" t="s">
        <v>540</v>
      </c>
      <c r="AD9" s="76" t="s">
        <v>25</v>
      </c>
      <c r="AE9" s="76" t="s">
        <v>544</v>
      </c>
      <c r="AF9" s="76" t="s">
        <v>96</v>
      </c>
      <c r="AG9" s="75"/>
      <c r="AH9" s="60"/>
      <c r="AI9" s="75" t="s">
        <v>112</v>
      </c>
      <c r="AJ9" s="6" t="s">
        <v>103</v>
      </c>
      <c r="AK9" s="81">
        <v>0</v>
      </c>
      <c r="AL9" s="205" t="s">
        <v>103</v>
      </c>
      <c r="AM9" s="169"/>
      <c r="AN9" s="6"/>
      <c r="AO9" s="120"/>
    </row>
    <row r="10" spans="1:41" s="83" customFormat="1" ht="15" customHeight="1">
      <c r="A10" s="75" t="s">
        <v>112</v>
      </c>
      <c r="B10" s="6" t="s">
        <v>93</v>
      </c>
      <c r="C10" s="76">
        <v>9</v>
      </c>
      <c r="D10" s="76" t="s">
        <v>98</v>
      </c>
      <c r="E10" s="6" t="s">
        <v>2136</v>
      </c>
      <c r="F10" s="6" t="str">
        <f t="shared" si="0"/>
        <v>BrokerRM-I-0940-AI24-M19</v>
      </c>
      <c r="G10" s="97" t="s">
        <v>395</v>
      </c>
      <c r="H10" s="95" t="s">
        <v>352</v>
      </c>
      <c r="I10" s="6" t="s">
        <v>584</v>
      </c>
      <c r="J10" s="92">
        <v>46013</v>
      </c>
      <c r="K10" s="96" t="s">
        <v>420</v>
      </c>
      <c r="L10" s="77" t="s">
        <v>517</v>
      </c>
      <c r="M10" s="80" t="s">
        <v>25</v>
      </c>
      <c r="N10" s="85" t="s">
        <v>116</v>
      </c>
      <c r="O10" s="71">
        <v>0</v>
      </c>
      <c r="P10" s="71">
        <v>2763.96</v>
      </c>
      <c r="Q10" s="79">
        <v>804.86</v>
      </c>
      <c r="R10" s="79">
        <v>128.78</v>
      </c>
      <c r="S10" s="71">
        <v>0</v>
      </c>
      <c r="T10" s="79">
        <v>3697.6</v>
      </c>
      <c r="U10" s="80" t="s">
        <v>24</v>
      </c>
      <c r="V10" s="84">
        <f t="shared" si="1"/>
        <v>206.48331704593048</v>
      </c>
      <c r="W10" s="86" t="s">
        <v>431</v>
      </c>
      <c r="X10" s="85" t="s">
        <v>430</v>
      </c>
      <c r="Y10" s="6" t="s">
        <v>178</v>
      </c>
      <c r="Z10" s="80" t="s">
        <v>239</v>
      </c>
      <c r="AA10" s="85" t="s">
        <v>122</v>
      </c>
      <c r="AB10" s="76" t="s">
        <v>539</v>
      </c>
      <c r="AC10" s="76" t="s">
        <v>540</v>
      </c>
      <c r="AD10" s="76" t="s">
        <v>25</v>
      </c>
      <c r="AE10" s="76" t="s">
        <v>544</v>
      </c>
      <c r="AF10" s="76" t="s">
        <v>96</v>
      </c>
      <c r="AG10" s="75"/>
      <c r="AH10" s="60"/>
      <c r="AI10" s="75" t="s">
        <v>112</v>
      </c>
      <c r="AJ10" s="6" t="s">
        <v>103</v>
      </c>
      <c r="AK10" s="81">
        <v>0</v>
      </c>
      <c r="AL10" s="205" t="s">
        <v>103</v>
      </c>
      <c r="AM10" s="169"/>
      <c r="AN10" s="6"/>
      <c r="AO10" s="120"/>
    </row>
    <row r="11" spans="1:41" s="83" customFormat="1">
      <c r="A11" s="75" t="s">
        <v>112</v>
      </c>
      <c r="B11" s="6" t="s">
        <v>93</v>
      </c>
      <c r="C11" s="76">
        <v>10</v>
      </c>
      <c r="D11" s="76" t="s">
        <v>98</v>
      </c>
      <c r="E11" s="6" t="s">
        <v>2136</v>
      </c>
      <c r="F11" s="6" t="str">
        <f t="shared" si="0"/>
        <v>BrokerRM-I-0945-AI24-M19</v>
      </c>
      <c r="G11" s="97" t="s">
        <v>392</v>
      </c>
      <c r="H11" s="95" t="s">
        <v>349</v>
      </c>
      <c r="I11" s="6" t="s">
        <v>584</v>
      </c>
      <c r="J11" s="92">
        <v>46013</v>
      </c>
      <c r="K11" s="96" t="s">
        <v>421</v>
      </c>
      <c r="L11" s="77" t="s">
        <v>519</v>
      </c>
      <c r="M11" s="80" t="s">
        <v>25</v>
      </c>
      <c r="N11" s="85" t="s">
        <v>116</v>
      </c>
      <c r="O11" s="71">
        <v>0</v>
      </c>
      <c r="P11" s="71">
        <v>2759.73</v>
      </c>
      <c r="Q11" s="79">
        <v>803</v>
      </c>
      <c r="R11" s="79">
        <v>128.47999999999999</v>
      </c>
      <c r="S11" s="71">
        <v>0</v>
      </c>
      <c r="T11" s="79">
        <v>3691.21</v>
      </c>
      <c r="U11" s="80" t="s">
        <v>24</v>
      </c>
      <c r="V11" s="84">
        <f t="shared" si="1"/>
        <v>206.12648331704594</v>
      </c>
      <c r="W11" s="86" t="s">
        <v>431</v>
      </c>
      <c r="X11" s="85" t="s">
        <v>430</v>
      </c>
      <c r="Y11" s="6" t="s">
        <v>178</v>
      </c>
      <c r="Z11" s="80" t="s">
        <v>239</v>
      </c>
      <c r="AA11" s="85" t="s">
        <v>122</v>
      </c>
      <c r="AB11" s="76" t="s">
        <v>539</v>
      </c>
      <c r="AC11" s="76" t="s">
        <v>540</v>
      </c>
      <c r="AD11" s="76" t="s">
        <v>25</v>
      </c>
      <c r="AE11" s="76" t="s">
        <v>544</v>
      </c>
      <c r="AF11" s="76" t="s">
        <v>96</v>
      </c>
      <c r="AG11" s="82"/>
      <c r="AH11" s="60"/>
      <c r="AI11" s="75" t="s">
        <v>112</v>
      </c>
      <c r="AJ11" s="6" t="s">
        <v>103</v>
      </c>
      <c r="AK11" s="81">
        <v>0</v>
      </c>
      <c r="AL11" s="205" t="s">
        <v>103</v>
      </c>
      <c r="AM11" s="169"/>
      <c r="AN11" s="6"/>
      <c r="AO11" s="120"/>
    </row>
    <row r="12" spans="1:41" s="83" customFormat="1" ht="15" customHeight="1">
      <c r="A12" s="75" t="s">
        <v>112</v>
      </c>
      <c r="B12" s="6" t="s">
        <v>93</v>
      </c>
      <c r="C12" s="76">
        <v>11</v>
      </c>
      <c r="D12" s="76" t="s">
        <v>98</v>
      </c>
      <c r="E12" s="6" t="s">
        <v>2136</v>
      </c>
      <c r="F12" s="6" t="str">
        <f t="shared" si="0"/>
        <v>BrokerRM-I-0946-AI24-M19</v>
      </c>
      <c r="G12" s="97" t="s">
        <v>393</v>
      </c>
      <c r="H12" s="95" t="s">
        <v>350</v>
      </c>
      <c r="I12" s="6" t="s">
        <v>584</v>
      </c>
      <c r="J12" s="92">
        <v>46013</v>
      </c>
      <c r="K12" s="97" t="s">
        <v>422</v>
      </c>
      <c r="L12" s="77" t="s">
        <v>520</v>
      </c>
      <c r="M12" s="80" t="s">
        <v>25</v>
      </c>
      <c r="N12" s="85" t="s">
        <v>116</v>
      </c>
      <c r="O12" s="71">
        <v>0</v>
      </c>
      <c r="P12" s="71">
        <v>2759.73</v>
      </c>
      <c r="Q12" s="79">
        <v>805.18</v>
      </c>
      <c r="R12" s="79">
        <v>128.83000000000001</v>
      </c>
      <c r="S12" s="71">
        <v>0</v>
      </c>
      <c r="T12" s="79">
        <v>3693.74</v>
      </c>
      <c r="U12" s="80" t="s">
        <v>24</v>
      </c>
      <c r="V12" s="84">
        <f t="shared" si="1"/>
        <v>206.26776490297362</v>
      </c>
      <c r="W12" s="86" t="s">
        <v>432</v>
      </c>
      <c r="X12" s="80" t="s">
        <v>430</v>
      </c>
      <c r="Y12" s="80" t="s">
        <v>129</v>
      </c>
      <c r="Z12" s="80" t="s">
        <v>239</v>
      </c>
      <c r="AA12" s="80" t="s">
        <v>122</v>
      </c>
      <c r="AB12" s="76" t="s">
        <v>539</v>
      </c>
      <c r="AC12" s="76" t="s">
        <v>540</v>
      </c>
      <c r="AD12" s="76" t="s">
        <v>25</v>
      </c>
      <c r="AE12" s="76" t="s">
        <v>544</v>
      </c>
      <c r="AF12" s="76" t="s">
        <v>96</v>
      </c>
      <c r="AG12" s="82"/>
      <c r="AH12" s="60"/>
      <c r="AI12" s="75" t="s">
        <v>112</v>
      </c>
      <c r="AJ12" s="6" t="s">
        <v>103</v>
      </c>
      <c r="AK12" s="81">
        <v>0</v>
      </c>
      <c r="AL12" s="205" t="s">
        <v>103</v>
      </c>
      <c r="AM12" s="169"/>
      <c r="AN12" s="6"/>
      <c r="AO12" s="120"/>
    </row>
    <row r="13" spans="1:41" s="83" customFormat="1" ht="15" customHeight="1">
      <c r="A13" s="75" t="s">
        <v>112</v>
      </c>
      <c r="B13" s="6" t="s">
        <v>93</v>
      </c>
      <c r="C13" s="76">
        <v>12</v>
      </c>
      <c r="D13" s="76" t="s">
        <v>98</v>
      </c>
      <c r="E13" s="6" t="s">
        <v>2136</v>
      </c>
      <c r="F13" s="6" t="str">
        <f t="shared" si="0"/>
        <v>BrokerRM-I-0947-AI24-M19</v>
      </c>
      <c r="G13" s="97" t="s">
        <v>394</v>
      </c>
      <c r="H13" s="95" t="s">
        <v>351</v>
      </c>
      <c r="I13" s="6" t="s">
        <v>584</v>
      </c>
      <c r="J13" s="92">
        <v>46013</v>
      </c>
      <c r="K13" s="92" t="s">
        <v>423</v>
      </c>
      <c r="L13" s="88">
        <v>886647776083</v>
      </c>
      <c r="M13" s="78" t="s">
        <v>25</v>
      </c>
      <c r="N13" s="85" t="s">
        <v>116</v>
      </c>
      <c r="O13" s="71">
        <v>0</v>
      </c>
      <c r="P13" s="71">
        <v>2759.73</v>
      </c>
      <c r="Q13" s="79">
        <v>805.18</v>
      </c>
      <c r="R13" s="79">
        <v>128.83000000000001</v>
      </c>
      <c r="S13" s="71">
        <v>0</v>
      </c>
      <c r="T13" s="79">
        <v>3693.74</v>
      </c>
      <c r="U13" s="80" t="s">
        <v>24</v>
      </c>
      <c r="V13" s="84">
        <f t="shared" si="1"/>
        <v>206.26776490297362</v>
      </c>
      <c r="W13" s="70" t="s">
        <v>433</v>
      </c>
      <c r="X13" s="6" t="s">
        <v>430</v>
      </c>
      <c r="Y13" s="80" t="s">
        <v>178</v>
      </c>
      <c r="Z13" s="80" t="s">
        <v>239</v>
      </c>
      <c r="AA13" s="80" t="s">
        <v>122</v>
      </c>
      <c r="AB13" s="76" t="s">
        <v>539</v>
      </c>
      <c r="AC13" s="76" t="s">
        <v>540</v>
      </c>
      <c r="AD13" s="76" t="s">
        <v>25</v>
      </c>
      <c r="AE13" s="76" t="s">
        <v>544</v>
      </c>
      <c r="AF13" s="76" t="s">
        <v>96</v>
      </c>
      <c r="AG13" s="82"/>
      <c r="AH13" s="60"/>
      <c r="AI13" s="75" t="s">
        <v>112</v>
      </c>
      <c r="AJ13" s="6" t="s">
        <v>103</v>
      </c>
      <c r="AK13" s="81">
        <v>0</v>
      </c>
      <c r="AL13" s="205" t="s">
        <v>103</v>
      </c>
      <c r="AM13" s="169"/>
      <c r="AN13" s="6"/>
      <c r="AO13" s="120"/>
    </row>
    <row r="14" spans="1:41" s="83" customFormat="1" ht="15" customHeight="1">
      <c r="A14" s="75" t="s">
        <v>112</v>
      </c>
      <c r="B14" s="6" t="s">
        <v>93</v>
      </c>
      <c r="C14" s="76">
        <v>13</v>
      </c>
      <c r="D14" s="76" t="s">
        <v>98</v>
      </c>
      <c r="E14" s="6" t="s">
        <v>2136</v>
      </c>
      <c r="F14" s="6" t="str">
        <f t="shared" si="0"/>
        <v>BrokerRM-I-0953-AI24-M19</v>
      </c>
      <c r="G14" s="97" t="s">
        <v>397</v>
      </c>
      <c r="H14" s="95" t="s">
        <v>354</v>
      </c>
      <c r="I14" s="6" t="s">
        <v>584</v>
      </c>
      <c r="J14" s="92">
        <v>46013</v>
      </c>
      <c r="K14" s="92" t="s">
        <v>424</v>
      </c>
      <c r="L14" s="88">
        <v>886937395946</v>
      </c>
      <c r="M14" s="78" t="s">
        <v>25</v>
      </c>
      <c r="N14" s="85" t="s">
        <v>116</v>
      </c>
      <c r="O14" s="71">
        <v>0</v>
      </c>
      <c r="P14" s="71">
        <v>3181.38</v>
      </c>
      <c r="Q14" s="79">
        <v>803.34</v>
      </c>
      <c r="R14" s="79">
        <v>128.53</v>
      </c>
      <c r="S14" s="71">
        <v>0</v>
      </c>
      <c r="T14" s="79">
        <v>4113.25</v>
      </c>
      <c r="U14" s="80" t="s">
        <v>24</v>
      </c>
      <c r="V14" s="84">
        <f t="shared" si="1"/>
        <v>229.69426218065058</v>
      </c>
      <c r="W14" s="70" t="s">
        <v>434</v>
      </c>
      <c r="X14" s="6" t="s">
        <v>430</v>
      </c>
      <c r="Y14" s="80" t="s">
        <v>129</v>
      </c>
      <c r="Z14" s="80" t="s">
        <v>239</v>
      </c>
      <c r="AA14" s="80" t="s">
        <v>122</v>
      </c>
      <c r="AB14" s="76" t="s">
        <v>539</v>
      </c>
      <c r="AC14" s="76" t="s">
        <v>540</v>
      </c>
      <c r="AD14" s="76" t="s">
        <v>25</v>
      </c>
      <c r="AE14" s="76" t="s">
        <v>544</v>
      </c>
      <c r="AF14" s="76" t="s">
        <v>96</v>
      </c>
      <c r="AG14" s="75"/>
      <c r="AH14" s="60"/>
      <c r="AI14" s="75" t="s">
        <v>112</v>
      </c>
      <c r="AJ14" s="6" t="s">
        <v>103</v>
      </c>
      <c r="AK14" s="81">
        <v>0</v>
      </c>
      <c r="AL14" s="205" t="s">
        <v>103</v>
      </c>
      <c r="AM14" s="169"/>
      <c r="AN14" s="6"/>
      <c r="AO14" s="120"/>
    </row>
    <row r="15" spans="1:41" s="83" customFormat="1" ht="15" customHeight="1">
      <c r="A15" s="75" t="s">
        <v>112</v>
      </c>
      <c r="B15" s="6" t="s">
        <v>93</v>
      </c>
      <c r="C15" s="76">
        <v>14</v>
      </c>
      <c r="D15" s="76" t="s">
        <v>98</v>
      </c>
      <c r="E15" s="6" t="s">
        <v>2136</v>
      </c>
      <c r="F15" s="6" t="str">
        <f t="shared" si="0"/>
        <v>BrokerRM-I-0952-AI24-M19</v>
      </c>
      <c r="G15" s="96" t="s">
        <v>398</v>
      </c>
      <c r="H15" s="95" t="s">
        <v>355</v>
      </c>
      <c r="I15" s="6" t="s">
        <v>584</v>
      </c>
      <c r="J15" s="92">
        <v>46013</v>
      </c>
      <c r="K15" s="92" t="s">
        <v>425</v>
      </c>
      <c r="L15" s="77" t="s">
        <v>521</v>
      </c>
      <c r="M15" s="80" t="s">
        <v>25</v>
      </c>
      <c r="N15" s="85" t="s">
        <v>116</v>
      </c>
      <c r="O15" s="71">
        <v>0</v>
      </c>
      <c r="P15" s="71">
        <v>3181.38</v>
      </c>
      <c r="Q15" s="79">
        <v>805.18</v>
      </c>
      <c r="R15" s="79">
        <v>128.83000000000001</v>
      </c>
      <c r="S15" s="71">
        <v>0</v>
      </c>
      <c r="T15" s="79">
        <v>4115.3900000000003</v>
      </c>
      <c r="U15" s="80" t="s">
        <v>24</v>
      </c>
      <c r="V15" s="84">
        <f t="shared" si="1"/>
        <v>229.81376518218627</v>
      </c>
      <c r="W15" s="78" t="s">
        <v>434</v>
      </c>
      <c r="X15" s="80" t="s">
        <v>430</v>
      </c>
      <c r="Y15" s="80" t="s">
        <v>129</v>
      </c>
      <c r="Z15" s="80" t="s">
        <v>239</v>
      </c>
      <c r="AA15" s="80" t="s">
        <v>122</v>
      </c>
      <c r="AB15" s="76" t="s">
        <v>539</v>
      </c>
      <c r="AC15" s="76" t="s">
        <v>540</v>
      </c>
      <c r="AD15" s="76" t="s">
        <v>25</v>
      </c>
      <c r="AE15" s="76" t="s">
        <v>544</v>
      </c>
      <c r="AF15" s="76" t="s">
        <v>96</v>
      </c>
      <c r="AG15" s="82"/>
      <c r="AH15" s="60"/>
      <c r="AI15" s="75" t="s">
        <v>112</v>
      </c>
      <c r="AJ15" s="6" t="s">
        <v>103</v>
      </c>
      <c r="AK15" s="81">
        <v>0</v>
      </c>
      <c r="AL15" s="205" t="s">
        <v>103</v>
      </c>
      <c r="AM15" s="169"/>
      <c r="AN15" s="6"/>
      <c r="AO15" s="120"/>
    </row>
    <row r="16" spans="1:41" s="83" customFormat="1" ht="15" customHeight="1">
      <c r="A16" s="75" t="s">
        <v>112</v>
      </c>
      <c r="B16" s="6" t="s">
        <v>93</v>
      </c>
      <c r="C16" s="76">
        <v>15</v>
      </c>
      <c r="D16" s="76" t="s">
        <v>98</v>
      </c>
      <c r="E16" s="6" t="s">
        <v>2136</v>
      </c>
      <c r="F16" s="6" t="str">
        <f t="shared" si="0"/>
        <v>BrokerRM-I-0960-AI24-M19</v>
      </c>
      <c r="G16" s="97" t="s">
        <v>399</v>
      </c>
      <c r="H16" s="95" t="s">
        <v>356</v>
      </c>
      <c r="I16" s="6" t="s">
        <v>584</v>
      </c>
      <c r="J16" s="92">
        <v>46013</v>
      </c>
      <c r="K16" s="98" t="s">
        <v>426</v>
      </c>
      <c r="L16" s="77" t="s">
        <v>522</v>
      </c>
      <c r="M16" s="78" t="s">
        <v>25</v>
      </c>
      <c r="N16" s="85" t="s">
        <v>116</v>
      </c>
      <c r="O16" s="71">
        <v>0</v>
      </c>
      <c r="P16" s="71">
        <v>3892.34</v>
      </c>
      <c r="Q16" s="79">
        <v>803.97</v>
      </c>
      <c r="R16" s="79">
        <v>128.63999999999999</v>
      </c>
      <c r="S16" s="71">
        <v>0</v>
      </c>
      <c r="T16" s="79">
        <v>4824.95</v>
      </c>
      <c r="U16" s="80" t="s">
        <v>24</v>
      </c>
      <c r="V16" s="84">
        <f t="shared" si="1"/>
        <v>269.43738656987296</v>
      </c>
      <c r="W16" s="78" t="s">
        <v>434</v>
      </c>
      <c r="X16" s="80" t="s">
        <v>430</v>
      </c>
      <c r="Y16" s="80" t="s">
        <v>129</v>
      </c>
      <c r="Z16" s="80" t="s">
        <v>239</v>
      </c>
      <c r="AA16" s="80" t="s">
        <v>122</v>
      </c>
      <c r="AB16" s="76" t="s">
        <v>539</v>
      </c>
      <c r="AC16" s="76" t="s">
        <v>540</v>
      </c>
      <c r="AD16" s="76" t="s">
        <v>25</v>
      </c>
      <c r="AE16" s="76" t="s">
        <v>544</v>
      </c>
      <c r="AF16" s="76" t="s">
        <v>96</v>
      </c>
      <c r="AG16" s="75"/>
      <c r="AH16" s="60"/>
      <c r="AI16" s="75" t="s">
        <v>112</v>
      </c>
      <c r="AJ16" s="6" t="s">
        <v>103</v>
      </c>
      <c r="AK16" s="81">
        <v>0</v>
      </c>
      <c r="AL16" s="205" t="s">
        <v>103</v>
      </c>
      <c r="AM16" s="169"/>
      <c r="AN16" s="6"/>
      <c r="AO16" s="120"/>
    </row>
    <row r="17" spans="1:41" s="83" customFormat="1">
      <c r="A17" s="75" t="s">
        <v>112</v>
      </c>
      <c r="B17" s="6" t="s">
        <v>93</v>
      </c>
      <c r="C17" s="76">
        <v>16</v>
      </c>
      <c r="D17" s="76" t="s">
        <v>98</v>
      </c>
      <c r="E17" s="6" t="s">
        <v>2136</v>
      </c>
      <c r="F17" s="6" t="str">
        <f t="shared" si="0"/>
        <v>BrokerRM-I-0961-AI24-M19</v>
      </c>
      <c r="G17" s="97" t="s">
        <v>400</v>
      </c>
      <c r="H17" s="95" t="s">
        <v>357</v>
      </c>
      <c r="I17" s="6" t="s">
        <v>584</v>
      </c>
      <c r="J17" s="92">
        <v>46013</v>
      </c>
      <c r="K17" s="92" t="s">
        <v>427</v>
      </c>
      <c r="L17" s="88">
        <v>887018804665</v>
      </c>
      <c r="M17" s="78" t="s">
        <v>25</v>
      </c>
      <c r="N17" s="85" t="s">
        <v>116</v>
      </c>
      <c r="O17" s="71">
        <v>0</v>
      </c>
      <c r="P17" s="71">
        <v>3892.34</v>
      </c>
      <c r="Q17" s="79">
        <v>803.97</v>
      </c>
      <c r="R17" s="79">
        <v>128.63999999999999</v>
      </c>
      <c r="S17" s="71">
        <v>0</v>
      </c>
      <c r="T17" s="79">
        <v>4824.95</v>
      </c>
      <c r="U17" s="80" t="s">
        <v>24</v>
      </c>
      <c r="V17" s="84">
        <f t="shared" si="1"/>
        <v>269.43738656987296</v>
      </c>
      <c r="W17" s="78" t="s">
        <v>434</v>
      </c>
      <c r="X17" s="80" t="s">
        <v>430</v>
      </c>
      <c r="Y17" s="80" t="s">
        <v>129</v>
      </c>
      <c r="Z17" s="80" t="s">
        <v>239</v>
      </c>
      <c r="AA17" s="80" t="s">
        <v>122</v>
      </c>
      <c r="AB17" s="76" t="s">
        <v>539</v>
      </c>
      <c r="AC17" s="76" t="s">
        <v>540</v>
      </c>
      <c r="AD17" s="76" t="s">
        <v>25</v>
      </c>
      <c r="AE17" s="76" t="s">
        <v>544</v>
      </c>
      <c r="AF17" s="76" t="s">
        <v>96</v>
      </c>
      <c r="AG17" s="82"/>
      <c r="AH17" s="60"/>
      <c r="AI17" s="75" t="s">
        <v>112</v>
      </c>
      <c r="AJ17" s="6" t="s">
        <v>103</v>
      </c>
      <c r="AK17" s="81">
        <v>0</v>
      </c>
      <c r="AL17" s="205" t="s">
        <v>103</v>
      </c>
      <c r="AM17" s="169"/>
      <c r="AN17" s="6"/>
      <c r="AO17" s="120"/>
    </row>
    <row r="18" spans="1:41" s="83" customFormat="1" ht="15" customHeight="1">
      <c r="A18" s="75" t="s">
        <v>112</v>
      </c>
      <c r="B18" s="6" t="s">
        <v>93</v>
      </c>
      <c r="C18" s="76">
        <v>17</v>
      </c>
      <c r="D18" s="76" t="s">
        <v>98</v>
      </c>
      <c r="E18" s="6" t="s">
        <v>2136</v>
      </c>
      <c r="F18" s="6" t="str">
        <f t="shared" si="0"/>
        <v>BrokerRM-I-0962-AI24-M19</v>
      </c>
      <c r="G18" s="97" t="s">
        <v>391</v>
      </c>
      <c r="H18" s="95" t="s">
        <v>348</v>
      </c>
      <c r="I18" s="6" t="s">
        <v>584</v>
      </c>
      <c r="J18" s="92">
        <v>46013</v>
      </c>
      <c r="K18" s="92" t="s">
        <v>428</v>
      </c>
      <c r="L18" s="88">
        <v>887092934199</v>
      </c>
      <c r="M18" s="78" t="s">
        <v>25</v>
      </c>
      <c r="N18" s="85" t="s">
        <v>116</v>
      </c>
      <c r="O18" s="71">
        <v>0</v>
      </c>
      <c r="P18" s="71">
        <v>2742.99</v>
      </c>
      <c r="Q18" s="79">
        <v>797.33</v>
      </c>
      <c r="R18" s="79">
        <v>127.57</v>
      </c>
      <c r="S18" s="71">
        <v>0</v>
      </c>
      <c r="T18" s="79">
        <v>3667.89</v>
      </c>
      <c r="U18" s="80" t="s">
        <v>24</v>
      </c>
      <c r="V18" s="84">
        <f t="shared" si="1"/>
        <v>204.82423565545164</v>
      </c>
      <c r="W18" s="78" t="s">
        <v>434</v>
      </c>
      <c r="X18" s="80" t="s">
        <v>430</v>
      </c>
      <c r="Y18" s="80" t="s">
        <v>129</v>
      </c>
      <c r="Z18" s="80" t="s">
        <v>239</v>
      </c>
      <c r="AA18" s="80" t="s">
        <v>122</v>
      </c>
      <c r="AB18" s="76" t="s">
        <v>539</v>
      </c>
      <c r="AC18" s="76" t="s">
        <v>540</v>
      </c>
      <c r="AD18" s="76" t="s">
        <v>25</v>
      </c>
      <c r="AE18" s="76" t="s">
        <v>544</v>
      </c>
      <c r="AF18" s="76" t="s">
        <v>96</v>
      </c>
      <c r="AG18" s="75"/>
      <c r="AH18" s="60"/>
      <c r="AI18" s="75" t="s">
        <v>112</v>
      </c>
      <c r="AJ18" s="6" t="s">
        <v>103</v>
      </c>
      <c r="AK18" s="81">
        <v>0</v>
      </c>
      <c r="AL18" s="205" t="s">
        <v>103</v>
      </c>
      <c r="AM18" s="169"/>
      <c r="AN18" s="6"/>
      <c r="AO18" s="120"/>
    </row>
    <row r="19" spans="1:41" s="83" customFormat="1" ht="15" customHeight="1">
      <c r="A19" s="75" t="s">
        <v>112</v>
      </c>
      <c r="B19" s="6" t="s">
        <v>93</v>
      </c>
      <c r="C19" s="76">
        <v>18</v>
      </c>
      <c r="D19" s="76" t="s">
        <v>98</v>
      </c>
      <c r="E19" s="6" t="s">
        <v>2136</v>
      </c>
      <c r="F19" s="6" t="str">
        <f t="shared" si="0"/>
        <v>BrokerFG-A-0382AI25-M19-C8714.D</v>
      </c>
      <c r="G19" s="97" t="s">
        <v>402</v>
      </c>
      <c r="H19" s="95" t="s">
        <v>359</v>
      </c>
      <c r="I19" s="6" t="s">
        <v>584</v>
      </c>
      <c r="J19" s="92">
        <v>46014</v>
      </c>
      <c r="K19" s="92" t="s">
        <v>435</v>
      </c>
      <c r="L19" s="88" t="s">
        <v>436</v>
      </c>
      <c r="M19" s="78" t="s">
        <v>25</v>
      </c>
      <c r="N19" s="85" t="s">
        <v>116</v>
      </c>
      <c r="O19" s="71">
        <v>0</v>
      </c>
      <c r="P19" s="71">
        <v>33385.870000000003</v>
      </c>
      <c r="Q19" s="79">
        <v>1893.24</v>
      </c>
      <c r="R19" s="79">
        <v>302.92</v>
      </c>
      <c r="S19" s="71">
        <v>0</v>
      </c>
      <c r="T19" s="79">
        <v>35582.03</v>
      </c>
      <c r="U19" s="80" t="s">
        <v>24</v>
      </c>
      <c r="V19" s="84">
        <f t="shared" si="1"/>
        <v>1986.9903671645959</v>
      </c>
      <c r="W19" s="70">
        <v>46014</v>
      </c>
      <c r="X19" s="6" t="s">
        <v>437</v>
      </c>
      <c r="Y19" s="80" t="s">
        <v>178</v>
      </c>
      <c r="Z19" s="80" t="s">
        <v>121</v>
      </c>
      <c r="AA19" s="80" t="s">
        <v>122</v>
      </c>
      <c r="AB19" s="76" t="s">
        <v>539</v>
      </c>
      <c r="AC19" s="76" t="s">
        <v>540</v>
      </c>
      <c r="AD19" s="76" t="s">
        <v>25</v>
      </c>
      <c r="AE19" s="76">
        <v>67180000</v>
      </c>
      <c r="AF19" s="76" t="s">
        <v>96</v>
      </c>
      <c r="AG19" s="82"/>
      <c r="AH19" s="60"/>
      <c r="AI19" s="75" t="s">
        <v>112</v>
      </c>
      <c r="AJ19" s="6" t="s">
        <v>103</v>
      </c>
      <c r="AK19" s="81">
        <v>0</v>
      </c>
      <c r="AL19" s="205" t="s">
        <v>103</v>
      </c>
      <c r="AM19" s="169" t="s">
        <v>3706</v>
      </c>
      <c r="AN19" s="6"/>
      <c r="AO19" s="120"/>
    </row>
    <row r="20" spans="1:41" s="83" customFormat="1" ht="15" customHeight="1">
      <c r="A20" s="75" t="s">
        <v>112</v>
      </c>
      <c r="B20" s="6" t="s">
        <v>93</v>
      </c>
      <c r="C20" s="76">
        <v>19</v>
      </c>
      <c r="D20" s="76" t="s">
        <v>98</v>
      </c>
      <c r="E20" s="6" t="s">
        <v>2136</v>
      </c>
      <c r="F20" s="6" t="str">
        <f t="shared" si="0"/>
        <v>BrokerRM-M-466-SI25-M19-B</v>
      </c>
      <c r="G20" s="97" t="s">
        <v>377</v>
      </c>
      <c r="H20" s="95" t="s">
        <v>300</v>
      </c>
      <c r="I20" s="6" t="s">
        <v>584</v>
      </c>
      <c r="J20" s="92">
        <v>46003</v>
      </c>
      <c r="K20" s="92" t="s">
        <v>439</v>
      </c>
      <c r="L20" s="88" t="s">
        <v>440</v>
      </c>
      <c r="M20" s="78" t="s">
        <v>117</v>
      </c>
      <c r="N20" s="6" t="s">
        <v>441</v>
      </c>
      <c r="O20" s="71">
        <v>0</v>
      </c>
      <c r="P20" s="71">
        <v>7134</v>
      </c>
      <c r="Q20" s="79">
        <v>0</v>
      </c>
      <c r="R20" s="79">
        <v>0</v>
      </c>
      <c r="S20" s="71">
        <v>0</v>
      </c>
      <c r="T20" s="79">
        <v>7134</v>
      </c>
      <c r="U20" s="80" t="s">
        <v>24</v>
      </c>
      <c r="V20" s="84">
        <f t="shared" si="1"/>
        <v>398.38056680161947</v>
      </c>
      <c r="W20" s="70" t="s">
        <v>523</v>
      </c>
      <c r="X20" s="6" t="s">
        <v>437</v>
      </c>
      <c r="Y20" s="80" t="s">
        <v>129</v>
      </c>
      <c r="Z20" s="80" t="s">
        <v>239</v>
      </c>
      <c r="AA20" s="80" t="s">
        <v>122</v>
      </c>
      <c r="AB20" s="76" t="s">
        <v>539</v>
      </c>
      <c r="AC20" s="76" t="s">
        <v>540</v>
      </c>
      <c r="AD20" s="76" t="s">
        <v>174</v>
      </c>
      <c r="AE20" s="76" t="s">
        <v>546</v>
      </c>
      <c r="AF20" s="76" t="s">
        <v>412</v>
      </c>
      <c r="AG20" s="82"/>
      <c r="AH20" s="60"/>
      <c r="AI20" s="75" t="s">
        <v>112</v>
      </c>
      <c r="AJ20" s="6" t="s">
        <v>103</v>
      </c>
      <c r="AK20" s="81">
        <v>0</v>
      </c>
      <c r="AL20" s="205" t="s">
        <v>103</v>
      </c>
      <c r="AM20" s="169"/>
      <c r="AN20" s="6"/>
      <c r="AO20" s="120"/>
    </row>
    <row r="21" spans="1:41" s="83" customFormat="1" ht="15" customHeight="1">
      <c r="A21" s="75" t="s">
        <v>112</v>
      </c>
      <c r="B21" s="6" t="s">
        <v>93</v>
      </c>
      <c r="C21" s="76">
        <v>20</v>
      </c>
      <c r="D21" s="76" t="s">
        <v>98</v>
      </c>
      <c r="E21" s="6" t="s">
        <v>2136</v>
      </c>
      <c r="F21" s="6" t="str">
        <f t="shared" si="0"/>
        <v>BrokerRM-M-487-SI25-M19-B</v>
      </c>
      <c r="G21" s="97" t="s">
        <v>378</v>
      </c>
      <c r="H21" s="95" t="s">
        <v>301</v>
      </c>
      <c r="I21" s="6" t="s">
        <v>584</v>
      </c>
      <c r="J21" s="92">
        <v>46003</v>
      </c>
      <c r="K21" s="92" t="s">
        <v>442</v>
      </c>
      <c r="L21" s="88" t="s">
        <v>443</v>
      </c>
      <c r="M21" s="78" t="s">
        <v>117</v>
      </c>
      <c r="N21" s="6" t="s">
        <v>444</v>
      </c>
      <c r="O21" s="71">
        <v>0</v>
      </c>
      <c r="P21" s="71">
        <v>11671.42</v>
      </c>
      <c r="Q21" s="79">
        <v>3631.63</v>
      </c>
      <c r="R21" s="79">
        <v>581.07000000000005</v>
      </c>
      <c r="S21" s="71">
        <v>0</v>
      </c>
      <c r="T21" s="79">
        <v>15884.12</v>
      </c>
      <c r="U21" s="80" t="s">
        <v>24</v>
      </c>
      <c r="V21" s="84">
        <f t="shared" si="1"/>
        <v>887.00935362278381</v>
      </c>
      <c r="W21" s="89" t="s">
        <v>523</v>
      </c>
      <c r="X21" s="85" t="s">
        <v>437</v>
      </c>
      <c r="Y21" s="85" t="s">
        <v>129</v>
      </c>
      <c r="Z21" s="85" t="s">
        <v>239</v>
      </c>
      <c r="AA21" s="80" t="s">
        <v>122</v>
      </c>
      <c r="AB21" s="76" t="s">
        <v>539</v>
      </c>
      <c r="AC21" s="76" t="s">
        <v>540</v>
      </c>
      <c r="AD21" s="76" t="s">
        <v>174</v>
      </c>
      <c r="AE21" s="76" t="s">
        <v>546</v>
      </c>
      <c r="AF21" s="76" t="s">
        <v>96</v>
      </c>
      <c r="AG21" s="82"/>
      <c r="AH21" s="60"/>
      <c r="AI21" s="75" t="s">
        <v>112</v>
      </c>
      <c r="AJ21" s="6" t="s">
        <v>103</v>
      </c>
      <c r="AK21" s="81">
        <v>0</v>
      </c>
      <c r="AL21" s="205" t="s">
        <v>103</v>
      </c>
      <c r="AM21" s="169"/>
      <c r="AN21" s="6"/>
      <c r="AO21" s="120"/>
    </row>
    <row r="22" spans="1:41" s="83" customFormat="1" ht="15" customHeight="1">
      <c r="A22" s="75" t="s">
        <v>112</v>
      </c>
      <c r="B22" s="6" t="s">
        <v>93</v>
      </c>
      <c r="C22" s="76">
        <v>21</v>
      </c>
      <c r="D22" s="76" t="s">
        <v>98</v>
      </c>
      <c r="E22" s="6" t="s">
        <v>2136</v>
      </c>
      <c r="F22" s="6" t="str">
        <f t="shared" si="0"/>
        <v>BrokerRM-M-485-SI25-M19-B</v>
      </c>
      <c r="G22" s="97" t="s">
        <v>379</v>
      </c>
      <c r="H22" s="95" t="s">
        <v>310</v>
      </c>
      <c r="I22" s="6" t="s">
        <v>584</v>
      </c>
      <c r="J22" s="92">
        <v>46003</v>
      </c>
      <c r="K22" s="92" t="s">
        <v>445</v>
      </c>
      <c r="L22" s="88" t="s">
        <v>446</v>
      </c>
      <c r="M22" s="78" t="s">
        <v>447</v>
      </c>
      <c r="N22" s="80" t="s">
        <v>448</v>
      </c>
      <c r="O22" s="71">
        <v>0</v>
      </c>
      <c r="P22" s="71">
        <v>14542.42</v>
      </c>
      <c r="Q22" s="79">
        <v>5014.41</v>
      </c>
      <c r="R22" s="79">
        <v>802.31</v>
      </c>
      <c r="S22" s="71">
        <v>0</v>
      </c>
      <c r="T22" s="79">
        <v>20359.14</v>
      </c>
      <c r="U22" s="80" t="s">
        <v>24</v>
      </c>
      <c r="V22" s="84">
        <f t="shared" si="1"/>
        <v>1136.9057657406115</v>
      </c>
      <c r="W22" s="89" t="s">
        <v>523</v>
      </c>
      <c r="X22" s="85" t="s">
        <v>437</v>
      </c>
      <c r="Y22" s="85" t="s">
        <v>129</v>
      </c>
      <c r="Z22" s="85" t="s">
        <v>239</v>
      </c>
      <c r="AA22" s="80" t="s">
        <v>122</v>
      </c>
      <c r="AB22" s="76" t="s">
        <v>539</v>
      </c>
      <c r="AC22" s="76" t="s">
        <v>540</v>
      </c>
      <c r="AD22" s="76" t="s">
        <v>174</v>
      </c>
      <c r="AE22" s="76" t="s">
        <v>546</v>
      </c>
      <c r="AF22" s="76" t="s">
        <v>96</v>
      </c>
      <c r="AG22" s="82"/>
      <c r="AH22" s="60"/>
      <c r="AI22" s="75" t="s">
        <v>112</v>
      </c>
      <c r="AJ22" s="6" t="s">
        <v>103</v>
      </c>
      <c r="AK22" s="81">
        <v>0</v>
      </c>
      <c r="AL22" s="205" t="s">
        <v>103</v>
      </c>
      <c r="AM22" s="169"/>
      <c r="AN22" s="6"/>
      <c r="AO22" s="120"/>
    </row>
    <row r="23" spans="1:41" s="83" customFormat="1" ht="15" customHeight="1">
      <c r="A23" s="75" t="s">
        <v>112</v>
      </c>
      <c r="B23" s="6" t="s">
        <v>93</v>
      </c>
      <c r="C23" s="76">
        <v>22</v>
      </c>
      <c r="D23" s="76" t="s">
        <v>98</v>
      </c>
      <c r="E23" s="6" t="s">
        <v>2136</v>
      </c>
      <c r="F23" s="6" t="str">
        <f t="shared" si="0"/>
        <v>BrokerRM-M-489-SI25-M19-B</v>
      </c>
      <c r="G23" s="97" t="s">
        <v>380</v>
      </c>
      <c r="H23" s="95" t="s">
        <v>311</v>
      </c>
      <c r="I23" s="6" t="s">
        <v>584</v>
      </c>
      <c r="J23" s="92">
        <v>46003</v>
      </c>
      <c r="K23" s="92" t="s">
        <v>449</v>
      </c>
      <c r="L23" s="91" t="s">
        <v>450</v>
      </c>
      <c r="M23" s="80" t="s">
        <v>447</v>
      </c>
      <c r="N23" s="80" t="s">
        <v>451</v>
      </c>
      <c r="O23" s="71">
        <v>0</v>
      </c>
      <c r="P23" s="71">
        <v>13874.37</v>
      </c>
      <c r="Q23" s="79">
        <v>6110.48</v>
      </c>
      <c r="R23" s="79">
        <v>977.68</v>
      </c>
      <c r="S23" s="71">
        <v>0</v>
      </c>
      <c r="T23" s="79">
        <v>20962.53</v>
      </c>
      <c r="U23" s="80" t="s">
        <v>24</v>
      </c>
      <c r="V23" s="84">
        <f t="shared" si="1"/>
        <v>1170.600586346503</v>
      </c>
      <c r="W23" s="70" t="s">
        <v>523</v>
      </c>
      <c r="X23" s="6" t="s">
        <v>524</v>
      </c>
      <c r="Y23" s="80" t="s">
        <v>129</v>
      </c>
      <c r="Z23" s="80" t="s">
        <v>239</v>
      </c>
      <c r="AA23" s="80" t="s">
        <v>122</v>
      </c>
      <c r="AB23" s="76" t="s">
        <v>539</v>
      </c>
      <c r="AC23" s="76" t="s">
        <v>540</v>
      </c>
      <c r="AD23" s="76" t="s">
        <v>174</v>
      </c>
      <c r="AE23" s="76" t="s">
        <v>546</v>
      </c>
      <c r="AF23" s="76" t="s">
        <v>96</v>
      </c>
      <c r="AG23" s="82"/>
      <c r="AH23" s="60"/>
      <c r="AI23" s="75" t="s">
        <v>112</v>
      </c>
      <c r="AJ23" s="6" t="s">
        <v>103</v>
      </c>
      <c r="AK23" s="81">
        <v>0</v>
      </c>
      <c r="AL23" s="205" t="s">
        <v>103</v>
      </c>
      <c r="AM23" s="169"/>
      <c r="AN23" s="6"/>
      <c r="AO23" s="120"/>
    </row>
    <row r="24" spans="1:41" s="83" customFormat="1" ht="15" customHeight="1">
      <c r="A24" s="75" t="s">
        <v>112</v>
      </c>
      <c r="B24" s="6" t="s">
        <v>93</v>
      </c>
      <c r="C24" s="76">
        <v>23</v>
      </c>
      <c r="D24" s="76" t="s">
        <v>98</v>
      </c>
      <c r="E24" s="6" t="s">
        <v>2136</v>
      </c>
      <c r="F24" s="6" t="str">
        <f t="shared" si="0"/>
        <v>BrokerRM-M-479-SI25-M19-B</v>
      </c>
      <c r="G24" s="97" t="s">
        <v>315</v>
      </c>
      <c r="H24" s="95" t="s">
        <v>314</v>
      </c>
      <c r="I24" s="6" t="s">
        <v>584</v>
      </c>
      <c r="J24" s="92">
        <v>46003</v>
      </c>
      <c r="K24" s="92" t="s">
        <v>452</v>
      </c>
      <c r="L24" s="77" t="s">
        <v>453</v>
      </c>
      <c r="M24" s="80" t="s">
        <v>447</v>
      </c>
      <c r="N24" s="80" t="s">
        <v>454</v>
      </c>
      <c r="O24" s="71">
        <v>0</v>
      </c>
      <c r="P24" s="71">
        <v>23759.85</v>
      </c>
      <c r="Q24" s="79">
        <v>3169.12</v>
      </c>
      <c r="R24" s="79">
        <v>507.05</v>
      </c>
      <c r="S24" s="71">
        <v>0</v>
      </c>
      <c r="T24" s="79">
        <v>27436.02</v>
      </c>
      <c r="U24" s="80" t="s">
        <v>24</v>
      </c>
      <c r="V24" s="84">
        <f t="shared" si="1"/>
        <v>1532.0966075666622</v>
      </c>
      <c r="W24" s="70" t="s">
        <v>523</v>
      </c>
      <c r="X24" s="80" t="s">
        <v>524</v>
      </c>
      <c r="Y24" s="80" t="s">
        <v>129</v>
      </c>
      <c r="Z24" s="80" t="s">
        <v>239</v>
      </c>
      <c r="AA24" s="80" t="s">
        <v>122</v>
      </c>
      <c r="AB24" s="76" t="s">
        <v>539</v>
      </c>
      <c r="AC24" s="76" t="s">
        <v>540</v>
      </c>
      <c r="AD24" s="76" t="s">
        <v>174</v>
      </c>
      <c r="AE24" s="76" t="s">
        <v>546</v>
      </c>
      <c r="AF24" s="76" t="s">
        <v>96</v>
      </c>
      <c r="AG24" s="82"/>
      <c r="AH24" s="60"/>
      <c r="AI24" s="75" t="s">
        <v>112</v>
      </c>
      <c r="AJ24" s="6" t="s">
        <v>103</v>
      </c>
      <c r="AK24" s="81">
        <v>0</v>
      </c>
      <c r="AL24" s="205" t="s">
        <v>103</v>
      </c>
      <c r="AM24" s="169"/>
      <c r="AN24" s="6"/>
      <c r="AO24" s="120"/>
    </row>
    <row r="25" spans="1:41" s="83" customFormat="1" ht="15" customHeight="1">
      <c r="A25" s="75" t="s">
        <v>112</v>
      </c>
      <c r="B25" s="6" t="s">
        <v>93</v>
      </c>
      <c r="C25" s="76">
        <v>24</v>
      </c>
      <c r="D25" s="76" t="s">
        <v>98</v>
      </c>
      <c r="E25" s="6" t="s">
        <v>2136</v>
      </c>
      <c r="F25" s="6" t="str">
        <f t="shared" si="0"/>
        <v>BrokerRM-M-480-SI25-M19-B</v>
      </c>
      <c r="G25" s="97" t="s">
        <v>313</v>
      </c>
      <c r="H25" s="95" t="s">
        <v>312</v>
      </c>
      <c r="I25" s="6" t="s">
        <v>584</v>
      </c>
      <c r="J25" s="92">
        <v>46003</v>
      </c>
      <c r="K25" s="95" t="s">
        <v>455</v>
      </c>
      <c r="L25" s="72" t="s">
        <v>456</v>
      </c>
      <c r="M25" s="80" t="s">
        <v>117</v>
      </c>
      <c r="N25" s="80" t="s">
        <v>457</v>
      </c>
      <c r="O25" s="71">
        <v>0</v>
      </c>
      <c r="P25" s="71">
        <v>23165.93</v>
      </c>
      <c r="Q25" s="79">
        <v>3664.47</v>
      </c>
      <c r="R25" s="79">
        <v>586.30999999999995</v>
      </c>
      <c r="S25" s="71">
        <v>0</v>
      </c>
      <c r="T25" s="79">
        <v>27416.71</v>
      </c>
      <c r="U25" s="80" t="s">
        <v>24</v>
      </c>
      <c r="V25" s="84">
        <f t="shared" si="1"/>
        <v>1531.0182884266369</v>
      </c>
      <c r="W25" s="89" t="s">
        <v>523</v>
      </c>
      <c r="X25" s="87" t="s">
        <v>437</v>
      </c>
      <c r="Y25" s="85" t="s">
        <v>129</v>
      </c>
      <c r="Z25" s="85" t="s">
        <v>239</v>
      </c>
      <c r="AA25" s="85" t="s">
        <v>122</v>
      </c>
      <c r="AB25" s="76" t="s">
        <v>539</v>
      </c>
      <c r="AC25" s="76" t="s">
        <v>540</v>
      </c>
      <c r="AD25" s="76" t="s">
        <v>174</v>
      </c>
      <c r="AE25" s="76" t="s">
        <v>546</v>
      </c>
      <c r="AF25" s="76" t="s">
        <v>96</v>
      </c>
      <c r="AG25" s="75"/>
      <c r="AH25" s="60"/>
      <c r="AI25" s="75" t="s">
        <v>112</v>
      </c>
      <c r="AJ25" s="6" t="s">
        <v>103</v>
      </c>
      <c r="AK25" s="81">
        <v>0</v>
      </c>
      <c r="AL25" s="205" t="s">
        <v>103</v>
      </c>
      <c r="AM25" s="169"/>
      <c r="AN25" s="6"/>
      <c r="AO25" s="120"/>
    </row>
    <row r="26" spans="1:41" s="83" customFormat="1" ht="15" customHeight="1">
      <c r="A26" s="75" t="s">
        <v>112</v>
      </c>
      <c r="B26" s="6" t="s">
        <v>93</v>
      </c>
      <c r="C26" s="76">
        <v>25</v>
      </c>
      <c r="D26" s="76" t="s">
        <v>98</v>
      </c>
      <c r="E26" s="6" t="s">
        <v>2136</v>
      </c>
      <c r="F26" s="6" t="str">
        <f t="shared" si="0"/>
        <v>BrokerRM-M-492-SI25-M19-B</v>
      </c>
      <c r="G26" s="97" t="s">
        <v>309</v>
      </c>
      <c r="H26" s="95" t="s">
        <v>308</v>
      </c>
      <c r="I26" s="6" t="s">
        <v>584</v>
      </c>
      <c r="J26" s="92">
        <v>46003</v>
      </c>
      <c r="K26" s="95" t="s">
        <v>458</v>
      </c>
      <c r="L26" s="72" t="s">
        <v>459</v>
      </c>
      <c r="M26" s="80" t="s">
        <v>447</v>
      </c>
      <c r="N26" s="80" t="s">
        <v>460</v>
      </c>
      <c r="O26" s="71">
        <v>0</v>
      </c>
      <c r="P26" s="71">
        <v>15672.47</v>
      </c>
      <c r="Q26" s="79">
        <v>3544.16</v>
      </c>
      <c r="R26" s="79">
        <v>567.05999999999995</v>
      </c>
      <c r="S26" s="71">
        <v>0</v>
      </c>
      <c r="T26" s="79">
        <v>19783.689999999999</v>
      </c>
      <c r="U26" s="80" t="s">
        <v>24</v>
      </c>
      <c r="V26" s="84">
        <f t="shared" si="1"/>
        <v>1104.7711852575737</v>
      </c>
      <c r="W26" s="89" t="s">
        <v>523</v>
      </c>
      <c r="X26" s="87" t="s">
        <v>437</v>
      </c>
      <c r="Y26" s="85" t="s">
        <v>129</v>
      </c>
      <c r="Z26" s="85" t="s">
        <v>239</v>
      </c>
      <c r="AA26" s="85" t="s">
        <v>122</v>
      </c>
      <c r="AB26" s="76" t="s">
        <v>539</v>
      </c>
      <c r="AC26" s="76" t="s">
        <v>540</v>
      </c>
      <c r="AD26" s="76" t="s">
        <v>174</v>
      </c>
      <c r="AE26" s="76" t="s">
        <v>546</v>
      </c>
      <c r="AF26" s="76" t="s">
        <v>96</v>
      </c>
      <c r="AG26" s="82"/>
      <c r="AH26" s="60"/>
      <c r="AI26" s="75" t="s">
        <v>112</v>
      </c>
      <c r="AJ26" s="6" t="s">
        <v>103</v>
      </c>
      <c r="AK26" s="81">
        <v>0</v>
      </c>
      <c r="AL26" s="205" t="s">
        <v>103</v>
      </c>
      <c r="AM26" s="169"/>
      <c r="AN26" s="6"/>
      <c r="AO26" s="120"/>
    </row>
    <row r="27" spans="1:41" s="83" customFormat="1" ht="15" customHeight="1">
      <c r="A27" s="75" t="s">
        <v>112</v>
      </c>
      <c r="B27" s="6" t="s">
        <v>93</v>
      </c>
      <c r="C27" s="76">
        <v>26</v>
      </c>
      <c r="D27" s="76" t="s">
        <v>98</v>
      </c>
      <c r="E27" s="6" t="s">
        <v>2136</v>
      </c>
      <c r="F27" s="6" t="str">
        <f t="shared" si="0"/>
        <v>BrokerRM-M-491-SI25-M19-B</v>
      </c>
      <c r="G27" s="97" t="s">
        <v>305</v>
      </c>
      <c r="H27" s="95" t="s">
        <v>304</v>
      </c>
      <c r="I27" s="6" t="s">
        <v>584</v>
      </c>
      <c r="J27" s="92">
        <v>46003</v>
      </c>
      <c r="K27" s="95" t="s">
        <v>461</v>
      </c>
      <c r="L27" s="72" t="s">
        <v>462</v>
      </c>
      <c r="M27" s="80" t="s">
        <v>463</v>
      </c>
      <c r="N27" s="80" t="s">
        <v>464</v>
      </c>
      <c r="O27" s="71">
        <v>0</v>
      </c>
      <c r="P27" s="71">
        <v>15375.51</v>
      </c>
      <c r="Q27" s="79">
        <v>3248.84</v>
      </c>
      <c r="R27" s="79">
        <v>519.80999999999995</v>
      </c>
      <c r="S27" s="71">
        <v>0</v>
      </c>
      <c r="T27" s="79">
        <v>19144.16</v>
      </c>
      <c r="U27" s="80" t="s">
        <v>24</v>
      </c>
      <c r="V27" s="84">
        <f t="shared" si="1"/>
        <v>1069.0582158313557</v>
      </c>
      <c r="W27" s="89" t="s">
        <v>523</v>
      </c>
      <c r="X27" s="87" t="s">
        <v>525</v>
      </c>
      <c r="Y27" s="85" t="s">
        <v>129</v>
      </c>
      <c r="Z27" s="85" t="s">
        <v>239</v>
      </c>
      <c r="AA27" s="85" t="s">
        <v>122</v>
      </c>
      <c r="AB27" s="76" t="s">
        <v>539</v>
      </c>
      <c r="AC27" s="76" t="s">
        <v>540</v>
      </c>
      <c r="AD27" s="76" t="s">
        <v>174</v>
      </c>
      <c r="AE27" s="76" t="s">
        <v>546</v>
      </c>
      <c r="AF27" s="76" t="s">
        <v>96</v>
      </c>
      <c r="AG27" s="75"/>
      <c r="AH27" s="60"/>
      <c r="AI27" s="75" t="s">
        <v>112</v>
      </c>
      <c r="AJ27" s="6" t="s">
        <v>103</v>
      </c>
      <c r="AK27" s="81">
        <v>0</v>
      </c>
      <c r="AL27" s="205" t="s">
        <v>103</v>
      </c>
      <c r="AM27" s="169"/>
      <c r="AN27" s="6"/>
      <c r="AO27" s="120"/>
    </row>
    <row r="28" spans="1:41" s="83" customFormat="1" ht="15" customHeight="1">
      <c r="A28" s="75" t="s">
        <v>112</v>
      </c>
      <c r="B28" s="6" t="s">
        <v>93</v>
      </c>
      <c r="C28" s="76">
        <v>27</v>
      </c>
      <c r="D28" s="76" t="s">
        <v>98</v>
      </c>
      <c r="E28" s="6" t="s">
        <v>2136</v>
      </c>
      <c r="F28" s="6" t="str">
        <f t="shared" si="0"/>
        <v>BrokerRM-M-478-SI25-M19-B</v>
      </c>
      <c r="G28" s="97" t="s">
        <v>317</v>
      </c>
      <c r="H28" s="95" t="s">
        <v>316</v>
      </c>
      <c r="I28" s="6" t="s">
        <v>584</v>
      </c>
      <c r="J28" s="92">
        <v>46003</v>
      </c>
      <c r="K28" s="95" t="s">
        <v>465</v>
      </c>
      <c r="L28" s="72" t="s">
        <v>466</v>
      </c>
      <c r="M28" s="80" t="s">
        <v>117</v>
      </c>
      <c r="N28" s="80" t="s">
        <v>467</v>
      </c>
      <c r="O28" s="71">
        <v>0</v>
      </c>
      <c r="P28" s="71">
        <v>33390.57</v>
      </c>
      <c r="Q28" s="79">
        <v>5128.66</v>
      </c>
      <c r="R28" s="79">
        <v>820.58</v>
      </c>
      <c r="S28" s="71">
        <v>0</v>
      </c>
      <c r="T28" s="79">
        <v>39339.81</v>
      </c>
      <c r="U28" s="80" t="s">
        <v>24</v>
      </c>
      <c r="V28" s="84">
        <f t="shared" si="1"/>
        <v>2196.8342873097863</v>
      </c>
      <c r="W28" s="89" t="s">
        <v>523</v>
      </c>
      <c r="X28" s="87" t="s">
        <v>525</v>
      </c>
      <c r="Y28" s="85" t="s">
        <v>129</v>
      </c>
      <c r="Z28" s="85" t="s">
        <v>239</v>
      </c>
      <c r="AA28" s="85" t="s">
        <v>122</v>
      </c>
      <c r="AB28" s="76" t="s">
        <v>539</v>
      </c>
      <c r="AC28" s="76" t="s">
        <v>540</v>
      </c>
      <c r="AD28" s="76" t="s">
        <v>174</v>
      </c>
      <c r="AE28" s="76" t="s">
        <v>546</v>
      </c>
      <c r="AF28" s="76" t="s">
        <v>96</v>
      </c>
      <c r="AG28" s="75"/>
      <c r="AH28" s="60"/>
      <c r="AI28" s="75" t="s">
        <v>112</v>
      </c>
      <c r="AJ28" s="6" t="s">
        <v>103</v>
      </c>
      <c r="AK28" s="81">
        <v>0</v>
      </c>
      <c r="AL28" s="205" t="s">
        <v>103</v>
      </c>
      <c r="AM28" s="169"/>
      <c r="AN28" s="6"/>
      <c r="AO28" s="120"/>
    </row>
    <row r="29" spans="1:41" s="83" customFormat="1" ht="15" customHeight="1">
      <c r="A29" s="75" t="s">
        <v>112</v>
      </c>
      <c r="B29" s="6" t="s">
        <v>93</v>
      </c>
      <c r="C29" s="76">
        <v>28</v>
      </c>
      <c r="D29" s="76" t="s">
        <v>98</v>
      </c>
      <c r="E29" s="6" t="s">
        <v>2136</v>
      </c>
      <c r="F29" s="6" t="str">
        <f t="shared" si="0"/>
        <v>BrokerRM-M-488-SI25-M19-B</v>
      </c>
      <c r="G29" s="97" t="s">
        <v>307</v>
      </c>
      <c r="H29" s="95" t="s">
        <v>306</v>
      </c>
      <c r="I29" s="6" t="s">
        <v>584</v>
      </c>
      <c r="J29" s="92">
        <v>46003</v>
      </c>
      <c r="K29" s="95" t="s">
        <v>468</v>
      </c>
      <c r="L29" s="72" t="s">
        <v>469</v>
      </c>
      <c r="M29" s="80" t="s">
        <v>447</v>
      </c>
      <c r="N29" s="80" t="s">
        <v>470</v>
      </c>
      <c r="O29" s="71">
        <v>0</v>
      </c>
      <c r="P29" s="71">
        <v>11671.42</v>
      </c>
      <c r="Q29" s="79">
        <v>6693.5</v>
      </c>
      <c r="R29" s="79">
        <v>1070.96</v>
      </c>
      <c r="S29" s="71">
        <v>0</v>
      </c>
      <c r="T29" s="79">
        <v>19435.88</v>
      </c>
      <c r="U29" s="80" t="s">
        <v>24</v>
      </c>
      <c r="V29" s="84">
        <f t="shared" si="1"/>
        <v>1085.3485969565825</v>
      </c>
      <c r="W29" s="89" t="s">
        <v>523</v>
      </c>
      <c r="X29" s="87" t="s">
        <v>437</v>
      </c>
      <c r="Y29" s="85" t="s">
        <v>129</v>
      </c>
      <c r="Z29" s="85" t="s">
        <v>239</v>
      </c>
      <c r="AA29" s="85" t="s">
        <v>122</v>
      </c>
      <c r="AB29" s="76" t="s">
        <v>539</v>
      </c>
      <c r="AC29" s="76" t="s">
        <v>540</v>
      </c>
      <c r="AD29" s="76" t="s">
        <v>174</v>
      </c>
      <c r="AE29" s="76" t="s">
        <v>546</v>
      </c>
      <c r="AF29" s="76" t="s">
        <v>96</v>
      </c>
      <c r="AG29" s="75"/>
      <c r="AH29" s="60"/>
      <c r="AI29" s="75" t="s">
        <v>112</v>
      </c>
      <c r="AJ29" s="6" t="s">
        <v>103</v>
      </c>
      <c r="AK29" s="81">
        <v>0</v>
      </c>
      <c r="AL29" s="205" t="s">
        <v>103</v>
      </c>
      <c r="AM29" s="169"/>
      <c r="AN29" s="6"/>
      <c r="AO29" s="120"/>
    </row>
    <row r="30" spans="1:41" s="83" customFormat="1" ht="15" customHeight="1">
      <c r="A30" s="75" t="s">
        <v>112</v>
      </c>
      <c r="B30" s="6" t="s">
        <v>93</v>
      </c>
      <c r="C30" s="76">
        <v>29</v>
      </c>
      <c r="D30" s="76" t="s">
        <v>98</v>
      </c>
      <c r="E30" s="6" t="s">
        <v>2136</v>
      </c>
      <c r="F30" s="6" t="str">
        <f t="shared" si="0"/>
        <v>BrokerRM-M-490-SI25-M19-B</v>
      </c>
      <c r="G30" s="97" t="s">
        <v>303</v>
      </c>
      <c r="H30" s="95" t="s">
        <v>302</v>
      </c>
      <c r="I30" s="6" t="s">
        <v>584</v>
      </c>
      <c r="J30" s="92">
        <v>46003</v>
      </c>
      <c r="K30" s="95" t="s">
        <v>471</v>
      </c>
      <c r="L30" s="73" t="s">
        <v>472</v>
      </c>
      <c r="M30" s="73" t="s">
        <v>117</v>
      </c>
      <c r="N30" s="73" t="s">
        <v>473</v>
      </c>
      <c r="O30" s="71">
        <v>0</v>
      </c>
      <c r="P30" s="71">
        <v>12430.27</v>
      </c>
      <c r="Q30" s="79">
        <v>4920.08</v>
      </c>
      <c r="R30" s="79">
        <v>787.21</v>
      </c>
      <c r="S30" s="71">
        <v>0</v>
      </c>
      <c r="T30" s="79">
        <v>18137.560000000001</v>
      </c>
      <c r="U30" s="80" t="s">
        <v>24</v>
      </c>
      <c r="V30" s="84">
        <f t="shared" si="1"/>
        <v>1012.8471310903254</v>
      </c>
      <c r="W30" s="89" t="s">
        <v>523</v>
      </c>
      <c r="X30" s="87" t="s">
        <v>437</v>
      </c>
      <c r="Y30" s="85" t="s">
        <v>129</v>
      </c>
      <c r="Z30" s="85" t="s">
        <v>239</v>
      </c>
      <c r="AA30" s="85" t="s">
        <v>122</v>
      </c>
      <c r="AB30" s="76" t="s">
        <v>539</v>
      </c>
      <c r="AC30" s="76" t="s">
        <v>540</v>
      </c>
      <c r="AD30" s="76" t="s">
        <v>174</v>
      </c>
      <c r="AE30" s="76" t="s">
        <v>546</v>
      </c>
      <c r="AF30" s="76" t="s">
        <v>96</v>
      </c>
      <c r="AG30" s="75"/>
      <c r="AH30" s="60"/>
      <c r="AI30" s="75" t="s">
        <v>112</v>
      </c>
      <c r="AJ30" s="6" t="s">
        <v>103</v>
      </c>
      <c r="AK30" s="81">
        <v>0</v>
      </c>
      <c r="AL30" s="205" t="s">
        <v>103</v>
      </c>
      <c r="AM30" s="169"/>
      <c r="AN30" s="6"/>
      <c r="AO30" s="120"/>
    </row>
    <row r="31" spans="1:41" s="83" customFormat="1" ht="15" customHeight="1">
      <c r="A31" s="75" t="s">
        <v>112</v>
      </c>
      <c r="B31" s="6" t="s">
        <v>93</v>
      </c>
      <c r="C31" s="76">
        <v>30</v>
      </c>
      <c r="D31" s="76" t="s">
        <v>98</v>
      </c>
      <c r="E31" s="6" t="s">
        <v>2136</v>
      </c>
      <c r="F31" s="6" t="str">
        <f t="shared" si="0"/>
        <v>BrokerRM-M-488-SI25-M19-B</v>
      </c>
      <c r="G31" s="97" t="s">
        <v>307</v>
      </c>
      <c r="H31" s="95" t="s">
        <v>318</v>
      </c>
      <c r="I31" s="6" t="s">
        <v>584</v>
      </c>
      <c r="J31" s="92">
        <v>46006</v>
      </c>
      <c r="K31" s="95" t="s">
        <v>474</v>
      </c>
      <c r="L31" s="73" t="s">
        <v>469</v>
      </c>
      <c r="M31" s="73" t="s">
        <v>447</v>
      </c>
      <c r="N31" s="73" t="s">
        <v>470</v>
      </c>
      <c r="O31" s="71">
        <v>0</v>
      </c>
      <c r="P31" s="71">
        <v>0</v>
      </c>
      <c r="Q31" s="79">
        <v>1498.91</v>
      </c>
      <c r="R31" s="79">
        <v>239.83</v>
      </c>
      <c r="S31" s="71">
        <v>0</v>
      </c>
      <c r="T31" s="79">
        <v>1738.74</v>
      </c>
      <c r="U31" s="80" t="s">
        <v>24</v>
      </c>
      <c r="V31" s="84">
        <f t="shared" si="1"/>
        <v>97.095630322490578</v>
      </c>
      <c r="W31" s="89" t="s">
        <v>526</v>
      </c>
      <c r="X31" s="87" t="s">
        <v>437</v>
      </c>
      <c r="Y31" s="85" t="s">
        <v>129</v>
      </c>
      <c r="Z31" s="85" t="s">
        <v>239</v>
      </c>
      <c r="AA31" s="85" t="s">
        <v>122</v>
      </c>
      <c r="AB31" s="76" t="s">
        <v>539</v>
      </c>
      <c r="AC31" s="76" t="s">
        <v>540</v>
      </c>
      <c r="AD31" s="76" t="s">
        <v>174</v>
      </c>
      <c r="AE31" s="76" t="s">
        <v>546</v>
      </c>
      <c r="AF31" s="76" t="s">
        <v>96</v>
      </c>
      <c r="AG31" s="75"/>
      <c r="AH31" s="60"/>
      <c r="AI31" s="75" t="s">
        <v>112</v>
      </c>
      <c r="AJ31" s="6" t="s">
        <v>103</v>
      </c>
      <c r="AK31" s="81">
        <v>0</v>
      </c>
      <c r="AL31" s="205" t="s">
        <v>103</v>
      </c>
      <c r="AM31" s="169"/>
      <c r="AN31" s="6"/>
      <c r="AO31" s="120"/>
    </row>
    <row r="32" spans="1:41" s="83" customFormat="1" ht="15" customHeight="1">
      <c r="A32" s="75" t="s">
        <v>112</v>
      </c>
      <c r="B32" s="6" t="s">
        <v>93</v>
      </c>
      <c r="C32" s="76">
        <v>31</v>
      </c>
      <c r="D32" s="76" t="s">
        <v>98</v>
      </c>
      <c r="E32" s="6" t="s">
        <v>2136</v>
      </c>
      <c r="F32" s="6" t="str">
        <f t="shared" si="0"/>
        <v>BrokerRM-M-500-SI25-M19-B</v>
      </c>
      <c r="G32" s="97" t="s">
        <v>322</v>
      </c>
      <c r="H32" s="95" t="s">
        <v>321</v>
      </c>
      <c r="I32" s="6" t="s">
        <v>584</v>
      </c>
      <c r="J32" s="92">
        <v>46007</v>
      </c>
      <c r="K32" s="95" t="s">
        <v>475</v>
      </c>
      <c r="L32" s="73" t="s">
        <v>476</v>
      </c>
      <c r="M32" s="73" t="s">
        <v>447</v>
      </c>
      <c r="N32" s="73" t="s">
        <v>477</v>
      </c>
      <c r="O32" s="71">
        <v>0</v>
      </c>
      <c r="P32" s="71">
        <v>11657.02</v>
      </c>
      <c r="Q32" s="79">
        <v>6556.87</v>
      </c>
      <c r="R32" s="79">
        <v>1049.0999999999999</v>
      </c>
      <c r="S32" s="71">
        <v>0</v>
      </c>
      <c r="T32" s="79">
        <v>19262.990000000002</v>
      </c>
      <c r="U32" s="80" t="s">
        <v>24</v>
      </c>
      <c r="V32" s="84">
        <f t="shared" si="1"/>
        <v>1075.6939829680302</v>
      </c>
      <c r="W32" s="78" t="s">
        <v>527</v>
      </c>
      <c r="X32" s="87" t="s">
        <v>437</v>
      </c>
      <c r="Y32" s="85" t="s">
        <v>129</v>
      </c>
      <c r="Z32" s="85" t="s">
        <v>239</v>
      </c>
      <c r="AA32" s="85" t="s">
        <v>122</v>
      </c>
      <c r="AB32" s="76" t="s">
        <v>539</v>
      </c>
      <c r="AC32" s="76" t="s">
        <v>540</v>
      </c>
      <c r="AD32" s="76" t="s">
        <v>174</v>
      </c>
      <c r="AE32" s="76" t="s">
        <v>546</v>
      </c>
      <c r="AF32" s="76" t="s">
        <v>96</v>
      </c>
      <c r="AG32" s="75"/>
      <c r="AH32" s="60"/>
      <c r="AI32" s="75" t="s">
        <v>112</v>
      </c>
      <c r="AJ32" s="6" t="s">
        <v>103</v>
      </c>
      <c r="AK32" s="81">
        <v>0</v>
      </c>
      <c r="AL32" s="205" t="s">
        <v>103</v>
      </c>
      <c r="AM32" s="169"/>
      <c r="AN32" s="6"/>
      <c r="AO32" s="120"/>
    </row>
    <row r="33" spans="1:41" s="83" customFormat="1" ht="15" customHeight="1">
      <c r="A33" s="75" t="s">
        <v>112</v>
      </c>
      <c r="B33" s="6" t="s">
        <v>93</v>
      </c>
      <c r="C33" s="76">
        <v>32</v>
      </c>
      <c r="D33" s="76" t="s">
        <v>98</v>
      </c>
      <c r="E33" s="6" t="s">
        <v>2136</v>
      </c>
      <c r="F33" s="6" t="str">
        <f t="shared" si="0"/>
        <v>BrokerRM-M-498-SI25-M19-B</v>
      </c>
      <c r="G33" s="97" t="s">
        <v>320</v>
      </c>
      <c r="H33" s="95" t="s">
        <v>319</v>
      </c>
      <c r="I33" s="6" t="s">
        <v>584</v>
      </c>
      <c r="J33" s="92">
        <v>46007</v>
      </c>
      <c r="K33" s="95" t="s">
        <v>478</v>
      </c>
      <c r="L33" s="73" t="s">
        <v>479</v>
      </c>
      <c r="M33" s="73" t="s">
        <v>447</v>
      </c>
      <c r="N33" s="73" t="s">
        <v>480</v>
      </c>
      <c r="O33" s="71">
        <v>0</v>
      </c>
      <c r="P33" s="71">
        <v>11657.02</v>
      </c>
      <c r="Q33" s="79">
        <v>3807.27</v>
      </c>
      <c r="R33" s="79">
        <v>609.16999999999996</v>
      </c>
      <c r="S33" s="71">
        <v>0</v>
      </c>
      <c r="T33" s="79">
        <v>16073.46</v>
      </c>
      <c r="U33" s="80" t="s">
        <v>24</v>
      </c>
      <c r="V33" s="84">
        <f t="shared" si="1"/>
        <v>897.58257713248645</v>
      </c>
      <c r="W33" s="78" t="s">
        <v>527</v>
      </c>
      <c r="X33" s="87" t="s">
        <v>437</v>
      </c>
      <c r="Y33" s="85" t="s">
        <v>129</v>
      </c>
      <c r="Z33" s="85" t="s">
        <v>239</v>
      </c>
      <c r="AA33" s="85" t="s">
        <v>122</v>
      </c>
      <c r="AB33" s="76" t="s">
        <v>539</v>
      </c>
      <c r="AC33" s="76" t="s">
        <v>540</v>
      </c>
      <c r="AD33" s="76" t="s">
        <v>174</v>
      </c>
      <c r="AE33" s="76" t="s">
        <v>546</v>
      </c>
      <c r="AF33" s="76" t="s">
        <v>96</v>
      </c>
      <c r="AG33" s="75"/>
      <c r="AH33" s="60"/>
      <c r="AI33" s="75" t="s">
        <v>112</v>
      </c>
      <c r="AJ33" s="6" t="s">
        <v>103</v>
      </c>
      <c r="AK33" s="81">
        <v>0</v>
      </c>
      <c r="AL33" s="205" t="s">
        <v>103</v>
      </c>
      <c r="AM33" s="169"/>
      <c r="AN33" s="6"/>
      <c r="AO33" s="120"/>
    </row>
    <row r="34" spans="1:41" s="83" customFormat="1" ht="15" customHeight="1">
      <c r="A34" s="75" t="s">
        <v>112</v>
      </c>
      <c r="B34" s="6" t="s">
        <v>93</v>
      </c>
      <c r="C34" s="76">
        <v>33</v>
      </c>
      <c r="D34" s="76" t="s">
        <v>98</v>
      </c>
      <c r="E34" s="6" t="s">
        <v>2136</v>
      </c>
      <c r="F34" s="6" t="str">
        <f t="shared" si="0"/>
        <v>BrokerRM-M-499-SI25-M19-B</v>
      </c>
      <c r="G34" s="97" t="s">
        <v>324</v>
      </c>
      <c r="H34" s="95" t="s">
        <v>323</v>
      </c>
      <c r="I34" s="6" t="s">
        <v>584</v>
      </c>
      <c r="J34" s="92">
        <v>46007</v>
      </c>
      <c r="K34" s="96" t="s">
        <v>481</v>
      </c>
      <c r="L34" s="80" t="s">
        <v>482</v>
      </c>
      <c r="M34" s="80" t="s">
        <v>117</v>
      </c>
      <c r="N34" s="6" t="s">
        <v>483</v>
      </c>
      <c r="O34" s="71">
        <v>0</v>
      </c>
      <c r="P34" s="71">
        <v>16557.439999999999</v>
      </c>
      <c r="Q34" s="79">
        <v>4125.47</v>
      </c>
      <c r="R34" s="79">
        <v>660.08</v>
      </c>
      <c r="S34" s="71">
        <v>0</v>
      </c>
      <c r="T34" s="79">
        <v>21342.99</v>
      </c>
      <c r="U34" s="80" t="s">
        <v>24</v>
      </c>
      <c r="V34" s="84">
        <f t="shared" si="1"/>
        <v>1191.8464330587744</v>
      </c>
      <c r="W34" s="86" t="s">
        <v>527</v>
      </c>
      <c r="X34" s="80" t="s">
        <v>437</v>
      </c>
      <c r="Y34" s="80" t="s">
        <v>129</v>
      </c>
      <c r="Z34" s="80" t="s">
        <v>239</v>
      </c>
      <c r="AA34" s="6" t="s">
        <v>122</v>
      </c>
      <c r="AB34" s="76" t="s">
        <v>539</v>
      </c>
      <c r="AC34" s="76" t="s">
        <v>540</v>
      </c>
      <c r="AD34" s="76" t="s">
        <v>174</v>
      </c>
      <c r="AE34" s="76" t="s">
        <v>546</v>
      </c>
      <c r="AF34" s="76" t="s">
        <v>96</v>
      </c>
      <c r="AG34" s="75"/>
      <c r="AH34" s="60"/>
      <c r="AI34" s="75" t="s">
        <v>112</v>
      </c>
      <c r="AJ34" s="6" t="s">
        <v>103</v>
      </c>
      <c r="AK34" s="81">
        <v>0</v>
      </c>
      <c r="AL34" s="205" t="s">
        <v>103</v>
      </c>
      <c r="AM34" s="169"/>
      <c r="AN34" s="6"/>
      <c r="AO34" s="120"/>
    </row>
    <row r="35" spans="1:41" s="83" customFormat="1" ht="15" customHeight="1">
      <c r="A35" s="75" t="s">
        <v>112</v>
      </c>
      <c r="B35" s="6" t="s">
        <v>93</v>
      </c>
      <c r="C35" s="76">
        <v>34</v>
      </c>
      <c r="D35" s="76" t="s">
        <v>98</v>
      </c>
      <c r="E35" s="6" t="s">
        <v>2136</v>
      </c>
      <c r="F35" s="6" t="str">
        <f t="shared" si="0"/>
        <v>BrokerRM-M-478-SI25-M19-B</v>
      </c>
      <c r="G35" s="97" t="s">
        <v>317</v>
      </c>
      <c r="H35" s="95" t="s">
        <v>333</v>
      </c>
      <c r="I35" s="6" t="s">
        <v>584</v>
      </c>
      <c r="J35" s="92">
        <v>46008</v>
      </c>
      <c r="K35" s="96" t="s">
        <v>465</v>
      </c>
      <c r="L35" s="80" t="s">
        <v>466</v>
      </c>
      <c r="M35" s="80" t="s">
        <v>117</v>
      </c>
      <c r="N35" s="6" t="s">
        <v>467</v>
      </c>
      <c r="O35" s="71">
        <v>0</v>
      </c>
      <c r="P35" s="71">
        <v>32955</v>
      </c>
      <c r="Q35" s="79">
        <v>0</v>
      </c>
      <c r="R35" s="79">
        <v>0</v>
      </c>
      <c r="S35" s="71">
        <v>0</v>
      </c>
      <c r="T35" s="79">
        <v>32955</v>
      </c>
      <c r="U35" s="80" t="s">
        <v>24</v>
      </c>
      <c r="V35" s="84">
        <f t="shared" si="1"/>
        <v>1840.290381125227</v>
      </c>
      <c r="W35" s="86" t="s">
        <v>528</v>
      </c>
      <c r="X35" s="85" t="s">
        <v>525</v>
      </c>
      <c r="Y35" s="80" t="s">
        <v>129</v>
      </c>
      <c r="Z35" s="80" t="s">
        <v>239</v>
      </c>
      <c r="AA35" s="85" t="s">
        <v>122</v>
      </c>
      <c r="AB35" s="76" t="s">
        <v>539</v>
      </c>
      <c r="AC35" s="76" t="s">
        <v>540</v>
      </c>
      <c r="AD35" s="76" t="s">
        <v>174</v>
      </c>
      <c r="AE35" s="76" t="s">
        <v>546</v>
      </c>
      <c r="AF35" s="76" t="s">
        <v>413</v>
      </c>
      <c r="AG35" s="75"/>
      <c r="AH35" s="60"/>
      <c r="AI35" s="75" t="s">
        <v>112</v>
      </c>
      <c r="AJ35" s="6" t="s">
        <v>103</v>
      </c>
      <c r="AK35" s="81">
        <v>0</v>
      </c>
      <c r="AL35" s="205" t="s">
        <v>103</v>
      </c>
      <c r="AM35" s="169"/>
      <c r="AN35" s="6"/>
      <c r="AO35" s="120"/>
    </row>
    <row r="36" spans="1:41" s="83" customFormat="1" ht="15" customHeight="1">
      <c r="A36" s="75" t="s">
        <v>112</v>
      </c>
      <c r="B36" s="6" t="s">
        <v>93</v>
      </c>
      <c r="C36" s="76">
        <v>35</v>
      </c>
      <c r="D36" s="76" t="s">
        <v>98</v>
      </c>
      <c r="E36" s="6" t="s">
        <v>2136</v>
      </c>
      <c r="F36" s="6" t="str">
        <f t="shared" si="0"/>
        <v>BrokerRM-M-468-SI25-M19-B</v>
      </c>
      <c r="G36" s="96" t="s">
        <v>383</v>
      </c>
      <c r="H36" s="95" t="s">
        <v>332</v>
      </c>
      <c r="I36" s="6" t="s">
        <v>584</v>
      </c>
      <c r="J36" s="92">
        <v>46008</v>
      </c>
      <c r="K36" s="96" t="s">
        <v>484</v>
      </c>
      <c r="L36" s="77" t="s">
        <v>485</v>
      </c>
      <c r="M36" s="80" t="s">
        <v>117</v>
      </c>
      <c r="N36" s="6" t="s">
        <v>486</v>
      </c>
      <c r="O36" s="71">
        <v>0</v>
      </c>
      <c r="P36" s="71">
        <v>26328.43</v>
      </c>
      <c r="Q36" s="79">
        <v>5032.13</v>
      </c>
      <c r="R36" s="79">
        <v>805.14</v>
      </c>
      <c r="S36" s="71">
        <v>0</v>
      </c>
      <c r="T36" s="79">
        <v>32165.7</v>
      </c>
      <c r="U36" s="80" t="s">
        <v>24</v>
      </c>
      <c r="V36" s="84">
        <f t="shared" si="1"/>
        <v>1796.2138768672346</v>
      </c>
      <c r="W36" s="86" t="s">
        <v>528</v>
      </c>
      <c r="X36" s="85" t="s">
        <v>525</v>
      </c>
      <c r="Y36" s="6" t="s">
        <v>129</v>
      </c>
      <c r="Z36" s="80" t="s">
        <v>239</v>
      </c>
      <c r="AA36" s="85" t="s">
        <v>122</v>
      </c>
      <c r="AB36" s="76" t="s">
        <v>539</v>
      </c>
      <c r="AC36" s="76" t="s">
        <v>540</v>
      </c>
      <c r="AD36" s="76" t="s">
        <v>174</v>
      </c>
      <c r="AE36" s="76" t="s">
        <v>546</v>
      </c>
      <c r="AF36" s="76" t="s">
        <v>96</v>
      </c>
      <c r="AG36" s="75"/>
      <c r="AH36" s="60"/>
      <c r="AI36" s="75" t="s">
        <v>112</v>
      </c>
      <c r="AJ36" s="6" t="s">
        <v>103</v>
      </c>
      <c r="AK36" s="81">
        <v>0</v>
      </c>
      <c r="AL36" s="205" t="s">
        <v>103</v>
      </c>
      <c r="AM36" s="169"/>
      <c r="AN36" s="6"/>
      <c r="AO36" s="120"/>
    </row>
    <row r="37" spans="1:41" s="83" customFormat="1" ht="15" customHeight="1">
      <c r="A37" s="75" t="s">
        <v>112</v>
      </c>
      <c r="B37" s="6" t="s">
        <v>93</v>
      </c>
      <c r="C37" s="76">
        <v>36</v>
      </c>
      <c r="D37" s="76" t="s">
        <v>98</v>
      </c>
      <c r="E37" s="6" t="s">
        <v>2136</v>
      </c>
      <c r="F37" s="6" t="str">
        <f t="shared" si="0"/>
        <v>BrokerRM-M-472-SI25-M19-B</v>
      </c>
      <c r="G37" s="97" t="s">
        <v>381</v>
      </c>
      <c r="H37" s="95" t="s">
        <v>328</v>
      </c>
      <c r="I37" s="6" t="s">
        <v>584</v>
      </c>
      <c r="J37" s="92">
        <v>46008</v>
      </c>
      <c r="K37" s="96" t="s">
        <v>487</v>
      </c>
      <c r="L37" s="77" t="s">
        <v>488</v>
      </c>
      <c r="M37" s="80" t="s">
        <v>447</v>
      </c>
      <c r="N37" s="6" t="s">
        <v>489</v>
      </c>
      <c r="O37" s="71">
        <v>0</v>
      </c>
      <c r="P37" s="71">
        <v>13572</v>
      </c>
      <c r="Q37" s="79">
        <v>0</v>
      </c>
      <c r="R37" s="79">
        <v>0</v>
      </c>
      <c r="S37" s="71">
        <v>0</v>
      </c>
      <c r="T37" s="79">
        <v>13572</v>
      </c>
      <c r="U37" s="80" t="s">
        <v>24</v>
      </c>
      <c r="V37" s="84">
        <f t="shared" si="1"/>
        <v>757.89473684210532</v>
      </c>
      <c r="W37" s="86" t="s">
        <v>528</v>
      </c>
      <c r="X37" s="85" t="s">
        <v>437</v>
      </c>
      <c r="Y37" s="6" t="s">
        <v>129</v>
      </c>
      <c r="Z37" s="80" t="s">
        <v>239</v>
      </c>
      <c r="AA37" s="85" t="s">
        <v>122</v>
      </c>
      <c r="AB37" s="76" t="s">
        <v>539</v>
      </c>
      <c r="AC37" s="76" t="s">
        <v>540</v>
      </c>
      <c r="AD37" s="76" t="s">
        <v>174</v>
      </c>
      <c r="AE37" s="76" t="s">
        <v>546</v>
      </c>
      <c r="AF37" s="76" t="s">
        <v>414</v>
      </c>
      <c r="AG37" s="75"/>
      <c r="AH37" s="60"/>
      <c r="AI37" s="75" t="s">
        <v>112</v>
      </c>
      <c r="AJ37" s="6" t="s">
        <v>103</v>
      </c>
      <c r="AK37" s="81">
        <v>0</v>
      </c>
      <c r="AL37" s="205" t="s">
        <v>103</v>
      </c>
      <c r="AM37" s="169"/>
      <c r="AN37" s="6"/>
      <c r="AO37" s="120"/>
    </row>
    <row r="38" spans="1:41" s="83" customFormat="1">
      <c r="A38" s="75" t="s">
        <v>112</v>
      </c>
      <c r="B38" s="6" t="s">
        <v>93</v>
      </c>
      <c r="C38" s="76">
        <v>37</v>
      </c>
      <c r="D38" s="76" t="s">
        <v>98</v>
      </c>
      <c r="E38" s="6" t="s">
        <v>2136</v>
      </c>
      <c r="F38" s="6" t="str">
        <f t="shared" si="0"/>
        <v>BrokerRM-M-489-SI25-M19-B</v>
      </c>
      <c r="G38" s="97" t="s">
        <v>380</v>
      </c>
      <c r="H38" s="95" t="s">
        <v>326</v>
      </c>
      <c r="I38" s="6" t="s">
        <v>584</v>
      </c>
      <c r="J38" s="92">
        <v>46008</v>
      </c>
      <c r="K38" s="96" t="s">
        <v>449</v>
      </c>
      <c r="L38" s="77" t="s">
        <v>450</v>
      </c>
      <c r="M38" s="80" t="s">
        <v>447</v>
      </c>
      <c r="N38" s="6" t="s">
        <v>451</v>
      </c>
      <c r="O38" s="71">
        <v>0</v>
      </c>
      <c r="P38" s="71">
        <v>6844</v>
      </c>
      <c r="Q38" s="79">
        <v>0</v>
      </c>
      <c r="R38" s="79">
        <v>0</v>
      </c>
      <c r="S38" s="71">
        <v>0</v>
      </c>
      <c r="T38" s="79">
        <v>6844</v>
      </c>
      <c r="U38" s="80" t="s">
        <v>24</v>
      </c>
      <c r="V38" s="84">
        <f t="shared" si="1"/>
        <v>382.18623481781378</v>
      </c>
      <c r="W38" s="86" t="s">
        <v>528</v>
      </c>
      <c r="X38" s="85" t="s">
        <v>437</v>
      </c>
      <c r="Y38" s="6" t="s">
        <v>129</v>
      </c>
      <c r="Z38" s="80" t="s">
        <v>239</v>
      </c>
      <c r="AA38" s="85" t="s">
        <v>122</v>
      </c>
      <c r="AB38" s="76" t="s">
        <v>539</v>
      </c>
      <c r="AC38" s="76" t="s">
        <v>540</v>
      </c>
      <c r="AD38" s="76" t="s">
        <v>174</v>
      </c>
      <c r="AE38" s="76" t="s">
        <v>546</v>
      </c>
      <c r="AF38" s="76" t="s">
        <v>415</v>
      </c>
      <c r="AG38" s="82"/>
      <c r="AH38" s="60"/>
      <c r="AI38" s="75" t="s">
        <v>112</v>
      </c>
      <c r="AJ38" s="6" t="s">
        <v>103</v>
      </c>
      <c r="AK38" s="81">
        <v>0</v>
      </c>
      <c r="AL38" s="205" t="s">
        <v>103</v>
      </c>
      <c r="AM38" s="169"/>
      <c r="AN38" s="6"/>
      <c r="AO38" s="120"/>
    </row>
    <row r="39" spans="1:41" s="83" customFormat="1" ht="15" customHeight="1">
      <c r="A39" s="75" t="s">
        <v>112</v>
      </c>
      <c r="B39" s="6" t="s">
        <v>93</v>
      </c>
      <c r="C39" s="76">
        <v>38</v>
      </c>
      <c r="D39" s="76" t="s">
        <v>98</v>
      </c>
      <c r="E39" s="6" t="s">
        <v>2136</v>
      </c>
      <c r="F39" s="6" t="str">
        <f t="shared" si="0"/>
        <v>BrokerRM-M-490-SI25-M19-B</v>
      </c>
      <c r="G39" s="97" t="s">
        <v>303</v>
      </c>
      <c r="H39" s="95" t="s">
        <v>325</v>
      </c>
      <c r="I39" s="6" t="s">
        <v>584</v>
      </c>
      <c r="J39" s="92">
        <v>46008</v>
      </c>
      <c r="K39" s="97" t="s">
        <v>471</v>
      </c>
      <c r="L39" s="77" t="s">
        <v>472</v>
      </c>
      <c r="M39" s="80" t="s">
        <v>117</v>
      </c>
      <c r="N39" s="6" t="s">
        <v>473</v>
      </c>
      <c r="O39" s="71">
        <v>0</v>
      </c>
      <c r="P39" s="71">
        <v>6264</v>
      </c>
      <c r="Q39" s="79">
        <v>0</v>
      </c>
      <c r="R39" s="79">
        <v>0</v>
      </c>
      <c r="S39" s="71">
        <v>0</v>
      </c>
      <c r="T39" s="79">
        <v>6264</v>
      </c>
      <c r="U39" s="80" t="s">
        <v>24</v>
      </c>
      <c r="V39" s="84">
        <f t="shared" si="1"/>
        <v>349.79757085020248</v>
      </c>
      <c r="W39" s="86" t="s">
        <v>528</v>
      </c>
      <c r="X39" s="80" t="s">
        <v>437</v>
      </c>
      <c r="Y39" s="80" t="s">
        <v>129</v>
      </c>
      <c r="Z39" s="80" t="s">
        <v>239</v>
      </c>
      <c r="AA39" s="80" t="s">
        <v>122</v>
      </c>
      <c r="AB39" s="76" t="s">
        <v>539</v>
      </c>
      <c r="AC39" s="76" t="s">
        <v>540</v>
      </c>
      <c r="AD39" s="76" t="s">
        <v>174</v>
      </c>
      <c r="AE39" s="76" t="s">
        <v>546</v>
      </c>
      <c r="AF39" s="76" t="s">
        <v>96</v>
      </c>
      <c r="AG39" s="82"/>
      <c r="AH39" s="60"/>
      <c r="AI39" s="75" t="s">
        <v>112</v>
      </c>
      <c r="AJ39" s="6" t="s">
        <v>103</v>
      </c>
      <c r="AK39" s="81">
        <v>0</v>
      </c>
      <c r="AL39" s="205" t="s">
        <v>103</v>
      </c>
      <c r="AM39" s="169"/>
      <c r="AN39" s="6"/>
      <c r="AO39" s="120"/>
    </row>
    <row r="40" spans="1:41" s="83" customFormat="1" ht="15" customHeight="1">
      <c r="A40" s="75" t="s">
        <v>112</v>
      </c>
      <c r="B40" s="6" t="s">
        <v>93</v>
      </c>
      <c r="C40" s="76">
        <v>39</v>
      </c>
      <c r="D40" s="76" t="s">
        <v>98</v>
      </c>
      <c r="E40" s="6" t="s">
        <v>2136</v>
      </c>
      <c r="F40" s="6" t="str">
        <f t="shared" si="0"/>
        <v>BrokerRM-M-486-SI25-M19-B</v>
      </c>
      <c r="G40" s="97" t="s">
        <v>331</v>
      </c>
      <c r="H40" s="95" t="s">
        <v>330</v>
      </c>
      <c r="I40" s="6" t="s">
        <v>584</v>
      </c>
      <c r="J40" s="92">
        <v>46008</v>
      </c>
      <c r="K40" s="92" t="s">
        <v>490</v>
      </c>
      <c r="L40" s="88" t="s">
        <v>491</v>
      </c>
      <c r="M40" s="78" t="s">
        <v>447</v>
      </c>
      <c r="N40" s="6" t="s">
        <v>492</v>
      </c>
      <c r="O40" s="71">
        <v>0</v>
      </c>
      <c r="P40" s="71">
        <v>21453.7</v>
      </c>
      <c r="Q40" s="79">
        <v>3631.63</v>
      </c>
      <c r="R40" s="79">
        <v>581.07000000000005</v>
      </c>
      <c r="S40" s="71">
        <v>0</v>
      </c>
      <c r="T40" s="79">
        <v>25666.400000000001</v>
      </c>
      <c r="U40" s="80" t="s">
        <v>24</v>
      </c>
      <c r="V40" s="84">
        <f t="shared" si="1"/>
        <v>1433.2765601005167</v>
      </c>
      <c r="W40" s="70" t="s">
        <v>528</v>
      </c>
      <c r="X40" s="6" t="s">
        <v>437</v>
      </c>
      <c r="Y40" s="80" t="s">
        <v>129</v>
      </c>
      <c r="Z40" s="80" t="s">
        <v>239</v>
      </c>
      <c r="AA40" s="80" t="s">
        <v>122</v>
      </c>
      <c r="AB40" s="76" t="s">
        <v>539</v>
      </c>
      <c r="AC40" s="76" t="s">
        <v>540</v>
      </c>
      <c r="AD40" s="76" t="s">
        <v>174</v>
      </c>
      <c r="AE40" s="76" t="s">
        <v>546</v>
      </c>
      <c r="AF40" s="76" t="s">
        <v>96</v>
      </c>
      <c r="AG40" s="82"/>
      <c r="AH40" s="60"/>
      <c r="AI40" s="75" t="s">
        <v>112</v>
      </c>
      <c r="AJ40" s="6" t="s">
        <v>103</v>
      </c>
      <c r="AK40" s="81">
        <v>0</v>
      </c>
      <c r="AL40" s="205" t="s">
        <v>103</v>
      </c>
      <c r="AM40" s="169"/>
      <c r="AN40" s="6"/>
      <c r="AO40" s="120"/>
    </row>
    <row r="41" spans="1:41" s="83" customFormat="1" ht="15" customHeight="1">
      <c r="A41" s="75" t="s">
        <v>112</v>
      </c>
      <c r="B41" s="6" t="s">
        <v>93</v>
      </c>
      <c r="C41" s="76">
        <v>40</v>
      </c>
      <c r="D41" s="76" t="s">
        <v>98</v>
      </c>
      <c r="E41" s="6" t="s">
        <v>2136</v>
      </c>
      <c r="F41" s="6" t="str">
        <f t="shared" si="0"/>
        <v>BrokerRM-M-485-SI25-M19-B</v>
      </c>
      <c r="G41" s="97" t="s">
        <v>379</v>
      </c>
      <c r="H41" s="95" t="s">
        <v>327</v>
      </c>
      <c r="I41" s="6" t="s">
        <v>584</v>
      </c>
      <c r="J41" s="92">
        <v>46008</v>
      </c>
      <c r="K41" s="92" t="s">
        <v>445</v>
      </c>
      <c r="L41" s="88" t="s">
        <v>446</v>
      </c>
      <c r="M41" s="78" t="s">
        <v>447</v>
      </c>
      <c r="N41" s="6" t="s">
        <v>448</v>
      </c>
      <c r="O41" s="71">
        <v>0</v>
      </c>
      <c r="P41" s="71">
        <v>7134</v>
      </c>
      <c r="Q41" s="79">
        <v>0</v>
      </c>
      <c r="R41" s="79">
        <v>0</v>
      </c>
      <c r="S41" s="71">
        <v>0</v>
      </c>
      <c r="T41" s="79">
        <v>7134</v>
      </c>
      <c r="U41" s="80" t="s">
        <v>24</v>
      </c>
      <c r="V41" s="84">
        <f t="shared" si="1"/>
        <v>398.38056680161947</v>
      </c>
      <c r="W41" s="70" t="s">
        <v>528</v>
      </c>
      <c r="X41" s="6" t="s">
        <v>437</v>
      </c>
      <c r="Y41" s="80" t="s">
        <v>129</v>
      </c>
      <c r="Z41" s="80" t="s">
        <v>239</v>
      </c>
      <c r="AA41" s="80" t="s">
        <v>122</v>
      </c>
      <c r="AB41" s="76" t="s">
        <v>539</v>
      </c>
      <c r="AC41" s="76" t="s">
        <v>540</v>
      </c>
      <c r="AD41" s="76" t="s">
        <v>174</v>
      </c>
      <c r="AE41" s="76" t="s">
        <v>546</v>
      </c>
      <c r="AF41" s="76" t="s">
        <v>416</v>
      </c>
      <c r="AG41" s="75"/>
      <c r="AH41" s="60"/>
      <c r="AI41" s="75" t="s">
        <v>112</v>
      </c>
      <c r="AJ41" s="6" t="s">
        <v>103</v>
      </c>
      <c r="AK41" s="81">
        <v>0</v>
      </c>
      <c r="AL41" s="205" t="s">
        <v>103</v>
      </c>
      <c r="AM41" s="169"/>
      <c r="AN41" s="6"/>
      <c r="AO41" s="120"/>
    </row>
    <row r="42" spans="1:41" s="83" customFormat="1" ht="15" customHeight="1">
      <c r="A42" s="75" t="s">
        <v>112</v>
      </c>
      <c r="B42" s="6" t="s">
        <v>93</v>
      </c>
      <c r="C42" s="76">
        <v>41</v>
      </c>
      <c r="D42" s="76" t="s">
        <v>98</v>
      </c>
      <c r="E42" s="6" t="s">
        <v>2136</v>
      </c>
      <c r="F42" s="6" t="str">
        <f t="shared" si="0"/>
        <v>BrokerRM-M-216-SI25-M19-L-B</v>
      </c>
      <c r="G42" s="96" t="s">
        <v>335</v>
      </c>
      <c r="H42" s="95" t="s">
        <v>334</v>
      </c>
      <c r="I42" s="6" t="s">
        <v>584</v>
      </c>
      <c r="J42" s="92">
        <v>46009</v>
      </c>
      <c r="K42" s="92" t="s">
        <v>493</v>
      </c>
      <c r="L42" s="77" t="s">
        <v>494</v>
      </c>
      <c r="M42" s="80" t="s">
        <v>447</v>
      </c>
      <c r="N42" s="6" t="s">
        <v>494</v>
      </c>
      <c r="O42" s="71">
        <v>0</v>
      </c>
      <c r="P42" s="71">
        <v>7709.54</v>
      </c>
      <c r="Q42" s="79">
        <v>2533.77</v>
      </c>
      <c r="R42" s="79">
        <v>405.4</v>
      </c>
      <c r="S42" s="71">
        <v>0</v>
      </c>
      <c r="T42" s="79">
        <v>10648.71</v>
      </c>
      <c r="U42" s="80" t="s">
        <v>24</v>
      </c>
      <c r="V42" s="84">
        <f t="shared" si="1"/>
        <v>594.65084461817673</v>
      </c>
      <c r="W42" s="78" t="s">
        <v>529</v>
      </c>
      <c r="X42" s="80" t="s">
        <v>530</v>
      </c>
      <c r="Y42" s="80" t="s">
        <v>129</v>
      </c>
      <c r="Z42" s="80" t="s">
        <v>239</v>
      </c>
      <c r="AA42" s="80" t="s">
        <v>122</v>
      </c>
      <c r="AB42" s="76" t="s">
        <v>539</v>
      </c>
      <c r="AC42" s="76" t="s">
        <v>540</v>
      </c>
      <c r="AD42" s="76" t="s">
        <v>174</v>
      </c>
      <c r="AE42" s="76" t="s">
        <v>546</v>
      </c>
      <c r="AF42" s="76" t="s">
        <v>96</v>
      </c>
      <c r="AG42" s="82"/>
      <c r="AH42" s="60"/>
      <c r="AI42" s="75" t="s">
        <v>112</v>
      </c>
      <c r="AJ42" s="6" t="s">
        <v>103</v>
      </c>
      <c r="AK42" s="81">
        <v>0</v>
      </c>
      <c r="AL42" s="205" t="s">
        <v>103</v>
      </c>
      <c r="AM42" s="169"/>
      <c r="AN42" s="6"/>
      <c r="AO42" s="120"/>
    </row>
    <row r="43" spans="1:41" s="83" customFormat="1" ht="15" customHeight="1">
      <c r="A43" s="75" t="s">
        <v>112</v>
      </c>
      <c r="B43" s="6" t="s">
        <v>93</v>
      </c>
      <c r="C43" s="76">
        <v>42</v>
      </c>
      <c r="D43" s="76" t="s">
        <v>98</v>
      </c>
      <c r="E43" s="6" t="s">
        <v>2136</v>
      </c>
      <c r="F43" s="6" t="str">
        <f t="shared" si="0"/>
        <v>BrokerRM-M-465-SI25-M19-B</v>
      </c>
      <c r="G43" s="97" t="s">
        <v>338</v>
      </c>
      <c r="H43" s="95" t="s">
        <v>337</v>
      </c>
      <c r="I43" s="6" t="s">
        <v>584</v>
      </c>
      <c r="J43" s="92">
        <v>46010</v>
      </c>
      <c r="K43" s="98" t="s">
        <v>495</v>
      </c>
      <c r="L43" s="77" t="s">
        <v>496</v>
      </c>
      <c r="M43" s="78" t="s">
        <v>463</v>
      </c>
      <c r="N43" s="6" t="s">
        <v>497</v>
      </c>
      <c r="O43" s="71">
        <v>0</v>
      </c>
      <c r="P43" s="71">
        <v>7134</v>
      </c>
      <c r="Q43" s="79">
        <v>0</v>
      </c>
      <c r="R43" s="79">
        <v>0</v>
      </c>
      <c r="S43" s="71">
        <v>0</v>
      </c>
      <c r="T43" s="79">
        <v>7134</v>
      </c>
      <c r="U43" s="80" t="s">
        <v>24</v>
      </c>
      <c r="V43" s="84">
        <f t="shared" si="1"/>
        <v>398.38056680161947</v>
      </c>
      <c r="W43" s="78" t="s">
        <v>531</v>
      </c>
      <c r="X43" s="80" t="s">
        <v>437</v>
      </c>
      <c r="Y43" s="80" t="s">
        <v>129</v>
      </c>
      <c r="Z43" s="80" t="s">
        <v>239</v>
      </c>
      <c r="AA43" s="80" t="s">
        <v>122</v>
      </c>
      <c r="AB43" s="76" t="s">
        <v>539</v>
      </c>
      <c r="AC43" s="76" t="s">
        <v>540</v>
      </c>
      <c r="AD43" s="76" t="s">
        <v>174</v>
      </c>
      <c r="AE43" s="76" t="s">
        <v>546</v>
      </c>
      <c r="AF43" s="76" t="s">
        <v>96</v>
      </c>
      <c r="AG43" s="75"/>
      <c r="AH43" s="60"/>
      <c r="AI43" s="75" t="s">
        <v>112</v>
      </c>
      <c r="AJ43" s="6" t="s">
        <v>103</v>
      </c>
      <c r="AK43" s="81">
        <v>0</v>
      </c>
      <c r="AL43" s="205" t="s">
        <v>103</v>
      </c>
      <c r="AM43" s="169"/>
      <c r="AN43" s="6"/>
      <c r="AO43" s="120"/>
    </row>
    <row r="44" spans="1:41" s="83" customFormat="1">
      <c r="A44" s="75" t="s">
        <v>112</v>
      </c>
      <c r="B44" s="6" t="s">
        <v>93</v>
      </c>
      <c r="C44" s="76">
        <v>43</v>
      </c>
      <c r="D44" s="76" t="s">
        <v>98</v>
      </c>
      <c r="E44" s="6" t="s">
        <v>2136</v>
      </c>
      <c r="F44" s="6" t="str">
        <f t="shared" si="0"/>
        <v>BrokerRM-M-492-SI25-M19-B</v>
      </c>
      <c r="G44" s="97" t="s">
        <v>309</v>
      </c>
      <c r="H44" s="95" t="s">
        <v>341</v>
      </c>
      <c r="I44" s="6" t="s">
        <v>584</v>
      </c>
      <c r="J44" s="92">
        <v>46010</v>
      </c>
      <c r="K44" s="92" t="s">
        <v>458</v>
      </c>
      <c r="L44" s="88" t="s">
        <v>459</v>
      </c>
      <c r="M44" s="78" t="s">
        <v>447</v>
      </c>
      <c r="N44" s="6" t="s">
        <v>460</v>
      </c>
      <c r="O44" s="71">
        <v>0</v>
      </c>
      <c r="P44" s="71">
        <v>12992</v>
      </c>
      <c r="Q44" s="79">
        <v>0</v>
      </c>
      <c r="R44" s="79">
        <v>0</v>
      </c>
      <c r="S44" s="71">
        <v>0</v>
      </c>
      <c r="T44" s="79">
        <v>12992</v>
      </c>
      <c r="U44" s="80" t="s">
        <v>24</v>
      </c>
      <c r="V44" s="84">
        <f t="shared" si="1"/>
        <v>725.50607287449395</v>
      </c>
      <c r="W44" s="78" t="s">
        <v>531</v>
      </c>
      <c r="X44" s="80" t="s">
        <v>437</v>
      </c>
      <c r="Y44" s="80" t="s">
        <v>129</v>
      </c>
      <c r="Z44" s="80" t="s">
        <v>239</v>
      </c>
      <c r="AA44" s="80" t="s">
        <v>122</v>
      </c>
      <c r="AB44" s="76" t="s">
        <v>539</v>
      </c>
      <c r="AC44" s="76" t="s">
        <v>540</v>
      </c>
      <c r="AD44" s="76" t="s">
        <v>174</v>
      </c>
      <c r="AE44" s="76" t="s">
        <v>546</v>
      </c>
      <c r="AF44" s="76" t="s">
        <v>96</v>
      </c>
      <c r="AG44" s="82"/>
      <c r="AH44" s="60"/>
      <c r="AI44" s="75" t="s">
        <v>112</v>
      </c>
      <c r="AJ44" s="6" t="s">
        <v>103</v>
      </c>
      <c r="AK44" s="81">
        <v>0</v>
      </c>
      <c r="AL44" s="205" t="s">
        <v>103</v>
      </c>
      <c r="AM44" s="169"/>
      <c r="AN44" s="6"/>
      <c r="AO44" s="120"/>
    </row>
    <row r="45" spans="1:41" s="83" customFormat="1" ht="15" customHeight="1">
      <c r="A45" s="75" t="s">
        <v>112</v>
      </c>
      <c r="B45" s="6" t="s">
        <v>93</v>
      </c>
      <c r="C45" s="76">
        <v>44</v>
      </c>
      <c r="D45" s="76" t="s">
        <v>98</v>
      </c>
      <c r="E45" s="6" t="s">
        <v>2136</v>
      </c>
      <c r="F45" s="6" t="str">
        <f t="shared" si="0"/>
        <v>BrokerRM-M-488-SI25-M19-B</v>
      </c>
      <c r="G45" s="97" t="s">
        <v>307</v>
      </c>
      <c r="H45" s="95" t="s">
        <v>339</v>
      </c>
      <c r="I45" s="6" t="s">
        <v>584</v>
      </c>
      <c r="J45" s="92">
        <v>46010</v>
      </c>
      <c r="K45" s="92" t="s">
        <v>468</v>
      </c>
      <c r="L45" s="88" t="s">
        <v>469</v>
      </c>
      <c r="M45" s="78" t="s">
        <v>447</v>
      </c>
      <c r="N45" s="6" t="s">
        <v>470</v>
      </c>
      <c r="O45" s="71">
        <v>0</v>
      </c>
      <c r="P45" s="71">
        <v>7540</v>
      </c>
      <c r="Q45" s="79">
        <v>0</v>
      </c>
      <c r="R45" s="79">
        <v>0</v>
      </c>
      <c r="S45" s="71">
        <v>0</v>
      </c>
      <c r="T45" s="79">
        <v>7540</v>
      </c>
      <c r="U45" s="80" t="s">
        <v>24</v>
      </c>
      <c r="V45" s="84">
        <f t="shared" si="1"/>
        <v>421.0526315789474</v>
      </c>
      <c r="W45" s="78" t="s">
        <v>531</v>
      </c>
      <c r="X45" s="80" t="s">
        <v>525</v>
      </c>
      <c r="Y45" s="80" t="s">
        <v>129</v>
      </c>
      <c r="Z45" s="80" t="s">
        <v>239</v>
      </c>
      <c r="AA45" s="80" t="s">
        <v>122</v>
      </c>
      <c r="AB45" s="76" t="s">
        <v>539</v>
      </c>
      <c r="AC45" s="76" t="s">
        <v>540</v>
      </c>
      <c r="AD45" s="76" t="s">
        <v>174</v>
      </c>
      <c r="AE45" s="76" t="s">
        <v>546</v>
      </c>
      <c r="AF45" s="76" t="s">
        <v>96</v>
      </c>
      <c r="AG45" s="75"/>
      <c r="AH45" s="60"/>
      <c r="AI45" s="75" t="s">
        <v>112</v>
      </c>
      <c r="AJ45" s="6" t="s">
        <v>103</v>
      </c>
      <c r="AK45" s="81">
        <v>0</v>
      </c>
      <c r="AL45" s="205" t="s">
        <v>103</v>
      </c>
      <c r="AM45" s="169"/>
      <c r="AN45" s="6"/>
      <c r="AO45" s="120"/>
    </row>
    <row r="46" spans="1:41" s="83" customFormat="1" ht="15" customHeight="1">
      <c r="A46" s="75" t="s">
        <v>112</v>
      </c>
      <c r="B46" s="6" t="s">
        <v>93</v>
      </c>
      <c r="C46" s="76">
        <v>45</v>
      </c>
      <c r="D46" s="76" t="s">
        <v>98</v>
      </c>
      <c r="E46" s="6" t="s">
        <v>2136</v>
      </c>
      <c r="F46" s="6" t="str">
        <f t="shared" si="0"/>
        <v>BrokerRM-M-487-SI25-M19-B</v>
      </c>
      <c r="G46" s="97" t="s">
        <v>378</v>
      </c>
      <c r="H46" s="95" t="s">
        <v>336</v>
      </c>
      <c r="I46" s="6" t="s">
        <v>584</v>
      </c>
      <c r="J46" s="92">
        <v>46010</v>
      </c>
      <c r="K46" s="92" t="s">
        <v>442</v>
      </c>
      <c r="L46" s="88" t="s">
        <v>443</v>
      </c>
      <c r="M46" s="78" t="s">
        <v>117</v>
      </c>
      <c r="N46" s="6" t="s">
        <v>444</v>
      </c>
      <c r="O46" s="71">
        <v>0</v>
      </c>
      <c r="P46" s="71">
        <v>6844</v>
      </c>
      <c r="Q46" s="79">
        <v>0</v>
      </c>
      <c r="R46" s="79">
        <v>0</v>
      </c>
      <c r="S46" s="71">
        <v>0</v>
      </c>
      <c r="T46" s="79">
        <v>6844</v>
      </c>
      <c r="U46" s="80" t="s">
        <v>24</v>
      </c>
      <c r="V46" s="84">
        <f t="shared" si="1"/>
        <v>382.18623481781378</v>
      </c>
      <c r="W46" s="70" t="s">
        <v>531</v>
      </c>
      <c r="X46" s="6" t="s">
        <v>525</v>
      </c>
      <c r="Y46" s="80" t="s">
        <v>129</v>
      </c>
      <c r="Z46" s="80" t="s">
        <v>239</v>
      </c>
      <c r="AA46" s="80" t="s">
        <v>122</v>
      </c>
      <c r="AB46" s="76" t="s">
        <v>539</v>
      </c>
      <c r="AC46" s="76" t="s">
        <v>540</v>
      </c>
      <c r="AD46" s="76" t="s">
        <v>174</v>
      </c>
      <c r="AE46" s="76" t="s">
        <v>546</v>
      </c>
      <c r="AF46" s="76" t="s">
        <v>96</v>
      </c>
      <c r="AG46" s="82"/>
      <c r="AH46" s="60"/>
      <c r="AI46" s="75" t="s">
        <v>112</v>
      </c>
      <c r="AJ46" s="6" t="s">
        <v>103</v>
      </c>
      <c r="AK46" s="81">
        <v>0</v>
      </c>
      <c r="AL46" s="205" t="s">
        <v>103</v>
      </c>
      <c r="AM46" s="169"/>
      <c r="AN46" s="6"/>
      <c r="AO46" s="120"/>
    </row>
    <row r="47" spans="1:41" s="83" customFormat="1" ht="15" customHeight="1">
      <c r="A47" s="75" t="s">
        <v>112</v>
      </c>
      <c r="B47" s="6" t="s">
        <v>93</v>
      </c>
      <c r="C47" s="76">
        <v>46</v>
      </c>
      <c r="D47" s="76" t="s">
        <v>98</v>
      </c>
      <c r="E47" s="6" t="s">
        <v>2136</v>
      </c>
      <c r="F47" s="6" t="str">
        <f t="shared" si="0"/>
        <v>BrokerRM-M-504-SI25-M19-B</v>
      </c>
      <c r="G47" s="97" t="s">
        <v>388</v>
      </c>
      <c r="H47" s="95" t="s">
        <v>345</v>
      </c>
      <c r="I47" s="6" t="s">
        <v>584</v>
      </c>
      <c r="J47" s="92">
        <v>46010</v>
      </c>
      <c r="K47" s="92" t="s">
        <v>498</v>
      </c>
      <c r="L47" s="88" t="s">
        <v>499</v>
      </c>
      <c r="M47" s="78" t="s">
        <v>447</v>
      </c>
      <c r="N47" s="6" t="s">
        <v>500</v>
      </c>
      <c r="O47" s="71">
        <v>0</v>
      </c>
      <c r="P47" s="71">
        <v>12430.27</v>
      </c>
      <c r="Q47" s="79">
        <v>4795.3599999999997</v>
      </c>
      <c r="R47" s="79">
        <v>767.25</v>
      </c>
      <c r="S47" s="71">
        <v>0</v>
      </c>
      <c r="T47" s="79">
        <v>17992.88</v>
      </c>
      <c r="U47" s="80" t="s">
        <v>24</v>
      </c>
      <c r="V47" s="84">
        <f t="shared" si="1"/>
        <v>1004.7678347061288</v>
      </c>
      <c r="W47" s="70" t="s">
        <v>531</v>
      </c>
      <c r="X47" s="6" t="s">
        <v>437</v>
      </c>
      <c r="Y47" s="80" t="s">
        <v>129</v>
      </c>
      <c r="Z47" s="80" t="s">
        <v>239</v>
      </c>
      <c r="AA47" s="80" t="s">
        <v>122</v>
      </c>
      <c r="AB47" s="76" t="s">
        <v>539</v>
      </c>
      <c r="AC47" s="76" t="s">
        <v>540</v>
      </c>
      <c r="AD47" s="76" t="s">
        <v>174</v>
      </c>
      <c r="AE47" s="76" t="s">
        <v>546</v>
      </c>
      <c r="AF47" s="76" t="s">
        <v>96</v>
      </c>
      <c r="AG47" s="82"/>
      <c r="AH47" s="60"/>
      <c r="AI47" s="75" t="s">
        <v>112</v>
      </c>
      <c r="AJ47" s="6" t="s">
        <v>103</v>
      </c>
      <c r="AK47" s="81">
        <v>0</v>
      </c>
      <c r="AL47" s="205" t="s">
        <v>103</v>
      </c>
      <c r="AM47" s="169"/>
      <c r="AN47" s="6"/>
      <c r="AO47" s="120"/>
    </row>
    <row r="48" spans="1:41" s="83" customFormat="1" ht="15" customHeight="1">
      <c r="A48" s="75" t="s">
        <v>112</v>
      </c>
      <c r="B48" s="6" t="s">
        <v>93</v>
      </c>
      <c r="C48" s="76">
        <v>47</v>
      </c>
      <c r="D48" s="76" t="s">
        <v>98</v>
      </c>
      <c r="E48" s="6" t="s">
        <v>2136</v>
      </c>
      <c r="F48" s="6" t="str">
        <f t="shared" si="0"/>
        <v>BrokerRM-M-505-SI25-M19-B</v>
      </c>
      <c r="G48" s="97" t="s">
        <v>390</v>
      </c>
      <c r="H48" s="95" t="s">
        <v>347</v>
      </c>
      <c r="I48" s="6" t="s">
        <v>584</v>
      </c>
      <c r="J48" s="92">
        <v>46010</v>
      </c>
      <c r="K48" s="92" t="s">
        <v>501</v>
      </c>
      <c r="L48" s="88" t="s">
        <v>502</v>
      </c>
      <c r="M48" s="78" t="s">
        <v>447</v>
      </c>
      <c r="N48" s="6" t="s">
        <v>503</v>
      </c>
      <c r="O48" s="71">
        <v>0</v>
      </c>
      <c r="P48" s="71">
        <v>12430.27</v>
      </c>
      <c r="Q48" s="79">
        <v>6761.96</v>
      </c>
      <c r="R48" s="79">
        <v>1081.9100000000001</v>
      </c>
      <c r="S48" s="71">
        <v>0</v>
      </c>
      <c r="T48" s="79">
        <v>20274.14</v>
      </c>
      <c r="U48" s="80" t="s">
        <v>24</v>
      </c>
      <c r="V48" s="84">
        <f t="shared" si="1"/>
        <v>1132.159151193634</v>
      </c>
      <c r="W48" s="89" t="s">
        <v>531</v>
      </c>
      <c r="X48" s="85" t="s">
        <v>437</v>
      </c>
      <c r="Y48" s="85" t="s">
        <v>129</v>
      </c>
      <c r="Z48" s="85" t="s">
        <v>239</v>
      </c>
      <c r="AA48" s="80" t="s">
        <v>122</v>
      </c>
      <c r="AB48" s="76" t="s">
        <v>539</v>
      </c>
      <c r="AC48" s="76" t="s">
        <v>540</v>
      </c>
      <c r="AD48" s="76" t="s">
        <v>174</v>
      </c>
      <c r="AE48" s="76" t="s">
        <v>546</v>
      </c>
      <c r="AF48" s="76" t="s">
        <v>96</v>
      </c>
      <c r="AG48" s="82"/>
      <c r="AH48" s="60"/>
      <c r="AI48" s="75" t="s">
        <v>112</v>
      </c>
      <c r="AJ48" s="6" t="s">
        <v>103</v>
      </c>
      <c r="AK48" s="81">
        <v>0</v>
      </c>
      <c r="AL48" s="205" t="s">
        <v>103</v>
      </c>
      <c r="AM48" s="169"/>
      <c r="AN48" s="6"/>
      <c r="AO48" s="120"/>
    </row>
    <row r="49" spans="1:41" s="83" customFormat="1" ht="15" customHeight="1">
      <c r="A49" s="75" t="s">
        <v>112</v>
      </c>
      <c r="B49" s="6" t="s">
        <v>93</v>
      </c>
      <c r="C49" s="76">
        <v>48</v>
      </c>
      <c r="D49" s="76" t="s">
        <v>98</v>
      </c>
      <c r="E49" s="6" t="s">
        <v>2136</v>
      </c>
      <c r="F49" s="6" t="str">
        <f t="shared" si="0"/>
        <v>BrokerRM-M-508-SI25-M19-B</v>
      </c>
      <c r="G49" s="97" t="s">
        <v>387</v>
      </c>
      <c r="H49" s="95" t="s">
        <v>344</v>
      </c>
      <c r="I49" s="6" t="s">
        <v>584</v>
      </c>
      <c r="J49" s="92">
        <v>46010</v>
      </c>
      <c r="K49" s="92" t="s">
        <v>504</v>
      </c>
      <c r="L49" s="88" t="s">
        <v>505</v>
      </c>
      <c r="M49" s="78" t="s">
        <v>117</v>
      </c>
      <c r="N49" s="80" t="s">
        <v>506</v>
      </c>
      <c r="O49" s="71">
        <v>0</v>
      </c>
      <c r="P49" s="71">
        <v>11657.02</v>
      </c>
      <c r="Q49" s="79">
        <v>4598.7</v>
      </c>
      <c r="R49" s="79">
        <v>735.79</v>
      </c>
      <c r="S49" s="71">
        <v>0</v>
      </c>
      <c r="T49" s="79">
        <v>16991.509999999998</v>
      </c>
      <c r="U49" s="80" t="s">
        <v>24</v>
      </c>
      <c r="V49" s="84">
        <f t="shared" si="1"/>
        <v>948.84880636604771</v>
      </c>
      <c r="W49" s="89" t="s">
        <v>531</v>
      </c>
      <c r="X49" s="85" t="s">
        <v>437</v>
      </c>
      <c r="Y49" s="85" t="s">
        <v>129</v>
      </c>
      <c r="Z49" s="85" t="s">
        <v>239</v>
      </c>
      <c r="AA49" s="80" t="s">
        <v>122</v>
      </c>
      <c r="AB49" s="76" t="s">
        <v>539</v>
      </c>
      <c r="AC49" s="76" t="s">
        <v>540</v>
      </c>
      <c r="AD49" s="76" t="s">
        <v>174</v>
      </c>
      <c r="AE49" s="76" t="s">
        <v>546</v>
      </c>
      <c r="AF49" s="76" t="s">
        <v>96</v>
      </c>
      <c r="AG49" s="82"/>
      <c r="AH49" s="60"/>
      <c r="AI49" s="75" t="s">
        <v>112</v>
      </c>
      <c r="AJ49" s="6" t="s">
        <v>103</v>
      </c>
      <c r="AK49" s="81">
        <v>0</v>
      </c>
      <c r="AL49" s="205" t="s">
        <v>103</v>
      </c>
      <c r="AM49" s="169"/>
      <c r="AN49" s="6"/>
      <c r="AO49" s="120"/>
    </row>
    <row r="50" spans="1:41" s="83" customFormat="1" ht="15" customHeight="1">
      <c r="A50" s="75" t="s">
        <v>112</v>
      </c>
      <c r="B50" s="6" t="s">
        <v>93</v>
      </c>
      <c r="C50" s="76">
        <v>49</v>
      </c>
      <c r="D50" s="76" t="s">
        <v>98</v>
      </c>
      <c r="E50" s="6" t="s">
        <v>2136</v>
      </c>
      <c r="F50" s="6" t="str">
        <f t="shared" si="0"/>
        <v>BrokerRM-M-509-SI25-M19-B</v>
      </c>
      <c r="G50" s="97" t="s">
        <v>385</v>
      </c>
      <c r="H50" s="95" t="s">
        <v>342</v>
      </c>
      <c r="I50" s="6" t="s">
        <v>584</v>
      </c>
      <c r="J50" s="92">
        <v>46010</v>
      </c>
      <c r="K50" s="92" t="s">
        <v>507</v>
      </c>
      <c r="L50" s="91" t="s">
        <v>508</v>
      </c>
      <c r="M50" s="80" t="s">
        <v>447</v>
      </c>
      <c r="N50" s="80" t="s">
        <v>509</v>
      </c>
      <c r="O50" s="71">
        <v>0</v>
      </c>
      <c r="P50" s="71">
        <v>11657.02</v>
      </c>
      <c r="Q50" s="79">
        <v>3418.74</v>
      </c>
      <c r="R50" s="79">
        <v>547</v>
      </c>
      <c r="S50" s="71">
        <v>0</v>
      </c>
      <c r="T50" s="79">
        <v>15622.76</v>
      </c>
      <c r="U50" s="80" t="s">
        <v>24</v>
      </c>
      <c r="V50" s="84">
        <f t="shared" si="1"/>
        <v>872.41435152868917</v>
      </c>
      <c r="W50" s="70" t="s">
        <v>531</v>
      </c>
      <c r="X50" s="6" t="s">
        <v>437</v>
      </c>
      <c r="Y50" s="80" t="s">
        <v>129</v>
      </c>
      <c r="Z50" s="80" t="s">
        <v>239</v>
      </c>
      <c r="AA50" s="80" t="s">
        <v>122</v>
      </c>
      <c r="AB50" s="76" t="s">
        <v>539</v>
      </c>
      <c r="AC50" s="76" t="s">
        <v>540</v>
      </c>
      <c r="AD50" s="76" t="s">
        <v>174</v>
      </c>
      <c r="AE50" s="76" t="s">
        <v>546</v>
      </c>
      <c r="AF50" s="76" t="s">
        <v>96</v>
      </c>
      <c r="AG50" s="82"/>
      <c r="AH50" s="60"/>
      <c r="AI50" s="75" t="s">
        <v>112</v>
      </c>
      <c r="AJ50" s="6" t="s">
        <v>103</v>
      </c>
      <c r="AK50" s="81">
        <v>0</v>
      </c>
      <c r="AL50" s="205" t="s">
        <v>103</v>
      </c>
      <c r="AM50" s="169"/>
      <c r="AN50" s="6"/>
      <c r="AO50" s="120"/>
    </row>
    <row r="51" spans="1:41" s="83" customFormat="1" ht="15" customHeight="1">
      <c r="A51" s="75" t="s">
        <v>112</v>
      </c>
      <c r="B51" s="6" t="s">
        <v>93</v>
      </c>
      <c r="C51" s="76">
        <v>50</v>
      </c>
      <c r="D51" s="76" t="s">
        <v>98</v>
      </c>
      <c r="E51" s="6" t="s">
        <v>2136</v>
      </c>
      <c r="F51" s="6" t="str">
        <f t="shared" si="0"/>
        <v>BrokerRM-M-510-SI25-M19-B</v>
      </c>
      <c r="G51" s="97" t="s">
        <v>386</v>
      </c>
      <c r="H51" s="95" t="s">
        <v>343</v>
      </c>
      <c r="I51" s="6" t="s">
        <v>584</v>
      </c>
      <c r="J51" s="92">
        <v>46010</v>
      </c>
      <c r="K51" s="92" t="s">
        <v>510</v>
      </c>
      <c r="L51" s="77" t="s">
        <v>511</v>
      </c>
      <c r="M51" s="80" t="s">
        <v>447</v>
      </c>
      <c r="N51" s="80" t="s">
        <v>512</v>
      </c>
      <c r="O51" s="71">
        <v>0</v>
      </c>
      <c r="P51" s="71">
        <v>11657.02</v>
      </c>
      <c r="Q51" s="79">
        <v>3812.06</v>
      </c>
      <c r="R51" s="79">
        <v>609.92999999999995</v>
      </c>
      <c r="S51" s="71">
        <v>0</v>
      </c>
      <c r="T51" s="79">
        <v>16079.01</v>
      </c>
      <c r="U51" s="80" t="s">
        <v>24</v>
      </c>
      <c r="V51" s="84">
        <f t="shared" si="1"/>
        <v>897.89250314114202</v>
      </c>
      <c r="W51" s="70" t="s">
        <v>531</v>
      </c>
      <c r="X51" s="80" t="s">
        <v>437</v>
      </c>
      <c r="Y51" s="80" t="s">
        <v>129</v>
      </c>
      <c r="Z51" s="80" t="s">
        <v>239</v>
      </c>
      <c r="AA51" s="80" t="s">
        <v>122</v>
      </c>
      <c r="AB51" s="76" t="s">
        <v>539</v>
      </c>
      <c r="AC51" s="76" t="s">
        <v>540</v>
      </c>
      <c r="AD51" s="76" t="s">
        <v>174</v>
      </c>
      <c r="AE51" s="76" t="s">
        <v>546</v>
      </c>
      <c r="AF51" s="76" t="s">
        <v>96</v>
      </c>
      <c r="AG51" s="82"/>
      <c r="AH51" s="60"/>
      <c r="AI51" s="75" t="s">
        <v>112</v>
      </c>
      <c r="AJ51" s="6" t="s">
        <v>103</v>
      </c>
      <c r="AK51" s="81">
        <v>0</v>
      </c>
      <c r="AL51" s="205" t="s">
        <v>103</v>
      </c>
      <c r="AM51" s="169"/>
      <c r="AN51" s="6"/>
      <c r="AO51" s="120"/>
    </row>
    <row r="52" spans="1:41" s="83" customFormat="1" ht="15" customHeight="1">
      <c r="A52" s="75" t="s">
        <v>112</v>
      </c>
      <c r="B52" s="6" t="s">
        <v>93</v>
      </c>
      <c r="C52" s="76">
        <v>51</v>
      </c>
      <c r="D52" s="76" t="s">
        <v>98</v>
      </c>
      <c r="E52" s="6" t="s">
        <v>2136</v>
      </c>
      <c r="F52" s="6" t="str">
        <f t="shared" si="0"/>
        <v>BrokerRM-M-511-SI25-M19-B</v>
      </c>
      <c r="G52" s="97" t="s">
        <v>389</v>
      </c>
      <c r="H52" s="95" t="s">
        <v>346</v>
      </c>
      <c r="I52" s="6" t="s">
        <v>584</v>
      </c>
      <c r="J52" s="92">
        <v>46010</v>
      </c>
      <c r="K52" s="95" t="s">
        <v>513</v>
      </c>
      <c r="L52" s="72" t="s">
        <v>514</v>
      </c>
      <c r="M52" s="80" t="s">
        <v>447</v>
      </c>
      <c r="N52" s="80" t="s">
        <v>515</v>
      </c>
      <c r="O52" s="71">
        <v>0</v>
      </c>
      <c r="P52" s="71">
        <v>11657.02</v>
      </c>
      <c r="Q52" s="79">
        <v>6368.64</v>
      </c>
      <c r="R52" s="79">
        <v>1018.98</v>
      </c>
      <c r="S52" s="71">
        <v>0</v>
      </c>
      <c r="T52" s="79">
        <v>19044.64</v>
      </c>
      <c r="U52" s="80" t="s">
        <v>24</v>
      </c>
      <c r="V52" s="84">
        <f t="shared" si="1"/>
        <v>1063.5007678347063</v>
      </c>
      <c r="W52" s="89" t="s">
        <v>531</v>
      </c>
      <c r="X52" s="87" t="s">
        <v>437</v>
      </c>
      <c r="Y52" s="85" t="s">
        <v>129</v>
      </c>
      <c r="Z52" s="85" t="s">
        <v>239</v>
      </c>
      <c r="AA52" s="85" t="s">
        <v>122</v>
      </c>
      <c r="AB52" s="76" t="s">
        <v>539</v>
      </c>
      <c r="AC52" s="76" t="s">
        <v>540</v>
      </c>
      <c r="AD52" s="76" t="s">
        <v>174</v>
      </c>
      <c r="AE52" s="76" t="s">
        <v>546</v>
      </c>
      <c r="AF52" s="76" t="s">
        <v>96</v>
      </c>
      <c r="AG52" s="75"/>
      <c r="AH52" s="60"/>
      <c r="AI52" s="75" t="s">
        <v>112</v>
      </c>
      <c r="AJ52" s="6" t="s">
        <v>103</v>
      </c>
      <c r="AK52" s="81">
        <v>0</v>
      </c>
      <c r="AL52" s="205" t="s">
        <v>103</v>
      </c>
      <c r="AM52" s="169"/>
      <c r="AN52" s="6"/>
      <c r="AO52" s="120"/>
    </row>
    <row r="53" spans="1:41" s="83" customFormat="1" ht="15" customHeight="1">
      <c r="A53" s="75" t="s">
        <v>112</v>
      </c>
      <c r="B53" s="6" t="s">
        <v>93</v>
      </c>
      <c r="C53" s="76">
        <v>52</v>
      </c>
      <c r="D53" s="76" t="s">
        <v>98</v>
      </c>
      <c r="E53" s="6" t="s">
        <v>2136</v>
      </c>
      <c r="F53" s="6" t="str">
        <f t="shared" si="0"/>
        <v>BrokerRM-M-208-SI25-M19-L-B</v>
      </c>
      <c r="G53" s="97" t="s">
        <v>409</v>
      </c>
      <c r="H53" s="95" t="s">
        <v>368</v>
      </c>
      <c r="I53" s="6" t="s">
        <v>584</v>
      </c>
      <c r="J53" s="92">
        <v>46024</v>
      </c>
      <c r="K53" s="95" t="s">
        <v>552</v>
      </c>
      <c r="L53" s="72" t="s">
        <v>553</v>
      </c>
      <c r="M53" s="80" t="s">
        <v>447</v>
      </c>
      <c r="N53" s="80" t="s">
        <v>553</v>
      </c>
      <c r="O53" s="71">
        <v>0</v>
      </c>
      <c r="P53" s="71">
        <v>9066.56</v>
      </c>
      <c r="Q53" s="79">
        <v>2632.1</v>
      </c>
      <c r="R53" s="79">
        <v>421.13</v>
      </c>
      <c r="S53" s="71">
        <v>0</v>
      </c>
      <c r="T53" s="79">
        <v>12119.79</v>
      </c>
      <c r="U53" s="80" t="s">
        <v>24</v>
      </c>
      <c r="V53" s="84">
        <f t="shared" si="1"/>
        <v>676.79966494485564</v>
      </c>
      <c r="W53" s="89">
        <v>46024</v>
      </c>
      <c r="X53" s="87" t="s">
        <v>579</v>
      </c>
      <c r="Y53" s="85" t="s">
        <v>129</v>
      </c>
      <c r="Z53" s="85" t="s">
        <v>239</v>
      </c>
      <c r="AA53" s="85" t="s">
        <v>122</v>
      </c>
      <c r="AB53" s="76" t="s">
        <v>539</v>
      </c>
      <c r="AC53" s="76" t="s">
        <v>540</v>
      </c>
      <c r="AD53" s="76" t="s">
        <v>174</v>
      </c>
      <c r="AE53" s="76" t="s">
        <v>546</v>
      </c>
      <c r="AF53" s="76" t="s">
        <v>96</v>
      </c>
      <c r="AG53" s="82"/>
      <c r="AH53" s="60"/>
      <c r="AI53" s="75" t="s">
        <v>112</v>
      </c>
      <c r="AJ53" s="6" t="s">
        <v>103</v>
      </c>
      <c r="AK53" s="81">
        <v>0</v>
      </c>
      <c r="AL53" s="205" t="s">
        <v>103</v>
      </c>
      <c r="AM53" s="169"/>
      <c r="AN53" s="6"/>
      <c r="AO53" s="120"/>
    </row>
    <row r="54" spans="1:41" s="83" customFormat="1" ht="15" customHeight="1">
      <c r="A54" s="75" t="s">
        <v>112</v>
      </c>
      <c r="B54" s="6" t="s">
        <v>93</v>
      </c>
      <c r="C54" s="76">
        <v>53</v>
      </c>
      <c r="D54" s="76" t="s">
        <v>98</v>
      </c>
      <c r="E54" s="6" t="s">
        <v>2136</v>
      </c>
      <c r="F54" s="6" t="str">
        <f t="shared" si="0"/>
        <v>BrokerRM-M-192-SI25-M19-L-B</v>
      </c>
      <c r="G54" s="97" t="s">
        <v>410</v>
      </c>
      <c r="H54" s="95" t="s">
        <v>369</v>
      </c>
      <c r="I54" s="6" t="s">
        <v>584</v>
      </c>
      <c r="J54" s="92">
        <v>46024</v>
      </c>
      <c r="K54" s="95" t="s">
        <v>554</v>
      </c>
      <c r="L54" s="72" t="s">
        <v>555</v>
      </c>
      <c r="M54" s="80" t="s">
        <v>447</v>
      </c>
      <c r="N54" s="80" t="s">
        <v>555</v>
      </c>
      <c r="O54" s="71">
        <v>0</v>
      </c>
      <c r="P54" s="71">
        <v>9101.5400000000009</v>
      </c>
      <c r="Q54" s="79">
        <v>2728.27</v>
      </c>
      <c r="R54" s="79">
        <v>436.52</v>
      </c>
      <c r="S54" s="71">
        <v>0</v>
      </c>
      <c r="T54" s="79">
        <v>12266.33</v>
      </c>
      <c r="U54" s="80" t="s">
        <v>24</v>
      </c>
      <c r="V54" s="84">
        <f t="shared" si="1"/>
        <v>684.98282842384481</v>
      </c>
      <c r="W54" s="89">
        <v>46024</v>
      </c>
      <c r="X54" s="87" t="s">
        <v>580</v>
      </c>
      <c r="Y54" s="85" t="s">
        <v>129</v>
      </c>
      <c r="Z54" s="85" t="s">
        <v>239</v>
      </c>
      <c r="AA54" s="85" t="s">
        <v>122</v>
      </c>
      <c r="AB54" s="76" t="s">
        <v>539</v>
      </c>
      <c r="AC54" s="76" t="s">
        <v>540</v>
      </c>
      <c r="AD54" s="76" t="s">
        <v>174</v>
      </c>
      <c r="AE54" s="76" t="s">
        <v>546</v>
      </c>
      <c r="AF54" s="76" t="s">
        <v>96</v>
      </c>
      <c r="AG54" s="75"/>
      <c r="AH54" s="60"/>
      <c r="AI54" s="75" t="s">
        <v>112</v>
      </c>
      <c r="AJ54" s="6" t="s">
        <v>103</v>
      </c>
      <c r="AK54" s="81">
        <v>0</v>
      </c>
      <c r="AL54" s="205" t="s">
        <v>103</v>
      </c>
      <c r="AM54" s="169"/>
      <c r="AN54" s="6"/>
      <c r="AO54" s="120"/>
    </row>
    <row r="55" spans="1:41" s="83" customFormat="1" ht="15" customHeight="1">
      <c r="A55" s="75" t="s">
        <v>112</v>
      </c>
      <c r="B55" s="6" t="s">
        <v>93</v>
      </c>
      <c r="C55" s="76">
        <v>54</v>
      </c>
      <c r="D55" s="76" t="s">
        <v>98</v>
      </c>
      <c r="E55" s="6" t="s">
        <v>2136</v>
      </c>
      <c r="F55" s="6" t="str">
        <f t="shared" si="0"/>
        <v>BrokerRM-M-201-SI25-M19-L-B</v>
      </c>
      <c r="G55" s="97" t="s">
        <v>406</v>
      </c>
      <c r="H55" s="95" t="s">
        <v>365</v>
      </c>
      <c r="I55" s="6" t="s">
        <v>584</v>
      </c>
      <c r="J55" s="92">
        <v>46024</v>
      </c>
      <c r="K55" s="95" t="s">
        <v>556</v>
      </c>
      <c r="L55" s="72" t="s">
        <v>557</v>
      </c>
      <c r="M55" s="80" t="s">
        <v>463</v>
      </c>
      <c r="N55" s="80" t="s">
        <v>557</v>
      </c>
      <c r="O55" s="71">
        <v>0</v>
      </c>
      <c r="P55" s="71">
        <v>7674.56</v>
      </c>
      <c r="Q55" s="79">
        <v>2696.31</v>
      </c>
      <c r="R55" s="79">
        <v>431.41</v>
      </c>
      <c r="S55" s="71">
        <v>0</v>
      </c>
      <c r="T55" s="79">
        <v>10802.28</v>
      </c>
      <c r="U55" s="80" t="s">
        <v>24</v>
      </c>
      <c r="V55" s="84">
        <f t="shared" si="1"/>
        <v>603.22658104146319</v>
      </c>
      <c r="W55" s="89">
        <v>46024</v>
      </c>
      <c r="X55" s="87" t="s">
        <v>581</v>
      </c>
      <c r="Y55" s="85" t="s">
        <v>129</v>
      </c>
      <c r="Z55" s="85" t="s">
        <v>239</v>
      </c>
      <c r="AA55" s="85" t="s">
        <v>122</v>
      </c>
      <c r="AB55" s="76" t="s">
        <v>539</v>
      </c>
      <c r="AC55" s="76" t="s">
        <v>540</v>
      </c>
      <c r="AD55" s="76" t="s">
        <v>174</v>
      </c>
      <c r="AE55" s="76" t="s">
        <v>546</v>
      </c>
      <c r="AF55" s="76" t="s">
        <v>96</v>
      </c>
      <c r="AG55" s="75"/>
      <c r="AH55" s="60"/>
      <c r="AI55" s="75" t="s">
        <v>112</v>
      </c>
      <c r="AJ55" s="6" t="s">
        <v>103</v>
      </c>
      <c r="AK55" s="81">
        <v>0</v>
      </c>
      <c r="AL55" s="205" t="s">
        <v>103</v>
      </c>
      <c r="AM55" s="169"/>
      <c r="AN55" s="6"/>
      <c r="AO55" s="120"/>
    </row>
    <row r="56" spans="1:41" s="83" customFormat="1" ht="15" customHeight="1">
      <c r="A56" s="75" t="s">
        <v>112</v>
      </c>
      <c r="B56" s="6" t="s">
        <v>93</v>
      </c>
      <c r="C56" s="76">
        <v>55</v>
      </c>
      <c r="D56" s="76" t="s">
        <v>98</v>
      </c>
      <c r="E56" s="6" t="s">
        <v>2136</v>
      </c>
      <c r="F56" s="6" t="str">
        <f t="shared" si="0"/>
        <v>BrokerRM-M-214-SI25-M19-L-B</v>
      </c>
      <c r="G56" s="97" t="s">
        <v>407</v>
      </c>
      <c r="H56" s="95" t="s">
        <v>366</v>
      </c>
      <c r="I56" s="6" t="s">
        <v>584</v>
      </c>
      <c r="J56" s="92">
        <v>46024</v>
      </c>
      <c r="K56" s="95" t="s">
        <v>558</v>
      </c>
      <c r="L56" s="72" t="s">
        <v>559</v>
      </c>
      <c r="M56" s="80" t="s">
        <v>463</v>
      </c>
      <c r="N56" s="80">
        <v>264868494</v>
      </c>
      <c r="O56" s="71">
        <v>0</v>
      </c>
      <c r="P56" s="71">
        <v>8891.4</v>
      </c>
      <c r="Q56" s="79">
        <v>2605.0700000000002</v>
      </c>
      <c r="R56" s="79">
        <v>416.81</v>
      </c>
      <c r="S56" s="71">
        <v>0</v>
      </c>
      <c r="T56" s="79">
        <v>11913.28</v>
      </c>
      <c r="U56" s="80" t="s">
        <v>24</v>
      </c>
      <c r="V56" s="84">
        <f t="shared" si="1"/>
        <v>665.26762529666348</v>
      </c>
      <c r="W56" s="89">
        <v>46024</v>
      </c>
      <c r="X56" s="87" t="s">
        <v>582</v>
      </c>
      <c r="Y56" s="85" t="s">
        <v>129</v>
      </c>
      <c r="Z56" s="85" t="s">
        <v>239</v>
      </c>
      <c r="AA56" s="85" t="s">
        <v>122</v>
      </c>
      <c r="AB56" s="76" t="s">
        <v>539</v>
      </c>
      <c r="AC56" s="76" t="s">
        <v>540</v>
      </c>
      <c r="AD56" s="76" t="s">
        <v>174</v>
      </c>
      <c r="AE56" s="76" t="s">
        <v>546</v>
      </c>
      <c r="AF56" s="76" t="s">
        <v>96</v>
      </c>
      <c r="AG56" s="75"/>
      <c r="AH56" s="60"/>
      <c r="AI56" s="75" t="s">
        <v>112</v>
      </c>
      <c r="AJ56" s="6" t="s">
        <v>103</v>
      </c>
      <c r="AK56" s="81">
        <v>0</v>
      </c>
      <c r="AL56" s="205" t="s">
        <v>103</v>
      </c>
      <c r="AM56" s="169"/>
      <c r="AN56" s="6"/>
      <c r="AO56" s="120"/>
    </row>
    <row r="57" spans="1:41" s="83" customFormat="1" ht="15" customHeight="1">
      <c r="A57" s="75" t="s">
        <v>112</v>
      </c>
      <c r="B57" s="6" t="s">
        <v>93</v>
      </c>
      <c r="C57" s="76">
        <v>56</v>
      </c>
      <c r="D57" s="76" t="s">
        <v>98</v>
      </c>
      <c r="E57" s="6" t="s">
        <v>2136</v>
      </c>
      <c r="F57" s="6" t="str">
        <f t="shared" si="0"/>
        <v>BrokerRM-M-204-SI25-M19-L-B</v>
      </c>
      <c r="G57" s="97" t="s">
        <v>405</v>
      </c>
      <c r="H57" s="95" t="s">
        <v>364</v>
      </c>
      <c r="I57" s="6" t="s">
        <v>584</v>
      </c>
      <c r="J57" s="92">
        <v>46024</v>
      </c>
      <c r="K57" s="95" t="s">
        <v>560</v>
      </c>
      <c r="L57" s="73" t="s">
        <v>557</v>
      </c>
      <c r="M57" s="73" t="s">
        <v>463</v>
      </c>
      <c r="N57" s="73" t="s">
        <v>557</v>
      </c>
      <c r="O57" s="71">
        <v>0</v>
      </c>
      <c r="P57" s="71">
        <v>7674.56</v>
      </c>
      <c r="Q57" s="79">
        <v>2599.2199999999998</v>
      </c>
      <c r="R57" s="79">
        <v>415.87</v>
      </c>
      <c r="S57" s="71">
        <v>0</v>
      </c>
      <c r="T57" s="79">
        <v>10689.65</v>
      </c>
      <c r="U57" s="80" t="s">
        <v>24</v>
      </c>
      <c r="V57" s="84">
        <f t="shared" si="1"/>
        <v>596.93703755409751</v>
      </c>
      <c r="W57" s="89">
        <v>46024</v>
      </c>
      <c r="X57" s="87" t="s">
        <v>581</v>
      </c>
      <c r="Y57" s="85" t="s">
        <v>129</v>
      </c>
      <c r="Z57" s="85" t="s">
        <v>239</v>
      </c>
      <c r="AA57" s="85" t="s">
        <v>122</v>
      </c>
      <c r="AB57" s="76" t="s">
        <v>539</v>
      </c>
      <c r="AC57" s="76" t="s">
        <v>540</v>
      </c>
      <c r="AD57" s="76" t="s">
        <v>174</v>
      </c>
      <c r="AE57" s="76" t="s">
        <v>546</v>
      </c>
      <c r="AF57" s="76" t="s">
        <v>96</v>
      </c>
      <c r="AG57" s="75"/>
      <c r="AH57" s="60"/>
      <c r="AI57" s="75" t="s">
        <v>112</v>
      </c>
      <c r="AJ57" s="6" t="s">
        <v>103</v>
      </c>
      <c r="AK57" s="81">
        <v>0</v>
      </c>
      <c r="AL57" s="205" t="s">
        <v>103</v>
      </c>
      <c r="AM57" s="169"/>
      <c r="AN57" s="6"/>
      <c r="AO57" s="120"/>
    </row>
    <row r="58" spans="1:41" s="83" customFormat="1" ht="15" customHeight="1">
      <c r="A58" s="75" t="s">
        <v>112</v>
      </c>
      <c r="B58" s="6" t="s">
        <v>93</v>
      </c>
      <c r="C58" s="76">
        <v>57</v>
      </c>
      <c r="D58" s="76" t="s">
        <v>98</v>
      </c>
      <c r="E58" s="6" t="s">
        <v>2136</v>
      </c>
      <c r="F58" s="6" t="str">
        <f t="shared" si="0"/>
        <v>BrokerRM-M-189-SI25-M19-L-B</v>
      </c>
      <c r="G58" s="97" t="s">
        <v>408</v>
      </c>
      <c r="H58" s="95" t="s">
        <v>367</v>
      </c>
      <c r="I58" s="6" t="s">
        <v>584</v>
      </c>
      <c r="J58" s="92">
        <v>46024</v>
      </c>
      <c r="K58" s="95" t="s">
        <v>561</v>
      </c>
      <c r="L58" s="73" t="s">
        <v>562</v>
      </c>
      <c r="M58" s="73" t="s">
        <v>447</v>
      </c>
      <c r="N58" s="73" t="s">
        <v>562</v>
      </c>
      <c r="O58" s="71">
        <v>0</v>
      </c>
      <c r="P58" s="71">
        <v>9101.5400000000009</v>
      </c>
      <c r="Q58" s="79">
        <v>2531.77</v>
      </c>
      <c r="R58" s="79">
        <v>405.08</v>
      </c>
      <c r="S58" s="71">
        <v>0</v>
      </c>
      <c r="T58" s="79">
        <v>12038.39</v>
      </c>
      <c r="U58" s="80" t="s">
        <v>24</v>
      </c>
      <c r="V58" s="84">
        <f t="shared" si="1"/>
        <v>672.25408348457347</v>
      </c>
      <c r="W58" s="89">
        <v>46024</v>
      </c>
      <c r="X58" s="87" t="s">
        <v>580</v>
      </c>
      <c r="Y58" s="85" t="s">
        <v>129</v>
      </c>
      <c r="Z58" s="85" t="s">
        <v>239</v>
      </c>
      <c r="AA58" s="85" t="s">
        <v>122</v>
      </c>
      <c r="AB58" s="76" t="s">
        <v>539</v>
      </c>
      <c r="AC58" s="76" t="s">
        <v>540</v>
      </c>
      <c r="AD58" s="76" t="s">
        <v>174</v>
      </c>
      <c r="AE58" s="76" t="s">
        <v>546</v>
      </c>
      <c r="AF58" s="76" t="s">
        <v>96</v>
      </c>
      <c r="AG58" s="75"/>
      <c r="AH58" s="60"/>
      <c r="AI58" s="75" t="s">
        <v>112</v>
      </c>
      <c r="AJ58" s="6" t="s">
        <v>103</v>
      </c>
      <c r="AK58" s="81">
        <v>0</v>
      </c>
      <c r="AL58" s="205" t="s">
        <v>103</v>
      </c>
      <c r="AM58" s="169"/>
      <c r="AN58" s="6"/>
      <c r="AO58" s="120"/>
    </row>
    <row r="59" spans="1:41" s="83" customFormat="1" ht="15" customHeight="1">
      <c r="A59" s="75" t="s">
        <v>112</v>
      </c>
      <c r="B59" s="6" t="s">
        <v>93</v>
      </c>
      <c r="C59" s="76">
        <v>58</v>
      </c>
      <c r="D59" s="76" t="s">
        <v>98</v>
      </c>
      <c r="E59" s="6" t="s">
        <v>2136</v>
      </c>
      <c r="F59" s="6" t="str">
        <f t="shared" si="0"/>
        <v>BrokerRM-M-483-SI25-M19-B</v>
      </c>
      <c r="G59" s="97" t="s">
        <v>403</v>
      </c>
      <c r="H59" s="95" t="s">
        <v>360</v>
      </c>
      <c r="I59" s="6" t="s">
        <v>584</v>
      </c>
      <c r="J59" s="92">
        <v>46024</v>
      </c>
      <c r="K59" s="95" t="s">
        <v>563</v>
      </c>
      <c r="L59" s="73" t="s">
        <v>564</v>
      </c>
      <c r="M59" s="73" t="s">
        <v>565</v>
      </c>
      <c r="N59" s="73" t="s">
        <v>566</v>
      </c>
      <c r="O59" s="71">
        <v>0</v>
      </c>
      <c r="P59" s="71">
        <v>0</v>
      </c>
      <c r="Q59" s="79">
        <v>1990</v>
      </c>
      <c r="R59" s="79">
        <v>318.39999999999998</v>
      </c>
      <c r="S59" s="71">
        <v>0</v>
      </c>
      <c r="T59" s="79">
        <v>2308.4</v>
      </c>
      <c r="U59" s="80" t="s">
        <v>24</v>
      </c>
      <c r="V59" s="84">
        <f t="shared" si="1"/>
        <v>128.90688259109314</v>
      </c>
      <c r="W59" s="78">
        <v>46024</v>
      </c>
      <c r="X59" s="87" t="s">
        <v>437</v>
      </c>
      <c r="Y59" s="85" t="s">
        <v>129</v>
      </c>
      <c r="Z59" s="85" t="s">
        <v>239</v>
      </c>
      <c r="AA59" s="85" t="s">
        <v>122</v>
      </c>
      <c r="AB59" s="76" t="s">
        <v>539</v>
      </c>
      <c r="AC59" s="76" t="s">
        <v>540</v>
      </c>
      <c r="AD59" s="76" t="s">
        <v>174</v>
      </c>
      <c r="AE59" s="76" t="s">
        <v>546</v>
      </c>
      <c r="AF59" s="76" t="s">
        <v>417</v>
      </c>
      <c r="AG59" s="75"/>
      <c r="AH59" s="60"/>
      <c r="AI59" s="75" t="s">
        <v>112</v>
      </c>
      <c r="AJ59" s="6" t="s">
        <v>103</v>
      </c>
      <c r="AK59" s="81">
        <v>0</v>
      </c>
      <c r="AL59" s="205" t="s">
        <v>103</v>
      </c>
      <c r="AM59" s="169"/>
      <c r="AN59" s="6"/>
      <c r="AO59" s="120"/>
    </row>
    <row r="60" spans="1:41" s="83" customFormat="1" ht="15" customHeight="1">
      <c r="A60" s="75" t="s">
        <v>112</v>
      </c>
      <c r="B60" s="6" t="s">
        <v>93</v>
      </c>
      <c r="C60" s="76">
        <v>59</v>
      </c>
      <c r="D60" s="76" t="s">
        <v>98</v>
      </c>
      <c r="E60" s="6" t="s">
        <v>2136</v>
      </c>
      <c r="F60" s="6" t="str">
        <f t="shared" si="0"/>
        <v>BrokerRM-M-523-SI25-M19-B</v>
      </c>
      <c r="G60" s="97" t="s">
        <v>404</v>
      </c>
      <c r="H60" s="95" t="s">
        <v>361</v>
      </c>
      <c r="I60" s="6" t="s">
        <v>584</v>
      </c>
      <c r="J60" s="92">
        <v>46024</v>
      </c>
      <c r="K60" s="95" t="s">
        <v>567</v>
      </c>
      <c r="L60" s="73" t="s">
        <v>568</v>
      </c>
      <c r="M60" s="73" t="s">
        <v>463</v>
      </c>
      <c r="N60" s="73" t="s">
        <v>569</v>
      </c>
      <c r="O60" s="71">
        <v>0</v>
      </c>
      <c r="P60" s="71">
        <v>0</v>
      </c>
      <c r="Q60" s="79">
        <v>2438.4</v>
      </c>
      <c r="R60" s="79">
        <v>390.14</v>
      </c>
      <c r="S60" s="71">
        <v>0</v>
      </c>
      <c r="T60" s="79">
        <v>2828.54</v>
      </c>
      <c r="U60" s="80" t="s">
        <v>24</v>
      </c>
      <c r="V60" s="84">
        <f t="shared" si="1"/>
        <v>157.95281306715066</v>
      </c>
      <c r="W60" s="78">
        <v>46024</v>
      </c>
      <c r="X60" s="87" t="s">
        <v>525</v>
      </c>
      <c r="Y60" s="85" t="s">
        <v>129</v>
      </c>
      <c r="Z60" s="85" t="s">
        <v>239</v>
      </c>
      <c r="AA60" s="85" t="s">
        <v>122</v>
      </c>
      <c r="AB60" s="76" t="s">
        <v>539</v>
      </c>
      <c r="AC60" s="76" t="s">
        <v>540</v>
      </c>
      <c r="AD60" s="76" t="s">
        <v>174</v>
      </c>
      <c r="AE60" s="76" t="s">
        <v>546</v>
      </c>
      <c r="AF60" s="76" t="s">
        <v>96</v>
      </c>
      <c r="AG60" s="75"/>
      <c r="AH60" s="60"/>
      <c r="AI60" s="75" t="s">
        <v>112</v>
      </c>
      <c r="AJ60" s="6" t="s">
        <v>103</v>
      </c>
      <c r="AK60" s="81">
        <v>0</v>
      </c>
      <c r="AL60" s="205" t="s">
        <v>103</v>
      </c>
      <c r="AM60" s="169"/>
      <c r="AN60" s="6"/>
      <c r="AO60" s="120"/>
    </row>
    <row r="61" spans="1:41" s="83" customFormat="1" ht="43.5">
      <c r="A61" s="75" t="s">
        <v>112</v>
      </c>
      <c r="B61" s="6" t="s">
        <v>93</v>
      </c>
      <c r="C61" s="76">
        <v>60</v>
      </c>
      <c r="D61" s="76" t="s">
        <v>98</v>
      </c>
      <c r="E61" s="6" t="s">
        <v>2136</v>
      </c>
      <c r="F61" s="6" t="str">
        <f t="shared" si="0"/>
        <v>BrokerRM-M-504-SI25-M19-B</v>
      </c>
      <c r="G61" s="97" t="s">
        <v>388</v>
      </c>
      <c r="H61" s="95" t="s">
        <v>362</v>
      </c>
      <c r="I61" s="6" t="s">
        <v>584</v>
      </c>
      <c r="J61" s="92">
        <v>46024</v>
      </c>
      <c r="K61" s="95" t="s">
        <v>498</v>
      </c>
      <c r="L61" s="73" t="s">
        <v>499</v>
      </c>
      <c r="M61" s="73" t="s">
        <v>463</v>
      </c>
      <c r="N61" s="73" t="s">
        <v>500</v>
      </c>
      <c r="O61" s="71">
        <v>0</v>
      </c>
      <c r="P61" s="71">
        <v>6148</v>
      </c>
      <c r="Q61" s="79">
        <v>0</v>
      </c>
      <c r="R61" s="79">
        <v>0</v>
      </c>
      <c r="S61" s="71">
        <v>0</v>
      </c>
      <c r="T61" s="79">
        <v>6148</v>
      </c>
      <c r="U61" s="80" t="s">
        <v>24</v>
      </c>
      <c r="V61" s="84">
        <f t="shared" si="1"/>
        <v>343.31983805668017</v>
      </c>
      <c r="W61" s="78">
        <v>46024</v>
      </c>
      <c r="X61" s="87" t="s">
        <v>525</v>
      </c>
      <c r="Y61" s="85" t="s">
        <v>129</v>
      </c>
      <c r="Z61" s="85" t="s">
        <v>239</v>
      </c>
      <c r="AA61" s="85" t="s">
        <v>122</v>
      </c>
      <c r="AB61" s="76" t="s">
        <v>539</v>
      </c>
      <c r="AC61" s="76" t="s">
        <v>540</v>
      </c>
      <c r="AD61" s="76" t="s">
        <v>174</v>
      </c>
      <c r="AE61" s="76" t="s">
        <v>546</v>
      </c>
      <c r="AF61" s="76" t="s">
        <v>96</v>
      </c>
      <c r="AG61" s="75"/>
      <c r="AH61" s="93"/>
      <c r="AI61" s="75" t="s">
        <v>112</v>
      </c>
      <c r="AJ61" s="6" t="s">
        <v>103</v>
      </c>
      <c r="AK61" s="81">
        <v>0</v>
      </c>
      <c r="AL61" s="205" t="s">
        <v>103</v>
      </c>
      <c r="AM61" s="169"/>
      <c r="AN61" s="6"/>
      <c r="AO61" s="120"/>
    </row>
    <row r="62" spans="1:41" s="83" customFormat="1" ht="15" customHeight="1">
      <c r="A62" s="75" t="s">
        <v>112</v>
      </c>
      <c r="B62" s="6" t="s">
        <v>93</v>
      </c>
      <c r="C62" s="76">
        <v>61</v>
      </c>
      <c r="D62" s="76" t="s">
        <v>98</v>
      </c>
      <c r="E62" s="6" t="s">
        <v>2136</v>
      </c>
      <c r="F62" s="6" t="str">
        <f t="shared" si="0"/>
        <v>BrokerRM-M-505-SI25-M19-B</v>
      </c>
      <c r="G62" s="97" t="s">
        <v>390</v>
      </c>
      <c r="H62" s="95" t="s">
        <v>363</v>
      </c>
      <c r="I62" s="6" t="s">
        <v>584</v>
      </c>
      <c r="J62" s="92">
        <v>46024</v>
      </c>
      <c r="K62" s="95" t="s">
        <v>501</v>
      </c>
      <c r="L62" s="73" t="s">
        <v>502</v>
      </c>
      <c r="M62" s="73" t="s">
        <v>463</v>
      </c>
      <c r="N62" s="73" t="s">
        <v>503</v>
      </c>
      <c r="O62" s="71">
        <v>0</v>
      </c>
      <c r="P62" s="71">
        <v>6844</v>
      </c>
      <c r="Q62" s="79">
        <v>0</v>
      </c>
      <c r="R62" s="79">
        <v>0</v>
      </c>
      <c r="S62" s="71">
        <v>0</v>
      </c>
      <c r="T62" s="79">
        <v>6844</v>
      </c>
      <c r="U62" s="80" t="s">
        <v>24</v>
      </c>
      <c r="V62" s="84">
        <f t="shared" si="1"/>
        <v>382.18623481781378</v>
      </c>
      <c r="W62" s="78">
        <v>46024</v>
      </c>
      <c r="X62" s="87" t="s">
        <v>437</v>
      </c>
      <c r="Y62" s="85" t="s">
        <v>129</v>
      </c>
      <c r="Z62" s="85" t="s">
        <v>239</v>
      </c>
      <c r="AA62" s="85" t="s">
        <v>122</v>
      </c>
      <c r="AB62" s="76" t="s">
        <v>539</v>
      </c>
      <c r="AC62" s="76" t="s">
        <v>540</v>
      </c>
      <c r="AD62" s="76" t="s">
        <v>174</v>
      </c>
      <c r="AE62" s="76" t="s">
        <v>546</v>
      </c>
      <c r="AF62" s="76" t="s">
        <v>96</v>
      </c>
      <c r="AG62" s="75"/>
      <c r="AH62" s="93"/>
      <c r="AI62" s="75" t="s">
        <v>112</v>
      </c>
      <c r="AJ62" s="6" t="s">
        <v>103</v>
      </c>
      <c r="AK62" s="81">
        <v>0</v>
      </c>
      <c r="AL62" s="205" t="s">
        <v>103</v>
      </c>
      <c r="AM62" s="169"/>
      <c r="AN62" s="6"/>
      <c r="AO62" s="120"/>
    </row>
    <row r="63" spans="1:41" s="83" customFormat="1" ht="15" customHeight="1">
      <c r="A63" s="75" t="s">
        <v>112</v>
      </c>
      <c r="B63" s="6" t="s">
        <v>93</v>
      </c>
      <c r="C63" s="76">
        <v>62</v>
      </c>
      <c r="D63" s="76" t="s">
        <v>98</v>
      </c>
      <c r="E63" s="6" t="s">
        <v>2136</v>
      </c>
      <c r="F63" s="6" t="str">
        <f t="shared" si="0"/>
        <v>BrokerRM-M-512-SI25-M19-B</v>
      </c>
      <c r="G63" s="97" t="s">
        <v>371</v>
      </c>
      <c r="H63" s="95" t="s">
        <v>370</v>
      </c>
      <c r="I63" s="6" t="s">
        <v>584</v>
      </c>
      <c r="J63" s="92">
        <v>46024</v>
      </c>
      <c r="K63" s="95" t="s">
        <v>570</v>
      </c>
      <c r="L63" s="73" t="s">
        <v>571</v>
      </c>
      <c r="M63" s="73" t="s">
        <v>447</v>
      </c>
      <c r="N63" s="73" t="s">
        <v>572</v>
      </c>
      <c r="O63" s="71">
        <v>0</v>
      </c>
      <c r="P63" s="71">
        <v>14034.57</v>
      </c>
      <c r="Q63" s="79">
        <v>4453.96</v>
      </c>
      <c r="R63" s="79">
        <v>712.63</v>
      </c>
      <c r="S63" s="71">
        <v>0</v>
      </c>
      <c r="T63" s="79">
        <v>19201.16</v>
      </c>
      <c r="U63" s="80" t="s">
        <v>24</v>
      </c>
      <c r="V63" s="84">
        <f t="shared" si="1"/>
        <v>1072.2412397040346</v>
      </c>
      <c r="W63" s="78">
        <v>46024</v>
      </c>
      <c r="X63" s="87" t="s">
        <v>437</v>
      </c>
      <c r="Y63" s="85" t="s">
        <v>129</v>
      </c>
      <c r="Z63" s="85" t="s">
        <v>239</v>
      </c>
      <c r="AA63" s="85" t="s">
        <v>122</v>
      </c>
      <c r="AB63" s="76" t="s">
        <v>539</v>
      </c>
      <c r="AC63" s="76" t="s">
        <v>540</v>
      </c>
      <c r="AD63" s="76" t="s">
        <v>174</v>
      </c>
      <c r="AE63" s="76" t="s">
        <v>546</v>
      </c>
      <c r="AF63" s="76" t="s">
        <v>96</v>
      </c>
      <c r="AG63" s="75"/>
      <c r="AH63" s="60"/>
      <c r="AI63" s="75" t="s">
        <v>112</v>
      </c>
      <c r="AJ63" s="6" t="s">
        <v>103</v>
      </c>
      <c r="AK63" s="81">
        <v>0</v>
      </c>
      <c r="AL63" s="205" t="s">
        <v>103</v>
      </c>
      <c r="AM63" s="169"/>
      <c r="AN63" s="6"/>
      <c r="AO63" s="120"/>
    </row>
    <row r="64" spans="1:41" s="83" customFormat="1" ht="58">
      <c r="A64" s="75" t="s">
        <v>112</v>
      </c>
      <c r="B64" s="6" t="s">
        <v>93</v>
      </c>
      <c r="C64" s="76">
        <v>63</v>
      </c>
      <c r="D64" s="76" t="s">
        <v>98</v>
      </c>
      <c r="E64" s="6" t="s">
        <v>2136</v>
      </c>
      <c r="F64" s="6" t="str">
        <f t="shared" si="0"/>
        <v>BrokerRM-M-513-SI25-M19-B</v>
      </c>
      <c r="G64" s="97" t="s">
        <v>373</v>
      </c>
      <c r="H64" s="95" t="s">
        <v>372</v>
      </c>
      <c r="I64" s="6" t="s">
        <v>584</v>
      </c>
      <c r="J64" s="92">
        <v>46024</v>
      </c>
      <c r="K64" s="95" t="s">
        <v>573</v>
      </c>
      <c r="L64" s="73" t="s">
        <v>574</v>
      </c>
      <c r="M64" s="73" t="s">
        <v>463</v>
      </c>
      <c r="N64" s="73" t="s">
        <v>575</v>
      </c>
      <c r="O64" s="71">
        <v>0</v>
      </c>
      <c r="P64" s="71">
        <v>14034.57</v>
      </c>
      <c r="Q64" s="79">
        <v>4453.96</v>
      </c>
      <c r="R64" s="79">
        <v>712.63</v>
      </c>
      <c r="S64" s="71">
        <v>0</v>
      </c>
      <c r="T64" s="79">
        <v>19201.16</v>
      </c>
      <c r="U64" s="80" t="s">
        <v>24</v>
      </c>
      <c r="V64" s="84">
        <f t="shared" si="1"/>
        <v>1072.2412397040346</v>
      </c>
      <c r="W64" s="78">
        <v>46024</v>
      </c>
      <c r="X64" s="87" t="s">
        <v>437</v>
      </c>
      <c r="Y64" s="85" t="s">
        <v>129</v>
      </c>
      <c r="Z64" s="85" t="s">
        <v>239</v>
      </c>
      <c r="AA64" s="85" t="s">
        <v>122</v>
      </c>
      <c r="AB64" s="76" t="s">
        <v>539</v>
      </c>
      <c r="AC64" s="76" t="s">
        <v>540</v>
      </c>
      <c r="AD64" s="76" t="s">
        <v>174</v>
      </c>
      <c r="AE64" s="76" t="s">
        <v>546</v>
      </c>
      <c r="AF64" s="76" t="s">
        <v>96</v>
      </c>
      <c r="AG64" s="75"/>
      <c r="AH64" s="60"/>
      <c r="AI64" s="75" t="s">
        <v>112</v>
      </c>
      <c r="AJ64" s="6" t="s">
        <v>103</v>
      </c>
      <c r="AK64" s="81">
        <v>0</v>
      </c>
      <c r="AL64" s="205" t="s">
        <v>103</v>
      </c>
      <c r="AM64" s="169"/>
      <c r="AN64" s="6"/>
      <c r="AO64" s="120"/>
    </row>
    <row r="65" spans="1:41" s="83" customFormat="1" ht="58">
      <c r="A65" s="75" t="s">
        <v>112</v>
      </c>
      <c r="B65" s="6" t="s">
        <v>93</v>
      </c>
      <c r="C65" s="76">
        <v>64</v>
      </c>
      <c r="D65" s="76" t="s">
        <v>98</v>
      </c>
      <c r="E65" s="6" t="s">
        <v>2136</v>
      </c>
      <c r="F65" s="6" t="str">
        <f t="shared" si="0"/>
        <v>BrokerRM-M-524-SI25-M19-B</v>
      </c>
      <c r="G65" s="97" t="s">
        <v>411</v>
      </c>
      <c r="H65" s="95" t="s">
        <v>376</v>
      </c>
      <c r="I65" s="6" t="s">
        <v>584</v>
      </c>
      <c r="J65" s="92">
        <v>46025</v>
      </c>
      <c r="K65" s="95" t="s">
        <v>576</v>
      </c>
      <c r="L65" s="73" t="s">
        <v>577</v>
      </c>
      <c r="M65" s="73" t="s">
        <v>463</v>
      </c>
      <c r="N65" s="73" t="s">
        <v>578</v>
      </c>
      <c r="O65" s="71">
        <v>0</v>
      </c>
      <c r="P65" s="71">
        <v>14034.57</v>
      </c>
      <c r="Q65" s="79">
        <v>5439.18</v>
      </c>
      <c r="R65" s="79">
        <v>870.26</v>
      </c>
      <c r="S65" s="71">
        <v>0</v>
      </c>
      <c r="T65" s="79">
        <v>20344.009999999998</v>
      </c>
      <c r="U65" s="80" t="s">
        <v>24</v>
      </c>
      <c r="V65" s="84">
        <f t="shared" si="1"/>
        <v>1136.0608683512494</v>
      </c>
      <c r="W65" s="78">
        <v>46025</v>
      </c>
      <c r="X65" s="87" t="s">
        <v>437</v>
      </c>
      <c r="Y65" s="85" t="s">
        <v>129</v>
      </c>
      <c r="Z65" s="85" t="s">
        <v>239</v>
      </c>
      <c r="AA65" s="85" t="s">
        <v>122</v>
      </c>
      <c r="AB65" s="76" t="s">
        <v>539</v>
      </c>
      <c r="AC65" s="76" t="s">
        <v>540</v>
      </c>
      <c r="AD65" s="76" t="s">
        <v>174</v>
      </c>
      <c r="AE65" s="76" t="s">
        <v>546</v>
      </c>
      <c r="AF65" s="76" t="s">
        <v>96</v>
      </c>
      <c r="AG65" s="75"/>
      <c r="AH65" s="60"/>
      <c r="AI65" s="75" t="s">
        <v>112</v>
      </c>
      <c r="AJ65" s="6" t="s">
        <v>103</v>
      </c>
      <c r="AK65" s="81">
        <v>0</v>
      </c>
      <c r="AL65" s="205" t="s">
        <v>103</v>
      </c>
      <c r="AM65" s="169"/>
      <c r="AN65" s="6"/>
      <c r="AO65" s="120"/>
    </row>
    <row r="66" spans="1:41" s="83" customFormat="1" ht="15" customHeight="1">
      <c r="A66" s="75" t="s">
        <v>112</v>
      </c>
      <c r="B66" s="6" t="s">
        <v>93</v>
      </c>
      <c r="C66" s="76">
        <v>65</v>
      </c>
      <c r="D66" s="76" t="s">
        <v>98</v>
      </c>
      <c r="E66" s="6" t="s">
        <v>2136</v>
      </c>
      <c r="F66" s="6" t="str">
        <f t="shared" si="0"/>
        <v>BrokerFG-R-2069LR25.M19//FG-R-2068LR25.M19//FG-R-2067LR25.M01</v>
      </c>
      <c r="G66" s="112" t="s">
        <v>382</v>
      </c>
      <c r="H66" s="95" t="s">
        <v>329</v>
      </c>
      <c r="I66" s="6" t="s">
        <v>584</v>
      </c>
      <c r="J66" s="92">
        <v>46008</v>
      </c>
      <c r="K66" s="101">
        <v>5085044</v>
      </c>
      <c r="L66" s="73" t="s">
        <v>116</v>
      </c>
      <c r="M66" s="80" t="s">
        <v>195</v>
      </c>
      <c r="N66" s="6" t="s">
        <v>116</v>
      </c>
      <c r="O66" s="71">
        <v>0</v>
      </c>
      <c r="P66" s="71">
        <v>0</v>
      </c>
      <c r="Q66" s="79">
        <v>16959.34</v>
      </c>
      <c r="R66" s="79">
        <v>2713.49</v>
      </c>
      <c r="S66" s="71">
        <v>0</v>
      </c>
      <c r="T66" s="79">
        <v>19672.830000000002</v>
      </c>
      <c r="U66" s="80" t="s">
        <v>24</v>
      </c>
      <c r="V66" s="84">
        <f t="shared" si="1"/>
        <v>1098.5804830378336</v>
      </c>
      <c r="W66" s="86" t="s">
        <v>119</v>
      </c>
      <c r="X66" s="80" t="s">
        <v>122</v>
      </c>
      <c r="Y66" s="80" t="s">
        <v>121</v>
      </c>
      <c r="Z66" s="80" t="s">
        <v>178</v>
      </c>
      <c r="AA66" s="6" t="s">
        <v>438</v>
      </c>
      <c r="AB66" s="76" t="s">
        <v>539</v>
      </c>
      <c r="AC66" s="76" t="s">
        <v>541</v>
      </c>
      <c r="AD66" s="76" t="s">
        <v>195</v>
      </c>
      <c r="AE66" s="76" t="s">
        <v>547</v>
      </c>
      <c r="AF66" s="76" t="s">
        <v>96</v>
      </c>
      <c r="AG66" s="82"/>
      <c r="AH66" s="60"/>
      <c r="AI66" s="75" t="s">
        <v>112</v>
      </c>
      <c r="AJ66" s="6" t="s">
        <v>103</v>
      </c>
      <c r="AK66" s="81">
        <v>0</v>
      </c>
      <c r="AL66" s="205" t="s">
        <v>103</v>
      </c>
      <c r="AM66" s="169"/>
      <c r="AN66" s="6"/>
      <c r="AO66" s="120"/>
    </row>
    <row r="67" spans="1:41" s="83" customFormat="1" ht="15" customHeight="1">
      <c r="A67" s="75" t="s">
        <v>112</v>
      </c>
      <c r="B67" s="6" t="s">
        <v>93</v>
      </c>
      <c r="C67" s="76">
        <v>66</v>
      </c>
      <c r="D67" s="76" t="s">
        <v>98</v>
      </c>
      <c r="E67" s="6" t="s">
        <v>2136</v>
      </c>
      <c r="F67" s="6" t="str">
        <f t="shared" ref="F67:F130" si="2">E67&amp;G67</f>
        <v>BrokerFG-R-2075LE25.M01//FG-R-2076LE25.M19//FG-R-2078LE25.M19</v>
      </c>
      <c r="G67" s="112" t="s">
        <v>384</v>
      </c>
      <c r="H67" s="95" t="s">
        <v>340</v>
      </c>
      <c r="I67" s="6" t="s">
        <v>584</v>
      </c>
      <c r="J67" s="92">
        <v>46010</v>
      </c>
      <c r="K67" s="101">
        <v>5085885</v>
      </c>
      <c r="L67" s="73" t="s">
        <v>116</v>
      </c>
      <c r="M67" s="80" t="s">
        <v>195</v>
      </c>
      <c r="N67" s="6" t="s">
        <v>116</v>
      </c>
      <c r="O67" s="71">
        <v>0</v>
      </c>
      <c r="P67" s="71">
        <v>0</v>
      </c>
      <c r="Q67" s="79">
        <v>10611.44</v>
      </c>
      <c r="R67" s="79">
        <v>1697.83</v>
      </c>
      <c r="S67" s="71">
        <v>0</v>
      </c>
      <c r="T67" s="79">
        <v>12309.27</v>
      </c>
      <c r="U67" s="80" t="s">
        <v>24</v>
      </c>
      <c r="V67" s="84">
        <f t="shared" si="1"/>
        <v>687.38070640792967</v>
      </c>
      <c r="W67" s="86" t="s">
        <v>119</v>
      </c>
      <c r="X67" s="85" t="s">
        <v>122</v>
      </c>
      <c r="Y67" s="80" t="s">
        <v>121</v>
      </c>
      <c r="Z67" s="80" t="s">
        <v>178</v>
      </c>
      <c r="AA67" s="85" t="s">
        <v>438</v>
      </c>
      <c r="AB67" s="76" t="s">
        <v>542</v>
      </c>
      <c r="AC67" s="76" t="s">
        <v>541</v>
      </c>
      <c r="AD67" s="76" t="s">
        <v>195</v>
      </c>
      <c r="AE67" s="76" t="s">
        <v>547</v>
      </c>
      <c r="AF67" s="76" t="s">
        <v>96</v>
      </c>
      <c r="AG67" s="82"/>
      <c r="AH67" s="60"/>
      <c r="AI67" s="75" t="s">
        <v>112</v>
      </c>
      <c r="AJ67" s="6" t="s">
        <v>103</v>
      </c>
      <c r="AK67" s="81">
        <v>0</v>
      </c>
      <c r="AL67" s="205" t="s">
        <v>103</v>
      </c>
      <c r="AM67" s="169"/>
      <c r="AN67" s="6"/>
      <c r="AO67" s="120"/>
    </row>
    <row r="68" spans="1:41" s="83" customFormat="1">
      <c r="A68" s="75" t="s">
        <v>112</v>
      </c>
      <c r="B68" s="6" t="s">
        <v>93</v>
      </c>
      <c r="C68" s="76">
        <v>67</v>
      </c>
      <c r="D68" s="6" t="s">
        <v>106</v>
      </c>
      <c r="E68" s="6" t="s">
        <v>2135</v>
      </c>
      <c r="F68" s="6" t="str">
        <f t="shared" si="2"/>
        <v>FreightRM-J-1093LI25-M19</v>
      </c>
      <c r="G68" s="95" t="s">
        <v>133</v>
      </c>
      <c r="H68" s="95">
        <v>618994</v>
      </c>
      <c r="I68" s="6" t="s">
        <v>584</v>
      </c>
      <c r="J68" s="92">
        <v>46024</v>
      </c>
      <c r="K68" s="92"/>
      <c r="L68" s="78" t="s">
        <v>116</v>
      </c>
      <c r="M68" s="76" t="s">
        <v>173</v>
      </c>
      <c r="N68" s="78" t="s">
        <v>116</v>
      </c>
      <c r="O68" s="71">
        <v>0</v>
      </c>
      <c r="P68" s="71">
        <v>0</v>
      </c>
      <c r="Q68" s="79">
        <v>420</v>
      </c>
      <c r="R68" s="79">
        <v>0</v>
      </c>
      <c r="S68" s="71">
        <v>0</v>
      </c>
      <c r="T68" s="79">
        <v>420</v>
      </c>
      <c r="U68" s="87" t="s">
        <v>118</v>
      </c>
      <c r="V68" s="84">
        <f t="shared" ref="V68:V69" si="3">T68</f>
        <v>420</v>
      </c>
      <c r="W68" s="61">
        <v>45997</v>
      </c>
      <c r="X68" s="6" t="s">
        <v>147</v>
      </c>
      <c r="Y68" s="76" t="s">
        <v>148</v>
      </c>
      <c r="Z68" s="76" t="s">
        <v>149</v>
      </c>
      <c r="AA68" s="76" t="s">
        <v>150</v>
      </c>
      <c r="AB68" s="76" t="s">
        <v>539</v>
      </c>
      <c r="AC68" s="76" t="s">
        <v>540</v>
      </c>
      <c r="AD68" s="76" t="s">
        <v>173</v>
      </c>
      <c r="AE68" s="76" t="s">
        <v>548</v>
      </c>
      <c r="AF68" s="76" t="s">
        <v>96</v>
      </c>
      <c r="AG68" s="82"/>
      <c r="AH68" s="60"/>
      <c r="AI68" s="75" t="s">
        <v>112</v>
      </c>
      <c r="AJ68" s="6" t="s">
        <v>103</v>
      </c>
      <c r="AK68" s="81">
        <v>0</v>
      </c>
      <c r="AL68" s="205" t="s">
        <v>103</v>
      </c>
      <c r="AM68" s="169"/>
      <c r="AN68" s="6"/>
      <c r="AO68" s="120"/>
    </row>
    <row r="69" spans="1:41" s="83" customFormat="1">
      <c r="A69" s="75" t="s">
        <v>112</v>
      </c>
      <c r="B69" s="6" t="s">
        <v>93</v>
      </c>
      <c r="C69" s="76">
        <v>68</v>
      </c>
      <c r="D69" s="6" t="s">
        <v>106</v>
      </c>
      <c r="E69" s="6" t="s">
        <v>2135</v>
      </c>
      <c r="F69" s="6" t="str">
        <f t="shared" si="2"/>
        <v>FreightRM-J-1096LI25-M19.1</v>
      </c>
      <c r="G69" s="95" t="s">
        <v>134</v>
      </c>
      <c r="H69" s="95">
        <v>618995</v>
      </c>
      <c r="I69" s="6" t="s">
        <v>584</v>
      </c>
      <c r="J69" s="92">
        <v>46024</v>
      </c>
      <c r="K69" s="92"/>
      <c r="L69" s="78" t="s">
        <v>116</v>
      </c>
      <c r="M69" s="76" t="s">
        <v>173</v>
      </c>
      <c r="N69" s="78" t="s">
        <v>116</v>
      </c>
      <c r="O69" s="71">
        <v>0</v>
      </c>
      <c r="P69" s="71">
        <v>0</v>
      </c>
      <c r="Q69" s="79">
        <v>320</v>
      </c>
      <c r="R69" s="79">
        <v>0</v>
      </c>
      <c r="S69" s="71">
        <v>0</v>
      </c>
      <c r="T69" s="79">
        <v>320</v>
      </c>
      <c r="U69" s="87" t="s">
        <v>118</v>
      </c>
      <c r="V69" s="84">
        <f t="shared" si="3"/>
        <v>320</v>
      </c>
      <c r="W69" s="61">
        <v>45997</v>
      </c>
      <c r="X69" s="6" t="s">
        <v>151</v>
      </c>
      <c r="Y69" s="76" t="s">
        <v>152</v>
      </c>
      <c r="Z69" s="76" t="s">
        <v>149</v>
      </c>
      <c r="AA69" s="76" t="s">
        <v>150</v>
      </c>
      <c r="AB69" s="76" t="s">
        <v>539</v>
      </c>
      <c r="AC69" s="76" t="s">
        <v>540</v>
      </c>
      <c r="AD69" s="76" t="s">
        <v>173</v>
      </c>
      <c r="AE69" s="76" t="s">
        <v>548</v>
      </c>
      <c r="AF69" s="76" t="s">
        <v>96</v>
      </c>
      <c r="AG69" s="82"/>
      <c r="AH69" s="60"/>
      <c r="AI69" s="75" t="s">
        <v>112</v>
      </c>
      <c r="AJ69" s="6" t="s">
        <v>103</v>
      </c>
      <c r="AK69" s="81">
        <v>0</v>
      </c>
      <c r="AL69" s="205" t="s">
        <v>103</v>
      </c>
      <c r="AM69" s="169"/>
      <c r="AN69" s="6"/>
      <c r="AO69" s="120"/>
    </row>
    <row r="70" spans="1:41" s="83" customFormat="1">
      <c r="A70" s="75" t="s">
        <v>112</v>
      </c>
      <c r="B70" s="6" t="s">
        <v>93</v>
      </c>
      <c r="C70" s="76">
        <v>69</v>
      </c>
      <c r="D70" s="6" t="s">
        <v>106</v>
      </c>
      <c r="E70" s="6" t="s">
        <v>2135</v>
      </c>
      <c r="F70" s="6" t="str">
        <f t="shared" si="2"/>
        <v>FreightRM-M-203-SI25-M19-L</v>
      </c>
      <c r="G70" s="95" t="s">
        <v>135</v>
      </c>
      <c r="H70" s="95">
        <v>618997</v>
      </c>
      <c r="I70" s="6" t="s">
        <v>584</v>
      </c>
      <c r="J70" s="92">
        <v>46024</v>
      </c>
      <c r="K70" s="92"/>
      <c r="L70" s="78" t="s">
        <v>116</v>
      </c>
      <c r="M70" s="76" t="s">
        <v>174</v>
      </c>
      <c r="N70" s="78" t="s">
        <v>116</v>
      </c>
      <c r="O70" s="71">
        <v>0</v>
      </c>
      <c r="P70" s="71">
        <v>0</v>
      </c>
      <c r="Q70" s="79">
        <v>644</v>
      </c>
      <c r="R70" s="79">
        <v>0</v>
      </c>
      <c r="S70" s="71">
        <v>0</v>
      </c>
      <c r="T70" s="79">
        <v>644</v>
      </c>
      <c r="U70" s="87" t="s">
        <v>24</v>
      </c>
      <c r="V70" s="84">
        <f>T70/17.9075</f>
        <v>35.962585508865004</v>
      </c>
      <c r="W70" s="61">
        <v>45993</v>
      </c>
      <c r="X70" s="6" t="s">
        <v>153</v>
      </c>
      <c r="Y70" s="76" t="s">
        <v>154</v>
      </c>
      <c r="Z70" s="76" t="s">
        <v>155</v>
      </c>
      <c r="AA70" s="76" t="s">
        <v>156</v>
      </c>
      <c r="AB70" s="76" t="s">
        <v>539</v>
      </c>
      <c r="AC70" s="76" t="s">
        <v>540</v>
      </c>
      <c r="AD70" s="76" t="s">
        <v>174</v>
      </c>
      <c r="AE70" s="76" t="s">
        <v>546</v>
      </c>
      <c r="AF70" s="76" t="s">
        <v>96</v>
      </c>
      <c r="AG70" s="82"/>
      <c r="AH70" s="60"/>
      <c r="AI70" s="75" t="s">
        <v>112</v>
      </c>
      <c r="AJ70" s="6" t="s">
        <v>103</v>
      </c>
      <c r="AK70" s="81">
        <v>0</v>
      </c>
      <c r="AL70" s="205" t="s">
        <v>103</v>
      </c>
      <c r="AM70" s="169"/>
      <c r="AN70" s="6"/>
      <c r="AO70" s="120"/>
    </row>
    <row r="71" spans="1:41" s="83" customFormat="1">
      <c r="A71" s="75" t="s">
        <v>112</v>
      </c>
      <c r="B71" s="6" t="s">
        <v>93</v>
      </c>
      <c r="C71" s="76">
        <v>70</v>
      </c>
      <c r="D71" s="6" t="s">
        <v>106</v>
      </c>
      <c r="E71" s="6" t="s">
        <v>2135</v>
      </c>
      <c r="F71" s="6" t="str">
        <f t="shared" si="2"/>
        <v>FreightRM-M-202-SI25-M19-L</v>
      </c>
      <c r="G71" s="95" t="s">
        <v>136</v>
      </c>
      <c r="H71" s="95">
        <v>618998</v>
      </c>
      <c r="I71" s="6" t="s">
        <v>584</v>
      </c>
      <c r="J71" s="92">
        <v>46024</v>
      </c>
      <c r="K71" s="92"/>
      <c r="L71" s="78" t="s">
        <v>116</v>
      </c>
      <c r="M71" s="76" t="s">
        <v>174</v>
      </c>
      <c r="N71" s="78" t="s">
        <v>116</v>
      </c>
      <c r="O71" s="71">
        <v>0</v>
      </c>
      <c r="P71" s="71">
        <v>0</v>
      </c>
      <c r="Q71" s="79">
        <v>922.4</v>
      </c>
      <c r="R71" s="79">
        <v>0</v>
      </c>
      <c r="S71" s="71">
        <v>0</v>
      </c>
      <c r="T71" s="79">
        <v>922.4</v>
      </c>
      <c r="U71" s="87" t="s">
        <v>118</v>
      </c>
      <c r="V71" s="84">
        <f t="shared" ref="V71:V82" si="4">T71</f>
        <v>922.4</v>
      </c>
      <c r="W71" s="61">
        <v>45986</v>
      </c>
      <c r="X71" s="6" t="s">
        <v>153</v>
      </c>
      <c r="Y71" s="76" t="s">
        <v>154</v>
      </c>
      <c r="Z71" s="76" t="s">
        <v>155</v>
      </c>
      <c r="AA71" s="76" t="s">
        <v>156</v>
      </c>
      <c r="AB71" s="76" t="s">
        <v>539</v>
      </c>
      <c r="AC71" s="76" t="s">
        <v>540</v>
      </c>
      <c r="AD71" s="76" t="s">
        <v>174</v>
      </c>
      <c r="AE71" s="76" t="s">
        <v>546</v>
      </c>
      <c r="AF71" s="76" t="s">
        <v>96</v>
      </c>
      <c r="AG71" s="82"/>
      <c r="AH71" s="60"/>
      <c r="AI71" s="75" t="s">
        <v>112</v>
      </c>
      <c r="AJ71" s="6" t="s">
        <v>103</v>
      </c>
      <c r="AK71" s="81">
        <v>0</v>
      </c>
      <c r="AL71" s="205" t="s">
        <v>103</v>
      </c>
      <c r="AM71" s="169"/>
      <c r="AN71" s="6"/>
      <c r="AO71" s="120"/>
    </row>
    <row r="72" spans="1:41" s="83" customFormat="1">
      <c r="A72" s="75" t="s">
        <v>112</v>
      </c>
      <c r="B72" s="6" t="s">
        <v>93</v>
      </c>
      <c r="C72" s="76">
        <v>71</v>
      </c>
      <c r="D72" s="6" t="s">
        <v>106</v>
      </c>
      <c r="E72" s="6" t="s">
        <v>2135</v>
      </c>
      <c r="F72" s="6" t="str">
        <f t="shared" si="2"/>
        <v>FreightRM-J-1097LI25-M19</v>
      </c>
      <c r="G72" s="95" t="s">
        <v>137</v>
      </c>
      <c r="H72" s="95">
        <v>619025</v>
      </c>
      <c r="I72" s="6" t="s">
        <v>584</v>
      </c>
      <c r="J72" s="92">
        <v>46024</v>
      </c>
      <c r="K72" s="92"/>
      <c r="L72" s="78" t="s">
        <v>116</v>
      </c>
      <c r="M72" s="76" t="s">
        <v>173</v>
      </c>
      <c r="N72" s="78" t="s">
        <v>116</v>
      </c>
      <c r="O72" s="71">
        <v>0</v>
      </c>
      <c r="P72" s="71">
        <v>0</v>
      </c>
      <c r="Q72" s="79">
        <v>420</v>
      </c>
      <c r="R72" s="79">
        <v>0</v>
      </c>
      <c r="S72" s="71">
        <v>0</v>
      </c>
      <c r="T72" s="79">
        <v>420</v>
      </c>
      <c r="U72" s="87" t="s">
        <v>118</v>
      </c>
      <c r="V72" s="84">
        <f t="shared" si="4"/>
        <v>420</v>
      </c>
      <c r="W72" s="61">
        <v>45998</v>
      </c>
      <c r="X72" s="6" t="s">
        <v>157</v>
      </c>
      <c r="Y72" s="76" t="s">
        <v>158</v>
      </c>
      <c r="Z72" s="76" t="s">
        <v>149</v>
      </c>
      <c r="AA72" s="76" t="s">
        <v>150</v>
      </c>
      <c r="AB72" s="76" t="s">
        <v>539</v>
      </c>
      <c r="AC72" s="76" t="s">
        <v>540</v>
      </c>
      <c r="AD72" s="76" t="s">
        <v>173</v>
      </c>
      <c r="AE72" s="76" t="s">
        <v>548</v>
      </c>
      <c r="AF72" s="76" t="s">
        <v>96</v>
      </c>
      <c r="AG72" s="82"/>
      <c r="AH72" s="60"/>
      <c r="AI72" s="75" t="s">
        <v>112</v>
      </c>
      <c r="AJ72" s="6" t="s">
        <v>103</v>
      </c>
      <c r="AK72" s="81">
        <v>0</v>
      </c>
      <c r="AL72" s="205" t="s">
        <v>103</v>
      </c>
      <c r="AM72" s="169"/>
      <c r="AN72" s="6"/>
      <c r="AO72" s="120"/>
    </row>
    <row r="73" spans="1:41" s="83" customFormat="1">
      <c r="A73" s="75" t="s">
        <v>112</v>
      </c>
      <c r="B73" s="6" t="s">
        <v>93</v>
      </c>
      <c r="C73" s="76">
        <v>72</v>
      </c>
      <c r="D73" s="6" t="s">
        <v>106</v>
      </c>
      <c r="E73" s="6" t="s">
        <v>2135</v>
      </c>
      <c r="F73" s="6" t="str">
        <f t="shared" si="2"/>
        <v>FreightRM-J-1088LI25-M19</v>
      </c>
      <c r="G73" s="95" t="s">
        <v>138</v>
      </c>
      <c r="H73" s="95">
        <v>619082</v>
      </c>
      <c r="I73" s="6" t="s">
        <v>584</v>
      </c>
      <c r="J73" s="92">
        <v>46026</v>
      </c>
      <c r="K73" s="92"/>
      <c r="L73" s="78" t="s">
        <v>116</v>
      </c>
      <c r="M73" s="76" t="s">
        <v>173</v>
      </c>
      <c r="N73" s="78" t="s">
        <v>116</v>
      </c>
      <c r="O73" s="71">
        <v>0</v>
      </c>
      <c r="P73" s="71">
        <v>0</v>
      </c>
      <c r="Q73" s="79">
        <v>420</v>
      </c>
      <c r="R73" s="79">
        <v>0</v>
      </c>
      <c r="S73" s="71">
        <v>0</v>
      </c>
      <c r="T73" s="79">
        <v>420</v>
      </c>
      <c r="U73" s="87" t="s">
        <v>118</v>
      </c>
      <c r="V73" s="84">
        <f t="shared" si="4"/>
        <v>420</v>
      </c>
      <c r="W73" s="61">
        <v>45997</v>
      </c>
      <c r="X73" s="6" t="s">
        <v>159</v>
      </c>
      <c r="Y73" s="76" t="s">
        <v>160</v>
      </c>
      <c r="Z73" s="76" t="s">
        <v>149</v>
      </c>
      <c r="AA73" s="76" t="s">
        <v>150</v>
      </c>
      <c r="AB73" s="76" t="s">
        <v>539</v>
      </c>
      <c r="AC73" s="76" t="s">
        <v>540</v>
      </c>
      <c r="AD73" s="76" t="s">
        <v>173</v>
      </c>
      <c r="AE73" s="76" t="s">
        <v>548</v>
      </c>
      <c r="AF73" s="76" t="s">
        <v>96</v>
      </c>
      <c r="AG73" s="82"/>
      <c r="AH73" s="60"/>
      <c r="AI73" s="75" t="s">
        <v>112</v>
      </c>
      <c r="AJ73" s="6" t="s">
        <v>103</v>
      </c>
      <c r="AK73" s="81">
        <v>0</v>
      </c>
      <c r="AL73" s="205" t="s">
        <v>103</v>
      </c>
      <c r="AM73" s="169"/>
      <c r="AN73" s="6"/>
      <c r="AO73" s="120"/>
    </row>
    <row r="74" spans="1:41" s="83" customFormat="1">
      <c r="A74" s="75" t="s">
        <v>112</v>
      </c>
      <c r="B74" s="6" t="s">
        <v>93</v>
      </c>
      <c r="C74" s="76">
        <v>73</v>
      </c>
      <c r="D74" s="6" t="s">
        <v>106</v>
      </c>
      <c r="E74" s="6" t="s">
        <v>2135</v>
      </c>
      <c r="F74" s="6" t="str">
        <f t="shared" si="2"/>
        <v>FreightRM-M-206-SI25-M19-L</v>
      </c>
      <c r="G74" s="95" t="s">
        <v>139</v>
      </c>
      <c r="H74" s="95">
        <v>619180</v>
      </c>
      <c r="I74" s="6" t="s">
        <v>584</v>
      </c>
      <c r="J74" s="92">
        <v>46027</v>
      </c>
      <c r="K74" s="92"/>
      <c r="L74" s="78" t="s">
        <v>116</v>
      </c>
      <c r="M74" s="76" t="s">
        <v>174</v>
      </c>
      <c r="N74" s="78" t="s">
        <v>116</v>
      </c>
      <c r="O74" s="71">
        <v>0</v>
      </c>
      <c r="P74" s="71">
        <v>0</v>
      </c>
      <c r="Q74" s="79">
        <v>642.4</v>
      </c>
      <c r="R74" s="79">
        <v>0</v>
      </c>
      <c r="S74" s="71">
        <v>0</v>
      </c>
      <c r="T74" s="79">
        <v>642.4</v>
      </c>
      <c r="U74" s="87" t="s">
        <v>118</v>
      </c>
      <c r="V74" s="84">
        <f t="shared" si="4"/>
        <v>642.4</v>
      </c>
      <c r="W74" s="61">
        <v>46001</v>
      </c>
      <c r="X74" s="6" t="s">
        <v>153</v>
      </c>
      <c r="Y74" s="76" t="s">
        <v>154</v>
      </c>
      <c r="Z74" s="76" t="s">
        <v>155</v>
      </c>
      <c r="AA74" s="76" t="s">
        <v>156</v>
      </c>
      <c r="AB74" s="76" t="s">
        <v>539</v>
      </c>
      <c r="AC74" s="76" t="s">
        <v>540</v>
      </c>
      <c r="AD74" s="76" t="s">
        <v>174</v>
      </c>
      <c r="AE74" s="76" t="s">
        <v>546</v>
      </c>
      <c r="AF74" s="76" t="s">
        <v>96</v>
      </c>
      <c r="AG74" s="82"/>
      <c r="AH74" s="60"/>
      <c r="AI74" s="75" t="s">
        <v>112</v>
      </c>
      <c r="AJ74" s="6" t="s">
        <v>103</v>
      </c>
      <c r="AK74" s="81">
        <v>0</v>
      </c>
      <c r="AL74" s="205" t="s">
        <v>103</v>
      </c>
      <c r="AM74" s="169"/>
      <c r="AN74" s="6"/>
      <c r="AO74" s="120"/>
    </row>
    <row r="75" spans="1:41" s="83" customFormat="1">
      <c r="A75" s="75" t="s">
        <v>112</v>
      </c>
      <c r="B75" s="6" t="s">
        <v>93</v>
      </c>
      <c r="C75" s="76">
        <v>74</v>
      </c>
      <c r="D75" s="6" t="s">
        <v>106</v>
      </c>
      <c r="E75" s="6" t="s">
        <v>2135</v>
      </c>
      <c r="F75" s="6" t="str">
        <f t="shared" si="2"/>
        <v>FreightRM-M-208-SI25-M19-L</v>
      </c>
      <c r="G75" s="95" t="s">
        <v>140</v>
      </c>
      <c r="H75" s="95">
        <v>619181</v>
      </c>
      <c r="I75" s="6" t="s">
        <v>584</v>
      </c>
      <c r="J75" s="92">
        <v>46027</v>
      </c>
      <c r="K75" s="92"/>
      <c r="L75" s="78" t="s">
        <v>116</v>
      </c>
      <c r="M75" s="76" t="s">
        <v>174</v>
      </c>
      <c r="N75" s="78" t="s">
        <v>116</v>
      </c>
      <c r="O75" s="71">
        <v>0</v>
      </c>
      <c r="P75" s="71">
        <v>0</v>
      </c>
      <c r="Q75" s="79">
        <v>692.4</v>
      </c>
      <c r="R75" s="79">
        <v>0</v>
      </c>
      <c r="S75" s="71">
        <v>0</v>
      </c>
      <c r="T75" s="79">
        <v>692.4</v>
      </c>
      <c r="U75" s="87" t="s">
        <v>118</v>
      </c>
      <c r="V75" s="84">
        <f t="shared" si="4"/>
        <v>692.4</v>
      </c>
      <c r="W75" s="61">
        <v>46006</v>
      </c>
      <c r="X75" s="6" t="s">
        <v>161</v>
      </c>
      <c r="Y75" s="76" t="s">
        <v>162</v>
      </c>
      <c r="Z75" s="76" t="s">
        <v>163</v>
      </c>
      <c r="AA75" s="76" t="s">
        <v>156</v>
      </c>
      <c r="AB75" s="76" t="s">
        <v>539</v>
      </c>
      <c r="AC75" s="76" t="s">
        <v>540</v>
      </c>
      <c r="AD75" s="76" t="s">
        <v>174</v>
      </c>
      <c r="AE75" s="76" t="s">
        <v>546</v>
      </c>
      <c r="AF75" s="76" t="s">
        <v>96</v>
      </c>
      <c r="AG75" s="82"/>
      <c r="AH75" s="60"/>
      <c r="AI75" s="75" t="s">
        <v>112</v>
      </c>
      <c r="AJ75" s="6" t="s">
        <v>103</v>
      </c>
      <c r="AK75" s="81">
        <v>0</v>
      </c>
      <c r="AL75" s="205" t="s">
        <v>103</v>
      </c>
      <c r="AM75" s="169"/>
      <c r="AN75" s="6"/>
      <c r="AO75" s="120"/>
    </row>
    <row r="76" spans="1:41" s="83" customFormat="1">
      <c r="A76" s="75" t="s">
        <v>112</v>
      </c>
      <c r="B76" s="6" t="s">
        <v>93</v>
      </c>
      <c r="C76" s="76">
        <v>75</v>
      </c>
      <c r="D76" s="6" t="s">
        <v>106</v>
      </c>
      <c r="E76" s="6" t="s">
        <v>2135</v>
      </c>
      <c r="F76" s="6" t="str">
        <f t="shared" si="2"/>
        <v>FreightRM-M-213-SI25-M19-L</v>
      </c>
      <c r="G76" s="95" t="s">
        <v>141</v>
      </c>
      <c r="H76" s="95">
        <v>619182</v>
      </c>
      <c r="I76" s="6" t="s">
        <v>584</v>
      </c>
      <c r="J76" s="92">
        <v>46027</v>
      </c>
      <c r="K76" s="92"/>
      <c r="L76" s="78" t="s">
        <v>116</v>
      </c>
      <c r="M76" s="76" t="s">
        <v>174</v>
      </c>
      <c r="N76" s="78" t="s">
        <v>116</v>
      </c>
      <c r="O76" s="71">
        <v>0</v>
      </c>
      <c r="P76" s="71">
        <v>0</v>
      </c>
      <c r="Q76" s="79">
        <v>742.4</v>
      </c>
      <c r="R76" s="79">
        <v>0</v>
      </c>
      <c r="S76" s="71">
        <v>0</v>
      </c>
      <c r="T76" s="79">
        <v>742.4</v>
      </c>
      <c r="U76" s="87" t="s">
        <v>118</v>
      </c>
      <c r="V76" s="84">
        <f t="shared" si="4"/>
        <v>742.4</v>
      </c>
      <c r="W76" s="61">
        <v>46001</v>
      </c>
      <c r="X76" s="6" t="s">
        <v>153</v>
      </c>
      <c r="Y76" s="76" t="s">
        <v>154</v>
      </c>
      <c r="Z76" s="76" t="s">
        <v>155</v>
      </c>
      <c r="AA76" s="76" t="s">
        <v>164</v>
      </c>
      <c r="AB76" s="76" t="s">
        <v>539</v>
      </c>
      <c r="AC76" s="76" t="s">
        <v>540</v>
      </c>
      <c r="AD76" s="76" t="s">
        <v>174</v>
      </c>
      <c r="AE76" s="76" t="s">
        <v>546</v>
      </c>
      <c r="AF76" s="76" t="s">
        <v>96</v>
      </c>
      <c r="AG76" s="82"/>
      <c r="AH76" s="60"/>
      <c r="AI76" s="75" t="s">
        <v>112</v>
      </c>
      <c r="AJ76" s="6" t="s">
        <v>103</v>
      </c>
      <c r="AK76" s="81">
        <v>0</v>
      </c>
      <c r="AL76" s="205" t="s">
        <v>103</v>
      </c>
      <c r="AM76" s="169"/>
      <c r="AN76" s="6"/>
      <c r="AO76" s="120"/>
    </row>
    <row r="77" spans="1:41" s="83" customFormat="1">
      <c r="A77" s="75" t="s">
        <v>112</v>
      </c>
      <c r="B77" s="6" t="s">
        <v>93</v>
      </c>
      <c r="C77" s="76">
        <v>76</v>
      </c>
      <c r="D77" s="6" t="s">
        <v>106</v>
      </c>
      <c r="E77" s="6" t="s">
        <v>2135</v>
      </c>
      <c r="F77" s="6" t="str">
        <f t="shared" si="2"/>
        <v>FreightRM-J-1099LI25-M19</v>
      </c>
      <c r="G77" s="95" t="s">
        <v>142</v>
      </c>
      <c r="H77" s="95">
        <v>619204</v>
      </c>
      <c r="I77" s="6" t="s">
        <v>584</v>
      </c>
      <c r="J77" s="92">
        <v>46027</v>
      </c>
      <c r="K77" s="92"/>
      <c r="L77" s="78" t="s">
        <v>116</v>
      </c>
      <c r="M77" s="76" t="s">
        <v>173</v>
      </c>
      <c r="N77" s="78" t="s">
        <v>116</v>
      </c>
      <c r="O77" s="71">
        <v>0</v>
      </c>
      <c r="P77" s="71">
        <v>0</v>
      </c>
      <c r="Q77" s="79">
        <v>450</v>
      </c>
      <c r="R77" s="79">
        <v>0</v>
      </c>
      <c r="S77" s="71">
        <v>0</v>
      </c>
      <c r="T77" s="79">
        <v>450</v>
      </c>
      <c r="U77" s="87" t="s">
        <v>118</v>
      </c>
      <c r="V77" s="84">
        <f t="shared" si="4"/>
        <v>450</v>
      </c>
      <c r="W77" s="61">
        <v>46000</v>
      </c>
      <c r="X77" s="6" t="s">
        <v>165</v>
      </c>
      <c r="Y77" s="76" t="s">
        <v>166</v>
      </c>
      <c r="Z77" s="76" t="s">
        <v>149</v>
      </c>
      <c r="AA77" s="76" t="s">
        <v>150</v>
      </c>
      <c r="AB77" s="76" t="s">
        <v>539</v>
      </c>
      <c r="AC77" s="76" t="s">
        <v>540</v>
      </c>
      <c r="AD77" s="76" t="s">
        <v>173</v>
      </c>
      <c r="AE77" s="76" t="s">
        <v>548</v>
      </c>
      <c r="AF77" s="76" t="s">
        <v>96</v>
      </c>
      <c r="AG77" s="82"/>
      <c r="AH77" s="60"/>
      <c r="AI77" s="75" t="s">
        <v>112</v>
      </c>
      <c r="AJ77" s="6" t="s">
        <v>103</v>
      </c>
      <c r="AK77" s="81">
        <v>0</v>
      </c>
      <c r="AL77" s="205" t="s">
        <v>103</v>
      </c>
      <c r="AM77" s="169"/>
      <c r="AN77" s="6"/>
      <c r="AO77" s="120"/>
    </row>
    <row r="78" spans="1:41" s="83" customFormat="1">
      <c r="A78" s="75" t="s">
        <v>112</v>
      </c>
      <c r="B78" s="6" t="s">
        <v>93</v>
      </c>
      <c r="C78" s="76">
        <v>77</v>
      </c>
      <c r="D78" s="6" t="s">
        <v>106</v>
      </c>
      <c r="E78" s="6" t="s">
        <v>2135</v>
      </c>
      <c r="F78" s="6" t="str">
        <f t="shared" si="2"/>
        <v>FreightRM-J-1102LI25-M19</v>
      </c>
      <c r="G78" s="95" t="s">
        <v>143</v>
      </c>
      <c r="H78" s="95">
        <v>619205</v>
      </c>
      <c r="I78" s="6" t="s">
        <v>584</v>
      </c>
      <c r="J78" s="92">
        <v>46027</v>
      </c>
      <c r="K78" s="92"/>
      <c r="L78" s="78" t="s">
        <v>116</v>
      </c>
      <c r="M78" s="76" t="s">
        <v>173</v>
      </c>
      <c r="N78" s="78" t="s">
        <v>116</v>
      </c>
      <c r="O78" s="71">
        <v>0</v>
      </c>
      <c r="P78" s="71">
        <v>0</v>
      </c>
      <c r="Q78" s="79">
        <v>580</v>
      </c>
      <c r="R78" s="79">
        <v>0</v>
      </c>
      <c r="S78" s="71">
        <v>0</v>
      </c>
      <c r="T78" s="79">
        <v>580</v>
      </c>
      <c r="U78" s="87" t="s">
        <v>118</v>
      </c>
      <c r="V78" s="84">
        <f t="shared" si="4"/>
        <v>580</v>
      </c>
      <c r="W78" s="61">
        <v>46000</v>
      </c>
      <c r="X78" s="6" t="s">
        <v>147</v>
      </c>
      <c r="Y78" s="76" t="s">
        <v>148</v>
      </c>
      <c r="Z78" s="76" t="s">
        <v>149</v>
      </c>
      <c r="AA78" s="76" t="s">
        <v>150</v>
      </c>
      <c r="AB78" s="76" t="s">
        <v>539</v>
      </c>
      <c r="AC78" s="76" t="s">
        <v>540</v>
      </c>
      <c r="AD78" s="76" t="s">
        <v>173</v>
      </c>
      <c r="AE78" s="76" t="s">
        <v>548</v>
      </c>
      <c r="AF78" s="76" t="s">
        <v>96</v>
      </c>
      <c r="AG78" s="82"/>
      <c r="AH78" s="60"/>
      <c r="AI78" s="75" t="s">
        <v>112</v>
      </c>
      <c r="AJ78" s="6" t="s">
        <v>103</v>
      </c>
      <c r="AK78" s="81">
        <v>0</v>
      </c>
      <c r="AL78" s="205" t="s">
        <v>103</v>
      </c>
      <c r="AM78" s="169"/>
      <c r="AN78" s="6"/>
      <c r="AO78" s="120"/>
    </row>
    <row r="79" spans="1:41" s="83" customFormat="1">
      <c r="A79" s="75" t="s">
        <v>112</v>
      </c>
      <c r="B79" s="6" t="s">
        <v>93</v>
      </c>
      <c r="C79" s="76">
        <v>78</v>
      </c>
      <c r="D79" s="6" t="s">
        <v>106</v>
      </c>
      <c r="E79" s="6" t="s">
        <v>2135</v>
      </c>
      <c r="F79" s="6" t="str">
        <f t="shared" si="2"/>
        <v>FreightRM-J-1103LI25-M19</v>
      </c>
      <c r="G79" s="95" t="s">
        <v>144</v>
      </c>
      <c r="H79" s="95">
        <v>619206</v>
      </c>
      <c r="I79" s="6" t="s">
        <v>584</v>
      </c>
      <c r="J79" s="92">
        <v>46027</v>
      </c>
      <c r="K79" s="92"/>
      <c r="L79" s="78" t="s">
        <v>116</v>
      </c>
      <c r="M79" s="76" t="s">
        <v>173</v>
      </c>
      <c r="N79" s="78" t="s">
        <v>116</v>
      </c>
      <c r="O79" s="71">
        <v>0</v>
      </c>
      <c r="P79" s="71">
        <v>0</v>
      </c>
      <c r="Q79" s="79">
        <v>330</v>
      </c>
      <c r="R79" s="79">
        <v>0</v>
      </c>
      <c r="S79" s="71">
        <v>0</v>
      </c>
      <c r="T79" s="79">
        <v>330</v>
      </c>
      <c r="U79" s="87" t="s">
        <v>118</v>
      </c>
      <c r="V79" s="84">
        <f t="shared" si="4"/>
        <v>330</v>
      </c>
      <c r="W79" s="61">
        <v>46006</v>
      </c>
      <c r="X79" s="6" t="s">
        <v>167</v>
      </c>
      <c r="Y79" s="76" t="s">
        <v>168</v>
      </c>
      <c r="Z79" s="76" t="s">
        <v>149</v>
      </c>
      <c r="AA79" s="76" t="s">
        <v>150</v>
      </c>
      <c r="AB79" s="76" t="s">
        <v>539</v>
      </c>
      <c r="AC79" s="76" t="s">
        <v>540</v>
      </c>
      <c r="AD79" s="76" t="s">
        <v>173</v>
      </c>
      <c r="AE79" s="76" t="s">
        <v>548</v>
      </c>
      <c r="AF79" s="76" t="s">
        <v>96</v>
      </c>
      <c r="AG79" s="82"/>
      <c r="AH79" s="60"/>
      <c r="AI79" s="75" t="s">
        <v>112</v>
      </c>
      <c r="AJ79" s="6" t="s">
        <v>103</v>
      </c>
      <c r="AK79" s="81">
        <v>0</v>
      </c>
      <c r="AL79" s="205" t="s">
        <v>103</v>
      </c>
      <c r="AM79" s="169"/>
      <c r="AN79" s="6"/>
      <c r="AO79" s="120"/>
    </row>
    <row r="80" spans="1:41" s="83" customFormat="1">
      <c r="A80" s="75" t="s">
        <v>112</v>
      </c>
      <c r="B80" s="6" t="s">
        <v>93</v>
      </c>
      <c r="C80" s="76">
        <v>79</v>
      </c>
      <c r="D80" s="6" t="s">
        <v>106</v>
      </c>
      <c r="E80" s="6" t="s">
        <v>2135</v>
      </c>
      <c r="F80" s="6" t="str">
        <f t="shared" si="2"/>
        <v>FreightRM-J-1101LI25-M19</v>
      </c>
      <c r="G80" s="95" t="s">
        <v>2091</v>
      </c>
      <c r="H80" s="95">
        <v>619207</v>
      </c>
      <c r="I80" s="6" t="s">
        <v>584</v>
      </c>
      <c r="J80" s="92">
        <v>46027</v>
      </c>
      <c r="K80" s="92"/>
      <c r="L80" s="78" t="s">
        <v>116</v>
      </c>
      <c r="M80" s="76" t="s">
        <v>173</v>
      </c>
      <c r="N80" s="78" t="s">
        <v>116</v>
      </c>
      <c r="O80" s="71">
        <v>0</v>
      </c>
      <c r="P80" s="71">
        <v>0</v>
      </c>
      <c r="Q80" s="79">
        <v>400</v>
      </c>
      <c r="R80" s="79">
        <v>0</v>
      </c>
      <c r="S80" s="71">
        <v>0</v>
      </c>
      <c r="T80" s="79">
        <v>400</v>
      </c>
      <c r="U80" s="87" t="s">
        <v>118</v>
      </c>
      <c r="V80" s="84">
        <f t="shared" si="4"/>
        <v>400</v>
      </c>
      <c r="W80" s="61">
        <v>46003</v>
      </c>
      <c r="X80" s="6" t="s">
        <v>159</v>
      </c>
      <c r="Y80" s="76" t="s">
        <v>160</v>
      </c>
      <c r="Z80" s="76" t="s">
        <v>149</v>
      </c>
      <c r="AA80" s="76" t="s">
        <v>150</v>
      </c>
      <c r="AB80" s="76" t="s">
        <v>539</v>
      </c>
      <c r="AC80" s="76" t="s">
        <v>540</v>
      </c>
      <c r="AD80" s="76" t="s">
        <v>173</v>
      </c>
      <c r="AE80" s="76" t="s">
        <v>548</v>
      </c>
      <c r="AF80" s="76" t="s">
        <v>96</v>
      </c>
      <c r="AG80" s="82"/>
      <c r="AH80" s="60"/>
      <c r="AI80" s="75" t="s">
        <v>112</v>
      </c>
      <c r="AJ80" s="6" t="s">
        <v>103</v>
      </c>
      <c r="AK80" s="81">
        <v>0</v>
      </c>
      <c r="AL80" s="205" t="s">
        <v>103</v>
      </c>
      <c r="AM80" s="169"/>
      <c r="AN80" s="6"/>
      <c r="AO80" s="120"/>
    </row>
    <row r="81" spans="1:41" s="83" customFormat="1">
      <c r="A81" s="75" t="s">
        <v>112</v>
      </c>
      <c r="B81" s="6" t="s">
        <v>93</v>
      </c>
      <c r="C81" s="76">
        <v>80</v>
      </c>
      <c r="D81" s="6" t="s">
        <v>106</v>
      </c>
      <c r="E81" s="6" t="s">
        <v>2135</v>
      </c>
      <c r="F81" s="6" t="str">
        <f t="shared" si="2"/>
        <v>FreightRM-J-1113LI25-M19</v>
      </c>
      <c r="G81" s="95" t="s">
        <v>145</v>
      </c>
      <c r="H81" s="95">
        <v>619238</v>
      </c>
      <c r="I81" s="6" t="s">
        <v>584</v>
      </c>
      <c r="J81" s="92">
        <v>46027</v>
      </c>
      <c r="K81" s="92"/>
      <c r="L81" s="78" t="s">
        <v>116</v>
      </c>
      <c r="M81" s="76" t="s">
        <v>173</v>
      </c>
      <c r="N81" s="78" t="s">
        <v>116</v>
      </c>
      <c r="O81" s="71">
        <v>0</v>
      </c>
      <c r="P81" s="71">
        <v>0</v>
      </c>
      <c r="Q81" s="79">
        <v>350</v>
      </c>
      <c r="R81" s="79">
        <v>0</v>
      </c>
      <c r="S81" s="71">
        <v>0</v>
      </c>
      <c r="T81" s="79">
        <v>350</v>
      </c>
      <c r="U81" s="87" t="s">
        <v>118</v>
      </c>
      <c r="V81" s="84">
        <f t="shared" si="4"/>
        <v>350</v>
      </c>
      <c r="W81" s="61">
        <v>46006</v>
      </c>
      <c r="X81" s="6" t="s">
        <v>169</v>
      </c>
      <c r="Y81" s="76" t="s">
        <v>170</v>
      </c>
      <c r="Z81" s="76" t="s">
        <v>149</v>
      </c>
      <c r="AA81" s="76" t="s">
        <v>150</v>
      </c>
      <c r="AB81" s="76" t="s">
        <v>539</v>
      </c>
      <c r="AC81" s="76" t="s">
        <v>540</v>
      </c>
      <c r="AD81" s="76" t="s">
        <v>173</v>
      </c>
      <c r="AE81" s="76" t="s">
        <v>548</v>
      </c>
      <c r="AF81" s="76" t="s">
        <v>96</v>
      </c>
      <c r="AG81" s="82"/>
      <c r="AH81" s="60"/>
      <c r="AI81" s="75" t="s">
        <v>112</v>
      </c>
      <c r="AJ81" s="6" t="s">
        <v>103</v>
      </c>
      <c r="AK81" s="81">
        <v>0</v>
      </c>
      <c r="AL81" s="205" t="s">
        <v>103</v>
      </c>
      <c r="AM81" s="169"/>
      <c r="AN81" s="6"/>
      <c r="AO81" s="120"/>
    </row>
    <row r="82" spans="1:41" s="83" customFormat="1">
      <c r="A82" s="75" t="s">
        <v>112</v>
      </c>
      <c r="B82" s="6" t="s">
        <v>93</v>
      </c>
      <c r="C82" s="76">
        <v>81</v>
      </c>
      <c r="D82" s="6" t="s">
        <v>106</v>
      </c>
      <c r="E82" s="6" t="s">
        <v>2135</v>
      </c>
      <c r="F82" s="6" t="str">
        <f t="shared" si="2"/>
        <v>FreightRM-M-183-SI25-M19-L</v>
      </c>
      <c r="G82" s="76" t="s">
        <v>146</v>
      </c>
      <c r="H82" s="95">
        <v>619351</v>
      </c>
      <c r="I82" s="6" t="s">
        <v>584</v>
      </c>
      <c r="J82" s="92">
        <v>46027</v>
      </c>
      <c r="K82" s="92"/>
      <c r="L82" s="78" t="s">
        <v>116</v>
      </c>
      <c r="M82" s="76" t="s">
        <v>174</v>
      </c>
      <c r="N82" s="78" t="s">
        <v>116</v>
      </c>
      <c r="O82" s="71">
        <v>0</v>
      </c>
      <c r="P82" s="71">
        <v>0</v>
      </c>
      <c r="Q82" s="79">
        <v>1092.4000000000001</v>
      </c>
      <c r="R82" s="79">
        <v>0</v>
      </c>
      <c r="S82" s="71">
        <v>0</v>
      </c>
      <c r="T82" s="79">
        <v>1092.4000000000001</v>
      </c>
      <c r="U82" s="87" t="s">
        <v>118</v>
      </c>
      <c r="V82" s="84">
        <f t="shared" si="4"/>
        <v>1092.4000000000001</v>
      </c>
      <c r="W82" s="61">
        <v>45968</v>
      </c>
      <c r="X82" s="6" t="s">
        <v>171</v>
      </c>
      <c r="Y82" s="76" t="s">
        <v>172</v>
      </c>
      <c r="Z82" s="76" t="s">
        <v>155</v>
      </c>
      <c r="AA82" s="76" t="s">
        <v>164</v>
      </c>
      <c r="AB82" s="76" t="s">
        <v>539</v>
      </c>
      <c r="AC82" s="76" t="s">
        <v>540</v>
      </c>
      <c r="AD82" s="76" t="s">
        <v>174</v>
      </c>
      <c r="AE82" s="76" t="s">
        <v>546</v>
      </c>
      <c r="AF82" s="76" t="s">
        <v>96</v>
      </c>
      <c r="AG82" s="82"/>
      <c r="AH82" s="60"/>
      <c r="AI82" s="75" t="s">
        <v>112</v>
      </c>
      <c r="AJ82" s="6" t="s">
        <v>103</v>
      </c>
      <c r="AK82" s="81">
        <v>0</v>
      </c>
      <c r="AL82" s="205" t="s">
        <v>103</v>
      </c>
      <c r="AM82" s="169"/>
      <c r="AN82" s="6"/>
      <c r="AO82" s="120"/>
    </row>
    <row r="83" spans="1:41" s="83" customFormat="1" ht="15" customHeight="1">
      <c r="A83" s="75" t="s">
        <v>112</v>
      </c>
      <c r="B83" s="6" t="s">
        <v>93</v>
      </c>
      <c r="C83" s="76">
        <v>82</v>
      </c>
      <c r="D83" s="6" t="s">
        <v>104</v>
      </c>
      <c r="E83" s="6" t="s">
        <v>2135</v>
      </c>
      <c r="F83" s="6" t="str">
        <f t="shared" si="2"/>
        <v>FreightPAQUETERIA</v>
      </c>
      <c r="G83" s="95" t="s">
        <v>127</v>
      </c>
      <c r="H83" s="6" t="s">
        <v>175</v>
      </c>
      <c r="I83" s="6" t="s">
        <v>584</v>
      </c>
      <c r="J83" s="92">
        <v>46027</v>
      </c>
      <c r="K83" s="92"/>
      <c r="L83" s="77" t="s">
        <v>176</v>
      </c>
      <c r="M83" s="76" t="s">
        <v>25</v>
      </c>
      <c r="N83" s="78" t="s">
        <v>116</v>
      </c>
      <c r="O83" s="71">
        <v>0</v>
      </c>
      <c r="P83" s="71">
        <v>0</v>
      </c>
      <c r="Q83" s="79">
        <v>1743.2</v>
      </c>
      <c r="R83" s="79">
        <v>0</v>
      </c>
      <c r="S83" s="71">
        <v>0</v>
      </c>
      <c r="T83" s="79">
        <v>1743.2</v>
      </c>
      <c r="U83" s="87" t="s">
        <v>24</v>
      </c>
      <c r="V83" s="84">
        <f t="shared" ref="V83:V86" si="5">T83/17.9075</f>
        <v>97.344687979896705</v>
      </c>
      <c r="W83" s="61" t="s">
        <v>179</v>
      </c>
      <c r="X83" s="6" t="s">
        <v>177</v>
      </c>
      <c r="Y83" s="76" t="s">
        <v>178</v>
      </c>
      <c r="Z83" s="76" t="s">
        <v>121</v>
      </c>
      <c r="AA83" s="76" t="s">
        <v>122</v>
      </c>
      <c r="AB83" s="76" t="s">
        <v>539</v>
      </c>
      <c r="AC83" s="76" t="s">
        <v>540</v>
      </c>
      <c r="AD83" s="76" t="s">
        <v>25</v>
      </c>
      <c r="AE83" s="76" t="s">
        <v>544</v>
      </c>
      <c r="AF83" s="76" t="s">
        <v>96</v>
      </c>
      <c r="AG83" s="82"/>
      <c r="AH83" s="60"/>
      <c r="AI83" s="75" t="s">
        <v>112</v>
      </c>
      <c r="AJ83" s="6" t="s">
        <v>103</v>
      </c>
      <c r="AK83" s="81">
        <v>0</v>
      </c>
      <c r="AL83" s="205" t="s">
        <v>103</v>
      </c>
      <c r="AM83" s="169"/>
      <c r="AN83" s="6"/>
      <c r="AO83" s="120"/>
    </row>
    <row r="84" spans="1:41" s="83" customFormat="1" ht="15" customHeight="1">
      <c r="A84" s="75" t="s">
        <v>112</v>
      </c>
      <c r="B84" s="6" t="s">
        <v>93</v>
      </c>
      <c r="C84" s="76">
        <v>83</v>
      </c>
      <c r="D84" s="6" t="s">
        <v>104</v>
      </c>
      <c r="E84" s="6" t="s">
        <v>2135</v>
      </c>
      <c r="F84" s="6" t="str">
        <f t="shared" si="2"/>
        <v>FreightPAQUETERIA</v>
      </c>
      <c r="G84" s="97" t="s">
        <v>127</v>
      </c>
      <c r="H84" s="6" t="s">
        <v>180</v>
      </c>
      <c r="I84" s="6" t="s">
        <v>584</v>
      </c>
      <c r="J84" s="92">
        <v>45992</v>
      </c>
      <c r="K84" s="92"/>
      <c r="L84" s="90" t="s">
        <v>119</v>
      </c>
      <c r="M84" s="76" t="s">
        <v>25</v>
      </c>
      <c r="N84" s="78" t="s">
        <v>116</v>
      </c>
      <c r="O84" s="71">
        <v>0</v>
      </c>
      <c r="P84" s="71">
        <v>0</v>
      </c>
      <c r="Q84" s="79">
        <v>12457.56</v>
      </c>
      <c r="R84" s="79">
        <v>0</v>
      </c>
      <c r="S84" s="71">
        <v>0</v>
      </c>
      <c r="T84" s="79">
        <v>12457.56</v>
      </c>
      <c r="U84" s="87" t="s">
        <v>24</v>
      </c>
      <c r="V84" s="84">
        <f t="shared" si="5"/>
        <v>695.66159430406253</v>
      </c>
      <c r="W84" s="61" t="s">
        <v>119</v>
      </c>
      <c r="X84" s="76" t="s">
        <v>120</v>
      </c>
      <c r="Y84" s="76" t="s">
        <v>120</v>
      </c>
      <c r="Z84" s="76" t="s">
        <v>121</v>
      </c>
      <c r="AA84" s="76" t="s">
        <v>122</v>
      </c>
      <c r="AB84" s="76" t="s">
        <v>539</v>
      </c>
      <c r="AC84" s="76" t="s">
        <v>540</v>
      </c>
      <c r="AD84" s="76" t="s">
        <v>25</v>
      </c>
      <c r="AE84" s="76" t="s">
        <v>544</v>
      </c>
      <c r="AF84" s="76" t="s">
        <v>96</v>
      </c>
      <c r="AG84" s="82"/>
      <c r="AH84" s="60"/>
      <c r="AI84" s="75" t="s">
        <v>112</v>
      </c>
      <c r="AJ84" s="6" t="s">
        <v>103</v>
      </c>
      <c r="AK84" s="81">
        <v>0</v>
      </c>
      <c r="AL84" s="205" t="s">
        <v>103</v>
      </c>
      <c r="AM84" s="169"/>
      <c r="AN84" s="6"/>
      <c r="AO84" s="120"/>
    </row>
    <row r="85" spans="1:41" s="83" customFormat="1" ht="15" customHeight="1">
      <c r="A85" s="75" t="s">
        <v>112</v>
      </c>
      <c r="B85" s="6" t="s">
        <v>93</v>
      </c>
      <c r="C85" s="76">
        <v>84</v>
      </c>
      <c r="D85" s="6" t="s">
        <v>104</v>
      </c>
      <c r="E85" s="6" t="s">
        <v>2135</v>
      </c>
      <c r="F85" s="6" t="str">
        <f t="shared" si="2"/>
        <v>FreightPAQUETERIA</v>
      </c>
      <c r="G85" s="6" t="s">
        <v>127</v>
      </c>
      <c r="H85" s="6" t="s">
        <v>181</v>
      </c>
      <c r="I85" s="6" t="s">
        <v>584</v>
      </c>
      <c r="J85" s="92">
        <v>46204</v>
      </c>
      <c r="K85" s="92"/>
      <c r="L85" s="90" t="s">
        <v>182</v>
      </c>
      <c r="M85" s="76" t="s">
        <v>28</v>
      </c>
      <c r="N85" s="78" t="s">
        <v>116</v>
      </c>
      <c r="O85" s="71">
        <v>0</v>
      </c>
      <c r="P85" s="71">
        <v>0</v>
      </c>
      <c r="Q85" s="79">
        <v>336</v>
      </c>
      <c r="R85" s="79">
        <v>0</v>
      </c>
      <c r="S85" s="71">
        <v>0</v>
      </c>
      <c r="T85" s="79">
        <v>336</v>
      </c>
      <c r="U85" s="87" t="s">
        <v>24</v>
      </c>
      <c r="V85" s="84">
        <f t="shared" si="5"/>
        <v>18.763088091581739</v>
      </c>
      <c r="W85" s="61" t="s">
        <v>119</v>
      </c>
      <c r="X85" s="76" t="s">
        <v>122</v>
      </c>
      <c r="Y85" s="76" t="s">
        <v>121</v>
      </c>
      <c r="Z85" s="76" t="s">
        <v>120</v>
      </c>
      <c r="AA85" s="76" t="s">
        <v>120</v>
      </c>
      <c r="AB85" s="76" t="s">
        <v>539</v>
      </c>
      <c r="AC85" s="76" t="s">
        <v>541</v>
      </c>
      <c r="AD85" s="76" t="s">
        <v>28</v>
      </c>
      <c r="AE85" s="76" t="s">
        <v>545</v>
      </c>
      <c r="AF85" s="76" t="s">
        <v>96</v>
      </c>
      <c r="AG85" s="82"/>
      <c r="AH85" s="60"/>
      <c r="AI85" s="75" t="s">
        <v>112</v>
      </c>
      <c r="AJ85" s="6" t="s">
        <v>103</v>
      </c>
      <c r="AK85" s="81">
        <v>0</v>
      </c>
      <c r="AL85" s="205" t="s">
        <v>103</v>
      </c>
      <c r="AM85" s="169"/>
      <c r="AN85" s="6"/>
      <c r="AO85" s="120"/>
    </row>
    <row r="86" spans="1:41" s="83" customFormat="1" ht="15" customHeight="1">
      <c r="A86" s="75" t="s">
        <v>112</v>
      </c>
      <c r="B86" s="6" t="s">
        <v>93</v>
      </c>
      <c r="C86" s="76">
        <v>85</v>
      </c>
      <c r="D86" s="6" t="s">
        <v>104</v>
      </c>
      <c r="E86" s="6" t="s">
        <v>2135</v>
      </c>
      <c r="F86" s="6" t="str">
        <f t="shared" si="2"/>
        <v>FreightPAQUETERIA</v>
      </c>
      <c r="G86" s="97" t="s">
        <v>127</v>
      </c>
      <c r="H86" s="6" t="s">
        <v>183</v>
      </c>
      <c r="I86" s="6" t="s">
        <v>584</v>
      </c>
      <c r="J86" s="92">
        <v>46235</v>
      </c>
      <c r="K86" s="92"/>
      <c r="L86" s="90" t="s">
        <v>182</v>
      </c>
      <c r="M86" s="76" t="s">
        <v>28</v>
      </c>
      <c r="N86" s="78" t="s">
        <v>116</v>
      </c>
      <c r="O86" s="71">
        <v>0</v>
      </c>
      <c r="P86" s="71">
        <v>0</v>
      </c>
      <c r="Q86" s="79">
        <v>1195.75</v>
      </c>
      <c r="R86" s="79">
        <v>191.32</v>
      </c>
      <c r="S86" s="71">
        <v>0</v>
      </c>
      <c r="T86" s="79">
        <v>1387.07</v>
      </c>
      <c r="U86" s="87" t="s">
        <v>24</v>
      </c>
      <c r="V86" s="84">
        <f t="shared" si="5"/>
        <v>77.457489878542518</v>
      </c>
      <c r="W86" s="61" t="s">
        <v>119</v>
      </c>
      <c r="X86" s="76" t="s">
        <v>122</v>
      </c>
      <c r="Y86" s="76" t="s">
        <v>121</v>
      </c>
      <c r="Z86" s="76" t="s">
        <v>120</v>
      </c>
      <c r="AA86" s="76" t="s">
        <v>120</v>
      </c>
      <c r="AB86" s="76" t="s">
        <v>539</v>
      </c>
      <c r="AC86" s="76" t="s">
        <v>541</v>
      </c>
      <c r="AD86" s="76" t="s">
        <v>28</v>
      </c>
      <c r="AE86" s="76" t="s">
        <v>545</v>
      </c>
      <c r="AF86" s="76" t="s">
        <v>96</v>
      </c>
      <c r="AG86" s="82"/>
      <c r="AH86" s="60"/>
      <c r="AI86" s="75" t="s">
        <v>112</v>
      </c>
      <c r="AJ86" s="6" t="s">
        <v>103</v>
      </c>
      <c r="AK86" s="81">
        <v>0</v>
      </c>
      <c r="AL86" s="205" t="s">
        <v>103</v>
      </c>
      <c r="AM86" s="169"/>
      <c r="AN86" s="6"/>
      <c r="AO86" s="120"/>
    </row>
    <row r="87" spans="1:41" s="83" customFormat="1" ht="15" customHeight="1">
      <c r="A87" s="75" t="s">
        <v>112</v>
      </c>
      <c r="B87" s="6" t="s">
        <v>93</v>
      </c>
      <c r="C87" s="76">
        <v>86</v>
      </c>
      <c r="D87" s="76" t="s">
        <v>109</v>
      </c>
      <c r="E87" s="76" t="s">
        <v>105</v>
      </c>
      <c r="F87" s="6" t="str">
        <f t="shared" si="2"/>
        <v>STORAGEINVENTARIO</v>
      </c>
      <c r="G87" s="95" t="s">
        <v>194</v>
      </c>
      <c r="H87" s="6" t="s">
        <v>184</v>
      </c>
      <c r="I87" s="6" t="s">
        <v>584</v>
      </c>
      <c r="J87" s="100">
        <v>45689</v>
      </c>
      <c r="K87" s="92"/>
      <c r="L87" s="77" t="s">
        <v>116</v>
      </c>
      <c r="M87" s="76" t="s">
        <v>195</v>
      </c>
      <c r="N87" s="78" t="s">
        <v>116</v>
      </c>
      <c r="O87" s="71">
        <v>0</v>
      </c>
      <c r="P87" s="71">
        <v>0</v>
      </c>
      <c r="Q87" s="79">
        <v>146</v>
      </c>
      <c r="R87" s="79">
        <v>0</v>
      </c>
      <c r="S87" s="71">
        <v>0</v>
      </c>
      <c r="T87" s="79">
        <v>146</v>
      </c>
      <c r="U87" s="87" t="s">
        <v>118</v>
      </c>
      <c r="V87" s="84">
        <f t="shared" ref="V87:V145" si="6">T87</f>
        <v>146</v>
      </c>
      <c r="W87" s="61" t="s">
        <v>119</v>
      </c>
      <c r="X87" s="76" t="s">
        <v>122</v>
      </c>
      <c r="Y87" s="76" t="s">
        <v>121</v>
      </c>
      <c r="Z87" s="76" t="s">
        <v>178</v>
      </c>
      <c r="AA87" s="76" t="s">
        <v>196</v>
      </c>
      <c r="AB87" s="76" t="s">
        <v>539</v>
      </c>
      <c r="AC87" s="76" t="s">
        <v>541</v>
      </c>
      <c r="AD87" s="76" t="s">
        <v>195</v>
      </c>
      <c r="AE87" s="76">
        <v>75640000</v>
      </c>
      <c r="AF87" s="76" t="s">
        <v>96</v>
      </c>
      <c r="AG87" s="82"/>
      <c r="AH87" s="60"/>
      <c r="AI87" s="75" t="s">
        <v>112</v>
      </c>
      <c r="AJ87" s="6" t="s">
        <v>103</v>
      </c>
      <c r="AK87" s="81">
        <v>0</v>
      </c>
      <c r="AL87" s="205" t="s">
        <v>103</v>
      </c>
      <c r="AM87" s="169"/>
      <c r="AN87" s="6"/>
      <c r="AO87" s="120"/>
    </row>
    <row r="88" spans="1:41" s="83" customFormat="1" ht="15" customHeight="1">
      <c r="A88" s="75" t="s">
        <v>112</v>
      </c>
      <c r="B88" s="6" t="s">
        <v>93</v>
      </c>
      <c r="C88" s="76">
        <v>87</v>
      </c>
      <c r="D88" s="76" t="s">
        <v>109</v>
      </c>
      <c r="E88" s="76" t="s">
        <v>105</v>
      </c>
      <c r="F88" s="6" t="str">
        <f t="shared" si="2"/>
        <v>STORAGEINVENTARIO</v>
      </c>
      <c r="G88" s="95" t="s">
        <v>194</v>
      </c>
      <c r="H88" s="6" t="s">
        <v>185</v>
      </c>
      <c r="I88" s="6" t="s">
        <v>584</v>
      </c>
      <c r="J88" s="100">
        <v>45689</v>
      </c>
      <c r="K88" s="92"/>
      <c r="L88" s="77" t="s">
        <v>116</v>
      </c>
      <c r="M88" s="76" t="s">
        <v>195</v>
      </c>
      <c r="N88" s="78" t="s">
        <v>116</v>
      </c>
      <c r="O88" s="71">
        <v>0</v>
      </c>
      <c r="P88" s="71">
        <v>0</v>
      </c>
      <c r="Q88" s="79">
        <v>36</v>
      </c>
      <c r="R88" s="79">
        <v>0</v>
      </c>
      <c r="S88" s="71">
        <v>0</v>
      </c>
      <c r="T88" s="79">
        <v>36</v>
      </c>
      <c r="U88" s="87" t="s">
        <v>118</v>
      </c>
      <c r="V88" s="84">
        <f t="shared" si="6"/>
        <v>36</v>
      </c>
      <c r="W88" s="61" t="s">
        <v>119</v>
      </c>
      <c r="X88" s="76" t="s">
        <v>122</v>
      </c>
      <c r="Y88" s="76" t="s">
        <v>121</v>
      </c>
      <c r="Z88" s="76" t="s">
        <v>178</v>
      </c>
      <c r="AA88" s="76" t="s">
        <v>196</v>
      </c>
      <c r="AB88" s="76" t="s">
        <v>539</v>
      </c>
      <c r="AC88" s="76" t="s">
        <v>541</v>
      </c>
      <c r="AD88" s="76" t="s">
        <v>195</v>
      </c>
      <c r="AE88" s="76">
        <v>75640000</v>
      </c>
      <c r="AF88" s="76" t="s">
        <v>96</v>
      </c>
      <c r="AG88" s="82"/>
      <c r="AH88" s="60"/>
      <c r="AI88" s="75" t="s">
        <v>112</v>
      </c>
      <c r="AJ88" s="6" t="s">
        <v>103</v>
      </c>
      <c r="AK88" s="81">
        <v>0</v>
      </c>
      <c r="AL88" s="205" t="s">
        <v>103</v>
      </c>
      <c r="AM88" s="169"/>
      <c r="AN88" s="6"/>
      <c r="AO88" s="120"/>
    </row>
    <row r="89" spans="1:41" s="83" customFormat="1" ht="15" customHeight="1">
      <c r="A89" s="75" t="s">
        <v>112</v>
      </c>
      <c r="B89" s="6" t="s">
        <v>93</v>
      </c>
      <c r="C89" s="76">
        <v>88</v>
      </c>
      <c r="D89" s="76" t="s">
        <v>109</v>
      </c>
      <c r="E89" s="76" t="s">
        <v>105</v>
      </c>
      <c r="F89" s="6" t="str">
        <f t="shared" si="2"/>
        <v>STORAGEINVENTARIO</v>
      </c>
      <c r="G89" s="95" t="s">
        <v>194</v>
      </c>
      <c r="H89" s="6" t="s">
        <v>186</v>
      </c>
      <c r="I89" s="6" t="s">
        <v>584</v>
      </c>
      <c r="J89" s="100">
        <v>45689</v>
      </c>
      <c r="K89" s="92"/>
      <c r="L89" s="77" t="s">
        <v>116</v>
      </c>
      <c r="M89" s="76" t="s">
        <v>195</v>
      </c>
      <c r="N89" s="78" t="s">
        <v>116</v>
      </c>
      <c r="O89" s="71">
        <v>0</v>
      </c>
      <c r="P89" s="71">
        <v>0</v>
      </c>
      <c r="Q89" s="79">
        <v>120</v>
      </c>
      <c r="R89" s="79">
        <v>0</v>
      </c>
      <c r="S89" s="71">
        <v>0</v>
      </c>
      <c r="T89" s="79">
        <v>120</v>
      </c>
      <c r="U89" s="87" t="s">
        <v>118</v>
      </c>
      <c r="V89" s="84">
        <f t="shared" si="6"/>
        <v>120</v>
      </c>
      <c r="W89" s="61" t="s">
        <v>119</v>
      </c>
      <c r="X89" s="76" t="s">
        <v>122</v>
      </c>
      <c r="Y89" s="76" t="s">
        <v>121</v>
      </c>
      <c r="Z89" s="76" t="s">
        <v>178</v>
      </c>
      <c r="AA89" s="76" t="s">
        <v>196</v>
      </c>
      <c r="AB89" s="76" t="s">
        <v>539</v>
      </c>
      <c r="AC89" s="76" t="s">
        <v>541</v>
      </c>
      <c r="AD89" s="76" t="s">
        <v>195</v>
      </c>
      <c r="AE89" s="76">
        <v>75640000</v>
      </c>
      <c r="AF89" s="76" t="s">
        <v>96</v>
      </c>
      <c r="AG89" s="82"/>
      <c r="AH89" s="60"/>
      <c r="AI89" s="75" t="s">
        <v>112</v>
      </c>
      <c r="AJ89" s="6" t="s">
        <v>103</v>
      </c>
      <c r="AK89" s="81">
        <v>0</v>
      </c>
      <c r="AL89" s="205" t="s">
        <v>103</v>
      </c>
      <c r="AM89" s="169"/>
      <c r="AN89" s="6"/>
      <c r="AO89" s="120"/>
    </row>
    <row r="90" spans="1:41" s="83" customFormat="1" ht="15" customHeight="1">
      <c r="A90" s="75" t="s">
        <v>112</v>
      </c>
      <c r="B90" s="6" t="s">
        <v>93</v>
      </c>
      <c r="C90" s="76">
        <v>89</v>
      </c>
      <c r="D90" s="76" t="s">
        <v>109</v>
      </c>
      <c r="E90" s="76" t="s">
        <v>105</v>
      </c>
      <c r="F90" s="6" t="str">
        <f t="shared" si="2"/>
        <v>STORAGEINVENTARIO</v>
      </c>
      <c r="G90" s="95" t="s">
        <v>194</v>
      </c>
      <c r="H90" s="6" t="s">
        <v>187</v>
      </c>
      <c r="I90" s="6" t="s">
        <v>584</v>
      </c>
      <c r="J90" s="100">
        <v>45689</v>
      </c>
      <c r="K90" s="92"/>
      <c r="L90" s="77" t="s">
        <v>116</v>
      </c>
      <c r="M90" s="76" t="s">
        <v>195</v>
      </c>
      <c r="N90" s="78" t="s">
        <v>116</v>
      </c>
      <c r="O90" s="71">
        <v>0</v>
      </c>
      <c r="P90" s="71">
        <v>0</v>
      </c>
      <c r="Q90" s="79">
        <v>60</v>
      </c>
      <c r="R90" s="79">
        <v>0</v>
      </c>
      <c r="S90" s="71">
        <v>0</v>
      </c>
      <c r="T90" s="79">
        <v>60</v>
      </c>
      <c r="U90" s="87" t="s">
        <v>118</v>
      </c>
      <c r="V90" s="84">
        <f t="shared" si="6"/>
        <v>60</v>
      </c>
      <c r="W90" s="61" t="s">
        <v>119</v>
      </c>
      <c r="X90" s="76" t="s">
        <v>122</v>
      </c>
      <c r="Y90" s="76" t="s">
        <v>121</v>
      </c>
      <c r="Z90" s="76" t="s">
        <v>178</v>
      </c>
      <c r="AA90" s="76" t="s">
        <v>196</v>
      </c>
      <c r="AB90" s="76" t="s">
        <v>539</v>
      </c>
      <c r="AC90" s="76" t="s">
        <v>541</v>
      </c>
      <c r="AD90" s="76" t="s">
        <v>195</v>
      </c>
      <c r="AE90" s="76">
        <v>75640000</v>
      </c>
      <c r="AF90" s="76" t="s">
        <v>96</v>
      </c>
      <c r="AG90" s="82"/>
      <c r="AH90" s="60"/>
      <c r="AI90" s="75" t="s">
        <v>112</v>
      </c>
      <c r="AJ90" s="6" t="s">
        <v>103</v>
      </c>
      <c r="AK90" s="81">
        <v>0</v>
      </c>
      <c r="AL90" s="205" t="s">
        <v>103</v>
      </c>
      <c r="AM90" s="169"/>
      <c r="AN90" s="6"/>
      <c r="AO90" s="120"/>
    </row>
    <row r="91" spans="1:41" s="83" customFormat="1" ht="15" customHeight="1">
      <c r="A91" s="75" t="s">
        <v>112</v>
      </c>
      <c r="B91" s="6" t="s">
        <v>93</v>
      </c>
      <c r="C91" s="76">
        <v>90</v>
      </c>
      <c r="D91" s="76" t="s">
        <v>109</v>
      </c>
      <c r="E91" s="76" t="s">
        <v>105</v>
      </c>
      <c r="F91" s="6" t="str">
        <f t="shared" si="2"/>
        <v>STORAGEINVENTARIO</v>
      </c>
      <c r="G91" s="95" t="s">
        <v>194</v>
      </c>
      <c r="H91" s="6" t="s">
        <v>188</v>
      </c>
      <c r="I91" s="6" t="s">
        <v>584</v>
      </c>
      <c r="J91" s="100">
        <v>45689</v>
      </c>
      <c r="K91" s="92"/>
      <c r="L91" s="77" t="s">
        <v>116</v>
      </c>
      <c r="M91" s="76" t="s">
        <v>195</v>
      </c>
      <c r="N91" s="78" t="s">
        <v>116</v>
      </c>
      <c r="O91" s="71">
        <v>0</v>
      </c>
      <c r="P91" s="71">
        <v>0</v>
      </c>
      <c r="Q91" s="79">
        <v>432</v>
      </c>
      <c r="R91" s="79">
        <v>0</v>
      </c>
      <c r="S91" s="71">
        <v>0</v>
      </c>
      <c r="T91" s="79">
        <v>432</v>
      </c>
      <c r="U91" s="87" t="s">
        <v>118</v>
      </c>
      <c r="V91" s="84">
        <f t="shared" si="6"/>
        <v>432</v>
      </c>
      <c r="W91" s="61" t="s">
        <v>119</v>
      </c>
      <c r="X91" s="76" t="s">
        <v>122</v>
      </c>
      <c r="Y91" s="76" t="s">
        <v>121</v>
      </c>
      <c r="Z91" s="76" t="s">
        <v>178</v>
      </c>
      <c r="AA91" s="76" t="s">
        <v>196</v>
      </c>
      <c r="AB91" s="76" t="s">
        <v>539</v>
      </c>
      <c r="AC91" s="76" t="s">
        <v>541</v>
      </c>
      <c r="AD91" s="76" t="s">
        <v>195</v>
      </c>
      <c r="AE91" s="76">
        <v>75640000</v>
      </c>
      <c r="AF91" s="76" t="s">
        <v>96</v>
      </c>
      <c r="AG91" s="82"/>
      <c r="AH91" s="60"/>
      <c r="AI91" s="75" t="s">
        <v>112</v>
      </c>
      <c r="AJ91" s="6" t="s">
        <v>103</v>
      </c>
      <c r="AK91" s="81">
        <v>0</v>
      </c>
      <c r="AL91" s="205" t="s">
        <v>103</v>
      </c>
      <c r="AM91" s="169"/>
      <c r="AN91" s="6"/>
      <c r="AO91" s="120"/>
    </row>
    <row r="92" spans="1:41" s="83" customFormat="1" ht="15" customHeight="1">
      <c r="A92" s="75" t="s">
        <v>112</v>
      </c>
      <c r="B92" s="6" t="s">
        <v>93</v>
      </c>
      <c r="C92" s="76">
        <v>91</v>
      </c>
      <c r="D92" s="76" t="s">
        <v>109</v>
      </c>
      <c r="E92" s="76" t="s">
        <v>105</v>
      </c>
      <c r="F92" s="6" t="str">
        <f t="shared" si="2"/>
        <v>STORAGEINVENTARIO</v>
      </c>
      <c r="G92" s="95" t="s">
        <v>194</v>
      </c>
      <c r="H92" s="6" t="s">
        <v>189</v>
      </c>
      <c r="I92" s="6" t="s">
        <v>584</v>
      </c>
      <c r="J92" s="100">
        <v>45689</v>
      </c>
      <c r="K92" s="92"/>
      <c r="L92" s="77" t="s">
        <v>116</v>
      </c>
      <c r="M92" s="76" t="s">
        <v>195</v>
      </c>
      <c r="N92" s="78" t="s">
        <v>116</v>
      </c>
      <c r="O92" s="71">
        <v>0</v>
      </c>
      <c r="P92" s="71">
        <v>0</v>
      </c>
      <c r="Q92" s="79">
        <v>108</v>
      </c>
      <c r="R92" s="79">
        <v>0</v>
      </c>
      <c r="S92" s="71">
        <v>0</v>
      </c>
      <c r="T92" s="79">
        <v>108</v>
      </c>
      <c r="U92" s="87" t="s">
        <v>118</v>
      </c>
      <c r="V92" s="84">
        <f t="shared" si="6"/>
        <v>108</v>
      </c>
      <c r="W92" s="61" t="s">
        <v>119</v>
      </c>
      <c r="X92" s="76" t="s">
        <v>122</v>
      </c>
      <c r="Y92" s="76" t="s">
        <v>121</v>
      </c>
      <c r="Z92" s="76" t="s">
        <v>178</v>
      </c>
      <c r="AA92" s="76" t="s">
        <v>196</v>
      </c>
      <c r="AB92" s="76" t="s">
        <v>539</v>
      </c>
      <c r="AC92" s="76" t="s">
        <v>541</v>
      </c>
      <c r="AD92" s="76" t="s">
        <v>195</v>
      </c>
      <c r="AE92" s="76">
        <v>75640000</v>
      </c>
      <c r="AF92" s="76" t="s">
        <v>96</v>
      </c>
      <c r="AG92" s="82"/>
      <c r="AH92" s="60"/>
      <c r="AI92" s="75" t="s">
        <v>112</v>
      </c>
      <c r="AJ92" s="6" t="s">
        <v>103</v>
      </c>
      <c r="AK92" s="81">
        <v>0</v>
      </c>
      <c r="AL92" s="205" t="s">
        <v>103</v>
      </c>
      <c r="AM92" s="169"/>
      <c r="AN92" s="6"/>
      <c r="AO92" s="120"/>
    </row>
    <row r="93" spans="1:41" s="83" customFormat="1" ht="15" customHeight="1">
      <c r="A93" s="75" t="s">
        <v>112</v>
      </c>
      <c r="B93" s="6" t="s">
        <v>93</v>
      </c>
      <c r="C93" s="76">
        <v>92</v>
      </c>
      <c r="D93" s="76" t="s">
        <v>109</v>
      </c>
      <c r="E93" s="76" t="s">
        <v>105</v>
      </c>
      <c r="F93" s="6" t="str">
        <f t="shared" si="2"/>
        <v>STORAGEINVENTARIO</v>
      </c>
      <c r="G93" s="95" t="s">
        <v>194</v>
      </c>
      <c r="H93" s="6" t="s">
        <v>190</v>
      </c>
      <c r="I93" s="6" t="s">
        <v>584</v>
      </c>
      <c r="J93" s="100">
        <v>45689</v>
      </c>
      <c r="K93" s="92"/>
      <c r="L93" s="77" t="s">
        <v>116</v>
      </c>
      <c r="M93" s="76" t="s">
        <v>195</v>
      </c>
      <c r="N93" s="78" t="s">
        <v>116</v>
      </c>
      <c r="O93" s="71">
        <v>0</v>
      </c>
      <c r="P93" s="71">
        <v>0</v>
      </c>
      <c r="Q93" s="79">
        <v>84</v>
      </c>
      <c r="R93" s="79">
        <v>0</v>
      </c>
      <c r="S93" s="71">
        <v>0</v>
      </c>
      <c r="T93" s="79">
        <v>84</v>
      </c>
      <c r="U93" s="87" t="s">
        <v>118</v>
      </c>
      <c r="V93" s="84">
        <f t="shared" si="6"/>
        <v>84</v>
      </c>
      <c r="W93" s="61" t="s">
        <v>119</v>
      </c>
      <c r="X93" s="76" t="s">
        <v>122</v>
      </c>
      <c r="Y93" s="76" t="s">
        <v>121</v>
      </c>
      <c r="Z93" s="76" t="s">
        <v>178</v>
      </c>
      <c r="AA93" s="76" t="s">
        <v>196</v>
      </c>
      <c r="AB93" s="76" t="s">
        <v>539</v>
      </c>
      <c r="AC93" s="76" t="s">
        <v>541</v>
      </c>
      <c r="AD93" s="76" t="s">
        <v>195</v>
      </c>
      <c r="AE93" s="76">
        <v>75640000</v>
      </c>
      <c r="AF93" s="76" t="s">
        <v>96</v>
      </c>
      <c r="AG93" s="82"/>
      <c r="AH93" s="60"/>
      <c r="AI93" s="75" t="s">
        <v>112</v>
      </c>
      <c r="AJ93" s="6" t="s">
        <v>103</v>
      </c>
      <c r="AK93" s="81">
        <v>0</v>
      </c>
      <c r="AL93" s="205" t="s">
        <v>103</v>
      </c>
      <c r="AM93" s="169"/>
      <c r="AN93" s="6"/>
      <c r="AO93" s="120"/>
    </row>
    <row r="94" spans="1:41" s="83" customFormat="1" ht="15" customHeight="1">
      <c r="A94" s="75" t="s">
        <v>112</v>
      </c>
      <c r="B94" s="6" t="s">
        <v>93</v>
      </c>
      <c r="C94" s="76">
        <v>93</v>
      </c>
      <c r="D94" s="76" t="s">
        <v>109</v>
      </c>
      <c r="E94" s="76" t="s">
        <v>105</v>
      </c>
      <c r="F94" s="6" t="str">
        <f t="shared" si="2"/>
        <v>STORAGEINVENTARIO</v>
      </c>
      <c r="G94" s="95" t="s">
        <v>194</v>
      </c>
      <c r="H94" s="6" t="s">
        <v>191</v>
      </c>
      <c r="I94" s="6" t="s">
        <v>584</v>
      </c>
      <c r="J94" s="100">
        <v>45689</v>
      </c>
      <c r="K94" s="92"/>
      <c r="L94" s="77" t="s">
        <v>116</v>
      </c>
      <c r="M94" s="76" t="s">
        <v>195</v>
      </c>
      <c r="N94" s="78" t="s">
        <v>116</v>
      </c>
      <c r="O94" s="71">
        <v>0</v>
      </c>
      <c r="P94" s="71">
        <v>0</v>
      </c>
      <c r="Q94" s="79">
        <v>120</v>
      </c>
      <c r="R94" s="79">
        <v>0</v>
      </c>
      <c r="S94" s="71">
        <v>0</v>
      </c>
      <c r="T94" s="79">
        <v>120</v>
      </c>
      <c r="U94" s="87" t="s">
        <v>118</v>
      </c>
      <c r="V94" s="84">
        <f t="shared" si="6"/>
        <v>120</v>
      </c>
      <c r="W94" s="61" t="s">
        <v>119</v>
      </c>
      <c r="X94" s="76" t="s">
        <v>122</v>
      </c>
      <c r="Y94" s="76" t="s">
        <v>121</v>
      </c>
      <c r="Z94" s="76" t="s">
        <v>178</v>
      </c>
      <c r="AA94" s="76" t="s">
        <v>196</v>
      </c>
      <c r="AB94" s="76" t="s">
        <v>539</v>
      </c>
      <c r="AC94" s="76" t="s">
        <v>541</v>
      </c>
      <c r="AD94" s="76" t="s">
        <v>195</v>
      </c>
      <c r="AE94" s="76">
        <v>75640000</v>
      </c>
      <c r="AF94" s="76" t="s">
        <v>96</v>
      </c>
      <c r="AG94" s="82"/>
      <c r="AH94" s="60"/>
      <c r="AI94" s="75" t="s">
        <v>112</v>
      </c>
      <c r="AJ94" s="6" t="s">
        <v>103</v>
      </c>
      <c r="AK94" s="81">
        <v>0</v>
      </c>
      <c r="AL94" s="205" t="s">
        <v>103</v>
      </c>
      <c r="AM94" s="169"/>
      <c r="AN94" s="6"/>
      <c r="AO94" s="120"/>
    </row>
    <row r="95" spans="1:41" s="83" customFormat="1" ht="15" customHeight="1">
      <c r="A95" s="75" t="s">
        <v>112</v>
      </c>
      <c r="B95" s="6" t="s">
        <v>93</v>
      </c>
      <c r="C95" s="76">
        <v>94</v>
      </c>
      <c r="D95" s="76" t="s">
        <v>109</v>
      </c>
      <c r="E95" s="76" t="s">
        <v>105</v>
      </c>
      <c r="F95" s="6" t="str">
        <f t="shared" si="2"/>
        <v>STORAGEINVENTARIO</v>
      </c>
      <c r="G95" s="95" t="s">
        <v>194</v>
      </c>
      <c r="H95" s="6" t="s">
        <v>192</v>
      </c>
      <c r="I95" s="6" t="s">
        <v>584</v>
      </c>
      <c r="J95" s="100">
        <v>45689</v>
      </c>
      <c r="K95" s="92"/>
      <c r="L95" s="77" t="s">
        <v>116</v>
      </c>
      <c r="M95" s="76" t="s">
        <v>195</v>
      </c>
      <c r="N95" s="78" t="s">
        <v>116</v>
      </c>
      <c r="O95" s="71">
        <v>0</v>
      </c>
      <c r="P95" s="71">
        <v>0</v>
      </c>
      <c r="Q95" s="79">
        <v>72</v>
      </c>
      <c r="R95" s="79">
        <v>0</v>
      </c>
      <c r="S95" s="71">
        <v>0</v>
      </c>
      <c r="T95" s="79">
        <v>72</v>
      </c>
      <c r="U95" s="87" t="s">
        <v>118</v>
      </c>
      <c r="V95" s="84">
        <f t="shared" si="6"/>
        <v>72</v>
      </c>
      <c r="W95" s="61" t="s">
        <v>119</v>
      </c>
      <c r="X95" s="76" t="s">
        <v>122</v>
      </c>
      <c r="Y95" s="76" t="s">
        <v>121</v>
      </c>
      <c r="Z95" s="76" t="s">
        <v>178</v>
      </c>
      <c r="AA95" s="76" t="s">
        <v>196</v>
      </c>
      <c r="AB95" s="76" t="s">
        <v>539</v>
      </c>
      <c r="AC95" s="76" t="s">
        <v>541</v>
      </c>
      <c r="AD95" s="76" t="s">
        <v>195</v>
      </c>
      <c r="AE95" s="76">
        <v>75640000</v>
      </c>
      <c r="AF95" s="76" t="s">
        <v>96</v>
      </c>
      <c r="AG95" s="82"/>
      <c r="AH95" s="60"/>
      <c r="AI95" s="75" t="s">
        <v>112</v>
      </c>
      <c r="AJ95" s="6" t="s">
        <v>103</v>
      </c>
      <c r="AK95" s="81">
        <v>0</v>
      </c>
      <c r="AL95" s="205" t="s">
        <v>103</v>
      </c>
      <c r="AM95" s="169"/>
      <c r="AN95" s="6"/>
      <c r="AO95" s="120"/>
    </row>
    <row r="96" spans="1:41" s="83" customFormat="1" ht="15" customHeight="1">
      <c r="A96" s="75" t="s">
        <v>112</v>
      </c>
      <c r="B96" s="6" t="s">
        <v>93</v>
      </c>
      <c r="C96" s="76">
        <v>95</v>
      </c>
      <c r="D96" s="76" t="s">
        <v>109</v>
      </c>
      <c r="E96" s="76" t="s">
        <v>105</v>
      </c>
      <c r="F96" s="6" t="str">
        <f t="shared" si="2"/>
        <v>STORAGEINVENTARIO</v>
      </c>
      <c r="G96" s="95" t="s">
        <v>194</v>
      </c>
      <c r="H96" s="6" t="s">
        <v>193</v>
      </c>
      <c r="I96" s="6" t="s">
        <v>584</v>
      </c>
      <c r="J96" s="100">
        <v>45689</v>
      </c>
      <c r="K96" s="92"/>
      <c r="L96" s="77" t="s">
        <v>116</v>
      </c>
      <c r="M96" s="76" t="s">
        <v>195</v>
      </c>
      <c r="N96" s="78" t="s">
        <v>116</v>
      </c>
      <c r="O96" s="71">
        <v>0</v>
      </c>
      <c r="P96" s="71">
        <v>0</v>
      </c>
      <c r="Q96" s="79">
        <v>132</v>
      </c>
      <c r="R96" s="79">
        <v>0</v>
      </c>
      <c r="S96" s="71">
        <v>0</v>
      </c>
      <c r="T96" s="79">
        <v>132</v>
      </c>
      <c r="U96" s="87" t="s">
        <v>118</v>
      </c>
      <c r="V96" s="84">
        <f t="shared" si="6"/>
        <v>132</v>
      </c>
      <c r="W96" s="61" t="s">
        <v>119</v>
      </c>
      <c r="X96" s="76" t="s">
        <v>122</v>
      </c>
      <c r="Y96" s="76" t="s">
        <v>121</v>
      </c>
      <c r="Z96" s="76" t="s">
        <v>178</v>
      </c>
      <c r="AA96" s="76" t="s">
        <v>196</v>
      </c>
      <c r="AB96" s="76" t="s">
        <v>539</v>
      </c>
      <c r="AC96" s="76" t="s">
        <v>541</v>
      </c>
      <c r="AD96" s="76" t="s">
        <v>195</v>
      </c>
      <c r="AE96" s="76">
        <v>75640000</v>
      </c>
      <c r="AF96" s="76" t="s">
        <v>96</v>
      </c>
      <c r="AG96" s="82"/>
      <c r="AH96" s="60"/>
      <c r="AI96" s="75" t="s">
        <v>112</v>
      </c>
      <c r="AJ96" s="6" t="s">
        <v>103</v>
      </c>
      <c r="AK96" s="81">
        <v>0</v>
      </c>
      <c r="AL96" s="205" t="s">
        <v>103</v>
      </c>
      <c r="AM96" s="169"/>
      <c r="AN96" s="6"/>
      <c r="AO96" s="120"/>
    </row>
    <row r="97" spans="1:41" s="83" customFormat="1" ht="15" customHeight="1">
      <c r="A97" s="75" t="s">
        <v>112</v>
      </c>
      <c r="B97" s="6" t="s">
        <v>93</v>
      </c>
      <c r="C97" s="76">
        <v>96</v>
      </c>
      <c r="D97" s="76" t="s">
        <v>97</v>
      </c>
      <c r="E97" s="6" t="s">
        <v>2135</v>
      </c>
      <c r="F97" s="6" t="str">
        <f t="shared" si="2"/>
        <v>FreightFG-R-2064LE25.M19</v>
      </c>
      <c r="G97" s="95" t="s">
        <v>197</v>
      </c>
      <c r="H97" s="99">
        <v>53748</v>
      </c>
      <c r="I97" s="6" t="s">
        <v>584</v>
      </c>
      <c r="J97" s="100">
        <v>46024</v>
      </c>
      <c r="K97" s="100" t="s">
        <v>198</v>
      </c>
      <c r="L97" s="77" t="s">
        <v>116</v>
      </c>
      <c r="M97" s="76" t="s">
        <v>195</v>
      </c>
      <c r="N97" s="76">
        <v>553902</v>
      </c>
      <c r="O97" s="71">
        <v>0</v>
      </c>
      <c r="P97" s="71">
        <v>0</v>
      </c>
      <c r="Q97" s="79">
        <v>5175</v>
      </c>
      <c r="R97" s="79">
        <v>0</v>
      </c>
      <c r="S97" s="71">
        <v>0</v>
      </c>
      <c r="T97" s="79">
        <v>5175</v>
      </c>
      <c r="U97" s="87" t="s">
        <v>118</v>
      </c>
      <c r="V97" s="84">
        <f t="shared" si="6"/>
        <v>5175</v>
      </c>
      <c r="W97" s="61">
        <v>45992</v>
      </c>
      <c r="X97" s="76" t="s">
        <v>230</v>
      </c>
      <c r="Y97" s="76" t="s">
        <v>178</v>
      </c>
      <c r="Z97" s="76" t="s">
        <v>178</v>
      </c>
      <c r="AA97" s="76" t="s">
        <v>231</v>
      </c>
      <c r="AB97" s="76" t="s">
        <v>539</v>
      </c>
      <c r="AC97" s="76" t="s">
        <v>541</v>
      </c>
      <c r="AD97" s="76" t="s">
        <v>195</v>
      </c>
      <c r="AE97" s="76" t="s">
        <v>547</v>
      </c>
      <c r="AF97" s="76" t="s">
        <v>96</v>
      </c>
      <c r="AG97" s="82"/>
      <c r="AH97" s="60"/>
      <c r="AI97" s="75" t="s">
        <v>112</v>
      </c>
      <c r="AJ97" s="6" t="s">
        <v>103</v>
      </c>
      <c r="AK97" s="81">
        <v>0</v>
      </c>
      <c r="AL97" s="205" t="s">
        <v>103</v>
      </c>
      <c r="AM97" s="169"/>
      <c r="AN97" s="6"/>
      <c r="AO97" s="120"/>
    </row>
    <row r="98" spans="1:41" s="83" customFormat="1" ht="15" customHeight="1">
      <c r="A98" s="75" t="s">
        <v>112</v>
      </c>
      <c r="B98" s="6" t="s">
        <v>93</v>
      </c>
      <c r="C98" s="76">
        <v>97</v>
      </c>
      <c r="D98" s="76" t="s">
        <v>97</v>
      </c>
      <c r="E98" s="6" t="s">
        <v>2135</v>
      </c>
      <c r="F98" s="6" t="str">
        <f t="shared" si="2"/>
        <v>FreightFG-R-2065LE25.M19</v>
      </c>
      <c r="G98" s="95" t="s">
        <v>199</v>
      </c>
      <c r="H98" s="99">
        <v>53749</v>
      </c>
      <c r="I98" s="6" t="s">
        <v>584</v>
      </c>
      <c r="J98" s="100">
        <v>46024</v>
      </c>
      <c r="K98" s="100" t="s">
        <v>198</v>
      </c>
      <c r="L98" s="77" t="s">
        <v>116</v>
      </c>
      <c r="M98" s="76" t="s">
        <v>195</v>
      </c>
      <c r="N98" s="76" t="s">
        <v>200</v>
      </c>
      <c r="O98" s="71">
        <v>0</v>
      </c>
      <c r="P98" s="71">
        <v>0</v>
      </c>
      <c r="Q98" s="79">
        <v>5645</v>
      </c>
      <c r="R98" s="79">
        <v>0</v>
      </c>
      <c r="S98" s="71">
        <v>0</v>
      </c>
      <c r="T98" s="79">
        <v>5645</v>
      </c>
      <c r="U98" s="87" t="s">
        <v>118</v>
      </c>
      <c r="V98" s="84">
        <f t="shared" si="6"/>
        <v>5645</v>
      </c>
      <c r="W98" s="61">
        <v>45993</v>
      </c>
      <c r="X98" s="76" t="s">
        <v>230</v>
      </c>
      <c r="Y98" s="76" t="s">
        <v>178</v>
      </c>
      <c r="Z98" s="76" t="s">
        <v>178</v>
      </c>
      <c r="AA98" s="76" t="s">
        <v>232</v>
      </c>
      <c r="AB98" s="76" t="s">
        <v>539</v>
      </c>
      <c r="AC98" s="76" t="s">
        <v>541</v>
      </c>
      <c r="AD98" s="76" t="s">
        <v>195</v>
      </c>
      <c r="AE98" s="76" t="s">
        <v>547</v>
      </c>
      <c r="AF98" s="76" t="s">
        <v>96</v>
      </c>
      <c r="AG98" s="82"/>
      <c r="AH98" s="60"/>
      <c r="AI98" s="75" t="s">
        <v>112</v>
      </c>
      <c r="AJ98" s="6" t="s">
        <v>103</v>
      </c>
      <c r="AK98" s="81">
        <v>0</v>
      </c>
      <c r="AL98" s="205" t="s">
        <v>103</v>
      </c>
      <c r="AM98" s="169"/>
      <c r="AN98" s="6"/>
      <c r="AO98" s="120"/>
    </row>
    <row r="99" spans="1:41" s="83" customFormat="1" ht="15" customHeight="1">
      <c r="A99" s="75" t="s">
        <v>112</v>
      </c>
      <c r="B99" s="6" t="s">
        <v>93</v>
      </c>
      <c r="C99" s="76">
        <v>98</v>
      </c>
      <c r="D99" s="76" t="s">
        <v>97</v>
      </c>
      <c r="E99" s="6" t="s">
        <v>2135</v>
      </c>
      <c r="F99" s="6" t="str">
        <f t="shared" si="2"/>
        <v>FreightFG-R-2070LE25.M19</v>
      </c>
      <c r="G99" s="95" t="s">
        <v>201</v>
      </c>
      <c r="H99" s="99">
        <v>53750</v>
      </c>
      <c r="I99" s="6" t="s">
        <v>584</v>
      </c>
      <c r="J99" s="100">
        <v>46024</v>
      </c>
      <c r="K99" s="100" t="s">
        <v>198</v>
      </c>
      <c r="L99" s="77" t="s">
        <v>116</v>
      </c>
      <c r="M99" s="76" t="s">
        <v>195</v>
      </c>
      <c r="N99" s="76">
        <v>5307955</v>
      </c>
      <c r="O99" s="71">
        <v>0</v>
      </c>
      <c r="P99" s="71">
        <v>0</v>
      </c>
      <c r="Q99" s="79">
        <v>4997</v>
      </c>
      <c r="R99" s="79">
        <v>0</v>
      </c>
      <c r="S99" s="71">
        <v>0</v>
      </c>
      <c r="T99" s="79">
        <v>4997</v>
      </c>
      <c r="U99" s="87" t="s">
        <v>118</v>
      </c>
      <c r="V99" s="84">
        <f t="shared" si="6"/>
        <v>4997</v>
      </c>
      <c r="W99" s="61">
        <v>45994</v>
      </c>
      <c r="X99" s="76" t="s">
        <v>230</v>
      </c>
      <c r="Y99" s="76" t="s">
        <v>178</v>
      </c>
      <c r="Z99" s="76" t="s">
        <v>178</v>
      </c>
      <c r="AA99" s="76" t="s">
        <v>231</v>
      </c>
      <c r="AB99" s="76" t="s">
        <v>539</v>
      </c>
      <c r="AC99" s="76" t="s">
        <v>541</v>
      </c>
      <c r="AD99" s="76" t="s">
        <v>195</v>
      </c>
      <c r="AE99" s="76" t="s">
        <v>547</v>
      </c>
      <c r="AF99" s="76" t="s">
        <v>96</v>
      </c>
      <c r="AG99" s="82"/>
      <c r="AH99" s="60"/>
      <c r="AI99" s="75" t="s">
        <v>112</v>
      </c>
      <c r="AJ99" s="6" t="s">
        <v>103</v>
      </c>
      <c r="AK99" s="81">
        <v>0</v>
      </c>
      <c r="AL99" s="205" t="s">
        <v>103</v>
      </c>
      <c r="AM99" s="169"/>
      <c r="AN99" s="6"/>
      <c r="AO99" s="120"/>
    </row>
    <row r="100" spans="1:41" s="83" customFormat="1" ht="15" customHeight="1">
      <c r="A100" s="75" t="s">
        <v>112</v>
      </c>
      <c r="B100" s="6" t="s">
        <v>93</v>
      </c>
      <c r="C100" s="76">
        <v>99</v>
      </c>
      <c r="D100" s="76" t="s">
        <v>97</v>
      </c>
      <c r="E100" s="6" t="s">
        <v>2135</v>
      </c>
      <c r="F100" s="6" t="str">
        <f t="shared" si="2"/>
        <v>FreightFG-R-2066LE25.M19</v>
      </c>
      <c r="G100" s="95" t="s">
        <v>202</v>
      </c>
      <c r="H100" s="99">
        <v>53751</v>
      </c>
      <c r="I100" s="6" t="s">
        <v>584</v>
      </c>
      <c r="J100" s="100">
        <v>46024</v>
      </c>
      <c r="K100" s="100" t="s">
        <v>198</v>
      </c>
      <c r="L100" s="77" t="s">
        <v>116</v>
      </c>
      <c r="M100" s="76" t="s">
        <v>195</v>
      </c>
      <c r="N100" s="76" t="s">
        <v>203</v>
      </c>
      <c r="O100" s="71">
        <v>0</v>
      </c>
      <c r="P100" s="71">
        <v>0</v>
      </c>
      <c r="Q100" s="79">
        <v>7945</v>
      </c>
      <c r="R100" s="79">
        <v>0</v>
      </c>
      <c r="S100" s="71">
        <v>0</v>
      </c>
      <c r="T100" s="79">
        <v>7945</v>
      </c>
      <c r="U100" s="87" t="s">
        <v>118</v>
      </c>
      <c r="V100" s="84">
        <f t="shared" si="6"/>
        <v>7945</v>
      </c>
      <c r="W100" s="61">
        <v>45994</v>
      </c>
      <c r="X100" s="76" t="s">
        <v>230</v>
      </c>
      <c r="Y100" s="76" t="s">
        <v>178</v>
      </c>
      <c r="Z100" s="76" t="s">
        <v>178</v>
      </c>
      <c r="AA100" s="76" t="s">
        <v>232</v>
      </c>
      <c r="AB100" s="76" t="s">
        <v>539</v>
      </c>
      <c r="AC100" s="76" t="s">
        <v>541</v>
      </c>
      <c r="AD100" s="76" t="s">
        <v>195</v>
      </c>
      <c r="AE100" s="76" t="s">
        <v>547</v>
      </c>
      <c r="AF100" s="76" t="s">
        <v>96</v>
      </c>
      <c r="AG100" s="82"/>
      <c r="AH100" s="60"/>
      <c r="AI100" s="75" t="s">
        <v>112</v>
      </c>
      <c r="AJ100" s="6" t="s">
        <v>103</v>
      </c>
      <c r="AK100" s="81">
        <v>0</v>
      </c>
      <c r="AL100" s="205" t="s">
        <v>103</v>
      </c>
      <c r="AM100" s="169"/>
      <c r="AN100" s="6"/>
      <c r="AO100" s="120"/>
    </row>
    <row r="101" spans="1:41" s="83" customFormat="1" ht="15" customHeight="1">
      <c r="A101" s="75" t="s">
        <v>112</v>
      </c>
      <c r="B101" s="6" t="s">
        <v>93</v>
      </c>
      <c r="C101" s="76">
        <v>100</v>
      </c>
      <c r="D101" s="76" t="s">
        <v>97</v>
      </c>
      <c r="E101" s="6" t="s">
        <v>2135</v>
      </c>
      <c r="F101" s="6" t="str">
        <f t="shared" si="2"/>
        <v>FreightFG-R-2067LE25.M01</v>
      </c>
      <c r="G101" s="95" t="s">
        <v>204</v>
      </c>
      <c r="H101" s="99">
        <v>53752</v>
      </c>
      <c r="I101" s="6" t="s">
        <v>584</v>
      </c>
      <c r="J101" s="100">
        <v>46024</v>
      </c>
      <c r="K101" s="100" t="s">
        <v>198</v>
      </c>
      <c r="L101" s="77" t="s">
        <v>116</v>
      </c>
      <c r="M101" s="76" t="s">
        <v>195</v>
      </c>
      <c r="N101" s="76">
        <v>553899</v>
      </c>
      <c r="O101" s="71">
        <v>0</v>
      </c>
      <c r="P101" s="71">
        <v>0</v>
      </c>
      <c r="Q101" s="79">
        <v>4345</v>
      </c>
      <c r="R101" s="79">
        <v>0</v>
      </c>
      <c r="S101" s="71">
        <v>0</v>
      </c>
      <c r="T101" s="79">
        <v>4345</v>
      </c>
      <c r="U101" s="87" t="s">
        <v>118</v>
      </c>
      <c r="V101" s="84">
        <f t="shared" si="6"/>
        <v>4345</v>
      </c>
      <c r="W101" s="61">
        <v>45997</v>
      </c>
      <c r="X101" s="76" t="s">
        <v>230</v>
      </c>
      <c r="Y101" s="76" t="s">
        <v>178</v>
      </c>
      <c r="Z101" s="76" t="s">
        <v>178</v>
      </c>
      <c r="AA101" s="76" t="s">
        <v>109</v>
      </c>
      <c r="AB101" s="76" t="s">
        <v>542</v>
      </c>
      <c r="AC101" s="76" t="s">
        <v>541</v>
      </c>
      <c r="AD101" s="76" t="s">
        <v>195</v>
      </c>
      <c r="AE101" s="76" t="s">
        <v>547</v>
      </c>
      <c r="AF101" s="76" t="s">
        <v>96</v>
      </c>
      <c r="AG101" s="82"/>
      <c r="AH101" s="60"/>
      <c r="AI101" s="75" t="s">
        <v>112</v>
      </c>
      <c r="AJ101" s="6" t="s">
        <v>103</v>
      </c>
      <c r="AK101" s="81">
        <v>0</v>
      </c>
      <c r="AL101" s="205" t="s">
        <v>103</v>
      </c>
      <c r="AM101" s="169"/>
      <c r="AN101" s="6"/>
      <c r="AO101" s="120"/>
    </row>
    <row r="102" spans="1:41" s="83" customFormat="1" ht="15" customHeight="1">
      <c r="A102" s="75" t="s">
        <v>112</v>
      </c>
      <c r="B102" s="6" t="s">
        <v>93</v>
      </c>
      <c r="C102" s="76">
        <v>101</v>
      </c>
      <c r="D102" s="76" t="s">
        <v>97</v>
      </c>
      <c r="E102" s="6" t="s">
        <v>2135</v>
      </c>
      <c r="F102" s="6" t="str">
        <f t="shared" si="2"/>
        <v>FreightFG-R-2068LE25.M19</v>
      </c>
      <c r="G102" s="95" t="s">
        <v>205</v>
      </c>
      <c r="H102" s="99">
        <v>53753</v>
      </c>
      <c r="I102" s="6" t="s">
        <v>584</v>
      </c>
      <c r="J102" s="100">
        <v>46024</v>
      </c>
      <c r="K102" s="100" t="s">
        <v>198</v>
      </c>
      <c r="L102" s="77" t="s">
        <v>116</v>
      </c>
      <c r="M102" s="76" t="s">
        <v>195</v>
      </c>
      <c r="N102" s="76">
        <v>5182950</v>
      </c>
      <c r="O102" s="71">
        <v>0</v>
      </c>
      <c r="P102" s="71">
        <v>0</v>
      </c>
      <c r="Q102" s="79">
        <v>8245</v>
      </c>
      <c r="R102" s="79">
        <v>0</v>
      </c>
      <c r="S102" s="71">
        <v>0</v>
      </c>
      <c r="T102" s="79">
        <v>8245</v>
      </c>
      <c r="U102" s="87" t="s">
        <v>118</v>
      </c>
      <c r="V102" s="84">
        <f t="shared" si="6"/>
        <v>8245</v>
      </c>
      <c r="W102" s="61">
        <v>45997</v>
      </c>
      <c r="X102" s="76" t="s">
        <v>230</v>
      </c>
      <c r="Y102" s="76" t="s">
        <v>178</v>
      </c>
      <c r="Z102" s="76" t="s">
        <v>178</v>
      </c>
      <c r="AA102" s="76" t="s">
        <v>232</v>
      </c>
      <c r="AB102" s="76" t="s">
        <v>539</v>
      </c>
      <c r="AC102" s="76" t="s">
        <v>541</v>
      </c>
      <c r="AD102" s="76" t="s">
        <v>195</v>
      </c>
      <c r="AE102" s="76" t="s">
        <v>547</v>
      </c>
      <c r="AF102" s="76" t="s">
        <v>96</v>
      </c>
      <c r="AG102" s="82"/>
      <c r="AH102" s="60"/>
      <c r="AI102" s="75" t="s">
        <v>112</v>
      </c>
      <c r="AJ102" s="6" t="s">
        <v>103</v>
      </c>
      <c r="AK102" s="81">
        <v>0</v>
      </c>
      <c r="AL102" s="205" t="s">
        <v>103</v>
      </c>
      <c r="AM102" s="169"/>
      <c r="AN102" s="6"/>
      <c r="AO102" s="120"/>
    </row>
    <row r="103" spans="1:41" s="83" customFormat="1" ht="15" customHeight="1">
      <c r="A103" s="75" t="s">
        <v>112</v>
      </c>
      <c r="B103" s="6" t="s">
        <v>93</v>
      </c>
      <c r="C103" s="76">
        <v>102</v>
      </c>
      <c r="D103" s="76" t="s">
        <v>97</v>
      </c>
      <c r="E103" s="6" t="s">
        <v>2135</v>
      </c>
      <c r="F103" s="6" t="str">
        <f t="shared" si="2"/>
        <v>FreightFG-R-2069LE25.M19</v>
      </c>
      <c r="G103" s="95" t="s">
        <v>206</v>
      </c>
      <c r="H103" s="99">
        <v>53754</v>
      </c>
      <c r="I103" s="6" t="s">
        <v>584</v>
      </c>
      <c r="J103" s="100">
        <v>46024</v>
      </c>
      <c r="K103" s="100" t="s">
        <v>198</v>
      </c>
      <c r="L103" s="77" t="s">
        <v>116</v>
      </c>
      <c r="M103" s="76" t="s">
        <v>195</v>
      </c>
      <c r="N103" s="76">
        <v>5182221</v>
      </c>
      <c r="O103" s="71">
        <v>0</v>
      </c>
      <c r="P103" s="71">
        <v>0</v>
      </c>
      <c r="Q103" s="79">
        <v>4997</v>
      </c>
      <c r="R103" s="79">
        <v>0</v>
      </c>
      <c r="S103" s="71">
        <v>0</v>
      </c>
      <c r="T103" s="79">
        <v>4997</v>
      </c>
      <c r="U103" s="87" t="s">
        <v>118</v>
      </c>
      <c r="V103" s="84">
        <f t="shared" si="6"/>
        <v>4997</v>
      </c>
      <c r="W103" s="61">
        <v>45997</v>
      </c>
      <c r="X103" s="76" t="s">
        <v>230</v>
      </c>
      <c r="Y103" s="76" t="s">
        <v>178</v>
      </c>
      <c r="Z103" s="76" t="s">
        <v>178</v>
      </c>
      <c r="AA103" s="76" t="s">
        <v>231</v>
      </c>
      <c r="AB103" s="76" t="s">
        <v>539</v>
      </c>
      <c r="AC103" s="76" t="s">
        <v>541</v>
      </c>
      <c r="AD103" s="76" t="s">
        <v>195</v>
      </c>
      <c r="AE103" s="76" t="s">
        <v>547</v>
      </c>
      <c r="AF103" s="76" t="s">
        <v>96</v>
      </c>
      <c r="AG103" s="82"/>
      <c r="AH103" s="60"/>
      <c r="AI103" s="75" t="s">
        <v>112</v>
      </c>
      <c r="AJ103" s="6" t="s">
        <v>103</v>
      </c>
      <c r="AK103" s="81">
        <v>0</v>
      </c>
      <c r="AL103" s="205" t="s">
        <v>103</v>
      </c>
      <c r="AM103" s="169"/>
      <c r="AN103" s="6"/>
      <c r="AO103" s="120"/>
    </row>
    <row r="104" spans="1:41" s="83" customFormat="1" ht="15" customHeight="1">
      <c r="A104" s="75" t="s">
        <v>112</v>
      </c>
      <c r="B104" s="6" t="s">
        <v>93</v>
      </c>
      <c r="C104" s="76">
        <v>103</v>
      </c>
      <c r="D104" s="76" t="s">
        <v>97</v>
      </c>
      <c r="E104" s="6" t="s">
        <v>2135</v>
      </c>
      <c r="F104" s="6" t="str">
        <f t="shared" si="2"/>
        <v>FreightFG-R-2073LE25.M19</v>
      </c>
      <c r="G104" s="95" t="s">
        <v>207</v>
      </c>
      <c r="H104" s="99">
        <v>54034</v>
      </c>
      <c r="I104" s="6" t="s">
        <v>584</v>
      </c>
      <c r="J104" s="100">
        <v>46024</v>
      </c>
      <c r="K104" s="100" t="s">
        <v>208</v>
      </c>
      <c r="L104" s="77" t="s">
        <v>116</v>
      </c>
      <c r="M104" s="76" t="s">
        <v>195</v>
      </c>
      <c r="N104" s="76">
        <v>553888</v>
      </c>
      <c r="O104" s="71">
        <v>0</v>
      </c>
      <c r="P104" s="71">
        <v>0</v>
      </c>
      <c r="Q104" s="79">
        <v>7650</v>
      </c>
      <c r="R104" s="79">
        <v>0</v>
      </c>
      <c r="S104" s="71">
        <v>0</v>
      </c>
      <c r="T104" s="79">
        <v>7650</v>
      </c>
      <c r="U104" s="87" t="s">
        <v>118</v>
      </c>
      <c r="V104" s="84">
        <f t="shared" si="6"/>
        <v>7650</v>
      </c>
      <c r="W104" s="61">
        <v>46000</v>
      </c>
      <c r="X104" s="76" t="s">
        <v>230</v>
      </c>
      <c r="Y104" s="76" t="s">
        <v>178</v>
      </c>
      <c r="Z104" s="76" t="s">
        <v>178</v>
      </c>
      <c r="AA104" s="76" t="s">
        <v>232</v>
      </c>
      <c r="AB104" s="76" t="s">
        <v>539</v>
      </c>
      <c r="AC104" s="76" t="s">
        <v>541</v>
      </c>
      <c r="AD104" s="76" t="s">
        <v>195</v>
      </c>
      <c r="AE104" s="76" t="s">
        <v>547</v>
      </c>
      <c r="AF104" s="76" t="s">
        <v>96</v>
      </c>
      <c r="AG104" s="82"/>
      <c r="AH104" s="60"/>
      <c r="AI104" s="75" t="s">
        <v>112</v>
      </c>
      <c r="AJ104" s="6" t="s">
        <v>103</v>
      </c>
      <c r="AK104" s="81">
        <v>0</v>
      </c>
      <c r="AL104" s="205" t="s">
        <v>103</v>
      </c>
      <c r="AM104" s="169"/>
      <c r="AN104" s="6"/>
      <c r="AO104" s="120"/>
    </row>
    <row r="105" spans="1:41" s="83" customFormat="1" ht="15" customHeight="1">
      <c r="A105" s="75" t="s">
        <v>112</v>
      </c>
      <c r="B105" s="6" t="s">
        <v>93</v>
      </c>
      <c r="C105" s="76">
        <v>104</v>
      </c>
      <c r="D105" s="76" t="s">
        <v>97</v>
      </c>
      <c r="E105" s="6" t="s">
        <v>2135</v>
      </c>
      <c r="F105" s="6" t="str">
        <f t="shared" si="2"/>
        <v>FreightFG-R-2079LE25.M19</v>
      </c>
      <c r="G105" s="95" t="s">
        <v>209</v>
      </c>
      <c r="H105" s="99">
        <v>54035</v>
      </c>
      <c r="I105" s="6" t="s">
        <v>584</v>
      </c>
      <c r="J105" s="100">
        <v>46024</v>
      </c>
      <c r="K105" s="100" t="s">
        <v>208</v>
      </c>
      <c r="L105" s="77" t="s">
        <v>116</v>
      </c>
      <c r="M105" s="76" t="s">
        <v>195</v>
      </c>
      <c r="N105" s="76">
        <v>5182314</v>
      </c>
      <c r="O105" s="71">
        <v>0</v>
      </c>
      <c r="P105" s="71">
        <v>0</v>
      </c>
      <c r="Q105" s="79">
        <v>5175</v>
      </c>
      <c r="R105" s="79">
        <v>0</v>
      </c>
      <c r="S105" s="71">
        <v>0</v>
      </c>
      <c r="T105" s="79">
        <v>5175</v>
      </c>
      <c r="U105" s="87" t="s">
        <v>118</v>
      </c>
      <c r="V105" s="84">
        <f t="shared" si="6"/>
        <v>5175</v>
      </c>
      <c r="W105" s="61">
        <v>46001</v>
      </c>
      <c r="X105" s="76" t="s">
        <v>230</v>
      </c>
      <c r="Y105" s="76" t="s">
        <v>178</v>
      </c>
      <c r="Z105" s="76" t="s">
        <v>178</v>
      </c>
      <c r="AA105" s="76" t="s">
        <v>231</v>
      </c>
      <c r="AB105" s="76" t="s">
        <v>539</v>
      </c>
      <c r="AC105" s="76" t="s">
        <v>541</v>
      </c>
      <c r="AD105" s="76" t="s">
        <v>195</v>
      </c>
      <c r="AE105" s="76" t="s">
        <v>547</v>
      </c>
      <c r="AF105" s="76" t="s">
        <v>96</v>
      </c>
      <c r="AG105" s="82"/>
      <c r="AH105" s="60"/>
      <c r="AI105" s="75" t="s">
        <v>112</v>
      </c>
      <c r="AJ105" s="6" t="s">
        <v>103</v>
      </c>
      <c r="AK105" s="81">
        <v>0</v>
      </c>
      <c r="AL105" s="205" t="s">
        <v>103</v>
      </c>
      <c r="AM105" s="169"/>
      <c r="AN105" s="6"/>
      <c r="AO105" s="120"/>
    </row>
    <row r="106" spans="1:41" s="83" customFormat="1" ht="15" customHeight="1">
      <c r="A106" s="75" t="s">
        <v>112</v>
      </c>
      <c r="B106" s="6" t="s">
        <v>93</v>
      </c>
      <c r="C106" s="76">
        <v>105</v>
      </c>
      <c r="D106" s="76" t="s">
        <v>97</v>
      </c>
      <c r="E106" s="6" t="s">
        <v>2135</v>
      </c>
      <c r="F106" s="6" t="str">
        <f t="shared" si="2"/>
        <v>FreightFG-R-2078LE25.M19</v>
      </c>
      <c r="G106" s="95" t="s">
        <v>210</v>
      </c>
      <c r="H106" s="99">
        <v>54036</v>
      </c>
      <c r="I106" s="6" t="s">
        <v>584</v>
      </c>
      <c r="J106" s="100">
        <v>46024</v>
      </c>
      <c r="K106" s="100" t="s">
        <v>208</v>
      </c>
      <c r="L106" s="77" t="s">
        <v>116</v>
      </c>
      <c r="M106" s="76" t="s">
        <v>195</v>
      </c>
      <c r="N106" s="76" t="s">
        <v>211</v>
      </c>
      <c r="O106" s="71">
        <v>0</v>
      </c>
      <c r="P106" s="71">
        <v>0</v>
      </c>
      <c r="Q106" s="79">
        <v>4745</v>
      </c>
      <c r="R106" s="79">
        <v>0</v>
      </c>
      <c r="S106" s="71">
        <v>0</v>
      </c>
      <c r="T106" s="79">
        <v>4745</v>
      </c>
      <c r="U106" s="87" t="s">
        <v>118</v>
      </c>
      <c r="V106" s="84">
        <f t="shared" si="6"/>
        <v>4745</v>
      </c>
      <c r="W106" s="61">
        <v>46002</v>
      </c>
      <c r="X106" s="76" t="s">
        <v>230</v>
      </c>
      <c r="Y106" s="76" t="s">
        <v>178</v>
      </c>
      <c r="Z106" s="76" t="s">
        <v>178</v>
      </c>
      <c r="AA106" s="76" t="s">
        <v>109</v>
      </c>
      <c r="AB106" s="76" t="s">
        <v>539</v>
      </c>
      <c r="AC106" s="76" t="s">
        <v>541</v>
      </c>
      <c r="AD106" s="76" t="s">
        <v>195</v>
      </c>
      <c r="AE106" s="76" t="s">
        <v>547</v>
      </c>
      <c r="AF106" s="76" t="s">
        <v>96</v>
      </c>
      <c r="AG106" s="82"/>
      <c r="AH106" s="60"/>
      <c r="AI106" s="75" t="s">
        <v>112</v>
      </c>
      <c r="AJ106" s="6" t="s">
        <v>103</v>
      </c>
      <c r="AK106" s="81">
        <v>0</v>
      </c>
      <c r="AL106" s="205" t="s">
        <v>103</v>
      </c>
      <c r="AM106" s="169"/>
      <c r="AN106" s="6"/>
      <c r="AO106" s="120"/>
    </row>
    <row r="107" spans="1:41" s="83" customFormat="1" ht="15" customHeight="1">
      <c r="A107" s="75" t="s">
        <v>112</v>
      </c>
      <c r="B107" s="6" t="s">
        <v>93</v>
      </c>
      <c r="C107" s="76">
        <v>106</v>
      </c>
      <c r="D107" s="76" t="s">
        <v>97</v>
      </c>
      <c r="E107" s="6" t="s">
        <v>2135</v>
      </c>
      <c r="F107" s="6" t="str">
        <f t="shared" si="2"/>
        <v>FreightFG-R-2075LE25.M01</v>
      </c>
      <c r="G107" s="95" t="s">
        <v>212</v>
      </c>
      <c r="H107" s="99">
        <v>54037</v>
      </c>
      <c r="I107" s="6" t="s">
        <v>584</v>
      </c>
      <c r="J107" s="100">
        <v>46024</v>
      </c>
      <c r="K107" s="100" t="s">
        <v>208</v>
      </c>
      <c r="L107" s="77" t="s">
        <v>116</v>
      </c>
      <c r="M107" s="76" t="s">
        <v>195</v>
      </c>
      <c r="N107" s="76">
        <v>5182221</v>
      </c>
      <c r="O107" s="71">
        <v>0</v>
      </c>
      <c r="P107" s="71">
        <v>0</v>
      </c>
      <c r="Q107" s="79">
        <v>4345</v>
      </c>
      <c r="R107" s="79">
        <v>0</v>
      </c>
      <c r="S107" s="71">
        <v>0</v>
      </c>
      <c r="T107" s="79">
        <v>4345</v>
      </c>
      <c r="U107" s="87" t="s">
        <v>118</v>
      </c>
      <c r="V107" s="84">
        <f t="shared" si="6"/>
        <v>4345</v>
      </c>
      <c r="W107" s="61">
        <v>46003</v>
      </c>
      <c r="X107" s="76" t="s">
        <v>230</v>
      </c>
      <c r="Y107" s="76" t="s">
        <v>178</v>
      </c>
      <c r="Z107" s="76" t="s">
        <v>178</v>
      </c>
      <c r="AA107" s="76" t="s">
        <v>109</v>
      </c>
      <c r="AB107" s="76" t="s">
        <v>542</v>
      </c>
      <c r="AC107" s="76" t="s">
        <v>541</v>
      </c>
      <c r="AD107" s="76" t="s">
        <v>195</v>
      </c>
      <c r="AE107" s="76" t="s">
        <v>547</v>
      </c>
      <c r="AF107" s="76" t="s">
        <v>96</v>
      </c>
      <c r="AG107" s="82"/>
      <c r="AH107" s="60"/>
      <c r="AI107" s="75" t="s">
        <v>112</v>
      </c>
      <c r="AJ107" s="6" t="s">
        <v>103</v>
      </c>
      <c r="AK107" s="81">
        <v>0</v>
      </c>
      <c r="AL107" s="205" t="s">
        <v>103</v>
      </c>
      <c r="AM107" s="169"/>
      <c r="AN107" s="6"/>
      <c r="AO107" s="120"/>
    </row>
    <row r="108" spans="1:41" s="83" customFormat="1" ht="15" customHeight="1">
      <c r="A108" s="75" t="s">
        <v>112</v>
      </c>
      <c r="B108" s="6" t="s">
        <v>93</v>
      </c>
      <c r="C108" s="76">
        <v>107</v>
      </c>
      <c r="D108" s="76" t="s">
        <v>97</v>
      </c>
      <c r="E108" s="6" t="s">
        <v>2135</v>
      </c>
      <c r="F108" s="6" t="str">
        <f t="shared" si="2"/>
        <v>FreightFG-R-2076LE25.M19</v>
      </c>
      <c r="G108" s="95" t="s">
        <v>213</v>
      </c>
      <c r="H108" s="99">
        <v>54038</v>
      </c>
      <c r="I108" s="6" t="s">
        <v>584</v>
      </c>
      <c r="J108" s="100">
        <v>46024</v>
      </c>
      <c r="K108" s="100" t="s">
        <v>208</v>
      </c>
      <c r="L108" s="77" t="s">
        <v>116</v>
      </c>
      <c r="M108" s="76" t="s">
        <v>195</v>
      </c>
      <c r="N108" s="76">
        <v>548054</v>
      </c>
      <c r="O108" s="71">
        <v>0</v>
      </c>
      <c r="P108" s="71">
        <v>0</v>
      </c>
      <c r="Q108" s="79">
        <v>5825</v>
      </c>
      <c r="R108" s="79">
        <v>0</v>
      </c>
      <c r="S108" s="71">
        <v>0</v>
      </c>
      <c r="T108" s="79">
        <v>5825</v>
      </c>
      <c r="U108" s="87" t="s">
        <v>118</v>
      </c>
      <c r="V108" s="84">
        <f t="shared" si="6"/>
        <v>5825</v>
      </c>
      <c r="W108" s="61">
        <v>46003</v>
      </c>
      <c r="X108" s="76" t="s">
        <v>230</v>
      </c>
      <c r="Y108" s="76" t="s">
        <v>178</v>
      </c>
      <c r="Z108" s="76" t="s">
        <v>178</v>
      </c>
      <c r="AA108" s="76" t="s">
        <v>232</v>
      </c>
      <c r="AB108" s="76" t="s">
        <v>539</v>
      </c>
      <c r="AC108" s="76" t="s">
        <v>541</v>
      </c>
      <c r="AD108" s="76" t="s">
        <v>195</v>
      </c>
      <c r="AE108" s="76" t="s">
        <v>547</v>
      </c>
      <c r="AF108" s="76" t="s">
        <v>96</v>
      </c>
      <c r="AG108" s="82"/>
      <c r="AH108" s="60"/>
      <c r="AI108" s="75" t="s">
        <v>112</v>
      </c>
      <c r="AJ108" s="6" t="s">
        <v>103</v>
      </c>
      <c r="AK108" s="81">
        <v>0</v>
      </c>
      <c r="AL108" s="205" t="s">
        <v>103</v>
      </c>
      <c r="AM108" s="169"/>
      <c r="AN108" s="6"/>
      <c r="AO108" s="120"/>
    </row>
    <row r="109" spans="1:41" s="83" customFormat="1" ht="15" customHeight="1">
      <c r="A109" s="75" t="s">
        <v>112</v>
      </c>
      <c r="B109" s="6" t="s">
        <v>93</v>
      </c>
      <c r="C109" s="76">
        <v>108</v>
      </c>
      <c r="D109" s="76" t="s">
        <v>97</v>
      </c>
      <c r="E109" s="6" t="s">
        <v>2135</v>
      </c>
      <c r="F109" s="6" t="str">
        <f t="shared" si="2"/>
        <v>FreightFG-R-2077LE25.M19</v>
      </c>
      <c r="G109" s="95" t="s">
        <v>214</v>
      </c>
      <c r="H109" s="99">
        <v>54039</v>
      </c>
      <c r="I109" s="6" t="s">
        <v>584</v>
      </c>
      <c r="J109" s="100">
        <v>46024</v>
      </c>
      <c r="K109" s="100" t="s">
        <v>208</v>
      </c>
      <c r="L109" s="77" t="s">
        <v>116</v>
      </c>
      <c r="M109" s="76" t="s">
        <v>195</v>
      </c>
      <c r="N109" s="76" t="s">
        <v>215</v>
      </c>
      <c r="O109" s="71">
        <v>0</v>
      </c>
      <c r="P109" s="71">
        <v>0</v>
      </c>
      <c r="Q109" s="79">
        <v>4997</v>
      </c>
      <c r="R109" s="79">
        <v>0</v>
      </c>
      <c r="S109" s="71">
        <v>0</v>
      </c>
      <c r="T109" s="79">
        <v>4997</v>
      </c>
      <c r="U109" s="87" t="s">
        <v>118</v>
      </c>
      <c r="V109" s="84">
        <f t="shared" si="6"/>
        <v>4997</v>
      </c>
      <c r="W109" s="61">
        <v>46004</v>
      </c>
      <c r="X109" s="76" t="s">
        <v>230</v>
      </c>
      <c r="Y109" s="76" t="s">
        <v>178</v>
      </c>
      <c r="Z109" s="76" t="s">
        <v>178</v>
      </c>
      <c r="AA109" s="76" t="s">
        <v>231</v>
      </c>
      <c r="AB109" s="76" t="s">
        <v>539</v>
      </c>
      <c r="AC109" s="76" t="s">
        <v>541</v>
      </c>
      <c r="AD109" s="76" t="s">
        <v>195</v>
      </c>
      <c r="AE109" s="76" t="s">
        <v>547</v>
      </c>
      <c r="AF109" s="76" t="s">
        <v>96</v>
      </c>
      <c r="AG109" s="82"/>
      <c r="AH109" s="60"/>
      <c r="AI109" s="75" t="s">
        <v>112</v>
      </c>
      <c r="AJ109" s="6" t="s">
        <v>103</v>
      </c>
      <c r="AK109" s="81">
        <v>0</v>
      </c>
      <c r="AL109" s="205" t="s">
        <v>103</v>
      </c>
      <c r="AM109" s="169"/>
      <c r="AN109" s="6"/>
      <c r="AO109" s="120"/>
    </row>
    <row r="110" spans="1:41" s="83" customFormat="1" ht="15" customHeight="1">
      <c r="A110" s="75" t="s">
        <v>112</v>
      </c>
      <c r="B110" s="6" t="s">
        <v>93</v>
      </c>
      <c r="C110" s="76">
        <v>109</v>
      </c>
      <c r="D110" s="76" t="s">
        <v>97</v>
      </c>
      <c r="E110" s="6" t="s">
        <v>2135</v>
      </c>
      <c r="F110" s="6" t="str">
        <f t="shared" si="2"/>
        <v>FreightRM-J-1111LI25-M19</v>
      </c>
      <c r="G110" s="95" t="s">
        <v>216</v>
      </c>
      <c r="H110" s="99">
        <v>54061</v>
      </c>
      <c r="I110" s="6" t="s">
        <v>584</v>
      </c>
      <c r="J110" s="100">
        <v>46024</v>
      </c>
      <c r="K110" s="100" t="s">
        <v>208</v>
      </c>
      <c r="L110" s="77" t="s">
        <v>116</v>
      </c>
      <c r="M110" s="76" t="s">
        <v>217</v>
      </c>
      <c r="N110" s="76" t="s">
        <v>116</v>
      </c>
      <c r="O110" s="71">
        <v>0</v>
      </c>
      <c r="P110" s="71">
        <v>0</v>
      </c>
      <c r="Q110" s="79">
        <v>150</v>
      </c>
      <c r="R110" s="79">
        <v>0</v>
      </c>
      <c r="S110" s="71">
        <v>0</v>
      </c>
      <c r="T110" s="79">
        <v>150</v>
      </c>
      <c r="U110" s="87" t="s">
        <v>118</v>
      </c>
      <c r="V110" s="84">
        <f t="shared" si="6"/>
        <v>150</v>
      </c>
      <c r="W110" s="61" t="s">
        <v>119</v>
      </c>
      <c r="X110" s="76" t="s">
        <v>230</v>
      </c>
      <c r="Y110" s="76" t="s">
        <v>178</v>
      </c>
      <c r="Z110" s="76" t="s">
        <v>178</v>
      </c>
      <c r="AA110" s="76" t="s">
        <v>116</v>
      </c>
      <c r="AB110" s="76" t="s">
        <v>539</v>
      </c>
      <c r="AC110" s="76" t="s">
        <v>540</v>
      </c>
      <c r="AD110" s="76" t="s">
        <v>173</v>
      </c>
      <c r="AE110" s="76" t="s">
        <v>548</v>
      </c>
      <c r="AF110" s="76" t="s">
        <v>96</v>
      </c>
      <c r="AG110" s="82"/>
      <c r="AH110" s="60"/>
      <c r="AI110" s="75" t="s">
        <v>112</v>
      </c>
      <c r="AJ110" s="6" t="s">
        <v>103</v>
      </c>
      <c r="AK110" s="81">
        <v>0</v>
      </c>
      <c r="AL110" s="205" t="s">
        <v>103</v>
      </c>
      <c r="AM110" s="169"/>
      <c r="AN110" s="6"/>
      <c r="AO110" s="120"/>
    </row>
    <row r="111" spans="1:41" s="83" customFormat="1" ht="15" customHeight="1">
      <c r="A111" s="75" t="s">
        <v>112</v>
      </c>
      <c r="B111" s="6" t="s">
        <v>93</v>
      </c>
      <c r="C111" s="76">
        <v>110</v>
      </c>
      <c r="D111" s="76" t="s">
        <v>97</v>
      </c>
      <c r="E111" s="6" t="s">
        <v>2135</v>
      </c>
      <c r="F111" s="6" t="str">
        <f t="shared" si="2"/>
        <v>FreightFG-R-2084LE25.M19</v>
      </c>
      <c r="G111" s="95" t="s">
        <v>218</v>
      </c>
      <c r="H111" s="99">
        <v>54241</v>
      </c>
      <c r="I111" s="6" t="s">
        <v>584</v>
      </c>
      <c r="J111" s="100">
        <v>46024</v>
      </c>
      <c r="K111" s="100" t="s">
        <v>219</v>
      </c>
      <c r="L111" s="77" t="s">
        <v>116</v>
      </c>
      <c r="M111" s="76" t="s">
        <v>195</v>
      </c>
      <c r="N111" s="76">
        <v>55656</v>
      </c>
      <c r="O111" s="71">
        <v>0</v>
      </c>
      <c r="P111" s="71">
        <v>0</v>
      </c>
      <c r="Q111" s="79">
        <v>4997</v>
      </c>
      <c r="R111" s="79">
        <v>0</v>
      </c>
      <c r="S111" s="71">
        <v>0</v>
      </c>
      <c r="T111" s="79">
        <v>4997</v>
      </c>
      <c r="U111" s="87" t="s">
        <v>118</v>
      </c>
      <c r="V111" s="84">
        <f t="shared" si="6"/>
        <v>4997</v>
      </c>
      <c r="W111" s="61">
        <v>46006</v>
      </c>
      <c r="X111" s="76" t="s">
        <v>230</v>
      </c>
      <c r="Y111" s="76" t="s">
        <v>178</v>
      </c>
      <c r="Z111" s="76" t="s">
        <v>178</v>
      </c>
      <c r="AA111" s="76" t="s">
        <v>231</v>
      </c>
      <c r="AB111" s="76" t="s">
        <v>539</v>
      </c>
      <c r="AC111" s="76" t="s">
        <v>541</v>
      </c>
      <c r="AD111" s="76" t="s">
        <v>195</v>
      </c>
      <c r="AE111" s="76" t="s">
        <v>547</v>
      </c>
      <c r="AF111" s="76" t="s">
        <v>96</v>
      </c>
      <c r="AG111" s="82"/>
      <c r="AH111" s="60"/>
      <c r="AI111" s="75" t="s">
        <v>112</v>
      </c>
      <c r="AJ111" s="6" t="s">
        <v>103</v>
      </c>
      <c r="AK111" s="81">
        <v>0</v>
      </c>
      <c r="AL111" s="205" t="s">
        <v>103</v>
      </c>
      <c r="AM111" s="169"/>
      <c r="AN111" s="6"/>
      <c r="AO111" s="120"/>
    </row>
    <row r="112" spans="1:41" s="83" customFormat="1" ht="15" customHeight="1">
      <c r="A112" s="75" t="s">
        <v>112</v>
      </c>
      <c r="B112" s="6" t="s">
        <v>93</v>
      </c>
      <c r="C112" s="76">
        <v>111</v>
      </c>
      <c r="D112" s="76" t="s">
        <v>97</v>
      </c>
      <c r="E112" s="6" t="s">
        <v>2135</v>
      </c>
      <c r="F112" s="6" t="str">
        <f t="shared" si="2"/>
        <v>FreightFG-R-2080LE25.M19</v>
      </c>
      <c r="G112" s="95" t="s">
        <v>220</v>
      </c>
      <c r="H112" s="99">
        <v>54242</v>
      </c>
      <c r="I112" s="6" t="s">
        <v>584</v>
      </c>
      <c r="J112" s="100">
        <v>46024</v>
      </c>
      <c r="K112" s="100" t="s">
        <v>219</v>
      </c>
      <c r="L112" s="77" t="s">
        <v>116</v>
      </c>
      <c r="M112" s="76" t="s">
        <v>195</v>
      </c>
      <c r="N112" s="76">
        <v>553893</v>
      </c>
      <c r="O112" s="71">
        <v>0</v>
      </c>
      <c r="P112" s="71">
        <v>0</v>
      </c>
      <c r="Q112" s="79">
        <v>5645</v>
      </c>
      <c r="R112" s="79">
        <v>0</v>
      </c>
      <c r="S112" s="71">
        <v>0</v>
      </c>
      <c r="T112" s="79">
        <v>5645</v>
      </c>
      <c r="U112" s="87" t="s">
        <v>118</v>
      </c>
      <c r="V112" s="84">
        <f t="shared" si="6"/>
        <v>5645</v>
      </c>
      <c r="W112" s="61">
        <v>46008</v>
      </c>
      <c r="X112" s="76" t="s">
        <v>230</v>
      </c>
      <c r="Y112" s="76" t="s">
        <v>178</v>
      </c>
      <c r="Z112" s="76" t="s">
        <v>178</v>
      </c>
      <c r="AA112" s="76" t="s">
        <v>232</v>
      </c>
      <c r="AB112" s="76" t="s">
        <v>539</v>
      </c>
      <c r="AC112" s="76" t="s">
        <v>541</v>
      </c>
      <c r="AD112" s="76" t="s">
        <v>195</v>
      </c>
      <c r="AE112" s="76" t="s">
        <v>547</v>
      </c>
      <c r="AF112" s="76" t="s">
        <v>96</v>
      </c>
      <c r="AG112" s="82"/>
      <c r="AH112" s="60"/>
      <c r="AI112" s="75" t="s">
        <v>112</v>
      </c>
      <c r="AJ112" s="6" t="s">
        <v>103</v>
      </c>
      <c r="AK112" s="81">
        <v>0</v>
      </c>
      <c r="AL112" s="205" t="s">
        <v>103</v>
      </c>
      <c r="AM112" s="169"/>
      <c r="AN112" s="6"/>
      <c r="AO112" s="120"/>
    </row>
    <row r="113" spans="1:41" s="83" customFormat="1" ht="15" customHeight="1">
      <c r="A113" s="75" t="s">
        <v>112</v>
      </c>
      <c r="B113" s="6" t="s">
        <v>93</v>
      </c>
      <c r="C113" s="76">
        <v>112</v>
      </c>
      <c r="D113" s="76" t="s">
        <v>97</v>
      </c>
      <c r="E113" s="6" t="s">
        <v>2135</v>
      </c>
      <c r="F113" s="6" t="str">
        <f t="shared" si="2"/>
        <v>FreightFG-R-2081LE25.M19</v>
      </c>
      <c r="G113" s="95" t="s">
        <v>221</v>
      </c>
      <c r="H113" s="99">
        <v>54248</v>
      </c>
      <c r="I113" s="6" t="s">
        <v>584</v>
      </c>
      <c r="J113" s="100">
        <v>46024</v>
      </c>
      <c r="K113" s="100" t="s">
        <v>219</v>
      </c>
      <c r="L113" s="77" t="s">
        <v>116</v>
      </c>
      <c r="M113" s="76" t="s">
        <v>195</v>
      </c>
      <c r="N113" s="76" t="s">
        <v>222</v>
      </c>
      <c r="O113" s="71">
        <v>0</v>
      </c>
      <c r="P113" s="71">
        <v>0</v>
      </c>
      <c r="Q113" s="79">
        <v>4345</v>
      </c>
      <c r="R113" s="79">
        <v>0</v>
      </c>
      <c r="S113" s="71">
        <v>0</v>
      </c>
      <c r="T113" s="79">
        <v>4345</v>
      </c>
      <c r="U113" s="87" t="s">
        <v>118</v>
      </c>
      <c r="V113" s="84">
        <f t="shared" si="6"/>
        <v>4345</v>
      </c>
      <c r="W113" s="61">
        <v>46010</v>
      </c>
      <c r="X113" s="76" t="s">
        <v>230</v>
      </c>
      <c r="Y113" s="76" t="s">
        <v>178</v>
      </c>
      <c r="Z113" s="76" t="s">
        <v>178</v>
      </c>
      <c r="AA113" s="76" t="s">
        <v>109</v>
      </c>
      <c r="AB113" s="76" t="s">
        <v>539</v>
      </c>
      <c r="AC113" s="76" t="s">
        <v>541</v>
      </c>
      <c r="AD113" s="76" t="s">
        <v>195</v>
      </c>
      <c r="AE113" s="76" t="s">
        <v>547</v>
      </c>
      <c r="AF113" s="76" t="s">
        <v>96</v>
      </c>
      <c r="AG113" s="82"/>
      <c r="AH113" s="60"/>
      <c r="AI113" s="75" t="s">
        <v>112</v>
      </c>
      <c r="AJ113" s="6" t="s">
        <v>103</v>
      </c>
      <c r="AK113" s="81">
        <v>0</v>
      </c>
      <c r="AL113" s="205" t="s">
        <v>103</v>
      </c>
      <c r="AM113" s="169"/>
      <c r="AN113" s="6"/>
      <c r="AO113" s="120"/>
    </row>
    <row r="114" spans="1:41" s="83" customFormat="1" ht="15" customHeight="1">
      <c r="A114" s="75" t="s">
        <v>112</v>
      </c>
      <c r="B114" s="6" t="s">
        <v>93</v>
      </c>
      <c r="C114" s="76">
        <v>113</v>
      </c>
      <c r="D114" s="76" t="s">
        <v>97</v>
      </c>
      <c r="E114" s="6" t="s">
        <v>2135</v>
      </c>
      <c r="F114" s="6" t="str">
        <f t="shared" si="2"/>
        <v>FreightFG-R-2082LE25.M19</v>
      </c>
      <c r="G114" s="95" t="s">
        <v>223</v>
      </c>
      <c r="H114" s="99">
        <v>54243</v>
      </c>
      <c r="I114" s="6" t="s">
        <v>584</v>
      </c>
      <c r="J114" s="100">
        <v>46024</v>
      </c>
      <c r="K114" s="100" t="s">
        <v>219</v>
      </c>
      <c r="L114" s="77" t="s">
        <v>116</v>
      </c>
      <c r="M114" s="76" t="s">
        <v>195</v>
      </c>
      <c r="N114" s="76">
        <v>5184533</v>
      </c>
      <c r="O114" s="71">
        <v>0</v>
      </c>
      <c r="P114" s="71">
        <v>0</v>
      </c>
      <c r="Q114" s="79">
        <v>5895</v>
      </c>
      <c r="R114" s="79">
        <v>0</v>
      </c>
      <c r="S114" s="71">
        <v>0</v>
      </c>
      <c r="T114" s="79">
        <v>5895</v>
      </c>
      <c r="U114" s="87" t="s">
        <v>118</v>
      </c>
      <c r="V114" s="84">
        <f t="shared" si="6"/>
        <v>5895</v>
      </c>
      <c r="W114" s="61">
        <v>46011</v>
      </c>
      <c r="X114" s="76" t="s">
        <v>230</v>
      </c>
      <c r="Y114" s="76" t="s">
        <v>178</v>
      </c>
      <c r="Z114" s="76" t="s">
        <v>178</v>
      </c>
      <c r="AA114" s="76" t="s">
        <v>232</v>
      </c>
      <c r="AB114" s="76" t="s">
        <v>539</v>
      </c>
      <c r="AC114" s="76" t="s">
        <v>541</v>
      </c>
      <c r="AD114" s="76" t="s">
        <v>195</v>
      </c>
      <c r="AE114" s="76" t="s">
        <v>547</v>
      </c>
      <c r="AF114" s="76" t="s">
        <v>96</v>
      </c>
      <c r="AG114" s="82"/>
      <c r="AH114" s="60"/>
      <c r="AI114" s="75" t="s">
        <v>112</v>
      </c>
      <c r="AJ114" s="6" t="s">
        <v>103</v>
      </c>
      <c r="AK114" s="81">
        <v>0</v>
      </c>
      <c r="AL114" s="205" t="s">
        <v>103</v>
      </c>
      <c r="AM114" s="169"/>
      <c r="AN114" s="6"/>
      <c r="AO114" s="120"/>
    </row>
    <row r="115" spans="1:41" s="83" customFormat="1" ht="15" customHeight="1">
      <c r="A115" s="75" t="s">
        <v>112</v>
      </c>
      <c r="B115" s="6" t="s">
        <v>93</v>
      </c>
      <c r="C115" s="76">
        <v>114</v>
      </c>
      <c r="D115" s="76" t="s">
        <v>97</v>
      </c>
      <c r="E115" s="6" t="s">
        <v>2135</v>
      </c>
      <c r="F115" s="6" t="str">
        <f t="shared" si="2"/>
        <v>FreightFG-R-2083LE25.M01</v>
      </c>
      <c r="G115" s="95" t="s">
        <v>224</v>
      </c>
      <c r="H115" s="99">
        <v>54249</v>
      </c>
      <c r="I115" s="6" t="s">
        <v>584</v>
      </c>
      <c r="J115" s="100">
        <v>46024</v>
      </c>
      <c r="K115" s="100" t="s">
        <v>219</v>
      </c>
      <c r="L115" s="77" t="s">
        <v>116</v>
      </c>
      <c r="M115" s="76" t="s">
        <v>195</v>
      </c>
      <c r="N115" s="76">
        <v>553889</v>
      </c>
      <c r="O115" s="71">
        <v>0</v>
      </c>
      <c r="P115" s="71">
        <v>0</v>
      </c>
      <c r="Q115" s="79">
        <v>4997</v>
      </c>
      <c r="R115" s="79">
        <v>0</v>
      </c>
      <c r="S115" s="71">
        <v>0</v>
      </c>
      <c r="T115" s="79">
        <v>4997</v>
      </c>
      <c r="U115" s="87" t="s">
        <v>118</v>
      </c>
      <c r="V115" s="84">
        <f t="shared" si="6"/>
        <v>4997</v>
      </c>
      <c r="W115" s="61">
        <v>46011</v>
      </c>
      <c r="X115" s="76" t="s">
        <v>230</v>
      </c>
      <c r="Y115" s="76" t="s">
        <v>178</v>
      </c>
      <c r="Z115" s="76" t="s">
        <v>178</v>
      </c>
      <c r="AA115" s="76" t="s">
        <v>231</v>
      </c>
      <c r="AB115" s="76" t="s">
        <v>542</v>
      </c>
      <c r="AC115" s="76" t="s">
        <v>541</v>
      </c>
      <c r="AD115" s="76" t="s">
        <v>195</v>
      </c>
      <c r="AE115" s="76" t="s">
        <v>547</v>
      </c>
      <c r="AF115" s="76" t="s">
        <v>96</v>
      </c>
      <c r="AG115" s="82"/>
      <c r="AH115" s="60"/>
      <c r="AI115" s="75" t="s">
        <v>112</v>
      </c>
      <c r="AJ115" s="6" t="s">
        <v>103</v>
      </c>
      <c r="AK115" s="81">
        <v>0</v>
      </c>
      <c r="AL115" s="205" t="s">
        <v>103</v>
      </c>
      <c r="AM115" s="169"/>
      <c r="AN115" s="6"/>
      <c r="AO115" s="120"/>
    </row>
    <row r="116" spans="1:41" s="83" customFormat="1" ht="15" customHeight="1">
      <c r="A116" s="75" t="s">
        <v>112</v>
      </c>
      <c r="B116" s="6" t="s">
        <v>93</v>
      </c>
      <c r="C116" s="76">
        <v>115</v>
      </c>
      <c r="D116" s="76" t="s">
        <v>97</v>
      </c>
      <c r="E116" s="6" t="s">
        <v>2135</v>
      </c>
      <c r="F116" s="6" t="str">
        <f t="shared" si="2"/>
        <v>FreightFG-R-2085LE25.M19</v>
      </c>
      <c r="G116" s="95" t="s">
        <v>225</v>
      </c>
      <c r="H116" s="99">
        <v>54244</v>
      </c>
      <c r="I116" s="6" t="s">
        <v>584</v>
      </c>
      <c r="J116" s="100">
        <v>46024</v>
      </c>
      <c r="K116" s="100" t="s">
        <v>219</v>
      </c>
      <c r="L116" s="77" t="s">
        <v>116</v>
      </c>
      <c r="M116" s="76" t="s">
        <v>195</v>
      </c>
      <c r="N116" s="76" t="s">
        <v>222</v>
      </c>
      <c r="O116" s="71">
        <v>0</v>
      </c>
      <c r="P116" s="71">
        <v>0</v>
      </c>
      <c r="Q116" s="79">
        <v>6125</v>
      </c>
      <c r="R116" s="79">
        <v>0</v>
      </c>
      <c r="S116" s="71">
        <v>0</v>
      </c>
      <c r="T116" s="79">
        <v>6125</v>
      </c>
      <c r="U116" s="87" t="s">
        <v>118</v>
      </c>
      <c r="V116" s="84">
        <f t="shared" si="6"/>
        <v>6125</v>
      </c>
      <c r="W116" s="61">
        <v>46011</v>
      </c>
      <c r="X116" s="76" t="s">
        <v>230</v>
      </c>
      <c r="Y116" s="76" t="s">
        <v>178</v>
      </c>
      <c r="Z116" s="76" t="s">
        <v>178</v>
      </c>
      <c r="AA116" s="76" t="s">
        <v>231</v>
      </c>
      <c r="AB116" s="76" t="s">
        <v>539</v>
      </c>
      <c r="AC116" s="76" t="s">
        <v>541</v>
      </c>
      <c r="AD116" s="76" t="s">
        <v>195</v>
      </c>
      <c r="AE116" s="76" t="s">
        <v>547</v>
      </c>
      <c r="AF116" s="76" t="s">
        <v>96</v>
      </c>
      <c r="AG116" s="82"/>
      <c r="AH116" s="60"/>
      <c r="AI116" s="75" t="s">
        <v>112</v>
      </c>
      <c r="AJ116" s="6" t="s">
        <v>103</v>
      </c>
      <c r="AK116" s="81">
        <v>0</v>
      </c>
      <c r="AL116" s="205" t="s">
        <v>103</v>
      </c>
      <c r="AM116" s="169"/>
      <c r="AN116" s="6"/>
      <c r="AO116" s="120"/>
    </row>
    <row r="117" spans="1:41" s="83" customFormat="1" ht="15" customHeight="1">
      <c r="A117" s="75" t="s">
        <v>112</v>
      </c>
      <c r="B117" s="6" t="s">
        <v>93</v>
      </c>
      <c r="C117" s="76">
        <v>116</v>
      </c>
      <c r="D117" s="76" t="s">
        <v>97</v>
      </c>
      <c r="E117" s="6" t="s">
        <v>2135</v>
      </c>
      <c r="F117" s="6" t="str">
        <f t="shared" si="2"/>
        <v>FreightFG-R-2086LE25.M19</v>
      </c>
      <c r="G117" s="95" t="s">
        <v>226</v>
      </c>
      <c r="H117" s="99">
        <v>54442</v>
      </c>
      <c r="I117" s="6" t="s">
        <v>584</v>
      </c>
      <c r="J117" s="100">
        <v>46024</v>
      </c>
      <c r="K117" s="100" t="s">
        <v>227</v>
      </c>
      <c r="L117" s="77" t="s">
        <v>116</v>
      </c>
      <c r="M117" s="76" t="s">
        <v>195</v>
      </c>
      <c r="N117" s="76">
        <v>5182941</v>
      </c>
      <c r="O117" s="71">
        <v>0</v>
      </c>
      <c r="P117" s="71">
        <v>0</v>
      </c>
      <c r="Q117" s="79">
        <v>5425</v>
      </c>
      <c r="R117" s="79">
        <v>0</v>
      </c>
      <c r="S117" s="71">
        <v>0</v>
      </c>
      <c r="T117" s="79">
        <v>5425</v>
      </c>
      <c r="U117" s="87" t="s">
        <v>118</v>
      </c>
      <c r="V117" s="84">
        <f t="shared" si="6"/>
        <v>5425</v>
      </c>
      <c r="W117" s="61">
        <v>46014</v>
      </c>
      <c r="X117" s="76" t="s">
        <v>230</v>
      </c>
      <c r="Y117" s="76" t="s">
        <v>178</v>
      </c>
      <c r="Z117" s="76" t="s">
        <v>178</v>
      </c>
      <c r="AA117" s="76" t="s">
        <v>232</v>
      </c>
      <c r="AB117" s="76" t="s">
        <v>539</v>
      </c>
      <c r="AC117" s="76" t="s">
        <v>541</v>
      </c>
      <c r="AD117" s="76" t="s">
        <v>195</v>
      </c>
      <c r="AE117" s="76" t="s">
        <v>547</v>
      </c>
      <c r="AF117" s="76" t="s">
        <v>96</v>
      </c>
      <c r="AG117" s="82"/>
      <c r="AH117" s="60"/>
      <c r="AI117" s="75" t="s">
        <v>112</v>
      </c>
      <c r="AJ117" s="6" t="s">
        <v>103</v>
      </c>
      <c r="AK117" s="81">
        <v>0</v>
      </c>
      <c r="AL117" s="205" t="s">
        <v>103</v>
      </c>
      <c r="AM117" s="169"/>
      <c r="AN117" s="6"/>
      <c r="AO117" s="120"/>
    </row>
    <row r="118" spans="1:41" s="83" customFormat="1" ht="15" customHeight="1">
      <c r="A118" s="75" t="s">
        <v>112</v>
      </c>
      <c r="B118" s="6" t="s">
        <v>93</v>
      </c>
      <c r="C118" s="76">
        <v>117</v>
      </c>
      <c r="D118" s="76" t="s">
        <v>97</v>
      </c>
      <c r="E118" s="6" t="s">
        <v>2135</v>
      </c>
      <c r="F118" s="6" t="str">
        <f t="shared" si="2"/>
        <v>FreightFG-R-2087LE25.M19</v>
      </c>
      <c r="G118" s="95" t="s">
        <v>228</v>
      </c>
      <c r="H118" s="99">
        <v>54443</v>
      </c>
      <c r="I118" s="6" t="s">
        <v>584</v>
      </c>
      <c r="J118" s="100">
        <v>46024</v>
      </c>
      <c r="K118" s="100" t="s">
        <v>227</v>
      </c>
      <c r="L118" s="77" t="s">
        <v>116</v>
      </c>
      <c r="M118" s="76" t="s">
        <v>195</v>
      </c>
      <c r="N118" s="76" t="s">
        <v>229</v>
      </c>
      <c r="O118" s="71">
        <v>0</v>
      </c>
      <c r="P118" s="71">
        <v>0</v>
      </c>
      <c r="Q118" s="79">
        <v>5495</v>
      </c>
      <c r="R118" s="79">
        <v>0</v>
      </c>
      <c r="S118" s="71">
        <v>0</v>
      </c>
      <c r="T118" s="79">
        <v>5495</v>
      </c>
      <c r="U118" s="87" t="s">
        <v>118</v>
      </c>
      <c r="V118" s="84">
        <f t="shared" si="6"/>
        <v>5495</v>
      </c>
      <c r="W118" s="61">
        <v>46017</v>
      </c>
      <c r="X118" s="76" t="s">
        <v>230</v>
      </c>
      <c r="Y118" s="76" t="s">
        <v>178</v>
      </c>
      <c r="Z118" s="76" t="s">
        <v>178</v>
      </c>
      <c r="AA118" s="76" t="s">
        <v>232</v>
      </c>
      <c r="AB118" s="76" t="s">
        <v>539</v>
      </c>
      <c r="AC118" s="76" t="s">
        <v>541</v>
      </c>
      <c r="AD118" s="76" t="s">
        <v>195</v>
      </c>
      <c r="AE118" s="76" t="s">
        <v>547</v>
      </c>
      <c r="AF118" s="76" t="s">
        <v>96</v>
      </c>
      <c r="AG118" s="82"/>
      <c r="AH118" s="60"/>
      <c r="AI118" s="75" t="s">
        <v>112</v>
      </c>
      <c r="AJ118" s="6" t="s">
        <v>103</v>
      </c>
      <c r="AK118" s="81">
        <v>0</v>
      </c>
      <c r="AL118" s="205" t="s">
        <v>103</v>
      </c>
      <c r="AM118" s="169"/>
      <c r="AN118" s="6"/>
      <c r="AO118" s="120"/>
    </row>
    <row r="119" spans="1:41" s="83" customFormat="1" ht="15" customHeight="1">
      <c r="A119" s="75" t="s">
        <v>112</v>
      </c>
      <c r="B119" s="6" t="s">
        <v>93</v>
      </c>
      <c r="C119" s="76">
        <v>118</v>
      </c>
      <c r="D119" s="6" t="s">
        <v>107</v>
      </c>
      <c r="E119" s="6" t="s">
        <v>105</v>
      </c>
      <c r="F119" s="6" t="str">
        <f t="shared" si="2"/>
        <v>STORAGERM-J-1069LI25-M19.1</v>
      </c>
      <c r="G119" s="97" t="s">
        <v>233</v>
      </c>
      <c r="H119" s="95">
        <v>145454</v>
      </c>
      <c r="I119" s="6" t="s">
        <v>584</v>
      </c>
      <c r="J119" s="92">
        <v>45659</v>
      </c>
      <c r="K119" s="97" t="s">
        <v>234</v>
      </c>
      <c r="L119" s="6" t="s">
        <v>235</v>
      </c>
      <c r="M119" s="6" t="s">
        <v>173</v>
      </c>
      <c r="N119" s="80" t="s">
        <v>236</v>
      </c>
      <c r="O119" s="71">
        <v>0</v>
      </c>
      <c r="P119" s="71">
        <v>0</v>
      </c>
      <c r="Q119" s="79">
        <v>420.75</v>
      </c>
      <c r="R119" s="79">
        <v>0</v>
      </c>
      <c r="S119" s="71">
        <v>0</v>
      </c>
      <c r="T119" s="79">
        <v>420.75</v>
      </c>
      <c r="U119" s="87" t="s">
        <v>118</v>
      </c>
      <c r="V119" s="84">
        <f t="shared" si="6"/>
        <v>420.75</v>
      </c>
      <c r="W119" s="94">
        <v>45975</v>
      </c>
      <c r="X119" s="80" t="s">
        <v>237</v>
      </c>
      <c r="Y119" s="80" t="s">
        <v>238</v>
      </c>
      <c r="Z119" s="80" t="s">
        <v>239</v>
      </c>
      <c r="AA119" s="80" t="s">
        <v>240</v>
      </c>
      <c r="AB119" s="76" t="s">
        <v>539</v>
      </c>
      <c r="AC119" s="76" t="s">
        <v>540</v>
      </c>
      <c r="AD119" s="76" t="s">
        <v>173</v>
      </c>
      <c r="AE119" s="80" t="s">
        <v>550</v>
      </c>
      <c r="AF119" s="76" t="s">
        <v>96</v>
      </c>
      <c r="AG119" s="82"/>
      <c r="AH119" s="60"/>
      <c r="AI119" s="75" t="s">
        <v>112</v>
      </c>
      <c r="AJ119" s="6" t="s">
        <v>103</v>
      </c>
      <c r="AK119" s="81">
        <v>0</v>
      </c>
      <c r="AL119" s="205" t="s">
        <v>103</v>
      </c>
      <c r="AM119" s="169"/>
      <c r="AN119" s="6"/>
      <c r="AO119" s="120"/>
    </row>
    <row r="120" spans="1:41" s="83" customFormat="1" ht="15" customHeight="1">
      <c r="A120" s="75" t="s">
        <v>112</v>
      </c>
      <c r="B120" s="6" t="s">
        <v>93</v>
      </c>
      <c r="C120" s="76">
        <v>119</v>
      </c>
      <c r="D120" s="6" t="s">
        <v>107</v>
      </c>
      <c r="E120" s="6" t="s">
        <v>105</v>
      </c>
      <c r="F120" s="6" t="str">
        <f t="shared" si="2"/>
        <v>STORAGEFG-R-2033LE25.M19</v>
      </c>
      <c r="G120" s="97" t="s">
        <v>241</v>
      </c>
      <c r="H120" s="95">
        <v>145455</v>
      </c>
      <c r="I120" s="6" t="s">
        <v>584</v>
      </c>
      <c r="J120" s="92">
        <v>45659</v>
      </c>
      <c r="K120" s="97"/>
      <c r="L120" s="80">
        <v>487248</v>
      </c>
      <c r="M120" s="6" t="s">
        <v>173</v>
      </c>
      <c r="N120" s="80" t="s">
        <v>116</v>
      </c>
      <c r="O120" s="71">
        <v>0</v>
      </c>
      <c r="P120" s="71">
        <v>0</v>
      </c>
      <c r="Q120" s="79">
        <v>29.7</v>
      </c>
      <c r="R120" s="79">
        <v>0</v>
      </c>
      <c r="S120" s="71">
        <v>0</v>
      </c>
      <c r="T120" s="79">
        <v>29.7</v>
      </c>
      <c r="U120" s="87" t="s">
        <v>118</v>
      </c>
      <c r="V120" s="84">
        <f t="shared" si="6"/>
        <v>29.7</v>
      </c>
      <c r="W120" s="94" t="s">
        <v>119</v>
      </c>
      <c r="X120" s="80" t="s">
        <v>238</v>
      </c>
      <c r="Y120" s="80" t="s">
        <v>238</v>
      </c>
      <c r="Z120" s="80" t="s">
        <v>239</v>
      </c>
      <c r="AA120" s="80" t="s">
        <v>240</v>
      </c>
      <c r="AB120" s="76" t="s">
        <v>539</v>
      </c>
      <c r="AC120" s="76" t="s">
        <v>541</v>
      </c>
      <c r="AD120" s="76" t="s">
        <v>195</v>
      </c>
      <c r="AE120" s="76">
        <v>75640000</v>
      </c>
      <c r="AF120" s="76" t="s">
        <v>96</v>
      </c>
      <c r="AG120" s="82"/>
      <c r="AH120" s="60"/>
      <c r="AI120" s="75" t="s">
        <v>112</v>
      </c>
      <c r="AJ120" s="6" t="s">
        <v>103</v>
      </c>
      <c r="AK120" s="81">
        <v>0</v>
      </c>
      <c r="AL120" s="205" t="s">
        <v>103</v>
      </c>
      <c r="AM120" s="169"/>
      <c r="AN120" s="6"/>
      <c r="AO120" s="120"/>
    </row>
    <row r="121" spans="1:41" s="83" customFormat="1" ht="15" customHeight="1">
      <c r="A121" s="75" t="s">
        <v>112</v>
      </c>
      <c r="B121" s="6" t="s">
        <v>93</v>
      </c>
      <c r="C121" s="76">
        <v>120</v>
      </c>
      <c r="D121" s="6" t="s">
        <v>107</v>
      </c>
      <c r="E121" s="6" t="s">
        <v>105</v>
      </c>
      <c r="F121" s="6" t="str">
        <f t="shared" si="2"/>
        <v>STORAGERM-J-1076LI25-M19.1</v>
      </c>
      <c r="G121" s="97" t="s">
        <v>242</v>
      </c>
      <c r="H121" s="95">
        <v>145467</v>
      </c>
      <c r="I121" s="6" t="s">
        <v>584</v>
      </c>
      <c r="J121" s="92">
        <v>45659</v>
      </c>
      <c r="K121" s="97" t="s">
        <v>243</v>
      </c>
      <c r="L121" s="6" t="s">
        <v>244</v>
      </c>
      <c r="M121" s="6" t="s">
        <v>173</v>
      </c>
      <c r="N121" s="80" t="s">
        <v>245</v>
      </c>
      <c r="O121" s="71">
        <v>0</v>
      </c>
      <c r="P121" s="71">
        <v>0</v>
      </c>
      <c r="Q121" s="79">
        <v>325.75</v>
      </c>
      <c r="R121" s="79">
        <v>0</v>
      </c>
      <c r="S121" s="71">
        <v>0</v>
      </c>
      <c r="T121" s="79">
        <v>325.75</v>
      </c>
      <c r="U121" s="87" t="s">
        <v>118</v>
      </c>
      <c r="V121" s="84">
        <f t="shared" si="6"/>
        <v>325.75</v>
      </c>
      <c r="W121" s="94">
        <v>45979</v>
      </c>
      <c r="X121" s="80" t="s">
        <v>238</v>
      </c>
      <c r="Y121" s="80" t="s">
        <v>238</v>
      </c>
      <c r="Z121" s="80" t="s">
        <v>239</v>
      </c>
      <c r="AA121" s="80" t="s">
        <v>240</v>
      </c>
      <c r="AB121" s="76" t="s">
        <v>539</v>
      </c>
      <c r="AC121" s="76" t="s">
        <v>540</v>
      </c>
      <c r="AD121" s="76" t="s">
        <v>173</v>
      </c>
      <c r="AE121" s="80" t="s">
        <v>550</v>
      </c>
      <c r="AF121" s="76" t="s">
        <v>96</v>
      </c>
      <c r="AG121" s="82"/>
      <c r="AH121" s="60"/>
      <c r="AI121" s="75" t="s">
        <v>112</v>
      </c>
      <c r="AJ121" s="6" t="s">
        <v>103</v>
      </c>
      <c r="AK121" s="81">
        <v>0</v>
      </c>
      <c r="AL121" s="205" t="s">
        <v>103</v>
      </c>
      <c r="AM121" s="169"/>
      <c r="AN121" s="6"/>
      <c r="AO121" s="120"/>
    </row>
    <row r="122" spans="1:41" s="83" customFormat="1" ht="15" customHeight="1">
      <c r="A122" s="75" t="s">
        <v>112</v>
      </c>
      <c r="B122" s="6" t="s">
        <v>93</v>
      </c>
      <c r="C122" s="76">
        <v>121</v>
      </c>
      <c r="D122" s="6" t="s">
        <v>107</v>
      </c>
      <c r="E122" s="6" t="s">
        <v>105</v>
      </c>
      <c r="F122" s="6" t="str">
        <f t="shared" si="2"/>
        <v>STORAGERM-J-1083LI25-M19.1</v>
      </c>
      <c r="G122" s="97" t="s">
        <v>246</v>
      </c>
      <c r="H122" s="95">
        <v>145548</v>
      </c>
      <c r="I122" s="6" t="s">
        <v>584</v>
      </c>
      <c r="J122" s="92">
        <v>45659</v>
      </c>
      <c r="K122" s="97" t="s">
        <v>247</v>
      </c>
      <c r="L122" s="6" t="s">
        <v>248</v>
      </c>
      <c r="M122" s="6" t="s">
        <v>173</v>
      </c>
      <c r="N122" s="80" t="s">
        <v>249</v>
      </c>
      <c r="O122" s="71">
        <v>0</v>
      </c>
      <c r="P122" s="71">
        <v>0</v>
      </c>
      <c r="Q122" s="79">
        <v>767</v>
      </c>
      <c r="R122" s="79">
        <v>0</v>
      </c>
      <c r="S122" s="71">
        <v>0</v>
      </c>
      <c r="T122" s="79">
        <v>767</v>
      </c>
      <c r="U122" s="87" t="s">
        <v>118</v>
      </c>
      <c r="V122" s="84">
        <f t="shared" si="6"/>
        <v>767</v>
      </c>
      <c r="W122" s="94">
        <v>45982</v>
      </c>
      <c r="X122" s="80" t="s">
        <v>238</v>
      </c>
      <c r="Y122" s="80" t="s">
        <v>238</v>
      </c>
      <c r="Z122" s="80" t="s">
        <v>239</v>
      </c>
      <c r="AA122" s="80" t="s">
        <v>240</v>
      </c>
      <c r="AB122" s="76" t="s">
        <v>539</v>
      </c>
      <c r="AC122" s="76" t="s">
        <v>540</v>
      </c>
      <c r="AD122" s="76" t="s">
        <v>173</v>
      </c>
      <c r="AE122" s="80" t="s">
        <v>550</v>
      </c>
      <c r="AF122" s="76" t="s">
        <v>96</v>
      </c>
      <c r="AG122" s="82"/>
      <c r="AH122" s="60"/>
      <c r="AI122" s="75" t="s">
        <v>112</v>
      </c>
      <c r="AJ122" s="6" t="s">
        <v>103</v>
      </c>
      <c r="AK122" s="81">
        <v>0</v>
      </c>
      <c r="AL122" s="205" t="s">
        <v>103</v>
      </c>
      <c r="AM122" s="169"/>
      <c r="AN122" s="6"/>
      <c r="AO122" s="120"/>
    </row>
    <row r="123" spans="1:41" s="83" customFormat="1" ht="15" customHeight="1">
      <c r="A123" s="75" t="s">
        <v>112</v>
      </c>
      <c r="B123" s="6" t="s">
        <v>93</v>
      </c>
      <c r="C123" s="76">
        <v>122</v>
      </c>
      <c r="D123" s="6" t="s">
        <v>107</v>
      </c>
      <c r="E123" s="6" t="s">
        <v>105</v>
      </c>
      <c r="F123" s="6" t="str">
        <f t="shared" si="2"/>
        <v>STORAGERM-J-1094LI25-M19.1</v>
      </c>
      <c r="G123" s="97" t="s">
        <v>250</v>
      </c>
      <c r="H123" s="95">
        <v>145549</v>
      </c>
      <c r="I123" s="6" t="s">
        <v>584</v>
      </c>
      <c r="J123" s="92">
        <v>45659</v>
      </c>
      <c r="K123" s="97" t="s">
        <v>251</v>
      </c>
      <c r="L123" s="6" t="s">
        <v>252</v>
      </c>
      <c r="M123" s="6" t="s">
        <v>173</v>
      </c>
      <c r="N123" s="80" t="s">
        <v>253</v>
      </c>
      <c r="O123" s="71">
        <v>0</v>
      </c>
      <c r="P123" s="71">
        <v>0</v>
      </c>
      <c r="Q123" s="79">
        <v>61</v>
      </c>
      <c r="R123" s="79">
        <v>0</v>
      </c>
      <c r="S123" s="71">
        <v>0</v>
      </c>
      <c r="T123" s="79">
        <v>61</v>
      </c>
      <c r="U123" s="87" t="s">
        <v>118</v>
      </c>
      <c r="V123" s="84">
        <f t="shared" si="6"/>
        <v>61</v>
      </c>
      <c r="W123" s="94">
        <v>45992</v>
      </c>
      <c r="X123" s="80" t="s">
        <v>238</v>
      </c>
      <c r="Y123" s="80" t="s">
        <v>238</v>
      </c>
      <c r="Z123" s="80" t="s">
        <v>239</v>
      </c>
      <c r="AA123" s="80" t="s">
        <v>240</v>
      </c>
      <c r="AB123" s="76" t="s">
        <v>539</v>
      </c>
      <c r="AC123" s="76" t="s">
        <v>540</v>
      </c>
      <c r="AD123" s="76" t="s">
        <v>173</v>
      </c>
      <c r="AE123" s="80" t="s">
        <v>550</v>
      </c>
      <c r="AF123" s="76" t="s">
        <v>96</v>
      </c>
      <c r="AG123" s="82"/>
      <c r="AH123" s="60"/>
      <c r="AI123" s="75" t="s">
        <v>112</v>
      </c>
      <c r="AJ123" s="6" t="s">
        <v>103</v>
      </c>
      <c r="AK123" s="81">
        <v>0</v>
      </c>
      <c r="AL123" s="205" t="s">
        <v>103</v>
      </c>
      <c r="AM123" s="169"/>
      <c r="AN123" s="6"/>
      <c r="AO123" s="120"/>
    </row>
    <row r="124" spans="1:41" s="83" customFormat="1" ht="15" customHeight="1">
      <c r="A124" s="75" t="s">
        <v>112</v>
      </c>
      <c r="B124" s="6" t="s">
        <v>93</v>
      </c>
      <c r="C124" s="76">
        <v>123</v>
      </c>
      <c r="D124" s="6" t="s">
        <v>107</v>
      </c>
      <c r="E124" s="6" t="s">
        <v>105</v>
      </c>
      <c r="F124" s="6" t="str">
        <f t="shared" si="2"/>
        <v>STORAGERM-J-1090LI25-M19.1</v>
      </c>
      <c r="G124" s="97" t="s">
        <v>254</v>
      </c>
      <c r="H124" s="95">
        <v>145550</v>
      </c>
      <c r="I124" s="6" t="s">
        <v>584</v>
      </c>
      <c r="J124" s="92">
        <v>45659</v>
      </c>
      <c r="K124" s="97" t="s">
        <v>251</v>
      </c>
      <c r="L124" s="6" t="s">
        <v>255</v>
      </c>
      <c r="M124" s="6" t="s">
        <v>173</v>
      </c>
      <c r="N124" s="80" t="s">
        <v>253</v>
      </c>
      <c r="O124" s="71">
        <v>0</v>
      </c>
      <c r="P124" s="71">
        <v>0</v>
      </c>
      <c r="Q124" s="79">
        <v>642.5</v>
      </c>
      <c r="R124" s="79">
        <v>0</v>
      </c>
      <c r="S124" s="71">
        <v>0</v>
      </c>
      <c r="T124" s="79">
        <v>642.5</v>
      </c>
      <c r="U124" s="87" t="s">
        <v>118</v>
      </c>
      <c r="V124" s="84">
        <f t="shared" si="6"/>
        <v>642.5</v>
      </c>
      <c r="W124" s="94">
        <v>45987</v>
      </c>
      <c r="X124" s="80" t="s">
        <v>238</v>
      </c>
      <c r="Y124" s="80" t="s">
        <v>238</v>
      </c>
      <c r="Z124" s="80" t="s">
        <v>239</v>
      </c>
      <c r="AA124" s="80" t="s">
        <v>240</v>
      </c>
      <c r="AB124" s="76" t="s">
        <v>539</v>
      </c>
      <c r="AC124" s="76" t="s">
        <v>540</v>
      </c>
      <c r="AD124" s="76" t="s">
        <v>173</v>
      </c>
      <c r="AE124" s="80" t="s">
        <v>550</v>
      </c>
      <c r="AF124" s="76" t="s">
        <v>96</v>
      </c>
      <c r="AG124" s="82"/>
      <c r="AH124" s="60"/>
      <c r="AI124" s="75" t="s">
        <v>112</v>
      </c>
      <c r="AJ124" s="6" t="s">
        <v>103</v>
      </c>
      <c r="AK124" s="81">
        <v>0</v>
      </c>
      <c r="AL124" s="205" t="s">
        <v>103</v>
      </c>
      <c r="AM124" s="169"/>
      <c r="AN124" s="6"/>
      <c r="AO124" s="120"/>
    </row>
    <row r="125" spans="1:41" s="83" customFormat="1" ht="15" customHeight="1">
      <c r="A125" s="75" t="s">
        <v>112</v>
      </c>
      <c r="B125" s="6" t="s">
        <v>93</v>
      </c>
      <c r="C125" s="76">
        <v>124</v>
      </c>
      <c r="D125" s="6" t="s">
        <v>107</v>
      </c>
      <c r="E125" s="6" t="s">
        <v>105</v>
      </c>
      <c r="F125" s="6" t="str">
        <f t="shared" si="2"/>
        <v>STORAGERM-J-1096LI25-M19.1</v>
      </c>
      <c r="G125" s="97" t="s">
        <v>134</v>
      </c>
      <c r="H125" s="95">
        <v>145551</v>
      </c>
      <c r="I125" s="6" t="s">
        <v>584</v>
      </c>
      <c r="J125" s="92">
        <v>45659</v>
      </c>
      <c r="K125" s="97" t="s">
        <v>256</v>
      </c>
      <c r="L125" s="6" t="s">
        <v>252</v>
      </c>
      <c r="M125" s="6" t="s">
        <v>173</v>
      </c>
      <c r="N125" s="80" t="s">
        <v>257</v>
      </c>
      <c r="O125" s="71">
        <v>0</v>
      </c>
      <c r="P125" s="71">
        <v>0</v>
      </c>
      <c r="Q125" s="79">
        <v>25.25</v>
      </c>
      <c r="R125" s="79">
        <v>0</v>
      </c>
      <c r="S125" s="71">
        <v>0</v>
      </c>
      <c r="T125" s="79">
        <v>25.25</v>
      </c>
      <c r="U125" s="87" t="s">
        <v>118</v>
      </c>
      <c r="V125" s="84">
        <f t="shared" si="6"/>
        <v>25.25</v>
      </c>
      <c r="W125" s="94">
        <v>45992</v>
      </c>
      <c r="X125" s="80" t="s">
        <v>238</v>
      </c>
      <c r="Y125" s="80" t="s">
        <v>238</v>
      </c>
      <c r="Z125" s="80" t="s">
        <v>239</v>
      </c>
      <c r="AA125" s="80" t="s">
        <v>240</v>
      </c>
      <c r="AB125" s="76" t="s">
        <v>539</v>
      </c>
      <c r="AC125" s="76" t="s">
        <v>540</v>
      </c>
      <c r="AD125" s="76" t="s">
        <v>173</v>
      </c>
      <c r="AE125" s="80" t="s">
        <v>550</v>
      </c>
      <c r="AF125" s="76" t="s">
        <v>96</v>
      </c>
      <c r="AG125" s="82"/>
      <c r="AH125" s="60"/>
      <c r="AI125" s="75" t="s">
        <v>112</v>
      </c>
      <c r="AJ125" s="6" t="s">
        <v>103</v>
      </c>
      <c r="AK125" s="81">
        <v>0</v>
      </c>
      <c r="AL125" s="205" t="s">
        <v>103</v>
      </c>
      <c r="AM125" s="169"/>
      <c r="AN125" s="6"/>
      <c r="AO125" s="120"/>
    </row>
    <row r="126" spans="1:41" s="83" customFormat="1" ht="15" customHeight="1">
      <c r="A126" s="75" t="s">
        <v>112</v>
      </c>
      <c r="B126" s="6" t="s">
        <v>93</v>
      </c>
      <c r="C126" s="76">
        <v>125</v>
      </c>
      <c r="D126" s="6" t="s">
        <v>107</v>
      </c>
      <c r="E126" s="6" t="s">
        <v>105</v>
      </c>
      <c r="F126" s="6" t="str">
        <f t="shared" si="2"/>
        <v>STORAGERM-J-1108LI25-M19.1</v>
      </c>
      <c r="G126" s="97" t="s">
        <v>1672</v>
      </c>
      <c r="H126" s="95">
        <v>145552</v>
      </c>
      <c r="I126" s="6" t="s">
        <v>584</v>
      </c>
      <c r="J126" s="92">
        <v>45659</v>
      </c>
      <c r="K126" s="97" t="s">
        <v>258</v>
      </c>
      <c r="L126" s="6" t="s">
        <v>259</v>
      </c>
      <c r="M126" s="6" t="s">
        <v>173</v>
      </c>
      <c r="N126" s="80" t="s">
        <v>260</v>
      </c>
      <c r="O126" s="71">
        <v>0</v>
      </c>
      <c r="P126" s="71">
        <v>0</v>
      </c>
      <c r="Q126" s="79">
        <v>618.5</v>
      </c>
      <c r="R126" s="79">
        <v>0</v>
      </c>
      <c r="S126" s="71">
        <v>0</v>
      </c>
      <c r="T126" s="79">
        <v>618.5</v>
      </c>
      <c r="U126" s="87" t="s">
        <v>118</v>
      </c>
      <c r="V126" s="84">
        <f t="shared" si="6"/>
        <v>618.5</v>
      </c>
      <c r="W126" s="94">
        <v>45996</v>
      </c>
      <c r="X126" s="80" t="s">
        <v>238</v>
      </c>
      <c r="Y126" s="80" t="s">
        <v>238</v>
      </c>
      <c r="Z126" s="80" t="s">
        <v>239</v>
      </c>
      <c r="AA126" s="80" t="s">
        <v>240</v>
      </c>
      <c r="AB126" s="76" t="s">
        <v>539</v>
      </c>
      <c r="AC126" s="76" t="s">
        <v>540</v>
      </c>
      <c r="AD126" s="76" t="s">
        <v>173</v>
      </c>
      <c r="AE126" s="80" t="s">
        <v>550</v>
      </c>
      <c r="AF126" s="76" t="s">
        <v>96</v>
      </c>
      <c r="AG126" s="82"/>
      <c r="AH126" s="60"/>
      <c r="AI126" s="75" t="s">
        <v>112</v>
      </c>
      <c r="AJ126" s="6" t="s">
        <v>103</v>
      </c>
      <c r="AK126" s="81">
        <v>0</v>
      </c>
      <c r="AL126" s="205" t="s">
        <v>103</v>
      </c>
      <c r="AM126" s="169"/>
      <c r="AN126" s="6"/>
      <c r="AO126" s="120"/>
    </row>
    <row r="127" spans="1:41" s="83" customFormat="1" ht="15" customHeight="1">
      <c r="A127" s="75" t="s">
        <v>112</v>
      </c>
      <c r="B127" s="6" t="s">
        <v>93</v>
      </c>
      <c r="C127" s="76">
        <v>126</v>
      </c>
      <c r="D127" s="6" t="s">
        <v>107</v>
      </c>
      <c r="E127" s="6" t="s">
        <v>105</v>
      </c>
      <c r="F127" s="6" t="str">
        <f t="shared" si="2"/>
        <v>STORAGEFG-R-2010LE25.M19</v>
      </c>
      <c r="G127" s="97" t="s">
        <v>261</v>
      </c>
      <c r="H127" s="95">
        <v>145564</v>
      </c>
      <c r="I127" s="6" t="s">
        <v>584</v>
      </c>
      <c r="J127" s="92">
        <v>45659</v>
      </c>
      <c r="K127" s="97"/>
      <c r="L127" s="80">
        <v>5925369</v>
      </c>
      <c r="M127" s="6" t="s">
        <v>173</v>
      </c>
      <c r="N127" s="80" t="s">
        <v>116</v>
      </c>
      <c r="O127" s="71">
        <v>0</v>
      </c>
      <c r="P127" s="71">
        <v>0</v>
      </c>
      <c r="Q127" s="79">
        <v>50.2</v>
      </c>
      <c r="R127" s="79">
        <v>0</v>
      </c>
      <c r="S127" s="71">
        <v>0</v>
      </c>
      <c r="T127" s="79">
        <v>50.2</v>
      </c>
      <c r="U127" s="87" t="s">
        <v>118</v>
      </c>
      <c r="V127" s="84">
        <f t="shared" si="6"/>
        <v>50.2</v>
      </c>
      <c r="W127" s="94" t="s">
        <v>119</v>
      </c>
      <c r="X127" s="80" t="s">
        <v>238</v>
      </c>
      <c r="Y127" s="80" t="s">
        <v>238</v>
      </c>
      <c r="Z127" s="80" t="s">
        <v>239</v>
      </c>
      <c r="AA127" s="80" t="s">
        <v>240</v>
      </c>
      <c r="AB127" s="76" t="s">
        <v>539</v>
      </c>
      <c r="AC127" s="76" t="s">
        <v>541</v>
      </c>
      <c r="AD127" s="76" t="s">
        <v>195</v>
      </c>
      <c r="AE127" s="76">
        <v>75640000</v>
      </c>
      <c r="AF127" s="76" t="s">
        <v>96</v>
      </c>
      <c r="AG127" s="82"/>
      <c r="AH127" s="60"/>
      <c r="AI127" s="75" t="s">
        <v>112</v>
      </c>
      <c r="AJ127" s="6" t="s">
        <v>103</v>
      </c>
      <c r="AK127" s="81">
        <v>0</v>
      </c>
      <c r="AL127" s="205" t="s">
        <v>103</v>
      </c>
      <c r="AM127" s="169"/>
      <c r="AN127" s="6"/>
      <c r="AO127" s="120"/>
    </row>
    <row r="128" spans="1:41" s="83" customFormat="1" ht="15" customHeight="1">
      <c r="A128" s="75" t="s">
        <v>112</v>
      </c>
      <c r="B128" s="6" t="s">
        <v>93</v>
      </c>
      <c r="C128" s="76">
        <v>127</v>
      </c>
      <c r="D128" s="6" t="s">
        <v>107</v>
      </c>
      <c r="E128" s="6" t="s">
        <v>105</v>
      </c>
      <c r="F128" s="6" t="str">
        <f t="shared" si="2"/>
        <v>STORAGEFG-R-2022LE25.M19</v>
      </c>
      <c r="G128" s="97" t="s">
        <v>262</v>
      </c>
      <c r="H128" s="95">
        <v>145565</v>
      </c>
      <c r="I128" s="6" t="s">
        <v>584</v>
      </c>
      <c r="J128" s="92">
        <v>45659</v>
      </c>
      <c r="K128" s="97"/>
      <c r="L128" s="80">
        <v>5925331</v>
      </c>
      <c r="M128" s="6" t="s">
        <v>173</v>
      </c>
      <c r="N128" s="80" t="s">
        <v>116</v>
      </c>
      <c r="O128" s="71">
        <v>0</v>
      </c>
      <c r="P128" s="71">
        <v>0</v>
      </c>
      <c r="Q128" s="79">
        <v>29.7</v>
      </c>
      <c r="R128" s="79">
        <v>0</v>
      </c>
      <c r="S128" s="71">
        <v>0</v>
      </c>
      <c r="T128" s="79">
        <v>29.7</v>
      </c>
      <c r="U128" s="87" t="s">
        <v>118</v>
      </c>
      <c r="V128" s="84">
        <f t="shared" si="6"/>
        <v>29.7</v>
      </c>
      <c r="W128" s="94" t="s">
        <v>119</v>
      </c>
      <c r="X128" s="80" t="s">
        <v>238</v>
      </c>
      <c r="Y128" s="80" t="s">
        <v>238</v>
      </c>
      <c r="Z128" s="80" t="s">
        <v>239</v>
      </c>
      <c r="AA128" s="80" t="s">
        <v>240</v>
      </c>
      <c r="AB128" s="76" t="s">
        <v>539</v>
      </c>
      <c r="AC128" s="76" t="s">
        <v>541</v>
      </c>
      <c r="AD128" s="76" t="s">
        <v>195</v>
      </c>
      <c r="AE128" s="76">
        <v>75640000</v>
      </c>
      <c r="AF128" s="76" t="s">
        <v>96</v>
      </c>
      <c r="AG128" s="82"/>
      <c r="AH128" s="60"/>
      <c r="AI128" s="75" t="s">
        <v>112</v>
      </c>
      <c r="AJ128" s="6" t="s">
        <v>103</v>
      </c>
      <c r="AK128" s="81">
        <v>0</v>
      </c>
      <c r="AL128" s="205" t="s">
        <v>103</v>
      </c>
      <c r="AM128" s="169"/>
      <c r="AN128" s="6"/>
      <c r="AO128" s="120"/>
    </row>
    <row r="129" spans="1:41" s="83" customFormat="1" ht="15" customHeight="1">
      <c r="A129" s="75" t="s">
        <v>112</v>
      </c>
      <c r="B129" s="6" t="s">
        <v>93</v>
      </c>
      <c r="C129" s="76">
        <v>128</v>
      </c>
      <c r="D129" s="6" t="s">
        <v>107</v>
      </c>
      <c r="E129" s="6" t="s">
        <v>105</v>
      </c>
      <c r="F129" s="6" t="str">
        <f t="shared" si="2"/>
        <v>STORAGEFG-R-1985LE25.M19</v>
      </c>
      <c r="G129" s="97" t="s">
        <v>263</v>
      </c>
      <c r="H129" s="95">
        <v>145566</v>
      </c>
      <c r="I129" s="6" t="s">
        <v>584</v>
      </c>
      <c r="J129" s="92">
        <v>45659</v>
      </c>
      <c r="K129" s="97"/>
      <c r="L129" s="80">
        <v>5925091</v>
      </c>
      <c r="M129" s="6" t="s">
        <v>173</v>
      </c>
      <c r="N129" s="80" t="s">
        <v>116</v>
      </c>
      <c r="O129" s="71">
        <v>0</v>
      </c>
      <c r="P129" s="71">
        <v>0</v>
      </c>
      <c r="Q129" s="79">
        <v>34.1</v>
      </c>
      <c r="R129" s="79">
        <v>0</v>
      </c>
      <c r="S129" s="71">
        <v>0</v>
      </c>
      <c r="T129" s="79">
        <v>34.1</v>
      </c>
      <c r="U129" s="87" t="s">
        <v>118</v>
      </c>
      <c r="V129" s="84">
        <f t="shared" si="6"/>
        <v>34.1</v>
      </c>
      <c r="W129" s="94" t="s">
        <v>119</v>
      </c>
      <c r="X129" s="80" t="s">
        <v>238</v>
      </c>
      <c r="Y129" s="80" t="s">
        <v>238</v>
      </c>
      <c r="Z129" s="80" t="s">
        <v>239</v>
      </c>
      <c r="AA129" s="80" t="s">
        <v>240</v>
      </c>
      <c r="AB129" s="76" t="s">
        <v>539</v>
      </c>
      <c r="AC129" s="76" t="s">
        <v>541</v>
      </c>
      <c r="AD129" s="76" t="s">
        <v>195</v>
      </c>
      <c r="AE129" s="76">
        <v>75640000</v>
      </c>
      <c r="AF129" s="76" t="s">
        <v>96</v>
      </c>
      <c r="AG129" s="82"/>
      <c r="AH129" s="60"/>
      <c r="AI129" s="75" t="s">
        <v>112</v>
      </c>
      <c r="AJ129" s="6" t="s">
        <v>103</v>
      </c>
      <c r="AK129" s="81">
        <v>0</v>
      </c>
      <c r="AL129" s="205" t="s">
        <v>103</v>
      </c>
      <c r="AM129" s="169"/>
      <c r="AN129" s="6"/>
      <c r="AO129" s="120"/>
    </row>
    <row r="130" spans="1:41" s="83" customFormat="1" ht="15" customHeight="1">
      <c r="A130" s="75" t="s">
        <v>112</v>
      </c>
      <c r="B130" s="6" t="s">
        <v>93</v>
      </c>
      <c r="C130" s="76">
        <v>129</v>
      </c>
      <c r="D130" s="6" t="s">
        <v>107</v>
      </c>
      <c r="E130" s="6" t="s">
        <v>105</v>
      </c>
      <c r="F130" s="6" t="str">
        <f t="shared" si="2"/>
        <v>STORAGEFG-R-2051LE25.M19</v>
      </c>
      <c r="G130" s="97" t="s">
        <v>264</v>
      </c>
      <c r="H130" s="95">
        <v>145574</v>
      </c>
      <c r="I130" s="6" t="s">
        <v>584</v>
      </c>
      <c r="J130" s="92">
        <v>45659</v>
      </c>
      <c r="K130" s="97"/>
      <c r="L130" s="80">
        <v>5960211</v>
      </c>
      <c r="M130" s="6" t="s">
        <v>173</v>
      </c>
      <c r="N130" s="80" t="s">
        <v>116</v>
      </c>
      <c r="O130" s="71">
        <v>0</v>
      </c>
      <c r="P130" s="71">
        <v>0</v>
      </c>
      <c r="Q130" s="79">
        <v>29.7</v>
      </c>
      <c r="R130" s="79">
        <v>0</v>
      </c>
      <c r="S130" s="71">
        <v>0</v>
      </c>
      <c r="T130" s="79">
        <v>29.7</v>
      </c>
      <c r="U130" s="87" t="s">
        <v>118</v>
      </c>
      <c r="V130" s="84">
        <f t="shared" si="6"/>
        <v>29.7</v>
      </c>
      <c r="W130" s="94" t="s">
        <v>119</v>
      </c>
      <c r="X130" s="80" t="s">
        <v>238</v>
      </c>
      <c r="Y130" s="80" t="s">
        <v>238</v>
      </c>
      <c r="Z130" s="80" t="s">
        <v>239</v>
      </c>
      <c r="AA130" s="80" t="s">
        <v>240</v>
      </c>
      <c r="AB130" s="76" t="s">
        <v>539</v>
      </c>
      <c r="AC130" s="76" t="s">
        <v>541</v>
      </c>
      <c r="AD130" s="76" t="s">
        <v>195</v>
      </c>
      <c r="AE130" s="76">
        <v>75640000</v>
      </c>
      <c r="AF130" s="76" t="s">
        <v>96</v>
      </c>
      <c r="AG130" s="82"/>
      <c r="AH130" s="60"/>
      <c r="AI130" s="75" t="s">
        <v>112</v>
      </c>
      <c r="AJ130" s="6" t="s">
        <v>103</v>
      </c>
      <c r="AK130" s="81">
        <v>0</v>
      </c>
      <c r="AL130" s="205" t="s">
        <v>103</v>
      </c>
      <c r="AM130" s="169"/>
      <c r="AN130" s="6"/>
      <c r="AO130" s="120"/>
    </row>
    <row r="131" spans="1:41" s="83" customFormat="1" ht="15" customHeight="1">
      <c r="A131" s="75" t="s">
        <v>112</v>
      </c>
      <c r="B131" s="6" t="s">
        <v>93</v>
      </c>
      <c r="C131" s="76">
        <v>130</v>
      </c>
      <c r="D131" s="6" t="s">
        <v>107</v>
      </c>
      <c r="E131" s="6" t="s">
        <v>105</v>
      </c>
      <c r="F131" s="6" t="str">
        <f t="shared" ref="F131:F194" si="7">E131&amp;G131</f>
        <v>STORAGEFG-R-2027LE25.M19</v>
      </c>
      <c r="G131" s="97" t="s">
        <v>265</v>
      </c>
      <c r="H131" s="95">
        <v>145577</v>
      </c>
      <c r="I131" s="6" t="s">
        <v>584</v>
      </c>
      <c r="J131" s="92">
        <v>45659</v>
      </c>
      <c r="K131" s="97"/>
      <c r="L131" s="80">
        <v>5949336</v>
      </c>
      <c r="M131" s="6" t="s">
        <v>173</v>
      </c>
      <c r="N131" s="80" t="s">
        <v>116</v>
      </c>
      <c r="O131" s="71">
        <v>0</v>
      </c>
      <c r="P131" s="71">
        <v>0</v>
      </c>
      <c r="Q131" s="79">
        <v>31.1</v>
      </c>
      <c r="R131" s="79">
        <v>0</v>
      </c>
      <c r="S131" s="71">
        <v>0</v>
      </c>
      <c r="T131" s="79">
        <v>31.1</v>
      </c>
      <c r="U131" s="87" t="s">
        <v>118</v>
      </c>
      <c r="V131" s="84">
        <f t="shared" si="6"/>
        <v>31.1</v>
      </c>
      <c r="W131" s="94" t="s">
        <v>119</v>
      </c>
      <c r="X131" s="80" t="s">
        <v>238</v>
      </c>
      <c r="Y131" s="80" t="s">
        <v>238</v>
      </c>
      <c r="Z131" s="80" t="s">
        <v>239</v>
      </c>
      <c r="AA131" s="80" t="s">
        <v>240</v>
      </c>
      <c r="AB131" s="76" t="s">
        <v>539</v>
      </c>
      <c r="AC131" s="76" t="s">
        <v>541</v>
      </c>
      <c r="AD131" s="76" t="s">
        <v>195</v>
      </c>
      <c r="AE131" s="76">
        <v>75640000</v>
      </c>
      <c r="AF131" s="76" t="s">
        <v>96</v>
      </c>
      <c r="AG131" s="82"/>
      <c r="AH131" s="60"/>
      <c r="AI131" s="75" t="s">
        <v>112</v>
      </c>
      <c r="AJ131" s="6" t="s">
        <v>103</v>
      </c>
      <c r="AK131" s="81">
        <v>0</v>
      </c>
      <c r="AL131" s="205" t="s">
        <v>103</v>
      </c>
      <c r="AM131" s="169"/>
      <c r="AN131" s="6"/>
      <c r="AO131" s="120"/>
    </row>
    <row r="132" spans="1:41" s="83" customFormat="1" ht="15" customHeight="1">
      <c r="A132" s="75" t="s">
        <v>112</v>
      </c>
      <c r="B132" s="6" t="s">
        <v>93</v>
      </c>
      <c r="C132" s="76">
        <v>131</v>
      </c>
      <c r="D132" s="6" t="s">
        <v>107</v>
      </c>
      <c r="E132" s="6" t="s">
        <v>105</v>
      </c>
      <c r="F132" s="6" t="str">
        <f t="shared" si="7"/>
        <v>STORAGEFG-R-1971LE25.M19</v>
      </c>
      <c r="G132" s="97" t="s">
        <v>266</v>
      </c>
      <c r="H132" s="95">
        <v>145578</v>
      </c>
      <c r="I132" s="6" t="s">
        <v>584</v>
      </c>
      <c r="J132" s="92">
        <v>45659</v>
      </c>
      <c r="K132" s="97"/>
      <c r="L132" s="80">
        <v>5949306</v>
      </c>
      <c r="M132" s="6" t="s">
        <v>173</v>
      </c>
      <c r="N132" s="80" t="s">
        <v>116</v>
      </c>
      <c r="O132" s="71">
        <v>0</v>
      </c>
      <c r="P132" s="71">
        <v>0</v>
      </c>
      <c r="Q132" s="79">
        <v>39.700000000000003</v>
      </c>
      <c r="R132" s="79">
        <v>0</v>
      </c>
      <c r="S132" s="71">
        <v>0</v>
      </c>
      <c r="T132" s="79">
        <v>39.700000000000003</v>
      </c>
      <c r="U132" s="87" t="s">
        <v>118</v>
      </c>
      <c r="V132" s="84">
        <f t="shared" si="6"/>
        <v>39.700000000000003</v>
      </c>
      <c r="W132" s="94" t="s">
        <v>119</v>
      </c>
      <c r="X132" s="80" t="s">
        <v>238</v>
      </c>
      <c r="Y132" s="80" t="s">
        <v>238</v>
      </c>
      <c r="Z132" s="80" t="s">
        <v>239</v>
      </c>
      <c r="AA132" s="80" t="s">
        <v>240</v>
      </c>
      <c r="AB132" s="76" t="s">
        <v>539</v>
      </c>
      <c r="AC132" s="76" t="s">
        <v>541</v>
      </c>
      <c r="AD132" s="76" t="s">
        <v>195</v>
      </c>
      <c r="AE132" s="76">
        <v>75640000</v>
      </c>
      <c r="AF132" s="76" t="s">
        <v>96</v>
      </c>
      <c r="AG132" s="82"/>
      <c r="AH132" s="60"/>
      <c r="AI132" s="75" t="s">
        <v>112</v>
      </c>
      <c r="AJ132" s="6" t="s">
        <v>103</v>
      </c>
      <c r="AK132" s="81">
        <v>0</v>
      </c>
      <c r="AL132" s="205" t="s">
        <v>103</v>
      </c>
      <c r="AM132" s="169"/>
      <c r="AN132" s="6"/>
      <c r="AO132" s="120"/>
    </row>
    <row r="133" spans="1:41" s="83" customFormat="1" ht="15" customHeight="1">
      <c r="A133" s="75" t="s">
        <v>112</v>
      </c>
      <c r="B133" s="6" t="s">
        <v>93</v>
      </c>
      <c r="C133" s="76">
        <v>132</v>
      </c>
      <c r="D133" s="6" t="s">
        <v>107</v>
      </c>
      <c r="E133" s="6" t="s">
        <v>105</v>
      </c>
      <c r="F133" s="6" t="str">
        <f t="shared" si="7"/>
        <v>STORAGEFG-R-2027LE25.M19</v>
      </c>
      <c r="G133" s="97" t="s">
        <v>265</v>
      </c>
      <c r="H133" s="95">
        <v>145579</v>
      </c>
      <c r="I133" s="6" t="s">
        <v>584</v>
      </c>
      <c r="J133" s="92">
        <v>45659</v>
      </c>
      <c r="K133" s="97"/>
      <c r="L133" s="80">
        <v>5938581</v>
      </c>
      <c r="M133" s="6" t="s">
        <v>173</v>
      </c>
      <c r="N133" s="80" t="s">
        <v>116</v>
      </c>
      <c r="O133" s="71">
        <v>0</v>
      </c>
      <c r="P133" s="71">
        <v>0</v>
      </c>
      <c r="Q133" s="79">
        <v>30.7</v>
      </c>
      <c r="R133" s="79">
        <v>0</v>
      </c>
      <c r="S133" s="71">
        <v>0</v>
      </c>
      <c r="T133" s="79">
        <v>30.7</v>
      </c>
      <c r="U133" s="87" t="s">
        <v>118</v>
      </c>
      <c r="V133" s="84">
        <f t="shared" si="6"/>
        <v>30.7</v>
      </c>
      <c r="W133" s="94" t="s">
        <v>119</v>
      </c>
      <c r="X133" s="80" t="s">
        <v>238</v>
      </c>
      <c r="Y133" s="80" t="s">
        <v>238</v>
      </c>
      <c r="Z133" s="80" t="s">
        <v>239</v>
      </c>
      <c r="AA133" s="80" t="s">
        <v>240</v>
      </c>
      <c r="AB133" s="76" t="s">
        <v>539</v>
      </c>
      <c r="AC133" s="76" t="s">
        <v>541</v>
      </c>
      <c r="AD133" s="76" t="s">
        <v>195</v>
      </c>
      <c r="AE133" s="76">
        <v>75640000</v>
      </c>
      <c r="AF133" s="76" t="s">
        <v>96</v>
      </c>
      <c r="AG133" s="82"/>
      <c r="AH133" s="60"/>
      <c r="AI133" s="75" t="s">
        <v>112</v>
      </c>
      <c r="AJ133" s="6" t="s">
        <v>103</v>
      </c>
      <c r="AK133" s="81">
        <v>0</v>
      </c>
      <c r="AL133" s="205" t="s">
        <v>103</v>
      </c>
      <c r="AM133" s="169"/>
      <c r="AN133" s="6"/>
      <c r="AO133" s="120"/>
    </row>
    <row r="134" spans="1:41" s="83" customFormat="1" ht="15" customHeight="1">
      <c r="A134" s="75" t="s">
        <v>112</v>
      </c>
      <c r="B134" s="6" t="s">
        <v>93</v>
      </c>
      <c r="C134" s="76">
        <v>133</v>
      </c>
      <c r="D134" s="6" t="s">
        <v>107</v>
      </c>
      <c r="E134" s="6" t="s">
        <v>105</v>
      </c>
      <c r="F134" s="6" t="str">
        <f t="shared" si="7"/>
        <v>STORAGEFG-R-1978LE25.M19</v>
      </c>
      <c r="G134" s="97" t="s">
        <v>267</v>
      </c>
      <c r="H134" s="95">
        <v>145580</v>
      </c>
      <c r="I134" s="6" t="s">
        <v>584</v>
      </c>
      <c r="J134" s="92">
        <v>45659</v>
      </c>
      <c r="K134" s="97"/>
      <c r="L134" s="80">
        <v>5936289</v>
      </c>
      <c r="M134" s="6" t="s">
        <v>173</v>
      </c>
      <c r="N134" s="80" t="s">
        <v>116</v>
      </c>
      <c r="O134" s="71">
        <v>0</v>
      </c>
      <c r="P134" s="71">
        <v>0</v>
      </c>
      <c r="Q134" s="79">
        <v>36.700000000000003</v>
      </c>
      <c r="R134" s="79">
        <v>0</v>
      </c>
      <c r="S134" s="71">
        <v>0</v>
      </c>
      <c r="T134" s="79">
        <v>36.700000000000003</v>
      </c>
      <c r="U134" s="87" t="s">
        <v>118</v>
      </c>
      <c r="V134" s="84">
        <f t="shared" si="6"/>
        <v>36.700000000000003</v>
      </c>
      <c r="W134" s="94" t="s">
        <v>119</v>
      </c>
      <c r="X134" s="80" t="s">
        <v>238</v>
      </c>
      <c r="Y134" s="80" t="s">
        <v>238</v>
      </c>
      <c r="Z134" s="80" t="s">
        <v>239</v>
      </c>
      <c r="AA134" s="80" t="s">
        <v>240</v>
      </c>
      <c r="AB134" s="76" t="s">
        <v>539</v>
      </c>
      <c r="AC134" s="76" t="s">
        <v>541</v>
      </c>
      <c r="AD134" s="76" t="s">
        <v>195</v>
      </c>
      <c r="AE134" s="76">
        <v>75640000</v>
      </c>
      <c r="AF134" s="76" t="s">
        <v>96</v>
      </c>
      <c r="AG134" s="82"/>
      <c r="AH134" s="60"/>
      <c r="AI134" s="75" t="s">
        <v>112</v>
      </c>
      <c r="AJ134" s="6" t="s">
        <v>103</v>
      </c>
      <c r="AK134" s="81">
        <v>0</v>
      </c>
      <c r="AL134" s="205" t="s">
        <v>103</v>
      </c>
      <c r="AM134" s="169"/>
      <c r="AN134" s="6"/>
      <c r="AO134" s="120"/>
    </row>
    <row r="135" spans="1:41" s="83" customFormat="1" ht="15" customHeight="1">
      <c r="A135" s="75" t="s">
        <v>112</v>
      </c>
      <c r="B135" s="6" t="s">
        <v>93</v>
      </c>
      <c r="C135" s="76">
        <v>134</v>
      </c>
      <c r="D135" s="6" t="s">
        <v>107</v>
      </c>
      <c r="E135" s="6" t="s">
        <v>105</v>
      </c>
      <c r="F135" s="6" t="str">
        <f t="shared" si="7"/>
        <v>STORAGEFG-R-1971LE25.M19</v>
      </c>
      <c r="G135" s="97" t="s">
        <v>266</v>
      </c>
      <c r="H135" s="95">
        <v>145583</v>
      </c>
      <c r="I135" s="6" t="s">
        <v>584</v>
      </c>
      <c r="J135" s="92">
        <v>45659</v>
      </c>
      <c r="K135" s="97"/>
      <c r="L135" s="80">
        <v>5934179</v>
      </c>
      <c r="M135" s="6" t="s">
        <v>173</v>
      </c>
      <c r="N135" s="80" t="s">
        <v>116</v>
      </c>
      <c r="O135" s="71">
        <v>0</v>
      </c>
      <c r="P135" s="71">
        <v>0</v>
      </c>
      <c r="Q135" s="79">
        <v>62.5</v>
      </c>
      <c r="R135" s="79">
        <v>0</v>
      </c>
      <c r="S135" s="71">
        <v>0</v>
      </c>
      <c r="T135" s="79">
        <v>62.5</v>
      </c>
      <c r="U135" s="87" t="s">
        <v>118</v>
      </c>
      <c r="V135" s="84">
        <f t="shared" si="6"/>
        <v>62.5</v>
      </c>
      <c r="W135" s="94" t="s">
        <v>119</v>
      </c>
      <c r="X135" s="80" t="s">
        <v>238</v>
      </c>
      <c r="Y135" s="80" t="s">
        <v>238</v>
      </c>
      <c r="Z135" s="80" t="s">
        <v>239</v>
      </c>
      <c r="AA135" s="80" t="s">
        <v>240</v>
      </c>
      <c r="AB135" s="76" t="s">
        <v>539</v>
      </c>
      <c r="AC135" s="76" t="s">
        <v>541</v>
      </c>
      <c r="AD135" s="76" t="s">
        <v>195</v>
      </c>
      <c r="AE135" s="76">
        <v>75640000</v>
      </c>
      <c r="AF135" s="76" t="s">
        <v>96</v>
      </c>
      <c r="AG135" s="82"/>
      <c r="AH135" s="60"/>
      <c r="AI135" s="75" t="s">
        <v>112</v>
      </c>
      <c r="AJ135" s="6" t="s">
        <v>103</v>
      </c>
      <c r="AK135" s="81">
        <v>0</v>
      </c>
      <c r="AL135" s="205" t="s">
        <v>103</v>
      </c>
      <c r="AM135" s="169"/>
      <c r="AN135" s="6"/>
      <c r="AO135" s="120"/>
    </row>
    <row r="136" spans="1:41" s="83" customFormat="1" ht="15" customHeight="1">
      <c r="A136" s="75" t="s">
        <v>112</v>
      </c>
      <c r="B136" s="6" t="s">
        <v>93</v>
      </c>
      <c r="C136" s="76">
        <v>135</v>
      </c>
      <c r="D136" s="6" t="s">
        <v>107</v>
      </c>
      <c r="E136" s="6" t="s">
        <v>105</v>
      </c>
      <c r="F136" s="6" t="str">
        <f t="shared" si="7"/>
        <v>STORAGEFG-R-2051LE25.M19</v>
      </c>
      <c r="G136" s="97" t="s">
        <v>264</v>
      </c>
      <c r="H136" s="95">
        <v>145586</v>
      </c>
      <c r="I136" s="6" t="s">
        <v>584</v>
      </c>
      <c r="J136" s="92">
        <v>45659</v>
      </c>
      <c r="K136" s="97"/>
      <c r="L136" s="80">
        <v>5962470</v>
      </c>
      <c r="M136" s="6" t="s">
        <v>173</v>
      </c>
      <c r="N136" s="80" t="s">
        <v>116</v>
      </c>
      <c r="O136" s="71">
        <v>0</v>
      </c>
      <c r="P136" s="71">
        <v>0</v>
      </c>
      <c r="Q136" s="79">
        <v>29.7</v>
      </c>
      <c r="R136" s="79">
        <v>0</v>
      </c>
      <c r="S136" s="71">
        <v>0</v>
      </c>
      <c r="T136" s="79">
        <v>29.7</v>
      </c>
      <c r="U136" s="87" t="s">
        <v>118</v>
      </c>
      <c r="V136" s="84">
        <f t="shared" si="6"/>
        <v>29.7</v>
      </c>
      <c r="W136" s="94" t="s">
        <v>119</v>
      </c>
      <c r="X136" s="80" t="s">
        <v>238</v>
      </c>
      <c r="Y136" s="80" t="s">
        <v>238</v>
      </c>
      <c r="Z136" s="80" t="s">
        <v>239</v>
      </c>
      <c r="AA136" s="80" t="s">
        <v>240</v>
      </c>
      <c r="AB136" s="76" t="s">
        <v>539</v>
      </c>
      <c r="AC136" s="76" t="s">
        <v>541</v>
      </c>
      <c r="AD136" s="76" t="s">
        <v>195</v>
      </c>
      <c r="AE136" s="76">
        <v>75640000</v>
      </c>
      <c r="AF136" s="76" t="s">
        <v>96</v>
      </c>
      <c r="AG136" s="82"/>
      <c r="AH136" s="60"/>
      <c r="AI136" s="75" t="s">
        <v>112</v>
      </c>
      <c r="AJ136" s="6" t="s">
        <v>103</v>
      </c>
      <c r="AK136" s="81">
        <v>0</v>
      </c>
      <c r="AL136" s="205" t="s">
        <v>103</v>
      </c>
      <c r="AM136" s="169"/>
      <c r="AN136" s="6"/>
      <c r="AO136" s="120"/>
    </row>
    <row r="137" spans="1:41" s="83" customFormat="1" ht="15" customHeight="1">
      <c r="A137" s="75" t="s">
        <v>112</v>
      </c>
      <c r="B137" s="6" t="s">
        <v>93</v>
      </c>
      <c r="C137" s="76">
        <v>136</v>
      </c>
      <c r="D137" s="6" t="s">
        <v>107</v>
      </c>
      <c r="E137" s="6" t="s">
        <v>105</v>
      </c>
      <c r="F137" s="6" t="str">
        <f t="shared" si="7"/>
        <v>STORAGEFG-R-1975LE25.M19</v>
      </c>
      <c r="G137" s="97" t="s">
        <v>268</v>
      </c>
      <c r="H137" s="95">
        <v>145673</v>
      </c>
      <c r="I137" s="6" t="s">
        <v>584</v>
      </c>
      <c r="J137" s="92">
        <v>45659</v>
      </c>
      <c r="K137" s="97"/>
      <c r="L137" s="80" t="s">
        <v>116</v>
      </c>
      <c r="M137" s="6" t="s">
        <v>173</v>
      </c>
      <c r="N137" s="80" t="s">
        <v>116</v>
      </c>
      <c r="O137" s="71">
        <v>0</v>
      </c>
      <c r="P137" s="71">
        <v>0</v>
      </c>
      <c r="Q137" s="79">
        <v>79.8</v>
      </c>
      <c r="R137" s="79">
        <v>0</v>
      </c>
      <c r="S137" s="71">
        <v>0</v>
      </c>
      <c r="T137" s="79">
        <v>79.8</v>
      </c>
      <c r="U137" s="87" t="s">
        <v>118</v>
      </c>
      <c r="V137" s="84">
        <f t="shared" si="6"/>
        <v>79.8</v>
      </c>
      <c r="W137" s="94" t="s">
        <v>119</v>
      </c>
      <c r="X137" s="80" t="s">
        <v>238</v>
      </c>
      <c r="Y137" s="80" t="s">
        <v>238</v>
      </c>
      <c r="Z137" s="80" t="s">
        <v>239</v>
      </c>
      <c r="AA137" s="80" t="s">
        <v>240</v>
      </c>
      <c r="AB137" s="76" t="s">
        <v>539</v>
      </c>
      <c r="AC137" s="76" t="s">
        <v>541</v>
      </c>
      <c r="AD137" s="76" t="s">
        <v>195</v>
      </c>
      <c r="AE137" s="76">
        <v>75640000</v>
      </c>
      <c r="AF137" s="76" t="s">
        <v>96</v>
      </c>
      <c r="AG137" s="82"/>
      <c r="AH137" s="60"/>
      <c r="AI137" s="75" t="s">
        <v>112</v>
      </c>
      <c r="AJ137" s="6" t="s">
        <v>103</v>
      </c>
      <c r="AK137" s="81">
        <v>0</v>
      </c>
      <c r="AL137" s="205" t="s">
        <v>103</v>
      </c>
      <c r="AM137" s="169"/>
      <c r="AN137" s="6"/>
      <c r="AO137" s="120"/>
    </row>
    <row r="138" spans="1:41" s="83" customFormat="1" ht="15" customHeight="1">
      <c r="A138" s="75" t="s">
        <v>112</v>
      </c>
      <c r="B138" s="6" t="s">
        <v>93</v>
      </c>
      <c r="C138" s="76">
        <v>137</v>
      </c>
      <c r="D138" s="6" t="s">
        <v>107</v>
      </c>
      <c r="E138" s="6" t="s">
        <v>105</v>
      </c>
      <c r="F138" s="6" t="str">
        <f t="shared" si="7"/>
        <v>STORAGEFG-R-2007LE25.M19</v>
      </c>
      <c r="G138" s="97" t="s">
        <v>269</v>
      </c>
      <c r="H138" s="95">
        <v>145674</v>
      </c>
      <c r="I138" s="6" t="s">
        <v>584</v>
      </c>
      <c r="J138" s="92">
        <v>45659</v>
      </c>
      <c r="K138" s="97"/>
      <c r="L138" s="80" t="s">
        <v>116</v>
      </c>
      <c r="M138" s="6" t="s">
        <v>173</v>
      </c>
      <c r="N138" s="80" t="s">
        <v>116</v>
      </c>
      <c r="O138" s="71">
        <v>0</v>
      </c>
      <c r="P138" s="71">
        <v>0</v>
      </c>
      <c r="Q138" s="79">
        <v>32.9</v>
      </c>
      <c r="R138" s="79">
        <v>0</v>
      </c>
      <c r="S138" s="71">
        <v>0</v>
      </c>
      <c r="T138" s="79">
        <v>32.9</v>
      </c>
      <c r="U138" s="87" t="s">
        <v>118</v>
      </c>
      <c r="V138" s="84">
        <f t="shared" si="6"/>
        <v>32.9</v>
      </c>
      <c r="W138" s="94" t="s">
        <v>119</v>
      </c>
      <c r="X138" s="80" t="s">
        <v>238</v>
      </c>
      <c r="Y138" s="80" t="s">
        <v>238</v>
      </c>
      <c r="Z138" s="80" t="s">
        <v>239</v>
      </c>
      <c r="AA138" s="80" t="s">
        <v>240</v>
      </c>
      <c r="AB138" s="76" t="s">
        <v>539</v>
      </c>
      <c r="AC138" s="76" t="s">
        <v>541</v>
      </c>
      <c r="AD138" s="76" t="s">
        <v>195</v>
      </c>
      <c r="AE138" s="76">
        <v>75640000</v>
      </c>
      <c r="AF138" s="76" t="s">
        <v>96</v>
      </c>
      <c r="AG138" s="82"/>
      <c r="AH138" s="60"/>
      <c r="AI138" s="75" t="s">
        <v>112</v>
      </c>
      <c r="AJ138" s="6" t="s">
        <v>103</v>
      </c>
      <c r="AK138" s="81">
        <v>0</v>
      </c>
      <c r="AL138" s="205" t="s">
        <v>103</v>
      </c>
      <c r="AM138" s="169"/>
      <c r="AN138" s="6"/>
      <c r="AO138" s="120"/>
    </row>
    <row r="139" spans="1:41" s="83" customFormat="1" ht="15" customHeight="1">
      <c r="A139" s="75" t="s">
        <v>112</v>
      </c>
      <c r="B139" s="6" t="s">
        <v>93</v>
      </c>
      <c r="C139" s="76">
        <v>138</v>
      </c>
      <c r="D139" s="6" t="s">
        <v>107</v>
      </c>
      <c r="E139" s="6" t="s">
        <v>105</v>
      </c>
      <c r="F139" s="6" t="str">
        <f t="shared" si="7"/>
        <v>STORAGEFG-R-2051LE25.M19</v>
      </c>
      <c r="G139" s="97" t="s">
        <v>264</v>
      </c>
      <c r="H139" s="95">
        <v>145683</v>
      </c>
      <c r="I139" s="6" t="s">
        <v>584</v>
      </c>
      <c r="J139" s="92">
        <v>45659</v>
      </c>
      <c r="K139" s="97"/>
      <c r="L139" s="80" t="s">
        <v>116</v>
      </c>
      <c r="M139" s="6" t="s">
        <v>173</v>
      </c>
      <c r="N139" s="80" t="s">
        <v>116</v>
      </c>
      <c r="O139" s="71">
        <v>0</v>
      </c>
      <c r="P139" s="71">
        <v>0</v>
      </c>
      <c r="Q139" s="79">
        <v>47.2</v>
      </c>
      <c r="R139" s="79">
        <v>0</v>
      </c>
      <c r="S139" s="71">
        <v>0</v>
      </c>
      <c r="T139" s="79">
        <v>47.2</v>
      </c>
      <c r="U139" s="87" t="s">
        <v>118</v>
      </c>
      <c r="V139" s="84">
        <f t="shared" si="6"/>
        <v>47.2</v>
      </c>
      <c r="W139" s="94" t="s">
        <v>119</v>
      </c>
      <c r="X139" s="80" t="s">
        <v>238</v>
      </c>
      <c r="Y139" s="80" t="s">
        <v>238</v>
      </c>
      <c r="Z139" s="80" t="s">
        <v>239</v>
      </c>
      <c r="AA139" s="80" t="s">
        <v>240</v>
      </c>
      <c r="AB139" s="76" t="s">
        <v>539</v>
      </c>
      <c r="AC139" s="76" t="s">
        <v>541</v>
      </c>
      <c r="AD139" s="76" t="s">
        <v>195</v>
      </c>
      <c r="AE139" s="76">
        <v>75640000</v>
      </c>
      <c r="AF139" s="76" t="s">
        <v>96</v>
      </c>
      <c r="AG139" s="82"/>
      <c r="AH139" s="60"/>
      <c r="AI139" s="75" t="s">
        <v>112</v>
      </c>
      <c r="AJ139" s="6" t="s">
        <v>103</v>
      </c>
      <c r="AK139" s="81">
        <v>0</v>
      </c>
      <c r="AL139" s="205" t="s">
        <v>103</v>
      </c>
      <c r="AM139" s="169"/>
      <c r="AN139" s="6"/>
      <c r="AO139" s="120"/>
    </row>
    <row r="140" spans="1:41" s="83" customFormat="1" ht="15" customHeight="1">
      <c r="A140" s="75" t="s">
        <v>112</v>
      </c>
      <c r="B140" s="6" t="s">
        <v>93</v>
      </c>
      <c r="C140" s="76">
        <v>139</v>
      </c>
      <c r="D140" s="6" t="s">
        <v>107</v>
      </c>
      <c r="E140" s="6" t="s">
        <v>105</v>
      </c>
      <c r="F140" s="6" t="str">
        <f t="shared" si="7"/>
        <v>STORAGEFG-R-1978LE25.M19</v>
      </c>
      <c r="G140" s="97" t="s">
        <v>267</v>
      </c>
      <c r="H140" s="95">
        <v>145684</v>
      </c>
      <c r="I140" s="6" t="s">
        <v>584</v>
      </c>
      <c r="J140" s="92">
        <v>45659</v>
      </c>
      <c r="K140" s="97"/>
      <c r="L140" s="80" t="s">
        <v>116</v>
      </c>
      <c r="M140" s="6" t="s">
        <v>173</v>
      </c>
      <c r="N140" s="80" t="s">
        <v>116</v>
      </c>
      <c r="O140" s="71">
        <v>0</v>
      </c>
      <c r="P140" s="71">
        <v>0</v>
      </c>
      <c r="Q140" s="79">
        <v>193.1</v>
      </c>
      <c r="R140" s="79">
        <v>0</v>
      </c>
      <c r="S140" s="71">
        <v>0</v>
      </c>
      <c r="T140" s="79">
        <v>193.1</v>
      </c>
      <c r="U140" s="87" t="s">
        <v>118</v>
      </c>
      <c r="V140" s="84">
        <f t="shared" si="6"/>
        <v>193.1</v>
      </c>
      <c r="W140" s="94" t="s">
        <v>119</v>
      </c>
      <c r="X140" s="80" t="s">
        <v>238</v>
      </c>
      <c r="Y140" s="80" t="s">
        <v>238</v>
      </c>
      <c r="Z140" s="80" t="s">
        <v>239</v>
      </c>
      <c r="AA140" s="80" t="s">
        <v>240</v>
      </c>
      <c r="AB140" s="76" t="s">
        <v>539</v>
      </c>
      <c r="AC140" s="76" t="s">
        <v>541</v>
      </c>
      <c r="AD140" s="76" t="s">
        <v>195</v>
      </c>
      <c r="AE140" s="76">
        <v>75640000</v>
      </c>
      <c r="AF140" s="76" t="s">
        <v>96</v>
      </c>
      <c r="AG140" s="82"/>
      <c r="AH140" s="60"/>
      <c r="AI140" s="75" t="s">
        <v>112</v>
      </c>
      <c r="AJ140" s="6" t="s">
        <v>103</v>
      </c>
      <c r="AK140" s="81">
        <v>0</v>
      </c>
      <c r="AL140" s="205" t="s">
        <v>103</v>
      </c>
      <c r="AM140" s="169"/>
      <c r="AN140" s="6"/>
      <c r="AO140" s="120"/>
    </row>
    <row r="141" spans="1:41" s="83" customFormat="1" ht="15" customHeight="1">
      <c r="A141" s="75" t="s">
        <v>112</v>
      </c>
      <c r="B141" s="6" t="s">
        <v>93</v>
      </c>
      <c r="C141" s="76">
        <v>140</v>
      </c>
      <c r="D141" s="6" t="s">
        <v>107</v>
      </c>
      <c r="E141" s="6" t="s">
        <v>105</v>
      </c>
      <c r="F141" s="6" t="str">
        <f t="shared" si="7"/>
        <v>STORAGEFG-R-2073LE25.M19</v>
      </c>
      <c r="G141" s="97" t="s">
        <v>207</v>
      </c>
      <c r="H141" s="95">
        <v>145693</v>
      </c>
      <c r="I141" s="6" t="s">
        <v>584</v>
      </c>
      <c r="J141" s="92">
        <v>45659</v>
      </c>
      <c r="K141" s="97"/>
      <c r="L141" s="80">
        <v>5990850</v>
      </c>
      <c r="M141" s="6" t="s">
        <v>173</v>
      </c>
      <c r="N141" s="80" t="s">
        <v>116</v>
      </c>
      <c r="O141" s="71">
        <v>0</v>
      </c>
      <c r="P141" s="71">
        <v>0</v>
      </c>
      <c r="Q141" s="79">
        <v>29.9</v>
      </c>
      <c r="R141" s="79">
        <v>0</v>
      </c>
      <c r="S141" s="71">
        <v>0</v>
      </c>
      <c r="T141" s="79">
        <v>29.9</v>
      </c>
      <c r="U141" s="87" t="s">
        <v>118</v>
      </c>
      <c r="V141" s="84">
        <f t="shared" si="6"/>
        <v>29.9</v>
      </c>
      <c r="W141" s="94" t="s">
        <v>119</v>
      </c>
      <c r="X141" s="80" t="s">
        <v>238</v>
      </c>
      <c r="Y141" s="80" t="s">
        <v>238</v>
      </c>
      <c r="Z141" s="80" t="s">
        <v>239</v>
      </c>
      <c r="AA141" s="80" t="s">
        <v>240</v>
      </c>
      <c r="AB141" s="76" t="s">
        <v>539</v>
      </c>
      <c r="AC141" s="76" t="s">
        <v>541</v>
      </c>
      <c r="AD141" s="76" t="s">
        <v>195</v>
      </c>
      <c r="AE141" s="76">
        <v>75640000</v>
      </c>
      <c r="AF141" s="76" t="s">
        <v>96</v>
      </c>
      <c r="AG141" s="82"/>
      <c r="AH141" s="60"/>
      <c r="AI141" s="75" t="s">
        <v>112</v>
      </c>
      <c r="AJ141" s="6" t="s">
        <v>103</v>
      </c>
      <c r="AK141" s="81">
        <v>0</v>
      </c>
      <c r="AL141" s="205" t="s">
        <v>103</v>
      </c>
      <c r="AM141" s="169"/>
      <c r="AN141" s="6"/>
      <c r="AO141" s="120"/>
    </row>
    <row r="142" spans="1:41" s="83" customFormat="1" ht="15" customHeight="1">
      <c r="A142" s="75" t="s">
        <v>112</v>
      </c>
      <c r="B142" s="6" t="s">
        <v>93</v>
      </c>
      <c r="C142" s="76">
        <v>141</v>
      </c>
      <c r="D142" s="6" t="s">
        <v>107</v>
      </c>
      <c r="E142" s="6" t="s">
        <v>105</v>
      </c>
      <c r="F142" s="6" t="str">
        <f t="shared" si="7"/>
        <v>STORAGEFG-R-2073LE25.M19</v>
      </c>
      <c r="G142" s="97" t="s">
        <v>207</v>
      </c>
      <c r="H142" s="95">
        <v>145694</v>
      </c>
      <c r="I142" s="6" t="s">
        <v>584</v>
      </c>
      <c r="J142" s="92">
        <v>45659</v>
      </c>
      <c r="K142" s="97"/>
      <c r="L142" s="80">
        <v>5990859</v>
      </c>
      <c r="M142" s="6" t="s">
        <v>173</v>
      </c>
      <c r="N142" s="80" t="s">
        <v>116</v>
      </c>
      <c r="O142" s="71">
        <v>0</v>
      </c>
      <c r="P142" s="71">
        <v>0</v>
      </c>
      <c r="Q142" s="79">
        <v>34.799999999999997</v>
      </c>
      <c r="R142" s="79">
        <v>0</v>
      </c>
      <c r="S142" s="71">
        <v>0</v>
      </c>
      <c r="T142" s="79">
        <v>34.799999999999997</v>
      </c>
      <c r="U142" s="87" t="s">
        <v>118</v>
      </c>
      <c r="V142" s="84">
        <f t="shared" si="6"/>
        <v>34.799999999999997</v>
      </c>
      <c r="W142" s="94" t="s">
        <v>119</v>
      </c>
      <c r="X142" s="80" t="s">
        <v>238</v>
      </c>
      <c r="Y142" s="80" t="s">
        <v>238</v>
      </c>
      <c r="Z142" s="80" t="s">
        <v>239</v>
      </c>
      <c r="AA142" s="80" t="s">
        <v>240</v>
      </c>
      <c r="AB142" s="76" t="s">
        <v>539</v>
      </c>
      <c r="AC142" s="76" t="s">
        <v>541</v>
      </c>
      <c r="AD142" s="76" t="s">
        <v>195</v>
      </c>
      <c r="AE142" s="76">
        <v>75640000</v>
      </c>
      <c r="AF142" s="76" t="s">
        <v>96</v>
      </c>
      <c r="AG142" s="82"/>
      <c r="AH142" s="60"/>
      <c r="AI142" s="75" t="s">
        <v>112</v>
      </c>
      <c r="AJ142" s="6" t="s">
        <v>103</v>
      </c>
      <c r="AK142" s="81">
        <v>0</v>
      </c>
      <c r="AL142" s="205" t="s">
        <v>103</v>
      </c>
      <c r="AM142" s="169"/>
      <c r="AN142" s="6"/>
      <c r="AO142" s="120"/>
    </row>
    <row r="143" spans="1:41" s="83" customFormat="1" ht="15" customHeight="1">
      <c r="A143" s="75" t="s">
        <v>112</v>
      </c>
      <c r="B143" s="6" t="s">
        <v>93</v>
      </c>
      <c r="C143" s="76">
        <v>142</v>
      </c>
      <c r="D143" s="6" t="s">
        <v>107</v>
      </c>
      <c r="E143" s="6" t="s">
        <v>105</v>
      </c>
      <c r="F143" s="6" t="str">
        <f t="shared" si="7"/>
        <v>STORAGERM-J-1110LI25-M19.1</v>
      </c>
      <c r="G143" s="97" t="s">
        <v>270</v>
      </c>
      <c r="H143" s="95">
        <v>145704</v>
      </c>
      <c r="I143" s="6" t="s">
        <v>584</v>
      </c>
      <c r="J143" s="92">
        <v>45659</v>
      </c>
      <c r="K143" s="97" t="s">
        <v>271</v>
      </c>
      <c r="L143" s="80" t="s">
        <v>272</v>
      </c>
      <c r="M143" s="6" t="s">
        <v>173</v>
      </c>
      <c r="N143" s="80" t="s">
        <v>273</v>
      </c>
      <c r="O143" s="71">
        <v>0</v>
      </c>
      <c r="P143" s="71">
        <v>0</v>
      </c>
      <c r="Q143" s="79">
        <v>512</v>
      </c>
      <c r="R143" s="79">
        <v>0</v>
      </c>
      <c r="S143" s="71">
        <v>0</v>
      </c>
      <c r="T143" s="79">
        <v>512</v>
      </c>
      <c r="U143" s="87" t="s">
        <v>118</v>
      </c>
      <c r="V143" s="84">
        <f t="shared" si="6"/>
        <v>512</v>
      </c>
      <c r="W143" s="92">
        <v>45999</v>
      </c>
      <c r="X143" s="80" t="s">
        <v>237</v>
      </c>
      <c r="Y143" s="80" t="s">
        <v>238</v>
      </c>
      <c r="Z143" s="80" t="s">
        <v>239</v>
      </c>
      <c r="AA143" s="80" t="s">
        <v>240</v>
      </c>
      <c r="AB143" s="76" t="s">
        <v>539</v>
      </c>
      <c r="AC143" s="76" t="s">
        <v>540</v>
      </c>
      <c r="AD143" s="76" t="s">
        <v>173</v>
      </c>
      <c r="AE143" s="80" t="s">
        <v>550</v>
      </c>
      <c r="AF143" s="76" t="s">
        <v>96</v>
      </c>
      <c r="AG143" s="82"/>
      <c r="AH143" s="60"/>
      <c r="AI143" s="75" t="s">
        <v>112</v>
      </c>
      <c r="AJ143" s="6" t="s">
        <v>103</v>
      </c>
      <c r="AK143" s="81">
        <v>0</v>
      </c>
      <c r="AL143" s="205" t="s">
        <v>103</v>
      </c>
      <c r="AM143" s="169"/>
      <c r="AN143" s="6"/>
      <c r="AO143" s="120"/>
    </row>
    <row r="144" spans="1:41" s="83" customFormat="1" ht="15" customHeight="1">
      <c r="A144" s="75" t="s">
        <v>112</v>
      </c>
      <c r="B144" s="6" t="s">
        <v>93</v>
      </c>
      <c r="C144" s="76">
        <v>143</v>
      </c>
      <c r="D144" s="6" t="s">
        <v>107</v>
      </c>
      <c r="E144" s="6" t="s">
        <v>105</v>
      </c>
      <c r="F144" s="6" t="str">
        <f t="shared" si="7"/>
        <v>STORAGERM-J-1115LI25-M19.2</v>
      </c>
      <c r="G144" s="97" t="s">
        <v>274</v>
      </c>
      <c r="H144" s="95">
        <v>145705</v>
      </c>
      <c r="I144" s="6" t="s">
        <v>584</v>
      </c>
      <c r="J144" s="92">
        <v>45659</v>
      </c>
      <c r="K144" s="97" t="s">
        <v>275</v>
      </c>
      <c r="L144" s="80" t="s">
        <v>116</v>
      </c>
      <c r="M144" s="6" t="s">
        <v>173</v>
      </c>
      <c r="N144" s="80" t="s">
        <v>276</v>
      </c>
      <c r="O144" s="71">
        <v>0</v>
      </c>
      <c r="P144" s="71">
        <v>0</v>
      </c>
      <c r="Q144" s="79">
        <v>492.75</v>
      </c>
      <c r="R144" s="79">
        <v>0</v>
      </c>
      <c r="S144" s="71">
        <v>0</v>
      </c>
      <c r="T144" s="79">
        <v>492.75</v>
      </c>
      <c r="U144" s="87" t="s">
        <v>118</v>
      </c>
      <c r="V144" s="84">
        <f t="shared" si="6"/>
        <v>492.75</v>
      </c>
      <c r="W144" s="92">
        <v>46002</v>
      </c>
      <c r="X144" s="80" t="s">
        <v>237</v>
      </c>
      <c r="Y144" s="80" t="s">
        <v>238</v>
      </c>
      <c r="Z144" s="80" t="s">
        <v>239</v>
      </c>
      <c r="AA144" s="80" t="s">
        <v>240</v>
      </c>
      <c r="AB144" s="76" t="s">
        <v>539</v>
      </c>
      <c r="AC144" s="76" t="s">
        <v>540</v>
      </c>
      <c r="AD144" s="76" t="s">
        <v>173</v>
      </c>
      <c r="AE144" s="80" t="s">
        <v>550</v>
      </c>
      <c r="AF144" s="76" t="s">
        <v>96</v>
      </c>
      <c r="AG144" s="82"/>
      <c r="AH144" s="60"/>
      <c r="AI144" s="75" t="s">
        <v>112</v>
      </c>
      <c r="AJ144" s="6" t="s">
        <v>103</v>
      </c>
      <c r="AK144" s="81">
        <v>0</v>
      </c>
      <c r="AL144" s="205" t="s">
        <v>103</v>
      </c>
      <c r="AM144" s="169"/>
      <c r="AN144" s="6"/>
      <c r="AO144" s="120"/>
    </row>
    <row r="145" spans="1:41" s="83" customFormat="1" ht="15" customHeight="1">
      <c r="A145" s="75" t="s">
        <v>112</v>
      </c>
      <c r="B145" s="6" t="s">
        <v>93</v>
      </c>
      <c r="C145" s="76">
        <v>144</v>
      </c>
      <c r="D145" s="6" t="s">
        <v>107</v>
      </c>
      <c r="E145" s="6" t="s">
        <v>105</v>
      </c>
      <c r="F145" s="6" t="str">
        <f t="shared" si="7"/>
        <v>STORAGERM-J-1121LI25-M19.1</v>
      </c>
      <c r="G145" s="97" t="s">
        <v>277</v>
      </c>
      <c r="H145" s="95">
        <v>145706</v>
      </c>
      <c r="I145" s="6" t="s">
        <v>584</v>
      </c>
      <c r="J145" s="92">
        <v>45659</v>
      </c>
      <c r="K145" s="97" t="s">
        <v>278</v>
      </c>
      <c r="L145" s="80" t="s">
        <v>116</v>
      </c>
      <c r="M145" s="6" t="s">
        <v>173</v>
      </c>
      <c r="N145" s="80" t="s">
        <v>279</v>
      </c>
      <c r="O145" s="71">
        <v>0</v>
      </c>
      <c r="P145" s="71">
        <v>0</v>
      </c>
      <c r="Q145" s="79">
        <v>471</v>
      </c>
      <c r="R145" s="79">
        <v>0</v>
      </c>
      <c r="S145" s="71">
        <v>0</v>
      </c>
      <c r="T145" s="79">
        <v>471</v>
      </c>
      <c r="U145" s="87" t="s">
        <v>118</v>
      </c>
      <c r="V145" s="84">
        <f t="shared" si="6"/>
        <v>471</v>
      </c>
      <c r="W145" s="92">
        <v>46006</v>
      </c>
      <c r="X145" s="80" t="s">
        <v>237</v>
      </c>
      <c r="Y145" s="80" t="s">
        <v>238</v>
      </c>
      <c r="Z145" s="80" t="s">
        <v>239</v>
      </c>
      <c r="AA145" s="80" t="s">
        <v>240</v>
      </c>
      <c r="AB145" s="76" t="s">
        <v>539</v>
      </c>
      <c r="AC145" s="76" t="s">
        <v>540</v>
      </c>
      <c r="AD145" s="76" t="s">
        <v>173</v>
      </c>
      <c r="AE145" s="80" t="s">
        <v>550</v>
      </c>
      <c r="AF145" s="76" t="s">
        <v>96</v>
      </c>
      <c r="AG145" s="82"/>
      <c r="AH145" s="60"/>
      <c r="AI145" s="75" t="s">
        <v>112</v>
      </c>
      <c r="AJ145" s="6" t="s">
        <v>103</v>
      </c>
      <c r="AK145" s="81">
        <v>0</v>
      </c>
      <c r="AL145" s="205" t="s">
        <v>103</v>
      </c>
      <c r="AM145" s="169"/>
      <c r="AN145" s="6"/>
      <c r="AO145" s="120"/>
    </row>
    <row r="146" spans="1:41" s="83" customFormat="1" ht="15" customHeight="1">
      <c r="A146" s="75" t="s">
        <v>112</v>
      </c>
      <c r="B146" s="6" t="s">
        <v>93</v>
      </c>
      <c r="C146" s="76">
        <v>145</v>
      </c>
      <c r="D146" s="6" t="s">
        <v>110</v>
      </c>
      <c r="E146" s="6" t="s">
        <v>2135</v>
      </c>
      <c r="F146" s="6" t="str">
        <f t="shared" si="7"/>
        <v>FreightFG-A-0078-SE25-M19</v>
      </c>
      <c r="G146" s="97" t="s">
        <v>280</v>
      </c>
      <c r="H146" s="95">
        <v>4571</v>
      </c>
      <c r="I146" s="6" t="s">
        <v>584</v>
      </c>
      <c r="J146" s="92">
        <v>46024</v>
      </c>
      <c r="K146" s="97"/>
      <c r="L146" s="80" t="s">
        <v>116</v>
      </c>
      <c r="M146" s="80" t="s">
        <v>195</v>
      </c>
      <c r="N146" s="80" t="s">
        <v>281</v>
      </c>
      <c r="O146" s="71">
        <v>0</v>
      </c>
      <c r="P146" s="71">
        <v>0</v>
      </c>
      <c r="Q146" s="79">
        <v>35000</v>
      </c>
      <c r="R146" s="79">
        <v>5600</v>
      </c>
      <c r="S146" s="71">
        <v>1400</v>
      </c>
      <c r="T146" s="79">
        <v>39200</v>
      </c>
      <c r="U146" s="87" t="s">
        <v>24</v>
      </c>
      <c r="V146" s="84">
        <f t="shared" ref="V146:V153" si="8">T146/17.9075</f>
        <v>2189.0269440178699</v>
      </c>
      <c r="W146" s="94" t="s">
        <v>119</v>
      </c>
      <c r="X146" s="80" t="s">
        <v>120</v>
      </c>
      <c r="Y146" s="80" t="s">
        <v>282</v>
      </c>
      <c r="Z146" s="80" t="s">
        <v>121</v>
      </c>
      <c r="AA146" s="80" t="s">
        <v>283</v>
      </c>
      <c r="AB146" s="76" t="s">
        <v>539</v>
      </c>
      <c r="AC146" s="76" t="s">
        <v>541</v>
      </c>
      <c r="AD146" s="76" t="s">
        <v>543</v>
      </c>
      <c r="AE146" s="76" t="s">
        <v>549</v>
      </c>
      <c r="AF146" s="76" t="s">
        <v>96</v>
      </c>
      <c r="AG146" s="82"/>
      <c r="AH146" s="60"/>
      <c r="AI146" s="75" t="s">
        <v>112</v>
      </c>
      <c r="AJ146" s="6" t="s">
        <v>103</v>
      </c>
      <c r="AK146" s="81">
        <v>0</v>
      </c>
      <c r="AL146" s="205" t="s">
        <v>103</v>
      </c>
      <c r="AM146" s="169"/>
      <c r="AN146" s="6"/>
      <c r="AO146" s="120"/>
    </row>
    <row r="147" spans="1:41" ht="15" customHeight="1">
      <c r="A147" s="75" t="s">
        <v>112</v>
      </c>
      <c r="B147" s="6" t="s">
        <v>93</v>
      </c>
      <c r="C147" s="76">
        <v>146</v>
      </c>
      <c r="D147" s="6" t="s">
        <v>110</v>
      </c>
      <c r="E147" s="6" t="s">
        <v>2135</v>
      </c>
      <c r="F147" s="6" t="str">
        <f t="shared" si="7"/>
        <v>FreightFG-A-0077-SE25-M19</v>
      </c>
      <c r="G147" s="97" t="s">
        <v>284</v>
      </c>
      <c r="H147" s="95">
        <v>4573</v>
      </c>
      <c r="I147" s="6" t="s">
        <v>584</v>
      </c>
      <c r="J147" s="92">
        <v>46024</v>
      </c>
      <c r="K147" s="95"/>
      <c r="L147" s="80" t="s">
        <v>116</v>
      </c>
      <c r="M147" s="80" t="s">
        <v>195</v>
      </c>
      <c r="N147" s="80" t="s">
        <v>285</v>
      </c>
      <c r="O147" s="71">
        <v>0</v>
      </c>
      <c r="P147" s="71">
        <v>0</v>
      </c>
      <c r="Q147" s="79">
        <v>35000</v>
      </c>
      <c r="R147" s="79">
        <v>5600</v>
      </c>
      <c r="S147" s="71">
        <v>1400</v>
      </c>
      <c r="T147" s="79">
        <v>39200</v>
      </c>
      <c r="U147" s="87" t="s">
        <v>24</v>
      </c>
      <c r="V147" s="84">
        <f t="shared" si="8"/>
        <v>2189.0269440178699</v>
      </c>
      <c r="W147" s="94" t="s">
        <v>119</v>
      </c>
      <c r="X147" s="80" t="s">
        <v>120</v>
      </c>
      <c r="Y147" s="80" t="s">
        <v>282</v>
      </c>
      <c r="Z147" s="80" t="s">
        <v>121</v>
      </c>
      <c r="AA147" s="80" t="s">
        <v>283</v>
      </c>
      <c r="AB147" s="76" t="s">
        <v>539</v>
      </c>
      <c r="AC147" s="76" t="s">
        <v>541</v>
      </c>
      <c r="AD147" s="76" t="s">
        <v>543</v>
      </c>
      <c r="AE147" s="76" t="s">
        <v>549</v>
      </c>
      <c r="AF147" s="76" t="s">
        <v>96</v>
      </c>
      <c r="AG147" s="82"/>
      <c r="AH147" s="60"/>
      <c r="AI147" s="75" t="s">
        <v>112</v>
      </c>
      <c r="AJ147" s="6" t="s">
        <v>103</v>
      </c>
      <c r="AK147" s="81">
        <v>0</v>
      </c>
      <c r="AL147" s="205" t="s">
        <v>103</v>
      </c>
      <c r="AM147" s="169"/>
      <c r="AN147" s="6"/>
      <c r="AO147" s="120"/>
    </row>
    <row r="148" spans="1:41" s="83" customFormat="1" ht="15" customHeight="1">
      <c r="A148" s="75" t="s">
        <v>112</v>
      </c>
      <c r="B148" s="6" t="s">
        <v>93</v>
      </c>
      <c r="C148" s="76">
        <v>147</v>
      </c>
      <c r="D148" s="6" t="s">
        <v>110</v>
      </c>
      <c r="E148" s="6" t="s">
        <v>2135</v>
      </c>
      <c r="F148" s="6" t="str">
        <f t="shared" si="7"/>
        <v>FreightRM-M-484-SI25-M19</v>
      </c>
      <c r="G148" s="97" t="s">
        <v>286</v>
      </c>
      <c r="H148" s="95">
        <v>4575</v>
      </c>
      <c r="I148" s="6" t="s">
        <v>584</v>
      </c>
      <c r="J148" s="92">
        <v>46024</v>
      </c>
      <c r="K148" s="95">
        <v>5001765</v>
      </c>
      <c r="L148" s="80" t="s">
        <v>116</v>
      </c>
      <c r="M148" s="80" t="s">
        <v>173</v>
      </c>
      <c r="N148" s="80" t="s">
        <v>287</v>
      </c>
      <c r="O148" s="71">
        <v>0</v>
      </c>
      <c r="P148" s="71">
        <v>0</v>
      </c>
      <c r="Q148" s="79">
        <v>54000</v>
      </c>
      <c r="R148" s="79">
        <v>8640</v>
      </c>
      <c r="S148" s="71">
        <v>2160</v>
      </c>
      <c r="T148" s="79">
        <v>60480</v>
      </c>
      <c r="U148" s="87" t="s">
        <v>24</v>
      </c>
      <c r="V148" s="84">
        <f t="shared" si="8"/>
        <v>3377.3558564847135</v>
      </c>
      <c r="W148" s="94" t="s">
        <v>119</v>
      </c>
      <c r="X148" s="80" t="s">
        <v>120</v>
      </c>
      <c r="Y148" s="80" t="s">
        <v>282</v>
      </c>
      <c r="Z148" s="80" t="s">
        <v>121</v>
      </c>
      <c r="AA148" s="80" t="s">
        <v>283</v>
      </c>
      <c r="AB148" s="76" t="s">
        <v>539</v>
      </c>
      <c r="AC148" s="76" t="s">
        <v>540</v>
      </c>
      <c r="AD148" s="76" t="s">
        <v>174</v>
      </c>
      <c r="AE148" s="76" t="s">
        <v>546</v>
      </c>
      <c r="AF148" s="76" t="s">
        <v>96</v>
      </c>
      <c r="AG148" s="82"/>
      <c r="AH148" s="60"/>
      <c r="AI148" s="75" t="s">
        <v>112</v>
      </c>
      <c r="AJ148" s="6" t="s">
        <v>103</v>
      </c>
      <c r="AK148" s="81">
        <v>0</v>
      </c>
      <c r="AL148" s="205" t="s">
        <v>103</v>
      </c>
      <c r="AM148" s="169"/>
      <c r="AN148" s="6"/>
      <c r="AO148" s="120"/>
    </row>
    <row r="149" spans="1:41" ht="15" customHeight="1">
      <c r="A149" s="75" t="s">
        <v>112</v>
      </c>
      <c r="B149" s="6" t="s">
        <v>93</v>
      </c>
      <c r="C149" s="76">
        <v>148</v>
      </c>
      <c r="D149" s="6" t="s">
        <v>110</v>
      </c>
      <c r="E149" s="6" t="s">
        <v>2135</v>
      </c>
      <c r="F149" s="6" t="str">
        <f t="shared" si="7"/>
        <v>FreightRM-M-517-SI25-M19</v>
      </c>
      <c r="G149" s="97" t="s">
        <v>288</v>
      </c>
      <c r="H149" s="95">
        <v>4575</v>
      </c>
      <c r="I149" s="6" t="s">
        <v>584</v>
      </c>
      <c r="J149" s="92">
        <v>46024</v>
      </c>
      <c r="K149" s="95">
        <v>5001764</v>
      </c>
      <c r="L149" s="80" t="s">
        <v>116</v>
      </c>
      <c r="M149" s="80" t="s">
        <v>173</v>
      </c>
      <c r="N149" s="80" t="s">
        <v>289</v>
      </c>
      <c r="O149" s="71">
        <v>0</v>
      </c>
      <c r="P149" s="71">
        <v>0</v>
      </c>
      <c r="Q149" s="71">
        <v>0</v>
      </c>
      <c r="R149" s="71">
        <v>0</v>
      </c>
      <c r="S149" s="71">
        <v>0</v>
      </c>
      <c r="T149" s="71">
        <v>0</v>
      </c>
      <c r="U149" s="87" t="s">
        <v>24</v>
      </c>
      <c r="V149" s="84">
        <f t="shared" si="8"/>
        <v>0</v>
      </c>
      <c r="W149" s="94" t="s">
        <v>119</v>
      </c>
      <c r="X149" s="80" t="s">
        <v>120</v>
      </c>
      <c r="Y149" s="80" t="s">
        <v>282</v>
      </c>
      <c r="Z149" s="80" t="s">
        <v>121</v>
      </c>
      <c r="AA149" s="80" t="s">
        <v>283</v>
      </c>
      <c r="AB149" s="76" t="s">
        <v>539</v>
      </c>
      <c r="AC149" s="76" t="s">
        <v>540</v>
      </c>
      <c r="AD149" s="76" t="s">
        <v>174</v>
      </c>
      <c r="AE149" s="76" t="s">
        <v>546</v>
      </c>
      <c r="AF149" s="76" t="s">
        <v>96</v>
      </c>
      <c r="AG149" s="82"/>
      <c r="AH149" s="60"/>
      <c r="AI149" s="75" t="s">
        <v>112</v>
      </c>
      <c r="AJ149" s="6" t="s">
        <v>103</v>
      </c>
      <c r="AK149" s="81">
        <v>0</v>
      </c>
      <c r="AL149" s="205" t="s">
        <v>103</v>
      </c>
      <c r="AM149" s="169"/>
      <c r="AN149" s="6"/>
      <c r="AO149" s="120"/>
    </row>
    <row r="150" spans="1:41" s="83" customFormat="1" ht="15" customHeight="1">
      <c r="A150" s="75" t="s">
        <v>112</v>
      </c>
      <c r="B150" s="6" t="s">
        <v>93</v>
      </c>
      <c r="C150" s="76">
        <v>149</v>
      </c>
      <c r="D150" s="6" t="s">
        <v>110</v>
      </c>
      <c r="E150" s="6" t="s">
        <v>2135</v>
      </c>
      <c r="F150" s="6" t="str">
        <f t="shared" si="7"/>
        <v>FreightRM-M-203-SI25-M19-L</v>
      </c>
      <c r="G150" s="97" t="s">
        <v>135</v>
      </c>
      <c r="H150" s="95">
        <v>4576</v>
      </c>
      <c r="I150" s="6" t="s">
        <v>584</v>
      </c>
      <c r="J150" s="92">
        <v>46024</v>
      </c>
      <c r="K150" s="97" t="s">
        <v>290</v>
      </c>
      <c r="L150" s="80" t="s">
        <v>116</v>
      </c>
      <c r="M150" s="80" t="s">
        <v>173</v>
      </c>
      <c r="N150" s="80" t="s">
        <v>291</v>
      </c>
      <c r="O150" s="71">
        <v>0</v>
      </c>
      <c r="P150" s="71">
        <v>0</v>
      </c>
      <c r="Q150" s="79">
        <v>27750</v>
      </c>
      <c r="R150" s="79">
        <v>4440</v>
      </c>
      <c r="S150" s="71">
        <v>1110</v>
      </c>
      <c r="T150" s="79">
        <v>31080</v>
      </c>
      <c r="U150" s="87" t="s">
        <v>24</v>
      </c>
      <c r="V150" s="84">
        <f t="shared" si="8"/>
        <v>1735.5856484713111</v>
      </c>
      <c r="W150" s="94" t="s">
        <v>119</v>
      </c>
      <c r="X150" s="80" t="s">
        <v>292</v>
      </c>
      <c r="Y150" s="80" t="s">
        <v>282</v>
      </c>
      <c r="Z150" s="80" t="s">
        <v>121</v>
      </c>
      <c r="AA150" s="80" t="s">
        <v>283</v>
      </c>
      <c r="AB150" s="76" t="s">
        <v>539</v>
      </c>
      <c r="AC150" s="76" t="s">
        <v>540</v>
      </c>
      <c r="AD150" s="76" t="s">
        <v>174</v>
      </c>
      <c r="AE150" s="76" t="s">
        <v>546</v>
      </c>
      <c r="AF150" s="76" t="s">
        <v>96</v>
      </c>
      <c r="AG150" s="82"/>
      <c r="AH150" s="60"/>
      <c r="AI150" s="75" t="s">
        <v>112</v>
      </c>
      <c r="AJ150" s="6" t="s">
        <v>103</v>
      </c>
      <c r="AK150" s="81">
        <v>0</v>
      </c>
      <c r="AL150" s="205" t="s">
        <v>103</v>
      </c>
      <c r="AM150" s="169"/>
      <c r="AN150" s="6"/>
      <c r="AO150" s="120"/>
    </row>
    <row r="151" spans="1:41" ht="15" customHeight="1">
      <c r="A151" s="75" t="s">
        <v>112</v>
      </c>
      <c r="B151" s="6" t="s">
        <v>93</v>
      </c>
      <c r="C151" s="76">
        <v>150</v>
      </c>
      <c r="D151" s="6" t="s">
        <v>110</v>
      </c>
      <c r="E151" s="6" t="s">
        <v>2135</v>
      </c>
      <c r="F151" s="6" t="str">
        <f t="shared" si="7"/>
        <v>FreightRM-M-202-SI25-M19-L</v>
      </c>
      <c r="G151" s="97" t="s">
        <v>136</v>
      </c>
      <c r="H151" s="95">
        <v>4576</v>
      </c>
      <c r="I151" s="6" t="s">
        <v>584</v>
      </c>
      <c r="J151" s="92">
        <v>46024</v>
      </c>
      <c r="K151" s="95" t="s">
        <v>293</v>
      </c>
      <c r="L151" s="80" t="s">
        <v>116</v>
      </c>
      <c r="M151" s="80" t="s">
        <v>173</v>
      </c>
      <c r="N151" s="80" t="s">
        <v>291</v>
      </c>
      <c r="O151" s="71">
        <v>0</v>
      </c>
      <c r="P151" s="71">
        <v>0</v>
      </c>
      <c r="Q151" s="71">
        <v>0</v>
      </c>
      <c r="R151" s="71">
        <v>0</v>
      </c>
      <c r="S151" s="71">
        <v>0</v>
      </c>
      <c r="T151" s="71">
        <v>0</v>
      </c>
      <c r="U151" s="87" t="s">
        <v>24</v>
      </c>
      <c r="V151" s="84">
        <f t="shared" si="8"/>
        <v>0</v>
      </c>
      <c r="W151" s="94" t="s">
        <v>119</v>
      </c>
      <c r="X151" s="80" t="s">
        <v>120</v>
      </c>
      <c r="Y151" s="80" t="s">
        <v>282</v>
      </c>
      <c r="Z151" s="80" t="s">
        <v>121</v>
      </c>
      <c r="AA151" s="80" t="s">
        <v>283</v>
      </c>
      <c r="AB151" s="76" t="s">
        <v>539</v>
      </c>
      <c r="AC151" s="76" t="s">
        <v>540</v>
      </c>
      <c r="AD151" s="76" t="s">
        <v>174</v>
      </c>
      <c r="AE151" s="76" t="s">
        <v>546</v>
      </c>
      <c r="AF151" s="76" t="s">
        <v>96</v>
      </c>
      <c r="AG151" s="82"/>
      <c r="AH151" s="60"/>
      <c r="AI151" s="75" t="s">
        <v>112</v>
      </c>
      <c r="AJ151" s="6" t="s">
        <v>103</v>
      </c>
      <c r="AK151" s="81">
        <v>0</v>
      </c>
      <c r="AL151" s="205" t="s">
        <v>103</v>
      </c>
      <c r="AM151" s="169"/>
      <c r="AN151" s="6"/>
      <c r="AO151" s="120"/>
    </row>
    <row r="152" spans="1:41" s="83" customFormat="1" ht="15" customHeight="1">
      <c r="A152" s="75" t="s">
        <v>112</v>
      </c>
      <c r="B152" s="6" t="s">
        <v>93</v>
      </c>
      <c r="C152" s="76">
        <v>151</v>
      </c>
      <c r="D152" s="6" t="s">
        <v>110</v>
      </c>
      <c r="E152" s="6" t="s">
        <v>2135</v>
      </c>
      <c r="F152" s="6" t="str">
        <f t="shared" si="7"/>
        <v>FreightRM-M-518-SI25-M19</v>
      </c>
      <c r="G152" s="97" t="s">
        <v>294</v>
      </c>
      <c r="H152" s="95">
        <v>4578</v>
      </c>
      <c r="I152" s="6" t="s">
        <v>584</v>
      </c>
      <c r="J152" s="92">
        <v>46024</v>
      </c>
      <c r="K152" s="97"/>
      <c r="L152" s="80" t="s">
        <v>295</v>
      </c>
      <c r="M152" s="80" t="s">
        <v>173</v>
      </c>
      <c r="N152" s="80" t="s">
        <v>296</v>
      </c>
      <c r="O152" s="71">
        <v>0</v>
      </c>
      <c r="P152" s="71">
        <v>0</v>
      </c>
      <c r="Q152" s="79">
        <v>54000</v>
      </c>
      <c r="R152" s="79">
        <v>8640</v>
      </c>
      <c r="S152" s="71">
        <v>2160</v>
      </c>
      <c r="T152" s="79">
        <v>60480</v>
      </c>
      <c r="U152" s="87" t="s">
        <v>24</v>
      </c>
      <c r="V152" s="84">
        <f t="shared" si="8"/>
        <v>3377.3558564847135</v>
      </c>
      <c r="W152" s="94">
        <v>46002</v>
      </c>
      <c r="X152" s="80" t="s">
        <v>297</v>
      </c>
      <c r="Y152" s="80" t="s">
        <v>282</v>
      </c>
      <c r="Z152" s="80" t="s">
        <v>121</v>
      </c>
      <c r="AA152" s="80" t="s">
        <v>283</v>
      </c>
      <c r="AB152" s="76" t="s">
        <v>539</v>
      </c>
      <c r="AC152" s="76" t="s">
        <v>540</v>
      </c>
      <c r="AD152" s="76" t="s">
        <v>174</v>
      </c>
      <c r="AE152" s="76" t="s">
        <v>546</v>
      </c>
      <c r="AF152" s="76" t="s">
        <v>96</v>
      </c>
      <c r="AG152" s="82"/>
      <c r="AH152" s="60"/>
      <c r="AI152" s="75" t="s">
        <v>112</v>
      </c>
      <c r="AJ152" s="6" t="s">
        <v>103</v>
      </c>
      <c r="AK152" s="81">
        <v>0</v>
      </c>
      <c r="AL152" s="205" t="s">
        <v>103</v>
      </c>
      <c r="AM152" s="169"/>
      <c r="AN152" s="6"/>
      <c r="AO152" s="120"/>
    </row>
    <row r="153" spans="1:41" ht="15" customHeight="1">
      <c r="A153" s="75" t="s">
        <v>112</v>
      </c>
      <c r="B153" s="6" t="s">
        <v>93</v>
      </c>
      <c r="C153" s="76">
        <v>152</v>
      </c>
      <c r="D153" s="6" t="s">
        <v>110</v>
      </c>
      <c r="E153" s="6" t="s">
        <v>2135</v>
      </c>
      <c r="F153" s="6" t="str">
        <f t="shared" si="7"/>
        <v>FreightRM-M-506-SI25-M19</v>
      </c>
      <c r="G153" s="97" t="s">
        <v>298</v>
      </c>
      <c r="H153" s="95">
        <v>4578</v>
      </c>
      <c r="I153" s="6" t="s">
        <v>584</v>
      </c>
      <c r="J153" s="92">
        <v>46024</v>
      </c>
      <c r="K153" s="95"/>
      <c r="L153" s="80" t="s">
        <v>116</v>
      </c>
      <c r="M153" s="80" t="s">
        <v>173</v>
      </c>
      <c r="N153" s="80" t="s">
        <v>299</v>
      </c>
      <c r="O153" s="71">
        <v>0</v>
      </c>
      <c r="P153" s="71">
        <v>0</v>
      </c>
      <c r="Q153" s="71">
        <v>0</v>
      </c>
      <c r="R153" s="71">
        <v>0</v>
      </c>
      <c r="S153" s="71">
        <v>0</v>
      </c>
      <c r="T153" s="71">
        <v>0</v>
      </c>
      <c r="U153" s="87" t="s">
        <v>24</v>
      </c>
      <c r="V153" s="84">
        <f t="shared" si="8"/>
        <v>0</v>
      </c>
      <c r="W153" s="94" t="s">
        <v>119</v>
      </c>
      <c r="X153" s="80" t="s">
        <v>120</v>
      </c>
      <c r="Y153" s="80" t="s">
        <v>282</v>
      </c>
      <c r="Z153" s="80" t="s">
        <v>121</v>
      </c>
      <c r="AA153" s="80" t="s">
        <v>283</v>
      </c>
      <c r="AB153" s="76" t="s">
        <v>539</v>
      </c>
      <c r="AC153" s="76" t="s">
        <v>540</v>
      </c>
      <c r="AD153" s="76" t="s">
        <v>174</v>
      </c>
      <c r="AE153" s="76" t="s">
        <v>546</v>
      </c>
      <c r="AF153" s="76" t="s">
        <v>96</v>
      </c>
      <c r="AG153" s="82"/>
      <c r="AH153" s="60"/>
      <c r="AI153" s="75" t="s">
        <v>112</v>
      </c>
      <c r="AJ153" s="6" t="s">
        <v>103</v>
      </c>
      <c r="AK153" s="81">
        <v>0</v>
      </c>
      <c r="AL153" s="205" t="s">
        <v>103</v>
      </c>
      <c r="AM153" s="169"/>
      <c r="AN153" s="6"/>
      <c r="AO153" s="120"/>
    </row>
    <row r="154" spans="1:41">
      <c r="A154" s="75" t="s">
        <v>586</v>
      </c>
      <c r="B154" s="6" t="s">
        <v>93</v>
      </c>
      <c r="C154" s="76">
        <v>153</v>
      </c>
      <c r="D154" s="80" t="s">
        <v>588</v>
      </c>
      <c r="E154" s="6" t="s">
        <v>2135</v>
      </c>
      <c r="F154" s="6" t="str">
        <f t="shared" si="7"/>
        <v>FreightRM-M-219-SI25-M19-L</v>
      </c>
      <c r="G154" s="95" t="s">
        <v>595</v>
      </c>
      <c r="H154" s="95" t="s">
        <v>596</v>
      </c>
      <c r="I154" s="6" t="s">
        <v>584</v>
      </c>
      <c r="J154" s="92">
        <v>46028</v>
      </c>
      <c r="K154" s="95"/>
      <c r="L154" s="80" t="s">
        <v>1065</v>
      </c>
      <c r="M154" s="80" t="s">
        <v>174</v>
      </c>
      <c r="N154" s="80" t="s">
        <v>116</v>
      </c>
      <c r="O154" s="71">
        <v>0</v>
      </c>
      <c r="P154" s="71">
        <v>0</v>
      </c>
      <c r="Q154" s="79">
        <v>1917</v>
      </c>
      <c r="R154" s="79">
        <v>82.56</v>
      </c>
      <c r="S154" s="71">
        <v>0</v>
      </c>
      <c r="T154" s="79">
        <v>1999.56</v>
      </c>
      <c r="U154" s="80" t="s">
        <v>118</v>
      </c>
      <c r="V154" s="84">
        <f>T154</f>
        <v>1999.56</v>
      </c>
      <c r="W154" s="78">
        <v>45992</v>
      </c>
      <c r="X154" s="80" t="s">
        <v>1066</v>
      </c>
      <c r="Y154" s="80" t="s">
        <v>1067</v>
      </c>
      <c r="Z154" s="80" t="s">
        <v>239</v>
      </c>
      <c r="AA154" s="80" t="s">
        <v>283</v>
      </c>
      <c r="AB154" s="76" t="s">
        <v>539</v>
      </c>
      <c r="AC154" s="76" t="s">
        <v>540</v>
      </c>
      <c r="AD154" s="76" t="s">
        <v>174</v>
      </c>
      <c r="AE154" s="76" t="s">
        <v>546</v>
      </c>
      <c r="AF154" s="76" t="s">
        <v>96</v>
      </c>
      <c r="AG154" s="82"/>
      <c r="AH154" s="60"/>
      <c r="AI154" s="75" t="s">
        <v>586</v>
      </c>
      <c r="AJ154" s="6" t="s">
        <v>103</v>
      </c>
      <c r="AK154" s="81">
        <v>0</v>
      </c>
      <c r="AL154" s="205" t="s">
        <v>103</v>
      </c>
      <c r="AM154" s="169"/>
      <c r="AN154" s="6"/>
      <c r="AO154" s="120"/>
    </row>
    <row r="155" spans="1:41">
      <c r="A155" s="75" t="s">
        <v>586</v>
      </c>
      <c r="B155" s="6" t="s">
        <v>93</v>
      </c>
      <c r="C155" s="76">
        <v>154</v>
      </c>
      <c r="D155" s="80" t="s">
        <v>588</v>
      </c>
      <c r="E155" s="6" t="s">
        <v>2135</v>
      </c>
      <c r="F155" s="6" t="str">
        <f t="shared" si="7"/>
        <v>FreightRM-M-228-SI25-M19-L</v>
      </c>
      <c r="G155" s="95" t="s">
        <v>597</v>
      </c>
      <c r="H155" s="95" t="s">
        <v>598</v>
      </c>
      <c r="I155" s="6" t="s">
        <v>584</v>
      </c>
      <c r="J155" s="92">
        <v>46028</v>
      </c>
      <c r="K155" s="95"/>
      <c r="L155" s="80" t="s">
        <v>1068</v>
      </c>
      <c r="M155" s="80" t="s">
        <v>174</v>
      </c>
      <c r="N155" s="80" t="s">
        <v>116</v>
      </c>
      <c r="O155" s="71">
        <v>0</v>
      </c>
      <c r="P155" s="71">
        <v>0</v>
      </c>
      <c r="Q155" s="79">
        <v>579</v>
      </c>
      <c r="R155" s="79">
        <v>36.799999999999997</v>
      </c>
      <c r="S155" s="71">
        <v>0</v>
      </c>
      <c r="T155" s="79">
        <v>615.79999999999995</v>
      </c>
      <c r="U155" s="80" t="s">
        <v>118</v>
      </c>
      <c r="V155" s="84">
        <f t="shared" ref="V155:V162" si="9">T155</f>
        <v>615.79999999999995</v>
      </c>
      <c r="W155" s="78">
        <v>45995</v>
      </c>
      <c r="X155" s="80" t="s">
        <v>1069</v>
      </c>
      <c r="Y155" s="80" t="s">
        <v>1070</v>
      </c>
      <c r="Z155" s="80" t="s">
        <v>239</v>
      </c>
      <c r="AA155" s="80" t="s">
        <v>283</v>
      </c>
      <c r="AB155" s="76" t="s">
        <v>539</v>
      </c>
      <c r="AC155" s="76" t="s">
        <v>540</v>
      </c>
      <c r="AD155" s="76" t="s">
        <v>174</v>
      </c>
      <c r="AE155" s="76" t="s">
        <v>546</v>
      </c>
      <c r="AF155" s="76" t="s">
        <v>96</v>
      </c>
      <c r="AG155" s="82"/>
      <c r="AH155" s="60"/>
      <c r="AI155" s="75" t="s">
        <v>586</v>
      </c>
      <c r="AJ155" s="6" t="s">
        <v>103</v>
      </c>
      <c r="AK155" s="81">
        <v>0</v>
      </c>
      <c r="AL155" s="205" t="s">
        <v>103</v>
      </c>
      <c r="AM155" s="169"/>
      <c r="AN155" s="6"/>
      <c r="AO155" s="120"/>
    </row>
    <row r="156" spans="1:41">
      <c r="A156" s="75" t="s">
        <v>586</v>
      </c>
      <c r="B156" s="6" t="s">
        <v>93</v>
      </c>
      <c r="C156" s="76">
        <v>155</v>
      </c>
      <c r="D156" s="80" t="s">
        <v>588</v>
      </c>
      <c r="E156" s="6" t="s">
        <v>2135</v>
      </c>
      <c r="F156" s="6" t="str">
        <f t="shared" si="7"/>
        <v>FreightAF-M-233-SI25-M19-L</v>
      </c>
      <c r="G156" s="95" t="s">
        <v>599</v>
      </c>
      <c r="H156" s="95" t="s">
        <v>600</v>
      </c>
      <c r="I156" s="6" t="s">
        <v>584</v>
      </c>
      <c r="J156" s="92">
        <v>46028</v>
      </c>
      <c r="K156" s="95"/>
      <c r="L156" s="80" t="s">
        <v>1071</v>
      </c>
      <c r="M156" s="80" t="s">
        <v>174</v>
      </c>
      <c r="N156" s="80" t="s">
        <v>116</v>
      </c>
      <c r="O156" s="71">
        <v>0</v>
      </c>
      <c r="P156" s="71">
        <v>0</v>
      </c>
      <c r="Q156" s="79">
        <v>465</v>
      </c>
      <c r="R156" s="79">
        <v>36.799999999999997</v>
      </c>
      <c r="S156" s="71">
        <v>0</v>
      </c>
      <c r="T156" s="79">
        <v>501.8</v>
      </c>
      <c r="U156" s="80" t="s">
        <v>118</v>
      </c>
      <c r="V156" s="84">
        <f t="shared" si="9"/>
        <v>501.8</v>
      </c>
      <c r="W156" s="78">
        <v>45999</v>
      </c>
      <c r="X156" s="80" t="s">
        <v>1072</v>
      </c>
      <c r="Y156" s="80" t="s">
        <v>1067</v>
      </c>
      <c r="Z156" s="80" t="s">
        <v>239</v>
      </c>
      <c r="AA156" s="80" t="s">
        <v>283</v>
      </c>
      <c r="AB156" s="76" t="s">
        <v>539</v>
      </c>
      <c r="AC156" s="76" t="s">
        <v>540</v>
      </c>
      <c r="AD156" s="76" t="s">
        <v>174</v>
      </c>
      <c r="AE156" s="76" t="s">
        <v>546</v>
      </c>
      <c r="AF156" s="76" t="s">
        <v>96</v>
      </c>
      <c r="AG156" s="82"/>
      <c r="AH156" s="60"/>
      <c r="AI156" s="75" t="s">
        <v>586</v>
      </c>
      <c r="AJ156" s="6" t="s">
        <v>103</v>
      </c>
      <c r="AK156" s="81">
        <v>0</v>
      </c>
      <c r="AL156" s="205" t="s">
        <v>103</v>
      </c>
      <c r="AM156" s="169"/>
      <c r="AN156" s="6"/>
      <c r="AO156" s="120"/>
    </row>
    <row r="157" spans="1:41">
      <c r="A157" s="75" t="s">
        <v>586</v>
      </c>
      <c r="B157" s="6" t="s">
        <v>93</v>
      </c>
      <c r="C157" s="76">
        <v>156</v>
      </c>
      <c r="D157" s="80" t="s">
        <v>588</v>
      </c>
      <c r="E157" s="6" t="s">
        <v>2135</v>
      </c>
      <c r="F157" s="6" t="str">
        <f t="shared" si="7"/>
        <v xml:space="preserve">FreightRM-M-231-SI25-M19-L </v>
      </c>
      <c r="G157" s="95" t="s">
        <v>601</v>
      </c>
      <c r="H157" s="95" t="s">
        <v>602</v>
      </c>
      <c r="I157" s="6" t="s">
        <v>584</v>
      </c>
      <c r="J157" s="92">
        <v>46028</v>
      </c>
      <c r="K157" s="95"/>
      <c r="L157" s="80" t="s">
        <v>1073</v>
      </c>
      <c r="M157" s="80" t="s">
        <v>174</v>
      </c>
      <c r="N157" s="80" t="s">
        <v>116</v>
      </c>
      <c r="O157" s="71">
        <v>0</v>
      </c>
      <c r="P157" s="71">
        <v>0</v>
      </c>
      <c r="Q157" s="79">
        <v>521</v>
      </c>
      <c r="R157" s="79">
        <v>58.08</v>
      </c>
      <c r="S157" s="71">
        <v>0</v>
      </c>
      <c r="T157" s="79">
        <v>579.08000000000004</v>
      </c>
      <c r="U157" s="80" t="s">
        <v>118</v>
      </c>
      <c r="V157" s="84">
        <f t="shared" si="9"/>
        <v>579.08000000000004</v>
      </c>
      <c r="W157" s="78">
        <v>45997</v>
      </c>
      <c r="X157" s="80" t="s">
        <v>1074</v>
      </c>
      <c r="Y157" s="80" t="s">
        <v>129</v>
      </c>
      <c r="Z157" s="80" t="s">
        <v>239</v>
      </c>
      <c r="AA157" s="80" t="s">
        <v>283</v>
      </c>
      <c r="AB157" s="76" t="s">
        <v>539</v>
      </c>
      <c r="AC157" s="76" t="s">
        <v>540</v>
      </c>
      <c r="AD157" s="76" t="s">
        <v>174</v>
      </c>
      <c r="AE157" s="76" t="s">
        <v>546</v>
      </c>
      <c r="AF157" s="76" t="s">
        <v>96</v>
      </c>
      <c r="AG157" s="82"/>
      <c r="AH157" s="60"/>
      <c r="AI157" s="75" t="s">
        <v>586</v>
      </c>
      <c r="AJ157" s="6" t="s">
        <v>103</v>
      </c>
      <c r="AK157" s="81">
        <v>0</v>
      </c>
      <c r="AL157" s="205" t="s">
        <v>103</v>
      </c>
      <c r="AM157" s="169"/>
      <c r="AN157" s="6"/>
      <c r="AO157" s="120"/>
    </row>
    <row r="158" spans="1:41">
      <c r="A158" s="75" t="s">
        <v>586</v>
      </c>
      <c r="B158" s="6" t="s">
        <v>93</v>
      </c>
      <c r="C158" s="76">
        <v>157</v>
      </c>
      <c r="D158" s="80" t="s">
        <v>588</v>
      </c>
      <c r="E158" s="6" t="s">
        <v>2135</v>
      </c>
      <c r="F158" s="6" t="str">
        <f t="shared" si="7"/>
        <v>FreightAF-M-240-SI25-M19-L</v>
      </c>
      <c r="G158" s="95" t="s">
        <v>603</v>
      </c>
      <c r="H158" s="95" t="s">
        <v>604</v>
      </c>
      <c r="I158" s="6" t="s">
        <v>584</v>
      </c>
      <c r="J158" s="92">
        <v>46028</v>
      </c>
      <c r="K158" s="95"/>
      <c r="L158" s="80" t="s">
        <v>1075</v>
      </c>
      <c r="M158" s="80" t="s">
        <v>174</v>
      </c>
      <c r="N158" s="80" t="s">
        <v>116</v>
      </c>
      <c r="O158" s="71">
        <v>0</v>
      </c>
      <c r="P158" s="71">
        <v>0</v>
      </c>
      <c r="Q158" s="79">
        <v>424</v>
      </c>
      <c r="R158" s="79">
        <v>36.799999999999997</v>
      </c>
      <c r="S158" s="71">
        <v>0</v>
      </c>
      <c r="T158" s="79">
        <v>460.8</v>
      </c>
      <c r="U158" s="80" t="s">
        <v>118</v>
      </c>
      <c r="V158" s="84">
        <f t="shared" si="9"/>
        <v>460.8</v>
      </c>
      <c r="W158" s="78">
        <v>46009</v>
      </c>
      <c r="X158" s="80" t="s">
        <v>1076</v>
      </c>
      <c r="Y158" s="80" t="s">
        <v>1077</v>
      </c>
      <c r="Z158" s="80" t="s">
        <v>239</v>
      </c>
      <c r="AA158" s="80" t="s">
        <v>283</v>
      </c>
      <c r="AB158" s="76" t="s">
        <v>539</v>
      </c>
      <c r="AC158" s="76" t="s">
        <v>540</v>
      </c>
      <c r="AD158" s="76" t="s">
        <v>174</v>
      </c>
      <c r="AE158" s="76" t="s">
        <v>546</v>
      </c>
      <c r="AF158" s="76" t="s">
        <v>96</v>
      </c>
      <c r="AG158" s="82"/>
      <c r="AH158" s="60"/>
      <c r="AI158" s="75" t="s">
        <v>586</v>
      </c>
      <c r="AJ158" s="6" t="s">
        <v>103</v>
      </c>
      <c r="AK158" s="81">
        <v>0</v>
      </c>
      <c r="AL158" s="205" t="s">
        <v>103</v>
      </c>
      <c r="AM158" s="169"/>
      <c r="AN158" s="6"/>
      <c r="AO158" s="120"/>
    </row>
    <row r="159" spans="1:41">
      <c r="A159" s="75" t="s">
        <v>586</v>
      </c>
      <c r="B159" s="6" t="s">
        <v>93</v>
      </c>
      <c r="C159" s="76">
        <v>158</v>
      </c>
      <c r="D159" s="80" t="s">
        <v>588</v>
      </c>
      <c r="E159" s="6" t="s">
        <v>2135</v>
      </c>
      <c r="F159" s="6" t="str">
        <f t="shared" si="7"/>
        <v>FreightRM-M-236-SI25-M19-L</v>
      </c>
      <c r="G159" s="95" t="s">
        <v>605</v>
      </c>
      <c r="H159" s="95" t="s">
        <v>606</v>
      </c>
      <c r="I159" s="6" t="s">
        <v>584</v>
      </c>
      <c r="J159" s="92">
        <v>46028</v>
      </c>
      <c r="K159" s="95"/>
      <c r="L159" s="80" t="s">
        <v>1078</v>
      </c>
      <c r="M159" s="80" t="s">
        <v>174</v>
      </c>
      <c r="N159" s="80" t="s">
        <v>116</v>
      </c>
      <c r="O159" s="71">
        <v>0</v>
      </c>
      <c r="P159" s="71">
        <v>0</v>
      </c>
      <c r="Q159" s="79">
        <v>930</v>
      </c>
      <c r="R159" s="79">
        <v>101.6</v>
      </c>
      <c r="S159" s="71">
        <v>0</v>
      </c>
      <c r="T159" s="79">
        <v>1031.5999999999999</v>
      </c>
      <c r="U159" s="80" t="s">
        <v>118</v>
      </c>
      <c r="V159" s="84">
        <f t="shared" si="9"/>
        <v>1031.5999999999999</v>
      </c>
      <c r="W159" s="78">
        <v>46001</v>
      </c>
      <c r="X159" s="80" t="s">
        <v>1079</v>
      </c>
      <c r="Y159" s="80" t="s">
        <v>129</v>
      </c>
      <c r="Z159" s="80" t="s">
        <v>239</v>
      </c>
      <c r="AA159" s="80" t="s">
        <v>283</v>
      </c>
      <c r="AB159" s="76" t="s">
        <v>539</v>
      </c>
      <c r="AC159" s="76" t="s">
        <v>540</v>
      </c>
      <c r="AD159" s="76" t="s">
        <v>174</v>
      </c>
      <c r="AE159" s="76" t="s">
        <v>546</v>
      </c>
      <c r="AF159" s="76" t="s">
        <v>96</v>
      </c>
      <c r="AG159" s="82"/>
      <c r="AH159" s="60"/>
      <c r="AI159" s="75" t="s">
        <v>586</v>
      </c>
      <c r="AJ159" s="6" t="s">
        <v>103</v>
      </c>
      <c r="AK159" s="81">
        <v>0</v>
      </c>
      <c r="AL159" s="205" t="s">
        <v>103</v>
      </c>
      <c r="AM159" s="169"/>
      <c r="AN159" s="6"/>
      <c r="AO159" s="120"/>
    </row>
    <row r="160" spans="1:41">
      <c r="A160" s="75" t="s">
        <v>586</v>
      </c>
      <c r="B160" s="6" t="s">
        <v>93</v>
      </c>
      <c r="C160" s="76">
        <v>159</v>
      </c>
      <c r="D160" s="80" t="s">
        <v>588</v>
      </c>
      <c r="E160" s="6" t="s">
        <v>2135</v>
      </c>
      <c r="F160" s="6" t="str">
        <f t="shared" si="7"/>
        <v>FreightRM-M-241-SI25-M19-L</v>
      </c>
      <c r="G160" s="95" t="s">
        <v>607</v>
      </c>
      <c r="H160" s="95" t="s">
        <v>608</v>
      </c>
      <c r="I160" s="6" t="s">
        <v>584</v>
      </c>
      <c r="J160" s="92">
        <v>46028</v>
      </c>
      <c r="K160" s="95"/>
      <c r="L160" s="80" t="s">
        <v>1080</v>
      </c>
      <c r="M160" s="80" t="s">
        <v>174</v>
      </c>
      <c r="N160" s="80" t="s">
        <v>116</v>
      </c>
      <c r="O160" s="71">
        <v>0</v>
      </c>
      <c r="P160" s="71">
        <v>0</v>
      </c>
      <c r="Q160" s="79">
        <v>521</v>
      </c>
      <c r="R160" s="79">
        <v>58.08</v>
      </c>
      <c r="S160" s="71">
        <v>0</v>
      </c>
      <c r="T160" s="79">
        <v>579.08000000000004</v>
      </c>
      <c r="U160" s="80" t="s">
        <v>118</v>
      </c>
      <c r="V160" s="84">
        <f t="shared" si="9"/>
        <v>579.08000000000004</v>
      </c>
      <c r="W160" s="78">
        <v>46006</v>
      </c>
      <c r="X160" s="80" t="s">
        <v>1074</v>
      </c>
      <c r="Y160" s="80" t="s">
        <v>129</v>
      </c>
      <c r="Z160" s="80" t="s">
        <v>239</v>
      </c>
      <c r="AA160" s="80" t="s">
        <v>283</v>
      </c>
      <c r="AB160" s="76" t="s">
        <v>539</v>
      </c>
      <c r="AC160" s="76" t="s">
        <v>540</v>
      </c>
      <c r="AD160" s="76" t="s">
        <v>174</v>
      </c>
      <c r="AE160" s="76" t="s">
        <v>546</v>
      </c>
      <c r="AF160" s="76" t="s">
        <v>96</v>
      </c>
      <c r="AG160" s="82"/>
      <c r="AH160" s="60"/>
      <c r="AI160" s="75" t="s">
        <v>586</v>
      </c>
      <c r="AJ160" s="6" t="s">
        <v>103</v>
      </c>
      <c r="AK160" s="81">
        <v>0</v>
      </c>
      <c r="AL160" s="205" t="s">
        <v>103</v>
      </c>
      <c r="AM160" s="169"/>
      <c r="AN160" s="6"/>
      <c r="AO160" s="120"/>
    </row>
    <row r="161" spans="1:41">
      <c r="A161" s="75" t="s">
        <v>586</v>
      </c>
      <c r="B161" s="6" t="s">
        <v>93</v>
      </c>
      <c r="C161" s="76">
        <v>160</v>
      </c>
      <c r="D161" s="80" t="s">
        <v>588</v>
      </c>
      <c r="E161" s="6" t="s">
        <v>2135</v>
      </c>
      <c r="F161" s="6" t="str">
        <f t="shared" si="7"/>
        <v>FreightRM-M-244-SI25-M19-L</v>
      </c>
      <c r="G161" s="95" t="s">
        <v>609</v>
      </c>
      <c r="H161" s="95" t="s">
        <v>610</v>
      </c>
      <c r="I161" s="6" t="s">
        <v>584</v>
      </c>
      <c r="J161" s="92">
        <v>46028</v>
      </c>
      <c r="K161" s="95"/>
      <c r="L161" s="80" t="s">
        <v>1081</v>
      </c>
      <c r="M161" s="80" t="s">
        <v>174</v>
      </c>
      <c r="N161" s="80" t="s">
        <v>116</v>
      </c>
      <c r="O161" s="71">
        <v>0</v>
      </c>
      <c r="P161" s="71">
        <v>0</v>
      </c>
      <c r="Q161" s="79">
        <v>446</v>
      </c>
      <c r="R161" s="79">
        <v>49.12</v>
      </c>
      <c r="S161" s="71">
        <v>0</v>
      </c>
      <c r="T161" s="79">
        <v>495.12</v>
      </c>
      <c r="U161" s="80" t="s">
        <v>118</v>
      </c>
      <c r="V161" s="84">
        <f t="shared" si="9"/>
        <v>495.12</v>
      </c>
      <c r="W161" s="78">
        <v>46011</v>
      </c>
      <c r="X161" s="80" t="s">
        <v>1074</v>
      </c>
      <c r="Y161" s="80" t="s">
        <v>129</v>
      </c>
      <c r="Z161" s="80" t="s">
        <v>239</v>
      </c>
      <c r="AA161" s="80" t="s">
        <v>283</v>
      </c>
      <c r="AB161" s="76" t="s">
        <v>539</v>
      </c>
      <c r="AC161" s="76" t="s">
        <v>540</v>
      </c>
      <c r="AD161" s="76" t="s">
        <v>174</v>
      </c>
      <c r="AE161" s="76" t="s">
        <v>546</v>
      </c>
      <c r="AF161" s="76" t="s">
        <v>96</v>
      </c>
      <c r="AG161" s="82"/>
      <c r="AH161" s="60"/>
      <c r="AI161" s="75" t="s">
        <v>586</v>
      </c>
      <c r="AJ161" s="6" t="s">
        <v>103</v>
      </c>
      <c r="AK161" s="81">
        <v>0</v>
      </c>
      <c r="AL161" s="205" t="s">
        <v>103</v>
      </c>
      <c r="AM161" s="169"/>
      <c r="AN161" s="6"/>
      <c r="AO161" s="120"/>
    </row>
    <row r="162" spans="1:41">
      <c r="A162" s="75" t="s">
        <v>586</v>
      </c>
      <c r="B162" s="6" t="s">
        <v>93</v>
      </c>
      <c r="C162" s="76">
        <v>161</v>
      </c>
      <c r="D162" s="80" t="s">
        <v>588</v>
      </c>
      <c r="E162" s="6" t="s">
        <v>2135</v>
      </c>
      <c r="F162" s="6" t="str">
        <f t="shared" si="7"/>
        <v>FreightRM-M-249-SI25-M19-L</v>
      </c>
      <c r="G162" s="95" t="s">
        <v>611</v>
      </c>
      <c r="H162" s="95" t="s">
        <v>612</v>
      </c>
      <c r="I162" s="6" t="s">
        <v>584</v>
      </c>
      <c r="J162" s="92">
        <v>46028</v>
      </c>
      <c r="K162" s="95"/>
      <c r="L162" s="80" t="s">
        <v>1082</v>
      </c>
      <c r="M162" s="80" t="s">
        <v>174</v>
      </c>
      <c r="N162" s="80" t="s">
        <v>116</v>
      </c>
      <c r="O162" s="71">
        <v>0</v>
      </c>
      <c r="P162" s="71">
        <v>0</v>
      </c>
      <c r="Q162" s="79">
        <v>521</v>
      </c>
      <c r="R162" s="79">
        <v>58.08</v>
      </c>
      <c r="S162" s="71">
        <v>0</v>
      </c>
      <c r="T162" s="79">
        <v>579.08000000000004</v>
      </c>
      <c r="U162" s="80" t="s">
        <v>118</v>
      </c>
      <c r="V162" s="84">
        <f t="shared" si="9"/>
        <v>579.08000000000004</v>
      </c>
      <c r="W162" s="78">
        <v>46018</v>
      </c>
      <c r="X162" s="80" t="s">
        <v>1074</v>
      </c>
      <c r="Y162" s="80" t="s">
        <v>129</v>
      </c>
      <c r="Z162" s="80" t="s">
        <v>239</v>
      </c>
      <c r="AA162" s="80" t="s">
        <v>283</v>
      </c>
      <c r="AB162" s="76" t="s">
        <v>539</v>
      </c>
      <c r="AC162" s="76" t="s">
        <v>540</v>
      </c>
      <c r="AD162" s="76" t="s">
        <v>174</v>
      </c>
      <c r="AE162" s="76" t="s">
        <v>546</v>
      </c>
      <c r="AF162" s="76" t="s">
        <v>96</v>
      </c>
      <c r="AG162" s="82"/>
      <c r="AH162" s="60"/>
      <c r="AI162" s="75" t="s">
        <v>586</v>
      </c>
      <c r="AJ162" s="6" t="s">
        <v>103</v>
      </c>
      <c r="AK162" s="81">
        <v>0</v>
      </c>
      <c r="AL162" s="205" t="s">
        <v>103</v>
      </c>
      <c r="AM162" s="169"/>
      <c r="AN162" s="6"/>
      <c r="AO162" s="120"/>
    </row>
    <row r="163" spans="1:41">
      <c r="A163" s="75" t="s">
        <v>586</v>
      </c>
      <c r="B163" s="6" t="s">
        <v>93</v>
      </c>
      <c r="C163" s="76">
        <v>162</v>
      </c>
      <c r="D163" s="80" t="s">
        <v>589</v>
      </c>
      <c r="E163" s="6" t="s">
        <v>2136</v>
      </c>
      <c r="F163" s="6" t="str">
        <f t="shared" si="7"/>
        <v>BrokerRM-V-304-V1I25-M19</v>
      </c>
      <c r="G163" s="95" t="s">
        <v>613</v>
      </c>
      <c r="H163" s="95" t="s">
        <v>614</v>
      </c>
      <c r="I163" s="6" t="s">
        <v>584</v>
      </c>
      <c r="J163" s="92">
        <v>46027</v>
      </c>
      <c r="K163" s="95" t="s">
        <v>1083</v>
      </c>
      <c r="L163" s="80" t="s">
        <v>116</v>
      </c>
      <c r="M163" s="80" t="s">
        <v>1084</v>
      </c>
      <c r="N163" s="80" t="s">
        <v>1085</v>
      </c>
      <c r="O163" s="71">
        <v>0</v>
      </c>
      <c r="P163" s="71">
        <v>0</v>
      </c>
      <c r="Q163" s="79">
        <v>1281.24</v>
      </c>
      <c r="R163" s="79">
        <v>205.01</v>
      </c>
      <c r="S163" s="71">
        <v>0</v>
      </c>
      <c r="T163" s="79">
        <v>1486.25</v>
      </c>
      <c r="U163" s="80" t="s">
        <v>24</v>
      </c>
      <c r="V163" s="84">
        <f>T163/17.599</f>
        <v>84.450821069378947</v>
      </c>
      <c r="W163" s="78">
        <v>45999</v>
      </c>
      <c r="X163" s="80" t="s">
        <v>1086</v>
      </c>
      <c r="Y163" s="80" t="s">
        <v>121</v>
      </c>
      <c r="Z163" s="80" t="s">
        <v>537</v>
      </c>
      <c r="AA163" s="80" t="s">
        <v>122</v>
      </c>
      <c r="AB163" s="76" t="s">
        <v>539</v>
      </c>
      <c r="AC163" s="76" t="s">
        <v>540</v>
      </c>
      <c r="AD163" s="76" t="s">
        <v>173</v>
      </c>
      <c r="AE163" s="76" t="s">
        <v>548</v>
      </c>
      <c r="AF163" s="76" t="s">
        <v>96</v>
      </c>
      <c r="AG163" s="82"/>
      <c r="AH163" s="60"/>
      <c r="AI163" s="75" t="s">
        <v>586</v>
      </c>
      <c r="AJ163" s="6" t="s">
        <v>103</v>
      </c>
      <c r="AK163" s="81">
        <v>0</v>
      </c>
      <c r="AL163" s="205" t="s">
        <v>103</v>
      </c>
      <c r="AM163" s="169"/>
      <c r="AN163" s="6"/>
      <c r="AO163" s="120"/>
    </row>
    <row r="164" spans="1:41">
      <c r="A164" s="75" t="s">
        <v>586</v>
      </c>
      <c r="B164" s="6" t="s">
        <v>93</v>
      </c>
      <c r="C164" s="76">
        <v>163</v>
      </c>
      <c r="D164" s="80" t="s">
        <v>589</v>
      </c>
      <c r="E164" s="6" t="s">
        <v>2136</v>
      </c>
      <c r="F164" s="6" t="str">
        <f t="shared" si="7"/>
        <v>BrokerRM-V-306-V125-M01, M46, M23, M19, M61, M62, M63</v>
      </c>
      <c r="G164" s="95" t="s">
        <v>615</v>
      </c>
      <c r="H164" s="95" t="s">
        <v>616</v>
      </c>
      <c r="I164" s="6" t="s">
        <v>584</v>
      </c>
      <c r="J164" s="92">
        <v>46027</v>
      </c>
      <c r="K164" s="95" t="s">
        <v>1087</v>
      </c>
      <c r="L164" s="80" t="s">
        <v>116</v>
      </c>
      <c r="M164" s="80" t="s">
        <v>1084</v>
      </c>
      <c r="N164" s="80" t="s">
        <v>1085</v>
      </c>
      <c r="O164" s="71">
        <v>0</v>
      </c>
      <c r="P164" s="71">
        <v>0</v>
      </c>
      <c r="Q164" s="79">
        <v>13363.72</v>
      </c>
      <c r="R164" s="79">
        <v>2138.1999999999998</v>
      </c>
      <c r="S164" s="71">
        <v>0</v>
      </c>
      <c r="T164" s="79">
        <v>15501.92</v>
      </c>
      <c r="U164" s="80" t="s">
        <v>24</v>
      </c>
      <c r="V164" s="84">
        <f t="shared" ref="V164:V193" si="10">T164/17.599</f>
        <v>880.84095687254955</v>
      </c>
      <c r="W164" s="78">
        <v>45999</v>
      </c>
      <c r="X164" s="80" t="s">
        <v>1088</v>
      </c>
      <c r="Y164" s="80" t="s">
        <v>121</v>
      </c>
      <c r="Z164" s="80" t="s">
        <v>537</v>
      </c>
      <c r="AA164" s="80" t="s">
        <v>122</v>
      </c>
      <c r="AB164" s="76" t="s">
        <v>542</v>
      </c>
      <c r="AC164" s="76" t="s">
        <v>540</v>
      </c>
      <c r="AD164" s="76" t="s">
        <v>173</v>
      </c>
      <c r="AE164" s="76" t="s">
        <v>548</v>
      </c>
      <c r="AF164" s="76" t="s">
        <v>96</v>
      </c>
      <c r="AG164" s="82"/>
      <c r="AH164" s="60"/>
      <c r="AI164" s="75" t="s">
        <v>586</v>
      </c>
      <c r="AJ164" s="6" t="s">
        <v>103</v>
      </c>
      <c r="AK164" s="81">
        <v>0</v>
      </c>
      <c r="AL164" s="205" t="s">
        <v>103</v>
      </c>
      <c r="AM164" s="169"/>
      <c r="AN164" s="6"/>
      <c r="AO164" s="120"/>
    </row>
    <row r="165" spans="1:41">
      <c r="A165" s="75" t="s">
        <v>586</v>
      </c>
      <c r="B165" s="6" t="s">
        <v>93</v>
      </c>
      <c r="C165" s="76">
        <v>164</v>
      </c>
      <c r="D165" s="80" t="s">
        <v>589</v>
      </c>
      <c r="E165" s="6" t="s">
        <v>2136</v>
      </c>
      <c r="F165" s="6" t="str">
        <f t="shared" si="7"/>
        <v>BrokerRM-V-316-V1I25-M01, M46, M19, M23, M61, M62, M63</v>
      </c>
      <c r="G165" s="95" t="s">
        <v>617</v>
      </c>
      <c r="H165" s="95" t="s">
        <v>618</v>
      </c>
      <c r="I165" s="6" t="s">
        <v>584</v>
      </c>
      <c r="J165" s="92">
        <v>46027</v>
      </c>
      <c r="K165" s="95" t="s">
        <v>1089</v>
      </c>
      <c r="L165" s="80" t="s">
        <v>116</v>
      </c>
      <c r="M165" s="80" t="s">
        <v>1084</v>
      </c>
      <c r="N165" s="80" t="s">
        <v>1085</v>
      </c>
      <c r="O165" s="71">
        <v>0</v>
      </c>
      <c r="P165" s="71">
        <v>0</v>
      </c>
      <c r="Q165" s="79">
        <v>4222.37</v>
      </c>
      <c r="R165" s="79">
        <v>675.59</v>
      </c>
      <c r="S165" s="71">
        <v>0</v>
      </c>
      <c r="T165" s="79">
        <v>4897.96</v>
      </c>
      <c r="U165" s="80" t="s">
        <v>24</v>
      </c>
      <c r="V165" s="84">
        <f t="shared" si="10"/>
        <v>278.30899482925167</v>
      </c>
      <c r="W165" s="78">
        <v>45999</v>
      </c>
      <c r="X165" s="80" t="s">
        <v>1090</v>
      </c>
      <c r="Y165" s="80" t="s">
        <v>121</v>
      </c>
      <c r="Z165" s="80" t="s">
        <v>537</v>
      </c>
      <c r="AA165" s="80" t="s">
        <v>122</v>
      </c>
      <c r="AB165" s="76" t="s">
        <v>542</v>
      </c>
      <c r="AC165" s="76" t="s">
        <v>540</v>
      </c>
      <c r="AD165" s="76" t="s">
        <v>173</v>
      </c>
      <c r="AE165" s="76" t="s">
        <v>548</v>
      </c>
      <c r="AF165" s="76" t="s">
        <v>96</v>
      </c>
      <c r="AG165" s="82"/>
      <c r="AH165" s="60"/>
      <c r="AI165" s="75" t="s">
        <v>586</v>
      </c>
      <c r="AJ165" s="6" t="s">
        <v>103</v>
      </c>
      <c r="AK165" s="81">
        <v>0</v>
      </c>
      <c r="AL165" s="205" t="s">
        <v>103</v>
      </c>
      <c r="AM165" s="169"/>
      <c r="AN165" s="6"/>
      <c r="AO165" s="120"/>
    </row>
    <row r="166" spans="1:41">
      <c r="A166" s="75" t="s">
        <v>586</v>
      </c>
      <c r="B166" s="6" t="s">
        <v>93</v>
      </c>
      <c r="C166" s="76">
        <v>165</v>
      </c>
      <c r="D166" s="80" t="s">
        <v>589</v>
      </c>
      <c r="E166" s="6" t="s">
        <v>2136</v>
      </c>
      <c r="F166" s="6" t="str">
        <f t="shared" si="7"/>
        <v>BrokerRM-V-324-V1I25-MCS</v>
      </c>
      <c r="G166" s="95" t="s">
        <v>619</v>
      </c>
      <c r="H166" s="95" t="s">
        <v>620</v>
      </c>
      <c r="I166" s="6" t="s">
        <v>584</v>
      </c>
      <c r="J166" s="92">
        <v>46027</v>
      </c>
      <c r="K166" s="95" t="s">
        <v>1091</v>
      </c>
      <c r="L166" s="80" t="s">
        <v>116</v>
      </c>
      <c r="M166" s="80" t="s">
        <v>1084</v>
      </c>
      <c r="N166" s="80" t="s">
        <v>1085</v>
      </c>
      <c r="O166" s="71">
        <v>0</v>
      </c>
      <c r="P166" s="71">
        <v>0</v>
      </c>
      <c r="Q166" s="79">
        <v>1122.26</v>
      </c>
      <c r="R166" s="79">
        <v>179.57</v>
      </c>
      <c r="S166" s="71">
        <v>0</v>
      </c>
      <c r="T166" s="79">
        <v>1301.83</v>
      </c>
      <c r="U166" s="80" t="s">
        <v>24</v>
      </c>
      <c r="V166" s="84">
        <f t="shared" si="10"/>
        <v>73.971816580487527</v>
      </c>
      <c r="W166" s="78">
        <v>45999</v>
      </c>
      <c r="X166" s="80" t="s">
        <v>1092</v>
      </c>
      <c r="Y166" s="80" t="s">
        <v>121</v>
      </c>
      <c r="Z166" s="80" t="s">
        <v>537</v>
      </c>
      <c r="AA166" s="80" t="s">
        <v>122</v>
      </c>
      <c r="AB166" s="76" t="s">
        <v>1093</v>
      </c>
      <c r="AC166" s="76" t="s">
        <v>540</v>
      </c>
      <c r="AD166" s="76" t="s">
        <v>173</v>
      </c>
      <c r="AE166" s="76" t="s">
        <v>548</v>
      </c>
      <c r="AF166" s="76" t="s">
        <v>96</v>
      </c>
      <c r="AG166" s="82"/>
      <c r="AH166" s="60"/>
      <c r="AI166" s="75" t="s">
        <v>586</v>
      </c>
      <c r="AJ166" s="6" t="s">
        <v>103</v>
      </c>
      <c r="AK166" s="81">
        <v>0</v>
      </c>
      <c r="AL166" s="205" t="s">
        <v>103</v>
      </c>
      <c r="AM166" s="169"/>
      <c r="AN166" s="6"/>
      <c r="AO166" s="120"/>
    </row>
    <row r="167" spans="1:41">
      <c r="A167" s="75" t="s">
        <v>586</v>
      </c>
      <c r="B167" s="6" t="s">
        <v>93</v>
      </c>
      <c r="C167" s="76">
        <v>166</v>
      </c>
      <c r="D167" s="80" t="s">
        <v>589</v>
      </c>
      <c r="E167" s="6" t="s">
        <v>2136</v>
      </c>
      <c r="F167" s="6" t="str">
        <f t="shared" si="7"/>
        <v>BrokerRM-V-328-V1I25-M19</v>
      </c>
      <c r="G167" s="95" t="s">
        <v>621</v>
      </c>
      <c r="H167" s="95" t="s">
        <v>622</v>
      </c>
      <c r="I167" s="6" t="s">
        <v>584</v>
      </c>
      <c r="J167" s="92">
        <v>46027</v>
      </c>
      <c r="K167" s="95" t="s">
        <v>1094</v>
      </c>
      <c r="L167" s="80" t="s">
        <v>116</v>
      </c>
      <c r="M167" s="80" t="s">
        <v>1084</v>
      </c>
      <c r="N167" s="80" t="s">
        <v>1085</v>
      </c>
      <c r="O167" s="71">
        <v>0</v>
      </c>
      <c r="P167" s="71">
        <v>0</v>
      </c>
      <c r="Q167" s="79">
        <v>1360.73</v>
      </c>
      <c r="R167" s="79">
        <v>217.72</v>
      </c>
      <c r="S167" s="71">
        <v>0</v>
      </c>
      <c r="T167" s="79">
        <v>1578.45</v>
      </c>
      <c r="U167" s="80" t="s">
        <v>24</v>
      </c>
      <c r="V167" s="84">
        <f t="shared" si="10"/>
        <v>89.68975509972158</v>
      </c>
      <c r="W167" s="78">
        <v>45999</v>
      </c>
      <c r="X167" s="80" t="s">
        <v>1095</v>
      </c>
      <c r="Y167" s="80" t="s">
        <v>121</v>
      </c>
      <c r="Z167" s="80" t="s">
        <v>537</v>
      </c>
      <c r="AA167" s="80" t="s">
        <v>122</v>
      </c>
      <c r="AB167" s="76" t="s">
        <v>539</v>
      </c>
      <c r="AC167" s="76" t="s">
        <v>540</v>
      </c>
      <c r="AD167" s="76" t="s">
        <v>173</v>
      </c>
      <c r="AE167" s="76" t="s">
        <v>548</v>
      </c>
      <c r="AF167" s="76" t="s">
        <v>96</v>
      </c>
      <c r="AG167" s="82"/>
      <c r="AH167" s="60"/>
      <c r="AI167" s="75" t="s">
        <v>586</v>
      </c>
      <c r="AJ167" s="6" t="s">
        <v>103</v>
      </c>
      <c r="AK167" s="81">
        <v>0</v>
      </c>
      <c r="AL167" s="205" t="s">
        <v>103</v>
      </c>
      <c r="AM167" s="169"/>
      <c r="AN167" s="6"/>
      <c r="AO167" s="120"/>
    </row>
    <row r="168" spans="1:41">
      <c r="A168" s="75" t="s">
        <v>586</v>
      </c>
      <c r="B168" s="6" t="s">
        <v>93</v>
      </c>
      <c r="C168" s="76">
        <v>167</v>
      </c>
      <c r="D168" s="80" t="s">
        <v>589</v>
      </c>
      <c r="E168" s="6" t="s">
        <v>2136</v>
      </c>
      <c r="F168" s="6" t="str">
        <f t="shared" si="7"/>
        <v>BrokerRM-V-360-V1I25-M45</v>
      </c>
      <c r="G168" s="95" t="s">
        <v>623</v>
      </c>
      <c r="H168" s="95" t="s">
        <v>624</v>
      </c>
      <c r="I168" s="6" t="s">
        <v>584</v>
      </c>
      <c r="J168" s="92">
        <v>46027</v>
      </c>
      <c r="K168" s="95" t="s">
        <v>1096</v>
      </c>
      <c r="L168" s="80" t="s">
        <v>116</v>
      </c>
      <c r="M168" s="80" t="s">
        <v>1084</v>
      </c>
      <c r="N168" s="80" t="s">
        <v>1085</v>
      </c>
      <c r="O168" s="71">
        <v>0</v>
      </c>
      <c r="P168" s="71">
        <v>0</v>
      </c>
      <c r="Q168" s="79">
        <v>1122.26</v>
      </c>
      <c r="R168" s="79">
        <v>179.57</v>
      </c>
      <c r="S168" s="71">
        <v>0</v>
      </c>
      <c r="T168" s="79">
        <v>1301.83</v>
      </c>
      <c r="U168" s="80" t="s">
        <v>24</v>
      </c>
      <c r="V168" s="84">
        <f t="shared" si="10"/>
        <v>73.971816580487527</v>
      </c>
      <c r="W168" s="78">
        <v>45999</v>
      </c>
      <c r="X168" s="80" t="s">
        <v>1097</v>
      </c>
      <c r="Y168" s="80" t="s">
        <v>121</v>
      </c>
      <c r="Z168" s="80" t="s">
        <v>537</v>
      </c>
      <c r="AA168" s="80" t="s">
        <v>122</v>
      </c>
      <c r="AB168" s="76" t="s">
        <v>1098</v>
      </c>
      <c r="AC168" s="76" t="s">
        <v>540</v>
      </c>
      <c r="AD168" s="76" t="s">
        <v>173</v>
      </c>
      <c r="AE168" s="76" t="s">
        <v>548</v>
      </c>
      <c r="AF168" s="76" t="s">
        <v>96</v>
      </c>
      <c r="AG168" s="82"/>
      <c r="AH168" s="60"/>
      <c r="AI168" s="75" t="s">
        <v>586</v>
      </c>
      <c r="AJ168" s="6" t="s">
        <v>103</v>
      </c>
      <c r="AK168" s="81">
        <v>0</v>
      </c>
      <c r="AL168" s="205" t="s">
        <v>103</v>
      </c>
      <c r="AM168" s="169"/>
      <c r="AN168" s="6"/>
      <c r="AO168" s="120"/>
    </row>
    <row r="169" spans="1:41">
      <c r="A169" s="75" t="s">
        <v>586</v>
      </c>
      <c r="B169" s="6" t="s">
        <v>93</v>
      </c>
      <c r="C169" s="76">
        <v>168</v>
      </c>
      <c r="D169" s="80" t="s">
        <v>589</v>
      </c>
      <c r="E169" s="6" t="s">
        <v>2136</v>
      </c>
      <c r="F169" s="6" t="str">
        <f t="shared" si="7"/>
        <v>BrokerFG-V-156-V1E25-M01</v>
      </c>
      <c r="G169" s="95" t="s">
        <v>625</v>
      </c>
      <c r="H169" s="95" t="s">
        <v>626</v>
      </c>
      <c r="I169" s="6" t="s">
        <v>584</v>
      </c>
      <c r="J169" s="92">
        <v>46027</v>
      </c>
      <c r="K169" s="95" t="s">
        <v>1099</v>
      </c>
      <c r="L169" s="80" t="s">
        <v>116</v>
      </c>
      <c r="M169" s="80" t="s">
        <v>1100</v>
      </c>
      <c r="N169" s="80" t="s">
        <v>1085</v>
      </c>
      <c r="O169" s="71">
        <v>0</v>
      </c>
      <c r="P169" s="71">
        <v>0</v>
      </c>
      <c r="Q169" s="79">
        <v>1440.22</v>
      </c>
      <c r="R169" s="79">
        <v>230.44</v>
      </c>
      <c r="S169" s="71">
        <v>0</v>
      </c>
      <c r="T169" s="79">
        <v>1670.66</v>
      </c>
      <c r="U169" s="80" t="s">
        <v>24</v>
      </c>
      <c r="V169" s="84">
        <f t="shared" si="10"/>
        <v>94.929257344167283</v>
      </c>
      <c r="W169" s="78">
        <v>46000</v>
      </c>
      <c r="X169" s="80" t="s">
        <v>122</v>
      </c>
      <c r="Y169" s="80" t="s">
        <v>537</v>
      </c>
      <c r="Z169" s="80" t="s">
        <v>121</v>
      </c>
      <c r="AA169" s="80" t="s">
        <v>1101</v>
      </c>
      <c r="AB169" s="76" t="s">
        <v>542</v>
      </c>
      <c r="AC169" s="76" t="s">
        <v>541</v>
      </c>
      <c r="AD169" s="76" t="s">
        <v>195</v>
      </c>
      <c r="AE169" s="76" t="s">
        <v>547</v>
      </c>
      <c r="AF169" s="76" t="s">
        <v>96</v>
      </c>
      <c r="AG169" s="82"/>
      <c r="AH169" s="60"/>
      <c r="AI169" s="75" t="s">
        <v>586</v>
      </c>
      <c r="AJ169" s="6" t="s">
        <v>103</v>
      </c>
      <c r="AK169" s="81">
        <v>0</v>
      </c>
      <c r="AL169" s="205" t="s">
        <v>103</v>
      </c>
      <c r="AM169" s="169"/>
      <c r="AN169" s="6"/>
      <c r="AO169" s="120"/>
    </row>
    <row r="170" spans="1:41">
      <c r="A170" s="75" t="s">
        <v>586</v>
      </c>
      <c r="B170" s="6" t="s">
        <v>93</v>
      </c>
      <c r="C170" s="76">
        <v>169</v>
      </c>
      <c r="D170" s="80" t="s">
        <v>589</v>
      </c>
      <c r="E170" s="6" t="s">
        <v>2136</v>
      </c>
      <c r="F170" s="6" t="str">
        <f t="shared" si="7"/>
        <v>BrokerRM-V-325-V1I25-M19</v>
      </c>
      <c r="G170" s="95" t="s">
        <v>627</v>
      </c>
      <c r="H170" s="95" t="s">
        <v>628</v>
      </c>
      <c r="I170" s="6" t="s">
        <v>584</v>
      </c>
      <c r="J170" s="92">
        <v>46027</v>
      </c>
      <c r="K170" s="95" t="s">
        <v>1102</v>
      </c>
      <c r="L170" s="80" t="s">
        <v>116</v>
      </c>
      <c r="M170" s="80" t="s">
        <v>1084</v>
      </c>
      <c r="N170" s="80" t="s">
        <v>1085</v>
      </c>
      <c r="O170" s="71">
        <v>0</v>
      </c>
      <c r="P170" s="71">
        <v>0</v>
      </c>
      <c r="Q170" s="79">
        <v>2791.55</v>
      </c>
      <c r="R170" s="79">
        <v>446.65</v>
      </c>
      <c r="S170" s="71">
        <v>0</v>
      </c>
      <c r="T170" s="79">
        <v>3238.2</v>
      </c>
      <c r="U170" s="80" t="s">
        <v>24</v>
      </c>
      <c r="V170" s="84">
        <f t="shared" si="10"/>
        <v>183.99909085743508</v>
      </c>
      <c r="W170" s="78">
        <v>46000</v>
      </c>
      <c r="X170" s="80" t="s">
        <v>1103</v>
      </c>
      <c r="Y170" s="80" t="s">
        <v>121</v>
      </c>
      <c r="Z170" s="80" t="s">
        <v>537</v>
      </c>
      <c r="AA170" s="80" t="s">
        <v>122</v>
      </c>
      <c r="AB170" s="76" t="s">
        <v>539</v>
      </c>
      <c r="AC170" s="76" t="s">
        <v>540</v>
      </c>
      <c r="AD170" s="76" t="s">
        <v>173</v>
      </c>
      <c r="AE170" s="76" t="s">
        <v>548</v>
      </c>
      <c r="AF170" s="76" t="s">
        <v>96</v>
      </c>
      <c r="AG170" s="82"/>
      <c r="AH170" s="60"/>
      <c r="AI170" s="75" t="s">
        <v>586</v>
      </c>
      <c r="AJ170" s="6" t="s">
        <v>103</v>
      </c>
      <c r="AK170" s="81">
        <v>0</v>
      </c>
      <c r="AL170" s="205" t="s">
        <v>103</v>
      </c>
      <c r="AM170" s="169"/>
      <c r="AN170" s="6"/>
      <c r="AO170" s="120"/>
    </row>
    <row r="171" spans="1:41">
      <c r="A171" s="75" t="s">
        <v>586</v>
      </c>
      <c r="B171" s="6" t="s">
        <v>93</v>
      </c>
      <c r="C171" s="76">
        <v>170</v>
      </c>
      <c r="D171" s="80" t="s">
        <v>589</v>
      </c>
      <c r="E171" s="6" t="s">
        <v>2136</v>
      </c>
      <c r="F171" s="6" t="str">
        <f t="shared" si="7"/>
        <v>BrokerRM-V-303-V1I25-M46</v>
      </c>
      <c r="G171" s="95" t="s">
        <v>629</v>
      </c>
      <c r="H171" s="95" t="s">
        <v>630</v>
      </c>
      <c r="I171" s="6" t="s">
        <v>584</v>
      </c>
      <c r="J171" s="92">
        <v>46027</v>
      </c>
      <c r="K171" s="95" t="s">
        <v>1104</v>
      </c>
      <c r="L171" s="80" t="s">
        <v>116</v>
      </c>
      <c r="M171" s="80" t="s">
        <v>1084</v>
      </c>
      <c r="N171" s="80" t="s">
        <v>1085</v>
      </c>
      <c r="O171" s="71">
        <v>0</v>
      </c>
      <c r="P171" s="71">
        <v>0</v>
      </c>
      <c r="Q171" s="79">
        <v>1122.26</v>
      </c>
      <c r="R171" s="79">
        <v>179.57</v>
      </c>
      <c r="S171" s="71">
        <v>0</v>
      </c>
      <c r="T171" s="79">
        <v>1301.83</v>
      </c>
      <c r="U171" s="80" t="s">
        <v>24</v>
      </c>
      <c r="V171" s="84">
        <f t="shared" si="10"/>
        <v>73.971816580487527</v>
      </c>
      <c r="W171" s="78">
        <v>46001</v>
      </c>
      <c r="X171" s="80" t="s">
        <v>1105</v>
      </c>
      <c r="Y171" s="80" t="s">
        <v>121</v>
      </c>
      <c r="Z171" s="80" t="s">
        <v>537</v>
      </c>
      <c r="AA171" s="80" t="s">
        <v>122</v>
      </c>
      <c r="AB171" s="76" t="s">
        <v>1106</v>
      </c>
      <c r="AC171" s="76" t="s">
        <v>540</v>
      </c>
      <c r="AD171" s="76" t="s">
        <v>173</v>
      </c>
      <c r="AE171" s="76" t="s">
        <v>548</v>
      </c>
      <c r="AF171" s="76" t="s">
        <v>96</v>
      </c>
      <c r="AG171" s="82"/>
      <c r="AH171" s="60"/>
      <c r="AI171" s="75" t="s">
        <v>586</v>
      </c>
      <c r="AJ171" s="6" t="s">
        <v>103</v>
      </c>
      <c r="AK171" s="81">
        <v>0</v>
      </c>
      <c r="AL171" s="205" t="s">
        <v>103</v>
      </c>
      <c r="AM171" s="169"/>
      <c r="AN171" s="6"/>
      <c r="AO171" s="120"/>
    </row>
    <row r="172" spans="1:41">
      <c r="A172" s="75" t="s">
        <v>586</v>
      </c>
      <c r="B172" s="6" t="s">
        <v>93</v>
      </c>
      <c r="C172" s="76">
        <v>171</v>
      </c>
      <c r="D172" s="80" t="s">
        <v>589</v>
      </c>
      <c r="E172" s="6" t="s">
        <v>2136</v>
      </c>
      <c r="F172" s="6" t="str">
        <f t="shared" si="7"/>
        <v>BrokerRM-V-308-V1I25-M45</v>
      </c>
      <c r="G172" s="95" t="s">
        <v>631</v>
      </c>
      <c r="H172" s="95" t="s">
        <v>632</v>
      </c>
      <c r="I172" s="6" t="s">
        <v>584</v>
      </c>
      <c r="J172" s="92">
        <v>46027</v>
      </c>
      <c r="K172" s="95" t="s">
        <v>1107</v>
      </c>
      <c r="L172" s="80" t="s">
        <v>116</v>
      </c>
      <c r="M172" s="80" t="s">
        <v>1084</v>
      </c>
      <c r="N172" s="80" t="s">
        <v>1085</v>
      </c>
      <c r="O172" s="71">
        <v>0</v>
      </c>
      <c r="P172" s="71">
        <v>0</v>
      </c>
      <c r="Q172" s="79">
        <v>1201.75</v>
      </c>
      <c r="R172" s="79">
        <v>192.29</v>
      </c>
      <c r="S172" s="71">
        <v>0</v>
      </c>
      <c r="T172" s="79">
        <v>1394.04</v>
      </c>
      <c r="U172" s="80" t="s">
        <v>24</v>
      </c>
      <c r="V172" s="84">
        <f t="shared" si="10"/>
        <v>79.21131882493323</v>
      </c>
      <c r="W172" s="78">
        <v>46001</v>
      </c>
      <c r="X172" s="80" t="s">
        <v>1097</v>
      </c>
      <c r="Y172" s="80" t="s">
        <v>121</v>
      </c>
      <c r="Z172" s="80" t="s">
        <v>537</v>
      </c>
      <c r="AA172" s="80" t="s">
        <v>122</v>
      </c>
      <c r="AB172" s="76" t="s">
        <v>1098</v>
      </c>
      <c r="AC172" s="76" t="s">
        <v>540</v>
      </c>
      <c r="AD172" s="76" t="s">
        <v>173</v>
      </c>
      <c r="AE172" s="76" t="s">
        <v>548</v>
      </c>
      <c r="AF172" s="76" t="s">
        <v>96</v>
      </c>
      <c r="AG172" s="82"/>
      <c r="AH172" s="60"/>
      <c r="AI172" s="75" t="s">
        <v>586</v>
      </c>
      <c r="AJ172" s="6" t="s">
        <v>103</v>
      </c>
      <c r="AK172" s="81">
        <v>0</v>
      </c>
      <c r="AL172" s="205" t="s">
        <v>103</v>
      </c>
      <c r="AM172" s="169"/>
      <c r="AN172" s="6"/>
      <c r="AO172" s="120"/>
    </row>
    <row r="173" spans="1:41">
      <c r="A173" s="75" t="s">
        <v>586</v>
      </c>
      <c r="B173" s="6" t="s">
        <v>93</v>
      </c>
      <c r="C173" s="76">
        <v>172</v>
      </c>
      <c r="D173" s="80" t="s">
        <v>589</v>
      </c>
      <c r="E173" s="6" t="s">
        <v>2136</v>
      </c>
      <c r="F173" s="6" t="str">
        <f t="shared" si="7"/>
        <v>BrokerFG-V-158-V1E25-M46</v>
      </c>
      <c r="G173" s="95" t="s">
        <v>633</v>
      </c>
      <c r="H173" s="95" t="s">
        <v>634</v>
      </c>
      <c r="I173" s="6" t="s">
        <v>584</v>
      </c>
      <c r="J173" s="92">
        <v>46027</v>
      </c>
      <c r="K173" s="95" t="s">
        <v>1108</v>
      </c>
      <c r="L173" s="80" t="s">
        <v>116</v>
      </c>
      <c r="M173" s="80" t="s">
        <v>1100</v>
      </c>
      <c r="N173" s="80" t="s">
        <v>1085</v>
      </c>
      <c r="O173" s="71">
        <v>0</v>
      </c>
      <c r="P173" s="71">
        <v>0</v>
      </c>
      <c r="Q173" s="79">
        <v>1122.26</v>
      </c>
      <c r="R173" s="79">
        <v>179.57</v>
      </c>
      <c r="S173" s="71">
        <v>0</v>
      </c>
      <c r="T173" s="79">
        <v>1301.83</v>
      </c>
      <c r="U173" s="80" t="s">
        <v>24</v>
      </c>
      <c r="V173" s="84">
        <f t="shared" si="10"/>
        <v>73.971816580487527</v>
      </c>
      <c r="W173" s="78">
        <v>46001</v>
      </c>
      <c r="X173" s="80" t="s">
        <v>122</v>
      </c>
      <c r="Y173" s="80" t="s">
        <v>537</v>
      </c>
      <c r="Z173" s="80" t="s">
        <v>121</v>
      </c>
      <c r="AA173" s="80" t="s">
        <v>1109</v>
      </c>
      <c r="AB173" s="76" t="s">
        <v>1106</v>
      </c>
      <c r="AC173" s="76" t="s">
        <v>541</v>
      </c>
      <c r="AD173" s="76" t="s">
        <v>195</v>
      </c>
      <c r="AE173" s="76" t="s">
        <v>547</v>
      </c>
      <c r="AF173" s="76" t="s">
        <v>96</v>
      </c>
      <c r="AG173" s="82"/>
      <c r="AH173" s="60"/>
      <c r="AI173" s="75" t="s">
        <v>586</v>
      </c>
      <c r="AJ173" s="6" t="s">
        <v>103</v>
      </c>
      <c r="AK173" s="81">
        <v>0</v>
      </c>
      <c r="AL173" s="205" t="s">
        <v>103</v>
      </c>
      <c r="AM173" s="169"/>
      <c r="AN173" s="6"/>
      <c r="AO173" s="120"/>
    </row>
    <row r="174" spans="1:41">
      <c r="A174" s="75" t="s">
        <v>586</v>
      </c>
      <c r="B174" s="6" t="s">
        <v>93</v>
      </c>
      <c r="C174" s="76">
        <v>173</v>
      </c>
      <c r="D174" s="80" t="s">
        <v>589</v>
      </c>
      <c r="E174" s="6" t="s">
        <v>2136</v>
      </c>
      <c r="F174" s="6" t="str">
        <f t="shared" si="7"/>
        <v>BrokerFG-V-151-V1E25-M46</v>
      </c>
      <c r="G174" s="95" t="s">
        <v>635</v>
      </c>
      <c r="H174" s="95" t="s">
        <v>636</v>
      </c>
      <c r="I174" s="6" t="s">
        <v>584</v>
      </c>
      <c r="J174" s="92">
        <v>46027</v>
      </c>
      <c r="K174" s="95" t="s">
        <v>1110</v>
      </c>
      <c r="L174" s="80" t="s">
        <v>116</v>
      </c>
      <c r="M174" s="80" t="s">
        <v>1100</v>
      </c>
      <c r="N174" s="80" t="s">
        <v>1085</v>
      </c>
      <c r="O174" s="71">
        <v>0</v>
      </c>
      <c r="P174" s="71">
        <v>0</v>
      </c>
      <c r="Q174" s="79">
        <v>1281.24</v>
      </c>
      <c r="R174" s="79">
        <v>205.01</v>
      </c>
      <c r="S174" s="71">
        <v>0</v>
      </c>
      <c r="T174" s="79">
        <v>1486.25</v>
      </c>
      <c r="U174" s="80" t="s">
        <v>24</v>
      </c>
      <c r="V174" s="84">
        <f t="shared" si="10"/>
        <v>84.450821069378947</v>
      </c>
      <c r="W174" s="78">
        <v>46001</v>
      </c>
      <c r="X174" s="80" t="s">
        <v>122</v>
      </c>
      <c r="Y174" s="80" t="s">
        <v>537</v>
      </c>
      <c r="Z174" s="80" t="s">
        <v>121</v>
      </c>
      <c r="AA174" s="80" t="s">
        <v>1111</v>
      </c>
      <c r="AB174" s="76" t="s">
        <v>1106</v>
      </c>
      <c r="AC174" s="76" t="s">
        <v>541</v>
      </c>
      <c r="AD174" s="76" t="s">
        <v>195</v>
      </c>
      <c r="AE174" s="76" t="s">
        <v>547</v>
      </c>
      <c r="AF174" s="76" t="s">
        <v>96</v>
      </c>
      <c r="AG174" s="82"/>
      <c r="AH174" s="60"/>
      <c r="AI174" s="75" t="s">
        <v>586</v>
      </c>
      <c r="AJ174" s="6" t="s">
        <v>103</v>
      </c>
      <c r="AK174" s="81">
        <v>0</v>
      </c>
      <c r="AL174" s="205" t="s">
        <v>103</v>
      </c>
      <c r="AM174" s="169"/>
      <c r="AN174" s="6"/>
      <c r="AO174" s="120"/>
    </row>
    <row r="175" spans="1:41">
      <c r="A175" s="75" t="s">
        <v>586</v>
      </c>
      <c r="B175" s="6" t="s">
        <v>93</v>
      </c>
      <c r="C175" s="76">
        <v>174</v>
      </c>
      <c r="D175" s="80" t="s">
        <v>589</v>
      </c>
      <c r="E175" s="6" t="s">
        <v>2136</v>
      </c>
      <c r="F175" s="6" t="str">
        <f t="shared" si="7"/>
        <v>BrokerRM-V-314-V1I25-M46</v>
      </c>
      <c r="G175" s="95" t="s">
        <v>637</v>
      </c>
      <c r="H175" s="95" t="s">
        <v>638</v>
      </c>
      <c r="I175" s="6" t="s">
        <v>584</v>
      </c>
      <c r="J175" s="92">
        <v>46027</v>
      </c>
      <c r="K175" s="95" t="s">
        <v>1112</v>
      </c>
      <c r="L175" s="80" t="s">
        <v>116</v>
      </c>
      <c r="M175" s="80" t="s">
        <v>1084</v>
      </c>
      <c r="N175" s="80" t="s">
        <v>1085</v>
      </c>
      <c r="O175" s="71">
        <v>0</v>
      </c>
      <c r="P175" s="71">
        <v>0</v>
      </c>
      <c r="Q175" s="79">
        <v>1281.24</v>
      </c>
      <c r="R175" s="79">
        <v>205.01</v>
      </c>
      <c r="S175" s="71">
        <v>0</v>
      </c>
      <c r="T175" s="79">
        <v>1486.25</v>
      </c>
      <c r="U175" s="80" t="s">
        <v>24</v>
      </c>
      <c r="V175" s="84">
        <f t="shared" si="10"/>
        <v>84.450821069378947</v>
      </c>
      <c r="W175" s="78">
        <v>46002</v>
      </c>
      <c r="X175" s="80" t="s">
        <v>1113</v>
      </c>
      <c r="Y175" s="80" t="s">
        <v>121</v>
      </c>
      <c r="Z175" s="80" t="s">
        <v>537</v>
      </c>
      <c r="AA175" s="80" t="s">
        <v>122</v>
      </c>
      <c r="AB175" s="76" t="s">
        <v>1106</v>
      </c>
      <c r="AC175" s="76" t="s">
        <v>540</v>
      </c>
      <c r="AD175" s="76" t="s">
        <v>173</v>
      </c>
      <c r="AE175" s="76" t="s">
        <v>548</v>
      </c>
      <c r="AF175" s="76" t="s">
        <v>96</v>
      </c>
      <c r="AG175" s="82"/>
      <c r="AH175" s="60"/>
      <c r="AI175" s="75" t="s">
        <v>586</v>
      </c>
      <c r="AJ175" s="6" t="s">
        <v>103</v>
      </c>
      <c r="AK175" s="81">
        <v>0</v>
      </c>
      <c r="AL175" s="205" t="s">
        <v>103</v>
      </c>
      <c r="AM175" s="169"/>
      <c r="AN175" s="6"/>
      <c r="AO175" s="120"/>
    </row>
    <row r="176" spans="1:41">
      <c r="A176" s="75" t="s">
        <v>586</v>
      </c>
      <c r="B176" s="6" t="s">
        <v>93</v>
      </c>
      <c r="C176" s="76">
        <v>175</v>
      </c>
      <c r="D176" s="80" t="s">
        <v>589</v>
      </c>
      <c r="E176" s="6" t="s">
        <v>2136</v>
      </c>
      <c r="F176" s="6" t="str">
        <f t="shared" si="7"/>
        <v>BrokerRM-V-315-V1I25-M01</v>
      </c>
      <c r="G176" s="95" t="s">
        <v>639</v>
      </c>
      <c r="H176" s="95" t="s">
        <v>640</v>
      </c>
      <c r="I176" s="6" t="s">
        <v>584</v>
      </c>
      <c r="J176" s="92">
        <v>46027</v>
      </c>
      <c r="K176" s="95" t="s">
        <v>1114</v>
      </c>
      <c r="L176" s="80" t="s">
        <v>116</v>
      </c>
      <c r="M176" s="80" t="s">
        <v>1084</v>
      </c>
      <c r="N176" s="80" t="s">
        <v>1085</v>
      </c>
      <c r="O176" s="71">
        <v>0</v>
      </c>
      <c r="P176" s="71">
        <v>0</v>
      </c>
      <c r="Q176" s="79">
        <v>1201.75</v>
      </c>
      <c r="R176" s="79">
        <v>192.29</v>
      </c>
      <c r="S176" s="71">
        <v>0</v>
      </c>
      <c r="T176" s="79">
        <v>1394.04</v>
      </c>
      <c r="U176" s="80" t="s">
        <v>24</v>
      </c>
      <c r="V176" s="84">
        <f t="shared" si="10"/>
        <v>79.21131882493323</v>
      </c>
      <c r="W176" s="78">
        <v>46002</v>
      </c>
      <c r="X176" s="80" t="s">
        <v>1115</v>
      </c>
      <c r="Y176" s="80" t="s">
        <v>121</v>
      </c>
      <c r="Z176" s="80" t="s">
        <v>537</v>
      </c>
      <c r="AA176" s="80" t="s">
        <v>122</v>
      </c>
      <c r="AB176" s="76" t="s">
        <v>542</v>
      </c>
      <c r="AC176" s="76" t="s">
        <v>540</v>
      </c>
      <c r="AD176" s="76" t="s">
        <v>173</v>
      </c>
      <c r="AE176" s="76" t="s">
        <v>548</v>
      </c>
      <c r="AF176" s="76" t="s">
        <v>96</v>
      </c>
      <c r="AG176" s="82"/>
      <c r="AH176" s="60"/>
      <c r="AI176" s="75" t="s">
        <v>586</v>
      </c>
      <c r="AJ176" s="6" t="s">
        <v>103</v>
      </c>
      <c r="AK176" s="81">
        <v>0</v>
      </c>
      <c r="AL176" s="205" t="s">
        <v>103</v>
      </c>
      <c r="AM176" s="169"/>
      <c r="AN176" s="6"/>
      <c r="AO176" s="120"/>
    </row>
    <row r="177" spans="1:41">
      <c r="A177" s="75" t="s">
        <v>586</v>
      </c>
      <c r="B177" s="6" t="s">
        <v>93</v>
      </c>
      <c r="C177" s="76">
        <v>176</v>
      </c>
      <c r="D177" s="80" t="s">
        <v>589</v>
      </c>
      <c r="E177" s="6" t="s">
        <v>2136</v>
      </c>
      <c r="F177" s="6" t="str">
        <f t="shared" si="7"/>
        <v>BrokerFG-V-159-V1E25-M23</v>
      </c>
      <c r="G177" s="95" t="s">
        <v>641</v>
      </c>
      <c r="H177" s="95" t="s">
        <v>642</v>
      </c>
      <c r="I177" s="6" t="s">
        <v>584</v>
      </c>
      <c r="J177" s="92">
        <v>46027</v>
      </c>
      <c r="K177" s="95" t="s">
        <v>1116</v>
      </c>
      <c r="L177" s="80" t="s">
        <v>116</v>
      </c>
      <c r="M177" s="80" t="s">
        <v>1100</v>
      </c>
      <c r="N177" s="80" t="s">
        <v>1085</v>
      </c>
      <c r="O177" s="71">
        <v>0</v>
      </c>
      <c r="P177" s="71">
        <v>0</v>
      </c>
      <c r="Q177" s="79">
        <v>1996.65</v>
      </c>
      <c r="R177" s="79">
        <v>319.47000000000003</v>
      </c>
      <c r="S177" s="71">
        <v>0</v>
      </c>
      <c r="T177" s="79">
        <v>2316.12</v>
      </c>
      <c r="U177" s="80" t="s">
        <v>24</v>
      </c>
      <c r="V177" s="84">
        <f t="shared" si="10"/>
        <v>131.60520484118416</v>
      </c>
      <c r="W177" s="78">
        <v>46008</v>
      </c>
      <c r="X177" s="80" t="s">
        <v>122</v>
      </c>
      <c r="Y177" s="80" t="s">
        <v>537</v>
      </c>
      <c r="Z177" s="80" t="s">
        <v>121</v>
      </c>
      <c r="AA177" s="80" t="s">
        <v>1117</v>
      </c>
      <c r="AB177" s="76" t="s">
        <v>1118</v>
      </c>
      <c r="AC177" s="76" t="s">
        <v>541</v>
      </c>
      <c r="AD177" s="76" t="s">
        <v>195</v>
      </c>
      <c r="AE177" s="76" t="s">
        <v>547</v>
      </c>
      <c r="AF177" s="76" t="s">
        <v>96</v>
      </c>
      <c r="AG177" s="82"/>
      <c r="AH177" s="60"/>
      <c r="AI177" s="75" t="s">
        <v>586</v>
      </c>
      <c r="AJ177" s="6" t="s">
        <v>103</v>
      </c>
      <c r="AK177" s="81">
        <v>0</v>
      </c>
      <c r="AL177" s="205" t="s">
        <v>103</v>
      </c>
      <c r="AM177" s="169"/>
      <c r="AN177" s="6"/>
      <c r="AO177" s="120"/>
    </row>
    <row r="178" spans="1:41">
      <c r="A178" s="75" t="s">
        <v>586</v>
      </c>
      <c r="B178" s="6" t="s">
        <v>93</v>
      </c>
      <c r="C178" s="76">
        <v>177</v>
      </c>
      <c r="D178" s="80" t="s">
        <v>589</v>
      </c>
      <c r="E178" s="6" t="s">
        <v>2136</v>
      </c>
      <c r="F178" s="6" t="str">
        <f t="shared" si="7"/>
        <v>BrokerFG-V-155-V1E25-M01</v>
      </c>
      <c r="G178" s="95" t="s">
        <v>643</v>
      </c>
      <c r="H178" s="95" t="s">
        <v>644</v>
      </c>
      <c r="I178" s="6" t="s">
        <v>584</v>
      </c>
      <c r="J178" s="92">
        <v>46027</v>
      </c>
      <c r="K178" s="95" t="s">
        <v>1119</v>
      </c>
      <c r="L178" s="80" t="s">
        <v>116</v>
      </c>
      <c r="M178" s="80" t="s">
        <v>1100</v>
      </c>
      <c r="N178" s="80" t="s">
        <v>1085</v>
      </c>
      <c r="O178" s="71">
        <v>0</v>
      </c>
      <c r="P178" s="71">
        <v>0</v>
      </c>
      <c r="Q178" s="79">
        <v>1281.24</v>
      </c>
      <c r="R178" s="79">
        <v>205.01</v>
      </c>
      <c r="S178" s="71">
        <v>0</v>
      </c>
      <c r="T178" s="79">
        <v>1486.25</v>
      </c>
      <c r="U178" s="80" t="s">
        <v>24</v>
      </c>
      <c r="V178" s="84">
        <f t="shared" si="10"/>
        <v>84.450821069378947</v>
      </c>
      <c r="W178" s="78">
        <v>46013</v>
      </c>
      <c r="X178" s="80" t="s">
        <v>122</v>
      </c>
      <c r="Y178" s="80" t="s">
        <v>537</v>
      </c>
      <c r="Z178" s="80" t="s">
        <v>121</v>
      </c>
      <c r="AA178" s="80" t="s">
        <v>1101</v>
      </c>
      <c r="AB178" s="76" t="s">
        <v>542</v>
      </c>
      <c r="AC178" s="76" t="s">
        <v>541</v>
      </c>
      <c r="AD178" s="76" t="s">
        <v>195</v>
      </c>
      <c r="AE178" s="76" t="s">
        <v>547</v>
      </c>
      <c r="AF178" s="76" t="s">
        <v>96</v>
      </c>
      <c r="AG178" s="82"/>
      <c r="AH178" s="60"/>
      <c r="AI178" s="75" t="s">
        <v>586</v>
      </c>
      <c r="AJ178" s="6" t="s">
        <v>103</v>
      </c>
      <c r="AK178" s="81">
        <v>0</v>
      </c>
      <c r="AL178" s="205" t="s">
        <v>103</v>
      </c>
      <c r="AM178" s="169"/>
      <c r="AN178" s="6"/>
      <c r="AO178" s="120"/>
    </row>
    <row r="179" spans="1:41">
      <c r="A179" s="75" t="s">
        <v>586</v>
      </c>
      <c r="B179" s="6" t="s">
        <v>93</v>
      </c>
      <c r="C179" s="76">
        <v>178</v>
      </c>
      <c r="D179" s="80" t="s">
        <v>589</v>
      </c>
      <c r="E179" s="6" t="s">
        <v>2136</v>
      </c>
      <c r="F179" s="6" t="str">
        <f t="shared" si="7"/>
        <v>BrokerFG-V-161-V1E25-M19</v>
      </c>
      <c r="G179" s="95" t="s">
        <v>645</v>
      </c>
      <c r="H179" s="95" t="s">
        <v>646</v>
      </c>
      <c r="I179" s="6" t="s">
        <v>584</v>
      </c>
      <c r="J179" s="92">
        <v>46027</v>
      </c>
      <c r="K179" s="95" t="s">
        <v>1120</v>
      </c>
      <c r="L179" s="80" t="s">
        <v>116</v>
      </c>
      <c r="M179" s="80" t="s">
        <v>1100</v>
      </c>
      <c r="N179" s="80" t="s">
        <v>1085</v>
      </c>
      <c r="O179" s="71">
        <v>0</v>
      </c>
      <c r="P179" s="71">
        <v>0</v>
      </c>
      <c r="Q179" s="79">
        <v>1360.73</v>
      </c>
      <c r="R179" s="79">
        <v>217.72</v>
      </c>
      <c r="S179" s="71">
        <v>0</v>
      </c>
      <c r="T179" s="79">
        <v>1578.45</v>
      </c>
      <c r="U179" s="80" t="s">
        <v>24</v>
      </c>
      <c r="V179" s="84">
        <f t="shared" si="10"/>
        <v>89.68975509972158</v>
      </c>
      <c r="W179" s="78">
        <v>46013</v>
      </c>
      <c r="X179" s="80" t="s">
        <v>122</v>
      </c>
      <c r="Y179" s="80" t="s">
        <v>537</v>
      </c>
      <c r="Z179" s="80" t="s">
        <v>121</v>
      </c>
      <c r="AA179" s="80" t="s">
        <v>1121</v>
      </c>
      <c r="AB179" s="76" t="s">
        <v>539</v>
      </c>
      <c r="AC179" s="76" t="s">
        <v>541</v>
      </c>
      <c r="AD179" s="76" t="s">
        <v>195</v>
      </c>
      <c r="AE179" s="76" t="s">
        <v>547</v>
      </c>
      <c r="AF179" s="76" t="s">
        <v>96</v>
      </c>
      <c r="AG179" s="82"/>
      <c r="AH179" s="60"/>
      <c r="AI179" s="75" t="s">
        <v>586</v>
      </c>
      <c r="AJ179" s="6" t="s">
        <v>103</v>
      </c>
      <c r="AK179" s="81">
        <v>0</v>
      </c>
      <c r="AL179" s="205" t="s">
        <v>103</v>
      </c>
      <c r="AM179" s="169"/>
      <c r="AN179" s="6"/>
      <c r="AO179" s="120"/>
    </row>
    <row r="180" spans="1:41">
      <c r="A180" s="75" t="s">
        <v>586</v>
      </c>
      <c r="B180" s="6" t="s">
        <v>93</v>
      </c>
      <c r="C180" s="76">
        <v>179</v>
      </c>
      <c r="D180" s="80" t="s">
        <v>589</v>
      </c>
      <c r="E180" s="6" t="s">
        <v>2136</v>
      </c>
      <c r="F180" s="6" t="str">
        <f t="shared" si="7"/>
        <v>BrokerFG-V-017-V1E26-M45</v>
      </c>
      <c r="G180" s="95" t="s">
        <v>647</v>
      </c>
      <c r="H180" s="95" t="s">
        <v>648</v>
      </c>
      <c r="I180" s="6" t="s">
        <v>584</v>
      </c>
      <c r="J180" s="92">
        <v>46027</v>
      </c>
      <c r="K180" s="95" t="s">
        <v>1122</v>
      </c>
      <c r="L180" s="80" t="s">
        <v>116</v>
      </c>
      <c r="M180" s="80" t="s">
        <v>1100</v>
      </c>
      <c r="N180" s="80" t="s">
        <v>1085</v>
      </c>
      <c r="O180" s="71">
        <v>0</v>
      </c>
      <c r="P180" s="71">
        <v>0</v>
      </c>
      <c r="Q180" s="79">
        <v>1122.26</v>
      </c>
      <c r="R180" s="79">
        <v>179.57</v>
      </c>
      <c r="S180" s="71">
        <v>0</v>
      </c>
      <c r="T180" s="79">
        <v>1301.83</v>
      </c>
      <c r="U180" s="80" t="s">
        <v>24</v>
      </c>
      <c r="V180" s="84">
        <f t="shared" si="10"/>
        <v>73.971816580487527</v>
      </c>
      <c r="W180" s="78">
        <v>46017</v>
      </c>
      <c r="X180" s="80" t="s">
        <v>122</v>
      </c>
      <c r="Y180" s="80" t="s">
        <v>537</v>
      </c>
      <c r="Z180" s="80" t="s">
        <v>121</v>
      </c>
      <c r="AA180" s="80" t="s">
        <v>1123</v>
      </c>
      <c r="AB180" s="76" t="s">
        <v>1098</v>
      </c>
      <c r="AC180" s="76" t="s">
        <v>541</v>
      </c>
      <c r="AD180" s="76" t="s">
        <v>195</v>
      </c>
      <c r="AE180" s="76" t="s">
        <v>547</v>
      </c>
      <c r="AF180" s="76" t="s">
        <v>96</v>
      </c>
      <c r="AG180" s="82"/>
      <c r="AH180" s="60"/>
      <c r="AI180" s="75" t="s">
        <v>586</v>
      </c>
      <c r="AJ180" s="6" t="s">
        <v>103</v>
      </c>
      <c r="AK180" s="81">
        <v>0</v>
      </c>
      <c r="AL180" s="205" t="s">
        <v>103</v>
      </c>
      <c r="AM180" s="169"/>
      <c r="AN180" s="6"/>
      <c r="AO180" s="120"/>
    </row>
    <row r="181" spans="1:41">
      <c r="A181" s="75" t="s">
        <v>586</v>
      </c>
      <c r="B181" s="6" t="s">
        <v>93</v>
      </c>
      <c r="C181" s="76">
        <v>180</v>
      </c>
      <c r="D181" s="80" t="s">
        <v>589</v>
      </c>
      <c r="E181" s="6" t="s">
        <v>2136</v>
      </c>
      <c r="F181" s="6" t="str">
        <f t="shared" si="7"/>
        <v>BrokerFG-V-145-V1E25-M19</v>
      </c>
      <c r="G181" s="95" t="s">
        <v>649</v>
      </c>
      <c r="H181" s="95" t="s">
        <v>650</v>
      </c>
      <c r="I181" s="6" t="s">
        <v>584</v>
      </c>
      <c r="J181" s="92">
        <v>46030</v>
      </c>
      <c r="K181" s="95" t="s">
        <v>1124</v>
      </c>
      <c r="L181" s="80" t="s">
        <v>116</v>
      </c>
      <c r="M181" s="80" t="s">
        <v>1100</v>
      </c>
      <c r="N181" s="80" t="s">
        <v>1085</v>
      </c>
      <c r="O181" s="71">
        <v>0</v>
      </c>
      <c r="P181" s="71">
        <v>0</v>
      </c>
      <c r="Q181" s="79">
        <v>6517.23</v>
      </c>
      <c r="R181" s="79">
        <v>1042.76</v>
      </c>
      <c r="S181" s="71">
        <v>0</v>
      </c>
      <c r="T181" s="79">
        <v>7559.99</v>
      </c>
      <c r="U181" s="80" t="s">
        <v>24</v>
      </c>
      <c r="V181" s="84">
        <f t="shared" si="10"/>
        <v>429.56929370986984</v>
      </c>
      <c r="W181" s="78">
        <v>45938</v>
      </c>
      <c r="X181" s="80" t="s">
        <v>122</v>
      </c>
      <c r="Y181" s="80" t="s">
        <v>537</v>
      </c>
      <c r="Z181" s="80" t="s">
        <v>121</v>
      </c>
      <c r="AA181" s="80" t="s">
        <v>1125</v>
      </c>
      <c r="AB181" s="76" t="s">
        <v>539</v>
      </c>
      <c r="AC181" s="76" t="s">
        <v>541</v>
      </c>
      <c r="AD181" s="76" t="s">
        <v>195</v>
      </c>
      <c r="AE181" s="76" t="s">
        <v>547</v>
      </c>
      <c r="AF181" s="76" t="s">
        <v>96</v>
      </c>
      <c r="AG181" s="82"/>
      <c r="AH181" s="60"/>
      <c r="AI181" s="75" t="s">
        <v>586</v>
      </c>
      <c r="AJ181" s="6" t="s">
        <v>103</v>
      </c>
      <c r="AK181" s="81">
        <v>0</v>
      </c>
      <c r="AL181" s="205" t="s">
        <v>103</v>
      </c>
      <c r="AM181" s="169"/>
      <c r="AN181" s="6"/>
      <c r="AO181" s="120"/>
    </row>
    <row r="182" spans="1:41">
      <c r="A182" s="75" t="s">
        <v>586</v>
      </c>
      <c r="B182" s="6" t="s">
        <v>93</v>
      </c>
      <c r="C182" s="76">
        <v>181</v>
      </c>
      <c r="D182" s="80" t="s">
        <v>589</v>
      </c>
      <c r="E182" s="6" t="s">
        <v>2136</v>
      </c>
      <c r="F182" s="6" t="str">
        <f t="shared" si="7"/>
        <v>BrokerFG-V-170-V1E25-M19</v>
      </c>
      <c r="G182" s="95" t="s">
        <v>651</v>
      </c>
      <c r="H182" s="95" t="s">
        <v>652</v>
      </c>
      <c r="I182" s="6" t="s">
        <v>584</v>
      </c>
      <c r="J182" s="92">
        <v>46031</v>
      </c>
      <c r="K182" s="95" t="s">
        <v>1126</v>
      </c>
      <c r="L182" s="80" t="s">
        <v>116</v>
      </c>
      <c r="M182" s="80" t="s">
        <v>1100</v>
      </c>
      <c r="N182" s="80" t="s">
        <v>1085</v>
      </c>
      <c r="O182" s="71">
        <v>0</v>
      </c>
      <c r="P182" s="71">
        <v>0</v>
      </c>
      <c r="Q182" s="79">
        <v>4222.37</v>
      </c>
      <c r="R182" s="79">
        <v>675.59</v>
      </c>
      <c r="S182" s="71">
        <v>0</v>
      </c>
      <c r="T182" s="79">
        <v>4897.96</v>
      </c>
      <c r="U182" s="80" t="s">
        <v>24</v>
      </c>
      <c r="V182" s="84">
        <f t="shared" si="10"/>
        <v>278.30899482925167</v>
      </c>
      <c r="W182" s="78">
        <v>46029</v>
      </c>
      <c r="X182" s="80" t="s">
        <v>122</v>
      </c>
      <c r="Y182" s="80" t="s">
        <v>537</v>
      </c>
      <c r="Z182" s="80" t="s">
        <v>121</v>
      </c>
      <c r="AA182" s="80" t="s">
        <v>1125</v>
      </c>
      <c r="AB182" s="76" t="s">
        <v>539</v>
      </c>
      <c r="AC182" s="76" t="s">
        <v>541</v>
      </c>
      <c r="AD182" s="76" t="s">
        <v>195</v>
      </c>
      <c r="AE182" s="76" t="s">
        <v>547</v>
      </c>
      <c r="AF182" s="76" t="s">
        <v>96</v>
      </c>
      <c r="AG182" s="82"/>
      <c r="AH182" s="60"/>
      <c r="AI182" s="75" t="s">
        <v>586</v>
      </c>
      <c r="AJ182" s="6" t="s">
        <v>103</v>
      </c>
      <c r="AK182" s="81">
        <v>0</v>
      </c>
      <c r="AL182" s="205" t="s">
        <v>103</v>
      </c>
      <c r="AM182" s="169"/>
      <c r="AN182" s="6"/>
      <c r="AO182" s="120"/>
    </row>
    <row r="183" spans="1:41">
      <c r="A183" s="75" t="s">
        <v>586</v>
      </c>
      <c r="B183" s="6" t="s">
        <v>93</v>
      </c>
      <c r="C183" s="76">
        <v>182</v>
      </c>
      <c r="D183" s="80" t="s">
        <v>589</v>
      </c>
      <c r="E183" s="6" t="s">
        <v>2136</v>
      </c>
      <c r="F183" s="6" t="str">
        <f t="shared" si="7"/>
        <v>BrokerVA-V-067-F4I25</v>
      </c>
      <c r="G183" s="95" t="s">
        <v>653</v>
      </c>
      <c r="H183" s="95" t="s">
        <v>654</v>
      </c>
      <c r="I183" s="6" t="s">
        <v>584</v>
      </c>
      <c r="J183" s="92">
        <v>46031</v>
      </c>
      <c r="K183" s="95" t="s">
        <v>1127</v>
      </c>
      <c r="L183" s="80" t="s">
        <v>116</v>
      </c>
      <c r="M183" s="80" t="s">
        <v>1084</v>
      </c>
      <c r="N183" s="80" t="s">
        <v>1128</v>
      </c>
      <c r="O183" s="71">
        <v>0</v>
      </c>
      <c r="P183" s="71">
        <v>0</v>
      </c>
      <c r="Q183" s="79">
        <v>1235.8399999999999</v>
      </c>
      <c r="R183" s="79">
        <v>197.74</v>
      </c>
      <c r="S183" s="71">
        <v>0</v>
      </c>
      <c r="T183" s="79">
        <v>1433.58</v>
      </c>
      <c r="U183" s="80" t="s">
        <v>24</v>
      </c>
      <c r="V183" s="84">
        <f t="shared" si="10"/>
        <v>81.45803738848798</v>
      </c>
      <c r="W183" s="78">
        <v>46031</v>
      </c>
      <c r="X183" s="80" t="s">
        <v>1129</v>
      </c>
      <c r="Y183" s="80" t="s">
        <v>121</v>
      </c>
      <c r="Z183" s="80" t="s">
        <v>537</v>
      </c>
      <c r="AA183" s="80" t="s">
        <v>1130</v>
      </c>
      <c r="AB183" s="76" t="s">
        <v>539</v>
      </c>
      <c r="AC183" s="76" t="s">
        <v>540</v>
      </c>
      <c r="AD183" s="76" t="s">
        <v>173</v>
      </c>
      <c r="AE183" s="76" t="s">
        <v>548</v>
      </c>
      <c r="AF183" s="76" t="s">
        <v>96</v>
      </c>
      <c r="AG183" s="82"/>
      <c r="AH183" s="60"/>
      <c r="AI183" s="75" t="s">
        <v>586</v>
      </c>
      <c r="AJ183" s="6" t="s">
        <v>103</v>
      </c>
      <c r="AK183" s="81">
        <v>0</v>
      </c>
      <c r="AL183" s="205" t="s">
        <v>103</v>
      </c>
      <c r="AM183" s="169"/>
      <c r="AN183" s="6"/>
      <c r="AO183" s="120"/>
    </row>
    <row r="184" spans="1:41">
      <c r="A184" s="75" t="s">
        <v>586</v>
      </c>
      <c r="B184" s="6" t="s">
        <v>93</v>
      </c>
      <c r="C184" s="76">
        <v>183</v>
      </c>
      <c r="D184" s="80" t="s">
        <v>589</v>
      </c>
      <c r="E184" s="6" t="s">
        <v>2136</v>
      </c>
      <c r="F184" s="6" t="str">
        <f t="shared" si="7"/>
        <v>BrokerVA-V-068-F4I25</v>
      </c>
      <c r="G184" s="95" t="s">
        <v>655</v>
      </c>
      <c r="H184" s="95" t="s">
        <v>656</v>
      </c>
      <c r="I184" s="6" t="s">
        <v>584</v>
      </c>
      <c r="J184" s="92">
        <v>46031</v>
      </c>
      <c r="K184" s="95" t="s">
        <v>1131</v>
      </c>
      <c r="L184" s="80" t="s">
        <v>116</v>
      </c>
      <c r="M184" s="80" t="s">
        <v>1084</v>
      </c>
      <c r="N184" s="80" t="s">
        <v>1128</v>
      </c>
      <c r="O184" s="71">
        <v>0</v>
      </c>
      <c r="P184" s="71">
        <v>0</v>
      </c>
      <c r="Q184" s="79">
        <v>1235.8399999999999</v>
      </c>
      <c r="R184" s="79">
        <v>197.74</v>
      </c>
      <c r="S184" s="71">
        <v>0</v>
      </c>
      <c r="T184" s="79">
        <v>1433.58</v>
      </c>
      <c r="U184" s="80" t="s">
        <v>24</v>
      </c>
      <c r="V184" s="84">
        <f t="shared" si="10"/>
        <v>81.45803738848798</v>
      </c>
      <c r="W184" s="78">
        <v>46031</v>
      </c>
      <c r="X184" s="80" t="s">
        <v>1129</v>
      </c>
      <c r="Y184" s="80" t="s">
        <v>121</v>
      </c>
      <c r="Z184" s="80" t="s">
        <v>537</v>
      </c>
      <c r="AA184" s="80" t="s">
        <v>1130</v>
      </c>
      <c r="AB184" s="76" t="s">
        <v>539</v>
      </c>
      <c r="AC184" s="76" t="s">
        <v>540</v>
      </c>
      <c r="AD184" s="76" t="s">
        <v>173</v>
      </c>
      <c r="AE184" s="76" t="s">
        <v>548</v>
      </c>
      <c r="AF184" s="76" t="s">
        <v>96</v>
      </c>
      <c r="AG184" s="82"/>
      <c r="AH184" s="60"/>
      <c r="AI184" s="75" t="s">
        <v>586</v>
      </c>
      <c r="AJ184" s="6" t="s">
        <v>103</v>
      </c>
      <c r="AK184" s="81">
        <v>0</v>
      </c>
      <c r="AL184" s="205" t="s">
        <v>103</v>
      </c>
      <c r="AM184" s="169"/>
      <c r="AN184" s="6"/>
      <c r="AO184" s="120"/>
    </row>
    <row r="185" spans="1:41">
      <c r="A185" s="75" t="s">
        <v>586</v>
      </c>
      <c r="B185" s="6" t="s">
        <v>93</v>
      </c>
      <c r="C185" s="76">
        <v>184</v>
      </c>
      <c r="D185" s="80" t="s">
        <v>590</v>
      </c>
      <c r="E185" s="6" t="s">
        <v>2135</v>
      </c>
      <c r="F185" s="6" t="str">
        <f t="shared" si="7"/>
        <v>FreightRM-V-331-V1I25-M19.4</v>
      </c>
      <c r="G185" s="95" t="s">
        <v>657</v>
      </c>
      <c r="H185" s="95" t="s">
        <v>658</v>
      </c>
      <c r="I185" s="6" t="s">
        <v>584</v>
      </c>
      <c r="J185" s="92">
        <v>46031</v>
      </c>
      <c r="K185" s="95" t="s">
        <v>1132</v>
      </c>
      <c r="L185" s="80">
        <v>5641</v>
      </c>
      <c r="M185" s="80" t="s">
        <v>1133</v>
      </c>
      <c r="N185" s="80" t="s">
        <v>1134</v>
      </c>
      <c r="O185" s="71">
        <v>0</v>
      </c>
      <c r="P185" s="71">
        <v>0</v>
      </c>
      <c r="Q185" s="79">
        <v>9650</v>
      </c>
      <c r="R185" s="79">
        <v>1544</v>
      </c>
      <c r="S185" s="71">
        <v>386</v>
      </c>
      <c r="T185" s="79">
        <v>10808</v>
      </c>
      <c r="U185" s="80" t="s">
        <v>24</v>
      </c>
      <c r="V185" s="84">
        <f t="shared" si="10"/>
        <v>614.12580260242055</v>
      </c>
      <c r="W185" s="78">
        <v>46033</v>
      </c>
      <c r="X185" s="80" t="s">
        <v>1135</v>
      </c>
      <c r="Y185" s="80" t="s">
        <v>1136</v>
      </c>
      <c r="Z185" s="80" t="s">
        <v>1137</v>
      </c>
      <c r="AA185" s="80" t="s">
        <v>121</v>
      </c>
      <c r="AB185" s="76" t="s">
        <v>539</v>
      </c>
      <c r="AC185" s="76" t="s">
        <v>540</v>
      </c>
      <c r="AD185" s="76" t="s">
        <v>173</v>
      </c>
      <c r="AE185" s="76" t="s">
        <v>548</v>
      </c>
      <c r="AF185" s="76" t="s">
        <v>96</v>
      </c>
      <c r="AG185" s="82"/>
      <c r="AH185" s="60"/>
      <c r="AI185" s="75" t="s">
        <v>586</v>
      </c>
      <c r="AJ185" s="6" t="s">
        <v>103</v>
      </c>
      <c r="AK185" s="81">
        <v>0</v>
      </c>
      <c r="AL185" s="205" t="s">
        <v>103</v>
      </c>
      <c r="AM185" s="169"/>
      <c r="AN185" s="6"/>
      <c r="AO185" s="120"/>
    </row>
    <row r="186" spans="1:41">
      <c r="A186" s="75" t="s">
        <v>586</v>
      </c>
      <c r="B186" s="6" t="s">
        <v>93</v>
      </c>
      <c r="C186" s="76">
        <v>185</v>
      </c>
      <c r="D186" s="80" t="s">
        <v>590</v>
      </c>
      <c r="E186" s="6" t="s">
        <v>2135</v>
      </c>
      <c r="F186" s="6" t="str">
        <f t="shared" si="7"/>
        <v>FreightRM-V-356-V1I25-M19.1</v>
      </c>
      <c r="G186" s="95" t="s">
        <v>659</v>
      </c>
      <c r="H186" s="95" t="s">
        <v>660</v>
      </c>
      <c r="I186" s="6" t="s">
        <v>584</v>
      </c>
      <c r="J186" s="92">
        <v>46031</v>
      </c>
      <c r="K186" s="95" t="s">
        <v>1138</v>
      </c>
      <c r="L186" s="80">
        <v>5652</v>
      </c>
      <c r="M186" s="80" t="s">
        <v>1133</v>
      </c>
      <c r="N186" s="80" t="s">
        <v>1139</v>
      </c>
      <c r="O186" s="71">
        <v>0</v>
      </c>
      <c r="P186" s="71">
        <v>0</v>
      </c>
      <c r="Q186" s="79">
        <v>19000</v>
      </c>
      <c r="R186" s="79">
        <v>3040</v>
      </c>
      <c r="S186" s="71">
        <v>760</v>
      </c>
      <c r="T186" s="79">
        <v>21280</v>
      </c>
      <c r="U186" s="80" t="s">
        <v>24</v>
      </c>
      <c r="V186" s="84">
        <f t="shared" si="10"/>
        <v>1209.1596113415535</v>
      </c>
      <c r="W186" s="78">
        <v>46033</v>
      </c>
      <c r="X186" s="80" t="s">
        <v>1140</v>
      </c>
      <c r="Y186" s="80" t="s">
        <v>1141</v>
      </c>
      <c r="Z186" s="80" t="s">
        <v>1137</v>
      </c>
      <c r="AA186" s="80" t="s">
        <v>121</v>
      </c>
      <c r="AB186" s="76" t="s">
        <v>539</v>
      </c>
      <c r="AC186" s="76" t="s">
        <v>540</v>
      </c>
      <c r="AD186" s="76" t="s">
        <v>173</v>
      </c>
      <c r="AE186" s="76" t="s">
        <v>548</v>
      </c>
      <c r="AF186" s="76" t="s">
        <v>96</v>
      </c>
      <c r="AG186" s="82"/>
      <c r="AH186" s="60"/>
      <c r="AI186" s="75" t="s">
        <v>586</v>
      </c>
      <c r="AJ186" s="6" t="s">
        <v>103</v>
      </c>
      <c r="AK186" s="81">
        <v>0</v>
      </c>
      <c r="AL186" s="205" t="s">
        <v>103</v>
      </c>
      <c r="AM186" s="169"/>
      <c r="AN186" s="6"/>
      <c r="AO186" s="120"/>
    </row>
    <row r="187" spans="1:41">
      <c r="A187" s="75" t="s">
        <v>586</v>
      </c>
      <c r="B187" s="6" t="s">
        <v>93</v>
      </c>
      <c r="C187" s="76">
        <v>186</v>
      </c>
      <c r="D187" s="80" t="s">
        <v>590</v>
      </c>
      <c r="E187" s="6" t="s">
        <v>2135</v>
      </c>
      <c r="F187" s="6" t="str">
        <f t="shared" si="7"/>
        <v>FreightFG-V-174-V1E25-M19</v>
      </c>
      <c r="G187" s="95" t="s">
        <v>661</v>
      </c>
      <c r="H187" s="95" t="s">
        <v>662</v>
      </c>
      <c r="I187" s="6" t="s">
        <v>584</v>
      </c>
      <c r="J187" s="92">
        <v>46031</v>
      </c>
      <c r="K187" s="95" t="s">
        <v>1142</v>
      </c>
      <c r="L187" s="80">
        <v>5656</v>
      </c>
      <c r="M187" s="80" t="s">
        <v>1133</v>
      </c>
      <c r="N187" s="80" t="s">
        <v>1134</v>
      </c>
      <c r="O187" s="71">
        <v>0</v>
      </c>
      <c r="P187" s="71">
        <v>0</v>
      </c>
      <c r="Q187" s="79">
        <v>8000</v>
      </c>
      <c r="R187" s="79">
        <v>1280</v>
      </c>
      <c r="S187" s="71">
        <v>320</v>
      </c>
      <c r="T187" s="79">
        <v>8960</v>
      </c>
      <c r="U187" s="80" t="s">
        <v>24</v>
      </c>
      <c r="V187" s="84">
        <f t="shared" si="10"/>
        <v>509.1198363543383</v>
      </c>
      <c r="W187" s="78">
        <v>46033</v>
      </c>
      <c r="X187" s="80" t="s">
        <v>1143</v>
      </c>
      <c r="Y187" s="80" t="s">
        <v>1137</v>
      </c>
      <c r="Z187" s="80" t="s">
        <v>1144</v>
      </c>
      <c r="AA187" s="80" t="s">
        <v>121</v>
      </c>
      <c r="AB187" s="76" t="s">
        <v>539</v>
      </c>
      <c r="AC187" s="76" t="s">
        <v>541</v>
      </c>
      <c r="AD187" s="76" t="s">
        <v>195</v>
      </c>
      <c r="AE187" s="76" t="s">
        <v>547</v>
      </c>
      <c r="AF187" s="76" t="s">
        <v>96</v>
      </c>
      <c r="AG187" s="82"/>
      <c r="AH187" s="60"/>
      <c r="AI187" s="75" t="s">
        <v>586</v>
      </c>
      <c r="AJ187" s="6" t="s">
        <v>103</v>
      </c>
      <c r="AK187" s="81">
        <v>0</v>
      </c>
      <c r="AL187" s="205" t="s">
        <v>103</v>
      </c>
      <c r="AM187" s="169"/>
      <c r="AN187" s="6"/>
      <c r="AO187" s="120"/>
    </row>
    <row r="188" spans="1:41">
      <c r="A188" s="75" t="s">
        <v>586</v>
      </c>
      <c r="B188" s="6" t="s">
        <v>93</v>
      </c>
      <c r="C188" s="76">
        <v>187</v>
      </c>
      <c r="D188" s="80" t="s">
        <v>590</v>
      </c>
      <c r="E188" s="6" t="s">
        <v>2135</v>
      </c>
      <c r="F188" s="6" t="str">
        <f t="shared" si="7"/>
        <v>FreightRM-V-018-V1I26-M01.1</v>
      </c>
      <c r="G188" s="95" t="s">
        <v>663</v>
      </c>
      <c r="H188" s="95" t="s">
        <v>664</v>
      </c>
      <c r="I188" s="6" t="s">
        <v>584</v>
      </c>
      <c r="J188" s="92">
        <v>46031</v>
      </c>
      <c r="K188" s="95" t="s">
        <v>1145</v>
      </c>
      <c r="L188" s="80">
        <v>5905</v>
      </c>
      <c r="M188" s="80" t="s">
        <v>1133</v>
      </c>
      <c r="N188" s="80" t="s">
        <v>1134</v>
      </c>
      <c r="O188" s="71">
        <v>0</v>
      </c>
      <c r="P188" s="71">
        <v>0</v>
      </c>
      <c r="Q188" s="79">
        <v>19000</v>
      </c>
      <c r="R188" s="79">
        <v>3040</v>
      </c>
      <c r="S188" s="71">
        <v>760</v>
      </c>
      <c r="T188" s="79">
        <v>21280</v>
      </c>
      <c r="U188" s="80" t="s">
        <v>1146</v>
      </c>
      <c r="V188" s="84">
        <f t="shared" si="10"/>
        <v>1209.1596113415535</v>
      </c>
      <c r="W188" s="78">
        <v>46033</v>
      </c>
      <c r="X188" s="80" t="s">
        <v>1147</v>
      </c>
      <c r="Y188" s="80" t="s">
        <v>1148</v>
      </c>
      <c r="Z188" s="80" t="s">
        <v>1137</v>
      </c>
      <c r="AA188" s="80" t="s">
        <v>121</v>
      </c>
      <c r="AB188" s="76" t="s">
        <v>542</v>
      </c>
      <c r="AC188" s="76" t="s">
        <v>540</v>
      </c>
      <c r="AD188" s="76" t="s">
        <v>173</v>
      </c>
      <c r="AE188" s="76" t="s">
        <v>548</v>
      </c>
      <c r="AF188" s="76" t="s">
        <v>96</v>
      </c>
      <c r="AG188" s="82"/>
      <c r="AH188" s="60"/>
      <c r="AI188" s="75" t="s">
        <v>586</v>
      </c>
      <c r="AJ188" s="6" t="s">
        <v>103</v>
      </c>
      <c r="AK188" s="81">
        <v>0</v>
      </c>
      <c r="AL188" s="205" t="s">
        <v>103</v>
      </c>
      <c r="AM188" s="169"/>
      <c r="AN188" s="6"/>
      <c r="AO188" s="120"/>
    </row>
    <row r="189" spans="1:41">
      <c r="A189" s="75" t="s">
        <v>586</v>
      </c>
      <c r="B189" s="6" t="s">
        <v>93</v>
      </c>
      <c r="C189" s="76">
        <v>188</v>
      </c>
      <c r="D189" s="80" t="s">
        <v>590</v>
      </c>
      <c r="E189" s="6" t="s">
        <v>2135</v>
      </c>
      <c r="F189" s="6" t="str">
        <f t="shared" si="7"/>
        <v>FreightRM-V-338-V1I25-M19.1</v>
      </c>
      <c r="G189" s="95" t="s">
        <v>665</v>
      </c>
      <c r="H189" s="95" t="s">
        <v>666</v>
      </c>
      <c r="I189" s="6" t="s">
        <v>584</v>
      </c>
      <c r="J189" s="92">
        <v>46031</v>
      </c>
      <c r="K189" s="95" t="s">
        <v>1149</v>
      </c>
      <c r="L189" s="80">
        <v>5647</v>
      </c>
      <c r="M189" s="80" t="s">
        <v>1133</v>
      </c>
      <c r="N189" s="80" t="s">
        <v>1150</v>
      </c>
      <c r="O189" s="71">
        <v>0</v>
      </c>
      <c r="P189" s="71">
        <v>0</v>
      </c>
      <c r="Q189" s="79">
        <v>8650</v>
      </c>
      <c r="R189" s="79">
        <v>1384</v>
      </c>
      <c r="S189" s="71">
        <v>0</v>
      </c>
      <c r="T189" s="79">
        <v>10034</v>
      </c>
      <c r="U189" s="80" t="s">
        <v>1146</v>
      </c>
      <c r="V189" s="84">
        <f t="shared" si="10"/>
        <v>570.14603102449007</v>
      </c>
      <c r="W189" s="78">
        <v>46033</v>
      </c>
      <c r="X189" s="80" t="s">
        <v>1135</v>
      </c>
      <c r="Y189" s="80" t="s">
        <v>1151</v>
      </c>
      <c r="Z189" s="80" t="s">
        <v>1137</v>
      </c>
      <c r="AA189" s="80" t="s">
        <v>121</v>
      </c>
      <c r="AB189" s="76" t="s">
        <v>539</v>
      </c>
      <c r="AC189" s="76" t="s">
        <v>540</v>
      </c>
      <c r="AD189" s="76" t="s">
        <v>173</v>
      </c>
      <c r="AE189" s="76" t="s">
        <v>548</v>
      </c>
      <c r="AF189" s="76" t="s">
        <v>96</v>
      </c>
      <c r="AG189" s="82"/>
      <c r="AH189" s="60"/>
      <c r="AI189" s="75" t="s">
        <v>586</v>
      </c>
      <c r="AJ189" s="6" t="s">
        <v>103</v>
      </c>
      <c r="AK189" s="81">
        <v>0</v>
      </c>
      <c r="AL189" s="205" t="s">
        <v>103</v>
      </c>
      <c r="AM189" s="169"/>
      <c r="AN189" s="6"/>
      <c r="AO189" s="120"/>
    </row>
    <row r="190" spans="1:41">
      <c r="A190" s="75" t="s">
        <v>586</v>
      </c>
      <c r="B190" s="6" t="s">
        <v>93</v>
      </c>
      <c r="C190" s="76">
        <v>189</v>
      </c>
      <c r="D190" s="80" t="s">
        <v>590</v>
      </c>
      <c r="E190" s="6" t="s">
        <v>2135</v>
      </c>
      <c r="F190" s="6" t="str">
        <f t="shared" si="7"/>
        <v>FreightRM-V-356-V1I25-M19.2</v>
      </c>
      <c r="G190" s="95" t="s">
        <v>667</v>
      </c>
      <c r="H190" s="95" t="s">
        <v>668</v>
      </c>
      <c r="I190" s="6" t="s">
        <v>584</v>
      </c>
      <c r="J190" s="92">
        <v>46031</v>
      </c>
      <c r="K190" s="95" t="s">
        <v>1138</v>
      </c>
      <c r="L190" s="80">
        <v>5762</v>
      </c>
      <c r="M190" s="80" t="s">
        <v>1133</v>
      </c>
      <c r="N190" s="80" t="s">
        <v>1150</v>
      </c>
      <c r="O190" s="71">
        <v>0</v>
      </c>
      <c r="P190" s="71">
        <v>0</v>
      </c>
      <c r="Q190" s="79">
        <v>19000</v>
      </c>
      <c r="R190" s="79">
        <v>3040</v>
      </c>
      <c r="S190" s="71">
        <v>0</v>
      </c>
      <c r="T190" s="79">
        <v>22040</v>
      </c>
      <c r="U190" s="80" t="s">
        <v>1146</v>
      </c>
      <c r="V190" s="84">
        <f t="shared" si="10"/>
        <v>1252.3438831751803</v>
      </c>
      <c r="W190" s="78">
        <v>46033</v>
      </c>
      <c r="X190" s="80" t="s">
        <v>1140</v>
      </c>
      <c r="Y190" s="80" t="s">
        <v>1141</v>
      </c>
      <c r="Z190" s="80" t="s">
        <v>1137</v>
      </c>
      <c r="AA190" s="80" t="s">
        <v>121</v>
      </c>
      <c r="AB190" s="76" t="s">
        <v>539</v>
      </c>
      <c r="AC190" s="76" t="s">
        <v>540</v>
      </c>
      <c r="AD190" s="76" t="s">
        <v>173</v>
      </c>
      <c r="AE190" s="76" t="s">
        <v>548</v>
      </c>
      <c r="AF190" s="76" t="s">
        <v>96</v>
      </c>
      <c r="AG190" s="82"/>
      <c r="AH190" s="60"/>
      <c r="AI190" s="75" t="s">
        <v>586</v>
      </c>
      <c r="AJ190" s="6" t="s">
        <v>103</v>
      </c>
      <c r="AK190" s="81">
        <v>0</v>
      </c>
      <c r="AL190" s="205" t="s">
        <v>103</v>
      </c>
      <c r="AM190" s="169"/>
      <c r="AN190" s="6"/>
      <c r="AO190" s="120"/>
    </row>
    <row r="191" spans="1:41">
      <c r="A191" s="75" t="s">
        <v>586</v>
      </c>
      <c r="B191" s="6" t="s">
        <v>93</v>
      </c>
      <c r="C191" s="76">
        <v>190</v>
      </c>
      <c r="D191" s="80" t="s">
        <v>590</v>
      </c>
      <c r="E191" s="6" t="s">
        <v>2135</v>
      </c>
      <c r="F191" s="6" t="str">
        <f t="shared" si="7"/>
        <v>FreightRM-V-331-V1I25-M19.7</v>
      </c>
      <c r="G191" s="95" t="s">
        <v>669</v>
      </c>
      <c r="H191" s="95" t="s">
        <v>670</v>
      </c>
      <c r="I191" s="6" t="s">
        <v>584</v>
      </c>
      <c r="J191" s="92">
        <v>46031</v>
      </c>
      <c r="K191" s="95" t="s">
        <v>1152</v>
      </c>
      <c r="L191" s="80">
        <v>5774</v>
      </c>
      <c r="M191" s="80" t="s">
        <v>1133</v>
      </c>
      <c r="N191" s="80" t="s">
        <v>1150</v>
      </c>
      <c r="O191" s="71">
        <v>0</v>
      </c>
      <c r="P191" s="71">
        <v>0</v>
      </c>
      <c r="Q191" s="79">
        <v>9650</v>
      </c>
      <c r="R191" s="79">
        <v>1544</v>
      </c>
      <c r="S191" s="71">
        <v>0</v>
      </c>
      <c r="T191" s="79">
        <v>11194</v>
      </c>
      <c r="U191" s="80" t="s">
        <v>1146</v>
      </c>
      <c r="V191" s="84">
        <f t="shared" si="10"/>
        <v>636.05886698107849</v>
      </c>
      <c r="W191" s="78">
        <v>46033</v>
      </c>
      <c r="X191" s="80" t="s">
        <v>1135</v>
      </c>
      <c r="Y191" s="80" t="s">
        <v>1136</v>
      </c>
      <c r="Z191" s="80" t="s">
        <v>1137</v>
      </c>
      <c r="AA191" s="80" t="s">
        <v>121</v>
      </c>
      <c r="AB191" s="76" t="s">
        <v>539</v>
      </c>
      <c r="AC191" s="76" t="s">
        <v>540</v>
      </c>
      <c r="AD191" s="76" t="s">
        <v>173</v>
      </c>
      <c r="AE191" s="76" t="s">
        <v>548</v>
      </c>
      <c r="AF191" s="76" t="s">
        <v>96</v>
      </c>
      <c r="AG191" s="82"/>
      <c r="AH191" s="60"/>
      <c r="AI191" s="75" t="s">
        <v>586</v>
      </c>
      <c r="AJ191" s="6" t="s">
        <v>103</v>
      </c>
      <c r="AK191" s="81">
        <v>0</v>
      </c>
      <c r="AL191" s="205" t="s">
        <v>103</v>
      </c>
      <c r="AM191" s="169"/>
      <c r="AN191" s="6"/>
      <c r="AO191" s="120"/>
    </row>
    <row r="192" spans="1:41">
      <c r="A192" s="75" t="s">
        <v>586</v>
      </c>
      <c r="B192" s="6" t="s">
        <v>93</v>
      </c>
      <c r="C192" s="76">
        <v>191</v>
      </c>
      <c r="D192" s="80" t="s">
        <v>590</v>
      </c>
      <c r="E192" s="6" t="s">
        <v>2135</v>
      </c>
      <c r="F192" s="6" t="str">
        <f t="shared" si="7"/>
        <v>FreightRM-V-356-V1I25-M19.3</v>
      </c>
      <c r="G192" s="95" t="s">
        <v>671</v>
      </c>
      <c r="H192" s="95" t="s">
        <v>672</v>
      </c>
      <c r="I192" s="6" t="s">
        <v>584</v>
      </c>
      <c r="J192" s="92">
        <v>46031</v>
      </c>
      <c r="K192" s="95" t="s">
        <v>1138</v>
      </c>
      <c r="L192" s="80">
        <v>5811</v>
      </c>
      <c r="M192" s="80" t="s">
        <v>1133</v>
      </c>
      <c r="N192" s="80" t="s">
        <v>1150</v>
      </c>
      <c r="O192" s="71">
        <v>0</v>
      </c>
      <c r="P192" s="71">
        <v>0</v>
      </c>
      <c r="Q192" s="79">
        <v>19000</v>
      </c>
      <c r="R192" s="79">
        <v>3040</v>
      </c>
      <c r="S192" s="71">
        <v>0</v>
      </c>
      <c r="T192" s="79">
        <v>22040</v>
      </c>
      <c r="U192" s="80" t="s">
        <v>1146</v>
      </c>
      <c r="V192" s="84">
        <f t="shared" si="10"/>
        <v>1252.3438831751803</v>
      </c>
      <c r="W192" s="78">
        <v>46033</v>
      </c>
      <c r="X192" s="80" t="s">
        <v>1140</v>
      </c>
      <c r="Y192" s="80" t="s">
        <v>1141</v>
      </c>
      <c r="Z192" s="80" t="s">
        <v>1137</v>
      </c>
      <c r="AA192" s="80" t="s">
        <v>121</v>
      </c>
      <c r="AB192" s="76" t="s">
        <v>539</v>
      </c>
      <c r="AC192" s="76" t="s">
        <v>540</v>
      </c>
      <c r="AD192" s="76" t="s">
        <v>173</v>
      </c>
      <c r="AE192" s="76" t="s">
        <v>548</v>
      </c>
      <c r="AF192" s="76" t="s">
        <v>96</v>
      </c>
      <c r="AG192" s="82"/>
      <c r="AH192" s="60"/>
      <c r="AI192" s="75" t="s">
        <v>586</v>
      </c>
      <c r="AJ192" s="6" t="s">
        <v>103</v>
      </c>
      <c r="AK192" s="81">
        <v>0</v>
      </c>
      <c r="AL192" s="205" t="s">
        <v>103</v>
      </c>
      <c r="AM192" s="169"/>
      <c r="AN192" s="6"/>
      <c r="AO192" s="120"/>
    </row>
    <row r="193" spans="1:41">
      <c r="A193" s="75" t="s">
        <v>586</v>
      </c>
      <c r="B193" s="6" t="s">
        <v>93</v>
      </c>
      <c r="C193" s="76">
        <v>192</v>
      </c>
      <c r="D193" s="80" t="s">
        <v>590</v>
      </c>
      <c r="E193" s="6" t="s">
        <v>2135</v>
      </c>
      <c r="F193" s="6" t="str">
        <f t="shared" si="7"/>
        <v>FreightRM-V-338-V1I25-M19.2</v>
      </c>
      <c r="G193" s="95" t="s">
        <v>673</v>
      </c>
      <c r="H193" s="95" t="s">
        <v>674</v>
      </c>
      <c r="I193" s="6" t="s">
        <v>584</v>
      </c>
      <c r="J193" s="92">
        <v>46031</v>
      </c>
      <c r="K193" s="95" t="s">
        <v>1149</v>
      </c>
      <c r="L193" s="80">
        <v>5778</v>
      </c>
      <c r="M193" s="80" t="s">
        <v>1133</v>
      </c>
      <c r="N193" s="80" t="s">
        <v>1134</v>
      </c>
      <c r="O193" s="71">
        <v>0</v>
      </c>
      <c r="P193" s="71">
        <v>0</v>
      </c>
      <c r="Q193" s="79">
        <v>2000</v>
      </c>
      <c r="R193" s="79">
        <v>320</v>
      </c>
      <c r="S193" s="71">
        <v>80</v>
      </c>
      <c r="T193" s="79">
        <v>2240</v>
      </c>
      <c r="U193" s="80" t="s">
        <v>1146</v>
      </c>
      <c r="V193" s="84">
        <f t="shared" si="10"/>
        <v>127.27995908858458</v>
      </c>
      <c r="W193" s="78">
        <v>46033</v>
      </c>
      <c r="X193" s="80" t="s">
        <v>1135</v>
      </c>
      <c r="Y193" s="80" t="s">
        <v>1151</v>
      </c>
      <c r="Z193" s="80" t="s">
        <v>1137</v>
      </c>
      <c r="AA193" s="80" t="s">
        <v>121</v>
      </c>
      <c r="AB193" s="76" t="s">
        <v>539</v>
      </c>
      <c r="AC193" s="76" t="s">
        <v>540</v>
      </c>
      <c r="AD193" s="76" t="s">
        <v>173</v>
      </c>
      <c r="AE193" s="76" t="s">
        <v>548</v>
      </c>
      <c r="AF193" s="76" t="s">
        <v>96</v>
      </c>
      <c r="AG193" s="82"/>
      <c r="AH193" s="60"/>
      <c r="AI193" s="75" t="s">
        <v>586</v>
      </c>
      <c r="AJ193" s="6" t="s">
        <v>103</v>
      </c>
      <c r="AK193" s="81">
        <v>0</v>
      </c>
      <c r="AL193" s="205" t="s">
        <v>103</v>
      </c>
      <c r="AM193" s="169"/>
      <c r="AN193" s="6"/>
      <c r="AO193" s="120"/>
    </row>
    <row r="194" spans="1:41">
      <c r="A194" s="75" t="s">
        <v>586</v>
      </c>
      <c r="B194" s="6" t="s">
        <v>93</v>
      </c>
      <c r="C194" s="76">
        <v>193</v>
      </c>
      <c r="D194" s="80" t="s">
        <v>590</v>
      </c>
      <c r="E194" s="6" t="s">
        <v>2135</v>
      </c>
      <c r="F194" s="6" t="str">
        <f t="shared" si="7"/>
        <v>FreightRM-J-1139LI25-M19.3</v>
      </c>
      <c r="G194" s="95" t="s">
        <v>675</v>
      </c>
      <c r="H194" s="95" t="s">
        <v>676</v>
      </c>
      <c r="I194" s="6" t="s">
        <v>584</v>
      </c>
      <c r="J194" s="92">
        <v>46027</v>
      </c>
      <c r="K194" s="95" t="s">
        <v>1153</v>
      </c>
      <c r="L194" s="80">
        <v>5915</v>
      </c>
      <c r="M194" s="80" t="s">
        <v>117</v>
      </c>
      <c r="N194" s="80" t="s">
        <v>1154</v>
      </c>
      <c r="O194" s="71">
        <v>0</v>
      </c>
      <c r="P194" s="71">
        <v>0</v>
      </c>
      <c r="Q194" s="79">
        <v>1200</v>
      </c>
      <c r="R194" s="79">
        <v>192</v>
      </c>
      <c r="S194" s="71">
        <v>48</v>
      </c>
      <c r="T194" s="79">
        <v>1344</v>
      </c>
      <c r="U194" s="80" t="s">
        <v>118</v>
      </c>
      <c r="V194" s="84">
        <f t="shared" ref="V194:V207" si="11">T194</f>
        <v>1344</v>
      </c>
      <c r="W194" s="78">
        <v>46029</v>
      </c>
      <c r="X194" s="80" t="s">
        <v>1155</v>
      </c>
      <c r="Y194" s="80" t="s">
        <v>1156</v>
      </c>
      <c r="Z194" s="80" t="s">
        <v>1137</v>
      </c>
      <c r="AA194" s="80" t="s">
        <v>121</v>
      </c>
      <c r="AB194" s="76" t="s">
        <v>539</v>
      </c>
      <c r="AC194" s="76" t="s">
        <v>540</v>
      </c>
      <c r="AD194" s="76" t="s">
        <v>173</v>
      </c>
      <c r="AE194" s="76" t="s">
        <v>548</v>
      </c>
      <c r="AF194" s="76" t="s">
        <v>96</v>
      </c>
      <c r="AG194" s="82"/>
      <c r="AH194" s="60"/>
      <c r="AI194" s="75" t="s">
        <v>586</v>
      </c>
      <c r="AJ194" s="6" t="s">
        <v>103</v>
      </c>
      <c r="AK194" s="81">
        <v>0</v>
      </c>
      <c r="AL194" s="205" t="s">
        <v>103</v>
      </c>
      <c r="AM194" s="169"/>
      <c r="AN194" s="6"/>
      <c r="AO194" s="120"/>
    </row>
    <row r="195" spans="1:41">
      <c r="A195" s="75" t="s">
        <v>586</v>
      </c>
      <c r="B195" s="6" t="s">
        <v>93</v>
      </c>
      <c r="C195" s="76">
        <v>194</v>
      </c>
      <c r="D195" s="80" t="s">
        <v>590</v>
      </c>
      <c r="E195" s="6" t="s">
        <v>2135</v>
      </c>
      <c r="F195" s="6" t="str">
        <f t="shared" ref="F195:F258" si="12">E195&amp;G195</f>
        <v>FreightRM-J-1137LI25-M19.2</v>
      </c>
      <c r="G195" s="95" t="s">
        <v>677</v>
      </c>
      <c r="H195" s="95" t="s">
        <v>678</v>
      </c>
      <c r="I195" s="6" t="s">
        <v>584</v>
      </c>
      <c r="J195" s="92">
        <v>46029</v>
      </c>
      <c r="K195" s="95" t="s">
        <v>1157</v>
      </c>
      <c r="L195" s="80">
        <v>5825</v>
      </c>
      <c r="M195" s="80" t="s">
        <v>117</v>
      </c>
      <c r="N195" s="80" t="s">
        <v>1158</v>
      </c>
      <c r="O195" s="71">
        <v>0</v>
      </c>
      <c r="P195" s="71">
        <v>0</v>
      </c>
      <c r="Q195" s="79">
        <v>1150</v>
      </c>
      <c r="R195" s="79">
        <v>184</v>
      </c>
      <c r="S195" s="71">
        <v>46</v>
      </c>
      <c r="T195" s="79">
        <v>1288</v>
      </c>
      <c r="U195" s="80" t="s">
        <v>118</v>
      </c>
      <c r="V195" s="84">
        <f t="shared" si="11"/>
        <v>1288</v>
      </c>
      <c r="W195" s="78">
        <v>46029</v>
      </c>
      <c r="X195" s="80" t="s">
        <v>1155</v>
      </c>
      <c r="Y195" s="80" t="s">
        <v>1156</v>
      </c>
      <c r="Z195" s="80" t="s">
        <v>1137</v>
      </c>
      <c r="AA195" s="80" t="s">
        <v>121</v>
      </c>
      <c r="AB195" s="76" t="s">
        <v>539</v>
      </c>
      <c r="AC195" s="76" t="s">
        <v>540</v>
      </c>
      <c r="AD195" s="76" t="s">
        <v>173</v>
      </c>
      <c r="AE195" s="76" t="s">
        <v>548</v>
      </c>
      <c r="AF195" s="76" t="s">
        <v>96</v>
      </c>
      <c r="AG195" s="82"/>
      <c r="AH195" s="60"/>
      <c r="AI195" s="75" t="s">
        <v>586</v>
      </c>
      <c r="AJ195" s="6" t="s">
        <v>103</v>
      </c>
      <c r="AK195" s="81">
        <v>0</v>
      </c>
      <c r="AL195" s="205" t="s">
        <v>103</v>
      </c>
      <c r="AM195" s="169"/>
      <c r="AN195" s="6"/>
      <c r="AO195" s="120"/>
    </row>
    <row r="196" spans="1:41">
      <c r="A196" s="75" t="s">
        <v>586</v>
      </c>
      <c r="B196" s="6" t="s">
        <v>93</v>
      </c>
      <c r="C196" s="76">
        <v>195</v>
      </c>
      <c r="D196" s="80" t="s">
        <v>590</v>
      </c>
      <c r="E196" s="6" t="s">
        <v>2135</v>
      </c>
      <c r="F196" s="6" t="str">
        <f t="shared" si="12"/>
        <v>FreightRM-J-1134LI25-M19.4</v>
      </c>
      <c r="G196" s="95" t="s">
        <v>679</v>
      </c>
      <c r="H196" s="95" t="s">
        <v>680</v>
      </c>
      <c r="I196" s="6" t="s">
        <v>584</v>
      </c>
      <c r="J196" s="92">
        <v>46029</v>
      </c>
      <c r="K196" s="95" t="s">
        <v>1159</v>
      </c>
      <c r="L196" s="80">
        <v>5808</v>
      </c>
      <c r="M196" s="80" t="s">
        <v>117</v>
      </c>
      <c r="N196" s="80" t="s">
        <v>1160</v>
      </c>
      <c r="O196" s="71">
        <v>0</v>
      </c>
      <c r="P196" s="71">
        <v>0</v>
      </c>
      <c r="Q196" s="79">
        <v>1150</v>
      </c>
      <c r="R196" s="79">
        <v>184</v>
      </c>
      <c r="S196" s="71">
        <v>46</v>
      </c>
      <c r="T196" s="79">
        <v>1288</v>
      </c>
      <c r="U196" s="80" t="s">
        <v>118</v>
      </c>
      <c r="V196" s="84">
        <f t="shared" si="11"/>
        <v>1288</v>
      </c>
      <c r="W196" s="78">
        <v>46029</v>
      </c>
      <c r="X196" s="80" t="s">
        <v>1155</v>
      </c>
      <c r="Y196" s="80" t="s">
        <v>1156</v>
      </c>
      <c r="Z196" s="80" t="s">
        <v>1137</v>
      </c>
      <c r="AA196" s="80" t="s">
        <v>121</v>
      </c>
      <c r="AB196" s="76" t="s">
        <v>539</v>
      </c>
      <c r="AC196" s="76" t="s">
        <v>540</v>
      </c>
      <c r="AD196" s="76" t="s">
        <v>173</v>
      </c>
      <c r="AE196" s="76" t="s">
        <v>548</v>
      </c>
      <c r="AF196" s="76" t="s">
        <v>96</v>
      </c>
      <c r="AG196" s="82"/>
      <c r="AH196" s="60"/>
      <c r="AI196" s="75" t="s">
        <v>586</v>
      </c>
      <c r="AJ196" s="6" t="s">
        <v>103</v>
      </c>
      <c r="AK196" s="81">
        <v>0</v>
      </c>
      <c r="AL196" s="205" t="s">
        <v>103</v>
      </c>
      <c r="AM196" s="169"/>
      <c r="AN196" s="6"/>
      <c r="AO196" s="120"/>
    </row>
    <row r="197" spans="1:41">
      <c r="A197" s="75" t="s">
        <v>586</v>
      </c>
      <c r="B197" s="6" t="s">
        <v>93</v>
      </c>
      <c r="C197" s="76">
        <v>196</v>
      </c>
      <c r="D197" s="80" t="s">
        <v>590</v>
      </c>
      <c r="E197" s="6" t="s">
        <v>2135</v>
      </c>
      <c r="F197" s="6" t="str">
        <f t="shared" si="12"/>
        <v>FreightRM-J-1131LI25-M19.2</v>
      </c>
      <c r="G197" s="95" t="s">
        <v>681</v>
      </c>
      <c r="H197" s="95" t="s">
        <v>682</v>
      </c>
      <c r="I197" s="6" t="s">
        <v>584</v>
      </c>
      <c r="J197" s="92">
        <v>46029</v>
      </c>
      <c r="K197" s="95" t="s">
        <v>1161</v>
      </c>
      <c r="L197" s="80">
        <v>5758</v>
      </c>
      <c r="M197" s="80" t="s">
        <v>117</v>
      </c>
      <c r="N197" s="80" t="s">
        <v>1154</v>
      </c>
      <c r="O197" s="71">
        <v>0</v>
      </c>
      <c r="P197" s="71">
        <v>0</v>
      </c>
      <c r="Q197" s="79">
        <v>1150</v>
      </c>
      <c r="R197" s="79">
        <v>184</v>
      </c>
      <c r="S197" s="71">
        <v>46</v>
      </c>
      <c r="T197" s="79">
        <v>1288</v>
      </c>
      <c r="U197" s="80" t="s">
        <v>118</v>
      </c>
      <c r="V197" s="84">
        <f t="shared" si="11"/>
        <v>1288</v>
      </c>
      <c r="W197" s="78">
        <v>46029</v>
      </c>
      <c r="X197" s="80" t="s">
        <v>1155</v>
      </c>
      <c r="Y197" s="80" t="s">
        <v>1156</v>
      </c>
      <c r="Z197" s="80" t="s">
        <v>1137</v>
      </c>
      <c r="AA197" s="80" t="s">
        <v>121</v>
      </c>
      <c r="AB197" s="76" t="s">
        <v>539</v>
      </c>
      <c r="AC197" s="76" t="s">
        <v>540</v>
      </c>
      <c r="AD197" s="76" t="s">
        <v>173</v>
      </c>
      <c r="AE197" s="76" t="s">
        <v>548</v>
      </c>
      <c r="AF197" s="76" t="s">
        <v>96</v>
      </c>
      <c r="AG197" s="82"/>
      <c r="AH197" s="60"/>
      <c r="AI197" s="75" t="s">
        <v>586</v>
      </c>
      <c r="AJ197" s="6" t="s">
        <v>103</v>
      </c>
      <c r="AK197" s="81">
        <v>0</v>
      </c>
      <c r="AL197" s="205" t="s">
        <v>103</v>
      </c>
      <c r="AM197" s="169"/>
      <c r="AN197" s="6"/>
      <c r="AO197" s="120"/>
    </row>
    <row r="198" spans="1:41">
      <c r="A198" s="75" t="s">
        <v>586</v>
      </c>
      <c r="B198" s="6" t="s">
        <v>93</v>
      </c>
      <c r="C198" s="76">
        <v>197</v>
      </c>
      <c r="D198" s="80" t="s">
        <v>590</v>
      </c>
      <c r="E198" s="6" t="s">
        <v>2135</v>
      </c>
      <c r="F198" s="6" t="str">
        <f t="shared" si="12"/>
        <v>FreightRM-J-1121LI25-M19.2</v>
      </c>
      <c r="G198" s="95" t="s">
        <v>683</v>
      </c>
      <c r="H198" s="95" t="s">
        <v>684</v>
      </c>
      <c r="I198" s="6" t="s">
        <v>584</v>
      </c>
      <c r="J198" s="92">
        <v>46029</v>
      </c>
      <c r="K198" s="95" t="s">
        <v>1161</v>
      </c>
      <c r="L198" s="80">
        <v>5734</v>
      </c>
      <c r="M198" s="80" t="s">
        <v>117</v>
      </c>
      <c r="N198" s="80" t="s">
        <v>1162</v>
      </c>
      <c r="O198" s="71">
        <v>0</v>
      </c>
      <c r="P198" s="71">
        <v>0</v>
      </c>
      <c r="Q198" s="79">
        <v>1150</v>
      </c>
      <c r="R198" s="79">
        <v>184</v>
      </c>
      <c r="S198" s="71">
        <v>46</v>
      </c>
      <c r="T198" s="79">
        <v>1288</v>
      </c>
      <c r="U198" s="80" t="s">
        <v>118</v>
      </c>
      <c r="V198" s="84">
        <f t="shared" si="11"/>
        <v>1288</v>
      </c>
      <c r="W198" s="78">
        <v>46029</v>
      </c>
      <c r="X198" s="80" t="s">
        <v>1155</v>
      </c>
      <c r="Y198" s="80" t="s">
        <v>1156</v>
      </c>
      <c r="Z198" s="80" t="s">
        <v>1137</v>
      </c>
      <c r="AA198" s="80" t="s">
        <v>121</v>
      </c>
      <c r="AB198" s="76" t="s">
        <v>539</v>
      </c>
      <c r="AC198" s="76" t="s">
        <v>540</v>
      </c>
      <c r="AD198" s="76" t="s">
        <v>173</v>
      </c>
      <c r="AE198" s="76" t="s">
        <v>548</v>
      </c>
      <c r="AF198" s="76" t="s">
        <v>96</v>
      </c>
      <c r="AG198" s="82"/>
      <c r="AH198" s="60"/>
      <c r="AI198" s="75" t="s">
        <v>586</v>
      </c>
      <c r="AJ198" s="6" t="s">
        <v>103</v>
      </c>
      <c r="AK198" s="81">
        <v>0</v>
      </c>
      <c r="AL198" s="205" t="s">
        <v>103</v>
      </c>
      <c r="AM198" s="169"/>
      <c r="AN198" s="6"/>
      <c r="AO198" s="120"/>
    </row>
    <row r="199" spans="1:41">
      <c r="A199" s="75" t="s">
        <v>586</v>
      </c>
      <c r="B199" s="6" t="s">
        <v>93</v>
      </c>
      <c r="C199" s="76">
        <v>198</v>
      </c>
      <c r="D199" s="80" t="s">
        <v>590</v>
      </c>
      <c r="E199" s="6" t="s">
        <v>2135</v>
      </c>
      <c r="F199" s="6" t="str">
        <f t="shared" si="12"/>
        <v>FreightRM-J-1115LI25-M19.3</v>
      </c>
      <c r="G199" s="95" t="s">
        <v>685</v>
      </c>
      <c r="H199" s="95" t="s">
        <v>686</v>
      </c>
      <c r="I199" s="6" t="s">
        <v>584</v>
      </c>
      <c r="J199" s="92">
        <v>46029</v>
      </c>
      <c r="K199" s="95" t="s">
        <v>1163</v>
      </c>
      <c r="L199" s="80">
        <v>5658</v>
      </c>
      <c r="M199" s="80" t="s">
        <v>117</v>
      </c>
      <c r="N199" s="80" t="s">
        <v>1164</v>
      </c>
      <c r="O199" s="71">
        <v>0</v>
      </c>
      <c r="P199" s="71">
        <v>0</v>
      </c>
      <c r="Q199" s="79">
        <v>1150</v>
      </c>
      <c r="R199" s="79">
        <v>184</v>
      </c>
      <c r="S199" s="71">
        <v>46</v>
      </c>
      <c r="T199" s="79">
        <v>1288</v>
      </c>
      <c r="U199" s="80" t="s">
        <v>118</v>
      </c>
      <c r="V199" s="84">
        <f t="shared" si="11"/>
        <v>1288</v>
      </c>
      <c r="W199" s="78">
        <v>46029</v>
      </c>
      <c r="X199" s="80" t="s">
        <v>1155</v>
      </c>
      <c r="Y199" s="80" t="s">
        <v>1156</v>
      </c>
      <c r="Z199" s="80" t="s">
        <v>1137</v>
      </c>
      <c r="AA199" s="80" t="s">
        <v>121</v>
      </c>
      <c r="AB199" s="76" t="s">
        <v>539</v>
      </c>
      <c r="AC199" s="76" t="s">
        <v>540</v>
      </c>
      <c r="AD199" s="76" t="s">
        <v>173</v>
      </c>
      <c r="AE199" s="76" t="s">
        <v>548</v>
      </c>
      <c r="AF199" s="76" t="s">
        <v>96</v>
      </c>
      <c r="AG199" s="82"/>
      <c r="AH199" s="60"/>
      <c r="AI199" s="75" t="s">
        <v>586</v>
      </c>
      <c r="AJ199" s="6" t="s">
        <v>103</v>
      </c>
      <c r="AK199" s="81">
        <v>0</v>
      </c>
      <c r="AL199" s="205" t="s">
        <v>103</v>
      </c>
      <c r="AM199" s="169"/>
      <c r="AN199" s="6"/>
      <c r="AO199" s="120"/>
    </row>
    <row r="200" spans="1:41">
      <c r="A200" s="75" t="s">
        <v>586</v>
      </c>
      <c r="B200" s="6" t="s">
        <v>93</v>
      </c>
      <c r="C200" s="76">
        <v>199</v>
      </c>
      <c r="D200" s="80" t="s">
        <v>590</v>
      </c>
      <c r="E200" s="6" t="s">
        <v>2135</v>
      </c>
      <c r="F200" s="6" t="str">
        <f t="shared" si="12"/>
        <v>FreightRM-J-1115LI25-M19.3</v>
      </c>
      <c r="G200" s="95" t="s">
        <v>685</v>
      </c>
      <c r="H200" s="95" t="s">
        <v>687</v>
      </c>
      <c r="I200" s="6" t="s">
        <v>584</v>
      </c>
      <c r="J200" s="92">
        <v>46029</v>
      </c>
      <c r="K200" s="95" t="s">
        <v>1165</v>
      </c>
      <c r="L200" s="80">
        <v>5751</v>
      </c>
      <c r="M200" s="80" t="s">
        <v>1166</v>
      </c>
      <c r="N200" s="80" t="s">
        <v>1150</v>
      </c>
      <c r="O200" s="71">
        <v>0</v>
      </c>
      <c r="P200" s="71">
        <v>0</v>
      </c>
      <c r="Q200" s="79">
        <v>425</v>
      </c>
      <c r="R200" s="79">
        <v>68</v>
      </c>
      <c r="S200" s="71">
        <v>0</v>
      </c>
      <c r="T200" s="79">
        <v>493</v>
      </c>
      <c r="U200" s="80" t="s">
        <v>118</v>
      </c>
      <c r="V200" s="84">
        <f t="shared" si="11"/>
        <v>493</v>
      </c>
      <c r="W200" s="78">
        <v>46029</v>
      </c>
      <c r="X200" s="80" t="s">
        <v>1155</v>
      </c>
      <c r="Y200" s="80" t="s">
        <v>1156</v>
      </c>
      <c r="Z200" s="80" t="s">
        <v>1137</v>
      </c>
      <c r="AA200" s="80" t="s">
        <v>121</v>
      </c>
      <c r="AB200" s="76" t="s">
        <v>539</v>
      </c>
      <c r="AC200" s="76" t="s">
        <v>540</v>
      </c>
      <c r="AD200" s="76" t="s">
        <v>173</v>
      </c>
      <c r="AE200" s="76" t="s">
        <v>548</v>
      </c>
      <c r="AF200" s="76" t="s">
        <v>96</v>
      </c>
      <c r="AG200" s="82"/>
      <c r="AH200" s="60"/>
      <c r="AI200" s="75" t="s">
        <v>586</v>
      </c>
      <c r="AJ200" s="6" t="s">
        <v>103</v>
      </c>
      <c r="AK200" s="81">
        <v>0</v>
      </c>
      <c r="AL200" s="205" t="s">
        <v>103</v>
      </c>
      <c r="AM200" s="169"/>
      <c r="AN200" s="6"/>
      <c r="AO200" s="120"/>
    </row>
    <row r="201" spans="1:41">
      <c r="A201" s="75" t="s">
        <v>586</v>
      </c>
      <c r="B201" s="6" t="s">
        <v>93</v>
      </c>
      <c r="C201" s="76">
        <v>200</v>
      </c>
      <c r="D201" s="80" t="s">
        <v>590</v>
      </c>
      <c r="E201" s="6" t="s">
        <v>2135</v>
      </c>
      <c r="F201" s="6" t="str">
        <f t="shared" si="12"/>
        <v>FreightRM-J-1121LI25-M19.2</v>
      </c>
      <c r="G201" s="95" t="s">
        <v>683</v>
      </c>
      <c r="H201" s="95" t="s">
        <v>688</v>
      </c>
      <c r="I201" s="6" t="s">
        <v>584</v>
      </c>
      <c r="J201" s="92">
        <v>46029</v>
      </c>
      <c r="K201" s="95" t="s">
        <v>1167</v>
      </c>
      <c r="L201" s="80">
        <v>5769</v>
      </c>
      <c r="M201" s="80" t="s">
        <v>1166</v>
      </c>
      <c r="N201" s="80" t="s">
        <v>1150</v>
      </c>
      <c r="O201" s="71">
        <v>0</v>
      </c>
      <c r="P201" s="71">
        <v>0</v>
      </c>
      <c r="Q201" s="79">
        <v>340</v>
      </c>
      <c r="R201" s="79">
        <v>54.4</v>
      </c>
      <c r="S201" s="71">
        <v>0</v>
      </c>
      <c r="T201" s="79">
        <v>394.4</v>
      </c>
      <c r="U201" s="80" t="s">
        <v>118</v>
      </c>
      <c r="V201" s="84">
        <f t="shared" si="11"/>
        <v>394.4</v>
      </c>
      <c r="W201" s="78">
        <v>46029</v>
      </c>
      <c r="X201" s="80" t="s">
        <v>1155</v>
      </c>
      <c r="Y201" s="80" t="s">
        <v>1156</v>
      </c>
      <c r="Z201" s="80" t="s">
        <v>1137</v>
      </c>
      <c r="AA201" s="80" t="s">
        <v>121</v>
      </c>
      <c r="AB201" s="76" t="s">
        <v>539</v>
      </c>
      <c r="AC201" s="76" t="s">
        <v>540</v>
      </c>
      <c r="AD201" s="76" t="s">
        <v>173</v>
      </c>
      <c r="AE201" s="76" t="s">
        <v>548</v>
      </c>
      <c r="AF201" s="76" t="s">
        <v>96</v>
      </c>
      <c r="AG201" s="82"/>
      <c r="AH201" s="60"/>
      <c r="AI201" s="75" t="s">
        <v>586</v>
      </c>
      <c r="AJ201" s="6" t="s">
        <v>103</v>
      </c>
      <c r="AK201" s="81">
        <v>0</v>
      </c>
      <c r="AL201" s="205" t="s">
        <v>103</v>
      </c>
      <c r="AM201" s="169"/>
      <c r="AN201" s="6"/>
      <c r="AO201" s="120"/>
    </row>
    <row r="202" spans="1:41">
      <c r="A202" s="75" t="s">
        <v>586</v>
      </c>
      <c r="B202" s="6" t="s">
        <v>93</v>
      </c>
      <c r="C202" s="76">
        <v>201</v>
      </c>
      <c r="D202" s="80" t="s">
        <v>590</v>
      </c>
      <c r="E202" s="6" t="s">
        <v>2135</v>
      </c>
      <c r="F202" s="6" t="str">
        <f t="shared" si="12"/>
        <v>FreightRM-J-1131LI25-M19.2</v>
      </c>
      <c r="G202" s="95" t="s">
        <v>681</v>
      </c>
      <c r="H202" s="95" t="s">
        <v>689</v>
      </c>
      <c r="I202" s="6" t="s">
        <v>584</v>
      </c>
      <c r="J202" s="92">
        <v>46029</v>
      </c>
      <c r="K202" s="95" t="s">
        <v>1167</v>
      </c>
      <c r="L202" s="80">
        <v>5759</v>
      </c>
      <c r="M202" s="80" t="s">
        <v>1166</v>
      </c>
      <c r="N202" s="80" t="s">
        <v>1150</v>
      </c>
      <c r="O202" s="71">
        <v>0</v>
      </c>
      <c r="P202" s="71">
        <v>0</v>
      </c>
      <c r="Q202" s="79">
        <v>290</v>
      </c>
      <c r="R202" s="79">
        <v>46.4</v>
      </c>
      <c r="S202" s="71">
        <v>0</v>
      </c>
      <c r="T202" s="79">
        <v>336.4</v>
      </c>
      <c r="U202" s="80" t="s">
        <v>118</v>
      </c>
      <c r="V202" s="84">
        <f t="shared" si="11"/>
        <v>336.4</v>
      </c>
      <c r="W202" s="78">
        <v>46029</v>
      </c>
      <c r="X202" s="80" t="s">
        <v>1155</v>
      </c>
      <c r="Y202" s="80" t="s">
        <v>1156</v>
      </c>
      <c r="Z202" s="80" t="s">
        <v>1137</v>
      </c>
      <c r="AA202" s="80" t="s">
        <v>121</v>
      </c>
      <c r="AB202" s="76" t="s">
        <v>539</v>
      </c>
      <c r="AC202" s="76" t="s">
        <v>540</v>
      </c>
      <c r="AD202" s="76" t="s">
        <v>173</v>
      </c>
      <c r="AE202" s="76" t="s">
        <v>548</v>
      </c>
      <c r="AF202" s="76" t="s">
        <v>96</v>
      </c>
      <c r="AG202" s="82"/>
      <c r="AH202" s="60"/>
      <c r="AI202" s="75" t="s">
        <v>586</v>
      </c>
      <c r="AJ202" s="6" t="s">
        <v>103</v>
      </c>
      <c r="AK202" s="81">
        <v>0</v>
      </c>
      <c r="AL202" s="205" t="s">
        <v>103</v>
      </c>
      <c r="AM202" s="169"/>
      <c r="AN202" s="6"/>
      <c r="AO202" s="120"/>
    </row>
    <row r="203" spans="1:41">
      <c r="A203" s="75" t="s">
        <v>586</v>
      </c>
      <c r="B203" s="6" t="s">
        <v>93</v>
      </c>
      <c r="C203" s="76">
        <v>202</v>
      </c>
      <c r="D203" s="80" t="s">
        <v>590</v>
      </c>
      <c r="E203" s="6" t="s">
        <v>2135</v>
      </c>
      <c r="F203" s="6" t="str">
        <f t="shared" si="12"/>
        <v>FreightRM-J-1134LI25-M19.4</v>
      </c>
      <c r="G203" s="95" t="s">
        <v>679</v>
      </c>
      <c r="H203" s="95" t="s">
        <v>690</v>
      </c>
      <c r="I203" s="6" t="s">
        <v>584</v>
      </c>
      <c r="J203" s="92">
        <v>46029</v>
      </c>
      <c r="K203" s="95" t="s">
        <v>1168</v>
      </c>
      <c r="L203" s="80">
        <v>5809</v>
      </c>
      <c r="M203" s="80" t="s">
        <v>1166</v>
      </c>
      <c r="N203" s="80" t="s">
        <v>1150</v>
      </c>
      <c r="O203" s="71">
        <v>0</v>
      </c>
      <c r="P203" s="71">
        <v>0</v>
      </c>
      <c r="Q203" s="79">
        <v>310</v>
      </c>
      <c r="R203" s="79">
        <v>49.6</v>
      </c>
      <c r="S203" s="71">
        <v>0</v>
      </c>
      <c r="T203" s="79">
        <v>359.6</v>
      </c>
      <c r="U203" s="80" t="s">
        <v>118</v>
      </c>
      <c r="V203" s="84">
        <f t="shared" si="11"/>
        <v>359.6</v>
      </c>
      <c r="W203" s="78">
        <v>46029</v>
      </c>
      <c r="X203" s="80" t="s">
        <v>1155</v>
      </c>
      <c r="Y203" s="80" t="s">
        <v>1156</v>
      </c>
      <c r="Z203" s="80" t="s">
        <v>1137</v>
      </c>
      <c r="AA203" s="80" t="s">
        <v>121</v>
      </c>
      <c r="AB203" s="76" t="s">
        <v>539</v>
      </c>
      <c r="AC203" s="76" t="s">
        <v>540</v>
      </c>
      <c r="AD203" s="76" t="s">
        <v>173</v>
      </c>
      <c r="AE203" s="76" t="s">
        <v>548</v>
      </c>
      <c r="AF203" s="76" t="s">
        <v>96</v>
      </c>
      <c r="AG203" s="82"/>
      <c r="AH203" s="60"/>
      <c r="AI203" s="75" t="s">
        <v>586</v>
      </c>
      <c r="AJ203" s="6" t="s">
        <v>103</v>
      </c>
      <c r="AK203" s="81">
        <v>0</v>
      </c>
      <c r="AL203" s="205" t="s">
        <v>103</v>
      </c>
      <c r="AM203" s="169"/>
      <c r="AN203" s="6"/>
      <c r="AO203" s="120"/>
    </row>
    <row r="204" spans="1:41">
      <c r="A204" s="75" t="s">
        <v>586</v>
      </c>
      <c r="B204" s="6" t="s">
        <v>93</v>
      </c>
      <c r="C204" s="76">
        <v>203</v>
      </c>
      <c r="D204" s="80" t="s">
        <v>590</v>
      </c>
      <c r="E204" s="6" t="s">
        <v>2135</v>
      </c>
      <c r="F204" s="6" t="str">
        <f t="shared" si="12"/>
        <v>FreightRM-J-1137LI25-M19.2</v>
      </c>
      <c r="G204" s="95" t="s">
        <v>677</v>
      </c>
      <c r="H204" s="95" t="s">
        <v>691</v>
      </c>
      <c r="I204" s="6" t="s">
        <v>584</v>
      </c>
      <c r="J204" s="92">
        <v>46029</v>
      </c>
      <c r="K204" s="95" t="s">
        <v>1169</v>
      </c>
      <c r="L204" s="80">
        <v>5863</v>
      </c>
      <c r="M204" s="80" t="s">
        <v>1166</v>
      </c>
      <c r="N204" s="80" t="s">
        <v>1150</v>
      </c>
      <c r="O204" s="71">
        <v>0</v>
      </c>
      <c r="P204" s="71">
        <v>0</v>
      </c>
      <c r="Q204" s="79">
        <v>320</v>
      </c>
      <c r="R204" s="79">
        <v>51.2</v>
      </c>
      <c r="S204" s="71">
        <v>0</v>
      </c>
      <c r="T204" s="79">
        <v>371.2</v>
      </c>
      <c r="U204" s="80" t="s">
        <v>118</v>
      </c>
      <c r="V204" s="84">
        <f t="shared" si="11"/>
        <v>371.2</v>
      </c>
      <c r="W204" s="78">
        <v>46029</v>
      </c>
      <c r="X204" s="80" t="s">
        <v>1155</v>
      </c>
      <c r="Y204" s="80" t="s">
        <v>1156</v>
      </c>
      <c r="Z204" s="80" t="s">
        <v>1137</v>
      </c>
      <c r="AA204" s="80" t="s">
        <v>121</v>
      </c>
      <c r="AB204" s="76" t="s">
        <v>539</v>
      </c>
      <c r="AC204" s="76" t="s">
        <v>540</v>
      </c>
      <c r="AD204" s="76" t="s">
        <v>173</v>
      </c>
      <c r="AE204" s="76" t="s">
        <v>548</v>
      </c>
      <c r="AF204" s="76" t="s">
        <v>96</v>
      </c>
      <c r="AG204" s="82"/>
      <c r="AH204" s="60"/>
      <c r="AI204" s="75" t="s">
        <v>586</v>
      </c>
      <c r="AJ204" s="6" t="s">
        <v>103</v>
      </c>
      <c r="AK204" s="81">
        <v>0</v>
      </c>
      <c r="AL204" s="205" t="s">
        <v>103</v>
      </c>
      <c r="AM204" s="169"/>
      <c r="AN204" s="6"/>
      <c r="AO204" s="120"/>
    </row>
    <row r="205" spans="1:41">
      <c r="A205" s="75" t="s">
        <v>586</v>
      </c>
      <c r="B205" s="6" t="s">
        <v>93</v>
      </c>
      <c r="C205" s="76">
        <v>204</v>
      </c>
      <c r="D205" s="80" t="s">
        <v>590</v>
      </c>
      <c r="E205" s="6" t="s">
        <v>2135</v>
      </c>
      <c r="F205" s="6" t="str">
        <f t="shared" si="12"/>
        <v>FreightRM-J-1139LI25-M19.3</v>
      </c>
      <c r="G205" s="95" t="s">
        <v>675</v>
      </c>
      <c r="H205" s="95" t="s">
        <v>692</v>
      </c>
      <c r="I205" s="6" t="s">
        <v>584</v>
      </c>
      <c r="J205" s="92">
        <v>46029</v>
      </c>
      <c r="K205" s="95" t="s">
        <v>1170</v>
      </c>
      <c r="L205" s="80">
        <v>5935</v>
      </c>
      <c r="M205" s="80" t="s">
        <v>1166</v>
      </c>
      <c r="N205" s="80" t="s">
        <v>1150</v>
      </c>
      <c r="O205" s="71">
        <v>0</v>
      </c>
      <c r="P205" s="71">
        <v>0</v>
      </c>
      <c r="Q205" s="79">
        <v>230</v>
      </c>
      <c r="R205" s="79">
        <v>36.799999999999997</v>
      </c>
      <c r="S205" s="71">
        <v>0</v>
      </c>
      <c r="T205" s="79">
        <v>266.8</v>
      </c>
      <c r="U205" s="80" t="s">
        <v>118</v>
      </c>
      <c r="V205" s="84">
        <f t="shared" si="11"/>
        <v>266.8</v>
      </c>
      <c r="W205" s="78">
        <v>46029</v>
      </c>
      <c r="X205" s="80" t="s">
        <v>1155</v>
      </c>
      <c r="Y205" s="80" t="s">
        <v>1156</v>
      </c>
      <c r="Z205" s="80" t="s">
        <v>1137</v>
      </c>
      <c r="AA205" s="80" t="s">
        <v>121</v>
      </c>
      <c r="AB205" s="76" t="s">
        <v>539</v>
      </c>
      <c r="AC205" s="76" t="s">
        <v>540</v>
      </c>
      <c r="AD205" s="76" t="s">
        <v>173</v>
      </c>
      <c r="AE205" s="76" t="s">
        <v>548</v>
      </c>
      <c r="AF205" s="76" t="s">
        <v>96</v>
      </c>
      <c r="AG205" s="82"/>
      <c r="AH205" s="60"/>
      <c r="AI205" s="75" t="s">
        <v>586</v>
      </c>
      <c r="AJ205" s="6" t="s">
        <v>103</v>
      </c>
      <c r="AK205" s="81">
        <v>0</v>
      </c>
      <c r="AL205" s="205" t="s">
        <v>103</v>
      </c>
      <c r="AM205" s="169"/>
      <c r="AN205" s="6"/>
      <c r="AO205" s="120"/>
    </row>
    <row r="206" spans="1:41">
      <c r="A206" s="75" t="s">
        <v>586</v>
      </c>
      <c r="B206" s="6" t="s">
        <v>93</v>
      </c>
      <c r="C206" s="76">
        <v>205</v>
      </c>
      <c r="D206" s="80" t="s">
        <v>591</v>
      </c>
      <c r="E206" s="6" t="s">
        <v>2135</v>
      </c>
      <c r="F206" s="6" t="str">
        <f t="shared" si="12"/>
        <v>FreightRM-J-1167LI26-M19</v>
      </c>
      <c r="G206" s="95" t="s">
        <v>693</v>
      </c>
      <c r="H206" s="80">
        <v>6235622287</v>
      </c>
      <c r="I206" s="6" t="s">
        <v>584</v>
      </c>
      <c r="J206" s="105">
        <v>46027</v>
      </c>
      <c r="K206" s="96" t="s">
        <v>116</v>
      </c>
      <c r="L206" s="85" t="s">
        <v>116</v>
      </c>
      <c r="M206" s="85" t="s">
        <v>1171</v>
      </c>
      <c r="N206" s="85" t="s">
        <v>116</v>
      </c>
      <c r="O206" s="71">
        <v>0</v>
      </c>
      <c r="P206" s="71">
        <v>0</v>
      </c>
      <c r="Q206" s="79">
        <v>207.17</v>
      </c>
      <c r="R206" s="79">
        <v>0</v>
      </c>
      <c r="S206" s="71">
        <v>0</v>
      </c>
      <c r="T206" s="79">
        <v>207.17</v>
      </c>
      <c r="U206" s="80" t="s">
        <v>118</v>
      </c>
      <c r="V206" s="84">
        <f t="shared" si="11"/>
        <v>207.17</v>
      </c>
      <c r="W206" s="106" t="s">
        <v>1172</v>
      </c>
      <c r="X206" s="6" t="s">
        <v>1173</v>
      </c>
      <c r="Y206" s="85" t="s">
        <v>178</v>
      </c>
      <c r="Z206" s="85" t="s">
        <v>178</v>
      </c>
      <c r="AA206" s="6" t="s">
        <v>1156</v>
      </c>
      <c r="AB206" s="76" t="s">
        <v>539</v>
      </c>
      <c r="AC206" s="76" t="s">
        <v>540</v>
      </c>
      <c r="AD206" s="76" t="s">
        <v>173</v>
      </c>
      <c r="AE206" s="76" t="s">
        <v>548</v>
      </c>
      <c r="AF206" s="76" t="s">
        <v>96</v>
      </c>
      <c r="AG206" s="82"/>
      <c r="AH206" s="60"/>
      <c r="AI206" s="75" t="s">
        <v>586</v>
      </c>
      <c r="AJ206" s="6" t="s">
        <v>103</v>
      </c>
      <c r="AK206" s="81">
        <v>0</v>
      </c>
      <c r="AL206" s="205" t="s">
        <v>103</v>
      </c>
      <c r="AM206" s="169"/>
      <c r="AN206" s="6"/>
      <c r="AO206" s="120"/>
    </row>
    <row r="207" spans="1:41">
      <c r="A207" s="75" t="s">
        <v>586</v>
      </c>
      <c r="B207" s="6" t="s">
        <v>93</v>
      </c>
      <c r="C207" s="76">
        <v>206</v>
      </c>
      <c r="D207" s="80" t="s">
        <v>591</v>
      </c>
      <c r="E207" s="6" t="s">
        <v>2135</v>
      </c>
      <c r="F207" s="6" t="str">
        <f t="shared" si="12"/>
        <v>FreightRM-J-1105LI25-M19</v>
      </c>
      <c r="G207" s="6" t="s">
        <v>694</v>
      </c>
      <c r="H207" s="80">
        <v>6236461421</v>
      </c>
      <c r="I207" s="6" t="s">
        <v>584</v>
      </c>
      <c r="J207" s="105">
        <v>46030</v>
      </c>
      <c r="K207" s="107" t="s">
        <v>116</v>
      </c>
      <c r="L207" s="85" t="s">
        <v>116</v>
      </c>
      <c r="M207" s="85" t="s">
        <v>1171</v>
      </c>
      <c r="N207" s="85" t="s">
        <v>116</v>
      </c>
      <c r="O207" s="71">
        <v>0</v>
      </c>
      <c r="P207" s="71">
        <v>0</v>
      </c>
      <c r="Q207" s="79">
        <v>361.11</v>
      </c>
      <c r="R207" s="79">
        <v>0</v>
      </c>
      <c r="S207" s="71">
        <v>0</v>
      </c>
      <c r="T207" s="79">
        <v>361.11</v>
      </c>
      <c r="U207" s="80" t="s">
        <v>118</v>
      </c>
      <c r="V207" s="84">
        <f t="shared" si="11"/>
        <v>361.11</v>
      </c>
      <c r="W207" s="106">
        <v>46000</v>
      </c>
      <c r="X207" s="6" t="s">
        <v>1174</v>
      </c>
      <c r="Y207" s="85" t="s">
        <v>178</v>
      </c>
      <c r="Z207" s="85" t="s">
        <v>178</v>
      </c>
      <c r="AA207" s="6" t="s">
        <v>1156</v>
      </c>
      <c r="AB207" s="76" t="s">
        <v>539</v>
      </c>
      <c r="AC207" s="76" t="s">
        <v>540</v>
      </c>
      <c r="AD207" s="76" t="s">
        <v>173</v>
      </c>
      <c r="AE207" s="76" t="s">
        <v>548</v>
      </c>
      <c r="AF207" s="76" t="s">
        <v>96</v>
      </c>
      <c r="AG207" s="82"/>
      <c r="AH207" s="60"/>
      <c r="AI207" s="75" t="s">
        <v>586</v>
      </c>
      <c r="AJ207" s="6" t="s">
        <v>103</v>
      </c>
      <c r="AK207" s="81">
        <v>0</v>
      </c>
      <c r="AL207" s="205" t="s">
        <v>103</v>
      </c>
      <c r="AM207" s="169"/>
      <c r="AN207" s="6"/>
      <c r="AO207" s="120"/>
    </row>
    <row r="208" spans="1:41">
      <c r="A208" s="75" t="s">
        <v>586</v>
      </c>
      <c r="B208" s="6" t="s">
        <v>93</v>
      </c>
      <c r="C208" s="76">
        <v>207</v>
      </c>
      <c r="D208" s="80" t="s">
        <v>592</v>
      </c>
      <c r="E208" s="6" t="s">
        <v>2136</v>
      </c>
      <c r="F208" s="6" t="str">
        <f t="shared" si="12"/>
        <v>BrokerRM-I-0800-AI25-M19</v>
      </c>
      <c r="G208" s="96" t="s">
        <v>695</v>
      </c>
      <c r="H208" s="103" t="s">
        <v>696</v>
      </c>
      <c r="I208" s="6" t="s">
        <v>584</v>
      </c>
      <c r="J208" s="105">
        <v>46027</v>
      </c>
      <c r="K208" s="107" t="s">
        <v>1175</v>
      </c>
      <c r="L208" s="85">
        <v>8381022263</v>
      </c>
      <c r="M208" s="85" t="s">
        <v>25</v>
      </c>
      <c r="N208" s="85" t="s">
        <v>116</v>
      </c>
      <c r="O208" s="71">
        <v>0</v>
      </c>
      <c r="P208" s="71">
        <v>0</v>
      </c>
      <c r="Q208" s="79">
        <v>1722.53</v>
      </c>
      <c r="R208" s="79">
        <v>275.61</v>
      </c>
      <c r="S208" s="71">
        <v>0</v>
      </c>
      <c r="T208" s="79">
        <v>1998.1399999999999</v>
      </c>
      <c r="U208" s="80" t="s">
        <v>24</v>
      </c>
      <c r="V208" s="84">
        <f t="shared" ref="V208:V271" si="13">T208/17.599</f>
        <v>113.53713279163588</v>
      </c>
      <c r="W208" s="106">
        <v>45957</v>
      </c>
      <c r="X208" s="85" t="s">
        <v>1176</v>
      </c>
      <c r="Y208" s="85" t="s">
        <v>129</v>
      </c>
      <c r="Z208" s="85" t="s">
        <v>121</v>
      </c>
      <c r="AA208" s="85" t="s">
        <v>122</v>
      </c>
      <c r="AB208" s="76" t="s">
        <v>539</v>
      </c>
      <c r="AC208" s="76" t="s">
        <v>540</v>
      </c>
      <c r="AD208" s="76" t="s">
        <v>25</v>
      </c>
      <c r="AE208" s="76" t="s">
        <v>544</v>
      </c>
      <c r="AF208" s="76" t="s">
        <v>96</v>
      </c>
      <c r="AG208" s="82"/>
      <c r="AH208" s="60"/>
      <c r="AI208" s="75" t="s">
        <v>586</v>
      </c>
      <c r="AJ208" s="6" t="s">
        <v>103</v>
      </c>
      <c r="AK208" s="81">
        <v>0</v>
      </c>
      <c r="AL208" s="205" t="s">
        <v>103</v>
      </c>
      <c r="AM208" s="169"/>
      <c r="AN208" s="6"/>
      <c r="AO208" s="120"/>
    </row>
    <row r="209" spans="1:41">
      <c r="A209" s="75" t="s">
        <v>586</v>
      </c>
      <c r="B209" s="6" t="s">
        <v>93</v>
      </c>
      <c r="C209" s="76">
        <v>208</v>
      </c>
      <c r="D209" s="80" t="s">
        <v>592</v>
      </c>
      <c r="E209" s="6" t="s">
        <v>2136</v>
      </c>
      <c r="F209" s="6" t="str">
        <f t="shared" si="12"/>
        <v>BrokerRM-I-0753-AI25-M19</v>
      </c>
      <c r="G209" s="96" t="s">
        <v>697</v>
      </c>
      <c r="H209" s="103" t="s">
        <v>698</v>
      </c>
      <c r="I209" s="6" t="s">
        <v>584</v>
      </c>
      <c r="J209" s="105">
        <v>46027</v>
      </c>
      <c r="K209" s="107" t="s">
        <v>1177</v>
      </c>
      <c r="L209" s="85">
        <v>7020543493</v>
      </c>
      <c r="M209" s="85" t="s">
        <v>25</v>
      </c>
      <c r="N209" s="85" t="s">
        <v>116</v>
      </c>
      <c r="O209" s="71">
        <v>0</v>
      </c>
      <c r="P209" s="71">
        <v>0</v>
      </c>
      <c r="Q209" s="79">
        <v>4652.33</v>
      </c>
      <c r="R209" s="79">
        <v>744.37279999999998</v>
      </c>
      <c r="S209" s="71">
        <v>0</v>
      </c>
      <c r="T209" s="79">
        <v>5396.7028</v>
      </c>
      <c r="U209" s="80" t="s">
        <v>24</v>
      </c>
      <c r="V209" s="84">
        <f t="shared" si="13"/>
        <v>306.64826410591513</v>
      </c>
      <c r="W209" s="106">
        <v>45958</v>
      </c>
      <c r="X209" s="85" t="s">
        <v>1178</v>
      </c>
      <c r="Y209" s="85" t="s">
        <v>178</v>
      </c>
      <c r="Z209" s="85" t="s">
        <v>121</v>
      </c>
      <c r="AA209" s="85" t="s">
        <v>122</v>
      </c>
      <c r="AB209" s="76" t="s">
        <v>539</v>
      </c>
      <c r="AC209" s="76" t="s">
        <v>540</v>
      </c>
      <c r="AD209" s="76" t="s">
        <v>25</v>
      </c>
      <c r="AE209" s="76" t="s">
        <v>544</v>
      </c>
      <c r="AF209" s="76" t="s">
        <v>96</v>
      </c>
      <c r="AG209" s="82"/>
      <c r="AH209" s="60"/>
      <c r="AI209" s="75" t="s">
        <v>586</v>
      </c>
      <c r="AJ209" s="6" t="s">
        <v>103</v>
      </c>
      <c r="AK209" s="81">
        <v>0</v>
      </c>
      <c r="AL209" s="205" t="s">
        <v>103</v>
      </c>
      <c r="AM209" s="169"/>
      <c r="AN209" s="6"/>
      <c r="AO209" s="120"/>
    </row>
    <row r="210" spans="1:41">
      <c r="A210" s="75" t="s">
        <v>586</v>
      </c>
      <c r="B210" s="6" t="s">
        <v>93</v>
      </c>
      <c r="C210" s="76">
        <v>209</v>
      </c>
      <c r="D210" s="80" t="s">
        <v>592</v>
      </c>
      <c r="E210" s="6" t="s">
        <v>2136</v>
      </c>
      <c r="F210" s="6" t="str">
        <f t="shared" si="12"/>
        <v>BrokerRM-I-0854-AI25-M19</v>
      </c>
      <c r="G210" s="96" t="s">
        <v>699</v>
      </c>
      <c r="H210" s="103" t="s">
        <v>700</v>
      </c>
      <c r="I210" s="6" t="s">
        <v>584</v>
      </c>
      <c r="J210" s="105">
        <v>46027</v>
      </c>
      <c r="K210" s="107" t="s">
        <v>1179</v>
      </c>
      <c r="L210" s="85">
        <v>6860026364</v>
      </c>
      <c r="M210" s="85" t="s">
        <v>25</v>
      </c>
      <c r="N210" s="85" t="s">
        <v>116</v>
      </c>
      <c r="O210" s="71">
        <v>0</v>
      </c>
      <c r="P210" s="71">
        <v>0</v>
      </c>
      <c r="Q210" s="79">
        <v>8501.26</v>
      </c>
      <c r="R210" s="79">
        <v>1360.2016000000001</v>
      </c>
      <c r="S210" s="71">
        <v>0</v>
      </c>
      <c r="T210" s="79">
        <v>9861.4616000000005</v>
      </c>
      <c r="U210" s="80" t="s">
        <v>24</v>
      </c>
      <c r="V210" s="84">
        <f t="shared" si="13"/>
        <v>560.34215580430714</v>
      </c>
      <c r="W210" s="106">
        <v>45989</v>
      </c>
      <c r="X210" s="85" t="s">
        <v>1176</v>
      </c>
      <c r="Y210" s="85" t="s">
        <v>129</v>
      </c>
      <c r="Z210" s="85" t="s">
        <v>121</v>
      </c>
      <c r="AA210" s="85" t="s">
        <v>122</v>
      </c>
      <c r="AB210" s="76" t="s">
        <v>539</v>
      </c>
      <c r="AC210" s="76" t="s">
        <v>540</v>
      </c>
      <c r="AD210" s="76" t="s">
        <v>25</v>
      </c>
      <c r="AE210" s="76" t="s">
        <v>544</v>
      </c>
      <c r="AF210" s="76" t="s">
        <v>96</v>
      </c>
      <c r="AG210" s="82"/>
      <c r="AH210" s="60"/>
      <c r="AI210" s="75" t="s">
        <v>586</v>
      </c>
      <c r="AJ210" s="6" t="s">
        <v>103</v>
      </c>
      <c r="AK210" s="81">
        <v>0</v>
      </c>
      <c r="AL210" s="205" t="s">
        <v>103</v>
      </c>
      <c r="AM210" s="169"/>
      <c r="AN210" s="6"/>
      <c r="AO210" s="120"/>
    </row>
    <row r="211" spans="1:41">
      <c r="A211" s="75" t="s">
        <v>586</v>
      </c>
      <c r="B211" s="6" t="s">
        <v>93</v>
      </c>
      <c r="C211" s="76">
        <v>210</v>
      </c>
      <c r="D211" s="80" t="s">
        <v>592</v>
      </c>
      <c r="E211" s="6" t="s">
        <v>2136</v>
      </c>
      <c r="F211" s="6" t="str">
        <f t="shared" si="12"/>
        <v>BrokerRM-I-0889-AI25-M19</v>
      </c>
      <c r="G211" s="96" t="s">
        <v>701</v>
      </c>
      <c r="H211" s="103" t="s">
        <v>702</v>
      </c>
      <c r="I211" s="6" t="s">
        <v>584</v>
      </c>
      <c r="J211" s="105">
        <v>46027</v>
      </c>
      <c r="K211" s="107" t="s">
        <v>1180</v>
      </c>
      <c r="L211" s="85">
        <v>6491823424</v>
      </c>
      <c r="M211" s="85" t="s">
        <v>25</v>
      </c>
      <c r="N211" s="85" t="s">
        <v>116</v>
      </c>
      <c r="O211" s="71">
        <v>0</v>
      </c>
      <c r="P211" s="71">
        <v>0</v>
      </c>
      <c r="Q211" s="79">
        <v>2969.61</v>
      </c>
      <c r="R211" s="79">
        <v>475.13760000000002</v>
      </c>
      <c r="S211" s="71">
        <v>0</v>
      </c>
      <c r="T211" s="79">
        <v>3444.7476000000001</v>
      </c>
      <c r="U211" s="80" t="s">
        <v>24</v>
      </c>
      <c r="V211" s="84">
        <f t="shared" si="13"/>
        <v>195.73541678504461</v>
      </c>
      <c r="W211" s="106">
        <v>45989</v>
      </c>
      <c r="X211" s="85" t="s">
        <v>1181</v>
      </c>
      <c r="Y211" s="85" t="s">
        <v>129</v>
      </c>
      <c r="Z211" s="85" t="s">
        <v>121</v>
      </c>
      <c r="AA211" s="85" t="s">
        <v>122</v>
      </c>
      <c r="AB211" s="76" t="s">
        <v>539</v>
      </c>
      <c r="AC211" s="76" t="s">
        <v>540</v>
      </c>
      <c r="AD211" s="76" t="s">
        <v>25</v>
      </c>
      <c r="AE211" s="76" t="s">
        <v>544</v>
      </c>
      <c r="AF211" s="76" t="s">
        <v>96</v>
      </c>
      <c r="AG211" s="82"/>
      <c r="AH211" s="60"/>
      <c r="AI211" s="75" t="s">
        <v>586</v>
      </c>
      <c r="AJ211" s="6" t="s">
        <v>103</v>
      </c>
      <c r="AK211" s="81">
        <v>0</v>
      </c>
      <c r="AL211" s="205" t="s">
        <v>103</v>
      </c>
      <c r="AM211" s="169"/>
      <c r="AN211" s="6"/>
      <c r="AO211" s="120"/>
    </row>
    <row r="212" spans="1:41">
      <c r="A212" s="75" t="s">
        <v>586</v>
      </c>
      <c r="B212" s="6" t="s">
        <v>93</v>
      </c>
      <c r="C212" s="76">
        <v>211</v>
      </c>
      <c r="D212" s="80" t="s">
        <v>592</v>
      </c>
      <c r="E212" s="6" t="s">
        <v>2136</v>
      </c>
      <c r="F212" s="6" t="str">
        <f t="shared" si="12"/>
        <v>BrokerRM-I-0902-AI25-M19</v>
      </c>
      <c r="G212" s="96" t="s">
        <v>703</v>
      </c>
      <c r="H212" s="103" t="s">
        <v>704</v>
      </c>
      <c r="I212" s="6" t="s">
        <v>584</v>
      </c>
      <c r="J212" s="105">
        <v>46027</v>
      </c>
      <c r="K212" s="96" t="s">
        <v>1182</v>
      </c>
      <c r="L212" s="85">
        <v>8260787496</v>
      </c>
      <c r="M212" s="85" t="s">
        <v>25</v>
      </c>
      <c r="N212" s="85" t="s">
        <v>116</v>
      </c>
      <c r="O212" s="71">
        <v>0</v>
      </c>
      <c r="P212" s="71">
        <v>0</v>
      </c>
      <c r="Q212" s="79">
        <v>6538.86</v>
      </c>
      <c r="R212" s="79">
        <v>1046.21</v>
      </c>
      <c r="S212" s="71">
        <v>0</v>
      </c>
      <c r="T212" s="79">
        <v>7585.07</v>
      </c>
      <c r="U212" s="80" t="s">
        <v>24</v>
      </c>
      <c r="V212" s="84">
        <f t="shared" si="13"/>
        <v>430.99437468037956</v>
      </c>
      <c r="W212" s="106">
        <v>46001</v>
      </c>
      <c r="X212" s="85" t="s">
        <v>1183</v>
      </c>
      <c r="Y212" s="85" t="s">
        <v>178</v>
      </c>
      <c r="Z212" s="85" t="s">
        <v>121</v>
      </c>
      <c r="AA212" s="85" t="s">
        <v>122</v>
      </c>
      <c r="AB212" s="76" t="s">
        <v>539</v>
      </c>
      <c r="AC212" s="76" t="s">
        <v>540</v>
      </c>
      <c r="AD212" s="76" t="s">
        <v>25</v>
      </c>
      <c r="AE212" s="76" t="s">
        <v>544</v>
      </c>
      <c r="AF212" s="76" t="s">
        <v>96</v>
      </c>
      <c r="AG212" s="82"/>
      <c r="AH212" s="60"/>
      <c r="AI212" s="75" t="s">
        <v>586</v>
      </c>
      <c r="AJ212" s="6" t="s">
        <v>103</v>
      </c>
      <c r="AK212" s="81">
        <v>0</v>
      </c>
      <c r="AL212" s="205" t="s">
        <v>103</v>
      </c>
      <c r="AM212" s="169"/>
      <c r="AN212" s="6"/>
      <c r="AO212" s="120"/>
    </row>
    <row r="213" spans="1:41">
      <c r="A213" s="75" t="s">
        <v>586</v>
      </c>
      <c r="B213" s="6" t="s">
        <v>93</v>
      </c>
      <c r="C213" s="76">
        <v>212</v>
      </c>
      <c r="D213" s="80" t="s">
        <v>592</v>
      </c>
      <c r="E213" s="6" t="s">
        <v>2136</v>
      </c>
      <c r="F213" s="6" t="str">
        <f t="shared" si="12"/>
        <v>BrokerRM-I-0915-AI25-M19</v>
      </c>
      <c r="G213" s="96" t="s">
        <v>705</v>
      </c>
      <c r="H213" s="103" t="s">
        <v>706</v>
      </c>
      <c r="I213" s="6" t="s">
        <v>584</v>
      </c>
      <c r="J213" s="105">
        <v>46027</v>
      </c>
      <c r="K213" s="107" t="s">
        <v>1184</v>
      </c>
      <c r="L213" s="85">
        <v>2949781214</v>
      </c>
      <c r="M213" s="85" t="s">
        <v>25</v>
      </c>
      <c r="N213" s="85" t="s">
        <v>116</v>
      </c>
      <c r="O213" s="71">
        <v>0</v>
      </c>
      <c r="P213" s="71">
        <v>0</v>
      </c>
      <c r="Q213" s="79">
        <v>3589.02</v>
      </c>
      <c r="R213" s="79">
        <v>574.25</v>
      </c>
      <c r="S213" s="71">
        <v>0</v>
      </c>
      <c r="T213" s="79">
        <v>4163.2700000000004</v>
      </c>
      <c r="U213" s="80" t="s">
        <v>24</v>
      </c>
      <c r="V213" s="84">
        <f t="shared" si="13"/>
        <v>236.56287289050516</v>
      </c>
      <c r="W213" s="106">
        <v>45993</v>
      </c>
      <c r="X213" s="85" t="s">
        <v>1185</v>
      </c>
      <c r="Y213" s="85" t="s">
        <v>1186</v>
      </c>
      <c r="Z213" s="85" t="s">
        <v>121</v>
      </c>
      <c r="AA213" s="85" t="s">
        <v>122</v>
      </c>
      <c r="AB213" s="76" t="s">
        <v>539</v>
      </c>
      <c r="AC213" s="76" t="s">
        <v>540</v>
      </c>
      <c r="AD213" s="76" t="s">
        <v>25</v>
      </c>
      <c r="AE213" s="76" t="s">
        <v>544</v>
      </c>
      <c r="AF213" s="76" t="s">
        <v>96</v>
      </c>
      <c r="AG213" s="82"/>
      <c r="AH213" s="60"/>
      <c r="AI213" s="75" t="s">
        <v>586</v>
      </c>
      <c r="AJ213" s="6" t="s">
        <v>103</v>
      </c>
      <c r="AK213" s="81">
        <v>0</v>
      </c>
      <c r="AL213" s="205" t="s">
        <v>103</v>
      </c>
      <c r="AM213" s="169"/>
      <c r="AN213" s="6"/>
      <c r="AO213" s="120"/>
    </row>
    <row r="214" spans="1:41">
      <c r="A214" s="75" t="s">
        <v>586</v>
      </c>
      <c r="B214" s="6" t="s">
        <v>93</v>
      </c>
      <c r="C214" s="76">
        <v>213</v>
      </c>
      <c r="D214" s="80" t="s">
        <v>592</v>
      </c>
      <c r="E214" s="6" t="s">
        <v>2136</v>
      </c>
      <c r="F214" s="6" t="str">
        <f t="shared" si="12"/>
        <v>BrokerRM-I-0927-AI25-M19</v>
      </c>
      <c r="G214" s="96" t="s">
        <v>707</v>
      </c>
      <c r="H214" s="103" t="s">
        <v>708</v>
      </c>
      <c r="I214" s="6" t="s">
        <v>584</v>
      </c>
      <c r="J214" s="105">
        <v>46027</v>
      </c>
      <c r="K214" s="96" t="s">
        <v>1187</v>
      </c>
      <c r="L214" s="85">
        <v>5646780683</v>
      </c>
      <c r="M214" s="85" t="s">
        <v>25</v>
      </c>
      <c r="N214" s="85" t="s">
        <v>116</v>
      </c>
      <c r="O214" s="71">
        <v>0</v>
      </c>
      <c r="P214" s="71">
        <v>0</v>
      </c>
      <c r="Q214" s="79">
        <v>3164.65</v>
      </c>
      <c r="R214" s="79">
        <v>506.35</v>
      </c>
      <c r="S214" s="71">
        <v>0</v>
      </c>
      <c r="T214" s="79">
        <v>3671</v>
      </c>
      <c r="U214" s="80" t="s">
        <v>24</v>
      </c>
      <c r="V214" s="84">
        <f t="shared" si="13"/>
        <v>208.59139723847946</v>
      </c>
      <c r="W214" s="106">
        <v>45996</v>
      </c>
      <c r="X214" s="85" t="s">
        <v>1185</v>
      </c>
      <c r="Y214" s="85" t="s">
        <v>1186</v>
      </c>
      <c r="Z214" s="85" t="s">
        <v>121</v>
      </c>
      <c r="AA214" s="85" t="s">
        <v>122</v>
      </c>
      <c r="AB214" s="76" t="s">
        <v>539</v>
      </c>
      <c r="AC214" s="76" t="s">
        <v>540</v>
      </c>
      <c r="AD214" s="76" t="s">
        <v>25</v>
      </c>
      <c r="AE214" s="76" t="s">
        <v>544</v>
      </c>
      <c r="AF214" s="76" t="s">
        <v>96</v>
      </c>
      <c r="AG214" s="82"/>
      <c r="AH214" s="60"/>
      <c r="AI214" s="75" t="s">
        <v>586</v>
      </c>
      <c r="AJ214" s="6" t="s">
        <v>103</v>
      </c>
      <c r="AK214" s="81">
        <v>0</v>
      </c>
      <c r="AL214" s="205" t="s">
        <v>103</v>
      </c>
      <c r="AM214" s="169"/>
      <c r="AN214" s="6"/>
      <c r="AO214" s="120"/>
    </row>
    <row r="215" spans="1:41">
      <c r="A215" s="75" t="s">
        <v>586</v>
      </c>
      <c r="B215" s="6" t="s">
        <v>93</v>
      </c>
      <c r="C215" s="76">
        <v>214</v>
      </c>
      <c r="D215" s="80" t="s">
        <v>592</v>
      </c>
      <c r="E215" s="6" t="s">
        <v>2136</v>
      </c>
      <c r="F215" s="6" t="str">
        <f t="shared" si="12"/>
        <v>BrokerRM-I-0933-AI25-M19</v>
      </c>
      <c r="G215" s="96" t="s">
        <v>709</v>
      </c>
      <c r="H215" s="103" t="s">
        <v>710</v>
      </c>
      <c r="I215" s="6" t="s">
        <v>584</v>
      </c>
      <c r="J215" s="105">
        <v>46027</v>
      </c>
      <c r="K215" s="96" t="s">
        <v>1188</v>
      </c>
      <c r="L215" s="85">
        <v>2203281102</v>
      </c>
      <c r="M215" s="85" t="s">
        <v>25</v>
      </c>
      <c r="N215" s="85" t="s">
        <v>116</v>
      </c>
      <c r="O215" s="71">
        <v>0</v>
      </c>
      <c r="P215" s="71">
        <v>0</v>
      </c>
      <c r="Q215" s="79">
        <v>3164.65</v>
      </c>
      <c r="R215" s="79">
        <v>506.35</v>
      </c>
      <c r="S215" s="71">
        <v>0</v>
      </c>
      <c r="T215" s="79">
        <v>3671</v>
      </c>
      <c r="U215" s="80" t="s">
        <v>24</v>
      </c>
      <c r="V215" s="84">
        <f t="shared" si="13"/>
        <v>208.59139723847946</v>
      </c>
      <c r="W215" s="106">
        <v>46000</v>
      </c>
      <c r="X215" s="85" t="s">
        <v>1176</v>
      </c>
      <c r="Y215" s="85" t="s">
        <v>129</v>
      </c>
      <c r="Z215" s="85" t="s">
        <v>121</v>
      </c>
      <c r="AA215" s="85" t="s">
        <v>122</v>
      </c>
      <c r="AB215" s="76" t="s">
        <v>539</v>
      </c>
      <c r="AC215" s="76" t="s">
        <v>540</v>
      </c>
      <c r="AD215" s="76" t="s">
        <v>25</v>
      </c>
      <c r="AE215" s="76" t="s">
        <v>544</v>
      </c>
      <c r="AF215" s="76" t="s">
        <v>96</v>
      </c>
      <c r="AG215" s="82"/>
      <c r="AH215" s="60"/>
      <c r="AI215" s="75" t="s">
        <v>586</v>
      </c>
      <c r="AJ215" s="6" t="s">
        <v>103</v>
      </c>
      <c r="AK215" s="81">
        <v>0</v>
      </c>
      <c r="AL215" s="205" t="s">
        <v>103</v>
      </c>
      <c r="AM215" s="169"/>
      <c r="AN215" s="6"/>
      <c r="AO215" s="120"/>
    </row>
    <row r="216" spans="1:41">
      <c r="A216" s="75" t="s">
        <v>586</v>
      </c>
      <c r="B216" s="6" t="s">
        <v>93</v>
      </c>
      <c r="C216" s="76">
        <v>215</v>
      </c>
      <c r="D216" s="80" t="s">
        <v>592</v>
      </c>
      <c r="E216" s="6" t="s">
        <v>2136</v>
      </c>
      <c r="F216" s="6" t="str">
        <f t="shared" si="12"/>
        <v>BrokerRM-I-0931-AI25-M19</v>
      </c>
      <c r="G216" s="96" t="s">
        <v>711</v>
      </c>
      <c r="H216" s="103" t="s">
        <v>712</v>
      </c>
      <c r="I216" s="6" t="s">
        <v>584</v>
      </c>
      <c r="J216" s="105">
        <v>46027</v>
      </c>
      <c r="K216" s="96" t="s">
        <v>1189</v>
      </c>
      <c r="L216" s="85">
        <v>2856472021</v>
      </c>
      <c r="M216" s="85" t="s">
        <v>25</v>
      </c>
      <c r="N216" s="85" t="s">
        <v>116</v>
      </c>
      <c r="O216" s="71">
        <v>0</v>
      </c>
      <c r="P216" s="71">
        <v>0</v>
      </c>
      <c r="Q216" s="79">
        <v>6757.65</v>
      </c>
      <c r="R216" s="79">
        <v>1081.2239999999999</v>
      </c>
      <c r="S216" s="71">
        <v>0</v>
      </c>
      <c r="T216" s="79">
        <v>7838.8739999999998</v>
      </c>
      <c r="U216" s="80" t="s">
        <v>24</v>
      </c>
      <c r="V216" s="84">
        <f t="shared" si="13"/>
        <v>445.41587590203989</v>
      </c>
      <c r="W216" s="106">
        <v>45999</v>
      </c>
      <c r="X216" s="85" t="s">
        <v>1176</v>
      </c>
      <c r="Y216" s="85" t="s">
        <v>129</v>
      </c>
      <c r="Z216" s="85" t="s">
        <v>121</v>
      </c>
      <c r="AA216" s="85" t="s">
        <v>122</v>
      </c>
      <c r="AB216" s="76" t="s">
        <v>539</v>
      </c>
      <c r="AC216" s="76" t="s">
        <v>540</v>
      </c>
      <c r="AD216" s="76" t="s">
        <v>25</v>
      </c>
      <c r="AE216" s="76" t="s">
        <v>544</v>
      </c>
      <c r="AF216" s="76" t="s">
        <v>96</v>
      </c>
      <c r="AG216" s="82"/>
      <c r="AH216" s="60"/>
      <c r="AI216" s="75" t="s">
        <v>586</v>
      </c>
      <c r="AJ216" s="6" t="s">
        <v>103</v>
      </c>
      <c r="AK216" s="81">
        <v>0</v>
      </c>
      <c r="AL216" s="205" t="s">
        <v>103</v>
      </c>
      <c r="AM216" s="169"/>
      <c r="AN216" s="6"/>
      <c r="AO216" s="120"/>
    </row>
    <row r="217" spans="1:41">
      <c r="A217" s="75" t="s">
        <v>586</v>
      </c>
      <c r="B217" s="6" t="s">
        <v>93</v>
      </c>
      <c r="C217" s="76">
        <v>216</v>
      </c>
      <c r="D217" s="80" t="s">
        <v>592</v>
      </c>
      <c r="E217" s="6" t="s">
        <v>2136</v>
      </c>
      <c r="F217" s="6" t="str">
        <f t="shared" si="12"/>
        <v>BrokerRM-I-091-AI25-M19</v>
      </c>
      <c r="G217" s="96" t="s">
        <v>713</v>
      </c>
      <c r="H217" s="103" t="s">
        <v>714</v>
      </c>
      <c r="I217" s="6" t="s">
        <v>584</v>
      </c>
      <c r="J217" s="105">
        <v>46027</v>
      </c>
      <c r="K217" s="96" t="s">
        <v>1190</v>
      </c>
      <c r="L217" s="85">
        <v>8641724884</v>
      </c>
      <c r="M217" s="85" t="s">
        <v>25</v>
      </c>
      <c r="N217" s="85" t="s">
        <v>116</v>
      </c>
      <c r="O217" s="71">
        <v>0</v>
      </c>
      <c r="P217" s="71">
        <v>0</v>
      </c>
      <c r="Q217" s="79">
        <v>3589.02</v>
      </c>
      <c r="R217" s="79">
        <v>574.25</v>
      </c>
      <c r="S217" s="71">
        <v>0</v>
      </c>
      <c r="T217" s="79">
        <v>4163.2700000000004</v>
      </c>
      <c r="U217" s="80" t="s">
        <v>24</v>
      </c>
      <c r="V217" s="84">
        <f t="shared" si="13"/>
        <v>236.56287289050516</v>
      </c>
      <c r="W217" s="106">
        <v>45999</v>
      </c>
      <c r="X217" s="85" t="s">
        <v>1191</v>
      </c>
      <c r="Y217" s="85" t="s">
        <v>129</v>
      </c>
      <c r="Z217" s="85" t="s">
        <v>121</v>
      </c>
      <c r="AA217" s="85" t="s">
        <v>122</v>
      </c>
      <c r="AB217" s="76" t="s">
        <v>539</v>
      </c>
      <c r="AC217" s="76" t="s">
        <v>540</v>
      </c>
      <c r="AD217" s="76" t="s">
        <v>25</v>
      </c>
      <c r="AE217" s="76" t="s">
        <v>544</v>
      </c>
      <c r="AF217" s="76" t="s">
        <v>96</v>
      </c>
      <c r="AG217" s="82"/>
      <c r="AH217" s="60"/>
      <c r="AI217" s="75" t="s">
        <v>586</v>
      </c>
      <c r="AJ217" s="6" t="s">
        <v>103</v>
      </c>
      <c r="AK217" s="81">
        <v>0</v>
      </c>
      <c r="AL217" s="205" t="s">
        <v>103</v>
      </c>
      <c r="AM217" s="169"/>
      <c r="AN217" s="6"/>
      <c r="AO217" s="120"/>
    </row>
    <row r="218" spans="1:41">
      <c r="A218" s="75" t="s">
        <v>586</v>
      </c>
      <c r="B218" s="6" t="s">
        <v>93</v>
      </c>
      <c r="C218" s="76">
        <v>217</v>
      </c>
      <c r="D218" s="80" t="s">
        <v>592</v>
      </c>
      <c r="E218" s="6" t="s">
        <v>2136</v>
      </c>
      <c r="F218" s="6" t="str">
        <f t="shared" si="12"/>
        <v>BrokerRM-I-0949-AI25-M19</v>
      </c>
      <c r="G218" s="96" t="s">
        <v>715</v>
      </c>
      <c r="H218" s="103" t="s">
        <v>716</v>
      </c>
      <c r="I218" s="6" t="s">
        <v>584</v>
      </c>
      <c r="J218" s="105">
        <v>46027</v>
      </c>
      <c r="K218" s="96" t="s">
        <v>1192</v>
      </c>
      <c r="L218" s="85">
        <v>2488465276</v>
      </c>
      <c r="M218" s="85" t="s">
        <v>25</v>
      </c>
      <c r="N218" s="85" t="s">
        <v>116</v>
      </c>
      <c r="O218" s="71">
        <v>0</v>
      </c>
      <c r="P218" s="71">
        <v>0</v>
      </c>
      <c r="Q218" s="79">
        <v>6906.14</v>
      </c>
      <c r="R218" s="79">
        <v>1104.9824000000001</v>
      </c>
      <c r="S218" s="71">
        <v>0</v>
      </c>
      <c r="T218" s="79">
        <v>8011.1224000000002</v>
      </c>
      <c r="U218" s="80" t="s">
        <v>24</v>
      </c>
      <c r="V218" s="84">
        <f t="shared" si="13"/>
        <v>455.20327291323372</v>
      </c>
      <c r="W218" s="106">
        <v>46007</v>
      </c>
      <c r="X218" s="85" t="s">
        <v>1193</v>
      </c>
      <c r="Y218" s="85" t="s">
        <v>1194</v>
      </c>
      <c r="Z218" s="85" t="s">
        <v>121</v>
      </c>
      <c r="AA218" s="85" t="s">
        <v>122</v>
      </c>
      <c r="AB218" s="76" t="s">
        <v>539</v>
      </c>
      <c r="AC218" s="76" t="s">
        <v>540</v>
      </c>
      <c r="AD218" s="76" t="s">
        <v>25</v>
      </c>
      <c r="AE218" s="76" t="s">
        <v>544</v>
      </c>
      <c r="AF218" s="76" t="s">
        <v>96</v>
      </c>
      <c r="AG218" s="82"/>
      <c r="AH218" s="60"/>
      <c r="AI218" s="75" t="s">
        <v>586</v>
      </c>
      <c r="AJ218" s="6" t="s">
        <v>103</v>
      </c>
      <c r="AK218" s="81">
        <v>0</v>
      </c>
      <c r="AL218" s="205" t="s">
        <v>103</v>
      </c>
      <c r="AM218" s="169"/>
      <c r="AN218" s="6"/>
      <c r="AO218" s="120"/>
    </row>
    <row r="219" spans="1:41">
      <c r="A219" s="75" t="s">
        <v>586</v>
      </c>
      <c r="B219" s="6" t="s">
        <v>93</v>
      </c>
      <c r="C219" s="76">
        <v>218</v>
      </c>
      <c r="D219" s="80" t="s">
        <v>592</v>
      </c>
      <c r="E219" s="6" t="s">
        <v>2136</v>
      </c>
      <c r="F219" s="6" t="str">
        <f t="shared" si="12"/>
        <v>BrokerRM-I-0939-AI25-M19</v>
      </c>
      <c r="G219" s="96" t="s">
        <v>717</v>
      </c>
      <c r="H219" s="103" t="s">
        <v>718</v>
      </c>
      <c r="I219" s="6" t="s">
        <v>584</v>
      </c>
      <c r="J219" s="105">
        <v>46027</v>
      </c>
      <c r="K219" s="96" t="s">
        <v>1195</v>
      </c>
      <c r="L219" s="85">
        <v>7437145026</v>
      </c>
      <c r="M219" s="85" t="s">
        <v>25</v>
      </c>
      <c r="N219" s="85" t="s">
        <v>116</v>
      </c>
      <c r="O219" s="71">
        <v>0</v>
      </c>
      <c r="P219" s="71">
        <v>0</v>
      </c>
      <c r="Q219" s="79">
        <v>3589.02</v>
      </c>
      <c r="R219" s="79">
        <v>574.25</v>
      </c>
      <c r="S219" s="71">
        <v>0</v>
      </c>
      <c r="T219" s="79">
        <v>4163.2700000000004</v>
      </c>
      <c r="U219" s="80" t="s">
        <v>24</v>
      </c>
      <c r="V219" s="84">
        <f t="shared" si="13"/>
        <v>236.56287289050516</v>
      </c>
      <c r="W219" s="106">
        <v>46000</v>
      </c>
      <c r="X219" s="85" t="s">
        <v>1176</v>
      </c>
      <c r="Y219" s="85" t="s">
        <v>129</v>
      </c>
      <c r="Z219" s="85" t="s">
        <v>121</v>
      </c>
      <c r="AA219" s="85" t="s">
        <v>122</v>
      </c>
      <c r="AB219" s="76" t="s">
        <v>539</v>
      </c>
      <c r="AC219" s="76" t="s">
        <v>540</v>
      </c>
      <c r="AD219" s="76" t="s">
        <v>25</v>
      </c>
      <c r="AE219" s="76" t="s">
        <v>544</v>
      </c>
      <c r="AF219" s="76" t="s">
        <v>96</v>
      </c>
      <c r="AG219" s="82"/>
      <c r="AH219" s="60"/>
      <c r="AI219" s="75" t="s">
        <v>586</v>
      </c>
      <c r="AJ219" s="6" t="s">
        <v>103</v>
      </c>
      <c r="AK219" s="81">
        <v>0</v>
      </c>
      <c r="AL219" s="205" t="s">
        <v>103</v>
      </c>
      <c r="AM219" s="169"/>
      <c r="AN219" s="6"/>
      <c r="AO219" s="120"/>
    </row>
    <row r="220" spans="1:41">
      <c r="A220" s="75" t="s">
        <v>586</v>
      </c>
      <c r="B220" s="6" t="s">
        <v>93</v>
      </c>
      <c r="C220" s="76">
        <v>219</v>
      </c>
      <c r="D220" s="80" t="s">
        <v>592</v>
      </c>
      <c r="E220" s="6" t="s">
        <v>2136</v>
      </c>
      <c r="F220" s="6" t="str">
        <f t="shared" si="12"/>
        <v>BrokerRM-I-0938-AI25-M19</v>
      </c>
      <c r="G220" s="96" t="s">
        <v>719</v>
      </c>
      <c r="H220" s="103" t="s">
        <v>720</v>
      </c>
      <c r="I220" s="6" t="s">
        <v>584</v>
      </c>
      <c r="J220" s="105">
        <v>46027</v>
      </c>
      <c r="K220" s="96" t="s">
        <v>1196</v>
      </c>
      <c r="L220" s="85">
        <v>7015130802</v>
      </c>
      <c r="M220" s="85" t="s">
        <v>25</v>
      </c>
      <c r="N220" s="85" t="s">
        <v>116</v>
      </c>
      <c r="O220" s="71">
        <v>0</v>
      </c>
      <c r="P220" s="71">
        <v>0</v>
      </c>
      <c r="Q220" s="79">
        <v>6943.96</v>
      </c>
      <c r="R220" s="79">
        <v>1111.0336</v>
      </c>
      <c r="S220" s="71">
        <v>0</v>
      </c>
      <c r="T220" s="79">
        <v>8054.9935999999998</v>
      </c>
      <c r="U220" s="80" t="s">
        <v>24</v>
      </c>
      <c r="V220" s="84">
        <f t="shared" si="13"/>
        <v>457.69609636911184</v>
      </c>
      <c r="W220" s="106">
        <v>46007</v>
      </c>
      <c r="X220" s="85" t="s">
        <v>1176</v>
      </c>
      <c r="Y220" s="85" t="s">
        <v>129</v>
      </c>
      <c r="Z220" s="85" t="s">
        <v>121</v>
      </c>
      <c r="AA220" s="85" t="s">
        <v>122</v>
      </c>
      <c r="AB220" s="76" t="s">
        <v>539</v>
      </c>
      <c r="AC220" s="76" t="s">
        <v>540</v>
      </c>
      <c r="AD220" s="76" t="s">
        <v>25</v>
      </c>
      <c r="AE220" s="76" t="s">
        <v>544</v>
      </c>
      <c r="AF220" s="76" t="s">
        <v>96</v>
      </c>
      <c r="AG220" s="82"/>
      <c r="AH220" s="60"/>
      <c r="AI220" s="75" t="s">
        <v>586</v>
      </c>
      <c r="AJ220" s="6" t="s">
        <v>103</v>
      </c>
      <c r="AK220" s="81">
        <v>0</v>
      </c>
      <c r="AL220" s="205" t="s">
        <v>103</v>
      </c>
      <c r="AM220" s="169"/>
      <c r="AN220" s="6"/>
      <c r="AO220" s="120"/>
    </row>
    <row r="221" spans="1:41">
      <c r="A221" s="75" t="s">
        <v>586</v>
      </c>
      <c r="B221" s="6" t="s">
        <v>93</v>
      </c>
      <c r="C221" s="76">
        <v>220</v>
      </c>
      <c r="D221" s="80" t="s">
        <v>592</v>
      </c>
      <c r="E221" s="6" t="s">
        <v>2136</v>
      </c>
      <c r="F221" s="6" t="str">
        <f t="shared" si="12"/>
        <v>BrokerRM-I-0936-AI25-M19</v>
      </c>
      <c r="G221" s="96" t="s">
        <v>721</v>
      </c>
      <c r="H221" s="103" t="s">
        <v>722</v>
      </c>
      <c r="I221" s="6" t="s">
        <v>584</v>
      </c>
      <c r="J221" s="105">
        <v>46027</v>
      </c>
      <c r="K221" s="96" t="s">
        <v>1197</v>
      </c>
      <c r="L221" s="85">
        <v>5647900613</v>
      </c>
      <c r="M221" s="85" t="s">
        <v>25</v>
      </c>
      <c r="N221" s="85" t="s">
        <v>116</v>
      </c>
      <c r="O221" s="71">
        <v>0</v>
      </c>
      <c r="P221" s="71">
        <v>0</v>
      </c>
      <c r="Q221" s="79">
        <v>3164.65</v>
      </c>
      <c r="R221" s="79">
        <v>506.35</v>
      </c>
      <c r="S221" s="71">
        <v>0</v>
      </c>
      <c r="T221" s="79">
        <v>3671</v>
      </c>
      <c r="U221" s="80" t="s">
        <v>24</v>
      </c>
      <c r="V221" s="84">
        <f t="shared" si="13"/>
        <v>208.59139723847946</v>
      </c>
      <c r="W221" s="106">
        <v>46001</v>
      </c>
      <c r="X221" s="85" t="s">
        <v>1185</v>
      </c>
      <c r="Y221" s="85" t="s">
        <v>1186</v>
      </c>
      <c r="Z221" s="85" t="s">
        <v>121</v>
      </c>
      <c r="AA221" s="85" t="s">
        <v>122</v>
      </c>
      <c r="AB221" s="76" t="s">
        <v>539</v>
      </c>
      <c r="AC221" s="76" t="s">
        <v>540</v>
      </c>
      <c r="AD221" s="76" t="s">
        <v>25</v>
      </c>
      <c r="AE221" s="76" t="s">
        <v>544</v>
      </c>
      <c r="AF221" s="76" t="s">
        <v>96</v>
      </c>
      <c r="AG221" s="82"/>
      <c r="AH221" s="60"/>
      <c r="AI221" s="75" t="s">
        <v>586</v>
      </c>
      <c r="AJ221" s="6" t="s">
        <v>103</v>
      </c>
      <c r="AK221" s="81">
        <v>0</v>
      </c>
      <c r="AL221" s="205" t="s">
        <v>103</v>
      </c>
      <c r="AM221" s="169"/>
      <c r="AN221" s="6"/>
      <c r="AO221" s="120"/>
    </row>
    <row r="222" spans="1:41">
      <c r="A222" s="75" t="s">
        <v>586</v>
      </c>
      <c r="B222" s="6" t="s">
        <v>93</v>
      </c>
      <c r="C222" s="76">
        <v>221</v>
      </c>
      <c r="D222" s="80" t="s">
        <v>592</v>
      </c>
      <c r="E222" s="6" t="s">
        <v>2136</v>
      </c>
      <c r="F222" s="6" t="str">
        <f t="shared" si="12"/>
        <v>BrokerRM-I-0943-AI25-M19</v>
      </c>
      <c r="G222" s="96" t="s">
        <v>723</v>
      </c>
      <c r="H222" s="103" t="s">
        <v>724</v>
      </c>
      <c r="I222" s="6" t="s">
        <v>584</v>
      </c>
      <c r="J222" s="105">
        <v>46027</v>
      </c>
      <c r="K222" s="96" t="s">
        <v>1198</v>
      </c>
      <c r="L222" s="85">
        <v>1682372182</v>
      </c>
      <c r="M222" s="85" t="s">
        <v>25</v>
      </c>
      <c r="N222" s="85" t="s">
        <v>116</v>
      </c>
      <c r="O222" s="71">
        <v>0</v>
      </c>
      <c r="P222" s="71">
        <v>0</v>
      </c>
      <c r="Q222" s="79">
        <v>3077.67</v>
      </c>
      <c r="R222" s="79">
        <v>492.42720000000003</v>
      </c>
      <c r="S222" s="71">
        <v>0</v>
      </c>
      <c r="T222" s="79">
        <v>3570.0972000000002</v>
      </c>
      <c r="U222" s="80" t="s">
        <v>24</v>
      </c>
      <c r="V222" s="84">
        <f t="shared" si="13"/>
        <v>202.85795783851356</v>
      </c>
      <c r="W222" s="106">
        <v>46003</v>
      </c>
      <c r="X222" s="85" t="s">
        <v>1199</v>
      </c>
      <c r="Y222" s="85" t="s">
        <v>129</v>
      </c>
      <c r="Z222" s="85" t="s">
        <v>121</v>
      </c>
      <c r="AA222" s="85" t="s">
        <v>122</v>
      </c>
      <c r="AB222" s="76" t="s">
        <v>539</v>
      </c>
      <c r="AC222" s="76" t="s">
        <v>540</v>
      </c>
      <c r="AD222" s="76" t="s">
        <v>25</v>
      </c>
      <c r="AE222" s="76" t="s">
        <v>544</v>
      </c>
      <c r="AF222" s="76" t="s">
        <v>96</v>
      </c>
      <c r="AG222" s="82"/>
      <c r="AH222" s="60"/>
      <c r="AI222" s="75" t="s">
        <v>586</v>
      </c>
      <c r="AJ222" s="6" t="s">
        <v>103</v>
      </c>
      <c r="AK222" s="81">
        <v>0</v>
      </c>
      <c r="AL222" s="205" t="s">
        <v>103</v>
      </c>
      <c r="AM222" s="169"/>
      <c r="AN222" s="6"/>
      <c r="AO222" s="120"/>
    </row>
    <row r="223" spans="1:41">
      <c r="A223" s="75" t="s">
        <v>586</v>
      </c>
      <c r="B223" s="6" t="s">
        <v>93</v>
      </c>
      <c r="C223" s="76">
        <v>222</v>
      </c>
      <c r="D223" s="80" t="s">
        <v>592</v>
      </c>
      <c r="E223" s="6" t="s">
        <v>2136</v>
      </c>
      <c r="F223" s="6" t="str">
        <f t="shared" si="12"/>
        <v>BrokerRM-I-0964-AI25-M19</v>
      </c>
      <c r="G223" s="96" t="s">
        <v>725</v>
      </c>
      <c r="H223" s="103" t="s">
        <v>726</v>
      </c>
      <c r="I223" s="6" t="s">
        <v>584</v>
      </c>
      <c r="J223" s="105">
        <v>46027</v>
      </c>
      <c r="K223" s="107" t="s">
        <v>1200</v>
      </c>
      <c r="L223" s="85">
        <v>5569069251</v>
      </c>
      <c r="M223" s="85" t="s">
        <v>25</v>
      </c>
      <c r="N223" s="85" t="s">
        <v>116</v>
      </c>
      <c r="O223" s="71">
        <v>0</v>
      </c>
      <c r="P223" s="71">
        <v>0</v>
      </c>
      <c r="Q223" s="79">
        <v>6577.22</v>
      </c>
      <c r="R223" s="79">
        <v>1052.3499999999999</v>
      </c>
      <c r="S223" s="71">
        <v>0</v>
      </c>
      <c r="T223" s="79">
        <v>7629.57</v>
      </c>
      <c r="U223" s="80" t="s">
        <v>24</v>
      </c>
      <c r="V223" s="84">
        <f t="shared" si="13"/>
        <v>433.522927439059</v>
      </c>
      <c r="W223" s="106">
        <v>46013</v>
      </c>
      <c r="X223" s="85" t="s">
        <v>1176</v>
      </c>
      <c r="Y223" s="85" t="s">
        <v>129</v>
      </c>
      <c r="Z223" s="85" t="s">
        <v>121</v>
      </c>
      <c r="AA223" s="85" t="s">
        <v>122</v>
      </c>
      <c r="AB223" s="76" t="s">
        <v>539</v>
      </c>
      <c r="AC223" s="76" t="s">
        <v>540</v>
      </c>
      <c r="AD223" s="76" t="s">
        <v>25</v>
      </c>
      <c r="AE223" s="76" t="s">
        <v>544</v>
      </c>
      <c r="AF223" s="76" t="s">
        <v>96</v>
      </c>
      <c r="AG223" s="82"/>
      <c r="AH223" s="60"/>
      <c r="AI223" s="75" t="s">
        <v>586</v>
      </c>
      <c r="AJ223" s="6" t="s">
        <v>103</v>
      </c>
      <c r="AK223" s="81">
        <v>0</v>
      </c>
      <c r="AL223" s="205" t="s">
        <v>103</v>
      </c>
      <c r="AM223" s="169"/>
      <c r="AN223" s="6"/>
      <c r="AO223" s="120"/>
    </row>
    <row r="224" spans="1:41">
      <c r="A224" s="75" t="s">
        <v>586</v>
      </c>
      <c r="B224" s="6" t="s">
        <v>93</v>
      </c>
      <c r="C224" s="76">
        <v>223</v>
      </c>
      <c r="D224" s="80" t="s">
        <v>592</v>
      </c>
      <c r="E224" s="6" t="s">
        <v>2136</v>
      </c>
      <c r="F224" s="6" t="str">
        <f t="shared" si="12"/>
        <v>BrokerRM-I-0950-AI25-M19</v>
      </c>
      <c r="G224" s="96" t="s">
        <v>727</v>
      </c>
      <c r="H224" s="103" t="s">
        <v>728</v>
      </c>
      <c r="I224" s="6" t="s">
        <v>584</v>
      </c>
      <c r="J224" s="105">
        <v>46027</v>
      </c>
      <c r="K224" s="96" t="s">
        <v>1201</v>
      </c>
      <c r="L224" s="85">
        <v>8459627772</v>
      </c>
      <c r="M224" s="85" t="s">
        <v>25</v>
      </c>
      <c r="N224" s="85" t="s">
        <v>116</v>
      </c>
      <c r="O224" s="71">
        <v>0</v>
      </c>
      <c r="P224" s="71">
        <v>0</v>
      </c>
      <c r="Q224" s="79">
        <v>5270.4</v>
      </c>
      <c r="R224" s="79">
        <v>843.27</v>
      </c>
      <c r="S224" s="71">
        <v>0</v>
      </c>
      <c r="T224" s="79">
        <v>6113.67</v>
      </c>
      <c r="U224" s="80" t="s">
        <v>24</v>
      </c>
      <c r="V224" s="84">
        <f t="shared" si="13"/>
        <v>347.38735155406556</v>
      </c>
      <c r="W224" s="106">
        <v>46007</v>
      </c>
      <c r="X224" s="85" t="s">
        <v>1202</v>
      </c>
      <c r="Y224" s="85" t="s">
        <v>129</v>
      </c>
      <c r="Z224" s="85" t="s">
        <v>121</v>
      </c>
      <c r="AA224" s="85" t="s">
        <v>122</v>
      </c>
      <c r="AB224" s="76" t="s">
        <v>539</v>
      </c>
      <c r="AC224" s="76" t="s">
        <v>540</v>
      </c>
      <c r="AD224" s="76" t="s">
        <v>25</v>
      </c>
      <c r="AE224" s="76" t="s">
        <v>544</v>
      </c>
      <c r="AF224" s="76" t="s">
        <v>96</v>
      </c>
      <c r="AG224" s="82"/>
      <c r="AH224" s="60"/>
      <c r="AI224" s="75" t="s">
        <v>586</v>
      </c>
      <c r="AJ224" s="6" t="s">
        <v>103</v>
      </c>
      <c r="AK224" s="81">
        <v>0</v>
      </c>
      <c r="AL224" s="205" t="s">
        <v>103</v>
      </c>
      <c r="AM224" s="169"/>
      <c r="AN224" s="6"/>
      <c r="AO224" s="120"/>
    </row>
    <row r="225" spans="1:41">
      <c r="A225" s="75" t="s">
        <v>586</v>
      </c>
      <c r="B225" s="6" t="s">
        <v>93</v>
      </c>
      <c r="C225" s="76">
        <v>224</v>
      </c>
      <c r="D225" s="80" t="s">
        <v>592</v>
      </c>
      <c r="E225" s="6" t="s">
        <v>2136</v>
      </c>
      <c r="F225" s="6" t="str">
        <f t="shared" si="12"/>
        <v>BrokerRM-I-0957-AI25-M19</v>
      </c>
      <c r="G225" s="96" t="s">
        <v>729</v>
      </c>
      <c r="H225" s="125" t="s">
        <v>730</v>
      </c>
      <c r="I225" s="6" t="s">
        <v>584</v>
      </c>
      <c r="J225" s="105">
        <v>46027</v>
      </c>
      <c r="K225" s="107" t="s">
        <v>1203</v>
      </c>
      <c r="L225" s="85">
        <v>1544658846</v>
      </c>
      <c r="M225" s="85" t="s">
        <v>25</v>
      </c>
      <c r="N225" s="85" t="s">
        <v>116</v>
      </c>
      <c r="O225" s="71">
        <v>2568</v>
      </c>
      <c r="P225" s="71">
        <v>0</v>
      </c>
      <c r="Q225" s="79">
        <v>3077.67</v>
      </c>
      <c r="R225" s="79">
        <v>492.42720000000003</v>
      </c>
      <c r="S225" s="71">
        <v>0</v>
      </c>
      <c r="T225" s="79">
        <v>6138.0972000000002</v>
      </c>
      <c r="U225" s="80" t="s">
        <v>24</v>
      </c>
      <c r="V225" s="84">
        <f t="shared" si="13"/>
        <v>348.77533950792662</v>
      </c>
      <c r="W225" s="106">
        <v>46008</v>
      </c>
      <c r="X225" s="85" t="s">
        <v>1176</v>
      </c>
      <c r="Y225" s="85" t="s">
        <v>129</v>
      </c>
      <c r="Z225" s="85" t="s">
        <v>121</v>
      </c>
      <c r="AA225" s="85" t="s">
        <v>122</v>
      </c>
      <c r="AB225" s="76" t="s">
        <v>539</v>
      </c>
      <c r="AC225" s="76" t="s">
        <v>540</v>
      </c>
      <c r="AD225" s="76" t="s">
        <v>25</v>
      </c>
      <c r="AE225" s="76" t="s">
        <v>544</v>
      </c>
      <c r="AF225" s="76" t="s">
        <v>96</v>
      </c>
      <c r="AG225" s="82"/>
      <c r="AH225" s="60"/>
      <c r="AI225" s="75" t="s">
        <v>586</v>
      </c>
      <c r="AJ225" s="6" t="s">
        <v>103</v>
      </c>
      <c r="AK225" s="81">
        <v>0</v>
      </c>
      <c r="AL225" s="205" t="s">
        <v>103</v>
      </c>
      <c r="AM225" s="169"/>
      <c r="AN225" s="6"/>
      <c r="AO225" s="120"/>
    </row>
    <row r="226" spans="1:41">
      <c r="A226" s="75" t="s">
        <v>586</v>
      </c>
      <c r="B226" s="6" t="s">
        <v>93</v>
      </c>
      <c r="C226" s="76">
        <v>225</v>
      </c>
      <c r="D226" s="80" t="s">
        <v>592</v>
      </c>
      <c r="E226" s="6" t="s">
        <v>2136</v>
      </c>
      <c r="F226" s="6" t="str">
        <f t="shared" si="12"/>
        <v>BrokerRM-I-0839-AI25-M19</v>
      </c>
      <c r="G226" s="96" t="s">
        <v>731</v>
      </c>
      <c r="H226" s="125" t="s">
        <v>732</v>
      </c>
      <c r="I226" s="6" t="s">
        <v>584</v>
      </c>
      <c r="J226" s="105">
        <v>46027</v>
      </c>
      <c r="K226" s="107" t="s">
        <v>1204</v>
      </c>
      <c r="L226" s="85">
        <v>4167860281</v>
      </c>
      <c r="M226" s="85" t="s">
        <v>25</v>
      </c>
      <c r="N226" s="85" t="s">
        <v>116</v>
      </c>
      <c r="O226" s="71">
        <v>781</v>
      </c>
      <c r="P226" s="71">
        <v>0</v>
      </c>
      <c r="Q226" s="79">
        <v>5270.4</v>
      </c>
      <c r="R226" s="79">
        <v>843.27</v>
      </c>
      <c r="S226" s="71">
        <v>0</v>
      </c>
      <c r="T226" s="79">
        <v>6894.67</v>
      </c>
      <c r="U226" s="80" t="s">
        <v>24</v>
      </c>
      <c r="V226" s="84">
        <f t="shared" si="13"/>
        <v>391.76487300414794</v>
      </c>
      <c r="W226" s="106">
        <v>46008</v>
      </c>
      <c r="X226" s="85" t="s">
        <v>1191</v>
      </c>
      <c r="Y226" s="85" t="s">
        <v>129</v>
      </c>
      <c r="Z226" s="85" t="s">
        <v>121</v>
      </c>
      <c r="AA226" s="85" t="s">
        <v>122</v>
      </c>
      <c r="AB226" s="76" t="s">
        <v>539</v>
      </c>
      <c r="AC226" s="76" t="s">
        <v>540</v>
      </c>
      <c r="AD226" s="76" t="s">
        <v>25</v>
      </c>
      <c r="AE226" s="76" t="s">
        <v>544</v>
      </c>
      <c r="AF226" s="76" t="s">
        <v>96</v>
      </c>
      <c r="AG226" s="82"/>
      <c r="AH226" s="60"/>
      <c r="AI226" s="75" t="s">
        <v>586</v>
      </c>
      <c r="AJ226" s="6" t="s">
        <v>103</v>
      </c>
      <c r="AK226" s="81">
        <v>0</v>
      </c>
      <c r="AL226" s="205" t="s">
        <v>103</v>
      </c>
      <c r="AM226" s="169"/>
      <c r="AN226" s="6"/>
      <c r="AO226" s="120"/>
    </row>
    <row r="227" spans="1:41">
      <c r="A227" s="75" t="s">
        <v>586</v>
      </c>
      <c r="B227" s="6" t="s">
        <v>93</v>
      </c>
      <c r="C227" s="76">
        <v>226</v>
      </c>
      <c r="D227" s="80" t="s">
        <v>592</v>
      </c>
      <c r="E227" s="6" t="s">
        <v>2136</v>
      </c>
      <c r="F227" s="6" t="str">
        <f t="shared" si="12"/>
        <v>BrokerRM-I-0958-AI25-M19</v>
      </c>
      <c r="G227" s="96" t="s">
        <v>733</v>
      </c>
      <c r="H227" s="103" t="s">
        <v>734</v>
      </c>
      <c r="I227" s="6" t="s">
        <v>584</v>
      </c>
      <c r="J227" s="105">
        <v>46027</v>
      </c>
      <c r="K227" s="96" t="s">
        <v>1205</v>
      </c>
      <c r="L227" s="85">
        <v>4508526400</v>
      </c>
      <c r="M227" s="85" t="s">
        <v>25</v>
      </c>
      <c r="N227" s="85" t="s">
        <v>116</v>
      </c>
      <c r="O227" s="71">
        <v>0</v>
      </c>
      <c r="P227" s="71">
        <v>0</v>
      </c>
      <c r="Q227" s="79">
        <v>1786.07</v>
      </c>
      <c r="R227" s="79">
        <v>285.77999999999997</v>
      </c>
      <c r="S227" s="71">
        <v>0</v>
      </c>
      <c r="T227" s="79">
        <v>2071.85</v>
      </c>
      <c r="U227" s="80" t="s">
        <v>24</v>
      </c>
      <c r="V227" s="84">
        <f t="shared" si="13"/>
        <v>117.72543894539461</v>
      </c>
      <c r="W227" s="106">
        <v>46007</v>
      </c>
      <c r="X227" s="85" t="s">
        <v>1176</v>
      </c>
      <c r="Y227" s="85" t="s">
        <v>129</v>
      </c>
      <c r="Z227" s="85" t="s">
        <v>121</v>
      </c>
      <c r="AA227" s="85" t="s">
        <v>122</v>
      </c>
      <c r="AB227" s="76" t="s">
        <v>539</v>
      </c>
      <c r="AC227" s="76" t="s">
        <v>540</v>
      </c>
      <c r="AD227" s="76" t="s">
        <v>25</v>
      </c>
      <c r="AE227" s="76" t="s">
        <v>544</v>
      </c>
      <c r="AF227" s="76" t="s">
        <v>96</v>
      </c>
      <c r="AG227" s="82"/>
      <c r="AH227" s="60"/>
      <c r="AI227" s="75" t="s">
        <v>586</v>
      </c>
      <c r="AJ227" s="6" t="s">
        <v>103</v>
      </c>
      <c r="AK227" s="81">
        <v>0</v>
      </c>
      <c r="AL227" s="205" t="s">
        <v>103</v>
      </c>
      <c r="AM227" s="169"/>
      <c r="AN227" s="6"/>
      <c r="AO227" s="120"/>
    </row>
    <row r="228" spans="1:41">
      <c r="A228" s="75" t="s">
        <v>586</v>
      </c>
      <c r="B228" s="6" t="s">
        <v>93</v>
      </c>
      <c r="C228" s="76">
        <v>227</v>
      </c>
      <c r="D228" s="80" t="s">
        <v>592</v>
      </c>
      <c r="E228" s="6" t="s">
        <v>2136</v>
      </c>
      <c r="F228" s="6" t="str">
        <f t="shared" si="12"/>
        <v>BrokerRM-I-0959-AI25-M19</v>
      </c>
      <c r="G228" s="96" t="s">
        <v>735</v>
      </c>
      <c r="H228" s="103" t="s">
        <v>736</v>
      </c>
      <c r="I228" s="6" t="s">
        <v>584</v>
      </c>
      <c r="J228" s="105">
        <v>46027</v>
      </c>
      <c r="K228" s="107" t="s">
        <v>1206</v>
      </c>
      <c r="L228" s="85">
        <v>3896491922</v>
      </c>
      <c r="M228" s="85" t="s">
        <v>25</v>
      </c>
      <c r="N228" s="85" t="s">
        <v>116</v>
      </c>
      <c r="O228" s="71">
        <v>0</v>
      </c>
      <c r="P228" s="71">
        <v>0</v>
      </c>
      <c r="Q228" s="79">
        <v>3164.65</v>
      </c>
      <c r="R228" s="79">
        <v>506.35</v>
      </c>
      <c r="S228" s="71">
        <v>0</v>
      </c>
      <c r="T228" s="79">
        <v>3671</v>
      </c>
      <c r="U228" s="80" t="s">
        <v>24</v>
      </c>
      <c r="V228" s="84">
        <f t="shared" si="13"/>
        <v>208.59139723847946</v>
      </c>
      <c r="W228" s="106">
        <v>46010</v>
      </c>
      <c r="X228" s="85" t="s">
        <v>1207</v>
      </c>
      <c r="Y228" s="85" t="s">
        <v>129</v>
      </c>
      <c r="Z228" s="85" t="s">
        <v>121</v>
      </c>
      <c r="AA228" s="85" t="s">
        <v>122</v>
      </c>
      <c r="AB228" s="76" t="s">
        <v>539</v>
      </c>
      <c r="AC228" s="76" t="s">
        <v>540</v>
      </c>
      <c r="AD228" s="76" t="s">
        <v>25</v>
      </c>
      <c r="AE228" s="76" t="s">
        <v>544</v>
      </c>
      <c r="AF228" s="76" t="s">
        <v>96</v>
      </c>
      <c r="AG228" s="82"/>
      <c r="AH228" s="60"/>
      <c r="AI228" s="75" t="s">
        <v>586</v>
      </c>
      <c r="AJ228" s="6" t="s">
        <v>103</v>
      </c>
      <c r="AK228" s="81">
        <v>0</v>
      </c>
      <c r="AL228" s="205" t="s">
        <v>103</v>
      </c>
      <c r="AM228" s="169"/>
      <c r="AN228" s="6"/>
      <c r="AO228" s="120"/>
    </row>
    <row r="229" spans="1:41">
      <c r="A229" s="75" t="s">
        <v>586</v>
      </c>
      <c r="B229" s="6" t="s">
        <v>93</v>
      </c>
      <c r="C229" s="76">
        <v>228</v>
      </c>
      <c r="D229" s="80" t="s">
        <v>592</v>
      </c>
      <c r="E229" s="6" t="s">
        <v>2136</v>
      </c>
      <c r="F229" s="6" t="str">
        <f t="shared" si="12"/>
        <v>BrokerRM-I-0966-AI25-M19</v>
      </c>
      <c r="G229" s="96" t="s">
        <v>737</v>
      </c>
      <c r="H229" s="103" t="s">
        <v>738</v>
      </c>
      <c r="I229" s="6" t="s">
        <v>584</v>
      </c>
      <c r="J229" s="105">
        <v>46027</v>
      </c>
      <c r="K229" s="96" t="s">
        <v>1208</v>
      </c>
      <c r="L229" s="85">
        <v>1220231806</v>
      </c>
      <c r="M229" s="85" t="s">
        <v>25</v>
      </c>
      <c r="N229" s="85" t="s">
        <v>116</v>
      </c>
      <c r="O229" s="71">
        <v>0</v>
      </c>
      <c r="P229" s="71">
        <v>0</v>
      </c>
      <c r="Q229" s="79">
        <v>3589.02</v>
      </c>
      <c r="R229" s="79">
        <v>574.25</v>
      </c>
      <c r="S229" s="71">
        <v>0</v>
      </c>
      <c r="T229" s="79">
        <v>4163.2700000000004</v>
      </c>
      <c r="U229" s="80" t="s">
        <v>24</v>
      </c>
      <c r="V229" s="84">
        <f t="shared" si="13"/>
        <v>236.56287289050516</v>
      </c>
      <c r="W229" s="106">
        <v>46010</v>
      </c>
      <c r="X229" s="85" t="s">
        <v>1193</v>
      </c>
      <c r="Y229" s="85" t="s">
        <v>1194</v>
      </c>
      <c r="Z229" s="85" t="s">
        <v>121</v>
      </c>
      <c r="AA229" s="85" t="s">
        <v>122</v>
      </c>
      <c r="AB229" s="76" t="s">
        <v>539</v>
      </c>
      <c r="AC229" s="76" t="s">
        <v>540</v>
      </c>
      <c r="AD229" s="76" t="s">
        <v>25</v>
      </c>
      <c r="AE229" s="76" t="s">
        <v>544</v>
      </c>
      <c r="AF229" s="76" t="s">
        <v>96</v>
      </c>
      <c r="AG229" s="82"/>
      <c r="AH229" s="60"/>
      <c r="AI229" s="75" t="s">
        <v>586</v>
      </c>
      <c r="AJ229" s="6" t="s">
        <v>103</v>
      </c>
      <c r="AK229" s="81">
        <v>0</v>
      </c>
      <c r="AL229" s="205" t="s">
        <v>103</v>
      </c>
      <c r="AM229" s="169"/>
      <c r="AN229" s="6"/>
      <c r="AO229" s="120"/>
    </row>
    <row r="230" spans="1:41">
      <c r="A230" s="75" t="s">
        <v>586</v>
      </c>
      <c r="B230" s="6" t="s">
        <v>93</v>
      </c>
      <c r="C230" s="76">
        <v>229</v>
      </c>
      <c r="D230" s="80" t="s">
        <v>592</v>
      </c>
      <c r="E230" s="6" t="s">
        <v>2136</v>
      </c>
      <c r="F230" s="6" t="str">
        <f t="shared" si="12"/>
        <v>BrokerRM-I-0969-AI25-M19</v>
      </c>
      <c r="G230" s="96" t="s">
        <v>739</v>
      </c>
      <c r="H230" s="103" t="s">
        <v>740</v>
      </c>
      <c r="I230" s="6" t="s">
        <v>584</v>
      </c>
      <c r="J230" s="105">
        <v>46027</v>
      </c>
      <c r="K230" s="96" t="s">
        <v>1209</v>
      </c>
      <c r="L230" s="85">
        <v>4729147802</v>
      </c>
      <c r="M230" s="85" t="s">
        <v>25</v>
      </c>
      <c r="N230" s="85" t="s">
        <v>116</v>
      </c>
      <c r="O230" s="71">
        <v>0</v>
      </c>
      <c r="P230" s="71">
        <v>0</v>
      </c>
      <c r="Q230" s="79">
        <v>5270.4</v>
      </c>
      <c r="R230" s="79">
        <v>843.27</v>
      </c>
      <c r="S230" s="71">
        <v>0</v>
      </c>
      <c r="T230" s="79">
        <v>6113.67</v>
      </c>
      <c r="U230" s="80" t="s">
        <v>24</v>
      </c>
      <c r="V230" s="84">
        <f t="shared" si="13"/>
        <v>347.38735155406556</v>
      </c>
      <c r="W230" s="106">
        <v>46013</v>
      </c>
      <c r="X230" s="85" t="s">
        <v>1210</v>
      </c>
      <c r="Y230" s="85" t="s">
        <v>129</v>
      </c>
      <c r="Z230" s="85" t="s">
        <v>121</v>
      </c>
      <c r="AA230" s="85" t="s">
        <v>122</v>
      </c>
      <c r="AB230" s="76" t="s">
        <v>539</v>
      </c>
      <c r="AC230" s="76" t="s">
        <v>540</v>
      </c>
      <c r="AD230" s="76" t="s">
        <v>25</v>
      </c>
      <c r="AE230" s="76" t="s">
        <v>544</v>
      </c>
      <c r="AF230" s="76" t="s">
        <v>96</v>
      </c>
      <c r="AG230" s="82"/>
      <c r="AH230" s="60"/>
      <c r="AI230" s="75" t="s">
        <v>586</v>
      </c>
      <c r="AJ230" s="6" t="s">
        <v>103</v>
      </c>
      <c r="AK230" s="81">
        <v>0</v>
      </c>
      <c r="AL230" s="205" t="s">
        <v>103</v>
      </c>
      <c r="AM230" s="169"/>
      <c r="AN230" s="6"/>
      <c r="AO230" s="120"/>
    </row>
    <row r="231" spans="1:41">
      <c r="A231" s="75" t="s">
        <v>586</v>
      </c>
      <c r="B231" s="6" t="s">
        <v>93</v>
      </c>
      <c r="C231" s="76">
        <v>230</v>
      </c>
      <c r="D231" s="80" t="s">
        <v>592</v>
      </c>
      <c r="E231" s="6" t="s">
        <v>2136</v>
      </c>
      <c r="F231" s="6" t="str">
        <f t="shared" si="12"/>
        <v>BrokerRM-I-0956-AI25-M19</v>
      </c>
      <c r="G231" s="96" t="s">
        <v>741</v>
      </c>
      <c r="H231" s="103" t="s">
        <v>742</v>
      </c>
      <c r="I231" s="6" t="s">
        <v>584</v>
      </c>
      <c r="J231" s="105">
        <v>46027</v>
      </c>
      <c r="K231" s="96" t="s">
        <v>1211</v>
      </c>
      <c r="L231" s="85">
        <v>6169704612</v>
      </c>
      <c r="M231" s="85" t="s">
        <v>25</v>
      </c>
      <c r="N231" s="85" t="s">
        <v>116</v>
      </c>
      <c r="O231" s="71">
        <v>0</v>
      </c>
      <c r="P231" s="71">
        <v>0</v>
      </c>
      <c r="Q231" s="79">
        <v>3589.02</v>
      </c>
      <c r="R231" s="79">
        <v>574.25</v>
      </c>
      <c r="S231" s="71">
        <v>0</v>
      </c>
      <c r="T231" s="79">
        <v>4163.2700000000004</v>
      </c>
      <c r="U231" s="80" t="s">
        <v>24</v>
      </c>
      <c r="V231" s="84">
        <f t="shared" si="13"/>
        <v>236.56287289050516</v>
      </c>
      <c r="W231" s="106">
        <v>46013</v>
      </c>
      <c r="X231" s="85" t="s">
        <v>1191</v>
      </c>
      <c r="Y231" s="85" t="s">
        <v>129</v>
      </c>
      <c r="Z231" s="85" t="s">
        <v>121</v>
      </c>
      <c r="AA231" s="85" t="s">
        <v>122</v>
      </c>
      <c r="AB231" s="76" t="s">
        <v>539</v>
      </c>
      <c r="AC231" s="76" t="s">
        <v>540</v>
      </c>
      <c r="AD231" s="76" t="s">
        <v>25</v>
      </c>
      <c r="AE231" s="76" t="s">
        <v>544</v>
      </c>
      <c r="AF231" s="76" t="s">
        <v>96</v>
      </c>
      <c r="AG231" s="82"/>
      <c r="AH231" s="60"/>
      <c r="AI231" s="75" t="s">
        <v>586</v>
      </c>
      <c r="AJ231" s="6" t="s">
        <v>103</v>
      </c>
      <c r="AK231" s="81">
        <v>0</v>
      </c>
      <c r="AL231" s="205" t="s">
        <v>103</v>
      </c>
      <c r="AM231" s="169"/>
      <c r="AN231" s="6"/>
      <c r="AO231" s="120"/>
    </row>
    <row r="232" spans="1:41">
      <c r="A232" s="75" t="s">
        <v>586</v>
      </c>
      <c r="B232" s="6" t="s">
        <v>93</v>
      </c>
      <c r="C232" s="76">
        <v>231</v>
      </c>
      <c r="D232" s="80" t="s">
        <v>592</v>
      </c>
      <c r="E232" s="6" t="s">
        <v>2136</v>
      </c>
      <c r="F232" s="6" t="str">
        <f t="shared" si="12"/>
        <v>BrokerRM-I-0972-AI25-M19</v>
      </c>
      <c r="G232" s="96" t="s">
        <v>743</v>
      </c>
      <c r="H232" s="103" t="s">
        <v>744</v>
      </c>
      <c r="I232" s="6" t="s">
        <v>584</v>
      </c>
      <c r="J232" s="105">
        <v>46027</v>
      </c>
      <c r="K232" s="96" t="s">
        <v>1212</v>
      </c>
      <c r="L232" s="85">
        <v>1217250963</v>
      </c>
      <c r="M232" s="85" t="s">
        <v>25</v>
      </c>
      <c r="N232" s="85" t="s">
        <v>116</v>
      </c>
      <c r="O232" s="71">
        <v>0</v>
      </c>
      <c r="P232" s="71">
        <v>0</v>
      </c>
      <c r="Q232" s="79">
        <v>4715.87</v>
      </c>
      <c r="R232" s="79">
        <v>754.53920000000005</v>
      </c>
      <c r="S232" s="71">
        <v>0</v>
      </c>
      <c r="T232" s="79">
        <v>5470.4092000000001</v>
      </c>
      <c r="U232" s="80" t="s">
        <v>24</v>
      </c>
      <c r="V232" s="84">
        <f t="shared" si="13"/>
        <v>310.83636570259677</v>
      </c>
      <c r="W232" s="106">
        <v>46013</v>
      </c>
      <c r="X232" s="85" t="s">
        <v>1213</v>
      </c>
      <c r="Y232" s="85" t="s">
        <v>1067</v>
      </c>
      <c r="Z232" s="85" t="s">
        <v>121</v>
      </c>
      <c r="AA232" s="85" t="s">
        <v>122</v>
      </c>
      <c r="AB232" s="76" t="s">
        <v>539</v>
      </c>
      <c r="AC232" s="76" t="s">
        <v>540</v>
      </c>
      <c r="AD232" s="76" t="s">
        <v>25</v>
      </c>
      <c r="AE232" s="76" t="s">
        <v>544</v>
      </c>
      <c r="AF232" s="76" t="s">
        <v>96</v>
      </c>
      <c r="AG232" s="82"/>
      <c r="AH232" s="60"/>
      <c r="AI232" s="75" t="s">
        <v>586</v>
      </c>
      <c r="AJ232" s="6" t="s">
        <v>103</v>
      </c>
      <c r="AK232" s="81">
        <v>0</v>
      </c>
      <c r="AL232" s="205" t="s">
        <v>103</v>
      </c>
      <c r="AM232" s="169"/>
      <c r="AN232" s="6"/>
      <c r="AO232" s="120"/>
    </row>
    <row r="233" spans="1:41">
      <c r="A233" s="75" t="s">
        <v>586</v>
      </c>
      <c r="B233" s="6" t="s">
        <v>93</v>
      </c>
      <c r="C233" s="76">
        <v>232</v>
      </c>
      <c r="D233" s="80" t="s">
        <v>592</v>
      </c>
      <c r="E233" s="6" t="s">
        <v>2136</v>
      </c>
      <c r="F233" s="6" t="str">
        <f t="shared" si="12"/>
        <v>BrokerRM-I-0989-AI25-M19</v>
      </c>
      <c r="G233" s="96" t="s">
        <v>745</v>
      </c>
      <c r="H233" s="103" t="s">
        <v>746</v>
      </c>
      <c r="I233" s="6" t="s">
        <v>584</v>
      </c>
      <c r="J233" s="105">
        <v>46029</v>
      </c>
      <c r="K233" s="96" t="s">
        <v>1214</v>
      </c>
      <c r="L233" s="85">
        <v>1776891351</v>
      </c>
      <c r="M233" s="85" t="s">
        <v>25</v>
      </c>
      <c r="N233" s="85" t="s">
        <v>116</v>
      </c>
      <c r="O233" s="71">
        <v>0</v>
      </c>
      <c r="P233" s="71">
        <v>0</v>
      </c>
      <c r="Q233" s="79">
        <v>3119.55</v>
      </c>
      <c r="R233" s="79">
        <v>499.12800000000004</v>
      </c>
      <c r="S233" s="71">
        <v>0</v>
      </c>
      <c r="T233" s="79">
        <v>3618.6780000000003</v>
      </c>
      <c r="U233" s="80" t="s">
        <v>24</v>
      </c>
      <c r="V233" s="84">
        <f t="shared" si="13"/>
        <v>205.6183874083755</v>
      </c>
      <c r="W233" s="106">
        <v>46024</v>
      </c>
      <c r="X233" s="85" t="s">
        <v>1215</v>
      </c>
      <c r="Y233" s="85" t="s">
        <v>129</v>
      </c>
      <c r="Z233" s="85" t="s">
        <v>121</v>
      </c>
      <c r="AA233" s="85" t="s">
        <v>122</v>
      </c>
      <c r="AB233" s="76" t="s">
        <v>539</v>
      </c>
      <c r="AC233" s="76" t="s">
        <v>540</v>
      </c>
      <c r="AD233" s="76" t="s">
        <v>25</v>
      </c>
      <c r="AE233" s="76" t="s">
        <v>544</v>
      </c>
      <c r="AF233" s="76" t="s">
        <v>96</v>
      </c>
      <c r="AG233" s="82"/>
      <c r="AH233" s="60"/>
      <c r="AI233" s="75" t="s">
        <v>586</v>
      </c>
      <c r="AJ233" s="6" t="s">
        <v>103</v>
      </c>
      <c r="AK233" s="81">
        <v>0</v>
      </c>
      <c r="AL233" s="205" t="s">
        <v>103</v>
      </c>
      <c r="AM233" s="169"/>
      <c r="AN233" s="6"/>
      <c r="AO233" s="120"/>
    </row>
    <row r="234" spans="1:41">
      <c r="A234" s="75" t="s">
        <v>586</v>
      </c>
      <c r="B234" s="6" t="s">
        <v>93</v>
      </c>
      <c r="C234" s="76">
        <v>233</v>
      </c>
      <c r="D234" s="80" t="s">
        <v>592</v>
      </c>
      <c r="E234" s="6" t="s">
        <v>2136</v>
      </c>
      <c r="F234" s="6" t="str">
        <f t="shared" si="12"/>
        <v>BrokerRM-I-0980-AI25-M19</v>
      </c>
      <c r="G234" s="96" t="s">
        <v>747</v>
      </c>
      <c r="H234" s="103" t="s">
        <v>748</v>
      </c>
      <c r="I234" s="6" t="s">
        <v>584</v>
      </c>
      <c r="J234" s="105">
        <v>46027</v>
      </c>
      <c r="K234" s="96" t="s">
        <v>1216</v>
      </c>
      <c r="L234" s="85">
        <v>5039720571</v>
      </c>
      <c r="M234" s="85" t="s">
        <v>25</v>
      </c>
      <c r="N234" s="85" t="s">
        <v>116</v>
      </c>
      <c r="O234" s="71">
        <v>0</v>
      </c>
      <c r="P234" s="71">
        <v>0</v>
      </c>
      <c r="Q234" s="79">
        <v>6499.87</v>
      </c>
      <c r="R234" s="79">
        <v>1039.9792</v>
      </c>
      <c r="S234" s="71">
        <v>0</v>
      </c>
      <c r="T234" s="79">
        <v>7539.8491999999997</v>
      </c>
      <c r="U234" s="80" t="s">
        <v>24</v>
      </c>
      <c r="V234" s="84">
        <f t="shared" si="13"/>
        <v>428.42486504915047</v>
      </c>
      <c r="W234" s="106">
        <v>46021</v>
      </c>
      <c r="X234" s="85" t="s">
        <v>1176</v>
      </c>
      <c r="Y234" s="85" t="s">
        <v>129</v>
      </c>
      <c r="Z234" s="85" t="s">
        <v>121</v>
      </c>
      <c r="AA234" s="85" t="s">
        <v>122</v>
      </c>
      <c r="AB234" s="76" t="s">
        <v>539</v>
      </c>
      <c r="AC234" s="76" t="s">
        <v>540</v>
      </c>
      <c r="AD234" s="76" t="s">
        <v>25</v>
      </c>
      <c r="AE234" s="76" t="s">
        <v>544</v>
      </c>
      <c r="AF234" s="76" t="s">
        <v>96</v>
      </c>
      <c r="AG234" s="82"/>
      <c r="AH234" s="60"/>
      <c r="AI234" s="75" t="s">
        <v>586</v>
      </c>
      <c r="AJ234" s="6" t="s">
        <v>103</v>
      </c>
      <c r="AK234" s="81">
        <v>0</v>
      </c>
      <c r="AL234" s="205" t="s">
        <v>103</v>
      </c>
      <c r="AM234" s="169"/>
      <c r="AN234" s="6"/>
      <c r="AO234" s="120"/>
    </row>
    <row r="235" spans="1:41">
      <c r="A235" s="75" t="s">
        <v>586</v>
      </c>
      <c r="B235" s="6" t="s">
        <v>93</v>
      </c>
      <c r="C235" s="76">
        <v>234</v>
      </c>
      <c r="D235" s="80" t="s">
        <v>592</v>
      </c>
      <c r="E235" s="6" t="s">
        <v>2136</v>
      </c>
      <c r="F235" s="6" t="str">
        <f t="shared" si="12"/>
        <v>BrokerRM-I-0979-AI25-M19</v>
      </c>
      <c r="G235" s="96" t="s">
        <v>749</v>
      </c>
      <c r="H235" s="103" t="s">
        <v>750</v>
      </c>
      <c r="I235" s="6" t="s">
        <v>584</v>
      </c>
      <c r="J235" s="105">
        <v>46027</v>
      </c>
      <c r="K235" s="96" t="s">
        <v>1217</v>
      </c>
      <c r="L235" s="85">
        <v>5650982190</v>
      </c>
      <c r="M235" s="85" t="s">
        <v>25</v>
      </c>
      <c r="N235" s="85" t="s">
        <v>116</v>
      </c>
      <c r="O235" s="71">
        <v>0</v>
      </c>
      <c r="P235" s="71">
        <v>0</v>
      </c>
      <c r="Q235" s="79">
        <v>1786.07</v>
      </c>
      <c r="R235" s="79">
        <v>285.77999999999997</v>
      </c>
      <c r="S235" s="71">
        <v>0</v>
      </c>
      <c r="T235" s="79">
        <v>2071.85</v>
      </c>
      <c r="U235" s="80" t="s">
        <v>24</v>
      </c>
      <c r="V235" s="84">
        <f t="shared" si="13"/>
        <v>117.72543894539461</v>
      </c>
      <c r="W235" s="106">
        <v>46017</v>
      </c>
      <c r="X235" s="85" t="s">
        <v>1218</v>
      </c>
      <c r="Y235" s="85" t="s">
        <v>129</v>
      </c>
      <c r="Z235" s="85" t="s">
        <v>121</v>
      </c>
      <c r="AA235" s="85" t="s">
        <v>122</v>
      </c>
      <c r="AB235" s="76" t="s">
        <v>539</v>
      </c>
      <c r="AC235" s="76" t="s">
        <v>540</v>
      </c>
      <c r="AD235" s="76" t="s">
        <v>25</v>
      </c>
      <c r="AE235" s="76" t="s">
        <v>544</v>
      </c>
      <c r="AF235" s="76" t="s">
        <v>96</v>
      </c>
      <c r="AG235" s="82"/>
      <c r="AH235" s="60"/>
      <c r="AI235" s="75" t="s">
        <v>586</v>
      </c>
      <c r="AJ235" s="6" t="s">
        <v>103</v>
      </c>
      <c r="AK235" s="81">
        <v>0</v>
      </c>
      <c r="AL235" s="205" t="s">
        <v>103</v>
      </c>
      <c r="AM235" s="169"/>
      <c r="AN235" s="6"/>
      <c r="AO235" s="120"/>
    </row>
    <row r="236" spans="1:41">
      <c r="A236" s="75" t="s">
        <v>586</v>
      </c>
      <c r="B236" s="6" t="s">
        <v>93</v>
      </c>
      <c r="C236" s="76">
        <v>235</v>
      </c>
      <c r="D236" s="80" t="s">
        <v>592</v>
      </c>
      <c r="E236" s="6" t="s">
        <v>2136</v>
      </c>
      <c r="F236" s="6" t="str">
        <f t="shared" si="12"/>
        <v>BrokerRM-I-0987-AI25-M19</v>
      </c>
      <c r="G236" s="96" t="s">
        <v>751</v>
      </c>
      <c r="H236" s="103" t="s">
        <v>752</v>
      </c>
      <c r="I236" s="6" t="s">
        <v>584</v>
      </c>
      <c r="J236" s="105">
        <v>46027</v>
      </c>
      <c r="K236" s="96" t="s">
        <v>1219</v>
      </c>
      <c r="L236" s="85">
        <v>1846060366</v>
      </c>
      <c r="M236" s="85" t="s">
        <v>25</v>
      </c>
      <c r="N236" s="85" t="s">
        <v>116</v>
      </c>
      <c r="O236" s="71">
        <v>0</v>
      </c>
      <c r="P236" s="71">
        <v>0</v>
      </c>
      <c r="Q236" s="79">
        <v>6641.83</v>
      </c>
      <c r="R236" s="79">
        <v>1062.6928</v>
      </c>
      <c r="S236" s="71">
        <v>0</v>
      </c>
      <c r="T236" s="79">
        <v>7704.5227999999997</v>
      </c>
      <c r="U236" s="80" t="s">
        <v>24</v>
      </c>
      <c r="V236" s="84">
        <f t="shared" si="13"/>
        <v>437.78185124154777</v>
      </c>
      <c r="W236" s="106">
        <v>46021</v>
      </c>
      <c r="X236" s="85" t="s">
        <v>1176</v>
      </c>
      <c r="Y236" s="85" t="s">
        <v>129</v>
      </c>
      <c r="Z236" s="85" t="s">
        <v>121</v>
      </c>
      <c r="AA236" s="85" t="s">
        <v>122</v>
      </c>
      <c r="AB236" s="76" t="s">
        <v>539</v>
      </c>
      <c r="AC236" s="76" t="s">
        <v>540</v>
      </c>
      <c r="AD236" s="76" t="s">
        <v>25</v>
      </c>
      <c r="AE236" s="76" t="s">
        <v>544</v>
      </c>
      <c r="AF236" s="76" t="s">
        <v>96</v>
      </c>
      <c r="AG236" s="82"/>
      <c r="AH236" s="60"/>
      <c r="AI236" s="75" t="s">
        <v>586</v>
      </c>
      <c r="AJ236" s="6" t="s">
        <v>103</v>
      </c>
      <c r="AK236" s="81">
        <v>0</v>
      </c>
      <c r="AL236" s="205" t="s">
        <v>103</v>
      </c>
      <c r="AM236" s="169"/>
      <c r="AN236" s="6"/>
      <c r="AO236" s="120"/>
    </row>
    <row r="237" spans="1:41">
      <c r="A237" s="75" t="s">
        <v>586</v>
      </c>
      <c r="B237" s="6" t="s">
        <v>93</v>
      </c>
      <c r="C237" s="76">
        <v>236</v>
      </c>
      <c r="D237" s="80" t="s">
        <v>592</v>
      </c>
      <c r="E237" s="6" t="s">
        <v>2136</v>
      </c>
      <c r="F237" s="6" t="str">
        <f t="shared" si="12"/>
        <v>BrokerRM-I-0970-AI25-M19</v>
      </c>
      <c r="G237" s="96" t="s">
        <v>130</v>
      </c>
      <c r="H237" s="103" t="s">
        <v>753</v>
      </c>
      <c r="I237" s="6" t="s">
        <v>584</v>
      </c>
      <c r="J237" s="105">
        <v>46030</v>
      </c>
      <c r="K237" s="96" t="s">
        <v>1220</v>
      </c>
      <c r="L237" s="85">
        <v>6319601153</v>
      </c>
      <c r="M237" s="85" t="s">
        <v>25</v>
      </c>
      <c r="N237" s="85" t="s">
        <v>116</v>
      </c>
      <c r="O237" s="71">
        <v>0</v>
      </c>
      <c r="P237" s="71">
        <v>0</v>
      </c>
      <c r="Q237" s="79">
        <v>5428.83</v>
      </c>
      <c r="R237" s="79">
        <v>868.62</v>
      </c>
      <c r="S237" s="71">
        <v>0</v>
      </c>
      <c r="T237" s="79">
        <v>6297.45</v>
      </c>
      <c r="U237" s="80" t="s">
        <v>24</v>
      </c>
      <c r="V237" s="84">
        <f t="shared" si="13"/>
        <v>357.82999034036021</v>
      </c>
      <c r="W237" s="106">
        <v>46027</v>
      </c>
      <c r="X237" s="85" t="s">
        <v>1191</v>
      </c>
      <c r="Y237" s="85" t="s">
        <v>129</v>
      </c>
      <c r="Z237" s="85" t="s">
        <v>121</v>
      </c>
      <c r="AA237" s="85" t="s">
        <v>122</v>
      </c>
      <c r="AB237" s="76" t="s">
        <v>539</v>
      </c>
      <c r="AC237" s="76" t="s">
        <v>540</v>
      </c>
      <c r="AD237" s="76" t="s">
        <v>25</v>
      </c>
      <c r="AE237" s="76" t="s">
        <v>544</v>
      </c>
      <c r="AF237" s="76" t="s">
        <v>96</v>
      </c>
      <c r="AG237" s="82"/>
      <c r="AH237" s="60"/>
      <c r="AI237" s="75" t="s">
        <v>586</v>
      </c>
      <c r="AJ237" s="6" t="s">
        <v>103</v>
      </c>
      <c r="AK237" s="81">
        <v>0</v>
      </c>
      <c r="AL237" s="205" t="s">
        <v>103</v>
      </c>
      <c r="AM237" s="169"/>
      <c r="AN237" s="6"/>
      <c r="AO237" s="120"/>
    </row>
    <row r="238" spans="1:41">
      <c r="A238" s="75" t="s">
        <v>586</v>
      </c>
      <c r="B238" s="6" t="s">
        <v>93</v>
      </c>
      <c r="C238" s="76">
        <v>237</v>
      </c>
      <c r="D238" s="80" t="s">
        <v>592</v>
      </c>
      <c r="E238" s="6" t="s">
        <v>2136</v>
      </c>
      <c r="F238" s="6" t="str">
        <f t="shared" si="12"/>
        <v>BrokerRM-I-0993-AI26-M19</v>
      </c>
      <c r="G238" s="96" t="s">
        <v>754</v>
      </c>
      <c r="H238" s="103" t="s">
        <v>755</v>
      </c>
      <c r="I238" s="6" t="s">
        <v>584</v>
      </c>
      <c r="J238" s="105">
        <v>46029</v>
      </c>
      <c r="K238" s="96" t="s">
        <v>1221</v>
      </c>
      <c r="L238" s="85">
        <v>8691276031</v>
      </c>
      <c r="M238" s="85" t="s">
        <v>25</v>
      </c>
      <c r="N238" s="85" t="s">
        <v>116</v>
      </c>
      <c r="O238" s="71">
        <v>0</v>
      </c>
      <c r="P238" s="71">
        <v>0</v>
      </c>
      <c r="Q238" s="79">
        <v>4775.1000000000004</v>
      </c>
      <c r="R238" s="79">
        <v>764.01</v>
      </c>
      <c r="S238" s="71">
        <v>0</v>
      </c>
      <c r="T238" s="79">
        <v>5539.1100000000006</v>
      </c>
      <c r="U238" s="80" t="s">
        <v>24</v>
      </c>
      <c r="V238" s="84">
        <f t="shared" si="13"/>
        <v>314.74004204784364</v>
      </c>
      <c r="W238" s="106">
        <v>46028</v>
      </c>
      <c r="X238" s="85" t="s">
        <v>1178</v>
      </c>
      <c r="Y238" s="85" t="s">
        <v>178</v>
      </c>
      <c r="Z238" s="85" t="s">
        <v>121</v>
      </c>
      <c r="AA238" s="85" t="s">
        <v>122</v>
      </c>
      <c r="AB238" s="76" t="s">
        <v>539</v>
      </c>
      <c r="AC238" s="76" t="s">
        <v>540</v>
      </c>
      <c r="AD238" s="76" t="s">
        <v>25</v>
      </c>
      <c r="AE238" s="76" t="s">
        <v>544</v>
      </c>
      <c r="AF238" s="76" t="s">
        <v>96</v>
      </c>
      <c r="AG238" s="82"/>
      <c r="AH238" s="60"/>
      <c r="AI238" s="75" t="s">
        <v>586</v>
      </c>
      <c r="AJ238" s="6" t="s">
        <v>103</v>
      </c>
      <c r="AK238" s="81">
        <v>0</v>
      </c>
      <c r="AL238" s="205" t="s">
        <v>103</v>
      </c>
      <c r="AM238" s="169"/>
      <c r="AN238" s="6"/>
      <c r="AO238" s="120"/>
    </row>
    <row r="239" spans="1:41">
      <c r="A239" s="75" t="s">
        <v>586</v>
      </c>
      <c r="B239" s="6" t="s">
        <v>93</v>
      </c>
      <c r="C239" s="76">
        <v>238</v>
      </c>
      <c r="D239" s="80" t="s">
        <v>592</v>
      </c>
      <c r="E239" s="6" t="s">
        <v>2136</v>
      </c>
      <c r="F239" s="6" t="str">
        <f t="shared" si="12"/>
        <v>BrokerRM-I-1003-AI26-M19</v>
      </c>
      <c r="G239" s="96" t="s">
        <v>756</v>
      </c>
      <c r="H239" s="103" t="s">
        <v>757</v>
      </c>
      <c r="I239" s="6" t="s">
        <v>584</v>
      </c>
      <c r="J239" s="105">
        <v>46031</v>
      </c>
      <c r="K239" s="96" t="s">
        <v>1222</v>
      </c>
      <c r="L239" s="85">
        <v>8970606094</v>
      </c>
      <c r="M239" s="85" t="s">
        <v>25</v>
      </c>
      <c r="N239" s="85" t="s">
        <v>116</v>
      </c>
      <c r="O239" s="71">
        <v>0</v>
      </c>
      <c r="P239" s="71">
        <v>0</v>
      </c>
      <c r="Q239" s="79">
        <v>3648.25</v>
      </c>
      <c r="R239" s="79">
        <v>583.72</v>
      </c>
      <c r="S239" s="71">
        <v>0</v>
      </c>
      <c r="T239" s="79">
        <v>4231.97</v>
      </c>
      <c r="U239" s="80" t="s">
        <v>24</v>
      </c>
      <c r="V239" s="84">
        <f t="shared" si="13"/>
        <v>240.4665037786238</v>
      </c>
      <c r="W239" s="106">
        <v>46030</v>
      </c>
      <c r="X239" s="85" t="s">
        <v>1176</v>
      </c>
      <c r="Y239" s="85" t="s">
        <v>129</v>
      </c>
      <c r="Z239" s="85" t="s">
        <v>121</v>
      </c>
      <c r="AA239" s="85" t="s">
        <v>122</v>
      </c>
      <c r="AB239" s="76" t="s">
        <v>539</v>
      </c>
      <c r="AC239" s="76" t="s">
        <v>540</v>
      </c>
      <c r="AD239" s="76" t="s">
        <v>25</v>
      </c>
      <c r="AE239" s="76" t="s">
        <v>544</v>
      </c>
      <c r="AF239" s="76" t="s">
        <v>96</v>
      </c>
      <c r="AG239" s="82"/>
      <c r="AH239" s="60"/>
      <c r="AI239" s="75" t="s">
        <v>586</v>
      </c>
      <c r="AJ239" s="6" t="s">
        <v>103</v>
      </c>
      <c r="AK239" s="81">
        <v>0</v>
      </c>
      <c r="AL239" s="205" t="s">
        <v>103</v>
      </c>
      <c r="AM239" s="169"/>
      <c r="AN239" s="6"/>
      <c r="AO239" s="120"/>
    </row>
    <row r="240" spans="1:41">
      <c r="A240" s="75" t="s">
        <v>586</v>
      </c>
      <c r="B240" s="6" t="s">
        <v>93</v>
      </c>
      <c r="C240" s="76">
        <v>239</v>
      </c>
      <c r="D240" s="80" t="s">
        <v>592</v>
      </c>
      <c r="E240" s="6" t="s">
        <v>2136</v>
      </c>
      <c r="F240" s="6" t="str">
        <f t="shared" si="12"/>
        <v>BrokerRM-I-0890-AI25-M19</v>
      </c>
      <c r="G240" s="96" t="s">
        <v>758</v>
      </c>
      <c r="H240" s="103" t="s">
        <v>759</v>
      </c>
      <c r="I240" s="6" t="s">
        <v>584</v>
      </c>
      <c r="J240" s="105">
        <v>46030</v>
      </c>
      <c r="K240" s="96" t="s">
        <v>1223</v>
      </c>
      <c r="L240" s="85">
        <v>1298431820</v>
      </c>
      <c r="M240" s="85" t="s">
        <v>25</v>
      </c>
      <c r="N240" s="85" t="s">
        <v>116</v>
      </c>
      <c r="O240" s="71">
        <v>0</v>
      </c>
      <c r="P240" s="71">
        <v>0</v>
      </c>
      <c r="Q240" s="79">
        <v>800</v>
      </c>
      <c r="R240" s="79">
        <v>128</v>
      </c>
      <c r="S240" s="71">
        <v>0</v>
      </c>
      <c r="T240" s="79">
        <v>928</v>
      </c>
      <c r="U240" s="80" t="s">
        <v>24</v>
      </c>
      <c r="V240" s="84">
        <f t="shared" si="13"/>
        <v>52.73026876527075</v>
      </c>
      <c r="W240" s="106">
        <v>45986</v>
      </c>
      <c r="X240" s="85" t="s">
        <v>1224</v>
      </c>
      <c r="Y240" s="85" t="s">
        <v>129</v>
      </c>
      <c r="Z240" s="85" t="s">
        <v>121</v>
      </c>
      <c r="AA240" s="85" t="s">
        <v>122</v>
      </c>
      <c r="AB240" s="76" t="s">
        <v>539</v>
      </c>
      <c r="AC240" s="76" t="s">
        <v>540</v>
      </c>
      <c r="AD240" s="76" t="s">
        <v>25</v>
      </c>
      <c r="AE240" s="76" t="s">
        <v>544</v>
      </c>
      <c r="AF240" s="76" t="s">
        <v>96</v>
      </c>
      <c r="AG240" s="82"/>
      <c r="AH240" s="60"/>
      <c r="AI240" s="75" t="s">
        <v>586</v>
      </c>
      <c r="AJ240" s="6" t="s">
        <v>103</v>
      </c>
      <c r="AK240" s="81">
        <v>0</v>
      </c>
      <c r="AL240" s="205" t="s">
        <v>103</v>
      </c>
      <c r="AM240" s="169"/>
      <c r="AN240" s="6"/>
      <c r="AO240" s="120"/>
    </row>
    <row r="241" spans="1:41">
      <c r="A241" s="75" t="s">
        <v>586</v>
      </c>
      <c r="B241" s="6" t="s">
        <v>93</v>
      </c>
      <c r="C241" s="76">
        <v>240</v>
      </c>
      <c r="D241" s="80" t="s">
        <v>592</v>
      </c>
      <c r="E241" s="6" t="s">
        <v>2136</v>
      </c>
      <c r="F241" s="6" t="str">
        <f t="shared" si="12"/>
        <v>BrokerRM-I-0891-AI25-M19</v>
      </c>
      <c r="G241" s="96" t="s">
        <v>760</v>
      </c>
      <c r="H241" s="103" t="s">
        <v>761</v>
      </c>
      <c r="I241" s="6" t="s">
        <v>584</v>
      </c>
      <c r="J241" s="105">
        <v>46030</v>
      </c>
      <c r="K241" s="96" t="s">
        <v>1225</v>
      </c>
      <c r="L241" s="85">
        <v>1298435246</v>
      </c>
      <c r="M241" s="85" t="s">
        <v>25</v>
      </c>
      <c r="N241" s="85" t="s">
        <v>116</v>
      </c>
      <c r="O241" s="71">
        <v>0</v>
      </c>
      <c r="P241" s="71">
        <v>0</v>
      </c>
      <c r="Q241" s="79">
        <v>800</v>
      </c>
      <c r="R241" s="79">
        <v>128</v>
      </c>
      <c r="S241" s="71">
        <v>0</v>
      </c>
      <c r="T241" s="79">
        <v>928</v>
      </c>
      <c r="U241" s="80" t="s">
        <v>24</v>
      </c>
      <c r="V241" s="84">
        <f t="shared" si="13"/>
        <v>52.73026876527075</v>
      </c>
      <c r="W241" s="106">
        <v>45986</v>
      </c>
      <c r="X241" s="85" t="s">
        <v>1224</v>
      </c>
      <c r="Y241" s="85" t="s">
        <v>129</v>
      </c>
      <c r="Z241" s="85" t="s">
        <v>121</v>
      </c>
      <c r="AA241" s="85" t="s">
        <v>122</v>
      </c>
      <c r="AB241" s="76" t="s">
        <v>539</v>
      </c>
      <c r="AC241" s="76" t="s">
        <v>540</v>
      </c>
      <c r="AD241" s="76" t="s">
        <v>25</v>
      </c>
      <c r="AE241" s="76" t="s">
        <v>544</v>
      </c>
      <c r="AF241" s="76" t="s">
        <v>96</v>
      </c>
      <c r="AG241" s="82"/>
      <c r="AH241" s="60"/>
      <c r="AI241" s="75" t="s">
        <v>586</v>
      </c>
      <c r="AJ241" s="6" t="s">
        <v>103</v>
      </c>
      <c r="AK241" s="81">
        <v>0</v>
      </c>
      <c r="AL241" s="205" t="s">
        <v>103</v>
      </c>
      <c r="AM241" s="169"/>
      <c r="AN241" s="6"/>
      <c r="AO241" s="120"/>
    </row>
    <row r="242" spans="1:41">
      <c r="A242" s="75" t="s">
        <v>586</v>
      </c>
      <c r="B242" s="6" t="s">
        <v>93</v>
      </c>
      <c r="C242" s="76">
        <v>241</v>
      </c>
      <c r="D242" s="80" t="s">
        <v>592</v>
      </c>
      <c r="E242" s="6" t="s">
        <v>2136</v>
      </c>
      <c r="F242" s="6" t="str">
        <f t="shared" si="12"/>
        <v>BrokerRM-I-0981-AI25-M19</v>
      </c>
      <c r="G242" s="96" t="s">
        <v>762</v>
      </c>
      <c r="H242" s="103" t="s">
        <v>763</v>
      </c>
      <c r="I242" s="6" t="s">
        <v>584</v>
      </c>
      <c r="J242" s="105">
        <v>46031</v>
      </c>
      <c r="K242" s="96" t="s">
        <v>1226</v>
      </c>
      <c r="L242" s="85">
        <v>7154787614</v>
      </c>
      <c r="M242" s="85" t="s">
        <v>25</v>
      </c>
      <c r="N242" s="85" t="s">
        <v>116</v>
      </c>
      <c r="O242" s="71">
        <v>0</v>
      </c>
      <c r="P242" s="71">
        <v>0</v>
      </c>
      <c r="Q242" s="79">
        <v>6727.07</v>
      </c>
      <c r="R242" s="79">
        <v>1076.3312000000001</v>
      </c>
      <c r="S242" s="71">
        <v>0</v>
      </c>
      <c r="T242" s="79">
        <v>7803.4012000000002</v>
      </c>
      <c r="U242" s="80" t="s">
        <v>24</v>
      </c>
      <c r="V242" s="84">
        <f t="shared" si="13"/>
        <v>443.40026137848741</v>
      </c>
      <c r="W242" s="106">
        <v>46021</v>
      </c>
      <c r="X242" s="85" t="s">
        <v>1176</v>
      </c>
      <c r="Y242" s="85" t="s">
        <v>129</v>
      </c>
      <c r="Z242" s="85" t="s">
        <v>121</v>
      </c>
      <c r="AA242" s="85" t="s">
        <v>122</v>
      </c>
      <c r="AB242" s="76" t="s">
        <v>539</v>
      </c>
      <c r="AC242" s="76" t="s">
        <v>540</v>
      </c>
      <c r="AD242" s="76" t="s">
        <v>25</v>
      </c>
      <c r="AE242" s="76" t="s">
        <v>544</v>
      </c>
      <c r="AF242" s="76" t="s">
        <v>96</v>
      </c>
      <c r="AG242" s="82"/>
      <c r="AH242" s="60"/>
      <c r="AI242" s="75" t="s">
        <v>586</v>
      </c>
      <c r="AJ242" s="6" t="s">
        <v>103</v>
      </c>
      <c r="AK242" s="81">
        <v>0</v>
      </c>
      <c r="AL242" s="205" t="s">
        <v>103</v>
      </c>
      <c r="AM242" s="169"/>
      <c r="AN242" s="6"/>
      <c r="AO242" s="120"/>
    </row>
    <row r="243" spans="1:41">
      <c r="A243" s="75" t="s">
        <v>586</v>
      </c>
      <c r="B243" s="6" t="s">
        <v>93</v>
      </c>
      <c r="C243" s="76">
        <v>242</v>
      </c>
      <c r="D243" s="80" t="s">
        <v>592</v>
      </c>
      <c r="E243" s="6" t="s">
        <v>2136</v>
      </c>
      <c r="F243" s="6" t="str">
        <f t="shared" si="12"/>
        <v>BrokerRM-I-0982-AI25-M19</v>
      </c>
      <c r="G243" s="96" t="s">
        <v>764</v>
      </c>
      <c r="H243" s="103" t="s">
        <v>765</v>
      </c>
      <c r="I243" s="6" t="s">
        <v>584</v>
      </c>
      <c r="J243" s="105">
        <v>46031</v>
      </c>
      <c r="K243" s="96" t="s">
        <v>1227</v>
      </c>
      <c r="L243" s="85">
        <v>2470338371</v>
      </c>
      <c r="M243" s="85" t="s">
        <v>25</v>
      </c>
      <c r="N243" s="85" t="s">
        <v>116</v>
      </c>
      <c r="O243" s="71">
        <v>0</v>
      </c>
      <c r="P243" s="71">
        <v>0</v>
      </c>
      <c r="Q243" s="79">
        <v>6730.34</v>
      </c>
      <c r="R243" s="79">
        <v>1076.8543999999999</v>
      </c>
      <c r="S243" s="71">
        <v>0</v>
      </c>
      <c r="T243" s="79">
        <v>7807.1944000000003</v>
      </c>
      <c r="U243" s="80" t="s">
        <v>24</v>
      </c>
      <c r="V243" s="84">
        <f t="shared" si="13"/>
        <v>443.61579635206544</v>
      </c>
      <c r="W243" s="106">
        <v>46021</v>
      </c>
      <c r="X243" s="85" t="s">
        <v>1176</v>
      </c>
      <c r="Y243" s="85" t="s">
        <v>129</v>
      </c>
      <c r="Z243" s="85" t="s">
        <v>121</v>
      </c>
      <c r="AA243" s="85" t="s">
        <v>122</v>
      </c>
      <c r="AB243" s="76" t="s">
        <v>539</v>
      </c>
      <c r="AC243" s="76" t="s">
        <v>540</v>
      </c>
      <c r="AD243" s="76" t="s">
        <v>25</v>
      </c>
      <c r="AE243" s="76" t="s">
        <v>544</v>
      </c>
      <c r="AF243" s="76" t="s">
        <v>96</v>
      </c>
      <c r="AG243" s="82"/>
      <c r="AH243" s="60"/>
      <c r="AI243" s="75" t="s">
        <v>586</v>
      </c>
      <c r="AJ243" s="6" t="s">
        <v>103</v>
      </c>
      <c r="AK243" s="81">
        <v>0</v>
      </c>
      <c r="AL243" s="205" t="s">
        <v>103</v>
      </c>
      <c r="AM243" s="169"/>
      <c r="AN243" s="6"/>
      <c r="AO243" s="120"/>
    </row>
    <row r="244" spans="1:41">
      <c r="A244" s="75" t="s">
        <v>586</v>
      </c>
      <c r="B244" s="6" t="s">
        <v>93</v>
      </c>
      <c r="C244" s="76">
        <v>243</v>
      </c>
      <c r="D244" s="80" t="s">
        <v>108</v>
      </c>
      <c r="E244" s="6" t="s">
        <v>2135</v>
      </c>
      <c r="F244" s="6" t="str">
        <f t="shared" si="12"/>
        <v>FreightRM-I-0941-AI25-M19</v>
      </c>
      <c r="G244" s="96" t="s">
        <v>766</v>
      </c>
      <c r="H244" s="6" t="s">
        <v>767</v>
      </c>
      <c r="I244" s="6" t="s">
        <v>584</v>
      </c>
      <c r="J244" s="92">
        <v>46038</v>
      </c>
      <c r="K244" s="92" t="s">
        <v>116</v>
      </c>
      <c r="L244" s="80" t="s">
        <v>119</v>
      </c>
      <c r="M244" s="85" t="s">
        <v>25</v>
      </c>
      <c r="N244" s="85" t="s">
        <v>116</v>
      </c>
      <c r="O244" s="71">
        <v>0</v>
      </c>
      <c r="P244" s="71">
        <v>0</v>
      </c>
      <c r="Q244" s="79">
        <v>16847.05</v>
      </c>
      <c r="R244" s="79">
        <v>2695.52</v>
      </c>
      <c r="S244" s="71">
        <v>0</v>
      </c>
      <c r="T244" s="79">
        <v>19542.57</v>
      </c>
      <c r="U244" s="80" t="s">
        <v>24</v>
      </c>
      <c r="V244" s="84">
        <f t="shared" si="13"/>
        <v>1110.4363884311608</v>
      </c>
      <c r="W244" s="74" t="s">
        <v>119</v>
      </c>
      <c r="X244" s="80" t="s">
        <v>120</v>
      </c>
      <c r="Y244" s="80" t="s">
        <v>120</v>
      </c>
      <c r="Z244" s="85" t="s">
        <v>121</v>
      </c>
      <c r="AA244" s="85" t="s">
        <v>122</v>
      </c>
      <c r="AB244" s="76" t="s">
        <v>539</v>
      </c>
      <c r="AC244" s="76" t="s">
        <v>540</v>
      </c>
      <c r="AD244" s="85" t="s">
        <v>25</v>
      </c>
      <c r="AE244" s="76" t="s">
        <v>544</v>
      </c>
      <c r="AF244" s="76" t="s">
        <v>96</v>
      </c>
      <c r="AG244" s="82"/>
      <c r="AH244" s="60"/>
      <c r="AI244" s="75" t="s">
        <v>586</v>
      </c>
      <c r="AJ244" s="6" t="s">
        <v>103</v>
      </c>
      <c r="AK244" s="81">
        <v>0</v>
      </c>
      <c r="AL244" s="205" t="s">
        <v>103</v>
      </c>
      <c r="AM244" s="169"/>
      <c r="AN244" s="6"/>
      <c r="AO244" s="120"/>
    </row>
    <row r="245" spans="1:41">
      <c r="A245" s="75" t="s">
        <v>586</v>
      </c>
      <c r="B245" s="6" t="s">
        <v>93</v>
      </c>
      <c r="C245" s="76">
        <v>244</v>
      </c>
      <c r="D245" s="80" t="s">
        <v>108</v>
      </c>
      <c r="E245" s="6" t="s">
        <v>2135</v>
      </c>
      <c r="F245" s="6" t="str">
        <f t="shared" si="12"/>
        <v>FreightRM-I-0963-AI25-M19</v>
      </c>
      <c r="G245" s="96" t="s">
        <v>768</v>
      </c>
      <c r="H245" s="6" t="s">
        <v>769</v>
      </c>
      <c r="I245" s="6" t="s">
        <v>584</v>
      </c>
      <c r="J245" s="92">
        <v>46038</v>
      </c>
      <c r="K245" s="92" t="s">
        <v>116</v>
      </c>
      <c r="L245" s="80" t="s">
        <v>119</v>
      </c>
      <c r="M245" s="85" t="s">
        <v>25</v>
      </c>
      <c r="N245" s="85" t="s">
        <v>116</v>
      </c>
      <c r="O245" s="71">
        <v>0</v>
      </c>
      <c r="P245" s="71">
        <v>0</v>
      </c>
      <c r="Q245" s="79">
        <v>10944.87</v>
      </c>
      <c r="R245" s="79">
        <v>1751.18</v>
      </c>
      <c r="S245" s="71">
        <v>0</v>
      </c>
      <c r="T245" s="79">
        <v>12696.05</v>
      </c>
      <c r="U245" s="80" t="s">
        <v>24</v>
      </c>
      <c r="V245" s="84">
        <f t="shared" si="13"/>
        <v>721.40746633331435</v>
      </c>
      <c r="W245" s="74" t="s">
        <v>119</v>
      </c>
      <c r="X245" s="80" t="s">
        <v>120</v>
      </c>
      <c r="Y245" s="80" t="s">
        <v>120</v>
      </c>
      <c r="Z245" s="85" t="s">
        <v>121</v>
      </c>
      <c r="AA245" s="85" t="s">
        <v>122</v>
      </c>
      <c r="AB245" s="76" t="s">
        <v>539</v>
      </c>
      <c r="AC245" s="76" t="s">
        <v>540</v>
      </c>
      <c r="AD245" s="85" t="s">
        <v>25</v>
      </c>
      <c r="AE245" s="76" t="s">
        <v>544</v>
      </c>
      <c r="AF245" s="76" t="s">
        <v>96</v>
      </c>
      <c r="AG245" s="82"/>
      <c r="AH245" s="60"/>
      <c r="AI245" s="75" t="s">
        <v>586</v>
      </c>
      <c r="AJ245" s="6" t="s">
        <v>103</v>
      </c>
      <c r="AK245" s="81">
        <v>0</v>
      </c>
      <c r="AL245" s="205" t="s">
        <v>103</v>
      </c>
      <c r="AM245" s="169"/>
      <c r="AN245" s="6"/>
      <c r="AO245" s="120"/>
    </row>
    <row r="246" spans="1:41">
      <c r="A246" s="75" t="s">
        <v>586</v>
      </c>
      <c r="B246" s="6" t="s">
        <v>93</v>
      </c>
      <c r="C246" s="76">
        <v>245</v>
      </c>
      <c r="D246" s="80" t="s">
        <v>108</v>
      </c>
      <c r="E246" s="6" t="s">
        <v>2135</v>
      </c>
      <c r="F246" s="6" t="str">
        <f t="shared" si="12"/>
        <v>FreightFG-I-0401-AE25-M23</v>
      </c>
      <c r="G246" s="96" t="s">
        <v>770</v>
      </c>
      <c r="H246" s="6" t="s">
        <v>771</v>
      </c>
      <c r="I246" s="6" t="s">
        <v>584</v>
      </c>
      <c r="J246" s="92">
        <v>46038</v>
      </c>
      <c r="K246" s="92" t="s">
        <v>116</v>
      </c>
      <c r="L246" s="80">
        <v>1560611021</v>
      </c>
      <c r="M246" s="85" t="s">
        <v>25</v>
      </c>
      <c r="N246" s="85" t="s">
        <v>116</v>
      </c>
      <c r="O246" s="71">
        <v>0</v>
      </c>
      <c r="P246" s="71">
        <v>0</v>
      </c>
      <c r="Q246" s="79">
        <v>17680.669999999998</v>
      </c>
      <c r="R246" s="79">
        <v>675.98</v>
      </c>
      <c r="S246" s="71">
        <v>0</v>
      </c>
      <c r="T246" s="79">
        <v>18356.650000000001</v>
      </c>
      <c r="U246" s="80" t="s">
        <v>24</v>
      </c>
      <c r="V246" s="84">
        <f t="shared" si="13"/>
        <v>1043.0507415194045</v>
      </c>
      <c r="W246" s="74" t="s">
        <v>119</v>
      </c>
      <c r="X246" s="80" t="s">
        <v>122</v>
      </c>
      <c r="Y246" s="80" t="s">
        <v>121</v>
      </c>
      <c r="Z246" s="80" t="s">
        <v>120</v>
      </c>
      <c r="AA246" s="80" t="s">
        <v>120</v>
      </c>
      <c r="AB246" s="76" t="s">
        <v>1118</v>
      </c>
      <c r="AC246" s="76" t="s">
        <v>540</v>
      </c>
      <c r="AD246" s="85" t="s">
        <v>25</v>
      </c>
      <c r="AE246" s="76" t="s">
        <v>544</v>
      </c>
      <c r="AF246" s="76" t="s">
        <v>96</v>
      </c>
      <c r="AG246" s="82"/>
      <c r="AH246" s="60"/>
      <c r="AI246" s="75" t="s">
        <v>586</v>
      </c>
      <c r="AJ246" s="6" t="s">
        <v>103</v>
      </c>
      <c r="AK246" s="81">
        <v>0</v>
      </c>
      <c r="AL246" s="205" t="s">
        <v>103</v>
      </c>
      <c r="AM246" s="169"/>
      <c r="AN246" s="6"/>
      <c r="AO246" s="120"/>
    </row>
    <row r="247" spans="1:41">
      <c r="A247" s="75" t="s">
        <v>586</v>
      </c>
      <c r="B247" s="6" t="s">
        <v>93</v>
      </c>
      <c r="C247" s="76">
        <v>246</v>
      </c>
      <c r="D247" s="80" t="s">
        <v>108</v>
      </c>
      <c r="E247" s="6" t="s">
        <v>2135</v>
      </c>
      <c r="F247" s="6" t="str">
        <f t="shared" si="12"/>
        <v>FreightPAQUETERIA</v>
      </c>
      <c r="G247" s="96" t="s">
        <v>127</v>
      </c>
      <c r="H247" s="6" t="s">
        <v>772</v>
      </c>
      <c r="I247" s="6" t="s">
        <v>584</v>
      </c>
      <c r="J247" s="92">
        <v>46038</v>
      </c>
      <c r="K247" s="92" t="s">
        <v>116</v>
      </c>
      <c r="L247" s="80" t="s">
        <v>119</v>
      </c>
      <c r="M247" s="85" t="s">
        <v>25</v>
      </c>
      <c r="N247" s="85" t="s">
        <v>116</v>
      </c>
      <c r="O247" s="71">
        <v>0</v>
      </c>
      <c r="P247" s="71">
        <v>0</v>
      </c>
      <c r="Q247" s="79">
        <v>26752.63</v>
      </c>
      <c r="R247" s="79">
        <v>1070.0999999999999</v>
      </c>
      <c r="S247" s="71">
        <v>0</v>
      </c>
      <c r="T247" s="79">
        <v>27822.73</v>
      </c>
      <c r="U247" s="80" t="s">
        <v>24</v>
      </c>
      <c r="V247" s="84">
        <f t="shared" si="13"/>
        <v>1580.9267572021138</v>
      </c>
      <c r="W247" s="74" t="s">
        <v>119</v>
      </c>
      <c r="X247" s="80" t="s">
        <v>120</v>
      </c>
      <c r="Y247" s="80" t="s">
        <v>120</v>
      </c>
      <c r="Z247" s="85" t="s">
        <v>121</v>
      </c>
      <c r="AA247" s="85" t="s">
        <v>122</v>
      </c>
      <c r="AB247" s="76" t="s">
        <v>539</v>
      </c>
      <c r="AC247" s="76" t="s">
        <v>540</v>
      </c>
      <c r="AD247" s="85" t="s">
        <v>25</v>
      </c>
      <c r="AE247" s="76" t="s">
        <v>544</v>
      </c>
      <c r="AF247" s="76" t="s">
        <v>96</v>
      </c>
      <c r="AG247" s="82"/>
      <c r="AH247" s="60"/>
      <c r="AI247" s="75" t="s">
        <v>586</v>
      </c>
      <c r="AJ247" s="6" t="s">
        <v>103</v>
      </c>
      <c r="AK247" s="81">
        <v>0</v>
      </c>
      <c r="AL247" s="205" t="s">
        <v>103</v>
      </c>
      <c r="AM247" s="169"/>
      <c r="AN247" s="6"/>
      <c r="AO247" s="120"/>
    </row>
    <row r="248" spans="1:41">
      <c r="A248" s="75" t="s">
        <v>586</v>
      </c>
      <c r="B248" s="6" t="s">
        <v>93</v>
      </c>
      <c r="C248" s="76">
        <v>247</v>
      </c>
      <c r="D248" s="80" t="s">
        <v>108</v>
      </c>
      <c r="E248" s="6" t="s">
        <v>2135</v>
      </c>
      <c r="F248" s="6" t="str">
        <f t="shared" si="12"/>
        <v>FreightRM-I-0942-AI25-M19</v>
      </c>
      <c r="G248" s="96" t="s">
        <v>773</v>
      </c>
      <c r="H248" s="6" t="s">
        <v>774</v>
      </c>
      <c r="I248" s="6" t="s">
        <v>584</v>
      </c>
      <c r="J248" s="92">
        <v>46038</v>
      </c>
      <c r="K248" s="92" t="s">
        <v>116</v>
      </c>
      <c r="L248" s="80" t="s">
        <v>119</v>
      </c>
      <c r="M248" s="85" t="s">
        <v>25</v>
      </c>
      <c r="N248" s="85" t="s">
        <v>116</v>
      </c>
      <c r="O248" s="71">
        <v>0</v>
      </c>
      <c r="P248" s="71">
        <v>0</v>
      </c>
      <c r="Q248" s="79">
        <v>78201.149999999994</v>
      </c>
      <c r="R248" s="79">
        <v>3128.05</v>
      </c>
      <c r="S248" s="71">
        <v>0</v>
      </c>
      <c r="T248" s="79">
        <v>81329.2</v>
      </c>
      <c r="U248" s="80" t="s">
        <v>24</v>
      </c>
      <c r="V248" s="84">
        <f t="shared" si="13"/>
        <v>4621.2398431729071</v>
      </c>
      <c r="W248" s="74" t="s">
        <v>119</v>
      </c>
      <c r="X248" s="80" t="s">
        <v>120</v>
      </c>
      <c r="Y248" s="80" t="s">
        <v>120</v>
      </c>
      <c r="Z248" s="85" t="s">
        <v>121</v>
      </c>
      <c r="AA248" s="85" t="s">
        <v>122</v>
      </c>
      <c r="AB248" s="76" t="s">
        <v>539</v>
      </c>
      <c r="AC248" s="76" t="s">
        <v>540</v>
      </c>
      <c r="AD248" s="85" t="s">
        <v>25</v>
      </c>
      <c r="AE248" s="76" t="s">
        <v>544</v>
      </c>
      <c r="AF248" s="76" t="s">
        <v>96</v>
      </c>
      <c r="AG248" s="82"/>
      <c r="AH248" s="60"/>
      <c r="AI248" s="75" t="s">
        <v>586</v>
      </c>
      <c r="AJ248" s="6" t="s">
        <v>103</v>
      </c>
      <c r="AK248" s="81">
        <v>0</v>
      </c>
      <c r="AL248" s="205" t="s">
        <v>103</v>
      </c>
      <c r="AM248" s="169"/>
      <c r="AN248" s="6"/>
      <c r="AO248" s="120"/>
    </row>
    <row r="249" spans="1:41">
      <c r="A249" s="75" t="s">
        <v>586</v>
      </c>
      <c r="B249" s="6" t="s">
        <v>93</v>
      </c>
      <c r="C249" s="76">
        <v>248</v>
      </c>
      <c r="D249" s="80" t="s">
        <v>108</v>
      </c>
      <c r="E249" s="6" t="s">
        <v>2135</v>
      </c>
      <c r="F249" s="6" t="str">
        <f t="shared" si="12"/>
        <v>FreightRM-I-0998-AI26-M19</v>
      </c>
      <c r="G249" s="96" t="s">
        <v>775</v>
      </c>
      <c r="H249" s="6" t="s">
        <v>776</v>
      </c>
      <c r="I249" s="6" t="s">
        <v>584</v>
      </c>
      <c r="J249" s="92">
        <v>46038</v>
      </c>
      <c r="K249" s="92" t="s">
        <v>116</v>
      </c>
      <c r="L249" s="80" t="s">
        <v>119</v>
      </c>
      <c r="M249" s="85" t="s">
        <v>25</v>
      </c>
      <c r="N249" s="85" t="s">
        <v>116</v>
      </c>
      <c r="O249" s="71">
        <v>0</v>
      </c>
      <c r="P249" s="71">
        <v>0</v>
      </c>
      <c r="Q249" s="79">
        <v>67107.75</v>
      </c>
      <c r="R249" s="79">
        <v>2684.32</v>
      </c>
      <c r="S249" s="71">
        <v>0</v>
      </c>
      <c r="T249" s="79">
        <v>69792.070000000007</v>
      </c>
      <c r="U249" s="80" t="s">
        <v>24</v>
      </c>
      <c r="V249" s="84">
        <f t="shared" si="13"/>
        <v>3965.6838456730497</v>
      </c>
      <c r="W249" s="74" t="s">
        <v>119</v>
      </c>
      <c r="X249" s="80" t="s">
        <v>120</v>
      </c>
      <c r="Y249" s="80" t="s">
        <v>120</v>
      </c>
      <c r="Z249" s="85" t="s">
        <v>121</v>
      </c>
      <c r="AA249" s="85" t="s">
        <v>122</v>
      </c>
      <c r="AB249" s="76" t="s">
        <v>539</v>
      </c>
      <c r="AC249" s="76" t="s">
        <v>540</v>
      </c>
      <c r="AD249" s="85" t="s">
        <v>25</v>
      </c>
      <c r="AE249" s="76" t="s">
        <v>544</v>
      </c>
      <c r="AF249" s="76" t="s">
        <v>96</v>
      </c>
      <c r="AG249" s="82"/>
      <c r="AH249" s="60"/>
      <c r="AI249" s="75" t="s">
        <v>586</v>
      </c>
      <c r="AJ249" s="6" t="s">
        <v>103</v>
      </c>
      <c r="AK249" s="81">
        <v>0</v>
      </c>
      <c r="AL249" s="205" t="s">
        <v>103</v>
      </c>
      <c r="AM249" s="169"/>
      <c r="AN249" s="6"/>
      <c r="AO249" s="120"/>
    </row>
    <row r="250" spans="1:41">
      <c r="A250" s="75" t="s">
        <v>586</v>
      </c>
      <c r="B250" s="6" t="s">
        <v>93</v>
      </c>
      <c r="C250" s="76">
        <v>249</v>
      </c>
      <c r="D250" s="80" t="s">
        <v>108</v>
      </c>
      <c r="E250" s="6" t="s">
        <v>2135</v>
      </c>
      <c r="F250" s="6" t="str">
        <f t="shared" si="12"/>
        <v>FreightFG-I-0421-AE26-M46</v>
      </c>
      <c r="G250" s="96" t="s">
        <v>777</v>
      </c>
      <c r="H250" s="6" t="s">
        <v>778</v>
      </c>
      <c r="I250" s="6" t="s">
        <v>584</v>
      </c>
      <c r="J250" s="92">
        <v>46037</v>
      </c>
      <c r="K250" s="92" t="s">
        <v>116</v>
      </c>
      <c r="L250" s="80" t="s">
        <v>119</v>
      </c>
      <c r="M250" s="80" t="s">
        <v>28</v>
      </c>
      <c r="N250" s="85" t="s">
        <v>116</v>
      </c>
      <c r="O250" s="71">
        <v>0</v>
      </c>
      <c r="P250" s="71">
        <v>0</v>
      </c>
      <c r="Q250" s="79">
        <v>64476.69</v>
      </c>
      <c r="R250" s="79">
        <v>2482.7800000000002</v>
      </c>
      <c r="S250" s="71">
        <v>0</v>
      </c>
      <c r="T250" s="79">
        <v>66959.47</v>
      </c>
      <c r="U250" s="80" t="s">
        <v>24</v>
      </c>
      <c r="V250" s="84">
        <f t="shared" si="13"/>
        <v>3804.7315188362977</v>
      </c>
      <c r="W250" s="74" t="s">
        <v>119</v>
      </c>
      <c r="X250" s="80" t="s">
        <v>122</v>
      </c>
      <c r="Y250" s="80" t="s">
        <v>121</v>
      </c>
      <c r="Z250" s="80" t="s">
        <v>120</v>
      </c>
      <c r="AA250" s="80" t="s">
        <v>120</v>
      </c>
      <c r="AB250" s="76" t="s">
        <v>1106</v>
      </c>
      <c r="AC250" s="76" t="s">
        <v>541</v>
      </c>
      <c r="AD250" s="80" t="s">
        <v>28</v>
      </c>
      <c r="AE250" s="76" t="s">
        <v>545</v>
      </c>
      <c r="AF250" s="76" t="s">
        <v>96</v>
      </c>
      <c r="AG250" s="82"/>
      <c r="AH250" s="60"/>
      <c r="AI250" s="75" t="s">
        <v>586</v>
      </c>
      <c r="AJ250" s="6" t="s">
        <v>103</v>
      </c>
      <c r="AK250" s="81">
        <v>0</v>
      </c>
      <c r="AL250" s="205" t="s">
        <v>103</v>
      </c>
      <c r="AM250" s="169"/>
      <c r="AN250" s="6"/>
      <c r="AO250" s="120"/>
    </row>
    <row r="251" spans="1:41">
      <c r="A251" s="75" t="s">
        <v>586</v>
      </c>
      <c r="B251" s="6" t="s">
        <v>93</v>
      </c>
      <c r="C251" s="76">
        <v>250</v>
      </c>
      <c r="D251" s="80" t="s">
        <v>108</v>
      </c>
      <c r="E251" s="6" t="s">
        <v>2135</v>
      </c>
      <c r="F251" s="6" t="str">
        <f t="shared" si="12"/>
        <v>FreightRM-I-1000-AI26-M19</v>
      </c>
      <c r="G251" s="96" t="s">
        <v>779</v>
      </c>
      <c r="H251" s="6" t="s">
        <v>780</v>
      </c>
      <c r="I251" s="6" t="s">
        <v>584</v>
      </c>
      <c r="J251" s="92">
        <v>46038</v>
      </c>
      <c r="K251" s="92" t="s">
        <v>116</v>
      </c>
      <c r="L251" s="80" t="s">
        <v>119</v>
      </c>
      <c r="M251" s="85" t="s">
        <v>25</v>
      </c>
      <c r="N251" s="85" t="s">
        <v>116</v>
      </c>
      <c r="O251" s="71">
        <v>0</v>
      </c>
      <c r="P251" s="71">
        <v>0</v>
      </c>
      <c r="Q251" s="79">
        <v>7303.17</v>
      </c>
      <c r="R251" s="79">
        <v>1168.52</v>
      </c>
      <c r="S251" s="71">
        <v>0</v>
      </c>
      <c r="T251" s="79">
        <v>8471.69</v>
      </c>
      <c r="U251" s="80" t="s">
        <v>24</v>
      </c>
      <c r="V251" s="84">
        <f t="shared" si="13"/>
        <v>481.37337348712998</v>
      </c>
      <c r="W251" s="74" t="s">
        <v>119</v>
      </c>
      <c r="X251" s="80" t="s">
        <v>120</v>
      </c>
      <c r="Y251" s="80" t="s">
        <v>120</v>
      </c>
      <c r="Z251" s="85" t="s">
        <v>121</v>
      </c>
      <c r="AA251" s="85" t="s">
        <v>122</v>
      </c>
      <c r="AB251" s="76" t="s">
        <v>539</v>
      </c>
      <c r="AC251" s="76" t="s">
        <v>540</v>
      </c>
      <c r="AD251" s="85" t="s">
        <v>25</v>
      </c>
      <c r="AE251" s="76" t="s">
        <v>544</v>
      </c>
      <c r="AF251" s="76" t="s">
        <v>96</v>
      </c>
      <c r="AG251" s="82"/>
      <c r="AH251" s="60"/>
      <c r="AI251" s="75" t="s">
        <v>586</v>
      </c>
      <c r="AJ251" s="6" t="s">
        <v>103</v>
      </c>
      <c r="AK251" s="81">
        <v>0</v>
      </c>
      <c r="AL251" s="205" t="s">
        <v>103</v>
      </c>
      <c r="AM251" s="169"/>
      <c r="AN251" s="6"/>
      <c r="AO251" s="120"/>
    </row>
    <row r="252" spans="1:41">
      <c r="A252" s="75" t="s">
        <v>586</v>
      </c>
      <c r="B252" s="6" t="s">
        <v>93</v>
      </c>
      <c r="C252" s="76">
        <v>251</v>
      </c>
      <c r="D252" s="80" t="s">
        <v>108</v>
      </c>
      <c r="E252" s="6" t="s">
        <v>2135</v>
      </c>
      <c r="F252" s="6" t="str">
        <f t="shared" si="12"/>
        <v>FreightFG-I-0427-AE26-M19</v>
      </c>
      <c r="G252" s="96" t="s">
        <v>781</v>
      </c>
      <c r="H252" s="6" t="s">
        <v>782</v>
      </c>
      <c r="I252" s="6" t="s">
        <v>584</v>
      </c>
      <c r="J252" s="92">
        <v>46038</v>
      </c>
      <c r="K252" s="92" t="s">
        <v>116</v>
      </c>
      <c r="L252" s="80">
        <v>2389993896</v>
      </c>
      <c r="M252" s="80" t="s">
        <v>28</v>
      </c>
      <c r="N252" s="85" t="s">
        <v>116</v>
      </c>
      <c r="O252" s="71">
        <v>0</v>
      </c>
      <c r="P252" s="71">
        <v>0</v>
      </c>
      <c r="Q252" s="79">
        <v>1191.0999999999999</v>
      </c>
      <c r="R252" s="79">
        <v>47.65</v>
      </c>
      <c r="S252" s="71">
        <v>0</v>
      </c>
      <c r="T252" s="79">
        <v>1238.75</v>
      </c>
      <c r="U252" s="80" t="s">
        <v>24</v>
      </c>
      <c r="V252" s="84">
        <f t="shared" si="13"/>
        <v>70.387522018296494</v>
      </c>
      <c r="W252" s="74" t="s">
        <v>119</v>
      </c>
      <c r="X252" s="80" t="s">
        <v>122</v>
      </c>
      <c r="Y252" s="80" t="s">
        <v>121</v>
      </c>
      <c r="Z252" s="80" t="s">
        <v>120</v>
      </c>
      <c r="AA252" s="80" t="s">
        <v>120</v>
      </c>
      <c r="AB252" s="76" t="s">
        <v>539</v>
      </c>
      <c r="AC252" s="76" t="s">
        <v>541</v>
      </c>
      <c r="AD252" s="80" t="s">
        <v>28</v>
      </c>
      <c r="AE252" s="76" t="s">
        <v>545</v>
      </c>
      <c r="AF252" s="76" t="s">
        <v>96</v>
      </c>
      <c r="AG252" s="82"/>
      <c r="AH252" s="60"/>
      <c r="AI252" s="75" t="s">
        <v>586</v>
      </c>
      <c r="AJ252" s="6" t="s">
        <v>103</v>
      </c>
      <c r="AK252" s="81">
        <v>0</v>
      </c>
      <c r="AL252" s="205" t="s">
        <v>103</v>
      </c>
      <c r="AM252" s="169"/>
      <c r="AN252" s="6"/>
      <c r="AO252" s="120"/>
    </row>
    <row r="253" spans="1:41">
      <c r="A253" s="75" t="s">
        <v>586</v>
      </c>
      <c r="B253" s="6" t="s">
        <v>93</v>
      </c>
      <c r="C253" s="76">
        <v>252</v>
      </c>
      <c r="D253" s="76" t="s">
        <v>98</v>
      </c>
      <c r="E253" s="6" t="s">
        <v>2136</v>
      </c>
      <c r="F253" s="6" t="str">
        <f t="shared" si="12"/>
        <v>BrokerRM-M-497-S125-M19-B</v>
      </c>
      <c r="G253" s="97" t="s">
        <v>783</v>
      </c>
      <c r="H253" s="95" t="s">
        <v>784</v>
      </c>
      <c r="I253" s="6" t="s">
        <v>584</v>
      </c>
      <c r="J253" s="92">
        <v>46027</v>
      </c>
      <c r="K253" s="96" t="s">
        <v>1228</v>
      </c>
      <c r="L253" s="80" t="s">
        <v>1229</v>
      </c>
      <c r="M253" s="80" t="s">
        <v>117</v>
      </c>
      <c r="N253" s="6" t="s">
        <v>1230</v>
      </c>
      <c r="O253" s="71">
        <v>0</v>
      </c>
      <c r="P253" s="71">
        <v>9559.81</v>
      </c>
      <c r="Q253" s="79">
        <v>2533.7800000000002</v>
      </c>
      <c r="R253" s="79">
        <v>405.4</v>
      </c>
      <c r="S253" s="71">
        <v>0</v>
      </c>
      <c r="T253" s="79">
        <v>12498.99</v>
      </c>
      <c r="U253" s="87" t="s">
        <v>24</v>
      </c>
      <c r="V253" s="84">
        <f t="shared" si="13"/>
        <v>710.21023921813742</v>
      </c>
      <c r="W253" s="86">
        <v>46006</v>
      </c>
      <c r="X253" s="80" t="s">
        <v>1231</v>
      </c>
      <c r="Y253" s="80" t="s">
        <v>536</v>
      </c>
      <c r="Z253" s="80" t="s">
        <v>537</v>
      </c>
      <c r="AA253" s="6" t="s">
        <v>1232</v>
      </c>
      <c r="AB253" s="76" t="s">
        <v>539</v>
      </c>
      <c r="AC253" s="76" t="s">
        <v>540</v>
      </c>
      <c r="AD253" s="76" t="s">
        <v>174</v>
      </c>
      <c r="AE253" s="76" t="s">
        <v>546</v>
      </c>
      <c r="AF253" s="76" t="s">
        <v>96</v>
      </c>
      <c r="AG253" s="75"/>
      <c r="AH253" s="60"/>
      <c r="AI253" s="75" t="s">
        <v>586</v>
      </c>
      <c r="AJ253" s="6" t="s">
        <v>103</v>
      </c>
      <c r="AK253" s="81">
        <v>0</v>
      </c>
      <c r="AL253" s="205" t="s">
        <v>103</v>
      </c>
      <c r="AM253" s="169"/>
      <c r="AN253" s="6"/>
      <c r="AO253" s="120"/>
    </row>
    <row r="254" spans="1:41">
      <c r="A254" s="75" t="s">
        <v>586</v>
      </c>
      <c r="B254" s="6" t="s">
        <v>93</v>
      </c>
      <c r="C254" s="76">
        <v>253</v>
      </c>
      <c r="D254" s="76" t="s">
        <v>98</v>
      </c>
      <c r="E254" s="6" t="s">
        <v>2136</v>
      </c>
      <c r="F254" s="6" t="str">
        <f t="shared" si="12"/>
        <v>BrokerRM-M-203-S125-M19-L-B</v>
      </c>
      <c r="G254" s="97" t="s">
        <v>785</v>
      </c>
      <c r="H254" s="95" t="s">
        <v>786</v>
      </c>
      <c r="I254" s="6" t="s">
        <v>584</v>
      </c>
      <c r="J254" s="92">
        <v>46027</v>
      </c>
      <c r="K254" s="96" t="s">
        <v>1233</v>
      </c>
      <c r="L254" s="80">
        <v>721106950</v>
      </c>
      <c r="M254" s="80" t="s">
        <v>117</v>
      </c>
      <c r="N254" s="6" t="s">
        <v>1234</v>
      </c>
      <c r="O254" s="71">
        <v>781</v>
      </c>
      <c r="P254" s="71">
        <v>3300.2</v>
      </c>
      <c r="Q254" s="79">
        <v>2536.65</v>
      </c>
      <c r="R254" s="79">
        <v>405.86</v>
      </c>
      <c r="S254" s="71">
        <v>0</v>
      </c>
      <c r="T254" s="79">
        <v>7023.71</v>
      </c>
      <c r="U254" s="87" t="s">
        <v>24</v>
      </c>
      <c r="V254" s="84">
        <f t="shared" si="13"/>
        <v>399.09710779021538</v>
      </c>
      <c r="W254" s="86">
        <v>46002</v>
      </c>
      <c r="X254" s="85" t="s">
        <v>535</v>
      </c>
      <c r="Y254" s="80" t="s">
        <v>536</v>
      </c>
      <c r="Z254" s="80" t="s">
        <v>537</v>
      </c>
      <c r="AA254" s="85" t="s">
        <v>1235</v>
      </c>
      <c r="AB254" s="76" t="s">
        <v>539</v>
      </c>
      <c r="AC254" s="76" t="s">
        <v>540</v>
      </c>
      <c r="AD254" s="76" t="s">
        <v>174</v>
      </c>
      <c r="AE254" s="76" t="s">
        <v>546</v>
      </c>
      <c r="AF254" s="76" t="s">
        <v>96</v>
      </c>
      <c r="AG254" s="75"/>
      <c r="AH254" s="60"/>
      <c r="AI254" s="75" t="s">
        <v>586</v>
      </c>
      <c r="AJ254" s="6" t="s">
        <v>103</v>
      </c>
      <c r="AK254" s="81">
        <v>0</v>
      </c>
      <c r="AL254" s="205" t="s">
        <v>103</v>
      </c>
      <c r="AM254" s="169"/>
      <c r="AN254" s="6"/>
      <c r="AO254" s="120"/>
    </row>
    <row r="255" spans="1:41">
      <c r="A255" s="75" t="s">
        <v>586</v>
      </c>
      <c r="B255" s="6" t="s">
        <v>93</v>
      </c>
      <c r="C255" s="76">
        <v>254</v>
      </c>
      <c r="D255" s="76" t="s">
        <v>98</v>
      </c>
      <c r="E255" s="6" t="s">
        <v>2136</v>
      </c>
      <c r="F255" s="6" t="str">
        <f t="shared" si="12"/>
        <v>BrokerRM-M-213-S125-M19-L-B</v>
      </c>
      <c r="G255" s="96" t="s">
        <v>787</v>
      </c>
      <c r="H255" s="95" t="s">
        <v>788</v>
      </c>
      <c r="I255" s="6" t="s">
        <v>584</v>
      </c>
      <c r="J255" s="92">
        <v>46027</v>
      </c>
      <c r="K255" s="96" t="s">
        <v>1236</v>
      </c>
      <c r="L255" s="77" t="s">
        <v>1237</v>
      </c>
      <c r="M255" s="80" t="s">
        <v>117</v>
      </c>
      <c r="N255" s="6" t="s">
        <v>1238</v>
      </c>
      <c r="O255" s="71">
        <v>0</v>
      </c>
      <c r="P255" s="71">
        <v>3300.2</v>
      </c>
      <c r="Q255" s="79">
        <v>2533.7800000000002</v>
      </c>
      <c r="R255" s="79">
        <v>405.4</v>
      </c>
      <c r="S255" s="71">
        <v>0</v>
      </c>
      <c r="T255" s="79">
        <v>6239.38</v>
      </c>
      <c r="U255" s="87" t="s">
        <v>24</v>
      </c>
      <c r="V255" s="84">
        <f t="shared" si="13"/>
        <v>354.53037104380928</v>
      </c>
      <c r="W255" s="86">
        <v>46009</v>
      </c>
      <c r="X255" s="85" t="s">
        <v>535</v>
      </c>
      <c r="Y255" s="6" t="s">
        <v>536</v>
      </c>
      <c r="Z255" s="80" t="s">
        <v>537</v>
      </c>
      <c r="AA255" s="85" t="s">
        <v>538</v>
      </c>
      <c r="AB255" s="76" t="s">
        <v>539</v>
      </c>
      <c r="AC255" s="76" t="s">
        <v>540</v>
      </c>
      <c r="AD255" s="76" t="s">
        <v>174</v>
      </c>
      <c r="AE255" s="76" t="s">
        <v>546</v>
      </c>
      <c r="AF255" s="76" t="s">
        <v>96</v>
      </c>
      <c r="AG255" s="75"/>
      <c r="AH255" s="60"/>
      <c r="AI255" s="75" t="s">
        <v>586</v>
      </c>
      <c r="AJ255" s="6" t="s">
        <v>103</v>
      </c>
      <c r="AK255" s="81">
        <v>0</v>
      </c>
      <c r="AL255" s="205" t="s">
        <v>103</v>
      </c>
      <c r="AM255" s="169"/>
      <c r="AN255" s="6"/>
      <c r="AO255" s="120"/>
    </row>
    <row r="256" spans="1:41">
      <c r="A256" s="75" t="s">
        <v>586</v>
      </c>
      <c r="B256" s="6" t="s">
        <v>93</v>
      </c>
      <c r="C256" s="76">
        <v>255</v>
      </c>
      <c r="D256" s="76" t="s">
        <v>98</v>
      </c>
      <c r="E256" s="6" t="s">
        <v>2136</v>
      </c>
      <c r="F256" s="6" t="str">
        <f t="shared" si="12"/>
        <v>BrokerRM-M-506-S125-M19-B</v>
      </c>
      <c r="G256" s="97" t="s">
        <v>789</v>
      </c>
      <c r="H256" s="95" t="s">
        <v>790</v>
      </c>
      <c r="I256" s="6" t="s">
        <v>584</v>
      </c>
      <c r="J256" s="92">
        <v>46027</v>
      </c>
      <c r="K256" s="96" t="s">
        <v>1239</v>
      </c>
      <c r="L256" s="77" t="s">
        <v>1240</v>
      </c>
      <c r="M256" s="80" t="s">
        <v>117</v>
      </c>
      <c r="N256" s="6" t="s">
        <v>1241</v>
      </c>
      <c r="O256" s="71">
        <v>0</v>
      </c>
      <c r="P256" s="71">
        <v>10097.120000000001</v>
      </c>
      <c r="Q256" s="79">
        <v>2630.03</v>
      </c>
      <c r="R256" s="79">
        <v>420.8</v>
      </c>
      <c r="S256" s="71">
        <v>0</v>
      </c>
      <c r="T256" s="79">
        <v>13147.95</v>
      </c>
      <c r="U256" s="87" t="s">
        <v>24</v>
      </c>
      <c r="V256" s="84">
        <f t="shared" si="13"/>
        <v>747.08506165123026</v>
      </c>
      <c r="W256" s="86">
        <v>46006</v>
      </c>
      <c r="X256" s="85" t="s">
        <v>1231</v>
      </c>
      <c r="Y256" s="6" t="s">
        <v>536</v>
      </c>
      <c r="Z256" s="80" t="s">
        <v>537</v>
      </c>
      <c r="AA256" s="85" t="s">
        <v>1232</v>
      </c>
      <c r="AB256" s="76" t="s">
        <v>539</v>
      </c>
      <c r="AC256" s="76" t="s">
        <v>540</v>
      </c>
      <c r="AD256" s="76" t="s">
        <v>174</v>
      </c>
      <c r="AE256" s="76" t="s">
        <v>546</v>
      </c>
      <c r="AF256" s="76" t="s">
        <v>96</v>
      </c>
      <c r="AG256" s="75"/>
      <c r="AH256" s="60"/>
      <c r="AI256" s="75" t="s">
        <v>586</v>
      </c>
      <c r="AJ256" s="6" t="s">
        <v>103</v>
      </c>
      <c r="AK256" s="81">
        <v>0</v>
      </c>
      <c r="AL256" s="205" t="s">
        <v>103</v>
      </c>
      <c r="AM256" s="169"/>
      <c r="AN256" s="6"/>
      <c r="AO256" s="120"/>
    </row>
    <row r="257" spans="1:41">
      <c r="A257" s="75" t="s">
        <v>586</v>
      </c>
      <c r="B257" s="6" t="s">
        <v>93</v>
      </c>
      <c r="C257" s="76">
        <v>256</v>
      </c>
      <c r="D257" s="76" t="s">
        <v>98</v>
      </c>
      <c r="E257" s="6" t="s">
        <v>2136</v>
      </c>
      <c r="F257" s="6" t="str">
        <f t="shared" si="12"/>
        <v>BrokerRM-M-506-S125-M19-B</v>
      </c>
      <c r="G257" s="97" t="s">
        <v>789</v>
      </c>
      <c r="H257" s="95" t="s">
        <v>791</v>
      </c>
      <c r="I257" s="6" t="s">
        <v>584</v>
      </c>
      <c r="J257" s="92">
        <v>46027</v>
      </c>
      <c r="K257" s="96" t="s">
        <v>1242</v>
      </c>
      <c r="L257" s="77" t="s">
        <v>1243</v>
      </c>
      <c r="M257" s="80" t="s">
        <v>117</v>
      </c>
      <c r="N257" s="6" t="s">
        <v>1244</v>
      </c>
      <c r="O257" s="71">
        <v>781</v>
      </c>
      <c r="P257" s="71">
        <v>10096.68</v>
      </c>
      <c r="Q257" s="79">
        <v>2536.65</v>
      </c>
      <c r="R257" s="79">
        <v>405.86</v>
      </c>
      <c r="S257" s="71">
        <v>0</v>
      </c>
      <c r="T257" s="79">
        <v>13820.19</v>
      </c>
      <c r="U257" s="87" t="s">
        <v>24</v>
      </c>
      <c r="V257" s="84">
        <f t="shared" si="13"/>
        <v>785.28268651627934</v>
      </c>
      <c r="W257" s="86">
        <v>46000</v>
      </c>
      <c r="X257" s="85" t="s">
        <v>1231</v>
      </c>
      <c r="Y257" s="6" t="s">
        <v>536</v>
      </c>
      <c r="Z257" s="80" t="s">
        <v>537</v>
      </c>
      <c r="AA257" s="85" t="s">
        <v>1232</v>
      </c>
      <c r="AB257" s="76" t="s">
        <v>539</v>
      </c>
      <c r="AC257" s="76" t="s">
        <v>540</v>
      </c>
      <c r="AD257" s="76" t="s">
        <v>174</v>
      </c>
      <c r="AE257" s="76" t="s">
        <v>546</v>
      </c>
      <c r="AF257" s="76" t="s">
        <v>96</v>
      </c>
      <c r="AG257" s="82"/>
      <c r="AH257" s="60"/>
      <c r="AI257" s="75" t="s">
        <v>586</v>
      </c>
      <c r="AJ257" s="6" t="s">
        <v>103</v>
      </c>
      <c r="AK257" s="81">
        <v>0</v>
      </c>
      <c r="AL257" s="205" t="s">
        <v>103</v>
      </c>
      <c r="AM257" s="169"/>
      <c r="AN257" s="6"/>
      <c r="AO257" s="120"/>
    </row>
    <row r="258" spans="1:41">
      <c r="A258" s="75" t="s">
        <v>586</v>
      </c>
      <c r="B258" s="6" t="s">
        <v>93</v>
      </c>
      <c r="C258" s="76">
        <v>257</v>
      </c>
      <c r="D258" s="76" t="s">
        <v>98</v>
      </c>
      <c r="E258" s="6" t="s">
        <v>2136</v>
      </c>
      <c r="F258" s="6" t="str">
        <f t="shared" si="12"/>
        <v>BrokerRM-M-518-SI25-M19-B</v>
      </c>
      <c r="G258" s="97" t="s">
        <v>792</v>
      </c>
      <c r="H258" s="95" t="s">
        <v>793</v>
      </c>
      <c r="I258" s="6" t="s">
        <v>584</v>
      </c>
      <c r="J258" s="92">
        <v>46027</v>
      </c>
      <c r="K258" s="97" t="s">
        <v>1245</v>
      </c>
      <c r="L258" s="77" t="s">
        <v>295</v>
      </c>
      <c r="M258" s="80" t="s">
        <v>117</v>
      </c>
      <c r="N258" s="6" t="s">
        <v>1246</v>
      </c>
      <c r="O258" s="71">
        <v>0</v>
      </c>
      <c r="P258" s="71">
        <v>10096.68</v>
      </c>
      <c r="Q258" s="79">
        <v>3514.28</v>
      </c>
      <c r="R258" s="79">
        <v>562.28</v>
      </c>
      <c r="S258" s="71">
        <v>0</v>
      </c>
      <c r="T258" s="79">
        <v>14173.24</v>
      </c>
      <c r="U258" s="87" t="s">
        <v>24</v>
      </c>
      <c r="V258" s="84">
        <f t="shared" si="13"/>
        <v>805.34348542530824</v>
      </c>
      <c r="W258" s="86">
        <v>46003</v>
      </c>
      <c r="X258" s="80" t="s">
        <v>1247</v>
      </c>
      <c r="Y258" s="80" t="s">
        <v>1248</v>
      </c>
      <c r="Z258" s="80" t="s">
        <v>537</v>
      </c>
      <c r="AA258" s="80" t="s">
        <v>1249</v>
      </c>
      <c r="AB258" s="76" t="s">
        <v>539</v>
      </c>
      <c r="AC258" s="76" t="s">
        <v>540</v>
      </c>
      <c r="AD258" s="76" t="s">
        <v>174</v>
      </c>
      <c r="AE258" s="76" t="s">
        <v>546</v>
      </c>
      <c r="AF258" s="76" t="s">
        <v>96</v>
      </c>
      <c r="AG258" s="82"/>
      <c r="AH258" s="60"/>
      <c r="AI258" s="75" t="s">
        <v>586</v>
      </c>
      <c r="AJ258" s="6" t="s">
        <v>103</v>
      </c>
      <c r="AK258" s="81">
        <v>0</v>
      </c>
      <c r="AL258" s="205" t="s">
        <v>103</v>
      </c>
      <c r="AM258" s="169"/>
      <c r="AN258" s="6"/>
      <c r="AO258" s="120"/>
    </row>
    <row r="259" spans="1:41">
      <c r="A259" s="75" t="s">
        <v>586</v>
      </c>
      <c r="B259" s="6" t="s">
        <v>93</v>
      </c>
      <c r="C259" s="76">
        <v>258</v>
      </c>
      <c r="D259" s="76" t="s">
        <v>98</v>
      </c>
      <c r="E259" s="6" t="s">
        <v>2136</v>
      </c>
      <c r="F259" s="6" t="str">
        <f t="shared" ref="F259:F322" si="14">E259&amp;G259</f>
        <v>BrokerRM-M-553-SI25-M19-B</v>
      </c>
      <c r="G259" s="97" t="s">
        <v>794</v>
      </c>
      <c r="H259" s="95" t="s">
        <v>795</v>
      </c>
      <c r="I259" s="6" t="s">
        <v>584</v>
      </c>
      <c r="J259" s="92">
        <v>46027</v>
      </c>
      <c r="K259" s="92" t="s">
        <v>1250</v>
      </c>
      <c r="L259" s="88" t="s">
        <v>1251</v>
      </c>
      <c r="M259" s="78" t="s">
        <v>117</v>
      </c>
      <c r="N259" s="6" t="s">
        <v>1252</v>
      </c>
      <c r="O259" s="71">
        <v>0</v>
      </c>
      <c r="P259" s="71">
        <v>10111.549999999999</v>
      </c>
      <c r="Q259" s="79">
        <v>3181.76</v>
      </c>
      <c r="R259" s="79">
        <v>509.08</v>
      </c>
      <c r="S259" s="71">
        <v>0</v>
      </c>
      <c r="T259" s="79">
        <v>13802.39</v>
      </c>
      <c r="U259" s="87" t="s">
        <v>24</v>
      </c>
      <c r="V259" s="84">
        <f t="shared" si="13"/>
        <v>784.27126541280745</v>
      </c>
      <c r="W259" s="70">
        <v>46013</v>
      </c>
      <c r="X259" s="6" t="s">
        <v>1247</v>
      </c>
      <c r="Y259" s="80" t="s">
        <v>1248</v>
      </c>
      <c r="Z259" s="80" t="s">
        <v>537</v>
      </c>
      <c r="AA259" s="80" t="s">
        <v>1249</v>
      </c>
      <c r="AB259" s="76" t="s">
        <v>539</v>
      </c>
      <c r="AC259" s="76" t="s">
        <v>540</v>
      </c>
      <c r="AD259" s="76" t="s">
        <v>174</v>
      </c>
      <c r="AE259" s="76" t="s">
        <v>546</v>
      </c>
      <c r="AF259" s="76" t="s">
        <v>96</v>
      </c>
      <c r="AG259" s="82"/>
      <c r="AH259" s="60"/>
      <c r="AI259" s="75" t="s">
        <v>586</v>
      </c>
      <c r="AJ259" s="6" t="s">
        <v>103</v>
      </c>
      <c r="AK259" s="81">
        <v>0</v>
      </c>
      <c r="AL259" s="205" t="s">
        <v>103</v>
      </c>
      <c r="AM259" s="169"/>
      <c r="AN259" s="6"/>
      <c r="AO259" s="120"/>
    </row>
    <row r="260" spans="1:41">
      <c r="A260" s="75" t="s">
        <v>586</v>
      </c>
      <c r="B260" s="6" t="s">
        <v>93</v>
      </c>
      <c r="C260" s="76">
        <v>259</v>
      </c>
      <c r="D260" s="76" t="s">
        <v>98</v>
      </c>
      <c r="E260" s="6" t="s">
        <v>2136</v>
      </c>
      <c r="F260" s="6" t="str">
        <f t="shared" si="14"/>
        <v>BrokerRM-M-495-SI25-M19-B</v>
      </c>
      <c r="G260" s="97" t="s">
        <v>796</v>
      </c>
      <c r="H260" s="95" t="s">
        <v>797</v>
      </c>
      <c r="I260" s="6" t="s">
        <v>584</v>
      </c>
      <c r="J260" s="92">
        <v>46027</v>
      </c>
      <c r="K260" s="92" t="s">
        <v>1253</v>
      </c>
      <c r="L260" s="88" t="s">
        <v>1254</v>
      </c>
      <c r="M260" s="78" t="s">
        <v>117</v>
      </c>
      <c r="N260" s="6" t="s">
        <v>1255</v>
      </c>
      <c r="O260" s="71">
        <v>0</v>
      </c>
      <c r="P260" s="71">
        <v>10081.81</v>
      </c>
      <c r="Q260" s="79">
        <v>2950.65</v>
      </c>
      <c r="R260" s="79">
        <v>472.1</v>
      </c>
      <c r="S260" s="71">
        <v>0</v>
      </c>
      <c r="T260" s="79">
        <v>13504.56</v>
      </c>
      <c r="U260" s="87" t="s">
        <v>24</v>
      </c>
      <c r="V260" s="84">
        <f t="shared" si="13"/>
        <v>767.34814478095348</v>
      </c>
      <c r="W260" s="70">
        <v>45990</v>
      </c>
      <c r="X260" s="6" t="s">
        <v>1247</v>
      </c>
      <c r="Y260" s="80" t="s">
        <v>1248</v>
      </c>
      <c r="Z260" s="80" t="s">
        <v>537</v>
      </c>
      <c r="AA260" s="80" t="s">
        <v>1249</v>
      </c>
      <c r="AB260" s="76" t="s">
        <v>539</v>
      </c>
      <c r="AC260" s="76" t="s">
        <v>540</v>
      </c>
      <c r="AD260" s="76" t="s">
        <v>174</v>
      </c>
      <c r="AE260" s="76" t="s">
        <v>546</v>
      </c>
      <c r="AF260" s="76" t="s">
        <v>96</v>
      </c>
      <c r="AG260" s="75"/>
      <c r="AH260" s="60"/>
      <c r="AI260" s="75" t="s">
        <v>586</v>
      </c>
      <c r="AJ260" s="6" t="s">
        <v>103</v>
      </c>
      <c r="AK260" s="81">
        <v>0</v>
      </c>
      <c r="AL260" s="205" t="s">
        <v>103</v>
      </c>
      <c r="AM260" s="169"/>
      <c r="AN260" s="6"/>
      <c r="AO260" s="120"/>
    </row>
    <row r="261" spans="1:41">
      <c r="A261" s="75" t="s">
        <v>586</v>
      </c>
      <c r="B261" s="6" t="s">
        <v>93</v>
      </c>
      <c r="C261" s="76">
        <v>260</v>
      </c>
      <c r="D261" s="76" t="s">
        <v>98</v>
      </c>
      <c r="E261" s="6" t="s">
        <v>2136</v>
      </c>
      <c r="F261" s="6" t="str">
        <f t="shared" si="14"/>
        <v>BrokerRM-M-471-SI25-M19-B</v>
      </c>
      <c r="G261" s="96" t="s">
        <v>798</v>
      </c>
      <c r="H261" s="95" t="s">
        <v>799</v>
      </c>
      <c r="I261" s="6" t="s">
        <v>584</v>
      </c>
      <c r="J261" s="92">
        <v>46027</v>
      </c>
      <c r="K261" s="92" t="s">
        <v>1256</v>
      </c>
      <c r="L261" s="77" t="s">
        <v>1257</v>
      </c>
      <c r="M261" s="80" t="s">
        <v>117</v>
      </c>
      <c r="N261" s="6" t="s">
        <v>1258</v>
      </c>
      <c r="O261" s="71">
        <v>0</v>
      </c>
      <c r="P261" s="71">
        <v>10096.68</v>
      </c>
      <c r="Q261" s="79">
        <v>2554.13</v>
      </c>
      <c r="R261" s="79">
        <v>408.66</v>
      </c>
      <c r="S261" s="71">
        <v>0</v>
      </c>
      <c r="T261" s="79">
        <v>13059.47</v>
      </c>
      <c r="U261" s="87" t="s">
        <v>24</v>
      </c>
      <c r="V261" s="84">
        <f t="shared" si="13"/>
        <v>742.05750326723103</v>
      </c>
      <c r="W261" s="78">
        <v>45990</v>
      </c>
      <c r="X261" s="80" t="s">
        <v>1231</v>
      </c>
      <c r="Y261" s="80" t="s">
        <v>536</v>
      </c>
      <c r="Z261" s="80" t="s">
        <v>537</v>
      </c>
      <c r="AA261" s="80" t="s">
        <v>1232</v>
      </c>
      <c r="AB261" s="76" t="s">
        <v>539</v>
      </c>
      <c r="AC261" s="76" t="s">
        <v>540</v>
      </c>
      <c r="AD261" s="76" t="s">
        <v>174</v>
      </c>
      <c r="AE261" s="76" t="s">
        <v>546</v>
      </c>
      <c r="AF261" s="76" t="s">
        <v>96</v>
      </c>
      <c r="AG261" s="82"/>
      <c r="AH261" s="60"/>
      <c r="AI261" s="75" t="s">
        <v>586</v>
      </c>
      <c r="AJ261" s="6" t="s">
        <v>103</v>
      </c>
      <c r="AK261" s="81">
        <v>0</v>
      </c>
      <c r="AL261" s="205" t="s">
        <v>103</v>
      </c>
      <c r="AM261" s="169"/>
      <c r="AN261" s="6"/>
      <c r="AO261" s="120"/>
    </row>
    <row r="262" spans="1:41">
      <c r="A262" s="75" t="s">
        <v>586</v>
      </c>
      <c r="B262" s="6" t="s">
        <v>93</v>
      </c>
      <c r="C262" s="76">
        <v>261</v>
      </c>
      <c r="D262" s="76" t="s">
        <v>98</v>
      </c>
      <c r="E262" s="6" t="s">
        <v>2136</v>
      </c>
      <c r="F262" s="6" t="str">
        <f t="shared" si="14"/>
        <v>BrokerRM-M-517-SI25-M19-B</v>
      </c>
      <c r="G262" s="97" t="s">
        <v>800</v>
      </c>
      <c r="H262" s="95" t="s">
        <v>801</v>
      </c>
      <c r="I262" s="6" t="s">
        <v>584</v>
      </c>
      <c r="J262" s="92">
        <v>46027</v>
      </c>
      <c r="K262" s="98" t="s">
        <v>1259</v>
      </c>
      <c r="L262" s="77" t="s">
        <v>1260</v>
      </c>
      <c r="M262" s="78" t="s">
        <v>117</v>
      </c>
      <c r="N262" s="6" t="s">
        <v>1261</v>
      </c>
      <c r="O262" s="71">
        <v>781</v>
      </c>
      <c r="P262" s="71">
        <v>10111.549999999999</v>
      </c>
      <c r="Q262" s="79">
        <v>3914.81</v>
      </c>
      <c r="R262" s="79">
        <v>626.37</v>
      </c>
      <c r="S262" s="71">
        <v>0</v>
      </c>
      <c r="T262" s="79">
        <v>15433.73</v>
      </c>
      <c r="U262" s="87" t="s">
        <v>24</v>
      </c>
      <c r="V262" s="84">
        <f t="shared" si="13"/>
        <v>876.96630490368773</v>
      </c>
      <c r="W262" s="78">
        <v>46000</v>
      </c>
      <c r="X262" s="80" t="s">
        <v>1247</v>
      </c>
      <c r="Y262" s="80" t="s">
        <v>1248</v>
      </c>
      <c r="Z262" s="80" t="s">
        <v>537</v>
      </c>
      <c r="AA262" s="80" t="s">
        <v>1249</v>
      </c>
      <c r="AB262" s="76" t="s">
        <v>539</v>
      </c>
      <c r="AC262" s="76" t="s">
        <v>540</v>
      </c>
      <c r="AD262" s="76" t="s">
        <v>174</v>
      </c>
      <c r="AE262" s="76" t="s">
        <v>546</v>
      </c>
      <c r="AF262" s="76" t="s">
        <v>96</v>
      </c>
      <c r="AG262" s="75"/>
      <c r="AH262" s="60"/>
      <c r="AI262" s="75" t="s">
        <v>586</v>
      </c>
      <c r="AJ262" s="6" t="s">
        <v>103</v>
      </c>
      <c r="AK262" s="81">
        <v>0</v>
      </c>
      <c r="AL262" s="205" t="s">
        <v>103</v>
      </c>
      <c r="AM262" s="169"/>
      <c r="AN262" s="6"/>
      <c r="AO262" s="120"/>
    </row>
    <row r="263" spans="1:41">
      <c r="A263" s="75" t="s">
        <v>586</v>
      </c>
      <c r="B263" s="6" t="s">
        <v>93</v>
      </c>
      <c r="C263" s="76">
        <v>262</v>
      </c>
      <c r="D263" s="76" t="s">
        <v>98</v>
      </c>
      <c r="E263" s="6" t="s">
        <v>2136</v>
      </c>
      <c r="F263" s="6" t="str">
        <f t="shared" si="14"/>
        <v>BrokerRM-M-206-SI25-M19-L-B</v>
      </c>
      <c r="G263" s="97" t="s">
        <v>802</v>
      </c>
      <c r="H263" s="95" t="s">
        <v>803</v>
      </c>
      <c r="I263" s="6" t="s">
        <v>584</v>
      </c>
      <c r="J263" s="92">
        <v>46027</v>
      </c>
      <c r="K263" s="92" t="s">
        <v>1262</v>
      </c>
      <c r="L263" s="88">
        <v>721116530</v>
      </c>
      <c r="M263" s="78" t="s">
        <v>117</v>
      </c>
      <c r="N263" s="6" t="s">
        <v>1238</v>
      </c>
      <c r="O263" s="71">
        <v>0</v>
      </c>
      <c r="P263" s="71">
        <v>3300.2</v>
      </c>
      <c r="Q263" s="79">
        <v>2533.7800000000002</v>
      </c>
      <c r="R263" s="79">
        <v>405.4</v>
      </c>
      <c r="S263" s="71">
        <v>0</v>
      </c>
      <c r="T263" s="79">
        <v>6239.38</v>
      </c>
      <c r="U263" s="87" t="s">
        <v>24</v>
      </c>
      <c r="V263" s="84">
        <f t="shared" si="13"/>
        <v>354.53037104380928</v>
      </c>
      <c r="W263" s="78">
        <v>46009</v>
      </c>
      <c r="X263" s="80" t="s">
        <v>535</v>
      </c>
      <c r="Y263" s="80" t="s">
        <v>536</v>
      </c>
      <c r="Z263" s="80" t="s">
        <v>537</v>
      </c>
      <c r="AA263" s="80" t="s">
        <v>1235</v>
      </c>
      <c r="AB263" s="76" t="s">
        <v>539</v>
      </c>
      <c r="AC263" s="76" t="s">
        <v>540</v>
      </c>
      <c r="AD263" s="76" t="s">
        <v>174</v>
      </c>
      <c r="AE263" s="76" t="s">
        <v>546</v>
      </c>
      <c r="AF263" s="76" t="s">
        <v>96</v>
      </c>
      <c r="AG263" s="82"/>
      <c r="AH263" s="60"/>
      <c r="AI263" s="75" t="s">
        <v>586</v>
      </c>
      <c r="AJ263" s="6" t="s">
        <v>103</v>
      </c>
      <c r="AK263" s="81">
        <v>0</v>
      </c>
      <c r="AL263" s="205" t="s">
        <v>103</v>
      </c>
      <c r="AM263" s="169"/>
      <c r="AN263" s="6"/>
      <c r="AO263" s="120"/>
    </row>
    <row r="264" spans="1:41">
      <c r="A264" s="75" t="s">
        <v>586</v>
      </c>
      <c r="B264" s="6" t="s">
        <v>93</v>
      </c>
      <c r="C264" s="76">
        <v>263</v>
      </c>
      <c r="D264" s="76" t="s">
        <v>98</v>
      </c>
      <c r="E264" s="6" t="s">
        <v>2136</v>
      </c>
      <c r="F264" s="6" t="str">
        <f t="shared" si="14"/>
        <v>BrokerFG-A-0077-SE25-M19.D</v>
      </c>
      <c r="G264" s="97" t="s">
        <v>804</v>
      </c>
      <c r="H264" s="95" t="s">
        <v>805</v>
      </c>
      <c r="I264" s="6" t="s">
        <v>584</v>
      </c>
      <c r="J264" s="92">
        <v>46027</v>
      </c>
      <c r="K264" s="92" t="s">
        <v>1263</v>
      </c>
      <c r="L264" s="88">
        <v>28270055</v>
      </c>
      <c r="M264" s="78" t="s">
        <v>1264</v>
      </c>
      <c r="N264" s="6" t="s">
        <v>1265</v>
      </c>
      <c r="O264" s="71">
        <v>0</v>
      </c>
      <c r="P264" s="71">
        <v>4666.57</v>
      </c>
      <c r="Q264" s="79">
        <v>3223.16</v>
      </c>
      <c r="R264" s="79">
        <v>515.70000000000005</v>
      </c>
      <c r="S264" s="71">
        <v>0</v>
      </c>
      <c r="T264" s="79">
        <v>8405.43</v>
      </c>
      <c r="U264" s="87" t="s">
        <v>24</v>
      </c>
      <c r="V264" s="84">
        <f t="shared" si="13"/>
        <v>477.60838684016136</v>
      </c>
      <c r="W264" s="78">
        <v>46002</v>
      </c>
      <c r="X264" s="80" t="s">
        <v>1266</v>
      </c>
      <c r="Y264" s="80" t="s">
        <v>537</v>
      </c>
      <c r="Z264" s="80" t="s">
        <v>178</v>
      </c>
      <c r="AA264" s="80" t="s">
        <v>1267</v>
      </c>
      <c r="AB264" s="76" t="s">
        <v>539</v>
      </c>
      <c r="AC264" s="76" t="s">
        <v>541</v>
      </c>
      <c r="AD264" s="76" t="s">
        <v>543</v>
      </c>
      <c r="AE264" s="76" t="s">
        <v>549</v>
      </c>
      <c r="AF264" s="76" t="s">
        <v>96</v>
      </c>
      <c r="AG264" s="75"/>
      <c r="AH264" s="60"/>
      <c r="AI264" s="75" t="s">
        <v>586</v>
      </c>
      <c r="AJ264" s="6" t="s">
        <v>103</v>
      </c>
      <c r="AK264" s="81">
        <v>0</v>
      </c>
      <c r="AL264" s="205" t="s">
        <v>103</v>
      </c>
      <c r="AM264" s="169"/>
      <c r="AN264" s="6"/>
      <c r="AO264" s="120"/>
    </row>
    <row r="265" spans="1:41">
      <c r="A265" s="75" t="s">
        <v>586</v>
      </c>
      <c r="B265" s="6" t="s">
        <v>93</v>
      </c>
      <c r="C265" s="76">
        <v>264</v>
      </c>
      <c r="D265" s="76" t="s">
        <v>98</v>
      </c>
      <c r="E265" s="6" t="s">
        <v>2136</v>
      </c>
      <c r="F265" s="6" t="str">
        <f t="shared" si="14"/>
        <v>BrokerRM-M-212-SI25-M19-L-B</v>
      </c>
      <c r="G265" s="97" t="s">
        <v>806</v>
      </c>
      <c r="H265" s="95" t="s">
        <v>807</v>
      </c>
      <c r="I265" s="6" t="s">
        <v>584</v>
      </c>
      <c r="J265" s="92">
        <v>46027</v>
      </c>
      <c r="K265" s="92" t="s">
        <v>1268</v>
      </c>
      <c r="L265" s="88">
        <v>261266265</v>
      </c>
      <c r="M265" s="78" t="s">
        <v>117</v>
      </c>
      <c r="N265" s="6" t="s">
        <v>116</v>
      </c>
      <c r="O265" s="71">
        <v>0</v>
      </c>
      <c r="P265" s="71">
        <v>7120.08</v>
      </c>
      <c r="Q265" s="79">
        <v>2533.7800000000002</v>
      </c>
      <c r="R265" s="79">
        <v>405.4</v>
      </c>
      <c r="S265" s="71">
        <v>0</v>
      </c>
      <c r="T265" s="79">
        <v>10059.26</v>
      </c>
      <c r="U265" s="87" t="s">
        <v>24</v>
      </c>
      <c r="V265" s="84">
        <f t="shared" si="13"/>
        <v>571.58133984885501</v>
      </c>
      <c r="W265" s="70">
        <v>46011</v>
      </c>
      <c r="X265" s="6" t="s">
        <v>1269</v>
      </c>
      <c r="Y265" s="80" t="s">
        <v>537</v>
      </c>
      <c r="Z265" s="80" t="s">
        <v>178</v>
      </c>
      <c r="AA265" s="80" t="s">
        <v>1270</v>
      </c>
      <c r="AB265" s="76" t="s">
        <v>539</v>
      </c>
      <c r="AC265" s="76" t="s">
        <v>540</v>
      </c>
      <c r="AD265" s="76" t="s">
        <v>174</v>
      </c>
      <c r="AE265" s="76" t="s">
        <v>546</v>
      </c>
      <c r="AF265" s="76" t="s">
        <v>96</v>
      </c>
      <c r="AG265" s="82"/>
      <c r="AH265" s="60"/>
      <c r="AI265" s="75" t="s">
        <v>586</v>
      </c>
      <c r="AJ265" s="6" t="s">
        <v>103</v>
      </c>
      <c r="AK265" s="81">
        <v>0</v>
      </c>
      <c r="AL265" s="205" t="s">
        <v>103</v>
      </c>
      <c r="AM265" s="169"/>
      <c r="AN265" s="6"/>
      <c r="AO265" s="120"/>
    </row>
    <row r="266" spans="1:41">
      <c r="A266" s="75" t="s">
        <v>586</v>
      </c>
      <c r="B266" s="6" t="s">
        <v>93</v>
      </c>
      <c r="C266" s="76">
        <v>265</v>
      </c>
      <c r="D266" s="76" t="s">
        <v>98</v>
      </c>
      <c r="E266" s="6" t="s">
        <v>2136</v>
      </c>
      <c r="F266" s="6" t="str">
        <f t="shared" si="14"/>
        <v>BrokerRM-M-202-SI25-M19-L-B</v>
      </c>
      <c r="G266" s="97" t="s">
        <v>808</v>
      </c>
      <c r="H266" s="95" t="s">
        <v>809</v>
      </c>
      <c r="I266" s="6" t="s">
        <v>584</v>
      </c>
      <c r="J266" s="92">
        <v>46027</v>
      </c>
      <c r="K266" s="92" t="s">
        <v>1271</v>
      </c>
      <c r="L266" s="88">
        <v>721106947</v>
      </c>
      <c r="M266" s="78" t="s">
        <v>117</v>
      </c>
      <c r="N266" s="6" t="s">
        <v>1272</v>
      </c>
      <c r="O266" s="71">
        <v>781</v>
      </c>
      <c r="P266" s="71">
        <v>1160</v>
      </c>
      <c r="Q266" s="79">
        <v>2536.65</v>
      </c>
      <c r="R266" s="79">
        <v>405.86</v>
      </c>
      <c r="S266" s="71">
        <v>0</v>
      </c>
      <c r="T266" s="79">
        <v>4883.51</v>
      </c>
      <c r="U266" s="87" t="s">
        <v>24</v>
      </c>
      <c r="V266" s="84">
        <f t="shared" si="13"/>
        <v>277.48792545030966</v>
      </c>
      <c r="W266" s="70">
        <v>46002</v>
      </c>
      <c r="X266" s="6" t="s">
        <v>535</v>
      </c>
      <c r="Y266" s="80" t="s">
        <v>536</v>
      </c>
      <c r="Z266" s="80" t="s">
        <v>537</v>
      </c>
      <c r="AA266" s="80" t="s">
        <v>1235</v>
      </c>
      <c r="AB266" s="76" t="s">
        <v>539</v>
      </c>
      <c r="AC266" s="76" t="s">
        <v>540</v>
      </c>
      <c r="AD266" s="76" t="s">
        <v>174</v>
      </c>
      <c r="AE266" s="76" t="s">
        <v>546</v>
      </c>
      <c r="AF266" s="76" t="s">
        <v>96</v>
      </c>
      <c r="AG266" s="82"/>
      <c r="AH266" s="60"/>
      <c r="AI266" s="75" t="s">
        <v>586</v>
      </c>
      <c r="AJ266" s="6" t="s">
        <v>103</v>
      </c>
      <c r="AK266" s="81">
        <v>0</v>
      </c>
      <c r="AL266" s="205" t="s">
        <v>103</v>
      </c>
      <c r="AM266" s="169"/>
      <c r="AN266" s="6"/>
      <c r="AO266" s="120"/>
    </row>
    <row r="267" spans="1:41">
      <c r="A267" s="75" t="s">
        <v>586</v>
      </c>
      <c r="B267" s="6" t="s">
        <v>93</v>
      </c>
      <c r="C267" s="76">
        <v>266</v>
      </c>
      <c r="D267" s="76" t="s">
        <v>98</v>
      </c>
      <c r="E267" s="6" t="s">
        <v>2136</v>
      </c>
      <c r="F267" s="6" t="str">
        <f t="shared" si="14"/>
        <v>BrokerRM-M-198-SI25-M19-L-B</v>
      </c>
      <c r="G267" s="97" t="s">
        <v>810</v>
      </c>
      <c r="H267" s="95" t="s">
        <v>811</v>
      </c>
      <c r="I267" s="6" t="s">
        <v>584</v>
      </c>
      <c r="J267" s="92">
        <v>46027</v>
      </c>
      <c r="K267" s="92" t="s">
        <v>1273</v>
      </c>
      <c r="L267" s="88" t="s">
        <v>1274</v>
      </c>
      <c r="M267" s="78" t="s">
        <v>117</v>
      </c>
      <c r="N267" s="6" t="s">
        <v>1275</v>
      </c>
      <c r="O267" s="71">
        <v>10629</v>
      </c>
      <c r="P267" s="71">
        <v>878.13</v>
      </c>
      <c r="Q267" s="79">
        <v>2552.85</v>
      </c>
      <c r="R267" s="79">
        <v>408.46</v>
      </c>
      <c r="S267" s="71">
        <v>0</v>
      </c>
      <c r="T267" s="79">
        <v>14468.44</v>
      </c>
      <c r="U267" s="87" t="s">
        <v>24</v>
      </c>
      <c r="V267" s="84">
        <f t="shared" si="13"/>
        <v>822.11716574805394</v>
      </c>
      <c r="W267" s="89">
        <v>46000</v>
      </c>
      <c r="X267" s="85" t="s">
        <v>1276</v>
      </c>
      <c r="Y267" s="85" t="s">
        <v>1277</v>
      </c>
      <c r="Z267" s="85" t="s">
        <v>537</v>
      </c>
      <c r="AA267" s="80" t="s">
        <v>1278</v>
      </c>
      <c r="AB267" s="76" t="s">
        <v>539</v>
      </c>
      <c r="AC267" s="76" t="s">
        <v>540</v>
      </c>
      <c r="AD267" s="76" t="s">
        <v>174</v>
      </c>
      <c r="AE267" s="76" t="s">
        <v>546</v>
      </c>
      <c r="AF267" s="76" t="s">
        <v>1279</v>
      </c>
      <c r="AG267" s="82"/>
      <c r="AH267" s="60">
        <v>213.44</v>
      </c>
      <c r="AI267" s="75" t="s">
        <v>586</v>
      </c>
      <c r="AJ267" s="6" t="s">
        <v>103</v>
      </c>
      <c r="AK267" s="81">
        <v>0</v>
      </c>
      <c r="AL267" s="205" t="s">
        <v>103</v>
      </c>
      <c r="AM267" s="169"/>
      <c r="AN267" s="6"/>
      <c r="AO267" s="120"/>
    </row>
    <row r="268" spans="1:41">
      <c r="A268" s="75" t="s">
        <v>586</v>
      </c>
      <c r="B268" s="6" t="s">
        <v>93</v>
      </c>
      <c r="C268" s="76">
        <v>267</v>
      </c>
      <c r="D268" s="76" t="s">
        <v>98</v>
      </c>
      <c r="E268" s="6" t="s">
        <v>2136</v>
      </c>
      <c r="F268" s="6" t="str">
        <f t="shared" si="14"/>
        <v>BrokerFG-A-0078-SE25-M19-D</v>
      </c>
      <c r="G268" s="97" t="s">
        <v>812</v>
      </c>
      <c r="H268" s="95" t="s">
        <v>813</v>
      </c>
      <c r="I268" s="6" t="s">
        <v>584</v>
      </c>
      <c r="J268" s="92">
        <v>46027</v>
      </c>
      <c r="K268" s="92" t="s">
        <v>1280</v>
      </c>
      <c r="L268" s="88">
        <v>37574004</v>
      </c>
      <c r="M268" s="78" t="s">
        <v>1264</v>
      </c>
      <c r="N268" s="80" t="s">
        <v>1281</v>
      </c>
      <c r="O268" s="71">
        <v>0</v>
      </c>
      <c r="P268" s="71">
        <v>7488.89</v>
      </c>
      <c r="Q268" s="79">
        <v>3616.16</v>
      </c>
      <c r="R268" s="79">
        <v>578.58000000000004</v>
      </c>
      <c r="S268" s="71">
        <v>0</v>
      </c>
      <c r="T268" s="79">
        <v>11683.63</v>
      </c>
      <c r="U268" s="87" t="s">
        <v>24</v>
      </c>
      <c r="V268" s="84">
        <f t="shared" si="13"/>
        <v>663.8803341098926</v>
      </c>
      <c r="W268" s="89">
        <v>46002</v>
      </c>
      <c r="X268" s="85" t="s">
        <v>1266</v>
      </c>
      <c r="Y268" s="85" t="s">
        <v>537</v>
      </c>
      <c r="Z268" s="85" t="s">
        <v>178</v>
      </c>
      <c r="AA268" s="80" t="s">
        <v>1267</v>
      </c>
      <c r="AB268" s="76" t="s">
        <v>539</v>
      </c>
      <c r="AC268" s="76" t="s">
        <v>541</v>
      </c>
      <c r="AD268" s="76" t="s">
        <v>543</v>
      </c>
      <c r="AE268" s="76" t="s">
        <v>549</v>
      </c>
      <c r="AF268" s="76" t="s">
        <v>96</v>
      </c>
      <c r="AG268" s="82"/>
      <c r="AH268" s="60"/>
      <c r="AI268" s="75" t="s">
        <v>586</v>
      </c>
      <c r="AJ268" s="6" t="s">
        <v>103</v>
      </c>
      <c r="AK268" s="81">
        <v>0</v>
      </c>
      <c r="AL268" s="205" t="s">
        <v>103</v>
      </c>
      <c r="AM268" s="169"/>
      <c r="AN268" s="6"/>
      <c r="AO268" s="120"/>
    </row>
    <row r="269" spans="1:41">
      <c r="A269" s="75" t="s">
        <v>586</v>
      </c>
      <c r="B269" s="6" t="s">
        <v>93</v>
      </c>
      <c r="C269" s="76">
        <v>268</v>
      </c>
      <c r="D269" s="76" t="s">
        <v>98</v>
      </c>
      <c r="E269" s="6" t="s">
        <v>2136</v>
      </c>
      <c r="F269" s="6" t="str">
        <f t="shared" si="14"/>
        <v>BrokerFG-I-0038-SE25-M23-L-D</v>
      </c>
      <c r="G269" s="97" t="s">
        <v>814</v>
      </c>
      <c r="H269" s="95" t="s">
        <v>815</v>
      </c>
      <c r="I269" s="6" t="s">
        <v>584</v>
      </c>
      <c r="J269" s="92">
        <v>46027</v>
      </c>
      <c r="K269" s="92" t="s">
        <v>1282</v>
      </c>
      <c r="L269" s="91" t="s">
        <v>1283</v>
      </c>
      <c r="M269" s="80" t="s">
        <v>1264</v>
      </c>
      <c r="N269" s="80" t="s">
        <v>1284</v>
      </c>
      <c r="O269" s="71">
        <v>0</v>
      </c>
      <c r="P269" s="71">
        <v>1172.77</v>
      </c>
      <c r="Q269" s="79">
        <v>3192.52</v>
      </c>
      <c r="R269" s="79">
        <v>510.8</v>
      </c>
      <c r="S269" s="71">
        <v>0</v>
      </c>
      <c r="T269" s="79">
        <v>4876.09</v>
      </c>
      <c r="U269" s="87" t="s">
        <v>24</v>
      </c>
      <c r="V269" s="84">
        <f t="shared" si="13"/>
        <v>277.06631058582877</v>
      </c>
      <c r="W269" s="70">
        <v>46010</v>
      </c>
      <c r="X269" s="6" t="s">
        <v>1266</v>
      </c>
      <c r="Y269" s="80" t="s">
        <v>537</v>
      </c>
      <c r="Z269" s="80" t="s">
        <v>178</v>
      </c>
      <c r="AA269" s="80" t="s">
        <v>1267</v>
      </c>
      <c r="AB269" s="76" t="s">
        <v>1118</v>
      </c>
      <c r="AC269" s="76" t="s">
        <v>541</v>
      </c>
      <c r="AD269" s="76" t="s">
        <v>543</v>
      </c>
      <c r="AE269" s="76" t="s">
        <v>549</v>
      </c>
      <c r="AF269" s="76" t="s">
        <v>96</v>
      </c>
      <c r="AG269" s="82"/>
      <c r="AH269" s="60"/>
      <c r="AI269" s="75" t="s">
        <v>586</v>
      </c>
      <c r="AJ269" s="6" t="s">
        <v>103</v>
      </c>
      <c r="AK269" s="81">
        <v>0</v>
      </c>
      <c r="AL269" s="205" t="s">
        <v>103</v>
      </c>
      <c r="AM269" s="169"/>
      <c r="AN269" s="6"/>
      <c r="AO269" s="120"/>
    </row>
    <row r="270" spans="1:41">
      <c r="A270" s="75" t="s">
        <v>586</v>
      </c>
      <c r="B270" s="6" t="s">
        <v>93</v>
      </c>
      <c r="C270" s="76">
        <v>269</v>
      </c>
      <c r="D270" s="76" t="s">
        <v>98</v>
      </c>
      <c r="E270" s="6" t="s">
        <v>2136</v>
      </c>
      <c r="F270" s="6" t="str">
        <f t="shared" si="14"/>
        <v>BrokerFG-I-0037-SE25-M23-L.D</v>
      </c>
      <c r="G270" s="97" t="s">
        <v>816</v>
      </c>
      <c r="H270" s="95" t="s">
        <v>817</v>
      </c>
      <c r="I270" s="6" t="s">
        <v>584</v>
      </c>
      <c r="J270" s="92">
        <v>46029</v>
      </c>
      <c r="K270" s="96" t="s">
        <v>1285</v>
      </c>
      <c r="L270" s="80" t="s">
        <v>1286</v>
      </c>
      <c r="M270" s="80" t="s">
        <v>117</v>
      </c>
      <c r="N270" s="6" t="s">
        <v>1287</v>
      </c>
      <c r="O270" s="71">
        <v>336</v>
      </c>
      <c r="P270" s="71">
        <v>1508</v>
      </c>
      <c r="Q270" s="79">
        <v>2536.65</v>
      </c>
      <c r="R270" s="79">
        <v>405.86</v>
      </c>
      <c r="S270" s="71">
        <v>0</v>
      </c>
      <c r="T270" s="79">
        <v>4786.51</v>
      </c>
      <c r="U270" s="87" t="s">
        <v>24</v>
      </c>
      <c r="V270" s="84">
        <f t="shared" si="13"/>
        <v>271.97624865049153</v>
      </c>
      <c r="W270" s="86">
        <v>45999</v>
      </c>
      <c r="X270" s="80" t="s">
        <v>1266</v>
      </c>
      <c r="Y270" s="80" t="s">
        <v>537</v>
      </c>
      <c r="Z270" s="80" t="s">
        <v>178</v>
      </c>
      <c r="AA270" s="6" t="s">
        <v>1267</v>
      </c>
      <c r="AB270" s="76" t="s">
        <v>1118</v>
      </c>
      <c r="AC270" s="76" t="s">
        <v>541</v>
      </c>
      <c r="AD270" s="76" t="s">
        <v>543</v>
      </c>
      <c r="AE270" s="76" t="s">
        <v>549</v>
      </c>
      <c r="AF270" s="76" t="s">
        <v>1288</v>
      </c>
      <c r="AG270" s="75"/>
      <c r="AH270" s="60"/>
      <c r="AI270" s="75" t="s">
        <v>586</v>
      </c>
      <c r="AJ270" s="6" t="s">
        <v>103</v>
      </c>
      <c r="AK270" s="81">
        <v>0</v>
      </c>
      <c r="AL270" s="205" t="s">
        <v>103</v>
      </c>
      <c r="AM270" s="169"/>
      <c r="AN270" s="6"/>
      <c r="AO270" s="120"/>
    </row>
    <row r="271" spans="1:41">
      <c r="A271" s="75" t="s">
        <v>586</v>
      </c>
      <c r="B271" s="6" t="s">
        <v>93</v>
      </c>
      <c r="C271" s="76">
        <v>270</v>
      </c>
      <c r="D271" s="76" t="s">
        <v>98</v>
      </c>
      <c r="E271" s="6" t="s">
        <v>2136</v>
      </c>
      <c r="F271" s="6" t="str">
        <f t="shared" si="14"/>
        <v>BrokerFG-I-0037-SE25-M23-L.D</v>
      </c>
      <c r="G271" s="97" t="s">
        <v>816</v>
      </c>
      <c r="H271" s="95" t="s">
        <v>818</v>
      </c>
      <c r="I271" s="6" t="s">
        <v>584</v>
      </c>
      <c r="J271" s="92">
        <v>46029</v>
      </c>
      <c r="K271" s="96" t="s">
        <v>1289</v>
      </c>
      <c r="L271" s="80" t="s">
        <v>1286</v>
      </c>
      <c r="M271" s="80" t="s">
        <v>117</v>
      </c>
      <c r="N271" s="6" t="s">
        <v>1287</v>
      </c>
      <c r="O271" s="71">
        <v>428</v>
      </c>
      <c r="P271" s="71">
        <v>0</v>
      </c>
      <c r="Q271" s="79">
        <v>1005.38</v>
      </c>
      <c r="R271" s="79">
        <v>160.86000000000001</v>
      </c>
      <c r="S271" s="71">
        <v>0</v>
      </c>
      <c r="T271" s="79">
        <v>1594.24</v>
      </c>
      <c r="U271" s="87" t="s">
        <v>24</v>
      </c>
      <c r="V271" s="84">
        <f t="shared" si="13"/>
        <v>90.586965168475487</v>
      </c>
      <c r="W271" s="86">
        <v>46008</v>
      </c>
      <c r="X271" s="85" t="s">
        <v>1266</v>
      </c>
      <c r="Y271" s="80" t="s">
        <v>537</v>
      </c>
      <c r="Z271" s="80" t="s">
        <v>178</v>
      </c>
      <c r="AA271" s="85" t="s">
        <v>1267</v>
      </c>
      <c r="AB271" s="76" t="s">
        <v>1118</v>
      </c>
      <c r="AC271" s="76" t="s">
        <v>541</v>
      </c>
      <c r="AD271" s="76" t="s">
        <v>543</v>
      </c>
      <c r="AE271" s="76" t="s">
        <v>549</v>
      </c>
      <c r="AF271" s="76" t="s">
        <v>96</v>
      </c>
      <c r="AG271" s="75"/>
      <c r="AH271" s="60"/>
      <c r="AI271" s="75" t="s">
        <v>586</v>
      </c>
      <c r="AJ271" s="6" t="s">
        <v>103</v>
      </c>
      <c r="AK271" s="81">
        <v>0</v>
      </c>
      <c r="AL271" s="205" t="s">
        <v>103</v>
      </c>
      <c r="AM271" s="169"/>
      <c r="AN271" s="6"/>
      <c r="AO271" s="120"/>
    </row>
    <row r="272" spans="1:41">
      <c r="A272" s="75" t="s">
        <v>586</v>
      </c>
      <c r="B272" s="6" t="s">
        <v>93</v>
      </c>
      <c r="C272" s="76">
        <v>271</v>
      </c>
      <c r="D272" s="76" t="s">
        <v>98</v>
      </c>
      <c r="E272" s="6" t="s">
        <v>2136</v>
      </c>
      <c r="F272" s="6" t="str">
        <f t="shared" si="14"/>
        <v>BrokerFG-1-0038-SE25-M23-L-D</v>
      </c>
      <c r="G272" s="96" t="s">
        <v>819</v>
      </c>
      <c r="H272" s="95" t="s">
        <v>820</v>
      </c>
      <c r="I272" s="6" t="s">
        <v>584</v>
      </c>
      <c r="J272" s="92">
        <v>46032</v>
      </c>
      <c r="K272" s="96" t="s">
        <v>1282</v>
      </c>
      <c r="L272" s="77" t="s">
        <v>1283</v>
      </c>
      <c r="M272" s="80" t="s">
        <v>1264</v>
      </c>
      <c r="N272" s="6" t="s">
        <v>1284</v>
      </c>
      <c r="O272" s="71">
        <v>0</v>
      </c>
      <c r="P272" s="71">
        <v>2140.1999999999998</v>
      </c>
      <c r="Q272" s="79">
        <v>0</v>
      </c>
      <c r="R272" s="79">
        <v>0</v>
      </c>
      <c r="S272" s="71">
        <v>0</v>
      </c>
      <c r="T272" s="79">
        <v>2140.1999999999998</v>
      </c>
      <c r="U272" s="87" t="s">
        <v>24</v>
      </c>
      <c r="V272" s="84">
        <f t="shared" ref="V272:V335" si="15">T272/17.599</f>
        <v>121.60918233990566</v>
      </c>
      <c r="W272" s="86">
        <v>46010</v>
      </c>
      <c r="X272" s="85" t="s">
        <v>1266</v>
      </c>
      <c r="Y272" s="6" t="s">
        <v>537</v>
      </c>
      <c r="Z272" s="80" t="s">
        <v>178</v>
      </c>
      <c r="AA272" s="85" t="s">
        <v>1267</v>
      </c>
      <c r="AB272" s="76" t="s">
        <v>1118</v>
      </c>
      <c r="AC272" s="76" t="s">
        <v>541</v>
      </c>
      <c r="AD272" s="76" t="s">
        <v>543</v>
      </c>
      <c r="AE272" s="76" t="s">
        <v>549</v>
      </c>
      <c r="AF272" s="76" t="s">
        <v>1290</v>
      </c>
      <c r="AG272" s="75"/>
      <c r="AH272" s="60"/>
      <c r="AI272" s="75" t="s">
        <v>586</v>
      </c>
      <c r="AJ272" s="6" t="s">
        <v>103</v>
      </c>
      <c r="AK272" s="81">
        <v>0</v>
      </c>
      <c r="AL272" s="205" t="s">
        <v>103</v>
      </c>
      <c r="AM272" s="169"/>
      <c r="AN272" s="6"/>
      <c r="AO272" s="120"/>
    </row>
    <row r="273" spans="1:41">
      <c r="A273" s="75" t="s">
        <v>586</v>
      </c>
      <c r="B273" s="6" t="s">
        <v>93</v>
      </c>
      <c r="C273" s="76">
        <v>272</v>
      </c>
      <c r="D273" s="76" t="s">
        <v>98</v>
      </c>
      <c r="E273" s="6" t="s">
        <v>2136</v>
      </c>
      <c r="F273" s="6" t="str">
        <f t="shared" si="14"/>
        <v>BrokerFG-A-0077-SE25-M19-D</v>
      </c>
      <c r="G273" s="97" t="s">
        <v>821</v>
      </c>
      <c r="H273" s="95" t="s">
        <v>822</v>
      </c>
      <c r="I273" s="6" t="s">
        <v>584</v>
      </c>
      <c r="J273" s="92">
        <v>46032</v>
      </c>
      <c r="K273" s="96" t="s">
        <v>1263</v>
      </c>
      <c r="L273" s="77" t="s">
        <v>1291</v>
      </c>
      <c r="M273" s="80" t="s">
        <v>1264</v>
      </c>
      <c r="N273" s="6" t="s">
        <v>1265</v>
      </c>
      <c r="O273" s="71">
        <v>0</v>
      </c>
      <c r="P273" s="71">
        <v>3423.16</v>
      </c>
      <c r="Q273" s="79">
        <v>0</v>
      </c>
      <c r="R273" s="79">
        <v>0</v>
      </c>
      <c r="S273" s="71">
        <v>0</v>
      </c>
      <c r="T273" s="79">
        <v>3423.16</v>
      </c>
      <c r="U273" s="87" t="s">
        <v>24</v>
      </c>
      <c r="V273" s="84">
        <f t="shared" si="15"/>
        <v>194.50877890789249</v>
      </c>
      <c r="W273" s="86">
        <v>46002</v>
      </c>
      <c r="X273" s="85" t="s">
        <v>1266</v>
      </c>
      <c r="Y273" s="6" t="s">
        <v>537</v>
      </c>
      <c r="Z273" s="80" t="s">
        <v>178</v>
      </c>
      <c r="AA273" s="85" t="s">
        <v>1267</v>
      </c>
      <c r="AB273" s="76" t="s">
        <v>539</v>
      </c>
      <c r="AC273" s="76" t="s">
        <v>541</v>
      </c>
      <c r="AD273" s="76" t="s">
        <v>543</v>
      </c>
      <c r="AE273" s="76" t="s">
        <v>549</v>
      </c>
      <c r="AF273" s="76" t="s">
        <v>1292</v>
      </c>
      <c r="AG273" s="75"/>
      <c r="AH273" s="60"/>
      <c r="AI273" s="75" t="s">
        <v>586</v>
      </c>
      <c r="AJ273" s="6" t="s">
        <v>103</v>
      </c>
      <c r="AK273" s="81">
        <v>0</v>
      </c>
      <c r="AL273" s="205" t="s">
        <v>103</v>
      </c>
      <c r="AM273" s="169"/>
      <c r="AN273" s="6"/>
      <c r="AO273" s="120"/>
    </row>
    <row r="274" spans="1:41">
      <c r="A274" s="75" t="s">
        <v>586</v>
      </c>
      <c r="B274" s="6" t="s">
        <v>93</v>
      </c>
      <c r="C274" s="76">
        <v>273</v>
      </c>
      <c r="D274" s="76" t="s">
        <v>98</v>
      </c>
      <c r="E274" s="6" t="s">
        <v>2136</v>
      </c>
      <c r="F274" s="6" t="str">
        <f t="shared" si="14"/>
        <v>BrokerRM-M-202-SI25-M19-L-B</v>
      </c>
      <c r="G274" s="97" t="s">
        <v>808</v>
      </c>
      <c r="H274" s="95" t="s">
        <v>823</v>
      </c>
      <c r="I274" s="6" t="s">
        <v>584</v>
      </c>
      <c r="J274" s="92">
        <v>46032</v>
      </c>
      <c r="K274" s="96" t="s">
        <v>1271</v>
      </c>
      <c r="L274" s="77" t="s">
        <v>1293</v>
      </c>
      <c r="M274" s="80" t="s">
        <v>117</v>
      </c>
      <c r="N274" s="6" t="s">
        <v>1272</v>
      </c>
      <c r="O274" s="71">
        <v>0</v>
      </c>
      <c r="P274" s="71">
        <v>2140.1999999999998</v>
      </c>
      <c r="Q274" s="79">
        <v>0</v>
      </c>
      <c r="R274" s="79">
        <v>0</v>
      </c>
      <c r="S274" s="71">
        <v>0</v>
      </c>
      <c r="T274" s="79">
        <v>2140.1999999999998</v>
      </c>
      <c r="U274" s="87" t="s">
        <v>24</v>
      </c>
      <c r="V274" s="84">
        <f t="shared" si="15"/>
        <v>121.60918233990566</v>
      </c>
      <c r="W274" s="86">
        <v>46002</v>
      </c>
      <c r="X274" s="85" t="s">
        <v>535</v>
      </c>
      <c r="Y274" s="6" t="s">
        <v>536</v>
      </c>
      <c r="Z274" s="80" t="s">
        <v>537</v>
      </c>
      <c r="AA274" s="85" t="s">
        <v>1235</v>
      </c>
      <c r="AB274" s="76" t="s">
        <v>539</v>
      </c>
      <c r="AC274" s="76" t="s">
        <v>540</v>
      </c>
      <c r="AD274" s="76" t="s">
        <v>174</v>
      </c>
      <c r="AE274" s="76" t="s">
        <v>546</v>
      </c>
      <c r="AF274" s="76" t="s">
        <v>1294</v>
      </c>
      <c r="AG274" s="82"/>
      <c r="AH274" s="60"/>
      <c r="AI274" s="75" t="s">
        <v>586</v>
      </c>
      <c r="AJ274" s="6" t="s">
        <v>103</v>
      </c>
      <c r="AK274" s="81">
        <v>0</v>
      </c>
      <c r="AL274" s="205" t="s">
        <v>103</v>
      </c>
      <c r="AM274" s="169"/>
      <c r="AN274" s="6"/>
      <c r="AO274" s="120"/>
    </row>
    <row r="275" spans="1:41">
      <c r="A275" s="75" t="s">
        <v>586</v>
      </c>
      <c r="B275" s="6" t="s">
        <v>93</v>
      </c>
      <c r="C275" s="76">
        <v>274</v>
      </c>
      <c r="D275" s="76" t="s">
        <v>98</v>
      </c>
      <c r="E275" s="6" t="s">
        <v>2136</v>
      </c>
      <c r="F275" s="6" t="str">
        <f t="shared" si="14"/>
        <v>BrokerRM-M-183-SI25-M19-L-B</v>
      </c>
      <c r="G275" s="97" t="s">
        <v>824</v>
      </c>
      <c r="H275" s="95" t="s">
        <v>825</v>
      </c>
      <c r="I275" s="6" t="s">
        <v>584</v>
      </c>
      <c r="J275" s="92">
        <v>46032</v>
      </c>
      <c r="K275" s="97" t="s">
        <v>1295</v>
      </c>
      <c r="L275" s="77" t="s">
        <v>1296</v>
      </c>
      <c r="M275" s="80" t="s">
        <v>117</v>
      </c>
      <c r="N275" s="6" t="s">
        <v>1297</v>
      </c>
      <c r="O275" s="71">
        <v>0</v>
      </c>
      <c r="P275" s="71">
        <v>8417.19</v>
      </c>
      <c r="Q275" s="79">
        <v>2543.71</v>
      </c>
      <c r="R275" s="79">
        <v>406.99</v>
      </c>
      <c r="S275" s="71">
        <v>0</v>
      </c>
      <c r="T275" s="79">
        <v>11367.89</v>
      </c>
      <c r="U275" s="87" t="s">
        <v>24</v>
      </c>
      <c r="V275" s="84">
        <f t="shared" si="15"/>
        <v>645.93954201943291</v>
      </c>
      <c r="W275" s="86">
        <v>45986</v>
      </c>
      <c r="X275" s="80" t="s">
        <v>1298</v>
      </c>
      <c r="Y275" s="80" t="s">
        <v>1277</v>
      </c>
      <c r="Z275" s="80" t="s">
        <v>537</v>
      </c>
      <c r="AA275" s="80" t="s">
        <v>1299</v>
      </c>
      <c r="AB275" s="76" t="s">
        <v>539</v>
      </c>
      <c r="AC275" s="76" t="s">
        <v>540</v>
      </c>
      <c r="AD275" s="76" t="s">
        <v>174</v>
      </c>
      <c r="AE275" s="76" t="s">
        <v>546</v>
      </c>
      <c r="AF275" s="76" t="s">
        <v>96</v>
      </c>
      <c r="AG275" s="82"/>
      <c r="AH275" s="60"/>
      <c r="AI275" s="75" t="s">
        <v>586</v>
      </c>
      <c r="AJ275" s="6" t="s">
        <v>103</v>
      </c>
      <c r="AK275" s="81">
        <v>0</v>
      </c>
      <c r="AL275" s="205" t="s">
        <v>103</v>
      </c>
      <c r="AM275" s="169"/>
      <c r="AN275" s="6"/>
      <c r="AO275" s="120"/>
    </row>
    <row r="276" spans="1:41">
      <c r="A276" s="75" t="s">
        <v>586</v>
      </c>
      <c r="B276" s="6" t="s">
        <v>93</v>
      </c>
      <c r="C276" s="76">
        <v>275</v>
      </c>
      <c r="D276" s="76" t="s">
        <v>98</v>
      </c>
      <c r="E276" s="6" t="s">
        <v>2136</v>
      </c>
      <c r="F276" s="6" t="str">
        <f t="shared" si="14"/>
        <v>BrokerRM-M-528-SI25-M19-B</v>
      </c>
      <c r="G276" s="97" t="s">
        <v>826</v>
      </c>
      <c r="H276" s="95" t="s">
        <v>827</v>
      </c>
      <c r="I276" s="6" t="s">
        <v>584</v>
      </c>
      <c r="J276" s="92">
        <v>46032</v>
      </c>
      <c r="K276" s="92" t="s">
        <v>1300</v>
      </c>
      <c r="L276" s="88" t="s">
        <v>1301</v>
      </c>
      <c r="M276" s="78" t="s">
        <v>117</v>
      </c>
      <c r="N276" s="6" t="s">
        <v>1302</v>
      </c>
      <c r="O276" s="71">
        <v>0</v>
      </c>
      <c r="P276" s="71">
        <v>14560.79</v>
      </c>
      <c r="Q276" s="79">
        <v>2549.59</v>
      </c>
      <c r="R276" s="79">
        <v>407.94</v>
      </c>
      <c r="S276" s="71">
        <v>0</v>
      </c>
      <c r="T276" s="79">
        <v>17518.32</v>
      </c>
      <c r="U276" s="87" t="s">
        <v>24</v>
      </c>
      <c r="V276" s="84">
        <f t="shared" si="15"/>
        <v>995.41564861639858</v>
      </c>
      <c r="W276" s="70">
        <v>46020</v>
      </c>
      <c r="X276" s="6" t="s">
        <v>1231</v>
      </c>
      <c r="Y276" s="80" t="s">
        <v>537</v>
      </c>
      <c r="Z276" s="80" t="s">
        <v>537</v>
      </c>
      <c r="AA276" s="80" t="s">
        <v>1303</v>
      </c>
      <c r="AB276" s="76" t="s">
        <v>539</v>
      </c>
      <c r="AC276" s="76" t="s">
        <v>540</v>
      </c>
      <c r="AD276" s="76" t="s">
        <v>174</v>
      </c>
      <c r="AE276" s="76" t="s">
        <v>546</v>
      </c>
      <c r="AF276" s="76" t="s">
        <v>96</v>
      </c>
      <c r="AG276" s="82"/>
      <c r="AH276" s="60"/>
      <c r="AI276" s="75" t="s">
        <v>586</v>
      </c>
      <c r="AJ276" s="6" t="s">
        <v>103</v>
      </c>
      <c r="AK276" s="81">
        <v>0</v>
      </c>
      <c r="AL276" s="205" t="s">
        <v>103</v>
      </c>
      <c r="AM276" s="169"/>
      <c r="AN276" s="6"/>
      <c r="AO276" s="120"/>
    </row>
    <row r="277" spans="1:41">
      <c r="A277" s="75" t="s">
        <v>586</v>
      </c>
      <c r="B277" s="6" t="s">
        <v>93</v>
      </c>
      <c r="C277" s="76">
        <v>276</v>
      </c>
      <c r="D277" s="76" t="s">
        <v>98</v>
      </c>
      <c r="E277" s="6" t="s">
        <v>2136</v>
      </c>
      <c r="F277" s="6" t="str">
        <f t="shared" si="14"/>
        <v>BrokerRM-M-564-SI25-M19-B</v>
      </c>
      <c r="G277" s="97" t="s">
        <v>828</v>
      </c>
      <c r="H277" s="95" t="s">
        <v>829</v>
      </c>
      <c r="I277" s="6" t="s">
        <v>584</v>
      </c>
      <c r="J277" s="92">
        <v>46032</v>
      </c>
      <c r="K277" s="92" t="s">
        <v>1304</v>
      </c>
      <c r="L277" s="88" t="s">
        <v>1305</v>
      </c>
      <c r="M277" s="78" t="s">
        <v>117</v>
      </c>
      <c r="N277" s="6" t="s">
        <v>1306</v>
      </c>
      <c r="O277" s="71">
        <v>0</v>
      </c>
      <c r="P277" s="71">
        <v>10126.42</v>
      </c>
      <c r="Q277" s="79">
        <v>4333.83</v>
      </c>
      <c r="R277" s="79">
        <v>693.41</v>
      </c>
      <c r="S277" s="71">
        <v>0</v>
      </c>
      <c r="T277" s="79">
        <v>15153.66</v>
      </c>
      <c r="U277" s="87" t="s">
        <v>24</v>
      </c>
      <c r="V277" s="84">
        <f t="shared" si="15"/>
        <v>861.05233251889308</v>
      </c>
      <c r="W277" s="70">
        <v>46021</v>
      </c>
      <c r="X277" s="6" t="s">
        <v>1247</v>
      </c>
      <c r="Y277" s="80" t="s">
        <v>1248</v>
      </c>
      <c r="Z277" s="80" t="s">
        <v>178</v>
      </c>
      <c r="AA277" s="80" t="s">
        <v>1267</v>
      </c>
      <c r="AB277" s="76" t="s">
        <v>539</v>
      </c>
      <c r="AC277" s="76" t="s">
        <v>540</v>
      </c>
      <c r="AD277" s="76" t="s">
        <v>174</v>
      </c>
      <c r="AE277" s="76" t="s">
        <v>546</v>
      </c>
      <c r="AF277" s="76" t="s">
        <v>96</v>
      </c>
      <c r="AG277" s="75"/>
      <c r="AH277" s="60"/>
      <c r="AI277" s="75" t="s">
        <v>586</v>
      </c>
      <c r="AJ277" s="6" t="s">
        <v>103</v>
      </c>
      <c r="AK277" s="81">
        <v>0</v>
      </c>
      <c r="AL277" s="205" t="s">
        <v>103</v>
      </c>
      <c r="AM277" s="169"/>
      <c r="AN277" s="6"/>
      <c r="AO277" s="120"/>
    </row>
    <row r="278" spans="1:41">
      <c r="A278" s="75" t="s">
        <v>586</v>
      </c>
      <c r="B278" s="6" t="s">
        <v>93</v>
      </c>
      <c r="C278" s="76">
        <v>277</v>
      </c>
      <c r="D278" s="76" t="s">
        <v>98</v>
      </c>
      <c r="E278" s="6" t="s">
        <v>2136</v>
      </c>
      <c r="F278" s="6" t="str">
        <f t="shared" si="14"/>
        <v>BrokerRM-M-507-SI25-M19-B</v>
      </c>
      <c r="G278" s="96" t="s">
        <v>830</v>
      </c>
      <c r="H278" s="95" t="s">
        <v>831</v>
      </c>
      <c r="I278" s="6" t="s">
        <v>584</v>
      </c>
      <c r="J278" s="92">
        <v>46032</v>
      </c>
      <c r="K278" s="92" t="s">
        <v>1307</v>
      </c>
      <c r="L278" s="77" t="s">
        <v>1308</v>
      </c>
      <c r="M278" s="80" t="s">
        <v>117</v>
      </c>
      <c r="N278" s="6" t="s">
        <v>1309</v>
      </c>
      <c r="O278" s="71">
        <v>0</v>
      </c>
      <c r="P278" s="71">
        <v>13693.84</v>
      </c>
      <c r="Q278" s="79">
        <v>2548.41</v>
      </c>
      <c r="R278" s="79">
        <v>407.74</v>
      </c>
      <c r="S278" s="71">
        <v>0</v>
      </c>
      <c r="T278" s="79">
        <v>16649.990000000002</v>
      </c>
      <c r="U278" s="87" t="s">
        <v>24</v>
      </c>
      <c r="V278" s="84">
        <f t="shared" si="15"/>
        <v>946.07591340417082</v>
      </c>
      <c r="W278" s="78">
        <v>46020</v>
      </c>
      <c r="X278" s="80" t="s">
        <v>1231</v>
      </c>
      <c r="Y278" s="80" t="s">
        <v>536</v>
      </c>
      <c r="Z278" s="80" t="s">
        <v>537</v>
      </c>
      <c r="AA278" s="80" t="s">
        <v>1232</v>
      </c>
      <c r="AB278" s="76" t="s">
        <v>539</v>
      </c>
      <c r="AC278" s="76" t="s">
        <v>540</v>
      </c>
      <c r="AD278" s="76" t="s">
        <v>174</v>
      </c>
      <c r="AE278" s="76" t="s">
        <v>546</v>
      </c>
      <c r="AF278" s="76" t="s">
        <v>96</v>
      </c>
      <c r="AG278" s="82"/>
      <c r="AH278" s="60"/>
      <c r="AI278" s="75" t="s">
        <v>586</v>
      </c>
      <c r="AJ278" s="6" t="s">
        <v>103</v>
      </c>
      <c r="AK278" s="81">
        <v>0</v>
      </c>
      <c r="AL278" s="205" t="s">
        <v>103</v>
      </c>
      <c r="AM278" s="169"/>
      <c r="AN278" s="6"/>
      <c r="AO278" s="120"/>
    </row>
    <row r="279" spans="1:41">
      <c r="A279" s="75" t="s">
        <v>586</v>
      </c>
      <c r="B279" s="6" t="s">
        <v>93</v>
      </c>
      <c r="C279" s="76">
        <v>278</v>
      </c>
      <c r="D279" s="76" t="s">
        <v>98</v>
      </c>
      <c r="E279" s="6" t="s">
        <v>2136</v>
      </c>
      <c r="F279" s="6" t="str">
        <f t="shared" si="14"/>
        <v>BrokerRM-M-494-SI25-M19-B</v>
      </c>
      <c r="G279" s="97" t="s">
        <v>832</v>
      </c>
      <c r="H279" s="95" t="s">
        <v>833</v>
      </c>
      <c r="I279" s="6" t="s">
        <v>584</v>
      </c>
      <c r="J279" s="92">
        <v>46032</v>
      </c>
      <c r="K279" s="98" t="s">
        <v>1310</v>
      </c>
      <c r="L279" s="77" t="s">
        <v>1311</v>
      </c>
      <c r="M279" s="78" t="s">
        <v>117</v>
      </c>
      <c r="N279" s="6" t="s">
        <v>1312</v>
      </c>
      <c r="O279" s="71">
        <v>0</v>
      </c>
      <c r="P279" s="71">
        <v>9574.68</v>
      </c>
      <c r="Q279" s="79">
        <v>2533.7800000000002</v>
      </c>
      <c r="R279" s="79">
        <v>405.4</v>
      </c>
      <c r="S279" s="71">
        <v>0</v>
      </c>
      <c r="T279" s="79">
        <v>12513.86</v>
      </c>
      <c r="U279" s="87" t="s">
        <v>24</v>
      </c>
      <c r="V279" s="84">
        <f t="shared" si="15"/>
        <v>711.05517358940847</v>
      </c>
      <c r="W279" s="78">
        <v>46006</v>
      </c>
      <c r="X279" s="80" t="s">
        <v>1231</v>
      </c>
      <c r="Y279" s="80" t="s">
        <v>536</v>
      </c>
      <c r="Z279" s="80" t="s">
        <v>537</v>
      </c>
      <c r="AA279" s="80" t="s">
        <v>1232</v>
      </c>
      <c r="AB279" s="76" t="s">
        <v>539</v>
      </c>
      <c r="AC279" s="76" t="s">
        <v>540</v>
      </c>
      <c r="AD279" s="76" t="s">
        <v>174</v>
      </c>
      <c r="AE279" s="76" t="s">
        <v>546</v>
      </c>
      <c r="AF279" s="76" t="s">
        <v>96</v>
      </c>
      <c r="AG279" s="75"/>
      <c r="AH279" s="60"/>
      <c r="AI279" s="75" t="s">
        <v>586</v>
      </c>
      <c r="AJ279" s="6" t="s">
        <v>103</v>
      </c>
      <c r="AK279" s="81">
        <v>0</v>
      </c>
      <c r="AL279" s="205" t="s">
        <v>103</v>
      </c>
      <c r="AM279" s="169"/>
      <c r="AN279" s="6"/>
      <c r="AO279" s="120"/>
    </row>
    <row r="280" spans="1:41">
      <c r="A280" s="75" t="s">
        <v>586</v>
      </c>
      <c r="B280" s="6" t="s">
        <v>93</v>
      </c>
      <c r="C280" s="76">
        <v>279</v>
      </c>
      <c r="D280" s="76" t="s">
        <v>98</v>
      </c>
      <c r="E280" s="6" t="s">
        <v>2136</v>
      </c>
      <c r="F280" s="6" t="str">
        <f t="shared" si="14"/>
        <v>BrokerRM-M-226-SI25-M19-L-B</v>
      </c>
      <c r="G280" s="97" t="s">
        <v>834</v>
      </c>
      <c r="H280" s="95" t="s">
        <v>835</v>
      </c>
      <c r="I280" s="6" t="s">
        <v>584</v>
      </c>
      <c r="J280" s="92">
        <v>46032</v>
      </c>
      <c r="K280" s="92" t="s">
        <v>1313</v>
      </c>
      <c r="L280" s="88">
        <v>721141595</v>
      </c>
      <c r="M280" s="78" t="s">
        <v>117</v>
      </c>
      <c r="N280" s="6" t="s">
        <v>1314</v>
      </c>
      <c r="O280" s="71">
        <v>0</v>
      </c>
      <c r="P280" s="71">
        <v>3300.2</v>
      </c>
      <c r="Q280" s="79">
        <v>2495.79</v>
      </c>
      <c r="R280" s="79">
        <v>399.33</v>
      </c>
      <c r="S280" s="71">
        <v>0</v>
      </c>
      <c r="T280" s="79">
        <v>6195.32</v>
      </c>
      <c r="U280" s="87" t="s">
        <v>24</v>
      </c>
      <c r="V280" s="84">
        <f t="shared" si="15"/>
        <v>352.02681970566505</v>
      </c>
      <c r="W280" s="78">
        <v>46028</v>
      </c>
      <c r="X280" s="80" t="s">
        <v>535</v>
      </c>
      <c r="Y280" s="80" t="s">
        <v>536</v>
      </c>
      <c r="Z280" s="80" t="s">
        <v>537</v>
      </c>
      <c r="AA280" s="80" t="s">
        <v>1235</v>
      </c>
      <c r="AB280" s="76" t="s">
        <v>539</v>
      </c>
      <c r="AC280" s="76" t="s">
        <v>540</v>
      </c>
      <c r="AD280" s="76" t="s">
        <v>174</v>
      </c>
      <c r="AE280" s="76" t="s">
        <v>546</v>
      </c>
      <c r="AF280" s="76" t="s">
        <v>96</v>
      </c>
      <c r="AG280" s="82"/>
      <c r="AH280" s="60"/>
      <c r="AI280" s="75" t="s">
        <v>586</v>
      </c>
      <c r="AJ280" s="6" t="s">
        <v>103</v>
      </c>
      <c r="AK280" s="81">
        <v>0</v>
      </c>
      <c r="AL280" s="205" t="s">
        <v>103</v>
      </c>
      <c r="AM280" s="169"/>
      <c r="AN280" s="6"/>
      <c r="AO280" s="120"/>
    </row>
    <row r="281" spans="1:41">
      <c r="A281" s="75" t="s">
        <v>586</v>
      </c>
      <c r="B281" s="6" t="s">
        <v>93</v>
      </c>
      <c r="C281" s="76">
        <v>280</v>
      </c>
      <c r="D281" s="76" t="s">
        <v>98</v>
      </c>
      <c r="E281" s="6" t="s">
        <v>2136</v>
      </c>
      <c r="F281" s="6" t="str">
        <f t="shared" si="14"/>
        <v>BrokerFG-A-0079-SE25-M19.D</v>
      </c>
      <c r="G281" s="97" t="s">
        <v>836</v>
      </c>
      <c r="H281" s="95" t="s">
        <v>837</v>
      </c>
      <c r="I281" s="6" t="s">
        <v>584</v>
      </c>
      <c r="J281" s="92">
        <v>46032</v>
      </c>
      <c r="K281" s="92" t="s">
        <v>1315</v>
      </c>
      <c r="L281" s="88">
        <v>94643242</v>
      </c>
      <c r="M281" s="78" t="s">
        <v>1264</v>
      </c>
      <c r="N281" s="6" t="s">
        <v>1316</v>
      </c>
      <c r="O281" s="71">
        <v>0</v>
      </c>
      <c r="P281" s="71">
        <v>7920.43</v>
      </c>
      <c r="Q281" s="79">
        <v>3296.07</v>
      </c>
      <c r="R281" s="79">
        <v>527.37</v>
      </c>
      <c r="S281" s="71">
        <v>0</v>
      </c>
      <c r="T281" s="79">
        <v>11743.87</v>
      </c>
      <c r="U281" s="87" t="s">
        <v>24</v>
      </c>
      <c r="V281" s="84">
        <f t="shared" si="15"/>
        <v>667.30325586681067</v>
      </c>
      <c r="W281" s="78">
        <v>46007</v>
      </c>
      <c r="X281" s="80" t="s">
        <v>1266</v>
      </c>
      <c r="Y281" s="80" t="s">
        <v>537</v>
      </c>
      <c r="Z281" s="80" t="s">
        <v>178</v>
      </c>
      <c r="AA281" s="80" t="s">
        <v>1267</v>
      </c>
      <c r="AB281" s="76" t="s">
        <v>539</v>
      </c>
      <c r="AC281" s="76" t="s">
        <v>541</v>
      </c>
      <c r="AD281" s="76" t="s">
        <v>543</v>
      </c>
      <c r="AE281" s="76" t="s">
        <v>549</v>
      </c>
      <c r="AF281" s="76" t="s">
        <v>96</v>
      </c>
      <c r="AG281" s="75"/>
      <c r="AH281" s="60"/>
      <c r="AI281" s="75" t="s">
        <v>586</v>
      </c>
      <c r="AJ281" s="6" t="s">
        <v>103</v>
      </c>
      <c r="AK281" s="81">
        <v>0</v>
      </c>
      <c r="AL281" s="205" t="s">
        <v>103</v>
      </c>
      <c r="AM281" s="169"/>
      <c r="AN281" s="6"/>
      <c r="AO281" s="120"/>
    </row>
    <row r="282" spans="1:41">
      <c r="A282" s="75" t="s">
        <v>586</v>
      </c>
      <c r="B282" s="6" t="s">
        <v>93</v>
      </c>
      <c r="C282" s="76">
        <v>281</v>
      </c>
      <c r="D282" s="76" t="s">
        <v>98</v>
      </c>
      <c r="E282" s="6" t="s">
        <v>2136</v>
      </c>
      <c r="F282" s="6" t="str">
        <f t="shared" si="14"/>
        <v>BrokerFG-A-0082SE25-M19.D</v>
      </c>
      <c r="G282" s="97" t="s">
        <v>838</v>
      </c>
      <c r="H282" s="95" t="s">
        <v>839</v>
      </c>
      <c r="I282" s="6" t="s">
        <v>584</v>
      </c>
      <c r="J282" s="92">
        <v>46032</v>
      </c>
      <c r="K282" s="92" t="s">
        <v>1317</v>
      </c>
      <c r="L282" s="88">
        <v>96340157</v>
      </c>
      <c r="M282" s="78" t="s">
        <v>1264</v>
      </c>
      <c r="N282" s="6" t="s">
        <v>1318</v>
      </c>
      <c r="O282" s="71">
        <v>0</v>
      </c>
      <c r="P282" s="71">
        <v>7768.67</v>
      </c>
      <c r="Q282" s="79">
        <v>3177.26</v>
      </c>
      <c r="R282" s="79">
        <v>508.37</v>
      </c>
      <c r="S282" s="71">
        <v>0</v>
      </c>
      <c r="T282" s="79">
        <v>11454.3</v>
      </c>
      <c r="U282" s="87" t="s">
        <v>24</v>
      </c>
      <c r="V282" s="84">
        <f t="shared" si="15"/>
        <v>650.8494800840956</v>
      </c>
      <c r="W282" s="70">
        <v>46017</v>
      </c>
      <c r="X282" s="6" t="s">
        <v>1266</v>
      </c>
      <c r="Y282" s="80" t="s">
        <v>537</v>
      </c>
      <c r="Z282" s="80" t="s">
        <v>178</v>
      </c>
      <c r="AA282" s="80" t="s">
        <v>1267</v>
      </c>
      <c r="AB282" s="76" t="s">
        <v>539</v>
      </c>
      <c r="AC282" s="76" t="s">
        <v>541</v>
      </c>
      <c r="AD282" s="76" t="s">
        <v>543</v>
      </c>
      <c r="AE282" s="76" t="s">
        <v>549</v>
      </c>
      <c r="AF282" s="76" t="s">
        <v>96</v>
      </c>
      <c r="AG282" s="82"/>
      <c r="AH282" s="60"/>
      <c r="AI282" s="75" t="s">
        <v>586</v>
      </c>
      <c r="AJ282" s="6" t="s">
        <v>103</v>
      </c>
      <c r="AK282" s="81">
        <v>0</v>
      </c>
      <c r="AL282" s="205" t="s">
        <v>103</v>
      </c>
      <c r="AM282" s="169"/>
      <c r="AN282" s="6"/>
      <c r="AO282" s="120"/>
    </row>
    <row r="283" spans="1:41">
      <c r="A283" s="75" t="s">
        <v>586</v>
      </c>
      <c r="B283" s="6" t="s">
        <v>93</v>
      </c>
      <c r="C283" s="76">
        <v>282</v>
      </c>
      <c r="D283" s="76" t="s">
        <v>98</v>
      </c>
      <c r="E283" s="6" t="s">
        <v>2136</v>
      </c>
      <c r="F283" s="6" t="str">
        <f t="shared" si="14"/>
        <v>BrokerFG-I-0039-SE25-M25-L.D</v>
      </c>
      <c r="G283" s="97" t="s">
        <v>840</v>
      </c>
      <c r="H283" s="95" t="s">
        <v>841</v>
      </c>
      <c r="I283" s="6" t="s">
        <v>584</v>
      </c>
      <c r="J283" s="92">
        <v>46032</v>
      </c>
      <c r="K283" s="92" t="s">
        <v>1319</v>
      </c>
      <c r="L283" s="88" t="s">
        <v>1320</v>
      </c>
      <c r="M283" s="78" t="s">
        <v>1264</v>
      </c>
      <c r="N283" s="6" t="s">
        <v>1321</v>
      </c>
      <c r="O283" s="71">
        <v>0</v>
      </c>
      <c r="P283" s="71">
        <v>1508</v>
      </c>
      <c r="Q283" s="79">
        <v>3180.65</v>
      </c>
      <c r="R283" s="79">
        <v>508.9</v>
      </c>
      <c r="S283" s="71">
        <v>0</v>
      </c>
      <c r="T283" s="79">
        <v>5197.55</v>
      </c>
      <c r="U283" s="87" t="s">
        <v>24</v>
      </c>
      <c r="V283" s="84">
        <f t="shared" si="15"/>
        <v>295.33212114324681</v>
      </c>
      <c r="W283" s="70">
        <v>46009</v>
      </c>
      <c r="X283" s="6" t="s">
        <v>1266</v>
      </c>
      <c r="Y283" s="80" t="s">
        <v>537</v>
      </c>
      <c r="Z283" s="80" t="s">
        <v>178</v>
      </c>
      <c r="AA283" s="80" t="s">
        <v>1267</v>
      </c>
      <c r="AB283" s="76" t="s">
        <v>539</v>
      </c>
      <c r="AC283" s="76" t="s">
        <v>541</v>
      </c>
      <c r="AD283" s="76" t="s">
        <v>543</v>
      </c>
      <c r="AE283" s="76" t="s">
        <v>549</v>
      </c>
      <c r="AF283" s="76" t="s">
        <v>96</v>
      </c>
      <c r="AG283" s="82"/>
      <c r="AH283" s="60"/>
      <c r="AI283" s="75" t="s">
        <v>586</v>
      </c>
      <c r="AJ283" s="6" t="s">
        <v>103</v>
      </c>
      <c r="AK283" s="81">
        <v>0</v>
      </c>
      <c r="AL283" s="205" t="s">
        <v>103</v>
      </c>
      <c r="AM283" s="169"/>
      <c r="AN283" s="6"/>
      <c r="AO283" s="120"/>
    </row>
    <row r="284" spans="1:41">
      <c r="A284" s="75" t="s">
        <v>586</v>
      </c>
      <c r="B284" s="6" t="s">
        <v>93</v>
      </c>
      <c r="C284" s="76">
        <v>283</v>
      </c>
      <c r="D284" s="76" t="s">
        <v>98</v>
      </c>
      <c r="E284" s="6" t="s">
        <v>2136</v>
      </c>
      <c r="F284" s="6" t="str">
        <f t="shared" si="14"/>
        <v>BrokerFG-A-0080-SE25-M19-D</v>
      </c>
      <c r="G284" s="97" t="s">
        <v>842</v>
      </c>
      <c r="H284" s="95" t="s">
        <v>843</v>
      </c>
      <c r="I284" s="6" t="s">
        <v>584</v>
      </c>
      <c r="J284" s="92">
        <v>46032</v>
      </c>
      <c r="K284" s="92" t="s">
        <v>1322</v>
      </c>
      <c r="L284" s="88">
        <v>96340157</v>
      </c>
      <c r="M284" s="78" t="s">
        <v>1264</v>
      </c>
      <c r="N284" s="6" t="s">
        <v>1323</v>
      </c>
      <c r="O284" s="71">
        <v>0</v>
      </c>
      <c r="P284" s="71">
        <v>7807.55</v>
      </c>
      <c r="Q284" s="79">
        <v>3177.26</v>
      </c>
      <c r="R284" s="79">
        <v>508.37</v>
      </c>
      <c r="S284" s="71">
        <v>0</v>
      </c>
      <c r="T284" s="79">
        <v>11493.18</v>
      </c>
      <c r="U284" s="87" t="s">
        <v>24</v>
      </c>
      <c r="V284" s="84">
        <f t="shared" si="15"/>
        <v>653.05869651684759</v>
      </c>
      <c r="W284" s="89">
        <v>46017</v>
      </c>
      <c r="X284" s="85" t="s">
        <v>1266</v>
      </c>
      <c r="Y284" s="85" t="s">
        <v>537</v>
      </c>
      <c r="Z284" s="85" t="s">
        <v>178</v>
      </c>
      <c r="AA284" s="80" t="s">
        <v>1267</v>
      </c>
      <c r="AB284" s="76" t="s">
        <v>539</v>
      </c>
      <c r="AC284" s="76" t="s">
        <v>541</v>
      </c>
      <c r="AD284" s="76" t="s">
        <v>543</v>
      </c>
      <c r="AE284" s="76" t="s">
        <v>549</v>
      </c>
      <c r="AF284" s="76" t="s">
        <v>96</v>
      </c>
      <c r="AG284" s="82"/>
      <c r="AH284" s="60"/>
      <c r="AI284" s="75" t="s">
        <v>586</v>
      </c>
      <c r="AJ284" s="6" t="s">
        <v>103</v>
      </c>
      <c r="AK284" s="81">
        <v>0</v>
      </c>
      <c r="AL284" s="205" t="s">
        <v>103</v>
      </c>
      <c r="AM284" s="169"/>
      <c r="AN284" s="6"/>
      <c r="AO284" s="120"/>
    </row>
    <row r="285" spans="1:41">
      <c r="A285" s="75" t="s">
        <v>586</v>
      </c>
      <c r="B285" s="6" t="s">
        <v>93</v>
      </c>
      <c r="C285" s="76">
        <v>284</v>
      </c>
      <c r="D285" s="76" t="s">
        <v>98</v>
      </c>
      <c r="E285" s="6" t="s">
        <v>2136</v>
      </c>
      <c r="F285" s="6" t="str">
        <f t="shared" si="14"/>
        <v>BrokerFG-A-0081-SE25-M19-D</v>
      </c>
      <c r="G285" s="97" t="s">
        <v>844</v>
      </c>
      <c r="H285" s="95" t="s">
        <v>845</v>
      </c>
      <c r="I285" s="6" t="s">
        <v>584</v>
      </c>
      <c r="J285" s="92">
        <v>46032</v>
      </c>
      <c r="K285" s="92" t="s">
        <v>1324</v>
      </c>
      <c r="L285" s="88">
        <v>96340157</v>
      </c>
      <c r="M285" s="78" t="s">
        <v>1264</v>
      </c>
      <c r="N285" s="80" t="s">
        <v>1325</v>
      </c>
      <c r="O285" s="71">
        <v>0</v>
      </c>
      <c r="P285" s="71">
        <v>7846.43</v>
      </c>
      <c r="Q285" s="79">
        <v>3661.46</v>
      </c>
      <c r="R285" s="79">
        <v>585.84</v>
      </c>
      <c r="S285" s="71">
        <v>0</v>
      </c>
      <c r="T285" s="79">
        <v>12093.73</v>
      </c>
      <c r="U285" s="87" t="s">
        <v>24</v>
      </c>
      <c r="V285" s="84">
        <f t="shared" si="15"/>
        <v>687.18279447695886</v>
      </c>
      <c r="W285" s="89">
        <v>46017</v>
      </c>
      <c r="X285" s="85" t="s">
        <v>1266</v>
      </c>
      <c r="Y285" s="85" t="s">
        <v>537</v>
      </c>
      <c r="Z285" s="85" t="s">
        <v>178</v>
      </c>
      <c r="AA285" s="80" t="s">
        <v>1267</v>
      </c>
      <c r="AB285" s="76" t="s">
        <v>539</v>
      </c>
      <c r="AC285" s="76" t="s">
        <v>541</v>
      </c>
      <c r="AD285" s="76" t="s">
        <v>543</v>
      </c>
      <c r="AE285" s="76" t="s">
        <v>549</v>
      </c>
      <c r="AF285" s="76" t="s">
        <v>96</v>
      </c>
      <c r="AG285" s="82"/>
      <c r="AH285" s="60"/>
      <c r="AI285" s="75" t="s">
        <v>586</v>
      </c>
      <c r="AJ285" s="6" t="s">
        <v>103</v>
      </c>
      <c r="AK285" s="81">
        <v>0</v>
      </c>
      <c r="AL285" s="205" t="s">
        <v>103</v>
      </c>
      <c r="AM285" s="169"/>
      <c r="AN285" s="6"/>
      <c r="AO285" s="120"/>
    </row>
    <row r="286" spans="1:41">
      <c r="A286" s="75" t="s">
        <v>586</v>
      </c>
      <c r="B286" s="6" t="s">
        <v>93</v>
      </c>
      <c r="C286" s="76">
        <v>285</v>
      </c>
      <c r="D286" s="76" t="s">
        <v>98</v>
      </c>
      <c r="E286" s="6" t="s">
        <v>2136</v>
      </c>
      <c r="F286" s="6" t="str">
        <f t="shared" si="14"/>
        <v>BrokerRM-I-0898-AI25-M19</v>
      </c>
      <c r="G286" s="97" t="s">
        <v>846</v>
      </c>
      <c r="H286" s="95" t="s">
        <v>847</v>
      </c>
      <c r="I286" s="6" t="s">
        <v>584</v>
      </c>
      <c r="J286" s="92">
        <v>46027</v>
      </c>
      <c r="K286" s="92" t="s">
        <v>1326</v>
      </c>
      <c r="L286" s="91" t="s">
        <v>1327</v>
      </c>
      <c r="M286" s="80" t="s">
        <v>25</v>
      </c>
      <c r="N286" s="80" t="s">
        <v>116</v>
      </c>
      <c r="O286" s="71">
        <v>0</v>
      </c>
      <c r="P286" s="71">
        <v>2615.87</v>
      </c>
      <c r="Q286" s="79">
        <v>809.03</v>
      </c>
      <c r="R286" s="79">
        <v>129.44</v>
      </c>
      <c r="S286" s="71">
        <v>0</v>
      </c>
      <c r="T286" s="79">
        <v>3554.34</v>
      </c>
      <c r="U286" s="87" t="s">
        <v>24</v>
      </c>
      <c r="V286" s="84">
        <f t="shared" si="15"/>
        <v>201.96261151201773</v>
      </c>
      <c r="W286" s="70">
        <v>46027</v>
      </c>
      <c r="X286" s="6" t="s">
        <v>430</v>
      </c>
      <c r="Y286" s="80" t="s">
        <v>178</v>
      </c>
      <c r="Z286" s="80" t="s">
        <v>239</v>
      </c>
      <c r="AA286" s="80" t="s">
        <v>122</v>
      </c>
      <c r="AB286" s="76" t="s">
        <v>539</v>
      </c>
      <c r="AC286" s="76" t="s">
        <v>540</v>
      </c>
      <c r="AD286" s="76" t="s">
        <v>25</v>
      </c>
      <c r="AE286" s="76" t="s">
        <v>544</v>
      </c>
      <c r="AF286" s="76" t="s">
        <v>96</v>
      </c>
      <c r="AG286" s="82"/>
      <c r="AH286" s="60"/>
      <c r="AI286" s="75" t="s">
        <v>586</v>
      </c>
      <c r="AJ286" s="6" t="s">
        <v>103</v>
      </c>
      <c r="AK286" s="81">
        <v>0</v>
      </c>
      <c r="AL286" s="205" t="s">
        <v>103</v>
      </c>
      <c r="AM286" s="169"/>
      <c r="AN286" s="6"/>
      <c r="AO286" s="120"/>
    </row>
    <row r="287" spans="1:41">
      <c r="A287" s="75" t="s">
        <v>586</v>
      </c>
      <c r="B287" s="6" t="s">
        <v>93</v>
      </c>
      <c r="C287" s="76">
        <v>286</v>
      </c>
      <c r="D287" s="76" t="s">
        <v>98</v>
      </c>
      <c r="E287" s="6" t="s">
        <v>2136</v>
      </c>
      <c r="F287" s="6" t="str">
        <f t="shared" si="14"/>
        <v>BrokerRM-I-0975-AI25-M19</v>
      </c>
      <c r="G287" s="97" t="s">
        <v>848</v>
      </c>
      <c r="H287" s="95" t="s">
        <v>849</v>
      </c>
      <c r="I287" s="6" t="s">
        <v>584</v>
      </c>
      <c r="J287" s="92">
        <v>46027</v>
      </c>
      <c r="K287" s="92" t="s">
        <v>1328</v>
      </c>
      <c r="L287" s="77" t="s">
        <v>1329</v>
      </c>
      <c r="M287" s="80" t="s">
        <v>25</v>
      </c>
      <c r="N287" s="80" t="s">
        <v>116</v>
      </c>
      <c r="O287" s="71">
        <v>0</v>
      </c>
      <c r="P287" s="71">
        <v>3384.53</v>
      </c>
      <c r="Q287" s="79">
        <v>792.96</v>
      </c>
      <c r="R287" s="79">
        <v>126.87</v>
      </c>
      <c r="S287" s="71">
        <v>0</v>
      </c>
      <c r="T287" s="79">
        <v>4304.3599999999997</v>
      </c>
      <c r="U287" s="87" t="s">
        <v>24</v>
      </c>
      <c r="V287" s="84">
        <f t="shared" si="15"/>
        <v>244.57980567077672</v>
      </c>
      <c r="W287" s="70">
        <v>46027</v>
      </c>
      <c r="X287" s="80" t="s">
        <v>430</v>
      </c>
      <c r="Y287" s="80" t="s">
        <v>178</v>
      </c>
      <c r="Z287" s="80" t="s">
        <v>239</v>
      </c>
      <c r="AA287" s="80" t="s">
        <v>122</v>
      </c>
      <c r="AB287" s="76" t="s">
        <v>539</v>
      </c>
      <c r="AC287" s="76" t="s">
        <v>540</v>
      </c>
      <c r="AD287" s="76" t="s">
        <v>25</v>
      </c>
      <c r="AE287" s="76" t="s">
        <v>544</v>
      </c>
      <c r="AF287" s="76" t="s">
        <v>96</v>
      </c>
      <c r="AG287" s="82"/>
      <c r="AH287" s="60"/>
      <c r="AI287" s="75" t="s">
        <v>586</v>
      </c>
      <c r="AJ287" s="6" t="s">
        <v>103</v>
      </c>
      <c r="AK287" s="81">
        <v>0</v>
      </c>
      <c r="AL287" s="205" t="s">
        <v>103</v>
      </c>
      <c r="AM287" s="169"/>
      <c r="AN287" s="6"/>
      <c r="AO287" s="120"/>
    </row>
    <row r="288" spans="1:41">
      <c r="A288" s="75" t="s">
        <v>586</v>
      </c>
      <c r="B288" s="6" t="s">
        <v>93</v>
      </c>
      <c r="C288" s="76">
        <v>287</v>
      </c>
      <c r="D288" s="76" t="s">
        <v>98</v>
      </c>
      <c r="E288" s="6" t="s">
        <v>2136</v>
      </c>
      <c r="F288" s="6" t="str">
        <f t="shared" si="14"/>
        <v>BrokerRM-I-0974-AI25-M19</v>
      </c>
      <c r="G288" s="97" t="s">
        <v>850</v>
      </c>
      <c r="H288" s="95" t="s">
        <v>851</v>
      </c>
      <c r="I288" s="6" t="s">
        <v>584</v>
      </c>
      <c r="J288" s="92">
        <v>46027</v>
      </c>
      <c r="K288" s="95" t="s">
        <v>1330</v>
      </c>
      <c r="L288" s="72" t="s">
        <v>1331</v>
      </c>
      <c r="M288" s="80" t="s">
        <v>25</v>
      </c>
      <c r="N288" s="80" t="s">
        <v>116</v>
      </c>
      <c r="O288" s="71">
        <v>0</v>
      </c>
      <c r="P288" s="71">
        <v>2969.28</v>
      </c>
      <c r="Q288" s="79">
        <v>794.11</v>
      </c>
      <c r="R288" s="79">
        <v>127.06</v>
      </c>
      <c r="S288" s="71">
        <v>0</v>
      </c>
      <c r="T288" s="79">
        <v>3890.45</v>
      </c>
      <c r="U288" s="87" t="s">
        <v>24</v>
      </c>
      <c r="V288" s="84">
        <f t="shared" si="15"/>
        <v>221.06085573043921</v>
      </c>
      <c r="W288" s="89">
        <v>46027</v>
      </c>
      <c r="X288" s="87" t="s">
        <v>430</v>
      </c>
      <c r="Y288" s="85" t="s">
        <v>178</v>
      </c>
      <c r="Z288" s="85" t="s">
        <v>239</v>
      </c>
      <c r="AA288" s="85" t="s">
        <v>122</v>
      </c>
      <c r="AB288" s="76" t="s">
        <v>539</v>
      </c>
      <c r="AC288" s="76" t="s">
        <v>540</v>
      </c>
      <c r="AD288" s="76" t="s">
        <v>25</v>
      </c>
      <c r="AE288" s="76" t="s">
        <v>544</v>
      </c>
      <c r="AF288" s="76" t="s">
        <v>96</v>
      </c>
      <c r="AG288" s="75"/>
      <c r="AH288" s="60"/>
      <c r="AI288" s="75" t="s">
        <v>586</v>
      </c>
      <c r="AJ288" s="6" t="s">
        <v>103</v>
      </c>
      <c r="AK288" s="81">
        <v>0</v>
      </c>
      <c r="AL288" s="205" t="s">
        <v>103</v>
      </c>
      <c r="AM288" s="169"/>
      <c r="AN288" s="6"/>
      <c r="AO288" s="120"/>
    </row>
    <row r="289" spans="1:41">
      <c r="A289" s="75" t="s">
        <v>586</v>
      </c>
      <c r="B289" s="6" t="s">
        <v>93</v>
      </c>
      <c r="C289" s="76">
        <v>288</v>
      </c>
      <c r="D289" s="76" t="s">
        <v>98</v>
      </c>
      <c r="E289" s="6" t="s">
        <v>2136</v>
      </c>
      <c r="F289" s="6" t="str">
        <f t="shared" si="14"/>
        <v>BrokerRM-I-0973-AI25-M19</v>
      </c>
      <c r="G289" s="97" t="s">
        <v>852</v>
      </c>
      <c r="H289" s="95" t="s">
        <v>853</v>
      </c>
      <c r="I289" s="6" t="s">
        <v>584</v>
      </c>
      <c r="J289" s="92">
        <v>46027</v>
      </c>
      <c r="K289" s="95" t="s">
        <v>1332</v>
      </c>
      <c r="L289" s="72" t="s">
        <v>1333</v>
      </c>
      <c r="M289" s="80" t="s">
        <v>25</v>
      </c>
      <c r="N289" s="80" t="s">
        <v>116</v>
      </c>
      <c r="O289" s="71">
        <v>0</v>
      </c>
      <c r="P289" s="71">
        <v>3218.11</v>
      </c>
      <c r="Q289" s="79">
        <v>794.11</v>
      </c>
      <c r="R289" s="79">
        <v>127.06</v>
      </c>
      <c r="S289" s="71">
        <v>0</v>
      </c>
      <c r="T289" s="79">
        <v>4139.28</v>
      </c>
      <c r="U289" s="87" t="s">
        <v>24</v>
      </c>
      <c r="V289" s="84">
        <f t="shared" si="15"/>
        <v>235.19972725723051</v>
      </c>
      <c r="W289" s="89">
        <v>46027</v>
      </c>
      <c r="X289" s="87" t="s">
        <v>430</v>
      </c>
      <c r="Y289" s="85" t="s">
        <v>178</v>
      </c>
      <c r="Z289" s="85" t="s">
        <v>239</v>
      </c>
      <c r="AA289" s="85" t="s">
        <v>122</v>
      </c>
      <c r="AB289" s="76" t="s">
        <v>539</v>
      </c>
      <c r="AC289" s="76" t="s">
        <v>540</v>
      </c>
      <c r="AD289" s="76" t="s">
        <v>25</v>
      </c>
      <c r="AE289" s="76" t="s">
        <v>544</v>
      </c>
      <c r="AF289" s="76" t="s">
        <v>96</v>
      </c>
      <c r="AG289" s="82"/>
      <c r="AH289" s="60"/>
      <c r="AI289" s="75" t="s">
        <v>586</v>
      </c>
      <c r="AJ289" s="6" t="s">
        <v>103</v>
      </c>
      <c r="AK289" s="81">
        <v>0</v>
      </c>
      <c r="AL289" s="205" t="s">
        <v>103</v>
      </c>
      <c r="AM289" s="169"/>
      <c r="AN289" s="6"/>
      <c r="AO289" s="120"/>
    </row>
    <row r="290" spans="1:41">
      <c r="A290" s="75" t="s">
        <v>586</v>
      </c>
      <c r="B290" s="6" t="s">
        <v>93</v>
      </c>
      <c r="C290" s="76">
        <v>289</v>
      </c>
      <c r="D290" s="76" t="s">
        <v>98</v>
      </c>
      <c r="E290" s="6" t="s">
        <v>2136</v>
      </c>
      <c r="F290" s="6" t="str">
        <f t="shared" si="14"/>
        <v>BrokerRM-I-0978-AI25-M19</v>
      </c>
      <c r="G290" s="97" t="s">
        <v>854</v>
      </c>
      <c r="H290" s="95" t="s">
        <v>855</v>
      </c>
      <c r="I290" s="6" t="s">
        <v>584</v>
      </c>
      <c r="J290" s="92">
        <v>46027</v>
      </c>
      <c r="K290" s="95" t="s">
        <v>1334</v>
      </c>
      <c r="L290" s="72" t="s">
        <v>1335</v>
      </c>
      <c r="M290" s="80" t="s">
        <v>25</v>
      </c>
      <c r="N290" s="80" t="s">
        <v>116</v>
      </c>
      <c r="O290" s="71">
        <v>0</v>
      </c>
      <c r="P290" s="71">
        <v>2737.28</v>
      </c>
      <c r="Q290" s="79">
        <v>795.28</v>
      </c>
      <c r="R290" s="79">
        <v>127.24</v>
      </c>
      <c r="S290" s="71">
        <v>0</v>
      </c>
      <c r="T290" s="79">
        <v>3659.8</v>
      </c>
      <c r="U290" s="87" t="s">
        <v>24</v>
      </c>
      <c r="V290" s="84">
        <f t="shared" si="15"/>
        <v>207.95499744303655</v>
      </c>
      <c r="W290" s="89">
        <v>46027</v>
      </c>
      <c r="X290" s="87" t="s">
        <v>430</v>
      </c>
      <c r="Y290" s="85" t="s">
        <v>129</v>
      </c>
      <c r="Z290" s="85" t="s">
        <v>239</v>
      </c>
      <c r="AA290" s="85" t="s">
        <v>122</v>
      </c>
      <c r="AB290" s="76" t="s">
        <v>539</v>
      </c>
      <c r="AC290" s="76" t="s">
        <v>540</v>
      </c>
      <c r="AD290" s="76" t="s">
        <v>25</v>
      </c>
      <c r="AE290" s="76" t="s">
        <v>544</v>
      </c>
      <c r="AF290" s="76" t="s">
        <v>96</v>
      </c>
      <c r="AG290" s="75"/>
      <c r="AH290" s="60"/>
      <c r="AI290" s="75" t="s">
        <v>586</v>
      </c>
      <c r="AJ290" s="6" t="s">
        <v>103</v>
      </c>
      <c r="AK290" s="81">
        <v>0</v>
      </c>
      <c r="AL290" s="205" t="s">
        <v>103</v>
      </c>
      <c r="AM290" s="169"/>
      <c r="AN290" s="6"/>
      <c r="AO290" s="120"/>
    </row>
    <row r="291" spans="1:41">
      <c r="A291" s="75" t="s">
        <v>586</v>
      </c>
      <c r="B291" s="6" t="s">
        <v>93</v>
      </c>
      <c r="C291" s="76">
        <v>290</v>
      </c>
      <c r="D291" s="76" t="s">
        <v>98</v>
      </c>
      <c r="E291" s="6" t="s">
        <v>2136</v>
      </c>
      <c r="F291" s="6" t="str">
        <f t="shared" si="14"/>
        <v>BrokerRM-I-0977-AI25-M19</v>
      </c>
      <c r="G291" s="97" t="s">
        <v>856</v>
      </c>
      <c r="H291" s="95" t="s">
        <v>857</v>
      </c>
      <c r="I291" s="6" t="s">
        <v>584</v>
      </c>
      <c r="J291" s="92">
        <v>46027</v>
      </c>
      <c r="K291" s="95" t="s">
        <v>1336</v>
      </c>
      <c r="L291" s="72" t="s">
        <v>1337</v>
      </c>
      <c r="M291" s="80" t="s">
        <v>25</v>
      </c>
      <c r="N291" s="80" t="s">
        <v>116</v>
      </c>
      <c r="O291" s="71">
        <v>0</v>
      </c>
      <c r="P291" s="71">
        <v>2969.28</v>
      </c>
      <c r="Q291" s="79">
        <v>795.28</v>
      </c>
      <c r="R291" s="79">
        <v>127.24</v>
      </c>
      <c r="S291" s="71">
        <v>0</v>
      </c>
      <c r="T291" s="79">
        <v>3891.8</v>
      </c>
      <c r="U291" s="87" t="s">
        <v>24</v>
      </c>
      <c r="V291" s="84">
        <f t="shared" si="15"/>
        <v>221.13756463435422</v>
      </c>
      <c r="W291" s="89">
        <v>46027</v>
      </c>
      <c r="X291" s="87" t="s">
        <v>430</v>
      </c>
      <c r="Y291" s="85" t="s">
        <v>178</v>
      </c>
      <c r="Z291" s="85" t="s">
        <v>239</v>
      </c>
      <c r="AA291" s="85" t="s">
        <v>122</v>
      </c>
      <c r="AB291" s="76" t="s">
        <v>539</v>
      </c>
      <c r="AC291" s="76" t="s">
        <v>540</v>
      </c>
      <c r="AD291" s="76" t="s">
        <v>25</v>
      </c>
      <c r="AE291" s="76" t="s">
        <v>544</v>
      </c>
      <c r="AF291" s="76" t="s">
        <v>96</v>
      </c>
      <c r="AG291" s="75"/>
      <c r="AH291" s="60"/>
      <c r="AI291" s="75" t="s">
        <v>586</v>
      </c>
      <c r="AJ291" s="6" t="s">
        <v>103</v>
      </c>
      <c r="AK291" s="81">
        <v>0</v>
      </c>
      <c r="AL291" s="205" t="s">
        <v>103</v>
      </c>
      <c r="AM291" s="169"/>
      <c r="AN291" s="6"/>
      <c r="AO291" s="120"/>
    </row>
    <row r="292" spans="1:41">
      <c r="A292" s="75" t="s">
        <v>586</v>
      </c>
      <c r="B292" s="6" t="s">
        <v>93</v>
      </c>
      <c r="C292" s="76">
        <v>291</v>
      </c>
      <c r="D292" s="76" t="s">
        <v>98</v>
      </c>
      <c r="E292" s="6" t="s">
        <v>2136</v>
      </c>
      <c r="F292" s="6" t="str">
        <f t="shared" si="14"/>
        <v>BrokerRM-I-0984-AI25-M19</v>
      </c>
      <c r="G292" s="97" t="s">
        <v>858</v>
      </c>
      <c r="H292" s="95" t="s">
        <v>859</v>
      </c>
      <c r="I292" s="6" t="s">
        <v>584</v>
      </c>
      <c r="J292" s="92">
        <v>46030</v>
      </c>
      <c r="K292" s="95" t="s">
        <v>1338</v>
      </c>
      <c r="L292" s="72" t="s">
        <v>176</v>
      </c>
      <c r="M292" s="80" t="s">
        <v>25</v>
      </c>
      <c r="N292" s="80" t="s">
        <v>116</v>
      </c>
      <c r="O292" s="71">
        <v>0</v>
      </c>
      <c r="P292" s="71">
        <v>2728.49</v>
      </c>
      <c r="Q292" s="79">
        <v>792.13</v>
      </c>
      <c r="R292" s="79">
        <v>126.74</v>
      </c>
      <c r="S292" s="71">
        <v>0</v>
      </c>
      <c r="T292" s="79">
        <v>3647.36</v>
      </c>
      <c r="U292" s="87" t="s">
        <v>24</v>
      </c>
      <c r="V292" s="84">
        <f t="shared" si="15"/>
        <v>207.24813909881243</v>
      </c>
      <c r="W292" s="89">
        <v>46031</v>
      </c>
      <c r="X292" s="87" t="s">
        <v>430</v>
      </c>
      <c r="Y292" s="85" t="s">
        <v>178</v>
      </c>
      <c r="Z292" s="85" t="s">
        <v>239</v>
      </c>
      <c r="AA292" s="85" t="s">
        <v>122</v>
      </c>
      <c r="AB292" s="76" t="s">
        <v>539</v>
      </c>
      <c r="AC292" s="76" t="s">
        <v>540</v>
      </c>
      <c r="AD292" s="76" t="s">
        <v>25</v>
      </c>
      <c r="AE292" s="76" t="s">
        <v>544</v>
      </c>
      <c r="AF292" s="76" t="s">
        <v>96</v>
      </c>
      <c r="AG292" s="75"/>
      <c r="AH292" s="60"/>
      <c r="AI292" s="75" t="s">
        <v>586</v>
      </c>
      <c r="AJ292" s="6" t="s">
        <v>103</v>
      </c>
      <c r="AK292" s="81">
        <v>0</v>
      </c>
      <c r="AL292" s="205" t="s">
        <v>103</v>
      </c>
      <c r="AM292" s="169"/>
      <c r="AN292" s="6"/>
      <c r="AO292" s="120"/>
    </row>
    <row r="293" spans="1:41" ht="58">
      <c r="A293" s="75" t="s">
        <v>586</v>
      </c>
      <c r="B293" s="6" t="s">
        <v>93</v>
      </c>
      <c r="C293" s="76">
        <v>292</v>
      </c>
      <c r="D293" s="76" t="s">
        <v>98</v>
      </c>
      <c r="E293" s="6" t="s">
        <v>2136</v>
      </c>
      <c r="F293" s="6" t="str">
        <f t="shared" si="14"/>
        <v>BrokerRM-A-0003AI26-M19-C9038.D//RM-A-0011AI26-M19.PFA.D//RM-A-0012AI26-M19.PFA.D</v>
      </c>
      <c r="G293" s="112" t="s">
        <v>860</v>
      </c>
      <c r="H293" s="95" t="s">
        <v>861</v>
      </c>
      <c r="I293" s="6" t="s">
        <v>584</v>
      </c>
      <c r="J293" s="92">
        <v>46030</v>
      </c>
      <c r="K293" s="95" t="s">
        <v>1339</v>
      </c>
      <c r="L293" s="73" t="s">
        <v>1340</v>
      </c>
      <c r="M293" s="73" t="s">
        <v>25</v>
      </c>
      <c r="N293" s="80" t="s">
        <v>116</v>
      </c>
      <c r="O293" s="71">
        <v>0</v>
      </c>
      <c r="P293" s="71">
        <v>56323.07</v>
      </c>
      <c r="Q293" s="79">
        <v>5726.5</v>
      </c>
      <c r="R293" s="79">
        <v>916.24</v>
      </c>
      <c r="S293" s="71">
        <v>0</v>
      </c>
      <c r="T293" s="79">
        <v>62965.81</v>
      </c>
      <c r="U293" s="87" t="s">
        <v>24</v>
      </c>
      <c r="V293" s="84">
        <f t="shared" si="15"/>
        <v>3577.8061253480309</v>
      </c>
      <c r="W293" s="89">
        <v>46030</v>
      </c>
      <c r="X293" s="87" t="s">
        <v>437</v>
      </c>
      <c r="Y293" s="85" t="s">
        <v>178</v>
      </c>
      <c r="Z293" s="85" t="s">
        <v>121</v>
      </c>
      <c r="AA293" s="85" t="s">
        <v>122</v>
      </c>
      <c r="AB293" s="76" t="s">
        <v>539</v>
      </c>
      <c r="AC293" s="76" t="s">
        <v>540</v>
      </c>
      <c r="AD293" s="76" t="s">
        <v>25</v>
      </c>
      <c r="AE293" s="76">
        <v>67180000</v>
      </c>
      <c r="AF293" s="76" t="s">
        <v>96</v>
      </c>
      <c r="AG293" s="75"/>
      <c r="AH293" s="60"/>
      <c r="AI293" s="75" t="s">
        <v>586</v>
      </c>
      <c r="AJ293" s="6" t="s">
        <v>103</v>
      </c>
      <c r="AK293" s="81">
        <v>0</v>
      </c>
      <c r="AL293" s="205" t="s">
        <v>103</v>
      </c>
      <c r="AM293" s="169" t="s">
        <v>3707</v>
      </c>
      <c r="AN293" s="6" t="s">
        <v>2145</v>
      </c>
      <c r="AO293" s="120"/>
    </row>
    <row r="294" spans="1:41" ht="58">
      <c r="A294" s="75" t="s">
        <v>586</v>
      </c>
      <c r="B294" s="6" t="s">
        <v>93</v>
      </c>
      <c r="C294" s="76">
        <v>293</v>
      </c>
      <c r="D294" s="76" t="s">
        <v>98</v>
      </c>
      <c r="E294" s="6" t="s">
        <v>2136</v>
      </c>
      <c r="F294" s="6" t="str">
        <f t="shared" si="14"/>
        <v>BrokerRM-M-473-SI25-M19-B</v>
      </c>
      <c r="G294" s="97" t="s">
        <v>862</v>
      </c>
      <c r="H294" s="95" t="s">
        <v>863</v>
      </c>
      <c r="I294" s="6" t="s">
        <v>584</v>
      </c>
      <c r="J294" s="92">
        <v>46027</v>
      </c>
      <c r="K294" s="95" t="s">
        <v>1341</v>
      </c>
      <c r="L294" s="73" t="s">
        <v>1342</v>
      </c>
      <c r="M294" s="73" t="s">
        <v>1343</v>
      </c>
      <c r="N294" s="73" t="s">
        <v>1344</v>
      </c>
      <c r="O294" s="71">
        <v>0</v>
      </c>
      <c r="P294" s="71">
        <v>13572</v>
      </c>
      <c r="Q294" s="79">
        <v>0</v>
      </c>
      <c r="R294" s="79">
        <v>0</v>
      </c>
      <c r="S294" s="71">
        <v>0</v>
      </c>
      <c r="T294" s="79">
        <v>13572</v>
      </c>
      <c r="U294" s="87" t="s">
        <v>24</v>
      </c>
      <c r="V294" s="84">
        <f t="shared" si="15"/>
        <v>771.18018069208472</v>
      </c>
      <c r="W294" s="89">
        <v>46027</v>
      </c>
      <c r="X294" s="87" t="s">
        <v>437</v>
      </c>
      <c r="Y294" s="85" t="s">
        <v>129</v>
      </c>
      <c r="Z294" s="85" t="s">
        <v>239</v>
      </c>
      <c r="AA294" s="85" t="s">
        <v>122</v>
      </c>
      <c r="AB294" s="76" t="s">
        <v>539</v>
      </c>
      <c r="AC294" s="76" t="s">
        <v>540</v>
      </c>
      <c r="AD294" s="76" t="s">
        <v>174</v>
      </c>
      <c r="AE294" s="76" t="s">
        <v>546</v>
      </c>
      <c r="AF294" s="76" t="s">
        <v>1345</v>
      </c>
      <c r="AG294" s="75"/>
      <c r="AH294" s="60">
        <v>13572</v>
      </c>
      <c r="AI294" s="75" t="s">
        <v>586</v>
      </c>
      <c r="AJ294" s="6" t="s">
        <v>103</v>
      </c>
      <c r="AK294" s="81">
        <v>0</v>
      </c>
      <c r="AL294" s="205" t="s">
        <v>103</v>
      </c>
      <c r="AM294" s="169"/>
      <c r="AN294" s="6"/>
      <c r="AO294" s="120"/>
    </row>
    <row r="295" spans="1:41" ht="58">
      <c r="A295" s="75" t="s">
        <v>586</v>
      </c>
      <c r="B295" s="6" t="s">
        <v>93</v>
      </c>
      <c r="C295" s="76">
        <v>294</v>
      </c>
      <c r="D295" s="76" t="s">
        <v>98</v>
      </c>
      <c r="E295" s="6" t="s">
        <v>2136</v>
      </c>
      <c r="F295" s="6" t="str">
        <f t="shared" si="14"/>
        <v>BrokerRM-M-500-SI25-M19-B</v>
      </c>
      <c r="G295" s="97" t="s">
        <v>322</v>
      </c>
      <c r="H295" s="95" t="s">
        <v>864</v>
      </c>
      <c r="I295" s="6" t="s">
        <v>584</v>
      </c>
      <c r="J295" s="92">
        <v>46027</v>
      </c>
      <c r="K295" s="95" t="s">
        <v>475</v>
      </c>
      <c r="L295" s="73" t="s">
        <v>476</v>
      </c>
      <c r="M295" s="73" t="s">
        <v>1343</v>
      </c>
      <c r="N295" s="73" t="s">
        <v>477</v>
      </c>
      <c r="O295" s="71">
        <v>0</v>
      </c>
      <c r="P295" s="71">
        <v>6844</v>
      </c>
      <c r="Q295" s="79">
        <v>0</v>
      </c>
      <c r="R295" s="79">
        <v>0</v>
      </c>
      <c r="S295" s="71">
        <v>0</v>
      </c>
      <c r="T295" s="79">
        <v>6844</v>
      </c>
      <c r="U295" s="87" t="s">
        <v>24</v>
      </c>
      <c r="V295" s="84">
        <f t="shared" si="15"/>
        <v>388.88573214387179</v>
      </c>
      <c r="W295" s="78">
        <v>46027</v>
      </c>
      <c r="X295" s="87" t="s">
        <v>437</v>
      </c>
      <c r="Y295" s="85" t="s">
        <v>129</v>
      </c>
      <c r="Z295" s="85" t="s">
        <v>239</v>
      </c>
      <c r="AA295" s="85" t="s">
        <v>122</v>
      </c>
      <c r="AB295" s="76" t="s">
        <v>539</v>
      </c>
      <c r="AC295" s="76" t="s">
        <v>540</v>
      </c>
      <c r="AD295" s="76" t="s">
        <v>174</v>
      </c>
      <c r="AE295" s="76" t="s">
        <v>546</v>
      </c>
      <c r="AF295" s="76" t="s">
        <v>1346</v>
      </c>
      <c r="AG295" s="75"/>
      <c r="AH295" s="60"/>
      <c r="AI295" s="75" t="s">
        <v>586</v>
      </c>
      <c r="AJ295" s="6" t="s">
        <v>103</v>
      </c>
      <c r="AK295" s="81">
        <v>0</v>
      </c>
      <c r="AL295" s="205" t="s">
        <v>103</v>
      </c>
      <c r="AM295" s="169"/>
      <c r="AN295" s="6"/>
      <c r="AO295" s="120"/>
    </row>
    <row r="296" spans="1:41" ht="43.5">
      <c r="A296" s="75" t="s">
        <v>586</v>
      </c>
      <c r="B296" s="6" t="s">
        <v>93</v>
      </c>
      <c r="C296" s="76">
        <v>295</v>
      </c>
      <c r="D296" s="76" t="s">
        <v>98</v>
      </c>
      <c r="E296" s="6" t="s">
        <v>2136</v>
      </c>
      <c r="F296" s="6" t="str">
        <f t="shared" si="14"/>
        <v>BrokerRM-M-499-SI25-M19-B</v>
      </c>
      <c r="G296" s="97" t="s">
        <v>324</v>
      </c>
      <c r="H296" s="95" t="s">
        <v>865</v>
      </c>
      <c r="I296" s="6" t="s">
        <v>584</v>
      </c>
      <c r="J296" s="92">
        <v>46027</v>
      </c>
      <c r="K296" s="95" t="s">
        <v>481</v>
      </c>
      <c r="L296" s="73" t="s">
        <v>482</v>
      </c>
      <c r="M296" s="73" t="s">
        <v>1343</v>
      </c>
      <c r="N296" s="73" t="s">
        <v>483</v>
      </c>
      <c r="O296" s="71">
        <v>0</v>
      </c>
      <c r="P296" s="71">
        <v>6670</v>
      </c>
      <c r="Q296" s="79">
        <v>0</v>
      </c>
      <c r="R296" s="79">
        <v>0</v>
      </c>
      <c r="S296" s="71">
        <v>0</v>
      </c>
      <c r="T296" s="79">
        <v>6670</v>
      </c>
      <c r="U296" s="87" t="s">
        <v>24</v>
      </c>
      <c r="V296" s="84">
        <f t="shared" si="15"/>
        <v>378.99880675038355</v>
      </c>
      <c r="W296" s="78">
        <v>46027</v>
      </c>
      <c r="X296" s="87" t="s">
        <v>525</v>
      </c>
      <c r="Y296" s="85" t="s">
        <v>129</v>
      </c>
      <c r="Z296" s="85" t="s">
        <v>239</v>
      </c>
      <c r="AA296" s="85" t="s">
        <v>122</v>
      </c>
      <c r="AB296" s="76" t="s">
        <v>539</v>
      </c>
      <c r="AC296" s="76" t="s">
        <v>540</v>
      </c>
      <c r="AD296" s="76" t="s">
        <v>174</v>
      </c>
      <c r="AE296" s="76" t="s">
        <v>546</v>
      </c>
      <c r="AF296" s="76" t="s">
        <v>1347</v>
      </c>
      <c r="AG296" s="75"/>
      <c r="AH296" s="60"/>
      <c r="AI296" s="75" t="s">
        <v>586</v>
      </c>
      <c r="AJ296" s="6" t="s">
        <v>103</v>
      </c>
      <c r="AK296" s="81">
        <v>0</v>
      </c>
      <c r="AL296" s="205" t="s">
        <v>103</v>
      </c>
      <c r="AM296" s="169"/>
      <c r="AN296" s="6"/>
      <c r="AO296" s="120"/>
    </row>
    <row r="297" spans="1:41" ht="43.5">
      <c r="A297" s="75" t="s">
        <v>586</v>
      </c>
      <c r="B297" s="6" t="s">
        <v>93</v>
      </c>
      <c r="C297" s="76">
        <v>296</v>
      </c>
      <c r="D297" s="76" t="s">
        <v>98</v>
      </c>
      <c r="E297" s="6" t="s">
        <v>2136</v>
      </c>
      <c r="F297" s="6" t="str">
        <f t="shared" si="14"/>
        <v>BrokerRM-M-508-SI25-M19-B</v>
      </c>
      <c r="G297" s="97" t="s">
        <v>387</v>
      </c>
      <c r="H297" s="95" t="s">
        <v>866</v>
      </c>
      <c r="I297" s="6" t="s">
        <v>584</v>
      </c>
      <c r="J297" s="92">
        <v>46027</v>
      </c>
      <c r="K297" s="95" t="s">
        <v>504</v>
      </c>
      <c r="L297" s="73" t="s">
        <v>505</v>
      </c>
      <c r="M297" s="73" t="s">
        <v>1343</v>
      </c>
      <c r="N297" s="73" t="s">
        <v>506</v>
      </c>
      <c r="O297" s="71">
        <v>0</v>
      </c>
      <c r="P297" s="71">
        <v>6670</v>
      </c>
      <c r="Q297" s="79">
        <v>0</v>
      </c>
      <c r="R297" s="79">
        <v>0</v>
      </c>
      <c r="S297" s="71">
        <v>0</v>
      </c>
      <c r="T297" s="79">
        <v>6670</v>
      </c>
      <c r="U297" s="87" t="s">
        <v>24</v>
      </c>
      <c r="V297" s="84">
        <f t="shared" si="15"/>
        <v>378.99880675038355</v>
      </c>
      <c r="W297" s="78">
        <v>46027</v>
      </c>
      <c r="X297" s="87" t="s">
        <v>525</v>
      </c>
      <c r="Y297" s="85" t="s">
        <v>129</v>
      </c>
      <c r="Z297" s="85" t="s">
        <v>239</v>
      </c>
      <c r="AA297" s="85" t="s">
        <v>122</v>
      </c>
      <c r="AB297" s="76" t="s">
        <v>539</v>
      </c>
      <c r="AC297" s="76" t="s">
        <v>540</v>
      </c>
      <c r="AD297" s="76" t="s">
        <v>174</v>
      </c>
      <c r="AE297" s="76" t="s">
        <v>546</v>
      </c>
      <c r="AF297" s="76" t="s">
        <v>1348</v>
      </c>
      <c r="AG297" s="75"/>
      <c r="AH297" s="93"/>
      <c r="AI297" s="75" t="s">
        <v>586</v>
      </c>
      <c r="AJ297" s="6" t="s">
        <v>103</v>
      </c>
      <c r="AK297" s="81">
        <v>0</v>
      </c>
      <c r="AL297" s="205" t="s">
        <v>103</v>
      </c>
      <c r="AM297" s="169"/>
      <c r="AN297" s="6"/>
      <c r="AO297" s="120"/>
    </row>
    <row r="298" spans="1:41" ht="58">
      <c r="A298" s="75" t="s">
        <v>586</v>
      </c>
      <c r="B298" s="6" t="s">
        <v>93</v>
      </c>
      <c r="C298" s="76">
        <v>297</v>
      </c>
      <c r="D298" s="76" t="s">
        <v>98</v>
      </c>
      <c r="E298" s="6" t="s">
        <v>2136</v>
      </c>
      <c r="F298" s="6" t="str">
        <f t="shared" si="14"/>
        <v>BrokerRM-M-509-SI25-M19-B</v>
      </c>
      <c r="G298" s="97" t="s">
        <v>385</v>
      </c>
      <c r="H298" s="95" t="s">
        <v>867</v>
      </c>
      <c r="I298" s="6" t="s">
        <v>584</v>
      </c>
      <c r="J298" s="92">
        <v>46027</v>
      </c>
      <c r="K298" s="95" t="s">
        <v>507</v>
      </c>
      <c r="L298" s="73" t="s">
        <v>508</v>
      </c>
      <c r="M298" s="73" t="s">
        <v>1343</v>
      </c>
      <c r="N298" s="73" t="s">
        <v>509</v>
      </c>
      <c r="O298" s="71">
        <v>0</v>
      </c>
      <c r="P298" s="71">
        <v>7888</v>
      </c>
      <c r="Q298" s="79">
        <v>0</v>
      </c>
      <c r="R298" s="79">
        <v>0</v>
      </c>
      <c r="S298" s="71">
        <v>0</v>
      </c>
      <c r="T298" s="79">
        <v>7888</v>
      </c>
      <c r="U298" s="87" t="s">
        <v>24</v>
      </c>
      <c r="V298" s="84">
        <f t="shared" si="15"/>
        <v>448.20728450480141</v>
      </c>
      <c r="W298" s="78">
        <v>46027</v>
      </c>
      <c r="X298" s="87" t="s">
        <v>437</v>
      </c>
      <c r="Y298" s="85" t="s">
        <v>129</v>
      </c>
      <c r="Z298" s="85" t="s">
        <v>239</v>
      </c>
      <c r="AA298" s="85" t="s">
        <v>122</v>
      </c>
      <c r="AB298" s="76" t="s">
        <v>539</v>
      </c>
      <c r="AC298" s="76" t="s">
        <v>540</v>
      </c>
      <c r="AD298" s="76" t="s">
        <v>174</v>
      </c>
      <c r="AE298" s="76" t="s">
        <v>546</v>
      </c>
      <c r="AF298" s="76" t="s">
        <v>1349</v>
      </c>
      <c r="AG298" s="75"/>
      <c r="AH298" s="93"/>
      <c r="AI298" s="75" t="s">
        <v>586</v>
      </c>
      <c r="AJ298" s="6" t="s">
        <v>103</v>
      </c>
      <c r="AK298" s="81">
        <v>0</v>
      </c>
      <c r="AL298" s="205" t="s">
        <v>103</v>
      </c>
      <c r="AM298" s="169"/>
      <c r="AN298" s="6"/>
      <c r="AO298" s="120"/>
    </row>
    <row r="299" spans="1:41" ht="58">
      <c r="A299" s="75" t="s">
        <v>586</v>
      </c>
      <c r="B299" s="6" t="s">
        <v>93</v>
      </c>
      <c r="C299" s="76">
        <v>298</v>
      </c>
      <c r="D299" s="76" t="s">
        <v>98</v>
      </c>
      <c r="E299" s="6" t="s">
        <v>2136</v>
      </c>
      <c r="F299" s="6" t="str">
        <f t="shared" si="14"/>
        <v>BrokerRM-M-510-SI25-M19-B</v>
      </c>
      <c r="G299" s="97" t="s">
        <v>386</v>
      </c>
      <c r="H299" s="95" t="s">
        <v>868</v>
      </c>
      <c r="I299" s="6" t="s">
        <v>584</v>
      </c>
      <c r="J299" s="92">
        <v>46027</v>
      </c>
      <c r="K299" s="95" t="s">
        <v>510</v>
      </c>
      <c r="L299" s="73" t="s">
        <v>511</v>
      </c>
      <c r="M299" s="73" t="s">
        <v>1343</v>
      </c>
      <c r="N299" s="73" t="s">
        <v>512</v>
      </c>
      <c r="O299" s="71">
        <v>0</v>
      </c>
      <c r="P299" s="71">
        <v>6670</v>
      </c>
      <c r="Q299" s="79">
        <v>0</v>
      </c>
      <c r="R299" s="79">
        <v>0</v>
      </c>
      <c r="S299" s="71">
        <v>0</v>
      </c>
      <c r="T299" s="79">
        <v>6670</v>
      </c>
      <c r="U299" s="87" t="s">
        <v>24</v>
      </c>
      <c r="V299" s="84">
        <f t="shared" si="15"/>
        <v>378.99880675038355</v>
      </c>
      <c r="W299" s="78">
        <v>46027</v>
      </c>
      <c r="X299" s="87" t="s">
        <v>437</v>
      </c>
      <c r="Y299" s="85" t="s">
        <v>129</v>
      </c>
      <c r="Z299" s="85" t="s">
        <v>239</v>
      </c>
      <c r="AA299" s="85" t="s">
        <v>122</v>
      </c>
      <c r="AB299" s="76" t="s">
        <v>539</v>
      </c>
      <c r="AC299" s="76" t="s">
        <v>540</v>
      </c>
      <c r="AD299" s="76" t="s">
        <v>174</v>
      </c>
      <c r="AE299" s="76" t="s">
        <v>546</v>
      </c>
      <c r="AF299" s="76" t="s">
        <v>1350</v>
      </c>
      <c r="AG299" s="75"/>
      <c r="AH299" s="60"/>
      <c r="AI299" s="75" t="s">
        <v>586</v>
      </c>
      <c r="AJ299" s="6" t="s">
        <v>103</v>
      </c>
      <c r="AK299" s="81">
        <v>0</v>
      </c>
      <c r="AL299" s="205" t="s">
        <v>103</v>
      </c>
      <c r="AM299" s="169"/>
      <c r="AN299" s="6"/>
      <c r="AO299" s="120"/>
    </row>
    <row r="300" spans="1:41" ht="58">
      <c r="A300" s="75" t="s">
        <v>586</v>
      </c>
      <c r="B300" s="6" t="s">
        <v>93</v>
      </c>
      <c r="C300" s="76">
        <v>299</v>
      </c>
      <c r="D300" s="76" t="s">
        <v>98</v>
      </c>
      <c r="E300" s="6" t="s">
        <v>2136</v>
      </c>
      <c r="F300" s="6" t="str">
        <f t="shared" si="14"/>
        <v>BrokerRM-M-511-SI25-M19-B</v>
      </c>
      <c r="G300" s="97" t="s">
        <v>389</v>
      </c>
      <c r="H300" s="95" t="s">
        <v>869</v>
      </c>
      <c r="I300" s="6" t="s">
        <v>584</v>
      </c>
      <c r="J300" s="92">
        <v>46027</v>
      </c>
      <c r="K300" s="95" t="s">
        <v>513</v>
      </c>
      <c r="L300" s="73" t="s">
        <v>514</v>
      </c>
      <c r="M300" s="73" t="s">
        <v>1343</v>
      </c>
      <c r="N300" s="73" t="s">
        <v>515</v>
      </c>
      <c r="O300" s="71">
        <v>0</v>
      </c>
      <c r="P300" s="71">
        <v>6670</v>
      </c>
      <c r="Q300" s="79">
        <v>0</v>
      </c>
      <c r="R300" s="79">
        <v>0</v>
      </c>
      <c r="S300" s="71">
        <v>0</v>
      </c>
      <c r="T300" s="79">
        <v>6670</v>
      </c>
      <c r="U300" s="87" t="s">
        <v>24</v>
      </c>
      <c r="V300" s="84">
        <f t="shared" si="15"/>
        <v>378.99880675038355</v>
      </c>
      <c r="W300" s="78">
        <v>46027</v>
      </c>
      <c r="X300" s="87" t="s">
        <v>437</v>
      </c>
      <c r="Y300" s="85" t="s">
        <v>129</v>
      </c>
      <c r="Z300" s="85" t="s">
        <v>239</v>
      </c>
      <c r="AA300" s="85" t="s">
        <v>122</v>
      </c>
      <c r="AB300" s="76" t="s">
        <v>539</v>
      </c>
      <c r="AC300" s="76" t="s">
        <v>540</v>
      </c>
      <c r="AD300" s="76" t="s">
        <v>174</v>
      </c>
      <c r="AE300" s="76" t="s">
        <v>546</v>
      </c>
      <c r="AF300" s="76" t="s">
        <v>1351</v>
      </c>
      <c r="AG300" s="75"/>
      <c r="AH300" s="60"/>
      <c r="AI300" s="75" t="s">
        <v>586</v>
      </c>
      <c r="AJ300" s="6" t="s">
        <v>103</v>
      </c>
      <c r="AK300" s="81">
        <v>0</v>
      </c>
      <c r="AL300" s="205" t="s">
        <v>103</v>
      </c>
      <c r="AM300" s="169"/>
      <c r="AN300" s="6"/>
      <c r="AO300" s="120"/>
    </row>
    <row r="301" spans="1:41" ht="58">
      <c r="A301" s="75" t="s">
        <v>586</v>
      </c>
      <c r="B301" s="6" t="s">
        <v>93</v>
      </c>
      <c r="C301" s="76">
        <v>300</v>
      </c>
      <c r="D301" s="76" t="s">
        <v>98</v>
      </c>
      <c r="E301" s="6" t="s">
        <v>2136</v>
      </c>
      <c r="F301" s="6" t="str">
        <f t="shared" si="14"/>
        <v>BrokerRM-M-196-SI25-M19-L-B</v>
      </c>
      <c r="G301" s="97" t="s">
        <v>870</v>
      </c>
      <c r="H301" s="95" t="s">
        <v>871</v>
      </c>
      <c r="I301" s="6" t="s">
        <v>584</v>
      </c>
      <c r="J301" s="92">
        <v>46027</v>
      </c>
      <c r="K301" s="95" t="s">
        <v>1352</v>
      </c>
      <c r="L301" s="73" t="s">
        <v>562</v>
      </c>
      <c r="M301" s="73" t="s">
        <v>1343</v>
      </c>
      <c r="N301" s="73" t="s">
        <v>562</v>
      </c>
      <c r="O301" s="71">
        <v>0</v>
      </c>
      <c r="P301" s="71">
        <v>13288.74</v>
      </c>
      <c r="Q301" s="79">
        <v>2531.77</v>
      </c>
      <c r="R301" s="79">
        <v>405.08</v>
      </c>
      <c r="S301" s="71">
        <v>0</v>
      </c>
      <c r="T301" s="79">
        <v>16225.59</v>
      </c>
      <c r="U301" s="87" t="s">
        <v>24</v>
      </c>
      <c r="V301" s="84">
        <f t="shared" si="15"/>
        <v>921.96090686970854</v>
      </c>
      <c r="W301" s="78">
        <v>46027</v>
      </c>
      <c r="X301" s="87" t="s">
        <v>437</v>
      </c>
      <c r="Y301" s="85" t="s">
        <v>129</v>
      </c>
      <c r="Z301" s="85" t="s">
        <v>239</v>
      </c>
      <c r="AA301" s="85" t="s">
        <v>122</v>
      </c>
      <c r="AB301" s="76" t="s">
        <v>539</v>
      </c>
      <c r="AC301" s="76" t="s">
        <v>540</v>
      </c>
      <c r="AD301" s="76" t="s">
        <v>174</v>
      </c>
      <c r="AE301" s="76" t="s">
        <v>546</v>
      </c>
      <c r="AF301" s="76" t="s">
        <v>96</v>
      </c>
      <c r="AG301" s="75"/>
      <c r="AH301" s="60"/>
      <c r="AI301" s="75" t="s">
        <v>586</v>
      </c>
      <c r="AJ301" s="6" t="s">
        <v>103</v>
      </c>
      <c r="AK301" s="81">
        <v>0</v>
      </c>
      <c r="AL301" s="205" t="s">
        <v>103</v>
      </c>
      <c r="AM301" s="169"/>
      <c r="AN301" s="6"/>
      <c r="AO301" s="120"/>
    </row>
    <row r="302" spans="1:41">
      <c r="A302" s="75" t="s">
        <v>586</v>
      </c>
      <c r="B302" s="6" t="s">
        <v>93</v>
      </c>
      <c r="C302" s="76">
        <v>301</v>
      </c>
      <c r="D302" s="76" t="s">
        <v>98</v>
      </c>
      <c r="E302" s="6" t="s">
        <v>2136</v>
      </c>
      <c r="F302" s="6" t="str">
        <f t="shared" si="14"/>
        <v>BrokerRM-M-200-SI25-M19-L-B</v>
      </c>
      <c r="G302" s="97" t="s">
        <v>872</v>
      </c>
      <c r="H302" s="95" t="s">
        <v>873</v>
      </c>
      <c r="I302" s="6" t="s">
        <v>584</v>
      </c>
      <c r="J302" s="92">
        <v>46027</v>
      </c>
      <c r="K302" s="96" t="s">
        <v>1353</v>
      </c>
      <c r="L302" s="73" t="s">
        <v>1354</v>
      </c>
      <c r="M302" s="73" t="s">
        <v>1343</v>
      </c>
      <c r="N302" s="6" t="s">
        <v>1354</v>
      </c>
      <c r="O302" s="71">
        <v>0</v>
      </c>
      <c r="P302" s="71">
        <v>9101.5400000000009</v>
      </c>
      <c r="Q302" s="79">
        <v>2503.9699999999998</v>
      </c>
      <c r="R302" s="79">
        <v>400.64</v>
      </c>
      <c r="S302" s="71">
        <v>0</v>
      </c>
      <c r="T302" s="79">
        <v>12006.15</v>
      </c>
      <c r="U302" s="87" t="s">
        <v>24</v>
      </c>
      <c r="V302" s="84">
        <f t="shared" si="15"/>
        <v>682.20637536223649</v>
      </c>
      <c r="W302" s="86">
        <v>46027</v>
      </c>
      <c r="X302" s="80" t="s">
        <v>437</v>
      </c>
      <c r="Y302" s="80" t="s">
        <v>129</v>
      </c>
      <c r="Z302" s="80" t="s">
        <v>239</v>
      </c>
      <c r="AA302" s="6" t="s">
        <v>122</v>
      </c>
      <c r="AB302" s="76" t="s">
        <v>539</v>
      </c>
      <c r="AC302" s="76" t="s">
        <v>540</v>
      </c>
      <c r="AD302" s="76" t="s">
        <v>174</v>
      </c>
      <c r="AE302" s="76" t="s">
        <v>546</v>
      </c>
      <c r="AF302" s="76" t="s">
        <v>96</v>
      </c>
      <c r="AG302" s="82"/>
      <c r="AH302" s="60"/>
      <c r="AI302" s="75" t="s">
        <v>586</v>
      </c>
      <c r="AJ302" s="6" t="s">
        <v>103</v>
      </c>
      <c r="AK302" s="81">
        <v>0</v>
      </c>
      <c r="AL302" s="205" t="s">
        <v>103</v>
      </c>
      <c r="AM302" s="169"/>
      <c r="AN302" s="6"/>
      <c r="AO302" s="120"/>
    </row>
    <row r="303" spans="1:41">
      <c r="A303" s="75" t="s">
        <v>586</v>
      </c>
      <c r="B303" s="6" t="s">
        <v>93</v>
      </c>
      <c r="C303" s="76">
        <v>302</v>
      </c>
      <c r="D303" s="76" t="s">
        <v>98</v>
      </c>
      <c r="E303" s="6" t="s">
        <v>2136</v>
      </c>
      <c r="F303" s="6" t="str">
        <f t="shared" si="14"/>
        <v>BrokerFG-A-0001SE26-M19.D2</v>
      </c>
      <c r="G303" s="97" t="s">
        <v>874</v>
      </c>
      <c r="H303" s="95" t="s">
        <v>875</v>
      </c>
      <c r="I303" s="6" t="s">
        <v>584</v>
      </c>
      <c r="J303" s="92">
        <v>46028</v>
      </c>
      <c r="K303" s="96" t="s">
        <v>1355</v>
      </c>
      <c r="L303" s="73" t="s">
        <v>1356</v>
      </c>
      <c r="M303" s="73" t="s">
        <v>1357</v>
      </c>
      <c r="N303" s="6" t="s">
        <v>1356</v>
      </c>
      <c r="O303" s="71">
        <v>0</v>
      </c>
      <c r="P303" s="71">
        <v>16988.64</v>
      </c>
      <c r="Q303" s="79">
        <v>2599.11</v>
      </c>
      <c r="R303" s="79">
        <v>415.85</v>
      </c>
      <c r="S303" s="71">
        <v>0</v>
      </c>
      <c r="T303" s="79">
        <v>20003.599999999999</v>
      </c>
      <c r="U303" s="87" t="s">
        <v>24</v>
      </c>
      <c r="V303" s="84">
        <f t="shared" si="15"/>
        <v>1136.6327632251832</v>
      </c>
      <c r="W303" s="86">
        <v>46028</v>
      </c>
      <c r="X303" s="85" t="s">
        <v>1358</v>
      </c>
      <c r="Y303" s="80" t="s">
        <v>129</v>
      </c>
      <c r="Z303" s="80" t="s">
        <v>239</v>
      </c>
      <c r="AA303" s="85" t="s">
        <v>122</v>
      </c>
      <c r="AB303" s="76" t="s">
        <v>539</v>
      </c>
      <c r="AC303" s="76" t="s">
        <v>541</v>
      </c>
      <c r="AD303" s="76" t="s">
        <v>543</v>
      </c>
      <c r="AE303" s="76" t="s">
        <v>549</v>
      </c>
      <c r="AF303" s="76" t="s">
        <v>96</v>
      </c>
      <c r="AG303" s="82"/>
      <c r="AH303" s="60"/>
      <c r="AI303" s="75" t="s">
        <v>586</v>
      </c>
      <c r="AJ303" s="6" t="s">
        <v>103</v>
      </c>
      <c r="AK303" s="81">
        <v>0</v>
      </c>
      <c r="AL303" s="205" t="s">
        <v>103</v>
      </c>
      <c r="AM303" s="169"/>
      <c r="AN303" s="6"/>
      <c r="AO303" s="120"/>
    </row>
    <row r="304" spans="1:41">
      <c r="A304" s="75" t="s">
        <v>586</v>
      </c>
      <c r="B304" s="6" t="s">
        <v>93</v>
      </c>
      <c r="C304" s="76">
        <v>303</v>
      </c>
      <c r="D304" s="76" t="s">
        <v>98</v>
      </c>
      <c r="E304" s="6" t="s">
        <v>2136</v>
      </c>
      <c r="F304" s="6" t="str">
        <f t="shared" si="14"/>
        <v>BrokerRM-M-498-SI25-M19-B</v>
      </c>
      <c r="G304" s="97" t="s">
        <v>320</v>
      </c>
      <c r="H304" s="95" t="s">
        <v>876</v>
      </c>
      <c r="I304" s="6" t="s">
        <v>584</v>
      </c>
      <c r="J304" s="92">
        <v>46028</v>
      </c>
      <c r="K304" s="96" t="s">
        <v>478</v>
      </c>
      <c r="L304" s="80" t="s">
        <v>479</v>
      </c>
      <c r="M304" s="73" t="s">
        <v>1343</v>
      </c>
      <c r="N304" s="6" t="s">
        <v>480</v>
      </c>
      <c r="O304" s="71">
        <v>0</v>
      </c>
      <c r="P304" s="71">
        <v>6670</v>
      </c>
      <c r="Q304" s="79">
        <v>0</v>
      </c>
      <c r="R304" s="79">
        <v>0</v>
      </c>
      <c r="S304" s="71">
        <v>0</v>
      </c>
      <c r="T304" s="79">
        <v>6670</v>
      </c>
      <c r="U304" s="87" t="s">
        <v>24</v>
      </c>
      <c r="V304" s="84">
        <f t="shared" si="15"/>
        <v>378.99880675038355</v>
      </c>
      <c r="W304" s="86">
        <v>46028</v>
      </c>
      <c r="X304" s="80" t="s">
        <v>437</v>
      </c>
      <c r="Y304" s="80" t="s">
        <v>129</v>
      </c>
      <c r="Z304" s="80" t="s">
        <v>239</v>
      </c>
      <c r="AA304" s="6" t="s">
        <v>122</v>
      </c>
      <c r="AB304" s="76" t="s">
        <v>539</v>
      </c>
      <c r="AC304" s="76" t="s">
        <v>540</v>
      </c>
      <c r="AD304" s="76" t="s">
        <v>174</v>
      </c>
      <c r="AE304" s="76" t="s">
        <v>546</v>
      </c>
      <c r="AF304" s="76" t="s">
        <v>1359</v>
      </c>
      <c r="AG304" s="75"/>
      <c r="AH304" s="60"/>
      <c r="AI304" s="75" t="s">
        <v>586</v>
      </c>
      <c r="AJ304" s="6" t="s">
        <v>103</v>
      </c>
      <c r="AK304" s="81">
        <v>0</v>
      </c>
      <c r="AL304" s="205" t="s">
        <v>103</v>
      </c>
      <c r="AM304" s="169"/>
      <c r="AN304" s="6"/>
      <c r="AO304" s="120"/>
    </row>
    <row r="305" spans="1:41">
      <c r="A305" s="75" t="s">
        <v>586</v>
      </c>
      <c r="B305" s="6" t="s">
        <v>93</v>
      </c>
      <c r="C305" s="76">
        <v>304</v>
      </c>
      <c r="D305" s="76" t="s">
        <v>98</v>
      </c>
      <c r="E305" s="6" t="s">
        <v>2136</v>
      </c>
      <c r="F305" s="6" t="str">
        <f t="shared" si="14"/>
        <v>BrokerRM-M-503-SI25-M19-B</v>
      </c>
      <c r="G305" s="97" t="s">
        <v>877</v>
      </c>
      <c r="H305" s="95" t="s">
        <v>878</v>
      </c>
      <c r="I305" s="6" t="s">
        <v>584</v>
      </c>
      <c r="J305" s="92">
        <v>46028</v>
      </c>
      <c r="K305" s="96" t="s">
        <v>1360</v>
      </c>
      <c r="L305" s="80" t="s">
        <v>1361</v>
      </c>
      <c r="M305" s="73" t="s">
        <v>1343</v>
      </c>
      <c r="N305" s="6" t="s">
        <v>1362</v>
      </c>
      <c r="O305" s="71">
        <v>0</v>
      </c>
      <c r="P305" s="71">
        <v>1852.5</v>
      </c>
      <c r="Q305" s="79">
        <v>4735.2</v>
      </c>
      <c r="R305" s="79">
        <v>757.63</v>
      </c>
      <c r="S305" s="71">
        <v>0</v>
      </c>
      <c r="T305" s="79">
        <v>7345.33</v>
      </c>
      <c r="U305" s="87" t="s">
        <v>24</v>
      </c>
      <c r="V305" s="84">
        <f t="shared" si="15"/>
        <v>417.37200977328257</v>
      </c>
      <c r="W305" s="86">
        <v>46028</v>
      </c>
      <c r="X305" s="85" t="s">
        <v>437</v>
      </c>
      <c r="Y305" s="80" t="s">
        <v>129</v>
      </c>
      <c r="Z305" s="80" t="s">
        <v>239</v>
      </c>
      <c r="AA305" s="85" t="s">
        <v>122</v>
      </c>
      <c r="AB305" s="76" t="s">
        <v>539</v>
      </c>
      <c r="AC305" s="76" t="s">
        <v>540</v>
      </c>
      <c r="AD305" s="76" t="s">
        <v>174</v>
      </c>
      <c r="AE305" s="76" t="s">
        <v>546</v>
      </c>
      <c r="AF305" s="76" t="s">
        <v>96</v>
      </c>
      <c r="AG305" s="75"/>
      <c r="AH305" s="60"/>
      <c r="AI305" s="75" t="s">
        <v>586</v>
      </c>
      <c r="AJ305" s="6" t="s">
        <v>103</v>
      </c>
      <c r="AK305" s="81">
        <v>0</v>
      </c>
      <c r="AL305" s="205" t="s">
        <v>103</v>
      </c>
      <c r="AM305" s="169"/>
      <c r="AN305" s="6"/>
      <c r="AO305" s="120"/>
    </row>
    <row r="306" spans="1:41">
      <c r="A306" s="75" t="s">
        <v>586</v>
      </c>
      <c r="B306" s="6" t="s">
        <v>93</v>
      </c>
      <c r="C306" s="76">
        <v>305</v>
      </c>
      <c r="D306" s="76" t="s">
        <v>98</v>
      </c>
      <c r="E306" s="6" t="s">
        <v>2136</v>
      </c>
      <c r="F306" s="6" t="str">
        <f t="shared" si="14"/>
        <v>BrokerRM-M-502-SI25-M19-B</v>
      </c>
      <c r="G306" s="96" t="s">
        <v>879</v>
      </c>
      <c r="H306" s="95" t="s">
        <v>880</v>
      </c>
      <c r="I306" s="6" t="s">
        <v>584</v>
      </c>
      <c r="J306" s="92">
        <v>46028</v>
      </c>
      <c r="K306" s="96" t="s">
        <v>1363</v>
      </c>
      <c r="L306" s="77" t="s">
        <v>1364</v>
      </c>
      <c r="M306" s="73" t="s">
        <v>1343</v>
      </c>
      <c r="N306" s="6" t="s">
        <v>1365</v>
      </c>
      <c r="O306" s="71">
        <v>0</v>
      </c>
      <c r="P306" s="71">
        <v>8522.5</v>
      </c>
      <c r="Q306" s="79">
        <v>4346.84</v>
      </c>
      <c r="R306" s="79">
        <v>695.49</v>
      </c>
      <c r="S306" s="71">
        <v>0</v>
      </c>
      <c r="T306" s="79">
        <v>13564.83</v>
      </c>
      <c r="U306" s="87" t="s">
        <v>24</v>
      </c>
      <c r="V306" s="84">
        <f t="shared" si="15"/>
        <v>770.77277118018071</v>
      </c>
      <c r="W306" s="86">
        <v>46028</v>
      </c>
      <c r="X306" s="85" t="s">
        <v>525</v>
      </c>
      <c r="Y306" s="6" t="s">
        <v>129</v>
      </c>
      <c r="Z306" s="80" t="s">
        <v>239</v>
      </c>
      <c r="AA306" s="85" t="s">
        <v>122</v>
      </c>
      <c r="AB306" s="76" t="s">
        <v>539</v>
      </c>
      <c r="AC306" s="76" t="s">
        <v>540</v>
      </c>
      <c r="AD306" s="76" t="s">
        <v>174</v>
      </c>
      <c r="AE306" s="76" t="s">
        <v>546</v>
      </c>
      <c r="AF306" s="76" t="s">
        <v>96</v>
      </c>
      <c r="AG306" s="75"/>
      <c r="AH306" s="60"/>
      <c r="AI306" s="75" t="s">
        <v>586</v>
      </c>
      <c r="AJ306" s="6" t="s">
        <v>103</v>
      </c>
      <c r="AK306" s="81">
        <v>0</v>
      </c>
      <c r="AL306" s="205" t="s">
        <v>103</v>
      </c>
      <c r="AM306" s="169"/>
      <c r="AN306" s="6"/>
      <c r="AO306" s="120"/>
    </row>
    <row r="307" spans="1:41">
      <c r="A307" s="75" t="s">
        <v>586</v>
      </c>
      <c r="B307" s="6" t="s">
        <v>93</v>
      </c>
      <c r="C307" s="76">
        <v>306</v>
      </c>
      <c r="D307" s="76" t="s">
        <v>98</v>
      </c>
      <c r="E307" s="6" t="s">
        <v>2136</v>
      </c>
      <c r="F307" s="6" t="str">
        <f t="shared" si="14"/>
        <v>BrokerRM-M-501-SI25-M19-B</v>
      </c>
      <c r="G307" s="97" t="s">
        <v>881</v>
      </c>
      <c r="H307" s="95" t="s">
        <v>882</v>
      </c>
      <c r="I307" s="6" t="s">
        <v>584</v>
      </c>
      <c r="J307" s="92">
        <v>46028</v>
      </c>
      <c r="K307" s="96" t="s">
        <v>1366</v>
      </c>
      <c r="L307" s="77" t="s">
        <v>1367</v>
      </c>
      <c r="M307" s="73" t="s">
        <v>1343</v>
      </c>
      <c r="N307" s="6" t="s">
        <v>1368</v>
      </c>
      <c r="O307" s="71">
        <v>0</v>
      </c>
      <c r="P307" s="71">
        <v>12411.27</v>
      </c>
      <c r="Q307" s="79">
        <v>3181.76</v>
      </c>
      <c r="R307" s="79">
        <v>509.08</v>
      </c>
      <c r="S307" s="71">
        <v>0</v>
      </c>
      <c r="T307" s="79">
        <v>16102.11</v>
      </c>
      <c r="U307" s="87" t="s">
        <v>24</v>
      </c>
      <c r="V307" s="84">
        <f t="shared" si="15"/>
        <v>914.94459912495029</v>
      </c>
      <c r="W307" s="86">
        <v>46028</v>
      </c>
      <c r="X307" s="85" t="s">
        <v>525</v>
      </c>
      <c r="Y307" s="6" t="s">
        <v>129</v>
      </c>
      <c r="Z307" s="80" t="s">
        <v>239</v>
      </c>
      <c r="AA307" s="85" t="s">
        <v>122</v>
      </c>
      <c r="AB307" s="76" t="s">
        <v>539</v>
      </c>
      <c r="AC307" s="76" t="s">
        <v>540</v>
      </c>
      <c r="AD307" s="76" t="s">
        <v>174</v>
      </c>
      <c r="AE307" s="76" t="s">
        <v>546</v>
      </c>
      <c r="AF307" s="76" t="s">
        <v>96</v>
      </c>
      <c r="AG307" s="75"/>
      <c r="AH307" s="60"/>
      <c r="AI307" s="75" t="s">
        <v>586</v>
      </c>
      <c r="AJ307" s="6" t="s">
        <v>103</v>
      </c>
      <c r="AK307" s="81">
        <v>0</v>
      </c>
      <c r="AL307" s="205" t="s">
        <v>103</v>
      </c>
      <c r="AM307" s="169"/>
      <c r="AN307" s="6"/>
      <c r="AO307" s="120"/>
    </row>
    <row r="308" spans="1:41">
      <c r="A308" s="75" t="s">
        <v>586</v>
      </c>
      <c r="B308" s="6" t="s">
        <v>93</v>
      </c>
      <c r="C308" s="76">
        <v>307</v>
      </c>
      <c r="D308" s="76" t="s">
        <v>98</v>
      </c>
      <c r="E308" s="6" t="s">
        <v>2136</v>
      </c>
      <c r="F308" s="6" t="str">
        <f t="shared" si="14"/>
        <v>BrokerRM-M-512-SI25-M19-B</v>
      </c>
      <c r="G308" s="97" t="s">
        <v>371</v>
      </c>
      <c r="H308" s="95" t="s">
        <v>883</v>
      </c>
      <c r="I308" s="6" t="s">
        <v>584</v>
      </c>
      <c r="J308" s="92">
        <v>46028</v>
      </c>
      <c r="K308" s="96" t="s">
        <v>570</v>
      </c>
      <c r="L308" s="77" t="s">
        <v>571</v>
      </c>
      <c r="M308" s="73" t="s">
        <v>1343</v>
      </c>
      <c r="N308" s="6" t="s">
        <v>572</v>
      </c>
      <c r="O308" s="71">
        <v>0</v>
      </c>
      <c r="P308" s="71">
        <v>6264</v>
      </c>
      <c r="Q308" s="79">
        <v>0</v>
      </c>
      <c r="R308" s="79">
        <v>0</v>
      </c>
      <c r="S308" s="71">
        <v>0</v>
      </c>
      <c r="T308" s="79">
        <v>6264</v>
      </c>
      <c r="U308" s="87" t="s">
        <v>24</v>
      </c>
      <c r="V308" s="84">
        <f t="shared" si="15"/>
        <v>355.92931416557758</v>
      </c>
      <c r="W308" s="86">
        <v>46028</v>
      </c>
      <c r="X308" s="85" t="s">
        <v>437</v>
      </c>
      <c r="Y308" s="6" t="s">
        <v>129</v>
      </c>
      <c r="Z308" s="80" t="s">
        <v>239</v>
      </c>
      <c r="AA308" s="85" t="s">
        <v>122</v>
      </c>
      <c r="AB308" s="76" t="s">
        <v>539</v>
      </c>
      <c r="AC308" s="76" t="s">
        <v>540</v>
      </c>
      <c r="AD308" s="76" t="s">
        <v>174</v>
      </c>
      <c r="AE308" s="76" t="s">
        <v>546</v>
      </c>
      <c r="AF308" s="76" t="s">
        <v>1369</v>
      </c>
      <c r="AG308" s="82"/>
      <c r="AH308" s="60"/>
      <c r="AI308" s="75" t="s">
        <v>586</v>
      </c>
      <c r="AJ308" s="6" t="s">
        <v>103</v>
      </c>
      <c r="AK308" s="81">
        <v>0</v>
      </c>
      <c r="AL308" s="205" t="s">
        <v>103</v>
      </c>
      <c r="AM308" s="169"/>
      <c r="AN308" s="6"/>
      <c r="AO308" s="120"/>
    </row>
    <row r="309" spans="1:41">
      <c r="A309" s="75" t="s">
        <v>586</v>
      </c>
      <c r="B309" s="6" t="s">
        <v>93</v>
      </c>
      <c r="C309" s="76">
        <v>308</v>
      </c>
      <c r="D309" s="76" t="s">
        <v>98</v>
      </c>
      <c r="E309" s="6" t="s">
        <v>2136</v>
      </c>
      <c r="F309" s="6" t="str">
        <f t="shared" si="14"/>
        <v>BrokerRM-M-503-SI25-M19-B</v>
      </c>
      <c r="G309" s="97" t="s">
        <v>877</v>
      </c>
      <c r="H309" s="95" t="s">
        <v>884</v>
      </c>
      <c r="I309" s="6" t="s">
        <v>584</v>
      </c>
      <c r="J309" s="92">
        <v>46028</v>
      </c>
      <c r="K309" s="97" t="s">
        <v>1360</v>
      </c>
      <c r="L309" s="77" t="s">
        <v>1361</v>
      </c>
      <c r="M309" s="73" t="s">
        <v>1343</v>
      </c>
      <c r="N309" s="6" t="s">
        <v>1362</v>
      </c>
      <c r="O309" s="71">
        <v>0</v>
      </c>
      <c r="P309" s="71">
        <v>17228.77</v>
      </c>
      <c r="Q309" s="79">
        <v>0</v>
      </c>
      <c r="R309" s="79">
        <v>0</v>
      </c>
      <c r="S309" s="71">
        <v>0</v>
      </c>
      <c r="T309" s="79">
        <v>17228.77</v>
      </c>
      <c r="U309" s="87" t="s">
        <v>24</v>
      </c>
      <c r="V309" s="84">
        <f t="shared" si="15"/>
        <v>978.96300926188985</v>
      </c>
      <c r="W309" s="86">
        <v>46028</v>
      </c>
      <c r="X309" s="80" t="s">
        <v>437</v>
      </c>
      <c r="Y309" s="80" t="s">
        <v>129</v>
      </c>
      <c r="Z309" s="80" t="s">
        <v>239</v>
      </c>
      <c r="AA309" s="80" t="s">
        <v>122</v>
      </c>
      <c r="AB309" s="76" t="s">
        <v>539</v>
      </c>
      <c r="AC309" s="76" t="s">
        <v>540</v>
      </c>
      <c r="AD309" s="76" t="s">
        <v>174</v>
      </c>
      <c r="AE309" s="76" t="s">
        <v>546</v>
      </c>
      <c r="AF309" s="76" t="s">
        <v>1370</v>
      </c>
      <c r="AG309" s="82"/>
      <c r="AH309" s="60"/>
      <c r="AI309" s="75" t="s">
        <v>586</v>
      </c>
      <c r="AJ309" s="6" t="s">
        <v>103</v>
      </c>
      <c r="AK309" s="81">
        <v>0</v>
      </c>
      <c r="AL309" s="205" t="s">
        <v>103</v>
      </c>
      <c r="AM309" s="169"/>
      <c r="AN309" s="6"/>
      <c r="AO309" s="120"/>
    </row>
    <row r="310" spans="1:41">
      <c r="A310" s="75" t="s">
        <v>586</v>
      </c>
      <c r="B310" s="6" t="s">
        <v>93</v>
      </c>
      <c r="C310" s="76">
        <v>309</v>
      </c>
      <c r="D310" s="76" t="s">
        <v>98</v>
      </c>
      <c r="E310" s="6" t="s">
        <v>2136</v>
      </c>
      <c r="F310" s="6" t="str">
        <f t="shared" si="14"/>
        <v>BrokerRM-M-502-SI25-M19-B</v>
      </c>
      <c r="G310" s="97" t="s">
        <v>879</v>
      </c>
      <c r="H310" s="95" t="s">
        <v>885</v>
      </c>
      <c r="I310" s="6" t="s">
        <v>584</v>
      </c>
      <c r="J310" s="92">
        <v>46028</v>
      </c>
      <c r="K310" s="92" t="s">
        <v>1363</v>
      </c>
      <c r="L310" s="88" t="s">
        <v>1364</v>
      </c>
      <c r="M310" s="73" t="s">
        <v>1343</v>
      </c>
      <c r="N310" s="6" t="s">
        <v>1365</v>
      </c>
      <c r="O310" s="71">
        <v>0</v>
      </c>
      <c r="P310" s="71">
        <v>10558.77</v>
      </c>
      <c r="Q310" s="79">
        <v>0</v>
      </c>
      <c r="R310" s="79">
        <v>0</v>
      </c>
      <c r="S310" s="71">
        <v>0</v>
      </c>
      <c r="T310" s="79">
        <v>10558.77</v>
      </c>
      <c r="U310" s="87" t="s">
        <v>24</v>
      </c>
      <c r="V310" s="84">
        <f t="shared" si="15"/>
        <v>599.9642025115063</v>
      </c>
      <c r="W310" s="70">
        <v>46028</v>
      </c>
      <c r="X310" s="6" t="s">
        <v>437</v>
      </c>
      <c r="Y310" s="80" t="s">
        <v>129</v>
      </c>
      <c r="Z310" s="80" t="s">
        <v>239</v>
      </c>
      <c r="AA310" s="80" t="s">
        <v>122</v>
      </c>
      <c r="AB310" s="76" t="s">
        <v>539</v>
      </c>
      <c r="AC310" s="76" t="s">
        <v>540</v>
      </c>
      <c r="AD310" s="76" t="s">
        <v>174</v>
      </c>
      <c r="AE310" s="76" t="s">
        <v>546</v>
      </c>
      <c r="AF310" s="76" t="s">
        <v>1371</v>
      </c>
      <c r="AG310" s="82"/>
      <c r="AH310" s="60"/>
      <c r="AI310" s="75" t="s">
        <v>586</v>
      </c>
      <c r="AJ310" s="6" t="s">
        <v>103</v>
      </c>
      <c r="AK310" s="81">
        <v>0</v>
      </c>
      <c r="AL310" s="205" t="s">
        <v>103</v>
      </c>
      <c r="AM310" s="169"/>
      <c r="AN310" s="6"/>
      <c r="AO310" s="120"/>
    </row>
    <row r="311" spans="1:41">
      <c r="A311" s="75" t="s">
        <v>586</v>
      </c>
      <c r="B311" s="6" t="s">
        <v>93</v>
      </c>
      <c r="C311" s="76">
        <v>310</v>
      </c>
      <c r="D311" s="76" t="s">
        <v>98</v>
      </c>
      <c r="E311" s="6" t="s">
        <v>2136</v>
      </c>
      <c r="F311" s="6" t="str">
        <f t="shared" si="14"/>
        <v>BrokerRM-M-523-SI25-M19-B</v>
      </c>
      <c r="G311" s="97" t="s">
        <v>404</v>
      </c>
      <c r="H311" s="95" t="s">
        <v>886</v>
      </c>
      <c r="I311" s="6" t="s">
        <v>584</v>
      </c>
      <c r="J311" s="92">
        <v>46028</v>
      </c>
      <c r="K311" s="92" t="s">
        <v>1372</v>
      </c>
      <c r="L311" s="88" t="s">
        <v>568</v>
      </c>
      <c r="M311" s="73" t="s">
        <v>1343</v>
      </c>
      <c r="N311" s="6" t="s">
        <v>569</v>
      </c>
      <c r="O311" s="71">
        <v>0</v>
      </c>
      <c r="P311" s="71">
        <v>19081.27</v>
      </c>
      <c r="Q311" s="79">
        <v>5594.66</v>
      </c>
      <c r="R311" s="79">
        <v>895.14</v>
      </c>
      <c r="S311" s="71">
        <v>0</v>
      </c>
      <c r="T311" s="79">
        <v>25571.07</v>
      </c>
      <c r="U311" s="87" t="s">
        <v>24</v>
      </c>
      <c r="V311" s="84">
        <f t="shared" si="15"/>
        <v>1452.9842604693449</v>
      </c>
      <c r="W311" s="70">
        <v>46028</v>
      </c>
      <c r="X311" s="6" t="s">
        <v>437</v>
      </c>
      <c r="Y311" s="80" t="s">
        <v>129</v>
      </c>
      <c r="Z311" s="80" t="s">
        <v>239</v>
      </c>
      <c r="AA311" s="80" t="s">
        <v>122</v>
      </c>
      <c r="AB311" s="76" t="s">
        <v>539</v>
      </c>
      <c r="AC311" s="76" t="s">
        <v>540</v>
      </c>
      <c r="AD311" s="76" t="s">
        <v>174</v>
      </c>
      <c r="AE311" s="76" t="s">
        <v>546</v>
      </c>
      <c r="AF311" s="76" t="s">
        <v>96</v>
      </c>
      <c r="AG311" s="75"/>
      <c r="AH311" s="60"/>
      <c r="AI311" s="75" t="s">
        <v>586</v>
      </c>
      <c r="AJ311" s="6" t="s">
        <v>103</v>
      </c>
      <c r="AK311" s="81">
        <v>0</v>
      </c>
      <c r="AL311" s="205" t="s">
        <v>103</v>
      </c>
      <c r="AM311" s="169"/>
      <c r="AN311" s="6"/>
      <c r="AO311" s="120"/>
    </row>
    <row r="312" spans="1:41">
      <c r="A312" s="75" t="s">
        <v>586</v>
      </c>
      <c r="B312" s="6" t="s">
        <v>93</v>
      </c>
      <c r="C312" s="76">
        <v>311</v>
      </c>
      <c r="D312" s="76" t="s">
        <v>98</v>
      </c>
      <c r="E312" s="6" t="s">
        <v>2136</v>
      </c>
      <c r="F312" s="6" t="str">
        <f t="shared" si="14"/>
        <v>BrokerRM-M-501-SI25-M19-B</v>
      </c>
      <c r="G312" s="96" t="s">
        <v>881</v>
      </c>
      <c r="H312" s="95" t="s">
        <v>887</v>
      </c>
      <c r="I312" s="6" t="s">
        <v>584</v>
      </c>
      <c r="J312" s="92">
        <v>46028</v>
      </c>
      <c r="K312" s="92" t="s">
        <v>1366</v>
      </c>
      <c r="L312" s="77" t="s">
        <v>1367</v>
      </c>
      <c r="M312" s="73" t="s">
        <v>1343</v>
      </c>
      <c r="N312" s="6" t="s">
        <v>1368</v>
      </c>
      <c r="O312" s="71">
        <v>0</v>
      </c>
      <c r="P312" s="71">
        <v>6670</v>
      </c>
      <c r="Q312" s="79">
        <v>0</v>
      </c>
      <c r="R312" s="79">
        <v>0</v>
      </c>
      <c r="S312" s="71">
        <v>0</v>
      </c>
      <c r="T312" s="79">
        <v>6670</v>
      </c>
      <c r="U312" s="87" t="s">
        <v>24</v>
      </c>
      <c r="V312" s="84">
        <f t="shared" si="15"/>
        <v>378.99880675038355</v>
      </c>
      <c r="W312" s="78">
        <v>46028</v>
      </c>
      <c r="X312" s="80" t="s">
        <v>437</v>
      </c>
      <c r="Y312" s="80" t="s">
        <v>129</v>
      </c>
      <c r="Z312" s="80" t="s">
        <v>239</v>
      </c>
      <c r="AA312" s="80" t="s">
        <v>122</v>
      </c>
      <c r="AB312" s="76" t="s">
        <v>539</v>
      </c>
      <c r="AC312" s="76" t="s">
        <v>540</v>
      </c>
      <c r="AD312" s="76" t="s">
        <v>174</v>
      </c>
      <c r="AE312" s="76" t="s">
        <v>546</v>
      </c>
      <c r="AF312" s="76" t="s">
        <v>1373</v>
      </c>
      <c r="AG312" s="82"/>
      <c r="AH312" s="60"/>
      <c r="AI312" s="75" t="s">
        <v>586</v>
      </c>
      <c r="AJ312" s="6" t="s">
        <v>103</v>
      </c>
      <c r="AK312" s="81">
        <v>0</v>
      </c>
      <c r="AL312" s="205" t="s">
        <v>103</v>
      </c>
      <c r="AM312" s="169"/>
      <c r="AN312" s="6"/>
      <c r="AO312" s="120"/>
    </row>
    <row r="313" spans="1:41">
      <c r="A313" s="75" t="s">
        <v>586</v>
      </c>
      <c r="B313" s="6" t="s">
        <v>93</v>
      </c>
      <c r="C313" s="76">
        <v>312</v>
      </c>
      <c r="D313" s="76" t="s">
        <v>98</v>
      </c>
      <c r="E313" s="6" t="s">
        <v>2136</v>
      </c>
      <c r="F313" s="6" t="str">
        <f t="shared" si="14"/>
        <v>BrokerRM-M-514-SI25-M19-B</v>
      </c>
      <c r="G313" s="97" t="s">
        <v>888</v>
      </c>
      <c r="H313" s="95" t="s">
        <v>889</v>
      </c>
      <c r="I313" s="6" t="s">
        <v>584</v>
      </c>
      <c r="J313" s="92">
        <v>46030</v>
      </c>
      <c r="K313" s="98" t="s">
        <v>1374</v>
      </c>
      <c r="L313" s="77" t="s">
        <v>1375</v>
      </c>
      <c r="M313" s="73" t="s">
        <v>1343</v>
      </c>
      <c r="N313" s="6" t="s">
        <v>1376</v>
      </c>
      <c r="O313" s="71">
        <v>0</v>
      </c>
      <c r="P313" s="71">
        <v>40763.5</v>
      </c>
      <c r="Q313" s="79">
        <v>4738.6499999999996</v>
      </c>
      <c r="R313" s="79">
        <v>758.19</v>
      </c>
      <c r="S313" s="71">
        <v>0</v>
      </c>
      <c r="T313" s="79">
        <v>46260.34</v>
      </c>
      <c r="U313" s="87" t="s">
        <v>24</v>
      </c>
      <c r="V313" s="84">
        <f t="shared" si="15"/>
        <v>2628.5777601000054</v>
      </c>
      <c r="W313" s="78">
        <v>46030</v>
      </c>
      <c r="X313" s="80" t="s">
        <v>437</v>
      </c>
      <c r="Y313" s="80" t="s">
        <v>129</v>
      </c>
      <c r="Z313" s="80" t="s">
        <v>239</v>
      </c>
      <c r="AA313" s="80" t="s">
        <v>122</v>
      </c>
      <c r="AB313" s="76" t="s">
        <v>539</v>
      </c>
      <c r="AC313" s="76" t="s">
        <v>540</v>
      </c>
      <c r="AD313" s="76" t="s">
        <v>174</v>
      </c>
      <c r="AE313" s="76" t="s">
        <v>546</v>
      </c>
      <c r="AF313" s="76" t="s">
        <v>1377</v>
      </c>
      <c r="AG313" s="75"/>
      <c r="AH313" s="60">
        <v>32231.5</v>
      </c>
      <c r="AI313" s="75" t="s">
        <v>586</v>
      </c>
      <c r="AJ313" s="6" t="s">
        <v>103</v>
      </c>
      <c r="AK313" s="81">
        <v>0</v>
      </c>
      <c r="AL313" s="205" t="s">
        <v>103</v>
      </c>
      <c r="AM313" s="169"/>
      <c r="AN313" s="6"/>
      <c r="AO313" s="120"/>
    </row>
    <row r="314" spans="1:41">
      <c r="A314" s="75" t="s">
        <v>586</v>
      </c>
      <c r="B314" s="6" t="s">
        <v>93</v>
      </c>
      <c r="C314" s="76">
        <v>313</v>
      </c>
      <c r="D314" s="76" t="s">
        <v>98</v>
      </c>
      <c r="E314" s="6" t="s">
        <v>2136</v>
      </c>
      <c r="F314" s="6" t="str">
        <f t="shared" si="14"/>
        <v>BrokerRM-M-521-SI25-M19-B</v>
      </c>
      <c r="G314" s="97" t="s">
        <v>890</v>
      </c>
      <c r="H314" s="95" t="s">
        <v>891</v>
      </c>
      <c r="I314" s="6" t="s">
        <v>584</v>
      </c>
      <c r="J314" s="92">
        <v>46030</v>
      </c>
      <c r="K314" s="92" t="s">
        <v>1378</v>
      </c>
      <c r="L314" s="88" t="s">
        <v>1379</v>
      </c>
      <c r="M314" s="73" t="s">
        <v>1343</v>
      </c>
      <c r="N314" s="6" t="s">
        <v>1380</v>
      </c>
      <c r="O314" s="71">
        <v>0</v>
      </c>
      <c r="P314" s="71">
        <v>7914.62</v>
      </c>
      <c r="Q314" s="79">
        <v>4353.46</v>
      </c>
      <c r="R314" s="79">
        <v>696.55</v>
      </c>
      <c r="S314" s="71">
        <v>0</v>
      </c>
      <c r="T314" s="79">
        <v>12964.63</v>
      </c>
      <c r="U314" s="87" t="s">
        <v>24</v>
      </c>
      <c r="V314" s="84">
        <f t="shared" si="15"/>
        <v>736.66856071367681</v>
      </c>
      <c r="W314" s="78">
        <v>46030</v>
      </c>
      <c r="X314" s="80" t="s">
        <v>437</v>
      </c>
      <c r="Y314" s="80" t="s">
        <v>129</v>
      </c>
      <c r="Z314" s="80" t="s">
        <v>239</v>
      </c>
      <c r="AA314" s="80" t="s">
        <v>122</v>
      </c>
      <c r="AB314" s="76" t="s">
        <v>539</v>
      </c>
      <c r="AC314" s="76" t="s">
        <v>540</v>
      </c>
      <c r="AD314" s="76" t="s">
        <v>174</v>
      </c>
      <c r="AE314" s="76" t="s">
        <v>546</v>
      </c>
      <c r="AF314" s="76" t="s">
        <v>1381</v>
      </c>
      <c r="AG314" s="82"/>
      <c r="AH314" s="60">
        <v>6322</v>
      </c>
      <c r="AI314" s="75" t="s">
        <v>586</v>
      </c>
      <c r="AJ314" s="6" t="s">
        <v>103</v>
      </c>
      <c r="AK314" s="81">
        <v>0</v>
      </c>
      <c r="AL314" s="205" t="s">
        <v>103</v>
      </c>
      <c r="AM314" s="169"/>
      <c r="AN314" s="6"/>
      <c r="AO314" s="120"/>
    </row>
    <row r="315" spans="1:41">
      <c r="A315" s="75" t="s">
        <v>586</v>
      </c>
      <c r="B315" s="6" t="s">
        <v>93</v>
      </c>
      <c r="C315" s="76">
        <v>314</v>
      </c>
      <c r="D315" s="76" t="s">
        <v>98</v>
      </c>
      <c r="E315" s="6" t="s">
        <v>2136</v>
      </c>
      <c r="F315" s="6" t="str">
        <f t="shared" si="14"/>
        <v>BrokerRM-M-516-SI25-M19-B</v>
      </c>
      <c r="G315" s="97" t="s">
        <v>892</v>
      </c>
      <c r="H315" s="95" t="s">
        <v>893</v>
      </c>
      <c r="I315" s="6" t="s">
        <v>584</v>
      </c>
      <c r="J315" s="92">
        <v>46030</v>
      </c>
      <c r="K315" s="92" t="s">
        <v>1382</v>
      </c>
      <c r="L315" s="88" t="s">
        <v>1383</v>
      </c>
      <c r="M315" s="73" t="s">
        <v>1343</v>
      </c>
      <c r="N315" s="6" t="s">
        <v>1384</v>
      </c>
      <c r="O315" s="71">
        <v>0</v>
      </c>
      <c r="P315" s="71">
        <v>21273.71</v>
      </c>
      <c r="Q315" s="79">
        <v>3849.68</v>
      </c>
      <c r="R315" s="79">
        <v>615.95000000000005</v>
      </c>
      <c r="S315" s="71">
        <v>0</v>
      </c>
      <c r="T315" s="79">
        <v>25739.34</v>
      </c>
      <c r="U315" s="87" t="s">
        <v>24</v>
      </c>
      <c r="V315" s="84">
        <f t="shared" si="15"/>
        <v>1462.5455991817716</v>
      </c>
      <c r="W315" s="78">
        <v>46030</v>
      </c>
      <c r="X315" s="80" t="s">
        <v>437</v>
      </c>
      <c r="Y315" s="80" t="s">
        <v>129</v>
      </c>
      <c r="Z315" s="80" t="s">
        <v>239</v>
      </c>
      <c r="AA315" s="80" t="s">
        <v>122</v>
      </c>
      <c r="AB315" s="76" t="s">
        <v>539</v>
      </c>
      <c r="AC315" s="76" t="s">
        <v>540</v>
      </c>
      <c r="AD315" s="76" t="s">
        <v>174</v>
      </c>
      <c r="AE315" s="76" t="s">
        <v>546</v>
      </c>
      <c r="AF315" s="76" t="s">
        <v>96</v>
      </c>
      <c r="AG315" s="75"/>
      <c r="AH315" s="60"/>
      <c r="AI315" s="75" t="s">
        <v>586</v>
      </c>
      <c r="AJ315" s="6" t="s">
        <v>103</v>
      </c>
      <c r="AK315" s="81">
        <v>0</v>
      </c>
      <c r="AL315" s="205" t="s">
        <v>103</v>
      </c>
      <c r="AM315" s="169"/>
      <c r="AN315" s="6"/>
      <c r="AO315" s="120"/>
    </row>
    <row r="316" spans="1:41">
      <c r="A316" s="75" t="s">
        <v>586</v>
      </c>
      <c r="B316" s="6" t="s">
        <v>93</v>
      </c>
      <c r="C316" s="76">
        <v>315</v>
      </c>
      <c r="D316" s="76" t="s">
        <v>98</v>
      </c>
      <c r="E316" s="6" t="s">
        <v>2136</v>
      </c>
      <c r="F316" s="6" t="str">
        <f t="shared" si="14"/>
        <v>BrokerRM-M-526-SI25-M19-B</v>
      </c>
      <c r="G316" s="97" t="s">
        <v>894</v>
      </c>
      <c r="H316" s="95" t="s">
        <v>895</v>
      </c>
      <c r="I316" s="6" t="s">
        <v>584</v>
      </c>
      <c r="J316" s="92">
        <v>46030</v>
      </c>
      <c r="K316" s="92" t="s">
        <v>1385</v>
      </c>
      <c r="L316" s="88" t="s">
        <v>1386</v>
      </c>
      <c r="M316" s="73" t="s">
        <v>1343</v>
      </c>
      <c r="N316" s="6" t="s">
        <v>1387</v>
      </c>
      <c r="O316" s="71">
        <v>0</v>
      </c>
      <c r="P316" s="71">
        <v>19081.27</v>
      </c>
      <c r="Q316" s="79">
        <v>3946.47</v>
      </c>
      <c r="R316" s="79">
        <v>631.44000000000005</v>
      </c>
      <c r="S316" s="71">
        <v>0</v>
      </c>
      <c r="T316" s="79">
        <v>23659.18</v>
      </c>
      <c r="U316" s="87" t="s">
        <v>24</v>
      </c>
      <c r="V316" s="84">
        <f t="shared" si="15"/>
        <v>1344.3479743167225</v>
      </c>
      <c r="W316" s="70">
        <v>46030</v>
      </c>
      <c r="X316" s="6" t="s">
        <v>437</v>
      </c>
      <c r="Y316" s="80" t="s">
        <v>129</v>
      </c>
      <c r="Z316" s="80" t="s">
        <v>239</v>
      </c>
      <c r="AA316" s="80" t="s">
        <v>122</v>
      </c>
      <c r="AB316" s="76" t="s">
        <v>539</v>
      </c>
      <c r="AC316" s="76" t="s">
        <v>540</v>
      </c>
      <c r="AD316" s="76" t="s">
        <v>174</v>
      </c>
      <c r="AE316" s="76" t="s">
        <v>546</v>
      </c>
      <c r="AF316" s="76" t="s">
        <v>96</v>
      </c>
      <c r="AG316" s="82"/>
      <c r="AH316" s="60"/>
      <c r="AI316" s="75" t="s">
        <v>586</v>
      </c>
      <c r="AJ316" s="6" t="s">
        <v>103</v>
      </c>
      <c r="AK316" s="81">
        <v>0</v>
      </c>
      <c r="AL316" s="205" t="s">
        <v>103</v>
      </c>
      <c r="AM316" s="169"/>
      <c r="AN316" s="6"/>
      <c r="AO316" s="120"/>
    </row>
    <row r="317" spans="1:41">
      <c r="A317" s="75" t="s">
        <v>586</v>
      </c>
      <c r="B317" s="6" t="s">
        <v>93</v>
      </c>
      <c r="C317" s="76">
        <v>316</v>
      </c>
      <c r="D317" s="76" t="s">
        <v>98</v>
      </c>
      <c r="E317" s="6" t="s">
        <v>2136</v>
      </c>
      <c r="F317" s="6" t="str">
        <f t="shared" si="14"/>
        <v>BrokerRM-M-527-SI25-M19-B</v>
      </c>
      <c r="G317" s="97" t="s">
        <v>896</v>
      </c>
      <c r="H317" s="95" t="s">
        <v>897</v>
      </c>
      <c r="I317" s="6" t="s">
        <v>584</v>
      </c>
      <c r="J317" s="92">
        <v>46030</v>
      </c>
      <c r="K317" s="92" t="s">
        <v>1388</v>
      </c>
      <c r="L317" s="88" t="s">
        <v>1389</v>
      </c>
      <c r="M317" s="73" t="s">
        <v>1343</v>
      </c>
      <c r="N317" s="6" t="s">
        <v>1390</v>
      </c>
      <c r="O317" s="71">
        <v>0</v>
      </c>
      <c r="P317" s="71">
        <v>12411.27</v>
      </c>
      <c r="Q317" s="79">
        <v>3946.47</v>
      </c>
      <c r="R317" s="79">
        <v>631.44000000000005</v>
      </c>
      <c r="S317" s="71">
        <v>0</v>
      </c>
      <c r="T317" s="79">
        <v>16989.18</v>
      </c>
      <c r="U317" s="87" t="s">
        <v>24</v>
      </c>
      <c r="V317" s="84">
        <f t="shared" si="15"/>
        <v>965.34916756633902</v>
      </c>
      <c r="W317" s="70">
        <v>46030</v>
      </c>
      <c r="X317" s="6" t="s">
        <v>437</v>
      </c>
      <c r="Y317" s="80" t="s">
        <v>129</v>
      </c>
      <c r="Z317" s="80" t="s">
        <v>239</v>
      </c>
      <c r="AA317" s="80" t="s">
        <v>122</v>
      </c>
      <c r="AB317" s="76" t="s">
        <v>539</v>
      </c>
      <c r="AC317" s="76" t="s">
        <v>540</v>
      </c>
      <c r="AD317" s="76" t="s">
        <v>174</v>
      </c>
      <c r="AE317" s="76" t="s">
        <v>546</v>
      </c>
      <c r="AF317" s="76" t="s">
        <v>96</v>
      </c>
      <c r="AG317" s="82"/>
      <c r="AH317" s="60"/>
      <c r="AI317" s="75" t="s">
        <v>586</v>
      </c>
      <c r="AJ317" s="6" t="s">
        <v>103</v>
      </c>
      <c r="AK317" s="81">
        <v>0</v>
      </c>
      <c r="AL317" s="205" t="s">
        <v>103</v>
      </c>
      <c r="AM317" s="169"/>
      <c r="AN317" s="6"/>
      <c r="AO317" s="120"/>
    </row>
    <row r="318" spans="1:41">
      <c r="A318" s="75" t="s">
        <v>586</v>
      </c>
      <c r="B318" s="6" t="s">
        <v>93</v>
      </c>
      <c r="C318" s="76">
        <v>317</v>
      </c>
      <c r="D318" s="76" t="s">
        <v>98</v>
      </c>
      <c r="E318" s="6" t="s">
        <v>2136</v>
      </c>
      <c r="F318" s="6" t="str">
        <f t="shared" si="14"/>
        <v>BrokerRM-M-525-SI25-M19-B</v>
      </c>
      <c r="G318" s="97" t="s">
        <v>898</v>
      </c>
      <c r="H318" s="95" t="s">
        <v>899</v>
      </c>
      <c r="I318" s="6" t="s">
        <v>584</v>
      </c>
      <c r="J318" s="92">
        <v>46030</v>
      </c>
      <c r="K318" s="92" t="s">
        <v>1391</v>
      </c>
      <c r="L318" s="88" t="s">
        <v>1392</v>
      </c>
      <c r="M318" s="73" t="s">
        <v>1343</v>
      </c>
      <c r="N318" s="6" t="s">
        <v>1393</v>
      </c>
      <c r="O318" s="71">
        <v>0</v>
      </c>
      <c r="P318" s="71">
        <v>49626.42</v>
      </c>
      <c r="Q318" s="79">
        <v>5107.95</v>
      </c>
      <c r="R318" s="79">
        <v>817.27</v>
      </c>
      <c r="S318" s="71">
        <v>0</v>
      </c>
      <c r="T318" s="79">
        <v>55551.64</v>
      </c>
      <c r="U318" s="87" t="s">
        <v>24</v>
      </c>
      <c r="V318" s="84">
        <f t="shared" si="15"/>
        <v>3156.5225296891867</v>
      </c>
      <c r="W318" s="89">
        <v>46030</v>
      </c>
      <c r="X318" s="85" t="s">
        <v>437</v>
      </c>
      <c r="Y318" s="85" t="s">
        <v>129</v>
      </c>
      <c r="Z318" s="85" t="s">
        <v>239</v>
      </c>
      <c r="AA318" s="80" t="s">
        <v>122</v>
      </c>
      <c r="AB318" s="76" t="s">
        <v>539</v>
      </c>
      <c r="AC318" s="76" t="s">
        <v>540</v>
      </c>
      <c r="AD318" s="76" t="s">
        <v>174</v>
      </c>
      <c r="AE318" s="76" t="s">
        <v>546</v>
      </c>
      <c r="AF318" s="76" t="s">
        <v>96</v>
      </c>
      <c r="AG318" s="82"/>
      <c r="AH318" s="60"/>
      <c r="AI318" s="75" t="s">
        <v>586</v>
      </c>
      <c r="AJ318" s="6" t="s">
        <v>103</v>
      </c>
      <c r="AK318" s="81">
        <v>0</v>
      </c>
      <c r="AL318" s="205" t="s">
        <v>103</v>
      </c>
      <c r="AM318" s="169"/>
      <c r="AN318" s="6"/>
      <c r="AO318" s="120"/>
    </row>
    <row r="319" spans="1:41">
      <c r="A319" s="75" t="s">
        <v>586</v>
      </c>
      <c r="B319" s="6" t="s">
        <v>93</v>
      </c>
      <c r="C319" s="76">
        <v>318</v>
      </c>
      <c r="D319" s="76" t="s">
        <v>98</v>
      </c>
      <c r="E319" s="6" t="s">
        <v>2136</v>
      </c>
      <c r="F319" s="6" t="str">
        <f t="shared" si="14"/>
        <v>BrokerRM-M-543-SI25-M19-B</v>
      </c>
      <c r="G319" s="97" t="s">
        <v>900</v>
      </c>
      <c r="H319" s="95" t="s">
        <v>901</v>
      </c>
      <c r="I319" s="6" t="s">
        <v>584</v>
      </c>
      <c r="J319" s="92">
        <v>46030</v>
      </c>
      <c r="K319" s="92" t="s">
        <v>1394</v>
      </c>
      <c r="L319" s="88" t="s">
        <v>1395</v>
      </c>
      <c r="M319" s="73" t="s">
        <v>1343</v>
      </c>
      <c r="N319" s="80" t="s">
        <v>1396</v>
      </c>
      <c r="O319" s="71">
        <v>0</v>
      </c>
      <c r="P319" s="71">
        <v>11519.07</v>
      </c>
      <c r="Q319" s="79">
        <v>7060.34</v>
      </c>
      <c r="R319" s="79">
        <v>1129.6500000000001</v>
      </c>
      <c r="S319" s="71">
        <v>0</v>
      </c>
      <c r="T319" s="79">
        <v>19709.060000000001</v>
      </c>
      <c r="U319" s="87" t="s">
        <v>24</v>
      </c>
      <c r="V319" s="84">
        <f t="shared" si="15"/>
        <v>1119.8965850332406</v>
      </c>
      <c r="W319" s="89">
        <v>46030</v>
      </c>
      <c r="X319" s="85" t="s">
        <v>437</v>
      </c>
      <c r="Y319" s="85" t="s">
        <v>129</v>
      </c>
      <c r="Z319" s="85" t="s">
        <v>239</v>
      </c>
      <c r="AA319" s="80" t="s">
        <v>122</v>
      </c>
      <c r="AB319" s="76" t="s">
        <v>539</v>
      </c>
      <c r="AC319" s="76" t="s">
        <v>540</v>
      </c>
      <c r="AD319" s="76" t="s">
        <v>174</v>
      </c>
      <c r="AE319" s="76" t="s">
        <v>546</v>
      </c>
      <c r="AF319" s="76" t="s">
        <v>96</v>
      </c>
      <c r="AG319" s="82"/>
      <c r="AH319" s="60"/>
      <c r="AI319" s="75" t="s">
        <v>586</v>
      </c>
      <c r="AJ319" s="6" t="s">
        <v>103</v>
      </c>
      <c r="AK319" s="81">
        <v>0</v>
      </c>
      <c r="AL319" s="205" t="s">
        <v>103</v>
      </c>
      <c r="AM319" s="169"/>
      <c r="AN319" s="6"/>
      <c r="AO319" s="120"/>
    </row>
    <row r="320" spans="1:41">
      <c r="A320" s="75" t="s">
        <v>586</v>
      </c>
      <c r="B320" s="6" t="s">
        <v>93</v>
      </c>
      <c r="C320" s="76">
        <v>319</v>
      </c>
      <c r="D320" s="76" t="s">
        <v>98</v>
      </c>
      <c r="E320" s="6" t="s">
        <v>2136</v>
      </c>
      <c r="F320" s="6" t="str">
        <f t="shared" si="14"/>
        <v>BrokerRM-M-538-SI25-M19-B</v>
      </c>
      <c r="G320" s="97" t="s">
        <v>902</v>
      </c>
      <c r="H320" s="95" t="s">
        <v>903</v>
      </c>
      <c r="I320" s="6" t="s">
        <v>584</v>
      </c>
      <c r="J320" s="92">
        <v>46030</v>
      </c>
      <c r="K320" s="92" t="s">
        <v>1397</v>
      </c>
      <c r="L320" s="91" t="s">
        <v>1398</v>
      </c>
      <c r="M320" s="73" t="s">
        <v>1343</v>
      </c>
      <c r="N320" s="80" t="s">
        <v>1399</v>
      </c>
      <c r="O320" s="71">
        <v>0</v>
      </c>
      <c r="P320" s="71">
        <v>19332.02</v>
      </c>
      <c r="Q320" s="79">
        <v>5301.53</v>
      </c>
      <c r="R320" s="79">
        <v>848.25</v>
      </c>
      <c r="S320" s="71">
        <v>0</v>
      </c>
      <c r="T320" s="79">
        <v>25481.8</v>
      </c>
      <c r="U320" s="87" t="s">
        <v>24</v>
      </c>
      <c r="V320" s="84">
        <f t="shared" si="15"/>
        <v>1447.9118131712028</v>
      </c>
      <c r="W320" s="70">
        <v>46030</v>
      </c>
      <c r="X320" s="6" t="s">
        <v>437</v>
      </c>
      <c r="Y320" s="80" t="s">
        <v>129</v>
      </c>
      <c r="Z320" s="80" t="s">
        <v>239</v>
      </c>
      <c r="AA320" s="80" t="s">
        <v>122</v>
      </c>
      <c r="AB320" s="76" t="s">
        <v>539</v>
      </c>
      <c r="AC320" s="76" t="s">
        <v>540</v>
      </c>
      <c r="AD320" s="76" t="s">
        <v>174</v>
      </c>
      <c r="AE320" s="76" t="s">
        <v>546</v>
      </c>
      <c r="AF320" s="76" t="s">
        <v>96</v>
      </c>
      <c r="AG320" s="82"/>
      <c r="AH320" s="60"/>
      <c r="AI320" s="75" t="s">
        <v>586</v>
      </c>
      <c r="AJ320" s="6" t="s">
        <v>103</v>
      </c>
      <c r="AK320" s="81">
        <v>0</v>
      </c>
      <c r="AL320" s="205" t="s">
        <v>103</v>
      </c>
      <c r="AM320" s="169"/>
      <c r="AN320" s="6"/>
      <c r="AO320" s="120"/>
    </row>
    <row r="321" spans="1:41">
      <c r="A321" s="75" t="s">
        <v>586</v>
      </c>
      <c r="B321" s="6" t="s">
        <v>93</v>
      </c>
      <c r="C321" s="76">
        <v>320</v>
      </c>
      <c r="D321" s="76" t="s">
        <v>98</v>
      </c>
      <c r="E321" s="6" t="s">
        <v>2136</v>
      </c>
      <c r="F321" s="6" t="str">
        <f t="shared" si="14"/>
        <v>BrokerRM-M-537-SI25-M19-B</v>
      </c>
      <c r="G321" s="97" t="s">
        <v>904</v>
      </c>
      <c r="H321" s="95" t="s">
        <v>905</v>
      </c>
      <c r="I321" s="6" t="s">
        <v>584</v>
      </c>
      <c r="J321" s="92">
        <v>46030</v>
      </c>
      <c r="K321" s="92" t="s">
        <v>1400</v>
      </c>
      <c r="L321" s="77" t="s">
        <v>1401</v>
      </c>
      <c r="M321" s="73" t="s">
        <v>1343</v>
      </c>
      <c r="N321" s="80" t="s">
        <v>1402</v>
      </c>
      <c r="O321" s="71">
        <v>0</v>
      </c>
      <c r="P321" s="71">
        <v>22406.02</v>
      </c>
      <c r="Q321" s="79">
        <v>4624</v>
      </c>
      <c r="R321" s="79">
        <v>739.84</v>
      </c>
      <c r="S321" s="71">
        <v>0</v>
      </c>
      <c r="T321" s="79">
        <v>27769.86</v>
      </c>
      <c r="U321" s="87" t="s">
        <v>24</v>
      </c>
      <c r="V321" s="84">
        <f t="shared" si="15"/>
        <v>1577.9226092391614</v>
      </c>
      <c r="W321" s="70">
        <v>46030</v>
      </c>
      <c r="X321" s="80" t="s">
        <v>437</v>
      </c>
      <c r="Y321" s="80" t="s">
        <v>129</v>
      </c>
      <c r="Z321" s="80" t="s">
        <v>239</v>
      </c>
      <c r="AA321" s="80" t="s">
        <v>122</v>
      </c>
      <c r="AB321" s="76" t="s">
        <v>539</v>
      </c>
      <c r="AC321" s="76" t="s">
        <v>540</v>
      </c>
      <c r="AD321" s="76" t="s">
        <v>174</v>
      </c>
      <c r="AE321" s="76" t="s">
        <v>546</v>
      </c>
      <c r="AF321" s="76" t="s">
        <v>1403</v>
      </c>
      <c r="AG321" s="82"/>
      <c r="AH321" s="60">
        <v>20820.599999999999</v>
      </c>
      <c r="AI321" s="75" t="s">
        <v>586</v>
      </c>
      <c r="AJ321" s="6" t="s">
        <v>103</v>
      </c>
      <c r="AK321" s="81">
        <v>0</v>
      </c>
      <c r="AL321" s="205" t="s">
        <v>103</v>
      </c>
      <c r="AM321" s="169"/>
      <c r="AN321" s="6"/>
      <c r="AO321" s="120"/>
    </row>
    <row r="322" spans="1:41" ht="58">
      <c r="A322" s="75" t="s">
        <v>586</v>
      </c>
      <c r="B322" s="6" t="s">
        <v>93</v>
      </c>
      <c r="C322" s="76">
        <v>321</v>
      </c>
      <c r="D322" s="76" t="s">
        <v>98</v>
      </c>
      <c r="E322" s="6" t="s">
        <v>2136</v>
      </c>
      <c r="F322" s="6" t="str">
        <f t="shared" si="14"/>
        <v>BrokerRM-M-535-SI25-M19-B</v>
      </c>
      <c r="G322" s="97" t="s">
        <v>906</v>
      </c>
      <c r="H322" s="95" t="s">
        <v>907</v>
      </c>
      <c r="I322" s="6" t="s">
        <v>584</v>
      </c>
      <c r="J322" s="92">
        <v>46030</v>
      </c>
      <c r="K322" s="95" t="s">
        <v>1404</v>
      </c>
      <c r="L322" s="72" t="s">
        <v>1405</v>
      </c>
      <c r="M322" s="73" t="s">
        <v>1343</v>
      </c>
      <c r="N322" s="80" t="s">
        <v>1406</v>
      </c>
      <c r="O322" s="71">
        <v>0</v>
      </c>
      <c r="P322" s="71">
        <v>19332.02</v>
      </c>
      <c r="Q322" s="79">
        <v>3656.1</v>
      </c>
      <c r="R322" s="79">
        <v>584.98</v>
      </c>
      <c r="S322" s="71">
        <v>0</v>
      </c>
      <c r="T322" s="79">
        <v>23573.1</v>
      </c>
      <c r="U322" s="87" t="s">
        <v>24</v>
      </c>
      <c r="V322" s="84">
        <f t="shared" si="15"/>
        <v>1339.456787317461</v>
      </c>
      <c r="W322" s="89">
        <v>46030</v>
      </c>
      <c r="X322" s="87" t="s">
        <v>437</v>
      </c>
      <c r="Y322" s="85" t="s">
        <v>129</v>
      </c>
      <c r="Z322" s="85" t="s">
        <v>239</v>
      </c>
      <c r="AA322" s="85" t="s">
        <v>122</v>
      </c>
      <c r="AB322" s="76" t="s">
        <v>539</v>
      </c>
      <c r="AC322" s="76" t="s">
        <v>540</v>
      </c>
      <c r="AD322" s="76" t="s">
        <v>174</v>
      </c>
      <c r="AE322" s="76" t="s">
        <v>546</v>
      </c>
      <c r="AF322" s="76" t="s">
        <v>96</v>
      </c>
      <c r="AG322" s="75"/>
      <c r="AH322" s="60"/>
      <c r="AI322" s="75" t="s">
        <v>586</v>
      </c>
      <c r="AJ322" s="6" t="s">
        <v>103</v>
      </c>
      <c r="AK322" s="81">
        <v>0</v>
      </c>
      <c r="AL322" s="205" t="s">
        <v>103</v>
      </c>
      <c r="AM322" s="169"/>
      <c r="AN322" s="6"/>
      <c r="AO322" s="120"/>
    </row>
    <row r="323" spans="1:41" ht="58">
      <c r="A323" s="75" t="s">
        <v>586</v>
      </c>
      <c r="B323" s="6" t="s">
        <v>93</v>
      </c>
      <c r="C323" s="76">
        <v>322</v>
      </c>
      <c r="D323" s="76" t="s">
        <v>98</v>
      </c>
      <c r="E323" s="6" t="s">
        <v>2136</v>
      </c>
      <c r="F323" s="6" t="str">
        <f t="shared" ref="F323:F386" si="16">E323&amp;G323</f>
        <v>BrokerRM-M-541-SI25-M19-B</v>
      </c>
      <c r="G323" s="97" t="s">
        <v>908</v>
      </c>
      <c r="H323" s="95" t="s">
        <v>909</v>
      </c>
      <c r="I323" s="6" t="s">
        <v>584</v>
      </c>
      <c r="J323" s="92">
        <v>46030</v>
      </c>
      <c r="K323" s="95" t="s">
        <v>1407</v>
      </c>
      <c r="L323" s="72" t="s">
        <v>1408</v>
      </c>
      <c r="M323" s="73" t="s">
        <v>1343</v>
      </c>
      <c r="N323" s="80" t="s">
        <v>1409</v>
      </c>
      <c r="O323" s="71">
        <v>0</v>
      </c>
      <c r="P323" s="71">
        <v>14017.17</v>
      </c>
      <c r="Q323" s="79">
        <v>4149.74</v>
      </c>
      <c r="R323" s="79">
        <v>663.95</v>
      </c>
      <c r="S323" s="71">
        <v>0</v>
      </c>
      <c r="T323" s="79">
        <v>18830.86</v>
      </c>
      <c r="U323" s="87" t="s">
        <v>24</v>
      </c>
      <c r="V323" s="84">
        <f t="shared" si="15"/>
        <v>1069.9960225012785</v>
      </c>
      <c r="W323" s="89">
        <v>46030</v>
      </c>
      <c r="X323" s="87" t="s">
        <v>437</v>
      </c>
      <c r="Y323" s="85" t="s">
        <v>129</v>
      </c>
      <c r="Z323" s="85" t="s">
        <v>239</v>
      </c>
      <c r="AA323" s="85" t="s">
        <v>122</v>
      </c>
      <c r="AB323" s="76" t="s">
        <v>539</v>
      </c>
      <c r="AC323" s="76" t="s">
        <v>540</v>
      </c>
      <c r="AD323" s="76" t="s">
        <v>174</v>
      </c>
      <c r="AE323" s="76" t="s">
        <v>546</v>
      </c>
      <c r="AF323" s="76" t="s">
        <v>96</v>
      </c>
      <c r="AG323" s="82"/>
      <c r="AH323" s="60"/>
      <c r="AI323" s="75" t="s">
        <v>586</v>
      </c>
      <c r="AJ323" s="6" t="s">
        <v>103</v>
      </c>
      <c r="AK323" s="81">
        <v>0</v>
      </c>
      <c r="AL323" s="205" t="s">
        <v>103</v>
      </c>
      <c r="AM323" s="169"/>
      <c r="AN323" s="6"/>
      <c r="AO323" s="120"/>
    </row>
    <row r="324" spans="1:41" ht="58">
      <c r="A324" s="75" t="s">
        <v>586</v>
      </c>
      <c r="B324" s="6" t="s">
        <v>93</v>
      </c>
      <c r="C324" s="76">
        <v>323</v>
      </c>
      <c r="D324" s="76" t="s">
        <v>98</v>
      </c>
      <c r="E324" s="6" t="s">
        <v>2136</v>
      </c>
      <c r="F324" s="6" t="str">
        <f t="shared" si="16"/>
        <v>BrokerRM-M-540-SI25-M19-B</v>
      </c>
      <c r="G324" s="97" t="s">
        <v>910</v>
      </c>
      <c r="H324" s="95" t="s">
        <v>911</v>
      </c>
      <c r="I324" s="6" t="s">
        <v>584</v>
      </c>
      <c r="J324" s="92">
        <v>46030</v>
      </c>
      <c r="K324" s="95" t="s">
        <v>1410</v>
      </c>
      <c r="L324" s="72" t="s">
        <v>1411</v>
      </c>
      <c r="M324" s="73" t="s">
        <v>1343</v>
      </c>
      <c r="N324" s="80" t="s">
        <v>1412</v>
      </c>
      <c r="O324" s="71">
        <v>0</v>
      </c>
      <c r="P324" s="71">
        <v>14017.17</v>
      </c>
      <c r="Q324" s="79">
        <v>3858.68</v>
      </c>
      <c r="R324" s="79">
        <v>617.38</v>
      </c>
      <c r="S324" s="71">
        <v>0</v>
      </c>
      <c r="T324" s="79">
        <v>18493.23</v>
      </c>
      <c r="U324" s="87" t="s">
        <v>24</v>
      </c>
      <c r="V324" s="84">
        <f t="shared" si="15"/>
        <v>1050.8114097391897</v>
      </c>
      <c r="W324" s="89">
        <v>46030</v>
      </c>
      <c r="X324" s="87" t="s">
        <v>437</v>
      </c>
      <c r="Y324" s="85" t="s">
        <v>129</v>
      </c>
      <c r="Z324" s="85" t="s">
        <v>239</v>
      </c>
      <c r="AA324" s="85" t="s">
        <v>122</v>
      </c>
      <c r="AB324" s="76" t="s">
        <v>539</v>
      </c>
      <c r="AC324" s="76" t="s">
        <v>540</v>
      </c>
      <c r="AD324" s="76" t="s">
        <v>174</v>
      </c>
      <c r="AE324" s="76" t="s">
        <v>546</v>
      </c>
      <c r="AF324" s="76" t="s">
        <v>96</v>
      </c>
      <c r="AG324" s="75"/>
      <c r="AH324" s="60"/>
      <c r="AI324" s="75" t="s">
        <v>586</v>
      </c>
      <c r="AJ324" s="6" t="s">
        <v>103</v>
      </c>
      <c r="AK324" s="81">
        <v>0</v>
      </c>
      <c r="AL324" s="205" t="s">
        <v>103</v>
      </c>
      <c r="AM324" s="169"/>
      <c r="AN324" s="6"/>
      <c r="AO324" s="120"/>
    </row>
    <row r="325" spans="1:41" ht="29">
      <c r="A325" s="75" t="s">
        <v>586</v>
      </c>
      <c r="B325" s="6" t="s">
        <v>93</v>
      </c>
      <c r="C325" s="76">
        <v>324</v>
      </c>
      <c r="D325" s="76" t="s">
        <v>98</v>
      </c>
      <c r="E325" s="6" t="s">
        <v>2136</v>
      </c>
      <c r="F325" s="6" t="str">
        <f t="shared" si="16"/>
        <v>BrokerFG-A-0001SE26-M19.D</v>
      </c>
      <c r="G325" s="97" t="s">
        <v>912</v>
      </c>
      <c r="H325" s="95" t="s">
        <v>913</v>
      </c>
      <c r="I325" s="6" t="s">
        <v>584</v>
      </c>
      <c r="J325" s="92">
        <v>46031</v>
      </c>
      <c r="K325" s="95" t="s">
        <v>1413</v>
      </c>
      <c r="L325" s="72" t="s">
        <v>1356</v>
      </c>
      <c r="M325" s="73" t="s">
        <v>1357</v>
      </c>
      <c r="N325" s="80" t="s">
        <v>1356</v>
      </c>
      <c r="O325" s="71">
        <v>0</v>
      </c>
      <c r="P325" s="71">
        <v>0</v>
      </c>
      <c r="Q325" s="79">
        <v>1279.5</v>
      </c>
      <c r="R325" s="79">
        <v>204.72</v>
      </c>
      <c r="S325" s="71">
        <v>0</v>
      </c>
      <c r="T325" s="79">
        <v>1484.22</v>
      </c>
      <c r="U325" s="87" t="s">
        <v>24</v>
      </c>
      <c r="V325" s="84">
        <f t="shared" si="15"/>
        <v>84.335473606454912</v>
      </c>
      <c r="W325" s="89">
        <v>46031</v>
      </c>
      <c r="X325" s="87" t="s">
        <v>1267</v>
      </c>
      <c r="Y325" s="85" t="s">
        <v>178</v>
      </c>
      <c r="Z325" s="85" t="s">
        <v>239</v>
      </c>
      <c r="AA325" s="85" t="s">
        <v>122</v>
      </c>
      <c r="AB325" s="76" t="s">
        <v>539</v>
      </c>
      <c r="AC325" s="76" t="s">
        <v>541</v>
      </c>
      <c r="AD325" s="76" t="s">
        <v>543</v>
      </c>
      <c r="AE325" s="76" t="s">
        <v>549</v>
      </c>
      <c r="AF325" s="76" t="s">
        <v>96</v>
      </c>
      <c r="AG325" s="75"/>
      <c r="AH325" s="60"/>
      <c r="AI325" s="75" t="s">
        <v>586</v>
      </c>
      <c r="AJ325" s="6" t="s">
        <v>103</v>
      </c>
      <c r="AK325" s="81">
        <v>0</v>
      </c>
      <c r="AL325" s="205" t="s">
        <v>103</v>
      </c>
      <c r="AM325" s="169"/>
      <c r="AN325" s="6"/>
      <c r="AO325" s="120"/>
    </row>
    <row r="326" spans="1:41" ht="58">
      <c r="A326" s="75" t="s">
        <v>586</v>
      </c>
      <c r="B326" s="6" t="s">
        <v>93</v>
      </c>
      <c r="C326" s="76">
        <v>325</v>
      </c>
      <c r="D326" s="76" t="s">
        <v>98</v>
      </c>
      <c r="E326" s="6" t="s">
        <v>2136</v>
      </c>
      <c r="F326" s="6" t="str">
        <f t="shared" si="16"/>
        <v>BrokerRM-M-516-SI25-M19-B</v>
      </c>
      <c r="G326" s="97" t="s">
        <v>892</v>
      </c>
      <c r="H326" s="95" t="s">
        <v>914</v>
      </c>
      <c r="I326" s="6" t="s">
        <v>584</v>
      </c>
      <c r="J326" s="92">
        <v>46031</v>
      </c>
      <c r="K326" s="95" t="s">
        <v>1414</v>
      </c>
      <c r="L326" s="72" t="s">
        <v>1383</v>
      </c>
      <c r="M326" s="73" t="s">
        <v>1343</v>
      </c>
      <c r="N326" s="80" t="s">
        <v>1384</v>
      </c>
      <c r="O326" s="71">
        <v>0</v>
      </c>
      <c r="P326" s="71">
        <v>3167.96</v>
      </c>
      <c r="Q326" s="79">
        <v>0</v>
      </c>
      <c r="R326" s="79">
        <v>0</v>
      </c>
      <c r="S326" s="71">
        <v>0</v>
      </c>
      <c r="T326" s="79">
        <v>3167.96</v>
      </c>
      <c r="U326" s="87" t="s">
        <v>24</v>
      </c>
      <c r="V326" s="84">
        <f t="shared" si="15"/>
        <v>180.00795499744305</v>
      </c>
      <c r="W326" s="89">
        <v>46031</v>
      </c>
      <c r="X326" s="87" t="s">
        <v>437</v>
      </c>
      <c r="Y326" s="85" t="s">
        <v>129</v>
      </c>
      <c r="Z326" s="85" t="s">
        <v>239</v>
      </c>
      <c r="AA326" s="85" t="s">
        <v>122</v>
      </c>
      <c r="AB326" s="76" t="s">
        <v>539</v>
      </c>
      <c r="AC326" s="76" t="s">
        <v>540</v>
      </c>
      <c r="AD326" s="76" t="s">
        <v>174</v>
      </c>
      <c r="AE326" s="76" t="s">
        <v>546</v>
      </c>
      <c r="AF326" s="76" t="s">
        <v>1415</v>
      </c>
      <c r="AG326" s="75"/>
      <c r="AH326" s="60"/>
      <c r="AI326" s="75" t="s">
        <v>586</v>
      </c>
      <c r="AJ326" s="6" t="s">
        <v>103</v>
      </c>
      <c r="AK326" s="81">
        <v>0</v>
      </c>
      <c r="AL326" s="205" t="s">
        <v>103</v>
      </c>
      <c r="AM326" s="169"/>
      <c r="AN326" s="6"/>
      <c r="AO326" s="120"/>
    </row>
    <row r="327" spans="1:41" ht="58">
      <c r="A327" s="75" t="s">
        <v>586</v>
      </c>
      <c r="B327" s="6" t="s">
        <v>93</v>
      </c>
      <c r="C327" s="76">
        <v>326</v>
      </c>
      <c r="D327" s="76" t="s">
        <v>98</v>
      </c>
      <c r="E327" s="6" t="s">
        <v>2136</v>
      </c>
      <c r="F327" s="6" t="str">
        <f t="shared" si="16"/>
        <v>BrokerRM-M-525-SI25-M19-B</v>
      </c>
      <c r="G327" s="97" t="s">
        <v>898</v>
      </c>
      <c r="H327" s="95" t="s">
        <v>915</v>
      </c>
      <c r="I327" s="6" t="s">
        <v>584</v>
      </c>
      <c r="J327" s="92">
        <v>46031</v>
      </c>
      <c r="K327" s="95" t="s">
        <v>1416</v>
      </c>
      <c r="L327" s="73" t="s">
        <v>1392</v>
      </c>
      <c r="M327" s="73" t="s">
        <v>1343</v>
      </c>
      <c r="N327" s="73" t="s">
        <v>1393</v>
      </c>
      <c r="O327" s="71">
        <v>0</v>
      </c>
      <c r="P327" s="71">
        <v>2648.28</v>
      </c>
      <c r="Q327" s="79">
        <v>0</v>
      </c>
      <c r="R327" s="79">
        <v>0</v>
      </c>
      <c r="S327" s="71">
        <v>0</v>
      </c>
      <c r="T327" s="79">
        <v>2648.28</v>
      </c>
      <c r="U327" s="87" t="s">
        <v>24</v>
      </c>
      <c r="V327" s="84">
        <f t="shared" si="15"/>
        <v>150.47900448889143</v>
      </c>
      <c r="W327" s="89">
        <v>46031</v>
      </c>
      <c r="X327" s="87" t="s">
        <v>437</v>
      </c>
      <c r="Y327" s="85" t="s">
        <v>129</v>
      </c>
      <c r="Z327" s="85" t="s">
        <v>239</v>
      </c>
      <c r="AA327" s="85" t="s">
        <v>122</v>
      </c>
      <c r="AB327" s="76" t="s">
        <v>539</v>
      </c>
      <c r="AC327" s="76" t="s">
        <v>540</v>
      </c>
      <c r="AD327" s="76" t="s">
        <v>174</v>
      </c>
      <c r="AE327" s="76" t="s">
        <v>546</v>
      </c>
      <c r="AF327" s="76" t="s">
        <v>1417</v>
      </c>
      <c r="AG327" s="75"/>
      <c r="AH327" s="60"/>
      <c r="AI327" s="75" t="s">
        <v>586</v>
      </c>
      <c r="AJ327" s="6" t="s">
        <v>103</v>
      </c>
      <c r="AK327" s="81">
        <v>0</v>
      </c>
      <c r="AL327" s="205" t="s">
        <v>103</v>
      </c>
      <c r="AM327" s="169"/>
      <c r="AN327" s="6"/>
      <c r="AO327" s="120"/>
    </row>
    <row r="328" spans="1:41" ht="58">
      <c r="A328" s="75" t="s">
        <v>586</v>
      </c>
      <c r="B328" s="6" t="s">
        <v>93</v>
      </c>
      <c r="C328" s="76">
        <v>327</v>
      </c>
      <c r="D328" s="76" t="s">
        <v>98</v>
      </c>
      <c r="E328" s="6" t="s">
        <v>2136</v>
      </c>
      <c r="F328" s="6" t="str">
        <f t="shared" si="16"/>
        <v>BrokerRM-M-207-SI25-M19-L-B</v>
      </c>
      <c r="G328" s="97" t="s">
        <v>916</v>
      </c>
      <c r="H328" s="95" t="s">
        <v>917</v>
      </c>
      <c r="I328" s="6" t="s">
        <v>584</v>
      </c>
      <c r="J328" s="92">
        <v>46031</v>
      </c>
      <c r="K328" s="95" t="s">
        <v>1418</v>
      </c>
      <c r="L328" s="73" t="s">
        <v>1419</v>
      </c>
      <c r="M328" s="73" t="s">
        <v>1343</v>
      </c>
      <c r="N328" s="73" t="s">
        <v>1419</v>
      </c>
      <c r="O328" s="71">
        <v>0</v>
      </c>
      <c r="P328" s="71">
        <v>7674.56</v>
      </c>
      <c r="Q328" s="79">
        <v>2507.7600000000002</v>
      </c>
      <c r="R328" s="79">
        <v>401.24</v>
      </c>
      <c r="S328" s="71">
        <v>0</v>
      </c>
      <c r="T328" s="79">
        <v>10583.56</v>
      </c>
      <c r="U328" s="87" t="s">
        <v>24</v>
      </c>
      <c r="V328" s="84">
        <f t="shared" si="15"/>
        <v>601.37280527302687</v>
      </c>
      <c r="W328" s="89">
        <v>46031</v>
      </c>
      <c r="X328" s="87" t="s">
        <v>437</v>
      </c>
      <c r="Y328" s="85" t="s">
        <v>129</v>
      </c>
      <c r="Z328" s="85" t="s">
        <v>239</v>
      </c>
      <c r="AA328" s="85" t="s">
        <v>122</v>
      </c>
      <c r="AB328" s="76" t="s">
        <v>539</v>
      </c>
      <c r="AC328" s="76" t="s">
        <v>540</v>
      </c>
      <c r="AD328" s="76" t="s">
        <v>174</v>
      </c>
      <c r="AE328" s="76" t="s">
        <v>546</v>
      </c>
      <c r="AF328" s="76" t="s">
        <v>96</v>
      </c>
      <c r="AG328" s="75"/>
      <c r="AH328" s="60"/>
      <c r="AI328" s="75" t="s">
        <v>586</v>
      </c>
      <c r="AJ328" s="6" t="s">
        <v>103</v>
      </c>
      <c r="AK328" s="81">
        <v>0</v>
      </c>
      <c r="AL328" s="205" t="s">
        <v>103</v>
      </c>
      <c r="AM328" s="169"/>
      <c r="AN328" s="6"/>
      <c r="AO328" s="120"/>
    </row>
    <row r="329" spans="1:41" ht="29">
      <c r="A329" s="75" t="s">
        <v>586</v>
      </c>
      <c r="B329" s="6" t="s">
        <v>93</v>
      </c>
      <c r="C329" s="76">
        <v>328</v>
      </c>
      <c r="D329" s="76" t="s">
        <v>98</v>
      </c>
      <c r="E329" s="6" t="s">
        <v>2136</v>
      </c>
      <c r="F329" s="6" t="str">
        <f t="shared" si="16"/>
        <v>BrokerRM-M-221-SI25-M19-L-B</v>
      </c>
      <c r="G329" s="97" t="s">
        <v>918</v>
      </c>
      <c r="H329" s="95" t="s">
        <v>919</v>
      </c>
      <c r="I329" s="6" t="s">
        <v>584</v>
      </c>
      <c r="J329" s="92">
        <v>46031</v>
      </c>
      <c r="K329" s="95" t="s">
        <v>1420</v>
      </c>
      <c r="L329" s="73" t="s">
        <v>1421</v>
      </c>
      <c r="M329" s="73" t="s">
        <v>1343</v>
      </c>
      <c r="N329" s="73" t="s">
        <v>1421</v>
      </c>
      <c r="O329" s="71">
        <v>0</v>
      </c>
      <c r="P329" s="71">
        <v>13556.83</v>
      </c>
      <c r="Q329" s="79">
        <v>2495.7800000000002</v>
      </c>
      <c r="R329" s="79">
        <v>399.32</v>
      </c>
      <c r="S329" s="71">
        <v>0</v>
      </c>
      <c r="T329" s="79">
        <v>16451.93</v>
      </c>
      <c r="U329" s="87" t="s">
        <v>24</v>
      </c>
      <c r="V329" s="84">
        <f t="shared" si="15"/>
        <v>934.82186487868626</v>
      </c>
      <c r="W329" s="78">
        <v>46031</v>
      </c>
      <c r="X329" s="87" t="s">
        <v>582</v>
      </c>
      <c r="Y329" s="85" t="s">
        <v>129</v>
      </c>
      <c r="Z329" s="85" t="s">
        <v>239</v>
      </c>
      <c r="AA329" s="85" t="s">
        <v>122</v>
      </c>
      <c r="AB329" s="76" t="s">
        <v>539</v>
      </c>
      <c r="AC329" s="76" t="s">
        <v>540</v>
      </c>
      <c r="AD329" s="76" t="s">
        <v>174</v>
      </c>
      <c r="AE329" s="76" t="s">
        <v>546</v>
      </c>
      <c r="AF329" s="76" t="s">
        <v>96</v>
      </c>
      <c r="AG329" s="75"/>
      <c r="AH329" s="60"/>
      <c r="AI329" s="75" t="s">
        <v>586</v>
      </c>
      <c r="AJ329" s="6" t="s">
        <v>103</v>
      </c>
      <c r="AK329" s="81">
        <v>0</v>
      </c>
      <c r="AL329" s="205" t="s">
        <v>103</v>
      </c>
      <c r="AM329" s="169"/>
      <c r="AN329" s="6"/>
      <c r="AO329" s="120"/>
    </row>
    <row r="330" spans="1:41" ht="58">
      <c r="A330" s="75" t="s">
        <v>586</v>
      </c>
      <c r="B330" s="6" t="s">
        <v>93</v>
      </c>
      <c r="C330" s="76">
        <v>329</v>
      </c>
      <c r="D330" s="76" t="s">
        <v>98</v>
      </c>
      <c r="E330" s="6" t="s">
        <v>2136</v>
      </c>
      <c r="F330" s="6" t="str">
        <f t="shared" si="16"/>
        <v>BrokerRM-M-526-SI25-M19-B</v>
      </c>
      <c r="G330" s="97" t="s">
        <v>894</v>
      </c>
      <c r="H330" s="95" t="s">
        <v>920</v>
      </c>
      <c r="I330" s="6" t="s">
        <v>584</v>
      </c>
      <c r="J330" s="92">
        <v>46031</v>
      </c>
      <c r="K330" s="95" t="s">
        <v>1422</v>
      </c>
      <c r="L330" s="73" t="s">
        <v>1389</v>
      </c>
      <c r="M330" s="73" t="s">
        <v>1343</v>
      </c>
      <c r="N330" s="73" t="s">
        <v>1390</v>
      </c>
      <c r="O330" s="71">
        <v>0</v>
      </c>
      <c r="P330" s="71">
        <v>6670</v>
      </c>
      <c r="Q330" s="79">
        <v>0</v>
      </c>
      <c r="R330" s="79">
        <v>0</v>
      </c>
      <c r="S330" s="71">
        <v>0</v>
      </c>
      <c r="T330" s="79">
        <v>6670</v>
      </c>
      <c r="U330" s="87" t="s">
        <v>24</v>
      </c>
      <c r="V330" s="84">
        <f t="shared" si="15"/>
        <v>378.99880675038355</v>
      </c>
      <c r="W330" s="78">
        <v>46031</v>
      </c>
      <c r="X330" s="87" t="s">
        <v>437</v>
      </c>
      <c r="Y330" s="85" t="s">
        <v>129</v>
      </c>
      <c r="Z330" s="85" t="s">
        <v>239</v>
      </c>
      <c r="AA330" s="85" t="s">
        <v>122</v>
      </c>
      <c r="AB330" s="76" t="s">
        <v>539</v>
      </c>
      <c r="AC330" s="76" t="s">
        <v>540</v>
      </c>
      <c r="AD330" s="76" t="s">
        <v>174</v>
      </c>
      <c r="AE330" s="76" t="s">
        <v>546</v>
      </c>
      <c r="AF330" s="76" t="s">
        <v>1423</v>
      </c>
      <c r="AG330" s="75"/>
      <c r="AH330" s="60"/>
      <c r="AI330" s="75" t="s">
        <v>586</v>
      </c>
      <c r="AJ330" s="6" t="s">
        <v>103</v>
      </c>
      <c r="AK330" s="81">
        <v>0</v>
      </c>
      <c r="AL330" s="205" t="s">
        <v>103</v>
      </c>
      <c r="AM330" s="169"/>
      <c r="AN330" s="6"/>
      <c r="AO330" s="120"/>
    </row>
    <row r="331" spans="1:41" ht="58">
      <c r="A331" s="75" t="s">
        <v>586</v>
      </c>
      <c r="B331" s="6" t="s">
        <v>93</v>
      </c>
      <c r="C331" s="76">
        <v>330</v>
      </c>
      <c r="D331" s="76" t="s">
        <v>98</v>
      </c>
      <c r="E331" s="6" t="s">
        <v>2136</v>
      </c>
      <c r="F331" s="6" t="str">
        <f t="shared" si="16"/>
        <v>BrokerRM-M-542-SI25-M19-B</v>
      </c>
      <c r="G331" s="97" t="s">
        <v>921</v>
      </c>
      <c r="H331" s="95" t="s">
        <v>922</v>
      </c>
      <c r="I331" s="6" t="s">
        <v>584</v>
      </c>
      <c r="J331" s="92">
        <v>46032</v>
      </c>
      <c r="K331" s="95" t="s">
        <v>1424</v>
      </c>
      <c r="L331" s="73" t="s">
        <v>1425</v>
      </c>
      <c r="M331" s="73" t="s">
        <v>1264</v>
      </c>
      <c r="N331" s="73" t="s">
        <v>1426</v>
      </c>
      <c r="O331" s="71">
        <v>0</v>
      </c>
      <c r="P331" s="71">
        <v>38879.17</v>
      </c>
      <c r="Q331" s="79">
        <v>4537.82</v>
      </c>
      <c r="R331" s="79">
        <v>726.05</v>
      </c>
      <c r="S331" s="71">
        <v>0</v>
      </c>
      <c r="T331" s="79">
        <v>44143.040000000001</v>
      </c>
      <c r="U331" s="87" t="s">
        <v>24</v>
      </c>
      <c r="V331" s="84">
        <f t="shared" si="15"/>
        <v>2508.2697880561395</v>
      </c>
      <c r="W331" s="78" t="s">
        <v>1427</v>
      </c>
      <c r="X331" s="87" t="s">
        <v>437</v>
      </c>
      <c r="Y331" s="85" t="s">
        <v>129</v>
      </c>
      <c r="Z331" s="85" t="s">
        <v>239</v>
      </c>
      <c r="AA331" s="85" t="s">
        <v>122</v>
      </c>
      <c r="AB331" s="76" t="s">
        <v>539</v>
      </c>
      <c r="AC331" s="76" t="s">
        <v>540</v>
      </c>
      <c r="AD331" s="76" t="s">
        <v>174</v>
      </c>
      <c r="AE331" s="76" t="s">
        <v>546</v>
      </c>
      <c r="AF331" s="76" t="s">
        <v>96</v>
      </c>
      <c r="AG331" s="75"/>
      <c r="AH331" s="93"/>
      <c r="AI331" s="75" t="s">
        <v>586</v>
      </c>
      <c r="AJ331" s="6" t="s">
        <v>103</v>
      </c>
      <c r="AK331" s="81">
        <v>0</v>
      </c>
      <c r="AL331" s="205" t="s">
        <v>103</v>
      </c>
      <c r="AM331" s="169"/>
      <c r="AN331" s="6"/>
      <c r="AO331" s="120"/>
    </row>
    <row r="332" spans="1:41">
      <c r="A332" s="75" t="s">
        <v>586</v>
      </c>
      <c r="B332" s="6" t="s">
        <v>93</v>
      </c>
      <c r="C332" s="76">
        <v>331</v>
      </c>
      <c r="D332" s="76" t="s">
        <v>98</v>
      </c>
      <c r="E332" s="6" t="s">
        <v>2136</v>
      </c>
      <c r="F332" s="6" t="str">
        <f t="shared" si="16"/>
        <v>BrokerFG-R-2077LE25.M19//FG-R-2084LE25.M19</v>
      </c>
      <c r="G332" s="112" t="s">
        <v>923</v>
      </c>
      <c r="H332" s="95" t="s">
        <v>924</v>
      </c>
      <c r="I332" s="6" t="s">
        <v>584</v>
      </c>
      <c r="J332" s="92">
        <v>46029</v>
      </c>
      <c r="K332" s="108">
        <v>5086630</v>
      </c>
      <c r="L332" s="73" t="s">
        <v>116</v>
      </c>
      <c r="M332" s="73" t="s">
        <v>1264</v>
      </c>
      <c r="N332" s="73" t="s">
        <v>116</v>
      </c>
      <c r="O332" s="71">
        <v>0</v>
      </c>
      <c r="P332" s="71">
        <v>0</v>
      </c>
      <c r="Q332" s="79">
        <v>17010.490000000002</v>
      </c>
      <c r="R332" s="79">
        <v>2721.67</v>
      </c>
      <c r="S332" s="71">
        <v>0</v>
      </c>
      <c r="T332" s="79">
        <v>19732.16</v>
      </c>
      <c r="U332" s="87" t="s">
        <v>24</v>
      </c>
      <c r="V332" s="84">
        <f t="shared" si="15"/>
        <v>1121.2091596113414</v>
      </c>
      <c r="W332" s="78" t="s">
        <v>119</v>
      </c>
      <c r="X332" s="87" t="s">
        <v>122</v>
      </c>
      <c r="Y332" s="85" t="s">
        <v>121</v>
      </c>
      <c r="Z332" s="85" t="s">
        <v>178</v>
      </c>
      <c r="AA332" s="85" t="s">
        <v>438</v>
      </c>
      <c r="AB332" s="76" t="s">
        <v>539</v>
      </c>
      <c r="AC332" s="76" t="s">
        <v>541</v>
      </c>
      <c r="AD332" s="76" t="s">
        <v>195</v>
      </c>
      <c r="AE332" s="76" t="s">
        <v>547</v>
      </c>
      <c r="AF332" s="76" t="s">
        <v>96</v>
      </c>
      <c r="AG332" s="75"/>
      <c r="AH332" s="93"/>
      <c r="AI332" s="75" t="s">
        <v>586</v>
      </c>
      <c r="AJ332" s="6" t="s">
        <v>103</v>
      </c>
      <c r="AK332" s="81">
        <v>0</v>
      </c>
      <c r="AL332" s="205" t="s">
        <v>103</v>
      </c>
      <c r="AM332" s="169"/>
      <c r="AN332" s="6"/>
      <c r="AO332" s="120"/>
    </row>
    <row r="333" spans="1:41">
      <c r="A333" s="75" t="s">
        <v>586</v>
      </c>
      <c r="B333" s="6" t="s">
        <v>93</v>
      </c>
      <c r="C333" s="76">
        <v>332</v>
      </c>
      <c r="D333" s="76" t="s">
        <v>98</v>
      </c>
      <c r="E333" s="6" t="s">
        <v>2136</v>
      </c>
      <c r="F333" s="6" t="str">
        <f t="shared" si="16"/>
        <v>BrokerFG-R-2087LE25.M19//FG-R-2086LE25.M19</v>
      </c>
      <c r="G333" s="112" t="s">
        <v>925</v>
      </c>
      <c r="H333" s="95" t="s">
        <v>926</v>
      </c>
      <c r="I333" s="6" t="s">
        <v>584</v>
      </c>
      <c r="J333" s="92">
        <v>46029</v>
      </c>
      <c r="K333" s="108">
        <v>5087389</v>
      </c>
      <c r="L333" s="73" t="s">
        <v>116</v>
      </c>
      <c r="M333" s="73" t="s">
        <v>1264</v>
      </c>
      <c r="N333" s="73" t="s">
        <v>116</v>
      </c>
      <c r="O333" s="71">
        <v>0</v>
      </c>
      <c r="P333" s="71">
        <v>0</v>
      </c>
      <c r="Q333" s="79">
        <v>2924.78</v>
      </c>
      <c r="R333" s="79">
        <v>467.96</v>
      </c>
      <c r="S333" s="71">
        <v>0</v>
      </c>
      <c r="T333" s="79">
        <v>3392.74</v>
      </c>
      <c r="U333" s="87" t="s">
        <v>24</v>
      </c>
      <c r="V333" s="84">
        <f t="shared" si="15"/>
        <v>192.78027160634124</v>
      </c>
      <c r="W333" s="78" t="s">
        <v>119</v>
      </c>
      <c r="X333" s="87" t="s">
        <v>122</v>
      </c>
      <c r="Y333" s="85" t="s">
        <v>121</v>
      </c>
      <c r="Z333" s="85" t="s">
        <v>178</v>
      </c>
      <c r="AA333" s="85" t="s">
        <v>438</v>
      </c>
      <c r="AB333" s="76" t="s">
        <v>539</v>
      </c>
      <c r="AC333" s="76" t="s">
        <v>541</v>
      </c>
      <c r="AD333" s="76" t="s">
        <v>195</v>
      </c>
      <c r="AE333" s="76" t="s">
        <v>547</v>
      </c>
      <c r="AF333" s="76" t="s">
        <v>96</v>
      </c>
      <c r="AG333" s="75"/>
      <c r="AH333" s="60"/>
      <c r="AI333" s="75" t="s">
        <v>586</v>
      </c>
      <c r="AJ333" s="6" t="s">
        <v>103</v>
      </c>
      <c r="AK333" s="81">
        <v>0</v>
      </c>
      <c r="AL333" s="205" t="s">
        <v>103</v>
      </c>
      <c r="AM333" s="169"/>
      <c r="AN333" s="6"/>
      <c r="AO333" s="120"/>
    </row>
    <row r="334" spans="1:41">
      <c r="A334" s="75" t="s">
        <v>586</v>
      </c>
      <c r="B334" s="6" t="s">
        <v>93</v>
      </c>
      <c r="C334" s="76">
        <v>333</v>
      </c>
      <c r="D334" s="76" t="s">
        <v>98</v>
      </c>
      <c r="E334" s="6" t="s">
        <v>2136</v>
      </c>
      <c r="F334" s="6" t="str">
        <f t="shared" si="16"/>
        <v>BrokerFG-R-2089LE25.M19</v>
      </c>
      <c r="G334" s="97" t="s">
        <v>927</v>
      </c>
      <c r="H334" s="95" t="s">
        <v>928</v>
      </c>
      <c r="I334" s="6" t="s">
        <v>584</v>
      </c>
      <c r="J334" s="92">
        <v>46029</v>
      </c>
      <c r="K334" s="108">
        <v>5087788</v>
      </c>
      <c r="L334" s="73" t="s">
        <v>116</v>
      </c>
      <c r="M334" s="73" t="s">
        <v>1264</v>
      </c>
      <c r="N334" s="73" t="s">
        <v>116</v>
      </c>
      <c r="O334" s="71">
        <v>0</v>
      </c>
      <c r="P334" s="71">
        <v>0</v>
      </c>
      <c r="Q334" s="79">
        <v>2150.42</v>
      </c>
      <c r="R334" s="79">
        <v>344.07</v>
      </c>
      <c r="S334" s="71">
        <v>0</v>
      </c>
      <c r="T334" s="79">
        <v>2494.4899999999998</v>
      </c>
      <c r="U334" s="87" t="s">
        <v>24</v>
      </c>
      <c r="V334" s="84">
        <f t="shared" si="15"/>
        <v>141.74043979771577</v>
      </c>
      <c r="W334" s="78" t="s">
        <v>119</v>
      </c>
      <c r="X334" s="87" t="s">
        <v>122</v>
      </c>
      <c r="Y334" s="85" t="s">
        <v>121</v>
      </c>
      <c r="Z334" s="85" t="s">
        <v>178</v>
      </c>
      <c r="AA334" s="85" t="s">
        <v>438</v>
      </c>
      <c r="AB334" s="76" t="s">
        <v>539</v>
      </c>
      <c r="AC334" s="76" t="s">
        <v>541</v>
      </c>
      <c r="AD334" s="76" t="s">
        <v>195</v>
      </c>
      <c r="AE334" s="76" t="s">
        <v>547</v>
      </c>
      <c r="AF334" s="76" t="s">
        <v>96</v>
      </c>
      <c r="AG334" s="75"/>
      <c r="AH334" s="60"/>
      <c r="AI334" s="75" t="s">
        <v>586</v>
      </c>
      <c r="AJ334" s="6" t="s">
        <v>103</v>
      </c>
      <c r="AK334" s="81">
        <v>0</v>
      </c>
      <c r="AL334" s="205" t="s">
        <v>103</v>
      </c>
      <c r="AM334" s="169"/>
      <c r="AN334" s="6"/>
      <c r="AO334" s="120"/>
    </row>
    <row r="335" spans="1:41">
      <c r="A335" s="75" t="s">
        <v>586</v>
      </c>
      <c r="B335" s="6" t="s">
        <v>93</v>
      </c>
      <c r="C335" s="76">
        <v>334</v>
      </c>
      <c r="D335" s="76" t="s">
        <v>98</v>
      </c>
      <c r="E335" s="6" t="s">
        <v>2136</v>
      </c>
      <c r="F335" s="6" t="str">
        <f t="shared" si="16"/>
        <v>BrokerFG-R-2090LE25.M19</v>
      </c>
      <c r="G335" s="97" t="s">
        <v>929</v>
      </c>
      <c r="H335" s="95" t="s">
        <v>930</v>
      </c>
      <c r="I335" s="6" t="s">
        <v>584</v>
      </c>
      <c r="J335" s="92">
        <v>46030</v>
      </c>
      <c r="K335" s="108">
        <v>6046946</v>
      </c>
      <c r="L335" s="73" t="s">
        <v>116</v>
      </c>
      <c r="M335" s="73" t="s">
        <v>1264</v>
      </c>
      <c r="N335" s="73" t="s">
        <v>116</v>
      </c>
      <c r="O335" s="71">
        <v>0</v>
      </c>
      <c r="P335" s="71">
        <v>0</v>
      </c>
      <c r="Q335" s="79">
        <v>3099.22</v>
      </c>
      <c r="R335" s="79">
        <v>495.88</v>
      </c>
      <c r="S335" s="71">
        <v>0</v>
      </c>
      <c r="T335" s="79">
        <v>3595.1</v>
      </c>
      <c r="U335" s="87" t="s">
        <v>24</v>
      </c>
      <c r="V335" s="84">
        <f t="shared" si="15"/>
        <v>204.2786521961475</v>
      </c>
      <c r="W335" s="78" t="s">
        <v>119</v>
      </c>
      <c r="X335" s="87" t="s">
        <v>122</v>
      </c>
      <c r="Y335" s="85" t="s">
        <v>121</v>
      </c>
      <c r="Z335" s="85" t="s">
        <v>178</v>
      </c>
      <c r="AA335" s="85" t="s">
        <v>438</v>
      </c>
      <c r="AB335" s="76" t="s">
        <v>539</v>
      </c>
      <c r="AC335" s="76" t="s">
        <v>541</v>
      </c>
      <c r="AD335" s="76" t="s">
        <v>195</v>
      </c>
      <c r="AE335" s="76" t="s">
        <v>547</v>
      </c>
      <c r="AF335" s="76" t="s">
        <v>96</v>
      </c>
      <c r="AG335" s="75"/>
      <c r="AH335" s="60"/>
      <c r="AI335" s="75" t="s">
        <v>586</v>
      </c>
      <c r="AJ335" s="6" t="s">
        <v>103</v>
      </c>
      <c r="AK335" s="81">
        <v>0</v>
      </c>
      <c r="AL335" s="205" t="s">
        <v>103</v>
      </c>
      <c r="AM335" s="169"/>
      <c r="AN335" s="6"/>
      <c r="AO335" s="120"/>
    </row>
    <row r="336" spans="1:41">
      <c r="A336" s="75" t="s">
        <v>586</v>
      </c>
      <c r="B336" s="6" t="s">
        <v>93</v>
      </c>
      <c r="C336" s="76">
        <v>335</v>
      </c>
      <c r="D336" s="76" t="s">
        <v>98</v>
      </c>
      <c r="E336" s="6" t="s">
        <v>2136</v>
      </c>
      <c r="F336" s="6" t="str">
        <f t="shared" si="16"/>
        <v>BrokerFG-R-2088LE25.M45</v>
      </c>
      <c r="G336" s="97" t="s">
        <v>931</v>
      </c>
      <c r="H336" s="95" t="s">
        <v>932</v>
      </c>
      <c r="I336" s="6" t="s">
        <v>584</v>
      </c>
      <c r="J336" s="92">
        <v>46031</v>
      </c>
      <c r="K336" s="96" t="s">
        <v>1428</v>
      </c>
      <c r="L336" s="73" t="s">
        <v>116</v>
      </c>
      <c r="M336" s="80" t="s">
        <v>1264</v>
      </c>
      <c r="N336" s="6" t="s">
        <v>1429</v>
      </c>
      <c r="O336" s="71">
        <v>0</v>
      </c>
      <c r="P336" s="71">
        <v>0</v>
      </c>
      <c r="Q336" s="79">
        <v>754.26</v>
      </c>
      <c r="R336" s="79">
        <v>386.4</v>
      </c>
      <c r="S336" s="71">
        <v>0</v>
      </c>
      <c r="T336" s="79">
        <v>2801.38</v>
      </c>
      <c r="U336" s="87" t="s">
        <v>24</v>
      </c>
      <c r="V336" s="84">
        <f t="shared" ref="V336:V337" si="17">T336/17.599</f>
        <v>159.17836240695493</v>
      </c>
      <c r="W336" s="86">
        <v>46020</v>
      </c>
      <c r="X336" s="80" t="s">
        <v>239</v>
      </c>
      <c r="Y336" s="80" t="s">
        <v>239</v>
      </c>
      <c r="Z336" s="80" t="s">
        <v>178</v>
      </c>
      <c r="AA336" s="6" t="s">
        <v>122</v>
      </c>
      <c r="AB336" s="76" t="s">
        <v>1098</v>
      </c>
      <c r="AC336" s="76" t="s">
        <v>541</v>
      </c>
      <c r="AD336" s="76" t="s">
        <v>195</v>
      </c>
      <c r="AE336" s="76" t="s">
        <v>547</v>
      </c>
      <c r="AF336" s="76" t="s">
        <v>96</v>
      </c>
      <c r="AG336" s="82"/>
      <c r="AH336" s="60"/>
      <c r="AI336" s="75" t="s">
        <v>586</v>
      </c>
      <c r="AJ336" s="6" t="s">
        <v>103</v>
      </c>
      <c r="AK336" s="81">
        <v>0</v>
      </c>
      <c r="AL336" s="205" t="s">
        <v>103</v>
      </c>
      <c r="AM336" s="169"/>
      <c r="AN336" s="6"/>
      <c r="AO336" s="120"/>
    </row>
    <row r="337" spans="1:41">
      <c r="A337" s="75" t="s">
        <v>586</v>
      </c>
      <c r="B337" s="6" t="s">
        <v>587</v>
      </c>
      <c r="C337" s="76">
        <v>336</v>
      </c>
      <c r="D337" s="76" t="s">
        <v>98</v>
      </c>
      <c r="E337" s="6" t="s">
        <v>2136</v>
      </c>
      <c r="F337" s="6" t="str">
        <f t="shared" si="16"/>
        <v>BrokerFG-I-0040-SE25-M23-L</v>
      </c>
      <c r="G337" s="97" t="s">
        <v>933</v>
      </c>
      <c r="H337" s="95" t="s">
        <v>934</v>
      </c>
      <c r="I337" s="6" t="s">
        <v>584</v>
      </c>
      <c r="J337" s="92">
        <v>46032</v>
      </c>
      <c r="K337" s="96" t="s">
        <v>1430</v>
      </c>
      <c r="L337" s="73">
        <v>263339459</v>
      </c>
      <c r="M337" s="80" t="s">
        <v>1264</v>
      </c>
      <c r="N337" s="6" t="s">
        <v>1431</v>
      </c>
      <c r="O337" s="71">
        <v>0</v>
      </c>
      <c r="P337" s="71">
        <v>266.63</v>
      </c>
      <c r="Q337" s="79">
        <v>3167.95</v>
      </c>
      <c r="R337" s="79">
        <v>506.87</v>
      </c>
      <c r="S337" s="71">
        <v>0</v>
      </c>
      <c r="T337" s="79">
        <v>3941.45</v>
      </c>
      <c r="U337" s="87" t="s">
        <v>24</v>
      </c>
      <c r="V337" s="84">
        <f t="shared" si="17"/>
        <v>223.9587476561168</v>
      </c>
      <c r="W337" s="86">
        <v>46028</v>
      </c>
      <c r="X337" s="85" t="s">
        <v>1432</v>
      </c>
      <c r="Y337" s="80" t="s">
        <v>537</v>
      </c>
      <c r="Z337" s="80" t="s">
        <v>1433</v>
      </c>
      <c r="AA337" s="85" t="s">
        <v>1434</v>
      </c>
      <c r="AB337" s="76" t="s">
        <v>1118</v>
      </c>
      <c r="AC337" s="76" t="s">
        <v>541</v>
      </c>
      <c r="AD337" s="76" t="s">
        <v>543</v>
      </c>
      <c r="AE337" s="76" t="s">
        <v>549</v>
      </c>
      <c r="AF337" s="76" t="s">
        <v>96</v>
      </c>
      <c r="AG337" s="82"/>
      <c r="AH337" s="60"/>
      <c r="AI337" s="75" t="s">
        <v>586</v>
      </c>
      <c r="AJ337" s="6" t="s">
        <v>103</v>
      </c>
      <c r="AK337" s="81">
        <v>0</v>
      </c>
      <c r="AL337" s="205" t="s">
        <v>103</v>
      </c>
      <c r="AM337" s="169"/>
      <c r="AN337" s="6"/>
      <c r="AO337" s="120"/>
    </row>
    <row r="338" spans="1:41">
      <c r="A338" s="75" t="s">
        <v>586</v>
      </c>
      <c r="B338" s="6" t="s">
        <v>93</v>
      </c>
      <c r="C338" s="76">
        <v>337</v>
      </c>
      <c r="D338" s="6" t="s">
        <v>593</v>
      </c>
      <c r="E338" s="6" t="s">
        <v>2135</v>
      </c>
      <c r="F338" s="6" t="str">
        <f t="shared" si="16"/>
        <v>FreightRM-M-218-SI25-M19-L</v>
      </c>
      <c r="G338" s="97" t="s">
        <v>935</v>
      </c>
      <c r="H338" s="95">
        <v>1679747</v>
      </c>
      <c r="I338" s="6" t="s">
        <v>584</v>
      </c>
      <c r="J338" s="92">
        <v>46028</v>
      </c>
      <c r="K338" s="92" t="s">
        <v>1435</v>
      </c>
      <c r="L338" s="80" t="s">
        <v>117</v>
      </c>
      <c r="M338" s="80" t="s">
        <v>1435</v>
      </c>
      <c r="N338" s="73" t="s">
        <v>116</v>
      </c>
      <c r="O338" s="71">
        <v>0</v>
      </c>
      <c r="P338" s="71">
        <v>0</v>
      </c>
      <c r="Q338" s="79">
        <v>1460.59</v>
      </c>
      <c r="R338" s="79">
        <v>33.39</v>
      </c>
      <c r="S338" s="71">
        <v>0</v>
      </c>
      <c r="T338" s="79">
        <v>1493.98</v>
      </c>
      <c r="U338" s="87" t="s">
        <v>118</v>
      </c>
      <c r="V338" s="84">
        <f t="shared" ref="V338:V355" si="18">T338</f>
        <v>1493.98</v>
      </c>
      <c r="W338" s="70" t="s">
        <v>1436</v>
      </c>
      <c r="X338" s="6" t="s">
        <v>1437</v>
      </c>
      <c r="Y338" s="80" t="s">
        <v>1438</v>
      </c>
      <c r="Z338" s="80" t="s">
        <v>1439</v>
      </c>
      <c r="AA338" s="109" t="s">
        <v>1266</v>
      </c>
      <c r="AB338" s="76" t="s">
        <v>539</v>
      </c>
      <c r="AC338" s="76" t="s">
        <v>540</v>
      </c>
      <c r="AD338" s="76" t="s">
        <v>174</v>
      </c>
      <c r="AE338" s="76" t="s">
        <v>546</v>
      </c>
      <c r="AF338" s="76" t="s">
        <v>96</v>
      </c>
      <c r="AG338" s="82"/>
      <c r="AH338" s="60"/>
      <c r="AI338" s="75" t="s">
        <v>586</v>
      </c>
      <c r="AJ338" s="6" t="s">
        <v>103</v>
      </c>
      <c r="AK338" s="81">
        <v>0</v>
      </c>
      <c r="AL338" s="205" t="s">
        <v>103</v>
      </c>
      <c r="AM338" s="169"/>
      <c r="AN338" s="6"/>
      <c r="AO338" s="120"/>
    </row>
    <row r="339" spans="1:41">
      <c r="A339" s="75" t="s">
        <v>586</v>
      </c>
      <c r="B339" s="6" t="s">
        <v>93</v>
      </c>
      <c r="C339" s="76">
        <v>338</v>
      </c>
      <c r="D339" s="6" t="s">
        <v>593</v>
      </c>
      <c r="E339" s="6" t="s">
        <v>2135</v>
      </c>
      <c r="F339" s="6" t="str">
        <f t="shared" si="16"/>
        <v>FreightRM-M-222-SI25-M19-L</v>
      </c>
      <c r="G339" s="97" t="s">
        <v>936</v>
      </c>
      <c r="H339" s="95">
        <v>1679757</v>
      </c>
      <c r="I339" s="6" t="s">
        <v>584</v>
      </c>
      <c r="J339" s="92">
        <v>46028</v>
      </c>
      <c r="K339" s="92" t="s">
        <v>1440</v>
      </c>
      <c r="L339" s="80" t="s">
        <v>117</v>
      </c>
      <c r="M339" s="80" t="s">
        <v>1440</v>
      </c>
      <c r="N339" s="73" t="s">
        <v>116</v>
      </c>
      <c r="O339" s="71">
        <v>0</v>
      </c>
      <c r="P339" s="71">
        <v>0</v>
      </c>
      <c r="Q339" s="79">
        <v>1083.45</v>
      </c>
      <c r="R339" s="79">
        <v>30</v>
      </c>
      <c r="S339" s="71">
        <v>0</v>
      </c>
      <c r="T339" s="79">
        <v>1113.45</v>
      </c>
      <c r="U339" s="87" t="s">
        <v>118</v>
      </c>
      <c r="V339" s="84">
        <f t="shared" si="18"/>
        <v>1113.45</v>
      </c>
      <c r="W339" s="70" t="s">
        <v>1436</v>
      </c>
      <c r="X339" s="6" t="s">
        <v>1437</v>
      </c>
      <c r="Y339" s="80" t="s">
        <v>1438</v>
      </c>
      <c r="Z339" s="80" t="s">
        <v>1439</v>
      </c>
      <c r="AA339" s="109" t="s">
        <v>1266</v>
      </c>
      <c r="AB339" s="76" t="s">
        <v>539</v>
      </c>
      <c r="AC339" s="76" t="s">
        <v>540</v>
      </c>
      <c r="AD339" s="76" t="s">
        <v>174</v>
      </c>
      <c r="AE339" s="76" t="s">
        <v>546</v>
      </c>
      <c r="AF339" s="76" t="s">
        <v>96</v>
      </c>
      <c r="AG339" s="82"/>
      <c r="AH339" s="60"/>
      <c r="AI339" s="75" t="s">
        <v>586</v>
      </c>
      <c r="AJ339" s="6" t="s">
        <v>103</v>
      </c>
      <c r="AK339" s="81">
        <v>0</v>
      </c>
      <c r="AL339" s="205" t="s">
        <v>103</v>
      </c>
      <c r="AM339" s="169"/>
      <c r="AN339" s="6"/>
      <c r="AO339" s="120"/>
    </row>
    <row r="340" spans="1:41">
      <c r="A340" s="75" t="s">
        <v>586</v>
      </c>
      <c r="B340" s="6" t="s">
        <v>93</v>
      </c>
      <c r="C340" s="76">
        <v>339</v>
      </c>
      <c r="D340" s="6" t="s">
        <v>593</v>
      </c>
      <c r="E340" s="6" t="s">
        <v>2135</v>
      </c>
      <c r="F340" s="6" t="str">
        <f t="shared" si="16"/>
        <v>FreightRM-M-224-SI25-M19-L</v>
      </c>
      <c r="G340" s="97" t="s">
        <v>937</v>
      </c>
      <c r="H340" s="95">
        <v>1679768</v>
      </c>
      <c r="I340" s="6" t="s">
        <v>584</v>
      </c>
      <c r="J340" s="92">
        <v>46028</v>
      </c>
      <c r="K340" s="92" t="s">
        <v>1441</v>
      </c>
      <c r="L340" s="80" t="s">
        <v>117</v>
      </c>
      <c r="M340" s="80" t="s">
        <v>1441</v>
      </c>
      <c r="N340" s="73" t="s">
        <v>116</v>
      </c>
      <c r="O340" s="71">
        <v>0</v>
      </c>
      <c r="P340" s="71">
        <v>0</v>
      </c>
      <c r="Q340" s="79">
        <v>1103.75</v>
      </c>
      <c r="R340" s="79">
        <v>30</v>
      </c>
      <c r="S340" s="71">
        <v>0</v>
      </c>
      <c r="T340" s="79">
        <v>1133.75</v>
      </c>
      <c r="U340" s="87" t="s">
        <v>118</v>
      </c>
      <c r="V340" s="84">
        <f t="shared" si="18"/>
        <v>1133.75</v>
      </c>
      <c r="W340" s="70" t="s">
        <v>1436</v>
      </c>
      <c r="X340" s="6" t="s">
        <v>1437</v>
      </c>
      <c r="Y340" s="80" t="s">
        <v>1438</v>
      </c>
      <c r="Z340" s="80" t="s">
        <v>1439</v>
      </c>
      <c r="AA340" s="109" t="s">
        <v>1266</v>
      </c>
      <c r="AB340" s="76" t="s">
        <v>539</v>
      </c>
      <c r="AC340" s="76" t="s">
        <v>540</v>
      </c>
      <c r="AD340" s="76" t="s">
        <v>174</v>
      </c>
      <c r="AE340" s="76" t="s">
        <v>546</v>
      </c>
      <c r="AF340" s="76" t="s">
        <v>96</v>
      </c>
      <c r="AG340" s="82"/>
      <c r="AH340" s="60"/>
      <c r="AI340" s="75" t="s">
        <v>586</v>
      </c>
      <c r="AJ340" s="6" t="s">
        <v>103</v>
      </c>
      <c r="AK340" s="81">
        <v>0</v>
      </c>
      <c r="AL340" s="205" t="s">
        <v>103</v>
      </c>
      <c r="AM340" s="169"/>
      <c r="AN340" s="6"/>
      <c r="AO340" s="120"/>
    </row>
    <row r="341" spans="1:41">
      <c r="A341" s="75" t="s">
        <v>586</v>
      </c>
      <c r="B341" s="6" t="s">
        <v>93</v>
      </c>
      <c r="C341" s="76">
        <v>340</v>
      </c>
      <c r="D341" s="6" t="s">
        <v>593</v>
      </c>
      <c r="E341" s="6" t="s">
        <v>2135</v>
      </c>
      <c r="F341" s="6" t="str">
        <f t="shared" si="16"/>
        <v>FreightRM-M-230-SI25-M19-L</v>
      </c>
      <c r="G341" s="97" t="s">
        <v>938</v>
      </c>
      <c r="H341" s="95">
        <v>1679773</v>
      </c>
      <c r="I341" s="6" t="s">
        <v>584</v>
      </c>
      <c r="J341" s="92">
        <v>46028</v>
      </c>
      <c r="K341" s="92" t="s">
        <v>1442</v>
      </c>
      <c r="L341" s="80" t="s">
        <v>117</v>
      </c>
      <c r="M341" s="80" t="s">
        <v>1442</v>
      </c>
      <c r="N341" s="73" t="s">
        <v>116</v>
      </c>
      <c r="O341" s="71">
        <v>0</v>
      </c>
      <c r="P341" s="71">
        <v>0</v>
      </c>
      <c r="Q341" s="79">
        <v>1083.45</v>
      </c>
      <c r="R341" s="79">
        <v>30</v>
      </c>
      <c r="S341" s="71">
        <v>0</v>
      </c>
      <c r="T341" s="79">
        <v>1113.45</v>
      </c>
      <c r="U341" s="87" t="s">
        <v>118</v>
      </c>
      <c r="V341" s="84">
        <f t="shared" si="18"/>
        <v>1113.45</v>
      </c>
      <c r="W341" s="70" t="s">
        <v>1436</v>
      </c>
      <c r="X341" s="6" t="s">
        <v>1437</v>
      </c>
      <c r="Y341" s="80" t="s">
        <v>1438</v>
      </c>
      <c r="Z341" s="80" t="s">
        <v>1439</v>
      </c>
      <c r="AA341" s="109" t="s">
        <v>1266</v>
      </c>
      <c r="AB341" s="76" t="s">
        <v>539</v>
      </c>
      <c r="AC341" s="76" t="s">
        <v>540</v>
      </c>
      <c r="AD341" s="76" t="s">
        <v>174</v>
      </c>
      <c r="AE341" s="76" t="s">
        <v>546</v>
      </c>
      <c r="AF341" s="76" t="s">
        <v>96</v>
      </c>
      <c r="AG341" s="82"/>
      <c r="AH341" s="60"/>
      <c r="AI341" s="75" t="s">
        <v>586</v>
      </c>
      <c r="AJ341" s="6" t="s">
        <v>103</v>
      </c>
      <c r="AK341" s="81">
        <v>0</v>
      </c>
      <c r="AL341" s="205" t="s">
        <v>103</v>
      </c>
      <c r="AM341" s="169"/>
      <c r="AN341" s="6"/>
      <c r="AO341" s="120"/>
    </row>
    <row r="342" spans="1:41">
      <c r="A342" s="75" t="s">
        <v>586</v>
      </c>
      <c r="B342" s="6" t="s">
        <v>93</v>
      </c>
      <c r="C342" s="76">
        <v>341</v>
      </c>
      <c r="D342" s="6" t="s">
        <v>593</v>
      </c>
      <c r="E342" s="6" t="s">
        <v>2135</v>
      </c>
      <c r="F342" s="6" t="str">
        <f t="shared" si="16"/>
        <v>FreightRM-M-215-SI25-M19-L</v>
      </c>
      <c r="G342" s="97" t="s">
        <v>939</v>
      </c>
      <c r="H342" s="95">
        <v>1679804</v>
      </c>
      <c r="I342" s="6" t="s">
        <v>584</v>
      </c>
      <c r="J342" s="92">
        <v>46028</v>
      </c>
      <c r="K342" s="92" t="s">
        <v>1443</v>
      </c>
      <c r="L342" s="80" t="s">
        <v>117</v>
      </c>
      <c r="M342" s="80" t="s">
        <v>1443</v>
      </c>
      <c r="N342" s="73" t="s">
        <v>116</v>
      </c>
      <c r="O342" s="71">
        <v>0</v>
      </c>
      <c r="P342" s="71">
        <v>0</v>
      </c>
      <c r="Q342" s="79">
        <v>2422.86</v>
      </c>
      <c r="R342" s="79">
        <v>67.05</v>
      </c>
      <c r="S342" s="71">
        <v>0</v>
      </c>
      <c r="T342" s="79">
        <v>2489.91</v>
      </c>
      <c r="U342" s="87" t="s">
        <v>118</v>
      </c>
      <c r="V342" s="84">
        <f t="shared" si="18"/>
        <v>2489.91</v>
      </c>
      <c r="W342" s="70" t="s">
        <v>1436</v>
      </c>
      <c r="X342" s="6" t="s">
        <v>1444</v>
      </c>
      <c r="Y342" s="80" t="s">
        <v>1445</v>
      </c>
      <c r="Z342" s="80" t="s">
        <v>1439</v>
      </c>
      <c r="AA342" s="109" t="s">
        <v>1266</v>
      </c>
      <c r="AB342" s="76" t="s">
        <v>539</v>
      </c>
      <c r="AC342" s="76" t="s">
        <v>540</v>
      </c>
      <c r="AD342" s="76" t="s">
        <v>174</v>
      </c>
      <c r="AE342" s="76" t="s">
        <v>546</v>
      </c>
      <c r="AF342" s="76" t="s">
        <v>96</v>
      </c>
      <c r="AG342" s="82"/>
      <c r="AH342" s="60"/>
      <c r="AI342" s="75" t="s">
        <v>586</v>
      </c>
      <c r="AJ342" s="6" t="s">
        <v>103</v>
      </c>
      <c r="AK342" s="81">
        <v>0</v>
      </c>
      <c r="AL342" s="205" t="s">
        <v>103</v>
      </c>
      <c r="AM342" s="169"/>
      <c r="AN342" s="6"/>
      <c r="AO342" s="120"/>
    </row>
    <row r="343" spans="1:41">
      <c r="A343" s="75" t="s">
        <v>586</v>
      </c>
      <c r="B343" s="6" t="s">
        <v>93</v>
      </c>
      <c r="C343" s="76">
        <v>342</v>
      </c>
      <c r="D343" s="6" t="s">
        <v>593</v>
      </c>
      <c r="E343" s="6" t="s">
        <v>2135</v>
      </c>
      <c r="F343" s="6" t="str">
        <f t="shared" si="16"/>
        <v>FreightRM-R-005-SI25-M19</v>
      </c>
      <c r="G343" s="97" t="s">
        <v>940</v>
      </c>
      <c r="H343" s="95">
        <v>1679822</v>
      </c>
      <c r="I343" s="6" t="s">
        <v>584</v>
      </c>
      <c r="J343" s="92">
        <v>46028</v>
      </c>
      <c r="K343" s="92" t="s">
        <v>1446</v>
      </c>
      <c r="L343" s="80" t="s">
        <v>117</v>
      </c>
      <c r="M343" s="80" t="s">
        <v>1446</v>
      </c>
      <c r="N343" s="73" t="s">
        <v>116</v>
      </c>
      <c r="O343" s="71">
        <v>0</v>
      </c>
      <c r="P343" s="71">
        <v>0</v>
      </c>
      <c r="Q343" s="79">
        <v>5937.5</v>
      </c>
      <c r="R343" s="79">
        <v>22</v>
      </c>
      <c r="S343" s="71">
        <v>0</v>
      </c>
      <c r="T343" s="79">
        <v>5959.5</v>
      </c>
      <c r="U343" s="87" t="s">
        <v>118</v>
      </c>
      <c r="V343" s="84">
        <f t="shared" si="18"/>
        <v>5959.5</v>
      </c>
      <c r="W343" s="70" t="s">
        <v>1436</v>
      </c>
      <c r="X343" s="6" t="s">
        <v>1447</v>
      </c>
      <c r="Y343" s="80" t="s">
        <v>1448</v>
      </c>
      <c r="Z343" s="80" t="s">
        <v>1449</v>
      </c>
      <c r="AA343" s="109" t="s">
        <v>1266</v>
      </c>
      <c r="AB343" s="76" t="s">
        <v>539</v>
      </c>
      <c r="AC343" s="76" t="s">
        <v>540</v>
      </c>
      <c r="AD343" s="76" t="s">
        <v>174</v>
      </c>
      <c r="AE343" s="76" t="s">
        <v>546</v>
      </c>
      <c r="AF343" s="76" t="s">
        <v>96</v>
      </c>
      <c r="AG343" s="82"/>
      <c r="AH343" s="60"/>
      <c r="AI343" s="75" t="s">
        <v>586</v>
      </c>
      <c r="AJ343" s="6" t="s">
        <v>103</v>
      </c>
      <c r="AK343" s="81">
        <v>0</v>
      </c>
      <c r="AL343" s="205" t="s">
        <v>103</v>
      </c>
      <c r="AM343" s="169"/>
      <c r="AN343" s="6"/>
      <c r="AO343" s="120"/>
    </row>
    <row r="344" spans="1:41">
      <c r="A344" s="75" t="s">
        <v>586</v>
      </c>
      <c r="B344" s="6" t="s">
        <v>93</v>
      </c>
      <c r="C344" s="76">
        <v>343</v>
      </c>
      <c r="D344" s="6" t="s">
        <v>106</v>
      </c>
      <c r="E344" s="6" t="s">
        <v>2135</v>
      </c>
      <c r="F344" s="6" t="str">
        <f t="shared" si="16"/>
        <v>FreightRM-J-1109LI25-M19</v>
      </c>
      <c r="G344" s="95" t="s">
        <v>941</v>
      </c>
      <c r="H344" s="95">
        <v>619650</v>
      </c>
      <c r="I344" s="6" t="s">
        <v>584</v>
      </c>
      <c r="J344" s="92">
        <v>46027</v>
      </c>
      <c r="K344" s="92"/>
      <c r="L344" s="73" t="s">
        <v>116</v>
      </c>
      <c r="M344" s="78" t="s">
        <v>173</v>
      </c>
      <c r="N344" s="73" t="s">
        <v>116</v>
      </c>
      <c r="O344" s="71">
        <v>0</v>
      </c>
      <c r="P344" s="71">
        <v>0</v>
      </c>
      <c r="Q344" s="79">
        <v>400</v>
      </c>
      <c r="R344" s="79">
        <v>0</v>
      </c>
      <c r="S344" s="71">
        <v>0</v>
      </c>
      <c r="T344" s="79">
        <v>400</v>
      </c>
      <c r="U344" s="87" t="s">
        <v>118</v>
      </c>
      <c r="V344" s="84">
        <f t="shared" si="18"/>
        <v>400</v>
      </c>
      <c r="W344" s="61">
        <v>46004</v>
      </c>
      <c r="X344" s="6" t="s">
        <v>1450</v>
      </c>
      <c r="Y344" s="76" t="s">
        <v>1451</v>
      </c>
      <c r="Z344" s="76" t="s">
        <v>1452</v>
      </c>
      <c r="AA344" s="76" t="s">
        <v>1453</v>
      </c>
      <c r="AB344" s="76" t="s">
        <v>539</v>
      </c>
      <c r="AC344" s="76" t="s">
        <v>540</v>
      </c>
      <c r="AD344" s="76" t="s">
        <v>173</v>
      </c>
      <c r="AE344" s="76" t="s">
        <v>548</v>
      </c>
      <c r="AF344" s="76" t="s">
        <v>96</v>
      </c>
      <c r="AG344" s="82"/>
      <c r="AH344" s="60"/>
      <c r="AI344" s="75" t="s">
        <v>586</v>
      </c>
      <c r="AJ344" s="6" t="s">
        <v>103</v>
      </c>
      <c r="AK344" s="81">
        <v>0</v>
      </c>
      <c r="AL344" s="205" t="s">
        <v>103</v>
      </c>
      <c r="AM344" s="169"/>
      <c r="AN344" s="6"/>
      <c r="AO344" s="120"/>
    </row>
    <row r="345" spans="1:41">
      <c r="A345" s="75" t="s">
        <v>586</v>
      </c>
      <c r="B345" s="6" t="s">
        <v>93</v>
      </c>
      <c r="C345" s="76">
        <v>344</v>
      </c>
      <c r="D345" s="6" t="s">
        <v>106</v>
      </c>
      <c r="E345" s="6" t="s">
        <v>2135</v>
      </c>
      <c r="F345" s="6" t="str">
        <f t="shared" si="16"/>
        <v>FreightRM-J-1117LI25-M19</v>
      </c>
      <c r="G345" s="95" t="s">
        <v>942</v>
      </c>
      <c r="H345" s="95">
        <v>619685</v>
      </c>
      <c r="I345" s="6" t="s">
        <v>584</v>
      </c>
      <c r="J345" s="92">
        <v>46027</v>
      </c>
      <c r="K345" s="92"/>
      <c r="L345" s="73" t="s">
        <v>116</v>
      </c>
      <c r="M345" s="78" t="s">
        <v>173</v>
      </c>
      <c r="N345" s="73" t="s">
        <v>116</v>
      </c>
      <c r="O345" s="71">
        <v>0</v>
      </c>
      <c r="P345" s="71">
        <v>0</v>
      </c>
      <c r="Q345" s="79">
        <v>400</v>
      </c>
      <c r="R345" s="79">
        <v>0</v>
      </c>
      <c r="S345" s="71">
        <v>0</v>
      </c>
      <c r="T345" s="79">
        <v>400</v>
      </c>
      <c r="U345" s="87" t="s">
        <v>118</v>
      </c>
      <c r="V345" s="84">
        <f t="shared" si="18"/>
        <v>400</v>
      </c>
      <c r="W345" s="61">
        <v>46009</v>
      </c>
      <c r="X345" s="6" t="s">
        <v>159</v>
      </c>
      <c r="Y345" s="76" t="s">
        <v>160</v>
      </c>
      <c r="Z345" s="76" t="s">
        <v>1454</v>
      </c>
      <c r="AA345" s="76" t="s">
        <v>1455</v>
      </c>
      <c r="AB345" s="76" t="s">
        <v>539</v>
      </c>
      <c r="AC345" s="76" t="s">
        <v>540</v>
      </c>
      <c r="AD345" s="76" t="s">
        <v>173</v>
      </c>
      <c r="AE345" s="76" t="s">
        <v>548</v>
      </c>
      <c r="AF345" s="76" t="s">
        <v>96</v>
      </c>
      <c r="AG345" s="82"/>
      <c r="AH345" s="60"/>
      <c r="AI345" s="75" t="s">
        <v>586</v>
      </c>
      <c r="AJ345" s="6" t="s">
        <v>103</v>
      </c>
      <c r="AK345" s="81">
        <v>0</v>
      </c>
      <c r="AL345" s="205" t="s">
        <v>103</v>
      </c>
      <c r="AM345" s="169"/>
      <c r="AN345" s="6"/>
      <c r="AO345" s="120"/>
    </row>
    <row r="346" spans="1:41">
      <c r="A346" s="75" t="s">
        <v>586</v>
      </c>
      <c r="B346" s="6" t="s">
        <v>93</v>
      </c>
      <c r="C346" s="76">
        <v>345</v>
      </c>
      <c r="D346" s="6" t="s">
        <v>106</v>
      </c>
      <c r="E346" s="6" t="s">
        <v>2135</v>
      </c>
      <c r="F346" s="6" t="str">
        <f t="shared" si="16"/>
        <v>FreightRM-J-1119LI25-M19</v>
      </c>
      <c r="G346" s="104" t="s">
        <v>943</v>
      </c>
      <c r="H346" s="95">
        <v>619689</v>
      </c>
      <c r="I346" s="6" t="s">
        <v>584</v>
      </c>
      <c r="J346" s="92">
        <v>46027</v>
      </c>
      <c r="K346" s="92"/>
      <c r="L346" s="73" t="s">
        <v>116</v>
      </c>
      <c r="M346" s="78" t="s">
        <v>173</v>
      </c>
      <c r="N346" s="73" t="s">
        <v>116</v>
      </c>
      <c r="O346" s="71">
        <v>0</v>
      </c>
      <c r="P346" s="71">
        <v>0</v>
      </c>
      <c r="Q346" s="79">
        <v>360</v>
      </c>
      <c r="R346" s="79">
        <v>0</v>
      </c>
      <c r="S346" s="71">
        <v>0</v>
      </c>
      <c r="T346" s="79">
        <v>360</v>
      </c>
      <c r="U346" s="87" t="s">
        <v>118</v>
      </c>
      <c r="V346" s="84">
        <f t="shared" si="18"/>
        <v>360</v>
      </c>
      <c r="W346" s="61">
        <v>46011</v>
      </c>
      <c r="X346" s="6" t="s">
        <v>1453</v>
      </c>
      <c r="Y346" s="76" t="s">
        <v>1456</v>
      </c>
      <c r="Z346" s="76" t="s">
        <v>149</v>
      </c>
      <c r="AA346" s="76" t="s">
        <v>150</v>
      </c>
      <c r="AB346" s="76" t="s">
        <v>539</v>
      </c>
      <c r="AC346" s="76" t="s">
        <v>540</v>
      </c>
      <c r="AD346" s="76" t="s">
        <v>173</v>
      </c>
      <c r="AE346" s="76" t="s">
        <v>548</v>
      </c>
      <c r="AF346" s="76" t="s">
        <v>96</v>
      </c>
      <c r="AG346" s="82"/>
      <c r="AH346" s="60"/>
      <c r="AI346" s="75" t="s">
        <v>586</v>
      </c>
      <c r="AJ346" s="6" t="s">
        <v>103</v>
      </c>
      <c r="AK346" s="81">
        <v>0</v>
      </c>
      <c r="AL346" s="205" t="s">
        <v>103</v>
      </c>
      <c r="AM346" s="169"/>
      <c r="AN346" s="6"/>
      <c r="AO346" s="120"/>
    </row>
    <row r="347" spans="1:41">
      <c r="A347" s="75" t="s">
        <v>586</v>
      </c>
      <c r="B347" s="6" t="s">
        <v>93</v>
      </c>
      <c r="C347" s="76">
        <v>346</v>
      </c>
      <c r="D347" s="6" t="s">
        <v>106</v>
      </c>
      <c r="E347" s="6" t="s">
        <v>2135</v>
      </c>
      <c r="F347" s="6" t="str">
        <f t="shared" si="16"/>
        <v>FreightRM-J-1125LI25-M19</v>
      </c>
      <c r="G347" s="95" t="s">
        <v>944</v>
      </c>
      <c r="H347" s="95">
        <v>619768</v>
      </c>
      <c r="I347" s="6" t="s">
        <v>584</v>
      </c>
      <c r="J347" s="92">
        <v>46027</v>
      </c>
      <c r="K347" s="92"/>
      <c r="L347" s="73" t="s">
        <v>116</v>
      </c>
      <c r="M347" s="78" t="s">
        <v>173</v>
      </c>
      <c r="N347" s="73" t="s">
        <v>116</v>
      </c>
      <c r="O347" s="71">
        <v>0</v>
      </c>
      <c r="P347" s="71">
        <v>0</v>
      </c>
      <c r="Q347" s="79">
        <v>360</v>
      </c>
      <c r="R347" s="79">
        <v>0</v>
      </c>
      <c r="S347" s="71">
        <v>0</v>
      </c>
      <c r="T347" s="79">
        <v>360</v>
      </c>
      <c r="U347" s="87" t="s">
        <v>118</v>
      </c>
      <c r="V347" s="84">
        <f t="shared" si="18"/>
        <v>360</v>
      </c>
      <c r="W347" s="61">
        <v>46013</v>
      </c>
      <c r="X347" s="6" t="s">
        <v>147</v>
      </c>
      <c r="Y347" s="76" t="s">
        <v>148</v>
      </c>
      <c r="Z347" s="76" t="s">
        <v>149</v>
      </c>
      <c r="AA347" s="76" t="s">
        <v>150</v>
      </c>
      <c r="AB347" s="76" t="s">
        <v>539</v>
      </c>
      <c r="AC347" s="76" t="s">
        <v>540</v>
      </c>
      <c r="AD347" s="76" t="s">
        <v>173</v>
      </c>
      <c r="AE347" s="76" t="s">
        <v>548</v>
      </c>
      <c r="AF347" s="76" t="s">
        <v>96</v>
      </c>
      <c r="AG347" s="82"/>
      <c r="AH347" s="60"/>
      <c r="AI347" s="75" t="s">
        <v>586</v>
      </c>
      <c r="AJ347" s="6" t="s">
        <v>103</v>
      </c>
      <c r="AK347" s="81">
        <v>0</v>
      </c>
      <c r="AL347" s="205" t="s">
        <v>103</v>
      </c>
      <c r="AM347" s="169"/>
      <c r="AN347" s="6"/>
      <c r="AO347" s="120"/>
    </row>
    <row r="348" spans="1:41">
      <c r="A348" s="75" t="s">
        <v>586</v>
      </c>
      <c r="B348" s="6" t="s">
        <v>93</v>
      </c>
      <c r="C348" s="76">
        <v>347</v>
      </c>
      <c r="D348" s="6" t="s">
        <v>106</v>
      </c>
      <c r="E348" s="6" t="s">
        <v>2135</v>
      </c>
      <c r="F348" s="6" t="str">
        <f t="shared" si="16"/>
        <v>FreightRM-J-1123LI25-M19</v>
      </c>
      <c r="G348" s="95" t="s">
        <v>945</v>
      </c>
      <c r="H348" s="95">
        <v>619771</v>
      </c>
      <c r="I348" s="6" t="s">
        <v>584</v>
      </c>
      <c r="J348" s="92">
        <v>46027</v>
      </c>
      <c r="K348" s="92"/>
      <c r="L348" s="73" t="s">
        <v>116</v>
      </c>
      <c r="M348" s="78" t="s">
        <v>173</v>
      </c>
      <c r="N348" s="73" t="s">
        <v>116</v>
      </c>
      <c r="O348" s="71">
        <v>0</v>
      </c>
      <c r="P348" s="71">
        <v>0</v>
      </c>
      <c r="Q348" s="79">
        <v>410</v>
      </c>
      <c r="R348" s="79">
        <v>0</v>
      </c>
      <c r="S348" s="71">
        <v>0</v>
      </c>
      <c r="T348" s="79">
        <v>410</v>
      </c>
      <c r="U348" s="87" t="s">
        <v>118</v>
      </c>
      <c r="V348" s="84">
        <f t="shared" si="18"/>
        <v>410</v>
      </c>
      <c r="W348" s="61">
        <v>46014</v>
      </c>
      <c r="X348" s="6" t="s">
        <v>157</v>
      </c>
      <c r="Y348" s="76" t="s">
        <v>158</v>
      </c>
      <c r="Z348" s="76" t="s">
        <v>149</v>
      </c>
      <c r="AA348" s="76" t="s">
        <v>150</v>
      </c>
      <c r="AB348" s="76" t="s">
        <v>539</v>
      </c>
      <c r="AC348" s="76" t="s">
        <v>540</v>
      </c>
      <c r="AD348" s="76" t="s">
        <v>173</v>
      </c>
      <c r="AE348" s="76" t="s">
        <v>548</v>
      </c>
      <c r="AF348" s="76" t="s">
        <v>96</v>
      </c>
      <c r="AG348" s="82"/>
      <c r="AH348" s="60"/>
      <c r="AI348" s="75" t="s">
        <v>586</v>
      </c>
      <c r="AJ348" s="6" t="s">
        <v>103</v>
      </c>
      <c r="AK348" s="81">
        <v>0</v>
      </c>
      <c r="AL348" s="205" t="s">
        <v>103</v>
      </c>
      <c r="AM348" s="169"/>
      <c r="AN348" s="6"/>
      <c r="AO348" s="120"/>
    </row>
    <row r="349" spans="1:41">
      <c r="A349" s="75" t="s">
        <v>586</v>
      </c>
      <c r="B349" s="6" t="s">
        <v>93</v>
      </c>
      <c r="C349" s="76">
        <v>348</v>
      </c>
      <c r="D349" s="6" t="s">
        <v>106</v>
      </c>
      <c r="E349" s="6" t="s">
        <v>2135</v>
      </c>
      <c r="F349" s="6" t="str">
        <f t="shared" si="16"/>
        <v>FreightRM-J-1116LI25-M19</v>
      </c>
      <c r="G349" s="95" t="s">
        <v>946</v>
      </c>
      <c r="H349" s="95">
        <v>619836</v>
      </c>
      <c r="I349" s="6" t="s">
        <v>584</v>
      </c>
      <c r="J349" s="92">
        <v>46028</v>
      </c>
      <c r="K349" s="92"/>
      <c r="L349" s="73" t="s">
        <v>116</v>
      </c>
      <c r="M349" s="78" t="s">
        <v>173</v>
      </c>
      <c r="N349" s="73" t="s">
        <v>116</v>
      </c>
      <c r="O349" s="71">
        <v>0</v>
      </c>
      <c r="P349" s="71">
        <v>0</v>
      </c>
      <c r="Q349" s="79">
        <v>380</v>
      </c>
      <c r="R349" s="79">
        <v>0</v>
      </c>
      <c r="S349" s="71">
        <v>0</v>
      </c>
      <c r="T349" s="79">
        <v>380</v>
      </c>
      <c r="U349" s="87" t="s">
        <v>118</v>
      </c>
      <c r="V349" s="84">
        <f t="shared" si="18"/>
        <v>380</v>
      </c>
      <c r="W349" s="61">
        <v>46007</v>
      </c>
      <c r="X349" s="6" t="s">
        <v>169</v>
      </c>
      <c r="Y349" s="76" t="s">
        <v>170</v>
      </c>
      <c r="Z349" s="76" t="s">
        <v>149</v>
      </c>
      <c r="AA349" s="76" t="s">
        <v>150</v>
      </c>
      <c r="AB349" s="76" t="s">
        <v>539</v>
      </c>
      <c r="AC349" s="76" t="s">
        <v>540</v>
      </c>
      <c r="AD349" s="76" t="s">
        <v>173</v>
      </c>
      <c r="AE349" s="76" t="s">
        <v>548</v>
      </c>
      <c r="AF349" s="76" t="s">
        <v>96</v>
      </c>
      <c r="AG349" s="82"/>
      <c r="AH349" s="60"/>
      <c r="AI349" s="75" t="s">
        <v>586</v>
      </c>
      <c r="AJ349" s="6" t="s">
        <v>103</v>
      </c>
      <c r="AK349" s="81">
        <v>0</v>
      </c>
      <c r="AL349" s="205" t="s">
        <v>103</v>
      </c>
      <c r="AM349" s="169"/>
      <c r="AN349" s="6"/>
      <c r="AO349" s="120"/>
    </row>
    <row r="350" spans="1:41">
      <c r="A350" s="75" t="s">
        <v>586</v>
      </c>
      <c r="B350" s="6" t="s">
        <v>93</v>
      </c>
      <c r="C350" s="76">
        <v>349</v>
      </c>
      <c r="D350" s="6" t="s">
        <v>106</v>
      </c>
      <c r="E350" s="6" t="s">
        <v>2135</v>
      </c>
      <c r="F350" s="6" t="str">
        <f t="shared" si="16"/>
        <v>FreightRM-A-0010AI26-M19</v>
      </c>
      <c r="G350" s="95" t="s">
        <v>947</v>
      </c>
      <c r="H350" s="95">
        <v>620005</v>
      </c>
      <c r="I350" s="6" t="s">
        <v>584</v>
      </c>
      <c r="J350" s="92">
        <v>46028</v>
      </c>
      <c r="K350" s="92"/>
      <c r="L350" s="73" t="s">
        <v>116</v>
      </c>
      <c r="M350" s="78" t="s">
        <v>25</v>
      </c>
      <c r="N350" s="73" t="s">
        <v>116</v>
      </c>
      <c r="O350" s="71">
        <v>0</v>
      </c>
      <c r="P350" s="71">
        <v>0</v>
      </c>
      <c r="Q350" s="79">
        <v>1696.8</v>
      </c>
      <c r="R350" s="79">
        <v>0</v>
      </c>
      <c r="S350" s="71">
        <v>0</v>
      </c>
      <c r="T350" s="79">
        <v>1696.8</v>
      </c>
      <c r="U350" s="87" t="s">
        <v>118</v>
      </c>
      <c r="V350" s="84">
        <f t="shared" si="18"/>
        <v>1696.8</v>
      </c>
      <c r="W350" s="61">
        <v>46015</v>
      </c>
      <c r="X350" s="6" t="s">
        <v>1457</v>
      </c>
      <c r="Y350" s="76" t="s">
        <v>1458</v>
      </c>
      <c r="Z350" s="76" t="s">
        <v>1459</v>
      </c>
      <c r="AA350" s="76" t="s">
        <v>156</v>
      </c>
      <c r="AB350" s="76" t="s">
        <v>539</v>
      </c>
      <c r="AC350" s="76" t="s">
        <v>540</v>
      </c>
      <c r="AD350" s="76" t="s">
        <v>25</v>
      </c>
      <c r="AE350" s="76" t="s">
        <v>544</v>
      </c>
      <c r="AF350" s="76" t="s">
        <v>96</v>
      </c>
      <c r="AG350" s="82"/>
      <c r="AH350" s="60"/>
      <c r="AI350" s="75" t="s">
        <v>586</v>
      </c>
      <c r="AJ350" s="6" t="s">
        <v>103</v>
      </c>
      <c r="AK350" s="81">
        <v>0</v>
      </c>
      <c r="AL350" s="205" t="s">
        <v>103</v>
      </c>
      <c r="AM350" s="169"/>
      <c r="AN350" s="6"/>
      <c r="AO350" s="120"/>
    </row>
    <row r="351" spans="1:41">
      <c r="A351" s="75" t="s">
        <v>586</v>
      </c>
      <c r="B351" s="6" t="s">
        <v>93</v>
      </c>
      <c r="C351" s="76">
        <v>350</v>
      </c>
      <c r="D351" s="6" t="s">
        <v>106</v>
      </c>
      <c r="E351" s="6" t="s">
        <v>2135</v>
      </c>
      <c r="F351" s="6" t="str">
        <f t="shared" si="16"/>
        <v>FreightRM-M-226-SI25-M19-L</v>
      </c>
      <c r="G351" s="95" t="s">
        <v>948</v>
      </c>
      <c r="H351" s="95">
        <v>620143</v>
      </c>
      <c r="I351" s="6" t="s">
        <v>584</v>
      </c>
      <c r="J351" s="92">
        <v>46028</v>
      </c>
      <c r="K351" s="92"/>
      <c r="L351" s="73" t="s">
        <v>116</v>
      </c>
      <c r="M351" s="78" t="s">
        <v>174</v>
      </c>
      <c r="N351" s="73" t="s">
        <v>116</v>
      </c>
      <c r="O351" s="71">
        <v>0</v>
      </c>
      <c r="P351" s="71">
        <v>0</v>
      </c>
      <c r="Q351" s="79">
        <v>712.4</v>
      </c>
      <c r="R351" s="79">
        <v>0</v>
      </c>
      <c r="S351" s="71">
        <v>0</v>
      </c>
      <c r="T351" s="79">
        <v>712.4</v>
      </c>
      <c r="U351" s="87" t="s">
        <v>118</v>
      </c>
      <c r="V351" s="84">
        <f t="shared" si="18"/>
        <v>712.4</v>
      </c>
      <c r="W351" s="61">
        <v>46017</v>
      </c>
      <c r="X351" s="6" t="s">
        <v>153</v>
      </c>
      <c r="Y351" s="76" t="s">
        <v>154</v>
      </c>
      <c r="Z351" s="76" t="s">
        <v>155</v>
      </c>
      <c r="AA351" s="76" t="s">
        <v>156</v>
      </c>
      <c r="AB351" s="76" t="s">
        <v>539</v>
      </c>
      <c r="AC351" s="76" t="s">
        <v>540</v>
      </c>
      <c r="AD351" s="76" t="s">
        <v>174</v>
      </c>
      <c r="AE351" s="76" t="s">
        <v>546</v>
      </c>
      <c r="AF351" s="76" t="s">
        <v>96</v>
      </c>
      <c r="AG351" s="82"/>
      <c r="AH351" s="60"/>
      <c r="AI351" s="75" t="s">
        <v>586</v>
      </c>
      <c r="AJ351" s="6" t="s">
        <v>103</v>
      </c>
      <c r="AK351" s="81">
        <v>0</v>
      </c>
      <c r="AL351" s="205" t="s">
        <v>103</v>
      </c>
      <c r="AM351" s="169"/>
      <c r="AN351" s="6"/>
      <c r="AO351" s="120"/>
    </row>
    <row r="352" spans="1:41">
      <c r="A352" s="75" t="s">
        <v>586</v>
      </c>
      <c r="B352" s="6" t="s">
        <v>93</v>
      </c>
      <c r="C352" s="76">
        <v>351</v>
      </c>
      <c r="D352" s="6" t="s">
        <v>106</v>
      </c>
      <c r="E352" s="6" t="s">
        <v>2135</v>
      </c>
      <c r="F352" s="6" t="str">
        <f t="shared" si="16"/>
        <v>FreightRM-M-223-SI25-M19-L</v>
      </c>
      <c r="G352" s="95" t="s">
        <v>949</v>
      </c>
      <c r="H352" s="95">
        <v>621236</v>
      </c>
      <c r="I352" s="6" t="s">
        <v>584</v>
      </c>
      <c r="J352" s="92">
        <v>46030</v>
      </c>
      <c r="K352" s="92"/>
      <c r="L352" s="73" t="s">
        <v>116</v>
      </c>
      <c r="M352" s="78" t="s">
        <v>174</v>
      </c>
      <c r="N352" s="73" t="s">
        <v>116</v>
      </c>
      <c r="O352" s="71">
        <v>0</v>
      </c>
      <c r="P352" s="71">
        <v>0</v>
      </c>
      <c r="Q352" s="79">
        <v>614</v>
      </c>
      <c r="R352" s="79">
        <v>0</v>
      </c>
      <c r="S352" s="71">
        <v>0</v>
      </c>
      <c r="T352" s="79">
        <v>614</v>
      </c>
      <c r="U352" s="87" t="s">
        <v>118</v>
      </c>
      <c r="V352" s="84">
        <f t="shared" si="18"/>
        <v>614</v>
      </c>
      <c r="W352" s="61">
        <v>46022</v>
      </c>
      <c r="X352" s="6" t="s">
        <v>1460</v>
      </c>
      <c r="Y352" s="76" t="s">
        <v>154</v>
      </c>
      <c r="Z352" s="76" t="s">
        <v>155</v>
      </c>
      <c r="AA352" s="76" t="s">
        <v>164</v>
      </c>
      <c r="AB352" s="76" t="s">
        <v>539</v>
      </c>
      <c r="AC352" s="76" t="s">
        <v>540</v>
      </c>
      <c r="AD352" s="76" t="s">
        <v>174</v>
      </c>
      <c r="AE352" s="76" t="s">
        <v>546</v>
      </c>
      <c r="AF352" s="76" t="s">
        <v>96</v>
      </c>
      <c r="AG352" s="82"/>
      <c r="AH352" s="60"/>
      <c r="AI352" s="75" t="s">
        <v>586</v>
      </c>
      <c r="AJ352" s="6" t="s">
        <v>103</v>
      </c>
      <c r="AK352" s="81">
        <v>0</v>
      </c>
      <c r="AL352" s="205" t="s">
        <v>103</v>
      </c>
      <c r="AM352" s="169"/>
      <c r="AN352" s="6"/>
      <c r="AO352" s="120"/>
    </row>
    <row r="353" spans="1:41">
      <c r="A353" s="75" t="s">
        <v>586</v>
      </c>
      <c r="B353" s="6" t="s">
        <v>93</v>
      </c>
      <c r="C353" s="76">
        <v>352</v>
      </c>
      <c r="D353" s="6" t="s">
        <v>106</v>
      </c>
      <c r="E353" s="6" t="s">
        <v>2135</v>
      </c>
      <c r="F353" s="6" t="str">
        <f t="shared" si="16"/>
        <v>FreightRM-J-1176LI25-M19</v>
      </c>
      <c r="G353" s="95" t="s">
        <v>950</v>
      </c>
      <c r="H353" s="95">
        <v>621946</v>
      </c>
      <c r="I353" s="6" t="s">
        <v>584</v>
      </c>
      <c r="J353" s="92">
        <v>46031</v>
      </c>
      <c r="K353" s="92"/>
      <c r="L353" s="73" t="s">
        <v>116</v>
      </c>
      <c r="M353" s="78" t="s">
        <v>173</v>
      </c>
      <c r="N353" s="73" t="s">
        <v>116</v>
      </c>
      <c r="O353" s="71">
        <v>0</v>
      </c>
      <c r="P353" s="71">
        <v>0</v>
      </c>
      <c r="Q353" s="79">
        <v>380</v>
      </c>
      <c r="R353" s="79">
        <v>0</v>
      </c>
      <c r="S353" s="71">
        <v>0</v>
      </c>
      <c r="T353" s="79">
        <v>380</v>
      </c>
      <c r="U353" s="87" t="s">
        <v>118</v>
      </c>
      <c r="V353" s="84">
        <f t="shared" si="18"/>
        <v>380</v>
      </c>
      <c r="W353" s="61">
        <v>46015</v>
      </c>
      <c r="X353" s="6" t="s">
        <v>167</v>
      </c>
      <c r="Y353" s="76" t="s">
        <v>168</v>
      </c>
      <c r="Z353" s="76" t="s">
        <v>149</v>
      </c>
      <c r="AA353" s="76" t="s">
        <v>150</v>
      </c>
      <c r="AB353" s="76" t="s">
        <v>539</v>
      </c>
      <c r="AC353" s="76" t="s">
        <v>540</v>
      </c>
      <c r="AD353" s="76" t="s">
        <v>173</v>
      </c>
      <c r="AE353" s="76" t="s">
        <v>548</v>
      </c>
      <c r="AF353" s="76" t="s">
        <v>96</v>
      </c>
      <c r="AG353" s="82"/>
      <c r="AH353" s="60"/>
      <c r="AI353" s="75" t="s">
        <v>586</v>
      </c>
      <c r="AJ353" s="6" t="s">
        <v>103</v>
      </c>
      <c r="AK353" s="81">
        <v>0</v>
      </c>
      <c r="AL353" s="205" t="s">
        <v>103</v>
      </c>
      <c r="AM353" s="169"/>
      <c r="AN353" s="6"/>
      <c r="AO353" s="120"/>
    </row>
    <row r="354" spans="1:41">
      <c r="A354" s="75" t="s">
        <v>586</v>
      </c>
      <c r="B354" s="6" t="s">
        <v>93</v>
      </c>
      <c r="C354" s="76">
        <v>353</v>
      </c>
      <c r="D354" s="6" t="s">
        <v>106</v>
      </c>
      <c r="E354" s="6" t="s">
        <v>2135</v>
      </c>
      <c r="F354" s="6" t="str">
        <f t="shared" si="16"/>
        <v>FreightRM-J-1124LI25-M19</v>
      </c>
      <c r="G354" s="95" t="s">
        <v>951</v>
      </c>
      <c r="H354" s="95">
        <v>621953</v>
      </c>
      <c r="I354" s="6" t="s">
        <v>584</v>
      </c>
      <c r="J354" s="92">
        <v>46031</v>
      </c>
      <c r="K354" s="92"/>
      <c r="L354" s="73" t="s">
        <v>116</v>
      </c>
      <c r="M354" s="78" t="s">
        <v>173</v>
      </c>
      <c r="N354" s="73" t="s">
        <v>116</v>
      </c>
      <c r="O354" s="71">
        <v>0</v>
      </c>
      <c r="P354" s="71">
        <v>0</v>
      </c>
      <c r="Q354" s="79">
        <v>580</v>
      </c>
      <c r="R354" s="79">
        <v>0</v>
      </c>
      <c r="S354" s="71">
        <v>0</v>
      </c>
      <c r="T354" s="79">
        <v>580</v>
      </c>
      <c r="U354" s="87" t="s">
        <v>118</v>
      </c>
      <c r="V354" s="84">
        <f t="shared" si="18"/>
        <v>580</v>
      </c>
      <c r="W354" s="61">
        <v>46027</v>
      </c>
      <c r="X354" s="6" t="s">
        <v>1461</v>
      </c>
      <c r="Y354" s="76" t="s">
        <v>1462</v>
      </c>
      <c r="Z354" s="76" t="s">
        <v>149</v>
      </c>
      <c r="AA354" s="76" t="s">
        <v>150</v>
      </c>
      <c r="AB354" s="76" t="s">
        <v>539</v>
      </c>
      <c r="AC354" s="76" t="s">
        <v>540</v>
      </c>
      <c r="AD354" s="76" t="s">
        <v>173</v>
      </c>
      <c r="AE354" s="76" t="s">
        <v>548</v>
      </c>
      <c r="AF354" s="76" t="s">
        <v>96</v>
      </c>
      <c r="AG354" s="82"/>
      <c r="AH354" s="60"/>
      <c r="AI354" s="75" t="s">
        <v>586</v>
      </c>
      <c r="AJ354" s="6" t="s">
        <v>103</v>
      </c>
      <c r="AK354" s="81">
        <v>0</v>
      </c>
      <c r="AL354" s="205" t="s">
        <v>103</v>
      </c>
      <c r="AM354" s="169"/>
      <c r="AN354" s="6"/>
      <c r="AO354" s="120"/>
    </row>
    <row r="355" spans="1:41">
      <c r="A355" s="75" t="s">
        <v>586</v>
      </c>
      <c r="B355" s="6" t="s">
        <v>93</v>
      </c>
      <c r="C355" s="76">
        <v>354</v>
      </c>
      <c r="D355" s="6" t="s">
        <v>106</v>
      </c>
      <c r="E355" s="6" t="s">
        <v>2135</v>
      </c>
      <c r="F355" s="6" t="str">
        <f t="shared" si="16"/>
        <v>FreightRM-J-1128LI25-M19</v>
      </c>
      <c r="G355" s="95" t="s">
        <v>952</v>
      </c>
      <c r="H355" s="95">
        <v>621954</v>
      </c>
      <c r="I355" s="6" t="s">
        <v>584</v>
      </c>
      <c r="J355" s="92">
        <v>46031</v>
      </c>
      <c r="K355" s="92"/>
      <c r="L355" s="73" t="s">
        <v>116</v>
      </c>
      <c r="M355" s="78" t="s">
        <v>173</v>
      </c>
      <c r="N355" s="73" t="s">
        <v>116</v>
      </c>
      <c r="O355" s="71">
        <v>0</v>
      </c>
      <c r="P355" s="71">
        <v>0</v>
      </c>
      <c r="Q355" s="79">
        <v>370</v>
      </c>
      <c r="R355" s="79">
        <v>0</v>
      </c>
      <c r="S355" s="71">
        <v>0</v>
      </c>
      <c r="T355" s="79">
        <v>370</v>
      </c>
      <c r="U355" s="87" t="s">
        <v>118</v>
      </c>
      <c r="V355" s="84">
        <f t="shared" si="18"/>
        <v>370</v>
      </c>
      <c r="W355" s="61">
        <v>46017</v>
      </c>
      <c r="X355" s="6" t="s">
        <v>159</v>
      </c>
      <c r="Y355" s="76" t="s">
        <v>160</v>
      </c>
      <c r="Z355" s="76" t="s">
        <v>149</v>
      </c>
      <c r="AA355" s="76" t="s">
        <v>150</v>
      </c>
      <c r="AB355" s="76" t="s">
        <v>539</v>
      </c>
      <c r="AC355" s="76" t="s">
        <v>540</v>
      </c>
      <c r="AD355" s="76" t="s">
        <v>173</v>
      </c>
      <c r="AE355" s="76" t="s">
        <v>548</v>
      </c>
      <c r="AF355" s="76" t="s">
        <v>96</v>
      </c>
      <c r="AG355" s="82"/>
      <c r="AH355" s="60"/>
      <c r="AI355" s="75" t="s">
        <v>586</v>
      </c>
      <c r="AJ355" s="6" t="s">
        <v>103</v>
      </c>
      <c r="AK355" s="81">
        <v>0</v>
      </c>
      <c r="AL355" s="205" t="s">
        <v>103</v>
      </c>
      <c r="AM355" s="169"/>
      <c r="AN355" s="6"/>
      <c r="AO355" s="120"/>
    </row>
    <row r="356" spans="1:41">
      <c r="A356" s="75" t="s">
        <v>586</v>
      </c>
      <c r="B356" s="6" t="s">
        <v>93</v>
      </c>
      <c r="C356" s="76">
        <v>355</v>
      </c>
      <c r="D356" s="6" t="s">
        <v>104</v>
      </c>
      <c r="E356" s="6" t="s">
        <v>2135</v>
      </c>
      <c r="F356" s="6" t="str">
        <f t="shared" si="16"/>
        <v>FreightPAQUETERIA</v>
      </c>
      <c r="G356" s="6" t="s">
        <v>127</v>
      </c>
      <c r="H356" s="6" t="s">
        <v>953</v>
      </c>
      <c r="I356" s="6" t="s">
        <v>584</v>
      </c>
      <c r="J356" s="92">
        <v>46041</v>
      </c>
      <c r="K356" s="92" t="s">
        <v>116</v>
      </c>
      <c r="L356" s="90" t="s">
        <v>119</v>
      </c>
      <c r="M356" s="76" t="s">
        <v>25</v>
      </c>
      <c r="N356" s="73" t="s">
        <v>116</v>
      </c>
      <c r="O356" s="71">
        <v>0</v>
      </c>
      <c r="P356" s="71">
        <v>0</v>
      </c>
      <c r="Q356" s="79">
        <v>10412.040000000001</v>
      </c>
      <c r="R356" s="79">
        <v>0</v>
      </c>
      <c r="S356" s="71">
        <v>0</v>
      </c>
      <c r="T356" s="79">
        <v>10412.040000000001</v>
      </c>
      <c r="U356" s="87" t="s">
        <v>24</v>
      </c>
      <c r="V356" s="84">
        <f t="shared" ref="V356:V357" si="19">T356/17.599</f>
        <v>591.62679697710098</v>
      </c>
      <c r="W356" s="61" t="s">
        <v>119</v>
      </c>
      <c r="X356" s="6" t="s">
        <v>120</v>
      </c>
      <c r="Y356" s="6" t="s">
        <v>120</v>
      </c>
      <c r="Z356" s="76" t="s">
        <v>121</v>
      </c>
      <c r="AA356" s="76" t="s">
        <v>122</v>
      </c>
      <c r="AB356" s="76" t="s">
        <v>539</v>
      </c>
      <c r="AC356" s="76" t="s">
        <v>540</v>
      </c>
      <c r="AD356" s="76" t="s">
        <v>25</v>
      </c>
      <c r="AE356" s="76" t="s">
        <v>544</v>
      </c>
      <c r="AF356" s="76" t="s">
        <v>96</v>
      </c>
      <c r="AG356" s="82"/>
      <c r="AH356" s="60"/>
      <c r="AI356" s="75" t="s">
        <v>586</v>
      </c>
      <c r="AJ356" s="6" t="s">
        <v>103</v>
      </c>
      <c r="AK356" s="81">
        <v>0</v>
      </c>
      <c r="AL356" s="205" t="s">
        <v>103</v>
      </c>
      <c r="AM356" s="169"/>
      <c r="AN356" s="6"/>
      <c r="AO356" s="120"/>
    </row>
    <row r="357" spans="1:41">
      <c r="A357" s="75" t="s">
        <v>586</v>
      </c>
      <c r="B357" s="6" t="s">
        <v>93</v>
      </c>
      <c r="C357" s="76">
        <v>356</v>
      </c>
      <c r="D357" s="6" t="s">
        <v>104</v>
      </c>
      <c r="E357" s="6" t="s">
        <v>2135</v>
      </c>
      <c r="F357" s="6" t="str">
        <f t="shared" si="16"/>
        <v>FreightPAQUETERIA</v>
      </c>
      <c r="G357" s="97" t="s">
        <v>127</v>
      </c>
      <c r="H357" s="6" t="s">
        <v>954</v>
      </c>
      <c r="I357" s="6" t="s">
        <v>584</v>
      </c>
      <c r="J357" s="92">
        <v>46034</v>
      </c>
      <c r="K357" s="92" t="s">
        <v>116</v>
      </c>
      <c r="L357" s="90" t="s">
        <v>119</v>
      </c>
      <c r="M357" s="76" t="s">
        <v>25</v>
      </c>
      <c r="N357" s="73" t="s">
        <v>116</v>
      </c>
      <c r="O357" s="71">
        <v>0</v>
      </c>
      <c r="P357" s="71">
        <v>0</v>
      </c>
      <c r="Q357" s="79">
        <v>201.2</v>
      </c>
      <c r="R357" s="79">
        <v>32.19</v>
      </c>
      <c r="S357" s="71">
        <v>0</v>
      </c>
      <c r="T357" s="79">
        <v>233.39</v>
      </c>
      <c r="U357" s="87" t="s">
        <v>24</v>
      </c>
      <c r="V357" s="84">
        <f t="shared" si="19"/>
        <v>13.261548951644979</v>
      </c>
      <c r="W357" s="61" t="s">
        <v>119</v>
      </c>
      <c r="X357" s="6" t="s">
        <v>120</v>
      </c>
      <c r="Y357" s="6" t="s">
        <v>120</v>
      </c>
      <c r="Z357" s="76" t="s">
        <v>121</v>
      </c>
      <c r="AA357" s="76" t="s">
        <v>122</v>
      </c>
      <c r="AB357" s="76" t="s">
        <v>539</v>
      </c>
      <c r="AC357" s="76" t="s">
        <v>540</v>
      </c>
      <c r="AD357" s="76" t="s">
        <v>25</v>
      </c>
      <c r="AE357" s="76" t="s">
        <v>544</v>
      </c>
      <c r="AF357" s="76" t="s">
        <v>96</v>
      </c>
      <c r="AG357" s="82"/>
      <c r="AH357" s="60"/>
      <c r="AI357" s="75" t="s">
        <v>586</v>
      </c>
      <c r="AJ357" s="6" t="s">
        <v>103</v>
      </c>
      <c r="AK357" s="81">
        <v>0</v>
      </c>
      <c r="AL357" s="205" t="s">
        <v>103</v>
      </c>
      <c r="AM357" s="169"/>
      <c r="AN357" s="6"/>
      <c r="AO357" s="120"/>
    </row>
    <row r="358" spans="1:41">
      <c r="A358" s="75" t="s">
        <v>586</v>
      </c>
      <c r="B358" s="6" t="s">
        <v>93</v>
      </c>
      <c r="C358" s="76">
        <v>357</v>
      </c>
      <c r="D358" s="76" t="s">
        <v>109</v>
      </c>
      <c r="E358" s="76" t="s">
        <v>105</v>
      </c>
      <c r="F358" s="6" t="str">
        <f t="shared" si="16"/>
        <v>STORAGEINVENTARIO</v>
      </c>
      <c r="G358" s="95" t="s">
        <v>194</v>
      </c>
      <c r="H358" s="6" t="s">
        <v>955</v>
      </c>
      <c r="I358" s="6" t="s">
        <v>584</v>
      </c>
      <c r="J358" s="100">
        <v>46028</v>
      </c>
      <c r="K358" s="92"/>
      <c r="L358" s="73" t="s">
        <v>116</v>
      </c>
      <c r="M358" s="76" t="s">
        <v>195</v>
      </c>
      <c r="N358" s="73" t="s">
        <v>116</v>
      </c>
      <c r="O358" s="71">
        <v>0</v>
      </c>
      <c r="P358" s="71">
        <v>0</v>
      </c>
      <c r="Q358" s="79">
        <v>5286</v>
      </c>
      <c r="R358" s="79">
        <v>0</v>
      </c>
      <c r="S358" s="71">
        <v>0</v>
      </c>
      <c r="T358" s="79">
        <v>5286</v>
      </c>
      <c r="U358" s="87" t="s">
        <v>118</v>
      </c>
      <c r="V358" s="84">
        <f t="shared" ref="V358:V360" si="20">T358</f>
        <v>5286</v>
      </c>
      <c r="W358" s="61" t="s">
        <v>119</v>
      </c>
      <c r="X358" s="6" t="s">
        <v>122</v>
      </c>
      <c r="Y358" s="76" t="s">
        <v>121</v>
      </c>
      <c r="Z358" s="76" t="s">
        <v>178</v>
      </c>
      <c r="AA358" s="76" t="s">
        <v>196</v>
      </c>
      <c r="AB358" s="76" t="s">
        <v>539</v>
      </c>
      <c r="AC358" s="76" t="s">
        <v>541</v>
      </c>
      <c r="AD358" s="76" t="s">
        <v>195</v>
      </c>
      <c r="AE358" s="76">
        <v>75640000</v>
      </c>
      <c r="AF358" s="76" t="s">
        <v>96</v>
      </c>
      <c r="AG358" s="82"/>
      <c r="AH358" s="60"/>
      <c r="AI358" s="75" t="s">
        <v>586</v>
      </c>
      <c r="AJ358" s="6" t="s">
        <v>103</v>
      </c>
      <c r="AK358" s="81">
        <v>0</v>
      </c>
      <c r="AL358" s="205" t="s">
        <v>103</v>
      </c>
      <c r="AM358" s="169"/>
      <c r="AN358" s="6"/>
      <c r="AO358" s="120"/>
    </row>
    <row r="359" spans="1:41">
      <c r="A359" s="75" t="s">
        <v>586</v>
      </c>
      <c r="B359" s="6" t="s">
        <v>93</v>
      </c>
      <c r="C359" s="76">
        <v>358</v>
      </c>
      <c r="D359" s="76" t="s">
        <v>97</v>
      </c>
      <c r="E359" s="6" t="s">
        <v>2135</v>
      </c>
      <c r="F359" s="6" t="str">
        <f t="shared" si="16"/>
        <v>FreightFG-R-2089LE25.M19</v>
      </c>
      <c r="G359" s="95" t="s">
        <v>927</v>
      </c>
      <c r="H359" s="99">
        <v>54643</v>
      </c>
      <c r="I359" s="6" t="s">
        <v>584</v>
      </c>
      <c r="J359" s="100">
        <v>46031</v>
      </c>
      <c r="K359" s="100" t="s">
        <v>1463</v>
      </c>
      <c r="L359" s="73" t="s">
        <v>116</v>
      </c>
      <c r="M359" s="76" t="s">
        <v>195</v>
      </c>
      <c r="N359" s="76" t="s">
        <v>1464</v>
      </c>
      <c r="O359" s="71">
        <v>0</v>
      </c>
      <c r="P359" s="71">
        <v>0</v>
      </c>
      <c r="Q359" s="79">
        <v>5024.1899999999996</v>
      </c>
      <c r="R359" s="79">
        <v>0</v>
      </c>
      <c r="S359" s="71">
        <v>0</v>
      </c>
      <c r="T359" s="79">
        <v>5024.1899999999996</v>
      </c>
      <c r="U359" s="87" t="s">
        <v>118</v>
      </c>
      <c r="V359" s="84">
        <f t="shared" si="20"/>
        <v>5024.1899999999996</v>
      </c>
      <c r="W359" s="61">
        <v>46020</v>
      </c>
      <c r="X359" s="76" t="s">
        <v>230</v>
      </c>
      <c r="Y359" s="76" t="s">
        <v>178</v>
      </c>
      <c r="Z359" s="76" t="s">
        <v>178</v>
      </c>
      <c r="AA359" s="76" t="s">
        <v>109</v>
      </c>
      <c r="AB359" s="76" t="s">
        <v>539</v>
      </c>
      <c r="AC359" s="76" t="s">
        <v>541</v>
      </c>
      <c r="AD359" s="76" t="s">
        <v>195</v>
      </c>
      <c r="AE359" s="76" t="s">
        <v>547</v>
      </c>
      <c r="AF359" s="76" t="s">
        <v>96</v>
      </c>
      <c r="AG359" s="82"/>
      <c r="AH359" s="60"/>
      <c r="AI359" s="75" t="s">
        <v>586</v>
      </c>
      <c r="AJ359" s="6" t="s">
        <v>103</v>
      </c>
      <c r="AK359" s="81">
        <v>0</v>
      </c>
      <c r="AL359" s="205" t="s">
        <v>103</v>
      </c>
      <c r="AM359" s="169"/>
      <c r="AN359" s="6"/>
      <c r="AO359" s="120"/>
    </row>
    <row r="360" spans="1:41">
      <c r="A360" s="75" t="s">
        <v>586</v>
      </c>
      <c r="B360" s="6" t="s">
        <v>93</v>
      </c>
      <c r="C360" s="76">
        <v>359</v>
      </c>
      <c r="D360" s="76" t="s">
        <v>97</v>
      </c>
      <c r="E360" s="6" t="s">
        <v>2135</v>
      </c>
      <c r="F360" s="6" t="str">
        <f t="shared" si="16"/>
        <v>FreightFG-R-2090LE25.M19</v>
      </c>
      <c r="G360" s="95" t="s">
        <v>929</v>
      </c>
      <c r="H360" s="99">
        <v>54644</v>
      </c>
      <c r="I360" s="6" t="s">
        <v>584</v>
      </c>
      <c r="J360" s="100">
        <v>46031</v>
      </c>
      <c r="K360" s="100" t="s">
        <v>1463</v>
      </c>
      <c r="L360" s="73" t="s">
        <v>116</v>
      </c>
      <c r="M360" s="76" t="s">
        <v>195</v>
      </c>
      <c r="N360" s="76" t="s">
        <v>1465</v>
      </c>
      <c r="O360" s="71">
        <v>0</v>
      </c>
      <c r="P360" s="71">
        <v>0</v>
      </c>
      <c r="Q360" s="79">
        <v>6754.1</v>
      </c>
      <c r="R360" s="79">
        <v>0</v>
      </c>
      <c r="S360" s="71">
        <v>0</v>
      </c>
      <c r="T360" s="79">
        <v>6754.1</v>
      </c>
      <c r="U360" s="87" t="s">
        <v>118</v>
      </c>
      <c r="V360" s="84">
        <f t="shared" si="20"/>
        <v>6754.1</v>
      </c>
      <c r="W360" s="61">
        <v>45660</v>
      </c>
      <c r="X360" s="76" t="s">
        <v>230</v>
      </c>
      <c r="Y360" s="76" t="s">
        <v>178</v>
      </c>
      <c r="Z360" s="76" t="s">
        <v>178</v>
      </c>
      <c r="AA360" s="76" t="s">
        <v>232</v>
      </c>
      <c r="AB360" s="76" t="s">
        <v>539</v>
      </c>
      <c r="AC360" s="76" t="s">
        <v>541</v>
      </c>
      <c r="AD360" s="76" t="s">
        <v>195</v>
      </c>
      <c r="AE360" s="76" t="s">
        <v>547</v>
      </c>
      <c r="AF360" s="76" t="s">
        <v>96</v>
      </c>
      <c r="AG360" s="82"/>
      <c r="AH360" s="60"/>
      <c r="AI360" s="75" t="s">
        <v>586</v>
      </c>
      <c r="AJ360" s="6" t="s">
        <v>103</v>
      </c>
      <c r="AK360" s="81">
        <v>0</v>
      </c>
      <c r="AL360" s="205" t="s">
        <v>103</v>
      </c>
      <c r="AM360" s="169"/>
      <c r="AN360" s="6"/>
      <c r="AO360" s="120"/>
    </row>
    <row r="361" spans="1:41">
      <c r="A361" s="75" t="s">
        <v>586</v>
      </c>
      <c r="B361" s="6" t="s">
        <v>93</v>
      </c>
      <c r="C361" s="76">
        <v>360</v>
      </c>
      <c r="D361" s="6" t="s">
        <v>594</v>
      </c>
      <c r="E361" s="6" t="s">
        <v>2135</v>
      </c>
      <c r="F361" s="6" t="str">
        <f t="shared" si="16"/>
        <v>FreightRM-R-008-SI26-M19</v>
      </c>
      <c r="G361" s="97" t="s">
        <v>956</v>
      </c>
      <c r="H361" s="97" t="s">
        <v>957</v>
      </c>
      <c r="I361" s="6" t="s">
        <v>584</v>
      </c>
      <c r="J361" s="92">
        <v>46027</v>
      </c>
      <c r="K361" s="97"/>
      <c r="L361" s="6" t="s">
        <v>1466</v>
      </c>
      <c r="M361" s="6" t="s">
        <v>174</v>
      </c>
      <c r="N361" s="6" t="s">
        <v>1467</v>
      </c>
      <c r="O361" s="71">
        <v>0</v>
      </c>
      <c r="P361" s="71">
        <v>0</v>
      </c>
      <c r="Q361" s="79">
        <v>32445</v>
      </c>
      <c r="R361" s="79">
        <v>5191.2</v>
      </c>
      <c r="S361" s="71">
        <v>1297.8</v>
      </c>
      <c r="T361" s="79">
        <v>36338.399999999994</v>
      </c>
      <c r="U361" s="6" t="s">
        <v>24</v>
      </c>
      <c r="V361" s="84">
        <f t="shared" ref="V361:V405" si="21">T361/17.599</f>
        <v>2064.7991363145629</v>
      </c>
      <c r="W361" s="110">
        <v>46029</v>
      </c>
      <c r="X361" s="6" t="s">
        <v>1466</v>
      </c>
      <c r="Y361" s="6" t="s">
        <v>1468</v>
      </c>
      <c r="Z361" s="6" t="s">
        <v>239</v>
      </c>
      <c r="AA361" s="6" t="s">
        <v>122</v>
      </c>
      <c r="AB361" s="76" t="s">
        <v>539</v>
      </c>
      <c r="AC361" s="76" t="s">
        <v>540</v>
      </c>
      <c r="AD361" s="76" t="s">
        <v>174</v>
      </c>
      <c r="AE361" s="76" t="s">
        <v>546</v>
      </c>
      <c r="AF361" s="76" t="s">
        <v>96</v>
      </c>
      <c r="AG361" s="82"/>
      <c r="AH361" s="60"/>
      <c r="AI361" s="75" t="s">
        <v>586</v>
      </c>
      <c r="AJ361" s="6" t="s">
        <v>103</v>
      </c>
      <c r="AK361" s="81">
        <v>0</v>
      </c>
      <c r="AL361" s="205" t="s">
        <v>103</v>
      </c>
      <c r="AM361" s="169"/>
      <c r="AN361" s="6"/>
      <c r="AO361" s="120"/>
    </row>
    <row r="362" spans="1:41">
      <c r="A362" s="75" t="s">
        <v>586</v>
      </c>
      <c r="B362" s="6" t="s">
        <v>93</v>
      </c>
      <c r="C362" s="76">
        <v>361</v>
      </c>
      <c r="D362" s="6" t="s">
        <v>594</v>
      </c>
      <c r="E362" s="6" t="s">
        <v>2135</v>
      </c>
      <c r="F362" s="6" t="str">
        <f t="shared" si="16"/>
        <v>FreightFG-V-006-V1E26-M46</v>
      </c>
      <c r="G362" s="97" t="s">
        <v>958</v>
      </c>
      <c r="H362" s="97" t="s">
        <v>959</v>
      </c>
      <c r="I362" s="6" t="s">
        <v>584</v>
      </c>
      <c r="J362" s="92">
        <v>46027</v>
      </c>
      <c r="K362" s="97" t="s">
        <v>1469</v>
      </c>
      <c r="L362" s="6" t="s">
        <v>1470</v>
      </c>
      <c r="M362" s="6" t="s">
        <v>174</v>
      </c>
      <c r="N362" s="6" t="s">
        <v>1471</v>
      </c>
      <c r="O362" s="71">
        <v>0</v>
      </c>
      <c r="P362" s="71">
        <v>0</v>
      </c>
      <c r="Q362" s="79">
        <v>12500</v>
      </c>
      <c r="R362" s="79">
        <v>2000</v>
      </c>
      <c r="S362" s="71">
        <v>500</v>
      </c>
      <c r="T362" s="79">
        <v>14000</v>
      </c>
      <c r="U362" s="6" t="s">
        <v>24</v>
      </c>
      <c r="V362" s="84">
        <f t="shared" si="21"/>
        <v>795.49974430365364</v>
      </c>
      <c r="W362" s="110">
        <v>46027</v>
      </c>
      <c r="X362" s="6" t="s">
        <v>122</v>
      </c>
      <c r="Y362" s="6" t="s">
        <v>121</v>
      </c>
      <c r="Z362" s="6" t="s">
        <v>1472</v>
      </c>
      <c r="AA362" s="6" t="s">
        <v>1470</v>
      </c>
      <c r="AB362" s="76" t="s">
        <v>1106</v>
      </c>
      <c r="AC362" s="76" t="s">
        <v>541</v>
      </c>
      <c r="AD362" s="76" t="s">
        <v>195</v>
      </c>
      <c r="AE362" s="76" t="s">
        <v>547</v>
      </c>
      <c r="AF362" s="76" t="s">
        <v>96</v>
      </c>
      <c r="AG362" s="82"/>
      <c r="AH362" s="60"/>
      <c r="AI362" s="75" t="s">
        <v>586</v>
      </c>
      <c r="AJ362" s="6" t="s">
        <v>103</v>
      </c>
      <c r="AK362" s="81">
        <v>0</v>
      </c>
      <c r="AL362" s="205" t="s">
        <v>103</v>
      </c>
      <c r="AM362" s="169"/>
      <c r="AN362" s="6"/>
      <c r="AO362" s="120"/>
    </row>
    <row r="363" spans="1:41">
      <c r="A363" s="75" t="s">
        <v>586</v>
      </c>
      <c r="B363" s="6" t="s">
        <v>93</v>
      </c>
      <c r="C363" s="76">
        <v>362</v>
      </c>
      <c r="D363" s="6" t="s">
        <v>594</v>
      </c>
      <c r="E363" s="6" t="s">
        <v>2135</v>
      </c>
      <c r="F363" s="6" t="str">
        <f t="shared" si="16"/>
        <v>FreightRM-V-003-V1I26-M19</v>
      </c>
      <c r="G363" s="97" t="s">
        <v>960</v>
      </c>
      <c r="H363" s="97" t="s">
        <v>961</v>
      </c>
      <c r="I363" s="6" t="s">
        <v>584</v>
      </c>
      <c r="J363" s="92">
        <v>46028</v>
      </c>
      <c r="K363" s="97" t="s">
        <v>1473</v>
      </c>
      <c r="L363" s="6" t="s">
        <v>1136</v>
      </c>
      <c r="M363" s="6" t="s">
        <v>174</v>
      </c>
      <c r="N363" s="6" t="s">
        <v>1471</v>
      </c>
      <c r="O363" s="71">
        <v>0</v>
      </c>
      <c r="P363" s="71">
        <v>0</v>
      </c>
      <c r="Q363" s="79">
        <v>12500</v>
      </c>
      <c r="R363" s="79">
        <v>2000</v>
      </c>
      <c r="S363" s="71">
        <v>500</v>
      </c>
      <c r="T363" s="79">
        <v>14000</v>
      </c>
      <c r="U363" s="6" t="s">
        <v>24</v>
      </c>
      <c r="V363" s="84">
        <f t="shared" si="21"/>
        <v>795.49974430365364</v>
      </c>
      <c r="W363" s="110">
        <v>46029</v>
      </c>
      <c r="X363" s="6" t="s">
        <v>1136</v>
      </c>
      <c r="Y363" s="6" t="s">
        <v>1472</v>
      </c>
      <c r="Z363" s="6" t="s">
        <v>239</v>
      </c>
      <c r="AA363" s="6" t="s">
        <v>122</v>
      </c>
      <c r="AB363" s="76" t="s">
        <v>539</v>
      </c>
      <c r="AC363" s="76" t="s">
        <v>540</v>
      </c>
      <c r="AD363" s="76" t="s">
        <v>173</v>
      </c>
      <c r="AE363" s="76" t="s">
        <v>548</v>
      </c>
      <c r="AF363" s="76" t="s">
        <v>96</v>
      </c>
      <c r="AG363" s="82"/>
      <c r="AH363" s="60"/>
      <c r="AI363" s="75" t="s">
        <v>586</v>
      </c>
      <c r="AJ363" s="6" t="s">
        <v>103</v>
      </c>
      <c r="AK363" s="81">
        <v>0</v>
      </c>
      <c r="AL363" s="205" t="s">
        <v>103</v>
      </c>
      <c r="AM363" s="169"/>
      <c r="AN363" s="6"/>
      <c r="AO363" s="120"/>
    </row>
    <row r="364" spans="1:41">
      <c r="A364" s="75" t="s">
        <v>586</v>
      </c>
      <c r="B364" s="6" t="s">
        <v>93</v>
      </c>
      <c r="C364" s="76">
        <v>363</v>
      </c>
      <c r="D364" s="6" t="s">
        <v>594</v>
      </c>
      <c r="E364" s="6" t="s">
        <v>2135</v>
      </c>
      <c r="F364" s="6" t="str">
        <f t="shared" si="16"/>
        <v>FreightRM-R-007-SI26-M19</v>
      </c>
      <c r="G364" s="97" t="s">
        <v>962</v>
      </c>
      <c r="H364" s="97" t="s">
        <v>963</v>
      </c>
      <c r="I364" s="6" t="s">
        <v>584</v>
      </c>
      <c r="J364" s="92">
        <v>46029</v>
      </c>
      <c r="K364" s="97"/>
      <c r="L364" s="6" t="s">
        <v>1474</v>
      </c>
      <c r="M364" s="6" t="s">
        <v>174</v>
      </c>
      <c r="N364" s="6" t="s">
        <v>1471</v>
      </c>
      <c r="O364" s="71">
        <v>0</v>
      </c>
      <c r="P364" s="71">
        <v>0</v>
      </c>
      <c r="Q364" s="79">
        <v>21000</v>
      </c>
      <c r="R364" s="79">
        <v>3360</v>
      </c>
      <c r="S364" s="71">
        <v>840</v>
      </c>
      <c r="T364" s="79">
        <v>23520</v>
      </c>
      <c r="U364" s="6" t="s">
        <v>24</v>
      </c>
      <c r="V364" s="84">
        <f t="shared" si="21"/>
        <v>1336.439570430138</v>
      </c>
      <c r="W364" s="110">
        <v>46030</v>
      </c>
      <c r="X364" s="6" t="s">
        <v>1474</v>
      </c>
      <c r="Y364" s="6" t="s">
        <v>1475</v>
      </c>
      <c r="Z364" s="6" t="s">
        <v>239</v>
      </c>
      <c r="AA364" s="6" t="s">
        <v>122</v>
      </c>
      <c r="AB364" s="76" t="s">
        <v>539</v>
      </c>
      <c r="AC364" s="76" t="s">
        <v>540</v>
      </c>
      <c r="AD364" s="76" t="s">
        <v>174</v>
      </c>
      <c r="AE364" s="76" t="s">
        <v>546</v>
      </c>
      <c r="AF364" s="76" t="s">
        <v>96</v>
      </c>
      <c r="AG364" s="82"/>
      <c r="AH364" s="60"/>
      <c r="AI364" s="75" t="s">
        <v>586</v>
      </c>
      <c r="AJ364" s="6" t="s">
        <v>103</v>
      </c>
      <c r="AK364" s="81">
        <v>0</v>
      </c>
      <c r="AL364" s="205" t="s">
        <v>103</v>
      </c>
      <c r="AM364" s="169"/>
      <c r="AN364" s="6"/>
      <c r="AO364" s="120"/>
    </row>
    <row r="365" spans="1:41">
      <c r="A365" s="75" t="s">
        <v>586</v>
      </c>
      <c r="B365" s="6" t="s">
        <v>93</v>
      </c>
      <c r="C365" s="76">
        <v>364</v>
      </c>
      <c r="D365" s="6" t="s">
        <v>594</v>
      </c>
      <c r="E365" s="6" t="s">
        <v>2135</v>
      </c>
      <c r="F365" s="6" t="str">
        <f t="shared" si="16"/>
        <v>FreightRM-R-009SI26-M19</v>
      </c>
      <c r="G365" s="97" t="s">
        <v>964</v>
      </c>
      <c r="H365" s="97" t="s">
        <v>965</v>
      </c>
      <c r="I365" s="6" t="s">
        <v>584</v>
      </c>
      <c r="J365" s="92">
        <v>46029</v>
      </c>
      <c r="K365" s="97"/>
      <c r="L365" s="6" t="s">
        <v>1476</v>
      </c>
      <c r="M365" s="6" t="s">
        <v>174</v>
      </c>
      <c r="N365" s="6" t="s">
        <v>1467</v>
      </c>
      <c r="O365" s="71">
        <v>0</v>
      </c>
      <c r="P365" s="71">
        <v>0</v>
      </c>
      <c r="Q365" s="79">
        <v>26000</v>
      </c>
      <c r="R365" s="79">
        <v>4160</v>
      </c>
      <c r="S365" s="71">
        <v>1040</v>
      </c>
      <c r="T365" s="79">
        <v>29120</v>
      </c>
      <c r="U365" s="6" t="s">
        <v>24</v>
      </c>
      <c r="V365" s="84">
        <f t="shared" si="21"/>
        <v>1654.6394681515994</v>
      </c>
      <c r="W365" s="110">
        <v>46030</v>
      </c>
      <c r="X365" s="6" t="s">
        <v>1476</v>
      </c>
      <c r="Y365" s="6" t="s">
        <v>1468</v>
      </c>
      <c r="Z365" s="6" t="s">
        <v>239</v>
      </c>
      <c r="AA365" s="6" t="s">
        <v>122</v>
      </c>
      <c r="AB365" s="76" t="s">
        <v>539</v>
      </c>
      <c r="AC365" s="76" t="s">
        <v>540</v>
      </c>
      <c r="AD365" s="76" t="s">
        <v>174</v>
      </c>
      <c r="AE365" s="76" t="s">
        <v>546</v>
      </c>
      <c r="AF365" s="76" t="s">
        <v>96</v>
      </c>
      <c r="AG365" s="82"/>
      <c r="AH365" s="60"/>
      <c r="AI365" s="75" t="s">
        <v>586</v>
      </c>
      <c r="AJ365" s="6" t="s">
        <v>103</v>
      </c>
      <c r="AK365" s="81">
        <v>0</v>
      </c>
      <c r="AL365" s="205" t="s">
        <v>103</v>
      </c>
      <c r="AM365" s="169"/>
      <c r="AN365" s="6"/>
      <c r="AO365" s="120"/>
    </row>
    <row r="366" spans="1:41">
      <c r="A366" s="75" t="s">
        <v>586</v>
      </c>
      <c r="B366" s="6" t="s">
        <v>93</v>
      </c>
      <c r="C366" s="76">
        <v>365</v>
      </c>
      <c r="D366" s="6" t="s">
        <v>594</v>
      </c>
      <c r="E366" s="6" t="s">
        <v>2135</v>
      </c>
      <c r="F366" s="6" t="str">
        <f t="shared" si="16"/>
        <v>FreightFG-V-006-V1E26-M46.1</v>
      </c>
      <c r="G366" s="97" t="s">
        <v>966</v>
      </c>
      <c r="H366" s="97" t="s">
        <v>967</v>
      </c>
      <c r="I366" s="6" t="s">
        <v>584</v>
      </c>
      <c r="J366" s="92">
        <v>46030</v>
      </c>
      <c r="K366" s="97" t="s">
        <v>1469</v>
      </c>
      <c r="L366" s="6" t="s">
        <v>1470</v>
      </c>
      <c r="M366" s="6" t="s">
        <v>174</v>
      </c>
      <c r="N366" s="6" t="s">
        <v>1471</v>
      </c>
      <c r="O366" s="71">
        <v>0</v>
      </c>
      <c r="P366" s="71">
        <v>0</v>
      </c>
      <c r="Q366" s="79">
        <v>12500</v>
      </c>
      <c r="R366" s="79">
        <v>2000</v>
      </c>
      <c r="S366" s="71">
        <v>500</v>
      </c>
      <c r="T366" s="79">
        <v>14000</v>
      </c>
      <c r="U366" s="6" t="s">
        <v>24</v>
      </c>
      <c r="V366" s="84">
        <f t="shared" si="21"/>
        <v>795.49974430365364</v>
      </c>
      <c r="W366" s="110">
        <v>46031</v>
      </c>
      <c r="X366" s="6" t="s">
        <v>122</v>
      </c>
      <c r="Y366" s="6" t="s">
        <v>121</v>
      </c>
      <c r="Z366" s="6" t="s">
        <v>1472</v>
      </c>
      <c r="AA366" s="6" t="s">
        <v>1470</v>
      </c>
      <c r="AB366" s="76" t="s">
        <v>1106</v>
      </c>
      <c r="AC366" s="76" t="s">
        <v>541</v>
      </c>
      <c r="AD366" s="76" t="s">
        <v>195</v>
      </c>
      <c r="AE366" s="76" t="s">
        <v>547</v>
      </c>
      <c r="AF366" s="76" t="s">
        <v>96</v>
      </c>
      <c r="AG366" s="82"/>
      <c r="AH366" s="60"/>
      <c r="AI366" s="75" t="s">
        <v>586</v>
      </c>
      <c r="AJ366" s="6" t="s">
        <v>103</v>
      </c>
      <c r="AK366" s="81">
        <v>0</v>
      </c>
      <c r="AL366" s="205" t="s">
        <v>103</v>
      </c>
      <c r="AM366" s="169"/>
      <c r="AN366" s="6"/>
      <c r="AO366" s="120"/>
    </row>
    <row r="367" spans="1:41">
      <c r="A367" s="75" t="s">
        <v>586</v>
      </c>
      <c r="B367" s="6" t="s">
        <v>93</v>
      </c>
      <c r="C367" s="76">
        <v>366</v>
      </c>
      <c r="D367" s="6" t="s">
        <v>594</v>
      </c>
      <c r="E367" s="6" t="s">
        <v>2135</v>
      </c>
      <c r="F367" s="6" t="str">
        <f t="shared" si="16"/>
        <v>FreightRM-M-540-SI25-M19/RM-M-541-SI25-M19</v>
      </c>
      <c r="G367" s="112" t="s">
        <v>968</v>
      </c>
      <c r="H367" s="97" t="s">
        <v>969</v>
      </c>
      <c r="I367" s="6" t="s">
        <v>584</v>
      </c>
      <c r="J367" s="92">
        <v>46027</v>
      </c>
      <c r="K367" s="97" t="s">
        <v>1477</v>
      </c>
      <c r="L367" s="6" t="s">
        <v>1478</v>
      </c>
      <c r="M367" s="6" t="s">
        <v>174</v>
      </c>
      <c r="N367" s="6" t="s">
        <v>1479</v>
      </c>
      <c r="O367" s="71">
        <v>0</v>
      </c>
      <c r="P367" s="71">
        <v>0</v>
      </c>
      <c r="Q367" s="79">
        <v>71400</v>
      </c>
      <c r="R367" s="79">
        <v>11424</v>
      </c>
      <c r="S367" s="71">
        <v>2856</v>
      </c>
      <c r="T367" s="79">
        <v>79968</v>
      </c>
      <c r="U367" s="6" t="s">
        <v>24</v>
      </c>
      <c r="V367" s="84">
        <f t="shared" si="21"/>
        <v>4543.8945394624698</v>
      </c>
      <c r="W367" s="110">
        <v>46029</v>
      </c>
      <c r="X367" s="6" t="s">
        <v>1480</v>
      </c>
      <c r="Y367" s="6" t="s">
        <v>129</v>
      </c>
      <c r="Z367" s="6" t="s">
        <v>239</v>
      </c>
      <c r="AA367" s="6" t="s">
        <v>122</v>
      </c>
      <c r="AB367" s="76" t="s">
        <v>539</v>
      </c>
      <c r="AC367" s="76" t="s">
        <v>540</v>
      </c>
      <c r="AD367" s="76" t="s">
        <v>174</v>
      </c>
      <c r="AE367" s="76" t="s">
        <v>546</v>
      </c>
      <c r="AF367" s="76" t="s">
        <v>96</v>
      </c>
      <c r="AG367" s="82"/>
      <c r="AH367" s="60"/>
      <c r="AI367" s="75" t="s">
        <v>586</v>
      </c>
      <c r="AJ367" s="6" t="s">
        <v>103</v>
      </c>
      <c r="AK367" s="81">
        <v>0</v>
      </c>
      <c r="AL367" s="205" t="s">
        <v>103</v>
      </c>
      <c r="AM367" s="169"/>
      <c r="AN367" s="6"/>
      <c r="AO367" s="120"/>
    </row>
    <row r="368" spans="1:41">
      <c r="A368" s="75" t="s">
        <v>586</v>
      </c>
      <c r="B368" s="6" t="s">
        <v>93</v>
      </c>
      <c r="C368" s="76">
        <v>367</v>
      </c>
      <c r="D368" s="6" t="s">
        <v>594</v>
      </c>
      <c r="E368" s="6" t="s">
        <v>2135</v>
      </c>
      <c r="F368" s="6" t="str">
        <f t="shared" si="16"/>
        <v>FreightRM-M-516-SI25-M19/RM-M-525-SI25-M19</v>
      </c>
      <c r="G368" s="112" t="s">
        <v>970</v>
      </c>
      <c r="H368" s="97" t="s">
        <v>971</v>
      </c>
      <c r="I368" s="6" t="s">
        <v>584</v>
      </c>
      <c r="J368" s="92">
        <v>46027</v>
      </c>
      <c r="K368" s="97" t="s">
        <v>1481</v>
      </c>
      <c r="L368" s="6" t="s">
        <v>1482</v>
      </c>
      <c r="M368" s="6" t="s">
        <v>174</v>
      </c>
      <c r="N368" s="6" t="s">
        <v>1479</v>
      </c>
      <c r="O368" s="71">
        <v>0</v>
      </c>
      <c r="P368" s="71">
        <v>0</v>
      </c>
      <c r="Q368" s="79">
        <v>71400</v>
      </c>
      <c r="R368" s="79">
        <v>11424</v>
      </c>
      <c r="S368" s="71">
        <v>2856</v>
      </c>
      <c r="T368" s="79">
        <v>79968</v>
      </c>
      <c r="U368" s="6" t="s">
        <v>24</v>
      </c>
      <c r="V368" s="84">
        <f t="shared" si="21"/>
        <v>4543.8945394624698</v>
      </c>
      <c r="W368" s="110">
        <v>46028</v>
      </c>
      <c r="X368" s="6" t="s">
        <v>1480</v>
      </c>
      <c r="Y368" s="6" t="s">
        <v>129</v>
      </c>
      <c r="Z368" s="6" t="s">
        <v>239</v>
      </c>
      <c r="AA368" s="6" t="s">
        <v>122</v>
      </c>
      <c r="AB368" s="76" t="s">
        <v>539</v>
      </c>
      <c r="AC368" s="76" t="s">
        <v>540</v>
      </c>
      <c r="AD368" s="76" t="s">
        <v>174</v>
      </c>
      <c r="AE368" s="76" t="s">
        <v>546</v>
      </c>
      <c r="AF368" s="76" t="s">
        <v>96</v>
      </c>
      <c r="AG368" s="82"/>
      <c r="AH368" s="60"/>
      <c r="AI368" s="75" t="s">
        <v>586</v>
      </c>
      <c r="AJ368" s="6" t="s">
        <v>103</v>
      </c>
      <c r="AK368" s="81">
        <v>0</v>
      </c>
      <c r="AL368" s="205" t="s">
        <v>103</v>
      </c>
      <c r="AM368" s="169"/>
      <c r="AN368" s="6"/>
      <c r="AO368" s="120"/>
    </row>
    <row r="369" spans="1:41">
      <c r="A369" s="75" t="s">
        <v>586</v>
      </c>
      <c r="B369" s="6" t="s">
        <v>93</v>
      </c>
      <c r="C369" s="76">
        <v>368</v>
      </c>
      <c r="D369" s="6" t="s">
        <v>594</v>
      </c>
      <c r="E369" s="6" t="s">
        <v>2135</v>
      </c>
      <c r="F369" s="6" t="str">
        <f t="shared" si="16"/>
        <v>FreightRM-M-542-SI25-M19</v>
      </c>
      <c r="G369" s="97" t="s">
        <v>972</v>
      </c>
      <c r="H369" s="97" t="s">
        <v>973</v>
      </c>
      <c r="I369" s="6" t="s">
        <v>584</v>
      </c>
      <c r="J369" s="92">
        <v>46029</v>
      </c>
      <c r="K369" s="97" t="s">
        <v>1483</v>
      </c>
      <c r="L369" s="6" t="s">
        <v>1426</v>
      </c>
      <c r="M369" s="6" t="s">
        <v>174</v>
      </c>
      <c r="N369" s="6" t="s">
        <v>1479</v>
      </c>
      <c r="O369" s="71">
        <v>0</v>
      </c>
      <c r="P369" s="71">
        <v>0</v>
      </c>
      <c r="Q369" s="79">
        <v>51800</v>
      </c>
      <c r="R369" s="79">
        <v>8288</v>
      </c>
      <c r="S369" s="71">
        <v>2072</v>
      </c>
      <c r="T369" s="79">
        <v>58016</v>
      </c>
      <c r="U369" s="6" t="s">
        <v>24</v>
      </c>
      <c r="V369" s="84">
        <f t="shared" si="21"/>
        <v>3296.5509403943406</v>
      </c>
      <c r="W369" s="110">
        <v>46030</v>
      </c>
      <c r="X369" s="6" t="s">
        <v>1480</v>
      </c>
      <c r="Y369" s="6" t="s">
        <v>129</v>
      </c>
      <c r="Z369" s="6" t="s">
        <v>239</v>
      </c>
      <c r="AA369" s="6" t="s">
        <v>122</v>
      </c>
      <c r="AB369" s="76" t="s">
        <v>539</v>
      </c>
      <c r="AC369" s="76" t="s">
        <v>540</v>
      </c>
      <c r="AD369" s="76" t="s">
        <v>174</v>
      </c>
      <c r="AE369" s="76" t="s">
        <v>546</v>
      </c>
      <c r="AF369" s="76" t="s">
        <v>96</v>
      </c>
      <c r="AG369" s="82"/>
      <c r="AH369" s="60"/>
      <c r="AI369" s="75" t="s">
        <v>586</v>
      </c>
      <c r="AJ369" s="6" t="s">
        <v>103</v>
      </c>
      <c r="AK369" s="81">
        <v>0</v>
      </c>
      <c r="AL369" s="205" t="s">
        <v>103</v>
      </c>
      <c r="AM369" s="169"/>
      <c r="AN369" s="6"/>
      <c r="AO369" s="120"/>
    </row>
    <row r="370" spans="1:41">
      <c r="A370" s="75" t="s">
        <v>586</v>
      </c>
      <c r="B370" s="6" t="s">
        <v>93</v>
      </c>
      <c r="C370" s="76">
        <v>369</v>
      </c>
      <c r="D370" s="6" t="s">
        <v>594</v>
      </c>
      <c r="E370" s="6" t="s">
        <v>2135</v>
      </c>
      <c r="F370" s="6" t="str">
        <f t="shared" si="16"/>
        <v>FreightRM-M-536-SI25-M19</v>
      </c>
      <c r="G370" s="97" t="s">
        <v>974</v>
      </c>
      <c r="H370" s="97" t="s">
        <v>975</v>
      </c>
      <c r="I370" s="6" t="s">
        <v>584</v>
      </c>
      <c r="J370" s="92">
        <v>46030</v>
      </c>
      <c r="K370" s="97" t="s">
        <v>1484</v>
      </c>
      <c r="L370" s="6" t="s">
        <v>1485</v>
      </c>
      <c r="M370" s="6" t="s">
        <v>174</v>
      </c>
      <c r="N370" s="6" t="s">
        <v>1479</v>
      </c>
      <c r="O370" s="71">
        <v>0</v>
      </c>
      <c r="P370" s="71">
        <v>0</v>
      </c>
      <c r="Q370" s="79">
        <v>48800</v>
      </c>
      <c r="R370" s="79">
        <v>7808</v>
      </c>
      <c r="S370" s="71">
        <v>1952</v>
      </c>
      <c r="T370" s="79">
        <v>54656</v>
      </c>
      <c r="U370" s="6" t="s">
        <v>24</v>
      </c>
      <c r="V370" s="84">
        <f t="shared" si="21"/>
        <v>3105.6310017614637</v>
      </c>
      <c r="W370" s="110">
        <v>46032</v>
      </c>
      <c r="X370" s="6" t="s">
        <v>1480</v>
      </c>
      <c r="Y370" s="6" t="s">
        <v>129</v>
      </c>
      <c r="Z370" s="6" t="s">
        <v>239</v>
      </c>
      <c r="AA370" s="6" t="s">
        <v>122</v>
      </c>
      <c r="AB370" s="76" t="s">
        <v>539</v>
      </c>
      <c r="AC370" s="76" t="s">
        <v>540</v>
      </c>
      <c r="AD370" s="76" t="s">
        <v>174</v>
      </c>
      <c r="AE370" s="76" t="s">
        <v>546</v>
      </c>
      <c r="AF370" s="76" t="s">
        <v>96</v>
      </c>
      <c r="AG370" s="82"/>
      <c r="AH370" s="60"/>
      <c r="AI370" s="75" t="s">
        <v>586</v>
      </c>
      <c r="AJ370" s="6" t="s">
        <v>103</v>
      </c>
      <c r="AK370" s="81">
        <v>0</v>
      </c>
      <c r="AL370" s="205" t="s">
        <v>103</v>
      </c>
      <c r="AM370" s="169"/>
      <c r="AN370" s="6"/>
      <c r="AO370" s="120"/>
    </row>
    <row r="371" spans="1:41">
      <c r="A371" s="75" t="s">
        <v>586</v>
      </c>
      <c r="B371" s="6" t="s">
        <v>93</v>
      </c>
      <c r="C371" s="76">
        <v>370</v>
      </c>
      <c r="D371" s="6" t="s">
        <v>594</v>
      </c>
      <c r="E371" s="6" t="s">
        <v>2135</v>
      </c>
      <c r="F371" s="6" t="str">
        <f t="shared" si="16"/>
        <v>FreightRM-M-543-SI25-M19</v>
      </c>
      <c r="G371" s="97" t="s">
        <v>976</v>
      </c>
      <c r="H371" s="97" t="s">
        <v>977</v>
      </c>
      <c r="I371" s="6" t="s">
        <v>584</v>
      </c>
      <c r="J371" s="92">
        <v>46029</v>
      </c>
      <c r="K371" s="97" t="s">
        <v>1486</v>
      </c>
      <c r="L371" s="6" t="s">
        <v>1396</v>
      </c>
      <c r="M371" s="6" t="s">
        <v>174</v>
      </c>
      <c r="N371" s="6" t="s">
        <v>1479</v>
      </c>
      <c r="O371" s="71">
        <v>0</v>
      </c>
      <c r="P371" s="71">
        <v>0</v>
      </c>
      <c r="Q371" s="79">
        <v>44000</v>
      </c>
      <c r="R371" s="79">
        <v>7040</v>
      </c>
      <c r="S371" s="71">
        <v>1760</v>
      </c>
      <c r="T371" s="79">
        <v>49280</v>
      </c>
      <c r="U371" s="6" t="s">
        <v>24</v>
      </c>
      <c r="V371" s="84">
        <f t="shared" si="21"/>
        <v>2800.1590999488608</v>
      </c>
      <c r="W371" s="110">
        <v>46032</v>
      </c>
      <c r="X371" s="6" t="s">
        <v>1480</v>
      </c>
      <c r="Y371" s="6" t="s">
        <v>129</v>
      </c>
      <c r="Z371" s="6" t="s">
        <v>239</v>
      </c>
      <c r="AA371" s="6" t="s">
        <v>122</v>
      </c>
      <c r="AB371" s="76" t="s">
        <v>539</v>
      </c>
      <c r="AC371" s="76" t="s">
        <v>540</v>
      </c>
      <c r="AD371" s="76" t="s">
        <v>174</v>
      </c>
      <c r="AE371" s="76" t="s">
        <v>546</v>
      </c>
      <c r="AF371" s="76" t="s">
        <v>96</v>
      </c>
      <c r="AG371" s="82"/>
      <c r="AH371" s="60"/>
      <c r="AI371" s="75" t="s">
        <v>586</v>
      </c>
      <c r="AJ371" s="6" t="s">
        <v>103</v>
      </c>
      <c r="AK371" s="81">
        <v>0</v>
      </c>
      <c r="AL371" s="205" t="s">
        <v>103</v>
      </c>
      <c r="AM371" s="169"/>
      <c r="AN371" s="6"/>
      <c r="AO371" s="120"/>
    </row>
    <row r="372" spans="1:41">
      <c r="A372" s="75" t="s">
        <v>586</v>
      </c>
      <c r="B372" s="6" t="s">
        <v>93</v>
      </c>
      <c r="C372" s="76">
        <v>371</v>
      </c>
      <c r="D372" s="6" t="s">
        <v>594</v>
      </c>
      <c r="E372" s="6" t="s">
        <v>2135</v>
      </c>
      <c r="F372" s="6" t="str">
        <f t="shared" si="16"/>
        <v>FreightRM-M-537-SI25-M19</v>
      </c>
      <c r="G372" s="97" t="s">
        <v>978</v>
      </c>
      <c r="H372" s="97" t="s">
        <v>979</v>
      </c>
      <c r="I372" s="6" t="s">
        <v>584</v>
      </c>
      <c r="J372" s="92">
        <v>46029</v>
      </c>
      <c r="K372" s="97" t="s">
        <v>1487</v>
      </c>
      <c r="L372" s="6" t="s">
        <v>1402</v>
      </c>
      <c r="M372" s="6" t="s">
        <v>174</v>
      </c>
      <c r="N372" s="6" t="s">
        <v>1479</v>
      </c>
      <c r="O372" s="71">
        <v>0</v>
      </c>
      <c r="P372" s="71">
        <v>0</v>
      </c>
      <c r="Q372" s="79">
        <v>48800</v>
      </c>
      <c r="R372" s="79">
        <v>7808</v>
      </c>
      <c r="S372" s="71">
        <v>1952</v>
      </c>
      <c r="T372" s="79">
        <v>54656</v>
      </c>
      <c r="U372" s="6" t="s">
        <v>24</v>
      </c>
      <c r="V372" s="84">
        <f t="shared" si="21"/>
        <v>3105.6310017614637</v>
      </c>
      <c r="W372" s="110"/>
      <c r="X372" s="6" t="s">
        <v>1480</v>
      </c>
      <c r="Y372" s="6" t="s">
        <v>129</v>
      </c>
      <c r="Z372" s="6" t="s">
        <v>239</v>
      </c>
      <c r="AA372" s="6" t="s">
        <v>122</v>
      </c>
      <c r="AB372" s="76" t="s">
        <v>539</v>
      </c>
      <c r="AC372" s="76" t="s">
        <v>540</v>
      </c>
      <c r="AD372" s="76" t="s">
        <v>174</v>
      </c>
      <c r="AE372" s="76" t="s">
        <v>546</v>
      </c>
      <c r="AF372" s="76" t="s">
        <v>96</v>
      </c>
      <c r="AG372" s="82"/>
      <c r="AH372" s="60"/>
      <c r="AI372" s="75" t="s">
        <v>586</v>
      </c>
      <c r="AJ372" s="6" t="s">
        <v>103</v>
      </c>
      <c r="AK372" s="81">
        <v>0</v>
      </c>
      <c r="AL372" s="205" t="s">
        <v>103</v>
      </c>
      <c r="AM372" s="169"/>
      <c r="AN372" s="6"/>
      <c r="AO372" s="120"/>
    </row>
    <row r="373" spans="1:41">
      <c r="A373" s="75" t="s">
        <v>586</v>
      </c>
      <c r="B373" s="6" t="s">
        <v>93</v>
      </c>
      <c r="C373" s="76">
        <v>372</v>
      </c>
      <c r="D373" s="6" t="s">
        <v>594</v>
      </c>
      <c r="E373" s="6" t="s">
        <v>2135</v>
      </c>
      <c r="F373" s="6" t="str">
        <f t="shared" si="16"/>
        <v>FreightRM-M-535-SI25-M19/RM-M-538-SI25-M19</v>
      </c>
      <c r="G373" s="112" t="s">
        <v>980</v>
      </c>
      <c r="H373" s="97" t="s">
        <v>981</v>
      </c>
      <c r="I373" s="6" t="s">
        <v>584</v>
      </c>
      <c r="J373" s="92">
        <v>46028</v>
      </c>
      <c r="K373" s="97" t="s">
        <v>1488</v>
      </c>
      <c r="L373" s="6" t="s">
        <v>1489</v>
      </c>
      <c r="M373" s="6" t="s">
        <v>174</v>
      </c>
      <c r="N373" s="6" t="s">
        <v>1479</v>
      </c>
      <c r="O373" s="71">
        <v>0</v>
      </c>
      <c r="P373" s="71">
        <v>0</v>
      </c>
      <c r="Q373" s="79">
        <v>71400</v>
      </c>
      <c r="R373" s="79">
        <v>11424</v>
      </c>
      <c r="S373" s="71">
        <v>2856</v>
      </c>
      <c r="T373" s="79">
        <v>79968</v>
      </c>
      <c r="U373" s="6" t="s">
        <v>24</v>
      </c>
      <c r="V373" s="84">
        <f t="shared" si="21"/>
        <v>4543.8945394624698</v>
      </c>
      <c r="W373" s="110">
        <v>46034</v>
      </c>
      <c r="X373" s="6" t="s">
        <v>1480</v>
      </c>
      <c r="Y373" s="6" t="s">
        <v>129</v>
      </c>
      <c r="Z373" s="6" t="s">
        <v>239</v>
      </c>
      <c r="AA373" s="6" t="s">
        <v>122</v>
      </c>
      <c r="AB373" s="76" t="s">
        <v>539</v>
      </c>
      <c r="AC373" s="76" t="s">
        <v>540</v>
      </c>
      <c r="AD373" s="76" t="s">
        <v>174</v>
      </c>
      <c r="AE373" s="76" t="s">
        <v>546</v>
      </c>
      <c r="AF373" s="76" t="s">
        <v>96</v>
      </c>
      <c r="AG373" s="82"/>
      <c r="AH373" s="60"/>
      <c r="AI373" s="75" t="s">
        <v>586</v>
      </c>
      <c r="AJ373" s="6" t="s">
        <v>103</v>
      </c>
      <c r="AK373" s="81">
        <v>0</v>
      </c>
      <c r="AL373" s="205" t="s">
        <v>103</v>
      </c>
      <c r="AM373" s="169"/>
      <c r="AN373" s="6"/>
      <c r="AO373" s="120"/>
    </row>
    <row r="374" spans="1:41">
      <c r="A374" s="75" t="s">
        <v>586</v>
      </c>
      <c r="B374" s="6" t="s">
        <v>93</v>
      </c>
      <c r="C374" s="76">
        <v>373</v>
      </c>
      <c r="D374" s="6" t="s">
        <v>594</v>
      </c>
      <c r="E374" s="6" t="s">
        <v>2135</v>
      </c>
      <c r="F374" s="6" t="str">
        <f t="shared" si="16"/>
        <v>FreightRM-M-539-SI25-M19</v>
      </c>
      <c r="G374" s="97" t="s">
        <v>982</v>
      </c>
      <c r="H374" s="97" t="s">
        <v>983</v>
      </c>
      <c r="I374" s="6" t="s">
        <v>584</v>
      </c>
      <c r="J374" s="92">
        <v>46030</v>
      </c>
      <c r="K374" s="97" t="s">
        <v>1490</v>
      </c>
      <c r="L374" s="6" t="s">
        <v>1491</v>
      </c>
      <c r="M374" s="6" t="s">
        <v>174</v>
      </c>
      <c r="N374" s="6" t="s">
        <v>1479</v>
      </c>
      <c r="O374" s="71">
        <v>0</v>
      </c>
      <c r="P374" s="71">
        <v>0</v>
      </c>
      <c r="Q374" s="79">
        <v>48800</v>
      </c>
      <c r="R374" s="79">
        <v>7808</v>
      </c>
      <c r="S374" s="71">
        <v>1952</v>
      </c>
      <c r="T374" s="79">
        <v>54656</v>
      </c>
      <c r="U374" s="6" t="s">
        <v>24</v>
      </c>
      <c r="V374" s="84">
        <f t="shared" si="21"/>
        <v>3105.6310017614637</v>
      </c>
      <c r="W374" s="110">
        <v>46034</v>
      </c>
      <c r="X374" s="6" t="s">
        <v>1480</v>
      </c>
      <c r="Y374" s="6" t="s">
        <v>129</v>
      </c>
      <c r="Z374" s="6" t="s">
        <v>239</v>
      </c>
      <c r="AA374" s="6" t="s">
        <v>122</v>
      </c>
      <c r="AB374" s="76" t="s">
        <v>539</v>
      </c>
      <c r="AC374" s="76" t="s">
        <v>540</v>
      </c>
      <c r="AD374" s="76" t="s">
        <v>174</v>
      </c>
      <c r="AE374" s="76" t="s">
        <v>546</v>
      </c>
      <c r="AF374" s="76" t="s">
        <v>96</v>
      </c>
      <c r="AG374" s="82"/>
      <c r="AH374" s="60"/>
      <c r="AI374" s="75" t="s">
        <v>586</v>
      </c>
      <c r="AJ374" s="6" t="s">
        <v>103</v>
      </c>
      <c r="AK374" s="81">
        <v>0</v>
      </c>
      <c r="AL374" s="205" t="s">
        <v>103</v>
      </c>
      <c r="AM374" s="169"/>
      <c r="AN374" s="6"/>
      <c r="AO374" s="120"/>
    </row>
    <row r="375" spans="1:41">
      <c r="A375" s="75" t="s">
        <v>586</v>
      </c>
      <c r="B375" s="6" t="s">
        <v>93</v>
      </c>
      <c r="C375" s="76">
        <v>374</v>
      </c>
      <c r="D375" s="6" t="s">
        <v>594</v>
      </c>
      <c r="E375" s="6" t="s">
        <v>2135</v>
      </c>
      <c r="F375" s="6" t="str">
        <f t="shared" si="16"/>
        <v>FreightRM-M-532-SI25-M19/RM-M-533-SI25-M19</v>
      </c>
      <c r="G375" s="112" t="s">
        <v>984</v>
      </c>
      <c r="H375" s="97" t="s">
        <v>985</v>
      </c>
      <c r="I375" s="6" t="s">
        <v>584</v>
      </c>
      <c r="J375" s="92">
        <v>46030</v>
      </c>
      <c r="K375" s="97" t="s">
        <v>1492</v>
      </c>
      <c r="L375" s="6" t="s">
        <v>1493</v>
      </c>
      <c r="M375" s="6" t="s">
        <v>174</v>
      </c>
      <c r="N375" s="6" t="s">
        <v>1479</v>
      </c>
      <c r="O375" s="71">
        <v>0</v>
      </c>
      <c r="P375" s="71">
        <v>0</v>
      </c>
      <c r="Q375" s="79">
        <v>71400</v>
      </c>
      <c r="R375" s="79">
        <v>11424</v>
      </c>
      <c r="S375" s="71">
        <v>2856</v>
      </c>
      <c r="T375" s="79">
        <v>79968</v>
      </c>
      <c r="U375" s="6" t="s">
        <v>24</v>
      </c>
      <c r="V375" s="84">
        <f t="shared" si="21"/>
        <v>4543.8945394624698</v>
      </c>
      <c r="W375" s="110">
        <v>46034</v>
      </c>
      <c r="X375" s="6" t="s">
        <v>1480</v>
      </c>
      <c r="Y375" s="6" t="s">
        <v>129</v>
      </c>
      <c r="Z375" s="6" t="s">
        <v>239</v>
      </c>
      <c r="AA375" s="6" t="s">
        <v>122</v>
      </c>
      <c r="AB375" s="76" t="s">
        <v>539</v>
      </c>
      <c r="AC375" s="76" t="s">
        <v>540</v>
      </c>
      <c r="AD375" s="76" t="s">
        <v>174</v>
      </c>
      <c r="AE375" s="76" t="s">
        <v>546</v>
      </c>
      <c r="AF375" s="76" t="s">
        <v>96</v>
      </c>
      <c r="AG375" s="82"/>
      <c r="AH375" s="60"/>
      <c r="AI375" s="75" t="s">
        <v>586</v>
      </c>
      <c r="AJ375" s="6" t="s">
        <v>103</v>
      </c>
      <c r="AK375" s="81">
        <v>0</v>
      </c>
      <c r="AL375" s="205" t="s">
        <v>103</v>
      </c>
      <c r="AM375" s="169"/>
      <c r="AN375" s="6"/>
      <c r="AO375" s="120"/>
    </row>
    <row r="376" spans="1:41">
      <c r="A376" s="75" t="s">
        <v>586</v>
      </c>
      <c r="B376" s="6" t="s">
        <v>93</v>
      </c>
      <c r="C376" s="76">
        <v>375</v>
      </c>
      <c r="D376" s="6" t="s">
        <v>594</v>
      </c>
      <c r="E376" s="6" t="s">
        <v>2135</v>
      </c>
      <c r="F376" s="6" t="str">
        <f t="shared" si="16"/>
        <v>FreightAF-M-493-SI25-M23/AF-M-496-SI25-M23</v>
      </c>
      <c r="G376" s="112" t="s">
        <v>986</v>
      </c>
      <c r="H376" s="97" t="s">
        <v>987</v>
      </c>
      <c r="I376" s="6" t="s">
        <v>584</v>
      </c>
      <c r="J376" s="92">
        <v>46028</v>
      </c>
      <c r="K376" s="97" t="s">
        <v>1494</v>
      </c>
      <c r="L376" s="6" t="s">
        <v>1495</v>
      </c>
      <c r="M376" s="6" t="s">
        <v>174</v>
      </c>
      <c r="N376" s="6" t="s">
        <v>1479</v>
      </c>
      <c r="O376" s="71">
        <v>0</v>
      </c>
      <c r="P376" s="71">
        <v>0</v>
      </c>
      <c r="Q376" s="79">
        <v>71400</v>
      </c>
      <c r="R376" s="79">
        <v>11424</v>
      </c>
      <c r="S376" s="71">
        <v>2856</v>
      </c>
      <c r="T376" s="79">
        <v>79968</v>
      </c>
      <c r="U376" s="6" t="s">
        <v>24</v>
      </c>
      <c r="V376" s="84">
        <f t="shared" si="21"/>
        <v>4543.8945394624698</v>
      </c>
      <c r="W376" s="110">
        <v>46039</v>
      </c>
      <c r="X376" s="6" t="s">
        <v>1480</v>
      </c>
      <c r="Y376" s="6" t="s">
        <v>129</v>
      </c>
      <c r="Z376" s="6" t="s">
        <v>239</v>
      </c>
      <c r="AA376" s="6" t="s">
        <v>122</v>
      </c>
      <c r="AB376" s="76" t="s">
        <v>1118</v>
      </c>
      <c r="AC376" s="76" t="s">
        <v>540</v>
      </c>
      <c r="AD376" s="76" t="s">
        <v>174</v>
      </c>
      <c r="AE376" s="76" t="s">
        <v>546</v>
      </c>
      <c r="AF376" s="76" t="s">
        <v>96</v>
      </c>
      <c r="AG376" s="82"/>
      <c r="AH376" s="60"/>
      <c r="AI376" s="75" t="s">
        <v>586</v>
      </c>
      <c r="AJ376" s="6" t="s">
        <v>103</v>
      </c>
      <c r="AK376" s="81">
        <v>0</v>
      </c>
      <c r="AL376" s="205" t="s">
        <v>103</v>
      </c>
      <c r="AM376" s="169"/>
      <c r="AN376" s="6"/>
      <c r="AO376" s="120"/>
    </row>
    <row r="377" spans="1:41">
      <c r="A377" s="75" t="s">
        <v>586</v>
      </c>
      <c r="B377" s="6" t="s">
        <v>93</v>
      </c>
      <c r="C377" s="76">
        <v>376</v>
      </c>
      <c r="D377" s="6" t="s">
        <v>594</v>
      </c>
      <c r="E377" s="6" t="s">
        <v>2135</v>
      </c>
      <c r="F377" s="6" t="str">
        <f t="shared" si="16"/>
        <v>FreightFG-V-171-V1E25-M01.1</v>
      </c>
      <c r="G377" s="97" t="s">
        <v>988</v>
      </c>
      <c r="H377" s="97" t="s">
        <v>989</v>
      </c>
      <c r="I377" s="6" t="s">
        <v>584</v>
      </c>
      <c r="J377" s="92">
        <v>46030</v>
      </c>
      <c r="K377" s="97" t="s">
        <v>1496</v>
      </c>
      <c r="L377" s="6" t="s">
        <v>1497</v>
      </c>
      <c r="M377" s="6" t="s">
        <v>174</v>
      </c>
      <c r="N377" s="6" t="s">
        <v>1471</v>
      </c>
      <c r="O377" s="71">
        <v>0</v>
      </c>
      <c r="P377" s="71">
        <v>0</v>
      </c>
      <c r="Q377" s="79">
        <v>9500</v>
      </c>
      <c r="R377" s="79">
        <v>1520</v>
      </c>
      <c r="S377" s="71">
        <v>380</v>
      </c>
      <c r="T377" s="79">
        <v>10640</v>
      </c>
      <c r="U377" s="6" t="s">
        <v>24</v>
      </c>
      <c r="V377" s="84">
        <f t="shared" si="21"/>
        <v>604.57980567077675</v>
      </c>
      <c r="W377" s="110">
        <v>45999</v>
      </c>
      <c r="X377" s="6" t="s">
        <v>122</v>
      </c>
      <c r="Y377" s="6" t="s">
        <v>121</v>
      </c>
      <c r="Z377" s="6" t="s">
        <v>1498</v>
      </c>
      <c r="AA377" s="6" t="s">
        <v>1497</v>
      </c>
      <c r="AB377" s="76" t="s">
        <v>542</v>
      </c>
      <c r="AC377" s="76" t="s">
        <v>541</v>
      </c>
      <c r="AD377" s="76" t="s">
        <v>195</v>
      </c>
      <c r="AE377" s="76" t="s">
        <v>547</v>
      </c>
      <c r="AF377" s="76" t="s">
        <v>96</v>
      </c>
      <c r="AG377" s="82"/>
      <c r="AH377" s="60"/>
      <c r="AI377" s="75" t="s">
        <v>586</v>
      </c>
      <c r="AJ377" s="6" t="s">
        <v>103</v>
      </c>
      <c r="AK377" s="81">
        <v>0</v>
      </c>
      <c r="AL377" s="205" t="s">
        <v>103</v>
      </c>
      <c r="AM377" s="169"/>
      <c r="AN377" s="6"/>
      <c r="AO377" s="120"/>
    </row>
    <row r="378" spans="1:41">
      <c r="A378" s="75" t="s">
        <v>586</v>
      </c>
      <c r="B378" s="6" t="s">
        <v>93</v>
      </c>
      <c r="C378" s="76">
        <v>377</v>
      </c>
      <c r="D378" s="6" t="s">
        <v>594</v>
      </c>
      <c r="E378" s="6" t="s">
        <v>2135</v>
      </c>
      <c r="F378" s="6" t="str">
        <f t="shared" si="16"/>
        <v>FreightFG-V-168-V1E25-M46</v>
      </c>
      <c r="G378" s="97" t="s">
        <v>990</v>
      </c>
      <c r="H378" s="97" t="s">
        <v>991</v>
      </c>
      <c r="I378" s="6" t="s">
        <v>584</v>
      </c>
      <c r="J378" s="92">
        <v>46030</v>
      </c>
      <c r="K378" s="97" t="s">
        <v>1499</v>
      </c>
      <c r="L378" s="6" t="s">
        <v>1470</v>
      </c>
      <c r="M378" s="6" t="s">
        <v>174</v>
      </c>
      <c r="N378" s="6" t="s">
        <v>1471</v>
      </c>
      <c r="O378" s="71">
        <v>0</v>
      </c>
      <c r="P378" s="71">
        <v>0</v>
      </c>
      <c r="Q378" s="79">
        <v>11500</v>
      </c>
      <c r="R378" s="79">
        <v>1840</v>
      </c>
      <c r="S378" s="71">
        <v>460</v>
      </c>
      <c r="T378" s="79">
        <v>12880</v>
      </c>
      <c r="U378" s="6" t="s">
        <v>24</v>
      </c>
      <c r="V378" s="84">
        <f t="shared" si="21"/>
        <v>731.85976475936127</v>
      </c>
      <c r="W378" s="110">
        <v>45999</v>
      </c>
      <c r="X378" s="6" t="s">
        <v>122</v>
      </c>
      <c r="Y378" s="6" t="s">
        <v>121</v>
      </c>
      <c r="Z378" s="6" t="s">
        <v>1472</v>
      </c>
      <c r="AA378" s="6" t="s">
        <v>1470</v>
      </c>
      <c r="AB378" s="76" t="s">
        <v>1106</v>
      </c>
      <c r="AC378" s="76" t="s">
        <v>541</v>
      </c>
      <c r="AD378" s="76" t="s">
        <v>195</v>
      </c>
      <c r="AE378" s="76" t="s">
        <v>547</v>
      </c>
      <c r="AF378" s="76" t="s">
        <v>96</v>
      </c>
      <c r="AG378" s="82"/>
      <c r="AH378" s="60"/>
      <c r="AI378" s="75" t="s">
        <v>586</v>
      </c>
      <c r="AJ378" s="6" t="s">
        <v>103</v>
      </c>
      <c r="AK378" s="81">
        <v>0</v>
      </c>
      <c r="AL378" s="205" t="s">
        <v>103</v>
      </c>
      <c r="AM378" s="169"/>
      <c r="AN378" s="6"/>
      <c r="AO378" s="120"/>
    </row>
    <row r="379" spans="1:41">
      <c r="A379" s="75" t="s">
        <v>586</v>
      </c>
      <c r="B379" s="6" t="s">
        <v>93</v>
      </c>
      <c r="C379" s="76">
        <v>378</v>
      </c>
      <c r="D379" s="6" t="s">
        <v>594</v>
      </c>
      <c r="E379" s="6" t="s">
        <v>2135</v>
      </c>
      <c r="F379" s="6" t="str">
        <f t="shared" si="16"/>
        <v>FreightFG-V-169-V1E25-M01.4</v>
      </c>
      <c r="G379" s="97" t="s">
        <v>992</v>
      </c>
      <c r="H379" s="97" t="s">
        <v>993</v>
      </c>
      <c r="I379" s="6" t="s">
        <v>584</v>
      </c>
      <c r="J379" s="92">
        <v>46030</v>
      </c>
      <c r="K379" s="97" t="s">
        <v>1500</v>
      </c>
      <c r="L379" s="6" t="s">
        <v>1501</v>
      </c>
      <c r="M379" s="6" t="s">
        <v>174</v>
      </c>
      <c r="N379" s="6" t="s">
        <v>1502</v>
      </c>
      <c r="O379" s="71">
        <v>0</v>
      </c>
      <c r="P379" s="71">
        <v>0</v>
      </c>
      <c r="Q379" s="79">
        <v>17000</v>
      </c>
      <c r="R379" s="79">
        <v>2720</v>
      </c>
      <c r="S379" s="71">
        <v>680</v>
      </c>
      <c r="T379" s="79">
        <v>19040</v>
      </c>
      <c r="U379" s="6" t="s">
        <v>24</v>
      </c>
      <c r="V379" s="84">
        <f t="shared" si="21"/>
        <v>1081.879652252969</v>
      </c>
      <c r="W379" s="110">
        <v>45999</v>
      </c>
      <c r="X379" s="6" t="s">
        <v>122</v>
      </c>
      <c r="Y379" s="6" t="s">
        <v>121</v>
      </c>
      <c r="Z379" s="6" t="s">
        <v>1475</v>
      </c>
      <c r="AA379" s="6" t="s">
        <v>1501</v>
      </c>
      <c r="AB379" s="76" t="s">
        <v>542</v>
      </c>
      <c r="AC379" s="76" t="s">
        <v>541</v>
      </c>
      <c r="AD379" s="76" t="s">
        <v>195</v>
      </c>
      <c r="AE379" s="76" t="s">
        <v>547</v>
      </c>
      <c r="AF379" s="76" t="s">
        <v>96</v>
      </c>
      <c r="AG379" s="82"/>
      <c r="AH379" s="60"/>
      <c r="AI379" s="75" t="s">
        <v>586</v>
      </c>
      <c r="AJ379" s="6" t="s">
        <v>103</v>
      </c>
      <c r="AK379" s="81">
        <v>0</v>
      </c>
      <c r="AL379" s="205" t="s">
        <v>103</v>
      </c>
      <c r="AM379" s="169"/>
      <c r="AN379" s="6"/>
      <c r="AO379" s="120"/>
    </row>
    <row r="380" spans="1:41">
      <c r="A380" s="75" t="s">
        <v>586</v>
      </c>
      <c r="B380" s="6" t="s">
        <v>93</v>
      </c>
      <c r="C380" s="76">
        <v>379</v>
      </c>
      <c r="D380" s="6" t="s">
        <v>594</v>
      </c>
      <c r="E380" s="6" t="s">
        <v>2135</v>
      </c>
      <c r="F380" s="6" t="str">
        <f t="shared" si="16"/>
        <v>FreightRM-V-331-V1I25-M19.3</v>
      </c>
      <c r="G380" s="97" t="s">
        <v>994</v>
      </c>
      <c r="H380" s="97" t="s">
        <v>995</v>
      </c>
      <c r="I380" s="6" t="s">
        <v>584</v>
      </c>
      <c r="J380" s="92">
        <v>46030</v>
      </c>
      <c r="K380" s="97" t="s">
        <v>1132</v>
      </c>
      <c r="L380" s="6" t="s">
        <v>1136</v>
      </c>
      <c r="M380" s="6" t="s">
        <v>174</v>
      </c>
      <c r="N380" s="6" t="s">
        <v>1471</v>
      </c>
      <c r="O380" s="71">
        <v>0</v>
      </c>
      <c r="P380" s="71">
        <v>0</v>
      </c>
      <c r="Q380" s="79">
        <v>11500</v>
      </c>
      <c r="R380" s="79">
        <v>1840</v>
      </c>
      <c r="S380" s="71">
        <v>460</v>
      </c>
      <c r="T380" s="79">
        <v>12880</v>
      </c>
      <c r="U380" s="6" t="s">
        <v>24</v>
      </c>
      <c r="V380" s="84">
        <f t="shared" si="21"/>
        <v>731.85976475936127</v>
      </c>
      <c r="W380" s="110">
        <v>45999</v>
      </c>
      <c r="X380" s="6" t="s">
        <v>1136</v>
      </c>
      <c r="Y380" s="6" t="s">
        <v>1472</v>
      </c>
      <c r="Z380" s="6" t="s">
        <v>239</v>
      </c>
      <c r="AA380" s="6" t="s">
        <v>122</v>
      </c>
      <c r="AB380" s="76" t="s">
        <v>539</v>
      </c>
      <c r="AC380" s="76" t="s">
        <v>540</v>
      </c>
      <c r="AD380" s="76" t="s">
        <v>173</v>
      </c>
      <c r="AE380" s="76" t="s">
        <v>548</v>
      </c>
      <c r="AF380" s="76" t="s">
        <v>96</v>
      </c>
      <c r="AG380" s="82"/>
      <c r="AH380" s="60"/>
      <c r="AI380" s="75" t="s">
        <v>586</v>
      </c>
      <c r="AJ380" s="6" t="s">
        <v>103</v>
      </c>
      <c r="AK380" s="81">
        <v>0</v>
      </c>
      <c r="AL380" s="205" t="s">
        <v>103</v>
      </c>
      <c r="AM380" s="169"/>
      <c r="AN380" s="6"/>
      <c r="AO380" s="120"/>
    </row>
    <row r="381" spans="1:41">
      <c r="A381" s="75" t="s">
        <v>586</v>
      </c>
      <c r="B381" s="6" t="s">
        <v>93</v>
      </c>
      <c r="C381" s="76">
        <v>380</v>
      </c>
      <c r="D381" s="6" t="s">
        <v>594</v>
      </c>
      <c r="E381" s="6" t="s">
        <v>2135</v>
      </c>
      <c r="F381" s="6" t="str">
        <f t="shared" si="16"/>
        <v>FreightRM-V-338-V1I25-M19</v>
      </c>
      <c r="G381" s="97" t="s">
        <v>996</v>
      </c>
      <c r="H381" s="97" t="s">
        <v>997</v>
      </c>
      <c r="I381" s="6" t="s">
        <v>584</v>
      </c>
      <c r="J381" s="92">
        <v>46030</v>
      </c>
      <c r="K381" s="97" t="s">
        <v>1503</v>
      </c>
      <c r="L381" s="6" t="s">
        <v>1151</v>
      </c>
      <c r="M381" s="6" t="s">
        <v>174</v>
      </c>
      <c r="N381" s="6" t="s">
        <v>1471</v>
      </c>
      <c r="O381" s="71">
        <v>0</v>
      </c>
      <c r="P381" s="71">
        <v>0</v>
      </c>
      <c r="Q381" s="79">
        <v>4000</v>
      </c>
      <c r="R381" s="79">
        <v>640</v>
      </c>
      <c r="S381" s="71">
        <v>160</v>
      </c>
      <c r="T381" s="79">
        <v>4480</v>
      </c>
      <c r="U381" s="6" t="s">
        <v>24</v>
      </c>
      <c r="V381" s="84">
        <f t="shared" si="21"/>
        <v>254.55991817716915</v>
      </c>
      <c r="W381" s="110">
        <v>45999</v>
      </c>
      <c r="X381" s="6" t="s">
        <v>1151</v>
      </c>
      <c r="Y381" s="6" t="s">
        <v>1472</v>
      </c>
      <c r="Z381" s="6" t="s">
        <v>239</v>
      </c>
      <c r="AA381" s="6" t="s">
        <v>122</v>
      </c>
      <c r="AB381" s="76" t="s">
        <v>539</v>
      </c>
      <c r="AC381" s="76" t="s">
        <v>540</v>
      </c>
      <c r="AD381" s="76" t="s">
        <v>173</v>
      </c>
      <c r="AE381" s="76" t="s">
        <v>548</v>
      </c>
      <c r="AF381" s="76" t="s">
        <v>96</v>
      </c>
      <c r="AG381" s="82"/>
      <c r="AH381" s="60"/>
      <c r="AI381" s="75" t="s">
        <v>586</v>
      </c>
      <c r="AJ381" s="6" t="s">
        <v>103</v>
      </c>
      <c r="AK381" s="81">
        <v>0</v>
      </c>
      <c r="AL381" s="205" t="s">
        <v>103</v>
      </c>
      <c r="AM381" s="169"/>
      <c r="AN381" s="6"/>
      <c r="AO381" s="120"/>
    </row>
    <row r="382" spans="1:41">
      <c r="A382" s="75" t="s">
        <v>586</v>
      </c>
      <c r="B382" s="6" t="s">
        <v>93</v>
      </c>
      <c r="C382" s="76">
        <v>381</v>
      </c>
      <c r="D382" s="6" t="s">
        <v>594</v>
      </c>
      <c r="E382" s="6" t="s">
        <v>2135</v>
      </c>
      <c r="F382" s="6" t="str">
        <f t="shared" si="16"/>
        <v>FreightFG-V-169-V1E25-M01.5</v>
      </c>
      <c r="G382" s="97" t="s">
        <v>998</v>
      </c>
      <c r="H382" s="97" t="s">
        <v>999</v>
      </c>
      <c r="I382" s="6" t="s">
        <v>584</v>
      </c>
      <c r="J382" s="92">
        <v>46030</v>
      </c>
      <c r="K382" s="97" t="s">
        <v>1500</v>
      </c>
      <c r="L382" s="6" t="s">
        <v>1504</v>
      </c>
      <c r="M382" s="6" t="s">
        <v>174</v>
      </c>
      <c r="N382" s="6" t="s">
        <v>1471</v>
      </c>
      <c r="O382" s="71">
        <v>0</v>
      </c>
      <c r="P382" s="71">
        <v>0</v>
      </c>
      <c r="Q382" s="79">
        <v>22500</v>
      </c>
      <c r="R382" s="79">
        <v>3600</v>
      </c>
      <c r="S382" s="71">
        <v>900</v>
      </c>
      <c r="T382" s="79">
        <v>25200</v>
      </c>
      <c r="U382" s="6" t="s">
        <v>24</v>
      </c>
      <c r="V382" s="84">
        <f t="shared" si="21"/>
        <v>1431.8995397465765</v>
      </c>
      <c r="W382" s="110">
        <v>46002</v>
      </c>
      <c r="X382" s="6" t="s">
        <v>122</v>
      </c>
      <c r="Y382" s="6" t="s">
        <v>121</v>
      </c>
      <c r="Z382" s="6" t="s">
        <v>1505</v>
      </c>
      <c r="AA382" s="6" t="s">
        <v>1504</v>
      </c>
      <c r="AB382" s="76" t="s">
        <v>542</v>
      </c>
      <c r="AC382" s="76" t="s">
        <v>541</v>
      </c>
      <c r="AD382" s="76" t="s">
        <v>195</v>
      </c>
      <c r="AE382" s="76" t="s">
        <v>547</v>
      </c>
      <c r="AF382" s="76" t="s">
        <v>96</v>
      </c>
      <c r="AG382" s="82"/>
      <c r="AH382" s="60"/>
      <c r="AI382" s="75" t="s">
        <v>586</v>
      </c>
      <c r="AJ382" s="6" t="s">
        <v>103</v>
      </c>
      <c r="AK382" s="81">
        <v>0</v>
      </c>
      <c r="AL382" s="205" t="s">
        <v>103</v>
      </c>
      <c r="AM382" s="169"/>
      <c r="AN382" s="6"/>
      <c r="AO382" s="120"/>
    </row>
    <row r="383" spans="1:41">
      <c r="A383" s="75" t="s">
        <v>586</v>
      </c>
      <c r="B383" s="6" t="s">
        <v>93</v>
      </c>
      <c r="C383" s="76">
        <v>382</v>
      </c>
      <c r="D383" s="6" t="s">
        <v>594</v>
      </c>
      <c r="E383" s="6" t="s">
        <v>2135</v>
      </c>
      <c r="F383" s="6" t="str">
        <f t="shared" si="16"/>
        <v>FreightRM-V-348-V1I25-M19</v>
      </c>
      <c r="G383" s="97" t="s">
        <v>1000</v>
      </c>
      <c r="H383" s="97" t="s">
        <v>1001</v>
      </c>
      <c r="I383" s="6" t="s">
        <v>584</v>
      </c>
      <c r="J383" s="92">
        <v>46030</v>
      </c>
      <c r="K383" s="97" t="s">
        <v>1506</v>
      </c>
      <c r="L383" s="6" t="s">
        <v>1507</v>
      </c>
      <c r="M383" s="6" t="s">
        <v>174</v>
      </c>
      <c r="N383" s="6" t="s">
        <v>1502</v>
      </c>
      <c r="O383" s="71">
        <v>0</v>
      </c>
      <c r="P383" s="71">
        <v>0</v>
      </c>
      <c r="Q383" s="79">
        <v>13300</v>
      </c>
      <c r="R383" s="79">
        <v>2128</v>
      </c>
      <c r="S383" s="71">
        <v>532</v>
      </c>
      <c r="T383" s="79">
        <v>14896</v>
      </c>
      <c r="U383" s="6" t="s">
        <v>24</v>
      </c>
      <c r="V383" s="84">
        <f t="shared" si="21"/>
        <v>846.41172793908743</v>
      </c>
      <c r="W383" s="110">
        <v>46002</v>
      </c>
      <c r="X383" s="6" t="s">
        <v>1507</v>
      </c>
      <c r="Y383" s="6" t="s">
        <v>1508</v>
      </c>
      <c r="Z383" s="6" t="s">
        <v>239</v>
      </c>
      <c r="AA383" s="6" t="s">
        <v>122</v>
      </c>
      <c r="AB383" s="76" t="s">
        <v>539</v>
      </c>
      <c r="AC383" s="76" t="s">
        <v>540</v>
      </c>
      <c r="AD383" s="76" t="s">
        <v>173</v>
      </c>
      <c r="AE383" s="76" t="s">
        <v>548</v>
      </c>
      <c r="AF383" s="76" t="s">
        <v>96</v>
      </c>
      <c r="AG383" s="82"/>
      <c r="AH383" s="60"/>
      <c r="AI383" s="75" t="s">
        <v>586</v>
      </c>
      <c r="AJ383" s="6" t="s">
        <v>103</v>
      </c>
      <c r="AK383" s="81">
        <v>0</v>
      </c>
      <c r="AL383" s="205" t="s">
        <v>103</v>
      </c>
      <c r="AM383" s="169"/>
      <c r="AN383" s="6"/>
      <c r="AO383" s="120"/>
    </row>
    <row r="384" spans="1:41">
      <c r="A384" s="75" t="s">
        <v>586</v>
      </c>
      <c r="B384" s="6" t="s">
        <v>93</v>
      </c>
      <c r="C384" s="76">
        <v>383</v>
      </c>
      <c r="D384" s="6" t="s">
        <v>594</v>
      </c>
      <c r="E384" s="6" t="s">
        <v>2135</v>
      </c>
      <c r="F384" s="6" t="str">
        <f t="shared" si="16"/>
        <v>FreightRM-M-489-SI25-M19</v>
      </c>
      <c r="G384" s="97" t="s">
        <v>1002</v>
      </c>
      <c r="H384" s="97" t="s">
        <v>1003</v>
      </c>
      <c r="I384" s="6" t="s">
        <v>584</v>
      </c>
      <c r="J384" s="92">
        <v>46029</v>
      </c>
      <c r="K384" s="97" t="s">
        <v>1509</v>
      </c>
      <c r="L384" s="6" t="s">
        <v>451</v>
      </c>
      <c r="M384" s="6" t="s">
        <v>174</v>
      </c>
      <c r="N384" s="6" t="s">
        <v>1479</v>
      </c>
      <c r="O384" s="71">
        <v>0</v>
      </c>
      <c r="P384" s="71">
        <v>0</v>
      </c>
      <c r="Q384" s="79">
        <v>29100</v>
      </c>
      <c r="R384" s="79">
        <v>4656</v>
      </c>
      <c r="S384" s="71">
        <v>1164</v>
      </c>
      <c r="T384" s="79">
        <v>32592</v>
      </c>
      <c r="U384" s="6" t="s">
        <v>24</v>
      </c>
      <c r="V384" s="84">
        <f t="shared" si="21"/>
        <v>1851.9234047389057</v>
      </c>
      <c r="W384" s="110">
        <v>46366</v>
      </c>
      <c r="X384" s="6" t="s">
        <v>1480</v>
      </c>
      <c r="Y384" s="6" t="s">
        <v>129</v>
      </c>
      <c r="Z384" s="6" t="s">
        <v>239</v>
      </c>
      <c r="AA384" s="6" t="s">
        <v>122</v>
      </c>
      <c r="AB384" s="76" t="s">
        <v>539</v>
      </c>
      <c r="AC384" s="76" t="s">
        <v>540</v>
      </c>
      <c r="AD384" s="76" t="s">
        <v>174</v>
      </c>
      <c r="AE384" s="76" t="s">
        <v>546</v>
      </c>
      <c r="AF384" s="76" t="s">
        <v>96</v>
      </c>
      <c r="AG384" s="82"/>
      <c r="AH384" s="60"/>
      <c r="AI384" s="75" t="s">
        <v>586</v>
      </c>
      <c r="AJ384" s="6" t="s">
        <v>103</v>
      </c>
      <c r="AK384" s="81">
        <v>0</v>
      </c>
      <c r="AL384" s="205" t="s">
        <v>103</v>
      </c>
      <c r="AM384" s="169"/>
      <c r="AN384" s="6"/>
      <c r="AO384" s="120"/>
    </row>
    <row r="385" spans="1:41">
      <c r="A385" s="75" t="s">
        <v>586</v>
      </c>
      <c r="B385" s="6" t="s">
        <v>93</v>
      </c>
      <c r="C385" s="76">
        <v>384</v>
      </c>
      <c r="D385" s="6" t="s">
        <v>594</v>
      </c>
      <c r="E385" s="6" t="s">
        <v>2135</v>
      </c>
      <c r="F385" s="6" t="str">
        <f t="shared" si="16"/>
        <v>FreightRM-M-487-SI25-M19</v>
      </c>
      <c r="G385" s="97" t="s">
        <v>1004</v>
      </c>
      <c r="H385" s="97" t="s">
        <v>1005</v>
      </c>
      <c r="I385" s="6" t="s">
        <v>584</v>
      </c>
      <c r="J385" s="92">
        <v>46029</v>
      </c>
      <c r="K385" s="97" t="s">
        <v>1510</v>
      </c>
      <c r="L385" s="6" t="s">
        <v>444</v>
      </c>
      <c r="M385" s="6" t="s">
        <v>174</v>
      </c>
      <c r="N385" s="6" t="s">
        <v>1479</v>
      </c>
      <c r="O385" s="71">
        <v>0</v>
      </c>
      <c r="P385" s="71">
        <v>0</v>
      </c>
      <c r="Q385" s="79">
        <v>34800</v>
      </c>
      <c r="R385" s="79">
        <v>5568</v>
      </c>
      <c r="S385" s="71">
        <v>1392</v>
      </c>
      <c r="T385" s="79">
        <v>38976</v>
      </c>
      <c r="U385" s="6" t="s">
        <v>24</v>
      </c>
      <c r="V385" s="84">
        <f t="shared" si="21"/>
        <v>2214.6712881413719</v>
      </c>
      <c r="W385" s="110">
        <v>46367</v>
      </c>
      <c r="X385" s="6" t="s">
        <v>1480</v>
      </c>
      <c r="Y385" s="6" t="s">
        <v>129</v>
      </c>
      <c r="Z385" s="6" t="s">
        <v>239</v>
      </c>
      <c r="AA385" s="6" t="s">
        <v>122</v>
      </c>
      <c r="AB385" s="76" t="s">
        <v>539</v>
      </c>
      <c r="AC385" s="76" t="s">
        <v>540</v>
      </c>
      <c r="AD385" s="76" t="s">
        <v>174</v>
      </c>
      <c r="AE385" s="76" t="s">
        <v>546</v>
      </c>
      <c r="AF385" s="76" t="s">
        <v>96</v>
      </c>
      <c r="AG385" s="82"/>
      <c r="AH385" s="60"/>
      <c r="AI385" s="75" t="s">
        <v>586</v>
      </c>
      <c r="AJ385" s="6" t="s">
        <v>103</v>
      </c>
      <c r="AK385" s="81">
        <v>0</v>
      </c>
      <c r="AL385" s="205" t="s">
        <v>103</v>
      </c>
      <c r="AM385" s="169"/>
      <c r="AN385" s="6"/>
      <c r="AO385" s="120"/>
    </row>
    <row r="386" spans="1:41">
      <c r="A386" s="75" t="s">
        <v>586</v>
      </c>
      <c r="B386" s="6" t="s">
        <v>93</v>
      </c>
      <c r="C386" s="76">
        <v>385</v>
      </c>
      <c r="D386" s="6" t="s">
        <v>594</v>
      </c>
      <c r="E386" s="6" t="s">
        <v>2135</v>
      </c>
      <c r="F386" s="6" t="str">
        <f t="shared" si="16"/>
        <v>FreightRM-M-491-SI25-M19/RM-M-492-SI25-M19</v>
      </c>
      <c r="G386" s="112" t="s">
        <v>1006</v>
      </c>
      <c r="H386" s="97" t="s">
        <v>1007</v>
      </c>
      <c r="I386" s="6" t="s">
        <v>584</v>
      </c>
      <c r="J386" s="92">
        <v>46029</v>
      </c>
      <c r="K386" s="97" t="s">
        <v>1511</v>
      </c>
      <c r="L386" s="6" t="s">
        <v>1512</v>
      </c>
      <c r="M386" s="6" t="s">
        <v>174</v>
      </c>
      <c r="N386" s="6" t="s">
        <v>1479</v>
      </c>
      <c r="O386" s="71">
        <v>0</v>
      </c>
      <c r="P386" s="71">
        <v>0</v>
      </c>
      <c r="Q386" s="79">
        <v>71900</v>
      </c>
      <c r="R386" s="79">
        <v>11504</v>
      </c>
      <c r="S386" s="71">
        <v>2876</v>
      </c>
      <c r="T386" s="79">
        <v>80528</v>
      </c>
      <c r="U386" s="6" t="s">
        <v>24</v>
      </c>
      <c r="V386" s="84">
        <f t="shared" si="21"/>
        <v>4575.7145292346158</v>
      </c>
      <c r="W386" s="110"/>
      <c r="X386" s="6" t="s">
        <v>1480</v>
      </c>
      <c r="Y386" s="6" t="s">
        <v>129</v>
      </c>
      <c r="Z386" s="6" t="s">
        <v>239</v>
      </c>
      <c r="AA386" s="6" t="s">
        <v>122</v>
      </c>
      <c r="AB386" s="76" t="s">
        <v>539</v>
      </c>
      <c r="AC386" s="76" t="s">
        <v>540</v>
      </c>
      <c r="AD386" s="76" t="s">
        <v>174</v>
      </c>
      <c r="AE386" s="76" t="s">
        <v>546</v>
      </c>
      <c r="AF386" s="76" t="s">
        <v>96</v>
      </c>
      <c r="AG386" s="82"/>
      <c r="AH386" s="60"/>
      <c r="AI386" s="75" t="s">
        <v>586</v>
      </c>
      <c r="AJ386" s="6" t="s">
        <v>103</v>
      </c>
      <c r="AK386" s="81">
        <v>0</v>
      </c>
      <c r="AL386" s="205" t="s">
        <v>103</v>
      </c>
      <c r="AM386" s="169"/>
      <c r="AN386" s="6"/>
      <c r="AO386" s="120"/>
    </row>
    <row r="387" spans="1:41">
      <c r="A387" s="75" t="s">
        <v>586</v>
      </c>
      <c r="B387" s="6" t="s">
        <v>93</v>
      </c>
      <c r="C387" s="76">
        <v>386</v>
      </c>
      <c r="D387" s="6" t="s">
        <v>594</v>
      </c>
      <c r="E387" s="6" t="s">
        <v>2135</v>
      </c>
      <c r="F387" s="6" t="str">
        <f t="shared" ref="F387:F450" si="22">E387&amp;G387</f>
        <v>FreightRM-M-488-SI25-M19</v>
      </c>
      <c r="G387" s="97" t="s">
        <v>1008</v>
      </c>
      <c r="H387" s="97" t="s">
        <v>1009</v>
      </c>
      <c r="I387" s="6" t="s">
        <v>584</v>
      </c>
      <c r="J387" s="92">
        <v>46029</v>
      </c>
      <c r="K387" s="97" t="s">
        <v>1513</v>
      </c>
      <c r="L387" s="6" t="s">
        <v>470</v>
      </c>
      <c r="M387" s="6" t="s">
        <v>174</v>
      </c>
      <c r="N387" s="6" t="s">
        <v>1479</v>
      </c>
      <c r="O387" s="71">
        <v>0</v>
      </c>
      <c r="P387" s="71">
        <v>0</v>
      </c>
      <c r="Q387" s="79">
        <v>40300</v>
      </c>
      <c r="R387" s="79">
        <v>6448</v>
      </c>
      <c r="S387" s="71">
        <v>1612</v>
      </c>
      <c r="T387" s="79">
        <v>45136</v>
      </c>
      <c r="U387" s="6" t="s">
        <v>24</v>
      </c>
      <c r="V387" s="84">
        <f t="shared" si="21"/>
        <v>2564.6911756349791</v>
      </c>
      <c r="W387" s="110">
        <v>46371</v>
      </c>
      <c r="X387" s="6" t="s">
        <v>1480</v>
      </c>
      <c r="Y387" s="6" t="s">
        <v>129</v>
      </c>
      <c r="Z387" s="6" t="s">
        <v>239</v>
      </c>
      <c r="AA387" s="6" t="s">
        <v>122</v>
      </c>
      <c r="AB387" s="76" t="s">
        <v>539</v>
      </c>
      <c r="AC387" s="76" t="s">
        <v>540</v>
      </c>
      <c r="AD387" s="76" t="s">
        <v>174</v>
      </c>
      <c r="AE387" s="76" t="s">
        <v>546</v>
      </c>
      <c r="AF387" s="76" t="s">
        <v>96</v>
      </c>
      <c r="AG387" s="82"/>
      <c r="AH387" s="60"/>
      <c r="AI387" s="75" t="s">
        <v>586</v>
      </c>
      <c r="AJ387" s="6" t="s">
        <v>103</v>
      </c>
      <c r="AK387" s="81">
        <v>0</v>
      </c>
      <c r="AL387" s="205" t="s">
        <v>103</v>
      </c>
      <c r="AM387" s="169"/>
      <c r="AN387" s="6"/>
      <c r="AO387" s="120"/>
    </row>
    <row r="388" spans="1:41">
      <c r="A388" s="75" t="s">
        <v>586</v>
      </c>
      <c r="B388" s="6" t="s">
        <v>93</v>
      </c>
      <c r="C388" s="76">
        <v>387</v>
      </c>
      <c r="D388" s="6" t="s">
        <v>594</v>
      </c>
      <c r="E388" s="6" t="s">
        <v>2135</v>
      </c>
      <c r="F388" s="6" t="str">
        <f t="shared" si="22"/>
        <v>FreightRM-M-498-SI25-M19/RM-M-500-SI25-M19</v>
      </c>
      <c r="G388" s="112" t="s">
        <v>1010</v>
      </c>
      <c r="H388" s="97" t="s">
        <v>1011</v>
      </c>
      <c r="I388" s="6" t="s">
        <v>584</v>
      </c>
      <c r="J388" s="92">
        <v>46029</v>
      </c>
      <c r="K388" s="97" t="s">
        <v>1514</v>
      </c>
      <c r="L388" s="6" t="s">
        <v>1515</v>
      </c>
      <c r="M388" s="6" t="s">
        <v>174</v>
      </c>
      <c r="N388" s="6" t="s">
        <v>1479</v>
      </c>
      <c r="O388" s="71">
        <v>0</v>
      </c>
      <c r="P388" s="71">
        <v>0</v>
      </c>
      <c r="Q388" s="79">
        <v>67400</v>
      </c>
      <c r="R388" s="79">
        <v>10784</v>
      </c>
      <c r="S388" s="71">
        <v>2696</v>
      </c>
      <c r="T388" s="79">
        <v>75488</v>
      </c>
      <c r="U388" s="6" t="s">
        <v>24</v>
      </c>
      <c r="V388" s="84">
        <f t="shared" si="21"/>
        <v>4289.3346212853003</v>
      </c>
      <c r="W388" s="110">
        <v>46372</v>
      </c>
      <c r="X388" s="6" t="s">
        <v>1480</v>
      </c>
      <c r="Y388" s="6" t="s">
        <v>129</v>
      </c>
      <c r="Z388" s="6" t="s">
        <v>239</v>
      </c>
      <c r="AA388" s="6" t="s">
        <v>122</v>
      </c>
      <c r="AB388" s="76" t="s">
        <v>539</v>
      </c>
      <c r="AC388" s="76" t="s">
        <v>540</v>
      </c>
      <c r="AD388" s="76" t="s">
        <v>174</v>
      </c>
      <c r="AE388" s="76" t="s">
        <v>546</v>
      </c>
      <c r="AF388" s="76" t="s">
        <v>96</v>
      </c>
      <c r="AG388" s="82"/>
      <c r="AH388" s="60"/>
      <c r="AI388" s="75" t="s">
        <v>586</v>
      </c>
      <c r="AJ388" s="6" t="s">
        <v>103</v>
      </c>
      <c r="AK388" s="81">
        <v>0</v>
      </c>
      <c r="AL388" s="205" t="s">
        <v>103</v>
      </c>
      <c r="AM388" s="169"/>
      <c r="AN388" s="6"/>
      <c r="AO388" s="120"/>
    </row>
    <row r="389" spans="1:41">
      <c r="A389" s="75" t="s">
        <v>586</v>
      </c>
      <c r="B389" s="6" t="s">
        <v>93</v>
      </c>
      <c r="C389" s="76">
        <v>388</v>
      </c>
      <c r="D389" s="6" t="s">
        <v>594</v>
      </c>
      <c r="E389" s="6" t="s">
        <v>2135</v>
      </c>
      <c r="F389" s="6" t="str">
        <f t="shared" si="22"/>
        <v>FreightRM-M-499-SI25-M19</v>
      </c>
      <c r="G389" s="97" t="s">
        <v>1012</v>
      </c>
      <c r="H389" s="97" t="s">
        <v>1013</v>
      </c>
      <c r="I389" s="6" t="s">
        <v>584</v>
      </c>
      <c r="J389" s="92">
        <v>46029</v>
      </c>
      <c r="K389" s="97" t="s">
        <v>1516</v>
      </c>
      <c r="L389" s="6" t="s">
        <v>483</v>
      </c>
      <c r="M389" s="6" t="s">
        <v>174</v>
      </c>
      <c r="N389" s="6" t="s">
        <v>1479</v>
      </c>
      <c r="O389" s="71">
        <v>0</v>
      </c>
      <c r="P389" s="71">
        <v>0</v>
      </c>
      <c r="Q389" s="79">
        <v>40700</v>
      </c>
      <c r="R389" s="79">
        <v>6512</v>
      </c>
      <c r="S389" s="71">
        <v>1628</v>
      </c>
      <c r="T389" s="79">
        <v>45584</v>
      </c>
      <c r="U389" s="6" t="s">
        <v>24</v>
      </c>
      <c r="V389" s="84">
        <f t="shared" si="21"/>
        <v>2590.1471674526961</v>
      </c>
      <c r="W389" s="110"/>
      <c r="X389" s="6" t="s">
        <v>1480</v>
      </c>
      <c r="Y389" s="6" t="s">
        <v>129</v>
      </c>
      <c r="Z389" s="6" t="s">
        <v>239</v>
      </c>
      <c r="AA389" s="6" t="s">
        <v>122</v>
      </c>
      <c r="AB389" s="76" t="s">
        <v>539</v>
      </c>
      <c r="AC389" s="76" t="s">
        <v>540</v>
      </c>
      <c r="AD389" s="76" t="s">
        <v>174</v>
      </c>
      <c r="AE389" s="76" t="s">
        <v>546</v>
      </c>
      <c r="AF389" s="76" t="s">
        <v>96</v>
      </c>
      <c r="AG389" s="82"/>
      <c r="AH389" s="60"/>
      <c r="AI389" s="75" t="s">
        <v>586</v>
      </c>
      <c r="AJ389" s="6" t="s">
        <v>103</v>
      </c>
      <c r="AK389" s="81">
        <v>0</v>
      </c>
      <c r="AL389" s="205" t="s">
        <v>103</v>
      </c>
      <c r="AM389" s="169"/>
      <c r="AN389" s="6"/>
      <c r="AO389" s="120"/>
    </row>
    <row r="390" spans="1:41">
      <c r="A390" s="75" t="s">
        <v>586</v>
      </c>
      <c r="B390" s="6" t="s">
        <v>93</v>
      </c>
      <c r="C390" s="76">
        <v>389</v>
      </c>
      <c r="D390" s="6" t="s">
        <v>594</v>
      </c>
      <c r="E390" s="6" t="s">
        <v>2135</v>
      </c>
      <c r="F390" s="6" t="str">
        <f t="shared" si="22"/>
        <v>FreightFG-V-169-V1E25-M01.6.09031</v>
      </c>
      <c r="G390" s="97" t="s">
        <v>1014</v>
      </c>
      <c r="H390" s="97" t="s">
        <v>1015</v>
      </c>
      <c r="I390" s="6" t="s">
        <v>584</v>
      </c>
      <c r="J390" s="92">
        <v>46032</v>
      </c>
      <c r="K390" s="97" t="s">
        <v>1500</v>
      </c>
      <c r="L390" s="6" t="s">
        <v>1501</v>
      </c>
      <c r="M390" s="6" t="s">
        <v>174</v>
      </c>
      <c r="N390" s="6" t="s">
        <v>1502</v>
      </c>
      <c r="O390" s="71">
        <v>0</v>
      </c>
      <c r="P390" s="71">
        <v>0</v>
      </c>
      <c r="Q390" s="79">
        <v>17000</v>
      </c>
      <c r="R390" s="79">
        <v>2720</v>
      </c>
      <c r="S390" s="71">
        <v>680</v>
      </c>
      <c r="T390" s="79">
        <v>19040</v>
      </c>
      <c r="U390" s="6" t="s">
        <v>24</v>
      </c>
      <c r="V390" s="84">
        <f t="shared" si="21"/>
        <v>1081.879652252969</v>
      </c>
      <c r="W390" s="110">
        <v>46037</v>
      </c>
      <c r="X390" s="6" t="s">
        <v>122</v>
      </c>
      <c r="Y390" s="6" t="s">
        <v>121</v>
      </c>
      <c r="Z390" s="6" t="s">
        <v>1475</v>
      </c>
      <c r="AA390" s="6" t="s">
        <v>1501</v>
      </c>
      <c r="AB390" s="76" t="s">
        <v>542</v>
      </c>
      <c r="AC390" s="76" t="s">
        <v>541</v>
      </c>
      <c r="AD390" s="76" t="s">
        <v>195</v>
      </c>
      <c r="AE390" s="80" t="s">
        <v>1517</v>
      </c>
      <c r="AF390" s="76" t="s">
        <v>96</v>
      </c>
      <c r="AG390" s="82"/>
      <c r="AH390" s="60"/>
      <c r="AI390" s="75" t="s">
        <v>586</v>
      </c>
      <c r="AJ390" s="6" t="s">
        <v>103</v>
      </c>
      <c r="AK390" s="81">
        <v>0</v>
      </c>
      <c r="AL390" s="205" t="s">
        <v>103</v>
      </c>
      <c r="AM390" s="169" t="s">
        <v>3708</v>
      </c>
      <c r="AN390" s="6"/>
      <c r="AO390" s="120"/>
    </row>
    <row r="391" spans="1:41">
      <c r="A391" s="75" t="s">
        <v>586</v>
      </c>
      <c r="B391" s="6" t="s">
        <v>93</v>
      </c>
      <c r="C391" s="76">
        <v>390</v>
      </c>
      <c r="D391" s="6" t="s">
        <v>594</v>
      </c>
      <c r="E391" s="6" t="s">
        <v>2135</v>
      </c>
      <c r="F391" s="6" t="str">
        <f t="shared" si="22"/>
        <v>FreightFG-V-168-V1E25-M46.2</v>
      </c>
      <c r="G391" s="97" t="s">
        <v>1016</v>
      </c>
      <c r="H391" s="97" t="s">
        <v>1017</v>
      </c>
      <c r="I391" s="6" t="s">
        <v>584</v>
      </c>
      <c r="J391" s="92">
        <v>46032</v>
      </c>
      <c r="K391" s="97" t="s">
        <v>1518</v>
      </c>
      <c r="L391" s="6" t="s">
        <v>1470</v>
      </c>
      <c r="M391" s="6" t="s">
        <v>174</v>
      </c>
      <c r="N391" s="6" t="s">
        <v>1471</v>
      </c>
      <c r="O391" s="71">
        <v>0</v>
      </c>
      <c r="P391" s="71">
        <v>0</v>
      </c>
      <c r="Q391" s="79">
        <v>11500</v>
      </c>
      <c r="R391" s="79">
        <v>1840</v>
      </c>
      <c r="S391" s="71">
        <v>460</v>
      </c>
      <c r="T391" s="79">
        <v>12880</v>
      </c>
      <c r="U391" s="6" t="s">
        <v>24</v>
      </c>
      <c r="V391" s="84">
        <f t="shared" si="21"/>
        <v>731.85976475936127</v>
      </c>
      <c r="W391" s="110">
        <v>46037</v>
      </c>
      <c r="X391" s="6" t="s">
        <v>122</v>
      </c>
      <c r="Y391" s="6" t="s">
        <v>121</v>
      </c>
      <c r="Z391" s="6" t="s">
        <v>1472</v>
      </c>
      <c r="AA391" s="6" t="s">
        <v>1470</v>
      </c>
      <c r="AB391" s="76" t="s">
        <v>1106</v>
      </c>
      <c r="AC391" s="76" t="s">
        <v>541</v>
      </c>
      <c r="AD391" s="76" t="s">
        <v>195</v>
      </c>
      <c r="AE391" s="76" t="s">
        <v>547</v>
      </c>
      <c r="AF391" s="76" t="s">
        <v>96</v>
      </c>
      <c r="AG391" s="82"/>
      <c r="AH391" s="60"/>
      <c r="AI391" s="75" t="s">
        <v>586</v>
      </c>
      <c r="AJ391" s="6" t="s">
        <v>103</v>
      </c>
      <c r="AK391" s="81">
        <v>0</v>
      </c>
      <c r="AL391" s="205" t="s">
        <v>103</v>
      </c>
      <c r="AM391" s="169"/>
      <c r="AN391" s="6"/>
      <c r="AO391" s="120"/>
    </row>
    <row r="392" spans="1:41">
      <c r="A392" s="75" t="s">
        <v>586</v>
      </c>
      <c r="B392" s="6" t="s">
        <v>93</v>
      </c>
      <c r="C392" s="76">
        <v>391</v>
      </c>
      <c r="D392" s="6" t="s">
        <v>594</v>
      </c>
      <c r="E392" s="6" t="s">
        <v>2135</v>
      </c>
      <c r="F392" s="6" t="str">
        <f t="shared" si="22"/>
        <v>FreightRM-V-331-V1I25-M19.6</v>
      </c>
      <c r="G392" s="97" t="s">
        <v>1018</v>
      </c>
      <c r="H392" s="97" t="s">
        <v>1019</v>
      </c>
      <c r="I392" s="6" t="s">
        <v>584</v>
      </c>
      <c r="J392" s="92">
        <v>46032</v>
      </c>
      <c r="K392" s="97" t="s">
        <v>1132</v>
      </c>
      <c r="L392" s="6" t="s">
        <v>1136</v>
      </c>
      <c r="M392" s="6" t="s">
        <v>174</v>
      </c>
      <c r="N392" s="6" t="s">
        <v>1471</v>
      </c>
      <c r="O392" s="71">
        <v>0</v>
      </c>
      <c r="P392" s="71">
        <v>0</v>
      </c>
      <c r="Q392" s="79">
        <v>11500</v>
      </c>
      <c r="R392" s="79">
        <v>1840</v>
      </c>
      <c r="S392" s="71">
        <v>460</v>
      </c>
      <c r="T392" s="79">
        <v>12880</v>
      </c>
      <c r="U392" s="6" t="s">
        <v>24</v>
      </c>
      <c r="V392" s="84">
        <f t="shared" si="21"/>
        <v>731.85976475936127</v>
      </c>
      <c r="W392" s="110">
        <v>46039</v>
      </c>
      <c r="X392" s="6" t="s">
        <v>1136</v>
      </c>
      <c r="Y392" s="6" t="s">
        <v>1472</v>
      </c>
      <c r="Z392" s="6" t="s">
        <v>239</v>
      </c>
      <c r="AA392" s="6" t="s">
        <v>122</v>
      </c>
      <c r="AB392" s="76" t="s">
        <v>539</v>
      </c>
      <c r="AC392" s="76" t="s">
        <v>540</v>
      </c>
      <c r="AD392" s="76" t="s">
        <v>173</v>
      </c>
      <c r="AE392" s="76" t="s">
        <v>548</v>
      </c>
      <c r="AF392" s="76" t="s">
        <v>96</v>
      </c>
      <c r="AG392" s="82"/>
      <c r="AH392" s="60"/>
      <c r="AI392" s="75" t="s">
        <v>586</v>
      </c>
      <c r="AJ392" s="6" t="s">
        <v>103</v>
      </c>
      <c r="AK392" s="81">
        <v>0</v>
      </c>
      <c r="AL392" s="205" t="s">
        <v>103</v>
      </c>
      <c r="AM392" s="169"/>
      <c r="AN392" s="6"/>
      <c r="AO392" s="120"/>
    </row>
    <row r="393" spans="1:41">
      <c r="A393" s="75" t="s">
        <v>586</v>
      </c>
      <c r="B393" s="6" t="s">
        <v>93</v>
      </c>
      <c r="C393" s="76">
        <v>392</v>
      </c>
      <c r="D393" s="6" t="s">
        <v>594</v>
      </c>
      <c r="E393" s="6" t="s">
        <v>2135</v>
      </c>
      <c r="F393" s="6" t="str">
        <f t="shared" si="22"/>
        <v>FreightFG-V-169-V1E25-M01.7</v>
      </c>
      <c r="G393" s="97" t="s">
        <v>1020</v>
      </c>
      <c r="H393" s="97" t="s">
        <v>1021</v>
      </c>
      <c r="I393" s="6" t="s">
        <v>584</v>
      </c>
      <c r="J393" s="92">
        <v>46032</v>
      </c>
      <c r="K393" s="97" t="s">
        <v>1500</v>
      </c>
      <c r="L393" s="6" t="s">
        <v>1501</v>
      </c>
      <c r="M393" s="6" t="s">
        <v>174</v>
      </c>
      <c r="N393" s="6" t="s">
        <v>1471</v>
      </c>
      <c r="O393" s="71">
        <v>0</v>
      </c>
      <c r="P393" s="71">
        <v>0</v>
      </c>
      <c r="Q393" s="79">
        <v>21000</v>
      </c>
      <c r="R393" s="79">
        <v>3360</v>
      </c>
      <c r="S393" s="71">
        <v>840</v>
      </c>
      <c r="T393" s="79">
        <v>23520</v>
      </c>
      <c r="U393" s="6" t="s">
        <v>24</v>
      </c>
      <c r="V393" s="84">
        <f t="shared" si="21"/>
        <v>1336.439570430138</v>
      </c>
      <c r="W393" s="110">
        <v>46040</v>
      </c>
      <c r="X393" s="6" t="s">
        <v>122</v>
      </c>
      <c r="Y393" s="6" t="s">
        <v>121</v>
      </c>
      <c r="Z393" s="6" t="s">
        <v>1475</v>
      </c>
      <c r="AA393" s="6" t="s">
        <v>1501</v>
      </c>
      <c r="AB393" s="76" t="s">
        <v>542</v>
      </c>
      <c r="AC393" s="76" t="s">
        <v>541</v>
      </c>
      <c r="AD393" s="76" t="s">
        <v>195</v>
      </c>
      <c r="AE393" s="76" t="s">
        <v>547</v>
      </c>
      <c r="AF393" s="76" t="s">
        <v>96</v>
      </c>
      <c r="AG393" s="82"/>
      <c r="AH393" s="60"/>
      <c r="AI393" s="75" t="s">
        <v>586</v>
      </c>
      <c r="AJ393" s="6" t="s">
        <v>103</v>
      </c>
      <c r="AK393" s="81">
        <v>0</v>
      </c>
      <c r="AL393" s="205" t="s">
        <v>103</v>
      </c>
      <c r="AM393" s="169"/>
      <c r="AN393" s="6"/>
      <c r="AO393" s="120"/>
    </row>
    <row r="394" spans="1:41">
      <c r="A394" s="75" t="s">
        <v>586</v>
      </c>
      <c r="B394" s="6" t="s">
        <v>93</v>
      </c>
      <c r="C394" s="76">
        <v>393</v>
      </c>
      <c r="D394" s="6" t="s">
        <v>594</v>
      </c>
      <c r="E394" s="6" t="s">
        <v>2135</v>
      </c>
      <c r="F394" s="6" t="str">
        <f t="shared" si="22"/>
        <v>FreightRM-M-505-SI25-M19/RM-M-504-SI25-M19</v>
      </c>
      <c r="G394" s="112" t="s">
        <v>1022</v>
      </c>
      <c r="H394" s="97" t="s">
        <v>1023</v>
      </c>
      <c r="I394" s="6" t="s">
        <v>584</v>
      </c>
      <c r="J394" s="92">
        <v>46032</v>
      </c>
      <c r="K394" s="97" t="s">
        <v>1519</v>
      </c>
      <c r="L394" s="6" t="s">
        <v>1520</v>
      </c>
      <c r="M394" s="6" t="s">
        <v>174</v>
      </c>
      <c r="N394" s="6" t="s">
        <v>1479</v>
      </c>
      <c r="O394" s="71">
        <v>0</v>
      </c>
      <c r="P394" s="71">
        <v>0</v>
      </c>
      <c r="Q394" s="79">
        <v>74800</v>
      </c>
      <c r="R394" s="79">
        <v>11968</v>
      </c>
      <c r="S394" s="71">
        <v>2992</v>
      </c>
      <c r="T394" s="79">
        <v>83776</v>
      </c>
      <c r="U394" s="6" t="s">
        <v>24</v>
      </c>
      <c r="V394" s="84">
        <f t="shared" si="21"/>
        <v>4760.2704699130636</v>
      </c>
      <c r="W394" s="110" t="s">
        <v>1521</v>
      </c>
      <c r="X394" s="6" t="s">
        <v>1480</v>
      </c>
      <c r="Y394" s="6" t="s">
        <v>129</v>
      </c>
      <c r="Z394" s="6" t="s">
        <v>239</v>
      </c>
      <c r="AA394" s="6" t="s">
        <v>122</v>
      </c>
      <c r="AB394" s="76" t="s">
        <v>539</v>
      </c>
      <c r="AC394" s="76" t="s">
        <v>540</v>
      </c>
      <c r="AD394" s="76" t="s">
        <v>174</v>
      </c>
      <c r="AE394" s="76" t="s">
        <v>546</v>
      </c>
      <c r="AF394" s="76" t="s">
        <v>96</v>
      </c>
      <c r="AG394" s="82"/>
      <c r="AH394" s="60"/>
      <c r="AI394" s="75" t="s">
        <v>586</v>
      </c>
      <c r="AJ394" s="6" t="s">
        <v>103</v>
      </c>
      <c r="AK394" s="81">
        <v>0</v>
      </c>
      <c r="AL394" s="205" t="s">
        <v>103</v>
      </c>
      <c r="AM394" s="169"/>
      <c r="AN394" s="6"/>
      <c r="AO394" s="120"/>
    </row>
    <row r="395" spans="1:41">
      <c r="A395" s="75" t="s">
        <v>586</v>
      </c>
      <c r="B395" s="6" t="s">
        <v>93</v>
      </c>
      <c r="C395" s="76">
        <v>394</v>
      </c>
      <c r="D395" s="6" t="s">
        <v>594</v>
      </c>
      <c r="E395" s="6" t="s">
        <v>2135</v>
      </c>
      <c r="F395" s="6" t="str">
        <f t="shared" si="22"/>
        <v>FreightRM-M-509-SI24-M19</v>
      </c>
      <c r="G395" s="97" t="s">
        <v>1024</v>
      </c>
      <c r="H395" s="97" t="s">
        <v>1025</v>
      </c>
      <c r="I395" s="6" t="s">
        <v>584</v>
      </c>
      <c r="J395" s="92">
        <v>46032</v>
      </c>
      <c r="K395" s="97" t="s">
        <v>1522</v>
      </c>
      <c r="L395" s="6" t="s">
        <v>509</v>
      </c>
      <c r="M395" s="6" t="s">
        <v>174</v>
      </c>
      <c r="N395" s="6" t="s">
        <v>1479</v>
      </c>
      <c r="O395" s="71">
        <v>0</v>
      </c>
      <c r="P395" s="71">
        <v>0</v>
      </c>
      <c r="Q395" s="79">
        <v>48200</v>
      </c>
      <c r="R395" s="79">
        <v>7712</v>
      </c>
      <c r="S395" s="71">
        <v>1928</v>
      </c>
      <c r="T395" s="79">
        <v>53984</v>
      </c>
      <c r="U395" s="6" t="s">
        <v>24</v>
      </c>
      <c r="V395" s="84">
        <f t="shared" si="21"/>
        <v>3067.4470140348885</v>
      </c>
      <c r="W395" s="110">
        <v>46376</v>
      </c>
      <c r="X395" s="6" t="s">
        <v>1480</v>
      </c>
      <c r="Y395" s="6" t="s">
        <v>129</v>
      </c>
      <c r="Z395" s="6" t="s">
        <v>239</v>
      </c>
      <c r="AA395" s="6" t="s">
        <v>122</v>
      </c>
      <c r="AB395" s="76" t="s">
        <v>539</v>
      </c>
      <c r="AC395" s="76" t="s">
        <v>540</v>
      </c>
      <c r="AD395" s="76" t="s">
        <v>174</v>
      </c>
      <c r="AE395" s="76" t="s">
        <v>546</v>
      </c>
      <c r="AF395" s="76" t="s">
        <v>96</v>
      </c>
      <c r="AG395" s="82"/>
      <c r="AH395" s="60"/>
      <c r="AI395" s="75" t="s">
        <v>586</v>
      </c>
      <c r="AJ395" s="6" t="s">
        <v>103</v>
      </c>
      <c r="AK395" s="81">
        <v>0</v>
      </c>
      <c r="AL395" s="205" t="s">
        <v>103</v>
      </c>
      <c r="AM395" s="169"/>
      <c r="AN395" s="6"/>
      <c r="AO395" s="120"/>
    </row>
    <row r="396" spans="1:41">
      <c r="A396" s="75" t="s">
        <v>586</v>
      </c>
      <c r="B396" s="6" t="s">
        <v>93</v>
      </c>
      <c r="C396" s="76">
        <v>395</v>
      </c>
      <c r="D396" s="6" t="s">
        <v>594</v>
      </c>
      <c r="E396" s="6" t="s">
        <v>2135</v>
      </c>
      <c r="F396" s="6" t="str">
        <f t="shared" si="22"/>
        <v>FreightRM-M-508-SI25-M19/RM-M-510-SI25-M19</v>
      </c>
      <c r="G396" s="112" t="s">
        <v>1026</v>
      </c>
      <c r="H396" s="97" t="s">
        <v>1027</v>
      </c>
      <c r="I396" s="6" t="s">
        <v>584</v>
      </c>
      <c r="J396" s="92">
        <v>46032</v>
      </c>
      <c r="K396" s="97" t="s">
        <v>1523</v>
      </c>
      <c r="L396" s="6" t="s">
        <v>1524</v>
      </c>
      <c r="M396" s="6" t="s">
        <v>174</v>
      </c>
      <c r="N396" s="6" t="s">
        <v>1479</v>
      </c>
      <c r="O396" s="71">
        <v>0</v>
      </c>
      <c r="P396" s="71">
        <v>0</v>
      </c>
      <c r="Q396" s="79">
        <v>73400</v>
      </c>
      <c r="R396" s="79">
        <v>11744</v>
      </c>
      <c r="S396" s="71">
        <v>2936</v>
      </c>
      <c r="T396" s="79">
        <v>82208</v>
      </c>
      <c r="U396" s="6" t="s">
        <v>24</v>
      </c>
      <c r="V396" s="84">
        <f t="shared" si="21"/>
        <v>4671.1744985510541</v>
      </c>
      <c r="W396" s="110">
        <v>46375</v>
      </c>
      <c r="X396" s="6" t="s">
        <v>1480</v>
      </c>
      <c r="Y396" s="6" t="s">
        <v>129</v>
      </c>
      <c r="Z396" s="6" t="s">
        <v>239</v>
      </c>
      <c r="AA396" s="6" t="s">
        <v>122</v>
      </c>
      <c r="AB396" s="76" t="s">
        <v>539</v>
      </c>
      <c r="AC396" s="76" t="s">
        <v>540</v>
      </c>
      <c r="AD396" s="76" t="s">
        <v>174</v>
      </c>
      <c r="AE396" s="76" t="s">
        <v>546</v>
      </c>
      <c r="AF396" s="76" t="s">
        <v>96</v>
      </c>
      <c r="AG396" s="82"/>
      <c r="AH396" s="60"/>
      <c r="AI396" s="75" t="s">
        <v>586</v>
      </c>
      <c r="AJ396" s="6" t="s">
        <v>103</v>
      </c>
      <c r="AK396" s="81">
        <v>0</v>
      </c>
      <c r="AL396" s="205" t="s">
        <v>103</v>
      </c>
      <c r="AM396" s="169"/>
      <c r="AN396" s="6"/>
      <c r="AO396" s="120"/>
    </row>
    <row r="397" spans="1:41">
      <c r="A397" s="75" t="s">
        <v>586</v>
      </c>
      <c r="B397" s="6" t="s">
        <v>93</v>
      </c>
      <c r="C397" s="76">
        <v>396</v>
      </c>
      <c r="D397" s="6" t="s">
        <v>594</v>
      </c>
      <c r="E397" s="6" t="s">
        <v>2135</v>
      </c>
      <c r="F397" s="6" t="str">
        <f t="shared" si="22"/>
        <v>FreightRM-M-511-SI25-M19</v>
      </c>
      <c r="G397" s="97" t="s">
        <v>1028</v>
      </c>
      <c r="H397" s="97" t="s">
        <v>1029</v>
      </c>
      <c r="I397" s="6" t="s">
        <v>584</v>
      </c>
      <c r="J397" s="92">
        <v>46032</v>
      </c>
      <c r="K397" s="97" t="s">
        <v>1525</v>
      </c>
      <c r="L397" s="6" t="s">
        <v>515</v>
      </c>
      <c r="M397" s="6" t="s">
        <v>174</v>
      </c>
      <c r="N397" s="6" t="s">
        <v>1479</v>
      </c>
      <c r="O397" s="71">
        <v>0</v>
      </c>
      <c r="P397" s="71">
        <v>0</v>
      </c>
      <c r="Q397" s="79">
        <v>45300</v>
      </c>
      <c r="R397" s="79">
        <v>7248</v>
      </c>
      <c r="S397" s="71">
        <v>1812</v>
      </c>
      <c r="T397" s="79">
        <v>50736</v>
      </c>
      <c r="U397" s="6" t="s">
        <v>24</v>
      </c>
      <c r="V397" s="84">
        <f t="shared" si="21"/>
        <v>2882.8910733564408</v>
      </c>
      <c r="W397" s="110">
        <v>46376</v>
      </c>
      <c r="X397" s="6" t="s">
        <v>1480</v>
      </c>
      <c r="Y397" s="6" t="s">
        <v>129</v>
      </c>
      <c r="Z397" s="6" t="s">
        <v>239</v>
      </c>
      <c r="AA397" s="6" t="s">
        <v>122</v>
      </c>
      <c r="AB397" s="76" t="s">
        <v>539</v>
      </c>
      <c r="AC397" s="76" t="s">
        <v>540</v>
      </c>
      <c r="AD397" s="76" t="s">
        <v>174</v>
      </c>
      <c r="AE397" s="76" t="s">
        <v>546</v>
      </c>
      <c r="AF397" s="76" t="s">
        <v>96</v>
      </c>
      <c r="AG397" s="82"/>
      <c r="AH397" s="60"/>
      <c r="AI397" s="75" t="s">
        <v>586</v>
      </c>
      <c r="AJ397" s="6" t="s">
        <v>103</v>
      </c>
      <c r="AK397" s="81">
        <v>0</v>
      </c>
      <c r="AL397" s="205" t="s">
        <v>103</v>
      </c>
      <c r="AM397" s="169"/>
      <c r="AN397" s="6"/>
      <c r="AO397" s="120"/>
    </row>
    <row r="398" spans="1:41">
      <c r="A398" s="75" t="s">
        <v>586</v>
      </c>
      <c r="B398" s="6" t="s">
        <v>93</v>
      </c>
      <c r="C398" s="76">
        <v>397</v>
      </c>
      <c r="D398" s="6" t="s">
        <v>594</v>
      </c>
      <c r="E398" s="6" t="s">
        <v>2135</v>
      </c>
      <c r="F398" s="6" t="str">
        <f t="shared" si="22"/>
        <v>FreightRM-M-513-SI25-M19</v>
      </c>
      <c r="G398" s="97" t="s">
        <v>1030</v>
      </c>
      <c r="H398" s="97" t="s">
        <v>1031</v>
      </c>
      <c r="I398" s="6" t="s">
        <v>584</v>
      </c>
      <c r="J398" s="92">
        <v>46032</v>
      </c>
      <c r="K398" s="97" t="s">
        <v>1526</v>
      </c>
      <c r="L398" s="6" t="s">
        <v>575</v>
      </c>
      <c r="M398" s="6" t="s">
        <v>174</v>
      </c>
      <c r="N398" s="6" t="s">
        <v>1479</v>
      </c>
      <c r="O398" s="71">
        <v>0</v>
      </c>
      <c r="P398" s="71">
        <v>0</v>
      </c>
      <c r="Q398" s="79">
        <v>50800</v>
      </c>
      <c r="R398" s="79">
        <v>8128</v>
      </c>
      <c r="S398" s="71">
        <v>2032</v>
      </c>
      <c r="T398" s="79">
        <v>56896</v>
      </c>
      <c r="U398" s="6" t="s">
        <v>24</v>
      </c>
      <c r="V398" s="84">
        <f t="shared" si="21"/>
        <v>3232.9109608500485</v>
      </c>
      <c r="W398" s="110">
        <v>46386</v>
      </c>
      <c r="X398" s="6" t="s">
        <v>1480</v>
      </c>
      <c r="Y398" s="6" t="s">
        <v>129</v>
      </c>
      <c r="Z398" s="6" t="s">
        <v>239</v>
      </c>
      <c r="AA398" s="6" t="s">
        <v>122</v>
      </c>
      <c r="AB398" s="76" t="s">
        <v>539</v>
      </c>
      <c r="AC398" s="76" t="s">
        <v>540</v>
      </c>
      <c r="AD398" s="76" t="s">
        <v>174</v>
      </c>
      <c r="AE398" s="76" t="s">
        <v>546</v>
      </c>
      <c r="AF398" s="76" t="s">
        <v>96</v>
      </c>
      <c r="AG398" s="82"/>
      <c r="AH398" s="60"/>
      <c r="AI398" s="75" t="s">
        <v>586</v>
      </c>
      <c r="AJ398" s="6" t="s">
        <v>103</v>
      </c>
      <c r="AK398" s="81">
        <v>0</v>
      </c>
      <c r="AL398" s="205" t="s">
        <v>103</v>
      </c>
      <c r="AM398" s="169"/>
      <c r="AN398" s="6"/>
      <c r="AO398" s="120"/>
    </row>
    <row r="399" spans="1:41">
      <c r="A399" s="75" t="s">
        <v>586</v>
      </c>
      <c r="B399" s="6" t="s">
        <v>93</v>
      </c>
      <c r="C399" s="76">
        <v>398</v>
      </c>
      <c r="D399" s="6" t="s">
        <v>594</v>
      </c>
      <c r="E399" s="6" t="s">
        <v>2135</v>
      </c>
      <c r="F399" s="6" t="str">
        <f t="shared" si="22"/>
        <v>FreightRM-M-501-SI25-M19</v>
      </c>
      <c r="G399" s="97" t="s">
        <v>1032</v>
      </c>
      <c r="H399" s="97" t="s">
        <v>1033</v>
      </c>
      <c r="I399" s="6" t="s">
        <v>584</v>
      </c>
      <c r="J399" s="92">
        <v>46032</v>
      </c>
      <c r="K399" s="97" t="s">
        <v>1527</v>
      </c>
      <c r="L399" s="6" t="s">
        <v>1368</v>
      </c>
      <c r="M399" s="6" t="s">
        <v>174</v>
      </c>
      <c r="N399" s="6" t="s">
        <v>1479</v>
      </c>
      <c r="O399" s="71">
        <v>0</v>
      </c>
      <c r="P399" s="71">
        <v>0</v>
      </c>
      <c r="Q399" s="79">
        <v>41300</v>
      </c>
      <c r="R399" s="79">
        <v>6608</v>
      </c>
      <c r="S399" s="71">
        <v>1652</v>
      </c>
      <c r="T399" s="79">
        <v>46256</v>
      </c>
      <c r="U399" s="6" t="s">
        <v>24</v>
      </c>
      <c r="V399" s="84">
        <f t="shared" si="21"/>
        <v>2628.3311551792717</v>
      </c>
      <c r="W399" s="110">
        <v>46386</v>
      </c>
      <c r="X399" s="6" t="s">
        <v>1480</v>
      </c>
      <c r="Y399" s="6" t="s">
        <v>129</v>
      </c>
      <c r="Z399" s="6" t="s">
        <v>239</v>
      </c>
      <c r="AA399" s="6" t="s">
        <v>122</v>
      </c>
      <c r="AB399" s="76" t="s">
        <v>539</v>
      </c>
      <c r="AC399" s="76" t="s">
        <v>540</v>
      </c>
      <c r="AD399" s="76" t="s">
        <v>174</v>
      </c>
      <c r="AE399" s="76" t="s">
        <v>546</v>
      </c>
      <c r="AF399" s="76" t="s">
        <v>96</v>
      </c>
      <c r="AG399" s="82"/>
      <c r="AH399" s="60"/>
      <c r="AI399" s="75" t="s">
        <v>586</v>
      </c>
      <c r="AJ399" s="6" t="s">
        <v>103</v>
      </c>
      <c r="AK399" s="81">
        <v>0</v>
      </c>
      <c r="AL399" s="205" t="s">
        <v>103</v>
      </c>
      <c r="AM399" s="169"/>
      <c r="AN399" s="6"/>
      <c r="AO399" s="120"/>
    </row>
    <row r="400" spans="1:41">
      <c r="A400" s="75" t="s">
        <v>586</v>
      </c>
      <c r="B400" s="6" t="s">
        <v>93</v>
      </c>
      <c r="C400" s="76">
        <v>399</v>
      </c>
      <c r="D400" s="6" t="s">
        <v>594</v>
      </c>
      <c r="E400" s="6" t="s">
        <v>2135</v>
      </c>
      <c r="F400" s="6" t="str">
        <f t="shared" si="22"/>
        <v>FreightRM-M-502-SI25-M19/RM-M-503-SI25-M19</v>
      </c>
      <c r="G400" s="112" t="s">
        <v>1034</v>
      </c>
      <c r="H400" s="97" t="s">
        <v>1035</v>
      </c>
      <c r="I400" s="6" t="s">
        <v>584</v>
      </c>
      <c r="J400" s="92">
        <v>46032</v>
      </c>
      <c r="K400" s="97" t="s">
        <v>1528</v>
      </c>
      <c r="L400" s="6" t="s">
        <v>1529</v>
      </c>
      <c r="M400" s="6" t="s">
        <v>174</v>
      </c>
      <c r="N400" s="6" t="s">
        <v>1479</v>
      </c>
      <c r="O400" s="71">
        <v>0</v>
      </c>
      <c r="P400" s="71">
        <v>0</v>
      </c>
      <c r="Q400" s="79">
        <v>72000</v>
      </c>
      <c r="R400" s="79">
        <v>11520</v>
      </c>
      <c r="S400" s="71">
        <v>2520</v>
      </c>
      <c r="T400" s="79">
        <v>81000</v>
      </c>
      <c r="U400" s="6" t="s">
        <v>24</v>
      </c>
      <c r="V400" s="84">
        <f t="shared" si="21"/>
        <v>4602.5342348997101</v>
      </c>
      <c r="W400" s="110">
        <v>46386</v>
      </c>
      <c r="X400" s="6" t="s">
        <v>1480</v>
      </c>
      <c r="Y400" s="6" t="s">
        <v>129</v>
      </c>
      <c r="Z400" s="6" t="s">
        <v>239</v>
      </c>
      <c r="AA400" s="6" t="s">
        <v>122</v>
      </c>
      <c r="AB400" s="76" t="s">
        <v>539</v>
      </c>
      <c r="AC400" s="76" t="s">
        <v>540</v>
      </c>
      <c r="AD400" s="76" t="s">
        <v>174</v>
      </c>
      <c r="AE400" s="76" t="s">
        <v>546</v>
      </c>
      <c r="AF400" s="76" t="s">
        <v>96</v>
      </c>
      <c r="AG400" s="82"/>
      <c r="AH400" s="60"/>
      <c r="AI400" s="75" t="s">
        <v>586</v>
      </c>
      <c r="AJ400" s="6" t="s">
        <v>103</v>
      </c>
      <c r="AK400" s="81">
        <v>0</v>
      </c>
      <c r="AL400" s="205" t="s">
        <v>103</v>
      </c>
      <c r="AM400" s="169"/>
      <c r="AN400" s="6"/>
      <c r="AO400" s="120"/>
    </row>
    <row r="401" spans="1:41">
      <c r="A401" s="75" t="s">
        <v>586</v>
      </c>
      <c r="B401" s="6" t="s">
        <v>93</v>
      </c>
      <c r="C401" s="76">
        <v>400</v>
      </c>
      <c r="D401" s="6" t="s">
        <v>594</v>
      </c>
      <c r="E401" s="6" t="s">
        <v>2135</v>
      </c>
      <c r="F401" s="6" t="str">
        <f t="shared" si="22"/>
        <v>FreightRM-M-524-SI25-M19</v>
      </c>
      <c r="G401" s="97" t="s">
        <v>1036</v>
      </c>
      <c r="H401" s="97" t="s">
        <v>1037</v>
      </c>
      <c r="I401" s="6" t="s">
        <v>584</v>
      </c>
      <c r="J401" s="92">
        <v>46032</v>
      </c>
      <c r="K401" s="97" t="s">
        <v>1530</v>
      </c>
      <c r="L401" s="6" t="s">
        <v>578</v>
      </c>
      <c r="M401" s="6" t="s">
        <v>174</v>
      </c>
      <c r="N401" s="6" t="s">
        <v>1479</v>
      </c>
      <c r="O401" s="71">
        <v>0</v>
      </c>
      <c r="P401" s="71">
        <v>0</v>
      </c>
      <c r="Q401" s="79">
        <v>45300</v>
      </c>
      <c r="R401" s="79">
        <v>7248</v>
      </c>
      <c r="S401" s="71">
        <v>1812</v>
      </c>
      <c r="T401" s="79">
        <v>50736</v>
      </c>
      <c r="U401" s="6" t="s">
        <v>24</v>
      </c>
      <c r="V401" s="84">
        <f t="shared" si="21"/>
        <v>2882.8910733564408</v>
      </c>
      <c r="W401" s="110">
        <v>46027</v>
      </c>
      <c r="X401" s="6" t="s">
        <v>1480</v>
      </c>
      <c r="Y401" s="6" t="s">
        <v>129</v>
      </c>
      <c r="Z401" s="6" t="s">
        <v>239</v>
      </c>
      <c r="AA401" s="6" t="s">
        <v>122</v>
      </c>
      <c r="AB401" s="76" t="s">
        <v>539</v>
      </c>
      <c r="AC401" s="76" t="s">
        <v>540</v>
      </c>
      <c r="AD401" s="76" t="s">
        <v>174</v>
      </c>
      <c r="AE401" s="76" t="s">
        <v>546</v>
      </c>
      <c r="AF401" s="76" t="s">
        <v>96</v>
      </c>
      <c r="AG401" s="82"/>
      <c r="AH401" s="60"/>
      <c r="AI401" s="75" t="s">
        <v>586</v>
      </c>
      <c r="AJ401" s="6" t="s">
        <v>103</v>
      </c>
      <c r="AK401" s="81">
        <v>0</v>
      </c>
      <c r="AL401" s="205" t="s">
        <v>103</v>
      </c>
      <c r="AM401" s="169"/>
      <c r="AN401" s="6"/>
      <c r="AO401" s="120"/>
    </row>
    <row r="402" spans="1:41">
      <c r="A402" s="75" t="s">
        <v>586</v>
      </c>
      <c r="B402" s="6" t="s">
        <v>93</v>
      </c>
      <c r="C402" s="76">
        <v>401</v>
      </c>
      <c r="D402" s="6" t="s">
        <v>594</v>
      </c>
      <c r="E402" s="6" t="s">
        <v>2135</v>
      </c>
      <c r="F402" s="6" t="str">
        <f t="shared" si="22"/>
        <v>FreightRM-M-526-SI25-M19/RM-M-527-SI25-M19</v>
      </c>
      <c r="G402" s="112" t="s">
        <v>1038</v>
      </c>
      <c r="H402" s="97" t="s">
        <v>1039</v>
      </c>
      <c r="I402" s="6" t="s">
        <v>584</v>
      </c>
      <c r="J402" s="92">
        <v>46032</v>
      </c>
      <c r="K402" s="97" t="s">
        <v>1531</v>
      </c>
      <c r="L402" s="6" t="s">
        <v>1532</v>
      </c>
      <c r="M402" s="6" t="s">
        <v>174</v>
      </c>
      <c r="N402" s="6" t="s">
        <v>1479</v>
      </c>
      <c r="O402" s="71">
        <v>0</v>
      </c>
      <c r="P402" s="71">
        <v>0</v>
      </c>
      <c r="Q402" s="79">
        <v>67400</v>
      </c>
      <c r="R402" s="79">
        <v>10784</v>
      </c>
      <c r="S402" s="71">
        <v>2696</v>
      </c>
      <c r="T402" s="79">
        <v>75488</v>
      </c>
      <c r="U402" s="6" t="s">
        <v>24</v>
      </c>
      <c r="V402" s="84">
        <f t="shared" si="21"/>
        <v>4289.3346212853003</v>
      </c>
      <c r="W402" s="110" t="s">
        <v>119</v>
      </c>
      <c r="X402" s="6" t="s">
        <v>1480</v>
      </c>
      <c r="Y402" s="6" t="s">
        <v>129</v>
      </c>
      <c r="Z402" s="6" t="s">
        <v>239</v>
      </c>
      <c r="AA402" s="6" t="s">
        <v>122</v>
      </c>
      <c r="AB402" s="76" t="s">
        <v>539</v>
      </c>
      <c r="AC402" s="76" t="s">
        <v>540</v>
      </c>
      <c r="AD402" s="76" t="s">
        <v>174</v>
      </c>
      <c r="AE402" s="76" t="s">
        <v>546</v>
      </c>
      <c r="AF402" s="76" t="s">
        <v>96</v>
      </c>
      <c r="AG402" s="82"/>
      <c r="AH402" s="60"/>
      <c r="AI402" s="75" t="s">
        <v>586</v>
      </c>
      <c r="AJ402" s="6" t="s">
        <v>103</v>
      </c>
      <c r="AK402" s="81">
        <v>0</v>
      </c>
      <c r="AL402" s="205" t="s">
        <v>103</v>
      </c>
      <c r="AM402" s="169"/>
      <c r="AN402" s="6"/>
      <c r="AO402" s="120"/>
    </row>
    <row r="403" spans="1:41">
      <c r="A403" s="75" t="s">
        <v>586</v>
      </c>
      <c r="B403" s="6" t="s">
        <v>93</v>
      </c>
      <c r="C403" s="76">
        <v>402</v>
      </c>
      <c r="D403" s="6" t="s">
        <v>594</v>
      </c>
      <c r="E403" s="6" t="s">
        <v>2135</v>
      </c>
      <c r="F403" s="6" t="str">
        <f t="shared" si="22"/>
        <v>FreightRM-M-514-SI25-M19</v>
      </c>
      <c r="G403" s="97" t="s">
        <v>1040</v>
      </c>
      <c r="H403" s="97" t="s">
        <v>1041</v>
      </c>
      <c r="I403" s="6" t="s">
        <v>584</v>
      </c>
      <c r="J403" s="92">
        <v>46032</v>
      </c>
      <c r="K403" s="97" t="s">
        <v>1533</v>
      </c>
      <c r="L403" s="6" t="s">
        <v>1376</v>
      </c>
      <c r="M403" s="6" t="s">
        <v>174</v>
      </c>
      <c r="N403" s="6" t="s">
        <v>1479</v>
      </c>
      <c r="O403" s="71">
        <v>0</v>
      </c>
      <c r="P403" s="71">
        <v>0</v>
      </c>
      <c r="Q403" s="79">
        <v>34800</v>
      </c>
      <c r="R403" s="79">
        <v>5568</v>
      </c>
      <c r="S403" s="71">
        <v>1392</v>
      </c>
      <c r="T403" s="79">
        <v>38976</v>
      </c>
      <c r="U403" s="6" t="s">
        <v>24</v>
      </c>
      <c r="V403" s="84">
        <f t="shared" si="21"/>
        <v>2214.6712881413719</v>
      </c>
      <c r="W403" s="110">
        <v>46024</v>
      </c>
      <c r="X403" s="6" t="s">
        <v>1480</v>
      </c>
      <c r="Y403" s="6" t="s">
        <v>129</v>
      </c>
      <c r="Z403" s="6" t="s">
        <v>239</v>
      </c>
      <c r="AA403" s="6" t="s">
        <v>122</v>
      </c>
      <c r="AB403" s="76" t="s">
        <v>539</v>
      </c>
      <c r="AC403" s="76" t="s">
        <v>540</v>
      </c>
      <c r="AD403" s="76" t="s">
        <v>174</v>
      </c>
      <c r="AE403" s="76" t="s">
        <v>546</v>
      </c>
      <c r="AF403" s="76" t="s">
        <v>96</v>
      </c>
      <c r="AG403" s="82"/>
      <c r="AH403" s="60"/>
      <c r="AI403" s="75" t="s">
        <v>586</v>
      </c>
      <c r="AJ403" s="6" t="s">
        <v>103</v>
      </c>
      <c r="AK403" s="81">
        <v>0</v>
      </c>
      <c r="AL403" s="205" t="s">
        <v>103</v>
      </c>
      <c r="AM403" s="169"/>
      <c r="AN403" s="6"/>
      <c r="AO403" s="120"/>
    </row>
    <row r="404" spans="1:41">
      <c r="A404" s="75" t="s">
        <v>586</v>
      </c>
      <c r="B404" s="6" t="s">
        <v>93</v>
      </c>
      <c r="C404" s="76">
        <v>403</v>
      </c>
      <c r="D404" s="6" t="s">
        <v>594</v>
      </c>
      <c r="E404" s="6" t="s">
        <v>2135</v>
      </c>
      <c r="F404" s="6" t="str">
        <f t="shared" si="22"/>
        <v>FreightRM-M-523-SI25-M19</v>
      </c>
      <c r="G404" s="97" t="s">
        <v>1042</v>
      </c>
      <c r="H404" s="97" t="s">
        <v>1043</v>
      </c>
      <c r="I404" s="6" t="s">
        <v>584</v>
      </c>
      <c r="J404" s="92">
        <v>46032</v>
      </c>
      <c r="K404" s="97" t="s">
        <v>1534</v>
      </c>
      <c r="L404" s="6" t="s">
        <v>569</v>
      </c>
      <c r="M404" s="6" t="s">
        <v>174</v>
      </c>
      <c r="N404" s="6" t="s">
        <v>1479</v>
      </c>
      <c r="O404" s="71">
        <v>0</v>
      </c>
      <c r="P404" s="71">
        <v>0</v>
      </c>
      <c r="Q404" s="79">
        <v>25300</v>
      </c>
      <c r="R404" s="79">
        <v>4048</v>
      </c>
      <c r="S404" s="71">
        <v>1012</v>
      </c>
      <c r="T404" s="79">
        <v>28336</v>
      </c>
      <c r="U404" s="6" t="s">
        <v>24</v>
      </c>
      <c r="V404" s="84">
        <f t="shared" si="21"/>
        <v>1610.0914824705949</v>
      </c>
      <c r="W404" s="110" t="s">
        <v>119</v>
      </c>
      <c r="X404" s="6" t="s">
        <v>1480</v>
      </c>
      <c r="Y404" s="6" t="s">
        <v>129</v>
      </c>
      <c r="Z404" s="6" t="s">
        <v>239</v>
      </c>
      <c r="AA404" s="6" t="s">
        <v>122</v>
      </c>
      <c r="AB404" s="76" t="s">
        <v>539</v>
      </c>
      <c r="AC404" s="76" t="s">
        <v>540</v>
      </c>
      <c r="AD404" s="76" t="s">
        <v>174</v>
      </c>
      <c r="AE404" s="76" t="s">
        <v>546</v>
      </c>
      <c r="AF404" s="76" t="s">
        <v>96</v>
      </c>
      <c r="AG404" s="82"/>
      <c r="AH404" s="60"/>
      <c r="AI404" s="75" t="s">
        <v>586</v>
      </c>
      <c r="AJ404" s="6" t="s">
        <v>103</v>
      </c>
      <c r="AK404" s="81">
        <v>0</v>
      </c>
      <c r="AL404" s="205" t="s">
        <v>103</v>
      </c>
      <c r="AM404" s="169"/>
      <c r="AN404" s="6"/>
      <c r="AO404" s="120"/>
    </row>
    <row r="405" spans="1:41">
      <c r="A405" s="75" t="s">
        <v>586</v>
      </c>
      <c r="B405" s="6" t="s">
        <v>93</v>
      </c>
      <c r="C405" s="76">
        <v>404</v>
      </c>
      <c r="D405" s="6" t="s">
        <v>594</v>
      </c>
      <c r="E405" s="6" t="s">
        <v>2135</v>
      </c>
      <c r="F405" s="6" t="str">
        <f t="shared" si="22"/>
        <v>FreightRM-M-519-SI25-M19/RM-M-520-SI25-M19</v>
      </c>
      <c r="G405" s="112" t="s">
        <v>1044</v>
      </c>
      <c r="H405" s="97" t="s">
        <v>1045</v>
      </c>
      <c r="I405" s="6" t="s">
        <v>584</v>
      </c>
      <c r="J405" s="92">
        <v>46032</v>
      </c>
      <c r="K405" s="97" t="s">
        <v>1535</v>
      </c>
      <c r="L405" s="6" t="s">
        <v>1536</v>
      </c>
      <c r="M405" s="6" t="s">
        <v>174</v>
      </c>
      <c r="N405" s="6" t="s">
        <v>1479</v>
      </c>
      <c r="O405" s="71">
        <v>0</v>
      </c>
      <c r="P405" s="71">
        <v>0</v>
      </c>
      <c r="Q405" s="79">
        <v>67400</v>
      </c>
      <c r="R405" s="79">
        <v>10784</v>
      </c>
      <c r="S405" s="71">
        <v>2696</v>
      </c>
      <c r="T405" s="79">
        <v>75488</v>
      </c>
      <c r="U405" s="6" t="s">
        <v>24</v>
      </c>
      <c r="V405" s="84">
        <f t="shared" si="21"/>
        <v>4289.3346212853003</v>
      </c>
      <c r="W405" s="110">
        <v>46025</v>
      </c>
      <c r="X405" s="6" t="s">
        <v>1480</v>
      </c>
      <c r="Y405" s="6" t="s">
        <v>129</v>
      </c>
      <c r="Z405" s="6" t="s">
        <v>239</v>
      </c>
      <c r="AA405" s="6" t="s">
        <v>122</v>
      </c>
      <c r="AB405" s="76" t="s">
        <v>539</v>
      </c>
      <c r="AC405" s="76" t="s">
        <v>540</v>
      </c>
      <c r="AD405" s="76" t="s">
        <v>174</v>
      </c>
      <c r="AE405" s="76" t="s">
        <v>546</v>
      </c>
      <c r="AF405" s="76" t="s">
        <v>96</v>
      </c>
      <c r="AG405" s="82"/>
      <c r="AH405" s="60"/>
      <c r="AI405" s="75" t="s">
        <v>586</v>
      </c>
      <c r="AJ405" s="6" t="s">
        <v>103</v>
      </c>
      <c r="AK405" s="81">
        <v>0</v>
      </c>
      <c r="AL405" s="205" t="s">
        <v>103</v>
      </c>
      <c r="AM405" s="169"/>
      <c r="AN405" s="6"/>
      <c r="AO405" s="120"/>
    </row>
    <row r="406" spans="1:41">
      <c r="A406" s="75" t="s">
        <v>586</v>
      </c>
      <c r="B406" s="6" t="s">
        <v>93</v>
      </c>
      <c r="C406" s="76">
        <v>405</v>
      </c>
      <c r="D406" s="6" t="s">
        <v>107</v>
      </c>
      <c r="E406" s="6" t="s">
        <v>105</v>
      </c>
      <c r="F406" s="6" t="str">
        <f t="shared" si="22"/>
        <v>STORAGEFG-R-2073LE25.M19</v>
      </c>
      <c r="G406" s="97" t="s">
        <v>207</v>
      </c>
      <c r="H406" s="95">
        <v>145698</v>
      </c>
      <c r="I406" s="6" t="s">
        <v>584</v>
      </c>
      <c r="J406" s="92">
        <v>46027</v>
      </c>
      <c r="K406" s="97"/>
      <c r="L406" s="80">
        <v>553888</v>
      </c>
      <c r="M406" s="6" t="s">
        <v>173</v>
      </c>
      <c r="N406" s="80" t="s">
        <v>116</v>
      </c>
      <c r="O406" s="71">
        <v>0</v>
      </c>
      <c r="P406" s="71">
        <v>0</v>
      </c>
      <c r="Q406" s="79">
        <v>102.4</v>
      </c>
      <c r="R406" s="79">
        <v>0</v>
      </c>
      <c r="S406" s="71">
        <v>0</v>
      </c>
      <c r="T406" s="79">
        <v>102.4</v>
      </c>
      <c r="U406" s="87" t="s">
        <v>118</v>
      </c>
      <c r="V406" s="84">
        <f t="shared" ref="V406:V419" si="23">T406</f>
        <v>102.4</v>
      </c>
      <c r="W406" s="94" t="s">
        <v>119</v>
      </c>
      <c r="X406" s="80" t="s">
        <v>238</v>
      </c>
      <c r="Y406" s="80" t="s">
        <v>238</v>
      </c>
      <c r="Z406" s="80" t="s">
        <v>239</v>
      </c>
      <c r="AA406" s="80" t="s">
        <v>240</v>
      </c>
      <c r="AB406" s="76" t="s">
        <v>539</v>
      </c>
      <c r="AC406" s="76" t="s">
        <v>541</v>
      </c>
      <c r="AD406" s="76" t="s">
        <v>195</v>
      </c>
      <c r="AE406" s="76">
        <v>75640000</v>
      </c>
      <c r="AF406" s="76" t="s">
        <v>96</v>
      </c>
      <c r="AG406" s="82"/>
      <c r="AH406" s="60"/>
      <c r="AI406" s="75" t="s">
        <v>586</v>
      </c>
      <c r="AJ406" s="6" t="s">
        <v>103</v>
      </c>
      <c r="AK406" s="81">
        <v>0</v>
      </c>
      <c r="AL406" s="205" t="s">
        <v>103</v>
      </c>
      <c r="AM406" s="169"/>
      <c r="AN406" s="6"/>
      <c r="AO406" s="120"/>
    </row>
    <row r="407" spans="1:41">
      <c r="A407" s="75" t="s">
        <v>586</v>
      </c>
      <c r="B407" s="6" t="s">
        <v>93</v>
      </c>
      <c r="C407" s="76">
        <v>406</v>
      </c>
      <c r="D407" s="6" t="s">
        <v>107</v>
      </c>
      <c r="E407" s="6" t="s">
        <v>105</v>
      </c>
      <c r="F407" s="6" t="str">
        <f t="shared" si="22"/>
        <v>STORAGEFG-R-2064LE25.M19</v>
      </c>
      <c r="G407" s="97" t="s">
        <v>197</v>
      </c>
      <c r="H407" s="95">
        <v>145699</v>
      </c>
      <c r="I407" s="6" t="s">
        <v>584</v>
      </c>
      <c r="J407" s="92">
        <v>46027</v>
      </c>
      <c r="K407" s="97"/>
      <c r="L407" s="80">
        <v>487248</v>
      </c>
      <c r="M407" s="6" t="s">
        <v>173</v>
      </c>
      <c r="N407" s="80" t="s">
        <v>116</v>
      </c>
      <c r="O407" s="71">
        <v>0</v>
      </c>
      <c r="P407" s="71">
        <v>0</v>
      </c>
      <c r="Q407" s="79">
        <v>37.549999999999997</v>
      </c>
      <c r="R407" s="79">
        <v>0</v>
      </c>
      <c r="S407" s="71">
        <v>0</v>
      </c>
      <c r="T407" s="79">
        <v>37.549999999999997</v>
      </c>
      <c r="U407" s="87" t="s">
        <v>118</v>
      </c>
      <c r="V407" s="84">
        <f t="shared" si="23"/>
        <v>37.549999999999997</v>
      </c>
      <c r="W407" s="94" t="s">
        <v>119</v>
      </c>
      <c r="X407" s="80" t="s">
        <v>238</v>
      </c>
      <c r="Y407" s="80" t="s">
        <v>238</v>
      </c>
      <c r="Z407" s="80" t="s">
        <v>239</v>
      </c>
      <c r="AA407" s="80" t="s">
        <v>240</v>
      </c>
      <c r="AB407" s="76" t="s">
        <v>539</v>
      </c>
      <c r="AC407" s="76" t="s">
        <v>541</v>
      </c>
      <c r="AD407" s="76" t="s">
        <v>195</v>
      </c>
      <c r="AE407" s="76">
        <v>75640000</v>
      </c>
      <c r="AF407" s="76" t="s">
        <v>96</v>
      </c>
      <c r="AG407" s="82"/>
      <c r="AH407" s="60"/>
      <c r="AI407" s="75" t="s">
        <v>586</v>
      </c>
      <c r="AJ407" s="6" t="s">
        <v>103</v>
      </c>
      <c r="AK407" s="81">
        <v>0</v>
      </c>
      <c r="AL407" s="205" t="s">
        <v>103</v>
      </c>
      <c r="AM407" s="169"/>
      <c r="AN407" s="6"/>
      <c r="AO407" s="120"/>
    </row>
    <row r="408" spans="1:41">
      <c r="A408" s="75" t="s">
        <v>586</v>
      </c>
      <c r="B408" s="6" t="s">
        <v>93</v>
      </c>
      <c r="C408" s="76">
        <v>407</v>
      </c>
      <c r="D408" s="6" t="s">
        <v>107</v>
      </c>
      <c r="E408" s="6" t="s">
        <v>105</v>
      </c>
      <c r="F408" s="6" t="str">
        <f t="shared" si="22"/>
        <v>STORAGERM-J-1131LI25-M19.1</v>
      </c>
      <c r="G408" s="97" t="s">
        <v>1046</v>
      </c>
      <c r="H408" s="95">
        <v>145707</v>
      </c>
      <c r="I408" s="6" t="s">
        <v>584</v>
      </c>
      <c r="J408" s="92">
        <v>46027</v>
      </c>
      <c r="K408" s="97" t="s">
        <v>243</v>
      </c>
      <c r="L408" s="80" t="s">
        <v>1537</v>
      </c>
      <c r="M408" s="6" t="s">
        <v>173</v>
      </c>
      <c r="N408" s="80" t="s">
        <v>1538</v>
      </c>
      <c r="O408" s="71">
        <v>0</v>
      </c>
      <c r="P408" s="71">
        <v>0</v>
      </c>
      <c r="Q408" s="79">
        <v>141.25</v>
      </c>
      <c r="R408" s="79">
        <v>0</v>
      </c>
      <c r="S408" s="71">
        <v>0</v>
      </c>
      <c r="T408" s="79">
        <v>141.25</v>
      </c>
      <c r="U408" s="87" t="s">
        <v>118</v>
      </c>
      <c r="V408" s="84">
        <f t="shared" si="23"/>
        <v>141.25</v>
      </c>
      <c r="W408" s="94">
        <v>46008</v>
      </c>
      <c r="X408" s="80" t="s">
        <v>237</v>
      </c>
      <c r="Y408" s="80" t="s">
        <v>238</v>
      </c>
      <c r="Z408" s="80" t="s">
        <v>239</v>
      </c>
      <c r="AA408" s="80" t="s">
        <v>240</v>
      </c>
      <c r="AB408" s="76" t="s">
        <v>539</v>
      </c>
      <c r="AC408" s="76" t="s">
        <v>540</v>
      </c>
      <c r="AD408" s="76" t="s">
        <v>173</v>
      </c>
      <c r="AE408" s="80" t="s">
        <v>550</v>
      </c>
      <c r="AF408" s="76" t="s">
        <v>96</v>
      </c>
      <c r="AG408" s="82"/>
      <c r="AH408" s="60"/>
      <c r="AI408" s="75" t="s">
        <v>586</v>
      </c>
      <c r="AJ408" s="6" t="s">
        <v>103</v>
      </c>
      <c r="AK408" s="81">
        <v>0</v>
      </c>
      <c r="AL408" s="205" t="s">
        <v>103</v>
      </c>
      <c r="AM408" s="169"/>
      <c r="AN408" s="6"/>
      <c r="AO408" s="120"/>
    </row>
    <row r="409" spans="1:41">
      <c r="A409" s="75" t="s">
        <v>586</v>
      </c>
      <c r="B409" s="6" t="s">
        <v>93</v>
      </c>
      <c r="C409" s="76">
        <v>408</v>
      </c>
      <c r="D409" s="6" t="s">
        <v>107</v>
      </c>
      <c r="E409" s="6" t="s">
        <v>105</v>
      </c>
      <c r="F409" s="6" t="str">
        <f t="shared" si="22"/>
        <v>STORAGERM-J-1129LI25-M19</v>
      </c>
      <c r="G409" s="97" t="s">
        <v>1047</v>
      </c>
      <c r="H409" s="95">
        <v>145759</v>
      </c>
      <c r="I409" s="6" t="s">
        <v>584</v>
      </c>
      <c r="J409" s="92">
        <v>46027</v>
      </c>
      <c r="K409" s="97"/>
      <c r="L409" s="80" t="s">
        <v>1539</v>
      </c>
      <c r="M409" s="6" t="s">
        <v>173</v>
      </c>
      <c r="N409" s="80" t="s">
        <v>116</v>
      </c>
      <c r="O409" s="71">
        <v>0</v>
      </c>
      <c r="P409" s="71">
        <v>0</v>
      </c>
      <c r="Q409" s="79">
        <v>178.5</v>
      </c>
      <c r="R409" s="79">
        <v>0</v>
      </c>
      <c r="S409" s="71">
        <v>0</v>
      </c>
      <c r="T409" s="79">
        <v>178.5</v>
      </c>
      <c r="U409" s="87" t="s">
        <v>118</v>
      </c>
      <c r="V409" s="84">
        <f t="shared" si="23"/>
        <v>178.5</v>
      </c>
      <c r="W409" s="94" t="s">
        <v>119</v>
      </c>
      <c r="X409" s="80" t="s">
        <v>238</v>
      </c>
      <c r="Y409" s="80" t="s">
        <v>238</v>
      </c>
      <c r="Z409" s="80" t="s">
        <v>239</v>
      </c>
      <c r="AA409" s="80" t="s">
        <v>240</v>
      </c>
      <c r="AB409" s="76" t="s">
        <v>539</v>
      </c>
      <c r="AC409" s="76" t="s">
        <v>540</v>
      </c>
      <c r="AD409" s="76" t="s">
        <v>173</v>
      </c>
      <c r="AE409" s="80" t="s">
        <v>550</v>
      </c>
      <c r="AF409" s="76" t="s">
        <v>96</v>
      </c>
      <c r="AG409" s="82"/>
      <c r="AH409" s="60"/>
      <c r="AI409" s="75" t="s">
        <v>586</v>
      </c>
      <c r="AJ409" s="6" t="s">
        <v>103</v>
      </c>
      <c r="AK409" s="81">
        <v>0</v>
      </c>
      <c r="AL409" s="205" t="s">
        <v>103</v>
      </c>
      <c r="AM409" s="169"/>
      <c r="AN409" s="6"/>
      <c r="AO409" s="120"/>
    </row>
    <row r="410" spans="1:41">
      <c r="A410" s="75" t="s">
        <v>586</v>
      </c>
      <c r="B410" s="6" t="s">
        <v>93</v>
      </c>
      <c r="C410" s="76">
        <v>409</v>
      </c>
      <c r="D410" s="6" t="s">
        <v>107</v>
      </c>
      <c r="E410" s="6" t="s">
        <v>105</v>
      </c>
      <c r="F410" s="6" t="str">
        <f t="shared" si="22"/>
        <v>STORAGERM-J-1129LI25-M19</v>
      </c>
      <c r="G410" s="97" t="s">
        <v>1047</v>
      </c>
      <c r="H410" s="95">
        <v>145760</v>
      </c>
      <c r="I410" s="6" t="s">
        <v>584</v>
      </c>
      <c r="J410" s="92">
        <v>46027</v>
      </c>
      <c r="K410" s="97"/>
      <c r="L410" s="80" t="s">
        <v>1540</v>
      </c>
      <c r="M410" s="6" t="s">
        <v>173</v>
      </c>
      <c r="N410" s="80" t="s">
        <v>116</v>
      </c>
      <c r="O410" s="71">
        <v>0</v>
      </c>
      <c r="P410" s="71">
        <v>0</v>
      </c>
      <c r="Q410" s="79">
        <v>178.5</v>
      </c>
      <c r="R410" s="79">
        <v>0</v>
      </c>
      <c r="S410" s="71">
        <v>0</v>
      </c>
      <c r="T410" s="79">
        <v>178.5</v>
      </c>
      <c r="U410" s="87" t="s">
        <v>118</v>
      </c>
      <c r="V410" s="84">
        <f t="shared" si="23"/>
        <v>178.5</v>
      </c>
      <c r="W410" s="94" t="s">
        <v>119</v>
      </c>
      <c r="X410" s="80" t="s">
        <v>238</v>
      </c>
      <c r="Y410" s="80" t="s">
        <v>238</v>
      </c>
      <c r="Z410" s="80" t="s">
        <v>239</v>
      </c>
      <c r="AA410" s="80" t="s">
        <v>240</v>
      </c>
      <c r="AB410" s="76" t="s">
        <v>539</v>
      </c>
      <c r="AC410" s="76" t="s">
        <v>540</v>
      </c>
      <c r="AD410" s="76" t="s">
        <v>173</v>
      </c>
      <c r="AE410" s="80" t="s">
        <v>550</v>
      </c>
      <c r="AF410" s="76" t="s">
        <v>96</v>
      </c>
      <c r="AG410" s="82"/>
      <c r="AH410" s="60"/>
      <c r="AI410" s="75" t="s">
        <v>586</v>
      </c>
      <c r="AJ410" s="6" t="s">
        <v>103</v>
      </c>
      <c r="AK410" s="81">
        <v>0</v>
      </c>
      <c r="AL410" s="205" t="s">
        <v>103</v>
      </c>
      <c r="AM410" s="169"/>
      <c r="AN410" s="6"/>
      <c r="AO410" s="120"/>
    </row>
    <row r="411" spans="1:41">
      <c r="A411" s="75" t="s">
        <v>586</v>
      </c>
      <c r="B411" s="6" t="s">
        <v>93</v>
      </c>
      <c r="C411" s="76">
        <v>410</v>
      </c>
      <c r="D411" s="6" t="s">
        <v>107</v>
      </c>
      <c r="E411" s="6" t="s">
        <v>105</v>
      </c>
      <c r="F411" s="6" t="str">
        <f t="shared" si="22"/>
        <v>STORAGEFG-I-0398-AE25-M46</v>
      </c>
      <c r="G411" s="97" t="s">
        <v>1048</v>
      </c>
      <c r="H411" s="95">
        <v>145761</v>
      </c>
      <c r="I411" s="6" t="s">
        <v>584</v>
      </c>
      <c r="J411" s="92">
        <v>46027</v>
      </c>
      <c r="K411" s="97"/>
      <c r="L411" s="80" t="s">
        <v>116</v>
      </c>
      <c r="M411" s="6" t="s">
        <v>173</v>
      </c>
      <c r="N411" s="80" t="s">
        <v>116</v>
      </c>
      <c r="O411" s="71">
        <v>0</v>
      </c>
      <c r="P411" s="71">
        <v>0</v>
      </c>
      <c r="Q411" s="79">
        <v>178.5</v>
      </c>
      <c r="R411" s="79">
        <v>0</v>
      </c>
      <c r="S411" s="71">
        <v>0</v>
      </c>
      <c r="T411" s="79">
        <v>178.5</v>
      </c>
      <c r="U411" s="87" t="s">
        <v>118</v>
      </c>
      <c r="V411" s="84">
        <f t="shared" si="23"/>
        <v>178.5</v>
      </c>
      <c r="W411" s="94" t="s">
        <v>119</v>
      </c>
      <c r="X411" s="80" t="s">
        <v>238</v>
      </c>
      <c r="Y411" s="80" t="s">
        <v>238</v>
      </c>
      <c r="Z411" s="80" t="s">
        <v>239</v>
      </c>
      <c r="AA411" s="80" t="s">
        <v>240</v>
      </c>
      <c r="AB411" s="76" t="s">
        <v>1106</v>
      </c>
      <c r="AC411" s="76" t="s">
        <v>541</v>
      </c>
      <c r="AD411" s="76" t="s">
        <v>28</v>
      </c>
      <c r="AE411" s="76">
        <v>75640000</v>
      </c>
      <c r="AF411" s="76" t="s">
        <v>96</v>
      </c>
      <c r="AG411" s="82"/>
      <c r="AH411" s="60"/>
      <c r="AI411" s="75" t="s">
        <v>586</v>
      </c>
      <c r="AJ411" s="6" t="s">
        <v>103</v>
      </c>
      <c r="AK411" s="81">
        <v>0</v>
      </c>
      <c r="AL411" s="205" t="s">
        <v>103</v>
      </c>
      <c r="AM411" s="169"/>
      <c r="AN411" s="6"/>
      <c r="AO411" s="120"/>
    </row>
    <row r="412" spans="1:41">
      <c r="A412" s="75" t="s">
        <v>586</v>
      </c>
      <c r="B412" s="6" t="s">
        <v>93</v>
      </c>
      <c r="C412" s="76">
        <v>411</v>
      </c>
      <c r="D412" s="6" t="s">
        <v>107</v>
      </c>
      <c r="E412" s="6" t="s">
        <v>105</v>
      </c>
      <c r="F412" s="6" t="str">
        <f t="shared" si="22"/>
        <v>STORAGEFG-R-2061LE25.M19</v>
      </c>
      <c r="G412" s="97" t="s">
        <v>1049</v>
      </c>
      <c r="H412" s="95">
        <v>145797</v>
      </c>
      <c r="I412" s="6" t="s">
        <v>584</v>
      </c>
      <c r="J412" s="92">
        <v>46030</v>
      </c>
      <c r="K412" s="97"/>
      <c r="L412" s="80" t="s">
        <v>1541</v>
      </c>
      <c r="M412" s="6" t="s">
        <v>173</v>
      </c>
      <c r="N412" s="80" t="s">
        <v>116</v>
      </c>
      <c r="O412" s="71">
        <v>0</v>
      </c>
      <c r="P412" s="71">
        <v>0</v>
      </c>
      <c r="Q412" s="79">
        <v>40.75</v>
      </c>
      <c r="R412" s="79">
        <v>0</v>
      </c>
      <c r="S412" s="71">
        <v>0</v>
      </c>
      <c r="T412" s="79">
        <v>40.75</v>
      </c>
      <c r="U412" s="87" t="s">
        <v>118</v>
      </c>
      <c r="V412" s="84">
        <f t="shared" si="23"/>
        <v>40.75</v>
      </c>
      <c r="W412" s="94" t="s">
        <v>119</v>
      </c>
      <c r="X412" s="80" t="s">
        <v>238</v>
      </c>
      <c r="Y412" s="80" t="s">
        <v>238</v>
      </c>
      <c r="Z412" s="80" t="s">
        <v>239</v>
      </c>
      <c r="AA412" s="80" t="s">
        <v>240</v>
      </c>
      <c r="AB412" s="76" t="s">
        <v>539</v>
      </c>
      <c r="AC412" s="76" t="s">
        <v>541</v>
      </c>
      <c r="AD412" s="76" t="s">
        <v>195</v>
      </c>
      <c r="AE412" s="76">
        <v>75640000</v>
      </c>
      <c r="AF412" s="76" t="s">
        <v>96</v>
      </c>
      <c r="AG412" s="82"/>
      <c r="AH412" s="60"/>
      <c r="AI412" s="75" t="s">
        <v>586</v>
      </c>
      <c r="AJ412" s="6" t="s">
        <v>103</v>
      </c>
      <c r="AK412" s="81">
        <v>0</v>
      </c>
      <c r="AL412" s="205" t="s">
        <v>103</v>
      </c>
      <c r="AM412" s="169"/>
      <c r="AN412" s="6"/>
      <c r="AO412" s="120"/>
    </row>
    <row r="413" spans="1:41">
      <c r="A413" s="75" t="s">
        <v>586</v>
      </c>
      <c r="B413" s="6" t="s">
        <v>93</v>
      </c>
      <c r="C413" s="76">
        <v>412</v>
      </c>
      <c r="D413" s="6" t="s">
        <v>107</v>
      </c>
      <c r="E413" s="6" t="s">
        <v>105</v>
      </c>
      <c r="F413" s="6" t="str">
        <f t="shared" si="22"/>
        <v>STORAGEFG-R-2051LE25.M19</v>
      </c>
      <c r="G413" s="97" t="s">
        <v>264</v>
      </c>
      <c r="H413" s="95">
        <v>145799</v>
      </c>
      <c r="I413" s="6" t="s">
        <v>584</v>
      </c>
      <c r="J413" s="92">
        <v>46030</v>
      </c>
      <c r="K413" s="97"/>
      <c r="L413" s="80" t="s">
        <v>1542</v>
      </c>
      <c r="M413" s="6" t="s">
        <v>173</v>
      </c>
      <c r="N413" s="80" t="s">
        <v>116</v>
      </c>
      <c r="O413" s="71">
        <v>0</v>
      </c>
      <c r="P413" s="71">
        <v>0</v>
      </c>
      <c r="Q413" s="79">
        <v>81.75</v>
      </c>
      <c r="R413" s="79">
        <v>0</v>
      </c>
      <c r="S413" s="71">
        <v>0</v>
      </c>
      <c r="T413" s="79">
        <v>81.75</v>
      </c>
      <c r="U413" s="87" t="s">
        <v>118</v>
      </c>
      <c r="V413" s="84">
        <f t="shared" si="23"/>
        <v>81.75</v>
      </c>
      <c r="W413" s="94" t="s">
        <v>119</v>
      </c>
      <c r="X413" s="80" t="s">
        <v>238</v>
      </c>
      <c r="Y413" s="80" t="s">
        <v>238</v>
      </c>
      <c r="Z413" s="80" t="s">
        <v>239</v>
      </c>
      <c r="AA413" s="80" t="s">
        <v>240</v>
      </c>
      <c r="AB413" s="76" t="s">
        <v>539</v>
      </c>
      <c r="AC413" s="76" t="s">
        <v>541</v>
      </c>
      <c r="AD413" s="76" t="s">
        <v>195</v>
      </c>
      <c r="AE413" s="76">
        <v>75640000</v>
      </c>
      <c r="AF413" s="76" t="s">
        <v>96</v>
      </c>
      <c r="AG413" s="82"/>
      <c r="AH413" s="60"/>
      <c r="AI413" s="75" t="s">
        <v>586</v>
      </c>
      <c r="AJ413" s="6" t="s">
        <v>103</v>
      </c>
      <c r="AK413" s="81">
        <v>0</v>
      </c>
      <c r="AL413" s="205" t="s">
        <v>103</v>
      </c>
      <c r="AM413" s="169"/>
      <c r="AN413" s="6"/>
      <c r="AO413" s="120"/>
    </row>
    <row r="414" spans="1:41">
      <c r="A414" s="75" t="s">
        <v>586</v>
      </c>
      <c r="B414" s="6" t="s">
        <v>93</v>
      </c>
      <c r="C414" s="76">
        <v>413</v>
      </c>
      <c r="D414" s="6" t="s">
        <v>107</v>
      </c>
      <c r="E414" s="6" t="s">
        <v>105</v>
      </c>
      <c r="F414" s="6" t="str">
        <f t="shared" si="22"/>
        <v>STORAGEFG-R-2039LE25.M19</v>
      </c>
      <c r="G414" s="97" t="s">
        <v>1050</v>
      </c>
      <c r="H414" s="95">
        <v>145800</v>
      </c>
      <c r="I414" s="6" t="s">
        <v>584</v>
      </c>
      <c r="J414" s="92">
        <v>46030</v>
      </c>
      <c r="K414" s="97"/>
      <c r="L414" s="80">
        <v>553888</v>
      </c>
      <c r="M414" s="6" t="s">
        <v>173</v>
      </c>
      <c r="N414" s="80" t="s">
        <v>116</v>
      </c>
      <c r="O414" s="71">
        <v>0</v>
      </c>
      <c r="P414" s="71">
        <v>0</v>
      </c>
      <c r="Q414" s="79">
        <v>20.25</v>
      </c>
      <c r="R414" s="79">
        <v>0</v>
      </c>
      <c r="S414" s="71">
        <v>0</v>
      </c>
      <c r="T414" s="79">
        <v>20.25</v>
      </c>
      <c r="U414" s="87" t="s">
        <v>118</v>
      </c>
      <c r="V414" s="84">
        <f t="shared" si="23"/>
        <v>20.25</v>
      </c>
      <c r="W414" s="94" t="s">
        <v>119</v>
      </c>
      <c r="X414" s="80" t="s">
        <v>238</v>
      </c>
      <c r="Y414" s="80" t="s">
        <v>238</v>
      </c>
      <c r="Z414" s="80" t="s">
        <v>239</v>
      </c>
      <c r="AA414" s="80" t="s">
        <v>240</v>
      </c>
      <c r="AB414" s="76" t="s">
        <v>539</v>
      </c>
      <c r="AC414" s="76" t="s">
        <v>541</v>
      </c>
      <c r="AD414" s="76" t="s">
        <v>195</v>
      </c>
      <c r="AE414" s="76">
        <v>75640000</v>
      </c>
      <c r="AF414" s="76" t="s">
        <v>96</v>
      </c>
      <c r="AG414" s="82"/>
      <c r="AH414" s="60"/>
      <c r="AI414" s="75" t="s">
        <v>586</v>
      </c>
      <c r="AJ414" s="6" t="s">
        <v>103</v>
      </c>
      <c r="AK414" s="81">
        <v>0</v>
      </c>
      <c r="AL414" s="205" t="s">
        <v>103</v>
      </c>
      <c r="AM414" s="169"/>
      <c r="AN414" s="6"/>
      <c r="AO414" s="120"/>
    </row>
    <row r="415" spans="1:41">
      <c r="A415" s="75" t="s">
        <v>586</v>
      </c>
      <c r="B415" s="6" t="s">
        <v>93</v>
      </c>
      <c r="C415" s="76">
        <v>414</v>
      </c>
      <c r="D415" s="6" t="s">
        <v>107</v>
      </c>
      <c r="E415" s="6" t="s">
        <v>105</v>
      </c>
      <c r="F415" s="6" t="str">
        <f t="shared" si="22"/>
        <v>STORAGEFG-R-2031LE25.M19</v>
      </c>
      <c r="G415" s="97" t="s">
        <v>1051</v>
      </c>
      <c r="H415" s="95">
        <v>145801</v>
      </c>
      <c r="I415" s="6" t="s">
        <v>584</v>
      </c>
      <c r="J415" s="92">
        <v>46030</v>
      </c>
      <c r="K415" s="97"/>
      <c r="L415" s="80">
        <v>560609</v>
      </c>
      <c r="M415" s="6" t="s">
        <v>173</v>
      </c>
      <c r="N415" s="80" t="s">
        <v>116</v>
      </c>
      <c r="O415" s="71">
        <v>0</v>
      </c>
      <c r="P415" s="71">
        <v>0</v>
      </c>
      <c r="Q415" s="79">
        <v>20.25</v>
      </c>
      <c r="R415" s="79">
        <v>0</v>
      </c>
      <c r="S415" s="71">
        <v>0</v>
      </c>
      <c r="T415" s="79">
        <v>20.25</v>
      </c>
      <c r="U415" s="87" t="s">
        <v>118</v>
      </c>
      <c r="V415" s="84">
        <f t="shared" si="23"/>
        <v>20.25</v>
      </c>
      <c r="W415" s="94" t="s">
        <v>119</v>
      </c>
      <c r="X415" s="80" t="s">
        <v>238</v>
      </c>
      <c r="Y415" s="80" t="s">
        <v>238</v>
      </c>
      <c r="Z415" s="80" t="s">
        <v>239</v>
      </c>
      <c r="AA415" s="80" t="s">
        <v>240</v>
      </c>
      <c r="AB415" s="76" t="s">
        <v>539</v>
      </c>
      <c r="AC415" s="76" t="s">
        <v>541</v>
      </c>
      <c r="AD415" s="76" t="s">
        <v>195</v>
      </c>
      <c r="AE415" s="76">
        <v>75640000</v>
      </c>
      <c r="AF415" s="76" t="s">
        <v>96</v>
      </c>
      <c r="AG415" s="82"/>
      <c r="AH415" s="60"/>
      <c r="AI415" s="75" t="s">
        <v>586</v>
      </c>
      <c r="AJ415" s="6" t="s">
        <v>103</v>
      </c>
      <c r="AK415" s="81">
        <v>0</v>
      </c>
      <c r="AL415" s="205" t="s">
        <v>103</v>
      </c>
      <c r="AM415" s="169"/>
      <c r="AN415" s="6"/>
      <c r="AO415" s="120"/>
    </row>
    <row r="416" spans="1:41">
      <c r="A416" s="75" t="s">
        <v>586</v>
      </c>
      <c r="B416" s="6" t="s">
        <v>93</v>
      </c>
      <c r="C416" s="76">
        <v>415</v>
      </c>
      <c r="D416" s="6" t="s">
        <v>107</v>
      </c>
      <c r="E416" s="6" t="s">
        <v>105</v>
      </c>
      <c r="F416" s="6" t="str">
        <f t="shared" si="22"/>
        <v>STORAGEFG-R-2064LE25.M19</v>
      </c>
      <c r="G416" s="97" t="s">
        <v>197</v>
      </c>
      <c r="H416" s="95">
        <v>145802</v>
      </c>
      <c r="I416" s="6" t="s">
        <v>584</v>
      </c>
      <c r="J416" s="92">
        <v>46030</v>
      </c>
      <c r="K416" s="97"/>
      <c r="L416" s="80">
        <v>553902</v>
      </c>
      <c r="M416" s="6" t="s">
        <v>173</v>
      </c>
      <c r="N416" s="80" t="s">
        <v>116</v>
      </c>
      <c r="O416" s="71">
        <v>0</v>
      </c>
      <c r="P416" s="71">
        <v>0</v>
      </c>
      <c r="Q416" s="79">
        <v>30.5</v>
      </c>
      <c r="R416" s="79">
        <v>0</v>
      </c>
      <c r="S416" s="71">
        <v>0</v>
      </c>
      <c r="T416" s="79">
        <v>30.5</v>
      </c>
      <c r="U416" s="87" t="s">
        <v>118</v>
      </c>
      <c r="V416" s="84">
        <f t="shared" si="23"/>
        <v>30.5</v>
      </c>
      <c r="W416" s="94" t="s">
        <v>119</v>
      </c>
      <c r="X416" s="80" t="s">
        <v>238</v>
      </c>
      <c r="Y416" s="80" t="s">
        <v>238</v>
      </c>
      <c r="Z416" s="80" t="s">
        <v>239</v>
      </c>
      <c r="AA416" s="80" t="s">
        <v>240</v>
      </c>
      <c r="AB416" s="76" t="s">
        <v>539</v>
      </c>
      <c r="AC416" s="76" t="s">
        <v>541</v>
      </c>
      <c r="AD416" s="76" t="s">
        <v>195</v>
      </c>
      <c r="AE416" s="76">
        <v>75640000</v>
      </c>
      <c r="AF416" s="76" t="s">
        <v>96</v>
      </c>
      <c r="AG416" s="82"/>
      <c r="AH416" s="60"/>
      <c r="AI416" s="75" t="s">
        <v>586</v>
      </c>
      <c r="AJ416" s="6" t="s">
        <v>103</v>
      </c>
      <c r="AK416" s="81">
        <v>0</v>
      </c>
      <c r="AL416" s="205" t="s">
        <v>103</v>
      </c>
      <c r="AM416" s="169"/>
      <c r="AN416" s="6"/>
      <c r="AO416" s="120"/>
    </row>
    <row r="417" spans="1:41">
      <c r="A417" s="75" t="s">
        <v>586</v>
      </c>
      <c r="B417" s="6" t="s">
        <v>93</v>
      </c>
      <c r="C417" s="76">
        <v>416</v>
      </c>
      <c r="D417" s="6" t="s">
        <v>107</v>
      </c>
      <c r="E417" s="6" t="s">
        <v>105</v>
      </c>
      <c r="F417" s="6" t="str">
        <f t="shared" si="22"/>
        <v>STORAGEFG-R-2033LE25.M19</v>
      </c>
      <c r="G417" s="97" t="s">
        <v>241</v>
      </c>
      <c r="H417" s="95">
        <v>145803</v>
      </c>
      <c r="I417" s="6" t="s">
        <v>584</v>
      </c>
      <c r="J417" s="92">
        <v>46030</v>
      </c>
      <c r="K417" s="97"/>
      <c r="L417" s="80">
        <v>553898</v>
      </c>
      <c r="M417" s="6" t="s">
        <v>173</v>
      </c>
      <c r="N417" s="80" t="s">
        <v>116</v>
      </c>
      <c r="O417" s="71">
        <v>0</v>
      </c>
      <c r="P417" s="71">
        <v>0</v>
      </c>
      <c r="Q417" s="79">
        <v>40.75</v>
      </c>
      <c r="R417" s="79">
        <v>0</v>
      </c>
      <c r="S417" s="71">
        <v>0</v>
      </c>
      <c r="T417" s="79">
        <v>40.75</v>
      </c>
      <c r="U417" s="87" t="s">
        <v>118</v>
      </c>
      <c r="V417" s="84">
        <f t="shared" si="23"/>
        <v>40.75</v>
      </c>
      <c r="W417" s="92" t="s">
        <v>119</v>
      </c>
      <c r="X417" s="80" t="s">
        <v>238</v>
      </c>
      <c r="Y417" s="80" t="s">
        <v>238</v>
      </c>
      <c r="Z417" s="80" t="s">
        <v>239</v>
      </c>
      <c r="AA417" s="80" t="s">
        <v>240</v>
      </c>
      <c r="AB417" s="76" t="s">
        <v>539</v>
      </c>
      <c r="AC417" s="76" t="s">
        <v>541</v>
      </c>
      <c r="AD417" s="76" t="s">
        <v>195</v>
      </c>
      <c r="AE417" s="76">
        <v>75640000</v>
      </c>
      <c r="AF417" s="76" t="s">
        <v>96</v>
      </c>
      <c r="AG417" s="82"/>
      <c r="AH417" s="60"/>
      <c r="AI417" s="75" t="s">
        <v>586</v>
      </c>
      <c r="AJ417" s="6" t="s">
        <v>103</v>
      </c>
      <c r="AK417" s="81">
        <v>0</v>
      </c>
      <c r="AL417" s="205" t="s">
        <v>103</v>
      </c>
      <c r="AM417" s="169"/>
      <c r="AN417" s="6"/>
      <c r="AO417" s="120"/>
    </row>
    <row r="418" spans="1:41">
      <c r="A418" s="75" t="s">
        <v>586</v>
      </c>
      <c r="B418" s="6" t="s">
        <v>93</v>
      </c>
      <c r="C418" s="76">
        <v>417</v>
      </c>
      <c r="D418" s="6" t="s">
        <v>107</v>
      </c>
      <c r="E418" s="6" t="s">
        <v>105</v>
      </c>
      <c r="F418" s="6" t="str">
        <f t="shared" si="22"/>
        <v>STORAGEFG-R-2022LE25.M19</v>
      </c>
      <c r="G418" s="97" t="s">
        <v>262</v>
      </c>
      <c r="H418" s="95">
        <v>145804</v>
      </c>
      <c r="I418" s="6" t="s">
        <v>584</v>
      </c>
      <c r="J418" s="92">
        <v>46030</v>
      </c>
      <c r="K418" s="97"/>
      <c r="L418" s="80">
        <v>560604</v>
      </c>
      <c r="M418" s="6" t="s">
        <v>173</v>
      </c>
      <c r="N418" s="80" t="s">
        <v>116</v>
      </c>
      <c r="O418" s="71">
        <v>0</v>
      </c>
      <c r="P418" s="71">
        <v>0</v>
      </c>
      <c r="Q418" s="79">
        <v>20.25</v>
      </c>
      <c r="R418" s="79">
        <v>0</v>
      </c>
      <c r="S418" s="71">
        <v>0</v>
      </c>
      <c r="T418" s="79">
        <v>20.25</v>
      </c>
      <c r="U418" s="87" t="s">
        <v>118</v>
      </c>
      <c r="V418" s="84">
        <f t="shared" si="23"/>
        <v>20.25</v>
      </c>
      <c r="W418" s="92" t="s">
        <v>119</v>
      </c>
      <c r="X418" s="80" t="s">
        <v>238</v>
      </c>
      <c r="Y418" s="80" t="s">
        <v>238</v>
      </c>
      <c r="Z418" s="80" t="s">
        <v>239</v>
      </c>
      <c r="AA418" s="80" t="s">
        <v>240</v>
      </c>
      <c r="AB418" s="76" t="s">
        <v>539</v>
      </c>
      <c r="AC418" s="76" t="s">
        <v>541</v>
      </c>
      <c r="AD418" s="76" t="s">
        <v>195</v>
      </c>
      <c r="AE418" s="76">
        <v>75640000</v>
      </c>
      <c r="AF418" s="76" t="s">
        <v>96</v>
      </c>
      <c r="AG418" s="82"/>
      <c r="AH418" s="60"/>
      <c r="AI418" s="75" t="s">
        <v>586</v>
      </c>
      <c r="AJ418" s="6" t="s">
        <v>103</v>
      </c>
      <c r="AK418" s="81">
        <v>0</v>
      </c>
      <c r="AL418" s="205" t="s">
        <v>103</v>
      </c>
      <c r="AM418" s="169"/>
      <c r="AN418" s="6"/>
      <c r="AO418" s="120"/>
    </row>
    <row r="419" spans="1:41">
      <c r="A419" s="75" t="s">
        <v>586</v>
      </c>
      <c r="B419" s="6" t="s">
        <v>93</v>
      </c>
      <c r="C419" s="76">
        <v>418</v>
      </c>
      <c r="D419" s="6" t="s">
        <v>107</v>
      </c>
      <c r="E419" s="6" t="s">
        <v>105</v>
      </c>
      <c r="F419" s="6" t="str">
        <f t="shared" si="22"/>
        <v>STORAGEFG-R-2027LE25.M19</v>
      </c>
      <c r="G419" s="97" t="s">
        <v>265</v>
      </c>
      <c r="H419" s="95">
        <v>145805</v>
      </c>
      <c r="I419" s="6" t="s">
        <v>584</v>
      </c>
      <c r="J419" s="92">
        <v>46030</v>
      </c>
      <c r="K419" s="97"/>
      <c r="L419" s="80">
        <v>5927987</v>
      </c>
      <c r="M419" s="6" t="s">
        <v>173</v>
      </c>
      <c r="N419" s="80" t="s">
        <v>116</v>
      </c>
      <c r="O419" s="71">
        <v>0</v>
      </c>
      <c r="P419" s="71">
        <v>0</v>
      </c>
      <c r="Q419" s="79">
        <v>327.75</v>
      </c>
      <c r="R419" s="79">
        <v>0</v>
      </c>
      <c r="S419" s="71">
        <v>0</v>
      </c>
      <c r="T419" s="79">
        <v>327.75</v>
      </c>
      <c r="U419" s="87" t="s">
        <v>118</v>
      </c>
      <c r="V419" s="84">
        <f t="shared" si="23"/>
        <v>327.75</v>
      </c>
      <c r="W419" s="92" t="s">
        <v>119</v>
      </c>
      <c r="X419" s="80" t="s">
        <v>238</v>
      </c>
      <c r="Y419" s="80" t="s">
        <v>238</v>
      </c>
      <c r="Z419" s="80" t="s">
        <v>239</v>
      </c>
      <c r="AA419" s="80" t="s">
        <v>240</v>
      </c>
      <c r="AB419" s="76" t="s">
        <v>539</v>
      </c>
      <c r="AC419" s="76" t="s">
        <v>541</v>
      </c>
      <c r="AD419" s="76" t="s">
        <v>195</v>
      </c>
      <c r="AE419" s="76">
        <v>75640000</v>
      </c>
      <c r="AF419" s="76" t="s">
        <v>96</v>
      </c>
      <c r="AG419" s="82"/>
      <c r="AH419" s="60"/>
      <c r="AI419" s="75" t="s">
        <v>586</v>
      </c>
      <c r="AJ419" s="6" t="s">
        <v>103</v>
      </c>
      <c r="AK419" s="81">
        <v>0</v>
      </c>
      <c r="AL419" s="205" t="s">
        <v>103</v>
      </c>
      <c r="AM419" s="169"/>
      <c r="AN419" s="6"/>
      <c r="AO419" s="120"/>
    </row>
    <row r="420" spans="1:41">
      <c r="A420" s="75" t="s">
        <v>586</v>
      </c>
      <c r="B420" s="6" t="s">
        <v>93</v>
      </c>
      <c r="C420" s="76">
        <v>419</v>
      </c>
      <c r="D420" s="6" t="s">
        <v>110</v>
      </c>
      <c r="E420" s="6" t="s">
        <v>2135</v>
      </c>
      <c r="F420" s="6" t="str">
        <f t="shared" si="22"/>
        <v>FreightRM-M-574-SI25-M19</v>
      </c>
      <c r="G420" s="97" t="s">
        <v>1052</v>
      </c>
      <c r="H420" s="95">
        <v>4604</v>
      </c>
      <c r="I420" s="6" t="s">
        <v>584</v>
      </c>
      <c r="J420" s="92">
        <v>46029</v>
      </c>
      <c r="K420" s="97"/>
      <c r="L420" s="80" t="s">
        <v>1543</v>
      </c>
      <c r="M420" s="80" t="s">
        <v>173</v>
      </c>
      <c r="N420" s="80" t="s">
        <v>1544</v>
      </c>
      <c r="O420" s="71">
        <v>0</v>
      </c>
      <c r="P420" s="71">
        <v>0</v>
      </c>
      <c r="Q420" s="79">
        <v>36500</v>
      </c>
      <c r="R420" s="79">
        <v>5840</v>
      </c>
      <c r="S420" s="71">
        <v>1460</v>
      </c>
      <c r="T420" s="79">
        <v>40880</v>
      </c>
      <c r="U420" s="87" t="s">
        <v>24</v>
      </c>
      <c r="V420" s="84">
        <f t="shared" ref="V420:V436" si="24">T420/17.599</f>
        <v>2322.8592533666683</v>
      </c>
      <c r="W420" s="94" t="s">
        <v>1545</v>
      </c>
      <c r="X420" s="80" t="s">
        <v>1546</v>
      </c>
      <c r="Y420" s="80" t="s">
        <v>282</v>
      </c>
      <c r="Z420" s="80" t="s">
        <v>121</v>
      </c>
      <c r="AA420" s="80" t="s">
        <v>122</v>
      </c>
      <c r="AB420" s="76" t="s">
        <v>539</v>
      </c>
      <c r="AC420" s="76" t="s">
        <v>540</v>
      </c>
      <c r="AD420" s="76" t="s">
        <v>174</v>
      </c>
      <c r="AE420" s="76" t="s">
        <v>546</v>
      </c>
      <c r="AF420" s="76" t="s">
        <v>96</v>
      </c>
      <c r="AG420" s="82"/>
      <c r="AH420" s="60"/>
      <c r="AI420" s="75" t="s">
        <v>586</v>
      </c>
      <c r="AJ420" s="6" t="s">
        <v>103</v>
      </c>
      <c r="AK420" s="81">
        <v>0</v>
      </c>
      <c r="AL420" s="205" t="s">
        <v>103</v>
      </c>
      <c r="AM420" s="169"/>
      <c r="AN420" s="6"/>
      <c r="AO420" s="120"/>
    </row>
    <row r="421" spans="1:41">
      <c r="A421" s="75" t="s">
        <v>586</v>
      </c>
      <c r="B421" s="6" t="s">
        <v>93</v>
      </c>
      <c r="C421" s="76">
        <v>420</v>
      </c>
      <c r="D421" s="6" t="s">
        <v>110</v>
      </c>
      <c r="E421" s="6" t="s">
        <v>2135</v>
      </c>
      <c r="F421" s="6" t="str">
        <f t="shared" si="22"/>
        <v>FreightRM-M-226-SI25-M19-L</v>
      </c>
      <c r="G421" s="97" t="s">
        <v>948</v>
      </c>
      <c r="H421" s="95">
        <v>4610</v>
      </c>
      <c r="I421" s="6" t="s">
        <v>584</v>
      </c>
      <c r="J421" s="92">
        <v>46029</v>
      </c>
      <c r="K421" s="95"/>
      <c r="L421" s="80" t="s">
        <v>116</v>
      </c>
      <c r="M421" s="80" t="s">
        <v>173</v>
      </c>
      <c r="N421" s="80" t="s">
        <v>291</v>
      </c>
      <c r="O421" s="71">
        <v>0</v>
      </c>
      <c r="P421" s="71">
        <v>0</v>
      </c>
      <c r="Q421" s="79">
        <v>27750</v>
      </c>
      <c r="R421" s="79">
        <v>4440</v>
      </c>
      <c r="S421" s="71">
        <v>1110</v>
      </c>
      <c r="T421" s="79">
        <v>31080</v>
      </c>
      <c r="U421" s="87" t="s">
        <v>24</v>
      </c>
      <c r="V421" s="84">
        <f t="shared" si="24"/>
        <v>1766.0094323541109</v>
      </c>
      <c r="W421" s="92" t="s">
        <v>119</v>
      </c>
      <c r="X421" s="80" t="s">
        <v>120</v>
      </c>
      <c r="Y421" s="80" t="s">
        <v>282</v>
      </c>
      <c r="Z421" s="80" t="s">
        <v>121</v>
      </c>
      <c r="AA421" s="80" t="s">
        <v>122</v>
      </c>
      <c r="AB421" s="76" t="s">
        <v>539</v>
      </c>
      <c r="AC421" s="76" t="s">
        <v>540</v>
      </c>
      <c r="AD421" s="76" t="s">
        <v>174</v>
      </c>
      <c r="AE421" s="76" t="s">
        <v>546</v>
      </c>
      <c r="AF421" s="76" t="s">
        <v>96</v>
      </c>
      <c r="AG421" s="82"/>
      <c r="AH421" s="60"/>
      <c r="AI421" s="75" t="s">
        <v>586</v>
      </c>
      <c r="AJ421" s="6" t="s">
        <v>103</v>
      </c>
      <c r="AK421" s="81">
        <v>0</v>
      </c>
      <c r="AL421" s="205" t="s">
        <v>103</v>
      </c>
      <c r="AM421" s="169"/>
      <c r="AN421" s="6"/>
      <c r="AO421" s="120"/>
    </row>
    <row r="422" spans="1:41">
      <c r="A422" s="75" t="s">
        <v>586</v>
      </c>
      <c r="B422" s="6" t="s">
        <v>93</v>
      </c>
      <c r="C422" s="76">
        <v>421</v>
      </c>
      <c r="D422" s="6" t="s">
        <v>110</v>
      </c>
      <c r="E422" s="6" t="s">
        <v>2135</v>
      </c>
      <c r="F422" s="6" t="str">
        <f t="shared" si="22"/>
        <v>FreightRM-R-002-SI25-M19</v>
      </c>
      <c r="G422" s="97" t="s">
        <v>1053</v>
      </c>
      <c r="H422" s="95">
        <v>4625</v>
      </c>
      <c r="I422" s="6" t="s">
        <v>584</v>
      </c>
      <c r="J422" s="92">
        <v>46032</v>
      </c>
      <c r="K422" s="97"/>
      <c r="L422" s="80" t="s">
        <v>116</v>
      </c>
      <c r="M422" s="80" t="s">
        <v>173</v>
      </c>
      <c r="N422" s="80" t="s">
        <v>1547</v>
      </c>
      <c r="O422" s="71">
        <v>0</v>
      </c>
      <c r="P422" s="71">
        <v>0</v>
      </c>
      <c r="Q422" s="79">
        <v>54000</v>
      </c>
      <c r="R422" s="79">
        <v>8640</v>
      </c>
      <c r="S422" s="71">
        <v>2160</v>
      </c>
      <c r="T422" s="79">
        <v>60480</v>
      </c>
      <c r="U422" s="87" t="s">
        <v>24</v>
      </c>
      <c r="V422" s="84">
        <f t="shared" si="24"/>
        <v>3436.5588953917836</v>
      </c>
      <c r="W422" s="92" t="s">
        <v>119</v>
      </c>
      <c r="X422" s="80" t="s">
        <v>120</v>
      </c>
      <c r="Y422" s="80" t="s">
        <v>282</v>
      </c>
      <c r="Z422" s="80" t="s">
        <v>121</v>
      </c>
      <c r="AA422" s="80" t="s">
        <v>122</v>
      </c>
      <c r="AB422" s="76" t="s">
        <v>539</v>
      </c>
      <c r="AC422" s="76" t="s">
        <v>540</v>
      </c>
      <c r="AD422" s="76" t="s">
        <v>174</v>
      </c>
      <c r="AE422" s="76" t="s">
        <v>546</v>
      </c>
      <c r="AF422" s="76" t="s">
        <v>96</v>
      </c>
      <c r="AG422" s="82"/>
      <c r="AH422" s="60"/>
      <c r="AI422" s="75" t="s">
        <v>586</v>
      </c>
      <c r="AJ422" s="6" t="s">
        <v>103</v>
      </c>
      <c r="AK422" s="81">
        <v>0</v>
      </c>
      <c r="AL422" s="205" t="s">
        <v>103</v>
      </c>
      <c r="AM422" s="169"/>
      <c r="AN422" s="6"/>
      <c r="AO422" s="120"/>
    </row>
    <row r="423" spans="1:41">
      <c r="A423" s="75" t="s">
        <v>586</v>
      </c>
      <c r="B423" s="6" t="s">
        <v>93</v>
      </c>
      <c r="C423" s="76">
        <v>422</v>
      </c>
      <c r="D423" s="6" t="s">
        <v>110</v>
      </c>
      <c r="E423" s="6" t="s">
        <v>2135</v>
      </c>
      <c r="F423" s="6" t="str">
        <f t="shared" si="22"/>
        <v>FreightRM-R-003-SI25-M19</v>
      </c>
      <c r="G423" s="97" t="s">
        <v>1054</v>
      </c>
      <c r="H423" s="95">
        <v>4625</v>
      </c>
      <c r="I423" s="6" t="s">
        <v>584</v>
      </c>
      <c r="J423" s="92">
        <v>46032</v>
      </c>
      <c r="K423" s="95"/>
      <c r="L423" s="80" t="s">
        <v>116</v>
      </c>
      <c r="M423" s="80" t="s">
        <v>173</v>
      </c>
      <c r="N423" s="80" t="s">
        <v>1548</v>
      </c>
      <c r="O423" s="71">
        <v>0</v>
      </c>
      <c r="P423" s="71">
        <v>0</v>
      </c>
      <c r="Q423" s="71">
        <v>0</v>
      </c>
      <c r="R423" s="71">
        <v>0</v>
      </c>
      <c r="S423" s="71">
        <v>0</v>
      </c>
      <c r="T423" s="71">
        <v>0</v>
      </c>
      <c r="U423" s="87" t="s">
        <v>24</v>
      </c>
      <c r="V423" s="84">
        <f t="shared" si="24"/>
        <v>0</v>
      </c>
      <c r="W423" s="92" t="s">
        <v>119</v>
      </c>
      <c r="X423" s="80" t="s">
        <v>120</v>
      </c>
      <c r="Y423" s="80" t="s">
        <v>282</v>
      </c>
      <c r="Z423" s="80" t="s">
        <v>121</v>
      </c>
      <c r="AA423" s="80" t="s">
        <v>122</v>
      </c>
      <c r="AB423" s="76" t="s">
        <v>539</v>
      </c>
      <c r="AC423" s="76" t="s">
        <v>540</v>
      </c>
      <c r="AD423" s="76" t="s">
        <v>174</v>
      </c>
      <c r="AE423" s="76" t="s">
        <v>546</v>
      </c>
      <c r="AF423" s="76" t="s">
        <v>96</v>
      </c>
      <c r="AG423" s="82"/>
      <c r="AH423" s="60"/>
      <c r="AI423" s="75" t="s">
        <v>586</v>
      </c>
      <c r="AJ423" s="6" t="s">
        <v>103</v>
      </c>
      <c r="AK423" s="81">
        <v>0</v>
      </c>
      <c r="AL423" s="205" t="s">
        <v>103</v>
      </c>
      <c r="AM423" s="169"/>
      <c r="AN423" s="6"/>
      <c r="AO423" s="120"/>
    </row>
    <row r="424" spans="1:41">
      <c r="A424" s="75" t="s">
        <v>586</v>
      </c>
      <c r="B424" s="6" t="s">
        <v>93</v>
      </c>
      <c r="C424" s="76">
        <v>423</v>
      </c>
      <c r="D424" s="6" t="s">
        <v>110</v>
      </c>
      <c r="E424" s="6" t="s">
        <v>2135</v>
      </c>
      <c r="F424" s="6" t="str">
        <f t="shared" si="22"/>
        <v>FreightRM-M-494-SI25-M19</v>
      </c>
      <c r="G424" s="97" t="s">
        <v>1055</v>
      </c>
      <c r="H424" s="95">
        <v>4608</v>
      </c>
      <c r="I424" s="6" t="s">
        <v>584</v>
      </c>
      <c r="J424" s="92">
        <v>46029</v>
      </c>
      <c r="K424" s="97"/>
      <c r="L424" s="80" t="s">
        <v>116</v>
      </c>
      <c r="M424" s="80" t="s">
        <v>173</v>
      </c>
      <c r="N424" s="80" t="s">
        <v>1549</v>
      </c>
      <c r="O424" s="71">
        <v>0</v>
      </c>
      <c r="P424" s="71">
        <v>0</v>
      </c>
      <c r="Q424" s="79">
        <v>54000</v>
      </c>
      <c r="R424" s="79">
        <v>8640</v>
      </c>
      <c r="S424" s="71">
        <v>2160</v>
      </c>
      <c r="T424" s="79">
        <v>60480</v>
      </c>
      <c r="U424" s="87" t="s">
        <v>24</v>
      </c>
      <c r="V424" s="84">
        <f t="shared" si="24"/>
        <v>3436.5588953917836</v>
      </c>
      <c r="W424" s="92" t="s">
        <v>119</v>
      </c>
      <c r="X424" s="80" t="s">
        <v>120</v>
      </c>
      <c r="Y424" s="80" t="s">
        <v>282</v>
      </c>
      <c r="Z424" s="80" t="s">
        <v>121</v>
      </c>
      <c r="AA424" s="80" t="s">
        <v>122</v>
      </c>
      <c r="AB424" s="76" t="s">
        <v>539</v>
      </c>
      <c r="AC424" s="76" t="s">
        <v>540</v>
      </c>
      <c r="AD424" s="76" t="s">
        <v>174</v>
      </c>
      <c r="AE424" s="76" t="s">
        <v>546</v>
      </c>
      <c r="AF424" s="76" t="s">
        <v>96</v>
      </c>
      <c r="AG424" s="82"/>
      <c r="AH424" s="60"/>
      <c r="AI424" s="75" t="s">
        <v>586</v>
      </c>
      <c r="AJ424" s="6" t="s">
        <v>103</v>
      </c>
      <c r="AK424" s="81">
        <v>0</v>
      </c>
      <c r="AL424" s="205" t="s">
        <v>103</v>
      </c>
      <c r="AM424" s="169"/>
      <c r="AN424" s="6"/>
      <c r="AO424" s="120"/>
    </row>
    <row r="425" spans="1:41">
      <c r="A425" s="75" t="s">
        <v>586</v>
      </c>
      <c r="B425" s="6" t="s">
        <v>93</v>
      </c>
      <c r="C425" s="76">
        <v>424</v>
      </c>
      <c r="D425" s="6" t="s">
        <v>110</v>
      </c>
      <c r="E425" s="6" t="s">
        <v>2135</v>
      </c>
      <c r="F425" s="6" t="str">
        <f t="shared" si="22"/>
        <v>FreightRM-M-494-SI25-M19</v>
      </c>
      <c r="G425" s="97" t="s">
        <v>1055</v>
      </c>
      <c r="H425" s="95">
        <v>4608</v>
      </c>
      <c r="I425" s="6" t="s">
        <v>584</v>
      </c>
      <c r="J425" s="92">
        <v>46029</v>
      </c>
      <c r="K425" s="95"/>
      <c r="L425" s="80" t="s">
        <v>116</v>
      </c>
      <c r="M425" s="80" t="s">
        <v>173</v>
      </c>
      <c r="N425" s="80" t="s">
        <v>1550</v>
      </c>
      <c r="O425" s="71">
        <v>0</v>
      </c>
      <c r="P425" s="71">
        <v>0</v>
      </c>
      <c r="Q425" s="71">
        <v>0</v>
      </c>
      <c r="R425" s="71">
        <v>0</v>
      </c>
      <c r="S425" s="71">
        <v>0</v>
      </c>
      <c r="T425" s="71">
        <v>0</v>
      </c>
      <c r="U425" s="87" t="s">
        <v>24</v>
      </c>
      <c r="V425" s="84">
        <f t="shared" si="24"/>
        <v>0</v>
      </c>
      <c r="W425" s="92" t="s">
        <v>119</v>
      </c>
      <c r="X425" s="80" t="s">
        <v>120</v>
      </c>
      <c r="Y425" s="80" t="s">
        <v>282</v>
      </c>
      <c r="Z425" s="80" t="s">
        <v>121</v>
      </c>
      <c r="AA425" s="80" t="s">
        <v>122</v>
      </c>
      <c r="AB425" s="76" t="s">
        <v>539</v>
      </c>
      <c r="AC425" s="76" t="s">
        <v>540</v>
      </c>
      <c r="AD425" s="76" t="s">
        <v>174</v>
      </c>
      <c r="AE425" s="76" t="s">
        <v>546</v>
      </c>
      <c r="AF425" s="76" t="s">
        <v>96</v>
      </c>
      <c r="AG425" s="82"/>
      <c r="AH425" s="60"/>
      <c r="AI425" s="75" t="s">
        <v>586</v>
      </c>
      <c r="AJ425" s="6" t="s">
        <v>103</v>
      </c>
      <c r="AK425" s="81">
        <v>0</v>
      </c>
      <c r="AL425" s="205" t="s">
        <v>103</v>
      </c>
      <c r="AM425" s="169"/>
      <c r="AN425" s="6"/>
      <c r="AO425" s="120"/>
    </row>
    <row r="426" spans="1:41">
      <c r="A426" s="75" t="s">
        <v>586</v>
      </c>
      <c r="B426" s="6" t="s">
        <v>93</v>
      </c>
      <c r="C426" s="76">
        <v>425</v>
      </c>
      <c r="D426" s="6" t="s">
        <v>110</v>
      </c>
      <c r="E426" s="6" t="s">
        <v>2135</v>
      </c>
      <c r="F426" s="6" t="str">
        <f t="shared" si="22"/>
        <v>FreightRM-M-212-SI25-M19-L</v>
      </c>
      <c r="G426" s="97" t="s">
        <v>1056</v>
      </c>
      <c r="H426" s="95">
        <v>4609</v>
      </c>
      <c r="I426" s="6" t="s">
        <v>584</v>
      </c>
      <c r="J426" s="92">
        <v>46029</v>
      </c>
      <c r="K426" s="97"/>
      <c r="L426" s="80" t="s">
        <v>116</v>
      </c>
      <c r="M426" s="80" t="s">
        <v>173</v>
      </c>
      <c r="N426" s="80" t="s">
        <v>291</v>
      </c>
      <c r="O426" s="71">
        <v>0</v>
      </c>
      <c r="P426" s="71">
        <v>0</v>
      </c>
      <c r="Q426" s="79">
        <v>36500</v>
      </c>
      <c r="R426" s="79">
        <v>5840</v>
      </c>
      <c r="S426" s="71">
        <v>1460</v>
      </c>
      <c r="T426" s="79">
        <v>40880</v>
      </c>
      <c r="U426" s="87" t="s">
        <v>24</v>
      </c>
      <c r="V426" s="84">
        <f t="shared" si="24"/>
        <v>2322.8592533666683</v>
      </c>
      <c r="W426" s="92" t="s">
        <v>119</v>
      </c>
      <c r="X426" s="80" t="s">
        <v>120</v>
      </c>
      <c r="Y426" s="80" t="s">
        <v>282</v>
      </c>
      <c r="Z426" s="80" t="s">
        <v>121</v>
      </c>
      <c r="AA426" s="80" t="s">
        <v>122</v>
      </c>
      <c r="AB426" s="76" t="s">
        <v>539</v>
      </c>
      <c r="AC426" s="76" t="s">
        <v>540</v>
      </c>
      <c r="AD426" s="76" t="s">
        <v>174</v>
      </c>
      <c r="AE426" s="76" t="s">
        <v>546</v>
      </c>
      <c r="AF426" s="76" t="s">
        <v>96</v>
      </c>
      <c r="AG426" s="82"/>
      <c r="AH426" s="60"/>
      <c r="AI426" s="75" t="s">
        <v>586</v>
      </c>
      <c r="AJ426" s="6" t="s">
        <v>103</v>
      </c>
      <c r="AK426" s="81">
        <v>0</v>
      </c>
      <c r="AL426" s="205" t="s">
        <v>103</v>
      </c>
      <c r="AM426" s="169"/>
      <c r="AN426" s="6"/>
      <c r="AO426" s="120"/>
    </row>
    <row r="427" spans="1:41">
      <c r="A427" s="75" t="s">
        <v>586</v>
      </c>
      <c r="B427" s="6" t="s">
        <v>93</v>
      </c>
      <c r="C427" s="76">
        <v>426</v>
      </c>
      <c r="D427" s="6" t="s">
        <v>110</v>
      </c>
      <c r="E427" s="6" t="s">
        <v>2135</v>
      </c>
      <c r="F427" s="6" t="str">
        <f t="shared" si="22"/>
        <v>FreightRM-M-209-SI25-M19-L</v>
      </c>
      <c r="G427" s="97" t="s">
        <v>1057</v>
      </c>
      <c r="H427" s="95">
        <v>4609</v>
      </c>
      <c r="I427" s="6" t="s">
        <v>584</v>
      </c>
      <c r="J427" s="92">
        <v>46029</v>
      </c>
      <c r="K427" s="95"/>
      <c r="L427" s="80" t="s">
        <v>116</v>
      </c>
      <c r="M427" s="80" t="s">
        <v>173</v>
      </c>
      <c r="N427" s="80" t="s">
        <v>116</v>
      </c>
      <c r="O427" s="71">
        <v>0</v>
      </c>
      <c r="P427" s="71">
        <v>0</v>
      </c>
      <c r="Q427" s="71">
        <v>0</v>
      </c>
      <c r="R427" s="71">
        <v>0</v>
      </c>
      <c r="S427" s="71">
        <v>0</v>
      </c>
      <c r="T427" s="71">
        <v>0</v>
      </c>
      <c r="U427" s="87" t="s">
        <v>24</v>
      </c>
      <c r="V427" s="84">
        <f t="shared" si="24"/>
        <v>0</v>
      </c>
      <c r="W427" s="92" t="s">
        <v>119</v>
      </c>
      <c r="X427" s="80" t="s">
        <v>120</v>
      </c>
      <c r="Y427" s="80" t="s">
        <v>282</v>
      </c>
      <c r="Z427" s="80" t="s">
        <v>121</v>
      </c>
      <c r="AA427" s="80" t="s">
        <v>122</v>
      </c>
      <c r="AB427" s="76" t="s">
        <v>539</v>
      </c>
      <c r="AC427" s="76" t="s">
        <v>540</v>
      </c>
      <c r="AD427" s="76" t="s">
        <v>174</v>
      </c>
      <c r="AE427" s="76" t="s">
        <v>546</v>
      </c>
      <c r="AF427" s="76" t="s">
        <v>96</v>
      </c>
      <c r="AG427" s="82"/>
      <c r="AH427" s="60"/>
      <c r="AI427" s="75" t="s">
        <v>586</v>
      </c>
      <c r="AJ427" s="6" t="s">
        <v>103</v>
      </c>
      <c r="AK427" s="81">
        <v>0</v>
      </c>
      <c r="AL427" s="205" t="s">
        <v>103</v>
      </c>
      <c r="AM427" s="169"/>
      <c r="AN427" s="6"/>
      <c r="AO427" s="120"/>
    </row>
    <row r="428" spans="1:41">
      <c r="A428" s="75" t="s">
        <v>586</v>
      </c>
      <c r="B428" s="6" t="s">
        <v>93</v>
      </c>
      <c r="C428" s="76">
        <v>427</v>
      </c>
      <c r="D428" s="6" t="s">
        <v>110</v>
      </c>
      <c r="E428" s="6" t="s">
        <v>2135</v>
      </c>
      <c r="F428" s="6" t="str">
        <f t="shared" si="22"/>
        <v>FreightRM-M-213-SI25-M19-L</v>
      </c>
      <c r="G428" s="97" t="s">
        <v>141</v>
      </c>
      <c r="H428" s="95">
        <v>4609</v>
      </c>
      <c r="I428" s="6" t="s">
        <v>584</v>
      </c>
      <c r="J428" s="92">
        <v>46029</v>
      </c>
      <c r="K428" s="95"/>
      <c r="L428" s="80" t="s">
        <v>116</v>
      </c>
      <c r="M428" s="80" t="s">
        <v>173</v>
      </c>
      <c r="N428" s="80" t="s">
        <v>116</v>
      </c>
      <c r="O428" s="71">
        <v>0</v>
      </c>
      <c r="P428" s="71">
        <v>0</v>
      </c>
      <c r="Q428" s="71">
        <v>0</v>
      </c>
      <c r="R428" s="71">
        <v>0</v>
      </c>
      <c r="S428" s="71">
        <v>0</v>
      </c>
      <c r="T428" s="71">
        <v>0</v>
      </c>
      <c r="U428" s="87" t="s">
        <v>24</v>
      </c>
      <c r="V428" s="84">
        <f t="shared" si="24"/>
        <v>0</v>
      </c>
      <c r="W428" s="92" t="s">
        <v>119</v>
      </c>
      <c r="X428" s="80" t="s">
        <v>120</v>
      </c>
      <c r="Y428" s="80" t="s">
        <v>282</v>
      </c>
      <c r="Z428" s="80" t="s">
        <v>121</v>
      </c>
      <c r="AA428" s="80" t="s">
        <v>122</v>
      </c>
      <c r="AB428" s="76" t="s">
        <v>539</v>
      </c>
      <c r="AC428" s="76" t="s">
        <v>540</v>
      </c>
      <c r="AD428" s="76" t="s">
        <v>174</v>
      </c>
      <c r="AE428" s="76" t="s">
        <v>546</v>
      </c>
      <c r="AF428" s="76" t="s">
        <v>96</v>
      </c>
      <c r="AG428" s="82"/>
      <c r="AH428" s="60"/>
      <c r="AI428" s="75" t="s">
        <v>586</v>
      </c>
      <c r="AJ428" s="6" t="s">
        <v>103</v>
      </c>
      <c r="AK428" s="81">
        <v>0</v>
      </c>
      <c r="AL428" s="205" t="s">
        <v>103</v>
      </c>
      <c r="AM428" s="169"/>
      <c r="AN428" s="6"/>
      <c r="AO428" s="120"/>
    </row>
    <row r="429" spans="1:41">
      <c r="A429" s="75" t="s">
        <v>586</v>
      </c>
      <c r="B429" s="6" t="s">
        <v>93</v>
      </c>
      <c r="C429" s="76">
        <v>428</v>
      </c>
      <c r="D429" s="6" t="s">
        <v>110</v>
      </c>
      <c r="E429" s="6" t="s">
        <v>2135</v>
      </c>
      <c r="F429" s="6" t="str">
        <f t="shared" si="22"/>
        <v>FreightRM-M-206-SI25-M19-L</v>
      </c>
      <c r="G429" s="97" t="s">
        <v>139</v>
      </c>
      <c r="H429" s="95">
        <v>4609</v>
      </c>
      <c r="I429" s="6" t="s">
        <v>584</v>
      </c>
      <c r="J429" s="92">
        <v>46029</v>
      </c>
      <c r="K429" s="97"/>
      <c r="L429" s="80" t="s">
        <v>116</v>
      </c>
      <c r="M429" s="80" t="s">
        <v>173</v>
      </c>
      <c r="N429" s="80" t="s">
        <v>116</v>
      </c>
      <c r="O429" s="71">
        <v>0</v>
      </c>
      <c r="P429" s="71">
        <v>0</v>
      </c>
      <c r="Q429" s="71">
        <v>0</v>
      </c>
      <c r="R429" s="71">
        <v>0</v>
      </c>
      <c r="S429" s="71">
        <v>0</v>
      </c>
      <c r="T429" s="71">
        <v>0</v>
      </c>
      <c r="U429" s="87" t="s">
        <v>24</v>
      </c>
      <c r="V429" s="84">
        <f t="shared" si="24"/>
        <v>0</v>
      </c>
      <c r="W429" s="92" t="s">
        <v>119</v>
      </c>
      <c r="X429" s="80" t="s">
        <v>120</v>
      </c>
      <c r="Y429" s="80" t="s">
        <v>282</v>
      </c>
      <c r="Z429" s="80" t="s">
        <v>121</v>
      </c>
      <c r="AA429" s="80" t="s">
        <v>122</v>
      </c>
      <c r="AB429" s="76" t="s">
        <v>539</v>
      </c>
      <c r="AC429" s="76" t="s">
        <v>540</v>
      </c>
      <c r="AD429" s="76" t="s">
        <v>174</v>
      </c>
      <c r="AE429" s="76" t="s">
        <v>546</v>
      </c>
      <c r="AF429" s="76" t="s">
        <v>96</v>
      </c>
      <c r="AG429" s="82"/>
      <c r="AH429" s="60"/>
      <c r="AI429" s="75" t="s">
        <v>586</v>
      </c>
      <c r="AJ429" s="6" t="s">
        <v>103</v>
      </c>
      <c r="AK429" s="81">
        <v>0</v>
      </c>
      <c r="AL429" s="205" t="s">
        <v>103</v>
      </c>
      <c r="AM429" s="169"/>
      <c r="AN429" s="6"/>
      <c r="AO429" s="120"/>
    </row>
    <row r="430" spans="1:41">
      <c r="A430" s="75" t="s">
        <v>586</v>
      </c>
      <c r="B430" s="6" t="s">
        <v>93</v>
      </c>
      <c r="C430" s="76">
        <v>429</v>
      </c>
      <c r="D430" s="6" t="s">
        <v>110</v>
      </c>
      <c r="E430" s="6" t="s">
        <v>2135</v>
      </c>
      <c r="F430" s="6" t="str">
        <f t="shared" si="22"/>
        <v xml:space="preserve">FreightFG-A-0080-SE25-M19.D </v>
      </c>
      <c r="G430" s="97" t="s">
        <v>1058</v>
      </c>
      <c r="H430" s="95">
        <v>4612</v>
      </c>
      <c r="I430" s="6" t="s">
        <v>584</v>
      </c>
      <c r="J430" s="92">
        <v>46029</v>
      </c>
      <c r="K430" s="95"/>
      <c r="L430" s="80" t="s">
        <v>116</v>
      </c>
      <c r="M430" s="80" t="s">
        <v>195</v>
      </c>
      <c r="N430" s="80" t="s">
        <v>1551</v>
      </c>
      <c r="O430" s="71">
        <v>0</v>
      </c>
      <c r="P430" s="71">
        <v>0</v>
      </c>
      <c r="Q430" s="79">
        <v>58000</v>
      </c>
      <c r="R430" s="79">
        <v>9280</v>
      </c>
      <c r="S430" s="71">
        <v>2320</v>
      </c>
      <c r="T430" s="79">
        <v>64960</v>
      </c>
      <c r="U430" s="87" t="s">
        <v>24</v>
      </c>
      <c r="V430" s="84">
        <f t="shared" si="24"/>
        <v>3691.1188135689526</v>
      </c>
      <c r="W430" s="92" t="s">
        <v>119</v>
      </c>
      <c r="X430" s="80" t="s">
        <v>120</v>
      </c>
      <c r="Y430" s="80" t="s">
        <v>282</v>
      </c>
      <c r="Z430" s="80" t="s">
        <v>121</v>
      </c>
      <c r="AA430" s="80" t="s">
        <v>122</v>
      </c>
      <c r="AB430" s="76" t="s">
        <v>539</v>
      </c>
      <c r="AC430" s="76" t="s">
        <v>541</v>
      </c>
      <c r="AD430" s="76" t="s">
        <v>543</v>
      </c>
      <c r="AE430" s="76" t="s">
        <v>549</v>
      </c>
      <c r="AF430" s="76" t="s">
        <v>96</v>
      </c>
      <c r="AG430" s="82"/>
      <c r="AH430" s="60"/>
      <c r="AI430" s="75" t="s">
        <v>586</v>
      </c>
      <c r="AJ430" s="6" t="s">
        <v>103</v>
      </c>
      <c r="AK430" s="81">
        <v>0</v>
      </c>
      <c r="AL430" s="205" t="s">
        <v>103</v>
      </c>
      <c r="AM430" s="169"/>
      <c r="AN430" s="6"/>
      <c r="AO430" s="120"/>
    </row>
    <row r="431" spans="1:41">
      <c r="A431" s="75" t="s">
        <v>586</v>
      </c>
      <c r="B431" s="6" t="s">
        <v>93</v>
      </c>
      <c r="C431" s="76">
        <v>430</v>
      </c>
      <c r="D431" s="6" t="s">
        <v>110</v>
      </c>
      <c r="E431" s="6" t="s">
        <v>2135</v>
      </c>
      <c r="F431" s="6" t="str">
        <f t="shared" si="22"/>
        <v>FreightFG-A-0081-SE25-M19.D</v>
      </c>
      <c r="G431" s="97" t="s">
        <v>1059</v>
      </c>
      <c r="H431" s="95">
        <v>4612</v>
      </c>
      <c r="I431" s="6" t="s">
        <v>584</v>
      </c>
      <c r="J431" s="92">
        <v>46029</v>
      </c>
      <c r="K431" s="97"/>
      <c r="L431" s="80" t="s">
        <v>116</v>
      </c>
      <c r="M431" s="80" t="s">
        <v>195</v>
      </c>
      <c r="N431" s="80" t="s">
        <v>1552</v>
      </c>
      <c r="O431" s="71">
        <v>0</v>
      </c>
      <c r="P431" s="71">
        <v>0</v>
      </c>
      <c r="Q431" s="71">
        <v>0</v>
      </c>
      <c r="R431" s="71">
        <v>0</v>
      </c>
      <c r="S431" s="71">
        <v>0</v>
      </c>
      <c r="T431" s="71">
        <v>0</v>
      </c>
      <c r="U431" s="87" t="s">
        <v>24</v>
      </c>
      <c r="V431" s="84">
        <f t="shared" si="24"/>
        <v>0</v>
      </c>
      <c r="W431" s="92" t="s">
        <v>119</v>
      </c>
      <c r="X431" s="80" t="s">
        <v>120</v>
      </c>
      <c r="Y431" s="80" t="s">
        <v>282</v>
      </c>
      <c r="Z431" s="80" t="s">
        <v>121</v>
      </c>
      <c r="AA431" s="80" t="s">
        <v>122</v>
      </c>
      <c r="AB431" s="76" t="s">
        <v>539</v>
      </c>
      <c r="AC431" s="76" t="s">
        <v>541</v>
      </c>
      <c r="AD431" s="76" t="s">
        <v>543</v>
      </c>
      <c r="AE431" s="76" t="s">
        <v>549</v>
      </c>
      <c r="AF431" s="76" t="s">
        <v>96</v>
      </c>
      <c r="AG431" s="82"/>
      <c r="AH431" s="60"/>
      <c r="AI431" s="75" t="s">
        <v>586</v>
      </c>
      <c r="AJ431" s="6" t="s">
        <v>103</v>
      </c>
      <c r="AK431" s="81">
        <v>0</v>
      </c>
      <c r="AL431" s="205" t="s">
        <v>103</v>
      </c>
      <c r="AM431" s="169"/>
      <c r="AN431" s="6"/>
      <c r="AO431" s="120"/>
    </row>
    <row r="432" spans="1:41">
      <c r="A432" s="75" t="s">
        <v>586</v>
      </c>
      <c r="B432" s="6" t="s">
        <v>93</v>
      </c>
      <c r="C432" s="76">
        <v>431</v>
      </c>
      <c r="D432" s="6" t="s">
        <v>110</v>
      </c>
      <c r="E432" s="6" t="s">
        <v>2135</v>
      </c>
      <c r="F432" s="6" t="str">
        <f t="shared" si="22"/>
        <v>FreightFG-A-0082-SE25-M19.D</v>
      </c>
      <c r="G432" s="97" t="s">
        <v>1060</v>
      </c>
      <c r="H432" s="95">
        <v>4613</v>
      </c>
      <c r="I432" s="6" t="s">
        <v>584</v>
      </c>
      <c r="J432" s="92">
        <v>46029</v>
      </c>
      <c r="K432" s="95"/>
      <c r="L432" s="80" t="s">
        <v>116</v>
      </c>
      <c r="M432" s="80" t="s">
        <v>195</v>
      </c>
      <c r="N432" s="80" t="s">
        <v>1553</v>
      </c>
      <c r="O432" s="71">
        <v>0</v>
      </c>
      <c r="P432" s="71">
        <v>0</v>
      </c>
      <c r="Q432" s="79">
        <v>35000</v>
      </c>
      <c r="R432" s="79">
        <v>5600</v>
      </c>
      <c r="S432" s="71">
        <v>1400</v>
      </c>
      <c r="T432" s="79">
        <v>39200</v>
      </c>
      <c r="U432" s="87" t="s">
        <v>24</v>
      </c>
      <c r="V432" s="84">
        <f t="shared" si="24"/>
        <v>2227.3992840502301</v>
      </c>
      <c r="W432" s="92" t="s">
        <v>119</v>
      </c>
      <c r="X432" s="80" t="s">
        <v>120</v>
      </c>
      <c r="Y432" s="80" t="s">
        <v>282</v>
      </c>
      <c r="Z432" s="80" t="s">
        <v>121</v>
      </c>
      <c r="AA432" s="80" t="s">
        <v>122</v>
      </c>
      <c r="AB432" s="76" t="s">
        <v>539</v>
      </c>
      <c r="AC432" s="76" t="s">
        <v>541</v>
      </c>
      <c r="AD432" s="76" t="s">
        <v>543</v>
      </c>
      <c r="AE432" s="76" t="s">
        <v>549</v>
      </c>
      <c r="AF432" s="76" t="s">
        <v>96</v>
      </c>
      <c r="AG432" s="82"/>
      <c r="AH432" s="60"/>
      <c r="AI432" s="75" t="s">
        <v>586</v>
      </c>
      <c r="AJ432" s="6" t="s">
        <v>103</v>
      </c>
      <c r="AK432" s="81">
        <v>0</v>
      </c>
      <c r="AL432" s="205" t="s">
        <v>103</v>
      </c>
      <c r="AM432" s="169"/>
      <c r="AN432" s="6"/>
      <c r="AO432" s="120"/>
    </row>
    <row r="433" spans="1:41">
      <c r="A433" s="75" t="s">
        <v>586</v>
      </c>
      <c r="B433" s="6" t="s">
        <v>93</v>
      </c>
      <c r="C433" s="76">
        <v>432</v>
      </c>
      <c r="D433" s="6" t="s">
        <v>110</v>
      </c>
      <c r="E433" s="6" t="s">
        <v>2135</v>
      </c>
      <c r="F433" s="6" t="str">
        <f t="shared" si="22"/>
        <v>FreightRM-M-553-SI25-M19</v>
      </c>
      <c r="G433" s="97" t="s">
        <v>1061</v>
      </c>
      <c r="H433" s="95">
        <v>4614</v>
      </c>
      <c r="I433" s="6" t="s">
        <v>584</v>
      </c>
      <c r="J433" s="92">
        <v>46029</v>
      </c>
      <c r="K433" s="97"/>
      <c r="L433" s="80" t="s">
        <v>1251</v>
      </c>
      <c r="M433" s="80" t="s">
        <v>173</v>
      </c>
      <c r="N433" s="80" t="s">
        <v>1554</v>
      </c>
      <c r="O433" s="71">
        <v>0</v>
      </c>
      <c r="P433" s="71">
        <v>0</v>
      </c>
      <c r="Q433" s="79">
        <v>36500</v>
      </c>
      <c r="R433" s="79">
        <v>5840</v>
      </c>
      <c r="S433" s="71">
        <v>1460</v>
      </c>
      <c r="T433" s="79">
        <v>40880</v>
      </c>
      <c r="U433" s="87" t="s">
        <v>24</v>
      </c>
      <c r="V433" s="84">
        <f t="shared" si="24"/>
        <v>2322.8592533666683</v>
      </c>
      <c r="W433" s="94" t="s">
        <v>1555</v>
      </c>
      <c r="X433" s="80" t="s">
        <v>1556</v>
      </c>
      <c r="Y433" s="80" t="s">
        <v>282</v>
      </c>
      <c r="Z433" s="80" t="s">
        <v>121</v>
      </c>
      <c r="AA433" s="80" t="s">
        <v>122</v>
      </c>
      <c r="AB433" s="76" t="s">
        <v>539</v>
      </c>
      <c r="AC433" s="76" t="s">
        <v>540</v>
      </c>
      <c r="AD433" s="76" t="s">
        <v>174</v>
      </c>
      <c r="AE433" s="76" t="s">
        <v>546</v>
      </c>
      <c r="AF433" s="76" t="s">
        <v>96</v>
      </c>
      <c r="AG433" s="82"/>
      <c r="AH433" s="60"/>
      <c r="AI433" s="75" t="s">
        <v>586</v>
      </c>
      <c r="AJ433" s="6" t="s">
        <v>103</v>
      </c>
      <c r="AK433" s="81">
        <v>0</v>
      </c>
      <c r="AL433" s="205" t="s">
        <v>103</v>
      </c>
      <c r="AM433" s="169"/>
      <c r="AN433" s="6"/>
      <c r="AO433" s="120"/>
    </row>
    <row r="434" spans="1:41">
      <c r="A434" s="75" t="s">
        <v>586</v>
      </c>
      <c r="B434" s="6" t="s">
        <v>93</v>
      </c>
      <c r="C434" s="76">
        <v>433</v>
      </c>
      <c r="D434" s="6" t="s">
        <v>110</v>
      </c>
      <c r="E434" s="6" t="s">
        <v>2135</v>
      </c>
      <c r="F434" s="6" t="str">
        <f t="shared" si="22"/>
        <v>FreightRM-M-528-SI25-M19</v>
      </c>
      <c r="G434" s="97" t="s">
        <v>1062</v>
      </c>
      <c r="H434" s="95">
        <v>4615</v>
      </c>
      <c r="I434" s="6" t="s">
        <v>584</v>
      </c>
      <c r="J434" s="92">
        <v>46029</v>
      </c>
      <c r="K434" s="95"/>
      <c r="L434" s="80" t="s">
        <v>116</v>
      </c>
      <c r="M434" s="80" t="s">
        <v>173</v>
      </c>
      <c r="N434" s="80" t="s">
        <v>1557</v>
      </c>
      <c r="O434" s="71">
        <v>0</v>
      </c>
      <c r="P434" s="71">
        <v>0</v>
      </c>
      <c r="Q434" s="79">
        <v>54000</v>
      </c>
      <c r="R434" s="79">
        <v>8640</v>
      </c>
      <c r="S434" s="71">
        <v>2160</v>
      </c>
      <c r="T434" s="79">
        <v>60480</v>
      </c>
      <c r="U434" s="87" t="s">
        <v>24</v>
      </c>
      <c r="V434" s="84">
        <f t="shared" si="24"/>
        <v>3436.5588953917836</v>
      </c>
      <c r="W434" s="92" t="s">
        <v>119</v>
      </c>
      <c r="X434" s="80" t="s">
        <v>120</v>
      </c>
      <c r="Y434" s="80" t="s">
        <v>282</v>
      </c>
      <c r="Z434" s="80" t="s">
        <v>121</v>
      </c>
      <c r="AA434" s="80" t="s">
        <v>122</v>
      </c>
      <c r="AB434" s="76" t="s">
        <v>539</v>
      </c>
      <c r="AC434" s="76" t="s">
        <v>540</v>
      </c>
      <c r="AD434" s="76" t="s">
        <v>174</v>
      </c>
      <c r="AE434" s="76" t="s">
        <v>546</v>
      </c>
      <c r="AF434" s="76" t="s">
        <v>96</v>
      </c>
      <c r="AG434" s="82"/>
      <c r="AH434" s="60"/>
      <c r="AI434" s="75" t="s">
        <v>586</v>
      </c>
      <c r="AJ434" s="6" t="s">
        <v>103</v>
      </c>
      <c r="AK434" s="81">
        <v>0</v>
      </c>
      <c r="AL434" s="205" t="s">
        <v>103</v>
      </c>
      <c r="AM434" s="169"/>
      <c r="AN434" s="6"/>
      <c r="AO434" s="120"/>
    </row>
    <row r="435" spans="1:41">
      <c r="A435" s="75" t="s">
        <v>586</v>
      </c>
      <c r="B435" s="6" t="s">
        <v>93</v>
      </c>
      <c r="C435" s="76">
        <v>434</v>
      </c>
      <c r="D435" s="6" t="s">
        <v>110</v>
      </c>
      <c r="E435" s="6" t="s">
        <v>2135</v>
      </c>
      <c r="F435" s="6" t="str">
        <f t="shared" si="22"/>
        <v>FreightRM-M-507-SI25-M19</v>
      </c>
      <c r="G435" s="97" t="s">
        <v>1063</v>
      </c>
      <c r="H435" s="95">
        <v>4615</v>
      </c>
      <c r="I435" s="6" t="s">
        <v>584</v>
      </c>
      <c r="J435" s="92">
        <v>46029</v>
      </c>
      <c r="K435" s="97"/>
      <c r="L435" s="80" t="s">
        <v>116</v>
      </c>
      <c r="M435" s="80" t="s">
        <v>173</v>
      </c>
      <c r="N435" s="80" t="s">
        <v>1558</v>
      </c>
      <c r="O435" s="71">
        <v>0</v>
      </c>
      <c r="P435" s="71">
        <v>0</v>
      </c>
      <c r="Q435" s="71">
        <v>0</v>
      </c>
      <c r="R435" s="71">
        <v>0</v>
      </c>
      <c r="S435" s="71">
        <v>0</v>
      </c>
      <c r="T435" s="71">
        <v>0</v>
      </c>
      <c r="U435" s="87" t="s">
        <v>24</v>
      </c>
      <c r="V435" s="84">
        <f t="shared" si="24"/>
        <v>0</v>
      </c>
      <c r="W435" s="92" t="s">
        <v>119</v>
      </c>
      <c r="X435" s="80" t="s">
        <v>120</v>
      </c>
      <c r="Y435" s="80" t="s">
        <v>282</v>
      </c>
      <c r="Z435" s="80" t="s">
        <v>121</v>
      </c>
      <c r="AA435" s="80" t="s">
        <v>122</v>
      </c>
      <c r="AB435" s="76" t="s">
        <v>539</v>
      </c>
      <c r="AC435" s="76" t="s">
        <v>540</v>
      </c>
      <c r="AD435" s="76" t="s">
        <v>174</v>
      </c>
      <c r="AE435" s="76" t="s">
        <v>546</v>
      </c>
      <c r="AF435" s="76" t="s">
        <v>96</v>
      </c>
      <c r="AG435" s="82"/>
      <c r="AH435" s="60"/>
      <c r="AI435" s="75" t="s">
        <v>586</v>
      </c>
      <c r="AJ435" s="6" t="s">
        <v>103</v>
      </c>
      <c r="AK435" s="81">
        <v>0</v>
      </c>
      <c r="AL435" s="205" t="s">
        <v>103</v>
      </c>
      <c r="AM435" s="169"/>
      <c r="AN435" s="6"/>
      <c r="AO435" s="120"/>
    </row>
    <row r="436" spans="1:41">
      <c r="A436" s="75" t="s">
        <v>586</v>
      </c>
      <c r="B436" s="6" t="s">
        <v>93</v>
      </c>
      <c r="C436" s="76">
        <v>435</v>
      </c>
      <c r="D436" s="6" t="s">
        <v>110</v>
      </c>
      <c r="E436" s="6" t="s">
        <v>2135</v>
      </c>
      <c r="F436" s="6" t="str">
        <f t="shared" si="22"/>
        <v>FreightRM-M-564-SI25-M19</v>
      </c>
      <c r="G436" s="97" t="s">
        <v>1064</v>
      </c>
      <c r="H436" s="95">
        <v>4616</v>
      </c>
      <c r="I436" s="6" t="s">
        <v>584</v>
      </c>
      <c r="J436" s="92">
        <v>46029</v>
      </c>
      <c r="K436" s="95"/>
      <c r="L436" s="80" t="s">
        <v>1305</v>
      </c>
      <c r="M436" s="80" t="s">
        <v>173</v>
      </c>
      <c r="N436" s="80" t="s">
        <v>1559</v>
      </c>
      <c r="O436" s="71">
        <v>0</v>
      </c>
      <c r="P436" s="71">
        <v>0</v>
      </c>
      <c r="Q436" s="79">
        <v>36500</v>
      </c>
      <c r="R436" s="79">
        <v>5840</v>
      </c>
      <c r="S436" s="71">
        <v>1460</v>
      </c>
      <c r="T436" s="79">
        <v>40880</v>
      </c>
      <c r="U436" s="87" t="s">
        <v>24</v>
      </c>
      <c r="V436" s="84">
        <f t="shared" si="24"/>
        <v>2322.8592533666683</v>
      </c>
      <c r="W436" s="94" t="s">
        <v>1560</v>
      </c>
      <c r="X436" s="80" t="s">
        <v>1561</v>
      </c>
      <c r="Y436" s="80" t="s">
        <v>282</v>
      </c>
      <c r="Z436" s="80" t="s">
        <v>121</v>
      </c>
      <c r="AA436" s="80" t="s">
        <v>122</v>
      </c>
      <c r="AB436" s="76" t="s">
        <v>539</v>
      </c>
      <c r="AC436" s="76" t="s">
        <v>540</v>
      </c>
      <c r="AD436" s="76" t="s">
        <v>174</v>
      </c>
      <c r="AE436" s="76" t="s">
        <v>546</v>
      </c>
      <c r="AF436" s="76" t="s">
        <v>96</v>
      </c>
      <c r="AG436" s="82"/>
      <c r="AH436" s="60"/>
      <c r="AI436" s="75" t="s">
        <v>586</v>
      </c>
      <c r="AJ436" s="6" t="s">
        <v>103</v>
      </c>
      <c r="AK436" s="81">
        <v>0</v>
      </c>
      <c r="AL436" s="205" t="s">
        <v>103</v>
      </c>
      <c r="AM436" s="169"/>
      <c r="AN436" s="6"/>
      <c r="AO436" s="120"/>
    </row>
    <row r="437" spans="1:41">
      <c r="A437" s="75" t="s">
        <v>1562</v>
      </c>
      <c r="B437" s="6" t="s">
        <v>93</v>
      </c>
      <c r="C437" s="76">
        <v>436</v>
      </c>
      <c r="D437" s="80" t="s">
        <v>589</v>
      </c>
      <c r="E437" s="6" t="s">
        <v>2136</v>
      </c>
      <c r="F437" s="6" t="str">
        <f t="shared" si="22"/>
        <v>BrokerFG-V-164-V1E25-M19</v>
      </c>
      <c r="G437" s="95" t="s">
        <v>1566</v>
      </c>
      <c r="H437" s="95" t="s">
        <v>1567</v>
      </c>
      <c r="I437" s="6" t="s">
        <v>584</v>
      </c>
      <c r="J437" s="92">
        <v>46036</v>
      </c>
      <c r="K437" s="95" t="s">
        <v>1822</v>
      </c>
      <c r="L437" s="80" t="s">
        <v>116</v>
      </c>
      <c r="M437" s="80" t="s">
        <v>1100</v>
      </c>
      <c r="N437" s="80" t="s">
        <v>1085</v>
      </c>
      <c r="O437" s="71">
        <v>0</v>
      </c>
      <c r="P437" s="71">
        <v>0</v>
      </c>
      <c r="Q437" s="79">
        <v>1122.26</v>
      </c>
      <c r="R437" s="79">
        <v>179.57</v>
      </c>
      <c r="S437" s="71">
        <v>0</v>
      </c>
      <c r="T437" s="79">
        <v>1301.83</v>
      </c>
      <c r="U437" s="80" t="s">
        <v>24</v>
      </c>
      <c r="V437" s="84">
        <f>T437/17.283</f>
        <v>75.324307122606015</v>
      </c>
      <c r="W437" s="78">
        <v>46035</v>
      </c>
      <c r="X437" s="80" t="s">
        <v>122</v>
      </c>
      <c r="Y437" s="80" t="s">
        <v>537</v>
      </c>
      <c r="Z437" s="80" t="s">
        <v>121</v>
      </c>
      <c r="AA437" s="80" t="s">
        <v>1823</v>
      </c>
      <c r="AB437" s="76" t="s">
        <v>539</v>
      </c>
      <c r="AC437" s="76" t="s">
        <v>541</v>
      </c>
      <c r="AD437" s="76" t="s">
        <v>195</v>
      </c>
      <c r="AE437" s="76" t="s">
        <v>547</v>
      </c>
      <c r="AF437" s="76" t="s">
        <v>96</v>
      </c>
      <c r="AG437" s="82"/>
      <c r="AH437" s="60"/>
      <c r="AI437" s="75" t="s">
        <v>1562</v>
      </c>
      <c r="AJ437" s="6" t="s">
        <v>103</v>
      </c>
      <c r="AK437" s="81">
        <v>0</v>
      </c>
      <c r="AL437" s="205" t="s">
        <v>103</v>
      </c>
      <c r="AM437" s="169"/>
      <c r="AN437" s="6"/>
      <c r="AO437" s="120"/>
    </row>
    <row r="438" spans="1:41">
      <c r="A438" s="75" t="s">
        <v>1562</v>
      </c>
      <c r="B438" s="6" t="s">
        <v>93</v>
      </c>
      <c r="C438" s="76">
        <v>437</v>
      </c>
      <c r="D438" s="80" t="s">
        <v>589</v>
      </c>
      <c r="E438" s="6" t="s">
        <v>2136</v>
      </c>
      <c r="F438" s="6" t="str">
        <f t="shared" si="22"/>
        <v>BrokerRM-V-329-V1I25-M01, M46, M19, M61, M62, M63</v>
      </c>
      <c r="G438" s="95" t="s">
        <v>1568</v>
      </c>
      <c r="H438" s="95" t="s">
        <v>1569</v>
      </c>
      <c r="I438" s="6" t="s">
        <v>584</v>
      </c>
      <c r="J438" s="92">
        <v>46038</v>
      </c>
      <c r="K438" s="95" t="s">
        <v>1824</v>
      </c>
      <c r="L438" s="80" t="s">
        <v>116</v>
      </c>
      <c r="M438" s="80" t="s">
        <v>1084</v>
      </c>
      <c r="N438" s="80" t="s">
        <v>1085</v>
      </c>
      <c r="O438" s="71">
        <v>0</v>
      </c>
      <c r="P438" s="71">
        <v>0</v>
      </c>
      <c r="Q438" s="79">
        <v>2553.08</v>
      </c>
      <c r="R438" s="79">
        <v>408.5</v>
      </c>
      <c r="S438" s="71">
        <v>0</v>
      </c>
      <c r="T438" s="79">
        <v>2961.58</v>
      </c>
      <c r="U438" s="80" t="s">
        <v>24</v>
      </c>
      <c r="V438" s="84">
        <f t="shared" ref="V438:V469" si="25">T438/17.283</f>
        <v>171.35798183185787</v>
      </c>
      <c r="W438" s="78">
        <v>46037</v>
      </c>
      <c r="X438" s="80" t="s">
        <v>1825</v>
      </c>
      <c r="Y438" s="80" t="s">
        <v>121</v>
      </c>
      <c r="Z438" s="80" t="s">
        <v>537</v>
      </c>
      <c r="AA438" s="80" t="s">
        <v>122</v>
      </c>
      <c r="AB438" s="76" t="s">
        <v>542</v>
      </c>
      <c r="AC438" s="76" t="s">
        <v>540</v>
      </c>
      <c r="AD438" s="76" t="s">
        <v>173</v>
      </c>
      <c r="AE438" s="76" t="s">
        <v>548</v>
      </c>
      <c r="AF438" s="76" t="s">
        <v>96</v>
      </c>
      <c r="AG438" s="82"/>
      <c r="AH438" s="60"/>
      <c r="AI438" s="75" t="s">
        <v>1562</v>
      </c>
      <c r="AJ438" s="6" t="s">
        <v>103</v>
      </c>
      <c r="AK438" s="81">
        <v>0</v>
      </c>
      <c r="AL438" s="205" t="s">
        <v>103</v>
      </c>
      <c r="AM438" s="169"/>
      <c r="AN438" s="6"/>
      <c r="AO438" s="120"/>
    </row>
    <row r="439" spans="1:41">
      <c r="A439" s="75" t="s">
        <v>1562</v>
      </c>
      <c r="B439" s="6" t="s">
        <v>93</v>
      </c>
      <c r="C439" s="76">
        <v>438</v>
      </c>
      <c r="D439" s="80" t="s">
        <v>589</v>
      </c>
      <c r="E439" s="6" t="s">
        <v>2136</v>
      </c>
      <c r="F439" s="6" t="str">
        <f t="shared" si="22"/>
        <v>BrokerRM-V-331-V1I25-M19</v>
      </c>
      <c r="G439" s="95" t="s">
        <v>1570</v>
      </c>
      <c r="H439" s="95" t="s">
        <v>1571</v>
      </c>
      <c r="I439" s="6" t="s">
        <v>584</v>
      </c>
      <c r="J439" s="92">
        <v>46035</v>
      </c>
      <c r="K439" s="95" t="s">
        <v>1826</v>
      </c>
      <c r="L439" s="80" t="s">
        <v>116</v>
      </c>
      <c r="M439" s="80" t="s">
        <v>1084</v>
      </c>
      <c r="N439" s="80" t="s">
        <v>1085</v>
      </c>
      <c r="O439" s="71">
        <v>0</v>
      </c>
      <c r="P439" s="71">
        <v>0</v>
      </c>
      <c r="Q439" s="79">
        <v>1917.16</v>
      </c>
      <c r="R439" s="79">
        <v>306.75</v>
      </c>
      <c r="S439" s="71">
        <v>0</v>
      </c>
      <c r="T439" s="79">
        <v>2223.91</v>
      </c>
      <c r="U439" s="80" t="s">
        <v>24</v>
      </c>
      <c r="V439" s="84">
        <f t="shared" si="25"/>
        <v>128.67615575999537</v>
      </c>
      <c r="W439" s="78">
        <v>46034</v>
      </c>
      <c r="X439" s="80" t="s">
        <v>1827</v>
      </c>
      <c r="Y439" s="80" t="s">
        <v>121</v>
      </c>
      <c r="Z439" s="80" t="s">
        <v>537</v>
      </c>
      <c r="AA439" s="80" t="s">
        <v>122</v>
      </c>
      <c r="AB439" s="76" t="s">
        <v>539</v>
      </c>
      <c r="AC439" s="76" t="s">
        <v>540</v>
      </c>
      <c r="AD439" s="76" t="s">
        <v>173</v>
      </c>
      <c r="AE439" s="76" t="s">
        <v>548</v>
      </c>
      <c r="AF439" s="76" t="s">
        <v>96</v>
      </c>
      <c r="AG439" s="82"/>
      <c r="AH439" s="60"/>
      <c r="AI439" s="75" t="s">
        <v>1562</v>
      </c>
      <c r="AJ439" s="6" t="s">
        <v>103</v>
      </c>
      <c r="AK439" s="81">
        <v>0</v>
      </c>
      <c r="AL439" s="205" t="s">
        <v>103</v>
      </c>
      <c r="AM439" s="169"/>
      <c r="AN439" s="6"/>
      <c r="AO439" s="120"/>
    </row>
    <row r="440" spans="1:41">
      <c r="A440" s="75" t="s">
        <v>1562</v>
      </c>
      <c r="B440" s="6" t="s">
        <v>93</v>
      </c>
      <c r="C440" s="76">
        <v>439</v>
      </c>
      <c r="D440" s="80" t="s">
        <v>589</v>
      </c>
      <c r="E440" s="6" t="s">
        <v>2136</v>
      </c>
      <c r="F440" s="6" t="str">
        <f t="shared" si="22"/>
        <v>BrokerFG-V-168-V1E25-M46</v>
      </c>
      <c r="G440" s="95" t="s">
        <v>990</v>
      </c>
      <c r="H440" s="95" t="s">
        <v>1572</v>
      </c>
      <c r="I440" s="6" t="s">
        <v>584</v>
      </c>
      <c r="J440" s="92">
        <v>46036</v>
      </c>
      <c r="K440" s="95" t="s">
        <v>1828</v>
      </c>
      <c r="L440" s="80" t="s">
        <v>116</v>
      </c>
      <c r="M440" s="80" t="s">
        <v>1100</v>
      </c>
      <c r="N440" s="80" t="s">
        <v>1085</v>
      </c>
      <c r="O440" s="71">
        <v>0</v>
      </c>
      <c r="P440" s="71">
        <v>0</v>
      </c>
      <c r="Q440" s="79">
        <v>1360.73</v>
      </c>
      <c r="R440" s="79">
        <v>217.72</v>
      </c>
      <c r="S440" s="71">
        <v>0</v>
      </c>
      <c r="T440" s="79">
        <v>1578.45</v>
      </c>
      <c r="U440" s="80" t="s">
        <v>24</v>
      </c>
      <c r="V440" s="84">
        <f t="shared" si="25"/>
        <v>91.329630272522124</v>
      </c>
      <c r="W440" s="78">
        <v>46035</v>
      </c>
      <c r="X440" s="80" t="s">
        <v>122</v>
      </c>
      <c r="Y440" s="80" t="s">
        <v>537</v>
      </c>
      <c r="Z440" s="80" t="s">
        <v>121</v>
      </c>
      <c r="AA440" s="80" t="s">
        <v>1111</v>
      </c>
      <c r="AB440" s="76" t="s">
        <v>1106</v>
      </c>
      <c r="AC440" s="76" t="s">
        <v>541</v>
      </c>
      <c r="AD440" s="76" t="s">
        <v>195</v>
      </c>
      <c r="AE440" s="76" t="s">
        <v>547</v>
      </c>
      <c r="AF440" s="76" t="s">
        <v>96</v>
      </c>
      <c r="AG440" s="82"/>
      <c r="AH440" s="60"/>
      <c r="AI440" s="75" t="s">
        <v>1562</v>
      </c>
      <c r="AJ440" s="6" t="s">
        <v>103</v>
      </c>
      <c r="AK440" s="81">
        <v>0</v>
      </c>
      <c r="AL440" s="205" t="s">
        <v>103</v>
      </c>
      <c r="AM440" s="169"/>
      <c r="AN440" s="6"/>
      <c r="AO440" s="120"/>
    </row>
    <row r="441" spans="1:41">
      <c r="A441" s="75" t="s">
        <v>1562</v>
      </c>
      <c r="B441" s="6" t="s">
        <v>93</v>
      </c>
      <c r="C441" s="76">
        <v>440</v>
      </c>
      <c r="D441" s="80" t="s">
        <v>589</v>
      </c>
      <c r="E441" s="6" t="s">
        <v>2136</v>
      </c>
      <c r="F441" s="6" t="str">
        <f t="shared" si="22"/>
        <v>BrokerRM-V-335-V1I25-M19</v>
      </c>
      <c r="G441" s="95" t="s">
        <v>1573</v>
      </c>
      <c r="H441" s="95" t="s">
        <v>1574</v>
      </c>
      <c r="I441" s="6" t="s">
        <v>584</v>
      </c>
      <c r="J441" s="92">
        <v>46036</v>
      </c>
      <c r="K441" s="95" t="s">
        <v>1829</v>
      </c>
      <c r="L441" s="80" t="s">
        <v>116</v>
      </c>
      <c r="M441" s="80" t="s">
        <v>1084</v>
      </c>
      <c r="N441" s="80" t="s">
        <v>1085</v>
      </c>
      <c r="O441" s="71">
        <v>0</v>
      </c>
      <c r="P441" s="71">
        <v>0</v>
      </c>
      <c r="Q441" s="79">
        <v>1281.24</v>
      </c>
      <c r="R441" s="79">
        <v>205.01</v>
      </c>
      <c r="S441" s="71">
        <v>0</v>
      </c>
      <c r="T441" s="79">
        <v>1486.25</v>
      </c>
      <c r="U441" s="80" t="s">
        <v>24</v>
      </c>
      <c r="V441" s="84">
        <f t="shared" si="25"/>
        <v>85.99490829138459</v>
      </c>
      <c r="W441" s="78">
        <v>46035</v>
      </c>
      <c r="X441" s="80" t="s">
        <v>1086</v>
      </c>
      <c r="Y441" s="80" t="s">
        <v>121</v>
      </c>
      <c r="Z441" s="80" t="s">
        <v>537</v>
      </c>
      <c r="AA441" s="80" t="s">
        <v>122</v>
      </c>
      <c r="AB441" s="76" t="s">
        <v>539</v>
      </c>
      <c r="AC441" s="76" t="s">
        <v>540</v>
      </c>
      <c r="AD441" s="76" t="s">
        <v>173</v>
      </c>
      <c r="AE441" s="76" t="s">
        <v>548</v>
      </c>
      <c r="AF441" s="76" t="s">
        <v>96</v>
      </c>
      <c r="AG441" s="82"/>
      <c r="AH441" s="60"/>
      <c r="AI441" s="75" t="s">
        <v>1562</v>
      </c>
      <c r="AJ441" s="6" t="s">
        <v>103</v>
      </c>
      <c r="AK441" s="81">
        <v>0</v>
      </c>
      <c r="AL441" s="205" t="s">
        <v>103</v>
      </c>
      <c r="AM441" s="169"/>
      <c r="AN441" s="6"/>
      <c r="AO441" s="120"/>
    </row>
    <row r="442" spans="1:41">
      <c r="A442" s="75" t="s">
        <v>1562</v>
      </c>
      <c r="B442" s="6" t="s">
        <v>93</v>
      </c>
      <c r="C442" s="76">
        <v>441</v>
      </c>
      <c r="D442" s="80" t="s">
        <v>589</v>
      </c>
      <c r="E442" s="6" t="s">
        <v>2136</v>
      </c>
      <c r="F442" s="6" t="str">
        <f t="shared" si="22"/>
        <v>BrokerRM-V-336-V1I25-M46, M01</v>
      </c>
      <c r="G442" s="95" t="s">
        <v>1575</v>
      </c>
      <c r="H442" s="95" t="s">
        <v>1576</v>
      </c>
      <c r="I442" s="6" t="s">
        <v>584</v>
      </c>
      <c r="J442" s="92">
        <v>46035</v>
      </c>
      <c r="K442" s="95" t="s">
        <v>1830</v>
      </c>
      <c r="L442" s="80" t="s">
        <v>116</v>
      </c>
      <c r="M442" s="80" t="s">
        <v>1084</v>
      </c>
      <c r="N442" s="80" t="s">
        <v>1085</v>
      </c>
      <c r="O442" s="71">
        <v>0</v>
      </c>
      <c r="P442" s="71">
        <v>0</v>
      </c>
      <c r="Q442" s="79">
        <v>1122.26</v>
      </c>
      <c r="R442" s="79">
        <v>179.57</v>
      </c>
      <c r="S442" s="71">
        <v>0</v>
      </c>
      <c r="T442" s="79">
        <v>1301.83</v>
      </c>
      <c r="U442" s="80" t="s">
        <v>24</v>
      </c>
      <c r="V442" s="84">
        <f t="shared" si="25"/>
        <v>75.324307122606015</v>
      </c>
      <c r="W442" s="78">
        <v>46035</v>
      </c>
      <c r="X442" s="80" t="s">
        <v>1831</v>
      </c>
      <c r="Y442" s="80" t="s">
        <v>121</v>
      </c>
      <c r="Z442" s="80" t="s">
        <v>537</v>
      </c>
      <c r="AA442" s="80" t="s">
        <v>122</v>
      </c>
      <c r="AB442" s="76" t="s">
        <v>1106</v>
      </c>
      <c r="AC442" s="76" t="s">
        <v>540</v>
      </c>
      <c r="AD442" s="76" t="s">
        <v>173</v>
      </c>
      <c r="AE442" s="76" t="s">
        <v>548</v>
      </c>
      <c r="AF442" s="76" t="s">
        <v>96</v>
      </c>
      <c r="AG442" s="82"/>
      <c r="AH442" s="60"/>
      <c r="AI442" s="75" t="s">
        <v>1562</v>
      </c>
      <c r="AJ442" s="6" t="s">
        <v>103</v>
      </c>
      <c r="AK442" s="81">
        <v>0</v>
      </c>
      <c r="AL442" s="205" t="s">
        <v>103</v>
      </c>
      <c r="AM442" s="169"/>
      <c r="AN442" s="6"/>
      <c r="AO442" s="120"/>
    </row>
    <row r="443" spans="1:41">
      <c r="A443" s="75" t="s">
        <v>1562</v>
      </c>
      <c r="B443" s="6" t="s">
        <v>93</v>
      </c>
      <c r="C443" s="76">
        <v>442</v>
      </c>
      <c r="D443" s="80" t="s">
        <v>589</v>
      </c>
      <c r="E443" s="6" t="s">
        <v>2136</v>
      </c>
      <c r="F443" s="6" t="str">
        <f t="shared" si="22"/>
        <v>BrokerRM-V-337-V125-M01, M46, M23, M19, M61, M62, M63</v>
      </c>
      <c r="G443" s="95" t="s">
        <v>1577</v>
      </c>
      <c r="H443" s="95" t="s">
        <v>1578</v>
      </c>
      <c r="I443" s="6" t="s">
        <v>584</v>
      </c>
      <c r="J443" s="92">
        <v>46038</v>
      </c>
      <c r="K443" s="95" t="s">
        <v>1832</v>
      </c>
      <c r="L443" s="80" t="s">
        <v>116</v>
      </c>
      <c r="M443" s="80" t="s">
        <v>1084</v>
      </c>
      <c r="N443" s="80" t="s">
        <v>1085</v>
      </c>
      <c r="O443" s="71">
        <v>0</v>
      </c>
      <c r="P443" s="71">
        <v>0</v>
      </c>
      <c r="Q443" s="79">
        <v>9707.18</v>
      </c>
      <c r="R443" s="79">
        <v>1553.16</v>
      </c>
      <c r="S443" s="71">
        <v>0</v>
      </c>
      <c r="T443" s="79">
        <v>11260.34</v>
      </c>
      <c r="U443" s="80" t="s">
        <v>24</v>
      </c>
      <c r="V443" s="84">
        <f t="shared" si="25"/>
        <v>651.52693398136898</v>
      </c>
      <c r="W443" s="78">
        <v>46037</v>
      </c>
      <c r="X443" s="80" t="s">
        <v>1088</v>
      </c>
      <c r="Y443" s="80" t="s">
        <v>121</v>
      </c>
      <c r="Z443" s="80" t="s">
        <v>537</v>
      </c>
      <c r="AA443" s="80" t="s">
        <v>122</v>
      </c>
      <c r="AB443" s="76" t="s">
        <v>542</v>
      </c>
      <c r="AC443" s="76" t="s">
        <v>540</v>
      </c>
      <c r="AD443" s="76" t="s">
        <v>173</v>
      </c>
      <c r="AE443" s="76" t="s">
        <v>548</v>
      </c>
      <c r="AF443" s="76" t="s">
        <v>96</v>
      </c>
      <c r="AG443" s="82"/>
      <c r="AH443" s="60"/>
      <c r="AI443" s="75" t="s">
        <v>1562</v>
      </c>
      <c r="AJ443" s="6" t="s">
        <v>103</v>
      </c>
      <c r="AK443" s="81">
        <v>0</v>
      </c>
      <c r="AL443" s="205" t="s">
        <v>103</v>
      </c>
      <c r="AM443" s="169"/>
      <c r="AN443" s="6"/>
      <c r="AO443" s="120"/>
    </row>
    <row r="444" spans="1:41">
      <c r="A444" s="75" t="s">
        <v>1562</v>
      </c>
      <c r="B444" s="6" t="s">
        <v>93</v>
      </c>
      <c r="C444" s="76">
        <v>443</v>
      </c>
      <c r="D444" s="80" t="s">
        <v>589</v>
      </c>
      <c r="E444" s="6" t="s">
        <v>2136</v>
      </c>
      <c r="F444" s="6" t="str">
        <f t="shared" si="22"/>
        <v>BrokerRM-V-338-V1I25-M19</v>
      </c>
      <c r="G444" s="95" t="s">
        <v>996</v>
      </c>
      <c r="H444" s="95" t="s">
        <v>1579</v>
      </c>
      <c r="I444" s="6" t="s">
        <v>584</v>
      </c>
      <c r="J444" s="92">
        <v>46035</v>
      </c>
      <c r="K444" s="95" t="s">
        <v>1833</v>
      </c>
      <c r="L444" s="80" t="s">
        <v>116</v>
      </c>
      <c r="M444" s="80" t="s">
        <v>1084</v>
      </c>
      <c r="N444" s="80" t="s">
        <v>1085</v>
      </c>
      <c r="O444" s="71">
        <v>0</v>
      </c>
      <c r="P444" s="71">
        <v>0</v>
      </c>
      <c r="Q444" s="79">
        <v>1360.73</v>
      </c>
      <c r="R444" s="79">
        <v>217.72</v>
      </c>
      <c r="S444" s="71">
        <v>0</v>
      </c>
      <c r="T444" s="79">
        <v>1578.45</v>
      </c>
      <c r="U444" s="80" t="s">
        <v>24</v>
      </c>
      <c r="V444" s="84">
        <f t="shared" si="25"/>
        <v>91.329630272522124</v>
      </c>
      <c r="W444" s="78">
        <v>46035</v>
      </c>
      <c r="X444" s="80" t="s">
        <v>1834</v>
      </c>
      <c r="Y444" s="80" t="s">
        <v>121</v>
      </c>
      <c r="Z444" s="80" t="s">
        <v>537</v>
      </c>
      <c r="AA444" s="80" t="s">
        <v>122</v>
      </c>
      <c r="AB444" s="76" t="s">
        <v>539</v>
      </c>
      <c r="AC444" s="76" t="s">
        <v>540</v>
      </c>
      <c r="AD444" s="76" t="s">
        <v>173</v>
      </c>
      <c r="AE444" s="76" t="s">
        <v>548</v>
      </c>
      <c r="AF444" s="76" t="s">
        <v>96</v>
      </c>
      <c r="AG444" s="82"/>
      <c r="AH444" s="60"/>
      <c r="AI444" s="75" t="s">
        <v>1562</v>
      </c>
      <c r="AJ444" s="6" t="s">
        <v>103</v>
      </c>
      <c r="AK444" s="81">
        <v>0</v>
      </c>
      <c r="AL444" s="205" t="s">
        <v>103</v>
      </c>
      <c r="AM444" s="169"/>
      <c r="AN444" s="6"/>
      <c r="AO444" s="120"/>
    </row>
    <row r="445" spans="1:41">
      <c r="A445" s="75" t="s">
        <v>1562</v>
      </c>
      <c r="B445" s="6" t="s">
        <v>93</v>
      </c>
      <c r="C445" s="76">
        <v>444</v>
      </c>
      <c r="D445" s="80" t="s">
        <v>589</v>
      </c>
      <c r="E445" s="6" t="s">
        <v>2136</v>
      </c>
      <c r="F445" s="6" t="str">
        <f t="shared" si="22"/>
        <v>BrokerRM-V-339-V1I25-M45</v>
      </c>
      <c r="G445" s="95" t="s">
        <v>1580</v>
      </c>
      <c r="H445" s="95" t="s">
        <v>1581</v>
      </c>
      <c r="I445" s="6" t="s">
        <v>584</v>
      </c>
      <c r="J445" s="92">
        <v>46035</v>
      </c>
      <c r="K445" s="95" t="s">
        <v>1835</v>
      </c>
      <c r="L445" s="80" t="s">
        <v>116</v>
      </c>
      <c r="M445" s="80" t="s">
        <v>1084</v>
      </c>
      <c r="N445" s="80" t="s">
        <v>1085</v>
      </c>
      <c r="O445" s="71">
        <v>0</v>
      </c>
      <c r="P445" s="71">
        <v>0</v>
      </c>
      <c r="Q445" s="79">
        <v>1122.26</v>
      </c>
      <c r="R445" s="79">
        <v>179.57</v>
      </c>
      <c r="S445" s="71">
        <v>0</v>
      </c>
      <c r="T445" s="79">
        <v>1301.83</v>
      </c>
      <c r="U445" s="80" t="s">
        <v>24</v>
      </c>
      <c r="V445" s="84">
        <f t="shared" si="25"/>
        <v>75.324307122606015</v>
      </c>
      <c r="W445" s="78">
        <v>46034</v>
      </c>
      <c r="X445" s="80" t="s">
        <v>1097</v>
      </c>
      <c r="Y445" s="80" t="s">
        <v>121</v>
      </c>
      <c r="Z445" s="80" t="s">
        <v>537</v>
      </c>
      <c r="AA445" s="80" t="s">
        <v>122</v>
      </c>
      <c r="AB445" s="76" t="s">
        <v>1098</v>
      </c>
      <c r="AC445" s="76" t="s">
        <v>540</v>
      </c>
      <c r="AD445" s="76" t="s">
        <v>173</v>
      </c>
      <c r="AE445" s="76" t="s">
        <v>548</v>
      </c>
      <c r="AF445" s="76" t="s">
        <v>96</v>
      </c>
      <c r="AG445" s="82"/>
      <c r="AH445" s="60"/>
      <c r="AI445" s="75" t="s">
        <v>1562</v>
      </c>
      <c r="AJ445" s="6" t="s">
        <v>103</v>
      </c>
      <c r="AK445" s="81">
        <v>0</v>
      </c>
      <c r="AL445" s="205" t="s">
        <v>103</v>
      </c>
      <c r="AM445" s="169"/>
      <c r="AN445" s="6"/>
      <c r="AO445" s="120"/>
    </row>
    <row r="446" spans="1:41">
      <c r="A446" s="75" t="s">
        <v>1562</v>
      </c>
      <c r="B446" s="6" t="s">
        <v>93</v>
      </c>
      <c r="C446" s="76">
        <v>445</v>
      </c>
      <c r="D446" s="80" t="s">
        <v>589</v>
      </c>
      <c r="E446" s="6" t="s">
        <v>2136</v>
      </c>
      <c r="F446" s="6" t="str">
        <f t="shared" si="22"/>
        <v>BrokerFG-V-169-V1E25-M01</v>
      </c>
      <c r="G446" s="95" t="s">
        <v>1582</v>
      </c>
      <c r="H446" s="95" t="s">
        <v>1583</v>
      </c>
      <c r="I446" s="6" t="s">
        <v>584</v>
      </c>
      <c r="J446" s="92">
        <v>46038</v>
      </c>
      <c r="K446" s="95" t="s">
        <v>1836</v>
      </c>
      <c r="L446" s="80" t="s">
        <v>116</v>
      </c>
      <c r="M446" s="80" t="s">
        <v>1100</v>
      </c>
      <c r="N446" s="80" t="s">
        <v>1085</v>
      </c>
      <c r="O446" s="71">
        <v>0</v>
      </c>
      <c r="P446" s="71">
        <v>0</v>
      </c>
      <c r="Q446" s="79">
        <v>3109.51</v>
      </c>
      <c r="R446" s="79">
        <v>497.53</v>
      </c>
      <c r="S446" s="71">
        <v>0</v>
      </c>
      <c r="T446" s="79">
        <v>3607.04</v>
      </c>
      <c r="U446" s="80" t="s">
        <v>24</v>
      </c>
      <c r="V446" s="84">
        <f t="shared" si="25"/>
        <v>208.70450731933113</v>
      </c>
      <c r="W446" s="78">
        <v>46037</v>
      </c>
      <c r="X446" s="80" t="s">
        <v>122</v>
      </c>
      <c r="Y446" s="80" t="s">
        <v>537</v>
      </c>
      <c r="Z446" s="80" t="s">
        <v>121</v>
      </c>
      <c r="AA446" s="80" t="s">
        <v>1837</v>
      </c>
      <c r="AB446" s="76" t="s">
        <v>542</v>
      </c>
      <c r="AC446" s="76" t="s">
        <v>541</v>
      </c>
      <c r="AD446" s="76" t="s">
        <v>195</v>
      </c>
      <c r="AE446" s="76" t="s">
        <v>547</v>
      </c>
      <c r="AF446" s="76" t="s">
        <v>96</v>
      </c>
      <c r="AG446" s="82"/>
      <c r="AH446" s="60"/>
      <c r="AI446" s="75" t="s">
        <v>1562</v>
      </c>
      <c r="AJ446" s="6" t="s">
        <v>103</v>
      </c>
      <c r="AK446" s="81">
        <v>0</v>
      </c>
      <c r="AL446" s="205" t="s">
        <v>103</v>
      </c>
      <c r="AM446" s="169"/>
      <c r="AN446" s="6"/>
      <c r="AO446" s="120"/>
    </row>
    <row r="447" spans="1:41">
      <c r="A447" s="75" t="s">
        <v>1562</v>
      </c>
      <c r="B447" s="6" t="s">
        <v>93</v>
      </c>
      <c r="C447" s="76">
        <v>446</v>
      </c>
      <c r="D447" s="80" t="s">
        <v>589</v>
      </c>
      <c r="E447" s="6" t="s">
        <v>2136</v>
      </c>
      <c r="F447" s="6" t="str">
        <f t="shared" si="22"/>
        <v>BrokerRM-V--V1I25-M19</v>
      </c>
      <c r="G447" s="95" t="s">
        <v>1584</v>
      </c>
      <c r="H447" s="95" t="s">
        <v>1585</v>
      </c>
      <c r="I447" s="6" t="s">
        <v>584</v>
      </c>
      <c r="J447" s="92">
        <v>46038</v>
      </c>
      <c r="K447" s="95" t="s">
        <v>1838</v>
      </c>
      <c r="L447" s="80" t="s">
        <v>116</v>
      </c>
      <c r="M447" s="80" t="s">
        <v>1084</v>
      </c>
      <c r="N447" s="80" t="s">
        <v>1085</v>
      </c>
      <c r="O447" s="71">
        <v>0</v>
      </c>
      <c r="P447" s="71">
        <v>0</v>
      </c>
      <c r="Q447" s="79">
        <v>1996.65</v>
      </c>
      <c r="R447" s="79">
        <v>319.47000000000003</v>
      </c>
      <c r="S447" s="71">
        <v>0</v>
      </c>
      <c r="T447" s="79">
        <v>2316.12</v>
      </c>
      <c r="U447" s="80" t="s">
        <v>24</v>
      </c>
      <c r="V447" s="84">
        <f t="shared" si="25"/>
        <v>134.01145634438464</v>
      </c>
      <c r="W447" s="78">
        <v>46037</v>
      </c>
      <c r="X447" s="80" t="s">
        <v>1839</v>
      </c>
      <c r="Y447" s="80" t="s">
        <v>121</v>
      </c>
      <c r="Z447" s="80" t="s">
        <v>537</v>
      </c>
      <c r="AA447" s="80" t="s">
        <v>122</v>
      </c>
      <c r="AB447" s="76" t="s">
        <v>539</v>
      </c>
      <c r="AC447" s="76" t="s">
        <v>540</v>
      </c>
      <c r="AD447" s="76" t="s">
        <v>173</v>
      </c>
      <c r="AE447" s="76" t="s">
        <v>548</v>
      </c>
      <c r="AF447" s="76" t="s">
        <v>96</v>
      </c>
      <c r="AG447" s="82"/>
      <c r="AH447" s="60"/>
      <c r="AI447" s="75" t="s">
        <v>1562</v>
      </c>
      <c r="AJ447" s="6" t="s">
        <v>103</v>
      </c>
      <c r="AK447" s="81">
        <v>0</v>
      </c>
      <c r="AL447" s="205" t="s">
        <v>103</v>
      </c>
      <c r="AM447" s="169"/>
      <c r="AN447" s="6"/>
      <c r="AO447" s="120"/>
    </row>
    <row r="448" spans="1:41">
      <c r="A448" s="75" t="s">
        <v>1562</v>
      </c>
      <c r="B448" s="6" t="s">
        <v>93</v>
      </c>
      <c r="C448" s="76">
        <v>447</v>
      </c>
      <c r="D448" s="80" t="s">
        <v>589</v>
      </c>
      <c r="E448" s="6" t="s">
        <v>2136</v>
      </c>
      <c r="F448" s="6" t="str">
        <f t="shared" si="22"/>
        <v>BrokerRM-V-342-V1I25-MCS, M19, M01, M46</v>
      </c>
      <c r="G448" s="95" t="s">
        <v>1586</v>
      </c>
      <c r="H448" s="95" t="s">
        <v>1587</v>
      </c>
      <c r="I448" s="6" t="s">
        <v>584</v>
      </c>
      <c r="J448" s="92">
        <v>46038</v>
      </c>
      <c r="K448" s="95" t="s">
        <v>1840</v>
      </c>
      <c r="L448" s="80" t="s">
        <v>116</v>
      </c>
      <c r="M448" s="80" t="s">
        <v>1084</v>
      </c>
      <c r="N448" s="80" t="s">
        <v>1085</v>
      </c>
      <c r="O448" s="71">
        <v>0</v>
      </c>
      <c r="P448" s="71">
        <v>0</v>
      </c>
      <c r="Q448" s="79">
        <v>2155.63</v>
      </c>
      <c r="R448" s="79">
        <v>344.91</v>
      </c>
      <c r="S448" s="71">
        <v>0</v>
      </c>
      <c r="T448" s="79">
        <v>2500.54</v>
      </c>
      <c r="U448" s="80" t="s">
        <v>24</v>
      </c>
      <c r="V448" s="84">
        <f t="shared" si="25"/>
        <v>144.68205751316322</v>
      </c>
      <c r="W448" s="78">
        <v>46037</v>
      </c>
      <c r="X448" s="80" t="s">
        <v>1841</v>
      </c>
      <c r="Y448" s="80" t="s">
        <v>121</v>
      </c>
      <c r="Z448" s="80" t="s">
        <v>537</v>
      </c>
      <c r="AA448" s="80" t="s">
        <v>122</v>
      </c>
      <c r="AB448" s="76" t="s">
        <v>1093</v>
      </c>
      <c r="AC448" s="76" t="s">
        <v>540</v>
      </c>
      <c r="AD448" s="76" t="s">
        <v>173</v>
      </c>
      <c r="AE448" s="76" t="s">
        <v>548</v>
      </c>
      <c r="AF448" s="76" t="s">
        <v>96</v>
      </c>
      <c r="AG448" s="82"/>
      <c r="AH448" s="60"/>
      <c r="AI448" s="75" t="s">
        <v>1562</v>
      </c>
      <c r="AJ448" s="6" t="s">
        <v>103</v>
      </c>
      <c r="AK448" s="81">
        <v>0</v>
      </c>
      <c r="AL448" s="205" t="s">
        <v>103</v>
      </c>
      <c r="AM448" s="169"/>
      <c r="AN448" s="6"/>
      <c r="AO448" s="120"/>
    </row>
    <row r="449" spans="1:41">
      <c r="A449" s="75" t="s">
        <v>1562</v>
      </c>
      <c r="B449" s="6" t="s">
        <v>93</v>
      </c>
      <c r="C449" s="76">
        <v>448</v>
      </c>
      <c r="D449" s="80" t="s">
        <v>589</v>
      </c>
      <c r="E449" s="6" t="s">
        <v>2136</v>
      </c>
      <c r="F449" s="6" t="str">
        <f t="shared" si="22"/>
        <v>BrokerRM-V-343-V1I25-M19-M17</v>
      </c>
      <c r="G449" s="95" t="s">
        <v>1588</v>
      </c>
      <c r="H449" s="95" t="s">
        <v>1589</v>
      </c>
      <c r="I449" s="6" t="s">
        <v>584</v>
      </c>
      <c r="J449" s="92">
        <v>46038</v>
      </c>
      <c r="K449" s="95" t="s">
        <v>1842</v>
      </c>
      <c r="L449" s="80" t="s">
        <v>116</v>
      </c>
      <c r="M449" s="80" t="s">
        <v>1084</v>
      </c>
      <c r="N449" s="80" t="s">
        <v>1085</v>
      </c>
      <c r="O449" s="71">
        <v>0</v>
      </c>
      <c r="P449" s="71">
        <v>0</v>
      </c>
      <c r="Q449" s="79">
        <v>1996.65</v>
      </c>
      <c r="R449" s="79">
        <v>319.47000000000003</v>
      </c>
      <c r="S449" s="71">
        <v>0</v>
      </c>
      <c r="T449" s="79">
        <v>2316.12</v>
      </c>
      <c r="U449" s="80" t="s">
        <v>24</v>
      </c>
      <c r="V449" s="84">
        <f t="shared" si="25"/>
        <v>134.01145634438464</v>
      </c>
      <c r="W449" s="78">
        <v>46037</v>
      </c>
      <c r="X449" s="80" t="s">
        <v>1841</v>
      </c>
      <c r="Y449" s="80" t="s">
        <v>121</v>
      </c>
      <c r="Z449" s="80" t="s">
        <v>537</v>
      </c>
      <c r="AA449" s="80" t="s">
        <v>122</v>
      </c>
      <c r="AB449" s="76" t="s">
        <v>539</v>
      </c>
      <c r="AC449" s="76" t="s">
        <v>540</v>
      </c>
      <c r="AD449" s="76" t="s">
        <v>173</v>
      </c>
      <c r="AE449" s="76" t="s">
        <v>548</v>
      </c>
      <c r="AF449" s="76" t="s">
        <v>96</v>
      </c>
      <c r="AG449" s="82"/>
      <c r="AH449" s="60"/>
      <c r="AI449" s="75" t="s">
        <v>1562</v>
      </c>
      <c r="AJ449" s="6" t="s">
        <v>103</v>
      </c>
      <c r="AK449" s="81">
        <v>0</v>
      </c>
      <c r="AL449" s="205" t="s">
        <v>103</v>
      </c>
      <c r="AM449" s="169"/>
      <c r="AN449" s="6"/>
      <c r="AO449" s="120"/>
    </row>
    <row r="450" spans="1:41">
      <c r="A450" s="75" t="s">
        <v>1562</v>
      </c>
      <c r="B450" s="6" t="s">
        <v>93</v>
      </c>
      <c r="C450" s="76">
        <v>449</v>
      </c>
      <c r="D450" s="80" t="s">
        <v>589</v>
      </c>
      <c r="E450" s="6" t="s">
        <v>2136</v>
      </c>
      <c r="F450" s="6" t="str">
        <f t="shared" si="22"/>
        <v>BrokerRM-V-344-V1I25-M19-M17</v>
      </c>
      <c r="G450" s="95" t="s">
        <v>1590</v>
      </c>
      <c r="H450" s="95" t="s">
        <v>1591</v>
      </c>
      <c r="I450" s="6" t="s">
        <v>584</v>
      </c>
      <c r="J450" s="92">
        <v>46036</v>
      </c>
      <c r="K450" s="95" t="s">
        <v>1843</v>
      </c>
      <c r="L450" s="80" t="s">
        <v>116</v>
      </c>
      <c r="M450" s="80" t="s">
        <v>1084</v>
      </c>
      <c r="N450" s="80" t="s">
        <v>1085</v>
      </c>
      <c r="O450" s="71">
        <v>0</v>
      </c>
      <c r="P450" s="71">
        <v>0</v>
      </c>
      <c r="Q450" s="79">
        <v>1281.24</v>
      </c>
      <c r="R450" s="79">
        <v>205.01</v>
      </c>
      <c r="S450" s="71">
        <v>0</v>
      </c>
      <c r="T450" s="79">
        <v>1486.25</v>
      </c>
      <c r="U450" s="80" t="s">
        <v>24</v>
      </c>
      <c r="V450" s="84">
        <f t="shared" si="25"/>
        <v>85.99490829138459</v>
      </c>
      <c r="W450" s="78">
        <v>46035</v>
      </c>
      <c r="X450" s="80" t="s">
        <v>1844</v>
      </c>
      <c r="Y450" s="80" t="s">
        <v>121</v>
      </c>
      <c r="Z450" s="80" t="s">
        <v>537</v>
      </c>
      <c r="AA450" s="80" t="s">
        <v>122</v>
      </c>
      <c r="AB450" s="76" t="s">
        <v>539</v>
      </c>
      <c r="AC450" s="76" t="s">
        <v>540</v>
      </c>
      <c r="AD450" s="76" t="s">
        <v>173</v>
      </c>
      <c r="AE450" s="76" t="s">
        <v>548</v>
      </c>
      <c r="AF450" s="76" t="s">
        <v>96</v>
      </c>
      <c r="AG450" s="82"/>
      <c r="AH450" s="60"/>
      <c r="AI450" s="75" t="s">
        <v>1562</v>
      </c>
      <c r="AJ450" s="6" t="s">
        <v>103</v>
      </c>
      <c r="AK450" s="81">
        <v>0</v>
      </c>
      <c r="AL450" s="205" t="s">
        <v>103</v>
      </c>
      <c r="AM450" s="169"/>
      <c r="AN450" s="6"/>
      <c r="AO450" s="120"/>
    </row>
    <row r="451" spans="1:41">
      <c r="A451" s="75" t="s">
        <v>1562</v>
      </c>
      <c r="B451" s="6" t="s">
        <v>93</v>
      </c>
      <c r="C451" s="76">
        <v>450</v>
      </c>
      <c r="D451" s="80" t="s">
        <v>589</v>
      </c>
      <c r="E451" s="6" t="s">
        <v>2136</v>
      </c>
      <c r="F451" s="6" t="str">
        <f t="shared" ref="F451:F514" si="26">E451&amp;G451</f>
        <v>BrokerRM-V-345-V1I25-M46</v>
      </c>
      <c r="G451" s="95" t="s">
        <v>1592</v>
      </c>
      <c r="H451" s="95" t="s">
        <v>1593</v>
      </c>
      <c r="I451" s="6" t="s">
        <v>584</v>
      </c>
      <c r="J451" s="92">
        <v>46037</v>
      </c>
      <c r="K451" s="95" t="s">
        <v>1845</v>
      </c>
      <c r="L451" s="80" t="s">
        <v>116</v>
      </c>
      <c r="M451" s="80" t="s">
        <v>1084</v>
      </c>
      <c r="N451" s="80" t="s">
        <v>1085</v>
      </c>
      <c r="O451" s="71">
        <v>0</v>
      </c>
      <c r="P451" s="71">
        <v>0</v>
      </c>
      <c r="Q451" s="79">
        <v>1440.22</v>
      </c>
      <c r="R451" s="79">
        <v>230.44</v>
      </c>
      <c r="S451" s="71">
        <v>0</v>
      </c>
      <c r="T451" s="79">
        <v>1670.66</v>
      </c>
      <c r="U451" s="80" t="s">
        <v>24</v>
      </c>
      <c r="V451" s="84">
        <f t="shared" si="25"/>
        <v>96.664930856911411</v>
      </c>
      <c r="W451" s="78">
        <v>46036</v>
      </c>
      <c r="X451" s="80" t="s">
        <v>1113</v>
      </c>
      <c r="Y451" s="80" t="s">
        <v>121</v>
      </c>
      <c r="Z451" s="80" t="s">
        <v>537</v>
      </c>
      <c r="AA451" s="80" t="s">
        <v>122</v>
      </c>
      <c r="AB451" s="76" t="s">
        <v>1106</v>
      </c>
      <c r="AC451" s="76" t="s">
        <v>540</v>
      </c>
      <c r="AD451" s="76" t="s">
        <v>173</v>
      </c>
      <c r="AE451" s="76" t="s">
        <v>548</v>
      </c>
      <c r="AF451" s="76" t="s">
        <v>96</v>
      </c>
      <c r="AG451" s="82"/>
      <c r="AH451" s="60"/>
      <c r="AI451" s="75" t="s">
        <v>1562</v>
      </c>
      <c r="AJ451" s="6" t="s">
        <v>103</v>
      </c>
      <c r="AK451" s="81">
        <v>0</v>
      </c>
      <c r="AL451" s="205" t="s">
        <v>103</v>
      </c>
      <c r="AM451" s="169"/>
      <c r="AN451" s="6"/>
      <c r="AO451" s="120"/>
    </row>
    <row r="452" spans="1:41">
      <c r="A452" s="75" t="s">
        <v>1562</v>
      </c>
      <c r="B452" s="6" t="s">
        <v>93</v>
      </c>
      <c r="C452" s="76">
        <v>451</v>
      </c>
      <c r="D452" s="80" t="s">
        <v>589</v>
      </c>
      <c r="E452" s="6" t="s">
        <v>2136</v>
      </c>
      <c r="F452" s="6" t="str">
        <f t="shared" si="26"/>
        <v>BrokerRM-V-346-V1I25-M01</v>
      </c>
      <c r="G452" s="95" t="s">
        <v>1594</v>
      </c>
      <c r="H452" s="95" t="s">
        <v>1595</v>
      </c>
      <c r="I452" s="6" t="s">
        <v>584</v>
      </c>
      <c r="J452" s="92">
        <v>46037</v>
      </c>
      <c r="K452" s="95" t="s">
        <v>1846</v>
      </c>
      <c r="L452" s="80" t="s">
        <v>116</v>
      </c>
      <c r="M452" s="80" t="s">
        <v>1084</v>
      </c>
      <c r="N452" s="80" t="s">
        <v>1085</v>
      </c>
      <c r="O452" s="71">
        <v>0</v>
      </c>
      <c r="P452" s="71">
        <v>0</v>
      </c>
      <c r="Q452" s="79">
        <v>1122.26</v>
      </c>
      <c r="R452" s="79">
        <v>179.57</v>
      </c>
      <c r="S452" s="71">
        <v>0</v>
      </c>
      <c r="T452" s="79">
        <v>1301.83</v>
      </c>
      <c r="U452" s="80" t="s">
        <v>24</v>
      </c>
      <c r="V452" s="84">
        <f t="shared" si="25"/>
        <v>75.324307122606015</v>
      </c>
      <c r="W452" s="78">
        <v>46036</v>
      </c>
      <c r="X452" s="80" t="s">
        <v>1115</v>
      </c>
      <c r="Y452" s="80" t="s">
        <v>121</v>
      </c>
      <c r="Z452" s="80" t="s">
        <v>537</v>
      </c>
      <c r="AA452" s="80" t="s">
        <v>122</v>
      </c>
      <c r="AB452" s="76" t="s">
        <v>542</v>
      </c>
      <c r="AC452" s="76" t="s">
        <v>540</v>
      </c>
      <c r="AD452" s="76" t="s">
        <v>173</v>
      </c>
      <c r="AE452" s="76" t="s">
        <v>548</v>
      </c>
      <c r="AF452" s="76" t="s">
        <v>96</v>
      </c>
      <c r="AG452" s="82"/>
      <c r="AH452" s="60"/>
      <c r="AI452" s="75" t="s">
        <v>1562</v>
      </c>
      <c r="AJ452" s="6" t="s">
        <v>103</v>
      </c>
      <c r="AK452" s="81">
        <v>0</v>
      </c>
      <c r="AL452" s="205" t="s">
        <v>103</v>
      </c>
      <c r="AM452" s="169"/>
      <c r="AN452" s="6"/>
      <c r="AO452" s="120"/>
    </row>
    <row r="453" spans="1:41">
      <c r="A453" s="75" t="s">
        <v>1562</v>
      </c>
      <c r="B453" s="6" t="s">
        <v>93</v>
      </c>
      <c r="C453" s="76">
        <v>452</v>
      </c>
      <c r="D453" s="80" t="s">
        <v>589</v>
      </c>
      <c r="E453" s="6" t="s">
        <v>2136</v>
      </c>
      <c r="F453" s="6" t="str">
        <f t="shared" si="26"/>
        <v>BrokerRM-V-347-V1I25-M01, M46, M19, M23, M61, M62, M63</v>
      </c>
      <c r="G453" s="95" t="s">
        <v>1596</v>
      </c>
      <c r="H453" s="95" t="s">
        <v>1597</v>
      </c>
      <c r="I453" s="6" t="s">
        <v>584</v>
      </c>
      <c r="J453" s="92">
        <v>46037</v>
      </c>
      <c r="K453" s="95" t="s">
        <v>1847</v>
      </c>
      <c r="L453" s="80" t="s">
        <v>116</v>
      </c>
      <c r="M453" s="80" t="s">
        <v>1084</v>
      </c>
      <c r="N453" s="80" t="s">
        <v>1085</v>
      </c>
      <c r="O453" s="71">
        <v>0</v>
      </c>
      <c r="P453" s="71">
        <v>0</v>
      </c>
      <c r="Q453" s="79">
        <v>2871.04</v>
      </c>
      <c r="R453" s="79">
        <v>459.37</v>
      </c>
      <c r="S453" s="71">
        <v>0</v>
      </c>
      <c r="T453" s="79">
        <v>3330.41</v>
      </c>
      <c r="U453" s="80" t="s">
        <v>24</v>
      </c>
      <c r="V453" s="84">
        <f t="shared" si="25"/>
        <v>192.69860556616325</v>
      </c>
      <c r="W453" s="78">
        <v>46036</v>
      </c>
      <c r="X453" s="80" t="s">
        <v>1090</v>
      </c>
      <c r="Y453" s="80" t="s">
        <v>121</v>
      </c>
      <c r="Z453" s="80" t="s">
        <v>537</v>
      </c>
      <c r="AA453" s="80" t="s">
        <v>122</v>
      </c>
      <c r="AB453" s="76" t="s">
        <v>542</v>
      </c>
      <c r="AC453" s="76" t="s">
        <v>540</v>
      </c>
      <c r="AD453" s="76" t="s">
        <v>173</v>
      </c>
      <c r="AE453" s="76" t="s">
        <v>548</v>
      </c>
      <c r="AF453" s="76" t="s">
        <v>96</v>
      </c>
      <c r="AG453" s="82"/>
      <c r="AH453" s="60"/>
      <c r="AI453" s="75" t="s">
        <v>1562</v>
      </c>
      <c r="AJ453" s="6" t="s">
        <v>103</v>
      </c>
      <c r="AK453" s="81">
        <v>0</v>
      </c>
      <c r="AL453" s="205" t="s">
        <v>103</v>
      </c>
      <c r="AM453" s="169"/>
      <c r="AN453" s="6"/>
      <c r="AO453" s="120"/>
    </row>
    <row r="454" spans="1:41">
      <c r="A454" s="75" t="s">
        <v>1562</v>
      </c>
      <c r="B454" s="6" t="s">
        <v>93</v>
      </c>
      <c r="C454" s="76">
        <v>453</v>
      </c>
      <c r="D454" s="80" t="s">
        <v>589</v>
      </c>
      <c r="E454" s="6" t="s">
        <v>2136</v>
      </c>
      <c r="F454" s="6" t="str">
        <f t="shared" si="26"/>
        <v>BrokerFG-V-171-V1E25-M01</v>
      </c>
      <c r="G454" s="95" t="s">
        <v>1598</v>
      </c>
      <c r="H454" s="95" t="s">
        <v>1599</v>
      </c>
      <c r="I454" s="6" t="s">
        <v>584</v>
      </c>
      <c r="J454" s="92">
        <v>46036</v>
      </c>
      <c r="K454" s="95" t="s">
        <v>1848</v>
      </c>
      <c r="L454" s="80" t="s">
        <v>116</v>
      </c>
      <c r="M454" s="80" t="s">
        <v>1100</v>
      </c>
      <c r="N454" s="80" t="s">
        <v>1085</v>
      </c>
      <c r="O454" s="71">
        <v>0</v>
      </c>
      <c r="P454" s="71">
        <v>0</v>
      </c>
      <c r="Q454" s="79">
        <v>6448.09</v>
      </c>
      <c r="R454" s="79">
        <v>1031.7</v>
      </c>
      <c r="S454" s="71">
        <v>0</v>
      </c>
      <c r="T454" s="79">
        <v>7479.79</v>
      </c>
      <c r="U454" s="80" t="s">
        <v>24</v>
      </c>
      <c r="V454" s="84">
        <f t="shared" si="25"/>
        <v>432.78308164091879</v>
      </c>
      <c r="W454" s="78">
        <v>46036</v>
      </c>
      <c r="X454" s="80" t="s">
        <v>122</v>
      </c>
      <c r="Y454" s="80" t="s">
        <v>537</v>
      </c>
      <c r="Z454" s="80" t="s">
        <v>121</v>
      </c>
      <c r="AA454" s="80" t="s">
        <v>1130</v>
      </c>
      <c r="AB454" s="76" t="s">
        <v>542</v>
      </c>
      <c r="AC454" s="76" t="s">
        <v>541</v>
      </c>
      <c r="AD454" s="76" t="s">
        <v>195</v>
      </c>
      <c r="AE454" s="76" t="s">
        <v>547</v>
      </c>
      <c r="AF454" s="76" t="s">
        <v>96</v>
      </c>
      <c r="AG454" s="82"/>
      <c r="AH454" s="60"/>
      <c r="AI454" s="75" t="s">
        <v>1562</v>
      </c>
      <c r="AJ454" s="6" t="s">
        <v>103</v>
      </c>
      <c r="AK454" s="81">
        <v>0</v>
      </c>
      <c r="AL454" s="205" t="s">
        <v>103</v>
      </c>
      <c r="AM454" s="169"/>
      <c r="AN454" s="6"/>
      <c r="AO454" s="120"/>
    </row>
    <row r="455" spans="1:41">
      <c r="A455" s="75" t="s">
        <v>1562</v>
      </c>
      <c r="B455" s="6" t="s">
        <v>587</v>
      </c>
      <c r="C455" s="76">
        <v>454</v>
      </c>
      <c r="D455" s="80" t="s">
        <v>589</v>
      </c>
      <c r="E455" s="6" t="s">
        <v>2136</v>
      </c>
      <c r="F455" s="6" t="str">
        <f t="shared" si="26"/>
        <v>BrokerFG-V-021-V1I25-M01, M19</v>
      </c>
      <c r="G455" s="95" t="s">
        <v>1600</v>
      </c>
      <c r="H455" s="95" t="s">
        <v>1601</v>
      </c>
      <c r="I455" s="6" t="s">
        <v>584</v>
      </c>
      <c r="J455" s="92">
        <v>46036</v>
      </c>
      <c r="K455" s="95" t="s">
        <v>1849</v>
      </c>
      <c r="L455" s="80" t="s">
        <v>116</v>
      </c>
      <c r="M455" s="80" t="s">
        <v>1084</v>
      </c>
      <c r="N455" s="80" t="s">
        <v>1085</v>
      </c>
      <c r="O455" s="71">
        <v>0</v>
      </c>
      <c r="P455" s="71">
        <v>0</v>
      </c>
      <c r="Q455" s="79">
        <v>6448.09</v>
      </c>
      <c r="R455" s="79">
        <v>1031.7</v>
      </c>
      <c r="S455" s="71">
        <v>0</v>
      </c>
      <c r="T455" s="79">
        <v>7479.79</v>
      </c>
      <c r="U455" s="80" t="s">
        <v>24</v>
      </c>
      <c r="V455" s="84">
        <f t="shared" si="25"/>
        <v>432.78308164091879</v>
      </c>
      <c r="W455" s="78">
        <v>46036</v>
      </c>
      <c r="X455" s="80" t="s">
        <v>122</v>
      </c>
      <c r="Y455" s="80" t="s">
        <v>121</v>
      </c>
      <c r="Z455" s="80" t="s">
        <v>537</v>
      </c>
      <c r="AA455" s="80" t="s">
        <v>1130</v>
      </c>
      <c r="AB455" s="76" t="s">
        <v>542</v>
      </c>
      <c r="AC455" s="76" t="s">
        <v>540</v>
      </c>
      <c r="AD455" s="76" t="s">
        <v>173</v>
      </c>
      <c r="AE455" s="76" t="s">
        <v>548</v>
      </c>
      <c r="AF455" s="76" t="s">
        <v>96</v>
      </c>
      <c r="AG455" s="82"/>
      <c r="AH455" s="60"/>
      <c r="AI455" s="75" t="s">
        <v>1562</v>
      </c>
      <c r="AJ455" s="6" t="s">
        <v>103</v>
      </c>
      <c r="AK455" s="81">
        <v>0</v>
      </c>
      <c r="AL455" s="205" t="s">
        <v>103</v>
      </c>
      <c r="AM455" s="169"/>
      <c r="AN455" s="6"/>
      <c r="AO455" s="120"/>
    </row>
    <row r="456" spans="1:41">
      <c r="A456" s="75" t="s">
        <v>1562</v>
      </c>
      <c r="B456" s="6" t="s">
        <v>93</v>
      </c>
      <c r="C456" s="76">
        <v>455</v>
      </c>
      <c r="D456" s="80" t="s">
        <v>589</v>
      </c>
      <c r="E456" s="6" t="s">
        <v>2136</v>
      </c>
      <c r="F456" s="6" t="str">
        <f t="shared" si="26"/>
        <v>BrokerRM-V-348-V1I25-M19</v>
      </c>
      <c r="G456" s="95" t="s">
        <v>1000</v>
      </c>
      <c r="H456" s="95" t="s">
        <v>1602</v>
      </c>
      <c r="I456" s="6" t="s">
        <v>584</v>
      </c>
      <c r="J456" s="92">
        <v>46035</v>
      </c>
      <c r="K456" s="95" t="s">
        <v>1850</v>
      </c>
      <c r="L456" s="80" t="s">
        <v>116</v>
      </c>
      <c r="M456" s="80" t="s">
        <v>1084</v>
      </c>
      <c r="N456" s="80" t="s">
        <v>1085</v>
      </c>
      <c r="O456" s="71">
        <v>0</v>
      </c>
      <c r="P456" s="71">
        <v>0</v>
      </c>
      <c r="Q456" s="79">
        <v>1122.26</v>
      </c>
      <c r="R456" s="79">
        <v>179.57</v>
      </c>
      <c r="S456" s="71">
        <v>0</v>
      </c>
      <c r="T456" s="79">
        <v>1301.83</v>
      </c>
      <c r="U456" s="80" t="s">
        <v>24</v>
      </c>
      <c r="V456" s="84">
        <f t="shared" si="25"/>
        <v>75.324307122606015</v>
      </c>
      <c r="W456" s="78">
        <v>46035</v>
      </c>
      <c r="X456" s="80" t="s">
        <v>1851</v>
      </c>
      <c r="Y456" s="80" t="s">
        <v>121</v>
      </c>
      <c r="Z456" s="80" t="s">
        <v>537</v>
      </c>
      <c r="AA456" s="80" t="s">
        <v>122</v>
      </c>
      <c r="AB456" s="76" t="s">
        <v>539</v>
      </c>
      <c r="AC456" s="76" t="s">
        <v>540</v>
      </c>
      <c r="AD456" s="76" t="s">
        <v>173</v>
      </c>
      <c r="AE456" s="76" t="s">
        <v>548</v>
      </c>
      <c r="AF456" s="76" t="s">
        <v>96</v>
      </c>
      <c r="AG456" s="82"/>
      <c r="AH456" s="60"/>
      <c r="AI456" s="75" t="s">
        <v>1562</v>
      </c>
      <c r="AJ456" s="6" t="s">
        <v>103</v>
      </c>
      <c r="AK456" s="81">
        <v>0</v>
      </c>
      <c r="AL456" s="205" t="s">
        <v>103</v>
      </c>
      <c r="AM456" s="169"/>
      <c r="AN456" s="6"/>
      <c r="AO456" s="120"/>
    </row>
    <row r="457" spans="1:41">
      <c r="A457" s="75" t="s">
        <v>1562</v>
      </c>
      <c r="B457" s="6" t="s">
        <v>93</v>
      </c>
      <c r="C457" s="76">
        <v>456</v>
      </c>
      <c r="D457" s="80" t="s">
        <v>589</v>
      </c>
      <c r="E457" s="6" t="s">
        <v>2136</v>
      </c>
      <c r="F457" s="6" t="str">
        <f t="shared" si="26"/>
        <v>BrokerRM-V-349-V1I25-M46</v>
      </c>
      <c r="G457" s="95" t="s">
        <v>1603</v>
      </c>
      <c r="H457" s="95" t="s">
        <v>1604</v>
      </c>
      <c r="I457" s="6" t="s">
        <v>584</v>
      </c>
      <c r="J457" s="92">
        <v>46036</v>
      </c>
      <c r="K457" s="95" t="s">
        <v>1852</v>
      </c>
      <c r="L457" s="80" t="s">
        <v>116</v>
      </c>
      <c r="M457" s="80" t="s">
        <v>1084</v>
      </c>
      <c r="N457" s="80" t="s">
        <v>1085</v>
      </c>
      <c r="O457" s="71">
        <v>0</v>
      </c>
      <c r="P457" s="71">
        <v>0</v>
      </c>
      <c r="Q457" s="79">
        <v>1122.26</v>
      </c>
      <c r="R457" s="79">
        <v>179.57</v>
      </c>
      <c r="S457" s="71">
        <v>0</v>
      </c>
      <c r="T457" s="79">
        <v>1301.83</v>
      </c>
      <c r="U457" s="80" t="s">
        <v>24</v>
      </c>
      <c r="V457" s="84">
        <f t="shared" si="25"/>
        <v>75.324307122606015</v>
      </c>
      <c r="W457" s="78">
        <v>46036</v>
      </c>
      <c r="X457" s="80" t="s">
        <v>1853</v>
      </c>
      <c r="Y457" s="80" t="s">
        <v>121</v>
      </c>
      <c r="Z457" s="80" t="s">
        <v>537</v>
      </c>
      <c r="AA457" s="80" t="s">
        <v>122</v>
      </c>
      <c r="AB457" s="76" t="s">
        <v>1106</v>
      </c>
      <c r="AC457" s="76" t="s">
        <v>540</v>
      </c>
      <c r="AD457" s="76" t="s">
        <v>173</v>
      </c>
      <c r="AE457" s="76" t="s">
        <v>548</v>
      </c>
      <c r="AF457" s="76" t="s">
        <v>96</v>
      </c>
      <c r="AG457" s="82"/>
      <c r="AH457" s="60"/>
      <c r="AI457" s="75" t="s">
        <v>1562</v>
      </c>
      <c r="AJ457" s="6" t="s">
        <v>103</v>
      </c>
      <c r="AK457" s="81">
        <v>0</v>
      </c>
      <c r="AL457" s="205" t="s">
        <v>103</v>
      </c>
      <c r="AM457" s="169"/>
      <c r="AN457" s="6"/>
      <c r="AO457" s="120"/>
    </row>
    <row r="458" spans="1:41">
      <c r="A458" s="75" t="s">
        <v>1562</v>
      </c>
      <c r="B458" s="6" t="s">
        <v>93</v>
      </c>
      <c r="C458" s="76">
        <v>457</v>
      </c>
      <c r="D458" s="80" t="s">
        <v>589</v>
      </c>
      <c r="E458" s="6" t="s">
        <v>2136</v>
      </c>
      <c r="F458" s="6" t="str">
        <f t="shared" si="26"/>
        <v>BrokerRM-V-350-V1I25-M19</v>
      </c>
      <c r="G458" s="95" t="s">
        <v>1605</v>
      </c>
      <c r="H458" s="95" t="s">
        <v>1606</v>
      </c>
      <c r="I458" s="6" t="s">
        <v>584</v>
      </c>
      <c r="J458" s="92">
        <v>46038</v>
      </c>
      <c r="K458" s="95" t="s">
        <v>1854</v>
      </c>
      <c r="L458" s="80" t="s">
        <v>116</v>
      </c>
      <c r="M458" s="80" t="s">
        <v>1084</v>
      </c>
      <c r="N458" s="80" t="s">
        <v>1085</v>
      </c>
      <c r="O458" s="71">
        <v>0</v>
      </c>
      <c r="P458" s="71">
        <v>0</v>
      </c>
      <c r="Q458" s="79">
        <v>1281.24</v>
      </c>
      <c r="R458" s="79">
        <v>205.01</v>
      </c>
      <c r="S458" s="71">
        <v>0</v>
      </c>
      <c r="T458" s="79">
        <v>1486.25</v>
      </c>
      <c r="U458" s="80" t="s">
        <v>24</v>
      </c>
      <c r="V458" s="84">
        <f t="shared" si="25"/>
        <v>85.99490829138459</v>
      </c>
      <c r="W458" s="78">
        <v>46037</v>
      </c>
      <c r="X458" s="80" t="s">
        <v>1855</v>
      </c>
      <c r="Y458" s="80" t="s">
        <v>121</v>
      </c>
      <c r="Z458" s="80" t="s">
        <v>537</v>
      </c>
      <c r="AA458" s="80" t="s">
        <v>122</v>
      </c>
      <c r="AB458" s="76" t="s">
        <v>539</v>
      </c>
      <c r="AC458" s="76" t="s">
        <v>540</v>
      </c>
      <c r="AD458" s="76" t="s">
        <v>173</v>
      </c>
      <c r="AE458" s="76" t="s">
        <v>548</v>
      </c>
      <c r="AF458" s="76" t="s">
        <v>96</v>
      </c>
      <c r="AG458" s="82"/>
      <c r="AH458" s="60"/>
      <c r="AI458" s="75" t="s">
        <v>1562</v>
      </c>
      <c r="AJ458" s="6" t="s">
        <v>103</v>
      </c>
      <c r="AK458" s="81">
        <v>0</v>
      </c>
      <c r="AL458" s="205" t="s">
        <v>103</v>
      </c>
      <c r="AM458" s="169"/>
      <c r="AN458" s="6"/>
      <c r="AO458" s="120"/>
    </row>
    <row r="459" spans="1:41">
      <c r="A459" s="75" t="s">
        <v>1562</v>
      </c>
      <c r="B459" s="6" t="s">
        <v>93</v>
      </c>
      <c r="C459" s="76">
        <v>458</v>
      </c>
      <c r="D459" s="80" t="s">
        <v>589</v>
      </c>
      <c r="E459" s="6" t="s">
        <v>2136</v>
      </c>
      <c r="F459" s="6" t="str">
        <f t="shared" si="26"/>
        <v>BrokerRM-V-352-V1I25-MCS, M01, M23</v>
      </c>
      <c r="G459" s="95" t="s">
        <v>1607</v>
      </c>
      <c r="H459" s="95" t="s">
        <v>1608</v>
      </c>
      <c r="I459" s="6" t="s">
        <v>584</v>
      </c>
      <c r="J459" s="92">
        <v>46036</v>
      </c>
      <c r="K459" s="95" t="s">
        <v>1856</v>
      </c>
      <c r="L459" s="80" t="s">
        <v>116</v>
      </c>
      <c r="M459" s="80" t="s">
        <v>1084</v>
      </c>
      <c r="N459" s="80" t="s">
        <v>1085</v>
      </c>
      <c r="O459" s="71">
        <v>0</v>
      </c>
      <c r="P459" s="71">
        <v>0</v>
      </c>
      <c r="Q459" s="79">
        <v>1122.26</v>
      </c>
      <c r="R459" s="79">
        <v>179.57</v>
      </c>
      <c r="S459" s="71">
        <v>0</v>
      </c>
      <c r="T459" s="79">
        <v>1301.83</v>
      </c>
      <c r="U459" s="80" t="s">
        <v>24</v>
      </c>
      <c r="V459" s="84">
        <f t="shared" si="25"/>
        <v>75.324307122606015</v>
      </c>
      <c r="W459" s="78">
        <v>46035</v>
      </c>
      <c r="X459" s="80" t="s">
        <v>1857</v>
      </c>
      <c r="Y459" s="80" t="s">
        <v>121</v>
      </c>
      <c r="Z459" s="80" t="s">
        <v>537</v>
      </c>
      <c r="AA459" s="80" t="s">
        <v>122</v>
      </c>
      <c r="AB459" s="76" t="s">
        <v>1093</v>
      </c>
      <c r="AC459" s="76" t="s">
        <v>540</v>
      </c>
      <c r="AD459" s="76" t="s">
        <v>173</v>
      </c>
      <c r="AE459" s="76" t="s">
        <v>548</v>
      </c>
      <c r="AF459" s="76" t="s">
        <v>96</v>
      </c>
      <c r="AG459" s="82"/>
      <c r="AH459" s="60"/>
      <c r="AI459" s="75" t="s">
        <v>1562</v>
      </c>
      <c r="AJ459" s="6" t="s">
        <v>103</v>
      </c>
      <c r="AK459" s="81">
        <v>0</v>
      </c>
      <c r="AL459" s="205" t="s">
        <v>103</v>
      </c>
      <c r="AM459" s="169"/>
      <c r="AN459" s="6"/>
      <c r="AO459" s="120"/>
    </row>
    <row r="460" spans="1:41">
      <c r="A460" s="75" t="s">
        <v>1562</v>
      </c>
      <c r="B460" s="6" t="s">
        <v>93</v>
      </c>
      <c r="C460" s="76">
        <v>459</v>
      </c>
      <c r="D460" s="80" t="s">
        <v>589</v>
      </c>
      <c r="E460" s="6" t="s">
        <v>2136</v>
      </c>
      <c r="F460" s="6" t="str">
        <f t="shared" si="26"/>
        <v>BrokerRM-V-353-V1I25-M46</v>
      </c>
      <c r="G460" s="95" t="s">
        <v>1609</v>
      </c>
      <c r="H460" s="95" t="s">
        <v>1610</v>
      </c>
      <c r="I460" s="6" t="s">
        <v>584</v>
      </c>
      <c r="J460" s="92">
        <v>46038</v>
      </c>
      <c r="K460" s="95" t="s">
        <v>1858</v>
      </c>
      <c r="L460" s="80" t="s">
        <v>116</v>
      </c>
      <c r="M460" s="80" t="s">
        <v>1084</v>
      </c>
      <c r="N460" s="80" t="s">
        <v>1085</v>
      </c>
      <c r="O460" s="71">
        <v>0</v>
      </c>
      <c r="P460" s="71">
        <v>0</v>
      </c>
      <c r="Q460" s="79">
        <v>1201.75</v>
      </c>
      <c r="R460" s="79">
        <v>192.29</v>
      </c>
      <c r="S460" s="71">
        <v>0</v>
      </c>
      <c r="T460" s="79">
        <v>1394.04</v>
      </c>
      <c r="U460" s="80" t="s">
        <v>24</v>
      </c>
      <c r="V460" s="84">
        <f t="shared" si="25"/>
        <v>80.659607706995303</v>
      </c>
      <c r="W460" s="78">
        <v>46037</v>
      </c>
      <c r="X460" s="80" t="s">
        <v>1859</v>
      </c>
      <c r="Y460" s="80" t="s">
        <v>121</v>
      </c>
      <c r="Z460" s="80" t="s">
        <v>537</v>
      </c>
      <c r="AA460" s="80" t="s">
        <v>122</v>
      </c>
      <c r="AB460" s="76" t="s">
        <v>1106</v>
      </c>
      <c r="AC460" s="76" t="s">
        <v>540</v>
      </c>
      <c r="AD460" s="76" t="s">
        <v>173</v>
      </c>
      <c r="AE460" s="76" t="s">
        <v>548</v>
      </c>
      <c r="AF460" s="76" t="s">
        <v>96</v>
      </c>
      <c r="AG460" s="82"/>
      <c r="AH460" s="60"/>
      <c r="AI460" s="75" t="s">
        <v>1562</v>
      </c>
      <c r="AJ460" s="6" t="s">
        <v>103</v>
      </c>
      <c r="AK460" s="81">
        <v>0</v>
      </c>
      <c r="AL460" s="205" t="s">
        <v>103</v>
      </c>
      <c r="AM460" s="169"/>
      <c r="AN460" s="6"/>
      <c r="AO460" s="120"/>
    </row>
    <row r="461" spans="1:41">
      <c r="A461" s="75" t="s">
        <v>1562</v>
      </c>
      <c r="B461" s="6" t="s">
        <v>93</v>
      </c>
      <c r="C461" s="76">
        <v>460</v>
      </c>
      <c r="D461" s="80" t="s">
        <v>589</v>
      </c>
      <c r="E461" s="6" t="s">
        <v>2136</v>
      </c>
      <c r="F461" s="6" t="str">
        <f t="shared" si="26"/>
        <v>BrokerFG-V-174-V1E25-M19</v>
      </c>
      <c r="G461" s="95" t="s">
        <v>661</v>
      </c>
      <c r="H461" s="95" t="s">
        <v>1611</v>
      </c>
      <c r="I461" s="6" t="s">
        <v>584</v>
      </c>
      <c r="J461" s="92">
        <v>46037</v>
      </c>
      <c r="K461" s="95" t="s">
        <v>1860</v>
      </c>
      <c r="L461" s="80" t="s">
        <v>116</v>
      </c>
      <c r="M461" s="80" t="s">
        <v>1100</v>
      </c>
      <c r="N461" s="80" t="s">
        <v>1085</v>
      </c>
      <c r="O461" s="71">
        <v>0</v>
      </c>
      <c r="P461" s="71">
        <v>0</v>
      </c>
      <c r="Q461" s="79">
        <v>1599.2</v>
      </c>
      <c r="R461" s="79">
        <v>255.88</v>
      </c>
      <c r="S461" s="71">
        <v>0</v>
      </c>
      <c r="T461" s="79">
        <v>1855.08</v>
      </c>
      <c r="U461" s="80" t="s">
        <v>24</v>
      </c>
      <c r="V461" s="84">
        <f t="shared" si="25"/>
        <v>107.33553202568997</v>
      </c>
      <c r="W461" s="78">
        <v>46036</v>
      </c>
      <c r="X461" s="80" t="s">
        <v>122</v>
      </c>
      <c r="Y461" s="80" t="s">
        <v>537</v>
      </c>
      <c r="Z461" s="80" t="s">
        <v>121</v>
      </c>
      <c r="AA461" s="80" t="s">
        <v>1144</v>
      </c>
      <c r="AB461" s="76" t="s">
        <v>539</v>
      </c>
      <c r="AC461" s="76" t="s">
        <v>541</v>
      </c>
      <c r="AD461" s="76" t="s">
        <v>195</v>
      </c>
      <c r="AE461" s="76" t="s">
        <v>547</v>
      </c>
      <c r="AF461" s="76" t="s">
        <v>96</v>
      </c>
      <c r="AG461" s="82"/>
      <c r="AH461" s="60"/>
      <c r="AI461" s="75" t="s">
        <v>1562</v>
      </c>
      <c r="AJ461" s="6" t="s">
        <v>103</v>
      </c>
      <c r="AK461" s="81">
        <v>0</v>
      </c>
      <c r="AL461" s="205" t="s">
        <v>103</v>
      </c>
      <c r="AM461" s="169"/>
      <c r="AN461" s="6"/>
      <c r="AO461" s="120"/>
    </row>
    <row r="462" spans="1:41">
      <c r="A462" s="75" t="s">
        <v>1562</v>
      </c>
      <c r="B462" s="6" t="s">
        <v>93</v>
      </c>
      <c r="C462" s="76">
        <v>461</v>
      </c>
      <c r="D462" s="80" t="s">
        <v>589</v>
      </c>
      <c r="E462" s="6" t="s">
        <v>2136</v>
      </c>
      <c r="F462" s="6" t="str">
        <f t="shared" si="26"/>
        <v>BrokerRM-V-354-V1I25-M23</v>
      </c>
      <c r="G462" s="95" t="s">
        <v>1612</v>
      </c>
      <c r="H462" s="95" t="s">
        <v>1613</v>
      </c>
      <c r="I462" s="6" t="s">
        <v>584</v>
      </c>
      <c r="J462" s="92">
        <v>46036</v>
      </c>
      <c r="K462" s="95" t="s">
        <v>1861</v>
      </c>
      <c r="L462" s="80" t="s">
        <v>116</v>
      </c>
      <c r="M462" s="80" t="s">
        <v>1084</v>
      </c>
      <c r="N462" s="80" t="s">
        <v>1085</v>
      </c>
      <c r="O462" s="71">
        <v>0</v>
      </c>
      <c r="P462" s="71">
        <v>0</v>
      </c>
      <c r="Q462" s="79">
        <v>1360.73</v>
      </c>
      <c r="R462" s="79">
        <v>217.72</v>
      </c>
      <c r="S462" s="71">
        <v>0</v>
      </c>
      <c r="T462" s="79">
        <v>1578.45</v>
      </c>
      <c r="U462" s="80" t="s">
        <v>24</v>
      </c>
      <c r="V462" s="84">
        <f t="shared" si="25"/>
        <v>91.329630272522124</v>
      </c>
      <c r="W462" s="78">
        <v>46035</v>
      </c>
      <c r="X462" s="80" t="s">
        <v>1862</v>
      </c>
      <c r="Y462" s="80" t="s">
        <v>121</v>
      </c>
      <c r="Z462" s="80" t="s">
        <v>537</v>
      </c>
      <c r="AA462" s="80" t="s">
        <v>122</v>
      </c>
      <c r="AB462" s="76" t="s">
        <v>1118</v>
      </c>
      <c r="AC462" s="76" t="s">
        <v>540</v>
      </c>
      <c r="AD462" s="76" t="s">
        <v>173</v>
      </c>
      <c r="AE462" s="76" t="s">
        <v>548</v>
      </c>
      <c r="AF462" s="76" t="s">
        <v>96</v>
      </c>
      <c r="AG462" s="82"/>
      <c r="AH462" s="60"/>
      <c r="AI462" s="75" t="s">
        <v>1562</v>
      </c>
      <c r="AJ462" s="6" t="s">
        <v>103</v>
      </c>
      <c r="AK462" s="81">
        <v>0</v>
      </c>
      <c r="AL462" s="205" t="s">
        <v>103</v>
      </c>
      <c r="AM462" s="169"/>
      <c r="AN462" s="6"/>
      <c r="AO462" s="120"/>
    </row>
    <row r="463" spans="1:41">
      <c r="A463" s="75" t="s">
        <v>1562</v>
      </c>
      <c r="B463" s="6" t="s">
        <v>93</v>
      </c>
      <c r="C463" s="76">
        <v>462</v>
      </c>
      <c r="D463" s="80" t="s">
        <v>589</v>
      </c>
      <c r="E463" s="6" t="s">
        <v>2136</v>
      </c>
      <c r="F463" s="6" t="str">
        <f t="shared" si="26"/>
        <v>BrokerRM-V-356-V1I25-M19</v>
      </c>
      <c r="G463" s="95" t="s">
        <v>1614</v>
      </c>
      <c r="H463" s="95" t="s">
        <v>1615</v>
      </c>
      <c r="I463" s="6" t="s">
        <v>584</v>
      </c>
      <c r="J463" s="92">
        <v>46037</v>
      </c>
      <c r="K463" s="95" t="s">
        <v>1863</v>
      </c>
      <c r="L463" s="80" t="s">
        <v>116</v>
      </c>
      <c r="M463" s="80" t="s">
        <v>1084</v>
      </c>
      <c r="N463" s="80" t="s">
        <v>1085</v>
      </c>
      <c r="O463" s="71">
        <v>0</v>
      </c>
      <c r="P463" s="71">
        <v>0</v>
      </c>
      <c r="Q463" s="79">
        <v>2632.57</v>
      </c>
      <c r="R463" s="79">
        <v>421.22</v>
      </c>
      <c r="S463" s="71">
        <v>0</v>
      </c>
      <c r="T463" s="79">
        <v>3053.79</v>
      </c>
      <c r="U463" s="80" t="s">
        <v>24</v>
      </c>
      <c r="V463" s="84">
        <f t="shared" si="25"/>
        <v>176.69328241624717</v>
      </c>
      <c r="W463" s="78">
        <v>46036</v>
      </c>
      <c r="X463" s="80" t="s">
        <v>1103</v>
      </c>
      <c r="Y463" s="80" t="s">
        <v>121</v>
      </c>
      <c r="Z463" s="80" t="s">
        <v>537</v>
      </c>
      <c r="AA463" s="80" t="s">
        <v>122</v>
      </c>
      <c r="AB463" s="76" t="s">
        <v>539</v>
      </c>
      <c r="AC463" s="76" t="s">
        <v>540</v>
      </c>
      <c r="AD463" s="76" t="s">
        <v>173</v>
      </c>
      <c r="AE463" s="76" t="s">
        <v>548</v>
      </c>
      <c r="AF463" s="76" t="s">
        <v>96</v>
      </c>
      <c r="AG463" s="82"/>
      <c r="AH463" s="60"/>
      <c r="AI463" s="75" t="s">
        <v>1562</v>
      </c>
      <c r="AJ463" s="6" t="s">
        <v>103</v>
      </c>
      <c r="AK463" s="81">
        <v>0</v>
      </c>
      <c r="AL463" s="205" t="s">
        <v>103</v>
      </c>
      <c r="AM463" s="169"/>
      <c r="AN463" s="6"/>
      <c r="AO463" s="120"/>
    </row>
    <row r="464" spans="1:41">
      <c r="A464" s="75" t="s">
        <v>1562</v>
      </c>
      <c r="B464" s="6" t="s">
        <v>93</v>
      </c>
      <c r="C464" s="76">
        <v>463</v>
      </c>
      <c r="D464" s="80" t="s">
        <v>589</v>
      </c>
      <c r="E464" s="6" t="s">
        <v>2136</v>
      </c>
      <c r="F464" s="6" t="str">
        <f t="shared" si="26"/>
        <v>BrokerFG-V-176-V1E25-M23</v>
      </c>
      <c r="G464" s="95" t="s">
        <v>1616</v>
      </c>
      <c r="H464" s="95" t="s">
        <v>1617</v>
      </c>
      <c r="I464" s="6" t="s">
        <v>584</v>
      </c>
      <c r="J464" s="92">
        <v>46036</v>
      </c>
      <c r="K464" s="95" t="s">
        <v>1864</v>
      </c>
      <c r="L464" s="80" t="s">
        <v>116</v>
      </c>
      <c r="M464" s="80" t="s">
        <v>1100</v>
      </c>
      <c r="N464" s="80" t="s">
        <v>1085</v>
      </c>
      <c r="O464" s="71">
        <v>0</v>
      </c>
      <c r="P464" s="71">
        <v>0</v>
      </c>
      <c r="Q464" s="79">
        <v>1678.69</v>
      </c>
      <c r="R464" s="79">
        <v>268.60000000000002</v>
      </c>
      <c r="S464" s="71">
        <v>0</v>
      </c>
      <c r="T464" s="79">
        <v>1947.29</v>
      </c>
      <c r="U464" s="80" t="s">
        <v>24</v>
      </c>
      <c r="V464" s="84">
        <f t="shared" si="25"/>
        <v>112.67083261007926</v>
      </c>
      <c r="W464" s="78">
        <v>46035</v>
      </c>
      <c r="X464" s="80" t="s">
        <v>1266</v>
      </c>
      <c r="Y464" s="80" t="s">
        <v>537</v>
      </c>
      <c r="Z464" s="80" t="s">
        <v>121</v>
      </c>
      <c r="AA464" s="80" t="s">
        <v>122</v>
      </c>
      <c r="AB464" s="76" t="s">
        <v>1118</v>
      </c>
      <c r="AC464" s="76" t="s">
        <v>541</v>
      </c>
      <c r="AD464" s="76" t="s">
        <v>195</v>
      </c>
      <c r="AE464" s="76" t="s">
        <v>547</v>
      </c>
      <c r="AF464" s="76" t="s">
        <v>96</v>
      </c>
      <c r="AG464" s="82"/>
      <c r="AH464" s="60"/>
      <c r="AI464" s="75" t="s">
        <v>1562</v>
      </c>
      <c r="AJ464" s="6" t="s">
        <v>103</v>
      </c>
      <c r="AK464" s="81">
        <v>0</v>
      </c>
      <c r="AL464" s="205" t="s">
        <v>103</v>
      </c>
      <c r="AM464" s="169"/>
      <c r="AN464" s="6"/>
      <c r="AO464" s="120"/>
    </row>
    <row r="465" spans="1:41">
      <c r="A465" s="75" t="s">
        <v>1562</v>
      </c>
      <c r="B465" s="6" t="s">
        <v>93</v>
      </c>
      <c r="C465" s="76">
        <v>464</v>
      </c>
      <c r="D465" s="80" t="s">
        <v>589</v>
      </c>
      <c r="E465" s="6" t="s">
        <v>2136</v>
      </c>
      <c r="F465" s="6" t="str">
        <f t="shared" si="26"/>
        <v>BrokerFG-V-177-V1E25-M46</v>
      </c>
      <c r="G465" s="95" t="s">
        <v>1618</v>
      </c>
      <c r="H465" s="95" t="s">
        <v>1619</v>
      </c>
      <c r="I465" s="6" t="s">
        <v>584</v>
      </c>
      <c r="J465" s="92">
        <v>46036</v>
      </c>
      <c r="K465" s="95" t="s">
        <v>1865</v>
      </c>
      <c r="L465" s="80" t="s">
        <v>116</v>
      </c>
      <c r="M465" s="80" t="s">
        <v>1100</v>
      </c>
      <c r="N465" s="80" t="s">
        <v>1085</v>
      </c>
      <c r="O465" s="71">
        <v>0</v>
      </c>
      <c r="P465" s="71">
        <v>0</v>
      </c>
      <c r="Q465" s="79">
        <v>1360.73</v>
      </c>
      <c r="R465" s="79">
        <v>217.72</v>
      </c>
      <c r="S465" s="71">
        <v>0</v>
      </c>
      <c r="T465" s="79">
        <v>1578.45</v>
      </c>
      <c r="U465" s="80" t="s">
        <v>24</v>
      </c>
      <c r="V465" s="84">
        <f t="shared" si="25"/>
        <v>91.329630272522124</v>
      </c>
      <c r="W465" s="78">
        <v>46035</v>
      </c>
      <c r="X465" s="80" t="s">
        <v>1266</v>
      </c>
      <c r="Y465" s="80" t="s">
        <v>537</v>
      </c>
      <c r="Z465" s="80" t="s">
        <v>121</v>
      </c>
      <c r="AA465" s="80" t="s">
        <v>122</v>
      </c>
      <c r="AB465" s="76" t="s">
        <v>1106</v>
      </c>
      <c r="AC465" s="76" t="s">
        <v>541</v>
      </c>
      <c r="AD465" s="76" t="s">
        <v>195</v>
      </c>
      <c r="AE465" s="76" t="s">
        <v>547</v>
      </c>
      <c r="AF465" s="76" t="s">
        <v>96</v>
      </c>
      <c r="AG465" s="82"/>
      <c r="AH465" s="60"/>
      <c r="AI465" s="75" t="s">
        <v>1562</v>
      </c>
      <c r="AJ465" s="6" t="s">
        <v>103</v>
      </c>
      <c r="AK465" s="81">
        <v>0</v>
      </c>
      <c r="AL465" s="205" t="s">
        <v>103</v>
      </c>
      <c r="AM465" s="169"/>
      <c r="AN465" s="6"/>
      <c r="AO465" s="120"/>
    </row>
    <row r="466" spans="1:41">
      <c r="A466" s="75" t="s">
        <v>1562</v>
      </c>
      <c r="B466" s="6" t="s">
        <v>93</v>
      </c>
      <c r="C466" s="76">
        <v>465</v>
      </c>
      <c r="D466" s="80" t="s">
        <v>589</v>
      </c>
      <c r="E466" s="6" t="s">
        <v>2136</v>
      </c>
      <c r="F466" s="6" t="str">
        <f t="shared" si="26"/>
        <v>BrokerFG-V-178-V1E25-M19</v>
      </c>
      <c r="G466" s="95" t="s">
        <v>1620</v>
      </c>
      <c r="H466" s="95" t="s">
        <v>1621</v>
      </c>
      <c r="I466" s="6" t="s">
        <v>584</v>
      </c>
      <c r="J466" s="92">
        <v>46038</v>
      </c>
      <c r="K466" s="95" t="s">
        <v>1866</v>
      </c>
      <c r="L466" s="80" t="s">
        <v>116</v>
      </c>
      <c r="M466" s="80" t="s">
        <v>1100</v>
      </c>
      <c r="N466" s="80" t="s">
        <v>1085</v>
      </c>
      <c r="O466" s="71">
        <v>0</v>
      </c>
      <c r="P466" s="71">
        <v>0</v>
      </c>
      <c r="Q466" s="79">
        <v>1440.22</v>
      </c>
      <c r="R466" s="79">
        <v>230.44</v>
      </c>
      <c r="S466" s="71">
        <v>0</v>
      </c>
      <c r="T466" s="79">
        <v>1670.66</v>
      </c>
      <c r="U466" s="80" t="s">
        <v>24</v>
      </c>
      <c r="V466" s="84">
        <f t="shared" si="25"/>
        <v>96.664930856911411</v>
      </c>
      <c r="W466" s="78">
        <v>46037</v>
      </c>
      <c r="X466" s="80" t="s">
        <v>122</v>
      </c>
      <c r="Y466" s="80" t="s">
        <v>537</v>
      </c>
      <c r="Z466" s="80" t="s">
        <v>121</v>
      </c>
      <c r="AA466" s="80" t="s">
        <v>1867</v>
      </c>
      <c r="AB466" s="76" t="s">
        <v>539</v>
      </c>
      <c r="AC466" s="76" t="s">
        <v>541</v>
      </c>
      <c r="AD466" s="76" t="s">
        <v>195</v>
      </c>
      <c r="AE466" s="76" t="s">
        <v>547</v>
      </c>
      <c r="AF466" s="76" t="s">
        <v>96</v>
      </c>
      <c r="AG466" s="82"/>
      <c r="AH466" s="60"/>
      <c r="AI466" s="75" t="s">
        <v>1562</v>
      </c>
      <c r="AJ466" s="6" t="s">
        <v>103</v>
      </c>
      <c r="AK466" s="81">
        <v>0</v>
      </c>
      <c r="AL466" s="205" t="s">
        <v>103</v>
      </c>
      <c r="AM466" s="169"/>
      <c r="AN466" s="6"/>
      <c r="AO466" s="120"/>
    </row>
    <row r="467" spans="1:41">
      <c r="A467" s="75" t="s">
        <v>1562</v>
      </c>
      <c r="B467" s="6" t="s">
        <v>93</v>
      </c>
      <c r="C467" s="76">
        <v>466</v>
      </c>
      <c r="D467" s="80" t="s">
        <v>589</v>
      </c>
      <c r="E467" s="6" t="s">
        <v>2136</v>
      </c>
      <c r="F467" s="6" t="str">
        <f t="shared" si="26"/>
        <v>BrokerRM-V-359-V1I25-M19</v>
      </c>
      <c r="G467" s="95" t="s">
        <v>1622</v>
      </c>
      <c r="H467" s="95" t="s">
        <v>1623</v>
      </c>
      <c r="I467" s="6" t="s">
        <v>584</v>
      </c>
      <c r="J467" s="92">
        <v>46036</v>
      </c>
      <c r="K467" s="95" t="s">
        <v>1868</v>
      </c>
      <c r="L467" s="80" t="s">
        <v>116</v>
      </c>
      <c r="M467" s="80" t="s">
        <v>1084</v>
      </c>
      <c r="N467" s="80" t="s">
        <v>1085</v>
      </c>
      <c r="O467" s="71">
        <v>0</v>
      </c>
      <c r="P467" s="71">
        <v>0</v>
      </c>
      <c r="Q467" s="79">
        <v>1201.75</v>
      </c>
      <c r="R467" s="79">
        <v>192.29</v>
      </c>
      <c r="S467" s="71">
        <v>0</v>
      </c>
      <c r="T467" s="79">
        <v>1394.04</v>
      </c>
      <c r="U467" s="80" t="s">
        <v>24</v>
      </c>
      <c r="V467" s="84">
        <f t="shared" si="25"/>
        <v>80.659607706995303</v>
      </c>
      <c r="W467" s="78">
        <v>46035</v>
      </c>
      <c r="X467" s="80" t="s">
        <v>1095</v>
      </c>
      <c r="Y467" s="80" t="s">
        <v>121</v>
      </c>
      <c r="Z467" s="80" t="s">
        <v>537</v>
      </c>
      <c r="AA467" s="80" t="s">
        <v>122</v>
      </c>
      <c r="AB467" s="76" t="s">
        <v>539</v>
      </c>
      <c r="AC467" s="76" t="s">
        <v>540</v>
      </c>
      <c r="AD467" s="76" t="s">
        <v>173</v>
      </c>
      <c r="AE467" s="76" t="s">
        <v>548</v>
      </c>
      <c r="AF467" s="76" t="s">
        <v>96</v>
      </c>
      <c r="AG467" s="82"/>
      <c r="AH467" s="60"/>
      <c r="AI467" s="75" t="s">
        <v>1562</v>
      </c>
      <c r="AJ467" s="6" t="s">
        <v>103</v>
      </c>
      <c r="AK467" s="81">
        <v>0</v>
      </c>
      <c r="AL467" s="205" t="s">
        <v>103</v>
      </c>
      <c r="AM467" s="169"/>
      <c r="AN467" s="6"/>
      <c r="AO467" s="120"/>
    </row>
    <row r="468" spans="1:41">
      <c r="A468" s="75" t="s">
        <v>1562</v>
      </c>
      <c r="B468" s="6" t="s">
        <v>93</v>
      </c>
      <c r="C468" s="76">
        <v>467</v>
      </c>
      <c r="D468" s="80" t="s">
        <v>590</v>
      </c>
      <c r="E468" s="6" t="s">
        <v>2135</v>
      </c>
      <c r="F468" s="6" t="str">
        <f t="shared" si="26"/>
        <v>FreightRM-V-003-V1I26-M19.1</v>
      </c>
      <c r="G468" s="95" t="s">
        <v>1624</v>
      </c>
      <c r="H468" s="95" t="s">
        <v>1625</v>
      </c>
      <c r="I468" s="6" t="s">
        <v>584</v>
      </c>
      <c r="J468" s="92">
        <v>46035</v>
      </c>
      <c r="K468" s="95" t="s">
        <v>1869</v>
      </c>
      <c r="L468" s="80">
        <v>5951</v>
      </c>
      <c r="M468" s="80" t="s">
        <v>1870</v>
      </c>
      <c r="N468" s="80" t="s">
        <v>1134</v>
      </c>
      <c r="O468" s="71">
        <v>0</v>
      </c>
      <c r="P468" s="71">
        <v>0</v>
      </c>
      <c r="Q468" s="79">
        <v>9650</v>
      </c>
      <c r="R468" s="79">
        <v>1544</v>
      </c>
      <c r="S468" s="71">
        <v>386</v>
      </c>
      <c r="T468" s="79">
        <v>10808</v>
      </c>
      <c r="U468" s="80" t="s">
        <v>24</v>
      </c>
      <c r="V468" s="84">
        <f t="shared" si="25"/>
        <v>625.35439449169701</v>
      </c>
      <c r="W468" s="78">
        <v>46035</v>
      </c>
      <c r="X468" s="80" t="s">
        <v>1135</v>
      </c>
      <c r="Y468" s="80" t="s">
        <v>1136</v>
      </c>
      <c r="Z468" s="80" t="s">
        <v>1137</v>
      </c>
      <c r="AA468" s="80" t="s">
        <v>121</v>
      </c>
      <c r="AB468" s="76" t="s">
        <v>539</v>
      </c>
      <c r="AC468" s="76" t="s">
        <v>540</v>
      </c>
      <c r="AD468" s="76" t="s">
        <v>173</v>
      </c>
      <c r="AE468" s="76" t="s">
        <v>548</v>
      </c>
      <c r="AF468" s="76" t="s">
        <v>96</v>
      </c>
      <c r="AG468" s="82"/>
      <c r="AH468" s="60"/>
      <c r="AI468" s="75" t="s">
        <v>1562</v>
      </c>
      <c r="AJ468" s="6" t="s">
        <v>103</v>
      </c>
      <c r="AK468" s="81">
        <v>0</v>
      </c>
      <c r="AL468" s="205" t="s">
        <v>103</v>
      </c>
      <c r="AM468" s="169"/>
      <c r="AN468" s="6"/>
      <c r="AO468" s="120"/>
    </row>
    <row r="469" spans="1:41">
      <c r="A469" s="75" t="s">
        <v>1562</v>
      </c>
      <c r="B469" s="6" t="s">
        <v>93</v>
      </c>
      <c r="C469" s="76">
        <v>468</v>
      </c>
      <c r="D469" s="80" t="s">
        <v>590</v>
      </c>
      <c r="E469" s="6" t="s">
        <v>2135</v>
      </c>
      <c r="F469" s="6" t="str">
        <f t="shared" si="26"/>
        <v>FreightFG-V-001-V1E26-M01</v>
      </c>
      <c r="G469" s="95" t="s">
        <v>1626</v>
      </c>
      <c r="H469" s="95" t="s">
        <v>1627</v>
      </c>
      <c r="I469" s="6" t="s">
        <v>584</v>
      </c>
      <c r="J469" s="92">
        <v>46036</v>
      </c>
      <c r="K469" s="95" t="s">
        <v>1871</v>
      </c>
      <c r="L469" s="80">
        <v>5934</v>
      </c>
      <c r="M469" s="80" t="s">
        <v>1870</v>
      </c>
      <c r="N469" s="80" t="s">
        <v>1150</v>
      </c>
      <c r="O469" s="71">
        <v>0</v>
      </c>
      <c r="P469" s="71">
        <v>0</v>
      </c>
      <c r="Q469" s="79">
        <v>12800</v>
      </c>
      <c r="R469" s="79">
        <v>2048</v>
      </c>
      <c r="S469" s="71">
        <v>0</v>
      </c>
      <c r="T469" s="79">
        <v>14848</v>
      </c>
      <c r="U469" s="80" t="s">
        <v>24</v>
      </c>
      <c r="V469" s="84">
        <f t="shared" si="25"/>
        <v>859.11010819880801</v>
      </c>
      <c r="W469" s="78">
        <v>46037</v>
      </c>
      <c r="X469" s="80" t="s">
        <v>1872</v>
      </c>
      <c r="Y469" s="80" t="s">
        <v>1137</v>
      </c>
      <c r="Z469" s="80" t="s">
        <v>1873</v>
      </c>
      <c r="AA469" s="80" t="s">
        <v>121</v>
      </c>
      <c r="AB469" s="76" t="s">
        <v>542</v>
      </c>
      <c r="AC469" s="76" t="s">
        <v>541</v>
      </c>
      <c r="AD469" s="76" t="s">
        <v>195</v>
      </c>
      <c r="AE469" s="76" t="s">
        <v>547</v>
      </c>
      <c r="AF469" s="76" t="s">
        <v>96</v>
      </c>
      <c r="AG469" s="82"/>
      <c r="AH469" s="60"/>
      <c r="AI469" s="75" t="s">
        <v>1562</v>
      </c>
      <c r="AJ469" s="6" t="s">
        <v>103</v>
      </c>
      <c r="AK469" s="81">
        <v>0</v>
      </c>
      <c r="AL469" s="205" t="s">
        <v>103</v>
      </c>
      <c r="AM469" s="169"/>
      <c r="AN469" s="6"/>
      <c r="AO469" s="120"/>
    </row>
    <row r="470" spans="1:41">
      <c r="A470" s="75" t="s">
        <v>1562</v>
      </c>
      <c r="B470" s="6" t="s">
        <v>93</v>
      </c>
      <c r="C470" s="76">
        <v>469</v>
      </c>
      <c r="D470" s="80" t="s">
        <v>590</v>
      </c>
      <c r="E470" s="6" t="s">
        <v>2135</v>
      </c>
      <c r="F470" s="6" t="str">
        <f t="shared" si="26"/>
        <v>FreightRM-J-1144LI26-M19.3</v>
      </c>
      <c r="G470" s="95" t="s">
        <v>1628</v>
      </c>
      <c r="H470" s="95" t="s">
        <v>1629</v>
      </c>
      <c r="I470" s="6" t="s">
        <v>584</v>
      </c>
      <c r="J470" s="92">
        <v>46038</v>
      </c>
      <c r="K470" s="95" t="s">
        <v>1874</v>
      </c>
      <c r="L470" s="80">
        <v>5968</v>
      </c>
      <c r="M470" s="80" t="s">
        <v>117</v>
      </c>
      <c r="N470" s="80" t="s">
        <v>1875</v>
      </c>
      <c r="O470" s="71">
        <v>0</v>
      </c>
      <c r="P470" s="71">
        <v>0</v>
      </c>
      <c r="Q470" s="79">
        <v>1200</v>
      </c>
      <c r="R470" s="79">
        <v>192</v>
      </c>
      <c r="S470" s="71">
        <v>48</v>
      </c>
      <c r="T470" s="79">
        <v>1344</v>
      </c>
      <c r="U470" s="80" t="s">
        <v>118</v>
      </c>
      <c r="V470" s="84">
        <f>T470</f>
        <v>1344</v>
      </c>
      <c r="W470" s="78">
        <v>46038</v>
      </c>
      <c r="X470" s="80" t="s">
        <v>1155</v>
      </c>
      <c r="Y470" s="80" t="s">
        <v>1156</v>
      </c>
      <c r="Z470" s="80" t="s">
        <v>1137</v>
      </c>
      <c r="AA470" s="80" t="s">
        <v>121</v>
      </c>
      <c r="AB470" s="76" t="s">
        <v>539</v>
      </c>
      <c r="AC470" s="76" t="s">
        <v>540</v>
      </c>
      <c r="AD470" s="76" t="s">
        <v>173</v>
      </c>
      <c r="AE470" s="76" t="s">
        <v>548</v>
      </c>
      <c r="AF470" s="76" t="s">
        <v>96</v>
      </c>
      <c r="AG470" s="82"/>
      <c r="AH470" s="60"/>
      <c r="AI470" s="75" t="s">
        <v>1562</v>
      </c>
      <c r="AJ470" s="6" t="s">
        <v>103</v>
      </c>
      <c r="AK470" s="81">
        <v>0</v>
      </c>
      <c r="AL470" s="205" t="s">
        <v>103</v>
      </c>
      <c r="AM470" s="169"/>
      <c r="AN470" s="6"/>
      <c r="AO470" s="120"/>
    </row>
    <row r="471" spans="1:41">
      <c r="A471" s="75" t="s">
        <v>1562</v>
      </c>
      <c r="B471" s="6" t="s">
        <v>93</v>
      </c>
      <c r="C471" s="76">
        <v>470</v>
      </c>
      <c r="D471" s="80" t="s">
        <v>590</v>
      </c>
      <c r="E471" s="6" t="s">
        <v>2135</v>
      </c>
      <c r="F471" s="6" t="str">
        <f t="shared" si="26"/>
        <v>FreightRM-J-1150LI26-M19.2</v>
      </c>
      <c r="G471" s="95" t="s">
        <v>1630</v>
      </c>
      <c r="H471" s="95" t="s">
        <v>1631</v>
      </c>
      <c r="I471" s="6" t="s">
        <v>584</v>
      </c>
      <c r="J471" s="92">
        <v>46034</v>
      </c>
      <c r="K471" s="95" t="s">
        <v>1876</v>
      </c>
      <c r="L471" s="80">
        <v>6026</v>
      </c>
      <c r="M471" s="80" t="s">
        <v>117</v>
      </c>
      <c r="N471" s="80" t="s">
        <v>1164</v>
      </c>
      <c r="O471" s="71">
        <v>0</v>
      </c>
      <c r="P471" s="71">
        <v>0</v>
      </c>
      <c r="Q471" s="79">
        <v>1200</v>
      </c>
      <c r="R471" s="79">
        <v>192</v>
      </c>
      <c r="S471" s="71">
        <v>48</v>
      </c>
      <c r="T471" s="79">
        <v>1344</v>
      </c>
      <c r="U471" s="80" t="s">
        <v>118</v>
      </c>
      <c r="V471" s="84">
        <f t="shared" ref="V471:V474" si="27">T471</f>
        <v>1344</v>
      </c>
      <c r="W471" s="78">
        <v>46035</v>
      </c>
      <c r="X471" s="80" t="s">
        <v>1155</v>
      </c>
      <c r="Y471" s="80" t="s">
        <v>1156</v>
      </c>
      <c r="Z471" s="80" t="s">
        <v>1137</v>
      </c>
      <c r="AA471" s="80" t="s">
        <v>121</v>
      </c>
      <c r="AB471" s="76" t="s">
        <v>539</v>
      </c>
      <c r="AC471" s="76" t="s">
        <v>540</v>
      </c>
      <c r="AD471" s="76" t="s">
        <v>173</v>
      </c>
      <c r="AE471" s="76" t="s">
        <v>548</v>
      </c>
      <c r="AF471" s="76" t="s">
        <v>96</v>
      </c>
      <c r="AG471" s="82"/>
      <c r="AH471" s="60"/>
      <c r="AI471" s="75" t="s">
        <v>1562</v>
      </c>
      <c r="AJ471" s="6" t="s">
        <v>103</v>
      </c>
      <c r="AK471" s="81">
        <v>0</v>
      </c>
      <c r="AL471" s="205" t="s">
        <v>103</v>
      </c>
      <c r="AM471" s="169"/>
      <c r="AN471" s="6"/>
      <c r="AO471" s="120"/>
    </row>
    <row r="472" spans="1:41">
      <c r="A472" s="75" t="s">
        <v>1562</v>
      </c>
      <c r="B472" s="6" t="s">
        <v>93</v>
      </c>
      <c r="C472" s="76">
        <v>471</v>
      </c>
      <c r="D472" s="80" t="s">
        <v>590</v>
      </c>
      <c r="E472" s="6" t="s">
        <v>2135</v>
      </c>
      <c r="F472" s="6" t="str">
        <f t="shared" si="26"/>
        <v>FreightRM-J-1144LI26-M19.3</v>
      </c>
      <c r="G472" s="95" t="s">
        <v>1628</v>
      </c>
      <c r="H472" s="95" t="s">
        <v>1632</v>
      </c>
      <c r="I472" s="6" t="s">
        <v>584</v>
      </c>
      <c r="J472" s="92">
        <v>46038</v>
      </c>
      <c r="K472" s="95" t="s">
        <v>1877</v>
      </c>
      <c r="L472" s="80">
        <v>5969</v>
      </c>
      <c r="M472" s="80" t="s">
        <v>1166</v>
      </c>
      <c r="N472" s="80" t="s">
        <v>1150</v>
      </c>
      <c r="O472" s="71">
        <v>0</v>
      </c>
      <c r="P472" s="71">
        <v>0</v>
      </c>
      <c r="Q472" s="79">
        <v>500</v>
      </c>
      <c r="R472" s="79">
        <v>80</v>
      </c>
      <c r="S472" s="71">
        <v>0</v>
      </c>
      <c r="T472" s="79">
        <v>580</v>
      </c>
      <c r="U472" s="80" t="s">
        <v>118</v>
      </c>
      <c r="V472" s="84">
        <f t="shared" si="27"/>
        <v>580</v>
      </c>
      <c r="W472" s="78">
        <v>46038</v>
      </c>
      <c r="X472" s="80" t="s">
        <v>1155</v>
      </c>
      <c r="Y472" s="80" t="s">
        <v>1156</v>
      </c>
      <c r="Z472" s="80" t="s">
        <v>1137</v>
      </c>
      <c r="AA472" s="80" t="s">
        <v>121</v>
      </c>
      <c r="AB472" s="76" t="s">
        <v>539</v>
      </c>
      <c r="AC472" s="76" t="s">
        <v>540</v>
      </c>
      <c r="AD472" s="76" t="s">
        <v>173</v>
      </c>
      <c r="AE472" s="76" t="s">
        <v>548</v>
      </c>
      <c r="AF472" s="76" t="s">
        <v>96</v>
      </c>
      <c r="AG472" s="82"/>
      <c r="AH472" s="60"/>
      <c r="AI472" s="75" t="s">
        <v>1562</v>
      </c>
      <c r="AJ472" s="6" t="s">
        <v>103</v>
      </c>
      <c r="AK472" s="81">
        <v>0</v>
      </c>
      <c r="AL472" s="205" t="s">
        <v>103</v>
      </c>
      <c r="AM472" s="169"/>
      <c r="AN472" s="6"/>
      <c r="AO472" s="120"/>
    </row>
    <row r="473" spans="1:41">
      <c r="A473" s="75" t="s">
        <v>1562</v>
      </c>
      <c r="B473" s="6" t="s">
        <v>93</v>
      </c>
      <c r="C473" s="76">
        <v>472</v>
      </c>
      <c r="D473" s="80" t="s">
        <v>590</v>
      </c>
      <c r="E473" s="6" t="s">
        <v>2135</v>
      </c>
      <c r="F473" s="6" t="str">
        <f t="shared" si="26"/>
        <v>FreightRM-J-1150LI26-M19.2</v>
      </c>
      <c r="G473" s="95" t="s">
        <v>1630</v>
      </c>
      <c r="H473" s="95" t="s">
        <v>1633</v>
      </c>
      <c r="I473" s="6" t="s">
        <v>584</v>
      </c>
      <c r="J473" s="92">
        <v>46038</v>
      </c>
      <c r="K473" s="95" t="s">
        <v>1878</v>
      </c>
      <c r="L473" s="80">
        <v>6070</v>
      </c>
      <c r="M473" s="80" t="s">
        <v>1166</v>
      </c>
      <c r="N473" s="80" t="s">
        <v>1150</v>
      </c>
      <c r="O473" s="71">
        <v>0</v>
      </c>
      <c r="P473" s="71">
        <v>0</v>
      </c>
      <c r="Q473" s="79">
        <v>290</v>
      </c>
      <c r="R473" s="79">
        <v>46.4</v>
      </c>
      <c r="S473" s="71">
        <v>0</v>
      </c>
      <c r="T473" s="79">
        <v>336.4</v>
      </c>
      <c r="U473" s="80" t="s">
        <v>118</v>
      </c>
      <c r="V473" s="84">
        <f t="shared" si="27"/>
        <v>336.4</v>
      </c>
      <c r="W473" s="78">
        <v>46038</v>
      </c>
      <c r="X473" s="80" t="s">
        <v>1155</v>
      </c>
      <c r="Y473" s="80" t="s">
        <v>1156</v>
      </c>
      <c r="Z473" s="80" t="s">
        <v>1137</v>
      </c>
      <c r="AA473" s="80" t="s">
        <v>121</v>
      </c>
      <c r="AB473" s="76" t="s">
        <v>539</v>
      </c>
      <c r="AC473" s="76" t="s">
        <v>540</v>
      </c>
      <c r="AD473" s="76" t="s">
        <v>173</v>
      </c>
      <c r="AE473" s="76" t="s">
        <v>548</v>
      </c>
      <c r="AF473" s="76" t="s">
        <v>96</v>
      </c>
      <c r="AG473" s="82"/>
      <c r="AH473" s="60"/>
      <c r="AI473" s="75" t="s">
        <v>1562</v>
      </c>
      <c r="AJ473" s="6" t="s">
        <v>103</v>
      </c>
      <c r="AK473" s="81">
        <v>0</v>
      </c>
      <c r="AL473" s="205" t="s">
        <v>103</v>
      </c>
      <c r="AM473" s="169"/>
      <c r="AN473" s="6"/>
      <c r="AO473" s="120"/>
    </row>
    <row r="474" spans="1:41">
      <c r="A474" s="75" t="s">
        <v>1562</v>
      </c>
      <c r="B474" s="6" t="s">
        <v>93</v>
      </c>
      <c r="C474" s="76">
        <v>473</v>
      </c>
      <c r="D474" s="80" t="s">
        <v>590</v>
      </c>
      <c r="E474" s="6" t="s">
        <v>2135</v>
      </c>
      <c r="F474" s="6" t="str">
        <f t="shared" si="26"/>
        <v>FreightRM-J-1155LI26-M19.3</v>
      </c>
      <c r="G474" s="95" t="s">
        <v>1634</v>
      </c>
      <c r="H474" s="95" t="s">
        <v>1635</v>
      </c>
      <c r="I474" s="6" t="s">
        <v>584</v>
      </c>
      <c r="J474" s="92">
        <v>46038</v>
      </c>
      <c r="K474" s="95" t="s">
        <v>1879</v>
      </c>
      <c r="L474" s="80">
        <v>6076</v>
      </c>
      <c r="M474" s="80" t="s">
        <v>1166</v>
      </c>
      <c r="N474" s="80" t="s">
        <v>1150</v>
      </c>
      <c r="O474" s="71">
        <v>0</v>
      </c>
      <c r="P474" s="71">
        <v>0</v>
      </c>
      <c r="Q474" s="79">
        <v>320</v>
      </c>
      <c r="R474" s="79">
        <v>51.2</v>
      </c>
      <c r="S474" s="71">
        <v>0</v>
      </c>
      <c r="T474" s="79">
        <v>371.2</v>
      </c>
      <c r="U474" s="80" t="s">
        <v>118</v>
      </c>
      <c r="V474" s="84">
        <f t="shared" si="27"/>
        <v>371.2</v>
      </c>
      <c r="W474" s="78">
        <v>46038</v>
      </c>
      <c r="X474" s="80" t="s">
        <v>1155</v>
      </c>
      <c r="Y474" s="80" t="s">
        <v>1156</v>
      </c>
      <c r="Z474" s="80" t="s">
        <v>1137</v>
      </c>
      <c r="AA474" s="80" t="s">
        <v>121</v>
      </c>
      <c r="AB474" s="76" t="s">
        <v>539</v>
      </c>
      <c r="AC474" s="76" t="s">
        <v>540</v>
      </c>
      <c r="AD474" s="76" t="s">
        <v>173</v>
      </c>
      <c r="AE474" s="76" t="s">
        <v>548</v>
      </c>
      <c r="AF474" s="76" t="s">
        <v>96</v>
      </c>
      <c r="AG474" s="82"/>
      <c r="AH474" s="60"/>
      <c r="AI474" s="75" t="s">
        <v>1562</v>
      </c>
      <c r="AJ474" s="6" t="s">
        <v>103</v>
      </c>
      <c r="AK474" s="81">
        <v>0</v>
      </c>
      <c r="AL474" s="205" t="s">
        <v>103</v>
      </c>
      <c r="AM474" s="169"/>
      <c r="AN474" s="6"/>
      <c r="AO474" s="120"/>
    </row>
    <row r="475" spans="1:41">
      <c r="A475" s="75" t="s">
        <v>1562</v>
      </c>
      <c r="B475" s="6" t="s">
        <v>93</v>
      </c>
      <c r="C475" s="76">
        <v>474</v>
      </c>
      <c r="D475" s="80" t="s">
        <v>27</v>
      </c>
      <c r="E475" s="6" t="s">
        <v>2135</v>
      </c>
      <c r="F475" s="6" t="str">
        <f t="shared" si="26"/>
        <v>FreightRM-J-1098LI25-M19</v>
      </c>
      <c r="G475" s="96" t="s">
        <v>1636</v>
      </c>
      <c r="H475" s="95" t="s">
        <v>1637</v>
      </c>
      <c r="I475" s="6" t="s">
        <v>584</v>
      </c>
      <c r="J475" s="105">
        <v>46032</v>
      </c>
      <c r="K475" s="96"/>
      <c r="L475" s="85" t="s">
        <v>1880</v>
      </c>
      <c r="M475" s="85" t="s">
        <v>1264</v>
      </c>
      <c r="N475" s="85" t="s">
        <v>116</v>
      </c>
      <c r="O475" s="71">
        <v>0</v>
      </c>
      <c r="P475" s="71">
        <v>0</v>
      </c>
      <c r="Q475" s="79">
        <v>3186.09</v>
      </c>
      <c r="R475" s="79">
        <v>509.77</v>
      </c>
      <c r="S475" s="71">
        <v>0</v>
      </c>
      <c r="T475" s="79">
        <v>3695.86</v>
      </c>
      <c r="U475" s="80" t="s">
        <v>24</v>
      </c>
      <c r="V475" s="84">
        <f t="shared" ref="V475:V490" si="28">T475/17.283</f>
        <v>213.84366140137706</v>
      </c>
      <c r="W475" s="106">
        <v>45996</v>
      </c>
      <c r="X475" s="85" t="s">
        <v>1881</v>
      </c>
      <c r="Y475" s="85" t="s">
        <v>1882</v>
      </c>
      <c r="Z475" s="85" t="s">
        <v>239</v>
      </c>
      <c r="AA475" s="85" t="s">
        <v>122</v>
      </c>
      <c r="AB475" s="76" t="s">
        <v>539</v>
      </c>
      <c r="AC475" s="76" t="s">
        <v>540</v>
      </c>
      <c r="AD475" s="76" t="s">
        <v>173</v>
      </c>
      <c r="AE475" s="76" t="s">
        <v>548</v>
      </c>
      <c r="AF475" s="76" t="s">
        <v>96</v>
      </c>
      <c r="AG475" s="82"/>
      <c r="AH475" s="60"/>
      <c r="AI475" s="75" t="s">
        <v>1562</v>
      </c>
      <c r="AJ475" s="6" t="s">
        <v>103</v>
      </c>
      <c r="AK475" s="81">
        <v>0</v>
      </c>
      <c r="AL475" s="205" t="s">
        <v>103</v>
      </c>
      <c r="AM475" s="169"/>
      <c r="AN475" s="6"/>
      <c r="AO475" s="120"/>
    </row>
    <row r="476" spans="1:41">
      <c r="A476" s="75" t="s">
        <v>1562</v>
      </c>
      <c r="B476" s="6" t="s">
        <v>93</v>
      </c>
      <c r="C476" s="76">
        <v>475</v>
      </c>
      <c r="D476" s="80" t="s">
        <v>27</v>
      </c>
      <c r="E476" s="6" t="s">
        <v>2135</v>
      </c>
      <c r="F476" s="6" t="str">
        <f t="shared" si="26"/>
        <v>FreightRM-V-354-V1I25-M23.1</v>
      </c>
      <c r="G476" s="96" t="s">
        <v>1638</v>
      </c>
      <c r="H476" s="95" t="s">
        <v>1639</v>
      </c>
      <c r="I476" s="6" t="s">
        <v>584</v>
      </c>
      <c r="J476" s="105">
        <v>46032</v>
      </c>
      <c r="K476" s="107" t="s">
        <v>1883</v>
      </c>
      <c r="L476" s="85" t="s">
        <v>1884</v>
      </c>
      <c r="M476" s="85" t="s">
        <v>1264</v>
      </c>
      <c r="N476" s="85" t="s">
        <v>116</v>
      </c>
      <c r="O476" s="71">
        <v>0</v>
      </c>
      <c r="P476" s="71">
        <v>0</v>
      </c>
      <c r="Q476" s="79">
        <v>2658.4</v>
      </c>
      <c r="R476" s="79">
        <v>425.34</v>
      </c>
      <c r="S476" s="71">
        <v>0</v>
      </c>
      <c r="T476" s="79">
        <v>3083.74</v>
      </c>
      <c r="U476" s="80" t="s">
        <v>24</v>
      </c>
      <c r="V476" s="84">
        <f t="shared" si="28"/>
        <v>178.42619915523923</v>
      </c>
      <c r="W476" s="106">
        <v>45996</v>
      </c>
      <c r="X476" s="85" t="s">
        <v>1885</v>
      </c>
      <c r="Y476" s="85" t="s">
        <v>1886</v>
      </c>
      <c r="Z476" s="85" t="s">
        <v>239</v>
      </c>
      <c r="AA476" s="85" t="s">
        <v>122</v>
      </c>
      <c r="AB476" s="76" t="s">
        <v>1118</v>
      </c>
      <c r="AC476" s="76" t="s">
        <v>540</v>
      </c>
      <c r="AD476" s="76" t="s">
        <v>173</v>
      </c>
      <c r="AE476" s="76" t="s">
        <v>548</v>
      </c>
      <c r="AF476" s="76" t="s">
        <v>96</v>
      </c>
      <c r="AG476" s="82"/>
      <c r="AH476" s="60"/>
      <c r="AI476" s="75" t="s">
        <v>1562</v>
      </c>
      <c r="AJ476" s="6" t="s">
        <v>103</v>
      </c>
      <c r="AK476" s="81">
        <v>0</v>
      </c>
      <c r="AL476" s="205" t="s">
        <v>103</v>
      </c>
      <c r="AM476" s="169"/>
      <c r="AN476" s="6"/>
      <c r="AO476" s="120"/>
    </row>
    <row r="477" spans="1:41">
      <c r="A477" s="75" t="s">
        <v>1562</v>
      </c>
      <c r="B477" s="6" t="s">
        <v>93</v>
      </c>
      <c r="C477" s="76">
        <v>476</v>
      </c>
      <c r="D477" s="80" t="s">
        <v>27</v>
      </c>
      <c r="E477" s="6" t="s">
        <v>2135</v>
      </c>
      <c r="F477" s="6" t="str">
        <f t="shared" si="26"/>
        <v>FreightRM-V-336-V1I25-M46, M01 .1</v>
      </c>
      <c r="G477" s="96" t="s">
        <v>1640</v>
      </c>
      <c r="H477" s="95" t="s">
        <v>1641</v>
      </c>
      <c r="I477" s="6" t="s">
        <v>584</v>
      </c>
      <c r="J477" s="105">
        <v>46032</v>
      </c>
      <c r="K477" s="96" t="s">
        <v>1887</v>
      </c>
      <c r="L477" s="85" t="s">
        <v>1888</v>
      </c>
      <c r="M477" s="85" t="s">
        <v>1264</v>
      </c>
      <c r="N477" s="85" t="s">
        <v>116</v>
      </c>
      <c r="O477" s="71">
        <v>0</v>
      </c>
      <c r="P477" s="71">
        <v>0</v>
      </c>
      <c r="Q477" s="79">
        <v>10244.09</v>
      </c>
      <c r="R477" s="79">
        <v>1639.05</v>
      </c>
      <c r="S477" s="71">
        <v>0</v>
      </c>
      <c r="T477" s="79">
        <v>11883.14</v>
      </c>
      <c r="U477" s="80" t="s">
        <v>24</v>
      </c>
      <c r="V477" s="84">
        <f t="shared" si="28"/>
        <v>687.56234450037596</v>
      </c>
      <c r="W477" s="106">
        <v>45999</v>
      </c>
      <c r="X477" s="85" t="s">
        <v>1889</v>
      </c>
      <c r="Y477" s="85" t="s">
        <v>1890</v>
      </c>
      <c r="Z477" s="85" t="s">
        <v>239</v>
      </c>
      <c r="AA477" s="85" t="s">
        <v>122</v>
      </c>
      <c r="AB477" s="76" t="s">
        <v>1106</v>
      </c>
      <c r="AC477" s="76" t="s">
        <v>540</v>
      </c>
      <c r="AD477" s="76" t="s">
        <v>173</v>
      </c>
      <c r="AE477" s="76" t="s">
        <v>548</v>
      </c>
      <c r="AF477" s="76" t="s">
        <v>96</v>
      </c>
      <c r="AG477" s="82"/>
      <c r="AH477" s="60"/>
      <c r="AI477" s="75" t="s">
        <v>1562</v>
      </c>
      <c r="AJ477" s="6" t="s">
        <v>103</v>
      </c>
      <c r="AK477" s="81">
        <v>0</v>
      </c>
      <c r="AL477" s="205" t="s">
        <v>103</v>
      </c>
      <c r="AM477" s="169"/>
      <c r="AN477" s="6"/>
      <c r="AO477" s="120"/>
    </row>
    <row r="478" spans="1:41">
      <c r="A478" s="75" t="s">
        <v>1562</v>
      </c>
      <c r="B478" s="6" t="s">
        <v>93</v>
      </c>
      <c r="C478" s="76">
        <v>477</v>
      </c>
      <c r="D478" s="80" t="s">
        <v>27</v>
      </c>
      <c r="E478" s="6" t="s">
        <v>2135</v>
      </c>
      <c r="F478" s="6" t="str">
        <f t="shared" si="26"/>
        <v>FreightRM-V-350-V1I25-M19.1</v>
      </c>
      <c r="G478" s="96" t="s">
        <v>1642</v>
      </c>
      <c r="H478" s="95" t="s">
        <v>1643</v>
      </c>
      <c r="I478" s="6" t="s">
        <v>584</v>
      </c>
      <c r="J478" s="105">
        <v>46032</v>
      </c>
      <c r="K478" s="96" t="s">
        <v>1891</v>
      </c>
      <c r="L478" s="85" t="s">
        <v>1892</v>
      </c>
      <c r="M478" s="85" t="s">
        <v>1264</v>
      </c>
      <c r="N478" s="85" t="s">
        <v>116</v>
      </c>
      <c r="O478" s="71">
        <v>0</v>
      </c>
      <c r="P478" s="71">
        <v>0</v>
      </c>
      <c r="Q478" s="79">
        <v>4821.8500000000004</v>
      </c>
      <c r="R478" s="79">
        <v>771.5</v>
      </c>
      <c r="S478" s="71">
        <v>0</v>
      </c>
      <c r="T478" s="79">
        <v>5593.35</v>
      </c>
      <c r="U478" s="80" t="s">
        <v>24</v>
      </c>
      <c r="V478" s="84">
        <f t="shared" si="28"/>
        <v>323.63304981773996</v>
      </c>
      <c r="W478" s="106">
        <v>46003</v>
      </c>
      <c r="X478" s="85" t="s">
        <v>1893</v>
      </c>
      <c r="Y478" s="85" t="s">
        <v>1894</v>
      </c>
      <c r="Z478" s="85" t="s">
        <v>239</v>
      </c>
      <c r="AA478" s="85" t="s">
        <v>122</v>
      </c>
      <c r="AB478" s="76" t="s">
        <v>539</v>
      </c>
      <c r="AC478" s="76" t="s">
        <v>540</v>
      </c>
      <c r="AD478" s="76" t="s">
        <v>173</v>
      </c>
      <c r="AE478" s="76" t="s">
        <v>548</v>
      </c>
      <c r="AF478" s="76" t="s">
        <v>96</v>
      </c>
      <c r="AG478" s="82"/>
      <c r="AH478" s="60"/>
      <c r="AI478" s="75" t="s">
        <v>1562</v>
      </c>
      <c r="AJ478" s="6" t="s">
        <v>103</v>
      </c>
      <c r="AK478" s="81">
        <v>0</v>
      </c>
      <c r="AL478" s="205" t="s">
        <v>103</v>
      </c>
      <c r="AM478" s="169"/>
      <c r="AN478" s="6"/>
      <c r="AO478" s="120"/>
    </row>
    <row r="479" spans="1:41">
      <c r="A479" s="75" t="s">
        <v>1562</v>
      </c>
      <c r="B479" s="6" t="s">
        <v>93</v>
      </c>
      <c r="C479" s="76">
        <v>478</v>
      </c>
      <c r="D479" s="80" t="s">
        <v>27</v>
      </c>
      <c r="E479" s="6" t="s">
        <v>2135</v>
      </c>
      <c r="F479" s="6" t="str">
        <f t="shared" si="26"/>
        <v>FreightRM-V-354-V1I25-M23.2</v>
      </c>
      <c r="G479" s="96" t="s">
        <v>1644</v>
      </c>
      <c r="H479" s="95" t="s">
        <v>1645</v>
      </c>
      <c r="I479" s="6" t="s">
        <v>584</v>
      </c>
      <c r="J479" s="105">
        <v>46032</v>
      </c>
      <c r="K479" s="96" t="s">
        <v>1883</v>
      </c>
      <c r="L479" s="85" t="s">
        <v>1895</v>
      </c>
      <c r="M479" s="85" t="s">
        <v>1264</v>
      </c>
      <c r="N479" s="85" t="s">
        <v>116</v>
      </c>
      <c r="O479" s="71">
        <v>0</v>
      </c>
      <c r="P479" s="71">
        <v>0</v>
      </c>
      <c r="Q479" s="79">
        <v>2658.4</v>
      </c>
      <c r="R479" s="79">
        <v>425.34</v>
      </c>
      <c r="S479" s="71">
        <v>0</v>
      </c>
      <c r="T479" s="79">
        <v>3083.74</v>
      </c>
      <c r="U479" s="80" t="s">
        <v>24</v>
      </c>
      <c r="V479" s="84">
        <f t="shared" si="28"/>
        <v>178.42619915523923</v>
      </c>
      <c r="W479" s="106">
        <v>46006</v>
      </c>
      <c r="X479" s="85" t="s">
        <v>1885</v>
      </c>
      <c r="Y479" s="85" t="s">
        <v>1886</v>
      </c>
      <c r="Z479" s="85" t="s">
        <v>239</v>
      </c>
      <c r="AA479" s="85" t="s">
        <v>122</v>
      </c>
      <c r="AB479" s="76" t="s">
        <v>1118</v>
      </c>
      <c r="AC479" s="76" t="s">
        <v>540</v>
      </c>
      <c r="AD479" s="76" t="s">
        <v>173</v>
      </c>
      <c r="AE479" s="76" t="s">
        <v>548</v>
      </c>
      <c r="AF479" s="76" t="s">
        <v>96</v>
      </c>
      <c r="AG479" s="82"/>
      <c r="AH479" s="60"/>
      <c r="AI479" s="75" t="s">
        <v>1562</v>
      </c>
      <c r="AJ479" s="6" t="s">
        <v>103</v>
      </c>
      <c r="AK479" s="81">
        <v>0</v>
      </c>
      <c r="AL479" s="205" t="s">
        <v>103</v>
      </c>
      <c r="AM479" s="169"/>
      <c r="AN479" s="6"/>
      <c r="AO479" s="120"/>
    </row>
    <row r="480" spans="1:41">
      <c r="A480" s="75" t="s">
        <v>1562</v>
      </c>
      <c r="B480" s="6" t="s">
        <v>93</v>
      </c>
      <c r="C480" s="76">
        <v>479</v>
      </c>
      <c r="D480" s="80" t="s">
        <v>27</v>
      </c>
      <c r="E480" s="6" t="s">
        <v>2135</v>
      </c>
      <c r="F480" s="6" t="str">
        <f t="shared" si="26"/>
        <v>FreightRM-V-359-V1I25-M19.1</v>
      </c>
      <c r="G480" s="96" t="s">
        <v>1646</v>
      </c>
      <c r="H480" s="95" t="s">
        <v>1647</v>
      </c>
      <c r="I480" s="6" t="s">
        <v>584</v>
      </c>
      <c r="J480" s="105">
        <v>46032</v>
      </c>
      <c r="K480" s="107" t="s">
        <v>1896</v>
      </c>
      <c r="L480" s="85" t="s">
        <v>1897</v>
      </c>
      <c r="M480" s="85" t="s">
        <v>1264</v>
      </c>
      <c r="N480" s="85" t="s">
        <v>116</v>
      </c>
      <c r="O480" s="71">
        <v>0</v>
      </c>
      <c r="P480" s="71">
        <v>0</v>
      </c>
      <c r="Q480" s="79">
        <v>2167.85</v>
      </c>
      <c r="R480" s="79">
        <v>346.86</v>
      </c>
      <c r="S480" s="71">
        <v>0</v>
      </c>
      <c r="T480" s="79">
        <v>2514.71</v>
      </c>
      <c r="U480" s="80" t="s">
        <v>24</v>
      </c>
      <c r="V480" s="84">
        <f t="shared" si="28"/>
        <v>145.50193832089334</v>
      </c>
      <c r="W480" s="106">
        <v>46008</v>
      </c>
      <c r="X480" s="85" t="s">
        <v>1898</v>
      </c>
      <c r="Y480" s="85" t="s">
        <v>1899</v>
      </c>
      <c r="Z480" s="85" t="s">
        <v>239</v>
      </c>
      <c r="AA480" s="85" t="s">
        <v>122</v>
      </c>
      <c r="AB480" s="76" t="s">
        <v>539</v>
      </c>
      <c r="AC480" s="76" t="s">
        <v>540</v>
      </c>
      <c r="AD480" s="76" t="s">
        <v>173</v>
      </c>
      <c r="AE480" s="76" t="s">
        <v>548</v>
      </c>
      <c r="AF480" s="76" t="s">
        <v>96</v>
      </c>
      <c r="AG480" s="82"/>
      <c r="AH480" s="60"/>
      <c r="AI480" s="75" t="s">
        <v>1562</v>
      </c>
      <c r="AJ480" s="6" t="s">
        <v>103</v>
      </c>
      <c r="AK480" s="81">
        <v>0</v>
      </c>
      <c r="AL480" s="205" t="s">
        <v>103</v>
      </c>
      <c r="AM480" s="169"/>
      <c r="AN480" s="6"/>
      <c r="AO480" s="120"/>
    </row>
    <row r="481" spans="1:41">
      <c r="A481" s="75" t="s">
        <v>1562</v>
      </c>
      <c r="B481" s="6" t="s">
        <v>93</v>
      </c>
      <c r="C481" s="76">
        <v>480</v>
      </c>
      <c r="D481" s="80" t="s">
        <v>27</v>
      </c>
      <c r="E481" s="6" t="s">
        <v>2135</v>
      </c>
      <c r="F481" s="6" t="str">
        <f t="shared" si="26"/>
        <v>FreightRM-V-335-V1I25-M19.1</v>
      </c>
      <c r="G481" s="96" t="s">
        <v>1648</v>
      </c>
      <c r="H481" s="95" t="s">
        <v>1649</v>
      </c>
      <c r="I481" s="6" t="s">
        <v>584</v>
      </c>
      <c r="J481" s="105">
        <v>46032</v>
      </c>
      <c r="K481" s="96" t="s">
        <v>1900</v>
      </c>
      <c r="L481" s="85" t="s">
        <v>1901</v>
      </c>
      <c r="M481" s="85" t="s">
        <v>1264</v>
      </c>
      <c r="N481" s="85" t="s">
        <v>116</v>
      </c>
      <c r="O481" s="71">
        <v>0</v>
      </c>
      <c r="P481" s="71">
        <v>0</v>
      </c>
      <c r="Q481" s="79">
        <v>12500.85</v>
      </c>
      <c r="R481" s="79">
        <v>2000.14</v>
      </c>
      <c r="S481" s="71">
        <v>0</v>
      </c>
      <c r="T481" s="79">
        <v>14500.99</v>
      </c>
      <c r="U481" s="80" t="s">
        <v>24</v>
      </c>
      <c r="V481" s="84">
        <f t="shared" si="28"/>
        <v>839.03199675982171</v>
      </c>
      <c r="W481" s="106">
        <v>46010</v>
      </c>
      <c r="X481" s="85" t="s">
        <v>1902</v>
      </c>
      <c r="Y481" s="85" t="s">
        <v>1882</v>
      </c>
      <c r="Z481" s="85" t="s">
        <v>239</v>
      </c>
      <c r="AA481" s="85" t="s">
        <v>122</v>
      </c>
      <c r="AB481" s="76" t="s">
        <v>539</v>
      </c>
      <c r="AC481" s="76" t="s">
        <v>540</v>
      </c>
      <c r="AD481" s="76" t="s">
        <v>173</v>
      </c>
      <c r="AE481" s="76" t="s">
        <v>548</v>
      </c>
      <c r="AF481" s="76" t="s">
        <v>96</v>
      </c>
      <c r="AG481" s="82"/>
      <c r="AH481" s="60"/>
      <c r="AI481" s="75" t="s">
        <v>1562</v>
      </c>
      <c r="AJ481" s="6" t="s">
        <v>103</v>
      </c>
      <c r="AK481" s="81">
        <v>0</v>
      </c>
      <c r="AL481" s="205" t="s">
        <v>103</v>
      </c>
      <c r="AM481" s="169"/>
      <c r="AN481" s="6"/>
      <c r="AO481" s="120"/>
    </row>
    <row r="482" spans="1:41">
      <c r="A482" s="75" t="s">
        <v>1562</v>
      </c>
      <c r="B482" s="6" t="s">
        <v>93</v>
      </c>
      <c r="C482" s="76">
        <v>481</v>
      </c>
      <c r="D482" s="80" t="s">
        <v>27</v>
      </c>
      <c r="E482" s="6" t="s">
        <v>2135</v>
      </c>
      <c r="F482" s="6" t="str">
        <f t="shared" si="26"/>
        <v>FreightRM-V-350-V1I25-M19.2</v>
      </c>
      <c r="G482" s="96" t="s">
        <v>1650</v>
      </c>
      <c r="H482" s="95" t="s">
        <v>1651</v>
      </c>
      <c r="I482" s="6" t="s">
        <v>584</v>
      </c>
      <c r="J482" s="105">
        <v>46032</v>
      </c>
      <c r="K482" s="96" t="s">
        <v>1891</v>
      </c>
      <c r="L482" s="85" t="s">
        <v>1903</v>
      </c>
      <c r="M482" s="85" t="s">
        <v>1264</v>
      </c>
      <c r="N482" s="85" t="s">
        <v>116</v>
      </c>
      <c r="O482" s="71">
        <v>0</v>
      </c>
      <c r="P482" s="71">
        <v>0</v>
      </c>
      <c r="Q482" s="79">
        <v>4821.8500000000004</v>
      </c>
      <c r="R482" s="79">
        <v>771.5</v>
      </c>
      <c r="S482" s="71">
        <v>0</v>
      </c>
      <c r="T482" s="79">
        <v>5593.35</v>
      </c>
      <c r="U482" s="80" t="s">
        <v>24</v>
      </c>
      <c r="V482" s="84">
        <f t="shared" si="28"/>
        <v>323.63304981773996</v>
      </c>
      <c r="W482" s="106">
        <v>46010</v>
      </c>
      <c r="X482" s="85" t="s">
        <v>1893</v>
      </c>
      <c r="Y482" s="85" t="s">
        <v>1894</v>
      </c>
      <c r="Z482" s="85" t="s">
        <v>239</v>
      </c>
      <c r="AA482" s="85" t="s">
        <v>122</v>
      </c>
      <c r="AB482" s="76" t="s">
        <v>539</v>
      </c>
      <c r="AC482" s="76" t="s">
        <v>540</v>
      </c>
      <c r="AD482" s="76" t="s">
        <v>173</v>
      </c>
      <c r="AE482" s="76" t="s">
        <v>548</v>
      </c>
      <c r="AF482" s="76" t="s">
        <v>96</v>
      </c>
      <c r="AG482" s="82"/>
      <c r="AH482" s="60"/>
      <c r="AI482" s="75" t="s">
        <v>1562</v>
      </c>
      <c r="AJ482" s="6" t="s">
        <v>103</v>
      </c>
      <c r="AK482" s="81">
        <v>0</v>
      </c>
      <c r="AL482" s="205" t="s">
        <v>103</v>
      </c>
      <c r="AM482" s="169"/>
      <c r="AN482" s="6"/>
      <c r="AO482" s="120"/>
    </row>
    <row r="483" spans="1:41">
      <c r="A483" s="75" t="s">
        <v>1562</v>
      </c>
      <c r="B483" s="6" t="s">
        <v>93</v>
      </c>
      <c r="C483" s="76">
        <v>482</v>
      </c>
      <c r="D483" s="80" t="s">
        <v>27</v>
      </c>
      <c r="E483" s="6" t="s">
        <v>2135</v>
      </c>
      <c r="F483" s="6" t="str">
        <f t="shared" si="26"/>
        <v>FreightRM-V-354-V1I25-M23.3</v>
      </c>
      <c r="G483" s="96" t="s">
        <v>1652</v>
      </c>
      <c r="H483" s="95" t="s">
        <v>1653</v>
      </c>
      <c r="I483" s="6" t="s">
        <v>584</v>
      </c>
      <c r="J483" s="105">
        <v>46032</v>
      </c>
      <c r="K483" s="96" t="s">
        <v>1883</v>
      </c>
      <c r="L483" s="85" t="s">
        <v>1904</v>
      </c>
      <c r="M483" s="85" t="s">
        <v>1264</v>
      </c>
      <c r="N483" s="85" t="s">
        <v>116</v>
      </c>
      <c r="O483" s="71">
        <v>0</v>
      </c>
      <c r="P483" s="71">
        <v>0</v>
      </c>
      <c r="Q483" s="79">
        <v>2658.4</v>
      </c>
      <c r="R483" s="79">
        <v>425.34</v>
      </c>
      <c r="S483" s="71">
        <v>0</v>
      </c>
      <c r="T483" s="79">
        <v>3083.74</v>
      </c>
      <c r="U483" s="80" t="s">
        <v>24</v>
      </c>
      <c r="V483" s="84">
        <f t="shared" si="28"/>
        <v>178.42619915523923</v>
      </c>
      <c r="W483" s="106">
        <v>46010</v>
      </c>
      <c r="X483" s="85" t="s">
        <v>1885</v>
      </c>
      <c r="Y483" s="85" t="s">
        <v>1886</v>
      </c>
      <c r="Z483" s="85" t="s">
        <v>239</v>
      </c>
      <c r="AA483" s="85" t="s">
        <v>122</v>
      </c>
      <c r="AB483" s="76" t="s">
        <v>1118</v>
      </c>
      <c r="AC483" s="76" t="s">
        <v>540</v>
      </c>
      <c r="AD483" s="76" t="s">
        <v>173</v>
      </c>
      <c r="AE483" s="76" t="s">
        <v>548</v>
      </c>
      <c r="AF483" s="76" t="s">
        <v>96</v>
      </c>
      <c r="AG483" s="82"/>
      <c r="AH483" s="60"/>
      <c r="AI483" s="75" t="s">
        <v>1562</v>
      </c>
      <c r="AJ483" s="6" t="s">
        <v>103</v>
      </c>
      <c r="AK483" s="81">
        <v>0</v>
      </c>
      <c r="AL483" s="205" t="s">
        <v>103</v>
      </c>
      <c r="AM483" s="169"/>
      <c r="AN483" s="6"/>
      <c r="AO483" s="120"/>
    </row>
    <row r="484" spans="1:41">
      <c r="A484" s="75" t="s">
        <v>1562</v>
      </c>
      <c r="B484" s="6" t="s">
        <v>93</v>
      </c>
      <c r="C484" s="76">
        <v>483</v>
      </c>
      <c r="D484" s="80" t="s">
        <v>592</v>
      </c>
      <c r="E484" s="6" t="s">
        <v>2136</v>
      </c>
      <c r="F484" s="6" t="str">
        <f t="shared" si="26"/>
        <v>BrokerRM-I-0998-AI26-M19</v>
      </c>
      <c r="G484" s="96" t="s">
        <v>775</v>
      </c>
      <c r="H484" s="103" t="s">
        <v>1654</v>
      </c>
      <c r="I484" s="6" t="s">
        <v>584</v>
      </c>
      <c r="J484" s="105">
        <v>46037</v>
      </c>
      <c r="K484" s="107" t="s">
        <v>1905</v>
      </c>
      <c r="L484" s="85">
        <v>3128181420</v>
      </c>
      <c r="M484" s="85" t="s">
        <v>25</v>
      </c>
      <c r="N484" s="85" t="s">
        <v>116</v>
      </c>
      <c r="O484" s="71">
        <v>0</v>
      </c>
      <c r="P484" s="71">
        <v>0</v>
      </c>
      <c r="Q484" s="79">
        <v>5428.83</v>
      </c>
      <c r="R484" s="79">
        <v>868.62</v>
      </c>
      <c r="S484" s="71">
        <v>0</v>
      </c>
      <c r="T484" s="79">
        <v>6297.45</v>
      </c>
      <c r="U484" s="80" t="s">
        <v>24</v>
      </c>
      <c r="V484" s="84">
        <f t="shared" si="28"/>
        <v>364.37250477347681</v>
      </c>
      <c r="W484" s="106">
        <v>46035</v>
      </c>
      <c r="X484" s="85" t="s">
        <v>1176</v>
      </c>
      <c r="Y484" s="85" t="s">
        <v>129</v>
      </c>
      <c r="Z484" s="85" t="s">
        <v>121</v>
      </c>
      <c r="AA484" s="85" t="s">
        <v>122</v>
      </c>
      <c r="AB484" s="76" t="s">
        <v>539</v>
      </c>
      <c r="AC484" s="76" t="s">
        <v>540</v>
      </c>
      <c r="AD484" s="76" t="s">
        <v>25</v>
      </c>
      <c r="AE484" s="76" t="s">
        <v>544</v>
      </c>
      <c r="AF484" s="76" t="s">
        <v>96</v>
      </c>
      <c r="AG484" s="82"/>
      <c r="AH484" s="60"/>
      <c r="AI484" s="75" t="s">
        <v>1562</v>
      </c>
      <c r="AJ484" s="6" t="s">
        <v>103</v>
      </c>
      <c r="AK484" s="81">
        <v>0</v>
      </c>
      <c r="AL484" s="205" t="s">
        <v>103</v>
      </c>
      <c r="AM484" s="169"/>
      <c r="AN484" s="6"/>
      <c r="AO484" s="120"/>
    </row>
    <row r="485" spans="1:41">
      <c r="A485" s="75" t="s">
        <v>1562</v>
      </c>
      <c r="B485" s="6" t="s">
        <v>93</v>
      </c>
      <c r="C485" s="76">
        <v>484</v>
      </c>
      <c r="D485" s="80" t="s">
        <v>592</v>
      </c>
      <c r="E485" s="6" t="s">
        <v>2136</v>
      </c>
      <c r="F485" s="6" t="str">
        <f t="shared" si="26"/>
        <v>BrokerRM-I-1015-AI26-M19</v>
      </c>
      <c r="G485" s="96" t="s">
        <v>1655</v>
      </c>
      <c r="H485" s="103" t="s">
        <v>1656</v>
      </c>
      <c r="I485" s="6" t="s">
        <v>584</v>
      </c>
      <c r="J485" s="105">
        <v>46035</v>
      </c>
      <c r="K485" s="107" t="s">
        <v>1906</v>
      </c>
      <c r="L485" s="85">
        <v>1414860985</v>
      </c>
      <c r="M485" s="85" t="s">
        <v>25</v>
      </c>
      <c r="N485" s="85" t="s">
        <v>116</v>
      </c>
      <c r="O485" s="71">
        <v>0</v>
      </c>
      <c r="P485" s="71">
        <v>0</v>
      </c>
      <c r="Q485" s="79">
        <v>1845.3</v>
      </c>
      <c r="R485" s="79">
        <v>295.24799999999999</v>
      </c>
      <c r="S485" s="71">
        <v>0</v>
      </c>
      <c r="T485" s="79">
        <v>2140.5479999999998</v>
      </c>
      <c r="U485" s="80" t="s">
        <v>24</v>
      </c>
      <c r="V485" s="84">
        <f t="shared" si="28"/>
        <v>123.8528033327547</v>
      </c>
      <c r="W485" s="106">
        <v>46034</v>
      </c>
      <c r="X485" s="85" t="s">
        <v>1224</v>
      </c>
      <c r="Y485" s="85" t="s">
        <v>129</v>
      </c>
      <c r="Z485" s="85" t="s">
        <v>121</v>
      </c>
      <c r="AA485" s="85" t="s">
        <v>122</v>
      </c>
      <c r="AB485" s="76" t="s">
        <v>539</v>
      </c>
      <c r="AC485" s="76" t="s">
        <v>540</v>
      </c>
      <c r="AD485" s="76" t="s">
        <v>25</v>
      </c>
      <c r="AE485" s="76" t="s">
        <v>544</v>
      </c>
      <c r="AF485" s="76" t="s">
        <v>96</v>
      </c>
      <c r="AG485" s="82"/>
      <c r="AH485" s="60"/>
      <c r="AI485" s="75" t="s">
        <v>1562</v>
      </c>
      <c r="AJ485" s="6" t="s">
        <v>103</v>
      </c>
      <c r="AK485" s="81">
        <v>0</v>
      </c>
      <c r="AL485" s="205" t="s">
        <v>103</v>
      </c>
      <c r="AM485" s="169"/>
      <c r="AN485" s="6"/>
      <c r="AO485" s="120"/>
    </row>
    <row r="486" spans="1:41">
      <c r="A486" s="75" t="s">
        <v>1562</v>
      </c>
      <c r="B486" s="6" t="s">
        <v>93</v>
      </c>
      <c r="C486" s="76">
        <v>485</v>
      </c>
      <c r="D486" s="80" t="s">
        <v>592</v>
      </c>
      <c r="E486" s="6" t="s">
        <v>2136</v>
      </c>
      <c r="F486" s="6" t="str">
        <f t="shared" si="26"/>
        <v>BrokerRM-I-1013-AI26-M19</v>
      </c>
      <c r="G486" s="96" t="s">
        <v>1657</v>
      </c>
      <c r="H486" s="103" t="s">
        <v>1658</v>
      </c>
      <c r="I486" s="6" t="s">
        <v>584</v>
      </c>
      <c r="J486" s="105">
        <v>46037</v>
      </c>
      <c r="K486" s="96" t="s">
        <v>1907</v>
      </c>
      <c r="L486" s="85">
        <v>5707666005</v>
      </c>
      <c r="M486" s="85" t="s">
        <v>25</v>
      </c>
      <c r="N486" s="85" t="s">
        <v>116</v>
      </c>
      <c r="O486" s="71">
        <v>0</v>
      </c>
      <c r="P486" s="71">
        <v>0</v>
      </c>
      <c r="Q486" s="79">
        <v>3098.67</v>
      </c>
      <c r="R486" s="79">
        <v>495.78720000000004</v>
      </c>
      <c r="S486" s="71">
        <v>0</v>
      </c>
      <c r="T486" s="79">
        <v>3594.4572000000003</v>
      </c>
      <c r="U486" s="80" t="s">
        <v>24</v>
      </c>
      <c r="V486" s="84">
        <f t="shared" si="28"/>
        <v>207.97646241971881</v>
      </c>
      <c r="W486" s="106">
        <v>46035</v>
      </c>
      <c r="X486" s="85" t="s">
        <v>1908</v>
      </c>
      <c r="Y486" s="85" t="s">
        <v>1433</v>
      </c>
      <c r="Z486" s="85" t="s">
        <v>121</v>
      </c>
      <c r="AA486" s="85" t="s">
        <v>122</v>
      </c>
      <c r="AB486" s="76" t="s">
        <v>539</v>
      </c>
      <c r="AC486" s="76" t="s">
        <v>540</v>
      </c>
      <c r="AD486" s="76" t="s">
        <v>25</v>
      </c>
      <c r="AE486" s="76" t="s">
        <v>544</v>
      </c>
      <c r="AF486" s="76" t="s">
        <v>96</v>
      </c>
      <c r="AG486" s="82"/>
      <c r="AH486" s="60"/>
      <c r="AI486" s="75" t="s">
        <v>1562</v>
      </c>
      <c r="AJ486" s="6" t="s">
        <v>103</v>
      </c>
      <c r="AK486" s="81">
        <v>0</v>
      </c>
      <c r="AL486" s="205" t="s">
        <v>103</v>
      </c>
      <c r="AM486" s="169"/>
      <c r="AN486" s="6"/>
      <c r="AO486" s="120"/>
    </row>
    <row r="487" spans="1:41">
      <c r="A487" s="75" t="s">
        <v>1562</v>
      </c>
      <c r="B487" s="6" t="s">
        <v>93</v>
      </c>
      <c r="C487" s="76">
        <v>486</v>
      </c>
      <c r="D487" s="80" t="s">
        <v>592</v>
      </c>
      <c r="E487" s="6" t="s">
        <v>2136</v>
      </c>
      <c r="F487" s="6" t="str">
        <f t="shared" si="26"/>
        <v>BrokerRM-I-1014-AI26-M19</v>
      </c>
      <c r="G487" s="96" t="s">
        <v>1659</v>
      </c>
      <c r="H487" s="103" t="s">
        <v>1660</v>
      </c>
      <c r="I487" s="6" t="s">
        <v>584</v>
      </c>
      <c r="J487" s="105">
        <v>46035</v>
      </c>
      <c r="K487" s="107" t="s">
        <v>1909</v>
      </c>
      <c r="L487" s="85">
        <v>8700843012</v>
      </c>
      <c r="M487" s="85" t="s">
        <v>25</v>
      </c>
      <c r="N487" s="85" t="s">
        <v>116</v>
      </c>
      <c r="O487" s="71">
        <v>0</v>
      </c>
      <c r="P487" s="71">
        <v>0</v>
      </c>
      <c r="Q487" s="79">
        <v>1845.3</v>
      </c>
      <c r="R487" s="79">
        <v>295.24799999999999</v>
      </c>
      <c r="S487" s="71">
        <v>0</v>
      </c>
      <c r="T487" s="79">
        <v>2140.5479999999998</v>
      </c>
      <c r="U487" s="80" t="s">
        <v>24</v>
      </c>
      <c r="V487" s="84">
        <f t="shared" si="28"/>
        <v>123.8528033327547</v>
      </c>
      <c r="W487" s="106">
        <v>46034</v>
      </c>
      <c r="X487" s="85" t="s">
        <v>1185</v>
      </c>
      <c r="Y487" s="85" t="s">
        <v>1910</v>
      </c>
      <c r="Z487" s="85" t="s">
        <v>121</v>
      </c>
      <c r="AA487" s="85" t="s">
        <v>122</v>
      </c>
      <c r="AB487" s="76" t="s">
        <v>539</v>
      </c>
      <c r="AC487" s="76" t="s">
        <v>540</v>
      </c>
      <c r="AD487" s="76" t="s">
        <v>25</v>
      </c>
      <c r="AE487" s="76" t="s">
        <v>544</v>
      </c>
      <c r="AF487" s="76" t="s">
        <v>96</v>
      </c>
      <c r="AG487" s="82"/>
      <c r="AH487" s="60"/>
      <c r="AI487" s="75" t="s">
        <v>1562</v>
      </c>
      <c r="AJ487" s="6" t="s">
        <v>103</v>
      </c>
      <c r="AK487" s="81">
        <v>0</v>
      </c>
      <c r="AL487" s="205" t="s">
        <v>103</v>
      </c>
      <c r="AM487" s="169"/>
      <c r="AN487" s="6"/>
      <c r="AO487" s="120"/>
    </row>
    <row r="488" spans="1:41">
      <c r="A488" s="75" t="s">
        <v>1562</v>
      </c>
      <c r="B488" s="6" t="s">
        <v>93</v>
      </c>
      <c r="C488" s="76">
        <v>487</v>
      </c>
      <c r="D488" s="80" t="s">
        <v>592</v>
      </c>
      <c r="E488" s="6" t="s">
        <v>2136</v>
      </c>
      <c r="F488" s="6" t="str">
        <f t="shared" si="26"/>
        <v>BrokerRM-I-1016-AI26-M19</v>
      </c>
      <c r="G488" s="96" t="s">
        <v>1661</v>
      </c>
      <c r="H488" s="103" t="s">
        <v>1662</v>
      </c>
      <c r="I488" s="6" t="s">
        <v>584</v>
      </c>
      <c r="J488" s="105">
        <v>46037</v>
      </c>
      <c r="K488" s="107" t="s">
        <v>1911</v>
      </c>
      <c r="L488" s="85">
        <v>5584934983</v>
      </c>
      <c r="M488" s="85" t="s">
        <v>25</v>
      </c>
      <c r="N488" s="85" t="s">
        <v>116</v>
      </c>
      <c r="O488" s="71">
        <v>0</v>
      </c>
      <c r="P488" s="71">
        <v>0</v>
      </c>
      <c r="Q488" s="79">
        <v>5428.83</v>
      </c>
      <c r="R488" s="79">
        <v>868.62</v>
      </c>
      <c r="S488" s="71">
        <v>0</v>
      </c>
      <c r="T488" s="79">
        <v>6297.45</v>
      </c>
      <c r="U488" s="80" t="s">
        <v>24</v>
      </c>
      <c r="V488" s="84">
        <f t="shared" si="28"/>
        <v>364.37250477347681</v>
      </c>
      <c r="W488" s="106">
        <v>46035</v>
      </c>
      <c r="X488" s="85" t="s">
        <v>1210</v>
      </c>
      <c r="Y488" s="85" t="s">
        <v>129</v>
      </c>
      <c r="Z488" s="85" t="s">
        <v>121</v>
      </c>
      <c r="AA488" s="85" t="s">
        <v>122</v>
      </c>
      <c r="AB488" s="76" t="s">
        <v>539</v>
      </c>
      <c r="AC488" s="76" t="s">
        <v>540</v>
      </c>
      <c r="AD488" s="76" t="s">
        <v>25</v>
      </c>
      <c r="AE488" s="76" t="s">
        <v>544</v>
      </c>
      <c r="AF488" s="76" t="s">
        <v>96</v>
      </c>
      <c r="AG488" s="82"/>
      <c r="AH488" s="60"/>
      <c r="AI488" s="75" t="s">
        <v>1562</v>
      </c>
      <c r="AJ488" s="6" t="s">
        <v>103</v>
      </c>
      <c r="AK488" s="81">
        <v>0</v>
      </c>
      <c r="AL488" s="205" t="s">
        <v>103</v>
      </c>
      <c r="AM488" s="169"/>
      <c r="AN488" s="6"/>
      <c r="AO488" s="120"/>
    </row>
    <row r="489" spans="1:41">
      <c r="A489" s="75" t="s">
        <v>1562</v>
      </c>
      <c r="B489" s="6" t="s">
        <v>93</v>
      </c>
      <c r="C489" s="76">
        <v>488</v>
      </c>
      <c r="D489" s="80" t="s">
        <v>592</v>
      </c>
      <c r="E489" s="6" t="s">
        <v>2136</v>
      </c>
      <c r="F489" s="6" t="str">
        <f t="shared" si="26"/>
        <v>BrokerRM-I-0826-AI25-M19</v>
      </c>
      <c r="G489" s="96" t="s">
        <v>1663</v>
      </c>
      <c r="H489" s="103" t="s">
        <v>1664</v>
      </c>
      <c r="I489" s="6" t="s">
        <v>584</v>
      </c>
      <c r="J489" s="105">
        <v>46027</v>
      </c>
      <c r="K489" s="107" t="s">
        <v>1912</v>
      </c>
      <c r="L489" s="85">
        <v>2377962230</v>
      </c>
      <c r="M489" s="85" t="s">
        <v>25</v>
      </c>
      <c r="N489" s="85" t="s">
        <v>116</v>
      </c>
      <c r="O489" s="71">
        <v>0</v>
      </c>
      <c r="P489" s="71">
        <v>0</v>
      </c>
      <c r="Q489" s="79">
        <v>3525.48</v>
      </c>
      <c r="R489" s="79">
        <v>564.07680000000005</v>
      </c>
      <c r="S489" s="71">
        <v>0</v>
      </c>
      <c r="T489" s="79">
        <v>4089.5568000000003</v>
      </c>
      <c r="U489" s="80" t="s">
        <v>24</v>
      </c>
      <c r="V489" s="84">
        <f t="shared" si="28"/>
        <v>236.62308626974485</v>
      </c>
      <c r="W489" s="106">
        <v>45967</v>
      </c>
      <c r="X489" s="85" t="s">
        <v>1176</v>
      </c>
      <c r="Y489" s="85" t="s">
        <v>129</v>
      </c>
      <c r="Z489" s="85" t="s">
        <v>121</v>
      </c>
      <c r="AA489" s="85" t="s">
        <v>122</v>
      </c>
      <c r="AB489" s="76" t="s">
        <v>539</v>
      </c>
      <c r="AC489" s="76" t="s">
        <v>540</v>
      </c>
      <c r="AD489" s="76" t="s">
        <v>25</v>
      </c>
      <c r="AE489" s="76" t="s">
        <v>544</v>
      </c>
      <c r="AF489" s="76" t="s">
        <v>96</v>
      </c>
      <c r="AG489" s="82"/>
      <c r="AH489" s="60"/>
      <c r="AI489" s="75" t="s">
        <v>1562</v>
      </c>
      <c r="AJ489" s="6" t="s">
        <v>103</v>
      </c>
      <c r="AK489" s="81">
        <v>0</v>
      </c>
      <c r="AL489" s="205" t="s">
        <v>103</v>
      </c>
      <c r="AM489" s="169"/>
      <c r="AN489" s="6"/>
      <c r="AO489" s="120"/>
    </row>
    <row r="490" spans="1:41">
      <c r="A490" s="75" t="s">
        <v>1562</v>
      </c>
      <c r="B490" s="6" t="s">
        <v>93</v>
      </c>
      <c r="C490" s="76">
        <v>489</v>
      </c>
      <c r="D490" s="80" t="s">
        <v>108</v>
      </c>
      <c r="E490" s="6" t="s">
        <v>2135</v>
      </c>
      <c r="F490" s="6" t="str">
        <f t="shared" si="26"/>
        <v>FreightRM-I-0985-AI25-M19</v>
      </c>
      <c r="G490" s="96" t="s">
        <v>1665</v>
      </c>
      <c r="H490" s="6" t="s">
        <v>1666</v>
      </c>
      <c r="I490" s="6" t="s">
        <v>584</v>
      </c>
      <c r="J490" s="92">
        <v>46045</v>
      </c>
      <c r="K490" s="92" t="s">
        <v>116</v>
      </c>
      <c r="L490" s="80" t="s">
        <v>119</v>
      </c>
      <c r="M490" s="85" t="s">
        <v>25</v>
      </c>
      <c r="N490" s="85" t="s">
        <v>116</v>
      </c>
      <c r="O490" s="71">
        <v>0</v>
      </c>
      <c r="P490" s="71">
        <v>0</v>
      </c>
      <c r="Q490" s="79">
        <v>63710.28</v>
      </c>
      <c r="R490" s="79">
        <v>2548.4299999999998</v>
      </c>
      <c r="S490" s="71">
        <v>0</v>
      </c>
      <c r="T490" s="79">
        <v>66258.710000000006</v>
      </c>
      <c r="U490" s="80" t="s">
        <v>24</v>
      </c>
      <c r="V490" s="84">
        <f t="shared" si="28"/>
        <v>3833.7505062778455</v>
      </c>
      <c r="W490" s="74" t="s">
        <v>119</v>
      </c>
      <c r="X490" s="80" t="s">
        <v>120</v>
      </c>
      <c r="Y490" s="80" t="s">
        <v>120</v>
      </c>
      <c r="Z490" s="85" t="s">
        <v>121</v>
      </c>
      <c r="AA490" s="85" t="s">
        <v>122</v>
      </c>
      <c r="AB490" s="76" t="s">
        <v>539</v>
      </c>
      <c r="AC490" s="76" t="s">
        <v>540</v>
      </c>
      <c r="AD490" s="76" t="s">
        <v>25</v>
      </c>
      <c r="AE490" s="76" t="s">
        <v>544</v>
      </c>
      <c r="AF490" s="76" t="s">
        <v>96</v>
      </c>
      <c r="AG490" s="82"/>
      <c r="AH490" s="60"/>
      <c r="AI490" s="75" t="s">
        <v>1562</v>
      </c>
      <c r="AJ490" s="6" t="s">
        <v>103</v>
      </c>
      <c r="AK490" s="81">
        <v>0</v>
      </c>
      <c r="AL490" s="205" t="s">
        <v>103</v>
      </c>
      <c r="AM490" s="169"/>
      <c r="AN490" s="6"/>
      <c r="AO490" s="120"/>
    </row>
    <row r="491" spans="1:41">
      <c r="A491" s="75" t="s">
        <v>1562</v>
      </c>
      <c r="B491" s="6" t="s">
        <v>93</v>
      </c>
      <c r="C491" s="76">
        <v>490</v>
      </c>
      <c r="D491" s="80" t="s">
        <v>1563</v>
      </c>
      <c r="E491" s="6" t="s">
        <v>2136</v>
      </c>
      <c r="F491" s="6" t="str">
        <f t="shared" si="26"/>
        <v>BrokerRM-J-1096LI25-M19.1</v>
      </c>
      <c r="G491" s="96" t="s">
        <v>134</v>
      </c>
      <c r="H491" s="95" t="s">
        <v>1667</v>
      </c>
      <c r="I491" s="6" t="s">
        <v>584</v>
      </c>
      <c r="J491" s="92" t="s">
        <v>1913</v>
      </c>
      <c r="K491" s="92" t="s">
        <v>1914</v>
      </c>
      <c r="L491" s="78" t="s">
        <v>116</v>
      </c>
      <c r="M491" s="80" t="s">
        <v>173</v>
      </c>
      <c r="N491" s="85" t="s">
        <v>1915</v>
      </c>
      <c r="O491" s="71">
        <v>0</v>
      </c>
      <c r="P491" s="71">
        <v>0</v>
      </c>
      <c r="Q491" s="79">
        <v>215.4</v>
      </c>
      <c r="R491" s="79">
        <v>0</v>
      </c>
      <c r="S491" s="71">
        <v>0</v>
      </c>
      <c r="T491" s="79">
        <v>215.4</v>
      </c>
      <c r="U491" s="87" t="s">
        <v>118</v>
      </c>
      <c r="V491" s="84">
        <f t="shared" ref="V491:V503" si="29">T491</f>
        <v>215.4</v>
      </c>
      <c r="W491" s="74">
        <v>45669</v>
      </c>
      <c r="X491" s="80" t="s">
        <v>1156</v>
      </c>
      <c r="Y491" s="80" t="s">
        <v>178</v>
      </c>
      <c r="Z491" s="80" t="s">
        <v>239</v>
      </c>
      <c r="AA491" s="80" t="s">
        <v>122</v>
      </c>
      <c r="AB491" s="76" t="s">
        <v>539</v>
      </c>
      <c r="AC491" s="76" t="s">
        <v>540</v>
      </c>
      <c r="AD491" s="76" t="s">
        <v>173</v>
      </c>
      <c r="AE491" s="76" t="s">
        <v>548</v>
      </c>
      <c r="AF491" s="76" t="s">
        <v>96</v>
      </c>
      <c r="AG491" s="82"/>
      <c r="AH491" s="60"/>
      <c r="AI491" s="75" t="s">
        <v>1562</v>
      </c>
      <c r="AJ491" s="6" t="s">
        <v>103</v>
      </c>
      <c r="AK491" s="81">
        <v>0</v>
      </c>
      <c r="AL491" s="205" t="s">
        <v>103</v>
      </c>
      <c r="AM491" s="169"/>
      <c r="AN491" s="6"/>
      <c r="AO491" s="120"/>
    </row>
    <row r="492" spans="1:41" ht="29">
      <c r="A492" s="75" t="s">
        <v>1562</v>
      </c>
      <c r="B492" s="6" t="s">
        <v>93</v>
      </c>
      <c r="C492" s="76">
        <v>491</v>
      </c>
      <c r="D492" s="80" t="s">
        <v>1563</v>
      </c>
      <c r="E492" s="6" t="s">
        <v>2136</v>
      </c>
      <c r="F492" s="6" t="str">
        <f t="shared" si="26"/>
        <v>BrokerRM-J1094LI25-M19.1, RM-J-1108LI25-M19.2</v>
      </c>
      <c r="G492" s="113" t="s">
        <v>1668</v>
      </c>
      <c r="H492" s="95" t="s">
        <v>1669</v>
      </c>
      <c r="I492" s="6" t="s">
        <v>584</v>
      </c>
      <c r="J492" s="92" t="s">
        <v>1913</v>
      </c>
      <c r="K492" s="92" t="s">
        <v>1916</v>
      </c>
      <c r="L492" s="78" t="s">
        <v>116</v>
      </c>
      <c r="M492" s="80" t="s">
        <v>173</v>
      </c>
      <c r="N492" s="85" t="s">
        <v>1917</v>
      </c>
      <c r="O492" s="71">
        <v>0</v>
      </c>
      <c r="P492" s="71">
        <v>0</v>
      </c>
      <c r="Q492" s="79">
        <v>448</v>
      </c>
      <c r="R492" s="79">
        <v>0</v>
      </c>
      <c r="S492" s="71">
        <v>0</v>
      </c>
      <c r="T492" s="79">
        <v>448</v>
      </c>
      <c r="U492" s="87" t="s">
        <v>118</v>
      </c>
      <c r="V492" s="84">
        <f t="shared" si="29"/>
        <v>448</v>
      </c>
      <c r="W492" s="74" t="s">
        <v>1918</v>
      </c>
      <c r="X492" s="80" t="s">
        <v>1156</v>
      </c>
      <c r="Y492" s="80" t="s">
        <v>178</v>
      </c>
      <c r="Z492" s="80" t="s">
        <v>239</v>
      </c>
      <c r="AA492" s="80" t="s">
        <v>122</v>
      </c>
      <c r="AB492" s="76" t="s">
        <v>539</v>
      </c>
      <c r="AC492" s="76" t="s">
        <v>540</v>
      </c>
      <c r="AD492" s="76" t="s">
        <v>173</v>
      </c>
      <c r="AE492" s="76" t="s">
        <v>548</v>
      </c>
      <c r="AF492" s="76" t="s">
        <v>96</v>
      </c>
      <c r="AG492" s="82"/>
      <c r="AH492" s="60"/>
      <c r="AI492" s="75" t="s">
        <v>1562</v>
      </c>
      <c r="AJ492" s="6" t="s">
        <v>103</v>
      </c>
      <c r="AK492" s="81">
        <v>0</v>
      </c>
      <c r="AL492" s="205" t="s">
        <v>103</v>
      </c>
      <c r="AM492" s="169"/>
      <c r="AN492" s="6"/>
      <c r="AO492" s="120"/>
    </row>
    <row r="493" spans="1:41">
      <c r="A493" s="75" t="s">
        <v>1562</v>
      </c>
      <c r="B493" s="6" t="s">
        <v>93</v>
      </c>
      <c r="C493" s="76">
        <v>492</v>
      </c>
      <c r="D493" s="80" t="s">
        <v>1563</v>
      </c>
      <c r="E493" s="6" t="s">
        <v>2136</v>
      </c>
      <c r="F493" s="6" t="str">
        <f t="shared" si="26"/>
        <v>BrokerRM-J-1108LI25-M19.4</v>
      </c>
      <c r="G493" s="96" t="s">
        <v>1670</v>
      </c>
      <c r="H493" s="95" t="s">
        <v>1671</v>
      </c>
      <c r="I493" s="6" t="s">
        <v>584</v>
      </c>
      <c r="J493" s="92" t="s">
        <v>1913</v>
      </c>
      <c r="K493" s="92" t="s">
        <v>1919</v>
      </c>
      <c r="L493" s="78" t="s">
        <v>116</v>
      </c>
      <c r="M493" s="80" t="s">
        <v>173</v>
      </c>
      <c r="N493" s="85" t="s">
        <v>1920</v>
      </c>
      <c r="O493" s="71">
        <v>0</v>
      </c>
      <c r="P493" s="71">
        <v>0</v>
      </c>
      <c r="Q493" s="79">
        <v>84</v>
      </c>
      <c r="R493" s="79">
        <v>0</v>
      </c>
      <c r="S493" s="71">
        <v>0</v>
      </c>
      <c r="T493" s="79">
        <v>84</v>
      </c>
      <c r="U493" s="87" t="s">
        <v>118</v>
      </c>
      <c r="V493" s="84">
        <f t="shared" si="29"/>
        <v>84</v>
      </c>
      <c r="W493" s="74">
        <v>45789</v>
      </c>
      <c r="X493" s="80" t="s">
        <v>1156</v>
      </c>
      <c r="Y493" s="80" t="s">
        <v>178</v>
      </c>
      <c r="Z493" s="80" t="s">
        <v>239</v>
      </c>
      <c r="AA493" s="80" t="s">
        <v>122</v>
      </c>
      <c r="AB493" s="76" t="s">
        <v>539</v>
      </c>
      <c r="AC493" s="76" t="s">
        <v>540</v>
      </c>
      <c r="AD493" s="76" t="s">
        <v>173</v>
      </c>
      <c r="AE493" s="76" t="s">
        <v>548</v>
      </c>
      <c r="AF493" s="76" t="s">
        <v>96</v>
      </c>
      <c r="AG493" s="82"/>
      <c r="AH493" s="60"/>
      <c r="AI493" s="75" t="s">
        <v>1562</v>
      </c>
      <c r="AJ493" s="6" t="s">
        <v>103</v>
      </c>
      <c r="AK493" s="81">
        <v>0</v>
      </c>
      <c r="AL493" s="205" t="s">
        <v>103</v>
      </c>
      <c r="AM493" s="169"/>
      <c r="AN493" s="6"/>
      <c r="AO493" s="120"/>
    </row>
    <row r="494" spans="1:41">
      <c r="A494" s="75" t="s">
        <v>1562</v>
      </c>
      <c r="B494" s="6" t="s">
        <v>93</v>
      </c>
      <c r="C494" s="76">
        <v>493</v>
      </c>
      <c r="D494" s="80" t="s">
        <v>1563</v>
      </c>
      <c r="E494" s="6" t="s">
        <v>2136</v>
      </c>
      <c r="F494" s="6" t="str">
        <f t="shared" si="26"/>
        <v>BrokerRM-J-1108LI25-M19.1</v>
      </c>
      <c r="G494" s="96" t="s">
        <v>1672</v>
      </c>
      <c r="H494" s="95" t="s">
        <v>1673</v>
      </c>
      <c r="I494" s="6" t="s">
        <v>584</v>
      </c>
      <c r="J494" s="92" t="s">
        <v>1913</v>
      </c>
      <c r="K494" s="92" t="s">
        <v>1921</v>
      </c>
      <c r="L494" s="78" t="s">
        <v>116</v>
      </c>
      <c r="M494" s="80" t="s">
        <v>173</v>
      </c>
      <c r="N494" s="85" t="s">
        <v>1920</v>
      </c>
      <c r="O494" s="71">
        <v>0</v>
      </c>
      <c r="P494" s="71">
        <v>0</v>
      </c>
      <c r="Q494" s="79">
        <v>75.400000000000006</v>
      </c>
      <c r="R494" s="79">
        <v>0</v>
      </c>
      <c r="S494" s="71">
        <v>0</v>
      </c>
      <c r="T494" s="79">
        <v>75.400000000000006</v>
      </c>
      <c r="U494" s="87" t="s">
        <v>118</v>
      </c>
      <c r="V494" s="84">
        <f t="shared" si="29"/>
        <v>75.400000000000006</v>
      </c>
      <c r="W494" s="74">
        <v>45789</v>
      </c>
      <c r="X494" s="80" t="s">
        <v>1156</v>
      </c>
      <c r="Y494" s="80" t="s">
        <v>178</v>
      </c>
      <c r="Z494" s="80" t="s">
        <v>239</v>
      </c>
      <c r="AA494" s="80" t="s">
        <v>122</v>
      </c>
      <c r="AB494" s="76" t="s">
        <v>539</v>
      </c>
      <c r="AC494" s="76" t="s">
        <v>540</v>
      </c>
      <c r="AD494" s="76" t="s">
        <v>173</v>
      </c>
      <c r="AE494" s="76" t="s">
        <v>548</v>
      </c>
      <c r="AF494" s="76" t="s">
        <v>96</v>
      </c>
      <c r="AG494" s="82"/>
      <c r="AH494" s="60"/>
      <c r="AI494" s="75" t="s">
        <v>1562</v>
      </c>
      <c r="AJ494" s="6" t="s">
        <v>103</v>
      </c>
      <c r="AK494" s="81">
        <v>0</v>
      </c>
      <c r="AL494" s="205" t="s">
        <v>103</v>
      </c>
      <c r="AM494" s="169"/>
      <c r="AN494" s="6"/>
      <c r="AO494" s="120"/>
    </row>
    <row r="495" spans="1:41" ht="29">
      <c r="A495" s="75" t="s">
        <v>1562</v>
      </c>
      <c r="B495" s="6" t="s">
        <v>93</v>
      </c>
      <c r="C495" s="76">
        <v>494</v>
      </c>
      <c r="D495" s="80" t="s">
        <v>1563</v>
      </c>
      <c r="E495" s="6" t="s">
        <v>2136</v>
      </c>
      <c r="F495" s="6" t="str">
        <f t="shared" si="26"/>
        <v>BrokerRM-J-1110LI25-M19.1, RM-J-1115LI25-M19.3</v>
      </c>
      <c r="G495" s="113" t="s">
        <v>1674</v>
      </c>
      <c r="H495" s="95" t="s">
        <v>1675</v>
      </c>
      <c r="I495" s="6" t="s">
        <v>584</v>
      </c>
      <c r="J495" s="92" t="s">
        <v>1913</v>
      </c>
      <c r="K495" s="92" t="s">
        <v>1922</v>
      </c>
      <c r="L495" s="78" t="s">
        <v>116</v>
      </c>
      <c r="M495" s="80" t="s">
        <v>173</v>
      </c>
      <c r="N495" s="85" t="s">
        <v>1923</v>
      </c>
      <c r="O495" s="71">
        <v>0</v>
      </c>
      <c r="P495" s="71">
        <v>0</v>
      </c>
      <c r="Q495" s="79">
        <v>448</v>
      </c>
      <c r="R495" s="79">
        <v>0</v>
      </c>
      <c r="S495" s="71">
        <v>0</v>
      </c>
      <c r="T495" s="79">
        <v>448</v>
      </c>
      <c r="U495" s="87" t="s">
        <v>118</v>
      </c>
      <c r="V495" s="84">
        <f t="shared" si="29"/>
        <v>448</v>
      </c>
      <c r="W495" s="74" t="s">
        <v>1924</v>
      </c>
      <c r="X495" s="80" t="s">
        <v>1156</v>
      </c>
      <c r="Y495" s="80" t="s">
        <v>178</v>
      </c>
      <c r="Z495" s="80" t="s">
        <v>239</v>
      </c>
      <c r="AA495" s="80" t="s">
        <v>122</v>
      </c>
      <c r="AB495" s="76" t="s">
        <v>539</v>
      </c>
      <c r="AC495" s="76" t="s">
        <v>540</v>
      </c>
      <c r="AD495" s="76" t="s">
        <v>173</v>
      </c>
      <c r="AE495" s="76" t="s">
        <v>548</v>
      </c>
      <c r="AF495" s="76" t="s">
        <v>96</v>
      </c>
      <c r="AG495" s="82"/>
      <c r="AH495" s="60"/>
      <c r="AI495" s="75" t="s">
        <v>1562</v>
      </c>
      <c r="AJ495" s="6" t="s">
        <v>103</v>
      </c>
      <c r="AK495" s="81">
        <v>0</v>
      </c>
      <c r="AL495" s="205" t="s">
        <v>103</v>
      </c>
      <c r="AM495" s="169"/>
      <c r="AN495" s="6"/>
      <c r="AO495" s="120"/>
    </row>
    <row r="496" spans="1:41">
      <c r="A496" s="75" t="s">
        <v>1562</v>
      </c>
      <c r="B496" s="6" t="s">
        <v>93</v>
      </c>
      <c r="C496" s="76">
        <v>495</v>
      </c>
      <c r="D496" s="80" t="s">
        <v>1563</v>
      </c>
      <c r="E496" s="6" t="s">
        <v>2136</v>
      </c>
      <c r="F496" s="6" t="str">
        <f t="shared" si="26"/>
        <v>BrokerRM-J-1115LI25-M19.2</v>
      </c>
      <c r="G496" s="96" t="s">
        <v>274</v>
      </c>
      <c r="H496" s="95" t="s">
        <v>1676</v>
      </c>
      <c r="I496" s="6" t="s">
        <v>584</v>
      </c>
      <c r="J496" s="92" t="s">
        <v>1913</v>
      </c>
      <c r="K496" s="92" t="s">
        <v>1925</v>
      </c>
      <c r="L496" s="78" t="s">
        <v>116</v>
      </c>
      <c r="M496" s="80" t="s">
        <v>173</v>
      </c>
      <c r="N496" s="85" t="s">
        <v>1926</v>
      </c>
      <c r="O496" s="71">
        <v>0</v>
      </c>
      <c r="P496" s="71">
        <v>0</v>
      </c>
      <c r="Q496" s="79">
        <v>75.400000000000006</v>
      </c>
      <c r="R496" s="79">
        <v>0</v>
      </c>
      <c r="S496" s="71">
        <v>0</v>
      </c>
      <c r="T496" s="79">
        <v>75.400000000000006</v>
      </c>
      <c r="U496" s="87" t="s">
        <v>118</v>
      </c>
      <c r="V496" s="84">
        <f t="shared" si="29"/>
        <v>75.400000000000006</v>
      </c>
      <c r="W496" s="74">
        <v>45973</v>
      </c>
      <c r="X496" s="80" t="s">
        <v>1156</v>
      </c>
      <c r="Y496" s="80" t="s">
        <v>178</v>
      </c>
      <c r="Z496" s="80" t="s">
        <v>239</v>
      </c>
      <c r="AA496" s="80" t="s">
        <v>122</v>
      </c>
      <c r="AB496" s="76" t="s">
        <v>539</v>
      </c>
      <c r="AC496" s="76" t="s">
        <v>540</v>
      </c>
      <c r="AD496" s="76" t="s">
        <v>173</v>
      </c>
      <c r="AE496" s="76" t="s">
        <v>548</v>
      </c>
      <c r="AF496" s="76" t="s">
        <v>96</v>
      </c>
      <c r="AG496" s="82"/>
      <c r="AH496" s="60"/>
      <c r="AI496" s="75" t="s">
        <v>1562</v>
      </c>
      <c r="AJ496" s="6" t="s">
        <v>103</v>
      </c>
      <c r="AK496" s="81">
        <v>0</v>
      </c>
      <c r="AL496" s="205" t="s">
        <v>103</v>
      </c>
      <c r="AM496" s="169"/>
      <c r="AN496" s="6"/>
      <c r="AO496" s="120"/>
    </row>
    <row r="497" spans="1:41" ht="29">
      <c r="A497" s="75" t="s">
        <v>1562</v>
      </c>
      <c r="B497" s="6" t="s">
        <v>93</v>
      </c>
      <c r="C497" s="76">
        <v>496</v>
      </c>
      <c r="D497" s="80" t="s">
        <v>1563</v>
      </c>
      <c r="E497" s="6" t="s">
        <v>2136</v>
      </c>
      <c r="F497" s="6" t="str">
        <f t="shared" si="26"/>
        <v>BrokerRM-J-1121LI25-M19.1, RM-J-1131LI25-M19.1</v>
      </c>
      <c r="G497" s="113" t="s">
        <v>1677</v>
      </c>
      <c r="H497" s="95" t="s">
        <v>1678</v>
      </c>
      <c r="I497" s="6" t="s">
        <v>584</v>
      </c>
      <c r="J497" s="92" t="s">
        <v>1913</v>
      </c>
      <c r="K497" s="92" t="s">
        <v>1927</v>
      </c>
      <c r="L497" s="78" t="s">
        <v>116</v>
      </c>
      <c r="M497" s="80" t="s">
        <v>173</v>
      </c>
      <c r="N497" s="85" t="s">
        <v>1928</v>
      </c>
      <c r="O497" s="71">
        <v>0</v>
      </c>
      <c r="P497" s="71">
        <v>0</v>
      </c>
      <c r="Q497" s="79">
        <v>448</v>
      </c>
      <c r="R497" s="79">
        <v>0</v>
      </c>
      <c r="S497" s="71">
        <v>0</v>
      </c>
      <c r="T497" s="79">
        <v>448</v>
      </c>
      <c r="U497" s="87" t="s">
        <v>118</v>
      </c>
      <c r="V497" s="84">
        <f t="shared" si="29"/>
        <v>448</v>
      </c>
      <c r="W497" s="74" t="s">
        <v>1929</v>
      </c>
      <c r="X497" s="80" t="s">
        <v>1156</v>
      </c>
      <c r="Y497" s="80" t="s">
        <v>178</v>
      </c>
      <c r="Z497" s="80" t="s">
        <v>239</v>
      </c>
      <c r="AA497" s="80" t="s">
        <v>122</v>
      </c>
      <c r="AB497" s="76" t="s">
        <v>539</v>
      </c>
      <c r="AC497" s="76" t="s">
        <v>540</v>
      </c>
      <c r="AD497" s="76" t="s">
        <v>173</v>
      </c>
      <c r="AE497" s="76" t="s">
        <v>548</v>
      </c>
      <c r="AF497" s="76" t="s">
        <v>96</v>
      </c>
      <c r="AG497" s="82"/>
      <c r="AH497" s="60"/>
      <c r="AI497" s="75" t="s">
        <v>1562</v>
      </c>
      <c r="AJ497" s="6" t="s">
        <v>103</v>
      </c>
      <c r="AK497" s="81">
        <v>0</v>
      </c>
      <c r="AL497" s="205" t="s">
        <v>103</v>
      </c>
      <c r="AM497" s="169"/>
      <c r="AN497" s="6"/>
      <c r="AO497" s="120"/>
    </row>
    <row r="498" spans="1:41">
      <c r="A498" s="75" t="s">
        <v>1562</v>
      </c>
      <c r="B498" s="6" t="s">
        <v>93</v>
      </c>
      <c r="C498" s="76">
        <v>497</v>
      </c>
      <c r="D498" s="80" t="s">
        <v>1563</v>
      </c>
      <c r="E498" s="6" t="s">
        <v>2136</v>
      </c>
      <c r="F498" s="6" t="str">
        <f t="shared" si="26"/>
        <v>BrokerRM-J-1134LI25-M19.3</v>
      </c>
      <c r="G498" s="96" t="s">
        <v>1679</v>
      </c>
      <c r="H498" s="95" t="s">
        <v>1680</v>
      </c>
      <c r="I498" s="6" t="s">
        <v>584</v>
      </c>
      <c r="J498" s="92" t="s">
        <v>1913</v>
      </c>
      <c r="K498" s="92" t="s">
        <v>1930</v>
      </c>
      <c r="L498" s="78" t="s">
        <v>116</v>
      </c>
      <c r="M498" s="80" t="s">
        <v>173</v>
      </c>
      <c r="N498" s="85" t="s">
        <v>1931</v>
      </c>
      <c r="O498" s="71">
        <v>0</v>
      </c>
      <c r="P498" s="71">
        <v>0</v>
      </c>
      <c r="Q498" s="79">
        <v>224</v>
      </c>
      <c r="R498" s="79">
        <v>0</v>
      </c>
      <c r="S498" s="71">
        <v>0</v>
      </c>
      <c r="T498" s="79">
        <v>224</v>
      </c>
      <c r="U498" s="87" t="s">
        <v>118</v>
      </c>
      <c r="V498" s="84">
        <f t="shared" si="29"/>
        <v>224</v>
      </c>
      <c r="W498" s="74" t="s">
        <v>1932</v>
      </c>
      <c r="X498" s="80" t="s">
        <v>1156</v>
      </c>
      <c r="Y498" s="80" t="s">
        <v>178</v>
      </c>
      <c r="Z498" s="80" t="s">
        <v>239</v>
      </c>
      <c r="AA498" s="80" t="s">
        <v>122</v>
      </c>
      <c r="AB498" s="76" t="s">
        <v>539</v>
      </c>
      <c r="AC498" s="76" t="s">
        <v>540</v>
      </c>
      <c r="AD498" s="76" t="s">
        <v>173</v>
      </c>
      <c r="AE498" s="76" t="s">
        <v>548</v>
      </c>
      <c r="AF498" s="76" t="s">
        <v>96</v>
      </c>
      <c r="AG498" s="82"/>
      <c r="AH498" s="60"/>
      <c r="AI498" s="75" t="s">
        <v>1562</v>
      </c>
      <c r="AJ498" s="6" t="s">
        <v>103</v>
      </c>
      <c r="AK498" s="81">
        <v>0</v>
      </c>
      <c r="AL498" s="205" t="s">
        <v>103</v>
      </c>
      <c r="AM498" s="169"/>
      <c r="AN498" s="6"/>
      <c r="AO498" s="120"/>
    </row>
    <row r="499" spans="1:41">
      <c r="A499" s="75" t="s">
        <v>1562</v>
      </c>
      <c r="B499" s="6" t="s">
        <v>93</v>
      </c>
      <c r="C499" s="76">
        <v>498</v>
      </c>
      <c r="D499" s="80" t="s">
        <v>1563</v>
      </c>
      <c r="E499" s="6" t="s">
        <v>2136</v>
      </c>
      <c r="F499" s="6" t="str">
        <f t="shared" si="26"/>
        <v>BrokerRM-J-1134LI25-M19.2</v>
      </c>
      <c r="G499" s="96" t="s">
        <v>1681</v>
      </c>
      <c r="H499" s="95" t="s">
        <v>1682</v>
      </c>
      <c r="I499" s="6" t="s">
        <v>584</v>
      </c>
      <c r="J499" s="92" t="s">
        <v>1913</v>
      </c>
      <c r="K499" s="92" t="s">
        <v>1933</v>
      </c>
      <c r="L499" s="78" t="s">
        <v>116</v>
      </c>
      <c r="M499" s="80" t="s">
        <v>173</v>
      </c>
      <c r="N499" s="85" t="s">
        <v>1931</v>
      </c>
      <c r="O499" s="71">
        <v>0</v>
      </c>
      <c r="P499" s="71">
        <v>0</v>
      </c>
      <c r="Q499" s="79">
        <v>94.8</v>
      </c>
      <c r="R499" s="79">
        <v>0</v>
      </c>
      <c r="S499" s="71">
        <v>0</v>
      </c>
      <c r="T499" s="79">
        <v>94.8</v>
      </c>
      <c r="U499" s="87" t="s">
        <v>118</v>
      </c>
      <c r="V499" s="84">
        <f t="shared" si="29"/>
        <v>94.8</v>
      </c>
      <c r="W499" s="74" t="s">
        <v>1932</v>
      </c>
      <c r="X499" s="80" t="s">
        <v>1156</v>
      </c>
      <c r="Y499" s="80" t="s">
        <v>178</v>
      </c>
      <c r="Z499" s="80" t="s">
        <v>239</v>
      </c>
      <c r="AA499" s="80" t="s">
        <v>122</v>
      </c>
      <c r="AB499" s="76" t="s">
        <v>539</v>
      </c>
      <c r="AC499" s="76" t="s">
        <v>540</v>
      </c>
      <c r="AD499" s="76" t="s">
        <v>173</v>
      </c>
      <c r="AE499" s="76" t="s">
        <v>548</v>
      </c>
      <c r="AF499" s="76" t="s">
        <v>96</v>
      </c>
      <c r="AG499" s="82"/>
      <c r="AH499" s="60"/>
      <c r="AI499" s="75" t="s">
        <v>1562</v>
      </c>
      <c r="AJ499" s="6" t="s">
        <v>103</v>
      </c>
      <c r="AK499" s="81">
        <v>0</v>
      </c>
      <c r="AL499" s="205" t="s">
        <v>103</v>
      </c>
      <c r="AM499" s="169"/>
      <c r="AN499" s="6"/>
      <c r="AO499" s="120"/>
    </row>
    <row r="500" spans="1:41">
      <c r="A500" s="75" t="s">
        <v>1562</v>
      </c>
      <c r="B500" s="6" t="s">
        <v>93</v>
      </c>
      <c r="C500" s="76">
        <v>499</v>
      </c>
      <c r="D500" s="80" t="s">
        <v>1563</v>
      </c>
      <c r="E500" s="6" t="s">
        <v>2136</v>
      </c>
      <c r="F500" s="6" t="str">
        <f t="shared" si="26"/>
        <v>BrokerRM-J-1137LI25-M19.1</v>
      </c>
      <c r="G500" s="96" t="s">
        <v>1683</v>
      </c>
      <c r="H500" s="95" t="s">
        <v>1684</v>
      </c>
      <c r="I500" s="6" t="s">
        <v>584</v>
      </c>
      <c r="J500" s="92" t="s">
        <v>1913</v>
      </c>
      <c r="K500" s="92" t="s">
        <v>1934</v>
      </c>
      <c r="L500" s="78" t="s">
        <v>116</v>
      </c>
      <c r="M500" s="80" t="s">
        <v>173</v>
      </c>
      <c r="N500" s="85" t="s">
        <v>1935</v>
      </c>
      <c r="O500" s="71">
        <v>0</v>
      </c>
      <c r="P500" s="71">
        <v>0</v>
      </c>
      <c r="Q500" s="79">
        <v>224</v>
      </c>
      <c r="R500" s="79">
        <v>0</v>
      </c>
      <c r="S500" s="71">
        <v>0</v>
      </c>
      <c r="T500" s="79">
        <v>224</v>
      </c>
      <c r="U500" s="87" t="s">
        <v>118</v>
      </c>
      <c r="V500" s="84">
        <f t="shared" si="29"/>
        <v>224</v>
      </c>
      <c r="W500" s="74" t="s">
        <v>1936</v>
      </c>
      <c r="X500" s="80" t="s">
        <v>1156</v>
      </c>
      <c r="Y500" s="80" t="s">
        <v>178</v>
      </c>
      <c r="Z500" s="80" t="s">
        <v>239</v>
      </c>
      <c r="AA500" s="80" t="s">
        <v>122</v>
      </c>
      <c r="AB500" s="76" t="s">
        <v>539</v>
      </c>
      <c r="AC500" s="76" t="s">
        <v>540</v>
      </c>
      <c r="AD500" s="76" t="s">
        <v>173</v>
      </c>
      <c r="AE500" s="76" t="s">
        <v>548</v>
      </c>
      <c r="AF500" s="76" t="s">
        <v>96</v>
      </c>
      <c r="AG500" s="82"/>
      <c r="AH500" s="60"/>
      <c r="AI500" s="75" t="s">
        <v>1562</v>
      </c>
      <c r="AJ500" s="6" t="s">
        <v>103</v>
      </c>
      <c r="AK500" s="81">
        <v>0</v>
      </c>
      <c r="AL500" s="205" t="s">
        <v>103</v>
      </c>
      <c r="AM500" s="169"/>
      <c r="AN500" s="6"/>
      <c r="AO500" s="120"/>
    </row>
    <row r="501" spans="1:41" ht="29">
      <c r="A501" s="75" t="s">
        <v>1562</v>
      </c>
      <c r="B501" s="6" t="s">
        <v>93</v>
      </c>
      <c r="C501" s="76">
        <v>500</v>
      </c>
      <c r="D501" s="80" t="s">
        <v>1563</v>
      </c>
      <c r="E501" s="6" t="s">
        <v>2136</v>
      </c>
      <c r="F501" s="6" t="str">
        <f t="shared" si="26"/>
        <v>BrokerRM-J-1139LI25-M19.2, RM-J-1139LI25-M19.3</v>
      </c>
      <c r="G501" s="113" t="s">
        <v>1685</v>
      </c>
      <c r="H501" s="95" t="s">
        <v>1686</v>
      </c>
      <c r="I501" s="6" t="s">
        <v>584</v>
      </c>
      <c r="J501" s="92" t="s">
        <v>1913</v>
      </c>
      <c r="K501" s="92" t="s">
        <v>1937</v>
      </c>
      <c r="L501" s="78" t="s">
        <v>116</v>
      </c>
      <c r="M501" s="80" t="s">
        <v>173</v>
      </c>
      <c r="N501" s="85" t="s">
        <v>1938</v>
      </c>
      <c r="O501" s="71">
        <v>0</v>
      </c>
      <c r="P501" s="71">
        <v>0</v>
      </c>
      <c r="Q501" s="79">
        <v>448</v>
      </c>
      <c r="R501" s="79">
        <v>0</v>
      </c>
      <c r="S501" s="71">
        <v>0</v>
      </c>
      <c r="T501" s="79">
        <v>448</v>
      </c>
      <c r="U501" s="87" t="s">
        <v>118</v>
      </c>
      <c r="V501" s="84">
        <f t="shared" si="29"/>
        <v>448</v>
      </c>
      <c r="W501" s="74" t="s">
        <v>1939</v>
      </c>
      <c r="X501" s="80" t="s">
        <v>1156</v>
      </c>
      <c r="Y501" s="80" t="s">
        <v>178</v>
      </c>
      <c r="Z501" s="80" t="s">
        <v>239</v>
      </c>
      <c r="AA501" s="80" t="s">
        <v>122</v>
      </c>
      <c r="AB501" s="76" t="s">
        <v>539</v>
      </c>
      <c r="AC501" s="76" t="s">
        <v>540</v>
      </c>
      <c r="AD501" s="76" t="s">
        <v>173</v>
      </c>
      <c r="AE501" s="76" t="s">
        <v>548</v>
      </c>
      <c r="AF501" s="76" t="s">
        <v>96</v>
      </c>
      <c r="AG501" s="82"/>
      <c r="AH501" s="60"/>
      <c r="AI501" s="75" t="s">
        <v>1562</v>
      </c>
      <c r="AJ501" s="6" t="s">
        <v>103</v>
      </c>
      <c r="AK501" s="81">
        <v>0</v>
      </c>
      <c r="AL501" s="205" t="s">
        <v>103</v>
      </c>
      <c r="AM501" s="169"/>
      <c r="AN501" s="6"/>
      <c r="AO501" s="120"/>
    </row>
    <row r="502" spans="1:41">
      <c r="A502" s="75" t="s">
        <v>1562</v>
      </c>
      <c r="B502" s="6" t="s">
        <v>93</v>
      </c>
      <c r="C502" s="76">
        <v>501</v>
      </c>
      <c r="D502" s="80" t="s">
        <v>1563</v>
      </c>
      <c r="E502" s="6" t="s">
        <v>2136</v>
      </c>
      <c r="F502" s="6" t="str">
        <f t="shared" si="26"/>
        <v>BrokerRM-J-1139LI25-M19.1</v>
      </c>
      <c r="G502" s="96" t="s">
        <v>1687</v>
      </c>
      <c r="H502" s="95" t="s">
        <v>1688</v>
      </c>
      <c r="I502" s="6" t="s">
        <v>584</v>
      </c>
      <c r="J502" s="92" t="s">
        <v>1913</v>
      </c>
      <c r="K502" s="92" t="s">
        <v>1940</v>
      </c>
      <c r="L502" s="78" t="s">
        <v>116</v>
      </c>
      <c r="M502" s="80" t="s">
        <v>173</v>
      </c>
      <c r="N502" s="85" t="s">
        <v>1941</v>
      </c>
      <c r="O502" s="71">
        <v>0</v>
      </c>
      <c r="P502" s="71">
        <v>0</v>
      </c>
      <c r="Q502" s="79">
        <v>84</v>
      </c>
      <c r="R502" s="79">
        <v>0</v>
      </c>
      <c r="S502" s="71">
        <v>0</v>
      </c>
      <c r="T502" s="79">
        <v>84</v>
      </c>
      <c r="U502" s="87" t="s">
        <v>118</v>
      </c>
      <c r="V502" s="84">
        <f t="shared" si="29"/>
        <v>84</v>
      </c>
      <c r="W502" s="74">
        <v>46143</v>
      </c>
      <c r="X502" s="80" t="s">
        <v>1156</v>
      </c>
      <c r="Y502" s="80" t="s">
        <v>178</v>
      </c>
      <c r="Z502" s="80" t="s">
        <v>239</v>
      </c>
      <c r="AA502" s="80" t="s">
        <v>122</v>
      </c>
      <c r="AB502" s="76" t="s">
        <v>539</v>
      </c>
      <c r="AC502" s="76" t="s">
        <v>540</v>
      </c>
      <c r="AD502" s="76" t="s">
        <v>173</v>
      </c>
      <c r="AE502" s="76" t="s">
        <v>548</v>
      </c>
      <c r="AF502" s="76" t="s">
        <v>96</v>
      </c>
      <c r="AG502" s="82"/>
      <c r="AH502" s="60"/>
      <c r="AI502" s="75" t="s">
        <v>1562</v>
      </c>
      <c r="AJ502" s="6" t="s">
        <v>103</v>
      </c>
      <c r="AK502" s="81">
        <v>0</v>
      </c>
      <c r="AL502" s="205" t="s">
        <v>103</v>
      </c>
      <c r="AM502" s="169"/>
      <c r="AN502" s="6"/>
      <c r="AO502" s="120"/>
    </row>
    <row r="503" spans="1:41">
      <c r="A503" s="75" t="s">
        <v>1562</v>
      </c>
      <c r="B503" s="6" t="s">
        <v>93</v>
      </c>
      <c r="C503" s="76">
        <v>502</v>
      </c>
      <c r="D503" s="80" t="s">
        <v>1563</v>
      </c>
      <c r="E503" s="6" t="s">
        <v>2136</v>
      </c>
      <c r="F503" s="6" t="str">
        <f t="shared" si="26"/>
        <v>BrokerRM-J-1144LI26-M19.1</v>
      </c>
      <c r="G503" s="96" t="s">
        <v>1689</v>
      </c>
      <c r="H503" s="95" t="s">
        <v>1690</v>
      </c>
      <c r="I503" s="6" t="s">
        <v>584</v>
      </c>
      <c r="J503" s="92" t="s">
        <v>1913</v>
      </c>
      <c r="K503" s="92" t="s">
        <v>1942</v>
      </c>
      <c r="L503" s="78" t="s">
        <v>116</v>
      </c>
      <c r="M503" s="80" t="s">
        <v>173</v>
      </c>
      <c r="N503" s="85" t="s">
        <v>1943</v>
      </c>
      <c r="O503" s="71">
        <v>0</v>
      </c>
      <c r="P503" s="71">
        <v>0</v>
      </c>
      <c r="Q503" s="79">
        <v>91.6</v>
      </c>
      <c r="R503" s="79">
        <v>0</v>
      </c>
      <c r="S503" s="71">
        <v>0</v>
      </c>
      <c r="T503" s="79">
        <v>91.6</v>
      </c>
      <c r="U503" s="87" t="s">
        <v>118</v>
      </c>
      <c r="V503" s="84">
        <f t="shared" si="29"/>
        <v>91.6</v>
      </c>
      <c r="W503" s="74">
        <v>46266</v>
      </c>
      <c r="X503" s="80" t="s">
        <v>1156</v>
      </c>
      <c r="Y503" s="80" t="s">
        <v>178</v>
      </c>
      <c r="Z503" s="80" t="s">
        <v>239</v>
      </c>
      <c r="AA503" s="80" t="s">
        <v>122</v>
      </c>
      <c r="AB503" s="76" t="s">
        <v>539</v>
      </c>
      <c r="AC503" s="76" t="s">
        <v>540</v>
      </c>
      <c r="AD503" s="76" t="s">
        <v>173</v>
      </c>
      <c r="AE503" s="76" t="s">
        <v>548</v>
      </c>
      <c r="AF503" s="76" t="s">
        <v>96</v>
      </c>
      <c r="AG503" s="82"/>
      <c r="AH503" s="60"/>
      <c r="AI503" s="75" t="s">
        <v>1562</v>
      </c>
      <c r="AJ503" s="6" t="s">
        <v>103</v>
      </c>
      <c r="AK503" s="81">
        <v>0</v>
      </c>
      <c r="AL503" s="205" t="s">
        <v>103</v>
      </c>
      <c r="AM503" s="169"/>
      <c r="AN503" s="6"/>
      <c r="AO503" s="120"/>
    </row>
    <row r="504" spans="1:41">
      <c r="A504" s="75" t="s">
        <v>1562</v>
      </c>
      <c r="B504" s="6" t="s">
        <v>93</v>
      </c>
      <c r="C504" s="76">
        <v>503</v>
      </c>
      <c r="D504" s="76" t="s">
        <v>98</v>
      </c>
      <c r="E504" s="6" t="s">
        <v>2136</v>
      </c>
      <c r="F504" s="6" t="str">
        <f t="shared" si="26"/>
        <v>BrokerRM-M-198-SI25-M19-L-B</v>
      </c>
      <c r="G504" s="97" t="s">
        <v>810</v>
      </c>
      <c r="H504" s="95" t="s">
        <v>1691</v>
      </c>
      <c r="I504" s="6" t="s">
        <v>584</v>
      </c>
      <c r="J504" s="92">
        <v>46036</v>
      </c>
      <c r="K504" s="96" t="s">
        <v>1273</v>
      </c>
      <c r="L504" s="80" t="s">
        <v>1274</v>
      </c>
      <c r="M504" s="80" t="s">
        <v>117</v>
      </c>
      <c r="N504" s="6" t="s">
        <v>1275</v>
      </c>
      <c r="O504" s="71">
        <v>0</v>
      </c>
      <c r="P504" s="71">
        <v>580</v>
      </c>
      <c r="Q504" s="79">
        <v>0</v>
      </c>
      <c r="R504" s="79">
        <v>0</v>
      </c>
      <c r="S504" s="71">
        <v>0</v>
      </c>
      <c r="T504" s="79">
        <v>580</v>
      </c>
      <c r="U504" s="87" t="s">
        <v>24</v>
      </c>
      <c r="V504" s="84">
        <f t="shared" ref="V504:V534" si="30">T504/17.283</f>
        <v>33.558988601515935</v>
      </c>
      <c r="W504" s="86">
        <v>46000</v>
      </c>
      <c r="X504" s="80" t="s">
        <v>1276</v>
      </c>
      <c r="Y504" s="80" t="s">
        <v>1277</v>
      </c>
      <c r="Z504" s="80" t="s">
        <v>537</v>
      </c>
      <c r="AA504" s="6" t="s">
        <v>1278</v>
      </c>
      <c r="AB504" s="76" t="s">
        <v>539</v>
      </c>
      <c r="AC504" s="76" t="s">
        <v>540</v>
      </c>
      <c r="AD504" s="76" t="s">
        <v>174</v>
      </c>
      <c r="AE504" s="76" t="s">
        <v>546</v>
      </c>
      <c r="AF504" s="76" t="s">
        <v>1944</v>
      </c>
      <c r="AG504" s="75"/>
      <c r="AH504" s="60"/>
      <c r="AI504" s="75" t="s">
        <v>1562</v>
      </c>
      <c r="AJ504" s="6" t="s">
        <v>103</v>
      </c>
      <c r="AK504" s="81">
        <v>0</v>
      </c>
      <c r="AL504" s="205" t="s">
        <v>103</v>
      </c>
      <c r="AM504" s="169"/>
      <c r="AN504" s="6"/>
      <c r="AO504" s="120"/>
    </row>
    <row r="505" spans="1:41">
      <c r="A505" s="75" t="s">
        <v>1562</v>
      </c>
      <c r="B505" s="6" t="s">
        <v>93</v>
      </c>
      <c r="C505" s="76">
        <v>504</v>
      </c>
      <c r="D505" s="76" t="s">
        <v>98</v>
      </c>
      <c r="E505" s="6" t="s">
        <v>2136</v>
      </c>
      <c r="F505" s="6" t="str">
        <f t="shared" si="26"/>
        <v>BrokerRM-M-209-SI25-M19-L-B</v>
      </c>
      <c r="G505" s="97" t="s">
        <v>1692</v>
      </c>
      <c r="H505" s="95" t="s">
        <v>1693</v>
      </c>
      <c r="I505" s="6" t="s">
        <v>584</v>
      </c>
      <c r="J505" s="92">
        <v>46036</v>
      </c>
      <c r="K505" s="96" t="s">
        <v>1945</v>
      </c>
      <c r="L505" s="80" t="s">
        <v>1946</v>
      </c>
      <c r="M505" s="80" t="s">
        <v>117</v>
      </c>
      <c r="N505" s="6" t="s">
        <v>1947</v>
      </c>
      <c r="O505" s="71">
        <v>0</v>
      </c>
      <c r="P505" s="71">
        <v>1212.2</v>
      </c>
      <c r="Q505" s="79">
        <v>2533.7800000000002</v>
      </c>
      <c r="R505" s="79">
        <v>405.4</v>
      </c>
      <c r="S505" s="71">
        <v>0</v>
      </c>
      <c r="T505" s="79">
        <v>4151.38</v>
      </c>
      <c r="U505" s="87" t="s">
        <v>24</v>
      </c>
      <c r="V505" s="84">
        <f t="shared" si="30"/>
        <v>240.20019672510557</v>
      </c>
      <c r="W505" s="86">
        <v>46010</v>
      </c>
      <c r="X505" s="85" t="s">
        <v>1948</v>
      </c>
      <c r="Y505" s="80" t="s">
        <v>1949</v>
      </c>
      <c r="Z505" s="80" t="s">
        <v>537</v>
      </c>
      <c r="AA505" s="85" t="s">
        <v>1278</v>
      </c>
      <c r="AB505" s="76" t="s">
        <v>539</v>
      </c>
      <c r="AC505" s="76" t="s">
        <v>540</v>
      </c>
      <c r="AD505" s="76" t="s">
        <v>174</v>
      </c>
      <c r="AE505" s="76" t="s">
        <v>546</v>
      </c>
      <c r="AF505" s="76" t="s">
        <v>96</v>
      </c>
      <c r="AG505" s="75"/>
      <c r="AH505" s="60"/>
      <c r="AI505" s="75" t="s">
        <v>1562</v>
      </c>
      <c r="AJ505" s="6" t="s">
        <v>103</v>
      </c>
      <c r="AK505" s="81">
        <v>0</v>
      </c>
      <c r="AL505" s="205" t="s">
        <v>103</v>
      </c>
      <c r="AM505" s="169"/>
      <c r="AN505" s="6"/>
      <c r="AO505" s="120"/>
    </row>
    <row r="506" spans="1:41">
      <c r="A506" s="75" t="s">
        <v>1562</v>
      </c>
      <c r="B506" s="6" t="s">
        <v>93</v>
      </c>
      <c r="C506" s="76">
        <v>505</v>
      </c>
      <c r="D506" s="76" t="s">
        <v>98</v>
      </c>
      <c r="E506" s="6" t="s">
        <v>2136</v>
      </c>
      <c r="F506" s="6" t="str">
        <f t="shared" si="26"/>
        <v>BrokerRM-M-217-SI25-M19-L-B</v>
      </c>
      <c r="G506" s="96" t="s">
        <v>1694</v>
      </c>
      <c r="H506" s="95" t="s">
        <v>1695</v>
      </c>
      <c r="I506" s="6" t="s">
        <v>584</v>
      </c>
      <c r="J506" s="92">
        <v>46036</v>
      </c>
      <c r="K506" s="96" t="s">
        <v>1950</v>
      </c>
      <c r="L506" s="77" t="s">
        <v>1951</v>
      </c>
      <c r="M506" s="80" t="s">
        <v>117</v>
      </c>
      <c r="N506" s="6" t="s">
        <v>1952</v>
      </c>
      <c r="O506" s="71">
        <v>0</v>
      </c>
      <c r="P506" s="71">
        <v>1511.49</v>
      </c>
      <c r="Q506" s="79">
        <v>2494.63</v>
      </c>
      <c r="R506" s="79">
        <v>399.14</v>
      </c>
      <c r="S506" s="71">
        <v>0</v>
      </c>
      <c r="T506" s="79">
        <v>4405.26</v>
      </c>
      <c r="U506" s="87" t="s">
        <v>24</v>
      </c>
      <c r="V506" s="84">
        <f t="shared" si="30"/>
        <v>254.88977608054157</v>
      </c>
      <c r="W506" s="86">
        <v>46028</v>
      </c>
      <c r="X506" s="85" t="s">
        <v>1276</v>
      </c>
      <c r="Y506" s="6" t="s">
        <v>1277</v>
      </c>
      <c r="Z506" s="80" t="s">
        <v>537</v>
      </c>
      <c r="AA506" s="85" t="s">
        <v>1278</v>
      </c>
      <c r="AB506" s="76" t="s">
        <v>539</v>
      </c>
      <c r="AC506" s="76" t="s">
        <v>540</v>
      </c>
      <c r="AD506" s="76" t="s">
        <v>174</v>
      </c>
      <c r="AE506" s="76" t="s">
        <v>546</v>
      </c>
      <c r="AF506" s="76" t="s">
        <v>1953</v>
      </c>
      <c r="AG506" s="80" t="s">
        <v>550</v>
      </c>
      <c r="AH506" s="60">
        <v>266.8</v>
      </c>
      <c r="AI506" s="75" t="s">
        <v>1562</v>
      </c>
      <c r="AJ506" s="6" t="s">
        <v>103</v>
      </c>
      <c r="AK506" s="81">
        <v>0</v>
      </c>
      <c r="AL506" s="205" t="s">
        <v>103</v>
      </c>
      <c r="AM506" s="169"/>
      <c r="AN506" s="6"/>
      <c r="AO506" s="120"/>
    </row>
    <row r="507" spans="1:41">
      <c r="A507" s="75" t="s">
        <v>1562</v>
      </c>
      <c r="B507" s="6" t="s">
        <v>93</v>
      </c>
      <c r="C507" s="76">
        <v>506</v>
      </c>
      <c r="D507" s="76" t="s">
        <v>98</v>
      </c>
      <c r="E507" s="6" t="s">
        <v>2136</v>
      </c>
      <c r="F507" s="6" t="str">
        <f t="shared" si="26"/>
        <v>BrokerRM-M-574-SI25-M19</v>
      </c>
      <c r="G507" s="97" t="s">
        <v>1052</v>
      </c>
      <c r="H507" s="95" t="s">
        <v>1696</v>
      </c>
      <c r="I507" s="6" t="s">
        <v>584</v>
      </c>
      <c r="J507" s="92">
        <v>46036</v>
      </c>
      <c r="K507" s="96" t="s">
        <v>1954</v>
      </c>
      <c r="L507" s="77" t="s">
        <v>1955</v>
      </c>
      <c r="M507" s="80" t="s">
        <v>117</v>
      </c>
      <c r="N507" s="6" t="s">
        <v>1543</v>
      </c>
      <c r="O507" s="71">
        <v>0</v>
      </c>
      <c r="P507" s="71">
        <v>10111.549999999999</v>
      </c>
      <c r="Q507" s="79">
        <v>3936.89</v>
      </c>
      <c r="R507" s="79">
        <v>629.9</v>
      </c>
      <c r="S507" s="71">
        <v>0</v>
      </c>
      <c r="T507" s="79">
        <v>14678.34</v>
      </c>
      <c r="U507" s="87" t="s">
        <v>24</v>
      </c>
      <c r="V507" s="84">
        <f t="shared" si="30"/>
        <v>849.29352542961283</v>
      </c>
      <c r="W507" s="86">
        <v>46029</v>
      </c>
      <c r="X507" s="85" t="s">
        <v>1247</v>
      </c>
      <c r="Y507" s="6" t="s">
        <v>1248</v>
      </c>
      <c r="Z507" s="80" t="s">
        <v>537</v>
      </c>
      <c r="AA507" s="85" t="s">
        <v>1249</v>
      </c>
      <c r="AB507" s="76" t="s">
        <v>539</v>
      </c>
      <c r="AC507" s="76" t="s">
        <v>540</v>
      </c>
      <c r="AD507" s="76" t="s">
        <v>174</v>
      </c>
      <c r="AE507" s="76" t="s">
        <v>546</v>
      </c>
      <c r="AF507" s="76" t="s">
        <v>96</v>
      </c>
      <c r="AG507" s="75"/>
      <c r="AH507" s="60"/>
      <c r="AI507" s="75" t="s">
        <v>1562</v>
      </c>
      <c r="AJ507" s="6" t="s">
        <v>103</v>
      </c>
      <c r="AK507" s="81">
        <v>0</v>
      </c>
      <c r="AL507" s="205" t="s">
        <v>103</v>
      </c>
      <c r="AM507" s="169"/>
      <c r="AN507" s="6"/>
      <c r="AO507" s="120"/>
    </row>
    <row r="508" spans="1:41">
      <c r="A508" s="75" t="s">
        <v>1562</v>
      </c>
      <c r="B508" s="6" t="s">
        <v>93</v>
      </c>
      <c r="C508" s="76">
        <v>507</v>
      </c>
      <c r="D508" s="76" t="s">
        <v>98</v>
      </c>
      <c r="E508" s="6" t="s">
        <v>2136</v>
      </c>
      <c r="F508" s="6" t="str">
        <f t="shared" si="26"/>
        <v>BrokerRM-R-003-SI25-M19-B</v>
      </c>
      <c r="G508" s="97" t="s">
        <v>1697</v>
      </c>
      <c r="H508" s="95" t="s">
        <v>1698</v>
      </c>
      <c r="I508" s="6" t="s">
        <v>584</v>
      </c>
      <c r="J508" s="92">
        <v>46037</v>
      </c>
      <c r="K508" s="96" t="s">
        <v>1956</v>
      </c>
      <c r="L508" s="77" t="s">
        <v>1957</v>
      </c>
      <c r="M508" s="80" t="s">
        <v>117</v>
      </c>
      <c r="N508" s="6" t="s">
        <v>1958</v>
      </c>
      <c r="O508" s="71">
        <v>0</v>
      </c>
      <c r="P508" s="71">
        <v>10096.68</v>
      </c>
      <c r="Q508" s="79">
        <v>2499.3000000000002</v>
      </c>
      <c r="R508" s="79">
        <v>399.89</v>
      </c>
      <c r="S508" s="71">
        <v>0</v>
      </c>
      <c r="T508" s="79">
        <v>12995.87</v>
      </c>
      <c r="U508" s="87" t="s">
        <v>24</v>
      </c>
      <c r="V508" s="84">
        <f t="shared" si="30"/>
        <v>751.94526413238441</v>
      </c>
      <c r="W508" s="86">
        <v>46032</v>
      </c>
      <c r="X508" s="85" t="s">
        <v>1231</v>
      </c>
      <c r="Y508" s="6" t="s">
        <v>536</v>
      </c>
      <c r="Z508" s="80" t="s">
        <v>537</v>
      </c>
      <c r="AA508" s="85" t="s">
        <v>1303</v>
      </c>
      <c r="AB508" s="76" t="s">
        <v>539</v>
      </c>
      <c r="AC508" s="76" t="s">
        <v>540</v>
      </c>
      <c r="AD508" s="76" t="s">
        <v>174</v>
      </c>
      <c r="AE508" s="76" t="s">
        <v>546</v>
      </c>
      <c r="AF508" s="76" t="s">
        <v>96</v>
      </c>
      <c r="AG508" s="82"/>
      <c r="AH508" s="60"/>
      <c r="AI508" s="75" t="s">
        <v>1562</v>
      </c>
      <c r="AJ508" s="6" t="s">
        <v>103</v>
      </c>
      <c r="AK508" s="81">
        <v>0</v>
      </c>
      <c r="AL508" s="205" t="s">
        <v>103</v>
      </c>
      <c r="AM508" s="169"/>
      <c r="AN508" s="6"/>
      <c r="AO508" s="120"/>
    </row>
    <row r="509" spans="1:41">
      <c r="A509" s="75" t="s">
        <v>1562</v>
      </c>
      <c r="B509" s="6" t="s">
        <v>93</v>
      </c>
      <c r="C509" s="76">
        <v>508</v>
      </c>
      <c r="D509" s="76" t="s">
        <v>98</v>
      </c>
      <c r="E509" s="6" t="s">
        <v>2136</v>
      </c>
      <c r="F509" s="6" t="str">
        <f t="shared" si="26"/>
        <v>BrokerRM-R-002-SI25-M19</v>
      </c>
      <c r="G509" s="97" t="s">
        <v>1053</v>
      </c>
      <c r="H509" s="95" t="s">
        <v>1699</v>
      </c>
      <c r="I509" s="6" t="s">
        <v>584</v>
      </c>
      <c r="J509" s="92">
        <v>46037</v>
      </c>
      <c r="K509" s="97" t="s">
        <v>1959</v>
      </c>
      <c r="L509" s="77" t="s">
        <v>1960</v>
      </c>
      <c r="M509" s="80" t="s">
        <v>117</v>
      </c>
      <c r="N509" s="6" t="s">
        <v>1961</v>
      </c>
      <c r="O509" s="71">
        <v>0</v>
      </c>
      <c r="P509" s="71">
        <v>10141.299999999999</v>
      </c>
      <c r="Q509" s="79">
        <v>2499.3000000000002</v>
      </c>
      <c r="R509" s="79">
        <v>399.89</v>
      </c>
      <c r="S509" s="71">
        <v>0</v>
      </c>
      <c r="T509" s="79">
        <v>13040.49</v>
      </c>
      <c r="U509" s="87" t="s">
        <v>24</v>
      </c>
      <c r="V509" s="84">
        <f t="shared" si="30"/>
        <v>754.5269918416941</v>
      </c>
      <c r="W509" s="86">
        <v>46032</v>
      </c>
      <c r="X509" s="80" t="s">
        <v>1231</v>
      </c>
      <c r="Y509" s="80" t="s">
        <v>536</v>
      </c>
      <c r="Z509" s="80" t="s">
        <v>537</v>
      </c>
      <c r="AA509" s="80" t="s">
        <v>1303</v>
      </c>
      <c r="AB509" s="76" t="s">
        <v>539</v>
      </c>
      <c r="AC509" s="76" t="s">
        <v>540</v>
      </c>
      <c r="AD509" s="76" t="s">
        <v>174</v>
      </c>
      <c r="AE509" s="76" t="s">
        <v>546</v>
      </c>
      <c r="AF509" s="76" t="s">
        <v>96</v>
      </c>
      <c r="AG509" s="82"/>
      <c r="AH509" s="60"/>
      <c r="AI509" s="75" t="s">
        <v>1562</v>
      </c>
      <c r="AJ509" s="6" t="s">
        <v>103</v>
      </c>
      <c r="AK509" s="81">
        <v>0</v>
      </c>
      <c r="AL509" s="205" t="s">
        <v>103</v>
      </c>
      <c r="AM509" s="169"/>
      <c r="AN509" s="6"/>
      <c r="AO509" s="120"/>
    </row>
    <row r="510" spans="1:41">
      <c r="A510" s="75" t="s">
        <v>1562</v>
      </c>
      <c r="B510" s="6" t="s">
        <v>93</v>
      </c>
      <c r="C510" s="76">
        <v>509</v>
      </c>
      <c r="D510" s="76" t="s">
        <v>98</v>
      </c>
      <c r="E510" s="6" t="s">
        <v>2136</v>
      </c>
      <c r="F510" s="6" t="str">
        <f t="shared" si="26"/>
        <v>BrokerRM-I-0996-AI26-M19</v>
      </c>
      <c r="G510" s="97" t="s">
        <v>1700</v>
      </c>
      <c r="H510" s="95" t="s">
        <v>1701</v>
      </c>
      <c r="I510" s="6" t="s">
        <v>584</v>
      </c>
      <c r="J510" s="92">
        <v>46036</v>
      </c>
      <c r="K510" s="92" t="s">
        <v>1962</v>
      </c>
      <c r="L510" s="88">
        <v>887626264110</v>
      </c>
      <c r="M510" s="78" t="s">
        <v>25</v>
      </c>
      <c r="N510" s="6" t="s">
        <v>116</v>
      </c>
      <c r="O510" s="71">
        <v>0</v>
      </c>
      <c r="P510" s="71">
        <v>2722.14</v>
      </c>
      <c r="Q510" s="79">
        <v>789.85</v>
      </c>
      <c r="R510" s="79">
        <v>126.38</v>
      </c>
      <c r="S510" s="71">
        <v>0</v>
      </c>
      <c r="T510" s="79">
        <v>3638.37</v>
      </c>
      <c r="U510" s="87" t="s">
        <v>24</v>
      </c>
      <c r="V510" s="84">
        <f t="shared" si="30"/>
        <v>210.51727130706473</v>
      </c>
      <c r="W510" s="70" t="s">
        <v>1963</v>
      </c>
      <c r="X510" s="6" t="s">
        <v>430</v>
      </c>
      <c r="Y510" s="80" t="s">
        <v>178</v>
      </c>
      <c r="Z510" s="80" t="s">
        <v>239</v>
      </c>
      <c r="AA510" s="80" t="s">
        <v>122</v>
      </c>
      <c r="AB510" s="76" t="s">
        <v>539</v>
      </c>
      <c r="AC510" s="76" t="s">
        <v>540</v>
      </c>
      <c r="AD510" s="76" t="s">
        <v>25</v>
      </c>
      <c r="AE510" s="76" t="s">
        <v>544</v>
      </c>
      <c r="AF510" s="76" t="s">
        <v>96</v>
      </c>
      <c r="AG510" s="82"/>
      <c r="AH510" s="60"/>
      <c r="AI510" s="75" t="s">
        <v>1562</v>
      </c>
      <c r="AJ510" s="6" t="s">
        <v>103</v>
      </c>
      <c r="AK510" s="81">
        <v>0</v>
      </c>
      <c r="AL510" s="205" t="s">
        <v>103</v>
      </c>
      <c r="AM510" s="169"/>
      <c r="AN510" s="6"/>
      <c r="AO510" s="120"/>
    </row>
    <row r="511" spans="1:41">
      <c r="A511" s="75" t="s">
        <v>1562</v>
      </c>
      <c r="B511" s="6" t="s">
        <v>93</v>
      </c>
      <c r="C511" s="76">
        <v>510</v>
      </c>
      <c r="D511" s="76" t="s">
        <v>98</v>
      </c>
      <c r="E511" s="6" t="s">
        <v>2136</v>
      </c>
      <c r="F511" s="6" t="str">
        <f t="shared" si="26"/>
        <v>BrokerRM-I-0968-AI26-M19</v>
      </c>
      <c r="G511" s="97" t="s">
        <v>1702</v>
      </c>
      <c r="H511" s="95" t="s">
        <v>1703</v>
      </c>
      <c r="I511" s="6" t="s">
        <v>584</v>
      </c>
      <c r="J511" s="92">
        <v>46036</v>
      </c>
      <c r="K511" s="92" t="s">
        <v>1964</v>
      </c>
      <c r="L511" s="88">
        <v>887147273819</v>
      </c>
      <c r="M511" s="78" t="s">
        <v>25</v>
      </c>
      <c r="N511" s="6" t="s">
        <v>116</v>
      </c>
      <c r="O511" s="71">
        <v>0</v>
      </c>
      <c r="P511" s="71">
        <v>4252.0200000000004</v>
      </c>
      <c r="Q511" s="79">
        <v>792.96</v>
      </c>
      <c r="R511" s="79">
        <v>126.87</v>
      </c>
      <c r="S511" s="71">
        <v>0</v>
      </c>
      <c r="T511" s="79">
        <v>5171.8500000000004</v>
      </c>
      <c r="U511" s="87" t="s">
        <v>24</v>
      </c>
      <c r="V511" s="84">
        <f t="shared" si="30"/>
        <v>299.24492275646588</v>
      </c>
      <c r="W511" s="70" t="s">
        <v>1965</v>
      </c>
      <c r="X511" s="6" t="s">
        <v>430</v>
      </c>
      <c r="Y511" s="80" t="s">
        <v>178</v>
      </c>
      <c r="Z511" s="80" t="s">
        <v>239</v>
      </c>
      <c r="AA511" s="80" t="s">
        <v>122</v>
      </c>
      <c r="AB511" s="76" t="s">
        <v>539</v>
      </c>
      <c r="AC511" s="76" t="s">
        <v>540</v>
      </c>
      <c r="AD511" s="76" t="s">
        <v>25</v>
      </c>
      <c r="AE511" s="76" t="s">
        <v>544</v>
      </c>
      <c r="AF511" s="76" t="s">
        <v>96</v>
      </c>
      <c r="AG511" s="75"/>
      <c r="AH511" s="60"/>
      <c r="AI511" s="75" t="s">
        <v>1562</v>
      </c>
      <c r="AJ511" s="6" t="s">
        <v>103</v>
      </c>
      <c r="AK511" s="81">
        <v>0</v>
      </c>
      <c r="AL511" s="205" t="s">
        <v>103</v>
      </c>
      <c r="AM511" s="169"/>
      <c r="AN511" s="6"/>
      <c r="AO511" s="120"/>
    </row>
    <row r="512" spans="1:41">
      <c r="A512" s="75" t="s">
        <v>1562</v>
      </c>
      <c r="B512" s="6" t="s">
        <v>93</v>
      </c>
      <c r="C512" s="76">
        <v>511</v>
      </c>
      <c r="D512" s="76" t="s">
        <v>98</v>
      </c>
      <c r="E512" s="6" t="s">
        <v>2136</v>
      </c>
      <c r="F512" s="6" t="str">
        <f t="shared" si="26"/>
        <v>BrokerRM-I-0997-AI26-M19</v>
      </c>
      <c r="G512" s="96" t="s">
        <v>1704</v>
      </c>
      <c r="H512" s="95" t="s">
        <v>1705</v>
      </c>
      <c r="I512" s="6" t="s">
        <v>584</v>
      </c>
      <c r="J512" s="92">
        <v>46036</v>
      </c>
      <c r="K512" s="92" t="s">
        <v>1966</v>
      </c>
      <c r="L512" s="77">
        <v>886564903109</v>
      </c>
      <c r="M512" s="80" t="s">
        <v>25</v>
      </c>
      <c r="N512" s="6" t="s">
        <v>116</v>
      </c>
      <c r="O512" s="71">
        <v>0</v>
      </c>
      <c r="P512" s="71">
        <v>4431.28</v>
      </c>
      <c r="Q512" s="79">
        <v>805.18</v>
      </c>
      <c r="R512" s="79">
        <v>128.83000000000001</v>
      </c>
      <c r="S512" s="71">
        <v>0</v>
      </c>
      <c r="T512" s="79">
        <v>5365.29</v>
      </c>
      <c r="U512" s="87" t="s">
        <v>24</v>
      </c>
      <c r="V512" s="84">
        <f t="shared" si="30"/>
        <v>310.43742405832319</v>
      </c>
      <c r="W512" s="78" t="s">
        <v>1965</v>
      </c>
      <c r="X512" s="80" t="s">
        <v>430</v>
      </c>
      <c r="Y512" s="80" t="s">
        <v>129</v>
      </c>
      <c r="Z512" s="80" t="s">
        <v>239</v>
      </c>
      <c r="AA512" s="80" t="s">
        <v>122</v>
      </c>
      <c r="AB512" s="76" t="s">
        <v>539</v>
      </c>
      <c r="AC512" s="76" t="s">
        <v>540</v>
      </c>
      <c r="AD512" s="76" t="s">
        <v>25</v>
      </c>
      <c r="AE512" s="76" t="s">
        <v>544</v>
      </c>
      <c r="AF512" s="76" t="s">
        <v>96</v>
      </c>
      <c r="AG512" s="82"/>
      <c r="AH512" s="60"/>
      <c r="AI512" s="75" t="s">
        <v>1562</v>
      </c>
      <c r="AJ512" s="6" t="s">
        <v>103</v>
      </c>
      <c r="AK512" s="81">
        <v>0</v>
      </c>
      <c r="AL512" s="205" t="s">
        <v>103</v>
      </c>
      <c r="AM512" s="169"/>
      <c r="AN512" s="6"/>
      <c r="AO512" s="120"/>
    </row>
    <row r="513" spans="1:41">
      <c r="A513" s="75" t="s">
        <v>1562</v>
      </c>
      <c r="B513" s="6" t="s">
        <v>93</v>
      </c>
      <c r="C513" s="76">
        <v>512</v>
      </c>
      <c r="D513" s="76" t="s">
        <v>98</v>
      </c>
      <c r="E513" s="6" t="s">
        <v>2136</v>
      </c>
      <c r="F513" s="6" t="str">
        <f t="shared" si="26"/>
        <v>BrokerRM-I-0995-AI26-M19</v>
      </c>
      <c r="G513" s="97" t="s">
        <v>1706</v>
      </c>
      <c r="H513" s="95" t="s">
        <v>1707</v>
      </c>
      <c r="I513" s="6" t="s">
        <v>584</v>
      </c>
      <c r="J513" s="92">
        <v>46036</v>
      </c>
      <c r="K513" s="98" t="s">
        <v>1967</v>
      </c>
      <c r="L513" s="77">
        <v>887640035487</v>
      </c>
      <c r="M513" s="78" t="s">
        <v>25</v>
      </c>
      <c r="N513" s="6" t="s">
        <v>116</v>
      </c>
      <c r="O513" s="71">
        <v>0</v>
      </c>
      <c r="P513" s="71">
        <v>2722.14</v>
      </c>
      <c r="Q513" s="79">
        <v>789.85</v>
      </c>
      <c r="R513" s="79">
        <v>126.38</v>
      </c>
      <c r="S513" s="71">
        <v>0</v>
      </c>
      <c r="T513" s="79">
        <v>3638.37</v>
      </c>
      <c r="U513" s="87" t="s">
        <v>24</v>
      </c>
      <c r="V513" s="84">
        <f t="shared" si="30"/>
        <v>210.51727130706473</v>
      </c>
      <c r="W513" s="78" t="s">
        <v>1963</v>
      </c>
      <c r="X513" s="80" t="s">
        <v>430</v>
      </c>
      <c r="Y513" s="80" t="s">
        <v>178</v>
      </c>
      <c r="Z513" s="80" t="s">
        <v>239</v>
      </c>
      <c r="AA513" s="80" t="s">
        <v>122</v>
      </c>
      <c r="AB513" s="76" t="s">
        <v>539</v>
      </c>
      <c r="AC513" s="76" t="s">
        <v>540</v>
      </c>
      <c r="AD513" s="76" t="s">
        <v>25</v>
      </c>
      <c r="AE513" s="76" t="s">
        <v>544</v>
      </c>
      <c r="AF513" s="76" t="s">
        <v>96</v>
      </c>
      <c r="AG513" s="75"/>
      <c r="AH513" s="60"/>
      <c r="AI513" s="75" t="s">
        <v>1562</v>
      </c>
      <c r="AJ513" s="6" t="s">
        <v>103</v>
      </c>
      <c r="AK513" s="81">
        <v>0</v>
      </c>
      <c r="AL513" s="205" t="s">
        <v>103</v>
      </c>
      <c r="AM513" s="169"/>
      <c r="AN513" s="6"/>
      <c r="AO513" s="120"/>
    </row>
    <row r="514" spans="1:41">
      <c r="A514" s="75" t="s">
        <v>1562</v>
      </c>
      <c r="B514" s="6" t="s">
        <v>93</v>
      </c>
      <c r="C514" s="76">
        <v>513</v>
      </c>
      <c r="D514" s="76" t="s">
        <v>98</v>
      </c>
      <c r="E514" s="6" t="s">
        <v>2136</v>
      </c>
      <c r="F514" s="6" t="str">
        <f t="shared" si="26"/>
        <v>BrokerRM-A-0009AI26-M19-PFA.D//RM-A-0004AI26-M19-PFA.D//RM-A-0005AI26-M19-PFA.D</v>
      </c>
      <c r="G514" s="112" t="s">
        <v>1708</v>
      </c>
      <c r="H514" s="95" t="s">
        <v>1709</v>
      </c>
      <c r="I514" s="6" t="s">
        <v>584</v>
      </c>
      <c r="J514" s="92">
        <v>46036</v>
      </c>
      <c r="K514" s="92" t="s">
        <v>1968</v>
      </c>
      <c r="L514" s="88" t="s">
        <v>1969</v>
      </c>
      <c r="M514" s="78" t="s">
        <v>25</v>
      </c>
      <c r="N514" s="6" t="s">
        <v>116</v>
      </c>
      <c r="O514" s="71">
        <v>0</v>
      </c>
      <c r="P514" s="71">
        <v>93916.63</v>
      </c>
      <c r="Q514" s="79">
        <v>9650.58</v>
      </c>
      <c r="R514" s="79">
        <v>1544.1</v>
      </c>
      <c r="S514" s="71">
        <v>0</v>
      </c>
      <c r="T514" s="79">
        <v>105111.31</v>
      </c>
      <c r="U514" s="87" t="s">
        <v>24</v>
      </c>
      <c r="V514" s="84">
        <f t="shared" si="30"/>
        <v>6081.7745761731176</v>
      </c>
      <c r="W514" s="78">
        <v>46036</v>
      </c>
      <c r="X514" s="80" t="s">
        <v>437</v>
      </c>
      <c r="Y514" s="80" t="s">
        <v>178</v>
      </c>
      <c r="Z514" s="80" t="s">
        <v>121</v>
      </c>
      <c r="AA514" s="80" t="s">
        <v>122</v>
      </c>
      <c r="AB514" s="76" t="s">
        <v>539</v>
      </c>
      <c r="AC514" s="76" t="s">
        <v>540</v>
      </c>
      <c r="AD514" s="76" t="s">
        <v>25</v>
      </c>
      <c r="AE514" s="76">
        <v>67180000</v>
      </c>
      <c r="AF514" s="76" t="s">
        <v>96</v>
      </c>
      <c r="AG514" s="82"/>
      <c r="AH514" s="60"/>
      <c r="AI514" s="75" t="s">
        <v>1562</v>
      </c>
      <c r="AJ514" s="6" t="s">
        <v>103</v>
      </c>
      <c r="AK514" s="81">
        <v>0</v>
      </c>
      <c r="AL514" s="205" t="s">
        <v>103</v>
      </c>
      <c r="AM514" s="169" t="s">
        <v>2154</v>
      </c>
      <c r="AN514" s="6" t="s">
        <v>2151</v>
      </c>
      <c r="AO514" s="120" t="s">
        <v>2152</v>
      </c>
    </row>
    <row r="515" spans="1:41">
      <c r="A515" s="75" t="s">
        <v>1562</v>
      </c>
      <c r="B515" s="6" t="s">
        <v>93</v>
      </c>
      <c r="C515" s="76">
        <v>514</v>
      </c>
      <c r="D515" s="76" t="s">
        <v>98</v>
      </c>
      <c r="E515" s="6" t="s">
        <v>2136</v>
      </c>
      <c r="F515" s="6" t="str">
        <f t="shared" ref="F515:F578" si="31">E515&amp;G515</f>
        <v>BrokerRM-A-0013AI26-M19.PFA.D//RM-A-0016AI26-M19-PFA.D//RM-A-0017AI26-M19-PFA.D</v>
      </c>
      <c r="G515" s="112" t="s">
        <v>1710</v>
      </c>
      <c r="H515" s="95" t="s">
        <v>1711</v>
      </c>
      <c r="I515" s="6" t="s">
        <v>584</v>
      </c>
      <c r="J515" s="92">
        <v>46038</v>
      </c>
      <c r="K515" s="92" t="s">
        <v>1970</v>
      </c>
      <c r="L515" s="88" t="s">
        <v>1971</v>
      </c>
      <c r="M515" s="78" t="s">
        <v>25</v>
      </c>
      <c r="N515" s="6" t="s">
        <v>116</v>
      </c>
      <c r="O515" s="71">
        <v>0</v>
      </c>
      <c r="P515" s="71">
        <v>69526.460000000006</v>
      </c>
      <c r="Q515" s="79">
        <v>4692.22</v>
      </c>
      <c r="R515" s="79">
        <v>750.75</v>
      </c>
      <c r="S515" s="71">
        <v>0</v>
      </c>
      <c r="T515" s="79">
        <v>74969.429999999993</v>
      </c>
      <c r="U515" s="87" t="s">
        <v>24</v>
      </c>
      <c r="V515" s="84">
        <f t="shared" si="30"/>
        <v>4337.7555979864601</v>
      </c>
      <c r="W515" s="78">
        <v>46038</v>
      </c>
      <c r="X515" s="80" t="s">
        <v>437</v>
      </c>
      <c r="Y515" s="80" t="s">
        <v>178</v>
      </c>
      <c r="Z515" s="80" t="s">
        <v>121</v>
      </c>
      <c r="AA515" s="80" t="s">
        <v>122</v>
      </c>
      <c r="AB515" s="76" t="s">
        <v>539</v>
      </c>
      <c r="AC515" s="76" t="s">
        <v>540</v>
      </c>
      <c r="AD515" s="76" t="s">
        <v>25</v>
      </c>
      <c r="AE515" s="76">
        <v>67180000</v>
      </c>
      <c r="AF515" s="76" t="s">
        <v>96</v>
      </c>
      <c r="AG515" s="75"/>
      <c r="AH515" s="60"/>
      <c r="AI515" s="75" t="s">
        <v>1562</v>
      </c>
      <c r="AJ515" s="6" t="s">
        <v>103</v>
      </c>
      <c r="AK515" s="81">
        <v>0</v>
      </c>
      <c r="AL515" s="205" t="s">
        <v>103</v>
      </c>
      <c r="AM515" s="169" t="s">
        <v>2154</v>
      </c>
      <c r="AN515" s="6" t="s">
        <v>2145</v>
      </c>
      <c r="AO515" s="120"/>
    </row>
    <row r="516" spans="1:41">
      <c r="A516" s="75" t="s">
        <v>1562</v>
      </c>
      <c r="B516" s="6" t="s">
        <v>93</v>
      </c>
      <c r="C516" s="76">
        <v>515</v>
      </c>
      <c r="D516" s="76" t="s">
        <v>98</v>
      </c>
      <c r="E516" s="6" t="s">
        <v>2136</v>
      </c>
      <c r="F516" s="6" t="str">
        <f t="shared" si="31"/>
        <v>BrokerFG-A-0002AI26-M19-PFA.D</v>
      </c>
      <c r="G516" s="97" t="s">
        <v>1712</v>
      </c>
      <c r="H516" s="95" t="s">
        <v>1713</v>
      </c>
      <c r="I516" s="6" t="s">
        <v>584</v>
      </c>
      <c r="J516" s="92">
        <v>46038</v>
      </c>
      <c r="K516" s="92" t="s">
        <v>1972</v>
      </c>
      <c r="L516" s="88">
        <v>20251101001</v>
      </c>
      <c r="M516" s="78" t="s">
        <v>25</v>
      </c>
      <c r="N516" s="6" t="s">
        <v>116</v>
      </c>
      <c r="O516" s="71">
        <v>0</v>
      </c>
      <c r="P516" s="71">
        <v>35379.61</v>
      </c>
      <c r="Q516" s="79">
        <v>3128.19</v>
      </c>
      <c r="R516" s="79">
        <v>500.51</v>
      </c>
      <c r="S516" s="71">
        <v>0</v>
      </c>
      <c r="T516" s="79">
        <v>39008.31</v>
      </c>
      <c r="U516" s="87" t="s">
        <v>24</v>
      </c>
      <c r="V516" s="84">
        <f t="shared" si="30"/>
        <v>2257.0335011282759</v>
      </c>
      <c r="W516" s="70">
        <v>46038</v>
      </c>
      <c r="X516" s="6" t="s">
        <v>437</v>
      </c>
      <c r="Y516" s="80" t="s">
        <v>178</v>
      </c>
      <c r="Z516" s="80" t="s">
        <v>121</v>
      </c>
      <c r="AA516" s="80" t="s">
        <v>122</v>
      </c>
      <c r="AB516" s="76" t="s">
        <v>539</v>
      </c>
      <c r="AC516" s="76" t="s">
        <v>540</v>
      </c>
      <c r="AD516" s="76" t="s">
        <v>25</v>
      </c>
      <c r="AE516" s="76">
        <v>67180000</v>
      </c>
      <c r="AF516" s="76" t="s">
        <v>1973</v>
      </c>
      <c r="AG516" s="82"/>
      <c r="AH516" s="60"/>
      <c r="AI516" s="75" t="s">
        <v>1562</v>
      </c>
      <c r="AJ516" s="6" t="s">
        <v>103</v>
      </c>
      <c r="AK516" s="81">
        <v>0</v>
      </c>
      <c r="AL516" s="205" t="s">
        <v>103</v>
      </c>
      <c r="AM516" s="169" t="s">
        <v>6427</v>
      </c>
      <c r="AN516" s="6"/>
      <c r="AO516" s="120"/>
    </row>
    <row r="517" spans="1:41">
      <c r="A517" s="75" t="s">
        <v>1562</v>
      </c>
      <c r="B517" s="6" t="s">
        <v>93</v>
      </c>
      <c r="C517" s="76">
        <v>516</v>
      </c>
      <c r="D517" s="76" t="s">
        <v>98</v>
      </c>
      <c r="E517" s="6" t="s">
        <v>2136</v>
      </c>
      <c r="F517" s="6" t="str">
        <f t="shared" si="31"/>
        <v>BrokerRM-M-519-SI25-M19-B</v>
      </c>
      <c r="G517" s="97" t="s">
        <v>1714</v>
      </c>
      <c r="H517" s="95" t="s">
        <v>1715</v>
      </c>
      <c r="I517" s="6" t="s">
        <v>584</v>
      </c>
      <c r="J517" s="92">
        <v>46034</v>
      </c>
      <c r="K517" s="92" t="s">
        <v>1974</v>
      </c>
      <c r="L517" s="88" t="s">
        <v>1975</v>
      </c>
      <c r="M517" s="78" t="s">
        <v>447</v>
      </c>
      <c r="N517" s="6" t="s">
        <v>1976</v>
      </c>
      <c r="O517" s="71">
        <v>0</v>
      </c>
      <c r="P517" s="71">
        <v>24768.02</v>
      </c>
      <c r="Q517" s="79">
        <v>3381.06</v>
      </c>
      <c r="R517" s="79">
        <v>540.97</v>
      </c>
      <c r="S517" s="71">
        <v>0</v>
      </c>
      <c r="T517" s="79">
        <v>28690.05</v>
      </c>
      <c r="U517" s="87" t="s">
        <v>24</v>
      </c>
      <c r="V517" s="84">
        <f t="shared" si="30"/>
        <v>1660.015622287797</v>
      </c>
      <c r="W517" s="70" t="s">
        <v>1977</v>
      </c>
      <c r="X517" s="6" t="s">
        <v>437</v>
      </c>
      <c r="Y517" s="80" t="s">
        <v>129</v>
      </c>
      <c r="Z517" s="80" t="s">
        <v>239</v>
      </c>
      <c r="AA517" s="80" t="s">
        <v>122</v>
      </c>
      <c r="AB517" s="76" t="s">
        <v>539</v>
      </c>
      <c r="AC517" s="76" t="s">
        <v>540</v>
      </c>
      <c r="AD517" s="76" t="s">
        <v>174</v>
      </c>
      <c r="AE517" s="76" t="s">
        <v>546</v>
      </c>
      <c r="AF517" s="76" t="s">
        <v>1978</v>
      </c>
      <c r="AG517" s="80" t="s">
        <v>550</v>
      </c>
      <c r="AH517" s="60">
        <v>5428.8</v>
      </c>
      <c r="AI517" s="75" t="s">
        <v>1562</v>
      </c>
      <c r="AJ517" s="6" t="s">
        <v>103</v>
      </c>
      <c r="AK517" s="81">
        <v>0</v>
      </c>
      <c r="AL517" s="205" t="s">
        <v>103</v>
      </c>
      <c r="AM517" s="169"/>
      <c r="AN517" s="6"/>
      <c r="AO517" s="120"/>
    </row>
    <row r="518" spans="1:41">
      <c r="A518" s="75" t="s">
        <v>1562</v>
      </c>
      <c r="B518" s="6" t="s">
        <v>93</v>
      </c>
      <c r="C518" s="76">
        <v>517</v>
      </c>
      <c r="D518" s="76" t="s">
        <v>98</v>
      </c>
      <c r="E518" s="6" t="s">
        <v>2136</v>
      </c>
      <c r="F518" s="6" t="str">
        <f t="shared" si="31"/>
        <v>BrokerRM-M-520-SI25-M19-B</v>
      </c>
      <c r="G518" s="97" t="s">
        <v>1716</v>
      </c>
      <c r="H518" s="95" t="s">
        <v>1717</v>
      </c>
      <c r="I518" s="6" t="s">
        <v>584</v>
      </c>
      <c r="J518" s="92">
        <v>46034</v>
      </c>
      <c r="K518" s="92" t="s">
        <v>1979</v>
      </c>
      <c r="L518" s="88" t="s">
        <v>1980</v>
      </c>
      <c r="M518" s="78" t="s">
        <v>447</v>
      </c>
      <c r="N518" s="6" t="s">
        <v>1981</v>
      </c>
      <c r="O518" s="71">
        <v>0</v>
      </c>
      <c r="P518" s="71">
        <v>30916.02</v>
      </c>
      <c r="Q518" s="79">
        <v>4158.9799999999996</v>
      </c>
      <c r="R518" s="79">
        <v>665.43</v>
      </c>
      <c r="S518" s="71">
        <v>0</v>
      </c>
      <c r="T518" s="79">
        <v>35740.43</v>
      </c>
      <c r="U518" s="87" t="s">
        <v>24</v>
      </c>
      <c r="V518" s="84">
        <f t="shared" si="30"/>
        <v>2067.9529016953074</v>
      </c>
      <c r="W518" s="89" t="s">
        <v>1977</v>
      </c>
      <c r="X518" s="85" t="s">
        <v>437</v>
      </c>
      <c r="Y518" s="85" t="s">
        <v>129</v>
      </c>
      <c r="Z518" s="85" t="s">
        <v>239</v>
      </c>
      <c r="AA518" s="80" t="s">
        <v>122</v>
      </c>
      <c r="AB518" s="76" t="s">
        <v>539</v>
      </c>
      <c r="AC518" s="76" t="s">
        <v>540</v>
      </c>
      <c r="AD518" s="76" t="s">
        <v>174</v>
      </c>
      <c r="AE518" s="76" t="s">
        <v>546</v>
      </c>
      <c r="AF518" s="76" t="s">
        <v>1982</v>
      </c>
      <c r="AG518" s="80" t="s">
        <v>550</v>
      </c>
      <c r="AH518" s="60">
        <v>5428.8</v>
      </c>
      <c r="AI518" s="75" t="s">
        <v>1562</v>
      </c>
      <c r="AJ518" s="6" t="s">
        <v>103</v>
      </c>
      <c r="AK518" s="81">
        <v>0</v>
      </c>
      <c r="AL518" s="205" t="s">
        <v>103</v>
      </c>
      <c r="AM518" s="169"/>
      <c r="AN518" s="6"/>
      <c r="AO518" s="120"/>
    </row>
    <row r="519" spans="1:41">
      <c r="A519" s="75" t="s">
        <v>1562</v>
      </c>
      <c r="B519" s="6" t="s">
        <v>93</v>
      </c>
      <c r="C519" s="76">
        <v>518</v>
      </c>
      <c r="D519" s="76" t="s">
        <v>98</v>
      </c>
      <c r="E519" s="6" t="s">
        <v>2136</v>
      </c>
      <c r="F519" s="6" t="str">
        <f t="shared" si="31"/>
        <v>BrokerRM-M-522-SI25-M19-B</v>
      </c>
      <c r="G519" s="97" t="s">
        <v>1718</v>
      </c>
      <c r="H519" s="95" t="s">
        <v>1719</v>
      </c>
      <c r="I519" s="6" t="s">
        <v>584</v>
      </c>
      <c r="J519" s="92">
        <v>46034</v>
      </c>
      <c r="K519" s="92" t="s">
        <v>1983</v>
      </c>
      <c r="L519" s="88" t="s">
        <v>1984</v>
      </c>
      <c r="M519" s="78" t="s">
        <v>447</v>
      </c>
      <c r="N519" s="80" t="s">
        <v>1985</v>
      </c>
      <c r="O519" s="71">
        <v>0</v>
      </c>
      <c r="P519" s="71">
        <v>31925.22</v>
      </c>
      <c r="Q519" s="79">
        <v>5131.38</v>
      </c>
      <c r="R519" s="79">
        <v>821.02</v>
      </c>
      <c r="S519" s="71">
        <v>0</v>
      </c>
      <c r="T519" s="79">
        <v>37877.620000000003</v>
      </c>
      <c r="U519" s="87" t="s">
        <v>24</v>
      </c>
      <c r="V519" s="84">
        <f t="shared" si="30"/>
        <v>2191.6114100561244</v>
      </c>
      <c r="W519" s="89" t="s">
        <v>1977</v>
      </c>
      <c r="X519" s="85" t="s">
        <v>437</v>
      </c>
      <c r="Y519" s="85" t="s">
        <v>129</v>
      </c>
      <c r="Z519" s="85" t="s">
        <v>239</v>
      </c>
      <c r="AA519" s="80" t="s">
        <v>122</v>
      </c>
      <c r="AB519" s="76" t="s">
        <v>539</v>
      </c>
      <c r="AC519" s="76" t="s">
        <v>540</v>
      </c>
      <c r="AD519" s="76" t="s">
        <v>174</v>
      </c>
      <c r="AE519" s="76" t="s">
        <v>546</v>
      </c>
      <c r="AF519" s="76" t="s">
        <v>1986</v>
      </c>
      <c r="AG519" s="80" t="s">
        <v>550</v>
      </c>
      <c r="AH519" s="60">
        <v>30332.6</v>
      </c>
      <c r="AI519" s="75" t="s">
        <v>1562</v>
      </c>
      <c r="AJ519" s="6" t="s">
        <v>103</v>
      </c>
      <c r="AK519" s="81">
        <v>0</v>
      </c>
      <c r="AL519" s="205" t="s">
        <v>103</v>
      </c>
      <c r="AM519" s="169"/>
      <c r="AN519" s="6"/>
      <c r="AO519" s="120"/>
    </row>
    <row r="520" spans="1:41">
      <c r="A520" s="75" t="s">
        <v>1562</v>
      </c>
      <c r="B520" s="6" t="s">
        <v>93</v>
      </c>
      <c r="C520" s="76">
        <v>519</v>
      </c>
      <c r="D520" s="76" t="s">
        <v>98</v>
      </c>
      <c r="E520" s="6" t="s">
        <v>2136</v>
      </c>
      <c r="F520" s="6" t="str">
        <f t="shared" si="31"/>
        <v>BrokerRM-M-536-SI25-M19-B</v>
      </c>
      <c r="G520" s="97" t="s">
        <v>1720</v>
      </c>
      <c r="H520" s="95" t="s">
        <v>1721</v>
      </c>
      <c r="I520" s="6" t="s">
        <v>584</v>
      </c>
      <c r="J520" s="92">
        <v>46035</v>
      </c>
      <c r="K520" s="92" t="s">
        <v>1987</v>
      </c>
      <c r="L520" s="91" t="s">
        <v>1988</v>
      </c>
      <c r="M520" s="80" t="s">
        <v>117</v>
      </c>
      <c r="N520" s="80" t="s">
        <v>1485</v>
      </c>
      <c r="O520" s="71">
        <v>0</v>
      </c>
      <c r="P520" s="71">
        <v>25480.02</v>
      </c>
      <c r="Q520" s="79">
        <v>4140.05</v>
      </c>
      <c r="R520" s="79">
        <v>662.41</v>
      </c>
      <c r="S520" s="71">
        <v>0</v>
      </c>
      <c r="T520" s="79">
        <v>30282.48</v>
      </c>
      <c r="U520" s="87" t="s">
        <v>24</v>
      </c>
      <c r="V520" s="84">
        <f t="shared" si="30"/>
        <v>1752.1541399062662</v>
      </c>
      <c r="W520" s="70" t="s">
        <v>1989</v>
      </c>
      <c r="X520" s="6" t="s">
        <v>437</v>
      </c>
      <c r="Y520" s="80" t="s">
        <v>129</v>
      </c>
      <c r="Z520" s="80" t="s">
        <v>239</v>
      </c>
      <c r="AA520" s="80" t="s">
        <v>122</v>
      </c>
      <c r="AB520" s="76" t="s">
        <v>539</v>
      </c>
      <c r="AC520" s="76" t="s">
        <v>540</v>
      </c>
      <c r="AD520" s="76" t="s">
        <v>174</v>
      </c>
      <c r="AE520" s="76" t="s">
        <v>546</v>
      </c>
      <c r="AF520" s="76" t="s">
        <v>1990</v>
      </c>
      <c r="AG520" s="80" t="s">
        <v>550</v>
      </c>
      <c r="AH520" s="60">
        <v>23894.6</v>
      </c>
      <c r="AI520" s="75" t="s">
        <v>1562</v>
      </c>
      <c r="AJ520" s="6" t="s">
        <v>103</v>
      </c>
      <c r="AK520" s="81">
        <v>0</v>
      </c>
      <c r="AL520" s="205" t="s">
        <v>103</v>
      </c>
      <c r="AM520" s="169"/>
      <c r="AN520" s="6"/>
      <c r="AO520" s="120"/>
    </row>
    <row r="521" spans="1:41">
      <c r="A521" s="75" t="s">
        <v>1562</v>
      </c>
      <c r="B521" s="6" t="s">
        <v>93</v>
      </c>
      <c r="C521" s="76">
        <v>520</v>
      </c>
      <c r="D521" s="76" t="s">
        <v>98</v>
      </c>
      <c r="E521" s="6" t="s">
        <v>2136</v>
      </c>
      <c r="F521" s="6" t="str">
        <f t="shared" si="31"/>
        <v>BrokerRM-M-539-SI25-M19-B</v>
      </c>
      <c r="G521" s="97" t="s">
        <v>1722</v>
      </c>
      <c r="H521" s="95" t="s">
        <v>1723</v>
      </c>
      <c r="I521" s="6" t="s">
        <v>584</v>
      </c>
      <c r="J521" s="92">
        <v>46035</v>
      </c>
      <c r="K521" s="92" t="s">
        <v>1991</v>
      </c>
      <c r="L521" s="77" t="s">
        <v>1992</v>
      </c>
      <c r="M521" s="80" t="s">
        <v>447</v>
      </c>
      <c r="N521" s="80" t="s">
        <v>1491</v>
      </c>
      <c r="O521" s="71">
        <v>0</v>
      </c>
      <c r="P521" s="71">
        <v>25069.77</v>
      </c>
      <c r="Q521" s="79">
        <v>5313.98</v>
      </c>
      <c r="R521" s="79">
        <v>850.23</v>
      </c>
      <c r="S521" s="71">
        <v>0</v>
      </c>
      <c r="T521" s="79">
        <v>31233.98</v>
      </c>
      <c r="U521" s="87" t="s">
        <v>24</v>
      </c>
      <c r="V521" s="84">
        <f t="shared" si="30"/>
        <v>1807.2082393103049</v>
      </c>
      <c r="W521" s="70" t="s">
        <v>1989</v>
      </c>
      <c r="X521" s="80" t="s">
        <v>437</v>
      </c>
      <c r="Y521" s="80" t="s">
        <v>129</v>
      </c>
      <c r="Z521" s="80" t="s">
        <v>239</v>
      </c>
      <c r="AA521" s="80" t="s">
        <v>122</v>
      </c>
      <c r="AB521" s="76" t="s">
        <v>539</v>
      </c>
      <c r="AC521" s="76" t="s">
        <v>540</v>
      </c>
      <c r="AD521" s="76" t="s">
        <v>174</v>
      </c>
      <c r="AE521" s="76" t="s">
        <v>546</v>
      </c>
      <c r="AF521" s="76">
        <v>8620100</v>
      </c>
      <c r="AG521" s="80" t="s">
        <v>550</v>
      </c>
      <c r="AH521" s="60">
        <v>21499.17</v>
      </c>
      <c r="AI521" s="75" t="s">
        <v>1562</v>
      </c>
      <c r="AJ521" s="6" t="s">
        <v>103</v>
      </c>
      <c r="AK521" s="81">
        <v>0</v>
      </c>
      <c r="AL521" s="205" t="s">
        <v>103</v>
      </c>
      <c r="AM521" s="169"/>
      <c r="AN521" s="6"/>
      <c r="AO521" s="120"/>
    </row>
    <row r="522" spans="1:41" ht="58">
      <c r="A522" s="75" t="s">
        <v>1562</v>
      </c>
      <c r="B522" s="6" t="s">
        <v>93</v>
      </c>
      <c r="C522" s="76">
        <v>521</v>
      </c>
      <c r="D522" s="76" t="s">
        <v>98</v>
      </c>
      <c r="E522" s="6" t="s">
        <v>2136</v>
      </c>
      <c r="F522" s="6" t="str">
        <f t="shared" si="31"/>
        <v>BrokerRM-M-533-SI25-M19-B</v>
      </c>
      <c r="G522" s="97" t="s">
        <v>1724</v>
      </c>
      <c r="H522" s="95" t="s">
        <v>1725</v>
      </c>
      <c r="I522" s="6" t="s">
        <v>584</v>
      </c>
      <c r="J522" s="92">
        <v>46035</v>
      </c>
      <c r="K522" s="95" t="s">
        <v>1993</v>
      </c>
      <c r="L522" s="72" t="s">
        <v>1994</v>
      </c>
      <c r="M522" s="80" t="s">
        <v>447</v>
      </c>
      <c r="N522" s="80" t="s">
        <v>1995</v>
      </c>
      <c r="O522" s="71">
        <v>0</v>
      </c>
      <c r="P522" s="71">
        <v>12401.77</v>
      </c>
      <c r="Q522" s="79">
        <v>3574.48</v>
      </c>
      <c r="R522" s="79">
        <v>571.91999999999996</v>
      </c>
      <c r="S522" s="71">
        <v>0</v>
      </c>
      <c r="T522" s="79">
        <v>16548.169999999998</v>
      </c>
      <c r="U522" s="87" t="s">
        <v>24</v>
      </c>
      <c r="V522" s="84">
        <f t="shared" si="30"/>
        <v>957.48249725163441</v>
      </c>
      <c r="W522" s="89" t="s">
        <v>1989</v>
      </c>
      <c r="X522" s="87" t="s">
        <v>437</v>
      </c>
      <c r="Y522" s="85" t="s">
        <v>129</v>
      </c>
      <c r="Z522" s="85" t="s">
        <v>239</v>
      </c>
      <c r="AA522" s="85" t="s">
        <v>122</v>
      </c>
      <c r="AB522" s="76" t="s">
        <v>539</v>
      </c>
      <c r="AC522" s="76" t="s">
        <v>540</v>
      </c>
      <c r="AD522" s="76" t="s">
        <v>174</v>
      </c>
      <c r="AE522" s="76" t="s">
        <v>546</v>
      </c>
      <c r="AF522" s="76" t="s">
        <v>96</v>
      </c>
      <c r="AG522" s="75"/>
      <c r="AH522" s="60"/>
      <c r="AI522" s="75" t="s">
        <v>1562</v>
      </c>
      <c r="AJ522" s="6" t="s">
        <v>103</v>
      </c>
      <c r="AK522" s="81">
        <v>0</v>
      </c>
      <c r="AL522" s="205" t="s">
        <v>103</v>
      </c>
      <c r="AM522" s="169"/>
      <c r="AN522" s="6"/>
      <c r="AO522" s="120"/>
    </row>
    <row r="523" spans="1:41" ht="58">
      <c r="A523" s="75" t="s">
        <v>1562</v>
      </c>
      <c r="B523" s="6" t="s">
        <v>93</v>
      </c>
      <c r="C523" s="76">
        <v>522</v>
      </c>
      <c r="D523" s="76" t="s">
        <v>98</v>
      </c>
      <c r="E523" s="6" t="s">
        <v>2136</v>
      </c>
      <c r="F523" s="6" t="str">
        <f t="shared" si="31"/>
        <v>BrokerRM-M-532-SI25-M19-B</v>
      </c>
      <c r="G523" s="97" t="s">
        <v>1726</v>
      </c>
      <c r="H523" s="95" t="s">
        <v>1727</v>
      </c>
      <c r="I523" s="6" t="s">
        <v>584</v>
      </c>
      <c r="J523" s="92">
        <v>46035</v>
      </c>
      <c r="K523" s="95" t="s">
        <v>1996</v>
      </c>
      <c r="L523" s="72" t="s">
        <v>1997</v>
      </c>
      <c r="M523" s="80" t="s">
        <v>447</v>
      </c>
      <c r="N523" s="80" t="s">
        <v>1998</v>
      </c>
      <c r="O523" s="71">
        <v>0</v>
      </c>
      <c r="P523" s="71">
        <v>12401.77</v>
      </c>
      <c r="Q523" s="79">
        <v>3963.32</v>
      </c>
      <c r="R523" s="79">
        <v>634.13</v>
      </c>
      <c r="S523" s="71">
        <v>0</v>
      </c>
      <c r="T523" s="79">
        <v>16999.22</v>
      </c>
      <c r="U523" s="87" t="s">
        <v>24</v>
      </c>
      <c r="V523" s="84">
        <f t="shared" si="30"/>
        <v>983.5803969218307</v>
      </c>
      <c r="W523" s="89" t="s">
        <v>1989</v>
      </c>
      <c r="X523" s="87" t="s">
        <v>437</v>
      </c>
      <c r="Y523" s="85" t="s">
        <v>129</v>
      </c>
      <c r="Z523" s="85" t="s">
        <v>239</v>
      </c>
      <c r="AA523" s="85" t="s">
        <v>122</v>
      </c>
      <c r="AB523" s="76" t="s">
        <v>539</v>
      </c>
      <c r="AC523" s="76" t="s">
        <v>540</v>
      </c>
      <c r="AD523" s="76" t="s">
        <v>174</v>
      </c>
      <c r="AE523" s="76" t="s">
        <v>546</v>
      </c>
      <c r="AF523" s="76" t="s">
        <v>96</v>
      </c>
      <c r="AG523" s="82"/>
      <c r="AH523" s="60"/>
      <c r="AI523" s="75" t="s">
        <v>1562</v>
      </c>
      <c r="AJ523" s="6" t="s">
        <v>103</v>
      </c>
      <c r="AK523" s="81">
        <v>0</v>
      </c>
      <c r="AL523" s="205" t="s">
        <v>103</v>
      </c>
      <c r="AM523" s="169"/>
      <c r="AN523" s="6"/>
      <c r="AO523" s="120"/>
    </row>
    <row r="524" spans="1:41" ht="58">
      <c r="A524" s="75" t="s">
        <v>1562</v>
      </c>
      <c r="B524" s="6" t="s">
        <v>93</v>
      </c>
      <c r="C524" s="76">
        <v>523</v>
      </c>
      <c r="D524" s="76" t="s">
        <v>98</v>
      </c>
      <c r="E524" s="6" t="s">
        <v>2136</v>
      </c>
      <c r="F524" s="6" t="str">
        <f t="shared" si="31"/>
        <v>BrokerRM-M-515-SI25-M19-B</v>
      </c>
      <c r="G524" s="97" t="s">
        <v>1728</v>
      </c>
      <c r="H524" s="95" t="s">
        <v>1729</v>
      </c>
      <c r="I524" s="6" t="s">
        <v>584</v>
      </c>
      <c r="J524" s="92">
        <v>46036</v>
      </c>
      <c r="K524" s="95" t="s">
        <v>1999</v>
      </c>
      <c r="L524" s="72" t="s">
        <v>2000</v>
      </c>
      <c r="M524" s="80" t="s">
        <v>447</v>
      </c>
      <c r="N524" s="80" t="s">
        <v>2001</v>
      </c>
      <c r="O524" s="71">
        <v>0</v>
      </c>
      <c r="P524" s="71">
        <v>34348.86</v>
      </c>
      <c r="Q524" s="79">
        <v>3849.68</v>
      </c>
      <c r="R524" s="79">
        <v>615.95000000000005</v>
      </c>
      <c r="S524" s="71">
        <v>0</v>
      </c>
      <c r="T524" s="79">
        <v>38814.49</v>
      </c>
      <c r="U524" s="87" t="s">
        <v>24</v>
      </c>
      <c r="V524" s="84">
        <f t="shared" si="30"/>
        <v>2245.8190129028521</v>
      </c>
      <c r="W524" s="89" t="s">
        <v>2002</v>
      </c>
      <c r="X524" s="87" t="s">
        <v>437</v>
      </c>
      <c r="Y524" s="85" t="s">
        <v>129</v>
      </c>
      <c r="Z524" s="85" t="s">
        <v>239</v>
      </c>
      <c r="AA524" s="85" t="s">
        <v>122</v>
      </c>
      <c r="AB524" s="76" t="s">
        <v>539</v>
      </c>
      <c r="AC524" s="76" t="s">
        <v>540</v>
      </c>
      <c r="AD524" s="76" t="s">
        <v>174</v>
      </c>
      <c r="AE524" s="76" t="s">
        <v>546</v>
      </c>
      <c r="AF524" s="76" t="s">
        <v>2003</v>
      </c>
      <c r="AG524" s="80" t="s">
        <v>550</v>
      </c>
      <c r="AH524" s="60">
        <v>25826.36</v>
      </c>
      <c r="AI524" s="75" t="s">
        <v>1562</v>
      </c>
      <c r="AJ524" s="6" t="s">
        <v>103</v>
      </c>
      <c r="AK524" s="81">
        <v>0</v>
      </c>
      <c r="AL524" s="205" t="s">
        <v>103</v>
      </c>
      <c r="AM524" s="169"/>
      <c r="AN524" s="6"/>
      <c r="AO524" s="120"/>
    </row>
    <row r="525" spans="1:41" ht="58">
      <c r="A525" s="75" t="s">
        <v>1562</v>
      </c>
      <c r="B525" s="6" t="s">
        <v>93</v>
      </c>
      <c r="C525" s="76">
        <v>524</v>
      </c>
      <c r="D525" s="76" t="s">
        <v>98</v>
      </c>
      <c r="E525" s="6" t="s">
        <v>2136</v>
      </c>
      <c r="F525" s="6" t="str">
        <f t="shared" si="31"/>
        <v>BrokerRM-M-540-SI25-M19-B</v>
      </c>
      <c r="G525" s="97" t="s">
        <v>910</v>
      </c>
      <c r="H525" s="95" t="s">
        <v>1730</v>
      </c>
      <c r="I525" s="6" t="s">
        <v>584</v>
      </c>
      <c r="J525" s="92">
        <v>46037</v>
      </c>
      <c r="K525" s="95" t="s">
        <v>1410</v>
      </c>
      <c r="L525" s="72" t="s">
        <v>1411</v>
      </c>
      <c r="M525" s="80" t="s">
        <v>463</v>
      </c>
      <c r="N525" s="80" t="s">
        <v>1412</v>
      </c>
      <c r="O525" s="71">
        <v>0</v>
      </c>
      <c r="P525" s="71">
        <v>7250</v>
      </c>
      <c r="Q525" s="79">
        <v>0</v>
      </c>
      <c r="R525" s="79">
        <v>0</v>
      </c>
      <c r="S525" s="71">
        <v>0</v>
      </c>
      <c r="T525" s="79">
        <v>7250</v>
      </c>
      <c r="U525" s="87" t="s">
        <v>24</v>
      </c>
      <c r="V525" s="84">
        <f t="shared" si="30"/>
        <v>419.48735751894924</v>
      </c>
      <c r="W525" s="89" t="s">
        <v>2004</v>
      </c>
      <c r="X525" s="87" t="s">
        <v>437</v>
      </c>
      <c r="Y525" s="85" t="s">
        <v>129</v>
      </c>
      <c r="Z525" s="85" t="s">
        <v>239</v>
      </c>
      <c r="AA525" s="85" t="s">
        <v>122</v>
      </c>
      <c r="AB525" s="76" t="s">
        <v>539</v>
      </c>
      <c r="AC525" s="76" t="s">
        <v>540</v>
      </c>
      <c r="AD525" s="76" t="s">
        <v>174</v>
      </c>
      <c r="AE525" s="76" t="s">
        <v>546</v>
      </c>
      <c r="AF525" s="76" t="s">
        <v>2005</v>
      </c>
      <c r="AG525" s="75"/>
      <c r="AH525" s="60"/>
      <c r="AI525" s="75" t="s">
        <v>1562</v>
      </c>
      <c r="AJ525" s="6" t="s">
        <v>103</v>
      </c>
      <c r="AK525" s="81">
        <v>0</v>
      </c>
      <c r="AL525" s="205" t="s">
        <v>103</v>
      </c>
      <c r="AM525" s="169"/>
      <c r="AN525" s="6"/>
      <c r="AO525" s="120"/>
    </row>
    <row r="526" spans="1:41" ht="58">
      <c r="A526" s="75" t="s">
        <v>1562</v>
      </c>
      <c r="B526" s="6" t="s">
        <v>93</v>
      </c>
      <c r="C526" s="76">
        <v>525</v>
      </c>
      <c r="D526" s="76" t="s">
        <v>98</v>
      </c>
      <c r="E526" s="6" t="s">
        <v>2136</v>
      </c>
      <c r="F526" s="6" t="str">
        <f t="shared" si="31"/>
        <v>BrokerRM-M-541-SI25-M19-B</v>
      </c>
      <c r="G526" s="97" t="s">
        <v>908</v>
      </c>
      <c r="H526" s="95" t="s">
        <v>1731</v>
      </c>
      <c r="I526" s="6" t="s">
        <v>584</v>
      </c>
      <c r="J526" s="92">
        <v>46037</v>
      </c>
      <c r="K526" s="95" t="s">
        <v>1407</v>
      </c>
      <c r="L526" s="72" t="s">
        <v>1408</v>
      </c>
      <c r="M526" s="80" t="s">
        <v>463</v>
      </c>
      <c r="N526" s="80" t="s">
        <v>1409</v>
      </c>
      <c r="O526" s="71">
        <v>0</v>
      </c>
      <c r="P526" s="71">
        <v>7250</v>
      </c>
      <c r="Q526" s="79">
        <v>0</v>
      </c>
      <c r="R526" s="79">
        <v>0</v>
      </c>
      <c r="S526" s="71">
        <v>0</v>
      </c>
      <c r="T526" s="79">
        <v>7250</v>
      </c>
      <c r="U526" s="87" t="s">
        <v>24</v>
      </c>
      <c r="V526" s="84">
        <f t="shared" si="30"/>
        <v>419.48735751894924</v>
      </c>
      <c r="W526" s="89" t="s">
        <v>2004</v>
      </c>
      <c r="X526" s="87" t="s">
        <v>437</v>
      </c>
      <c r="Y526" s="85" t="s">
        <v>129</v>
      </c>
      <c r="Z526" s="85" t="s">
        <v>239</v>
      </c>
      <c r="AA526" s="85" t="s">
        <v>122</v>
      </c>
      <c r="AB526" s="76" t="s">
        <v>539</v>
      </c>
      <c r="AC526" s="76" t="s">
        <v>540</v>
      </c>
      <c r="AD526" s="76" t="s">
        <v>174</v>
      </c>
      <c r="AE526" s="76" t="s">
        <v>546</v>
      </c>
      <c r="AF526" s="76" t="s">
        <v>2006</v>
      </c>
      <c r="AG526" s="75"/>
      <c r="AH526" s="60"/>
      <c r="AI526" s="75" t="s">
        <v>1562</v>
      </c>
      <c r="AJ526" s="6" t="s">
        <v>103</v>
      </c>
      <c r="AK526" s="81">
        <v>0</v>
      </c>
      <c r="AL526" s="205" t="s">
        <v>103</v>
      </c>
      <c r="AM526" s="169"/>
      <c r="AN526" s="6"/>
      <c r="AO526" s="120"/>
    </row>
    <row r="527" spans="1:41" ht="58">
      <c r="A527" s="75" t="s">
        <v>1562</v>
      </c>
      <c r="B527" s="6" t="s">
        <v>93</v>
      </c>
      <c r="C527" s="76">
        <v>526</v>
      </c>
      <c r="D527" s="76" t="s">
        <v>98</v>
      </c>
      <c r="E527" s="6" t="s">
        <v>2136</v>
      </c>
      <c r="F527" s="6" t="str">
        <f t="shared" si="31"/>
        <v>BrokerRM-M-539-SI25-M19-B</v>
      </c>
      <c r="G527" s="97" t="s">
        <v>1722</v>
      </c>
      <c r="H527" s="95" t="s">
        <v>1732</v>
      </c>
      <c r="I527" s="6" t="s">
        <v>584</v>
      </c>
      <c r="J527" s="92">
        <v>46038</v>
      </c>
      <c r="K527" s="95" t="s">
        <v>1991</v>
      </c>
      <c r="L527" s="73" t="s">
        <v>1992</v>
      </c>
      <c r="M527" s="73" t="s">
        <v>463</v>
      </c>
      <c r="N527" s="73" t="s">
        <v>1491</v>
      </c>
      <c r="O527" s="71">
        <v>0</v>
      </c>
      <c r="P527" s="71">
        <v>6786</v>
      </c>
      <c r="Q527" s="79">
        <v>0</v>
      </c>
      <c r="R527" s="79">
        <v>0</v>
      </c>
      <c r="S527" s="71">
        <v>0</v>
      </c>
      <c r="T527" s="79">
        <v>6786</v>
      </c>
      <c r="U527" s="87" t="s">
        <v>24</v>
      </c>
      <c r="V527" s="84">
        <f t="shared" si="30"/>
        <v>392.64016663773646</v>
      </c>
      <c r="W527" s="89" t="s">
        <v>2007</v>
      </c>
      <c r="X527" s="87" t="s">
        <v>437</v>
      </c>
      <c r="Y527" s="85" t="s">
        <v>129</v>
      </c>
      <c r="Z527" s="85" t="s">
        <v>239</v>
      </c>
      <c r="AA527" s="85" t="s">
        <v>122</v>
      </c>
      <c r="AB527" s="76" t="s">
        <v>539</v>
      </c>
      <c r="AC527" s="76" t="s">
        <v>540</v>
      </c>
      <c r="AD527" s="76" t="s">
        <v>174</v>
      </c>
      <c r="AE527" s="76" t="s">
        <v>546</v>
      </c>
      <c r="AF527" s="76" t="s">
        <v>2008</v>
      </c>
      <c r="AG527" s="75"/>
      <c r="AH527" s="60"/>
      <c r="AI527" s="75" t="s">
        <v>1562</v>
      </c>
      <c r="AJ527" s="6" t="s">
        <v>103</v>
      </c>
      <c r="AK527" s="81">
        <v>0</v>
      </c>
      <c r="AL527" s="205" t="s">
        <v>103</v>
      </c>
      <c r="AM527" s="169"/>
      <c r="AN527" s="6"/>
      <c r="AO527" s="120"/>
    </row>
    <row r="528" spans="1:41" ht="58">
      <c r="A528" s="75" t="s">
        <v>1562</v>
      </c>
      <c r="B528" s="6" t="s">
        <v>93</v>
      </c>
      <c r="C528" s="76">
        <v>527</v>
      </c>
      <c r="D528" s="76" t="s">
        <v>98</v>
      </c>
      <c r="E528" s="6" t="s">
        <v>2136</v>
      </c>
      <c r="F528" s="6" t="str">
        <f t="shared" si="31"/>
        <v>BrokerRM-M-524-SI25-M19-B</v>
      </c>
      <c r="G528" s="97" t="s">
        <v>411</v>
      </c>
      <c r="H528" s="95" t="s">
        <v>1733</v>
      </c>
      <c r="I528" s="6" t="s">
        <v>584</v>
      </c>
      <c r="J528" s="92">
        <v>46039</v>
      </c>
      <c r="K528" s="95" t="s">
        <v>2009</v>
      </c>
      <c r="L528" s="73" t="s">
        <v>2000</v>
      </c>
      <c r="M528" s="73" t="s">
        <v>463</v>
      </c>
      <c r="N528" s="73" t="s">
        <v>2001</v>
      </c>
      <c r="O528" s="71">
        <v>0</v>
      </c>
      <c r="P528" s="71">
        <v>6786</v>
      </c>
      <c r="Q528" s="79">
        <v>0</v>
      </c>
      <c r="R528" s="79">
        <v>0</v>
      </c>
      <c r="S528" s="71">
        <v>0</v>
      </c>
      <c r="T528" s="79">
        <v>6786</v>
      </c>
      <c r="U528" s="87" t="s">
        <v>24</v>
      </c>
      <c r="V528" s="84">
        <f t="shared" si="30"/>
        <v>392.64016663773646</v>
      </c>
      <c r="W528" s="89" t="s">
        <v>2010</v>
      </c>
      <c r="X528" s="87" t="s">
        <v>437</v>
      </c>
      <c r="Y528" s="85" t="s">
        <v>129</v>
      </c>
      <c r="Z528" s="85" t="s">
        <v>239</v>
      </c>
      <c r="AA528" s="85" t="s">
        <v>122</v>
      </c>
      <c r="AB528" s="76" t="s">
        <v>539</v>
      </c>
      <c r="AC528" s="76" t="s">
        <v>540</v>
      </c>
      <c r="AD528" s="76" t="s">
        <v>174</v>
      </c>
      <c r="AE528" s="76" t="s">
        <v>546</v>
      </c>
      <c r="AF528" s="76" t="s">
        <v>2011</v>
      </c>
      <c r="AG528" s="75"/>
      <c r="AH528" s="60"/>
      <c r="AI528" s="75" t="s">
        <v>1562</v>
      </c>
      <c r="AJ528" s="6" t="s">
        <v>103</v>
      </c>
      <c r="AK528" s="81">
        <v>0</v>
      </c>
      <c r="AL528" s="205" t="s">
        <v>103</v>
      </c>
      <c r="AM528" s="169"/>
      <c r="AN528" s="6"/>
      <c r="AO528" s="120"/>
    </row>
    <row r="529" spans="1:41" ht="58">
      <c r="A529" s="75" t="s">
        <v>1562</v>
      </c>
      <c r="B529" s="6" t="s">
        <v>93</v>
      </c>
      <c r="C529" s="76">
        <v>528</v>
      </c>
      <c r="D529" s="76" t="s">
        <v>98</v>
      </c>
      <c r="E529" s="6" t="s">
        <v>2136</v>
      </c>
      <c r="F529" s="6" t="str">
        <f t="shared" si="31"/>
        <v>BrokerRM-M-513-SI25-M19-B</v>
      </c>
      <c r="G529" s="97" t="s">
        <v>373</v>
      </c>
      <c r="H529" s="95" t="s">
        <v>1734</v>
      </c>
      <c r="I529" s="6" t="s">
        <v>584</v>
      </c>
      <c r="J529" s="92">
        <v>46039</v>
      </c>
      <c r="K529" s="95" t="s">
        <v>2012</v>
      </c>
      <c r="L529" s="73" t="s">
        <v>574</v>
      </c>
      <c r="M529" s="73" t="s">
        <v>463</v>
      </c>
      <c r="N529" s="73" t="s">
        <v>575</v>
      </c>
      <c r="O529" s="71">
        <v>0</v>
      </c>
      <c r="P529" s="71">
        <v>6786</v>
      </c>
      <c r="Q529" s="79">
        <v>1975</v>
      </c>
      <c r="R529" s="79">
        <v>316</v>
      </c>
      <c r="S529" s="71">
        <v>0</v>
      </c>
      <c r="T529" s="79">
        <v>9077</v>
      </c>
      <c r="U529" s="87" t="s">
        <v>24</v>
      </c>
      <c r="V529" s="84">
        <f t="shared" si="30"/>
        <v>525.19817161372441</v>
      </c>
      <c r="W529" s="78" t="s">
        <v>2010</v>
      </c>
      <c r="X529" s="87" t="s">
        <v>437</v>
      </c>
      <c r="Y529" s="85" t="s">
        <v>129</v>
      </c>
      <c r="Z529" s="85" t="s">
        <v>239</v>
      </c>
      <c r="AA529" s="85" t="s">
        <v>122</v>
      </c>
      <c r="AB529" s="76" t="s">
        <v>539</v>
      </c>
      <c r="AC529" s="76" t="s">
        <v>540</v>
      </c>
      <c r="AD529" s="76" t="s">
        <v>174</v>
      </c>
      <c r="AE529" s="76" t="s">
        <v>546</v>
      </c>
      <c r="AF529" s="76" t="s">
        <v>2013</v>
      </c>
      <c r="AG529" s="75"/>
      <c r="AH529" s="60"/>
      <c r="AI529" s="75" t="s">
        <v>1562</v>
      </c>
      <c r="AJ529" s="6" t="s">
        <v>103</v>
      </c>
      <c r="AK529" s="81">
        <v>0</v>
      </c>
      <c r="AL529" s="205" t="s">
        <v>103</v>
      </c>
      <c r="AM529" s="169"/>
      <c r="AN529" s="6"/>
      <c r="AO529" s="120"/>
    </row>
    <row r="530" spans="1:41" ht="58">
      <c r="A530" s="75" t="s">
        <v>1562</v>
      </c>
      <c r="B530" s="6" t="s">
        <v>93</v>
      </c>
      <c r="C530" s="76">
        <v>529</v>
      </c>
      <c r="D530" s="76" t="s">
        <v>98</v>
      </c>
      <c r="E530" s="6" t="s">
        <v>2136</v>
      </c>
      <c r="F530" s="6" t="str">
        <f t="shared" si="31"/>
        <v>BrokerRM-M-522-SI25-M19-B</v>
      </c>
      <c r="G530" s="97" t="s">
        <v>1718</v>
      </c>
      <c r="H530" s="95" t="s">
        <v>1735</v>
      </c>
      <c r="I530" s="6" t="s">
        <v>584</v>
      </c>
      <c r="J530" s="92">
        <v>46039</v>
      </c>
      <c r="K530" s="95" t="s">
        <v>1983</v>
      </c>
      <c r="L530" s="73" t="s">
        <v>1984</v>
      </c>
      <c r="M530" s="73" t="s">
        <v>447</v>
      </c>
      <c r="N530" s="73" t="s">
        <v>1985</v>
      </c>
      <c r="O530" s="71">
        <v>0</v>
      </c>
      <c r="P530" s="71">
        <v>14771.44</v>
      </c>
      <c r="Q530" s="79">
        <v>0</v>
      </c>
      <c r="R530" s="79">
        <v>0</v>
      </c>
      <c r="S530" s="71">
        <v>0</v>
      </c>
      <c r="T530" s="79">
        <v>14771.44</v>
      </c>
      <c r="U530" s="87" t="s">
        <v>24</v>
      </c>
      <c r="V530" s="84">
        <f t="shared" si="30"/>
        <v>854.68032170340791</v>
      </c>
      <c r="W530" s="78" t="s">
        <v>2010</v>
      </c>
      <c r="X530" s="87" t="s">
        <v>437</v>
      </c>
      <c r="Y530" s="85" t="s">
        <v>129</v>
      </c>
      <c r="Z530" s="85" t="s">
        <v>239</v>
      </c>
      <c r="AA530" s="85" t="s">
        <v>122</v>
      </c>
      <c r="AB530" s="76" t="s">
        <v>539</v>
      </c>
      <c r="AC530" s="76" t="s">
        <v>540</v>
      </c>
      <c r="AD530" s="76" t="s">
        <v>174</v>
      </c>
      <c r="AE530" s="76" t="s">
        <v>546</v>
      </c>
      <c r="AF530" s="76" t="s">
        <v>2014</v>
      </c>
      <c r="AG530" s="80" t="s">
        <v>550</v>
      </c>
      <c r="AH530" s="60">
        <v>8101.44</v>
      </c>
      <c r="AI530" s="75" t="s">
        <v>1562</v>
      </c>
      <c r="AJ530" s="6" t="s">
        <v>103</v>
      </c>
      <c r="AK530" s="81">
        <v>0</v>
      </c>
      <c r="AL530" s="205" t="s">
        <v>103</v>
      </c>
      <c r="AM530" s="169"/>
      <c r="AN530" s="6"/>
      <c r="AO530" s="120"/>
    </row>
    <row r="531" spans="1:41" ht="58">
      <c r="A531" s="75" t="s">
        <v>1562</v>
      </c>
      <c r="B531" s="6" t="s">
        <v>93</v>
      </c>
      <c r="C531" s="76">
        <v>530</v>
      </c>
      <c r="D531" s="76" t="s">
        <v>98</v>
      </c>
      <c r="E531" s="6" t="s">
        <v>2136</v>
      </c>
      <c r="F531" s="6" t="str">
        <f t="shared" si="31"/>
        <v>BrokerRM-M-519-SI25-M19-B</v>
      </c>
      <c r="G531" s="97" t="s">
        <v>1714</v>
      </c>
      <c r="H531" s="95" t="s">
        <v>1736</v>
      </c>
      <c r="I531" s="6" t="s">
        <v>584</v>
      </c>
      <c r="J531" s="92">
        <v>46039</v>
      </c>
      <c r="K531" s="95" t="s">
        <v>1974</v>
      </c>
      <c r="L531" s="73" t="s">
        <v>1975</v>
      </c>
      <c r="M531" s="73" t="s">
        <v>447</v>
      </c>
      <c r="N531" s="73" t="s">
        <v>1976</v>
      </c>
      <c r="O531" s="71">
        <v>0</v>
      </c>
      <c r="P531" s="71">
        <v>6148</v>
      </c>
      <c r="Q531" s="79">
        <v>0</v>
      </c>
      <c r="R531" s="79">
        <v>0</v>
      </c>
      <c r="S531" s="71">
        <v>0</v>
      </c>
      <c r="T531" s="79">
        <v>6148</v>
      </c>
      <c r="U531" s="87" t="s">
        <v>24</v>
      </c>
      <c r="V531" s="84">
        <f t="shared" si="30"/>
        <v>355.72527917606897</v>
      </c>
      <c r="W531" s="78" t="s">
        <v>2010</v>
      </c>
      <c r="X531" s="87" t="s">
        <v>437</v>
      </c>
      <c r="Y531" s="85" t="s">
        <v>129</v>
      </c>
      <c r="Z531" s="85" t="s">
        <v>239</v>
      </c>
      <c r="AA531" s="85" t="s">
        <v>122</v>
      </c>
      <c r="AB531" s="76" t="s">
        <v>539</v>
      </c>
      <c r="AC531" s="76" t="s">
        <v>540</v>
      </c>
      <c r="AD531" s="76" t="s">
        <v>174</v>
      </c>
      <c r="AE531" s="76" t="s">
        <v>546</v>
      </c>
      <c r="AF531" s="76" t="s">
        <v>2015</v>
      </c>
      <c r="AG531" s="75"/>
      <c r="AH531" s="60"/>
      <c r="AI531" s="75" t="s">
        <v>1562</v>
      </c>
      <c r="AJ531" s="6" t="s">
        <v>103</v>
      </c>
      <c r="AK531" s="81">
        <v>0</v>
      </c>
      <c r="AL531" s="205" t="s">
        <v>103</v>
      </c>
      <c r="AM531" s="169"/>
      <c r="AN531" s="6"/>
      <c r="AO531" s="120"/>
    </row>
    <row r="532" spans="1:41" ht="58">
      <c r="A532" s="75" t="s">
        <v>1562</v>
      </c>
      <c r="B532" s="6" t="s">
        <v>93</v>
      </c>
      <c r="C532" s="76">
        <v>531</v>
      </c>
      <c r="D532" s="76" t="s">
        <v>98</v>
      </c>
      <c r="E532" s="6" t="s">
        <v>2136</v>
      </c>
      <c r="F532" s="6" t="str">
        <f t="shared" si="31"/>
        <v>BrokerRM-M-521-SI25-M19-B</v>
      </c>
      <c r="G532" s="97" t="s">
        <v>890</v>
      </c>
      <c r="H532" s="95" t="s">
        <v>1737</v>
      </c>
      <c r="I532" s="6" t="s">
        <v>584</v>
      </c>
      <c r="J532" s="92">
        <v>46039</v>
      </c>
      <c r="K532" s="95" t="s">
        <v>2016</v>
      </c>
      <c r="L532" s="73" t="s">
        <v>1379</v>
      </c>
      <c r="M532" s="73" t="s">
        <v>463</v>
      </c>
      <c r="N532" s="73" t="s">
        <v>1380</v>
      </c>
      <c r="O532" s="71">
        <v>0</v>
      </c>
      <c r="P532" s="71">
        <v>38782.04</v>
      </c>
      <c r="Q532" s="79">
        <v>0</v>
      </c>
      <c r="R532" s="79">
        <v>0</v>
      </c>
      <c r="S532" s="71">
        <v>0</v>
      </c>
      <c r="T532" s="79">
        <v>38782.04</v>
      </c>
      <c r="U532" s="87" t="s">
        <v>24</v>
      </c>
      <c r="V532" s="84">
        <f t="shared" si="30"/>
        <v>2243.9414453509225</v>
      </c>
      <c r="W532" s="78" t="s">
        <v>2010</v>
      </c>
      <c r="X532" s="87" t="s">
        <v>437</v>
      </c>
      <c r="Y532" s="85" t="s">
        <v>129</v>
      </c>
      <c r="Z532" s="85" t="s">
        <v>239</v>
      </c>
      <c r="AA532" s="85" t="s">
        <v>122</v>
      </c>
      <c r="AB532" s="76" t="s">
        <v>539</v>
      </c>
      <c r="AC532" s="76" t="s">
        <v>540</v>
      </c>
      <c r="AD532" s="76" t="s">
        <v>174</v>
      </c>
      <c r="AE532" s="76" t="s">
        <v>546</v>
      </c>
      <c r="AF532" s="76" t="s">
        <v>2017</v>
      </c>
      <c r="AG532" s="80" t="s">
        <v>550</v>
      </c>
      <c r="AH532" s="60">
        <v>32112.04</v>
      </c>
      <c r="AI532" s="75" t="s">
        <v>1562</v>
      </c>
      <c r="AJ532" s="6" t="s">
        <v>103</v>
      </c>
      <c r="AK532" s="81">
        <v>0</v>
      </c>
      <c r="AL532" s="205" t="s">
        <v>103</v>
      </c>
      <c r="AM532" s="169"/>
      <c r="AN532" s="6"/>
      <c r="AO532" s="120"/>
    </row>
    <row r="533" spans="1:41">
      <c r="A533" s="75" t="s">
        <v>1562</v>
      </c>
      <c r="B533" s="6" t="s">
        <v>93</v>
      </c>
      <c r="C533" s="76">
        <v>532</v>
      </c>
      <c r="D533" s="76" t="s">
        <v>98</v>
      </c>
      <c r="E533" s="6" t="s">
        <v>2136</v>
      </c>
      <c r="F533" s="6" t="str">
        <f t="shared" si="31"/>
        <v>BrokerFG-R-2093LE25.M19</v>
      </c>
      <c r="G533" s="97" t="s">
        <v>1738</v>
      </c>
      <c r="H533" s="95" t="s">
        <v>1739</v>
      </c>
      <c r="I533" s="6" t="s">
        <v>584</v>
      </c>
      <c r="J533" s="92">
        <v>46037</v>
      </c>
      <c r="K533" s="108">
        <v>6047618</v>
      </c>
      <c r="L533" s="73" t="s">
        <v>116</v>
      </c>
      <c r="M533" s="73" t="s">
        <v>195</v>
      </c>
      <c r="N533" s="73" t="s">
        <v>116</v>
      </c>
      <c r="O533" s="71">
        <v>0</v>
      </c>
      <c r="P533" s="71">
        <v>0</v>
      </c>
      <c r="Q533" s="79">
        <v>1088.4000000000001</v>
      </c>
      <c r="R533" s="79">
        <v>174.15</v>
      </c>
      <c r="S533" s="71">
        <v>0</v>
      </c>
      <c r="T533" s="79">
        <v>1262.55</v>
      </c>
      <c r="U533" s="87" t="s">
        <v>24</v>
      </c>
      <c r="V533" s="84">
        <f t="shared" si="30"/>
        <v>73.05155354973094</v>
      </c>
      <c r="W533" s="78" t="s">
        <v>119</v>
      </c>
      <c r="X533" s="87" t="s">
        <v>122</v>
      </c>
      <c r="Y533" s="85" t="s">
        <v>121</v>
      </c>
      <c r="Z533" s="85" t="s">
        <v>178</v>
      </c>
      <c r="AA533" s="85" t="s">
        <v>438</v>
      </c>
      <c r="AB533" s="76" t="s">
        <v>539</v>
      </c>
      <c r="AC533" s="76" t="s">
        <v>541</v>
      </c>
      <c r="AD533" s="76" t="s">
        <v>195</v>
      </c>
      <c r="AE533" s="76" t="s">
        <v>547</v>
      </c>
      <c r="AF533" s="76" t="s">
        <v>96</v>
      </c>
      <c r="AG533" s="75"/>
      <c r="AH533" s="60"/>
      <c r="AI533" s="75" t="s">
        <v>1562</v>
      </c>
      <c r="AJ533" s="6" t="s">
        <v>103</v>
      </c>
      <c r="AK533" s="81">
        <v>0</v>
      </c>
      <c r="AL533" s="205" t="s">
        <v>103</v>
      </c>
      <c r="AM533" s="169"/>
      <c r="AN533" s="6"/>
      <c r="AO533" s="120"/>
    </row>
    <row r="534" spans="1:41">
      <c r="A534" s="75" t="s">
        <v>1562</v>
      </c>
      <c r="B534" s="6" t="s">
        <v>93</v>
      </c>
      <c r="C534" s="76">
        <v>533</v>
      </c>
      <c r="D534" s="76" t="s">
        <v>98</v>
      </c>
      <c r="E534" s="6" t="s">
        <v>2136</v>
      </c>
      <c r="F534" s="6" t="str">
        <f t="shared" si="31"/>
        <v>BrokerFG-R-2098LE25.M19//FG-R-2096LE25.M19//FG-R-2095LE25.M19</v>
      </c>
      <c r="G534" s="112" t="s">
        <v>1740</v>
      </c>
      <c r="H534" s="95" t="s">
        <v>1741</v>
      </c>
      <c r="I534" s="6" t="s">
        <v>584</v>
      </c>
      <c r="J534" s="92">
        <v>46038</v>
      </c>
      <c r="K534" s="108">
        <v>6047026</v>
      </c>
      <c r="L534" s="73" t="s">
        <v>116</v>
      </c>
      <c r="M534" s="73" t="s">
        <v>195</v>
      </c>
      <c r="N534" s="73" t="s">
        <v>116</v>
      </c>
      <c r="O534" s="71">
        <v>0</v>
      </c>
      <c r="P534" s="71">
        <v>0</v>
      </c>
      <c r="Q534" s="79">
        <v>16571.61</v>
      </c>
      <c r="R534" s="79">
        <v>2651.46</v>
      </c>
      <c r="S534" s="71">
        <v>0</v>
      </c>
      <c r="T534" s="79">
        <v>19223.07</v>
      </c>
      <c r="U534" s="87" t="s">
        <v>24</v>
      </c>
      <c r="V534" s="84">
        <f t="shared" si="30"/>
        <v>1112.2530810623155</v>
      </c>
      <c r="W534" s="78" t="s">
        <v>119</v>
      </c>
      <c r="X534" s="87" t="s">
        <v>122</v>
      </c>
      <c r="Y534" s="85" t="s">
        <v>121</v>
      </c>
      <c r="Z534" s="85" t="s">
        <v>178</v>
      </c>
      <c r="AA534" s="85" t="s">
        <v>438</v>
      </c>
      <c r="AB534" s="76" t="s">
        <v>539</v>
      </c>
      <c r="AC534" s="76" t="s">
        <v>541</v>
      </c>
      <c r="AD534" s="76" t="s">
        <v>195</v>
      </c>
      <c r="AE534" s="76" t="s">
        <v>547</v>
      </c>
      <c r="AF534" s="76" t="s">
        <v>96</v>
      </c>
      <c r="AG534" s="75"/>
      <c r="AH534" s="60"/>
      <c r="AI534" s="75" t="s">
        <v>1562</v>
      </c>
      <c r="AJ534" s="6" t="s">
        <v>103</v>
      </c>
      <c r="AK534" s="81">
        <v>0</v>
      </c>
      <c r="AL534" s="205" t="s">
        <v>103</v>
      </c>
      <c r="AM534" s="169"/>
      <c r="AN534" s="6"/>
      <c r="AO534" s="120"/>
    </row>
    <row r="535" spans="1:41">
      <c r="A535" s="75" t="s">
        <v>1562</v>
      </c>
      <c r="B535" s="6" t="s">
        <v>93</v>
      </c>
      <c r="C535" s="76">
        <v>534</v>
      </c>
      <c r="D535" s="6" t="s">
        <v>593</v>
      </c>
      <c r="E535" s="6" t="s">
        <v>2135</v>
      </c>
      <c r="F535" s="6" t="str">
        <f t="shared" si="31"/>
        <v>FreightRM-R-011-SI26-M19</v>
      </c>
      <c r="G535" s="97" t="s">
        <v>1742</v>
      </c>
      <c r="H535" s="95">
        <v>1682551</v>
      </c>
      <c r="I535" s="6" t="s">
        <v>584</v>
      </c>
      <c r="J535" s="92">
        <v>46034</v>
      </c>
      <c r="K535" s="92" t="s">
        <v>2018</v>
      </c>
      <c r="L535" s="80" t="s">
        <v>117</v>
      </c>
      <c r="M535" s="80" t="s">
        <v>2018</v>
      </c>
      <c r="N535" s="73" t="s">
        <v>116</v>
      </c>
      <c r="O535" s="71">
        <v>0</v>
      </c>
      <c r="P535" s="71">
        <v>0</v>
      </c>
      <c r="Q535" s="79">
        <v>474</v>
      </c>
      <c r="R535" s="79">
        <v>75.84</v>
      </c>
      <c r="S535" s="71">
        <v>0</v>
      </c>
      <c r="T535" s="79">
        <v>549.84</v>
      </c>
      <c r="U535" s="87" t="s">
        <v>118</v>
      </c>
      <c r="V535" s="84">
        <f t="shared" ref="V535:V543" si="32">T535</f>
        <v>549.84</v>
      </c>
      <c r="W535" s="70" t="s">
        <v>1436</v>
      </c>
      <c r="X535" s="6" t="s">
        <v>1266</v>
      </c>
      <c r="Y535" s="80" t="s">
        <v>1439</v>
      </c>
      <c r="Z535" s="80" t="s">
        <v>2019</v>
      </c>
      <c r="AA535" s="109" t="s">
        <v>1266</v>
      </c>
      <c r="AB535" s="76" t="s">
        <v>539</v>
      </c>
      <c r="AC535" s="76" t="s">
        <v>540</v>
      </c>
      <c r="AD535" s="76" t="s">
        <v>174</v>
      </c>
      <c r="AE535" s="76" t="s">
        <v>546</v>
      </c>
      <c r="AF535" s="76" t="s">
        <v>96</v>
      </c>
      <c r="AG535" s="82"/>
      <c r="AH535" s="60"/>
      <c r="AI535" s="75" t="s">
        <v>1562</v>
      </c>
      <c r="AJ535" s="6" t="s">
        <v>103</v>
      </c>
      <c r="AK535" s="81">
        <v>0</v>
      </c>
      <c r="AL535" s="205" t="s">
        <v>103</v>
      </c>
      <c r="AM535" s="169"/>
      <c r="AN535" s="6"/>
      <c r="AO535" s="120"/>
    </row>
    <row r="536" spans="1:41">
      <c r="A536" s="75" t="s">
        <v>1562</v>
      </c>
      <c r="B536" s="6" t="s">
        <v>93</v>
      </c>
      <c r="C536" s="76">
        <v>535</v>
      </c>
      <c r="D536" s="6" t="s">
        <v>593</v>
      </c>
      <c r="E536" s="6" t="s">
        <v>2135</v>
      </c>
      <c r="F536" s="6" t="str">
        <f t="shared" si="31"/>
        <v>FreightRM-R-003-SI25-M19</v>
      </c>
      <c r="G536" s="97" t="s">
        <v>1054</v>
      </c>
      <c r="H536" s="95">
        <v>1683387</v>
      </c>
      <c r="I536" s="6" t="s">
        <v>584</v>
      </c>
      <c r="J536" s="92">
        <v>46034</v>
      </c>
      <c r="K536" s="92" t="s">
        <v>2020</v>
      </c>
      <c r="L536" s="80" t="s">
        <v>117</v>
      </c>
      <c r="M536" s="80" t="s">
        <v>2020</v>
      </c>
      <c r="N536" s="73" t="s">
        <v>116</v>
      </c>
      <c r="O536" s="71">
        <v>0</v>
      </c>
      <c r="P536" s="71">
        <v>0</v>
      </c>
      <c r="Q536" s="79">
        <v>5637.5</v>
      </c>
      <c r="R536" s="79">
        <v>22</v>
      </c>
      <c r="S536" s="71">
        <v>0</v>
      </c>
      <c r="T536" s="79">
        <v>5659.5</v>
      </c>
      <c r="U536" s="87" t="s">
        <v>118</v>
      </c>
      <c r="V536" s="84">
        <f t="shared" si="32"/>
        <v>5659.5</v>
      </c>
      <c r="W536" s="70" t="s">
        <v>1436</v>
      </c>
      <c r="X536" s="6" t="s">
        <v>1447</v>
      </c>
      <c r="Y536" s="80" t="s">
        <v>1448</v>
      </c>
      <c r="Z536" s="80" t="s">
        <v>1449</v>
      </c>
      <c r="AA536" s="109" t="s">
        <v>1266</v>
      </c>
      <c r="AB536" s="76" t="s">
        <v>539</v>
      </c>
      <c r="AC536" s="76" t="s">
        <v>540</v>
      </c>
      <c r="AD536" s="76" t="s">
        <v>174</v>
      </c>
      <c r="AE536" s="76" t="s">
        <v>546</v>
      </c>
      <c r="AF536" s="76" t="s">
        <v>96</v>
      </c>
      <c r="AG536" s="82"/>
      <c r="AH536" s="60"/>
      <c r="AI536" s="75" t="s">
        <v>1562</v>
      </c>
      <c r="AJ536" s="6" t="s">
        <v>103</v>
      </c>
      <c r="AK536" s="81">
        <v>0</v>
      </c>
      <c r="AL536" s="205" t="s">
        <v>103</v>
      </c>
      <c r="AM536" s="169"/>
      <c r="AN536" s="6"/>
      <c r="AO536" s="120"/>
    </row>
    <row r="537" spans="1:41">
      <c r="A537" s="75" t="s">
        <v>1562</v>
      </c>
      <c r="B537" s="6" t="s">
        <v>93</v>
      </c>
      <c r="C537" s="76">
        <v>536</v>
      </c>
      <c r="D537" s="6" t="s">
        <v>593</v>
      </c>
      <c r="E537" s="6" t="s">
        <v>2135</v>
      </c>
      <c r="F537" s="6" t="str">
        <f t="shared" si="31"/>
        <v>FreightRM-R-015-SI26-M19</v>
      </c>
      <c r="G537" s="97" t="s">
        <v>1743</v>
      </c>
      <c r="H537" s="95">
        <v>1683566</v>
      </c>
      <c r="I537" s="6" t="s">
        <v>584</v>
      </c>
      <c r="J537" s="92">
        <v>46035</v>
      </c>
      <c r="K537" s="92" t="s">
        <v>2021</v>
      </c>
      <c r="L537" s="80" t="s">
        <v>117</v>
      </c>
      <c r="M537" s="80" t="s">
        <v>2021</v>
      </c>
      <c r="N537" s="73" t="s">
        <v>116</v>
      </c>
      <c r="O537" s="71">
        <v>0</v>
      </c>
      <c r="P537" s="71">
        <v>0</v>
      </c>
      <c r="Q537" s="79">
        <v>474</v>
      </c>
      <c r="R537" s="79">
        <v>75.84</v>
      </c>
      <c r="S537" s="71">
        <v>0</v>
      </c>
      <c r="T537" s="79">
        <v>549.84</v>
      </c>
      <c r="U537" s="87" t="s">
        <v>118</v>
      </c>
      <c r="V537" s="84">
        <f t="shared" si="32"/>
        <v>549.84</v>
      </c>
      <c r="W537" s="70" t="s">
        <v>1436</v>
      </c>
      <c r="X537" s="6" t="s">
        <v>1266</v>
      </c>
      <c r="Y537" s="80" t="s">
        <v>1449</v>
      </c>
      <c r="Z537" s="80" t="s">
        <v>2019</v>
      </c>
      <c r="AA537" s="109" t="s">
        <v>1266</v>
      </c>
      <c r="AB537" s="76" t="s">
        <v>539</v>
      </c>
      <c r="AC537" s="76" t="s">
        <v>540</v>
      </c>
      <c r="AD537" s="76" t="s">
        <v>174</v>
      </c>
      <c r="AE537" s="76" t="s">
        <v>546</v>
      </c>
      <c r="AF537" s="76" t="s">
        <v>96</v>
      </c>
      <c r="AG537" s="82"/>
      <c r="AH537" s="60"/>
      <c r="AI537" s="75" t="s">
        <v>1562</v>
      </c>
      <c r="AJ537" s="6" t="s">
        <v>103</v>
      </c>
      <c r="AK537" s="81">
        <v>0</v>
      </c>
      <c r="AL537" s="205" t="s">
        <v>103</v>
      </c>
      <c r="AM537" s="169"/>
      <c r="AN537" s="6"/>
      <c r="AO537" s="120"/>
    </row>
    <row r="538" spans="1:41">
      <c r="A538" s="75" t="s">
        <v>1562</v>
      </c>
      <c r="B538" s="6" t="s">
        <v>93</v>
      </c>
      <c r="C538" s="76">
        <v>537</v>
      </c>
      <c r="D538" s="6" t="s">
        <v>593</v>
      </c>
      <c r="E538" s="6" t="s">
        <v>2135</v>
      </c>
      <c r="F538" s="6" t="str">
        <f t="shared" si="31"/>
        <v>FreightRM-R-014-SI26-M19</v>
      </c>
      <c r="G538" s="97" t="s">
        <v>1744</v>
      </c>
      <c r="H538" s="95">
        <v>1683577</v>
      </c>
      <c r="I538" s="6" t="s">
        <v>584</v>
      </c>
      <c r="J538" s="92">
        <v>46035</v>
      </c>
      <c r="K538" s="92" t="s">
        <v>2022</v>
      </c>
      <c r="L538" s="80" t="s">
        <v>117</v>
      </c>
      <c r="M538" s="80" t="s">
        <v>2022</v>
      </c>
      <c r="N538" s="73" t="s">
        <v>116</v>
      </c>
      <c r="O538" s="71">
        <v>0</v>
      </c>
      <c r="P538" s="71">
        <v>0</v>
      </c>
      <c r="Q538" s="79">
        <v>474</v>
      </c>
      <c r="R538" s="79">
        <v>75.84</v>
      </c>
      <c r="S538" s="71">
        <v>0</v>
      </c>
      <c r="T538" s="79">
        <v>549.84</v>
      </c>
      <c r="U538" s="87" t="s">
        <v>118</v>
      </c>
      <c r="V538" s="84">
        <f t="shared" si="32"/>
        <v>549.84</v>
      </c>
      <c r="W538" s="70" t="s">
        <v>1436</v>
      </c>
      <c r="X538" s="6" t="s">
        <v>1266</v>
      </c>
      <c r="Y538" s="80" t="s">
        <v>1449</v>
      </c>
      <c r="Z538" s="80" t="s">
        <v>2019</v>
      </c>
      <c r="AA538" s="109" t="s">
        <v>1266</v>
      </c>
      <c r="AB538" s="76" t="s">
        <v>539</v>
      </c>
      <c r="AC538" s="76" t="s">
        <v>540</v>
      </c>
      <c r="AD538" s="76" t="s">
        <v>174</v>
      </c>
      <c r="AE538" s="76" t="s">
        <v>546</v>
      </c>
      <c r="AF538" s="76" t="s">
        <v>96</v>
      </c>
      <c r="AG538" s="82"/>
      <c r="AH538" s="60"/>
      <c r="AI538" s="75" t="s">
        <v>1562</v>
      </c>
      <c r="AJ538" s="6" t="s">
        <v>103</v>
      </c>
      <c r="AK538" s="81">
        <v>0</v>
      </c>
      <c r="AL538" s="205" t="s">
        <v>103</v>
      </c>
      <c r="AM538" s="169"/>
      <c r="AN538" s="6"/>
      <c r="AO538" s="120"/>
    </row>
    <row r="539" spans="1:41">
      <c r="A539" s="75" t="s">
        <v>1562</v>
      </c>
      <c r="B539" s="6" t="s">
        <v>93</v>
      </c>
      <c r="C539" s="76">
        <v>538</v>
      </c>
      <c r="D539" s="6" t="s">
        <v>593</v>
      </c>
      <c r="E539" s="6" t="s">
        <v>2135</v>
      </c>
      <c r="F539" s="6" t="str">
        <f t="shared" si="31"/>
        <v>FreightRM-R-013-SI26-M19</v>
      </c>
      <c r="G539" s="97" t="s">
        <v>1745</v>
      </c>
      <c r="H539" s="95">
        <v>1683594</v>
      </c>
      <c r="I539" s="6" t="s">
        <v>584</v>
      </c>
      <c r="J539" s="92">
        <v>46035</v>
      </c>
      <c r="K539" s="92" t="s">
        <v>2023</v>
      </c>
      <c r="L539" s="80" t="s">
        <v>117</v>
      </c>
      <c r="M539" s="80" t="s">
        <v>2023</v>
      </c>
      <c r="N539" s="73" t="s">
        <v>116</v>
      </c>
      <c r="O539" s="71">
        <v>0</v>
      </c>
      <c r="P539" s="71">
        <v>0</v>
      </c>
      <c r="Q539" s="79">
        <v>474</v>
      </c>
      <c r="R539" s="79">
        <v>75.84</v>
      </c>
      <c r="S539" s="71">
        <v>0</v>
      </c>
      <c r="T539" s="79">
        <v>549.84</v>
      </c>
      <c r="U539" s="87" t="s">
        <v>118</v>
      </c>
      <c r="V539" s="84">
        <f t="shared" si="32"/>
        <v>549.84</v>
      </c>
      <c r="W539" s="70" t="s">
        <v>1436</v>
      </c>
      <c r="X539" s="6" t="s">
        <v>1266</v>
      </c>
      <c r="Y539" s="80" t="s">
        <v>1449</v>
      </c>
      <c r="Z539" s="80" t="s">
        <v>2019</v>
      </c>
      <c r="AA539" s="109" t="s">
        <v>1266</v>
      </c>
      <c r="AB539" s="76" t="s">
        <v>539</v>
      </c>
      <c r="AC539" s="76" t="s">
        <v>540</v>
      </c>
      <c r="AD539" s="76" t="s">
        <v>174</v>
      </c>
      <c r="AE539" s="76" t="s">
        <v>546</v>
      </c>
      <c r="AF539" s="76" t="s">
        <v>96</v>
      </c>
      <c r="AG539" s="82"/>
      <c r="AH539" s="60"/>
      <c r="AI539" s="75" t="s">
        <v>1562</v>
      </c>
      <c r="AJ539" s="6" t="s">
        <v>103</v>
      </c>
      <c r="AK539" s="81">
        <v>0</v>
      </c>
      <c r="AL539" s="205" t="s">
        <v>103</v>
      </c>
      <c r="AM539" s="169"/>
      <c r="AN539" s="6"/>
      <c r="AO539" s="120"/>
    </row>
    <row r="540" spans="1:41">
      <c r="A540" s="75" t="s">
        <v>1562</v>
      </c>
      <c r="B540" s="6" t="s">
        <v>93</v>
      </c>
      <c r="C540" s="76">
        <v>539</v>
      </c>
      <c r="D540" s="6" t="s">
        <v>593</v>
      </c>
      <c r="E540" s="6" t="s">
        <v>2135</v>
      </c>
      <c r="F540" s="6" t="str">
        <f t="shared" si="31"/>
        <v>FreightRM-M-176-SI25-M19-L</v>
      </c>
      <c r="G540" s="97" t="s">
        <v>1746</v>
      </c>
      <c r="H540" s="95">
        <v>1684633</v>
      </c>
      <c r="I540" s="6" t="s">
        <v>584</v>
      </c>
      <c r="J540" s="92">
        <v>46036</v>
      </c>
      <c r="K540" s="92" t="s">
        <v>2024</v>
      </c>
      <c r="L540" s="80" t="s">
        <v>117</v>
      </c>
      <c r="M540" s="80" t="s">
        <v>2024</v>
      </c>
      <c r="N540" s="73" t="s">
        <v>116</v>
      </c>
      <c r="O540" s="71">
        <v>0</v>
      </c>
      <c r="P540" s="71">
        <v>0</v>
      </c>
      <c r="Q540" s="79">
        <v>1460.59</v>
      </c>
      <c r="R540" s="79">
        <v>33.39</v>
      </c>
      <c r="S540" s="71">
        <v>0</v>
      </c>
      <c r="T540" s="79">
        <v>1493.98</v>
      </c>
      <c r="U540" s="87" t="s">
        <v>118</v>
      </c>
      <c r="V540" s="84">
        <f t="shared" si="32"/>
        <v>1493.98</v>
      </c>
      <c r="W540" s="70" t="s">
        <v>1436</v>
      </c>
      <c r="X540" s="6" t="s">
        <v>1437</v>
      </c>
      <c r="Y540" s="80" t="s">
        <v>1438</v>
      </c>
      <c r="Z540" s="80" t="s">
        <v>1439</v>
      </c>
      <c r="AA540" s="109" t="s">
        <v>1266</v>
      </c>
      <c r="AB540" s="76" t="s">
        <v>539</v>
      </c>
      <c r="AC540" s="76" t="s">
        <v>540</v>
      </c>
      <c r="AD540" s="76" t="s">
        <v>174</v>
      </c>
      <c r="AE540" s="76" t="s">
        <v>546</v>
      </c>
      <c r="AF540" s="76" t="s">
        <v>96</v>
      </c>
      <c r="AG540" s="82"/>
      <c r="AH540" s="60"/>
      <c r="AI540" s="75" t="s">
        <v>1562</v>
      </c>
      <c r="AJ540" s="6" t="s">
        <v>103</v>
      </c>
      <c r="AK540" s="81">
        <v>0</v>
      </c>
      <c r="AL540" s="205" t="s">
        <v>103</v>
      </c>
      <c r="AM540" s="169"/>
      <c r="AN540" s="6"/>
      <c r="AO540" s="120"/>
    </row>
    <row r="541" spans="1:41">
      <c r="A541" s="75" t="s">
        <v>1562</v>
      </c>
      <c r="B541" s="6" t="s">
        <v>93</v>
      </c>
      <c r="C541" s="76">
        <v>540</v>
      </c>
      <c r="D541" s="6" t="s">
        <v>593</v>
      </c>
      <c r="E541" s="6" t="s">
        <v>2135</v>
      </c>
      <c r="F541" s="6" t="str">
        <f t="shared" si="31"/>
        <v>FreightRM-R-001-SI25-M19</v>
      </c>
      <c r="G541" s="97" t="s">
        <v>1747</v>
      </c>
      <c r="H541" s="95">
        <v>1684659</v>
      </c>
      <c r="I541" s="6" t="s">
        <v>584</v>
      </c>
      <c r="J541" s="92">
        <v>46036</v>
      </c>
      <c r="K541" s="92" t="s">
        <v>2025</v>
      </c>
      <c r="L541" s="80" t="s">
        <v>117</v>
      </c>
      <c r="M541" s="80" t="s">
        <v>2025</v>
      </c>
      <c r="N541" s="73" t="s">
        <v>116</v>
      </c>
      <c r="O541" s="71">
        <v>0</v>
      </c>
      <c r="P541" s="71">
        <v>0</v>
      </c>
      <c r="Q541" s="79">
        <v>9651.09</v>
      </c>
      <c r="R541" s="79">
        <v>22</v>
      </c>
      <c r="S541" s="71">
        <v>0</v>
      </c>
      <c r="T541" s="79">
        <v>9673.09</v>
      </c>
      <c r="U541" s="87" t="s">
        <v>118</v>
      </c>
      <c r="V541" s="84">
        <f t="shared" si="32"/>
        <v>9673.09</v>
      </c>
      <c r="W541" s="70" t="s">
        <v>1436</v>
      </c>
      <c r="X541" s="6" t="s">
        <v>2026</v>
      </c>
      <c r="Y541" s="80" t="s">
        <v>2027</v>
      </c>
      <c r="Z541" s="80" t="s">
        <v>1449</v>
      </c>
      <c r="AA541" s="109" t="s">
        <v>1266</v>
      </c>
      <c r="AB541" s="76" t="s">
        <v>539</v>
      </c>
      <c r="AC541" s="76" t="s">
        <v>540</v>
      </c>
      <c r="AD541" s="76" t="s">
        <v>174</v>
      </c>
      <c r="AE541" s="76" t="s">
        <v>546</v>
      </c>
      <c r="AF541" s="76" t="s">
        <v>96</v>
      </c>
      <c r="AG541" s="82"/>
      <c r="AH541" s="60"/>
      <c r="AI541" s="75" t="s">
        <v>1562</v>
      </c>
      <c r="AJ541" s="6" t="s">
        <v>103</v>
      </c>
      <c r="AK541" s="81">
        <v>0</v>
      </c>
      <c r="AL541" s="205" t="s">
        <v>103</v>
      </c>
      <c r="AM541" s="169"/>
      <c r="AN541" s="6"/>
      <c r="AO541" s="120"/>
    </row>
    <row r="542" spans="1:41">
      <c r="A542" s="75" t="s">
        <v>1562</v>
      </c>
      <c r="B542" s="6" t="s">
        <v>93</v>
      </c>
      <c r="C542" s="76">
        <v>541</v>
      </c>
      <c r="D542" s="6" t="s">
        <v>593</v>
      </c>
      <c r="E542" s="6" t="s">
        <v>2135</v>
      </c>
      <c r="F542" s="6" t="str">
        <f t="shared" si="31"/>
        <v>FreightRM-M-239-SI25-M19-L</v>
      </c>
      <c r="G542" s="95" t="s">
        <v>1748</v>
      </c>
      <c r="H542" s="95">
        <v>1684661</v>
      </c>
      <c r="I542" s="6" t="s">
        <v>584</v>
      </c>
      <c r="J542" s="92">
        <v>46036</v>
      </c>
      <c r="K542" s="92" t="s">
        <v>2028</v>
      </c>
      <c r="L542" s="90" t="s">
        <v>117</v>
      </c>
      <c r="M542" s="76" t="s">
        <v>2028</v>
      </c>
      <c r="N542" s="73" t="s">
        <v>116</v>
      </c>
      <c r="O542" s="71">
        <v>0</v>
      </c>
      <c r="P542" s="71">
        <v>0</v>
      </c>
      <c r="Q542" s="79">
        <v>1083.45</v>
      </c>
      <c r="R542" s="79">
        <v>30</v>
      </c>
      <c r="S542" s="71">
        <v>0</v>
      </c>
      <c r="T542" s="79">
        <v>1113.45</v>
      </c>
      <c r="U542" s="87" t="s">
        <v>118</v>
      </c>
      <c r="V542" s="84">
        <f t="shared" si="32"/>
        <v>1113.45</v>
      </c>
      <c r="W542" s="61" t="s">
        <v>1436</v>
      </c>
      <c r="X542" s="6" t="s">
        <v>1437</v>
      </c>
      <c r="Y542" s="76" t="s">
        <v>1438</v>
      </c>
      <c r="Z542" s="76" t="s">
        <v>1439</v>
      </c>
      <c r="AA542" s="76" t="s">
        <v>1266</v>
      </c>
      <c r="AB542" s="76" t="s">
        <v>539</v>
      </c>
      <c r="AC542" s="76" t="s">
        <v>540</v>
      </c>
      <c r="AD542" s="76" t="s">
        <v>174</v>
      </c>
      <c r="AE542" s="76" t="s">
        <v>546</v>
      </c>
      <c r="AF542" s="76" t="s">
        <v>96</v>
      </c>
      <c r="AG542" s="82"/>
      <c r="AH542" s="60"/>
      <c r="AI542" s="75" t="s">
        <v>1562</v>
      </c>
      <c r="AJ542" s="6" t="s">
        <v>103</v>
      </c>
      <c r="AK542" s="81">
        <v>0</v>
      </c>
      <c r="AL542" s="205" t="s">
        <v>103</v>
      </c>
      <c r="AM542" s="169"/>
      <c r="AN542" s="6"/>
      <c r="AO542" s="120"/>
    </row>
    <row r="543" spans="1:41">
      <c r="A543" s="75" t="s">
        <v>1562</v>
      </c>
      <c r="B543" s="6" t="s">
        <v>93</v>
      </c>
      <c r="C543" s="76">
        <v>542</v>
      </c>
      <c r="D543" s="6" t="s">
        <v>593</v>
      </c>
      <c r="E543" s="6" t="s">
        <v>2135</v>
      </c>
      <c r="F543" s="6" t="str">
        <f t="shared" si="31"/>
        <v>FreightRM-M-232-SI25-M19-L</v>
      </c>
      <c r="G543" s="95" t="s">
        <v>1749</v>
      </c>
      <c r="H543" s="95">
        <v>1684664</v>
      </c>
      <c r="I543" s="6" t="s">
        <v>584</v>
      </c>
      <c r="J543" s="92">
        <v>46036</v>
      </c>
      <c r="K543" s="97" t="s">
        <v>2029</v>
      </c>
      <c r="L543" s="90" t="s">
        <v>117</v>
      </c>
      <c r="M543" s="76" t="s">
        <v>2029</v>
      </c>
      <c r="N543" s="73" t="s">
        <v>116</v>
      </c>
      <c r="O543" s="71">
        <v>0</v>
      </c>
      <c r="P543" s="71">
        <v>0</v>
      </c>
      <c r="Q543" s="79">
        <v>1083.45</v>
      </c>
      <c r="R543" s="79">
        <v>30</v>
      </c>
      <c r="S543" s="71">
        <v>0</v>
      </c>
      <c r="T543" s="79">
        <v>1113.45</v>
      </c>
      <c r="U543" s="87" t="s">
        <v>118</v>
      </c>
      <c r="V543" s="84">
        <f t="shared" si="32"/>
        <v>1113.45</v>
      </c>
      <c r="W543" s="61" t="s">
        <v>1436</v>
      </c>
      <c r="X543" s="6" t="s">
        <v>1437</v>
      </c>
      <c r="Y543" s="76" t="s">
        <v>1438</v>
      </c>
      <c r="Z543" s="76" t="s">
        <v>1439</v>
      </c>
      <c r="AA543" s="76" t="s">
        <v>1266</v>
      </c>
      <c r="AB543" s="76" t="s">
        <v>539</v>
      </c>
      <c r="AC543" s="76" t="s">
        <v>540</v>
      </c>
      <c r="AD543" s="76" t="s">
        <v>174</v>
      </c>
      <c r="AE543" s="76" t="s">
        <v>546</v>
      </c>
      <c r="AF543" s="76" t="s">
        <v>96</v>
      </c>
      <c r="AG543" s="82"/>
      <c r="AH543" s="60"/>
      <c r="AI543" s="75" t="s">
        <v>1562</v>
      </c>
      <c r="AJ543" s="6" t="s">
        <v>103</v>
      </c>
      <c r="AK543" s="81">
        <v>0</v>
      </c>
      <c r="AL543" s="205" t="s">
        <v>103</v>
      </c>
      <c r="AM543" s="169"/>
      <c r="AN543" s="6"/>
      <c r="AO543" s="120"/>
    </row>
    <row r="544" spans="1:41">
      <c r="A544" s="75" t="s">
        <v>1562</v>
      </c>
      <c r="B544" s="6" t="s">
        <v>93</v>
      </c>
      <c r="C544" s="76">
        <v>543</v>
      </c>
      <c r="D544" s="6" t="s">
        <v>593</v>
      </c>
      <c r="E544" s="6" t="s">
        <v>2135</v>
      </c>
      <c r="F544" s="6" t="str">
        <f t="shared" si="31"/>
        <v>FreightRM-M-207-SI25-M19-F</v>
      </c>
      <c r="G544" s="97" t="s">
        <v>1750</v>
      </c>
      <c r="H544" s="95">
        <v>1684678</v>
      </c>
      <c r="I544" s="6" t="s">
        <v>584</v>
      </c>
      <c r="J544" s="92">
        <v>46036</v>
      </c>
      <c r="K544" s="92" t="s">
        <v>2030</v>
      </c>
      <c r="L544" s="80" t="s">
        <v>117</v>
      </c>
      <c r="M544" s="80" t="s">
        <v>2030</v>
      </c>
      <c r="N544" s="73" t="s">
        <v>116</v>
      </c>
      <c r="O544" s="71">
        <v>0</v>
      </c>
      <c r="P544" s="71">
        <v>0</v>
      </c>
      <c r="Q544" s="79">
        <v>8250</v>
      </c>
      <c r="R544" s="79">
        <v>1320</v>
      </c>
      <c r="S544" s="71">
        <v>0</v>
      </c>
      <c r="T544" s="79">
        <v>9570</v>
      </c>
      <c r="U544" s="87" t="s">
        <v>24</v>
      </c>
      <c r="V544" s="84">
        <f>T544/17.283</f>
        <v>553.72331192501292</v>
      </c>
      <c r="W544" s="70" t="s">
        <v>1436</v>
      </c>
      <c r="X544" s="6" t="s">
        <v>1266</v>
      </c>
      <c r="Y544" s="80" t="s">
        <v>1439</v>
      </c>
      <c r="Z544" s="80" t="s">
        <v>2019</v>
      </c>
      <c r="AA544" s="109" t="s">
        <v>1266</v>
      </c>
      <c r="AB544" s="76" t="s">
        <v>539</v>
      </c>
      <c r="AC544" s="76" t="s">
        <v>540</v>
      </c>
      <c r="AD544" s="76" t="s">
        <v>174</v>
      </c>
      <c r="AE544" s="76" t="s">
        <v>546</v>
      </c>
      <c r="AF544" s="76" t="s">
        <v>96</v>
      </c>
      <c r="AG544" s="82"/>
      <c r="AH544" s="60"/>
      <c r="AI544" s="75" t="s">
        <v>1562</v>
      </c>
      <c r="AJ544" s="6" t="s">
        <v>103</v>
      </c>
      <c r="AK544" s="81">
        <v>0</v>
      </c>
      <c r="AL544" s="205" t="s">
        <v>103</v>
      </c>
      <c r="AM544" s="169"/>
      <c r="AN544" s="6"/>
      <c r="AO544" s="120"/>
    </row>
    <row r="545" spans="1:41">
      <c r="A545" s="75" t="s">
        <v>1562</v>
      </c>
      <c r="B545" s="6" t="s">
        <v>93</v>
      </c>
      <c r="C545" s="76">
        <v>544</v>
      </c>
      <c r="D545" s="6" t="s">
        <v>593</v>
      </c>
      <c r="E545" s="6" t="s">
        <v>2135</v>
      </c>
      <c r="F545" s="6" t="str">
        <f t="shared" si="31"/>
        <v>FreightRM-M-574-SI25-M19</v>
      </c>
      <c r="G545" s="97" t="s">
        <v>1052</v>
      </c>
      <c r="H545" s="95">
        <v>1684679</v>
      </c>
      <c r="I545" s="6" t="s">
        <v>584</v>
      </c>
      <c r="J545" s="92">
        <v>46036</v>
      </c>
      <c r="K545" s="92" t="s">
        <v>2031</v>
      </c>
      <c r="L545" s="80" t="s">
        <v>117</v>
      </c>
      <c r="M545" s="80" t="s">
        <v>2031</v>
      </c>
      <c r="N545" s="73" t="s">
        <v>116</v>
      </c>
      <c r="O545" s="71">
        <v>0</v>
      </c>
      <c r="P545" s="71">
        <v>0</v>
      </c>
      <c r="Q545" s="79">
        <v>474</v>
      </c>
      <c r="R545" s="79">
        <v>75.84</v>
      </c>
      <c r="S545" s="71">
        <v>0</v>
      </c>
      <c r="T545" s="79">
        <v>549.84</v>
      </c>
      <c r="U545" s="87" t="s">
        <v>118</v>
      </c>
      <c r="V545" s="84">
        <f t="shared" ref="V545:V546" si="33">T545</f>
        <v>549.84</v>
      </c>
      <c r="W545" s="70" t="s">
        <v>1436</v>
      </c>
      <c r="X545" s="6" t="s">
        <v>1266</v>
      </c>
      <c r="Y545" s="80" t="s">
        <v>1449</v>
      </c>
      <c r="Z545" s="80" t="s">
        <v>2019</v>
      </c>
      <c r="AA545" s="109" t="s">
        <v>1266</v>
      </c>
      <c r="AB545" s="76" t="s">
        <v>539</v>
      </c>
      <c r="AC545" s="76" t="s">
        <v>540</v>
      </c>
      <c r="AD545" s="76" t="s">
        <v>174</v>
      </c>
      <c r="AE545" s="76" t="s">
        <v>546</v>
      </c>
      <c r="AF545" s="76" t="s">
        <v>96</v>
      </c>
      <c r="AG545" s="82"/>
      <c r="AH545" s="60"/>
      <c r="AI545" s="75" t="s">
        <v>1562</v>
      </c>
      <c r="AJ545" s="6" t="s">
        <v>103</v>
      </c>
      <c r="AK545" s="81">
        <v>0</v>
      </c>
      <c r="AL545" s="205" t="s">
        <v>103</v>
      </c>
      <c r="AM545" s="169"/>
      <c r="AN545" s="6"/>
      <c r="AO545" s="120"/>
    </row>
    <row r="546" spans="1:41">
      <c r="A546" s="75" t="s">
        <v>1562</v>
      </c>
      <c r="B546" s="6" t="s">
        <v>93</v>
      </c>
      <c r="C546" s="76">
        <v>545</v>
      </c>
      <c r="D546" s="6" t="s">
        <v>593</v>
      </c>
      <c r="E546" s="6" t="s">
        <v>2135</v>
      </c>
      <c r="F546" s="6" t="str">
        <f t="shared" si="31"/>
        <v>FreightRM-M-564-SI25-M19</v>
      </c>
      <c r="G546" s="97" t="s">
        <v>1064</v>
      </c>
      <c r="H546" s="95">
        <v>1684687</v>
      </c>
      <c r="I546" s="6" t="s">
        <v>584</v>
      </c>
      <c r="J546" s="92">
        <v>46036</v>
      </c>
      <c r="K546" s="92" t="s">
        <v>2032</v>
      </c>
      <c r="L546" s="80" t="s">
        <v>117</v>
      </c>
      <c r="M546" s="80" t="s">
        <v>2032</v>
      </c>
      <c r="N546" s="73" t="s">
        <v>116</v>
      </c>
      <c r="O546" s="71">
        <v>0</v>
      </c>
      <c r="P546" s="71">
        <v>0</v>
      </c>
      <c r="Q546" s="79">
        <v>474</v>
      </c>
      <c r="R546" s="79">
        <v>75.84</v>
      </c>
      <c r="S546" s="71">
        <v>0</v>
      </c>
      <c r="T546" s="79">
        <v>549.84</v>
      </c>
      <c r="U546" s="87" t="s">
        <v>118</v>
      </c>
      <c r="V546" s="84">
        <f t="shared" si="33"/>
        <v>549.84</v>
      </c>
      <c r="W546" s="70" t="s">
        <v>1436</v>
      </c>
      <c r="X546" s="6" t="s">
        <v>1266</v>
      </c>
      <c r="Y546" s="80" t="s">
        <v>1449</v>
      </c>
      <c r="Z546" s="80" t="s">
        <v>2019</v>
      </c>
      <c r="AA546" s="109" t="s">
        <v>1266</v>
      </c>
      <c r="AB546" s="76" t="s">
        <v>539</v>
      </c>
      <c r="AC546" s="76" t="s">
        <v>540</v>
      </c>
      <c r="AD546" s="76" t="s">
        <v>174</v>
      </c>
      <c r="AE546" s="76" t="s">
        <v>546</v>
      </c>
      <c r="AF546" s="76" t="s">
        <v>96</v>
      </c>
      <c r="AG546" s="82"/>
      <c r="AH546" s="60"/>
      <c r="AI546" s="75" t="s">
        <v>1562</v>
      </c>
      <c r="AJ546" s="6" t="s">
        <v>103</v>
      </c>
      <c r="AK546" s="81">
        <v>0</v>
      </c>
      <c r="AL546" s="205" t="s">
        <v>103</v>
      </c>
      <c r="AM546" s="169"/>
      <c r="AN546" s="6"/>
      <c r="AO546" s="120"/>
    </row>
    <row r="547" spans="1:41">
      <c r="A547" s="75" t="s">
        <v>1562</v>
      </c>
      <c r="B547" s="6" t="s">
        <v>93</v>
      </c>
      <c r="C547" s="76">
        <v>546</v>
      </c>
      <c r="D547" s="6" t="s">
        <v>593</v>
      </c>
      <c r="E547" s="6" t="s">
        <v>2135</v>
      </c>
      <c r="F547" s="6" t="str">
        <f t="shared" si="31"/>
        <v>FreightRM-M-192-SI25-M19-F</v>
      </c>
      <c r="G547" s="95" t="s">
        <v>1751</v>
      </c>
      <c r="H547" s="95">
        <v>1684689</v>
      </c>
      <c r="I547" s="6" t="s">
        <v>584</v>
      </c>
      <c r="J547" s="92">
        <v>46036</v>
      </c>
      <c r="K547" s="92" t="s">
        <v>2033</v>
      </c>
      <c r="L547" s="90" t="s">
        <v>117</v>
      </c>
      <c r="M547" s="76" t="s">
        <v>2033</v>
      </c>
      <c r="N547" s="73" t="s">
        <v>116</v>
      </c>
      <c r="O547" s="71">
        <v>0</v>
      </c>
      <c r="P547" s="71">
        <v>0</v>
      </c>
      <c r="Q547" s="79">
        <v>16333.33</v>
      </c>
      <c r="R547" s="79">
        <v>2613.33</v>
      </c>
      <c r="S547" s="71">
        <v>0</v>
      </c>
      <c r="T547" s="79">
        <v>18946.66</v>
      </c>
      <c r="U547" s="87" t="s">
        <v>24</v>
      </c>
      <c r="V547" s="84">
        <f t="shared" ref="V547:V550" si="34">T547/17.283</f>
        <v>1096.2599085806862</v>
      </c>
      <c r="W547" s="61" t="s">
        <v>1436</v>
      </c>
      <c r="X547" s="6" t="s">
        <v>1266</v>
      </c>
      <c r="Y547" s="76" t="s">
        <v>1439</v>
      </c>
      <c r="Z547" s="76" t="s">
        <v>2019</v>
      </c>
      <c r="AA547" s="76" t="s">
        <v>1266</v>
      </c>
      <c r="AB547" s="76" t="s">
        <v>539</v>
      </c>
      <c r="AC547" s="76" t="s">
        <v>540</v>
      </c>
      <c r="AD547" s="76" t="s">
        <v>174</v>
      </c>
      <c r="AE547" s="76" t="s">
        <v>546</v>
      </c>
      <c r="AF547" s="76" t="s">
        <v>96</v>
      </c>
      <c r="AG547" s="82"/>
      <c r="AH547" s="60"/>
      <c r="AI547" s="75" t="s">
        <v>1562</v>
      </c>
      <c r="AJ547" s="6" t="s">
        <v>103</v>
      </c>
      <c r="AK547" s="81">
        <v>0</v>
      </c>
      <c r="AL547" s="205" t="s">
        <v>103</v>
      </c>
      <c r="AM547" s="169"/>
      <c r="AN547" s="6"/>
      <c r="AO547" s="120"/>
    </row>
    <row r="548" spans="1:41">
      <c r="A548" s="75" t="s">
        <v>1562</v>
      </c>
      <c r="B548" s="6" t="s">
        <v>93</v>
      </c>
      <c r="C548" s="76">
        <v>547</v>
      </c>
      <c r="D548" s="6" t="s">
        <v>593</v>
      </c>
      <c r="E548" s="6" t="s">
        <v>2135</v>
      </c>
      <c r="F548" s="6" t="str">
        <f t="shared" si="31"/>
        <v>FreightRM-M-189-SI25-M19-L-F</v>
      </c>
      <c r="G548" s="95" t="s">
        <v>1752</v>
      </c>
      <c r="H548" s="95">
        <v>1684690</v>
      </c>
      <c r="I548" s="6" t="s">
        <v>584</v>
      </c>
      <c r="J548" s="92">
        <v>46036</v>
      </c>
      <c r="K548" s="97" t="s">
        <v>2034</v>
      </c>
      <c r="L548" s="90" t="s">
        <v>117</v>
      </c>
      <c r="M548" s="76" t="s">
        <v>2034</v>
      </c>
      <c r="N548" s="73" t="s">
        <v>116</v>
      </c>
      <c r="O548" s="71">
        <v>0</v>
      </c>
      <c r="P548" s="71">
        <v>0</v>
      </c>
      <c r="Q548" s="79">
        <v>16333.33</v>
      </c>
      <c r="R548" s="79">
        <v>2613.33</v>
      </c>
      <c r="S548" s="71">
        <v>0</v>
      </c>
      <c r="T548" s="79">
        <v>18946.66</v>
      </c>
      <c r="U548" s="87" t="s">
        <v>24</v>
      </c>
      <c r="V548" s="84">
        <f t="shared" si="34"/>
        <v>1096.2599085806862</v>
      </c>
      <c r="W548" s="61" t="s">
        <v>1436</v>
      </c>
      <c r="X548" s="6" t="s">
        <v>1266</v>
      </c>
      <c r="Y548" s="76" t="s">
        <v>1439</v>
      </c>
      <c r="Z548" s="76" t="s">
        <v>2019</v>
      </c>
      <c r="AA548" s="76" t="s">
        <v>1266</v>
      </c>
      <c r="AB548" s="76" t="s">
        <v>539</v>
      </c>
      <c r="AC548" s="76" t="s">
        <v>540</v>
      </c>
      <c r="AD548" s="76" t="s">
        <v>174</v>
      </c>
      <c r="AE548" s="76" t="s">
        <v>546</v>
      </c>
      <c r="AF548" s="76" t="s">
        <v>96</v>
      </c>
      <c r="AG548" s="82"/>
      <c r="AH548" s="60"/>
      <c r="AI548" s="75" t="s">
        <v>1562</v>
      </c>
      <c r="AJ548" s="6" t="s">
        <v>103</v>
      </c>
      <c r="AK548" s="81">
        <v>0</v>
      </c>
      <c r="AL548" s="205" t="s">
        <v>103</v>
      </c>
      <c r="AM548" s="169"/>
      <c r="AN548" s="6"/>
      <c r="AO548" s="120"/>
    </row>
    <row r="549" spans="1:41">
      <c r="A549" s="75" t="s">
        <v>1562</v>
      </c>
      <c r="B549" s="6" t="s">
        <v>93</v>
      </c>
      <c r="C549" s="76">
        <v>548</v>
      </c>
      <c r="D549" s="6" t="s">
        <v>593</v>
      </c>
      <c r="E549" s="6" t="s">
        <v>2135</v>
      </c>
      <c r="F549" s="6" t="str">
        <f t="shared" si="31"/>
        <v>FreightRM-M-216-SI25-M19-f</v>
      </c>
      <c r="G549" s="95" t="s">
        <v>1753</v>
      </c>
      <c r="H549" s="95">
        <v>1684692</v>
      </c>
      <c r="I549" s="6" t="s">
        <v>584</v>
      </c>
      <c r="J549" s="92">
        <v>46036</v>
      </c>
      <c r="K549" s="97" t="s">
        <v>2035</v>
      </c>
      <c r="L549" s="90" t="s">
        <v>117</v>
      </c>
      <c r="M549" s="76" t="s">
        <v>2035</v>
      </c>
      <c r="N549" s="73" t="s">
        <v>116</v>
      </c>
      <c r="O549" s="71">
        <v>0</v>
      </c>
      <c r="P549" s="71">
        <v>0</v>
      </c>
      <c r="Q549" s="79">
        <v>19983.330000000002</v>
      </c>
      <c r="R549" s="79">
        <v>3197.33</v>
      </c>
      <c r="S549" s="71">
        <v>0</v>
      </c>
      <c r="T549" s="79">
        <v>23180.66</v>
      </c>
      <c r="U549" s="87" t="s">
        <v>24</v>
      </c>
      <c r="V549" s="84">
        <f t="shared" si="34"/>
        <v>1341.2405253717525</v>
      </c>
      <c r="W549" s="61" t="s">
        <v>1436</v>
      </c>
      <c r="X549" s="6" t="s">
        <v>1266</v>
      </c>
      <c r="Y549" s="76" t="s">
        <v>1439</v>
      </c>
      <c r="Z549" s="76" t="s">
        <v>2019</v>
      </c>
      <c r="AA549" s="76" t="s">
        <v>1266</v>
      </c>
      <c r="AB549" s="76" t="s">
        <v>539</v>
      </c>
      <c r="AC549" s="76" t="s">
        <v>540</v>
      </c>
      <c r="AD549" s="76" t="s">
        <v>174</v>
      </c>
      <c r="AE549" s="76" t="s">
        <v>546</v>
      </c>
      <c r="AF549" s="76" t="s">
        <v>96</v>
      </c>
      <c r="AG549" s="82"/>
      <c r="AH549" s="60"/>
      <c r="AI549" s="75" t="s">
        <v>1562</v>
      </c>
      <c r="AJ549" s="6" t="s">
        <v>103</v>
      </c>
      <c r="AK549" s="81">
        <v>0</v>
      </c>
      <c r="AL549" s="205" t="s">
        <v>103</v>
      </c>
      <c r="AM549" s="169"/>
      <c r="AN549" s="6"/>
      <c r="AO549" s="120"/>
    </row>
    <row r="550" spans="1:41">
      <c r="A550" s="75" t="s">
        <v>1562</v>
      </c>
      <c r="B550" s="6" t="s">
        <v>93</v>
      </c>
      <c r="C550" s="76">
        <v>549</v>
      </c>
      <c r="D550" s="6" t="s">
        <v>593</v>
      </c>
      <c r="E550" s="6" t="s">
        <v>2135</v>
      </c>
      <c r="F550" s="6" t="str">
        <f t="shared" si="31"/>
        <v>FreightRM-M-204-SI25-M19-F</v>
      </c>
      <c r="G550" s="95" t="s">
        <v>1754</v>
      </c>
      <c r="H550" s="95">
        <v>1684696</v>
      </c>
      <c r="I550" s="6" t="s">
        <v>584</v>
      </c>
      <c r="J550" s="92">
        <v>46036</v>
      </c>
      <c r="K550" s="97" t="s">
        <v>2036</v>
      </c>
      <c r="L550" s="90" t="s">
        <v>117</v>
      </c>
      <c r="M550" s="76" t="s">
        <v>2036</v>
      </c>
      <c r="N550" s="73" t="s">
        <v>116</v>
      </c>
      <c r="O550" s="71">
        <v>0</v>
      </c>
      <c r="P550" s="71">
        <v>0</v>
      </c>
      <c r="Q550" s="79">
        <v>8250</v>
      </c>
      <c r="R550" s="79">
        <v>1320</v>
      </c>
      <c r="S550" s="71">
        <v>0</v>
      </c>
      <c r="T550" s="79">
        <v>9570</v>
      </c>
      <c r="U550" s="87" t="s">
        <v>24</v>
      </c>
      <c r="V550" s="84">
        <f t="shared" si="34"/>
        <v>553.72331192501292</v>
      </c>
      <c r="W550" s="61" t="s">
        <v>1436</v>
      </c>
      <c r="X550" s="6" t="s">
        <v>1266</v>
      </c>
      <c r="Y550" s="76" t="s">
        <v>1439</v>
      </c>
      <c r="Z550" s="76" t="s">
        <v>2019</v>
      </c>
      <c r="AA550" s="76" t="s">
        <v>1266</v>
      </c>
      <c r="AB550" s="76" t="s">
        <v>539</v>
      </c>
      <c r="AC550" s="76" t="s">
        <v>540</v>
      </c>
      <c r="AD550" s="76" t="s">
        <v>174</v>
      </c>
      <c r="AE550" s="76" t="s">
        <v>546</v>
      </c>
      <c r="AF550" s="76" t="s">
        <v>96</v>
      </c>
      <c r="AG550" s="82"/>
      <c r="AH550" s="60"/>
      <c r="AI550" s="75" t="s">
        <v>1562</v>
      </c>
      <c r="AJ550" s="6" t="s">
        <v>103</v>
      </c>
      <c r="AK550" s="81">
        <v>0</v>
      </c>
      <c r="AL550" s="205" t="s">
        <v>103</v>
      </c>
      <c r="AM550" s="169"/>
      <c r="AN550" s="6"/>
      <c r="AO550" s="120"/>
    </row>
    <row r="551" spans="1:41">
      <c r="A551" s="75" t="s">
        <v>1562</v>
      </c>
      <c r="B551" s="6" t="s">
        <v>93</v>
      </c>
      <c r="C551" s="76">
        <v>550</v>
      </c>
      <c r="D551" s="6" t="s">
        <v>593</v>
      </c>
      <c r="E551" s="6" t="s">
        <v>2135</v>
      </c>
      <c r="F551" s="6" t="str">
        <f t="shared" si="31"/>
        <v>FreightRM-M-237-SI25-M19-L</v>
      </c>
      <c r="G551" s="95" t="s">
        <v>1755</v>
      </c>
      <c r="H551" s="95">
        <v>1684702</v>
      </c>
      <c r="I551" s="6" t="s">
        <v>584</v>
      </c>
      <c r="J551" s="92">
        <v>46036</v>
      </c>
      <c r="K551" s="97" t="s">
        <v>2037</v>
      </c>
      <c r="L551" s="90" t="s">
        <v>117</v>
      </c>
      <c r="M551" s="76" t="s">
        <v>2037</v>
      </c>
      <c r="N551" s="73" t="s">
        <v>116</v>
      </c>
      <c r="O551" s="71">
        <v>0</v>
      </c>
      <c r="P551" s="71">
        <v>0</v>
      </c>
      <c r="Q551" s="79">
        <v>1774.48</v>
      </c>
      <c r="R551" s="79">
        <v>51.27</v>
      </c>
      <c r="S551" s="71">
        <v>0</v>
      </c>
      <c r="T551" s="79">
        <v>1825.75</v>
      </c>
      <c r="U551" s="87" t="s">
        <v>118</v>
      </c>
      <c r="V551" s="84">
        <f t="shared" ref="V551:V555" si="35">T551</f>
        <v>1825.75</v>
      </c>
      <c r="W551" s="61" t="s">
        <v>1436</v>
      </c>
      <c r="X551" s="6" t="s">
        <v>1444</v>
      </c>
      <c r="Y551" s="76" t="s">
        <v>1445</v>
      </c>
      <c r="Z551" s="76" t="s">
        <v>1439</v>
      </c>
      <c r="AA551" s="76" t="s">
        <v>1266</v>
      </c>
      <c r="AB551" s="76" t="s">
        <v>539</v>
      </c>
      <c r="AC551" s="76" t="s">
        <v>540</v>
      </c>
      <c r="AD551" s="76" t="s">
        <v>174</v>
      </c>
      <c r="AE551" s="76" t="s">
        <v>546</v>
      </c>
      <c r="AF551" s="76" t="s">
        <v>96</v>
      </c>
      <c r="AG551" s="82"/>
      <c r="AH551" s="60"/>
      <c r="AI551" s="75" t="s">
        <v>1562</v>
      </c>
      <c r="AJ551" s="6" t="s">
        <v>103</v>
      </c>
      <c r="AK551" s="81">
        <v>0</v>
      </c>
      <c r="AL551" s="205" t="s">
        <v>103</v>
      </c>
      <c r="AM551" s="169"/>
      <c r="AN551" s="6"/>
      <c r="AO551" s="120"/>
    </row>
    <row r="552" spans="1:41">
      <c r="A552" s="75" t="s">
        <v>1562</v>
      </c>
      <c r="B552" s="6" t="s">
        <v>93</v>
      </c>
      <c r="C552" s="76">
        <v>551</v>
      </c>
      <c r="D552" s="6" t="s">
        <v>593</v>
      </c>
      <c r="E552" s="6" t="s">
        <v>2135</v>
      </c>
      <c r="F552" s="6" t="str">
        <f t="shared" si="31"/>
        <v>FreightRM-M-225-SI25-M19-L</v>
      </c>
      <c r="G552" s="95" t="s">
        <v>1756</v>
      </c>
      <c r="H552" s="95">
        <v>1684740</v>
      </c>
      <c r="I552" s="6" t="s">
        <v>584</v>
      </c>
      <c r="J552" s="92">
        <v>46037</v>
      </c>
      <c r="K552" s="92" t="s">
        <v>2038</v>
      </c>
      <c r="L552" s="90" t="s">
        <v>117</v>
      </c>
      <c r="M552" s="76" t="s">
        <v>2038</v>
      </c>
      <c r="N552" s="73" t="s">
        <v>116</v>
      </c>
      <c r="O552" s="71">
        <v>0</v>
      </c>
      <c r="P552" s="71">
        <v>0</v>
      </c>
      <c r="Q552" s="79">
        <v>1256.98</v>
      </c>
      <c r="R552" s="79">
        <v>38.67</v>
      </c>
      <c r="S552" s="71">
        <v>0</v>
      </c>
      <c r="T552" s="79">
        <v>1295.6500000000001</v>
      </c>
      <c r="U552" s="87" t="s">
        <v>118</v>
      </c>
      <c r="V552" s="84">
        <f t="shared" si="35"/>
        <v>1295.6500000000001</v>
      </c>
      <c r="W552" s="61" t="s">
        <v>1436</v>
      </c>
      <c r="X552" s="6" t="s">
        <v>1444</v>
      </c>
      <c r="Y552" s="76" t="s">
        <v>1445</v>
      </c>
      <c r="Z552" s="76" t="s">
        <v>1439</v>
      </c>
      <c r="AA552" s="76" t="s">
        <v>1266</v>
      </c>
      <c r="AB552" s="76" t="s">
        <v>539</v>
      </c>
      <c r="AC552" s="76" t="s">
        <v>540</v>
      </c>
      <c r="AD552" s="76" t="s">
        <v>174</v>
      </c>
      <c r="AE552" s="76" t="s">
        <v>546</v>
      </c>
      <c r="AF552" s="76" t="s">
        <v>96</v>
      </c>
      <c r="AG552" s="82"/>
      <c r="AH552" s="60"/>
      <c r="AI552" s="75" t="s">
        <v>1562</v>
      </c>
      <c r="AJ552" s="6" t="s">
        <v>103</v>
      </c>
      <c r="AK552" s="81">
        <v>0</v>
      </c>
      <c r="AL552" s="205" t="s">
        <v>103</v>
      </c>
      <c r="AM552" s="169"/>
      <c r="AN552" s="6"/>
      <c r="AO552" s="120"/>
    </row>
    <row r="553" spans="1:41">
      <c r="A553" s="75" t="s">
        <v>1562</v>
      </c>
      <c r="B553" s="6" t="s">
        <v>93</v>
      </c>
      <c r="C553" s="76">
        <v>552</v>
      </c>
      <c r="D553" s="6" t="s">
        <v>593</v>
      </c>
      <c r="E553" s="6" t="s">
        <v>2135</v>
      </c>
      <c r="F553" s="6" t="str">
        <f t="shared" si="31"/>
        <v>FreightFG-A-0078-SE25-M19</v>
      </c>
      <c r="G553" s="95" t="s">
        <v>280</v>
      </c>
      <c r="H553" s="95">
        <v>1684834</v>
      </c>
      <c r="I553" s="6" t="s">
        <v>584</v>
      </c>
      <c r="J553" s="92">
        <v>46036</v>
      </c>
      <c r="K553" s="97" t="s">
        <v>2039</v>
      </c>
      <c r="L553" s="90" t="s">
        <v>1264</v>
      </c>
      <c r="M553" s="76" t="s">
        <v>2039</v>
      </c>
      <c r="N553" s="73" t="s">
        <v>116</v>
      </c>
      <c r="O553" s="71">
        <v>0</v>
      </c>
      <c r="P553" s="71">
        <v>0</v>
      </c>
      <c r="Q553" s="79">
        <v>878.5</v>
      </c>
      <c r="R553" s="79">
        <v>16.399999999999999</v>
      </c>
      <c r="S553" s="71">
        <v>0</v>
      </c>
      <c r="T553" s="79">
        <v>894.9</v>
      </c>
      <c r="U553" s="87" t="s">
        <v>118</v>
      </c>
      <c r="V553" s="84">
        <f t="shared" si="35"/>
        <v>894.9</v>
      </c>
      <c r="W553" s="61" t="s">
        <v>1436</v>
      </c>
      <c r="X553" s="6" t="s">
        <v>2040</v>
      </c>
      <c r="Y553" s="76" t="s">
        <v>1449</v>
      </c>
      <c r="Z553" s="76" t="s">
        <v>2041</v>
      </c>
      <c r="AA553" s="76" t="s">
        <v>1358</v>
      </c>
      <c r="AB553" s="76" t="s">
        <v>539</v>
      </c>
      <c r="AC553" s="76" t="s">
        <v>541</v>
      </c>
      <c r="AD553" s="76" t="s">
        <v>543</v>
      </c>
      <c r="AE553" s="76" t="s">
        <v>549</v>
      </c>
      <c r="AF553" s="76" t="s">
        <v>96</v>
      </c>
      <c r="AG553" s="82"/>
      <c r="AH553" s="60"/>
      <c r="AI553" s="75" t="s">
        <v>1562</v>
      </c>
      <c r="AJ553" s="6" t="s">
        <v>111</v>
      </c>
      <c r="AK553" s="81">
        <f>V553</f>
        <v>894.9</v>
      </c>
      <c r="AL553" s="205" t="s">
        <v>111</v>
      </c>
      <c r="AM553" s="169"/>
      <c r="AN553" s="6"/>
      <c r="AO553" s="120"/>
    </row>
    <row r="554" spans="1:41">
      <c r="A554" s="75" t="s">
        <v>1562</v>
      </c>
      <c r="B554" s="6" t="s">
        <v>93</v>
      </c>
      <c r="C554" s="76">
        <v>553</v>
      </c>
      <c r="D554" s="6" t="s">
        <v>593</v>
      </c>
      <c r="E554" s="6" t="s">
        <v>2135</v>
      </c>
      <c r="F554" s="6" t="str">
        <f t="shared" si="31"/>
        <v>FreightRM-R-004-SI25-M19</v>
      </c>
      <c r="G554" s="95" t="s">
        <v>1757</v>
      </c>
      <c r="H554" s="95">
        <v>1685214</v>
      </c>
      <c r="I554" s="6" t="s">
        <v>584</v>
      </c>
      <c r="J554" s="92">
        <v>46037</v>
      </c>
      <c r="K554" s="97" t="s">
        <v>2042</v>
      </c>
      <c r="L554" s="90" t="s">
        <v>117</v>
      </c>
      <c r="M554" s="76" t="s">
        <v>2042</v>
      </c>
      <c r="N554" s="73" t="s">
        <v>116</v>
      </c>
      <c r="O554" s="71">
        <v>0</v>
      </c>
      <c r="P554" s="71">
        <v>0</v>
      </c>
      <c r="Q554" s="79">
        <v>11013.24</v>
      </c>
      <c r="R554" s="79">
        <v>22</v>
      </c>
      <c r="S554" s="71">
        <v>0</v>
      </c>
      <c r="T554" s="79">
        <v>11035.24</v>
      </c>
      <c r="U554" s="87" t="s">
        <v>118</v>
      </c>
      <c r="V554" s="84">
        <f t="shared" si="35"/>
        <v>11035.24</v>
      </c>
      <c r="W554" s="61" t="s">
        <v>1436</v>
      </c>
      <c r="X554" s="6" t="s">
        <v>2026</v>
      </c>
      <c r="Y554" s="76" t="s">
        <v>2027</v>
      </c>
      <c r="Z554" s="76" t="s">
        <v>1449</v>
      </c>
      <c r="AA554" s="76" t="s">
        <v>1266</v>
      </c>
      <c r="AB554" s="76" t="s">
        <v>539</v>
      </c>
      <c r="AC554" s="76" t="s">
        <v>540</v>
      </c>
      <c r="AD554" s="76" t="s">
        <v>174</v>
      </c>
      <c r="AE554" s="76" t="s">
        <v>546</v>
      </c>
      <c r="AF554" s="76" t="s">
        <v>96</v>
      </c>
      <c r="AG554" s="82"/>
      <c r="AH554" s="60"/>
      <c r="AI554" s="75" t="s">
        <v>1562</v>
      </c>
      <c r="AJ554" s="6" t="s">
        <v>103</v>
      </c>
      <c r="AK554" s="81">
        <v>0</v>
      </c>
      <c r="AL554" s="205" t="s">
        <v>103</v>
      </c>
      <c r="AM554" s="169"/>
      <c r="AN554" s="6"/>
      <c r="AO554" s="120"/>
    </row>
    <row r="555" spans="1:41">
      <c r="A555" s="75" t="s">
        <v>1562</v>
      </c>
      <c r="B555" s="6" t="s">
        <v>93</v>
      </c>
      <c r="C555" s="76">
        <v>554</v>
      </c>
      <c r="D555" s="6" t="s">
        <v>593</v>
      </c>
      <c r="E555" s="6" t="s">
        <v>2135</v>
      </c>
      <c r="F555" s="6" t="str">
        <f t="shared" si="31"/>
        <v>FreightRM-M-531-SI25-M19</v>
      </c>
      <c r="G555" s="95" t="s">
        <v>1758</v>
      </c>
      <c r="H555" s="95">
        <v>1685600</v>
      </c>
      <c r="I555" s="6" t="s">
        <v>584</v>
      </c>
      <c r="J555" s="92">
        <v>46037</v>
      </c>
      <c r="K555" s="97" t="s">
        <v>2043</v>
      </c>
      <c r="L555" s="90" t="s">
        <v>117</v>
      </c>
      <c r="M555" s="76" t="s">
        <v>2043</v>
      </c>
      <c r="N555" s="73" t="s">
        <v>116</v>
      </c>
      <c r="O555" s="71">
        <v>0</v>
      </c>
      <c r="P555" s="71">
        <v>0</v>
      </c>
      <c r="Q555" s="79">
        <v>3577.5</v>
      </c>
      <c r="R555" s="79">
        <v>22</v>
      </c>
      <c r="S555" s="71">
        <v>0</v>
      </c>
      <c r="T555" s="79">
        <v>3599.5</v>
      </c>
      <c r="U555" s="87" t="s">
        <v>118</v>
      </c>
      <c r="V555" s="84">
        <f t="shared" si="35"/>
        <v>3599.5</v>
      </c>
      <c r="W555" s="61" t="s">
        <v>1436</v>
      </c>
      <c r="X555" s="6" t="s">
        <v>1444</v>
      </c>
      <c r="Y555" s="76" t="s">
        <v>1445</v>
      </c>
      <c r="Z555" s="76" t="s">
        <v>1439</v>
      </c>
      <c r="AA555" s="76" t="s">
        <v>1266</v>
      </c>
      <c r="AB555" s="76" t="s">
        <v>539</v>
      </c>
      <c r="AC555" s="76" t="s">
        <v>540</v>
      </c>
      <c r="AD555" s="76" t="s">
        <v>174</v>
      </c>
      <c r="AE555" s="76" t="s">
        <v>546</v>
      </c>
      <c r="AF555" s="76" t="s">
        <v>96</v>
      </c>
      <c r="AG555" s="82"/>
      <c r="AH555" s="60"/>
      <c r="AI555" s="75" t="s">
        <v>1562</v>
      </c>
      <c r="AJ555" s="6" t="s">
        <v>103</v>
      </c>
      <c r="AK555" s="81">
        <v>0</v>
      </c>
      <c r="AL555" s="205" t="s">
        <v>103</v>
      </c>
      <c r="AM555" s="169"/>
      <c r="AN555" s="6"/>
      <c r="AO555" s="120"/>
    </row>
    <row r="556" spans="1:41">
      <c r="A556" s="75" t="s">
        <v>1562</v>
      </c>
      <c r="B556" s="6" t="s">
        <v>93</v>
      </c>
      <c r="C556" s="76">
        <v>555</v>
      </c>
      <c r="D556" s="6" t="s">
        <v>106</v>
      </c>
      <c r="E556" s="6" t="s">
        <v>2135</v>
      </c>
      <c r="F556" s="6" t="str">
        <f t="shared" si="31"/>
        <v>FreightRM-J-1145LI26-M19</v>
      </c>
      <c r="G556" s="95" t="s">
        <v>1759</v>
      </c>
      <c r="H556" s="95">
        <v>622463</v>
      </c>
      <c r="I556" s="6" t="s">
        <v>584</v>
      </c>
      <c r="J556" s="92">
        <v>46034</v>
      </c>
      <c r="K556" s="92"/>
      <c r="L556" s="78" t="s">
        <v>116</v>
      </c>
      <c r="M556" s="78" t="s">
        <v>173</v>
      </c>
      <c r="N556" s="78" t="s">
        <v>116</v>
      </c>
      <c r="O556" s="71">
        <v>0</v>
      </c>
      <c r="P556" s="71">
        <v>0</v>
      </c>
      <c r="Q556" s="79">
        <v>26680</v>
      </c>
      <c r="R556" s="79">
        <v>0</v>
      </c>
      <c r="S556" s="71">
        <v>0</v>
      </c>
      <c r="T556" s="79">
        <v>26680</v>
      </c>
      <c r="U556" s="87" t="s">
        <v>24</v>
      </c>
      <c r="V556" s="84">
        <f>T556/17.283</f>
        <v>1543.713475669733</v>
      </c>
      <c r="W556" s="61">
        <v>46031</v>
      </c>
      <c r="X556" s="6" t="s">
        <v>2044</v>
      </c>
      <c r="Y556" s="76" t="s">
        <v>2045</v>
      </c>
      <c r="Z556" s="76" t="s">
        <v>2046</v>
      </c>
      <c r="AA556" s="76" t="s">
        <v>164</v>
      </c>
      <c r="AB556" s="76" t="s">
        <v>539</v>
      </c>
      <c r="AC556" s="76" t="s">
        <v>540</v>
      </c>
      <c r="AD556" s="76" t="s">
        <v>173</v>
      </c>
      <c r="AE556" s="76" t="s">
        <v>548</v>
      </c>
      <c r="AF556" s="76" t="s">
        <v>96</v>
      </c>
      <c r="AG556" s="82"/>
      <c r="AH556" s="60"/>
      <c r="AI556" s="75" t="s">
        <v>1562</v>
      </c>
      <c r="AJ556" s="6" t="s">
        <v>103</v>
      </c>
      <c r="AK556" s="81">
        <v>0</v>
      </c>
      <c r="AL556" s="205" t="s">
        <v>103</v>
      </c>
      <c r="AM556" s="169"/>
      <c r="AN556" s="6"/>
      <c r="AO556" s="120"/>
    </row>
    <row r="557" spans="1:41">
      <c r="A557" s="75" t="s">
        <v>1562</v>
      </c>
      <c r="B557" s="6" t="s">
        <v>93</v>
      </c>
      <c r="C557" s="76">
        <v>556</v>
      </c>
      <c r="D557" s="6" t="s">
        <v>106</v>
      </c>
      <c r="E557" s="6" t="s">
        <v>2135</v>
      </c>
      <c r="F557" s="6" t="str">
        <f t="shared" si="31"/>
        <v>FreightRM-J-1012LI25-M19</v>
      </c>
      <c r="G557" s="95" t="s">
        <v>1760</v>
      </c>
      <c r="H557" s="95">
        <v>622473</v>
      </c>
      <c r="I557" s="6" t="s">
        <v>584</v>
      </c>
      <c r="J557" s="92">
        <v>46034</v>
      </c>
      <c r="K557" s="92"/>
      <c r="L557" s="78" t="s">
        <v>116</v>
      </c>
      <c r="M557" s="78" t="s">
        <v>173</v>
      </c>
      <c r="N557" s="78" t="s">
        <v>116</v>
      </c>
      <c r="O557" s="71">
        <v>0</v>
      </c>
      <c r="P557" s="71">
        <v>0</v>
      </c>
      <c r="Q557" s="79">
        <v>380</v>
      </c>
      <c r="R557" s="79">
        <v>0</v>
      </c>
      <c r="S557" s="71">
        <v>0</v>
      </c>
      <c r="T557" s="79">
        <v>380</v>
      </c>
      <c r="U557" s="87" t="s">
        <v>118</v>
      </c>
      <c r="V557" s="84">
        <f t="shared" ref="V557:V565" si="36">T557</f>
        <v>380</v>
      </c>
      <c r="W557" s="61">
        <v>45951</v>
      </c>
      <c r="X557" s="6" t="s">
        <v>167</v>
      </c>
      <c r="Y557" s="76" t="s">
        <v>168</v>
      </c>
      <c r="Z557" s="76" t="s">
        <v>149</v>
      </c>
      <c r="AA557" s="76" t="s">
        <v>150</v>
      </c>
      <c r="AB557" s="76" t="s">
        <v>539</v>
      </c>
      <c r="AC557" s="76" t="s">
        <v>540</v>
      </c>
      <c r="AD557" s="76" t="s">
        <v>173</v>
      </c>
      <c r="AE557" s="76" t="s">
        <v>548</v>
      </c>
      <c r="AF557" s="76" t="s">
        <v>96</v>
      </c>
      <c r="AG557" s="82"/>
      <c r="AH557" s="60"/>
      <c r="AI557" s="75" t="s">
        <v>1562</v>
      </c>
      <c r="AJ557" s="6" t="s">
        <v>103</v>
      </c>
      <c r="AK557" s="81">
        <v>0</v>
      </c>
      <c r="AL557" s="205" t="s">
        <v>103</v>
      </c>
      <c r="AM557" s="169"/>
      <c r="AN557" s="6"/>
      <c r="AO557" s="120"/>
    </row>
    <row r="558" spans="1:41">
      <c r="A558" s="75" t="s">
        <v>1562</v>
      </c>
      <c r="B558" s="6" t="s">
        <v>93</v>
      </c>
      <c r="C558" s="76">
        <v>557</v>
      </c>
      <c r="D558" s="6" t="s">
        <v>106</v>
      </c>
      <c r="E558" s="6" t="s">
        <v>2135</v>
      </c>
      <c r="F558" s="6" t="str">
        <f t="shared" si="31"/>
        <v>FreightRM-J-1054LI25-M19</v>
      </c>
      <c r="G558" s="95" t="s">
        <v>1761</v>
      </c>
      <c r="H558" s="95">
        <v>622476</v>
      </c>
      <c r="I558" s="6" t="s">
        <v>584</v>
      </c>
      <c r="J558" s="92">
        <v>46034</v>
      </c>
      <c r="K558" s="92"/>
      <c r="L558" s="78" t="s">
        <v>116</v>
      </c>
      <c r="M558" s="78" t="s">
        <v>173</v>
      </c>
      <c r="N558" s="78" t="s">
        <v>116</v>
      </c>
      <c r="O558" s="71">
        <v>0</v>
      </c>
      <c r="P558" s="71">
        <v>0</v>
      </c>
      <c r="Q558" s="79">
        <v>390</v>
      </c>
      <c r="R558" s="79">
        <v>0</v>
      </c>
      <c r="S558" s="71">
        <v>0</v>
      </c>
      <c r="T558" s="79">
        <v>390</v>
      </c>
      <c r="U558" s="87" t="s">
        <v>118</v>
      </c>
      <c r="V558" s="84">
        <f t="shared" si="36"/>
        <v>390</v>
      </c>
      <c r="W558" s="61">
        <v>46017</v>
      </c>
      <c r="X558" s="6" t="s">
        <v>147</v>
      </c>
      <c r="Y558" s="76" t="s">
        <v>148</v>
      </c>
      <c r="Z558" s="76" t="s">
        <v>149</v>
      </c>
      <c r="AA558" s="76" t="s">
        <v>150</v>
      </c>
      <c r="AB558" s="76" t="s">
        <v>539</v>
      </c>
      <c r="AC558" s="76" t="s">
        <v>540</v>
      </c>
      <c r="AD558" s="76" t="s">
        <v>173</v>
      </c>
      <c r="AE558" s="76" t="s">
        <v>548</v>
      </c>
      <c r="AF558" s="76" t="s">
        <v>96</v>
      </c>
      <c r="AG558" s="82"/>
      <c r="AH558" s="60"/>
      <c r="AI558" s="75" t="s">
        <v>1562</v>
      </c>
      <c r="AJ558" s="6" t="s">
        <v>103</v>
      </c>
      <c r="AK558" s="81">
        <v>0</v>
      </c>
      <c r="AL558" s="205" t="s">
        <v>103</v>
      </c>
      <c r="AM558" s="169"/>
      <c r="AN558" s="6"/>
      <c r="AO558" s="120"/>
    </row>
    <row r="559" spans="1:41">
      <c r="A559" s="75" t="s">
        <v>1562</v>
      </c>
      <c r="B559" s="6" t="s">
        <v>93</v>
      </c>
      <c r="C559" s="76">
        <v>558</v>
      </c>
      <c r="D559" s="6" t="s">
        <v>106</v>
      </c>
      <c r="E559" s="6" t="s">
        <v>2135</v>
      </c>
      <c r="F559" s="6" t="str">
        <f t="shared" si="31"/>
        <v>FreightRM-J-1059LI25-M19</v>
      </c>
      <c r="G559" s="95" t="s">
        <v>1762</v>
      </c>
      <c r="H559" s="95">
        <v>622477</v>
      </c>
      <c r="I559" s="6" t="s">
        <v>584</v>
      </c>
      <c r="J559" s="92">
        <v>46034</v>
      </c>
      <c r="K559" s="92"/>
      <c r="L559" s="78" t="s">
        <v>116</v>
      </c>
      <c r="M559" s="78" t="s">
        <v>173</v>
      </c>
      <c r="N559" s="78" t="s">
        <v>116</v>
      </c>
      <c r="O559" s="71">
        <v>0</v>
      </c>
      <c r="P559" s="71">
        <v>0</v>
      </c>
      <c r="Q559" s="79">
        <v>740</v>
      </c>
      <c r="R559" s="79">
        <v>0</v>
      </c>
      <c r="S559" s="71">
        <v>0</v>
      </c>
      <c r="T559" s="79">
        <v>740</v>
      </c>
      <c r="U559" s="87" t="s">
        <v>118</v>
      </c>
      <c r="V559" s="84">
        <f t="shared" si="36"/>
        <v>740</v>
      </c>
      <c r="W559" s="61">
        <v>45988</v>
      </c>
      <c r="X559" s="6" t="s">
        <v>2047</v>
      </c>
      <c r="Y559" s="76" t="s">
        <v>2048</v>
      </c>
      <c r="Z559" s="76" t="s">
        <v>149</v>
      </c>
      <c r="AA559" s="76" t="s">
        <v>150</v>
      </c>
      <c r="AB559" s="76" t="s">
        <v>539</v>
      </c>
      <c r="AC559" s="76" t="s">
        <v>540</v>
      </c>
      <c r="AD559" s="76" t="s">
        <v>173</v>
      </c>
      <c r="AE559" s="76" t="s">
        <v>548</v>
      </c>
      <c r="AF559" s="76" t="s">
        <v>96</v>
      </c>
      <c r="AG559" s="82"/>
      <c r="AH559" s="60"/>
      <c r="AI559" s="75" t="s">
        <v>1562</v>
      </c>
      <c r="AJ559" s="6" t="s">
        <v>103</v>
      </c>
      <c r="AK559" s="81">
        <v>0</v>
      </c>
      <c r="AL559" s="205" t="s">
        <v>103</v>
      </c>
      <c r="AM559" s="169"/>
      <c r="AN559" s="6"/>
      <c r="AO559" s="120"/>
    </row>
    <row r="560" spans="1:41">
      <c r="A560" s="75" t="s">
        <v>1562</v>
      </c>
      <c r="B560" s="6" t="s">
        <v>93</v>
      </c>
      <c r="C560" s="76">
        <v>559</v>
      </c>
      <c r="D560" s="6" t="s">
        <v>106</v>
      </c>
      <c r="E560" s="6" t="s">
        <v>2135</v>
      </c>
      <c r="F560" s="6" t="str">
        <f t="shared" si="31"/>
        <v>FreightRM-J-1118LI25-M19</v>
      </c>
      <c r="G560" s="95" t="s">
        <v>1763</v>
      </c>
      <c r="H560" s="95">
        <v>622665</v>
      </c>
      <c r="I560" s="6" t="s">
        <v>584</v>
      </c>
      <c r="J560" s="92">
        <v>46034</v>
      </c>
      <c r="K560" s="92"/>
      <c r="L560" s="78" t="s">
        <v>116</v>
      </c>
      <c r="M560" s="78" t="s">
        <v>173</v>
      </c>
      <c r="N560" s="78" t="s">
        <v>116</v>
      </c>
      <c r="O560" s="71">
        <v>0</v>
      </c>
      <c r="P560" s="71">
        <v>0</v>
      </c>
      <c r="Q560" s="79">
        <v>720</v>
      </c>
      <c r="R560" s="79">
        <v>0</v>
      </c>
      <c r="S560" s="71">
        <v>0</v>
      </c>
      <c r="T560" s="79">
        <v>720</v>
      </c>
      <c r="U560" s="87" t="s">
        <v>118</v>
      </c>
      <c r="V560" s="84">
        <f t="shared" si="36"/>
        <v>720</v>
      </c>
      <c r="W560" s="61">
        <v>46022</v>
      </c>
      <c r="X560" s="6" t="s">
        <v>2047</v>
      </c>
      <c r="Y560" s="76" t="s">
        <v>2048</v>
      </c>
      <c r="Z560" s="76" t="s">
        <v>149</v>
      </c>
      <c r="AA560" s="76" t="s">
        <v>150</v>
      </c>
      <c r="AB560" s="76" t="s">
        <v>539</v>
      </c>
      <c r="AC560" s="76" t="s">
        <v>540</v>
      </c>
      <c r="AD560" s="76" t="s">
        <v>173</v>
      </c>
      <c r="AE560" s="76" t="s">
        <v>548</v>
      </c>
      <c r="AF560" s="76" t="s">
        <v>96</v>
      </c>
      <c r="AG560" s="82"/>
      <c r="AH560" s="60"/>
      <c r="AI560" s="75" t="s">
        <v>1562</v>
      </c>
      <c r="AJ560" s="6" t="s">
        <v>103</v>
      </c>
      <c r="AK560" s="81">
        <v>0</v>
      </c>
      <c r="AL560" s="205" t="s">
        <v>103</v>
      </c>
      <c r="AM560" s="169"/>
      <c r="AN560" s="6"/>
      <c r="AO560" s="120"/>
    </row>
    <row r="561" spans="1:41">
      <c r="A561" s="75" t="s">
        <v>1562</v>
      </c>
      <c r="B561" s="6" t="s">
        <v>93</v>
      </c>
      <c r="C561" s="76">
        <v>560</v>
      </c>
      <c r="D561" s="6" t="s">
        <v>106</v>
      </c>
      <c r="E561" s="6" t="s">
        <v>2135</v>
      </c>
      <c r="F561" s="6" t="str">
        <f t="shared" si="31"/>
        <v>FreightRM-A-0296AI25-M19-C8487</v>
      </c>
      <c r="G561" s="95" t="s">
        <v>1764</v>
      </c>
      <c r="H561" s="95">
        <v>622686</v>
      </c>
      <c r="I561" s="6" t="s">
        <v>584</v>
      </c>
      <c r="J561" s="92">
        <v>46034</v>
      </c>
      <c r="K561" s="92"/>
      <c r="L561" s="78" t="s">
        <v>116</v>
      </c>
      <c r="M561" s="78" t="s">
        <v>25</v>
      </c>
      <c r="N561" s="78" t="s">
        <v>116</v>
      </c>
      <c r="O561" s="71">
        <v>0</v>
      </c>
      <c r="P561" s="71">
        <v>0</v>
      </c>
      <c r="Q561" s="79">
        <v>8789.2000000000007</v>
      </c>
      <c r="R561" s="79">
        <v>0</v>
      </c>
      <c r="S561" s="71">
        <v>0</v>
      </c>
      <c r="T561" s="79">
        <v>8789.2000000000007</v>
      </c>
      <c r="U561" s="87" t="s">
        <v>118</v>
      </c>
      <c r="V561" s="84">
        <f t="shared" si="36"/>
        <v>8789.2000000000007</v>
      </c>
      <c r="W561" s="61">
        <v>45933</v>
      </c>
      <c r="X561" s="6" t="s">
        <v>2049</v>
      </c>
      <c r="Y561" s="76" t="s">
        <v>2050</v>
      </c>
      <c r="Z561" s="76" t="s">
        <v>2051</v>
      </c>
      <c r="AA561" s="76" t="s">
        <v>156</v>
      </c>
      <c r="AB561" s="76" t="s">
        <v>539</v>
      </c>
      <c r="AC561" s="76" t="s">
        <v>540</v>
      </c>
      <c r="AD561" s="76" t="s">
        <v>25</v>
      </c>
      <c r="AE561" s="76">
        <v>67180000</v>
      </c>
      <c r="AF561" s="76" t="s">
        <v>96</v>
      </c>
      <c r="AG561" s="82"/>
      <c r="AH561" s="60"/>
      <c r="AI561" s="75" t="s">
        <v>1562</v>
      </c>
      <c r="AJ561" s="6" t="s">
        <v>103</v>
      </c>
      <c r="AK561" s="81">
        <v>0</v>
      </c>
      <c r="AL561" s="205" t="s">
        <v>103</v>
      </c>
      <c r="AM561" s="169" t="s">
        <v>6430</v>
      </c>
      <c r="AN561" s="6"/>
      <c r="AO561" s="120"/>
    </row>
    <row r="562" spans="1:41">
      <c r="A562" s="75" t="s">
        <v>1562</v>
      </c>
      <c r="B562" s="6" t="s">
        <v>93</v>
      </c>
      <c r="C562" s="76">
        <v>561</v>
      </c>
      <c r="D562" s="6" t="s">
        <v>106</v>
      </c>
      <c r="E562" s="6" t="s">
        <v>2135</v>
      </c>
      <c r="F562" s="6" t="str">
        <f t="shared" si="31"/>
        <v>FreightRM-M-238-SI25-M19-L</v>
      </c>
      <c r="G562" s="95" t="s">
        <v>1765</v>
      </c>
      <c r="H562" s="95">
        <v>622912</v>
      </c>
      <c r="I562" s="6" t="s">
        <v>584</v>
      </c>
      <c r="J562" s="92">
        <v>46035</v>
      </c>
      <c r="K562" s="92"/>
      <c r="L562" s="78" t="s">
        <v>116</v>
      </c>
      <c r="M562" s="78" t="s">
        <v>174</v>
      </c>
      <c r="N562" s="78" t="s">
        <v>116</v>
      </c>
      <c r="O562" s="71">
        <v>0</v>
      </c>
      <c r="P562" s="71">
        <v>0</v>
      </c>
      <c r="Q562" s="79">
        <v>712.4</v>
      </c>
      <c r="R562" s="79">
        <v>0</v>
      </c>
      <c r="S562" s="71">
        <v>0</v>
      </c>
      <c r="T562" s="79">
        <v>712.4</v>
      </c>
      <c r="U562" s="87" t="s">
        <v>118</v>
      </c>
      <c r="V562" s="84">
        <f t="shared" si="36"/>
        <v>712.4</v>
      </c>
      <c r="W562" s="61">
        <v>46031</v>
      </c>
      <c r="X562" s="6" t="s">
        <v>153</v>
      </c>
      <c r="Y562" s="76" t="s">
        <v>154</v>
      </c>
      <c r="Z562" s="76" t="s">
        <v>155</v>
      </c>
      <c r="AA562" s="76" t="s">
        <v>156</v>
      </c>
      <c r="AB562" s="76" t="s">
        <v>539</v>
      </c>
      <c r="AC562" s="76" t="s">
        <v>540</v>
      </c>
      <c r="AD562" s="76" t="s">
        <v>174</v>
      </c>
      <c r="AE562" s="76" t="s">
        <v>546</v>
      </c>
      <c r="AF562" s="76" t="s">
        <v>96</v>
      </c>
      <c r="AG562" s="82"/>
      <c r="AH562" s="60"/>
      <c r="AI562" s="75" t="s">
        <v>1562</v>
      </c>
      <c r="AJ562" s="6" t="s">
        <v>103</v>
      </c>
      <c r="AK562" s="81">
        <v>0</v>
      </c>
      <c r="AL562" s="205" t="s">
        <v>103</v>
      </c>
      <c r="AM562" s="169"/>
      <c r="AN562" s="6"/>
      <c r="AO562" s="120"/>
    </row>
    <row r="563" spans="1:41">
      <c r="A563" s="75" t="s">
        <v>1562</v>
      </c>
      <c r="B563" s="6" t="s">
        <v>93</v>
      </c>
      <c r="C563" s="76">
        <v>562</v>
      </c>
      <c r="D563" s="6" t="s">
        <v>106</v>
      </c>
      <c r="E563" s="6" t="s">
        <v>2135</v>
      </c>
      <c r="F563" s="6" t="str">
        <f t="shared" si="31"/>
        <v>FreightRM-J-1126LI25-M19</v>
      </c>
      <c r="G563" s="95" t="s">
        <v>1766</v>
      </c>
      <c r="H563" s="95">
        <v>623381</v>
      </c>
      <c r="I563" s="6" t="s">
        <v>584</v>
      </c>
      <c r="J563" s="92">
        <v>46036</v>
      </c>
      <c r="K563" s="92"/>
      <c r="L563" s="78" t="s">
        <v>116</v>
      </c>
      <c r="M563" s="78" t="s">
        <v>173</v>
      </c>
      <c r="N563" s="78" t="s">
        <v>116</v>
      </c>
      <c r="O563" s="71">
        <v>0</v>
      </c>
      <c r="P563" s="71">
        <v>0</v>
      </c>
      <c r="Q563" s="79">
        <v>1750</v>
      </c>
      <c r="R563" s="79">
        <v>0</v>
      </c>
      <c r="S563" s="71">
        <v>0</v>
      </c>
      <c r="T563" s="79">
        <v>1750</v>
      </c>
      <c r="U563" s="87" t="s">
        <v>118</v>
      </c>
      <c r="V563" s="84">
        <f t="shared" si="36"/>
        <v>1750</v>
      </c>
      <c r="W563" s="61">
        <v>46034</v>
      </c>
      <c r="X563" s="6" t="s">
        <v>2052</v>
      </c>
      <c r="Y563" s="76" t="s">
        <v>2053</v>
      </c>
      <c r="Z563" s="76" t="s">
        <v>149</v>
      </c>
      <c r="AA563" s="76" t="s">
        <v>150</v>
      </c>
      <c r="AB563" s="76" t="s">
        <v>539</v>
      </c>
      <c r="AC563" s="76" t="s">
        <v>540</v>
      </c>
      <c r="AD563" s="76" t="s">
        <v>173</v>
      </c>
      <c r="AE563" s="76" t="s">
        <v>548</v>
      </c>
      <c r="AF563" s="76" t="s">
        <v>96</v>
      </c>
      <c r="AG563" s="82"/>
      <c r="AH563" s="60"/>
      <c r="AI563" s="75" t="s">
        <v>1562</v>
      </c>
      <c r="AJ563" s="6" t="s">
        <v>103</v>
      </c>
      <c r="AK563" s="81">
        <v>0</v>
      </c>
      <c r="AL563" s="205" t="s">
        <v>103</v>
      </c>
      <c r="AM563" s="169"/>
      <c r="AN563" s="6"/>
      <c r="AO563" s="120"/>
    </row>
    <row r="564" spans="1:41">
      <c r="A564" s="75" t="s">
        <v>1562</v>
      </c>
      <c r="B564" s="6" t="s">
        <v>93</v>
      </c>
      <c r="C564" s="76">
        <v>563</v>
      </c>
      <c r="D564" s="6" t="s">
        <v>106</v>
      </c>
      <c r="E564" s="6" t="s">
        <v>2135</v>
      </c>
      <c r="F564" s="6" t="str">
        <f t="shared" si="31"/>
        <v>FreightRM-J-1136LI25-M19</v>
      </c>
      <c r="G564" s="95" t="s">
        <v>1767</v>
      </c>
      <c r="H564" s="95">
        <v>624100</v>
      </c>
      <c r="I564" s="6" t="s">
        <v>584</v>
      </c>
      <c r="J564" s="92">
        <v>46041</v>
      </c>
      <c r="K564" s="92"/>
      <c r="L564" s="78" t="s">
        <v>116</v>
      </c>
      <c r="M564" s="78" t="s">
        <v>173</v>
      </c>
      <c r="N564" s="78" t="s">
        <v>116</v>
      </c>
      <c r="O564" s="71">
        <v>0</v>
      </c>
      <c r="P564" s="71">
        <v>0</v>
      </c>
      <c r="Q564" s="79">
        <v>350</v>
      </c>
      <c r="R564" s="79">
        <v>0</v>
      </c>
      <c r="S564" s="71">
        <v>0</v>
      </c>
      <c r="T564" s="79">
        <v>350</v>
      </c>
      <c r="U564" s="87" t="s">
        <v>118</v>
      </c>
      <c r="V564" s="84">
        <f t="shared" si="36"/>
        <v>350</v>
      </c>
      <c r="W564" s="61">
        <v>46034</v>
      </c>
      <c r="X564" s="6" t="s">
        <v>159</v>
      </c>
      <c r="Y564" s="76" t="s">
        <v>160</v>
      </c>
      <c r="Z564" s="76" t="s">
        <v>149</v>
      </c>
      <c r="AA564" s="76" t="s">
        <v>150</v>
      </c>
      <c r="AB564" s="76" t="s">
        <v>539</v>
      </c>
      <c r="AC564" s="76" t="s">
        <v>540</v>
      </c>
      <c r="AD564" s="76" t="s">
        <v>173</v>
      </c>
      <c r="AE564" s="76" t="s">
        <v>548</v>
      </c>
      <c r="AF564" s="76" t="s">
        <v>96</v>
      </c>
      <c r="AG564" s="82"/>
      <c r="AH564" s="60"/>
      <c r="AI564" s="75" t="s">
        <v>1562</v>
      </c>
      <c r="AJ564" s="6" t="s">
        <v>103</v>
      </c>
      <c r="AK564" s="81">
        <v>0</v>
      </c>
      <c r="AL564" s="205" t="s">
        <v>103</v>
      </c>
      <c r="AM564" s="169"/>
      <c r="AN564" s="6"/>
      <c r="AO564" s="120"/>
    </row>
    <row r="565" spans="1:41">
      <c r="A565" s="75" t="s">
        <v>1562</v>
      </c>
      <c r="B565" s="6" t="s">
        <v>93</v>
      </c>
      <c r="C565" s="76">
        <v>564</v>
      </c>
      <c r="D565" s="6" t="s">
        <v>106</v>
      </c>
      <c r="E565" s="6" t="s">
        <v>2135</v>
      </c>
      <c r="F565" s="6" t="str">
        <f t="shared" si="31"/>
        <v>FreightRM-J-1141LI25-M19</v>
      </c>
      <c r="G565" s="95" t="s">
        <v>1768</v>
      </c>
      <c r="H565" s="95">
        <v>624112</v>
      </c>
      <c r="I565" s="6" t="s">
        <v>584</v>
      </c>
      <c r="J565" s="92">
        <v>46041</v>
      </c>
      <c r="K565" s="92"/>
      <c r="L565" s="78" t="s">
        <v>116</v>
      </c>
      <c r="M565" s="78" t="s">
        <v>173</v>
      </c>
      <c r="N565" s="78" t="s">
        <v>116</v>
      </c>
      <c r="O565" s="71">
        <v>0</v>
      </c>
      <c r="P565" s="71">
        <v>0</v>
      </c>
      <c r="Q565" s="79">
        <v>440</v>
      </c>
      <c r="R565" s="79">
        <v>0</v>
      </c>
      <c r="S565" s="71">
        <v>0</v>
      </c>
      <c r="T565" s="79">
        <v>440</v>
      </c>
      <c r="U565" s="87" t="s">
        <v>118</v>
      </c>
      <c r="V565" s="84">
        <f t="shared" si="36"/>
        <v>440</v>
      </c>
      <c r="W565" s="61">
        <v>46035</v>
      </c>
      <c r="X565" s="6" t="s">
        <v>157</v>
      </c>
      <c r="Y565" s="76" t="s">
        <v>158</v>
      </c>
      <c r="Z565" s="76" t="s">
        <v>149</v>
      </c>
      <c r="AA565" s="76" t="s">
        <v>150</v>
      </c>
      <c r="AB565" s="76" t="s">
        <v>539</v>
      </c>
      <c r="AC565" s="76" t="s">
        <v>540</v>
      </c>
      <c r="AD565" s="76" t="s">
        <v>173</v>
      </c>
      <c r="AE565" s="76" t="s">
        <v>548</v>
      </c>
      <c r="AF565" s="76" t="s">
        <v>96</v>
      </c>
      <c r="AG565" s="82"/>
      <c r="AH565" s="60"/>
      <c r="AI565" s="75" t="s">
        <v>1562</v>
      </c>
      <c r="AJ565" s="6" t="s">
        <v>103</v>
      </c>
      <c r="AK565" s="81">
        <v>0</v>
      </c>
      <c r="AL565" s="205" t="s">
        <v>103</v>
      </c>
      <c r="AM565" s="169"/>
      <c r="AN565" s="6"/>
      <c r="AO565" s="120"/>
    </row>
    <row r="566" spans="1:41">
      <c r="A566" s="75" t="s">
        <v>1562</v>
      </c>
      <c r="B566" s="6" t="s">
        <v>93</v>
      </c>
      <c r="C566" s="76">
        <v>565</v>
      </c>
      <c r="D566" s="6" t="s">
        <v>104</v>
      </c>
      <c r="E566" s="6" t="s">
        <v>2135</v>
      </c>
      <c r="F566" s="6" t="str">
        <f t="shared" si="31"/>
        <v>FreightPAQUETERIA</v>
      </c>
      <c r="G566" s="6" t="s">
        <v>127</v>
      </c>
      <c r="H566" s="6" t="s">
        <v>1769</v>
      </c>
      <c r="I566" s="6" t="s">
        <v>584</v>
      </c>
      <c r="J566" s="92">
        <v>46041</v>
      </c>
      <c r="K566" s="92" t="s">
        <v>116</v>
      </c>
      <c r="L566" s="90" t="s">
        <v>2054</v>
      </c>
      <c r="M566" s="76" t="s">
        <v>25</v>
      </c>
      <c r="N566" s="78" t="s">
        <v>116</v>
      </c>
      <c r="O566" s="71">
        <v>0</v>
      </c>
      <c r="P566" s="71">
        <v>0</v>
      </c>
      <c r="Q566" s="79">
        <v>127.94</v>
      </c>
      <c r="R566" s="79">
        <v>20.47</v>
      </c>
      <c r="S566" s="71">
        <v>0</v>
      </c>
      <c r="T566" s="79">
        <v>148.41</v>
      </c>
      <c r="U566" s="87" t="s">
        <v>24</v>
      </c>
      <c r="V566" s="84">
        <f>T566/17.283</f>
        <v>8.5870508592258279</v>
      </c>
      <c r="W566" s="61">
        <v>46034</v>
      </c>
      <c r="X566" s="6" t="s">
        <v>2055</v>
      </c>
      <c r="Y566" s="6" t="s">
        <v>537</v>
      </c>
      <c r="Z566" s="76" t="s">
        <v>121</v>
      </c>
      <c r="AA566" s="76" t="s">
        <v>122</v>
      </c>
      <c r="AB566" s="76" t="s">
        <v>539</v>
      </c>
      <c r="AC566" s="76" t="s">
        <v>540</v>
      </c>
      <c r="AD566" s="76" t="s">
        <v>25</v>
      </c>
      <c r="AE566" s="76" t="s">
        <v>544</v>
      </c>
      <c r="AF566" s="76" t="s">
        <v>96</v>
      </c>
      <c r="AG566" s="82"/>
      <c r="AH566" s="60"/>
      <c r="AI566" s="75" t="s">
        <v>1562</v>
      </c>
      <c r="AJ566" s="6" t="s">
        <v>103</v>
      </c>
      <c r="AK566" s="81">
        <v>0</v>
      </c>
      <c r="AL566" s="205" t="s">
        <v>103</v>
      </c>
      <c r="AM566" s="169"/>
      <c r="AN566" s="6"/>
      <c r="AO566" s="120"/>
    </row>
    <row r="567" spans="1:41">
      <c r="A567" s="75" t="s">
        <v>1562</v>
      </c>
      <c r="B567" s="6" t="s">
        <v>93</v>
      </c>
      <c r="C567" s="76">
        <v>566</v>
      </c>
      <c r="D567" s="76" t="s">
        <v>109</v>
      </c>
      <c r="E567" s="76" t="s">
        <v>105</v>
      </c>
      <c r="F567" s="6" t="str">
        <f t="shared" si="31"/>
        <v>STORAGEFG-R-2098LE25.M19</v>
      </c>
      <c r="G567" s="6" t="s">
        <v>1770</v>
      </c>
      <c r="H567" s="6" t="s">
        <v>1771</v>
      </c>
      <c r="I567" s="6" t="s">
        <v>584</v>
      </c>
      <c r="J567" s="92">
        <v>46034</v>
      </c>
      <c r="K567" s="92"/>
      <c r="L567" s="77" t="s">
        <v>116</v>
      </c>
      <c r="M567" s="76" t="s">
        <v>195</v>
      </c>
      <c r="N567" s="78" t="s">
        <v>116</v>
      </c>
      <c r="O567" s="71">
        <v>0</v>
      </c>
      <c r="P567" s="71">
        <v>0</v>
      </c>
      <c r="Q567" s="79">
        <v>384</v>
      </c>
      <c r="R567" s="79">
        <v>0</v>
      </c>
      <c r="S567" s="71">
        <v>0</v>
      </c>
      <c r="T567" s="79">
        <v>384</v>
      </c>
      <c r="U567" s="87" t="s">
        <v>118</v>
      </c>
      <c r="V567" s="84">
        <f>T567</f>
        <v>384</v>
      </c>
      <c r="W567" s="61" t="s">
        <v>119</v>
      </c>
      <c r="X567" s="6" t="s">
        <v>122</v>
      </c>
      <c r="Y567" s="76" t="s">
        <v>121</v>
      </c>
      <c r="Z567" s="76" t="s">
        <v>178</v>
      </c>
      <c r="AA567" s="76" t="s">
        <v>196</v>
      </c>
      <c r="AB567" s="76" t="s">
        <v>539</v>
      </c>
      <c r="AC567" s="76" t="s">
        <v>541</v>
      </c>
      <c r="AD567" s="76" t="s">
        <v>195</v>
      </c>
      <c r="AE567" s="76">
        <v>75640000</v>
      </c>
      <c r="AF567" s="76" t="s">
        <v>96</v>
      </c>
      <c r="AG567" s="82"/>
      <c r="AH567" s="60"/>
      <c r="AI567" s="75" t="s">
        <v>1562</v>
      </c>
      <c r="AJ567" s="6" t="s">
        <v>103</v>
      </c>
      <c r="AK567" s="81">
        <v>0</v>
      </c>
      <c r="AL567" s="205" t="s">
        <v>103</v>
      </c>
      <c r="AM567" s="169"/>
      <c r="AN567" s="6"/>
      <c r="AO567" s="120"/>
    </row>
    <row r="568" spans="1:41">
      <c r="A568" s="75" t="s">
        <v>1562</v>
      </c>
      <c r="B568" s="6" t="s">
        <v>93</v>
      </c>
      <c r="C568" s="76">
        <v>567</v>
      </c>
      <c r="D568" s="76" t="s">
        <v>1564</v>
      </c>
      <c r="E568" s="6" t="s">
        <v>2135</v>
      </c>
      <c r="F568" s="6" t="str">
        <f t="shared" si="31"/>
        <v>FreightRM-M-466-SI25-M19</v>
      </c>
      <c r="G568" s="95" t="s">
        <v>1772</v>
      </c>
      <c r="H568" s="99" t="s">
        <v>1773</v>
      </c>
      <c r="I568" s="6" t="s">
        <v>584</v>
      </c>
      <c r="J568" s="100">
        <v>46031</v>
      </c>
      <c r="K568" s="100" t="s">
        <v>2056</v>
      </c>
      <c r="L568" s="77" t="s">
        <v>116</v>
      </c>
      <c r="M568" s="76" t="s">
        <v>173</v>
      </c>
      <c r="N568" s="76" t="s">
        <v>2057</v>
      </c>
      <c r="O568" s="71">
        <v>0</v>
      </c>
      <c r="P568" s="71">
        <v>0</v>
      </c>
      <c r="Q568" s="79">
        <v>68700</v>
      </c>
      <c r="R568" s="79">
        <v>10992</v>
      </c>
      <c r="S568" s="71">
        <v>0</v>
      </c>
      <c r="T568" s="79">
        <v>79692</v>
      </c>
      <c r="U568" s="87" t="s">
        <v>24</v>
      </c>
      <c r="V568" s="84">
        <f t="shared" ref="V568:V573" si="37">T568/17.283</f>
        <v>4611.0050338482897</v>
      </c>
      <c r="W568" s="61">
        <v>45995</v>
      </c>
      <c r="X568" s="76" t="s">
        <v>2058</v>
      </c>
      <c r="Y568" s="76" t="s">
        <v>2059</v>
      </c>
      <c r="Z568" s="76" t="s">
        <v>121</v>
      </c>
      <c r="AA568" s="76" t="s">
        <v>122</v>
      </c>
      <c r="AB568" s="76" t="s">
        <v>539</v>
      </c>
      <c r="AC568" s="76" t="s">
        <v>540</v>
      </c>
      <c r="AD568" s="76" t="s">
        <v>174</v>
      </c>
      <c r="AE568" s="76" t="s">
        <v>546</v>
      </c>
      <c r="AF568" s="76" t="s">
        <v>96</v>
      </c>
      <c r="AG568" s="82"/>
      <c r="AH568" s="60"/>
      <c r="AI568" s="75" t="s">
        <v>1562</v>
      </c>
      <c r="AJ568" s="6" t="s">
        <v>103</v>
      </c>
      <c r="AK568" s="81">
        <v>0</v>
      </c>
      <c r="AL568" s="205" t="s">
        <v>103</v>
      </c>
      <c r="AM568" s="169"/>
      <c r="AN568" s="6"/>
      <c r="AO568" s="120"/>
    </row>
    <row r="569" spans="1:41">
      <c r="A569" s="75" t="s">
        <v>1562</v>
      </c>
      <c r="B569" s="6" t="s">
        <v>93</v>
      </c>
      <c r="C569" s="76">
        <v>568</v>
      </c>
      <c r="D569" s="76" t="s">
        <v>1564</v>
      </c>
      <c r="E569" s="6" t="s">
        <v>2135</v>
      </c>
      <c r="F569" s="6" t="str">
        <f t="shared" si="31"/>
        <v>FreightRM-M-478-SI25-M19</v>
      </c>
      <c r="G569" s="95" t="s">
        <v>1774</v>
      </c>
      <c r="H569" s="99" t="s">
        <v>1775</v>
      </c>
      <c r="I569" s="6" t="s">
        <v>584</v>
      </c>
      <c r="J569" s="100">
        <v>46031</v>
      </c>
      <c r="K569" s="100" t="s">
        <v>2060</v>
      </c>
      <c r="L569" s="77" t="s">
        <v>116</v>
      </c>
      <c r="M569" s="76" t="s">
        <v>173</v>
      </c>
      <c r="N569" s="76" t="s">
        <v>467</v>
      </c>
      <c r="O569" s="71">
        <v>0</v>
      </c>
      <c r="P569" s="71">
        <v>0</v>
      </c>
      <c r="Q569" s="79">
        <v>57900</v>
      </c>
      <c r="R569" s="79">
        <v>9264</v>
      </c>
      <c r="S569" s="71">
        <v>0</v>
      </c>
      <c r="T569" s="79">
        <v>67164</v>
      </c>
      <c r="U569" s="87" t="s">
        <v>24</v>
      </c>
      <c r="V569" s="84">
        <f t="shared" si="37"/>
        <v>3886.1308800555457</v>
      </c>
      <c r="W569" s="61">
        <v>45994</v>
      </c>
      <c r="X569" s="76" t="s">
        <v>2058</v>
      </c>
      <c r="Y569" s="76" t="s">
        <v>2059</v>
      </c>
      <c r="Z569" s="76" t="s">
        <v>121</v>
      </c>
      <c r="AA569" s="76" t="s">
        <v>122</v>
      </c>
      <c r="AB569" s="76" t="s">
        <v>539</v>
      </c>
      <c r="AC569" s="76" t="s">
        <v>540</v>
      </c>
      <c r="AD569" s="76" t="s">
        <v>174</v>
      </c>
      <c r="AE569" s="76" t="s">
        <v>546</v>
      </c>
      <c r="AF569" s="76" t="s">
        <v>96</v>
      </c>
      <c r="AG569" s="82"/>
      <c r="AH569" s="60"/>
      <c r="AI569" s="75" t="s">
        <v>1562</v>
      </c>
      <c r="AJ569" s="6" t="s">
        <v>103</v>
      </c>
      <c r="AK569" s="81">
        <v>0</v>
      </c>
      <c r="AL569" s="205" t="s">
        <v>103</v>
      </c>
      <c r="AM569" s="169"/>
      <c r="AN569" s="6"/>
      <c r="AO569" s="120"/>
    </row>
    <row r="570" spans="1:41">
      <c r="A570" s="75" t="s">
        <v>1562</v>
      </c>
      <c r="B570" s="6" t="s">
        <v>93</v>
      </c>
      <c r="C570" s="76">
        <v>569</v>
      </c>
      <c r="D570" s="76" t="s">
        <v>1564</v>
      </c>
      <c r="E570" s="6" t="s">
        <v>2135</v>
      </c>
      <c r="F570" s="6" t="str">
        <f t="shared" si="31"/>
        <v>FreightRM-M-486-SI25-M19</v>
      </c>
      <c r="G570" s="95" t="s">
        <v>1776</v>
      </c>
      <c r="H570" s="99" t="s">
        <v>1777</v>
      </c>
      <c r="I570" s="6" t="s">
        <v>584</v>
      </c>
      <c r="J570" s="100">
        <v>46031</v>
      </c>
      <c r="K570" s="100" t="s">
        <v>2061</v>
      </c>
      <c r="L570" s="77" t="s">
        <v>116</v>
      </c>
      <c r="M570" s="76" t="s">
        <v>173</v>
      </c>
      <c r="N570" s="76" t="s">
        <v>2062</v>
      </c>
      <c r="O570" s="71">
        <v>0</v>
      </c>
      <c r="P570" s="71">
        <v>0</v>
      </c>
      <c r="Q570" s="79">
        <v>68700</v>
      </c>
      <c r="R570" s="79">
        <v>10992</v>
      </c>
      <c r="S570" s="71">
        <v>0</v>
      </c>
      <c r="T570" s="79">
        <v>79692</v>
      </c>
      <c r="U570" s="87" t="s">
        <v>24</v>
      </c>
      <c r="V570" s="84">
        <f t="shared" si="37"/>
        <v>4611.0050338482897</v>
      </c>
      <c r="W570" s="61">
        <v>46000</v>
      </c>
      <c r="X570" s="76" t="s">
        <v>2058</v>
      </c>
      <c r="Y570" s="76" t="s">
        <v>2059</v>
      </c>
      <c r="Z570" s="76" t="s">
        <v>121</v>
      </c>
      <c r="AA570" s="76" t="s">
        <v>122</v>
      </c>
      <c r="AB570" s="76" t="s">
        <v>539</v>
      </c>
      <c r="AC570" s="76" t="s">
        <v>540</v>
      </c>
      <c r="AD570" s="76" t="s">
        <v>174</v>
      </c>
      <c r="AE570" s="76" t="s">
        <v>546</v>
      </c>
      <c r="AF570" s="76" t="s">
        <v>96</v>
      </c>
      <c r="AG570" s="82"/>
      <c r="AH570" s="60"/>
      <c r="AI570" s="75" t="s">
        <v>1562</v>
      </c>
      <c r="AJ570" s="6" t="s">
        <v>103</v>
      </c>
      <c r="AK570" s="81">
        <v>0</v>
      </c>
      <c r="AL570" s="205" t="s">
        <v>103</v>
      </c>
      <c r="AM570" s="169"/>
      <c r="AN570" s="6"/>
      <c r="AO570" s="120"/>
    </row>
    <row r="571" spans="1:41">
      <c r="A571" s="75" t="s">
        <v>1562</v>
      </c>
      <c r="B571" s="6" t="s">
        <v>93</v>
      </c>
      <c r="C571" s="76">
        <v>570</v>
      </c>
      <c r="D571" s="76" t="s">
        <v>1564</v>
      </c>
      <c r="E571" s="6" t="s">
        <v>2135</v>
      </c>
      <c r="F571" s="6" t="str">
        <f t="shared" si="31"/>
        <v>FreightRM-M-512-SI25-M19</v>
      </c>
      <c r="G571" s="95" t="s">
        <v>1778</v>
      </c>
      <c r="H571" s="99" t="s">
        <v>1779</v>
      </c>
      <c r="I571" s="6" t="s">
        <v>584</v>
      </c>
      <c r="J571" s="100">
        <v>46031</v>
      </c>
      <c r="K571" s="100" t="s">
        <v>2063</v>
      </c>
      <c r="L571" s="77" t="s">
        <v>116</v>
      </c>
      <c r="M571" s="76" t="s">
        <v>173</v>
      </c>
      <c r="N571" s="76" t="s">
        <v>2064</v>
      </c>
      <c r="O571" s="71">
        <v>0</v>
      </c>
      <c r="P571" s="71">
        <v>0</v>
      </c>
      <c r="Q571" s="79">
        <v>52300</v>
      </c>
      <c r="R571" s="79">
        <v>8368</v>
      </c>
      <c r="S571" s="71">
        <v>0</v>
      </c>
      <c r="T571" s="79">
        <v>60668</v>
      </c>
      <c r="U571" s="87" t="s">
        <v>24</v>
      </c>
      <c r="V571" s="84">
        <f t="shared" si="37"/>
        <v>3510.2702077185672</v>
      </c>
      <c r="W571" s="61">
        <v>46013</v>
      </c>
      <c r="X571" s="76" t="s">
        <v>2058</v>
      </c>
      <c r="Y571" s="76" t="s">
        <v>2059</v>
      </c>
      <c r="Z571" s="76" t="s">
        <v>121</v>
      </c>
      <c r="AA571" s="76" t="s">
        <v>122</v>
      </c>
      <c r="AB571" s="76" t="s">
        <v>539</v>
      </c>
      <c r="AC571" s="76" t="s">
        <v>540</v>
      </c>
      <c r="AD571" s="76" t="s">
        <v>174</v>
      </c>
      <c r="AE571" s="76" t="s">
        <v>546</v>
      </c>
      <c r="AF571" s="76" t="s">
        <v>96</v>
      </c>
      <c r="AG571" s="82"/>
      <c r="AH571" s="60"/>
      <c r="AI571" s="75" t="s">
        <v>1562</v>
      </c>
      <c r="AJ571" s="6" t="s">
        <v>103</v>
      </c>
      <c r="AK571" s="81">
        <v>0</v>
      </c>
      <c r="AL571" s="205" t="s">
        <v>103</v>
      </c>
      <c r="AM571" s="169"/>
      <c r="AN571" s="6"/>
      <c r="AO571" s="120"/>
    </row>
    <row r="572" spans="1:41">
      <c r="A572" s="75" t="s">
        <v>1562</v>
      </c>
      <c r="B572" s="6" t="s">
        <v>93</v>
      </c>
      <c r="C572" s="76">
        <v>571</v>
      </c>
      <c r="D572" s="76" t="s">
        <v>1564</v>
      </c>
      <c r="E572" s="6" t="s">
        <v>2135</v>
      </c>
      <c r="F572" s="6" t="str">
        <f t="shared" si="31"/>
        <v>FreightRM-M-522-SI25-M19</v>
      </c>
      <c r="G572" s="95" t="s">
        <v>1780</v>
      </c>
      <c r="H572" s="99" t="s">
        <v>1781</v>
      </c>
      <c r="I572" s="6" t="s">
        <v>584</v>
      </c>
      <c r="J572" s="100">
        <v>46031</v>
      </c>
      <c r="K572" s="100" t="s">
        <v>2065</v>
      </c>
      <c r="L572" s="77" t="s">
        <v>116</v>
      </c>
      <c r="M572" s="76" t="s">
        <v>173</v>
      </c>
      <c r="N572" s="76" t="s">
        <v>2066</v>
      </c>
      <c r="O572" s="71">
        <v>0</v>
      </c>
      <c r="P572" s="71">
        <v>0</v>
      </c>
      <c r="Q572" s="79">
        <v>68700</v>
      </c>
      <c r="R572" s="79">
        <v>10992</v>
      </c>
      <c r="S572" s="71">
        <v>0</v>
      </c>
      <c r="T572" s="79">
        <v>79692</v>
      </c>
      <c r="U572" s="87" t="s">
        <v>24</v>
      </c>
      <c r="V572" s="84">
        <f t="shared" si="37"/>
        <v>4611.0050338482897</v>
      </c>
      <c r="W572" s="61">
        <v>46025</v>
      </c>
      <c r="X572" s="76" t="s">
        <v>2058</v>
      </c>
      <c r="Y572" s="76" t="s">
        <v>2059</v>
      </c>
      <c r="Z572" s="76" t="s">
        <v>121</v>
      </c>
      <c r="AA572" s="76" t="s">
        <v>122</v>
      </c>
      <c r="AB572" s="76" t="s">
        <v>539</v>
      </c>
      <c r="AC572" s="76" t="s">
        <v>540</v>
      </c>
      <c r="AD572" s="76" t="s">
        <v>174</v>
      </c>
      <c r="AE572" s="76" t="s">
        <v>546</v>
      </c>
      <c r="AF572" s="76" t="s">
        <v>96</v>
      </c>
      <c r="AG572" s="82"/>
      <c r="AH572" s="60"/>
      <c r="AI572" s="75" t="s">
        <v>1562</v>
      </c>
      <c r="AJ572" s="6" t="s">
        <v>103</v>
      </c>
      <c r="AK572" s="81">
        <v>0</v>
      </c>
      <c r="AL572" s="205" t="s">
        <v>103</v>
      </c>
      <c r="AM572" s="169"/>
      <c r="AN572" s="6"/>
      <c r="AO572" s="120"/>
    </row>
    <row r="573" spans="1:41">
      <c r="A573" s="75" t="s">
        <v>1562</v>
      </c>
      <c r="B573" s="6" t="s">
        <v>93</v>
      </c>
      <c r="C573" s="76">
        <v>572</v>
      </c>
      <c r="D573" s="76" t="s">
        <v>1564</v>
      </c>
      <c r="E573" s="6" t="s">
        <v>2135</v>
      </c>
      <c r="F573" s="6" t="str">
        <f t="shared" si="31"/>
        <v>FreightRM-M-515-SI25-M19</v>
      </c>
      <c r="G573" s="95" t="s">
        <v>1782</v>
      </c>
      <c r="H573" s="99" t="s">
        <v>1783</v>
      </c>
      <c r="I573" s="6" t="s">
        <v>584</v>
      </c>
      <c r="J573" s="100">
        <v>46031</v>
      </c>
      <c r="K573" s="100" t="s">
        <v>2067</v>
      </c>
      <c r="L573" s="77" t="s">
        <v>116</v>
      </c>
      <c r="M573" s="76" t="s">
        <v>173</v>
      </c>
      <c r="N573" s="76" t="s">
        <v>2001</v>
      </c>
      <c r="O573" s="71">
        <v>0</v>
      </c>
      <c r="P573" s="71">
        <v>0</v>
      </c>
      <c r="Q573" s="79">
        <v>52300</v>
      </c>
      <c r="R573" s="79">
        <v>8368</v>
      </c>
      <c r="S573" s="71">
        <v>0</v>
      </c>
      <c r="T573" s="79">
        <v>60668</v>
      </c>
      <c r="U573" s="87" t="s">
        <v>24</v>
      </c>
      <c r="V573" s="84">
        <f t="shared" si="37"/>
        <v>3510.2702077185672</v>
      </c>
      <c r="W573" s="61">
        <v>46028</v>
      </c>
      <c r="X573" s="76" t="s">
        <v>2058</v>
      </c>
      <c r="Y573" s="76" t="s">
        <v>2059</v>
      </c>
      <c r="Z573" s="76" t="s">
        <v>121</v>
      </c>
      <c r="AA573" s="76" t="s">
        <v>122</v>
      </c>
      <c r="AB573" s="76" t="s">
        <v>539</v>
      </c>
      <c r="AC573" s="76" t="s">
        <v>540</v>
      </c>
      <c r="AD573" s="76" t="s">
        <v>174</v>
      </c>
      <c r="AE573" s="76" t="s">
        <v>546</v>
      </c>
      <c r="AF573" s="76" t="s">
        <v>96</v>
      </c>
      <c r="AG573" s="82"/>
      <c r="AH573" s="60"/>
      <c r="AI573" s="75" t="s">
        <v>1562</v>
      </c>
      <c r="AJ573" s="6" t="s">
        <v>103</v>
      </c>
      <c r="AK573" s="81">
        <v>0</v>
      </c>
      <c r="AL573" s="205" t="s">
        <v>103</v>
      </c>
      <c r="AM573" s="169"/>
      <c r="AN573" s="6"/>
      <c r="AO573" s="120"/>
    </row>
    <row r="574" spans="1:41">
      <c r="A574" s="75" t="s">
        <v>1562</v>
      </c>
      <c r="B574" s="6" t="s">
        <v>93</v>
      </c>
      <c r="C574" s="76">
        <v>573</v>
      </c>
      <c r="D574" s="76" t="s">
        <v>97</v>
      </c>
      <c r="E574" s="6" t="s">
        <v>2135</v>
      </c>
      <c r="F574" s="6" t="str">
        <f t="shared" si="31"/>
        <v>FreightFG-R-2097LE25.M19</v>
      </c>
      <c r="G574" s="95" t="s">
        <v>1784</v>
      </c>
      <c r="H574" s="99">
        <v>54877</v>
      </c>
      <c r="I574" s="6" t="s">
        <v>584</v>
      </c>
      <c r="J574" s="100">
        <v>46038</v>
      </c>
      <c r="K574" s="100" t="s">
        <v>1463</v>
      </c>
      <c r="L574" s="77" t="s">
        <v>116</v>
      </c>
      <c r="M574" s="76" t="s">
        <v>195</v>
      </c>
      <c r="N574" s="76">
        <v>5182950</v>
      </c>
      <c r="O574" s="71">
        <v>0</v>
      </c>
      <c r="P574" s="71">
        <v>0</v>
      </c>
      <c r="Q574" s="79">
        <v>6169.36</v>
      </c>
      <c r="R574" s="79">
        <v>0</v>
      </c>
      <c r="S574" s="71">
        <v>0</v>
      </c>
      <c r="T574" s="79">
        <v>6169.36</v>
      </c>
      <c r="U574" s="87" t="s">
        <v>118</v>
      </c>
      <c r="V574" s="84">
        <f t="shared" ref="V574:V579" si="38">T574</f>
        <v>6169.36</v>
      </c>
      <c r="W574" s="61">
        <v>46028</v>
      </c>
      <c r="X574" s="76" t="s">
        <v>230</v>
      </c>
      <c r="Y574" s="76" t="s">
        <v>178</v>
      </c>
      <c r="Z574" s="76" t="s">
        <v>178</v>
      </c>
      <c r="AA574" s="76" t="s">
        <v>232</v>
      </c>
      <c r="AB574" s="76" t="s">
        <v>539</v>
      </c>
      <c r="AC574" s="76" t="s">
        <v>541</v>
      </c>
      <c r="AD574" s="76" t="s">
        <v>195</v>
      </c>
      <c r="AE574" s="76" t="s">
        <v>547</v>
      </c>
      <c r="AF574" s="76" t="s">
        <v>96</v>
      </c>
      <c r="AG574" s="82"/>
      <c r="AH574" s="60"/>
      <c r="AI574" s="75" t="s">
        <v>1562</v>
      </c>
      <c r="AJ574" s="6" t="s">
        <v>103</v>
      </c>
      <c r="AK574" s="81">
        <v>0</v>
      </c>
      <c r="AL574" s="205" t="s">
        <v>103</v>
      </c>
      <c r="AM574" s="169"/>
      <c r="AN574" s="6"/>
      <c r="AO574" s="120"/>
    </row>
    <row r="575" spans="1:41">
      <c r="A575" s="75" t="s">
        <v>1562</v>
      </c>
      <c r="B575" s="6" t="s">
        <v>93</v>
      </c>
      <c r="C575" s="76">
        <v>574</v>
      </c>
      <c r="D575" s="76" t="s">
        <v>97</v>
      </c>
      <c r="E575" s="6" t="s">
        <v>2135</v>
      </c>
      <c r="F575" s="6" t="str">
        <f t="shared" si="31"/>
        <v>FreightFG-R-2093LE25.M19</v>
      </c>
      <c r="G575" s="95" t="s">
        <v>1738</v>
      </c>
      <c r="H575" s="99">
        <v>54878</v>
      </c>
      <c r="I575" s="6" t="s">
        <v>584</v>
      </c>
      <c r="J575" s="100">
        <v>46038</v>
      </c>
      <c r="K575" s="100" t="s">
        <v>1463</v>
      </c>
      <c r="L575" s="77" t="s">
        <v>116</v>
      </c>
      <c r="M575" s="76" t="s">
        <v>195</v>
      </c>
      <c r="N575" s="76">
        <v>553888</v>
      </c>
      <c r="O575" s="71">
        <v>0</v>
      </c>
      <c r="P575" s="71">
        <v>0</v>
      </c>
      <c r="Q575" s="79">
        <v>6419.36</v>
      </c>
      <c r="R575" s="79">
        <v>0</v>
      </c>
      <c r="S575" s="71">
        <v>0</v>
      </c>
      <c r="T575" s="79">
        <v>6419.36</v>
      </c>
      <c r="U575" s="87" t="s">
        <v>118</v>
      </c>
      <c r="V575" s="84">
        <f t="shared" si="38"/>
        <v>6419.36</v>
      </c>
      <c r="W575" s="61">
        <v>46030</v>
      </c>
      <c r="X575" s="76" t="s">
        <v>230</v>
      </c>
      <c r="Y575" s="76" t="s">
        <v>178</v>
      </c>
      <c r="Z575" s="76" t="s">
        <v>178</v>
      </c>
      <c r="AA575" s="76" t="s">
        <v>232</v>
      </c>
      <c r="AB575" s="76" t="s">
        <v>539</v>
      </c>
      <c r="AC575" s="76" t="s">
        <v>541</v>
      </c>
      <c r="AD575" s="76" t="s">
        <v>195</v>
      </c>
      <c r="AE575" s="76" t="s">
        <v>547</v>
      </c>
      <c r="AF575" s="76" t="s">
        <v>96</v>
      </c>
      <c r="AG575" s="82"/>
      <c r="AH575" s="60"/>
      <c r="AI575" s="75" t="s">
        <v>1562</v>
      </c>
      <c r="AJ575" s="6" t="s">
        <v>103</v>
      </c>
      <c r="AK575" s="81">
        <v>0</v>
      </c>
      <c r="AL575" s="205" t="s">
        <v>103</v>
      </c>
      <c r="AM575" s="169"/>
      <c r="AN575" s="6"/>
      <c r="AO575" s="120"/>
    </row>
    <row r="576" spans="1:41">
      <c r="A576" s="75" t="s">
        <v>1562</v>
      </c>
      <c r="B576" s="6" t="s">
        <v>93</v>
      </c>
      <c r="C576" s="76">
        <v>575</v>
      </c>
      <c r="D576" s="76" t="s">
        <v>97</v>
      </c>
      <c r="E576" s="6" t="s">
        <v>2135</v>
      </c>
      <c r="F576" s="6" t="str">
        <f t="shared" si="31"/>
        <v>FreightFG-R-2098LE25.M19</v>
      </c>
      <c r="G576" s="95" t="s">
        <v>1770</v>
      </c>
      <c r="H576" s="99">
        <v>54879</v>
      </c>
      <c r="I576" s="6" t="s">
        <v>584</v>
      </c>
      <c r="J576" s="100">
        <v>46038</v>
      </c>
      <c r="K576" s="100" t="s">
        <v>1463</v>
      </c>
      <c r="L576" s="77" t="s">
        <v>116</v>
      </c>
      <c r="M576" s="76" t="s">
        <v>195</v>
      </c>
      <c r="N576" s="76">
        <v>5184027</v>
      </c>
      <c r="O576" s="71">
        <v>0</v>
      </c>
      <c r="P576" s="71">
        <v>0</v>
      </c>
      <c r="Q576" s="79">
        <v>5274.19</v>
      </c>
      <c r="R576" s="79">
        <v>0</v>
      </c>
      <c r="S576" s="71">
        <v>0</v>
      </c>
      <c r="T576" s="79">
        <v>5274.19</v>
      </c>
      <c r="U576" s="87" t="s">
        <v>118</v>
      </c>
      <c r="V576" s="84">
        <f t="shared" si="38"/>
        <v>5274.19</v>
      </c>
      <c r="W576" s="61">
        <v>46032</v>
      </c>
      <c r="X576" s="76" t="s">
        <v>230</v>
      </c>
      <c r="Y576" s="76" t="s">
        <v>178</v>
      </c>
      <c r="Z576" s="76" t="s">
        <v>178</v>
      </c>
      <c r="AA576" s="76" t="s">
        <v>109</v>
      </c>
      <c r="AB576" s="76" t="s">
        <v>539</v>
      </c>
      <c r="AC576" s="76" t="s">
        <v>541</v>
      </c>
      <c r="AD576" s="76" t="s">
        <v>195</v>
      </c>
      <c r="AE576" s="76" t="s">
        <v>547</v>
      </c>
      <c r="AF576" s="76" t="s">
        <v>96</v>
      </c>
      <c r="AG576" s="82"/>
      <c r="AH576" s="60"/>
      <c r="AI576" s="75" t="s">
        <v>1562</v>
      </c>
      <c r="AJ576" s="6" t="s">
        <v>103</v>
      </c>
      <c r="AK576" s="81">
        <v>0</v>
      </c>
      <c r="AL576" s="205" t="s">
        <v>103</v>
      </c>
      <c r="AM576" s="169"/>
      <c r="AN576" s="6"/>
      <c r="AO576" s="120"/>
    </row>
    <row r="577" spans="1:41">
      <c r="A577" s="75" t="s">
        <v>1562</v>
      </c>
      <c r="B577" s="6" t="s">
        <v>93</v>
      </c>
      <c r="C577" s="76">
        <v>576</v>
      </c>
      <c r="D577" s="76" t="s">
        <v>97</v>
      </c>
      <c r="E577" s="6" t="s">
        <v>2135</v>
      </c>
      <c r="F577" s="6" t="str">
        <f t="shared" si="31"/>
        <v>FreightFG-R-2094LE25.M19</v>
      </c>
      <c r="G577" s="95" t="s">
        <v>1785</v>
      </c>
      <c r="H577" s="99">
        <v>54880</v>
      </c>
      <c r="I577" s="6" t="s">
        <v>584</v>
      </c>
      <c r="J577" s="100">
        <v>46038</v>
      </c>
      <c r="K577" s="100" t="s">
        <v>1463</v>
      </c>
      <c r="L577" s="77" t="s">
        <v>116</v>
      </c>
      <c r="M577" s="76" t="s">
        <v>195</v>
      </c>
      <c r="N577" s="76">
        <v>5182934</v>
      </c>
      <c r="O577" s="71">
        <v>0</v>
      </c>
      <c r="P577" s="71">
        <v>0</v>
      </c>
      <c r="Q577" s="79">
        <v>5636.64</v>
      </c>
      <c r="R577" s="79">
        <v>0</v>
      </c>
      <c r="S577" s="71">
        <v>0</v>
      </c>
      <c r="T577" s="79">
        <v>5636.64</v>
      </c>
      <c r="U577" s="87" t="s">
        <v>118</v>
      </c>
      <c r="V577" s="84">
        <f t="shared" si="38"/>
        <v>5636.64</v>
      </c>
      <c r="W577" s="61">
        <v>46032</v>
      </c>
      <c r="X577" s="76" t="s">
        <v>230</v>
      </c>
      <c r="Y577" s="76" t="s">
        <v>178</v>
      </c>
      <c r="Z577" s="76" t="s">
        <v>178</v>
      </c>
      <c r="AA577" s="76" t="s">
        <v>231</v>
      </c>
      <c r="AB577" s="76" t="s">
        <v>539</v>
      </c>
      <c r="AC577" s="76" t="s">
        <v>541</v>
      </c>
      <c r="AD577" s="76" t="s">
        <v>195</v>
      </c>
      <c r="AE577" s="76" t="s">
        <v>547</v>
      </c>
      <c r="AF577" s="76" t="s">
        <v>96</v>
      </c>
      <c r="AG577" s="82"/>
      <c r="AH577" s="60"/>
      <c r="AI577" s="75" t="s">
        <v>1562</v>
      </c>
      <c r="AJ577" s="6" t="s">
        <v>111</v>
      </c>
      <c r="AK577" s="81">
        <f>V577</f>
        <v>5636.64</v>
      </c>
      <c r="AL577" s="205" t="s">
        <v>111</v>
      </c>
      <c r="AM577" s="169"/>
      <c r="AN577" s="6"/>
      <c r="AO577" s="120"/>
    </row>
    <row r="578" spans="1:41">
      <c r="A578" s="75" t="s">
        <v>1562</v>
      </c>
      <c r="B578" s="6" t="s">
        <v>93</v>
      </c>
      <c r="C578" s="76">
        <v>577</v>
      </c>
      <c r="D578" s="76" t="s">
        <v>97</v>
      </c>
      <c r="E578" s="6" t="s">
        <v>2135</v>
      </c>
      <c r="F578" s="6" t="str">
        <f t="shared" si="31"/>
        <v>FreightFG-R-2095LE25.M19</v>
      </c>
      <c r="G578" s="95" t="s">
        <v>1786</v>
      </c>
      <c r="H578" s="99">
        <v>54881</v>
      </c>
      <c r="I578" s="6" t="s">
        <v>584</v>
      </c>
      <c r="J578" s="100">
        <v>46038</v>
      </c>
      <c r="K578" s="100" t="s">
        <v>1463</v>
      </c>
      <c r="L578" s="77" t="s">
        <v>116</v>
      </c>
      <c r="M578" s="76" t="s">
        <v>195</v>
      </c>
      <c r="N578" s="76">
        <v>548223</v>
      </c>
      <c r="O578" s="71">
        <v>0</v>
      </c>
      <c r="P578" s="71">
        <v>0</v>
      </c>
      <c r="Q578" s="79">
        <v>6019.36</v>
      </c>
      <c r="R578" s="79">
        <v>0</v>
      </c>
      <c r="S578" s="71">
        <v>0</v>
      </c>
      <c r="T578" s="79">
        <v>6019.36</v>
      </c>
      <c r="U578" s="87" t="s">
        <v>118</v>
      </c>
      <c r="V578" s="84">
        <f t="shared" si="38"/>
        <v>6019.36</v>
      </c>
      <c r="W578" s="61">
        <v>46032</v>
      </c>
      <c r="X578" s="76" t="s">
        <v>230</v>
      </c>
      <c r="Y578" s="76" t="s">
        <v>178</v>
      </c>
      <c r="Z578" s="76" t="s">
        <v>178</v>
      </c>
      <c r="AA578" s="76" t="s">
        <v>232</v>
      </c>
      <c r="AB578" s="76" t="s">
        <v>539</v>
      </c>
      <c r="AC578" s="76" t="s">
        <v>541</v>
      </c>
      <c r="AD578" s="76" t="s">
        <v>195</v>
      </c>
      <c r="AE578" s="76" t="s">
        <v>547</v>
      </c>
      <c r="AF578" s="76" t="s">
        <v>96</v>
      </c>
      <c r="AG578" s="82"/>
      <c r="AH578" s="60"/>
      <c r="AI578" s="75" t="s">
        <v>1562</v>
      </c>
      <c r="AJ578" s="6" t="s">
        <v>103</v>
      </c>
      <c r="AK578" s="81">
        <v>0</v>
      </c>
      <c r="AL578" s="205" t="s">
        <v>103</v>
      </c>
      <c r="AM578" s="169"/>
      <c r="AN578" s="6"/>
      <c r="AO578" s="120"/>
    </row>
    <row r="579" spans="1:41">
      <c r="A579" s="75" t="s">
        <v>1562</v>
      </c>
      <c r="B579" s="6" t="s">
        <v>93</v>
      </c>
      <c r="C579" s="76">
        <v>578</v>
      </c>
      <c r="D579" s="76" t="s">
        <v>97</v>
      </c>
      <c r="E579" s="6" t="s">
        <v>2135</v>
      </c>
      <c r="F579" s="6" t="str">
        <f t="shared" ref="F579:F642" si="39">E579&amp;G579</f>
        <v>FreightFG-R-2096LE25.M19</v>
      </c>
      <c r="G579" s="95" t="s">
        <v>1787</v>
      </c>
      <c r="H579" s="99">
        <v>54882</v>
      </c>
      <c r="I579" s="6" t="s">
        <v>584</v>
      </c>
      <c r="J579" s="100">
        <v>46038</v>
      </c>
      <c r="K579" s="100" t="s">
        <v>1463</v>
      </c>
      <c r="L579" s="77" t="s">
        <v>116</v>
      </c>
      <c r="M579" s="76" t="s">
        <v>195</v>
      </c>
      <c r="N579" s="76">
        <v>5182312</v>
      </c>
      <c r="O579" s="71">
        <v>0</v>
      </c>
      <c r="P579" s="71">
        <v>0</v>
      </c>
      <c r="Q579" s="79">
        <v>5636.64</v>
      </c>
      <c r="R579" s="79">
        <v>0</v>
      </c>
      <c r="S579" s="71">
        <v>0</v>
      </c>
      <c r="T579" s="79">
        <v>5636.64</v>
      </c>
      <c r="U579" s="87" t="s">
        <v>118</v>
      </c>
      <c r="V579" s="84">
        <f t="shared" si="38"/>
        <v>5636.64</v>
      </c>
      <c r="W579" s="61">
        <v>46032</v>
      </c>
      <c r="X579" s="76" t="s">
        <v>230</v>
      </c>
      <c r="Y579" s="76" t="s">
        <v>178</v>
      </c>
      <c r="Z579" s="76" t="s">
        <v>178</v>
      </c>
      <c r="AA579" s="76" t="s">
        <v>231</v>
      </c>
      <c r="AB579" s="76" t="s">
        <v>539</v>
      </c>
      <c r="AC579" s="76" t="s">
        <v>541</v>
      </c>
      <c r="AD579" s="76" t="s">
        <v>195</v>
      </c>
      <c r="AE579" s="76" t="s">
        <v>547</v>
      </c>
      <c r="AF579" s="76" t="s">
        <v>96</v>
      </c>
      <c r="AG579" s="82"/>
      <c r="AH579" s="60"/>
      <c r="AI579" s="75" t="s">
        <v>1562</v>
      </c>
      <c r="AJ579" s="6" t="s">
        <v>111</v>
      </c>
      <c r="AK579" s="81">
        <f>V579</f>
        <v>5636.64</v>
      </c>
      <c r="AL579" s="205" t="s">
        <v>111</v>
      </c>
      <c r="AM579" s="169"/>
      <c r="AN579" s="6"/>
      <c r="AO579" s="120"/>
    </row>
    <row r="580" spans="1:41">
      <c r="A580" s="75" t="s">
        <v>1562</v>
      </c>
      <c r="B580" s="6" t="s">
        <v>93</v>
      </c>
      <c r="C580" s="76">
        <v>579</v>
      </c>
      <c r="D580" s="6" t="s">
        <v>594</v>
      </c>
      <c r="E580" s="6" t="s">
        <v>2135</v>
      </c>
      <c r="F580" s="6" t="str">
        <f t="shared" si="39"/>
        <v>FreightRM-R-012-SI26-M19</v>
      </c>
      <c r="G580" s="97" t="s">
        <v>1788</v>
      </c>
      <c r="H580" s="97" t="s">
        <v>1789</v>
      </c>
      <c r="I580" s="6" t="s">
        <v>584</v>
      </c>
      <c r="J580" s="92">
        <v>46034</v>
      </c>
      <c r="K580" s="97"/>
      <c r="L580" s="6" t="s">
        <v>2068</v>
      </c>
      <c r="M580" s="6" t="s">
        <v>174</v>
      </c>
      <c r="N580" s="6" t="s">
        <v>1502</v>
      </c>
      <c r="O580" s="71">
        <v>0</v>
      </c>
      <c r="P580" s="71">
        <v>0</v>
      </c>
      <c r="Q580" s="79">
        <v>14000</v>
      </c>
      <c r="R580" s="79">
        <v>2240</v>
      </c>
      <c r="S580" s="71">
        <v>560</v>
      </c>
      <c r="T580" s="79">
        <v>15680</v>
      </c>
      <c r="U580" s="6" t="s">
        <v>24</v>
      </c>
      <c r="V580" s="84">
        <f t="shared" ref="V580:V588" si="40">T580/17.283</f>
        <v>907.24989874443088</v>
      </c>
      <c r="W580" s="110" t="s">
        <v>119</v>
      </c>
      <c r="X580" s="6" t="s">
        <v>2068</v>
      </c>
      <c r="Y580" s="6" t="s">
        <v>1508</v>
      </c>
      <c r="Z580" s="6" t="s">
        <v>239</v>
      </c>
      <c r="AA580" s="6" t="s">
        <v>122</v>
      </c>
      <c r="AB580" s="76" t="s">
        <v>539</v>
      </c>
      <c r="AC580" s="76" t="s">
        <v>540</v>
      </c>
      <c r="AD580" s="76" t="s">
        <v>174</v>
      </c>
      <c r="AE580" s="76" t="s">
        <v>546</v>
      </c>
      <c r="AF580" s="76" t="s">
        <v>96</v>
      </c>
      <c r="AG580" s="82"/>
      <c r="AH580" s="60"/>
      <c r="AI580" s="75" t="s">
        <v>1562</v>
      </c>
      <c r="AJ580" s="6" t="s">
        <v>103</v>
      </c>
      <c r="AK580" s="81">
        <v>0</v>
      </c>
      <c r="AL580" s="205" t="s">
        <v>103</v>
      </c>
      <c r="AM580" s="169"/>
      <c r="AN580" s="6"/>
      <c r="AO580" s="120"/>
    </row>
    <row r="581" spans="1:41">
      <c r="A581" s="75" t="s">
        <v>1562</v>
      </c>
      <c r="B581" s="6" t="s">
        <v>93</v>
      </c>
      <c r="C581" s="76">
        <v>580</v>
      </c>
      <c r="D581" s="6" t="s">
        <v>594</v>
      </c>
      <c r="E581" s="6" t="s">
        <v>2135</v>
      </c>
      <c r="F581" s="6" t="str">
        <f t="shared" si="39"/>
        <v>FreightFG-V-009-V1E26-M01</v>
      </c>
      <c r="G581" s="97" t="s">
        <v>1790</v>
      </c>
      <c r="H581" s="97" t="s">
        <v>1791</v>
      </c>
      <c r="I581" s="6" t="s">
        <v>584</v>
      </c>
      <c r="J581" s="92">
        <v>46035</v>
      </c>
      <c r="K581" s="97" t="s">
        <v>2069</v>
      </c>
      <c r="L581" s="6" t="s">
        <v>1497</v>
      </c>
      <c r="M581" s="6" t="s">
        <v>174</v>
      </c>
      <c r="N581" s="6" t="s">
        <v>1502</v>
      </c>
      <c r="O581" s="71">
        <v>0</v>
      </c>
      <c r="P581" s="71">
        <v>0</v>
      </c>
      <c r="Q581" s="79">
        <v>12075</v>
      </c>
      <c r="R581" s="79">
        <v>1932</v>
      </c>
      <c r="S581" s="71">
        <v>483</v>
      </c>
      <c r="T581" s="79">
        <v>13524</v>
      </c>
      <c r="U581" s="6" t="s">
        <v>24</v>
      </c>
      <c r="V581" s="84">
        <f t="shared" si="40"/>
        <v>782.50303766707168</v>
      </c>
      <c r="W581" s="110" t="s">
        <v>119</v>
      </c>
      <c r="X581" s="6" t="s">
        <v>122</v>
      </c>
      <c r="Y581" s="6" t="s">
        <v>121</v>
      </c>
      <c r="Z581" s="6" t="s">
        <v>1498</v>
      </c>
      <c r="AA581" s="6" t="s">
        <v>1497</v>
      </c>
      <c r="AB581" s="76" t="s">
        <v>542</v>
      </c>
      <c r="AC581" s="76" t="s">
        <v>541</v>
      </c>
      <c r="AD581" s="76" t="s">
        <v>195</v>
      </c>
      <c r="AE581" s="76" t="s">
        <v>547</v>
      </c>
      <c r="AF581" s="76" t="s">
        <v>96</v>
      </c>
      <c r="AG581" s="82"/>
      <c r="AH581" s="60"/>
      <c r="AI581" s="75" t="s">
        <v>1562</v>
      </c>
      <c r="AJ581" s="6" t="s">
        <v>103</v>
      </c>
      <c r="AK581" s="81">
        <v>0</v>
      </c>
      <c r="AL581" s="205" t="s">
        <v>103</v>
      </c>
      <c r="AM581" s="169"/>
      <c r="AN581" s="6"/>
      <c r="AO581" s="120"/>
    </row>
    <row r="582" spans="1:41">
      <c r="A582" s="75" t="s">
        <v>1562</v>
      </c>
      <c r="B582" s="6" t="s">
        <v>93</v>
      </c>
      <c r="C582" s="76">
        <v>581</v>
      </c>
      <c r="D582" s="6" t="s">
        <v>594</v>
      </c>
      <c r="E582" s="6" t="s">
        <v>2135</v>
      </c>
      <c r="F582" s="6" t="str">
        <f t="shared" si="39"/>
        <v>FreightFG-V-006-VIE26-M46.2</v>
      </c>
      <c r="G582" s="97" t="s">
        <v>1792</v>
      </c>
      <c r="H582" s="97" t="s">
        <v>1793</v>
      </c>
      <c r="I582" s="6" t="s">
        <v>584</v>
      </c>
      <c r="J582" s="92">
        <v>46035</v>
      </c>
      <c r="K582" s="97" t="s">
        <v>1469</v>
      </c>
      <c r="L582" s="6" t="s">
        <v>1470</v>
      </c>
      <c r="M582" s="6" t="s">
        <v>174</v>
      </c>
      <c r="N582" s="6" t="s">
        <v>1471</v>
      </c>
      <c r="O582" s="71">
        <v>0</v>
      </c>
      <c r="P582" s="71">
        <v>0</v>
      </c>
      <c r="Q582" s="79">
        <v>12500</v>
      </c>
      <c r="R582" s="79">
        <v>2000</v>
      </c>
      <c r="S582" s="71">
        <v>500</v>
      </c>
      <c r="T582" s="79">
        <v>14000</v>
      </c>
      <c r="U582" s="6" t="s">
        <v>24</v>
      </c>
      <c r="V582" s="84">
        <f t="shared" si="40"/>
        <v>810.04455245038469</v>
      </c>
      <c r="W582" s="110" t="s">
        <v>119</v>
      </c>
      <c r="X582" s="6" t="s">
        <v>122</v>
      </c>
      <c r="Y582" s="6" t="s">
        <v>121</v>
      </c>
      <c r="Z582" s="6" t="s">
        <v>1472</v>
      </c>
      <c r="AA582" s="6" t="s">
        <v>1470</v>
      </c>
      <c r="AB582" s="76" t="s">
        <v>1106</v>
      </c>
      <c r="AC582" s="76" t="s">
        <v>541</v>
      </c>
      <c r="AD582" s="76" t="s">
        <v>195</v>
      </c>
      <c r="AE582" s="76" t="s">
        <v>547</v>
      </c>
      <c r="AF582" s="76" t="s">
        <v>96</v>
      </c>
      <c r="AG582" s="82"/>
      <c r="AH582" s="60"/>
      <c r="AI582" s="75" t="s">
        <v>1562</v>
      </c>
      <c r="AJ582" s="6" t="s">
        <v>103</v>
      </c>
      <c r="AK582" s="81">
        <v>0</v>
      </c>
      <c r="AL582" s="205" t="s">
        <v>103</v>
      </c>
      <c r="AM582" s="169"/>
      <c r="AN582" s="6"/>
      <c r="AO582" s="120"/>
    </row>
    <row r="583" spans="1:41">
      <c r="A583" s="75" t="s">
        <v>1562</v>
      </c>
      <c r="B583" s="6" t="s">
        <v>93</v>
      </c>
      <c r="C583" s="76">
        <v>582</v>
      </c>
      <c r="D583" s="6" t="s">
        <v>594</v>
      </c>
      <c r="E583" s="6" t="s">
        <v>2135</v>
      </c>
      <c r="F583" s="6" t="str">
        <f t="shared" si="39"/>
        <v>FreightRM-R-017-SI26-M19</v>
      </c>
      <c r="G583" s="97" t="s">
        <v>1794</v>
      </c>
      <c r="H583" s="97" t="s">
        <v>1795</v>
      </c>
      <c r="I583" s="6" t="s">
        <v>584</v>
      </c>
      <c r="J583" s="92">
        <v>46036</v>
      </c>
      <c r="K583" s="97"/>
      <c r="L583" s="6" t="s">
        <v>2070</v>
      </c>
      <c r="M583" s="6" t="s">
        <v>174</v>
      </c>
      <c r="N583" s="6" t="s">
        <v>1471</v>
      </c>
      <c r="O583" s="71">
        <v>0</v>
      </c>
      <c r="P583" s="71">
        <v>0</v>
      </c>
      <c r="Q583" s="79">
        <v>50000</v>
      </c>
      <c r="R583" s="79">
        <v>8000</v>
      </c>
      <c r="S583" s="71">
        <v>2000</v>
      </c>
      <c r="T583" s="79">
        <v>56000</v>
      </c>
      <c r="U583" s="6" t="s">
        <v>24</v>
      </c>
      <c r="V583" s="84">
        <f t="shared" si="40"/>
        <v>3240.1782098015387</v>
      </c>
      <c r="W583" s="110" t="s">
        <v>119</v>
      </c>
      <c r="X583" s="6" t="s">
        <v>2070</v>
      </c>
      <c r="Y583" s="6" t="s">
        <v>2070</v>
      </c>
      <c r="Z583" s="6" t="s">
        <v>239</v>
      </c>
      <c r="AA583" s="6" t="s">
        <v>122</v>
      </c>
      <c r="AB583" s="76" t="s">
        <v>539</v>
      </c>
      <c r="AC583" s="76" t="s">
        <v>540</v>
      </c>
      <c r="AD583" s="76" t="s">
        <v>174</v>
      </c>
      <c r="AE583" s="76" t="s">
        <v>546</v>
      </c>
      <c r="AF583" s="76" t="s">
        <v>96</v>
      </c>
      <c r="AG583" s="82"/>
      <c r="AH583" s="60"/>
      <c r="AI583" s="75" t="s">
        <v>1562</v>
      </c>
      <c r="AJ583" s="6" t="s">
        <v>103</v>
      </c>
      <c r="AK583" s="81">
        <v>0</v>
      </c>
      <c r="AL583" s="205" t="s">
        <v>103</v>
      </c>
      <c r="AM583" s="169"/>
      <c r="AN583" s="6"/>
      <c r="AO583" s="120"/>
    </row>
    <row r="584" spans="1:41">
      <c r="A584" s="75" t="s">
        <v>1562</v>
      </c>
      <c r="B584" s="6" t="s">
        <v>93</v>
      </c>
      <c r="C584" s="76">
        <v>583</v>
      </c>
      <c r="D584" s="6" t="s">
        <v>594</v>
      </c>
      <c r="E584" s="6" t="s">
        <v>2135</v>
      </c>
      <c r="F584" s="6" t="str">
        <f t="shared" si="39"/>
        <v>FreightRM-V-003-V1I26-M19.3</v>
      </c>
      <c r="G584" s="97" t="s">
        <v>1796</v>
      </c>
      <c r="H584" s="97" t="s">
        <v>1797</v>
      </c>
      <c r="I584" s="6" t="s">
        <v>584</v>
      </c>
      <c r="J584" s="92">
        <v>46038</v>
      </c>
      <c r="K584" s="97" t="s">
        <v>2071</v>
      </c>
      <c r="L584" s="6" t="s">
        <v>1136</v>
      </c>
      <c r="M584" s="6" t="s">
        <v>174</v>
      </c>
      <c r="N584" s="6" t="s">
        <v>1502</v>
      </c>
      <c r="O584" s="71">
        <v>0</v>
      </c>
      <c r="P584" s="71">
        <v>0</v>
      </c>
      <c r="Q584" s="79">
        <v>8715</v>
      </c>
      <c r="R584" s="79">
        <v>1394.4</v>
      </c>
      <c r="S584" s="71">
        <v>348.6</v>
      </c>
      <c r="T584" s="79">
        <v>9760.7999999999993</v>
      </c>
      <c r="U584" s="6" t="s">
        <v>24</v>
      </c>
      <c r="V584" s="84">
        <f t="shared" si="40"/>
        <v>564.76306196840812</v>
      </c>
      <c r="W584" s="110" t="s">
        <v>119</v>
      </c>
      <c r="X584" s="6" t="s">
        <v>1136</v>
      </c>
      <c r="Y584" s="6" t="s">
        <v>1472</v>
      </c>
      <c r="Z584" s="6" t="s">
        <v>239</v>
      </c>
      <c r="AA584" s="6" t="s">
        <v>122</v>
      </c>
      <c r="AB584" s="76" t="s">
        <v>539</v>
      </c>
      <c r="AC584" s="76" t="s">
        <v>540</v>
      </c>
      <c r="AD584" s="76" t="s">
        <v>173</v>
      </c>
      <c r="AE584" s="76" t="s">
        <v>548</v>
      </c>
      <c r="AF584" s="76" t="s">
        <v>96</v>
      </c>
      <c r="AG584" s="82"/>
      <c r="AH584" s="60"/>
      <c r="AI584" s="75" t="s">
        <v>1562</v>
      </c>
      <c r="AJ584" s="6" t="s">
        <v>103</v>
      </c>
      <c r="AK584" s="81">
        <v>0</v>
      </c>
      <c r="AL584" s="205" t="s">
        <v>103</v>
      </c>
      <c r="AM584" s="169"/>
      <c r="AN584" s="6"/>
      <c r="AO584" s="120"/>
    </row>
    <row r="585" spans="1:41">
      <c r="A585" s="75" t="s">
        <v>1562</v>
      </c>
      <c r="B585" s="6" t="s">
        <v>93</v>
      </c>
      <c r="C585" s="76">
        <v>584</v>
      </c>
      <c r="D585" s="6" t="s">
        <v>594</v>
      </c>
      <c r="E585" s="6" t="s">
        <v>2135</v>
      </c>
      <c r="F585" s="6" t="str">
        <f t="shared" si="39"/>
        <v>FreightRM-R-006-SI25-M19</v>
      </c>
      <c r="G585" s="97" t="s">
        <v>1798</v>
      </c>
      <c r="H585" s="97" t="s">
        <v>1799</v>
      </c>
      <c r="I585" s="6" t="s">
        <v>584</v>
      </c>
      <c r="J585" s="92">
        <v>46038</v>
      </c>
      <c r="K585" s="97"/>
      <c r="L585" s="6" t="s">
        <v>1474</v>
      </c>
      <c r="M585" s="6" t="s">
        <v>174</v>
      </c>
      <c r="N585" s="6" t="s">
        <v>1471</v>
      </c>
      <c r="O585" s="71">
        <v>0</v>
      </c>
      <c r="P585" s="71">
        <v>0</v>
      </c>
      <c r="Q585" s="79">
        <v>23500</v>
      </c>
      <c r="R585" s="79">
        <v>3760</v>
      </c>
      <c r="S585" s="71">
        <v>940</v>
      </c>
      <c r="T585" s="79">
        <v>26320</v>
      </c>
      <c r="U585" s="6" t="s">
        <v>24</v>
      </c>
      <c r="V585" s="84">
        <f t="shared" si="40"/>
        <v>1522.8837586067232</v>
      </c>
      <c r="W585" s="110">
        <v>46374</v>
      </c>
      <c r="X585" s="6" t="s">
        <v>1474</v>
      </c>
      <c r="Y585" s="6" t="s">
        <v>1475</v>
      </c>
      <c r="Z585" s="6" t="s">
        <v>239</v>
      </c>
      <c r="AA585" s="6" t="s">
        <v>122</v>
      </c>
      <c r="AB585" s="76" t="s">
        <v>539</v>
      </c>
      <c r="AC585" s="76" t="s">
        <v>540</v>
      </c>
      <c r="AD585" s="76" t="s">
        <v>174</v>
      </c>
      <c r="AE585" s="76" t="s">
        <v>546</v>
      </c>
      <c r="AF585" s="76" t="s">
        <v>96</v>
      </c>
      <c r="AG585" s="82"/>
      <c r="AH585" s="60"/>
      <c r="AI585" s="75" t="s">
        <v>1562</v>
      </c>
      <c r="AJ585" s="6" t="s">
        <v>103</v>
      </c>
      <c r="AK585" s="81">
        <v>0</v>
      </c>
      <c r="AL585" s="205" t="s">
        <v>103</v>
      </c>
      <c r="AM585" s="169"/>
      <c r="AN585" s="6"/>
      <c r="AO585" s="120"/>
    </row>
    <row r="586" spans="1:41">
      <c r="A586" s="75" t="s">
        <v>1562</v>
      </c>
      <c r="B586" s="6" t="s">
        <v>93</v>
      </c>
      <c r="C586" s="76">
        <v>585</v>
      </c>
      <c r="D586" s="6" t="s">
        <v>594</v>
      </c>
      <c r="E586" s="6" t="s">
        <v>2135</v>
      </c>
      <c r="F586" s="6" t="str">
        <f t="shared" si="39"/>
        <v>FreightRM-M-552-SI25-M19/RM-M-546-SI25-M19</v>
      </c>
      <c r="G586" s="112" t="s">
        <v>1800</v>
      </c>
      <c r="H586" s="97" t="s">
        <v>1801</v>
      </c>
      <c r="I586" s="6" t="s">
        <v>584</v>
      </c>
      <c r="J586" s="92">
        <v>46037</v>
      </c>
      <c r="K586" s="97" t="s">
        <v>2072</v>
      </c>
      <c r="L586" s="6" t="s">
        <v>2073</v>
      </c>
      <c r="M586" s="6" t="s">
        <v>174</v>
      </c>
      <c r="N586" s="6" t="s">
        <v>1479</v>
      </c>
      <c r="O586" s="71">
        <v>0</v>
      </c>
      <c r="P586" s="71">
        <v>0</v>
      </c>
      <c r="Q586" s="79">
        <v>71400</v>
      </c>
      <c r="R586" s="79">
        <v>11424</v>
      </c>
      <c r="S586" s="71">
        <v>2856</v>
      </c>
      <c r="T586" s="79">
        <v>79968</v>
      </c>
      <c r="U586" s="6" t="s">
        <v>24</v>
      </c>
      <c r="V586" s="84">
        <f t="shared" si="40"/>
        <v>4626.9744835965976</v>
      </c>
      <c r="W586" s="110">
        <v>46039</v>
      </c>
      <c r="X586" s="6" t="s">
        <v>1480</v>
      </c>
      <c r="Y586" s="6" t="s">
        <v>129</v>
      </c>
      <c r="Z586" s="6" t="s">
        <v>239</v>
      </c>
      <c r="AA586" s="6" t="s">
        <v>122</v>
      </c>
      <c r="AB586" s="76" t="s">
        <v>539</v>
      </c>
      <c r="AC586" s="76" t="s">
        <v>540</v>
      </c>
      <c r="AD586" s="76" t="s">
        <v>174</v>
      </c>
      <c r="AE586" s="76" t="s">
        <v>546</v>
      </c>
      <c r="AF586" s="76" t="s">
        <v>96</v>
      </c>
      <c r="AG586" s="82"/>
      <c r="AH586" s="60"/>
      <c r="AI586" s="75" t="s">
        <v>1562</v>
      </c>
      <c r="AJ586" s="6" t="s">
        <v>103</v>
      </c>
      <c r="AK586" s="81">
        <v>0</v>
      </c>
      <c r="AL586" s="205" t="s">
        <v>103</v>
      </c>
      <c r="AM586" s="169"/>
      <c r="AN586" s="6"/>
      <c r="AO586" s="120"/>
    </row>
    <row r="587" spans="1:41">
      <c r="A587" s="75" t="s">
        <v>1562</v>
      </c>
      <c r="B587" s="6" t="s">
        <v>93</v>
      </c>
      <c r="C587" s="76">
        <v>586</v>
      </c>
      <c r="D587" s="6" t="s">
        <v>594</v>
      </c>
      <c r="E587" s="6" t="s">
        <v>2135</v>
      </c>
      <c r="F587" s="6" t="str">
        <f t="shared" si="39"/>
        <v>FreightRM-M-544-SI25-M19/RM-M-545-SI25-M19</v>
      </c>
      <c r="G587" s="112" t="s">
        <v>1802</v>
      </c>
      <c r="H587" s="97" t="s">
        <v>1803</v>
      </c>
      <c r="I587" s="6" t="s">
        <v>584</v>
      </c>
      <c r="J587" s="92">
        <v>46037</v>
      </c>
      <c r="K587" s="97" t="s">
        <v>2074</v>
      </c>
      <c r="L587" s="6" t="s">
        <v>2075</v>
      </c>
      <c r="M587" s="6" t="s">
        <v>174</v>
      </c>
      <c r="N587" s="6" t="s">
        <v>1479</v>
      </c>
      <c r="O587" s="71">
        <v>0</v>
      </c>
      <c r="P587" s="71">
        <v>0</v>
      </c>
      <c r="Q587" s="79">
        <v>64000</v>
      </c>
      <c r="R587" s="79">
        <v>10240</v>
      </c>
      <c r="S587" s="71">
        <v>2560</v>
      </c>
      <c r="T587" s="79">
        <v>71680</v>
      </c>
      <c r="U587" s="6" t="s">
        <v>24</v>
      </c>
      <c r="V587" s="84">
        <f t="shared" si="40"/>
        <v>4147.4281085459697</v>
      </c>
      <c r="W587" s="110">
        <v>46039</v>
      </c>
      <c r="X587" s="6" t="s">
        <v>1480</v>
      </c>
      <c r="Y587" s="6" t="s">
        <v>129</v>
      </c>
      <c r="Z587" s="6" t="s">
        <v>239</v>
      </c>
      <c r="AA587" s="6" t="s">
        <v>122</v>
      </c>
      <c r="AB587" s="76" t="s">
        <v>539</v>
      </c>
      <c r="AC587" s="76" t="s">
        <v>540</v>
      </c>
      <c r="AD587" s="76" t="s">
        <v>174</v>
      </c>
      <c r="AE587" s="76" t="s">
        <v>546</v>
      </c>
      <c r="AF587" s="76" t="s">
        <v>96</v>
      </c>
      <c r="AG587" s="82"/>
      <c r="AH587" s="60"/>
      <c r="AI587" s="75" t="s">
        <v>1562</v>
      </c>
      <c r="AJ587" s="6" t="s">
        <v>103</v>
      </c>
      <c r="AK587" s="81">
        <v>0</v>
      </c>
      <c r="AL587" s="205" t="s">
        <v>103</v>
      </c>
      <c r="AM587" s="169"/>
      <c r="AN587" s="6"/>
      <c r="AO587" s="120"/>
    </row>
    <row r="588" spans="1:41">
      <c r="A588" s="75" t="s">
        <v>1562</v>
      </c>
      <c r="B588" s="6" t="s">
        <v>93</v>
      </c>
      <c r="C588" s="76">
        <v>587</v>
      </c>
      <c r="D588" s="6" t="s">
        <v>594</v>
      </c>
      <c r="E588" s="6" t="s">
        <v>2135</v>
      </c>
      <c r="F588" s="6" t="str">
        <f t="shared" si="39"/>
        <v>FreightRM-M-534-SI25-M19</v>
      </c>
      <c r="G588" s="97" t="s">
        <v>1804</v>
      </c>
      <c r="H588" s="97" t="s">
        <v>2587</v>
      </c>
      <c r="I588" s="6" t="s">
        <v>584</v>
      </c>
      <c r="J588" s="92">
        <v>46038</v>
      </c>
      <c r="K588" s="97" t="s">
        <v>2076</v>
      </c>
      <c r="L588" s="6" t="s">
        <v>2077</v>
      </c>
      <c r="M588" s="6" t="s">
        <v>174</v>
      </c>
      <c r="N588" s="6" t="s">
        <v>1479</v>
      </c>
      <c r="O588" s="71">
        <v>0</v>
      </c>
      <c r="P588" s="71">
        <v>0</v>
      </c>
      <c r="Q588" s="79">
        <v>58000</v>
      </c>
      <c r="R588" s="79">
        <v>9280</v>
      </c>
      <c r="S588" s="71">
        <v>2320</v>
      </c>
      <c r="T588" s="79">
        <v>64960</v>
      </c>
      <c r="U588" s="6" t="s">
        <v>24</v>
      </c>
      <c r="V588" s="84">
        <f t="shared" si="40"/>
        <v>3758.606723369785</v>
      </c>
      <c r="W588" s="110">
        <v>46041</v>
      </c>
      <c r="X588" s="6" t="s">
        <v>1480</v>
      </c>
      <c r="Y588" s="6" t="s">
        <v>129</v>
      </c>
      <c r="Z588" s="6" t="s">
        <v>239</v>
      </c>
      <c r="AA588" s="6" t="s">
        <v>122</v>
      </c>
      <c r="AB588" s="76" t="s">
        <v>539</v>
      </c>
      <c r="AC588" s="76" t="s">
        <v>540</v>
      </c>
      <c r="AD588" s="76" t="s">
        <v>174</v>
      </c>
      <c r="AE588" s="76" t="s">
        <v>546</v>
      </c>
      <c r="AF588" s="76" t="s">
        <v>96</v>
      </c>
      <c r="AG588" s="82"/>
      <c r="AH588" s="60"/>
      <c r="AI588" s="75" t="s">
        <v>1562</v>
      </c>
      <c r="AJ588" s="6" t="s">
        <v>103</v>
      </c>
      <c r="AK588" s="81">
        <v>0</v>
      </c>
      <c r="AL588" s="205" t="s">
        <v>103</v>
      </c>
      <c r="AM588" s="169"/>
      <c r="AN588" s="6"/>
      <c r="AO588" s="120"/>
    </row>
    <row r="589" spans="1:41">
      <c r="A589" s="75" t="s">
        <v>1562</v>
      </c>
      <c r="B589" s="6" t="s">
        <v>93</v>
      </c>
      <c r="C589" s="76">
        <v>588</v>
      </c>
      <c r="D589" s="6" t="s">
        <v>107</v>
      </c>
      <c r="E589" s="6" t="s">
        <v>105</v>
      </c>
      <c r="F589" s="6" t="str">
        <f t="shared" si="39"/>
        <v>STORAGEFG-R-1989LE25.M19</v>
      </c>
      <c r="G589" s="97" t="s">
        <v>1805</v>
      </c>
      <c r="H589" s="95">
        <v>145886</v>
      </c>
      <c r="I589" s="6" t="s">
        <v>584</v>
      </c>
      <c r="J589" s="92">
        <v>46036</v>
      </c>
      <c r="K589" s="97"/>
      <c r="L589" s="80">
        <v>553887</v>
      </c>
      <c r="M589" s="6" t="s">
        <v>173</v>
      </c>
      <c r="N589" s="80" t="s">
        <v>116</v>
      </c>
      <c r="O589" s="71">
        <v>0</v>
      </c>
      <c r="P589" s="71">
        <v>0</v>
      </c>
      <c r="Q589" s="79">
        <v>40.75</v>
      </c>
      <c r="R589" s="79">
        <v>0</v>
      </c>
      <c r="S589" s="71">
        <v>0</v>
      </c>
      <c r="T589" s="79">
        <v>40.75</v>
      </c>
      <c r="U589" s="87" t="s">
        <v>118</v>
      </c>
      <c r="V589" s="84">
        <f t="shared" ref="V589:V606" si="41">T589</f>
        <v>40.75</v>
      </c>
      <c r="W589" s="94" t="s">
        <v>119</v>
      </c>
      <c r="X589" s="80" t="s">
        <v>238</v>
      </c>
      <c r="Y589" s="80" t="s">
        <v>238</v>
      </c>
      <c r="Z589" s="80" t="s">
        <v>239</v>
      </c>
      <c r="AA589" s="80" t="s">
        <v>240</v>
      </c>
      <c r="AB589" s="76" t="s">
        <v>539</v>
      </c>
      <c r="AC589" s="76" t="s">
        <v>541</v>
      </c>
      <c r="AD589" s="76" t="s">
        <v>195</v>
      </c>
      <c r="AE589" s="76">
        <v>75640000</v>
      </c>
      <c r="AF589" s="76" t="s">
        <v>96</v>
      </c>
      <c r="AG589" s="82"/>
      <c r="AH589" s="60"/>
      <c r="AI589" s="75" t="s">
        <v>1562</v>
      </c>
      <c r="AJ589" s="6" t="s">
        <v>103</v>
      </c>
      <c r="AK589" s="81">
        <v>0</v>
      </c>
      <c r="AL589" s="205" t="s">
        <v>103</v>
      </c>
      <c r="AM589" s="169"/>
      <c r="AN589" s="6"/>
      <c r="AO589" s="120"/>
    </row>
    <row r="590" spans="1:41">
      <c r="A590" s="75" t="s">
        <v>1562</v>
      </c>
      <c r="B590" s="6" t="s">
        <v>93</v>
      </c>
      <c r="C590" s="76">
        <v>589</v>
      </c>
      <c r="D590" s="6" t="s">
        <v>107</v>
      </c>
      <c r="E590" s="6" t="s">
        <v>105</v>
      </c>
      <c r="F590" s="6" t="str">
        <f t="shared" si="39"/>
        <v>STORAGEFG-R-1994LE25.M19</v>
      </c>
      <c r="G590" s="97" t="s">
        <v>1806</v>
      </c>
      <c r="H590" s="95">
        <v>145890</v>
      </c>
      <c r="I590" s="6" t="s">
        <v>584</v>
      </c>
      <c r="J590" s="92">
        <v>46036</v>
      </c>
      <c r="K590" s="97"/>
      <c r="L590" s="80">
        <v>560597</v>
      </c>
      <c r="M590" s="6" t="s">
        <v>173</v>
      </c>
      <c r="N590" s="80" t="s">
        <v>116</v>
      </c>
      <c r="O590" s="71">
        <v>0</v>
      </c>
      <c r="P590" s="71">
        <v>0</v>
      </c>
      <c r="Q590" s="79">
        <v>20.25</v>
      </c>
      <c r="R590" s="79">
        <v>0</v>
      </c>
      <c r="S590" s="71">
        <v>0</v>
      </c>
      <c r="T590" s="79">
        <v>20.25</v>
      </c>
      <c r="U590" s="87" t="s">
        <v>118</v>
      </c>
      <c r="V590" s="84">
        <f t="shared" si="41"/>
        <v>20.25</v>
      </c>
      <c r="W590" s="94" t="s">
        <v>119</v>
      </c>
      <c r="X590" s="80" t="s">
        <v>238</v>
      </c>
      <c r="Y590" s="80" t="s">
        <v>238</v>
      </c>
      <c r="Z590" s="80" t="s">
        <v>239</v>
      </c>
      <c r="AA590" s="80" t="s">
        <v>240</v>
      </c>
      <c r="AB590" s="76" t="s">
        <v>539</v>
      </c>
      <c r="AC590" s="76" t="s">
        <v>541</v>
      </c>
      <c r="AD590" s="76" t="s">
        <v>195</v>
      </c>
      <c r="AE590" s="76">
        <v>75640000</v>
      </c>
      <c r="AF590" s="76" t="s">
        <v>96</v>
      </c>
      <c r="AG590" s="82"/>
      <c r="AH590" s="60"/>
      <c r="AI590" s="75" t="s">
        <v>1562</v>
      </c>
      <c r="AJ590" s="6" t="s">
        <v>103</v>
      </c>
      <c r="AK590" s="81">
        <v>0</v>
      </c>
      <c r="AL590" s="205" t="s">
        <v>103</v>
      </c>
      <c r="AM590" s="169"/>
      <c r="AN590" s="6"/>
      <c r="AO590" s="120"/>
    </row>
    <row r="591" spans="1:41">
      <c r="A591" s="75" t="s">
        <v>1562</v>
      </c>
      <c r="B591" s="6" t="s">
        <v>93</v>
      </c>
      <c r="C591" s="76">
        <v>590</v>
      </c>
      <c r="D591" s="6" t="s">
        <v>107</v>
      </c>
      <c r="E591" s="6" t="s">
        <v>105</v>
      </c>
      <c r="F591" s="6" t="str">
        <f t="shared" si="39"/>
        <v>STORAGEFG-R-1994LE25.M19-1</v>
      </c>
      <c r="G591" s="97" t="s">
        <v>1807</v>
      </c>
      <c r="H591" s="95">
        <v>145892</v>
      </c>
      <c r="I591" s="6" t="s">
        <v>584</v>
      </c>
      <c r="J591" s="92">
        <v>46036</v>
      </c>
      <c r="K591" s="97"/>
      <c r="L591" s="80">
        <v>553898</v>
      </c>
      <c r="M591" s="6" t="s">
        <v>173</v>
      </c>
      <c r="N591" s="80" t="s">
        <v>116</v>
      </c>
      <c r="O591" s="71">
        <v>0</v>
      </c>
      <c r="P591" s="71">
        <v>0</v>
      </c>
      <c r="Q591" s="79">
        <v>102.25</v>
      </c>
      <c r="R591" s="79">
        <v>0</v>
      </c>
      <c r="S591" s="71">
        <v>0</v>
      </c>
      <c r="T591" s="79">
        <v>102.25</v>
      </c>
      <c r="U591" s="87" t="s">
        <v>118</v>
      </c>
      <c r="V591" s="84">
        <f t="shared" si="41"/>
        <v>102.25</v>
      </c>
      <c r="W591" s="94" t="s">
        <v>119</v>
      </c>
      <c r="X591" s="80" t="s">
        <v>238</v>
      </c>
      <c r="Y591" s="80" t="s">
        <v>238</v>
      </c>
      <c r="Z591" s="80" t="s">
        <v>239</v>
      </c>
      <c r="AA591" s="80" t="s">
        <v>240</v>
      </c>
      <c r="AB591" s="76" t="s">
        <v>539</v>
      </c>
      <c r="AC591" s="76" t="s">
        <v>541</v>
      </c>
      <c r="AD591" s="76" t="s">
        <v>195</v>
      </c>
      <c r="AE591" s="76">
        <v>75640000</v>
      </c>
      <c r="AF591" s="76" t="s">
        <v>96</v>
      </c>
      <c r="AG591" s="82"/>
      <c r="AH591" s="60"/>
      <c r="AI591" s="75" t="s">
        <v>1562</v>
      </c>
      <c r="AJ591" s="6" t="s">
        <v>103</v>
      </c>
      <c r="AK591" s="81">
        <v>0</v>
      </c>
      <c r="AL591" s="205" t="s">
        <v>103</v>
      </c>
      <c r="AM591" s="169"/>
      <c r="AN591" s="6"/>
      <c r="AO591" s="120"/>
    </row>
    <row r="592" spans="1:41">
      <c r="A592" s="75" t="s">
        <v>1562</v>
      </c>
      <c r="B592" s="6" t="s">
        <v>93</v>
      </c>
      <c r="C592" s="76">
        <v>591</v>
      </c>
      <c r="D592" s="6" t="s">
        <v>107</v>
      </c>
      <c r="E592" s="6" t="s">
        <v>105</v>
      </c>
      <c r="F592" s="6" t="str">
        <f t="shared" si="39"/>
        <v>STORAGEFG-R-1995LE25.M19-1</v>
      </c>
      <c r="G592" s="97" t="s">
        <v>1808</v>
      </c>
      <c r="H592" s="95">
        <v>145891</v>
      </c>
      <c r="I592" s="6" t="s">
        <v>584</v>
      </c>
      <c r="J592" s="92">
        <v>46036</v>
      </c>
      <c r="K592" s="97"/>
      <c r="L592" s="80" t="s">
        <v>2078</v>
      </c>
      <c r="M592" s="6" t="s">
        <v>173</v>
      </c>
      <c r="N592" s="80" t="s">
        <v>116</v>
      </c>
      <c r="O592" s="71">
        <v>0</v>
      </c>
      <c r="P592" s="71">
        <v>0</v>
      </c>
      <c r="Q592" s="79">
        <v>51</v>
      </c>
      <c r="R592" s="79">
        <v>0</v>
      </c>
      <c r="S592" s="71">
        <v>0</v>
      </c>
      <c r="T592" s="79">
        <v>51</v>
      </c>
      <c r="U592" s="87" t="s">
        <v>118</v>
      </c>
      <c r="V592" s="84">
        <f t="shared" si="41"/>
        <v>51</v>
      </c>
      <c r="W592" s="94" t="s">
        <v>119</v>
      </c>
      <c r="X592" s="80" t="s">
        <v>238</v>
      </c>
      <c r="Y592" s="80" t="s">
        <v>238</v>
      </c>
      <c r="Z592" s="80" t="s">
        <v>239</v>
      </c>
      <c r="AA592" s="80" t="s">
        <v>240</v>
      </c>
      <c r="AB592" s="76" t="s">
        <v>539</v>
      </c>
      <c r="AC592" s="76" t="s">
        <v>541</v>
      </c>
      <c r="AD592" s="76" t="s">
        <v>195</v>
      </c>
      <c r="AE592" s="76">
        <v>75640000</v>
      </c>
      <c r="AF592" s="76" t="s">
        <v>96</v>
      </c>
      <c r="AG592" s="82"/>
      <c r="AH592" s="60"/>
      <c r="AI592" s="75" t="s">
        <v>1562</v>
      </c>
      <c r="AJ592" s="6" t="s">
        <v>103</v>
      </c>
      <c r="AK592" s="81">
        <v>0</v>
      </c>
      <c r="AL592" s="205" t="s">
        <v>103</v>
      </c>
      <c r="AM592" s="169"/>
      <c r="AN592" s="6"/>
      <c r="AO592" s="120"/>
    </row>
    <row r="593" spans="1:41">
      <c r="A593" s="75" t="s">
        <v>1562</v>
      </c>
      <c r="B593" s="6" t="s">
        <v>93</v>
      </c>
      <c r="C593" s="76">
        <v>592</v>
      </c>
      <c r="D593" s="6" t="s">
        <v>107</v>
      </c>
      <c r="E593" s="6" t="s">
        <v>105</v>
      </c>
      <c r="F593" s="6" t="str">
        <f t="shared" si="39"/>
        <v>STORAGEFG-R-1978LE25.M19</v>
      </c>
      <c r="G593" s="97" t="s">
        <v>267</v>
      </c>
      <c r="H593" s="95">
        <v>145894</v>
      </c>
      <c r="I593" s="6" t="s">
        <v>584</v>
      </c>
      <c r="J593" s="92">
        <v>46036</v>
      </c>
      <c r="K593" s="97"/>
      <c r="L593" s="80" t="s">
        <v>2079</v>
      </c>
      <c r="M593" s="6" t="s">
        <v>173</v>
      </c>
      <c r="N593" s="80" t="s">
        <v>116</v>
      </c>
      <c r="O593" s="71">
        <v>0</v>
      </c>
      <c r="P593" s="71">
        <v>0</v>
      </c>
      <c r="Q593" s="79">
        <v>20.25</v>
      </c>
      <c r="R593" s="79">
        <v>0</v>
      </c>
      <c r="S593" s="71">
        <v>0</v>
      </c>
      <c r="T593" s="79">
        <v>20.25</v>
      </c>
      <c r="U593" s="87" t="s">
        <v>118</v>
      </c>
      <c r="V593" s="84">
        <f t="shared" si="41"/>
        <v>20.25</v>
      </c>
      <c r="W593" s="94" t="s">
        <v>119</v>
      </c>
      <c r="X593" s="80" t="s">
        <v>238</v>
      </c>
      <c r="Y593" s="80" t="s">
        <v>238</v>
      </c>
      <c r="Z593" s="80" t="s">
        <v>239</v>
      </c>
      <c r="AA593" s="80" t="s">
        <v>240</v>
      </c>
      <c r="AB593" s="76" t="s">
        <v>539</v>
      </c>
      <c r="AC593" s="76" t="s">
        <v>541</v>
      </c>
      <c r="AD593" s="76" t="s">
        <v>195</v>
      </c>
      <c r="AE593" s="76">
        <v>75640000</v>
      </c>
      <c r="AF593" s="76" t="s">
        <v>96</v>
      </c>
      <c r="AG593" s="82"/>
      <c r="AH593" s="60"/>
      <c r="AI593" s="75" t="s">
        <v>1562</v>
      </c>
      <c r="AJ593" s="6" t="s">
        <v>103</v>
      </c>
      <c r="AK593" s="81">
        <v>0</v>
      </c>
      <c r="AL593" s="205" t="s">
        <v>103</v>
      </c>
      <c r="AM593" s="169"/>
      <c r="AN593" s="6"/>
      <c r="AO593" s="120"/>
    </row>
    <row r="594" spans="1:41">
      <c r="A594" s="75" t="s">
        <v>1562</v>
      </c>
      <c r="B594" s="6" t="s">
        <v>93</v>
      </c>
      <c r="C594" s="76">
        <v>593</v>
      </c>
      <c r="D594" s="6" t="s">
        <v>107</v>
      </c>
      <c r="E594" s="6" t="s">
        <v>105</v>
      </c>
      <c r="F594" s="6" t="str">
        <f t="shared" si="39"/>
        <v>STORAGEFG-R-1975LE25.M19-2</v>
      </c>
      <c r="G594" s="97" t="s">
        <v>1809</v>
      </c>
      <c r="H594" s="95">
        <v>145895</v>
      </c>
      <c r="I594" s="6" t="s">
        <v>584</v>
      </c>
      <c r="J594" s="92">
        <v>46036</v>
      </c>
      <c r="K594" s="97"/>
      <c r="L594" s="80">
        <v>548049</v>
      </c>
      <c r="M594" s="6" t="s">
        <v>173</v>
      </c>
      <c r="N594" s="80" t="s">
        <v>116</v>
      </c>
      <c r="O594" s="71">
        <v>0</v>
      </c>
      <c r="P594" s="71">
        <v>0</v>
      </c>
      <c r="Q594" s="79">
        <v>30.5</v>
      </c>
      <c r="R594" s="79">
        <v>0</v>
      </c>
      <c r="S594" s="71">
        <v>0</v>
      </c>
      <c r="T594" s="79">
        <v>30.5</v>
      </c>
      <c r="U594" s="87" t="s">
        <v>118</v>
      </c>
      <c r="V594" s="84">
        <f t="shared" si="41"/>
        <v>30.5</v>
      </c>
      <c r="W594" s="94" t="s">
        <v>119</v>
      </c>
      <c r="X594" s="80" t="s">
        <v>238</v>
      </c>
      <c r="Y594" s="80" t="s">
        <v>238</v>
      </c>
      <c r="Z594" s="80" t="s">
        <v>239</v>
      </c>
      <c r="AA594" s="80" t="s">
        <v>240</v>
      </c>
      <c r="AB594" s="76" t="s">
        <v>539</v>
      </c>
      <c r="AC594" s="76" t="s">
        <v>541</v>
      </c>
      <c r="AD594" s="76" t="s">
        <v>195</v>
      </c>
      <c r="AE594" s="76">
        <v>75640000</v>
      </c>
      <c r="AF594" s="76" t="s">
        <v>96</v>
      </c>
      <c r="AG594" s="82"/>
      <c r="AH594" s="60"/>
      <c r="AI594" s="75" t="s">
        <v>1562</v>
      </c>
      <c r="AJ594" s="6" t="s">
        <v>103</v>
      </c>
      <c r="AK594" s="81">
        <v>0</v>
      </c>
      <c r="AL594" s="205" t="s">
        <v>103</v>
      </c>
      <c r="AM594" s="169"/>
      <c r="AN594" s="6"/>
      <c r="AO594" s="120"/>
    </row>
    <row r="595" spans="1:41">
      <c r="A595" s="75" t="s">
        <v>1562</v>
      </c>
      <c r="B595" s="6" t="s">
        <v>93</v>
      </c>
      <c r="C595" s="76">
        <v>594</v>
      </c>
      <c r="D595" s="6" t="s">
        <v>107</v>
      </c>
      <c r="E595" s="6" t="s">
        <v>105</v>
      </c>
      <c r="F595" s="6" t="str">
        <f t="shared" si="39"/>
        <v>STORAGEFG-R-1978LE25.M19</v>
      </c>
      <c r="G595" s="97" t="s">
        <v>267</v>
      </c>
      <c r="H595" s="95">
        <v>145896</v>
      </c>
      <c r="I595" s="6" t="s">
        <v>584</v>
      </c>
      <c r="J595" s="92">
        <v>46036</v>
      </c>
      <c r="K595" s="97"/>
      <c r="L595" s="80">
        <v>553887</v>
      </c>
      <c r="M595" s="6" t="s">
        <v>173</v>
      </c>
      <c r="N595" s="80" t="s">
        <v>116</v>
      </c>
      <c r="O595" s="71">
        <v>0</v>
      </c>
      <c r="P595" s="71">
        <v>0</v>
      </c>
      <c r="Q595" s="79">
        <v>143.25</v>
      </c>
      <c r="R595" s="79">
        <v>0</v>
      </c>
      <c r="S595" s="71">
        <v>0</v>
      </c>
      <c r="T595" s="79">
        <v>143.25</v>
      </c>
      <c r="U595" s="87" t="s">
        <v>118</v>
      </c>
      <c r="V595" s="84">
        <f t="shared" si="41"/>
        <v>143.25</v>
      </c>
      <c r="W595" s="94" t="s">
        <v>119</v>
      </c>
      <c r="X595" s="80" t="s">
        <v>238</v>
      </c>
      <c r="Y595" s="80" t="s">
        <v>238</v>
      </c>
      <c r="Z595" s="80" t="s">
        <v>239</v>
      </c>
      <c r="AA595" s="80" t="s">
        <v>240</v>
      </c>
      <c r="AB595" s="76" t="s">
        <v>539</v>
      </c>
      <c r="AC595" s="76" t="s">
        <v>541</v>
      </c>
      <c r="AD595" s="76" t="s">
        <v>195</v>
      </c>
      <c r="AE595" s="76">
        <v>75640000</v>
      </c>
      <c r="AF595" s="76" t="s">
        <v>96</v>
      </c>
      <c r="AG595" s="82"/>
      <c r="AH595" s="60"/>
      <c r="AI595" s="75" t="s">
        <v>1562</v>
      </c>
      <c r="AJ595" s="6" t="s">
        <v>103</v>
      </c>
      <c r="AK595" s="81">
        <v>0</v>
      </c>
      <c r="AL595" s="205" t="s">
        <v>103</v>
      </c>
      <c r="AM595" s="169"/>
      <c r="AN595" s="6"/>
      <c r="AO595" s="120"/>
    </row>
    <row r="596" spans="1:41">
      <c r="A596" s="75" t="s">
        <v>1562</v>
      </c>
      <c r="B596" s="6" t="s">
        <v>93</v>
      </c>
      <c r="C596" s="76">
        <v>595</v>
      </c>
      <c r="D596" s="6" t="s">
        <v>107</v>
      </c>
      <c r="E596" s="6" t="s">
        <v>105</v>
      </c>
      <c r="F596" s="6" t="str">
        <f t="shared" si="39"/>
        <v>STORAGEFG-R-1982LE25.M19</v>
      </c>
      <c r="G596" s="97" t="s">
        <v>1810</v>
      </c>
      <c r="H596" s="95">
        <v>145897</v>
      </c>
      <c r="I596" s="6" t="s">
        <v>584</v>
      </c>
      <c r="J596" s="92">
        <v>46036</v>
      </c>
      <c r="K596" s="97"/>
      <c r="L596" s="80">
        <v>548210</v>
      </c>
      <c r="M596" s="6" t="s">
        <v>173</v>
      </c>
      <c r="N596" s="80" t="s">
        <v>116</v>
      </c>
      <c r="O596" s="71">
        <v>0</v>
      </c>
      <c r="P596" s="71">
        <v>0</v>
      </c>
      <c r="Q596" s="79">
        <v>92</v>
      </c>
      <c r="R596" s="79">
        <v>0</v>
      </c>
      <c r="S596" s="71">
        <v>0</v>
      </c>
      <c r="T596" s="79">
        <v>92</v>
      </c>
      <c r="U596" s="87" t="s">
        <v>118</v>
      </c>
      <c r="V596" s="84">
        <f t="shared" si="41"/>
        <v>92</v>
      </c>
      <c r="W596" s="94" t="s">
        <v>119</v>
      </c>
      <c r="X596" s="80" t="s">
        <v>238</v>
      </c>
      <c r="Y596" s="80" t="s">
        <v>238</v>
      </c>
      <c r="Z596" s="80" t="s">
        <v>239</v>
      </c>
      <c r="AA596" s="80" t="s">
        <v>240</v>
      </c>
      <c r="AB596" s="76" t="s">
        <v>539</v>
      </c>
      <c r="AC596" s="76" t="s">
        <v>541</v>
      </c>
      <c r="AD596" s="76" t="s">
        <v>195</v>
      </c>
      <c r="AE596" s="76">
        <v>75640000</v>
      </c>
      <c r="AF596" s="76" t="s">
        <v>96</v>
      </c>
      <c r="AG596" s="82"/>
      <c r="AH596" s="60"/>
      <c r="AI596" s="75" t="s">
        <v>1562</v>
      </c>
      <c r="AJ596" s="6" t="s">
        <v>103</v>
      </c>
      <c r="AK596" s="81">
        <v>0</v>
      </c>
      <c r="AL596" s="205" t="s">
        <v>103</v>
      </c>
      <c r="AM596" s="169"/>
      <c r="AN596" s="6"/>
      <c r="AO596" s="120"/>
    </row>
    <row r="597" spans="1:41">
      <c r="A597" s="75" t="s">
        <v>1562</v>
      </c>
      <c r="B597" s="6" t="s">
        <v>93</v>
      </c>
      <c r="C597" s="76">
        <v>596</v>
      </c>
      <c r="D597" s="6" t="s">
        <v>107</v>
      </c>
      <c r="E597" s="6" t="s">
        <v>105</v>
      </c>
      <c r="F597" s="6" t="str">
        <f t="shared" si="39"/>
        <v>STORAGEFG-R-1985LE25.M19</v>
      </c>
      <c r="G597" s="97" t="s">
        <v>263</v>
      </c>
      <c r="H597" s="95">
        <v>145898</v>
      </c>
      <c r="I597" s="6" t="s">
        <v>584</v>
      </c>
      <c r="J597" s="92">
        <v>46036</v>
      </c>
      <c r="K597" s="97"/>
      <c r="L597" s="80">
        <v>548188</v>
      </c>
      <c r="M597" s="6" t="s">
        <v>173</v>
      </c>
      <c r="N597" s="80" t="s">
        <v>116</v>
      </c>
      <c r="O597" s="71">
        <v>0</v>
      </c>
      <c r="P597" s="71">
        <v>0</v>
      </c>
      <c r="Q597" s="79">
        <v>122.75</v>
      </c>
      <c r="R597" s="79">
        <v>0</v>
      </c>
      <c r="S597" s="71">
        <v>0</v>
      </c>
      <c r="T597" s="79">
        <v>122.75</v>
      </c>
      <c r="U597" s="87" t="s">
        <v>118</v>
      </c>
      <c r="V597" s="84">
        <f t="shared" si="41"/>
        <v>122.75</v>
      </c>
      <c r="W597" s="94" t="s">
        <v>119</v>
      </c>
      <c r="X597" s="80" t="s">
        <v>238</v>
      </c>
      <c r="Y597" s="80" t="s">
        <v>238</v>
      </c>
      <c r="Z597" s="80" t="s">
        <v>239</v>
      </c>
      <c r="AA597" s="80" t="s">
        <v>240</v>
      </c>
      <c r="AB597" s="76" t="s">
        <v>539</v>
      </c>
      <c r="AC597" s="76" t="s">
        <v>541</v>
      </c>
      <c r="AD597" s="76" t="s">
        <v>195</v>
      </c>
      <c r="AE597" s="76">
        <v>75640000</v>
      </c>
      <c r="AF597" s="76" t="s">
        <v>96</v>
      </c>
      <c r="AG597" s="82"/>
      <c r="AH597" s="60"/>
      <c r="AI597" s="75" t="s">
        <v>1562</v>
      </c>
      <c r="AJ597" s="6" t="s">
        <v>103</v>
      </c>
      <c r="AK597" s="81">
        <v>0</v>
      </c>
      <c r="AL597" s="205" t="s">
        <v>103</v>
      </c>
      <c r="AM597" s="169"/>
      <c r="AN597" s="6"/>
      <c r="AO597" s="120"/>
    </row>
    <row r="598" spans="1:41">
      <c r="A598" s="75" t="s">
        <v>1562</v>
      </c>
      <c r="B598" s="6" t="s">
        <v>93</v>
      </c>
      <c r="C598" s="76">
        <v>597</v>
      </c>
      <c r="D598" s="6" t="s">
        <v>107</v>
      </c>
      <c r="E598" s="6" t="s">
        <v>105</v>
      </c>
      <c r="F598" s="6" t="str">
        <f t="shared" si="39"/>
        <v>STORAGEFG-R-2002LE25.M19</v>
      </c>
      <c r="G598" s="97" t="s">
        <v>1811</v>
      </c>
      <c r="H598" s="95">
        <v>145902</v>
      </c>
      <c r="I598" s="6" t="s">
        <v>584</v>
      </c>
      <c r="J598" s="92">
        <v>46036</v>
      </c>
      <c r="K598" s="97"/>
      <c r="L598" s="80">
        <v>226044</v>
      </c>
      <c r="M598" s="6" t="s">
        <v>173</v>
      </c>
      <c r="N598" s="80" t="s">
        <v>116</v>
      </c>
      <c r="O598" s="71">
        <v>0</v>
      </c>
      <c r="P598" s="71">
        <v>0</v>
      </c>
      <c r="Q598" s="79">
        <v>30.5</v>
      </c>
      <c r="R598" s="79">
        <v>0</v>
      </c>
      <c r="S598" s="71">
        <v>0</v>
      </c>
      <c r="T598" s="79">
        <v>30.5</v>
      </c>
      <c r="U598" s="87" t="s">
        <v>118</v>
      </c>
      <c r="V598" s="84">
        <f t="shared" si="41"/>
        <v>30.5</v>
      </c>
      <c r="W598" s="94" t="s">
        <v>119</v>
      </c>
      <c r="X598" s="80" t="s">
        <v>238</v>
      </c>
      <c r="Y598" s="80" t="s">
        <v>238</v>
      </c>
      <c r="Z598" s="80" t="s">
        <v>239</v>
      </c>
      <c r="AA598" s="80" t="s">
        <v>240</v>
      </c>
      <c r="AB598" s="76" t="s">
        <v>539</v>
      </c>
      <c r="AC598" s="76" t="s">
        <v>541</v>
      </c>
      <c r="AD598" s="76" t="s">
        <v>195</v>
      </c>
      <c r="AE598" s="76">
        <v>75640000</v>
      </c>
      <c r="AF598" s="76" t="s">
        <v>96</v>
      </c>
      <c r="AG598" s="82"/>
      <c r="AH598" s="60"/>
      <c r="AI598" s="75" t="s">
        <v>1562</v>
      </c>
      <c r="AJ598" s="6" t="s">
        <v>103</v>
      </c>
      <c r="AK598" s="81">
        <v>0</v>
      </c>
      <c r="AL598" s="205" t="s">
        <v>103</v>
      </c>
      <c r="AM598" s="169"/>
      <c r="AN598" s="6"/>
      <c r="AO598" s="120"/>
    </row>
    <row r="599" spans="1:41">
      <c r="A599" s="75" t="s">
        <v>1562</v>
      </c>
      <c r="B599" s="6" t="s">
        <v>93</v>
      </c>
      <c r="C599" s="76">
        <v>598</v>
      </c>
      <c r="D599" s="6" t="s">
        <v>107</v>
      </c>
      <c r="E599" s="6" t="s">
        <v>105</v>
      </c>
      <c r="F599" s="6" t="str">
        <f t="shared" si="39"/>
        <v>STORAGEFG-R-2010LE25.M19-1</v>
      </c>
      <c r="G599" s="97" t="s">
        <v>1812</v>
      </c>
      <c r="H599" s="95">
        <v>145904</v>
      </c>
      <c r="I599" s="6" t="s">
        <v>584</v>
      </c>
      <c r="J599" s="92">
        <v>46036</v>
      </c>
      <c r="K599" s="97"/>
      <c r="L599" s="80">
        <v>226077</v>
      </c>
      <c r="M599" s="6" t="s">
        <v>173</v>
      </c>
      <c r="N599" s="80" t="s">
        <v>116</v>
      </c>
      <c r="O599" s="71">
        <v>0</v>
      </c>
      <c r="P599" s="71">
        <v>0</v>
      </c>
      <c r="Q599" s="79">
        <v>71.5</v>
      </c>
      <c r="R599" s="79">
        <v>0</v>
      </c>
      <c r="S599" s="71">
        <v>0</v>
      </c>
      <c r="T599" s="79">
        <v>71.5</v>
      </c>
      <c r="U599" s="87" t="s">
        <v>118</v>
      </c>
      <c r="V599" s="84">
        <f t="shared" si="41"/>
        <v>71.5</v>
      </c>
      <c r="W599" s="94" t="s">
        <v>119</v>
      </c>
      <c r="X599" s="80" t="s">
        <v>238</v>
      </c>
      <c r="Y599" s="80" t="s">
        <v>238</v>
      </c>
      <c r="Z599" s="80" t="s">
        <v>239</v>
      </c>
      <c r="AA599" s="80" t="s">
        <v>240</v>
      </c>
      <c r="AB599" s="76" t="s">
        <v>539</v>
      </c>
      <c r="AC599" s="76" t="s">
        <v>541</v>
      </c>
      <c r="AD599" s="76" t="s">
        <v>195</v>
      </c>
      <c r="AE599" s="76">
        <v>75640000</v>
      </c>
      <c r="AF599" s="76" t="s">
        <v>96</v>
      </c>
      <c r="AG599" s="82"/>
      <c r="AH599" s="60"/>
      <c r="AI599" s="75" t="s">
        <v>1562</v>
      </c>
      <c r="AJ599" s="6" t="s">
        <v>103</v>
      </c>
      <c r="AK599" s="81">
        <v>0</v>
      </c>
      <c r="AL599" s="205" t="s">
        <v>103</v>
      </c>
      <c r="AM599" s="169"/>
      <c r="AN599" s="6"/>
      <c r="AO599" s="120"/>
    </row>
    <row r="600" spans="1:41">
      <c r="A600" s="75" t="s">
        <v>1562</v>
      </c>
      <c r="B600" s="6" t="s">
        <v>93</v>
      </c>
      <c r="C600" s="76">
        <v>599</v>
      </c>
      <c r="D600" s="6" t="s">
        <v>107</v>
      </c>
      <c r="E600" s="6" t="s">
        <v>105</v>
      </c>
      <c r="F600" s="6" t="str">
        <f t="shared" si="39"/>
        <v>STORAGEFG-R-2005LE25.M19</v>
      </c>
      <c r="G600" s="97" t="s">
        <v>1813</v>
      </c>
      <c r="H600" s="95">
        <v>145905</v>
      </c>
      <c r="I600" s="6" t="s">
        <v>584</v>
      </c>
      <c r="J600" s="92">
        <v>46036</v>
      </c>
      <c r="K600" s="97"/>
      <c r="L600" s="80">
        <v>226138</v>
      </c>
      <c r="M600" s="6" t="s">
        <v>173</v>
      </c>
      <c r="N600" s="80" t="s">
        <v>116</v>
      </c>
      <c r="O600" s="71">
        <v>0</v>
      </c>
      <c r="P600" s="71">
        <v>0</v>
      </c>
      <c r="Q600" s="79">
        <v>30.5</v>
      </c>
      <c r="R600" s="79">
        <v>0</v>
      </c>
      <c r="S600" s="71">
        <v>0</v>
      </c>
      <c r="T600" s="79">
        <v>30.5</v>
      </c>
      <c r="U600" s="87" t="s">
        <v>118</v>
      </c>
      <c r="V600" s="84">
        <f t="shared" si="41"/>
        <v>30.5</v>
      </c>
      <c r="W600" s="94" t="s">
        <v>119</v>
      </c>
      <c r="X600" s="80" t="s">
        <v>238</v>
      </c>
      <c r="Y600" s="80" t="s">
        <v>238</v>
      </c>
      <c r="Z600" s="80" t="s">
        <v>239</v>
      </c>
      <c r="AA600" s="80" t="s">
        <v>240</v>
      </c>
      <c r="AB600" s="76" t="s">
        <v>539</v>
      </c>
      <c r="AC600" s="76" t="s">
        <v>541</v>
      </c>
      <c r="AD600" s="76" t="s">
        <v>195</v>
      </c>
      <c r="AE600" s="76">
        <v>75640000</v>
      </c>
      <c r="AF600" s="76" t="s">
        <v>96</v>
      </c>
      <c r="AG600" s="82"/>
      <c r="AH600" s="60"/>
      <c r="AI600" s="75" t="s">
        <v>1562</v>
      </c>
      <c r="AJ600" s="6" t="s">
        <v>103</v>
      </c>
      <c r="AK600" s="81">
        <v>0</v>
      </c>
      <c r="AL600" s="205" t="s">
        <v>103</v>
      </c>
      <c r="AM600" s="169"/>
      <c r="AN600" s="6"/>
      <c r="AO600" s="120"/>
    </row>
    <row r="601" spans="1:41">
      <c r="A601" s="75" t="s">
        <v>1562</v>
      </c>
      <c r="B601" s="6" t="s">
        <v>93</v>
      </c>
      <c r="C601" s="76">
        <v>600</v>
      </c>
      <c r="D601" s="6" t="s">
        <v>107</v>
      </c>
      <c r="E601" s="6" t="s">
        <v>105</v>
      </c>
      <c r="F601" s="6" t="str">
        <f t="shared" si="39"/>
        <v>STORAGEFG-R-2007LE25.M19</v>
      </c>
      <c r="G601" s="97" t="s">
        <v>269</v>
      </c>
      <c r="H601" s="95">
        <v>145909</v>
      </c>
      <c r="I601" s="6" t="s">
        <v>584</v>
      </c>
      <c r="J601" s="92">
        <v>46036</v>
      </c>
      <c r="K601" s="97"/>
      <c r="L601" s="80">
        <v>226211</v>
      </c>
      <c r="M601" s="6" t="s">
        <v>173</v>
      </c>
      <c r="N601" s="80" t="s">
        <v>116</v>
      </c>
      <c r="O601" s="71">
        <v>0</v>
      </c>
      <c r="P601" s="71">
        <v>0</v>
      </c>
      <c r="Q601" s="79">
        <v>71.5</v>
      </c>
      <c r="R601" s="79">
        <v>0</v>
      </c>
      <c r="S601" s="71">
        <v>0</v>
      </c>
      <c r="T601" s="79">
        <v>71.5</v>
      </c>
      <c r="U601" s="87" t="s">
        <v>118</v>
      </c>
      <c r="V601" s="84">
        <f t="shared" si="41"/>
        <v>71.5</v>
      </c>
      <c r="W601" s="94" t="s">
        <v>119</v>
      </c>
      <c r="X601" s="80" t="s">
        <v>238</v>
      </c>
      <c r="Y601" s="80" t="s">
        <v>238</v>
      </c>
      <c r="Z601" s="80" t="s">
        <v>239</v>
      </c>
      <c r="AA601" s="80" t="s">
        <v>240</v>
      </c>
      <c r="AB601" s="76" t="s">
        <v>539</v>
      </c>
      <c r="AC601" s="76" t="s">
        <v>541</v>
      </c>
      <c r="AD601" s="76" t="s">
        <v>195</v>
      </c>
      <c r="AE601" s="76">
        <v>75640000</v>
      </c>
      <c r="AF601" s="76" t="s">
        <v>96</v>
      </c>
      <c r="AG601" s="82"/>
      <c r="AH601" s="60"/>
      <c r="AI601" s="75" t="s">
        <v>1562</v>
      </c>
      <c r="AJ601" s="6" t="s">
        <v>103</v>
      </c>
      <c r="AK601" s="81">
        <v>0</v>
      </c>
      <c r="AL601" s="205" t="s">
        <v>103</v>
      </c>
      <c r="AM601" s="169"/>
      <c r="AN601" s="6"/>
      <c r="AO601" s="120"/>
    </row>
    <row r="602" spans="1:41">
      <c r="A602" s="75" t="s">
        <v>1562</v>
      </c>
      <c r="B602" s="6" t="s">
        <v>93</v>
      </c>
      <c r="C602" s="76">
        <v>601</v>
      </c>
      <c r="D602" s="6" t="s">
        <v>107</v>
      </c>
      <c r="E602" s="6" t="s">
        <v>105</v>
      </c>
      <c r="F602" s="6" t="str">
        <f t="shared" si="39"/>
        <v>STORAGEFG-R-2020LE25.M19</v>
      </c>
      <c r="G602" s="97" t="s">
        <v>1814</v>
      </c>
      <c r="H602" s="95">
        <v>145921</v>
      </c>
      <c r="I602" s="6" t="s">
        <v>584</v>
      </c>
      <c r="J602" s="92">
        <v>46036</v>
      </c>
      <c r="K602" s="97"/>
      <c r="L602" s="80">
        <v>226292</v>
      </c>
      <c r="M602" s="6" t="s">
        <v>173</v>
      </c>
      <c r="N602" s="80" t="s">
        <v>116</v>
      </c>
      <c r="O602" s="71">
        <v>0</v>
      </c>
      <c r="P602" s="71">
        <v>0</v>
      </c>
      <c r="Q602" s="79">
        <v>40.75</v>
      </c>
      <c r="R602" s="79">
        <v>0</v>
      </c>
      <c r="S602" s="71">
        <v>0</v>
      </c>
      <c r="T602" s="79">
        <v>40.75</v>
      </c>
      <c r="U602" s="87" t="s">
        <v>118</v>
      </c>
      <c r="V602" s="84">
        <f t="shared" si="41"/>
        <v>40.75</v>
      </c>
      <c r="W602" s="94" t="s">
        <v>119</v>
      </c>
      <c r="X602" s="80" t="s">
        <v>238</v>
      </c>
      <c r="Y602" s="80" t="s">
        <v>238</v>
      </c>
      <c r="Z602" s="80" t="s">
        <v>239</v>
      </c>
      <c r="AA602" s="80" t="s">
        <v>240</v>
      </c>
      <c r="AB602" s="76" t="s">
        <v>539</v>
      </c>
      <c r="AC602" s="76" t="s">
        <v>541</v>
      </c>
      <c r="AD602" s="76" t="s">
        <v>195</v>
      </c>
      <c r="AE602" s="76">
        <v>75640000</v>
      </c>
      <c r="AF602" s="76" t="s">
        <v>96</v>
      </c>
      <c r="AG602" s="82"/>
      <c r="AH602" s="60"/>
      <c r="AI602" s="75" t="s">
        <v>1562</v>
      </c>
      <c r="AJ602" s="6" t="s">
        <v>103</v>
      </c>
      <c r="AK602" s="81">
        <v>0</v>
      </c>
      <c r="AL602" s="205" t="s">
        <v>103</v>
      </c>
      <c r="AM602" s="169"/>
      <c r="AN602" s="6"/>
      <c r="AO602" s="120"/>
    </row>
    <row r="603" spans="1:41">
      <c r="A603" s="75" t="s">
        <v>1562</v>
      </c>
      <c r="B603" s="6" t="s">
        <v>93</v>
      </c>
      <c r="C603" s="76">
        <v>602</v>
      </c>
      <c r="D603" s="6" t="s">
        <v>107</v>
      </c>
      <c r="E603" s="6" t="s">
        <v>105</v>
      </c>
      <c r="F603" s="6" t="str">
        <f t="shared" si="39"/>
        <v>STORAGEFG-R-2044LE25-M19</v>
      </c>
      <c r="G603" s="97" t="s">
        <v>1815</v>
      </c>
      <c r="H603" s="95">
        <v>145922</v>
      </c>
      <c r="I603" s="6" t="s">
        <v>584</v>
      </c>
      <c r="J603" s="92">
        <v>46036</v>
      </c>
      <c r="K603" s="97"/>
      <c r="L603" s="80">
        <v>226571</v>
      </c>
      <c r="M603" s="6" t="s">
        <v>173</v>
      </c>
      <c r="N603" s="80" t="s">
        <v>116</v>
      </c>
      <c r="O603" s="71">
        <v>0</v>
      </c>
      <c r="P603" s="71">
        <v>0</v>
      </c>
      <c r="Q603" s="79">
        <v>20.25</v>
      </c>
      <c r="R603" s="79">
        <v>0</v>
      </c>
      <c r="S603" s="71">
        <v>0</v>
      </c>
      <c r="T603" s="79">
        <v>20.25</v>
      </c>
      <c r="U603" s="87" t="s">
        <v>118</v>
      </c>
      <c r="V603" s="84">
        <f t="shared" si="41"/>
        <v>20.25</v>
      </c>
      <c r="W603" s="94" t="s">
        <v>119</v>
      </c>
      <c r="X603" s="80" t="s">
        <v>238</v>
      </c>
      <c r="Y603" s="80" t="s">
        <v>238</v>
      </c>
      <c r="Z603" s="80" t="s">
        <v>239</v>
      </c>
      <c r="AA603" s="80" t="s">
        <v>240</v>
      </c>
      <c r="AB603" s="76" t="s">
        <v>539</v>
      </c>
      <c r="AC603" s="76" t="s">
        <v>541</v>
      </c>
      <c r="AD603" s="76" t="s">
        <v>195</v>
      </c>
      <c r="AE603" s="76">
        <v>75640000</v>
      </c>
      <c r="AF603" s="76" t="s">
        <v>96</v>
      </c>
      <c r="AG603" s="82"/>
      <c r="AH603" s="60"/>
      <c r="AI603" s="75" t="s">
        <v>1562</v>
      </c>
      <c r="AJ603" s="6" t="s">
        <v>103</v>
      </c>
      <c r="AK603" s="81">
        <v>0</v>
      </c>
      <c r="AL603" s="205" t="s">
        <v>103</v>
      </c>
      <c r="AM603" s="169"/>
      <c r="AN603" s="6"/>
      <c r="AO603" s="120"/>
    </row>
    <row r="604" spans="1:41">
      <c r="A604" s="75" t="s">
        <v>1562</v>
      </c>
      <c r="B604" s="6" t="s">
        <v>93</v>
      </c>
      <c r="C604" s="76">
        <v>603</v>
      </c>
      <c r="D604" s="6" t="s">
        <v>107</v>
      </c>
      <c r="E604" s="6" t="s">
        <v>105</v>
      </c>
      <c r="F604" s="6" t="str">
        <f t="shared" si="39"/>
        <v>STORAGEFG-R-2046LE25M19</v>
      </c>
      <c r="G604" s="97" t="s">
        <v>1816</v>
      </c>
      <c r="H604" s="95">
        <v>145924</v>
      </c>
      <c r="I604" s="6" t="s">
        <v>584</v>
      </c>
      <c r="J604" s="92">
        <v>46036</v>
      </c>
      <c r="K604" s="97"/>
      <c r="L604" s="80">
        <v>226589</v>
      </c>
      <c r="M604" s="6" t="s">
        <v>173</v>
      </c>
      <c r="N604" s="80" t="s">
        <v>116</v>
      </c>
      <c r="O604" s="71">
        <v>0</v>
      </c>
      <c r="P604" s="71">
        <v>0</v>
      </c>
      <c r="Q604" s="79">
        <v>20.25</v>
      </c>
      <c r="R604" s="79">
        <v>0</v>
      </c>
      <c r="S604" s="71">
        <v>0</v>
      </c>
      <c r="T604" s="79">
        <v>20.25</v>
      </c>
      <c r="U604" s="87" t="s">
        <v>118</v>
      </c>
      <c r="V604" s="84">
        <f t="shared" si="41"/>
        <v>20.25</v>
      </c>
      <c r="W604" s="94" t="s">
        <v>119</v>
      </c>
      <c r="X604" s="80" t="s">
        <v>238</v>
      </c>
      <c r="Y604" s="80" t="s">
        <v>238</v>
      </c>
      <c r="Z604" s="80" t="s">
        <v>239</v>
      </c>
      <c r="AA604" s="80" t="s">
        <v>240</v>
      </c>
      <c r="AB604" s="76" t="s">
        <v>539</v>
      </c>
      <c r="AC604" s="76" t="s">
        <v>541</v>
      </c>
      <c r="AD604" s="76" t="s">
        <v>195</v>
      </c>
      <c r="AE604" s="76">
        <v>75640000</v>
      </c>
      <c r="AF604" s="76" t="s">
        <v>96</v>
      </c>
      <c r="AG604" s="82"/>
      <c r="AH604" s="60"/>
      <c r="AI604" s="75" t="s">
        <v>1562</v>
      </c>
      <c r="AJ604" s="6" t="s">
        <v>103</v>
      </c>
      <c r="AK604" s="81">
        <v>0</v>
      </c>
      <c r="AL604" s="205" t="s">
        <v>103</v>
      </c>
      <c r="AM604" s="169"/>
      <c r="AN604" s="6"/>
      <c r="AO604" s="120"/>
    </row>
    <row r="605" spans="1:41">
      <c r="A605" s="75" t="s">
        <v>1562</v>
      </c>
      <c r="B605" s="6" t="s">
        <v>93</v>
      </c>
      <c r="C605" s="76">
        <v>604</v>
      </c>
      <c r="D605" s="6" t="s">
        <v>107</v>
      </c>
      <c r="E605" s="6" t="s">
        <v>105</v>
      </c>
      <c r="F605" s="6" t="str">
        <f t="shared" si="39"/>
        <v>STORAGEFG-R-2068LE25.M19</v>
      </c>
      <c r="G605" s="97" t="s">
        <v>205</v>
      </c>
      <c r="H605" s="95">
        <v>145925</v>
      </c>
      <c r="I605" s="6" t="s">
        <v>584</v>
      </c>
      <c r="J605" s="92">
        <v>46036</v>
      </c>
      <c r="K605" s="97"/>
      <c r="L605" s="80">
        <v>227016</v>
      </c>
      <c r="M605" s="6" t="s">
        <v>173</v>
      </c>
      <c r="N605" s="80" t="s">
        <v>116</v>
      </c>
      <c r="O605" s="71">
        <v>0</v>
      </c>
      <c r="P605" s="71">
        <v>0</v>
      </c>
      <c r="Q605" s="79">
        <v>61.25</v>
      </c>
      <c r="R605" s="79">
        <v>0</v>
      </c>
      <c r="S605" s="71">
        <v>0</v>
      </c>
      <c r="T605" s="79">
        <v>61.25</v>
      </c>
      <c r="U605" s="87" t="s">
        <v>118</v>
      </c>
      <c r="V605" s="84">
        <f t="shared" si="41"/>
        <v>61.25</v>
      </c>
      <c r="W605" s="94" t="s">
        <v>119</v>
      </c>
      <c r="X605" s="80" t="s">
        <v>238</v>
      </c>
      <c r="Y605" s="80" t="s">
        <v>238</v>
      </c>
      <c r="Z605" s="80" t="s">
        <v>239</v>
      </c>
      <c r="AA605" s="80" t="s">
        <v>240</v>
      </c>
      <c r="AB605" s="76" t="s">
        <v>539</v>
      </c>
      <c r="AC605" s="76" t="s">
        <v>541</v>
      </c>
      <c r="AD605" s="76" t="s">
        <v>195</v>
      </c>
      <c r="AE605" s="76">
        <v>75640000</v>
      </c>
      <c r="AF605" s="76" t="s">
        <v>96</v>
      </c>
      <c r="AG605" s="82"/>
      <c r="AH605" s="60"/>
      <c r="AI605" s="75" t="s">
        <v>1562</v>
      </c>
      <c r="AJ605" s="6" t="s">
        <v>103</v>
      </c>
      <c r="AK605" s="81">
        <v>0</v>
      </c>
      <c r="AL605" s="205" t="s">
        <v>103</v>
      </c>
      <c r="AM605" s="169"/>
      <c r="AN605" s="6"/>
      <c r="AO605" s="120"/>
    </row>
    <row r="606" spans="1:41">
      <c r="A606" s="75" t="s">
        <v>1562</v>
      </c>
      <c r="B606" s="6" t="s">
        <v>93</v>
      </c>
      <c r="C606" s="76">
        <v>605</v>
      </c>
      <c r="D606" s="6" t="s">
        <v>107</v>
      </c>
      <c r="E606" s="6" t="s">
        <v>105</v>
      </c>
      <c r="F606" s="6" t="str">
        <f t="shared" si="39"/>
        <v>STORAGEFG-R-2078LE25.M19</v>
      </c>
      <c r="G606" s="97" t="s">
        <v>210</v>
      </c>
      <c r="H606" s="95">
        <v>145928</v>
      </c>
      <c r="I606" s="6" t="s">
        <v>584</v>
      </c>
      <c r="J606" s="92">
        <v>46036</v>
      </c>
      <c r="K606" s="97"/>
      <c r="L606" s="80">
        <v>227201</v>
      </c>
      <c r="M606" s="6" t="s">
        <v>173</v>
      </c>
      <c r="N606" s="80" t="s">
        <v>116</v>
      </c>
      <c r="O606" s="71">
        <v>0</v>
      </c>
      <c r="P606" s="71">
        <v>0</v>
      </c>
      <c r="Q606" s="79">
        <v>215</v>
      </c>
      <c r="R606" s="79">
        <v>0</v>
      </c>
      <c r="S606" s="71">
        <v>0</v>
      </c>
      <c r="T606" s="79">
        <v>215</v>
      </c>
      <c r="U606" s="87" t="s">
        <v>118</v>
      </c>
      <c r="V606" s="84">
        <f t="shared" si="41"/>
        <v>215</v>
      </c>
      <c r="W606" s="94" t="s">
        <v>119</v>
      </c>
      <c r="X606" s="80" t="s">
        <v>238</v>
      </c>
      <c r="Y606" s="80" t="s">
        <v>238</v>
      </c>
      <c r="Z606" s="80" t="s">
        <v>239</v>
      </c>
      <c r="AA606" s="80" t="s">
        <v>240</v>
      </c>
      <c r="AB606" s="76" t="s">
        <v>539</v>
      </c>
      <c r="AC606" s="76" t="s">
        <v>541</v>
      </c>
      <c r="AD606" s="76" t="s">
        <v>195</v>
      </c>
      <c r="AE606" s="76">
        <v>75640000</v>
      </c>
      <c r="AF606" s="76" t="s">
        <v>96</v>
      </c>
      <c r="AG606" s="82"/>
      <c r="AH606" s="60"/>
      <c r="AI606" s="75" t="s">
        <v>1562</v>
      </c>
      <c r="AJ606" s="6" t="s">
        <v>103</v>
      </c>
      <c r="AK606" s="81">
        <v>0</v>
      </c>
      <c r="AL606" s="205" t="s">
        <v>103</v>
      </c>
      <c r="AM606" s="169"/>
      <c r="AN606" s="6"/>
      <c r="AO606" s="120"/>
    </row>
    <row r="607" spans="1:41">
      <c r="A607" s="75" t="s">
        <v>1562</v>
      </c>
      <c r="B607" s="6" t="s">
        <v>93</v>
      </c>
      <c r="C607" s="76">
        <v>606</v>
      </c>
      <c r="D607" s="6" t="s">
        <v>110</v>
      </c>
      <c r="E607" s="6" t="s">
        <v>2135</v>
      </c>
      <c r="F607" s="6" t="str">
        <f t="shared" si="39"/>
        <v>FreightRM-R-011-SI26-M19</v>
      </c>
      <c r="G607" s="97" t="s">
        <v>1742</v>
      </c>
      <c r="H607" s="95">
        <v>4626</v>
      </c>
      <c r="I607" s="6" t="s">
        <v>584</v>
      </c>
      <c r="J607" s="92">
        <v>46034</v>
      </c>
      <c r="K607" s="97"/>
      <c r="L607" s="80" t="s">
        <v>2080</v>
      </c>
      <c r="M607" s="80" t="s">
        <v>173</v>
      </c>
      <c r="N607" s="80" t="s">
        <v>2081</v>
      </c>
      <c r="O607" s="71">
        <v>0</v>
      </c>
      <c r="P607" s="71">
        <v>0</v>
      </c>
      <c r="Q607" s="79">
        <v>36500</v>
      </c>
      <c r="R607" s="79">
        <v>5840</v>
      </c>
      <c r="S607" s="71">
        <v>1460</v>
      </c>
      <c r="T607" s="79">
        <v>40880</v>
      </c>
      <c r="U607" s="87" t="s">
        <v>24</v>
      </c>
      <c r="V607" s="84">
        <f t="shared" ref="V607:V610" si="42">T607/17.283</f>
        <v>2365.3300931551234</v>
      </c>
      <c r="W607" s="94" t="s">
        <v>2082</v>
      </c>
      <c r="X607" s="80" t="s">
        <v>2083</v>
      </c>
      <c r="Y607" s="80" t="s">
        <v>282</v>
      </c>
      <c r="Z607" s="80" t="s">
        <v>239</v>
      </c>
      <c r="AA607" s="80" t="s">
        <v>240</v>
      </c>
      <c r="AB607" s="76" t="s">
        <v>539</v>
      </c>
      <c r="AC607" s="76" t="s">
        <v>540</v>
      </c>
      <c r="AD607" s="76" t="s">
        <v>174</v>
      </c>
      <c r="AE607" s="76" t="s">
        <v>546</v>
      </c>
      <c r="AF607" s="76" t="s">
        <v>96</v>
      </c>
      <c r="AG607" s="82"/>
      <c r="AH607" s="60"/>
      <c r="AI607" s="75" t="s">
        <v>1562</v>
      </c>
      <c r="AJ607" s="6" t="s">
        <v>103</v>
      </c>
      <c r="AK607" s="81">
        <v>0</v>
      </c>
      <c r="AL607" s="205" t="s">
        <v>103</v>
      </c>
      <c r="AM607" s="169"/>
      <c r="AN607" s="6"/>
      <c r="AO607" s="120"/>
    </row>
    <row r="608" spans="1:41">
      <c r="A608" s="75" t="s">
        <v>1562</v>
      </c>
      <c r="B608" s="6" t="s">
        <v>93</v>
      </c>
      <c r="C608" s="76">
        <v>607</v>
      </c>
      <c r="D608" s="6" t="s">
        <v>110</v>
      </c>
      <c r="E608" s="6" t="s">
        <v>2135</v>
      </c>
      <c r="F608" s="6" t="str">
        <f t="shared" si="39"/>
        <v>FreightRM-M-220-SI25-M19-L</v>
      </c>
      <c r="G608" s="97" t="s">
        <v>1817</v>
      </c>
      <c r="H608" s="95">
        <v>4632</v>
      </c>
      <c r="I608" s="6" t="s">
        <v>584</v>
      </c>
      <c r="J608" s="92">
        <v>46036</v>
      </c>
      <c r="K608" s="95" t="s">
        <v>2084</v>
      </c>
      <c r="L608" s="80" t="s">
        <v>116</v>
      </c>
      <c r="M608" s="80" t="s">
        <v>173</v>
      </c>
      <c r="N608" s="80" t="s">
        <v>291</v>
      </c>
      <c r="O608" s="71">
        <v>0</v>
      </c>
      <c r="P608" s="71">
        <v>0</v>
      </c>
      <c r="Q608" s="79">
        <v>36500</v>
      </c>
      <c r="R608" s="79">
        <v>5840</v>
      </c>
      <c r="S608" s="71">
        <v>1460</v>
      </c>
      <c r="T608" s="79">
        <v>40880</v>
      </c>
      <c r="U608" s="87" t="s">
        <v>24</v>
      </c>
      <c r="V608" s="84">
        <f t="shared" si="42"/>
        <v>2365.3300931551234</v>
      </c>
      <c r="W608" s="94" t="s">
        <v>119</v>
      </c>
      <c r="X608" s="80" t="s">
        <v>120</v>
      </c>
      <c r="Y608" s="80" t="s">
        <v>282</v>
      </c>
      <c r="Z608" s="80" t="s">
        <v>239</v>
      </c>
      <c r="AA608" s="80" t="s">
        <v>240</v>
      </c>
      <c r="AB608" s="76" t="s">
        <v>539</v>
      </c>
      <c r="AC608" s="76" t="s">
        <v>540</v>
      </c>
      <c r="AD608" s="76" t="s">
        <v>174</v>
      </c>
      <c r="AE608" s="76" t="s">
        <v>546</v>
      </c>
      <c r="AF608" s="76" t="s">
        <v>96</v>
      </c>
      <c r="AG608" s="82"/>
      <c r="AH608" s="60"/>
      <c r="AI608" s="75" t="s">
        <v>1562</v>
      </c>
      <c r="AJ608" s="6" t="s">
        <v>103</v>
      </c>
      <c r="AK608" s="81">
        <v>0</v>
      </c>
      <c r="AL608" s="205" t="s">
        <v>103</v>
      </c>
      <c r="AM608" s="169"/>
      <c r="AN608" s="6"/>
      <c r="AO608" s="120"/>
    </row>
    <row r="609" spans="1:41">
      <c r="A609" s="75" t="s">
        <v>1562</v>
      </c>
      <c r="B609" s="6" t="s">
        <v>93</v>
      </c>
      <c r="C609" s="76">
        <v>608</v>
      </c>
      <c r="D609" s="6" t="s">
        <v>110</v>
      </c>
      <c r="E609" s="6" t="s">
        <v>2135</v>
      </c>
      <c r="F609" s="6" t="str">
        <f t="shared" si="39"/>
        <v>FreightRM-M-223-SI25-M19-L</v>
      </c>
      <c r="G609" s="97" t="s">
        <v>949</v>
      </c>
      <c r="H609" s="95">
        <v>4632</v>
      </c>
      <c r="I609" s="6" t="s">
        <v>584</v>
      </c>
      <c r="J609" s="92">
        <v>46036</v>
      </c>
      <c r="K609" s="97" t="s">
        <v>2085</v>
      </c>
      <c r="L609" s="80" t="s">
        <v>116</v>
      </c>
      <c r="M609" s="80" t="s">
        <v>173</v>
      </c>
      <c r="N609" s="80" t="s">
        <v>116</v>
      </c>
      <c r="O609" s="71">
        <v>0</v>
      </c>
      <c r="P609" s="71">
        <v>0</v>
      </c>
      <c r="Q609" s="71">
        <v>0</v>
      </c>
      <c r="R609" s="71">
        <v>0</v>
      </c>
      <c r="S609" s="71">
        <v>0</v>
      </c>
      <c r="T609" s="71">
        <v>0</v>
      </c>
      <c r="U609" s="87" t="s">
        <v>24</v>
      </c>
      <c r="V609" s="84">
        <f t="shared" si="42"/>
        <v>0</v>
      </c>
      <c r="W609" s="94" t="s">
        <v>119</v>
      </c>
      <c r="X609" s="80" t="s">
        <v>120</v>
      </c>
      <c r="Y609" s="80" t="s">
        <v>282</v>
      </c>
      <c r="Z609" s="80" t="s">
        <v>239</v>
      </c>
      <c r="AA609" s="80" t="s">
        <v>240</v>
      </c>
      <c r="AB609" s="76" t="s">
        <v>539</v>
      </c>
      <c r="AC609" s="76" t="s">
        <v>540</v>
      </c>
      <c r="AD609" s="76" t="s">
        <v>174</v>
      </c>
      <c r="AE609" s="76" t="s">
        <v>546</v>
      </c>
      <c r="AF609" s="76" t="s">
        <v>96</v>
      </c>
      <c r="AG609" s="82"/>
      <c r="AH609" s="60"/>
      <c r="AI609" s="75" t="s">
        <v>1562</v>
      </c>
      <c r="AJ609" s="6" t="s">
        <v>103</v>
      </c>
      <c r="AK609" s="81">
        <v>0</v>
      </c>
      <c r="AL609" s="205" t="s">
        <v>103</v>
      </c>
      <c r="AM609" s="169"/>
      <c r="AN609" s="6"/>
      <c r="AO609" s="120"/>
    </row>
    <row r="610" spans="1:41">
      <c r="A610" s="75" t="s">
        <v>1562</v>
      </c>
      <c r="B610" s="6" t="s">
        <v>93</v>
      </c>
      <c r="C610" s="76">
        <v>609</v>
      </c>
      <c r="D610" s="6" t="s">
        <v>110</v>
      </c>
      <c r="E610" s="6" t="s">
        <v>2135</v>
      </c>
      <c r="F610" s="6" t="str">
        <f t="shared" si="39"/>
        <v>FreightRM-M-228-SI25-M19-L</v>
      </c>
      <c r="G610" s="97" t="s">
        <v>597</v>
      </c>
      <c r="H610" s="95">
        <v>4632</v>
      </c>
      <c r="I610" s="6" t="s">
        <v>584</v>
      </c>
      <c r="J610" s="92">
        <v>46036</v>
      </c>
      <c r="K610" s="95" t="s">
        <v>2086</v>
      </c>
      <c r="L610" s="80" t="s">
        <v>116</v>
      </c>
      <c r="M610" s="80" t="s">
        <v>173</v>
      </c>
      <c r="N610" s="80" t="s">
        <v>116</v>
      </c>
      <c r="O610" s="71">
        <v>0</v>
      </c>
      <c r="P610" s="71">
        <v>0</v>
      </c>
      <c r="Q610" s="71">
        <v>0</v>
      </c>
      <c r="R610" s="71">
        <v>0</v>
      </c>
      <c r="S610" s="71">
        <v>0</v>
      </c>
      <c r="T610" s="71">
        <v>0</v>
      </c>
      <c r="U610" s="87" t="s">
        <v>24</v>
      </c>
      <c r="V610" s="84">
        <f t="shared" si="42"/>
        <v>0</v>
      </c>
      <c r="W610" s="94" t="s">
        <v>119</v>
      </c>
      <c r="X610" s="80" t="s">
        <v>120</v>
      </c>
      <c r="Y610" s="80" t="s">
        <v>282</v>
      </c>
      <c r="Z610" s="80" t="s">
        <v>239</v>
      </c>
      <c r="AA610" s="80" t="s">
        <v>240</v>
      </c>
      <c r="AB610" s="76" t="s">
        <v>539</v>
      </c>
      <c r="AC610" s="76" t="s">
        <v>540</v>
      </c>
      <c r="AD610" s="76" t="s">
        <v>174</v>
      </c>
      <c r="AE610" s="76" t="s">
        <v>546</v>
      </c>
      <c r="AF610" s="76" t="s">
        <v>96</v>
      </c>
      <c r="AG610" s="82"/>
      <c r="AH610" s="60"/>
      <c r="AI610" s="75" t="s">
        <v>1562</v>
      </c>
      <c r="AJ610" s="6" t="s">
        <v>103</v>
      </c>
      <c r="AK610" s="81">
        <v>0</v>
      </c>
      <c r="AL610" s="205" t="s">
        <v>103</v>
      </c>
      <c r="AM610" s="169"/>
      <c r="AN610" s="6"/>
      <c r="AO610" s="120"/>
    </row>
    <row r="611" spans="1:41">
      <c r="A611" s="75" t="s">
        <v>1562</v>
      </c>
      <c r="B611" s="6" t="s">
        <v>93</v>
      </c>
      <c r="C611" s="76">
        <v>610</v>
      </c>
      <c r="D611" s="6" t="s">
        <v>1565</v>
      </c>
      <c r="E611" s="6" t="s">
        <v>2135</v>
      </c>
      <c r="F611" s="6" t="str">
        <f t="shared" si="39"/>
        <v>FreightRM-J-1140LI25-M19</v>
      </c>
      <c r="G611" s="6" t="s">
        <v>1818</v>
      </c>
      <c r="H611" s="6" t="s">
        <v>1819</v>
      </c>
      <c r="I611" s="6" t="s">
        <v>584</v>
      </c>
      <c r="J611" s="92">
        <v>46036</v>
      </c>
      <c r="K611" s="97" t="s">
        <v>116</v>
      </c>
      <c r="L611" s="6" t="s">
        <v>116</v>
      </c>
      <c r="M611" s="80" t="s">
        <v>173</v>
      </c>
      <c r="N611" s="80" t="s">
        <v>116</v>
      </c>
      <c r="O611" s="71">
        <v>0</v>
      </c>
      <c r="P611" s="71">
        <v>0</v>
      </c>
      <c r="Q611" s="79">
        <v>1855</v>
      </c>
      <c r="R611" s="79">
        <v>0</v>
      </c>
      <c r="S611" s="71">
        <v>0</v>
      </c>
      <c r="T611" s="79">
        <v>1855</v>
      </c>
      <c r="U611" s="87" t="s">
        <v>118</v>
      </c>
      <c r="V611" s="84">
        <f t="shared" ref="V611:V612" si="43">T611</f>
        <v>1855</v>
      </c>
      <c r="W611" s="74" t="s">
        <v>119</v>
      </c>
      <c r="X611" s="6" t="s">
        <v>196</v>
      </c>
      <c r="Y611" s="80" t="s">
        <v>178</v>
      </c>
      <c r="Z611" s="80" t="s">
        <v>178</v>
      </c>
      <c r="AA611" s="6" t="s">
        <v>2087</v>
      </c>
      <c r="AB611" s="76" t="s">
        <v>539</v>
      </c>
      <c r="AC611" s="76" t="s">
        <v>540</v>
      </c>
      <c r="AD611" s="76" t="s">
        <v>173</v>
      </c>
      <c r="AE611" s="76" t="s">
        <v>548</v>
      </c>
      <c r="AF611" s="76" t="s">
        <v>96</v>
      </c>
      <c r="AG611" s="82"/>
      <c r="AH611" s="60"/>
      <c r="AI611" s="75" t="s">
        <v>1562</v>
      </c>
      <c r="AJ611" s="6" t="s">
        <v>103</v>
      </c>
      <c r="AK611" s="81">
        <v>0</v>
      </c>
      <c r="AL611" s="205" t="s">
        <v>103</v>
      </c>
      <c r="AM611" s="169"/>
      <c r="AN611" s="6"/>
      <c r="AO611" s="120"/>
    </row>
    <row r="612" spans="1:41">
      <c r="A612" s="75" t="s">
        <v>1562</v>
      </c>
      <c r="B612" s="6" t="s">
        <v>93</v>
      </c>
      <c r="C612" s="76">
        <v>611</v>
      </c>
      <c r="D612" s="6" t="s">
        <v>1565</v>
      </c>
      <c r="E612" s="6" t="s">
        <v>2135</v>
      </c>
      <c r="F612" s="6" t="str">
        <f t="shared" si="39"/>
        <v>FreightRM-J-1142LI26-M19</v>
      </c>
      <c r="G612" s="6" t="s">
        <v>1820</v>
      </c>
      <c r="H612" s="6" t="s">
        <v>1821</v>
      </c>
      <c r="I612" s="6" t="s">
        <v>584</v>
      </c>
      <c r="J612" s="78">
        <v>46034</v>
      </c>
      <c r="K612" s="97" t="s">
        <v>116</v>
      </c>
      <c r="L612" s="80" t="s">
        <v>116</v>
      </c>
      <c r="M612" s="80" t="s">
        <v>173</v>
      </c>
      <c r="N612" s="80" t="s">
        <v>116</v>
      </c>
      <c r="O612" s="71">
        <v>0</v>
      </c>
      <c r="P612" s="71">
        <v>0</v>
      </c>
      <c r="Q612" s="79">
        <v>0</v>
      </c>
      <c r="R612" s="79">
        <v>0</v>
      </c>
      <c r="S612" s="71">
        <v>0</v>
      </c>
      <c r="T612" s="79">
        <v>0</v>
      </c>
      <c r="U612" s="87" t="s">
        <v>118</v>
      </c>
      <c r="V612" s="84">
        <f t="shared" si="43"/>
        <v>0</v>
      </c>
      <c r="W612" s="74"/>
      <c r="X612" s="80"/>
      <c r="Y612" s="80" t="s">
        <v>178</v>
      </c>
      <c r="Z612" s="80" t="s">
        <v>178</v>
      </c>
      <c r="AA612" s="80"/>
      <c r="AB612" s="76" t="s">
        <v>539</v>
      </c>
      <c r="AC612" s="76" t="s">
        <v>540</v>
      </c>
      <c r="AD612" s="76" t="s">
        <v>173</v>
      </c>
      <c r="AE612" s="76" t="s">
        <v>548</v>
      </c>
      <c r="AF612" s="76" t="s">
        <v>96</v>
      </c>
      <c r="AG612" s="82"/>
      <c r="AH612" s="60"/>
      <c r="AI612" s="75" t="s">
        <v>1562</v>
      </c>
      <c r="AJ612" s="6" t="s">
        <v>103</v>
      </c>
      <c r="AK612" s="81">
        <v>0</v>
      </c>
      <c r="AL612" s="205" t="s">
        <v>103</v>
      </c>
      <c r="AM612" s="169"/>
      <c r="AN612" s="6"/>
      <c r="AO612" s="120"/>
    </row>
    <row r="613" spans="1:41">
      <c r="A613" s="75" t="s">
        <v>2162</v>
      </c>
      <c r="B613" s="6" t="s">
        <v>93</v>
      </c>
      <c r="C613" s="76">
        <v>612</v>
      </c>
      <c r="D613" s="80" t="s">
        <v>588</v>
      </c>
      <c r="E613" s="6" t="s">
        <v>2135</v>
      </c>
      <c r="F613" s="6" t="str">
        <f t="shared" si="39"/>
        <v>FreightRM-M-255-SI25-M19-L</v>
      </c>
      <c r="G613" s="95" t="s">
        <v>2166</v>
      </c>
      <c r="H613" s="95" t="s">
        <v>2167</v>
      </c>
      <c r="I613" s="85" t="s">
        <v>2380</v>
      </c>
      <c r="J613" s="92">
        <v>46041</v>
      </c>
      <c r="K613" s="95"/>
      <c r="L613" s="80" t="s">
        <v>2381</v>
      </c>
      <c r="M613" s="80" t="s">
        <v>174</v>
      </c>
      <c r="N613" s="80" t="s">
        <v>116</v>
      </c>
      <c r="O613" s="71">
        <v>0</v>
      </c>
      <c r="P613" s="71">
        <v>0</v>
      </c>
      <c r="Q613" s="79">
        <v>487</v>
      </c>
      <c r="R613" s="79">
        <v>51.68</v>
      </c>
      <c r="S613" s="71">
        <v>0</v>
      </c>
      <c r="T613" s="79">
        <v>538.67999999999995</v>
      </c>
      <c r="U613" s="80" t="s">
        <v>118</v>
      </c>
      <c r="V613" s="84">
        <f>T613</f>
        <v>538.67999999999995</v>
      </c>
      <c r="W613" s="78">
        <v>46033</v>
      </c>
      <c r="X613" s="80" t="s">
        <v>582</v>
      </c>
      <c r="Y613" s="80" t="s">
        <v>129</v>
      </c>
      <c r="Z613" s="80" t="s">
        <v>239</v>
      </c>
      <c r="AA613" s="80" t="s">
        <v>283</v>
      </c>
      <c r="AB613" s="76" t="s">
        <v>539</v>
      </c>
      <c r="AC613" s="76" t="s">
        <v>540</v>
      </c>
      <c r="AD613" s="76" t="s">
        <v>174</v>
      </c>
      <c r="AE613" s="76" t="s">
        <v>546</v>
      </c>
      <c r="AF613" s="76" t="s">
        <v>96</v>
      </c>
      <c r="AG613" s="82"/>
      <c r="AH613" s="60"/>
      <c r="AI613" s="75" t="s">
        <v>2162</v>
      </c>
      <c r="AJ613" s="6" t="s">
        <v>103</v>
      </c>
      <c r="AK613" s="81">
        <v>0</v>
      </c>
      <c r="AL613" s="205" t="s">
        <v>103</v>
      </c>
      <c r="AM613" s="169"/>
      <c r="AN613" s="6"/>
      <c r="AO613" s="120"/>
    </row>
    <row r="614" spans="1:41">
      <c r="A614" s="75" t="s">
        <v>2162</v>
      </c>
      <c r="B614" s="6" t="s">
        <v>93</v>
      </c>
      <c r="C614" s="76">
        <v>613</v>
      </c>
      <c r="D614" s="80" t="s">
        <v>588</v>
      </c>
      <c r="E614" s="6" t="s">
        <v>2135</v>
      </c>
      <c r="F614" s="6" t="str">
        <f t="shared" si="39"/>
        <v>FreightRM-M-255-SI25-M19-L</v>
      </c>
      <c r="G614" s="95" t="s">
        <v>2166</v>
      </c>
      <c r="H614" s="95" t="s">
        <v>2168</v>
      </c>
      <c r="I614" s="85" t="s">
        <v>2380</v>
      </c>
      <c r="J614" s="92">
        <v>46041</v>
      </c>
      <c r="K614" s="95"/>
      <c r="L614" s="80" t="s">
        <v>2382</v>
      </c>
      <c r="M614" s="80" t="s">
        <v>174</v>
      </c>
      <c r="N614" s="80" t="s">
        <v>116</v>
      </c>
      <c r="O614" s="71">
        <v>0</v>
      </c>
      <c r="P614" s="71">
        <v>0</v>
      </c>
      <c r="Q614" s="79">
        <v>487</v>
      </c>
      <c r="R614" s="79">
        <v>51.68</v>
      </c>
      <c r="S614" s="71">
        <v>0</v>
      </c>
      <c r="T614" s="79">
        <v>538.67999999999995</v>
      </c>
      <c r="U614" s="80" t="s">
        <v>118</v>
      </c>
      <c r="V614" s="84">
        <f t="shared" ref="V614:V616" si="44">T614</f>
        <v>538.67999999999995</v>
      </c>
      <c r="W614" s="78">
        <v>46029</v>
      </c>
      <c r="X614" s="80" t="s">
        <v>582</v>
      </c>
      <c r="Y614" s="80" t="s">
        <v>129</v>
      </c>
      <c r="Z614" s="80" t="s">
        <v>239</v>
      </c>
      <c r="AA614" s="80" t="s">
        <v>283</v>
      </c>
      <c r="AB614" s="76" t="s">
        <v>539</v>
      </c>
      <c r="AC614" s="76" t="s">
        <v>540</v>
      </c>
      <c r="AD614" s="76" t="s">
        <v>174</v>
      </c>
      <c r="AE614" s="76" t="s">
        <v>546</v>
      </c>
      <c r="AF614" s="76" t="s">
        <v>96</v>
      </c>
      <c r="AG614" s="82"/>
      <c r="AH614" s="60"/>
      <c r="AI614" s="75" t="s">
        <v>2162</v>
      </c>
      <c r="AJ614" s="6" t="s">
        <v>103</v>
      </c>
      <c r="AK614" s="81">
        <v>0</v>
      </c>
      <c r="AL614" s="205" t="s">
        <v>103</v>
      </c>
      <c r="AM614" s="169"/>
      <c r="AN614" s="6"/>
      <c r="AO614" s="120"/>
    </row>
    <row r="615" spans="1:41">
      <c r="A615" s="75" t="s">
        <v>2162</v>
      </c>
      <c r="B615" s="6" t="s">
        <v>93</v>
      </c>
      <c r="C615" s="76">
        <v>614</v>
      </c>
      <c r="D615" s="80" t="s">
        <v>588</v>
      </c>
      <c r="E615" s="6" t="s">
        <v>2135</v>
      </c>
      <c r="F615" s="6" t="str">
        <f t="shared" si="39"/>
        <v>FreightRM-M-235-SI25-M19-L</v>
      </c>
      <c r="G615" s="95" t="s">
        <v>2169</v>
      </c>
      <c r="H615" s="95" t="s">
        <v>2170</v>
      </c>
      <c r="I615" s="85" t="s">
        <v>2380</v>
      </c>
      <c r="J615" s="92">
        <v>46044</v>
      </c>
      <c r="K615" s="95"/>
      <c r="L615" s="80" t="s">
        <v>2383</v>
      </c>
      <c r="M615" s="80" t="s">
        <v>174</v>
      </c>
      <c r="N615" s="80" t="s">
        <v>116</v>
      </c>
      <c r="O615" s="71">
        <v>0</v>
      </c>
      <c r="P615" s="71">
        <v>0</v>
      </c>
      <c r="Q615" s="79">
        <v>676</v>
      </c>
      <c r="R615" s="79">
        <v>36.799999999999997</v>
      </c>
      <c r="S615" s="71">
        <v>0</v>
      </c>
      <c r="T615" s="79">
        <v>712.8</v>
      </c>
      <c r="U615" s="80" t="s">
        <v>118</v>
      </c>
      <c r="V615" s="84">
        <f t="shared" si="44"/>
        <v>712.8</v>
      </c>
      <c r="W615" s="78">
        <v>46003</v>
      </c>
      <c r="X615" s="80" t="s">
        <v>2384</v>
      </c>
      <c r="Y615" s="80" t="s">
        <v>1070</v>
      </c>
      <c r="Z615" s="80" t="s">
        <v>239</v>
      </c>
      <c r="AA615" s="80" t="s">
        <v>283</v>
      </c>
      <c r="AB615" s="76" t="s">
        <v>539</v>
      </c>
      <c r="AC615" s="76" t="s">
        <v>540</v>
      </c>
      <c r="AD615" s="76" t="s">
        <v>174</v>
      </c>
      <c r="AE615" s="76" t="s">
        <v>546</v>
      </c>
      <c r="AF615" s="76" t="s">
        <v>96</v>
      </c>
      <c r="AG615" s="82"/>
      <c r="AH615" s="60"/>
      <c r="AI615" s="75" t="s">
        <v>2162</v>
      </c>
      <c r="AJ615" s="6" t="s">
        <v>103</v>
      </c>
      <c r="AK615" s="81">
        <v>0</v>
      </c>
      <c r="AL615" s="205" t="s">
        <v>103</v>
      </c>
      <c r="AM615" s="169"/>
      <c r="AN615" s="6"/>
      <c r="AO615" s="120"/>
    </row>
    <row r="616" spans="1:41">
      <c r="A616" s="75" t="s">
        <v>2162</v>
      </c>
      <c r="B616" s="6" t="s">
        <v>93</v>
      </c>
      <c r="C616" s="76">
        <v>615</v>
      </c>
      <c r="D616" s="80" t="s">
        <v>588</v>
      </c>
      <c r="E616" s="6" t="s">
        <v>2135</v>
      </c>
      <c r="F616" s="6" t="str">
        <f t="shared" si="39"/>
        <v>FreightRM-A-0015AI26-M19-C9158</v>
      </c>
      <c r="G616" s="95" t="s">
        <v>2171</v>
      </c>
      <c r="H616" s="95" t="s">
        <v>2172</v>
      </c>
      <c r="I616" s="85" t="s">
        <v>2380</v>
      </c>
      <c r="J616" s="92">
        <v>46045</v>
      </c>
      <c r="K616" s="95"/>
      <c r="L616" s="80">
        <v>26010001735</v>
      </c>
      <c r="M616" s="80" t="s">
        <v>25</v>
      </c>
      <c r="N616" s="80" t="s">
        <v>116</v>
      </c>
      <c r="O616" s="71">
        <v>0</v>
      </c>
      <c r="P616" s="71">
        <v>0</v>
      </c>
      <c r="Q616" s="79">
        <v>8105</v>
      </c>
      <c r="R616" s="79">
        <v>245.6</v>
      </c>
      <c r="S616" s="71">
        <v>0</v>
      </c>
      <c r="T616" s="79">
        <v>8350.6</v>
      </c>
      <c r="U616" s="80" t="s">
        <v>118</v>
      </c>
      <c r="V616" s="84">
        <f t="shared" si="44"/>
        <v>8350.6</v>
      </c>
      <c r="W616" s="78">
        <v>46034</v>
      </c>
      <c r="X616" s="80" t="s">
        <v>2026</v>
      </c>
      <c r="Y616" s="80" t="s">
        <v>1277</v>
      </c>
      <c r="Z616" s="80" t="s">
        <v>239</v>
      </c>
      <c r="AA616" s="80" t="s">
        <v>283</v>
      </c>
      <c r="AB616" s="76" t="s">
        <v>539</v>
      </c>
      <c r="AC616" s="76" t="s">
        <v>540</v>
      </c>
      <c r="AD616" s="76" t="s">
        <v>25</v>
      </c>
      <c r="AE616" s="76">
        <v>67180000</v>
      </c>
      <c r="AF616" s="76" t="s">
        <v>96</v>
      </c>
      <c r="AG616" s="82"/>
      <c r="AH616" s="60"/>
      <c r="AI616" s="75" t="s">
        <v>2162</v>
      </c>
      <c r="AJ616" s="6" t="s">
        <v>103</v>
      </c>
      <c r="AK616" s="81">
        <v>0</v>
      </c>
      <c r="AL616" s="205" t="s">
        <v>103</v>
      </c>
      <c r="AM616" s="169" t="s">
        <v>3709</v>
      </c>
      <c r="AN616" s="6"/>
      <c r="AO616" s="120"/>
    </row>
    <row r="617" spans="1:41">
      <c r="A617" s="75" t="s">
        <v>2162</v>
      </c>
      <c r="B617" s="6" t="s">
        <v>93</v>
      </c>
      <c r="C617" s="76">
        <v>616</v>
      </c>
      <c r="D617" s="80" t="s">
        <v>589</v>
      </c>
      <c r="E617" s="6" t="s">
        <v>2136</v>
      </c>
      <c r="F617" s="6" t="str">
        <f t="shared" si="39"/>
        <v>BrokerRM-V-339-V1I25-M45</v>
      </c>
      <c r="G617" s="95" t="s">
        <v>1580</v>
      </c>
      <c r="H617" s="95" t="s">
        <v>2173</v>
      </c>
      <c r="I617" s="85" t="s">
        <v>2380</v>
      </c>
      <c r="J617" s="92">
        <v>46042</v>
      </c>
      <c r="K617" s="95" t="s">
        <v>2385</v>
      </c>
      <c r="L617" s="80" t="s">
        <v>116</v>
      </c>
      <c r="M617" s="80" t="s">
        <v>1084</v>
      </c>
      <c r="N617" s="80" t="s">
        <v>2386</v>
      </c>
      <c r="O617" s="71">
        <v>0</v>
      </c>
      <c r="P617" s="71">
        <v>0</v>
      </c>
      <c r="Q617" s="79">
        <v>760.89</v>
      </c>
      <c r="R617" s="79">
        <v>121.74</v>
      </c>
      <c r="S617" s="71">
        <v>0</v>
      </c>
      <c r="T617" s="79">
        <v>882.63</v>
      </c>
      <c r="U617" s="80" t="s">
        <v>24</v>
      </c>
      <c r="V617" s="84">
        <f>T617/17.407</f>
        <v>50.70546331935428</v>
      </c>
      <c r="W617" s="78">
        <v>46038</v>
      </c>
      <c r="X617" s="80" t="s">
        <v>2387</v>
      </c>
      <c r="Y617" s="80" t="s">
        <v>121</v>
      </c>
      <c r="Z617" s="80" t="s">
        <v>537</v>
      </c>
      <c r="AA617" s="80" t="s">
        <v>2388</v>
      </c>
      <c r="AB617" s="76" t="s">
        <v>1098</v>
      </c>
      <c r="AC617" s="76" t="s">
        <v>540</v>
      </c>
      <c r="AD617" s="76" t="s">
        <v>173</v>
      </c>
      <c r="AE617" s="76" t="s">
        <v>548</v>
      </c>
      <c r="AF617" s="76" t="s">
        <v>96</v>
      </c>
      <c r="AG617" s="82"/>
      <c r="AH617" s="60"/>
      <c r="AI617" s="75" t="s">
        <v>2162</v>
      </c>
      <c r="AJ617" s="6" t="s">
        <v>103</v>
      </c>
      <c r="AK617" s="81">
        <v>0</v>
      </c>
      <c r="AL617" s="205" t="s">
        <v>103</v>
      </c>
      <c r="AM617" s="169"/>
      <c r="AN617" s="6"/>
      <c r="AO617" s="120"/>
    </row>
    <row r="618" spans="1:41">
      <c r="A618" s="75" t="s">
        <v>2162</v>
      </c>
      <c r="B618" s="6" t="s">
        <v>93</v>
      </c>
      <c r="C618" s="76">
        <v>617</v>
      </c>
      <c r="D618" s="80" t="s">
        <v>589</v>
      </c>
      <c r="E618" s="6" t="s">
        <v>2136</v>
      </c>
      <c r="F618" s="6" t="str">
        <f t="shared" si="39"/>
        <v>BrokerFG-V-173-V1E25-M01</v>
      </c>
      <c r="G618" s="95" t="s">
        <v>2174</v>
      </c>
      <c r="H618" s="95" t="s">
        <v>2175</v>
      </c>
      <c r="I618" s="85" t="s">
        <v>2380</v>
      </c>
      <c r="J618" s="92">
        <v>46042</v>
      </c>
      <c r="K618" s="95" t="s">
        <v>2389</v>
      </c>
      <c r="L618" s="80" t="s">
        <v>116</v>
      </c>
      <c r="M618" s="80" t="s">
        <v>1100</v>
      </c>
      <c r="N618" s="80" t="s">
        <v>1085</v>
      </c>
      <c r="O618" s="71">
        <v>0</v>
      </c>
      <c r="P618" s="71">
        <v>0</v>
      </c>
      <c r="Q618" s="79">
        <v>1440.22</v>
      </c>
      <c r="R618" s="79">
        <v>230.44</v>
      </c>
      <c r="S618" s="71">
        <v>0</v>
      </c>
      <c r="T618" s="79">
        <v>1670.66</v>
      </c>
      <c r="U618" s="80" t="s">
        <v>24</v>
      </c>
      <c r="V618" s="84">
        <f t="shared" ref="V618:V627" si="45">T618/17.407</f>
        <v>95.976331360946745</v>
      </c>
      <c r="W618" s="78">
        <v>46041</v>
      </c>
      <c r="X618" s="80" t="s">
        <v>122</v>
      </c>
      <c r="Y618" s="80" t="s">
        <v>537</v>
      </c>
      <c r="Z618" s="80" t="s">
        <v>121</v>
      </c>
      <c r="AA618" s="80" t="s">
        <v>1101</v>
      </c>
      <c r="AB618" s="76" t="s">
        <v>542</v>
      </c>
      <c r="AC618" s="76" t="s">
        <v>541</v>
      </c>
      <c r="AD618" s="76" t="s">
        <v>195</v>
      </c>
      <c r="AE618" s="76" t="s">
        <v>547</v>
      </c>
      <c r="AF618" s="76" t="s">
        <v>96</v>
      </c>
      <c r="AG618" s="82"/>
      <c r="AH618" s="60"/>
      <c r="AI618" s="75" t="s">
        <v>2162</v>
      </c>
      <c r="AJ618" s="6" t="s">
        <v>103</v>
      </c>
      <c r="AK618" s="81">
        <v>0</v>
      </c>
      <c r="AL618" s="205" t="s">
        <v>103</v>
      </c>
      <c r="AM618" s="169"/>
      <c r="AN618" s="6"/>
      <c r="AO618" s="120"/>
    </row>
    <row r="619" spans="1:41">
      <c r="A619" s="75" t="s">
        <v>2162</v>
      </c>
      <c r="B619" s="6" t="s">
        <v>93</v>
      </c>
      <c r="C619" s="76">
        <v>618</v>
      </c>
      <c r="D619" s="80" t="s">
        <v>589</v>
      </c>
      <c r="E619" s="6" t="s">
        <v>2136</v>
      </c>
      <c r="F619" s="6" t="str">
        <f t="shared" si="39"/>
        <v>BrokerRM-V-351-V1I25-M19</v>
      </c>
      <c r="G619" s="95" t="s">
        <v>2176</v>
      </c>
      <c r="H619" s="95" t="s">
        <v>2177</v>
      </c>
      <c r="I619" s="85" t="s">
        <v>2380</v>
      </c>
      <c r="J619" s="92">
        <v>46045</v>
      </c>
      <c r="K619" s="95" t="s">
        <v>2390</v>
      </c>
      <c r="L619" s="80" t="s">
        <v>116</v>
      </c>
      <c r="M619" s="80" t="s">
        <v>1084</v>
      </c>
      <c r="N619" s="80" t="s">
        <v>1085</v>
      </c>
      <c r="O619" s="71">
        <v>0</v>
      </c>
      <c r="P619" s="71">
        <v>0</v>
      </c>
      <c r="Q619" s="79">
        <v>1122.26</v>
      </c>
      <c r="R619" s="79">
        <v>179.57</v>
      </c>
      <c r="S619" s="71">
        <v>0</v>
      </c>
      <c r="T619" s="79">
        <v>1301.83</v>
      </c>
      <c r="U619" s="80" t="s">
        <v>24</v>
      </c>
      <c r="V619" s="84">
        <f t="shared" si="45"/>
        <v>74.787729074510253</v>
      </c>
      <c r="W619" s="78">
        <v>46044</v>
      </c>
      <c r="X619" s="80" t="s">
        <v>2391</v>
      </c>
      <c r="Y619" s="80" t="s">
        <v>121</v>
      </c>
      <c r="Z619" s="80" t="s">
        <v>537</v>
      </c>
      <c r="AA619" s="80" t="s">
        <v>122</v>
      </c>
      <c r="AB619" s="76" t="s">
        <v>539</v>
      </c>
      <c r="AC619" s="76" t="s">
        <v>540</v>
      </c>
      <c r="AD619" s="76" t="s">
        <v>173</v>
      </c>
      <c r="AE619" s="76" t="s">
        <v>548</v>
      </c>
      <c r="AF619" s="76" t="s">
        <v>96</v>
      </c>
      <c r="AG619" s="82"/>
      <c r="AH619" s="60"/>
      <c r="AI619" s="75" t="s">
        <v>2162</v>
      </c>
      <c r="AJ619" s="6" t="s">
        <v>103</v>
      </c>
      <c r="AK619" s="81">
        <v>0</v>
      </c>
      <c r="AL619" s="205" t="s">
        <v>103</v>
      </c>
      <c r="AM619" s="169"/>
      <c r="AN619" s="6"/>
      <c r="AO619" s="120"/>
    </row>
    <row r="620" spans="1:41">
      <c r="A620" s="75" t="s">
        <v>2162</v>
      </c>
      <c r="B620" s="6" t="s">
        <v>587</v>
      </c>
      <c r="C620" s="76">
        <v>619</v>
      </c>
      <c r="D620" s="80" t="s">
        <v>589</v>
      </c>
      <c r="E620" s="6" t="s">
        <v>2136</v>
      </c>
      <c r="F620" s="6" t="str">
        <f t="shared" si="39"/>
        <v>BrokerVA-V-070-F4I25</v>
      </c>
      <c r="G620" s="95" t="s">
        <v>2178</v>
      </c>
      <c r="H620" s="95" t="s">
        <v>2179</v>
      </c>
      <c r="I620" s="85" t="s">
        <v>2380</v>
      </c>
      <c r="J620" s="92">
        <v>46042</v>
      </c>
      <c r="K620" s="95" t="s">
        <v>2392</v>
      </c>
      <c r="L620" s="80" t="s">
        <v>116</v>
      </c>
      <c r="M620" s="80" t="s">
        <v>1084</v>
      </c>
      <c r="N620" s="80" t="s">
        <v>1128</v>
      </c>
      <c r="O620" s="71">
        <v>0</v>
      </c>
      <c r="P620" s="71">
        <v>0</v>
      </c>
      <c r="Q620" s="79">
        <v>1235.8399999999999</v>
      </c>
      <c r="R620" s="79">
        <v>197.74</v>
      </c>
      <c r="S620" s="71">
        <v>0</v>
      </c>
      <c r="T620" s="79">
        <v>1433.58</v>
      </c>
      <c r="U620" s="80" t="s">
        <v>24</v>
      </c>
      <c r="V620" s="84">
        <f t="shared" si="45"/>
        <v>82.356523237777907</v>
      </c>
      <c r="W620" s="78">
        <v>46041</v>
      </c>
      <c r="X620" s="80" t="s">
        <v>1129</v>
      </c>
      <c r="Y620" s="80" t="s">
        <v>121</v>
      </c>
      <c r="Z620" s="80" t="s">
        <v>537</v>
      </c>
      <c r="AA620" s="80" t="s">
        <v>1130</v>
      </c>
      <c r="AB620" s="76" t="s">
        <v>539</v>
      </c>
      <c r="AC620" s="76" t="s">
        <v>540</v>
      </c>
      <c r="AD620" s="76" t="s">
        <v>173</v>
      </c>
      <c r="AE620" s="76" t="s">
        <v>548</v>
      </c>
      <c r="AF620" s="76" t="s">
        <v>96</v>
      </c>
      <c r="AG620" s="82"/>
      <c r="AH620" s="60"/>
      <c r="AI620" s="75" t="s">
        <v>2162</v>
      </c>
      <c r="AJ620" s="6" t="s">
        <v>103</v>
      </c>
      <c r="AK620" s="81">
        <v>0</v>
      </c>
      <c r="AL620" s="205" t="s">
        <v>103</v>
      </c>
      <c r="AM620" s="169"/>
      <c r="AN620" s="6"/>
      <c r="AO620" s="120"/>
    </row>
    <row r="621" spans="1:41">
      <c r="A621" s="75" t="s">
        <v>2162</v>
      </c>
      <c r="B621" s="6" t="s">
        <v>587</v>
      </c>
      <c r="C621" s="76">
        <v>620</v>
      </c>
      <c r="D621" s="80" t="s">
        <v>589</v>
      </c>
      <c r="E621" s="6" t="s">
        <v>2136</v>
      </c>
      <c r="F621" s="6" t="str">
        <f t="shared" si="39"/>
        <v>BrokerVA-V-071-F4I25</v>
      </c>
      <c r="G621" s="95" t="s">
        <v>2180</v>
      </c>
      <c r="H621" s="95" t="s">
        <v>2181</v>
      </c>
      <c r="I621" s="85" t="s">
        <v>2380</v>
      </c>
      <c r="J621" s="92">
        <v>46042</v>
      </c>
      <c r="K621" s="95" t="s">
        <v>2393</v>
      </c>
      <c r="L621" s="80" t="s">
        <v>116</v>
      </c>
      <c r="M621" s="80" t="s">
        <v>1084</v>
      </c>
      <c r="N621" s="80" t="s">
        <v>1128</v>
      </c>
      <c r="O621" s="71">
        <v>0</v>
      </c>
      <c r="P621" s="71">
        <v>0</v>
      </c>
      <c r="Q621" s="79">
        <v>1235.8399999999999</v>
      </c>
      <c r="R621" s="79">
        <v>197.74</v>
      </c>
      <c r="S621" s="71">
        <v>0</v>
      </c>
      <c r="T621" s="79">
        <v>1433.58</v>
      </c>
      <c r="U621" s="80" t="s">
        <v>24</v>
      </c>
      <c r="V621" s="84">
        <f t="shared" si="45"/>
        <v>82.356523237777907</v>
      </c>
      <c r="W621" s="78">
        <v>46041</v>
      </c>
      <c r="X621" s="80" t="s">
        <v>1129</v>
      </c>
      <c r="Y621" s="80" t="s">
        <v>121</v>
      </c>
      <c r="Z621" s="80" t="s">
        <v>537</v>
      </c>
      <c r="AA621" s="80" t="s">
        <v>1130</v>
      </c>
      <c r="AB621" s="76" t="s">
        <v>539</v>
      </c>
      <c r="AC621" s="76" t="s">
        <v>540</v>
      </c>
      <c r="AD621" s="76" t="s">
        <v>173</v>
      </c>
      <c r="AE621" s="76" t="s">
        <v>548</v>
      </c>
      <c r="AF621" s="76" t="s">
        <v>96</v>
      </c>
      <c r="AG621" s="82"/>
      <c r="AH621" s="60"/>
      <c r="AI621" s="75" t="s">
        <v>2162</v>
      </c>
      <c r="AJ621" s="6" t="s">
        <v>103</v>
      </c>
      <c r="AK621" s="81">
        <v>0</v>
      </c>
      <c r="AL621" s="205" t="s">
        <v>103</v>
      </c>
      <c r="AM621" s="169"/>
      <c r="AN621" s="6"/>
      <c r="AO621" s="120"/>
    </row>
    <row r="622" spans="1:41">
      <c r="A622" s="75" t="s">
        <v>2162</v>
      </c>
      <c r="B622" s="6" t="s">
        <v>587</v>
      </c>
      <c r="C622" s="76">
        <v>621</v>
      </c>
      <c r="D622" s="80" t="s">
        <v>589</v>
      </c>
      <c r="E622" s="6" t="s">
        <v>2136</v>
      </c>
      <c r="F622" s="6" t="str">
        <f t="shared" si="39"/>
        <v>BrokerVA-V-072-F4I25</v>
      </c>
      <c r="G622" s="95" t="s">
        <v>2182</v>
      </c>
      <c r="H622" s="95" t="s">
        <v>2183</v>
      </c>
      <c r="I622" s="85" t="s">
        <v>2380</v>
      </c>
      <c r="J622" s="92">
        <v>46042</v>
      </c>
      <c r="K622" s="95" t="s">
        <v>2394</v>
      </c>
      <c r="L622" s="80" t="s">
        <v>116</v>
      </c>
      <c r="M622" s="80" t="s">
        <v>1084</v>
      </c>
      <c r="N622" s="80" t="s">
        <v>1128</v>
      </c>
      <c r="O622" s="71">
        <v>0</v>
      </c>
      <c r="P622" s="71">
        <v>0</v>
      </c>
      <c r="Q622" s="79">
        <v>1235.8399999999999</v>
      </c>
      <c r="R622" s="79">
        <v>197.74</v>
      </c>
      <c r="S622" s="71">
        <v>0</v>
      </c>
      <c r="T622" s="79">
        <v>1433.58</v>
      </c>
      <c r="U622" s="80" t="s">
        <v>24</v>
      </c>
      <c r="V622" s="84">
        <f t="shared" si="45"/>
        <v>82.356523237777907</v>
      </c>
      <c r="W622" s="78">
        <v>46041</v>
      </c>
      <c r="X622" s="80" t="s">
        <v>1129</v>
      </c>
      <c r="Y622" s="80" t="s">
        <v>121</v>
      </c>
      <c r="Z622" s="80" t="s">
        <v>537</v>
      </c>
      <c r="AA622" s="80" t="s">
        <v>1130</v>
      </c>
      <c r="AB622" s="76" t="s">
        <v>539</v>
      </c>
      <c r="AC622" s="76" t="s">
        <v>540</v>
      </c>
      <c r="AD622" s="76" t="s">
        <v>173</v>
      </c>
      <c r="AE622" s="76" t="s">
        <v>548</v>
      </c>
      <c r="AF622" s="76" t="s">
        <v>96</v>
      </c>
      <c r="AG622" s="82"/>
      <c r="AH622" s="60"/>
      <c r="AI622" s="75" t="s">
        <v>2162</v>
      </c>
      <c r="AJ622" s="6" t="s">
        <v>103</v>
      </c>
      <c r="AK622" s="81">
        <v>0</v>
      </c>
      <c r="AL622" s="205" t="s">
        <v>103</v>
      </c>
      <c r="AM622" s="169"/>
      <c r="AN622" s="6"/>
      <c r="AO622" s="120"/>
    </row>
    <row r="623" spans="1:41">
      <c r="A623" s="75" t="s">
        <v>2162</v>
      </c>
      <c r="B623" s="6" t="s">
        <v>93</v>
      </c>
      <c r="C623" s="76">
        <v>622</v>
      </c>
      <c r="D623" s="80" t="s">
        <v>590</v>
      </c>
      <c r="E623" s="6" t="s">
        <v>2135</v>
      </c>
      <c r="F623" s="6" t="str">
        <f t="shared" si="39"/>
        <v>FreightRM-V-028-V1I26-M19.1</v>
      </c>
      <c r="G623" s="95" t="s">
        <v>2184</v>
      </c>
      <c r="H623" s="95" t="s">
        <v>2185</v>
      </c>
      <c r="I623" s="85" t="s">
        <v>2380</v>
      </c>
      <c r="J623" s="92">
        <v>46031</v>
      </c>
      <c r="K623" s="95"/>
      <c r="L623" s="80">
        <v>5858</v>
      </c>
      <c r="M623" s="80" t="s">
        <v>1870</v>
      </c>
      <c r="N623" s="80" t="s">
        <v>1150</v>
      </c>
      <c r="O623" s="71">
        <v>0</v>
      </c>
      <c r="P623" s="71">
        <v>0</v>
      </c>
      <c r="Q623" s="79">
        <v>19000</v>
      </c>
      <c r="R623" s="79">
        <v>3040</v>
      </c>
      <c r="S623" s="71">
        <v>0</v>
      </c>
      <c r="T623" s="79">
        <v>22040</v>
      </c>
      <c r="U623" s="80" t="s">
        <v>24</v>
      </c>
      <c r="V623" s="84">
        <f t="shared" si="45"/>
        <v>1266.1572930430286</v>
      </c>
      <c r="W623" s="78">
        <v>46031</v>
      </c>
      <c r="X623" s="80" t="s">
        <v>1140</v>
      </c>
      <c r="Y623" s="80" t="s">
        <v>1141</v>
      </c>
      <c r="Z623" s="80" t="s">
        <v>1137</v>
      </c>
      <c r="AA623" s="80" t="s">
        <v>121</v>
      </c>
      <c r="AB623" s="76" t="s">
        <v>539</v>
      </c>
      <c r="AC623" s="76" t="s">
        <v>540</v>
      </c>
      <c r="AD623" s="76" t="s">
        <v>173</v>
      </c>
      <c r="AE623" s="76" t="s">
        <v>548</v>
      </c>
      <c r="AF623" s="76" t="s">
        <v>96</v>
      </c>
      <c r="AG623" s="82"/>
      <c r="AH623" s="60"/>
      <c r="AI623" s="75" t="s">
        <v>2162</v>
      </c>
      <c r="AJ623" s="6" t="s">
        <v>103</v>
      </c>
      <c r="AK623" s="81">
        <v>0</v>
      </c>
      <c r="AL623" s="205" t="s">
        <v>103</v>
      </c>
      <c r="AM623" s="169"/>
      <c r="AN623" s="6"/>
      <c r="AO623" s="120"/>
    </row>
    <row r="624" spans="1:41">
      <c r="A624" s="75" t="s">
        <v>2162</v>
      </c>
      <c r="B624" s="6" t="s">
        <v>93</v>
      </c>
      <c r="C624" s="76">
        <v>623</v>
      </c>
      <c r="D624" s="80" t="s">
        <v>590</v>
      </c>
      <c r="E624" s="6" t="s">
        <v>2135</v>
      </c>
      <c r="F624" s="6" t="str">
        <f t="shared" si="39"/>
        <v>FreightRM-V-010-V1I26-M19</v>
      </c>
      <c r="G624" s="95" t="s">
        <v>2186</v>
      </c>
      <c r="H624" s="95" t="s">
        <v>2187</v>
      </c>
      <c r="I624" s="85" t="s">
        <v>2380</v>
      </c>
      <c r="J624" s="92">
        <v>46035</v>
      </c>
      <c r="K624" s="95"/>
      <c r="L624" s="80">
        <v>5955</v>
      </c>
      <c r="M624" s="80" t="s">
        <v>1870</v>
      </c>
      <c r="N624" s="80" t="s">
        <v>1134</v>
      </c>
      <c r="O624" s="71">
        <v>0</v>
      </c>
      <c r="P624" s="71">
        <v>0</v>
      </c>
      <c r="Q624" s="79">
        <v>2000</v>
      </c>
      <c r="R624" s="79">
        <v>320</v>
      </c>
      <c r="S624" s="71">
        <v>80</v>
      </c>
      <c r="T624" s="79">
        <v>2240</v>
      </c>
      <c r="U624" s="80" t="s">
        <v>24</v>
      </c>
      <c r="V624" s="84">
        <f t="shared" si="45"/>
        <v>128.68386281381055</v>
      </c>
      <c r="W624" s="78">
        <v>46036</v>
      </c>
      <c r="X624" s="80" t="s">
        <v>1135</v>
      </c>
      <c r="Y624" s="80" t="s">
        <v>1151</v>
      </c>
      <c r="Z624" s="80" t="s">
        <v>1137</v>
      </c>
      <c r="AA624" s="80" t="s">
        <v>121</v>
      </c>
      <c r="AB624" s="76" t="s">
        <v>539</v>
      </c>
      <c r="AC624" s="76" t="s">
        <v>540</v>
      </c>
      <c r="AD624" s="76" t="s">
        <v>173</v>
      </c>
      <c r="AE624" s="76" t="s">
        <v>548</v>
      </c>
      <c r="AF624" s="76" t="s">
        <v>96</v>
      </c>
      <c r="AG624" s="82"/>
      <c r="AH624" s="60"/>
      <c r="AI624" s="75" t="s">
        <v>2162</v>
      </c>
      <c r="AJ624" s="6" t="s">
        <v>103</v>
      </c>
      <c r="AK624" s="81">
        <v>0</v>
      </c>
      <c r="AL624" s="205" t="s">
        <v>103</v>
      </c>
      <c r="AM624" s="169"/>
      <c r="AN624" s="6"/>
      <c r="AO624" s="120"/>
    </row>
    <row r="625" spans="1:41">
      <c r="A625" s="75" t="s">
        <v>2162</v>
      </c>
      <c r="B625" s="6" t="s">
        <v>93</v>
      </c>
      <c r="C625" s="76">
        <v>624</v>
      </c>
      <c r="D625" s="80" t="s">
        <v>590</v>
      </c>
      <c r="E625" s="6" t="s">
        <v>2135</v>
      </c>
      <c r="F625" s="6" t="str">
        <f t="shared" si="39"/>
        <v>FreightRM-V-028-V1I26-M19</v>
      </c>
      <c r="G625" s="95" t="s">
        <v>2188</v>
      </c>
      <c r="H625" s="95" t="s">
        <v>2189</v>
      </c>
      <c r="I625" s="85" t="s">
        <v>2380</v>
      </c>
      <c r="J625" s="92">
        <v>46036</v>
      </c>
      <c r="K625" s="95"/>
      <c r="L625" s="80">
        <v>5939</v>
      </c>
      <c r="M625" s="80" t="s">
        <v>1870</v>
      </c>
      <c r="N625" s="80" t="s">
        <v>1150</v>
      </c>
      <c r="O625" s="71">
        <v>0</v>
      </c>
      <c r="P625" s="71">
        <v>0</v>
      </c>
      <c r="Q625" s="79">
        <v>19000</v>
      </c>
      <c r="R625" s="79">
        <v>3040</v>
      </c>
      <c r="S625" s="71">
        <v>0</v>
      </c>
      <c r="T625" s="79">
        <v>22040</v>
      </c>
      <c r="U625" s="80" t="s">
        <v>24</v>
      </c>
      <c r="V625" s="84">
        <f t="shared" si="45"/>
        <v>1266.1572930430286</v>
      </c>
      <c r="W625" s="78">
        <v>46036</v>
      </c>
      <c r="X625" s="80" t="s">
        <v>1140</v>
      </c>
      <c r="Y625" s="80" t="s">
        <v>1141</v>
      </c>
      <c r="Z625" s="80" t="s">
        <v>1137</v>
      </c>
      <c r="AA625" s="80" t="s">
        <v>121</v>
      </c>
      <c r="AB625" s="76" t="s">
        <v>539</v>
      </c>
      <c r="AC625" s="76" t="s">
        <v>540</v>
      </c>
      <c r="AD625" s="76" t="s">
        <v>173</v>
      </c>
      <c r="AE625" s="76" t="s">
        <v>548</v>
      </c>
      <c r="AF625" s="76" t="s">
        <v>96</v>
      </c>
      <c r="AG625" s="82"/>
      <c r="AH625" s="60"/>
      <c r="AI625" s="75" t="s">
        <v>2162</v>
      </c>
      <c r="AJ625" s="6" t="s">
        <v>103</v>
      </c>
      <c r="AK625" s="81">
        <v>0</v>
      </c>
      <c r="AL625" s="205" t="s">
        <v>103</v>
      </c>
      <c r="AM625" s="169"/>
      <c r="AN625" s="6"/>
      <c r="AO625" s="120"/>
    </row>
    <row r="626" spans="1:41">
      <c r="A626" s="75" t="s">
        <v>2162</v>
      </c>
      <c r="B626" s="6" t="s">
        <v>93</v>
      </c>
      <c r="C626" s="76">
        <v>625</v>
      </c>
      <c r="D626" s="80" t="s">
        <v>590</v>
      </c>
      <c r="E626" s="6" t="s">
        <v>2135</v>
      </c>
      <c r="F626" s="6" t="str">
        <f t="shared" si="39"/>
        <v>FreightRM-V-018-V1I26-M01.2</v>
      </c>
      <c r="G626" s="95" t="s">
        <v>2190</v>
      </c>
      <c r="H626" s="95" t="s">
        <v>2191</v>
      </c>
      <c r="I626" s="85" t="s">
        <v>2380</v>
      </c>
      <c r="J626" s="92">
        <v>46042</v>
      </c>
      <c r="K626" s="95" t="s">
        <v>1145</v>
      </c>
      <c r="L626" s="80">
        <v>6019</v>
      </c>
      <c r="M626" s="80" t="s">
        <v>1870</v>
      </c>
      <c r="N626" s="80" t="s">
        <v>1134</v>
      </c>
      <c r="O626" s="71">
        <v>0</v>
      </c>
      <c r="P626" s="71">
        <v>0</v>
      </c>
      <c r="Q626" s="79">
        <v>19000</v>
      </c>
      <c r="R626" s="79">
        <v>3040</v>
      </c>
      <c r="S626" s="71">
        <v>760</v>
      </c>
      <c r="T626" s="79">
        <v>21280</v>
      </c>
      <c r="U626" s="80" t="s">
        <v>24</v>
      </c>
      <c r="V626" s="84">
        <f t="shared" si="45"/>
        <v>1222.4966967312</v>
      </c>
      <c r="W626" s="78">
        <v>46042</v>
      </c>
      <c r="X626" s="80" t="s">
        <v>1147</v>
      </c>
      <c r="Y626" s="80" t="s">
        <v>1148</v>
      </c>
      <c r="Z626" s="80" t="s">
        <v>1137</v>
      </c>
      <c r="AA626" s="80" t="s">
        <v>121</v>
      </c>
      <c r="AB626" s="76" t="s">
        <v>542</v>
      </c>
      <c r="AC626" s="76" t="s">
        <v>540</v>
      </c>
      <c r="AD626" s="76" t="s">
        <v>173</v>
      </c>
      <c r="AE626" s="76" t="s">
        <v>548</v>
      </c>
      <c r="AF626" s="76" t="s">
        <v>96</v>
      </c>
      <c r="AG626" s="82"/>
      <c r="AH626" s="60"/>
      <c r="AI626" s="75" t="s">
        <v>2162</v>
      </c>
      <c r="AJ626" s="6" t="s">
        <v>103</v>
      </c>
      <c r="AK626" s="81">
        <v>0</v>
      </c>
      <c r="AL626" s="205" t="s">
        <v>103</v>
      </c>
      <c r="AM626" s="169"/>
      <c r="AN626" s="6"/>
      <c r="AO626" s="120"/>
    </row>
    <row r="627" spans="1:41">
      <c r="A627" s="75" t="s">
        <v>2162</v>
      </c>
      <c r="B627" s="6" t="s">
        <v>93</v>
      </c>
      <c r="C627" s="76">
        <v>626</v>
      </c>
      <c r="D627" s="80" t="s">
        <v>590</v>
      </c>
      <c r="E627" s="6" t="s">
        <v>2135</v>
      </c>
      <c r="F627" s="6" t="str">
        <f t="shared" si="39"/>
        <v>FreightRM-V-028-V1I26-M19.1</v>
      </c>
      <c r="G627" s="95" t="s">
        <v>2184</v>
      </c>
      <c r="H627" s="95" t="s">
        <v>2192</v>
      </c>
      <c r="I627" s="85" t="s">
        <v>2380</v>
      </c>
      <c r="J627" s="92">
        <v>46043</v>
      </c>
      <c r="K627" s="95"/>
      <c r="L627" s="80">
        <v>6031</v>
      </c>
      <c r="M627" s="80" t="s">
        <v>1870</v>
      </c>
      <c r="N627" s="80" t="s">
        <v>1150</v>
      </c>
      <c r="O627" s="71">
        <v>0</v>
      </c>
      <c r="P627" s="71">
        <v>0</v>
      </c>
      <c r="Q627" s="79">
        <v>19000</v>
      </c>
      <c r="R627" s="79">
        <v>3040</v>
      </c>
      <c r="S627" s="71">
        <v>0</v>
      </c>
      <c r="T627" s="79">
        <v>22040</v>
      </c>
      <c r="U627" s="80" t="s">
        <v>24</v>
      </c>
      <c r="V627" s="84">
        <f t="shared" si="45"/>
        <v>1266.1572930430286</v>
      </c>
      <c r="W627" s="78">
        <v>46043</v>
      </c>
      <c r="X627" s="80" t="s">
        <v>1140</v>
      </c>
      <c r="Y627" s="80" t="s">
        <v>1141</v>
      </c>
      <c r="Z627" s="80" t="s">
        <v>1137</v>
      </c>
      <c r="AA627" s="80" t="s">
        <v>121</v>
      </c>
      <c r="AB627" s="76" t="s">
        <v>539</v>
      </c>
      <c r="AC627" s="76" t="s">
        <v>540</v>
      </c>
      <c r="AD627" s="76" t="s">
        <v>173</v>
      </c>
      <c r="AE627" s="76" t="s">
        <v>548</v>
      </c>
      <c r="AF627" s="76" t="s">
        <v>96</v>
      </c>
      <c r="AG627" s="82"/>
      <c r="AH627" s="60"/>
      <c r="AI627" s="75" t="s">
        <v>2162</v>
      </c>
      <c r="AJ627" s="6" t="s">
        <v>103</v>
      </c>
      <c r="AK627" s="81">
        <v>0</v>
      </c>
      <c r="AL627" s="205" t="s">
        <v>103</v>
      </c>
      <c r="AM627" s="169"/>
      <c r="AN627" s="6"/>
      <c r="AO627" s="120"/>
    </row>
    <row r="628" spans="1:41">
      <c r="A628" s="75" t="s">
        <v>2162</v>
      </c>
      <c r="B628" s="6" t="s">
        <v>93</v>
      </c>
      <c r="C628" s="76">
        <v>627</v>
      </c>
      <c r="D628" s="80" t="s">
        <v>590</v>
      </c>
      <c r="E628" s="6" t="s">
        <v>2135</v>
      </c>
      <c r="F628" s="6" t="str">
        <f t="shared" si="39"/>
        <v>FreightRM-J-1155LI26-M19.3</v>
      </c>
      <c r="G628" s="95" t="s">
        <v>1634</v>
      </c>
      <c r="H628" s="95" t="s">
        <v>2193</v>
      </c>
      <c r="I628" s="85" t="s">
        <v>2380</v>
      </c>
      <c r="J628" s="92">
        <v>46038</v>
      </c>
      <c r="K628" s="95" t="s">
        <v>2395</v>
      </c>
      <c r="L628" s="80">
        <v>6075</v>
      </c>
      <c r="M628" s="80" t="s">
        <v>117</v>
      </c>
      <c r="N628" s="80" t="s">
        <v>1154</v>
      </c>
      <c r="O628" s="71">
        <v>0</v>
      </c>
      <c r="P628" s="71">
        <v>0</v>
      </c>
      <c r="Q628" s="79">
        <v>1200</v>
      </c>
      <c r="R628" s="79">
        <v>192</v>
      </c>
      <c r="S628" s="71">
        <v>48</v>
      </c>
      <c r="T628" s="79">
        <v>1344</v>
      </c>
      <c r="U628" s="80" t="s">
        <v>118</v>
      </c>
      <c r="V628" s="84">
        <f t="shared" ref="V628:V630" si="46">T628</f>
        <v>1344</v>
      </c>
      <c r="W628" s="78">
        <v>46038</v>
      </c>
      <c r="X628" s="80" t="s">
        <v>1155</v>
      </c>
      <c r="Y628" s="80" t="s">
        <v>1156</v>
      </c>
      <c r="Z628" s="80" t="s">
        <v>1137</v>
      </c>
      <c r="AA628" s="80" t="s">
        <v>121</v>
      </c>
      <c r="AB628" s="76" t="s">
        <v>539</v>
      </c>
      <c r="AC628" s="76" t="s">
        <v>540</v>
      </c>
      <c r="AD628" s="76" t="s">
        <v>173</v>
      </c>
      <c r="AE628" s="76" t="s">
        <v>548</v>
      </c>
      <c r="AF628" s="76" t="s">
        <v>96</v>
      </c>
      <c r="AG628" s="82"/>
      <c r="AH628" s="60"/>
      <c r="AI628" s="75" t="s">
        <v>2162</v>
      </c>
      <c r="AJ628" s="6" t="s">
        <v>103</v>
      </c>
      <c r="AK628" s="81">
        <v>0</v>
      </c>
      <c r="AL628" s="205" t="s">
        <v>103</v>
      </c>
      <c r="AM628" s="169"/>
      <c r="AN628" s="6"/>
      <c r="AO628" s="120"/>
    </row>
    <row r="629" spans="1:41">
      <c r="A629" s="75" t="s">
        <v>2162</v>
      </c>
      <c r="B629" s="6" t="s">
        <v>93</v>
      </c>
      <c r="C629" s="76">
        <v>628</v>
      </c>
      <c r="D629" s="80" t="s">
        <v>590</v>
      </c>
      <c r="E629" s="6" t="s">
        <v>2135</v>
      </c>
      <c r="F629" s="6" t="str">
        <f t="shared" si="39"/>
        <v>FreightRM-J-1157LI26-M19.3</v>
      </c>
      <c r="G629" s="95" t="s">
        <v>2194</v>
      </c>
      <c r="H629" s="95" t="s">
        <v>2195</v>
      </c>
      <c r="I629" s="85" t="s">
        <v>2380</v>
      </c>
      <c r="J629" s="92">
        <v>46041</v>
      </c>
      <c r="K629" s="95" t="s">
        <v>2396</v>
      </c>
      <c r="L629" s="80">
        <v>6132</v>
      </c>
      <c r="M629" s="80" t="s">
        <v>117</v>
      </c>
      <c r="N629" s="80" t="s">
        <v>1164</v>
      </c>
      <c r="O629" s="71">
        <v>0</v>
      </c>
      <c r="P629" s="71">
        <v>0</v>
      </c>
      <c r="Q629" s="79">
        <v>1200</v>
      </c>
      <c r="R629" s="79">
        <v>192</v>
      </c>
      <c r="S629" s="71">
        <v>48</v>
      </c>
      <c r="T629" s="79">
        <v>1344</v>
      </c>
      <c r="U629" s="80" t="s">
        <v>118</v>
      </c>
      <c r="V629" s="84">
        <f t="shared" si="46"/>
        <v>1344</v>
      </c>
      <c r="W629" s="78">
        <v>46042</v>
      </c>
      <c r="X629" s="80" t="s">
        <v>1155</v>
      </c>
      <c r="Y629" s="80" t="s">
        <v>1156</v>
      </c>
      <c r="Z629" s="80" t="s">
        <v>1137</v>
      </c>
      <c r="AA629" s="80" t="s">
        <v>121</v>
      </c>
      <c r="AB629" s="76" t="s">
        <v>539</v>
      </c>
      <c r="AC629" s="76" t="s">
        <v>540</v>
      </c>
      <c r="AD629" s="76" t="s">
        <v>173</v>
      </c>
      <c r="AE629" s="76" t="s">
        <v>548</v>
      </c>
      <c r="AF629" s="76" t="s">
        <v>96</v>
      </c>
      <c r="AG629" s="82"/>
      <c r="AH629" s="60"/>
      <c r="AI629" s="75" t="s">
        <v>2162</v>
      </c>
      <c r="AJ629" s="6" t="s">
        <v>103</v>
      </c>
      <c r="AK629" s="81">
        <v>0</v>
      </c>
      <c r="AL629" s="205" t="s">
        <v>103</v>
      </c>
      <c r="AM629" s="169"/>
      <c r="AN629" s="6"/>
      <c r="AO629" s="120"/>
    </row>
    <row r="630" spans="1:41">
      <c r="A630" s="75" t="s">
        <v>2162</v>
      </c>
      <c r="B630" s="6" t="s">
        <v>93</v>
      </c>
      <c r="C630" s="76">
        <v>629</v>
      </c>
      <c r="D630" s="80" t="s">
        <v>590</v>
      </c>
      <c r="E630" s="6" t="s">
        <v>2135</v>
      </c>
      <c r="F630" s="6" t="str">
        <f t="shared" si="39"/>
        <v>FreightRM-J-1157LI26-M19.3</v>
      </c>
      <c r="G630" s="95" t="s">
        <v>2194</v>
      </c>
      <c r="H630" s="95" t="s">
        <v>2196</v>
      </c>
      <c r="I630" s="85" t="s">
        <v>2380</v>
      </c>
      <c r="J630" s="92">
        <v>46043</v>
      </c>
      <c r="K630" s="95" t="s">
        <v>2397</v>
      </c>
      <c r="L630" s="80">
        <v>6135</v>
      </c>
      <c r="M630" s="80" t="s">
        <v>2398</v>
      </c>
      <c r="N630" s="80" t="s">
        <v>1150</v>
      </c>
      <c r="O630" s="71">
        <v>0</v>
      </c>
      <c r="P630" s="71">
        <v>0</v>
      </c>
      <c r="Q630" s="79">
        <v>220</v>
      </c>
      <c r="R630" s="79">
        <v>35.200000000000003</v>
      </c>
      <c r="S630" s="71">
        <v>0</v>
      </c>
      <c r="T630" s="79">
        <v>255.2</v>
      </c>
      <c r="U630" s="80" t="s">
        <v>118</v>
      </c>
      <c r="V630" s="84">
        <f t="shared" si="46"/>
        <v>255.2</v>
      </c>
      <c r="W630" s="78">
        <v>46043</v>
      </c>
      <c r="X630" s="80" t="s">
        <v>1155</v>
      </c>
      <c r="Y630" s="80" t="s">
        <v>1156</v>
      </c>
      <c r="Z630" s="80" t="s">
        <v>1137</v>
      </c>
      <c r="AA630" s="80" t="s">
        <v>121</v>
      </c>
      <c r="AB630" s="76" t="s">
        <v>539</v>
      </c>
      <c r="AC630" s="76" t="s">
        <v>540</v>
      </c>
      <c r="AD630" s="76" t="s">
        <v>173</v>
      </c>
      <c r="AE630" s="76" t="s">
        <v>548</v>
      </c>
      <c r="AF630" s="76" t="s">
        <v>96</v>
      </c>
      <c r="AG630" s="82"/>
      <c r="AH630" s="60"/>
      <c r="AI630" s="75" t="s">
        <v>2162</v>
      </c>
      <c r="AJ630" s="6" t="s">
        <v>103</v>
      </c>
      <c r="AK630" s="81">
        <v>0</v>
      </c>
      <c r="AL630" s="205" t="s">
        <v>103</v>
      </c>
      <c r="AM630" s="169"/>
      <c r="AN630" s="6"/>
      <c r="AO630" s="120"/>
    </row>
    <row r="631" spans="1:41">
      <c r="A631" s="75" t="s">
        <v>2162</v>
      </c>
      <c r="B631" s="6" t="s">
        <v>93</v>
      </c>
      <c r="C631" s="76">
        <v>630</v>
      </c>
      <c r="D631" s="80" t="s">
        <v>27</v>
      </c>
      <c r="E631" s="6" t="s">
        <v>2135</v>
      </c>
      <c r="F631" s="6" t="str">
        <f t="shared" si="39"/>
        <v>FreightRM-V-008-V1I26-M46, M01.1</v>
      </c>
      <c r="G631" s="96" t="s">
        <v>2197</v>
      </c>
      <c r="H631" s="95" t="s">
        <v>2198</v>
      </c>
      <c r="I631" s="85" t="s">
        <v>2380</v>
      </c>
      <c r="J631" s="105">
        <v>46032</v>
      </c>
      <c r="K631" s="96" t="s">
        <v>2399</v>
      </c>
      <c r="L631" s="85" t="s">
        <v>2400</v>
      </c>
      <c r="M631" s="85" t="s">
        <v>1264</v>
      </c>
      <c r="N631" s="85" t="s">
        <v>116</v>
      </c>
      <c r="O631" s="71">
        <v>0</v>
      </c>
      <c r="P631" s="71">
        <v>0</v>
      </c>
      <c r="Q631" s="79">
        <v>12525.66</v>
      </c>
      <c r="R631" s="79">
        <v>2004.11</v>
      </c>
      <c r="S631" s="71">
        <v>0</v>
      </c>
      <c r="T631" s="79">
        <v>14529.77</v>
      </c>
      <c r="U631" s="80" t="s">
        <v>24</v>
      </c>
      <c r="V631" s="84">
        <f t="shared" ref="V631:V635" si="47">T631/17.407</f>
        <v>834.7084506233125</v>
      </c>
      <c r="W631" s="106">
        <v>46027</v>
      </c>
      <c r="X631" s="85" t="s">
        <v>1889</v>
      </c>
      <c r="Y631" s="85" t="s">
        <v>1890</v>
      </c>
      <c r="Z631" s="85" t="s">
        <v>239</v>
      </c>
      <c r="AA631" s="85" t="s">
        <v>122</v>
      </c>
      <c r="AB631" s="76" t="s">
        <v>1106</v>
      </c>
      <c r="AC631" s="76" t="s">
        <v>540</v>
      </c>
      <c r="AD631" s="76" t="s">
        <v>173</v>
      </c>
      <c r="AE631" s="76" t="s">
        <v>548</v>
      </c>
      <c r="AF631" s="76" t="s">
        <v>96</v>
      </c>
      <c r="AG631" s="82"/>
      <c r="AH631" s="60"/>
      <c r="AI631" s="75" t="s">
        <v>2162</v>
      </c>
      <c r="AJ631" s="6" t="s">
        <v>103</v>
      </c>
      <c r="AK631" s="81">
        <v>0</v>
      </c>
      <c r="AL631" s="205" t="s">
        <v>103</v>
      </c>
      <c r="AM631" s="169"/>
      <c r="AN631" s="6"/>
      <c r="AO631" s="120"/>
    </row>
    <row r="632" spans="1:41">
      <c r="A632" s="75" t="s">
        <v>2162</v>
      </c>
      <c r="B632" s="6" t="s">
        <v>93</v>
      </c>
      <c r="C632" s="76">
        <v>631</v>
      </c>
      <c r="D632" s="80" t="s">
        <v>27</v>
      </c>
      <c r="E632" s="6" t="s">
        <v>2135</v>
      </c>
      <c r="F632" s="6" t="str">
        <f t="shared" si="39"/>
        <v>FreightRM-V-031-V1I26-M19.1</v>
      </c>
      <c r="G632" s="96" t="s">
        <v>2199</v>
      </c>
      <c r="H632" s="95" t="s">
        <v>2200</v>
      </c>
      <c r="I632" s="85" t="s">
        <v>2380</v>
      </c>
      <c r="J632" s="105">
        <v>46032</v>
      </c>
      <c r="K632" s="107" t="s">
        <v>2401</v>
      </c>
      <c r="L632" s="85" t="s">
        <v>2402</v>
      </c>
      <c r="M632" s="85" t="s">
        <v>1264</v>
      </c>
      <c r="N632" s="85" t="s">
        <v>116</v>
      </c>
      <c r="O632" s="71">
        <v>0</v>
      </c>
      <c r="P632" s="71">
        <v>0</v>
      </c>
      <c r="Q632" s="79">
        <v>3548.39</v>
      </c>
      <c r="R632" s="79">
        <v>567.74</v>
      </c>
      <c r="S632" s="71">
        <v>0</v>
      </c>
      <c r="T632" s="79">
        <v>4116.13</v>
      </c>
      <c r="U632" s="80" t="s">
        <v>24</v>
      </c>
      <c r="V632" s="84">
        <f t="shared" si="47"/>
        <v>236.46406618027231</v>
      </c>
      <c r="W632" s="106">
        <v>46029</v>
      </c>
      <c r="X632" s="85" t="s">
        <v>1898</v>
      </c>
      <c r="Y632" s="85" t="s">
        <v>1899</v>
      </c>
      <c r="Z632" s="85" t="s">
        <v>239</v>
      </c>
      <c r="AA632" s="85" t="s">
        <v>122</v>
      </c>
      <c r="AB632" s="76" t="s">
        <v>539</v>
      </c>
      <c r="AC632" s="76" t="s">
        <v>540</v>
      </c>
      <c r="AD632" s="76" t="s">
        <v>173</v>
      </c>
      <c r="AE632" s="76" t="s">
        <v>548</v>
      </c>
      <c r="AF632" s="76" t="s">
        <v>96</v>
      </c>
      <c r="AG632" s="82"/>
      <c r="AH632" s="60"/>
      <c r="AI632" s="75" t="s">
        <v>2162</v>
      </c>
      <c r="AJ632" s="6" t="s">
        <v>103</v>
      </c>
      <c r="AK632" s="81">
        <v>0</v>
      </c>
      <c r="AL632" s="205" t="s">
        <v>103</v>
      </c>
      <c r="AM632" s="169"/>
      <c r="AN632" s="6"/>
      <c r="AO632" s="120"/>
    </row>
    <row r="633" spans="1:41">
      <c r="A633" s="75" t="s">
        <v>2162</v>
      </c>
      <c r="B633" s="6" t="s">
        <v>93</v>
      </c>
      <c r="C633" s="76">
        <v>632</v>
      </c>
      <c r="D633" s="80" t="s">
        <v>27</v>
      </c>
      <c r="E633" s="6" t="s">
        <v>2135</v>
      </c>
      <c r="F633" s="6" t="str">
        <f t="shared" si="39"/>
        <v>FreightRM-V-022-V1I26-M19.1</v>
      </c>
      <c r="G633" s="96" t="s">
        <v>2201</v>
      </c>
      <c r="H633" s="95" t="s">
        <v>2202</v>
      </c>
      <c r="I633" s="85" t="s">
        <v>2380</v>
      </c>
      <c r="J633" s="105">
        <v>46032</v>
      </c>
      <c r="K633" s="96" t="s">
        <v>2403</v>
      </c>
      <c r="L633" s="85" t="s">
        <v>2404</v>
      </c>
      <c r="M633" s="85" t="s">
        <v>1264</v>
      </c>
      <c r="N633" s="85" t="s">
        <v>116</v>
      </c>
      <c r="O633" s="71">
        <v>0</v>
      </c>
      <c r="P633" s="71">
        <v>0</v>
      </c>
      <c r="Q633" s="79">
        <v>4607.1499999999996</v>
      </c>
      <c r="R633" s="79">
        <v>737.14</v>
      </c>
      <c r="S633" s="71">
        <v>0</v>
      </c>
      <c r="T633" s="79">
        <v>5344.29</v>
      </c>
      <c r="U633" s="80" t="s">
        <v>24</v>
      </c>
      <c r="V633" s="84">
        <f t="shared" si="47"/>
        <v>307.01958982018726</v>
      </c>
      <c r="W633" s="106">
        <v>46031</v>
      </c>
      <c r="X633" s="85" t="s">
        <v>1893</v>
      </c>
      <c r="Y633" s="85" t="s">
        <v>1894</v>
      </c>
      <c r="Z633" s="85" t="s">
        <v>239</v>
      </c>
      <c r="AA633" s="85" t="s">
        <v>122</v>
      </c>
      <c r="AB633" s="76" t="s">
        <v>539</v>
      </c>
      <c r="AC633" s="76" t="s">
        <v>540</v>
      </c>
      <c r="AD633" s="76" t="s">
        <v>173</v>
      </c>
      <c r="AE633" s="76" t="s">
        <v>548</v>
      </c>
      <c r="AF633" s="76" t="s">
        <v>96</v>
      </c>
      <c r="AG633" s="82"/>
      <c r="AH633" s="60"/>
      <c r="AI633" s="75" t="s">
        <v>2162</v>
      </c>
      <c r="AJ633" s="6" t="s">
        <v>103</v>
      </c>
      <c r="AK633" s="81">
        <v>0</v>
      </c>
      <c r="AL633" s="205" t="s">
        <v>103</v>
      </c>
      <c r="AM633" s="169"/>
      <c r="AN633" s="6"/>
      <c r="AO633" s="120"/>
    </row>
    <row r="634" spans="1:41">
      <c r="A634" s="75" t="s">
        <v>2162</v>
      </c>
      <c r="B634" s="6" t="s">
        <v>93</v>
      </c>
      <c r="C634" s="76">
        <v>633</v>
      </c>
      <c r="D634" s="80" t="s">
        <v>27</v>
      </c>
      <c r="E634" s="6" t="s">
        <v>2135</v>
      </c>
      <c r="F634" s="6" t="str">
        <f t="shared" si="39"/>
        <v>FreightRM-V-026-V1I26-M23.1</v>
      </c>
      <c r="G634" s="96" t="s">
        <v>2203</v>
      </c>
      <c r="H634" s="95" t="s">
        <v>2204</v>
      </c>
      <c r="I634" s="85" t="s">
        <v>2380</v>
      </c>
      <c r="J634" s="105">
        <v>46032</v>
      </c>
      <c r="K634" s="96" t="s">
        <v>2405</v>
      </c>
      <c r="L634" s="85" t="s">
        <v>2406</v>
      </c>
      <c r="M634" s="85" t="s">
        <v>1264</v>
      </c>
      <c r="N634" s="85" t="s">
        <v>116</v>
      </c>
      <c r="O634" s="71">
        <v>0</v>
      </c>
      <c r="P634" s="71">
        <v>0</v>
      </c>
      <c r="Q634" s="79">
        <v>2858.4</v>
      </c>
      <c r="R634" s="79">
        <v>457.34</v>
      </c>
      <c r="S634" s="71">
        <v>0</v>
      </c>
      <c r="T634" s="79">
        <v>3315.74</v>
      </c>
      <c r="U634" s="80" t="s">
        <v>24</v>
      </c>
      <c r="V634" s="84">
        <f t="shared" si="47"/>
        <v>190.4831389670822</v>
      </c>
      <c r="W634" s="106">
        <v>46031</v>
      </c>
      <c r="X634" s="85" t="s">
        <v>1885</v>
      </c>
      <c r="Y634" s="85" t="s">
        <v>1886</v>
      </c>
      <c r="Z634" s="85" t="s">
        <v>239</v>
      </c>
      <c r="AA634" s="85" t="s">
        <v>122</v>
      </c>
      <c r="AB634" s="76" t="s">
        <v>1118</v>
      </c>
      <c r="AC634" s="76" t="s">
        <v>540</v>
      </c>
      <c r="AD634" s="76" t="s">
        <v>173</v>
      </c>
      <c r="AE634" s="76" t="s">
        <v>548</v>
      </c>
      <c r="AF634" s="76" t="s">
        <v>96</v>
      </c>
      <c r="AG634" s="82"/>
      <c r="AH634" s="60"/>
      <c r="AI634" s="75" t="s">
        <v>2162</v>
      </c>
      <c r="AJ634" s="6" t="s">
        <v>103</v>
      </c>
      <c r="AK634" s="81">
        <v>0</v>
      </c>
      <c r="AL634" s="205" t="s">
        <v>103</v>
      </c>
      <c r="AM634" s="169"/>
      <c r="AN634" s="6"/>
      <c r="AO634" s="120"/>
    </row>
    <row r="635" spans="1:41">
      <c r="A635" s="75" t="s">
        <v>2162</v>
      </c>
      <c r="B635" s="6" t="s">
        <v>93</v>
      </c>
      <c r="C635" s="76">
        <v>634</v>
      </c>
      <c r="D635" s="80" t="s">
        <v>27</v>
      </c>
      <c r="E635" s="6" t="s">
        <v>2135</v>
      </c>
      <c r="F635" s="6" t="str">
        <f t="shared" si="39"/>
        <v>FreightRM-V-031-V1I26-M19.2</v>
      </c>
      <c r="G635" s="96" t="s">
        <v>2205</v>
      </c>
      <c r="H635" s="95" t="s">
        <v>2206</v>
      </c>
      <c r="I635" s="85" t="s">
        <v>2380</v>
      </c>
      <c r="J635" s="105">
        <v>46032</v>
      </c>
      <c r="K635" s="96" t="s">
        <v>2401</v>
      </c>
      <c r="L635" s="85" t="s">
        <v>2407</v>
      </c>
      <c r="M635" s="85" t="s">
        <v>1264</v>
      </c>
      <c r="N635" s="85" t="s">
        <v>116</v>
      </c>
      <c r="O635" s="71">
        <v>0</v>
      </c>
      <c r="P635" s="71">
        <v>0</v>
      </c>
      <c r="Q635" s="79">
        <v>2308.7600000000002</v>
      </c>
      <c r="R635" s="79">
        <v>369.4</v>
      </c>
      <c r="S635" s="71">
        <v>0</v>
      </c>
      <c r="T635" s="79">
        <v>2678.16</v>
      </c>
      <c r="U635" s="80" t="s">
        <v>24</v>
      </c>
      <c r="V635" s="84">
        <f t="shared" si="47"/>
        <v>153.85534555064055</v>
      </c>
      <c r="W635" s="106">
        <v>46036</v>
      </c>
      <c r="X635" s="85" t="s">
        <v>1898</v>
      </c>
      <c r="Y635" s="85" t="s">
        <v>1899</v>
      </c>
      <c r="Z635" s="85" t="s">
        <v>239</v>
      </c>
      <c r="AA635" s="85" t="s">
        <v>122</v>
      </c>
      <c r="AB635" s="76" t="s">
        <v>539</v>
      </c>
      <c r="AC635" s="76" t="s">
        <v>540</v>
      </c>
      <c r="AD635" s="76" t="s">
        <v>173</v>
      </c>
      <c r="AE635" s="76" t="s">
        <v>548</v>
      </c>
      <c r="AF635" s="76" t="s">
        <v>96</v>
      </c>
      <c r="AG635" s="82"/>
      <c r="AH635" s="60"/>
      <c r="AI635" s="75" t="s">
        <v>2162</v>
      </c>
      <c r="AJ635" s="6" t="s">
        <v>103</v>
      </c>
      <c r="AK635" s="81">
        <v>0</v>
      </c>
      <c r="AL635" s="205" t="s">
        <v>103</v>
      </c>
      <c r="AM635" s="169"/>
      <c r="AN635" s="6"/>
      <c r="AO635" s="120"/>
    </row>
    <row r="636" spans="1:41">
      <c r="A636" s="75" t="s">
        <v>2162</v>
      </c>
      <c r="B636" s="6" t="s">
        <v>93</v>
      </c>
      <c r="C636" s="76">
        <v>635</v>
      </c>
      <c r="D636" s="80" t="s">
        <v>591</v>
      </c>
      <c r="E636" s="6" t="s">
        <v>2136</v>
      </c>
      <c r="F636" s="6" t="str">
        <f t="shared" si="39"/>
        <v>BrokerRM-J-1132LI25-M19</v>
      </c>
      <c r="G636" s="6" t="s">
        <v>2207</v>
      </c>
      <c r="H636" s="80">
        <v>6236375433</v>
      </c>
      <c r="I636" s="85" t="s">
        <v>2380</v>
      </c>
      <c r="J636" s="105">
        <v>46041</v>
      </c>
      <c r="K636" s="107" t="s">
        <v>116</v>
      </c>
      <c r="L636" s="80">
        <v>538581740</v>
      </c>
      <c r="M636" s="85" t="s">
        <v>173</v>
      </c>
      <c r="N636" s="85" t="s">
        <v>116</v>
      </c>
      <c r="O636" s="71">
        <v>0</v>
      </c>
      <c r="P636" s="71">
        <v>0</v>
      </c>
      <c r="Q636" s="79">
        <v>500.68</v>
      </c>
      <c r="R636" s="79">
        <v>0</v>
      </c>
      <c r="S636" s="71">
        <v>0</v>
      </c>
      <c r="T636" s="79">
        <v>500.68</v>
      </c>
      <c r="U636" s="80" t="s">
        <v>118</v>
      </c>
      <c r="V636" s="84">
        <f>T636</f>
        <v>500.68</v>
      </c>
      <c r="W636" s="106">
        <v>46028</v>
      </c>
      <c r="X636" s="6" t="s">
        <v>1173</v>
      </c>
      <c r="Y636" s="85" t="s">
        <v>178</v>
      </c>
      <c r="Z636" s="85" t="s">
        <v>178</v>
      </c>
      <c r="AA636" s="85" t="s">
        <v>1156</v>
      </c>
      <c r="AB636" s="76" t="s">
        <v>539</v>
      </c>
      <c r="AC636" s="76" t="s">
        <v>540</v>
      </c>
      <c r="AD636" s="76" t="s">
        <v>173</v>
      </c>
      <c r="AE636" s="76" t="s">
        <v>548</v>
      </c>
      <c r="AF636" s="76" t="s">
        <v>96</v>
      </c>
      <c r="AG636" s="82"/>
      <c r="AH636" s="60"/>
      <c r="AI636" s="75" t="s">
        <v>2162</v>
      </c>
      <c r="AJ636" s="6" t="s">
        <v>103</v>
      </c>
      <c r="AK636" s="81">
        <v>0</v>
      </c>
      <c r="AL636" s="205" t="s">
        <v>103</v>
      </c>
      <c r="AM636" s="169"/>
      <c r="AN636" s="6"/>
      <c r="AO636" s="120"/>
    </row>
    <row r="637" spans="1:41">
      <c r="A637" s="75" t="s">
        <v>2162</v>
      </c>
      <c r="B637" s="6" t="s">
        <v>93</v>
      </c>
      <c r="C637" s="76">
        <v>636</v>
      </c>
      <c r="D637" s="80" t="s">
        <v>592</v>
      </c>
      <c r="E637" s="6" t="s">
        <v>2136</v>
      </c>
      <c r="F637" s="6" t="str">
        <f t="shared" si="39"/>
        <v>BrokerRM-I-0985-AI25-M19</v>
      </c>
      <c r="G637" s="96" t="s">
        <v>1665</v>
      </c>
      <c r="H637" s="103" t="s">
        <v>2208</v>
      </c>
      <c r="I637" s="85" t="s">
        <v>2380</v>
      </c>
      <c r="J637" s="105">
        <v>46043</v>
      </c>
      <c r="K637" s="107" t="s">
        <v>2408</v>
      </c>
      <c r="L637" s="85">
        <v>1872001876</v>
      </c>
      <c r="M637" s="85" t="s">
        <v>25</v>
      </c>
      <c r="N637" s="85" t="s">
        <v>116</v>
      </c>
      <c r="O637" s="71">
        <v>0</v>
      </c>
      <c r="P637" s="71">
        <v>0</v>
      </c>
      <c r="Q637" s="79">
        <v>5428.82</v>
      </c>
      <c r="R637" s="79">
        <v>868.61</v>
      </c>
      <c r="S637" s="71">
        <v>0</v>
      </c>
      <c r="T637" s="79">
        <v>6297.4299999999994</v>
      </c>
      <c r="U637" s="80" t="s">
        <v>24</v>
      </c>
      <c r="V637" s="84">
        <f t="shared" ref="V637:V650" si="48">T637/17.407</f>
        <v>361.77572241052445</v>
      </c>
      <c r="W637" s="106">
        <v>46038</v>
      </c>
      <c r="X637" s="85" t="s">
        <v>2409</v>
      </c>
      <c r="Y637" s="85" t="s">
        <v>178</v>
      </c>
      <c r="Z637" s="85" t="s">
        <v>121</v>
      </c>
      <c r="AA637" s="85" t="s">
        <v>122</v>
      </c>
      <c r="AB637" s="76" t="s">
        <v>539</v>
      </c>
      <c r="AC637" s="76" t="s">
        <v>540</v>
      </c>
      <c r="AD637" s="76" t="s">
        <v>25</v>
      </c>
      <c r="AE637" s="76" t="s">
        <v>544</v>
      </c>
      <c r="AF637" s="76" t="s">
        <v>96</v>
      </c>
      <c r="AG637" s="82"/>
      <c r="AH637" s="60"/>
      <c r="AI637" s="75" t="s">
        <v>2162</v>
      </c>
      <c r="AJ637" s="6" t="s">
        <v>103</v>
      </c>
      <c r="AK637" s="81">
        <v>0</v>
      </c>
      <c r="AL637" s="205" t="s">
        <v>103</v>
      </c>
      <c r="AM637" s="169"/>
      <c r="AN637" s="6"/>
      <c r="AO637" s="120"/>
    </row>
    <row r="638" spans="1:41">
      <c r="A638" s="75" t="s">
        <v>2162</v>
      </c>
      <c r="B638" s="6" t="s">
        <v>93</v>
      </c>
      <c r="C638" s="76">
        <v>637</v>
      </c>
      <c r="D638" s="80" t="s">
        <v>592</v>
      </c>
      <c r="E638" s="6" t="s">
        <v>2136</v>
      </c>
      <c r="F638" s="6" t="str">
        <f t="shared" si="39"/>
        <v>BrokerRM-I-1027-AI26-M19</v>
      </c>
      <c r="G638" s="96" t="s">
        <v>2209</v>
      </c>
      <c r="H638" s="103" t="s">
        <v>2210</v>
      </c>
      <c r="I638" s="85" t="s">
        <v>2380</v>
      </c>
      <c r="J638" s="105">
        <v>46043</v>
      </c>
      <c r="K638" s="96" t="s">
        <v>2410</v>
      </c>
      <c r="L638" s="85">
        <v>1884842481</v>
      </c>
      <c r="M638" s="85" t="s">
        <v>25</v>
      </c>
      <c r="N638" s="85" t="s">
        <v>116</v>
      </c>
      <c r="O638" s="71">
        <v>0</v>
      </c>
      <c r="P638" s="71">
        <v>0</v>
      </c>
      <c r="Q638" s="79">
        <v>3648.25</v>
      </c>
      <c r="R638" s="79">
        <v>583.72</v>
      </c>
      <c r="S638" s="71">
        <v>0</v>
      </c>
      <c r="T638" s="79">
        <v>4231.97</v>
      </c>
      <c r="U638" s="80" t="s">
        <v>24</v>
      </c>
      <c r="V638" s="84">
        <f t="shared" si="48"/>
        <v>243.11886022864365</v>
      </c>
      <c r="W638" s="106">
        <v>46038</v>
      </c>
      <c r="X638" s="85" t="s">
        <v>1202</v>
      </c>
      <c r="Y638" s="85" t="s">
        <v>129</v>
      </c>
      <c r="Z638" s="85" t="s">
        <v>121</v>
      </c>
      <c r="AA638" s="85" t="s">
        <v>122</v>
      </c>
      <c r="AB638" s="76" t="s">
        <v>539</v>
      </c>
      <c r="AC638" s="76" t="s">
        <v>540</v>
      </c>
      <c r="AD638" s="76" t="s">
        <v>25</v>
      </c>
      <c r="AE638" s="76" t="s">
        <v>544</v>
      </c>
      <c r="AF638" s="76" t="s">
        <v>96</v>
      </c>
      <c r="AG638" s="82"/>
      <c r="AH638" s="60"/>
      <c r="AI638" s="75" t="s">
        <v>2162</v>
      </c>
      <c r="AJ638" s="6" t="s">
        <v>103</v>
      </c>
      <c r="AK638" s="81">
        <v>0</v>
      </c>
      <c r="AL638" s="205" t="s">
        <v>103</v>
      </c>
      <c r="AM638" s="169"/>
      <c r="AN638" s="6"/>
      <c r="AO638" s="120"/>
    </row>
    <row r="639" spans="1:41">
      <c r="A639" s="75" t="s">
        <v>2162</v>
      </c>
      <c r="B639" s="6" t="s">
        <v>93</v>
      </c>
      <c r="C639" s="76">
        <v>638</v>
      </c>
      <c r="D639" s="80" t="s">
        <v>592</v>
      </c>
      <c r="E639" s="6" t="s">
        <v>2136</v>
      </c>
      <c r="F639" s="6" t="str">
        <f t="shared" si="39"/>
        <v>BrokerRM-I-1026-AI26-M19</v>
      </c>
      <c r="G639" s="96" t="s">
        <v>2211</v>
      </c>
      <c r="H639" s="103" t="s">
        <v>2212</v>
      </c>
      <c r="I639" s="85" t="s">
        <v>2380</v>
      </c>
      <c r="J639" s="105">
        <v>46043</v>
      </c>
      <c r="K639" s="107" t="s">
        <v>2411</v>
      </c>
      <c r="L639" s="85">
        <v>6744159730</v>
      </c>
      <c r="M639" s="85" t="s">
        <v>25</v>
      </c>
      <c r="N639" s="85" t="s">
        <v>116</v>
      </c>
      <c r="O639" s="71">
        <v>0</v>
      </c>
      <c r="P639" s="71">
        <v>0</v>
      </c>
      <c r="Q639" s="79">
        <v>4775.1000000000004</v>
      </c>
      <c r="R639" s="79">
        <v>764.01</v>
      </c>
      <c r="S639" s="71">
        <v>0</v>
      </c>
      <c r="T639" s="79">
        <v>5539.1100000000006</v>
      </c>
      <c r="U639" s="80" t="s">
        <v>24</v>
      </c>
      <c r="V639" s="84">
        <f t="shared" si="48"/>
        <v>318.21163899580631</v>
      </c>
      <c r="W639" s="106">
        <v>46038</v>
      </c>
      <c r="X639" s="85" t="s">
        <v>2412</v>
      </c>
      <c r="Y639" s="85" t="s">
        <v>178</v>
      </c>
      <c r="Z639" s="85" t="s">
        <v>121</v>
      </c>
      <c r="AA639" s="85" t="s">
        <v>122</v>
      </c>
      <c r="AB639" s="76" t="s">
        <v>539</v>
      </c>
      <c r="AC639" s="76" t="s">
        <v>540</v>
      </c>
      <c r="AD639" s="76" t="s">
        <v>25</v>
      </c>
      <c r="AE639" s="76" t="s">
        <v>544</v>
      </c>
      <c r="AF639" s="76" t="s">
        <v>96</v>
      </c>
      <c r="AG639" s="82"/>
      <c r="AH639" s="60"/>
      <c r="AI639" s="75" t="s">
        <v>2162</v>
      </c>
      <c r="AJ639" s="6" t="s">
        <v>103</v>
      </c>
      <c r="AK639" s="81">
        <v>0</v>
      </c>
      <c r="AL639" s="205" t="s">
        <v>103</v>
      </c>
      <c r="AM639" s="169"/>
      <c r="AN639" s="6"/>
      <c r="AO639" s="120"/>
    </row>
    <row r="640" spans="1:41">
      <c r="A640" s="75" t="s">
        <v>2162</v>
      </c>
      <c r="B640" s="6" t="s">
        <v>93</v>
      </c>
      <c r="C640" s="76">
        <v>639</v>
      </c>
      <c r="D640" s="80" t="s">
        <v>592</v>
      </c>
      <c r="E640" s="6" t="s">
        <v>2136</v>
      </c>
      <c r="F640" s="6" t="str">
        <f t="shared" si="39"/>
        <v>BrokerRM-I-1029-AI26-M19</v>
      </c>
      <c r="G640" s="96" t="s">
        <v>2213</v>
      </c>
      <c r="H640" s="103" t="s">
        <v>2214</v>
      </c>
      <c r="I640" s="85" t="s">
        <v>2380</v>
      </c>
      <c r="J640" s="105">
        <v>46043</v>
      </c>
      <c r="K640" s="107" t="s">
        <v>2413</v>
      </c>
      <c r="L640" s="85">
        <v>2096254425</v>
      </c>
      <c r="M640" s="85" t="s">
        <v>25</v>
      </c>
      <c r="N640" s="85" t="s">
        <v>116</v>
      </c>
      <c r="O640" s="71">
        <v>0</v>
      </c>
      <c r="P640" s="71">
        <v>0</v>
      </c>
      <c r="Q640" s="79">
        <v>1874.16</v>
      </c>
      <c r="R640" s="79">
        <v>299.86</v>
      </c>
      <c r="S640" s="71">
        <v>0</v>
      </c>
      <c r="T640" s="79">
        <v>2174.02</v>
      </c>
      <c r="U640" s="80" t="s">
        <v>24</v>
      </c>
      <c r="V640" s="84">
        <f t="shared" si="48"/>
        <v>124.89343367610731</v>
      </c>
      <c r="W640" s="106">
        <v>46038</v>
      </c>
      <c r="X640" s="85" t="s">
        <v>1176</v>
      </c>
      <c r="Y640" s="85" t="s">
        <v>129</v>
      </c>
      <c r="Z640" s="85" t="s">
        <v>121</v>
      </c>
      <c r="AA640" s="85" t="s">
        <v>122</v>
      </c>
      <c r="AB640" s="76" t="s">
        <v>539</v>
      </c>
      <c r="AC640" s="76" t="s">
        <v>540</v>
      </c>
      <c r="AD640" s="76" t="s">
        <v>25</v>
      </c>
      <c r="AE640" s="76" t="s">
        <v>544</v>
      </c>
      <c r="AF640" s="76" t="s">
        <v>96</v>
      </c>
      <c r="AG640" s="82"/>
      <c r="AH640" s="60"/>
      <c r="AI640" s="75" t="s">
        <v>2162</v>
      </c>
      <c r="AJ640" s="6" t="s">
        <v>103</v>
      </c>
      <c r="AK640" s="81">
        <v>0</v>
      </c>
      <c r="AL640" s="205" t="s">
        <v>103</v>
      </c>
      <c r="AM640" s="169"/>
      <c r="AN640" s="6"/>
      <c r="AO640" s="120"/>
    </row>
    <row r="641" spans="1:41">
      <c r="A641" s="75" t="s">
        <v>2162</v>
      </c>
      <c r="B641" s="6" t="s">
        <v>93</v>
      </c>
      <c r="C641" s="76">
        <v>640</v>
      </c>
      <c r="D641" s="80" t="s">
        <v>592</v>
      </c>
      <c r="E641" s="6" t="s">
        <v>2136</v>
      </c>
      <c r="F641" s="6" t="str">
        <f t="shared" si="39"/>
        <v>BrokerRM-I-1031-AI26-M19</v>
      </c>
      <c r="G641" s="96" t="s">
        <v>2215</v>
      </c>
      <c r="H641" s="103" t="s">
        <v>2216</v>
      </c>
      <c r="I641" s="85" t="s">
        <v>2380</v>
      </c>
      <c r="J641" s="105">
        <v>46045</v>
      </c>
      <c r="K641" s="96" t="s">
        <v>2414</v>
      </c>
      <c r="L641" s="85">
        <v>8702005060</v>
      </c>
      <c r="M641" s="85" t="s">
        <v>25</v>
      </c>
      <c r="N641" s="85" t="s">
        <v>116</v>
      </c>
      <c r="O641" s="71">
        <v>0</v>
      </c>
      <c r="P641" s="71">
        <v>0</v>
      </c>
      <c r="Q641" s="79">
        <v>5270.21</v>
      </c>
      <c r="R641" s="79">
        <v>843.23360000000002</v>
      </c>
      <c r="S641" s="71">
        <v>0</v>
      </c>
      <c r="T641" s="79">
        <v>6113.4436000000005</v>
      </c>
      <c r="U641" s="80" t="s">
        <v>24</v>
      </c>
      <c r="V641" s="84">
        <f t="shared" si="48"/>
        <v>351.20604354570003</v>
      </c>
      <c r="W641" s="106">
        <v>46042</v>
      </c>
      <c r="X641" s="85" t="s">
        <v>1185</v>
      </c>
      <c r="Y641" s="85" t="s">
        <v>1910</v>
      </c>
      <c r="Z641" s="85" t="s">
        <v>121</v>
      </c>
      <c r="AA641" s="85" t="s">
        <v>122</v>
      </c>
      <c r="AB641" s="76" t="s">
        <v>539</v>
      </c>
      <c r="AC641" s="76" t="s">
        <v>540</v>
      </c>
      <c r="AD641" s="76" t="s">
        <v>25</v>
      </c>
      <c r="AE641" s="76" t="s">
        <v>544</v>
      </c>
      <c r="AF641" s="76" t="s">
        <v>96</v>
      </c>
      <c r="AG641" s="82"/>
      <c r="AH641" s="60"/>
      <c r="AI641" s="75" t="s">
        <v>2162</v>
      </c>
      <c r="AJ641" s="6" t="s">
        <v>103</v>
      </c>
      <c r="AK641" s="81">
        <v>0</v>
      </c>
      <c r="AL641" s="205" t="s">
        <v>103</v>
      </c>
      <c r="AM641" s="169"/>
      <c r="AN641" s="6"/>
      <c r="AO641" s="120"/>
    </row>
    <row r="642" spans="1:41">
      <c r="A642" s="75" t="s">
        <v>2162</v>
      </c>
      <c r="B642" s="6" t="s">
        <v>93</v>
      </c>
      <c r="C642" s="76">
        <v>641</v>
      </c>
      <c r="D642" s="80" t="s">
        <v>592</v>
      </c>
      <c r="E642" s="6" t="s">
        <v>2136</v>
      </c>
      <c r="F642" s="6" t="str">
        <f t="shared" si="39"/>
        <v>BrokerRM-I-1034-AI26-M19</v>
      </c>
      <c r="G642" s="96" t="s">
        <v>2217</v>
      </c>
      <c r="H642" s="103" t="s">
        <v>2218</v>
      </c>
      <c r="I642" s="85" t="s">
        <v>2380</v>
      </c>
      <c r="J642" s="105">
        <v>46043</v>
      </c>
      <c r="K642" s="107" t="s">
        <v>2415</v>
      </c>
      <c r="L642" s="85">
        <v>8702294926</v>
      </c>
      <c r="M642" s="85" t="s">
        <v>25</v>
      </c>
      <c r="N642" s="85" t="s">
        <v>116</v>
      </c>
      <c r="O642" s="71">
        <v>0</v>
      </c>
      <c r="P642" s="71">
        <v>0</v>
      </c>
      <c r="Q642" s="79">
        <v>1874.16</v>
      </c>
      <c r="R642" s="79">
        <v>299.86</v>
      </c>
      <c r="S642" s="71">
        <v>0</v>
      </c>
      <c r="T642" s="79">
        <v>2174.02</v>
      </c>
      <c r="U642" s="80" t="s">
        <v>24</v>
      </c>
      <c r="V642" s="84">
        <f t="shared" si="48"/>
        <v>124.89343367610731</v>
      </c>
      <c r="W642" s="106">
        <v>46042</v>
      </c>
      <c r="X642" s="85" t="s">
        <v>2416</v>
      </c>
      <c r="Y642" s="85" t="s">
        <v>129</v>
      </c>
      <c r="Z642" s="85" t="s">
        <v>121</v>
      </c>
      <c r="AA642" s="85" t="s">
        <v>122</v>
      </c>
      <c r="AB642" s="76" t="s">
        <v>539</v>
      </c>
      <c r="AC642" s="76" t="s">
        <v>540</v>
      </c>
      <c r="AD642" s="76" t="s">
        <v>25</v>
      </c>
      <c r="AE642" s="76" t="s">
        <v>544</v>
      </c>
      <c r="AF642" s="76" t="s">
        <v>96</v>
      </c>
      <c r="AG642" s="82"/>
      <c r="AH642" s="60"/>
      <c r="AI642" s="75" t="s">
        <v>2162</v>
      </c>
      <c r="AJ642" s="6" t="s">
        <v>103</v>
      </c>
      <c r="AK642" s="81">
        <v>0</v>
      </c>
      <c r="AL642" s="205" t="s">
        <v>103</v>
      </c>
      <c r="AM642" s="169"/>
      <c r="AN642" s="6"/>
      <c r="AO642" s="120"/>
    </row>
    <row r="643" spans="1:41">
      <c r="A643" s="75" t="s">
        <v>2162</v>
      </c>
      <c r="B643" s="6" t="s">
        <v>93</v>
      </c>
      <c r="C643" s="76">
        <v>642</v>
      </c>
      <c r="D643" s="80" t="s">
        <v>592</v>
      </c>
      <c r="E643" s="6" t="s">
        <v>2136</v>
      </c>
      <c r="F643" s="6" t="str">
        <f t="shared" ref="F643:F706" si="49">E643&amp;G643</f>
        <v>BrokerRM-I-1035-AI26-M19</v>
      </c>
      <c r="G643" s="96" t="s">
        <v>2219</v>
      </c>
      <c r="H643" s="103" t="s">
        <v>2220</v>
      </c>
      <c r="I643" s="85" t="s">
        <v>2380</v>
      </c>
      <c r="J643" s="105">
        <v>46045</v>
      </c>
      <c r="K643" s="96" t="s">
        <v>2417</v>
      </c>
      <c r="L643" s="85">
        <v>7566685232</v>
      </c>
      <c r="M643" s="85" t="s">
        <v>25</v>
      </c>
      <c r="N643" s="85" t="s">
        <v>116</v>
      </c>
      <c r="O643" s="71">
        <v>0</v>
      </c>
      <c r="P643" s="71">
        <v>0</v>
      </c>
      <c r="Q643" s="79">
        <v>7593.33</v>
      </c>
      <c r="R643" s="79">
        <v>1214.9328</v>
      </c>
      <c r="S643" s="71">
        <v>0</v>
      </c>
      <c r="T643" s="79">
        <v>8808.2628000000004</v>
      </c>
      <c r="U643" s="80" t="s">
        <v>24</v>
      </c>
      <c r="V643" s="84">
        <f t="shared" si="48"/>
        <v>506.01842936749586</v>
      </c>
      <c r="W643" s="106">
        <v>46043</v>
      </c>
      <c r="X643" s="85" t="s">
        <v>1213</v>
      </c>
      <c r="Y643" s="85" t="s">
        <v>1067</v>
      </c>
      <c r="Z643" s="85" t="s">
        <v>121</v>
      </c>
      <c r="AA643" s="85" t="s">
        <v>122</v>
      </c>
      <c r="AB643" s="76" t="s">
        <v>539</v>
      </c>
      <c r="AC643" s="76" t="s">
        <v>540</v>
      </c>
      <c r="AD643" s="76" t="s">
        <v>25</v>
      </c>
      <c r="AE643" s="76" t="s">
        <v>544</v>
      </c>
      <c r="AF643" s="76" t="s">
        <v>96</v>
      </c>
      <c r="AG643" s="82"/>
      <c r="AH643" s="60"/>
      <c r="AI643" s="75" t="s">
        <v>2162</v>
      </c>
      <c r="AJ643" s="6" t="s">
        <v>103</v>
      </c>
      <c r="AK643" s="81">
        <v>0</v>
      </c>
      <c r="AL643" s="205" t="s">
        <v>103</v>
      </c>
      <c r="AM643" s="169"/>
      <c r="AN643" s="6"/>
      <c r="AO643" s="120"/>
    </row>
    <row r="644" spans="1:41">
      <c r="A644" s="75" t="s">
        <v>2162</v>
      </c>
      <c r="B644" s="6" t="s">
        <v>93</v>
      </c>
      <c r="C644" s="76">
        <v>643</v>
      </c>
      <c r="D644" s="80" t="s">
        <v>108</v>
      </c>
      <c r="E644" s="6" t="s">
        <v>2135</v>
      </c>
      <c r="F644" s="6" t="str">
        <f t="shared" si="49"/>
        <v>FreightRM-I-1011-AI26-M19</v>
      </c>
      <c r="G644" s="96" t="s">
        <v>2221</v>
      </c>
      <c r="H644" s="6" t="s">
        <v>2222</v>
      </c>
      <c r="I644" s="85" t="s">
        <v>2380</v>
      </c>
      <c r="J644" s="92">
        <v>46052</v>
      </c>
      <c r="K644" s="92" t="s">
        <v>116</v>
      </c>
      <c r="L644" s="80" t="s">
        <v>119</v>
      </c>
      <c r="M644" s="85" t="s">
        <v>25</v>
      </c>
      <c r="N644" s="85" t="s">
        <v>116</v>
      </c>
      <c r="O644" s="71">
        <v>0</v>
      </c>
      <c r="P644" s="71">
        <v>0</v>
      </c>
      <c r="Q644" s="79">
        <v>159829.32999999999</v>
      </c>
      <c r="R644" s="79">
        <v>6393.2</v>
      </c>
      <c r="S644" s="71">
        <v>0</v>
      </c>
      <c r="T644" s="79">
        <v>166222.53</v>
      </c>
      <c r="U644" s="80" t="s">
        <v>24</v>
      </c>
      <c r="V644" s="84">
        <f t="shared" si="48"/>
        <v>9549.17734244844</v>
      </c>
      <c r="W644" s="74" t="s">
        <v>119</v>
      </c>
      <c r="X644" s="80" t="s">
        <v>120</v>
      </c>
      <c r="Y644" s="80" t="s">
        <v>120</v>
      </c>
      <c r="Z644" s="85" t="s">
        <v>121</v>
      </c>
      <c r="AA644" s="85" t="s">
        <v>122</v>
      </c>
      <c r="AB644" s="76" t="s">
        <v>539</v>
      </c>
      <c r="AC644" s="76" t="s">
        <v>540</v>
      </c>
      <c r="AD644" s="76" t="s">
        <v>25</v>
      </c>
      <c r="AE644" s="76" t="s">
        <v>544</v>
      </c>
      <c r="AF644" s="76" t="s">
        <v>96</v>
      </c>
      <c r="AG644" s="82"/>
      <c r="AH644" s="60"/>
      <c r="AI644" s="75" t="s">
        <v>2162</v>
      </c>
      <c r="AJ644" s="6" t="s">
        <v>103</v>
      </c>
      <c r="AK644" s="81">
        <v>0</v>
      </c>
      <c r="AL644" s="205" t="s">
        <v>103</v>
      </c>
      <c r="AM644" s="169"/>
      <c r="AN644" s="6"/>
      <c r="AO644" s="120"/>
    </row>
    <row r="645" spans="1:41">
      <c r="A645" s="75" t="s">
        <v>2162</v>
      </c>
      <c r="B645" s="6" t="s">
        <v>93</v>
      </c>
      <c r="C645" s="76">
        <v>644</v>
      </c>
      <c r="D645" s="80" t="s">
        <v>108</v>
      </c>
      <c r="E645" s="6" t="s">
        <v>2135</v>
      </c>
      <c r="F645" s="6" t="str">
        <f t="shared" si="49"/>
        <v>FreightPAQUETERIA</v>
      </c>
      <c r="G645" s="96" t="s">
        <v>127</v>
      </c>
      <c r="H645" s="6" t="s">
        <v>2223</v>
      </c>
      <c r="I645" s="85" t="s">
        <v>2380</v>
      </c>
      <c r="J645" s="92">
        <v>46053</v>
      </c>
      <c r="K645" s="92" t="s">
        <v>116</v>
      </c>
      <c r="L645" s="80" t="s">
        <v>119</v>
      </c>
      <c r="M645" s="85" t="s">
        <v>25</v>
      </c>
      <c r="N645" s="85" t="s">
        <v>116</v>
      </c>
      <c r="O645" s="71">
        <v>0</v>
      </c>
      <c r="P645" s="71">
        <v>0</v>
      </c>
      <c r="Q645" s="79">
        <v>11528.48</v>
      </c>
      <c r="R645" s="79">
        <v>461.14</v>
      </c>
      <c r="S645" s="71">
        <v>0</v>
      </c>
      <c r="T645" s="79">
        <v>11989.62</v>
      </c>
      <c r="U645" s="80" t="s">
        <v>24</v>
      </c>
      <c r="V645" s="84">
        <f t="shared" si="48"/>
        <v>688.78152467398172</v>
      </c>
      <c r="W645" s="74" t="s">
        <v>119</v>
      </c>
      <c r="X645" s="80" t="s">
        <v>2418</v>
      </c>
      <c r="Y645" s="80" t="s">
        <v>1186</v>
      </c>
      <c r="Z645" s="85" t="s">
        <v>121</v>
      </c>
      <c r="AA645" s="85" t="s">
        <v>122</v>
      </c>
      <c r="AB645" s="76" t="s">
        <v>539</v>
      </c>
      <c r="AC645" s="76" t="s">
        <v>540</v>
      </c>
      <c r="AD645" s="85" t="s">
        <v>25</v>
      </c>
      <c r="AE645" s="76" t="s">
        <v>544</v>
      </c>
      <c r="AF645" s="76" t="s">
        <v>96</v>
      </c>
      <c r="AG645" s="82"/>
      <c r="AH645" s="60"/>
      <c r="AI645" s="75" t="s">
        <v>2162</v>
      </c>
      <c r="AJ645" s="6" t="s">
        <v>103</v>
      </c>
      <c r="AK645" s="81">
        <v>0</v>
      </c>
      <c r="AL645" s="205" t="s">
        <v>103</v>
      </c>
      <c r="AM645" s="169"/>
      <c r="AN645" s="6"/>
      <c r="AO645" s="120"/>
    </row>
    <row r="646" spans="1:41">
      <c r="A646" s="75" t="s">
        <v>2162</v>
      </c>
      <c r="B646" s="6" t="s">
        <v>93</v>
      </c>
      <c r="C646" s="76">
        <v>645</v>
      </c>
      <c r="D646" s="80" t="s">
        <v>108</v>
      </c>
      <c r="E646" s="6" t="s">
        <v>2135</v>
      </c>
      <c r="F646" s="6" t="str">
        <f t="shared" si="49"/>
        <v>FreightFG-I-0429-AE26-M19</v>
      </c>
      <c r="G646" s="96" t="s">
        <v>2224</v>
      </c>
      <c r="H646" s="6" t="s">
        <v>2225</v>
      </c>
      <c r="I646" s="85" t="s">
        <v>2380</v>
      </c>
      <c r="J646" s="92">
        <v>46052</v>
      </c>
      <c r="K646" s="92" t="s">
        <v>116</v>
      </c>
      <c r="L646" s="85" t="s">
        <v>2419</v>
      </c>
      <c r="M646" s="85" t="s">
        <v>28</v>
      </c>
      <c r="N646" s="85" t="s">
        <v>116</v>
      </c>
      <c r="O646" s="71">
        <v>0</v>
      </c>
      <c r="P646" s="71">
        <v>0</v>
      </c>
      <c r="Q646" s="79">
        <v>252.66</v>
      </c>
      <c r="R646" s="79">
        <v>40.43</v>
      </c>
      <c r="S646" s="71">
        <v>0</v>
      </c>
      <c r="T646" s="79">
        <v>293.08999999999997</v>
      </c>
      <c r="U646" s="80" t="s">
        <v>24</v>
      </c>
      <c r="V646" s="84">
        <f t="shared" si="48"/>
        <v>16.837479175044521</v>
      </c>
      <c r="W646" s="74" t="s">
        <v>2420</v>
      </c>
      <c r="X646" s="80" t="s">
        <v>122</v>
      </c>
      <c r="Y646" s="80" t="s">
        <v>121</v>
      </c>
      <c r="Z646" s="85" t="s">
        <v>178</v>
      </c>
      <c r="AA646" s="85" t="s">
        <v>438</v>
      </c>
      <c r="AB646" s="76" t="s">
        <v>539</v>
      </c>
      <c r="AC646" s="76" t="s">
        <v>541</v>
      </c>
      <c r="AD646" s="76" t="s">
        <v>28</v>
      </c>
      <c r="AE646" s="76" t="s">
        <v>545</v>
      </c>
      <c r="AF646" s="76" t="s">
        <v>96</v>
      </c>
      <c r="AG646" s="82"/>
      <c r="AH646" s="60"/>
      <c r="AI646" s="75" t="s">
        <v>2162</v>
      </c>
      <c r="AJ646" s="6" t="s">
        <v>103</v>
      </c>
      <c r="AK646" s="81">
        <v>0</v>
      </c>
      <c r="AL646" s="205" t="s">
        <v>103</v>
      </c>
      <c r="AM646" s="169"/>
      <c r="AN646" s="6"/>
      <c r="AO646" s="120"/>
    </row>
    <row r="647" spans="1:41">
      <c r="A647" s="75" t="s">
        <v>2162</v>
      </c>
      <c r="B647" s="6" t="s">
        <v>93</v>
      </c>
      <c r="C647" s="76">
        <v>646</v>
      </c>
      <c r="D647" s="80" t="s">
        <v>108</v>
      </c>
      <c r="E647" s="6" t="s">
        <v>2135</v>
      </c>
      <c r="F647" s="6" t="str">
        <f t="shared" si="49"/>
        <v>FreightFG-I-0442-AE26-M46</v>
      </c>
      <c r="G647" s="96" t="s">
        <v>2226</v>
      </c>
      <c r="H647" s="6" t="s">
        <v>2227</v>
      </c>
      <c r="I647" s="85" t="s">
        <v>2380</v>
      </c>
      <c r="J647" s="92">
        <v>46052</v>
      </c>
      <c r="K647" s="92" t="s">
        <v>116</v>
      </c>
      <c r="L647" s="80" t="s">
        <v>119</v>
      </c>
      <c r="M647" s="85" t="s">
        <v>28</v>
      </c>
      <c r="N647" s="85" t="s">
        <v>116</v>
      </c>
      <c r="O647" s="71">
        <v>0</v>
      </c>
      <c r="P647" s="71">
        <v>0</v>
      </c>
      <c r="Q647" s="79">
        <v>6026.34</v>
      </c>
      <c r="R647" s="79">
        <v>173.1</v>
      </c>
      <c r="S647" s="71">
        <v>0</v>
      </c>
      <c r="T647" s="79">
        <v>6199.44</v>
      </c>
      <c r="U647" s="80" t="s">
        <v>24</v>
      </c>
      <c r="V647" s="84">
        <f t="shared" si="48"/>
        <v>356.14637789395067</v>
      </c>
      <c r="W647" s="74" t="s">
        <v>119</v>
      </c>
      <c r="X647" s="80" t="s">
        <v>122</v>
      </c>
      <c r="Y647" s="80" t="s">
        <v>121</v>
      </c>
      <c r="Z647" s="85" t="s">
        <v>178</v>
      </c>
      <c r="AA647" s="85" t="s">
        <v>438</v>
      </c>
      <c r="AB647" s="76" t="s">
        <v>1106</v>
      </c>
      <c r="AC647" s="76" t="s">
        <v>541</v>
      </c>
      <c r="AD647" s="76" t="s">
        <v>28</v>
      </c>
      <c r="AE647" s="76" t="s">
        <v>545</v>
      </c>
      <c r="AF647" s="76" t="s">
        <v>96</v>
      </c>
      <c r="AG647" s="82"/>
      <c r="AH647" s="60"/>
      <c r="AI647" s="75" t="s">
        <v>2162</v>
      </c>
      <c r="AJ647" s="6" t="s">
        <v>103</v>
      </c>
      <c r="AK647" s="81">
        <v>0</v>
      </c>
      <c r="AL647" s="205" t="s">
        <v>103</v>
      </c>
      <c r="AM647" s="169"/>
      <c r="AN647" s="6"/>
      <c r="AO647" s="120"/>
    </row>
    <row r="648" spans="1:41">
      <c r="A648" s="75" t="s">
        <v>2162</v>
      </c>
      <c r="B648" s="6" t="s">
        <v>93</v>
      </c>
      <c r="C648" s="76">
        <v>647</v>
      </c>
      <c r="D648" s="80" t="s">
        <v>108</v>
      </c>
      <c r="E648" s="6" t="s">
        <v>2135</v>
      </c>
      <c r="F648" s="6" t="str">
        <f t="shared" si="49"/>
        <v>FreightFG-I-0450-AE26-M19</v>
      </c>
      <c r="G648" s="96" t="s">
        <v>2228</v>
      </c>
      <c r="H648" s="6" t="s">
        <v>2229</v>
      </c>
      <c r="I648" s="85" t="s">
        <v>2380</v>
      </c>
      <c r="J648" s="92">
        <v>46053</v>
      </c>
      <c r="K648" s="92" t="s">
        <v>116</v>
      </c>
      <c r="L648" s="80" t="s">
        <v>119</v>
      </c>
      <c r="M648" s="85" t="s">
        <v>28</v>
      </c>
      <c r="N648" s="85" t="s">
        <v>116</v>
      </c>
      <c r="O648" s="71">
        <v>0</v>
      </c>
      <c r="P648" s="71">
        <v>0</v>
      </c>
      <c r="Q648" s="79">
        <v>1159.55</v>
      </c>
      <c r="R648" s="79">
        <v>185.53</v>
      </c>
      <c r="S648" s="71">
        <v>0</v>
      </c>
      <c r="T648" s="79">
        <v>1345.08</v>
      </c>
      <c r="U648" s="80" t="s">
        <v>24</v>
      </c>
      <c r="V648" s="84">
        <f t="shared" si="48"/>
        <v>77.272361693571554</v>
      </c>
      <c r="W648" s="74" t="s">
        <v>119</v>
      </c>
      <c r="X648" s="80" t="s">
        <v>122</v>
      </c>
      <c r="Y648" s="80" t="s">
        <v>121</v>
      </c>
      <c r="Z648" s="85" t="s">
        <v>178</v>
      </c>
      <c r="AA648" s="85" t="s">
        <v>438</v>
      </c>
      <c r="AB648" s="76" t="s">
        <v>539</v>
      </c>
      <c r="AC648" s="76" t="s">
        <v>541</v>
      </c>
      <c r="AD648" s="76" t="s">
        <v>28</v>
      </c>
      <c r="AE648" s="76" t="s">
        <v>545</v>
      </c>
      <c r="AF648" s="76" t="s">
        <v>96</v>
      </c>
      <c r="AG648" s="82"/>
      <c r="AH648" s="60"/>
      <c r="AI648" s="75" t="s">
        <v>2162</v>
      </c>
      <c r="AJ648" s="6" t="s">
        <v>103</v>
      </c>
      <c r="AK648" s="81">
        <v>0</v>
      </c>
      <c r="AL648" s="205" t="s">
        <v>103</v>
      </c>
      <c r="AM648" s="169"/>
      <c r="AN648" s="6"/>
      <c r="AO648" s="120"/>
    </row>
    <row r="649" spans="1:41">
      <c r="A649" s="75" t="s">
        <v>2162</v>
      </c>
      <c r="B649" s="6" t="s">
        <v>93</v>
      </c>
      <c r="C649" s="76">
        <v>648</v>
      </c>
      <c r="D649" s="80" t="s">
        <v>108</v>
      </c>
      <c r="E649" s="6" t="s">
        <v>2135</v>
      </c>
      <c r="F649" s="6" t="str">
        <f t="shared" si="49"/>
        <v>FreightFG-I-0444-AE26-M19</v>
      </c>
      <c r="G649" s="96" t="s">
        <v>2230</v>
      </c>
      <c r="H649" s="6" t="s">
        <v>2231</v>
      </c>
      <c r="I649" s="85" t="s">
        <v>2380</v>
      </c>
      <c r="J649" s="92">
        <v>46053</v>
      </c>
      <c r="K649" s="92" t="s">
        <v>116</v>
      </c>
      <c r="L649" s="80" t="s">
        <v>119</v>
      </c>
      <c r="M649" s="85" t="s">
        <v>28</v>
      </c>
      <c r="N649" s="85" t="s">
        <v>116</v>
      </c>
      <c r="O649" s="71">
        <v>0</v>
      </c>
      <c r="P649" s="71">
        <v>0</v>
      </c>
      <c r="Q649" s="79">
        <v>9424.3799999999992</v>
      </c>
      <c r="R649" s="79">
        <v>275.02999999999997</v>
      </c>
      <c r="S649" s="71">
        <v>0</v>
      </c>
      <c r="T649" s="79">
        <v>9699.41</v>
      </c>
      <c r="U649" s="80" t="s">
        <v>24</v>
      </c>
      <c r="V649" s="84">
        <f t="shared" si="48"/>
        <v>557.21319009593844</v>
      </c>
      <c r="W649" s="74" t="s">
        <v>119</v>
      </c>
      <c r="X649" s="80" t="s">
        <v>122</v>
      </c>
      <c r="Y649" s="80" t="s">
        <v>121</v>
      </c>
      <c r="Z649" s="85" t="s">
        <v>178</v>
      </c>
      <c r="AA649" s="85" t="s">
        <v>438</v>
      </c>
      <c r="AB649" s="76" t="s">
        <v>539</v>
      </c>
      <c r="AC649" s="76" t="s">
        <v>541</v>
      </c>
      <c r="AD649" s="76" t="s">
        <v>28</v>
      </c>
      <c r="AE649" s="76" t="s">
        <v>545</v>
      </c>
      <c r="AF649" s="76" t="s">
        <v>96</v>
      </c>
      <c r="AG649" s="82"/>
      <c r="AH649" s="60"/>
      <c r="AI649" s="75" t="s">
        <v>2162</v>
      </c>
      <c r="AJ649" s="6" t="s">
        <v>103</v>
      </c>
      <c r="AK649" s="81">
        <v>0</v>
      </c>
      <c r="AL649" s="205" t="s">
        <v>103</v>
      </c>
      <c r="AM649" s="169"/>
      <c r="AN649" s="6"/>
      <c r="AO649" s="120"/>
    </row>
    <row r="650" spans="1:41">
      <c r="A650" s="75" t="s">
        <v>2162</v>
      </c>
      <c r="B650" s="6" t="s">
        <v>93</v>
      </c>
      <c r="C650" s="76">
        <v>649</v>
      </c>
      <c r="D650" s="80" t="s">
        <v>108</v>
      </c>
      <c r="E650" s="6" t="s">
        <v>2135</v>
      </c>
      <c r="F650" s="6" t="str">
        <f t="shared" si="49"/>
        <v>FreightFG-I-0435-AE26-M19-C9284</v>
      </c>
      <c r="G650" s="96" t="s">
        <v>2232</v>
      </c>
      <c r="H650" s="6" t="s">
        <v>2233</v>
      </c>
      <c r="I650" s="85" t="s">
        <v>2380</v>
      </c>
      <c r="J650" s="92">
        <v>46053</v>
      </c>
      <c r="K650" s="92" t="s">
        <v>116</v>
      </c>
      <c r="L650" s="80" t="s">
        <v>119</v>
      </c>
      <c r="M650" s="85" t="s">
        <v>28</v>
      </c>
      <c r="N650" s="85" t="s">
        <v>116</v>
      </c>
      <c r="O650" s="71">
        <v>0</v>
      </c>
      <c r="P650" s="71">
        <v>0</v>
      </c>
      <c r="Q650" s="79">
        <v>65548.009999999995</v>
      </c>
      <c r="R650" s="79">
        <v>2452.77</v>
      </c>
      <c r="S650" s="71">
        <v>0</v>
      </c>
      <c r="T650" s="79">
        <v>68000.78</v>
      </c>
      <c r="U650" s="80" t="s">
        <v>24</v>
      </c>
      <c r="V650" s="84">
        <f t="shared" si="48"/>
        <v>3906.5192164071923</v>
      </c>
      <c r="W650" s="74" t="s">
        <v>119</v>
      </c>
      <c r="X650" s="80" t="s">
        <v>122</v>
      </c>
      <c r="Y650" s="80" t="s">
        <v>121</v>
      </c>
      <c r="Z650" s="85" t="s">
        <v>178</v>
      </c>
      <c r="AA650" s="85" t="s">
        <v>438</v>
      </c>
      <c r="AB650" s="76" t="s">
        <v>539</v>
      </c>
      <c r="AC650" s="76" t="s">
        <v>541</v>
      </c>
      <c r="AD650" s="76" t="s">
        <v>28</v>
      </c>
      <c r="AE650" s="80" t="s">
        <v>1517</v>
      </c>
      <c r="AF650" s="76" t="s">
        <v>96</v>
      </c>
      <c r="AG650" s="82"/>
      <c r="AH650" s="60"/>
      <c r="AI650" s="75" t="s">
        <v>2162</v>
      </c>
      <c r="AJ650" s="6" t="s">
        <v>103</v>
      </c>
      <c r="AK650" s="81">
        <v>0</v>
      </c>
      <c r="AL650" s="205" t="s">
        <v>103</v>
      </c>
      <c r="AM650" s="169" t="s">
        <v>3710</v>
      </c>
      <c r="AN650" s="6"/>
      <c r="AO650" s="120"/>
    </row>
    <row r="651" spans="1:41" ht="29">
      <c r="A651" s="75" t="s">
        <v>2162</v>
      </c>
      <c r="B651" s="6" t="s">
        <v>93</v>
      </c>
      <c r="C651" s="76">
        <v>650</v>
      </c>
      <c r="D651" s="80" t="s">
        <v>1563</v>
      </c>
      <c r="E651" s="6" t="s">
        <v>2136</v>
      </c>
      <c r="F651" s="6" t="str">
        <f t="shared" si="49"/>
        <v>BrokerRM-J-1050LI26-M19.1//RM-J-1155LI26-M19.2</v>
      </c>
      <c r="G651" s="113" t="s">
        <v>2234</v>
      </c>
      <c r="H651" s="95" t="s">
        <v>2235</v>
      </c>
      <c r="I651" s="85" t="s">
        <v>2380</v>
      </c>
      <c r="J651" s="92" t="s">
        <v>2421</v>
      </c>
      <c r="K651" s="92" t="s">
        <v>2422</v>
      </c>
      <c r="L651" s="78" t="s">
        <v>116</v>
      </c>
      <c r="M651" s="80" t="s">
        <v>173</v>
      </c>
      <c r="N651" s="85" t="s">
        <v>2423</v>
      </c>
      <c r="O651" s="71">
        <v>0</v>
      </c>
      <c r="P651" s="71">
        <v>0</v>
      </c>
      <c r="Q651" s="79">
        <v>448</v>
      </c>
      <c r="R651" s="79">
        <v>0</v>
      </c>
      <c r="S651" s="71">
        <v>0</v>
      </c>
      <c r="T651" s="79">
        <v>448</v>
      </c>
      <c r="U651" s="87" t="s">
        <v>118</v>
      </c>
      <c r="V651" s="84">
        <f t="shared" ref="V651:V653" si="50">T651</f>
        <v>448</v>
      </c>
      <c r="W651" s="74" t="s">
        <v>2424</v>
      </c>
      <c r="X651" s="80" t="s">
        <v>1156</v>
      </c>
      <c r="Y651" s="80" t="s">
        <v>178</v>
      </c>
      <c r="Z651" s="80" t="s">
        <v>239</v>
      </c>
      <c r="AA651" s="80" t="s">
        <v>122</v>
      </c>
      <c r="AB651" s="76" t="s">
        <v>539</v>
      </c>
      <c r="AC651" s="76" t="s">
        <v>540</v>
      </c>
      <c r="AD651" s="76" t="s">
        <v>173</v>
      </c>
      <c r="AE651" s="76" t="s">
        <v>548</v>
      </c>
      <c r="AF651" s="76" t="s">
        <v>96</v>
      </c>
      <c r="AG651" s="82"/>
      <c r="AH651" s="60"/>
      <c r="AI651" s="75" t="s">
        <v>2162</v>
      </c>
      <c r="AJ651" s="6" t="s">
        <v>103</v>
      </c>
      <c r="AK651" s="81">
        <v>0</v>
      </c>
      <c r="AL651" s="205" t="s">
        <v>103</v>
      </c>
      <c r="AM651" s="169"/>
      <c r="AN651" s="6"/>
      <c r="AO651" s="120"/>
    </row>
    <row r="652" spans="1:41">
      <c r="A652" s="75" t="s">
        <v>2162</v>
      </c>
      <c r="B652" s="6" t="s">
        <v>93</v>
      </c>
      <c r="C652" s="76">
        <v>651</v>
      </c>
      <c r="D652" s="80" t="s">
        <v>1563</v>
      </c>
      <c r="E652" s="6" t="s">
        <v>2136</v>
      </c>
      <c r="F652" s="6" t="str">
        <f t="shared" si="49"/>
        <v>BrokerRM-J-1155LI26-M19.1</v>
      </c>
      <c r="G652" s="96" t="s">
        <v>2236</v>
      </c>
      <c r="H652" s="95" t="s">
        <v>2237</v>
      </c>
      <c r="I652" s="85" t="s">
        <v>2380</v>
      </c>
      <c r="J652" s="92" t="s">
        <v>2421</v>
      </c>
      <c r="K652" s="92" t="s">
        <v>2425</v>
      </c>
      <c r="L652" s="78" t="s">
        <v>116</v>
      </c>
      <c r="M652" s="80" t="s">
        <v>173</v>
      </c>
      <c r="N652" s="85" t="s">
        <v>2426</v>
      </c>
      <c r="O652" s="71">
        <v>0</v>
      </c>
      <c r="P652" s="71">
        <v>0</v>
      </c>
      <c r="Q652" s="79">
        <v>89.4</v>
      </c>
      <c r="R652" s="79">
        <v>0</v>
      </c>
      <c r="S652" s="71">
        <v>0</v>
      </c>
      <c r="T652" s="79">
        <v>89.4</v>
      </c>
      <c r="U652" s="87" t="s">
        <v>118</v>
      </c>
      <c r="V652" s="84">
        <f t="shared" si="50"/>
        <v>89.4</v>
      </c>
      <c r="W652" s="74" t="s">
        <v>2427</v>
      </c>
      <c r="X652" s="80" t="s">
        <v>1156</v>
      </c>
      <c r="Y652" s="80" t="s">
        <v>178</v>
      </c>
      <c r="Z652" s="80" t="s">
        <v>239</v>
      </c>
      <c r="AA652" s="80" t="s">
        <v>122</v>
      </c>
      <c r="AB652" s="76" t="s">
        <v>539</v>
      </c>
      <c r="AC652" s="76" t="s">
        <v>540</v>
      </c>
      <c r="AD652" s="76" t="s">
        <v>173</v>
      </c>
      <c r="AE652" s="76" t="s">
        <v>548</v>
      </c>
      <c r="AF652" s="76" t="s">
        <v>96</v>
      </c>
      <c r="AG652" s="82"/>
      <c r="AH652" s="60"/>
      <c r="AI652" s="75" t="s">
        <v>2162</v>
      </c>
      <c r="AJ652" s="6" t="s">
        <v>103</v>
      </c>
      <c r="AK652" s="81">
        <v>0</v>
      </c>
      <c r="AL652" s="205" t="s">
        <v>103</v>
      </c>
      <c r="AM652" s="169"/>
      <c r="AN652" s="6"/>
      <c r="AO652" s="120"/>
    </row>
    <row r="653" spans="1:41">
      <c r="A653" s="75" t="s">
        <v>2162</v>
      </c>
      <c r="B653" s="6" t="s">
        <v>93</v>
      </c>
      <c r="C653" s="76">
        <v>652</v>
      </c>
      <c r="D653" s="80" t="s">
        <v>1563</v>
      </c>
      <c r="E653" s="6" t="s">
        <v>2136</v>
      </c>
      <c r="F653" s="6" t="str">
        <f t="shared" si="49"/>
        <v>BrokerRM-J-1150LI26-M19.3</v>
      </c>
      <c r="G653" s="96" t="s">
        <v>2238</v>
      </c>
      <c r="H653" s="95" t="s">
        <v>2239</v>
      </c>
      <c r="I653" s="85" t="s">
        <v>2380</v>
      </c>
      <c r="J653" s="92" t="s">
        <v>2421</v>
      </c>
      <c r="K653" s="92" t="s">
        <v>2428</v>
      </c>
      <c r="L653" s="78" t="s">
        <v>116</v>
      </c>
      <c r="M653" s="80" t="s">
        <v>173</v>
      </c>
      <c r="N653" s="85" t="s">
        <v>2429</v>
      </c>
      <c r="O653" s="71">
        <v>0</v>
      </c>
      <c r="P653" s="71">
        <v>0</v>
      </c>
      <c r="Q653" s="79">
        <v>215.4</v>
      </c>
      <c r="R653" s="79">
        <v>0</v>
      </c>
      <c r="S653" s="71">
        <v>0</v>
      </c>
      <c r="T653" s="79">
        <v>215.4</v>
      </c>
      <c r="U653" s="87" t="s">
        <v>118</v>
      </c>
      <c r="V653" s="84">
        <f t="shared" si="50"/>
        <v>215.4</v>
      </c>
      <c r="W653" s="74">
        <v>46357</v>
      </c>
      <c r="X653" s="80" t="s">
        <v>1156</v>
      </c>
      <c r="Y653" s="80" t="s">
        <v>178</v>
      </c>
      <c r="Z653" s="80" t="s">
        <v>239</v>
      </c>
      <c r="AA653" s="80" t="s">
        <v>122</v>
      </c>
      <c r="AB653" s="76" t="s">
        <v>539</v>
      </c>
      <c r="AC653" s="76" t="s">
        <v>540</v>
      </c>
      <c r="AD653" s="76" t="s">
        <v>173</v>
      </c>
      <c r="AE653" s="76" t="s">
        <v>548</v>
      </c>
      <c r="AF653" s="76" t="s">
        <v>96</v>
      </c>
      <c r="AG653" s="82"/>
      <c r="AH653" s="60"/>
      <c r="AI653" s="75" t="s">
        <v>2162</v>
      </c>
      <c r="AJ653" s="6" t="s">
        <v>103</v>
      </c>
      <c r="AK653" s="81">
        <v>0</v>
      </c>
      <c r="AL653" s="205" t="s">
        <v>103</v>
      </c>
      <c r="AM653" s="169"/>
      <c r="AN653" s="6"/>
      <c r="AO653" s="120"/>
    </row>
    <row r="654" spans="1:41">
      <c r="A654" s="75" t="s">
        <v>2162</v>
      </c>
      <c r="B654" s="6" t="s">
        <v>93</v>
      </c>
      <c r="C654" s="76">
        <v>653</v>
      </c>
      <c r="D654" s="76" t="s">
        <v>98</v>
      </c>
      <c r="E654" s="6" t="s">
        <v>2136</v>
      </c>
      <c r="F654" s="6" t="str">
        <f t="shared" si="49"/>
        <v>BrokerFG-A-0001-SE26-M19-D</v>
      </c>
      <c r="G654" s="97" t="s">
        <v>2240</v>
      </c>
      <c r="H654" s="95" t="s">
        <v>2241</v>
      </c>
      <c r="I654" s="85" t="s">
        <v>2380</v>
      </c>
      <c r="J654" s="92">
        <v>46043</v>
      </c>
      <c r="K654" s="96" t="s">
        <v>2430</v>
      </c>
      <c r="L654" s="80" t="s">
        <v>2431</v>
      </c>
      <c r="M654" s="80" t="s">
        <v>1264</v>
      </c>
      <c r="N654" s="6" t="s">
        <v>2432</v>
      </c>
      <c r="O654" s="71">
        <v>0</v>
      </c>
      <c r="P654" s="71">
        <v>8124.04</v>
      </c>
      <c r="Q654" s="79">
        <v>3849.63</v>
      </c>
      <c r="R654" s="79">
        <v>615.94000000000005</v>
      </c>
      <c r="S654" s="71">
        <v>0</v>
      </c>
      <c r="T654" s="79">
        <v>12589.61</v>
      </c>
      <c r="U654" s="87" t="s">
        <v>24</v>
      </c>
      <c r="V654" s="84">
        <f t="shared" ref="V654:V693" si="51">T654/17.407</f>
        <v>723.24984201757911</v>
      </c>
      <c r="W654" s="86">
        <v>46036</v>
      </c>
      <c r="X654" s="80" t="s">
        <v>1266</v>
      </c>
      <c r="Y654" s="80" t="s">
        <v>537</v>
      </c>
      <c r="Z654" s="80" t="s">
        <v>178</v>
      </c>
      <c r="AA654" s="6" t="s">
        <v>1267</v>
      </c>
      <c r="AB654" s="76" t="s">
        <v>539</v>
      </c>
      <c r="AC654" s="76" t="s">
        <v>541</v>
      </c>
      <c r="AD654" s="76" t="s">
        <v>543</v>
      </c>
      <c r="AE654" s="76" t="s">
        <v>549</v>
      </c>
      <c r="AF654" s="76" t="s">
        <v>96</v>
      </c>
      <c r="AG654" s="75"/>
      <c r="AH654" s="60"/>
      <c r="AI654" s="75" t="s">
        <v>2162</v>
      </c>
      <c r="AJ654" s="6" t="s">
        <v>103</v>
      </c>
      <c r="AK654" s="81">
        <v>0</v>
      </c>
      <c r="AL654" s="205" t="s">
        <v>103</v>
      </c>
      <c r="AM654" s="169"/>
      <c r="AN654" s="6"/>
      <c r="AO654" s="120"/>
    </row>
    <row r="655" spans="1:41">
      <c r="A655" s="75" t="s">
        <v>2162</v>
      </c>
      <c r="B655" s="6" t="s">
        <v>93</v>
      </c>
      <c r="C655" s="76">
        <v>654</v>
      </c>
      <c r="D655" s="76" t="s">
        <v>98</v>
      </c>
      <c r="E655" s="6" t="s">
        <v>2136</v>
      </c>
      <c r="F655" s="6" t="str">
        <f t="shared" si="49"/>
        <v>BrokerRM-R-011-SI26-M19-B</v>
      </c>
      <c r="G655" s="97" t="s">
        <v>2242</v>
      </c>
      <c r="H655" s="95" t="s">
        <v>2243</v>
      </c>
      <c r="I655" s="85" t="s">
        <v>2380</v>
      </c>
      <c r="J655" s="92">
        <v>46043</v>
      </c>
      <c r="K655" s="96" t="s">
        <v>2433</v>
      </c>
      <c r="L655" s="80" t="s">
        <v>2080</v>
      </c>
      <c r="M655" s="80" t="s">
        <v>117</v>
      </c>
      <c r="N655" s="6" t="s">
        <v>2434</v>
      </c>
      <c r="O655" s="71">
        <v>0</v>
      </c>
      <c r="P655" s="71">
        <v>10111.549999999999</v>
      </c>
      <c r="Q655" s="79">
        <v>3372.12</v>
      </c>
      <c r="R655" s="79">
        <v>539.54</v>
      </c>
      <c r="S655" s="71">
        <v>0</v>
      </c>
      <c r="T655" s="79">
        <v>14023.21</v>
      </c>
      <c r="U655" s="87" t="s">
        <v>24</v>
      </c>
      <c r="V655" s="84">
        <f t="shared" si="51"/>
        <v>805.6075142184178</v>
      </c>
      <c r="W655" s="86">
        <v>46034</v>
      </c>
      <c r="X655" s="85" t="s">
        <v>1247</v>
      </c>
      <c r="Y655" s="80" t="s">
        <v>2435</v>
      </c>
      <c r="Z655" s="80" t="s">
        <v>537</v>
      </c>
      <c r="AA655" s="85" t="s">
        <v>1267</v>
      </c>
      <c r="AB655" s="76" t="s">
        <v>539</v>
      </c>
      <c r="AC655" s="76" t="s">
        <v>540</v>
      </c>
      <c r="AD655" s="76" t="s">
        <v>174</v>
      </c>
      <c r="AE655" s="76" t="s">
        <v>546</v>
      </c>
      <c r="AF655" s="76" t="s">
        <v>96</v>
      </c>
      <c r="AG655" s="75"/>
      <c r="AH655" s="60"/>
      <c r="AI655" s="75" t="s">
        <v>2162</v>
      </c>
      <c r="AJ655" s="6" t="s">
        <v>103</v>
      </c>
      <c r="AK655" s="81">
        <v>0</v>
      </c>
      <c r="AL655" s="205" t="s">
        <v>103</v>
      </c>
      <c r="AM655" s="169"/>
      <c r="AN655" s="6"/>
      <c r="AO655" s="120"/>
    </row>
    <row r="656" spans="1:41">
      <c r="A656" s="75" t="s">
        <v>2162</v>
      </c>
      <c r="B656" s="6" t="s">
        <v>93</v>
      </c>
      <c r="C656" s="76">
        <v>655</v>
      </c>
      <c r="D656" s="76" t="s">
        <v>98</v>
      </c>
      <c r="E656" s="6" t="s">
        <v>2136</v>
      </c>
      <c r="F656" s="6" t="str">
        <f t="shared" si="49"/>
        <v>BrokerFG-A-0084-SE25-M19.D</v>
      </c>
      <c r="G656" s="96" t="s">
        <v>2244</v>
      </c>
      <c r="H656" s="95" t="s">
        <v>2245</v>
      </c>
      <c r="I656" s="85" t="s">
        <v>2380</v>
      </c>
      <c r="J656" s="92">
        <v>46043</v>
      </c>
      <c r="K656" s="96" t="s">
        <v>2436</v>
      </c>
      <c r="L656" s="77" t="s">
        <v>2437</v>
      </c>
      <c r="M656" s="80" t="s">
        <v>1264</v>
      </c>
      <c r="N656" s="6" t="s">
        <v>2438</v>
      </c>
      <c r="O656" s="71">
        <v>0</v>
      </c>
      <c r="P656" s="71">
        <v>7779.94</v>
      </c>
      <c r="Q656" s="79">
        <v>3356.16</v>
      </c>
      <c r="R656" s="79">
        <v>536.98</v>
      </c>
      <c r="S656" s="71">
        <v>0</v>
      </c>
      <c r="T656" s="79">
        <v>11673.08</v>
      </c>
      <c r="U656" s="87" t="s">
        <v>24</v>
      </c>
      <c r="V656" s="84">
        <f t="shared" si="51"/>
        <v>670.59688631010511</v>
      </c>
      <c r="W656" s="86">
        <v>46037</v>
      </c>
      <c r="X656" s="85" t="s">
        <v>1266</v>
      </c>
      <c r="Y656" s="6" t="s">
        <v>537</v>
      </c>
      <c r="Z656" s="80" t="s">
        <v>178</v>
      </c>
      <c r="AA656" s="85" t="s">
        <v>1267</v>
      </c>
      <c r="AB656" s="76" t="s">
        <v>539</v>
      </c>
      <c r="AC656" s="76" t="s">
        <v>541</v>
      </c>
      <c r="AD656" s="76" t="s">
        <v>543</v>
      </c>
      <c r="AE656" s="76" t="s">
        <v>549</v>
      </c>
      <c r="AF656" s="76" t="s">
        <v>96</v>
      </c>
      <c r="AG656" s="75"/>
      <c r="AH656" s="60"/>
      <c r="AI656" s="75" t="s">
        <v>2162</v>
      </c>
      <c r="AJ656" s="6" t="s">
        <v>103</v>
      </c>
      <c r="AK656" s="81">
        <v>0</v>
      </c>
      <c r="AL656" s="205" t="s">
        <v>103</v>
      </c>
      <c r="AM656" s="169"/>
      <c r="AN656" s="6"/>
      <c r="AO656" s="120"/>
    </row>
    <row r="657" spans="1:41">
      <c r="A657" s="75" t="s">
        <v>2162</v>
      </c>
      <c r="B657" s="6" t="s">
        <v>93</v>
      </c>
      <c r="C657" s="76">
        <v>656</v>
      </c>
      <c r="D657" s="76" t="s">
        <v>98</v>
      </c>
      <c r="E657" s="6" t="s">
        <v>2136</v>
      </c>
      <c r="F657" s="6" t="str">
        <f t="shared" si="49"/>
        <v>BrokerRM-M-228-SI25-M19-L-B</v>
      </c>
      <c r="G657" s="97" t="s">
        <v>2246</v>
      </c>
      <c r="H657" s="95" t="s">
        <v>2247</v>
      </c>
      <c r="I657" s="85" t="s">
        <v>2380</v>
      </c>
      <c r="J657" s="92">
        <v>46043</v>
      </c>
      <c r="K657" s="96" t="s">
        <v>2439</v>
      </c>
      <c r="L657" s="77" t="s">
        <v>2440</v>
      </c>
      <c r="M657" s="80" t="s">
        <v>117</v>
      </c>
      <c r="N657" s="6" t="s">
        <v>2441</v>
      </c>
      <c r="O657" s="71">
        <v>0</v>
      </c>
      <c r="P657" s="71">
        <v>1212.2</v>
      </c>
      <c r="Q657" s="79">
        <v>2488.4899999999998</v>
      </c>
      <c r="R657" s="79">
        <v>398.16</v>
      </c>
      <c r="S657" s="71">
        <v>0</v>
      </c>
      <c r="T657" s="79">
        <v>4098.8500000000004</v>
      </c>
      <c r="U657" s="87" t="s">
        <v>24</v>
      </c>
      <c r="V657" s="84">
        <f t="shared" si="51"/>
        <v>235.47136209570866</v>
      </c>
      <c r="W657" s="86">
        <v>46296</v>
      </c>
      <c r="X657" s="85" t="s">
        <v>2442</v>
      </c>
      <c r="Y657" s="6" t="s">
        <v>1949</v>
      </c>
      <c r="Z657" s="80" t="s">
        <v>537</v>
      </c>
      <c r="AA657" s="85" t="s">
        <v>1278</v>
      </c>
      <c r="AB657" s="76" t="s">
        <v>539</v>
      </c>
      <c r="AC657" s="76" t="s">
        <v>540</v>
      </c>
      <c r="AD657" s="76" t="s">
        <v>174</v>
      </c>
      <c r="AE657" s="76" t="s">
        <v>546</v>
      </c>
      <c r="AF657" s="76" t="s">
        <v>96</v>
      </c>
      <c r="AG657" s="75"/>
      <c r="AH657" s="60"/>
      <c r="AI657" s="75" t="s">
        <v>2162</v>
      </c>
      <c r="AJ657" s="6" t="s">
        <v>103</v>
      </c>
      <c r="AK657" s="81">
        <v>0</v>
      </c>
      <c r="AL657" s="205" t="s">
        <v>103</v>
      </c>
      <c r="AM657" s="169"/>
      <c r="AN657" s="6"/>
      <c r="AO657" s="120"/>
    </row>
    <row r="658" spans="1:41">
      <c r="A658" s="75" t="s">
        <v>2162</v>
      </c>
      <c r="B658" s="6" t="s">
        <v>93</v>
      </c>
      <c r="C658" s="76">
        <v>657</v>
      </c>
      <c r="D658" s="76" t="s">
        <v>98</v>
      </c>
      <c r="E658" s="6" t="s">
        <v>2136</v>
      </c>
      <c r="F658" s="6" t="str">
        <f t="shared" si="49"/>
        <v>BrokerRM-M-219-SI25-M19-L-B</v>
      </c>
      <c r="G658" s="97" t="s">
        <v>2248</v>
      </c>
      <c r="H658" s="95" t="s">
        <v>2249</v>
      </c>
      <c r="I658" s="85" t="s">
        <v>2380</v>
      </c>
      <c r="J658" s="92">
        <v>46043</v>
      </c>
      <c r="K658" s="96" t="s">
        <v>2443</v>
      </c>
      <c r="L658" s="77" t="s">
        <v>2444</v>
      </c>
      <c r="M658" s="80" t="s">
        <v>117</v>
      </c>
      <c r="N658" s="6" t="s">
        <v>2445</v>
      </c>
      <c r="O658" s="71">
        <v>0</v>
      </c>
      <c r="P658" s="71">
        <v>1212.2</v>
      </c>
      <c r="Q658" s="79">
        <v>2488.4899999999998</v>
      </c>
      <c r="R658" s="79">
        <v>398.16</v>
      </c>
      <c r="S658" s="71">
        <v>0</v>
      </c>
      <c r="T658" s="79">
        <v>4098.8500000000004</v>
      </c>
      <c r="U658" s="87" t="s">
        <v>24</v>
      </c>
      <c r="V658" s="84">
        <f t="shared" si="51"/>
        <v>235.47136209570866</v>
      </c>
      <c r="W658" s="86">
        <v>46036</v>
      </c>
      <c r="X658" s="85" t="s">
        <v>2446</v>
      </c>
      <c r="Y658" s="6" t="s">
        <v>1949</v>
      </c>
      <c r="Z658" s="80" t="s">
        <v>537</v>
      </c>
      <c r="AA658" s="85" t="s">
        <v>2447</v>
      </c>
      <c r="AB658" s="76" t="s">
        <v>539</v>
      </c>
      <c r="AC658" s="76" t="s">
        <v>540</v>
      </c>
      <c r="AD658" s="76" t="s">
        <v>174</v>
      </c>
      <c r="AE658" s="76" t="s">
        <v>546</v>
      </c>
      <c r="AF658" s="76" t="s">
        <v>96</v>
      </c>
      <c r="AG658" s="82"/>
      <c r="AH658" s="60"/>
      <c r="AI658" s="75" t="s">
        <v>2162</v>
      </c>
      <c r="AJ658" s="6" t="s">
        <v>103</v>
      </c>
      <c r="AK658" s="81">
        <v>0</v>
      </c>
      <c r="AL658" s="205" t="s">
        <v>103</v>
      </c>
      <c r="AM658" s="169"/>
      <c r="AN658" s="6"/>
      <c r="AO658" s="120"/>
    </row>
    <row r="659" spans="1:41">
      <c r="A659" s="75" t="s">
        <v>2162</v>
      </c>
      <c r="B659" s="6" t="s">
        <v>93</v>
      </c>
      <c r="C659" s="76">
        <v>658</v>
      </c>
      <c r="D659" s="76" t="s">
        <v>98</v>
      </c>
      <c r="E659" s="6" t="s">
        <v>2136</v>
      </c>
      <c r="F659" s="6" t="str">
        <f t="shared" si="49"/>
        <v>BrokerRM-M-223-SI25-M19-L-B</v>
      </c>
      <c r="G659" s="97" t="s">
        <v>2250</v>
      </c>
      <c r="H659" s="95" t="s">
        <v>2251</v>
      </c>
      <c r="I659" s="85" t="s">
        <v>2380</v>
      </c>
      <c r="J659" s="92">
        <v>46043</v>
      </c>
      <c r="K659" s="97" t="s">
        <v>2448</v>
      </c>
      <c r="L659" s="77" t="s">
        <v>2449</v>
      </c>
      <c r="M659" s="80" t="s">
        <v>117</v>
      </c>
      <c r="N659" s="6" t="s">
        <v>2450</v>
      </c>
      <c r="O659" s="71">
        <v>0</v>
      </c>
      <c r="P659" s="71">
        <v>3300.2</v>
      </c>
      <c r="Q659" s="79">
        <v>2488.4899999999998</v>
      </c>
      <c r="R659" s="79">
        <v>398.16</v>
      </c>
      <c r="S659" s="71">
        <v>0</v>
      </c>
      <c r="T659" s="79">
        <v>6186.85</v>
      </c>
      <c r="U659" s="87" t="s">
        <v>24</v>
      </c>
      <c r="V659" s="84">
        <f t="shared" si="51"/>
        <v>355.42310564715348</v>
      </c>
      <c r="W659" s="86">
        <v>46034</v>
      </c>
      <c r="X659" s="80" t="s">
        <v>535</v>
      </c>
      <c r="Y659" s="80" t="s">
        <v>1949</v>
      </c>
      <c r="Z659" s="80" t="s">
        <v>537</v>
      </c>
      <c r="AA659" s="80" t="s">
        <v>1235</v>
      </c>
      <c r="AB659" s="76" t="s">
        <v>539</v>
      </c>
      <c r="AC659" s="76" t="s">
        <v>540</v>
      </c>
      <c r="AD659" s="76" t="s">
        <v>174</v>
      </c>
      <c r="AE659" s="76" t="s">
        <v>546</v>
      </c>
      <c r="AF659" s="76" t="s">
        <v>96</v>
      </c>
      <c r="AG659" s="82"/>
      <c r="AH659" s="60"/>
      <c r="AI659" s="75" t="s">
        <v>2162</v>
      </c>
      <c r="AJ659" s="6" t="s">
        <v>103</v>
      </c>
      <c r="AK659" s="81">
        <v>0</v>
      </c>
      <c r="AL659" s="205" t="s">
        <v>103</v>
      </c>
      <c r="AM659" s="169"/>
      <c r="AN659" s="6"/>
      <c r="AO659" s="120"/>
    </row>
    <row r="660" spans="1:41">
      <c r="A660" s="75" t="s">
        <v>2162</v>
      </c>
      <c r="B660" s="6" t="s">
        <v>93</v>
      </c>
      <c r="C660" s="76">
        <v>659</v>
      </c>
      <c r="D660" s="76" t="s">
        <v>98</v>
      </c>
      <c r="E660" s="6" t="s">
        <v>2136</v>
      </c>
      <c r="F660" s="6" t="str">
        <f t="shared" si="49"/>
        <v>BrokerFG-A-0002-SE26-M19</v>
      </c>
      <c r="G660" s="97" t="s">
        <v>2252</v>
      </c>
      <c r="H660" s="95" t="s">
        <v>2253</v>
      </c>
      <c r="I660" s="85" t="s">
        <v>2380</v>
      </c>
      <c r="J660" s="92">
        <v>46045</v>
      </c>
      <c r="K660" s="92" t="s">
        <v>2451</v>
      </c>
      <c r="L660" s="88" t="s">
        <v>2452</v>
      </c>
      <c r="M660" s="78" t="s">
        <v>1264</v>
      </c>
      <c r="N660" s="6" t="s">
        <v>2453</v>
      </c>
      <c r="O660" s="71">
        <v>0</v>
      </c>
      <c r="P660" s="71">
        <v>7907.66</v>
      </c>
      <c r="Q660" s="79">
        <v>3118.44</v>
      </c>
      <c r="R660" s="79">
        <v>498.95</v>
      </c>
      <c r="S660" s="71">
        <v>0</v>
      </c>
      <c r="T660" s="79">
        <v>11525.05</v>
      </c>
      <c r="U660" s="87" t="s">
        <v>24</v>
      </c>
      <c r="V660" s="84">
        <f t="shared" si="51"/>
        <v>662.09283621531563</v>
      </c>
      <c r="W660" s="70">
        <v>46043</v>
      </c>
      <c r="X660" s="6" t="s">
        <v>1266</v>
      </c>
      <c r="Y660" s="80" t="s">
        <v>537</v>
      </c>
      <c r="Z660" s="80" t="s">
        <v>178</v>
      </c>
      <c r="AA660" s="80" t="s">
        <v>1267</v>
      </c>
      <c r="AB660" s="76" t="s">
        <v>539</v>
      </c>
      <c r="AC660" s="76" t="s">
        <v>541</v>
      </c>
      <c r="AD660" s="76" t="s">
        <v>543</v>
      </c>
      <c r="AE660" s="76" t="s">
        <v>549</v>
      </c>
      <c r="AF660" s="76" t="s">
        <v>96</v>
      </c>
      <c r="AG660" s="82"/>
      <c r="AH660" s="60"/>
      <c r="AI660" s="75" t="s">
        <v>2162</v>
      </c>
      <c r="AJ660" s="6" t="s">
        <v>103</v>
      </c>
      <c r="AK660" s="81">
        <v>0</v>
      </c>
      <c r="AL660" s="205" t="s">
        <v>103</v>
      </c>
      <c r="AM660" s="169"/>
      <c r="AN660" s="6"/>
      <c r="AO660" s="120"/>
    </row>
    <row r="661" spans="1:41">
      <c r="A661" s="75" t="s">
        <v>2162</v>
      </c>
      <c r="B661" s="6" t="s">
        <v>93</v>
      </c>
      <c r="C661" s="76">
        <v>660</v>
      </c>
      <c r="D661" s="76" t="s">
        <v>98</v>
      </c>
      <c r="E661" s="6" t="s">
        <v>2136</v>
      </c>
      <c r="F661" s="6" t="str">
        <f t="shared" si="49"/>
        <v>BrokerRM-I-0881-AI25-M19</v>
      </c>
      <c r="G661" s="97" t="s">
        <v>2254</v>
      </c>
      <c r="H661" s="95" t="s">
        <v>2255</v>
      </c>
      <c r="I661" s="85" t="s">
        <v>2380</v>
      </c>
      <c r="J661" s="92">
        <v>46041</v>
      </c>
      <c r="K661" s="92" t="s">
        <v>2454</v>
      </c>
      <c r="L661" s="88">
        <v>885924429827</v>
      </c>
      <c r="M661" s="78" t="s">
        <v>25</v>
      </c>
      <c r="N661" s="6" t="s">
        <v>116</v>
      </c>
      <c r="O661" s="71">
        <v>0</v>
      </c>
      <c r="P661" s="71">
        <v>7412.85</v>
      </c>
      <c r="Q661" s="79">
        <v>809.66</v>
      </c>
      <c r="R661" s="79">
        <v>129.55000000000001</v>
      </c>
      <c r="S661" s="71">
        <v>0</v>
      </c>
      <c r="T661" s="79">
        <v>8352.06</v>
      </c>
      <c r="U661" s="87" t="s">
        <v>24</v>
      </c>
      <c r="V661" s="84">
        <f t="shared" si="51"/>
        <v>479.81042109496178</v>
      </c>
      <c r="W661" s="70">
        <v>46031</v>
      </c>
      <c r="X661" s="6" t="s">
        <v>430</v>
      </c>
      <c r="Y661" s="80" t="s">
        <v>129</v>
      </c>
      <c r="Z661" s="80" t="s">
        <v>239</v>
      </c>
      <c r="AA661" s="80" t="s">
        <v>122</v>
      </c>
      <c r="AB661" s="76" t="s">
        <v>539</v>
      </c>
      <c r="AC661" s="76" t="s">
        <v>540</v>
      </c>
      <c r="AD661" s="76" t="s">
        <v>25</v>
      </c>
      <c r="AE661" s="76" t="s">
        <v>544</v>
      </c>
      <c r="AF661" s="76" t="s">
        <v>96</v>
      </c>
      <c r="AG661" s="75"/>
      <c r="AH661" s="60"/>
      <c r="AI661" s="75" t="s">
        <v>2162</v>
      </c>
      <c r="AJ661" s="6" t="s">
        <v>103</v>
      </c>
      <c r="AK661" s="81">
        <v>0</v>
      </c>
      <c r="AL661" s="205" t="s">
        <v>103</v>
      </c>
      <c r="AM661" s="169"/>
      <c r="AN661" s="6"/>
      <c r="AO661" s="120"/>
    </row>
    <row r="662" spans="1:41">
      <c r="A662" s="75" t="s">
        <v>2162</v>
      </c>
      <c r="B662" s="6" t="s">
        <v>93</v>
      </c>
      <c r="C662" s="76">
        <v>661</v>
      </c>
      <c r="D662" s="76" t="s">
        <v>98</v>
      </c>
      <c r="E662" s="6" t="s">
        <v>2136</v>
      </c>
      <c r="F662" s="6" t="str">
        <f t="shared" si="49"/>
        <v>BrokerRM-I-0881-AI25-M19</v>
      </c>
      <c r="G662" s="96" t="s">
        <v>2254</v>
      </c>
      <c r="H662" s="95" t="s">
        <v>2256</v>
      </c>
      <c r="I662" s="85" t="s">
        <v>2380</v>
      </c>
      <c r="J662" s="92">
        <v>46041</v>
      </c>
      <c r="K662" s="92" t="s">
        <v>2455</v>
      </c>
      <c r="L662" s="77" t="s">
        <v>2456</v>
      </c>
      <c r="M662" s="80" t="s">
        <v>25</v>
      </c>
      <c r="N662" s="6" t="s">
        <v>116</v>
      </c>
      <c r="O662" s="71">
        <v>0</v>
      </c>
      <c r="P662" s="71">
        <v>6518.59</v>
      </c>
      <c r="Q662" s="79">
        <v>809.66</v>
      </c>
      <c r="R662" s="79">
        <v>129.55000000000001</v>
      </c>
      <c r="S662" s="71">
        <v>0</v>
      </c>
      <c r="T662" s="79">
        <v>7457.8</v>
      </c>
      <c r="U662" s="87" t="s">
        <v>24</v>
      </c>
      <c r="V662" s="84">
        <f t="shared" si="51"/>
        <v>428.43683575573044</v>
      </c>
      <c r="W662" s="78">
        <v>46031</v>
      </c>
      <c r="X662" s="80" t="s">
        <v>430</v>
      </c>
      <c r="Y662" s="80" t="s">
        <v>178</v>
      </c>
      <c r="Z662" s="80" t="s">
        <v>239</v>
      </c>
      <c r="AA662" s="80" t="s">
        <v>122</v>
      </c>
      <c r="AB662" s="76" t="s">
        <v>539</v>
      </c>
      <c r="AC662" s="76" t="s">
        <v>540</v>
      </c>
      <c r="AD662" s="76" t="s">
        <v>25</v>
      </c>
      <c r="AE662" s="76" t="s">
        <v>544</v>
      </c>
      <c r="AF662" s="76" t="s">
        <v>96</v>
      </c>
      <c r="AG662" s="82"/>
      <c r="AH662" s="60"/>
      <c r="AI662" s="75" t="s">
        <v>2162</v>
      </c>
      <c r="AJ662" s="6" t="s">
        <v>103</v>
      </c>
      <c r="AK662" s="81">
        <v>0</v>
      </c>
      <c r="AL662" s="205" t="s">
        <v>103</v>
      </c>
      <c r="AM662" s="169"/>
      <c r="AN662" s="6"/>
      <c r="AO662" s="120"/>
    </row>
    <row r="663" spans="1:41">
      <c r="A663" s="75" t="s">
        <v>2162</v>
      </c>
      <c r="B663" s="6" t="s">
        <v>93</v>
      </c>
      <c r="C663" s="76">
        <v>662</v>
      </c>
      <c r="D663" s="76" t="s">
        <v>98</v>
      </c>
      <c r="E663" s="6" t="s">
        <v>2136</v>
      </c>
      <c r="F663" s="6" t="str">
        <f t="shared" si="49"/>
        <v>BrokerRM-I-1007-AI25-M19</v>
      </c>
      <c r="G663" s="97" t="s">
        <v>2257</v>
      </c>
      <c r="H663" s="95" t="s">
        <v>2258</v>
      </c>
      <c r="I663" s="85" t="s">
        <v>2380</v>
      </c>
      <c r="J663" s="92">
        <v>46041</v>
      </c>
      <c r="K663" s="98" t="s">
        <v>2457</v>
      </c>
      <c r="L663" s="77" t="s">
        <v>2458</v>
      </c>
      <c r="M663" s="78" t="s">
        <v>25</v>
      </c>
      <c r="N663" s="6" t="s">
        <v>116</v>
      </c>
      <c r="O663" s="71">
        <v>0</v>
      </c>
      <c r="P663" s="71">
        <v>4085.01</v>
      </c>
      <c r="Q663" s="79">
        <v>790.88</v>
      </c>
      <c r="R663" s="79">
        <v>126.54</v>
      </c>
      <c r="S663" s="71">
        <v>0</v>
      </c>
      <c r="T663" s="79">
        <v>5002.43</v>
      </c>
      <c r="U663" s="87" t="s">
        <v>24</v>
      </c>
      <c r="V663" s="84">
        <f t="shared" si="51"/>
        <v>287.38036422129028</v>
      </c>
      <c r="W663" s="78">
        <v>46031</v>
      </c>
      <c r="X663" s="80" t="s">
        <v>430</v>
      </c>
      <c r="Y663" s="80" t="s">
        <v>129</v>
      </c>
      <c r="Z663" s="80" t="s">
        <v>239</v>
      </c>
      <c r="AA663" s="80" t="s">
        <v>122</v>
      </c>
      <c r="AB663" s="76" t="s">
        <v>539</v>
      </c>
      <c r="AC663" s="76" t="s">
        <v>540</v>
      </c>
      <c r="AD663" s="76" t="s">
        <v>25</v>
      </c>
      <c r="AE663" s="76" t="s">
        <v>544</v>
      </c>
      <c r="AF663" s="76" t="s">
        <v>96</v>
      </c>
      <c r="AG663" s="75"/>
      <c r="AH663" s="60"/>
      <c r="AI663" s="75" t="s">
        <v>2162</v>
      </c>
      <c r="AJ663" s="6" t="s">
        <v>103</v>
      </c>
      <c r="AK663" s="81">
        <v>0</v>
      </c>
      <c r="AL663" s="205" t="s">
        <v>103</v>
      </c>
      <c r="AM663" s="169"/>
      <c r="AN663" s="6"/>
      <c r="AO663" s="120"/>
    </row>
    <row r="664" spans="1:41">
      <c r="A664" s="75" t="s">
        <v>2162</v>
      </c>
      <c r="B664" s="6" t="s">
        <v>93</v>
      </c>
      <c r="C664" s="76">
        <v>663</v>
      </c>
      <c r="D664" s="76" t="s">
        <v>98</v>
      </c>
      <c r="E664" s="6" t="s">
        <v>2136</v>
      </c>
      <c r="F664" s="6" t="str">
        <f t="shared" si="49"/>
        <v>BrokerRM-I-0992-AI26-M19//RM-I-0995-AI26-M19//RM-I-0994-AI26-M19//RM-I-0991-AI26-M19</v>
      </c>
      <c r="G664" s="112" t="s">
        <v>2259</v>
      </c>
      <c r="H664" s="95" t="s">
        <v>2260</v>
      </c>
      <c r="I664" s="85" t="s">
        <v>2380</v>
      </c>
      <c r="J664" s="92">
        <v>46041</v>
      </c>
      <c r="K664" s="92" t="s">
        <v>2459</v>
      </c>
      <c r="L664" s="88" t="s">
        <v>2460</v>
      </c>
      <c r="M664" s="78" t="s">
        <v>25</v>
      </c>
      <c r="N664" s="6" t="s">
        <v>116</v>
      </c>
      <c r="O664" s="71">
        <v>0</v>
      </c>
      <c r="P664" s="71">
        <v>12881.47</v>
      </c>
      <c r="Q664" s="79">
        <v>3114.28</v>
      </c>
      <c r="R664" s="79">
        <v>498.28</v>
      </c>
      <c r="S664" s="71">
        <v>0</v>
      </c>
      <c r="T664" s="79">
        <v>16494.03</v>
      </c>
      <c r="U664" s="87" t="s">
        <v>24</v>
      </c>
      <c r="V664" s="84">
        <f t="shared" si="51"/>
        <v>947.55155971735496</v>
      </c>
      <c r="W664" s="78">
        <v>46035</v>
      </c>
      <c r="X664" s="80" t="s">
        <v>430</v>
      </c>
      <c r="Y664" s="80" t="s">
        <v>178</v>
      </c>
      <c r="Z664" s="80" t="s">
        <v>239</v>
      </c>
      <c r="AA664" s="80" t="s">
        <v>122</v>
      </c>
      <c r="AB664" s="76" t="s">
        <v>539</v>
      </c>
      <c r="AC664" s="76" t="s">
        <v>540</v>
      </c>
      <c r="AD664" s="76" t="s">
        <v>25</v>
      </c>
      <c r="AE664" s="76" t="s">
        <v>544</v>
      </c>
      <c r="AF664" s="76" t="s">
        <v>96</v>
      </c>
      <c r="AG664" s="82"/>
      <c r="AH664" s="60"/>
      <c r="AI664" s="75" t="s">
        <v>2162</v>
      </c>
      <c r="AJ664" s="6" t="s">
        <v>103</v>
      </c>
      <c r="AK664" s="81">
        <v>0</v>
      </c>
      <c r="AL664" s="205" t="s">
        <v>103</v>
      </c>
      <c r="AM664" s="169"/>
      <c r="AN664" s="6"/>
      <c r="AO664" s="120"/>
    </row>
    <row r="665" spans="1:41">
      <c r="A665" s="75" t="s">
        <v>2162</v>
      </c>
      <c r="B665" s="6" t="s">
        <v>93</v>
      </c>
      <c r="C665" s="76">
        <v>664</v>
      </c>
      <c r="D665" s="76" t="s">
        <v>98</v>
      </c>
      <c r="E665" s="6" t="s">
        <v>2136</v>
      </c>
      <c r="F665" s="6" t="str">
        <f t="shared" si="49"/>
        <v>BrokerRM-I-0925-AI26-M19</v>
      </c>
      <c r="G665" s="97" t="s">
        <v>2261</v>
      </c>
      <c r="H665" s="95" t="s">
        <v>2262</v>
      </c>
      <c r="I665" s="85" t="s">
        <v>2380</v>
      </c>
      <c r="J665" s="92">
        <v>46042</v>
      </c>
      <c r="K665" s="92" t="s">
        <v>2461</v>
      </c>
      <c r="L665" s="88">
        <v>886323186645</v>
      </c>
      <c r="M665" s="78" t="s">
        <v>25</v>
      </c>
      <c r="N665" s="6" t="s">
        <v>116</v>
      </c>
      <c r="O665" s="71">
        <v>0</v>
      </c>
      <c r="P665" s="71">
        <v>5096.63</v>
      </c>
      <c r="Q665" s="79">
        <v>792.97</v>
      </c>
      <c r="R665" s="79">
        <v>126.88</v>
      </c>
      <c r="S665" s="71">
        <v>0</v>
      </c>
      <c r="T665" s="79">
        <v>6016.48</v>
      </c>
      <c r="U665" s="87" t="s">
        <v>24</v>
      </c>
      <c r="V665" s="84">
        <f t="shared" si="51"/>
        <v>345.63566381340837</v>
      </c>
      <c r="W665" s="78">
        <v>46038</v>
      </c>
      <c r="X665" s="80" t="s">
        <v>430</v>
      </c>
      <c r="Y665" s="80" t="s">
        <v>129</v>
      </c>
      <c r="Z665" s="80" t="s">
        <v>239</v>
      </c>
      <c r="AA665" s="80" t="s">
        <v>122</v>
      </c>
      <c r="AB665" s="76" t="s">
        <v>539</v>
      </c>
      <c r="AC665" s="76" t="s">
        <v>540</v>
      </c>
      <c r="AD665" s="76" t="s">
        <v>25</v>
      </c>
      <c r="AE665" s="76" t="s">
        <v>544</v>
      </c>
      <c r="AF665" s="76" t="s">
        <v>96</v>
      </c>
      <c r="AG665" s="75"/>
      <c r="AH665" s="60"/>
      <c r="AI665" s="75" t="s">
        <v>2162</v>
      </c>
      <c r="AJ665" s="6" t="s">
        <v>103</v>
      </c>
      <c r="AK665" s="81">
        <v>0</v>
      </c>
      <c r="AL665" s="205" t="s">
        <v>103</v>
      </c>
      <c r="AM665" s="169"/>
      <c r="AN665" s="6"/>
      <c r="AO665" s="120"/>
    </row>
    <row r="666" spans="1:41">
      <c r="A666" s="75" t="s">
        <v>2162</v>
      </c>
      <c r="B666" s="6" t="s">
        <v>93</v>
      </c>
      <c r="C666" s="76">
        <v>665</v>
      </c>
      <c r="D666" s="76" t="s">
        <v>98</v>
      </c>
      <c r="E666" s="6" t="s">
        <v>2136</v>
      </c>
      <c r="F666" s="6" t="str">
        <f t="shared" si="49"/>
        <v>BrokerRM-I-0929-AI26-M19</v>
      </c>
      <c r="G666" s="97" t="s">
        <v>2263</v>
      </c>
      <c r="H666" s="95" t="s">
        <v>2264</v>
      </c>
      <c r="I666" s="85" t="s">
        <v>2380</v>
      </c>
      <c r="J666" s="92">
        <v>46045</v>
      </c>
      <c r="K666" s="92" t="s">
        <v>2462</v>
      </c>
      <c r="L666" s="88">
        <v>886323077604</v>
      </c>
      <c r="M666" s="78" t="s">
        <v>25</v>
      </c>
      <c r="N666" s="6" t="s">
        <v>116</v>
      </c>
      <c r="O666" s="71">
        <v>0</v>
      </c>
      <c r="P666" s="71">
        <v>5781.73</v>
      </c>
      <c r="Q666" s="79">
        <v>792.97</v>
      </c>
      <c r="R666" s="79">
        <v>126.88</v>
      </c>
      <c r="S666" s="71">
        <v>0</v>
      </c>
      <c r="T666" s="79">
        <v>6701.58</v>
      </c>
      <c r="U666" s="87" t="s">
        <v>24</v>
      </c>
      <c r="V666" s="84">
        <f t="shared" si="51"/>
        <v>384.99339346240021</v>
      </c>
      <c r="W666" s="70">
        <v>46037</v>
      </c>
      <c r="X666" s="6" t="s">
        <v>430</v>
      </c>
      <c r="Y666" s="80" t="s">
        <v>129</v>
      </c>
      <c r="Z666" s="80" t="s">
        <v>239</v>
      </c>
      <c r="AA666" s="80" t="s">
        <v>122</v>
      </c>
      <c r="AB666" s="76" t="s">
        <v>539</v>
      </c>
      <c r="AC666" s="76" t="s">
        <v>540</v>
      </c>
      <c r="AD666" s="76" t="s">
        <v>25</v>
      </c>
      <c r="AE666" s="76" t="s">
        <v>544</v>
      </c>
      <c r="AF666" s="76" t="s">
        <v>96</v>
      </c>
      <c r="AG666" s="82"/>
      <c r="AH666" s="60"/>
      <c r="AI666" s="75" t="s">
        <v>2162</v>
      </c>
      <c r="AJ666" s="6" t="s">
        <v>103</v>
      </c>
      <c r="AK666" s="81">
        <v>0</v>
      </c>
      <c r="AL666" s="205" t="s">
        <v>103</v>
      </c>
      <c r="AM666" s="169"/>
      <c r="AN666" s="6"/>
      <c r="AO666" s="120"/>
    </row>
    <row r="667" spans="1:41">
      <c r="A667" s="75" t="s">
        <v>2162</v>
      </c>
      <c r="B667" s="6" t="s">
        <v>93</v>
      </c>
      <c r="C667" s="76">
        <v>666</v>
      </c>
      <c r="D667" s="76" t="s">
        <v>98</v>
      </c>
      <c r="E667" s="6" t="s">
        <v>2136</v>
      </c>
      <c r="F667" s="6" t="str">
        <f t="shared" si="49"/>
        <v>BrokerRM-I-0120-AI26-M19</v>
      </c>
      <c r="G667" s="97" t="s">
        <v>2265</v>
      </c>
      <c r="H667" s="95" t="s">
        <v>2266</v>
      </c>
      <c r="I667" s="85" t="s">
        <v>2380</v>
      </c>
      <c r="J667" s="92">
        <v>46045</v>
      </c>
      <c r="K667" s="92" t="s">
        <v>2463</v>
      </c>
      <c r="L667" s="88">
        <v>887608877909</v>
      </c>
      <c r="M667" s="78" t="s">
        <v>25</v>
      </c>
      <c r="N667" s="6" t="s">
        <v>116</v>
      </c>
      <c r="O667" s="71">
        <v>0</v>
      </c>
      <c r="P667" s="71">
        <v>4087.59</v>
      </c>
      <c r="Q667" s="79">
        <v>781.53</v>
      </c>
      <c r="R667" s="79">
        <v>125.04</v>
      </c>
      <c r="S667" s="71">
        <v>0</v>
      </c>
      <c r="T667" s="79">
        <v>4994.16</v>
      </c>
      <c r="U667" s="87" t="s">
        <v>24</v>
      </c>
      <c r="V667" s="84">
        <f t="shared" si="51"/>
        <v>286.90526799563395</v>
      </c>
      <c r="W667" s="70">
        <v>46042</v>
      </c>
      <c r="X667" s="6" t="s">
        <v>430</v>
      </c>
      <c r="Y667" s="80" t="s">
        <v>178</v>
      </c>
      <c r="Z667" s="80" t="s">
        <v>239</v>
      </c>
      <c r="AA667" s="80" t="s">
        <v>122</v>
      </c>
      <c r="AB667" s="76" t="s">
        <v>539</v>
      </c>
      <c r="AC667" s="76" t="s">
        <v>540</v>
      </c>
      <c r="AD667" s="76" t="s">
        <v>25</v>
      </c>
      <c r="AE667" s="76" t="s">
        <v>544</v>
      </c>
      <c r="AF667" s="76" t="s">
        <v>96</v>
      </c>
      <c r="AG667" s="82"/>
      <c r="AH667" s="60"/>
      <c r="AI667" s="75" t="s">
        <v>2162</v>
      </c>
      <c r="AJ667" s="6" t="s">
        <v>103</v>
      </c>
      <c r="AK667" s="81">
        <v>0</v>
      </c>
      <c r="AL667" s="205" t="s">
        <v>103</v>
      </c>
      <c r="AM667" s="169"/>
      <c r="AN667" s="6"/>
      <c r="AO667" s="120"/>
    </row>
    <row r="668" spans="1:41">
      <c r="A668" s="75" t="s">
        <v>2162</v>
      </c>
      <c r="B668" s="6" t="s">
        <v>93</v>
      </c>
      <c r="C668" s="76">
        <v>667</v>
      </c>
      <c r="D668" s="76" t="s">
        <v>98</v>
      </c>
      <c r="E668" s="6" t="s">
        <v>2136</v>
      </c>
      <c r="F668" s="6" t="str">
        <f t="shared" si="49"/>
        <v>BrokerRM-I-1006-AI26-M19</v>
      </c>
      <c r="G668" s="97" t="s">
        <v>2267</v>
      </c>
      <c r="H668" s="95" t="s">
        <v>2268</v>
      </c>
      <c r="I668" s="85" t="s">
        <v>2380</v>
      </c>
      <c r="J668" s="92">
        <v>46045</v>
      </c>
      <c r="K668" s="92" t="s">
        <v>2464</v>
      </c>
      <c r="L668" s="88">
        <v>886416453550</v>
      </c>
      <c r="M668" s="78" t="s">
        <v>25</v>
      </c>
      <c r="N668" s="6" t="s">
        <v>116</v>
      </c>
      <c r="O668" s="71">
        <v>0</v>
      </c>
      <c r="P668" s="71">
        <v>6073.35</v>
      </c>
      <c r="Q668" s="79">
        <v>807.51</v>
      </c>
      <c r="R668" s="79">
        <v>129.19999999999999</v>
      </c>
      <c r="S668" s="71">
        <v>0</v>
      </c>
      <c r="T668" s="79">
        <v>7010.06</v>
      </c>
      <c r="U668" s="87" t="s">
        <v>24</v>
      </c>
      <c r="V668" s="84">
        <f t="shared" si="51"/>
        <v>402.71499971275927</v>
      </c>
      <c r="W668" s="89">
        <v>46041</v>
      </c>
      <c r="X668" s="85" t="s">
        <v>430</v>
      </c>
      <c r="Y668" s="85" t="s">
        <v>129</v>
      </c>
      <c r="Z668" s="85" t="s">
        <v>239</v>
      </c>
      <c r="AA668" s="80" t="s">
        <v>122</v>
      </c>
      <c r="AB668" s="76" t="s">
        <v>539</v>
      </c>
      <c r="AC668" s="76" t="s">
        <v>540</v>
      </c>
      <c r="AD668" s="76" t="s">
        <v>25</v>
      </c>
      <c r="AE668" s="76" t="s">
        <v>544</v>
      </c>
      <c r="AF668" s="76" t="s">
        <v>96</v>
      </c>
      <c r="AG668" s="82"/>
      <c r="AH668" s="60"/>
      <c r="AI668" s="75" t="s">
        <v>2162</v>
      </c>
      <c r="AJ668" s="6" t="s">
        <v>103</v>
      </c>
      <c r="AK668" s="81">
        <v>0</v>
      </c>
      <c r="AL668" s="205" t="s">
        <v>103</v>
      </c>
      <c r="AM668" s="169"/>
      <c r="AN668" s="6"/>
      <c r="AO668" s="120"/>
    </row>
    <row r="669" spans="1:41">
      <c r="A669" s="75" t="s">
        <v>2162</v>
      </c>
      <c r="B669" s="6" t="s">
        <v>93</v>
      </c>
      <c r="C669" s="76">
        <v>668</v>
      </c>
      <c r="D669" s="76" t="s">
        <v>98</v>
      </c>
      <c r="E669" s="6" t="s">
        <v>2136</v>
      </c>
      <c r="F669" s="6" t="str">
        <f t="shared" si="49"/>
        <v>BrokerRM-I-1030-AI26-M19</v>
      </c>
      <c r="G669" s="97" t="s">
        <v>2269</v>
      </c>
      <c r="H669" s="95" t="s">
        <v>2270</v>
      </c>
      <c r="I669" s="85" t="s">
        <v>2380</v>
      </c>
      <c r="J669" s="92">
        <v>46045</v>
      </c>
      <c r="K669" s="92" t="s">
        <v>2465</v>
      </c>
      <c r="L669" s="88">
        <v>887745731658</v>
      </c>
      <c r="M669" s="78" t="s">
        <v>25</v>
      </c>
      <c r="N669" s="6" t="s">
        <v>116</v>
      </c>
      <c r="O669" s="71">
        <v>0</v>
      </c>
      <c r="P669" s="71">
        <v>3240.23</v>
      </c>
      <c r="Q669" s="79">
        <v>793.22</v>
      </c>
      <c r="R669" s="79">
        <v>126.92</v>
      </c>
      <c r="S669" s="71">
        <v>0</v>
      </c>
      <c r="T669" s="79">
        <v>4160.37</v>
      </c>
      <c r="U669" s="87" t="s">
        <v>24</v>
      </c>
      <c r="V669" s="84">
        <f t="shared" si="51"/>
        <v>239.00557247084507</v>
      </c>
      <c r="W669" s="89">
        <v>46041</v>
      </c>
      <c r="X669" s="85" t="s">
        <v>430</v>
      </c>
      <c r="Y669" s="85" t="s">
        <v>178</v>
      </c>
      <c r="Z669" s="85" t="s">
        <v>239</v>
      </c>
      <c r="AA669" s="80" t="s">
        <v>122</v>
      </c>
      <c r="AB669" s="76" t="s">
        <v>539</v>
      </c>
      <c r="AC669" s="76" t="s">
        <v>540</v>
      </c>
      <c r="AD669" s="76" t="s">
        <v>25</v>
      </c>
      <c r="AE669" s="76" t="s">
        <v>544</v>
      </c>
      <c r="AF669" s="76" t="s">
        <v>96</v>
      </c>
      <c r="AG669" s="82"/>
      <c r="AH669" s="60"/>
      <c r="AI669" s="75" t="s">
        <v>2162</v>
      </c>
      <c r="AJ669" s="6" t="s">
        <v>103</v>
      </c>
      <c r="AK669" s="81">
        <v>0</v>
      </c>
      <c r="AL669" s="205" t="s">
        <v>103</v>
      </c>
      <c r="AM669" s="169"/>
      <c r="AN669" s="6"/>
      <c r="AO669" s="120"/>
    </row>
    <row r="670" spans="1:41">
      <c r="A670" s="75" t="s">
        <v>2162</v>
      </c>
      <c r="B670" s="6" t="s">
        <v>93</v>
      </c>
      <c r="C670" s="76">
        <v>669</v>
      </c>
      <c r="D670" s="76" t="s">
        <v>98</v>
      </c>
      <c r="E670" s="6" t="s">
        <v>2136</v>
      </c>
      <c r="F670" s="6" t="str">
        <f t="shared" si="49"/>
        <v>BrokerRM-I-1023-AI26-M19</v>
      </c>
      <c r="G670" s="97" t="s">
        <v>2271</v>
      </c>
      <c r="H670" s="95" t="s">
        <v>2272</v>
      </c>
      <c r="I670" s="85" t="s">
        <v>2380</v>
      </c>
      <c r="J670" s="92">
        <v>46045</v>
      </c>
      <c r="K670" s="92" t="s">
        <v>2466</v>
      </c>
      <c r="L670" s="91" t="s">
        <v>2467</v>
      </c>
      <c r="M670" s="80" t="s">
        <v>25</v>
      </c>
      <c r="N670" s="6" t="s">
        <v>116</v>
      </c>
      <c r="O670" s="71">
        <v>0</v>
      </c>
      <c r="P670" s="71">
        <v>3896.7</v>
      </c>
      <c r="Q670" s="79">
        <v>794.32</v>
      </c>
      <c r="R670" s="79">
        <v>127.09</v>
      </c>
      <c r="S670" s="71">
        <v>0</v>
      </c>
      <c r="T670" s="79">
        <v>4818.1099999999997</v>
      </c>
      <c r="U670" s="87" t="s">
        <v>24</v>
      </c>
      <c r="V670" s="84">
        <f t="shared" si="51"/>
        <v>276.79152065261098</v>
      </c>
      <c r="W670" s="70">
        <v>46042</v>
      </c>
      <c r="X670" s="6" t="s">
        <v>430</v>
      </c>
      <c r="Y670" s="80" t="s">
        <v>178</v>
      </c>
      <c r="Z670" s="80" t="s">
        <v>239</v>
      </c>
      <c r="AA670" s="80" t="s">
        <v>122</v>
      </c>
      <c r="AB670" s="76" t="s">
        <v>539</v>
      </c>
      <c r="AC670" s="76" t="s">
        <v>540</v>
      </c>
      <c r="AD670" s="76" t="s">
        <v>25</v>
      </c>
      <c r="AE670" s="76" t="s">
        <v>544</v>
      </c>
      <c r="AF670" s="76" t="s">
        <v>96</v>
      </c>
      <c r="AG670" s="82"/>
      <c r="AH670" s="60"/>
      <c r="AI670" s="75" t="s">
        <v>2162</v>
      </c>
      <c r="AJ670" s="6" t="s">
        <v>103</v>
      </c>
      <c r="AK670" s="81">
        <v>0</v>
      </c>
      <c r="AL670" s="205" t="s">
        <v>103</v>
      </c>
      <c r="AM670" s="169"/>
      <c r="AN670" s="6"/>
      <c r="AO670" s="120"/>
    </row>
    <row r="671" spans="1:41">
      <c r="A671" s="75" t="s">
        <v>2162</v>
      </c>
      <c r="B671" s="6" t="s">
        <v>93</v>
      </c>
      <c r="C671" s="76">
        <v>670</v>
      </c>
      <c r="D671" s="76" t="s">
        <v>98</v>
      </c>
      <c r="E671" s="6" t="s">
        <v>2136</v>
      </c>
      <c r="F671" s="6" t="str">
        <f t="shared" si="49"/>
        <v>BrokerRM-I-1036-AI26-M19</v>
      </c>
      <c r="G671" s="97" t="s">
        <v>2273</v>
      </c>
      <c r="H671" s="95" t="s">
        <v>2274</v>
      </c>
      <c r="I671" s="85" t="s">
        <v>2380</v>
      </c>
      <c r="J671" s="92">
        <v>46045</v>
      </c>
      <c r="K671" s="92" t="s">
        <v>2468</v>
      </c>
      <c r="L671" s="77" t="s">
        <v>2469</v>
      </c>
      <c r="M671" s="80" t="s">
        <v>25</v>
      </c>
      <c r="N671" s="6" t="s">
        <v>116</v>
      </c>
      <c r="O671" s="71">
        <v>0</v>
      </c>
      <c r="P671" s="71">
        <v>3889.3</v>
      </c>
      <c r="Q671" s="79">
        <v>787.12</v>
      </c>
      <c r="R671" s="79">
        <v>125.94</v>
      </c>
      <c r="S671" s="71">
        <v>0</v>
      </c>
      <c r="T671" s="79">
        <v>4802.3599999999997</v>
      </c>
      <c r="U671" s="87" t="s">
        <v>24</v>
      </c>
      <c r="V671" s="84">
        <f t="shared" si="51"/>
        <v>275.88671224220138</v>
      </c>
      <c r="W671" s="70">
        <v>46042</v>
      </c>
      <c r="X671" s="80" t="s">
        <v>430</v>
      </c>
      <c r="Y671" s="80" t="s">
        <v>178</v>
      </c>
      <c r="Z671" s="80" t="s">
        <v>239</v>
      </c>
      <c r="AA671" s="80" t="s">
        <v>122</v>
      </c>
      <c r="AB671" s="76" t="s">
        <v>539</v>
      </c>
      <c r="AC671" s="76" t="s">
        <v>540</v>
      </c>
      <c r="AD671" s="76" t="s">
        <v>25</v>
      </c>
      <c r="AE671" s="76" t="s">
        <v>544</v>
      </c>
      <c r="AF671" s="76" t="s">
        <v>96</v>
      </c>
      <c r="AG671" s="82"/>
      <c r="AH671" s="60"/>
      <c r="AI671" s="75" t="s">
        <v>2162</v>
      </c>
      <c r="AJ671" s="6" t="s">
        <v>103</v>
      </c>
      <c r="AK671" s="81">
        <v>0</v>
      </c>
      <c r="AL671" s="205" t="s">
        <v>103</v>
      </c>
      <c r="AM671" s="169"/>
      <c r="AN671" s="6"/>
      <c r="AO671" s="120"/>
    </row>
    <row r="672" spans="1:41" ht="58">
      <c r="A672" s="75" t="s">
        <v>2162</v>
      </c>
      <c r="B672" s="6" t="s">
        <v>93</v>
      </c>
      <c r="C672" s="76">
        <v>671</v>
      </c>
      <c r="D672" s="76" t="s">
        <v>98</v>
      </c>
      <c r="E672" s="6" t="s">
        <v>2136</v>
      </c>
      <c r="F672" s="6" t="str">
        <f t="shared" si="49"/>
        <v>BrokerRM-A-0018AI26-M19-C9049.D</v>
      </c>
      <c r="G672" s="97" t="s">
        <v>2275</v>
      </c>
      <c r="H672" s="95" t="s">
        <v>2276</v>
      </c>
      <c r="I672" s="85" t="s">
        <v>2380</v>
      </c>
      <c r="J672" s="92">
        <v>46044</v>
      </c>
      <c r="K672" s="95" t="s">
        <v>2470</v>
      </c>
      <c r="L672" s="72" t="s">
        <v>2471</v>
      </c>
      <c r="M672" s="80" t="s">
        <v>25</v>
      </c>
      <c r="N672" s="6" t="s">
        <v>116</v>
      </c>
      <c r="O672" s="71">
        <v>0</v>
      </c>
      <c r="P672" s="71">
        <v>16716.759999999998</v>
      </c>
      <c r="Q672" s="79">
        <v>1866.65</v>
      </c>
      <c r="R672" s="79">
        <v>298.66000000000003</v>
      </c>
      <c r="S672" s="71">
        <v>0</v>
      </c>
      <c r="T672" s="79">
        <v>18882.07</v>
      </c>
      <c r="U672" s="87" t="s">
        <v>24</v>
      </c>
      <c r="V672" s="84">
        <f t="shared" si="51"/>
        <v>1084.7400471074855</v>
      </c>
      <c r="W672" s="89" t="s">
        <v>2472</v>
      </c>
      <c r="X672" s="87" t="s">
        <v>437</v>
      </c>
      <c r="Y672" s="85" t="s">
        <v>129</v>
      </c>
      <c r="Z672" s="85" t="s">
        <v>239</v>
      </c>
      <c r="AA672" s="85" t="s">
        <v>122</v>
      </c>
      <c r="AB672" s="76" t="s">
        <v>539</v>
      </c>
      <c r="AC672" s="76" t="s">
        <v>540</v>
      </c>
      <c r="AD672" s="76" t="s">
        <v>25</v>
      </c>
      <c r="AE672" s="76">
        <v>67180000</v>
      </c>
      <c r="AF672" s="76" t="s">
        <v>96</v>
      </c>
      <c r="AG672" s="75"/>
      <c r="AH672" s="60"/>
      <c r="AI672" s="75" t="s">
        <v>2162</v>
      </c>
      <c r="AJ672" s="6" t="s">
        <v>103</v>
      </c>
      <c r="AK672" s="81">
        <v>0</v>
      </c>
      <c r="AL672" s="205" t="s">
        <v>103</v>
      </c>
      <c r="AM672" s="169" t="s">
        <v>2145</v>
      </c>
      <c r="AN672" s="6"/>
      <c r="AO672" s="120"/>
    </row>
    <row r="673" spans="1:41" ht="58">
      <c r="A673" s="75" t="s">
        <v>2162</v>
      </c>
      <c r="B673" s="6" t="s">
        <v>93</v>
      </c>
      <c r="C673" s="76">
        <v>672</v>
      </c>
      <c r="D673" s="76" t="s">
        <v>98</v>
      </c>
      <c r="E673" s="6" t="s">
        <v>2136</v>
      </c>
      <c r="F673" s="6" t="str">
        <f t="shared" si="49"/>
        <v>BrokerRM-M-532-SI25-M19-B</v>
      </c>
      <c r="G673" s="97" t="s">
        <v>1726</v>
      </c>
      <c r="H673" s="95" t="s">
        <v>2277</v>
      </c>
      <c r="I673" s="85" t="s">
        <v>2380</v>
      </c>
      <c r="J673" s="92">
        <v>46042</v>
      </c>
      <c r="K673" s="95" t="s">
        <v>1996</v>
      </c>
      <c r="L673" s="72" t="s">
        <v>1997</v>
      </c>
      <c r="M673" s="80" t="s">
        <v>463</v>
      </c>
      <c r="N673" s="80" t="s">
        <v>1998</v>
      </c>
      <c r="O673" s="71">
        <v>0</v>
      </c>
      <c r="P673" s="71">
        <v>6844</v>
      </c>
      <c r="Q673" s="79">
        <v>0</v>
      </c>
      <c r="R673" s="79">
        <v>0</v>
      </c>
      <c r="S673" s="71">
        <v>0</v>
      </c>
      <c r="T673" s="79">
        <v>6844</v>
      </c>
      <c r="U673" s="87" t="s">
        <v>24</v>
      </c>
      <c r="V673" s="84">
        <f t="shared" si="51"/>
        <v>393.17515941862467</v>
      </c>
      <c r="W673" s="89" t="s">
        <v>2473</v>
      </c>
      <c r="X673" s="87" t="s">
        <v>437</v>
      </c>
      <c r="Y673" s="85" t="s">
        <v>129</v>
      </c>
      <c r="Z673" s="85" t="s">
        <v>239</v>
      </c>
      <c r="AA673" s="85" t="s">
        <v>122</v>
      </c>
      <c r="AB673" s="76" t="s">
        <v>539</v>
      </c>
      <c r="AC673" s="76" t="s">
        <v>540</v>
      </c>
      <c r="AD673" s="76" t="s">
        <v>174</v>
      </c>
      <c r="AE673" s="76" t="s">
        <v>546</v>
      </c>
      <c r="AF673" s="76" t="s">
        <v>2474</v>
      </c>
      <c r="AG673" s="82"/>
      <c r="AH673" s="60"/>
      <c r="AI673" s="75" t="s">
        <v>2162</v>
      </c>
      <c r="AJ673" s="6" t="s">
        <v>103</v>
      </c>
      <c r="AK673" s="81">
        <v>0</v>
      </c>
      <c r="AL673" s="205" t="s">
        <v>103</v>
      </c>
      <c r="AM673" s="169"/>
      <c r="AN673" s="6"/>
      <c r="AO673" s="120"/>
    </row>
    <row r="674" spans="1:41" ht="29">
      <c r="A674" s="75" t="s">
        <v>2162</v>
      </c>
      <c r="B674" s="6" t="s">
        <v>93</v>
      </c>
      <c r="C674" s="76">
        <v>673</v>
      </c>
      <c r="D674" s="76" t="s">
        <v>98</v>
      </c>
      <c r="E674" s="6" t="s">
        <v>2136</v>
      </c>
      <c r="F674" s="6" t="str">
        <f t="shared" si="49"/>
        <v>BrokerRM-M-550-SI25-M19-B</v>
      </c>
      <c r="G674" s="97" t="s">
        <v>2278</v>
      </c>
      <c r="H674" s="95" t="s">
        <v>2279</v>
      </c>
      <c r="I674" s="85" t="s">
        <v>2380</v>
      </c>
      <c r="J674" s="92">
        <v>46043</v>
      </c>
      <c r="K674" s="95" t="s">
        <v>2475</v>
      </c>
      <c r="L674" s="72" t="s">
        <v>2476</v>
      </c>
      <c r="M674" s="80" t="s">
        <v>447</v>
      </c>
      <c r="N674" s="80" t="s">
        <v>2477</v>
      </c>
      <c r="O674" s="71">
        <v>0</v>
      </c>
      <c r="P674" s="71">
        <v>18418.169999999998</v>
      </c>
      <c r="Q674" s="79">
        <v>3762.34</v>
      </c>
      <c r="R674" s="79">
        <v>601.97</v>
      </c>
      <c r="S674" s="71">
        <v>0</v>
      </c>
      <c r="T674" s="79">
        <v>22782.48</v>
      </c>
      <c r="U674" s="87" t="s">
        <v>24</v>
      </c>
      <c r="V674" s="84">
        <f t="shared" si="51"/>
        <v>1308.8113977135636</v>
      </c>
      <c r="W674" s="89" t="s">
        <v>2473</v>
      </c>
      <c r="X674" s="87" t="s">
        <v>2478</v>
      </c>
      <c r="Y674" s="85" t="s">
        <v>129</v>
      </c>
      <c r="Z674" s="85" t="s">
        <v>239</v>
      </c>
      <c r="AA674" s="85" t="s">
        <v>122</v>
      </c>
      <c r="AB674" s="76" t="s">
        <v>539</v>
      </c>
      <c r="AC674" s="76" t="s">
        <v>540</v>
      </c>
      <c r="AD674" s="76" t="s">
        <v>174</v>
      </c>
      <c r="AE674" s="76" t="s">
        <v>546</v>
      </c>
      <c r="AF674" s="76" t="s">
        <v>96</v>
      </c>
      <c r="AG674" s="75"/>
      <c r="AH674" s="60"/>
      <c r="AI674" s="75" t="s">
        <v>2162</v>
      </c>
      <c r="AJ674" s="6" t="s">
        <v>103</v>
      </c>
      <c r="AK674" s="81">
        <v>0</v>
      </c>
      <c r="AL674" s="205" t="s">
        <v>103</v>
      </c>
      <c r="AM674" s="169"/>
      <c r="AN674" s="6"/>
      <c r="AO674" s="120"/>
    </row>
    <row r="675" spans="1:41" ht="29">
      <c r="A675" s="75" t="s">
        <v>2162</v>
      </c>
      <c r="B675" s="6" t="s">
        <v>93</v>
      </c>
      <c r="C675" s="76">
        <v>674</v>
      </c>
      <c r="D675" s="76" t="s">
        <v>98</v>
      </c>
      <c r="E675" s="6" t="s">
        <v>2136</v>
      </c>
      <c r="F675" s="6" t="str">
        <f t="shared" si="49"/>
        <v>BrokerAF-M-493-SI25-M23-B</v>
      </c>
      <c r="G675" s="97" t="s">
        <v>2280</v>
      </c>
      <c r="H675" s="95" t="s">
        <v>2281</v>
      </c>
      <c r="I675" s="85" t="s">
        <v>2380</v>
      </c>
      <c r="J675" s="92">
        <v>46043</v>
      </c>
      <c r="K675" s="95" t="s">
        <v>2479</v>
      </c>
      <c r="L675" s="72" t="s">
        <v>2480</v>
      </c>
      <c r="M675" s="80" t="s">
        <v>447</v>
      </c>
      <c r="N675" s="80" t="s">
        <v>2481</v>
      </c>
      <c r="O675" s="71">
        <v>0</v>
      </c>
      <c r="P675" s="71">
        <v>68970.080000000002</v>
      </c>
      <c r="Q675" s="79">
        <v>2495.7800000000002</v>
      </c>
      <c r="R675" s="79">
        <v>399.32</v>
      </c>
      <c r="S675" s="71">
        <v>0</v>
      </c>
      <c r="T675" s="79">
        <v>71865.179999999993</v>
      </c>
      <c r="U675" s="87" t="s">
        <v>24</v>
      </c>
      <c r="V675" s="84">
        <f t="shared" si="51"/>
        <v>4128.5218590222321</v>
      </c>
      <c r="W675" s="89" t="s">
        <v>2473</v>
      </c>
      <c r="X675" s="87" t="s">
        <v>582</v>
      </c>
      <c r="Y675" s="85" t="s">
        <v>129</v>
      </c>
      <c r="Z675" s="85" t="s">
        <v>239</v>
      </c>
      <c r="AA675" s="85" t="s">
        <v>122</v>
      </c>
      <c r="AB675" s="76" t="s">
        <v>1118</v>
      </c>
      <c r="AC675" s="76" t="s">
        <v>540</v>
      </c>
      <c r="AD675" s="76" t="s">
        <v>174</v>
      </c>
      <c r="AE675" s="76" t="s">
        <v>546</v>
      </c>
      <c r="AF675" s="76" t="s">
        <v>2482</v>
      </c>
      <c r="AG675" s="80" t="s">
        <v>550</v>
      </c>
      <c r="AH675" s="60">
        <v>35434.080000000002</v>
      </c>
      <c r="AI675" s="75" t="s">
        <v>2162</v>
      </c>
      <c r="AJ675" s="6" t="s">
        <v>103</v>
      </c>
      <c r="AK675" s="81">
        <v>0</v>
      </c>
      <c r="AL675" s="205" t="s">
        <v>103</v>
      </c>
      <c r="AM675" s="169"/>
      <c r="AN675" s="6"/>
      <c r="AO675" s="120"/>
    </row>
    <row r="676" spans="1:41" ht="58">
      <c r="A676" s="75" t="s">
        <v>2162</v>
      </c>
      <c r="B676" s="6" t="s">
        <v>93</v>
      </c>
      <c r="C676" s="76">
        <v>675</v>
      </c>
      <c r="D676" s="76" t="s">
        <v>98</v>
      </c>
      <c r="E676" s="6" t="s">
        <v>2136</v>
      </c>
      <c r="F676" s="6" t="str">
        <f t="shared" si="49"/>
        <v>BrokerRM-M-227-SI25-M19-L-B</v>
      </c>
      <c r="G676" s="97" t="s">
        <v>2282</v>
      </c>
      <c r="H676" s="95" t="s">
        <v>2283</v>
      </c>
      <c r="I676" s="85" t="s">
        <v>2380</v>
      </c>
      <c r="J676" s="92">
        <v>46043</v>
      </c>
      <c r="K676" s="95" t="s">
        <v>2483</v>
      </c>
      <c r="L676" s="72" t="s">
        <v>2484</v>
      </c>
      <c r="M676" s="80" t="s">
        <v>447</v>
      </c>
      <c r="N676" s="80" t="s">
        <v>2484</v>
      </c>
      <c r="O676" s="71">
        <v>0</v>
      </c>
      <c r="P676" s="71">
        <v>23275.4</v>
      </c>
      <c r="Q676" s="79">
        <v>2595.44</v>
      </c>
      <c r="R676" s="79">
        <v>415.27</v>
      </c>
      <c r="S676" s="71">
        <v>0</v>
      </c>
      <c r="T676" s="79">
        <v>26286.11</v>
      </c>
      <c r="U676" s="87" t="s">
        <v>24</v>
      </c>
      <c r="V676" s="84">
        <f t="shared" si="51"/>
        <v>1510.0884701556845</v>
      </c>
      <c r="W676" s="89" t="s">
        <v>2473</v>
      </c>
      <c r="X676" s="87" t="s">
        <v>437</v>
      </c>
      <c r="Y676" s="85" t="s">
        <v>129</v>
      </c>
      <c r="Z676" s="85" t="s">
        <v>239</v>
      </c>
      <c r="AA676" s="85" t="s">
        <v>122</v>
      </c>
      <c r="AB676" s="76" t="s">
        <v>539</v>
      </c>
      <c r="AC676" s="76" t="s">
        <v>540</v>
      </c>
      <c r="AD676" s="76" t="s">
        <v>174</v>
      </c>
      <c r="AE676" s="76" t="s">
        <v>546</v>
      </c>
      <c r="AF676" s="76" t="s">
        <v>2485</v>
      </c>
      <c r="AG676" s="80" t="s">
        <v>550</v>
      </c>
      <c r="AH676" s="60">
        <v>12058.2</v>
      </c>
      <c r="AI676" s="75" t="s">
        <v>2162</v>
      </c>
      <c r="AJ676" s="6" t="s">
        <v>103</v>
      </c>
      <c r="AK676" s="81">
        <v>0</v>
      </c>
      <c r="AL676" s="205" t="s">
        <v>103</v>
      </c>
      <c r="AM676" s="169"/>
      <c r="AN676" s="6"/>
      <c r="AO676" s="120"/>
    </row>
    <row r="677" spans="1:41" ht="58">
      <c r="A677" s="75" t="s">
        <v>2162</v>
      </c>
      <c r="B677" s="6" t="s">
        <v>93</v>
      </c>
      <c r="C677" s="76">
        <v>676</v>
      </c>
      <c r="D677" s="76" t="s">
        <v>98</v>
      </c>
      <c r="E677" s="6" t="s">
        <v>2136</v>
      </c>
      <c r="F677" s="6" t="str">
        <f t="shared" si="49"/>
        <v>BrokerRM-M-551-SI25-M19-B</v>
      </c>
      <c r="G677" s="97" t="s">
        <v>2284</v>
      </c>
      <c r="H677" s="95" t="s">
        <v>2285</v>
      </c>
      <c r="I677" s="85" t="s">
        <v>2380</v>
      </c>
      <c r="J677" s="92">
        <v>46043</v>
      </c>
      <c r="K677" s="95" t="s">
        <v>2486</v>
      </c>
      <c r="L677" s="73" t="s">
        <v>2487</v>
      </c>
      <c r="M677" s="73" t="s">
        <v>447</v>
      </c>
      <c r="N677" s="73" t="s">
        <v>2488</v>
      </c>
      <c r="O677" s="71">
        <v>0</v>
      </c>
      <c r="P677" s="71">
        <v>18418.169999999998</v>
      </c>
      <c r="Q677" s="79">
        <v>3180.1</v>
      </c>
      <c r="R677" s="79">
        <v>508.81</v>
      </c>
      <c r="S677" s="71">
        <v>0</v>
      </c>
      <c r="T677" s="79">
        <v>22107.08</v>
      </c>
      <c r="U677" s="87" t="s">
        <v>24</v>
      </c>
      <c r="V677" s="84">
        <f t="shared" si="51"/>
        <v>1270.0109151490781</v>
      </c>
      <c r="W677" s="89" t="s">
        <v>2473</v>
      </c>
      <c r="X677" s="87" t="s">
        <v>437</v>
      </c>
      <c r="Y677" s="85" t="s">
        <v>129</v>
      </c>
      <c r="Z677" s="85" t="s">
        <v>239</v>
      </c>
      <c r="AA677" s="85" t="s">
        <v>122</v>
      </c>
      <c r="AB677" s="76" t="s">
        <v>539</v>
      </c>
      <c r="AC677" s="76" t="s">
        <v>540</v>
      </c>
      <c r="AD677" s="76" t="s">
        <v>174</v>
      </c>
      <c r="AE677" s="76" t="s">
        <v>546</v>
      </c>
      <c r="AF677" s="76" t="s">
        <v>96</v>
      </c>
      <c r="AG677" s="75"/>
      <c r="AH677" s="60"/>
      <c r="AI677" s="75" t="s">
        <v>2162</v>
      </c>
      <c r="AJ677" s="6" t="s">
        <v>103</v>
      </c>
      <c r="AK677" s="81">
        <v>0</v>
      </c>
      <c r="AL677" s="205" t="s">
        <v>103</v>
      </c>
      <c r="AM677" s="169"/>
      <c r="AN677" s="6"/>
      <c r="AO677" s="120"/>
    </row>
    <row r="678" spans="1:41" ht="58">
      <c r="A678" s="75" t="s">
        <v>2162</v>
      </c>
      <c r="B678" s="6" t="s">
        <v>93</v>
      </c>
      <c r="C678" s="76">
        <v>677</v>
      </c>
      <c r="D678" s="76" t="s">
        <v>98</v>
      </c>
      <c r="E678" s="6" t="s">
        <v>2136</v>
      </c>
      <c r="F678" s="6" t="str">
        <f t="shared" si="49"/>
        <v>BrokerRM-M-537-SI25-M19-B</v>
      </c>
      <c r="G678" s="97" t="s">
        <v>904</v>
      </c>
      <c r="H678" s="95" t="s">
        <v>2286</v>
      </c>
      <c r="I678" s="85" t="s">
        <v>2380</v>
      </c>
      <c r="J678" s="92">
        <v>46043</v>
      </c>
      <c r="K678" s="95" t="s">
        <v>1400</v>
      </c>
      <c r="L678" s="73" t="s">
        <v>1379</v>
      </c>
      <c r="M678" s="73" t="s">
        <v>463</v>
      </c>
      <c r="N678" s="73" t="s">
        <v>1380</v>
      </c>
      <c r="O678" s="71">
        <v>0</v>
      </c>
      <c r="P678" s="71">
        <v>9356.56</v>
      </c>
      <c r="Q678" s="79">
        <v>0</v>
      </c>
      <c r="R678" s="79">
        <v>0</v>
      </c>
      <c r="S678" s="71">
        <v>0</v>
      </c>
      <c r="T678" s="79">
        <v>9356.56</v>
      </c>
      <c r="U678" s="87" t="s">
        <v>24</v>
      </c>
      <c r="V678" s="84">
        <f t="shared" si="51"/>
        <v>537.51709082552998</v>
      </c>
      <c r="W678" s="89" t="s">
        <v>2473</v>
      </c>
      <c r="X678" s="87" t="s">
        <v>437</v>
      </c>
      <c r="Y678" s="85" t="s">
        <v>129</v>
      </c>
      <c r="Z678" s="85" t="s">
        <v>239</v>
      </c>
      <c r="AA678" s="85" t="s">
        <v>122</v>
      </c>
      <c r="AB678" s="76" t="s">
        <v>539</v>
      </c>
      <c r="AC678" s="76" t="s">
        <v>540</v>
      </c>
      <c r="AD678" s="76" t="s">
        <v>174</v>
      </c>
      <c r="AE678" s="76" t="s">
        <v>546</v>
      </c>
      <c r="AF678" s="76" t="s">
        <v>2489</v>
      </c>
      <c r="AG678" s="80" t="s">
        <v>550</v>
      </c>
      <c r="AH678" s="60">
        <v>2686.56</v>
      </c>
      <c r="AI678" s="75" t="s">
        <v>2162</v>
      </c>
      <c r="AJ678" s="6" t="s">
        <v>103</v>
      </c>
      <c r="AK678" s="81">
        <v>0</v>
      </c>
      <c r="AL678" s="205" t="s">
        <v>103</v>
      </c>
      <c r="AM678" s="169"/>
      <c r="AN678" s="6"/>
      <c r="AO678" s="120"/>
    </row>
    <row r="679" spans="1:41" ht="58">
      <c r="A679" s="75" t="s">
        <v>2162</v>
      </c>
      <c r="B679" s="6" t="s">
        <v>93</v>
      </c>
      <c r="C679" s="76">
        <v>678</v>
      </c>
      <c r="D679" s="76" t="s">
        <v>98</v>
      </c>
      <c r="E679" s="6" t="s">
        <v>2136</v>
      </c>
      <c r="F679" s="6" t="str">
        <f t="shared" si="49"/>
        <v>BrokerRM-M-534-SI25-M19-B</v>
      </c>
      <c r="G679" s="97" t="s">
        <v>2287</v>
      </c>
      <c r="H679" s="95" t="s">
        <v>2288</v>
      </c>
      <c r="I679" s="85" t="s">
        <v>2380</v>
      </c>
      <c r="J679" s="92">
        <v>46043</v>
      </c>
      <c r="K679" s="95" t="s">
        <v>2490</v>
      </c>
      <c r="L679" s="73" t="s">
        <v>2491</v>
      </c>
      <c r="M679" s="73" t="s">
        <v>447</v>
      </c>
      <c r="N679" s="73" t="s">
        <v>2077</v>
      </c>
      <c r="O679" s="71">
        <v>0</v>
      </c>
      <c r="P679" s="71">
        <v>12411.27</v>
      </c>
      <c r="Q679" s="79">
        <v>2696.54</v>
      </c>
      <c r="R679" s="79">
        <v>431.44</v>
      </c>
      <c r="S679" s="71">
        <v>0</v>
      </c>
      <c r="T679" s="79">
        <v>15539.25</v>
      </c>
      <c r="U679" s="87" t="s">
        <v>24</v>
      </c>
      <c r="V679" s="84">
        <f t="shared" si="51"/>
        <v>892.70121215602921</v>
      </c>
      <c r="W679" s="78" t="s">
        <v>2473</v>
      </c>
      <c r="X679" s="87" t="s">
        <v>437</v>
      </c>
      <c r="Y679" s="85" t="s">
        <v>129</v>
      </c>
      <c r="Z679" s="85" t="s">
        <v>239</v>
      </c>
      <c r="AA679" s="85" t="s">
        <v>122</v>
      </c>
      <c r="AB679" s="76" t="s">
        <v>539</v>
      </c>
      <c r="AC679" s="76" t="s">
        <v>540</v>
      </c>
      <c r="AD679" s="76" t="s">
        <v>174</v>
      </c>
      <c r="AE679" s="76" t="s">
        <v>546</v>
      </c>
      <c r="AF679" s="76" t="s">
        <v>96</v>
      </c>
      <c r="AG679" s="75"/>
      <c r="AH679" s="60"/>
      <c r="AI679" s="75" t="s">
        <v>2162</v>
      </c>
      <c r="AJ679" s="6" t="s">
        <v>103</v>
      </c>
      <c r="AK679" s="81">
        <v>0</v>
      </c>
      <c r="AL679" s="205" t="s">
        <v>103</v>
      </c>
      <c r="AM679" s="169"/>
      <c r="AN679" s="6"/>
      <c r="AO679" s="120"/>
    </row>
    <row r="680" spans="1:41" ht="29">
      <c r="A680" s="75" t="s">
        <v>2162</v>
      </c>
      <c r="B680" s="6" t="s">
        <v>93</v>
      </c>
      <c r="C680" s="76">
        <v>679</v>
      </c>
      <c r="D680" s="76" t="s">
        <v>98</v>
      </c>
      <c r="E680" s="6" t="s">
        <v>2136</v>
      </c>
      <c r="F680" s="6" t="str">
        <f t="shared" si="49"/>
        <v>BrokerRM-M-552-SI25-M19-B</v>
      </c>
      <c r="G680" s="97" t="s">
        <v>2289</v>
      </c>
      <c r="H680" s="95" t="s">
        <v>2290</v>
      </c>
      <c r="I680" s="85" t="s">
        <v>2380</v>
      </c>
      <c r="J680" s="92">
        <v>46043</v>
      </c>
      <c r="K680" s="95" t="s">
        <v>2492</v>
      </c>
      <c r="L680" s="73" t="s">
        <v>2493</v>
      </c>
      <c r="M680" s="73" t="s">
        <v>447</v>
      </c>
      <c r="N680" s="73" t="s">
        <v>2494</v>
      </c>
      <c r="O680" s="71">
        <v>0</v>
      </c>
      <c r="P680" s="71">
        <v>29470.77</v>
      </c>
      <c r="Q680" s="79">
        <v>4344.58</v>
      </c>
      <c r="R680" s="79">
        <v>695.13</v>
      </c>
      <c r="S680" s="71">
        <v>0</v>
      </c>
      <c r="T680" s="79">
        <v>34510.480000000003</v>
      </c>
      <c r="U680" s="87" t="s">
        <v>24</v>
      </c>
      <c r="V680" s="84">
        <f t="shared" si="51"/>
        <v>1982.5633365887288</v>
      </c>
      <c r="W680" s="78" t="s">
        <v>2473</v>
      </c>
      <c r="X680" s="87" t="s">
        <v>2495</v>
      </c>
      <c r="Y680" s="85" t="s">
        <v>129</v>
      </c>
      <c r="Z680" s="85" t="s">
        <v>239</v>
      </c>
      <c r="AA680" s="85" t="s">
        <v>122</v>
      </c>
      <c r="AB680" s="76" t="s">
        <v>539</v>
      </c>
      <c r="AC680" s="76" t="s">
        <v>540</v>
      </c>
      <c r="AD680" s="76" t="s">
        <v>174</v>
      </c>
      <c r="AE680" s="76" t="s">
        <v>546</v>
      </c>
      <c r="AF680" s="76">
        <v>8634740</v>
      </c>
      <c r="AG680" s="80" t="s">
        <v>550</v>
      </c>
      <c r="AH680" s="60">
        <v>3132.61</v>
      </c>
      <c r="AI680" s="75" t="s">
        <v>2162</v>
      </c>
      <c r="AJ680" s="6" t="s">
        <v>103</v>
      </c>
      <c r="AK680" s="81">
        <v>0</v>
      </c>
      <c r="AL680" s="205" t="s">
        <v>103</v>
      </c>
      <c r="AM680" s="169"/>
      <c r="AN680" s="6"/>
      <c r="AO680" s="120"/>
    </row>
    <row r="681" spans="1:41" ht="58">
      <c r="A681" s="75" t="s">
        <v>2162</v>
      </c>
      <c r="B681" s="6" t="s">
        <v>93</v>
      </c>
      <c r="C681" s="76">
        <v>680</v>
      </c>
      <c r="D681" s="76" t="s">
        <v>98</v>
      </c>
      <c r="E681" s="6" t="s">
        <v>2136</v>
      </c>
      <c r="F681" s="6" t="str">
        <f t="shared" si="49"/>
        <v>BrokerRM-M-220-SI25-M19-L-B</v>
      </c>
      <c r="G681" s="97" t="s">
        <v>2291</v>
      </c>
      <c r="H681" s="95" t="s">
        <v>2292</v>
      </c>
      <c r="I681" s="85" t="s">
        <v>2380</v>
      </c>
      <c r="J681" s="92">
        <v>46043</v>
      </c>
      <c r="K681" s="95" t="s">
        <v>2496</v>
      </c>
      <c r="L681" s="73" t="s">
        <v>2497</v>
      </c>
      <c r="M681" s="73" t="s">
        <v>447</v>
      </c>
      <c r="N681" s="73" t="s">
        <v>2497</v>
      </c>
      <c r="O681" s="71">
        <v>0</v>
      </c>
      <c r="P681" s="71">
        <v>37428.28</v>
      </c>
      <c r="Q681" s="79">
        <v>2591.41</v>
      </c>
      <c r="R681" s="79">
        <v>414.63</v>
      </c>
      <c r="S681" s="71">
        <v>0</v>
      </c>
      <c r="T681" s="79">
        <v>40434.32</v>
      </c>
      <c r="U681" s="87" t="s">
        <v>24</v>
      </c>
      <c r="V681" s="84">
        <f t="shared" si="51"/>
        <v>2322.8770035043372</v>
      </c>
      <c r="W681" s="78" t="s">
        <v>2473</v>
      </c>
      <c r="X681" s="87" t="s">
        <v>437</v>
      </c>
      <c r="Y681" s="85" t="s">
        <v>129</v>
      </c>
      <c r="Z681" s="85" t="s">
        <v>239</v>
      </c>
      <c r="AA681" s="85" t="s">
        <v>122</v>
      </c>
      <c r="AB681" s="76" t="s">
        <v>539</v>
      </c>
      <c r="AC681" s="76" t="s">
        <v>540</v>
      </c>
      <c r="AD681" s="76" t="s">
        <v>174</v>
      </c>
      <c r="AE681" s="76" t="s">
        <v>546</v>
      </c>
      <c r="AF681" s="76" t="s">
        <v>2498</v>
      </c>
      <c r="AG681" s="80" t="s">
        <v>550</v>
      </c>
      <c r="AH681" s="60">
        <v>31675.84</v>
      </c>
      <c r="AI681" s="75" t="s">
        <v>2162</v>
      </c>
      <c r="AJ681" s="6" t="s">
        <v>103</v>
      </c>
      <c r="AK681" s="81">
        <v>0</v>
      </c>
      <c r="AL681" s="205" t="s">
        <v>103</v>
      </c>
      <c r="AM681" s="169"/>
      <c r="AN681" s="6"/>
      <c r="AO681" s="120"/>
    </row>
    <row r="682" spans="1:41" ht="58">
      <c r="A682" s="75" t="s">
        <v>2162</v>
      </c>
      <c r="B682" s="6" t="s">
        <v>93</v>
      </c>
      <c r="C682" s="76">
        <v>681</v>
      </c>
      <c r="D682" s="76" t="s">
        <v>98</v>
      </c>
      <c r="E682" s="6" t="s">
        <v>2136</v>
      </c>
      <c r="F682" s="6" t="str">
        <f t="shared" si="49"/>
        <v>BrokerRM-M-545-SI25-M19-B</v>
      </c>
      <c r="G682" s="97" t="s">
        <v>2293</v>
      </c>
      <c r="H682" s="95" t="s">
        <v>2294</v>
      </c>
      <c r="I682" s="85" t="s">
        <v>2380</v>
      </c>
      <c r="J682" s="92">
        <v>46043</v>
      </c>
      <c r="K682" s="95" t="s">
        <v>2499</v>
      </c>
      <c r="L682" s="73" t="s">
        <v>2500</v>
      </c>
      <c r="M682" s="73" t="s">
        <v>447</v>
      </c>
      <c r="N682" s="73" t="s">
        <v>2501</v>
      </c>
      <c r="O682" s="71">
        <v>0</v>
      </c>
      <c r="P682" s="71">
        <v>14033.57</v>
      </c>
      <c r="Q682" s="79">
        <v>3760.04</v>
      </c>
      <c r="R682" s="79">
        <v>601.61</v>
      </c>
      <c r="S682" s="71">
        <v>0</v>
      </c>
      <c r="T682" s="79">
        <v>18395.22</v>
      </c>
      <c r="U682" s="87" t="s">
        <v>24</v>
      </c>
      <c r="V682" s="84">
        <f t="shared" si="51"/>
        <v>1056.7714137990465</v>
      </c>
      <c r="W682" s="78" t="s">
        <v>2473</v>
      </c>
      <c r="X682" s="87" t="s">
        <v>437</v>
      </c>
      <c r="Y682" s="85" t="s">
        <v>129</v>
      </c>
      <c r="Z682" s="85" t="s">
        <v>239</v>
      </c>
      <c r="AA682" s="85" t="s">
        <v>122</v>
      </c>
      <c r="AB682" s="76" t="s">
        <v>539</v>
      </c>
      <c r="AC682" s="76" t="s">
        <v>540</v>
      </c>
      <c r="AD682" s="76" t="s">
        <v>174</v>
      </c>
      <c r="AE682" s="76" t="s">
        <v>546</v>
      </c>
      <c r="AF682" s="76" t="s">
        <v>96</v>
      </c>
      <c r="AG682" s="75"/>
      <c r="AH682" s="93"/>
      <c r="AI682" s="75" t="s">
        <v>2162</v>
      </c>
      <c r="AJ682" s="6" t="s">
        <v>103</v>
      </c>
      <c r="AK682" s="81">
        <v>0</v>
      </c>
      <c r="AL682" s="205" t="s">
        <v>103</v>
      </c>
      <c r="AM682" s="169"/>
      <c r="AN682" s="6"/>
      <c r="AO682" s="120"/>
    </row>
    <row r="683" spans="1:41" ht="58">
      <c r="A683" s="75" t="s">
        <v>2162</v>
      </c>
      <c r="B683" s="6" t="s">
        <v>93</v>
      </c>
      <c r="C683" s="76">
        <v>682</v>
      </c>
      <c r="D683" s="76" t="s">
        <v>98</v>
      </c>
      <c r="E683" s="6" t="s">
        <v>2136</v>
      </c>
      <c r="F683" s="6" t="str">
        <f t="shared" si="49"/>
        <v>BrokerRM-M-544-SI25-M19-B</v>
      </c>
      <c r="G683" s="97" t="s">
        <v>2295</v>
      </c>
      <c r="H683" s="95" t="s">
        <v>2296</v>
      </c>
      <c r="I683" s="85" t="s">
        <v>2380</v>
      </c>
      <c r="J683" s="92">
        <v>46043</v>
      </c>
      <c r="K683" s="95" t="s">
        <v>2502</v>
      </c>
      <c r="L683" s="73" t="s">
        <v>2503</v>
      </c>
      <c r="M683" s="73" t="s">
        <v>447</v>
      </c>
      <c r="N683" s="73" t="s">
        <v>2504</v>
      </c>
      <c r="O683" s="71">
        <v>0</v>
      </c>
      <c r="P683" s="71">
        <v>14033.57</v>
      </c>
      <c r="Q683" s="79">
        <v>7868.6</v>
      </c>
      <c r="R683" s="79">
        <v>1258.98</v>
      </c>
      <c r="S683" s="71">
        <v>0</v>
      </c>
      <c r="T683" s="79">
        <v>23161.15</v>
      </c>
      <c r="U683" s="87" t="s">
        <v>24</v>
      </c>
      <c r="V683" s="84">
        <f t="shared" si="51"/>
        <v>1330.5652898259323</v>
      </c>
      <c r="W683" s="78" t="s">
        <v>2473</v>
      </c>
      <c r="X683" s="87" t="s">
        <v>437</v>
      </c>
      <c r="Y683" s="85" t="s">
        <v>129</v>
      </c>
      <c r="Z683" s="85" t="s">
        <v>239</v>
      </c>
      <c r="AA683" s="85" t="s">
        <v>122</v>
      </c>
      <c r="AB683" s="76" t="s">
        <v>539</v>
      </c>
      <c r="AC683" s="76" t="s">
        <v>540</v>
      </c>
      <c r="AD683" s="76" t="s">
        <v>174</v>
      </c>
      <c r="AE683" s="76" t="s">
        <v>546</v>
      </c>
      <c r="AF683" s="76" t="s">
        <v>96</v>
      </c>
      <c r="AG683" s="75"/>
      <c r="AH683" s="60"/>
      <c r="AI683" s="75" t="s">
        <v>2162</v>
      </c>
      <c r="AJ683" s="6" t="s">
        <v>103</v>
      </c>
      <c r="AK683" s="81">
        <v>0</v>
      </c>
      <c r="AL683" s="205" t="s">
        <v>103</v>
      </c>
      <c r="AM683" s="169"/>
      <c r="AN683" s="6"/>
      <c r="AO683" s="120"/>
    </row>
    <row r="684" spans="1:41" ht="58">
      <c r="A684" s="75" t="s">
        <v>2162</v>
      </c>
      <c r="B684" s="6" t="s">
        <v>93</v>
      </c>
      <c r="C684" s="76">
        <v>683</v>
      </c>
      <c r="D684" s="76" t="s">
        <v>98</v>
      </c>
      <c r="E684" s="6" t="s">
        <v>2136</v>
      </c>
      <c r="F684" s="6" t="str">
        <f t="shared" si="49"/>
        <v>BrokerRM-M-546-SI25-M19-B</v>
      </c>
      <c r="G684" s="97" t="s">
        <v>2297</v>
      </c>
      <c r="H684" s="95" t="s">
        <v>2298</v>
      </c>
      <c r="I684" s="85" t="s">
        <v>2380</v>
      </c>
      <c r="J684" s="92">
        <v>46043</v>
      </c>
      <c r="K684" s="95" t="s">
        <v>2505</v>
      </c>
      <c r="L684" s="73" t="s">
        <v>2506</v>
      </c>
      <c r="M684" s="73" t="s">
        <v>447</v>
      </c>
      <c r="N684" s="73" t="s">
        <v>2507</v>
      </c>
      <c r="O684" s="71">
        <v>0</v>
      </c>
      <c r="P684" s="71">
        <v>14033.57</v>
      </c>
      <c r="Q684" s="79">
        <v>6704.84</v>
      </c>
      <c r="R684" s="79">
        <v>1072.78</v>
      </c>
      <c r="S684" s="71">
        <v>0</v>
      </c>
      <c r="T684" s="79">
        <v>21811.19</v>
      </c>
      <c r="U684" s="87" t="s">
        <v>24</v>
      </c>
      <c r="V684" s="84">
        <f t="shared" si="51"/>
        <v>1253.0125811455162</v>
      </c>
      <c r="W684" s="78" t="s">
        <v>2508</v>
      </c>
      <c r="X684" s="87" t="s">
        <v>437</v>
      </c>
      <c r="Y684" s="85" t="s">
        <v>129</v>
      </c>
      <c r="Z684" s="85" t="s">
        <v>239</v>
      </c>
      <c r="AA684" s="85" t="s">
        <v>122</v>
      </c>
      <c r="AB684" s="76" t="s">
        <v>539</v>
      </c>
      <c r="AC684" s="76" t="s">
        <v>540</v>
      </c>
      <c r="AD684" s="76" t="s">
        <v>174</v>
      </c>
      <c r="AE684" s="76" t="s">
        <v>546</v>
      </c>
      <c r="AF684" s="76" t="s">
        <v>96</v>
      </c>
      <c r="AG684" s="75"/>
      <c r="AH684" s="60"/>
      <c r="AI684" s="75" t="s">
        <v>2162</v>
      </c>
      <c r="AJ684" s="6" t="s">
        <v>103</v>
      </c>
      <c r="AK684" s="81">
        <v>0</v>
      </c>
      <c r="AL684" s="205" t="s">
        <v>103</v>
      </c>
      <c r="AM684" s="169"/>
      <c r="AN684" s="6"/>
      <c r="AO684" s="120"/>
    </row>
    <row r="685" spans="1:41" ht="58">
      <c r="A685" s="75" t="s">
        <v>2162</v>
      </c>
      <c r="B685" s="6" t="s">
        <v>93</v>
      </c>
      <c r="C685" s="76">
        <v>684</v>
      </c>
      <c r="D685" s="76" t="s">
        <v>98</v>
      </c>
      <c r="E685" s="6" t="s">
        <v>2136</v>
      </c>
      <c r="F685" s="6" t="str">
        <f t="shared" si="49"/>
        <v>BrokerRM-M-548-SI25-M19-B</v>
      </c>
      <c r="G685" s="97" t="s">
        <v>2299</v>
      </c>
      <c r="H685" s="95" t="s">
        <v>2300</v>
      </c>
      <c r="I685" s="85" t="s">
        <v>2380</v>
      </c>
      <c r="J685" s="92">
        <v>46044</v>
      </c>
      <c r="K685" s="95" t="s">
        <v>2509</v>
      </c>
      <c r="L685" s="73" t="s">
        <v>2510</v>
      </c>
      <c r="M685" s="73" t="s">
        <v>447</v>
      </c>
      <c r="N685" s="73" t="s">
        <v>2511</v>
      </c>
      <c r="O685" s="71">
        <v>0</v>
      </c>
      <c r="P685" s="71">
        <v>27678.86</v>
      </c>
      <c r="Q685" s="79">
        <v>2987.84</v>
      </c>
      <c r="R685" s="79">
        <v>478.05</v>
      </c>
      <c r="S685" s="71">
        <v>0</v>
      </c>
      <c r="T685" s="79">
        <v>31144.75</v>
      </c>
      <c r="U685" s="87" t="s">
        <v>24</v>
      </c>
      <c r="V685" s="84">
        <f t="shared" si="51"/>
        <v>1789.2083644510828</v>
      </c>
      <c r="W685" s="78" t="s">
        <v>2508</v>
      </c>
      <c r="X685" s="87" t="s">
        <v>437</v>
      </c>
      <c r="Y685" s="85" t="s">
        <v>129</v>
      </c>
      <c r="Z685" s="85" t="s">
        <v>239</v>
      </c>
      <c r="AA685" s="85" t="s">
        <v>122</v>
      </c>
      <c r="AB685" s="76" t="s">
        <v>539</v>
      </c>
      <c r="AC685" s="76" t="s">
        <v>540</v>
      </c>
      <c r="AD685" s="76" t="s">
        <v>174</v>
      </c>
      <c r="AE685" s="76" t="s">
        <v>546</v>
      </c>
      <c r="AF685" s="76" t="s">
        <v>2512</v>
      </c>
      <c r="AG685" s="80" t="s">
        <v>550</v>
      </c>
      <c r="AH685" s="60">
        <v>25826.36</v>
      </c>
      <c r="AI685" s="75" t="s">
        <v>2162</v>
      </c>
      <c r="AJ685" s="6" t="s">
        <v>103</v>
      </c>
      <c r="AK685" s="81">
        <v>0</v>
      </c>
      <c r="AL685" s="205" t="s">
        <v>103</v>
      </c>
      <c r="AM685" s="169"/>
      <c r="AN685" s="6"/>
      <c r="AO685" s="120"/>
    </row>
    <row r="686" spans="1:41" ht="58">
      <c r="A686" s="75" t="s">
        <v>2162</v>
      </c>
      <c r="B686" s="6" t="s">
        <v>93</v>
      </c>
      <c r="C686" s="76">
        <v>685</v>
      </c>
      <c r="D686" s="76" t="s">
        <v>98</v>
      </c>
      <c r="E686" s="6" t="s">
        <v>2136</v>
      </c>
      <c r="F686" s="6" t="str">
        <f t="shared" si="49"/>
        <v>BrokerRM-M-547-SI25-M19-B</v>
      </c>
      <c r="G686" s="97" t="s">
        <v>2301</v>
      </c>
      <c r="H686" s="95" t="s">
        <v>2302</v>
      </c>
      <c r="I686" s="85" t="s">
        <v>2380</v>
      </c>
      <c r="J686" s="92">
        <v>46044</v>
      </c>
      <c r="K686" s="95" t="s">
        <v>2513</v>
      </c>
      <c r="L686" s="73" t="s">
        <v>2514</v>
      </c>
      <c r="M686" s="73" t="s">
        <v>447</v>
      </c>
      <c r="N686" s="73" t="s">
        <v>2515</v>
      </c>
      <c r="O686" s="71">
        <v>0</v>
      </c>
      <c r="P686" s="71">
        <v>30881.43</v>
      </c>
      <c r="Q686" s="79">
        <v>6285.38</v>
      </c>
      <c r="R686" s="79">
        <v>1005.66</v>
      </c>
      <c r="S686" s="71">
        <v>0</v>
      </c>
      <c r="T686" s="79">
        <v>38172.47</v>
      </c>
      <c r="U686" s="87" t="s">
        <v>24</v>
      </c>
      <c r="V686" s="84">
        <f t="shared" si="51"/>
        <v>2192.9378985465619</v>
      </c>
      <c r="W686" s="78" t="s">
        <v>2508</v>
      </c>
      <c r="X686" s="87" t="s">
        <v>437</v>
      </c>
      <c r="Y686" s="85" t="s">
        <v>129</v>
      </c>
      <c r="Z686" s="85" t="s">
        <v>239</v>
      </c>
      <c r="AA686" s="85" t="s">
        <v>122</v>
      </c>
      <c r="AB686" s="76" t="s">
        <v>539</v>
      </c>
      <c r="AC686" s="76" t="s">
        <v>540</v>
      </c>
      <c r="AD686" s="76" t="s">
        <v>174</v>
      </c>
      <c r="AE686" s="76" t="s">
        <v>546</v>
      </c>
      <c r="AF686" s="76" t="s">
        <v>2516</v>
      </c>
      <c r="AG686" s="80" t="s">
        <v>550</v>
      </c>
      <c r="AH686" s="60">
        <v>29028.93</v>
      </c>
      <c r="AI686" s="75" t="s">
        <v>2162</v>
      </c>
      <c r="AJ686" s="6" t="s">
        <v>103</v>
      </c>
      <c r="AK686" s="81">
        <v>0</v>
      </c>
      <c r="AL686" s="205" t="s">
        <v>103</v>
      </c>
      <c r="AM686" s="169"/>
      <c r="AN686" s="6"/>
      <c r="AO686" s="120"/>
    </row>
    <row r="687" spans="1:41" ht="58">
      <c r="A687" s="75" t="s">
        <v>2162</v>
      </c>
      <c r="B687" s="6" t="s">
        <v>93</v>
      </c>
      <c r="C687" s="76">
        <v>686</v>
      </c>
      <c r="D687" s="76" t="s">
        <v>98</v>
      </c>
      <c r="E687" s="6" t="s">
        <v>2136</v>
      </c>
      <c r="F687" s="6" t="str">
        <f t="shared" si="49"/>
        <v>BrokerRM-M-549-SI25-M19-B</v>
      </c>
      <c r="G687" s="97" t="s">
        <v>2303</v>
      </c>
      <c r="H687" s="95" t="s">
        <v>2304</v>
      </c>
      <c r="I687" s="85" t="s">
        <v>2380</v>
      </c>
      <c r="J687" s="92">
        <v>46044</v>
      </c>
      <c r="K687" s="95" t="s">
        <v>2517</v>
      </c>
      <c r="L687" s="73" t="s">
        <v>2518</v>
      </c>
      <c r="M687" s="73" t="s">
        <v>447</v>
      </c>
      <c r="N687" s="73" t="s">
        <v>2519</v>
      </c>
      <c r="O687" s="71">
        <v>0</v>
      </c>
      <c r="P687" s="71">
        <v>31963.98</v>
      </c>
      <c r="Q687" s="79">
        <v>7967.94</v>
      </c>
      <c r="R687" s="79">
        <v>1274.8699999999999</v>
      </c>
      <c r="S687" s="71">
        <v>0</v>
      </c>
      <c r="T687" s="79">
        <v>41206.79</v>
      </c>
      <c r="U687" s="87" t="s">
        <v>24</v>
      </c>
      <c r="V687" s="84">
        <f t="shared" si="51"/>
        <v>2367.2539782845984</v>
      </c>
      <c r="W687" s="78" t="s">
        <v>2508</v>
      </c>
      <c r="X687" s="87" t="s">
        <v>437</v>
      </c>
      <c r="Y687" s="85" t="s">
        <v>129</v>
      </c>
      <c r="Z687" s="85" t="s">
        <v>239</v>
      </c>
      <c r="AA687" s="85" t="s">
        <v>122</v>
      </c>
      <c r="AB687" s="76" t="s">
        <v>539</v>
      </c>
      <c r="AC687" s="76" t="s">
        <v>540</v>
      </c>
      <c r="AD687" s="76" t="s">
        <v>174</v>
      </c>
      <c r="AE687" s="76" t="s">
        <v>546</v>
      </c>
      <c r="AF687" s="76" t="s">
        <v>2520</v>
      </c>
      <c r="AG687" s="80" t="s">
        <v>550</v>
      </c>
      <c r="AH687" s="60">
        <v>24343.66</v>
      </c>
      <c r="AI687" s="75" t="s">
        <v>2162</v>
      </c>
      <c r="AJ687" s="6" t="s">
        <v>103</v>
      </c>
      <c r="AK687" s="81">
        <v>0</v>
      </c>
      <c r="AL687" s="205" t="s">
        <v>103</v>
      </c>
      <c r="AM687" s="169"/>
      <c r="AN687" s="6"/>
      <c r="AO687" s="120"/>
    </row>
    <row r="688" spans="1:41" ht="29">
      <c r="A688" s="75" t="s">
        <v>2162</v>
      </c>
      <c r="B688" s="6" t="s">
        <v>93</v>
      </c>
      <c r="C688" s="76">
        <v>687</v>
      </c>
      <c r="D688" s="76" t="s">
        <v>98</v>
      </c>
      <c r="E688" s="6" t="s">
        <v>2136</v>
      </c>
      <c r="F688" s="6" t="str">
        <f t="shared" si="49"/>
        <v>BrokerRM-M-211-SI25-M19-L-B</v>
      </c>
      <c r="G688" s="97" t="s">
        <v>2305</v>
      </c>
      <c r="H688" s="95" t="s">
        <v>2306</v>
      </c>
      <c r="I688" s="85" t="s">
        <v>2380</v>
      </c>
      <c r="J688" s="92">
        <v>46045</v>
      </c>
      <c r="K688" s="95" t="s">
        <v>2521</v>
      </c>
      <c r="L688" s="73" t="s">
        <v>2522</v>
      </c>
      <c r="M688" s="73" t="s">
        <v>463</v>
      </c>
      <c r="N688" s="73" t="s">
        <v>2522</v>
      </c>
      <c r="O688" s="71">
        <v>0</v>
      </c>
      <c r="P688" s="71">
        <v>13135.86</v>
      </c>
      <c r="Q688" s="79">
        <v>2505.17</v>
      </c>
      <c r="R688" s="79">
        <v>400.83</v>
      </c>
      <c r="S688" s="71">
        <v>0</v>
      </c>
      <c r="T688" s="79">
        <v>16041.86</v>
      </c>
      <c r="U688" s="87" t="s">
        <v>24</v>
      </c>
      <c r="V688" s="84">
        <f t="shared" si="51"/>
        <v>921.57522835640839</v>
      </c>
      <c r="W688" s="78" t="s">
        <v>2523</v>
      </c>
      <c r="X688" s="87" t="s">
        <v>580</v>
      </c>
      <c r="Y688" s="85" t="s">
        <v>2524</v>
      </c>
      <c r="Z688" s="85" t="s">
        <v>239</v>
      </c>
      <c r="AA688" s="85" t="s">
        <v>122</v>
      </c>
      <c r="AB688" s="76" t="s">
        <v>539</v>
      </c>
      <c r="AC688" s="76" t="s">
        <v>540</v>
      </c>
      <c r="AD688" s="76" t="s">
        <v>174</v>
      </c>
      <c r="AE688" s="76" t="s">
        <v>546</v>
      </c>
      <c r="AF688" s="76" t="s">
        <v>96</v>
      </c>
      <c r="AG688" s="75"/>
      <c r="AH688" s="93"/>
      <c r="AI688" s="75" t="s">
        <v>2162</v>
      </c>
      <c r="AJ688" s="6" t="s">
        <v>103</v>
      </c>
      <c r="AK688" s="81">
        <v>0</v>
      </c>
      <c r="AL688" s="205" t="s">
        <v>103</v>
      </c>
      <c r="AM688" s="169"/>
      <c r="AN688" s="6"/>
      <c r="AO688" s="120"/>
    </row>
    <row r="689" spans="1:41" ht="58">
      <c r="A689" s="75" t="s">
        <v>2162</v>
      </c>
      <c r="B689" s="6" t="s">
        <v>93</v>
      </c>
      <c r="C689" s="76">
        <v>688</v>
      </c>
      <c r="D689" s="76" t="s">
        <v>98</v>
      </c>
      <c r="E689" s="6" t="s">
        <v>2136</v>
      </c>
      <c r="F689" s="6" t="str">
        <f t="shared" si="49"/>
        <v>BrokerRM-M-525-SI25-M19-B</v>
      </c>
      <c r="G689" s="97" t="s">
        <v>898</v>
      </c>
      <c r="H689" s="95" t="s">
        <v>2307</v>
      </c>
      <c r="I689" s="85" t="s">
        <v>2380</v>
      </c>
      <c r="J689" s="92">
        <v>46046</v>
      </c>
      <c r="K689" s="95" t="s">
        <v>1416</v>
      </c>
      <c r="L689" s="73" t="s">
        <v>1392</v>
      </c>
      <c r="M689" s="73" t="s">
        <v>2525</v>
      </c>
      <c r="N689" s="73" t="s">
        <v>1393</v>
      </c>
      <c r="O689" s="71">
        <v>0</v>
      </c>
      <c r="P689" s="71">
        <v>47604</v>
      </c>
      <c r="Q689" s="79">
        <v>0</v>
      </c>
      <c r="R689" s="79">
        <v>0</v>
      </c>
      <c r="S689" s="71">
        <v>0</v>
      </c>
      <c r="T689" s="79">
        <v>47604</v>
      </c>
      <c r="U689" s="87" t="s">
        <v>24</v>
      </c>
      <c r="V689" s="84">
        <f t="shared" si="51"/>
        <v>2734.7618774056414</v>
      </c>
      <c r="W689" s="78" t="s">
        <v>2526</v>
      </c>
      <c r="X689" s="87" t="s">
        <v>437</v>
      </c>
      <c r="Y689" s="85" t="s">
        <v>129</v>
      </c>
      <c r="Z689" s="85" t="s">
        <v>239</v>
      </c>
      <c r="AA689" s="85" t="s">
        <v>122</v>
      </c>
      <c r="AB689" s="76" t="s">
        <v>539</v>
      </c>
      <c r="AC689" s="76" t="s">
        <v>540</v>
      </c>
      <c r="AD689" s="76" t="s">
        <v>174</v>
      </c>
      <c r="AE689" s="76" t="s">
        <v>546</v>
      </c>
      <c r="AF689" s="76" t="s">
        <v>2527</v>
      </c>
      <c r="AG689" s="80" t="s">
        <v>550</v>
      </c>
      <c r="AH689" s="60">
        <v>40740</v>
      </c>
      <c r="AI689" s="75" t="s">
        <v>2162</v>
      </c>
      <c r="AJ689" s="6" t="s">
        <v>103</v>
      </c>
      <c r="AK689" s="81">
        <v>0</v>
      </c>
      <c r="AL689" s="205" t="s">
        <v>103</v>
      </c>
      <c r="AM689" s="169"/>
      <c r="AN689" s="6"/>
      <c r="AO689" s="120"/>
    </row>
    <row r="690" spans="1:41" ht="29">
      <c r="A690" s="75" t="s">
        <v>2162</v>
      </c>
      <c r="B690" s="6" t="s">
        <v>93</v>
      </c>
      <c r="C690" s="76">
        <v>689</v>
      </c>
      <c r="D690" s="76" t="s">
        <v>98</v>
      </c>
      <c r="E690" s="6" t="s">
        <v>2136</v>
      </c>
      <c r="F690" s="6" t="str">
        <f t="shared" si="49"/>
        <v>BrokerRM-M-231-SI25-M19-L-B</v>
      </c>
      <c r="G690" s="97" t="s">
        <v>2308</v>
      </c>
      <c r="H690" s="95" t="s">
        <v>2309</v>
      </c>
      <c r="I690" s="85" t="s">
        <v>2380</v>
      </c>
      <c r="J690" s="92">
        <v>46046</v>
      </c>
      <c r="K690" s="95" t="s">
        <v>2528</v>
      </c>
      <c r="L690" s="73" t="s">
        <v>2529</v>
      </c>
      <c r="M690" s="73" t="s">
        <v>463</v>
      </c>
      <c r="N690" s="73" t="s">
        <v>2529</v>
      </c>
      <c r="O690" s="71">
        <v>0</v>
      </c>
      <c r="P690" s="71">
        <v>10789.16</v>
      </c>
      <c r="Q690" s="79">
        <v>2585.0300000000002</v>
      </c>
      <c r="R690" s="79">
        <v>413.61</v>
      </c>
      <c r="S690" s="71">
        <v>0</v>
      </c>
      <c r="T690" s="79">
        <v>13787.8</v>
      </c>
      <c r="U690" s="87" t="s">
        <v>24</v>
      </c>
      <c r="V690" s="84">
        <f t="shared" si="51"/>
        <v>792.08364451082889</v>
      </c>
      <c r="W690" s="78" t="s">
        <v>2526</v>
      </c>
      <c r="X690" s="87" t="s">
        <v>582</v>
      </c>
      <c r="Y690" s="85" t="s">
        <v>129</v>
      </c>
      <c r="Z690" s="85" t="s">
        <v>239</v>
      </c>
      <c r="AA690" s="85" t="s">
        <v>122</v>
      </c>
      <c r="AB690" s="76" t="s">
        <v>539</v>
      </c>
      <c r="AC690" s="76" t="s">
        <v>540</v>
      </c>
      <c r="AD690" s="76" t="s">
        <v>174</v>
      </c>
      <c r="AE690" s="76" t="s">
        <v>546</v>
      </c>
      <c r="AF690" s="76" t="s">
        <v>96</v>
      </c>
      <c r="AG690" s="75"/>
      <c r="AH690" s="60"/>
      <c r="AI690" s="75" t="s">
        <v>2162</v>
      </c>
      <c r="AJ690" s="6" t="s">
        <v>103</v>
      </c>
      <c r="AK690" s="81">
        <v>0</v>
      </c>
      <c r="AL690" s="205" t="s">
        <v>103</v>
      </c>
      <c r="AM690" s="169"/>
      <c r="AN690" s="6"/>
      <c r="AO690" s="120"/>
    </row>
    <row r="691" spans="1:41" ht="29">
      <c r="A691" s="75" t="s">
        <v>2162</v>
      </c>
      <c r="B691" s="6" t="s">
        <v>93</v>
      </c>
      <c r="C691" s="76">
        <v>690</v>
      </c>
      <c r="D691" s="76" t="s">
        <v>98</v>
      </c>
      <c r="E691" s="6" t="s">
        <v>2136</v>
      </c>
      <c r="F691" s="6" t="str">
        <f t="shared" si="49"/>
        <v>BrokerAF-M-493-SI25-M23-B</v>
      </c>
      <c r="G691" s="97" t="s">
        <v>2280</v>
      </c>
      <c r="H691" s="95" t="s">
        <v>2310</v>
      </c>
      <c r="I691" s="85" t="s">
        <v>2380</v>
      </c>
      <c r="J691" s="92">
        <v>46046</v>
      </c>
      <c r="K691" s="95" t="s">
        <v>2530</v>
      </c>
      <c r="L691" s="73" t="s">
        <v>2480</v>
      </c>
      <c r="M691" s="73" t="s">
        <v>447</v>
      </c>
      <c r="N691" s="73" t="s">
        <v>2531</v>
      </c>
      <c r="O691" s="71">
        <v>0</v>
      </c>
      <c r="P691" s="71">
        <v>68970.080000000002</v>
      </c>
      <c r="Q691" s="79">
        <v>2592.62</v>
      </c>
      <c r="R691" s="79">
        <v>414.81</v>
      </c>
      <c r="S691" s="71">
        <v>0</v>
      </c>
      <c r="T691" s="79">
        <v>71977.509999999995</v>
      </c>
      <c r="U691" s="87" t="s">
        <v>24</v>
      </c>
      <c r="V691" s="84">
        <f t="shared" si="51"/>
        <v>4134.9750100534266</v>
      </c>
      <c r="W691" s="78" t="s">
        <v>2526</v>
      </c>
      <c r="X691" s="87" t="s">
        <v>2478</v>
      </c>
      <c r="Y691" s="85" t="s">
        <v>129</v>
      </c>
      <c r="Z691" s="85" t="s">
        <v>239</v>
      </c>
      <c r="AA691" s="85" t="s">
        <v>122</v>
      </c>
      <c r="AB691" s="76" t="s">
        <v>1118</v>
      </c>
      <c r="AC691" s="76" t="s">
        <v>540</v>
      </c>
      <c r="AD691" s="76" t="s">
        <v>174</v>
      </c>
      <c r="AE691" s="76" t="s">
        <v>546</v>
      </c>
      <c r="AF691" s="76" t="s">
        <v>2532</v>
      </c>
      <c r="AG691" s="80" t="s">
        <v>550</v>
      </c>
      <c r="AH691" s="60">
        <v>35434.080000000002</v>
      </c>
      <c r="AI691" s="75" t="s">
        <v>2162</v>
      </c>
      <c r="AJ691" s="6" t="s">
        <v>103</v>
      </c>
      <c r="AK691" s="81">
        <v>0</v>
      </c>
      <c r="AL691" s="205" t="s">
        <v>103</v>
      </c>
      <c r="AM691" s="169"/>
      <c r="AN691" s="6"/>
      <c r="AO691" s="120"/>
    </row>
    <row r="692" spans="1:41">
      <c r="A692" s="75" t="s">
        <v>2162</v>
      </c>
      <c r="B692" s="6" t="s">
        <v>93</v>
      </c>
      <c r="C692" s="76">
        <v>691</v>
      </c>
      <c r="D692" s="76" t="s">
        <v>98</v>
      </c>
      <c r="E692" s="6" t="s">
        <v>2136</v>
      </c>
      <c r="F692" s="6" t="str">
        <f t="shared" si="49"/>
        <v>BrokerFG-R-2104LE25.M19//FG-R-2103LE25.M19//FG-R-2102LE25.M19</v>
      </c>
      <c r="G692" s="112" t="s">
        <v>2311</v>
      </c>
      <c r="H692" s="95" t="s">
        <v>2312</v>
      </c>
      <c r="I692" s="85" t="s">
        <v>2380</v>
      </c>
      <c r="J692" s="92">
        <v>46044</v>
      </c>
      <c r="K692" s="101">
        <v>6047927</v>
      </c>
      <c r="L692" s="73" t="s">
        <v>116</v>
      </c>
      <c r="M692" s="80" t="s">
        <v>2533</v>
      </c>
      <c r="N692" s="6" t="s">
        <v>116</v>
      </c>
      <c r="O692" s="71">
        <v>0</v>
      </c>
      <c r="P692" s="71">
        <v>0</v>
      </c>
      <c r="Q692" s="79">
        <v>13515.74</v>
      </c>
      <c r="R692" s="79">
        <v>2162.52</v>
      </c>
      <c r="S692" s="71">
        <v>0</v>
      </c>
      <c r="T692" s="79">
        <v>15678.26</v>
      </c>
      <c r="U692" s="87" t="s">
        <v>24</v>
      </c>
      <c r="V692" s="84">
        <f t="shared" si="51"/>
        <v>900.68707991038093</v>
      </c>
      <c r="W692" s="86" t="s">
        <v>119</v>
      </c>
      <c r="X692" s="80" t="s">
        <v>122</v>
      </c>
      <c r="Y692" s="80" t="s">
        <v>121</v>
      </c>
      <c r="Z692" s="80" t="s">
        <v>178</v>
      </c>
      <c r="AA692" s="6" t="s">
        <v>438</v>
      </c>
      <c r="AB692" s="76" t="s">
        <v>539</v>
      </c>
      <c r="AC692" s="76" t="s">
        <v>541</v>
      </c>
      <c r="AD692" s="76" t="s">
        <v>195</v>
      </c>
      <c r="AE692" s="76" t="s">
        <v>547</v>
      </c>
      <c r="AF692" s="76" t="s">
        <v>96</v>
      </c>
      <c r="AG692" s="82"/>
      <c r="AH692" s="60"/>
      <c r="AI692" s="75" t="s">
        <v>2162</v>
      </c>
      <c r="AJ692" s="6" t="s">
        <v>103</v>
      </c>
      <c r="AK692" s="81">
        <v>0</v>
      </c>
      <c r="AL692" s="205" t="s">
        <v>103</v>
      </c>
      <c r="AM692" s="169"/>
      <c r="AN692" s="6"/>
      <c r="AO692" s="120"/>
    </row>
    <row r="693" spans="1:41">
      <c r="A693" s="75" t="s">
        <v>2162</v>
      </c>
      <c r="B693" s="6" t="s">
        <v>93</v>
      </c>
      <c r="C693" s="76">
        <v>692</v>
      </c>
      <c r="D693" s="76" t="s">
        <v>98</v>
      </c>
      <c r="E693" s="6" t="s">
        <v>2136</v>
      </c>
      <c r="F693" s="6" t="str">
        <f t="shared" si="49"/>
        <v>BrokerFG-R-2100LE25.M45</v>
      </c>
      <c r="G693" s="97" t="s">
        <v>2313</v>
      </c>
      <c r="H693" s="95" t="s">
        <v>2314</v>
      </c>
      <c r="I693" s="85" t="s">
        <v>2380</v>
      </c>
      <c r="J693" s="92">
        <v>46043</v>
      </c>
      <c r="K693" s="96" t="s">
        <v>2534</v>
      </c>
      <c r="L693" s="73" t="s">
        <v>116</v>
      </c>
      <c r="M693" s="80" t="s">
        <v>1264</v>
      </c>
      <c r="N693" s="6" t="s">
        <v>2535</v>
      </c>
      <c r="O693" s="71">
        <v>0</v>
      </c>
      <c r="P693" s="71">
        <v>0</v>
      </c>
      <c r="Q693" s="79">
        <v>739.15</v>
      </c>
      <c r="R693" s="79">
        <v>391.31</v>
      </c>
      <c r="S693" s="71">
        <v>0</v>
      </c>
      <c r="T693" s="79">
        <v>2837.02</v>
      </c>
      <c r="U693" s="87" t="s">
        <v>24</v>
      </c>
      <c r="V693" s="84">
        <f t="shared" si="51"/>
        <v>162.98155914287355</v>
      </c>
      <c r="W693" s="86">
        <v>46038</v>
      </c>
      <c r="X693" s="85" t="s">
        <v>239</v>
      </c>
      <c r="Y693" s="80" t="s">
        <v>239</v>
      </c>
      <c r="Z693" s="80" t="s">
        <v>178</v>
      </c>
      <c r="AA693" s="85" t="s">
        <v>122</v>
      </c>
      <c r="AB693" s="76" t="s">
        <v>1098</v>
      </c>
      <c r="AC693" s="76" t="s">
        <v>541</v>
      </c>
      <c r="AD693" s="76" t="s">
        <v>195</v>
      </c>
      <c r="AE693" s="76" t="s">
        <v>547</v>
      </c>
      <c r="AF693" s="76" t="s">
        <v>96</v>
      </c>
      <c r="AG693" s="82"/>
      <c r="AH693" s="60"/>
      <c r="AI693" s="75" t="s">
        <v>2162</v>
      </c>
      <c r="AJ693" s="6" t="s">
        <v>103</v>
      </c>
      <c r="AK693" s="81">
        <v>0</v>
      </c>
      <c r="AL693" s="205" t="s">
        <v>103</v>
      </c>
      <c r="AM693" s="169"/>
      <c r="AN693" s="6"/>
      <c r="AO693" s="120"/>
    </row>
    <row r="694" spans="1:41">
      <c r="A694" s="75" t="s">
        <v>2162</v>
      </c>
      <c r="B694" s="6" t="s">
        <v>93</v>
      </c>
      <c r="C694" s="76">
        <v>693</v>
      </c>
      <c r="D694" s="6" t="s">
        <v>593</v>
      </c>
      <c r="E694" s="6" t="s">
        <v>2135</v>
      </c>
      <c r="F694" s="6" t="str">
        <f t="shared" si="49"/>
        <v>FreightRM-R-010-SI26-M19</v>
      </c>
      <c r="G694" s="97" t="s">
        <v>2315</v>
      </c>
      <c r="H694" s="95">
        <v>1687359</v>
      </c>
      <c r="I694" s="85" t="s">
        <v>2380</v>
      </c>
      <c r="J694" s="92">
        <v>46042</v>
      </c>
      <c r="K694" s="92" t="s">
        <v>2536</v>
      </c>
      <c r="L694" s="80" t="s">
        <v>117</v>
      </c>
      <c r="M694" s="80" t="s">
        <v>2536</v>
      </c>
      <c r="N694" s="80" t="s">
        <v>116</v>
      </c>
      <c r="O694" s="71">
        <v>0</v>
      </c>
      <c r="P694" s="71">
        <v>0</v>
      </c>
      <c r="Q694" s="79">
        <v>5495</v>
      </c>
      <c r="R694" s="79">
        <v>47.2</v>
      </c>
      <c r="S694" s="71">
        <v>0</v>
      </c>
      <c r="T694" s="79">
        <v>5542.2</v>
      </c>
      <c r="U694" s="87" t="s">
        <v>118</v>
      </c>
      <c r="V694" s="84">
        <f t="shared" ref="V694:V707" si="52">T694</f>
        <v>5542.2</v>
      </c>
      <c r="W694" s="70" t="s">
        <v>1436</v>
      </c>
      <c r="X694" s="6" t="s">
        <v>1447</v>
      </c>
      <c r="Y694" s="80" t="s">
        <v>1448</v>
      </c>
      <c r="Z694" s="80" t="s">
        <v>1449</v>
      </c>
      <c r="AA694" s="109" t="s">
        <v>1266</v>
      </c>
      <c r="AB694" s="76" t="s">
        <v>539</v>
      </c>
      <c r="AC694" s="76" t="s">
        <v>540</v>
      </c>
      <c r="AD694" s="76" t="s">
        <v>174</v>
      </c>
      <c r="AE694" s="76" t="s">
        <v>546</v>
      </c>
      <c r="AF694" s="76" t="s">
        <v>96</v>
      </c>
      <c r="AG694" s="82"/>
      <c r="AH694" s="60"/>
      <c r="AI694" s="75" t="s">
        <v>2162</v>
      </c>
      <c r="AJ694" s="6" t="s">
        <v>103</v>
      </c>
      <c r="AK694" s="81">
        <v>0</v>
      </c>
      <c r="AL694" s="205" t="s">
        <v>103</v>
      </c>
      <c r="AM694" s="169"/>
      <c r="AN694" s="6"/>
      <c r="AO694" s="120"/>
    </row>
    <row r="695" spans="1:41">
      <c r="A695" s="75" t="s">
        <v>2162</v>
      </c>
      <c r="B695" s="6" t="s">
        <v>93</v>
      </c>
      <c r="C695" s="76">
        <v>694</v>
      </c>
      <c r="D695" s="6" t="s">
        <v>593</v>
      </c>
      <c r="E695" s="6" t="s">
        <v>2135</v>
      </c>
      <c r="F695" s="6" t="str">
        <f t="shared" si="49"/>
        <v>FreightFG-A-0079-SE25-M19</v>
      </c>
      <c r="G695" s="97" t="s">
        <v>2316</v>
      </c>
      <c r="H695" s="95">
        <v>1687443</v>
      </c>
      <c r="I695" s="85" t="s">
        <v>2380</v>
      </c>
      <c r="J695" s="92">
        <v>46042</v>
      </c>
      <c r="K695" s="92" t="s">
        <v>2537</v>
      </c>
      <c r="L695" s="80" t="s">
        <v>1264</v>
      </c>
      <c r="M695" s="80" t="s">
        <v>2537</v>
      </c>
      <c r="N695" s="80" t="s">
        <v>116</v>
      </c>
      <c r="O695" s="71">
        <v>0</v>
      </c>
      <c r="P695" s="71">
        <v>0</v>
      </c>
      <c r="Q695" s="79">
        <v>2905.5</v>
      </c>
      <c r="R695" s="79">
        <v>340.72</v>
      </c>
      <c r="S695" s="71">
        <v>0</v>
      </c>
      <c r="T695" s="79">
        <v>3246.22</v>
      </c>
      <c r="U695" s="87" t="s">
        <v>118</v>
      </c>
      <c r="V695" s="84">
        <f t="shared" si="52"/>
        <v>3246.22</v>
      </c>
      <c r="W695" s="70" t="s">
        <v>1436</v>
      </c>
      <c r="X695" s="6" t="s">
        <v>2040</v>
      </c>
      <c r="Y695" s="80" t="s">
        <v>1449</v>
      </c>
      <c r="Z695" s="80" t="s">
        <v>2041</v>
      </c>
      <c r="AA695" s="109" t="s">
        <v>1358</v>
      </c>
      <c r="AB695" s="76" t="s">
        <v>539</v>
      </c>
      <c r="AC695" s="76" t="s">
        <v>541</v>
      </c>
      <c r="AD695" s="76" t="s">
        <v>543</v>
      </c>
      <c r="AE695" s="76" t="s">
        <v>549</v>
      </c>
      <c r="AF695" s="76" t="s">
        <v>96</v>
      </c>
      <c r="AG695" s="82"/>
      <c r="AH695" s="60"/>
      <c r="AI695" s="75" t="s">
        <v>2162</v>
      </c>
      <c r="AJ695" s="6" t="s">
        <v>103</v>
      </c>
      <c r="AK695" s="81">
        <v>0</v>
      </c>
      <c r="AL695" s="205" t="s">
        <v>103</v>
      </c>
      <c r="AM695" s="169"/>
      <c r="AN695" s="6"/>
      <c r="AO695" s="120"/>
    </row>
    <row r="696" spans="1:41">
      <c r="A696" s="75" t="s">
        <v>2162</v>
      </c>
      <c r="B696" s="6" t="s">
        <v>93</v>
      </c>
      <c r="C696" s="76">
        <v>695</v>
      </c>
      <c r="D696" s="6" t="s">
        <v>593</v>
      </c>
      <c r="E696" s="6" t="s">
        <v>2135</v>
      </c>
      <c r="F696" s="6" t="str">
        <f t="shared" si="49"/>
        <v>FreightFG-A-0077-SE25-M19</v>
      </c>
      <c r="G696" s="97" t="s">
        <v>284</v>
      </c>
      <c r="H696" s="95">
        <v>1688415</v>
      </c>
      <c r="I696" s="85" t="s">
        <v>2380</v>
      </c>
      <c r="J696" s="92">
        <v>46043</v>
      </c>
      <c r="K696" s="92" t="s">
        <v>2538</v>
      </c>
      <c r="L696" s="80" t="s">
        <v>1264</v>
      </c>
      <c r="M696" s="80" t="s">
        <v>2538</v>
      </c>
      <c r="N696" s="80" t="s">
        <v>116</v>
      </c>
      <c r="O696" s="71">
        <v>0</v>
      </c>
      <c r="P696" s="71">
        <v>0</v>
      </c>
      <c r="Q696" s="79">
        <v>807.5</v>
      </c>
      <c r="R696" s="79">
        <v>16.399999999999999</v>
      </c>
      <c r="S696" s="71">
        <v>0</v>
      </c>
      <c r="T696" s="79">
        <v>823.9</v>
      </c>
      <c r="U696" s="87" t="s">
        <v>118</v>
      </c>
      <c r="V696" s="84">
        <f t="shared" si="52"/>
        <v>823.9</v>
      </c>
      <c r="W696" s="70" t="s">
        <v>1436</v>
      </c>
      <c r="X696" s="6" t="s">
        <v>2040</v>
      </c>
      <c r="Y696" s="80" t="s">
        <v>1449</v>
      </c>
      <c r="Z696" s="80" t="s">
        <v>2539</v>
      </c>
      <c r="AA696" s="109" t="s">
        <v>2540</v>
      </c>
      <c r="AB696" s="76" t="s">
        <v>539</v>
      </c>
      <c r="AC696" s="76" t="s">
        <v>541</v>
      </c>
      <c r="AD696" s="76" t="s">
        <v>543</v>
      </c>
      <c r="AE696" s="76" t="s">
        <v>549</v>
      </c>
      <c r="AF696" s="76" t="s">
        <v>96</v>
      </c>
      <c r="AG696" s="82"/>
      <c r="AH696" s="60"/>
      <c r="AI696" s="75" t="s">
        <v>2162</v>
      </c>
      <c r="AJ696" s="6" t="s">
        <v>103</v>
      </c>
      <c r="AK696" s="81">
        <v>0</v>
      </c>
      <c r="AL696" s="205" t="s">
        <v>103</v>
      </c>
      <c r="AM696" s="169"/>
      <c r="AN696" s="6"/>
      <c r="AO696" s="120"/>
    </row>
    <row r="697" spans="1:41">
      <c r="A697" s="75" t="s">
        <v>2162</v>
      </c>
      <c r="B697" s="6" t="s">
        <v>93</v>
      </c>
      <c r="C697" s="76">
        <v>696</v>
      </c>
      <c r="D697" s="6" t="s">
        <v>593</v>
      </c>
      <c r="E697" s="6" t="s">
        <v>2135</v>
      </c>
      <c r="F697" s="6" t="str">
        <f t="shared" si="49"/>
        <v>FreightFG-A-0084-SE25-M19</v>
      </c>
      <c r="G697" s="97" t="s">
        <v>2317</v>
      </c>
      <c r="H697" s="95">
        <v>1688485</v>
      </c>
      <c r="I697" s="85" t="s">
        <v>2380</v>
      </c>
      <c r="J697" s="92">
        <v>46043</v>
      </c>
      <c r="K697" s="92" t="s">
        <v>2541</v>
      </c>
      <c r="L697" s="80" t="s">
        <v>1264</v>
      </c>
      <c r="M697" s="80" t="s">
        <v>2541</v>
      </c>
      <c r="N697" s="80" t="s">
        <v>116</v>
      </c>
      <c r="O697" s="71">
        <v>0</v>
      </c>
      <c r="P697" s="71">
        <v>0</v>
      </c>
      <c r="Q697" s="79">
        <v>3719.5</v>
      </c>
      <c r="R697" s="79">
        <v>340.72</v>
      </c>
      <c r="S697" s="71">
        <v>0</v>
      </c>
      <c r="T697" s="79">
        <v>4060.22</v>
      </c>
      <c r="U697" s="87" t="s">
        <v>118</v>
      </c>
      <c r="V697" s="84">
        <f t="shared" si="52"/>
        <v>4060.22</v>
      </c>
      <c r="W697" s="70" t="s">
        <v>1436</v>
      </c>
      <c r="X697" s="6" t="s">
        <v>2040</v>
      </c>
      <c r="Y697" s="80" t="s">
        <v>1449</v>
      </c>
      <c r="Z697" s="80" t="s">
        <v>2542</v>
      </c>
      <c r="AA697" s="109" t="s">
        <v>2543</v>
      </c>
      <c r="AB697" s="76" t="s">
        <v>539</v>
      </c>
      <c r="AC697" s="76" t="s">
        <v>541</v>
      </c>
      <c r="AD697" s="76" t="s">
        <v>543</v>
      </c>
      <c r="AE697" s="76" t="s">
        <v>549</v>
      </c>
      <c r="AF697" s="76" t="s">
        <v>96</v>
      </c>
      <c r="AG697" s="82"/>
      <c r="AH697" s="60"/>
      <c r="AI697" s="75" t="s">
        <v>2162</v>
      </c>
      <c r="AJ697" s="6" t="s">
        <v>103</v>
      </c>
      <c r="AK697" s="81">
        <v>0</v>
      </c>
      <c r="AL697" s="205" t="s">
        <v>103</v>
      </c>
      <c r="AM697" s="169"/>
      <c r="AN697" s="6"/>
      <c r="AO697" s="120"/>
    </row>
    <row r="698" spans="1:41">
      <c r="A698" s="75" t="s">
        <v>2162</v>
      </c>
      <c r="B698" s="6" t="s">
        <v>93</v>
      </c>
      <c r="C698" s="76">
        <v>697</v>
      </c>
      <c r="D698" s="6" t="s">
        <v>106</v>
      </c>
      <c r="E698" s="6" t="s">
        <v>2135</v>
      </c>
      <c r="F698" s="6" t="str">
        <f t="shared" si="49"/>
        <v>FreightRM-J-1149LI26-M19</v>
      </c>
      <c r="G698" s="95" t="s">
        <v>2318</v>
      </c>
      <c r="H698" s="95">
        <v>624344</v>
      </c>
      <c r="I698" s="85" t="s">
        <v>2380</v>
      </c>
      <c r="J698" s="92">
        <v>46041</v>
      </c>
      <c r="K698" s="92"/>
      <c r="L698" s="73" t="s">
        <v>116</v>
      </c>
      <c r="M698" s="76" t="s">
        <v>173</v>
      </c>
      <c r="N698" s="73" t="s">
        <v>116</v>
      </c>
      <c r="O698" s="71">
        <v>0</v>
      </c>
      <c r="P698" s="71">
        <v>0</v>
      </c>
      <c r="Q698" s="79">
        <v>1620</v>
      </c>
      <c r="R698" s="79">
        <v>0</v>
      </c>
      <c r="S698" s="71">
        <v>0</v>
      </c>
      <c r="T698" s="79">
        <v>1620</v>
      </c>
      <c r="U698" s="87" t="s">
        <v>118</v>
      </c>
      <c r="V698" s="84">
        <f t="shared" si="52"/>
        <v>1620</v>
      </c>
      <c r="W698" s="61">
        <v>46035</v>
      </c>
      <c r="X698" s="6" t="s">
        <v>150</v>
      </c>
      <c r="Y698" s="76" t="s">
        <v>149</v>
      </c>
      <c r="Z698" s="76" t="s">
        <v>2046</v>
      </c>
      <c r="AA698" s="76" t="s">
        <v>156</v>
      </c>
      <c r="AB698" s="76" t="s">
        <v>539</v>
      </c>
      <c r="AC698" s="76" t="s">
        <v>540</v>
      </c>
      <c r="AD698" s="76" t="s">
        <v>173</v>
      </c>
      <c r="AE698" s="76" t="s">
        <v>548</v>
      </c>
      <c r="AF698" s="76" t="s">
        <v>96</v>
      </c>
      <c r="AG698" s="82"/>
      <c r="AH698" s="60"/>
      <c r="AI698" s="75" t="s">
        <v>2162</v>
      </c>
      <c r="AJ698" s="6" t="s">
        <v>103</v>
      </c>
      <c r="AK698" s="81">
        <v>0</v>
      </c>
      <c r="AL698" s="205" t="s">
        <v>103</v>
      </c>
      <c r="AM698" s="169"/>
      <c r="AN698" s="6"/>
      <c r="AO698" s="120"/>
    </row>
    <row r="699" spans="1:41">
      <c r="A699" s="75" t="s">
        <v>2162</v>
      </c>
      <c r="B699" s="6" t="s">
        <v>93</v>
      </c>
      <c r="C699" s="76">
        <v>698</v>
      </c>
      <c r="D699" s="6" t="s">
        <v>106</v>
      </c>
      <c r="E699" s="6" t="s">
        <v>2135</v>
      </c>
      <c r="F699" s="6" t="str">
        <f t="shared" si="49"/>
        <v>FreightRM-J-1135LI25-M19</v>
      </c>
      <c r="G699" s="95" t="s">
        <v>2319</v>
      </c>
      <c r="H699" s="95">
        <v>624505</v>
      </c>
      <c r="I699" s="85" t="s">
        <v>2380</v>
      </c>
      <c r="J699" s="92">
        <v>46042</v>
      </c>
      <c r="K699" s="92"/>
      <c r="L699" s="73" t="s">
        <v>116</v>
      </c>
      <c r="M699" s="76" t="s">
        <v>173</v>
      </c>
      <c r="N699" s="73" t="s">
        <v>116</v>
      </c>
      <c r="O699" s="71">
        <v>0</v>
      </c>
      <c r="P699" s="71">
        <v>0</v>
      </c>
      <c r="Q699" s="79">
        <v>450</v>
      </c>
      <c r="R699" s="79">
        <v>0</v>
      </c>
      <c r="S699" s="71">
        <v>0</v>
      </c>
      <c r="T699" s="79">
        <v>450</v>
      </c>
      <c r="U699" s="87" t="s">
        <v>118</v>
      </c>
      <c r="V699" s="84">
        <f t="shared" si="52"/>
        <v>450</v>
      </c>
      <c r="W699" s="61">
        <v>46027</v>
      </c>
      <c r="X699" s="6" t="s">
        <v>147</v>
      </c>
      <c r="Y699" s="76" t="s">
        <v>148</v>
      </c>
      <c r="Z699" s="76" t="s">
        <v>149</v>
      </c>
      <c r="AA699" s="76" t="s">
        <v>150</v>
      </c>
      <c r="AB699" s="76" t="s">
        <v>539</v>
      </c>
      <c r="AC699" s="76" t="s">
        <v>540</v>
      </c>
      <c r="AD699" s="76" t="s">
        <v>173</v>
      </c>
      <c r="AE699" s="76" t="s">
        <v>548</v>
      </c>
      <c r="AF699" s="76" t="s">
        <v>96</v>
      </c>
      <c r="AG699" s="82"/>
      <c r="AH699" s="60"/>
      <c r="AI699" s="75" t="s">
        <v>2162</v>
      </c>
      <c r="AJ699" s="6" t="s">
        <v>103</v>
      </c>
      <c r="AK699" s="81">
        <v>0</v>
      </c>
      <c r="AL699" s="205" t="s">
        <v>103</v>
      </c>
      <c r="AM699" s="169"/>
      <c r="AN699" s="6"/>
      <c r="AO699" s="120"/>
    </row>
    <row r="700" spans="1:41">
      <c r="A700" s="75" t="s">
        <v>2162</v>
      </c>
      <c r="B700" s="6" t="s">
        <v>93</v>
      </c>
      <c r="C700" s="76">
        <v>699</v>
      </c>
      <c r="D700" s="6" t="s">
        <v>106</v>
      </c>
      <c r="E700" s="6" t="s">
        <v>2135</v>
      </c>
      <c r="F700" s="6" t="str">
        <f t="shared" si="49"/>
        <v>FreightRM-A-0018AI26-M19-C9049</v>
      </c>
      <c r="G700" s="95" t="s">
        <v>2320</v>
      </c>
      <c r="H700" s="95">
        <v>624889</v>
      </c>
      <c r="I700" s="85" t="s">
        <v>2380</v>
      </c>
      <c r="J700" s="92">
        <v>46043</v>
      </c>
      <c r="K700" s="92"/>
      <c r="L700" s="73" t="s">
        <v>116</v>
      </c>
      <c r="M700" s="76" t="s">
        <v>25</v>
      </c>
      <c r="N700" s="73" t="s">
        <v>116</v>
      </c>
      <c r="O700" s="71">
        <v>0</v>
      </c>
      <c r="P700" s="71">
        <v>0</v>
      </c>
      <c r="Q700" s="79">
        <v>928</v>
      </c>
      <c r="R700" s="79">
        <v>0</v>
      </c>
      <c r="S700" s="71">
        <v>0</v>
      </c>
      <c r="T700" s="79">
        <v>928</v>
      </c>
      <c r="U700" s="87" t="s">
        <v>118</v>
      </c>
      <c r="V700" s="84">
        <f t="shared" si="52"/>
        <v>928</v>
      </c>
      <c r="W700" s="61">
        <v>46040</v>
      </c>
      <c r="X700" s="6" t="s">
        <v>164</v>
      </c>
      <c r="Y700" s="76" t="s">
        <v>2051</v>
      </c>
      <c r="Z700" s="76" t="s">
        <v>2051</v>
      </c>
      <c r="AA700" s="76" t="s">
        <v>156</v>
      </c>
      <c r="AB700" s="76" t="s">
        <v>539</v>
      </c>
      <c r="AC700" s="76" t="s">
        <v>540</v>
      </c>
      <c r="AD700" s="76" t="s">
        <v>25</v>
      </c>
      <c r="AE700" s="76">
        <v>67180000</v>
      </c>
      <c r="AF700" s="76" t="s">
        <v>96</v>
      </c>
      <c r="AG700" s="82"/>
      <c r="AH700" s="60"/>
      <c r="AI700" s="75" t="s">
        <v>2162</v>
      </c>
      <c r="AJ700" s="6" t="s">
        <v>103</v>
      </c>
      <c r="AK700" s="81">
        <v>0</v>
      </c>
      <c r="AL700" s="205" t="s">
        <v>103</v>
      </c>
      <c r="AM700" s="169" t="s">
        <v>2145</v>
      </c>
      <c r="AN700" s="6"/>
      <c r="AO700" s="120"/>
    </row>
    <row r="701" spans="1:41">
      <c r="A701" s="75" t="s">
        <v>2162</v>
      </c>
      <c r="B701" s="6" t="s">
        <v>93</v>
      </c>
      <c r="C701" s="76">
        <v>700</v>
      </c>
      <c r="D701" s="6" t="s">
        <v>106</v>
      </c>
      <c r="E701" s="6" t="s">
        <v>2135</v>
      </c>
      <c r="F701" s="6" t="str">
        <f t="shared" si="49"/>
        <v>FreightAF-M-496-SI25-M23</v>
      </c>
      <c r="G701" s="95" t="s">
        <v>2107</v>
      </c>
      <c r="H701" s="95">
        <v>624979</v>
      </c>
      <c r="I701" s="85" t="s">
        <v>2380</v>
      </c>
      <c r="J701" s="92">
        <v>46043</v>
      </c>
      <c r="K701" s="92"/>
      <c r="L701" s="73" t="s">
        <v>116</v>
      </c>
      <c r="M701" s="76" t="s">
        <v>174</v>
      </c>
      <c r="N701" s="73" t="s">
        <v>116</v>
      </c>
      <c r="O701" s="71">
        <v>0</v>
      </c>
      <c r="P701" s="71">
        <v>0</v>
      </c>
      <c r="Q701" s="79">
        <v>5983.6</v>
      </c>
      <c r="R701" s="79">
        <v>0</v>
      </c>
      <c r="S701" s="71">
        <v>0</v>
      </c>
      <c r="T701" s="79">
        <v>5983.6</v>
      </c>
      <c r="U701" s="87" t="s">
        <v>118</v>
      </c>
      <c r="V701" s="84">
        <f t="shared" si="52"/>
        <v>5983.6</v>
      </c>
      <c r="W701" s="61">
        <v>46027</v>
      </c>
      <c r="X701" s="6" t="s">
        <v>2544</v>
      </c>
      <c r="Y701" s="76" t="s">
        <v>2545</v>
      </c>
      <c r="Z701" s="76" t="s">
        <v>163</v>
      </c>
      <c r="AA701" s="76" t="s">
        <v>164</v>
      </c>
      <c r="AB701" s="76" t="s">
        <v>1118</v>
      </c>
      <c r="AC701" s="76" t="s">
        <v>540</v>
      </c>
      <c r="AD701" s="76" t="s">
        <v>174</v>
      </c>
      <c r="AE701" s="76" t="s">
        <v>546</v>
      </c>
      <c r="AF701" s="76" t="s">
        <v>96</v>
      </c>
      <c r="AG701" s="82"/>
      <c r="AH701" s="60"/>
      <c r="AI701" s="75" t="s">
        <v>2162</v>
      </c>
      <c r="AJ701" s="6" t="s">
        <v>103</v>
      </c>
      <c r="AK701" s="81">
        <v>0</v>
      </c>
      <c r="AL701" s="205" t="s">
        <v>103</v>
      </c>
      <c r="AM701" s="169"/>
      <c r="AN701" s="6"/>
      <c r="AO701" s="120"/>
    </row>
    <row r="702" spans="1:41">
      <c r="A702" s="75" t="s">
        <v>2162</v>
      </c>
      <c r="B702" s="6" t="s">
        <v>93</v>
      </c>
      <c r="C702" s="76">
        <v>701</v>
      </c>
      <c r="D702" s="6" t="s">
        <v>106</v>
      </c>
      <c r="E702" s="6" t="s">
        <v>2135</v>
      </c>
      <c r="F702" s="6" t="str">
        <f t="shared" si="49"/>
        <v>FreightRM-J-1147LI26-M19</v>
      </c>
      <c r="G702" s="95" t="s">
        <v>2321</v>
      </c>
      <c r="H702" s="95">
        <v>625283</v>
      </c>
      <c r="I702" s="85" t="s">
        <v>2380</v>
      </c>
      <c r="J702" s="92">
        <v>46044</v>
      </c>
      <c r="K702" s="92"/>
      <c r="L702" s="73" t="s">
        <v>116</v>
      </c>
      <c r="M702" s="76" t="s">
        <v>173</v>
      </c>
      <c r="N702" s="73" t="s">
        <v>116</v>
      </c>
      <c r="O702" s="71">
        <v>0</v>
      </c>
      <c r="P702" s="71">
        <v>0</v>
      </c>
      <c r="Q702" s="79">
        <v>380</v>
      </c>
      <c r="R702" s="79">
        <v>0</v>
      </c>
      <c r="S702" s="71">
        <v>0</v>
      </c>
      <c r="T702" s="79">
        <v>380</v>
      </c>
      <c r="U702" s="87" t="s">
        <v>118</v>
      </c>
      <c r="V702" s="84">
        <f t="shared" si="52"/>
        <v>380</v>
      </c>
      <c r="W702" s="61">
        <v>46042</v>
      </c>
      <c r="X702" s="6" t="s">
        <v>1450</v>
      </c>
      <c r="Y702" s="76" t="s">
        <v>2546</v>
      </c>
      <c r="Z702" s="76" t="s">
        <v>1452</v>
      </c>
      <c r="AA702" s="76" t="s">
        <v>1453</v>
      </c>
      <c r="AB702" s="76" t="s">
        <v>539</v>
      </c>
      <c r="AC702" s="76" t="s">
        <v>540</v>
      </c>
      <c r="AD702" s="76" t="s">
        <v>173</v>
      </c>
      <c r="AE702" s="76" t="s">
        <v>548</v>
      </c>
      <c r="AF702" s="76" t="s">
        <v>96</v>
      </c>
      <c r="AG702" s="82"/>
      <c r="AH702" s="60"/>
      <c r="AI702" s="75" t="s">
        <v>2162</v>
      </c>
      <c r="AJ702" s="6" t="s">
        <v>103</v>
      </c>
      <c r="AK702" s="81">
        <v>0</v>
      </c>
      <c r="AL702" s="205" t="s">
        <v>103</v>
      </c>
      <c r="AM702" s="169"/>
      <c r="AN702" s="6"/>
      <c r="AO702" s="120"/>
    </row>
    <row r="703" spans="1:41">
      <c r="A703" s="75" t="s">
        <v>2162</v>
      </c>
      <c r="B703" s="6" t="s">
        <v>93</v>
      </c>
      <c r="C703" s="76">
        <v>702</v>
      </c>
      <c r="D703" s="6" t="s">
        <v>106</v>
      </c>
      <c r="E703" s="6" t="s">
        <v>2135</v>
      </c>
      <c r="F703" s="6" t="str">
        <f t="shared" si="49"/>
        <v>FreightRM-J-1154LI26-M19</v>
      </c>
      <c r="G703" s="95" t="s">
        <v>2322</v>
      </c>
      <c r="H703" s="95">
        <v>625577</v>
      </c>
      <c r="I703" s="85" t="s">
        <v>2380</v>
      </c>
      <c r="J703" s="92">
        <v>46044</v>
      </c>
      <c r="K703" s="92"/>
      <c r="L703" s="73" t="s">
        <v>116</v>
      </c>
      <c r="M703" s="76" t="s">
        <v>173</v>
      </c>
      <c r="N703" s="73" t="s">
        <v>116</v>
      </c>
      <c r="O703" s="71">
        <v>0</v>
      </c>
      <c r="P703" s="71">
        <v>0</v>
      </c>
      <c r="Q703" s="79">
        <v>350</v>
      </c>
      <c r="R703" s="79">
        <v>0</v>
      </c>
      <c r="S703" s="71">
        <v>0</v>
      </c>
      <c r="T703" s="79">
        <v>350</v>
      </c>
      <c r="U703" s="87" t="s">
        <v>118</v>
      </c>
      <c r="V703" s="84">
        <f t="shared" si="52"/>
        <v>350</v>
      </c>
      <c r="W703" s="61">
        <v>46042</v>
      </c>
      <c r="X703" s="6" t="s">
        <v>151</v>
      </c>
      <c r="Y703" s="76" t="s">
        <v>152</v>
      </c>
      <c r="Z703" s="76" t="s">
        <v>149</v>
      </c>
      <c r="AA703" s="76" t="s">
        <v>150</v>
      </c>
      <c r="AB703" s="76" t="s">
        <v>539</v>
      </c>
      <c r="AC703" s="76" t="s">
        <v>540</v>
      </c>
      <c r="AD703" s="76" t="s">
        <v>173</v>
      </c>
      <c r="AE703" s="76" t="s">
        <v>548</v>
      </c>
      <c r="AF703" s="76" t="s">
        <v>96</v>
      </c>
      <c r="AG703" s="82"/>
      <c r="AH703" s="60"/>
      <c r="AI703" s="75" t="s">
        <v>2162</v>
      </c>
      <c r="AJ703" s="6" t="s">
        <v>103</v>
      </c>
      <c r="AK703" s="81">
        <v>0</v>
      </c>
      <c r="AL703" s="205" t="s">
        <v>103</v>
      </c>
      <c r="AM703" s="169"/>
      <c r="AN703" s="6"/>
      <c r="AO703" s="120"/>
    </row>
    <row r="704" spans="1:41">
      <c r="A704" s="75" t="s">
        <v>2162</v>
      </c>
      <c r="B704" s="6" t="s">
        <v>93</v>
      </c>
      <c r="C704" s="76">
        <v>703</v>
      </c>
      <c r="D704" s="6" t="s">
        <v>106</v>
      </c>
      <c r="E704" s="6" t="s">
        <v>2135</v>
      </c>
      <c r="F704" s="6" t="str">
        <f t="shared" si="49"/>
        <v>FreightRM-J-1164LI26-M19.CS9309</v>
      </c>
      <c r="G704" s="95" t="s">
        <v>2323</v>
      </c>
      <c r="H704" s="95">
        <v>625848</v>
      </c>
      <c r="I704" s="85" t="s">
        <v>2380</v>
      </c>
      <c r="J704" s="92">
        <v>46045</v>
      </c>
      <c r="K704" s="92"/>
      <c r="L704" s="73" t="s">
        <v>116</v>
      </c>
      <c r="M704" s="76" t="s">
        <v>173</v>
      </c>
      <c r="N704" s="73" t="s">
        <v>116</v>
      </c>
      <c r="O704" s="71">
        <v>0</v>
      </c>
      <c r="P704" s="71">
        <v>0</v>
      </c>
      <c r="Q704" s="79">
        <v>1600</v>
      </c>
      <c r="R704" s="79">
        <v>0</v>
      </c>
      <c r="S704" s="71">
        <v>0</v>
      </c>
      <c r="T704" s="79">
        <v>1600</v>
      </c>
      <c r="U704" s="87" t="s">
        <v>118</v>
      </c>
      <c r="V704" s="84">
        <f t="shared" si="52"/>
        <v>1600</v>
      </c>
      <c r="W704" s="61">
        <v>46045</v>
      </c>
      <c r="X704" s="6" t="s">
        <v>2547</v>
      </c>
      <c r="Y704" s="76" t="s">
        <v>2548</v>
      </c>
      <c r="Z704" s="76" t="s">
        <v>149</v>
      </c>
      <c r="AA704" s="76" t="s">
        <v>150</v>
      </c>
      <c r="AB704" s="76" t="s">
        <v>539</v>
      </c>
      <c r="AC704" s="76" t="s">
        <v>540</v>
      </c>
      <c r="AD704" s="76" t="s">
        <v>173</v>
      </c>
      <c r="AE704" s="76">
        <v>67180000</v>
      </c>
      <c r="AF704" s="76" t="s">
        <v>96</v>
      </c>
      <c r="AG704" s="82"/>
      <c r="AH704" s="60"/>
      <c r="AI704" s="75" t="s">
        <v>2162</v>
      </c>
      <c r="AJ704" s="6" t="s">
        <v>103</v>
      </c>
      <c r="AK704" s="81">
        <v>0</v>
      </c>
      <c r="AL704" s="205" t="s">
        <v>103</v>
      </c>
      <c r="AM704" s="169" t="s">
        <v>3711</v>
      </c>
      <c r="AN704" s="6"/>
      <c r="AO704" s="120"/>
    </row>
    <row r="705" spans="1:41">
      <c r="A705" s="75" t="s">
        <v>2162</v>
      </c>
      <c r="B705" s="6" t="s">
        <v>93</v>
      </c>
      <c r="C705" s="76">
        <v>704</v>
      </c>
      <c r="D705" s="6" t="s">
        <v>106</v>
      </c>
      <c r="E705" s="6" t="s">
        <v>2135</v>
      </c>
      <c r="F705" s="6" t="str">
        <f t="shared" si="49"/>
        <v>FreightRM-J-1161LI26-M19</v>
      </c>
      <c r="G705" s="95" t="s">
        <v>2324</v>
      </c>
      <c r="H705" s="95">
        <v>625855</v>
      </c>
      <c r="I705" s="85" t="s">
        <v>2380</v>
      </c>
      <c r="J705" s="92">
        <v>46045</v>
      </c>
      <c r="K705" s="92"/>
      <c r="L705" s="73" t="s">
        <v>116</v>
      </c>
      <c r="M705" s="76" t="s">
        <v>173</v>
      </c>
      <c r="N705" s="73" t="s">
        <v>116</v>
      </c>
      <c r="O705" s="71">
        <v>0</v>
      </c>
      <c r="P705" s="71">
        <v>0</v>
      </c>
      <c r="Q705" s="79">
        <v>400</v>
      </c>
      <c r="R705" s="79">
        <v>0</v>
      </c>
      <c r="S705" s="71">
        <v>0</v>
      </c>
      <c r="T705" s="79">
        <v>400</v>
      </c>
      <c r="U705" s="87" t="s">
        <v>118</v>
      </c>
      <c r="V705" s="84">
        <f t="shared" si="52"/>
        <v>400</v>
      </c>
      <c r="W705" s="61">
        <v>46043</v>
      </c>
      <c r="X705" s="6" t="s">
        <v>159</v>
      </c>
      <c r="Y705" s="76" t="s">
        <v>160</v>
      </c>
      <c r="Z705" s="76" t="s">
        <v>149</v>
      </c>
      <c r="AA705" s="76" t="s">
        <v>150</v>
      </c>
      <c r="AB705" s="76" t="s">
        <v>539</v>
      </c>
      <c r="AC705" s="76" t="s">
        <v>540</v>
      </c>
      <c r="AD705" s="76" t="s">
        <v>173</v>
      </c>
      <c r="AE705" s="76" t="s">
        <v>548</v>
      </c>
      <c r="AF705" s="76" t="s">
        <v>96</v>
      </c>
      <c r="AG705" s="82"/>
      <c r="AH705" s="60"/>
      <c r="AI705" s="75" t="s">
        <v>2162</v>
      </c>
      <c r="AJ705" s="6" t="s">
        <v>103</v>
      </c>
      <c r="AK705" s="81">
        <v>0</v>
      </c>
      <c r="AL705" s="205" t="s">
        <v>103</v>
      </c>
      <c r="AM705" s="169"/>
      <c r="AN705" s="6"/>
      <c r="AO705" s="120"/>
    </row>
    <row r="706" spans="1:41">
      <c r="A706" s="75" t="s">
        <v>2162</v>
      </c>
      <c r="B706" s="6" t="s">
        <v>93</v>
      </c>
      <c r="C706" s="76">
        <v>705</v>
      </c>
      <c r="D706" s="6" t="s">
        <v>106</v>
      </c>
      <c r="E706" s="6" t="s">
        <v>2135</v>
      </c>
      <c r="F706" s="6" t="str">
        <f t="shared" si="49"/>
        <v>FreightRM-M-234-SI25-M19-L</v>
      </c>
      <c r="G706" s="95" t="s">
        <v>2325</v>
      </c>
      <c r="H706" s="95">
        <v>625876</v>
      </c>
      <c r="I706" s="85" t="s">
        <v>2380</v>
      </c>
      <c r="J706" s="92">
        <v>46045</v>
      </c>
      <c r="K706" s="92"/>
      <c r="L706" s="73" t="s">
        <v>116</v>
      </c>
      <c r="M706" s="76" t="s">
        <v>174</v>
      </c>
      <c r="N706" s="73" t="s">
        <v>116</v>
      </c>
      <c r="O706" s="71">
        <v>0</v>
      </c>
      <c r="P706" s="71">
        <v>0</v>
      </c>
      <c r="Q706" s="79">
        <v>712.4</v>
      </c>
      <c r="R706" s="79">
        <v>0</v>
      </c>
      <c r="S706" s="71">
        <v>0</v>
      </c>
      <c r="T706" s="79">
        <v>712.4</v>
      </c>
      <c r="U706" s="87" t="s">
        <v>118</v>
      </c>
      <c r="V706" s="84">
        <f t="shared" si="52"/>
        <v>712.4</v>
      </c>
      <c r="W706" s="61">
        <v>46028</v>
      </c>
      <c r="X706" s="6" t="s">
        <v>153</v>
      </c>
      <c r="Y706" s="76" t="s">
        <v>154</v>
      </c>
      <c r="Z706" s="76" t="s">
        <v>155</v>
      </c>
      <c r="AA706" s="76" t="s">
        <v>156</v>
      </c>
      <c r="AB706" s="76" t="s">
        <v>539</v>
      </c>
      <c r="AC706" s="76" t="s">
        <v>540</v>
      </c>
      <c r="AD706" s="76" t="s">
        <v>174</v>
      </c>
      <c r="AE706" s="76" t="s">
        <v>546</v>
      </c>
      <c r="AF706" s="76" t="s">
        <v>96</v>
      </c>
      <c r="AG706" s="82"/>
      <c r="AH706" s="60"/>
      <c r="AI706" s="75" t="s">
        <v>2162</v>
      </c>
      <c r="AJ706" s="6" t="s">
        <v>103</v>
      </c>
      <c r="AK706" s="81">
        <v>0</v>
      </c>
      <c r="AL706" s="205" t="s">
        <v>103</v>
      </c>
      <c r="AM706" s="169"/>
      <c r="AN706" s="6"/>
      <c r="AO706" s="120"/>
    </row>
    <row r="707" spans="1:41">
      <c r="A707" s="75" t="s">
        <v>2162</v>
      </c>
      <c r="B707" s="6" t="s">
        <v>93</v>
      </c>
      <c r="C707" s="76">
        <v>706</v>
      </c>
      <c r="D707" s="6" t="s">
        <v>106</v>
      </c>
      <c r="E707" s="6" t="s">
        <v>2135</v>
      </c>
      <c r="F707" s="6" t="str">
        <f t="shared" ref="F707:F770" si="53">E707&amp;G707</f>
        <v>FreightAF-M-496-SI25-M23</v>
      </c>
      <c r="G707" s="95" t="s">
        <v>2107</v>
      </c>
      <c r="H707" s="95">
        <v>626164</v>
      </c>
      <c r="I707" s="85" t="s">
        <v>2380</v>
      </c>
      <c r="J707" s="92">
        <v>46048</v>
      </c>
      <c r="K707" s="92"/>
      <c r="L707" s="73" t="s">
        <v>116</v>
      </c>
      <c r="M707" s="76" t="s">
        <v>174</v>
      </c>
      <c r="N707" s="73" t="s">
        <v>116</v>
      </c>
      <c r="O707" s="71">
        <v>0</v>
      </c>
      <c r="P707" s="71">
        <v>0</v>
      </c>
      <c r="Q707" s="79">
        <v>360</v>
      </c>
      <c r="R707" s="79">
        <v>0</v>
      </c>
      <c r="S707" s="71">
        <v>0</v>
      </c>
      <c r="T707" s="79">
        <v>360</v>
      </c>
      <c r="U707" s="87" t="s">
        <v>118</v>
      </c>
      <c r="V707" s="84">
        <f t="shared" si="52"/>
        <v>360</v>
      </c>
      <c r="W707" s="61">
        <v>46027</v>
      </c>
      <c r="X707" s="6" t="s">
        <v>2544</v>
      </c>
      <c r="Y707" s="76" t="s">
        <v>2545</v>
      </c>
      <c r="Z707" s="76" t="s">
        <v>163</v>
      </c>
      <c r="AA707" s="76" t="s">
        <v>164</v>
      </c>
      <c r="AB707" s="76" t="s">
        <v>1118</v>
      </c>
      <c r="AC707" s="76" t="s">
        <v>540</v>
      </c>
      <c r="AD707" s="76" t="s">
        <v>174</v>
      </c>
      <c r="AE707" s="76" t="s">
        <v>546</v>
      </c>
      <c r="AF707" s="76" t="s">
        <v>96</v>
      </c>
      <c r="AG707" s="82"/>
      <c r="AH707" s="60"/>
      <c r="AI707" s="75" t="s">
        <v>2162</v>
      </c>
      <c r="AJ707" s="6" t="s">
        <v>103</v>
      </c>
      <c r="AK707" s="81">
        <v>0</v>
      </c>
      <c r="AL707" s="205" t="s">
        <v>103</v>
      </c>
      <c r="AM707" s="169"/>
      <c r="AN707" s="6"/>
      <c r="AO707" s="120"/>
    </row>
    <row r="708" spans="1:41">
      <c r="A708" s="75" t="s">
        <v>2162</v>
      </c>
      <c r="B708" s="6" t="s">
        <v>93</v>
      </c>
      <c r="C708" s="76">
        <v>707</v>
      </c>
      <c r="D708" s="6" t="s">
        <v>104</v>
      </c>
      <c r="E708" s="6" t="s">
        <v>2135</v>
      </c>
      <c r="F708" s="6" t="str">
        <f t="shared" si="53"/>
        <v>FreightFG-I-0423-AE26-M45</v>
      </c>
      <c r="G708" s="6" t="s">
        <v>2326</v>
      </c>
      <c r="H708" s="6" t="s">
        <v>2327</v>
      </c>
      <c r="I708" s="85" t="s">
        <v>2380</v>
      </c>
      <c r="J708" s="92">
        <v>46043</v>
      </c>
      <c r="K708" s="92" t="s">
        <v>116</v>
      </c>
      <c r="L708" s="73">
        <v>887749847920</v>
      </c>
      <c r="M708" s="76" t="s">
        <v>28</v>
      </c>
      <c r="N708" s="73" t="s">
        <v>116</v>
      </c>
      <c r="O708" s="71">
        <v>0</v>
      </c>
      <c r="P708" s="71">
        <v>0</v>
      </c>
      <c r="Q708" s="79">
        <v>658.95</v>
      </c>
      <c r="R708" s="79">
        <v>0</v>
      </c>
      <c r="S708" s="71">
        <v>0</v>
      </c>
      <c r="T708" s="79">
        <v>658.95</v>
      </c>
      <c r="U708" s="87" t="s">
        <v>24</v>
      </c>
      <c r="V708" s="84">
        <f t="shared" ref="V708:V717" si="54">T708/17.407</f>
        <v>37.85546044694663</v>
      </c>
      <c r="W708" s="61">
        <v>46266</v>
      </c>
      <c r="X708" s="6" t="s">
        <v>122</v>
      </c>
      <c r="Y708" s="76" t="s">
        <v>121</v>
      </c>
      <c r="Z708" s="76" t="s">
        <v>178</v>
      </c>
      <c r="AA708" s="76" t="s">
        <v>2549</v>
      </c>
      <c r="AB708" s="76" t="s">
        <v>1098</v>
      </c>
      <c r="AC708" s="76" t="s">
        <v>541</v>
      </c>
      <c r="AD708" s="76" t="s">
        <v>28</v>
      </c>
      <c r="AE708" s="76" t="s">
        <v>545</v>
      </c>
      <c r="AF708" s="76" t="s">
        <v>96</v>
      </c>
      <c r="AG708" s="82"/>
      <c r="AH708" s="60"/>
      <c r="AI708" s="75" t="s">
        <v>2162</v>
      </c>
      <c r="AJ708" s="6" t="s">
        <v>103</v>
      </c>
      <c r="AK708" s="81">
        <v>0</v>
      </c>
      <c r="AL708" s="205" t="s">
        <v>103</v>
      </c>
      <c r="AM708" s="169"/>
      <c r="AN708" s="6"/>
      <c r="AO708" s="120"/>
    </row>
    <row r="709" spans="1:41">
      <c r="A709" s="75" t="s">
        <v>2162</v>
      </c>
      <c r="B709" s="6" t="s">
        <v>93</v>
      </c>
      <c r="C709" s="76">
        <v>708</v>
      </c>
      <c r="D709" s="6" t="s">
        <v>104</v>
      </c>
      <c r="E709" s="6" t="s">
        <v>2135</v>
      </c>
      <c r="F709" s="6" t="str">
        <f t="shared" si="53"/>
        <v>FreightPAQUETERIA</v>
      </c>
      <c r="G709" s="97" t="s">
        <v>127</v>
      </c>
      <c r="H709" s="6" t="s">
        <v>2328</v>
      </c>
      <c r="I709" s="85" t="s">
        <v>2380</v>
      </c>
      <c r="J709" s="92">
        <v>46048</v>
      </c>
      <c r="K709" s="92" t="s">
        <v>116</v>
      </c>
      <c r="L709" s="90" t="s">
        <v>119</v>
      </c>
      <c r="M709" s="76" t="s">
        <v>25</v>
      </c>
      <c r="N709" s="73" t="s">
        <v>116</v>
      </c>
      <c r="O709" s="71">
        <v>0</v>
      </c>
      <c r="P709" s="71">
        <v>0</v>
      </c>
      <c r="Q709" s="79">
        <v>3001.4</v>
      </c>
      <c r="R709" s="79">
        <v>0</v>
      </c>
      <c r="S709" s="71">
        <v>0</v>
      </c>
      <c r="T709" s="79">
        <v>3001.4</v>
      </c>
      <c r="U709" s="87" t="s">
        <v>24</v>
      </c>
      <c r="V709" s="84">
        <f t="shared" si="54"/>
        <v>172.42488653989776</v>
      </c>
      <c r="W709" s="61" t="s">
        <v>119</v>
      </c>
      <c r="X709" s="76" t="s">
        <v>120</v>
      </c>
      <c r="Y709" s="76" t="s">
        <v>120</v>
      </c>
      <c r="Z709" s="76" t="s">
        <v>121</v>
      </c>
      <c r="AA709" s="76" t="s">
        <v>122</v>
      </c>
      <c r="AB709" s="76" t="s">
        <v>539</v>
      </c>
      <c r="AC709" s="76" t="s">
        <v>540</v>
      </c>
      <c r="AD709" s="76" t="s">
        <v>25</v>
      </c>
      <c r="AE709" s="76" t="s">
        <v>544</v>
      </c>
      <c r="AF709" s="76" t="s">
        <v>96</v>
      </c>
      <c r="AG709" s="82"/>
      <c r="AH709" s="60"/>
      <c r="AI709" s="75" t="s">
        <v>2162</v>
      </c>
      <c r="AJ709" s="6" t="s">
        <v>103</v>
      </c>
      <c r="AK709" s="81">
        <v>0</v>
      </c>
      <c r="AL709" s="205" t="s">
        <v>103</v>
      </c>
      <c r="AM709" s="169"/>
      <c r="AN709" s="6"/>
      <c r="AO709" s="120"/>
    </row>
    <row r="710" spans="1:41">
      <c r="A710" s="75" t="s">
        <v>2162</v>
      </c>
      <c r="B710" s="6" t="s">
        <v>93</v>
      </c>
      <c r="C710" s="76">
        <v>709</v>
      </c>
      <c r="D710" s="6" t="s">
        <v>104</v>
      </c>
      <c r="E710" s="6" t="s">
        <v>2135</v>
      </c>
      <c r="F710" s="6" t="str">
        <f t="shared" si="53"/>
        <v>FreightFG-I-0378-AE25-M19</v>
      </c>
      <c r="G710" s="6" t="s">
        <v>2329</v>
      </c>
      <c r="H710" s="6" t="s">
        <v>2330</v>
      </c>
      <c r="I710" s="85" t="s">
        <v>2380</v>
      </c>
      <c r="J710" s="92">
        <v>46048</v>
      </c>
      <c r="K710" s="92" t="s">
        <v>116</v>
      </c>
      <c r="L710" s="73">
        <v>885758375620</v>
      </c>
      <c r="M710" s="76" t="s">
        <v>28</v>
      </c>
      <c r="N710" s="73" t="s">
        <v>116</v>
      </c>
      <c r="O710" s="71">
        <v>0</v>
      </c>
      <c r="P710" s="71">
        <v>0</v>
      </c>
      <c r="Q710" s="79">
        <v>496.12</v>
      </c>
      <c r="R710" s="79">
        <v>0</v>
      </c>
      <c r="S710" s="71">
        <v>0</v>
      </c>
      <c r="T710" s="79">
        <v>496.12</v>
      </c>
      <c r="U710" s="87" t="s">
        <v>24</v>
      </c>
      <c r="V710" s="84">
        <f t="shared" si="54"/>
        <v>28.501177687137357</v>
      </c>
      <c r="W710" s="61">
        <v>46153</v>
      </c>
      <c r="X710" s="6" t="s">
        <v>122</v>
      </c>
      <c r="Y710" s="76" t="s">
        <v>121</v>
      </c>
      <c r="Z710" s="76" t="s">
        <v>178</v>
      </c>
      <c r="AA710" s="76" t="s">
        <v>438</v>
      </c>
      <c r="AB710" s="76" t="s">
        <v>539</v>
      </c>
      <c r="AC710" s="76" t="s">
        <v>541</v>
      </c>
      <c r="AD710" s="76" t="s">
        <v>28</v>
      </c>
      <c r="AE710" s="76" t="s">
        <v>545</v>
      </c>
      <c r="AF710" s="76" t="s">
        <v>96</v>
      </c>
      <c r="AG710" s="82"/>
      <c r="AH710" s="60"/>
      <c r="AI710" s="75" t="s">
        <v>2162</v>
      </c>
      <c r="AJ710" s="6" t="s">
        <v>103</v>
      </c>
      <c r="AK710" s="81">
        <v>0</v>
      </c>
      <c r="AL710" s="205" t="s">
        <v>103</v>
      </c>
      <c r="AM710" s="169"/>
      <c r="AN710" s="6"/>
      <c r="AO710" s="120"/>
    </row>
    <row r="711" spans="1:41">
      <c r="A711" s="75" t="s">
        <v>2162</v>
      </c>
      <c r="B711" s="6" t="s">
        <v>93</v>
      </c>
      <c r="C711" s="76">
        <v>710</v>
      </c>
      <c r="D711" s="6" t="s">
        <v>104</v>
      </c>
      <c r="E711" s="6" t="s">
        <v>2135</v>
      </c>
      <c r="F711" s="6" t="str">
        <f t="shared" si="53"/>
        <v>FreightFG-I-0423-AE26-M45</v>
      </c>
      <c r="G711" s="6" t="s">
        <v>2326</v>
      </c>
      <c r="H711" s="6" t="s">
        <v>2331</v>
      </c>
      <c r="I711" s="85" t="s">
        <v>2380</v>
      </c>
      <c r="J711" s="92">
        <v>46048</v>
      </c>
      <c r="K711" s="92" t="s">
        <v>116</v>
      </c>
      <c r="L711" s="73">
        <v>887749847920</v>
      </c>
      <c r="M711" s="76" t="s">
        <v>28</v>
      </c>
      <c r="N711" s="73" t="s">
        <v>116</v>
      </c>
      <c r="O711" s="71">
        <v>0</v>
      </c>
      <c r="P711" s="71">
        <v>0</v>
      </c>
      <c r="Q711" s="79">
        <v>2528.9899999999998</v>
      </c>
      <c r="R711" s="79">
        <v>101.16</v>
      </c>
      <c r="S711" s="71">
        <v>0</v>
      </c>
      <c r="T711" s="79">
        <v>2630.15</v>
      </c>
      <c r="U711" s="87" t="s">
        <v>24</v>
      </c>
      <c r="V711" s="84">
        <f t="shared" si="54"/>
        <v>151.09725972309991</v>
      </c>
      <c r="W711" s="61">
        <v>46266</v>
      </c>
      <c r="X711" s="6" t="s">
        <v>122</v>
      </c>
      <c r="Y711" s="76" t="s">
        <v>121</v>
      </c>
      <c r="Z711" s="76" t="s">
        <v>178</v>
      </c>
      <c r="AA711" s="76" t="s">
        <v>2549</v>
      </c>
      <c r="AB711" s="76" t="s">
        <v>1098</v>
      </c>
      <c r="AC711" s="76" t="s">
        <v>541</v>
      </c>
      <c r="AD711" s="76" t="s">
        <v>28</v>
      </c>
      <c r="AE711" s="76" t="s">
        <v>545</v>
      </c>
      <c r="AF711" s="76" t="s">
        <v>96</v>
      </c>
      <c r="AG711" s="82"/>
      <c r="AH711" s="60"/>
      <c r="AI711" s="75" t="s">
        <v>2162</v>
      </c>
      <c r="AJ711" s="6" t="s">
        <v>103</v>
      </c>
      <c r="AK711" s="81">
        <v>0</v>
      </c>
      <c r="AL711" s="205" t="s">
        <v>103</v>
      </c>
      <c r="AM711" s="169"/>
      <c r="AN711" s="6"/>
      <c r="AO711" s="120"/>
    </row>
    <row r="712" spans="1:41">
      <c r="A712" s="75" t="s">
        <v>2162</v>
      </c>
      <c r="B712" s="6" t="s">
        <v>93</v>
      </c>
      <c r="C712" s="76">
        <v>711</v>
      </c>
      <c r="D712" s="6" t="s">
        <v>104</v>
      </c>
      <c r="E712" s="6" t="s">
        <v>2135</v>
      </c>
      <c r="F712" s="6" t="str">
        <f t="shared" si="53"/>
        <v>FreightPAQUETERIA</v>
      </c>
      <c r="G712" s="97" t="s">
        <v>127</v>
      </c>
      <c r="H712" s="6" t="s">
        <v>2332</v>
      </c>
      <c r="I712" s="85" t="s">
        <v>2380</v>
      </c>
      <c r="J712" s="92">
        <v>46083</v>
      </c>
      <c r="K712" s="92" t="s">
        <v>116</v>
      </c>
      <c r="L712" s="90" t="s">
        <v>119</v>
      </c>
      <c r="M712" s="76" t="s">
        <v>25</v>
      </c>
      <c r="N712" s="73" t="s">
        <v>116</v>
      </c>
      <c r="O712" s="71">
        <v>0</v>
      </c>
      <c r="P712" s="71">
        <v>0</v>
      </c>
      <c r="Q712" s="79">
        <v>375.16</v>
      </c>
      <c r="R712" s="79">
        <v>60.03</v>
      </c>
      <c r="S712" s="71">
        <v>0</v>
      </c>
      <c r="T712" s="79">
        <v>435.19</v>
      </c>
      <c r="U712" s="87" t="s">
        <v>24</v>
      </c>
      <c r="V712" s="84">
        <f t="shared" si="54"/>
        <v>25.000861722295628</v>
      </c>
      <c r="W712" s="61" t="s">
        <v>119</v>
      </c>
      <c r="X712" s="76" t="s">
        <v>120</v>
      </c>
      <c r="Y712" s="76" t="s">
        <v>120</v>
      </c>
      <c r="Z712" s="76" t="s">
        <v>121</v>
      </c>
      <c r="AA712" s="76" t="s">
        <v>122</v>
      </c>
      <c r="AB712" s="76" t="s">
        <v>539</v>
      </c>
      <c r="AC712" s="76" t="s">
        <v>540</v>
      </c>
      <c r="AD712" s="76" t="s">
        <v>25</v>
      </c>
      <c r="AE712" s="76" t="s">
        <v>544</v>
      </c>
      <c r="AF712" s="76" t="s">
        <v>96</v>
      </c>
      <c r="AG712" s="82"/>
      <c r="AH712" s="60"/>
      <c r="AI712" s="75" t="s">
        <v>2162</v>
      </c>
      <c r="AJ712" s="6" t="s">
        <v>103</v>
      </c>
      <c r="AK712" s="81">
        <v>0</v>
      </c>
      <c r="AL712" s="205" t="s">
        <v>103</v>
      </c>
      <c r="AM712" s="169"/>
      <c r="AN712" s="6"/>
      <c r="AO712" s="120"/>
    </row>
    <row r="713" spans="1:41">
      <c r="A713" s="75" t="s">
        <v>2162</v>
      </c>
      <c r="B713" s="6" t="s">
        <v>93</v>
      </c>
      <c r="C713" s="76">
        <v>712</v>
      </c>
      <c r="D713" s="6" t="s">
        <v>104</v>
      </c>
      <c r="E713" s="6" t="s">
        <v>2135</v>
      </c>
      <c r="F713" s="6" t="str">
        <f t="shared" si="53"/>
        <v>FreightPAQUETERIA</v>
      </c>
      <c r="G713" s="6" t="s">
        <v>127</v>
      </c>
      <c r="H713" s="6" t="s">
        <v>2333</v>
      </c>
      <c r="I713" s="85" t="s">
        <v>2380</v>
      </c>
      <c r="J713" s="92">
        <v>46048</v>
      </c>
      <c r="K713" s="92" t="s">
        <v>116</v>
      </c>
      <c r="L713" s="73">
        <v>888036618076</v>
      </c>
      <c r="M713" s="76" t="s">
        <v>25</v>
      </c>
      <c r="N713" s="73" t="s">
        <v>116</v>
      </c>
      <c r="O713" s="71">
        <v>0</v>
      </c>
      <c r="P713" s="71">
        <v>0</v>
      </c>
      <c r="Q713" s="79">
        <v>112.23</v>
      </c>
      <c r="R713" s="79">
        <v>17.96</v>
      </c>
      <c r="S713" s="71">
        <v>0</v>
      </c>
      <c r="T713" s="79">
        <v>130.19</v>
      </c>
      <c r="U713" s="87" t="s">
        <v>24</v>
      </c>
      <c r="V713" s="84">
        <f t="shared" si="54"/>
        <v>7.4791750445223188</v>
      </c>
      <c r="W713" s="61" t="s">
        <v>2550</v>
      </c>
      <c r="X713" s="6" t="s">
        <v>2551</v>
      </c>
      <c r="Y713" s="76" t="s">
        <v>537</v>
      </c>
      <c r="Z713" s="76" t="s">
        <v>121</v>
      </c>
      <c r="AA713" s="76" t="s">
        <v>122</v>
      </c>
      <c r="AB713" s="76" t="s">
        <v>539</v>
      </c>
      <c r="AC713" s="76" t="s">
        <v>540</v>
      </c>
      <c r="AD713" s="76" t="s">
        <v>25</v>
      </c>
      <c r="AE713" s="76" t="s">
        <v>544</v>
      </c>
      <c r="AF713" s="76" t="s">
        <v>96</v>
      </c>
      <c r="AG713" s="82"/>
      <c r="AH713" s="60"/>
      <c r="AI713" s="75" t="s">
        <v>2162</v>
      </c>
      <c r="AJ713" s="6" t="s">
        <v>103</v>
      </c>
      <c r="AK713" s="81">
        <v>0</v>
      </c>
      <c r="AL713" s="205" t="s">
        <v>103</v>
      </c>
      <c r="AM713" s="169"/>
      <c r="AN713" s="6"/>
      <c r="AO713" s="120"/>
    </row>
    <row r="714" spans="1:41">
      <c r="A714" s="75" t="s">
        <v>2162</v>
      </c>
      <c r="B714" s="6" t="s">
        <v>93</v>
      </c>
      <c r="C714" s="76">
        <v>713</v>
      </c>
      <c r="D714" s="6" t="s">
        <v>104</v>
      </c>
      <c r="E714" s="6" t="s">
        <v>2135</v>
      </c>
      <c r="F714" s="6" t="str">
        <f t="shared" si="53"/>
        <v>FreightPAQUETERIA</v>
      </c>
      <c r="G714" s="6" t="s">
        <v>127</v>
      </c>
      <c r="H714" s="6" t="s">
        <v>2334</v>
      </c>
      <c r="I714" s="85" t="s">
        <v>2380</v>
      </c>
      <c r="J714" s="92">
        <v>46083</v>
      </c>
      <c r="K714" s="92" t="s">
        <v>116</v>
      </c>
      <c r="L714" s="73">
        <v>888108813473</v>
      </c>
      <c r="M714" s="76" t="s">
        <v>25</v>
      </c>
      <c r="N714" s="73" t="s">
        <v>116</v>
      </c>
      <c r="O714" s="71">
        <v>0</v>
      </c>
      <c r="P714" s="71">
        <v>0</v>
      </c>
      <c r="Q714" s="79">
        <v>224.63</v>
      </c>
      <c r="R714" s="79">
        <v>35.94</v>
      </c>
      <c r="S714" s="71">
        <v>0</v>
      </c>
      <c r="T714" s="79">
        <v>260.57</v>
      </c>
      <c r="U714" s="87" t="s">
        <v>24</v>
      </c>
      <c r="V714" s="84">
        <f t="shared" si="54"/>
        <v>14.969265238122594</v>
      </c>
      <c r="W714" s="61">
        <v>46043</v>
      </c>
      <c r="X714" s="6" t="s">
        <v>2552</v>
      </c>
      <c r="Y714" s="76" t="s">
        <v>537</v>
      </c>
      <c r="Z714" s="76" t="s">
        <v>121</v>
      </c>
      <c r="AA714" s="76" t="s">
        <v>122</v>
      </c>
      <c r="AB714" s="76" t="s">
        <v>539</v>
      </c>
      <c r="AC714" s="76" t="s">
        <v>540</v>
      </c>
      <c r="AD714" s="76" t="s">
        <v>25</v>
      </c>
      <c r="AE714" s="76" t="s">
        <v>544</v>
      </c>
      <c r="AF714" s="76" t="s">
        <v>96</v>
      </c>
      <c r="AG714" s="82"/>
      <c r="AH714" s="60"/>
      <c r="AI714" s="75" t="s">
        <v>2162</v>
      </c>
      <c r="AJ714" s="6" t="s">
        <v>103</v>
      </c>
      <c r="AK714" s="81">
        <v>0</v>
      </c>
      <c r="AL714" s="205" t="s">
        <v>103</v>
      </c>
      <c r="AM714" s="169"/>
      <c r="AN714" s="6"/>
      <c r="AO714" s="120"/>
    </row>
    <row r="715" spans="1:41">
      <c r="A715" s="75" t="s">
        <v>2162</v>
      </c>
      <c r="B715" s="6" t="s">
        <v>93</v>
      </c>
      <c r="C715" s="76">
        <v>714</v>
      </c>
      <c r="D715" s="76" t="s">
        <v>109</v>
      </c>
      <c r="E715" s="76" t="s">
        <v>105</v>
      </c>
      <c r="F715" s="6" t="str">
        <f t="shared" si="53"/>
        <v>STORAGEINVENTARIO</v>
      </c>
      <c r="G715" s="95" t="s">
        <v>194</v>
      </c>
      <c r="H715" s="6" t="s">
        <v>2335</v>
      </c>
      <c r="I715" s="85" t="s">
        <v>2380</v>
      </c>
      <c r="J715" s="100">
        <v>46041</v>
      </c>
      <c r="K715" s="92"/>
      <c r="L715" s="77" t="s">
        <v>116</v>
      </c>
      <c r="M715" s="76" t="s">
        <v>195</v>
      </c>
      <c r="N715" s="78" t="s">
        <v>116</v>
      </c>
      <c r="O715" s="71">
        <v>0</v>
      </c>
      <c r="P715" s="71">
        <v>0</v>
      </c>
      <c r="Q715" s="79">
        <v>432</v>
      </c>
      <c r="R715" s="79">
        <v>0</v>
      </c>
      <c r="S715" s="71">
        <v>0</v>
      </c>
      <c r="T715" s="79">
        <v>432</v>
      </c>
      <c r="U715" s="87" t="s">
        <v>24</v>
      </c>
      <c r="V715" s="84">
        <f t="shared" si="54"/>
        <v>24.817602114092033</v>
      </c>
      <c r="W715" s="61" t="s">
        <v>119</v>
      </c>
      <c r="X715" s="6" t="s">
        <v>122</v>
      </c>
      <c r="Y715" s="76" t="s">
        <v>121</v>
      </c>
      <c r="Z715" s="76" t="s">
        <v>178</v>
      </c>
      <c r="AA715" s="76" t="s">
        <v>196</v>
      </c>
      <c r="AB715" s="76" t="s">
        <v>539</v>
      </c>
      <c r="AC715" s="76" t="s">
        <v>541</v>
      </c>
      <c r="AD715" s="76" t="s">
        <v>195</v>
      </c>
      <c r="AE715" s="76">
        <v>75640000</v>
      </c>
      <c r="AF715" s="76" t="s">
        <v>96</v>
      </c>
      <c r="AG715" s="82"/>
      <c r="AH715" s="60"/>
      <c r="AI715" s="75" t="s">
        <v>2162</v>
      </c>
      <c r="AJ715" s="6" t="s">
        <v>103</v>
      </c>
      <c r="AK715" s="81">
        <v>0</v>
      </c>
      <c r="AL715" s="205" t="s">
        <v>103</v>
      </c>
      <c r="AM715" s="169"/>
      <c r="AN715" s="6"/>
      <c r="AO715" s="120"/>
    </row>
    <row r="716" spans="1:41">
      <c r="A716" s="75" t="s">
        <v>2162</v>
      </c>
      <c r="B716" s="6" t="s">
        <v>93</v>
      </c>
      <c r="C716" s="76">
        <v>715</v>
      </c>
      <c r="D716" s="76" t="s">
        <v>1564</v>
      </c>
      <c r="E716" s="6" t="s">
        <v>2135</v>
      </c>
      <c r="F716" s="6" t="str">
        <f t="shared" si="53"/>
        <v>FreightRM-M-547-SI25-M19</v>
      </c>
      <c r="G716" s="95" t="s">
        <v>2336</v>
      </c>
      <c r="H716" s="99" t="s">
        <v>2337</v>
      </c>
      <c r="I716" s="85" t="s">
        <v>2380</v>
      </c>
      <c r="J716" s="100">
        <v>46045</v>
      </c>
      <c r="K716" s="100" t="s">
        <v>2553</v>
      </c>
      <c r="L716" s="77" t="s">
        <v>116</v>
      </c>
      <c r="M716" s="76" t="s">
        <v>173</v>
      </c>
      <c r="N716" s="76" t="s">
        <v>2554</v>
      </c>
      <c r="O716" s="71">
        <v>0</v>
      </c>
      <c r="P716" s="71">
        <v>0</v>
      </c>
      <c r="Q716" s="79">
        <v>68700</v>
      </c>
      <c r="R716" s="79">
        <v>10992</v>
      </c>
      <c r="S716" s="71">
        <v>0</v>
      </c>
      <c r="T716" s="79">
        <v>79692</v>
      </c>
      <c r="U716" s="87" t="s">
        <v>24</v>
      </c>
      <c r="V716" s="84">
        <f t="shared" si="54"/>
        <v>4578.1582122134778</v>
      </c>
      <c r="W716" s="61">
        <v>46038</v>
      </c>
      <c r="X716" s="76" t="s">
        <v>2058</v>
      </c>
      <c r="Y716" s="76" t="s">
        <v>2059</v>
      </c>
      <c r="Z716" s="76" t="s">
        <v>2058</v>
      </c>
      <c r="AA716" s="76" t="s">
        <v>2058</v>
      </c>
      <c r="AB716" s="76" t="s">
        <v>539</v>
      </c>
      <c r="AC716" s="76" t="s">
        <v>540</v>
      </c>
      <c r="AD716" s="76" t="s">
        <v>174</v>
      </c>
      <c r="AE716" s="76" t="s">
        <v>546</v>
      </c>
      <c r="AF716" s="76" t="s">
        <v>96</v>
      </c>
      <c r="AG716" s="82"/>
      <c r="AH716" s="60"/>
      <c r="AI716" s="75" t="s">
        <v>2162</v>
      </c>
      <c r="AJ716" s="6" t="s">
        <v>103</v>
      </c>
      <c r="AK716" s="81">
        <v>0</v>
      </c>
      <c r="AL716" s="205" t="s">
        <v>103</v>
      </c>
      <c r="AM716" s="169"/>
      <c r="AN716" s="6"/>
      <c r="AO716" s="120"/>
    </row>
    <row r="717" spans="1:41">
      <c r="A717" s="75" t="s">
        <v>2162</v>
      </c>
      <c r="B717" s="6" t="s">
        <v>93</v>
      </c>
      <c r="C717" s="76">
        <v>716</v>
      </c>
      <c r="D717" s="76" t="s">
        <v>1564</v>
      </c>
      <c r="E717" s="6" t="s">
        <v>2135</v>
      </c>
      <c r="F717" s="6" t="str">
        <f t="shared" si="53"/>
        <v>FreightRM-M-549-SI25-M19</v>
      </c>
      <c r="G717" s="95" t="s">
        <v>2338</v>
      </c>
      <c r="H717" s="99" t="s">
        <v>2339</v>
      </c>
      <c r="I717" s="85" t="s">
        <v>2380</v>
      </c>
      <c r="J717" s="100">
        <v>46045</v>
      </c>
      <c r="K717" s="100" t="s">
        <v>2555</v>
      </c>
      <c r="L717" s="77" t="s">
        <v>116</v>
      </c>
      <c r="M717" s="76" t="s">
        <v>173</v>
      </c>
      <c r="N717" s="76" t="s">
        <v>2519</v>
      </c>
      <c r="O717" s="71">
        <v>0</v>
      </c>
      <c r="P717" s="71">
        <v>0</v>
      </c>
      <c r="Q717" s="79">
        <v>52300</v>
      </c>
      <c r="R717" s="79">
        <v>8368</v>
      </c>
      <c r="S717" s="71">
        <v>0</v>
      </c>
      <c r="T717" s="79">
        <v>60668</v>
      </c>
      <c r="U717" s="87" t="s">
        <v>24</v>
      </c>
      <c r="V717" s="84">
        <f t="shared" si="54"/>
        <v>3485.264548744758</v>
      </c>
      <c r="W717" s="61">
        <v>46041</v>
      </c>
      <c r="X717" s="76" t="s">
        <v>2058</v>
      </c>
      <c r="Y717" s="76" t="s">
        <v>2059</v>
      </c>
      <c r="Z717" s="76" t="s">
        <v>2058</v>
      </c>
      <c r="AA717" s="76" t="s">
        <v>2058</v>
      </c>
      <c r="AB717" s="76" t="s">
        <v>539</v>
      </c>
      <c r="AC717" s="76" t="s">
        <v>540</v>
      </c>
      <c r="AD717" s="76" t="s">
        <v>174</v>
      </c>
      <c r="AE717" s="76" t="s">
        <v>546</v>
      </c>
      <c r="AF717" s="76" t="s">
        <v>96</v>
      </c>
      <c r="AG717" s="82"/>
      <c r="AH717" s="60"/>
      <c r="AI717" s="75" t="s">
        <v>2162</v>
      </c>
      <c r="AJ717" s="6" t="s">
        <v>103</v>
      </c>
      <c r="AK717" s="81">
        <v>0</v>
      </c>
      <c r="AL717" s="205" t="s">
        <v>103</v>
      </c>
      <c r="AM717" s="169"/>
      <c r="AN717" s="6"/>
      <c r="AO717" s="120"/>
    </row>
    <row r="718" spans="1:41">
      <c r="A718" s="75" t="s">
        <v>2162</v>
      </c>
      <c r="B718" s="6" t="s">
        <v>93</v>
      </c>
      <c r="C718" s="76">
        <v>717</v>
      </c>
      <c r="D718" s="76" t="s">
        <v>97</v>
      </c>
      <c r="E718" s="6" t="s">
        <v>2135</v>
      </c>
      <c r="F718" s="6" t="str">
        <f t="shared" si="53"/>
        <v>FreightFG-R-2099LE25.M19</v>
      </c>
      <c r="G718" s="95" t="s">
        <v>2340</v>
      </c>
      <c r="H718" s="99">
        <v>55070</v>
      </c>
      <c r="I718" s="85" t="s">
        <v>2380</v>
      </c>
      <c r="J718" s="100">
        <v>46045</v>
      </c>
      <c r="K718" s="100" t="s">
        <v>2556</v>
      </c>
      <c r="L718" s="77" t="s">
        <v>116</v>
      </c>
      <c r="M718" s="76" t="s">
        <v>195</v>
      </c>
      <c r="N718" s="76">
        <v>552710</v>
      </c>
      <c r="O718" s="71">
        <v>0</v>
      </c>
      <c r="P718" s="71">
        <v>0</v>
      </c>
      <c r="Q718" s="79">
        <v>5645</v>
      </c>
      <c r="R718" s="79">
        <v>0</v>
      </c>
      <c r="S718" s="71">
        <v>0</v>
      </c>
      <c r="T718" s="79">
        <v>5645</v>
      </c>
      <c r="U718" s="87" t="s">
        <v>118</v>
      </c>
      <c r="V718" s="84">
        <f t="shared" ref="V718:V722" si="55">T718</f>
        <v>5645</v>
      </c>
      <c r="W718" s="61">
        <v>46035</v>
      </c>
      <c r="X718" s="76" t="s">
        <v>230</v>
      </c>
      <c r="Y718" s="76" t="s">
        <v>178</v>
      </c>
      <c r="Z718" s="76" t="s">
        <v>178</v>
      </c>
      <c r="AA718" s="76" t="s">
        <v>232</v>
      </c>
      <c r="AB718" s="76" t="s">
        <v>539</v>
      </c>
      <c r="AC718" s="76" t="s">
        <v>541</v>
      </c>
      <c r="AD718" s="76" t="s">
        <v>195</v>
      </c>
      <c r="AE718" s="76" t="s">
        <v>547</v>
      </c>
      <c r="AF718" s="76" t="s">
        <v>96</v>
      </c>
      <c r="AG718" s="82"/>
      <c r="AH718" s="60"/>
      <c r="AI718" s="75" t="s">
        <v>2162</v>
      </c>
      <c r="AJ718" s="6" t="s">
        <v>103</v>
      </c>
      <c r="AK718" s="81">
        <v>0</v>
      </c>
      <c r="AL718" s="205" t="s">
        <v>103</v>
      </c>
      <c r="AM718" s="169"/>
      <c r="AN718" s="6"/>
      <c r="AO718" s="120"/>
    </row>
    <row r="719" spans="1:41">
      <c r="A719" s="75" t="s">
        <v>2162</v>
      </c>
      <c r="B719" s="6" t="s">
        <v>93</v>
      </c>
      <c r="C719" s="76">
        <v>718</v>
      </c>
      <c r="D719" s="76" t="s">
        <v>97</v>
      </c>
      <c r="E719" s="6" t="s">
        <v>2135</v>
      </c>
      <c r="F719" s="6" t="str">
        <f t="shared" si="53"/>
        <v>FreightFG-R-2101LE25.M01</v>
      </c>
      <c r="G719" s="95" t="s">
        <v>2341</v>
      </c>
      <c r="H719" s="99">
        <v>55071</v>
      </c>
      <c r="I719" s="85" t="s">
        <v>2380</v>
      </c>
      <c r="J719" s="100">
        <v>46045</v>
      </c>
      <c r="K719" s="100" t="s">
        <v>2556</v>
      </c>
      <c r="L719" s="77" t="s">
        <v>116</v>
      </c>
      <c r="M719" s="76" t="s">
        <v>195</v>
      </c>
      <c r="N719" s="76">
        <v>553898</v>
      </c>
      <c r="O719" s="71">
        <v>0</v>
      </c>
      <c r="P719" s="71">
        <v>0</v>
      </c>
      <c r="Q719" s="79">
        <v>4345</v>
      </c>
      <c r="R719" s="79">
        <v>0</v>
      </c>
      <c r="S719" s="71">
        <v>0</v>
      </c>
      <c r="T719" s="79">
        <v>4345</v>
      </c>
      <c r="U719" s="87" t="s">
        <v>118</v>
      </c>
      <c r="V719" s="84">
        <f t="shared" si="55"/>
        <v>4345</v>
      </c>
      <c r="W719" s="61">
        <v>46038</v>
      </c>
      <c r="X719" s="76" t="s">
        <v>230</v>
      </c>
      <c r="Y719" s="76" t="s">
        <v>178</v>
      </c>
      <c r="Z719" s="76" t="s">
        <v>178</v>
      </c>
      <c r="AA719" s="76" t="s">
        <v>109</v>
      </c>
      <c r="AB719" s="76" t="s">
        <v>542</v>
      </c>
      <c r="AC719" s="76" t="s">
        <v>541</v>
      </c>
      <c r="AD719" s="76" t="s">
        <v>195</v>
      </c>
      <c r="AE719" s="76" t="s">
        <v>547</v>
      </c>
      <c r="AF719" s="76" t="s">
        <v>96</v>
      </c>
      <c r="AG719" s="82"/>
      <c r="AH719" s="60"/>
      <c r="AI719" s="75" t="s">
        <v>2162</v>
      </c>
      <c r="AJ719" s="6" t="s">
        <v>103</v>
      </c>
      <c r="AK719" s="81">
        <v>0</v>
      </c>
      <c r="AL719" s="205" t="s">
        <v>103</v>
      </c>
      <c r="AM719" s="169"/>
      <c r="AN719" s="6"/>
      <c r="AO719" s="120"/>
    </row>
    <row r="720" spans="1:41">
      <c r="A720" s="75" t="s">
        <v>2162</v>
      </c>
      <c r="B720" s="6" t="s">
        <v>93</v>
      </c>
      <c r="C720" s="76">
        <v>719</v>
      </c>
      <c r="D720" s="76" t="s">
        <v>97</v>
      </c>
      <c r="E720" s="6" t="s">
        <v>2135</v>
      </c>
      <c r="F720" s="6" t="str">
        <f t="shared" si="53"/>
        <v>FreightFG-R-2102LE25.M19</v>
      </c>
      <c r="G720" s="95" t="s">
        <v>2342</v>
      </c>
      <c r="H720" s="99">
        <v>55072</v>
      </c>
      <c r="I720" s="85" t="s">
        <v>2380</v>
      </c>
      <c r="J720" s="100">
        <v>46045</v>
      </c>
      <c r="K720" s="100" t="s">
        <v>2556</v>
      </c>
      <c r="L720" s="77" t="s">
        <v>116</v>
      </c>
      <c r="M720" s="76" t="s">
        <v>195</v>
      </c>
      <c r="N720" s="76">
        <v>5182934</v>
      </c>
      <c r="O720" s="71">
        <v>0</v>
      </c>
      <c r="P720" s="71">
        <v>0</v>
      </c>
      <c r="Q720" s="79">
        <v>4997</v>
      </c>
      <c r="R720" s="79">
        <v>0</v>
      </c>
      <c r="S720" s="71">
        <v>0</v>
      </c>
      <c r="T720" s="79">
        <v>4997</v>
      </c>
      <c r="U720" s="87" t="s">
        <v>118</v>
      </c>
      <c r="V720" s="84">
        <f t="shared" si="55"/>
        <v>4997</v>
      </c>
      <c r="W720" s="61">
        <v>46039</v>
      </c>
      <c r="X720" s="76" t="s">
        <v>230</v>
      </c>
      <c r="Y720" s="76" t="s">
        <v>178</v>
      </c>
      <c r="Z720" s="76" t="s">
        <v>178</v>
      </c>
      <c r="AA720" s="76" t="s">
        <v>231</v>
      </c>
      <c r="AB720" s="76" t="s">
        <v>539</v>
      </c>
      <c r="AC720" s="76" t="s">
        <v>541</v>
      </c>
      <c r="AD720" s="76" t="s">
        <v>195</v>
      </c>
      <c r="AE720" s="76" t="s">
        <v>547</v>
      </c>
      <c r="AF720" s="76" t="s">
        <v>96</v>
      </c>
      <c r="AG720" s="82"/>
      <c r="AH720" s="60"/>
      <c r="AI720" s="75" t="s">
        <v>2162</v>
      </c>
      <c r="AJ720" s="6" t="s">
        <v>103</v>
      </c>
      <c r="AK720" s="81">
        <v>0</v>
      </c>
      <c r="AL720" s="205" t="s">
        <v>103</v>
      </c>
      <c r="AM720" s="169"/>
      <c r="AN720" s="6"/>
      <c r="AO720" s="120"/>
    </row>
    <row r="721" spans="1:41">
      <c r="A721" s="75" t="s">
        <v>2162</v>
      </c>
      <c r="B721" s="6" t="s">
        <v>93</v>
      </c>
      <c r="C721" s="76">
        <v>720</v>
      </c>
      <c r="D721" s="76" t="s">
        <v>97</v>
      </c>
      <c r="E721" s="6" t="s">
        <v>2135</v>
      </c>
      <c r="F721" s="6" t="str">
        <f t="shared" si="53"/>
        <v>FreightFG-R-2103LE25.M19</v>
      </c>
      <c r="G721" s="95" t="s">
        <v>2343</v>
      </c>
      <c r="H721" s="99">
        <v>55073</v>
      </c>
      <c r="I721" s="85" t="s">
        <v>2380</v>
      </c>
      <c r="J721" s="100">
        <v>46045</v>
      </c>
      <c r="K721" s="100" t="s">
        <v>2556</v>
      </c>
      <c r="L721" s="77" t="s">
        <v>116</v>
      </c>
      <c r="M721" s="76" t="s">
        <v>195</v>
      </c>
      <c r="N721" s="76" t="s">
        <v>2557</v>
      </c>
      <c r="O721" s="71">
        <v>0</v>
      </c>
      <c r="P721" s="71">
        <v>0</v>
      </c>
      <c r="Q721" s="79">
        <v>5825</v>
      </c>
      <c r="R721" s="79">
        <v>0</v>
      </c>
      <c r="S721" s="71">
        <v>0</v>
      </c>
      <c r="T721" s="79">
        <v>5825</v>
      </c>
      <c r="U721" s="87" t="s">
        <v>118</v>
      </c>
      <c r="V721" s="84">
        <f t="shared" si="55"/>
        <v>5825</v>
      </c>
      <c r="W721" s="61">
        <v>46039</v>
      </c>
      <c r="X721" s="76" t="s">
        <v>230</v>
      </c>
      <c r="Y721" s="76" t="s">
        <v>178</v>
      </c>
      <c r="Z721" s="76" t="s">
        <v>178</v>
      </c>
      <c r="AA721" s="76" t="s">
        <v>232</v>
      </c>
      <c r="AB721" s="76" t="s">
        <v>539</v>
      </c>
      <c r="AC721" s="76" t="s">
        <v>541</v>
      </c>
      <c r="AD721" s="76" t="s">
        <v>195</v>
      </c>
      <c r="AE721" s="76" t="s">
        <v>547</v>
      </c>
      <c r="AF721" s="76" t="s">
        <v>96</v>
      </c>
      <c r="AG721" s="82"/>
      <c r="AH721" s="60"/>
      <c r="AI721" s="75" t="s">
        <v>2162</v>
      </c>
      <c r="AJ721" s="6" t="s">
        <v>103</v>
      </c>
      <c r="AK721" s="81">
        <v>0</v>
      </c>
      <c r="AL721" s="205" t="s">
        <v>103</v>
      </c>
      <c r="AM721" s="169"/>
      <c r="AN721" s="6"/>
      <c r="AO721" s="120"/>
    </row>
    <row r="722" spans="1:41">
      <c r="A722" s="75" t="s">
        <v>2162</v>
      </c>
      <c r="B722" s="6" t="s">
        <v>93</v>
      </c>
      <c r="C722" s="76">
        <v>721</v>
      </c>
      <c r="D722" s="76" t="s">
        <v>97</v>
      </c>
      <c r="E722" s="6" t="s">
        <v>2135</v>
      </c>
      <c r="F722" s="6" t="str">
        <f t="shared" si="53"/>
        <v>FreightFG-R-2104LE25.M19</v>
      </c>
      <c r="G722" s="95" t="s">
        <v>2344</v>
      </c>
      <c r="H722" s="99">
        <v>55074</v>
      </c>
      <c r="I722" s="85" t="s">
        <v>2380</v>
      </c>
      <c r="J722" s="100">
        <v>46045</v>
      </c>
      <c r="K722" s="100" t="s">
        <v>2556</v>
      </c>
      <c r="L722" s="77" t="s">
        <v>116</v>
      </c>
      <c r="M722" s="76" t="s">
        <v>195</v>
      </c>
      <c r="N722" s="76">
        <v>5183849</v>
      </c>
      <c r="O722" s="71">
        <v>0</v>
      </c>
      <c r="P722" s="71">
        <v>0</v>
      </c>
      <c r="Q722" s="79">
        <v>4997</v>
      </c>
      <c r="R722" s="79">
        <v>0</v>
      </c>
      <c r="S722" s="71">
        <v>0</v>
      </c>
      <c r="T722" s="79">
        <v>4997</v>
      </c>
      <c r="U722" s="87" t="s">
        <v>118</v>
      </c>
      <c r="V722" s="84">
        <f t="shared" si="55"/>
        <v>4997</v>
      </c>
      <c r="W722" s="61">
        <v>46039</v>
      </c>
      <c r="X722" s="76" t="s">
        <v>230</v>
      </c>
      <c r="Y722" s="76" t="s">
        <v>178</v>
      </c>
      <c r="Z722" s="76" t="s">
        <v>178</v>
      </c>
      <c r="AA722" s="76" t="s">
        <v>231</v>
      </c>
      <c r="AB722" s="76" t="s">
        <v>539</v>
      </c>
      <c r="AC722" s="76" t="s">
        <v>541</v>
      </c>
      <c r="AD722" s="76" t="s">
        <v>195</v>
      </c>
      <c r="AE722" s="76" t="s">
        <v>547</v>
      </c>
      <c r="AF722" s="76" t="s">
        <v>96</v>
      </c>
      <c r="AG722" s="82"/>
      <c r="AH722" s="60"/>
      <c r="AI722" s="75" t="s">
        <v>2162</v>
      </c>
      <c r="AJ722" s="6" t="s">
        <v>103</v>
      </c>
      <c r="AK722" s="81">
        <v>0</v>
      </c>
      <c r="AL722" s="205" t="s">
        <v>103</v>
      </c>
      <c r="AM722" s="169"/>
      <c r="AN722" s="6"/>
      <c r="AO722" s="120"/>
    </row>
    <row r="723" spans="1:41">
      <c r="A723" s="75" t="s">
        <v>2162</v>
      </c>
      <c r="B723" s="6" t="s">
        <v>93</v>
      </c>
      <c r="C723" s="76">
        <v>722</v>
      </c>
      <c r="D723" s="6" t="s">
        <v>594</v>
      </c>
      <c r="E723" s="6" t="s">
        <v>2135</v>
      </c>
      <c r="F723" s="6" t="str">
        <f t="shared" si="53"/>
        <v>FreightFG-V-006-VIE26-M46.3</v>
      </c>
      <c r="G723" s="97" t="s">
        <v>2345</v>
      </c>
      <c r="H723" s="97" t="s">
        <v>2346</v>
      </c>
      <c r="I723" s="85" t="s">
        <v>2380</v>
      </c>
      <c r="J723" s="92">
        <v>46042</v>
      </c>
      <c r="K723" s="97" t="s">
        <v>1469</v>
      </c>
      <c r="L723" s="6" t="s">
        <v>1470</v>
      </c>
      <c r="M723" s="6" t="s">
        <v>174</v>
      </c>
      <c r="N723" s="6" t="s">
        <v>1471</v>
      </c>
      <c r="O723" s="71">
        <v>0</v>
      </c>
      <c r="P723" s="71">
        <v>0</v>
      </c>
      <c r="Q723" s="79">
        <v>12500</v>
      </c>
      <c r="R723" s="79">
        <v>2000</v>
      </c>
      <c r="S723" s="71">
        <v>500</v>
      </c>
      <c r="T723" s="79">
        <v>14000</v>
      </c>
      <c r="U723" s="6" t="s">
        <v>24</v>
      </c>
      <c r="V723" s="84">
        <f t="shared" ref="V723:V729" si="56">T723/17.407</f>
        <v>804.27414258631586</v>
      </c>
      <c r="W723" s="110">
        <v>46034</v>
      </c>
      <c r="X723" s="6" t="s">
        <v>122</v>
      </c>
      <c r="Y723" s="6" t="s">
        <v>121</v>
      </c>
      <c r="Z723" s="6" t="s">
        <v>1472</v>
      </c>
      <c r="AA723" s="6" t="s">
        <v>1470</v>
      </c>
      <c r="AB723" s="76" t="s">
        <v>1106</v>
      </c>
      <c r="AC723" s="76" t="s">
        <v>541</v>
      </c>
      <c r="AD723" s="76" t="s">
        <v>195</v>
      </c>
      <c r="AE723" s="76" t="s">
        <v>547</v>
      </c>
      <c r="AF723" s="76" t="s">
        <v>96</v>
      </c>
      <c r="AG723" s="82"/>
      <c r="AH723" s="60"/>
      <c r="AI723" s="75" t="s">
        <v>2162</v>
      </c>
      <c r="AJ723" s="6" t="s">
        <v>103</v>
      </c>
      <c r="AK723" s="81">
        <v>0</v>
      </c>
      <c r="AL723" s="205" t="s">
        <v>103</v>
      </c>
      <c r="AM723" s="169"/>
      <c r="AN723" s="6"/>
      <c r="AO723" s="120"/>
    </row>
    <row r="724" spans="1:41">
      <c r="A724" s="75" t="s">
        <v>2162</v>
      </c>
      <c r="B724" s="6" t="s">
        <v>93</v>
      </c>
      <c r="C724" s="76">
        <v>723</v>
      </c>
      <c r="D724" s="6" t="s">
        <v>594</v>
      </c>
      <c r="E724" s="6" t="s">
        <v>2135</v>
      </c>
      <c r="F724" s="6" t="str">
        <f t="shared" si="53"/>
        <v>FreightRM-R-021-SI26-M19</v>
      </c>
      <c r="G724" s="97" t="s">
        <v>2347</v>
      </c>
      <c r="H724" s="97" t="s">
        <v>2348</v>
      </c>
      <c r="I724" s="85" t="s">
        <v>2380</v>
      </c>
      <c r="J724" s="92">
        <v>46043</v>
      </c>
      <c r="K724" s="97"/>
      <c r="L724" s="6" t="s">
        <v>2558</v>
      </c>
      <c r="M724" s="6" t="s">
        <v>174</v>
      </c>
      <c r="N724" s="6" t="s">
        <v>1471</v>
      </c>
      <c r="O724" s="71">
        <v>0</v>
      </c>
      <c r="P724" s="71">
        <v>0</v>
      </c>
      <c r="Q724" s="79">
        <v>19000</v>
      </c>
      <c r="R724" s="79">
        <v>3040</v>
      </c>
      <c r="S724" s="71">
        <v>760</v>
      </c>
      <c r="T724" s="79">
        <v>21280</v>
      </c>
      <c r="U724" s="6" t="s">
        <v>24</v>
      </c>
      <c r="V724" s="84">
        <f t="shared" si="56"/>
        <v>1222.4966967312</v>
      </c>
      <c r="W724" s="110">
        <v>46044</v>
      </c>
      <c r="X724" s="6" t="s">
        <v>2558</v>
      </c>
      <c r="Y724" s="6" t="s">
        <v>1508</v>
      </c>
      <c r="Z724" s="6" t="s">
        <v>239</v>
      </c>
      <c r="AA724" s="6" t="s">
        <v>122</v>
      </c>
      <c r="AB724" s="76" t="s">
        <v>539</v>
      </c>
      <c r="AC724" s="76" t="s">
        <v>540</v>
      </c>
      <c r="AD724" s="76" t="s">
        <v>174</v>
      </c>
      <c r="AE724" s="76" t="s">
        <v>546</v>
      </c>
      <c r="AF724" s="76" t="s">
        <v>96</v>
      </c>
      <c r="AG724" s="82"/>
      <c r="AH724" s="60"/>
      <c r="AI724" s="75" t="s">
        <v>2162</v>
      </c>
      <c r="AJ724" s="6" t="s">
        <v>103</v>
      </c>
      <c r="AK724" s="81">
        <v>0</v>
      </c>
      <c r="AL724" s="205" t="s">
        <v>103</v>
      </c>
      <c r="AM724" s="169"/>
      <c r="AN724" s="6"/>
      <c r="AO724" s="120"/>
    </row>
    <row r="725" spans="1:41">
      <c r="A725" s="75" t="s">
        <v>2162</v>
      </c>
      <c r="B725" s="6" t="s">
        <v>93</v>
      </c>
      <c r="C725" s="76">
        <v>724</v>
      </c>
      <c r="D725" s="6" t="s">
        <v>594</v>
      </c>
      <c r="E725" s="6" t="s">
        <v>2135</v>
      </c>
      <c r="F725" s="6" t="str">
        <f t="shared" si="53"/>
        <v>FreightFG-V-012-VIE26-M19</v>
      </c>
      <c r="G725" s="97" t="s">
        <v>2349</v>
      </c>
      <c r="H725" s="97" t="s">
        <v>2350</v>
      </c>
      <c r="I725" s="85" t="s">
        <v>2380</v>
      </c>
      <c r="J725" s="92">
        <v>46044</v>
      </c>
      <c r="K725" s="97"/>
      <c r="L725" s="6" t="s">
        <v>1144</v>
      </c>
      <c r="M725" s="6" t="s">
        <v>174</v>
      </c>
      <c r="N725" s="6" t="s">
        <v>1502</v>
      </c>
      <c r="O725" s="71">
        <v>0</v>
      </c>
      <c r="P725" s="71">
        <v>0</v>
      </c>
      <c r="Q725" s="79">
        <v>6300</v>
      </c>
      <c r="R725" s="79">
        <v>1008</v>
      </c>
      <c r="S725" s="71">
        <v>252</v>
      </c>
      <c r="T725" s="79">
        <v>7056</v>
      </c>
      <c r="U725" s="6" t="s">
        <v>24</v>
      </c>
      <c r="V725" s="84">
        <f t="shared" si="56"/>
        <v>405.35416786350316</v>
      </c>
      <c r="W725" s="110">
        <v>46045</v>
      </c>
      <c r="X725" s="6" t="s">
        <v>122</v>
      </c>
      <c r="Y725" s="6" t="s">
        <v>121</v>
      </c>
      <c r="Z725" s="6" t="s">
        <v>1498</v>
      </c>
      <c r="AA725" s="6" t="s">
        <v>1144</v>
      </c>
      <c r="AB725" s="76" t="s">
        <v>539</v>
      </c>
      <c r="AC725" s="76" t="s">
        <v>541</v>
      </c>
      <c r="AD725" s="76" t="s">
        <v>195</v>
      </c>
      <c r="AE725" s="76" t="s">
        <v>547</v>
      </c>
      <c r="AF725" s="76" t="s">
        <v>96</v>
      </c>
      <c r="AG725" s="82"/>
      <c r="AH725" s="60"/>
      <c r="AI725" s="75" t="s">
        <v>2162</v>
      </c>
      <c r="AJ725" s="6" t="s">
        <v>103</v>
      </c>
      <c r="AK725" s="81">
        <v>0</v>
      </c>
      <c r="AL725" s="205" t="s">
        <v>103</v>
      </c>
      <c r="AM725" s="169"/>
      <c r="AN725" s="6"/>
      <c r="AO725" s="120"/>
    </row>
    <row r="726" spans="1:41">
      <c r="A726" s="75" t="s">
        <v>2162</v>
      </c>
      <c r="B726" s="6" t="s">
        <v>93</v>
      </c>
      <c r="C726" s="76">
        <v>725</v>
      </c>
      <c r="D726" s="6" t="s">
        <v>594</v>
      </c>
      <c r="E726" s="6" t="s">
        <v>2135</v>
      </c>
      <c r="F726" s="6" t="str">
        <f t="shared" si="53"/>
        <v>FreightRM-M-551-SI25-M19/RM-M-550-SI25-M19</v>
      </c>
      <c r="G726" s="112" t="s">
        <v>2351</v>
      </c>
      <c r="H726" s="97" t="s">
        <v>2352</v>
      </c>
      <c r="I726" s="85" t="s">
        <v>2380</v>
      </c>
      <c r="J726" s="92">
        <v>46041</v>
      </c>
      <c r="K726" s="97" t="s">
        <v>2559</v>
      </c>
      <c r="L726" s="6" t="s">
        <v>2560</v>
      </c>
      <c r="M726" s="6" t="s">
        <v>174</v>
      </c>
      <c r="N726" s="6" t="s">
        <v>1479</v>
      </c>
      <c r="O726" s="71">
        <v>0</v>
      </c>
      <c r="P726" s="71">
        <v>0</v>
      </c>
      <c r="Q726" s="79">
        <v>73800</v>
      </c>
      <c r="R726" s="79">
        <v>11808</v>
      </c>
      <c r="S726" s="71">
        <v>2952</v>
      </c>
      <c r="T726" s="79">
        <v>82656</v>
      </c>
      <c r="U726" s="6" t="s">
        <v>24</v>
      </c>
      <c r="V726" s="84">
        <f t="shared" si="56"/>
        <v>4748.4345378296084</v>
      </c>
      <c r="W726" s="110">
        <v>46038</v>
      </c>
      <c r="X726" s="6" t="s">
        <v>1480</v>
      </c>
      <c r="Y726" s="6" t="s">
        <v>129</v>
      </c>
      <c r="Z726" s="6" t="s">
        <v>239</v>
      </c>
      <c r="AA726" s="6" t="s">
        <v>122</v>
      </c>
      <c r="AB726" s="76" t="s">
        <v>539</v>
      </c>
      <c r="AC726" s="76" t="s">
        <v>540</v>
      </c>
      <c r="AD726" s="76" t="s">
        <v>174</v>
      </c>
      <c r="AE726" s="76" t="s">
        <v>546</v>
      </c>
      <c r="AF726" s="76" t="s">
        <v>96</v>
      </c>
      <c r="AG726" s="82"/>
      <c r="AH726" s="60"/>
      <c r="AI726" s="75" t="s">
        <v>2162</v>
      </c>
      <c r="AJ726" s="6" t="s">
        <v>103</v>
      </c>
      <c r="AK726" s="81">
        <v>0</v>
      </c>
      <c r="AL726" s="205" t="s">
        <v>103</v>
      </c>
      <c r="AM726" s="169"/>
      <c r="AN726" s="6"/>
      <c r="AO726" s="120"/>
    </row>
    <row r="727" spans="1:41">
      <c r="A727" s="75" t="s">
        <v>2162</v>
      </c>
      <c r="B727" s="6" t="s">
        <v>93</v>
      </c>
      <c r="C727" s="76">
        <v>726</v>
      </c>
      <c r="D727" s="6" t="s">
        <v>594</v>
      </c>
      <c r="E727" s="6" t="s">
        <v>2135</v>
      </c>
      <c r="F727" s="6" t="str">
        <f t="shared" si="53"/>
        <v>FreightRM-M-559-SI25-M19/RM-M-560-SI5-M19</v>
      </c>
      <c r="G727" s="112" t="s">
        <v>2353</v>
      </c>
      <c r="H727" s="97" t="s">
        <v>2354</v>
      </c>
      <c r="I727" s="85" t="s">
        <v>2380</v>
      </c>
      <c r="J727" s="92">
        <v>46043</v>
      </c>
      <c r="K727" s="97" t="s">
        <v>2561</v>
      </c>
      <c r="L727" s="6" t="s">
        <v>2562</v>
      </c>
      <c r="M727" s="6" t="s">
        <v>174</v>
      </c>
      <c r="N727" s="6" t="s">
        <v>1479</v>
      </c>
      <c r="O727" s="71">
        <v>0</v>
      </c>
      <c r="P727" s="71">
        <v>0</v>
      </c>
      <c r="Q727" s="79">
        <v>74500</v>
      </c>
      <c r="R727" s="79">
        <v>11920</v>
      </c>
      <c r="S727" s="71">
        <v>2980</v>
      </c>
      <c r="T727" s="79">
        <v>83440</v>
      </c>
      <c r="U727" s="6" t="s">
        <v>24</v>
      </c>
      <c r="V727" s="84">
        <f t="shared" si="56"/>
        <v>4793.4738898144424</v>
      </c>
      <c r="W727" s="110">
        <v>46045</v>
      </c>
      <c r="X727" s="6" t="s">
        <v>1480</v>
      </c>
      <c r="Y727" s="6" t="s">
        <v>129</v>
      </c>
      <c r="Z727" s="6" t="s">
        <v>239</v>
      </c>
      <c r="AA727" s="6" t="s">
        <v>122</v>
      </c>
      <c r="AB727" s="76" t="s">
        <v>539</v>
      </c>
      <c r="AC727" s="76" t="s">
        <v>540</v>
      </c>
      <c r="AD727" s="76" t="s">
        <v>174</v>
      </c>
      <c r="AE727" s="76" t="s">
        <v>546</v>
      </c>
      <c r="AF727" s="76" t="s">
        <v>96</v>
      </c>
      <c r="AG727" s="82"/>
      <c r="AH727" s="60"/>
      <c r="AI727" s="75" t="s">
        <v>2162</v>
      </c>
      <c r="AJ727" s="6" t="s">
        <v>103</v>
      </c>
      <c r="AK727" s="81">
        <v>0</v>
      </c>
      <c r="AL727" s="205" t="s">
        <v>103</v>
      </c>
      <c r="AM727" s="169"/>
      <c r="AN727" s="6"/>
      <c r="AO727" s="120"/>
    </row>
    <row r="728" spans="1:41">
      <c r="A728" s="75" t="s">
        <v>2162</v>
      </c>
      <c r="B728" s="6" t="s">
        <v>93</v>
      </c>
      <c r="C728" s="76">
        <v>727</v>
      </c>
      <c r="D728" s="6" t="s">
        <v>594</v>
      </c>
      <c r="E728" s="6" t="s">
        <v>2135</v>
      </c>
      <c r="F728" s="6" t="str">
        <f t="shared" si="53"/>
        <v>FreightRM-M-562-SI25-M19</v>
      </c>
      <c r="G728" s="97" t="s">
        <v>2355</v>
      </c>
      <c r="H728" s="97" t="s">
        <v>2356</v>
      </c>
      <c r="I728" s="85" t="s">
        <v>2380</v>
      </c>
      <c r="J728" s="92">
        <v>46043</v>
      </c>
      <c r="K728" s="97" t="s">
        <v>2563</v>
      </c>
      <c r="L728" s="6" t="s">
        <v>2564</v>
      </c>
      <c r="M728" s="6" t="s">
        <v>174</v>
      </c>
      <c r="N728" s="6" t="s">
        <v>1479</v>
      </c>
      <c r="O728" s="71">
        <v>0</v>
      </c>
      <c r="P728" s="71">
        <v>0</v>
      </c>
      <c r="Q728" s="79">
        <v>52864</v>
      </c>
      <c r="R728" s="79">
        <v>8458.24</v>
      </c>
      <c r="S728" s="71">
        <v>2114.56</v>
      </c>
      <c r="T728" s="79">
        <v>59207.68</v>
      </c>
      <c r="U728" s="6" t="s">
        <v>24</v>
      </c>
      <c r="V728" s="84">
        <f t="shared" si="56"/>
        <v>3401.37186189464</v>
      </c>
      <c r="W728" s="110">
        <v>46045</v>
      </c>
      <c r="X728" s="6" t="s">
        <v>1480</v>
      </c>
      <c r="Y728" s="6" t="s">
        <v>129</v>
      </c>
      <c r="Z728" s="6" t="s">
        <v>239</v>
      </c>
      <c r="AA728" s="6" t="s">
        <v>122</v>
      </c>
      <c r="AB728" s="76" t="s">
        <v>539</v>
      </c>
      <c r="AC728" s="76" t="s">
        <v>540</v>
      </c>
      <c r="AD728" s="76" t="s">
        <v>174</v>
      </c>
      <c r="AE728" s="76" t="s">
        <v>546</v>
      </c>
      <c r="AF728" s="76" t="s">
        <v>96</v>
      </c>
      <c r="AG728" s="82"/>
      <c r="AH728" s="60"/>
      <c r="AI728" s="75" t="s">
        <v>2162</v>
      </c>
      <c r="AJ728" s="6" t="s">
        <v>103</v>
      </c>
      <c r="AK728" s="81">
        <v>0</v>
      </c>
      <c r="AL728" s="205" t="s">
        <v>103</v>
      </c>
      <c r="AM728" s="169"/>
      <c r="AN728" s="6"/>
      <c r="AO728" s="120"/>
    </row>
    <row r="729" spans="1:41">
      <c r="A729" s="75" t="s">
        <v>2162</v>
      </c>
      <c r="B729" s="6" t="s">
        <v>93</v>
      </c>
      <c r="C729" s="76">
        <v>728</v>
      </c>
      <c r="D729" s="6" t="s">
        <v>594</v>
      </c>
      <c r="E729" s="6" t="s">
        <v>2135</v>
      </c>
      <c r="F729" s="6" t="str">
        <f t="shared" si="53"/>
        <v>FreightRM-M-330-SI25-M19</v>
      </c>
      <c r="G729" s="97" t="s">
        <v>2357</v>
      </c>
      <c r="H729" s="97" t="s">
        <v>2358</v>
      </c>
      <c r="I729" s="85" t="s">
        <v>2380</v>
      </c>
      <c r="J729" s="92">
        <v>46286</v>
      </c>
      <c r="K729" s="97" t="s">
        <v>2565</v>
      </c>
      <c r="L729" s="6" t="s">
        <v>2566</v>
      </c>
      <c r="M729" s="6" t="s">
        <v>174</v>
      </c>
      <c r="N729" s="6" t="s">
        <v>1479</v>
      </c>
      <c r="O729" s="71">
        <v>0</v>
      </c>
      <c r="P729" s="71">
        <v>0</v>
      </c>
      <c r="Q729" s="79">
        <v>35800</v>
      </c>
      <c r="R729" s="79">
        <v>5728</v>
      </c>
      <c r="S729" s="71">
        <v>1432</v>
      </c>
      <c r="T729" s="79">
        <v>40096</v>
      </c>
      <c r="U729" s="6" t="s">
        <v>24</v>
      </c>
      <c r="V729" s="84">
        <f t="shared" si="56"/>
        <v>2303.4411443672084</v>
      </c>
      <c r="W729" s="110" t="s">
        <v>119</v>
      </c>
      <c r="X729" s="6" t="s">
        <v>1480</v>
      </c>
      <c r="Y729" s="6" t="s">
        <v>129</v>
      </c>
      <c r="Z729" s="6" t="s">
        <v>239</v>
      </c>
      <c r="AA729" s="6" t="s">
        <v>122</v>
      </c>
      <c r="AB729" s="76" t="s">
        <v>539</v>
      </c>
      <c r="AC729" s="76" t="s">
        <v>540</v>
      </c>
      <c r="AD729" s="76" t="s">
        <v>174</v>
      </c>
      <c r="AE729" s="76" t="s">
        <v>546</v>
      </c>
      <c r="AF729" s="76" t="s">
        <v>96</v>
      </c>
      <c r="AG729" s="82"/>
      <c r="AH729" s="60"/>
      <c r="AI729" s="75" t="s">
        <v>2162</v>
      </c>
      <c r="AJ729" s="6" t="s">
        <v>103</v>
      </c>
      <c r="AK729" s="81">
        <v>0</v>
      </c>
      <c r="AL729" s="205" t="s">
        <v>103</v>
      </c>
      <c r="AM729" s="169"/>
      <c r="AN729" s="6"/>
      <c r="AO729" s="120"/>
    </row>
    <row r="730" spans="1:41">
      <c r="A730" s="75" t="s">
        <v>2162</v>
      </c>
      <c r="B730" s="6" t="s">
        <v>93</v>
      </c>
      <c r="C730" s="76">
        <v>729</v>
      </c>
      <c r="D730" s="6" t="s">
        <v>107</v>
      </c>
      <c r="E730" s="6" t="s">
        <v>105</v>
      </c>
      <c r="F730" s="6" t="str">
        <f t="shared" si="53"/>
        <v>STORAGEFG-R-2068LE25.M19</v>
      </c>
      <c r="G730" s="97" t="s">
        <v>205</v>
      </c>
      <c r="H730" s="95">
        <v>145988</v>
      </c>
      <c r="I730" s="85" t="s">
        <v>2380</v>
      </c>
      <c r="J730" s="92">
        <v>46042</v>
      </c>
      <c r="K730" s="97"/>
      <c r="L730" s="80" t="s">
        <v>2567</v>
      </c>
      <c r="M730" s="6" t="s">
        <v>173</v>
      </c>
      <c r="N730" s="80" t="s">
        <v>116</v>
      </c>
      <c r="O730" s="71">
        <v>0</v>
      </c>
      <c r="P730" s="71">
        <v>0</v>
      </c>
      <c r="Q730" s="79">
        <v>28</v>
      </c>
      <c r="R730" s="79">
        <v>0</v>
      </c>
      <c r="S730" s="71">
        <v>0</v>
      </c>
      <c r="T730" s="79">
        <v>28</v>
      </c>
      <c r="U730" s="87" t="s">
        <v>118</v>
      </c>
      <c r="V730" s="84">
        <f t="shared" ref="V730:V750" si="57">T730</f>
        <v>28</v>
      </c>
      <c r="W730" s="110" t="s">
        <v>119</v>
      </c>
      <c r="X730" s="80" t="s">
        <v>238</v>
      </c>
      <c r="Y730" s="80" t="s">
        <v>238</v>
      </c>
      <c r="Z730" s="80" t="s">
        <v>239</v>
      </c>
      <c r="AA730" s="80" t="s">
        <v>240</v>
      </c>
      <c r="AB730" s="76" t="s">
        <v>539</v>
      </c>
      <c r="AC730" s="76" t="s">
        <v>541</v>
      </c>
      <c r="AD730" s="76" t="s">
        <v>195</v>
      </c>
      <c r="AE730" s="76">
        <v>75640000</v>
      </c>
      <c r="AF730" s="76" t="s">
        <v>96</v>
      </c>
      <c r="AG730" s="82"/>
      <c r="AH730" s="60"/>
      <c r="AI730" s="75" t="s">
        <v>2162</v>
      </c>
      <c r="AJ730" s="6" t="s">
        <v>103</v>
      </c>
      <c r="AK730" s="81">
        <v>0</v>
      </c>
      <c r="AL730" s="205" t="s">
        <v>103</v>
      </c>
      <c r="AM730" s="169"/>
      <c r="AN730" s="6"/>
      <c r="AO730" s="120"/>
    </row>
    <row r="731" spans="1:41">
      <c r="A731" s="75" t="s">
        <v>2162</v>
      </c>
      <c r="B731" s="6" t="s">
        <v>93</v>
      </c>
      <c r="C731" s="76">
        <v>730</v>
      </c>
      <c r="D731" s="6" t="s">
        <v>107</v>
      </c>
      <c r="E731" s="6" t="s">
        <v>105</v>
      </c>
      <c r="F731" s="6" t="str">
        <f t="shared" si="53"/>
        <v>STORAGEFG-R-2073LE25.M19-1</v>
      </c>
      <c r="G731" s="97" t="s">
        <v>2359</v>
      </c>
      <c r="H731" s="95">
        <v>145996</v>
      </c>
      <c r="I731" s="85" t="s">
        <v>2380</v>
      </c>
      <c r="J731" s="92">
        <v>46042</v>
      </c>
      <c r="K731" s="97"/>
      <c r="L731" s="80">
        <v>553888</v>
      </c>
      <c r="M731" s="6" t="s">
        <v>173</v>
      </c>
      <c r="N731" s="80" t="s">
        <v>116</v>
      </c>
      <c r="O731" s="71">
        <v>0</v>
      </c>
      <c r="P731" s="71">
        <v>0</v>
      </c>
      <c r="Q731" s="79">
        <v>37</v>
      </c>
      <c r="R731" s="79">
        <v>0</v>
      </c>
      <c r="S731" s="71">
        <v>0</v>
      </c>
      <c r="T731" s="79">
        <v>37</v>
      </c>
      <c r="U731" s="87" t="s">
        <v>118</v>
      </c>
      <c r="V731" s="84">
        <f t="shared" si="57"/>
        <v>37</v>
      </c>
      <c r="W731" s="110" t="s">
        <v>119</v>
      </c>
      <c r="X731" s="80" t="s">
        <v>238</v>
      </c>
      <c r="Y731" s="80" t="s">
        <v>238</v>
      </c>
      <c r="Z731" s="80" t="s">
        <v>239</v>
      </c>
      <c r="AA731" s="80" t="s">
        <v>240</v>
      </c>
      <c r="AB731" s="76" t="s">
        <v>539</v>
      </c>
      <c r="AC731" s="76" t="s">
        <v>541</v>
      </c>
      <c r="AD731" s="76" t="s">
        <v>195</v>
      </c>
      <c r="AE731" s="76">
        <v>75640000</v>
      </c>
      <c r="AF731" s="76" t="s">
        <v>96</v>
      </c>
      <c r="AG731" s="82"/>
      <c r="AH731" s="60"/>
      <c r="AI731" s="75" t="s">
        <v>2162</v>
      </c>
      <c r="AJ731" s="6" t="s">
        <v>103</v>
      </c>
      <c r="AK731" s="81">
        <v>0</v>
      </c>
      <c r="AL731" s="205" t="s">
        <v>103</v>
      </c>
      <c r="AM731" s="169"/>
      <c r="AN731" s="6"/>
      <c r="AO731" s="120"/>
    </row>
    <row r="732" spans="1:41">
      <c r="A732" s="75" t="s">
        <v>2162</v>
      </c>
      <c r="B732" s="6" t="s">
        <v>93</v>
      </c>
      <c r="C732" s="76">
        <v>731</v>
      </c>
      <c r="D732" s="6" t="s">
        <v>107</v>
      </c>
      <c r="E732" s="6" t="s">
        <v>105</v>
      </c>
      <c r="F732" s="6" t="str">
        <f t="shared" si="53"/>
        <v>STORAGEFG-R-2079LE25.M19-1</v>
      </c>
      <c r="G732" s="97" t="s">
        <v>2360</v>
      </c>
      <c r="H732" s="95">
        <v>146000</v>
      </c>
      <c r="I732" s="85" t="s">
        <v>2380</v>
      </c>
      <c r="J732" s="92">
        <v>46042</v>
      </c>
      <c r="K732" s="97"/>
      <c r="L732" s="80" t="s">
        <v>2568</v>
      </c>
      <c r="M732" s="6" t="s">
        <v>173</v>
      </c>
      <c r="N732" s="80" t="s">
        <v>116</v>
      </c>
      <c r="O732" s="71">
        <v>0</v>
      </c>
      <c r="P732" s="71">
        <v>0</v>
      </c>
      <c r="Q732" s="79">
        <v>14.5</v>
      </c>
      <c r="R732" s="79">
        <v>0</v>
      </c>
      <c r="S732" s="71">
        <v>0</v>
      </c>
      <c r="T732" s="79">
        <v>14.5</v>
      </c>
      <c r="U732" s="87" t="s">
        <v>118</v>
      </c>
      <c r="V732" s="84">
        <f t="shared" si="57"/>
        <v>14.5</v>
      </c>
      <c r="W732" s="110" t="s">
        <v>119</v>
      </c>
      <c r="X732" s="80" t="s">
        <v>238</v>
      </c>
      <c r="Y732" s="80" t="s">
        <v>238</v>
      </c>
      <c r="Z732" s="80" t="s">
        <v>239</v>
      </c>
      <c r="AA732" s="80" t="s">
        <v>240</v>
      </c>
      <c r="AB732" s="76" t="s">
        <v>539</v>
      </c>
      <c r="AC732" s="76" t="s">
        <v>541</v>
      </c>
      <c r="AD732" s="76" t="s">
        <v>195</v>
      </c>
      <c r="AE732" s="76">
        <v>75640000</v>
      </c>
      <c r="AF732" s="76" t="s">
        <v>96</v>
      </c>
      <c r="AG732" s="82"/>
      <c r="AH732" s="60"/>
      <c r="AI732" s="75" t="s">
        <v>2162</v>
      </c>
      <c r="AJ732" s="6" t="s">
        <v>103</v>
      </c>
      <c r="AK732" s="81">
        <v>0</v>
      </c>
      <c r="AL732" s="205" t="s">
        <v>103</v>
      </c>
      <c r="AM732" s="169"/>
      <c r="AN732" s="6"/>
      <c r="AO732" s="120"/>
    </row>
    <row r="733" spans="1:41">
      <c r="A733" s="75" t="s">
        <v>2162</v>
      </c>
      <c r="B733" s="6" t="s">
        <v>93</v>
      </c>
      <c r="C733" s="76">
        <v>732</v>
      </c>
      <c r="D733" s="6" t="s">
        <v>107</v>
      </c>
      <c r="E733" s="6" t="s">
        <v>105</v>
      </c>
      <c r="F733" s="6" t="str">
        <f t="shared" si="53"/>
        <v>STORAGEFG-R-2078LE25.M19</v>
      </c>
      <c r="G733" s="97" t="s">
        <v>210</v>
      </c>
      <c r="H733" s="95">
        <v>146003</v>
      </c>
      <c r="I733" s="85" t="s">
        <v>2380</v>
      </c>
      <c r="J733" s="92">
        <v>46042</v>
      </c>
      <c r="K733" s="97"/>
      <c r="L733" s="80">
        <v>561368</v>
      </c>
      <c r="M733" s="6" t="s">
        <v>173</v>
      </c>
      <c r="N733" s="80" t="s">
        <v>116</v>
      </c>
      <c r="O733" s="71">
        <v>0</v>
      </c>
      <c r="P733" s="71">
        <v>0</v>
      </c>
      <c r="Q733" s="79">
        <v>23.5</v>
      </c>
      <c r="R733" s="79">
        <v>0</v>
      </c>
      <c r="S733" s="71">
        <v>0</v>
      </c>
      <c r="T733" s="79">
        <v>23.5</v>
      </c>
      <c r="U733" s="87" t="s">
        <v>118</v>
      </c>
      <c r="V733" s="84">
        <f t="shared" si="57"/>
        <v>23.5</v>
      </c>
      <c r="W733" s="110" t="s">
        <v>119</v>
      </c>
      <c r="X733" s="80" t="s">
        <v>238</v>
      </c>
      <c r="Y733" s="80" t="s">
        <v>238</v>
      </c>
      <c r="Z733" s="80" t="s">
        <v>239</v>
      </c>
      <c r="AA733" s="80" t="s">
        <v>240</v>
      </c>
      <c r="AB733" s="76" t="s">
        <v>539</v>
      </c>
      <c r="AC733" s="76" t="s">
        <v>541</v>
      </c>
      <c r="AD733" s="76" t="s">
        <v>195</v>
      </c>
      <c r="AE733" s="76">
        <v>75640000</v>
      </c>
      <c r="AF733" s="76" t="s">
        <v>96</v>
      </c>
      <c r="AG733" s="82"/>
      <c r="AH733" s="60"/>
      <c r="AI733" s="75" t="s">
        <v>2162</v>
      </c>
      <c r="AJ733" s="6" t="s">
        <v>103</v>
      </c>
      <c r="AK733" s="81">
        <v>0</v>
      </c>
      <c r="AL733" s="205" t="s">
        <v>103</v>
      </c>
      <c r="AM733" s="169"/>
      <c r="AN733" s="6"/>
      <c r="AO733" s="120"/>
    </row>
    <row r="734" spans="1:41">
      <c r="A734" s="75" t="s">
        <v>2162</v>
      </c>
      <c r="B734" s="6" t="s">
        <v>93</v>
      </c>
      <c r="C734" s="76">
        <v>733</v>
      </c>
      <c r="D734" s="6" t="s">
        <v>107</v>
      </c>
      <c r="E734" s="6" t="s">
        <v>105</v>
      </c>
      <c r="F734" s="6" t="str">
        <f t="shared" si="53"/>
        <v>STORAGEFG-R-2076LE25.M19</v>
      </c>
      <c r="G734" s="97" t="s">
        <v>213</v>
      </c>
      <c r="H734" s="95">
        <v>146004</v>
      </c>
      <c r="I734" s="85" t="s">
        <v>2380</v>
      </c>
      <c r="J734" s="92">
        <v>46042</v>
      </c>
      <c r="K734" s="97"/>
      <c r="L734" s="80">
        <v>548054</v>
      </c>
      <c r="M734" s="6" t="s">
        <v>173</v>
      </c>
      <c r="N734" s="80" t="s">
        <v>116</v>
      </c>
      <c r="O734" s="71">
        <v>0</v>
      </c>
      <c r="P734" s="71">
        <v>0</v>
      </c>
      <c r="Q734" s="79">
        <v>19</v>
      </c>
      <c r="R734" s="79">
        <v>0</v>
      </c>
      <c r="S734" s="71">
        <v>0</v>
      </c>
      <c r="T734" s="79">
        <v>19</v>
      </c>
      <c r="U734" s="87" t="s">
        <v>118</v>
      </c>
      <c r="V734" s="84">
        <f t="shared" si="57"/>
        <v>19</v>
      </c>
      <c r="W734" s="110" t="s">
        <v>119</v>
      </c>
      <c r="X734" s="80" t="s">
        <v>238</v>
      </c>
      <c r="Y734" s="80" t="s">
        <v>238</v>
      </c>
      <c r="Z734" s="80" t="s">
        <v>239</v>
      </c>
      <c r="AA734" s="80" t="s">
        <v>240</v>
      </c>
      <c r="AB734" s="76" t="s">
        <v>539</v>
      </c>
      <c r="AC734" s="76" t="s">
        <v>541</v>
      </c>
      <c r="AD734" s="76" t="s">
        <v>195</v>
      </c>
      <c r="AE734" s="76">
        <v>75640000</v>
      </c>
      <c r="AF734" s="76" t="s">
        <v>96</v>
      </c>
      <c r="AG734" s="82"/>
      <c r="AH734" s="60"/>
      <c r="AI734" s="75" t="s">
        <v>2162</v>
      </c>
      <c r="AJ734" s="6" t="s">
        <v>103</v>
      </c>
      <c r="AK734" s="81">
        <v>0</v>
      </c>
      <c r="AL734" s="205" t="s">
        <v>103</v>
      </c>
      <c r="AM734" s="169"/>
      <c r="AN734" s="6"/>
      <c r="AO734" s="120"/>
    </row>
    <row r="735" spans="1:41">
      <c r="A735" s="75" t="s">
        <v>2162</v>
      </c>
      <c r="B735" s="6" t="s">
        <v>93</v>
      </c>
      <c r="C735" s="76">
        <v>734</v>
      </c>
      <c r="D735" s="6" t="s">
        <v>107</v>
      </c>
      <c r="E735" s="6" t="s">
        <v>105</v>
      </c>
      <c r="F735" s="6" t="str">
        <f t="shared" si="53"/>
        <v>STORAGEFG-R-2027LE25.M19</v>
      </c>
      <c r="G735" s="97" t="s">
        <v>265</v>
      </c>
      <c r="H735" s="95">
        <v>146006</v>
      </c>
      <c r="I735" s="85" t="s">
        <v>2380</v>
      </c>
      <c r="J735" s="92">
        <v>46042</v>
      </c>
      <c r="K735" s="97"/>
      <c r="L735" s="80">
        <v>5927987</v>
      </c>
      <c r="M735" s="6" t="s">
        <v>173</v>
      </c>
      <c r="N735" s="80" t="s">
        <v>116</v>
      </c>
      <c r="O735" s="71">
        <v>0</v>
      </c>
      <c r="P735" s="71">
        <v>0</v>
      </c>
      <c r="Q735" s="79">
        <v>33.200000000000003</v>
      </c>
      <c r="R735" s="79">
        <v>0</v>
      </c>
      <c r="S735" s="71">
        <v>0</v>
      </c>
      <c r="T735" s="79">
        <v>33.200000000000003</v>
      </c>
      <c r="U735" s="87" t="s">
        <v>118</v>
      </c>
      <c r="V735" s="84">
        <f t="shared" si="57"/>
        <v>33.200000000000003</v>
      </c>
      <c r="W735" s="110" t="s">
        <v>119</v>
      </c>
      <c r="X735" s="80" t="s">
        <v>238</v>
      </c>
      <c r="Y735" s="80" t="s">
        <v>238</v>
      </c>
      <c r="Z735" s="80" t="s">
        <v>239</v>
      </c>
      <c r="AA735" s="80" t="s">
        <v>240</v>
      </c>
      <c r="AB735" s="76" t="s">
        <v>539</v>
      </c>
      <c r="AC735" s="76" t="s">
        <v>541</v>
      </c>
      <c r="AD735" s="76" t="s">
        <v>195</v>
      </c>
      <c r="AE735" s="76">
        <v>75640000</v>
      </c>
      <c r="AF735" s="76" t="s">
        <v>96</v>
      </c>
      <c r="AG735" s="82"/>
      <c r="AH735" s="60"/>
      <c r="AI735" s="75" t="s">
        <v>2162</v>
      </c>
      <c r="AJ735" s="6" t="s">
        <v>103</v>
      </c>
      <c r="AK735" s="81">
        <v>0</v>
      </c>
      <c r="AL735" s="205" t="s">
        <v>103</v>
      </c>
      <c r="AM735" s="169"/>
      <c r="AN735" s="6"/>
      <c r="AO735" s="120"/>
    </row>
    <row r="736" spans="1:41">
      <c r="A736" s="75" t="s">
        <v>2162</v>
      </c>
      <c r="B736" s="6" t="s">
        <v>93</v>
      </c>
      <c r="C736" s="76">
        <v>735</v>
      </c>
      <c r="D736" s="6" t="s">
        <v>107</v>
      </c>
      <c r="E736" s="6" t="s">
        <v>105</v>
      </c>
      <c r="F736" s="6" t="str">
        <f t="shared" si="53"/>
        <v>STORAGEFG-R-2080LE25.M19</v>
      </c>
      <c r="G736" s="97" t="s">
        <v>220</v>
      </c>
      <c r="H736" s="95">
        <v>146016</v>
      </c>
      <c r="I736" s="85" t="s">
        <v>2380</v>
      </c>
      <c r="J736" s="92">
        <v>46042</v>
      </c>
      <c r="K736" s="97"/>
      <c r="L736" s="80">
        <v>553893</v>
      </c>
      <c r="M736" s="6" t="s">
        <v>173</v>
      </c>
      <c r="N736" s="80" t="s">
        <v>116</v>
      </c>
      <c r="O736" s="71">
        <v>0</v>
      </c>
      <c r="P736" s="71">
        <v>0</v>
      </c>
      <c r="Q736" s="79">
        <v>82</v>
      </c>
      <c r="R736" s="79">
        <v>0</v>
      </c>
      <c r="S736" s="71">
        <v>0</v>
      </c>
      <c r="T736" s="79">
        <v>82</v>
      </c>
      <c r="U736" s="87" t="s">
        <v>118</v>
      </c>
      <c r="V736" s="84">
        <f t="shared" si="57"/>
        <v>82</v>
      </c>
      <c r="W736" s="110" t="s">
        <v>119</v>
      </c>
      <c r="X736" s="80" t="s">
        <v>238</v>
      </c>
      <c r="Y736" s="80" t="s">
        <v>238</v>
      </c>
      <c r="Z736" s="80" t="s">
        <v>239</v>
      </c>
      <c r="AA736" s="80" t="s">
        <v>240</v>
      </c>
      <c r="AB736" s="76" t="s">
        <v>539</v>
      </c>
      <c r="AC736" s="76" t="s">
        <v>541</v>
      </c>
      <c r="AD736" s="76" t="s">
        <v>195</v>
      </c>
      <c r="AE736" s="76">
        <v>75640000</v>
      </c>
      <c r="AF736" s="76" t="s">
        <v>96</v>
      </c>
      <c r="AG736" s="82"/>
      <c r="AH736" s="60"/>
      <c r="AI736" s="75" t="s">
        <v>2162</v>
      </c>
      <c r="AJ736" s="6" t="s">
        <v>103</v>
      </c>
      <c r="AK736" s="81">
        <v>0</v>
      </c>
      <c r="AL736" s="205" t="s">
        <v>103</v>
      </c>
      <c r="AM736" s="169"/>
      <c r="AN736" s="6"/>
      <c r="AO736" s="120"/>
    </row>
    <row r="737" spans="1:41">
      <c r="A737" s="75" t="s">
        <v>2162</v>
      </c>
      <c r="B737" s="6" t="s">
        <v>93</v>
      </c>
      <c r="C737" s="76">
        <v>736</v>
      </c>
      <c r="D737" s="6" t="s">
        <v>107</v>
      </c>
      <c r="E737" s="6" t="s">
        <v>105</v>
      </c>
      <c r="F737" s="6" t="str">
        <f t="shared" si="53"/>
        <v>STORAGEFG-R-2085LE25.M19</v>
      </c>
      <c r="G737" s="97" t="s">
        <v>225</v>
      </c>
      <c r="H737" s="95">
        <v>146018</v>
      </c>
      <c r="I737" s="85" t="s">
        <v>2380</v>
      </c>
      <c r="J737" s="92">
        <v>46042</v>
      </c>
      <c r="K737" s="97"/>
      <c r="L737" s="80" t="s">
        <v>2569</v>
      </c>
      <c r="M737" s="6" t="s">
        <v>173</v>
      </c>
      <c r="N737" s="80" t="s">
        <v>116</v>
      </c>
      <c r="O737" s="71">
        <v>0</v>
      </c>
      <c r="P737" s="71">
        <v>0</v>
      </c>
      <c r="Q737" s="79">
        <v>32.5</v>
      </c>
      <c r="R737" s="79">
        <v>0</v>
      </c>
      <c r="S737" s="71">
        <v>0</v>
      </c>
      <c r="T737" s="79">
        <v>32.5</v>
      </c>
      <c r="U737" s="87" t="s">
        <v>118</v>
      </c>
      <c r="V737" s="84">
        <f t="shared" si="57"/>
        <v>32.5</v>
      </c>
      <c r="W737" s="110" t="s">
        <v>119</v>
      </c>
      <c r="X737" s="80" t="s">
        <v>238</v>
      </c>
      <c r="Y737" s="80" t="s">
        <v>238</v>
      </c>
      <c r="Z737" s="80" t="s">
        <v>239</v>
      </c>
      <c r="AA737" s="80" t="s">
        <v>240</v>
      </c>
      <c r="AB737" s="76" t="s">
        <v>539</v>
      </c>
      <c r="AC737" s="76" t="s">
        <v>541</v>
      </c>
      <c r="AD737" s="76" t="s">
        <v>195</v>
      </c>
      <c r="AE737" s="76">
        <v>75640000</v>
      </c>
      <c r="AF737" s="76" t="s">
        <v>96</v>
      </c>
      <c r="AG737" s="82"/>
      <c r="AH737" s="60"/>
      <c r="AI737" s="75" t="s">
        <v>2162</v>
      </c>
      <c r="AJ737" s="6" t="s">
        <v>103</v>
      </c>
      <c r="AK737" s="81">
        <v>0</v>
      </c>
      <c r="AL737" s="205" t="s">
        <v>103</v>
      </c>
      <c r="AM737" s="169"/>
      <c r="AN737" s="6"/>
      <c r="AO737" s="120"/>
    </row>
    <row r="738" spans="1:41">
      <c r="A738" s="75" t="s">
        <v>2162</v>
      </c>
      <c r="B738" s="6" t="s">
        <v>93</v>
      </c>
      <c r="C738" s="76">
        <v>737</v>
      </c>
      <c r="D738" s="6" t="s">
        <v>107</v>
      </c>
      <c r="E738" s="6" t="s">
        <v>105</v>
      </c>
      <c r="F738" s="6" t="str">
        <f t="shared" si="53"/>
        <v>STORAGEFG-R-2082LE24.M19</v>
      </c>
      <c r="G738" s="97" t="s">
        <v>2361</v>
      </c>
      <c r="H738" s="95">
        <v>146019</v>
      </c>
      <c r="I738" s="85" t="s">
        <v>2380</v>
      </c>
      <c r="J738" s="92">
        <v>46042</v>
      </c>
      <c r="K738" s="97"/>
      <c r="L738" s="80" t="s">
        <v>2570</v>
      </c>
      <c r="M738" s="6" t="s">
        <v>173</v>
      </c>
      <c r="N738" s="80" t="s">
        <v>116</v>
      </c>
      <c r="O738" s="71">
        <v>0</v>
      </c>
      <c r="P738" s="71">
        <v>0</v>
      </c>
      <c r="Q738" s="79">
        <v>41.5</v>
      </c>
      <c r="R738" s="79">
        <v>0</v>
      </c>
      <c r="S738" s="71">
        <v>0</v>
      </c>
      <c r="T738" s="79">
        <v>41.5</v>
      </c>
      <c r="U738" s="87" t="s">
        <v>118</v>
      </c>
      <c r="V738" s="84">
        <f t="shared" si="57"/>
        <v>41.5</v>
      </c>
      <c r="W738" s="110" t="s">
        <v>119</v>
      </c>
      <c r="X738" s="80" t="s">
        <v>238</v>
      </c>
      <c r="Y738" s="80" t="s">
        <v>238</v>
      </c>
      <c r="Z738" s="80" t="s">
        <v>239</v>
      </c>
      <c r="AA738" s="80" t="s">
        <v>240</v>
      </c>
      <c r="AB738" s="76" t="s">
        <v>539</v>
      </c>
      <c r="AC738" s="76" t="s">
        <v>541</v>
      </c>
      <c r="AD738" s="76" t="s">
        <v>195</v>
      </c>
      <c r="AE738" s="76">
        <v>75640000</v>
      </c>
      <c r="AF738" s="76" t="s">
        <v>96</v>
      </c>
      <c r="AG738" s="82"/>
      <c r="AH738" s="60"/>
      <c r="AI738" s="75" t="s">
        <v>2162</v>
      </c>
      <c r="AJ738" s="6" t="s">
        <v>103</v>
      </c>
      <c r="AK738" s="81">
        <v>0</v>
      </c>
      <c r="AL738" s="205" t="s">
        <v>103</v>
      </c>
      <c r="AM738" s="169"/>
      <c r="AN738" s="6"/>
      <c r="AO738" s="120"/>
    </row>
    <row r="739" spans="1:41">
      <c r="A739" s="75" t="s">
        <v>2162</v>
      </c>
      <c r="B739" s="6" t="s">
        <v>93</v>
      </c>
      <c r="C739" s="76">
        <v>738</v>
      </c>
      <c r="D739" s="6" t="s">
        <v>107</v>
      </c>
      <c r="E739" s="6" t="s">
        <v>105</v>
      </c>
      <c r="F739" s="6" t="str">
        <f t="shared" si="53"/>
        <v>STORAGEFG-R-2089LE25.M19</v>
      </c>
      <c r="G739" s="97" t="s">
        <v>927</v>
      </c>
      <c r="H739" s="95">
        <v>146028</v>
      </c>
      <c r="I739" s="85" t="s">
        <v>2380</v>
      </c>
      <c r="J739" s="92">
        <v>46042</v>
      </c>
      <c r="K739" s="97"/>
      <c r="L739" s="80">
        <v>559673</v>
      </c>
      <c r="M739" s="6" t="s">
        <v>173</v>
      </c>
      <c r="N739" s="80" t="s">
        <v>116</v>
      </c>
      <c r="O739" s="71">
        <v>0</v>
      </c>
      <c r="P739" s="71">
        <v>0</v>
      </c>
      <c r="Q739" s="79">
        <v>37</v>
      </c>
      <c r="R739" s="79">
        <v>0</v>
      </c>
      <c r="S739" s="71">
        <v>0</v>
      </c>
      <c r="T739" s="79">
        <v>37</v>
      </c>
      <c r="U739" s="87" t="s">
        <v>118</v>
      </c>
      <c r="V739" s="84">
        <f t="shared" si="57"/>
        <v>37</v>
      </c>
      <c r="W739" s="110" t="s">
        <v>119</v>
      </c>
      <c r="X739" s="80" t="s">
        <v>238</v>
      </c>
      <c r="Y739" s="80" t="s">
        <v>238</v>
      </c>
      <c r="Z739" s="80" t="s">
        <v>239</v>
      </c>
      <c r="AA739" s="80" t="s">
        <v>240</v>
      </c>
      <c r="AB739" s="76" t="s">
        <v>539</v>
      </c>
      <c r="AC739" s="76" t="s">
        <v>541</v>
      </c>
      <c r="AD739" s="76" t="s">
        <v>195</v>
      </c>
      <c r="AE739" s="76">
        <v>75640000</v>
      </c>
      <c r="AF739" s="76" t="s">
        <v>96</v>
      </c>
      <c r="AG739" s="82"/>
      <c r="AH739" s="60"/>
      <c r="AI739" s="75" t="s">
        <v>2162</v>
      </c>
      <c r="AJ739" s="6" t="s">
        <v>103</v>
      </c>
      <c r="AK739" s="81">
        <v>0</v>
      </c>
      <c r="AL739" s="205" t="s">
        <v>103</v>
      </c>
      <c r="AM739" s="169"/>
      <c r="AN739" s="6"/>
      <c r="AO739" s="120"/>
    </row>
    <row r="740" spans="1:41">
      <c r="A740" s="75" t="s">
        <v>2162</v>
      </c>
      <c r="B740" s="6" t="s">
        <v>93</v>
      </c>
      <c r="C740" s="76">
        <v>739</v>
      </c>
      <c r="D740" s="6" t="s">
        <v>107</v>
      </c>
      <c r="E740" s="6" t="s">
        <v>105</v>
      </c>
      <c r="F740" s="6" t="str">
        <f t="shared" si="53"/>
        <v>STORAGEFG-R-2085LE25.M19</v>
      </c>
      <c r="G740" s="97" t="s">
        <v>225</v>
      </c>
      <c r="H740" s="95">
        <v>146070</v>
      </c>
      <c r="I740" s="85" t="s">
        <v>2380</v>
      </c>
      <c r="J740" s="92">
        <v>46043</v>
      </c>
      <c r="K740" s="97"/>
      <c r="L740" s="80" t="s">
        <v>116</v>
      </c>
      <c r="M740" s="6" t="s">
        <v>173</v>
      </c>
      <c r="N740" s="80" t="s">
        <v>116</v>
      </c>
      <c r="O740" s="71">
        <v>0</v>
      </c>
      <c r="P740" s="71">
        <v>0</v>
      </c>
      <c r="Q740" s="79">
        <v>38.4</v>
      </c>
      <c r="R740" s="79">
        <v>0</v>
      </c>
      <c r="S740" s="71">
        <v>0</v>
      </c>
      <c r="T740" s="79">
        <v>38.4</v>
      </c>
      <c r="U740" s="87" t="s">
        <v>118</v>
      </c>
      <c r="V740" s="84">
        <f t="shared" si="57"/>
        <v>38.4</v>
      </c>
      <c r="W740" s="110" t="s">
        <v>119</v>
      </c>
      <c r="X740" s="80" t="s">
        <v>238</v>
      </c>
      <c r="Y740" s="80" t="s">
        <v>238</v>
      </c>
      <c r="Z740" s="80" t="s">
        <v>239</v>
      </c>
      <c r="AA740" s="80" t="s">
        <v>240</v>
      </c>
      <c r="AB740" s="76" t="s">
        <v>539</v>
      </c>
      <c r="AC740" s="76" t="s">
        <v>541</v>
      </c>
      <c r="AD740" s="76" t="s">
        <v>195</v>
      </c>
      <c r="AE740" s="76">
        <v>75640000</v>
      </c>
      <c r="AF740" s="76" t="s">
        <v>96</v>
      </c>
      <c r="AG740" s="82"/>
      <c r="AH740" s="60"/>
      <c r="AI740" s="75" t="s">
        <v>2162</v>
      </c>
      <c r="AJ740" s="6" t="s">
        <v>103</v>
      </c>
      <c r="AK740" s="81">
        <v>0</v>
      </c>
      <c r="AL740" s="205" t="s">
        <v>103</v>
      </c>
      <c r="AM740" s="169"/>
      <c r="AN740" s="6"/>
      <c r="AO740" s="120"/>
    </row>
    <row r="741" spans="1:41">
      <c r="A741" s="75" t="s">
        <v>2162</v>
      </c>
      <c r="B741" s="6" t="s">
        <v>93</v>
      </c>
      <c r="C741" s="76">
        <v>740</v>
      </c>
      <c r="D741" s="6" t="s">
        <v>107</v>
      </c>
      <c r="E741" s="6" t="s">
        <v>105</v>
      </c>
      <c r="F741" s="6" t="str">
        <f t="shared" si="53"/>
        <v>STORAGEFG-R-2039LE25.M19</v>
      </c>
      <c r="G741" s="97" t="s">
        <v>1050</v>
      </c>
      <c r="H741" s="95">
        <v>146092</v>
      </c>
      <c r="I741" s="85" t="s">
        <v>2380</v>
      </c>
      <c r="J741" s="92">
        <v>46044</v>
      </c>
      <c r="K741" s="97"/>
      <c r="L741" s="80">
        <v>6047036</v>
      </c>
      <c r="M741" s="6" t="s">
        <v>173</v>
      </c>
      <c r="N741" s="80" t="s">
        <v>116</v>
      </c>
      <c r="O741" s="71">
        <v>0</v>
      </c>
      <c r="P741" s="71">
        <v>0</v>
      </c>
      <c r="Q741" s="79">
        <v>51.6</v>
      </c>
      <c r="R741" s="79">
        <v>0</v>
      </c>
      <c r="S741" s="71">
        <v>0</v>
      </c>
      <c r="T741" s="79">
        <v>51.6</v>
      </c>
      <c r="U741" s="87" t="s">
        <v>118</v>
      </c>
      <c r="V741" s="84">
        <f t="shared" si="57"/>
        <v>51.6</v>
      </c>
      <c r="W741" s="110" t="s">
        <v>119</v>
      </c>
      <c r="X741" s="80" t="s">
        <v>238</v>
      </c>
      <c r="Y741" s="80" t="s">
        <v>238</v>
      </c>
      <c r="Z741" s="80" t="s">
        <v>239</v>
      </c>
      <c r="AA741" s="80" t="s">
        <v>240</v>
      </c>
      <c r="AB741" s="76" t="s">
        <v>539</v>
      </c>
      <c r="AC741" s="76" t="s">
        <v>541</v>
      </c>
      <c r="AD741" s="76" t="s">
        <v>195</v>
      </c>
      <c r="AE741" s="76">
        <v>75640000</v>
      </c>
      <c r="AF741" s="76" t="s">
        <v>96</v>
      </c>
      <c r="AG741" s="82"/>
      <c r="AH741" s="60"/>
      <c r="AI741" s="75" t="s">
        <v>2162</v>
      </c>
      <c r="AJ741" s="6" t="s">
        <v>103</v>
      </c>
      <c r="AK741" s="81">
        <v>0</v>
      </c>
      <c r="AL741" s="205" t="s">
        <v>103</v>
      </c>
      <c r="AM741" s="169"/>
      <c r="AN741" s="6"/>
      <c r="AO741" s="120"/>
    </row>
    <row r="742" spans="1:41">
      <c r="A742" s="75" t="s">
        <v>2162</v>
      </c>
      <c r="B742" s="6" t="s">
        <v>93</v>
      </c>
      <c r="C742" s="76">
        <v>741</v>
      </c>
      <c r="D742" s="6" t="s">
        <v>107</v>
      </c>
      <c r="E742" s="6" t="s">
        <v>105</v>
      </c>
      <c r="F742" s="6" t="str">
        <f t="shared" si="53"/>
        <v>STORAGERM-J-1134LI25-M19.2</v>
      </c>
      <c r="G742" s="97" t="s">
        <v>1681</v>
      </c>
      <c r="H742" s="95">
        <v>146099</v>
      </c>
      <c r="I742" s="85" t="s">
        <v>2380</v>
      </c>
      <c r="J742" s="92">
        <v>46044</v>
      </c>
      <c r="K742" s="97"/>
      <c r="L742" s="80" t="s">
        <v>2571</v>
      </c>
      <c r="M742" s="6" t="s">
        <v>173</v>
      </c>
      <c r="N742" s="80" t="s">
        <v>279</v>
      </c>
      <c r="O742" s="71">
        <v>0</v>
      </c>
      <c r="P742" s="71">
        <v>0</v>
      </c>
      <c r="Q742" s="79">
        <v>429.75</v>
      </c>
      <c r="R742" s="79">
        <v>0</v>
      </c>
      <c r="S742" s="71">
        <v>0</v>
      </c>
      <c r="T742" s="79">
        <v>429.75</v>
      </c>
      <c r="U742" s="87" t="s">
        <v>118</v>
      </c>
      <c r="V742" s="84">
        <f t="shared" si="57"/>
        <v>429.75</v>
      </c>
      <c r="W742" s="94">
        <v>46013</v>
      </c>
      <c r="X742" s="80" t="s">
        <v>237</v>
      </c>
      <c r="Y742" s="80" t="s">
        <v>238</v>
      </c>
      <c r="Z742" s="80" t="s">
        <v>239</v>
      </c>
      <c r="AA742" s="80" t="s">
        <v>240</v>
      </c>
      <c r="AB742" s="76" t="s">
        <v>539</v>
      </c>
      <c r="AC742" s="76" t="s">
        <v>540</v>
      </c>
      <c r="AD742" s="76" t="s">
        <v>173</v>
      </c>
      <c r="AE742" s="80" t="s">
        <v>550</v>
      </c>
      <c r="AF742" s="76" t="s">
        <v>96</v>
      </c>
      <c r="AG742" s="82"/>
      <c r="AH742" s="60"/>
      <c r="AI742" s="75" t="s">
        <v>2162</v>
      </c>
      <c r="AJ742" s="6" t="s">
        <v>103</v>
      </c>
      <c r="AK742" s="81">
        <v>0</v>
      </c>
      <c r="AL742" s="205" t="s">
        <v>103</v>
      </c>
      <c r="AM742" s="169"/>
      <c r="AN742" s="6"/>
      <c r="AO742" s="120"/>
    </row>
    <row r="743" spans="1:41">
      <c r="A743" s="75" t="s">
        <v>2162</v>
      </c>
      <c r="B743" s="6" t="s">
        <v>93</v>
      </c>
      <c r="C743" s="76">
        <v>742</v>
      </c>
      <c r="D743" s="6" t="s">
        <v>107</v>
      </c>
      <c r="E743" s="6" t="s">
        <v>105</v>
      </c>
      <c r="F743" s="6" t="str">
        <f t="shared" si="53"/>
        <v xml:space="preserve">STORAGERM-J-1137LI25-M19.1  </v>
      </c>
      <c r="G743" s="97" t="s">
        <v>2362</v>
      </c>
      <c r="H743" s="95">
        <v>146100</v>
      </c>
      <c r="I743" s="85" t="s">
        <v>2380</v>
      </c>
      <c r="J743" s="92">
        <v>46044</v>
      </c>
      <c r="K743" s="97"/>
      <c r="L743" s="80" t="s">
        <v>2572</v>
      </c>
      <c r="M743" s="6" t="s">
        <v>173</v>
      </c>
      <c r="N743" s="80" t="s">
        <v>2573</v>
      </c>
      <c r="O743" s="71">
        <v>0</v>
      </c>
      <c r="P743" s="71">
        <v>0</v>
      </c>
      <c r="Q743" s="79">
        <v>303</v>
      </c>
      <c r="R743" s="79">
        <v>0</v>
      </c>
      <c r="S743" s="71">
        <v>0</v>
      </c>
      <c r="T743" s="79">
        <v>303</v>
      </c>
      <c r="U743" s="87" t="s">
        <v>118</v>
      </c>
      <c r="V743" s="84">
        <f t="shared" si="57"/>
        <v>303</v>
      </c>
      <c r="W743" s="94">
        <v>46020</v>
      </c>
      <c r="X743" s="80" t="s">
        <v>237</v>
      </c>
      <c r="Y743" s="80" t="s">
        <v>238</v>
      </c>
      <c r="Z743" s="80" t="s">
        <v>239</v>
      </c>
      <c r="AA743" s="80" t="s">
        <v>240</v>
      </c>
      <c r="AB743" s="76" t="s">
        <v>539</v>
      </c>
      <c r="AC743" s="76" t="s">
        <v>540</v>
      </c>
      <c r="AD743" s="76" t="s">
        <v>173</v>
      </c>
      <c r="AE743" s="80" t="s">
        <v>550</v>
      </c>
      <c r="AF743" s="76" t="s">
        <v>96</v>
      </c>
      <c r="AG743" s="82"/>
      <c r="AH743" s="60"/>
      <c r="AI743" s="75" t="s">
        <v>2162</v>
      </c>
      <c r="AJ743" s="6" t="s">
        <v>103</v>
      </c>
      <c r="AK743" s="81">
        <v>0</v>
      </c>
      <c r="AL743" s="205" t="s">
        <v>103</v>
      </c>
      <c r="AM743" s="169"/>
      <c r="AN743" s="6"/>
      <c r="AO743" s="120"/>
    </row>
    <row r="744" spans="1:41">
      <c r="A744" s="75" t="s">
        <v>2162</v>
      </c>
      <c r="B744" s="6" t="s">
        <v>93</v>
      </c>
      <c r="C744" s="76">
        <v>743</v>
      </c>
      <c r="D744" s="6" t="s">
        <v>107</v>
      </c>
      <c r="E744" s="6" t="s">
        <v>105</v>
      </c>
      <c r="F744" s="6" t="str">
        <f t="shared" si="53"/>
        <v>STORAGERM-J-1139LI25-M19.1</v>
      </c>
      <c r="G744" s="97" t="s">
        <v>1687</v>
      </c>
      <c r="H744" s="95">
        <v>146101</v>
      </c>
      <c r="I744" s="85" t="s">
        <v>2380</v>
      </c>
      <c r="J744" s="92">
        <v>46044</v>
      </c>
      <c r="K744" s="97"/>
      <c r="L744" s="80" t="s">
        <v>2574</v>
      </c>
      <c r="M744" s="6" t="s">
        <v>173</v>
      </c>
      <c r="N744" s="80" t="s">
        <v>2575</v>
      </c>
      <c r="O744" s="71">
        <v>0</v>
      </c>
      <c r="P744" s="71">
        <v>0</v>
      </c>
      <c r="Q744" s="79">
        <v>176.75</v>
      </c>
      <c r="R744" s="79">
        <v>0</v>
      </c>
      <c r="S744" s="71">
        <v>0</v>
      </c>
      <c r="T744" s="79">
        <v>176.75</v>
      </c>
      <c r="U744" s="87" t="s">
        <v>118</v>
      </c>
      <c r="V744" s="84">
        <f t="shared" si="57"/>
        <v>176.75</v>
      </c>
      <c r="W744" s="94">
        <v>46044</v>
      </c>
      <c r="X744" s="80" t="s">
        <v>237</v>
      </c>
      <c r="Y744" s="80" t="s">
        <v>238</v>
      </c>
      <c r="Z744" s="80" t="s">
        <v>239</v>
      </c>
      <c r="AA744" s="80" t="s">
        <v>240</v>
      </c>
      <c r="AB744" s="76" t="s">
        <v>539</v>
      </c>
      <c r="AC744" s="76" t="s">
        <v>540</v>
      </c>
      <c r="AD744" s="76" t="s">
        <v>173</v>
      </c>
      <c r="AE744" s="80" t="s">
        <v>550</v>
      </c>
      <c r="AF744" s="76" t="s">
        <v>96</v>
      </c>
      <c r="AG744" s="82"/>
      <c r="AH744" s="60"/>
      <c r="AI744" s="75" t="s">
        <v>2162</v>
      </c>
      <c r="AJ744" s="6" t="s">
        <v>103</v>
      </c>
      <c r="AK744" s="81">
        <v>0</v>
      </c>
      <c r="AL744" s="205" t="s">
        <v>103</v>
      </c>
      <c r="AM744" s="169"/>
      <c r="AN744" s="6"/>
      <c r="AO744" s="120"/>
    </row>
    <row r="745" spans="1:41">
      <c r="A745" s="75" t="s">
        <v>2162</v>
      </c>
      <c r="B745" s="6" t="s">
        <v>93</v>
      </c>
      <c r="C745" s="76">
        <v>744</v>
      </c>
      <c r="D745" s="6" t="s">
        <v>107</v>
      </c>
      <c r="E745" s="6" t="s">
        <v>105</v>
      </c>
      <c r="F745" s="6" t="str">
        <f t="shared" si="53"/>
        <v xml:space="preserve">STORAGERM-J-1144LI26-M19.1 </v>
      </c>
      <c r="G745" s="97" t="s">
        <v>2363</v>
      </c>
      <c r="H745" s="95">
        <v>146102</v>
      </c>
      <c r="I745" s="85" t="s">
        <v>2380</v>
      </c>
      <c r="J745" s="92">
        <v>46044</v>
      </c>
      <c r="K745" s="97"/>
      <c r="L745" s="80" t="s">
        <v>255</v>
      </c>
      <c r="M745" s="6" t="s">
        <v>173</v>
      </c>
      <c r="N745" s="80" t="s">
        <v>2576</v>
      </c>
      <c r="O745" s="71">
        <v>0</v>
      </c>
      <c r="P745" s="71">
        <v>0</v>
      </c>
      <c r="Q745" s="79">
        <v>619</v>
      </c>
      <c r="R745" s="79">
        <v>0</v>
      </c>
      <c r="S745" s="71">
        <v>0</v>
      </c>
      <c r="T745" s="79">
        <v>619</v>
      </c>
      <c r="U745" s="87" t="s">
        <v>118</v>
      </c>
      <c r="V745" s="84">
        <f t="shared" si="57"/>
        <v>619</v>
      </c>
      <c r="W745" s="94">
        <v>46031</v>
      </c>
      <c r="X745" s="80" t="s">
        <v>237</v>
      </c>
      <c r="Y745" s="80" t="s">
        <v>238</v>
      </c>
      <c r="Z745" s="80" t="s">
        <v>239</v>
      </c>
      <c r="AA745" s="80" t="s">
        <v>240</v>
      </c>
      <c r="AB745" s="76" t="s">
        <v>539</v>
      </c>
      <c r="AC745" s="76" t="s">
        <v>540</v>
      </c>
      <c r="AD745" s="76" t="s">
        <v>173</v>
      </c>
      <c r="AE745" s="80" t="s">
        <v>550</v>
      </c>
      <c r="AF745" s="76" t="s">
        <v>96</v>
      </c>
      <c r="AG745" s="82"/>
      <c r="AH745" s="60"/>
      <c r="AI745" s="75" t="s">
        <v>2162</v>
      </c>
      <c r="AJ745" s="6" t="s">
        <v>103</v>
      </c>
      <c r="AK745" s="81">
        <v>0</v>
      </c>
      <c r="AL745" s="205" t="s">
        <v>103</v>
      </c>
      <c r="AM745" s="169"/>
      <c r="AN745" s="6"/>
      <c r="AO745" s="120"/>
    </row>
    <row r="746" spans="1:41">
      <c r="A746" s="75" t="s">
        <v>2162</v>
      </c>
      <c r="B746" s="6" t="s">
        <v>93</v>
      </c>
      <c r="C746" s="76">
        <v>745</v>
      </c>
      <c r="D746" s="6" t="s">
        <v>107</v>
      </c>
      <c r="E746" s="6" t="s">
        <v>105</v>
      </c>
      <c r="F746" s="6" t="str">
        <f t="shared" si="53"/>
        <v>STORAGERM-J-1165LI26-M19</v>
      </c>
      <c r="G746" s="97" t="s">
        <v>2364</v>
      </c>
      <c r="H746" s="95">
        <v>146091</v>
      </c>
      <c r="I746" s="85" t="s">
        <v>2380</v>
      </c>
      <c r="J746" s="92">
        <v>46044</v>
      </c>
      <c r="K746" s="97"/>
      <c r="L746" s="80" t="s">
        <v>2577</v>
      </c>
      <c r="M746" s="6" t="s">
        <v>173</v>
      </c>
      <c r="N746" s="80" t="s">
        <v>116</v>
      </c>
      <c r="O746" s="71">
        <v>0</v>
      </c>
      <c r="P746" s="71">
        <v>0</v>
      </c>
      <c r="Q746" s="79">
        <v>59.7</v>
      </c>
      <c r="R746" s="79">
        <v>0</v>
      </c>
      <c r="S746" s="71">
        <v>0</v>
      </c>
      <c r="T746" s="79">
        <v>59.7</v>
      </c>
      <c r="U746" s="87" t="s">
        <v>118</v>
      </c>
      <c r="V746" s="84">
        <f t="shared" si="57"/>
        <v>59.7</v>
      </c>
      <c r="W746" s="110" t="s">
        <v>119</v>
      </c>
      <c r="X746" s="80" t="s">
        <v>238</v>
      </c>
      <c r="Y746" s="80" t="s">
        <v>238</v>
      </c>
      <c r="Z746" s="80" t="s">
        <v>239</v>
      </c>
      <c r="AA746" s="80" t="s">
        <v>240</v>
      </c>
      <c r="AB746" s="76" t="s">
        <v>539</v>
      </c>
      <c r="AC746" s="76" t="s">
        <v>540</v>
      </c>
      <c r="AD746" s="76" t="s">
        <v>173</v>
      </c>
      <c r="AE746" s="80" t="s">
        <v>550</v>
      </c>
      <c r="AF746" s="76" t="s">
        <v>96</v>
      </c>
      <c r="AG746" s="82"/>
      <c r="AH746" s="60"/>
      <c r="AI746" s="75" t="s">
        <v>2162</v>
      </c>
      <c r="AJ746" s="6" t="s">
        <v>103</v>
      </c>
      <c r="AK746" s="81">
        <v>0</v>
      </c>
      <c r="AL746" s="205" t="s">
        <v>103</v>
      </c>
      <c r="AM746" s="169"/>
      <c r="AN746" s="6"/>
      <c r="AO746" s="120"/>
    </row>
    <row r="747" spans="1:41">
      <c r="A747" s="75" t="s">
        <v>2162</v>
      </c>
      <c r="B747" s="6" t="s">
        <v>93</v>
      </c>
      <c r="C747" s="76">
        <v>746</v>
      </c>
      <c r="D747" s="6" t="s">
        <v>107</v>
      </c>
      <c r="E747" s="6" t="s">
        <v>105</v>
      </c>
      <c r="F747" s="6" t="str">
        <f t="shared" si="53"/>
        <v>STORAGEFG-R-1992LE25.M19</v>
      </c>
      <c r="G747" s="97" t="s">
        <v>2365</v>
      </c>
      <c r="H747" s="95">
        <v>146116</v>
      </c>
      <c r="I747" s="85" t="s">
        <v>2380</v>
      </c>
      <c r="J747" s="92">
        <v>46045</v>
      </c>
      <c r="K747" s="97"/>
      <c r="L747" s="80">
        <v>5992919</v>
      </c>
      <c r="M747" s="6" t="s">
        <v>173</v>
      </c>
      <c r="N747" s="80" t="s">
        <v>116</v>
      </c>
      <c r="O747" s="71">
        <v>0</v>
      </c>
      <c r="P747" s="71">
        <v>0</v>
      </c>
      <c r="Q747" s="79">
        <v>80.599999999999994</v>
      </c>
      <c r="R747" s="79">
        <v>0</v>
      </c>
      <c r="S747" s="71">
        <v>0</v>
      </c>
      <c r="T747" s="79">
        <v>80.599999999999994</v>
      </c>
      <c r="U747" s="87" t="s">
        <v>118</v>
      </c>
      <c r="V747" s="84">
        <f t="shared" si="57"/>
        <v>80.599999999999994</v>
      </c>
      <c r="W747" s="110" t="s">
        <v>119</v>
      </c>
      <c r="X747" s="80" t="s">
        <v>238</v>
      </c>
      <c r="Y747" s="80" t="s">
        <v>238</v>
      </c>
      <c r="Z747" s="80" t="s">
        <v>239</v>
      </c>
      <c r="AA747" s="80" t="s">
        <v>240</v>
      </c>
      <c r="AB747" s="76" t="s">
        <v>539</v>
      </c>
      <c r="AC747" s="76" t="s">
        <v>541</v>
      </c>
      <c r="AD747" s="76" t="s">
        <v>195</v>
      </c>
      <c r="AE747" s="76">
        <v>75640000</v>
      </c>
      <c r="AF747" s="76" t="s">
        <v>96</v>
      </c>
      <c r="AG747" s="82"/>
      <c r="AH747" s="60"/>
      <c r="AI747" s="75" t="s">
        <v>2162</v>
      </c>
      <c r="AJ747" s="6" t="s">
        <v>103</v>
      </c>
      <c r="AK747" s="81">
        <v>0</v>
      </c>
      <c r="AL747" s="205" t="s">
        <v>103</v>
      </c>
      <c r="AM747" s="169"/>
      <c r="AN747" s="6"/>
      <c r="AO747" s="120"/>
    </row>
    <row r="748" spans="1:41">
      <c r="A748" s="75" t="s">
        <v>2162</v>
      </c>
      <c r="B748" s="6" t="s">
        <v>93</v>
      </c>
      <c r="C748" s="76">
        <v>747</v>
      </c>
      <c r="D748" s="6" t="s">
        <v>107</v>
      </c>
      <c r="E748" s="6" t="s">
        <v>105</v>
      </c>
      <c r="F748" s="6" t="str">
        <f t="shared" si="53"/>
        <v>STORAGEFG-R-1968LE25.M19</v>
      </c>
      <c r="G748" s="97" t="s">
        <v>2366</v>
      </c>
      <c r="H748" s="95">
        <v>146117</v>
      </c>
      <c r="I748" s="85" t="s">
        <v>2380</v>
      </c>
      <c r="J748" s="92">
        <v>46045</v>
      </c>
      <c r="K748" s="97"/>
      <c r="L748" s="80">
        <v>5997185</v>
      </c>
      <c r="M748" s="6" t="s">
        <v>173</v>
      </c>
      <c r="N748" s="80" t="s">
        <v>116</v>
      </c>
      <c r="O748" s="71">
        <v>0</v>
      </c>
      <c r="P748" s="71">
        <v>0</v>
      </c>
      <c r="Q748" s="79">
        <v>199</v>
      </c>
      <c r="R748" s="79">
        <v>0</v>
      </c>
      <c r="S748" s="71">
        <v>0</v>
      </c>
      <c r="T748" s="79">
        <v>199</v>
      </c>
      <c r="U748" s="87" t="s">
        <v>118</v>
      </c>
      <c r="V748" s="84">
        <f t="shared" si="57"/>
        <v>199</v>
      </c>
      <c r="W748" s="110" t="s">
        <v>119</v>
      </c>
      <c r="X748" s="80" t="s">
        <v>238</v>
      </c>
      <c r="Y748" s="80" t="s">
        <v>238</v>
      </c>
      <c r="Z748" s="80" t="s">
        <v>239</v>
      </c>
      <c r="AA748" s="80" t="s">
        <v>240</v>
      </c>
      <c r="AB748" s="76" t="s">
        <v>539</v>
      </c>
      <c r="AC748" s="76" t="s">
        <v>541</v>
      </c>
      <c r="AD748" s="76" t="s">
        <v>195</v>
      </c>
      <c r="AE748" s="76">
        <v>75640000</v>
      </c>
      <c r="AF748" s="76" t="s">
        <v>96</v>
      </c>
      <c r="AG748" s="82"/>
      <c r="AH748" s="60"/>
      <c r="AI748" s="75" t="s">
        <v>2162</v>
      </c>
      <c r="AJ748" s="6" t="s">
        <v>103</v>
      </c>
      <c r="AK748" s="81">
        <v>0</v>
      </c>
      <c r="AL748" s="205" t="s">
        <v>103</v>
      </c>
      <c r="AM748" s="169"/>
      <c r="AN748" s="6"/>
      <c r="AO748" s="120"/>
    </row>
    <row r="749" spans="1:41">
      <c r="A749" s="75" t="s">
        <v>2162</v>
      </c>
      <c r="B749" s="6" t="s">
        <v>93</v>
      </c>
      <c r="C749" s="76">
        <v>748</v>
      </c>
      <c r="D749" s="6" t="s">
        <v>107</v>
      </c>
      <c r="E749" s="6" t="s">
        <v>105</v>
      </c>
      <c r="F749" s="6" t="str">
        <f t="shared" si="53"/>
        <v>STORAGEFG-R-2076LE25.M19</v>
      </c>
      <c r="G749" s="97" t="s">
        <v>213</v>
      </c>
      <c r="H749" s="95">
        <v>146118</v>
      </c>
      <c r="I749" s="85" t="s">
        <v>2380</v>
      </c>
      <c r="J749" s="92">
        <v>46045</v>
      </c>
      <c r="K749" s="97"/>
      <c r="L749" s="80" t="s">
        <v>2578</v>
      </c>
      <c r="M749" s="6" t="s">
        <v>173</v>
      </c>
      <c r="N749" s="80" t="s">
        <v>116</v>
      </c>
      <c r="O749" s="71">
        <v>0</v>
      </c>
      <c r="P749" s="71">
        <v>0</v>
      </c>
      <c r="Q749" s="79">
        <v>30.9</v>
      </c>
      <c r="R749" s="79">
        <v>0</v>
      </c>
      <c r="S749" s="71">
        <v>0</v>
      </c>
      <c r="T749" s="79">
        <v>30.9</v>
      </c>
      <c r="U749" s="87" t="s">
        <v>118</v>
      </c>
      <c r="V749" s="84">
        <f t="shared" si="57"/>
        <v>30.9</v>
      </c>
      <c r="W749" s="110" t="s">
        <v>119</v>
      </c>
      <c r="X749" s="80" t="s">
        <v>238</v>
      </c>
      <c r="Y749" s="80" t="s">
        <v>238</v>
      </c>
      <c r="Z749" s="80" t="s">
        <v>239</v>
      </c>
      <c r="AA749" s="80" t="s">
        <v>240</v>
      </c>
      <c r="AB749" s="76" t="s">
        <v>539</v>
      </c>
      <c r="AC749" s="76" t="s">
        <v>541</v>
      </c>
      <c r="AD749" s="76" t="s">
        <v>195</v>
      </c>
      <c r="AE749" s="76">
        <v>75640000</v>
      </c>
      <c r="AF749" s="76" t="s">
        <v>96</v>
      </c>
      <c r="AG749" s="82"/>
      <c r="AH749" s="60"/>
      <c r="AI749" s="75" t="s">
        <v>2162</v>
      </c>
      <c r="AJ749" s="6" t="s">
        <v>103</v>
      </c>
      <c r="AK749" s="81">
        <v>0</v>
      </c>
      <c r="AL749" s="205" t="s">
        <v>103</v>
      </c>
      <c r="AM749" s="169"/>
      <c r="AN749" s="6"/>
      <c r="AO749" s="120"/>
    </row>
    <row r="750" spans="1:41">
      <c r="A750" s="75" t="s">
        <v>2162</v>
      </c>
      <c r="B750" s="6" t="s">
        <v>93</v>
      </c>
      <c r="C750" s="76">
        <v>749</v>
      </c>
      <c r="D750" s="6" t="s">
        <v>107</v>
      </c>
      <c r="E750" s="6" t="s">
        <v>105</v>
      </c>
      <c r="F750" s="6" t="str">
        <f t="shared" si="53"/>
        <v>STORAGEFG-R-2078LE25.M19</v>
      </c>
      <c r="G750" s="97" t="s">
        <v>210</v>
      </c>
      <c r="H750" s="95">
        <v>146119</v>
      </c>
      <c r="I750" s="85" t="s">
        <v>2380</v>
      </c>
      <c r="J750" s="92">
        <v>46045</v>
      </c>
      <c r="K750" s="97"/>
      <c r="L750" s="80" t="s">
        <v>2579</v>
      </c>
      <c r="M750" s="6" t="s">
        <v>173</v>
      </c>
      <c r="N750" s="80" t="s">
        <v>116</v>
      </c>
      <c r="O750" s="71">
        <v>0</v>
      </c>
      <c r="P750" s="71">
        <v>0</v>
      </c>
      <c r="Q750" s="79">
        <v>131</v>
      </c>
      <c r="R750" s="79">
        <v>0</v>
      </c>
      <c r="S750" s="71">
        <v>0</v>
      </c>
      <c r="T750" s="79">
        <v>131</v>
      </c>
      <c r="U750" s="87" t="s">
        <v>118</v>
      </c>
      <c r="V750" s="84">
        <f t="shared" si="57"/>
        <v>131</v>
      </c>
      <c r="W750" s="110" t="s">
        <v>119</v>
      </c>
      <c r="X750" s="80" t="s">
        <v>238</v>
      </c>
      <c r="Y750" s="80" t="s">
        <v>238</v>
      </c>
      <c r="Z750" s="80" t="s">
        <v>239</v>
      </c>
      <c r="AA750" s="80" t="s">
        <v>240</v>
      </c>
      <c r="AB750" s="76" t="s">
        <v>539</v>
      </c>
      <c r="AC750" s="76" t="s">
        <v>541</v>
      </c>
      <c r="AD750" s="76" t="s">
        <v>195</v>
      </c>
      <c r="AE750" s="76">
        <v>75640000</v>
      </c>
      <c r="AF750" s="76" t="s">
        <v>96</v>
      </c>
      <c r="AG750" s="82"/>
      <c r="AH750" s="60"/>
      <c r="AI750" s="75" t="s">
        <v>2162</v>
      </c>
      <c r="AJ750" s="6" t="s">
        <v>103</v>
      </c>
      <c r="AK750" s="81">
        <v>0</v>
      </c>
      <c r="AL750" s="205" t="s">
        <v>103</v>
      </c>
      <c r="AM750" s="169"/>
      <c r="AN750" s="6"/>
      <c r="AO750" s="120"/>
    </row>
    <row r="751" spans="1:41">
      <c r="A751" s="75" t="s">
        <v>2162</v>
      </c>
      <c r="B751" s="6" t="s">
        <v>93</v>
      </c>
      <c r="C751" s="76">
        <v>750</v>
      </c>
      <c r="D751" s="6" t="s">
        <v>110</v>
      </c>
      <c r="E751" s="6" t="s">
        <v>2135</v>
      </c>
      <c r="F751" s="6" t="str">
        <f t="shared" si="53"/>
        <v>FreightRM-R-013-SI26-M19</v>
      </c>
      <c r="G751" s="97" t="s">
        <v>1745</v>
      </c>
      <c r="H751" s="95">
        <v>4653</v>
      </c>
      <c r="I751" s="85" t="s">
        <v>2380</v>
      </c>
      <c r="J751" s="92">
        <v>46042</v>
      </c>
      <c r="K751" s="97"/>
      <c r="L751" s="80" t="s">
        <v>116</v>
      </c>
      <c r="M751" s="80" t="s">
        <v>173</v>
      </c>
      <c r="N751" s="80" t="s">
        <v>2580</v>
      </c>
      <c r="O751" s="71">
        <v>0</v>
      </c>
      <c r="P751" s="71">
        <v>0</v>
      </c>
      <c r="Q751" s="79">
        <v>36500</v>
      </c>
      <c r="R751" s="79">
        <v>5840</v>
      </c>
      <c r="S751" s="71">
        <v>1460</v>
      </c>
      <c r="T751" s="79">
        <v>40880</v>
      </c>
      <c r="U751" s="87" t="s">
        <v>24</v>
      </c>
      <c r="V751" s="84">
        <f t="shared" ref="V751:V754" si="58">T751/17.407</f>
        <v>2348.4804963520423</v>
      </c>
      <c r="W751" s="94" t="s">
        <v>119</v>
      </c>
      <c r="X751" s="80" t="s">
        <v>120</v>
      </c>
      <c r="Y751" s="80" t="s">
        <v>282</v>
      </c>
      <c r="Z751" s="80" t="s">
        <v>121</v>
      </c>
      <c r="AA751" s="80" t="s">
        <v>283</v>
      </c>
      <c r="AB751" s="76" t="s">
        <v>539</v>
      </c>
      <c r="AC751" s="76" t="s">
        <v>540</v>
      </c>
      <c r="AD751" s="76" t="s">
        <v>174</v>
      </c>
      <c r="AE751" s="76" t="s">
        <v>546</v>
      </c>
      <c r="AF751" s="76" t="s">
        <v>96</v>
      </c>
      <c r="AG751" s="82"/>
      <c r="AH751" s="60"/>
      <c r="AI751" s="75" t="s">
        <v>2162</v>
      </c>
      <c r="AJ751" s="6" t="s">
        <v>103</v>
      </c>
      <c r="AK751" s="81">
        <v>0</v>
      </c>
      <c r="AL751" s="205" t="s">
        <v>103</v>
      </c>
      <c r="AM751" s="169"/>
      <c r="AN751" s="6"/>
      <c r="AO751" s="120"/>
    </row>
    <row r="752" spans="1:41">
      <c r="A752" s="75" t="s">
        <v>2162</v>
      </c>
      <c r="B752" s="6" t="s">
        <v>93</v>
      </c>
      <c r="C752" s="76">
        <v>751</v>
      </c>
      <c r="D752" s="6" t="s">
        <v>110</v>
      </c>
      <c r="E752" s="6" t="s">
        <v>2135</v>
      </c>
      <c r="F752" s="6" t="str">
        <f t="shared" si="53"/>
        <v>FreightAF-M-233-SI25-M19-L-F</v>
      </c>
      <c r="G752" s="97" t="s">
        <v>2367</v>
      </c>
      <c r="H752" s="95">
        <v>4656</v>
      </c>
      <c r="I752" s="85" t="s">
        <v>2380</v>
      </c>
      <c r="J752" s="92">
        <v>46043</v>
      </c>
      <c r="K752" s="95" t="s">
        <v>2581</v>
      </c>
      <c r="L752" s="80" t="s">
        <v>116</v>
      </c>
      <c r="M752" s="80" t="s">
        <v>173</v>
      </c>
      <c r="N752" s="80" t="s">
        <v>291</v>
      </c>
      <c r="O752" s="71">
        <v>0</v>
      </c>
      <c r="P752" s="71">
        <v>0</v>
      </c>
      <c r="Q752" s="79">
        <v>27750</v>
      </c>
      <c r="R752" s="79">
        <v>4440</v>
      </c>
      <c r="S752" s="71">
        <v>1110</v>
      </c>
      <c r="T752" s="79">
        <v>31080</v>
      </c>
      <c r="U752" s="87" t="s">
        <v>24</v>
      </c>
      <c r="V752" s="84">
        <f t="shared" si="58"/>
        <v>1785.4885965416213</v>
      </c>
      <c r="W752" s="94" t="s">
        <v>119</v>
      </c>
      <c r="X752" s="80" t="s">
        <v>120</v>
      </c>
      <c r="Y752" s="80" t="s">
        <v>282</v>
      </c>
      <c r="Z752" s="80" t="s">
        <v>121</v>
      </c>
      <c r="AA752" s="80" t="s">
        <v>283</v>
      </c>
      <c r="AB752" s="76" t="s">
        <v>539</v>
      </c>
      <c r="AC752" s="76" t="s">
        <v>540</v>
      </c>
      <c r="AD752" s="76" t="s">
        <v>174</v>
      </c>
      <c r="AE752" s="76" t="s">
        <v>546</v>
      </c>
      <c r="AF752" s="76" t="s">
        <v>96</v>
      </c>
      <c r="AG752" s="82"/>
      <c r="AH752" s="60"/>
      <c r="AI752" s="75" t="s">
        <v>2162</v>
      </c>
      <c r="AJ752" s="6" t="s">
        <v>103</v>
      </c>
      <c r="AK752" s="81">
        <v>0</v>
      </c>
      <c r="AL752" s="205" t="s">
        <v>103</v>
      </c>
      <c r="AM752" s="169"/>
      <c r="AN752" s="6"/>
      <c r="AO752" s="120"/>
    </row>
    <row r="753" spans="1:41">
      <c r="A753" s="75" t="s">
        <v>2162</v>
      </c>
      <c r="B753" s="6" t="s">
        <v>93</v>
      </c>
      <c r="C753" s="76">
        <v>752</v>
      </c>
      <c r="D753" s="6" t="s">
        <v>110</v>
      </c>
      <c r="E753" s="6" t="s">
        <v>2135</v>
      </c>
      <c r="F753" s="6" t="str">
        <f t="shared" si="53"/>
        <v>FreightRM-M-238-SI25-M19-L-F</v>
      </c>
      <c r="G753" s="97" t="s">
        <v>2368</v>
      </c>
      <c r="H753" s="95">
        <v>4656</v>
      </c>
      <c r="I753" s="85" t="s">
        <v>2380</v>
      </c>
      <c r="J753" s="92">
        <v>46043</v>
      </c>
      <c r="K753" s="97" t="s">
        <v>2582</v>
      </c>
      <c r="L753" s="80" t="s">
        <v>116</v>
      </c>
      <c r="M753" s="80" t="s">
        <v>173</v>
      </c>
      <c r="N753" s="80" t="s">
        <v>116</v>
      </c>
      <c r="O753" s="71">
        <v>0</v>
      </c>
      <c r="P753" s="71">
        <v>0</v>
      </c>
      <c r="Q753" s="71">
        <v>0</v>
      </c>
      <c r="R753" s="71">
        <v>0</v>
      </c>
      <c r="S753" s="71">
        <v>0</v>
      </c>
      <c r="T753" s="71">
        <v>0</v>
      </c>
      <c r="U753" s="87" t="s">
        <v>24</v>
      </c>
      <c r="V753" s="84">
        <f t="shared" si="58"/>
        <v>0</v>
      </c>
      <c r="W753" s="94" t="s">
        <v>119</v>
      </c>
      <c r="X753" s="80" t="s">
        <v>120</v>
      </c>
      <c r="Y753" s="80" t="s">
        <v>282</v>
      </c>
      <c r="Z753" s="80" t="s">
        <v>121</v>
      </c>
      <c r="AA753" s="80" t="s">
        <v>283</v>
      </c>
      <c r="AB753" s="76" t="s">
        <v>539</v>
      </c>
      <c r="AC753" s="76" t="s">
        <v>540</v>
      </c>
      <c r="AD753" s="76" t="s">
        <v>174</v>
      </c>
      <c r="AE753" s="76" t="s">
        <v>546</v>
      </c>
      <c r="AF753" s="76" t="s">
        <v>96</v>
      </c>
      <c r="AG753" s="82"/>
      <c r="AH753" s="60"/>
      <c r="AI753" s="75" t="s">
        <v>2162</v>
      </c>
      <c r="AJ753" s="6" t="s">
        <v>103</v>
      </c>
      <c r="AK753" s="81">
        <v>0</v>
      </c>
      <c r="AL753" s="205" t="s">
        <v>103</v>
      </c>
      <c r="AM753" s="169"/>
      <c r="AN753" s="6"/>
      <c r="AO753" s="120"/>
    </row>
    <row r="754" spans="1:41">
      <c r="A754" s="75" t="s">
        <v>2162</v>
      </c>
      <c r="B754" s="6" t="s">
        <v>93</v>
      </c>
      <c r="C754" s="76">
        <v>753</v>
      </c>
      <c r="D754" s="6" t="s">
        <v>110</v>
      </c>
      <c r="E754" s="6" t="s">
        <v>2135</v>
      </c>
      <c r="F754" s="6" t="str">
        <f t="shared" si="53"/>
        <v>FreightRM-M-234-SI25-M19-L-F</v>
      </c>
      <c r="G754" s="97" t="s">
        <v>2369</v>
      </c>
      <c r="H754" s="95">
        <v>4656</v>
      </c>
      <c r="I754" s="85" t="s">
        <v>2380</v>
      </c>
      <c r="J754" s="92">
        <v>46043</v>
      </c>
      <c r="K754" s="95" t="s">
        <v>2583</v>
      </c>
      <c r="L754" s="80" t="s">
        <v>116</v>
      </c>
      <c r="M754" s="80" t="s">
        <v>173</v>
      </c>
      <c r="N754" s="80" t="s">
        <v>116</v>
      </c>
      <c r="O754" s="71">
        <v>0</v>
      </c>
      <c r="P754" s="71">
        <v>0</v>
      </c>
      <c r="Q754" s="71">
        <v>0</v>
      </c>
      <c r="R754" s="71">
        <v>0</v>
      </c>
      <c r="S754" s="71">
        <v>0</v>
      </c>
      <c r="T754" s="71">
        <v>0</v>
      </c>
      <c r="U754" s="87" t="s">
        <v>24</v>
      </c>
      <c r="V754" s="84">
        <f t="shared" si="58"/>
        <v>0</v>
      </c>
      <c r="W754" s="94" t="s">
        <v>119</v>
      </c>
      <c r="X754" s="80" t="s">
        <v>120</v>
      </c>
      <c r="Y754" s="80" t="s">
        <v>282</v>
      </c>
      <c r="Z754" s="80" t="s">
        <v>121</v>
      </c>
      <c r="AA754" s="80" t="s">
        <v>283</v>
      </c>
      <c r="AB754" s="76" t="s">
        <v>539</v>
      </c>
      <c r="AC754" s="76" t="s">
        <v>540</v>
      </c>
      <c r="AD754" s="76" t="s">
        <v>174</v>
      </c>
      <c r="AE754" s="76" t="s">
        <v>546</v>
      </c>
      <c r="AF754" s="76" t="s">
        <v>96</v>
      </c>
      <c r="AG754" s="82"/>
      <c r="AH754" s="60"/>
      <c r="AI754" s="75" t="s">
        <v>2162</v>
      </c>
      <c r="AJ754" s="6" t="s">
        <v>103</v>
      </c>
      <c r="AK754" s="81">
        <v>0</v>
      </c>
      <c r="AL754" s="205" t="s">
        <v>103</v>
      </c>
      <c r="AM754" s="169"/>
      <c r="AN754" s="6"/>
      <c r="AO754" s="120"/>
    </row>
    <row r="755" spans="1:41">
      <c r="A755" s="75" t="s">
        <v>2162</v>
      </c>
      <c r="B755" s="6" t="s">
        <v>93</v>
      </c>
      <c r="C755" s="76">
        <v>754</v>
      </c>
      <c r="D755" s="6" t="s">
        <v>1565</v>
      </c>
      <c r="E755" s="6" t="s">
        <v>2135</v>
      </c>
      <c r="F755" s="6" t="str">
        <f t="shared" si="53"/>
        <v>FreightRM-J-1106LI25-M19</v>
      </c>
      <c r="G755" s="6" t="s">
        <v>2370</v>
      </c>
      <c r="H755" s="6" t="s">
        <v>2371</v>
      </c>
      <c r="I755" s="85" t="s">
        <v>2380</v>
      </c>
      <c r="J755" s="92">
        <v>46042</v>
      </c>
      <c r="K755" s="97" t="s">
        <v>116</v>
      </c>
      <c r="L755" s="80" t="s">
        <v>116</v>
      </c>
      <c r="M755" s="80" t="s">
        <v>173</v>
      </c>
      <c r="N755" s="80" t="s">
        <v>116</v>
      </c>
      <c r="O755" s="71">
        <v>0</v>
      </c>
      <c r="P755" s="71">
        <v>0</v>
      </c>
      <c r="Q755" s="79">
        <v>2200</v>
      </c>
      <c r="R755" s="79">
        <v>0</v>
      </c>
      <c r="S755" s="71">
        <v>0</v>
      </c>
      <c r="T755" s="79">
        <v>2200</v>
      </c>
      <c r="U755" s="87" t="s">
        <v>118</v>
      </c>
      <c r="V755" s="84">
        <f t="shared" ref="V755:V760" si="59">T755</f>
        <v>2200</v>
      </c>
      <c r="W755" s="94" t="s">
        <v>119</v>
      </c>
      <c r="X755" s="6" t="s">
        <v>2584</v>
      </c>
      <c r="Y755" s="80" t="s">
        <v>178</v>
      </c>
      <c r="Z755" s="80" t="s">
        <v>178</v>
      </c>
      <c r="AA755" s="6" t="s">
        <v>2585</v>
      </c>
      <c r="AB755" s="76" t="s">
        <v>539</v>
      </c>
      <c r="AC755" s="76" t="s">
        <v>540</v>
      </c>
      <c r="AD755" s="76" t="s">
        <v>173</v>
      </c>
      <c r="AE755" s="76" t="s">
        <v>548</v>
      </c>
      <c r="AF755" s="76" t="s">
        <v>96</v>
      </c>
      <c r="AG755" s="82"/>
      <c r="AH755" s="60"/>
      <c r="AI755" s="75" t="s">
        <v>2162</v>
      </c>
      <c r="AJ755" s="6" t="s">
        <v>103</v>
      </c>
      <c r="AK755" s="81">
        <v>0</v>
      </c>
      <c r="AL755" s="205" t="s">
        <v>103</v>
      </c>
      <c r="AM755" s="169"/>
      <c r="AN755" s="6"/>
      <c r="AO755" s="120"/>
    </row>
    <row r="756" spans="1:41">
      <c r="A756" s="75" t="s">
        <v>2162</v>
      </c>
      <c r="B756" s="6" t="s">
        <v>93</v>
      </c>
      <c r="C756" s="76">
        <v>755</v>
      </c>
      <c r="D756" s="6" t="s">
        <v>1565</v>
      </c>
      <c r="E756" s="6" t="s">
        <v>2135</v>
      </c>
      <c r="F756" s="6" t="str">
        <f t="shared" si="53"/>
        <v>FreightRM-J-1133LI25-M19</v>
      </c>
      <c r="G756" s="6" t="s">
        <v>2372</v>
      </c>
      <c r="H756" s="6" t="s">
        <v>2373</v>
      </c>
      <c r="I756" s="85" t="s">
        <v>2380</v>
      </c>
      <c r="J756" s="92">
        <v>46042</v>
      </c>
      <c r="K756" s="97" t="s">
        <v>116</v>
      </c>
      <c r="L756" s="80" t="s">
        <v>116</v>
      </c>
      <c r="M756" s="80" t="s">
        <v>173</v>
      </c>
      <c r="N756" s="80" t="s">
        <v>116</v>
      </c>
      <c r="O756" s="71">
        <v>0</v>
      </c>
      <c r="P756" s="71">
        <v>0</v>
      </c>
      <c r="Q756" s="79">
        <v>2200</v>
      </c>
      <c r="R756" s="79">
        <v>0</v>
      </c>
      <c r="S756" s="71">
        <v>0</v>
      </c>
      <c r="T756" s="79">
        <v>2200</v>
      </c>
      <c r="U756" s="87" t="s">
        <v>118</v>
      </c>
      <c r="V756" s="84">
        <f t="shared" si="59"/>
        <v>2200</v>
      </c>
      <c r="W756" s="94" t="s">
        <v>119</v>
      </c>
      <c r="X756" s="6" t="s">
        <v>2584</v>
      </c>
      <c r="Y756" s="80" t="s">
        <v>178</v>
      </c>
      <c r="Z756" s="80" t="s">
        <v>178</v>
      </c>
      <c r="AA756" s="6" t="s">
        <v>2585</v>
      </c>
      <c r="AB756" s="76" t="s">
        <v>539</v>
      </c>
      <c r="AC756" s="76" t="s">
        <v>540</v>
      </c>
      <c r="AD756" s="76" t="s">
        <v>173</v>
      </c>
      <c r="AE756" s="76" t="s">
        <v>548</v>
      </c>
      <c r="AF756" s="76" t="s">
        <v>96</v>
      </c>
      <c r="AG756" s="82"/>
      <c r="AH756" s="60"/>
      <c r="AI756" s="75" t="s">
        <v>2162</v>
      </c>
      <c r="AJ756" s="6" t="s">
        <v>103</v>
      </c>
      <c r="AK756" s="81">
        <v>0</v>
      </c>
      <c r="AL756" s="205" t="s">
        <v>103</v>
      </c>
      <c r="AM756" s="169"/>
      <c r="AN756" s="6"/>
      <c r="AO756" s="120"/>
    </row>
    <row r="757" spans="1:41">
      <c r="A757" s="75" t="s">
        <v>2162</v>
      </c>
      <c r="B757" s="6" t="s">
        <v>93</v>
      </c>
      <c r="C757" s="76">
        <v>756</v>
      </c>
      <c r="D757" s="6" t="s">
        <v>1565</v>
      </c>
      <c r="E757" s="6" t="s">
        <v>2135</v>
      </c>
      <c r="F757" s="6" t="str">
        <f t="shared" si="53"/>
        <v>FreightRM-J-1122LI25-M19</v>
      </c>
      <c r="G757" s="6" t="s">
        <v>2374</v>
      </c>
      <c r="H757" s="6" t="s">
        <v>2375</v>
      </c>
      <c r="I757" s="85" t="s">
        <v>2380</v>
      </c>
      <c r="J757" s="92">
        <v>46042</v>
      </c>
      <c r="K757" s="97" t="s">
        <v>116</v>
      </c>
      <c r="L757" s="80" t="s">
        <v>116</v>
      </c>
      <c r="M757" s="80" t="s">
        <v>173</v>
      </c>
      <c r="N757" s="80" t="s">
        <v>116</v>
      </c>
      <c r="O757" s="71">
        <v>0</v>
      </c>
      <c r="P757" s="71">
        <v>0</v>
      </c>
      <c r="Q757" s="79">
        <v>1855</v>
      </c>
      <c r="R757" s="79">
        <v>0</v>
      </c>
      <c r="S757" s="71">
        <v>0</v>
      </c>
      <c r="T757" s="79">
        <v>1855</v>
      </c>
      <c r="U757" s="87" t="s">
        <v>118</v>
      </c>
      <c r="V757" s="84">
        <f t="shared" si="59"/>
        <v>1855</v>
      </c>
      <c r="W757" s="94" t="s">
        <v>119</v>
      </c>
      <c r="X757" s="80" t="s">
        <v>196</v>
      </c>
      <c r="Y757" s="80" t="s">
        <v>178</v>
      </c>
      <c r="Z757" s="80" t="s">
        <v>178</v>
      </c>
      <c r="AA757" s="6" t="s">
        <v>2087</v>
      </c>
      <c r="AB757" s="76" t="s">
        <v>539</v>
      </c>
      <c r="AC757" s="76" t="s">
        <v>540</v>
      </c>
      <c r="AD757" s="76" t="s">
        <v>173</v>
      </c>
      <c r="AE757" s="76" t="s">
        <v>548</v>
      </c>
      <c r="AF757" s="76" t="s">
        <v>96</v>
      </c>
      <c r="AG757" s="82"/>
      <c r="AH757" s="60"/>
      <c r="AI757" s="75" t="s">
        <v>2162</v>
      </c>
      <c r="AJ757" s="6" t="s">
        <v>103</v>
      </c>
      <c r="AK757" s="81">
        <v>0</v>
      </c>
      <c r="AL757" s="205" t="s">
        <v>103</v>
      </c>
      <c r="AM757" s="169"/>
      <c r="AN757" s="6"/>
      <c r="AO757" s="120"/>
    </row>
    <row r="758" spans="1:41">
      <c r="A758" s="75" t="s">
        <v>2162</v>
      </c>
      <c r="B758" s="6" t="s">
        <v>93</v>
      </c>
      <c r="C758" s="76">
        <v>757</v>
      </c>
      <c r="D758" s="6" t="s">
        <v>1565</v>
      </c>
      <c r="E758" s="6" t="s">
        <v>2135</v>
      </c>
      <c r="F758" s="6" t="str">
        <f t="shared" si="53"/>
        <v>FreightRM-J-1153LI26-M19</v>
      </c>
      <c r="G758" s="6" t="s">
        <v>2376</v>
      </c>
      <c r="H758" s="6" t="s">
        <v>2377</v>
      </c>
      <c r="I758" s="85" t="s">
        <v>2380</v>
      </c>
      <c r="J758" s="92">
        <v>46043</v>
      </c>
      <c r="K758" s="97" t="s">
        <v>116</v>
      </c>
      <c r="L758" s="80" t="s">
        <v>116</v>
      </c>
      <c r="M758" s="80" t="s">
        <v>173</v>
      </c>
      <c r="N758" s="80" t="s">
        <v>116</v>
      </c>
      <c r="O758" s="71">
        <v>0</v>
      </c>
      <c r="P758" s="71">
        <v>0</v>
      </c>
      <c r="Q758" s="79">
        <v>2150</v>
      </c>
      <c r="R758" s="79">
        <v>0</v>
      </c>
      <c r="S758" s="71">
        <v>0</v>
      </c>
      <c r="T758" s="79">
        <v>2150</v>
      </c>
      <c r="U758" s="87" t="s">
        <v>118</v>
      </c>
      <c r="V758" s="84">
        <f t="shared" si="59"/>
        <v>2150</v>
      </c>
      <c r="W758" s="94" t="s">
        <v>119</v>
      </c>
      <c r="X758" s="80" t="s">
        <v>196</v>
      </c>
      <c r="Y758" s="80" t="s">
        <v>178</v>
      </c>
      <c r="Z758" s="80" t="s">
        <v>178</v>
      </c>
      <c r="AA758" s="6" t="s">
        <v>2087</v>
      </c>
      <c r="AB758" s="76" t="s">
        <v>539</v>
      </c>
      <c r="AC758" s="76" t="s">
        <v>540</v>
      </c>
      <c r="AD758" s="76" t="s">
        <v>173</v>
      </c>
      <c r="AE758" s="76" t="s">
        <v>548</v>
      </c>
      <c r="AF758" s="76" t="s">
        <v>96</v>
      </c>
      <c r="AG758" s="82"/>
      <c r="AH758" s="60"/>
      <c r="AI758" s="75" t="s">
        <v>2162</v>
      </c>
      <c r="AJ758" s="6" t="s">
        <v>103</v>
      </c>
      <c r="AK758" s="81">
        <v>0</v>
      </c>
      <c r="AL758" s="205" t="s">
        <v>103</v>
      </c>
      <c r="AM758" s="169"/>
      <c r="AN758" s="6"/>
      <c r="AO758" s="120"/>
    </row>
    <row r="759" spans="1:41">
      <c r="A759" s="75" t="s">
        <v>2162</v>
      </c>
      <c r="B759" s="6" t="s">
        <v>93</v>
      </c>
      <c r="C759" s="76">
        <v>758</v>
      </c>
      <c r="D759" s="6" t="s">
        <v>1565</v>
      </c>
      <c r="E759" s="6" t="s">
        <v>2135</v>
      </c>
      <c r="F759" s="6" t="str">
        <f t="shared" si="53"/>
        <v>FreightRM-J-1166LI26-M19</v>
      </c>
      <c r="G759" s="6" t="s">
        <v>2378</v>
      </c>
      <c r="H759" s="6" t="s">
        <v>2379</v>
      </c>
      <c r="I759" s="85" t="s">
        <v>2380</v>
      </c>
      <c r="J759" s="92">
        <v>46045</v>
      </c>
      <c r="K759" s="97" t="s">
        <v>116</v>
      </c>
      <c r="L759" s="80" t="s">
        <v>116</v>
      </c>
      <c r="M759" s="80" t="s">
        <v>173</v>
      </c>
      <c r="N759" s="80" t="s">
        <v>116</v>
      </c>
      <c r="O759" s="71">
        <v>0</v>
      </c>
      <c r="P759" s="71">
        <v>0</v>
      </c>
      <c r="Q759" s="79">
        <v>2350</v>
      </c>
      <c r="R759" s="79">
        <v>0</v>
      </c>
      <c r="S759" s="71">
        <v>0</v>
      </c>
      <c r="T759" s="79">
        <v>2350</v>
      </c>
      <c r="U759" s="87" t="s">
        <v>118</v>
      </c>
      <c r="V759" s="84">
        <f t="shared" si="59"/>
        <v>2350</v>
      </c>
      <c r="W759" s="94" t="s">
        <v>119</v>
      </c>
      <c r="X759" s="80" t="s">
        <v>196</v>
      </c>
      <c r="Y759" s="80" t="s">
        <v>178</v>
      </c>
      <c r="Z759" s="80" t="s">
        <v>178</v>
      </c>
      <c r="AA759" s="6" t="s">
        <v>2586</v>
      </c>
      <c r="AB759" s="76" t="s">
        <v>539</v>
      </c>
      <c r="AC759" s="76" t="s">
        <v>540</v>
      </c>
      <c r="AD759" s="76" t="s">
        <v>173</v>
      </c>
      <c r="AE759" s="76" t="s">
        <v>548</v>
      </c>
      <c r="AF759" s="76" t="s">
        <v>96</v>
      </c>
      <c r="AG759" s="82"/>
      <c r="AH759" s="60"/>
      <c r="AI759" s="75" t="s">
        <v>2162</v>
      </c>
      <c r="AJ759" s="6" t="s">
        <v>103</v>
      </c>
      <c r="AK759" s="81">
        <v>0</v>
      </c>
      <c r="AL759" s="205" t="s">
        <v>103</v>
      </c>
      <c r="AM759" s="169"/>
      <c r="AN759" s="6"/>
      <c r="AO759" s="120"/>
    </row>
    <row r="760" spans="1:41">
      <c r="A760" s="75" t="s">
        <v>2162</v>
      </c>
      <c r="B760" s="6" t="s">
        <v>93</v>
      </c>
      <c r="C760" s="76">
        <v>759</v>
      </c>
      <c r="D760" s="6" t="s">
        <v>1565</v>
      </c>
      <c r="E760" s="6" t="s">
        <v>2135</v>
      </c>
      <c r="F760" s="6" t="str">
        <f t="shared" si="53"/>
        <v>FreightRM-J-1142LI26-M19</v>
      </c>
      <c r="G760" s="6" t="s">
        <v>1820</v>
      </c>
      <c r="H760" s="6" t="s">
        <v>1821</v>
      </c>
      <c r="I760" s="85" t="s">
        <v>2380</v>
      </c>
      <c r="J760" s="78">
        <v>46034</v>
      </c>
      <c r="K760" s="97" t="s">
        <v>116</v>
      </c>
      <c r="L760" s="80" t="s">
        <v>116</v>
      </c>
      <c r="M760" s="80" t="s">
        <v>173</v>
      </c>
      <c r="N760" s="80" t="s">
        <v>116</v>
      </c>
      <c r="O760" s="71">
        <v>0</v>
      </c>
      <c r="P760" s="71">
        <v>0</v>
      </c>
      <c r="Q760" s="79">
        <v>1855</v>
      </c>
      <c r="R760" s="79">
        <v>0</v>
      </c>
      <c r="S760" s="71">
        <v>0</v>
      </c>
      <c r="T760" s="79">
        <v>1855</v>
      </c>
      <c r="U760" s="87" t="s">
        <v>118</v>
      </c>
      <c r="V760" s="84">
        <f t="shared" si="59"/>
        <v>1855</v>
      </c>
      <c r="W760" s="94" t="s">
        <v>119</v>
      </c>
      <c r="X760" s="80" t="s">
        <v>196</v>
      </c>
      <c r="Y760" s="80" t="s">
        <v>178</v>
      </c>
      <c r="Z760" s="80" t="s">
        <v>178</v>
      </c>
      <c r="AA760" s="6" t="s">
        <v>2586</v>
      </c>
      <c r="AB760" s="76" t="s">
        <v>539</v>
      </c>
      <c r="AC760" s="76" t="s">
        <v>540</v>
      </c>
      <c r="AD760" s="76" t="s">
        <v>173</v>
      </c>
      <c r="AE760" s="76" t="s">
        <v>548</v>
      </c>
      <c r="AF760" s="76" t="s">
        <v>96</v>
      </c>
      <c r="AG760" s="82"/>
      <c r="AH760" s="60"/>
      <c r="AI760" s="75" t="s">
        <v>2162</v>
      </c>
      <c r="AJ760" s="6" t="s">
        <v>103</v>
      </c>
      <c r="AK760" s="81">
        <v>0</v>
      </c>
      <c r="AL760" s="205" t="s">
        <v>103</v>
      </c>
      <c r="AM760" s="169"/>
      <c r="AN760" s="6"/>
      <c r="AO760" s="120"/>
    </row>
    <row r="761" spans="1:41">
      <c r="A761" s="75" t="s">
        <v>2614</v>
      </c>
      <c r="B761" s="6" t="s">
        <v>93</v>
      </c>
      <c r="C761" s="76">
        <v>760</v>
      </c>
      <c r="D761" s="80" t="s">
        <v>588</v>
      </c>
      <c r="E761" s="6" t="s">
        <v>2135</v>
      </c>
      <c r="F761" s="6" t="str">
        <f t="shared" si="53"/>
        <v>FreightRM-A-002-SI26-M19-L</v>
      </c>
      <c r="G761" s="95" t="s">
        <v>2616</v>
      </c>
      <c r="H761" s="95" t="s">
        <v>2617</v>
      </c>
      <c r="I761" s="85" t="s">
        <v>2380</v>
      </c>
      <c r="J761" s="92">
        <v>46048</v>
      </c>
      <c r="K761" s="95"/>
      <c r="L761" s="80" t="s">
        <v>2836</v>
      </c>
      <c r="M761" s="80" t="s">
        <v>174</v>
      </c>
      <c r="N761" s="80" t="s">
        <v>116</v>
      </c>
      <c r="O761" s="71">
        <v>0</v>
      </c>
      <c r="P761" s="71">
        <v>0</v>
      </c>
      <c r="Q761" s="79">
        <v>521</v>
      </c>
      <c r="R761" s="79">
        <v>58.08</v>
      </c>
      <c r="S761" s="71">
        <v>0</v>
      </c>
      <c r="T761" s="79">
        <v>579.08000000000004</v>
      </c>
      <c r="U761" s="80" t="s">
        <v>118</v>
      </c>
      <c r="V761" s="84">
        <f>T761</f>
        <v>579.08000000000004</v>
      </c>
      <c r="W761" s="78">
        <v>46038</v>
      </c>
      <c r="X761" s="80" t="s">
        <v>582</v>
      </c>
      <c r="Y761" s="80" t="s">
        <v>129</v>
      </c>
      <c r="Z761" s="80" t="s">
        <v>239</v>
      </c>
      <c r="AA761" s="80" t="s">
        <v>283</v>
      </c>
      <c r="AB761" s="76" t="s">
        <v>539</v>
      </c>
      <c r="AC761" s="76" t="s">
        <v>540</v>
      </c>
      <c r="AD761" s="76" t="s">
        <v>174</v>
      </c>
      <c r="AE761" s="76" t="s">
        <v>546</v>
      </c>
      <c r="AF761" s="76" t="s">
        <v>96</v>
      </c>
      <c r="AG761" s="82"/>
      <c r="AH761" s="60"/>
      <c r="AI761" s="75" t="s">
        <v>2614</v>
      </c>
      <c r="AJ761" s="6" t="s">
        <v>103</v>
      </c>
      <c r="AK761" s="81">
        <v>0</v>
      </c>
      <c r="AL761" s="205" t="s">
        <v>103</v>
      </c>
      <c r="AM761" s="169"/>
      <c r="AN761" s="6"/>
      <c r="AO761" s="120"/>
    </row>
    <row r="762" spans="1:41">
      <c r="A762" s="75" t="s">
        <v>2614</v>
      </c>
      <c r="B762" s="6" t="s">
        <v>93</v>
      </c>
      <c r="C762" s="76">
        <v>761</v>
      </c>
      <c r="D762" s="80" t="s">
        <v>588</v>
      </c>
      <c r="E762" s="6" t="s">
        <v>2135</v>
      </c>
      <c r="F762" s="6" t="str">
        <f t="shared" si="53"/>
        <v>FreightRM-M-247-SI25-M19-L</v>
      </c>
      <c r="G762" s="95" t="s">
        <v>2618</v>
      </c>
      <c r="H762" s="95" t="s">
        <v>2619</v>
      </c>
      <c r="I762" s="85" t="s">
        <v>2380</v>
      </c>
      <c r="J762" s="92">
        <v>46048</v>
      </c>
      <c r="K762" s="95"/>
      <c r="L762" s="80" t="s">
        <v>2837</v>
      </c>
      <c r="M762" s="80" t="s">
        <v>174</v>
      </c>
      <c r="N762" s="80" t="s">
        <v>116</v>
      </c>
      <c r="O762" s="71">
        <v>0</v>
      </c>
      <c r="P762" s="71">
        <v>0</v>
      </c>
      <c r="Q762" s="79">
        <v>807</v>
      </c>
      <c r="R762" s="79">
        <v>36.799999999999997</v>
      </c>
      <c r="S762" s="71">
        <v>0</v>
      </c>
      <c r="T762" s="79">
        <v>843.8</v>
      </c>
      <c r="U762" s="80" t="s">
        <v>118</v>
      </c>
      <c r="V762" s="84">
        <f t="shared" ref="V762:V765" si="60">T762</f>
        <v>843.8</v>
      </c>
      <c r="W762" s="78">
        <v>46034</v>
      </c>
      <c r="X762" s="80" t="s">
        <v>2384</v>
      </c>
      <c r="Y762" s="80" t="s">
        <v>1070</v>
      </c>
      <c r="Z762" s="80" t="s">
        <v>239</v>
      </c>
      <c r="AA762" s="80" t="s">
        <v>283</v>
      </c>
      <c r="AB762" s="76" t="s">
        <v>539</v>
      </c>
      <c r="AC762" s="76" t="s">
        <v>540</v>
      </c>
      <c r="AD762" s="76" t="s">
        <v>174</v>
      </c>
      <c r="AE762" s="76" t="s">
        <v>546</v>
      </c>
      <c r="AF762" s="76" t="s">
        <v>96</v>
      </c>
      <c r="AG762" s="82"/>
      <c r="AH762" s="60"/>
      <c r="AI762" s="75" t="s">
        <v>2614</v>
      </c>
      <c r="AJ762" s="6" t="s">
        <v>103</v>
      </c>
      <c r="AK762" s="81">
        <v>0</v>
      </c>
      <c r="AL762" s="205" t="s">
        <v>103</v>
      </c>
      <c r="AM762" s="169"/>
      <c r="AN762" s="6"/>
      <c r="AO762" s="120"/>
    </row>
    <row r="763" spans="1:41">
      <c r="A763" s="75" t="s">
        <v>2614</v>
      </c>
      <c r="B763" s="6" t="s">
        <v>93</v>
      </c>
      <c r="C763" s="76">
        <v>762</v>
      </c>
      <c r="D763" s="80" t="s">
        <v>588</v>
      </c>
      <c r="E763" s="6" t="s">
        <v>2135</v>
      </c>
      <c r="F763" s="6" t="str">
        <f t="shared" si="53"/>
        <v>FreightRM-A-013-SI26-M19-L</v>
      </c>
      <c r="G763" s="95" t="s">
        <v>2620</v>
      </c>
      <c r="H763" s="95" t="s">
        <v>2621</v>
      </c>
      <c r="I763" s="85" t="s">
        <v>2380</v>
      </c>
      <c r="J763" s="92">
        <v>46051</v>
      </c>
      <c r="K763" s="95"/>
      <c r="L763" s="80" t="s">
        <v>2838</v>
      </c>
      <c r="M763" s="80" t="s">
        <v>174</v>
      </c>
      <c r="N763" s="80" t="s">
        <v>116</v>
      </c>
      <c r="O763" s="71">
        <v>0</v>
      </c>
      <c r="P763" s="71">
        <v>0</v>
      </c>
      <c r="Q763" s="79">
        <v>309</v>
      </c>
      <c r="R763" s="79">
        <v>30.4</v>
      </c>
      <c r="S763" s="71">
        <v>0</v>
      </c>
      <c r="T763" s="79">
        <v>339.4</v>
      </c>
      <c r="U763" s="80" t="s">
        <v>118</v>
      </c>
      <c r="V763" s="84">
        <f t="shared" si="60"/>
        <v>339.4</v>
      </c>
      <c r="W763" s="78">
        <v>46044</v>
      </c>
      <c r="X763" s="80" t="s">
        <v>2839</v>
      </c>
      <c r="Y763" s="80" t="s">
        <v>129</v>
      </c>
      <c r="Z763" s="80" t="s">
        <v>239</v>
      </c>
      <c r="AA763" s="80" t="s">
        <v>283</v>
      </c>
      <c r="AB763" s="76" t="s">
        <v>539</v>
      </c>
      <c r="AC763" s="76" t="s">
        <v>540</v>
      </c>
      <c r="AD763" s="76" t="s">
        <v>174</v>
      </c>
      <c r="AE763" s="76" t="s">
        <v>546</v>
      </c>
      <c r="AF763" s="76" t="s">
        <v>96</v>
      </c>
      <c r="AG763" s="82"/>
      <c r="AH763" s="60"/>
      <c r="AI763" s="75" t="s">
        <v>2614</v>
      </c>
      <c r="AJ763" s="6" t="s">
        <v>103</v>
      </c>
      <c r="AK763" s="81">
        <v>0</v>
      </c>
      <c r="AL763" s="205" t="s">
        <v>103</v>
      </c>
      <c r="AM763" s="169"/>
      <c r="AN763" s="6"/>
      <c r="AO763" s="120"/>
    </row>
    <row r="764" spans="1:41">
      <c r="A764" s="75" t="s">
        <v>2614</v>
      </c>
      <c r="B764" s="6" t="s">
        <v>93</v>
      </c>
      <c r="C764" s="76">
        <v>763</v>
      </c>
      <c r="D764" s="80" t="s">
        <v>588</v>
      </c>
      <c r="E764" s="6" t="s">
        <v>2135</v>
      </c>
      <c r="F764" s="6" t="str">
        <f t="shared" si="53"/>
        <v>FreightRM-A-007-SI26-M19-L</v>
      </c>
      <c r="G764" s="95" t="s">
        <v>2622</v>
      </c>
      <c r="H764" s="95" t="s">
        <v>2623</v>
      </c>
      <c r="I764" s="85" t="s">
        <v>2380</v>
      </c>
      <c r="J764" s="92">
        <v>46052</v>
      </c>
      <c r="K764" s="95"/>
      <c r="L764" s="80" t="s">
        <v>2840</v>
      </c>
      <c r="M764" s="80" t="s">
        <v>174</v>
      </c>
      <c r="N764" s="80" t="s">
        <v>116</v>
      </c>
      <c r="O764" s="71">
        <v>0</v>
      </c>
      <c r="P764" s="71">
        <v>0</v>
      </c>
      <c r="Q764" s="79">
        <v>509</v>
      </c>
      <c r="R764" s="79">
        <v>29.6</v>
      </c>
      <c r="S764" s="71">
        <v>0</v>
      </c>
      <c r="T764" s="79">
        <v>538.6</v>
      </c>
      <c r="U764" s="80" t="s">
        <v>118</v>
      </c>
      <c r="V764" s="84">
        <f t="shared" si="60"/>
        <v>538.6</v>
      </c>
      <c r="W764" s="78">
        <v>46043</v>
      </c>
      <c r="X764" s="80" t="s">
        <v>1076</v>
      </c>
      <c r="Y764" s="80" t="s">
        <v>129</v>
      </c>
      <c r="Z764" s="80" t="s">
        <v>239</v>
      </c>
      <c r="AA764" s="80" t="s">
        <v>283</v>
      </c>
      <c r="AB764" s="76" t="s">
        <v>539</v>
      </c>
      <c r="AC764" s="76" t="s">
        <v>540</v>
      </c>
      <c r="AD764" s="76" t="s">
        <v>174</v>
      </c>
      <c r="AE764" s="76" t="s">
        <v>546</v>
      </c>
      <c r="AF764" s="76" t="s">
        <v>96</v>
      </c>
      <c r="AG764" s="82"/>
      <c r="AH764" s="60"/>
      <c r="AI764" s="75" t="s">
        <v>2614</v>
      </c>
      <c r="AJ764" s="6" t="s">
        <v>103</v>
      </c>
      <c r="AK764" s="81">
        <v>0</v>
      </c>
      <c r="AL764" s="205" t="s">
        <v>103</v>
      </c>
      <c r="AM764" s="169"/>
      <c r="AN764" s="6"/>
      <c r="AO764" s="120"/>
    </row>
    <row r="765" spans="1:41">
      <c r="A765" s="75" t="s">
        <v>2614</v>
      </c>
      <c r="B765" s="6" t="s">
        <v>93</v>
      </c>
      <c r="C765" s="76">
        <v>764</v>
      </c>
      <c r="D765" s="80" t="s">
        <v>588</v>
      </c>
      <c r="E765" s="6" t="s">
        <v>2135</v>
      </c>
      <c r="F765" s="6" t="str">
        <f t="shared" si="53"/>
        <v>FreightRM-A-012-SI26-M19-L</v>
      </c>
      <c r="G765" s="95" t="s">
        <v>2624</v>
      </c>
      <c r="H765" s="95" t="s">
        <v>2625</v>
      </c>
      <c r="I765" s="85" t="s">
        <v>2380</v>
      </c>
      <c r="J765" s="92">
        <v>46052</v>
      </c>
      <c r="K765" s="95"/>
      <c r="L765" s="80" t="s">
        <v>2841</v>
      </c>
      <c r="M765" s="80" t="s">
        <v>174</v>
      </c>
      <c r="N765" s="80" t="s">
        <v>116</v>
      </c>
      <c r="O765" s="71">
        <v>0</v>
      </c>
      <c r="P765" s="71">
        <v>0</v>
      </c>
      <c r="Q765" s="79">
        <v>352</v>
      </c>
      <c r="R765" s="79">
        <v>30.4</v>
      </c>
      <c r="S765" s="71">
        <v>0</v>
      </c>
      <c r="T765" s="79">
        <v>382.4</v>
      </c>
      <c r="U765" s="80" t="s">
        <v>118</v>
      </c>
      <c r="V765" s="84">
        <f t="shared" si="60"/>
        <v>382.4</v>
      </c>
      <c r="W765" s="78">
        <v>46045</v>
      </c>
      <c r="X765" s="80" t="s">
        <v>2842</v>
      </c>
      <c r="Y765" s="80" t="s">
        <v>129</v>
      </c>
      <c r="Z765" s="80" t="s">
        <v>239</v>
      </c>
      <c r="AA765" s="80" t="s">
        <v>283</v>
      </c>
      <c r="AB765" s="76" t="s">
        <v>539</v>
      </c>
      <c r="AC765" s="76" t="s">
        <v>540</v>
      </c>
      <c r="AD765" s="76" t="s">
        <v>174</v>
      </c>
      <c r="AE765" s="76" t="s">
        <v>546</v>
      </c>
      <c r="AF765" s="76" t="s">
        <v>96</v>
      </c>
      <c r="AG765" s="82"/>
      <c r="AH765" s="60"/>
      <c r="AI765" s="75" t="s">
        <v>2614</v>
      </c>
      <c r="AJ765" s="6" t="s">
        <v>103</v>
      </c>
      <c r="AK765" s="81">
        <v>0</v>
      </c>
      <c r="AL765" s="205" t="s">
        <v>103</v>
      </c>
      <c r="AM765" s="169"/>
      <c r="AN765" s="6"/>
      <c r="AO765" s="120"/>
    </row>
    <row r="766" spans="1:41">
      <c r="A766" s="75" t="s">
        <v>2614</v>
      </c>
      <c r="B766" s="6" t="s">
        <v>93</v>
      </c>
      <c r="C766" s="76">
        <v>765</v>
      </c>
      <c r="D766" s="80" t="s">
        <v>589</v>
      </c>
      <c r="E766" s="6" t="s">
        <v>2136</v>
      </c>
      <c r="F766" s="6" t="str">
        <f t="shared" si="53"/>
        <v>BrokerCT-V-001-F5I26</v>
      </c>
      <c r="G766" s="95" t="s">
        <v>2626</v>
      </c>
      <c r="H766" s="95" t="s">
        <v>2627</v>
      </c>
      <c r="I766" s="85" t="s">
        <v>2380</v>
      </c>
      <c r="J766" s="92">
        <v>46050</v>
      </c>
      <c r="K766" s="95" t="s">
        <v>2843</v>
      </c>
      <c r="L766" s="80" t="s">
        <v>116</v>
      </c>
      <c r="M766" s="80" t="s">
        <v>1084</v>
      </c>
      <c r="N766" s="80" t="s">
        <v>2844</v>
      </c>
      <c r="O766" s="71">
        <v>0</v>
      </c>
      <c r="P766" s="71">
        <v>0</v>
      </c>
      <c r="Q766" s="79">
        <v>1576.54</v>
      </c>
      <c r="R766" s="79">
        <v>252.25</v>
      </c>
      <c r="S766" s="71">
        <v>0</v>
      </c>
      <c r="T766" s="79">
        <v>1828.79</v>
      </c>
      <c r="U766" s="80" t="s">
        <v>24</v>
      </c>
      <c r="V766" s="84">
        <f>T766/17.2315</f>
        <v>106.13063285262454</v>
      </c>
      <c r="W766" s="78">
        <v>46048</v>
      </c>
      <c r="X766" s="80" t="s">
        <v>1129</v>
      </c>
      <c r="Y766" s="80" t="s">
        <v>121</v>
      </c>
      <c r="Z766" s="80" t="s">
        <v>537</v>
      </c>
      <c r="AA766" s="80" t="s">
        <v>122</v>
      </c>
      <c r="AB766" s="76" t="s">
        <v>2845</v>
      </c>
      <c r="AC766" s="76" t="s">
        <v>540</v>
      </c>
      <c r="AD766" s="76" t="s">
        <v>173</v>
      </c>
      <c r="AE766" s="76" t="s">
        <v>548</v>
      </c>
      <c r="AF766" s="76" t="s">
        <v>96</v>
      </c>
      <c r="AG766" s="82"/>
      <c r="AH766" s="60"/>
      <c r="AI766" s="75" t="s">
        <v>2614</v>
      </c>
      <c r="AJ766" s="6" t="s">
        <v>103</v>
      </c>
      <c r="AK766" s="81">
        <v>0</v>
      </c>
      <c r="AL766" s="205" t="s">
        <v>103</v>
      </c>
      <c r="AM766" s="169"/>
      <c r="AN766" s="6"/>
      <c r="AO766" s="120"/>
    </row>
    <row r="767" spans="1:41">
      <c r="A767" s="75" t="s">
        <v>2614</v>
      </c>
      <c r="B767" s="6" t="s">
        <v>93</v>
      </c>
      <c r="C767" s="76">
        <v>766</v>
      </c>
      <c r="D767" s="80" t="s">
        <v>589</v>
      </c>
      <c r="E767" s="6" t="s">
        <v>2136</v>
      </c>
      <c r="F767" s="6" t="str">
        <f t="shared" si="53"/>
        <v>BrokerCR-V-002-F5I26</v>
      </c>
      <c r="G767" s="95" t="s">
        <v>2628</v>
      </c>
      <c r="H767" s="95" t="s">
        <v>2629</v>
      </c>
      <c r="I767" s="85" t="s">
        <v>2380</v>
      </c>
      <c r="J767" s="92">
        <v>46051</v>
      </c>
      <c r="K767" s="95" t="s">
        <v>2846</v>
      </c>
      <c r="L767" s="80" t="s">
        <v>116</v>
      </c>
      <c r="M767" s="80" t="s">
        <v>1084</v>
      </c>
      <c r="N767" s="80" t="s">
        <v>2844</v>
      </c>
      <c r="O767" s="71">
        <v>0</v>
      </c>
      <c r="P767" s="71">
        <v>0</v>
      </c>
      <c r="Q767" s="79">
        <v>1576.54</v>
      </c>
      <c r="R767" s="79">
        <v>252.25</v>
      </c>
      <c r="S767" s="71">
        <v>0</v>
      </c>
      <c r="T767" s="79">
        <v>1828.79</v>
      </c>
      <c r="U767" s="80" t="s">
        <v>24</v>
      </c>
      <c r="V767" s="84">
        <f t="shared" ref="V767:V768" si="61">T767/17.2315</f>
        <v>106.13063285262454</v>
      </c>
      <c r="W767" s="78">
        <v>46050</v>
      </c>
      <c r="X767" s="80" t="s">
        <v>1129</v>
      </c>
      <c r="Y767" s="80" t="s">
        <v>121</v>
      </c>
      <c r="Z767" s="80" t="s">
        <v>537</v>
      </c>
      <c r="AA767" s="80" t="s">
        <v>122</v>
      </c>
      <c r="AB767" s="76" t="s">
        <v>2845</v>
      </c>
      <c r="AC767" s="76" t="s">
        <v>540</v>
      </c>
      <c r="AD767" s="76" t="s">
        <v>173</v>
      </c>
      <c r="AE767" s="76" t="s">
        <v>548</v>
      </c>
      <c r="AF767" s="76" t="s">
        <v>96</v>
      </c>
      <c r="AG767" s="82"/>
      <c r="AH767" s="60"/>
      <c r="AI767" s="75" t="s">
        <v>2614</v>
      </c>
      <c r="AJ767" s="6" t="s">
        <v>103</v>
      </c>
      <c r="AK767" s="81">
        <v>0</v>
      </c>
      <c r="AL767" s="205" t="s">
        <v>103</v>
      </c>
      <c r="AM767" s="169"/>
      <c r="AN767" s="6"/>
      <c r="AO767" s="120"/>
    </row>
    <row r="768" spans="1:41">
      <c r="A768" s="75" t="s">
        <v>2614</v>
      </c>
      <c r="B768" s="6" t="s">
        <v>93</v>
      </c>
      <c r="C768" s="76">
        <v>767</v>
      </c>
      <c r="D768" s="80" t="s">
        <v>589</v>
      </c>
      <c r="E768" s="6" t="s">
        <v>2136</v>
      </c>
      <c r="F768" s="6" t="str">
        <f t="shared" si="53"/>
        <v>BrokerFG-V-172-V1E25-M01</v>
      </c>
      <c r="G768" s="95" t="s">
        <v>2630</v>
      </c>
      <c r="H768" s="95" t="s">
        <v>2631</v>
      </c>
      <c r="I768" s="85" t="s">
        <v>2380</v>
      </c>
      <c r="J768" s="92">
        <v>46052</v>
      </c>
      <c r="K768" s="95" t="s">
        <v>2847</v>
      </c>
      <c r="L768" s="80" t="s">
        <v>116</v>
      </c>
      <c r="M768" s="80" t="s">
        <v>1100</v>
      </c>
      <c r="N768" s="80" t="s">
        <v>1085</v>
      </c>
      <c r="O768" s="71">
        <v>0</v>
      </c>
      <c r="P768" s="71">
        <v>0</v>
      </c>
      <c r="Q768" s="79">
        <v>1281.24</v>
      </c>
      <c r="R768" s="79">
        <v>205.01</v>
      </c>
      <c r="S768" s="71">
        <v>0</v>
      </c>
      <c r="T768" s="79">
        <v>1486.25</v>
      </c>
      <c r="U768" s="80" t="s">
        <v>24</v>
      </c>
      <c r="V768" s="84">
        <f t="shared" si="61"/>
        <v>86.251922351507417</v>
      </c>
      <c r="W768" s="78">
        <v>46051</v>
      </c>
      <c r="X768" s="80" t="s">
        <v>122</v>
      </c>
      <c r="Y768" s="80" t="s">
        <v>537</v>
      </c>
      <c r="Z768" s="80" t="s">
        <v>121</v>
      </c>
      <c r="AA768" s="80" t="s">
        <v>1101</v>
      </c>
      <c r="AB768" s="76" t="s">
        <v>542</v>
      </c>
      <c r="AC768" s="76" t="s">
        <v>541</v>
      </c>
      <c r="AD768" s="76" t="s">
        <v>195</v>
      </c>
      <c r="AE768" s="76" t="s">
        <v>547</v>
      </c>
      <c r="AF768" s="76" t="s">
        <v>96</v>
      </c>
      <c r="AG768" s="82"/>
      <c r="AH768" s="60"/>
      <c r="AI768" s="75" t="s">
        <v>2614</v>
      </c>
      <c r="AJ768" s="6" t="s">
        <v>103</v>
      </c>
      <c r="AK768" s="81">
        <v>0</v>
      </c>
      <c r="AL768" s="205" t="s">
        <v>103</v>
      </c>
      <c r="AM768" s="169"/>
      <c r="AN768" s="6"/>
      <c r="AO768" s="120"/>
    </row>
    <row r="769" spans="1:41">
      <c r="A769" s="75" t="s">
        <v>2614</v>
      </c>
      <c r="B769" s="6" t="s">
        <v>93</v>
      </c>
      <c r="C769" s="76">
        <v>768</v>
      </c>
      <c r="D769" s="80" t="s">
        <v>2615</v>
      </c>
      <c r="E769" s="6" t="s">
        <v>2135</v>
      </c>
      <c r="F769" s="6" t="str">
        <f t="shared" si="53"/>
        <v xml:space="preserve">FreightFG-A-0055-SE25-M19 </v>
      </c>
      <c r="G769" s="95" t="s">
        <v>2632</v>
      </c>
      <c r="H769" s="95" t="s">
        <v>2633</v>
      </c>
      <c r="I769" s="85" t="s">
        <v>2380</v>
      </c>
      <c r="J769" s="92">
        <v>46052</v>
      </c>
      <c r="K769" s="95" t="s">
        <v>2848</v>
      </c>
      <c r="L769" s="80">
        <v>6429144430</v>
      </c>
      <c r="M769" s="80" t="s">
        <v>543</v>
      </c>
      <c r="N769" s="80" t="s">
        <v>2849</v>
      </c>
      <c r="O769" s="71">
        <v>0</v>
      </c>
      <c r="P769" s="71">
        <v>0</v>
      </c>
      <c r="Q769" s="79">
        <v>6677.46</v>
      </c>
      <c r="R769" s="79">
        <v>775.75</v>
      </c>
      <c r="S769" s="71">
        <v>0</v>
      </c>
      <c r="T769" s="79">
        <v>7453.21</v>
      </c>
      <c r="U769" s="80" t="s">
        <v>118</v>
      </c>
      <c r="V769" s="84">
        <f t="shared" ref="V769:V771" si="62">T769</f>
        <v>7453.21</v>
      </c>
      <c r="W769" s="78">
        <v>46009</v>
      </c>
      <c r="X769" s="80" t="s">
        <v>1266</v>
      </c>
      <c r="Y769" s="80" t="s">
        <v>239</v>
      </c>
      <c r="Z769" s="80" t="s">
        <v>1077</v>
      </c>
      <c r="AA769" s="80" t="s">
        <v>2850</v>
      </c>
      <c r="AB769" s="76" t="s">
        <v>539</v>
      </c>
      <c r="AC769" s="76" t="s">
        <v>541</v>
      </c>
      <c r="AD769" s="76" t="s">
        <v>195</v>
      </c>
      <c r="AE769" s="76" t="s">
        <v>547</v>
      </c>
      <c r="AF769" s="76" t="s">
        <v>96</v>
      </c>
      <c r="AG769" s="82"/>
      <c r="AH769" s="60"/>
      <c r="AI769" s="75" t="s">
        <v>2614</v>
      </c>
      <c r="AJ769" s="6" t="s">
        <v>103</v>
      </c>
      <c r="AK769" s="81">
        <v>0</v>
      </c>
      <c r="AL769" s="205" t="s">
        <v>103</v>
      </c>
      <c r="AM769" s="169"/>
      <c r="AN769" s="6"/>
      <c r="AO769" s="120"/>
    </row>
    <row r="770" spans="1:41">
      <c r="A770" s="75" t="s">
        <v>2614</v>
      </c>
      <c r="B770" s="6" t="s">
        <v>93</v>
      </c>
      <c r="C770" s="76">
        <v>769</v>
      </c>
      <c r="D770" s="80" t="s">
        <v>2615</v>
      </c>
      <c r="E770" s="6" t="s">
        <v>2135</v>
      </c>
      <c r="F770" s="6" t="str">
        <f t="shared" si="53"/>
        <v>FreightFG-A-0001SE26-M19</v>
      </c>
      <c r="G770" s="95" t="s">
        <v>2634</v>
      </c>
      <c r="H770" s="95" t="s">
        <v>2635</v>
      </c>
      <c r="I770" s="85" t="s">
        <v>2380</v>
      </c>
      <c r="J770" s="92">
        <v>46052</v>
      </c>
      <c r="K770" s="95" t="s">
        <v>2851</v>
      </c>
      <c r="L770" s="80" t="s">
        <v>2852</v>
      </c>
      <c r="M770" s="80" t="s">
        <v>543</v>
      </c>
      <c r="N770" s="80" t="s">
        <v>1356</v>
      </c>
      <c r="O770" s="71">
        <v>0</v>
      </c>
      <c r="P770" s="71">
        <v>0</v>
      </c>
      <c r="Q770" s="79">
        <v>18156.7</v>
      </c>
      <c r="R770" s="79">
        <v>2120.59</v>
      </c>
      <c r="S770" s="71">
        <v>0</v>
      </c>
      <c r="T770" s="79">
        <v>20277.29</v>
      </c>
      <c r="U770" s="80" t="s">
        <v>118</v>
      </c>
      <c r="V770" s="84">
        <f t="shared" si="62"/>
        <v>20277.29</v>
      </c>
      <c r="W770" s="78">
        <v>46009</v>
      </c>
      <c r="X770" s="80" t="s">
        <v>1266</v>
      </c>
      <c r="Y770" s="80" t="s">
        <v>239</v>
      </c>
      <c r="Z770" s="80" t="s">
        <v>1077</v>
      </c>
      <c r="AA770" s="80" t="s">
        <v>2850</v>
      </c>
      <c r="AB770" s="76" t="s">
        <v>539</v>
      </c>
      <c r="AC770" s="76" t="s">
        <v>541</v>
      </c>
      <c r="AD770" s="76" t="s">
        <v>543</v>
      </c>
      <c r="AE770" s="76" t="s">
        <v>549</v>
      </c>
      <c r="AF770" s="76" t="s">
        <v>96</v>
      </c>
      <c r="AG770" s="82"/>
      <c r="AH770" s="60"/>
      <c r="AI770" s="75" t="s">
        <v>2614</v>
      </c>
      <c r="AJ770" s="6" t="s">
        <v>103</v>
      </c>
      <c r="AK770" s="81">
        <v>0</v>
      </c>
      <c r="AL770" s="205" t="s">
        <v>103</v>
      </c>
      <c r="AM770" s="169"/>
      <c r="AN770" s="6"/>
      <c r="AO770" s="120"/>
    </row>
    <row r="771" spans="1:41">
      <c r="A771" s="75" t="s">
        <v>2614</v>
      </c>
      <c r="B771" s="6" t="s">
        <v>93</v>
      </c>
      <c r="C771" s="76">
        <v>770</v>
      </c>
      <c r="D771" s="80" t="s">
        <v>2615</v>
      </c>
      <c r="E771" s="6" t="s">
        <v>2135</v>
      </c>
      <c r="F771" s="6" t="str">
        <f t="shared" ref="F771:F834" si="63">E771&amp;G771</f>
        <v>FreightFG-A-0366AI25-M19-C8883</v>
      </c>
      <c r="G771" s="95" t="s">
        <v>2636</v>
      </c>
      <c r="H771" s="343" t="s">
        <v>2637</v>
      </c>
      <c r="I771" s="85" t="s">
        <v>2380</v>
      </c>
      <c r="J771" s="92">
        <v>46052</v>
      </c>
      <c r="K771" s="95"/>
      <c r="L771" s="80" t="s">
        <v>2853</v>
      </c>
      <c r="M771" s="80" t="s">
        <v>28</v>
      </c>
      <c r="N771" s="80" t="s">
        <v>116</v>
      </c>
      <c r="O771" s="71">
        <v>0</v>
      </c>
      <c r="P771" s="71">
        <v>0</v>
      </c>
      <c r="Q771" s="79">
        <v>1843.9</v>
      </c>
      <c r="R771" s="79">
        <v>180.36</v>
      </c>
      <c r="S771" s="71">
        <v>0</v>
      </c>
      <c r="T771" s="79">
        <v>2024.2600000000002</v>
      </c>
      <c r="U771" s="80" t="s">
        <v>118</v>
      </c>
      <c r="V771" s="84">
        <f t="shared" si="62"/>
        <v>2024.2600000000002</v>
      </c>
      <c r="W771" s="78">
        <v>46349</v>
      </c>
      <c r="X771" s="80" t="s">
        <v>283</v>
      </c>
      <c r="Y771" s="80" t="s">
        <v>537</v>
      </c>
      <c r="Z771" s="80" t="s">
        <v>2854</v>
      </c>
      <c r="AA771" s="80" t="s">
        <v>2855</v>
      </c>
      <c r="AB771" s="76" t="s">
        <v>539</v>
      </c>
      <c r="AC771" s="76" t="s">
        <v>540</v>
      </c>
      <c r="AD771" s="76" t="s">
        <v>25</v>
      </c>
      <c r="AE771" s="76">
        <v>67180000</v>
      </c>
      <c r="AF771" s="76" t="s">
        <v>96</v>
      </c>
      <c r="AG771" s="82"/>
      <c r="AH771" s="60"/>
      <c r="AI771" s="75" t="s">
        <v>2614</v>
      </c>
      <c r="AJ771" s="6" t="s">
        <v>103</v>
      </c>
      <c r="AK771" s="81">
        <v>0</v>
      </c>
      <c r="AL771" s="205" t="s">
        <v>103</v>
      </c>
      <c r="AM771" s="169" t="s">
        <v>3712</v>
      </c>
      <c r="AN771" s="6"/>
      <c r="AO771" s="120"/>
    </row>
    <row r="772" spans="1:41">
      <c r="A772" s="75" t="s">
        <v>2614</v>
      </c>
      <c r="B772" s="6" t="s">
        <v>93</v>
      </c>
      <c r="C772" s="76">
        <v>771</v>
      </c>
      <c r="D772" s="80" t="s">
        <v>590</v>
      </c>
      <c r="E772" s="6" t="s">
        <v>2135</v>
      </c>
      <c r="F772" s="6" t="str">
        <f t="shared" si="63"/>
        <v>FreightRM-V-018-V1I26-M01.2</v>
      </c>
      <c r="G772" s="95" t="s">
        <v>2190</v>
      </c>
      <c r="H772" s="95" t="s">
        <v>2638</v>
      </c>
      <c r="I772" s="85" t="s">
        <v>2380</v>
      </c>
      <c r="J772" s="92">
        <v>46045</v>
      </c>
      <c r="K772" s="95" t="s">
        <v>1145</v>
      </c>
      <c r="L772" s="80">
        <v>6020</v>
      </c>
      <c r="M772" s="80" t="s">
        <v>1870</v>
      </c>
      <c r="N772" s="80" t="s">
        <v>1134</v>
      </c>
      <c r="O772" s="71">
        <v>0</v>
      </c>
      <c r="P772" s="71">
        <v>0</v>
      </c>
      <c r="Q772" s="79">
        <v>19000</v>
      </c>
      <c r="R772" s="79">
        <v>3040</v>
      </c>
      <c r="S772" s="71">
        <v>760</v>
      </c>
      <c r="T772" s="79">
        <v>21280</v>
      </c>
      <c r="U772" s="80" t="s">
        <v>24</v>
      </c>
      <c r="V772" s="84">
        <f t="shared" ref="V772:V777" si="64">T772/17.2315</f>
        <v>1234.9476249891188</v>
      </c>
      <c r="W772" s="78">
        <v>46045</v>
      </c>
      <c r="X772" s="80" t="s">
        <v>1147</v>
      </c>
      <c r="Y772" s="80" t="s">
        <v>1148</v>
      </c>
      <c r="Z772" s="80" t="s">
        <v>1137</v>
      </c>
      <c r="AA772" s="80" t="s">
        <v>121</v>
      </c>
      <c r="AB772" s="76" t="s">
        <v>542</v>
      </c>
      <c r="AC772" s="76" t="s">
        <v>540</v>
      </c>
      <c r="AD772" s="76" t="s">
        <v>173</v>
      </c>
      <c r="AE772" s="76" t="s">
        <v>548</v>
      </c>
      <c r="AF772" s="76" t="s">
        <v>96</v>
      </c>
      <c r="AG772" s="82"/>
      <c r="AH772" s="60"/>
      <c r="AI772" s="75" t="s">
        <v>2614</v>
      </c>
      <c r="AJ772" s="6" t="s">
        <v>103</v>
      </c>
      <c r="AK772" s="81">
        <v>0</v>
      </c>
      <c r="AL772" s="205" t="s">
        <v>103</v>
      </c>
      <c r="AM772" s="169"/>
      <c r="AN772" s="6"/>
      <c r="AO772" s="120"/>
    </row>
    <row r="773" spans="1:41">
      <c r="A773" s="75" t="s">
        <v>2614</v>
      </c>
      <c r="B773" s="6" t="s">
        <v>93</v>
      </c>
      <c r="C773" s="76">
        <v>772</v>
      </c>
      <c r="D773" s="80" t="s">
        <v>590</v>
      </c>
      <c r="E773" s="6" t="s">
        <v>2135</v>
      </c>
      <c r="F773" s="6" t="str">
        <f t="shared" si="63"/>
        <v>FreightRM-V-010-V1I26-M19.1</v>
      </c>
      <c r="G773" s="95" t="s">
        <v>2639</v>
      </c>
      <c r="H773" s="95" t="s">
        <v>2640</v>
      </c>
      <c r="I773" s="85" t="s">
        <v>2380</v>
      </c>
      <c r="J773" s="92">
        <v>46045</v>
      </c>
      <c r="K773" s="95" t="s">
        <v>2856</v>
      </c>
      <c r="L773" s="80">
        <v>6068</v>
      </c>
      <c r="M773" s="80" t="s">
        <v>1870</v>
      </c>
      <c r="N773" s="80" t="s">
        <v>2857</v>
      </c>
      <c r="O773" s="71">
        <v>0</v>
      </c>
      <c r="P773" s="71">
        <v>0</v>
      </c>
      <c r="Q773" s="79">
        <v>9650</v>
      </c>
      <c r="R773" s="79">
        <v>1544</v>
      </c>
      <c r="S773" s="71">
        <v>386</v>
      </c>
      <c r="T773" s="79">
        <v>10808</v>
      </c>
      <c r="U773" s="80" t="s">
        <v>24</v>
      </c>
      <c r="V773" s="84">
        <f t="shared" si="64"/>
        <v>627.22339900763131</v>
      </c>
      <c r="W773" s="78">
        <v>46045</v>
      </c>
      <c r="X773" s="80" t="s">
        <v>1135</v>
      </c>
      <c r="Y773" s="80" t="s">
        <v>1151</v>
      </c>
      <c r="Z773" s="80" t="s">
        <v>1137</v>
      </c>
      <c r="AA773" s="80" t="s">
        <v>121</v>
      </c>
      <c r="AB773" s="76" t="s">
        <v>539</v>
      </c>
      <c r="AC773" s="76" t="s">
        <v>540</v>
      </c>
      <c r="AD773" s="76" t="s">
        <v>173</v>
      </c>
      <c r="AE773" s="76" t="s">
        <v>548</v>
      </c>
      <c r="AF773" s="76" t="s">
        <v>96</v>
      </c>
      <c r="AG773" s="82"/>
      <c r="AH773" s="60"/>
      <c r="AI773" s="75" t="s">
        <v>2614</v>
      </c>
      <c r="AJ773" s="6" t="s">
        <v>103</v>
      </c>
      <c r="AK773" s="81">
        <v>0</v>
      </c>
      <c r="AL773" s="205" t="s">
        <v>103</v>
      </c>
      <c r="AM773" s="169"/>
      <c r="AN773" s="6"/>
      <c r="AO773" s="120"/>
    </row>
    <row r="774" spans="1:41">
      <c r="A774" s="75" t="s">
        <v>2614</v>
      </c>
      <c r="B774" s="6" t="s">
        <v>93</v>
      </c>
      <c r="C774" s="76">
        <v>773</v>
      </c>
      <c r="D774" s="80" t="s">
        <v>590</v>
      </c>
      <c r="E774" s="6" t="s">
        <v>2135</v>
      </c>
      <c r="F774" s="6" t="str">
        <f t="shared" si="63"/>
        <v>FreightRM-V-003-V1I26-M19.4</v>
      </c>
      <c r="G774" s="95" t="s">
        <v>2641</v>
      </c>
      <c r="H774" s="95" t="s">
        <v>2642</v>
      </c>
      <c r="I774" s="85" t="s">
        <v>2380</v>
      </c>
      <c r="J774" s="92">
        <v>46045</v>
      </c>
      <c r="K774" s="95" t="s">
        <v>1473</v>
      </c>
      <c r="L774" s="80">
        <v>6198</v>
      </c>
      <c r="M774" s="80" t="s">
        <v>1870</v>
      </c>
      <c r="N774" s="80" t="s">
        <v>1134</v>
      </c>
      <c r="O774" s="71">
        <v>0</v>
      </c>
      <c r="P774" s="71">
        <v>0</v>
      </c>
      <c r="Q774" s="79">
        <v>9650</v>
      </c>
      <c r="R774" s="79">
        <v>1544</v>
      </c>
      <c r="S774" s="71">
        <v>386</v>
      </c>
      <c r="T774" s="79">
        <v>10808</v>
      </c>
      <c r="U774" s="80" t="s">
        <v>24</v>
      </c>
      <c r="V774" s="84">
        <f t="shared" si="64"/>
        <v>627.22339900763131</v>
      </c>
      <c r="W774" s="78">
        <v>46045</v>
      </c>
      <c r="X774" s="80" t="s">
        <v>1135</v>
      </c>
      <c r="Y774" s="80" t="s">
        <v>1136</v>
      </c>
      <c r="Z774" s="80" t="s">
        <v>1137</v>
      </c>
      <c r="AA774" s="80" t="s">
        <v>121</v>
      </c>
      <c r="AB774" s="76" t="s">
        <v>539</v>
      </c>
      <c r="AC774" s="76" t="s">
        <v>540</v>
      </c>
      <c r="AD774" s="76" t="s">
        <v>173</v>
      </c>
      <c r="AE774" s="76" t="s">
        <v>548</v>
      </c>
      <c r="AF774" s="76" t="s">
        <v>96</v>
      </c>
      <c r="AG774" s="82"/>
      <c r="AH774" s="60"/>
      <c r="AI774" s="75" t="s">
        <v>2614</v>
      </c>
      <c r="AJ774" s="6" t="s">
        <v>103</v>
      </c>
      <c r="AK774" s="81">
        <v>0</v>
      </c>
      <c r="AL774" s="205" t="s">
        <v>103</v>
      </c>
      <c r="AM774" s="169"/>
      <c r="AN774" s="6"/>
      <c r="AO774" s="120"/>
    </row>
    <row r="775" spans="1:41">
      <c r="A775" s="75" t="s">
        <v>2614</v>
      </c>
      <c r="B775" s="6" t="s">
        <v>93</v>
      </c>
      <c r="C775" s="76">
        <v>774</v>
      </c>
      <c r="D775" s="80" t="s">
        <v>590</v>
      </c>
      <c r="E775" s="6" t="s">
        <v>2135</v>
      </c>
      <c r="F775" s="6" t="str">
        <f t="shared" si="63"/>
        <v>FreightRM-V-003-V1I26-M19.4</v>
      </c>
      <c r="G775" s="95" t="s">
        <v>2641</v>
      </c>
      <c r="H775" s="95" t="s">
        <v>2643</v>
      </c>
      <c r="I775" s="85" t="s">
        <v>2380</v>
      </c>
      <c r="J775" s="92">
        <v>46048</v>
      </c>
      <c r="K775" s="95" t="s">
        <v>1869</v>
      </c>
      <c r="L775" s="80">
        <v>6146</v>
      </c>
      <c r="M775" s="80" t="s">
        <v>1870</v>
      </c>
      <c r="N775" s="80" t="s">
        <v>1150</v>
      </c>
      <c r="O775" s="71">
        <v>0</v>
      </c>
      <c r="P775" s="71">
        <v>0</v>
      </c>
      <c r="Q775" s="79">
        <v>9650</v>
      </c>
      <c r="R775" s="79">
        <v>1544</v>
      </c>
      <c r="S775" s="71">
        <v>0</v>
      </c>
      <c r="T775" s="79">
        <v>11194</v>
      </c>
      <c r="U775" s="80" t="s">
        <v>24</v>
      </c>
      <c r="V775" s="84">
        <f t="shared" si="64"/>
        <v>649.62423468647535</v>
      </c>
      <c r="W775" s="78">
        <v>46049</v>
      </c>
      <c r="X775" s="80" t="s">
        <v>1135</v>
      </c>
      <c r="Y775" s="80" t="s">
        <v>1136</v>
      </c>
      <c r="Z775" s="80" t="s">
        <v>1137</v>
      </c>
      <c r="AA775" s="80" t="s">
        <v>121</v>
      </c>
      <c r="AB775" s="76" t="s">
        <v>539</v>
      </c>
      <c r="AC775" s="76" t="s">
        <v>540</v>
      </c>
      <c r="AD775" s="76" t="s">
        <v>173</v>
      </c>
      <c r="AE775" s="76" t="s">
        <v>548</v>
      </c>
      <c r="AF775" s="76" t="s">
        <v>96</v>
      </c>
      <c r="AG775" s="82"/>
      <c r="AH775" s="60"/>
      <c r="AI775" s="75" t="s">
        <v>2614</v>
      </c>
      <c r="AJ775" s="6" t="s">
        <v>103</v>
      </c>
      <c r="AK775" s="81">
        <v>0</v>
      </c>
      <c r="AL775" s="205" t="s">
        <v>103</v>
      </c>
      <c r="AM775" s="169"/>
      <c r="AN775" s="6"/>
      <c r="AO775" s="120"/>
    </row>
    <row r="776" spans="1:41">
      <c r="A776" s="75" t="s">
        <v>2614</v>
      </c>
      <c r="B776" s="6" t="s">
        <v>93</v>
      </c>
      <c r="C776" s="76">
        <v>775</v>
      </c>
      <c r="D776" s="80" t="s">
        <v>590</v>
      </c>
      <c r="E776" s="6" t="s">
        <v>2135</v>
      </c>
      <c r="F776" s="6" t="str">
        <f t="shared" si="63"/>
        <v>FreightRM-V-028-V1I26-M19.3</v>
      </c>
      <c r="G776" s="95" t="s">
        <v>2644</v>
      </c>
      <c r="H776" s="95" t="s">
        <v>2645</v>
      </c>
      <c r="I776" s="85" t="s">
        <v>2380</v>
      </c>
      <c r="J776" s="92">
        <v>46051</v>
      </c>
      <c r="K776" s="95" t="s">
        <v>2858</v>
      </c>
      <c r="L776" s="80">
        <v>6186</v>
      </c>
      <c r="M776" s="80" t="s">
        <v>1870</v>
      </c>
      <c r="N776" s="80" t="s">
        <v>1150</v>
      </c>
      <c r="O776" s="71">
        <v>0</v>
      </c>
      <c r="P776" s="71">
        <v>0</v>
      </c>
      <c r="Q776" s="79">
        <v>19000</v>
      </c>
      <c r="R776" s="79">
        <v>3040</v>
      </c>
      <c r="S776" s="71">
        <v>0</v>
      </c>
      <c r="T776" s="79">
        <v>22040</v>
      </c>
      <c r="U776" s="80" t="s">
        <v>24</v>
      </c>
      <c r="V776" s="84">
        <f t="shared" si="64"/>
        <v>1279.0528973101586</v>
      </c>
      <c r="W776" s="78">
        <v>46051</v>
      </c>
      <c r="X776" s="80" t="s">
        <v>1140</v>
      </c>
      <c r="Y776" s="80" t="s">
        <v>1141</v>
      </c>
      <c r="Z776" s="80" t="s">
        <v>1137</v>
      </c>
      <c r="AA776" s="80" t="s">
        <v>121</v>
      </c>
      <c r="AB776" s="76" t="s">
        <v>539</v>
      </c>
      <c r="AC776" s="76" t="s">
        <v>540</v>
      </c>
      <c r="AD776" s="76" t="s">
        <v>173</v>
      </c>
      <c r="AE776" s="76" t="s">
        <v>548</v>
      </c>
      <c r="AF776" s="76" t="s">
        <v>96</v>
      </c>
      <c r="AG776" s="82"/>
      <c r="AH776" s="60"/>
      <c r="AI776" s="75" t="s">
        <v>2614</v>
      </c>
      <c r="AJ776" s="6" t="s">
        <v>103</v>
      </c>
      <c r="AK776" s="81">
        <v>0</v>
      </c>
      <c r="AL776" s="205" t="s">
        <v>103</v>
      </c>
      <c r="AM776" s="169"/>
      <c r="AN776" s="6"/>
      <c r="AO776" s="120"/>
    </row>
    <row r="777" spans="1:41">
      <c r="A777" s="75" t="s">
        <v>2614</v>
      </c>
      <c r="B777" s="6" t="s">
        <v>93</v>
      </c>
      <c r="C777" s="76">
        <v>776</v>
      </c>
      <c r="D777" s="80" t="s">
        <v>590</v>
      </c>
      <c r="E777" s="6" t="s">
        <v>2135</v>
      </c>
      <c r="F777" s="6" t="str">
        <f t="shared" si="63"/>
        <v>FreightRM-V-010-V1I26-M19.2</v>
      </c>
      <c r="G777" s="95" t="s">
        <v>2646</v>
      </c>
      <c r="H777" s="95" t="s">
        <v>2647</v>
      </c>
      <c r="I777" s="85" t="s">
        <v>2380</v>
      </c>
      <c r="J777" s="92">
        <v>46045</v>
      </c>
      <c r="K777" s="95" t="s">
        <v>2856</v>
      </c>
      <c r="L777" s="80">
        <v>6199</v>
      </c>
      <c r="M777" s="80" t="s">
        <v>2859</v>
      </c>
      <c r="N777" s="80" t="s">
        <v>1134</v>
      </c>
      <c r="O777" s="71">
        <v>0</v>
      </c>
      <c r="P777" s="71">
        <v>0</v>
      </c>
      <c r="Q777" s="79">
        <v>2000</v>
      </c>
      <c r="R777" s="79">
        <v>320</v>
      </c>
      <c r="S777" s="71">
        <v>80</v>
      </c>
      <c r="T777" s="79">
        <v>2240</v>
      </c>
      <c r="U777" s="80" t="s">
        <v>1146</v>
      </c>
      <c r="V777" s="84">
        <f t="shared" si="64"/>
        <v>129.99448684095987</v>
      </c>
      <c r="W777" s="78">
        <v>46045</v>
      </c>
      <c r="X777" s="80" t="s">
        <v>1135</v>
      </c>
      <c r="Y777" s="80" t="s">
        <v>1151</v>
      </c>
      <c r="Z777" s="80" t="s">
        <v>1137</v>
      </c>
      <c r="AA777" s="80" t="s">
        <v>121</v>
      </c>
      <c r="AB777" s="76" t="s">
        <v>539</v>
      </c>
      <c r="AC777" s="76" t="s">
        <v>540</v>
      </c>
      <c r="AD777" s="76" t="s">
        <v>173</v>
      </c>
      <c r="AE777" s="76" t="s">
        <v>548</v>
      </c>
      <c r="AF777" s="76" t="s">
        <v>96</v>
      </c>
      <c r="AG777" s="82"/>
      <c r="AH777" s="60"/>
      <c r="AI777" s="75" t="s">
        <v>2614</v>
      </c>
      <c r="AJ777" s="6" t="s">
        <v>103</v>
      </c>
      <c r="AK777" s="81">
        <v>0</v>
      </c>
      <c r="AL777" s="205" t="s">
        <v>103</v>
      </c>
      <c r="AM777" s="169"/>
      <c r="AN777" s="6"/>
      <c r="AO777" s="120"/>
    </row>
    <row r="778" spans="1:41">
      <c r="A778" s="75" t="s">
        <v>2614</v>
      </c>
      <c r="B778" s="6" t="s">
        <v>93</v>
      </c>
      <c r="C778" s="76">
        <v>777</v>
      </c>
      <c r="D778" s="80" t="s">
        <v>590</v>
      </c>
      <c r="E778" s="6" t="s">
        <v>2135</v>
      </c>
      <c r="F778" s="6" t="str">
        <f t="shared" si="63"/>
        <v>FreightRM-J-1158LI26-M19.3</v>
      </c>
      <c r="G778" s="95" t="s">
        <v>2648</v>
      </c>
      <c r="H778" s="95" t="s">
        <v>2649</v>
      </c>
      <c r="I778" s="85" t="s">
        <v>2380</v>
      </c>
      <c r="J778" s="92">
        <v>46048</v>
      </c>
      <c r="K778" s="95" t="s">
        <v>2860</v>
      </c>
      <c r="L778" s="80">
        <v>6208</v>
      </c>
      <c r="M778" s="80" t="s">
        <v>117</v>
      </c>
      <c r="N778" s="80" t="s">
        <v>1164</v>
      </c>
      <c r="O778" s="71">
        <v>0</v>
      </c>
      <c r="P778" s="71">
        <v>0</v>
      </c>
      <c r="Q778" s="79">
        <v>1200</v>
      </c>
      <c r="R778" s="79">
        <v>192</v>
      </c>
      <c r="S778" s="71">
        <v>48</v>
      </c>
      <c r="T778" s="79">
        <v>1344</v>
      </c>
      <c r="U778" s="80" t="s">
        <v>118</v>
      </c>
      <c r="V778" s="84">
        <f t="shared" ref="V778:V780" si="65">T778</f>
        <v>1344</v>
      </c>
      <c r="W778" s="78">
        <v>46049</v>
      </c>
      <c r="X778" s="80" t="s">
        <v>1155</v>
      </c>
      <c r="Y778" s="80" t="s">
        <v>1156</v>
      </c>
      <c r="Z778" s="80" t="s">
        <v>1137</v>
      </c>
      <c r="AA778" s="80" t="s">
        <v>121</v>
      </c>
      <c r="AB778" s="76" t="s">
        <v>539</v>
      </c>
      <c r="AC778" s="76" t="s">
        <v>540</v>
      </c>
      <c r="AD778" s="76" t="s">
        <v>173</v>
      </c>
      <c r="AE778" s="76" t="s">
        <v>548</v>
      </c>
      <c r="AF778" s="76" t="s">
        <v>96</v>
      </c>
      <c r="AG778" s="82"/>
      <c r="AH778" s="60"/>
      <c r="AI778" s="75" t="s">
        <v>2614</v>
      </c>
      <c r="AJ778" s="6" t="s">
        <v>103</v>
      </c>
      <c r="AK778" s="81">
        <v>0</v>
      </c>
      <c r="AL778" s="205" t="s">
        <v>103</v>
      </c>
      <c r="AM778" s="169"/>
      <c r="AN778" s="6"/>
      <c r="AO778" s="120"/>
    </row>
    <row r="779" spans="1:41">
      <c r="A779" s="75" t="s">
        <v>2614</v>
      </c>
      <c r="B779" s="6" t="s">
        <v>93</v>
      </c>
      <c r="C779" s="76">
        <v>778</v>
      </c>
      <c r="D779" s="80" t="s">
        <v>590</v>
      </c>
      <c r="E779" s="6" t="s">
        <v>2135</v>
      </c>
      <c r="F779" s="6" t="str">
        <f t="shared" si="63"/>
        <v>FreightRM-J-1158LI26-M19.3</v>
      </c>
      <c r="G779" s="95" t="s">
        <v>2648</v>
      </c>
      <c r="H779" s="95" t="s">
        <v>2650</v>
      </c>
      <c r="I779" s="85" t="s">
        <v>2380</v>
      </c>
      <c r="J779" s="92">
        <v>46050</v>
      </c>
      <c r="K779" s="95" t="s">
        <v>2861</v>
      </c>
      <c r="L779" s="80">
        <v>6239</v>
      </c>
      <c r="M779" s="80" t="s">
        <v>1166</v>
      </c>
      <c r="N779" s="80" t="s">
        <v>1150</v>
      </c>
      <c r="O779" s="71">
        <v>0</v>
      </c>
      <c r="P779" s="71">
        <v>0</v>
      </c>
      <c r="Q779" s="79">
        <v>330</v>
      </c>
      <c r="R779" s="79">
        <v>52.8</v>
      </c>
      <c r="S779" s="71">
        <v>0</v>
      </c>
      <c r="T779" s="79">
        <v>382.8</v>
      </c>
      <c r="U779" s="80" t="s">
        <v>118</v>
      </c>
      <c r="V779" s="84">
        <f t="shared" si="65"/>
        <v>382.8</v>
      </c>
      <c r="W779" s="78">
        <v>46050</v>
      </c>
      <c r="X779" s="80" t="s">
        <v>1155</v>
      </c>
      <c r="Y779" s="80" t="s">
        <v>1156</v>
      </c>
      <c r="Z779" s="80" t="s">
        <v>1137</v>
      </c>
      <c r="AA779" s="80" t="s">
        <v>121</v>
      </c>
      <c r="AB779" s="76" t="s">
        <v>539</v>
      </c>
      <c r="AC779" s="76" t="s">
        <v>540</v>
      </c>
      <c r="AD779" s="76" t="s">
        <v>173</v>
      </c>
      <c r="AE779" s="76" t="s">
        <v>548</v>
      </c>
      <c r="AF779" s="76" t="s">
        <v>96</v>
      </c>
      <c r="AG779" s="82"/>
      <c r="AH779" s="60"/>
      <c r="AI779" s="75" t="s">
        <v>2614</v>
      </c>
      <c r="AJ779" s="6" t="s">
        <v>103</v>
      </c>
      <c r="AK779" s="81">
        <v>0</v>
      </c>
      <c r="AL779" s="205" t="s">
        <v>103</v>
      </c>
      <c r="AM779" s="169"/>
      <c r="AN779" s="6"/>
      <c r="AO779" s="120"/>
    </row>
    <row r="780" spans="1:41">
      <c r="A780" s="75" t="s">
        <v>2614</v>
      </c>
      <c r="B780" s="6" t="s">
        <v>93</v>
      </c>
      <c r="C780" s="76">
        <v>779</v>
      </c>
      <c r="D780" s="80" t="s">
        <v>590</v>
      </c>
      <c r="E780" s="6" t="s">
        <v>2135</v>
      </c>
      <c r="F780" s="6" t="str">
        <f t="shared" si="63"/>
        <v>FreightRM-J-1181LI26-M19.3</v>
      </c>
      <c r="G780" s="95" t="s">
        <v>2651</v>
      </c>
      <c r="H780" s="95" t="s">
        <v>2652</v>
      </c>
      <c r="I780" s="85" t="s">
        <v>2380</v>
      </c>
      <c r="J780" s="92">
        <v>46052</v>
      </c>
      <c r="K780" s="95" t="s">
        <v>2862</v>
      </c>
      <c r="L780" s="80">
        <v>6317</v>
      </c>
      <c r="M780" s="80" t="s">
        <v>117</v>
      </c>
      <c r="N780" s="80" t="s">
        <v>1164</v>
      </c>
      <c r="O780" s="71">
        <v>0</v>
      </c>
      <c r="P780" s="71">
        <v>0</v>
      </c>
      <c r="Q780" s="79">
        <v>1200</v>
      </c>
      <c r="R780" s="79">
        <v>192</v>
      </c>
      <c r="S780" s="71">
        <v>48</v>
      </c>
      <c r="T780" s="79">
        <v>1344</v>
      </c>
      <c r="U780" s="80" t="s">
        <v>118</v>
      </c>
      <c r="V780" s="84">
        <f t="shared" si="65"/>
        <v>1344</v>
      </c>
      <c r="W780" s="78">
        <v>46052</v>
      </c>
      <c r="X780" s="80" t="s">
        <v>1155</v>
      </c>
      <c r="Y780" s="80" t="s">
        <v>1156</v>
      </c>
      <c r="Z780" s="80" t="s">
        <v>1137</v>
      </c>
      <c r="AA780" s="80" t="s">
        <v>121</v>
      </c>
      <c r="AB780" s="76" t="s">
        <v>539</v>
      </c>
      <c r="AC780" s="76" t="s">
        <v>540</v>
      </c>
      <c r="AD780" s="76" t="s">
        <v>173</v>
      </c>
      <c r="AE780" s="76" t="s">
        <v>548</v>
      </c>
      <c r="AF780" s="76" t="s">
        <v>96</v>
      </c>
      <c r="AG780" s="82"/>
      <c r="AH780" s="60"/>
      <c r="AI780" s="75" t="s">
        <v>2614</v>
      </c>
      <c r="AJ780" s="6" t="s">
        <v>103</v>
      </c>
      <c r="AK780" s="81">
        <v>0</v>
      </c>
      <c r="AL780" s="205" t="s">
        <v>103</v>
      </c>
      <c r="AM780" s="169"/>
      <c r="AN780" s="6"/>
      <c r="AO780" s="120"/>
    </row>
    <row r="781" spans="1:41">
      <c r="A781" s="75" t="s">
        <v>2614</v>
      </c>
      <c r="B781" s="6" t="s">
        <v>93</v>
      </c>
      <c r="C781" s="76">
        <v>780</v>
      </c>
      <c r="D781" s="80" t="s">
        <v>27</v>
      </c>
      <c r="E781" s="6" t="s">
        <v>2135</v>
      </c>
      <c r="F781" s="6" t="str">
        <f t="shared" si="63"/>
        <v>FreightRM-J-1179LI26-M19</v>
      </c>
      <c r="G781" s="96" t="s">
        <v>2653</v>
      </c>
      <c r="H781" s="95" t="s">
        <v>2654</v>
      </c>
      <c r="I781" s="85" t="s">
        <v>2380</v>
      </c>
      <c r="J781" s="105">
        <v>46052</v>
      </c>
      <c r="K781" s="96"/>
      <c r="L781" s="85" t="s">
        <v>2863</v>
      </c>
      <c r="M781" s="85" t="s">
        <v>1264</v>
      </c>
      <c r="N781" s="85" t="s">
        <v>116</v>
      </c>
      <c r="O781" s="71">
        <v>0</v>
      </c>
      <c r="P781" s="71">
        <v>0</v>
      </c>
      <c r="Q781" s="79">
        <v>11022.42</v>
      </c>
      <c r="R781" s="79">
        <v>1763.59</v>
      </c>
      <c r="S781" s="71">
        <v>0</v>
      </c>
      <c r="T781" s="79">
        <v>12786.01</v>
      </c>
      <c r="U781" s="80" t="s">
        <v>24</v>
      </c>
      <c r="V781" s="84">
        <f t="shared" ref="V781:V844" si="66">T781/17.2315</f>
        <v>742.01375388097381</v>
      </c>
      <c r="W781" s="106">
        <v>46044</v>
      </c>
      <c r="X781" s="85" t="s">
        <v>2864</v>
      </c>
      <c r="Y781" s="85" t="s">
        <v>537</v>
      </c>
      <c r="Z781" s="85" t="s">
        <v>239</v>
      </c>
      <c r="AA781" s="85" t="s">
        <v>122</v>
      </c>
      <c r="AB781" s="76" t="s">
        <v>539</v>
      </c>
      <c r="AC781" s="76" t="s">
        <v>540</v>
      </c>
      <c r="AD781" s="76" t="s">
        <v>173</v>
      </c>
      <c r="AE781" s="76" t="s">
        <v>548</v>
      </c>
      <c r="AF781" s="76" t="s">
        <v>96</v>
      </c>
      <c r="AG781" s="82"/>
      <c r="AH781" s="60"/>
      <c r="AI781" s="75" t="s">
        <v>2614</v>
      </c>
      <c r="AJ781" s="6" t="s">
        <v>103</v>
      </c>
      <c r="AK781" s="81">
        <v>0</v>
      </c>
      <c r="AL781" s="205" t="s">
        <v>103</v>
      </c>
      <c r="AM781" s="169"/>
      <c r="AN781" s="6"/>
      <c r="AO781" s="120"/>
    </row>
    <row r="782" spans="1:41">
      <c r="A782" s="75" t="s">
        <v>2614</v>
      </c>
      <c r="B782" s="6" t="s">
        <v>93</v>
      </c>
      <c r="C782" s="76">
        <v>781</v>
      </c>
      <c r="D782" s="80" t="s">
        <v>27</v>
      </c>
      <c r="E782" s="6" t="s">
        <v>2135</v>
      </c>
      <c r="F782" s="6" t="str">
        <f t="shared" si="63"/>
        <v>FreightRM-V-026-V1I26-M23.2</v>
      </c>
      <c r="G782" s="96" t="s">
        <v>2655</v>
      </c>
      <c r="H782" s="95" t="s">
        <v>2656</v>
      </c>
      <c r="I782" s="85" t="s">
        <v>2380</v>
      </c>
      <c r="J782" s="105">
        <v>46052</v>
      </c>
      <c r="K782" s="107" t="s">
        <v>2405</v>
      </c>
      <c r="L782" s="85" t="s">
        <v>2865</v>
      </c>
      <c r="M782" s="85" t="s">
        <v>1264</v>
      </c>
      <c r="N782" s="85" t="s">
        <v>116</v>
      </c>
      <c r="O782" s="71">
        <v>0</v>
      </c>
      <c r="P782" s="71">
        <v>0</v>
      </c>
      <c r="Q782" s="79">
        <v>2858.4</v>
      </c>
      <c r="R782" s="79">
        <v>457.34</v>
      </c>
      <c r="S782" s="71">
        <v>0</v>
      </c>
      <c r="T782" s="79">
        <v>3315.74</v>
      </c>
      <c r="U782" s="80" t="s">
        <v>24</v>
      </c>
      <c r="V782" s="84">
        <f t="shared" si="66"/>
        <v>192.42317848126976</v>
      </c>
      <c r="W782" s="106">
        <v>46045</v>
      </c>
      <c r="X782" s="85" t="s">
        <v>1885</v>
      </c>
      <c r="Y782" s="85" t="s">
        <v>1886</v>
      </c>
      <c r="Z782" s="85" t="s">
        <v>239</v>
      </c>
      <c r="AA782" s="85" t="s">
        <v>122</v>
      </c>
      <c r="AB782" s="76" t="s">
        <v>1118</v>
      </c>
      <c r="AC782" s="76" t="s">
        <v>540</v>
      </c>
      <c r="AD782" s="76" t="s">
        <v>173</v>
      </c>
      <c r="AE782" s="76" t="s">
        <v>548</v>
      </c>
      <c r="AF782" s="76" t="s">
        <v>96</v>
      </c>
      <c r="AG782" s="82"/>
      <c r="AH782" s="60"/>
      <c r="AI782" s="75" t="s">
        <v>2614</v>
      </c>
      <c r="AJ782" s="6" t="s">
        <v>103</v>
      </c>
      <c r="AK782" s="81">
        <v>0</v>
      </c>
      <c r="AL782" s="205" t="s">
        <v>103</v>
      </c>
      <c r="AM782" s="169"/>
      <c r="AN782" s="6"/>
      <c r="AO782" s="120"/>
    </row>
    <row r="783" spans="1:41">
      <c r="A783" s="75" t="s">
        <v>2614</v>
      </c>
      <c r="B783" s="6" t="s">
        <v>93</v>
      </c>
      <c r="C783" s="76">
        <v>782</v>
      </c>
      <c r="D783" s="80" t="s">
        <v>592</v>
      </c>
      <c r="E783" s="6" t="s">
        <v>2136</v>
      </c>
      <c r="F783" s="6" t="str">
        <f t="shared" si="63"/>
        <v>BrokerRM-I-1019-AI26-M19</v>
      </c>
      <c r="G783" s="96" t="s">
        <v>2657</v>
      </c>
      <c r="H783" s="103" t="s">
        <v>2658</v>
      </c>
      <c r="I783" s="85" t="s">
        <v>2380</v>
      </c>
      <c r="J783" s="105">
        <v>46051</v>
      </c>
      <c r="K783" s="107" t="s">
        <v>2866</v>
      </c>
      <c r="L783" s="85">
        <v>1095091200</v>
      </c>
      <c r="M783" s="85" t="s">
        <v>25</v>
      </c>
      <c r="N783" s="85" t="s">
        <v>116</v>
      </c>
      <c r="O783" s="71">
        <v>0</v>
      </c>
      <c r="P783" s="71">
        <v>0</v>
      </c>
      <c r="Q783" s="79">
        <v>13496.77</v>
      </c>
      <c r="R783" s="79">
        <v>2159.4832000000001</v>
      </c>
      <c r="S783" s="71">
        <v>0</v>
      </c>
      <c r="T783" s="79">
        <v>15656.253200000001</v>
      </c>
      <c r="U783" s="80" t="s">
        <v>24</v>
      </c>
      <c r="V783" s="84">
        <f t="shared" si="66"/>
        <v>908.58330383309635</v>
      </c>
      <c r="W783" s="106">
        <v>46045</v>
      </c>
      <c r="X783" s="85" t="s">
        <v>2867</v>
      </c>
      <c r="Y783" s="85" t="s">
        <v>129</v>
      </c>
      <c r="Z783" s="85" t="s">
        <v>121</v>
      </c>
      <c r="AA783" s="85" t="s">
        <v>122</v>
      </c>
      <c r="AB783" s="76" t="s">
        <v>539</v>
      </c>
      <c r="AC783" s="76" t="s">
        <v>540</v>
      </c>
      <c r="AD783" s="76" t="s">
        <v>25</v>
      </c>
      <c r="AE783" s="76" t="s">
        <v>544</v>
      </c>
      <c r="AF783" s="76" t="s">
        <v>96</v>
      </c>
      <c r="AG783" s="82"/>
      <c r="AH783" s="60"/>
      <c r="AI783" s="75" t="s">
        <v>2614</v>
      </c>
      <c r="AJ783" s="6" t="s">
        <v>103</v>
      </c>
      <c r="AK783" s="81">
        <v>0</v>
      </c>
      <c r="AL783" s="205" t="s">
        <v>103</v>
      </c>
      <c r="AM783" s="169"/>
      <c r="AN783" s="6"/>
      <c r="AO783" s="120"/>
    </row>
    <row r="784" spans="1:41">
      <c r="A784" s="75" t="s">
        <v>2614</v>
      </c>
      <c r="B784" s="6" t="s">
        <v>93</v>
      </c>
      <c r="C784" s="76">
        <v>783</v>
      </c>
      <c r="D784" s="80" t="s">
        <v>592</v>
      </c>
      <c r="E784" s="6" t="s">
        <v>2136</v>
      </c>
      <c r="F784" s="6" t="str">
        <f t="shared" si="63"/>
        <v>BrokerRM-I-1016-AI26-M19-A</v>
      </c>
      <c r="G784" s="96" t="s">
        <v>2659</v>
      </c>
      <c r="H784" s="103" t="s">
        <v>2660</v>
      </c>
      <c r="I784" s="85" t="s">
        <v>2380</v>
      </c>
      <c r="J784" s="105">
        <v>46051</v>
      </c>
      <c r="K784" s="107" t="s">
        <v>2868</v>
      </c>
      <c r="L784" s="85">
        <v>5010273542</v>
      </c>
      <c r="M784" s="85" t="s">
        <v>25</v>
      </c>
      <c r="N784" s="85" t="s">
        <v>116</v>
      </c>
      <c r="O784" s="71">
        <v>0</v>
      </c>
      <c r="P784" s="71">
        <v>0</v>
      </c>
      <c r="Q784" s="79">
        <v>7400.53</v>
      </c>
      <c r="R784" s="79">
        <v>1184.0848000000001</v>
      </c>
      <c r="S784" s="71">
        <v>0</v>
      </c>
      <c r="T784" s="79">
        <v>8584.6147999999994</v>
      </c>
      <c r="U784" s="80" t="s">
        <v>24</v>
      </c>
      <c r="V784" s="84">
        <f t="shared" si="66"/>
        <v>498.19312305951303</v>
      </c>
      <c r="W784" s="106">
        <v>46043</v>
      </c>
      <c r="X784" s="85" t="s">
        <v>1202</v>
      </c>
      <c r="Y784" s="85" t="s">
        <v>129</v>
      </c>
      <c r="Z784" s="85" t="s">
        <v>121</v>
      </c>
      <c r="AA784" s="85" t="s">
        <v>122</v>
      </c>
      <c r="AB784" s="76" t="s">
        <v>539</v>
      </c>
      <c r="AC784" s="76" t="s">
        <v>540</v>
      </c>
      <c r="AD784" s="76" t="s">
        <v>25</v>
      </c>
      <c r="AE784" s="76" t="s">
        <v>544</v>
      </c>
      <c r="AF784" s="76" t="s">
        <v>96</v>
      </c>
      <c r="AG784" s="82"/>
      <c r="AH784" s="60"/>
      <c r="AI784" s="75" t="s">
        <v>2614</v>
      </c>
      <c r="AJ784" s="6" t="s">
        <v>103</v>
      </c>
      <c r="AK784" s="81">
        <v>0</v>
      </c>
      <c r="AL784" s="205" t="s">
        <v>103</v>
      </c>
      <c r="AM784" s="169"/>
      <c r="AN784" s="6"/>
      <c r="AO784" s="120"/>
    </row>
    <row r="785" spans="1:41">
      <c r="A785" s="75" t="s">
        <v>2614</v>
      </c>
      <c r="B785" s="6" t="s">
        <v>93</v>
      </c>
      <c r="C785" s="76">
        <v>784</v>
      </c>
      <c r="D785" s="80" t="s">
        <v>592</v>
      </c>
      <c r="E785" s="6" t="s">
        <v>2136</v>
      </c>
      <c r="F785" s="6" t="str">
        <f t="shared" si="63"/>
        <v>BrokerRM-I-1004-AI26-M19</v>
      </c>
      <c r="G785" s="96" t="s">
        <v>2661</v>
      </c>
      <c r="H785" s="103" t="s">
        <v>2662</v>
      </c>
      <c r="I785" s="85" t="s">
        <v>2380</v>
      </c>
      <c r="J785" s="105">
        <v>46051</v>
      </c>
      <c r="K785" s="96" t="s">
        <v>2869</v>
      </c>
      <c r="L785" s="85">
        <v>5795900526</v>
      </c>
      <c r="M785" s="85" t="s">
        <v>25</v>
      </c>
      <c r="N785" s="85" t="s">
        <v>116</v>
      </c>
      <c r="O785" s="71">
        <v>0</v>
      </c>
      <c r="P785" s="71">
        <v>0</v>
      </c>
      <c r="Q785" s="79">
        <v>3732.13</v>
      </c>
      <c r="R785" s="79">
        <v>597.15</v>
      </c>
      <c r="S785" s="71">
        <v>0</v>
      </c>
      <c r="T785" s="79">
        <v>4329.28</v>
      </c>
      <c r="U785" s="80" t="s">
        <v>24</v>
      </c>
      <c r="V785" s="84">
        <f t="shared" si="66"/>
        <v>251.24220178162085</v>
      </c>
      <c r="W785" s="106">
        <v>46044</v>
      </c>
      <c r="X785" s="85" t="s">
        <v>2870</v>
      </c>
      <c r="Y785" s="85" t="s">
        <v>129</v>
      </c>
      <c r="Z785" s="85" t="s">
        <v>121</v>
      </c>
      <c r="AA785" s="85" t="s">
        <v>122</v>
      </c>
      <c r="AB785" s="76" t="s">
        <v>539</v>
      </c>
      <c r="AC785" s="76" t="s">
        <v>540</v>
      </c>
      <c r="AD785" s="76" t="s">
        <v>25</v>
      </c>
      <c r="AE785" s="76" t="s">
        <v>544</v>
      </c>
      <c r="AF785" s="76" t="s">
        <v>96</v>
      </c>
      <c r="AG785" s="82"/>
      <c r="AH785" s="60"/>
      <c r="AI785" s="75" t="s">
        <v>2614</v>
      </c>
      <c r="AJ785" s="6" t="s">
        <v>103</v>
      </c>
      <c r="AK785" s="81">
        <v>0</v>
      </c>
      <c r="AL785" s="205" t="s">
        <v>103</v>
      </c>
      <c r="AM785" s="169"/>
      <c r="AN785" s="6"/>
      <c r="AO785" s="120"/>
    </row>
    <row r="786" spans="1:41">
      <c r="A786" s="75" t="s">
        <v>2614</v>
      </c>
      <c r="B786" s="6" t="s">
        <v>93</v>
      </c>
      <c r="C786" s="76">
        <v>785</v>
      </c>
      <c r="D786" s="80" t="s">
        <v>592</v>
      </c>
      <c r="E786" s="6" t="s">
        <v>2136</v>
      </c>
      <c r="F786" s="6" t="str">
        <f t="shared" si="63"/>
        <v>BrokerRM-I-1028-AI26-M19</v>
      </c>
      <c r="G786" s="96" t="s">
        <v>2663</v>
      </c>
      <c r="H786" s="103" t="s">
        <v>2664</v>
      </c>
      <c r="I786" s="85" t="s">
        <v>2380</v>
      </c>
      <c r="J786" s="105">
        <v>46051</v>
      </c>
      <c r="K786" s="107" t="s">
        <v>2871</v>
      </c>
      <c r="L786" s="85">
        <v>1709273392</v>
      </c>
      <c r="M786" s="85" t="s">
        <v>25</v>
      </c>
      <c r="N786" s="85" t="s">
        <v>116</v>
      </c>
      <c r="O786" s="71">
        <v>0</v>
      </c>
      <c r="P786" s="71">
        <v>0</v>
      </c>
      <c r="Q786" s="79">
        <v>3732.13</v>
      </c>
      <c r="R786" s="79">
        <v>597.15</v>
      </c>
      <c r="S786" s="71">
        <v>0</v>
      </c>
      <c r="T786" s="79">
        <v>4329.28</v>
      </c>
      <c r="U786" s="80" t="s">
        <v>24</v>
      </c>
      <c r="V786" s="84">
        <f t="shared" si="66"/>
        <v>251.24220178162085</v>
      </c>
      <c r="W786" s="106">
        <v>46044</v>
      </c>
      <c r="X786" s="85" t="s">
        <v>1185</v>
      </c>
      <c r="Y786" s="85" t="s">
        <v>1910</v>
      </c>
      <c r="Z786" s="85" t="s">
        <v>121</v>
      </c>
      <c r="AA786" s="85" t="s">
        <v>122</v>
      </c>
      <c r="AB786" s="76" t="s">
        <v>539</v>
      </c>
      <c r="AC786" s="76" t="s">
        <v>540</v>
      </c>
      <c r="AD786" s="76" t="s">
        <v>25</v>
      </c>
      <c r="AE786" s="76" t="s">
        <v>544</v>
      </c>
      <c r="AF786" s="76" t="s">
        <v>96</v>
      </c>
      <c r="AG786" s="82"/>
      <c r="AH786" s="60"/>
      <c r="AI786" s="75" t="s">
        <v>2614</v>
      </c>
      <c r="AJ786" s="6" t="s">
        <v>103</v>
      </c>
      <c r="AK786" s="81">
        <v>0</v>
      </c>
      <c r="AL786" s="205" t="s">
        <v>103</v>
      </c>
      <c r="AM786" s="169"/>
      <c r="AN786" s="6"/>
      <c r="AO786" s="120"/>
    </row>
    <row r="787" spans="1:41">
      <c r="A787" s="75" t="s">
        <v>2614</v>
      </c>
      <c r="B787" s="6" t="s">
        <v>93</v>
      </c>
      <c r="C787" s="76">
        <v>786</v>
      </c>
      <c r="D787" s="80" t="s">
        <v>592</v>
      </c>
      <c r="E787" s="6" t="s">
        <v>2136</v>
      </c>
      <c r="F787" s="6" t="str">
        <f t="shared" si="63"/>
        <v>BrokerRM-I-1012-AI26-M19</v>
      </c>
      <c r="G787" s="96" t="s">
        <v>2665</v>
      </c>
      <c r="H787" s="103" t="s">
        <v>2666</v>
      </c>
      <c r="I787" s="85" t="s">
        <v>2380</v>
      </c>
      <c r="J787" s="105">
        <v>46051</v>
      </c>
      <c r="K787" s="107" t="s">
        <v>2872</v>
      </c>
      <c r="L787" s="85">
        <v>7423205963</v>
      </c>
      <c r="M787" s="85" t="s">
        <v>25</v>
      </c>
      <c r="N787" s="85" t="s">
        <v>116</v>
      </c>
      <c r="O787" s="71">
        <v>0</v>
      </c>
      <c r="P787" s="71">
        <v>0</v>
      </c>
      <c r="Q787" s="79">
        <v>3127.52</v>
      </c>
      <c r="R787" s="79">
        <v>500.40320000000003</v>
      </c>
      <c r="S787" s="71">
        <v>0</v>
      </c>
      <c r="T787" s="79">
        <v>3627.9232000000002</v>
      </c>
      <c r="U787" s="80" t="s">
        <v>24</v>
      </c>
      <c r="V787" s="84">
        <f t="shared" si="66"/>
        <v>210.54018512607723</v>
      </c>
      <c r="W787" s="106">
        <v>46043</v>
      </c>
      <c r="X787" s="85" t="s">
        <v>2873</v>
      </c>
      <c r="Y787" s="85" t="s">
        <v>178</v>
      </c>
      <c r="Z787" s="85" t="s">
        <v>121</v>
      </c>
      <c r="AA787" s="85" t="s">
        <v>122</v>
      </c>
      <c r="AB787" s="76" t="s">
        <v>539</v>
      </c>
      <c r="AC787" s="76" t="s">
        <v>540</v>
      </c>
      <c r="AD787" s="76" t="s">
        <v>25</v>
      </c>
      <c r="AE787" s="76" t="s">
        <v>544</v>
      </c>
      <c r="AF787" s="76" t="s">
        <v>96</v>
      </c>
      <c r="AG787" s="82"/>
      <c r="AH787" s="60"/>
      <c r="AI787" s="75" t="s">
        <v>2614</v>
      </c>
      <c r="AJ787" s="6" t="s">
        <v>103</v>
      </c>
      <c r="AK787" s="81">
        <v>0</v>
      </c>
      <c r="AL787" s="205" t="s">
        <v>103</v>
      </c>
      <c r="AM787" s="169"/>
      <c r="AN787" s="6"/>
      <c r="AO787" s="120"/>
    </row>
    <row r="788" spans="1:41">
      <c r="A788" s="75" t="s">
        <v>2614</v>
      </c>
      <c r="B788" s="6" t="s">
        <v>93</v>
      </c>
      <c r="C788" s="76">
        <v>787</v>
      </c>
      <c r="D788" s="80" t="s">
        <v>592</v>
      </c>
      <c r="E788" s="6" t="s">
        <v>2136</v>
      </c>
      <c r="F788" s="6" t="str">
        <f t="shared" si="63"/>
        <v>BrokerRM-I-1011-AI26-M19</v>
      </c>
      <c r="G788" s="96" t="s">
        <v>2221</v>
      </c>
      <c r="H788" s="103" t="s">
        <v>2667</v>
      </c>
      <c r="I788" s="85" t="s">
        <v>2380</v>
      </c>
      <c r="J788" s="105">
        <v>46051</v>
      </c>
      <c r="K788" s="96" t="s">
        <v>2874</v>
      </c>
      <c r="L788" s="85">
        <v>7423107624</v>
      </c>
      <c r="M788" s="85" t="s">
        <v>25</v>
      </c>
      <c r="N788" s="85" t="s">
        <v>116</v>
      </c>
      <c r="O788" s="71">
        <v>0</v>
      </c>
      <c r="P788" s="71">
        <v>0</v>
      </c>
      <c r="Q788" s="79">
        <v>6801.32</v>
      </c>
      <c r="R788" s="79">
        <v>1088.2112</v>
      </c>
      <c r="S788" s="71">
        <v>0</v>
      </c>
      <c r="T788" s="79">
        <v>7889.5311999999994</v>
      </c>
      <c r="U788" s="80" t="s">
        <v>24</v>
      </c>
      <c r="V788" s="84">
        <f t="shared" si="66"/>
        <v>457.85516060702776</v>
      </c>
      <c r="W788" s="106">
        <v>46043</v>
      </c>
      <c r="X788" s="85" t="s">
        <v>1191</v>
      </c>
      <c r="Y788" s="85" t="s">
        <v>129</v>
      </c>
      <c r="Z788" s="85" t="s">
        <v>121</v>
      </c>
      <c r="AA788" s="85" t="s">
        <v>122</v>
      </c>
      <c r="AB788" s="76" t="s">
        <v>539</v>
      </c>
      <c r="AC788" s="76" t="s">
        <v>540</v>
      </c>
      <c r="AD788" s="76" t="s">
        <v>25</v>
      </c>
      <c r="AE788" s="76" t="s">
        <v>544</v>
      </c>
      <c r="AF788" s="76" t="s">
        <v>96</v>
      </c>
      <c r="AG788" s="82"/>
      <c r="AH788" s="60"/>
      <c r="AI788" s="75" t="s">
        <v>2614</v>
      </c>
      <c r="AJ788" s="6" t="s">
        <v>103</v>
      </c>
      <c r="AK788" s="81">
        <v>0</v>
      </c>
      <c r="AL788" s="205" t="s">
        <v>103</v>
      </c>
      <c r="AM788" s="169"/>
      <c r="AN788" s="6"/>
      <c r="AO788" s="120"/>
    </row>
    <row r="789" spans="1:41">
      <c r="A789" s="75" t="s">
        <v>2614</v>
      </c>
      <c r="B789" s="6" t="s">
        <v>93</v>
      </c>
      <c r="C789" s="76">
        <v>788</v>
      </c>
      <c r="D789" s="80" t="s">
        <v>592</v>
      </c>
      <c r="E789" s="6" t="s">
        <v>2136</v>
      </c>
      <c r="F789" s="6" t="str">
        <f t="shared" si="63"/>
        <v>BrokerRM-I-1033-AI26-M19</v>
      </c>
      <c r="G789" s="96" t="s">
        <v>2668</v>
      </c>
      <c r="H789" s="103" t="s">
        <v>2669</v>
      </c>
      <c r="I789" s="85" t="s">
        <v>2380</v>
      </c>
      <c r="J789" s="105">
        <v>46048</v>
      </c>
      <c r="K789" s="107" t="s">
        <v>2875</v>
      </c>
      <c r="L789" s="85">
        <v>3339035652</v>
      </c>
      <c r="M789" s="85" t="s">
        <v>25</v>
      </c>
      <c r="N789" s="85" t="s">
        <v>116</v>
      </c>
      <c r="O789" s="71">
        <v>0</v>
      </c>
      <c r="P789" s="71">
        <v>0</v>
      </c>
      <c r="Q789" s="79">
        <v>5789.24</v>
      </c>
      <c r="R789" s="79">
        <v>926.27840000000003</v>
      </c>
      <c r="S789" s="71">
        <v>0</v>
      </c>
      <c r="T789" s="79">
        <v>6715.5183999999999</v>
      </c>
      <c r="U789" s="80" t="s">
        <v>24</v>
      </c>
      <c r="V789" s="84">
        <f t="shared" si="66"/>
        <v>389.72337869599278</v>
      </c>
      <c r="W789" s="106">
        <v>46045</v>
      </c>
      <c r="X789" s="85" t="s">
        <v>2876</v>
      </c>
      <c r="Y789" s="85" t="s">
        <v>2877</v>
      </c>
      <c r="Z789" s="85" t="s">
        <v>121</v>
      </c>
      <c r="AA789" s="85" t="s">
        <v>122</v>
      </c>
      <c r="AB789" s="76" t="s">
        <v>539</v>
      </c>
      <c r="AC789" s="76" t="s">
        <v>540</v>
      </c>
      <c r="AD789" s="76" t="s">
        <v>25</v>
      </c>
      <c r="AE789" s="76" t="s">
        <v>544</v>
      </c>
      <c r="AF789" s="76" t="s">
        <v>96</v>
      </c>
      <c r="AG789" s="82"/>
      <c r="AH789" s="60"/>
      <c r="AI789" s="75" t="s">
        <v>2614</v>
      </c>
      <c r="AJ789" s="6" t="s">
        <v>103</v>
      </c>
      <c r="AK789" s="81">
        <v>0</v>
      </c>
      <c r="AL789" s="205" t="s">
        <v>103</v>
      </c>
      <c r="AM789" s="169"/>
      <c r="AN789" s="6"/>
      <c r="AO789" s="120"/>
    </row>
    <row r="790" spans="1:41">
      <c r="A790" s="75" t="s">
        <v>2614</v>
      </c>
      <c r="B790" s="6" t="s">
        <v>93</v>
      </c>
      <c r="C790" s="76">
        <v>789</v>
      </c>
      <c r="D790" s="80" t="s">
        <v>592</v>
      </c>
      <c r="E790" s="6" t="s">
        <v>2136</v>
      </c>
      <c r="F790" s="6" t="str">
        <f t="shared" si="63"/>
        <v>BrokerRM-I-1018-AI26-M19</v>
      </c>
      <c r="G790" s="96" t="s">
        <v>2670</v>
      </c>
      <c r="H790" s="103" t="s">
        <v>2671</v>
      </c>
      <c r="I790" s="85" t="s">
        <v>2380</v>
      </c>
      <c r="J790" s="105">
        <v>46048</v>
      </c>
      <c r="K790" s="96" t="s">
        <v>2878</v>
      </c>
      <c r="L790" s="85">
        <v>4294075192</v>
      </c>
      <c r="M790" s="85" t="s">
        <v>25</v>
      </c>
      <c r="N790" s="85" t="s">
        <v>116</v>
      </c>
      <c r="O790" s="71">
        <v>0</v>
      </c>
      <c r="P790" s="71">
        <v>0</v>
      </c>
      <c r="Q790" s="79">
        <v>7320.35</v>
      </c>
      <c r="R790" s="79">
        <v>1171.2560000000001</v>
      </c>
      <c r="S790" s="71">
        <v>0</v>
      </c>
      <c r="T790" s="79">
        <v>8491.6059999999998</v>
      </c>
      <c r="U790" s="80" t="s">
        <v>24</v>
      </c>
      <c r="V790" s="84">
        <f t="shared" si="66"/>
        <v>492.79551983286422</v>
      </c>
      <c r="W790" s="106">
        <v>46045</v>
      </c>
      <c r="X790" s="85" t="s">
        <v>1178</v>
      </c>
      <c r="Y790" s="85" t="s">
        <v>178</v>
      </c>
      <c r="Z790" s="85" t="s">
        <v>121</v>
      </c>
      <c r="AA790" s="85" t="s">
        <v>122</v>
      </c>
      <c r="AB790" s="76" t="s">
        <v>539</v>
      </c>
      <c r="AC790" s="76" t="s">
        <v>540</v>
      </c>
      <c r="AD790" s="76" t="s">
        <v>25</v>
      </c>
      <c r="AE790" s="76" t="s">
        <v>544</v>
      </c>
      <c r="AF790" s="76" t="s">
        <v>96</v>
      </c>
      <c r="AG790" s="82"/>
      <c r="AH790" s="60"/>
      <c r="AI790" s="75" t="s">
        <v>2614</v>
      </c>
      <c r="AJ790" s="6" t="s">
        <v>103</v>
      </c>
      <c r="AK790" s="81">
        <v>0</v>
      </c>
      <c r="AL790" s="205" t="s">
        <v>103</v>
      </c>
      <c r="AM790" s="169"/>
      <c r="AN790" s="6"/>
      <c r="AO790" s="120"/>
    </row>
    <row r="791" spans="1:41">
      <c r="A791" s="75" t="s">
        <v>2614</v>
      </c>
      <c r="B791" s="6" t="s">
        <v>93</v>
      </c>
      <c r="C791" s="76">
        <v>790</v>
      </c>
      <c r="D791" s="80" t="s">
        <v>592</v>
      </c>
      <c r="E791" s="6" t="s">
        <v>2136</v>
      </c>
      <c r="F791" s="6" t="str">
        <f t="shared" si="63"/>
        <v>BrokerRM-I-1017-AI26-M19</v>
      </c>
      <c r="G791" s="96" t="s">
        <v>2672</v>
      </c>
      <c r="H791" s="103" t="s">
        <v>2673</v>
      </c>
      <c r="I791" s="85" t="s">
        <v>2380</v>
      </c>
      <c r="J791" s="105">
        <v>46049</v>
      </c>
      <c r="K791" s="96" t="s">
        <v>2879</v>
      </c>
      <c r="L791" s="85">
        <v>4294120154</v>
      </c>
      <c r="M791" s="85" t="s">
        <v>25</v>
      </c>
      <c r="N791" s="85" t="s">
        <v>116</v>
      </c>
      <c r="O791" s="71">
        <v>0</v>
      </c>
      <c r="P791" s="71">
        <v>0</v>
      </c>
      <c r="Q791" s="79">
        <v>6043.24</v>
      </c>
      <c r="R791" s="79">
        <v>966.91840000000002</v>
      </c>
      <c r="S791" s="71">
        <v>0</v>
      </c>
      <c r="T791" s="79">
        <v>7010.1584000000003</v>
      </c>
      <c r="U791" s="80" t="s">
        <v>24</v>
      </c>
      <c r="V791" s="84">
        <f t="shared" si="66"/>
        <v>406.82229637582333</v>
      </c>
      <c r="W791" s="106">
        <v>46043</v>
      </c>
      <c r="X791" s="85" t="s">
        <v>2880</v>
      </c>
      <c r="Y791" s="85" t="s">
        <v>1067</v>
      </c>
      <c r="Z791" s="85" t="s">
        <v>121</v>
      </c>
      <c r="AA791" s="85" t="s">
        <v>122</v>
      </c>
      <c r="AB791" s="76" t="s">
        <v>539</v>
      </c>
      <c r="AC791" s="76" t="s">
        <v>540</v>
      </c>
      <c r="AD791" s="76" t="s">
        <v>25</v>
      </c>
      <c r="AE791" s="76" t="s">
        <v>544</v>
      </c>
      <c r="AF791" s="76" t="s">
        <v>96</v>
      </c>
      <c r="AG791" s="82"/>
      <c r="AH791" s="60"/>
      <c r="AI791" s="75" t="s">
        <v>2614</v>
      </c>
      <c r="AJ791" s="6" t="s">
        <v>103</v>
      </c>
      <c r="AK791" s="81">
        <v>0</v>
      </c>
      <c r="AL791" s="205" t="s">
        <v>103</v>
      </c>
      <c r="AM791" s="169"/>
      <c r="AN791" s="6"/>
      <c r="AO791" s="120"/>
    </row>
    <row r="792" spans="1:41">
      <c r="A792" s="75" t="s">
        <v>2614</v>
      </c>
      <c r="B792" s="6" t="s">
        <v>93</v>
      </c>
      <c r="C792" s="76">
        <v>791</v>
      </c>
      <c r="D792" s="80" t="s">
        <v>592</v>
      </c>
      <c r="E792" s="6" t="s">
        <v>2136</v>
      </c>
      <c r="F792" s="6" t="str">
        <f t="shared" si="63"/>
        <v>BrokerRM-I-1002-AI26-M19</v>
      </c>
      <c r="G792" s="96" t="s">
        <v>2674</v>
      </c>
      <c r="H792" s="103" t="s">
        <v>2675</v>
      </c>
      <c r="I792" s="85" t="s">
        <v>2380</v>
      </c>
      <c r="J792" s="105">
        <v>46045</v>
      </c>
      <c r="K792" s="96" t="s">
        <v>2881</v>
      </c>
      <c r="L792" s="85">
        <v>5795768484</v>
      </c>
      <c r="M792" s="85" t="s">
        <v>25</v>
      </c>
      <c r="N792" s="85" t="s">
        <v>116</v>
      </c>
      <c r="O792" s="71">
        <v>0</v>
      </c>
      <c r="P792" s="71">
        <v>0</v>
      </c>
      <c r="Q792" s="79">
        <v>5789.24</v>
      </c>
      <c r="R792" s="79">
        <v>926.27840000000003</v>
      </c>
      <c r="S792" s="71">
        <v>0</v>
      </c>
      <c r="T792" s="79">
        <v>6715.5183999999999</v>
      </c>
      <c r="U792" s="80" t="s">
        <v>24</v>
      </c>
      <c r="V792" s="84">
        <f t="shared" si="66"/>
        <v>389.72337869599278</v>
      </c>
      <c r="W792" s="106">
        <v>46044</v>
      </c>
      <c r="X792" s="85" t="s">
        <v>2882</v>
      </c>
      <c r="Y792" s="85" t="s">
        <v>129</v>
      </c>
      <c r="Z792" s="85" t="s">
        <v>121</v>
      </c>
      <c r="AA792" s="85" t="s">
        <v>122</v>
      </c>
      <c r="AB792" s="76" t="s">
        <v>539</v>
      </c>
      <c r="AC792" s="76" t="s">
        <v>540</v>
      </c>
      <c r="AD792" s="76" t="s">
        <v>25</v>
      </c>
      <c r="AE792" s="76" t="s">
        <v>544</v>
      </c>
      <c r="AF792" s="76" t="s">
        <v>96</v>
      </c>
      <c r="AG792" s="82"/>
      <c r="AH792" s="60"/>
      <c r="AI792" s="75" t="s">
        <v>2614</v>
      </c>
      <c r="AJ792" s="6" t="s">
        <v>103</v>
      </c>
      <c r="AK792" s="81">
        <v>0</v>
      </c>
      <c r="AL792" s="205" t="s">
        <v>103</v>
      </c>
      <c r="AM792" s="169"/>
      <c r="AN792" s="6"/>
      <c r="AO792" s="120"/>
    </row>
    <row r="793" spans="1:41">
      <c r="A793" s="75" t="s">
        <v>2614</v>
      </c>
      <c r="B793" s="6" t="s">
        <v>93</v>
      </c>
      <c r="C793" s="76">
        <v>792</v>
      </c>
      <c r="D793" s="80" t="s">
        <v>592</v>
      </c>
      <c r="E793" s="6" t="s">
        <v>2136</v>
      </c>
      <c r="F793" s="6" t="str">
        <f t="shared" si="63"/>
        <v>BrokerRM-I-1042-AI26-M19</v>
      </c>
      <c r="G793" s="96" t="s">
        <v>2676</v>
      </c>
      <c r="H793" s="103" t="s">
        <v>2677</v>
      </c>
      <c r="I793" s="85" t="s">
        <v>2380</v>
      </c>
      <c r="J793" s="105">
        <v>46050</v>
      </c>
      <c r="K793" s="96" t="s">
        <v>2883</v>
      </c>
      <c r="L793" s="85">
        <v>8701636580</v>
      </c>
      <c r="M793" s="85" t="s">
        <v>25</v>
      </c>
      <c r="N793" s="85" t="s">
        <v>116</v>
      </c>
      <c r="O793" s="71">
        <v>0</v>
      </c>
      <c r="P793" s="71">
        <v>0</v>
      </c>
      <c r="Q793" s="79">
        <v>5789.24</v>
      </c>
      <c r="R793" s="79">
        <v>926.27840000000003</v>
      </c>
      <c r="S793" s="71">
        <v>0</v>
      </c>
      <c r="T793" s="79">
        <v>6715.5183999999999</v>
      </c>
      <c r="U793" s="80" t="s">
        <v>24</v>
      </c>
      <c r="V793" s="84">
        <f t="shared" si="66"/>
        <v>389.72337869599278</v>
      </c>
      <c r="W793" s="106">
        <v>46049</v>
      </c>
      <c r="X793" s="85" t="s">
        <v>2884</v>
      </c>
      <c r="Y793" s="85" t="s">
        <v>129</v>
      </c>
      <c r="Z793" s="85" t="s">
        <v>121</v>
      </c>
      <c r="AA793" s="85" t="s">
        <v>122</v>
      </c>
      <c r="AB793" s="76" t="s">
        <v>539</v>
      </c>
      <c r="AC793" s="76" t="s">
        <v>540</v>
      </c>
      <c r="AD793" s="76" t="s">
        <v>25</v>
      </c>
      <c r="AE793" s="76" t="s">
        <v>544</v>
      </c>
      <c r="AF793" s="76" t="s">
        <v>96</v>
      </c>
      <c r="AG793" s="82"/>
      <c r="AH793" s="60"/>
      <c r="AI793" s="75" t="s">
        <v>2614</v>
      </c>
      <c r="AJ793" s="6" t="s">
        <v>103</v>
      </c>
      <c r="AK793" s="81">
        <v>0</v>
      </c>
      <c r="AL793" s="205" t="s">
        <v>103</v>
      </c>
      <c r="AM793" s="169"/>
      <c r="AN793" s="6"/>
      <c r="AO793" s="120"/>
    </row>
    <row r="794" spans="1:41">
      <c r="A794" s="75" t="s">
        <v>2614</v>
      </c>
      <c r="B794" s="6" t="s">
        <v>93</v>
      </c>
      <c r="C794" s="76">
        <v>793</v>
      </c>
      <c r="D794" s="80" t="s">
        <v>592</v>
      </c>
      <c r="E794" s="6" t="s">
        <v>2136</v>
      </c>
      <c r="F794" s="6" t="str">
        <f t="shared" si="63"/>
        <v>BrokerRM-I-1043-AI26-M19</v>
      </c>
      <c r="G794" s="96" t="s">
        <v>2678</v>
      </c>
      <c r="H794" s="103" t="s">
        <v>2679</v>
      </c>
      <c r="I794" s="85" t="s">
        <v>2380</v>
      </c>
      <c r="J794" s="105">
        <v>46051</v>
      </c>
      <c r="K794" s="96" t="s">
        <v>2885</v>
      </c>
      <c r="L794" s="85">
        <v>7739923914</v>
      </c>
      <c r="M794" s="85" t="s">
        <v>25</v>
      </c>
      <c r="N794" s="85" t="s">
        <v>116</v>
      </c>
      <c r="O794" s="71">
        <v>0</v>
      </c>
      <c r="P794" s="71">
        <v>0</v>
      </c>
      <c r="Q794" s="79">
        <v>3667.43</v>
      </c>
      <c r="R794" s="79">
        <v>586.78880000000004</v>
      </c>
      <c r="S794" s="71">
        <v>0</v>
      </c>
      <c r="T794" s="79">
        <v>4254.2187999999996</v>
      </c>
      <c r="U794" s="80" t="s">
        <v>24</v>
      </c>
      <c r="V794" s="84">
        <f t="shared" si="66"/>
        <v>246.88615616748393</v>
      </c>
      <c r="W794" s="106">
        <v>46048</v>
      </c>
      <c r="X794" s="85" t="s">
        <v>2886</v>
      </c>
      <c r="Y794" s="85" t="s">
        <v>129</v>
      </c>
      <c r="Z794" s="85" t="s">
        <v>121</v>
      </c>
      <c r="AA794" s="85" t="s">
        <v>122</v>
      </c>
      <c r="AB794" s="76" t="s">
        <v>539</v>
      </c>
      <c r="AC794" s="76" t="s">
        <v>540</v>
      </c>
      <c r="AD794" s="76" t="s">
        <v>25</v>
      </c>
      <c r="AE794" s="76" t="s">
        <v>544</v>
      </c>
      <c r="AF794" s="76" t="s">
        <v>96</v>
      </c>
      <c r="AG794" s="82"/>
      <c r="AH794" s="60"/>
      <c r="AI794" s="75" t="s">
        <v>2614</v>
      </c>
      <c r="AJ794" s="6" t="s">
        <v>103</v>
      </c>
      <c r="AK794" s="81">
        <v>0</v>
      </c>
      <c r="AL794" s="205" t="s">
        <v>103</v>
      </c>
      <c r="AM794" s="169"/>
      <c r="AN794" s="6"/>
      <c r="AO794" s="120"/>
    </row>
    <row r="795" spans="1:41">
      <c r="A795" s="75" t="s">
        <v>2614</v>
      </c>
      <c r="B795" s="6" t="s">
        <v>93</v>
      </c>
      <c r="C795" s="76">
        <v>794</v>
      </c>
      <c r="D795" s="80" t="s">
        <v>592</v>
      </c>
      <c r="E795" s="6" t="s">
        <v>2136</v>
      </c>
      <c r="F795" s="6" t="str">
        <f t="shared" si="63"/>
        <v>BrokerRM-I-1046-AI26-M19</v>
      </c>
      <c r="G795" s="96" t="s">
        <v>2680</v>
      </c>
      <c r="H795" s="103" t="s">
        <v>2681</v>
      </c>
      <c r="I795" s="85" t="s">
        <v>2380</v>
      </c>
      <c r="J795" s="105">
        <v>46050</v>
      </c>
      <c r="K795" s="96" t="s">
        <v>2887</v>
      </c>
      <c r="L795" s="85">
        <v>3896364570</v>
      </c>
      <c r="M795" s="85" t="s">
        <v>25</v>
      </c>
      <c r="N795" s="85" t="s">
        <v>116</v>
      </c>
      <c r="O795" s="71">
        <v>0</v>
      </c>
      <c r="P795" s="71">
        <v>0</v>
      </c>
      <c r="Q795" s="79">
        <v>6043.24</v>
      </c>
      <c r="R795" s="79">
        <v>966.91840000000002</v>
      </c>
      <c r="S795" s="71">
        <v>0</v>
      </c>
      <c r="T795" s="79">
        <v>7010.1584000000003</v>
      </c>
      <c r="U795" s="80" t="s">
        <v>24</v>
      </c>
      <c r="V795" s="84">
        <f t="shared" si="66"/>
        <v>406.82229637582333</v>
      </c>
      <c r="W795" s="106">
        <v>46049</v>
      </c>
      <c r="X795" s="85" t="s">
        <v>1176</v>
      </c>
      <c r="Y795" s="85" t="s">
        <v>129</v>
      </c>
      <c r="Z795" s="85" t="s">
        <v>121</v>
      </c>
      <c r="AA795" s="85" t="s">
        <v>122</v>
      </c>
      <c r="AB795" s="76" t="s">
        <v>539</v>
      </c>
      <c r="AC795" s="76" t="s">
        <v>540</v>
      </c>
      <c r="AD795" s="76" t="s">
        <v>25</v>
      </c>
      <c r="AE795" s="76" t="s">
        <v>544</v>
      </c>
      <c r="AF795" s="76" t="s">
        <v>96</v>
      </c>
      <c r="AG795" s="82"/>
      <c r="AH795" s="60"/>
      <c r="AI795" s="75" t="s">
        <v>2614</v>
      </c>
      <c r="AJ795" s="6" t="s">
        <v>103</v>
      </c>
      <c r="AK795" s="81">
        <v>0</v>
      </c>
      <c r="AL795" s="205" t="s">
        <v>103</v>
      </c>
      <c r="AM795" s="169"/>
      <c r="AN795" s="6"/>
      <c r="AO795" s="120"/>
    </row>
    <row r="796" spans="1:41">
      <c r="A796" s="75" t="s">
        <v>2614</v>
      </c>
      <c r="B796" s="6" t="s">
        <v>93</v>
      </c>
      <c r="C796" s="76">
        <v>795</v>
      </c>
      <c r="D796" s="80" t="s">
        <v>592</v>
      </c>
      <c r="E796" s="6" t="s">
        <v>2136</v>
      </c>
      <c r="F796" s="6" t="str">
        <f t="shared" si="63"/>
        <v>BrokerRM-I-1044-AI26-M19</v>
      </c>
      <c r="G796" s="96" t="s">
        <v>2682</v>
      </c>
      <c r="H796" s="103" t="s">
        <v>2683</v>
      </c>
      <c r="I796" s="85" t="s">
        <v>2380</v>
      </c>
      <c r="J796" s="105">
        <v>46051</v>
      </c>
      <c r="K796" s="96" t="s">
        <v>2888</v>
      </c>
      <c r="L796" s="85">
        <v>7402458151</v>
      </c>
      <c r="M796" s="85" t="s">
        <v>25</v>
      </c>
      <c r="N796" s="85" t="s">
        <v>116</v>
      </c>
      <c r="O796" s="71">
        <v>0</v>
      </c>
      <c r="P796" s="71">
        <v>0</v>
      </c>
      <c r="Q796" s="79">
        <v>3760.99</v>
      </c>
      <c r="R796" s="79">
        <v>601.75839999999994</v>
      </c>
      <c r="S796" s="71">
        <v>0</v>
      </c>
      <c r="T796" s="79">
        <v>4362.7483999999995</v>
      </c>
      <c r="U796" s="80" t="s">
        <v>24</v>
      </c>
      <c r="V796" s="84">
        <f t="shared" si="66"/>
        <v>253.18448190813334</v>
      </c>
      <c r="W796" s="106">
        <v>46050</v>
      </c>
      <c r="X796" s="85" t="s">
        <v>1202</v>
      </c>
      <c r="Y796" s="85" t="s">
        <v>129</v>
      </c>
      <c r="Z796" s="85" t="s">
        <v>121</v>
      </c>
      <c r="AA796" s="85" t="s">
        <v>122</v>
      </c>
      <c r="AB796" s="76" t="s">
        <v>539</v>
      </c>
      <c r="AC796" s="76" t="s">
        <v>540</v>
      </c>
      <c r="AD796" s="76" t="s">
        <v>25</v>
      </c>
      <c r="AE796" s="76" t="s">
        <v>544</v>
      </c>
      <c r="AF796" s="76" t="s">
        <v>96</v>
      </c>
      <c r="AG796" s="82"/>
      <c r="AH796" s="60"/>
      <c r="AI796" s="75" t="s">
        <v>2614</v>
      </c>
      <c r="AJ796" s="6" t="s">
        <v>103</v>
      </c>
      <c r="AK796" s="81">
        <v>0</v>
      </c>
      <c r="AL796" s="205" t="s">
        <v>103</v>
      </c>
      <c r="AM796" s="169"/>
      <c r="AN796" s="6"/>
      <c r="AO796" s="120"/>
    </row>
    <row r="797" spans="1:41">
      <c r="A797" s="75" t="s">
        <v>2614</v>
      </c>
      <c r="B797" s="6" t="s">
        <v>93</v>
      </c>
      <c r="C797" s="76">
        <v>796</v>
      </c>
      <c r="D797" s="80" t="s">
        <v>592</v>
      </c>
      <c r="E797" s="6" t="s">
        <v>2136</v>
      </c>
      <c r="F797" s="6" t="str">
        <f t="shared" si="63"/>
        <v>BrokerRM-I-1045-AI26-M19</v>
      </c>
      <c r="G797" s="96" t="s">
        <v>2684</v>
      </c>
      <c r="H797" s="103" t="s">
        <v>2685</v>
      </c>
      <c r="I797" s="85" t="s">
        <v>2380</v>
      </c>
      <c r="J797" s="105">
        <v>46049</v>
      </c>
      <c r="K797" s="96" t="s">
        <v>2889</v>
      </c>
      <c r="L797" s="85">
        <v>8703113775</v>
      </c>
      <c r="M797" s="85" t="s">
        <v>25</v>
      </c>
      <c r="N797" s="85" t="s">
        <v>116</v>
      </c>
      <c r="O797" s="71">
        <v>0</v>
      </c>
      <c r="P797" s="71">
        <v>0</v>
      </c>
      <c r="Q797" s="79">
        <v>1874.16</v>
      </c>
      <c r="R797" s="79">
        <v>299.86</v>
      </c>
      <c r="S797" s="71">
        <v>0</v>
      </c>
      <c r="T797" s="79">
        <v>2174.02</v>
      </c>
      <c r="U797" s="80" t="s">
        <v>24</v>
      </c>
      <c r="V797" s="84">
        <f t="shared" si="66"/>
        <v>126.16545280445695</v>
      </c>
      <c r="W797" s="106">
        <v>46048</v>
      </c>
      <c r="X797" s="85" t="s">
        <v>1185</v>
      </c>
      <c r="Y797" s="85" t="s">
        <v>1910</v>
      </c>
      <c r="Z797" s="85" t="s">
        <v>121</v>
      </c>
      <c r="AA797" s="85" t="s">
        <v>122</v>
      </c>
      <c r="AB797" s="76" t="s">
        <v>539</v>
      </c>
      <c r="AC797" s="76" t="s">
        <v>540</v>
      </c>
      <c r="AD797" s="76" t="s">
        <v>25</v>
      </c>
      <c r="AE797" s="76" t="s">
        <v>544</v>
      </c>
      <c r="AF797" s="76" t="s">
        <v>96</v>
      </c>
      <c r="AG797" s="82"/>
      <c r="AH797" s="60"/>
      <c r="AI797" s="75" t="s">
        <v>2614</v>
      </c>
      <c r="AJ797" s="6" t="s">
        <v>103</v>
      </c>
      <c r="AK797" s="81">
        <v>0</v>
      </c>
      <c r="AL797" s="205" t="s">
        <v>103</v>
      </c>
      <c r="AM797" s="169"/>
      <c r="AN797" s="6"/>
      <c r="AO797" s="120"/>
    </row>
    <row r="798" spans="1:41">
      <c r="A798" s="75" t="s">
        <v>2614</v>
      </c>
      <c r="B798" s="6" t="s">
        <v>93</v>
      </c>
      <c r="C798" s="76">
        <v>797</v>
      </c>
      <c r="D798" s="80" t="s">
        <v>592</v>
      </c>
      <c r="E798" s="6" t="s">
        <v>2136</v>
      </c>
      <c r="F798" s="6" t="str">
        <f t="shared" si="63"/>
        <v>BrokerRM-I-1049-AI26-M19</v>
      </c>
      <c r="G798" s="96" t="s">
        <v>2686</v>
      </c>
      <c r="H798" s="103" t="s">
        <v>2687</v>
      </c>
      <c r="I798" s="85" t="s">
        <v>2380</v>
      </c>
      <c r="J798" s="105">
        <v>46052</v>
      </c>
      <c r="K798" s="96" t="s">
        <v>2890</v>
      </c>
      <c r="L798" s="85">
        <v>6972188720</v>
      </c>
      <c r="M798" s="85" t="s">
        <v>25</v>
      </c>
      <c r="N798" s="85" t="s">
        <v>116</v>
      </c>
      <c r="O798" s="71">
        <v>0</v>
      </c>
      <c r="P798" s="71">
        <v>0</v>
      </c>
      <c r="Q798" s="79">
        <v>5789.24</v>
      </c>
      <c r="R798" s="79">
        <v>926.27840000000003</v>
      </c>
      <c r="S798" s="71">
        <v>0</v>
      </c>
      <c r="T798" s="79">
        <v>6715.5183999999999</v>
      </c>
      <c r="U798" s="80" t="s">
        <v>24</v>
      </c>
      <c r="V798" s="84">
        <f t="shared" si="66"/>
        <v>389.72337869599278</v>
      </c>
      <c r="W798" s="106">
        <v>46051</v>
      </c>
      <c r="X798" s="85" t="s">
        <v>1202</v>
      </c>
      <c r="Y798" s="85" t="s">
        <v>129</v>
      </c>
      <c r="Z798" s="85" t="s">
        <v>121</v>
      </c>
      <c r="AA798" s="85" t="s">
        <v>122</v>
      </c>
      <c r="AB798" s="76" t="s">
        <v>539</v>
      </c>
      <c r="AC798" s="76" t="s">
        <v>540</v>
      </c>
      <c r="AD798" s="76" t="s">
        <v>25</v>
      </c>
      <c r="AE798" s="76" t="s">
        <v>544</v>
      </c>
      <c r="AF798" s="76" t="s">
        <v>96</v>
      </c>
      <c r="AG798" s="82"/>
      <c r="AH798" s="60"/>
      <c r="AI798" s="75" t="s">
        <v>2614</v>
      </c>
      <c r="AJ798" s="6" t="s">
        <v>103</v>
      </c>
      <c r="AK798" s="81">
        <v>0</v>
      </c>
      <c r="AL798" s="205" t="s">
        <v>103</v>
      </c>
      <c r="AM798" s="169"/>
      <c r="AN798" s="6"/>
      <c r="AO798" s="120"/>
    </row>
    <row r="799" spans="1:41">
      <c r="A799" s="75" t="s">
        <v>2614</v>
      </c>
      <c r="B799" s="6" t="s">
        <v>93</v>
      </c>
      <c r="C799" s="76">
        <v>798</v>
      </c>
      <c r="D799" s="80" t="s">
        <v>108</v>
      </c>
      <c r="E799" s="6" t="s">
        <v>2135</v>
      </c>
      <c r="F799" s="6" t="str">
        <f t="shared" si="63"/>
        <v>FreightRM-I-1005-AI26-M19</v>
      </c>
      <c r="G799" s="96" t="s">
        <v>2688</v>
      </c>
      <c r="H799" s="6" t="s">
        <v>2689</v>
      </c>
      <c r="I799" s="85" t="s">
        <v>2380</v>
      </c>
      <c r="J799" s="92">
        <v>46059</v>
      </c>
      <c r="K799" s="92" t="s">
        <v>116</v>
      </c>
      <c r="L799" s="80" t="s">
        <v>119</v>
      </c>
      <c r="M799" s="85" t="s">
        <v>25</v>
      </c>
      <c r="N799" s="85" t="s">
        <v>116</v>
      </c>
      <c r="O799" s="71">
        <v>0</v>
      </c>
      <c r="P799" s="71">
        <v>0</v>
      </c>
      <c r="Q799" s="79">
        <v>22054.74</v>
      </c>
      <c r="R799" s="79">
        <v>882.19</v>
      </c>
      <c r="S799" s="71">
        <v>0</v>
      </c>
      <c r="T799" s="79">
        <v>22936.93</v>
      </c>
      <c r="U799" s="80" t="s">
        <v>24</v>
      </c>
      <c r="V799" s="84">
        <f t="shared" si="66"/>
        <v>1331.1046629718828</v>
      </c>
      <c r="W799" s="74" t="s">
        <v>119</v>
      </c>
      <c r="X799" s="80" t="s">
        <v>120</v>
      </c>
      <c r="Y799" s="80" t="s">
        <v>120</v>
      </c>
      <c r="Z799" s="85" t="s">
        <v>121</v>
      </c>
      <c r="AA799" s="85" t="s">
        <v>122</v>
      </c>
      <c r="AB799" s="76" t="s">
        <v>539</v>
      </c>
      <c r="AC799" s="76" t="s">
        <v>540</v>
      </c>
      <c r="AD799" s="76" t="s">
        <v>25</v>
      </c>
      <c r="AE799" s="76" t="s">
        <v>544</v>
      </c>
      <c r="AF799" s="76" t="s">
        <v>96</v>
      </c>
      <c r="AG799" s="82"/>
      <c r="AH799" s="60"/>
      <c r="AI799" s="75" t="s">
        <v>2614</v>
      </c>
      <c r="AJ799" s="6" t="s">
        <v>103</v>
      </c>
      <c r="AK799" s="81">
        <v>0</v>
      </c>
      <c r="AL799" s="205" t="s">
        <v>103</v>
      </c>
      <c r="AM799" s="169"/>
      <c r="AN799" s="6"/>
      <c r="AO799" s="120"/>
    </row>
    <row r="800" spans="1:41">
      <c r="A800" s="75" t="s">
        <v>2614</v>
      </c>
      <c r="B800" s="6" t="s">
        <v>93</v>
      </c>
      <c r="C800" s="76">
        <v>799</v>
      </c>
      <c r="D800" s="80" t="s">
        <v>108</v>
      </c>
      <c r="E800" s="6" t="s">
        <v>2135</v>
      </c>
      <c r="F800" s="6" t="str">
        <f t="shared" si="63"/>
        <v>FreightRM-I-1055-AI26-M19</v>
      </c>
      <c r="G800" s="96" t="s">
        <v>2690</v>
      </c>
      <c r="H800" s="6" t="s">
        <v>2691</v>
      </c>
      <c r="I800" s="85" t="s">
        <v>2380</v>
      </c>
      <c r="J800" s="92">
        <v>46059</v>
      </c>
      <c r="K800" s="92" t="s">
        <v>116</v>
      </c>
      <c r="L800" s="80">
        <v>6007250955</v>
      </c>
      <c r="M800" s="85" t="s">
        <v>25</v>
      </c>
      <c r="N800" s="85" t="s">
        <v>116</v>
      </c>
      <c r="O800" s="71">
        <v>0</v>
      </c>
      <c r="P800" s="71">
        <v>0</v>
      </c>
      <c r="Q800" s="79">
        <v>479.89</v>
      </c>
      <c r="R800" s="79">
        <v>76.78</v>
      </c>
      <c r="S800" s="71">
        <v>0</v>
      </c>
      <c r="T800" s="79">
        <v>556.66999999999996</v>
      </c>
      <c r="U800" s="80" t="s">
        <v>24</v>
      </c>
      <c r="V800" s="84">
        <f t="shared" si="66"/>
        <v>32.305370977570142</v>
      </c>
      <c r="W800" s="74" t="s">
        <v>119</v>
      </c>
      <c r="X800" s="80" t="s">
        <v>120</v>
      </c>
      <c r="Y800" s="80" t="s">
        <v>120</v>
      </c>
      <c r="Z800" s="85" t="s">
        <v>121</v>
      </c>
      <c r="AA800" s="85" t="s">
        <v>122</v>
      </c>
      <c r="AB800" s="76" t="s">
        <v>539</v>
      </c>
      <c r="AC800" s="76" t="s">
        <v>540</v>
      </c>
      <c r="AD800" s="76" t="s">
        <v>25</v>
      </c>
      <c r="AE800" s="76" t="s">
        <v>544</v>
      </c>
      <c r="AF800" s="76" t="s">
        <v>96</v>
      </c>
      <c r="AG800" s="82"/>
      <c r="AH800" s="60"/>
      <c r="AI800" s="75" t="s">
        <v>2614</v>
      </c>
      <c r="AJ800" s="6" t="s">
        <v>103</v>
      </c>
      <c r="AK800" s="81">
        <v>0</v>
      </c>
      <c r="AL800" s="205" t="s">
        <v>103</v>
      </c>
      <c r="AM800" s="169"/>
      <c r="AN800" s="6"/>
      <c r="AO800" s="120"/>
    </row>
    <row r="801" spans="1:41">
      <c r="A801" s="75" t="s">
        <v>2614</v>
      </c>
      <c r="B801" s="6" t="s">
        <v>93</v>
      </c>
      <c r="C801" s="76">
        <v>800</v>
      </c>
      <c r="D801" s="80" t="s">
        <v>108</v>
      </c>
      <c r="E801" s="6" t="s">
        <v>2135</v>
      </c>
      <c r="F801" s="6" t="str">
        <f t="shared" si="63"/>
        <v>FreightFG-I-0448-AE26-M19</v>
      </c>
      <c r="G801" s="222" t="s">
        <v>2692</v>
      </c>
      <c r="H801" s="6" t="s">
        <v>2693</v>
      </c>
      <c r="I801" s="85" t="s">
        <v>2380</v>
      </c>
      <c r="J801" s="92">
        <v>46059</v>
      </c>
      <c r="K801" s="92" t="s">
        <v>116</v>
      </c>
      <c r="L801" s="80" t="s">
        <v>119</v>
      </c>
      <c r="M801" s="85" t="s">
        <v>28</v>
      </c>
      <c r="N801" s="85" t="s">
        <v>116</v>
      </c>
      <c r="O801" s="71">
        <v>0</v>
      </c>
      <c r="P801" s="71">
        <v>0</v>
      </c>
      <c r="Q801" s="79">
        <v>194186.1</v>
      </c>
      <c r="R801" s="79">
        <v>7632.22</v>
      </c>
      <c r="S801" s="71">
        <v>0</v>
      </c>
      <c r="T801" s="79">
        <v>201818.32</v>
      </c>
      <c r="U801" s="80" t="s">
        <v>24</v>
      </c>
      <c r="V801" s="84">
        <f t="shared" si="66"/>
        <v>11712.173635493138</v>
      </c>
      <c r="W801" s="74" t="s">
        <v>119</v>
      </c>
      <c r="X801" s="80" t="s">
        <v>122</v>
      </c>
      <c r="Y801" s="80" t="s">
        <v>121</v>
      </c>
      <c r="Z801" s="80" t="s">
        <v>120</v>
      </c>
      <c r="AA801" s="80" t="s">
        <v>120</v>
      </c>
      <c r="AB801" s="76" t="s">
        <v>539</v>
      </c>
      <c r="AC801" s="76" t="s">
        <v>541</v>
      </c>
      <c r="AD801" s="76" t="s">
        <v>28</v>
      </c>
      <c r="AE801" s="76" t="s">
        <v>545</v>
      </c>
      <c r="AF801" s="76" t="s">
        <v>96</v>
      </c>
      <c r="AG801" s="82"/>
      <c r="AH801" s="60"/>
      <c r="AI801" s="75" t="s">
        <v>2614</v>
      </c>
      <c r="AJ801" s="6" t="s">
        <v>103</v>
      </c>
      <c r="AK801" s="81">
        <v>0</v>
      </c>
      <c r="AL801" s="205" t="s">
        <v>103</v>
      </c>
      <c r="AM801" s="169"/>
      <c r="AN801" s="6"/>
      <c r="AO801" s="120"/>
    </row>
    <row r="802" spans="1:41">
      <c r="A802" s="75" t="s">
        <v>2614</v>
      </c>
      <c r="B802" s="6" t="s">
        <v>93</v>
      </c>
      <c r="C802" s="76">
        <v>801</v>
      </c>
      <c r="D802" s="76" t="s">
        <v>98</v>
      </c>
      <c r="E802" s="6" t="s">
        <v>2136</v>
      </c>
      <c r="F802" s="6" t="str">
        <f t="shared" si="63"/>
        <v>BrokerFG-1-0041-SE26-M23-L-D</v>
      </c>
      <c r="G802" s="97" t="s">
        <v>2694</v>
      </c>
      <c r="H802" s="95" t="s">
        <v>2695</v>
      </c>
      <c r="I802" s="85" t="s">
        <v>2380</v>
      </c>
      <c r="J802" s="92">
        <v>46049</v>
      </c>
      <c r="K802" s="96" t="s">
        <v>2891</v>
      </c>
      <c r="L802" s="80" t="s">
        <v>2892</v>
      </c>
      <c r="M802" s="80" t="s">
        <v>1264</v>
      </c>
      <c r="N802" s="6" t="s">
        <v>2893</v>
      </c>
      <c r="O802" s="71">
        <v>0</v>
      </c>
      <c r="P802" s="71">
        <v>3312.97</v>
      </c>
      <c r="Q802" s="79">
        <v>3134.3</v>
      </c>
      <c r="R802" s="79">
        <v>501.48</v>
      </c>
      <c r="S802" s="71">
        <v>0</v>
      </c>
      <c r="T802" s="79">
        <v>6948.75</v>
      </c>
      <c r="U802" s="87" t="s">
        <v>24</v>
      </c>
      <c r="V802" s="84">
        <f t="shared" si="66"/>
        <v>403.25856715898209</v>
      </c>
      <c r="W802" s="86">
        <v>46041</v>
      </c>
      <c r="X802" s="80" t="s">
        <v>1266</v>
      </c>
      <c r="Y802" s="80" t="s">
        <v>537</v>
      </c>
      <c r="Z802" s="80" t="s">
        <v>178</v>
      </c>
      <c r="AA802" s="6" t="s">
        <v>2894</v>
      </c>
      <c r="AB802" s="76" t="s">
        <v>1118</v>
      </c>
      <c r="AC802" s="76" t="s">
        <v>541</v>
      </c>
      <c r="AD802" s="76" t="s">
        <v>543</v>
      </c>
      <c r="AE802" s="76" t="s">
        <v>549</v>
      </c>
      <c r="AF802" s="76" t="s">
        <v>96</v>
      </c>
      <c r="AG802" s="75"/>
      <c r="AH802" s="60"/>
      <c r="AI802" s="75" t="s">
        <v>2614</v>
      </c>
      <c r="AJ802" s="6" t="s">
        <v>103</v>
      </c>
      <c r="AK802" s="81">
        <v>0</v>
      </c>
      <c r="AL802" s="205" t="s">
        <v>103</v>
      </c>
      <c r="AM802" s="169"/>
      <c r="AN802" s="6"/>
      <c r="AO802" s="120"/>
    </row>
    <row r="803" spans="1:41">
      <c r="A803" s="75" t="s">
        <v>2614</v>
      </c>
      <c r="B803" s="6" t="s">
        <v>93</v>
      </c>
      <c r="C803" s="76">
        <v>802</v>
      </c>
      <c r="D803" s="76" t="s">
        <v>98</v>
      </c>
      <c r="E803" s="6" t="s">
        <v>2136</v>
      </c>
      <c r="F803" s="6" t="str">
        <f t="shared" si="63"/>
        <v>BrokerAF-M-233-SI25-M19-L-B</v>
      </c>
      <c r="G803" s="97" t="s">
        <v>2696</v>
      </c>
      <c r="H803" s="95" t="s">
        <v>2697</v>
      </c>
      <c r="I803" s="85" t="s">
        <v>2380</v>
      </c>
      <c r="J803" s="92">
        <v>46049</v>
      </c>
      <c r="K803" s="96" t="s">
        <v>2895</v>
      </c>
      <c r="L803" s="80" t="s">
        <v>2896</v>
      </c>
      <c r="M803" s="80" t="s">
        <v>117</v>
      </c>
      <c r="N803" s="6" t="s">
        <v>2897</v>
      </c>
      <c r="O803" s="71">
        <v>0</v>
      </c>
      <c r="P803" s="71">
        <v>5795.36</v>
      </c>
      <c r="Q803" s="79">
        <v>2502.34</v>
      </c>
      <c r="R803" s="79">
        <v>400.37</v>
      </c>
      <c r="S803" s="71">
        <v>0</v>
      </c>
      <c r="T803" s="79">
        <v>8698.07</v>
      </c>
      <c r="U803" s="87" t="s">
        <v>24</v>
      </c>
      <c r="V803" s="84">
        <f t="shared" si="66"/>
        <v>504.77729739140523</v>
      </c>
      <c r="W803" s="86">
        <v>46043</v>
      </c>
      <c r="X803" s="85" t="s">
        <v>2898</v>
      </c>
      <c r="Y803" s="80" t="s">
        <v>536</v>
      </c>
      <c r="Z803" s="80" t="s">
        <v>537</v>
      </c>
      <c r="AA803" s="85" t="s">
        <v>2899</v>
      </c>
      <c r="AB803" s="76" t="s">
        <v>539</v>
      </c>
      <c r="AC803" s="76" t="s">
        <v>540</v>
      </c>
      <c r="AD803" s="76" t="s">
        <v>174</v>
      </c>
      <c r="AE803" s="76" t="s">
        <v>546</v>
      </c>
      <c r="AF803" s="76" t="s">
        <v>2900</v>
      </c>
      <c r="AG803" s="139" t="s">
        <v>550</v>
      </c>
      <c r="AH803" s="60">
        <v>257.52</v>
      </c>
      <c r="AI803" s="75" t="s">
        <v>2614</v>
      </c>
      <c r="AJ803" s="6" t="s">
        <v>103</v>
      </c>
      <c r="AK803" s="81">
        <v>0</v>
      </c>
      <c r="AL803" s="205" t="s">
        <v>103</v>
      </c>
      <c r="AM803" s="169"/>
      <c r="AN803" s="6"/>
      <c r="AO803" s="120"/>
    </row>
    <row r="804" spans="1:41">
      <c r="A804" s="75" t="s">
        <v>2614</v>
      </c>
      <c r="B804" s="6" t="s">
        <v>93</v>
      </c>
      <c r="C804" s="76">
        <v>803</v>
      </c>
      <c r="D804" s="76" t="s">
        <v>98</v>
      </c>
      <c r="E804" s="6" t="s">
        <v>2136</v>
      </c>
      <c r="F804" s="6" t="str">
        <f t="shared" si="63"/>
        <v>BrokerRM-M-234-SI25-M19-L-B</v>
      </c>
      <c r="G804" s="96" t="s">
        <v>2698</v>
      </c>
      <c r="H804" s="95" t="s">
        <v>2699</v>
      </c>
      <c r="I804" s="85" t="s">
        <v>2380</v>
      </c>
      <c r="J804" s="92">
        <v>46049</v>
      </c>
      <c r="K804" s="96" t="s">
        <v>2901</v>
      </c>
      <c r="L804" s="77" t="s">
        <v>2902</v>
      </c>
      <c r="M804" s="80" t="s">
        <v>117</v>
      </c>
      <c r="N804" s="6" t="s">
        <v>2903</v>
      </c>
      <c r="O804" s="71">
        <v>0</v>
      </c>
      <c r="P804" s="71">
        <v>3300.2</v>
      </c>
      <c r="Q804" s="79">
        <v>2502.34</v>
      </c>
      <c r="R804" s="79">
        <v>400.37</v>
      </c>
      <c r="S804" s="71">
        <v>0</v>
      </c>
      <c r="T804" s="79">
        <v>6202.91</v>
      </c>
      <c r="U804" s="87" t="s">
        <v>24</v>
      </c>
      <c r="V804" s="84">
        <f t="shared" si="66"/>
        <v>359.97504570118679</v>
      </c>
      <c r="W804" s="86">
        <v>46041</v>
      </c>
      <c r="X804" s="85" t="s">
        <v>2904</v>
      </c>
      <c r="Y804" s="6" t="s">
        <v>536</v>
      </c>
      <c r="Z804" s="80" t="s">
        <v>537</v>
      </c>
      <c r="AA804" s="85" t="s">
        <v>538</v>
      </c>
      <c r="AB804" s="76" t="s">
        <v>539</v>
      </c>
      <c r="AC804" s="76" t="s">
        <v>540</v>
      </c>
      <c r="AD804" s="76" t="s">
        <v>174</v>
      </c>
      <c r="AE804" s="76" t="s">
        <v>546</v>
      </c>
      <c r="AF804" s="76" t="s">
        <v>96</v>
      </c>
      <c r="AG804" s="75"/>
      <c r="AH804" s="60"/>
      <c r="AI804" s="75" t="s">
        <v>2614</v>
      </c>
      <c r="AJ804" s="6" t="s">
        <v>103</v>
      </c>
      <c r="AK804" s="81">
        <v>0</v>
      </c>
      <c r="AL804" s="205" t="s">
        <v>103</v>
      </c>
      <c r="AM804" s="169"/>
      <c r="AN804" s="6"/>
      <c r="AO804" s="120"/>
    </row>
    <row r="805" spans="1:41">
      <c r="A805" s="75" t="s">
        <v>2614</v>
      </c>
      <c r="B805" s="6" t="s">
        <v>93</v>
      </c>
      <c r="C805" s="76">
        <v>804</v>
      </c>
      <c r="D805" s="76" t="s">
        <v>98</v>
      </c>
      <c r="E805" s="6" t="s">
        <v>2136</v>
      </c>
      <c r="F805" s="6" t="str">
        <f t="shared" si="63"/>
        <v>BrokerRM-M-238-SI25-M19-L-B</v>
      </c>
      <c r="G805" s="97" t="s">
        <v>2700</v>
      </c>
      <c r="H805" s="95" t="s">
        <v>2701</v>
      </c>
      <c r="I805" s="85" t="s">
        <v>2380</v>
      </c>
      <c r="J805" s="92">
        <v>46049</v>
      </c>
      <c r="K805" s="96" t="s">
        <v>2905</v>
      </c>
      <c r="L805" s="77" t="s">
        <v>2902</v>
      </c>
      <c r="M805" s="80" t="s">
        <v>117</v>
      </c>
      <c r="N805" s="6" t="s">
        <v>2903</v>
      </c>
      <c r="O805" s="71">
        <v>0</v>
      </c>
      <c r="P805" s="71">
        <v>3300.2</v>
      </c>
      <c r="Q805" s="79">
        <v>2502.34</v>
      </c>
      <c r="R805" s="79">
        <v>400.37</v>
      </c>
      <c r="S805" s="71">
        <v>0</v>
      </c>
      <c r="T805" s="79">
        <v>6202.91</v>
      </c>
      <c r="U805" s="87" t="s">
        <v>24</v>
      </c>
      <c r="V805" s="84">
        <f t="shared" si="66"/>
        <v>359.97504570118679</v>
      </c>
      <c r="W805" s="86">
        <v>46037</v>
      </c>
      <c r="X805" s="85" t="s">
        <v>2904</v>
      </c>
      <c r="Y805" s="6" t="s">
        <v>536</v>
      </c>
      <c r="Z805" s="80" t="s">
        <v>537</v>
      </c>
      <c r="AA805" s="85" t="s">
        <v>538</v>
      </c>
      <c r="AB805" s="76" t="s">
        <v>539</v>
      </c>
      <c r="AC805" s="76" t="s">
        <v>540</v>
      </c>
      <c r="AD805" s="76" t="s">
        <v>174</v>
      </c>
      <c r="AE805" s="76" t="s">
        <v>546</v>
      </c>
      <c r="AF805" s="76" t="s">
        <v>96</v>
      </c>
      <c r="AG805" s="75"/>
      <c r="AH805" s="60"/>
      <c r="AI805" s="75" t="s">
        <v>2614</v>
      </c>
      <c r="AJ805" s="6" t="s">
        <v>103</v>
      </c>
      <c r="AK805" s="81">
        <v>0</v>
      </c>
      <c r="AL805" s="205" t="s">
        <v>103</v>
      </c>
      <c r="AM805" s="169"/>
      <c r="AN805" s="6"/>
      <c r="AO805" s="120"/>
    </row>
    <row r="806" spans="1:41">
      <c r="A806" s="75" t="s">
        <v>2614</v>
      </c>
      <c r="B806" s="6" t="s">
        <v>93</v>
      </c>
      <c r="C806" s="76">
        <v>805</v>
      </c>
      <c r="D806" s="76" t="s">
        <v>98</v>
      </c>
      <c r="E806" s="6" t="s">
        <v>2136</v>
      </c>
      <c r="F806" s="6" t="str">
        <f t="shared" si="63"/>
        <v>BrokerRM-R-013-SI26-M19-B</v>
      </c>
      <c r="G806" s="97" t="s">
        <v>2702</v>
      </c>
      <c r="H806" s="95" t="s">
        <v>2703</v>
      </c>
      <c r="I806" s="85" t="s">
        <v>2380</v>
      </c>
      <c r="J806" s="92">
        <v>46049</v>
      </c>
      <c r="K806" s="96" t="s">
        <v>2906</v>
      </c>
      <c r="L806" s="77" t="s">
        <v>2907</v>
      </c>
      <c r="M806" s="80" t="s">
        <v>117</v>
      </c>
      <c r="N806" s="6" t="s">
        <v>2908</v>
      </c>
      <c r="O806" s="71">
        <v>0</v>
      </c>
      <c r="P806" s="71">
        <v>10126.42</v>
      </c>
      <c r="Q806" s="79">
        <v>2462.1799999999998</v>
      </c>
      <c r="R806" s="79">
        <v>393.95</v>
      </c>
      <c r="S806" s="71">
        <v>0</v>
      </c>
      <c r="T806" s="79">
        <v>12982.55</v>
      </c>
      <c r="U806" s="87" t="s">
        <v>24</v>
      </c>
      <c r="V806" s="84">
        <f t="shared" si="66"/>
        <v>753.41960943620688</v>
      </c>
      <c r="W806" s="86">
        <v>46041</v>
      </c>
      <c r="X806" s="85" t="s">
        <v>2909</v>
      </c>
      <c r="Y806" s="6" t="s">
        <v>2910</v>
      </c>
      <c r="Z806" s="80" t="s">
        <v>537</v>
      </c>
      <c r="AA806" s="85" t="s">
        <v>1270</v>
      </c>
      <c r="AB806" s="76" t="s">
        <v>539</v>
      </c>
      <c r="AC806" s="76" t="s">
        <v>540</v>
      </c>
      <c r="AD806" s="76" t="s">
        <v>174</v>
      </c>
      <c r="AE806" s="76" t="s">
        <v>546</v>
      </c>
      <c r="AF806" s="76" t="s">
        <v>96</v>
      </c>
      <c r="AG806" s="82"/>
      <c r="AH806" s="60"/>
      <c r="AI806" s="75" t="s">
        <v>2614</v>
      </c>
      <c r="AJ806" s="6" t="s">
        <v>103</v>
      </c>
      <c r="AK806" s="81">
        <v>0</v>
      </c>
      <c r="AL806" s="205" t="s">
        <v>103</v>
      </c>
      <c r="AM806" s="169"/>
      <c r="AN806" s="6"/>
      <c r="AO806" s="120"/>
    </row>
    <row r="807" spans="1:41">
      <c r="A807" s="75" t="s">
        <v>2614</v>
      </c>
      <c r="B807" s="6" t="s">
        <v>93</v>
      </c>
      <c r="C807" s="76">
        <v>806</v>
      </c>
      <c r="D807" s="76" t="s">
        <v>98</v>
      </c>
      <c r="E807" s="6" t="s">
        <v>2136</v>
      </c>
      <c r="F807" s="6" t="str">
        <f t="shared" si="63"/>
        <v>BrokerRM-I-1041-AI26-M19</v>
      </c>
      <c r="G807" s="97" t="s">
        <v>2704</v>
      </c>
      <c r="H807" s="95" t="s">
        <v>2705</v>
      </c>
      <c r="I807" s="85" t="s">
        <v>2380</v>
      </c>
      <c r="J807" s="92">
        <v>46050</v>
      </c>
      <c r="K807" s="97" t="s">
        <v>2911</v>
      </c>
      <c r="L807" s="77" t="s">
        <v>2912</v>
      </c>
      <c r="M807" s="80" t="s">
        <v>25</v>
      </c>
      <c r="N807" s="6" t="s">
        <v>116</v>
      </c>
      <c r="O807" s="71">
        <v>0</v>
      </c>
      <c r="P807" s="71">
        <v>2670.83</v>
      </c>
      <c r="Q807" s="79">
        <v>777.83</v>
      </c>
      <c r="R807" s="79">
        <v>124.45</v>
      </c>
      <c r="S807" s="71">
        <v>0</v>
      </c>
      <c r="T807" s="79">
        <v>3573.11</v>
      </c>
      <c r="U807" s="87" t="s">
        <v>24</v>
      </c>
      <c r="V807" s="84">
        <f t="shared" si="66"/>
        <v>207.35919681977774</v>
      </c>
      <c r="W807" s="86">
        <v>46052</v>
      </c>
      <c r="X807" s="80" t="s">
        <v>430</v>
      </c>
      <c r="Y807" s="80" t="s">
        <v>178</v>
      </c>
      <c r="Z807" s="80" t="s">
        <v>239</v>
      </c>
      <c r="AA807" s="80" t="s">
        <v>122</v>
      </c>
      <c r="AB807" s="76" t="s">
        <v>539</v>
      </c>
      <c r="AC807" s="76" t="s">
        <v>540</v>
      </c>
      <c r="AD807" s="76" t="s">
        <v>25</v>
      </c>
      <c r="AE807" s="76" t="s">
        <v>544</v>
      </c>
      <c r="AF807" s="76" t="s">
        <v>96</v>
      </c>
      <c r="AG807" s="82"/>
      <c r="AH807" s="60"/>
      <c r="AI807" s="75" t="s">
        <v>2614</v>
      </c>
      <c r="AJ807" s="6" t="s">
        <v>103</v>
      </c>
      <c r="AK807" s="81">
        <v>0</v>
      </c>
      <c r="AL807" s="205" t="s">
        <v>103</v>
      </c>
      <c r="AM807" s="169"/>
      <c r="AN807" s="6"/>
      <c r="AO807" s="120"/>
    </row>
    <row r="808" spans="1:41">
      <c r="A808" s="75" t="s">
        <v>2614</v>
      </c>
      <c r="B808" s="6" t="s">
        <v>93</v>
      </c>
      <c r="C808" s="76">
        <v>807</v>
      </c>
      <c r="D808" s="76" t="s">
        <v>98</v>
      </c>
      <c r="E808" s="6" t="s">
        <v>2136</v>
      </c>
      <c r="F808" s="6" t="str">
        <f t="shared" si="63"/>
        <v>BrokerRM-I-1039-AI26-M19</v>
      </c>
      <c r="G808" s="97" t="s">
        <v>2706</v>
      </c>
      <c r="H808" s="95" t="s">
        <v>2707</v>
      </c>
      <c r="I808" s="85" t="s">
        <v>2380</v>
      </c>
      <c r="J808" s="92">
        <v>46050</v>
      </c>
      <c r="K808" s="92" t="s">
        <v>2913</v>
      </c>
      <c r="L808" s="88">
        <v>888099553014</v>
      </c>
      <c r="M808" s="78" t="s">
        <v>25</v>
      </c>
      <c r="N808" s="6" t="s">
        <v>116</v>
      </c>
      <c r="O808" s="71">
        <v>0</v>
      </c>
      <c r="P808" s="71">
        <v>2670.83</v>
      </c>
      <c r="Q808" s="79">
        <v>777.83</v>
      </c>
      <c r="R808" s="79">
        <v>124.45</v>
      </c>
      <c r="S808" s="71">
        <v>0</v>
      </c>
      <c r="T808" s="79">
        <v>3573.11</v>
      </c>
      <c r="U808" s="87" t="s">
        <v>24</v>
      </c>
      <c r="V808" s="84">
        <f t="shared" si="66"/>
        <v>207.35919681977774</v>
      </c>
      <c r="W808" s="70">
        <v>46052</v>
      </c>
      <c r="X808" s="6" t="s">
        <v>430</v>
      </c>
      <c r="Y808" s="80" t="s">
        <v>178</v>
      </c>
      <c r="Z808" s="80" t="s">
        <v>239</v>
      </c>
      <c r="AA808" s="80" t="s">
        <v>122</v>
      </c>
      <c r="AB808" s="76" t="s">
        <v>539</v>
      </c>
      <c r="AC808" s="76" t="s">
        <v>540</v>
      </c>
      <c r="AD808" s="76" t="s">
        <v>25</v>
      </c>
      <c r="AE808" s="76" t="s">
        <v>544</v>
      </c>
      <c r="AF808" s="76" t="s">
        <v>96</v>
      </c>
      <c r="AG808" s="82"/>
      <c r="AH808" s="60"/>
      <c r="AI808" s="75" t="s">
        <v>2614</v>
      </c>
      <c r="AJ808" s="6" t="s">
        <v>103</v>
      </c>
      <c r="AK808" s="81">
        <v>0</v>
      </c>
      <c r="AL808" s="205" t="s">
        <v>103</v>
      </c>
      <c r="AM808" s="169"/>
      <c r="AN808" s="6"/>
      <c r="AO808" s="120"/>
    </row>
    <row r="809" spans="1:41">
      <c r="A809" s="75" t="s">
        <v>2614</v>
      </c>
      <c r="B809" s="6" t="s">
        <v>93</v>
      </c>
      <c r="C809" s="76">
        <v>808</v>
      </c>
      <c r="D809" s="76" t="s">
        <v>98</v>
      </c>
      <c r="E809" s="6" t="s">
        <v>2136</v>
      </c>
      <c r="F809" s="6" t="str">
        <f t="shared" si="63"/>
        <v>BrokerRM-I-1040-AI26-M19</v>
      </c>
      <c r="G809" s="97" t="s">
        <v>2708</v>
      </c>
      <c r="H809" s="95" t="s">
        <v>2709</v>
      </c>
      <c r="I809" s="85" t="s">
        <v>2380</v>
      </c>
      <c r="J809" s="92">
        <v>46050</v>
      </c>
      <c r="K809" s="92" t="s">
        <v>2914</v>
      </c>
      <c r="L809" s="88">
        <v>888093426502</v>
      </c>
      <c r="M809" s="78" t="s">
        <v>25</v>
      </c>
      <c r="N809" s="6" t="s">
        <v>116</v>
      </c>
      <c r="O809" s="71">
        <v>0</v>
      </c>
      <c r="P809" s="71">
        <v>2670.83</v>
      </c>
      <c r="Q809" s="79">
        <v>777.83</v>
      </c>
      <c r="R809" s="79">
        <v>124.45</v>
      </c>
      <c r="S809" s="71">
        <v>0</v>
      </c>
      <c r="T809" s="79">
        <v>3573.11</v>
      </c>
      <c r="U809" s="87" t="s">
        <v>24</v>
      </c>
      <c r="V809" s="84">
        <f t="shared" si="66"/>
        <v>207.35919681977774</v>
      </c>
      <c r="W809" s="70">
        <v>46052</v>
      </c>
      <c r="X809" s="6" t="s">
        <v>430</v>
      </c>
      <c r="Y809" s="80" t="s">
        <v>178</v>
      </c>
      <c r="Z809" s="80" t="s">
        <v>239</v>
      </c>
      <c r="AA809" s="80" t="s">
        <v>122</v>
      </c>
      <c r="AB809" s="76" t="s">
        <v>539</v>
      </c>
      <c r="AC809" s="76" t="s">
        <v>540</v>
      </c>
      <c r="AD809" s="76" t="s">
        <v>25</v>
      </c>
      <c r="AE809" s="76" t="s">
        <v>544</v>
      </c>
      <c r="AF809" s="76" t="s">
        <v>96</v>
      </c>
      <c r="AG809" s="75"/>
      <c r="AH809" s="60"/>
      <c r="AI809" s="75" t="s">
        <v>2614</v>
      </c>
      <c r="AJ809" s="6" t="s">
        <v>103</v>
      </c>
      <c r="AK809" s="81">
        <v>0</v>
      </c>
      <c r="AL809" s="205" t="s">
        <v>103</v>
      </c>
      <c r="AM809" s="169"/>
      <c r="AN809" s="6"/>
      <c r="AO809" s="120"/>
    </row>
    <row r="810" spans="1:41">
      <c r="A810" s="75" t="s">
        <v>2614</v>
      </c>
      <c r="B810" s="6" t="s">
        <v>93</v>
      </c>
      <c r="C810" s="76">
        <v>809</v>
      </c>
      <c r="D810" s="76" t="s">
        <v>98</v>
      </c>
      <c r="E810" s="6" t="s">
        <v>2136</v>
      </c>
      <c r="F810" s="6" t="str">
        <f t="shared" si="63"/>
        <v>BrokerRM-A-0020AI26-M19-PFA.D//RM-A-0019AI26-M19-PFA.D</v>
      </c>
      <c r="G810" s="113" t="s">
        <v>2710</v>
      </c>
      <c r="H810" s="95" t="s">
        <v>2711</v>
      </c>
      <c r="I810" s="85" t="s">
        <v>2380</v>
      </c>
      <c r="J810" s="92">
        <v>46051</v>
      </c>
      <c r="K810" s="92" t="s">
        <v>2915</v>
      </c>
      <c r="L810" s="77" t="s">
        <v>2916</v>
      </c>
      <c r="M810" s="80" t="s">
        <v>25</v>
      </c>
      <c r="N810" s="6" t="s">
        <v>116</v>
      </c>
      <c r="O810" s="71">
        <v>0</v>
      </c>
      <c r="P810" s="71">
        <v>32681.13</v>
      </c>
      <c r="Q810" s="79">
        <v>1710.54</v>
      </c>
      <c r="R810" s="79">
        <v>273.69</v>
      </c>
      <c r="S810" s="71">
        <v>0</v>
      </c>
      <c r="T810" s="79">
        <v>34665.360000000001</v>
      </c>
      <c r="U810" s="87" t="s">
        <v>24</v>
      </c>
      <c r="V810" s="84">
        <f t="shared" si="66"/>
        <v>2011.7436090880074</v>
      </c>
      <c r="W810" s="78">
        <v>46051</v>
      </c>
      <c r="X810" s="80" t="s">
        <v>437</v>
      </c>
      <c r="Y810" s="80" t="s">
        <v>178</v>
      </c>
      <c r="Z810" s="80" t="s">
        <v>121</v>
      </c>
      <c r="AA810" s="80" t="s">
        <v>122</v>
      </c>
      <c r="AB810" s="76" t="s">
        <v>539</v>
      </c>
      <c r="AC810" s="76" t="s">
        <v>540</v>
      </c>
      <c r="AD810" s="76" t="s">
        <v>25</v>
      </c>
      <c r="AE810" s="76">
        <v>67180000</v>
      </c>
      <c r="AF810" s="76" t="s">
        <v>96</v>
      </c>
      <c r="AG810" s="82"/>
      <c r="AH810" s="60"/>
      <c r="AI810" s="75" t="s">
        <v>2614</v>
      </c>
      <c r="AJ810" s="6" t="s">
        <v>103</v>
      </c>
      <c r="AK810" s="81">
        <v>0</v>
      </c>
      <c r="AL810" s="205" t="s">
        <v>103</v>
      </c>
      <c r="AM810" s="169" t="s">
        <v>2145</v>
      </c>
      <c r="AN810" s="6"/>
      <c r="AO810" s="120"/>
    </row>
    <row r="811" spans="1:41">
      <c r="A811" s="75" t="s">
        <v>2614</v>
      </c>
      <c r="B811" s="6" t="s">
        <v>93</v>
      </c>
      <c r="C811" s="76">
        <v>810</v>
      </c>
      <c r="D811" s="76" t="s">
        <v>98</v>
      </c>
      <c r="E811" s="6" t="s">
        <v>2136</v>
      </c>
      <c r="F811" s="6" t="str">
        <f t="shared" si="63"/>
        <v>BrokerRM-M-543-SI25-M19-B</v>
      </c>
      <c r="G811" s="97" t="s">
        <v>900</v>
      </c>
      <c r="H811" s="95" t="s">
        <v>2712</v>
      </c>
      <c r="I811" s="85" t="s">
        <v>2380</v>
      </c>
      <c r="J811" s="92">
        <v>46048</v>
      </c>
      <c r="K811" s="98" t="s">
        <v>1394</v>
      </c>
      <c r="L811" s="77" t="s">
        <v>1395</v>
      </c>
      <c r="M811" s="78" t="s">
        <v>447</v>
      </c>
      <c r="N811" s="6" t="s">
        <v>1396</v>
      </c>
      <c r="O811" s="71">
        <v>0</v>
      </c>
      <c r="P811" s="71">
        <v>9038.7199999999993</v>
      </c>
      <c r="Q811" s="79">
        <v>1970</v>
      </c>
      <c r="R811" s="79">
        <v>315.2</v>
      </c>
      <c r="S811" s="71">
        <v>0</v>
      </c>
      <c r="T811" s="79">
        <v>11323.92</v>
      </c>
      <c r="U811" s="87" t="s">
        <v>24</v>
      </c>
      <c r="V811" s="84">
        <f t="shared" si="66"/>
        <v>657.16391492325101</v>
      </c>
      <c r="W811" s="78" t="s">
        <v>2917</v>
      </c>
      <c r="X811" s="80" t="s">
        <v>437</v>
      </c>
      <c r="Y811" s="80" t="s">
        <v>129</v>
      </c>
      <c r="Z811" s="80" t="s">
        <v>239</v>
      </c>
      <c r="AA811" s="80" t="s">
        <v>122</v>
      </c>
      <c r="AB811" s="76" t="s">
        <v>539</v>
      </c>
      <c r="AC811" s="76" t="s">
        <v>540</v>
      </c>
      <c r="AD811" s="76" t="s">
        <v>174</v>
      </c>
      <c r="AE811" s="76" t="s">
        <v>546</v>
      </c>
      <c r="AF811" s="76" t="s">
        <v>2918</v>
      </c>
      <c r="AG811" s="75"/>
      <c r="AH811" s="60"/>
      <c r="AI811" s="75" t="s">
        <v>2614</v>
      </c>
      <c r="AJ811" s="6" t="s">
        <v>103</v>
      </c>
      <c r="AK811" s="81">
        <v>0</v>
      </c>
      <c r="AL811" s="205" t="s">
        <v>103</v>
      </c>
      <c r="AM811" s="169"/>
      <c r="AN811" s="6"/>
      <c r="AO811" s="120"/>
    </row>
    <row r="812" spans="1:41">
      <c r="A812" s="75" t="s">
        <v>2614</v>
      </c>
      <c r="B812" s="6" t="s">
        <v>93</v>
      </c>
      <c r="C812" s="76">
        <v>811</v>
      </c>
      <c r="D812" s="76" t="s">
        <v>98</v>
      </c>
      <c r="E812" s="6" t="s">
        <v>2136</v>
      </c>
      <c r="F812" s="6" t="str">
        <f t="shared" si="63"/>
        <v>BrokerRM-M-534-SI25-M19-B</v>
      </c>
      <c r="G812" s="97" t="s">
        <v>2287</v>
      </c>
      <c r="H812" s="95" t="s">
        <v>2713</v>
      </c>
      <c r="I812" s="85" t="s">
        <v>2380</v>
      </c>
      <c r="J812" s="92">
        <v>46048</v>
      </c>
      <c r="K812" s="92" t="s">
        <v>2490</v>
      </c>
      <c r="L812" s="88" t="s">
        <v>2491</v>
      </c>
      <c r="M812" s="78" t="s">
        <v>463</v>
      </c>
      <c r="N812" s="6" t="s">
        <v>2077</v>
      </c>
      <c r="O812" s="71">
        <v>0</v>
      </c>
      <c r="P812" s="71">
        <v>6148</v>
      </c>
      <c r="Q812" s="79">
        <v>0</v>
      </c>
      <c r="R812" s="79">
        <v>0</v>
      </c>
      <c r="S812" s="71">
        <v>0</v>
      </c>
      <c r="T812" s="79">
        <v>6148</v>
      </c>
      <c r="U812" s="87" t="s">
        <v>24</v>
      </c>
      <c r="V812" s="84">
        <f t="shared" si="66"/>
        <v>356.78843977599161</v>
      </c>
      <c r="W812" s="78" t="s">
        <v>2917</v>
      </c>
      <c r="X812" s="80" t="s">
        <v>437</v>
      </c>
      <c r="Y812" s="80" t="s">
        <v>129</v>
      </c>
      <c r="Z812" s="80" t="s">
        <v>239</v>
      </c>
      <c r="AA812" s="80" t="s">
        <v>122</v>
      </c>
      <c r="AB812" s="76" t="s">
        <v>539</v>
      </c>
      <c r="AC812" s="76" t="s">
        <v>540</v>
      </c>
      <c r="AD812" s="76" t="s">
        <v>174</v>
      </c>
      <c r="AE812" s="76" t="s">
        <v>546</v>
      </c>
      <c r="AF812" s="76" t="s">
        <v>2919</v>
      </c>
      <c r="AG812" s="82"/>
      <c r="AH812" s="60"/>
      <c r="AI812" s="75" t="s">
        <v>2614</v>
      </c>
      <c r="AJ812" s="6" t="s">
        <v>103</v>
      </c>
      <c r="AK812" s="81">
        <v>0</v>
      </c>
      <c r="AL812" s="205" t="s">
        <v>103</v>
      </c>
      <c r="AM812" s="169"/>
      <c r="AN812" s="6"/>
      <c r="AO812" s="120"/>
    </row>
    <row r="813" spans="1:41">
      <c r="A813" s="75" t="s">
        <v>2614</v>
      </c>
      <c r="B813" s="6" t="s">
        <v>93</v>
      </c>
      <c r="C813" s="76">
        <v>812</v>
      </c>
      <c r="D813" s="76" t="s">
        <v>98</v>
      </c>
      <c r="E813" s="6" t="s">
        <v>2136</v>
      </c>
      <c r="F813" s="6" t="str">
        <f t="shared" si="63"/>
        <v>BrokerRM-M-544-SI25-M19-B</v>
      </c>
      <c r="G813" s="97" t="s">
        <v>2295</v>
      </c>
      <c r="H813" s="95" t="s">
        <v>2714</v>
      </c>
      <c r="I813" s="85" t="s">
        <v>2380</v>
      </c>
      <c r="J813" s="92">
        <v>46048</v>
      </c>
      <c r="K813" s="92" t="s">
        <v>2502</v>
      </c>
      <c r="L813" s="88" t="s">
        <v>2503</v>
      </c>
      <c r="M813" s="78" t="s">
        <v>463</v>
      </c>
      <c r="N813" s="6" t="s">
        <v>2504</v>
      </c>
      <c r="O813" s="71">
        <v>0</v>
      </c>
      <c r="P813" s="71">
        <v>6786</v>
      </c>
      <c r="Q813" s="79">
        <v>0</v>
      </c>
      <c r="R813" s="79">
        <v>0</v>
      </c>
      <c r="S813" s="71">
        <v>0</v>
      </c>
      <c r="T813" s="79">
        <v>6786</v>
      </c>
      <c r="U813" s="87" t="s">
        <v>24</v>
      </c>
      <c r="V813" s="84">
        <f t="shared" si="66"/>
        <v>393.81365522444361</v>
      </c>
      <c r="W813" s="78" t="s">
        <v>2917</v>
      </c>
      <c r="X813" s="80" t="s">
        <v>437</v>
      </c>
      <c r="Y813" s="80" t="s">
        <v>129</v>
      </c>
      <c r="Z813" s="80" t="s">
        <v>239</v>
      </c>
      <c r="AA813" s="80" t="s">
        <v>122</v>
      </c>
      <c r="AB813" s="76" t="s">
        <v>539</v>
      </c>
      <c r="AC813" s="76" t="s">
        <v>540</v>
      </c>
      <c r="AD813" s="76" t="s">
        <v>174</v>
      </c>
      <c r="AE813" s="76" t="s">
        <v>546</v>
      </c>
      <c r="AF813" s="76" t="s">
        <v>2920</v>
      </c>
      <c r="AG813" s="75"/>
      <c r="AH813" s="60"/>
      <c r="AI813" s="75" t="s">
        <v>2614</v>
      </c>
      <c r="AJ813" s="6" t="s">
        <v>103</v>
      </c>
      <c r="AK813" s="81">
        <v>0</v>
      </c>
      <c r="AL813" s="205" t="s">
        <v>103</v>
      </c>
      <c r="AM813" s="169"/>
      <c r="AN813" s="6"/>
      <c r="AO813" s="120"/>
    </row>
    <row r="814" spans="1:41">
      <c r="A814" s="75" t="s">
        <v>2614</v>
      </c>
      <c r="B814" s="6" t="s">
        <v>93</v>
      </c>
      <c r="C814" s="76">
        <v>813</v>
      </c>
      <c r="D814" s="76" t="s">
        <v>98</v>
      </c>
      <c r="E814" s="6" t="s">
        <v>2136</v>
      </c>
      <c r="F814" s="6" t="str">
        <f t="shared" si="63"/>
        <v>BrokerRM-M-546-SI25-M19-B</v>
      </c>
      <c r="G814" s="97" t="s">
        <v>2297</v>
      </c>
      <c r="H814" s="95" t="s">
        <v>2715</v>
      </c>
      <c r="I814" s="85" t="s">
        <v>2380</v>
      </c>
      <c r="J814" s="92">
        <v>46048</v>
      </c>
      <c r="K814" s="92" t="s">
        <v>2505</v>
      </c>
      <c r="L814" s="88" t="s">
        <v>2506</v>
      </c>
      <c r="M814" s="78" t="s">
        <v>463</v>
      </c>
      <c r="N814" s="6" t="s">
        <v>2507</v>
      </c>
      <c r="O814" s="71">
        <v>0</v>
      </c>
      <c r="P814" s="71">
        <v>8004</v>
      </c>
      <c r="Q814" s="79">
        <v>0</v>
      </c>
      <c r="R814" s="79">
        <v>0</v>
      </c>
      <c r="S814" s="71">
        <v>0</v>
      </c>
      <c r="T814" s="79">
        <v>8004</v>
      </c>
      <c r="U814" s="87" t="s">
        <v>24</v>
      </c>
      <c r="V814" s="84">
        <f t="shared" si="66"/>
        <v>464.49815744421551</v>
      </c>
      <c r="W814" s="70" t="s">
        <v>2917</v>
      </c>
      <c r="X814" s="6" t="s">
        <v>437</v>
      </c>
      <c r="Y814" s="80" t="s">
        <v>129</v>
      </c>
      <c r="Z814" s="80" t="s">
        <v>239</v>
      </c>
      <c r="AA814" s="80" t="s">
        <v>122</v>
      </c>
      <c r="AB814" s="76" t="s">
        <v>539</v>
      </c>
      <c r="AC814" s="76" t="s">
        <v>540</v>
      </c>
      <c r="AD814" s="76" t="s">
        <v>174</v>
      </c>
      <c r="AE814" s="76" t="s">
        <v>546</v>
      </c>
      <c r="AF814" s="76" t="s">
        <v>2921</v>
      </c>
      <c r="AG814" s="82"/>
      <c r="AH814" s="60"/>
      <c r="AI814" s="75" t="s">
        <v>2614</v>
      </c>
      <c r="AJ814" s="6" t="s">
        <v>103</v>
      </c>
      <c r="AK814" s="81">
        <v>0</v>
      </c>
      <c r="AL814" s="205" t="s">
        <v>103</v>
      </c>
      <c r="AM814" s="169"/>
      <c r="AN814" s="6"/>
      <c r="AO814" s="120"/>
    </row>
    <row r="815" spans="1:41">
      <c r="A815" s="75" t="s">
        <v>2614</v>
      </c>
      <c r="B815" s="6" t="s">
        <v>93</v>
      </c>
      <c r="C815" s="76">
        <v>814</v>
      </c>
      <c r="D815" s="76" t="s">
        <v>98</v>
      </c>
      <c r="E815" s="6" t="s">
        <v>2136</v>
      </c>
      <c r="F815" s="6" t="str">
        <f t="shared" si="63"/>
        <v>BrokerRM-M-516-SI25-M19-B</v>
      </c>
      <c r="G815" s="97" t="s">
        <v>892</v>
      </c>
      <c r="H815" s="95" t="s">
        <v>2716</v>
      </c>
      <c r="I815" s="85" t="s">
        <v>2380</v>
      </c>
      <c r="J815" s="92">
        <v>46048</v>
      </c>
      <c r="K815" s="96" t="s">
        <v>1414</v>
      </c>
      <c r="L815" s="77" t="s">
        <v>1383</v>
      </c>
      <c r="M815" s="80" t="s">
        <v>447</v>
      </c>
      <c r="N815" s="6" t="s">
        <v>1384</v>
      </c>
      <c r="O815" s="71">
        <v>0</v>
      </c>
      <c r="P815" s="71">
        <v>6670</v>
      </c>
      <c r="Q815" s="79">
        <v>0</v>
      </c>
      <c r="R815" s="79">
        <v>0</v>
      </c>
      <c r="S815" s="71">
        <v>0</v>
      </c>
      <c r="T815" s="79">
        <v>6670</v>
      </c>
      <c r="U815" s="87" t="s">
        <v>24</v>
      </c>
      <c r="V815" s="84">
        <f t="shared" si="66"/>
        <v>387.08179787017963</v>
      </c>
      <c r="W815" s="86" t="s">
        <v>2917</v>
      </c>
      <c r="X815" s="85" t="s">
        <v>437</v>
      </c>
      <c r="Y815" s="6" t="s">
        <v>129</v>
      </c>
      <c r="Z815" s="80" t="s">
        <v>239</v>
      </c>
      <c r="AA815" s="85" t="s">
        <v>122</v>
      </c>
      <c r="AB815" s="76" t="s">
        <v>539</v>
      </c>
      <c r="AC815" s="76" t="s">
        <v>540</v>
      </c>
      <c r="AD815" s="76" t="s">
        <v>174</v>
      </c>
      <c r="AE815" s="76" t="s">
        <v>546</v>
      </c>
      <c r="AF815" s="76" t="s">
        <v>1415</v>
      </c>
      <c r="AG815" s="82"/>
      <c r="AH815" s="60"/>
      <c r="AI815" s="75" t="s">
        <v>2614</v>
      </c>
      <c r="AJ815" s="6" t="s">
        <v>103</v>
      </c>
      <c r="AK815" s="81">
        <v>0</v>
      </c>
      <c r="AL815" s="205" t="s">
        <v>103</v>
      </c>
      <c r="AM815" s="169"/>
      <c r="AN815" s="6"/>
      <c r="AO815" s="120"/>
    </row>
    <row r="816" spans="1:41">
      <c r="A816" s="75" t="s">
        <v>2614</v>
      </c>
      <c r="B816" s="6" t="s">
        <v>93</v>
      </c>
      <c r="C816" s="76">
        <v>815</v>
      </c>
      <c r="D816" s="76" t="s">
        <v>98</v>
      </c>
      <c r="E816" s="6" t="s">
        <v>2136</v>
      </c>
      <c r="F816" s="6" t="str">
        <f t="shared" si="63"/>
        <v>BrokerRM-M-533-SI25-M19-B</v>
      </c>
      <c r="G816" s="97" t="s">
        <v>1724</v>
      </c>
      <c r="H816" s="95" t="s">
        <v>2717</v>
      </c>
      <c r="I816" s="85" t="s">
        <v>2380</v>
      </c>
      <c r="J816" s="92">
        <v>46048</v>
      </c>
      <c r="K816" s="97" t="s">
        <v>1993</v>
      </c>
      <c r="L816" s="77" t="s">
        <v>1994</v>
      </c>
      <c r="M816" s="80" t="s">
        <v>463</v>
      </c>
      <c r="N816" s="6" t="s">
        <v>1995</v>
      </c>
      <c r="O816" s="71">
        <v>0</v>
      </c>
      <c r="P816" s="71">
        <v>7540</v>
      </c>
      <c r="Q816" s="79">
        <v>0</v>
      </c>
      <c r="R816" s="79">
        <v>0</v>
      </c>
      <c r="S816" s="71">
        <v>0</v>
      </c>
      <c r="T816" s="79">
        <v>7540</v>
      </c>
      <c r="U816" s="87" t="s">
        <v>24</v>
      </c>
      <c r="V816" s="84">
        <f t="shared" si="66"/>
        <v>437.57072802715953</v>
      </c>
      <c r="W816" s="86" t="s">
        <v>2917</v>
      </c>
      <c r="X816" s="80" t="s">
        <v>437</v>
      </c>
      <c r="Y816" s="80" t="s">
        <v>129</v>
      </c>
      <c r="Z816" s="80" t="s">
        <v>239</v>
      </c>
      <c r="AA816" s="80" t="s">
        <v>122</v>
      </c>
      <c r="AB816" s="76" t="s">
        <v>539</v>
      </c>
      <c r="AC816" s="76" t="s">
        <v>540</v>
      </c>
      <c r="AD816" s="76" t="s">
        <v>174</v>
      </c>
      <c r="AE816" s="76" t="s">
        <v>546</v>
      </c>
      <c r="AF816" s="76" t="s">
        <v>2922</v>
      </c>
      <c r="AG816" s="82"/>
      <c r="AH816" s="60"/>
      <c r="AI816" s="75" t="s">
        <v>2614</v>
      </c>
      <c r="AJ816" s="6" t="s">
        <v>103</v>
      </c>
      <c r="AK816" s="81">
        <v>0</v>
      </c>
      <c r="AL816" s="205" t="s">
        <v>103</v>
      </c>
      <c r="AM816" s="169"/>
      <c r="AN816" s="6"/>
      <c r="AO816" s="120"/>
    </row>
    <row r="817" spans="1:41">
      <c r="A817" s="75" t="s">
        <v>2614</v>
      </c>
      <c r="B817" s="6" t="s">
        <v>93</v>
      </c>
      <c r="C817" s="76">
        <v>816</v>
      </c>
      <c r="D817" s="76" t="s">
        <v>98</v>
      </c>
      <c r="E817" s="6" t="s">
        <v>2136</v>
      </c>
      <c r="F817" s="6" t="str">
        <f t="shared" si="63"/>
        <v>BrokerRM-M-551-SI25-M19-B</v>
      </c>
      <c r="G817" s="97" t="s">
        <v>2284</v>
      </c>
      <c r="H817" s="95" t="s">
        <v>2718</v>
      </c>
      <c r="I817" s="85" t="s">
        <v>2380</v>
      </c>
      <c r="J817" s="92">
        <v>46049</v>
      </c>
      <c r="K817" s="92" t="s">
        <v>2486</v>
      </c>
      <c r="L817" s="88" t="s">
        <v>2487</v>
      </c>
      <c r="M817" s="78" t="s">
        <v>463</v>
      </c>
      <c r="N817" s="6" t="s">
        <v>2488</v>
      </c>
      <c r="O817" s="71">
        <v>0</v>
      </c>
      <c r="P817" s="71">
        <v>5510</v>
      </c>
      <c r="Q817" s="79">
        <v>0</v>
      </c>
      <c r="R817" s="79">
        <v>0</v>
      </c>
      <c r="S817" s="71">
        <v>0</v>
      </c>
      <c r="T817" s="79">
        <v>5510</v>
      </c>
      <c r="U817" s="87" t="s">
        <v>24</v>
      </c>
      <c r="V817" s="84">
        <f t="shared" si="66"/>
        <v>319.76322432753966</v>
      </c>
      <c r="W817" s="70" t="s">
        <v>2923</v>
      </c>
      <c r="X817" s="6" t="s">
        <v>437</v>
      </c>
      <c r="Y817" s="80" t="s">
        <v>129</v>
      </c>
      <c r="Z817" s="80" t="s">
        <v>239</v>
      </c>
      <c r="AA817" s="80" t="s">
        <v>122</v>
      </c>
      <c r="AB817" s="76" t="s">
        <v>539</v>
      </c>
      <c r="AC817" s="76" t="s">
        <v>540</v>
      </c>
      <c r="AD817" s="76" t="s">
        <v>174</v>
      </c>
      <c r="AE817" s="76" t="s">
        <v>546</v>
      </c>
      <c r="AF817" s="76" t="s">
        <v>2924</v>
      </c>
      <c r="AG817" s="82"/>
      <c r="AH817" s="60"/>
      <c r="AI817" s="75" t="s">
        <v>2614</v>
      </c>
      <c r="AJ817" s="6" t="s">
        <v>103</v>
      </c>
      <c r="AK817" s="81">
        <v>0</v>
      </c>
      <c r="AL817" s="205" t="s">
        <v>103</v>
      </c>
      <c r="AM817" s="169"/>
      <c r="AN817" s="6"/>
      <c r="AO817" s="120"/>
    </row>
    <row r="818" spans="1:41">
      <c r="A818" s="75" t="s">
        <v>2614</v>
      </c>
      <c r="B818" s="6" t="s">
        <v>93</v>
      </c>
      <c r="C818" s="76">
        <v>817</v>
      </c>
      <c r="D818" s="76" t="s">
        <v>98</v>
      </c>
      <c r="E818" s="6" t="s">
        <v>2136</v>
      </c>
      <c r="F818" s="6" t="str">
        <f t="shared" si="63"/>
        <v>BrokerRM-M-552-SI25-M19-B</v>
      </c>
      <c r="G818" s="97" t="s">
        <v>2289</v>
      </c>
      <c r="H818" s="95" t="s">
        <v>2719</v>
      </c>
      <c r="I818" s="85" t="s">
        <v>2380</v>
      </c>
      <c r="J818" s="92">
        <v>46049</v>
      </c>
      <c r="K818" s="92" t="s">
        <v>2492</v>
      </c>
      <c r="L818" s="88" t="s">
        <v>2493</v>
      </c>
      <c r="M818" s="78" t="s">
        <v>463</v>
      </c>
      <c r="N818" s="6" t="s">
        <v>2494</v>
      </c>
      <c r="O818" s="71">
        <v>0</v>
      </c>
      <c r="P818" s="71">
        <v>5510</v>
      </c>
      <c r="Q818" s="79">
        <v>0</v>
      </c>
      <c r="R818" s="79">
        <v>0</v>
      </c>
      <c r="S818" s="71">
        <v>0</v>
      </c>
      <c r="T818" s="79">
        <v>5510</v>
      </c>
      <c r="U818" s="87" t="s">
        <v>24</v>
      </c>
      <c r="V818" s="84">
        <f t="shared" si="66"/>
        <v>319.76322432753966</v>
      </c>
      <c r="W818" s="70" t="s">
        <v>2923</v>
      </c>
      <c r="X818" s="6" t="s">
        <v>437</v>
      </c>
      <c r="Y818" s="80" t="s">
        <v>129</v>
      </c>
      <c r="Z818" s="80" t="s">
        <v>239</v>
      </c>
      <c r="AA818" s="80" t="s">
        <v>122</v>
      </c>
      <c r="AB818" s="76" t="s">
        <v>539</v>
      </c>
      <c r="AC818" s="76" t="s">
        <v>540</v>
      </c>
      <c r="AD818" s="76" t="s">
        <v>174</v>
      </c>
      <c r="AE818" s="76" t="s">
        <v>546</v>
      </c>
      <c r="AF818" s="76" t="s">
        <v>2925</v>
      </c>
      <c r="AG818" s="75"/>
      <c r="AH818" s="60"/>
      <c r="AI818" s="75" t="s">
        <v>2614</v>
      </c>
      <c r="AJ818" s="6" t="s">
        <v>103</v>
      </c>
      <c r="AK818" s="81">
        <v>0</v>
      </c>
      <c r="AL818" s="205" t="s">
        <v>103</v>
      </c>
      <c r="AM818" s="169"/>
      <c r="AN818" s="6"/>
      <c r="AO818" s="120"/>
    </row>
    <row r="819" spans="1:41">
      <c r="A819" s="75" t="s">
        <v>2614</v>
      </c>
      <c r="B819" s="6" t="s">
        <v>93</v>
      </c>
      <c r="C819" s="76">
        <v>818</v>
      </c>
      <c r="D819" s="76" t="s">
        <v>98</v>
      </c>
      <c r="E819" s="6" t="s">
        <v>2136</v>
      </c>
      <c r="F819" s="6" t="str">
        <f t="shared" si="63"/>
        <v>BrokerRM-M-550-SI25-M19-B</v>
      </c>
      <c r="G819" s="96" t="s">
        <v>2278</v>
      </c>
      <c r="H819" s="95" t="s">
        <v>2720</v>
      </c>
      <c r="I819" s="85" t="s">
        <v>2380</v>
      </c>
      <c r="J819" s="92">
        <v>46049</v>
      </c>
      <c r="K819" s="92" t="s">
        <v>2475</v>
      </c>
      <c r="L819" s="77" t="s">
        <v>2476</v>
      </c>
      <c r="M819" s="80" t="s">
        <v>463</v>
      </c>
      <c r="N819" s="6" t="s">
        <v>2477</v>
      </c>
      <c r="O819" s="71">
        <v>0</v>
      </c>
      <c r="P819" s="71">
        <v>5510</v>
      </c>
      <c r="Q819" s="79">
        <v>0</v>
      </c>
      <c r="R819" s="79">
        <v>0</v>
      </c>
      <c r="S819" s="71">
        <v>0</v>
      </c>
      <c r="T819" s="79">
        <v>5510</v>
      </c>
      <c r="U819" s="87" t="s">
        <v>24</v>
      </c>
      <c r="V819" s="84">
        <f t="shared" si="66"/>
        <v>319.76322432753966</v>
      </c>
      <c r="W819" s="78" t="s">
        <v>2923</v>
      </c>
      <c r="X819" s="80" t="s">
        <v>437</v>
      </c>
      <c r="Y819" s="80" t="s">
        <v>129</v>
      </c>
      <c r="Z819" s="80" t="s">
        <v>239</v>
      </c>
      <c r="AA819" s="80" t="s">
        <v>122</v>
      </c>
      <c r="AB819" s="76" t="s">
        <v>539</v>
      </c>
      <c r="AC819" s="76" t="s">
        <v>540</v>
      </c>
      <c r="AD819" s="76" t="s">
        <v>174</v>
      </c>
      <c r="AE819" s="76" t="s">
        <v>546</v>
      </c>
      <c r="AF819" s="76" t="s">
        <v>2926</v>
      </c>
      <c r="AG819" s="82"/>
      <c r="AH819" s="60"/>
      <c r="AI819" s="75" t="s">
        <v>2614</v>
      </c>
      <c r="AJ819" s="6" t="s">
        <v>103</v>
      </c>
      <c r="AK819" s="81">
        <v>0</v>
      </c>
      <c r="AL819" s="205" t="s">
        <v>103</v>
      </c>
      <c r="AM819" s="169"/>
      <c r="AN819" s="6"/>
      <c r="AO819" s="120"/>
    </row>
    <row r="820" spans="1:41">
      <c r="A820" s="75" t="s">
        <v>2614</v>
      </c>
      <c r="B820" s="6" t="s">
        <v>93</v>
      </c>
      <c r="C820" s="76">
        <v>819</v>
      </c>
      <c r="D820" s="76" t="s">
        <v>98</v>
      </c>
      <c r="E820" s="6" t="s">
        <v>2136</v>
      </c>
      <c r="F820" s="6" t="str">
        <f t="shared" si="63"/>
        <v>BrokerRM-M-547-SI25-M19-B</v>
      </c>
      <c r="G820" s="97" t="s">
        <v>2301</v>
      </c>
      <c r="H820" s="95" t="s">
        <v>2721</v>
      </c>
      <c r="I820" s="85" t="s">
        <v>2380</v>
      </c>
      <c r="J820" s="92">
        <v>46049</v>
      </c>
      <c r="K820" s="98" t="s">
        <v>2513</v>
      </c>
      <c r="L820" s="77" t="s">
        <v>2514</v>
      </c>
      <c r="M820" s="78" t="s">
        <v>463</v>
      </c>
      <c r="N820" s="6" t="s">
        <v>2515</v>
      </c>
      <c r="O820" s="71">
        <v>0</v>
      </c>
      <c r="P820" s="71">
        <v>6670</v>
      </c>
      <c r="Q820" s="79">
        <v>0</v>
      </c>
      <c r="R820" s="79">
        <v>0</v>
      </c>
      <c r="S820" s="71">
        <v>0</v>
      </c>
      <c r="T820" s="79">
        <v>6670</v>
      </c>
      <c r="U820" s="87" t="s">
        <v>24</v>
      </c>
      <c r="V820" s="84">
        <f t="shared" si="66"/>
        <v>387.08179787017963</v>
      </c>
      <c r="W820" s="78" t="s">
        <v>2923</v>
      </c>
      <c r="X820" s="80" t="s">
        <v>437</v>
      </c>
      <c r="Y820" s="80" t="s">
        <v>129</v>
      </c>
      <c r="Z820" s="80" t="s">
        <v>239</v>
      </c>
      <c r="AA820" s="80" t="s">
        <v>122</v>
      </c>
      <c r="AB820" s="76" t="s">
        <v>539</v>
      </c>
      <c r="AC820" s="76" t="s">
        <v>540</v>
      </c>
      <c r="AD820" s="76" t="s">
        <v>174</v>
      </c>
      <c r="AE820" s="76" t="s">
        <v>546</v>
      </c>
      <c r="AF820" s="76" t="s">
        <v>2927</v>
      </c>
      <c r="AG820" s="75"/>
      <c r="AH820" s="60"/>
      <c r="AI820" s="75" t="s">
        <v>2614</v>
      </c>
      <c r="AJ820" s="6" t="s">
        <v>103</v>
      </c>
      <c r="AK820" s="81">
        <v>0</v>
      </c>
      <c r="AL820" s="205" t="s">
        <v>103</v>
      </c>
      <c r="AM820" s="169"/>
      <c r="AN820" s="6"/>
      <c r="AO820" s="120"/>
    </row>
    <row r="821" spans="1:41">
      <c r="A821" s="75" t="s">
        <v>2614</v>
      </c>
      <c r="B821" s="6" t="s">
        <v>93</v>
      </c>
      <c r="C821" s="76">
        <v>820</v>
      </c>
      <c r="D821" s="76" t="s">
        <v>98</v>
      </c>
      <c r="E821" s="6" t="s">
        <v>2136</v>
      </c>
      <c r="F821" s="6" t="str">
        <f t="shared" si="63"/>
        <v>BrokerRM-M-548-SI25-M19-B</v>
      </c>
      <c r="G821" s="97" t="s">
        <v>2299</v>
      </c>
      <c r="H821" s="95" t="s">
        <v>2722</v>
      </c>
      <c r="I821" s="85" t="s">
        <v>2380</v>
      </c>
      <c r="J821" s="92">
        <v>46049</v>
      </c>
      <c r="K821" s="92" t="s">
        <v>2509</v>
      </c>
      <c r="L821" s="88" t="s">
        <v>2510</v>
      </c>
      <c r="M821" s="78" t="s">
        <v>463</v>
      </c>
      <c r="N821" s="6" t="s">
        <v>2511</v>
      </c>
      <c r="O821" s="71">
        <v>0</v>
      </c>
      <c r="P821" s="71">
        <v>6670</v>
      </c>
      <c r="Q821" s="79">
        <v>0</v>
      </c>
      <c r="R821" s="79">
        <v>0</v>
      </c>
      <c r="S821" s="71">
        <v>0</v>
      </c>
      <c r="T821" s="79">
        <v>6670</v>
      </c>
      <c r="U821" s="87" t="s">
        <v>24</v>
      </c>
      <c r="V821" s="84">
        <f t="shared" si="66"/>
        <v>387.08179787017963</v>
      </c>
      <c r="W821" s="78" t="s">
        <v>2923</v>
      </c>
      <c r="X821" s="80" t="s">
        <v>437</v>
      </c>
      <c r="Y821" s="80" t="s">
        <v>129</v>
      </c>
      <c r="Z821" s="80" t="s">
        <v>239</v>
      </c>
      <c r="AA821" s="80" t="s">
        <v>122</v>
      </c>
      <c r="AB821" s="76" t="s">
        <v>539</v>
      </c>
      <c r="AC821" s="76" t="s">
        <v>540</v>
      </c>
      <c r="AD821" s="76" t="s">
        <v>174</v>
      </c>
      <c r="AE821" s="76" t="s">
        <v>546</v>
      </c>
      <c r="AF821" s="76" t="s">
        <v>2928</v>
      </c>
      <c r="AG821" s="82"/>
      <c r="AH821" s="60"/>
      <c r="AI821" s="75" t="s">
        <v>2614</v>
      </c>
      <c r="AJ821" s="6" t="s">
        <v>103</v>
      </c>
      <c r="AK821" s="81">
        <v>0</v>
      </c>
      <c r="AL821" s="205" t="s">
        <v>103</v>
      </c>
      <c r="AM821" s="169"/>
      <c r="AN821" s="6"/>
      <c r="AO821" s="120"/>
    </row>
    <row r="822" spans="1:41">
      <c r="A822" s="75" t="s">
        <v>2614</v>
      </c>
      <c r="B822" s="6" t="s">
        <v>93</v>
      </c>
      <c r="C822" s="76">
        <v>821</v>
      </c>
      <c r="D822" s="76" t="s">
        <v>98</v>
      </c>
      <c r="E822" s="6" t="s">
        <v>2136</v>
      </c>
      <c r="F822" s="6" t="str">
        <f t="shared" si="63"/>
        <v>BrokerRM-M-549-SI25-M19-B</v>
      </c>
      <c r="G822" s="97" t="s">
        <v>2303</v>
      </c>
      <c r="H822" s="95" t="s">
        <v>2723</v>
      </c>
      <c r="I822" s="85" t="s">
        <v>2380</v>
      </c>
      <c r="J822" s="92">
        <v>46049</v>
      </c>
      <c r="K822" s="92" t="s">
        <v>2517</v>
      </c>
      <c r="L822" s="88" t="s">
        <v>2518</v>
      </c>
      <c r="M822" s="78" t="s">
        <v>463</v>
      </c>
      <c r="N822" s="6" t="s">
        <v>2519</v>
      </c>
      <c r="O822" s="71">
        <v>0</v>
      </c>
      <c r="P822" s="71">
        <v>6786</v>
      </c>
      <c r="Q822" s="79">
        <v>0</v>
      </c>
      <c r="R822" s="79">
        <v>0</v>
      </c>
      <c r="S822" s="71">
        <v>0</v>
      </c>
      <c r="T822" s="79">
        <v>6786</v>
      </c>
      <c r="U822" s="87" t="s">
        <v>24</v>
      </c>
      <c r="V822" s="84">
        <f t="shared" si="66"/>
        <v>393.81365522444361</v>
      </c>
      <c r="W822" s="78" t="s">
        <v>2923</v>
      </c>
      <c r="X822" s="80" t="s">
        <v>437</v>
      </c>
      <c r="Y822" s="80" t="s">
        <v>129</v>
      </c>
      <c r="Z822" s="80" t="s">
        <v>239</v>
      </c>
      <c r="AA822" s="80" t="s">
        <v>122</v>
      </c>
      <c r="AB822" s="76" t="s">
        <v>539</v>
      </c>
      <c r="AC822" s="76" t="s">
        <v>540</v>
      </c>
      <c r="AD822" s="76" t="s">
        <v>174</v>
      </c>
      <c r="AE822" s="76" t="s">
        <v>546</v>
      </c>
      <c r="AF822" s="76" t="s">
        <v>2929</v>
      </c>
      <c r="AG822" s="75"/>
      <c r="AH822" s="60"/>
      <c r="AI822" s="75" t="s">
        <v>2614</v>
      </c>
      <c r="AJ822" s="6" t="s">
        <v>103</v>
      </c>
      <c r="AK822" s="81">
        <v>0</v>
      </c>
      <c r="AL822" s="205" t="s">
        <v>103</v>
      </c>
      <c r="AM822" s="169"/>
      <c r="AN822" s="6"/>
      <c r="AO822" s="120"/>
    </row>
    <row r="823" spans="1:41">
      <c r="A823" s="75" t="s">
        <v>2614</v>
      </c>
      <c r="B823" s="6" t="s">
        <v>93</v>
      </c>
      <c r="C823" s="76">
        <v>822</v>
      </c>
      <c r="D823" s="76" t="s">
        <v>98</v>
      </c>
      <c r="E823" s="6" t="s">
        <v>2136</v>
      </c>
      <c r="F823" s="6" t="str">
        <f t="shared" si="63"/>
        <v>BrokerRM-M-561-SI25-M19-B</v>
      </c>
      <c r="G823" s="97" t="s">
        <v>2724</v>
      </c>
      <c r="H823" s="95" t="s">
        <v>2725</v>
      </c>
      <c r="I823" s="85" t="s">
        <v>2380</v>
      </c>
      <c r="J823" s="92">
        <v>46052</v>
      </c>
      <c r="K823" s="92" t="s">
        <v>2930</v>
      </c>
      <c r="L823" s="88" t="s">
        <v>2931</v>
      </c>
      <c r="M823" s="78" t="s">
        <v>463</v>
      </c>
      <c r="N823" s="6" t="s">
        <v>2932</v>
      </c>
      <c r="O823" s="71">
        <v>0</v>
      </c>
      <c r="P823" s="71">
        <v>36452.44</v>
      </c>
      <c r="Q823" s="79">
        <v>4307.6899999999996</v>
      </c>
      <c r="R823" s="79">
        <v>689.23</v>
      </c>
      <c r="S823" s="71">
        <v>0</v>
      </c>
      <c r="T823" s="79">
        <v>41449.360000000001</v>
      </c>
      <c r="U823" s="87" t="s">
        <v>24</v>
      </c>
      <c r="V823" s="84">
        <f t="shared" si="66"/>
        <v>2405.4411978063431</v>
      </c>
      <c r="W823" s="70" t="s">
        <v>2933</v>
      </c>
      <c r="X823" s="6" t="s">
        <v>437</v>
      </c>
      <c r="Y823" s="80" t="s">
        <v>129</v>
      </c>
      <c r="Z823" s="80" t="s">
        <v>239</v>
      </c>
      <c r="AA823" s="80" t="s">
        <v>122</v>
      </c>
      <c r="AB823" s="76" t="s">
        <v>539</v>
      </c>
      <c r="AC823" s="76" t="s">
        <v>540</v>
      </c>
      <c r="AD823" s="76" t="s">
        <v>174</v>
      </c>
      <c r="AE823" s="76" t="s">
        <v>546</v>
      </c>
      <c r="AF823" s="76" t="s">
        <v>2934</v>
      </c>
      <c r="AG823" s="139" t="s">
        <v>550</v>
      </c>
      <c r="AH823" s="60">
        <v>28186.6</v>
      </c>
      <c r="AI823" s="75" t="s">
        <v>2614</v>
      </c>
      <c r="AJ823" s="6" t="s">
        <v>103</v>
      </c>
      <c r="AK823" s="81">
        <v>0</v>
      </c>
      <c r="AL823" s="205" t="s">
        <v>103</v>
      </c>
      <c r="AM823" s="169"/>
      <c r="AN823" s="6"/>
      <c r="AO823" s="120"/>
    </row>
    <row r="824" spans="1:41">
      <c r="A824" s="75" t="s">
        <v>2614</v>
      </c>
      <c r="B824" s="6" t="s">
        <v>93</v>
      </c>
      <c r="C824" s="76">
        <v>823</v>
      </c>
      <c r="D824" s="76" t="s">
        <v>98</v>
      </c>
      <c r="E824" s="6" t="s">
        <v>2136</v>
      </c>
      <c r="F824" s="6" t="str">
        <f t="shared" si="63"/>
        <v>BrokerRM-M-568-SI25-M19-B</v>
      </c>
      <c r="G824" s="97" t="s">
        <v>2726</v>
      </c>
      <c r="H824" s="95" t="s">
        <v>2727</v>
      </c>
      <c r="I824" s="85" t="s">
        <v>2380</v>
      </c>
      <c r="J824" s="92">
        <v>46052</v>
      </c>
      <c r="K824" s="92" t="s">
        <v>2935</v>
      </c>
      <c r="L824" s="88" t="s">
        <v>2936</v>
      </c>
      <c r="M824" s="78" t="s">
        <v>2525</v>
      </c>
      <c r="N824" s="6" t="s">
        <v>2937</v>
      </c>
      <c r="O824" s="71">
        <v>0</v>
      </c>
      <c r="P824" s="71">
        <v>12034.44</v>
      </c>
      <c r="Q824" s="79">
        <v>3114.87</v>
      </c>
      <c r="R824" s="79">
        <v>498.38</v>
      </c>
      <c r="S824" s="71">
        <v>0</v>
      </c>
      <c r="T824" s="79">
        <v>15647.69</v>
      </c>
      <c r="U824" s="87" t="s">
        <v>24</v>
      </c>
      <c r="V824" s="84">
        <f t="shared" si="66"/>
        <v>908.0863534805444</v>
      </c>
      <c r="W824" s="70" t="s">
        <v>2933</v>
      </c>
      <c r="X824" s="6" t="s">
        <v>437</v>
      </c>
      <c r="Y824" s="80" t="s">
        <v>129</v>
      </c>
      <c r="Z824" s="80" t="s">
        <v>239</v>
      </c>
      <c r="AA824" s="80" t="s">
        <v>122</v>
      </c>
      <c r="AB824" s="76" t="s">
        <v>539</v>
      </c>
      <c r="AC824" s="76" t="s">
        <v>540</v>
      </c>
      <c r="AD824" s="76" t="s">
        <v>174</v>
      </c>
      <c r="AE824" s="76" t="s">
        <v>546</v>
      </c>
      <c r="AF824" s="76" t="s">
        <v>96</v>
      </c>
      <c r="AG824" s="82"/>
      <c r="AH824" s="60"/>
      <c r="AI824" s="75" t="s">
        <v>2614</v>
      </c>
      <c r="AJ824" s="6" t="s">
        <v>103</v>
      </c>
      <c r="AK824" s="81">
        <v>0</v>
      </c>
      <c r="AL824" s="205" t="s">
        <v>103</v>
      </c>
      <c r="AM824" s="169"/>
      <c r="AN824" s="6"/>
      <c r="AO824" s="120"/>
    </row>
    <row r="825" spans="1:41">
      <c r="A825" s="75" t="s">
        <v>2614</v>
      </c>
      <c r="B825" s="6" t="s">
        <v>93</v>
      </c>
      <c r="C825" s="76">
        <v>824</v>
      </c>
      <c r="D825" s="76" t="s">
        <v>98</v>
      </c>
      <c r="E825" s="6" t="s">
        <v>2136</v>
      </c>
      <c r="F825" s="6" t="str">
        <f t="shared" si="63"/>
        <v>BrokerRM-M-573-SI25-M19-B</v>
      </c>
      <c r="G825" s="97" t="s">
        <v>2728</v>
      </c>
      <c r="H825" s="95" t="s">
        <v>2729</v>
      </c>
      <c r="I825" s="85" t="s">
        <v>2380</v>
      </c>
      <c r="J825" s="92">
        <v>46052</v>
      </c>
      <c r="K825" s="92" t="s">
        <v>2938</v>
      </c>
      <c r="L825" s="88" t="s">
        <v>2936</v>
      </c>
      <c r="M825" s="78" t="s">
        <v>463</v>
      </c>
      <c r="N825" s="6" t="s">
        <v>2937</v>
      </c>
      <c r="O825" s="71">
        <v>0</v>
      </c>
      <c r="P825" s="71">
        <v>17295.72</v>
      </c>
      <c r="Q825" s="79">
        <v>7531.77</v>
      </c>
      <c r="R825" s="79">
        <v>1205.08</v>
      </c>
      <c r="S825" s="71">
        <v>0</v>
      </c>
      <c r="T825" s="79">
        <v>26032.57</v>
      </c>
      <c r="U825" s="87" t="s">
        <v>24</v>
      </c>
      <c r="V825" s="84">
        <f t="shared" si="66"/>
        <v>1510.7547224559671</v>
      </c>
      <c r="W825" s="89" t="s">
        <v>2933</v>
      </c>
      <c r="X825" s="85" t="s">
        <v>437</v>
      </c>
      <c r="Y825" s="85" t="s">
        <v>129</v>
      </c>
      <c r="Z825" s="85" t="s">
        <v>239</v>
      </c>
      <c r="AA825" s="80" t="s">
        <v>122</v>
      </c>
      <c r="AB825" s="76" t="s">
        <v>539</v>
      </c>
      <c r="AC825" s="76" t="s">
        <v>540</v>
      </c>
      <c r="AD825" s="76" t="s">
        <v>174</v>
      </c>
      <c r="AE825" s="76" t="s">
        <v>546</v>
      </c>
      <c r="AF825" s="76" t="s">
        <v>96</v>
      </c>
      <c r="AG825" s="82"/>
      <c r="AH825" s="60"/>
      <c r="AI825" s="75" t="s">
        <v>2614</v>
      </c>
      <c r="AJ825" s="6" t="s">
        <v>103</v>
      </c>
      <c r="AK825" s="81">
        <v>0</v>
      </c>
      <c r="AL825" s="205" t="s">
        <v>103</v>
      </c>
      <c r="AM825" s="169"/>
      <c r="AN825" s="6"/>
      <c r="AO825" s="120"/>
    </row>
    <row r="826" spans="1:41">
      <c r="A826" s="75" t="s">
        <v>2614</v>
      </c>
      <c r="B826" s="6" t="s">
        <v>93</v>
      </c>
      <c r="C826" s="76">
        <v>825</v>
      </c>
      <c r="D826" s="76" t="s">
        <v>98</v>
      </c>
      <c r="E826" s="6" t="s">
        <v>2136</v>
      </c>
      <c r="F826" s="6" t="str">
        <f t="shared" si="63"/>
        <v>BrokerRM-M-556-SI25-M19-B</v>
      </c>
      <c r="G826" s="97" t="s">
        <v>2730</v>
      </c>
      <c r="H826" s="95" t="s">
        <v>2731</v>
      </c>
      <c r="I826" s="85" t="s">
        <v>2380</v>
      </c>
      <c r="J826" s="92">
        <v>46052</v>
      </c>
      <c r="K826" s="92" t="s">
        <v>2939</v>
      </c>
      <c r="L826" s="88" t="s">
        <v>2940</v>
      </c>
      <c r="M826" s="78" t="s">
        <v>447</v>
      </c>
      <c r="N826" s="80" t="s">
        <v>2941</v>
      </c>
      <c r="O826" s="71">
        <v>0</v>
      </c>
      <c r="P826" s="71">
        <v>35060.44</v>
      </c>
      <c r="Q826" s="79">
        <v>2960.75</v>
      </c>
      <c r="R826" s="79">
        <v>473.72</v>
      </c>
      <c r="S826" s="71">
        <v>0</v>
      </c>
      <c r="T826" s="79">
        <v>38494.910000000003</v>
      </c>
      <c r="U826" s="87" t="s">
        <v>24</v>
      </c>
      <c r="V826" s="84">
        <f t="shared" si="66"/>
        <v>2233.9848533209529</v>
      </c>
      <c r="W826" s="89" t="s">
        <v>2933</v>
      </c>
      <c r="X826" s="85" t="s">
        <v>437</v>
      </c>
      <c r="Y826" s="85" t="s">
        <v>129</v>
      </c>
      <c r="Z826" s="85" t="s">
        <v>239</v>
      </c>
      <c r="AA826" s="80" t="s">
        <v>122</v>
      </c>
      <c r="AB826" s="76" t="s">
        <v>539</v>
      </c>
      <c r="AC826" s="76" t="s">
        <v>540</v>
      </c>
      <c r="AD826" s="76" t="s">
        <v>174</v>
      </c>
      <c r="AE826" s="76" t="s">
        <v>546</v>
      </c>
      <c r="AF826" s="76" t="s">
        <v>2942</v>
      </c>
      <c r="AG826" s="139" t="s">
        <v>550</v>
      </c>
      <c r="AH826" s="60">
        <v>33464.6</v>
      </c>
      <c r="AI826" s="75" t="s">
        <v>2614</v>
      </c>
      <c r="AJ826" s="6" t="s">
        <v>103</v>
      </c>
      <c r="AK826" s="81">
        <v>0</v>
      </c>
      <c r="AL826" s="205" t="s">
        <v>103</v>
      </c>
      <c r="AM826" s="169"/>
      <c r="AN826" s="6"/>
      <c r="AO826" s="120"/>
    </row>
    <row r="827" spans="1:41">
      <c r="A827" s="75" t="s">
        <v>2614</v>
      </c>
      <c r="B827" s="6" t="s">
        <v>93</v>
      </c>
      <c r="C827" s="76">
        <v>826</v>
      </c>
      <c r="D827" s="76" t="s">
        <v>98</v>
      </c>
      <c r="E827" s="6" t="s">
        <v>2136</v>
      </c>
      <c r="F827" s="6" t="str">
        <f t="shared" si="63"/>
        <v>BrokerRM-M-558-SI25-M19-B</v>
      </c>
      <c r="G827" s="97" t="s">
        <v>2732</v>
      </c>
      <c r="H827" s="95" t="s">
        <v>2733</v>
      </c>
      <c r="I827" s="85" t="s">
        <v>2380</v>
      </c>
      <c r="J827" s="92">
        <v>46052</v>
      </c>
      <c r="K827" s="92" t="s">
        <v>2943</v>
      </c>
      <c r="L827" s="91" t="s">
        <v>2944</v>
      </c>
      <c r="M827" s="80" t="s">
        <v>447</v>
      </c>
      <c r="N827" s="80" t="s">
        <v>2945</v>
      </c>
      <c r="O827" s="71">
        <v>0</v>
      </c>
      <c r="P827" s="71">
        <v>31870.44</v>
      </c>
      <c r="Q827" s="79">
        <v>3730.43</v>
      </c>
      <c r="R827" s="79">
        <v>596.87</v>
      </c>
      <c r="S827" s="71">
        <v>0</v>
      </c>
      <c r="T827" s="79">
        <v>36197.74</v>
      </c>
      <c r="U827" s="87" t="s">
        <v>24</v>
      </c>
      <c r="V827" s="84">
        <f t="shared" si="66"/>
        <v>2100.6726054028959</v>
      </c>
      <c r="W827" s="70" t="s">
        <v>2933</v>
      </c>
      <c r="X827" s="6" t="s">
        <v>437</v>
      </c>
      <c r="Y827" s="80" t="s">
        <v>129</v>
      </c>
      <c r="Z827" s="80" t="s">
        <v>239</v>
      </c>
      <c r="AA827" s="80" t="s">
        <v>122</v>
      </c>
      <c r="AB827" s="76" t="s">
        <v>539</v>
      </c>
      <c r="AC827" s="76" t="s">
        <v>540</v>
      </c>
      <c r="AD827" s="76" t="s">
        <v>174</v>
      </c>
      <c r="AE827" s="76" t="s">
        <v>546</v>
      </c>
      <c r="AF827" s="76" t="s">
        <v>2946</v>
      </c>
      <c r="AG827" s="139" t="s">
        <v>550</v>
      </c>
      <c r="AH827" s="60">
        <v>30274.6</v>
      </c>
      <c r="AI827" s="75" t="s">
        <v>2614</v>
      </c>
      <c r="AJ827" s="6" t="s">
        <v>103</v>
      </c>
      <c r="AK827" s="81">
        <v>0</v>
      </c>
      <c r="AL827" s="205" t="s">
        <v>103</v>
      </c>
      <c r="AM827" s="169"/>
      <c r="AN827" s="6"/>
      <c r="AO827" s="120"/>
    </row>
    <row r="828" spans="1:41">
      <c r="A828" s="75" t="s">
        <v>2614</v>
      </c>
      <c r="B828" s="6" t="s">
        <v>93</v>
      </c>
      <c r="C828" s="76">
        <v>827</v>
      </c>
      <c r="D828" s="76" t="s">
        <v>98</v>
      </c>
      <c r="E828" s="6" t="s">
        <v>2136</v>
      </c>
      <c r="F828" s="6" t="str">
        <f t="shared" si="63"/>
        <v>BrokerRM-M-012-SI26-M19-B</v>
      </c>
      <c r="G828" s="97" t="s">
        <v>2734</v>
      </c>
      <c r="H828" s="95" t="s">
        <v>2735</v>
      </c>
      <c r="I828" s="85" t="s">
        <v>2380</v>
      </c>
      <c r="J828" s="92">
        <v>46052</v>
      </c>
      <c r="K828" s="92" t="s">
        <v>2947</v>
      </c>
      <c r="L828" s="77" t="s">
        <v>2948</v>
      </c>
      <c r="M828" s="80" t="s">
        <v>463</v>
      </c>
      <c r="N828" s="80" t="s">
        <v>2949</v>
      </c>
      <c r="O828" s="71">
        <v>0</v>
      </c>
      <c r="P828" s="71">
        <v>13960.97</v>
      </c>
      <c r="Q828" s="79">
        <v>4545.0200000000004</v>
      </c>
      <c r="R828" s="79">
        <v>727.21</v>
      </c>
      <c r="S828" s="71">
        <v>0</v>
      </c>
      <c r="T828" s="79">
        <v>19233.2</v>
      </c>
      <c r="U828" s="87" t="s">
        <v>24</v>
      </c>
      <c r="V828" s="84">
        <f t="shared" si="66"/>
        <v>1116.1651626381918</v>
      </c>
      <c r="W828" s="70" t="s">
        <v>2933</v>
      </c>
      <c r="X828" s="80" t="s">
        <v>437</v>
      </c>
      <c r="Y828" s="80" t="s">
        <v>129</v>
      </c>
      <c r="Z828" s="80" t="s">
        <v>239</v>
      </c>
      <c r="AA828" s="80" t="s">
        <v>122</v>
      </c>
      <c r="AB828" s="76" t="s">
        <v>539</v>
      </c>
      <c r="AC828" s="76" t="s">
        <v>540</v>
      </c>
      <c r="AD828" s="76" t="s">
        <v>174</v>
      </c>
      <c r="AE828" s="76" t="s">
        <v>546</v>
      </c>
      <c r="AF828" s="76" t="s">
        <v>96</v>
      </c>
      <c r="AG828" s="82"/>
      <c r="AH828" s="60"/>
      <c r="AI828" s="75" t="s">
        <v>2614</v>
      </c>
      <c r="AJ828" s="6" t="s">
        <v>103</v>
      </c>
      <c r="AK828" s="81">
        <v>0</v>
      </c>
      <c r="AL828" s="205" t="s">
        <v>103</v>
      </c>
      <c r="AM828" s="169"/>
      <c r="AN828" s="6"/>
      <c r="AO828" s="120"/>
    </row>
    <row r="829" spans="1:41" ht="58">
      <c r="A829" s="75" t="s">
        <v>2614</v>
      </c>
      <c r="B829" s="6" t="s">
        <v>93</v>
      </c>
      <c r="C829" s="76">
        <v>828</v>
      </c>
      <c r="D829" s="76" t="s">
        <v>98</v>
      </c>
      <c r="E829" s="6" t="s">
        <v>2136</v>
      </c>
      <c r="F829" s="6" t="str">
        <f t="shared" si="63"/>
        <v>BrokerRM-M-011-SI26-M19-B</v>
      </c>
      <c r="G829" s="97" t="s">
        <v>2736</v>
      </c>
      <c r="H829" s="95" t="s">
        <v>2737</v>
      </c>
      <c r="I829" s="85" t="s">
        <v>2380</v>
      </c>
      <c r="J829" s="92">
        <v>46052</v>
      </c>
      <c r="K829" s="95" t="s">
        <v>2950</v>
      </c>
      <c r="L829" s="72" t="s">
        <v>2951</v>
      </c>
      <c r="M829" s="80" t="s">
        <v>463</v>
      </c>
      <c r="N829" s="80" t="s">
        <v>2952</v>
      </c>
      <c r="O829" s="71">
        <v>0</v>
      </c>
      <c r="P829" s="71">
        <v>20746.97</v>
      </c>
      <c r="Q829" s="79">
        <v>7300.89</v>
      </c>
      <c r="R829" s="79">
        <v>1168.1500000000001</v>
      </c>
      <c r="S829" s="71">
        <v>0</v>
      </c>
      <c r="T829" s="79">
        <v>29216.01</v>
      </c>
      <c r="U829" s="87" t="s">
        <v>24</v>
      </c>
      <c r="V829" s="84">
        <f t="shared" si="66"/>
        <v>1695.5001015581927</v>
      </c>
      <c r="W829" s="89" t="s">
        <v>2933</v>
      </c>
      <c r="X829" s="87" t="s">
        <v>437</v>
      </c>
      <c r="Y829" s="85" t="s">
        <v>129</v>
      </c>
      <c r="Z829" s="85" t="s">
        <v>239</v>
      </c>
      <c r="AA829" s="85" t="s">
        <v>122</v>
      </c>
      <c r="AB829" s="76" t="s">
        <v>539</v>
      </c>
      <c r="AC829" s="76" t="s">
        <v>540</v>
      </c>
      <c r="AD829" s="76" t="s">
        <v>174</v>
      </c>
      <c r="AE829" s="76" t="s">
        <v>546</v>
      </c>
      <c r="AF829" s="76" t="s">
        <v>96</v>
      </c>
      <c r="AG829" s="75"/>
      <c r="AH829" s="60"/>
      <c r="AI829" s="75" t="s">
        <v>2614</v>
      </c>
      <c r="AJ829" s="6" t="s">
        <v>103</v>
      </c>
      <c r="AK829" s="81">
        <v>0</v>
      </c>
      <c r="AL829" s="205" t="s">
        <v>103</v>
      </c>
      <c r="AM829" s="169"/>
      <c r="AN829" s="6"/>
      <c r="AO829" s="120"/>
    </row>
    <row r="830" spans="1:41" ht="58">
      <c r="A830" s="75" t="s">
        <v>2614</v>
      </c>
      <c r="B830" s="6" t="s">
        <v>93</v>
      </c>
      <c r="C830" s="76">
        <v>829</v>
      </c>
      <c r="D830" s="76" t="s">
        <v>98</v>
      </c>
      <c r="E830" s="6" t="s">
        <v>2136</v>
      </c>
      <c r="F830" s="6" t="str">
        <f t="shared" si="63"/>
        <v>BrokerRM-M-562-SI25-M19-B</v>
      </c>
      <c r="G830" s="97" t="s">
        <v>2738</v>
      </c>
      <c r="H830" s="95" t="s">
        <v>2739</v>
      </c>
      <c r="I830" s="85" t="s">
        <v>2380</v>
      </c>
      <c r="J830" s="92">
        <v>46052</v>
      </c>
      <c r="K830" s="95" t="s">
        <v>2953</v>
      </c>
      <c r="L830" s="72" t="s">
        <v>2954</v>
      </c>
      <c r="M830" s="80" t="s">
        <v>463</v>
      </c>
      <c r="N830" s="80" t="s">
        <v>2564</v>
      </c>
      <c r="O830" s="71">
        <v>0</v>
      </c>
      <c r="P830" s="71">
        <v>31816.04</v>
      </c>
      <c r="Q830" s="79">
        <v>7674.94</v>
      </c>
      <c r="R830" s="79">
        <v>1227.99</v>
      </c>
      <c r="S830" s="71">
        <v>0</v>
      </c>
      <c r="T830" s="79">
        <v>40718.97</v>
      </c>
      <c r="U830" s="87" t="s">
        <v>24</v>
      </c>
      <c r="V830" s="84">
        <f t="shared" si="66"/>
        <v>2363.0542901082322</v>
      </c>
      <c r="W830" s="89" t="s">
        <v>2933</v>
      </c>
      <c r="X830" s="87" t="s">
        <v>437</v>
      </c>
      <c r="Y830" s="85" t="s">
        <v>129</v>
      </c>
      <c r="Z830" s="85" t="s">
        <v>239</v>
      </c>
      <c r="AA830" s="85" t="s">
        <v>122</v>
      </c>
      <c r="AB830" s="76" t="s">
        <v>539</v>
      </c>
      <c r="AC830" s="76" t="s">
        <v>540</v>
      </c>
      <c r="AD830" s="76" t="s">
        <v>174</v>
      </c>
      <c r="AE830" s="76" t="s">
        <v>546</v>
      </c>
      <c r="AF830" s="76">
        <v>8649437</v>
      </c>
      <c r="AG830" s="139" t="s">
        <v>550</v>
      </c>
      <c r="AH830" s="60">
        <v>18366.560000000001</v>
      </c>
      <c r="AI830" s="75" t="s">
        <v>2614</v>
      </c>
      <c r="AJ830" s="6" t="s">
        <v>103</v>
      </c>
      <c r="AK830" s="81">
        <v>0</v>
      </c>
      <c r="AL830" s="205" t="s">
        <v>103</v>
      </c>
      <c r="AM830" s="169"/>
      <c r="AN830" s="6"/>
      <c r="AO830" s="120"/>
    </row>
    <row r="831" spans="1:41" ht="58">
      <c r="A831" s="75" t="s">
        <v>2614</v>
      </c>
      <c r="B831" s="6" t="s">
        <v>93</v>
      </c>
      <c r="C831" s="76">
        <v>830</v>
      </c>
      <c r="D831" s="76" t="s">
        <v>98</v>
      </c>
      <c r="E831" s="6" t="s">
        <v>2136</v>
      </c>
      <c r="F831" s="6" t="str">
        <f t="shared" si="63"/>
        <v>BrokerRM-M-562-SI25-M19-B</v>
      </c>
      <c r="G831" s="97" t="s">
        <v>2738</v>
      </c>
      <c r="H831" s="95" t="s">
        <v>2740</v>
      </c>
      <c r="I831" s="85" t="s">
        <v>2380</v>
      </c>
      <c r="J831" s="92">
        <v>46052</v>
      </c>
      <c r="K831" s="95" t="s">
        <v>2955</v>
      </c>
      <c r="L831" s="72" t="s">
        <v>2956</v>
      </c>
      <c r="M831" s="80" t="s">
        <v>447</v>
      </c>
      <c r="N831" s="80" t="s">
        <v>2957</v>
      </c>
      <c r="O831" s="71">
        <v>0</v>
      </c>
      <c r="P831" s="71">
        <v>28622.44</v>
      </c>
      <c r="Q831" s="79">
        <v>5462.21</v>
      </c>
      <c r="R831" s="79">
        <v>873.95</v>
      </c>
      <c r="S831" s="71">
        <v>0</v>
      </c>
      <c r="T831" s="79">
        <v>34958.6</v>
      </c>
      <c r="U831" s="87" t="s">
        <v>24</v>
      </c>
      <c r="V831" s="84">
        <f t="shared" si="66"/>
        <v>2028.7612802135623</v>
      </c>
      <c r="W831" s="89" t="s">
        <v>2933</v>
      </c>
      <c r="X831" s="87" t="s">
        <v>437</v>
      </c>
      <c r="Y831" s="85" t="s">
        <v>129</v>
      </c>
      <c r="Z831" s="85" t="s">
        <v>239</v>
      </c>
      <c r="AA831" s="85" t="s">
        <v>122</v>
      </c>
      <c r="AB831" s="76" t="s">
        <v>539</v>
      </c>
      <c r="AC831" s="76" t="s">
        <v>540</v>
      </c>
      <c r="AD831" s="76" t="s">
        <v>174</v>
      </c>
      <c r="AE831" s="76" t="s">
        <v>546</v>
      </c>
      <c r="AF831" s="76" t="s">
        <v>2958</v>
      </c>
      <c r="AG831" s="139" t="s">
        <v>550</v>
      </c>
      <c r="AH831" s="60">
        <v>22792.6</v>
      </c>
      <c r="AI831" s="75" t="s">
        <v>2614</v>
      </c>
      <c r="AJ831" s="6" t="s">
        <v>103</v>
      </c>
      <c r="AK831" s="81">
        <v>0</v>
      </c>
      <c r="AL831" s="205" t="s">
        <v>103</v>
      </c>
      <c r="AM831" s="169"/>
      <c r="AN831" s="6"/>
      <c r="AO831" s="120"/>
    </row>
    <row r="832" spans="1:41" ht="58">
      <c r="A832" s="75" t="s">
        <v>2614</v>
      </c>
      <c r="B832" s="6" t="s">
        <v>93</v>
      </c>
      <c r="C832" s="76">
        <v>831</v>
      </c>
      <c r="D832" s="76" t="s">
        <v>98</v>
      </c>
      <c r="E832" s="6" t="s">
        <v>2136</v>
      </c>
      <c r="F832" s="6" t="str">
        <f t="shared" si="63"/>
        <v>BrokerRM-M-571-SI25-M19-B</v>
      </c>
      <c r="G832" s="97" t="s">
        <v>2741</v>
      </c>
      <c r="H832" s="95" t="s">
        <v>2742</v>
      </c>
      <c r="I832" s="85" t="s">
        <v>2380</v>
      </c>
      <c r="J832" s="92">
        <v>46052</v>
      </c>
      <c r="K832" s="95" t="s">
        <v>2959</v>
      </c>
      <c r="L832" s="72" t="s">
        <v>2960</v>
      </c>
      <c r="M832" s="80" t="s">
        <v>463</v>
      </c>
      <c r="N832" s="80" t="s">
        <v>2961</v>
      </c>
      <c r="O832" s="71">
        <v>0</v>
      </c>
      <c r="P832" s="71">
        <v>12034.44</v>
      </c>
      <c r="Q832" s="79">
        <v>4065.17</v>
      </c>
      <c r="R832" s="79">
        <v>650.42999999999995</v>
      </c>
      <c r="S832" s="71">
        <v>0</v>
      </c>
      <c r="T832" s="79">
        <v>16750.04</v>
      </c>
      <c r="U832" s="87" t="s">
        <v>24</v>
      </c>
      <c r="V832" s="84">
        <f t="shared" si="66"/>
        <v>972.05930998462122</v>
      </c>
      <c r="W832" s="89" t="s">
        <v>2933</v>
      </c>
      <c r="X832" s="87" t="s">
        <v>437</v>
      </c>
      <c r="Y832" s="85" t="s">
        <v>129</v>
      </c>
      <c r="Z832" s="85" t="s">
        <v>239</v>
      </c>
      <c r="AA832" s="85" t="s">
        <v>122</v>
      </c>
      <c r="AB832" s="76" t="s">
        <v>539</v>
      </c>
      <c r="AC832" s="76" t="s">
        <v>540</v>
      </c>
      <c r="AD832" s="76" t="s">
        <v>174</v>
      </c>
      <c r="AE832" s="76" t="s">
        <v>546</v>
      </c>
      <c r="AF832" s="76" t="s">
        <v>96</v>
      </c>
      <c r="AG832" s="75"/>
      <c r="AH832" s="60"/>
      <c r="AI832" s="75" t="s">
        <v>2614</v>
      </c>
      <c r="AJ832" s="6" t="s">
        <v>103</v>
      </c>
      <c r="AK832" s="81">
        <v>0</v>
      </c>
      <c r="AL832" s="205" t="s">
        <v>103</v>
      </c>
      <c r="AM832" s="169"/>
      <c r="AN832" s="6"/>
      <c r="AO832" s="120"/>
    </row>
    <row r="833" spans="1:41" ht="58">
      <c r="A833" s="75" t="s">
        <v>2614</v>
      </c>
      <c r="B833" s="6" t="s">
        <v>93</v>
      </c>
      <c r="C833" s="76">
        <v>832</v>
      </c>
      <c r="D833" s="76" t="s">
        <v>98</v>
      </c>
      <c r="E833" s="6" t="s">
        <v>2136</v>
      </c>
      <c r="F833" s="6" t="str">
        <f t="shared" si="63"/>
        <v>BrokerRM-M-563-SI25-M19-B</v>
      </c>
      <c r="G833" s="97" t="s">
        <v>2743</v>
      </c>
      <c r="H833" s="95" t="s">
        <v>2744</v>
      </c>
      <c r="I833" s="85" t="s">
        <v>2380</v>
      </c>
      <c r="J833" s="92">
        <v>46052</v>
      </c>
      <c r="K833" s="95" t="s">
        <v>2962</v>
      </c>
      <c r="L833" s="72" t="s">
        <v>2963</v>
      </c>
      <c r="M833" s="80" t="s">
        <v>463</v>
      </c>
      <c r="N833" s="80" t="s">
        <v>2964</v>
      </c>
      <c r="O833" s="71">
        <v>0</v>
      </c>
      <c r="P833" s="71">
        <v>37267.58</v>
      </c>
      <c r="Q833" s="79">
        <v>4909.74</v>
      </c>
      <c r="R833" s="79">
        <v>785.56</v>
      </c>
      <c r="S833" s="71">
        <v>0</v>
      </c>
      <c r="T833" s="79">
        <v>42962.879999999997</v>
      </c>
      <c r="U833" s="87" t="s">
        <v>24</v>
      </c>
      <c r="V833" s="84">
        <f t="shared" si="66"/>
        <v>2493.2756869686327</v>
      </c>
      <c r="W833" s="89" t="s">
        <v>2933</v>
      </c>
      <c r="X833" s="87" t="s">
        <v>437</v>
      </c>
      <c r="Y833" s="85" t="s">
        <v>129</v>
      </c>
      <c r="Z833" s="85" t="s">
        <v>239</v>
      </c>
      <c r="AA833" s="85" t="s">
        <v>122</v>
      </c>
      <c r="AB833" s="76" t="s">
        <v>539</v>
      </c>
      <c r="AC833" s="76" t="s">
        <v>540</v>
      </c>
      <c r="AD833" s="76" t="s">
        <v>174</v>
      </c>
      <c r="AE833" s="76" t="s">
        <v>546</v>
      </c>
      <c r="AF833" s="76" t="s">
        <v>2965</v>
      </c>
      <c r="AG833" s="139" t="s">
        <v>550</v>
      </c>
      <c r="AH833" s="60">
        <v>35434.080000000002</v>
      </c>
      <c r="AI833" s="75" t="s">
        <v>2614</v>
      </c>
      <c r="AJ833" s="6" t="s">
        <v>103</v>
      </c>
      <c r="AK833" s="81">
        <v>0</v>
      </c>
      <c r="AL833" s="205" t="s">
        <v>103</v>
      </c>
      <c r="AM833" s="169"/>
      <c r="AN833" s="6"/>
      <c r="AO833" s="120"/>
    </row>
    <row r="834" spans="1:41" ht="29">
      <c r="A834" s="75" t="s">
        <v>2614</v>
      </c>
      <c r="B834" s="6" t="s">
        <v>93</v>
      </c>
      <c r="C834" s="76">
        <v>833</v>
      </c>
      <c r="D834" s="76" t="s">
        <v>98</v>
      </c>
      <c r="E834" s="6" t="s">
        <v>2136</v>
      </c>
      <c r="F834" s="6" t="str">
        <f t="shared" si="63"/>
        <v>BrokerRM-M-241-SI25-M19-L-B</v>
      </c>
      <c r="G834" s="97" t="s">
        <v>2745</v>
      </c>
      <c r="H834" s="95" t="s">
        <v>2746</v>
      </c>
      <c r="I834" s="85" t="s">
        <v>2380</v>
      </c>
      <c r="J834" s="92">
        <v>46052</v>
      </c>
      <c r="K834" s="95" t="s">
        <v>2966</v>
      </c>
      <c r="L834" s="73" t="s">
        <v>2967</v>
      </c>
      <c r="M834" s="73" t="s">
        <v>463</v>
      </c>
      <c r="N834" s="73" t="s">
        <v>2967</v>
      </c>
      <c r="O834" s="71">
        <v>0</v>
      </c>
      <c r="P834" s="71">
        <v>21135.01</v>
      </c>
      <c r="Q834" s="79">
        <v>2599.44</v>
      </c>
      <c r="R834" s="79">
        <v>415.91</v>
      </c>
      <c r="S834" s="71">
        <v>0</v>
      </c>
      <c r="T834" s="79">
        <v>24150.36</v>
      </c>
      <c r="U834" s="87" t="s">
        <v>24</v>
      </c>
      <c r="V834" s="84">
        <f t="shared" si="66"/>
        <v>1401.5239532251981</v>
      </c>
      <c r="W834" s="89" t="s">
        <v>2933</v>
      </c>
      <c r="X834" s="87" t="s">
        <v>582</v>
      </c>
      <c r="Y834" s="85" t="s">
        <v>129</v>
      </c>
      <c r="Z834" s="85" t="s">
        <v>239</v>
      </c>
      <c r="AA834" s="85" t="s">
        <v>122</v>
      </c>
      <c r="AB834" s="76" t="s">
        <v>539</v>
      </c>
      <c r="AC834" s="76" t="s">
        <v>540</v>
      </c>
      <c r="AD834" s="76" t="s">
        <v>174</v>
      </c>
      <c r="AE834" s="76" t="s">
        <v>546</v>
      </c>
      <c r="AF834" s="76" t="s">
        <v>2968</v>
      </c>
      <c r="AG834" s="139" t="s">
        <v>550</v>
      </c>
      <c r="AH834" s="60">
        <v>19081.810000000001</v>
      </c>
      <c r="AI834" s="75" t="s">
        <v>2614</v>
      </c>
      <c r="AJ834" s="6" t="s">
        <v>103</v>
      </c>
      <c r="AK834" s="81">
        <v>0</v>
      </c>
      <c r="AL834" s="205" t="s">
        <v>103</v>
      </c>
      <c r="AM834" s="169"/>
      <c r="AN834" s="6"/>
      <c r="AO834" s="120"/>
    </row>
    <row r="835" spans="1:41" ht="58">
      <c r="A835" s="75" t="s">
        <v>2614</v>
      </c>
      <c r="B835" s="6" t="s">
        <v>93</v>
      </c>
      <c r="C835" s="76">
        <v>834</v>
      </c>
      <c r="D835" s="76" t="s">
        <v>98</v>
      </c>
      <c r="E835" s="6" t="s">
        <v>2136</v>
      </c>
      <c r="F835" s="6" t="str">
        <f t="shared" ref="F835:F898" si="67">E835&amp;G835</f>
        <v>BrokerRM-M-569-SI25-M19-B</v>
      </c>
      <c r="G835" s="97" t="s">
        <v>2747</v>
      </c>
      <c r="H835" s="95" t="s">
        <v>2748</v>
      </c>
      <c r="I835" s="85" t="s">
        <v>2380</v>
      </c>
      <c r="J835" s="92">
        <v>46052</v>
      </c>
      <c r="K835" s="95" t="s">
        <v>2969</v>
      </c>
      <c r="L835" s="73" t="s">
        <v>2970</v>
      </c>
      <c r="M835" s="73" t="s">
        <v>463</v>
      </c>
      <c r="N835" s="73" t="s">
        <v>2971</v>
      </c>
      <c r="O835" s="71">
        <v>0</v>
      </c>
      <c r="P835" s="71">
        <v>12034.44</v>
      </c>
      <c r="Q835" s="79">
        <v>3875.11</v>
      </c>
      <c r="R835" s="79">
        <v>620.02</v>
      </c>
      <c r="S835" s="71">
        <v>0</v>
      </c>
      <c r="T835" s="79">
        <v>16529.57</v>
      </c>
      <c r="U835" s="87" t="s">
        <v>24</v>
      </c>
      <c r="V835" s="84">
        <f t="shared" si="66"/>
        <v>959.26471868380577</v>
      </c>
      <c r="W835" s="89" t="s">
        <v>2933</v>
      </c>
      <c r="X835" s="87" t="s">
        <v>437</v>
      </c>
      <c r="Y835" s="85" t="s">
        <v>129</v>
      </c>
      <c r="Z835" s="85" t="s">
        <v>239</v>
      </c>
      <c r="AA835" s="85" t="s">
        <v>122</v>
      </c>
      <c r="AB835" s="76" t="s">
        <v>539</v>
      </c>
      <c r="AC835" s="76" t="s">
        <v>540</v>
      </c>
      <c r="AD835" s="76" t="s">
        <v>174</v>
      </c>
      <c r="AE835" s="76" t="s">
        <v>546</v>
      </c>
      <c r="AF835" s="76" t="s">
        <v>96</v>
      </c>
      <c r="AG835" s="75"/>
      <c r="AH835" s="60"/>
      <c r="AI835" s="75" t="s">
        <v>2614</v>
      </c>
      <c r="AJ835" s="6" t="s">
        <v>103</v>
      </c>
      <c r="AK835" s="81">
        <v>0</v>
      </c>
      <c r="AL835" s="205" t="s">
        <v>103</v>
      </c>
      <c r="AM835" s="169"/>
      <c r="AN835" s="6"/>
      <c r="AO835" s="120"/>
    </row>
    <row r="836" spans="1:41" ht="58">
      <c r="A836" s="75" t="s">
        <v>2614</v>
      </c>
      <c r="B836" s="6" t="s">
        <v>93</v>
      </c>
      <c r="C836" s="76">
        <v>835</v>
      </c>
      <c r="D836" s="76" t="s">
        <v>98</v>
      </c>
      <c r="E836" s="6" t="s">
        <v>2136</v>
      </c>
      <c r="F836" s="6" t="str">
        <f t="shared" si="67"/>
        <v>BrokerRM-M-570-SI25-M19-B</v>
      </c>
      <c r="G836" s="97" t="s">
        <v>2749</v>
      </c>
      <c r="H836" s="95" t="s">
        <v>2750</v>
      </c>
      <c r="I836" s="85" t="s">
        <v>2380</v>
      </c>
      <c r="J836" s="92">
        <v>46052</v>
      </c>
      <c r="K836" s="95" t="s">
        <v>2972</v>
      </c>
      <c r="L836" s="73" t="s">
        <v>2973</v>
      </c>
      <c r="M836" s="73" t="s">
        <v>463</v>
      </c>
      <c r="N836" s="73" t="s">
        <v>2974</v>
      </c>
      <c r="O836" s="71">
        <v>0</v>
      </c>
      <c r="P836" s="71">
        <v>12034.44</v>
      </c>
      <c r="Q836" s="79">
        <v>4350.26</v>
      </c>
      <c r="R836" s="79">
        <v>696.05</v>
      </c>
      <c r="S836" s="71">
        <v>0</v>
      </c>
      <c r="T836" s="79">
        <v>17080.75</v>
      </c>
      <c r="U836" s="87" t="s">
        <v>24</v>
      </c>
      <c r="V836" s="84">
        <f t="shared" si="66"/>
        <v>991.25148710210954</v>
      </c>
      <c r="W836" s="78" t="s">
        <v>2933</v>
      </c>
      <c r="X836" s="87" t="s">
        <v>437</v>
      </c>
      <c r="Y836" s="85" t="s">
        <v>129</v>
      </c>
      <c r="Z836" s="85" t="s">
        <v>239</v>
      </c>
      <c r="AA836" s="85" t="s">
        <v>122</v>
      </c>
      <c r="AB836" s="76" t="s">
        <v>539</v>
      </c>
      <c r="AC836" s="76" t="s">
        <v>540</v>
      </c>
      <c r="AD836" s="76" t="s">
        <v>174</v>
      </c>
      <c r="AE836" s="76" t="s">
        <v>546</v>
      </c>
      <c r="AF836" s="76" t="s">
        <v>96</v>
      </c>
      <c r="AG836" s="75"/>
      <c r="AH836" s="60"/>
      <c r="AI836" s="75" t="s">
        <v>2614</v>
      </c>
      <c r="AJ836" s="6" t="s">
        <v>103</v>
      </c>
      <c r="AK836" s="81">
        <v>0</v>
      </c>
      <c r="AL836" s="205" t="s">
        <v>103</v>
      </c>
      <c r="AM836" s="169"/>
      <c r="AN836" s="6"/>
      <c r="AO836" s="120"/>
    </row>
    <row r="837" spans="1:41" ht="29">
      <c r="A837" s="75" t="s">
        <v>2614</v>
      </c>
      <c r="B837" s="6" t="s">
        <v>93</v>
      </c>
      <c r="C837" s="76">
        <v>836</v>
      </c>
      <c r="D837" s="76" t="s">
        <v>98</v>
      </c>
      <c r="E837" s="6" t="s">
        <v>2136</v>
      </c>
      <c r="F837" s="6" t="str">
        <f t="shared" si="67"/>
        <v>BrokerRM-M-244-SI25-M19-L-B</v>
      </c>
      <c r="G837" s="97" t="s">
        <v>2751</v>
      </c>
      <c r="H837" s="95" t="s">
        <v>2752</v>
      </c>
      <c r="I837" s="85" t="s">
        <v>2380</v>
      </c>
      <c r="J837" s="92">
        <v>46052</v>
      </c>
      <c r="K837" s="95" t="s">
        <v>2975</v>
      </c>
      <c r="L837" s="73" t="s">
        <v>2976</v>
      </c>
      <c r="M837" s="73" t="s">
        <v>463</v>
      </c>
      <c r="N837" s="73" t="s">
        <v>2976</v>
      </c>
      <c r="O837" s="71">
        <v>0</v>
      </c>
      <c r="P837" s="71">
        <v>15163.41</v>
      </c>
      <c r="Q837" s="79">
        <v>2557.6999999999998</v>
      </c>
      <c r="R837" s="79">
        <v>409.23</v>
      </c>
      <c r="S837" s="71">
        <v>0</v>
      </c>
      <c r="T837" s="79">
        <v>18130.34</v>
      </c>
      <c r="U837" s="87" t="s">
        <v>24</v>
      </c>
      <c r="V837" s="84">
        <f t="shared" si="66"/>
        <v>1052.1626091750572</v>
      </c>
      <c r="W837" s="78" t="s">
        <v>2933</v>
      </c>
      <c r="X837" s="87" t="s">
        <v>582</v>
      </c>
      <c r="Y837" s="85" t="s">
        <v>129</v>
      </c>
      <c r="Z837" s="85" t="s">
        <v>239</v>
      </c>
      <c r="AA837" s="85" t="s">
        <v>122</v>
      </c>
      <c r="AB837" s="76" t="s">
        <v>539</v>
      </c>
      <c r="AC837" s="76" t="s">
        <v>540</v>
      </c>
      <c r="AD837" s="76" t="s">
        <v>174</v>
      </c>
      <c r="AE837" s="76" t="s">
        <v>546</v>
      </c>
      <c r="AF837" s="76" t="s">
        <v>2977</v>
      </c>
      <c r="AG837" s="139" t="s">
        <v>550</v>
      </c>
      <c r="AH837" s="60">
        <v>13771.41</v>
      </c>
      <c r="AI837" s="75" t="s">
        <v>2614</v>
      </c>
      <c r="AJ837" s="6" t="s">
        <v>103</v>
      </c>
      <c r="AK837" s="81">
        <v>0</v>
      </c>
      <c r="AL837" s="205" t="s">
        <v>103</v>
      </c>
      <c r="AM837" s="169"/>
      <c r="AN837" s="6"/>
      <c r="AO837" s="120"/>
    </row>
    <row r="838" spans="1:41">
      <c r="A838" s="75" t="s">
        <v>2614</v>
      </c>
      <c r="B838" s="6" t="s">
        <v>93</v>
      </c>
      <c r="C838" s="76">
        <v>837</v>
      </c>
      <c r="D838" s="76" t="s">
        <v>98</v>
      </c>
      <c r="E838" s="6" t="s">
        <v>2136</v>
      </c>
      <c r="F838" s="6" t="str">
        <f t="shared" si="67"/>
        <v>BrokerRM-M-215-SI25-M19-L-B</v>
      </c>
      <c r="G838" s="97" t="s">
        <v>2753</v>
      </c>
      <c r="H838" s="95" t="s">
        <v>2754</v>
      </c>
      <c r="I838" s="85" t="s">
        <v>2380</v>
      </c>
      <c r="J838" s="92">
        <v>46052</v>
      </c>
      <c r="K838" s="95" t="s">
        <v>2978</v>
      </c>
      <c r="L838" s="73" t="s">
        <v>2979</v>
      </c>
      <c r="M838" s="73" t="s">
        <v>463</v>
      </c>
      <c r="N838" s="73" t="s">
        <v>2979</v>
      </c>
      <c r="O838" s="71">
        <v>0</v>
      </c>
      <c r="P838" s="71">
        <v>17028.61</v>
      </c>
      <c r="Q838" s="79">
        <v>2694.9</v>
      </c>
      <c r="R838" s="79">
        <v>431.18</v>
      </c>
      <c r="S838" s="71">
        <v>0</v>
      </c>
      <c r="T838" s="79">
        <v>20154.689999999999</v>
      </c>
      <c r="U838" s="87" t="s">
        <v>24</v>
      </c>
      <c r="V838" s="84">
        <f t="shared" si="66"/>
        <v>1169.6422249949219</v>
      </c>
      <c r="W838" s="78" t="s">
        <v>2933</v>
      </c>
      <c r="X838" s="87" t="s">
        <v>581</v>
      </c>
      <c r="Y838" s="85" t="s">
        <v>178</v>
      </c>
      <c r="Z838" s="85" t="s">
        <v>239</v>
      </c>
      <c r="AA838" s="85" t="s">
        <v>122</v>
      </c>
      <c r="AB838" s="76" t="s">
        <v>539</v>
      </c>
      <c r="AC838" s="76" t="s">
        <v>540</v>
      </c>
      <c r="AD838" s="76" t="s">
        <v>174</v>
      </c>
      <c r="AE838" s="76" t="s">
        <v>546</v>
      </c>
      <c r="AF838" s="76" t="s">
        <v>2980</v>
      </c>
      <c r="AG838" s="139" t="s">
        <v>550</v>
      </c>
      <c r="AH838" s="60">
        <v>14978.89</v>
      </c>
      <c r="AI838" s="75" t="s">
        <v>2614</v>
      </c>
      <c r="AJ838" s="6" t="s">
        <v>103</v>
      </c>
      <c r="AK838" s="81">
        <v>0</v>
      </c>
      <c r="AL838" s="205" t="s">
        <v>103</v>
      </c>
      <c r="AM838" s="169"/>
      <c r="AN838" s="6"/>
      <c r="AO838" s="120"/>
    </row>
    <row r="839" spans="1:41" ht="43.5">
      <c r="A839" s="75" t="s">
        <v>2614</v>
      </c>
      <c r="B839" s="6" t="s">
        <v>93</v>
      </c>
      <c r="C839" s="76">
        <v>838</v>
      </c>
      <c r="D839" s="76" t="s">
        <v>98</v>
      </c>
      <c r="E839" s="6" t="s">
        <v>2136</v>
      </c>
      <c r="F839" s="6" t="str">
        <f t="shared" si="67"/>
        <v>BrokerRM-M-M-236-SI25-M19-L-B</v>
      </c>
      <c r="G839" s="97" t="s">
        <v>2755</v>
      </c>
      <c r="H839" s="95" t="s">
        <v>2756</v>
      </c>
      <c r="I839" s="85" t="s">
        <v>2380</v>
      </c>
      <c r="J839" s="92">
        <v>46052</v>
      </c>
      <c r="K839" s="95" t="s">
        <v>2981</v>
      </c>
      <c r="L839" s="73" t="s">
        <v>2982</v>
      </c>
      <c r="M839" s="73" t="s">
        <v>463</v>
      </c>
      <c r="N839" s="73" t="s">
        <v>2982</v>
      </c>
      <c r="O839" s="71">
        <v>0</v>
      </c>
      <c r="P839" s="71">
        <v>15941.75</v>
      </c>
      <c r="Q839" s="79">
        <v>2588.94</v>
      </c>
      <c r="R839" s="79">
        <v>414.23</v>
      </c>
      <c r="S839" s="71">
        <v>0</v>
      </c>
      <c r="T839" s="79">
        <v>18944.919999999998</v>
      </c>
      <c r="U839" s="87" t="s">
        <v>24</v>
      </c>
      <c r="V839" s="84">
        <f t="shared" si="66"/>
        <v>1099.4353364477845</v>
      </c>
      <c r="W839" s="78" t="s">
        <v>2933</v>
      </c>
      <c r="X839" s="87" t="s">
        <v>2983</v>
      </c>
      <c r="Y839" s="85" t="s">
        <v>129</v>
      </c>
      <c r="Z839" s="85" t="s">
        <v>239</v>
      </c>
      <c r="AA839" s="85" t="s">
        <v>122</v>
      </c>
      <c r="AB839" s="76" t="s">
        <v>539</v>
      </c>
      <c r="AC839" s="76" t="s">
        <v>540</v>
      </c>
      <c r="AD839" s="76" t="s">
        <v>174</v>
      </c>
      <c r="AE839" s="76" t="s">
        <v>546</v>
      </c>
      <c r="AF839" s="76">
        <v>8651051</v>
      </c>
      <c r="AG839" s="139" t="s">
        <v>550</v>
      </c>
      <c r="AH839" s="60">
        <v>12630.75</v>
      </c>
      <c r="AI839" s="75" t="s">
        <v>2614</v>
      </c>
      <c r="AJ839" s="6" t="s">
        <v>103</v>
      </c>
      <c r="AK839" s="81">
        <v>0</v>
      </c>
      <c r="AL839" s="205" t="s">
        <v>103</v>
      </c>
      <c r="AM839" s="169"/>
      <c r="AN839" s="6"/>
      <c r="AO839" s="120"/>
    </row>
    <row r="840" spans="1:41" ht="29">
      <c r="A840" s="75" t="s">
        <v>2614</v>
      </c>
      <c r="B840" s="6" t="s">
        <v>93</v>
      </c>
      <c r="C840" s="76">
        <v>839</v>
      </c>
      <c r="D840" s="76" t="s">
        <v>98</v>
      </c>
      <c r="E840" s="6" t="s">
        <v>2136</v>
      </c>
      <c r="F840" s="6" t="str">
        <f t="shared" si="67"/>
        <v>BrokerRM-M-224-SI25-M19-L-B</v>
      </c>
      <c r="G840" s="97" t="s">
        <v>2757</v>
      </c>
      <c r="H840" s="95" t="s">
        <v>2758</v>
      </c>
      <c r="I840" s="85" t="s">
        <v>2380</v>
      </c>
      <c r="J840" s="92">
        <v>46052</v>
      </c>
      <c r="K840" s="95" t="s">
        <v>2984</v>
      </c>
      <c r="L840" s="73" t="s">
        <v>2985</v>
      </c>
      <c r="M840" s="73" t="s">
        <v>2525</v>
      </c>
      <c r="N840" s="73" t="s">
        <v>2985</v>
      </c>
      <c r="O840" s="71">
        <v>0</v>
      </c>
      <c r="P840" s="71">
        <v>21198.99</v>
      </c>
      <c r="Q840" s="79">
        <v>2588.94</v>
      </c>
      <c r="R840" s="79">
        <v>414.23</v>
      </c>
      <c r="S840" s="71">
        <v>0</v>
      </c>
      <c r="T840" s="79">
        <v>24202.16</v>
      </c>
      <c r="U840" s="87" t="s">
        <v>24</v>
      </c>
      <c r="V840" s="84">
        <f t="shared" si="66"/>
        <v>1404.5300757333953</v>
      </c>
      <c r="W840" s="78" t="s">
        <v>2933</v>
      </c>
      <c r="X840" s="87" t="s">
        <v>580</v>
      </c>
      <c r="Y840" s="85" t="s">
        <v>2524</v>
      </c>
      <c r="Z840" s="85" t="s">
        <v>239</v>
      </c>
      <c r="AA840" s="85" t="s">
        <v>122</v>
      </c>
      <c r="AB840" s="76" t="s">
        <v>539</v>
      </c>
      <c r="AC840" s="76" t="s">
        <v>540</v>
      </c>
      <c r="AD840" s="76" t="s">
        <v>174</v>
      </c>
      <c r="AE840" s="76" t="s">
        <v>546</v>
      </c>
      <c r="AF840" s="76">
        <v>8657116</v>
      </c>
      <c r="AG840" s="139" t="s">
        <v>550</v>
      </c>
      <c r="AH840" s="60">
        <v>17269.13</v>
      </c>
      <c r="AI840" s="75" t="s">
        <v>2614</v>
      </c>
      <c r="AJ840" s="6" t="s">
        <v>103</v>
      </c>
      <c r="AK840" s="81">
        <v>0</v>
      </c>
      <c r="AL840" s="205" t="s">
        <v>103</v>
      </c>
      <c r="AM840" s="169"/>
      <c r="AN840" s="6"/>
      <c r="AO840" s="120"/>
    </row>
    <row r="841" spans="1:41" ht="29">
      <c r="A841" s="75" t="s">
        <v>2614</v>
      </c>
      <c r="B841" s="6" t="s">
        <v>93</v>
      </c>
      <c r="C841" s="76">
        <v>840</v>
      </c>
      <c r="D841" s="76" t="s">
        <v>98</v>
      </c>
      <c r="E841" s="6" t="s">
        <v>2136</v>
      </c>
      <c r="F841" s="6" t="str">
        <f t="shared" si="67"/>
        <v>BrokerRM-M-218-SI25-M19-L-B</v>
      </c>
      <c r="G841" s="97" t="s">
        <v>2759</v>
      </c>
      <c r="H841" s="95" t="s">
        <v>2760</v>
      </c>
      <c r="I841" s="85" t="s">
        <v>2380</v>
      </c>
      <c r="J841" s="92">
        <v>46052</v>
      </c>
      <c r="K841" s="95" t="s">
        <v>2986</v>
      </c>
      <c r="L841" s="73" t="s">
        <v>2985</v>
      </c>
      <c r="M841" s="73" t="s">
        <v>463</v>
      </c>
      <c r="N841" s="73" t="s">
        <v>2985</v>
      </c>
      <c r="O841" s="71">
        <v>0</v>
      </c>
      <c r="P841" s="71">
        <v>18886.669999999998</v>
      </c>
      <c r="Q841" s="79">
        <v>2685.64</v>
      </c>
      <c r="R841" s="79">
        <v>429.7</v>
      </c>
      <c r="S841" s="71">
        <v>0</v>
      </c>
      <c r="T841" s="79">
        <v>22002.01</v>
      </c>
      <c r="U841" s="87" t="s">
        <v>24</v>
      </c>
      <c r="V841" s="84">
        <f t="shared" si="66"/>
        <v>1276.8482140266372</v>
      </c>
      <c r="W841" s="78" t="s">
        <v>2933</v>
      </c>
      <c r="X841" s="87" t="s">
        <v>580</v>
      </c>
      <c r="Y841" s="85" t="s">
        <v>2524</v>
      </c>
      <c r="Z841" s="85" t="s">
        <v>239</v>
      </c>
      <c r="AA841" s="85" t="s">
        <v>122</v>
      </c>
      <c r="AB841" s="76" t="s">
        <v>539</v>
      </c>
      <c r="AC841" s="76" t="s">
        <v>540</v>
      </c>
      <c r="AD841" s="76" t="s">
        <v>174</v>
      </c>
      <c r="AE841" s="76" t="s">
        <v>546</v>
      </c>
      <c r="AF841" s="76">
        <v>8653928</v>
      </c>
      <c r="AG841" s="139" t="s">
        <v>550</v>
      </c>
      <c r="AH841" s="60">
        <v>13700.53</v>
      </c>
      <c r="AI841" s="75" t="s">
        <v>2614</v>
      </c>
      <c r="AJ841" s="6" t="s">
        <v>103</v>
      </c>
      <c r="AK841" s="81">
        <v>0</v>
      </c>
      <c r="AL841" s="205" t="s">
        <v>103</v>
      </c>
      <c r="AM841" s="169"/>
      <c r="AN841" s="6"/>
      <c r="AO841" s="120"/>
    </row>
    <row r="842" spans="1:41" ht="58">
      <c r="A842" s="75" t="s">
        <v>2614</v>
      </c>
      <c r="B842" s="6" t="s">
        <v>93</v>
      </c>
      <c r="C842" s="76">
        <v>841</v>
      </c>
      <c r="D842" s="76" t="s">
        <v>98</v>
      </c>
      <c r="E842" s="6" t="s">
        <v>2136</v>
      </c>
      <c r="F842" s="6" t="str">
        <f t="shared" si="67"/>
        <v>BrokerRM-M-559-SI25-M19-B</v>
      </c>
      <c r="G842" s="97" t="s">
        <v>2761</v>
      </c>
      <c r="H842" s="95" t="s">
        <v>2762</v>
      </c>
      <c r="I842" s="85" t="s">
        <v>2380</v>
      </c>
      <c r="J842" s="92">
        <v>46052</v>
      </c>
      <c r="K842" s="95" t="s">
        <v>2987</v>
      </c>
      <c r="L842" s="73" t="s">
        <v>2988</v>
      </c>
      <c r="M842" s="73" t="s">
        <v>447</v>
      </c>
      <c r="N842" s="73" t="s">
        <v>2989</v>
      </c>
      <c r="O842" s="71">
        <v>0</v>
      </c>
      <c r="P842" s="71">
        <v>28703.759999999998</v>
      </c>
      <c r="Q842" s="79">
        <v>6004.44</v>
      </c>
      <c r="R842" s="79">
        <v>960.71</v>
      </c>
      <c r="S842" s="71">
        <v>0</v>
      </c>
      <c r="T842" s="79">
        <v>35668.910000000003</v>
      </c>
      <c r="U842" s="87" t="s">
        <v>24</v>
      </c>
      <c r="V842" s="84">
        <f t="shared" si="66"/>
        <v>2069.9828801903491</v>
      </c>
      <c r="W842" s="78" t="s">
        <v>2933</v>
      </c>
      <c r="X842" s="87" t="s">
        <v>437</v>
      </c>
      <c r="Y842" s="85" t="s">
        <v>129</v>
      </c>
      <c r="Z842" s="85" t="s">
        <v>239</v>
      </c>
      <c r="AA842" s="85" t="s">
        <v>122</v>
      </c>
      <c r="AB842" s="76" t="s">
        <v>539</v>
      </c>
      <c r="AC842" s="76" t="s">
        <v>540</v>
      </c>
      <c r="AD842" s="76" t="s">
        <v>174</v>
      </c>
      <c r="AE842" s="76" t="s">
        <v>546</v>
      </c>
      <c r="AF842" s="76" t="s">
        <v>96</v>
      </c>
      <c r="AG842" s="75"/>
      <c r="AH842" s="60"/>
      <c r="AI842" s="75" t="s">
        <v>2614</v>
      </c>
      <c r="AJ842" s="6" t="s">
        <v>103</v>
      </c>
      <c r="AK842" s="81">
        <v>0</v>
      </c>
      <c r="AL842" s="205" t="s">
        <v>103</v>
      </c>
      <c r="AM842" s="169"/>
      <c r="AN842" s="6"/>
      <c r="AO842" s="120"/>
    </row>
    <row r="843" spans="1:41">
      <c r="A843" s="75" t="s">
        <v>2614</v>
      </c>
      <c r="B843" s="6" t="s">
        <v>93</v>
      </c>
      <c r="C843" s="76">
        <v>842</v>
      </c>
      <c r="D843" s="76" t="s">
        <v>98</v>
      </c>
      <c r="E843" s="6" t="s">
        <v>2136</v>
      </c>
      <c r="F843" s="6" t="str">
        <f t="shared" si="67"/>
        <v>BrokerRM-M-560-SI25-M19-B</v>
      </c>
      <c r="G843" s="97" t="s">
        <v>2763</v>
      </c>
      <c r="H843" s="95" t="s">
        <v>2764</v>
      </c>
      <c r="I843" s="85" t="s">
        <v>2380</v>
      </c>
      <c r="J843" s="92">
        <v>46052</v>
      </c>
      <c r="K843" s="96" t="s">
        <v>2990</v>
      </c>
      <c r="L843" s="73" t="s">
        <v>2991</v>
      </c>
      <c r="M843" s="80" t="s">
        <v>447</v>
      </c>
      <c r="N843" s="6" t="s">
        <v>2992</v>
      </c>
      <c r="O843" s="71">
        <v>0</v>
      </c>
      <c r="P843" s="71">
        <v>28703.759999999998</v>
      </c>
      <c r="Q843" s="79">
        <v>7938.44</v>
      </c>
      <c r="R843" s="79">
        <v>1270.1500000000001</v>
      </c>
      <c r="S843" s="71">
        <v>0</v>
      </c>
      <c r="T843" s="79">
        <v>37912.35</v>
      </c>
      <c r="U843" s="87" t="s">
        <v>24</v>
      </c>
      <c r="V843" s="84">
        <f t="shared" si="66"/>
        <v>2200.1770014218146</v>
      </c>
      <c r="W843" s="86" t="s">
        <v>2933</v>
      </c>
      <c r="X843" s="80" t="s">
        <v>437</v>
      </c>
      <c r="Y843" s="80" t="s">
        <v>129</v>
      </c>
      <c r="Z843" s="80" t="s">
        <v>239</v>
      </c>
      <c r="AA843" s="6" t="s">
        <v>122</v>
      </c>
      <c r="AB843" s="76" t="s">
        <v>539</v>
      </c>
      <c r="AC843" s="76" t="s">
        <v>540</v>
      </c>
      <c r="AD843" s="76" t="s">
        <v>174</v>
      </c>
      <c r="AE843" s="76" t="s">
        <v>546</v>
      </c>
      <c r="AF843" s="76">
        <v>8649441</v>
      </c>
      <c r="AG843" s="139" t="s">
        <v>550</v>
      </c>
      <c r="AH843" s="60">
        <v>18366.560000000001</v>
      </c>
      <c r="AI843" s="75" t="s">
        <v>2614</v>
      </c>
      <c r="AJ843" s="6" t="s">
        <v>103</v>
      </c>
      <c r="AK843" s="81">
        <v>0</v>
      </c>
      <c r="AL843" s="205" t="s">
        <v>103</v>
      </c>
      <c r="AM843" s="169"/>
      <c r="AN843" s="6"/>
      <c r="AO843" s="120"/>
    </row>
    <row r="844" spans="1:41">
      <c r="A844" s="75" t="s">
        <v>2614</v>
      </c>
      <c r="B844" s="6" t="s">
        <v>93</v>
      </c>
      <c r="C844" s="76">
        <v>843</v>
      </c>
      <c r="D844" s="76" t="s">
        <v>98</v>
      </c>
      <c r="E844" s="6" t="s">
        <v>2136</v>
      </c>
      <c r="F844" s="6" t="str">
        <f t="shared" si="67"/>
        <v>BrokerFG-R-2108LE25.M19//FG-R-2109LE25.M19</v>
      </c>
      <c r="G844" s="112" t="s">
        <v>2765</v>
      </c>
      <c r="H844" s="95" t="s">
        <v>2766</v>
      </c>
      <c r="I844" s="85" t="s">
        <v>2380</v>
      </c>
      <c r="J844" s="92">
        <v>46052</v>
      </c>
      <c r="K844" s="101">
        <v>6048709</v>
      </c>
      <c r="L844" s="73" t="s">
        <v>116</v>
      </c>
      <c r="M844" s="80" t="s">
        <v>195</v>
      </c>
      <c r="N844" s="6" t="s">
        <v>116</v>
      </c>
      <c r="O844" s="71">
        <v>0</v>
      </c>
      <c r="P844" s="71">
        <v>0</v>
      </c>
      <c r="Q844" s="79">
        <v>13268.23</v>
      </c>
      <c r="R844" s="79">
        <v>2122.92</v>
      </c>
      <c r="S844" s="71">
        <v>0</v>
      </c>
      <c r="T844" s="79">
        <v>15391.15</v>
      </c>
      <c r="U844" s="87" t="s">
        <v>24</v>
      </c>
      <c r="V844" s="84">
        <f t="shared" si="66"/>
        <v>893.19850274207113</v>
      </c>
      <c r="W844" s="86" t="s">
        <v>119</v>
      </c>
      <c r="X844" s="85" t="s">
        <v>122</v>
      </c>
      <c r="Y844" s="80" t="s">
        <v>121</v>
      </c>
      <c r="Z844" s="80" t="s">
        <v>178</v>
      </c>
      <c r="AA844" s="85" t="s">
        <v>438</v>
      </c>
      <c r="AB844" s="76" t="s">
        <v>539</v>
      </c>
      <c r="AC844" s="76" t="s">
        <v>541</v>
      </c>
      <c r="AD844" s="76" t="s">
        <v>195</v>
      </c>
      <c r="AE844" s="76" t="s">
        <v>547</v>
      </c>
      <c r="AF844" s="76" t="s">
        <v>96</v>
      </c>
      <c r="AG844" s="82"/>
      <c r="AH844" s="60"/>
      <c r="AI844" s="75" t="s">
        <v>2614</v>
      </c>
      <c r="AJ844" s="6" t="s">
        <v>103</v>
      </c>
      <c r="AK844" s="81">
        <v>0</v>
      </c>
      <c r="AL844" s="205" t="s">
        <v>103</v>
      </c>
      <c r="AM844" s="169"/>
      <c r="AN844" s="6"/>
      <c r="AO844" s="120"/>
    </row>
    <row r="845" spans="1:41">
      <c r="A845" s="75" t="s">
        <v>2614</v>
      </c>
      <c r="B845" s="6" t="s">
        <v>93</v>
      </c>
      <c r="C845" s="76">
        <v>844</v>
      </c>
      <c r="D845" s="6" t="s">
        <v>593</v>
      </c>
      <c r="E845" s="6" t="s">
        <v>2135</v>
      </c>
      <c r="F845" s="6" t="str">
        <f t="shared" si="67"/>
        <v>FreightRM-R-016-SI26-M19</v>
      </c>
      <c r="G845" s="97" t="s">
        <v>2767</v>
      </c>
      <c r="H845" s="95">
        <v>1690560</v>
      </c>
      <c r="I845" s="85" t="s">
        <v>2380</v>
      </c>
      <c r="J845" s="92">
        <v>46048</v>
      </c>
      <c r="K845" s="92"/>
      <c r="L845" s="80" t="s">
        <v>2993</v>
      </c>
      <c r="M845" s="80" t="s">
        <v>117</v>
      </c>
      <c r="N845" s="80" t="s">
        <v>2993</v>
      </c>
      <c r="O845" s="71">
        <v>0</v>
      </c>
      <c r="P845" s="71">
        <v>0</v>
      </c>
      <c r="Q845" s="79">
        <v>7366.86</v>
      </c>
      <c r="R845" s="79">
        <v>22</v>
      </c>
      <c r="S845" s="71">
        <v>0</v>
      </c>
      <c r="T845" s="79">
        <v>7388.86</v>
      </c>
      <c r="U845" s="87" t="s">
        <v>118</v>
      </c>
      <c r="V845" s="84">
        <f t="shared" ref="V845:V847" si="68">T845</f>
        <v>7388.86</v>
      </c>
      <c r="W845" s="70" t="s">
        <v>1436</v>
      </c>
      <c r="X845" s="6" t="s">
        <v>2026</v>
      </c>
      <c r="Y845" s="80" t="s">
        <v>2027</v>
      </c>
      <c r="Z845" s="80" t="s">
        <v>1449</v>
      </c>
      <c r="AA845" s="109" t="s">
        <v>1266</v>
      </c>
      <c r="AB845" s="76" t="s">
        <v>539</v>
      </c>
      <c r="AC845" s="76" t="s">
        <v>540</v>
      </c>
      <c r="AD845" s="76" t="s">
        <v>174</v>
      </c>
      <c r="AE845" s="76" t="s">
        <v>546</v>
      </c>
      <c r="AF845" s="76" t="s">
        <v>96</v>
      </c>
      <c r="AG845" s="82"/>
      <c r="AH845" s="60"/>
      <c r="AI845" s="75" t="s">
        <v>2614</v>
      </c>
      <c r="AJ845" s="6" t="s">
        <v>103</v>
      </c>
      <c r="AK845" s="81">
        <v>0</v>
      </c>
      <c r="AL845" s="205" t="s">
        <v>103</v>
      </c>
      <c r="AM845" s="169"/>
      <c r="AN845" s="6"/>
      <c r="AO845" s="120"/>
    </row>
    <row r="846" spans="1:41">
      <c r="A846" s="75" t="s">
        <v>2614</v>
      </c>
      <c r="B846" s="6" t="s">
        <v>93</v>
      </c>
      <c r="C846" s="76">
        <v>845</v>
      </c>
      <c r="D846" s="6" t="s">
        <v>593</v>
      </c>
      <c r="E846" s="6" t="s">
        <v>2135</v>
      </c>
      <c r="F846" s="6" t="str">
        <f t="shared" si="67"/>
        <v>FreightRM-M-242-SI25-M19-L</v>
      </c>
      <c r="G846" s="97" t="s">
        <v>2768</v>
      </c>
      <c r="H846" s="95">
        <v>1690591</v>
      </c>
      <c r="I846" s="85" t="s">
        <v>2380</v>
      </c>
      <c r="J846" s="92">
        <v>46048</v>
      </c>
      <c r="K846" s="92"/>
      <c r="L846" s="80" t="s">
        <v>2994</v>
      </c>
      <c r="M846" s="80" t="s">
        <v>117</v>
      </c>
      <c r="N846" s="80" t="s">
        <v>2994</v>
      </c>
      <c r="O846" s="71">
        <v>0</v>
      </c>
      <c r="P846" s="71">
        <v>0</v>
      </c>
      <c r="Q846" s="79">
        <v>1083.45</v>
      </c>
      <c r="R846" s="79">
        <v>30</v>
      </c>
      <c r="S846" s="71">
        <v>0</v>
      </c>
      <c r="T846" s="79">
        <v>1113.45</v>
      </c>
      <c r="U846" s="87" t="s">
        <v>118</v>
      </c>
      <c r="V846" s="84">
        <f t="shared" si="68"/>
        <v>1113.45</v>
      </c>
      <c r="W846" s="70" t="s">
        <v>1436</v>
      </c>
      <c r="X846" s="6" t="s">
        <v>1437</v>
      </c>
      <c r="Y846" s="80" t="s">
        <v>1438</v>
      </c>
      <c r="Z846" s="80" t="s">
        <v>1439</v>
      </c>
      <c r="AA846" s="109" t="s">
        <v>1266</v>
      </c>
      <c r="AB846" s="76" t="s">
        <v>539</v>
      </c>
      <c r="AC846" s="76" t="s">
        <v>540</v>
      </c>
      <c r="AD846" s="76" t="s">
        <v>174</v>
      </c>
      <c r="AE846" s="76" t="s">
        <v>546</v>
      </c>
      <c r="AF846" s="76" t="s">
        <v>96</v>
      </c>
      <c r="AG846" s="82"/>
      <c r="AH846" s="60"/>
      <c r="AI846" s="75" t="s">
        <v>2614</v>
      </c>
      <c r="AJ846" s="6" t="s">
        <v>103</v>
      </c>
      <c r="AK846" s="81">
        <v>0</v>
      </c>
      <c r="AL846" s="205" t="s">
        <v>103</v>
      </c>
      <c r="AM846" s="169"/>
      <c r="AN846" s="6"/>
      <c r="AO846" s="120"/>
    </row>
    <row r="847" spans="1:41">
      <c r="A847" s="75" t="s">
        <v>2614</v>
      </c>
      <c r="B847" s="6" t="s">
        <v>93</v>
      </c>
      <c r="C847" s="76">
        <v>846</v>
      </c>
      <c r="D847" s="6" t="s">
        <v>593</v>
      </c>
      <c r="E847" s="6" t="s">
        <v>2135</v>
      </c>
      <c r="F847" s="6" t="str">
        <f t="shared" si="67"/>
        <v>FreightRM-M-250-SI25-M19-l</v>
      </c>
      <c r="G847" s="97" t="s">
        <v>2769</v>
      </c>
      <c r="H847" s="95">
        <v>1690592</v>
      </c>
      <c r="I847" s="85" t="s">
        <v>2380</v>
      </c>
      <c r="J847" s="92">
        <v>46048</v>
      </c>
      <c r="K847" s="92"/>
      <c r="L847" s="80" t="s">
        <v>2995</v>
      </c>
      <c r="M847" s="80" t="s">
        <v>117</v>
      </c>
      <c r="N847" s="80" t="s">
        <v>2995</v>
      </c>
      <c r="O847" s="71">
        <v>0</v>
      </c>
      <c r="P847" s="71">
        <v>0</v>
      </c>
      <c r="Q847" s="79">
        <v>1083.45</v>
      </c>
      <c r="R847" s="79">
        <v>30</v>
      </c>
      <c r="S847" s="71">
        <v>0</v>
      </c>
      <c r="T847" s="79">
        <v>1113.45</v>
      </c>
      <c r="U847" s="87" t="s">
        <v>118</v>
      </c>
      <c r="V847" s="84">
        <f t="shared" si="68"/>
        <v>1113.45</v>
      </c>
      <c r="W847" s="70" t="s">
        <v>1436</v>
      </c>
      <c r="X847" s="6" t="s">
        <v>1437</v>
      </c>
      <c r="Y847" s="80" t="s">
        <v>1438</v>
      </c>
      <c r="Z847" s="80" t="s">
        <v>1439</v>
      </c>
      <c r="AA847" s="109" t="s">
        <v>1266</v>
      </c>
      <c r="AB847" s="76" t="s">
        <v>539</v>
      </c>
      <c r="AC847" s="76" t="s">
        <v>540</v>
      </c>
      <c r="AD847" s="76" t="s">
        <v>174</v>
      </c>
      <c r="AE847" s="76" t="s">
        <v>546</v>
      </c>
      <c r="AF847" s="76" t="s">
        <v>96</v>
      </c>
      <c r="AG847" s="82"/>
      <c r="AH847" s="60"/>
      <c r="AI847" s="75" t="s">
        <v>2614</v>
      </c>
      <c r="AJ847" s="6" t="s">
        <v>103</v>
      </c>
      <c r="AK847" s="81">
        <v>0</v>
      </c>
      <c r="AL847" s="205" t="s">
        <v>103</v>
      </c>
      <c r="AM847" s="169"/>
      <c r="AN847" s="6"/>
      <c r="AO847" s="120"/>
    </row>
    <row r="848" spans="1:41">
      <c r="A848" s="75" t="s">
        <v>2614</v>
      </c>
      <c r="B848" s="6" t="s">
        <v>93</v>
      </c>
      <c r="C848" s="76">
        <v>847</v>
      </c>
      <c r="D848" s="6" t="s">
        <v>593</v>
      </c>
      <c r="E848" s="6" t="s">
        <v>2135</v>
      </c>
      <c r="F848" s="6" t="str">
        <f t="shared" si="67"/>
        <v>FreightRM-M-221-SI25-M19-L-F</v>
      </c>
      <c r="G848" s="97" t="s">
        <v>2770</v>
      </c>
      <c r="H848" s="95">
        <v>1691691</v>
      </c>
      <c r="I848" s="85" t="s">
        <v>2380</v>
      </c>
      <c r="J848" s="92">
        <v>46049</v>
      </c>
      <c r="K848" s="92"/>
      <c r="L848" s="80" t="s">
        <v>2996</v>
      </c>
      <c r="M848" s="80" t="s">
        <v>117</v>
      </c>
      <c r="N848" s="80" t="s">
        <v>2996</v>
      </c>
      <c r="O848" s="71">
        <v>0</v>
      </c>
      <c r="P848" s="71">
        <v>0</v>
      </c>
      <c r="Q848" s="79">
        <v>11900</v>
      </c>
      <c r="R848" s="79">
        <v>1904</v>
      </c>
      <c r="S848" s="71">
        <v>0</v>
      </c>
      <c r="T848" s="79">
        <v>13804</v>
      </c>
      <c r="U848" s="87" t="s">
        <v>24</v>
      </c>
      <c r="V848" s="84">
        <f t="shared" ref="V848:V855" si="69">T848/17.2315</f>
        <v>801.09102515741517</v>
      </c>
      <c r="W848" s="70" t="s">
        <v>1436</v>
      </c>
      <c r="X848" s="6" t="s">
        <v>1266</v>
      </c>
      <c r="Y848" s="80" t="s">
        <v>1439</v>
      </c>
      <c r="Z848" s="80" t="s">
        <v>2019</v>
      </c>
      <c r="AA848" s="109" t="s">
        <v>1266</v>
      </c>
      <c r="AB848" s="76" t="s">
        <v>539</v>
      </c>
      <c r="AC848" s="76" t="s">
        <v>540</v>
      </c>
      <c r="AD848" s="76" t="s">
        <v>174</v>
      </c>
      <c r="AE848" s="76" t="s">
        <v>546</v>
      </c>
      <c r="AF848" s="76" t="s">
        <v>96</v>
      </c>
      <c r="AG848" s="82"/>
      <c r="AH848" s="60"/>
      <c r="AI848" s="75" t="s">
        <v>2614</v>
      </c>
      <c r="AJ848" s="6" t="s">
        <v>103</v>
      </c>
      <c r="AK848" s="81">
        <v>0</v>
      </c>
      <c r="AL848" s="205" t="s">
        <v>103</v>
      </c>
      <c r="AM848" s="169"/>
      <c r="AN848" s="6"/>
      <c r="AO848" s="120"/>
    </row>
    <row r="849" spans="1:41">
      <c r="A849" s="75" t="s">
        <v>2614</v>
      </c>
      <c r="B849" s="6" t="s">
        <v>93</v>
      </c>
      <c r="C849" s="76">
        <v>848</v>
      </c>
      <c r="D849" s="6" t="s">
        <v>593</v>
      </c>
      <c r="E849" s="6" t="s">
        <v>2135</v>
      </c>
      <c r="F849" s="6" t="str">
        <f t="shared" si="67"/>
        <v>FreightRM-M-201-SI25-M19-F</v>
      </c>
      <c r="G849" s="97" t="s">
        <v>2771</v>
      </c>
      <c r="H849" s="95">
        <v>1691693</v>
      </c>
      <c r="I849" s="85" t="s">
        <v>2380</v>
      </c>
      <c r="J849" s="92">
        <v>46049</v>
      </c>
      <c r="K849" s="92"/>
      <c r="L849" s="80" t="s">
        <v>2997</v>
      </c>
      <c r="M849" s="80" t="s">
        <v>117</v>
      </c>
      <c r="N849" s="80" t="s">
        <v>2997</v>
      </c>
      <c r="O849" s="71">
        <v>0</v>
      </c>
      <c r="P849" s="71">
        <v>0</v>
      </c>
      <c r="Q849" s="79">
        <v>8250</v>
      </c>
      <c r="R849" s="79">
        <v>1320</v>
      </c>
      <c r="S849" s="71">
        <v>0</v>
      </c>
      <c r="T849" s="79">
        <v>9570</v>
      </c>
      <c r="U849" s="87" t="s">
        <v>24</v>
      </c>
      <c r="V849" s="84">
        <f t="shared" si="69"/>
        <v>555.3782317267794</v>
      </c>
      <c r="W849" s="70" t="s">
        <v>1436</v>
      </c>
      <c r="X849" s="6" t="s">
        <v>1266</v>
      </c>
      <c r="Y849" s="80" t="s">
        <v>1439</v>
      </c>
      <c r="Z849" s="80" t="s">
        <v>2019</v>
      </c>
      <c r="AA849" s="109" t="s">
        <v>1266</v>
      </c>
      <c r="AB849" s="76" t="s">
        <v>539</v>
      </c>
      <c r="AC849" s="76" t="s">
        <v>540</v>
      </c>
      <c r="AD849" s="76" t="s">
        <v>174</v>
      </c>
      <c r="AE849" s="76" t="s">
        <v>546</v>
      </c>
      <c r="AF849" s="76" t="s">
        <v>96</v>
      </c>
      <c r="AG849" s="82"/>
      <c r="AH849" s="60"/>
      <c r="AI849" s="75" t="s">
        <v>2614</v>
      </c>
      <c r="AJ849" s="6" t="s">
        <v>103</v>
      </c>
      <c r="AK849" s="81">
        <v>0</v>
      </c>
      <c r="AL849" s="205" t="s">
        <v>103</v>
      </c>
      <c r="AM849" s="169"/>
      <c r="AN849" s="6"/>
      <c r="AO849" s="120"/>
    </row>
    <row r="850" spans="1:41">
      <c r="A850" s="75" t="s">
        <v>2614</v>
      </c>
      <c r="B850" s="6" t="s">
        <v>93</v>
      </c>
      <c r="C850" s="76">
        <v>849</v>
      </c>
      <c r="D850" s="6" t="s">
        <v>593</v>
      </c>
      <c r="E850" s="6" t="s">
        <v>2135</v>
      </c>
      <c r="F850" s="6" t="str">
        <f t="shared" si="67"/>
        <v>FreightRM-M-211-SI25-M19-F</v>
      </c>
      <c r="G850" s="97" t="s">
        <v>2772</v>
      </c>
      <c r="H850" s="95">
        <v>1691707</v>
      </c>
      <c r="I850" s="85" t="s">
        <v>2380</v>
      </c>
      <c r="J850" s="92">
        <v>46049</v>
      </c>
      <c r="K850" s="92"/>
      <c r="L850" s="80" t="s">
        <v>2998</v>
      </c>
      <c r="M850" s="80" t="s">
        <v>117</v>
      </c>
      <c r="N850" s="80" t="s">
        <v>2998</v>
      </c>
      <c r="O850" s="71">
        <v>0</v>
      </c>
      <c r="P850" s="71">
        <v>0</v>
      </c>
      <c r="Q850" s="79">
        <v>16500</v>
      </c>
      <c r="R850" s="79">
        <v>2640</v>
      </c>
      <c r="S850" s="71">
        <v>0</v>
      </c>
      <c r="T850" s="79">
        <v>19140</v>
      </c>
      <c r="U850" s="87" t="s">
        <v>24</v>
      </c>
      <c r="V850" s="84">
        <f t="shared" si="69"/>
        <v>1110.7564634535588</v>
      </c>
      <c r="W850" s="70" t="s">
        <v>1436</v>
      </c>
      <c r="X850" s="6" t="s">
        <v>1266</v>
      </c>
      <c r="Y850" s="80" t="s">
        <v>1439</v>
      </c>
      <c r="Z850" s="80" t="s">
        <v>2019</v>
      </c>
      <c r="AA850" s="109" t="s">
        <v>1266</v>
      </c>
      <c r="AB850" s="76" t="s">
        <v>539</v>
      </c>
      <c r="AC850" s="76" t="s">
        <v>540</v>
      </c>
      <c r="AD850" s="76" t="s">
        <v>174</v>
      </c>
      <c r="AE850" s="76" t="s">
        <v>546</v>
      </c>
      <c r="AF850" s="76" t="s">
        <v>96</v>
      </c>
      <c r="AG850" s="82"/>
      <c r="AH850" s="60"/>
      <c r="AI850" s="75" t="s">
        <v>2614</v>
      </c>
      <c r="AJ850" s="6" t="s">
        <v>103</v>
      </c>
      <c r="AK850" s="81">
        <v>0</v>
      </c>
      <c r="AL850" s="205" t="s">
        <v>103</v>
      </c>
      <c r="AM850" s="169"/>
      <c r="AN850" s="6"/>
      <c r="AO850" s="120"/>
    </row>
    <row r="851" spans="1:41">
      <c r="A851" s="75" t="s">
        <v>2614</v>
      </c>
      <c r="B851" s="6" t="s">
        <v>93</v>
      </c>
      <c r="C851" s="76">
        <v>850</v>
      </c>
      <c r="D851" s="6" t="s">
        <v>593</v>
      </c>
      <c r="E851" s="6" t="s">
        <v>2135</v>
      </c>
      <c r="F851" s="6" t="str">
        <f t="shared" si="67"/>
        <v>FreightRM-M-220-SI25-M19-L</v>
      </c>
      <c r="G851" s="97" t="s">
        <v>1817</v>
      </c>
      <c r="H851" s="95">
        <v>1691709</v>
      </c>
      <c r="I851" s="85" t="s">
        <v>2380</v>
      </c>
      <c r="J851" s="92">
        <v>46049</v>
      </c>
      <c r="K851" s="92"/>
      <c r="L851" s="80" t="s">
        <v>2999</v>
      </c>
      <c r="M851" s="80" t="s">
        <v>117</v>
      </c>
      <c r="N851" s="80" t="s">
        <v>2999</v>
      </c>
      <c r="O851" s="71">
        <v>0</v>
      </c>
      <c r="P851" s="71">
        <v>0</v>
      </c>
      <c r="Q851" s="79">
        <v>20150</v>
      </c>
      <c r="R851" s="79">
        <v>3224</v>
      </c>
      <c r="S851" s="71">
        <v>0</v>
      </c>
      <c r="T851" s="79">
        <v>23374</v>
      </c>
      <c r="U851" s="87" t="s">
        <v>24</v>
      </c>
      <c r="V851" s="84">
        <f t="shared" si="69"/>
        <v>1356.4692568841947</v>
      </c>
      <c r="W851" s="70" t="s">
        <v>1436</v>
      </c>
      <c r="X851" s="6" t="s">
        <v>1266</v>
      </c>
      <c r="Y851" s="80" t="s">
        <v>1439</v>
      </c>
      <c r="Z851" s="80" t="s">
        <v>2019</v>
      </c>
      <c r="AA851" s="109" t="s">
        <v>1266</v>
      </c>
      <c r="AB851" s="76" t="s">
        <v>539</v>
      </c>
      <c r="AC851" s="76" t="s">
        <v>540</v>
      </c>
      <c r="AD851" s="76" t="s">
        <v>174</v>
      </c>
      <c r="AE851" s="76" t="s">
        <v>546</v>
      </c>
      <c r="AF851" s="76" t="s">
        <v>96</v>
      </c>
      <c r="AG851" s="82"/>
      <c r="AH851" s="60"/>
      <c r="AI851" s="75" t="s">
        <v>2614</v>
      </c>
      <c r="AJ851" s="6" t="s">
        <v>103</v>
      </c>
      <c r="AK851" s="81">
        <v>0</v>
      </c>
      <c r="AL851" s="205" t="s">
        <v>103</v>
      </c>
      <c r="AM851" s="169"/>
      <c r="AN851" s="6"/>
      <c r="AO851" s="120"/>
    </row>
    <row r="852" spans="1:41">
      <c r="A852" s="75" t="s">
        <v>2614</v>
      </c>
      <c r="B852" s="6" t="s">
        <v>93</v>
      </c>
      <c r="C852" s="76">
        <v>851</v>
      </c>
      <c r="D852" s="6" t="s">
        <v>593</v>
      </c>
      <c r="E852" s="6" t="s">
        <v>2135</v>
      </c>
      <c r="F852" s="6" t="str">
        <f t="shared" si="67"/>
        <v>FreightRM-M-208-SI25-M19-L-F</v>
      </c>
      <c r="G852" s="95" t="s">
        <v>2773</v>
      </c>
      <c r="H852" s="95">
        <v>1691815</v>
      </c>
      <c r="I852" s="85" t="s">
        <v>2380</v>
      </c>
      <c r="J852" s="92">
        <v>46049</v>
      </c>
      <c r="K852" s="92"/>
      <c r="L852" s="90" t="s">
        <v>3000</v>
      </c>
      <c r="M852" s="76" t="s">
        <v>117</v>
      </c>
      <c r="N852" s="80" t="s">
        <v>3000</v>
      </c>
      <c r="O852" s="71">
        <v>0</v>
      </c>
      <c r="P852" s="71">
        <v>0</v>
      </c>
      <c r="Q852" s="79">
        <v>8250</v>
      </c>
      <c r="R852" s="79">
        <v>1320</v>
      </c>
      <c r="S852" s="71">
        <v>0</v>
      </c>
      <c r="T852" s="79">
        <v>9570</v>
      </c>
      <c r="U852" s="87" t="s">
        <v>24</v>
      </c>
      <c r="V852" s="84">
        <f t="shared" si="69"/>
        <v>555.3782317267794</v>
      </c>
      <c r="W852" s="61" t="s">
        <v>1436</v>
      </c>
      <c r="X852" s="6" t="s">
        <v>1266</v>
      </c>
      <c r="Y852" s="76" t="s">
        <v>1439</v>
      </c>
      <c r="Z852" s="76" t="s">
        <v>2019</v>
      </c>
      <c r="AA852" s="76" t="s">
        <v>1266</v>
      </c>
      <c r="AB852" s="76" t="s">
        <v>539</v>
      </c>
      <c r="AC852" s="76" t="s">
        <v>540</v>
      </c>
      <c r="AD852" s="76" t="s">
        <v>174</v>
      </c>
      <c r="AE852" s="76" t="s">
        <v>546</v>
      </c>
      <c r="AF852" s="76" t="s">
        <v>96</v>
      </c>
      <c r="AG852" s="82"/>
      <c r="AH852" s="60"/>
      <c r="AI852" s="75" t="s">
        <v>2614</v>
      </c>
      <c r="AJ852" s="6" t="s">
        <v>103</v>
      </c>
      <c r="AK852" s="81">
        <v>0</v>
      </c>
      <c r="AL852" s="205" t="s">
        <v>103</v>
      </c>
      <c r="AM852" s="169"/>
      <c r="AN852" s="6"/>
      <c r="AO852" s="120"/>
    </row>
    <row r="853" spans="1:41">
      <c r="A853" s="75" t="s">
        <v>2614</v>
      </c>
      <c r="B853" s="6" t="s">
        <v>93</v>
      </c>
      <c r="C853" s="76">
        <v>852</v>
      </c>
      <c r="D853" s="6" t="s">
        <v>593</v>
      </c>
      <c r="E853" s="6" t="s">
        <v>2135</v>
      </c>
      <c r="F853" s="6" t="str">
        <f t="shared" si="67"/>
        <v>FreightRM-M-196-SI25-M19-L-F</v>
      </c>
      <c r="G853" s="95" t="s">
        <v>2774</v>
      </c>
      <c r="H853" s="95">
        <v>1691817</v>
      </c>
      <c r="I853" s="85" t="s">
        <v>2380</v>
      </c>
      <c r="J853" s="92">
        <v>46049</v>
      </c>
      <c r="K853" s="97"/>
      <c r="L853" s="90" t="s">
        <v>3001</v>
      </c>
      <c r="M853" s="76" t="s">
        <v>117</v>
      </c>
      <c r="N853" s="80" t="s">
        <v>3001</v>
      </c>
      <c r="O853" s="71">
        <v>0</v>
      </c>
      <c r="P853" s="71">
        <v>0</v>
      </c>
      <c r="Q853" s="79">
        <v>8250</v>
      </c>
      <c r="R853" s="79">
        <v>1320</v>
      </c>
      <c r="S853" s="71">
        <v>0</v>
      </c>
      <c r="T853" s="79">
        <v>9570</v>
      </c>
      <c r="U853" s="87" t="s">
        <v>24</v>
      </c>
      <c r="V853" s="84">
        <f t="shared" si="69"/>
        <v>555.3782317267794</v>
      </c>
      <c r="W853" s="61" t="s">
        <v>1436</v>
      </c>
      <c r="X853" s="6" t="s">
        <v>1266</v>
      </c>
      <c r="Y853" s="76" t="s">
        <v>1439</v>
      </c>
      <c r="Z853" s="76" t="s">
        <v>2019</v>
      </c>
      <c r="AA853" s="76" t="s">
        <v>1266</v>
      </c>
      <c r="AB853" s="76" t="s">
        <v>539</v>
      </c>
      <c r="AC853" s="76" t="s">
        <v>540</v>
      </c>
      <c r="AD853" s="76" t="s">
        <v>174</v>
      </c>
      <c r="AE853" s="76" t="s">
        <v>546</v>
      </c>
      <c r="AF853" s="76" t="s">
        <v>96</v>
      </c>
      <c r="AG853" s="82"/>
      <c r="AH853" s="60"/>
      <c r="AI853" s="75" t="s">
        <v>2614</v>
      </c>
      <c r="AJ853" s="6" t="s">
        <v>103</v>
      </c>
      <c r="AK853" s="81">
        <v>0</v>
      </c>
      <c r="AL853" s="205" t="s">
        <v>103</v>
      </c>
      <c r="AM853" s="169"/>
      <c r="AN853" s="6"/>
      <c r="AO853" s="120"/>
    </row>
    <row r="854" spans="1:41">
      <c r="A854" s="75" t="s">
        <v>2614</v>
      </c>
      <c r="B854" s="6" t="s">
        <v>93</v>
      </c>
      <c r="C854" s="76">
        <v>853</v>
      </c>
      <c r="D854" s="6" t="s">
        <v>593</v>
      </c>
      <c r="E854" s="6" t="s">
        <v>2135</v>
      </c>
      <c r="F854" s="6" t="str">
        <f t="shared" si="67"/>
        <v>FreightRM-M-200-SI25-M19</v>
      </c>
      <c r="G854" s="95" t="s">
        <v>2775</v>
      </c>
      <c r="H854" s="95">
        <v>1691821</v>
      </c>
      <c r="I854" s="85" t="s">
        <v>2380</v>
      </c>
      <c r="J854" s="92">
        <v>46049</v>
      </c>
      <c r="K854" s="97"/>
      <c r="L854" s="90" t="s">
        <v>3002</v>
      </c>
      <c r="M854" s="76" t="s">
        <v>117</v>
      </c>
      <c r="N854" s="80" t="s">
        <v>3002</v>
      </c>
      <c r="O854" s="71">
        <v>0</v>
      </c>
      <c r="P854" s="71">
        <v>0</v>
      </c>
      <c r="Q854" s="79">
        <v>8250</v>
      </c>
      <c r="R854" s="79">
        <v>1320</v>
      </c>
      <c r="S854" s="71">
        <v>0</v>
      </c>
      <c r="T854" s="79">
        <v>9570</v>
      </c>
      <c r="U854" s="87" t="s">
        <v>24</v>
      </c>
      <c r="V854" s="84">
        <f t="shared" si="69"/>
        <v>555.3782317267794</v>
      </c>
      <c r="W854" s="61" t="s">
        <v>1436</v>
      </c>
      <c r="X854" s="6" t="s">
        <v>1266</v>
      </c>
      <c r="Y854" s="76" t="s">
        <v>1439</v>
      </c>
      <c r="Z854" s="76" t="s">
        <v>2019</v>
      </c>
      <c r="AA854" s="76" t="s">
        <v>1266</v>
      </c>
      <c r="AB854" s="76" t="s">
        <v>539</v>
      </c>
      <c r="AC854" s="76" t="s">
        <v>540</v>
      </c>
      <c r="AD854" s="76" t="s">
        <v>174</v>
      </c>
      <c r="AE854" s="76" t="s">
        <v>546</v>
      </c>
      <c r="AF854" s="76" t="s">
        <v>96</v>
      </c>
      <c r="AG854" s="82"/>
      <c r="AH854" s="60"/>
      <c r="AI854" s="75" t="s">
        <v>2614</v>
      </c>
      <c r="AJ854" s="6" t="s">
        <v>103</v>
      </c>
      <c r="AK854" s="81">
        <v>0</v>
      </c>
      <c r="AL854" s="205" t="s">
        <v>103</v>
      </c>
      <c r="AM854" s="169"/>
      <c r="AN854" s="6"/>
      <c r="AO854" s="120"/>
    </row>
    <row r="855" spans="1:41">
      <c r="A855" s="75" t="s">
        <v>2614</v>
      </c>
      <c r="B855" s="6" t="s">
        <v>93</v>
      </c>
      <c r="C855" s="76">
        <v>854</v>
      </c>
      <c r="D855" s="6" t="s">
        <v>593</v>
      </c>
      <c r="E855" s="6" t="s">
        <v>2135</v>
      </c>
      <c r="F855" s="6" t="str">
        <f t="shared" si="67"/>
        <v>FreightRM-M-214-SI25-M19-L-F</v>
      </c>
      <c r="G855" s="95" t="s">
        <v>2776</v>
      </c>
      <c r="H855" s="95">
        <v>1691829</v>
      </c>
      <c r="I855" s="85" t="s">
        <v>2380</v>
      </c>
      <c r="J855" s="92">
        <v>46049</v>
      </c>
      <c r="K855" s="97"/>
      <c r="L855" s="90" t="s">
        <v>3003</v>
      </c>
      <c r="M855" s="76" t="s">
        <v>117</v>
      </c>
      <c r="N855" s="80" t="s">
        <v>3003</v>
      </c>
      <c r="O855" s="71">
        <v>0</v>
      </c>
      <c r="P855" s="71">
        <v>0</v>
      </c>
      <c r="Q855" s="79">
        <v>11900</v>
      </c>
      <c r="R855" s="79">
        <v>1904</v>
      </c>
      <c r="S855" s="71">
        <v>0</v>
      </c>
      <c r="T855" s="79">
        <v>13804</v>
      </c>
      <c r="U855" s="87" t="s">
        <v>24</v>
      </c>
      <c r="V855" s="84">
        <f t="shared" si="69"/>
        <v>801.09102515741517</v>
      </c>
      <c r="W855" s="61" t="s">
        <v>1436</v>
      </c>
      <c r="X855" s="6" t="s">
        <v>1266</v>
      </c>
      <c r="Y855" s="76" t="s">
        <v>1439</v>
      </c>
      <c r="Z855" s="76" t="s">
        <v>2019</v>
      </c>
      <c r="AA855" s="76" t="s">
        <v>1266</v>
      </c>
      <c r="AB855" s="76" t="s">
        <v>539</v>
      </c>
      <c r="AC855" s="76" t="s">
        <v>540</v>
      </c>
      <c r="AD855" s="76" t="s">
        <v>174</v>
      </c>
      <c r="AE855" s="76" t="s">
        <v>546</v>
      </c>
      <c r="AF855" s="76" t="s">
        <v>96</v>
      </c>
      <c r="AG855" s="82"/>
      <c r="AH855" s="60"/>
      <c r="AI855" s="75" t="s">
        <v>2614</v>
      </c>
      <c r="AJ855" s="6" t="s">
        <v>103</v>
      </c>
      <c r="AK855" s="81">
        <v>0</v>
      </c>
      <c r="AL855" s="205" t="s">
        <v>103</v>
      </c>
      <c r="AM855" s="169"/>
      <c r="AN855" s="6"/>
      <c r="AO855" s="120"/>
    </row>
    <row r="856" spans="1:41">
      <c r="A856" s="75" t="s">
        <v>2614</v>
      </c>
      <c r="B856" s="6" t="s">
        <v>93</v>
      </c>
      <c r="C856" s="76">
        <v>855</v>
      </c>
      <c r="D856" s="6" t="s">
        <v>593</v>
      </c>
      <c r="E856" s="6" t="s">
        <v>2135</v>
      </c>
      <c r="F856" s="6" t="str">
        <f t="shared" si="67"/>
        <v>FreightRM-A-001-SI26-M19-L</v>
      </c>
      <c r="G856" s="95" t="s">
        <v>2777</v>
      </c>
      <c r="H856" s="95">
        <v>1693372</v>
      </c>
      <c r="I856" s="85" t="s">
        <v>2380</v>
      </c>
      <c r="J856" s="92">
        <v>46050</v>
      </c>
      <c r="K856" s="97"/>
      <c r="L856" s="90" t="s">
        <v>3004</v>
      </c>
      <c r="M856" s="76" t="s">
        <v>117</v>
      </c>
      <c r="N856" s="80" t="s">
        <v>3004</v>
      </c>
      <c r="O856" s="71">
        <v>0</v>
      </c>
      <c r="P856" s="71">
        <v>0</v>
      </c>
      <c r="Q856" s="79">
        <v>2179.92</v>
      </c>
      <c r="R856" s="79">
        <v>61.5</v>
      </c>
      <c r="S856" s="71">
        <v>0</v>
      </c>
      <c r="T856" s="79">
        <v>2241.42</v>
      </c>
      <c r="U856" s="87" t="s">
        <v>118</v>
      </c>
      <c r="V856" s="84">
        <f t="shared" ref="V856:V864" si="70">T856</f>
        <v>2241.42</v>
      </c>
      <c r="W856" s="61" t="s">
        <v>1436</v>
      </c>
      <c r="X856" s="6" t="s">
        <v>1444</v>
      </c>
      <c r="Y856" s="76" t="s">
        <v>3005</v>
      </c>
      <c r="Z856" s="76" t="s">
        <v>1439</v>
      </c>
      <c r="AA856" s="76" t="s">
        <v>1266</v>
      </c>
      <c r="AB856" s="76" t="s">
        <v>539</v>
      </c>
      <c r="AC856" s="76" t="s">
        <v>540</v>
      </c>
      <c r="AD856" s="76" t="s">
        <v>174</v>
      </c>
      <c r="AE856" s="76" t="s">
        <v>546</v>
      </c>
      <c r="AF856" s="76" t="s">
        <v>96</v>
      </c>
      <c r="AG856" s="82"/>
      <c r="AH856" s="60"/>
      <c r="AI856" s="75" t="s">
        <v>2614</v>
      </c>
      <c r="AJ856" s="6" t="s">
        <v>103</v>
      </c>
      <c r="AK856" s="81">
        <v>0</v>
      </c>
      <c r="AL856" s="205" t="s">
        <v>103</v>
      </c>
      <c r="AM856" s="169"/>
      <c r="AN856" s="6"/>
      <c r="AO856" s="120"/>
    </row>
    <row r="857" spans="1:41">
      <c r="A857" s="75" t="s">
        <v>2614</v>
      </c>
      <c r="B857" s="6" t="s">
        <v>93</v>
      </c>
      <c r="C857" s="76">
        <v>856</v>
      </c>
      <c r="D857" s="6" t="s">
        <v>593</v>
      </c>
      <c r="E857" s="6" t="s">
        <v>2135</v>
      </c>
      <c r="F857" s="6" t="str">
        <f t="shared" si="67"/>
        <v>FreightRM-M-254-SI25-M19-L</v>
      </c>
      <c r="G857" s="95" t="s">
        <v>2778</v>
      </c>
      <c r="H857" s="95">
        <v>1693373</v>
      </c>
      <c r="I857" s="85" t="s">
        <v>2380</v>
      </c>
      <c r="J857" s="92">
        <v>46050</v>
      </c>
      <c r="K857" s="92"/>
      <c r="L857" s="90" t="s">
        <v>3006</v>
      </c>
      <c r="M857" s="76" t="s">
        <v>117</v>
      </c>
      <c r="N857" s="80" t="s">
        <v>3006</v>
      </c>
      <c r="O857" s="71">
        <v>0</v>
      </c>
      <c r="P857" s="71">
        <v>0</v>
      </c>
      <c r="Q857" s="79">
        <v>1083.45</v>
      </c>
      <c r="R857" s="79">
        <v>30</v>
      </c>
      <c r="S857" s="71">
        <v>0</v>
      </c>
      <c r="T857" s="79">
        <v>1113.45</v>
      </c>
      <c r="U857" s="87" t="s">
        <v>118</v>
      </c>
      <c r="V857" s="84">
        <f t="shared" si="70"/>
        <v>1113.45</v>
      </c>
      <c r="W857" s="61" t="s">
        <v>1436</v>
      </c>
      <c r="X857" s="6" t="s">
        <v>1437</v>
      </c>
      <c r="Y857" s="76" t="s">
        <v>1438</v>
      </c>
      <c r="Z857" s="76" t="s">
        <v>1439</v>
      </c>
      <c r="AA857" s="76" t="s">
        <v>1266</v>
      </c>
      <c r="AB857" s="76" t="s">
        <v>539</v>
      </c>
      <c r="AC857" s="76" t="s">
        <v>540</v>
      </c>
      <c r="AD857" s="76" t="s">
        <v>174</v>
      </c>
      <c r="AE857" s="76" t="s">
        <v>546</v>
      </c>
      <c r="AF857" s="76" t="s">
        <v>96</v>
      </c>
      <c r="AG857" s="82"/>
      <c r="AH857" s="60"/>
      <c r="AI857" s="75" t="s">
        <v>2614</v>
      </c>
      <c r="AJ857" s="6" t="s">
        <v>103</v>
      </c>
      <c r="AK857" s="81">
        <v>0</v>
      </c>
      <c r="AL857" s="205" t="s">
        <v>103</v>
      </c>
      <c r="AM857" s="169"/>
      <c r="AN857" s="6"/>
      <c r="AO857" s="120"/>
    </row>
    <row r="858" spans="1:41">
      <c r="A858" s="75" t="s">
        <v>2614</v>
      </c>
      <c r="B858" s="6" t="s">
        <v>93</v>
      </c>
      <c r="C858" s="76">
        <v>857</v>
      </c>
      <c r="D858" s="6" t="s">
        <v>593</v>
      </c>
      <c r="E858" s="6" t="s">
        <v>2135</v>
      </c>
      <c r="F858" s="6" t="str">
        <f t="shared" si="67"/>
        <v>FreightRM-M-252-SI25-M19-L</v>
      </c>
      <c r="G858" s="95" t="s">
        <v>2779</v>
      </c>
      <c r="H858" s="95">
        <v>1693374</v>
      </c>
      <c r="I858" s="85" t="s">
        <v>2380</v>
      </c>
      <c r="J858" s="92">
        <v>46050</v>
      </c>
      <c r="K858" s="97"/>
      <c r="L858" s="90" t="s">
        <v>3007</v>
      </c>
      <c r="M858" s="76" t="s">
        <v>117</v>
      </c>
      <c r="N858" s="80" t="s">
        <v>3007</v>
      </c>
      <c r="O858" s="71">
        <v>0</v>
      </c>
      <c r="P858" s="71">
        <v>0</v>
      </c>
      <c r="Q858" s="79">
        <v>1090.0999999999999</v>
      </c>
      <c r="R858" s="79">
        <v>30</v>
      </c>
      <c r="S858" s="71">
        <v>0</v>
      </c>
      <c r="T858" s="79">
        <v>1120.0999999999999</v>
      </c>
      <c r="U858" s="87" t="s">
        <v>118</v>
      </c>
      <c r="V858" s="84">
        <f t="shared" si="70"/>
        <v>1120.0999999999999</v>
      </c>
      <c r="W858" s="61" t="s">
        <v>1436</v>
      </c>
      <c r="X858" s="6" t="s">
        <v>1437</v>
      </c>
      <c r="Y858" s="76" t="s">
        <v>1438</v>
      </c>
      <c r="Z858" s="76" t="s">
        <v>1439</v>
      </c>
      <c r="AA858" s="76" t="s">
        <v>1266</v>
      </c>
      <c r="AB858" s="76" t="s">
        <v>539</v>
      </c>
      <c r="AC858" s="76" t="s">
        <v>540</v>
      </c>
      <c r="AD858" s="76" t="s">
        <v>174</v>
      </c>
      <c r="AE858" s="76" t="s">
        <v>546</v>
      </c>
      <c r="AF858" s="76" t="s">
        <v>96</v>
      </c>
      <c r="AG858" s="82"/>
      <c r="AH858" s="60"/>
      <c r="AI858" s="75" t="s">
        <v>2614</v>
      </c>
      <c r="AJ858" s="6" t="s">
        <v>103</v>
      </c>
      <c r="AK858" s="81">
        <v>0</v>
      </c>
      <c r="AL858" s="205" t="s">
        <v>103</v>
      </c>
      <c r="AM858" s="169"/>
      <c r="AN858" s="6"/>
      <c r="AO858" s="120"/>
    </row>
    <row r="859" spans="1:41">
      <c r="A859" s="75" t="s">
        <v>2614</v>
      </c>
      <c r="B859" s="6" t="s">
        <v>93</v>
      </c>
      <c r="C859" s="76">
        <v>858</v>
      </c>
      <c r="D859" s="6" t="s">
        <v>593</v>
      </c>
      <c r="E859" s="6" t="s">
        <v>2135</v>
      </c>
      <c r="F859" s="6" t="str">
        <f t="shared" si="67"/>
        <v>FreightRM-M-246-SI25-M19-L</v>
      </c>
      <c r="G859" s="97" t="s">
        <v>2780</v>
      </c>
      <c r="H859" s="95">
        <v>1693375</v>
      </c>
      <c r="I859" s="85" t="s">
        <v>2380</v>
      </c>
      <c r="J859" s="92">
        <v>46050</v>
      </c>
      <c r="K859" s="92"/>
      <c r="L859" s="80" t="s">
        <v>3008</v>
      </c>
      <c r="M859" s="80" t="s">
        <v>117</v>
      </c>
      <c r="N859" s="80" t="s">
        <v>3008</v>
      </c>
      <c r="O859" s="71">
        <v>0</v>
      </c>
      <c r="P859" s="71">
        <v>0</v>
      </c>
      <c r="Q859" s="79">
        <v>1748.44</v>
      </c>
      <c r="R859" s="79">
        <v>51</v>
      </c>
      <c r="S859" s="71">
        <v>0</v>
      </c>
      <c r="T859" s="79">
        <v>1799.44</v>
      </c>
      <c r="U859" s="87" t="s">
        <v>118</v>
      </c>
      <c r="V859" s="84">
        <f t="shared" si="70"/>
        <v>1799.44</v>
      </c>
      <c r="W859" s="70" t="s">
        <v>1436</v>
      </c>
      <c r="X859" s="6" t="s">
        <v>1444</v>
      </c>
      <c r="Y859" s="80" t="s">
        <v>1445</v>
      </c>
      <c r="Z859" s="80" t="s">
        <v>1439</v>
      </c>
      <c r="AA859" s="109" t="s">
        <v>1266</v>
      </c>
      <c r="AB859" s="76" t="s">
        <v>539</v>
      </c>
      <c r="AC859" s="76" t="s">
        <v>540</v>
      </c>
      <c r="AD859" s="76" t="s">
        <v>174</v>
      </c>
      <c r="AE859" s="76" t="s">
        <v>546</v>
      </c>
      <c r="AF859" s="76" t="s">
        <v>96</v>
      </c>
      <c r="AG859" s="82"/>
      <c r="AH859" s="60"/>
      <c r="AI859" s="75" t="s">
        <v>2614</v>
      </c>
      <c r="AJ859" s="6" t="s">
        <v>103</v>
      </c>
      <c r="AK859" s="81">
        <v>0</v>
      </c>
      <c r="AL859" s="205" t="s">
        <v>103</v>
      </c>
      <c r="AM859" s="169"/>
      <c r="AN859" s="6"/>
      <c r="AO859" s="120"/>
    </row>
    <row r="860" spans="1:41">
      <c r="A860" s="75" t="s">
        <v>2614</v>
      </c>
      <c r="B860" s="6" t="s">
        <v>93</v>
      </c>
      <c r="C860" s="76">
        <v>859</v>
      </c>
      <c r="D860" s="6" t="s">
        <v>593</v>
      </c>
      <c r="E860" s="6" t="s">
        <v>2135</v>
      </c>
      <c r="F860" s="6" t="str">
        <f t="shared" si="67"/>
        <v>FreightAF-M-229-SI25-M19-L</v>
      </c>
      <c r="G860" s="97" t="s">
        <v>2781</v>
      </c>
      <c r="H860" s="95">
        <v>1693377</v>
      </c>
      <c r="I860" s="85" t="s">
        <v>2380</v>
      </c>
      <c r="J860" s="92">
        <v>46050</v>
      </c>
      <c r="K860" s="92"/>
      <c r="L860" s="80" t="s">
        <v>3009</v>
      </c>
      <c r="M860" s="80" t="s">
        <v>1264</v>
      </c>
      <c r="N860" s="80" t="s">
        <v>3009</v>
      </c>
      <c r="O860" s="71">
        <v>0</v>
      </c>
      <c r="P860" s="71">
        <v>0</v>
      </c>
      <c r="Q860" s="79">
        <v>1287.5</v>
      </c>
      <c r="R860" s="79">
        <v>31.6</v>
      </c>
      <c r="S860" s="71">
        <v>0</v>
      </c>
      <c r="T860" s="79">
        <v>1319.1</v>
      </c>
      <c r="U860" s="87" t="s">
        <v>118</v>
      </c>
      <c r="V860" s="84">
        <f t="shared" si="70"/>
        <v>1319.1</v>
      </c>
      <c r="W860" s="70" t="s">
        <v>1436</v>
      </c>
      <c r="X860" s="6" t="s">
        <v>3010</v>
      </c>
      <c r="Y860" s="80" t="s">
        <v>3011</v>
      </c>
      <c r="Z860" s="80" t="s">
        <v>1449</v>
      </c>
      <c r="AA860" s="109" t="s">
        <v>1266</v>
      </c>
      <c r="AB860" s="76" t="s">
        <v>539</v>
      </c>
      <c r="AC860" s="76" t="s">
        <v>540</v>
      </c>
      <c r="AD860" s="76" t="s">
        <v>174</v>
      </c>
      <c r="AE860" s="76" t="s">
        <v>546</v>
      </c>
      <c r="AF860" s="76" t="s">
        <v>96</v>
      </c>
      <c r="AG860" s="82"/>
      <c r="AH860" s="60"/>
      <c r="AI860" s="75" t="s">
        <v>2614</v>
      </c>
      <c r="AJ860" s="6" t="s">
        <v>103</v>
      </c>
      <c r="AK860" s="81">
        <v>0</v>
      </c>
      <c r="AL860" s="205" t="s">
        <v>103</v>
      </c>
      <c r="AM860" s="169"/>
      <c r="AN860" s="6"/>
      <c r="AO860" s="120"/>
    </row>
    <row r="861" spans="1:41">
      <c r="A861" s="75" t="s">
        <v>2614</v>
      </c>
      <c r="B861" s="6" t="s">
        <v>93</v>
      </c>
      <c r="C861" s="76">
        <v>860</v>
      </c>
      <c r="D861" s="6" t="s">
        <v>593</v>
      </c>
      <c r="E861" s="6" t="s">
        <v>2135</v>
      </c>
      <c r="F861" s="6" t="str">
        <f t="shared" si="67"/>
        <v>FreightRM-M-256-SI25-M19-L</v>
      </c>
      <c r="G861" s="97" t="s">
        <v>2782</v>
      </c>
      <c r="H861" s="95">
        <v>1693378</v>
      </c>
      <c r="I861" s="85" t="s">
        <v>2380</v>
      </c>
      <c r="J861" s="92">
        <v>46050</v>
      </c>
      <c r="K861" s="92"/>
      <c r="L861" s="80" t="s">
        <v>3012</v>
      </c>
      <c r="M861" s="80" t="s">
        <v>117</v>
      </c>
      <c r="N861" s="80" t="s">
        <v>3012</v>
      </c>
      <c r="O861" s="71">
        <v>0</v>
      </c>
      <c r="P861" s="71">
        <v>0</v>
      </c>
      <c r="Q861" s="79">
        <v>1083.45</v>
      </c>
      <c r="R861" s="79">
        <v>30</v>
      </c>
      <c r="S861" s="71">
        <v>0</v>
      </c>
      <c r="T861" s="79">
        <v>1113.45</v>
      </c>
      <c r="U861" s="87" t="s">
        <v>118</v>
      </c>
      <c r="V861" s="84">
        <f t="shared" si="70"/>
        <v>1113.45</v>
      </c>
      <c r="W861" s="70" t="s">
        <v>1436</v>
      </c>
      <c r="X861" s="6" t="s">
        <v>1437</v>
      </c>
      <c r="Y861" s="80" t="s">
        <v>1438</v>
      </c>
      <c r="Z861" s="80" t="s">
        <v>1439</v>
      </c>
      <c r="AA861" s="109" t="s">
        <v>1266</v>
      </c>
      <c r="AB861" s="76" t="s">
        <v>539</v>
      </c>
      <c r="AC861" s="76" t="s">
        <v>540</v>
      </c>
      <c r="AD861" s="76" t="s">
        <v>174</v>
      </c>
      <c r="AE861" s="76" t="s">
        <v>546</v>
      </c>
      <c r="AF861" s="76" t="s">
        <v>96</v>
      </c>
      <c r="AG861" s="82"/>
      <c r="AH861" s="60"/>
      <c r="AI861" s="75" t="s">
        <v>2614</v>
      </c>
      <c r="AJ861" s="6" t="s">
        <v>103</v>
      </c>
      <c r="AK861" s="81">
        <v>0</v>
      </c>
      <c r="AL861" s="205" t="s">
        <v>103</v>
      </c>
      <c r="AM861" s="169"/>
      <c r="AN861" s="6"/>
      <c r="AO861" s="120"/>
    </row>
    <row r="862" spans="1:41">
      <c r="A862" s="75" t="s">
        <v>2614</v>
      </c>
      <c r="B862" s="6" t="s">
        <v>93</v>
      </c>
      <c r="C862" s="76">
        <v>861</v>
      </c>
      <c r="D862" s="6" t="s">
        <v>593</v>
      </c>
      <c r="E862" s="6" t="s">
        <v>2135</v>
      </c>
      <c r="F862" s="6" t="str">
        <f t="shared" si="67"/>
        <v>FreightRM-M-248-SI25-M19-L</v>
      </c>
      <c r="G862" s="97" t="s">
        <v>2783</v>
      </c>
      <c r="H862" s="95">
        <v>1693379</v>
      </c>
      <c r="I862" s="85" t="s">
        <v>2380</v>
      </c>
      <c r="J862" s="92">
        <v>46050</v>
      </c>
      <c r="K862" s="92"/>
      <c r="L862" s="80" t="s">
        <v>3013</v>
      </c>
      <c r="M862" s="80" t="s">
        <v>117</v>
      </c>
      <c r="N862" s="80" t="s">
        <v>3013</v>
      </c>
      <c r="O862" s="71">
        <v>0</v>
      </c>
      <c r="P862" s="71">
        <v>0</v>
      </c>
      <c r="Q862" s="79">
        <v>1083.45</v>
      </c>
      <c r="R862" s="79">
        <v>30</v>
      </c>
      <c r="S862" s="71">
        <v>0</v>
      </c>
      <c r="T862" s="79">
        <v>1113.45</v>
      </c>
      <c r="U862" s="87" t="s">
        <v>118</v>
      </c>
      <c r="V862" s="84">
        <f t="shared" si="70"/>
        <v>1113.45</v>
      </c>
      <c r="W862" s="70" t="s">
        <v>1436</v>
      </c>
      <c r="X862" s="6" t="s">
        <v>1437</v>
      </c>
      <c r="Y862" s="80" t="s">
        <v>1438</v>
      </c>
      <c r="Z862" s="80" t="s">
        <v>1439</v>
      </c>
      <c r="AA862" s="109" t="s">
        <v>1266</v>
      </c>
      <c r="AB862" s="76" t="s">
        <v>539</v>
      </c>
      <c r="AC862" s="76" t="s">
        <v>540</v>
      </c>
      <c r="AD862" s="76" t="s">
        <v>174</v>
      </c>
      <c r="AE862" s="76" t="s">
        <v>546</v>
      </c>
      <c r="AF862" s="76" t="s">
        <v>96</v>
      </c>
      <c r="AG862" s="82"/>
      <c r="AH862" s="60"/>
      <c r="AI862" s="75" t="s">
        <v>2614</v>
      </c>
      <c r="AJ862" s="6" t="s">
        <v>103</v>
      </c>
      <c r="AK862" s="81">
        <v>0</v>
      </c>
      <c r="AL862" s="205" t="s">
        <v>103</v>
      </c>
      <c r="AM862" s="169"/>
      <c r="AN862" s="6"/>
      <c r="AO862" s="120"/>
    </row>
    <row r="863" spans="1:41">
      <c r="A863" s="75" t="s">
        <v>2614</v>
      </c>
      <c r="B863" s="6" t="s">
        <v>93</v>
      </c>
      <c r="C863" s="76">
        <v>862</v>
      </c>
      <c r="D863" s="6" t="s">
        <v>593</v>
      </c>
      <c r="E863" s="6" t="s">
        <v>2135</v>
      </c>
      <c r="F863" s="6" t="str">
        <f t="shared" si="67"/>
        <v>FreightRM-M-251-SI25-M19-L</v>
      </c>
      <c r="G863" s="97" t="s">
        <v>2784</v>
      </c>
      <c r="H863" s="95">
        <v>1693380</v>
      </c>
      <c r="I863" s="85" t="s">
        <v>2380</v>
      </c>
      <c r="J863" s="92">
        <v>46050</v>
      </c>
      <c r="K863" s="92"/>
      <c r="L863" s="80" t="s">
        <v>3014</v>
      </c>
      <c r="M863" s="80" t="s">
        <v>117</v>
      </c>
      <c r="N863" s="80" t="s">
        <v>3014</v>
      </c>
      <c r="O863" s="71">
        <v>0</v>
      </c>
      <c r="P863" s="71">
        <v>0</v>
      </c>
      <c r="Q863" s="79">
        <v>1780.24</v>
      </c>
      <c r="R863" s="79">
        <v>51.41</v>
      </c>
      <c r="S863" s="71">
        <v>0</v>
      </c>
      <c r="T863" s="79">
        <v>1831.65</v>
      </c>
      <c r="U863" s="87" t="s">
        <v>118</v>
      </c>
      <c r="V863" s="84">
        <f t="shared" si="70"/>
        <v>1831.65</v>
      </c>
      <c r="W863" s="70" t="s">
        <v>1436</v>
      </c>
      <c r="X863" s="6" t="s">
        <v>1444</v>
      </c>
      <c r="Y863" s="80" t="s">
        <v>3015</v>
      </c>
      <c r="Z863" s="80" t="s">
        <v>1439</v>
      </c>
      <c r="AA863" s="109" t="s">
        <v>1266</v>
      </c>
      <c r="AB863" s="76" t="s">
        <v>539</v>
      </c>
      <c r="AC863" s="76" t="s">
        <v>540</v>
      </c>
      <c r="AD863" s="76" t="s">
        <v>174</v>
      </c>
      <c r="AE863" s="76" t="s">
        <v>546</v>
      </c>
      <c r="AF863" s="76" t="s">
        <v>96</v>
      </c>
      <c r="AG863" s="82"/>
      <c r="AH863" s="60"/>
      <c r="AI863" s="75" t="s">
        <v>2614</v>
      </c>
      <c r="AJ863" s="6" t="s">
        <v>103</v>
      </c>
      <c r="AK863" s="81">
        <v>0</v>
      </c>
      <c r="AL863" s="205" t="s">
        <v>103</v>
      </c>
      <c r="AM863" s="169"/>
      <c r="AN863" s="6"/>
      <c r="AO863" s="120"/>
    </row>
    <row r="864" spans="1:41">
      <c r="A864" s="75" t="s">
        <v>2614</v>
      </c>
      <c r="B864" s="6" t="s">
        <v>93</v>
      </c>
      <c r="C864" s="76">
        <v>863</v>
      </c>
      <c r="D864" s="6" t="s">
        <v>593</v>
      </c>
      <c r="E864" s="6" t="s">
        <v>2135</v>
      </c>
      <c r="F864" s="6" t="str">
        <f t="shared" si="67"/>
        <v>FreightRM-M-001-SI26-M19</v>
      </c>
      <c r="G864" s="97" t="s">
        <v>2785</v>
      </c>
      <c r="H864" s="95">
        <v>1693387</v>
      </c>
      <c r="I864" s="85" t="s">
        <v>2380</v>
      </c>
      <c r="J864" s="92">
        <v>46050</v>
      </c>
      <c r="K864" s="92"/>
      <c r="L864" s="80" t="s">
        <v>3016</v>
      </c>
      <c r="M864" s="80" t="s">
        <v>117</v>
      </c>
      <c r="N864" s="80" t="s">
        <v>3016</v>
      </c>
      <c r="O864" s="71">
        <v>0</v>
      </c>
      <c r="P864" s="71">
        <v>0</v>
      </c>
      <c r="Q864" s="79">
        <v>3577.5</v>
      </c>
      <c r="R864" s="79">
        <v>22</v>
      </c>
      <c r="S864" s="71">
        <v>0</v>
      </c>
      <c r="T864" s="79">
        <v>3599.5</v>
      </c>
      <c r="U864" s="87" t="s">
        <v>118</v>
      </c>
      <c r="V864" s="84">
        <f t="shared" si="70"/>
        <v>3599.5</v>
      </c>
      <c r="W864" s="70" t="s">
        <v>1436</v>
      </c>
      <c r="X864" s="6" t="s">
        <v>1444</v>
      </c>
      <c r="Y864" s="80" t="s">
        <v>1445</v>
      </c>
      <c r="Z864" s="80" t="s">
        <v>1439</v>
      </c>
      <c r="AA864" s="109" t="s">
        <v>1266</v>
      </c>
      <c r="AB864" s="76" t="s">
        <v>539</v>
      </c>
      <c r="AC864" s="76" t="s">
        <v>540</v>
      </c>
      <c r="AD864" s="76" t="s">
        <v>174</v>
      </c>
      <c r="AE864" s="76" t="s">
        <v>546</v>
      </c>
      <c r="AF864" s="76" t="s">
        <v>96</v>
      </c>
      <c r="AG864" s="82"/>
      <c r="AH864" s="60"/>
      <c r="AI864" s="75" t="s">
        <v>2614</v>
      </c>
      <c r="AJ864" s="6" t="s">
        <v>103</v>
      </c>
      <c r="AK864" s="81">
        <v>0</v>
      </c>
      <c r="AL864" s="205" t="s">
        <v>103</v>
      </c>
      <c r="AM864" s="169"/>
      <c r="AN864" s="6"/>
      <c r="AO864" s="120"/>
    </row>
    <row r="865" spans="1:41">
      <c r="A865" s="75" t="s">
        <v>2614</v>
      </c>
      <c r="B865" s="6" t="s">
        <v>93</v>
      </c>
      <c r="C865" s="76">
        <v>864</v>
      </c>
      <c r="D865" s="6" t="s">
        <v>593</v>
      </c>
      <c r="E865" s="6" t="s">
        <v>2135</v>
      </c>
      <c r="F865" s="6" t="str">
        <f t="shared" si="67"/>
        <v>FreightRM-M-227-SI25-M19-L</v>
      </c>
      <c r="G865" s="95" t="s">
        <v>2786</v>
      </c>
      <c r="H865" s="95">
        <v>1693411</v>
      </c>
      <c r="I865" s="85" t="s">
        <v>2380</v>
      </c>
      <c r="J865" s="92">
        <v>46050</v>
      </c>
      <c r="K865" s="92"/>
      <c r="L865" s="90" t="s">
        <v>3017</v>
      </c>
      <c r="M865" s="76" t="s">
        <v>117</v>
      </c>
      <c r="N865" s="80" t="s">
        <v>3017</v>
      </c>
      <c r="O865" s="71">
        <v>0</v>
      </c>
      <c r="P865" s="71">
        <v>0</v>
      </c>
      <c r="Q865" s="79">
        <v>11816.6</v>
      </c>
      <c r="R865" s="79">
        <v>1890.66</v>
      </c>
      <c r="S865" s="71">
        <v>0</v>
      </c>
      <c r="T865" s="79">
        <v>13707.26</v>
      </c>
      <c r="U865" s="87" t="s">
        <v>24</v>
      </c>
      <c r="V865" s="84">
        <f t="shared" ref="V865:V870" si="71">T865/17.2315</f>
        <v>795.47688825697128</v>
      </c>
      <c r="W865" s="61" t="s">
        <v>1436</v>
      </c>
      <c r="X865" s="6" t="s">
        <v>1266</v>
      </c>
      <c r="Y865" s="76" t="s">
        <v>1439</v>
      </c>
      <c r="Z865" s="76" t="s">
        <v>2019</v>
      </c>
      <c r="AA865" s="76" t="s">
        <v>1266</v>
      </c>
      <c r="AB865" s="76" t="s">
        <v>539</v>
      </c>
      <c r="AC865" s="76" t="s">
        <v>540</v>
      </c>
      <c r="AD865" s="76" t="s">
        <v>174</v>
      </c>
      <c r="AE865" s="76" t="s">
        <v>546</v>
      </c>
      <c r="AF865" s="76" t="s">
        <v>96</v>
      </c>
      <c r="AG865" s="82"/>
      <c r="AH865" s="60"/>
      <c r="AI865" s="75" t="s">
        <v>2614</v>
      </c>
      <c r="AJ865" s="6" t="s">
        <v>103</v>
      </c>
      <c r="AK865" s="81">
        <v>0</v>
      </c>
      <c r="AL865" s="205" t="s">
        <v>103</v>
      </c>
      <c r="AM865" s="169"/>
      <c r="AN865" s="6"/>
      <c r="AO865" s="120"/>
    </row>
    <row r="866" spans="1:41">
      <c r="A866" s="75" t="s">
        <v>2614</v>
      </c>
      <c r="B866" s="6" t="s">
        <v>93</v>
      </c>
      <c r="C866" s="76">
        <v>865</v>
      </c>
      <c r="D866" s="6" t="s">
        <v>593</v>
      </c>
      <c r="E866" s="6" t="s">
        <v>2135</v>
      </c>
      <c r="F866" s="6" t="str">
        <f t="shared" si="67"/>
        <v>FreightRM-M-231-SI25-M19-L-F</v>
      </c>
      <c r="G866" s="95" t="s">
        <v>2787</v>
      </c>
      <c r="H866" s="95">
        <v>1693412</v>
      </c>
      <c r="I866" s="85" t="s">
        <v>2380</v>
      </c>
      <c r="J866" s="92">
        <v>46051</v>
      </c>
      <c r="K866" s="97"/>
      <c r="L866" s="90" t="s">
        <v>3018</v>
      </c>
      <c r="M866" s="76" t="s">
        <v>117</v>
      </c>
      <c r="N866" s="80" t="s">
        <v>3018</v>
      </c>
      <c r="O866" s="71">
        <v>0</v>
      </c>
      <c r="P866" s="71">
        <v>0</v>
      </c>
      <c r="Q866" s="79">
        <v>11816.6</v>
      </c>
      <c r="R866" s="79">
        <v>1890.66</v>
      </c>
      <c r="S866" s="71">
        <v>0</v>
      </c>
      <c r="T866" s="79">
        <v>13707.26</v>
      </c>
      <c r="U866" s="87" t="s">
        <v>24</v>
      </c>
      <c r="V866" s="84">
        <f t="shared" si="71"/>
        <v>795.47688825697128</v>
      </c>
      <c r="W866" s="61" t="s">
        <v>1436</v>
      </c>
      <c r="X866" s="6" t="s">
        <v>1266</v>
      </c>
      <c r="Y866" s="76" t="s">
        <v>1439</v>
      </c>
      <c r="Z866" s="76" t="s">
        <v>2019</v>
      </c>
      <c r="AA866" s="76" t="s">
        <v>1266</v>
      </c>
      <c r="AB866" s="76" t="s">
        <v>539</v>
      </c>
      <c r="AC866" s="76" t="s">
        <v>540</v>
      </c>
      <c r="AD866" s="76" t="s">
        <v>174</v>
      </c>
      <c r="AE866" s="76" t="s">
        <v>546</v>
      </c>
      <c r="AF866" s="76" t="s">
        <v>96</v>
      </c>
      <c r="AG866" s="82"/>
      <c r="AH866" s="60"/>
      <c r="AI866" s="75" t="s">
        <v>2614</v>
      </c>
      <c r="AJ866" s="6" t="s">
        <v>103</v>
      </c>
      <c r="AK866" s="81">
        <v>0</v>
      </c>
      <c r="AL866" s="205" t="s">
        <v>103</v>
      </c>
      <c r="AM866" s="169"/>
      <c r="AN866" s="6"/>
      <c r="AO866" s="120"/>
    </row>
    <row r="867" spans="1:41">
      <c r="A867" s="75" t="s">
        <v>2614</v>
      </c>
      <c r="B867" s="6" t="s">
        <v>93</v>
      </c>
      <c r="C867" s="76">
        <v>866</v>
      </c>
      <c r="D867" s="6" t="s">
        <v>593</v>
      </c>
      <c r="E867" s="6" t="s">
        <v>2135</v>
      </c>
      <c r="F867" s="6" t="str">
        <f t="shared" si="67"/>
        <v>FreightRM-M-215-SI25-M19-L-F</v>
      </c>
      <c r="G867" s="95" t="s">
        <v>2788</v>
      </c>
      <c r="H867" s="95">
        <v>1693413</v>
      </c>
      <c r="I867" s="85" t="s">
        <v>2380</v>
      </c>
      <c r="J867" s="92">
        <v>46050</v>
      </c>
      <c r="K867" s="97"/>
      <c r="L867" s="90" t="s">
        <v>3019</v>
      </c>
      <c r="M867" s="76" t="s">
        <v>117</v>
      </c>
      <c r="N867" s="80" t="s">
        <v>3019</v>
      </c>
      <c r="O867" s="71">
        <v>0</v>
      </c>
      <c r="P867" s="71">
        <v>0</v>
      </c>
      <c r="Q867" s="79">
        <v>8166.6</v>
      </c>
      <c r="R867" s="79">
        <v>1306.6600000000001</v>
      </c>
      <c r="S867" s="71">
        <v>0</v>
      </c>
      <c r="T867" s="79">
        <v>9473.26</v>
      </c>
      <c r="U867" s="87" t="s">
        <v>24</v>
      </c>
      <c r="V867" s="84">
        <f t="shared" si="71"/>
        <v>549.76409482633551</v>
      </c>
      <c r="W867" s="61" t="s">
        <v>1436</v>
      </c>
      <c r="X867" s="6" t="s">
        <v>1266</v>
      </c>
      <c r="Y867" s="76" t="s">
        <v>1439</v>
      </c>
      <c r="Z867" s="76" t="s">
        <v>2019</v>
      </c>
      <c r="AA867" s="76" t="s">
        <v>1266</v>
      </c>
      <c r="AB867" s="76" t="s">
        <v>539</v>
      </c>
      <c r="AC867" s="76" t="s">
        <v>540</v>
      </c>
      <c r="AD867" s="76" t="s">
        <v>174</v>
      </c>
      <c r="AE867" s="76" t="s">
        <v>546</v>
      </c>
      <c r="AF867" s="76" t="s">
        <v>96</v>
      </c>
      <c r="AG867" s="82"/>
      <c r="AH867" s="60"/>
      <c r="AI867" s="75" t="s">
        <v>2614</v>
      </c>
      <c r="AJ867" s="6" t="s">
        <v>103</v>
      </c>
      <c r="AK867" s="81">
        <v>0</v>
      </c>
      <c r="AL867" s="205" t="s">
        <v>103</v>
      </c>
      <c r="AM867" s="169"/>
      <c r="AN867" s="6"/>
      <c r="AO867" s="120"/>
    </row>
    <row r="868" spans="1:41">
      <c r="A868" s="75" t="s">
        <v>2614</v>
      </c>
      <c r="B868" s="6" t="s">
        <v>93</v>
      </c>
      <c r="C868" s="76">
        <v>867</v>
      </c>
      <c r="D868" s="6" t="s">
        <v>593</v>
      </c>
      <c r="E868" s="6" t="s">
        <v>2135</v>
      </c>
      <c r="F868" s="6" t="str">
        <f t="shared" si="67"/>
        <v>FreightRM-M-236-SI25-M19-L-</v>
      </c>
      <c r="G868" s="95" t="s">
        <v>2789</v>
      </c>
      <c r="H868" s="95">
        <v>1693414</v>
      </c>
      <c r="I868" s="85" t="s">
        <v>2380</v>
      </c>
      <c r="J868" s="92">
        <v>46051</v>
      </c>
      <c r="K868" s="97"/>
      <c r="L868" s="90" t="s">
        <v>3020</v>
      </c>
      <c r="M868" s="76" t="s">
        <v>117</v>
      </c>
      <c r="N868" s="80" t="s">
        <v>3020</v>
      </c>
      <c r="O868" s="71">
        <v>0</v>
      </c>
      <c r="P868" s="71">
        <v>0</v>
      </c>
      <c r="Q868" s="79">
        <v>11816.6</v>
      </c>
      <c r="R868" s="79">
        <v>1890.66</v>
      </c>
      <c r="S868" s="71">
        <v>0</v>
      </c>
      <c r="T868" s="79">
        <v>13707.26</v>
      </c>
      <c r="U868" s="87" t="s">
        <v>24</v>
      </c>
      <c r="V868" s="84">
        <f t="shared" si="71"/>
        <v>795.47688825697128</v>
      </c>
      <c r="W868" s="61" t="s">
        <v>1436</v>
      </c>
      <c r="X868" s="6" t="s">
        <v>1266</v>
      </c>
      <c r="Y868" s="76" t="s">
        <v>1439</v>
      </c>
      <c r="Z868" s="76" t="s">
        <v>2019</v>
      </c>
      <c r="AA868" s="76" t="s">
        <v>1266</v>
      </c>
      <c r="AB868" s="76" t="s">
        <v>539</v>
      </c>
      <c r="AC868" s="76" t="s">
        <v>540</v>
      </c>
      <c r="AD868" s="76" t="s">
        <v>174</v>
      </c>
      <c r="AE868" s="76" t="s">
        <v>546</v>
      </c>
      <c r="AF868" s="76" t="s">
        <v>96</v>
      </c>
      <c r="AG868" s="82"/>
      <c r="AH868" s="60"/>
      <c r="AI868" s="75" t="s">
        <v>2614</v>
      </c>
      <c r="AJ868" s="6" t="s">
        <v>103</v>
      </c>
      <c r="AK868" s="81">
        <v>0</v>
      </c>
      <c r="AL868" s="205" t="s">
        <v>103</v>
      </c>
      <c r="AM868" s="169"/>
      <c r="AN868" s="6"/>
      <c r="AO868" s="120"/>
    </row>
    <row r="869" spans="1:41">
      <c r="A869" s="75" t="s">
        <v>2614</v>
      </c>
      <c r="B869" s="6" t="s">
        <v>93</v>
      </c>
      <c r="C869" s="76">
        <v>868</v>
      </c>
      <c r="D869" s="6" t="s">
        <v>593</v>
      </c>
      <c r="E869" s="6" t="s">
        <v>2135</v>
      </c>
      <c r="F869" s="6" t="str">
        <f t="shared" si="67"/>
        <v>FreightRM-M-241-SI25-M19-L-F</v>
      </c>
      <c r="G869" s="95" t="s">
        <v>2790</v>
      </c>
      <c r="H869" s="95">
        <v>1693416</v>
      </c>
      <c r="I869" s="85" t="s">
        <v>2380</v>
      </c>
      <c r="J869" s="92">
        <v>46051</v>
      </c>
      <c r="K869" s="97"/>
      <c r="L869" s="90" t="s">
        <v>3021</v>
      </c>
      <c r="M869" s="76" t="s">
        <v>117</v>
      </c>
      <c r="N869" s="80" t="s">
        <v>3021</v>
      </c>
      <c r="O869" s="71">
        <v>0</v>
      </c>
      <c r="P869" s="71">
        <v>0</v>
      </c>
      <c r="Q869" s="79">
        <v>11816.6</v>
      </c>
      <c r="R869" s="79">
        <v>1890.66</v>
      </c>
      <c r="S869" s="71">
        <v>0</v>
      </c>
      <c r="T869" s="79">
        <v>13707.26</v>
      </c>
      <c r="U869" s="87" t="s">
        <v>24</v>
      </c>
      <c r="V869" s="84">
        <f t="shared" si="71"/>
        <v>795.47688825697128</v>
      </c>
      <c r="W869" s="61" t="s">
        <v>1436</v>
      </c>
      <c r="X869" s="6" t="s">
        <v>1266</v>
      </c>
      <c r="Y869" s="76" t="s">
        <v>1439</v>
      </c>
      <c r="Z869" s="76" t="s">
        <v>2019</v>
      </c>
      <c r="AA869" s="76" t="s">
        <v>1266</v>
      </c>
      <c r="AB869" s="76" t="s">
        <v>539</v>
      </c>
      <c r="AC869" s="76" t="s">
        <v>540</v>
      </c>
      <c r="AD869" s="76" t="s">
        <v>174</v>
      </c>
      <c r="AE869" s="76" t="s">
        <v>546</v>
      </c>
      <c r="AF869" s="76" t="s">
        <v>96</v>
      </c>
      <c r="AG869" s="82"/>
      <c r="AH869" s="60"/>
      <c r="AI869" s="75" t="s">
        <v>2614</v>
      </c>
      <c r="AJ869" s="6" t="s">
        <v>103</v>
      </c>
      <c r="AK869" s="81">
        <v>0</v>
      </c>
      <c r="AL869" s="205" t="s">
        <v>103</v>
      </c>
      <c r="AM869" s="169"/>
      <c r="AN869" s="6"/>
      <c r="AO869" s="120"/>
    </row>
    <row r="870" spans="1:41">
      <c r="A870" s="75" t="s">
        <v>2614</v>
      </c>
      <c r="B870" s="6" t="s">
        <v>93</v>
      </c>
      <c r="C870" s="76">
        <v>869</v>
      </c>
      <c r="D870" s="6" t="s">
        <v>593</v>
      </c>
      <c r="E870" s="6" t="s">
        <v>2135</v>
      </c>
      <c r="F870" s="6" t="str">
        <f t="shared" si="67"/>
        <v>FreightRM-M-218-SI25-M19-L</v>
      </c>
      <c r="G870" s="95" t="s">
        <v>935</v>
      </c>
      <c r="H870" s="95">
        <v>1693417</v>
      </c>
      <c r="I870" s="85" t="s">
        <v>2380</v>
      </c>
      <c r="J870" s="92">
        <v>46051</v>
      </c>
      <c r="K870" s="92"/>
      <c r="L870" s="90" t="s">
        <v>3022</v>
      </c>
      <c r="M870" s="76" t="s">
        <v>117</v>
      </c>
      <c r="N870" s="80" t="s">
        <v>3022</v>
      </c>
      <c r="O870" s="71">
        <v>0</v>
      </c>
      <c r="P870" s="71">
        <v>0</v>
      </c>
      <c r="Q870" s="79">
        <v>11816.6</v>
      </c>
      <c r="R870" s="79">
        <v>1890.66</v>
      </c>
      <c r="S870" s="71">
        <v>0</v>
      </c>
      <c r="T870" s="79">
        <v>13707.26</v>
      </c>
      <c r="U870" s="87" t="s">
        <v>24</v>
      </c>
      <c r="V870" s="84">
        <f t="shared" si="71"/>
        <v>795.47688825697128</v>
      </c>
      <c r="W870" s="61" t="s">
        <v>1436</v>
      </c>
      <c r="X870" s="6" t="s">
        <v>1266</v>
      </c>
      <c r="Y870" s="76" t="s">
        <v>1439</v>
      </c>
      <c r="Z870" s="76" t="s">
        <v>2019</v>
      </c>
      <c r="AA870" s="76" t="s">
        <v>1266</v>
      </c>
      <c r="AB870" s="76" t="s">
        <v>539</v>
      </c>
      <c r="AC870" s="76" t="s">
        <v>540</v>
      </c>
      <c r="AD870" s="76" t="s">
        <v>174</v>
      </c>
      <c r="AE870" s="76" t="s">
        <v>546</v>
      </c>
      <c r="AF870" s="76" t="s">
        <v>96</v>
      </c>
      <c r="AG870" s="82"/>
      <c r="AH870" s="60"/>
      <c r="AI870" s="75" t="s">
        <v>2614</v>
      </c>
      <c r="AJ870" s="6" t="s">
        <v>103</v>
      </c>
      <c r="AK870" s="81">
        <v>0</v>
      </c>
      <c r="AL870" s="205" t="s">
        <v>103</v>
      </c>
      <c r="AM870" s="169"/>
      <c r="AN870" s="6"/>
      <c r="AO870" s="120"/>
    </row>
    <row r="871" spans="1:41">
      <c r="A871" s="75" t="s">
        <v>2614</v>
      </c>
      <c r="B871" s="6" t="s">
        <v>93</v>
      </c>
      <c r="C871" s="76">
        <v>870</v>
      </c>
      <c r="D871" s="6" t="s">
        <v>593</v>
      </c>
      <c r="E871" s="6" t="s">
        <v>2135</v>
      </c>
      <c r="F871" s="6" t="str">
        <f t="shared" si="67"/>
        <v>FreightFG-A-0084-SE25-M19</v>
      </c>
      <c r="G871" s="95" t="s">
        <v>2317</v>
      </c>
      <c r="H871" s="95">
        <v>1693547</v>
      </c>
      <c r="I871" s="85" t="s">
        <v>2380</v>
      </c>
      <c r="J871" s="92">
        <v>46051</v>
      </c>
      <c r="K871" s="97"/>
      <c r="L871" s="90" t="s">
        <v>2541</v>
      </c>
      <c r="M871" s="76" t="s">
        <v>1264</v>
      </c>
      <c r="N871" s="80" t="s">
        <v>2541</v>
      </c>
      <c r="O871" s="71">
        <v>0</v>
      </c>
      <c r="P871" s="71">
        <v>0</v>
      </c>
      <c r="Q871" s="79">
        <v>150</v>
      </c>
      <c r="R871" s="79">
        <v>0</v>
      </c>
      <c r="S871" s="71">
        <v>0</v>
      </c>
      <c r="T871" s="79">
        <v>150</v>
      </c>
      <c r="U871" s="87" t="s">
        <v>118</v>
      </c>
      <c r="V871" s="84">
        <f t="shared" ref="V871:V873" si="72">T871</f>
        <v>150</v>
      </c>
      <c r="W871" s="61" t="s">
        <v>1436</v>
      </c>
      <c r="X871" s="6" t="s">
        <v>2040</v>
      </c>
      <c r="Y871" s="76" t="s">
        <v>1449</v>
      </c>
      <c r="Z871" s="76" t="s">
        <v>2542</v>
      </c>
      <c r="AA871" s="76" t="s">
        <v>2543</v>
      </c>
      <c r="AB871" s="76" t="s">
        <v>539</v>
      </c>
      <c r="AC871" s="76" t="s">
        <v>541</v>
      </c>
      <c r="AD871" s="76" t="s">
        <v>543</v>
      </c>
      <c r="AE871" s="76" t="s">
        <v>549</v>
      </c>
      <c r="AF871" s="76" t="s">
        <v>96</v>
      </c>
      <c r="AG871" s="82"/>
      <c r="AH871" s="60"/>
      <c r="AI871" s="75" t="s">
        <v>2614</v>
      </c>
      <c r="AJ871" s="6" t="s">
        <v>103</v>
      </c>
      <c r="AK871" s="81">
        <v>0</v>
      </c>
      <c r="AL871" s="205" t="s">
        <v>103</v>
      </c>
      <c r="AM871" s="169"/>
      <c r="AN871" s="6"/>
      <c r="AO871" s="120"/>
    </row>
    <row r="872" spans="1:41">
      <c r="A872" s="75" t="s">
        <v>2614</v>
      </c>
      <c r="B872" s="6" t="s">
        <v>93</v>
      </c>
      <c r="C872" s="76">
        <v>871</v>
      </c>
      <c r="D872" s="6" t="s">
        <v>593</v>
      </c>
      <c r="E872" s="6" t="s">
        <v>2135</v>
      </c>
      <c r="F872" s="6" t="str">
        <f t="shared" si="67"/>
        <v>FreightFG-A-0002-SE26-M19</v>
      </c>
      <c r="G872" s="95" t="s">
        <v>2252</v>
      </c>
      <c r="H872" s="95">
        <v>1693651</v>
      </c>
      <c r="I872" s="85" t="s">
        <v>2380</v>
      </c>
      <c r="J872" s="92">
        <v>46051</v>
      </c>
      <c r="K872" s="97"/>
      <c r="L872" s="90" t="s">
        <v>3023</v>
      </c>
      <c r="M872" s="76" t="s">
        <v>1264</v>
      </c>
      <c r="N872" s="80" t="s">
        <v>3023</v>
      </c>
      <c r="O872" s="71">
        <v>0</v>
      </c>
      <c r="P872" s="71">
        <v>0</v>
      </c>
      <c r="Q872" s="79">
        <v>2919.5</v>
      </c>
      <c r="R872" s="79">
        <v>340.72</v>
      </c>
      <c r="S872" s="71">
        <v>0</v>
      </c>
      <c r="T872" s="79">
        <v>3260.22</v>
      </c>
      <c r="U872" s="87" t="s">
        <v>118</v>
      </c>
      <c r="V872" s="84">
        <f t="shared" si="72"/>
        <v>3260.22</v>
      </c>
      <c r="W872" s="61" t="s">
        <v>1436</v>
      </c>
      <c r="X872" s="6" t="s">
        <v>2040</v>
      </c>
      <c r="Y872" s="76" t="s">
        <v>1449</v>
      </c>
      <c r="Z872" s="76" t="s">
        <v>2041</v>
      </c>
      <c r="AA872" s="76" t="s">
        <v>1358</v>
      </c>
      <c r="AB872" s="76" t="s">
        <v>539</v>
      </c>
      <c r="AC872" s="76" t="s">
        <v>541</v>
      </c>
      <c r="AD872" s="76" t="s">
        <v>543</v>
      </c>
      <c r="AE872" s="76" t="s">
        <v>549</v>
      </c>
      <c r="AF872" s="76" t="s">
        <v>96</v>
      </c>
      <c r="AG872" s="82"/>
      <c r="AH872" s="60"/>
      <c r="AI872" s="75" t="s">
        <v>2614</v>
      </c>
      <c r="AJ872" s="6" t="s">
        <v>111</v>
      </c>
      <c r="AK872" s="81">
        <f>V872</f>
        <v>3260.22</v>
      </c>
      <c r="AL872" s="205" t="s">
        <v>111</v>
      </c>
      <c r="AM872" s="169"/>
      <c r="AN872" s="6"/>
      <c r="AO872" s="120"/>
    </row>
    <row r="873" spans="1:41">
      <c r="A873" s="75" t="s">
        <v>2614</v>
      </c>
      <c r="B873" s="6" t="s">
        <v>93</v>
      </c>
      <c r="C873" s="76">
        <v>872</v>
      </c>
      <c r="D873" s="6" t="s">
        <v>106</v>
      </c>
      <c r="E873" s="6" t="s">
        <v>2135</v>
      </c>
      <c r="F873" s="6" t="str">
        <f t="shared" si="67"/>
        <v>FreightRM-J-1146LI26-M19</v>
      </c>
      <c r="G873" s="95" t="s">
        <v>2791</v>
      </c>
      <c r="H873" s="95">
        <v>625570</v>
      </c>
      <c r="I873" s="85" t="s">
        <v>2380</v>
      </c>
      <c r="J873" s="92">
        <v>46044</v>
      </c>
      <c r="K873" s="92"/>
      <c r="L873" s="78" t="s">
        <v>116</v>
      </c>
      <c r="M873" s="76" t="s">
        <v>173</v>
      </c>
      <c r="N873" s="78" t="s">
        <v>116</v>
      </c>
      <c r="O873" s="71">
        <v>0</v>
      </c>
      <c r="P873" s="71">
        <v>0</v>
      </c>
      <c r="Q873" s="79">
        <v>585</v>
      </c>
      <c r="R873" s="79">
        <v>0</v>
      </c>
      <c r="S873" s="71">
        <v>0</v>
      </c>
      <c r="T873" s="79">
        <v>585</v>
      </c>
      <c r="U873" s="87" t="s">
        <v>118</v>
      </c>
      <c r="V873" s="84">
        <f t="shared" si="72"/>
        <v>585</v>
      </c>
      <c r="W873" s="61">
        <v>46035</v>
      </c>
      <c r="X873" s="6" t="s">
        <v>3024</v>
      </c>
      <c r="Y873" s="76" t="s">
        <v>3025</v>
      </c>
      <c r="Z873" s="76" t="s">
        <v>149</v>
      </c>
      <c r="AA873" s="76" t="s">
        <v>150</v>
      </c>
      <c r="AB873" s="76" t="s">
        <v>539</v>
      </c>
      <c r="AC873" s="76" t="s">
        <v>540</v>
      </c>
      <c r="AD873" s="76" t="s">
        <v>173</v>
      </c>
      <c r="AE873" s="76" t="s">
        <v>548</v>
      </c>
      <c r="AF873" s="76" t="s">
        <v>96</v>
      </c>
      <c r="AG873" s="82"/>
      <c r="AH873" s="60"/>
      <c r="AI873" s="75" t="s">
        <v>2614</v>
      </c>
      <c r="AJ873" s="6" t="s">
        <v>103</v>
      </c>
      <c r="AK873" s="81">
        <v>0</v>
      </c>
      <c r="AL873" s="205" t="s">
        <v>103</v>
      </c>
      <c r="AM873" s="169"/>
      <c r="AN873" s="6"/>
      <c r="AO873" s="120"/>
    </row>
    <row r="874" spans="1:41">
      <c r="A874" s="75" t="s">
        <v>2614</v>
      </c>
      <c r="B874" s="6" t="s">
        <v>93</v>
      </c>
      <c r="C874" s="76">
        <v>873</v>
      </c>
      <c r="D874" s="6" t="s">
        <v>106</v>
      </c>
      <c r="E874" s="6" t="s">
        <v>2135</v>
      </c>
      <c r="F874" s="6" t="str">
        <f t="shared" si="67"/>
        <v>FreightRM-R-018SI26-M19</v>
      </c>
      <c r="G874" s="95" t="s">
        <v>2792</v>
      </c>
      <c r="H874" s="95">
        <v>626333</v>
      </c>
      <c r="I874" s="85" t="s">
        <v>2380</v>
      </c>
      <c r="J874" s="92">
        <v>46049</v>
      </c>
      <c r="K874" s="92"/>
      <c r="L874" s="78" t="s">
        <v>116</v>
      </c>
      <c r="M874" s="76" t="s">
        <v>174</v>
      </c>
      <c r="N874" s="78" t="s">
        <v>116</v>
      </c>
      <c r="O874" s="71">
        <v>0</v>
      </c>
      <c r="P874" s="71">
        <v>0</v>
      </c>
      <c r="Q874" s="79">
        <v>33524</v>
      </c>
      <c r="R874" s="79">
        <v>0</v>
      </c>
      <c r="S874" s="71">
        <v>0</v>
      </c>
      <c r="T874" s="79">
        <v>33524</v>
      </c>
      <c r="U874" s="87" t="s">
        <v>24</v>
      </c>
      <c r="V874" s="84">
        <f>T874/17.2315</f>
        <v>1945.5067753822941</v>
      </c>
      <c r="W874" s="61">
        <v>46039</v>
      </c>
      <c r="X874" s="6" t="s">
        <v>3026</v>
      </c>
      <c r="Y874" s="76" t="s">
        <v>3027</v>
      </c>
      <c r="Z874" s="76" t="s">
        <v>2046</v>
      </c>
      <c r="AA874" s="76" t="s">
        <v>156</v>
      </c>
      <c r="AB874" s="76" t="s">
        <v>539</v>
      </c>
      <c r="AC874" s="76" t="s">
        <v>540</v>
      </c>
      <c r="AD874" s="76" t="s">
        <v>174</v>
      </c>
      <c r="AE874" s="76" t="s">
        <v>546</v>
      </c>
      <c r="AF874" s="76" t="s">
        <v>96</v>
      </c>
      <c r="AG874" s="82"/>
      <c r="AH874" s="60"/>
      <c r="AI874" s="75" t="s">
        <v>2614</v>
      </c>
      <c r="AJ874" s="6" t="s">
        <v>103</v>
      </c>
      <c r="AK874" s="81">
        <v>0</v>
      </c>
      <c r="AL874" s="205" t="s">
        <v>103</v>
      </c>
      <c r="AM874" s="169"/>
      <c r="AN874" s="6"/>
      <c r="AO874" s="120"/>
    </row>
    <row r="875" spans="1:41">
      <c r="A875" s="75" t="s">
        <v>2614</v>
      </c>
      <c r="B875" s="6" t="s">
        <v>93</v>
      </c>
      <c r="C875" s="76">
        <v>874</v>
      </c>
      <c r="D875" s="6" t="s">
        <v>106</v>
      </c>
      <c r="E875" s="6" t="s">
        <v>2135</v>
      </c>
      <c r="F875" s="6" t="str">
        <f t="shared" si="67"/>
        <v>FreightRM-J-1171LI26-M19</v>
      </c>
      <c r="G875" s="95" t="s">
        <v>2793</v>
      </c>
      <c r="H875" s="95">
        <v>626379</v>
      </c>
      <c r="I875" s="85" t="s">
        <v>2380</v>
      </c>
      <c r="J875" s="92">
        <v>46049</v>
      </c>
      <c r="K875" s="92"/>
      <c r="L875" s="78" t="s">
        <v>116</v>
      </c>
      <c r="M875" s="76" t="s">
        <v>173</v>
      </c>
      <c r="N875" s="78" t="s">
        <v>116</v>
      </c>
      <c r="O875" s="71">
        <v>0</v>
      </c>
      <c r="P875" s="71">
        <v>0</v>
      </c>
      <c r="Q875" s="79">
        <v>1850</v>
      </c>
      <c r="R875" s="79">
        <v>0</v>
      </c>
      <c r="S875" s="71">
        <v>0</v>
      </c>
      <c r="T875" s="79">
        <v>1850</v>
      </c>
      <c r="U875" s="87" t="s">
        <v>118</v>
      </c>
      <c r="V875" s="84">
        <f t="shared" ref="V875:V878" si="73">T875</f>
        <v>1850</v>
      </c>
      <c r="W875" s="61">
        <v>46049</v>
      </c>
      <c r="X875" s="6" t="s">
        <v>150</v>
      </c>
      <c r="Y875" s="76" t="s">
        <v>3028</v>
      </c>
      <c r="Z875" s="76" t="s">
        <v>2046</v>
      </c>
      <c r="AA875" s="76" t="s">
        <v>3029</v>
      </c>
      <c r="AB875" s="76" t="s">
        <v>539</v>
      </c>
      <c r="AC875" s="76" t="s">
        <v>540</v>
      </c>
      <c r="AD875" s="76" t="s">
        <v>173</v>
      </c>
      <c r="AE875" s="76" t="s">
        <v>548</v>
      </c>
      <c r="AF875" s="76" t="s">
        <v>96</v>
      </c>
      <c r="AG875" s="82"/>
      <c r="AH875" s="60"/>
      <c r="AI875" s="75" t="s">
        <v>2614</v>
      </c>
      <c r="AJ875" s="6" t="s">
        <v>103</v>
      </c>
      <c r="AK875" s="81">
        <v>0</v>
      </c>
      <c r="AL875" s="205" t="s">
        <v>103</v>
      </c>
      <c r="AM875" s="169"/>
      <c r="AN875" s="6"/>
      <c r="AO875" s="120"/>
    </row>
    <row r="876" spans="1:41">
      <c r="A876" s="75" t="s">
        <v>2614</v>
      </c>
      <c r="B876" s="6" t="s">
        <v>93</v>
      </c>
      <c r="C876" s="76">
        <v>875</v>
      </c>
      <c r="D876" s="6" t="s">
        <v>106</v>
      </c>
      <c r="E876" s="6" t="s">
        <v>2135</v>
      </c>
      <c r="F876" s="6" t="str">
        <f t="shared" si="67"/>
        <v>FreightRM-J-1160LI26-M19</v>
      </c>
      <c r="G876" s="95" t="s">
        <v>2794</v>
      </c>
      <c r="H876" s="95">
        <v>627152</v>
      </c>
      <c r="I876" s="85" t="s">
        <v>2380</v>
      </c>
      <c r="J876" s="92">
        <v>46051</v>
      </c>
      <c r="K876" s="92"/>
      <c r="L876" s="78" t="s">
        <v>116</v>
      </c>
      <c r="M876" s="76" t="s">
        <v>173</v>
      </c>
      <c r="N876" s="78" t="s">
        <v>116</v>
      </c>
      <c r="O876" s="71">
        <v>0</v>
      </c>
      <c r="P876" s="71">
        <v>0</v>
      </c>
      <c r="Q876" s="79">
        <v>620</v>
      </c>
      <c r="R876" s="79">
        <v>0</v>
      </c>
      <c r="S876" s="71">
        <v>0</v>
      </c>
      <c r="T876" s="79">
        <v>620</v>
      </c>
      <c r="U876" s="87" t="s">
        <v>118</v>
      </c>
      <c r="V876" s="84">
        <f t="shared" si="73"/>
        <v>620</v>
      </c>
      <c r="W876" s="61">
        <v>46043</v>
      </c>
      <c r="X876" s="6" t="s">
        <v>147</v>
      </c>
      <c r="Y876" s="76" t="s">
        <v>148</v>
      </c>
      <c r="Z876" s="76" t="s">
        <v>149</v>
      </c>
      <c r="AA876" s="76" t="s">
        <v>150</v>
      </c>
      <c r="AB876" s="76" t="s">
        <v>539</v>
      </c>
      <c r="AC876" s="76" t="s">
        <v>540</v>
      </c>
      <c r="AD876" s="76" t="s">
        <v>173</v>
      </c>
      <c r="AE876" s="76" t="s">
        <v>548</v>
      </c>
      <c r="AF876" s="76" t="s">
        <v>96</v>
      </c>
      <c r="AG876" s="82"/>
      <c r="AH876" s="60"/>
      <c r="AI876" s="75" t="s">
        <v>2614</v>
      </c>
      <c r="AJ876" s="6" t="s">
        <v>103</v>
      </c>
      <c r="AK876" s="81">
        <v>0</v>
      </c>
      <c r="AL876" s="205" t="s">
        <v>103</v>
      </c>
      <c r="AM876" s="169"/>
      <c r="AN876" s="6"/>
      <c r="AO876" s="120"/>
    </row>
    <row r="877" spans="1:41">
      <c r="A877" s="75" t="s">
        <v>2614</v>
      </c>
      <c r="B877" s="6" t="s">
        <v>93</v>
      </c>
      <c r="C877" s="76">
        <v>876</v>
      </c>
      <c r="D877" s="6" t="s">
        <v>106</v>
      </c>
      <c r="E877" s="6" t="s">
        <v>2135</v>
      </c>
      <c r="F877" s="6" t="str">
        <f t="shared" si="67"/>
        <v>FreightRM-A-0021AI26-M19-C9049</v>
      </c>
      <c r="G877" s="95" t="s">
        <v>2795</v>
      </c>
      <c r="H877" s="95">
        <v>627798</v>
      </c>
      <c r="I877" s="85" t="s">
        <v>2380</v>
      </c>
      <c r="J877" s="92">
        <v>46056</v>
      </c>
      <c r="K877" s="92"/>
      <c r="L877" s="78" t="s">
        <v>116</v>
      </c>
      <c r="M877" s="76" t="s">
        <v>25</v>
      </c>
      <c r="N877" s="78" t="s">
        <v>116</v>
      </c>
      <c r="O877" s="71">
        <v>0</v>
      </c>
      <c r="P877" s="71">
        <v>0</v>
      </c>
      <c r="Q877" s="79">
        <v>1044</v>
      </c>
      <c r="R877" s="79">
        <v>0</v>
      </c>
      <c r="S877" s="71">
        <v>0</v>
      </c>
      <c r="T877" s="79">
        <v>1044</v>
      </c>
      <c r="U877" s="87" t="s">
        <v>118</v>
      </c>
      <c r="V877" s="84">
        <f t="shared" si="73"/>
        <v>1044</v>
      </c>
      <c r="W877" s="61">
        <v>46053</v>
      </c>
      <c r="X877" s="6" t="s">
        <v>164</v>
      </c>
      <c r="Y877" s="76" t="s">
        <v>2051</v>
      </c>
      <c r="Z877" s="76" t="s">
        <v>2051</v>
      </c>
      <c r="AA877" s="76" t="s">
        <v>164</v>
      </c>
      <c r="AB877" s="76" t="s">
        <v>539</v>
      </c>
      <c r="AC877" s="76" t="s">
        <v>540</v>
      </c>
      <c r="AD877" s="76" t="s">
        <v>25</v>
      </c>
      <c r="AE877" s="76">
        <v>67180000</v>
      </c>
      <c r="AF877" s="76" t="s">
        <v>96</v>
      </c>
      <c r="AG877" s="82"/>
      <c r="AH877" s="60"/>
      <c r="AI877" s="75" t="s">
        <v>2614</v>
      </c>
      <c r="AJ877" s="6" t="s">
        <v>103</v>
      </c>
      <c r="AK877" s="81">
        <v>0</v>
      </c>
      <c r="AL877" s="205" t="s">
        <v>103</v>
      </c>
      <c r="AM877" s="169" t="s">
        <v>2145</v>
      </c>
      <c r="AN877" s="6"/>
      <c r="AO877" s="120"/>
    </row>
    <row r="878" spans="1:41">
      <c r="A878" s="75" t="s">
        <v>2614</v>
      </c>
      <c r="B878" s="6" t="s">
        <v>93</v>
      </c>
      <c r="C878" s="76">
        <v>877</v>
      </c>
      <c r="D878" s="6" t="s">
        <v>106</v>
      </c>
      <c r="E878" s="6" t="s">
        <v>2135</v>
      </c>
      <c r="F878" s="6" t="str">
        <f t="shared" si="67"/>
        <v>FreightRM-J-1152LI26-M19</v>
      </c>
      <c r="G878" s="95" t="s">
        <v>2796</v>
      </c>
      <c r="H878" s="95">
        <v>627884</v>
      </c>
      <c r="I878" s="85" t="s">
        <v>2380</v>
      </c>
      <c r="J878" s="92">
        <v>46056</v>
      </c>
      <c r="K878" s="92"/>
      <c r="L878" s="78" t="s">
        <v>116</v>
      </c>
      <c r="M878" s="76" t="s">
        <v>173</v>
      </c>
      <c r="N878" s="78" t="s">
        <v>116</v>
      </c>
      <c r="O878" s="71">
        <v>0</v>
      </c>
      <c r="P878" s="71">
        <v>0</v>
      </c>
      <c r="Q878" s="79">
        <v>400</v>
      </c>
      <c r="R878" s="79">
        <v>0</v>
      </c>
      <c r="S878" s="71">
        <v>0</v>
      </c>
      <c r="T878" s="79">
        <v>400</v>
      </c>
      <c r="U878" s="87" t="s">
        <v>118</v>
      </c>
      <c r="V878" s="84">
        <f t="shared" si="73"/>
        <v>400</v>
      </c>
      <c r="W878" s="61">
        <v>46041</v>
      </c>
      <c r="X878" s="6" t="s">
        <v>159</v>
      </c>
      <c r="Y878" s="76" t="s">
        <v>160</v>
      </c>
      <c r="Z878" s="76" t="s">
        <v>149</v>
      </c>
      <c r="AA878" s="76" t="s">
        <v>150</v>
      </c>
      <c r="AB878" s="76" t="s">
        <v>539</v>
      </c>
      <c r="AC878" s="76" t="s">
        <v>540</v>
      </c>
      <c r="AD878" s="76" t="s">
        <v>173</v>
      </c>
      <c r="AE878" s="76" t="s">
        <v>548</v>
      </c>
      <c r="AF878" s="76" t="s">
        <v>96</v>
      </c>
      <c r="AG878" s="82"/>
      <c r="AH878" s="60"/>
      <c r="AI878" s="75" t="s">
        <v>2614</v>
      </c>
      <c r="AJ878" s="6" t="s">
        <v>103</v>
      </c>
      <c r="AK878" s="81">
        <v>0</v>
      </c>
      <c r="AL878" s="205" t="s">
        <v>103</v>
      </c>
      <c r="AM878" s="169"/>
      <c r="AN878" s="6"/>
      <c r="AO878" s="120"/>
    </row>
    <row r="879" spans="1:41">
      <c r="A879" s="75" t="s">
        <v>2614</v>
      </c>
      <c r="B879" s="6" t="s">
        <v>93</v>
      </c>
      <c r="C879" s="76">
        <v>878</v>
      </c>
      <c r="D879" s="6" t="s">
        <v>104</v>
      </c>
      <c r="E879" s="6" t="s">
        <v>2135</v>
      </c>
      <c r="F879" s="6" t="str">
        <f t="shared" si="67"/>
        <v>FreightPAQUETERIA</v>
      </c>
      <c r="G879" s="6" t="s">
        <v>127</v>
      </c>
      <c r="H879" s="6" t="s">
        <v>2797</v>
      </c>
      <c r="I879" s="85" t="s">
        <v>2380</v>
      </c>
      <c r="J879" s="92">
        <v>46057</v>
      </c>
      <c r="K879" s="92" t="s">
        <v>116</v>
      </c>
      <c r="L879" s="90" t="s">
        <v>119</v>
      </c>
      <c r="M879" s="76" t="s">
        <v>28</v>
      </c>
      <c r="N879" s="78" t="s">
        <v>116</v>
      </c>
      <c r="O879" s="71">
        <v>0</v>
      </c>
      <c r="P879" s="71">
        <v>0</v>
      </c>
      <c r="Q879" s="79">
        <v>4655.16</v>
      </c>
      <c r="R879" s="79">
        <v>744.83</v>
      </c>
      <c r="S879" s="71">
        <v>0</v>
      </c>
      <c r="T879" s="79">
        <v>5399.99</v>
      </c>
      <c r="U879" s="87" t="s">
        <v>24</v>
      </c>
      <c r="V879" s="84">
        <f t="shared" ref="V879:V880" si="74">T879/17.2315</f>
        <v>313.37898615906914</v>
      </c>
      <c r="W879" s="61" t="s">
        <v>119</v>
      </c>
      <c r="X879" s="6" t="s">
        <v>122</v>
      </c>
      <c r="Y879" s="76" t="s">
        <v>121</v>
      </c>
      <c r="Z879" s="76" t="s">
        <v>178</v>
      </c>
      <c r="AA879" s="76" t="s">
        <v>438</v>
      </c>
      <c r="AB879" s="76" t="s">
        <v>539</v>
      </c>
      <c r="AC879" s="76" t="s">
        <v>541</v>
      </c>
      <c r="AD879" s="76" t="s">
        <v>28</v>
      </c>
      <c r="AE879" s="76" t="s">
        <v>545</v>
      </c>
      <c r="AF879" s="76" t="s">
        <v>96</v>
      </c>
      <c r="AG879" s="82"/>
      <c r="AH879" s="60"/>
      <c r="AI879" s="75" t="s">
        <v>2614</v>
      </c>
      <c r="AJ879" s="6" t="s">
        <v>103</v>
      </c>
      <c r="AK879" s="81">
        <v>0</v>
      </c>
      <c r="AL879" s="205" t="s">
        <v>103</v>
      </c>
      <c r="AM879" s="169"/>
      <c r="AN879" s="6"/>
      <c r="AO879" s="120"/>
    </row>
    <row r="880" spans="1:41">
      <c r="A880" s="75" t="s">
        <v>2614</v>
      </c>
      <c r="B880" s="6" t="s">
        <v>93</v>
      </c>
      <c r="C880" s="76">
        <v>879</v>
      </c>
      <c r="D880" s="6" t="s">
        <v>104</v>
      </c>
      <c r="E880" s="6" t="s">
        <v>2135</v>
      </c>
      <c r="F880" s="6" t="str">
        <f t="shared" si="67"/>
        <v>FreightPAQUETERIA</v>
      </c>
      <c r="G880" s="97" t="s">
        <v>127</v>
      </c>
      <c r="H880" s="6" t="s">
        <v>2798</v>
      </c>
      <c r="I880" s="85" t="s">
        <v>2380</v>
      </c>
      <c r="J880" s="92">
        <v>46063</v>
      </c>
      <c r="K880" s="92" t="s">
        <v>116</v>
      </c>
      <c r="L880" s="90" t="s">
        <v>119</v>
      </c>
      <c r="M880" s="76" t="s">
        <v>25</v>
      </c>
      <c r="N880" s="78" t="s">
        <v>116</v>
      </c>
      <c r="O880" s="71">
        <v>0</v>
      </c>
      <c r="P880" s="71">
        <v>0</v>
      </c>
      <c r="Q880" s="79">
        <v>272.73</v>
      </c>
      <c r="R880" s="79">
        <v>43.64</v>
      </c>
      <c r="S880" s="71">
        <v>0</v>
      </c>
      <c r="T880" s="79">
        <v>316.37</v>
      </c>
      <c r="U880" s="87" t="s">
        <v>24</v>
      </c>
      <c r="V880" s="84">
        <f t="shared" si="74"/>
        <v>18.35998026869396</v>
      </c>
      <c r="W880" s="61" t="s">
        <v>119</v>
      </c>
      <c r="X880" s="76" t="s">
        <v>120</v>
      </c>
      <c r="Y880" s="76" t="s">
        <v>120</v>
      </c>
      <c r="Z880" s="76" t="s">
        <v>121</v>
      </c>
      <c r="AA880" s="76" t="s">
        <v>122</v>
      </c>
      <c r="AB880" s="76" t="s">
        <v>539</v>
      </c>
      <c r="AC880" s="76" t="s">
        <v>540</v>
      </c>
      <c r="AD880" s="76" t="s">
        <v>25</v>
      </c>
      <c r="AE880" s="76" t="s">
        <v>544</v>
      </c>
      <c r="AF880" s="76" t="s">
        <v>96</v>
      </c>
      <c r="AG880" s="82"/>
      <c r="AH880" s="60"/>
      <c r="AI880" s="75" t="s">
        <v>2614</v>
      </c>
      <c r="AJ880" s="6" t="s">
        <v>103</v>
      </c>
      <c r="AK880" s="81">
        <v>0</v>
      </c>
      <c r="AL880" s="205" t="s">
        <v>103</v>
      </c>
      <c r="AM880" s="169"/>
      <c r="AN880" s="6"/>
      <c r="AO880" s="120"/>
    </row>
    <row r="881" spans="1:41">
      <c r="A881" s="75" t="s">
        <v>2614</v>
      </c>
      <c r="B881" s="6" t="s">
        <v>93</v>
      </c>
      <c r="C881" s="76">
        <v>880</v>
      </c>
      <c r="D881" s="76" t="s">
        <v>109</v>
      </c>
      <c r="E881" s="76" t="s">
        <v>105</v>
      </c>
      <c r="F881" s="6" t="str">
        <f t="shared" si="67"/>
        <v>STORAGEINVENTARIO</v>
      </c>
      <c r="G881" s="95" t="s">
        <v>194</v>
      </c>
      <c r="H881" s="6" t="s">
        <v>2799</v>
      </c>
      <c r="I881" s="85" t="s">
        <v>2380</v>
      </c>
      <c r="J881" s="92">
        <v>46049</v>
      </c>
      <c r="K881" s="92"/>
      <c r="L881" s="77" t="s">
        <v>116</v>
      </c>
      <c r="M881" s="76" t="s">
        <v>195</v>
      </c>
      <c r="N881" s="78" t="s">
        <v>116</v>
      </c>
      <c r="O881" s="71">
        <v>0</v>
      </c>
      <c r="P881" s="71">
        <v>0</v>
      </c>
      <c r="Q881" s="79">
        <v>72</v>
      </c>
      <c r="R881" s="79">
        <v>0</v>
      </c>
      <c r="S881" s="71">
        <v>0</v>
      </c>
      <c r="T881" s="79">
        <v>72</v>
      </c>
      <c r="U881" s="87" t="s">
        <v>118</v>
      </c>
      <c r="V881" s="84">
        <f t="shared" ref="V881:V884" si="75">T881</f>
        <v>72</v>
      </c>
      <c r="W881" s="61" t="s">
        <v>119</v>
      </c>
      <c r="X881" s="6" t="s">
        <v>122</v>
      </c>
      <c r="Y881" s="76" t="s">
        <v>121</v>
      </c>
      <c r="Z881" s="76" t="s">
        <v>178</v>
      </c>
      <c r="AA881" s="76" t="s">
        <v>196</v>
      </c>
      <c r="AB881" s="76" t="s">
        <v>539</v>
      </c>
      <c r="AC881" s="76" t="s">
        <v>541</v>
      </c>
      <c r="AD881" s="76" t="s">
        <v>195</v>
      </c>
      <c r="AE881" s="76">
        <v>75640000</v>
      </c>
      <c r="AF881" s="76" t="s">
        <v>96</v>
      </c>
      <c r="AG881" s="82"/>
      <c r="AH881" s="60"/>
      <c r="AI881" s="75" t="s">
        <v>2614</v>
      </c>
      <c r="AJ881" s="6" t="s">
        <v>103</v>
      </c>
      <c r="AK881" s="81">
        <v>0</v>
      </c>
      <c r="AL881" s="205" t="s">
        <v>103</v>
      </c>
      <c r="AM881" s="169"/>
      <c r="AN881" s="6"/>
      <c r="AO881" s="120"/>
    </row>
    <row r="882" spans="1:41">
      <c r="A882" s="75" t="s">
        <v>2614</v>
      </c>
      <c r="B882" s="6" t="s">
        <v>93</v>
      </c>
      <c r="C882" s="76">
        <v>881</v>
      </c>
      <c r="D882" s="76" t="s">
        <v>109</v>
      </c>
      <c r="E882" s="76" t="s">
        <v>105</v>
      </c>
      <c r="F882" s="6" t="str">
        <f t="shared" si="67"/>
        <v>STORAGEINVENTARIO</v>
      </c>
      <c r="G882" s="95" t="s">
        <v>194</v>
      </c>
      <c r="H882" s="6" t="s">
        <v>2800</v>
      </c>
      <c r="I882" s="85" t="s">
        <v>2380</v>
      </c>
      <c r="J882" s="92">
        <v>46051</v>
      </c>
      <c r="K882" s="92"/>
      <c r="L882" s="77" t="s">
        <v>116</v>
      </c>
      <c r="M882" s="76" t="s">
        <v>195</v>
      </c>
      <c r="N882" s="78" t="s">
        <v>116</v>
      </c>
      <c r="O882" s="71">
        <v>0</v>
      </c>
      <c r="P882" s="71">
        <v>0</v>
      </c>
      <c r="Q882" s="79">
        <v>456</v>
      </c>
      <c r="R882" s="79">
        <v>0</v>
      </c>
      <c r="S882" s="71">
        <v>0</v>
      </c>
      <c r="T882" s="79">
        <v>456</v>
      </c>
      <c r="U882" s="87" t="s">
        <v>118</v>
      </c>
      <c r="V882" s="84">
        <f t="shared" si="75"/>
        <v>456</v>
      </c>
      <c r="W882" s="61" t="s">
        <v>119</v>
      </c>
      <c r="X882" s="6" t="s">
        <v>122</v>
      </c>
      <c r="Y882" s="76" t="s">
        <v>121</v>
      </c>
      <c r="Z882" s="76" t="s">
        <v>178</v>
      </c>
      <c r="AA882" s="76" t="s">
        <v>196</v>
      </c>
      <c r="AB882" s="76" t="s">
        <v>539</v>
      </c>
      <c r="AC882" s="76" t="s">
        <v>541</v>
      </c>
      <c r="AD882" s="76" t="s">
        <v>195</v>
      </c>
      <c r="AE882" s="76">
        <v>75640000</v>
      </c>
      <c r="AF882" s="76" t="s">
        <v>96</v>
      </c>
      <c r="AG882" s="82"/>
      <c r="AH882" s="60"/>
      <c r="AI882" s="75" t="s">
        <v>2614</v>
      </c>
      <c r="AJ882" s="6" t="s">
        <v>103</v>
      </c>
      <c r="AK882" s="81">
        <v>0</v>
      </c>
      <c r="AL882" s="205" t="s">
        <v>103</v>
      </c>
      <c r="AM882" s="169"/>
      <c r="AN882" s="6"/>
      <c r="AO882" s="120"/>
    </row>
    <row r="883" spans="1:41">
      <c r="A883" s="75" t="s">
        <v>2614</v>
      </c>
      <c r="B883" s="6" t="s">
        <v>93</v>
      </c>
      <c r="C883" s="76">
        <v>882</v>
      </c>
      <c r="D883" s="76" t="s">
        <v>109</v>
      </c>
      <c r="E883" s="76" t="s">
        <v>105</v>
      </c>
      <c r="F883" s="6" t="str">
        <f t="shared" si="67"/>
        <v>STORAGEINVENTARIO</v>
      </c>
      <c r="G883" s="95" t="s">
        <v>194</v>
      </c>
      <c r="H883" s="6" t="s">
        <v>2801</v>
      </c>
      <c r="I883" s="85" t="s">
        <v>2380</v>
      </c>
      <c r="J883" s="92">
        <v>46049</v>
      </c>
      <c r="K883" s="92"/>
      <c r="L883" s="77" t="s">
        <v>116</v>
      </c>
      <c r="M883" s="76" t="s">
        <v>195</v>
      </c>
      <c r="N883" s="78" t="s">
        <v>116</v>
      </c>
      <c r="O883" s="71">
        <v>0</v>
      </c>
      <c r="P883" s="71">
        <v>0</v>
      </c>
      <c r="Q883" s="79">
        <v>144</v>
      </c>
      <c r="R883" s="79">
        <v>0</v>
      </c>
      <c r="S883" s="71">
        <v>0</v>
      </c>
      <c r="T883" s="79">
        <v>144</v>
      </c>
      <c r="U883" s="87" t="s">
        <v>118</v>
      </c>
      <c r="V883" s="84">
        <f t="shared" si="75"/>
        <v>144</v>
      </c>
      <c r="W883" s="61" t="s">
        <v>119</v>
      </c>
      <c r="X883" s="6" t="s">
        <v>122</v>
      </c>
      <c r="Y883" s="76" t="s">
        <v>121</v>
      </c>
      <c r="Z883" s="76" t="s">
        <v>178</v>
      </c>
      <c r="AA883" s="76" t="s">
        <v>196</v>
      </c>
      <c r="AB883" s="76" t="s">
        <v>539</v>
      </c>
      <c r="AC883" s="76" t="s">
        <v>541</v>
      </c>
      <c r="AD883" s="76" t="s">
        <v>195</v>
      </c>
      <c r="AE883" s="76">
        <v>75640000</v>
      </c>
      <c r="AF883" s="76" t="s">
        <v>96</v>
      </c>
      <c r="AG883" s="82"/>
      <c r="AH883" s="60"/>
      <c r="AI883" s="75" t="s">
        <v>2614</v>
      </c>
      <c r="AJ883" s="6" t="s">
        <v>103</v>
      </c>
      <c r="AK883" s="81">
        <v>0</v>
      </c>
      <c r="AL883" s="205" t="s">
        <v>103</v>
      </c>
      <c r="AM883" s="169"/>
      <c r="AN883" s="6"/>
      <c r="AO883" s="120"/>
    </row>
    <row r="884" spans="1:41">
      <c r="A884" s="75" t="s">
        <v>2614</v>
      </c>
      <c r="B884" s="6" t="s">
        <v>93</v>
      </c>
      <c r="C884" s="76">
        <v>883</v>
      </c>
      <c r="D884" s="76" t="s">
        <v>109</v>
      </c>
      <c r="E884" s="76" t="s">
        <v>105</v>
      </c>
      <c r="F884" s="6" t="str">
        <f t="shared" si="67"/>
        <v>STORAGEINVENTARIO</v>
      </c>
      <c r="G884" s="95" t="s">
        <v>194</v>
      </c>
      <c r="H884" s="6" t="s">
        <v>2802</v>
      </c>
      <c r="I884" s="85" t="s">
        <v>2380</v>
      </c>
      <c r="J884" s="92">
        <v>46051</v>
      </c>
      <c r="K884" s="92"/>
      <c r="L884" s="77" t="s">
        <v>116</v>
      </c>
      <c r="M884" s="76" t="s">
        <v>195</v>
      </c>
      <c r="N884" s="78" t="s">
        <v>116</v>
      </c>
      <c r="O884" s="71">
        <v>0</v>
      </c>
      <c r="P884" s="71">
        <v>0</v>
      </c>
      <c r="Q884" s="79">
        <v>264</v>
      </c>
      <c r="R884" s="79">
        <v>0</v>
      </c>
      <c r="S884" s="71">
        <v>0</v>
      </c>
      <c r="T884" s="79">
        <v>264</v>
      </c>
      <c r="U884" s="87" t="s">
        <v>118</v>
      </c>
      <c r="V884" s="84">
        <f t="shared" si="75"/>
        <v>264</v>
      </c>
      <c r="W884" s="61" t="s">
        <v>119</v>
      </c>
      <c r="X884" s="6" t="s">
        <v>122</v>
      </c>
      <c r="Y884" s="76" t="s">
        <v>121</v>
      </c>
      <c r="Z884" s="76" t="s">
        <v>178</v>
      </c>
      <c r="AA884" s="76" t="s">
        <v>196</v>
      </c>
      <c r="AB884" s="76" t="s">
        <v>539</v>
      </c>
      <c r="AC884" s="76" t="s">
        <v>541</v>
      </c>
      <c r="AD884" s="76" t="s">
        <v>195</v>
      </c>
      <c r="AE884" s="76">
        <v>75640000</v>
      </c>
      <c r="AF884" s="76" t="s">
        <v>96</v>
      </c>
      <c r="AG884" s="82"/>
      <c r="AH884" s="60"/>
      <c r="AI884" s="75" t="s">
        <v>2614</v>
      </c>
      <c r="AJ884" s="6" t="s">
        <v>103</v>
      </c>
      <c r="AK884" s="81">
        <v>0</v>
      </c>
      <c r="AL884" s="205" t="s">
        <v>103</v>
      </c>
      <c r="AM884" s="169"/>
      <c r="AN884" s="6"/>
      <c r="AO884" s="120"/>
    </row>
    <row r="885" spans="1:41">
      <c r="A885" s="75" t="s">
        <v>2614</v>
      </c>
      <c r="B885" s="6" t="s">
        <v>93</v>
      </c>
      <c r="C885" s="76">
        <v>884</v>
      </c>
      <c r="D885" s="76" t="s">
        <v>1564</v>
      </c>
      <c r="E885" s="6" t="s">
        <v>2135</v>
      </c>
      <c r="F885" s="6" t="str">
        <f t="shared" si="67"/>
        <v>FreightRM-M-557-SI25-M19</v>
      </c>
      <c r="G885" s="95" t="s">
        <v>2803</v>
      </c>
      <c r="H885" s="99" t="s">
        <v>2804</v>
      </c>
      <c r="I885" s="85" t="s">
        <v>2380</v>
      </c>
      <c r="J885" s="100" t="s">
        <v>3030</v>
      </c>
      <c r="K885" s="100" t="s">
        <v>3031</v>
      </c>
      <c r="L885" s="77" t="s">
        <v>116</v>
      </c>
      <c r="M885" s="76" t="s">
        <v>173</v>
      </c>
      <c r="N885" s="77" t="s">
        <v>116</v>
      </c>
      <c r="O885" s="71">
        <v>0</v>
      </c>
      <c r="P885" s="71">
        <v>0</v>
      </c>
      <c r="Q885" s="79">
        <v>52300</v>
      </c>
      <c r="R885" s="79">
        <v>8368</v>
      </c>
      <c r="S885" s="71">
        <v>0</v>
      </c>
      <c r="T885" s="79">
        <v>60668</v>
      </c>
      <c r="U885" s="87" t="s">
        <v>24</v>
      </c>
      <c r="V885" s="84">
        <f t="shared" ref="V885:V887" si="76">T885/17.2315</f>
        <v>3520.7613962800683</v>
      </c>
      <c r="W885" s="61">
        <v>46046</v>
      </c>
      <c r="X885" s="76" t="s">
        <v>2058</v>
      </c>
      <c r="Y885" s="76" t="s">
        <v>2059</v>
      </c>
      <c r="Z885" s="76" t="s">
        <v>121</v>
      </c>
      <c r="AA885" s="76" t="s">
        <v>122</v>
      </c>
      <c r="AB885" s="76" t="s">
        <v>539</v>
      </c>
      <c r="AC885" s="76" t="s">
        <v>540</v>
      </c>
      <c r="AD885" s="76" t="s">
        <v>174</v>
      </c>
      <c r="AE885" s="76" t="s">
        <v>546</v>
      </c>
      <c r="AF885" s="76" t="s">
        <v>96</v>
      </c>
      <c r="AG885" s="82"/>
      <c r="AH885" s="60"/>
      <c r="AI885" s="75" t="s">
        <v>2614</v>
      </c>
      <c r="AJ885" s="6" t="s">
        <v>103</v>
      </c>
      <c r="AK885" s="81">
        <v>0</v>
      </c>
      <c r="AL885" s="205" t="s">
        <v>103</v>
      </c>
      <c r="AM885" s="169"/>
      <c r="AN885" s="6"/>
      <c r="AO885" s="120"/>
    </row>
    <row r="886" spans="1:41">
      <c r="A886" s="75" t="s">
        <v>2614</v>
      </c>
      <c r="B886" s="6" t="s">
        <v>93</v>
      </c>
      <c r="C886" s="76">
        <v>885</v>
      </c>
      <c r="D886" s="76" t="s">
        <v>1564</v>
      </c>
      <c r="E886" s="6" t="s">
        <v>2135</v>
      </c>
      <c r="F886" s="6" t="str">
        <f t="shared" si="67"/>
        <v>FreightRM-M-561-SI25-M19</v>
      </c>
      <c r="G886" s="95" t="s">
        <v>2805</v>
      </c>
      <c r="H886" s="99" t="s">
        <v>2806</v>
      </c>
      <c r="I886" s="85" t="s">
        <v>2380</v>
      </c>
      <c r="J886" s="100" t="s">
        <v>3030</v>
      </c>
      <c r="K886" s="100" t="s">
        <v>3032</v>
      </c>
      <c r="L886" s="77" t="s">
        <v>116</v>
      </c>
      <c r="M886" s="76" t="s">
        <v>173</v>
      </c>
      <c r="N886" s="77" t="s">
        <v>116</v>
      </c>
      <c r="O886" s="71">
        <v>0</v>
      </c>
      <c r="P886" s="71">
        <v>0</v>
      </c>
      <c r="Q886" s="79">
        <v>52300</v>
      </c>
      <c r="R886" s="79">
        <v>8368</v>
      </c>
      <c r="S886" s="71">
        <v>0</v>
      </c>
      <c r="T886" s="79">
        <v>60668</v>
      </c>
      <c r="U886" s="87" t="s">
        <v>24</v>
      </c>
      <c r="V886" s="84">
        <f t="shared" si="76"/>
        <v>3520.7613962800683</v>
      </c>
      <c r="W886" s="61">
        <v>46048</v>
      </c>
      <c r="X886" s="76" t="s">
        <v>2058</v>
      </c>
      <c r="Y886" s="76" t="s">
        <v>2059</v>
      </c>
      <c r="Z886" s="76" t="s">
        <v>121</v>
      </c>
      <c r="AA886" s="76" t="s">
        <v>122</v>
      </c>
      <c r="AB886" s="76" t="s">
        <v>539</v>
      </c>
      <c r="AC886" s="76" t="s">
        <v>540</v>
      </c>
      <c r="AD886" s="76" t="s">
        <v>174</v>
      </c>
      <c r="AE886" s="76" t="s">
        <v>546</v>
      </c>
      <c r="AF886" s="76" t="s">
        <v>96</v>
      </c>
      <c r="AG886" s="82"/>
      <c r="AH886" s="60"/>
      <c r="AI886" s="75" t="s">
        <v>2614</v>
      </c>
      <c r="AJ886" s="6" t="s">
        <v>103</v>
      </c>
      <c r="AK886" s="81">
        <v>0</v>
      </c>
      <c r="AL886" s="205" t="s">
        <v>103</v>
      </c>
      <c r="AM886" s="169"/>
      <c r="AN886" s="6"/>
      <c r="AO886" s="120"/>
    </row>
    <row r="887" spans="1:41">
      <c r="A887" s="75" t="s">
        <v>2614</v>
      </c>
      <c r="B887" s="6" t="s">
        <v>93</v>
      </c>
      <c r="C887" s="76">
        <v>886</v>
      </c>
      <c r="D887" s="76" t="s">
        <v>1564</v>
      </c>
      <c r="E887" s="6" t="s">
        <v>2135</v>
      </c>
      <c r="F887" s="6" t="str">
        <f t="shared" si="67"/>
        <v>FreightRM-M-011-SI26-M19</v>
      </c>
      <c r="G887" s="95" t="s">
        <v>2807</v>
      </c>
      <c r="H887" s="99" t="s">
        <v>2808</v>
      </c>
      <c r="I887" s="85" t="s">
        <v>2380</v>
      </c>
      <c r="J887" s="100" t="s">
        <v>3030</v>
      </c>
      <c r="K887" s="100" t="s">
        <v>3033</v>
      </c>
      <c r="L887" s="77" t="s">
        <v>116</v>
      </c>
      <c r="M887" s="76" t="s">
        <v>173</v>
      </c>
      <c r="N887" s="77" t="s">
        <v>116</v>
      </c>
      <c r="O887" s="71">
        <v>0</v>
      </c>
      <c r="P887" s="71">
        <v>0</v>
      </c>
      <c r="Q887" s="79">
        <v>52300</v>
      </c>
      <c r="R887" s="79">
        <v>8368</v>
      </c>
      <c r="S887" s="71">
        <v>0</v>
      </c>
      <c r="T887" s="79">
        <v>60668</v>
      </c>
      <c r="U887" s="87" t="s">
        <v>24</v>
      </c>
      <c r="V887" s="84">
        <f t="shared" si="76"/>
        <v>3520.7613962800683</v>
      </c>
      <c r="W887" s="61">
        <v>46048</v>
      </c>
      <c r="X887" s="76" t="s">
        <v>2058</v>
      </c>
      <c r="Y887" s="76" t="s">
        <v>2059</v>
      </c>
      <c r="Z887" s="76" t="s">
        <v>121</v>
      </c>
      <c r="AA887" s="76" t="s">
        <v>122</v>
      </c>
      <c r="AB887" s="76" t="s">
        <v>539</v>
      </c>
      <c r="AC887" s="76" t="s">
        <v>540</v>
      </c>
      <c r="AD887" s="76" t="s">
        <v>174</v>
      </c>
      <c r="AE887" s="76" t="s">
        <v>546</v>
      </c>
      <c r="AF887" s="76" t="s">
        <v>96</v>
      </c>
      <c r="AG887" s="82"/>
      <c r="AH887" s="60"/>
      <c r="AI887" s="75" t="s">
        <v>2614</v>
      </c>
      <c r="AJ887" s="6" t="s">
        <v>103</v>
      </c>
      <c r="AK887" s="81">
        <v>0</v>
      </c>
      <c r="AL887" s="205" t="s">
        <v>103</v>
      </c>
      <c r="AM887" s="169"/>
      <c r="AN887" s="6"/>
      <c r="AO887" s="120"/>
    </row>
    <row r="888" spans="1:41">
      <c r="A888" s="75" t="s">
        <v>2614</v>
      </c>
      <c r="B888" s="6" t="s">
        <v>93</v>
      </c>
      <c r="C888" s="76">
        <v>887</v>
      </c>
      <c r="D888" s="76" t="s">
        <v>97</v>
      </c>
      <c r="E888" s="6" t="s">
        <v>2135</v>
      </c>
      <c r="F888" s="6" t="str">
        <f t="shared" si="67"/>
        <v>FreightFG-R-2105LE25.M19</v>
      </c>
      <c r="G888" s="95" t="s">
        <v>2809</v>
      </c>
      <c r="H888" s="99">
        <v>55387</v>
      </c>
      <c r="I888" s="85" t="s">
        <v>2380</v>
      </c>
      <c r="J888" s="100">
        <v>46052</v>
      </c>
      <c r="K888" s="100" t="s">
        <v>2556</v>
      </c>
      <c r="L888" s="77" t="s">
        <v>116</v>
      </c>
      <c r="M888" s="76" t="s">
        <v>195</v>
      </c>
      <c r="N888" s="76" t="s">
        <v>3034</v>
      </c>
      <c r="O888" s="71">
        <v>0</v>
      </c>
      <c r="P888" s="71">
        <v>0</v>
      </c>
      <c r="Q888" s="79">
        <v>5147</v>
      </c>
      <c r="R888" s="71">
        <v>0</v>
      </c>
      <c r="S888" s="71">
        <v>0</v>
      </c>
      <c r="T888" s="79">
        <v>5147</v>
      </c>
      <c r="U888" s="87" t="s">
        <v>118</v>
      </c>
      <c r="V888" s="84">
        <f t="shared" ref="V888:V898" si="77">T888</f>
        <v>5147</v>
      </c>
      <c r="W888" s="61">
        <v>46041</v>
      </c>
      <c r="X888" s="76" t="s">
        <v>230</v>
      </c>
      <c r="Y888" s="76" t="s">
        <v>178</v>
      </c>
      <c r="Z888" s="76" t="s">
        <v>178</v>
      </c>
      <c r="AA888" s="76" t="s">
        <v>231</v>
      </c>
      <c r="AB888" s="76" t="s">
        <v>539</v>
      </c>
      <c r="AC888" s="76" t="s">
        <v>541</v>
      </c>
      <c r="AD888" s="76" t="s">
        <v>195</v>
      </c>
      <c r="AE888" s="76" t="s">
        <v>547</v>
      </c>
      <c r="AF888" s="76" t="s">
        <v>96</v>
      </c>
      <c r="AG888" s="82"/>
      <c r="AH888" s="60"/>
      <c r="AI888" s="75" t="s">
        <v>2614</v>
      </c>
      <c r="AJ888" s="6" t="s">
        <v>111</v>
      </c>
      <c r="AK888" s="81">
        <f>V888</f>
        <v>5147</v>
      </c>
      <c r="AL888" s="205" t="s">
        <v>111</v>
      </c>
      <c r="AM888" s="169"/>
      <c r="AN888" s="6"/>
      <c r="AO888" s="120"/>
    </row>
    <row r="889" spans="1:41">
      <c r="A889" s="75" t="s">
        <v>2614</v>
      </c>
      <c r="B889" s="6" t="s">
        <v>93</v>
      </c>
      <c r="C889" s="76">
        <v>888</v>
      </c>
      <c r="D889" s="76" t="s">
        <v>97</v>
      </c>
      <c r="E889" s="6" t="s">
        <v>2135</v>
      </c>
      <c r="F889" s="6" t="str">
        <f t="shared" si="67"/>
        <v>FreightFG-R-2106LE25.M01</v>
      </c>
      <c r="G889" s="95" t="s">
        <v>2810</v>
      </c>
      <c r="H889" s="99">
        <v>55388</v>
      </c>
      <c r="I889" s="85" t="s">
        <v>2380</v>
      </c>
      <c r="J889" s="100">
        <v>46052</v>
      </c>
      <c r="K889" s="100" t="s">
        <v>2556</v>
      </c>
      <c r="L889" s="77" t="s">
        <v>116</v>
      </c>
      <c r="M889" s="76" t="s">
        <v>195</v>
      </c>
      <c r="N889" s="76">
        <v>553899</v>
      </c>
      <c r="O889" s="71">
        <v>0</v>
      </c>
      <c r="P889" s="71">
        <v>0</v>
      </c>
      <c r="Q889" s="79">
        <v>5645</v>
      </c>
      <c r="R889" s="71">
        <v>0</v>
      </c>
      <c r="S889" s="71">
        <v>0</v>
      </c>
      <c r="T889" s="79">
        <v>5645</v>
      </c>
      <c r="U889" s="87" t="s">
        <v>118</v>
      </c>
      <c r="V889" s="84">
        <f t="shared" si="77"/>
        <v>5645</v>
      </c>
      <c r="W889" s="61">
        <v>46043</v>
      </c>
      <c r="X889" s="76" t="s">
        <v>230</v>
      </c>
      <c r="Y889" s="76" t="s">
        <v>178</v>
      </c>
      <c r="Z889" s="76" t="s">
        <v>178</v>
      </c>
      <c r="AA889" s="76" t="s">
        <v>232</v>
      </c>
      <c r="AB889" s="76" t="s">
        <v>542</v>
      </c>
      <c r="AC889" s="76" t="s">
        <v>541</v>
      </c>
      <c r="AD889" s="76" t="s">
        <v>195</v>
      </c>
      <c r="AE889" s="76" t="s">
        <v>547</v>
      </c>
      <c r="AF889" s="76" t="s">
        <v>96</v>
      </c>
      <c r="AG889" s="82"/>
      <c r="AH889" s="60"/>
      <c r="AI889" s="75" t="s">
        <v>2614</v>
      </c>
      <c r="AJ889" s="6" t="s">
        <v>103</v>
      </c>
      <c r="AK889" s="81">
        <v>0</v>
      </c>
      <c r="AL889" s="205" t="s">
        <v>103</v>
      </c>
      <c r="AM889" s="169"/>
      <c r="AN889" s="6"/>
      <c r="AO889" s="120"/>
    </row>
    <row r="890" spans="1:41">
      <c r="A890" s="75" t="s">
        <v>2614</v>
      </c>
      <c r="B890" s="6" t="s">
        <v>93</v>
      </c>
      <c r="C890" s="76">
        <v>889</v>
      </c>
      <c r="D890" s="76" t="s">
        <v>97</v>
      </c>
      <c r="E890" s="6" t="s">
        <v>2135</v>
      </c>
      <c r="F890" s="6" t="str">
        <f t="shared" si="67"/>
        <v>FreightFG-R-2110LE25.M19</v>
      </c>
      <c r="G890" s="95" t="s">
        <v>2811</v>
      </c>
      <c r="H890" s="99">
        <v>55389</v>
      </c>
      <c r="I890" s="85" t="s">
        <v>2380</v>
      </c>
      <c r="J890" s="100">
        <v>46052</v>
      </c>
      <c r="K890" s="100" t="s">
        <v>2556</v>
      </c>
      <c r="L890" s="77" t="s">
        <v>116</v>
      </c>
      <c r="M890" s="76" t="s">
        <v>195</v>
      </c>
      <c r="N890" s="76" t="s">
        <v>3035</v>
      </c>
      <c r="O890" s="71">
        <v>0</v>
      </c>
      <c r="P890" s="71">
        <v>0</v>
      </c>
      <c r="Q890" s="79">
        <v>5175</v>
      </c>
      <c r="R890" s="71">
        <v>0</v>
      </c>
      <c r="S890" s="71">
        <v>0</v>
      </c>
      <c r="T890" s="79">
        <v>5175</v>
      </c>
      <c r="U890" s="87" t="s">
        <v>118</v>
      </c>
      <c r="V890" s="84">
        <f t="shared" si="77"/>
        <v>5175</v>
      </c>
      <c r="W890" s="61">
        <v>46043</v>
      </c>
      <c r="X890" s="76" t="s">
        <v>230</v>
      </c>
      <c r="Y890" s="76" t="s">
        <v>178</v>
      </c>
      <c r="Z890" s="76" t="s">
        <v>178</v>
      </c>
      <c r="AA890" s="76" t="s">
        <v>231</v>
      </c>
      <c r="AB890" s="76" t="s">
        <v>539</v>
      </c>
      <c r="AC890" s="76" t="s">
        <v>541</v>
      </c>
      <c r="AD890" s="76" t="s">
        <v>195</v>
      </c>
      <c r="AE890" s="76" t="s">
        <v>547</v>
      </c>
      <c r="AF890" s="76" t="s">
        <v>96</v>
      </c>
      <c r="AG890" s="82"/>
      <c r="AH890" s="60"/>
      <c r="AI890" s="75" t="s">
        <v>2614</v>
      </c>
      <c r="AJ890" s="6" t="s">
        <v>111</v>
      </c>
      <c r="AK890" s="81">
        <f>V890</f>
        <v>5175</v>
      </c>
      <c r="AL890" s="205" t="s">
        <v>111</v>
      </c>
      <c r="AM890" s="169"/>
      <c r="AN890" s="6"/>
      <c r="AO890" s="120"/>
    </row>
    <row r="891" spans="1:41">
      <c r="A891" s="75" t="s">
        <v>2614</v>
      </c>
      <c r="B891" s="6" t="s">
        <v>93</v>
      </c>
      <c r="C891" s="76">
        <v>890</v>
      </c>
      <c r="D891" s="76" t="s">
        <v>97</v>
      </c>
      <c r="E891" s="6" t="s">
        <v>2135</v>
      </c>
      <c r="F891" s="6" t="str">
        <f t="shared" si="67"/>
        <v>FreightFG-R-2107LE25.M01</v>
      </c>
      <c r="G891" s="95" t="s">
        <v>2812</v>
      </c>
      <c r="H891" s="99">
        <v>55390</v>
      </c>
      <c r="I891" s="85" t="s">
        <v>2380</v>
      </c>
      <c r="J891" s="100">
        <v>46052</v>
      </c>
      <c r="K891" s="100" t="s">
        <v>2556</v>
      </c>
      <c r="L891" s="77" t="s">
        <v>116</v>
      </c>
      <c r="M891" s="76" t="s">
        <v>195</v>
      </c>
      <c r="N891" s="76" t="s">
        <v>2567</v>
      </c>
      <c r="O891" s="71">
        <v>0</v>
      </c>
      <c r="P891" s="71">
        <v>0</v>
      </c>
      <c r="Q891" s="79">
        <v>5045</v>
      </c>
      <c r="R891" s="71">
        <v>0</v>
      </c>
      <c r="S891" s="71">
        <v>0</v>
      </c>
      <c r="T891" s="79">
        <v>5045</v>
      </c>
      <c r="U891" s="87" t="s">
        <v>118</v>
      </c>
      <c r="V891" s="84">
        <f t="shared" si="77"/>
        <v>5045</v>
      </c>
      <c r="W891" s="61">
        <v>46045</v>
      </c>
      <c r="X891" s="76" t="s">
        <v>230</v>
      </c>
      <c r="Y891" s="76" t="s">
        <v>178</v>
      </c>
      <c r="Z891" s="76" t="s">
        <v>178</v>
      </c>
      <c r="AA891" s="76" t="s">
        <v>109</v>
      </c>
      <c r="AB891" s="76" t="s">
        <v>542</v>
      </c>
      <c r="AC891" s="76" t="s">
        <v>541</v>
      </c>
      <c r="AD891" s="76" t="s">
        <v>195</v>
      </c>
      <c r="AE891" s="76" t="s">
        <v>547</v>
      </c>
      <c r="AF891" s="76" t="s">
        <v>96</v>
      </c>
      <c r="AG891" s="82"/>
      <c r="AH891" s="60"/>
      <c r="AI891" s="75" t="s">
        <v>2614</v>
      </c>
      <c r="AJ891" s="6" t="s">
        <v>103</v>
      </c>
      <c r="AK891" s="81">
        <v>0</v>
      </c>
      <c r="AL891" s="205" t="s">
        <v>103</v>
      </c>
      <c r="AM891" s="169"/>
      <c r="AN891" s="6"/>
      <c r="AO891" s="120"/>
    </row>
    <row r="892" spans="1:41">
      <c r="A892" s="75" t="s">
        <v>2614</v>
      </c>
      <c r="B892" s="6" t="s">
        <v>93</v>
      </c>
      <c r="C892" s="76">
        <v>891</v>
      </c>
      <c r="D892" s="76" t="s">
        <v>97</v>
      </c>
      <c r="E892" s="6" t="s">
        <v>2135</v>
      </c>
      <c r="F892" s="6" t="str">
        <f t="shared" si="67"/>
        <v>FreightFG-R-2108LE25.M19</v>
      </c>
      <c r="G892" s="95" t="s">
        <v>2813</v>
      </c>
      <c r="H892" s="99">
        <v>55391</v>
      </c>
      <c r="I892" s="85" t="s">
        <v>2380</v>
      </c>
      <c r="J892" s="100">
        <v>46052</v>
      </c>
      <c r="K892" s="100" t="s">
        <v>2556</v>
      </c>
      <c r="L892" s="77" t="s">
        <v>116</v>
      </c>
      <c r="M892" s="76" t="s">
        <v>195</v>
      </c>
      <c r="N892" s="76">
        <v>5183439</v>
      </c>
      <c r="O892" s="71">
        <v>0</v>
      </c>
      <c r="P892" s="71">
        <v>0</v>
      </c>
      <c r="Q892" s="79">
        <v>5825</v>
      </c>
      <c r="R892" s="71">
        <v>0</v>
      </c>
      <c r="S892" s="71">
        <v>0</v>
      </c>
      <c r="T892" s="79">
        <v>5825</v>
      </c>
      <c r="U892" s="87" t="s">
        <v>118</v>
      </c>
      <c r="V892" s="84">
        <f t="shared" si="77"/>
        <v>5825</v>
      </c>
      <c r="W892" s="61">
        <v>45681</v>
      </c>
      <c r="X892" s="76" t="s">
        <v>230</v>
      </c>
      <c r="Y892" s="76" t="s">
        <v>178</v>
      </c>
      <c r="Z892" s="76" t="s">
        <v>178</v>
      </c>
      <c r="AA892" s="76" t="s">
        <v>232</v>
      </c>
      <c r="AB892" s="76" t="s">
        <v>539</v>
      </c>
      <c r="AC892" s="76" t="s">
        <v>541</v>
      </c>
      <c r="AD892" s="76" t="s">
        <v>195</v>
      </c>
      <c r="AE892" s="76" t="s">
        <v>547</v>
      </c>
      <c r="AF892" s="76" t="s">
        <v>96</v>
      </c>
      <c r="AG892" s="82"/>
      <c r="AH892" s="60"/>
      <c r="AI892" s="75" t="s">
        <v>2614</v>
      </c>
      <c r="AJ892" s="6" t="s">
        <v>103</v>
      </c>
      <c r="AK892" s="81">
        <v>0</v>
      </c>
      <c r="AL892" s="205" t="s">
        <v>103</v>
      </c>
      <c r="AM892" s="169"/>
      <c r="AN892" s="6"/>
      <c r="AO892" s="120"/>
    </row>
    <row r="893" spans="1:41">
      <c r="A893" s="75" t="s">
        <v>2614</v>
      </c>
      <c r="B893" s="6" t="s">
        <v>93</v>
      </c>
      <c r="C893" s="76">
        <v>892</v>
      </c>
      <c r="D893" s="76" t="s">
        <v>97</v>
      </c>
      <c r="E893" s="6" t="s">
        <v>2135</v>
      </c>
      <c r="F893" s="6" t="str">
        <f t="shared" si="67"/>
        <v>FreightFG-R-2109LE25.M19</v>
      </c>
      <c r="G893" s="95" t="s">
        <v>2814</v>
      </c>
      <c r="H893" s="99">
        <v>55392</v>
      </c>
      <c r="I893" s="85" t="s">
        <v>2380</v>
      </c>
      <c r="J893" s="100">
        <v>46052</v>
      </c>
      <c r="K893" s="100" t="s">
        <v>3036</v>
      </c>
      <c r="L893" s="77" t="s">
        <v>116</v>
      </c>
      <c r="M893" s="76" t="s">
        <v>195</v>
      </c>
      <c r="N893" s="76" t="s">
        <v>3037</v>
      </c>
      <c r="O893" s="71">
        <v>0</v>
      </c>
      <c r="P893" s="71">
        <v>0</v>
      </c>
      <c r="Q893" s="79">
        <v>4997</v>
      </c>
      <c r="R893" s="71">
        <v>0</v>
      </c>
      <c r="S893" s="71">
        <v>0</v>
      </c>
      <c r="T893" s="79">
        <v>4997</v>
      </c>
      <c r="U893" s="87" t="s">
        <v>118</v>
      </c>
      <c r="V893" s="84">
        <f t="shared" si="77"/>
        <v>4997</v>
      </c>
      <c r="W893" s="61">
        <v>46046</v>
      </c>
      <c r="X893" s="76" t="s">
        <v>230</v>
      </c>
      <c r="Y893" s="76" t="s">
        <v>178</v>
      </c>
      <c r="Z893" s="76" t="s">
        <v>178</v>
      </c>
      <c r="AA893" s="76" t="s">
        <v>231</v>
      </c>
      <c r="AB893" s="76" t="s">
        <v>539</v>
      </c>
      <c r="AC893" s="76" t="s">
        <v>541</v>
      </c>
      <c r="AD893" s="76" t="s">
        <v>195</v>
      </c>
      <c r="AE893" s="76" t="s">
        <v>547</v>
      </c>
      <c r="AF893" s="76" t="s">
        <v>96</v>
      </c>
      <c r="AG893" s="82"/>
      <c r="AH893" s="60"/>
      <c r="AI893" s="75" t="s">
        <v>2614</v>
      </c>
      <c r="AJ893" s="6" t="s">
        <v>111</v>
      </c>
      <c r="AK893" s="81">
        <f>V893</f>
        <v>4997</v>
      </c>
      <c r="AL893" s="205" t="s">
        <v>111</v>
      </c>
      <c r="AM893" s="169"/>
      <c r="AN893" s="6"/>
      <c r="AO893" s="120"/>
    </row>
    <row r="894" spans="1:41">
      <c r="A894" s="75" t="s">
        <v>2614</v>
      </c>
      <c r="B894" s="6" t="s">
        <v>93</v>
      </c>
      <c r="C894" s="76">
        <v>893</v>
      </c>
      <c r="D894" s="76" t="s">
        <v>97</v>
      </c>
      <c r="E894" s="6" t="s">
        <v>2135</v>
      </c>
      <c r="F894" s="6" t="str">
        <f t="shared" si="67"/>
        <v>FreightFG-R-2119LE25.M01</v>
      </c>
      <c r="G894" s="95" t="s">
        <v>2815</v>
      </c>
      <c r="H894" s="99">
        <v>55448</v>
      </c>
      <c r="I894" s="85" t="s">
        <v>2380</v>
      </c>
      <c r="J894" s="100">
        <v>46053</v>
      </c>
      <c r="K894" s="100" t="s">
        <v>3038</v>
      </c>
      <c r="L894" s="77" t="s">
        <v>116</v>
      </c>
      <c r="M894" s="76" t="s">
        <v>195</v>
      </c>
      <c r="N894" s="76" t="s">
        <v>3039</v>
      </c>
      <c r="O894" s="71">
        <v>0</v>
      </c>
      <c r="P894" s="71">
        <v>0</v>
      </c>
      <c r="Q894" s="79">
        <v>4345</v>
      </c>
      <c r="R894" s="71">
        <v>0</v>
      </c>
      <c r="S894" s="71">
        <v>0</v>
      </c>
      <c r="T894" s="79">
        <v>4345</v>
      </c>
      <c r="U894" s="87" t="s">
        <v>118</v>
      </c>
      <c r="V894" s="84">
        <f t="shared" si="77"/>
        <v>4345</v>
      </c>
      <c r="W894" s="61">
        <v>46049</v>
      </c>
      <c r="X894" s="76" t="s">
        <v>230</v>
      </c>
      <c r="Y894" s="76" t="s">
        <v>178</v>
      </c>
      <c r="Z894" s="76" t="s">
        <v>178</v>
      </c>
      <c r="AA894" s="76" t="s">
        <v>109</v>
      </c>
      <c r="AB894" s="76" t="s">
        <v>542</v>
      </c>
      <c r="AC894" s="76" t="s">
        <v>541</v>
      </c>
      <c r="AD894" s="76" t="s">
        <v>195</v>
      </c>
      <c r="AE894" s="76" t="s">
        <v>547</v>
      </c>
      <c r="AF894" s="76" t="s">
        <v>96</v>
      </c>
      <c r="AG894" s="82"/>
      <c r="AH894" s="60"/>
      <c r="AI894" s="75" t="s">
        <v>2614</v>
      </c>
      <c r="AJ894" s="6" t="s">
        <v>103</v>
      </c>
      <c r="AK894" s="81">
        <v>0</v>
      </c>
      <c r="AL894" s="205" t="s">
        <v>103</v>
      </c>
      <c r="AM894" s="169"/>
      <c r="AN894" s="6"/>
      <c r="AO894" s="120"/>
    </row>
    <row r="895" spans="1:41">
      <c r="A895" s="75" t="s">
        <v>2614</v>
      </c>
      <c r="B895" s="6" t="s">
        <v>93</v>
      </c>
      <c r="C895" s="76">
        <v>894</v>
      </c>
      <c r="D895" s="76" t="s">
        <v>97</v>
      </c>
      <c r="E895" s="6" t="s">
        <v>2135</v>
      </c>
      <c r="F895" s="6" t="str">
        <f t="shared" si="67"/>
        <v>FreightFG-R-2115LE25.M19</v>
      </c>
      <c r="G895" s="95" t="s">
        <v>2816</v>
      </c>
      <c r="H895" s="99">
        <v>55449</v>
      </c>
      <c r="I895" s="85" t="s">
        <v>2380</v>
      </c>
      <c r="J895" s="100">
        <v>46053</v>
      </c>
      <c r="K895" s="100" t="s">
        <v>3040</v>
      </c>
      <c r="L895" s="77" t="s">
        <v>116</v>
      </c>
      <c r="M895" s="76" t="s">
        <v>195</v>
      </c>
      <c r="N895" s="76">
        <v>5182314</v>
      </c>
      <c r="O895" s="71">
        <v>0</v>
      </c>
      <c r="P895" s="71">
        <v>0</v>
      </c>
      <c r="Q895" s="79">
        <v>4997</v>
      </c>
      <c r="R895" s="71">
        <v>0</v>
      </c>
      <c r="S895" s="71">
        <v>0</v>
      </c>
      <c r="T895" s="79">
        <v>4997</v>
      </c>
      <c r="U895" s="87" t="s">
        <v>118</v>
      </c>
      <c r="V895" s="84">
        <f t="shared" si="77"/>
        <v>4997</v>
      </c>
      <c r="W895" s="61">
        <v>46050</v>
      </c>
      <c r="X895" s="76" t="s">
        <v>230</v>
      </c>
      <c r="Y895" s="76" t="s">
        <v>178</v>
      </c>
      <c r="Z895" s="76" t="s">
        <v>178</v>
      </c>
      <c r="AA895" s="76" t="s">
        <v>231</v>
      </c>
      <c r="AB895" s="76" t="s">
        <v>539</v>
      </c>
      <c r="AC895" s="76" t="s">
        <v>541</v>
      </c>
      <c r="AD895" s="76" t="s">
        <v>195</v>
      </c>
      <c r="AE895" s="76" t="s">
        <v>547</v>
      </c>
      <c r="AF895" s="76" t="s">
        <v>96</v>
      </c>
      <c r="AG895" s="82"/>
      <c r="AH895" s="60"/>
      <c r="AI895" s="75" t="s">
        <v>2614</v>
      </c>
      <c r="AJ895" s="6" t="s">
        <v>111</v>
      </c>
      <c r="AK895" s="81">
        <f>V895</f>
        <v>4997</v>
      </c>
      <c r="AL895" s="205" t="s">
        <v>111</v>
      </c>
      <c r="AM895" s="169"/>
      <c r="AN895" s="6"/>
      <c r="AO895" s="120"/>
    </row>
    <row r="896" spans="1:41">
      <c r="A896" s="75" t="s">
        <v>2614</v>
      </c>
      <c r="B896" s="6" t="s">
        <v>93</v>
      </c>
      <c r="C896" s="76">
        <v>895</v>
      </c>
      <c r="D896" s="76" t="s">
        <v>97</v>
      </c>
      <c r="E896" s="6" t="s">
        <v>2135</v>
      </c>
      <c r="F896" s="6" t="str">
        <f t="shared" si="67"/>
        <v>FreightFG-R-2112LE25.M19</v>
      </c>
      <c r="G896" s="95" t="s">
        <v>2817</v>
      </c>
      <c r="H896" s="99">
        <v>55450</v>
      </c>
      <c r="I896" s="85" t="s">
        <v>2380</v>
      </c>
      <c r="J896" s="100">
        <v>46053</v>
      </c>
      <c r="K896" s="100" t="s">
        <v>3041</v>
      </c>
      <c r="L896" s="77" t="s">
        <v>116</v>
      </c>
      <c r="M896" s="76" t="s">
        <v>195</v>
      </c>
      <c r="N896" s="76">
        <v>5182360</v>
      </c>
      <c r="O896" s="71">
        <v>0</v>
      </c>
      <c r="P896" s="71">
        <v>0</v>
      </c>
      <c r="Q896" s="79">
        <v>5575</v>
      </c>
      <c r="R896" s="71">
        <v>0</v>
      </c>
      <c r="S896" s="71">
        <v>0</v>
      </c>
      <c r="T896" s="79">
        <v>5575</v>
      </c>
      <c r="U896" s="87" t="s">
        <v>118</v>
      </c>
      <c r="V896" s="84">
        <f t="shared" si="77"/>
        <v>5575</v>
      </c>
      <c r="W896" s="61">
        <v>46049</v>
      </c>
      <c r="X896" s="76" t="s">
        <v>230</v>
      </c>
      <c r="Y896" s="76" t="s">
        <v>178</v>
      </c>
      <c r="Z896" s="76" t="s">
        <v>178</v>
      </c>
      <c r="AA896" s="76" t="s">
        <v>232</v>
      </c>
      <c r="AB896" s="76" t="s">
        <v>539</v>
      </c>
      <c r="AC896" s="76" t="s">
        <v>541</v>
      </c>
      <c r="AD896" s="76" t="s">
        <v>195</v>
      </c>
      <c r="AE896" s="76" t="s">
        <v>547</v>
      </c>
      <c r="AF896" s="76" t="s">
        <v>96</v>
      </c>
      <c r="AG896" s="82"/>
      <c r="AH896" s="60"/>
      <c r="AI896" s="75" t="s">
        <v>2614</v>
      </c>
      <c r="AJ896" s="6" t="s">
        <v>103</v>
      </c>
      <c r="AK896" s="81">
        <v>0</v>
      </c>
      <c r="AL896" s="205" t="s">
        <v>103</v>
      </c>
      <c r="AM896" s="169"/>
      <c r="AN896" s="6"/>
      <c r="AO896" s="120"/>
    </row>
    <row r="897" spans="1:41">
      <c r="A897" s="75" t="s">
        <v>2614</v>
      </c>
      <c r="B897" s="6" t="s">
        <v>93</v>
      </c>
      <c r="C897" s="76">
        <v>896</v>
      </c>
      <c r="D897" s="76" t="s">
        <v>97</v>
      </c>
      <c r="E897" s="6" t="s">
        <v>2135</v>
      </c>
      <c r="F897" s="6" t="str">
        <f t="shared" si="67"/>
        <v>FreightFG-R-2111LE25.M19</v>
      </c>
      <c r="G897" s="95" t="s">
        <v>2818</v>
      </c>
      <c r="H897" s="99">
        <v>55451</v>
      </c>
      <c r="I897" s="85" t="s">
        <v>2380</v>
      </c>
      <c r="J897" s="100">
        <v>46053</v>
      </c>
      <c r="K897" s="100" t="s">
        <v>3042</v>
      </c>
      <c r="L897" s="77" t="s">
        <v>116</v>
      </c>
      <c r="M897" s="76" t="s">
        <v>195</v>
      </c>
      <c r="N897" s="76" t="s">
        <v>1465</v>
      </c>
      <c r="O897" s="71">
        <v>0</v>
      </c>
      <c r="P897" s="71">
        <v>0</v>
      </c>
      <c r="Q897" s="79">
        <v>4997</v>
      </c>
      <c r="R897" s="71">
        <v>0</v>
      </c>
      <c r="S897" s="71">
        <v>0</v>
      </c>
      <c r="T897" s="79">
        <v>4997</v>
      </c>
      <c r="U897" s="87" t="s">
        <v>118</v>
      </c>
      <c r="V897" s="84">
        <f t="shared" si="77"/>
        <v>4997</v>
      </c>
      <c r="W897" s="61">
        <v>46048</v>
      </c>
      <c r="X897" s="76" t="s">
        <v>230</v>
      </c>
      <c r="Y897" s="76" t="s">
        <v>178</v>
      </c>
      <c r="Z897" s="76" t="s">
        <v>178</v>
      </c>
      <c r="AA897" s="76" t="s">
        <v>231</v>
      </c>
      <c r="AB897" s="76" t="s">
        <v>539</v>
      </c>
      <c r="AC897" s="76" t="s">
        <v>541</v>
      </c>
      <c r="AD897" s="76" t="s">
        <v>195</v>
      </c>
      <c r="AE897" s="76" t="s">
        <v>547</v>
      </c>
      <c r="AF897" s="76" t="s">
        <v>96</v>
      </c>
      <c r="AG897" s="82"/>
      <c r="AH897" s="60"/>
      <c r="AI897" s="75" t="s">
        <v>2614</v>
      </c>
      <c r="AJ897" s="6" t="s">
        <v>111</v>
      </c>
      <c r="AK897" s="81">
        <f>V897</f>
        <v>4997</v>
      </c>
      <c r="AL897" s="205" t="s">
        <v>111</v>
      </c>
      <c r="AM897" s="169"/>
      <c r="AN897" s="6"/>
      <c r="AO897" s="120"/>
    </row>
    <row r="898" spans="1:41">
      <c r="A898" s="75" t="s">
        <v>2614</v>
      </c>
      <c r="B898" s="6" t="s">
        <v>93</v>
      </c>
      <c r="C898" s="76">
        <v>897</v>
      </c>
      <c r="D898" s="76" t="s">
        <v>97</v>
      </c>
      <c r="E898" s="6" t="s">
        <v>2135</v>
      </c>
      <c r="F898" s="6" t="str">
        <f t="shared" si="67"/>
        <v>FreightFG-R-2113LE25.M19</v>
      </c>
      <c r="G898" s="95" t="s">
        <v>2819</v>
      </c>
      <c r="H898" s="99">
        <v>55465</v>
      </c>
      <c r="I898" s="85" t="s">
        <v>2380</v>
      </c>
      <c r="J898" s="100">
        <v>46053</v>
      </c>
      <c r="K898" s="100" t="s">
        <v>3043</v>
      </c>
      <c r="L898" s="77" t="s">
        <v>116</v>
      </c>
      <c r="M898" s="76" t="s">
        <v>195</v>
      </c>
      <c r="N898" s="76">
        <v>553883</v>
      </c>
      <c r="O898" s="71">
        <v>0</v>
      </c>
      <c r="P898" s="71">
        <v>0</v>
      </c>
      <c r="Q898" s="79">
        <v>5645</v>
      </c>
      <c r="R898" s="71">
        <v>0</v>
      </c>
      <c r="S898" s="71">
        <v>0</v>
      </c>
      <c r="T898" s="79">
        <v>5645</v>
      </c>
      <c r="U898" s="87" t="s">
        <v>118</v>
      </c>
      <c r="V898" s="84">
        <f t="shared" si="77"/>
        <v>5645</v>
      </c>
      <c r="W898" s="61">
        <v>46050</v>
      </c>
      <c r="X898" s="76" t="s">
        <v>230</v>
      </c>
      <c r="Y898" s="76" t="s">
        <v>178</v>
      </c>
      <c r="Z898" s="76" t="s">
        <v>178</v>
      </c>
      <c r="AA898" s="76" t="s">
        <v>232</v>
      </c>
      <c r="AB898" s="76" t="s">
        <v>539</v>
      </c>
      <c r="AC898" s="76" t="s">
        <v>541</v>
      </c>
      <c r="AD898" s="76" t="s">
        <v>195</v>
      </c>
      <c r="AE898" s="76" t="s">
        <v>547</v>
      </c>
      <c r="AF898" s="76" t="s">
        <v>96</v>
      </c>
      <c r="AG898" s="82"/>
      <c r="AH898" s="60"/>
      <c r="AI898" s="75" t="s">
        <v>2614</v>
      </c>
      <c r="AJ898" s="6" t="s">
        <v>103</v>
      </c>
      <c r="AK898" s="81">
        <v>0</v>
      </c>
      <c r="AL898" s="205" t="s">
        <v>103</v>
      </c>
      <c r="AM898" s="169"/>
      <c r="AN898" s="6"/>
      <c r="AO898" s="120"/>
    </row>
    <row r="899" spans="1:41">
      <c r="A899" s="75" t="s">
        <v>2614</v>
      </c>
      <c r="B899" s="6" t="s">
        <v>93</v>
      </c>
      <c r="C899" s="76">
        <v>898</v>
      </c>
      <c r="D899" s="6" t="s">
        <v>594</v>
      </c>
      <c r="E899" s="6" t="s">
        <v>2135</v>
      </c>
      <c r="F899" s="6" t="str">
        <f t="shared" ref="F899:F962" si="78">E899&amp;G899</f>
        <v>FreightFG-V-009-V1E26-M01.1</v>
      </c>
      <c r="G899" s="97" t="s">
        <v>2820</v>
      </c>
      <c r="H899" s="97" t="s">
        <v>2821</v>
      </c>
      <c r="I899" s="85" t="s">
        <v>2380</v>
      </c>
      <c r="J899" s="92">
        <v>46048</v>
      </c>
      <c r="K899" s="97" t="s">
        <v>2069</v>
      </c>
      <c r="L899" s="6" t="s">
        <v>1497</v>
      </c>
      <c r="M899" s="6" t="s">
        <v>174</v>
      </c>
      <c r="N899" s="6" t="s">
        <v>1471</v>
      </c>
      <c r="O899" s="71">
        <v>0</v>
      </c>
      <c r="P899" s="71">
        <v>0</v>
      </c>
      <c r="Q899" s="79">
        <v>10300</v>
      </c>
      <c r="R899" s="79">
        <v>1648</v>
      </c>
      <c r="S899" s="71">
        <v>412</v>
      </c>
      <c r="T899" s="79">
        <v>11536</v>
      </c>
      <c r="U899" s="6" t="s">
        <v>24</v>
      </c>
      <c r="V899" s="84">
        <f t="shared" ref="V899:V902" si="79">T899/17.2315</f>
        <v>669.47160723094328</v>
      </c>
      <c r="W899" s="110">
        <v>46048</v>
      </c>
      <c r="X899" s="6" t="s">
        <v>122</v>
      </c>
      <c r="Y899" s="6" t="s">
        <v>121</v>
      </c>
      <c r="Z899" s="6" t="s">
        <v>1498</v>
      </c>
      <c r="AA899" s="6" t="s">
        <v>1497</v>
      </c>
      <c r="AB899" s="76" t="s">
        <v>542</v>
      </c>
      <c r="AC899" s="76" t="s">
        <v>541</v>
      </c>
      <c r="AD899" s="76" t="s">
        <v>195</v>
      </c>
      <c r="AE899" s="76" t="s">
        <v>547</v>
      </c>
      <c r="AF899" s="76" t="s">
        <v>96</v>
      </c>
      <c r="AG899" s="82"/>
      <c r="AH899" s="60"/>
      <c r="AI899" s="75" t="s">
        <v>2614</v>
      </c>
      <c r="AJ899" s="6" t="s">
        <v>103</v>
      </c>
      <c r="AK899" s="81">
        <v>0</v>
      </c>
      <c r="AL899" s="205" t="s">
        <v>103</v>
      </c>
      <c r="AM899" s="169"/>
      <c r="AN899" s="6"/>
      <c r="AO899" s="120"/>
    </row>
    <row r="900" spans="1:41">
      <c r="A900" s="75" t="s">
        <v>2614</v>
      </c>
      <c r="B900" s="6" t="s">
        <v>93</v>
      </c>
      <c r="C900" s="76">
        <v>899</v>
      </c>
      <c r="D900" s="6" t="s">
        <v>594</v>
      </c>
      <c r="E900" s="6" t="s">
        <v>2135</v>
      </c>
      <c r="F900" s="6" t="str">
        <f t="shared" si="78"/>
        <v>FreightRM-V-020-V1I26-M19</v>
      </c>
      <c r="G900" s="97" t="s">
        <v>2822</v>
      </c>
      <c r="H900" s="97" t="s">
        <v>2823</v>
      </c>
      <c r="I900" s="85" t="s">
        <v>2380</v>
      </c>
      <c r="J900" s="92">
        <v>46048</v>
      </c>
      <c r="K900" s="97" t="s">
        <v>3044</v>
      </c>
      <c r="L900" s="6" t="s">
        <v>1507</v>
      </c>
      <c r="M900" s="6" t="s">
        <v>174</v>
      </c>
      <c r="N900" s="6" t="s">
        <v>1502</v>
      </c>
      <c r="O900" s="71">
        <v>0</v>
      </c>
      <c r="P900" s="71">
        <v>0</v>
      </c>
      <c r="Q900" s="79">
        <v>13965</v>
      </c>
      <c r="R900" s="79">
        <v>2234.4</v>
      </c>
      <c r="S900" s="71">
        <v>558.6</v>
      </c>
      <c r="T900" s="79">
        <v>15640.8</v>
      </c>
      <c r="U900" s="6" t="s">
        <v>24</v>
      </c>
      <c r="V900" s="84">
        <f t="shared" si="79"/>
        <v>907.68650436700227</v>
      </c>
      <c r="W900" s="110">
        <v>46049</v>
      </c>
      <c r="X900" s="6" t="s">
        <v>1507</v>
      </c>
      <c r="Y900" s="6" t="s">
        <v>1508</v>
      </c>
      <c r="Z900" s="6" t="s">
        <v>121</v>
      </c>
      <c r="AA900" s="6" t="s">
        <v>122</v>
      </c>
      <c r="AB900" s="76" t="s">
        <v>539</v>
      </c>
      <c r="AC900" s="76" t="s">
        <v>540</v>
      </c>
      <c r="AD900" s="76" t="s">
        <v>173</v>
      </c>
      <c r="AE900" s="76" t="s">
        <v>548</v>
      </c>
      <c r="AF900" s="76" t="s">
        <v>96</v>
      </c>
      <c r="AG900" s="82"/>
      <c r="AH900" s="60"/>
      <c r="AI900" s="75" t="s">
        <v>2614</v>
      </c>
      <c r="AJ900" s="6" t="s">
        <v>103</v>
      </c>
      <c r="AK900" s="81">
        <v>0</v>
      </c>
      <c r="AL900" s="205" t="s">
        <v>103</v>
      </c>
      <c r="AM900" s="169"/>
      <c r="AN900" s="6"/>
      <c r="AO900" s="120"/>
    </row>
    <row r="901" spans="1:41">
      <c r="A901" s="75" t="s">
        <v>2614</v>
      </c>
      <c r="B901" s="6" t="s">
        <v>93</v>
      </c>
      <c r="C901" s="76">
        <v>900</v>
      </c>
      <c r="D901" s="6" t="s">
        <v>594</v>
      </c>
      <c r="E901" s="6" t="s">
        <v>2135</v>
      </c>
      <c r="F901" s="6" t="str">
        <f t="shared" si="78"/>
        <v>FreightRM-M-558-SI25-M19/RM-M-571-SI25-M19</v>
      </c>
      <c r="G901" s="112" t="s">
        <v>2824</v>
      </c>
      <c r="H901" s="97" t="s">
        <v>2825</v>
      </c>
      <c r="I901" s="85" t="s">
        <v>2380</v>
      </c>
      <c r="J901" s="92">
        <v>46049</v>
      </c>
      <c r="K901" s="97" t="s">
        <v>3045</v>
      </c>
      <c r="L901" s="6" t="s">
        <v>3046</v>
      </c>
      <c r="M901" s="6" t="s">
        <v>174</v>
      </c>
      <c r="N901" s="6" t="s">
        <v>1479</v>
      </c>
      <c r="O901" s="71">
        <v>0</v>
      </c>
      <c r="P901" s="71">
        <v>0</v>
      </c>
      <c r="Q901" s="79">
        <v>72000</v>
      </c>
      <c r="R901" s="79">
        <v>11520</v>
      </c>
      <c r="S901" s="71">
        <v>2880</v>
      </c>
      <c r="T901" s="79">
        <v>80640</v>
      </c>
      <c r="U901" s="6" t="s">
        <v>24</v>
      </c>
      <c r="V901" s="84">
        <f t="shared" si="79"/>
        <v>4679.8015262745548</v>
      </c>
      <c r="W901" s="110">
        <v>46056</v>
      </c>
      <c r="X901" s="6" t="s">
        <v>1480</v>
      </c>
      <c r="Y901" s="6" t="s">
        <v>129</v>
      </c>
      <c r="Z901" s="6" t="s">
        <v>239</v>
      </c>
      <c r="AA901" s="6" t="s">
        <v>122</v>
      </c>
      <c r="AB901" s="76" t="s">
        <v>539</v>
      </c>
      <c r="AC901" s="76" t="s">
        <v>540</v>
      </c>
      <c r="AD901" s="76" t="s">
        <v>174</v>
      </c>
      <c r="AE901" s="76" t="s">
        <v>546</v>
      </c>
      <c r="AF901" s="76" t="s">
        <v>96</v>
      </c>
      <c r="AG901" s="82"/>
      <c r="AH901" s="60"/>
      <c r="AI901" s="75" t="s">
        <v>2614</v>
      </c>
      <c r="AJ901" s="6" t="s">
        <v>103</v>
      </c>
      <c r="AK901" s="81">
        <v>0</v>
      </c>
      <c r="AL901" s="205" t="s">
        <v>103</v>
      </c>
      <c r="AM901" s="169"/>
      <c r="AN901" s="6"/>
      <c r="AO901" s="120"/>
    </row>
    <row r="902" spans="1:41">
      <c r="A902" s="75" t="s">
        <v>2614</v>
      </c>
      <c r="B902" s="6" t="s">
        <v>93</v>
      </c>
      <c r="C902" s="76">
        <v>901</v>
      </c>
      <c r="D902" s="6" t="s">
        <v>594</v>
      </c>
      <c r="E902" s="6" t="s">
        <v>2135</v>
      </c>
      <c r="F902" s="6" t="str">
        <f t="shared" si="78"/>
        <v>FreightRM-M-556-SI26-M19</v>
      </c>
      <c r="G902" s="97" t="s">
        <v>2826</v>
      </c>
      <c r="H902" s="97" t="s">
        <v>2827</v>
      </c>
      <c r="I902" s="85" t="s">
        <v>2380</v>
      </c>
      <c r="J902" s="92">
        <v>46050</v>
      </c>
      <c r="K902" s="97" t="s">
        <v>3047</v>
      </c>
      <c r="L902" s="6" t="s">
        <v>2941</v>
      </c>
      <c r="M902" s="6" t="s">
        <v>174</v>
      </c>
      <c r="N902" s="6" t="s">
        <v>1479</v>
      </c>
      <c r="O902" s="71">
        <v>0</v>
      </c>
      <c r="P902" s="71">
        <v>0</v>
      </c>
      <c r="Q902" s="79">
        <v>32000</v>
      </c>
      <c r="R902" s="79">
        <v>5120</v>
      </c>
      <c r="S902" s="71">
        <v>1280</v>
      </c>
      <c r="T902" s="79">
        <v>35840</v>
      </c>
      <c r="U902" s="6" t="s">
        <v>24</v>
      </c>
      <c r="V902" s="84">
        <f t="shared" si="79"/>
        <v>2079.9117894553578</v>
      </c>
      <c r="W902" s="110">
        <v>46056</v>
      </c>
      <c r="X902" s="6" t="s">
        <v>1480</v>
      </c>
      <c r="Y902" s="6" t="s">
        <v>129</v>
      </c>
      <c r="Z902" s="6" t="s">
        <v>239</v>
      </c>
      <c r="AA902" s="6" t="s">
        <v>122</v>
      </c>
      <c r="AB902" s="76" t="s">
        <v>539</v>
      </c>
      <c r="AC902" s="76" t="s">
        <v>540</v>
      </c>
      <c r="AD902" s="76" t="s">
        <v>174</v>
      </c>
      <c r="AE902" s="76" t="s">
        <v>546</v>
      </c>
      <c r="AF902" s="76" t="s">
        <v>96</v>
      </c>
      <c r="AG902" s="82"/>
      <c r="AH902" s="60"/>
      <c r="AI902" s="75" t="s">
        <v>2614</v>
      </c>
      <c r="AJ902" s="6" t="s">
        <v>103</v>
      </c>
      <c r="AK902" s="81">
        <v>0</v>
      </c>
      <c r="AL902" s="205" t="s">
        <v>103</v>
      </c>
      <c r="AM902" s="169"/>
      <c r="AN902" s="6"/>
      <c r="AO902" s="120"/>
    </row>
    <row r="903" spans="1:41">
      <c r="A903" s="75" t="s">
        <v>2614</v>
      </c>
      <c r="B903" s="6" t="s">
        <v>93</v>
      </c>
      <c r="C903" s="76">
        <v>902</v>
      </c>
      <c r="D903" s="6" t="s">
        <v>107</v>
      </c>
      <c r="E903" s="6" t="s">
        <v>105</v>
      </c>
      <c r="F903" s="6" t="str">
        <f t="shared" si="78"/>
        <v>STORAGEFG-R-1933LE25.M19</v>
      </c>
      <c r="G903" s="97" t="s">
        <v>2828</v>
      </c>
      <c r="H903" s="95">
        <v>146179</v>
      </c>
      <c r="I903" s="85" t="s">
        <v>2380</v>
      </c>
      <c r="J903" s="92">
        <v>46049</v>
      </c>
      <c r="K903" s="97"/>
      <c r="L903" s="80">
        <v>5854561</v>
      </c>
      <c r="M903" s="6" t="s">
        <v>173</v>
      </c>
      <c r="N903" s="80" t="s">
        <v>116</v>
      </c>
      <c r="O903" s="71">
        <v>0</v>
      </c>
      <c r="P903" s="71">
        <v>0</v>
      </c>
      <c r="Q903" s="79">
        <v>35.5</v>
      </c>
      <c r="R903" s="79">
        <v>0</v>
      </c>
      <c r="S903" s="71">
        <v>0</v>
      </c>
      <c r="T903" s="79">
        <v>35.5</v>
      </c>
      <c r="U903" s="87" t="s">
        <v>118</v>
      </c>
      <c r="V903" s="84">
        <f t="shared" ref="V903:V908" si="80">T903</f>
        <v>35.5</v>
      </c>
      <c r="W903" s="94" t="s">
        <v>119</v>
      </c>
      <c r="X903" s="80" t="s">
        <v>238</v>
      </c>
      <c r="Y903" s="80" t="s">
        <v>238</v>
      </c>
      <c r="Z903" s="80" t="s">
        <v>239</v>
      </c>
      <c r="AA903" s="80" t="s">
        <v>240</v>
      </c>
      <c r="AB903" s="76" t="s">
        <v>539</v>
      </c>
      <c r="AC903" s="76" t="s">
        <v>541</v>
      </c>
      <c r="AD903" s="76" t="s">
        <v>195</v>
      </c>
      <c r="AE903" s="76">
        <v>75640000</v>
      </c>
      <c r="AF903" s="76" t="s">
        <v>96</v>
      </c>
      <c r="AG903" s="82"/>
      <c r="AH903" s="60"/>
      <c r="AI903" s="75" t="s">
        <v>2614</v>
      </c>
      <c r="AJ903" s="6" t="s">
        <v>103</v>
      </c>
      <c r="AK903" s="81">
        <v>0</v>
      </c>
      <c r="AL903" s="205" t="s">
        <v>103</v>
      </c>
      <c r="AM903" s="169"/>
      <c r="AN903" s="6"/>
      <c r="AO903" s="120"/>
    </row>
    <row r="904" spans="1:41">
      <c r="A904" s="75" t="s">
        <v>2614</v>
      </c>
      <c r="B904" s="6" t="s">
        <v>93</v>
      </c>
      <c r="C904" s="76">
        <v>903</v>
      </c>
      <c r="D904" s="6" t="s">
        <v>107</v>
      </c>
      <c r="E904" s="6" t="s">
        <v>105</v>
      </c>
      <c r="F904" s="6" t="str">
        <f t="shared" si="78"/>
        <v>STORAGEFG-R-1892LE25.M19</v>
      </c>
      <c r="G904" s="97" t="s">
        <v>2829</v>
      </c>
      <c r="H904" s="95">
        <v>146180</v>
      </c>
      <c r="I904" s="85" t="s">
        <v>2380</v>
      </c>
      <c r="J904" s="92">
        <v>46049</v>
      </c>
      <c r="K904" s="97"/>
      <c r="L904" s="80">
        <v>560597</v>
      </c>
      <c r="M904" s="6" t="s">
        <v>173</v>
      </c>
      <c r="N904" s="80" t="s">
        <v>116</v>
      </c>
      <c r="O904" s="71">
        <v>0</v>
      </c>
      <c r="P904" s="71">
        <v>0</v>
      </c>
      <c r="Q904" s="79">
        <v>42.3</v>
      </c>
      <c r="R904" s="79">
        <v>0</v>
      </c>
      <c r="S904" s="71">
        <v>0</v>
      </c>
      <c r="T904" s="79">
        <v>42.3</v>
      </c>
      <c r="U904" s="87" t="s">
        <v>118</v>
      </c>
      <c r="V904" s="84">
        <f t="shared" si="80"/>
        <v>42.3</v>
      </c>
      <c r="W904" s="94" t="s">
        <v>119</v>
      </c>
      <c r="X904" s="80" t="s">
        <v>238</v>
      </c>
      <c r="Y904" s="80" t="s">
        <v>238</v>
      </c>
      <c r="Z904" s="80" t="s">
        <v>239</v>
      </c>
      <c r="AA904" s="80" t="s">
        <v>240</v>
      </c>
      <c r="AB904" s="76" t="s">
        <v>539</v>
      </c>
      <c r="AC904" s="76" t="s">
        <v>541</v>
      </c>
      <c r="AD904" s="76" t="s">
        <v>195</v>
      </c>
      <c r="AE904" s="76">
        <v>75640000</v>
      </c>
      <c r="AF904" s="76" t="s">
        <v>96</v>
      </c>
      <c r="AG904" s="82"/>
      <c r="AH904" s="60"/>
      <c r="AI904" s="75" t="s">
        <v>2614</v>
      </c>
      <c r="AJ904" s="6" t="s">
        <v>103</v>
      </c>
      <c r="AK904" s="81">
        <v>0</v>
      </c>
      <c r="AL904" s="205" t="s">
        <v>103</v>
      </c>
      <c r="AM904" s="169"/>
      <c r="AN904" s="6"/>
      <c r="AO904" s="120"/>
    </row>
    <row r="905" spans="1:41">
      <c r="A905" s="75" t="s">
        <v>2614</v>
      </c>
      <c r="B905" s="6" t="s">
        <v>93</v>
      </c>
      <c r="C905" s="76">
        <v>904</v>
      </c>
      <c r="D905" s="6" t="s">
        <v>107</v>
      </c>
      <c r="E905" s="6" t="s">
        <v>105</v>
      </c>
      <c r="F905" s="6" t="str">
        <f t="shared" si="78"/>
        <v>STORAGEFG-R-2098LE25.M19</v>
      </c>
      <c r="G905" s="97" t="s">
        <v>1770</v>
      </c>
      <c r="H905" s="95">
        <v>146185</v>
      </c>
      <c r="I905" s="85" t="s">
        <v>2380</v>
      </c>
      <c r="J905" s="92">
        <v>46049</v>
      </c>
      <c r="K905" s="97"/>
      <c r="L905" s="80">
        <v>6051356</v>
      </c>
      <c r="M905" s="6" t="s">
        <v>173</v>
      </c>
      <c r="N905" s="80" t="s">
        <v>116</v>
      </c>
      <c r="O905" s="71">
        <v>0</v>
      </c>
      <c r="P905" s="71">
        <v>0</v>
      </c>
      <c r="Q905" s="79">
        <v>32.1</v>
      </c>
      <c r="R905" s="79">
        <v>0</v>
      </c>
      <c r="S905" s="71">
        <v>0</v>
      </c>
      <c r="T905" s="79">
        <v>32.1</v>
      </c>
      <c r="U905" s="87" t="s">
        <v>118</v>
      </c>
      <c r="V905" s="84">
        <f t="shared" si="80"/>
        <v>32.1</v>
      </c>
      <c r="W905" s="94" t="s">
        <v>119</v>
      </c>
      <c r="X905" s="80" t="s">
        <v>238</v>
      </c>
      <c r="Y905" s="80" t="s">
        <v>238</v>
      </c>
      <c r="Z905" s="80" t="s">
        <v>239</v>
      </c>
      <c r="AA905" s="80" t="s">
        <v>240</v>
      </c>
      <c r="AB905" s="76" t="s">
        <v>539</v>
      </c>
      <c r="AC905" s="76" t="s">
        <v>541</v>
      </c>
      <c r="AD905" s="76" t="s">
        <v>195</v>
      </c>
      <c r="AE905" s="76">
        <v>75640000</v>
      </c>
      <c r="AF905" s="76" t="s">
        <v>96</v>
      </c>
      <c r="AG905" s="82"/>
      <c r="AH905" s="60"/>
      <c r="AI905" s="75" t="s">
        <v>2614</v>
      </c>
      <c r="AJ905" s="6" t="s">
        <v>103</v>
      </c>
      <c r="AK905" s="81">
        <v>0</v>
      </c>
      <c r="AL905" s="205" t="s">
        <v>103</v>
      </c>
      <c r="AM905" s="169"/>
      <c r="AN905" s="6"/>
      <c r="AO905" s="120"/>
    </row>
    <row r="906" spans="1:41">
      <c r="A906" s="75" t="s">
        <v>2614</v>
      </c>
      <c r="B906" s="6" t="s">
        <v>93</v>
      </c>
      <c r="C906" s="76">
        <v>905</v>
      </c>
      <c r="D906" s="6" t="s">
        <v>107</v>
      </c>
      <c r="E906" s="6" t="s">
        <v>105</v>
      </c>
      <c r="F906" s="6" t="str">
        <f t="shared" si="78"/>
        <v>STORAGEFG-R-2080LE25.M19</v>
      </c>
      <c r="G906" s="97" t="s">
        <v>220</v>
      </c>
      <c r="H906" s="95">
        <v>146186</v>
      </c>
      <c r="I906" s="85" t="s">
        <v>2380</v>
      </c>
      <c r="J906" s="92">
        <v>46049</v>
      </c>
      <c r="K906" s="97"/>
      <c r="L906" s="80">
        <v>6076954</v>
      </c>
      <c r="M906" s="6" t="s">
        <v>173</v>
      </c>
      <c r="N906" s="80" t="s">
        <v>116</v>
      </c>
      <c r="O906" s="71">
        <v>0</v>
      </c>
      <c r="P906" s="71">
        <v>0</v>
      </c>
      <c r="Q906" s="79">
        <v>48.6</v>
      </c>
      <c r="R906" s="79">
        <v>0</v>
      </c>
      <c r="S906" s="71">
        <v>0</v>
      </c>
      <c r="T906" s="79">
        <v>48.6</v>
      </c>
      <c r="U906" s="87" t="s">
        <v>118</v>
      </c>
      <c r="V906" s="84">
        <f t="shared" si="80"/>
        <v>48.6</v>
      </c>
      <c r="W906" s="94" t="s">
        <v>119</v>
      </c>
      <c r="X906" s="80" t="s">
        <v>238</v>
      </c>
      <c r="Y906" s="80" t="s">
        <v>238</v>
      </c>
      <c r="Z906" s="80" t="s">
        <v>239</v>
      </c>
      <c r="AA906" s="80" t="s">
        <v>240</v>
      </c>
      <c r="AB906" s="76" t="s">
        <v>539</v>
      </c>
      <c r="AC906" s="76" t="s">
        <v>541</v>
      </c>
      <c r="AD906" s="76" t="s">
        <v>195</v>
      </c>
      <c r="AE906" s="76">
        <v>75640000</v>
      </c>
      <c r="AF906" s="76" t="s">
        <v>96</v>
      </c>
      <c r="AG906" s="82"/>
      <c r="AH906" s="60"/>
      <c r="AI906" s="75" t="s">
        <v>2614</v>
      </c>
      <c r="AJ906" s="6" t="s">
        <v>103</v>
      </c>
      <c r="AK906" s="81">
        <v>0</v>
      </c>
      <c r="AL906" s="205" t="s">
        <v>103</v>
      </c>
      <c r="AM906" s="169"/>
      <c r="AN906" s="6"/>
      <c r="AO906" s="120"/>
    </row>
    <row r="907" spans="1:41">
      <c r="A907" s="75" t="s">
        <v>2614</v>
      </c>
      <c r="B907" s="6" t="s">
        <v>93</v>
      </c>
      <c r="C907" s="76">
        <v>906</v>
      </c>
      <c r="D907" s="6" t="s">
        <v>107</v>
      </c>
      <c r="E907" s="6" t="s">
        <v>105</v>
      </c>
      <c r="F907" s="6" t="str">
        <f t="shared" si="78"/>
        <v>STORAGERM-J-1178LI26-M19</v>
      </c>
      <c r="G907" s="97" t="s">
        <v>2830</v>
      </c>
      <c r="H907" s="95">
        <v>146194</v>
      </c>
      <c r="I907" s="85" t="s">
        <v>2380</v>
      </c>
      <c r="J907" s="92">
        <v>46050</v>
      </c>
      <c r="K907" s="97"/>
      <c r="L907" s="80" t="s">
        <v>3048</v>
      </c>
      <c r="M907" s="6" t="s">
        <v>173</v>
      </c>
      <c r="N907" s="80" t="s">
        <v>3049</v>
      </c>
      <c r="O907" s="71">
        <v>0</v>
      </c>
      <c r="P907" s="71">
        <v>0</v>
      </c>
      <c r="Q907" s="79">
        <v>30.25</v>
      </c>
      <c r="R907" s="79">
        <v>0</v>
      </c>
      <c r="S907" s="71">
        <v>0</v>
      </c>
      <c r="T907" s="79">
        <v>30.25</v>
      </c>
      <c r="U907" s="87" t="s">
        <v>118</v>
      </c>
      <c r="V907" s="84">
        <f t="shared" si="80"/>
        <v>30.25</v>
      </c>
      <c r="W907" s="94">
        <v>46034</v>
      </c>
      <c r="X907" s="80" t="s">
        <v>237</v>
      </c>
      <c r="Y907" s="80" t="s">
        <v>238</v>
      </c>
      <c r="Z907" s="80" t="s">
        <v>239</v>
      </c>
      <c r="AA907" s="80" t="s">
        <v>240</v>
      </c>
      <c r="AB907" s="76" t="s">
        <v>539</v>
      </c>
      <c r="AC907" s="76" t="s">
        <v>540</v>
      </c>
      <c r="AD907" s="76" t="s">
        <v>173</v>
      </c>
      <c r="AE907" s="75">
        <v>67115005</v>
      </c>
      <c r="AF907" s="76" t="s">
        <v>96</v>
      </c>
      <c r="AG907" s="82"/>
      <c r="AH907" s="60"/>
      <c r="AI907" s="75" t="s">
        <v>2614</v>
      </c>
      <c r="AJ907" s="6" t="s">
        <v>103</v>
      </c>
      <c r="AK907" s="81">
        <v>0</v>
      </c>
      <c r="AL907" s="205" t="s">
        <v>103</v>
      </c>
      <c r="AM907" s="169"/>
      <c r="AN907" s="6"/>
      <c r="AO907" s="120"/>
    </row>
    <row r="908" spans="1:41">
      <c r="A908" s="75" t="s">
        <v>2614</v>
      </c>
      <c r="B908" s="6" t="s">
        <v>93</v>
      </c>
      <c r="C908" s="76">
        <v>907</v>
      </c>
      <c r="D908" s="6" t="s">
        <v>107</v>
      </c>
      <c r="E908" s="6" t="s">
        <v>105</v>
      </c>
      <c r="F908" s="6" t="str">
        <f t="shared" si="78"/>
        <v xml:space="preserve">STORAGERM-J-1155LI26-M19.2 </v>
      </c>
      <c r="G908" s="97" t="s">
        <v>2831</v>
      </c>
      <c r="H908" s="95">
        <v>146198</v>
      </c>
      <c r="I908" s="85" t="s">
        <v>2380</v>
      </c>
      <c r="J908" s="92">
        <v>46050</v>
      </c>
      <c r="K908" s="97"/>
      <c r="L908" s="80" t="s">
        <v>3050</v>
      </c>
      <c r="M908" s="6" t="s">
        <v>173</v>
      </c>
      <c r="N908" s="80" t="s">
        <v>3051</v>
      </c>
      <c r="O908" s="71">
        <v>0</v>
      </c>
      <c r="P908" s="71">
        <v>0</v>
      </c>
      <c r="Q908" s="79">
        <v>318.25</v>
      </c>
      <c r="R908" s="79">
        <v>0</v>
      </c>
      <c r="S908" s="71">
        <v>0</v>
      </c>
      <c r="T908" s="79">
        <v>318.25</v>
      </c>
      <c r="U908" s="87" t="s">
        <v>118</v>
      </c>
      <c r="V908" s="84">
        <f t="shared" si="80"/>
        <v>318.25</v>
      </c>
      <c r="W908" s="94">
        <v>46038</v>
      </c>
      <c r="X908" s="80" t="s">
        <v>237</v>
      </c>
      <c r="Y908" s="80" t="s">
        <v>238</v>
      </c>
      <c r="Z908" s="80" t="s">
        <v>239</v>
      </c>
      <c r="AA908" s="80" t="s">
        <v>240</v>
      </c>
      <c r="AB908" s="76" t="s">
        <v>539</v>
      </c>
      <c r="AC908" s="76" t="s">
        <v>540</v>
      </c>
      <c r="AD908" s="76" t="s">
        <v>173</v>
      </c>
      <c r="AE908" s="75">
        <v>67115005</v>
      </c>
      <c r="AF908" s="76" t="s">
        <v>96</v>
      </c>
      <c r="AG908" s="82"/>
      <c r="AH908" s="60"/>
      <c r="AI908" s="75" t="s">
        <v>2614</v>
      </c>
      <c r="AJ908" s="6" t="s">
        <v>103</v>
      </c>
      <c r="AK908" s="81">
        <v>0</v>
      </c>
      <c r="AL908" s="205" t="s">
        <v>103</v>
      </c>
      <c r="AM908" s="169"/>
      <c r="AN908" s="6"/>
      <c r="AO908" s="120"/>
    </row>
    <row r="909" spans="1:41">
      <c r="A909" s="75" t="s">
        <v>2614</v>
      </c>
      <c r="B909" s="6" t="s">
        <v>93</v>
      </c>
      <c r="C909" s="76">
        <v>908</v>
      </c>
      <c r="D909" s="6" t="s">
        <v>110</v>
      </c>
      <c r="E909" s="6" t="s">
        <v>2135</v>
      </c>
      <c r="F909" s="6" t="str">
        <f t="shared" si="78"/>
        <v>FreightRM-R-014-SI26-M19</v>
      </c>
      <c r="G909" s="97" t="s">
        <v>1744</v>
      </c>
      <c r="H909" s="95">
        <v>4677</v>
      </c>
      <c r="I909" s="85" t="s">
        <v>2380</v>
      </c>
      <c r="J909" s="92">
        <v>46048</v>
      </c>
      <c r="K909" s="97"/>
      <c r="L909" s="80" t="s">
        <v>3052</v>
      </c>
      <c r="M909" s="80" t="s">
        <v>173</v>
      </c>
      <c r="N909" s="80" t="s">
        <v>3053</v>
      </c>
      <c r="O909" s="71">
        <v>0</v>
      </c>
      <c r="P909" s="71">
        <v>0</v>
      </c>
      <c r="Q909" s="79">
        <v>36500</v>
      </c>
      <c r="R909" s="79">
        <v>5840</v>
      </c>
      <c r="S909" s="71">
        <v>1460</v>
      </c>
      <c r="T909" s="79">
        <v>40880</v>
      </c>
      <c r="U909" s="87" t="s">
        <v>24</v>
      </c>
      <c r="V909" s="84">
        <f t="shared" ref="V909:V912" si="81">T909/17.2315</f>
        <v>2372.3993848475175</v>
      </c>
      <c r="W909" s="94">
        <v>46050</v>
      </c>
      <c r="X909" s="80" t="s">
        <v>3054</v>
      </c>
      <c r="Y909" s="80" t="s">
        <v>282</v>
      </c>
      <c r="Z909" s="80" t="s">
        <v>121</v>
      </c>
      <c r="AA909" s="80" t="s">
        <v>122</v>
      </c>
      <c r="AB909" s="76" t="s">
        <v>539</v>
      </c>
      <c r="AC909" s="76" t="s">
        <v>540</v>
      </c>
      <c r="AD909" s="76" t="s">
        <v>174</v>
      </c>
      <c r="AE909" s="76" t="s">
        <v>546</v>
      </c>
      <c r="AF909" s="76" t="s">
        <v>96</v>
      </c>
      <c r="AG909" s="82"/>
      <c r="AH909" s="60"/>
      <c r="AI909" s="75" t="s">
        <v>2614</v>
      </c>
      <c r="AJ909" s="6" t="s">
        <v>103</v>
      </c>
      <c r="AK909" s="81">
        <v>0</v>
      </c>
      <c r="AL909" s="205" t="s">
        <v>103</v>
      </c>
      <c r="AM909" s="169"/>
      <c r="AN909" s="6"/>
      <c r="AO909" s="120"/>
    </row>
    <row r="910" spans="1:41">
      <c r="A910" s="75" t="s">
        <v>2614</v>
      </c>
      <c r="B910" s="6" t="s">
        <v>93</v>
      </c>
      <c r="C910" s="76">
        <v>909</v>
      </c>
      <c r="D910" s="6" t="s">
        <v>110</v>
      </c>
      <c r="E910" s="6" t="s">
        <v>2135</v>
      </c>
      <c r="F910" s="6" t="str">
        <f t="shared" si="78"/>
        <v>FreightRM-R-001-SI25-M19</v>
      </c>
      <c r="G910" s="97" t="s">
        <v>1747</v>
      </c>
      <c r="H910" s="95">
        <v>4701</v>
      </c>
      <c r="I910" s="85" t="s">
        <v>2380</v>
      </c>
      <c r="J910" s="92">
        <v>46052</v>
      </c>
      <c r="K910" s="95"/>
      <c r="L910" s="80" t="s">
        <v>116</v>
      </c>
      <c r="M910" s="80" t="s">
        <v>173</v>
      </c>
      <c r="N910" s="80" t="s">
        <v>3055</v>
      </c>
      <c r="O910" s="71">
        <v>0</v>
      </c>
      <c r="P910" s="71">
        <v>0</v>
      </c>
      <c r="Q910" s="79">
        <v>36500</v>
      </c>
      <c r="R910" s="79">
        <v>5840</v>
      </c>
      <c r="S910" s="71">
        <v>1460</v>
      </c>
      <c r="T910" s="79">
        <v>40880</v>
      </c>
      <c r="U910" s="87" t="s">
        <v>24</v>
      </c>
      <c r="V910" s="84">
        <f t="shared" si="81"/>
        <v>2372.3993848475175</v>
      </c>
      <c r="W910" s="94">
        <v>46053</v>
      </c>
      <c r="X910" s="80" t="s">
        <v>3056</v>
      </c>
      <c r="Y910" s="80" t="s">
        <v>282</v>
      </c>
      <c r="Z910" s="80" t="s">
        <v>121</v>
      </c>
      <c r="AA910" s="80" t="s">
        <v>122</v>
      </c>
      <c r="AB910" s="76" t="s">
        <v>539</v>
      </c>
      <c r="AC910" s="76" t="s">
        <v>540</v>
      </c>
      <c r="AD910" s="76" t="s">
        <v>174</v>
      </c>
      <c r="AE910" s="76" t="s">
        <v>546</v>
      </c>
      <c r="AF910" s="76" t="s">
        <v>96</v>
      </c>
      <c r="AG910" s="82"/>
      <c r="AH910" s="60"/>
      <c r="AI910" s="75" t="s">
        <v>2614</v>
      </c>
      <c r="AJ910" s="6" t="s">
        <v>103</v>
      </c>
      <c r="AK910" s="81">
        <v>0</v>
      </c>
      <c r="AL910" s="205" t="s">
        <v>103</v>
      </c>
      <c r="AM910" s="169"/>
      <c r="AN910" s="6"/>
      <c r="AO910" s="120"/>
    </row>
    <row r="911" spans="1:41">
      <c r="A911" s="75" t="s">
        <v>2614</v>
      </c>
      <c r="B911" s="6" t="s">
        <v>93</v>
      </c>
      <c r="C911" s="76">
        <v>910</v>
      </c>
      <c r="D911" s="6" t="s">
        <v>110</v>
      </c>
      <c r="E911" s="6" t="s">
        <v>2135</v>
      </c>
      <c r="F911" s="6" t="str">
        <f t="shared" si="78"/>
        <v xml:space="preserve">FreightFG-A-0004-SE26-M19 </v>
      </c>
      <c r="G911" s="97" t="s">
        <v>2832</v>
      </c>
      <c r="H911" s="95">
        <v>4703</v>
      </c>
      <c r="I911" s="85" t="s">
        <v>2380</v>
      </c>
      <c r="J911" s="92">
        <v>46052</v>
      </c>
      <c r="K911" s="97"/>
      <c r="L911" s="80" t="s">
        <v>116</v>
      </c>
      <c r="M911" s="80" t="s">
        <v>543</v>
      </c>
      <c r="N911" s="80" t="s">
        <v>3057</v>
      </c>
      <c r="O911" s="71">
        <v>0</v>
      </c>
      <c r="P911" s="71">
        <v>0</v>
      </c>
      <c r="Q911" s="79">
        <v>58000</v>
      </c>
      <c r="R911" s="79">
        <v>5600</v>
      </c>
      <c r="S911" s="71">
        <v>1400</v>
      </c>
      <c r="T911" s="79">
        <v>39200</v>
      </c>
      <c r="U911" s="87" t="s">
        <v>24</v>
      </c>
      <c r="V911" s="84">
        <f t="shared" si="81"/>
        <v>2274.9035197167977</v>
      </c>
      <c r="W911" s="94">
        <v>46051</v>
      </c>
      <c r="X911" s="80" t="s">
        <v>122</v>
      </c>
      <c r="Y911" s="80" t="s">
        <v>121</v>
      </c>
      <c r="Z911" s="80" t="s">
        <v>282</v>
      </c>
      <c r="AA911" s="80" t="s">
        <v>122</v>
      </c>
      <c r="AB911" s="76" t="s">
        <v>539</v>
      </c>
      <c r="AC911" s="76" t="s">
        <v>541</v>
      </c>
      <c r="AD911" s="76" t="s">
        <v>543</v>
      </c>
      <c r="AE911" s="76" t="s">
        <v>549</v>
      </c>
      <c r="AF911" s="76" t="s">
        <v>96</v>
      </c>
      <c r="AG911" s="82"/>
      <c r="AH911" s="60"/>
      <c r="AI911" s="75" t="s">
        <v>2614</v>
      </c>
      <c r="AJ911" s="6" t="s">
        <v>103</v>
      </c>
      <c r="AK911" s="81">
        <v>0</v>
      </c>
      <c r="AL911" s="205" t="s">
        <v>103</v>
      </c>
      <c r="AM911" s="169"/>
      <c r="AN911" s="6"/>
      <c r="AO911" s="120"/>
    </row>
    <row r="912" spans="1:41">
      <c r="A912" s="75" t="s">
        <v>2614</v>
      </c>
      <c r="B912" s="6" t="s">
        <v>93</v>
      </c>
      <c r="C912" s="76">
        <v>911</v>
      </c>
      <c r="D912" s="6" t="s">
        <v>110</v>
      </c>
      <c r="E912" s="6" t="s">
        <v>2135</v>
      </c>
      <c r="F912" s="6" t="str">
        <f t="shared" si="78"/>
        <v>FreightFG-A-0005-SE26-M19</v>
      </c>
      <c r="G912" s="97" t="s">
        <v>2833</v>
      </c>
      <c r="H912" s="95">
        <v>4703</v>
      </c>
      <c r="I912" s="85" t="s">
        <v>2380</v>
      </c>
      <c r="J912" s="92">
        <v>46052</v>
      </c>
      <c r="K912" s="95"/>
      <c r="L912" s="80" t="s">
        <v>116</v>
      </c>
      <c r="M912" s="80" t="s">
        <v>543</v>
      </c>
      <c r="N912" s="80" t="s">
        <v>3058</v>
      </c>
      <c r="O912" s="71">
        <v>0</v>
      </c>
      <c r="P912" s="71">
        <v>0</v>
      </c>
      <c r="Q912" s="71">
        <v>0</v>
      </c>
      <c r="R912" s="71">
        <v>0</v>
      </c>
      <c r="S912" s="71">
        <v>0</v>
      </c>
      <c r="T912" s="71">
        <v>0</v>
      </c>
      <c r="U912" s="87" t="s">
        <v>24</v>
      </c>
      <c r="V912" s="84">
        <f t="shared" si="81"/>
        <v>0</v>
      </c>
      <c r="W912" s="94">
        <v>46051</v>
      </c>
      <c r="X912" s="80" t="s">
        <v>122</v>
      </c>
      <c r="Y912" s="80" t="s">
        <v>121</v>
      </c>
      <c r="Z912" s="80" t="s">
        <v>282</v>
      </c>
      <c r="AA912" s="80" t="s">
        <v>122</v>
      </c>
      <c r="AB912" s="76" t="s">
        <v>539</v>
      </c>
      <c r="AC912" s="76" t="s">
        <v>541</v>
      </c>
      <c r="AD912" s="76" t="s">
        <v>543</v>
      </c>
      <c r="AE912" s="76" t="s">
        <v>549</v>
      </c>
      <c r="AF912" s="76" t="s">
        <v>96</v>
      </c>
      <c r="AG912" s="82"/>
      <c r="AH912" s="60"/>
      <c r="AI912" s="75" t="s">
        <v>2614</v>
      </c>
      <c r="AJ912" s="6" t="s">
        <v>103</v>
      </c>
      <c r="AK912" s="81">
        <v>0</v>
      </c>
      <c r="AL912" s="205" t="s">
        <v>103</v>
      </c>
      <c r="AM912" s="169"/>
      <c r="AN912" s="6"/>
      <c r="AO912" s="120"/>
    </row>
    <row r="913" spans="1:41">
      <c r="A913" s="75" t="s">
        <v>2614</v>
      </c>
      <c r="B913" s="6" t="s">
        <v>93</v>
      </c>
      <c r="C913" s="76">
        <v>912</v>
      </c>
      <c r="D913" s="6" t="s">
        <v>1565</v>
      </c>
      <c r="E913" s="6" t="s">
        <v>2135</v>
      </c>
      <c r="F913" s="6" t="str">
        <f t="shared" si="78"/>
        <v>FreightRM-J-1173LI26-M19</v>
      </c>
      <c r="G913" s="6" t="s">
        <v>2834</v>
      </c>
      <c r="H913" s="6" t="s">
        <v>2835</v>
      </c>
      <c r="I913" s="85" t="s">
        <v>2380</v>
      </c>
      <c r="J913" s="92">
        <v>46049</v>
      </c>
      <c r="K913" s="97" t="s">
        <v>116</v>
      </c>
      <c r="L913" s="6" t="s">
        <v>116</v>
      </c>
      <c r="M913" s="80" t="s">
        <v>173</v>
      </c>
      <c r="N913" s="80" t="s">
        <v>116</v>
      </c>
      <c r="O913" s="71">
        <v>0</v>
      </c>
      <c r="P913" s="71">
        <v>0</v>
      </c>
      <c r="Q913" s="79">
        <v>2200</v>
      </c>
      <c r="R913" s="79">
        <v>0</v>
      </c>
      <c r="S913" s="71">
        <v>0</v>
      </c>
      <c r="T913" s="79">
        <v>2200</v>
      </c>
      <c r="U913" s="87" t="s">
        <v>118</v>
      </c>
      <c r="V913" s="84">
        <f>T913</f>
        <v>2200</v>
      </c>
      <c r="W913" s="74" t="s">
        <v>119</v>
      </c>
      <c r="X913" s="6" t="s">
        <v>2584</v>
      </c>
      <c r="Y913" s="76" t="s">
        <v>178</v>
      </c>
      <c r="Z913" s="76" t="s">
        <v>178</v>
      </c>
      <c r="AA913" s="80" t="s">
        <v>1156</v>
      </c>
      <c r="AB913" s="76" t="s">
        <v>539</v>
      </c>
      <c r="AC913" s="76" t="s">
        <v>540</v>
      </c>
      <c r="AD913" s="76" t="s">
        <v>173</v>
      </c>
      <c r="AE913" s="76" t="s">
        <v>548</v>
      </c>
      <c r="AF913" s="76" t="s">
        <v>96</v>
      </c>
      <c r="AG913" s="82"/>
      <c r="AH913" s="60"/>
      <c r="AI913" s="75" t="s">
        <v>2614</v>
      </c>
      <c r="AJ913" s="6" t="s">
        <v>103</v>
      </c>
      <c r="AK913" s="81">
        <v>0</v>
      </c>
      <c r="AL913" s="205" t="s">
        <v>103</v>
      </c>
      <c r="AM913" s="169"/>
      <c r="AN913" s="6"/>
      <c r="AO913" s="120"/>
    </row>
    <row r="914" spans="1:41">
      <c r="A914" s="75" t="s">
        <v>3069</v>
      </c>
      <c r="B914" s="6" t="s">
        <v>93</v>
      </c>
      <c r="C914" s="76">
        <v>913</v>
      </c>
      <c r="D914" s="80" t="s">
        <v>588</v>
      </c>
      <c r="E914" s="6" t="s">
        <v>2135</v>
      </c>
      <c r="F914" s="6" t="str">
        <f t="shared" si="78"/>
        <v>FreightRM-A-005-SI26-M19-L</v>
      </c>
      <c r="G914" s="95" t="s">
        <v>3071</v>
      </c>
      <c r="H914" s="95" t="s">
        <v>3072</v>
      </c>
      <c r="I914" s="85" t="s">
        <v>2380</v>
      </c>
      <c r="J914" s="92">
        <v>46057</v>
      </c>
      <c r="K914" s="95"/>
      <c r="L914" s="80" t="s">
        <v>3218</v>
      </c>
      <c r="M914" s="80" t="s">
        <v>174</v>
      </c>
      <c r="N914" s="80" t="s">
        <v>116</v>
      </c>
      <c r="O914" s="71">
        <v>0</v>
      </c>
      <c r="P914" s="71">
        <v>0</v>
      </c>
      <c r="Q914" s="79">
        <v>2905</v>
      </c>
      <c r="R914" s="79">
        <v>142.72</v>
      </c>
      <c r="S914" s="71">
        <v>0</v>
      </c>
      <c r="T914" s="79">
        <v>3047.72</v>
      </c>
      <c r="U914" s="80" t="s">
        <v>118</v>
      </c>
      <c r="V914" s="84">
        <f>T914</f>
        <v>3047.72</v>
      </c>
      <c r="W914" s="78">
        <v>46041</v>
      </c>
      <c r="X914" s="80" t="s">
        <v>3219</v>
      </c>
      <c r="Y914" s="80" t="s">
        <v>1067</v>
      </c>
      <c r="Z914" s="80" t="s">
        <v>239</v>
      </c>
      <c r="AA914" s="80" t="s">
        <v>283</v>
      </c>
      <c r="AB914" s="76" t="s">
        <v>539</v>
      </c>
      <c r="AC914" s="76" t="s">
        <v>540</v>
      </c>
      <c r="AD914" s="76" t="s">
        <v>174</v>
      </c>
      <c r="AE914" s="76" t="s">
        <v>546</v>
      </c>
      <c r="AF914" s="76" t="s">
        <v>96</v>
      </c>
      <c r="AG914" s="82"/>
      <c r="AH914" s="60"/>
      <c r="AI914" s="75" t="s">
        <v>3069</v>
      </c>
      <c r="AJ914" s="6" t="s">
        <v>103</v>
      </c>
      <c r="AK914" s="81">
        <v>0</v>
      </c>
      <c r="AL914" s="205" t="s">
        <v>103</v>
      </c>
      <c r="AM914" s="169"/>
      <c r="AN914" s="6"/>
      <c r="AO914" s="120"/>
    </row>
    <row r="915" spans="1:41">
      <c r="A915" s="75" t="s">
        <v>3069</v>
      </c>
      <c r="B915" s="6" t="s">
        <v>93</v>
      </c>
      <c r="C915" s="76">
        <v>914</v>
      </c>
      <c r="D915" s="80" t="s">
        <v>588</v>
      </c>
      <c r="E915" s="6" t="s">
        <v>2135</v>
      </c>
      <c r="F915" s="6" t="str">
        <f t="shared" si="78"/>
        <v>FreightRM-A-008-SI26-M19-L</v>
      </c>
      <c r="G915" s="95" t="s">
        <v>3073</v>
      </c>
      <c r="H915" s="95" t="s">
        <v>3074</v>
      </c>
      <c r="I915" s="85" t="s">
        <v>2380</v>
      </c>
      <c r="J915" s="92">
        <v>46057</v>
      </c>
      <c r="K915" s="95"/>
      <c r="L915" s="80" t="s">
        <v>3220</v>
      </c>
      <c r="M915" s="80" t="s">
        <v>174</v>
      </c>
      <c r="N915" s="80" t="s">
        <v>116</v>
      </c>
      <c r="O915" s="71">
        <v>0</v>
      </c>
      <c r="P915" s="71">
        <v>0</v>
      </c>
      <c r="Q915" s="79">
        <v>447</v>
      </c>
      <c r="R915" s="79">
        <v>49.28</v>
      </c>
      <c r="S915" s="71">
        <v>0</v>
      </c>
      <c r="T915" s="79">
        <v>496.28</v>
      </c>
      <c r="U915" s="80" t="s">
        <v>118</v>
      </c>
      <c r="V915" s="84">
        <f t="shared" ref="V915:V916" si="82">T915</f>
        <v>496.28</v>
      </c>
      <c r="W915" s="78">
        <v>46046</v>
      </c>
      <c r="X915" s="80" t="s">
        <v>3221</v>
      </c>
      <c r="Y915" s="80" t="s">
        <v>129</v>
      </c>
      <c r="Z915" s="80" t="s">
        <v>239</v>
      </c>
      <c r="AA915" s="80" t="s">
        <v>283</v>
      </c>
      <c r="AB915" s="76" t="s">
        <v>539</v>
      </c>
      <c r="AC915" s="76" t="s">
        <v>540</v>
      </c>
      <c r="AD915" s="76" t="s">
        <v>174</v>
      </c>
      <c r="AE915" s="76" t="s">
        <v>546</v>
      </c>
      <c r="AF915" s="76" t="s">
        <v>96</v>
      </c>
      <c r="AG915" s="82"/>
      <c r="AH915" s="60"/>
      <c r="AI915" s="75" t="s">
        <v>3069</v>
      </c>
      <c r="AJ915" s="6" t="s">
        <v>103</v>
      </c>
      <c r="AK915" s="81">
        <v>0</v>
      </c>
      <c r="AL915" s="205" t="s">
        <v>103</v>
      </c>
      <c r="AM915" s="169"/>
      <c r="AN915" s="6"/>
      <c r="AO915" s="120"/>
    </row>
    <row r="916" spans="1:41">
      <c r="A916" s="75" t="s">
        <v>3069</v>
      </c>
      <c r="B916" s="6" t="s">
        <v>93</v>
      </c>
      <c r="C916" s="76">
        <v>915</v>
      </c>
      <c r="D916" s="6" t="s">
        <v>113</v>
      </c>
      <c r="E916" s="6" t="s">
        <v>2135</v>
      </c>
      <c r="F916" s="6" t="str">
        <f t="shared" si="78"/>
        <v>FreightRM-A-0024AI26-M19</v>
      </c>
      <c r="G916" s="6" t="s">
        <v>3075</v>
      </c>
      <c r="H916" s="6" t="s">
        <v>3076</v>
      </c>
      <c r="I916" s="85" t="s">
        <v>2380</v>
      </c>
      <c r="J916" s="92">
        <v>46055</v>
      </c>
      <c r="K916" s="95"/>
      <c r="L916" s="80" t="s">
        <v>116</v>
      </c>
      <c r="M916" s="80" t="s">
        <v>25</v>
      </c>
      <c r="N916" s="80" t="s">
        <v>116</v>
      </c>
      <c r="O916" s="71">
        <v>0</v>
      </c>
      <c r="P916" s="71">
        <v>0</v>
      </c>
      <c r="Q916" s="79">
        <v>385</v>
      </c>
      <c r="R916" s="79">
        <v>0</v>
      </c>
      <c r="S916" s="71">
        <v>0</v>
      </c>
      <c r="T916" s="79">
        <v>385</v>
      </c>
      <c r="U916" s="80" t="s">
        <v>118</v>
      </c>
      <c r="V916" s="84">
        <f t="shared" si="82"/>
        <v>385</v>
      </c>
      <c r="W916" s="78">
        <v>46055</v>
      </c>
      <c r="X916" s="80" t="s">
        <v>3222</v>
      </c>
      <c r="Y916" s="80" t="s">
        <v>3223</v>
      </c>
      <c r="Z916" s="80" t="s">
        <v>121</v>
      </c>
      <c r="AA916" s="80" t="s">
        <v>122</v>
      </c>
      <c r="AB916" s="76" t="s">
        <v>539</v>
      </c>
      <c r="AC916" s="76" t="s">
        <v>540</v>
      </c>
      <c r="AD916" s="76" t="s">
        <v>25</v>
      </c>
      <c r="AE916" s="76" t="s">
        <v>544</v>
      </c>
      <c r="AF916" s="76" t="s">
        <v>96</v>
      </c>
      <c r="AG916" s="82"/>
      <c r="AH916" s="60"/>
      <c r="AI916" s="75" t="s">
        <v>3069</v>
      </c>
      <c r="AJ916" s="6" t="s">
        <v>103</v>
      </c>
      <c r="AK916" s="81">
        <v>0</v>
      </c>
      <c r="AL916" s="205" t="s">
        <v>103</v>
      </c>
      <c r="AM916" s="169"/>
      <c r="AN916" s="6"/>
      <c r="AO916" s="120"/>
    </row>
    <row r="917" spans="1:41">
      <c r="A917" s="75" t="s">
        <v>3069</v>
      </c>
      <c r="B917" s="6" t="s">
        <v>93</v>
      </c>
      <c r="C917" s="76">
        <v>916</v>
      </c>
      <c r="D917" s="80" t="s">
        <v>589</v>
      </c>
      <c r="E917" s="6" t="s">
        <v>2136</v>
      </c>
      <c r="F917" s="6" t="str">
        <f t="shared" si="78"/>
        <v>BrokerCR-V-003-F5I26</v>
      </c>
      <c r="G917" s="95" t="s">
        <v>3077</v>
      </c>
      <c r="H917" s="95" t="s">
        <v>3062</v>
      </c>
      <c r="I917" s="85" t="s">
        <v>2380</v>
      </c>
      <c r="J917" s="92">
        <v>46057</v>
      </c>
      <c r="K917" s="95" t="s">
        <v>3224</v>
      </c>
      <c r="L917" s="80" t="s">
        <v>116</v>
      </c>
      <c r="M917" s="80" t="s">
        <v>1084</v>
      </c>
      <c r="N917" s="80" t="s">
        <v>2844</v>
      </c>
      <c r="O917" s="71">
        <v>0</v>
      </c>
      <c r="P917" s="71">
        <v>0</v>
      </c>
      <c r="Q917" s="79">
        <v>1638.77</v>
      </c>
      <c r="R917" s="79">
        <v>262.20999999999998</v>
      </c>
      <c r="S917" s="71">
        <v>0</v>
      </c>
      <c r="T917" s="79">
        <v>1900.98</v>
      </c>
      <c r="U917" s="80" t="s">
        <v>24</v>
      </c>
      <c r="V917" s="84">
        <f>T917/17.1723</f>
        <v>110.70037211089954</v>
      </c>
      <c r="W917" s="78">
        <v>46056</v>
      </c>
      <c r="X917" s="80" t="s">
        <v>1129</v>
      </c>
      <c r="Y917" s="80" t="s">
        <v>121</v>
      </c>
      <c r="Z917" s="80" t="s">
        <v>537</v>
      </c>
      <c r="AA917" s="80" t="s">
        <v>122</v>
      </c>
      <c r="AB917" s="76" t="s">
        <v>542</v>
      </c>
      <c r="AC917" s="76" t="s">
        <v>540</v>
      </c>
      <c r="AD917" s="76" t="s">
        <v>173</v>
      </c>
      <c r="AE917" s="76" t="s">
        <v>548</v>
      </c>
      <c r="AF917" s="76" t="s">
        <v>96</v>
      </c>
      <c r="AG917" s="82"/>
      <c r="AH917" s="60"/>
      <c r="AI917" s="75" t="s">
        <v>3069</v>
      </c>
      <c r="AJ917" s="6" t="s">
        <v>103</v>
      </c>
      <c r="AK917" s="81">
        <v>0</v>
      </c>
      <c r="AL917" s="205" t="s">
        <v>103</v>
      </c>
      <c r="AM917" s="169"/>
      <c r="AN917" s="6"/>
      <c r="AO917" s="120"/>
    </row>
    <row r="918" spans="1:41">
      <c r="A918" s="75" t="s">
        <v>3069</v>
      </c>
      <c r="B918" s="6" t="s">
        <v>93</v>
      </c>
      <c r="C918" s="76">
        <v>917</v>
      </c>
      <c r="D918" s="80" t="s">
        <v>589</v>
      </c>
      <c r="E918" s="6" t="s">
        <v>2136</v>
      </c>
      <c r="F918" s="6" t="str">
        <f t="shared" si="78"/>
        <v>BrokerCR-V-006-F5I26</v>
      </c>
      <c r="G918" s="95" t="s">
        <v>3078</v>
      </c>
      <c r="H918" s="95" t="s">
        <v>3063</v>
      </c>
      <c r="I918" s="85" t="s">
        <v>2380</v>
      </c>
      <c r="J918" s="92">
        <v>46058</v>
      </c>
      <c r="K918" s="95" t="s">
        <v>3225</v>
      </c>
      <c r="L918" s="80" t="s">
        <v>116</v>
      </c>
      <c r="M918" s="80" t="s">
        <v>1084</v>
      </c>
      <c r="N918" s="80" t="s">
        <v>2844</v>
      </c>
      <c r="O918" s="71">
        <v>0</v>
      </c>
      <c r="P918" s="71">
        <v>0</v>
      </c>
      <c r="Q918" s="79">
        <v>1638.77</v>
      </c>
      <c r="R918" s="79">
        <v>262.20999999999998</v>
      </c>
      <c r="S918" s="71">
        <v>0</v>
      </c>
      <c r="T918" s="79">
        <v>1900.98</v>
      </c>
      <c r="U918" s="80" t="s">
        <v>24</v>
      </c>
      <c r="V918" s="84">
        <f t="shared" ref="V918:V924" si="83">T918/17.1723</f>
        <v>110.70037211089954</v>
      </c>
      <c r="W918" s="78">
        <v>46058</v>
      </c>
      <c r="X918" s="80" t="s">
        <v>1129</v>
      </c>
      <c r="Y918" s="80" t="s">
        <v>121</v>
      </c>
      <c r="Z918" s="80" t="s">
        <v>537</v>
      </c>
      <c r="AA918" s="80" t="s">
        <v>122</v>
      </c>
      <c r="AB918" s="76" t="s">
        <v>542</v>
      </c>
      <c r="AC918" s="76" t="s">
        <v>540</v>
      </c>
      <c r="AD918" s="76" t="s">
        <v>173</v>
      </c>
      <c r="AE918" s="76" t="s">
        <v>548</v>
      </c>
      <c r="AF918" s="76" t="s">
        <v>96</v>
      </c>
      <c r="AG918" s="82"/>
      <c r="AH918" s="60"/>
      <c r="AI918" s="75" t="s">
        <v>3069</v>
      </c>
      <c r="AJ918" s="6" t="s">
        <v>103</v>
      </c>
      <c r="AK918" s="81">
        <v>0</v>
      </c>
      <c r="AL918" s="205" t="s">
        <v>103</v>
      </c>
      <c r="AM918" s="169"/>
      <c r="AN918" s="6"/>
      <c r="AO918" s="120"/>
    </row>
    <row r="919" spans="1:41">
      <c r="A919" s="75" t="s">
        <v>3069</v>
      </c>
      <c r="B919" s="6" t="s">
        <v>93</v>
      </c>
      <c r="C919" s="76">
        <v>918</v>
      </c>
      <c r="D919" s="80" t="s">
        <v>589</v>
      </c>
      <c r="E919" s="6" t="s">
        <v>2136</v>
      </c>
      <c r="F919" s="6" t="str">
        <f t="shared" si="78"/>
        <v>BrokerCR-V-005-F5I26</v>
      </c>
      <c r="G919" s="95" t="s">
        <v>3079</v>
      </c>
      <c r="H919" s="95" t="s">
        <v>3064</v>
      </c>
      <c r="I919" s="85" t="s">
        <v>2380</v>
      </c>
      <c r="J919" s="92">
        <v>46057</v>
      </c>
      <c r="K919" s="95" t="s">
        <v>3226</v>
      </c>
      <c r="L919" s="80" t="s">
        <v>116</v>
      </c>
      <c r="M919" s="80" t="s">
        <v>1084</v>
      </c>
      <c r="N919" s="80" t="s">
        <v>2844</v>
      </c>
      <c r="O919" s="71">
        <v>0</v>
      </c>
      <c r="P919" s="71">
        <v>0</v>
      </c>
      <c r="Q919" s="79">
        <v>1638.77</v>
      </c>
      <c r="R919" s="79">
        <v>262.20999999999998</v>
      </c>
      <c r="S919" s="71">
        <v>0</v>
      </c>
      <c r="T919" s="79">
        <v>1900.98</v>
      </c>
      <c r="U919" s="80" t="s">
        <v>24</v>
      </c>
      <c r="V919" s="84">
        <f t="shared" si="83"/>
        <v>110.70037211089954</v>
      </c>
      <c r="W919" s="78">
        <v>46057</v>
      </c>
      <c r="X919" s="80" t="s">
        <v>1129</v>
      </c>
      <c r="Y919" s="80" t="s">
        <v>121</v>
      </c>
      <c r="Z919" s="80" t="s">
        <v>537</v>
      </c>
      <c r="AA919" s="80" t="s">
        <v>122</v>
      </c>
      <c r="AB919" s="76" t="s">
        <v>542</v>
      </c>
      <c r="AC919" s="76" t="s">
        <v>540</v>
      </c>
      <c r="AD919" s="76" t="s">
        <v>173</v>
      </c>
      <c r="AE919" s="76" t="s">
        <v>548</v>
      </c>
      <c r="AF919" s="76" t="s">
        <v>96</v>
      </c>
      <c r="AG919" s="82"/>
      <c r="AH919" s="60"/>
      <c r="AI919" s="75" t="s">
        <v>3069</v>
      </c>
      <c r="AJ919" s="6" t="s">
        <v>103</v>
      </c>
      <c r="AK919" s="81">
        <v>0</v>
      </c>
      <c r="AL919" s="205" t="s">
        <v>103</v>
      </c>
      <c r="AM919" s="169"/>
      <c r="AN919" s="6"/>
      <c r="AO919" s="120"/>
    </row>
    <row r="920" spans="1:41">
      <c r="A920" s="75" t="s">
        <v>3069</v>
      </c>
      <c r="B920" s="6" t="s">
        <v>93</v>
      </c>
      <c r="C920" s="76">
        <v>919</v>
      </c>
      <c r="D920" s="80" t="s">
        <v>589</v>
      </c>
      <c r="E920" s="6" t="s">
        <v>2136</v>
      </c>
      <c r="F920" s="6" t="str">
        <f t="shared" si="78"/>
        <v>BrokerCR-V-007-F5I26</v>
      </c>
      <c r="G920" s="95" t="s">
        <v>3080</v>
      </c>
      <c r="H920" s="95" t="s">
        <v>3065</v>
      </c>
      <c r="I920" s="85" t="s">
        <v>2380</v>
      </c>
      <c r="J920" s="92">
        <v>46058</v>
      </c>
      <c r="K920" s="95" t="s">
        <v>3227</v>
      </c>
      <c r="L920" s="80" t="s">
        <v>116</v>
      </c>
      <c r="M920" s="80" t="s">
        <v>1084</v>
      </c>
      <c r="N920" s="80" t="s">
        <v>2844</v>
      </c>
      <c r="O920" s="71">
        <v>0</v>
      </c>
      <c r="P920" s="71">
        <v>0</v>
      </c>
      <c r="Q920" s="79">
        <v>1638.77</v>
      </c>
      <c r="R920" s="79">
        <v>262.20999999999998</v>
      </c>
      <c r="S920" s="71">
        <v>0</v>
      </c>
      <c r="T920" s="79">
        <v>1900.98</v>
      </c>
      <c r="U920" s="80" t="s">
        <v>24</v>
      </c>
      <c r="V920" s="84">
        <f t="shared" si="83"/>
        <v>110.70037211089954</v>
      </c>
      <c r="W920" s="78">
        <v>46058</v>
      </c>
      <c r="X920" s="80" t="s">
        <v>1129</v>
      </c>
      <c r="Y920" s="80" t="s">
        <v>121</v>
      </c>
      <c r="Z920" s="80" t="s">
        <v>537</v>
      </c>
      <c r="AA920" s="80" t="s">
        <v>122</v>
      </c>
      <c r="AB920" s="76" t="s">
        <v>542</v>
      </c>
      <c r="AC920" s="76" t="s">
        <v>540</v>
      </c>
      <c r="AD920" s="76" t="s">
        <v>173</v>
      </c>
      <c r="AE920" s="76" t="s">
        <v>548</v>
      </c>
      <c r="AF920" s="76" t="s">
        <v>96</v>
      </c>
      <c r="AG920" s="82"/>
      <c r="AH920" s="60"/>
      <c r="AI920" s="75" t="s">
        <v>3069</v>
      </c>
      <c r="AJ920" s="6" t="s">
        <v>103</v>
      </c>
      <c r="AK920" s="81">
        <v>0</v>
      </c>
      <c r="AL920" s="205" t="s">
        <v>103</v>
      </c>
      <c r="AM920" s="169"/>
      <c r="AN920" s="6"/>
      <c r="AO920" s="120"/>
    </row>
    <row r="921" spans="1:41">
      <c r="A921" s="75" t="s">
        <v>3069</v>
      </c>
      <c r="B921" s="6" t="s">
        <v>93</v>
      </c>
      <c r="C921" s="76">
        <v>920</v>
      </c>
      <c r="D921" s="80" t="s">
        <v>589</v>
      </c>
      <c r="E921" s="6" t="s">
        <v>2136</v>
      </c>
      <c r="F921" s="6" t="str">
        <f t="shared" si="78"/>
        <v>BrokerCR-V-004-F5I26</v>
      </c>
      <c r="G921" s="95" t="s">
        <v>3081</v>
      </c>
      <c r="H921" s="95" t="s">
        <v>3066</v>
      </c>
      <c r="I921" s="85" t="s">
        <v>2380</v>
      </c>
      <c r="J921" s="92">
        <v>46059</v>
      </c>
      <c r="K921" s="95" t="s">
        <v>3228</v>
      </c>
      <c r="L921" s="80" t="s">
        <v>116</v>
      </c>
      <c r="M921" s="80" t="s">
        <v>1084</v>
      </c>
      <c r="N921" s="80" t="s">
        <v>2844</v>
      </c>
      <c r="O921" s="71">
        <v>0</v>
      </c>
      <c r="P921" s="71">
        <v>0</v>
      </c>
      <c r="Q921" s="79">
        <v>1638.77</v>
      </c>
      <c r="R921" s="79">
        <v>262.20999999999998</v>
      </c>
      <c r="S921" s="71">
        <v>0</v>
      </c>
      <c r="T921" s="79">
        <v>1900.98</v>
      </c>
      <c r="U921" s="80" t="s">
        <v>24</v>
      </c>
      <c r="V921" s="84">
        <f t="shared" si="83"/>
        <v>110.70037211089954</v>
      </c>
      <c r="W921" s="78">
        <v>46058</v>
      </c>
      <c r="X921" s="80" t="s">
        <v>1129</v>
      </c>
      <c r="Y921" s="80" t="s">
        <v>121</v>
      </c>
      <c r="Z921" s="80" t="s">
        <v>537</v>
      </c>
      <c r="AA921" s="80" t="s">
        <v>122</v>
      </c>
      <c r="AB921" s="76" t="s">
        <v>542</v>
      </c>
      <c r="AC921" s="76" t="s">
        <v>540</v>
      </c>
      <c r="AD921" s="76" t="s">
        <v>173</v>
      </c>
      <c r="AE921" s="76" t="s">
        <v>548</v>
      </c>
      <c r="AF921" s="76" t="s">
        <v>96</v>
      </c>
      <c r="AG921" s="82"/>
      <c r="AH921" s="60"/>
      <c r="AI921" s="75" t="s">
        <v>3069</v>
      </c>
      <c r="AJ921" s="6" t="s">
        <v>103</v>
      </c>
      <c r="AK921" s="81">
        <v>0</v>
      </c>
      <c r="AL921" s="205" t="s">
        <v>103</v>
      </c>
      <c r="AM921" s="169"/>
      <c r="AN921" s="6"/>
      <c r="AO921" s="120"/>
    </row>
    <row r="922" spans="1:41">
      <c r="A922" s="75" t="s">
        <v>3069</v>
      </c>
      <c r="B922" s="6" t="s">
        <v>93</v>
      </c>
      <c r="C922" s="76">
        <v>921</v>
      </c>
      <c r="D922" s="80" t="s">
        <v>590</v>
      </c>
      <c r="E922" s="6" t="s">
        <v>2135</v>
      </c>
      <c r="F922" s="6" t="str">
        <f t="shared" si="78"/>
        <v>FreightRM-V-003-V1I26-M19.8</v>
      </c>
      <c r="G922" s="95" t="s">
        <v>3082</v>
      </c>
      <c r="H922" s="95" t="s">
        <v>3083</v>
      </c>
      <c r="I922" s="85" t="s">
        <v>2380</v>
      </c>
      <c r="J922" s="92">
        <v>46058</v>
      </c>
      <c r="K922" s="95" t="s">
        <v>1473</v>
      </c>
      <c r="L922" s="80">
        <v>6309</v>
      </c>
      <c r="M922" s="80" t="s">
        <v>1870</v>
      </c>
      <c r="N922" s="80" t="s">
        <v>1134</v>
      </c>
      <c r="O922" s="71">
        <v>0</v>
      </c>
      <c r="P922" s="71">
        <v>0</v>
      </c>
      <c r="Q922" s="79">
        <v>9650</v>
      </c>
      <c r="R922" s="79">
        <v>1544</v>
      </c>
      <c r="S922" s="71">
        <v>386</v>
      </c>
      <c r="T922" s="79">
        <v>10808</v>
      </c>
      <c r="U922" s="80" t="s">
        <v>24</v>
      </c>
      <c r="V922" s="84">
        <f t="shared" si="83"/>
        <v>629.38569673252857</v>
      </c>
      <c r="W922" s="78">
        <v>46059</v>
      </c>
      <c r="X922" s="80" t="s">
        <v>1135</v>
      </c>
      <c r="Y922" s="80" t="s">
        <v>1136</v>
      </c>
      <c r="Z922" s="80" t="s">
        <v>1137</v>
      </c>
      <c r="AA922" s="80" t="s">
        <v>121</v>
      </c>
      <c r="AB922" s="76" t="s">
        <v>539</v>
      </c>
      <c r="AC922" s="76" t="s">
        <v>540</v>
      </c>
      <c r="AD922" s="76" t="s">
        <v>173</v>
      </c>
      <c r="AE922" s="76" t="s">
        <v>548</v>
      </c>
      <c r="AF922" s="76" t="s">
        <v>96</v>
      </c>
      <c r="AG922" s="82"/>
      <c r="AH922" s="60"/>
      <c r="AI922" s="75" t="s">
        <v>3069</v>
      </c>
      <c r="AJ922" s="6" t="s">
        <v>103</v>
      </c>
      <c r="AK922" s="81">
        <v>0</v>
      </c>
      <c r="AL922" s="205" t="s">
        <v>103</v>
      </c>
      <c r="AM922" s="169"/>
      <c r="AN922" s="6"/>
      <c r="AO922" s="120"/>
    </row>
    <row r="923" spans="1:41">
      <c r="A923" s="75" t="s">
        <v>3069</v>
      </c>
      <c r="B923" s="6" t="s">
        <v>93</v>
      </c>
      <c r="C923" s="76">
        <v>922</v>
      </c>
      <c r="D923" s="80" t="s">
        <v>590</v>
      </c>
      <c r="E923" s="6" t="s">
        <v>2135</v>
      </c>
      <c r="F923" s="6" t="str">
        <f t="shared" si="78"/>
        <v>FreightRM-V-003-V1I26-M19.7</v>
      </c>
      <c r="G923" s="95" t="s">
        <v>3084</v>
      </c>
      <c r="H923" s="95" t="s">
        <v>3085</v>
      </c>
      <c r="I923" s="85" t="s">
        <v>2380</v>
      </c>
      <c r="J923" s="92">
        <v>46058</v>
      </c>
      <c r="K923" s="95" t="s">
        <v>1473</v>
      </c>
      <c r="L923" s="80">
        <v>6293</v>
      </c>
      <c r="M923" s="80" t="s">
        <v>1870</v>
      </c>
      <c r="N923" s="80" t="s">
        <v>1134</v>
      </c>
      <c r="O923" s="71">
        <v>0</v>
      </c>
      <c r="P923" s="71">
        <v>0</v>
      </c>
      <c r="Q923" s="79">
        <v>9650</v>
      </c>
      <c r="R923" s="79">
        <v>1544</v>
      </c>
      <c r="S923" s="71">
        <v>386</v>
      </c>
      <c r="T923" s="79">
        <v>10808</v>
      </c>
      <c r="U923" s="80" t="s">
        <v>24</v>
      </c>
      <c r="V923" s="84">
        <f t="shared" si="83"/>
        <v>629.38569673252857</v>
      </c>
      <c r="W923" s="78">
        <v>46059</v>
      </c>
      <c r="X923" s="80" t="s">
        <v>1135</v>
      </c>
      <c r="Y923" s="80" t="s">
        <v>1136</v>
      </c>
      <c r="Z923" s="80" t="s">
        <v>1137</v>
      </c>
      <c r="AA923" s="80" t="s">
        <v>121</v>
      </c>
      <c r="AB923" s="76" t="s">
        <v>539</v>
      </c>
      <c r="AC923" s="76" t="s">
        <v>540</v>
      </c>
      <c r="AD923" s="76" t="s">
        <v>173</v>
      </c>
      <c r="AE923" s="76" t="s">
        <v>548</v>
      </c>
      <c r="AF923" s="76" t="s">
        <v>96</v>
      </c>
      <c r="AG923" s="82"/>
      <c r="AH923" s="60"/>
      <c r="AI923" s="75" t="s">
        <v>3069</v>
      </c>
      <c r="AJ923" s="6" t="s">
        <v>103</v>
      </c>
      <c r="AK923" s="81">
        <v>0</v>
      </c>
      <c r="AL923" s="205" t="s">
        <v>103</v>
      </c>
      <c r="AM923" s="169"/>
      <c r="AN923" s="6"/>
      <c r="AO923" s="120"/>
    </row>
    <row r="924" spans="1:41">
      <c r="A924" s="75" t="s">
        <v>3069</v>
      </c>
      <c r="B924" s="6" t="s">
        <v>93</v>
      </c>
      <c r="C924" s="76">
        <v>923</v>
      </c>
      <c r="D924" s="80" t="s">
        <v>590</v>
      </c>
      <c r="E924" s="6" t="s">
        <v>2135</v>
      </c>
      <c r="F924" s="6" t="str">
        <f t="shared" si="78"/>
        <v>FreightRM-V-028-V1I26-M19.4</v>
      </c>
      <c r="G924" s="95" t="s">
        <v>3086</v>
      </c>
      <c r="H924" s="95" t="s">
        <v>3087</v>
      </c>
      <c r="I924" s="85" t="s">
        <v>2380</v>
      </c>
      <c r="J924" s="92">
        <v>46059</v>
      </c>
      <c r="K924" s="95" t="s">
        <v>2858</v>
      </c>
      <c r="L924" s="80">
        <v>6291</v>
      </c>
      <c r="M924" s="80" t="s">
        <v>1870</v>
      </c>
      <c r="N924" s="80" t="s">
        <v>1150</v>
      </c>
      <c r="O924" s="71">
        <v>0</v>
      </c>
      <c r="P924" s="71">
        <v>0</v>
      </c>
      <c r="Q924" s="79">
        <v>19000</v>
      </c>
      <c r="R924" s="79">
        <v>3040</v>
      </c>
      <c r="S924" s="71">
        <v>0</v>
      </c>
      <c r="T924" s="79">
        <v>22040</v>
      </c>
      <c r="U924" s="80" t="s">
        <v>24</v>
      </c>
      <c r="V924" s="84">
        <f t="shared" si="83"/>
        <v>1283.4623201318402</v>
      </c>
      <c r="W924" s="78">
        <v>46059</v>
      </c>
      <c r="X924" s="80" t="s">
        <v>1140</v>
      </c>
      <c r="Y924" s="80" t="s">
        <v>1141</v>
      </c>
      <c r="Z924" s="80" t="s">
        <v>1137</v>
      </c>
      <c r="AA924" s="80" t="s">
        <v>121</v>
      </c>
      <c r="AB924" s="76" t="s">
        <v>539</v>
      </c>
      <c r="AC924" s="76" t="s">
        <v>540</v>
      </c>
      <c r="AD924" s="76" t="s">
        <v>173</v>
      </c>
      <c r="AE924" s="76" t="s">
        <v>548</v>
      </c>
      <c r="AF924" s="76" t="s">
        <v>96</v>
      </c>
      <c r="AG924" s="82"/>
      <c r="AH924" s="60"/>
      <c r="AI924" s="75" t="s">
        <v>3069</v>
      </c>
      <c r="AJ924" s="6" t="s">
        <v>103</v>
      </c>
      <c r="AK924" s="81">
        <v>0</v>
      </c>
      <c r="AL924" s="205" t="s">
        <v>103</v>
      </c>
      <c r="AM924" s="169"/>
      <c r="AN924" s="6"/>
      <c r="AO924" s="120"/>
    </row>
    <row r="925" spans="1:41">
      <c r="A925" s="75" t="s">
        <v>3069</v>
      </c>
      <c r="B925" s="6" t="s">
        <v>93</v>
      </c>
      <c r="C925" s="76">
        <v>924</v>
      </c>
      <c r="D925" s="80" t="s">
        <v>590</v>
      </c>
      <c r="E925" s="6" t="s">
        <v>2135</v>
      </c>
      <c r="F925" s="6" t="str">
        <f t="shared" si="78"/>
        <v>FreightRM-J-1187LI26-M19.2</v>
      </c>
      <c r="G925" s="95" t="s">
        <v>3088</v>
      </c>
      <c r="H925" s="95" t="s">
        <v>3089</v>
      </c>
      <c r="I925" s="85" t="s">
        <v>2380</v>
      </c>
      <c r="J925" s="92">
        <v>46056</v>
      </c>
      <c r="K925" s="95" t="s">
        <v>3229</v>
      </c>
      <c r="L925" s="80">
        <v>6362</v>
      </c>
      <c r="M925" s="80" t="s">
        <v>117</v>
      </c>
      <c r="N925" s="80" t="s">
        <v>3230</v>
      </c>
      <c r="O925" s="71">
        <v>0</v>
      </c>
      <c r="P925" s="71">
        <v>0</v>
      </c>
      <c r="Q925" s="79">
        <v>1339.92</v>
      </c>
      <c r="R925" s="79">
        <v>214.38</v>
      </c>
      <c r="S925" s="71">
        <v>53.59</v>
      </c>
      <c r="T925" s="79">
        <v>1500.7100000000003</v>
      </c>
      <c r="U925" s="80" t="s">
        <v>118</v>
      </c>
      <c r="V925" s="84">
        <f t="shared" ref="V925:V928" si="84">T925</f>
        <v>1500.7100000000003</v>
      </c>
      <c r="W925" s="78">
        <v>46057</v>
      </c>
      <c r="X925" s="80" t="s">
        <v>1155</v>
      </c>
      <c r="Y925" s="80" t="s">
        <v>1156</v>
      </c>
      <c r="Z925" s="80" t="s">
        <v>1137</v>
      </c>
      <c r="AA925" s="80" t="s">
        <v>121</v>
      </c>
      <c r="AB925" s="76" t="s">
        <v>539</v>
      </c>
      <c r="AC925" s="76" t="s">
        <v>540</v>
      </c>
      <c r="AD925" s="76" t="s">
        <v>173</v>
      </c>
      <c r="AE925" s="76" t="s">
        <v>548</v>
      </c>
      <c r="AF925" s="76" t="s">
        <v>96</v>
      </c>
      <c r="AG925" s="82"/>
      <c r="AH925" s="60"/>
      <c r="AI925" s="75" t="s">
        <v>3069</v>
      </c>
      <c r="AJ925" s="6" t="s">
        <v>103</v>
      </c>
      <c r="AK925" s="81">
        <v>0</v>
      </c>
      <c r="AL925" s="205" t="s">
        <v>103</v>
      </c>
      <c r="AM925" s="169"/>
      <c r="AN925" s="6"/>
      <c r="AO925" s="120"/>
    </row>
    <row r="926" spans="1:41">
      <c r="A926" s="75" t="s">
        <v>3069</v>
      </c>
      <c r="B926" s="6" t="s">
        <v>93</v>
      </c>
      <c r="C926" s="76">
        <v>925</v>
      </c>
      <c r="D926" s="80" t="s">
        <v>590</v>
      </c>
      <c r="E926" s="6" t="s">
        <v>2135</v>
      </c>
      <c r="F926" s="6" t="str">
        <f t="shared" si="78"/>
        <v>FreightRM-J-1181LI26-M19.3</v>
      </c>
      <c r="G926" s="95" t="s">
        <v>2651</v>
      </c>
      <c r="H926" s="95" t="s">
        <v>3090</v>
      </c>
      <c r="I926" s="85" t="s">
        <v>2380</v>
      </c>
      <c r="J926" s="92">
        <v>46059</v>
      </c>
      <c r="K926" s="95" t="s">
        <v>3231</v>
      </c>
      <c r="L926" s="80">
        <v>6321</v>
      </c>
      <c r="M926" s="80" t="s">
        <v>1166</v>
      </c>
      <c r="N926" s="80" t="s">
        <v>1150</v>
      </c>
      <c r="O926" s="71">
        <v>0</v>
      </c>
      <c r="P926" s="71">
        <v>0</v>
      </c>
      <c r="Q926" s="79">
        <v>295</v>
      </c>
      <c r="R926" s="79">
        <v>47.2</v>
      </c>
      <c r="S926" s="71">
        <v>0</v>
      </c>
      <c r="T926" s="79">
        <v>342.2</v>
      </c>
      <c r="U926" s="80" t="s">
        <v>118</v>
      </c>
      <c r="V926" s="84">
        <f t="shared" si="84"/>
        <v>342.2</v>
      </c>
      <c r="W926" s="78">
        <v>46059</v>
      </c>
      <c r="X926" s="80" t="s">
        <v>1155</v>
      </c>
      <c r="Y926" s="80" t="s">
        <v>1156</v>
      </c>
      <c r="Z926" s="80" t="s">
        <v>1137</v>
      </c>
      <c r="AA926" s="80" t="s">
        <v>121</v>
      </c>
      <c r="AB926" s="76" t="s">
        <v>539</v>
      </c>
      <c r="AC926" s="76" t="s">
        <v>540</v>
      </c>
      <c r="AD926" s="76" t="s">
        <v>173</v>
      </c>
      <c r="AE926" s="76" t="s">
        <v>548</v>
      </c>
      <c r="AF926" s="76" t="s">
        <v>96</v>
      </c>
      <c r="AG926" s="82"/>
      <c r="AH926" s="60"/>
      <c r="AI926" s="75" t="s">
        <v>3069</v>
      </c>
      <c r="AJ926" s="6" t="s">
        <v>103</v>
      </c>
      <c r="AK926" s="81">
        <v>0</v>
      </c>
      <c r="AL926" s="205" t="s">
        <v>103</v>
      </c>
      <c r="AM926" s="169"/>
      <c r="AN926" s="6"/>
      <c r="AO926" s="120"/>
    </row>
    <row r="927" spans="1:41">
      <c r="A927" s="75" t="s">
        <v>3069</v>
      </c>
      <c r="B927" s="6" t="s">
        <v>93</v>
      </c>
      <c r="C927" s="76">
        <v>926</v>
      </c>
      <c r="D927" s="80" t="s">
        <v>590</v>
      </c>
      <c r="E927" s="6" t="s">
        <v>2135</v>
      </c>
      <c r="F927" s="6" t="str">
        <f t="shared" si="78"/>
        <v>FreightRM-J-1187LI26-M19.2</v>
      </c>
      <c r="G927" s="95" t="s">
        <v>3088</v>
      </c>
      <c r="H927" s="95" t="s">
        <v>3091</v>
      </c>
      <c r="I927" s="85" t="s">
        <v>2380</v>
      </c>
      <c r="J927" s="92">
        <v>46059</v>
      </c>
      <c r="K927" s="95" t="s">
        <v>3232</v>
      </c>
      <c r="L927" s="80">
        <v>6368</v>
      </c>
      <c r="M927" s="80" t="s">
        <v>1166</v>
      </c>
      <c r="N927" s="80" t="s">
        <v>1150</v>
      </c>
      <c r="O927" s="71">
        <v>0</v>
      </c>
      <c r="P927" s="71">
        <v>0</v>
      </c>
      <c r="Q927" s="79">
        <v>220</v>
      </c>
      <c r="R927" s="79">
        <v>35.200000000000003</v>
      </c>
      <c r="S927" s="71">
        <v>0</v>
      </c>
      <c r="T927" s="79">
        <v>255.2</v>
      </c>
      <c r="U927" s="80" t="s">
        <v>118</v>
      </c>
      <c r="V927" s="84">
        <f t="shared" si="84"/>
        <v>255.2</v>
      </c>
      <c r="W927" s="78">
        <v>46059</v>
      </c>
      <c r="X927" s="80" t="s">
        <v>1155</v>
      </c>
      <c r="Y927" s="80" t="s">
        <v>1156</v>
      </c>
      <c r="Z927" s="80" t="s">
        <v>1137</v>
      </c>
      <c r="AA927" s="80" t="s">
        <v>121</v>
      </c>
      <c r="AB927" s="76" t="s">
        <v>539</v>
      </c>
      <c r="AC927" s="76" t="s">
        <v>540</v>
      </c>
      <c r="AD927" s="76" t="s">
        <v>173</v>
      </c>
      <c r="AE927" s="76" t="s">
        <v>548</v>
      </c>
      <c r="AF927" s="76" t="s">
        <v>96</v>
      </c>
      <c r="AG927" s="82"/>
      <c r="AH927" s="60"/>
      <c r="AI927" s="75" t="s">
        <v>3069</v>
      </c>
      <c r="AJ927" s="6" t="s">
        <v>103</v>
      </c>
      <c r="AK927" s="81">
        <v>0</v>
      </c>
      <c r="AL927" s="205" t="s">
        <v>103</v>
      </c>
      <c r="AM927" s="169"/>
      <c r="AN927" s="6"/>
      <c r="AO927" s="120"/>
    </row>
    <row r="928" spans="1:41">
      <c r="A928" s="75" t="s">
        <v>3069</v>
      </c>
      <c r="B928" s="6" t="s">
        <v>93</v>
      </c>
      <c r="C928" s="76">
        <v>927</v>
      </c>
      <c r="D928" s="80" t="s">
        <v>591</v>
      </c>
      <c r="E928" s="6" t="s">
        <v>2135</v>
      </c>
      <c r="F928" s="6" t="str">
        <f t="shared" si="78"/>
        <v>FreightRM-J-1163LI26-M19</v>
      </c>
      <c r="G928" s="6" t="s">
        <v>3092</v>
      </c>
      <c r="H928" s="80">
        <v>6237327192</v>
      </c>
      <c r="I928" s="85" t="s">
        <v>2380</v>
      </c>
      <c r="J928" s="92">
        <v>46055</v>
      </c>
      <c r="K928" s="96" t="s">
        <v>116</v>
      </c>
      <c r="L928" s="85" t="s">
        <v>116</v>
      </c>
      <c r="M928" s="85" t="s">
        <v>173</v>
      </c>
      <c r="N928" s="85" t="s">
        <v>116</v>
      </c>
      <c r="O928" s="71">
        <v>0</v>
      </c>
      <c r="P928" s="71">
        <v>0</v>
      </c>
      <c r="Q928" s="79">
        <v>297.66000000000003</v>
      </c>
      <c r="R928" s="79">
        <v>0</v>
      </c>
      <c r="S928" s="71">
        <v>0</v>
      </c>
      <c r="T928" s="79">
        <v>297.66000000000003</v>
      </c>
      <c r="U928" s="80" t="s">
        <v>118</v>
      </c>
      <c r="V928" s="84">
        <f t="shared" si="84"/>
        <v>297.66000000000003</v>
      </c>
      <c r="W928" s="106" t="s">
        <v>3233</v>
      </c>
      <c r="X928" s="6" t="s">
        <v>1174</v>
      </c>
      <c r="Y928" s="85" t="s">
        <v>178</v>
      </c>
      <c r="Z928" s="85" t="s">
        <v>178</v>
      </c>
      <c r="AA928" s="85" t="s">
        <v>1156</v>
      </c>
      <c r="AB928" s="76" t="s">
        <v>539</v>
      </c>
      <c r="AC928" s="76" t="s">
        <v>540</v>
      </c>
      <c r="AD928" s="76" t="s">
        <v>173</v>
      </c>
      <c r="AE928" s="76" t="s">
        <v>548</v>
      </c>
      <c r="AF928" s="76" t="s">
        <v>96</v>
      </c>
      <c r="AG928" s="82"/>
      <c r="AH928" s="60"/>
      <c r="AI928" s="75" t="s">
        <v>3069</v>
      </c>
      <c r="AJ928" s="6" t="s">
        <v>103</v>
      </c>
      <c r="AK928" s="81">
        <v>0</v>
      </c>
      <c r="AL928" s="205" t="s">
        <v>103</v>
      </c>
      <c r="AM928" s="169"/>
      <c r="AN928" s="6"/>
      <c r="AO928" s="120"/>
    </row>
    <row r="929" spans="1:41">
      <c r="A929" s="75" t="s">
        <v>3069</v>
      </c>
      <c r="B929" s="6" t="s">
        <v>93</v>
      </c>
      <c r="C929" s="76">
        <v>928</v>
      </c>
      <c r="D929" s="80" t="s">
        <v>592</v>
      </c>
      <c r="E929" s="6" t="s">
        <v>2136</v>
      </c>
      <c r="F929" s="6" t="str">
        <f t="shared" si="78"/>
        <v>BrokerRM-I-1025-AI26-M19</v>
      </c>
      <c r="G929" s="96" t="s">
        <v>3093</v>
      </c>
      <c r="H929" s="103" t="s">
        <v>3094</v>
      </c>
      <c r="I929" s="85" t="s">
        <v>2380</v>
      </c>
      <c r="J929" s="105">
        <v>46058</v>
      </c>
      <c r="K929" s="107" t="s">
        <v>3234</v>
      </c>
      <c r="L929" s="85">
        <v>1298991396</v>
      </c>
      <c r="M929" s="85" t="s">
        <v>25</v>
      </c>
      <c r="N929" s="85" t="s">
        <v>116</v>
      </c>
      <c r="O929" s="71">
        <v>0</v>
      </c>
      <c r="P929" s="71">
        <v>0</v>
      </c>
      <c r="Q929" s="79">
        <v>5428.82</v>
      </c>
      <c r="R929" s="79">
        <v>868.61119999999994</v>
      </c>
      <c r="S929" s="71">
        <v>0</v>
      </c>
      <c r="T929" s="79">
        <v>6297.4312</v>
      </c>
      <c r="U929" s="80" t="s">
        <v>24</v>
      </c>
      <c r="V929" s="84">
        <f t="shared" ref="V929:V936" si="85">T929/17.1723</f>
        <v>366.72031119884929</v>
      </c>
      <c r="W929" s="106">
        <v>46043</v>
      </c>
      <c r="X929" s="85" t="s">
        <v>1176</v>
      </c>
      <c r="Y929" s="85" t="s">
        <v>129</v>
      </c>
      <c r="Z929" s="85" t="s">
        <v>121</v>
      </c>
      <c r="AA929" s="85" t="s">
        <v>122</v>
      </c>
      <c r="AB929" s="76" t="s">
        <v>539</v>
      </c>
      <c r="AC929" s="76" t="s">
        <v>540</v>
      </c>
      <c r="AD929" s="76" t="s">
        <v>25</v>
      </c>
      <c r="AE929" s="76" t="s">
        <v>544</v>
      </c>
      <c r="AF929" s="76" t="s">
        <v>96</v>
      </c>
      <c r="AG929" s="82"/>
      <c r="AH929" s="60"/>
      <c r="AI929" s="75" t="s">
        <v>3069</v>
      </c>
      <c r="AJ929" s="6" t="s">
        <v>103</v>
      </c>
      <c r="AK929" s="81">
        <v>0</v>
      </c>
      <c r="AL929" s="205" t="s">
        <v>103</v>
      </c>
      <c r="AM929" s="169"/>
      <c r="AN929" s="6"/>
      <c r="AO929" s="120"/>
    </row>
    <row r="930" spans="1:41">
      <c r="A930" s="75" t="s">
        <v>3069</v>
      </c>
      <c r="B930" s="6" t="s">
        <v>93</v>
      </c>
      <c r="C930" s="76">
        <v>929</v>
      </c>
      <c r="D930" s="80" t="s">
        <v>592</v>
      </c>
      <c r="E930" s="6" t="s">
        <v>2136</v>
      </c>
      <c r="F930" s="6" t="str">
        <f t="shared" si="78"/>
        <v>BrokerRM-I-1022-AI26-M19</v>
      </c>
      <c r="G930" s="96" t="s">
        <v>3095</v>
      </c>
      <c r="H930" s="103" t="s">
        <v>3096</v>
      </c>
      <c r="I930" s="85" t="s">
        <v>2380</v>
      </c>
      <c r="J930" s="105">
        <v>46057</v>
      </c>
      <c r="K930" s="107" t="s">
        <v>3235</v>
      </c>
      <c r="L930" s="85">
        <v>1921123536</v>
      </c>
      <c r="M930" s="85" t="s">
        <v>25</v>
      </c>
      <c r="N930" s="85" t="s">
        <v>116</v>
      </c>
      <c r="O930" s="71">
        <v>0</v>
      </c>
      <c r="P930" s="71">
        <v>0</v>
      </c>
      <c r="Q930" s="79">
        <v>3646.55</v>
      </c>
      <c r="R930" s="79">
        <v>583.44000000000005</v>
      </c>
      <c r="S930" s="71">
        <v>0</v>
      </c>
      <c r="T930" s="79">
        <v>4229.99</v>
      </c>
      <c r="U930" s="80" t="s">
        <v>24</v>
      </c>
      <c r="V930" s="84">
        <f t="shared" si="85"/>
        <v>246.32635115855183</v>
      </c>
      <c r="W930" s="106">
        <v>46052</v>
      </c>
      <c r="X930" s="85" t="s">
        <v>3236</v>
      </c>
      <c r="Y930" s="85" t="s">
        <v>1067</v>
      </c>
      <c r="Z930" s="85" t="s">
        <v>121</v>
      </c>
      <c r="AA930" s="85" t="s">
        <v>122</v>
      </c>
      <c r="AB930" s="76" t="s">
        <v>539</v>
      </c>
      <c r="AC930" s="76" t="s">
        <v>540</v>
      </c>
      <c r="AD930" s="76" t="s">
        <v>25</v>
      </c>
      <c r="AE930" s="76" t="s">
        <v>544</v>
      </c>
      <c r="AF930" s="76" t="s">
        <v>96</v>
      </c>
      <c r="AG930" s="82"/>
      <c r="AH930" s="60"/>
      <c r="AI930" s="75" t="s">
        <v>3069</v>
      </c>
      <c r="AJ930" s="6" t="s">
        <v>103</v>
      </c>
      <c r="AK930" s="81">
        <v>0</v>
      </c>
      <c r="AL930" s="205" t="s">
        <v>103</v>
      </c>
      <c r="AM930" s="169"/>
      <c r="AN930" s="6"/>
      <c r="AO930" s="120"/>
    </row>
    <row r="931" spans="1:41">
      <c r="A931" s="75" t="s">
        <v>3069</v>
      </c>
      <c r="B931" s="6" t="s">
        <v>93</v>
      </c>
      <c r="C931" s="76">
        <v>930</v>
      </c>
      <c r="D931" s="80" t="s">
        <v>592</v>
      </c>
      <c r="E931" s="6" t="s">
        <v>2136</v>
      </c>
      <c r="F931" s="6" t="str">
        <f t="shared" si="78"/>
        <v>BrokerRM-I-1050-AI26-M19</v>
      </c>
      <c r="G931" s="96" t="s">
        <v>3097</v>
      </c>
      <c r="H931" s="103" t="s">
        <v>3098</v>
      </c>
      <c r="I931" s="85" t="s">
        <v>2380</v>
      </c>
      <c r="J931" s="105">
        <v>46058</v>
      </c>
      <c r="K931" s="96" t="s">
        <v>3237</v>
      </c>
      <c r="L931" s="85">
        <v>4210965905</v>
      </c>
      <c r="M931" s="85" t="s">
        <v>25</v>
      </c>
      <c r="N931" s="85" t="s">
        <v>116</v>
      </c>
      <c r="O931" s="71">
        <v>0</v>
      </c>
      <c r="P931" s="71">
        <v>0</v>
      </c>
      <c r="Q931" s="79">
        <v>3743.64</v>
      </c>
      <c r="R931" s="79">
        <v>598.98239999999998</v>
      </c>
      <c r="S931" s="71">
        <v>0</v>
      </c>
      <c r="T931" s="79">
        <v>4342.6224000000002</v>
      </c>
      <c r="U931" s="80" t="s">
        <v>24</v>
      </c>
      <c r="V931" s="84">
        <f t="shared" si="85"/>
        <v>252.88530948096644</v>
      </c>
      <c r="W931" s="106">
        <v>46057</v>
      </c>
      <c r="X931" s="85" t="s">
        <v>1191</v>
      </c>
      <c r="Y931" s="85" t="s">
        <v>129</v>
      </c>
      <c r="Z931" s="85" t="s">
        <v>121</v>
      </c>
      <c r="AA931" s="85" t="s">
        <v>122</v>
      </c>
      <c r="AB931" s="76" t="s">
        <v>539</v>
      </c>
      <c r="AC931" s="76" t="s">
        <v>540</v>
      </c>
      <c r="AD931" s="76" t="s">
        <v>25</v>
      </c>
      <c r="AE931" s="76" t="s">
        <v>544</v>
      </c>
      <c r="AF931" s="76" t="s">
        <v>96</v>
      </c>
      <c r="AG931" s="82"/>
      <c r="AH931" s="60"/>
      <c r="AI931" s="75" t="s">
        <v>3069</v>
      </c>
      <c r="AJ931" s="6" t="s">
        <v>103</v>
      </c>
      <c r="AK931" s="81">
        <v>0</v>
      </c>
      <c r="AL931" s="205" t="s">
        <v>103</v>
      </c>
      <c r="AM931" s="169"/>
      <c r="AN931" s="6"/>
      <c r="AO931" s="120"/>
    </row>
    <row r="932" spans="1:41">
      <c r="A932" s="75" t="s">
        <v>3069</v>
      </c>
      <c r="B932" s="6" t="s">
        <v>93</v>
      </c>
      <c r="C932" s="76">
        <v>931</v>
      </c>
      <c r="D932" s="80" t="s">
        <v>592</v>
      </c>
      <c r="E932" s="6" t="s">
        <v>2136</v>
      </c>
      <c r="F932" s="6" t="str">
        <f t="shared" si="78"/>
        <v>BrokerRM-I-1065-AI26-M19</v>
      </c>
      <c r="G932" s="96" t="s">
        <v>3099</v>
      </c>
      <c r="H932" s="103" t="s">
        <v>3100</v>
      </c>
      <c r="I932" s="85" t="s">
        <v>2380</v>
      </c>
      <c r="J932" s="105">
        <v>46059</v>
      </c>
      <c r="K932" s="107" t="s">
        <v>3238</v>
      </c>
      <c r="L932" s="85">
        <v>6311924065</v>
      </c>
      <c r="M932" s="85" t="s">
        <v>25</v>
      </c>
      <c r="N932" s="85" t="s">
        <v>116</v>
      </c>
      <c r="O932" s="71">
        <v>0</v>
      </c>
      <c r="P932" s="71">
        <v>0</v>
      </c>
      <c r="Q932" s="79">
        <v>5789.24</v>
      </c>
      <c r="R932" s="79">
        <v>926.27840000000003</v>
      </c>
      <c r="S932" s="71">
        <v>0</v>
      </c>
      <c r="T932" s="79">
        <v>6715.5183999999999</v>
      </c>
      <c r="U932" s="80" t="s">
        <v>24</v>
      </c>
      <c r="V932" s="84">
        <f t="shared" si="85"/>
        <v>391.06691590526606</v>
      </c>
      <c r="W932" s="106">
        <v>46058</v>
      </c>
      <c r="X932" s="85" t="s">
        <v>3239</v>
      </c>
      <c r="Y932" s="85" t="s">
        <v>129</v>
      </c>
      <c r="Z932" s="85" t="s">
        <v>121</v>
      </c>
      <c r="AA932" s="85" t="s">
        <v>122</v>
      </c>
      <c r="AB932" s="76" t="s">
        <v>539</v>
      </c>
      <c r="AC932" s="76" t="s">
        <v>540</v>
      </c>
      <c r="AD932" s="76" t="s">
        <v>25</v>
      </c>
      <c r="AE932" s="76" t="s">
        <v>544</v>
      </c>
      <c r="AF932" s="76" t="s">
        <v>96</v>
      </c>
      <c r="AG932" s="82"/>
      <c r="AH932" s="60"/>
      <c r="AI932" s="75" t="s">
        <v>3069</v>
      </c>
      <c r="AJ932" s="6" t="s">
        <v>103</v>
      </c>
      <c r="AK932" s="81">
        <v>0</v>
      </c>
      <c r="AL932" s="205" t="s">
        <v>103</v>
      </c>
      <c r="AM932" s="169"/>
      <c r="AN932" s="6"/>
      <c r="AO932" s="120"/>
    </row>
    <row r="933" spans="1:41">
      <c r="A933" s="75" t="s">
        <v>3069</v>
      </c>
      <c r="B933" s="6" t="s">
        <v>93</v>
      </c>
      <c r="C933" s="76">
        <v>932</v>
      </c>
      <c r="D933" s="80" t="s">
        <v>592</v>
      </c>
      <c r="E933" s="6" t="s">
        <v>2136</v>
      </c>
      <c r="F933" s="6" t="str">
        <f t="shared" si="78"/>
        <v>BrokerRM-I-1067-AI26-M19</v>
      </c>
      <c r="G933" s="96" t="s">
        <v>3101</v>
      </c>
      <c r="H933" s="103" t="s">
        <v>3102</v>
      </c>
      <c r="I933" s="85" t="s">
        <v>2380</v>
      </c>
      <c r="J933" s="105">
        <v>46059</v>
      </c>
      <c r="K933" s="107" t="s">
        <v>3240</v>
      </c>
      <c r="L933" s="85">
        <v>5162714443</v>
      </c>
      <c r="M933" s="85" t="s">
        <v>25</v>
      </c>
      <c r="N933" s="85" t="s">
        <v>116</v>
      </c>
      <c r="O933" s="71">
        <v>0</v>
      </c>
      <c r="P933" s="71">
        <v>0</v>
      </c>
      <c r="Q933" s="79">
        <v>3853.1</v>
      </c>
      <c r="R933" s="79">
        <v>616.49</v>
      </c>
      <c r="S933" s="71">
        <v>0</v>
      </c>
      <c r="T933" s="79">
        <v>4469.59</v>
      </c>
      <c r="U933" s="80" t="s">
        <v>24</v>
      </c>
      <c r="V933" s="84">
        <f t="shared" si="85"/>
        <v>260.27905405798873</v>
      </c>
      <c r="W933" s="106">
        <v>46058</v>
      </c>
      <c r="X933" s="85" t="s">
        <v>1185</v>
      </c>
      <c r="Y933" s="85" t="s">
        <v>1910</v>
      </c>
      <c r="Z933" s="85" t="s">
        <v>121</v>
      </c>
      <c r="AA933" s="85" t="s">
        <v>122</v>
      </c>
      <c r="AB933" s="76" t="s">
        <v>539</v>
      </c>
      <c r="AC933" s="76" t="s">
        <v>540</v>
      </c>
      <c r="AD933" s="76" t="s">
        <v>25</v>
      </c>
      <c r="AE933" s="76" t="s">
        <v>544</v>
      </c>
      <c r="AF933" s="76" t="s">
        <v>96</v>
      </c>
      <c r="AG933" s="82"/>
      <c r="AH933" s="60"/>
      <c r="AI933" s="75" t="s">
        <v>3069</v>
      </c>
      <c r="AJ933" s="6" t="s">
        <v>103</v>
      </c>
      <c r="AK933" s="81">
        <v>0</v>
      </c>
      <c r="AL933" s="205" t="s">
        <v>103</v>
      </c>
      <c r="AM933" s="169"/>
      <c r="AN933" s="6"/>
      <c r="AO933" s="120"/>
    </row>
    <row r="934" spans="1:41">
      <c r="A934" s="75" t="s">
        <v>3069</v>
      </c>
      <c r="B934" s="6" t="s">
        <v>93</v>
      </c>
      <c r="C934" s="76">
        <v>933</v>
      </c>
      <c r="D934" s="80" t="s">
        <v>108</v>
      </c>
      <c r="E934" s="6" t="s">
        <v>2135</v>
      </c>
      <c r="F934" s="6" t="str">
        <f t="shared" si="78"/>
        <v>FreightRM-I-1062-AI26-M19</v>
      </c>
      <c r="G934" s="96" t="s">
        <v>3103</v>
      </c>
      <c r="H934" s="6" t="s">
        <v>3104</v>
      </c>
      <c r="I934" s="85" t="s">
        <v>2380</v>
      </c>
      <c r="J934" s="92">
        <v>46066</v>
      </c>
      <c r="K934" s="92" t="s">
        <v>116</v>
      </c>
      <c r="L934" s="80" t="s">
        <v>119</v>
      </c>
      <c r="M934" s="85" t="s">
        <v>25</v>
      </c>
      <c r="N934" s="85" t="s">
        <v>116</v>
      </c>
      <c r="O934" s="71">
        <v>0</v>
      </c>
      <c r="P934" s="71">
        <v>0</v>
      </c>
      <c r="Q934" s="79">
        <v>142406.9</v>
      </c>
      <c r="R934" s="79">
        <v>5696.29</v>
      </c>
      <c r="S934" s="71">
        <v>0</v>
      </c>
      <c r="T934" s="79">
        <v>148103.19</v>
      </c>
      <c r="U934" s="80" t="s">
        <v>24</v>
      </c>
      <c r="V934" s="84">
        <f t="shared" si="85"/>
        <v>8624.5401023741724</v>
      </c>
      <c r="W934" s="74" t="s">
        <v>119</v>
      </c>
      <c r="X934" s="80" t="s">
        <v>120</v>
      </c>
      <c r="Y934" s="80" t="s">
        <v>120</v>
      </c>
      <c r="Z934" s="85" t="s">
        <v>121</v>
      </c>
      <c r="AA934" s="85" t="s">
        <v>122</v>
      </c>
      <c r="AB934" s="76" t="s">
        <v>539</v>
      </c>
      <c r="AC934" s="76" t="s">
        <v>540</v>
      </c>
      <c r="AD934" s="76" t="s">
        <v>25</v>
      </c>
      <c r="AE934" s="76" t="s">
        <v>544</v>
      </c>
      <c r="AF934" s="76" t="s">
        <v>96</v>
      </c>
      <c r="AG934" s="82"/>
      <c r="AH934" s="60"/>
      <c r="AI934" s="75" t="s">
        <v>3069</v>
      </c>
      <c r="AJ934" s="6" t="s">
        <v>103</v>
      </c>
      <c r="AK934" s="81">
        <v>0</v>
      </c>
      <c r="AL934" s="205" t="s">
        <v>103</v>
      </c>
      <c r="AM934" s="169"/>
      <c r="AN934" s="6"/>
      <c r="AO934" s="120"/>
    </row>
    <row r="935" spans="1:41">
      <c r="A935" s="75" t="s">
        <v>3069</v>
      </c>
      <c r="B935" s="6" t="s">
        <v>93</v>
      </c>
      <c r="C935" s="76">
        <v>934</v>
      </c>
      <c r="D935" s="80" t="s">
        <v>108</v>
      </c>
      <c r="E935" s="6" t="s">
        <v>2135</v>
      </c>
      <c r="F935" s="6" t="str">
        <f t="shared" si="78"/>
        <v>FreightRM-I-1075-AI26-M19</v>
      </c>
      <c r="G935" s="96" t="s">
        <v>3105</v>
      </c>
      <c r="H935" s="6" t="s">
        <v>3106</v>
      </c>
      <c r="I935" s="85" t="s">
        <v>2380</v>
      </c>
      <c r="J935" s="92">
        <v>46066</v>
      </c>
      <c r="K935" s="92" t="s">
        <v>116</v>
      </c>
      <c r="L935" s="80" t="s">
        <v>119</v>
      </c>
      <c r="M935" s="85" t="s">
        <v>25</v>
      </c>
      <c r="N935" s="85" t="s">
        <v>116</v>
      </c>
      <c r="O935" s="71">
        <v>0</v>
      </c>
      <c r="P935" s="71">
        <v>0</v>
      </c>
      <c r="Q935" s="79">
        <v>530.04</v>
      </c>
      <c r="R935" s="79">
        <v>84.8</v>
      </c>
      <c r="S935" s="71">
        <v>0</v>
      </c>
      <c r="T935" s="79">
        <v>614.84</v>
      </c>
      <c r="U935" s="80" t="s">
        <v>24</v>
      </c>
      <c r="V935" s="84">
        <f t="shared" si="85"/>
        <v>35.804172999539958</v>
      </c>
      <c r="W935" s="74" t="s">
        <v>119</v>
      </c>
      <c r="X935" s="80" t="s">
        <v>120</v>
      </c>
      <c r="Y935" s="80" t="s">
        <v>120</v>
      </c>
      <c r="Z935" s="85" t="s">
        <v>121</v>
      </c>
      <c r="AA935" s="85" t="s">
        <v>122</v>
      </c>
      <c r="AB935" s="76" t="s">
        <v>539</v>
      </c>
      <c r="AC935" s="76" t="s">
        <v>540</v>
      </c>
      <c r="AD935" s="76" t="s">
        <v>25</v>
      </c>
      <c r="AE935" s="76" t="s">
        <v>544</v>
      </c>
      <c r="AF935" s="76" t="s">
        <v>96</v>
      </c>
      <c r="AG935" s="82"/>
      <c r="AH935" s="60"/>
      <c r="AI935" s="75" t="s">
        <v>3069</v>
      </c>
      <c r="AJ935" s="6" t="s">
        <v>103</v>
      </c>
      <c r="AK935" s="81">
        <v>0</v>
      </c>
      <c r="AL935" s="205" t="s">
        <v>103</v>
      </c>
      <c r="AM935" s="169"/>
      <c r="AN935" s="6"/>
      <c r="AO935" s="120"/>
    </row>
    <row r="936" spans="1:41">
      <c r="A936" s="75" t="s">
        <v>3069</v>
      </c>
      <c r="B936" s="6" t="s">
        <v>93</v>
      </c>
      <c r="C936" s="76">
        <v>935</v>
      </c>
      <c r="D936" s="80" t="s">
        <v>108</v>
      </c>
      <c r="E936" s="6" t="s">
        <v>2135</v>
      </c>
      <c r="F936" s="6" t="str">
        <f t="shared" si="78"/>
        <v>FreightFG-I-0461-AE26-M46</v>
      </c>
      <c r="G936" s="222" t="s">
        <v>3107</v>
      </c>
      <c r="H936" s="6" t="s">
        <v>3108</v>
      </c>
      <c r="I936" s="85" t="s">
        <v>2380</v>
      </c>
      <c r="J936" s="92">
        <v>46066</v>
      </c>
      <c r="K936" s="92" t="s">
        <v>116</v>
      </c>
      <c r="L936" s="80" t="s">
        <v>119</v>
      </c>
      <c r="M936" s="80" t="s">
        <v>28</v>
      </c>
      <c r="N936" s="85" t="s">
        <v>116</v>
      </c>
      <c r="O936" s="71">
        <v>0</v>
      </c>
      <c r="P936" s="71">
        <v>0</v>
      </c>
      <c r="Q936" s="79">
        <v>98921.38</v>
      </c>
      <c r="R936" s="79">
        <v>3754.3</v>
      </c>
      <c r="S936" s="71">
        <v>0</v>
      </c>
      <c r="T936" s="79">
        <v>102675.68</v>
      </c>
      <c r="U936" s="80" t="s">
        <v>24</v>
      </c>
      <c r="V936" s="84">
        <f t="shared" si="85"/>
        <v>5979.1454842973853</v>
      </c>
      <c r="W936" s="74" t="s">
        <v>119</v>
      </c>
      <c r="X936" s="80" t="s">
        <v>122</v>
      </c>
      <c r="Y936" s="80" t="s">
        <v>121</v>
      </c>
      <c r="Z936" s="80" t="s">
        <v>120</v>
      </c>
      <c r="AA936" s="80" t="s">
        <v>120</v>
      </c>
      <c r="AB936" s="76" t="s">
        <v>1106</v>
      </c>
      <c r="AC936" s="76" t="s">
        <v>541</v>
      </c>
      <c r="AD936" s="76" t="s">
        <v>28</v>
      </c>
      <c r="AE936" s="76" t="s">
        <v>545</v>
      </c>
      <c r="AF936" s="76" t="s">
        <v>96</v>
      </c>
      <c r="AG936" s="82"/>
      <c r="AH936" s="60"/>
      <c r="AI936" s="75" t="s">
        <v>3069</v>
      </c>
      <c r="AJ936" s="6" t="s">
        <v>103</v>
      </c>
      <c r="AK936" s="81">
        <v>0</v>
      </c>
      <c r="AL936" s="205" t="s">
        <v>103</v>
      </c>
      <c r="AM936" s="169"/>
      <c r="AN936" s="6"/>
      <c r="AO936" s="120"/>
    </row>
    <row r="937" spans="1:41" ht="29">
      <c r="A937" s="75" t="s">
        <v>3069</v>
      </c>
      <c r="B937" s="6" t="s">
        <v>93</v>
      </c>
      <c r="C937" s="76">
        <v>936</v>
      </c>
      <c r="D937" s="80" t="s">
        <v>1563</v>
      </c>
      <c r="E937" s="6" t="s">
        <v>2136</v>
      </c>
      <c r="F937" s="6" t="str">
        <f t="shared" si="78"/>
        <v>BrokerRM-J-1157LI26-M19.1,RM-J-1158LI26-M19.1</v>
      </c>
      <c r="G937" s="113" t="s">
        <v>3109</v>
      </c>
      <c r="H937" s="95" t="s">
        <v>3110</v>
      </c>
      <c r="I937" s="85" t="s">
        <v>2380</v>
      </c>
      <c r="J937" s="92">
        <v>46175</v>
      </c>
      <c r="K937" s="92" t="s">
        <v>3241</v>
      </c>
      <c r="L937" s="85" t="s">
        <v>116</v>
      </c>
      <c r="M937" s="80" t="s">
        <v>173</v>
      </c>
      <c r="N937" s="85" t="s">
        <v>3242</v>
      </c>
      <c r="O937" s="71">
        <v>0</v>
      </c>
      <c r="P937" s="71">
        <v>0</v>
      </c>
      <c r="Q937" s="79">
        <v>448</v>
      </c>
      <c r="R937" s="79">
        <v>0</v>
      </c>
      <c r="S937" s="71">
        <v>0</v>
      </c>
      <c r="T937" s="79">
        <v>448</v>
      </c>
      <c r="U937" s="87" t="s">
        <v>118</v>
      </c>
      <c r="V937" s="84">
        <f t="shared" ref="V937:V942" si="86">T937</f>
        <v>448</v>
      </c>
      <c r="W937" s="74" t="s">
        <v>3243</v>
      </c>
      <c r="X937" s="80" t="s">
        <v>1156</v>
      </c>
      <c r="Y937" s="80" t="s">
        <v>178</v>
      </c>
      <c r="Z937" s="80" t="s">
        <v>239</v>
      </c>
      <c r="AA937" s="80" t="s">
        <v>122</v>
      </c>
      <c r="AB937" s="76" t="s">
        <v>539</v>
      </c>
      <c r="AC937" s="76" t="s">
        <v>540</v>
      </c>
      <c r="AD937" s="76" t="s">
        <v>173</v>
      </c>
      <c r="AE937" s="76" t="s">
        <v>548</v>
      </c>
      <c r="AF937" s="76" t="s">
        <v>96</v>
      </c>
      <c r="AG937" s="82"/>
      <c r="AH937" s="60"/>
      <c r="AI937" s="75" t="s">
        <v>3069</v>
      </c>
      <c r="AJ937" s="6" t="s">
        <v>103</v>
      </c>
      <c r="AK937" s="81">
        <v>0</v>
      </c>
      <c r="AL937" s="205" t="s">
        <v>103</v>
      </c>
      <c r="AM937" s="169"/>
      <c r="AN937" s="6"/>
      <c r="AO937" s="120"/>
    </row>
    <row r="938" spans="1:41">
      <c r="A938" s="75" t="s">
        <v>3069</v>
      </c>
      <c r="B938" s="6" t="s">
        <v>93</v>
      </c>
      <c r="C938" s="76">
        <v>937</v>
      </c>
      <c r="D938" s="80" t="s">
        <v>1563</v>
      </c>
      <c r="E938" s="6" t="s">
        <v>2136</v>
      </c>
      <c r="F938" s="6" t="str">
        <f t="shared" si="78"/>
        <v>BrokerRM-J-1158LI26-M19.1</v>
      </c>
      <c r="G938" s="96" t="s">
        <v>3111</v>
      </c>
      <c r="H938" s="95" t="s">
        <v>3112</v>
      </c>
      <c r="I938" s="85" t="s">
        <v>2380</v>
      </c>
      <c r="J938" s="92">
        <v>46175</v>
      </c>
      <c r="K938" s="92" t="s">
        <v>3244</v>
      </c>
      <c r="L938" s="85" t="s">
        <v>116</v>
      </c>
      <c r="M938" s="80" t="s">
        <v>173</v>
      </c>
      <c r="N938" s="85" t="s">
        <v>3245</v>
      </c>
      <c r="O938" s="71">
        <v>0</v>
      </c>
      <c r="P938" s="71">
        <v>0</v>
      </c>
      <c r="Q938" s="79">
        <v>80.8</v>
      </c>
      <c r="R938" s="79">
        <v>0</v>
      </c>
      <c r="S938" s="71">
        <v>0</v>
      </c>
      <c r="T938" s="79">
        <v>80.8</v>
      </c>
      <c r="U938" s="87" t="s">
        <v>118</v>
      </c>
      <c r="V938" s="84">
        <f t="shared" si="86"/>
        <v>80.8</v>
      </c>
      <c r="W938" s="74" t="s">
        <v>3246</v>
      </c>
      <c r="X938" s="80" t="s">
        <v>1156</v>
      </c>
      <c r="Y938" s="80" t="s">
        <v>178</v>
      </c>
      <c r="Z938" s="80" t="s">
        <v>239</v>
      </c>
      <c r="AA938" s="80" t="s">
        <v>122</v>
      </c>
      <c r="AB938" s="76" t="s">
        <v>539</v>
      </c>
      <c r="AC938" s="76" t="s">
        <v>540</v>
      </c>
      <c r="AD938" s="76" t="s">
        <v>173</v>
      </c>
      <c r="AE938" s="76" t="s">
        <v>548</v>
      </c>
      <c r="AF938" s="76" t="s">
        <v>96</v>
      </c>
      <c r="AG938" s="82"/>
      <c r="AH938" s="60"/>
      <c r="AI938" s="75" t="s">
        <v>3069</v>
      </c>
      <c r="AJ938" s="6" t="s">
        <v>103</v>
      </c>
      <c r="AK938" s="81">
        <v>0</v>
      </c>
      <c r="AL938" s="205" t="s">
        <v>103</v>
      </c>
      <c r="AM938" s="169"/>
      <c r="AN938" s="6"/>
      <c r="AO938" s="120"/>
    </row>
    <row r="939" spans="1:41">
      <c r="A939" s="75" t="s">
        <v>3069</v>
      </c>
      <c r="B939" s="6" t="s">
        <v>93</v>
      </c>
      <c r="C939" s="76">
        <v>938</v>
      </c>
      <c r="D939" s="80" t="s">
        <v>1563</v>
      </c>
      <c r="E939" s="6" t="s">
        <v>2136</v>
      </c>
      <c r="F939" s="6" t="str">
        <f t="shared" si="78"/>
        <v>BrokerRM-J-1157LI26-M19.1</v>
      </c>
      <c r="G939" s="96" t="s">
        <v>3113</v>
      </c>
      <c r="H939" s="95" t="s">
        <v>3114</v>
      </c>
      <c r="I939" s="85" t="s">
        <v>2380</v>
      </c>
      <c r="J939" s="92">
        <v>46175</v>
      </c>
      <c r="K939" s="92" t="s">
        <v>3247</v>
      </c>
      <c r="L939" s="85" t="s">
        <v>116</v>
      </c>
      <c r="M939" s="80" t="s">
        <v>173</v>
      </c>
      <c r="N939" s="85" t="s">
        <v>3248</v>
      </c>
      <c r="O939" s="71">
        <v>0</v>
      </c>
      <c r="P939" s="71">
        <v>0</v>
      </c>
      <c r="Q939" s="79">
        <v>84</v>
      </c>
      <c r="R939" s="79">
        <v>0</v>
      </c>
      <c r="S939" s="71">
        <v>0</v>
      </c>
      <c r="T939" s="79">
        <v>84</v>
      </c>
      <c r="U939" s="87" t="s">
        <v>118</v>
      </c>
      <c r="V939" s="84">
        <f t="shared" si="86"/>
        <v>84</v>
      </c>
      <c r="W939" s="74" t="s">
        <v>3249</v>
      </c>
      <c r="X939" s="80" t="s">
        <v>1156</v>
      </c>
      <c r="Y939" s="80" t="s">
        <v>178</v>
      </c>
      <c r="Z939" s="80" t="s">
        <v>239</v>
      </c>
      <c r="AA939" s="80" t="s">
        <v>122</v>
      </c>
      <c r="AB939" s="76" t="s">
        <v>539</v>
      </c>
      <c r="AC939" s="76" t="s">
        <v>540</v>
      </c>
      <c r="AD939" s="76" t="s">
        <v>173</v>
      </c>
      <c r="AE939" s="76" t="s">
        <v>548</v>
      </c>
      <c r="AF939" s="76" t="s">
        <v>96</v>
      </c>
      <c r="AG939" s="82"/>
      <c r="AH939" s="60"/>
      <c r="AI939" s="75" t="s">
        <v>3069</v>
      </c>
      <c r="AJ939" s="6" t="s">
        <v>103</v>
      </c>
      <c r="AK939" s="81">
        <v>0</v>
      </c>
      <c r="AL939" s="205" t="s">
        <v>103</v>
      </c>
      <c r="AM939" s="169"/>
      <c r="AN939" s="6"/>
      <c r="AO939" s="120"/>
    </row>
    <row r="940" spans="1:41">
      <c r="A940" s="75" t="s">
        <v>3069</v>
      </c>
      <c r="B940" s="6" t="s">
        <v>93</v>
      </c>
      <c r="C940" s="76">
        <v>939</v>
      </c>
      <c r="D940" s="80" t="s">
        <v>1563</v>
      </c>
      <c r="E940" s="6" t="s">
        <v>2136</v>
      </c>
      <c r="F940" s="6" t="str">
        <f t="shared" si="78"/>
        <v>BrokerRM-J-1191LI26-M19</v>
      </c>
      <c r="G940" s="96" t="s">
        <v>3115</v>
      </c>
      <c r="H940" s="95" t="s">
        <v>3116</v>
      </c>
      <c r="I940" s="85" t="s">
        <v>2380</v>
      </c>
      <c r="J940" s="92">
        <v>46175</v>
      </c>
      <c r="K940" s="92" t="s">
        <v>3250</v>
      </c>
      <c r="L940" s="85" t="s">
        <v>116</v>
      </c>
      <c r="M940" s="80" t="s">
        <v>173</v>
      </c>
      <c r="N940" s="85" t="s">
        <v>3251</v>
      </c>
      <c r="O940" s="71">
        <v>0</v>
      </c>
      <c r="P940" s="71">
        <v>0</v>
      </c>
      <c r="Q940" s="79">
        <v>215.4</v>
      </c>
      <c r="R940" s="79">
        <v>0</v>
      </c>
      <c r="S940" s="71">
        <v>0</v>
      </c>
      <c r="T940" s="79">
        <v>215.4</v>
      </c>
      <c r="U940" s="87" t="s">
        <v>118</v>
      </c>
      <c r="V940" s="84">
        <f t="shared" si="86"/>
        <v>215.4</v>
      </c>
      <c r="W940" s="74" t="s">
        <v>3252</v>
      </c>
      <c r="X940" s="80" t="s">
        <v>1156</v>
      </c>
      <c r="Y940" s="80" t="s">
        <v>178</v>
      </c>
      <c r="Z940" s="80" t="s">
        <v>239</v>
      </c>
      <c r="AA940" s="80" t="s">
        <v>122</v>
      </c>
      <c r="AB940" s="76" t="s">
        <v>539</v>
      </c>
      <c r="AC940" s="76" t="s">
        <v>540</v>
      </c>
      <c r="AD940" s="76" t="s">
        <v>173</v>
      </c>
      <c r="AE940" s="76" t="s">
        <v>548</v>
      </c>
      <c r="AF940" s="76" t="s">
        <v>96</v>
      </c>
      <c r="AG940" s="82"/>
      <c r="AH940" s="60"/>
      <c r="AI940" s="75" t="s">
        <v>3069</v>
      </c>
      <c r="AJ940" s="6" t="s">
        <v>103</v>
      </c>
      <c r="AK940" s="81">
        <v>0</v>
      </c>
      <c r="AL940" s="205" t="s">
        <v>103</v>
      </c>
      <c r="AM940" s="169"/>
      <c r="AN940" s="6"/>
      <c r="AO940" s="120"/>
    </row>
    <row r="941" spans="1:41">
      <c r="A941" s="75" t="s">
        <v>3069</v>
      </c>
      <c r="B941" s="6" t="s">
        <v>93</v>
      </c>
      <c r="C941" s="76">
        <v>940</v>
      </c>
      <c r="D941" s="80" t="s">
        <v>1563</v>
      </c>
      <c r="E941" s="6" t="s">
        <v>2136</v>
      </c>
      <c r="F941" s="6" t="str">
        <f t="shared" si="78"/>
        <v>BrokerRM-J-1181LI26-M19.2</v>
      </c>
      <c r="G941" s="96" t="s">
        <v>3117</v>
      </c>
      <c r="H941" s="95" t="s">
        <v>3118</v>
      </c>
      <c r="I941" s="85" t="s">
        <v>2380</v>
      </c>
      <c r="J941" s="92">
        <v>46175</v>
      </c>
      <c r="K941" s="92" t="s">
        <v>3253</v>
      </c>
      <c r="L941" s="85" t="s">
        <v>116</v>
      </c>
      <c r="M941" s="80" t="s">
        <v>173</v>
      </c>
      <c r="N941" s="85" t="s">
        <v>3254</v>
      </c>
      <c r="O941" s="71">
        <v>0</v>
      </c>
      <c r="P941" s="71">
        <v>0</v>
      </c>
      <c r="Q941" s="79">
        <v>224</v>
      </c>
      <c r="R941" s="79">
        <v>0</v>
      </c>
      <c r="S941" s="71">
        <v>0</v>
      </c>
      <c r="T941" s="79">
        <v>224</v>
      </c>
      <c r="U941" s="87" t="s">
        <v>118</v>
      </c>
      <c r="V941" s="84">
        <f t="shared" si="86"/>
        <v>224</v>
      </c>
      <c r="W941" s="74" t="s">
        <v>3255</v>
      </c>
      <c r="X941" s="80" t="s">
        <v>1156</v>
      </c>
      <c r="Y941" s="80" t="s">
        <v>178</v>
      </c>
      <c r="Z941" s="80" t="s">
        <v>239</v>
      </c>
      <c r="AA941" s="80" t="s">
        <v>122</v>
      </c>
      <c r="AB941" s="76" t="s">
        <v>539</v>
      </c>
      <c r="AC941" s="76" t="s">
        <v>540</v>
      </c>
      <c r="AD941" s="76" t="s">
        <v>173</v>
      </c>
      <c r="AE941" s="76" t="s">
        <v>548</v>
      </c>
      <c r="AF941" s="76" t="s">
        <v>96</v>
      </c>
      <c r="AG941" s="82"/>
      <c r="AH941" s="60"/>
      <c r="AI941" s="75" t="s">
        <v>3069</v>
      </c>
      <c r="AJ941" s="6" t="s">
        <v>103</v>
      </c>
      <c r="AK941" s="81">
        <v>0</v>
      </c>
      <c r="AL941" s="205" t="s">
        <v>103</v>
      </c>
      <c r="AM941" s="169"/>
      <c r="AN941" s="6"/>
      <c r="AO941" s="120"/>
    </row>
    <row r="942" spans="1:41">
      <c r="A942" s="75" t="s">
        <v>3069</v>
      </c>
      <c r="B942" s="6" t="s">
        <v>93</v>
      </c>
      <c r="C942" s="76">
        <v>941</v>
      </c>
      <c r="D942" s="80" t="s">
        <v>1563</v>
      </c>
      <c r="E942" s="6" t="s">
        <v>2136</v>
      </c>
      <c r="F942" s="6" t="str">
        <f t="shared" si="78"/>
        <v>BrokerRM-J-1181LI26-M19.1</v>
      </c>
      <c r="G942" s="96" t="s">
        <v>3119</v>
      </c>
      <c r="H942" s="95" t="s">
        <v>3120</v>
      </c>
      <c r="I942" s="85" t="s">
        <v>2380</v>
      </c>
      <c r="J942" s="92">
        <v>46175</v>
      </c>
      <c r="K942" s="92" t="s">
        <v>3256</v>
      </c>
      <c r="L942" s="85" t="s">
        <v>116</v>
      </c>
      <c r="M942" s="80" t="s">
        <v>173</v>
      </c>
      <c r="N942" s="85" t="s">
        <v>3254</v>
      </c>
      <c r="O942" s="71">
        <v>0</v>
      </c>
      <c r="P942" s="71">
        <v>0</v>
      </c>
      <c r="Q942" s="79">
        <v>89.4</v>
      </c>
      <c r="R942" s="79">
        <v>0</v>
      </c>
      <c r="S942" s="71">
        <v>0</v>
      </c>
      <c r="T942" s="79">
        <v>89.4</v>
      </c>
      <c r="U942" s="87" t="s">
        <v>118</v>
      </c>
      <c r="V942" s="84">
        <f t="shared" si="86"/>
        <v>89.4</v>
      </c>
      <c r="W942" s="74" t="s">
        <v>3255</v>
      </c>
      <c r="X942" s="80" t="s">
        <v>1156</v>
      </c>
      <c r="Y942" s="80" t="s">
        <v>178</v>
      </c>
      <c r="Z942" s="80" t="s">
        <v>239</v>
      </c>
      <c r="AA942" s="80" t="s">
        <v>122</v>
      </c>
      <c r="AB942" s="76" t="s">
        <v>539</v>
      </c>
      <c r="AC942" s="76" t="s">
        <v>540</v>
      </c>
      <c r="AD942" s="76" t="s">
        <v>173</v>
      </c>
      <c r="AE942" s="76" t="s">
        <v>548</v>
      </c>
      <c r="AF942" s="76" t="s">
        <v>96</v>
      </c>
      <c r="AG942" s="82"/>
      <c r="AH942" s="60"/>
      <c r="AI942" s="75" t="s">
        <v>3069</v>
      </c>
      <c r="AJ942" s="6" t="s">
        <v>103</v>
      </c>
      <c r="AK942" s="81">
        <v>0</v>
      </c>
      <c r="AL942" s="205" t="s">
        <v>103</v>
      </c>
      <c r="AM942" s="169"/>
      <c r="AN942" s="6"/>
      <c r="AO942" s="120"/>
    </row>
    <row r="943" spans="1:41">
      <c r="A943" s="75" t="s">
        <v>3069</v>
      </c>
      <c r="B943" s="6" t="s">
        <v>93</v>
      </c>
      <c r="C943" s="76">
        <v>942</v>
      </c>
      <c r="D943" s="76" t="s">
        <v>98</v>
      </c>
      <c r="E943" s="6" t="s">
        <v>2136</v>
      </c>
      <c r="F943" s="6" t="str">
        <f t="shared" si="78"/>
        <v>BrokerFG-A-0003-SE26-M19.D</v>
      </c>
      <c r="G943" s="97" t="s">
        <v>3121</v>
      </c>
      <c r="H943" s="95" t="s">
        <v>3122</v>
      </c>
      <c r="I943" s="85" t="s">
        <v>2380</v>
      </c>
      <c r="J943" s="92">
        <v>46057</v>
      </c>
      <c r="K943" s="96" t="s">
        <v>3257</v>
      </c>
      <c r="L943" s="80">
        <v>93359545</v>
      </c>
      <c r="M943" s="80" t="s">
        <v>1264</v>
      </c>
      <c r="N943" s="6" t="s">
        <v>3258</v>
      </c>
      <c r="O943" s="71">
        <v>0</v>
      </c>
      <c r="P943" s="71">
        <v>7820.51</v>
      </c>
      <c r="Q943" s="79">
        <v>3436.13</v>
      </c>
      <c r="R943" s="79">
        <v>549.78</v>
      </c>
      <c r="S943" s="71">
        <v>0</v>
      </c>
      <c r="T943" s="79">
        <v>11806.42</v>
      </c>
      <c r="U943" s="87" t="s">
        <v>24</v>
      </c>
      <c r="V943" s="84">
        <f t="shared" ref="V943:V967" si="87">T943/17.1723</f>
        <v>687.52700570104184</v>
      </c>
      <c r="W943" s="86">
        <v>46048</v>
      </c>
      <c r="X943" s="80" t="s">
        <v>1266</v>
      </c>
      <c r="Y943" s="80" t="s">
        <v>537</v>
      </c>
      <c r="Z943" s="80" t="s">
        <v>178</v>
      </c>
      <c r="AA943" s="6" t="s">
        <v>2894</v>
      </c>
      <c r="AB943" s="76" t="s">
        <v>539</v>
      </c>
      <c r="AC943" s="76" t="s">
        <v>541</v>
      </c>
      <c r="AD943" s="76" t="s">
        <v>543</v>
      </c>
      <c r="AE943" s="76" t="s">
        <v>549</v>
      </c>
      <c r="AF943" s="76" t="s">
        <v>96</v>
      </c>
      <c r="AG943" s="75"/>
      <c r="AH943" s="60"/>
      <c r="AI943" s="75" t="s">
        <v>3069</v>
      </c>
      <c r="AJ943" s="6" t="s">
        <v>103</v>
      </c>
      <c r="AK943" s="81">
        <v>0</v>
      </c>
      <c r="AL943" s="205" t="s">
        <v>103</v>
      </c>
      <c r="AM943" s="169"/>
      <c r="AN943" s="6"/>
      <c r="AO943" s="120"/>
    </row>
    <row r="944" spans="1:41">
      <c r="A944" s="75" t="s">
        <v>3069</v>
      </c>
      <c r="B944" s="6" t="s">
        <v>93</v>
      </c>
      <c r="C944" s="76">
        <v>943</v>
      </c>
      <c r="D944" s="76" t="s">
        <v>98</v>
      </c>
      <c r="E944" s="6" t="s">
        <v>2136</v>
      </c>
      <c r="F944" s="6" t="str">
        <f t="shared" si="78"/>
        <v>BrokerRM-R-014-SI26-M19-B</v>
      </c>
      <c r="G944" s="97" t="s">
        <v>3123</v>
      </c>
      <c r="H944" s="95" t="s">
        <v>3124</v>
      </c>
      <c r="I944" s="85" t="s">
        <v>2380</v>
      </c>
      <c r="J944" s="92">
        <v>46059</v>
      </c>
      <c r="K944" s="96" t="s">
        <v>3259</v>
      </c>
      <c r="L944" s="80" t="s">
        <v>3052</v>
      </c>
      <c r="M944" s="80" t="s">
        <v>117</v>
      </c>
      <c r="N944" s="6" t="s">
        <v>3260</v>
      </c>
      <c r="O944" s="71">
        <v>0</v>
      </c>
      <c r="P944" s="71">
        <v>10081.81</v>
      </c>
      <c r="Q944" s="79">
        <v>2811.27</v>
      </c>
      <c r="R944" s="79">
        <v>449.8</v>
      </c>
      <c r="S944" s="71">
        <v>0</v>
      </c>
      <c r="T944" s="79">
        <v>13342.88</v>
      </c>
      <c r="U944" s="87" t="s">
        <v>24</v>
      </c>
      <c r="V944" s="84">
        <f t="shared" si="87"/>
        <v>777.00016887662105</v>
      </c>
      <c r="W944" s="86">
        <v>46048</v>
      </c>
      <c r="X944" s="85" t="s">
        <v>1247</v>
      </c>
      <c r="Y944" s="80" t="s">
        <v>1248</v>
      </c>
      <c r="Z944" s="80" t="s">
        <v>537</v>
      </c>
      <c r="AA944" s="85" t="s">
        <v>2894</v>
      </c>
      <c r="AB944" s="76" t="s">
        <v>539</v>
      </c>
      <c r="AC944" s="76" t="s">
        <v>540</v>
      </c>
      <c r="AD944" s="76" t="s">
        <v>174</v>
      </c>
      <c r="AE944" s="76" t="s">
        <v>546</v>
      </c>
      <c r="AF944" s="76" t="s">
        <v>96</v>
      </c>
      <c r="AG944" s="75"/>
      <c r="AH944" s="60"/>
      <c r="AI944" s="75" t="s">
        <v>3069</v>
      </c>
      <c r="AJ944" s="6" t="s">
        <v>103</v>
      </c>
      <c r="AK944" s="81">
        <v>0</v>
      </c>
      <c r="AL944" s="205" t="s">
        <v>103</v>
      </c>
      <c r="AM944" s="169"/>
      <c r="AN944" s="6"/>
      <c r="AO944" s="120"/>
    </row>
    <row r="945" spans="1:41">
      <c r="A945" s="75" t="s">
        <v>3069</v>
      </c>
      <c r="B945" s="6" t="s">
        <v>93</v>
      </c>
      <c r="C945" s="76">
        <v>944</v>
      </c>
      <c r="D945" s="76" t="s">
        <v>98</v>
      </c>
      <c r="E945" s="6" t="s">
        <v>2136</v>
      </c>
      <c r="F945" s="6" t="str">
        <f t="shared" si="78"/>
        <v>BrokerFG-I-0043-SE26-M23-L.D</v>
      </c>
      <c r="G945" s="96" t="s">
        <v>3125</v>
      </c>
      <c r="H945" s="95" t="s">
        <v>3126</v>
      </c>
      <c r="I945" s="85" t="s">
        <v>2380</v>
      </c>
      <c r="J945" s="92">
        <v>46059</v>
      </c>
      <c r="K945" s="96" t="s">
        <v>3261</v>
      </c>
      <c r="L945" s="77" t="s">
        <v>3262</v>
      </c>
      <c r="M945" s="80" t="s">
        <v>1264</v>
      </c>
      <c r="N945" s="6" t="s">
        <v>116</v>
      </c>
      <c r="O945" s="71">
        <v>0</v>
      </c>
      <c r="P945" s="71">
        <v>2621.6</v>
      </c>
      <c r="Q945" s="79">
        <v>3097.98</v>
      </c>
      <c r="R945" s="79">
        <v>495.68</v>
      </c>
      <c r="S945" s="71">
        <v>0</v>
      </c>
      <c r="T945" s="79">
        <v>6215.26</v>
      </c>
      <c r="U945" s="87" t="s">
        <v>24</v>
      </c>
      <c r="V945" s="84">
        <f t="shared" si="87"/>
        <v>361.93520961082675</v>
      </c>
      <c r="W945" s="86">
        <v>46048</v>
      </c>
      <c r="X945" s="85" t="s">
        <v>1266</v>
      </c>
      <c r="Y945" s="6" t="s">
        <v>537</v>
      </c>
      <c r="Z945" s="80" t="s">
        <v>178</v>
      </c>
      <c r="AA945" s="85" t="s">
        <v>2894</v>
      </c>
      <c r="AB945" s="76" t="s">
        <v>1118</v>
      </c>
      <c r="AC945" s="76" t="s">
        <v>541</v>
      </c>
      <c r="AD945" s="76" t="s">
        <v>543</v>
      </c>
      <c r="AE945" s="76" t="s">
        <v>549</v>
      </c>
      <c r="AF945" s="76" t="s">
        <v>96</v>
      </c>
      <c r="AG945" s="75"/>
      <c r="AH945" s="60"/>
      <c r="AI945" s="75" t="s">
        <v>3069</v>
      </c>
      <c r="AJ945" s="6" t="s">
        <v>103</v>
      </c>
      <c r="AK945" s="81">
        <v>0</v>
      </c>
      <c r="AL945" s="205" t="s">
        <v>103</v>
      </c>
      <c r="AM945" s="169"/>
      <c r="AN945" s="6"/>
      <c r="AO945" s="120"/>
    </row>
    <row r="946" spans="1:41">
      <c r="A946" s="75" t="s">
        <v>3069</v>
      </c>
      <c r="B946" s="6" t="s">
        <v>93</v>
      </c>
      <c r="C946" s="76">
        <v>945</v>
      </c>
      <c r="D946" s="76" t="s">
        <v>98</v>
      </c>
      <c r="E946" s="6" t="s">
        <v>2136</v>
      </c>
      <c r="F946" s="6" t="str">
        <f t="shared" si="78"/>
        <v>BrokerFG-A-0004-SE26-M19</v>
      </c>
      <c r="G946" s="97" t="s">
        <v>3127</v>
      </c>
      <c r="H946" s="95" t="s">
        <v>3128</v>
      </c>
      <c r="I946" s="85" t="s">
        <v>2380</v>
      </c>
      <c r="J946" s="92">
        <v>46060</v>
      </c>
      <c r="K946" s="96" t="s">
        <v>3263</v>
      </c>
      <c r="L946" s="77" t="s">
        <v>3264</v>
      </c>
      <c r="M946" s="80" t="s">
        <v>1264</v>
      </c>
      <c r="N946" s="6" t="s">
        <v>3265</v>
      </c>
      <c r="O946" s="71">
        <v>0</v>
      </c>
      <c r="P946" s="71">
        <v>12001.17</v>
      </c>
      <c r="Q946" s="79">
        <v>3164.85</v>
      </c>
      <c r="R946" s="79">
        <v>506.37</v>
      </c>
      <c r="S946" s="71">
        <v>0</v>
      </c>
      <c r="T946" s="79">
        <v>15672.39</v>
      </c>
      <c r="U946" s="87" t="s">
        <v>24</v>
      </c>
      <c r="V946" s="84">
        <f t="shared" si="87"/>
        <v>912.65526458307852</v>
      </c>
      <c r="W946" s="86">
        <v>46057</v>
      </c>
      <c r="X946" s="85" t="s">
        <v>1266</v>
      </c>
      <c r="Y946" s="6" t="s">
        <v>537</v>
      </c>
      <c r="Z946" s="80" t="s">
        <v>178</v>
      </c>
      <c r="AA946" s="85" t="s">
        <v>2894</v>
      </c>
      <c r="AB946" s="76" t="s">
        <v>539</v>
      </c>
      <c r="AC946" s="76" t="s">
        <v>541</v>
      </c>
      <c r="AD946" s="76" t="s">
        <v>543</v>
      </c>
      <c r="AE946" s="76" t="s">
        <v>549</v>
      </c>
      <c r="AF946" s="76" t="s">
        <v>96</v>
      </c>
      <c r="AG946" s="75"/>
      <c r="AH946" s="60"/>
      <c r="AI946" s="75" t="s">
        <v>3069</v>
      </c>
      <c r="AJ946" s="6" t="s">
        <v>103</v>
      </c>
      <c r="AK946" s="81">
        <v>0</v>
      </c>
      <c r="AL946" s="205" t="s">
        <v>103</v>
      </c>
      <c r="AM946" s="169"/>
      <c r="AN946" s="6"/>
      <c r="AO946" s="120"/>
    </row>
    <row r="947" spans="1:41">
      <c r="A947" s="75" t="s">
        <v>3069</v>
      </c>
      <c r="B947" s="6" t="s">
        <v>93</v>
      </c>
      <c r="C947" s="76">
        <v>946</v>
      </c>
      <c r="D947" s="76" t="s">
        <v>98</v>
      </c>
      <c r="E947" s="6" t="s">
        <v>2136</v>
      </c>
      <c r="F947" s="6" t="str">
        <f t="shared" si="78"/>
        <v>BrokerFG-A-0005-SE26-M19.D</v>
      </c>
      <c r="G947" s="97" t="s">
        <v>3129</v>
      </c>
      <c r="H947" s="95" t="s">
        <v>3130</v>
      </c>
      <c r="I947" s="85" t="s">
        <v>2380</v>
      </c>
      <c r="J947" s="92">
        <v>46060</v>
      </c>
      <c r="K947" s="96" t="s">
        <v>3266</v>
      </c>
      <c r="L947" s="77" t="s">
        <v>3264</v>
      </c>
      <c r="M947" s="80" t="s">
        <v>1264</v>
      </c>
      <c r="N947" s="6" t="s">
        <v>3267</v>
      </c>
      <c r="O947" s="71">
        <v>0</v>
      </c>
      <c r="P947" s="71">
        <v>4589.9399999999996</v>
      </c>
      <c r="Q947" s="79">
        <v>3164.85</v>
      </c>
      <c r="R947" s="79">
        <v>506.37</v>
      </c>
      <c r="S947" s="71">
        <v>0</v>
      </c>
      <c r="T947" s="79">
        <v>8261.16</v>
      </c>
      <c r="U947" s="87" t="s">
        <v>24</v>
      </c>
      <c r="V947" s="84">
        <f t="shared" si="87"/>
        <v>481.07475410981641</v>
      </c>
      <c r="W947" s="86">
        <v>46057</v>
      </c>
      <c r="X947" s="85" t="s">
        <v>1266</v>
      </c>
      <c r="Y947" s="6" t="s">
        <v>537</v>
      </c>
      <c r="Z947" s="80" t="s">
        <v>178</v>
      </c>
      <c r="AA947" s="85" t="s">
        <v>2894</v>
      </c>
      <c r="AB947" s="76" t="s">
        <v>539</v>
      </c>
      <c r="AC947" s="76" t="s">
        <v>541</v>
      </c>
      <c r="AD947" s="76" t="s">
        <v>543</v>
      </c>
      <c r="AE947" s="76" t="s">
        <v>549</v>
      </c>
      <c r="AF947" s="76" t="s">
        <v>96</v>
      </c>
      <c r="AG947" s="82"/>
      <c r="AH947" s="60"/>
      <c r="AI947" s="75" t="s">
        <v>3069</v>
      </c>
      <c r="AJ947" s="6" t="s">
        <v>103</v>
      </c>
      <c r="AK947" s="81">
        <v>0</v>
      </c>
      <c r="AL947" s="205" t="s">
        <v>103</v>
      </c>
      <c r="AM947" s="169"/>
      <c r="AN947" s="6"/>
      <c r="AO947" s="120"/>
    </row>
    <row r="948" spans="1:41">
      <c r="A948" s="75" t="s">
        <v>3069</v>
      </c>
      <c r="B948" s="6" t="s">
        <v>93</v>
      </c>
      <c r="C948" s="76">
        <v>947</v>
      </c>
      <c r="D948" s="76" t="s">
        <v>98</v>
      </c>
      <c r="E948" s="6" t="s">
        <v>2136</v>
      </c>
      <c r="F948" s="6" t="str">
        <f t="shared" si="78"/>
        <v>BrokerRM-I-1047-AI26-M19</v>
      </c>
      <c r="G948" s="97" t="s">
        <v>3131</v>
      </c>
      <c r="H948" s="95" t="s">
        <v>3132</v>
      </c>
      <c r="I948" s="85" t="s">
        <v>2380</v>
      </c>
      <c r="J948" s="92">
        <v>46057</v>
      </c>
      <c r="K948" s="97" t="s">
        <v>3268</v>
      </c>
      <c r="L948" s="77" t="s">
        <v>3269</v>
      </c>
      <c r="M948" s="80" t="s">
        <v>25</v>
      </c>
      <c r="N948" s="6" t="s">
        <v>116</v>
      </c>
      <c r="O948" s="71">
        <v>0</v>
      </c>
      <c r="P948" s="71">
        <v>3845.89</v>
      </c>
      <c r="Q948" s="79">
        <v>771.44</v>
      </c>
      <c r="R948" s="79">
        <v>123.43</v>
      </c>
      <c r="S948" s="71">
        <v>0</v>
      </c>
      <c r="T948" s="79">
        <v>4740.76</v>
      </c>
      <c r="U948" s="87" t="s">
        <v>24</v>
      </c>
      <c r="V948" s="84">
        <f t="shared" si="87"/>
        <v>276.07018279438398</v>
      </c>
      <c r="W948" s="86">
        <v>46049</v>
      </c>
      <c r="X948" s="80" t="s">
        <v>430</v>
      </c>
      <c r="Y948" s="80" t="s">
        <v>178</v>
      </c>
      <c r="Z948" s="80" t="s">
        <v>239</v>
      </c>
      <c r="AA948" s="80" t="s">
        <v>122</v>
      </c>
      <c r="AB948" s="76" t="s">
        <v>539</v>
      </c>
      <c r="AC948" s="76" t="s">
        <v>540</v>
      </c>
      <c r="AD948" s="76" t="s">
        <v>25</v>
      </c>
      <c r="AE948" s="76" t="s">
        <v>544</v>
      </c>
      <c r="AF948" s="76" t="s">
        <v>96</v>
      </c>
      <c r="AG948" s="82"/>
      <c r="AH948" s="60"/>
      <c r="AI948" s="75" t="s">
        <v>3069</v>
      </c>
      <c r="AJ948" s="6" t="s">
        <v>103</v>
      </c>
      <c r="AK948" s="81">
        <v>0</v>
      </c>
      <c r="AL948" s="205" t="s">
        <v>103</v>
      </c>
      <c r="AM948" s="169"/>
      <c r="AN948" s="6"/>
      <c r="AO948" s="120"/>
    </row>
    <row r="949" spans="1:41">
      <c r="A949" s="75" t="s">
        <v>3069</v>
      </c>
      <c r="B949" s="6" t="s">
        <v>93</v>
      </c>
      <c r="C949" s="76">
        <v>948</v>
      </c>
      <c r="D949" s="76" t="s">
        <v>98</v>
      </c>
      <c r="E949" s="6" t="s">
        <v>2136</v>
      </c>
      <c r="F949" s="6" t="str">
        <f t="shared" si="78"/>
        <v>BrokerRM-I-1060-AI25-M19</v>
      </c>
      <c r="G949" s="97" t="s">
        <v>3133</v>
      </c>
      <c r="H949" s="95" t="s">
        <v>3134</v>
      </c>
      <c r="I949" s="85" t="s">
        <v>2380</v>
      </c>
      <c r="J949" s="92">
        <v>46059</v>
      </c>
      <c r="K949" s="92" t="s">
        <v>3270</v>
      </c>
      <c r="L949" s="88">
        <v>887824636971</v>
      </c>
      <c r="M949" s="78" t="s">
        <v>25</v>
      </c>
      <c r="N949" s="6" t="s">
        <v>116</v>
      </c>
      <c r="O949" s="71">
        <v>0</v>
      </c>
      <c r="P949" s="71">
        <v>4109.33</v>
      </c>
      <c r="Q949" s="79">
        <v>791.02</v>
      </c>
      <c r="R949" s="79">
        <v>126.56</v>
      </c>
      <c r="S949" s="71">
        <v>0</v>
      </c>
      <c r="T949" s="79">
        <v>5026.91</v>
      </c>
      <c r="U949" s="87" t="s">
        <v>24</v>
      </c>
      <c r="V949" s="84">
        <f t="shared" si="87"/>
        <v>292.73364662858205</v>
      </c>
      <c r="W949" s="70">
        <v>46052</v>
      </c>
      <c r="X949" s="6" t="s">
        <v>430</v>
      </c>
      <c r="Y949" s="80" t="s">
        <v>178</v>
      </c>
      <c r="Z949" s="80" t="s">
        <v>239</v>
      </c>
      <c r="AA949" s="80" t="s">
        <v>122</v>
      </c>
      <c r="AB949" s="76" t="s">
        <v>539</v>
      </c>
      <c r="AC949" s="76" t="s">
        <v>540</v>
      </c>
      <c r="AD949" s="76" t="s">
        <v>25</v>
      </c>
      <c r="AE949" s="76" t="s">
        <v>544</v>
      </c>
      <c r="AF949" s="76" t="s">
        <v>96</v>
      </c>
      <c r="AG949" s="82"/>
      <c r="AH949" s="60"/>
      <c r="AI949" s="75" t="s">
        <v>3069</v>
      </c>
      <c r="AJ949" s="6" t="s">
        <v>103</v>
      </c>
      <c r="AK949" s="81">
        <v>0</v>
      </c>
      <c r="AL949" s="205" t="s">
        <v>103</v>
      </c>
      <c r="AM949" s="169"/>
      <c r="AN949" s="6"/>
      <c r="AO949" s="120"/>
    </row>
    <row r="950" spans="1:41">
      <c r="A950" s="75" t="s">
        <v>3069</v>
      </c>
      <c r="B950" s="6" t="s">
        <v>93</v>
      </c>
      <c r="C950" s="76">
        <v>949</v>
      </c>
      <c r="D950" s="76" t="s">
        <v>98</v>
      </c>
      <c r="E950" s="6" t="s">
        <v>2136</v>
      </c>
      <c r="F950" s="6" t="str">
        <f t="shared" si="78"/>
        <v>BrokerRM-I-1038-AI25-M19</v>
      </c>
      <c r="G950" s="97" t="s">
        <v>3135</v>
      </c>
      <c r="H950" s="95" t="s">
        <v>3136</v>
      </c>
      <c r="I950" s="85" t="s">
        <v>2380</v>
      </c>
      <c r="J950" s="92">
        <v>46059</v>
      </c>
      <c r="K950" s="92" t="s">
        <v>3271</v>
      </c>
      <c r="L950" s="88">
        <v>887940159485</v>
      </c>
      <c r="M950" s="78" t="s">
        <v>25</v>
      </c>
      <c r="N950" s="6" t="s">
        <v>116</v>
      </c>
      <c r="O950" s="71">
        <v>0</v>
      </c>
      <c r="P950" s="71">
        <v>3298.29</v>
      </c>
      <c r="Q950" s="79">
        <v>781.66</v>
      </c>
      <c r="R950" s="79">
        <v>125.07</v>
      </c>
      <c r="S950" s="71">
        <v>0</v>
      </c>
      <c r="T950" s="79">
        <v>4205.0200000000004</v>
      </c>
      <c r="U950" s="87" t="s">
        <v>24</v>
      </c>
      <c r="V950" s="84">
        <f t="shared" si="87"/>
        <v>244.87226521782176</v>
      </c>
      <c r="W950" s="70">
        <v>46051</v>
      </c>
      <c r="X950" s="6" t="s">
        <v>430</v>
      </c>
      <c r="Y950" s="80" t="s">
        <v>178</v>
      </c>
      <c r="Z950" s="80" t="s">
        <v>239</v>
      </c>
      <c r="AA950" s="80" t="s">
        <v>122</v>
      </c>
      <c r="AB950" s="76" t="s">
        <v>539</v>
      </c>
      <c r="AC950" s="76" t="s">
        <v>540</v>
      </c>
      <c r="AD950" s="76" t="s">
        <v>25</v>
      </c>
      <c r="AE950" s="76" t="s">
        <v>544</v>
      </c>
      <c r="AF950" s="76" t="s">
        <v>96</v>
      </c>
      <c r="AG950" s="75"/>
      <c r="AH950" s="60"/>
      <c r="AI950" s="75" t="s">
        <v>3069</v>
      </c>
      <c r="AJ950" s="6" t="s">
        <v>103</v>
      </c>
      <c r="AK950" s="81">
        <v>0</v>
      </c>
      <c r="AL950" s="205" t="s">
        <v>103</v>
      </c>
      <c r="AM950" s="169"/>
      <c r="AN950" s="6"/>
      <c r="AO950" s="120"/>
    </row>
    <row r="951" spans="1:41">
      <c r="A951" s="75" t="s">
        <v>3069</v>
      </c>
      <c r="B951" s="6" t="s">
        <v>93</v>
      </c>
      <c r="C951" s="76">
        <v>950</v>
      </c>
      <c r="D951" s="76" t="s">
        <v>98</v>
      </c>
      <c r="E951" s="6" t="s">
        <v>2136</v>
      </c>
      <c r="F951" s="6" t="str">
        <f t="shared" si="78"/>
        <v>BrokerRM-I-1059-AI25-M19</v>
      </c>
      <c r="G951" s="96" t="s">
        <v>3137</v>
      </c>
      <c r="H951" s="95" t="s">
        <v>3138</v>
      </c>
      <c r="I951" s="85" t="s">
        <v>2380</v>
      </c>
      <c r="J951" s="92">
        <v>46059</v>
      </c>
      <c r="K951" s="92" t="s">
        <v>3272</v>
      </c>
      <c r="L951" s="77" t="s">
        <v>3273</v>
      </c>
      <c r="M951" s="80" t="s">
        <v>25</v>
      </c>
      <c r="N951" s="6" t="s">
        <v>116</v>
      </c>
      <c r="O951" s="71">
        <v>0</v>
      </c>
      <c r="P951" s="71">
        <v>4269.45</v>
      </c>
      <c r="Q951" s="79">
        <v>793.22</v>
      </c>
      <c r="R951" s="79">
        <v>126.92</v>
      </c>
      <c r="S951" s="71">
        <v>0</v>
      </c>
      <c r="T951" s="79">
        <v>5189.59</v>
      </c>
      <c r="U951" s="87" t="s">
        <v>24</v>
      </c>
      <c r="V951" s="84">
        <f t="shared" si="87"/>
        <v>302.20704273743178</v>
      </c>
      <c r="W951" s="78">
        <v>46052</v>
      </c>
      <c r="X951" s="80" t="s">
        <v>430</v>
      </c>
      <c r="Y951" s="80" t="s">
        <v>178</v>
      </c>
      <c r="Z951" s="80" t="s">
        <v>239</v>
      </c>
      <c r="AA951" s="80" t="s">
        <v>122</v>
      </c>
      <c r="AB951" s="76" t="s">
        <v>539</v>
      </c>
      <c r="AC951" s="76" t="s">
        <v>540</v>
      </c>
      <c r="AD951" s="76" t="s">
        <v>25</v>
      </c>
      <c r="AE951" s="76" t="s">
        <v>544</v>
      </c>
      <c r="AF951" s="76" t="s">
        <v>96</v>
      </c>
      <c r="AG951" s="82"/>
      <c r="AH951" s="60"/>
      <c r="AI951" s="75" t="s">
        <v>3069</v>
      </c>
      <c r="AJ951" s="6" t="s">
        <v>103</v>
      </c>
      <c r="AK951" s="81">
        <v>0</v>
      </c>
      <c r="AL951" s="205" t="s">
        <v>103</v>
      </c>
      <c r="AM951" s="169"/>
      <c r="AN951" s="6"/>
      <c r="AO951" s="120"/>
    </row>
    <row r="952" spans="1:41">
      <c r="A952" s="75" t="s">
        <v>3069</v>
      </c>
      <c r="B952" s="6" t="s">
        <v>93</v>
      </c>
      <c r="C952" s="76">
        <v>951</v>
      </c>
      <c r="D952" s="76" t="s">
        <v>98</v>
      </c>
      <c r="E952" s="6" t="s">
        <v>2136</v>
      </c>
      <c r="F952" s="6" t="str">
        <f t="shared" si="78"/>
        <v>BrokerRM-I-1037AI26-M19</v>
      </c>
      <c r="G952" s="97" t="s">
        <v>3139</v>
      </c>
      <c r="H952" s="95" t="s">
        <v>3140</v>
      </c>
      <c r="I952" s="85" t="s">
        <v>2380</v>
      </c>
      <c r="J952" s="92">
        <v>46059</v>
      </c>
      <c r="K952" s="98" t="s">
        <v>3274</v>
      </c>
      <c r="L952" s="77" t="s">
        <v>3275</v>
      </c>
      <c r="M952" s="78" t="s">
        <v>25</v>
      </c>
      <c r="N952" s="6" t="s">
        <v>116</v>
      </c>
      <c r="O952" s="71">
        <v>0</v>
      </c>
      <c r="P952" s="71">
        <v>4109.33</v>
      </c>
      <c r="Q952" s="79">
        <v>791.02</v>
      </c>
      <c r="R952" s="79">
        <v>126.56</v>
      </c>
      <c r="S952" s="71">
        <v>0</v>
      </c>
      <c r="T952" s="79">
        <v>5026.91</v>
      </c>
      <c r="U952" s="87" t="s">
        <v>24</v>
      </c>
      <c r="V952" s="84">
        <f t="shared" si="87"/>
        <v>292.73364662858205</v>
      </c>
      <c r="W952" s="78">
        <v>46052</v>
      </c>
      <c r="X952" s="80" t="s">
        <v>430</v>
      </c>
      <c r="Y952" s="80" t="s">
        <v>178</v>
      </c>
      <c r="Z952" s="80" t="s">
        <v>239</v>
      </c>
      <c r="AA952" s="80" t="s">
        <v>122</v>
      </c>
      <c r="AB952" s="76" t="s">
        <v>539</v>
      </c>
      <c r="AC952" s="76" t="s">
        <v>540</v>
      </c>
      <c r="AD952" s="76" t="s">
        <v>25</v>
      </c>
      <c r="AE952" s="76" t="s">
        <v>544</v>
      </c>
      <c r="AF952" s="76" t="s">
        <v>96</v>
      </c>
      <c r="AG952" s="75"/>
      <c r="AH952" s="60"/>
      <c r="AI952" s="75" t="s">
        <v>3069</v>
      </c>
      <c r="AJ952" s="6" t="s">
        <v>103</v>
      </c>
      <c r="AK952" s="81">
        <v>0</v>
      </c>
      <c r="AL952" s="205" t="s">
        <v>103</v>
      </c>
      <c r="AM952" s="169"/>
      <c r="AN952" s="6"/>
      <c r="AO952" s="120"/>
    </row>
    <row r="953" spans="1:41">
      <c r="A953" s="75" t="s">
        <v>3069</v>
      </c>
      <c r="B953" s="6" t="s">
        <v>93</v>
      </c>
      <c r="C953" s="76">
        <v>952</v>
      </c>
      <c r="D953" s="76" t="s">
        <v>98</v>
      </c>
      <c r="E953" s="6" t="s">
        <v>2136</v>
      </c>
      <c r="F953" s="6" t="str">
        <f t="shared" si="78"/>
        <v>BrokerRM-A-0015AI26-M19-C9158.D</v>
      </c>
      <c r="G953" s="97" t="s">
        <v>3141</v>
      </c>
      <c r="H953" s="95" t="s">
        <v>3142</v>
      </c>
      <c r="I953" s="85" t="s">
        <v>2380</v>
      </c>
      <c r="J953" s="92">
        <v>46057</v>
      </c>
      <c r="K953" s="92" t="s">
        <v>3276</v>
      </c>
      <c r="L953" s="88" t="s">
        <v>3277</v>
      </c>
      <c r="M953" s="78" t="s">
        <v>25</v>
      </c>
      <c r="N953" s="6" t="s">
        <v>116</v>
      </c>
      <c r="O953" s="71">
        <v>0</v>
      </c>
      <c r="P953" s="71">
        <v>11509.76</v>
      </c>
      <c r="Q953" s="79">
        <v>1620.98</v>
      </c>
      <c r="R953" s="79">
        <v>259.36</v>
      </c>
      <c r="S953" s="71">
        <v>0</v>
      </c>
      <c r="T953" s="79">
        <v>13390.1</v>
      </c>
      <c r="U953" s="87" t="s">
        <v>24</v>
      </c>
      <c r="V953" s="84">
        <f t="shared" si="87"/>
        <v>779.74994613418119</v>
      </c>
      <c r="W953" s="78">
        <v>46057</v>
      </c>
      <c r="X953" s="80" t="s">
        <v>2026</v>
      </c>
      <c r="Y953" s="80" t="s">
        <v>178</v>
      </c>
      <c r="Z953" s="80" t="s">
        <v>121</v>
      </c>
      <c r="AA953" s="80" t="s">
        <v>122</v>
      </c>
      <c r="AB953" s="76" t="s">
        <v>539</v>
      </c>
      <c r="AC953" s="76" t="s">
        <v>540</v>
      </c>
      <c r="AD953" s="76" t="s">
        <v>25</v>
      </c>
      <c r="AE953" s="76">
        <v>67180000</v>
      </c>
      <c r="AF953" s="76" t="s">
        <v>96</v>
      </c>
      <c r="AG953" s="82"/>
      <c r="AH953" s="60"/>
      <c r="AI953" s="75" t="s">
        <v>3069</v>
      </c>
      <c r="AJ953" s="6" t="s">
        <v>103</v>
      </c>
      <c r="AK953" s="81">
        <v>0</v>
      </c>
      <c r="AL953" s="205" t="s">
        <v>103</v>
      </c>
      <c r="AM953" s="169" t="s">
        <v>3709</v>
      </c>
      <c r="AN953" s="6"/>
      <c r="AO953" s="120"/>
    </row>
    <row r="954" spans="1:41">
      <c r="A954" s="75" t="s">
        <v>3069</v>
      </c>
      <c r="B954" s="6" t="s">
        <v>93</v>
      </c>
      <c r="C954" s="76">
        <v>953</v>
      </c>
      <c r="D954" s="76" t="s">
        <v>98</v>
      </c>
      <c r="E954" s="6" t="s">
        <v>2136</v>
      </c>
      <c r="F954" s="6" t="str">
        <f t="shared" si="78"/>
        <v>BrokerRM-M-222-SI25-M19-L-B</v>
      </c>
      <c r="G954" s="97" t="s">
        <v>3143</v>
      </c>
      <c r="H954" s="95" t="s">
        <v>3144</v>
      </c>
      <c r="I954" s="85" t="s">
        <v>2380</v>
      </c>
      <c r="J954" s="92">
        <v>46056</v>
      </c>
      <c r="K954" s="92" t="s">
        <v>3278</v>
      </c>
      <c r="L954" s="88" t="s">
        <v>2522</v>
      </c>
      <c r="M954" s="78" t="s">
        <v>463</v>
      </c>
      <c r="N954" s="6" t="s">
        <v>2522</v>
      </c>
      <c r="O954" s="71">
        <v>0</v>
      </c>
      <c r="P954" s="71">
        <v>43549.15</v>
      </c>
      <c r="Q954" s="79">
        <v>2505.17</v>
      </c>
      <c r="R954" s="79">
        <v>400.83</v>
      </c>
      <c r="S954" s="71">
        <v>0</v>
      </c>
      <c r="T954" s="79">
        <v>46455.15</v>
      </c>
      <c r="U954" s="87" t="s">
        <v>24</v>
      </c>
      <c r="V954" s="84">
        <f t="shared" si="87"/>
        <v>2705.2375045858739</v>
      </c>
      <c r="W954" s="78">
        <v>46056</v>
      </c>
      <c r="X954" s="80" t="s">
        <v>580</v>
      </c>
      <c r="Y954" s="80" t="s">
        <v>2524</v>
      </c>
      <c r="Z954" s="80" t="s">
        <v>239</v>
      </c>
      <c r="AA954" s="80" t="s">
        <v>122</v>
      </c>
      <c r="AB954" s="76" t="s">
        <v>539</v>
      </c>
      <c r="AC954" s="76" t="s">
        <v>540</v>
      </c>
      <c r="AD954" s="76" t="s">
        <v>174</v>
      </c>
      <c r="AE954" s="76" t="s">
        <v>546</v>
      </c>
      <c r="AF954" s="76" t="s">
        <v>3279</v>
      </c>
      <c r="AG954" s="80" t="s">
        <v>550</v>
      </c>
      <c r="AH954" s="60">
        <v>42157.15</v>
      </c>
      <c r="AI954" s="75" t="s">
        <v>3069</v>
      </c>
      <c r="AJ954" s="6" t="s">
        <v>103</v>
      </c>
      <c r="AK954" s="81">
        <v>0</v>
      </c>
      <c r="AL954" s="205" t="s">
        <v>103</v>
      </c>
      <c r="AM954" s="169"/>
      <c r="AN954" s="6"/>
      <c r="AO954" s="120"/>
    </row>
    <row r="955" spans="1:41">
      <c r="A955" s="75" t="s">
        <v>3069</v>
      </c>
      <c r="B955" s="6" t="s">
        <v>93</v>
      </c>
      <c r="C955" s="76">
        <v>954</v>
      </c>
      <c r="D955" s="76" t="s">
        <v>98</v>
      </c>
      <c r="E955" s="6" t="s">
        <v>2136</v>
      </c>
      <c r="F955" s="6" t="str">
        <f t="shared" si="78"/>
        <v>BrokerRM-M-225-SI25-M19-L-B</v>
      </c>
      <c r="G955" s="97" t="s">
        <v>3145</v>
      </c>
      <c r="H955" s="95" t="s">
        <v>3146</v>
      </c>
      <c r="I955" s="85" t="s">
        <v>2380</v>
      </c>
      <c r="J955" s="92">
        <v>46056</v>
      </c>
      <c r="K955" s="92" t="s">
        <v>3280</v>
      </c>
      <c r="L955" s="88" t="s">
        <v>3281</v>
      </c>
      <c r="M955" s="78" t="s">
        <v>463</v>
      </c>
      <c r="N955" s="6" t="s">
        <v>3281</v>
      </c>
      <c r="O955" s="71">
        <v>0</v>
      </c>
      <c r="P955" s="71">
        <v>9751.11</v>
      </c>
      <c r="Q955" s="79">
        <v>2449.66</v>
      </c>
      <c r="R955" s="79">
        <v>391.95</v>
      </c>
      <c r="S955" s="71">
        <v>0</v>
      </c>
      <c r="T955" s="79">
        <v>12592.72</v>
      </c>
      <c r="U955" s="87" t="s">
        <v>24</v>
      </c>
      <c r="V955" s="84">
        <f t="shared" si="87"/>
        <v>733.31586333805024</v>
      </c>
      <c r="W955" s="70">
        <v>46056</v>
      </c>
      <c r="X955" s="6" t="s">
        <v>581</v>
      </c>
      <c r="Y955" s="80" t="s">
        <v>178</v>
      </c>
      <c r="Z955" s="80" t="s">
        <v>239</v>
      </c>
      <c r="AA955" s="80" t="s">
        <v>122</v>
      </c>
      <c r="AB955" s="76" t="s">
        <v>539</v>
      </c>
      <c r="AC955" s="76" t="s">
        <v>540</v>
      </c>
      <c r="AD955" s="76" t="s">
        <v>174</v>
      </c>
      <c r="AE955" s="76" t="s">
        <v>546</v>
      </c>
      <c r="AF955" s="76" t="s">
        <v>96</v>
      </c>
      <c r="AG955" s="82"/>
      <c r="AH955" s="60"/>
      <c r="AI955" s="75" t="s">
        <v>3069</v>
      </c>
      <c r="AJ955" s="6" t="s">
        <v>103</v>
      </c>
      <c r="AK955" s="81">
        <v>0</v>
      </c>
      <c r="AL955" s="205" t="s">
        <v>103</v>
      </c>
      <c r="AM955" s="169"/>
      <c r="AN955" s="6"/>
      <c r="AO955" s="120"/>
    </row>
    <row r="956" spans="1:41">
      <c r="A956" s="75" t="s">
        <v>3069</v>
      </c>
      <c r="B956" s="6" t="s">
        <v>93</v>
      </c>
      <c r="C956" s="76">
        <v>955</v>
      </c>
      <c r="D956" s="76" t="s">
        <v>98</v>
      </c>
      <c r="E956" s="6" t="s">
        <v>2136</v>
      </c>
      <c r="F956" s="6" t="str">
        <f t="shared" si="78"/>
        <v>BrokerRM-M-230-SI25-M19-L-B</v>
      </c>
      <c r="G956" s="97" t="s">
        <v>3147</v>
      </c>
      <c r="H956" s="95" t="s">
        <v>3148</v>
      </c>
      <c r="I956" s="85" t="s">
        <v>2380</v>
      </c>
      <c r="J956" s="92">
        <v>46056</v>
      </c>
      <c r="K956" s="92" t="s">
        <v>3282</v>
      </c>
      <c r="L956" s="88" t="s">
        <v>3281</v>
      </c>
      <c r="M956" s="78" t="s">
        <v>463</v>
      </c>
      <c r="N956" s="6" t="s">
        <v>3281</v>
      </c>
      <c r="O956" s="71">
        <v>0</v>
      </c>
      <c r="P956" s="71">
        <v>9751.11</v>
      </c>
      <c r="Q956" s="79">
        <v>2449.66</v>
      </c>
      <c r="R956" s="79">
        <v>391.95</v>
      </c>
      <c r="S956" s="71">
        <v>0</v>
      </c>
      <c r="T956" s="79">
        <v>12592.72</v>
      </c>
      <c r="U956" s="87" t="s">
        <v>24</v>
      </c>
      <c r="V956" s="84">
        <f t="shared" si="87"/>
        <v>733.31586333805024</v>
      </c>
      <c r="W956" s="70">
        <v>46056</v>
      </c>
      <c r="X956" s="6" t="s">
        <v>580</v>
      </c>
      <c r="Y956" s="80" t="s">
        <v>2524</v>
      </c>
      <c r="Z956" s="80" t="s">
        <v>239</v>
      </c>
      <c r="AA956" s="80" t="s">
        <v>122</v>
      </c>
      <c r="AB956" s="76" t="s">
        <v>539</v>
      </c>
      <c r="AC956" s="76" t="s">
        <v>540</v>
      </c>
      <c r="AD956" s="76" t="s">
        <v>174</v>
      </c>
      <c r="AE956" s="76" t="s">
        <v>546</v>
      </c>
      <c r="AF956" s="76" t="s">
        <v>96</v>
      </c>
      <c r="AG956" s="82"/>
      <c r="AH956" s="60"/>
      <c r="AI956" s="75" t="s">
        <v>3069</v>
      </c>
      <c r="AJ956" s="6" t="s">
        <v>103</v>
      </c>
      <c r="AK956" s="81">
        <v>0</v>
      </c>
      <c r="AL956" s="205" t="s">
        <v>103</v>
      </c>
      <c r="AM956" s="169"/>
      <c r="AN956" s="6"/>
      <c r="AO956" s="120"/>
    </row>
    <row r="957" spans="1:41">
      <c r="A957" s="75" t="s">
        <v>3069</v>
      </c>
      <c r="B957" s="6" t="s">
        <v>93</v>
      </c>
      <c r="C957" s="76">
        <v>956</v>
      </c>
      <c r="D957" s="76" t="s">
        <v>98</v>
      </c>
      <c r="E957" s="6" t="s">
        <v>2136</v>
      </c>
      <c r="F957" s="6" t="str">
        <f t="shared" si="78"/>
        <v>BrokerRM-M-001-SI26-M19-L-B</v>
      </c>
      <c r="G957" s="97" t="s">
        <v>3149</v>
      </c>
      <c r="H957" s="95" t="s">
        <v>3150</v>
      </c>
      <c r="I957" s="85" t="s">
        <v>2380</v>
      </c>
      <c r="J957" s="92">
        <v>46056</v>
      </c>
      <c r="K957" s="92" t="s">
        <v>3283</v>
      </c>
      <c r="L957" s="88" t="s">
        <v>3281</v>
      </c>
      <c r="M957" s="78" t="s">
        <v>447</v>
      </c>
      <c r="N957" s="6" t="s">
        <v>3281</v>
      </c>
      <c r="O957" s="71">
        <v>0</v>
      </c>
      <c r="P957" s="71">
        <v>9751.11</v>
      </c>
      <c r="Q957" s="79">
        <v>2449.66</v>
      </c>
      <c r="R957" s="79">
        <v>391.95</v>
      </c>
      <c r="S957" s="71">
        <v>0</v>
      </c>
      <c r="T957" s="79">
        <v>12592.72</v>
      </c>
      <c r="U957" s="87" t="s">
        <v>24</v>
      </c>
      <c r="V957" s="84">
        <f t="shared" si="87"/>
        <v>733.31586333805024</v>
      </c>
      <c r="W957" s="89">
        <v>46056</v>
      </c>
      <c r="X957" s="85" t="s">
        <v>580</v>
      </c>
      <c r="Y957" s="85" t="s">
        <v>2524</v>
      </c>
      <c r="Z957" s="85" t="s">
        <v>239</v>
      </c>
      <c r="AA957" s="80" t="s">
        <v>122</v>
      </c>
      <c r="AB957" s="76" t="s">
        <v>539</v>
      </c>
      <c r="AC957" s="76" t="s">
        <v>540</v>
      </c>
      <c r="AD957" s="76" t="s">
        <v>174</v>
      </c>
      <c r="AE957" s="76" t="s">
        <v>546</v>
      </c>
      <c r="AF957" s="76" t="s">
        <v>96</v>
      </c>
      <c r="AG957" s="82"/>
      <c r="AH957" s="60"/>
      <c r="AI957" s="75" t="s">
        <v>3069</v>
      </c>
      <c r="AJ957" s="6" t="s">
        <v>103</v>
      </c>
      <c r="AK957" s="81">
        <v>0</v>
      </c>
      <c r="AL957" s="205" t="s">
        <v>103</v>
      </c>
      <c r="AM957" s="169"/>
      <c r="AN957" s="6"/>
      <c r="AO957" s="120"/>
    </row>
    <row r="958" spans="1:41">
      <c r="A958" s="75" t="s">
        <v>3069</v>
      </c>
      <c r="B958" s="6" t="s">
        <v>93</v>
      </c>
      <c r="C958" s="76">
        <v>957</v>
      </c>
      <c r="D958" s="76" t="s">
        <v>98</v>
      </c>
      <c r="E958" s="6" t="s">
        <v>2136</v>
      </c>
      <c r="F958" s="6" t="str">
        <f t="shared" si="78"/>
        <v>BrokerRM-M-542-SI25-M19-B</v>
      </c>
      <c r="G958" s="97" t="s">
        <v>921</v>
      </c>
      <c r="H958" s="95" t="s">
        <v>3151</v>
      </c>
      <c r="I958" s="85" t="s">
        <v>2380</v>
      </c>
      <c r="J958" s="92">
        <v>46056</v>
      </c>
      <c r="K958" s="92" t="s">
        <v>1424</v>
      </c>
      <c r="L958" s="88" t="s">
        <v>1425</v>
      </c>
      <c r="M958" s="78" t="s">
        <v>463</v>
      </c>
      <c r="N958" s="80" t="s">
        <v>1426</v>
      </c>
      <c r="O958" s="71">
        <v>0</v>
      </c>
      <c r="P958" s="71">
        <v>7704.25</v>
      </c>
      <c r="Q958" s="79">
        <v>0</v>
      </c>
      <c r="R958" s="79">
        <v>0</v>
      </c>
      <c r="S958" s="71">
        <v>0</v>
      </c>
      <c r="T958" s="79">
        <v>7704.25</v>
      </c>
      <c r="U958" s="87" t="s">
        <v>24</v>
      </c>
      <c r="V958" s="84">
        <f t="shared" si="87"/>
        <v>448.64403719944329</v>
      </c>
      <c r="W958" s="89">
        <v>46056</v>
      </c>
      <c r="X958" s="85" t="s">
        <v>437</v>
      </c>
      <c r="Y958" s="85" t="s">
        <v>129</v>
      </c>
      <c r="Z958" s="85" t="s">
        <v>239</v>
      </c>
      <c r="AA958" s="80" t="s">
        <v>122</v>
      </c>
      <c r="AB958" s="76" t="s">
        <v>539</v>
      </c>
      <c r="AC958" s="76" t="s">
        <v>540</v>
      </c>
      <c r="AD958" s="76" t="s">
        <v>174</v>
      </c>
      <c r="AE958" s="76" t="s">
        <v>546</v>
      </c>
      <c r="AF958" s="6" t="s">
        <v>3284</v>
      </c>
      <c r="AG958" s="82"/>
      <c r="AH958" s="60"/>
      <c r="AI958" s="75" t="s">
        <v>3069</v>
      </c>
      <c r="AJ958" s="6" t="s">
        <v>103</v>
      </c>
      <c r="AK958" s="81">
        <v>0</v>
      </c>
      <c r="AL958" s="205" t="s">
        <v>103</v>
      </c>
      <c r="AM958" s="169"/>
      <c r="AN958" s="6"/>
      <c r="AO958" s="120"/>
    </row>
    <row r="959" spans="1:41">
      <c r="A959" s="75" t="s">
        <v>3069</v>
      </c>
      <c r="B959" s="6" t="s">
        <v>93</v>
      </c>
      <c r="C959" s="76">
        <v>958</v>
      </c>
      <c r="D959" s="76" t="s">
        <v>98</v>
      </c>
      <c r="E959" s="6" t="s">
        <v>2136</v>
      </c>
      <c r="F959" s="6" t="str">
        <f t="shared" si="78"/>
        <v>BrokerRM-M-536-SI25-M19-B</v>
      </c>
      <c r="G959" s="97" t="s">
        <v>1720</v>
      </c>
      <c r="H959" s="95" t="s">
        <v>3152</v>
      </c>
      <c r="I959" s="85" t="s">
        <v>2380</v>
      </c>
      <c r="J959" s="92">
        <v>46056</v>
      </c>
      <c r="K959" s="92" t="s">
        <v>1987</v>
      </c>
      <c r="L959" s="91" t="s">
        <v>1988</v>
      </c>
      <c r="M959" s="80" t="s">
        <v>463</v>
      </c>
      <c r="N959" s="80" t="s">
        <v>1485</v>
      </c>
      <c r="O959" s="71">
        <v>0</v>
      </c>
      <c r="P959" s="71">
        <v>13916.32</v>
      </c>
      <c r="Q959" s="79">
        <v>0</v>
      </c>
      <c r="R959" s="79">
        <v>0</v>
      </c>
      <c r="S959" s="71">
        <v>0</v>
      </c>
      <c r="T959" s="79">
        <v>13916.32</v>
      </c>
      <c r="U959" s="87" t="s">
        <v>24</v>
      </c>
      <c r="V959" s="84">
        <f t="shared" si="87"/>
        <v>810.39348252709306</v>
      </c>
      <c r="W959" s="70">
        <v>46056</v>
      </c>
      <c r="X959" s="6" t="s">
        <v>437</v>
      </c>
      <c r="Y959" s="80" t="s">
        <v>129</v>
      </c>
      <c r="Z959" s="80" t="s">
        <v>239</v>
      </c>
      <c r="AA959" s="80" t="s">
        <v>122</v>
      </c>
      <c r="AB959" s="76" t="s">
        <v>539</v>
      </c>
      <c r="AC959" s="76" t="s">
        <v>540</v>
      </c>
      <c r="AD959" s="76" t="s">
        <v>174</v>
      </c>
      <c r="AE959" s="76" t="s">
        <v>546</v>
      </c>
      <c r="AF959" s="6" t="s">
        <v>3285</v>
      </c>
      <c r="AG959" s="80" t="s">
        <v>550</v>
      </c>
      <c r="AH959" s="60">
        <v>7884.32</v>
      </c>
      <c r="AI959" s="75" t="s">
        <v>3069</v>
      </c>
      <c r="AJ959" s="6" t="s">
        <v>103</v>
      </c>
      <c r="AK959" s="81">
        <v>0</v>
      </c>
      <c r="AL959" s="205" t="s">
        <v>103</v>
      </c>
      <c r="AM959" s="169"/>
      <c r="AN959" s="6"/>
      <c r="AO959" s="120"/>
    </row>
    <row r="960" spans="1:41">
      <c r="A960" s="75" t="s">
        <v>3069</v>
      </c>
      <c r="B960" s="6" t="s">
        <v>93</v>
      </c>
      <c r="C960" s="76">
        <v>959</v>
      </c>
      <c r="D960" s="76" t="s">
        <v>98</v>
      </c>
      <c r="E960" s="6" t="s">
        <v>2136</v>
      </c>
      <c r="F960" s="6" t="str">
        <f t="shared" si="78"/>
        <v>BrokerRM-M-567-SI25-M19-B</v>
      </c>
      <c r="G960" s="97" t="s">
        <v>3153</v>
      </c>
      <c r="H960" s="95" t="s">
        <v>3154</v>
      </c>
      <c r="I960" s="85" t="s">
        <v>2380</v>
      </c>
      <c r="J960" s="92">
        <v>46057</v>
      </c>
      <c r="K960" s="92" t="s">
        <v>3286</v>
      </c>
      <c r="L960" s="77" t="s">
        <v>3287</v>
      </c>
      <c r="M960" s="80" t="s">
        <v>463</v>
      </c>
      <c r="N960" s="80" t="s">
        <v>3288</v>
      </c>
      <c r="O960" s="71">
        <v>0</v>
      </c>
      <c r="P960" s="71">
        <v>0</v>
      </c>
      <c r="Q960" s="79">
        <v>1823.11</v>
      </c>
      <c r="R960" s="79">
        <v>291.7</v>
      </c>
      <c r="S960" s="71">
        <v>0</v>
      </c>
      <c r="T960" s="79">
        <v>2114.81</v>
      </c>
      <c r="U960" s="87" t="s">
        <v>24</v>
      </c>
      <c r="V960" s="84">
        <f t="shared" si="87"/>
        <v>123.15240241551801</v>
      </c>
      <c r="W960" s="70">
        <v>46057</v>
      </c>
      <c r="X960" s="80" t="s">
        <v>437</v>
      </c>
      <c r="Y960" s="80" t="s">
        <v>129</v>
      </c>
      <c r="Z960" s="80" t="s">
        <v>239</v>
      </c>
      <c r="AA960" s="80" t="s">
        <v>122</v>
      </c>
      <c r="AB960" s="76" t="s">
        <v>539</v>
      </c>
      <c r="AC960" s="76" t="s">
        <v>540</v>
      </c>
      <c r="AD960" s="76" t="s">
        <v>174</v>
      </c>
      <c r="AE960" s="76" t="s">
        <v>546</v>
      </c>
      <c r="AF960" s="76" t="s">
        <v>96</v>
      </c>
      <c r="AG960" s="82"/>
      <c r="AH960" s="60"/>
      <c r="AI960" s="75" t="s">
        <v>3069</v>
      </c>
      <c r="AJ960" s="6" t="s">
        <v>103</v>
      </c>
      <c r="AK960" s="81">
        <v>0</v>
      </c>
      <c r="AL960" s="205" t="s">
        <v>103</v>
      </c>
      <c r="AM960" s="169"/>
      <c r="AN960" s="6"/>
      <c r="AO960" s="120"/>
    </row>
    <row r="961" spans="1:41" ht="58">
      <c r="A961" s="75" t="s">
        <v>3069</v>
      </c>
      <c r="B961" s="6" t="s">
        <v>93</v>
      </c>
      <c r="C961" s="76">
        <v>960</v>
      </c>
      <c r="D961" s="76" t="s">
        <v>98</v>
      </c>
      <c r="E961" s="6" t="s">
        <v>2136</v>
      </c>
      <c r="F961" s="6" t="str">
        <f t="shared" si="78"/>
        <v>BrokerRM-M-545-SI25-M19-B</v>
      </c>
      <c r="G961" s="97" t="s">
        <v>2293</v>
      </c>
      <c r="H961" s="95" t="s">
        <v>3155</v>
      </c>
      <c r="I961" s="85" t="s">
        <v>2380</v>
      </c>
      <c r="J961" s="92">
        <v>46058</v>
      </c>
      <c r="K961" s="95" t="s">
        <v>2499</v>
      </c>
      <c r="L961" s="72" t="s">
        <v>2500</v>
      </c>
      <c r="M961" s="80" t="s">
        <v>463</v>
      </c>
      <c r="N961" s="80" t="s">
        <v>2501</v>
      </c>
      <c r="O961" s="71">
        <v>0</v>
      </c>
      <c r="P961" s="71">
        <v>6264</v>
      </c>
      <c r="Q961" s="79">
        <v>0</v>
      </c>
      <c r="R961" s="79">
        <v>0</v>
      </c>
      <c r="S961" s="71">
        <v>0</v>
      </c>
      <c r="T961" s="79">
        <v>6264</v>
      </c>
      <c r="U961" s="87" t="s">
        <v>24</v>
      </c>
      <c r="V961" s="84">
        <f t="shared" si="87"/>
        <v>364.77350151115462</v>
      </c>
      <c r="W961" s="89">
        <v>46058</v>
      </c>
      <c r="X961" s="87" t="s">
        <v>437</v>
      </c>
      <c r="Y961" s="85" t="s">
        <v>129</v>
      </c>
      <c r="Z961" s="85" t="s">
        <v>239</v>
      </c>
      <c r="AA961" s="85" t="s">
        <v>122</v>
      </c>
      <c r="AB961" s="76" t="s">
        <v>539</v>
      </c>
      <c r="AC961" s="76" t="s">
        <v>540</v>
      </c>
      <c r="AD961" s="76" t="s">
        <v>174</v>
      </c>
      <c r="AE961" s="76" t="s">
        <v>546</v>
      </c>
      <c r="AF961" s="6" t="s">
        <v>3289</v>
      </c>
      <c r="AG961" s="75"/>
      <c r="AH961" s="60"/>
      <c r="AI961" s="75" t="s">
        <v>3069</v>
      </c>
      <c r="AJ961" s="6" t="s">
        <v>103</v>
      </c>
      <c r="AK961" s="81">
        <v>0</v>
      </c>
      <c r="AL961" s="205" t="s">
        <v>103</v>
      </c>
      <c r="AM961" s="169"/>
      <c r="AN961" s="6"/>
      <c r="AO961" s="120"/>
    </row>
    <row r="962" spans="1:41" ht="29">
      <c r="A962" s="75" t="s">
        <v>3069</v>
      </c>
      <c r="B962" s="6" t="s">
        <v>93</v>
      </c>
      <c r="C962" s="76">
        <v>961</v>
      </c>
      <c r="D962" s="76" t="s">
        <v>98</v>
      </c>
      <c r="E962" s="6" t="s">
        <v>2136</v>
      </c>
      <c r="F962" s="6" t="str">
        <f t="shared" si="78"/>
        <v>BrokerRM-M-048-SI26-M19</v>
      </c>
      <c r="G962" s="97" t="s">
        <v>3156</v>
      </c>
      <c r="H962" s="95" t="s">
        <v>3157</v>
      </c>
      <c r="I962" s="85" t="s">
        <v>2380</v>
      </c>
      <c r="J962" s="92">
        <v>46058</v>
      </c>
      <c r="K962" s="95" t="s">
        <v>2479</v>
      </c>
      <c r="L962" s="72" t="s">
        <v>2480</v>
      </c>
      <c r="M962" s="80" t="s">
        <v>463</v>
      </c>
      <c r="N962" s="80" t="s">
        <v>2481</v>
      </c>
      <c r="O962" s="71">
        <v>0</v>
      </c>
      <c r="P962" s="71">
        <v>0</v>
      </c>
      <c r="Q962" s="79">
        <v>0</v>
      </c>
      <c r="R962" s="79">
        <v>3136</v>
      </c>
      <c r="S962" s="71">
        <v>0</v>
      </c>
      <c r="T962" s="79">
        <v>22736</v>
      </c>
      <c r="U962" s="87" t="s">
        <v>24</v>
      </c>
      <c r="V962" s="84">
        <f t="shared" si="87"/>
        <v>1323.9927091886352</v>
      </c>
      <c r="W962" s="89">
        <v>46058</v>
      </c>
      <c r="X962" s="87" t="s">
        <v>2478</v>
      </c>
      <c r="Y962" s="85" t="s">
        <v>129</v>
      </c>
      <c r="Z962" s="85" t="s">
        <v>239</v>
      </c>
      <c r="AA962" s="85" t="s">
        <v>122</v>
      </c>
      <c r="AB962" s="76" t="s">
        <v>539</v>
      </c>
      <c r="AC962" s="76" t="s">
        <v>540</v>
      </c>
      <c r="AD962" s="76" t="s">
        <v>174</v>
      </c>
      <c r="AE962" s="76" t="s">
        <v>546</v>
      </c>
      <c r="AF962" s="76" t="s">
        <v>96</v>
      </c>
      <c r="AG962" s="82"/>
      <c r="AH962" s="60"/>
      <c r="AI962" s="75" t="s">
        <v>3069</v>
      </c>
      <c r="AJ962" s="6" t="s">
        <v>103</v>
      </c>
      <c r="AK962" s="81">
        <v>0</v>
      </c>
      <c r="AL962" s="205" t="s">
        <v>103</v>
      </c>
      <c r="AM962" s="169"/>
      <c r="AN962" s="6"/>
      <c r="AO962" s="120"/>
    </row>
    <row r="963" spans="1:41" ht="58">
      <c r="A963" s="75" t="s">
        <v>3069</v>
      </c>
      <c r="B963" s="6" t="s">
        <v>93</v>
      </c>
      <c r="C963" s="76">
        <v>962</v>
      </c>
      <c r="D963" s="76" t="s">
        <v>98</v>
      </c>
      <c r="E963" s="6" t="s">
        <v>2136</v>
      </c>
      <c r="F963" s="6" t="str">
        <f t="shared" ref="F963:F1026" si="88">E963&amp;G963</f>
        <v>BrokerRM-M-540-SI25-M19-B</v>
      </c>
      <c r="G963" s="97" t="s">
        <v>910</v>
      </c>
      <c r="H963" s="95" t="s">
        <v>3158</v>
      </c>
      <c r="I963" s="85" t="s">
        <v>2380</v>
      </c>
      <c r="J963" s="92">
        <v>46058</v>
      </c>
      <c r="K963" s="95" t="s">
        <v>1410</v>
      </c>
      <c r="L963" s="72" t="s">
        <v>1411</v>
      </c>
      <c r="M963" s="80" t="s">
        <v>463</v>
      </c>
      <c r="N963" s="80" t="s">
        <v>1412</v>
      </c>
      <c r="O963" s="71">
        <v>0</v>
      </c>
      <c r="P963" s="71">
        <v>14017.17</v>
      </c>
      <c r="Q963" s="79">
        <v>3858.68</v>
      </c>
      <c r="R963" s="79">
        <v>617.38</v>
      </c>
      <c r="S963" s="71">
        <v>0</v>
      </c>
      <c r="T963" s="79">
        <v>18493.23</v>
      </c>
      <c r="U963" s="87" t="s">
        <v>24</v>
      </c>
      <c r="V963" s="84">
        <f t="shared" si="87"/>
        <v>1076.9221362310232</v>
      </c>
      <c r="W963" s="89">
        <v>46058</v>
      </c>
      <c r="X963" s="87" t="s">
        <v>437</v>
      </c>
      <c r="Y963" s="85" t="s">
        <v>129</v>
      </c>
      <c r="Z963" s="85" t="s">
        <v>239</v>
      </c>
      <c r="AA963" s="85" t="s">
        <v>122</v>
      </c>
      <c r="AB963" s="76" t="s">
        <v>539</v>
      </c>
      <c r="AC963" s="76" t="s">
        <v>540</v>
      </c>
      <c r="AD963" s="76" t="s">
        <v>174</v>
      </c>
      <c r="AE963" s="76" t="s">
        <v>546</v>
      </c>
      <c r="AF963" s="76" t="s">
        <v>96</v>
      </c>
      <c r="AG963" s="75"/>
      <c r="AH963" s="60"/>
      <c r="AI963" s="75" t="s">
        <v>3069</v>
      </c>
      <c r="AJ963" s="6" t="s">
        <v>103</v>
      </c>
      <c r="AK963" s="81">
        <v>0</v>
      </c>
      <c r="AL963" s="205" t="s">
        <v>103</v>
      </c>
      <c r="AM963" s="169"/>
      <c r="AN963" s="6"/>
      <c r="AO963" s="120"/>
    </row>
    <row r="964" spans="1:41" ht="58">
      <c r="A964" s="75" t="s">
        <v>3069</v>
      </c>
      <c r="B964" s="6" t="s">
        <v>93</v>
      </c>
      <c r="C964" s="76">
        <v>963</v>
      </c>
      <c r="D964" s="76" t="s">
        <v>98</v>
      </c>
      <c r="E964" s="6" t="s">
        <v>2136</v>
      </c>
      <c r="F964" s="6" t="str">
        <f t="shared" si="88"/>
        <v>BrokerRM-M-563-SI25-M19-B</v>
      </c>
      <c r="G964" s="97" t="s">
        <v>2743</v>
      </c>
      <c r="H964" s="95" t="s">
        <v>3159</v>
      </c>
      <c r="I964" s="85" t="s">
        <v>2380</v>
      </c>
      <c r="J964" s="92">
        <v>46059</v>
      </c>
      <c r="K964" s="95" t="s">
        <v>2962</v>
      </c>
      <c r="L964" s="72" t="s">
        <v>2963</v>
      </c>
      <c r="M964" s="80" t="s">
        <v>2525</v>
      </c>
      <c r="N964" s="80" t="s">
        <v>2964</v>
      </c>
      <c r="O964" s="71">
        <v>0</v>
      </c>
      <c r="P964" s="71">
        <v>7853.2</v>
      </c>
      <c r="Q964" s="79">
        <v>0</v>
      </c>
      <c r="R964" s="79">
        <v>0</v>
      </c>
      <c r="S964" s="71">
        <v>0</v>
      </c>
      <c r="T964" s="79">
        <v>7853.2</v>
      </c>
      <c r="U964" s="87" t="s">
        <v>24</v>
      </c>
      <c r="V964" s="84">
        <f t="shared" si="87"/>
        <v>457.31788985750308</v>
      </c>
      <c r="W964" s="89">
        <v>46059</v>
      </c>
      <c r="X964" s="87" t="s">
        <v>437</v>
      </c>
      <c r="Y964" s="85" t="s">
        <v>129</v>
      </c>
      <c r="Z964" s="85" t="s">
        <v>239</v>
      </c>
      <c r="AA964" s="85" t="s">
        <v>122</v>
      </c>
      <c r="AB964" s="76" t="s">
        <v>539</v>
      </c>
      <c r="AC964" s="76" t="s">
        <v>540</v>
      </c>
      <c r="AD964" s="76" t="s">
        <v>174</v>
      </c>
      <c r="AE964" s="76" t="s">
        <v>546</v>
      </c>
      <c r="AF964" s="6" t="s">
        <v>3290</v>
      </c>
      <c r="AG964" s="75"/>
      <c r="AH964" s="60"/>
      <c r="AI964" s="75" t="s">
        <v>3069</v>
      </c>
      <c r="AJ964" s="6" t="s">
        <v>103</v>
      </c>
      <c r="AK964" s="81">
        <v>0</v>
      </c>
      <c r="AL964" s="205" t="s">
        <v>103</v>
      </c>
      <c r="AM964" s="169"/>
      <c r="AN964" s="6"/>
      <c r="AO964" s="120"/>
    </row>
    <row r="965" spans="1:41" ht="58">
      <c r="A965" s="75" t="s">
        <v>3069</v>
      </c>
      <c r="B965" s="6" t="s">
        <v>93</v>
      </c>
      <c r="C965" s="76">
        <v>964</v>
      </c>
      <c r="D965" s="76" t="s">
        <v>98</v>
      </c>
      <c r="E965" s="6" t="s">
        <v>2136</v>
      </c>
      <c r="F965" s="6" t="str">
        <f t="shared" si="88"/>
        <v>BrokerRM-M-562-SI25-M19-B</v>
      </c>
      <c r="G965" s="97" t="s">
        <v>2738</v>
      </c>
      <c r="H965" s="95" t="s">
        <v>3160</v>
      </c>
      <c r="I965" s="85" t="s">
        <v>2380</v>
      </c>
      <c r="J965" s="92">
        <v>46059</v>
      </c>
      <c r="K965" s="95" t="s">
        <v>2955</v>
      </c>
      <c r="L965" s="72" t="s">
        <v>2956</v>
      </c>
      <c r="M965" s="80" t="s">
        <v>463</v>
      </c>
      <c r="N965" s="80" t="s">
        <v>2957</v>
      </c>
      <c r="O965" s="71">
        <v>0</v>
      </c>
      <c r="P965" s="71">
        <v>7134</v>
      </c>
      <c r="Q965" s="79">
        <v>0</v>
      </c>
      <c r="R965" s="79">
        <v>0</v>
      </c>
      <c r="S965" s="71">
        <v>0</v>
      </c>
      <c r="T965" s="79">
        <v>7134</v>
      </c>
      <c r="U965" s="87" t="s">
        <v>24</v>
      </c>
      <c r="V965" s="84">
        <f t="shared" si="87"/>
        <v>415.43648783214832</v>
      </c>
      <c r="W965" s="89">
        <v>46059</v>
      </c>
      <c r="X965" s="87" t="s">
        <v>437</v>
      </c>
      <c r="Y965" s="85" t="s">
        <v>129</v>
      </c>
      <c r="Z965" s="85" t="s">
        <v>239</v>
      </c>
      <c r="AA965" s="85" t="s">
        <v>122</v>
      </c>
      <c r="AB965" s="76" t="s">
        <v>539</v>
      </c>
      <c r="AC965" s="76" t="s">
        <v>540</v>
      </c>
      <c r="AD965" s="76" t="s">
        <v>174</v>
      </c>
      <c r="AE965" s="76" t="s">
        <v>546</v>
      </c>
      <c r="AF965" s="6" t="s">
        <v>3291</v>
      </c>
      <c r="AG965" s="75"/>
      <c r="AH965" s="60"/>
      <c r="AI965" s="75" t="s">
        <v>3069</v>
      </c>
      <c r="AJ965" s="6" t="s">
        <v>103</v>
      </c>
      <c r="AK965" s="81">
        <v>0</v>
      </c>
      <c r="AL965" s="205" t="s">
        <v>103</v>
      </c>
      <c r="AM965" s="169"/>
      <c r="AN965" s="6"/>
      <c r="AO965" s="120"/>
    </row>
    <row r="966" spans="1:41" ht="58">
      <c r="A966" s="75" t="s">
        <v>3069</v>
      </c>
      <c r="B966" s="6" t="s">
        <v>93</v>
      </c>
      <c r="C966" s="76">
        <v>965</v>
      </c>
      <c r="D966" s="76" t="s">
        <v>98</v>
      </c>
      <c r="E966" s="6" t="s">
        <v>2136</v>
      </c>
      <c r="F966" s="6" t="str">
        <f t="shared" si="88"/>
        <v>BrokerRM-M-012-SI26-M19-B</v>
      </c>
      <c r="G966" s="97" t="s">
        <v>2734</v>
      </c>
      <c r="H966" s="95" t="s">
        <v>3161</v>
      </c>
      <c r="I966" s="85" t="s">
        <v>2380</v>
      </c>
      <c r="J966" s="92">
        <v>46059</v>
      </c>
      <c r="K966" s="95" t="s">
        <v>2947</v>
      </c>
      <c r="L966" s="73" t="s">
        <v>2948</v>
      </c>
      <c r="M966" s="73" t="s">
        <v>463</v>
      </c>
      <c r="N966" s="73" t="s">
        <v>2949</v>
      </c>
      <c r="O966" s="71">
        <v>0</v>
      </c>
      <c r="P966" s="71">
        <v>6786</v>
      </c>
      <c r="Q966" s="79">
        <v>0</v>
      </c>
      <c r="R966" s="79">
        <v>0</v>
      </c>
      <c r="S966" s="71">
        <v>0</v>
      </c>
      <c r="T966" s="79">
        <v>6786</v>
      </c>
      <c r="U966" s="87" t="s">
        <v>24</v>
      </c>
      <c r="V966" s="84">
        <f t="shared" si="87"/>
        <v>395.17129330375082</v>
      </c>
      <c r="W966" s="89">
        <v>46059</v>
      </c>
      <c r="X966" s="87" t="s">
        <v>437</v>
      </c>
      <c r="Y966" s="85" t="s">
        <v>129</v>
      </c>
      <c r="Z966" s="85" t="s">
        <v>239</v>
      </c>
      <c r="AA966" s="85" t="s">
        <v>122</v>
      </c>
      <c r="AB966" s="76" t="s">
        <v>539</v>
      </c>
      <c r="AC966" s="76" t="s">
        <v>540</v>
      </c>
      <c r="AD966" s="76" t="s">
        <v>174</v>
      </c>
      <c r="AE966" s="76" t="s">
        <v>546</v>
      </c>
      <c r="AF966" s="6" t="s">
        <v>3292</v>
      </c>
      <c r="AG966" s="75"/>
      <c r="AH966" s="60"/>
      <c r="AI966" s="75" t="s">
        <v>3069</v>
      </c>
      <c r="AJ966" s="6" t="s">
        <v>103</v>
      </c>
      <c r="AK966" s="81">
        <v>0</v>
      </c>
      <c r="AL966" s="205" t="s">
        <v>103</v>
      </c>
      <c r="AM966" s="169"/>
      <c r="AN966" s="6"/>
      <c r="AO966" s="120"/>
    </row>
    <row r="967" spans="1:41" ht="58">
      <c r="A967" s="75" t="s">
        <v>3069</v>
      </c>
      <c r="B967" s="6" t="s">
        <v>93</v>
      </c>
      <c r="C967" s="76">
        <v>966</v>
      </c>
      <c r="D967" s="76" t="s">
        <v>98</v>
      </c>
      <c r="E967" s="6" t="s">
        <v>2136</v>
      </c>
      <c r="F967" s="6" t="str">
        <f t="shared" si="88"/>
        <v>BrokerRM-M-573-SI25-M19-B</v>
      </c>
      <c r="G967" s="97" t="s">
        <v>2728</v>
      </c>
      <c r="H967" s="95" t="s">
        <v>3162</v>
      </c>
      <c r="I967" s="85" t="s">
        <v>2380</v>
      </c>
      <c r="J967" s="92">
        <v>46059</v>
      </c>
      <c r="K967" s="95" t="s">
        <v>2938</v>
      </c>
      <c r="L967" s="73" t="s">
        <v>2936</v>
      </c>
      <c r="M967" s="73" t="s">
        <v>463</v>
      </c>
      <c r="N967" s="73" t="s">
        <v>2937</v>
      </c>
      <c r="O967" s="71">
        <v>0</v>
      </c>
      <c r="P967" s="71">
        <v>7134</v>
      </c>
      <c r="Q967" s="79">
        <v>0</v>
      </c>
      <c r="R967" s="79">
        <v>0</v>
      </c>
      <c r="S967" s="71">
        <v>0</v>
      </c>
      <c r="T967" s="79">
        <v>7134</v>
      </c>
      <c r="U967" s="87" t="s">
        <v>24</v>
      </c>
      <c r="V967" s="84">
        <f t="shared" si="87"/>
        <v>415.43648783214832</v>
      </c>
      <c r="W967" s="89">
        <v>46059</v>
      </c>
      <c r="X967" s="87" t="s">
        <v>437</v>
      </c>
      <c r="Y967" s="85" t="s">
        <v>129</v>
      </c>
      <c r="Z967" s="85" t="s">
        <v>239</v>
      </c>
      <c r="AA967" s="85" t="s">
        <v>122</v>
      </c>
      <c r="AB967" s="76" t="s">
        <v>539</v>
      </c>
      <c r="AC967" s="76" t="s">
        <v>540</v>
      </c>
      <c r="AD967" s="76" t="s">
        <v>174</v>
      </c>
      <c r="AE967" s="76" t="s">
        <v>546</v>
      </c>
      <c r="AF967" s="6" t="s">
        <v>3293</v>
      </c>
      <c r="AG967" s="75"/>
      <c r="AH967" s="60"/>
      <c r="AI967" s="75" t="s">
        <v>3069</v>
      </c>
      <c r="AJ967" s="6" t="s">
        <v>103</v>
      </c>
      <c r="AK967" s="81">
        <v>0</v>
      </c>
      <c r="AL967" s="205" t="s">
        <v>103</v>
      </c>
      <c r="AM967" s="169"/>
      <c r="AN967" s="6"/>
      <c r="AO967" s="120"/>
    </row>
    <row r="968" spans="1:41">
      <c r="A968" s="75" t="s">
        <v>3069</v>
      </c>
      <c r="B968" s="6" t="s">
        <v>93</v>
      </c>
      <c r="C968" s="76">
        <v>967</v>
      </c>
      <c r="D968" s="6" t="s">
        <v>593</v>
      </c>
      <c r="E968" s="6" t="s">
        <v>2135</v>
      </c>
      <c r="F968" s="6" t="str">
        <f t="shared" si="88"/>
        <v>FreightFG-A-0081-SE25-M19.SINCO</v>
      </c>
      <c r="G968" s="97" t="s">
        <v>3163</v>
      </c>
      <c r="H968" s="95">
        <v>1696549</v>
      </c>
      <c r="I968" s="85" t="s">
        <v>2380</v>
      </c>
      <c r="J968" s="92">
        <v>46058</v>
      </c>
      <c r="K968" s="92" t="s">
        <v>3294</v>
      </c>
      <c r="L968" s="80" t="s">
        <v>1264</v>
      </c>
      <c r="M968" s="80" t="s">
        <v>3294</v>
      </c>
      <c r="N968" s="80" t="s">
        <v>116</v>
      </c>
      <c r="O968" s="71">
        <v>0</v>
      </c>
      <c r="P968" s="71">
        <v>0</v>
      </c>
      <c r="Q968" s="79">
        <v>158.44</v>
      </c>
      <c r="R968" s="79">
        <v>2.16</v>
      </c>
      <c r="S968" s="71">
        <v>0</v>
      </c>
      <c r="T968" s="79">
        <v>160.6</v>
      </c>
      <c r="U968" s="87" t="s">
        <v>118</v>
      </c>
      <c r="V968" s="84">
        <f t="shared" ref="V968:V978" si="89">T968</f>
        <v>160.6</v>
      </c>
      <c r="W968" s="70" t="s">
        <v>3295</v>
      </c>
      <c r="X968" s="6" t="s">
        <v>2040</v>
      </c>
      <c r="Y968" s="80" t="s">
        <v>1449</v>
      </c>
      <c r="Z968" s="80" t="s">
        <v>2041</v>
      </c>
      <c r="AA968" s="109" t="s">
        <v>1358</v>
      </c>
      <c r="AB968" s="76" t="s">
        <v>539</v>
      </c>
      <c r="AC968" s="76" t="s">
        <v>541</v>
      </c>
      <c r="AD968" s="76" t="s">
        <v>543</v>
      </c>
      <c r="AE968" s="76" t="s">
        <v>549</v>
      </c>
      <c r="AF968" s="76" t="s">
        <v>96</v>
      </c>
      <c r="AG968" s="82"/>
      <c r="AH968" s="60"/>
      <c r="AI968" s="75" t="s">
        <v>3069</v>
      </c>
      <c r="AJ968" s="6" t="s">
        <v>103</v>
      </c>
      <c r="AK968" s="81">
        <v>0</v>
      </c>
      <c r="AL968" s="205" t="s">
        <v>103</v>
      </c>
      <c r="AM968" s="169"/>
      <c r="AN968" s="6"/>
      <c r="AO968" s="120"/>
    </row>
    <row r="969" spans="1:41">
      <c r="A969" s="75" t="s">
        <v>3069</v>
      </c>
      <c r="B969" s="6" t="s">
        <v>93</v>
      </c>
      <c r="C969" s="76">
        <v>968</v>
      </c>
      <c r="D969" s="6" t="s">
        <v>593</v>
      </c>
      <c r="E969" s="6" t="s">
        <v>2135</v>
      </c>
      <c r="F969" s="6" t="str">
        <f t="shared" si="88"/>
        <v>FreightRM-M-553-SI25-M19</v>
      </c>
      <c r="G969" s="97" t="s">
        <v>1061</v>
      </c>
      <c r="H969" s="95">
        <v>1696618</v>
      </c>
      <c r="I969" s="85" t="s">
        <v>2380</v>
      </c>
      <c r="J969" s="92">
        <v>46058</v>
      </c>
      <c r="K969" s="92" t="s">
        <v>3296</v>
      </c>
      <c r="L969" s="80" t="s">
        <v>117</v>
      </c>
      <c r="M969" s="80" t="s">
        <v>3296</v>
      </c>
      <c r="N969" s="80" t="s">
        <v>116</v>
      </c>
      <c r="O969" s="71">
        <v>0</v>
      </c>
      <c r="P969" s="71">
        <v>0</v>
      </c>
      <c r="Q969" s="79">
        <v>474</v>
      </c>
      <c r="R969" s="79">
        <v>75.84</v>
      </c>
      <c r="S969" s="71">
        <v>0</v>
      </c>
      <c r="T969" s="79">
        <v>549.84</v>
      </c>
      <c r="U969" s="87" t="s">
        <v>118</v>
      </c>
      <c r="V969" s="84">
        <f t="shared" si="89"/>
        <v>549.84</v>
      </c>
      <c r="W969" s="70" t="s">
        <v>3295</v>
      </c>
      <c r="X969" s="6" t="s">
        <v>1266</v>
      </c>
      <c r="Y969" s="80" t="s">
        <v>1449</v>
      </c>
      <c r="Z969" s="80" t="s">
        <v>2019</v>
      </c>
      <c r="AA969" s="109" t="s">
        <v>1266</v>
      </c>
      <c r="AB969" s="76" t="s">
        <v>539</v>
      </c>
      <c r="AC969" s="76" t="s">
        <v>540</v>
      </c>
      <c r="AD969" s="76" t="s">
        <v>174</v>
      </c>
      <c r="AE969" s="76" t="s">
        <v>546</v>
      </c>
      <c r="AF969" s="76" t="s">
        <v>96</v>
      </c>
      <c r="AG969" s="82"/>
      <c r="AH969" s="60"/>
      <c r="AI969" s="75" t="s">
        <v>3069</v>
      </c>
      <c r="AJ969" s="6" t="s">
        <v>103</v>
      </c>
      <c r="AK969" s="81">
        <v>0</v>
      </c>
      <c r="AL969" s="205" t="s">
        <v>103</v>
      </c>
      <c r="AM969" s="169"/>
      <c r="AN969" s="6"/>
      <c r="AO969" s="120"/>
    </row>
    <row r="970" spans="1:41">
      <c r="A970" s="75" t="s">
        <v>3069</v>
      </c>
      <c r="B970" s="6" t="s">
        <v>93</v>
      </c>
      <c r="C970" s="76">
        <v>969</v>
      </c>
      <c r="D970" s="6" t="s">
        <v>593</v>
      </c>
      <c r="E970" s="6" t="s">
        <v>2135</v>
      </c>
      <c r="F970" s="6" t="str">
        <f t="shared" si="88"/>
        <v>FreightRM-R-020-SI26-M19</v>
      </c>
      <c r="G970" s="97" t="s">
        <v>3164</v>
      </c>
      <c r="H970" s="95">
        <v>1697269</v>
      </c>
      <c r="I970" s="85" t="s">
        <v>2380</v>
      </c>
      <c r="J970" s="92">
        <v>46059</v>
      </c>
      <c r="K970" s="92" t="s">
        <v>3297</v>
      </c>
      <c r="L970" s="80" t="s">
        <v>117</v>
      </c>
      <c r="M970" s="80" t="s">
        <v>3297</v>
      </c>
      <c r="N970" s="80" t="s">
        <v>116</v>
      </c>
      <c r="O970" s="71">
        <v>0</v>
      </c>
      <c r="P970" s="71">
        <v>0</v>
      </c>
      <c r="Q970" s="79">
        <v>7366.86</v>
      </c>
      <c r="R970" s="79">
        <v>22</v>
      </c>
      <c r="S970" s="71">
        <v>0</v>
      </c>
      <c r="T970" s="79">
        <v>7388.86</v>
      </c>
      <c r="U970" s="87" t="s">
        <v>118</v>
      </c>
      <c r="V970" s="84">
        <f t="shared" si="89"/>
        <v>7388.86</v>
      </c>
      <c r="W970" s="70" t="s">
        <v>3295</v>
      </c>
      <c r="X970" s="6" t="s">
        <v>2026</v>
      </c>
      <c r="Y970" s="80" t="s">
        <v>2027</v>
      </c>
      <c r="Z970" s="80" t="s">
        <v>1449</v>
      </c>
      <c r="AA970" s="109" t="s">
        <v>1266</v>
      </c>
      <c r="AB970" s="76" t="s">
        <v>539</v>
      </c>
      <c r="AC970" s="76" t="s">
        <v>540</v>
      </c>
      <c r="AD970" s="76" t="s">
        <v>174</v>
      </c>
      <c r="AE970" s="76" t="s">
        <v>546</v>
      </c>
      <c r="AF970" s="76" t="s">
        <v>96</v>
      </c>
      <c r="AG970" s="82"/>
      <c r="AH970" s="60"/>
      <c r="AI970" s="75" t="s">
        <v>3069</v>
      </c>
      <c r="AJ970" s="6" t="s">
        <v>103</v>
      </c>
      <c r="AK970" s="81">
        <v>0</v>
      </c>
      <c r="AL970" s="205" t="s">
        <v>103</v>
      </c>
      <c r="AM970" s="169"/>
      <c r="AN970" s="6"/>
      <c r="AO970" s="120"/>
    </row>
    <row r="971" spans="1:41">
      <c r="A971" s="75" t="s">
        <v>3069</v>
      </c>
      <c r="B971" s="6" t="s">
        <v>93</v>
      </c>
      <c r="C971" s="76">
        <v>970</v>
      </c>
      <c r="D971" s="6" t="s">
        <v>593</v>
      </c>
      <c r="E971" s="6" t="s">
        <v>2135</v>
      </c>
      <c r="F971" s="6" t="str">
        <f t="shared" si="88"/>
        <v>FreightRM-R-018-SI26-M19</v>
      </c>
      <c r="G971" s="97" t="s">
        <v>3165</v>
      </c>
      <c r="H971" s="95">
        <v>1697416</v>
      </c>
      <c r="I971" s="85" t="s">
        <v>2380</v>
      </c>
      <c r="J971" s="92">
        <v>46059</v>
      </c>
      <c r="K971" s="92" t="s">
        <v>3298</v>
      </c>
      <c r="L971" s="80" t="s">
        <v>117</v>
      </c>
      <c r="M971" s="80" t="s">
        <v>3298</v>
      </c>
      <c r="N971" s="80" t="s">
        <v>116</v>
      </c>
      <c r="O971" s="71">
        <v>0</v>
      </c>
      <c r="P971" s="71">
        <v>0</v>
      </c>
      <c r="Q971" s="79">
        <v>5337.5</v>
      </c>
      <c r="R971" s="79">
        <v>22</v>
      </c>
      <c r="S971" s="71">
        <v>0</v>
      </c>
      <c r="T971" s="79">
        <v>5359.5</v>
      </c>
      <c r="U971" s="87" t="s">
        <v>118</v>
      </c>
      <c r="V971" s="84">
        <f t="shared" si="89"/>
        <v>5359.5</v>
      </c>
      <c r="W971" s="70" t="s">
        <v>3295</v>
      </c>
      <c r="X971" s="6" t="s">
        <v>1447</v>
      </c>
      <c r="Y971" s="80" t="s">
        <v>1448</v>
      </c>
      <c r="Z971" s="80" t="s">
        <v>1449</v>
      </c>
      <c r="AA971" s="109" t="s">
        <v>1266</v>
      </c>
      <c r="AB971" s="76" t="s">
        <v>539</v>
      </c>
      <c r="AC971" s="76" t="s">
        <v>540</v>
      </c>
      <c r="AD971" s="76" t="s">
        <v>174</v>
      </c>
      <c r="AE971" s="76" t="s">
        <v>546</v>
      </c>
      <c r="AF971" s="76" t="s">
        <v>96</v>
      </c>
      <c r="AG971" s="82"/>
      <c r="AH971" s="60"/>
      <c r="AI971" s="75" t="s">
        <v>3069</v>
      </c>
      <c r="AJ971" s="6" t="s">
        <v>103</v>
      </c>
      <c r="AK971" s="81">
        <v>0</v>
      </c>
      <c r="AL971" s="205" t="s">
        <v>103</v>
      </c>
      <c r="AM971" s="169"/>
      <c r="AN971" s="6"/>
      <c r="AO971" s="120"/>
    </row>
    <row r="972" spans="1:41">
      <c r="A972" s="75" t="s">
        <v>3069</v>
      </c>
      <c r="B972" s="6" t="s">
        <v>93</v>
      </c>
      <c r="C972" s="76">
        <v>971</v>
      </c>
      <c r="D972" s="6" t="s">
        <v>106</v>
      </c>
      <c r="E972" s="6" t="s">
        <v>2135</v>
      </c>
      <c r="F972" s="6" t="str">
        <f t="shared" si="88"/>
        <v>FreightRM-J-1130LI25-M19</v>
      </c>
      <c r="G972" s="95" t="s">
        <v>3166</v>
      </c>
      <c r="H972" s="95">
        <v>628186</v>
      </c>
      <c r="I972" s="85" t="s">
        <v>2380</v>
      </c>
      <c r="J972" s="92">
        <v>46057</v>
      </c>
      <c r="K972" s="92"/>
      <c r="L972" s="80" t="s">
        <v>116</v>
      </c>
      <c r="M972" s="78" t="s">
        <v>173</v>
      </c>
      <c r="N972" s="80" t="s">
        <v>116</v>
      </c>
      <c r="O972" s="71">
        <v>0</v>
      </c>
      <c r="P972" s="71">
        <v>0</v>
      </c>
      <c r="Q972" s="79">
        <v>400</v>
      </c>
      <c r="R972" s="79">
        <v>0</v>
      </c>
      <c r="S972" s="71">
        <v>0</v>
      </c>
      <c r="T972" s="79">
        <v>400</v>
      </c>
      <c r="U972" s="87" t="s">
        <v>118</v>
      </c>
      <c r="V972" s="84">
        <f t="shared" si="89"/>
        <v>400</v>
      </c>
      <c r="W972" s="61">
        <v>46014</v>
      </c>
      <c r="X972" s="6" t="s">
        <v>169</v>
      </c>
      <c r="Y972" s="76" t="s">
        <v>170</v>
      </c>
      <c r="Z972" s="76" t="s">
        <v>149</v>
      </c>
      <c r="AA972" s="76" t="s">
        <v>150</v>
      </c>
      <c r="AB972" s="76" t="s">
        <v>539</v>
      </c>
      <c r="AC972" s="76" t="s">
        <v>540</v>
      </c>
      <c r="AD972" s="76" t="s">
        <v>173</v>
      </c>
      <c r="AE972" s="76" t="s">
        <v>548</v>
      </c>
      <c r="AF972" s="76" t="s">
        <v>96</v>
      </c>
      <c r="AG972" s="82"/>
      <c r="AH972" s="60"/>
      <c r="AI972" s="75" t="s">
        <v>3069</v>
      </c>
      <c r="AJ972" s="6" t="s">
        <v>103</v>
      </c>
      <c r="AK972" s="81">
        <v>0</v>
      </c>
      <c r="AL972" s="205" t="s">
        <v>103</v>
      </c>
      <c r="AM972" s="169"/>
      <c r="AN972" s="6"/>
      <c r="AO972" s="120"/>
    </row>
    <row r="973" spans="1:41">
      <c r="A973" s="75" t="s">
        <v>3069</v>
      </c>
      <c r="B973" s="6" t="s">
        <v>93</v>
      </c>
      <c r="C973" s="76">
        <v>972</v>
      </c>
      <c r="D973" s="6" t="s">
        <v>106</v>
      </c>
      <c r="E973" s="6" t="s">
        <v>2135</v>
      </c>
      <c r="F973" s="6" t="str">
        <f t="shared" si="88"/>
        <v>FreightRM-J-1143LI26-M19</v>
      </c>
      <c r="G973" s="95" t="s">
        <v>3167</v>
      </c>
      <c r="H973" s="95">
        <v>628689</v>
      </c>
      <c r="I973" s="85" t="s">
        <v>2380</v>
      </c>
      <c r="J973" s="92">
        <v>46058</v>
      </c>
      <c r="K973" s="92"/>
      <c r="L973" s="80" t="s">
        <v>116</v>
      </c>
      <c r="M973" s="78" t="s">
        <v>173</v>
      </c>
      <c r="N973" s="80" t="s">
        <v>116</v>
      </c>
      <c r="O973" s="71">
        <v>0</v>
      </c>
      <c r="P973" s="71">
        <v>0</v>
      </c>
      <c r="Q973" s="79">
        <v>380</v>
      </c>
      <c r="R973" s="79">
        <v>0</v>
      </c>
      <c r="S973" s="71">
        <v>0</v>
      </c>
      <c r="T973" s="79">
        <v>380</v>
      </c>
      <c r="U973" s="87" t="s">
        <v>118</v>
      </c>
      <c r="V973" s="84">
        <f t="shared" si="89"/>
        <v>380</v>
      </c>
      <c r="W973" s="61">
        <v>46035</v>
      </c>
      <c r="X973" s="6" t="s">
        <v>167</v>
      </c>
      <c r="Y973" s="76" t="s">
        <v>168</v>
      </c>
      <c r="Z973" s="76" t="s">
        <v>149</v>
      </c>
      <c r="AA973" s="76" t="s">
        <v>150</v>
      </c>
      <c r="AB973" s="76" t="s">
        <v>539</v>
      </c>
      <c r="AC973" s="76" t="s">
        <v>540</v>
      </c>
      <c r="AD973" s="76" t="s">
        <v>173</v>
      </c>
      <c r="AE973" s="76" t="s">
        <v>548</v>
      </c>
      <c r="AF973" s="76" t="s">
        <v>96</v>
      </c>
      <c r="AG973" s="82"/>
      <c r="AH973" s="60"/>
      <c r="AI973" s="75" t="s">
        <v>3069</v>
      </c>
      <c r="AJ973" s="6" t="s">
        <v>103</v>
      </c>
      <c r="AK973" s="81">
        <v>0</v>
      </c>
      <c r="AL973" s="205" t="s">
        <v>103</v>
      </c>
      <c r="AM973" s="169"/>
      <c r="AN973" s="6"/>
      <c r="AO973" s="120"/>
    </row>
    <row r="974" spans="1:41">
      <c r="A974" s="75" t="s">
        <v>3069</v>
      </c>
      <c r="B974" s="6" t="s">
        <v>93</v>
      </c>
      <c r="C974" s="76">
        <v>973</v>
      </c>
      <c r="D974" s="6" t="s">
        <v>106</v>
      </c>
      <c r="E974" s="6" t="s">
        <v>2135</v>
      </c>
      <c r="F974" s="6" t="str">
        <f t="shared" si="88"/>
        <v>FreightRM-J-1172LI26-M19</v>
      </c>
      <c r="G974" s="95" t="s">
        <v>3168</v>
      </c>
      <c r="H974" s="95">
        <v>628698</v>
      </c>
      <c r="I974" s="85" t="s">
        <v>2380</v>
      </c>
      <c r="J974" s="92">
        <v>46058</v>
      </c>
      <c r="K974" s="92"/>
      <c r="L974" s="80" t="s">
        <v>116</v>
      </c>
      <c r="M974" s="78" t="s">
        <v>173</v>
      </c>
      <c r="N974" s="80" t="s">
        <v>116</v>
      </c>
      <c r="O974" s="71">
        <v>0</v>
      </c>
      <c r="P974" s="71">
        <v>0</v>
      </c>
      <c r="Q974" s="79">
        <v>420</v>
      </c>
      <c r="R974" s="79">
        <v>0</v>
      </c>
      <c r="S974" s="71">
        <v>0</v>
      </c>
      <c r="T974" s="79">
        <v>420</v>
      </c>
      <c r="U974" s="87" t="s">
        <v>118</v>
      </c>
      <c r="V974" s="84">
        <f t="shared" si="89"/>
        <v>420</v>
      </c>
      <c r="W974" s="61">
        <v>46055</v>
      </c>
      <c r="X974" s="6" t="s">
        <v>159</v>
      </c>
      <c r="Y974" s="76" t="s">
        <v>160</v>
      </c>
      <c r="Z974" s="76" t="s">
        <v>149</v>
      </c>
      <c r="AA974" s="76" t="s">
        <v>150</v>
      </c>
      <c r="AB974" s="76" t="s">
        <v>539</v>
      </c>
      <c r="AC974" s="76" t="s">
        <v>540</v>
      </c>
      <c r="AD974" s="76" t="s">
        <v>173</v>
      </c>
      <c r="AE974" s="76" t="s">
        <v>548</v>
      </c>
      <c r="AF974" s="76" t="s">
        <v>96</v>
      </c>
      <c r="AG974" s="82"/>
      <c r="AH974" s="60"/>
      <c r="AI974" s="75" t="s">
        <v>3069</v>
      </c>
      <c r="AJ974" s="6" t="s">
        <v>103</v>
      </c>
      <c r="AK974" s="81">
        <v>0</v>
      </c>
      <c r="AL974" s="205" t="s">
        <v>103</v>
      </c>
      <c r="AM974" s="169"/>
      <c r="AN974" s="6"/>
      <c r="AO974" s="120"/>
    </row>
    <row r="975" spans="1:41">
      <c r="A975" s="75" t="s">
        <v>3069</v>
      </c>
      <c r="B975" s="6" t="s">
        <v>93</v>
      </c>
      <c r="C975" s="76">
        <v>974</v>
      </c>
      <c r="D975" s="6" t="s">
        <v>106</v>
      </c>
      <c r="E975" s="6" t="s">
        <v>2135</v>
      </c>
      <c r="F975" s="6" t="str">
        <f t="shared" si="88"/>
        <v>FreightRM-J-1168LI26-M19</v>
      </c>
      <c r="G975" s="95" t="s">
        <v>3169</v>
      </c>
      <c r="H975" s="95">
        <v>629211</v>
      </c>
      <c r="I975" s="85" t="s">
        <v>2380</v>
      </c>
      <c r="J975" s="92">
        <v>46059</v>
      </c>
      <c r="K975" s="92"/>
      <c r="L975" s="80" t="s">
        <v>116</v>
      </c>
      <c r="M975" s="78" t="s">
        <v>173</v>
      </c>
      <c r="N975" s="80" t="s">
        <v>116</v>
      </c>
      <c r="O975" s="71">
        <v>0</v>
      </c>
      <c r="P975" s="71">
        <v>0</v>
      </c>
      <c r="Q975" s="79">
        <v>540</v>
      </c>
      <c r="R975" s="79">
        <v>0</v>
      </c>
      <c r="S975" s="71">
        <v>0</v>
      </c>
      <c r="T975" s="79">
        <v>540</v>
      </c>
      <c r="U975" s="87" t="s">
        <v>118</v>
      </c>
      <c r="V975" s="84">
        <f t="shared" si="89"/>
        <v>540</v>
      </c>
      <c r="W975" s="61">
        <v>46049</v>
      </c>
      <c r="X975" s="6" t="s">
        <v>157</v>
      </c>
      <c r="Y975" s="76" t="s">
        <v>158</v>
      </c>
      <c r="Z975" s="76" t="s">
        <v>149</v>
      </c>
      <c r="AA975" s="76" t="s">
        <v>150</v>
      </c>
      <c r="AB975" s="76" t="s">
        <v>539</v>
      </c>
      <c r="AC975" s="76" t="s">
        <v>540</v>
      </c>
      <c r="AD975" s="76" t="s">
        <v>173</v>
      </c>
      <c r="AE975" s="76" t="s">
        <v>548</v>
      </c>
      <c r="AF975" s="76" t="s">
        <v>96</v>
      </c>
      <c r="AG975" s="82"/>
      <c r="AH975" s="60"/>
      <c r="AI975" s="75" t="s">
        <v>3069</v>
      </c>
      <c r="AJ975" s="6" t="s">
        <v>103</v>
      </c>
      <c r="AK975" s="81">
        <v>0</v>
      </c>
      <c r="AL975" s="205" t="s">
        <v>103</v>
      </c>
      <c r="AM975" s="169"/>
      <c r="AN975" s="6"/>
      <c r="AO975" s="120"/>
    </row>
    <row r="976" spans="1:41">
      <c r="A976" s="75" t="s">
        <v>3069</v>
      </c>
      <c r="B976" s="6" t="s">
        <v>93</v>
      </c>
      <c r="C976" s="76">
        <v>975</v>
      </c>
      <c r="D976" s="6" t="s">
        <v>106</v>
      </c>
      <c r="E976" s="6" t="s">
        <v>2135</v>
      </c>
      <c r="F976" s="6" t="str">
        <f t="shared" si="88"/>
        <v>FreightRM-J-1170LI26-M19</v>
      </c>
      <c r="G976" s="95" t="s">
        <v>3170</v>
      </c>
      <c r="H976" s="95">
        <v>629213</v>
      </c>
      <c r="I976" s="85" t="s">
        <v>2380</v>
      </c>
      <c r="J976" s="92">
        <v>46059</v>
      </c>
      <c r="K976" s="92"/>
      <c r="L976" s="80" t="s">
        <v>116</v>
      </c>
      <c r="M976" s="78" t="s">
        <v>173</v>
      </c>
      <c r="N976" s="80" t="s">
        <v>116</v>
      </c>
      <c r="O976" s="71">
        <v>0</v>
      </c>
      <c r="P976" s="71">
        <v>0</v>
      </c>
      <c r="Q976" s="79">
        <v>690</v>
      </c>
      <c r="R976" s="79">
        <v>0</v>
      </c>
      <c r="S976" s="71">
        <v>0</v>
      </c>
      <c r="T976" s="79">
        <v>690</v>
      </c>
      <c r="U976" s="87" t="s">
        <v>118</v>
      </c>
      <c r="V976" s="84">
        <f t="shared" si="89"/>
        <v>690</v>
      </c>
      <c r="W976" s="61">
        <v>46055</v>
      </c>
      <c r="X976" s="6" t="s">
        <v>147</v>
      </c>
      <c r="Y976" s="76" t="s">
        <v>148</v>
      </c>
      <c r="Z976" s="76" t="s">
        <v>149</v>
      </c>
      <c r="AA976" s="76" t="s">
        <v>150</v>
      </c>
      <c r="AB976" s="76" t="s">
        <v>539</v>
      </c>
      <c r="AC976" s="76" t="s">
        <v>540</v>
      </c>
      <c r="AD976" s="76" t="s">
        <v>173</v>
      </c>
      <c r="AE976" s="76" t="s">
        <v>548</v>
      </c>
      <c r="AF976" s="76" t="s">
        <v>96</v>
      </c>
      <c r="AG976" s="82"/>
      <c r="AH976" s="60"/>
      <c r="AI976" s="75" t="s">
        <v>3069</v>
      </c>
      <c r="AJ976" s="6" t="s">
        <v>103</v>
      </c>
      <c r="AK976" s="81">
        <v>0</v>
      </c>
      <c r="AL976" s="205" t="s">
        <v>103</v>
      </c>
      <c r="AM976" s="169"/>
      <c r="AN976" s="6"/>
      <c r="AO976" s="120"/>
    </row>
    <row r="977" spans="1:41">
      <c r="A977" s="75" t="s">
        <v>3069</v>
      </c>
      <c r="B977" s="6" t="s">
        <v>93</v>
      </c>
      <c r="C977" s="76">
        <v>976</v>
      </c>
      <c r="D977" s="6" t="s">
        <v>106</v>
      </c>
      <c r="E977" s="6" t="s">
        <v>2135</v>
      </c>
      <c r="F977" s="6" t="str">
        <f t="shared" si="88"/>
        <v>FreightRM-J-1175LI26-M19</v>
      </c>
      <c r="G977" s="95" t="s">
        <v>3171</v>
      </c>
      <c r="H977" s="95">
        <v>629214</v>
      </c>
      <c r="I977" s="85" t="s">
        <v>2380</v>
      </c>
      <c r="J977" s="92">
        <v>46059</v>
      </c>
      <c r="K977" s="92"/>
      <c r="L977" s="80" t="s">
        <v>116</v>
      </c>
      <c r="M977" s="78" t="s">
        <v>173</v>
      </c>
      <c r="N977" s="80" t="s">
        <v>116</v>
      </c>
      <c r="O977" s="71">
        <v>0</v>
      </c>
      <c r="P977" s="71">
        <v>0</v>
      </c>
      <c r="Q977" s="79">
        <v>440</v>
      </c>
      <c r="R977" s="79">
        <v>0</v>
      </c>
      <c r="S977" s="71">
        <v>0</v>
      </c>
      <c r="T977" s="79">
        <v>440</v>
      </c>
      <c r="U977" s="87" t="s">
        <v>118</v>
      </c>
      <c r="V977" s="84">
        <f t="shared" si="89"/>
        <v>440</v>
      </c>
      <c r="W977" s="61">
        <v>46056</v>
      </c>
      <c r="X977" s="6" t="s">
        <v>169</v>
      </c>
      <c r="Y977" s="76" t="s">
        <v>170</v>
      </c>
      <c r="Z977" s="76" t="s">
        <v>149</v>
      </c>
      <c r="AA977" s="76" t="s">
        <v>150</v>
      </c>
      <c r="AB977" s="76" t="s">
        <v>539</v>
      </c>
      <c r="AC977" s="76" t="s">
        <v>540</v>
      </c>
      <c r="AD977" s="76" t="s">
        <v>173</v>
      </c>
      <c r="AE977" s="76" t="s">
        <v>548</v>
      </c>
      <c r="AF977" s="76" t="s">
        <v>96</v>
      </c>
      <c r="AG977" s="82"/>
      <c r="AH977" s="60"/>
      <c r="AI977" s="75" t="s">
        <v>3069</v>
      </c>
      <c r="AJ977" s="6" t="s">
        <v>103</v>
      </c>
      <c r="AK977" s="81">
        <v>0</v>
      </c>
      <c r="AL977" s="205" t="s">
        <v>103</v>
      </c>
      <c r="AM977" s="169"/>
      <c r="AN977" s="6"/>
      <c r="AO977" s="120"/>
    </row>
    <row r="978" spans="1:41">
      <c r="A978" s="75" t="s">
        <v>3069</v>
      </c>
      <c r="B978" s="6" t="s">
        <v>93</v>
      </c>
      <c r="C978" s="76">
        <v>977</v>
      </c>
      <c r="D978" s="6" t="s">
        <v>106</v>
      </c>
      <c r="E978" s="6" t="s">
        <v>2135</v>
      </c>
      <c r="F978" s="6" t="str">
        <f t="shared" si="88"/>
        <v>FreightRM-J-1033LI25-M19</v>
      </c>
      <c r="G978" s="95" t="s">
        <v>3172</v>
      </c>
      <c r="H978" s="95">
        <v>629421</v>
      </c>
      <c r="I978" s="85" t="s">
        <v>2380</v>
      </c>
      <c r="J978" s="92">
        <v>46062</v>
      </c>
      <c r="K978" s="92"/>
      <c r="L978" s="80" t="s">
        <v>116</v>
      </c>
      <c r="M978" s="78" t="s">
        <v>173</v>
      </c>
      <c r="N978" s="80" t="s">
        <v>116</v>
      </c>
      <c r="O978" s="71">
        <v>0</v>
      </c>
      <c r="P978" s="71">
        <v>0</v>
      </c>
      <c r="Q978" s="79">
        <v>460</v>
      </c>
      <c r="R978" s="79">
        <v>0</v>
      </c>
      <c r="S978" s="71">
        <v>0</v>
      </c>
      <c r="T978" s="79">
        <v>460</v>
      </c>
      <c r="U978" s="87" t="s">
        <v>118</v>
      </c>
      <c r="V978" s="84">
        <f t="shared" si="89"/>
        <v>460</v>
      </c>
      <c r="W978" s="61">
        <v>46016</v>
      </c>
      <c r="X978" s="6" t="s">
        <v>147</v>
      </c>
      <c r="Y978" s="76" t="s">
        <v>148</v>
      </c>
      <c r="Z978" s="76" t="s">
        <v>149</v>
      </c>
      <c r="AA978" s="76" t="s">
        <v>150</v>
      </c>
      <c r="AB978" s="76" t="s">
        <v>539</v>
      </c>
      <c r="AC978" s="76" t="s">
        <v>540</v>
      </c>
      <c r="AD978" s="76" t="s">
        <v>173</v>
      </c>
      <c r="AE978" s="76" t="s">
        <v>548</v>
      </c>
      <c r="AF978" s="76" t="s">
        <v>96</v>
      </c>
      <c r="AG978" s="82"/>
      <c r="AH978" s="60"/>
      <c r="AI978" s="75" t="s">
        <v>3069</v>
      </c>
      <c r="AJ978" s="6" t="s">
        <v>103</v>
      </c>
      <c r="AK978" s="81">
        <v>0</v>
      </c>
      <c r="AL978" s="205" t="s">
        <v>103</v>
      </c>
      <c r="AM978" s="169"/>
      <c r="AN978" s="6"/>
      <c r="AO978" s="120"/>
    </row>
    <row r="979" spans="1:41">
      <c r="A979" s="75" t="s">
        <v>3069</v>
      </c>
      <c r="B979" s="6" t="s">
        <v>93</v>
      </c>
      <c r="C979" s="76">
        <v>978</v>
      </c>
      <c r="D979" s="6" t="s">
        <v>104</v>
      </c>
      <c r="E979" s="6" t="s">
        <v>2135</v>
      </c>
      <c r="F979" s="6" t="str">
        <f t="shared" si="88"/>
        <v>FreightPAQUETERIA</v>
      </c>
      <c r="G979" s="6" t="s">
        <v>127</v>
      </c>
      <c r="H979" s="6" t="s">
        <v>3173</v>
      </c>
      <c r="I979" s="85" t="s">
        <v>2380</v>
      </c>
      <c r="J979" s="92">
        <v>46056</v>
      </c>
      <c r="K979" s="92" t="s">
        <v>116</v>
      </c>
      <c r="L979" s="80" t="s">
        <v>119</v>
      </c>
      <c r="M979" s="76" t="s">
        <v>25</v>
      </c>
      <c r="N979" s="80" t="s">
        <v>116</v>
      </c>
      <c r="O979" s="71">
        <v>0</v>
      </c>
      <c r="P979" s="71">
        <v>0</v>
      </c>
      <c r="Q979" s="79">
        <v>50609.9</v>
      </c>
      <c r="R979" s="79">
        <v>0</v>
      </c>
      <c r="S979" s="71">
        <v>0</v>
      </c>
      <c r="T979" s="79">
        <v>50609.9</v>
      </c>
      <c r="U979" s="87" t="s">
        <v>24</v>
      </c>
      <c r="V979" s="84">
        <f t="shared" ref="V979:V983" si="90">T979/17.1723</f>
        <v>2947.1823809274238</v>
      </c>
      <c r="W979" s="61" t="s">
        <v>119</v>
      </c>
      <c r="X979" s="6" t="s">
        <v>120</v>
      </c>
      <c r="Y979" s="76" t="s">
        <v>120</v>
      </c>
      <c r="Z979" s="76" t="s">
        <v>121</v>
      </c>
      <c r="AA979" s="76" t="s">
        <v>122</v>
      </c>
      <c r="AB979" s="76" t="s">
        <v>539</v>
      </c>
      <c r="AC979" s="76" t="s">
        <v>540</v>
      </c>
      <c r="AD979" s="76" t="s">
        <v>25</v>
      </c>
      <c r="AE979" s="76" t="s">
        <v>544</v>
      </c>
      <c r="AF979" s="76" t="s">
        <v>96</v>
      </c>
      <c r="AG979" s="82"/>
      <c r="AH979" s="60"/>
      <c r="AI979" s="75" t="s">
        <v>3069</v>
      </c>
      <c r="AJ979" s="6" t="s">
        <v>103</v>
      </c>
      <c r="AK979" s="81">
        <v>0</v>
      </c>
      <c r="AL979" s="205" t="s">
        <v>103</v>
      </c>
      <c r="AM979" s="169"/>
      <c r="AN979" s="6"/>
      <c r="AO979" s="120"/>
    </row>
    <row r="980" spans="1:41">
      <c r="A980" s="75" t="s">
        <v>3069</v>
      </c>
      <c r="B980" s="6" t="s">
        <v>93</v>
      </c>
      <c r="C980" s="76">
        <v>979</v>
      </c>
      <c r="D980" s="6" t="s">
        <v>104</v>
      </c>
      <c r="E980" s="6" t="s">
        <v>2135</v>
      </c>
      <c r="F980" s="6" t="str">
        <f t="shared" si="88"/>
        <v>FreightPAQUETERIA</v>
      </c>
      <c r="G980" s="6" t="s">
        <v>127</v>
      </c>
      <c r="H980" s="6" t="s">
        <v>3174</v>
      </c>
      <c r="I980" s="85" t="s">
        <v>2380</v>
      </c>
      <c r="J980" s="92">
        <v>46056</v>
      </c>
      <c r="K980" s="92" t="s">
        <v>116</v>
      </c>
      <c r="L980" s="80" t="s">
        <v>119</v>
      </c>
      <c r="M980" s="76" t="s">
        <v>25</v>
      </c>
      <c r="N980" s="80" t="s">
        <v>116</v>
      </c>
      <c r="O980" s="71">
        <v>0</v>
      </c>
      <c r="P980" s="71">
        <v>0</v>
      </c>
      <c r="Q980" s="79">
        <v>12542.39</v>
      </c>
      <c r="R980" s="79">
        <v>0</v>
      </c>
      <c r="S980" s="71">
        <v>0</v>
      </c>
      <c r="T980" s="79">
        <v>12542.39</v>
      </c>
      <c r="U980" s="87" t="s">
        <v>24</v>
      </c>
      <c r="V980" s="84">
        <f t="shared" si="90"/>
        <v>730.38498046272196</v>
      </c>
      <c r="W980" s="61" t="s">
        <v>119</v>
      </c>
      <c r="X980" s="6" t="s">
        <v>120</v>
      </c>
      <c r="Y980" s="76" t="s">
        <v>120</v>
      </c>
      <c r="Z980" s="76" t="s">
        <v>121</v>
      </c>
      <c r="AA980" s="76" t="s">
        <v>122</v>
      </c>
      <c r="AB980" s="76" t="s">
        <v>542</v>
      </c>
      <c r="AC980" s="76" t="s">
        <v>540</v>
      </c>
      <c r="AD980" s="76" t="s">
        <v>25</v>
      </c>
      <c r="AE980" s="76" t="s">
        <v>544</v>
      </c>
      <c r="AF980" s="76" t="s">
        <v>96</v>
      </c>
      <c r="AG980" s="82"/>
      <c r="AH980" s="60"/>
      <c r="AI980" s="75" t="s">
        <v>3069</v>
      </c>
      <c r="AJ980" s="6" t="s">
        <v>103</v>
      </c>
      <c r="AK980" s="81">
        <v>0</v>
      </c>
      <c r="AL980" s="205" t="s">
        <v>103</v>
      </c>
      <c r="AM980" s="169"/>
      <c r="AN980" s="6"/>
      <c r="AO980" s="120"/>
    </row>
    <row r="981" spans="1:41">
      <c r="A981" s="75" t="s">
        <v>3069</v>
      </c>
      <c r="B981" s="6" t="s">
        <v>93</v>
      </c>
      <c r="C981" s="76">
        <v>980</v>
      </c>
      <c r="D981" s="6" t="s">
        <v>104</v>
      </c>
      <c r="E981" s="6" t="s">
        <v>2135</v>
      </c>
      <c r="F981" s="6" t="str">
        <f t="shared" si="88"/>
        <v>FreightPAQUETERIA</v>
      </c>
      <c r="G981" s="6" t="s">
        <v>127</v>
      </c>
      <c r="H981" s="6" t="s">
        <v>3175</v>
      </c>
      <c r="I981" s="85" t="s">
        <v>2380</v>
      </c>
      <c r="J981" s="92">
        <v>46056</v>
      </c>
      <c r="K981" s="92" t="s">
        <v>116</v>
      </c>
      <c r="L981" s="90" t="s">
        <v>3299</v>
      </c>
      <c r="M981" s="76" t="s">
        <v>25</v>
      </c>
      <c r="N981" s="80" t="s">
        <v>116</v>
      </c>
      <c r="O981" s="71">
        <v>0</v>
      </c>
      <c r="P981" s="71">
        <v>0</v>
      </c>
      <c r="Q981" s="79">
        <v>11346.24</v>
      </c>
      <c r="R981" s="79">
        <v>0</v>
      </c>
      <c r="S981" s="71">
        <v>0</v>
      </c>
      <c r="T981" s="79">
        <v>11346.24</v>
      </c>
      <c r="U981" s="87" t="s">
        <v>24</v>
      </c>
      <c r="V981" s="84">
        <f t="shared" si="90"/>
        <v>660.72919760311663</v>
      </c>
      <c r="W981" s="61" t="s">
        <v>3233</v>
      </c>
      <c r="X981" s="6" t="s">
        <v>3300</v>
      </c>
      <c r="Y981" s="76" t="s">
        <v>178</v>
      </c>
      <c r="Z981" s="76" t="s">
        <v>121</v>
      </c>
      <c r="AA981" s="76" t="s">
        <v>122</v>
      </c>
      <c r="AB981" s="76" t="s">
        <v>1118</v>
      </c>
      <c r="AC981" s="76" t="s">
        <v>540</v>
      </c>
      <c r="AD981" s="76" t="s">
        <v>25</v>
      </c>
      <c r="AE981" s="76" t="s">
        <v>544</v>
      </c>
      <c r="AF981" s="76" t="s">
        <v>96</v>
      </c>
      <c r="AG981" s="82"/>
      <c r="AH981" s="60"/>
      <c r="AI981" s="75" t="s">
        <v>3069</v>
      </c>
      <c r="AJ981" s="6" t="s">
        <v>103</v>
      </c>
      <c r="AK981" s="81">
        <v>0</v>
      </c>
      <c r="AL981" s="205" t="s">
        <v>103</v>
      </c>
      <c r="AM981" s="169"/>
      <c r="AN981" s="6"/>
      <c r="AO981" s="120"/>
    </row>
    <row r="982" spans="1:41">
      <c r="A982" s="75" t="s">
        <v>3069</v>
      </c>
      <c r="B982" s="6" t="s">
        <v>93</v>
      </c>
      <c r="C982" s="76">
        <v>981</v>
      </c>
      <c r="D982" s="6" t="s">
        <v>104</v>
      </c>
      <c r="E982" s="6" t="s">
        <v>2135</v>
      </c>
      <c r="F982" s="6" t="str">
        <f t="shared" si="88"/>
        <v>FreightPAQUETERIA</v>
      </c>
      <c r="G982" s="6" t="s">
        <v>127</v>
      </c>
      <c r="H982" s="6" t="s">
        <v>3176</v>
      </c>
      <c r="I982" s="85" t="s">
        <v>2380</v>
      </c>
      <c r="J982" s="92">
        <v>46062</v>
      </c>
      <c r="K982" s="92" t="s">
        <v>116</v>
      </c>
      <c r="L982" s="80" t="s">
        <v>119</v>
      </c>
      <c r="M982" s="76" t="s">
        <v>28</v>
      </c>
      <c r="N982" s="80" t="s">
        <v>116</v>
      </c>
      <c r="O982" s="71">
        <v>0</v>
      </c>
      <c r="P982" s="71">
        <v>0</v>
      </c>
      <c r="Q982" s="79">
        <v>1532</v>
      </c>
      <c r="R982" s="79">
        <v>0</v>
      </c>
      <c r="S982" s="71">
        <v>0</v>
      </c>
      <c r="T982" s="79">
        <v>1532</v>
      </c>
      <c r="U982" s="87" t="s">
        <v>24</v>
      </c>
      <c r="V982" s="84">
        <f t="shared" si="90"/>
        <v>89.213442579037178</v>
      </c>
      <c r="W982" s="61" t="s">
        <v>119</v>
      </c>
      <c r="X982" s="76" t="s">
        <v>122</v>
      </c>
      <c r="Y982" s="76" t="s">
        <v>121</v>
      </c>
      <c r="Z982" s="76" t="s">
        <v>178</v>
      </c>
      <c r="AA982" s="76" t="s">
        <v>438</v>
      </c>
      <c r="AB982" s="76" t="s">
        <v>1093</v>
      </c>
      <c r="AC982" s="76" t="s">
        <v>541</v>
      </c>
      <c r="AD982" s="76" t="s">
        <v>28</v>
      </c>
      <c r="AE982" s="76" t="s">
        <v>545</v>
      </c>
      <c r="AF982" s="76" t="s">
        <v>96</v>
      </c>
      <c r="AG982" s="82"/>
      <c r="AH982" s="60"/>
      <c r="AI982" s="75" t="s">
        <v>3069</v>
      </c>
      <c r="AJ982" s="6" t="s">
        <v>103</v>
      </c>
      <c r="AK982" s="81">
        <v>0</v>
      </c>
      <c r="AL982" s="205" t="s">
        <v>103</v>
      </c>
      <c r="AM982" s="169"/>
      <c r="AN982" s="6"/>
      <c r="AO982" s="120"/>
    </row>
    <row r="983" spans="1:41">
      <c r="A983" s="75" t="s">
        <v>3069</v>
      </c>
      <c r="B983" s="6" t="s">
        <v>93</v>
      </c>
      <c r="C983" s="76">
        <v>982</v>
      </c>
      <c r="D983" s="6" t="s">
        <v>104</v>
      </c>
      <c r="E983" s="6" t="s">
        <v>2135</v>
      </c>
      <c r="F983" s="6" t="str">
        <f t="shared" si="88"/>
        <v>FreightPAQUETERIA</v>
      </c>
      <c r="G983" s="97" t="s">
        <v>127</v>
      </c>
      <c r="H983" s="6" t="s">
        <v>3177</v>
      </c>
      <c r="I983" s="85" t="s">
        <v>2380</v>
      </c>
      <c r="J983" s="92">
        <v>46069</v>
      </c>
      <c r="K983" s="92" t="s">
        <v>116</v>
      </c>
      <c r="L983" s="80" t="s">
        <v>119</v>
      </c>
      <c r="M983" s="76" t="s">
        <v>25</v>
      </c>
      <c r="N983" s="80" t="s">
        <v>116</v>
      </c>
      <c r="O983" s="71">
        <v>0</v>
      </c>
      <c r="P983" s="71">
        <v>0</v>
      </c>
      <c r="Q983" s="79">
        <v>453.96</v>
      </c>
      <c r="R983" s="79">
        <v>72.64</v>
      </c>
      <c r="S983" s="71">
        <v>0</v>
      </c>
      <c r="T983" s="79">
        <v>526.6</v>
      </c>
      <c r="U983" s="87" t="s">
        <v>24</v>
      </c>
      <c r="V983" s="84">
        <f t="shared" si="90"/>
        <v>30.665665053603771</v>
      </c>
      <c r="W983" s="61" t="s">
        <v>119</v>
      </c>
      <c r="X983" s="6" t="s">
        <v>120</v>
      </c>
      <c r="Y983" s="76" t="s">
        <v>120</v>
      </c>
      <c r="Z983" s="76" t="s">
        <v>121</v>
      </c>
      <c r="AA983" s="76" t="s">
        <v>122</v>
      </c>
      <c r="AB983" s="76" t="s">
        <v>1106</v>
      </c>
      <c r="AC983" s="76" t="s">
        <v>540</v>
      </c>
      <c r="AD983" s="76" t="s">
        <v>25</v>
      </c>
      <c r="AE983" s="76" t="s">
        <v>544</v>
      </c>
      <c r="AF983" s="76" t="s">
        <v>96</v>
      </c>
      <c r="AG983" s="82"/>
      <c r="AH983" s="60"/>
      <c r="AI983" s="75" t="s">
        <v>3069</v>
      </c>
      <c r="AJ983" s="6" t="s">
        <v>103</v>
      </c>
      <c r="AK983" s="81">
        <v>0</v>
      </c>
      <c r="AL983" s="205" t="s">
        <v>103</v>
      </c>
      <c r="AM983" s="169"/>
      <c r="AN983" s="6"/>
      <c r="AO983" s="120"/>
    </row>
    <row r="984" spans="1:41">
      <c r="A984" s="75" t="s">
        <v>3069</v>
      </c>
      <c r="B984" s="6" t="s">
        <v>93</v>
      </c>
      <c r="C984" s="76">
        <v>983</v>
      </c>
      <c r="D984" s="76" t="s">
        <v>109</v>
      </c>
      <c r="E984" s="76" t="s">
        <v>105</v>
      </c>
      <c r="F984" s="6" t="str">
        <f t="shared" si="88"/>
        <v>STORAGEINVENTARIO</v>
      </c>
      <c r="G984" s="95" t="s">
        <v>194</v>
      </c>
      <c r="H984" s="6" t="s">
        <v>3178</v>
      </c>
      <c r="I984" s="85" t="s">
        <v>2380</v>
      </c>
      <c r="J984" s="100">
        <v>46055</v>
      </c>
      <c r="K984" s="92"/>
      <c r="L984" s="77" t="s">
        <v>116</v>
      </c>
      <c r="M984" s="76" t="s">
        <v>195</v>
      </c>
      <c r="N984" s="77" t="s">
        <v>116</v>
      </c>
      <c r="O984" s="71">
        <v>0</v>
      </c>
      <c r="P984" s="71">
        <v>0</v>
      </c>
      <c r="Q984" s="79">
        <v>60</v>
      </c>
      <c r="R984" s="79">
        <v>0</v>
      </c>
      <c r="S984" s="71">
        <v>0</v>
      </c>
      <c r="T984" s="79">
        <v>60</v>
      </c>
      <c r="U984" s="87" t="s">
        <v>118</v>
      </c>
      <c r="V984" s="84">
        <f t="shared" ref="V984:V990" si="91">T984</f>
        <v>60</v>
      </c>
      <c r="W984" s="61" t="s">
        <v>119</v>
      </c>
      <c r="X984" s="76" t="s">
        <v>122</v>
      </c>
      <c r="Y984" s="76" t="s">
        <v>121</v>
      </c>
      <c r="Z984" s="76" t="s">
        <v>178</v>
      </c>
      <c r="AA984" s="76" t="s">
        <v>196</v>
      </c>
      <c r="AB984" s="76" t="s">
        <v>539</v>
      </c>
      <c r="AC984" s="76" t="s">
        <v>541</v>
      </c>
      <c r="AD984" s="76" t="s">
        <v>195</v>
      </c>
      <c r="AE984" s="76">
        <v>75640000</v>
      </c>
      <c r="AF984" s="76" t="s">
        <v>96</v>
      </c>
      <c r="AG984" s="82"/>
      <c r="AH984" s="60"/>
      <c r="AI984" s="75" t="s">
        <v>3069</v>
      </c>
      <c r="AJ984" s="6" t="s">
        <v>103</v>
      </c>
      <c r="AK984" s="81">
        <v>0</v>
      </c>
      <c r="AL984" s="205" t="s">
        <v>103</v>
      </c>
      <c r="AM984" s="169"/>
      <c r="AN984" s="6"/>
      <c r="AO984" s="120"/>
    </row>
    <row r="985" spans="1:41">
      <c r="A985" s="75" t="s">
        <v>3069</v>
      </c>
      <c r="B985" s="6" t="s">
        <v>93</v>
      </c>
      <c r="C985" s="76">
        <v>984</v>
      </c>
      <c r="D985" s="76" t="s">
        <v>109</v>
      </c>
      <c r="E985" s="76" t="s">
        <v>105</v>
      </c>
      <c r="F985" s="6" t="str">
        <f t="shared" si="88"/>
        <v>STORAGEINVENTARIO</v>
      </c>
      <c r="G985" s="95" t="s">
        <v>194</v>
      </c>
      <c r="H985" s="6" t="s">
        <v>3179</v>
      </c>
      <c r="I985" s="85" t="s">
        <v>2380</v>
      </c>
      <c r="J985" s="100">
        <v>46056</v>
      </c>
      <c r="K985" s="92"/>
      <c r="L985" s="77" t="s">
        <v>116</v>
      </c>
      <c r="M985" s="76" t="s">
        <v>195</v>
      </c>
      <c r="N985" s="77" t="s">
        <v>116</v>
      </c>
      <c r="O985" s="71">
        <v>0</v>
      </c>
      <c r="P985" s="71">
        <v>0</v>
      </c>
      <c r="Q985" s="79">
        <v>432</v>
      </c>
      <c r="R985" s="79">
        <v>0</v>
      </c>
      <c r="S985" s="71">
        <v>0</v>
      </c>
      <c r="T985" s="79">
        <v>432</v>
      </c>
      <c r="U985" s="87" t="s">
        <v>118</v>
      </c>
      <c r="V985" s="84">
        <f t="shared" si="91"/>
        <v>432</v>
      </c>
      <c r="W985" s="61" t="s">
        <v>119</v>
      </c>
      <c r="X985" s="76" t="s">
        <v>122</v>
      </c>
      <c r="Y985" s="76" t="s">
        <v>121</v>
      </c>
      <c r="Z985" s="76" t="s">
        <v>178</v>
      </c>
      <c r="AA985" s="76" t="s">
        <v>196</v>
      </c>
      <c r="AB985" s="76" t="s">
        <v>539</v>
      </c>
      <c r="AC985" s="76" t="s">
        <v>541</v>
      </c>
      <c r="AD985" s="76" t="s">
        <v>195</v>
      </c>
      <c r="AE985" s="76">
        <v>75640000</v>
      </c>
      <c r="AF985" s="76" t="s">
        <v>96</v>
      </c>
      <c r="AG985" s="82"/>
      <c r="AH985" s="60"/>
      <c r="AI985" s="75" t="s">
        <v>3069</v>
      </c>
      <c r="AJ985" s="6" t="s">
        <v>103</v>
      </c>
      <c r="AK985" s="81">
        <v>0</v>
      </c>
      <c r="AL985" s="205" t="s">
        <v>103</v>
      </c>
      <c r="AM985" s="169"/>
      <c r="AN985" s="6"/>
      <c r="AO985" s="120"/>
    </row>
    <row r="986" spans="1:41">
      <c r="A986" s="75" t="s">
        <v>3069</v>
      </c>
      <c r="B986" s="6" t="s">
        <v>93</v>
      </c>
      <c r="C986" s="76">
        <v>985</v>
      </c>
      <c r="D986" s="76" t="s">
        <v>109</v>
      </c>
      <c r="E986" s="76" t="s">
        <v>105</v>
      </c>
      <c r="F986" s="6" t="str">
        <f t="shared" si="88"/>
        <v>STORAGEINVENTARIO</v>
      </c>
      <c r="G986" s="95" t="s">
        <v>194</v>
      </c>
      <c r="H986" s="6" t="s">
        <v>3180</v>
      </c>
      <c r="I986" s="85" t="s">
        <v>2380</v>
      </c>
      <c r="J986" s="100">
        <v>46056</v>
      </c>
      <c r="K986" s="92"/>
      <c r="L986" s="77" t="s">
        <v>116</v>
      </c>
      <c r="M986" s="76" t="s">
        <v>195</v>
      </c>
      <c r="N986" s="77" t="s">
        <v>116</v>
      </c>
      <c r="O986" s="71">
        <v>0</v>
      </c>
      <c r="P986" s="71">
        <v>0</v>
      </c>
      <c r="Q986" s="79">
        <v>2447.5</v>
      </c>
      <c r="R986" s="79">
        <v>0</v>
      </c>
      <c r="S986" s="71">
        <v>0</v>
      </c>
      <c r="T986" s="79">
        <v>2447.5</v>
      </c>
      <c r="U986" s="87" t="s">
        <v>118</v>
      </c>
      <c r="V986" s="84">
        <f t="shared" si="91"/>
        <v>2447.5</v>
      </c>
      <c r="W986" s="61" t="s">
        <v>119</v>
      </c>
      <c r="X986" s="76" t="s">
        <v>122</v>
      </c>
      <c r="Y986" s="76" t="s">
        <v>121</v>
      </c>
      <c r="Z986" s="76" t="s">
        <v>178</v>
      </c>
      <c r="AA986" s="76" t="s">
        <v>196</v>
      </c>
      <c r="AB986" s="76" t="s">
        <v>539</v>
      </c>
      <c r="AC986" s="76" t="s">
        <v>541</v>
      </c>
      <c r="AD986" s="76" t="s">
        <v>195</v>
      </c>
      <c r="AE986" s="76">
        <v>75640000</v>
      </c>
      <c r="AF986" s="76" t="s">
        <v>96</v>
      </c>
      <c r="AG986" s="82"/>
      <c r="AH986" s="60"/>
      <c r="AI986" s="75" t="s">
        <v>3069</v>
      </c>
      <c r="AJ986" s="6" t="s">
        <v>103</v>
      </c>
      <c r="AK986" s="81">
        <v>0</v>
      </c>
      <c r="AL986" s="205" t="s">
        <v>103</v>
      </c>
      <c r="AM986" s="169"/>
      <c r="AN986" s="6"/>
      <c r="AO986" s="120"/>
    </row>
    <row r="987" spans="1:41">
      <c r="A987" s="75" t="s">
        <v>3069</v>
      </c>
      <c r="B987" s="6" t="s">
        <v>93</v>
      </c>
      <c r="C987" s="76">
        <v>986</v>
      </c>
      <c r="D987" s="76" t="s">
        <v>109</v>
      </c>
      <c r="E987" s="76" t="s">
        <v>105</v>
      </c>
      <c r="F987" s="6" t="str">
        <f t="shared" si="88"/>
        <v>STORAGEINVENTARIO</v>
      </c>
      <c r="G987" s="95" t="s">
        <v>194</v>
      </c>
      <c r="H987" s="6" t="s">
        <v>3181</v>
      </c>
      <c r="I987" s="85" t="s">
        <v>2380</v>
      </c>
      <c r="J987" s="100">
        <v>46058</v>
      </c>
      <c r="K987" s="92"/>
      <c r="L987" s="77" t="s">
        <v>116</v>
      </c>
      <c r="M987" s="76" t="s">
        <v>195</v>
      </c>
      <c r="N987" s="77" t="s">
        <v>116</v>
      </c>
      <c r="O987" s="71">
        <v>0</v>
      </c>
      <c r="P987" s="71">
        <v>0</v>
      </c>
      <c r="Q987" s="79">
        <v>228</v>
      </c>
      <c r="R987" s="79">
        <v>0</v>
      </c>
      <c r="S987" s="71">
        <v>0</v>
      </c>
      <c r="T987" s="79">
        <v>228</v>
      </c>
      <c r="U987" s="87" t="s">
        <v>118</v>
      </c>
      <c r="V987" s="84">
        <f t="shared" si="91"/>
        <v>228</v>
      </c>
      <c r="W987" s="61" t="s">
        <v>119</v>
      </c>
      <c r="X987" s="76" t="s">
        <v>122</v>
      </c>
      <c r="Y987" s="76" t="s">
        <v>121</v>
      </c>
      <c r="Z987" s="76" t="s">
        <v>178</v>
      </c>
      <c r="AA987" s="76" t="s">
        <v>196</v>
      </c>
      <c r="AB987" s="76" t="s">
        <v>539</v>
      </c>
      <c r="AC987" s="76" t="s">
        <v>541</v>
      </c>
      <c r="AD987" s="76" t="s">
        <v>195</v>
      </c>
      <c r="AE987" s="76">
        <v>75640000</v>
      </c>
      <c r="AF987" s="76" t="s">
        <v>96</v>
      </c>
      <c r="AG987" s="82"/>
      <c r="AH987" s="60"/>
      <c r="AI987" s="75" t="s">
        <v>3069</v>
      </c>
      <c r="AJ987" s="6" t="s">
        <v>103</v>
      </c>
      <c r="AK987" s="81">
        <v>0</v>
      </c>
      <c r="AL987" s="205" t="s">
        <v>103</v>
      </c>
      <c r="AM987" s="169"/>
      <c r="AN987" s="6"/>
      <c r="AO987" s="120"/>
    </row>
    <row r="988" spans="1:41">
      <c r="A988" s="75" t="s">
        <v>3069</v>
      </c>
      <c r="B988" s="6" t="s">
        <v>93</v>
      </c>
      <c r="C988" s="76">
        <v>987</v>
      </c>
      <c r="D988" s="76" t="s">
        <v>97</v>
      </c>
      <c r="E988" s="6" t="s">
        <v>2135</v>
      </c>
      <c r="F988" s="6" t="str">
        <f t="shared" si="88"/>
        <v>FreightFG-R-2118LE25.M19</v>
      </c>
      <c r="G988" s="95" t="s">
        <v>3182</v>
      </c>
      <c r="H988" s="99">
        <v>55552</v>
      </c>
      <c r="I988" s="85" t="s">
        <v>2380</v>
      </c>
      <c r="J988" s="100">
        <v>46059</v>
      </c>
      <c r="K988" s="100" t="s">
        <v>3301</v>
      </c>
      <c r="L988" s="77" t="s">
        <v>116</v>
      </c>
      <c r="M988" s="76" t="s">
        <v>195</v>
      </c>
      <c r="N988" s="76">
        <v>5182950</v>
      </c>
      <c r="O988" s="71">
        <v>0</v>
      </c>
      <c r="P988" s="71">
        <v>0</v>
      </c>
      <c r="Q988" s="79">
        <v>4345</v>
      </c>
      <c r="R988" s="71">
        <v>0</v>
      </c>
      <c r="S988" s="71">
        <v>0</v>
      </c>
      <c r="T988" s="79">
        <v>4345</v>
      </c>
      <c r="U988" s="87" t="s">
        <v>118</v>
      </c>
      <c r="V988" s="84">
        <f t="shared" si="91"/>
        <v>4345</v>
      </c>
      <c r="W988" s="61">
        <v>46052</v>
      </c>
      <c r="X988" s="76" t="s">
        <v>230</v>
      </c>
      <c r="Y988" s="76" t="s">
        <v>178</v>
      </c>
      <c r="Z988" s="76" t="s">
        <v>178</v>
      </c>
      <c r="AA988" s="76" t="s">
        <v>109</v>
      </c>
      <c r="AB988" s="76" t="s">
        <v>539</v>
      </c>
      <c r="AC988" s="76" t="s">
        <v>541</v>
      </c>
      <c r="AD988" s="76" t="s">
        <v>195</v>
      </c>
      <c r="AE988" s="76" t="s">
        <v>547</v>
      </c>
      <c r="AF988" s="76" t="s">
        <v>96</v>
      </c>
      <c r="AG988" s="82"/>
      <c r="AH988" s="60"/>
      <c r="AI988" s="75" t="s">
        <v>3069</v>
      </c>
      <c r="AJ988" s="6" t="s">
        <v>103</v>
      </c>
      <c r="AK988" s="81">
        <v>0</v>
      </c>
      <c r="AL988" s="205" t="s">
        <v>103</v>
      </c>
      <c r="AM988" s="169"/>
      <c r="AN988" s="6"/>
      <c r="AO988" s="120"/>
    </row>
    <row r="989" spans="1:41">
      <c r="A989" s="75" t="s">
        <v>3069</v>
      </c>
      <c r="B989" s="6" t="s">
        <v>93</v>
      </c>
      <c r="C989" s="76">
        <v>988</v>
      </c>
      <c r="D989" s="76" t="s">
        <v>97</v>
      </c>
      <c r="E989" s="6" t="s">
        <v>2135</v>
      </c>
      <c r="F989" s="6" t="str">
        <f t="shared" si="88"/>
        <v>FreightFG-R-2116LE25.M19</v>
      </c>
      <c r="G989" s="95" t="s">
        <v>3183</v>
      </c>
      <c r="H989" s="99">
        <v>55553</v>
      </c>
      <c r="I989" s="85" t="s">
        <v>2380</v>
      </c>
      <c r="J989" s="100">
        <v>46059</v>
      </c>
      <c r="K989" s="100" t="s">
        <v>3301</v>
      </c>
      <c r="L989" s="77" t="s">
        <v>116</v>
      </c>
      <c r="M989" s="76" t="s">
        <v>195</v>
      </c>
      <c r="N989" s="76">
        <v>5182925</v>
      </c>
      <c r="O989" s="71">
        <v>0</v>
      </c>
      <c r="P989" s="71">
        <v>0</v>
      </c>
      <c r="Q989" s="79">
        <v>5825</v>
      </c>
      <c r="R989" s="71">
        <v>0</v>
      </c>
      <c r="S989" s="71">
        <v>0</v>
      </c>
      <c r="T989" s="79">
        <v>5825</v>
      </c>
      <c r="U989" s="87" t="s">
        <v>118</v>
      </c>
      <c r="V989" s="84">
        <f t="shared" si="91"/>
        <v>5825</v>
      </c>
      <c r="W989" s="61">
        <v>46053</v>
      </c>
      <c r="X989" s="76" t="s">
        <v>230</v>
      </c>
      <c r="Y989" s="76" t="s">
        <v>178</v>
      </c>
      <c r="Z989" s="76" t="s">
        <v>178</v>
      </c>
      <c r="AA989" s="76" t="s">
        <v>232</v>
      </c>
      <c r="AB989" s="76" t="s">
        <v>539</v>
      </c>
      <c r="AC989" s="76" t="s">
        <v>541</v>
      </c>
      <c r="AD989" s="76" t="s">
        <v>195</v>
      </c>
      <c r="AE989" s="76" t="s">
        <v>547</v>
      </c>
      <c r="AF989" s="76" t="s">
        <v>96</v>
      </c>
      <c r="AG989" s="82"/>
      <c r="AH989" s="60"/>
      <c r="AI989" s="75" t="s">
        <v>3069</v>
      </c>
      <c r="AJ989" s="6" t="s">
        <v>103</v>
      </c>
      <c r="AK989" s="81">
        <v>0</v>
      </c>
      <c r="AL989" s="205" t="s">
        <v>103</v>
      </c>
      <c r="AM989" s="169"/>
      <c r="AN989" s="6"/>
      <c r="AO989" s="120"/>
    </row>
    <row r="990" spans="1:41">
      <c r="A990" s="75" t="s">
        <v>3069</v>
      </c>
      <c r="B990" s="6" t="s">
        <v>93</v>
      </c>
      <c r="C990" s="76">
        <v>989</v>
      </c>
      <c r="D990" s="76" t="s">
        <v>97</v>
      </c>
      <c r="E990" s="6" t="s">
        <v>2135</v>
      </c>
      <c r="F990" s="6" t="str">
        <f t="shared" si="88"/>
        <v>FreightFG-R-2117LE25.M19</v>
      </c>
      <c r="G990" s="95" t="s">
        <v>3184</v>
      </c>
      <c r="H990" s="99">
        <v>55554</v>
      </c>
      <c r="I990" s="85" t="s">
        <v>2380</v>
      </c>
      <c r="J990" s="100">
        <v>46059</v>
      </c>
      <c r="K990" s="100" t="s">
        <v>3301</v>
      </c>
      <c r="L990" s="77" t="s">
        <v>116</v>
      </c>
      <c r="M990" s="76" t="s">
        <v>195</v>
      </c>
      <c r="N990" s="76">
        <v>553884</v>
      </c>
      <c r="O990" s="71">
        <v>0</v>
      </c>
      <c r="P990" s="71">
        <v>0</v>
      </c>
      <c r="Q990" s="79">
        <v>4997</v>
      </c>
      <c r="R990" s="71">
        <v>0</v>
      </c>
      <c r="S990" s="71">
        <v>0</v>
      </c>
      <c r="T990" s="79">
        <v>4997</v>
      </c>
      <c r="U990" s="87" t="s">
        <v>118</v>
      </c>
      <c r="V990" s="84">
        <f t="shared" si="91"/>
        <v>4997</v>
      </c>
      <c r="W990" s="61">
        <v>46053</v>
      </c>
      <c r="X990" s="76" t="s">
        <v>230</v>
      </c>
      <c r="Y990" s="76" t="s">
        <v>178</v>
      </c>
      <c r="Z990" s="76" t="s">
        <v>178</v>
      </c>
      <c r="AA990" s="76" t="s">
        <v>231</v>
      </c>
      <c r="AB990" s="76" t="s">
        <v>539</v>
      </c>
      <c r="AC990" s="76" t="s">
        <v>541</v>
      </c>
      <c r="AD990" s="76" t="s">
        <v>195</v>
      </c>
      <c r="AE990" s="76" t="s">
        <v>547</v>
      </c>
      <c r="AF990" s="76" t="s">
        <v>96</v>
      </c>
      <c r="AG990" s="82"/>
      <c r="AH990" s="60"/>
      <c r="AI990" s="75" t="s">
        <v>3069</v>
      </c>
      <c r="AJ990" s="6" t="s">
        <v>111</v>
      </c>
      <c r="AK990" s="81">
        <f>V990</f>
        <v>4997</v>
      </c>
      <c r="AL990" s="205" t="s">
        <v>111</v>
      </c>
      <c r="AM990" s="169"/>
      <c r="AN990" s="6"/>
      <c r="AO990" s="120"/>
    </row>
    <row r="991" spans="1:41">
      <c r="A991" s="75" t="s">
        <v>3069</v>
      </c>
      <c r="B991" s="6" t="s">
        <v>93</v>
      </c>
      <c r="C991" s="76">
        <v>990</v>
      </c>
      <c r="D991" s="6" t="s">
        <v>594</v>
      </c>
      <c r="E991" s="6" t="s">
        <v>2135</v>
      </c>
      <c r="F991" s="6" t="str">
        <f t="shared" si="88"/>
        <v>FreightFG-V-023-V1E26-M46</v>
      </c>
      <c r="G991" s="97" t="s">
        <v>3185</v>
      </c>
      <c r="H991" s="97" t="s">
        <v>3186</v>
      </c>
      <c r="I991" s="85" t="s">
        <v>2380</v>
      </c>
      <c r="J991" s="92">
        <v>46056</v>
      </c>
      <c r="K991" s="97" t="s">
        <v>3302</v>
      </c>
      <c r="L991" s="6" t="s">
        <v>1470</v>
      </c>
      <c r="M991" s="6" t="s">
        <v>174</v>
      </c>
      <c r="N991" s="6" t="s">
        <v>1471</v>
      </c>
      <c r="O991" s="71">
        <v>0</v>
      </c>
      <c r="P991" s="71">
        <v>0</v>
      </c>
      <c r="Q991" s="79">
        <v>12100</v>
      </c>
      <c r="R991" s="79">
        <v>1936</v>
      </c>
      <c r="S991" s="71">
        <v>484</v>
      </c>
      <c r="T991" s="79">
        <v>13552</v>
      </c>
      <c r="U991" s="6" t="s">
        <v>24</v>
      </c>
      <c r="V991" s="84">
        <f t="shared" ref="V991:V1002" si="92">T991/17.1723</f>
        <v>789.17792025529491</v>
      </c>
      <c r="W991" s="110" t="s">
        <v>119</v>
      </c>
      <c r="X991" s="6" t="s">
        <v>122</v>
      </c>
      <c r="Y991" s="6" t="s">
        <v>121</v>
      </c>
      <c r="Z991" s="6" t="s">
        <v>1472</v>
      </c>
      <c r="AA991" s="6" t="s">
        <v>1470</v>
      </c>
      <c r="AB991" s="76" t="s">
        <v>1106</v>
      </c>
      <c r="AC991" s="76" t="s">
        <v>541</v>
      </c>
      <c r="AD991" s="76" t="s">
        <v>195</v>
      </c>
      <c r="AE991" s="76" t="s">
        <v>547</v>
      </c>
      <c r="AF991" s="76" t="s">
        <v>96</v>
      </c>
      <c r="AG991" s="82"/>
      <c r="AH991" s="60"/>
      <c r="AI991" s="75" t="s">
        <v>3069</v>
      </c>
      <c r="AJ991" s="6" t="s">
        <v>103</v>
      </c>
      <c r="AK991" s="81">
        <v>0</v>
      </c>
      <c r="AL991" s="205" t="s">
        <v>103</v>
      </c>
      <c r="AM991" s="169"/>
      <c r="AN991" s="6"/>
      <c r="AO991" s="120"/>
    </row>
    <row r="992" spans="1:41">
      <c r="A992" s="75" t="s">
        <v>3069</v>
      </c>
      <c r="B992" s="6" t="s">
        <v>93</v>
      </c>
      <c r="C992" s="76">
        <v>991</v>
      </c>
      <c r="D992" s="6" t="s">
        <v>594</v>
      </c>
      <c r="E992" s="6" t="s">
        <v>2135</v>
      </c>
      <c r="F992" s="6" t="str">
        <f t="shared" si="88"/>
        <v>FreightRM-V-034-V1I26-M19</v>
      </c>
      <c r="G992" s="97" t="s">
        <v>3187</v>
      </c>
      <c r="H992" s="97" t="s">
        <v>3188</v>
      </c>
      <c r="I992" s="85" t="s">
        <v>2380</v>
      </c>
      <c r="J992" s="92">
        <v>46056</v>
      </c>
      <c r="K992" s="97" t="s">
        <v>3303</v>
      </c>
      <c r="L992" s="6" t="s">
        <v>1136</v>
      </c>
      <c r="M992" s="6" t="s">
        <v>174</v>
      </c>
      <c r="N992" s="6" t="s">
        <v>1471</v>
      </c>
      <c r="O992" s="71">
        <v>0</v>
      </c>
      <c r="P992" s="71">
        <v>0</v>
      </c>
      <c r="Q992" s="79">
        <v>9000</v>
      </c>
      <c r="R992" s="79">
        <v>1440</v>
      </c>
      <c r="S992" s="71">
        <v>360</v>
      </c>
      <c r="T992" s="79">
        <v>10080</v>
      </c>
      <c r="U992" s="6" t="s">
        <v>24</v>
      </c>
      <c r="V992" s="84">
        <f t="shared" si="92"/>
        <v>586.99184151220277</v>
      </c>
      <c r="W992" s="110" t="s">
        <v>119</v>
      </c>
      <c r="X992" s="6" t="s">
        <v>1136</v>
      </c>
      <c r="Y992" s="6" t="s">
        <v>1472</v>
      </c>
      <c r="Z992" s="6" t="s">
        <v>239</v>
      </c>
      <c r="AA992" s="6" t="s">
        <v>122</v>
      </c>
      <c r="AB992" s="76" t="s">
        <v>539</v>
      </c>
      <c r="AC992" s="76" t="s">
        <v>540</v>
      </c>
      <c r="AD992" s="76" t="s">
        <v>173</v>
      </c>
      <c r="AE992" s="76" t="s">
        <v>548</v>
      </c>
      <c r="AF992" s="76" t="s">
        <v>96</v>
      </c>
      <c r="AG992" s="82"/>
      <c r="AH992" s="60"/>
      <c r="AI992" s="75" t="s">
        <v>3069</v>
      </c>
      <c r="AJ992" s="6" t="s">
        <v>103</v>
      </c>
      <c r="AK992" s="81">
        <v>0</v>
      </c>
      <c r="AL992" s="205" t="s">
        <v>103</v>
      </c>
      <c r="AM992" s="169"/>
      <c r="AN992" s="6"/>
      <c r="AO992" s="120"/>
    </row>
    <row r="993" spans="1:41">
      <c r="A993" s="75" t="s">
        <v>3069</v>
      </c>
      <c r="B993" s="6" t="s">
        <v>93</v>
      </c>
      <c r="C993" s="76">
        <v>992</v>
      </c>
      <c r="D993" s="6" t="s">
        <v>594</v>
      </c>
      <c r="E993" s="6" t="s">
        <v>2135</v>
      </c>
      <c r="F993" s="6" t="str">
        <f t="shared" si="88"/>
        <v>FreightRM-M-012-SI25-M19</v>
      </c>
      <c r="G993" s="97" t="s">
        <v>3189</v>
      </c>
      <c r="H993" s="97" t="s">
        <v>3190</v>
      </c>
      <c r="I993" s="85" t="s">
        <v>2380</v>
      </c>
      <c r="J993" s="92">
        <v>46056</v>
      </c>
      <c r="K993" s="97" t="s">
        <v>3304</v>
      </c>
      <c r="L993" s="6" t="s">
        <v>2949</v>
      </c>
      <c r="M993" s="6" t="s">
        <v>174</v>
      </c>
      <c r="N993" s="6" t="s">
        <v>1479</v>
      </c>
      <c r="O993" s="71">
        <v>0</v>
      </c>
      <c r="P993" s="71">
        <v>0</v>
      </c>
      <c r="Q993" s="79">
        <v>32000</v>
      </c>
      <c r="R993" s="79">
        <v>5120</v>
      </c>
      <c r="S993" s="71">
        <v>1280</v>
      </c>
      <c r="T993" s="79">
        <v>35840</v>
      </c>
      <c r="U993" s="6" t="s">
        <v>24</v>
      </c>
      <c r="V993" s="84">
        <f t="shared" si="92"/>
        <v>2087.0821031544988</v>
      </c>
      <c r="W993" s="110" t="s">
        <v>3305</v>
      </c>
      <c r="X993" s="6" t="s">
        <v>1480</v>
      </c>
      <c r="Y993" s="6" t="s">
        <v>129</v>
      </c>
      <c r="Z993" s="6" t="s">
        <v>239</v>
      </c>
      <c r="AA993" s="6" t="s">
        <v>122</v>
      </c>
      <c r="AB993" s="76" t="s">
        <v>539</v>
      </c>
      <c r="AC993" s="76" t="s">
        <v>540</v>
      </c>
      <c r="AD993" s="76" t="s">
        <v>174</v>
      </c>
      <c r="AE993" s="76" t="s">
        <v>546</v>
      </c>
      <c r="AF993" s="76" t="s">
        <v>96</v>
      </c>
      <c r="AG993" s="82"/>
      <c r="AH993" s="60"/>
      <c r="AI993" s="75" t="s">
        <v>3069</v>
      </c>
      <c r="AJ993" s="6" t="s">
        <v>103</v>
      </c>
      <c r="AK993" s="81">
        <v>0</v>
      </c>
      <c r="AL993" s="205" t="s">
        <v>103</v>
      </c>
      <c r="AM993" s="169"/>
      <c r="AN993" s="6"/>
      <c r="AO993" s="120"/>
    </row>
    <row r="994" spans="1:41">
      <c r="A994" s="75" t="s">
        <v>3069</v>
      </c>
      <c r="B994" s="6" t="s">
        <v>93</v>
      </c>
      <c r="C994" s="76">
        <v>993</v>
      </c>
      <c r="D994" s="6" t="s">
        <v>594</v>
      </c>
      <c r="E994" s="6" t="s">
        <v>2135</v>
      </c>
      <c r="F994" s="6" t="str">
        <f t="shared" si="88"/>
        <v>FreightRM-M-563-SI25-M19</v>
      </c>
      <c r="G994" s="97" t="s">
        <v>3191</v>
      </c>
      <c r="H994" s="97" t="s">
        <v>3192</v>
      </c>
      <c r="I994" s="85" t="s">
        <v>2380</v>
      </c>
      <c r="J994" s="92">
        <v>46056</v>
      </c>
      <c r="K994" s="97" t="s">
        <v>3306</v>
      </c>
      <c r="L994" s="6" t="s">
        <v>2964</v>
      </c>
      <c r="M994" s="6" t="s">
        <v>174</v>
      </c>
      <c r="N994" s="6" t="s">
        <v>1479</v>
      </c>
      <c r="O994" s="71">
        <v>0</v>
      </c>
      <c r="P994" s="71">
        <v>0</v>
      </c>
      <c r="Q994" s="79">
        <v>37500</v>
      </c>
      <c r="R994" s="79">
        <v>6000</v>
      </c>
      <c r="S994" s="71">
        <v>1500</v>
      </c>
      <c r="T994" s="79">
        <v>42000</v>
      </c>
      <c r="U994" s="6" t="s">
        <v>24</v>
      </c>
      <c r="V994" s="84">
        <f t="shared" si="92"/>
        <v>2445.7993396341785</v>
      </c>
      <c r="W994" s="110"/>
      <c r="X994" s="6" t="s">
        <v>1480</v>
      </c>
      <c r="Y994" s="6" t="s">
        <v>129</v>
      </c>
      <c r="Z994" s="6" t="s">
        <v>239</v>
      </c>
      <c r="AA994" s="6" t="s">
        <v>122</v>
      </c>
      <c r="AB994" s="76" t="s">
        <v>539</v>
      </c>
      <c r="AC994" s="76" t="s">
        <v>540</v>
      </c>
      <c r="AD994" s="76" t="s">
        <v>174</v>
      </c>
      <c r="AE994" s="76" t="s">
        <v>546</v>
      </c>
      <c r="AF994" s="76" t="s">
        <v>96</v>
      </c>
      <c r="AG994" s="82"/>
      <c r="AH994" s="60"/>
      <c r="AI994" s="75" t="s">
        <v>3069</v>
      </c>
      <c r="AJ994" s="6" t="s">
        <v>103</v>
      </c>
      <c r="AK994" s="81">
        <v>0</v>
      </c>
      <c r="AL994" s="205" t="s">
        <v>103</v>
      </c>
      <c r="AM994" s="169"/>
      <c r="AN994" s="6"/>
      <c r="AO994" s="120"/>
    </row>
    <row r="995" spans="1:41">
      <c r="A995" s="75" t="s">
        <v>3069</v>
      </c>
      <c r="B995" s="6" t="s">
        <v>93</v>
      </c>
      <c r="C995" s="76">
        <v>994</v>
      </c>
      <c r="D995" s="6" t="s">
        <v>594</v>
      </c>
      <c r="E995" s="6" t="s">
        <v>2135</v>
      </c>
      <c r="F995" s="6" t="str">
        <f t="shared" si="88"/>
        <v>FreightRM-M-531-SI25-M19</v>
      </c>
      <c r="G995" s="97" t="s">
        <v>1758</v>
      </c>
      <c r="H995" s="97" t="s">
        <v>3193</v>
      </c>
      <c r="I995" s="85" t="s">
        <v>2380</v>
      </c>
      <c r="J995" s="92">
        <v>46056</v>
      </c>
      <c r="K995" s="97" t="s">
        <v>3307</v>
      </c>
      <c r="L995" s="6" t="s">
        <v>2941</v>
      </c>
      <c r="M995" s="6" t="s">
        <v>174</v>
      </c>
      <c r="N995" s="6" t="s">
        <v>1479</v>
      </c>
      <c r="O995" s="71">
        <v>0</v>
      </c>
      <c r="P995" s="71">
        <v>0</v>
      </c>
      <c r="Q995" s="79">
        <v>43000</v>
      </c>
      <c r="R995" s="79">
        <v>6880</v>
      </c>
      <c r="S995" s="71">
        <v>1720</v>
      </c>
      <c r="T995" s="79">
        <v>48160</v>
      </c>
      <c r="U995" s="6" t="s">
        <v>24</v>
      </c>
      <c r="V995" s="84">
        <f t="shared" si="92"/>
        <v>2804.5165761138578</v>
      </c>
      <c r="W995" s="110">
        <v>46058</v>
      </c>
      <c r="X995" s="6" t="s">
        <v>1480</v>
      </c>
      <c r="Y995" s="6" t="s">
        <v>129</v>
      </c>
      <c r="Z995" s="6" t="s">
        <v>239</v>
      </c>
      <c r="AA995" s="6" t="s">
        <v>122</v>
      </c>
      <c r="AB995" s="76" t="s">
        <v>539</v>
      </c>
      <c r="AC995" s="76" t="s">
        <v>540</v>
      </c>
      <c r="AD995" s="76" t="s">
        <v>174</v>
      </c>
      <c r="AE995" s="76" t="s">
        <v>546</v>
      </c>
      <c r="AF995" s="76" t="s">
        <v>96</v>
      </c>
      <c r="AG995" s="82"/>
      <c r="AH995" s="60"/>
      <c r="AI995" s="75" t="s">
        <v>3069</v>
      </c>
      <c r="AJ995" s="6" t="s">
        <v>103</v>
      </c>
      <c r="AK995" s="81">
        <v>0</v>
      </c>
      <c r="AL995" s="205" t="s">
        <v>103</v>
      </c>
      <c r="AM995" s="169"/>
      <c r="AN995" s="6"/>
      <c r="AO995" s="120"/>
    </row>
    <row r="996" spans="1:41">
      <c r="A996" s="75" t="s">
        <v>3069</v>
      </c>
      <c r="B996" s="6" t="s">
        <v>93</v>
      </c>
      <c r="C996" s="76">
        <v>995</v>
      </c>
      <c r="D996" s="6" t="s">
        <v>594</v>
      </c>
      <c r="E996" s="6" t="s">
        <v>2135</v>
      </c>
      <c r="F996" s="6" t="str">
        <f t="shared" si="88"/>
        <v>FreightRM-M-567-SI25-M19</v>
      </c>
      <c r="G996" s="97" t="s">
        <v>3194</v>
      </c>
      <c r="H996" s="97" t="s">
        <v>3195</v>
      </c>
      <c r="I996" s="85" t="s">
        <v>2380</v>
      </c>
      <c r="J996" s="92">
        <v>46056</v>
      </c>
      <c r="K996" s="97" t="s">
        <v>3308</v>
      </c>
      <c r="L996" s="6" t="s">
        <v>3288</v>
      </c>
      <c r="M996" s="6" t="s">
        <v>174</v>
      </c>
      <c r="N996" s="6" t="s">
        <v>1479</v>
      </c>
      <c r="O996" s="71">
        <v>0</v>
      </c>
      <c r="P996" s="71">
        <v>0</v>
      </c>
      <c r="Q996" s="79">
        <v>37500</v>
      </c>
      <c r="R996" s="79">
        <v>6000</v>
      </c>
      <c r="S996" s="71">
        <v>1500</v>
      </c>
      <c r="T996" s="79">
        <v>42000</v>
      </c>
      <c r="U996" s="6" t="s">
        <v>24</v>
      </c>
      <c r="V996" s="84">
        <f t="shared" si="92"/>
        <v>2445.7993396341785</v>
      </c>
      <c r="W996" s="110">
        <v>46060</v>
      </c>
      <c r="X996" s="6" t="s">
        <v>1480</v>
      </c>
      <c r="Y996" s="6" t="s">
        <v>129</v>
      </c>
      <c r="Z996" s="6" t="s">
        <v>239</v>
      </c>
      <c r="AA996" s="6" t="s">
        <v>122</v>
      </c>
      <c r="AB996" s="76" t="s">
        <v>539</v>
      </c>
      <c r="AC996" s="76" t="s">
        <v>540</v>
      </c>
      <c r="AD996" s="76" t="s">
        <v>174</v>
      </c>
      <c r="AE996" s="76" t="s">
        <v>546</v>
      </c>
      <c r="AF996" s="76" t="s">
        <v>96</v>
      </c>
      <c r="AG996" s="82"/>
      <c r="AH996" s="60"/>
      <c r="AI996" s="75" t="s">
        <v>3069</v>
      </c>
      <c r="AJ996" s="6" t="s">
        <v>103</v>
      </c>
      <c r="AK996" s="81">
        <v>0</v>
      </c>
      <c r="AL996" s="205" t="s">
        <v>103</v>
      </c>
      <c r="AM996" s="169"/>
      <c r="AN996" s="6"/>
      <c r="AO996" s="120"/>
    </row>
    <row r="997" spans="1:41">
      <c r="A997" s="75" t="s">
        <v>3069</v>
      </c>
      <c r="B997" s="6" t="s">
        <v>93</v>
      </c>
      <c r="C997" s="76">
        <v>996</v>
      </c>
      <c r="D997" s="6" t="s">
        <v>594</v>
      </c>
      <c r="E997" s="6" t="s">
        <v>2135</v>
      </c>
      <c r="F997" s="6" t="str">
        <f t="shared" si="88"/>
        <v>FreightRM-M-573-SI25-M19</v>
      </c>
      <c r="G997" s="97" t="s">
        <v>3196</v>
      </c>
      <c r="H997" s="97" t="s">
        <v>3197</v>
      </c>
      <c r="I997" s="85" t="s">
        <v>2380</v>
      </c>
      <c r="J997" s="92">
        <v>46056</v>
      </c>
      <c r="K997" s="97" t="s">
        <v>3309</v>
      </c>
      <c r="L997" s="6" t="s">
        <v>3310</v>
      </c>
      <c r="M997" s="6" t="s">
        <v>174</v>
      </c>
      <c r="N997" s="6" t="s">
        <v>1479</v>
      </c>
      <c r="O997" s="71">
        <v>0</v>
      </c>
      <c r="P997" s="71">
        <v>0</v>
      </c>
      <c r="Q997" s="79">
        <v>37500</v>
      </c>
      <c r="R997" s="79">
        <v>6000</v>
      </c>
      <c r="S997" s="71">
        <v>1500</v>
      </c>
      <c r="T997" s="79">
        <v>42000</v>
      </c>
      <c r="U997" s="6" t="s">
        <v>24</v>
      </c>
      <c r="V997" s="84">
        <f t="shared" si="92"/>
        <v>2445.7993396341785</v>
      </c>
      <c r="W997" s="110"/>
      <c r="X997" s="6" t="s">
        <v>1480</v>
      </c>
      <c r="Y997" s="6" t="s">
        <v>129</v>
      </c>
      <c r="Z997" s="6" t="s">
        <v>239</v>
      </c>
      <c r="AA997" s="6" t="s">
        <v>122</v>
      </c>
      <c r="AB997" s="76" t="s">
        <v>539</v>
      </c>
      <c r="AC997" s="76" t="s">
        <v>540</v>
      </c>
      <c r="AD997" s="76" t="s">
        <v>174</v>
      </c>
      <c r="AE997" s="76" t="s">
        <v>546</v>
      </c>
      <c r="AF997" s="76" t="s">
        <v>96</v>
      </c>
      <c r="AG997" s="82"/>
      <c r="AH997" s="60"/>
      <c r="AI997" s="75" t="s">
        <v>3069</v>
      </c>
      <c r="AJ997" s="6" t="s">
        <v>103</v>
      </c>
      <c r="AK997" s="81">
        <v>0</v>
      </c>
      <c r="AL997" s="205" t="s">
        <v>103</v>
      </c>
      <c r="AM997" s="169"/>
      <c r="AN997" s="6"/>
      <c r="AO997" s="120"/>
    </row>
    <row r="998" spans="1:41">
      <c r="A998" s="75" t="s">
        <v>3069</v>
      </c>
      <c r="B998" s="6" t="s">
        <v>93</v>
      </c>
      <c r="C998" s="76">
        <v>997</v>
      </c>
      <c r="D998" s="6" t="s">
        <v>594</v>
      </c>
      <c r="E998" s="6" t="s">
        <v>2135</v>
      </c>
      <c r="F998" s="6" t="str">
        <f t="shared" si="88"/>
        <v>FreightRM-M-575-SI25-M19</v>
      </c>
      <c r="G998" s="97" t="s">
        <v>3198</v>
      </c>
      <c r="H998" s="97" t="s">
        <v>3199</v>
      </c>
      <c r="I998" s="85" t="s">
        <v>2380</v>
      </c>
      <c r="J998" s="92">
        <v>46058</v>
      </c>
      <c r="K998" s="97" t="s">
        <v>3311</v>
      </c>
      <c r="L998" s="6" t="s">
        <v>3312</v>
      </c>
      <c r="M998" s="6" t="s">
        <v>174</v>
      </c>
      <c r="N998" s="6" t="s">
        <v>1479</v>
      </c>
      <c r="O998" s="71">
        <v>0</v>
      </c>
      <c r="P998" s="71">
        <v>0</v>
      </c>
      <c r="Q998" s="79">
        <v>66000</v>
      </c>
      <c r="R998" s="79">
        <v>10560</v>
      </c>
      <c r="S998" s="71">
        <v>2640</v>
      </c>
      <c r="T998" s="79">
        <v>73920</v>
      </c>
      <c r="U998" s="6" t="s">
        <v>24</v>
      </c>
      <c r="V998" s="84">
        <f t="shared" si="92"/>
        <v>4304.6068377561542</v>
      </c>
      <c r="W998" s="110">
        <v>46062</v>
      </c>
      <c r="X998" s="6" t="s">
        <v>1480</v>
      </c>
      <c r="Y998" s="6" t="s">
        <v>129</v>
      </c>
      <c r="Z998" s="6" t="s">
        <v>239</v>
      </c>
      <c r="AA998" s="6" t="s">
        <v>122</v>
      </c>
      <c r="AB998" s="76" t="s">
        <v>539</v>
      </c>
      <c r="AC998" s="76" t="s">
        <v>540</v>
      </c>
      <c r="AD998" s="76" t="s">
        <v>174</v>
      </c>
      <c r="AE998" s="76" t="s">
        <v>546</v>
      </c>
      <c r="AF998" s="76" t="s">
        <v>96</v>
      </c>
      <c r="AG998" s="82"/>
      <c r="AH998" s="60"/>
      <c r="AI998" s="75" t="s">
        <v>3069</v>
      </c>
      <c r="AJ998" s="6" t="s">
        <v>103</v>
      </c>
      <c r="AK998" s="81">
        <v>0</v>
      </c>
      <c r="AL998" s="205" t="s">
        <v>103</v>
      </c>
      <c r="AM998" s="169"/>
      <c r="AN998" s="6"/>
      <c r="AO998" s="120"/>
    </row>
    <row r="999" spans="1:41">
      <c r="A999" s="75" t="s">
        <v>3069</v>
      </c>
      <c r="B999" s="6" t="s">
        <v>93</v>
      </c>
      <c r="C999" s="76">
        <v>998</v>
      </c>
      <c r="D999" s="6" t="s">
        <v>594</v>
      </c>
      <c r="E999" s="6" t="s">
        <v>2135</v>
      </c>
      <c r="F999" s="6" t="str">
        <f t="shared" si="88"/>
        <v>FreightRM-M-566-SI25-M19/RM-M-565-SI25-M19</v>
      </c>
      <c r="G999" s="112" t="s">
        <v>3200</v>
      </c>
      <c r="H999" s="97" t="s">
        <v>3201</v>
      </c>
      <c r="I999" s="85" t="s">
        <v>2380</v>
      </c>
      <c r="J999" s="92">
        <v>46058</v>
      </c>
      <c r="K999" s="97" t="s">
        <v>3313</v>
      </c>
      <c r="L999" s="6" t="s">
        <v>3314</v>
      </c>
      <c r="M999" s="6" t="s">
        <v>174</v>
      </c>
      <c r="N999" s="6" t="s">
        <v>1479</v>
      </c>
      <c r="O999" s="71">
        <v>0</v>
      </c>
      <c r="P999" s="71">
        <v>0</v>
      </c>
      <c r="Q999" s="79">
        <v>71500</v>
      </c>
      <c r="R999" s="79">
        <v>11440</v>
      </c>
      <c r="S999" s="71">
        <v>2860</v>
      </c>
      <c r="T999" s="79">
        <v>80080</v>
      </c>
      <c r="U999" s="6" t="s">
        <v>24</v>
      </c>
      <c r="V999" s="84">
        <f t="shared" si="92"/>
        <v>4663.324074235833</v>
      </c>
      <c r="W999" s="110">
        <v>46062</v>
      </c>
      <c r="X999" s="6" t="s">
        <v>1480</v>
      </c>
      <c r="Y999" s="6" t="s">
        <v>129</v>
      </c>
      <c r="Z999" s="6" t="s">
        <v>239</v>
      </c>
      <c r="AA999" s="6" t="s">
        <v>122</v>
      </c>
      <c r="AB999" s="76" t="s">
        <v>539</v>
      </c>
      <c r="AC999" s="76" t="s">
        <v>540</v>
      </c>
      <c r="AD999" s="76" t="s">
        <v>174</v>
      </c>
      <c r="AE999" s="76" t="s">
        <v>546</v>
      </c>
      <c r="AF999" s="76" t="s">
        <v>96</v>
      </c>
      <c r="AG999" s="82"/>
      <c r="AH999" s="60"/>
      <c r="AI999" s="75" t="s">
        <v>3069</v>
      </c>
      <c r="AJ999" s="6" t="s">
        <v>103</v>
      </c>
      <c r="AK999" s="81">
        <v>0</v>
      </c>
      <c r="AL999" s="205" t="s">
        <v>103</v>
      </c>
      <c r="AM999" s="169"/>
      <c r="AN999" s="6"/>
      <c r="AO999" s="120"/>
    </row>
    <row r="1000" spans="1:41">
      <c r="A1000" s="75" t="s">
        <v>3069</v>
      </c>
      <c r="B1000" s="6" t="s">
        <v>93</v>
      </c>
      <c r="C1000" s="76">
        <v>999</v>
      </c>
      <c r="D1000" s="6" t="s">
        <v>594</v>
      </c>
      <c r="E1000" s="6" t="s">
        <v>2135</v>
      </c>
      <c r="F1000" s="6" t="str">
        <f t="shared" si="88"/>
        <v>FreightRM-M-585-SI25-M19/RM-M-555-SI25-M19</v>
      </c>
      <c r="G1000" s="112" t="s">
        <v>3202</v>
      </c>
      <c r="H1000" s="97" t="s">
        <v>3203</v>
      </c>
      <c r="I1000" s="85" t="s">
        <v>2380</v>
      </c>
      <c r="J1000" s="92">
        <v>46057</v>
      </c>
      <c r="K1000" s="97" t="s">
        <v>3315</v>
      </c>
      <c r="L1000" s="6" t="s">
        <v>3316</v>
      </c>
      <c r="M1000" s="6" t="s">
        <v>174</v>
      </c>
      <c r="N1000" s="6" t="s">
        <v>1479</v>
      </c>
      <c r="O1000" s="71">
        <v>0</v>
      </c>
      <c r="P1000" s="71">
        <v>0</v>
      </c>
      <c r="Q1000" s="79">
        <v>69500</v>
      </c>
      <c r="R1000" s="79">
        <v>11120</v>
      </c>
      <c r="S1000" s="71">
        <v>2780</v>
      </c>
      <c r="T1000" s="79">
        <v>77840</v>
      </c>
      <c r="U1000" s="6" t="s">
        <v>24</v>
      </c>
      <c r="V1000" s="84">
        <f t="shared" si="92"/>
        <v>4532.8814427886773</v>
      </c>
      <c r="W1000" s="110">
        <v>46063</v>
      </c>
      <c r="X1000" s="6" t="s">
        <v>1480</v>
      </c>
      <c r="Y1000" s="6" t="s">
        <v>129</v>
      </c>
      <c r="Z1000" s="6" t="s">
        <v>239</v>
      </c>
      <c r="AA1000" s="6" t="s">
        <v>122</v>
      </c>
      <c r="AB1000" s="76" t="s">
        <v>539</v>
      </c>
      <c r="AC1000" s="76" t="s">
        <v>540</v>
      </c>
      <c r="AD1000" s="76" t="s">
        <v>174</v>
      </c>
      <c r="AE1000" s="76" t="s">
        <v>546</v>
      </c>
      <c r="AF1000" s="76" t="s">
        <v>96</v>
      </c>
      <c r="AG1000" s="82"/>
      <c r="AH1000" s="60"/>
      <c r="AI1000" s="75" t="s">
        <v>3069</v>
      </c>
      <c r="AJ1000" s="6" t="s">
        <v>103</v>
      </c>
      <c r="AK1000" s="81">
        <v>0</v>
      </c>
      <c r="AL1000" s="205" t="s">
        <v>103</v>
      </c>
      <c r="AM1000" s="169"/>
      <c r="AN1000" s="6"/>
      <c r="AO1000" s="120"/>
    </row>
    <row r="1001" spans="1:41">
      <c r="A1001" s="75" t="s">
        <v>3069</v>
      </c>
      <c r="B1001" s="6" t="s">
        <v>93</v>
      </c>
      <c r="C1001" s="76">
        <v>1000</v>
      </c>
      <c r="D1001" s="6" t="s">
        <v>594</v>
      </c>
      <c r="E1001" s="6" t="s">
        <v>2135</v>
      </c>
      <c r="F1001" s="6" t="str">
        <f t="shared" si="88"/>
        <v>FreightRM-M-582-SI25-M19/RM-M-587-SI25-M19</v>
      </c>
      <c r="G1001" s="112" t="s">
        <v>3204</v>
      </c>
      <c r="H1001" s="97" t="s">
        <v>3205</v>
      </c>
      <c r="I1001" s="85" t="s">
        <v>2380</v>
      </c>
      <c r="J1001" s="92">
        <v>46056</v>
      </c>
      <c r="K1001" s="97" t="s">
        <v>3317</v>
      </c>
      <c r="L1001" s="6" t="s">
        <v>3318</v>
      </c>
      <c r="M1001" s="6" t="s">
        <v>174</v>
      </c>
      <c r="N1001" s="6" t="s">
        <v>1479</v>
      </c>
      <c r="O1001" s="71">
        <v>0</v>
      </c>
      <c r="P1001" s="71">
        <v>0</v>
      </c>
      <c r="Q1001" s="79">
        <v>72000</v>
      </c>
      <c r="R1001" s="79">
        <v>11520</v>
      </c>
      <c r="S1001" s="71">
        <v>2880</v>
      </c>
      <c r="T1001" s="79">
        <v>80640</v>
      </c>
      <c r="U1001" s="6" t="s">
        <v>24</v>
      </c>
      <c r="V1001" s="84">
        <f t="shared" si="92"/>
        <v>4695.9347320976221</v>
      </c>
      <c r="W1001" s="110" t="s">
        <v>119</v>
      </c>
      <c r="X1001" s="6" t="s">
        <v>1480</v>
      </c>
      <c r="Y1001" s="6" t="s">
        <v>129</v>
      </c>
      <c r="Z1001" s="6" t="s">
        <v>239</v>
      </c>
      <c r="AA1001" s="6" t="s">
        <v>122</v>
      </c>
      <c r="AB1001" s="76" t="s">
        <v>539</v>
      </c>
      <c r="AC1001" s="76" t="s">
        <v>540</v>
      </c>
      <c r="AD1001" s="76" t="s">
        <v>174</v>
      </c>
      <c r="AE1001" s="76" t="s">
        <v>546</v>
      </c>
      <c r="AF1001" s="76" t="s">
        <v>96</v>
      </c>
      <c r="AG1001" s="82"/>
      <c r="AH1001" s="60"/>
      <c r="AI1001" s="75" t="s">
        <v>3069</v>
      </c>
      <c r="AJ1001" s="6" t="s">
        <v>103</v>
      </c>
      <c r="AK1001" s="81">
        <v>0</v>
      </c>
      <c r="AL1001" s="205" t="s">
        <v>103</v>
      </c>
      <c r="AM1001" s="169"/>
      <c r="AN1001" s="6"/>
      <c r="AO1001" s="120"/>
    </row>
    <row r="1002" spans="1:41">
      <c r="A1002" s="75" t="s">
        <v>3069</v>
      </c>
      <c r="B1002" s="6" t="s">
        <v>93</v>
      </c>
      <c r="C1002" s="76">
        <v>1001</v>
      </c>
      <c r="D1002" s="6" t="s">
        <v>594</v>
      </c>
      <c r="E1002" s="6" t="s">
        <v>2135</v>
      </c>
      <c r="F1002" s="6" t="str">
        <f t="shared" si="88"/>
        <v>FreightRM-M-586-SI25-M19/RM-M-584-SI25-M19</v>
      </c>
      <c r="G1002" s="112" t="s">
        <v>3206</v>
      </c>
      <c r="H1002" s="97" t="s">
        <v>3207</v>
      </c>
      <c r="I1002" s="85" t="s">
        <v>2380</v>
      </c>
      <c r="J1002" s="92">
        <v>46059</v>
      </c>
      <c r="K1002" s="97" t="s">
        <v>3319</v>
      </c>
      <c r="L1002" s="6" t="s">
        <v>3320</v>
      </c>
      <c r="M1002" s="6" t="s">
        <v>174</v>
      </c>
      <c r="N1002" s="6" t="s">
        <v>1479</v>
      </c>
      <c r="O1002" s="71">
        <v>0</v>
      </c>
      <c r="P1002" s="71">
        <v>0</v>
      </c>
      <c r="Q1002" s="79">
        <v>78500</v>
      </c>
      <c r="R1002" s="79">
        <v>12560</v>
      </c>
      <c r="S1002" s="71">
        <v>3140</v>
      </c>
      <c r="T1002" s="79">
        <v>87920</v>
      </c>
      <c r="U1002" s="6" t="s">
        <v>24</v>
      </c>
      <c r="V1002" s="84">
        <f t="shared" si="92"/>
        <v>5119.8732843008802</v>
      </c>
      <c r="W1002" s="110" t="s">
        <v>119</v>
      </c>
      <c r="X1002" s="6" t="s">
        <v>1480</v>
      </c>
      <c r="Y1002" s="6" t="s">
        <v>129</v>
      </c>
      <c r="Z1002" s="6" t="s">
        <v>239</v>
      </c>
      <c r="AA1002" s="6" t="s">
        <v>122</v>
      </c>
      <c r="AB1002" s="76" t="s">
        <v>539</v>
      </c>
      <c r="AC1002" s="76" t="s">
        <v>540</v>
      </c>
      <c r="AD1002" s="76" t="s">
        <v>174</v>
      </c>
      <c r="AE1002" s="76" t="s">
        <v>546</v>
      </c>
      <c r="AF1002" s="76" t="s">
        <v>96</v>
      </c>
      <c r="AG1002" s="82"/>
      <c r="AH1002" s="60"/>
      <c r="AI1002" s="75" t="s">
        <v>3069</v>
      </c>
      <c r="AJ1002" s="6" t="s">
        <v>103</v>
      </c>
      <c r="AK1002" s="81">
        <v>0</v>
      </c>
      <c r="AL1002" s="205" t="s">
        <v>103</v>
      </c>
      <c r="AM1002" s="169"/>
      <c r="AN1002" s="6"/>
      <c r="AO1002" s="120"/>
    </row>
    <row r="1003" spans="1:41">
      <c r="A1003" s="75" t="s">
        <v>3069</v>
      </c>
      <c r="B1003" s="6" t="s">
        <v>93</v>
      </c>
      <c r="C1003" s="76">
        <v>1002</v>
      </c>
      <c r="D1003" s="6" t="s">
        <v>3070</v>
      </c>
      <c r="E1003" s="6" t="s">
        <v>2135</v>
      </c>
      <c r="F1003" s="6" t="str">
        <f t="shared" si="88"/>
        <v>FreightRM-A-0019AI26-M19-C9049/RM-A-0020AI26-M19-C9049</v>
      </c>
      <c r="G1003" s="112" t="s">
        <v>3208</v>
      </c>
      <c r="H1003" s="95">
        <v>3358</v>
      </c>
      <c r="I1003" s="85" t="s">
        <v>2380</v>
      </c>
      <c r="J1003" s="92">
        <v>46051</v>
      </c>
      <c r="K1003" s="97" t="s">
        <v>237</v>
      </c>
      <c r="L1003" s="6" t="s">
        <v>3321</v>
      </c>
      <c r="M1003" s="6" t="s">
        <v>3322</v>
      </c>
      <c r="N1003" s="80" t="s">
        <v>116</v>
      </c>
      <c r="O1003" s="71">
        <v>0</v>
      </c>
      <c r="P1003" s="71">
        <v>0</v>
      </c>
      <c r="Q1003" s="79">
        <v>900</v>
      </c>
      <c r="R1003" s="79">
        <v>144</v>
      </c>
      <c r="S1003" s="71">
        <v>36</v>
      </c>
      <c r="T1003" s="79">
        <v>1008</v>
      </c>
      <c r="U1003" s="87" t="s">
        <v>118</v>
      </c>
      <c r="V1003" s="84">
        <f>T1003</f>
        <v>1008</v>
      </c>
      <c r="W1003" s="94">
        <v>46043</v>
      </c>
      <c r="X1003" s="80" t="s">
        <v>3323</v>
      </c>
      <c r="Y1003" s="80" t="s">
        <v>537</v>
      </c>
      <c r="Z1003" s="80" t="s">
        <v>121</v>
      </c>
      <c r="AA1003" s="80" t="s">
        <v>3324</v>
      </c>
      <c r="AB1003" s="76" t="s">
        <v>539</v>
      </c>
      <c r="AC1003" s="76" t="s">
        <v>540</v>
      </c>
      <c r="AD1003" s="76" t="s">
        <v>25</v>
      </c>
      <c r="AE1003" s="76">
        <v>67180000</v>
      </c>
      <c r="AF1003" s="76" t="s">
        <v>96</v>
      </c>
      <c r="AG1003" s="82"/>
      <c r="AH1003" s="60"/>
      <c r="AI1003" s="75" t="s">
        <v>3069</v>
      </c>
      <c r="AJ1003" s="6" t="s">
        <v>103</v>
      </c>
      <c r="AK1003" s="81">
        <v>0</v>
      </c>
      <c r="AL1003" s="205" t="s">
        <v>103</v>
      </c>
      <c r="AM1003" s="169" t="s">
        <v>2145</v>
      </c>
      <c r="AN1003" s="6"/>
      <c r="AO1003" s="120"/>
    </row>
    <row r="1004" spans="1:41">
      <c r="A1004" s="75" t="s">
        <v>3069</v>
      </c>
      <c r="B1004" s="6" t="s">
        <v>93</v>
      </c>
      <c r="C1004" s="76">
        <v>1003</v>
      </c>
      <c r="D1004" s="6" t="s">
        <v>3070</v>
      </c>
      <c r="E1004" s="6" t="s">
        <v>2135</v>
      </c>
      <c r="F1004" s="6" t="str">
        <f t="shared" si="88"/>
        <v>FreightRM-V-020-V1I26-M19.1</v>
      </c>
      <c r="G1004" s="97" t="s">
        <v>3209</v>
      </c>
      <c r="H1004" s="95">
        <v>3385</v>
      </c>
      <c r="I1004" s="85" t="s">
        <v>2380</v>
      </c>
      <c r="J1004" s="92">
        <v>46059</v>
      </c>
      <c r="K1004" s="97" t="s">
        <v>3044</v>
      </c>
      <c r="L1004" s="6" t="s">
        <v>116</v>
      </c>
      <c r="M1004" s="6" t="s">
        <v>3325</v>
      </c>
      <c r="N1004" s="80" t="s">
        <v>116</v>
      </c>
      <c r="O1004" s="71">
        <v>0</v>
      </c>
      <c r="P1004" s="71">
        <v>0</v>
      </c>
      <c r="Q1004" s="79">
        <v>2800</v>
      </c>
      <c r="R1004" s="79">
        <v>448</v>
      </c>
      <c r="S1004" s="71">
        <v>112</v>
      </c>
      <c r="T1004" s="79">
        <v>3136</v>
      </c>
      <c r="U1004" s="87" t="s">
        <v>24</v>
      </c>
      <c r="V1004" s="84">
        <f t="shared" ref="V1004:V1006" si="93">T1004/17.1723</f>
        <v>182.61968402601866</v>
      </c>
      <c r="W1004" s="94">
        <v>46052</v>
      </c>
      <c r="X1004" s="80" t="s">
        <v>3326</v>
      </c>
      <c r="Y1004" s="80" t="s">
        <v>3327</v>
      </c>
      <c r="Z1004" s="80" t="s">
        <v>121</v>
      </c>
      <c r="AA1004" s="80" t="s">
        <v>3324</v>
      </c>
      <c r="AB1004" s="76" t="s">
        <v>539</v>
      </c>
      <c r="AC1004" s="76" t="s">
        <v>540</v>
      </c>
      <c r="AD1004" s="76" t="s">
        <v>173</v>
      </c>
      <c r="AE1004" s="76" t="s">
        <v>548</v>
      </c>
      <c r="AF1004" s="76" t="s">
        <v>96</v>
      </c>
      <c r="AG1004" s="82"/>
      <c r="AH1004" s="60"/>
      <c r="AI1004" s="75" t="s">
        <v>3069</v>
      </c>
      <c r="AJ1004" s="6" t="s">
        <v>103</v>
      </c>
      <c r="AK1004" s="81">
        <v>0</v>
      </c>
      <c r="AL1004" s="205" t="s">
        <v>103</v>
      </c>
      <c r="AM1004" s="169"/>
      <c r="AN1004" s="6"/>
      <c r="AO1004" s="120"/>
    </row>
    <row r="1005" spans="1:41">
      <c r="A1005" s="75" t="s">
        <v>3069</v>
      </c>
      <c r="B1005" s="6" t="s">
        <v>93</v>
      </c>
      <c r="C1005" s="76">
        <v>1004</v>
      </c>
      <c r="D1005" s="6" t="s">
        <v>110</v>
      </c>
      <c r="E1005" s="6" t="s">
        <v>2135</v>
      </c>
      <c r="F1005" s="6" t="str">
        <f t="shared" si="88"/>
        <v>FreightRM-R-004-SI25-M19</v>
      </c>
      <c r="G1005" s="97" t="s">
        <v>1757</v>
      </c>
      <c r="H1005" s="95">
        <v>4716</v>
      </c>
      <c r="I1005" s="85" t="s">
        <v>2380</v>
      </c>
      <c r="J1005" s="92">
        <v>46056</v>
      </c>
      <c r="K1005" s="97"/>
      <c r="L1005" s="6" t="s">
        <v>116</v>
      </c>
      <c r="M1005" s="80" t="s">
        <v>173</v>
      </c>
      <c r="N1005" s="80" t="s">
        <v>3328</v>
      </c>
      <c r="O1005" s="71">
        <v>0</v>
      </c>
      <c r="P1005" s="71">
        <v>0</v>
      </c>
      <c r="Q1005" s="79">
        <v>36500</v>
      </c>
      <c r="R1005" s="79">
        <v>5840</v>
      </c>
      <c r="S1005" s="71">
        <v>1460</v>
      </c>
      <c r="T1005" s="79">
        <v>40880</v>
      </c>
      <c r="U1005" s="87" t="s">
        <v>24</v>
      </c>
      <c r="V1005" s="84">
        <f t="shared" si="93"/>
        <v>2380.5780239106002</v>
      </c>
      <c r="W1005" s="94">
        <v>46057</v>
      </c>
      <c r="X1005" s="80" t="s">
        <v>292</v>
      </c>
      <c r="Y1005" s="80" t="s">
        <v>282</v>
      </c>
      <c r="Z1005" s="80" t="s">
        <v>121</v>
      </c>
      <c r="AA1005" s="80" t="s">
        <v>122</v>
      </c>
      <c r="AB1005" s="76" t="s">
        <v>539</v>
      </c>
      <c r="AC1005" s="76" t="s">
        <v>540</v>
      </c>
      <c r="AD1005" s="76" t="s">
        <v>174</v>
      </c>
      <c r="AE1005" s="76" t="s">
        <v>546</v>
      </c>
      <c r="AF1005" s="76" t="s">
        <v>96</v>
      </c>
      <c r="AG1005" s="82"/>
      <c r="AH1005" s="60"/>
      <c r="AI1005" s="75" t="s">
        <v>3069</v>
      </c>
      <c r="AJ1005" s="6" t="s">
        <v>103</v>
      </c>
      <c r="AK1005" s="81">
        <v>0</v>
      </c>
      <c r="AL1005" s="205" t="s">
        <v>103</v>
      </c>
      <c r="AM1005" s="169"/>
      <c r="AN1005" s="6"/>
      <c r="AO1005" s="120"/>
    </row>
    <row r="1006" spans="1:41">
      <c r="A1006" s="75" t="s">
        <v>3069</v>
      </c>
      <c r="B1006" s="6" t="s">
        <v>93</v>
      </c>
      <c r="C1006" s="76">
        <v>1005</v>
      </c>
      <c r="D1006" s="6" t="s">
        <v>110</v>
      </c>
      <c r="E1006" s="6" t="s">
        <v>2135</v>
      </c>
      <c r="F1006" s="6" t="str">
        <f t="shared" si="88"/>
        <v>FreightRM-R-005-SI25-M19</v>
      </c>
      <c r="G1006" s="97" t="s">
        <v>940</v>
      </c>
      <c r="H1006" s="95">
        <v>4717</v>
      </c>
      <c r="I1006" s="85" t="s">
        <v>2380</v>
      </c>
      <c r="J1006" s="92">
        <v>46056</v>
      </c>
      <c r="K1006" s="95"/>
      <c r="L1006" s="6" t="s">
        <v>116</v>
      </c>
      <c r="M1006" s="80" t="s">
        <v>173</v>
      </c>
      <c r="N1006" s="80" t="s">
        <v>3329</v>
      </c>
      <c r="O1006" s="71">
        <v>0</v>
      </c>
      <c r="P1006" s="71">
        <v>0</v>
      </c>
      <c r="Q1006" s="79">
        <v>36500</v>
      </c>
      <c r="R1006" s="79">
        <v>5840</v>
      </c>
      <c r="S1006" s="71">
        <v>1460</v>
      </c>
      <c r="T1006" s="79">
        <v>40880</v>
      </c>
      <c r="U1006" s="87" t="s">
        <v>24</v>
      </c>
      <c r="V1006" s="84">
        <f t="shared" si="93"/>
        <v>2380.5780239106002</v>
      </c>
      <c r="W1006" s="94">
        <v>46057</v>
      </c>
      <c r="X1006" s="80" t="s">
        <v>3330</v>
      </c>
      <c r="Y1006" s="80" t="s">
        <v>282</v>
      </c>
      <c r="Z1006" s="80" t="s">
        <v>121</v>
      </c>
      <c r="AA1006" s="80" t="s">
        <v>122</v>
      </c>
      <c r="AB1006" s="76" t="s">
        <v>539</v>
      </c>
      <c r="AC1006" s="76" t="s">
        <v>540</v>
      </c>
      <c r="AD1006" s="76" t="s">
        <v>174</v>
      </c>
      <c r="AE1006" s="76" t="s">
        <v>546</v>
      </c>
      <c r="AF1006" s="76" t="s">
        <v>96</v>
      </c>
      <c r="AG1006" s="82"/>
      <c r="AH1006" s="60"/>
      <c r="AI1006" s="75" t="s">
        <v>3069</v>
      </c>
      <c r="AJ1006" s="6" t="s">
        <v>103</v>
      </c>
      <c r="AK1006" s="81">
        <v>0</v>
      </c>
      <c r="AL1006" s="205" t="s">
        <v>103</v>
      </c>
      <c r="AM1006" s="169"/>
      <c r="AN1006" s="6"/>
      <c r="AO1006" s="120"/>
    </row>
    <row r="1007" spans="1:41">
      <c r="A1007" s="75" t="s">
        <v>3069</v>
      </c>
      <c r="B1007" s="6" t="s">
        <v>93</v>
      </c>
      <c r="C1007" s="76">
        <v>1006</v>
      </c>
      <c r="D1007" s="6" t="s">
        <v>1565</v>
      </c>
      <c r="E1007" s="6" t="s">
        <v>2135</v>
      </c>
      <c r="F1007" s="6" t="str">
        <f t="shared" si="88"/>
        <v>FreightRM-J-1177LI26-M19</v>
      </c>
      <c r="G1007" s="6" t="s">
        <v>3210</v>
      </c>
      <c r="H1007" s="6" t="s">
        <v>3211</v>
      </c>
      <c r="I1007" s="85" t="s">
        <v>2380</v>
      </c>
      <c r="J1007" s="78">
        <v>46057</v>
      </c>
      <c r="K1007" s="97" t="s">
        <v>116</v>
      </c>
      <c r="L1007" s="80">
        <v>6076984</v>
      </c>
      <c r="M1007" s="80" t="s">
        <v>173</v>
      </c>
      <c r="N1007" s="80" t="s">
        <v>116</v>
      </c>
      <c r="O1007" s="71">
        <v>0</v>
      </c>
      <c r="P1007" s="71">
        <v>0</v>
      </c>
      <c r="Q1007" s="79">
        <v>1855</v>
      </c>
      <c r="R1007" s="79">
        <v>0</v>
      </c>
      <c r="S1007" s="71">
        <v>0</v>
      </c>
      <c r="T1007" s="79">
        <v>1855</v>
      </c>
      <c r="U1007" s="87" t="s">
        <v>118</v>
      </c>
      <c r="V1007" s="84">
        <f t="shared" ref="V1007:V1010" si="94">T1007</f>
        <v>1855</v>
      </c>
      <c r="W1007" s="74" t="s">
        <v>119</v>
      </c>
      <c r="X1007" s="6" t="s">
        <v>109</v>
      </c>
      <c r="Y1007" s="80" t="s">
        <v>178</v>
      </c>
      <c r="Z1007" s="80" t="s">
        <v>178</v>
      </c>
      <c r="AA1007" s="6" t="s">
        <v>2087</v>
      </c>
      <c r="AB1007" s="76" t="s">
        <v>539</v>
      </c>
      <c r="AC1007" s="76" t="s">
        <v>540</v>
      </c>
      <c r="AD1007" s="76" t="s">
        <v>173</v>
      </c>
      <c r="AE1007" s="76" t="s">
        <v>548</v>
      </c>
      <c r="AF1007" s="76" t="s">
        <v>96</v>
      </c>
      <c r="AG1007" s="82"/>
      <c r="AH1007" s="60"/>
      <c r="AI1007" s="75" t="s">
        <v>3069</v>
      </c>
      <c r="AJ1007" s="6" t="s">
        <v>103</v>
      </c>
      <c r="AK1007" s="81">
        <v>0</v>
      </c>
      <c r="AL1007" s="205" t="s">
        <v>103</v>
      </c>
      <c r="AM1007" s="169"/>
      <c r="AN1007" s="6"/>
      <c r="AO1007" s="120"/>
    </row>
    <row r="1008" spans="1:41">
      <c r="A1008" s="75" t="s">
        <v>3069</v>
      </c>
      <c r="B1008" s="6" t="s">
        <v>93</v>
      </c>
      <c r="C1008" s="76">
        <v>1007</v>
      </c>
      <c r="D1008" s="6" t="s">
        <v>1565</v>
      </c>
      <c r="E1008" s="6" t="s">
        <v>2135</v>
      </c>
      <c r="F1008" s="6" t="str">
        <f t="shared" si="88"/>
        <v>FreightRM-J-1182LI26-M19</v>
      </c>
      <c r="G1008" s="6" t="s">
        <v>3212</v>
      </c>
      <c r="H1008" s="6" t="s">
        <v>3213</v>
      </c>
      <c r="I1008" s="85" t="s">
        <v>2380</v>
      </c>
      <c r="J1008" s="78">
        <v>46055</v>
      </c>
      <c r="K1008" s="97" t="s">
        <v>116</v>
      </c>
      <c r="L1008" s="80">
        <v>6083904</v>
      </c>
      <c r="M1008" s="80" t="s">
        <v>173</v>
      </c>
      <c r="N1008" s="80" t="s">
        <v>116</v>
      </c>
      <c r="O1008" s="71">
        <v>0</v>
      </c>
      <c r="P1008" s="71">
        <v>0</v>
      </c>
      <c r="Q1008" s="79">
        <v>1855</v>
      </c>
      <c r="R1008" s="79">
        <v>0</v>
      </c>
      <c r="S1008" s="71">
        <v>0</v>
      </c>
      <c r="T1008" s="79">
        <v>1855</v>
      </c>
      <c r="U1008" s="87" t="s">
        <v>118</v>
      </c>
      <c r="V1008" s="84">
        <f t="shared" si="94"/>
        <v>1855</v>
      </c>
      <c r="W1008" s="74" t="s">
        <v>119</v>
      </c>
      <c r="X1008" s="6" t="s">
        <v>109</v>
      </c>
      <c r="Y1008" s="80" t="s">
        <v>178</v>
      </c>
      <c r="Z1008" s="80" t="s">
        <v>178</v>
      </c>
      <c r="AA1008" s="6" t="s">
        <v>2087</v>
      </c>
      <c r="AB1008" s="76" t="s">
        <v>539</v>
      </c>
      <c r="AC1008" s="76" t="s">
        <v>540</v>
      </c>
      <c r="AD1008" s="76" t="s">
        <v>173</v>
      </c>
      <c r="AE1008" s="76" t="s">
        <v>548</v>
      </c>
      <c r="AF1008" s="76" t="s">
        <v>96</v>
      </c>
      <c r="AG1008" s="82"/>
      <c r="AH1008" s="60"/>
      <c r="AI1008" s="75" t="s">
        <v>3069</v>
      </c>
      <c r="AJ1008" s="6" t="s">
        <v>103</v>
      </c>
      <c r="AK1008" s="81">
        <v>0</v>
      </c>
      <c r="AL1008" s="205" t="s">
        <v>103</v>
      </c>
      <c r="AM1008" s="169"/>
      <c r="AN1008" s="6"/>
      <c r="AO1008" s="120"/>
    </row>
    <row r="1009" spans="1:41">
      <c r="A1009" s="75" t="s">
        <v>3069</v>
      </c>
      <c r="B1009" s="6" t="s">
        <v>93</v>
      </c>
      <c r="C1009" s="76">
        <v>1008</v>
      </c>
      <c r="D1009" s="6" t="s">
        <v>1565</v>
      </c>
      <c r="E1009" s="6" t="s">
        <v>2135</v>
      </c>
      <c r="F1009" s="6" t="str">
        <f t="shared" si="88"/>
        <v>FreightRM-J-1180LI26-M19</v>
      </c>
      <c r="G1009" s="6" t="s">
        <v>3214</v>
      </c>
      <c r="H1009" s="6" t="s">
        <v>3215</v>
      </c>
      <c r="I1009" s="85" t="s">
        <v>2380</v>
      </c>
      <c r="J1009" s="78">
        <v>46059</v>
      </c>
      <c r="K1009" s="97" t="s">
        <v>116</v>
      </c>
      <c r="L1009" s="6" t="s">
        <v>3331</v>
      </c>
      <c r="M1009" s="80" t="s">
        <v>173</v>
      </c>
      <c r="N1009" s="80" t="s">
        <v>116</v>
      </c>
      <c r="O1009" s="71">
        <v>0</v>
      </c>
      <c r="P1009" s="71">
        <v>0</v>
      </c>
      <c r="Q1009" s="79">
        <v>2200</v>
      </c>
      <c r="R1009" s="79">
        <v>0</v>
      </c>
      <c r="S1009" s="71">
        <v>0</v>
      </c>
      <c r="T1009" s="79">
        <v>2200</v>
      </c>
      <c r="U1009" s="87" t="s">
        <v>118</v>
      </c>
      <c r="V1009" s="84">
        <f t="shared" si="94"/>
        <v>2200</v>
      </c>
      <c r="W1009" s="74" t="s">
        <v>119</v>
      </c>
      <c r="X1009" s="6" t="s">
        <v>2584</v>
      </c>
      <c r="Y1009" s="80" t="s">
        <v>178</v>
      </c>
      <c r="Z1009" s="80" t="s">
        <v>178</v>
      </c>
      <c r="AA1009" s="6" t="s">
        <v>2585</v>
      </c>
      <c r="AB1009" s="76" t="s">
        <v>539</v>
      </c>
      <c r="AC1009" s="76" t="s">
        <v>540</v>
      </c>
      <c r="AD1009" s="76" t="s">
        <v>173</v>
      </c>
      <c r="AE1009" s="76" t="s">
        <v>548</v>
      </c>
      <c r="AF1009" s="76" t="s">
        <v>96</v>
      </c>
      <c r="AG1009" s="82"/>
      <c r="AH1009" s="60"/>
      <c r="AI1009" s="75" t="s">
        <v>3069</v>
      </c>
      <c r="AJ1009" s="6" t="s">
        <v>103</v>
      </c>
      <c r="AK1009" s="81">
        <v>0</v>
      </c>
      <c r="AL1009" s="205" t="s">
        <v>103</v>
      </c>
      <c r="AM1009" s="169"/>
      <c r="AN1009" s="6"/>
      <c r="AO1009" s="120"/>
    </row>
    <row r="1010" spans="1:41">
      <c r="A1010" s="75" t="s">
        <v>3069</v>
      </c>
      <c r="B1010" s="6" t="s">
        <v>93</v>
      </c>
      <c r="C1010" s="76">
        <v>1009</v>
      </c>
      <c r="D1010" s="6" t="s">
        <v>1565</v>
      </c>
      <c r="E1010" s="6" t="s">
        <v>2135</v>
      </c>
      <c r="F1010" s="6" t="str">
        <f t="shared" si="88"/>
        <v>FreightRM-J-1185LI26-M19</v>
      </c>
      <c r="G1010" s="6" t="s">
        <v>3216</v>
      </c>
      <c r="H1010" s="6" t="s">
        <v>3217</v>
      </c>
      <c r="I1010" s="85" t="s">
        <v>2380</v>
      </c>
      <c r="J1010" s="78">
        <v>46057</v>
      </c>
      <c r="K1010" s="97" t="s">
        <v>116</v>
      </c>
      <c r="L1010" s="6" t="s">
        <v>3332</v>
      </c>
      <c r="M1010" s="80" t="s">
        <v>173</v>
      </c>
      <c r="N1010" s="80" t="s">
        <v>116</v>
      </c>
      <c r="O1010" s="71">
        <v>0</v>
      </c>
      <c r="P1010" s="71">
        <v>0</v>
      </c>
      <c r="Q1010" s="79">
        <v>2050</v>
      </c>
      <c r="R1010" s="79">
        <v>0</v>
      </c>
      <c r="S1010" s="71">
        <v>0</v>
      </c>
      <c r="T1010" s="79">
        <v>2050</v>
      </c>
      <c r="U1010" s="87" t="s">
        <v>118</v>
      </c>
      <c r="V1010" s="84">
        <f t="shared" si="94"/>
        <v>2050</v>
      </c>
      <c r="W1010" s="74" t="s">
        <v>119</v>
      </c>
      <c r="X1010" s="6" t="s">
        <v>109</v>
      </c>
      <c r="Y1010" s="80" t="s">
        <v>178</v>
      </c>
      <c r="Z1010" s="80" t="s">
        <v>178</v>
      </c>
      <c r="AA1010" s="6" t="s">
        <v>3333</v>
      </c>
      <c r="AB1010" s="76" t="s">
        <v>539</v>
      </c>
      <c r="AC1010" s="76" t="s">
        <v>540</v>
      </c>
      <c r="AD1010" s="76" t="s">
        <v>173</v>
      </c>
      <c r="AE1010" s="76" t="s">
        <v>548</v>
      </c>
      <c r="AF1010" s="76" t="s">
        <v>96</v>
      </c>
      <c r="AG1010" s="82"/>
      <c r="AH1010" s="60"/>
      <c r="AI1010" s="75" t="s">
        <v>3069</v>
      </c>
      <c r="AJ1010" s="6" t="s">
        <v>103</v>
      </c>
      <c r="AK1010" s="81">
        <v>0</v>
      </c>
      <c r="AL1010" s="205" t="s">
        <v>103</v>
      </c>
      <c r="AM1010" s="169"/>
      <c r="AN1010" s="6"/>
      <c r="AO1010" s="120"/>
    </row>
    <row r="1011" spans="1:41">
      <c r="A1011" s="75" t="s">
        <v>3334</v>
      </c>
      <c r="B1011" s="6" t="s">
        <v>93</v>
      </c>
      <c r="C1011" s="76">
        <v>1010</v>
      </c>
      <c r="D1011" s="80" t="s">
        <v>588</v>
      </c>
      <c r="E1011" s="6" t="s">
        <v>2135</v>
      </c>
      <c r="F1011" s="6" t="str">
        <f t="shared" si="88"/>
        <v>FreightRM-A-019-SI26-M19-L</v>
      </c>
      <c r="G1011" s="95" t="s">
        <v>3335</v>
      </c>
      <c r="H1011" s="95" t="s">
        <v>3336</v>
      </c>
      <c r="I1011" s="85" t="s">
        <v>2380</v>
      </c>
      <c r="J1011" s="92">
        <v>46063</v>
      </c>
      <c r="K1011" s="95"/>
      <c r="L1011" s="80" t="s">
        <v>3527</v>
      </c>
      <c r="M1011" s="80" t="s">
        <v>174</v>
      </c>
      <c r="N1011" s="80" t="s">
        <v>116</v>
      </c>
      <c r="O1011" s="71">
        <v>0</v>
      </c>
      <c r="P1011" s="71">
        <v>0</v>
      </c>
      <c r="Q1011" s="79">
        <v>260</v>
      </c>
      <c r="R1011" s="79">
        <v>30.4</v>
      </c>
      <c r="S1011" s="71">
        <v>0</v>
      </c>
      <c r="T1011" s="79">
        <v>290.39999999999998</v>
      </c>
      <c r="U1011" s="80" t="s">
        <v>118</v>
      </c>
      <c r="V1011" s="84">
        <f>T1011</f>
        <v>290.39999999999998</v>
      </c>
      <c r="W1011" s="78">
        <v>46055</v>
      </c>
      <c r="X1011" s="80" t="s">
        <v>3528</v>
      </c>
      <c r="Y1011" s="80" t="s">
        <v>129</v>
      </c>
      <c r="Z1011" s="80" t="s">
        <v>239</v>
      </c>
      <c r="AA1011" s="80" t="s">
        <v>283</v>
      </c>
      <c r="AB1011" s="76" t="s">
        <v>539</v>
      </c>
      <c r="AC1011" s="76" t="s">
        <v>540</v>
      </c>
      <c r="AD1011" s="76" t="s">
        <v>174</v>
      </c>
      <c r="AE1011" s="76" t="s">
        <v>546</v>
      </c>
      <c r="AF1011" s="76" t="s">
        <v>96</v>
      </c>
      <c r="AG1011" s="82"/>
      <c r="AH1011" s="60"/>
      <c r="AI1011" s="75" t="s">
        <v>3334</v>
      </c>
      <c r="AJ1011" s="6" t="s">
        <v>103</v>
      </c>
      <c r="AK1011" s="81">
        <v>0</v>
      </c>
      <c r="AL1011" s="205" t="s">
        <v>103</v>
      </c>
      <c r="AM1011" s="169"/>
      <c r="AN1011" s="6"/>
      <c r="AO1011" s="120"/>
    </row>
    <row r="1012" spans="1:41">
      <c r="A1012" s="75" t="s">
        <v>3334</v>
      </c>
      <c r="B1012" s="6" t="s">
        <v>93</v>
      </c>
      <c r="C1012" s="76">
        <v>1011</v>
      </c>
      <c r="D1012" s="80" t="s">
        <v>588</v>
      </c>
      <c r="E1012" s="6" t="s">
        <v>2135</v>
      </c>
      <c r="F1012" s="6" t="str">
        <f t="shared" si="88"/>
        <v>FreightRM-A-015-SI26-M19-L</v>
      </c>
      <c r="G1012" s="95" t="s">
        <v>3337</v>
      </c>
      <c r="H1012" s="95" t="s">
        <v>3338</v>
      </c>
      <c r="I1012" s="85" t="s">
        <v>2380</v>
      </c>
      <c r="J1012" s="92">
        <v>46065</v>
      </c>
      <c r="K1012" s="95"/>
      <c r="L1012" s="80" t="s">
        <v>3529</v>
      </c>
      <c r="M1012" s="80" t="s">
        <v>174</v>
      </c>
      <c r="N1012" s="80" t="s">
        <v>116</v>
      </c>
      <c r="O1012" s="71">
        <v>0</v>
      </c>
      <c r="P1012" s="71">
        <v>0</v>
      </c>
      <c r="Q1012" s="79">
        <v>472</v>
      </c>
      <c r="R1012" s="79">
        <v>51.68</v>
      </c>
      <c r="S1012" s="71">
        <v>0</v>
      </c>
      <c r="T1012" s="79">
        <v>523.67999999999995</v>
      </c>
      <c r="U1012" s="80" t="s">
        <v>118</v>
      </c>
      <c r="V1012" s="84">
        <f t="shared" ref="V1012:V1013" si="95">T1012</f>
        <v>523.67999999999995</v>
      </c>
      <c r="W1012" s="78">
        <v>46052</v>
      </c>
      <c r="X1012" s="80" t="s">
        <v>3221</v>
      </c>
      <c r="Y1012" s="80" t="s">
        <v>129</v>
      </c>
      <c r="Z1012" s="80" t="s">
        <v>239</v>
      </c>
      <c r="AA1012" s="80" t="s">
        <v>283</v>
      </c>
      <c r="AB1012" s="76" t="s">
        <v>539</v>
      </c>
      <c r="AC1012" s="76" t="s">
        <v>540</v>
      </c>
      <c r="AD1012" s="76" t="s">
        <v>174</v>
      </c>
      <c r="AE1012" s="76" t="s">
        <v>546</v>
      </c>
      <c r="AF1012" s="76" t="s">
        <v>96</v>
      </c>
      <c r="AG1012" s="82"/>
      <c r="AH1012" s="60"/>
      <c r="AI1012" s="75" t="s">
        <v>3334</v>
      </c>
      <c r="AJ1012" s="6" t="s">
        <v>103</v>
      </c>
      <c r="AK1012" s="81">
        <v>0</v>
      </c>
      <c r="AL1012" s="205" t="s">
        <v>103</v>
      </c>
      <c r="AM1012" s="169"/>
      <c r="AN1012" s="6"/>
      <c r="AO1012" s="120"/>
    </row>
    <row r="1013" spans="1:41">
      <c r="A1013" s="75" t="s">
        <v>3334</v>
      </c>
      <c r="B1013" s="6" t="s">
        <v>93</v>
      </c>
      <c r="C1013" s="76">
        <v>1012</v>
      </c>
      <c r="D1013" s="80" t="s">
        <v>588</v>
      </c>
      <c r="E1013" s="6" t="s">
        <v>2135</v>
      </c>
      <c r="F1013" s="6" t="str">
        <f t="shared" si="88"/>
        <v>FreightRM-A-021-SI26-M19-L</v>
      </c>
      <c r="G1013" s="95" t="s">
        <v>3339</v>
      </c>
      <c r="H1013" s="95" t="s">
        <v>3340</v>
      </c>
      <c r="I1013" s="85" t="s">
        <v>2380</v>
      </c>
      <c r="J1013" s="92">
        <v>46065</v>
      </c>
      <c r="K1013" s="95"/>
      <c r="L1013" s="80" t="s">
        <v>3530</v>
      </c>
      <c r="M1013" s="80" t="s">
        <v>174</v>
      </c>
      <c r="N1013" s="80" t="s">
        <v>116</v>
      </c>
      <c r="O1013" s="71">
        <v>0</v>
      </c>
      <c r="P1013" s="71">
        <v>0</v>
      </c>
      <c r="Q1013" s="79">
        <v>640.63</v>
      </c>
      <c r="R1013" s="79">
        <v>73.12</v>
      </c>
      <c r="S1013" s="71">
        <v>0</v>
      </c>
      <c r="T1013" s="79">
        <v>713.75</v>
      </c>
      <c r="U1013" s="80" t="s">
        <v>118</v>
      </c>
      <c r="V1013" s="84">
        <f t="shared" si="95"/>
        <v>713.75</v>
      </c>
      <c r="W1013" s="78">
        <v>46058</v>
      </c>
      <c r="X1013" s="80" t="s">
        <v>3531</v>
      </c>
      <c r="Y1013" s="80" t="s">
        <v>129</v>
      </c>
      <c r="Z1013" s="80" t="s">
        <v>239</v>
      </c>
      <c r="AA1013" s="80" t="s">
        <v>283</v>
      </c>
      <c r="AB1013" s="76" t="s">
        <v>539</v>
      </c>
      <c r="AC1013" s="76" t="s">
        <v>540</v>
      </c>
      <c r="AD1013" s="76" t="s">
        <v>174</v>
      </c>
      <c r="AE1013" s="76" t="s">
        <v>546</v>
      </c>
      <c r="AF1013" s="76" t="s">
        <v>96</v>
      </c>
      <c r="AG1013" s="82"/>
      <c r="AH1013" s="60"/>
      <c r="AI1013" s="75" t="s">
        <v>3334</v>
      </c>
      <c r="AJ1013" s="6" t="s">
        <v>103</v>
      </c>
      <c r="AK1013" s="81">
        <v>0</v>
      </c>
      <c r="AL1013" s="205" t="s">
        <v>103</v>
      </c>
      <c r="AM1013" s="169"/>
      <c r="AN1013" s="6"/>
      <c r="AO1013" s="120"/>
    </row>
    <row r="1014" spans="1:41">
      <c r="A1014" s="75" t="s">
        <v>3334</v>
      </c>
      <c r="B1014" s="6" t="s">
        <v>93</v>
      </c>
      <c r="C1014" s="76">
        <v>1013</v>
      </c>
      <c r="D1014" s="80" t="s">
        <v>589</v>
      </c>
      <c r="E1014" s="6" t="s">
        <v>2136</v>
      </c>
      <c r="F1014" s="6" t="str">
        <f t="shared" si="88"/>
        <v>BrokerFG-V-001-V1E26-M01</v>
      </c>
      <c r="G1014" s="95" t="s">
        <v>1626</v>
      </c>
      <c r="H1014" s="95" t="s">
        <v>3341</v>
      </c>
      <c r="I1014" s="85" t="s">
        <v>2380</v>
      </c>
      <c r="J1014" s="92">
        <v>46065</v>
      </c>
      <c r="K1014" s="95" t="s">
        <v>3532</v>
      </c>
      <c r="L1014" s="80" t="s">
        <v>116</v>
      </c>
      <c r="M1014" s="80" t="s">
        <v>1100</v>
      </c>
      <c r="N1014" s="80" t="s">
        <v>1085</v>
      </c>
      <c r="O1014" s="71">
        <v>0</v>
      </c>
      <c r="P1014" s="71">
        <v>0</v>
      </c>
      <c r="Q1014" s="79">
        <v>1266.32</v>
      </c>
      <c r="R1014" s="79">
        <v>202.62</v>
      </c>
      <c r="S1014" s="71">
        <v>0</v>
      </c>
      <c r="T1014" s="79">
        <v>1468.94</v>
      </c>
      <c r="U1014" s="80" t="s">
        <v>24</v>
      </c>
      <c r="V1014" s="84">
        <f>T1014/17.2162</f>
        <v>85.323125893054211</v>
      </c>
      <c r="W1014" s="78">
        <v>46064</v>
      </c>
      <c r="X1014" s="80" t="s">
        <v>3533</v>
      </c>
      <c r="Y1014" s="80" t="s">
        <v>537</v>
      </c>
      <c r="Z1014" s="80" t="s">
        <v>121</v>
      </c>
      <c r="AA1014" s="80" t="s">
        <v>122</v>
      </c>
      <c r="AB1014" s="76" t="s">
        <v>542</v>
      </c>
      <c r="AC1014" s="76" t="s">
        <v>541</v>
      </c>
      <c r="AD1014" s="76" t="s">
        <v>195</v>
      </c>
      <c r="AE1014" s="76" t="s">
        <v>547</v>
      </c>
      <c r="AF1014" s="76" t="s">
        <v>96</v>
      </c>
      <c r="AG1014" s="82"/>
      <c r="AH1014" s="60"/>
      <c r="AI1014" s="75" t="s">
        <v>3334</v>
      </c>
      <c r="AJ1014" s="6" t="s">
        <v>103</v>
      </c>
      <c r="AK1014" s="81">
        <v>0</v>
      </c>
      <c r="AL1014" s="205" t="s">
        <v>103</v>
      </c>
      <c r="AM1014" s="169"/>
      <c r="AN1014" s="6"/>
      <c r="AO1014" s="120"/>
    </row>
    <row r="1015" spans="1:41">
      <c r="A1015" s="75" t="s">
        <v>3334</v>
      </c>
      <c r="B1015" s="6" t="s">
        <v>93</v>
      </c>
      <c r="C1015" s="76">
        <v>1014</v>
      </c>
      <c r="D1015" s="80" t="s">
        <v>589</v>
      </c>
      <c r="E1015" s="6" t="s">
        <v>2136</v>
      </c>
      <c r="F1015" s="6" t="str">
        <f t="shared" si="88"/>
        <v>BrokerRM-V-003-V1I26-M19</v>
      </c>
      <c r="G1015" s="95" t="s">
        <v>960</v>
      </c>
      <c r="H1015" s="95" t="s">
        <v>3342</v>
      </c>
      <c r="I1015" s="85" t="s">
        <v>2380</v>
      </c>
      <c r="J1015" s="92">
        <v>46064</v>
      </c>
      <c r="K1015" s="95" t="s">
        <v>3534</v>
      </c>
      <c r="L1015" s="80" t="s">
        <v>116</v>
      </c>
      <c r="M1015" s="80" t="s">
        <v>1084</v>
      </c>
      <c r="N1015" s="80" t="s">
        <v>1085</v>
      </c>
      <c r="O1015" s="71">
        <v>0</v>
      </c>
      <c r="P1015" s="71">
        <v>0</v>
      </c>
      <c r="Q1015" s="79">
        <v>1845.01</v>
      </c>
      <c r="R1015" s="79">
        <v>295.20999999999998</v>
      </c>
      <c r="S1015" s="71">
        <v>0</v>
      </c>
      <c r="T1015" s="79">
        <v>2140.2199999999998</v>
      </c>
      <c r="U1015" s="80" t="s">
        <v>24</v>
      </c>
      <c r="V1015" s="84">
        <f t="shared" ref="V1015:V1047" si="96">T1015/17.2162</f>
        <v>124.31430861630324</v>
      </c>
      <c r="W1015" s="78">
        <v>46064</v>
      </c>
      <c r="X1015" s="80" t="s">
        <v>1827</v>
      </c>
      <c r="Y1015" s="80" t="s">
        <v>121</v>
      </c>
      <c r="Z1015" s="80" t="s">
        <v>537</v>
      </c>
      <c r="AA1015" s="80" t="s">
        <v>122</v>
      </c>
      <c r="AB1015" s="76" t="s">
        <v>539</v>
      </c>
      <c r="AC1015" s="76" t="s">
        <v>540</v>
      </c>
      <c r="AD1015" s="76" t="s">
        <v>173</v>
      </c>
      <c r="AE1015" s="76" t="s">
        <v>548</v>
      </c>
      <c r="AF1015" s="76" t="s">
        <v>96</v>
      </c>
      <c r="AG1015" s="82"/>
      <c r="AH1015" s="60"/>
      <c r="AI1015" s="75" t="s">
        <v>3334</v>
      </c>
      <c r="AJ1015" s="6" t="s">
        <v>103</v>
      </c>
      <c r="AK1015" s="81">
        <v>0</v>
      </c>
      <c r="AL1015" s="205" t="s">
        <v>103</v>
      </c>
      <c r="AM1015" s="169"/>
      <c r="AN1015" s="6"/>
      <c r="AO1015" s="120"/>
    </row>
    <row r="1016" spans="1:41">
      <c r="A1016" s="75" t="s">
        <v>3334</v>
      </c>
      <c r="B1016" s="6" t="s">
        <v>93</v>
      </c>
      <c r="C1016" s="76">
        <v>1015</v>
      </c>
      <c r="D1016" s="80" t="s">
        <v>589</v>
      </c>
      <c r="E1016" s="6" t="s">
        <v>2136</v>
      </c>
      <c r="F1016" s="6" t="str">
        <f t="shared" si="88"/>
        <v>BrokerRM-V-004-V1I26-M01, M19, M61, M62, M63</v>
      </c>
      <c r="G1016" s="95" t="s">
        <v>3343</v>
      </c>
      <c r="H1016" s="95" t="s">
        <v>3344</v>
      </c>
      <c r="I1016" s="85" t="s">
        <v>2380</v>
      </c>
      <c r="J1016" s="92">
        <v>46066</v>
      </c>
      <c r="K1016" s="95" t="s">
        <v>3535</v>
      </c>
      <c r="L1016" s="80" t="s">
        <v>116</v>
      </c>
      <c r="M1016" s="80" t="s">
        <v>1084</v>
      </c>
      <c r="N1016" s="80" t="s">
        <v>1085</v>
      </c>
      <c r="O1016" s="71">
        <v>0</v>
      </c>
      <c r="P1016" s="71">
        <v>0</v>
      </c>
      <c r="Q1016" s="79">
        <v>1266.32</v>
      </c>
      <c r="R1016" s="79">
        <v>202.62</v>
      </c>
      <c r="S1016" s="71">
        <v>0</v>
      </c>
      <c r="T1016" s="79">
        <v>1468.94</v>
      </c>
      <c r="U1016" s="80" t="s">
        <v>24</v>
      </c>
      <c r="V1016" s="84">
        <f t="shared" si="96"/>
        <v>85.323125893054211</v>
      </c>
      <c r="W1016" s="78">
        <v>46065</v>
      </c>
      <c r="X1016" s="80" t="s">
        <v>3536</v>
      </c>
      <c r="Y1016" s="80" t="s">
        <v>121</v>
      </c>
      <c r="Z1016" s="80" t="s">
        <v>537</v>
      </c>
      <c r="AA1016" s="80" t="s">
        <v>122</v>
      </c>
      <c r="AB1016" s="76" t="s">
        <v>542</v>
      </c>
      <c r="AC1016" s="76" t="s">
        <v>540</v>
      </c>
      <c r="AD1016" s="76" t="s">
        <v>173</v>
      </c>
      <c r="AE1016" s="76" t="s">
        <v>548</v>
      </c>
      <c r="AF1016" s="76" t="s">
        <v>96</v>
      </c>
      <c r="AG1016" s="82"/>
      <c r="AH1016" s="60"/>
      <c r="AI1016" s="75" t="s">
        <v>3334</v>
      </c>
      <c r="AJ1016" s="6" t="s">
        <v>103</v>
      </c>
      <c r="AK1016" s="81">
        <v>0</v>
      </c>
      <c r="AL1016" s="205" t="s">
        <v>103</v>
      </c>
      <c r="AM1016" s="169"/>
      <c r="AN1016" s="6"/>
      <c r="AO1016" s="120"/>
    </row>
    <row r="1017" spans="1:41">
      <c r="A1017" s="75" t="s">
        <v>3334</v>
      </c>
      <c r="B1017" s="6" t="s">
        <v>93</v>
      </c>
      <c r="C1017" s="76">
        <v>1016</v>
      </c>
      <c r="D1017" s="80" t="s">
        <v>589</v>
      </c>
      <c r="E1017" s="6" t="s">
        <v>2136</v>
      </c>
      <c r="F1017" s="6" t="str">
        <f t="shared" si="88"/>
        <v>BrokerFG-V-005-V1E26-M01</v>
      </c>
      <c r="G1017" s="95" t="s">
        <v>3345</v>
      </c>
      <c r="H1017" s="95" t="s">
        <v>3346</v>
      </c>
      <c r="I1017" s="85" t="s">
        <v>2380</v>
      </c>
      <c r="J1017" s="92">
        <v>46066</v>
      </c>
      <c r="K1017" s="95" t="s">
        <v>3537</v>
      </c>
      <c r="L1017" s="80" t="s">
        <v>116</v>
      </c>
      <c r="M1017" s="80" t="s">
        <v>1100</v>
      </c>
      <c r="N1017" s="80" t="s">
        <v>1085</v>
      </c>
      <c r="O1017" s="71">
        <v>0</v>
      </c>
      <c r="P1017" s="71">
        <v>0</v>
      </c>
      <c r="Q1017" s="79">
        <v>1348.99</v>
      </c>
      <c r="R1017" s="79">
        <v>215.84</v>
      </c>
      <c r="S1017" s="71">
        <v>0</v>
      </c>
      <c r="T1017" s="79">
        <v>1564.83</v>
      </c>
      <c r="U1017" s="80" t="s">
        <v>24</v>
      </c>
      <c r="V1017" s="84">
        <f t="shared" si="96"/>
        <v>90.892879961896341</v>
      </c>
      <c r="W1017" s="78">
        <v>46065</v>
      </c>
      <c r="X1017" s="80" t="s">
        <v>122</v>
      </c>
      <c r="Y1017" s="80" t="s">
        <v>537</v>
      </c>
      <c r="Z1017" s="80" t="s">
        <v>121</v>
      </c>
      <c r="AA1017" s="80" t="s">
        <v>3538</v>
      </c>
      <c r="AB1017" s="76" t="s">
        <v>542</v>
      </c>
      <c r="AC1017" s="76" t="s">
        <v>541</v>
      </c>
      <c r="AD1017" s="76" t="s">
        <v>195</v>
      </c>
      <c r="AE1017" s="76" t="s">
        <v>547</v>
      </c>
      <c r="AF1017" s="76" t="s">
        <v>96</v>
      </c>
      <c r="AG1017" s="82"/>
      <c r="AH1017" s="60"/>
      <c r="AI1017" s="75" t="s">
        <v>3334</v>
      </c>
      <c r="AJ1017" s="6" t="s">
        <v>103</v>
      </c>
      <c r="AK1017" s="81">
        <v>0</v>
      </c>
      <c r="AL1017" s="205" t="s">
        <v>103</v>
      </c>
      <c r="AM1017" s="169"/>
      <c r="AN1017" s="6"/>
      <c r="AO1017" s="120"/>
    </row>
    <row r="1018" spans="1:41">
      <c r="A1018" s="75" t="s">
        <v>3334</v>
      </c>
      <c r="B1018" s="6" t="s">
        <v>93</v>
      </c>
      <c r="C1018" s="76">
        <v>1017</v>
      </c>
      <c r="D1018" s="80" t="s">
        <v>589</v>
      </c>
      <c r="E1018" s="6" t="s">
        <v>2136</v>
      </c>
      <c r="F1018" s="6" t="str">
        <f t="shared" si="88"/>
        <v>BrokerRM-V-007-V1I26-M19</v>
      </c>
      <c r="G1018" s="95" t="s">
        <v>3347</v>
      </c>
      <c r="H1018" s="95" t="s">
        <v>3348</v>
      </c>
      <c r="I1018" s="85" t="s">
        <v>2380</v>
      </c>
      <c r="J1018" s="92">
        <v>46066</v>
      </c>
      <c r="K1018" s="95" t="s">
        <v>3539</v>
      </c>
      <c r="L1018" s="80" t="s">
        <v>116</v>
      </c>
      <c r="M1018" s="80" t="s">
        <v>1084</v>
      </c>
      <c r="N1018" s="80" t="s">
        <v>1085</v>
      </c>
      <c r="O1018" s="71">
        <v>0</v>
      </c>
      <c r="P1018" s="71">
        <v>0</v>
      </c>
      <c r="Q1018" s="79">
        <v>1431.66</v>
      </c>
      <c r="R1018" s="79">
        <v>229.07</v>
      </c>
      <c r="S1018" s="71">
        <v>0</v>
      </c>
      <c r="T1018" s="79">
        <v>1660.73</v>
      </c>
      <c r="U1018" s="80" t="s">
        <v>24</v>
      </c>
      <c r="V1018" s="84">
        <f t="shared" si="96"/>
        <v>96.4632148790093</v>
      </c>
      <c r="W1018" s="78">
        <v>46066</v>
      </c>
      <c r="X1018" s="80" t="s">
        <v>1086</v>
      </c>
      <c r="Y1018" s="80" t="s">
        <v>121</v>
      </c>
      <c r="Z1018" s="80" t="s">
        <v>537</v>
      </c>
      <c r="AA1018" s="80" t="s">
        <v>122</v>
      </c>
      <c r="AB1018" s="76" t="s">
        <v>539</v>
      </c>
      <c r="AC1018" s="76" t="s">
        <v>540</v>
      </c>
      <c r="AD1018" s="76" t="s">
        <v>173</v>
      </c>
      <c r="AE1018" s="76" t="s">
        <v>548</v>
      </c>
      <c r="AF1018" s="76" t="s">
        <v>96</v>
      </c>
      <c r="AG1018" s="82"/>
      <c r="AH1018" s="60"/>
      <c r="AI1018" s="75" t="s">
        <v>3334</v>
      </c>
      <c r="AJ1018" s="6" t="s">
        <v>103</v>
      </c>
      <c r="AK1018" s="81">
        <v>0</v>
      </c>
      <c r="AL1018" s="205" t="s">
        <v>103</v>
      </c>
      <c r="AM1018" s="169"/>
      <c r="AN1018" s="6"/>
      <c r="AO1018" s="120"/>
    </row>
    <row r="1019" spans="1:41">
      <c r="A1019" s="75" t="s">
        <v>3334</v>
      </c>
      <c r="B1019" s="6" t="s">
        <v>93</v>
      </c>
      <c r="C1019" s="76">
        <v>1018</v>
      </c>
      <c r="D1019" s="80" t="s">
        <v>589</v>
      </c>
      <c r="E1019" s="6" t="s">
        <v>2136</v>
      </c>
      <c r="F1019" s="6" t="str">
        <f t="shared" si="88"/>
        <v>BrokerRM-V-008-V1I26-M46, M01</v>
      </c>
      <c r="G1019" s="95" t="s">
        <v>3349</v>
      </c>
      <c r="H1019" s="95" t="s">
        <v>3350</v>
      </c>
      <c r="I1019" s="85" t="s">
        <v>2380</v>
      </c>
      <c r="J1019" s="92">
        <v>46064</v>
      </c>
      <c r="K1019" s="95" t="s">
        <v>3540</v>
      </c>
      <c r="L1019" s="80" t="s">
        <v>116</v>
      </c>
      <c r="M1019" s="80" t="s">
        <v>1084</v>
      </c>
      <c r="N1019" s="80" t="s">
        <v>1085</v>
      </c>
      <c r="O1019" s="71">
        <v>0</v>
      </c>
      <c r="P1019" s="71">
        <v>0</v>
      </c>
      <c r="Q1019" s="79">
        <v>1348.99</v>
      </c>
      <c r="R1019" s="79">
        <v>215.84</v>
      </c>
      <c r="S1019" s="71">
        <v>0</v>
      </c>
      <c r="T1019" s="79">
        <v>1564.83</v>
      </c>
      <c r="U1019" s="80" t="s">
        <v>24</v>
      </c>
      <c r="V1019" s="84">
        <f t="shared" si="96"/>
        <v>90.892879961896341</v>
      </c>
      <c r="W1019" s="78">
        <v>46064</v>
      </c>
      <c r="X1019" s="80" t="s">
        <v>1831</v>
      </c>
      <c r="Y1019" s="80" t="s">
        <v>121</v>
      </c>
      <c r="Z1019" s="80" t="s">
        <v>537</v>
      </c>
      <c r="AA1019" s="80" t="s">
        <v>122</v>
      </c>
      <c r="AB1019" s="76" t="s">
        <v>1106</v>
      </c>
      <c r="AC1019" s="76" t="s">
        <v>540</v>
      </c>
      <c r="AD1019" s="76" t="s">
        <v>173</v>
      </c>
      <c r="AE1019" s="76" t="s">
        <v>548</v>
      </c>
      <c r="AF1019" s="76" t="s">
        <v>96</v>
      </c>
      <c r="AG1019" s="82"/>
      <c r="AH1019" s="60"/>
      <c r="AI1019" s="75" t="s">
        <v>3334</v>
      </c>
      <c r="AJ1019" s="6" t="s">
        <v>103</v>
      </c>
      <c r="AK1019" s="81">
        <v>0</v>
      </c>
      <c r="AL1019" s="205" t="s">
        <v>103</v>
      </c>
      <c r="AM1019" s="169"/>
      <c r="AN1019" s="6"/>
      <c r="AO1019" s="120"/>
    </row>
    <row r="1020" spans="1:41">
      <c r="A1020" s="75" t="s">
        <v>3334</v>
      </c>
      <c r="B1020" s="6" t="s">
        <v>93</v>
      </c>
      <c r="C1020" s="76">
        <v>1019</v>
      </c>
      <c r="D1020" s="80" t="s">
        <v>589</v>
      </c>
      <c r="E1020" s="6" t="s">
        <v>2136</v>
      </c>
      <c r="F1020" s="6" t="str">
        <f t="shared" si="88"/>
        <v>BrokerRM-V-011-V1I26-M45</v>
      </c>
      <c r="G1020" s="95" t="s">
        <v>3351</v>
      </c>
      <c r="H1020" s="95" t="s">
        <v>3352</v>
      </c>
      <c r="I1020" s="85" t="s">
        <v>2380</v>
      </c>
      <c r="J1020" s="92">
        <v>46066</v>
      </c>
      <c r="K1020" s="95" t="s">
        <v>3541</v>
      </c>
      <c r="L1020" s="80" t="s">
        <v>116</v>
      </c>
      <c r="M1020" s="80" t="s">
        <v>1084</v>
      </c>
      <c r="N1020" s="80" t="s">
        <v>1085</v>
      </c>
      <c r="O1020" s="71">
        <v>0</v>
      </c>
      <c r="P1020" s="71">
        <v>0</v>
      </c>
      <c r="Q1020" s="79">
        <v>1266.32</v>
      </c>
      <c r="R1020" s="79">
        <v>202.62</v>
      </c>
      <c r="S1020" s="71">
        <v>0</v>
      </c>
      <c r="T1020" s="79">
        <v>1468.94</v>
      </c>
      <c r="U1020" s="80" t="s">
        <v>24</v>
      </c>
      <c r="V1020" s="84">
        <f t="shared" si="96"/>
        <v>85.323125893054211</v>
      </c>
      <c r="W1020" s="78">
        <v>46066</v>
      </c>
      <c r="X1020" s="80" t="s">
        <v>1097</v>
      </c>
      <c r="Y1020" s="80" t="s">
        <v>121</v>
      </c>
      <c r="Z1020" s="80" t="s">
        <v>537</v>
      </c>
      <c r="AA1020" s="80" t="s">
        <v>122</v>
      </c>
      <c r="AB1020" s="76" t="s">
        <v>1098</v>
      </c>
      <c r="AC1020" s="76" t="s">
        <v>540</v>
      </c>
      <c r="AD1020" s="76" t="s">
        <v>173</v>
      </c>
      <c r="AE1020" s="76" t="s">
        <v>548</v>
      </c>
      <c r="AF1020" s="76" t="s">
        <v>96</v>
      </c>
      <c r="AG1020" s="82"/>
      <c r="AH1020" s="60"/>
      <c r="AI1020" s="75" t="s">
        <v>3334</v>
      </c>
      <c r="AJ1020" s="6" t="s">
        <v>103</v>
      </c>
      <c r="AK1020" s="81">
        <v>0</v>
      </c>
      <c r="AL1020" s="205" t="s">
        <v>103</v>
      </c>
      <c r="AM1020" s="169"/>
      <c r="AN1020" s="6"/>
      <c r="AO1020" s="120"/>
    </row>
    <row r="1021" spans="1:41">
      <c r="A1021" s="75" t="s">
        <v>3334</v>
      </c>
      <c r="B1021" s="6" t="s">
        <v>93</v>
      </c>
      <c r="C1021" s="76">
        <v>1020</v>
      </c>
      <c r="D1021" s="80" t="s">
        <v>589</v>
      </c>
      <c r="E1021" s="6" t="s">
        <v>2136</v>
      </c>
      <c r="F1021" s="6" t="str">
        <f t="shared" si="88"/>
        <v>BrokerRM-V-012-V1I26-M19</v>
      </c>
      <c r="G1021" s="95" t="s">
        <v>3353</v>
      </c>
      <c r="H1021" s="95" t="s">
        <v>3354</v>
      </c>
      <c r="I1021" s="85" t="s">
        <v>2380</v>
      </c>
      <c r="J1021" s="92">
        <v>46064</v>
      </c>
      <c r="K1021" s="95" t="s">
        <v>3542</v>
      </c>
      <c r="L1021" s="80" t="s">
        <v>116</v>
      </c>
      <c r="M1021" s="80" t="s">
        <v>1084</v>
      </c>
      <c r="N1021" s="80" t="s">
        <v>1085</v>
      </c>
      <c r="O1021" s="71">
        <v>0</v>
      </c>
      <c r="P1021" s="71">
        <v>0</v>
      </c>
      <c r="Q1021" s="79">
        <v>1845.01</v>
      </c>
      <c r="R1021" s="79">
        <v>295.20999999999998</v>
      </c>
      <c r="S1021" s="71">
        <v>0</v>
      </c>
      <c r="T1021" s="79">
        <v>2140.2199999999998</v>
      </c>
      <c r="U1021" s="80" t="s">
        <v>24</v>
      </c>
      <c r="V1021" s="84">
        <f t="shared" si="96"/>
        <v>124.31430861630324</v>
      </c>
      <c r="W1021" s="78">
        <v>46064</v>
      </c>
      <c r="X1021" s="80" t="s">
        <v>1839</v>
      </c>
      <c r="Y1021" s="80" t="s">
        <v>121</v>
      </c>
      <c r="Z1021" s="80" t="s">
        <v>537</v>
      </c>
      <c r="AA1021" s="80" t="s">
        <v>122</v>
      </c>
      <c r="AB1021" s="76" t="s">
        <v>539</v>
      </c>
      <c r="AC1021" s="76" t="s">
        <v>540</v>
      </c>
      <c r="AD1021" s="76" t="s">
        <v>173</v>
      </c>
      <c r="AE1021" s="76" t="s">
        <v>548</v>
      </c>
      <c r="AF1021" s="76" t="s">
        <v>96</v>
      </c>
      <c r="AG1021" s="82"/>
      <c r="AH1021" s="60"/>
      <c r="AI1021" s="75" t="s">
        <v>3334</v>
      </c>
      <c r="AJ1021" s="6" t="s">
        <v>103</v>
      </c>
      <c r="AK1021" s="81">
        <v>0</v>
      </c>
      <c r="AL1021" s="205" t="s">
        <v>103</v>
      </c>
      <c r="AM1021" s="169"/>
      <c r="AN1021" s="6"/>
      <c r="AO1021" s="120"/>
    </row>
    <row r="1022" spans="1:41">
      <c r="A1022" s="75" t="s">
        <v>3334</v>
      </c>
      <c r="B1022" s="6" t="s">
        <v>93</v>
      </c>
      <c r="C1022" s="76">
        <v>1021</v>
      </c>
      <c r="D1022" s="80" t="s">
        <v>589</v>
      </c>
      <c r="E1022" s="6" t="s">
        <v>2136</v>
      </c>
      <c r="F1022" s="6" t="str">
        <f t="shared" si="88"/>
        <v>BrokerFG-V-008-V1E26-M19</v>
      </c>
      <c r="G1022" s="95" t="s">
        <v>3355</v>
      </c>
      <c r="H1022" s="95" t="s">
        <v>3356</v>
      </c>
      <c r="I1022" s="85" t="s">
        <v>2380</v>
      </c>
      <c r="J1022" s="92">
        <v>46063</v>
      </c>
      <c r="K1022" s="95" t="s">
        <v>3543</v>
      </c>
      <c r="L1022" s="80" t="s">
        <v>116</v>
      </c>
      <c r="M1022" s="80" t="s">
        <v>1100</v>
      </c>
      <c r="N1022" s="80" t="s">
        <v>1085</v>
      </c>
      <c r="O1022" s="71">
        <v>0</v>
      </c>
      <c r="P1022" s="71">
        <v>0</v>
      </c>
      <c r="Q1022" s="79">
        <v>5151.8100000000004</v>
      </c>
      <c r="R1022" s="79">
        <v>824.3</v>
      </c>
      <c r="S1022" s="71">
        <v>0</v>
      </c>
      <c r="T1022" s="79">
        <v>5976.11</v>
      </c>
      <c r="U1022" s="80" t="s">
        <v>24</v>
      </c>
      <c r="V1022" s="84">
        <f t="shared" si="96"/>
        <v>347.12131596984233</v>
      </c>
      <c r="W1022" s="78">
        <v>46062</v>
      </c>
      <c r="X1022" s="80" t="s">
        <v>122</v>
      </c>
      <c r="Y1022" s="80" t="s">
        <v>537</v>
      </c>
      <c r="Z1022" s="80" t="s">
        <v>121</v>
      </c>
      <c r="AA1022" s="80" t="s">
        <v>3544</v>
      </c>
      <c r="AB1022" s="76" t="s">
        <v>539</v>
      </c>
      <c r="AC1022" s="76" t="s">
        <v>541</v>
      </c>
      <c r="AD1022" s="76" t="s">
        <v>195</v>
      </c>
      <c r="AE1022" s="76" t="s">
        <v>547</v>
      </c>
      <c r="AF1022" s="76" t="s">
        <v>96</v>
      </c>
      <c r="AG1022" s="82"/>
      <c r="AH1022" s="60"/>
      <c r="AI1022" s="75" t="s">
        <v>3334</v>
      </c>
      <c r="AJ1022" s="6" t="s">
        <v>103</v>
      </c>
      <c r="AK1022" s="81">
        <v>0</v>
      </c>
      <c r="AL1022" s="205" t="s">
        <v>103</v>
      </c>
      <c r="AM1022" s="169"/>
      <c r="AN1022" s="6"/>
      <c r="AO1022" s="120"/>
    </row>
    <row r="1023" spans="1:41">
      <c r="A1023" s="75" t="s">
        <v>3334</v>
      </c>
      <c r="B1023" s="6" t="s">
        <v>93</v>
      </c>
      <c r="C1023" s="76">
        <v>1022</v>
      </c>
      <c r="D1023" s="80" t="s">
        <v>589</v>
      </c>
      <c r="E1023" s="6" t="s">
        <v>2136</v>
      </c>
      <c r="F1023" s="6" t="str">
        <f t="shared" si="88"/>
        <v>BrokerRM-V-016-V1I26-M19-M17</v>
      </c>
      <c r="G1023" s="95" t="s">
        <v>3357</v>
      </c>
      <c r="H1023" s="95" t="s">
        <v>3358</v>
      </c>
      <c r="I1023" s="85" t="s">
        <v>2380</v>
      </c>
      <c r="J1023" s="92">
        <v>46066</v>
      </c>
      <c r="K1023" s="95" t="s">
        <v>3545</v>
      </c>
      <c r="L1023" s="80" t="s">
        <v>116</v>
      </c>
      <c r="M1023" s="80" t="s">
        <v>1084</v>
      </c>
      <c r="N1023" s="80" t="s">
        <v>1085</v>
      </c>
      <c r="O1023" s="71">
        <v>0</v>
      </c>
      <c r="P1023" s="71">
        <v>0</v>
      </c>
      <c r="Q1023" s="79">
        <v>1514.33</v>
      </c>
      <c r="R1023" s="79">
        <v>242.3</v>
      </c>
      <c r="S1023" s="71">
        <v>0</v>
      </c>
      <c r="T1023" s="79">
        <v>1756.63</v>
      </c>
      <c r="U1023" s="80" t="s">
        <v>24</v>
      </c>
      <c r="V1023" s="84">
        <f t="shared" si="96"/>
        <v>102.03354979612226</v>
      </c>
      <c r="W1023" s="78">
        <v>46066</v>
      </c>
      <c r="X1023" s="80" t="s">
        <v>1844</v>
      </c>
      <c r="Y1023" s="80" t="s">
        <v>121</v>
      </c>
      <c r="Z1023" s="80" t="s">
        <v>537</v>
      </c>
      <c r="AA1023" s="80" t="s">
        <v>122</v>
      </c>
      <c r="AB1023" s="76" t="s">
        <v>539</v>
      </c>
      <c r="AC1023" s="76" t="s">
        <v>540</v>
      </c>
      <c r="AD1023" s="76" t="s">
        <v>173</v>
      </c>
      <c r="AE1023" s="76" t="s">
        <v>548</v>
      </c>
      <c r="AF1023" s="76" t="s">
        <v>96</v>
      </c>
      <c r="AG1023" s="82"/>
      <c r="AH1023" s="60"/>
      <c r="AI1023" s="75" t="s">
        <v>3334</v>
      </c>
      <c r="AJ1023" s="6" t="s">
        <v>103</v>
      </c>
      <c r="AK1023" s="81">
        <v>0</v>
      </c>
      <c r="AL1023" s="205" t="s">
        <v>103</v>
      </c>
      <c r="AM1023" s="169"/>
      <c r="AN1023" s="6"/>
      <c r="AO1023" s="120"/>
    </row>
    <row r="1024" spans="1:41">
      <c r="A1024" s="75" t="s">
        <v>3334</v>
      </c>
      <c r="B1024" s="6" t="s">
        <v>93</v>
      </c>
      <c r="C1024" s="76">
        <v>1023</v>
      </c>
      <c r="D1024" s="80" t="s">
        <v>589</v>
      </c>
      <c r="E1024" s="6" t="s">
        <v>2136</v>
      </c>
      <c r="F1024" s="6" t="str">
        <f t="shared" si="88"/>
        <v>BrokerRM-V-018-V1I26-M01</v>
      </c>
      <c r="G1024" s="95" t="s">
        <v>3359</v>
      </c>
      <c r="H1024" s="95" t="s">
        <v>3360</v>
      </c>
      <c r="I1024" s="85" t="s">
        <v>2380</v>
      </c>
      <c r="J1024" s="92">
        <v>46066</v>
      </c>
      <c r="K1024" s="95" t="s">
        <v>3546</v>
      </c>
      <c r="L1024" s="80" t="s">
        <v>116</v>
      </c>
      <c r="M1024" s="80" t="s">
        <v>1084</v>
      </c>
      <c r="N1024" s="80" t="s">
        <v>1085</v>
      </c>
      <c r="O1024" s="71">
        <v>0</v>
      </c>
      <c r="P1024" s="71">
        <v>0</v>
      </c>
      <c r="Q1024" s="79">
        <v>1348.99</v>
      </c>
      <c r="R1024" s="79">
        <v>215.84</v>
      </c>
      <c r="S1024" s="71">
        <v>0</v>
      </c>
      <c r="T1024" s="79">
        <v>1564.83</v>
      </c>
      <c r="U1024" s="80" t="s">
        <v>24</v>
      </c>
      <c r="V1024" s="84">
        <f t="shared" si="96"/>
        <v>90.892879961896341</v>
      </c>
      <c r="W1024" s="78">
        <v>46065</v>
      </c>
      <c r="X1024" s="80" t="s">
        <v>1115</v>
      </c>
      <c r="Y1024" s="80" t="s">
        <v>121</v>
      </c>
      <c r="Z1024" s="80" t="s">
        <v>537</v>
      </c>
      <c r="AA1024" s="80" t="s">
        <v>122</v>
      </c>
      <c r="AB1024" s="76" t="s">
        <v>542</v>
      </c>
      <c r="AC1024" s="76" t="s">
        <v>540</v>
      </c>
      <c r="AD1024" s="76" t="s">
        <v>173</v>
      </c>
      <c r="AE1024" s="76" t="s">
        <v>548</v>
      </c>
      <c r="AF1024" s="76" t="s">
        <v>96</v>
      </c>
      <c r="AG1024" s="82"/>
      <c r="AH1024" s="60"/>
      <c r="AI1024" s="75" t="s">
        <v>3334</v>
      </c>
      <c r="AJ1024" s="6" t="s">
        <v>103</v>
      </c>
      <c r="AK1024" s="81">
        <v>0</v>
      </c>
      <c r="AL1024" s="205" t="s">
        <v>103</v>
      </c>
      <c r="AM1024" s="169"/>
      <c r="AN1024" s="6"/>
      <c r="AO1024" s="120"/>
    </row>
    <row r="1025" spans="1:41">
      <c r="A1025" s="75" t="s">
        <v>3334</v>
      </c>
      <c r="B1025" s="6" t="s">
        <v>93</v>
      </c>
      <c r="C1025" s="76">
        <v>1024</v>
      </c>
      <c r="D1025" s="80" t="s">
        <v>589</v>
      </c>
      <c r="E1025" s="6" t="s">
        <v>2136</v>
      </c>
      <c r="F1025" s="6" t="str">
        <f t="shared" si="88"/>
        <v>BrokerRM-V-020-V1I26-M19</v>
      </c>
      <c r="G1025" s="95" t="s">
        <v>2822</v>
      </c>
      <c r="H1025" s="95" t="s">
        <v>3361</v>
      </c>
      <c r="I1025" s="85" t="s">
        <v>2380</v>
      </c>
      <c r="J1025" s="92">
        <v>46064</v>
      </c>
      <c r="K1025" s="95" t="s">
        <v>3547</v>
      </c>
      <c r="L1025" s="80" t="s">
        <v>116</v>
      </c>
      <c r="M1025" s="80" t="s">
        <v>1084</v>
      </c>
      <c r="N1025" s="80" t="s">
        <v>1085</v>
      </c>
      <c r="O1025" s="71">
        <v>0</v>
      </c>
      <c r="P1025" s="71">
        <v>0</v>
      </c>
      <c r="Q1025" s="79">
        <v>1266.32</v>
      </c>
      <c r="R1025" s="79">
        <v>202.62</v>
      </c>
      <c r="S1025" s="71">
        <v>0</v>
      </c>
      <c r="T1025" s="79">
        <v>1468.94</v>
      </c>
      <c r="U1025" s="80" t="s">
        <v>24</v>
      </c>
      <c r="V1025" s="84">
        <f t="shared" si="96"/>
        <v>85.323125893054211</v>
      </c>
      <c r="W1025" s="78">
        <v>46064</v>
      </c>
      <c r="X1025" s="80" t="s">
        <v>1851</v>
      </c>
      <c r="Y1025" s="80" t="s">
        <v>121</v>
      </c>
      <c r="Z1025" s="80" t="s">
        <v>537</v>
      </c>
      <c r="AA1025" s="80" t="s">
        <v>122</v>
      </c>
      <c r="AB1025" s="76" t="s">
        <v>539</v>
      </c>
      <c r="AC1025" s="76" t="s">
        <v>540</v>
      </c>
      <c r="AD1025" s="76" t="s">
        <v>173</v>
      </c>
      <c r="AE1025" s="76" t="s">
        <v>548</v>
      </c>
      <c r="AF1025" s="76" t="s">
        <v>96</v>
      </c>
      <c r="AG1025" s="82"/>
      <c r="AH1025" s="60"/>
      <c r="AI1025" s="75" t="s">
        <v>3334</v>
      </c>
      <c r="AJ1025" s="6" t="s">
        <v>103</v>
      </c>
      <c r="AK1025" s="81">
        <v>0</v>
      </c>
      <c r="AL1025" s="205" t="s">
        <v>103</v>
      </c>
      <c r="AM1025" s="169"/>
      <c r="AN1025" s="6"/>
      <c r="AO1025" s="120"/>
    </row>
    <row r="1026" spans="1:41">
      <c r="A1026" s="75" t="s">
        <v>3334</v>
      </c>
      <c r="B1026" s="6" t="s">
        <v>93</v>
      </c>
      <c r="C1026" s="76">
        <v>1025</v>
      </c>
      <c r="D1026" s="80" t="s">
        <v>589</v>
      </c>
      <c r="E1026" s="6" t="s">
        <v>2136</v>
      </c>
      <c r="F1026" s="6" t="str">
        <f t="shared" si="88"/>
        <v>BrokerRM-V-025-V1I26-M46</v>
      </c>
      <c r="G1026" s="95" t="s">
        <v>3362</v>
      </c>
      <c r="H1026" s="95" t="s">
        <v>3363</v>
      </c>
      <c r="I1026" s="85" t="s">
        <v>2380</v>
      </c>
      <c r="J1026" s="92">
        <v>46066</v>
      </c>
      <c r="K1026" s="95" t="s">
        <v>3548</v>
      </c>
      <c r="L1026" s="80" t="s">
        <v>116</v>
      </c>
      <c r="M1026" s="80" t="s">
        <v>1084</v>
      </c>
      <c r="N1026" s="80" t="s">
        <v>1085</v>
      </c>
      <c r="O1026" s="71">
        <v>0</v>
      </c>
      <c r="P1026" s="71">
        <v>0</v>
      </c>
      <c r="Q1026" s="79">
        <v>1266.32</v>
      </c>
      <c r="R1026" s="79">
        <v>202.62</v>
      </c>
      <c r="S1026" s="71">
        <v>0</v>
      </c>
      <c r="T1026" s="79">
        <v>1468.94</v>
      </c>
      <c r="U1026" s="80" t="s">
        <v>24</v>
      </c>
      <c r="V1026" s="84">
        <f t="shared" si="96"/>
        <v>85.323125893054211</v>
      </c>
      <c r="W1026" s="78">
        <v>46066</v>
      </c>
      <c r="X1026" s="80" t="s">
        <v>3549</v>
      </c>
      <c r="Y1026" s="80" t="s">
        <v>121</v>
      </c>
      <c r="Z1026" s="80" t="s">
        <v>537</v>
      </c>
      <c r="AA1026" s="80" t="s">
        <v>122</v>
      </c>
      <c r="AB1026" s="76" t="s">
        <v>1106</v>
      </c>
      <c r="AC1026" s="76" t="s">
        <v>540</v>
      </c>
      <c r="AD1026" s="76" t="s">
        <v>173</v>
      </c>
      <c r="AE1026" s="76" t="s">
        <v>548</v>
      </c>
      <c r="AF1026" s="76" t="s">
        <v>96</v>
      </c>
      <c r="AG1026" s="82"/>
      <c r="AH1026" s="60"/>
      <c r="AI1026" s="75" t="s">
        <v>3334</v>
      </c>
      <c r="AJ1026" s="6" t="s">
        <v>103</v>
      </c>
      <c r="AK1026" s="81">
        <v>0</v>
      </c>
      <c r="AL1026" s="205" t="s">
        <v>103</v>
      </c>
      <c r="AM1026" s="169"/>
      <c r="AN1026" s="6"/>
      <c r="AO1026" s="120"/>
    </row>
    <row r="1027" spans="1:41">
      <c r="A1027" s="75" t="s">
        <v>3334</v>
      </c>
      <c r="B1027" s="6" t="s">
        <v>93</v>
      </c>
      <c r="C1027" s="76">
        <v>1026</v>
      </c>
      <c r="D1027" s="80" t="s">
        <v>589</v>
      </c>
      <c r="E1027" s="6" t="s">
        <v>2136</v>
      </c>
      <c r="F1027" s="6" t="str">
        <f t="shared" ref="F1027:F1090" si="97">E1027&amp;G1027</f>
        <v>BrokerFG-V-014-V1E26-M23</v>
      </c>
      <c r="G1027" s="95" t="s">
        <v>3364</v>
      </c>
      <c r="H1027" s="95" t="s">
        <v>3365</v>
      </c>
      <c r="I1027" s="85" t="s">
        <v>2380</v>
      </c>
      <c r="J1027" s="92">
        <v>46066</v>
      </c>
      <c r="K1027" s="95" t="s">
        <v>3550</v>
      </c>
      <c r="L1027" s="80" t="s">
        <v>116</v>
      </c>
      <c r="M1027" s="80" t="s">
        <v>1100</v>
      </c>
      <c r="N1027" s="80" t="s">
        <v>1085</v>
      </c>
      <c r="O1027" s="71">
        <v>0</v>
      </c>
      <c r="P1027" s="71">
        <v>0</v>
      </c>
      <c r="Q1027" s="79">
        <v>2423.6999999999998</v>
      </c>
      <c r="R1027" s="79">
        <v>387.8</v>
      </c>
      <c r="S1027" s="71">
        <v>0</v>
      </c>
      <c r="T1027" s="79">
        <v>2811.5</v>
      </c>
      <c r="U1027" s="80" t="s">
        <v>24</v>
      </c>
      <c r="V1027" s="84">
        <f t="shared" si="96"/>
        <v>163.30549133955228</v>
      </c>
      <c r="W1027" s="78">
        <v>46065</v>
      </c>
      <c r="X1027" s="80" t="s">
        <v>122</v>
      </c>
      <c r="Y1027" s="80" t="s">
        <v>537</v>
      </c>
      <c r="Z1027" s="80" t="s">
        <v>121</v>
      </c>
      <c r="AA1027" s="80" t="s">
        <v>1117</v>
      </c>
      <c r="AB1027" s="76" t="s">
        <v>1118</v>
      </c>
      <c r="AC1027" s="76" t="s">
        <v>541</v>
      </c>
      <c r="AD1027" s="76" t="s">
        <v>195</v>
      </c>
      <c r="AE1027" s="76" t="s">
        <v>547</v>
      </c>
      <c r="AF1027" s="76" t="s">
        <v>96</v>
      </c>
      <c r="AG1027" s="82"/>
      <c r="AH1027" s="60"/>
      <c r="AI1027" s="75" t="s">
        <v>3334</v>
      </c>
      <c r="AJ1027" s="6" t="s">
        <v>103</v>
      </c>
      <c r="AK1027" s="81">
        <v>0</v>
      </c>
      <c r="AL1027" s="205" t="s">
        <v>103</v>
      </c>
      <c r="AM1027" s="169"/>
      <c r="AN1027" s="6"/>
      <c r="AO1027" s="120"/>
    </row>
    <row r="1028" spans="1:41">
      <c r="A1028" s="75" t="s">
        <v>3334</v>
      </c>
      <c r="B1028" s="6" t="s">
        <v>93</v>
      </c>
      <c r="C1028" s="76">
        <v>1027</v>
      </c>
      <c r="D1028" s="80" t="s">
        <v>589</v>
      </c>
      <c r="E1028" s="6" t="s">
        <v>2136</v>
      </c>
      <c r="F1028" s="6" t="str">
        <f t="shared" si="97"/>
        <v>BrokerRM-V-030-V1I26-M19</v>
      </c>
      <c r="G1028" s="95" t="s">
        <v>3366</v>
      </c>
      <c r="H1028" s="95" t="s">
        <v>3367</v>
      </c>
      <c r="I1028" s="85" t="s">
        <v>2380</v>
      </c>
      <c r="J1028" s="92">
        <v>46066</v>
      </c>
      <c r="K1028" s="95" t="s">
        <v>3551</v>
      </c>
      <c r="L1028" s="80" t="s">
        <v>116</v>
      </c>
      <c r="M1028" s="80" t="s">
        <v>1084</v>
      </c>
      <c r="N1028" s="80" t="s">
        <v>1085</v>
      </c>
      <c r="O1028" s="71">
        <v>0</v>
      </c>
      <c r="P1028" s="71">
        <v>0</v>
      </c>
      <c r="Q1028" s="79">
        <v>1266.32</v>
      </c>
      <c r="R1028" s="79">
        <v>202.62</v>
      </c>
      <c r="S1028" s="71">
        <v>0</v>
      </c>
      <c r="T1028" s="79">
        <v>1468.94</v>
      </c>
      <c r="U1028" s="80" t="s">
        <v>24</v>
      </c>
      <c r="V1028" s="84">
        <f t="shared" si="96"/>
        <v>85.323125893054211</v>
      </c>
      <c r="W1028" s="78">
        <v>46066</v>
      </c>
      <c r="X1028" s="80" t="s">
        <v>3552</v>
      </c>
      <c r="Y1028" s="80" t="s">
        <v>121</v>
      </c>
      <c r="Z1028" s="80" t="s">
        <v>537</v>
      </c>
      <c r="AA1028" s="80" t="s">
        <v>122</v>
      </c>
      <c r="AB1028" s="76" t="s">
        <v>539</v>
      </c>
      <c r="AC1028" s="76" t="s">
        <v>540</v>
      </c>
      <c r="AD1028" s="76" t="s">
        <v>173</v>
      </c>
      <c r="AE1028" s="76" t="s">
        <v>548</v>
      </c>
      <c r="AF1028" s="76" t="s">
        <v>96</v>
      </c>
      <c r="AG1028" s="82"/>
      <c r="AH1028" s="60"/>
      <c r="AI1028" s="75" t="s">
        <v>3334</v>
      </c>
      <c r="AJ1028" s="6" t="s">
        <v>103</v>
      </c>
      <c r="AK1028" s="81">
        <v>0</v>
      </c>
      <c r="AL1028" s="205" t="s">
        <v>103</v>
      </c>
      <c r="AM1028" s="169"/>
      <c r="AN1028" s="6"/>
      <c r="AO1028" s="120"/>
    </row>
    <row r="1029" spans="1:41">
      <c r="A1029" s="75" t="s">
        <v>3334</v>
      </c>
      <c r="B1029" s="6" t="s">
        <v>93</v>
      </c>
      <c r="C1029" s="76">
        <v>1028</v>
      </c>
      <c r="D1029" s="80" t="s">
        <v>589</v>
      </c>
      <c r="E1029" s="6" t="s">
        <v>2136</v>
      </c>
      <c r="F1029" s="6" t="str">
        <f t="shared" si="97"/>
        <v>BrokerRM-V-064-V1I26-M45</v>
      </c>
      <c r="G1029" s="95" t="s">
        <v>3368</v>
      </c>
      <c r="H1029" s="95" t="s">
        <v>3369</v>
      </c>
      <c r="I1029" s="85" t="s">
        <v>2380</v>
      </c>
      <c r="J1029" s="92">
        <v>46064</v>
      </c>
      <c r="K1029" s="95" t="s">
        <v>3553</v>
      </c>
      <c r="L1029" s="80" t="s">
        <v>116</v>
      </c>
      <c r="M1029" s="80" t="s">
        <v>1084</v>
      </c>
      <c r="N1029" s="80" t="s">
        <v>1085</v>
      </c>
      <c r="O1029" s="71">
        <v>0</v>
      </c>
      <c r="P1029" s="71">
        <v>0</v>
      </c>
      <c r="Q1029" s="79">
        <v>1266.32</v>
      </c>
      <c r="R1029" s="79">
        <v>202.62</v>
      </c>
      <c r="S1029" s="71">
        <v>0</v>
      </c>
      <c r="T1029" s="79">
        <v>1468.94</v>
      </c>
      <c r="U1029" s="80" t="s">
        <v>24</v>
      </c>
      <c r="V1029" s="84">
        <f t="shared" si="96"/>
        <v>85.323125893054211</v>
      </c>
      <c r="W1029" s="78">
        <v>46064</v>
      </c>
      <c r="X1029" s="80" t="s">
        <v>1097</v>
      </c>
      <c r="Y1029" s="80" t="s">
        <v>121</v>
      </c>
      <c r="Z1029" s="80" t="s">
        <v>537</v>
      </c>
      <c r="AA1029" s="80" t="s">
        <v>122</v>
      </c>
      <c r="AB1029" s="76" t="s">
        <v>1098</v>
      </c>
      <c r="AC1029" s="76" t="s">
        <v>540</v>
      </c>
      <c r="AD1029" s="76" t="s">
        <v>173</v>
      </c>
      <c r="AE1029" s="76" t="s">
        <v>548</v>
      </c>
      <c r="AF1029" s="76" t="s">
        <v>96</v>
      </c>
      <c r="AG1029" s="82"/>
      <c r="AH1029" s="60"/>
      <c r="AI1029" s="75" t="s">
        <v>3334</v>
      </c>
      <c r="AJ1029" s="6" t="s">
        <v>103</v>
      </c>
      <c r="AK1029" s="81">
        <v>0</v>
      </c>
      <c r="AL1029" s="205" t="s">
        <v>103</v>
      </c>
      <c r="AM1029" s="169"/>
      <c r="AN1029" s="6"/>
      <c r="AO1029" s="120"/>
    </row>
    <row r="1030" spans="1:41">
      <c r="A1030" s="75" t="s">
        <v>3334</v>
      </c>
      <c r="B1030" s="6" t="s">
        <v>587</v>
      </c>
      <c r="C1030" s="76">
        <v>1029</v>
      </c>
      <c r="D1030" s="80" t="s">
        <v>589</v>
      </c>
      <c r="E1030" s="6" t="s">
        <v>2136</v>
      </c>
      <c r="F1030" s="6" t="str">
        <f t="shared" si="97"/>
        <v>BrokerVA-V-073-F4I25</v>
      </c>
      <c r="G1030" s="95" t="s">
        <v>3370</v>
      </c>
      <c r="H1030" s="95" t="s">
        <v>3371</v>
      </c>
      <c r="I1030" s="85" t="s">
        <v>2380</v>
      </c>
      <c r="J1030" s="92">
        <v>46066</v>
      </c>
      <c r="K1030" s="95" t="s">
        <v>3554</v>
      </c>
      <c r="L1030" s="80" t="s">
        <v>116</v>
      </c>
      <c r="M1030" s="80" t="s">
        <v>1084</v>
      </c>
      <c r="N1030" s="80" t="s">
        <v>1128</v>
      </c>
      <c r="O1030" s="71">
        <v>0</v>
      </c>
      <c r="P1030" s="71">
        <v>0</v>
      </c>
      <c r="Q1030" s="79">
        <v>1384.44</v>
      </c>
      <c r="R1030" s="79">
        <v>221.52</v>
      </c>
      <c r="S1030" s="71">
        <v>0</v>
      </c>
      <c r="T1030" s="79">
        <v>1605.96</v>
      </c>
      <c r="U1030" s="80" t="s">
        <v>24</v>
      </c>
      <c r="V1030" s="84">
        <f t="shared" si="96"/>
        <v>93.281908899757198</v>
      </c>
      <c r="W1030" s="78">
        <v>46066</v>
      </c>
      <c r="X1030" s="80" t="s">
        <v>1129</v>
      </c>
      <c r="Y1030" s="80" t="s">
        <v>121</v>
      </c>
      <c r="Z1030" s="80" t="s">
        <v>537</v>
      </c>
      <c r="AA1030" s="80" t="s">
        <v>1130</v>
      </c>
      <c r="AB1030" s="76" t="s">
        <v>539</v>
      </c>
      <c r="AC1030" s="76" t="s">
        <v>540</v>
      </c>
      <c r="AD1030" s="76" t="s">
        <v>173</v>
      </c>
      <c r="AE1030" s="76" t="s">
        <v>548</v>
      </c>
      <c r="AF1030" s="76" t="s">
        <v>96</v>
      </c>
      <c r="AG1030" s="82"/>
      <c r="AH1030" s="60"/>
      <c r="AI1030" s="75" t="s">
        <v>3334</v>
      </c>
      <c r="AJ1030" s="6" t="s">
        <v>103</v>
      </c>
      <c r="AK1030" s="81">
        <v>0</v>
      </c>
      <c r="AL1030" s="205" t="s">
        <v>103</v>
      </c>
      <c r="AM1030" s="169"/>
      <c r="AN1030" s="6"/>
      <c r="AO1030" s="120"/>
    </row>
    <row r="1031" spans="1:41">
      <c r="A1031" s="75" t="s">
        <v>3334</v>
      </c>
      <c r="B1031" s="6" t="s">
        <v>587</v>
      </c>
      <c r="C1031" s="76">
        <v>1030</v>
      </c>
      <c r="D1031" s="80" t="s">
        <v>589</v>
      </c>
      <c r="E1031" s="6" t="s">
        <v>2136</v>
      </c>
      <c r="F1031" s="6" t="str">
        <f t="shared" si="97"/>
        <v>BrokerVA-V-074-F4I25</v>
      </c>
      <c r="G1031" s="95" t="s">
        <v>3372</v>
      </c>
      <c r="H1031" s="95" t="s">
        <v>3373</v>
      </c>
      <c r="I1031" s="85" t="s">
        <v>2380</v>
      </c>
      <c r="J1031" s="92">
        <v>46066</v>
      </c>
      <c r="K1031" s="95" t="s">
        <v>3555</v>
      </c>
      <c r="L1031" s="80" t="s">
        <v>116</v>
      </c>
      <c r="M1031" s="80" t="s">
        <v>1084</v>
      </c>
      <c r="N1031" s="80" t="s">
        <v>1128</v>
      </c>
      <c r="O1031" s="71">
        <v>0</v>
      </c>
      <c r="P1031" s="71">
        <v>0</v>
      </c>
      <c r="Q1031" s="79">
        <v>1384.44</v>
      </c>
      <c r="R1031" s="79">
        <v>221.52</v>
      </c>
      <c r="S1031" s="71">
        <v>0</v>
      </c>
      <c r="T1031" s="79">
        <v>1605.96</v>
      </c>
      <c r="U1031" s="80" t="s">
        <v>24</v>
      </c>
      <c r="V1031" s="84">
        <f t="shared" si="96"/>
        <v>93.281908899757198</v>
      </c>
      <c r="W1031" s="78">
        <v>46066</v>
      </c>
      <c r="X1031" s="80" t="s">
        <v>1129</v>
      </c>
      <c r="Y1031" s="80" t="s">
        <v>121</v>
      </c>
      <c r="Z1031" s="80" t="s">
        <v>537</v>
      </c>
      <c r="AA1031" s="80" t="s">
        <v>1130</v>
      </c>
      <c r="AB1031" s="76" t="s">
        <v>539</v>
      </c>
      <c r="AC1031" s="76" t="s">
        <v>540</v>
      </c>
      <c r="AD1031" s="76" t="s">
        <v>173</v>
      </c>
      <c r="AE1031" s="76" t="s">
        <v>548</v>
      </c>
      <c r="AF1031" s="76" t="s">
        <v>96</v>
      </c>
      <c r="AG1031" s="82"/>
      <c r="AH1031" s="60"/>
      <c r="AI1031" s="75" t="s">
        <v>3334</v>
      </c>
      <c r="AJ1031" s="6" t="s">
        <v>103</v>
      </c>
      <c r="AK1031" s="81">
        <v>0</v>
      </c>
      <c r="AL1031" s="205" t="s">
        <v>103</v>
      </c>
      <c r="AM1031" s="169"/>
      <c r="AN1031" s="6"/>
      <c r="AO1031" s="120"/>
    </row>
    <row r="1032" spans="1:41">
      <c r="A1032" s="75" t="s">
        <v>3334</v>
      </c>
      <c r="B1032" s="6" t="s">
        <v>93</v>
      </c>
      <c r="C1032" s="76">
        <v>1031</v>
      </c>
      <c r="D1032" s="80" t="s">
        <v>590</v>
      </c>
      <c r="E1032" s="6" t="s">
        <v>2135</v>
      </c>
      <c r="F1032" s="6" t="str">
        <f t="shared" si="97"/>
        <v>FreightRM-V-034-V1I26-M19.1</v>
      </c>
      <c r="G1032" s="95" t="s">
        <v>3374</v>
      </c>
      <c r="H1032" s="95" t="s">
        <v>3375</v>
      </c>
      <c r="I1032" s="85" t="s">
        <v>2380</v>
      </c>
      <c r="J1032" s="92">
        <v>46062</v>
      </c>
      <c r="K1032" s="95" t="s">
        <v>3556</v>
      </c>
      <c r="L1032" s="80">
        <v>6379</v>
      </c>
      <c r="M1032" s="80" t="s">
        <v>1870</v>
      </c>
      <c r="N1032" s="80" t="s">
        <v>1134</v>
      </c>
      <c r="O1032" s="71">
        <v>0</v>
      </c>
      <c r="P1032" s="71">
        <v>0</v>
      </c>
      <c r="Q1032" s="79">
        <v>10800</v>
      </c>
      <c r="R1032" s="79">
        <v>1728</v>
      </c>
      <c r="S1032" s="71">
        <v>432</v>
      </c>
      <c r="T1032" s="79">
        <v>12096</v>
      </c>
      <c r="U1032" s="80" t="s">
        <v>24</v>
      </c>
      <c r="V1032" s="84">
        <f t="shared" si="96"/>
        <v>702.59406837745837</v>
      </c>
      <c r="W1032" s="78">
        <v>46062</v>
      </c>
      <c r="X1032" s="80" t="s">
        <v>1135</v>
      </c>
      <c r="Y1032" s="80" t="s">
        <v>1136</v>
      </c>
      <c r="Z1032" s="80" t="s">
        <v>1137</v>
      </c>
      <c r="AA1032" s="80" t="s">
        <v>121</v>
      </c>
      <c r="AB1032" s="76" t="s">
        <v>539</v>
      </c>
      <c r="AC1032" s="76" t="s">
        <v>540</v>
      </c>
      <c r="AD1032" s="76" t="s">
        <v>173</v>
      </c>
      <c r="AE1032" s="76" t="s">
        <v>548</v>
      </c>
      <c r="AF1032" s="76" t="s">
        <v>96</v>
      </c>
      <c r="AG1032" s="82"/>
      <c r="AH1032" s="60"/>
      <c r="AI1032" s="75" t="s">
        <v>3334</v>
      </c>
      <c r="AJ1032" s="6" t="s">
        <v>103</v>
      </c>
      <c r="AK1032" s="81">
        <v>0</v>
      </c>
      <c r="AL1032" s="205" t="s">
        <v>103</v>
      </c>
      <c r="AM1032" s="169"/>
      <c r="AN1032" s="6"/>
      <c r="AO1032" s="120"/>
    </row>
    <row r="1033" spans="1:41">
      <c r="A1033" s="75" t="s">
        <v>3334</v>
      </c>
      <c r="B1033" s="6" t="s">
        <v>93</v>
      </c>
      <c r="C1033" s="76">
        <v>1032</v>
      </c>
      <c r="D1033" s="80" t="s">
        <v>590</v>
      </c>
      <c r="E1033" s="6" t="s">
        <v>2135</v>
      </c>
      <c r="F1033" s="6" t="str">
        <f t="shared" si="97"/>
        <v>FreightRM-V-060-V1I26-M19</v>
      </c>
      <c r="G1033" s="95" t="s">
        <v>3376</v>
      </c>
      <c r="H1033" s="95" t="s">
        <v>3377</v>
      </c>
      <c r="I1033" s="85" t="s">
        <v>2380</v>
      </c>
      <c r="J1033" s="92">
        <v>46065</v>
      </c>
      <c r="K1033" s="95" t="s">
        <v>3557</v>
      </c>
      <c r="L1033" s="80">
        <v>6395</v>
      </c>
      <c r="M1033" s="80" t="s">
        <v>1870</v>
      </c>
      <c r="N1033" s="80" t="s">
        <v>1150</v>
      </c>
      <c r="O1033" s="71">
        <v>0</v>
      </c>
      <c r="P1033" s="71">
        <v>0</v>
      </c>
      <c r="Q1033" s="79">
        <v>19000</v>
      </c>
      <c r="R1033" s="79">
        <v>3040</v>
      </c>
      <c r="S1033" s="71">
        <v>0</v>
      </c>
      <c r="T1033" s="79">
        <v>22040</v>
      </c>
      <c r="U1033" s="80" t="s">
        <v>24</v>
      </c>
      <c r="V1033" s="84">
        <f t="shared" si="96"/>
        <v>1280.1895888755939</v>
      </c>
      <c r="W1033" s="78">
        <v>46065</v>
      </c>
      <c r="X1033" s="80" t="s">
        <v>1140</v>
      </c>
      <c r="Y1033" s="80" t="s">
        <v>1141</v>
      </c>
      <c r="Z1033" s="80" t="s">
        <v>1137</v>
      </c>
      <c r="AA1033" s="80" t="s">
        <v>121</v>
      </c>
      <c r="AB1033" s="76" t="s">
        <v>539</v>
      </c>
      <c r="AC1033" s="76" t="s">
        <v>540</v>
      </c>
      <c r="AD1033" s="76" t="s">
        <v>173</v>
      </c>
      <c r="AE1033" s="76" t="s">
        <v>548</v>
      </c>
      <c r="AF1033" s="76" t="s">
        <v>96</v>
      </c>
      <c r="AG1033" s="82"/>
      <c r="AH1033" s="60"/>
      <c r="AI1033" s="75" t="s">
        <v>3334</v>
      </c>
      <c r="AJ1033" s="6" t="s">
        <v>103</v>
      </c>
      <c r="AK1033" s="81">
        <v>0</v>
      </c>
      <c r="AL1033" s="205" t="s">
        <v>103</v>
      </c>
      <c r="AM1033" s="169"/>
      <c r="AN1033" s="6"/>
      <c r="AO1033" s="120"/>
    </row>
    <row r="1034" spans="1:41">
      <c r="A1034" s="75" t="s">
        <v>3334</v>
      </c>
      <c r="B1034" s="6" t="s">
        <v>93</v>
      </c>
      <c r="C1034" s="76">
        <v>1033</v>
      </c>
      <c r="D1034" s="80" t="s">
        <v>27</v>
      </c>
      <c r="E1034" s="6" t="s">
        <v>2135</v>
      </c>
      <c r="F1034" s="6" t="str">
        <f t="shared" si="97"/>
        <v>FreightRM-V-008-V1I26-M46, M01.2</v>
      </c>
      <c r="G1034" s="96" t="s">
        <v>3378</v>
      </c>
      <c r="H1034" s="95" t="s">
        <v>3379</v>
      </c>
      <c r="I1034" s="85" t="s">
        <v>2380</v>
      </c>
      <c r="J1034" s="157" t="s">
        <v>3558</v>
      </c>
      <c r="K1034" s="96" t="s">
        <v>2399</v>
      </c>
      <c r="L1034" s="85" t="s">
        <v>3559</v>
      </c>
      <c r="M1034" s="85" t="s">
        <v>1264</v>
      </c>
      <c r="N1034" s="85" t="s">
        <v>116</v>
      </c>
      <c r="O1034" s="71">
        <v>0</v>
      </c>
      <c r="P1034" s="71">
        <v>0</v>
      </c>
      <c r="Q1034" s="79">
        <v>5032.08</v>
      </c>
      <c r="R1034" s="79">
        <v>805.13</v>
      </c>
      <c r="S1034" s="71">
        <v>0</v>
      </c>
      <c r="T1034" s="79">
        <v>5837.21</v>
      </c>
      <c r="U1034" s="80" t="s">
        <v>24</v>
      </c>
      <c r="V1034" s="84">
        <f t="shared" si="96"/>
        <v>339.0533334882262</v>
      </c>
      <c r="W1034" s="106">
        <v>46050</v>
      </c>
      <c r="X1034" s="85" t="s">
        <v>1889</v>
      </c>
      <c r="Y1034" s="85" t="s">
        <v>1890</v>
      </c>
      <c r="Z1034" s="85" t="s">
        <v>239</v>
      </c>
      <c r="AA1034" s="85" t="s">
        <v>122</v>
      </c>
      <c r="AB1034" s="76" t="s">
        <v>1106</v>
      </c>
      <c r="AC1034" s="76" t="s">
        <v>540</v>
      </c>
      <c r="AD1034" s="76" t="s">
        <v>173</v>
      </c>
      <c r="AE1034" s="76" t="s">
        <v>548</v>
      </c>
      <c r="AF1034" s="76" t="s">
        <v>96</v>
      </c>
      <c r="AG1034" s="82"/>
      <c r="AH1034" s="60"/>
      <c r="AI1034" s="75" t="s">
        <v>3334</v>
      </c>
      <c r="AJ1034" s="6" t="s">
        <v>103</v>
      </c>
      <c r="AK1034" s="81">
        <v>0</v>
      </c>
      <c r="AL1034" s="205" t="s">
        <v>103</v>
      </c>
      <c r="AM1034" s="169"/>
      <c r="AN1034" s="6"/>
      <c r="AO1034" s="120"/>
    </row>
    <row r="1035" spans="1:41">
      <c r="A1035" s="75" t="s">
        <v>3334</v>
      </c>
      <c r="B1035" s="6" t="s">
        <v>93</v>
      </c>
      <c r="C1035" s="76">
        <v>1034</v>
      </c>
      <c r="D1035" s="80" t="s">
        <v>27</v>
      </c>
      <c r="E1035" s="6" t="s">
        <v>2135</v>
      </c>
      <c r="F1035" s="6" t="str">
        <f t="shared" si="97"/>
        <v>FreightRM-V-007-V1I26-M19.1</v>
      </c>
      <c r="G1035" s="96" t="s">
        <v>3380</v>
      </c>
      <c r="H1035" s="95" t="s">
        <v>3381</v>
      </c>
      <c r="I1035" s="85" t="s">
        <v>2380</v>
      </c>
      <c r="J1035" s="157" t="s">
        <v>3558</v>
      </c>
      <c r="K1035" s="107" t="s">
        <v>3560</v>
      </c>
      <c r="L1035" s="85" t="s">
        <v>3561</v>
      </c>
      <c r="M1035" s="85" t="s">
        <v>1264</v>
      </c>
      <c r="N1035" s="85" t="s">
        <v>116</v>
      </c>
      <c r="O1035" s="71">
        <v>0</v>
      </c>
      <c r="P1035" s="71">
        <v>0</v>
      </c>
      <c r="Q1035" s="79">
        <v>11270.23</v>
      </c>
      <c r="R1035" s="79">
        <v>1803.24</v>
      </c>
      <c r="S1035" s="71">
        <v>0</v>
      </c>
      <c r="T1035" s="79">
        <v>13073.47</v>
      </c>
      <c r="U1035" s="80" t="s">
        <v>24</v>
      </c>
      <c r="V1035" s="84">
        <f t="shared" si="96"/>
        <v>759.37024430478266</v>
      </c>
      <c r="W1035" s="106">
        <v>46051</v>
      </c>
      <c r="X1035" s="85" t="s">
        <v>1902</v>
      </c>
      <c r="Y1035" s="85" t="s">
        <v>1882</v>
      </c>
      <c r="Z1035" s="85" t="s">
        <v>239</v>
      </c>
      <c r="AA1035" s="85" t="s">
        <v>122</v>
      </c>
      <c r="AB1035" s="76" t="s">
        <v>539</v>
      </c>
      <c r="AC1035" s="76" t="s">
        <v>540</v>
      </c>
      <c r="AD1035" s="76" t="s">
        <v>173</v>
      </c>
      <c r="AE1035" s="76" t="s">
        <v>548</v>
      </c>
      <c r="AF1035" s="76" t="s">
        <v>96</v>
      </c>
      <c r="AG1035" s="82"/>
      <c r="AH1035" s="60"/>
      <c r="AI1035" s="75" t="s">
        <v>3334</v>
      </c>
      <c r="AJ1035" s="6" t="s">
        <v>103</v>
      </c>
      <c r="AK1035" s="81">
        <v>0</v>
      </c>
      <c r="AL1035" s="205" t="s">
        <v>103</v>
      </c>
      <c r="AM1035" s="169"/>
      <c r="AN1035" s="6"/>
      <c r="AO1035" s="120"/>
    </row>
    <row r="1036" spans="1:41">
      <c r="A1036" s="75" t="s">
        <v>3334</v>
      </c>
      <c r="B1036" s="6" t="s">
        <v>93</v>
      </c>
      <c r="C1036" s="76">
        <v>1035</v>
      </c>
      <c r="D1036" s="80" t="s">
        <v>27</v>
      </c>
      <c r="E1036" s="6" t="s">
        <v>2135</v>
      </c>
      <c r="F1036" s="6" t="str">
        <f t="shared" si="97"/>
        <v>FreightRM-V-022-V1I26-M19.2</v>
      </c>
      <c r="G1036" s="96" t="s">
        <v>3382</v>
      </c>
      <c r="H1036" s="95" t="s">
        <v>3383</v>
      </c>
      <c r="I1036" s="85" t="s">
        <v>2380</v>
      </c>
      <c r="J1036" s="157" t="s">
        <v>3558</v>
      </c>
      <c r="K1036" s="96" t="s">
        <v>2403</v>
      </c>
      <c r="L1036" s="85" t="s">
        <v>3562</v>
      </c>
      <c r="M1036" s="85" t="s">
        <v>1264</v>
      </c>
      <c r="N1036" s="85" t="s">
        <v>116</v>
      </c>
      <c r="O1036" s="71">
        <v>0</v>
      </c>
      <c r="P1036" s="71">
        <v>0</v>
      </c>
      <c r="Q1036" s="79">
        <v>4607.1499999999996</v>
      </c>
      <c r="R1036" s="79">
        <v>737.14</v>
      </c>
      <c r="S1036" s="71">
        <v>0</v>
      </c>
      <c r="T1036" s="79">
        <v>5344.29</v>
      </c>
      <c r="U1036" s="80" t="s">
        <v>24</v>
      </c>
      <c r="V1036" s="84">
        <f t="shared" si="96"/>
        <v>310.42216052322811</v>
      </c>
      <c r="W1036" s="106">
        <v>46052</v>
      </c>
      <c r="X1036" s="85" t="s">
        <v>1893</v>
      </c>
      <c r="Y1036" s="85" t="s">
        <v>1894</v>
      </c>
      <c r="Z1036" s="85" t="s">
        <v>239</v>
      </c>
      <c r="AA1036" s="85" t="s">
        <v>122</v>
      </c>
      <c r="AB1036" s="76" t="s">
        <v>539</v>
      </c>
      <c r="AC1036" s="76" t="s">
        <v>540</v>
      </c>
      <c r="AD1036" s="76" t="s">
        <v>173</v>
      </c>
      <c r="AE1036" s="76" t="s">
        <v>548</v>
      </c>
      <c r="AF1036" s="76" t="s">
        <v>96</v>
      </c>
      <c r="AG1036" s="82"/>
      <c r="AH1036" s="60"/>
      <c r="AI1036" s="75" t="s">
        <v>3334</v>
      </c>
      <c r="AJ1036" s="6" t="s">
        <v>103</v>
      </c>
      <c r="AK1036" s="81">
        <v>0</v>
      </c>
      <c r="AL1036" s="205" t="s">
        <v>103</v>
      </c>
      <c r="AM1036" s="169"/>
      <c r="AN1036" s="6"/>
      <c r="AO1036" s="120"/>
    </row>
    <row r="1037" spans="1:41">
      <c r="A1037" s="75" t="s">
        <v>3334</v>
      </c>
      <c r="B1037" s="6" t="s">
        <v>93</v>
      </c>
      <c r="C1037" s="76">
        <v>1036</v>
      </c>
      <c r="D1037" s="80" t="s">
        <v>27</v>
      </c>
      <c r="E1037" s="6" t="s">
        <v>2135</v>
      </c>
      <c r="F1037" s="6" t="str">
        <f t="shared" si="97"/>
        <v>FreightRM-V-026-V1I26-M23.3</v>
      </c>
      <c r="G1037" s="96" t="s">
        <v>3384</v>
      </c>
      <c r="H1037" s="95" t="s">
        <v>3385</v>
      </c>
      <c r="I1037" s="85" t="s">
        <v>2380</v>
      </c>
      <c r="J1037" s="157" t="s">
        <v>3558</v>
      </c>
      <c r="K1037" s="96" t="s">
        <v>2405</v>
      </c>
      <c r="L1037" s="85" t="s">
        <v>3563</v>
      </c>
      <c r="M1037" s="85" t="s">
        <v>1264</v>
      </c>
      <c r="N1037" s="85" t="s">
        <v>116</v>
      </c>
      <c r="O1037" s="71">
        <v>0</v>
      </c>
      <c r="P1037" s="71">
        <v>0</v>
      </c>
      <c r="Q1037" s="79">
        <v>2858.4</v>
      </c>
      <c r="R1037" s="79">
        <v>457.34</v>
      </c>
      <c r="S1037" s="71">
        <v>0</v>
      </c>
      <c r="T1037" s="79">
        <v>3315.74</v>
      </c>
      <c r="U1037" s="80" t="s">
        <v>24</v>
      </c>
      <c r="V1037" s="84">
        <f t="shared" si="96"/>
        <v>192.59418454711258</v>
      </c>
      <c r="W1037" s="106">
        <v>46052</v>
      </c>
      <c r="X1037" s="85" t="s">
        <v>1885</v>
      </c>
      <c r="Y1037" s="85" t="s">
        <v>1886</v>
      </c>
      <c r="Z1037" s="85" t="s">
        <v>239</v>
      </c>
      <c r="AA1037" s="85" t="s">
        <v>122</v>
      </c>
      <c r="AB1037" s="76" t="s">
        <v>1118</v>
      </c>
      <c r="AC1037" s="76" t="s">
        <v>540</v>
      </c>
      <c r="AD1037" s="76" t="s">
        <v>173</v>
      </c>
      <c r="AE1037" s="76" t="s">
        <v>548</v>
      </c>
      <c r="AF1037" s="76" t="s">
        <v>96</v>
      </c>
      <c r="AG1037" s="82"/>
      <c r="AH1037" s="60"/>
      <c r="AI1037" s="75" t="s">
        <v>3334</v>
      </c>
      <c r="AJ1037" s="6" t="s">
        <v>103</v>
      </c>
      <c r="AK1037" s="81">
        <v>0</v>
      </c>
      <c r="AL1037" s="205" t="s">
        <v>103</v>
      </c>
      <c r="AM1037" s="169"/>
      <c r="AN1037" s="6"/>
      <c r="AO1037" s="120"/>
    </row>
    <row r="1038" spans="1:41">
      <c r="A1038" s="75" t="s">
        <v>3334</v>
      </c>
      <c r="B1038" s="6" t="s">
        <v>93</v>
      </c>
      <c r="C1038" s="76">
        <v>1037</v>
      </c>
      <c r="D1038" s="80" t="s">
        <v>27</v>
      </c>
      <c r="E1038" s="6" t="s">
        <v>2135</v>
      </c>
      <c r="F1038" s="6" t="str">
        <f t="shared" si="97"/>
        <v>FreightRM-V-039-V1I26-M46, M01.1</v>
      </c>
      <c r="G1038" s="96" t="s">
        <v>3386</v>
      </c>
      <c r="H1038" s="95" t="s">
        <v>3387</v>
      </c>
      <c r="I1038" s="85" t="s">
        <v>2380</v>
      </c>
      <c r="J1038" s="157" t="s">
        <v>3558</v>
      </c>
      <c r="K1038" s="96" t="s">
        <v>3564</v>
      </c>
      <c r="L1038" s="85" t="s">
        <v>3565</v>
      </c>
      <c r="M1038" s="85" t="s">
        <v>1264</v>
      </c>
      <c r="N1038" s="85" t="s">
        <v>116</v>
      </c>
      <c r="O1038" s="71">
        <v>0</v>
      </c>
      <c r="P1038" s="71">
        <v>0</v>
      </c>
      <c r="Q1038" s="79">
        <v>5032.08</v>
      </c>
      <c r="R1038" s="79">
        <v>805.13</v>
      </c>
      <c r="S1038" s="71">
        <v>0</v>
      </c>
      <c r="T1038" s="79">
        <v>5837.21</v>
      </c>
      <c r="U1038" s="80" t="s">
        <v>24</v>
      </c>
      <c r="V1038" s="84">
        <f t="shared" si="96"/>
        <v>339.0533334882262</v>
      </c>
      <c r="W1038" s="106">
        <v>46062</v>
      </c>
      <c r="X1038" s="85" t="s">
        <v>1889</v>
      </c>
      <c r="Y1038" s="85" t="s">
        <v>1890</v>
      </c>
      <c r="Z1038" s="85" t="s">
        <v>239</v>
      </c>
      <c r="AA1038" s="85" t="s">
        <v>122</v>
      </c>
      <c r="AB1038" s="76" t="s">
        <v>1106</v>
      </c>
      <c r="AC1038" s="76" t="s">
        <v>540</v>
      </c>
      <c r="AD1038" s="76" t="s">
        <v>173</v>
      </c>
      <c r="AE1038" s="76" t="s">
        <v>548</v>
      </c>
      <c r="AF1038" s="76" t="s">
        <v>96</v>
      </c>
      <c r="AG1038" s="82"/>
      <c r="AH1038" s="60"/>
      <c r="AI1038" s="75" t="s">
        <v>3334</v>
      </c>
      <c r="AJ1038" s="6" t="s">
        <v>103</v>
      </c>
      <c r="AK1038" s="81">
        <v>0</v>
      </c>
      <c r="AL1038" s="205" t="s">
        <v>103</v>
      </c>
      <c r="AM1038" s="169"/>
      <c r="AN1038" s="6"/>
      <c r="AO1038" s="120"/>
    </row>
    <row r="1039" spans="1:41">
      <c r="A1039" s="75" t="s">
        <v>3334</v>
      </c>
      <c r="B1039" s="6" t="s">
        <v>93</v>
      </c>
      <c r="C1039" s="76">
        <v>1038</v>
      </c>
      <c r="D1039" s="80" t="s">
        <v>592</v>
      </c>
      <c r="E1039" s="6" t="s">
        <v>2136</v>
      </c>
      <c r="F1039" s="6" t="str">
        <f t="shared" si="97"/>
        <v>BrokerRM-I-1036-AI26-M19</v>
      </c>
      <c r="G1039" s="96" t="s">
        <v>2273</v>
      </c>
      <c r="H1039" s="103" t="s">
        <v>3388</v>
      </c>
      <c r="I1039" s="85" t="s">
        <v>2380</v>
      </c>
      <c r="J1039" s="105">
        <v>46064</v>
      </c>
      <c r="K1039" s="107" t="s">
        <v>3566</v>
      </c>
      <c r="L1039" s="85">
        <v>6270591961</v>
      </c>
      <c r="M1039" s="85" t="s">
        <v>25</v>
      </c>
      <c r="N1039" s="85" t="s">
        <v>116</v>
      </c>
      <c r="O1039" s="71">
        <v>0</v>
      </c>
      <c r="P1039" s="71">
        <v>0</v>
      </c>
      <c r="Q1039" s="79">
        <v>6043.24</v>
      </c>
      <c r="R1039" s="79">
        <v>966.91840000000002</v>
      </c>
      <c r="S1039" s="71">
        <v>0</v>
      </c>
      <c r="T1039" s="79">
        <v>7010.1584000000003</v>
      </c>
      <c r="U1039" s="80" t="s">
        <v>24</v>
      </c>
      <c r="V1039" s="84">
        <f t="shared" si="96"/>
        <v>407.18383847771287</v>
      </c>
      <c r="W1039" s="106">
        <v>46052</v>
      </c>
      <c r="X1039" s="85" t="s">
        <v>1176</v>
      </c>
      <c r="Y1039" s="85" t="s">
        <v>129</v>
      </c>
      <c r="Z1039" s="85" t="s">
        <v>121</v>
      </c>
      <c r="AA1039" s="85" t="s">
        <v>122</v>
      </c>
      <c r="AB1039" s="76" t="s">
        <v>539</v>
      </c>
      <c r="AC1039" s="76" t="s">
        <v>540</v>
      </c>
      <c r="AD1039" s="76" t="s">
        <v>25</v>
      </c>
      <c r="AE1039" s="76" t="s">
        <v>544</v>
      </c>
      <c r="AF1039" s="76" t="s">
        <v>96</v>
      </c>
      <c r="AG1039" s="82"/>
      <c r="AH1039" s="60"/>
      <c r="AI1039" s="75" t="s">
        <v>3334</v>
      </c>
      <c r="AJ1039" s="6" t="s">
        <v>103</v>
      </c>
      <c r="AK1039" s="81">
        <v>0</v>
      </c>
      <c r="AL1039" s="205" t="s">
        <v>103</v>
      </c>
      <c r="AM1039" s="169"/>
      <c r="AN1039" s="6"/>
      <c r="AO1039" s="120"/>
    </row>
    <row r="1040" spans="1:41">
      <c r="A1040" s="75" t="s">
        <v>3334</v>
      </c>
      <c r="B1040" s="6" t="s">
        <v>93</v>
      </c>
      <c r="C1040" s="76">
        <v>1039</v>
      </c>
      <c r="D1040" s="80" t="s">
        <v>592</v>
      </c>
      <c r="E1040" s="6" t="s">
        <v>2136</v>
      </c>
      <c r="F1040" s="6" t="str">
        <f t="shared" si="97"/>
        <v>BrokerRM-I-1052-AI26-M19</v>
      </c>
      <c r="G1040" s="96" t="s">
        <v>3389</v>
      </c>
      <c r="H1040" s="103" t="s">
        <v>3390</v>
      </c>
      <c r="I1040" s="85" t="s">
        <v>2380</v>
      </c>
      <c r="J1040" s="105">
        <v>46062</v>
      </c>
      <c r="K1040" s="107" t="s">
        <v>3567</v>
      </c>
      <c r="L1040" s="85">
        <v>8365375922</v>
      </c>
      <c r="M1040" s="85" t="s">
        <v>25</v>
      </c>
      <c r="N1040" s="85" t="s">
        <v>116</v>
      </c>
      <c r="O1040" s="71">
        <v>0</v>
      </c>
      <c r="P1040" s="71">
        <v>0</v>
      </c>
      <c r="Q1040" s="79">
        <v>3743.64</v>
      </c>
      <c r="R1040" s="79">
        <v>598.98239999999998</v>
      </c>
      <c r="S1040" s="71">
        <v>0</v>
      </c>
      <c r="T1040" s="79">
        <v>4342.6224000000002</v>
      </c>
      <c r="U1040" s="80" t="s">
        <v>24</v>
      </c>
      <c r="V1040" s="84">
        <f t="shared" si="96"/>
        <v>252.2404711841173</v>
      </c>
      <c r="W1040" s="106">
        <v>46052</v>
      </c>
      <c r="X1040" s="85" t="s">
        <v>1176</v>
      </c>
      <c r="Y1040" s="85" t="s">
        <v>129</v>
      </c>
      <c r="Z1040" s="85" t="s">
        <v>121</v>
      </c>
      <c r="AA1040" s="85" t="s">
        <v>122</v>
      </c>
      <c r="AB1040" s="76" t="s">
        <v>539</v>
      </c>
      <c r="AC1040" s="76" t="s">
        <v>540</v>
      </c>
      <c r="AD1040" s="76" t="s">
        <v>25</v>
      </c>
      <c r="AE1040" s="76" t="s">
        <v>544</v>
      </c>
      <c r="AF1040" s="76" t="s">
        <v>96</v>
      </c>
      <c r="AG1040" s="82"/>
      <c r="AH1040" s="60"/>
      <c r="AI1040" s="75" t="s">
        <v>3334</v>
      </c>
      <c r="AJ1040" s="6" t="s">
        <v>103</v>
      </c>
      <c r="AK1040" s="81">
        <v>0</v>
      </c>
      <c r="AL1040" s="205" t="s">
        <v>103</v>
      </c>
      <c r="AM1040" s="169"/>
      <c r="AN1040" s="6"/>
      <c r="AO1040" s="120"/>
    </row>
    <row r="1041" spans="1:41">
      <c r="A1041" s="75" t="s">
        <v>3334</v>
      </c>
      <c r="B1041" s="6" t="s">
        <v>93</v>
      </c>
      <c r="C1041" s="76">
        <v>1040</v>
      </c>
      <c r="D1041" s="80" t="s">
        <v>592</v>
      </c>
      <c r="E1041" s="6" t="s">
        <v>2136</v>
      </c>
      <c r="F1041" s="6" t="str">
        <f t="shared" si="97"/>
        <v>BrokerRM-I-1051-AI26-M19</v>
      </c>
      <c r="G1041" s="96" t="s">
        <v>3391</v>
      </c>
      <c r="H1041" s="103" t="s">
        <v>3392</v>
      </c>
      <c r="I1041" s="85" t="s">
        <v>2380</v>
      </c>
      <c r="J1041" s="105">
        <v>46062</v>
      </c>
      <c r="K1041" s="96" t="s">
        <v>3568</v>
      </c>
      <c r="L1041" s="85">
        <v>5732423712</v>
      </c>
      <c r="M1041" s="85" t="s">
        <v>25</v>
      </c>
      <c r="N1041" s="85" t="s">
        <v>116</v>
      </c>
      <c r="O1041" s="71">
        <v>0</v>
      </c>
      <c r="P1041" s="71">
        <v>0</v>
      </c>
      <c r="Q1041" s="79">
        <v>4912.07</v>
      </c>
      <c r="R1041" s="79">
        <v>785.93119999999999</v>
      </c>
      <c r="S1041" s="71">
        <v>0</v>
      </c>
      <c r="T1041" s="79">
        <v>5698.0011999999997</v>
      </c>
      <c r="U1041" s="80" t="s">
        <v>24</v>
      </c>
      <c r="V1041" s="84">
        <f t="shared" si="96"/>
        <v>330.96741441200726</v>
      </c>
      <c r="W1041" s="106">
        <v>46052</v>
      </c>
      <c r="X1041" s="85" t="s">
        <v>1176</v>
      </c>
      <c r="Y1041" s="85" t="s">
        <v>129</v>
      </c>
      <c r="Z1041" s="85" t="s">
        <v>121</v>
      </c>
      <c r="AA1041" s="85" t="s">
        <v>122</v>
      </c>
      <c r="AB1041" s="76" t="s">
        <v>539</v>
      </c>
      <c r="AC1041" s="76" t="s">
        <v>540</v>
      </c>
      <c r="AD1041" s="76" t="s">
        <v>25</v>
      </c>
      <c r="AE1041" s="76" t="s">
        <v>544</v>
      </c>
      <c r="AF1041" s="76" t="s">
        <v>96</v>
      </c>
      <c r="AG1041" s="82"/>
      <c r="AH1041" s="60"/>
      <c r="AI1041" s="75" t="s">
        <v>3334</v>
      </c>
      <c r="AJ1041" s="6" t="s">
        <v>103</v>
      </c>
      <c r="AK1041" s="81">
        <v>0</v>
      </c>
      <c r="AL1041" s="205" t="s">
        <v>103</v>
      </c>
      <c r="AM1041" s="169"/>
      <c r="AN1041" s="6"/>
      <c r="AO1041" s="120"/>
    </row>
    <row r="1042" spans="1:41">
      <c r="A1042" s="75" t="s">
        <v>3334</v>
      </c>
      <c r="B1042" s="6" t="s">
        <v>93</v>
      </c>
      <c r="C1042" s="76">
        <v>1041</v>
      </c>
      <c r="D1042" s="80" t="s">
        <v>592</v>
      </c>
      <c r="E1042" s="6" t="s">
        <v>2136</v>
      </c>
      <c r="F1042" s="6" t="str">
        <f t="shared" si="97"/>
        <v>BrokerRM-I-1061-AI26-M19</v>
      </c>
      <c r="G1042" s="96" t="s">
        <v>3393</v>
      </c>
      <c r="H1042" s="103" t="s">
        <v>3394</v>
      </c>
      <c r="I1042" s="85" t="s">
        <v>2380</v>
      </c>
      <c r="J1042" s="105">
        <v>46062</v>
      </c>
      <c r="K1042" s="107" t="s">
        <v>3569</v>
      </c>
      <c r="L1042" s="85">
        <v>4524084191</v>
      </c>
      <c r="M1042" s="85" t="s">
        <v>25</v>
      </c>
      <c r="N1042" s="85" t="s">
        <v>116</v>
      </c>
      <c r="O1042" s="71">
        <v>0</v>
      </c>
      <c r="P1042" s="71">
        <v>0</v>
      </c>
      <c r="Q1042" s="79">
        <v>7320.35</v>
      </c>
      <c r="R1042" s="79">
        <v>1171.2560000000001</v>
      </c>
      <c r="S1042" s="71">
        <v>0</v>
      </c>
      <c r="T1042" s="79">
        <v>8491.6059999999998</v>
      </c>
      <c r="U1042" s="80" t="s">
        <v>24</v>
      </c>
      <c r="V1042" s="84">
        <f t="shared" si="96"/>
        <v>493.23346615397122</v>
      </c>
      <c r="W1042" s="106">
        <v>46059</v>
      </c>
      <c r="X1042" s="85" t="s">
        <v>3570</v>
      </c>
      <c r="Y1042" s="85" t="s">
        <v>178</v>
      </c>
      <c r="Z1042" s="85" t="s">
        <v>121</v>
      </c>
      <c r="AA1042" s="85" t="s">
        <v>122</v>
      </c>
      <c r="AB1042" s="76" t="s">
        <v>539</v>
      </c>
      <c r="AC1042" s="76" t="s">
        <v>540</v>
      </c>
      <c r="AD1042" s="76" t="s">
        <v>25</v>
      </c>
      <c r="AE1042" s="76" t="s">
        <v>544</v>
      </c>
      <c r="AF1042" s="76" t="s">
        <v>96</v>
      </c>
      <c r="AG1042" s="82"/>
      <c r="AH1042" s="60"/>
      <c r="AI1042" s="75" t="s">
        <v>3334</v>
      </c>
      <c r="AJ1042" s="6" t="s">
        <v>103</v>
      </c>
      <c r="AK1042" s="81">
        <v>0</v>
      </c>
      <c r="AL1042" s="205" t="s">
        <v>103</v>
      </c>
      <c r="AM1042" s="169"/>
      <c r="AN1042" s="6"/>
      <c r="AO1042" s="120"/>
    </row>
    <row r="1043" spans="1:41">
      <c r="A1043" s="75" t="s">
        <v>3334</v>
      </c>
      <c r="B1043" s="6" t="s">
        <v>93</v>
      </c>
      <c r="C1043" s="76">
        <v>1042</v>
      </c>
      <c r="D1043" s="80" t="s">
        <v>592</v>
      </c>
      <c r="E1043" s="6" t="s">
        <v>2136</v>
      </c>
      <c r="F1043" s="6" t="str">
        <f t="shared" si="97"/>
        <v>BrokerRM-I-1069-AI26-M19</v>
      </c>
      <c r="G1043" s="96" t="s">
        <v>3395</v>
      </c>
      <c r="H1043" s="103" t="s">
        <v>3396</v>
      </c>
      <c r="I1043" s="85" t="s">
        <v>2380</v>
      </c>
      <c r="J1043" s="105">
        <v>46064</v>
      </c>
      <c r="K1043" s="107" t="s">
        <v>3571</v>
      </c>
      <c r="L1043" s="85">
        <v>1327353731</v>
      </c>
      <c r="M1043" s="85" t="s">
        <v>25</v>
      </c>
      <c r="N1043" s="85" t="s">
        <v>116</v>
      </c>
      <c r="O1043" s="71">
        <v>0</v>
      </c>
      <c r="P1043" s="71">
        <v>0</v>
      </c>
      <c r="Q1043" s="79">
        <v>4642.62</v>
      </c>
      <c r="R1043" s="79">
        <v>742.81920000000002</v>
      </c>
      <c r="S1043" s="71">
        <v>0</v>
      </c>
      <c r="T1043" s="79">
        <v>5385.4391999999998</v>
      </c>
      <c r="U1043" s="80" t="s">
        <v>24</v>
      </c>
      <c r="V1043" s="84">
        <f t="shared" si="96"/>
        <v>312.81230468976889</v>
      </c>
      <c r="W1043" s="106">
        <v>46059</v>
      </c>
      <c r="X1043" s="85" t="s">
        <v>1224</v>
      </c>
      <c r="Y1043" s="85" t="s">
        <v>129</v>
      </c>
      <c r="Z1043" s="85" t="s">
        <v>121</v>
      </c>
      <c r="AA1043" s="85" t="s">
        <v>122</v>
      </c>
      <c r="AB1043" s="76" t="s">
        <v>539</v>
      </c>
      <c r="AC1043" s="76" t="s">
        <v>540</v>
      </c>
      <c r="AD1043" s="76" t="s">
        <v>25</v>
      </c>
      <c r="AE1043" s="76" t="s">
        <v>544</v>
      </c>
      <c r="AF1043" s="76" t="s">
        <v>96</v>
      </c>
      <c r="AG1043" s="82"/>
      <c r="AH1043" s="60"/>
      <c r="AI1043" s="75" t="s">
        <v>3334</v>
      </c>
      <c r="AJ1043" s="6" t="s">
        <v>103</v>
      </c>
      <c r="AK1043" s="81">
        <v>0</v>
      </c>
      <c r="AL1043" s="205" t="s">
        <v>103</v>
      </c>
      <c r="AM1043" s="169"/>
      <c r="AN1043" s="6"/>
      <c r="AO1043" s="120"/>
    </row>
    <row r="1044" spans="1:41">
      <c r="A1044" s="75" t="s">
        <v>3334</v>
      </c>
      <c r="B1044" s="6" t="s">
        <v>93</v>
      </c>
      <c r="C1044" s="76">
        <v>1043</v>
      </c>
      <c r="D1044" s="80" t="s">
        <v>592</v>
      </c>
      <c r="E1044" s="6" t="s">
        <v>2136</v>
      </c>
      <c r="F1044" s="6" t="str">
        <f t="shared" si="97"/>
        <v>BrokerRM-I-1068-AI26-M19</v>
      </c>
      <c r="G1044" s="96" t="s">
        <v>3397</v>
      </c>
      <c r="H1044" s="103" t="s">
        <v>3398</v>
      </c>
      <c r="I1044" s="85" t="s">
        <v>2380</v>
      </c>
      <c r="J1044" s="105">
        <v>46062</v>
      </c>
      <c r="K1044" s="96" t="s">
        <v>3572</v>
      </c>
      <c r="L1044" s="85">
        <v>6692097436</v>
      </c>
      <c r="M1044" s="85" t="s">
        <v>25</v>
      </c>
      <c r="N1044" s="85" t="s">
        <v>116</v>
      </c>
      <c r="O1044" s="71">
        <v>0</v>
      </c>
      <c r="P1044" s="71">
        <v>0</v>
      </c>
      <c r="Q1044" s="79">
        <v>3741.85</v>
      </c>
      <c r="R1044" s="79">
        <v>598.69000000000005</v>
      </c>
      <c r="S1044" s="71">
        <v>0</v>
      </c>
      <c r="T1044" s="79">
        <v>4340.54</v>
      </c>
      <c r="U1044" s="80" t="s">
        <v>24</v>
      </c>
      <c r="V1044" s="84">
        <f t="shared" si="96"/>
        <v>252.11951534020281</v>
      </c>
      <c r="W1044" s="106">
        <v>46059</v>
      </c>
      <c r="X1044" s="85" t="s">
        <v>3573</v>
      </c>
      <c r="Y1044" s="85" t="s">
        <v>129</v>
      </c>
      <c r="Z1044" s="85" t="s">
        <v>121</v>
      </c>
      <c r="AA1044" s="85" t="s">
        <v>122</v>
      </c>
      <c r="AB1044" s="76" t="s">
        <v>539</v>
      </c>
      <c r="AC1044" s="76" t="s">
        <v>540</v>
      </c>
      <c r="AD1044" s="76" t="s">
        <v>25</v>
      </c>
      <c r="AE1044" s="76" t="s">
        <v>544</v>
      </c>
      <c r="AF1044" s="76" t="s">
        <v>96</v>
      </c>
      <c r="AG1044" s="82"/>
      <c r="AH1044" s="60"/>
      <c r="AI1044" s="75" t="s">
        <v>3334</v>
      </c>
      <c r="AJ1044" s="6" t="s">
        <v>103</v>
      </c>
      <c r="AK1044" s="81">
        <v>0</v>
      </c>
      <c r="AL1044" s="205" t="s">
        <v>103</v>
      </c>
      <c r="AM1044" s="169"/>
      <c r="AN1044" s="6"/>
      <c r="AO1044" s="120"/>
    </row>
    <row r="1045" spans="1:41">
      <c r="A1045" s="75" t="s">
        <v>3334</v>
      </c>
      <c r="B1045" s="6" t="s">
        <v>93</v>
      </c>
      <c r="C1045" s="76">
        <v>1044</v>
      </c>
      <c r="D1045" s="80" t="s">
        <v>108</v>
      </c>
      <c r="E1045" s="6" t="s">
        <v>2135</v>
      </c>
      <c r="F1045" s="6" t="str">
        <f t="shared" si="97"/>
        <v>FreightRM-I-1080-AI26-M19</v>
      </c>
      <c r="G1045" s="96" t="s">
        <v>3399</v>
      </c>
      <c r="H1045" s="6" t="s">
        <v>3400</v>
      </c>
      <c r="I1045" s="85" t="s">
        <v>2380</v>
      </c>
      <c r="J1045" s="92">
        <v>46073</v>
      </c>
      <c r="K1045" s="92" t="s">
        <v>116</v>
      </c>
      <c r="L1045" s="80" t="s">
        <v>119</v>
      </c>
      <c r="M1045" s="85" t="s">
        <v>25</v>
      </c>
      <c r="N1045" s="85" t="s">
        <v>116</v>
      </c>
      <c r="O1045" s="71">
        <v>0</v>
      </c>
      <c r="P1045" s="71">
        <v>0</v>
      </c>
      <c r="Q1045" s="79">
        <v>66555.360000000001</v>
      </c>
      <c r="R1045" s="79">
        <v>2662.21</v>
      </c>
      <c r="S1045" s="71">
        <v>0</v>
      </c>
      <c r="T1045" s="79">
        <v>69217.570000000007</v>
      </c>
      <c r="U1045" s="80" t="s">
        <v>24</v>
      </c>
      <c r="V1045" s="84">
        <f t="shared" si="96"/>
        <v>4020.4905844495302</v>
      </c>
      <c r="W1045" s="74" t="s">
        <v>119</v>
      </c>
      <c r="X1045" s="80" t="s">
        <v>120</v>
      </c>
      <c r="Y1045" s="80" t="s">
        <v>120</v>
      </c>
      <c r="Z1045" s="85" t="s">
        <v>121</v>
      </c>
      <c r="AA1045" s="85" t="s">
        <v>122</v>
      </c>
      <c r="AB1045" s="76" t="s">
        <v>539</v>
      </c>
      <c r="AC1045" s="76" t="s">
        <v>540</v>
      </c>
      <c r="AD1045" s="85" t="s">
        <v>25</v>
      </c>
      <c r="AE1045" s="76" t="s">
        <v>544</v>
      </c>
      <c r="AF1045" s="76" t="s">
        <v>96</v>
      </c>
      <c r="AG1045" s="82"/>
      <c r="AH1045" s="60"/>
      <c r="AI1045" s="75" t="s">
        <v>3334</v>
      </c>
      <c r="AJ1045" s="6" t="s">
        <v>103</v>
      </c>
      <c r="AK1045" s="81">
        <v>0</v>
      </c>
      <c r="AL1045" s="205" t="s">
        <v>103</v>
      </c>
      <c r="AM1045" s="169"/>
      <c r="AN1045" s="6"/>
      <c r="AO1045" s="120"/>
    </row>
    <row r="1046" spans="1:41">
      <c r="A1046" s="75" t="s">
        <v>3334</v>
      </c>
      <c r="B1046" s="6" t="s">
        <v>93</v>
      </c>
      <c r="C1046" s="76">
        <v>1045</v>
      </c>
      <c r="D1046" s="80" t="s">
        <v>108</v>
      </c>
      <c r="E1046" s="6" t="s">
        <v>2135</v>
      </c>
      <c r="F1046" s="6" t="str">
        <f t="shared" si="97"/>
        <v>FreightRM-I-1109-AI26-M19</v>
      </c>
      <c r="G1046" s="96" t="s">
        <v>3401</v>
      </c>
      <c r="H1046" s="6" t="s">
        <v>3402</v>
      </c>
      <c r="I1046" s="85" t="s">
        <v>2380</v>
      </c>
      <c r="J1046" s="92">
        <v>46073</v>
      </c>
      <c r="K1046" s="92" t="s">
        <v>116</v>
      </c>
      <c r="L1046" s="80" t="s">
        <v>119</v>
      </c>
      <c r="M1046" s="85" t="s">
        <v>25</v>
      </c>
      <c r="N1046" s="85" t="s">
        <v>116</v>
      </c>
      <c r="O1046" s="71">
        <v>0</v>
      </c>
      <c r="P1046" s="71">
        <v>0</v>
      </c>
      <c r="Q1046" s="79">
        <v>5720.23</v>
      </c>
      <c r="R1046" s="79">
        <v>915.23</v>
      </c>
      <c r="S1046" s="71">
        <v>0</v>
      </c>
      <c r="T1046" s="79">
        <v>6635.46</v>
      </c>
      <c r="U1046" s="80" t="s">
        <v>24</v>
      </c>
      <c r="V1046" s="84">
        <f t="shared" si="96"/>
        <v>385.41954670600944</v>
      </c>
      <c r="W1046" s="74" t="s">
        <v>119</v>
      </c>
      <c r="X1046" s="80" t="s">
        <v>120</v>
      </c>
      <c r="Y1046" s="80" t="s">
        <v>120</v>
      </c>
      <c r="Z1046" s="85" t="s">
        <v>121</v>
      </c>
      <c r="AA1046" s="85" t="s">
        <v>122</v>
      </c>
      <c r="AB1046" s="76" t="s">
        <v>539</v>
      </c>
      <c r="AC1046" s="76" t="s">
        <v>540</v>
      </c>
      <c r="AD1046" s="85" t="s">
        <v>25</v>
      </c>
      <c r="AE1046" s="76" t="s">
        <v>544</v>
      </c>
      <c r="AF1046" s="76" t="s">
        <v>96</v>
      </c>
      <c r="AG1046" s="82"/>
      <c r="AH1046" s="60"/>
      <c r="AI1046" s="75" t="s">
        <v>3334</v>
      </c>
      <c r="AJ1046" s="6" t="s">
        <v>103</v>
      </c>
      <c r="AK1046" s="81">
        <v>0</v>
      </c>
      <c r="AL1046" s="205" t="s">
        <v>103</v>
      </c>
      <c r="AM1046" s="169"/>
      <c r="AN1046" s="6"/>
      <c r="AO1046" s="120"/>
    </row>
    <row r="1047" spans="1:41">
      <c r="A1047" s="75" t="s">
        <v>3334</v>
      </c>
      <c r="B1047" s="6" t="s">
        <v>93</v>
      </c>
      <c r="C1047" s="76">
        <v>1046</v>
      </c>
      <c r="D1047" s="80" t="s">
        <v>108</v>
      </c>
      <c r="E1047" s="6" t="s">
        <v>2135</v>
      </c>
      <c r="F1047" s="6" t="str">
        <f t="shared" si="97"/>
        <v>FreightPAQUETERIA</v>
      </c>
      <c r="G1047" s="96" t="s">
        <v>127</v>
      </c>
      <c r="H1047" s="6" t="s">
        <v>3403</v>
      </c>
      <c r="I1047" s="85" t="s">
        <v>2380</v>
      </c>
      <c r="J1047" s="92">
        <v>46073</v>
      </c>
      <c r="K1047" s="92" t="s">
        <v>116</v>
      </c>
      <c r="L1047" s="80" t="s">
        <v>119</v>
      </c>
      <c r="M1047" s="85" t="s">
        <v>25</v>
      </c>
      <c r="N1047" s="85" t="s">
        <v>116</v>
      </c>
      <c r="O1047" s="71">
        <v>0</v>
      </c>
      <c r="P1047" s="71">
        <v>0</v>
      </c>
      <c r="Q1047" s="79">
        <v>20521.669999999998</v>
      </c>
      <c r="R1047" s="79">
        <v>685.72</v>
      </c>
      <c r="S1047" s="71">
        <v>0</v>
      </c>
      <c r="T1047" s="79">
        <v>21207.39</v>
      </c>
      <c r="U1047" s="80" t="s">
        <v>24</v>
      </c>
      <c r="V1047" s="84">
        <f t="shared" si="96"/>
        <v>1231.8275809992913</v>
      </c>
      <c r="W1047" s="74" t="s">
        <v>119</v>
      </c>
      <c r="X1047" s="80" t="s">
        <v>120</v>
      </c>
      <c r="Y1047" s="80" t="s">
        <v>120</v>
      </c>
      <c r="Z1047" s="85" t="s">
        <v>121</v>
      </c>
      <c r="AA1047" s="85" t="s">
        <v>122</v>
      </c>
      <c r="AB1047" s="76" t="s">
        <v>539</v>
      </c>
      <c r="AC1047" s="76" t="s">
        <v>540</v>
      </c>
      <c r="AD1047" s="85" t="s">
        <v>25</v>
      </c>
      <c r="AE1047" s="76" t="s">
        <v>544</v>
      </c>
      <c r="AF1047" s="76" t="s">
        <v>96</v>
      </c>
      <c r="AG1047" s="82"/>
      <c r="AH1047" s="60"/>
      <c r="AI1047" s="75" t="s">
        <v>3334</v>
      </c>
      <c r="AJ1047" s="6" t="s">
        <v>103</v>
      </c>
      <c r="AK1047" s="81">
        <v>0</v>
      </c>
      <c r="AL1047" s="205" t="s">
        <v>103</v>
      </c>
      <c r="AM1047" s="169"/>
      <c r="AN1047" s="6"/>
      <c r="AO1047" s="120"/>
    </row>
    <row r="1048" spans="1:41" ht="29">
      <c r="A1048" s="75" t="s">
        <v>3334</v>
      </c>
      <c r="B1048" s="6" t="s">
        <v>93</v>
      </c>
      <c r="C1048" s="76">
        <v>1047</v>
      </c>
      <c r="D1048" s="80" t="s">
        <v>1563</v>
      </c>
      <c r="E1048" s="6" t="s">
        <v>2136</v>
      </c>
      <c r="F1048" s="6" t="str">
        <f t="shared" si="97"/>
        <v>BrokerRM-J-1187LI26-M19.1, RM-J-1197LI26-M19.2</v>
      </c>
      <c r="G1048" s="96" t="s">
        <v>3404</v>
      </c>
      <c r="H1048" s="95" t="s">
        <v>3405</v>
      </c>
      <c r="I1048" s="85" t="s">
        <v>2380</v>
      </c>
      <c r="J1048" s="92" t="s">
        <v>3574</v>
      </c>
      <c r="K1048" s="92" t="s">
        <v>3575</v>
      </c>
      <c r="L1048" s="85" t="s">
        <v>116</v>
      </c>
      <c r="M1048" s="80" t="s">
        <v>173</v>
      </c>
      <c r="N1048" s="85" t="s">
        <v>3576</v>
      </c>
      <c r="O1048" s="71">
        <v>0</v>
      </c>
      <c r="P1048" s="71">
        <v>0</v>
      </c>
      <c r="Q1048" s="79">
        <v>448</v>
      </c>
      <c r="R1048" s="79">
        <v>0</v>
      </c>
      <c r="S1048" s="71">
        <v>0</v>
      </c>
      <c r="T1048" s="79">
        <v>448</v>
      </c>
      <c r="U1048" s="87" t="s">
        <v>118</v>
      </c>
      <c r="V1048" s="84">
        <f t="shared" ref="V1048:V1049" si="98">T1048</f>
        <v>448</v>
      </c>
      <c r="W1048" s="74" t="s">
        <v>3577</v>
      </c>
      <c r="X1048" s="80" t="s">
        <v>1156</v>
      </c>
      <c r="Y1048" s="80" t="s">
        <v>178</v>
      </c>
      <c r="Z1048" s="80" t="s">
        <v>239</v>
      </c>
      <c r="AA1048" s="80" t="s">
        <v>122</v>
      </c>
      <c r="AB1048" s="76" t="s">
        <v>539</v>
      </c>
      <c r="AC1048" s="76" t="s">
        <v>540</v>
      </c>
      <c r="AD1048" s="76" t="s">
        <v>173</v>
      </c>
      <c r="AE1048" s="76" t="s">
        <v>548</v>
      </c>
      <c r="AF1048" s="76" t="s">
        <v>96</v>
      </c>
      <c r="AG1048" s="82"/>
      <c r="AH1048" s="60"/>
      <c r="AI1048" s="75" t="s">
        <v>3334</v>
      </c>
      <c r="AJ1048" s="6" t="s">
        <v>103</v>
      </c>
      <c r="AK1048" s="81">
        <v>0</v>
      </c>
      <c r="AL1048" s="205" t="s">
        <v>103</v>
      </c>
      <c r="AM1048" s="169"/>
      <c r="AN1048" s="6"/>
      <c r="AO1048" s="120"/>
    </row>
    <row r="1049" spans="1:41">
      <c r="A1049" s="75" t="s">
        <v>3334</v>
      </c>
      <c r="B1049" s="6" t="s">
        <v>93</v>
      </c>
      <c r="C1049" s="76">
        <v>1048</v>
      </c>
      <c r="D1049" s="80" t="s">
        <v>1563</v>
      </c>
      <c r="E1049" s="6" t="s">
        <v>2136</v>
      </c>
      <c r="F1049" s="6" t="str">
        <f t="shared" si="97"/>
        <v>BrokerRM-J-1197LI26-M19.1.</v>
      </c>
      <c r="G1049" s="96" t="s">
        <v>3406</v>
      </c>
      <c r="H1049" s="95" t="s">
        <v>3407</v>
      </c>
      <c r="I1049" s="85" t="s">
        <v>2380</v>
      </c>
      <c r="J1049" s="92" t="s">
        <v>3574</v>
      </c>
      <c r="K1049" s="92" t="s">
        <v>3578</v>
      </c>
      <c r="L1049" s="85" t="s">
        <v>116</v>
      </c>
      <c r="M1049" s="80" t="s">
        <v>173</v>
      </c>
      <c r="N1049" s="85">
        <v>531890</v>
      </c>
      <c r="O1049" s="71">
        <v>0</v>
      </c>
      <c r="P1049" s="71">
        <v>0</v>
      </c>
      <c r="Q1049" s="79">
        <v>84</v>
      </c>
      <c r="R1049" s="79">
        <v>0</v>
      </c>
      <c r="S1049" s="71">
        <v>0</v>
      </c>
      <c r="T1049" s="79">
        <v>84</v>
      </c>
      <c r="U1049" s="87" t="s">
        <v>118</v>
      </c>
      <c r="V1049" s="84">
        <f t="shared" si="98"/>
        <v>84</v>
      </c>
      <c r="W1049" s="74">
        <v>46175</v>
      </c>
      <c r="X1049" s="80" t="s">
        <v>1156</v>
      </c>
      <c r="Y1049" s="80" t="s">
        <v>178</v>
      </c>
      <c r="Z1049" s="80" t="s">
        <v>239</v>
      </c>
      <c r="AA1049" s="80" t="s">
        <v>122</v>
      </c>
      <c r="AB1049" s="76" t="s">
        <v>539</v>
      </c>
      <c r="AC1049" s="76" t="s">
        <v>540</v>
      </c>
      <c r="AD1049" s="76" t="s">
        <v>173</v>
      </c>
      <c r="AE1049" s="76" t="s">
        <v>548</v>
      </c>
      <c r="AF1049" s="76" t="s">
        <v>96</v>
      </c>
      <c r="AG1049" s="82"/>
      <c r="AH1049" s="60"/>
      <c r="AI1049" s="75" t="s">
        <v>3334</v>
      </c>
      <c r="AJ1049" s="6" t="s">
        <v>103</v>
      </c>
      <c r="AK1049" s="81">
        <v>0</v>
      </c>
      <c r="AL1049" s="205" t="s">
        <v>103</v>
      </c>
      <c r="AM1049" s="169"/>
      <c r="AN1049" s="6"/>
      <c r="AO1049" s="120"/>
    </row>
    <row r="1050" spans="1:41">
      <c r="A1050" s="75" t="s">
        <v>3334</v>
      </c>
      <c r="B1050" s="6" t="s">
        <v>93</v>
      </c>
      <c r="C1050" s="76">
        <v>1049</v>
      </c>
      <c r="D1050" s="76" t="s">
        <v>98</v>
      </c>
      <c r="E1050" s="6" t="s">
        <v>2136</v>
      </c>
      <c r="F1050" s="6" t="str">
        <f t="shared" si="97"/>
        <v>BrokerRM-R-001-SI25-M19-B</v>
      </c>
      <c r="G1050" s="97" t="s">
        <v>3408</v>
      </c>
      <c r="H1050" s="95" t="s">
        <v>3409</v>
      </c>
      <c r="I1050" s="85" t="s">
        <v>2380</v>
      </c>
      <c r="J1050" s="92">
        <v>46062</v>
      </c>
      <c r="K1050" s="96" t="s">
        <v>3579</v>
      </c>
      <c r="L1050" s="80" t="s">
        <v>3580</v>
      </c>
      <c r="M1050" s="80" t="s">
        <v>117</v>
      </c>
      <c r="N1050" s="6" t="s">
        <v>3581</v>
      </c>
      <c r="O1050" s="71">
        <v>0</v>
      </c>
      <c r="P1050" s="71">
        <v>10456.280000000001</v>
      </c>
      <c r="Q1050" s="79">
        <v>2592.7199999999998</v>
      </c>
      <c r="R1050" s="79">
        <v>414.84</v>
      </c>
      <c r="S1050" s="71">
        <v>0</v>
      </c>
      <c r="T1050" s="79">
        <v>13463.84</v>
      </c>
      <c r="U1050" s="87" t="s">
        <v>24</v>
      </c>
      <c r="V1050" s="84">
        <f t="shared" ref="V1050:V1080" si="99">T1050/17.2162</f>
        <v>782.04481825257608</v>
      </c>
      <c r="W1050" s="86">
        <v>46050</v>
      </c>
      <c r="X1050" s="80" t="s">
        <v>1231</v>
      </c>
      <c r="Y1050" s="80" t="s">
        <v>536</v>
      </c>
      <c r="Z1050" s="80" t="s">
        <v>537</v>
      </c>
      <c r="AA1050" s="6" t="s">
        <v>1303</v>
      </c>
      <c r="AB1050" s="76" t="s">
        <v>539</v>
      </c>
      <c r="AC1050" s="76" t="s">
        <v>540</v>
      </c>
      <c r="AD1050" s="76" t="s">
        <v>174</v>
      </c>
      <c r="AE1050" s="76" t="s">
        <v>546</v>
      </c>
      <c r="AF1050" s="76" t="s">
        <v>96</v>
      </c>
      <c r="AG1050" s="75"/>
      <c r="AH1050" s="60"/>
      <c r="AI1050" s="75" t="s">
        <v>3334</v>
      </c>
      <c r="AJ1050" s="6" t="s">
        <v>103</v>
      </c>
      <c r="AK1050" s="81">
        <v>0</v>
      </c>
      <c r="AL1050" s="205" t="s">
        <v>103</v>
      </c>
      <c r="AM1050" s="169"/>
      <c r="AN1050" s="6"/>
      <c r="AO1050" s="120"/>
    </row>
    <row r="1051" spans="1:41">
      <c r="A1051" s="75" t="s">
        <v>3334</v>
      </c>
      <c r="B1051" s="6" t="s">
        <v>93</v>
      </c>
      <c r="C1051" s="76">
        <v>1050</v>
      </c>
      <c r="D1051" s="76" t="s">
        <v>98</v>
      </c>
      <c r="E1051" s="6" t="s">
        <v>2136</v>
      </c>
      <c r="F1051" s="6" t="str">
        <f t="shared" si="97"/>
        <v>BrokerFG-I-0042-SE26-M23-L.D</v>
      </c>
      <c r="G1051" s="97" t="s">
        <v>3410</v>
      </c>
      <c r="H1051" s="95" t="s">
        <v>3411</v>
      </c>
      <c r="I1051" s="85" t="s">
        <v>2380</v>
      </c>
      <c r="J1051" s="92">
        <v>46063</v>
      </c>
      <c r="K1051" s="96" t="s">
        <v>3582</v>
      </c>
      <c r="L1051" s="80" t="s">
        <v>3583</v>
      </c>
      <c r="M1051" s="80" t="s">
        <v>1264</v>
      </c>
      <c r="N1051" s="6" t="s">
        <v>3584</v>
      </c>
      <c r="O1051" s="71">
        <v>0</v>
      </c>
      <c r="P1051" s="71">
        <v>3312.97</v>
      </c>
      <c r="Q1051" s="79">
        <v>3097.98</v>
      </c>
      <c r="R1051" s="79">
        <v>495.68</v>
      </c>
      <c r="S1051" s="71">
        <v>0</v>
      </c>
      <c r="T1051" s="79">
        <v>6906.63</v>
      </c>
      <c r="U1051" s="87" t="s">
        <v>24</v>
      </c>
      <c r="V1051" s="84">
        <f t="shared" si="99"/>
        <v>401.1704092656916</v>
      </c>
      <c r="W1051" s="86">
        <v>46048</v>
      </c>
      <c r="X1051" s="85" t="s">
        <v>3585</v>
      </c>
      <c r="Y1051" s="80" t="s">
        <v>537</v>
      </c>
      <c r="Z1051" s="80" t="s">
        <v>178</v>
      </c>
      <c r="AA1051" s="85" t="s">
        <v>1267</v>
      </c>
      <c r="AB1051" s="76" t="s">
        <v>1118</v>
      </c>
      <c r="AC1051" s="76" t="s">
        <v>541</v>
      </c>
      <c r="AD1051" s="76" t="s">
        <v>543</v>
      </c>
      <c r="AE1051" s="76" t="s">
        <v>549</v>
      </c>
      <c r="AF1051" s="76" t="s">
        <v>96</v>
      </c>
      <c r="AG1051" s="75"/>
      <c r="AH1051" s="60"/>
      <c r="AI1051" s="75" t="s">
        <v>3334</v>
      </c>
      <c r="AJ1051" s="6" t="s">
        <v>103</v>
      </c>
      <c r="AK1051" s="81">
        <v>0</v>
      </c>
      <c r="AL1051" s="205" t="s">
        <v>103</v>
      </c>
      <c r="AM1051" s="169"/>
      <c r="AN1051" s="6"/>
      <c r="AO1051" s="120"/>
    </row>
    <row r="1052" spans="1:41">
      <c r="A1052" s="75" t="s">
        <v>3334</v>
      </c>
      <c r="B1052" s="6" t="s">
        <v>93</v>
      </c>
      <c r="C1052" s="76">
        <v>1051</v>
      </c>
      <c r="D1052" s="76" t="s">
        <v>98</v>
      </c>
      <c r="E1052" s="6" t="s">
        <v>2136</v>
      </c>
      <c r="F1052" s="6" t="str">
        <f t="shared" si="97"/>
        <v>BrokerRM-R-004-SI25-M19-B</v>
      </c>
      <c r="G1052" s="96" t="s">
        <v>3412</v>
      </c>
      <c r="H1052" s="95" t="s">
        <v>3413</v>
      </c>
      <c r="I1052" s="85" t="s">
        <v>2380</v>
      </c>
      <c r="J1052" s="92">
        <v>46064</v>
      </c>
      <c r="K1052" s="96" t="s">
        <v>3586</v>
      </c>
      <c r="L1052" s="77" t="s">
        <v>3587</v>
      </c>
      <c r="M1052" s="80" t="s">
        <v>117</v>
      </c>
      <c r="N1052" s="6" t="s">
        <v>3588</v>
      </c>
      <c r="O1052" s="71">
        <v>0</v>
      </c>
      <c r="P1052" s="71">
        <v>9862.15</v>
      </c>
      <c r="Q1052" s="79">
        <v>2499.39</v>
      </c>
      <c r="R1052" s="79">
        <v>399.9</v>
      </c>
      <c r="S1052" s="71">
        <v>0</v>
      </c>
      <c r="T1052" s="79">
        <v>12761.44</v>
      </c>
      <c r="U1052" s="87" t="s">
        <v>24</v>
      </c>
      <c r="V1052" s="84">
        <f t="shared" si="99"/>
        <v>741.24603571055172</v>
      </c>
      <c r="W1052" s="86">
        <v>46050</v>
      </c>
      <c r="X1052" s="85" t="s">
        <v>1231</v>
      </c>
      <c r="Y1052" s="6" t="s">
        <v>536</v>
      </c>
      <c r="Z1052" s="80" t="s">
        <v>537</v>
      </c>
      <c r="AA1052" s="85" t="s">
        <v>1303</v>
      </c>
      <c r="AB1052" s="76" t="s">
        <v>539</v>
      </c>
      <c r="AC1052" s="76" t="s">
        <v>540</v>
      </c>
      <c r="AD1052" s="76" t="s">
        <v>174</v>
      </c>
      <c r="AE1052" s="76" t="s">
        <v>546</v>
      </c>
      <c r="AF1052" s="76" t="s">
        <v>96</v>
      </c>
      <c r="AG1052" s="75"/>
      <c r="AH1052" s="60"/>
      <c r="AI1052" s="75" t="s">
        <v>3334</v>
      </c>
      <c r="AJ1052" s="6" t="s">
        <v>103</v>
      </c>
      <c r="AK1052" s="81">
        <v>0</v>
      </c>
      <c r="AL1052" s="205" t="s">
        <v>103</v>
      </c>
      <c r="AM1052" s="169"/>
      <c r="AN1052" s="6"/>
      <c r="AO1052" s="120"/>
    </row>
    <row r="1053" spans="1:41">
      <c r="A1053" s="75" t="s">
        <v>3334</v>
      </c>
      <c r="B1053" s="6" t="s">
        <v>93</v>
      </c>
      <c r="C1053" s="76">
        <v>1052</v>
      </c>
      <c r="D1053" s="76" t="s">
        <v>98</v>
      </c>
      <c r="E1053" s="6" t="s">
        <v>2136</v>
      </c>
      <c r="F1053" s="6" t="str">
        <f t="shared" si="97"/>
        <v>BrokerFG-A-0006-SE26-M19.D</v>
      </c>
      <c r="G1053" s="97" t="s">
        <v>3414</v>
      </c>
      <c r="H1053" s="95" t="s">
        <v>3415</v>
      </c>
      <c r="I1053" s="85" t="s">
        <v>2380</v>
      </c>
      <c r="J1053" s="92">
        <v>46064</v>
      </c>
      <c r="K1053" s="96" t="s">
        <v>3589</v>
      </c>
      <c r="L1053" s="77" t="s">
        <v>3590</v>
      </c>
      <c r="M1053" s="80" t="s">
        <v>1264</v>
      </c>
      <c r="N1053" s="6" t="s">
        <v>3591</v>
      </c>
      <c r="O1053" s="71">
        <v>0</v>
      </c>
      <c r="P1053" s="71">
        <v>8263.6299999999992</v>
      </c>
      <c r="Q1053" s="79">
        <v>3054.36</v>
      </c>
      <c r="R1053" s="79">
        <v>488.7</v>
      </c>
      <c r="S1053" s="71">
        <v>0</v>
      </c>
      <c r="T1053" s="79">
        <v>11806.69</v>
      </c>
      <c r="U1053" s="87" t="s">
        <v>24</v>
      </c>
      <c r="V1053" s="84">
        <f t="shared" si="99"/>
        <v>685.78954705451838</v>
      </c>
      <c r="W1053" s="86">
        <v>46058</v>
      </c>
      <c r="X1053" s="85" t="s">
        <v>3585</v>
      </c>
      <c r="Y1053" s="6" t="s">
        <v>537</v>
      </c>
      <c r="Z1053" s="80" t="s">
        <v>178</v>
      </c>
      <c r="AA1053" s="85" t="s">
        <v>1267</v>
      </c>
      <c r="AB1053" s="76" t="s">
        <v>539</v>
      </c>
      <c r="AC1053" s="76" t="s">
        <v>541</v>
      </c>
      <c r="AD1053" s="76" t="s">
        <v>543</v>
      </c>
      <c r="AE1053" s="76" t="s">
        <v>549</v>
      </c>
      <c r="AF1053" s="76" t="s">
        <v>96</v>
      </c>
      <c r="AG1053" s="75"/>
      <c r="AH1053" s="60"/>
      <c r="AI1053" s="75" t="s">
        <v>3334</v>
      </c>
      <c r="AJ1053" s="6" t="s">
        <v>103</v>
      </c>
      <c r="AK1053" s="81">
        <v>0</v>
      </c>
      <c r="AL1053" s="205" t="s">
        <v>103</v>
      </c>
      <c r="AM1053" s="169"/>
      <c r="AN1053" s="6"/>
      <c r="AO1053" s="120"/>
    </row>
    <row r="1054" spans="1:41">
      <c r="A1054" s="75" t="s">
        <v>3334</v>
      </c>
      <c r="B1054" s="6" t="s">
        <v>93</v>
      </c>
      <c r="C1054" s="76">
        <v>1053</v>
      </c>
      <c r="D1054" s="76" t="s">
        <v>98</v>
      </c>
      <c r="E1054" s="6" t="s">
        <v>2136</v>
      </c>
      <c r="F1054" s="6" t="str">
        <f t="shared" si="97"/>
        <v>BrokerRM-I-1048-AI26-M19</v>
      </c>
      <c r="G1054" s="97" t="s">
        <v>3416</v>
      </c>
      <c r="H1054" s="95" t="s">
        <v>3417</v>
      </c>
      <c r="I1054" s="85" t="s">
        <v>2380</v>
      </c>
      <c r="J1054" s="92">
        <v>46062</v>
      </c>
      <c r="K1054" s="96" t="s">
        <v>3592</v>
      </c>
      <c r="L1054" s="77" t="s">
        <v>3269</v>
      </c>
      <c r="M1054" s="80" t="s">
        <v>25</v>
      </c>
      <c r="N1054" s="6" t="s">
        <v>116</v>
      </c>
      <c r="O1054" s="71">
        <v>0</v>
      </c>
      <c r="P1054" s="71">
        <v>4191.49</v>
      </c>
      <c r="Q1054" s="79">
        <v>794.17</v>
      </c>
      <c r="R1054" s="79">
        <v>127.07</v>
      </c>
      <c r="S1054" s="71">
        <v>0</v>
      </c>
      <c r="T1054" s="79">
        <v>5112.7299999999996</v>
      </c>
      <c r="U1054" s="87" t="s">
        <v>24</v>
      </c>
      <c r="V1054" s="84">
        <f t="shared" si="99"/>
        <v>296.97203796424293</v>
      </c>
      <c r="W1054" s="86">
        <v>46042</v>
      </c>
      <c r="X1054" s="85" t="s">
        <v>430</v>
      </c>
      <c r="Y1054" s="6" t="s">
        <v>178</v>
      </c>
      <c r="Z1054" s="80" t="s">
        <v>239</v>
      </c>
      <c r="AA1054" s="85" t="s">
        <v>122</v>
      </c>
      <c r="AB1054" s="76" t="s">
        <v>539</v>
      </c>
      <c r="AC1054" s="76" t="s">
        <v>540</v>
      </c>
      <c r="AD1054" s="76" t="s">
        <v>25</v>
      </c>
      <c r="AE1054" s="76" t="s">
        <v>544</v>
      </c>
      <c r="AF1054" s="76" t="s">
        <v>96</v>
      </c>
      <c r="AG1054" s="82"/>
      <c r="AH1054" s="60"/>
      <c r="AI1054" s="75" t="s">
        <v>3334</v>
      </c>
      <c r="AJ1054" s="6" t="s">
        <v>103</v>
      </c>
      <c r="AK1054" s="81">
        <v>0</v>
      </c>
      <c r="AL1054" s="205" t="s">
        <v>103</v>
      </c>
      <c r="AM1054" s="169"/>
      <c r="AN1054" s="6"/>
      <c r="AO1054" s="120"/>
    </row>
    <row r="1055" spans="1:41">
      <c r="A1055" s="75" t="s">
        <v>3334</v>
      </c>
      <c r="B1055" s="6" t="s">
        <v>93</v>
      </c>
      <c r="C1055" s="76">
        <v>1054</v>
      </c>
      <c r="D1055" s="76" t="s">
        <v>98</v>
      </c>
      <c r="E1055" s="6" t="s">
        <v>2136</v>
      </c>
      <c r="F1055" s="6" t="str">
        <f t="shared" si="97"/>
        <v>BrokerRM-I-1048-AI26-M19</v>
      </c>
      <c r="G1055" s="97" t="s">
        <v>3416</v>
      </c>
      <c r="H1055" s="95" t="s">
        <v>3418</v>
      </c>
      <c r="I1055" s="85" t="s">
        <v>2380</v>
      </c>
      <c r="J1055" s="92">
        <v>46062</v>
      </c>
      <c r="K1055" s="97" t="s">
        <v>3593</v>
      </c>
      <c r="L1055" s="77" t="s">
        <v>3594</v>
      </c>
      <c r="M1055" s="80" t="s">
        <v>25</v>
      </c>
      <c r="N1055" s="6" t="s">
        <v>116</v>
      </c>
      <c r="O1055" s="71">
        <v>0</v>
      </c>
      <c r="P1055" s="71">
        <v>4135.2</v>
      </c>
      <c r="Q1055" s="79">
        <v>771.44</v>
      </c>
      <c r="R1055" s="79">
        <v>123.43</v>
      </c>
      <c r="S1055" s="71">
        <v>0</v>
      </c>
      <c r="T1055" s="79">
        <v>5030.07</v>
      </c>
      <c r="U1055" s="87" t="s">
        <v>24</v>
      </c>
      <c r="V1055" s="84">
        <f t="shared" si="99"/>
        <v>292.17074615768865</v>
      </c>
      <c r="W1055" s="86">
        <v>46050</v>
      </c>
      <c r="X1055" s="80" t="s">
        <v>430</v>
      </c>
      <c r="Y1055" s="80" t="s">
        <v>178</v>
      </c>
      <c r="Z1055" s="80" t="s">
        <v>239</v>
      </c>
      <c r="AA1055" s="80" t="s">
        <v>122</v>
      </c>
      <c r="AB1055" s="76" t="s">
        <v>539</v>
      </c>
      <c r="AC1055" s="76" t="s">
        <v>540</v>
      </c>
      <c r="AD1055" s="76" t="s">
        <v>25</v>
      </c>
      <c r="AE1055" s="76" t="s">
        <v>544</v>
      </c>
      <c r="AF1055" s="76" t="s">
        <v>96</v>
      </c>
      <c r="AG1055" s="82"/>
      <c r="AH1055" s="60"/>
      <c r="AI1055" s="75" t="s">
        <v>3334</v>
      </c>
      <c r="AJ1055" s="6" t="s">
        <v>103</v>
      </c>
      <c r="AK1055" s="81">
        <v>0</v>
      </c>
      <c r="AL1055" s="205" t="s">
        <v>103</v>
      </c>
      <c r="AM1055" s="169"/>
      <c r="AN1055" s="6"/>
      <c r="AO1055" s="120"/>
    </row>
    <row r="1056" spans="1:41">
      <c r="A1056" s="75" t="s">
        <v>3334</v>
      </c>
      <c r="B1056" s="6" t="s">
        <v>93</v>
      </c>
      <c r="C1056" s="76">
        <v>1055</v>
      </c>
      <c r="D1056" s="76" t="s">
        <v>98</v>
      </c>
      <c r="E1056" s="6" t="s">
        <v>2136</v>
      </c>
      <c r="F1056" s="6" t="str">
        <f t="shared" si="97"/>
        <v>BrokerRM-I-1072-AI26-M19</v>
      </c>
      <c r="G1056" s="97" t="s">
        <v>3419</v>
      </c>
      <c r="H1056" s="95" t="s">
        <v>3420</v>
      </c>
      <c r="I1056" s="85" t="s">
        <v>2380</v>
      </c>
      <c r="J1056" s="92">
        <v>46064</v>
      </c>
      <c r="K1056" s="92" t="s">
        <v>3595</v>
      </c>
      <c r="L1056" s="88">
        <v>887940159485</v>
      </c>
      <c r="M1056" s="78" t="s">
        <v>25</v>
      </c>
      <c r="N1056" s="6" t="s">
        <v>116</v>
      </c>
      <c r="O1056" s="71">
        <v>0</v>
      </c>
      <c r="P1056" s="71">
        <v>4352.3999999999996</v>
      </c>
      <c r="Q1056" s="79">
        <v>794.17</v>
      </c>
      <c r="R1056" s="79">
        <v>127.07</v>
      </c>
      <c r="S1056" s="71">
        <v>0</v>
      </c>
      <c r="T1056" s="79">
        <v>5273.64</v>
      </c>
      <c r="U1056" s="87" t="s">
        <v>24</v>
      </c>
      <c r="V1056" s="84">
        <f t="shared" si="99"/>
        <v>306.31846748992228</v>
      </c>
      <c r="W1056" s="70">
        <v>46058</v>
      </c>
      <c r="X1056" s="6" t="s">
        <v>430</v>
      </c>
      <c r="Y1056" s="80" t="s">
        <v>178</v>
      </c>
      <c r="Z1056" s="80" t="s">
        <v>239</v>
      </c>
      <c r="AA1056" s="80" t="s">
        <v>122</v>
      </c>
      <c r="AB1056" s="76" t="s">
        <v>539</v>
      </c>
      <c r="AC1056" s="76" t="s">
        <v>540</v>
      </c>
      <c r="AD1056" s="76" t="s">
        <v>25</v>
      </c>
      <c r="AE1056" s="76" t="s">
        <v>544</v>
      </c>
      <c r="AF1056" s="76" t="s">
        <v>96</v>
      </c>
      <c r="AG1056" s="82"/>
      <c r="AH1056" s="60"/>
      <c r="AI1056" s="75" t="s">
        <v>3334</v>
      </c>
      <c r="AJ1056" s="6" t="s">
        <v>103</v>
      </c>
      <c r="AK1056" s="81">
        <v>0</v>
      </c>
      <c r="AL1056" s="205" t="s">
        <v>103</v>
      </c>
      <c r="AM1056" s="169"/>
      <c r="AN1056" s="6"/>
      <c r="AO1056" s="120"/>
    </row>
    <row r="1057" spans="1:41">
      <c r="A1057" s="75" t="s">
        <v>3334</v>
      </c>
      <c r="B1057" s="6" t="s">
        <v>93</v>
      </c>
      <c r="C1057" s="76">
        <v>1056</v>
      </c>
      <c r="D1057" s="76" t="s">
        <v>98</v>
      </c>
      <c r="E1057" s="6" t="s">
        <v>2136</v>
      </c>
      <c r="F1057" s="6" t="str">
        <f t="shared" si="97"/>
        <v>BrokerRM-I-1071-AI26-M19</v>
      </c>
      <c r="G1057" s="97" t="s">
        <v>3421</v>
      </c>
      <c r="H1057" s="95" t="s">
        <v>3422</v>
      </c>
      <c r="I1057" s="85" t="s">
        <v>2380</v>
      </c>
      <c r="J1057" s="92">
        <v>46064</v>
      </c>
      <c r="K1057" s="92" t="s">
        <v>3596</v>
      </c>
      <c r="L1057" s="88">
        <v>887742663033</v>
      </c>
      <c r="M1057" s="78" t="s">
        <v>25</v>
      </c>
      <c r="N1057" s="6" t="s">
        <v>116</v>
      </c>
      <c r="O1057" s="71">
        <v>0</v>
      </c>
      <c r="P1057" s="71">
        <v>4109.8900000000003</v>
      </c>
      <c r="Q1057" s="79">
        <v>781.53</v>
      </c>
      <c r="R1057" s="79">
        <v>125.04</v>
      </c>
      <c r="S1057" s="71">
        <v>0</v>
      </c>
      <c r="T1057" s="79">
        <v>5016.46</v>
      </c>
      <c r="U1057" s="87" t="s">
        <v>24</v>
      </c>
      <c r="V1057" s="84">
        <f t="shared" si="99"/>
        <v>291.38021166110985</v>
      </c>
      <c r="W1057" s="70">
        <v>46058</v>
      </c>
      <c r="X1057" s="6" t="s">
        <v>430</v>
      </c>
      <c r="Y1057" s="80" t="s">
        <v>178</v>
      </c>
      <c r="Z1057" s="80" t="s">
        <v>239</v>
      </c>
      <c r="AA1057" s="80" t="s">
        <v>122</v>
      </c>
      <c r="AB1057" s="76" t="s">
        <v>539</v>
      </c>
      <c r="AC1057" s="76" t="s">
        <v>540</v>
      </c>
      <c r="AD1057" s="76" t="s">
        <v>25</v>
      </c>
      <c r="AE1057" s="76" t="s">
        <v>544</v>
      </c>
      <c r="AF1057" s="76" t="s">
        <v>96</v>
      </c>
      <c r="AG1057" s="75"/>
      <c r="AH1057" s="60"/>
      <c r="AI1057" s="75" t="s">
        <v>3334</v>
      </c>
      <c r="AJ1057" s="6" t="s">
        <v>103</v>
      </c>
      <c r="AK1057" s="81">
        <v>0</v>
      </c>
      <c r="AL1057" s="205" t="s">
        <v>103</v>
      </c>
      <c r="AM1057" s="169"/>
      <c r="AN1057" s="6"/>
      <c r="AO1057" s="120"/>
    </row>
    <row r="1058" spans="1:41">
      <c r="A1058" s="75" t="s">
        <v>3334</v>
      </c>
      <c r="B1058" s="6" t="s">
        <v>93</v>
      </c>
      <c r="C1058" s="76">
        <v>1057</v>
      </c>
      <c r="D1058" s="76" t="s">
        <v>98</v>
      </c>
      <c r="E1058" s="6" t="s">
        <v>2136</v>
      </c>
      <c r="F1058" s="6" t="str">
        <f t="shared" si="97"/>
        <v>BrokerRM-I-1074-AI26-M19</v>
      </c>
      <c r="G1058" s="96" t="s">
        <v>3423</v>
      </c>
      <c r="H1058" s="95" t="s">
        <v>3424</v>
      </c>
      <c r="I1058" s="85" t="s">
        <v>2380</v>
      </c>
      <c r="J1058" s="92">
        <v>46064</v>
      </c>
      <c r="K1058" s="92" t="s">
        <v>3597</v>
      </c>
      <c r="L1058" s="77" t="s">
        <v>3275</v>
      </c>
      <c r="M1058" s="80" t="s">
        <v>25</v>
      </c>
      <c r="N1058" s="6" t="s">
        <v>116</v>
      </c>
      <c r="O1058" s="71">
        <v>0</v>
      </c>
      <c r="P1058" s="71">
        <v>3893.98</v>
      </c>
      <c r="Q1058" s="79">
        <v>762.89</v>
      </c>
      <c r="R1058" s="79">
        <v>122.06</v>
      </c>
      <c r="S1058" s="71">
        <v>0</v>
      </c>
      <c r="T1058" s="79">
        <v>4778.93</v>
      </c>
      <c r="U1058" s="87" t="s">
        <v>24</v>
      </c>
      <c r="V1058" s="84">
        <f t="shared" si="99"/>
        <v>277.58332268444838</v>
      </c>
      <c r="W1058" s="78">
        <v>46058</v>
      </c>
      <c r="X1058" s="80" t="s">
        <v>430</v>
      </c>
      <c r="Y1058" s="80" t="s">
        <v>178</v>
      </c>
      <c r="Z1058" s="80" t="s">
        <v>239</v>
      </c>
      <c r="AA1058" s="80" t="s">
        <v>122</v>
      </c>
      <c r="AB1058" s="76" t="s">
        <v>539</v>
      </c>
      <c r="AC1058" s="76" t="s">
        <v>540</v>
      </c>
      <c r="AD1058" s="76" t="s">
        <v>25</v>
      </c>
      <c r="AE1058" s="76" t="s">
        <v>544</v>
      </c>
      <c r="AF1058" s="76" t="s">
        <v>96</v>
      </c>
      <c r="AG1058" s="82"/>
      <c r="AH1058" s="60"/>
      <c r="AI1058" s="75" t="s">
        <v>3334</v>
      </c>
      <c r="AJ1058" s="6" t="s">
        <v>103</v>
      </c>
      <c r="AK1058" s="81">
        <v>0</v>
      </c>
      <c r="AL1058" s="205" t="s">
        <v>103</v>
      </c>
      <c r="AM1058" s="169"/>
      <c r="AN1058" s="6"/>
      <c r="AO1058" s="120"/>
    </row>
    <row r="1059" spans="1:41">
      <c r="A1059" s="75" t="s">
        <v>3334</v>
      </c>
      <c r="B1059" s="6" t="s">
        <v>93</v>
      </c>
      <c r="C1059" s="76">
        <v>1058</v>
      </c>
      <c r="D1059" s="76" t="s">
        <v>98</v>
      </c>
      <c r="E1059" s="6" t="s">
        <v>2136</v>
      </c>
      <c r="F1059" s="6" t="str">
        <f t="shared" si="97"/>
        <v>BrokerRM-I-1090-AI26-M19</v>
      </c>
      <c r="G1059" s="97" t="s">
        <v>3425</v>
      </c>
      <c r="H1059" s="95" t="s">
        <v>3426</v>
      </c>
      <c r="I1059" s="85" t="s">
        <v>2380</v>
      </c>
      <c r="J1059" s="92">
        <v>46065</v>
      </c>
      <c r="K1059" s="98" t="s">
        <v>3597</v>
      </c>
      <c r="L1059" s="77" t="s">
        <v>3275</v>
      </c>
      <c r="M1059" s="78" t="s">
        <v>25</v>
      </c>
      <c r="N1059" s="6" t="s">
        <v>116</v>
      </c>
      <c r="O1059" s="71">
        <v>0</v>
      </c>
      <c r="P1059" s="71">
        <v>4122.95</v>
      </c>
      <c r="Q1059" s="79">
        <v>762.89</v>
      </c>
      <c r="R1059" s="79">
        <v>122.06</v>
      </c>
      <c r="S1059" s="71">
        <v>0</v>
      </c>
      <c r="T1059" s="79">
        <v>5007.8999999999996</v>
      </c>
      <c r="U1059" s="87" t="s">
        <v>24</v>
      </c>
      <c r="V1059" s="84">
        <f t="shared" si="99"/>
        <v>290.88300554129245</v>
      </c>
      <c r="W1059" s="78">
        <v>46063</v>
      </c>
      <c r="X1059" s="80" t="s">
        <v>430</v>
      </c>
      <c r="Y1059" s="80" t="s">
        <v>178</v>
      </c>
      <c r="Z1059" s="80" t="s">
        <v>239</v>
      </c>
      <c r="AA1059" s="80" t="s">
        <v>122</v>
      </c>
      <c r="AB1059" s="76" t="s">
        <v>539</v>
      </c>
      <c r="AC1059" s="76" t="s">
        <v>540</v>
      </c>
      <c r="AD1059" s="76" t="s">
        <v>25</v>
      </c>
      <c r="AE1059" s="76" t="s">
        <v>544</v>
      </c>
      <c r="AF1059" s="76" t="s">
        <v>96</v>
      </c>
      <c r="AG1059" s="75"/>
      <c r="AH1059" s="60"/>
      <c r="AI1059" s="75" t="s">
        <v>3334</v>
      </c>
      <c r="AJ1059" s="6" t="s">
        <v>103</v>
      </c>
      <c r="AK1059" s="81">
        <v>0</v>
      </c>
      <c r="AL1059" s="205" t="s">
        <v>103</v>
      </c>
      <c r="AM1059" s="169"/>
      <c r="AN1059" s="6"/>
      <c r="AO1059" s="120"/>
    </row>
    <row r="1060" spans="1:41">
      <c r="A1060" s="75" t="s">
        <v>3334</v>
      </c>
      <c r="B1060" s="6" t="s">
        <v>93</v>
      </c>
      <c r="C1060" s="76">
        <v>1059</v>
      </c>
      <c r="D1060" s="76" t="s">
        <v>98</v>
      </c>
      <c r="E1060" s="6" t="s">
        <v>2136</v>
      </c>
      <c r="F1060" s="6" t="str">
        <f t="shared" si="97"/>
        <v>BrokerRM-I-1073-AI26-M19</v>
      </c>
      <c r="G1060" s="97" t="s">
        <v>3427</v>
      </c>
      <c r="H1060" s="95" t="s">
        <v>3428</v>
      </c>
      <c r="I1060" s="85" t="s">
        <v>2380</v>
      </c>
      <c r="J1060" s="92">
        <v>46065</v>
      </c>
      <c r="K1060" s="92" t="s">
        <v>3598</v>
      </c>
      <c r="L1060" s="88">
        <v>887871887149</v>
      </c>
      <c r="M1060" s="78" t="s">
        <v>25</v>
      </c>
      <c r="N1060" s="6" t="s">
        <v>116</v>
      </c>
      <c r="O1060" s="71">
        <v>0</v>
      </c>
      <c r="P1060" s="71">
        <v>3979.69</v>
      </c>
      <c r="Q1060" s="79">
        <v>762.89</v>
      </c>
      <c r="R1060" s="79">
        <v>122.06</v>
      </c>
      <c r="S1060" s="71">
        <v>0</v>
      </c>
      <c r="T1060" s="79">
        <v>4864.6400000000003</v>
      </c>
      <c r="U1060" s="87" t="s">
        <v>24</v>
      </c>
      <c r="V1060" s="84">
        <f t="shared" si="99"/>
        <v>282.56177321360116</v>
      </c>
      <c r="W1060" s="78">
        <v>46063</v>
      </c>
      <c r="X1060" s="80" t="s">
        <v>430</v>
      </c>
      <c r="Y1060" s="80" t="s">
        <v>178</v>
      </c>
      <c r="Z1060" s="80" t="s">
        <v>239</v>
      </c>
      <c r="AA1060" s="80" t="s">
        <v>122</v>
      </c>
      <c r="AB1060" s="76" t="s">
        <v>539</v>
      </c>
      <c r="AC1060" s="76" t="s">
        <v>540</v>
      </c>
      <c r="AD1060" s="76" t="s">
        <v>25</v>
      </c>
      <c r="AE1060" s="76" t="s">
        <v>544</v>
      </c>
      <c r="AF1060" s="76" t="s">
        <v>96</v>
      </c>
      <c r="AG1060" s="82"/>
      <c r="AH1060" s="60"/>
      <c r="AI1060" s="75" t="s">
        <v>3334</v>
      </c>
      <c r="AJ1060" s="6" t="s">
        <v>103</v>
      </c>
      <c r="AK1060" s="81">
        <v>0</v>
      </c>
      <c r="AL1060" s="205" t="s">
        <v>103</v>
      </c>
      <c r="AM1060" s="169"/>
      <c r="AN1060" s="6"/>
      <c r="AO1060" s="120"/>
    </row>
    <row r="1061" spans="1:41">
      <c r="A1061" s="75" t="s">
        <v>3334</v>
      </c>
      <c r="B1061" s="6" t="s">
        <v>93</v>
      </c>
      <c r="C1061" s="76">
        <v>1060</v>
      </c>
      <c r="D1061" s="76" t="s">
        <v>98</v>
      </c>
      <c r="E1061" s="6" t="s">
        <v>2136</v>
      </c>
      <c r="F1061" s="6" t="str">
        <f t="shared" si="97"/>
        <v>BrokerRM-I-1054-AI26-M19</v>
      </c>
      <c r="G1061" s="97" t="s">
        <v>3429</v>
      </c>
      <c r="H1061" s="95" t="s">
        <v>3430</v>
      </c>
      <c r="I1061" s="85" t="s">
        <v>2380</v>
      </c>
      <c r="J1061" s="92">
        <v>46065</v>
      </c>
      <c r="K1061" s="92" t="s">
        <v>3599</v>
      </c>
      <c r="L1061" s="88">
        <v>887871887149</v>
      </c>
      <c r="M1061" s="78" t="s">
        <v>25</v>
      </c>
      <c r="N1061" s="6" t="s">
        <v>116</v>
      </c>
      <c r="O1061" s="71">
        <v>0</v>
      </c>
      <c r="P1061" s="71">
        <v>4471.34</v>
      </c>
      <c r="Q1061" s="79">
        <v>790.29</v>
      </c>
      <c r="R1061" s="79">
        <v>126.45</v>
      </c>
      <c r="S1061" s="71">
        <v>0</v>
      </c>
      <c r="T1061" s="79">
        <v>5388.08</v>
      </c>
      <c r="U1061" s="87" t="s">
        <v>24</v>
      </c>
      <c r="V1061" s="84">
        <f t="shared" si="99"/>
        <v>312.96569510112568</v>
      </c>
      <c r="W1061" s="78">
        <v>46057</v>
      </c>
      <c r="X1061" s="80" t="s">
        <v>430</v>
      </c>
      <c r="Y1061" s="80" t="s">
        <v>178</v>
      </c>
      <c r="Z1061" s="80" t="s">
        <v>239</v>
      </c>
      <c r="AA1061" s="80" t="s">
        <v>122</v>
      </c>
      <c r="AB1061" s="76" t="s">
        <v>539</v>
      </c>
      <c r="AC1061" s="76" t="s">
        <v>540</v>
      </c>
      <c r="AD1061" s="76" t="s">
        <v>25</v>
      </c>
      <c r="AE1061" s="76" t="s">
        <v>544</v>
      </c>
      <c r="AF1061" s="76" t="s">
        <v>96</v>
      </c>
      <c r="AG1061" s="75"/>
      <c r="AH1061" s="60"/>
      <c r="AI1061" s="75" t="s">
        <v>3334</v>
      </c>
      <c r="AJ1061" s="6" t="s">
        <v>103</v>
      </c>
      <c r="AK1061" s="81">
        <v>0</v>
      </c>
      <c r="AL1061" s="205" t="s">
        <v>103</v>
      </c>
      <c r="AM1061" s="169"/>
      <c r="AN1061" s="6"/>
      <c r="AO1061" s="120"/>
    </row>
    <row r="1062" spans="1:41">
      <c r="A1062" s="75" t="s">
        <v>3334</v>
      </c>
      <c r="B1062" s="6" t="s">
        <v>93</v>
      </c>
      <c r="C1062" s="76">
        <v>1061</v>
      </c>
      <c r="D1062" s="76" t="s">
        <v>98</v>
      </c>
      <c r="E1062" s="6" t="s">
        <v>2136</v>
      </c>
      <c r="F1062" s="6" t="str">
        <f t="shared" si="97"/>
        <v>BrokerRM-I-1058-AI26-M19</v>
      </c>
      <c r="G1062" s="97" t="s">
        <v>3431</v>
      </c>
      <c r="H1062" s="95" t="s">
        <v>3432</v>
      </c>
      <c r="I1062" s="85" t="s">
        <v>2380</v>
      </c>
      <c r="J1062" s="92">
        <v>46065</v>
      </c>
      <c r="K1062" s="92" t="s">
        <v>3600</v>
      </c>
      <c r="L1062" s="88">
        <v>887871887149</v>
      </c>
      <c r="M1062" s="78" t="s">
        <v>25</v>
      </c>
      <c r="N1062" s="6" t="s">
        <v>116</v>
      </c>
      <c r="O1062" s="71">
        <v>0</v>
      </c>
      <c r="P1062" s="71">
        <v>4048.75</v>
      </c>
      <c r="Q1062" s="79">
        <v>777.83</v>
      </c>
      <c r="R1062" s="79">
        <v>124.45</v>
      </c>
      <c r="S1062" s="71">
        <v>0</v>
      </c>
      <c r="T1062" s="79">
        <v>4951.03</v>
      </c>
      <c r="U1062" s="87" t="s">
        <v>24</v>
      </c>
      <c r="V1062" s="84">
        <f t="shared" si="99"/>
        <v>287.57972142516928</v>
      </c>
      <c r="W1062" s="70">
        <v>46057</v>
      </c>
      <c r="X1062" s="6" t="s">
        <v>430</v>
      </c>
      <c r="Y1062" s="80" t="s">
        <v>178</v>
      </c>
      <c r="Z1062" s="80" t="s">
        <v>239</v>
      </c>
      <c r="AA1062" s="80" t="s">
        <v>122</v>
      </c>
      <c r="AB1062" s="76" t="s">
        <v>539</v>
      </c>
      <c r="AC1062" s="76" t="s">
        <v>540</v>
      </c>
      <c r="AD1062" s="76" t="s">
        <v>25</v>
      </c>
      <c r="AE1062" s="76" t="s">
        <v>544</v>
      </c>
      <c r="AF1062" s="76" t="s">
        <v>96</v>
      </c>
      <c r="AG1062" s="82"/>
      <c r="AH1062" s="60"/>
      <c r="AI1062" s="75" t="s">
        <v>3334</v>
      </c>
      <c r="AJ1062" s="6" t="s">
        <v>103</v>
      </c>
      <c r="AK1062" s="81">
        <v>0</v>
      </c>
      <c r="AL1062" s="205" t="s">
        <v>103</v>
      </c>
      <c r="AM1062" s="169"/>
      <c r="AN1062" s="6"/>
      <c r="AO1062" s="120"/>
    </row>
    <row r="1063" spans="1:41">
      <c r="A1063" s="75" t="s">
        <v>3334</v>
      </c>
      <c r="B1063" s="6" t="s">
        <v>93</v>
      </c>
      <c r="C1063" s="76">
        <v>1062</v>
      </c>
      <c r="D1063" s="76" t="s">
        <v>98</v>
      </c>
      <c r="E1063" s="6" t="s">
        <v>2136</v>
      </c>
      <c r="F1063" s="6" t="str">
        <f t="shared" si="97"/>
        <v>BrokerRM-M-232-SI25-M19-L-B</v>
      </c>
      <c r="G1063" s="97" t="s">
        <v>3433</v>
      </c>
      <c r="H1063" s="95" t="s">
        <v>3434</v>
      </c>
      <c r="I1063" s="85" t="s">
        <v>2380</v>
      </c>
      <c r="J1063" s="92">
        <v>46062</v>
      </c>
      <c r="K1063" s="92" t="s">
        <v>3601</v>
      </c>
      <c r="L1063" s="88" t="s">
        <v>3602</v>
      </c>
      <c r="M1063" s="78" t="s">
        <v>447</v>
      </c>
      <c r="N1063" s="6" t="s">
        <v>3602</v>
      </c>
      <c r="O1063" s="71">
        <v>0</v>
      </c>
      <c r="P1063" s="71">
        <v>8887.92</v>
      </c>
      <c r="Q1063" s="79">
        <v>2499.38</v>
      </c>
      <c r="R1063" s="79">
        <v>399.9</v>
      </c>
      <c r="S1063" s="71">
        <v>0</v>
      </c>
      <c r="T1063" s="79">
        <v>11787.2</v>
      </c>
      <c r="U1063" s="87" t="s">
        <v>24</v>
      </c>
      <c r="V1063" s="84">
        <f t="shared" si="99"/>
        <v>684.65747377470063</v>
      </c>
      <c r="W1063" s="70">
        <v>46062</v>
      </c>
      <c r="X1063" s="6" t="s">
        <v>437</v>
      </c>
      <c r="Y1063" s="80" t="s">
        <v>2524</v>
      </c>
      <c r="Z1063" s="80" t="s">
        <v>239</v>
      </c>
      <c r="AA1063" s="80" t="s">
        <v>122</v>
      </c>
      <c r="AB1063" s="76" t="s">
        <v>539</v>
      </c>
      <c r="AC1063" s="76" t="s">
        <v>540</v>
      </c>
      <c r="AD1063" s="76" t="s">
        <v>174</v>
      </c>
      <c r="AE1063" s="76" t="s">
        <v>546</v>
      </c>
      <c r="AF1063" s="76" t="s">
        <v>96</v>
      </c>
      <c r="AG1063" s="82"/>
      <c r="AH1063" s="60"/>
      <c r="AI1063" s="75" t="s">
        <v>3334</v>
      </c>
      <c r="AJ1063" s="6" t="s">
        <v>103</v>
      </c>
      <c r="AK1063" s="81">
        <v>0</v>
      </c>
      <c r="AL1063" s="205" t="s">
        <v>103</v>
      </c>
      <c r="AM1063" s="169"/>
      <c r="AN1063" s="6"/>
      <c r="AO1063" s="120"/>
    </row>
    <row r="1064" spans="1:41">
      <c r="A1064" s="75" t="s">
        <v>3334</v>
      </c>
      <c r="B1064" s="6" t="s">
        <v>93</v>
      </c>
      <c r="C1064" s="76">
        <v>1063</v>
      </c>
      <c r="D1064" s="76" t="s">
        <v>98</v>
      </c>
      <c r="E1064" s="6" t="s">
        <v>2136</v>
      </c>
      <c r="F1064" s="6" t="str">
        <f t="shared" si="97"/>
        <v>BrokerAF-M-240-SI25-M19-L-B</v>
      </c>
      <c r="G1064" s="97" t="s">
        <v>3435</v>
      </c>
      <c r="H1064" s="95" t="s">
        <v>3436</v>
      </c>
      <c r="I1064" s="85" t="s">
        <v>2380</v>
      </c>
      <c r="J1064" s="92">
        <v>46062</v>
      </c>
      <c r="K1064" s="92" t="s">
        <v>3603</v>
      </c>
      <c r="L1064" s="88" t="s">
        <v>3604</v>
      </c>
      <c r="M1064" s="78" t="s">
        <v>463</v>
      </c>
      <c r="N1064" s="6" t="s">
        <v>3604</v>
      </c>
      <c r="O1064" s="71">
        <v>0</v>
      </c>
      <c r="P1064" s="71">
        <v>10047.92</v>
      </c>
      <c r="Q1064" s="79">
        <v>2499.38</v>
      </c>
      <c r="R1064" s="79">
        <v>399.9</v>
      </c>
      <c r="S1064" s="71">
        <v>0</v>
      </c>
      <c r="T1064" s="79">
        <v>12947.2</v>
      </c>
      <c r="U1064" s="87" t="s">
        <v>24</v>
      </c>
      <c r="V1064" s="84">
        <f t="shared" si="99"/>
        <v>752.03587318920552</v>
      </c>
      <c r="W1064" s="89">
        <v>46062</v>
      </c>
      <c r="X1064" s="85" t="s">
        <v>3605</v>
      </c>
      <c r="Y1064" s="85" t="s">
        <v>129</v>
      </c>
      <c r="Z1064" s="85" t="s">
        <v>239</v>
      </c>
      <c r="AA1064" s="80" t="s">
        <v>122</v>
      </c>
      <c r="AB1064" s="76" t="s">
        <v>539</v>
      </c>
      <c r="AC1064" s="76" t="s">
        <v>540</v>
      </c>
      <c r="AD1064" s="76" t="s">
        <v>174</v>
      </c>
      <c r="AE1064" s="76" t="s">
        <v>546</v>
      </c>
      <c r="AF1064" s="76" t="s">
        <v>96</v>
      </c>
      <c r="AG1064" s="82"/>
      <c r="AH1064" s="60"/>
      <c r="AI1064" s="75" t="s">
        <v>3334</v>
      </c>
      <c r="AJ1064" s="6" t="s">
        <v>103</v>
      </c>
      <c r="AK1064" s="81">
        <v>0</v>
      </c>
      <c r="AL1064" s="205" t="s">
        <v>103</v>
      </c>
      <c r="AM1064" s="169"/>
      <c r="AN1064" s="6"/>
      <c r="AO1064" s="120"/>
    </row>
    <row r="1065" spans="1:41">
      <c r="A1065" s="75" t="s">
        <v>3334</v>
      </c>
      <c r="B1065" s="6" t="s">
        <v>93</v>
      </c>
      <c r="C1065" s="76">
        <v>1064</v>
      </c>
      <c r="D1065" s="76" t="s">
        <v>98</v>
      </c>
      <c r="E1065" s="6" t="s">
        <v>2136</v>
      </c>
      <c r="F1065" s="6" t="str">
        <f t="shared" si="97"/>
        <v>BrokerRM-M-575-SI25-M19-B</v>
      </c>
      <c r="G1065" s="97" t="s">
        <v>3437</v>
      </c>
      <c r="H1065" s="95" t="s">
        <v>3438</v>
      </c>
      <c r="I1065" s="85" t="s">
        <v>2380</v>
      </c>
      <c r="J1065" s="92">
        <v>46063</v>
      </c>
      <c r="K1065" s="92" t="s">
        <v>3606</v>
      </c>
      <c r="L1065" s="88" t="s">
        <v>3607</v>
      </c>
      <c r="M1065" s="78" t="s">
        <v>463</v>
      </c>
      <c r="N1065" s="80" t="s">
        <v>3312</v>
      </c>
      <c r="O1065" s="71">
        <v>0</v>
      </c>
      <c r="P1065" s="71">
        <v>0</v>
      </c>
      <c r="Q1065" s="79">
        <v>2401.94</v>
      </c>
      <c r="R1065" s="79">
        <v>384.31</v>
      </c>
      <c r="S1065" s="71">
        <v>0</v>
      </c>
      <c r="T1065" s="79">
        <v>2786.25</v>
      </c>
      <c r="U1065" s="87" t="s">
        <v>24</v>
      </c>
      <c r="V1065" s="84">
        <f t="shared" si="99"/>
        <v>161.83884945574516</v>
      </c>
      <c r="W1065" s="89">
        <v>46063</v>
      </c>
      <c r="X1065" s="85" t="s">
        <v>437</v>
      </c>
      <c r="Y1065" s="85" t="s">
        <v>129</v>
      </c>
      <c r="Z1065" s="85" t="s">
        <v>239</v>
      </c>
      <c r="AA1065" s="80" t="s">
        <v>122</v>
      </c>
      <c r="AB1065" s="76" t="s">
        <v>539</v>
      </c>
      <c r="AC1065" s="76" t="s">
        <v>540</v>
      </c>
      <c r="AD1065" s="76" t="s">
        <v>174</v>
      </c>
      <c r="AE1065" s="76" t="s">
        <v>546</v>
      </c>
      <c r="AF1065" s="76" t="s">
        <v>96</v>
      </c>
      <c r="AG1065" s="82"/>
      <c r="AH1065" s="60"/>
      <c r="AI1065" s="75" t="s">
        <v>3334</v>
      </c>
      <c r="AJ1065" s="6" t="s">
        <v>103</v>
      </c>
      <c r="AK1065" s="81">
        <v>0</v>
      </c>
      <c r="AL1065" s="205" t="s">
        <v>103</v>
      </c>
      <c r="AM1065" s="169"/>
      <c r="AN1065" s="6"/>
      <c r="AO1065" s="120"/>
    </row>
    <row r="1066" spans="1:41">
      <c r="A1066" s="75" t="s">
        <v>3334</v>
      </c>
      <c r="B1066" s="6" t="s">
        <v>93</v>
      </c>
      <c r="C1066" s="76">
        <v>1065</v>
      </c>
      <c r="D1066" s="76" t="s">
        <v>98</v>
      </c>
      <c r="E1066" s="6" t="s">
        <v>2136</v>
      </c>
      <c r="F1066" s="6" t="str">
        <f t="shared" si="97"/>
        <v>BrokerRM-M-249-SI25-M19-L-B</v>
      </c>
      <c r="G1066" s="97" t="s">
        <v>3439</v>
      </c>
      <c r="H1066" s="95" t="s">
        <v>3440</v>
      </c>
      <c r="I1066" s="85" t="s">
        <v>2380</v>
      </c>
      <c r="J1066" s="92">
        <v>46064</v>
      </c>
      <c r="K1066" s="92" t="s">
        <v>3608</v>
      </c>
      <c r="L1066" s="91" t="s">
        <v>3609</v>
      </c>
      <c r="M1066" s="80" t="s">
        <v>447</v>
      </c>
      <c r="N1066" s="80" t="s">
        <v>3609</v>
      </c>
      <c r="O1066" s="71">
        <v>0</v>
      </c>
      <c r="P1066" s="71">
        <v>9922.64</v>
      </c>
      <c r="Q1066" s="79">
        <v>2429.7199999999998</v>
      </c>
      <c r="R1066" s="79">
        <v>388.76</v>
      </c>
      <c r="S1066" s="71">
        <v>0</v>
      </c>
      <c r="T1066" s="79">
        <v>12741.12</v>
      </c>
      <c r="U1066" s="87" t="s">
        <v>24</v>
      </c>
      <c r="V1066" s="84">
        <f t="shared" si="99"/>
        <v>740.0657520242562</v>
      </c>
      <c r="W1066" s="70">
        <v>46064</v>
      </c>
      <c r="X1066" s="6" t="s">
        <v>582</v>
      </c>
      <c r="Y1066" s="80" t="s">
        <v>2524</v>
      </c>
      <c r="Z1066" s="80" t="s">
        <v>239</v>
      </c>
      <c r="AA1066" s="80" t="s">
        <v>122</v>
      </c>
      <c r="AB1066" s="76" t="s">
        <v>539</v>
      </c>
      <c r="AC1066" s="76" t="s">
        <v>540</v>
      </c>
      <c r="AD1066" s="76" t="s">
        <v>174</v>
      </c>
      <c r="AE1066" s="76" t="s">
        <v>546</v>
      </c>
      <c r="AF1066" s="158" t="s">
        <v>96</v>
      </c>
      <c r="AG1066" s="159"/>
      <c r="AH1066" s="60"/>
      <c r="AI1066" s="160" t="s">
        <v>3334</v>
      </c>
      <c r="AJ1066" s="161" t="s">
        <v>103</v>
      </c>
      <c r="AK1066" s="81">
        <v>0</v>
      </c>
      <c r="AL1066" s="205" t="s">
        <v>103</v>
      </c>
      <c r="AM1066" s="169"/>
      <c r="AN1066" s="6"/>
      <c r="AO1066" s="120"/>
    </row>
    <row r="1067" spans="1:41">
      <c r="A1067" s="75" t="s">
        <v>3334</v>
      </c>
      <c r="B1067" s="6" t="s">
        <v>93</v>
      </c>
      <c r="C1067" s="76">
        <v>1066</v>
      </c>
      <c r="D1067" s="76" t="s">
        <v>98</v>
      </c>
      <c r="E1067" s="6" t="s">
        <v>2136</v>
      </c>
      <c r="F1067" s="6" t="str">
        <f t="shared" si="97"/>
        <v>BrokerRM-M-567-SI25-M19-B</v>
      </c>
      <c r="G1067" s="97" t="s">
        <v>3153</v>
      </c>
      <c r="H1067" s="95" t="s">
        <v>3441</v>
      </c>
      <c r="I1067" s="85" t="s">
        <v>2380</v>
      </c>
      <c r="J1067" s="92">
        <v>46065</v>
      </c>
      <c r="K1067" s="92" t="s">
        <v>3610</v>
      </c>
      <c r="L1067" s="77" t="s">
        <v>3287</v>
      </c>
      <c r="M1067" s="80" t="s">
        <v>447</v>
      </c>
      <c r="N1067" s="80" t="s">
        <v>3288</v>
      </c>
      <c r="O1067" s="71">
        <v>0</v>
      </c>
      <c r="P1067" s="71">
        <v>34930.19</v>
      </c>
      <c r="Q1067" s="79">
        <v>4679.75</v>
      </c>
      <c r="R1067" s="79">
        <v>748.76</v>
      </c>
      <c r="S1067" s="71">
        <v>0</v>
      </c>
      <c r="T1067" s="79">
        <v>40358.699999999997</v>
      </c>
      <c r="U1067" s="87" t="s">
        <v>24</v>
      </c>
      <c r="V1067" s="84">
        <f t="shared" si="99"/>
        <v>2344.228110732914</v>
      </c>
      <c r="W1067" s="70">
        <v>46065</v>
      </c>
      <c r="X1067" s="80" t="s">
        <v>437</v>
      </c>
      <c r="Y1067" s="80" t="s">
        <v>129</v>
      </c>
      <c r="Z1067" s="80" t="s">
        <v>239</v>
      </c>
      <c r="AA1067" s="80" t="s">
        <v>122</v>
      </c>
      <c r="AB1067" s="76" t="s">
        <v>539</v>
      </c>
      <c r="AC1067" s="76" t="s">
        <v>540</v>
      </c>
      <c r="AD1067" s="76" t="s">
        <v>174</v>
      </c>
      <c r="AE1067" s="76" t="s">
        <v>546</v>
      </c>
      <c r="AF1067" s="76">
        <v>8666791</v>
      </c>
      <c r="AG1067" s="139" t="s">
        <v>550</v>
      </c>
      <c r="AH1067" s="162">
        <v>24631.79</v>
      </c>
      <c r="AI1067" s="75" t="s">
        <v>3334</v>
      </c>
      <c r="AJ1067" s="6" t="s">
        <v>103</v>
      </c>
      <c r="AK1067" s="81">
        <v>0</v>
      </c>
      <c r="AL1067" s="205" t="s">
        <v>103</v>
      </c>
      <c r="AM1067" s="169"/>
      <c r="AN1067" s="6"/>
      <c r="AO1067" s="120"/>
    </row>
    <row r="1068" spans="1:41" ht="58">
      <c r="A1068" s="75" t="s">
        <v>3334</v>
      </c>
      <c r="B1068" s="6" t="s">
        <v>93</v>
      </c>
      <c r="C1068" s="76">
        <v>1067</v>
      </c>
      <c r="D1068" s="76" t="s">
        <v>98</v>
      </c>
      <c r="E1068" s="6" t="s">
        <v>2136</v>
      </c>
      <c r="F1068" s="6" t="str">
        <f t="shared" si="97"/>
        <v>BrokerRM-M-583-SI25-M19-B</v>
      </c>
      <c r="G1068" s="97" t="s">
        <v>3442</v>
      </c>
      <c r="H1068" s="95" t="s">
        <v>3443</v>
      </c>
      <c r="I1068" s="85" t="s">
        <v>2380</v>
      </c>
      <c r="J1068" s="92">
        <v>46065</v>
      </c>
      <c r="K1068" s="95" t="s">
        <v>3611</v>
      </c>
      <c r="L1068" s="72" t="s">
        <v>3612</v>
      </c>
      <c r="M1068" s="80" t="s">
        <v>447</v>
      </c>
      <c r="N1068" s="80" t="s">
        <v>3613</v>
      </c>
      <c r="O1068" s="71">
        <v>0</v>
      </c>
      <c r="P1068" s="71">
        <v>0</v>
      </c>
      <c r="Q1068" s="79">
        <v>2401.94</v>
      </c>
      <c r="R1068" s="79">
        <v>384.31</v>
      </c>
      <c r="S1068" s="71">
        <v>0</v>
      </c>
      <c r="T1068" s="79">
        <v>2786.25</v>
      </c>
      <c r="U1068" s="87" t="s">
        <v>24</v>
      </c>
      <c r="V1068" s="84">
        <f t="shared" si="99"/>
        <v>161.83884945574516</v>
      </c>
      <c r="W1068" s="89">
        <v>46065</v>
      </c>
      <c r="X1068" s="87" t="s">
        <v>437</v>
      </c>
      <c r="Y1068" s="85" t="s">
        <v>129</v>
      </c>
      <c r="Z1068" s="85" t="s">
        <v>239</v>
      </c>
      <c r="AA1068" s="85" t="s">
        <v>122</v>
      </c>
      <c r="AB1068" s="76" t="s">
        <v>539</v>
      </c>
      <c r="AC1068" s="76" t="s">
        <v>540</v>
      </c>
      <c r="AD1068" s="76" t="s">
        <v>174</v>
      </c>
      <c r="AE1068" s="76" t="s">
        <v>546</v>
      </c>
      <c r="AF1068" s="163" t="s">
        <v>96</v>
      </c>
      <c r="AG1068" s="164"/>
      <c r="AH1068" s="162"/>
      <c r="AI1068" s="164" t="s">
        <v>3334</v>
      </c>
      <c r="AJ1068" s="165" t="s">
        <v>103</v>
      </c>
      <c r="AK1068" s="81">
        <v>0</v>
      </c>
      <c r="AL1068" s="205" t="s">
        <v>103</v>
      </c>
      <c r="AM1068" s="169"/>
      <c r="AN1068" s="6"/>
      <c r="AO1068" s="120"/>
    </row>
    <row r="1069" spans="1:41" ht="58">
      <c r="A1069" s="75" t="s">
        <v>3334</v>
      </c>
      <c r="B1069" s="6" t="s">
        <v>93</v>
      </c>
      <c r="C1069" s="76">
        <v>1068</v>
      </c>
      <c r="D1069" s="76" t="s">
        <v>98</v>
      </c>
      <c r="E1069" s="6" t="s">
        <v>2136</v>
      </c>
      <c r="F1069" s="6" t="str">
        <f t="shared" si="97"/>
        <v>BrokerRM-M-573-SI25-M19-B</v>
      </c>
      <c r="G1069" s="97" t="s">
        <v>2728</v>
      </c>
      <c r="H1069" s="95" t="s">
        <v>3444</v>
      </c>
      <c r="I1069" s="85" t="s">
        <v>2380</v>
      </c>
      <c r="J1069" s="92">
        <v>46065</v>
      </c>
      <c r="K1069" s="95" t="s">
        <v>3614</v>
      </c>
      <c r="L1069" s="72" t="s">
        <v>3615</v>
      </c>
      <c r="M1069" s="80" t="s">
        <v>447</v>
      </c>
      <c r="N1069" s="80" t="s">
        <v>3310</v>
      </c>
      <c r="O1069" s="71">
        <v>0</v>
      </c>
      <c r="P1069" s="71">
        <v>19043.27</v>
      </c>
      <c r="Q1069" s="79">
        <v>3472.14</v>
      </c>
      <c r="R1069" s="79">
        <v>555.54</v>
      </c>
      <c r="S1069" s="71">
        <v>0</v>
      </c>
      <c r="T1069" s="79">
        <v>23070.95</v>
      </c>
      <c r="U1069" s="87" t="s">
        <v>24</v>
      </c>
      <c r="V1069" s="84">
        <f t="shared" si="99"/>
        <v>1340.0721413552351</v>
      </c>
      <c r="W1069" s="89">
        <v>46065</v>
      </c>
      <c r="X1069" s="87" t="s">
        <v>437</v>
      </c>
      <c r="Y1069" s="85" t="s">
        <v>129</v>
      </c>
      <c r="Z1069" s="85" t="s">
        <v>239</v>
      </c>
      <c r="AA1069" s="85" t="s">
        <v>122</v>
      </c>
      <c r="AB1069" s="76" t="s">
        <v>539</v>
      </c>
      <c r="AC1069" s="76" t="s">
        <v>540</v>
      </c>
      <c r="AD1069" s="76" t="s">
        <v>174</v>
      </c>
      <c r="AE1069" s="76" t="s">
        <v>546</v>
      </c>
      <c r="AF1069" s="76" t="s">
        <v>96</v>
      </c>
      <c r="AG1069" s="82"/>
      <c r="AH1069" s="162"/>
      <c r="AI1069" s="75" t="s">
        <v>3334</v>
      </c>
      <c r="AJ1069" s="6" t="s">
        <v>103</v>
      </c>
      <c r="AK1069" s="81">
        <v>0</v>
      </c>
      <c r="AL1069" s="205" t="s">
        <v>103</v>
      </c>
      <c r="AM1069" s="169"/>
      <c r="AN1069" s="6"/>
      <c r="AO1069" s="120"/>
    </row>
    <row r="1070" spans="1:41" ht="58">
      <c r="A1070" s="75" t="s">
        <v>3334</v>
      </c>
      <c r="B1070" s="6" t="s">
        <v>93</v>
      </c>
      <c r="C1070" s="76">
        <v>1069</v>
      </c>
      <c r="D1070" s="76" t="s">
        <v>98</v>
      </c>
      <c r="E1070" s="6" t="s">
        <v>2136</v>
      </c>
      <c r="F1070" s="6" t="str">
        <f t="shared" si="97"/>
        <v>BrokerRM-M-581-SI25-M19-B</v>
      </c>
      <c r="G1070" s="97" t="s">
        <v>3445</v>
      </c>
      <c r="H1070" s="95" t="s">
        <v>3446</v>
      </c>
      <c r="I1070" s="85" t="s">
        <v>2380</v>
      </c>
      <c r="J1070" s="92">
        <v>46065</v>
      </c>
      <c r="K1070" s="95" t="s">
        <v>3616</v>
      </c>
      <c r="L1070" s="72" t="s">
        <v>3617</v>
      </c>
      <c r="M1070" s="80" t="s">
        <v>463</v>
      </c>
      <c r="N1070" s="80" t="s">
        <v>3618</v>
      </c>
      <c r="O1070" s="71">
        <v>0</v>
      </c>
      <c r="P1070" s="71">
        <v>18501.64</v>
      </c>
      <c r="Q1070" s="79">
        <v>2774.62</v>
      </c>
      <c r="R1070" s="79">
        <v>443.94</v>
      </c>
      <c r="S1070" s="71">
        <v>0</v>
      </c>
      <c r="T1070" s="79">
        <v>21720.2</v>
      </c>
      <c r="U1070" s="87" t="s">
        <v>24</v>
      </c>
      <c r="V1070" s="84">
        <f t="shared" si="99"/>
        <v>1261.6140611749399</v>
      </c>
      <c r="W1070" s="89">
        <v>46065</v>
      </c>
      <c r="X1070" s="87" t="s">
        <v>437</v>
      </c>
      <c r="Y1070" s="85" t="s">
        <v>129</v>
      </c>
      <c r="Z1070" s="85" t="s">
        <v>239</v>
      </c>
      <c r="AA1070" s="85" t="s">
        <v>122</v>
      </c>
      <c r="AB1070" s="76" t="s">
        <v>539</v>
      </c>
      <c r="AC1070" s="76" t="s">
        <v>540</v>
      </c>
      <c r="AD1070" s="76" t="s">
        <v>174</v>
      </c>
      <c r="AE1070" s="76" t="s">
        <v>546</v>
      </c>
      <c r="AF1070" s="158" t="s">
        <v>96</v>
      </c>
      <c r="AG1070" s="160"/>
      <c r="AH1070" s="162"/>
      <c r="AI1070" s="160" t="s">
        <v>3334</v>
      </c>
      <c r="AJ1070" s="161" t="s">
        <v>103</v>
      </c>
      <c r="AK1070" s="81">
        <v>0</v>
      </c>
      <c r="AL1070" s="205" t="s">
        <v>103</v>
      </c>
      <c r="AM1070" s="169"/>
      <c r="AN1070" s="6"/>
      <c r="AO1070" s="120"/>
    </row>
    <row r="1071" spans="1:41" ht="58">
      <c r="A1071" s="75" t="s">
        <v>3334</v>
      </c>
      <c r="B1071" s="6" t="s">
        <v>93</v>
      </c>
      <c r="C1071" s="76">
        <v>1070</v>
      </c>
      <c r="D1071" s="76" t="s">
        <v>98</v>
      </c>
      <c r="E1071" s="6" t="s">
        <v>2136</v>
      </c>
      <c r="F1071" s="6" t="str">
        <f t="shared" si="97"/>
        <v>BrokerRM-M-556-SI25-M19-B</v>
      </c>
      <c r="G1071" s="97" t="s">
        <v>2730</v>
      </c>
      <c r="H1071" s="95" t="s">
        <v>3447</v>
      </c>
      <c r="I1071" s="85" t="s">
        <v>2380</v>
      </c>
      <c r="J1071" s="92">
        <v>46066</v>
      </c>
      <c r="K1071" s="95" t="s">
        <v>2939</v>
      </c>
      <c r="L1071" s="72" t="s">
        <v>2940</v>
      </c>
      <c r="M1071" s="80" t="s">
        <v>447</v>
      </c>
      <c r="N1071" s="80" t="s">
        <v>2941</v>
      </c>
      <c r="O1071" s="71">
        <v>0</v>
      </c>
      <c r="P1071" s="71">
        <v>28884</v>
      </c>
      <c r="Q1071" s="79">
        <v>0</v>
      </c>
      <c r="R1071" s="79">
        <v>0</v>
      </c>
      <c r="S1071" s="71">
        <v>0</v>
      </c>
      <c r="T1071" s="79">
        <v>28884</v>
      </c>
      <c r="U1071" s="87" t="s">
        <v>24</v>
      </c>
      <c r="V1071" s="84">
        <f t="shared" si="99"/>
        <v>1677.7221454211731</v>
      </c>
      <c r="W1071" s="89">
        <v>46066</v>
      </c>
      <c r="X1071" s="87" t="s">
        <v>437</v>
      </c>
      <c r="Y1071" s="85" t="s">
        <v>129</v>
      </c>
      <c r="Z1071" s="85" t="s">
        <v>239</v>
      </c>
      <c r="AA1071" s="85" t="s">
        <v>122</v>
      </c>
      <c r="AB1071" s="76" t="s">
        <v>539</v>
      </c>
      <c r="AC1071" s="76" t="s">
        <v>540</v>
      </c>
      <c r="AD1071" s="76" t="s">
        <v>174</v>
      </c>
      <c r="AE1071" s="76" t="s">
        <v>546</v>
      </c>
      <c r="AF1071" s="76" t="s">
        <v>3619</v>
      </c>
      <c r="AG1071" s="139" t="s">
        <v>550</v>
      </c>
      <c r="AH1071" s="162">
        <v>21750</v>
      </c>
      <c r="AI1071" s="75" t="s">
        <v>3334</v>
      </c>
      <c r="AJ1071" s="6" t="s">
        <v>103</v>
      </c>
      <c r="AK1071" s="81">
        <v>0</v>
      </c>
      <c r="AL1071" s="205" t="s">
        <v>103</v>
      </c>
      <c r="AM1071" s="169"/>
      <c r="AN1071" s="6"/>
      <c r="AO1071" s="120"/>
    </row>
    <row r="1072" spans="1:41" ht="58">
      <c r="A1072" s="75" t="s">
        <v>3334</v>
      </c>
      <c r="B1072" s="6" t="s">
        <v>93</v>
      </c>
      <c r="C1072" s="76">
        <v>1071</v>
      </c>
      <c r="D1072" s="76" t="s">
        <v>98</v>
      </c>
      <c r="E1072" s="6" t="s">
        <v>2136</v>
      </c>
      <c r="F1072" s="6" t="str">
        <f t="shared" si="97"/>
        <v>BrokerRM-M-585-SI25-M19-B</v>
      </c>
      <c r="G1072" s="97" t="s">
        <v>3448</v>
      </c>
      <c r="H1072" s="95" t="s">
        <v>3449</v>
      </c>
      <c r="I1072" s="85" t="s">
        <v>2380</v>
      </c>
      <c r="J1072" s="92">
        <v>46066</v>
      </c>
      <c r="K1072" s="95" t="s">
        <v>3620</v>
      </c>
      <c r="L1072" s="72" t="s">
        <v>3621</v>
      </c>
      <c r="M1072" s="80" t="s">
        <v>2525</v>
      </c>
      <c r="N1072" s="80" t="s">
        <v>3622</v>
      </c>
      <c r="O1072" s="71">
        <v>0</v>
      </c>
      <c r="P1072" s="71">
        <v>28108.16</v>
      </c>
      <c r="Q1072" s="79">
        <v>8811.89</v>
      </c>
      <c r="R1072" s="79">
        <v>1409.9</v>
      </c>
      <c r="S1072" s="71">
        <v>0</v>
      </c>
      <c r="T1072" s="79">
        <v>38329.949999999997</v>
      </c>
      <c r="U1072" s="87" t="s">
        <v>24</v>
      </c>
      <c r="V1072" s="84">
        <f t="shared" si="99"/>
        <v>2226.3885177913821</v>
      </c>
      <c r="W1072" s="89">
        <v>46066</v>
      </c>
      <c r="X1072" s="87" t="s">
        <v>437</v>
      </c>
      <c r="Y1072" s="85" t="s">
        <v>129</v>
      </c>
      <c r="Z1072" s="85" t="s">
        <v>239</v>
      </c>
      <c r="AA1072" s="85" t="s">
        <v>122</v>
      </c>
      <c r="AB1072" s="76" t="s">
        <v>539</v>
      </c>
      <c r="AC1072" s="76" t="s">
        <v>540</v>
      </c>
      <c r="AD1072" s="76" t="s">
        <v>174</v>
      </c>
      <c r="AE1072" s="76" t="s">
        <v>546</v>
      </c>
      <c r="AF1072" s="76">
        <v>8670700</v>
      </c>
      <c r="AG1072" s="139" t="s">
        <v>550</v>
      </c>
      <c r="AH1072" s="162">
        <v>18366.560000000001</v>
      </c>
      <c r="AI1072" s="75" t="s">
        <v>3334</v>
      </c>
      <c r="AJ1072" s="6" t="s">
        <v>103</v>
      </c>
      <c r="AK1072" s="81">
        <v>0</v>
      </c>
      <c r="AL1072" s="205" t="s">
        <v>103</v>
      </c>
      <c r="AM1072" s="169"/>
      <c r="AN1072" s="6"/>
      <c r="AO1072" s="120"/>
    </row>
    <row r="1073" spans="1:41" ht="58">
      <c r="A1073" s="75" t="s">
        <v>3334</v>
      </c>
      <c r="B1073" s="6" t="s">
        <v>93</v>
      </c>
      <c r="C1073" s="76">
        <v>1072</v>
      </c>
      <c r="D1073" s="76" t="s">
        <v>98</v>
      </c>
      <c r="E1073" s="6" t="s">
        <v>2136</v>
      </c>
      <c r="F1073" s="6" t="str">
        <f t="shared" si="97"/>
        <v>BrokerRM-M-569-SI25-M19-B</v>
      </c>
      <c r="G1073" s="97" t="s">
        <v>2747</v>
      </c>
      <c r="H1073" s="95" t="s">
        <v>3450</v>
      </c>
      <c r="I1073" s="85" t="s">
        <v>2380</v>
      </c>
      <c r="J1073" s="92">
        <v>46066</v>
      </c>
      <c r="K1073" s="95" t="s">
        <v>2969</v>
      </c>
      <c r="L1073" s="73" t="s">
        <v>2970</v>
      </c>
      <c r="M1073" s="73" t="s">
        <v>2525</v>
      </c>
      <c r="N1073" s="73" t="s">
        <v>2971</v>
      </c>
      <c r="O1073" s="71">
        <v>0</v>
      </c>
      <c r="P1073" s="71">
        <v>13340</v>
      </c>
      <c r="Q1073" s="79">
        <v>0</v>
      </c>
      <c r="R1073" s="79">
        <v>0</v>
      </c>
      <c r="S1073" s="71">
        <v>0</v>
      </c>
      <c r="T1073" s="79">
        <v>13340</v>
      </c>
      <c r="U1073" s="87" t="s">
        <v>24</v>
      </c>
      <c r="V1073" s="84">
        <f t="shared" si="99"/>
        <v>774.85159326680684</v>
      </c>
      <c r="W1073" s="89">
        <v>46066</v>
      </c>
      <c r="X1073" s="87" t="s">
        <v>437</v>
      </c>
      <c r="Y1073" s="85" t="s">
        <v>129</v>
      </c>
      <c r="Z1073" s="85" t="s">
        <v>239</v>
      </c>
      <c r="AA1073" s="85" t="s">
        <v>122</v>
      </c>
      <c r="AB1073" s="76" t="s">
        <v>539</v>
      </c>
      <c r="AC1073" s="76" t="s">
        <v>540</v>
      </c>
      <c r="AD1073" s="76" t="s">
        <v>174</v>
      </c>
      <c r="AE1073" s="76" t="s">
        <v>546</v>
      </c>
      <c r="AF1073" s="76" t="s">
        <v>3623</v>
      </c>
      <c r="AG1073" s="139" t="s">
        <v>550</v>
      </c>
      <c r="AH1073" s="162">
        <v>7830</v>
      </c>
      <c r="AI1073" s="75" t="s">
        <v>3334</v>
      </c>
      <c r="AJ1073" s="6" t="s">
        <v>103</v>
      </c>
      <c r="AK1073" s="81">
        <v>0</v>
      </c>
      <c r="AL1073" s="205" t="s">
        <v>103</v>
      </c>
      <c r="AM1073" s="169"/>
      <c r="AN1073" s="6"/>
      <c r="AO1073" s="120"/>
    </row>
    <row r="1074" spans="1:41" ht="58">
      <c r="A1074" s="75" t="s">
        <v>3334</v>
      </c>
      <c r="B1074" s="6" t="s">
        <v>93</v>
      </c>
      <c r="C1074" s="76">
        <v>1073</v>
      </c>
      <c r="D1074" s="76" t="s">
        <v>98</v>
      </c>
      <c r="E1074" s="6" t="s">
        <v>2136</v>
      </c>
      <c r="F1074" s="6" t="str">
        <f t="shared" si="97"/>
        <v>BrokerRM-M-571-SI25-M19-B</v>
      </c>
      <c r="G1074" s="97" t="s">
        <v>2741</v>
      </c>
      <c r="H1074" s="95" t="s">
        <v>3451</v>
      </c>
      <c r="I1074" s="85" t="s">
        <v>2380</v>
      </c>
      <c r="J1074" s="92">
        <v>46067</v>
      </c>
      <c r="K1074" s="95" t="s">
        <v>2959</v>
      </c>
      <c r="L1074" s="73" t="s">
        <v>2960</v>
      </c>
      <c r="M1074" s="73" t="s">
        <v>2525</v>
      </c>
      <c r="N1074" s="73" t="s">
        <v>2961</v>
      </c>
      <c r="O1074" s="71">
        <v>0</v>
      </c>
      <c r="P1074" s="71">
        <v>11368</v>
      </c>
      <c r="Q1074" s="79">
        <v>0</v>
      </c>
      <c r="R1074" s="79">
        <v>0</v>
      </c>
      <c r="S1074" s="71">
        <v>0</v>
      </c>
      <c r="T1074" s="79">
        <v>11368</v>
      </c>
      <c r="U1074" s="87" t="s">
        <v>24</v>
      </c>
      <c r="V1074" s="84">
        <f t="shared" si="99"/>
        <v>660.30831426214843</v>
      </c>
      <c r="W1074" s="89">
        <v>46067</v>
      </c>
      <c r="X1074" s="87" t="s">
        <v>437</v>
      </c>
      <c r="Y1074" s="85" t="s">
        <v>129</v>
      </c>
      <c r="Z1074" s="85" t="s">
        <v>239</v>
      </c>
      <c r="AA1074" s="85" t="s">
        <v>122</v>
      </c>
      <c r="AB1074" s="76" t="s">
        <v>539</v>
      </c>
      <c r="AC1074" s="76" t="s">
        <v>540</v>
      </c>
      <c r="AD1074" s="76" t="s">
        <v>174</v>
      </c>
      <c r="AE1074" s="76" t="s">
        <v>546</v>
      </c>
      <c r="AF1074" s="76" t="s">
        <v>3624</v>
      </c>
      <c r="AG1074" s="139" t="s">
        <v>550</v>
      </c>
      <c r="AH1074" s="162">
        <v>5220</v>
      </c>
      <c r="AI1074" s="75" t="s">
        <v>3334</v>
      </c>
      <c r="AJ1074" s="6" t="s">
        <v>103</v>
      </c>
      <c r="AK1074" s="81">
        <v>0</v>
      </c>
      <c r="AL1074" s="205" t="s">
        <v>103</v>
      </c>
      <c r="AM1074" s="169"/>
      <c r="AN1074" s="6"/>
      <c r="AO1074" s="120"/>
    </row>
    <row r="1075" spans="1:41" ht="58">
      <c r="A1075" s="75" t="s">
        <v>3334</v>
      </c>
      <c r="B1075" s="6" t="s">
        <v>93</v>
      </c>
      <c r="C1075" s="76">
        <v>1074</v>
      </c>
      <c r="D1075" s="76" t="s">
        <v>98</v>
      </c>
      <c r="E1075" s="6" t="s">
        <v>2136</v>
      </c>
      <c r="F1075" s="6" t="str">
        <f t="shared" si="97"/>
        <v>BrokerRM-M-570-SI25-M19-B</v>
      </c>
      <c r="G1075" s="97" t="s">
        <v>2749</v>
      </c>
      <c r="H1075" s="95" t="s">
        <v>3452</v>
      </c>
      <c r="I1075" s="85" t="s">
        <v>2380</v>
      </c>
      <c r="J1075" s="92">
        <v>46067</v>
      </c>
      <c r="K1075" s="95" t="s">
        <v>2972</v>
      </c>
      <c r="L1075" s="73" t="s">
        <v>2973</v>
      </c>
      <c r="M1075" s="73" t="s">
        <v>2525</v>
      </c>
      <c r="N1075" s="73" t="s">
        <v>2974</v>
      </c>
      <c r="O1075" s="71">
        <v>0</v>
      </c>
      <c r="P1075" s="71">
        <v>13340</v>
      </c>
      <c r="Q1075" s="79">
        <v>0</v>
      </c>
      <c r="R1075" s="79">
        <v>0</v>
      </c>
      <c r="S1075" s="71">
        <v>0</v>
      </c>
      <c r="T1075" s="79">
        <v>13340</v>
      </c>
      <c r="U1075" s="87" t="s">
        <v>24</v>
      </c>
      <c r="V1075" s="84">
        <f t="shared" si="99"/>
        <v>774.85159326680684</v>
      </c>
      <c r="W1075" s="78">
        <v>46067</v>
      </c>
      <c r="X1075" s="87" t="s">
        <v>437</v>
      </c>
      <c r="Y1075" s="85" t="s">
        <v>129</v>
      </c>
      <c r="Z1075" s="85" t="s">
        <v>239</v>
      </c>
      <c r="AA1075" s="85" t="s">
        <v>122</v>
      </c>
      <c r="AB1075" s="76" t="s">
        <v>539</v>
      </c>
      <c r="AC1075" s="76" t="s">
        <v>540</v>
      </c>
      <c r="AD1075" s="76" t="s">
        <v>174</v>
      </c>
      <c r="AE1075" s="76" t="s">
        <v>546</v>
      </c>
      <c r="AF1075" s="76" t="s">
        <v>3625</v>
      </c>
      <c r="AG1075" s="139" t="s">
        <v>550</v>
      </c>
      <c r="AH1075" s="162">
        <v>7830</v>
      </c>
      <c r="AI1075" s="75" t="s">
        <v>3334</v>
      </c>
      <c r="AJ1075" s="6" t="s">
        <v>103</v>
      </c>
      <c r="AK1075" s="81">
        <v>0</v>
      </c>
      <c r="AL1075" s="205" t="s">
        <v>103</v>
      </c>
      <c r="AM1075" s="169"/>
      <c r="AN1075" s="6"/>
      <c r="AO1075" s="120"/>
    </row>
    <row r="1076" spans="1:41">
      <c r="A1076" s="75" t="s">
        <v>3334</v>
      </c>
      <c r="B1076" s="6" t="s">
        <v>93</v>
      </c>
      <c r="C1076" s="76">
        <v>1075</v>
      </c>
      <c r="D1076" s="76" t="s">
        <v>98</v>
      </c>
      <c r="E1076" s="6" t="s">
        <v>2136</v>
      </c>
      <c r="F1076" s="6" t="str">
        <f t="shared" si="97"/>
        <v>BrokerFG-R2117LE25.M19 // FG-R2118LE25.M01 // FG-R2111LE25.M19</v>
      </c>
      <c r="G1076" s="112" t="s">
        <v>3453</v>
      </c>
      <c r="H1076" s="95" t="s">
        <v>3454</v>
      </c>
      <c r="I1076" s="85" t="s">
        <v>2380</v>
      </c>
      <c r="J1076" s="92">
        <v>46065</v>
      </c>
      <c r="K1076" s="101">
        <v>6049491</v>
      </c>
      <c r="L1076" s="73" t="s">
        <v>116</v>
      </c>
      <c r="M1076" s="73" t="s">
        <v>195</v>
      </c>
      <c r="N1076" s="73" t="s">
        <v>116</v>
      </c>
      <c r="O1076" s="71">
        <v>0</v>
      </c>
      <c r="P1076" s="71">
        <v>0</v>
      </c>
      <c r="Q1076" s="79">
        <v>14943.12</v>
      </c>
      <c r="R1076" s="79">
        <v>2390.9</v>
      </c>
      <c r="S1076" s="71">
        <v>0</v>
      </c>
      <c r="T1076" s="79">
        <v>17334.02</v>
      </c>
      <c r="U1076" s="87" t="s">
        <v>24</v>
      </c>
      <c r="V1076" s="84">
        <f t="shared" si="99"/>
        <v>1006.8435543267387</v>
      </c>
      <c r="W1076" s="78" t="s">
        <v>119</v>
      </c>
      <c r="X1076" s="87" t="s">
        <v>122</v>
      </c>
      <c r="Y1076" s="85" t="s">
        <v>121</v>
      </c>
      <c r="Z1076" s="85" t="s">
        <v>178</v>
      </c>
      <c r="AA1076" s="85" t="s">
        <v>438</v>
      </c>
      <c r="AB1076" s="76" t="s">
        <v>539</v>
      </c>
      <c r="AC1076" s="76" t="s">
        <v>541</v>
      </c>
      <c r="AD1076" s="76" t="s">
        <v>195</v>
      </c>
      <c r="AE1076" s="76" t="s">
        <v>547</v>
      </c>
      <c r="AF1076" s="163" t="s">
        <v>96</v>
      </c>
      <c r="AG1076" s="164"/>
      <c r="AH1076" s="60"/>
      <c r="AI1076" s="164" t="s">
        <v>3334</v>
      </c>
      <c r="AJ1076" s="165" t="s">
        <v>103</v>
      </c>
      <c r="AK1076" s="81">
        <v>0</v>
      </c>
      <c r="AL1076" s="205" t="s">
        <v>103</v>
      </c>
      <c r="AM1076" s="169"/>
      <c r="AN1076" s="6"/>
      <c r="AO1076" s="120"/>
    </row>
    <row r="1077" spans="1:41">
      <c r="A1077" s="75" t="s">
        <v>3334</v>
      </c>
      <c r="B1077" s="6" t="s">
        <v>93</v>
      </c>
      <c r="C1077" s="76">
        <v>1076</v>
      </c>
      <c r="D1077" s="76" t="s">
        <v>98</v>
      </c>
      <c r="E1077" s="6" t="s">
        <v>2136</v>
      </c>
      <c r="F1077" s="6" t="str">
        <f t="shared" si="97"/>
        <v>BrokerFG-R-2124LE25.M01 // FG-R-2125LE25.M19 // FG-R-2126LE25.M19</v>
      </c>
      <c r="G1077" s="112" t="s">
        <v>3455</v>
      </c>
      <c r="H1077" s="95" t="s">
        <v>3456</v>
      </c>
      <c r="I1077" s="85" t="s">
        <v>2380</v>
      </c>
      <c r="J1077" s="92">
        <v>46066</v>
      </c>
      <c r="K1077" s="101">
        <v>6050449</v>
      </c>
      <c r="L1077" s="73" t="s">
        <v>116</v>
      </c>
      <c r="M1077" s="73" t="s">
        <v>195</v>
      </c>
      <c r="N1077" s="73" t="s">
        <v>116</v>
      </c>
      <c r="O1077" s="71">
        <v>0</v>
      </c>
      <c r="P1077" s="71">
        <v>0</v>
      </c>
      <c r="Q1077" s="79">
        <v>17534.900000000001</v>
      </c>
      <c r="R1077" s="79">
        <v>2805.59</v>
      </c>
      <c r="S1077" s="71">
        <v>0</v>
      </c>
      <c r="T1077" s="79">
        <v>20340.490000000002</v>
      </c>
      <c r="U1077" s="87" t="s">
        <v>24</v>
      </c>
      <c r="V1077" s="84">
        <f t="shared" si="99"/>
        <v>1181.4738444023653</v>
      </c>
      <c r="W1077" s="78" t="s">
        <v>119</v>
      </c>
      <c r="X1077" s="87" t="s">
        <v>122</v>
      </c>
      <c r="Y1077" s="85" t="s">
        <v>121</v>
      </c>
      <c r="Z1077" s="85" t="s">
        <v>178</v>
      </c>
      <c r="AA1077" s="85" t="s">
        <v>438</v>
      </c>
      <c r="AB1077" s="76" t="s">
        <v>539</v>
      </c>
      <c r="AC1077" s="76" t="s">
        <v>541</v>
      </c>
      <c r="AD1077" s="76" t="s">
        <v>195</v>
      </c>
      <c r="AE1077" s="76" t="s">
        <v>547</v>
      </c>
      <c r="AF1077" s="76" t="s">
        <v>96</v>
      </c>
      <c r="AG1077" s="75"/>
      <c r="AH1077" s="93"/>
      <c r="AI1077" s="75" t="s">
        <v>3334</v>
      </c>
      <c r="AJ1077" s="6" t="s">
        <v>103</v>
      </c>
      <c r="AK1077" s="81">
        <v>0</v>
      </c>
      <c r="AL1077" s="205" t="s">
        <v>103</v>
      </c>
      <c r="AM1077" s="169"/>
      <c r="AN1077" s="6"/>
      <c r="AO1077" s="120"/>
    </row>
    <row r="1078" spans="1:41">
      <c r="A1078" s="75" t="s">
        <v>3334</v>
      </c>
      <c r="B1078" s="6" t="s">
        <v>93</v>
      </c>
      <c r="C1078" s="76">
        <v>1077</v>
      </c>
      <c r="D1078" s="76" t="s">
        <v>98</v>
      </c>
      <c r="E1078" s="6" t="s">
        <v>2136</v>
      </c>
      <c r="F1078" s="6" t="str">
        <f t="shared" si="97"/>
        <v>BrokerFG-R-2114LE25.M45</v>
      </c>
      <c r="G1078" s="97" t="s">
        <v>3457</v>
      </c>
      <c r="H1078" s="95" t="s">
        <v>3458</v>
      </c>
      <c r="I1078" s="85" t="s">
        <v>2380</v>
      </c>
      <c r="J1078" s="92">
        <v>46063</v>
      </c>
      <c r="K1078" s="95" t="s">
        <v>3626</v>
      </c>
      <c r="L1078" s="73" t="s">
        <v>116</v>
      </c>
      <c r="M1078" s="73" t="s">
        <v>1264</v>
      </c>
      <c r="N1078" s="73" t="s">
        <v>3627</v>
      </c>
      <c r="O1078" s="71">
        <v>0</v>
      </c>
      <c r="P1078" s="71">
        <v>0</v>
      </c>
      <c r="Q1078" s="79">
        <v>726.54</v>
      </c>
      <c r="R1078" s="79">
        <v>434.21</v>
      </c>
      <c r="S1078" s="71">
        <v>0</v>
      </c>
      <c r="T1078" s="79">
        <v>3148.03</v>
      </c>
      <c r="U1078" s="87" t="s">
        <v>24</v>
      </c>
      <c r="V1078" s="84">
        <f t="shared" si="99"/>
        <v>182.85277819727932</v>
      </c>
      <c r="W1078" s="78">
        <v>46057</v>
      </c>
      <c r="X1078" s="87" t="s">
        <v>239</v>
      </c>
      <c r="Y1078" s="85" t="s">
        <v>239</v>
      </c>
      <c r="Z1078" s="85" t="s">
        <v>178</v>
      </c>
      <c r="AA1078" s="85" t="s">
        <v>122</v>
      </c>
      <c r="AB1078" s="76" t="s">
        <v>1098</v>
      </c>
      <c r="AC1078" s="76" t="s">
        <v>541</v>
      </c>
      <c r="AD1078" s="76" t="s">
        <v>195</v>
      </c>
      <c r="AE1078" s="76" t="s">
        <v>547</v>
      </c>
      <c r="AF1078" s="76" t="s">
        <v>96</v>
      </c>
      <c r="AG1078" s="75"/>
      <c r="AH1078" s="93"/>
      <c r="AI1078" s="75" t="s">
        <v>3334</v>
      </c>
      <c r="AJ1078" s="6" t="s">
        <v>103</v>
      </c>
      <c r="AK1078" s="81">
        <v>0</v>
      </c>
      <c r="AL1078" s="205" t="s">
        <v>103</v>
      </c>
      <c r="AM1078" s="169"/>
      <c r="AN1078" s="6"/>
      <c r="AO1078" s="120"/>
    </row>
    <row r="1079" spans="1:41">
      <c r="A1079" s="75" t="s">
        <v>3334</v>
      </c>
      <c r="B1079" s="6" t="s">
        <v>93</v>
      </c>
      <c r="C1079" s="76">
        <v>1078</v>
      </c>
      <c r="D1079" s="76" t="s">
        <v>98</v>
      </c>
      <c r="E1079" s="6" t="s">
        <v>2136</v>
      </c>
      <c r="F1079" s="6" t="str">
        <f t="shared" si="97"/>
        <v>BrokerFG-R-2120LE25.M45</v>
      </c>
      <c r="G1079" s="97" t="s">
        <v>3459</v>
      </c>
      <c r="H1079" s="95" t="s">
        <v>3460</v>
      </c>
      <c r="I1079" s="85" t="s">
        <v>2380</v>
      </c>
      <c r="J1079" s="92">
        <v>46063</v>
      </c>
      <c r="K1079" s="95" t="s">
        <v>3628</v>
      </c>
      <c r="L1079" s="73" t="s">
        <v>116</v>
      </c>
      <c r="M1079" s="73" t="s">
        <v>1264</v>
      </c>
      <c r="N1079" s="73" t="s">
        <v>3629</v>
      </c>
      <c r="O1079" s="71">
        <v>0</v>
      </c>
      <c r="P1079" s="71">
        <v>0</v>
      </c>
      <c r="Q1079" s="79">
        <v>726.54</v>
      </c>
      <c r="R1079" s="79">
        <v>417.14</v>
      </c>
      <c r="S1079" s="71">
        <v>0</v>
      </c>
      <c r="T1079" s="79">
        <v>3024.24</v>
      </c>
      <c r="U1079" s="87" t="s">
        <v>24</v>
      </c>
      <c r="V1079" s="84">
        <f t="shared" si="99"/>
        <v>175.66245745286415</v>
      </c>
      <c r="W1079" s="78">
        <v>46058</v>
      </c>
      <c r="X1079" s="87" t="s">
        <v>239</v>
      </c>
      <c r="Y1079" s="85" t="s">
        <v>239</v>
      </c>
      <c r="Z1079" s="85" t="s">
        <v>178</v>
      </c>
      <c r="AA1079" s="85" t="s">
        <v>122</v>
      </c>
      <c r="AB1079" s="76" t="s">
        <v>1098</v>
      </c>
      <c r="AC1079" s="76" t="s">
        <v>541</v>
      </c>
      <c r="AD1079" s="76" t="s">
        <v>195</v>
      </c>
      <c r="AE1079" s="76" t="s">
        <v>547</v>
      </c>
      <c r="AF1079" s="76" t="s">
        <v>96</v>
      </c>
      <c r="AG1079" s="75"/>
      <c r="AH1079" s="60"/>
      <c r="AI1079" s="75" t="s">
        <v>3334</v>
      </c>
      <c r="AJ1079" s="6" t="s">
        <v>103</v>
      </c>
      <c r="AK1079" s="81">
        <v>0</v>
      </c>
      <c r="AL1079" s="205" t="s">
        <v>103</v>
      </c>
      <c r="AM1079" s="169"/>
      <c r="AN1079" s="6"/>
      <c r="AO1079" s="120"/>
    </row>
    <row r="1080" spans="1:41" ht="43.5">
      <c r="A1080" s="75" t="s">
        <v>3334</v>
      </c>
      <c r="B1080" s="6" t="s">
        <v>587</v>
      </c>
      <c r="C1080" s="76">
        <v>1079</v>
      </c>
      <c r="D1080" s="76" t="s">
        <v>98</v>
      </c>
      <c r="E1080" s="6" t="s">
        <v>2136</v>
      </c>
      <c r="F1080" s="6" t="str">
        <f t="shared" si="97"/>
        <v>BrokerFG-I-0004-SE26-M23-L.D</v>
      </c>
      <c r="G1080" s="97" t="s">
        <v>3461</v>
      </c>
      <c r="H1080" s="95" t="s">
        <v>3462</v>
      </c>
      <c r="I1080" s="85" t="s">
        <v>2380</v>
      </c>
      <c r="J1080" s="92">
        <v>46063</v>
      </c>
      <c r="K1080" s="95" t="s">
        <v>3630</v>
      </c>
      <c r="L1080" s="73" t="s">
        <v>3631</v>
      </c>
      <c r="M1080" s="73" t="s">
        <v>1264</v>
      </c>
      <c r="N1080" s="73" t="s">
        <v>3632</v>
      </c>
      <c r="O1080" s="71">
        <v>0</v>
      </c>
      <c r="P1080" s="71">
        <v>266.63</v>
      </c>
      <c r="Q1080" s="79">
        <v>3071.26</v>
      </c>
      <c r="R1080" s="79">
        <v>491.4</v>
      </c>
      <c r="S1080" s="71">
        <v>0</v>
      </c>
      <c r="T1080" s="79">
        <v>3829.29</v>
      </c>
      <c r="U1080" s="87" t="s">
        <v>24</v>
      </c>
      <c r="V1080" s="84">
        <f t="shared" si="99"/>
        <v>222.4236474948014</v>
      </c>
      <c r="W1080" s="78">
        <v>46057</v>
      </c>
      <c r="X1080" s="87" t="s">
        <v>3633</v>
      </c>
      <c r="Y1080" s="85" t="s">
        <v>537</v>
      </c>
      <c r="Z1080" s="85" t="s">
        <v>1433</v>
      </c>
      <c r="AA1080" s="85" t="s">
        <v>3634</v>
      </c>
      <c r="AB1080" s="76" t="s">
        <v>1118</v>
      </c>
      <c r="AC1080" s="76" t="s">
        <v>541</v>
      </c>
      <c r="AD1080" s="76" t="s">
        <v>543</v>
      </c>
      <c r="AE1080" s="76" t="s">
        <v>549</v>
      </c>
      <c r="AF1080" s="76" t="s">
        <v>96</v>
      </c>
      <c r="AG1080" s="75"/>
      <c r="AH1080" s="60"/>
      <c r="AI1080" s="75" t="s">
        <v>3334</v>
      </c>
      <c r="AJ1080" s="6" t="s">
        <v>103</v>
      </c>
      <c r="AK1080" s="81">
        <v>0</v>
      </c>
      <c r="AL1080" s="205" t="s">
        <v>103</v>
      </c>
      <c r="AM1080" s="169"/>
      <c r="AN1080" s="6"/>
      <c r="AO1080" s="120"/>
    </row>
    <row r="1081" spans="1:41">
      <c r="A1081" s="75" t="s">
        <v>3334</v>
      </c>
      <c r="B1081" s="6" t="s">
        <v>93</v>
      </c>
      <c r="C1081" s="76">
        <v>1080</v>
      </c>
      <c r="D1081" s="6" t="s">
        <v>593</v>
      </c>
      <c r="E1081" s="6" t="s">
        <v>2135</v>
      </c>
      <c r="F1081" s="6" t="str">
        <f t="shared" si="97"/>
        <v>FreightRM-R-024-SI26-M19</v>
      </c>
      <c r="G1081" s="97" t="s">
        <v>3463</v>
      </c>
      <c r="H1081" s="95">
        <v>1698363</v>
      </c>
      <c r="I1081" s="85" t="s">
        <v>2380</v>
      </c>
      <c r="J1081" s="92">
        <v>46062</v>
      </c>
      <c r="K1081" s="92" t="s">
        <v>3635</v>
      </c>
      <c r="L1081" s="80" t="s">
        <v>117</v>
      </c>
      <c r="M1081" s="80" t="s">
        <v>3635</v>
      </c>
      <c r="N1081" s="80" t="s">
        <v>116</v>
      </c>
      <c r="O1081" s="71">
        <v>0</v>
      </c>
      <c r="P1081" s="71">
        <v>0</v>
      </c>
      <c r="Q1081" s="79">
        <v>474</v>
      </c>
      <c r="R1081" s="79">
        <v>75.84</v>
      </c>
      <c r="S1081" s="71">
        <v>0</v>
      </c>
      <c r="T1081" s="79">
        <v>549.84</v>
      </c>
      <c r="U1081" s="87" t="s">
        <v>118</v>
      </c>
      <c r="V1081" s="84">
        <f t="shared" ref="V1081:V1084" si="100">T1081</f>
        <v>549.84</v>
      </c>
      <c r="W1081" s="70" t="s">
        <v>3295</v>
      </c>
      <c r="X1081" s="6" t="s">
        <v>1266</v>
      </c>
      <c r="Y1081" s="80" t="s">
        <v>1449</v>
      </c>
      <c r="Z1081" s="80" t="s">
        <v>2019</v>
      </c>
      <c r="AA1081" s="109" t="s">
        <v>1266</v>
      </c>
      <c r="AB1081" s="76" t="s">
        <v>539</v>
      </c>
      <c r="AC1081" s="76" t="s">
        <v>540</v>
      </c>
      <c r="AD1081" s="76" t="s">
        <v>174</v>
      </c>
      <c r="AE1081" s="76" t="s">
        <v>546</v>
      </c>
      <c r="AF1081" s="76" t="s">
        <v>96</v>
      </c>
      <c r="AG1081" s="82"/>
      <c r="AH1081" s="60"/>
      <c r="AI1081" s="75" t="s">
        <v>3334</v>
      </c>
      <c r="AJ1081" s="6" t="s">
        <v>103</v>
      </c>
      <c r="AK1081" s="81">
        <v>0</v>
      </c>
      <c r="AL1081" s="205" t="s">
        <v>103</v>
      </c>
      <c r="AM1081" s="169"/>
      <c r="AN1081" s="6"/>
      <c r="AO1081" s="120"/>
    </row>
    <row r="1082" spans="1:41">
      <c r="A1082" s="75" t="s">
        <v>3334</v>
      </c>
      <c r="B1082" s="6" t="s">
        <v>93</v>
      </c>
      <c r="C1082" s="76">
        <v>1081</v>
      </c>
      <c r="D1082" s="6" t="s">
        <v>593</v>
      </c>
      <c r="E1082" s="6" t="s">
        <v>2135</v>
      </c>
      <c r="F1082" s="6" t="str">
        <f t="shared" si="97"/>
        <v>FreightRM-R-028-SI26-M19</v>
      </c>
      <c r="G1082" s="97" t="s">
        <v>3464</v>
      </c>
      <c r="H1082" s="95">
        <v>1698379</v>
      </c>
      <c r="I1082" s="85" t="s">
        <v>2380</v>
      </c>
      <c r="J1082" s="92">
        <v>46062</v>
      </c>
      <c r="K1082" s="92" t="s">
        <v>3636</v>
      </c>
      <c r="L1082" s="80" t="s">
        <v>117</v>
      </c>
      <c r="M1082" s="80" t="s">
        <v>3636</v>
      </c>
      <c r="N1082" s="80" t="s">
        <v>116</v>
      </c>
      <c r="O1082" s="71">
        <v>0</v>
      </c>
      <c r="P1082" s="71">
        <v>0</v>
      </c>
      <c r="Q1082" s="79">
        <v>474</v>
      </c>
      <c r="R1082" s="79">
        <v>75.84</v>
      </c>
      <c r="S1082" s="71">
        <v>0</v>
      </c>
      <c r="T1082" s="79">
        <v>549.84</v>
      </c>
      <c r="U1082" s="87" t="s">
        <v>118</v>
      </c>
      <c r="V1082" s="84">
        <f t="shared" si="100"/>
        <v>549.84</v>
      </c>
      <c r="W1082" s="70" t="s">
        <v>3295</v>
      </c>
      <c r="X1082" s="6" t="s">
        <v>1266</v>
      </c>
      <c r="Y1082" s="80" t="s">
        <v>1449</v>
      </c>
      <c r="Z1082" s="80" t="s">
        <v>2019</v>
      </c>
      <c r="AA1082" s="109" t="s">
        <v>1266</v>
      </c>
      <c r="AB1082" s="76" t="s">
        <v>539</v>
      </c>
      <c r="AC1082" s="76" t="s">
        <v>540</v>
      </c>
      <c r="AD1082" s="76" t="s">
        <v>174</v>
      </c>
      <c r="AE1082" s="76" t="s">
        <v>546</v>
      </c>
      <c r="AF1082" s="76" t="s">
        <v>96</v>
      </c>
      <c r="AG1082" s="82"/>
      <c r="AH1082" s="60"/>
      <c r="AI1082" s="75" t="s">
        <v>3334</v>
      </c>
      <c r="AJ1082" s="6" t="s">
        <v>103</v>
      </c>
      <c r="AK1082" s="81">
        <v>0</v>
      </c>
      <c r="AL1082" s="205" t="s">
        <v>103</v>
      </c>
      <c r="AM1082" s="169"/>
      <c r="AN1082" s="6"/>
      <c r="AO1082" s="120"/>
    </row>
    <row r="1083" spans="1:41">
      <c r="A1083" s="75" t="s">
        <v>3334</v>
      </c>
      <c r="B1083" s="6" t="s">
        <v>93</v>
      </c>
      <c r="C1083" s="76">
        <v>1082</v>
      </c>
      <c r="D1083" s="6" t="s">
        <v>593</v>
      </c>
      <c r="E1083" s="6" t="s">
        <v>2135</v>
      </c>
      <c r="F1083" s="6" t="str">
        <f t="shared" si="97"/>
        <v>FreightFG-A-0003-SE26-M19</v>
      </c>
      <c r="G1083" s="97" t="s">
        <v>3465</v>
      </c>
      <c r="H1083" s="95">
        <v>1698637</v>
      </c>
      <c r="I1083" s="85" t="s">
        <v>2380</v>
      </c>
      <c r="J1083" s="92">
        <v>46062</v>
      </c>
      <c r="K1083" s="92" t="s">
        <v>3637</v>
      </c>
      <c r="L1083" s="80" t="s">
        <v>1264</v>
      </c>
      <c r="M1083" s="80" t="s">
        <v>3637</v>
      </c>
      <c r="N1083" s="80" t="s">
        <v>116</v>
      </c>
      <c r="O1083" s="71">
        <v>0</v>
      </c>
      <c r="P1083" s="71">
        <v>0</v>
      </c>
      <c r="Q1083" s="79">
        <v>1706.97</v>
      </c>
      <c r="R1083" s="79">
        <v>199.26</v>
      </c>
      <c r="S1083" s="71">
        <v>0</v>
      </c>
      <c r="T1083" s="79">
        <v>1906.23</v>
      </c>
      <c r="U1083" s="87" t="s">
        <v>118</v>
      </c>
      <c r="V1083" s="84">
        <f t="shared" si="100"/>
        <v>1906.23</v>
      </c>
      <c r="W1083" s="70" t="s">
        <v>3295</v>
      </c>
      <c r="X1083" s="6" t="s">
        <v>2040</v>
      </c>
      <c r="Y1083" s="80" t="s">
        <v>1449</v>
      </c>
      <c r="Z1083" s="80" t="s">
        <v>2041</v>
      </c>
      <c r="AA1083" s="109" t="s">
        <v>1358</v>
      </c>
      <c r="AB1083" s="76" t="s">
        <v>539</v>
      </c>
      <c r="AC1083" s="76" t="s">
        <v>541</v>
      </c>
      <c r="AD1083" s="76" t="s">
        <v>543</v>
      </c>
      <c r="AE1083" s="76" t="s">
        <v>549</v>
      </c>
      <c r="AF1083" s="76" t="s">
        <v>96</v>
      </c>
      <c r="AG1083" s="82"/>
      <c r="AH1083" s="60"/>
      <c r="AI1083" s="75" t="s">
        <v>3334</v>
      </c>
      <c r="AJ1083" s="6" t="s">
        <v>111</v>
      </c>
      <c r="AK1083" s="81">
        <f>V1083</f>
        <v>1906.23</v>
      </c>
      <c r="AL1083" s="205" t="s">
        <v>111</v>
      </c>
      <c r="AM1083" s="169"/>
      <c r="AN1083" s="6"/>
      <c r="AO1083" s="120"/>
    </row>
    <row r="1084" spans="1:41">
      <c r="A1084" s="75" t="s">
        <v>3334</v>
      </c>
      <c r="B1084" s="6" t="s">
        <v>93</v>
      </c>
      <c r="C1084" s="76">
        <v>1083</v>
      </c>
      <c r="D1084" s="6" t="s">
        <v>593</v>
      </c>
      <c r="E1084" s="6" t="s">
        <v>2135</v>
      </c>
      <c r="F1084" s="6" t="str">
        <f t="shared" si="97"/>
        <v>FreightFG-A-0003-SE26-M19.SINCO</v>
      </c>
      <c r="G1084" s="97" t="s">
        <v>3466</v>
      </c>
      <c r="H1084" s="95">
        <v>1698639</v>
      </c>
      <c r="I1084" s="85" t="s">
        <v>2380</v>
      </c>
      <c r="J1084" s="92">
        <v>46062</v>
      </c>
      <c r="K1084" s="92" t="s">
        <v>3638</v>
      </c>
      <c r="L1084" s="80" t="s">
        <v>1264</v>
      </c>
      <c r="M1084" s="80" t="s">
        <v>3638</v>
      </c>
      <c r="N1084" s="80" t="s">
        <v>116</v>
      </c>
      <c r="O1084" s="71">
        <v>0</v>
      </c>
      <c r="P1084" s="71">
        <v>0</v>
      </c>
      <c r="Q1084" s="79">
        <v>1215.03</v>
      </c>
      <c r="R1084" s="79">
        <v>141.86000000000001</v>
      </c>
      <c r="S1084" s="71">
        <v>0</v>
      </c>
      <c r="T1084" s="79">
        <v>1356.89</v>
      </c>
      <c r="U1084" s="87" t="s">
        <v>118</v>
      </c>
      <c r="V1084" s="84">
        <f t="shared" si="100"/>
        <v>1356.89</v>
      </c>
      <c r="W1084" s="70" t="s">
        <v>3295</v>
      </c>
      <c r="X1084" s="6" t="s">
        <v>2040</v>
      </c>
      <c r="Y1084" s="80" t="s">
        <v>1449</v>
      </c>
      <c r="Z1084" s="80" t="s">
        <v>2041</v>
      </c>
      <c r="AA1084" s="109" t="s">
        <v>1358</v>
      </c>
      <c r="AB1084" s="76" t="s">
        <v>539</v>
      </c>
      <c r="AC1084" s="76" t="s">
        <v>541</v>
      </c>
      <c r="AD1084" s="76" t="s">
        <v>543</v>
      </c>
      <c r="AE1084" s="76" t="s">
        <v>549</v>
      </c>
      <c r="AF1084" s="76" t="s">
        <v>96</v>
      </c>
      <c r="AG1084" s="82"/>
      <c r="AH1084" s="60"/>
      <c r="AI1084" s="75" t="s">
        <v>3334</v>
      </c>
      <c r="AJ1084" s="6" t="s">
        <v>111</v>
      </c>
      <c r="AK1084" s="81">
        <f>V1084</f>
        <v>1356.89</v>
      </c>
      <c r="AL1084" s="205" t="s">
        <v>111</v>
      </c>
      <c r="AM1084" s="169"/>
      <c r="AN1084" s="6"/>
      <c r="AO1084" s="120"/>
    </row>
    <row r="1085" spans="1:41">
      <c r="A1085" s="75" t="s">
        <v>3334</v>
      </c>
      <c r="B1085" s="6" t="s">
        <v>93</v>
      </c>
      <c r="C1085" s="76">
        <v>1084</v>
      </c>
      <c r="D1085" s="6" t="s">
        <v>593</v>
      </c>
      <c r="E1085" s="6" t="s">
        <v>2135</v>
      </c>
      <c r="F1085" s="6" t="str">
        <f t="shared" si="97"/>
        <v>FreightAF-M-240-SI25-M19-L-F</v>
      </c>
      <c r="G1085" s="97" t="s">
        <v>3467</v>
      </c>
      <c r="H1085" s="95">
        <v>1699241</v>
      </c>
      <c r="I1085" s="85" t="s">
        <v>2380</v>
      </c>
      <c r="J1085" s="92">
        <v>46064</v>
      </c>
      <c r="K1085" s="92" t="s">
        <v>3639</v>
      </c>
      <c r="L1085" s="80" t="s">
        <v>117</v>
      </c>
      <c r="M1085" s="80" t="s">
        <v>3639</v>
      </c>
      <c r="N1085" s="80" t="s">
        <v>116</v>
      </c>
      <c r="O1085" s="71">
        <v>0</v>
      </c>
      <c r="P1085" s="71">
        <v>0</v>
      </c>
      <c r="Q1085" s="79">
        <v>13333.33</v>
      </c>
      <c r="R1085" s="79">
        <v>2133.33</v>
      </c>
      <c r="S1085" s="71">
        <v>0</v>
      </c>
      <c r="T1085" s="79">
        <v>15466.66</v>
      </c>
      <c r="U1085" s="87" t="s">
        <v>24</v>
      </c>
      <c r="V1085" s="84">
        <f t="shared" ref="V1085:V1087" si="101">T1085/17.2162</f>
        <v>898.37827162788528</v>
      </c>
      <c r="W1085" s="70" t="s">
        <v>3295</v>
      </c>
      <c r="X1085" s="6" t="s">
        <v>1266</v>
      </c>
      <c r="Y1085" s="80" t="s">
        <v>1439</v>
      </c>
      <c r="Z1085" s="80" t="s">
        <v>2019</v>
      </c>
      <c r="AA1085" s="109" t="s">
        <v>1266</v>
      </c>
      <c r="AB1085" s="76" t="s">
        <v>539</v>
      </c>
      <c r="AC1085" s="76" t="s">
        <v>540</v>
      </c>
      <c r="AD1085" s="76" t="s">
        <v>174</v>
      </c>
      <c r="AE1085" s="76" t="s">
        <v>546</v>
      </c>
      <c r="AF1085" s="76" t="s">
        <v>96</v>
      </c>
      <c r="AG1085" s="82"/>
      <c r="AH1085" s="60"/>
      <c r="AI1085" s="75" t="s">
        <v>3334</v>
      </c>
      <c r="AJ1085" s="6" t="s">
        <v>103</v>
      </c>
      <c r="AK1085" s="81">
        <v>0</v>
      </c>
      <c r="AL1085" s="205" t="s">
        <v>103</v>
      </c>
      <c r="AM1085" s="169"/>
      <c r="AN1085" s="6"/>
      <c r="AO1085" s="120"/>
    </row>
    <row r="1086" spans="1:41">
      <c r="A1086" s="75" t="s">
        <v>3334</v>
      </c>
      <c r="B1086" s="6" t="s">
        <v>93</v>
      </c>
      <c r="C1086" s="76">
        <v>1085</v>
      </c>
      <c r="D1086" s="6" t="s">
        <v>593</v>
      </c>
      <c r="E1086" s="6" t="s">
        <v>2135</v>
      </c>
      <c r="F1086" s="6" t="str">
        <f t="shared" si="97"/>
        <v>FreightRM-M-232-SI25-M19-L-F</v>
      </c>
      <c r="G1086" s="97" t="s">
        <v>3468</v>
      </c>
      <c r="H1086" s="95">
        <v>1699242</v>
      </c>
      <c r="I1086" s="85" t="s">
        <v>2380</v>
      </c>
      <c r="J1086" s="92">
        <v>46063</v>
      </c>
      <c r="K1086" s="92" t="s">
        <v>3640</v>
      </c>
      <c r="L1086" s="80" t="s">
        <v>117</v>
      </c>
      <c r="M1086" s="80" t="s">
        <v>3640</v>
      </c>
      <c r="N1086" s="80" t="s">
        <v>116</v>
      </c>
      <c r="O1086" s="71">
        <v>0</v>
      </c>
      <c r="P1086" s="71">
        <v>0</v>
      </c>
      <c r="Q1086" s="79">
        <v>13333.33</v>
      </c>
      <c r="R1086" s="79">
        <v>2133.33</v>
      </c>
      <c r="S1086" s="71">
        <v>0</v>
      </c>
      <c r="T1086" s="79">
        <v>15466.66</v>
      </c>
      <c r="U1086" s="87" t="s">
        <v>24</v>
      </c>
      <c r="V1086" s="84">
        <f t="shared" si="101"/>
        <v>898.37827162788528</v>
      </c>
      <c r="W1086" s="70" t="s">
        <v>3295</v>
      </c>
      <c r="X1086" s="6" t="s">
        <v>1266</v>
      </c>
      <c r="Y1086" s="80" t="s">
        <v>1439</v>
      </c>
      <c r="Z1086" s="80" t="s">
        <v>2019</v>
      </c>
      <c r="AA1086" s="109" t="s">
        <v>1266</v>
      </c>
      <c r="AB1086" s="76" t="s">
        <v>539</v>
      </c>
      <c r="AC1086" s="76" t="s">
        <v>540</v>
      </c>
      <c r="AD1086" s="76" t="s">
        <v>174</v>
      </c>
      <c r="AE1086" s="76" t="s">
        <v>546</v>
      </c>
      <c r="AF1086" s="76" t="s">
        <v>96</v>
      </c>
      <c r="AG1086" s="82"/>
      <c r="AH1086" s="60"/>
      <c r="AI1086" s="75" t="s">
        <v>3334</v>
      </c>
      <c r="AJ1086" s="6" t="s">
        <v>103</v>
      </c>
      <c r="AK1086" s="81">
        <v>0</v>
      </c>
      <c r="AL1086" s="205" t="s">
        <v>103</v>
      </c>
      <c r="AM1086" s="169"/>
      <c r="AN1086" s="6"/>
      <c r="AO1086" s="120"/>
    </row>
    <row r="1087" spans="1:41">
      <c r="A1087" s="75" t="s">
        <v>3334</v>
      </c>
      <c r="B1087" s="6" t="s">
        <v>93</v>
      </c>
      <c r="C1087" s="76">
        <v>1086</v>
      </c>
      <c r="D1087" s="6" t="s">
        <v>593</v>
      </c>
      <c r="E1087" s="6" t="s">
        <v>2135</v>
      </c>
      <c r="F1087" s="6" t="str">
        <f t="shared" si="97"/>
        <v>FreightRM-M-249-SI25-M19-L-F</v>
      </c>
      <c r="G1087" s="97" t="s">
        <v>3469</v>
      </c>
      <c r="H1087" s="95">
        <v>1699244</v>
      </c>
      <c r="I1087" s="85" t="s">
        <v>2380</v>
      </c>
      <c r="J1087" s="92">
        <v>46063</v>
      </c>
      <c r="K1087" s="92" t="s">
        <v>3641</v>
      </c>
      <c r="L1087" s="80" t="s">
        <v>117</v>
      </c>
      <c r="M1087" s="80" t="s">
        <v>3641</v>
      </c>
      <c r="N1087" s="80" t="s">
        <v>116</v>
      </c>
      <c r="O1087" s="71">
        <v>0</v>
      </c>
      <c r="P1087" s="71">
        <v>0</v>
      </c>
      <c r="Q1087" s="79">
        <v>13333.33</v>
      </c>
      <c r="R1087" s="79">
        <v>2133.33</v>
      </c>
      <c r="S1087" s="71">
        <v>0</v>
      </c>
      <c r="T1087" s="79">
        <v>15466.66</v>
      </c>
      <c r="U1087" s="87" t="s">
        <v>24</v>
      </c>
      <c r="V1087" s="84">
        <f t="shared" si="101"/>
        <v>898.37827162788528</v>
      </c>
      <c r="W1087" s="70" t="s">
        <v>3295</v>
      </c>
      <c r="X1087" s="6" t="s">
        <v>1266</v>
      </c>
      <c r="Y1087" s="80" t="s">
        <v>1439</v>
      </c>
      <c r="Z1087" s="80" t="s">
        <v>2019</v>
      </c>
      <c r="AA1087" s="109" t="s">
        <v>1266</v>
      </c>
      <c r="AB1087" s="76" t="s">
        <v>539</v>
      </c>
      <c r="AC1087" s="76" t="s">
        <v>540</v>
      </c>
      <c r="AD1087" s="76" t="s">
        <v>174</v>
      </c>
      <c r="AE1087" s="76" t="s">
        <v>546</v>
      </c>
      <c r="AF1087" s="76" t="s">
        <v>96</v>
      </c>
      <c r="AG1087" s="82"/>
      <c r="AH1087" s="60"/>
      <c r="AI1087" s="75" t="s">
        <v>3334</v>
      </c>
      <c r="AJ1087" s="6" t="s">
        <v>103</v>
      </c>
      <c r="AK1087" s="81">
        <v>0</v>
      </c>
      <c r="AL1087" s="205" t="s">
        <v>103</v>
      </c>
      <c r="AM1087" s="169"/>
      <c r="AN1087" s="6"/>
      <c r="AO1087" s="120"/>
    </row>
    <row r="1088" spans="1:41">
      <c r="A1088" s="75" t="s">
        <v>3334</v>
      </c>
      <c r="B1088" s="6" t="s">
        <v>93</v>
      </c>
      <c r="C1088" s="76">
        <v>1087</v>
      </c>
      <c r="D1088" s="6" t="s">
        <v>593</v>
      </c>
      <c r="E1088" s="6" t="s">
        <v>2135</v>
      </c>
      <c r="F1088" s="6" t="str">
        <f t="shared" si="97"/>
        <v>FreightRM-R-023-SI26-M19</v>
      </c>
      <c r="G1088" s="95" t="s">
        <v>3470</v>
      </c>
      <c r="H1088" s="95">
        <v>1700652</v>
      </c>
      <c r="I1088" s="85" t="s">
        <v>2380</v>
      </c>
      <c r="J1088" s="92">
        <v>46065</v>
      </c>
      <c r="K1088" s="92" t="s">
        <v>3642</v>
      </c>
      <c r="L1088" s="90" t="s">
        <v>117</v>
      </c>
      <c r="M1088" s="76" t="s">
        <v>3642</v>
      </c>
      <c r="N1088" s="80" t="s">
        <v>116</v>
      </c>
      <c r="O1088" s="71">
        <v>0</v>
      </c>
      <c r="P1088" s="71">
        <v>0</v>
      </c>
      <c r="Q1088" s="79">
        <v>9601.09</v>
      </c>
      <c r="R1088" s="79">
        <v>22</v>
      </c>
      <c r="S1088" s="71">
        <v>0</v>
      </c>
      <c r="T1088" s="79">
        <v>9623.09</v>
      </c>
      <c r="U1088" s="87" t="s">
        <v>118</v>
      </c>
      <c r="V1088" s="84">
        <f t="shared" ref="V1088:V1089" si="102">T1088</f>
        <v>9623.09</v>
      </c>
      <c r="W1088" s="61" t="s">
        <v>3295</v>
      </c>
      <c r="X1088" s="6" t="s">
        <v>3643</v>
      </c>
      <c r="Y1088" s="76" t="s">
        <v>2027</v>
      </c>
      <c r="Z1088" s="76" t="s">
        <v>1449</v>
      </c>
      <c r="AA1088" s="76" t="s">
        <v>1266</v>
      </c>
      <c r="AB1088" s="76" t="s">
        <v>539</v>
      </c>
      <c r="AC1088" s="76" t="s">
        <v>540</v>
      </c>
      <c r="AD1088" s="76" t="s">
        <v>174</v>
      </c>
      <c r="AE1088" s="76" t="s">
        <v>546</v>
      </c>
      <c r="AF1088" s="76" t="s">
        <v>96</v>
      </c>
      <c r="AG1088" s="82"/>
      <c r="AH1088" s="60"/>
      <c r="AI1088" s="75" t="s">
        <v>3334</v>
      </c>
      <c r="AJ1088" s="6" t="s">
        <v>103</v>
      </c>
      <c r="AK1088" s="81">
        <v>0</v>
      </c>
      <c r="AL1088" s="205" t="s">
        <v>103</v>
      </c>
      <c r="AM1088" s="169"/>
      <c r="AN1088" s="6"/>
      <c r="AO1088" s="120"/>
    </row>
    <row r="1089" spans="1:41">
      <c r="A1089" s="75" t="s">
        <v>3334</v>
      </c>
      <c r="B1089" s="6" t="s">
        <v>93</v>
      </c>
      <c r="C1089" s="76">
        <v>1088</v>
      </c>
      <c r="D1089" s="6" t="s">
        <v>106</v>
      </c>
      <c r="E1089" s="6" t="s">
        <v>2135</v>
      </c>
      <c r="F1089" s="6" t="str">
        <f t="shared" si="97"/>
        <v>FreightRM-M-253-SI25-M19-L</v>
      </c>
      <c r="G1089" s="95" t="s">
        <v>3471</v>
      </c>
      <c r="H1089" s="95">
        <v>629715</v>
      </c>
      <c r="I1089" s="85" t="s">
        <v>2380</v>
      </c>
      <c r="J1089" s="92">
        <v>46063</v>
      </c>
      <c r="K1089" s="92"/>
      <c r="L1089" s="78" t="s">
        <v>116</v>
      </c>
      <c r="M1089" s="76" t="s">
        <v>174</v>
      </c>
      <c r="N1089" s="78" t="s">
        <v>116</v>
      </c>
      <c r="O1089" s="71">
        <v>0</v>
      </c>
      <c r="P1089" s="71">
        <v>0</v>
      </c>
      <c r="Q1089" s="79">
        <v>662.4</v>
      </c>
      <c r="R1089" s="79">
        <v>0</v>
      </c>
      <c r="S1089" s="71">
        <v>0</v>
      </c>
      <c r="T1089" s="79">
        <v>662.4</v>
      </c>
      <c r="U1089" s="87" t="s">
        <v>118</v>
      </c>
      <c r="V1089" s="84">
        <f t="shared" si="102"/>
        <v>662.4</v>
      </c>
      <c r="W1089" s="61">
        <v>46061</v>
      </c>
      <c r="X1089" s="6" t="s">
        <v>3644</v>
      </c>
      <c r="Y1089" s="76" t="s">
        <v>3645</v>
      </c>
      <c r="Z1089" s="76" t="s">
        <v>163</v>
      </c>
      <c r="AA1089" s="76" t="s">
        <v>156</v>
      </c>
      <c r="AB1089" s="76" t="s">
        <v>539</v>
      </c>
      <c r="AC1089" s="76" t="s">
        <v>540</v>
      </c>
      <c r="AD1089" s="76" t="s">
        <v>174</v>
      </c>
      <c r="AE1089" s="76" t="s">
        <v>546</v>
      </c>
      <c r="AF1089" s="76" t="s">
        <v>96</v>
      </c>
      <c r="AG1089" s="82"/>
      <c r="AH1089" s="60"/>
      <c r="AI1089" s="75" t="s">
        <v>3334</v>
      </c>
      <c r="AJ1089" s="6" t="s">
        <v>103</v>
      </c>
      <c r="AK1089" s="81">
        <v>0</v>
      </c>
      <c r="AL1089" s="205" t="s">
        <v>103</v>
      </c>
      <c r="AM1089" s="169"/>
      <c r="AN1089" s="6"/>
      <c r="AO1089" s="120"/>
    </row>
    <row r="1090" spans="1:41">
      <c r="A1090" s="75" t="s">
        <v>3334</v>
      </c>
      <c r="B1090" s="6" t="s">
        <v>93</v>
      </c>
      <c r="C1090" s="76">
        <v>1089</v>
      </c>
      <c r="D1090" s="6" t="s">
        <v>106</v>
      </c>
      <c r="E1090" s="6" t="s">
        <v>2135</v>
      </c>
      <c r="F1090" s="6" t="str">
        <f t="shared" si="97"/>
        <v>FreightRM-V-013-V1I26-MCS.1</v>
      </c>
      <c r="G1090" s="95" t="s">
        <v>3472</v>
      </c>
      <c r="H1090" s="95">
        <v>630412</v>
      </c>
      <c r="I1090" s="85" t="s">
        <v>2380</v>
      </c>
      <c r="J1090" s="92">
        <v>46064</v>
      </c>
      <c r="K1090" s="92"/>
      <c r="L1090" s="78" t="s">
        <v>116</v>
      </c>
      <c r="M1090" s="76" t="s">
        <v>173</v>
      </c>
      <c r="N1090" s="78" t="s">
        <v>116</v>
      </c>
      <c r="O1090" s="71">
        <v>0</v>
      </c>
      <c r="P1090" s="71">
        <v>0</v>
      </c>
      <c r="Q1090" s="79">
        <v>12644</v>
      </c>
      <c r="R1090" s="79">
        <v>0</v>
      </c>
      <c r="S1090" s="71">
        <v>0</v>
      </c>
      <c r="T1090" s="79">
        <v>12644</v>
      </c>
      <c r="U1090" s="87" t="s">
        <v>24</v>
      </c>
      <c r="V1090" s="84">
        <f>T1090/17.2162</f>
        <v>734.4245536181038</v>
      </c>
      <c r="W1090" s="61">
        <v>46056</v>
      </c>
      <c r="X1090" s="6" t="s">
        <v>3646</v>
      </c>
      <c r="Y1090" s="76" t="s">
        <v>3647</v>
      </c>
      <c r="Z1090" s="76" t="s">
        <v>2046</v>
      </c>
      <c r="AA1090" s="76" t="s">
        <v>156</v>
      </c>
      <c r="AB1090" s="76" t="s">
        <v>1093</v>
      </c>
      <c r="AC1090" s="76" t="s">
        <v>540</v>
      </c>
      <c r="AD1090" s="76" t="s">
        <v>173</v>
      </c>
      <c r="AE1090" s="76" t="s">
        <v>548</v>
      </c>
      <c r="AF1090" s="76" t="s">
        <v>96</v>
      </c>
      <c r="AG1090" s="82"/>
      <c r="AH1090" s="60"/>
      <c r="AI1090" s="75" t="s">
        <v>3334</v>
      </c>
      <c r="AJ1090" s="6" t="s">
        <v>103</v>
      </c>
      <c r="AK1090" s="81">
        <v>0</v>
      </c>
      <c r="AL1090" s="205" t="s">
        <v>103</v>
      </c>
      <c r="AM1090" s="169"/>
      <c r="AN1090" s="6"/>
      <c r="AO1090" s="120"/>
    </row>
    <row r="1091" spans="1:41">
      <c r="A1091" s="75" t="s">
        <v>3334</v>
      </c>
      <c r="B1091" s="6" t="s">
        <v>93</v>
      </c>
      <c r="C1091" s="76">
        <v>1090</v>
      </c>
      <c r="D1091" s="6" t="s">
        <v>106</v>
      </c>
      <c r="E1091" s="6" t="s">
        <v>2135</v>
      </c>
      <c r="F1091" s="6" t="str">
        <f t="shared" ref="F1091:F1154" si="103">E1091&amp;G1091</f>
        <v>FreightRM-J-1151LI26-M19</v>
      </c>
      <c r="G1091" s="95" t="s">
        <v>3473</v>
      </c>
      <c r="H1091" s="95">
        <v>630481</v>
      </c>
      <c r="I1091" s="85" t="s">
        <v>2380</v>
      </c>
      <c r="J1091" s="92">
        <v>46064</v>
      </c>
      <c r="K1091" s="92"/>
      <c r="L1091" s="78" t="s">
        <v>116</v>
      </c>
      <c r="M1091" s="76" t="s">
        <v>173</v>
      </c>
      <c r="N1091" s="78" t="s">
        <v>116</v>
      </c>
      <c r="O1091" s="71">
        <v>0</v>
      </c>
      <c r="P1091" s="71">
        <v>0</v>
      </c>
      <c r="Q1091" s="79">
        <v>1310</v>
      </c>
      <c r="R1091" s="79">
        <v>0</v>
      </c>
      <c r="S1091" s="71">
        <v>0</v>
      </c>
      <c r="T1091" s="79">
        <v>1310</v>
      </c>
      <c r="U1091" s="87" t="s">
        <v>118</v>
      </c>
      <c r="V1091" s="84">
        <f t="shared" ref="V1091:V1093" si="104">T1091</f>
        <v>1310</v>
      </c>
      <c r="W1091" s="61">
        <v>46041</v>
      </c>
      <c r="X1091" s="6" t="s">
        <v>2047</v>
      </c>
      <c r="Y1091" s="76" t="s">
        <v>2048</v>
      </c>
      <c r="Z1091" s="76" t="s">
        <v>149</v>
      </c>
      <c r="AA1091" s="76" t="s">
        <v>150</v>
      </c>
      <c r="AB1091" s="76" t="s">
        <v>539</v>
      </c>
      <c r="AC1091" s="76" t="s">
        <v>540</v>
      </c>
      <c r="AD1091" s="76" t="s">
        <v>173</v>
      </c>
      <c r="AE1091" s="76" t="s">
        <v>548</v>
      </c>
      <c r="AF1091" s="76" t="s">
        <v>96</v>
      </c>
      <c r="AG1091" s="82"/>
      <c r="AH1091" s="60"/>
      <c r="AI1091" s="75" t="s">
        <v>3334</v>
      </c>
      <c r="AJ1091" s="6" t="s">
        <v>103</v>
      </c>
      <c r="AK1091" s="81">
        <v>0</v>
      </c>
      <c r="AL1091" s="205" t="s">
        <v>103</v>
      </c>
      <c r="AM1091" s="169"/>
      <c r="AN1091" s="6"/>
      <c r="AO1091" s="120"/>
    </row>
    <row r="1092" spans="1:41">
      <c r="A1092" s="75" t="s">
        <v>3334</v>
      </c>
      <c r="B1092" s="6" t="s">
        <v>93</v>
      </c>
      <c r="C1092" s="76">
        <v>1091</v>
      </c>
      <c r="D1092" s="6" t="s">
        <v>106</v>
      </c>
      <c r="E1092" s="6" t="s">
        <v>2135</v>
      </c>
      <c r="F1092" s="6" t="str">
        <f t="shared" si="103"/>
        <v>FreightRM-J-1156LI26-M19</v>
      </c>
      <c r="G1092" s="95" t="s">
        <v>3474</v>
      </c>
      <c r="H1092" s="95">
        <v>630498</v>
      </c>
      <c r="I1092" s="85" t="s">
        <v>2380</v>
      </c>
      <c r="J1092" s="92">
        <v>46064</v>
      </c>
      <c r="K1092" s="92"/>
      <c r="L1092" s="78" t="s">
        <v>116</v>
      </c>
      <c r="M1092" s="76" t="s">
        <v>173</v>
      </c>
      <c r="N1092" s="78" t="s">
        <v>116</v>
      </c>
      <c r="O1092" s="71">
        <v>0</v>
      </c>
      <c r="P1092" s="71">
        <v>0</v>
      </c>
      <c r="Q1092" s="79">
        <v>480</v>
      </c>
      <c r="R1092" s="79">
        <v>0</v>
      </c>
      <c r="S1092" s="71">
        <v>0</v>
      </c>
      <c r="T1092" s="79">
        <v>480</v>
      </c>
      <c r="U1092" s="87" t="s">
        <v>118</v>
      </c>
      <c r="V1092" s="84">
        <f t="shared" si="104"/>
        <v>480</v>
      </c>
      <c r="W1092" s="61">
        <v>46044</v>
      </c>
      <c r="X1092" s="6" t="s">
        <v>165</v>
      </c>
      <c r="Y1092" s="76" t="s">
        <v>166</v>
      </c>
      <c r="Z1092" s="76" t="s">
        <v>149</v>
      </c>
      <c r="AA1092" s="76" t="s">
        <v>150</v>
      </c>
      <c r="AB1092" s="76" t="s">
        <v>539</v>
      </c>
      <c r="AC1092" s="76" t="s">
        <v>540</v>
      </c>
      <c r="AD1092" s="76" t="s">
        <v>173</v>
      </c>
      <c r="AE1092" s="76" t="s">
        <v>548</v>
      </c>
      <c r="AF1092" s="76" t="s">
        <v>96</v>
      </c>
      <c r="AG1092" s="82"/>
      <c r="AH1092" s="60"/>
      <c r="AI1092" s="75" t="s">
        <v>3334</v>
      </c>
      <c r="AJ1092" s="6" t="s">
        <v>103</v>
      </c>
      <c r="AK1092" s="81">
        <v>0</v>
      </c>
      <c r="AL1092" s="205" t="s">
        <v>103</v>
      </c>
      <c r="AM1092" s="169"/>
      <c r="AN1092" s="6"/>
      <c r="AO1092" s="120"/>
    </row>
    <row r="1093" spans="1:41">
      <c r="A1093" s="75" t="s">
        <v>3334</v>
      </c>
      <c r="B1093" s="6" t="s">
        <v>93</v>
      </c>
      <c r="C1093" s="76">
        <v>1092</v>
      </c>
      <c r="D1093" s="6" t="s">
        <v>106</v>
      </c>
      <c r="E1093" s="6" t="s">
        <v>2135</v>
      </c>
      <c r="F1093" s="6" t="str">
        <f t="shared" si="103"/>
        <v>FreightRM-J-1186LI26-M19</v>
      </c>
      <c r="G1093" s="95" t="s">
        <v>3475</v>
      </c>
      <c r="H1093" s="95">
        <v>630981</v>
      </c>
      <c r="I1093" s="85" t="s">
        <v>2380</v>
      </c>
      <c r="J1093" s="92">
        <v>46066</v>
      </c>
      <c r="K1093" s="92"/>
      <c r="L1093" s="78" t="s">
        <v>116</v>
      </c>
      <c r="M1093" s="76" t="s">
        <v>173</v>
      </c>
      <c r="N1093" s="78" t="s">
        <v>116</v>
      </c>
      <c r="O1093" s="71">
        <v>0</v>
      </c>
      <c r="P1093" s="71">
        <v>0</v>
      </c>
      <c r="Q1093" s="79">
        <v>350</v>
      </c>
      <c r="R1093" s="79">
        <v>0</v>
      </c>
      <c r="S1093" s="71">
        <v>0</v>
      </c>
      <c r="T1093" s="79">
        <v>350</v>
      </c>
      <c r="U1093" s="87" t="s">
        <v>118</v>
      </c>
      <c r="V1093" s="84">
        <f t="shared" si="104"/>
        <v>350</v>
      </c>
      <c r="W1093" s="61">
        <v>46064</v>
      </c>
      <c r="X1093" s="6" t="s">
        <v>151</v>
      </c>
      <c r="Y1093" s="76" t="s">
        <v>152</v>
      </c>
      <c r="Z1093" s="76" t="s">
        <v>149</v>
      </c>
      <c r="AA1093" s="76" t="s">
        <v>150</v>
      </c>
      <c r="AB1093" s="76" t="s">
        <v>539</v>
      </c>
      <c r="AC1093" s="76" t="s">
        <v>540</v>
      </c>
      <c r="AD1093" s="76" t="s">
        <v>173</v>
      </c>
      <c r="AE1093" s="76" t="s">
        <v>548</v>
      </c>
      <c r="AF1093" s="76" t="s">
        <v>96</v>
      </c>
      <c r="AG1093" s="82"/>
      <c r="AH1093" s="60"/>
      <c r="AI1093" s="75" t="s">
        <v>3334</v>
      </c>
      <c r="AJ1093" s="6" t="s">
        <v>103</v>
      </c>
      <c r="AK1093" s="81">
        <v>0</v>
      </c>
      <c r="AL1093" s="205" t="s">
        <v>103</v>
      </c>
      <c r="AM1093" s="169"/>
      <c r="AN1093" s="6"/>
      <c r="AO1093" s="120"/>
    </row>
    <row r="1094" spans="1:41">
      <c r="A1094" s="75" t="s">
        <v>3334</v>
      </c>
      <c r="B1094" s="6" t="s">
        <v>93</v>
      </c>
      <c r="C1094" s="76">
        <v>1093</v>
      </c>
      <c r="D1094" s="6" t="s">
        <v>104</v>
      </c>
      <c r="E1094" s="6" t="s">
        <v>2135</v>
      </c>
      <c r="F1094" s="6" t="str">
        <f t="shared" si="103"/>
        <v>FreightPAQUETERIA</v>
      </c>
      <c r="G1094" s="6" t="s">
        <v>127</v>
      </c>
      <c r="H1094" s="6" t="s">
        <v>3476</v>
      </c>
      <c r="I1094" s="85" t="s">
        <v>2380</v>
      </c>
      <c r="J1094" s="92">
        <v>46069</v>
      </c>
      <c r="K1094" s="92" t="s">
        <v>116</v>
      </c>
      <c r="L1094" s="90" t="s">
        <v>119</v>
      </c>
      <c r="M1094" s="76" t="s">
        <v>25</v>
      </c>
      <c r="N1094" s="78" t="s">
        <v>116</v>
      </c>
      <c r="O1094" s="71">
        <v>0</v>
      </c>
      <c r="P1094" s="71">
        <v>0</v>
      </c>
      <c r="Q1094" s="79">
        <v>11477.92</v>
      </c>
      <c r="R1094" s="79">
        <v>0</v>
      </c>
      <c r="S1094" s="71">
        <v>0</v>
      </c>
      <c r="T1094" s="79">
        <v>11477.92</v>
      </c>
      <c r="U1094" s="87" t="s">
        <v>24</v>
      </c>
      <c r="V1094" s="84">
        <f t="shared" ref="V1094:V1096" si="105">T1094/17.2162</f>
        <v>666.69299845494356</v>
      </c>
      <c r="W1094" s="61" t="s">
        <v>119</v>
      </c>
      <c r="X1094" s="6" t="s">
        <v>120</v>
      </c>
      <c r="Y1094" s="76" t="s">
        <v>120</v>
      </c>
      <c r="Z1094" s="76" t="s">
        <v>121</v>
      </c>
      <c r="AA1094" s="76" t="s">
        <v>122</v>
      </c>
      <c r="AB1094" s="76" t="s">
        <v>539</v>
      </c>
      <c r="AC1094" s="76" t="s">
        <v>540</v>
      </c>
      <c r="AD1094" s="76" t="s">
        <v>25</v>
      </c>
      <c r="AE1094" s="76" t="s">
        <v>544</v>
      </c>
      <c r="AF1094" s="76" t="s">
        <v>96</v>
      </c>
      <c r="AG1094" s="82"/>
      <c r="AH1094" s="60"/>
      <c r="AI1094" s="75" t="s">
        <v>3334</v>
      </c>
      <c r="AJ1094" s="6" t="s">
        <v>103</v>
      </c>
      <c r="AK1094" s="81">
        <v>0</v>
      </c>
      <c r="AL1094" s="205" t="s">
        <v>103</v>
      </c>
      <c r="AM1094" s="169"/>
      <c r="AN1094" s="6"/>
      <c r="AO1094" s="120"/>
    </row>
    <row r="1095" spans="1:41">
      <c r="A1095" s="75" t="s">
        <v>3334</v>
      </c>
      <c r="B1095" s="6" t="s">
        <v>93</v>
      </c>
      <c r="C1095" s="76">
        <v>1094</v>
      </c>
      <c r="D1095" s="6" t="s">
        <v>104</v>
      </c>
      <c r="E1095" s="6" t="s">
        <v>2135</v>
      </c>
      <c r="F1095" s="6" t="str">
        <f t="shared" si="103"/>
        <v>FreightPAQUETERIA</v>
      </c>
      <c r="G1095" s="97" t="s">
        <v>127</v>
      </c>
      <c r="H1095" s="6" t="s">
        <v>3477</v>
      </c>
      <c r="I1095" s="85" t="s">
        <v>2380</v>
      </c>
      <c r="J1095" s="92">
        <v>46076</v>
      </c>
      <c r="K1095" s="92" t="s">
        <v>116</v>
      </c>
      <c r="L1095" s="90" t="s">
        <v>119</v>
      </c>
      <c r="M1095" s="76" t="s">
        <v>25</v>
      </c>
      <c r="N1095" s="78" t="s">
        <v>116</v>
      </c>
      <c r="O1095" s="71">
        <v>0</v>
      </c>
      <c r="P1095" s="71">
        <v>0</v>
      </c>
      <c r="Q1095" s="79">
        <v>9336.93</v>
      </c>
      <c r="R1095" s="79">
        <v>0</v>
      </c>
      <c r="S1095" s="71">
        <v>0</v>
      </c>
      <c r="T1095" s="79">
        <v>9336.93</v>
      </c>
      <c r="U1095" s="87" t="s">
        <v>24</v>
      </c>
      <c r="V1095" s="84">
        <f t="shared" si="105"/>
        <v>542.33396452178761</v>
      </c>
      <c r="W1095" s="61" t="s">
        <v>119</v>
      </c>
      <c r="X1095" s="6" t="s">
        <v>120</v>
      </c>
      <c r="Y1095" s="76" t="s">
        <v>120</v>
      </c>
      <c r="Z1095" s="76" t="s">
        <v>121</v>
      </c>
      <c r="AA1095" s="76" t="s">
        <v>122</v>
      </c>
      <c r="AB1095" s="76" t="s">
        <v>539</v>
      </c>
      <c r="AC1095" s="76" t="s">
        <v>540</v>
      </c>
      <c r="AD1095" s="76" t="s">
        <v>25</v>
      </c>
      <c r="AE1095" s="76" t="s">
        <v>544</v>
      </c>
      <c r="AF1095" s="76" t="s">
        <v>96</v>
      </c>
      <c r="AG1095" s="82"/>
      <c r="AH1095" s="60"/>
      <c r="AI1095" s="75" t="s">
        <v>3334</v>
      </c>
      <c r="AJ1095" s="6" t="s">
        <v>103</v>
      </c>
      <c r="AK1095" s="81">
        <v>0</v>
      </c>
      <c r="AL1095" s="205" t="s">
        <v>103</v>
      </c>
      <c r="AM1095" s="169"/>
      <c r="AN1095" s="6"/>
      <c r="AO1095" s="120"/>
    </row>
    <row r="1096" spans="1:41">
      <c r="A1096" s="75" t="s">
        <v>3334</v>
      </c>
      <c r="B1096" s="6" t="s">
        <v>93</v>
      </c>
      <c r="C1096" s="76">
        <v>1095</v>
      </c>
      <c r="D1096" s="6" t="s">
        <v>104</v>
      </c>
      <c r="E1096" s="6" t="s">
        <v>2135</v>
      </c>
      <c r="F1096" s="6" t="str">
        <f t="shared" si="103"/>
        <v>FreightPAQUETERIA</v>
      </c>
      <c r="G1096" s="97" t="s">
        <v>127</v>
      </c>
      <c r="H1096" s="6" t="s">
        <v>3478</v>
      </c>
      <c r="I1096" s="85" t="s">
        <v>2380</v>
      </c>
      <c r="J1096" s="92">
        <v>46076</v>
      </c>
      <c r="K1096" s="92" t="s">
        <v>116</v>
      </c>
      <c r="L1096" s="90" t="s">
        <v>119</v>
      </c>
      <c r="M1096" s="76" t="s">
        <v>25</v>
      </c>
      <c r="N1096" s="78" t="s">
        <v>116</v>
      </c>
      <c r="O1096" s="71">
        <v>0</v>
      </c>
      <c r="P1096" s="71">
        <v>0</v>
      </c>
      <c r="Q1096" s="79">
        <v>249.95</v>
      </c>
      <c r="R1096" s="79">
        <v>39.99</v>
      </c>
      <c r="S1096" s="71">
        <v>0</v>
      </c>
      <c r="T1096" s="79">
        <v>289.94</v>
      </c>
      <c r="U1096" s="87" t="s">
        <v>24</v>
      </c>
      <c r="V1096" s="84">
        <f t="shared" si="105"/>
        <v>16.841114764001347</v>
      </c>
      <c r="W1096" s="61" t="s">
        <v>119</v>
      </c>
      <c r="X1096" s="6" t="s">
        <v>120</v>
      </c>
      <c r="Y1096" s="76" t="s">
        <v>120</v>
      </c>
      <c r="Z1096" s="76" t="s">
        <v>121</v>
      </c>
      <c r="AA1096" s="76" t="s">
        <v>122</v>
      </c>
      <c r="AB1096" s="76" t="s">
        <v>539</v>
      </c>
      <c r="AC1096" s="76" t="s">
        <v>540</v>
      </c>
      <c r="AD1096" s="76" t="s">
        <v>25</v>
      </c>
      <c r="AE1096" s="76" t="s">
        <v>544</v>
      </c>
      <c r="AF1096" s="76" t="s">
        <v>96</v>
      </c>
      <c r="AG1096" s="82"/>
      <c r="AH1096" s="60"/>
      <c r="AI1096" s="75" t="s">
        <v>3334</v>
      </c>
      <c r="AJ1096" s="6" t="s">
        <v>103</v>
      </c>
      <c r="AK1096" s="81">
        <v>0</v>
      </c>
      <c r="AL1096" s="205" t="s">
        <v>103</v>
      </c>
      <c r="AM1096" s="169"/>
      <c r="AN1096" s="6"/>
      <c r="AO1096" s="120"/>
    </row>
    <row r="1097" spans="1:41">
      <c r="A1097" s="75" t="s">
        <v>3334</v>
      </c>
      <c r="B1097" s="6" t="s">
        <v>93</v>
      </c>
      <c r="C1097" s="76">
        <v>1096</v>
      </c>
      <c r="D1097" s="76" t="s">
        <v>109</v>
      </c>
      <c r="E1097" s="76" t="s">
        <v>105</v>
      </c>
      <c r="F1097" s="6" t="str">
        <f t="shared" si="103"/>
        <v>STORAGEINVENTARIO</v>
      </c>
      <c r="G1097" s="156" t="s">
        <v>194</v>
      </c>
      <c r="H1097" s="6" t="s">
        <v>3479</v>
      </c>
      <c r="I1097" s="85" t="s">
        <v>2380</v>
      </c>
      <c r="J1097" s="92">
        <v>46062</v>
      </c>
      <c r="K1097" s="166"/>
      <c r="L1097" s="77" t="s">
        <v>116</v>
      </c>
      <c r="M1097" s="76" t="s">
        <v>195</v>
      </c>
      <c r="N1097" s="78" t="s">
        <v>116</v>
      </c>
      <c r="O1097" s="71">
        <v>0</v>
      </c>
      <c r="P1097" s="71">
        <v>0</v>
      </c>
      <c r="Q1097" s="79">
        <v>372</v>
      </c>
      <c r="R1097" s="79">
        <v>0</v>
      </c>
      <c r="S1097" s="71">
        <v>0</v>
      </c>
      <c r="T1097" s="79">
        <v>372</v>
      </c>
      <c r="U1097" s="87" t="s">
        <v>118</v>
      </c>
      <c r="V1097" s="84">
        <f t="shared" ref="V1097:V1099" si="106">T1097</f>
        <v>372</v>
      </c>
      <c r="W1097" s="61" t="s">
        <v>119</v>
      </c>
      <c r="X1097" s="6" t="s">
        <v>122</v>
      </c>
      <c r="Y1097" s="76" t="s">
        <v>121</v>
      </c>
      <c r="Z1097" s="76" t="s">
        <v>178</v>
      </c>
      <c r="AA1097" s="76" t="s">
        <v>196</v>
      </c>
      <c r="AB1097" s="76" t="s">
        <v>539</v>
      </c>
      <c r="AC1097" s="76" t="s">
        <v>541</v>
      </c>
      <c r="AD1097" s="76" t="s">
        <v>195</v>
      </c>
      <c r="AE1097" s="76">
        <v>75640000</v>
      </c>
      <c r="AF1097" s="76" t="s">
        <v>96</v>
      </c>
      <c r="AG1097" s="82"/>
      <c r="AH1097" s="60"/>
      <c r="AI1097" s="75" t="s">
        <v>3334</v>
      </c>
      <c r="AJ1097" s="6" t="s">
        <v>103</v>
      </c>
      <c r="AK1097" s="81">
        <v>0</v>
      </c>
      <c r="AL1097" s="205" t="s">
        <v>103</v>
      </c>
      <c r="AM1097" s="169"/>
      <c r="AN1097" s="6"/>
      <c r="AO1097" s="120"/>
    </row>
    <row r="1098" spans="1:41">
      <c r="A1098" s="75" t="s">
        <v>3334</v>
      </c>
      <c r="B1098" s="6" t="s">
        <v>93</v>
      </c>
      <c r="C1098" s="76">
        <v>1097</v>
      </c>
      <c r="D1098" s="76" t="s">
        <v>109</v>
      </c>
      <c r="E1098" s="76" t="s">
        <v>105</v>
      </c>
      <c r="F1098" s="6" t="str">
        <f t="shared" si="103"/>
        <v>STORAGEINVENTARIO</v>
      </c>
      <c r="G1098" s="95" t="s">
        <v>194</v>
      </c>
      <c r="H1098" s="6" t="s">
        <v>3480</v>
      </c>
      <c r="I1098" s="85" t="s">
        <v>2380</v>
      </c>
      <c r="J1098" s="92">
        <v>46065</v>
      </c>
      <c r="K1098" s="92"/>
      <c r="L1098" s="77" t="s">
        <v>116</v>
      </c>
      <c r="M1098" s="76" t="s">
        <v>195</v>
      </c>
      <c r="N1098" s="78" t="s">
        <v>116</v>
      </c>
      <c r="O1098" s="71">
        <v>0</v>
      </c>
      <c r="P1098" s="71">
        <v>0</v>
      </c>
      <c r="Q1098" s="79">
        <v>252</v>
      </c>
      <c r="R1098" s="79">
        <v>0</v>
      </c>
      <c r="S1098" s="71">
        <v>0</v>
      </c>
      <c r="T1098" s="79">
        <v>252</v>
      </c>
      <c r="U1098" s="87" t="s">
        <v>118</v>
      </c>
      <c r="V1098" s="84">
        <f t="shared" si="106"/>
        <v>252</v>
      </c>
      <c r="W1098" s="61" t="s">
        <v>119</v>
      </c>
      <c r="X1098" s="6" t="s">
        <v>122</v>
      </c>
      <c r="Y1098" s="76" t="s">
        <v>121</v>
      </c>
      <c r="Z1098" s="76" t="s">
        <v>178</v>
      </c>
      <c r="AA1098" s="76" t="s">
        <v>196</v>
      </c>
      <c r="AB1098" s="76" t="s">
        <v>539</v>
      </c>
      <c r="AC1098" s="76" t="s">
        <v>541</v>
      </c>
      <c r="AD1098" s="76" t="s">
        <v>195</v>
      </c>
      <c r="AE1098" s="76">
        <v>75640000</v>
      </c>
      <c r="AF1098" s="76" t="s">
        <v>96</v>
      </c>
      <c r="AG1098" s="82"/>
      <c r="AH1098" s="60"/>
      <c r="AI1098" s="75" t="s">
        <v>3334</v>
      </c>
      <c r="AJ1098" s="6" t="s">
        <v>103</v>
      </c>
      <c r="AK1098" s="81">
        <v>0</v>
      </c>
      <c r="AL1098" s="205" t="s">
        <v>103</v>
      </c>
      <c r="AM1098" s="169"/>
      <c r="AN1098" s="6"/>
      <c r="AO1098" s="120"/>
    </row>
    <row r="1099" spans="1:41">
      <c r="A1099" s="75" t="s">
        <v>3334</v>
      </c>
      <c r="B1099" s="6" t="s">
        <v>93</v>
      </c>
      <c r="C1099" s="76">
        <v>1098</v>
      </c>
      <c r="D1099" s="76" t="s">
        <v>109</v>
      </c>
      <c r="E1099" s="76" t="s">
        <v>105</v>
      </c>
      <c r="F1099" s="6" t="str">
        <f t="shared" si="103"/>
        <v>STORAGEINVENTARIO</v>
      </c>
      <c r="G1099" s="95" t="s">
        <v>194</v>
      </c>
      <c r="H1099" t="s">
        <v>3481</v>
      </c>
      <c r="I1099" s="85" t="s">
        <v>2380</v>
      </c>
      <c r="J1099" s="92">
        <v>46062</v>
      </c>
      <c r="K1099" s="92"/>
      <c r="L1099" s="77" t="s">
        <v>116</v>
      </c>
      <c r="M1099" s="76" t="s">
        <v>195</v>
      </c>
      <c r="N1099" s="78" t="s">
        <v>116</v>
      </c>
      <c r="O1099" s="71">
        <v>0</v>
      </c>
      <c r="P1099" s="71">
        <v>0</v>
      </c>
      <c r="Q1099" s="79">
        <v>12</v>
      </c>
      <c r="R1099" s="79">
        <v>0</v>
      </c>
      <c r="S1099" s="71">
        <v>0</v>
      </c>
      <c r="T1099" s="79">
        <v>12</v>
      </c>
      <c r="U1099" s="87" t="s">
        <v>118</v>
      </c>
      <c r="V1099" s="84">
        <f t="shared" si="106"/>
        <v>12</v>
      </c>
      <c r="W1099" s="61" t="s">
        <v>119</v>
      </c>
      <c r="X1099" s="6" t="s">
        <v>122</v>
      </c>
      <c r="Y1099" s="76" t="s">
        <v>121</v>
      </c>
      <c r="Z1099" s="76" t="s">
        <v>178</v>
      </c>
      <c r="AA1099" s="76" t="s">
        <v>196</v>
      </c>
      <c r="AB1099" s="76" t="s">
        <v>539</v>
      </c>
      <c r="AC1099" s="76" t="s">
        <v>541</v>
      </c>
      <c r="AD1099" s="76" t="s">
        <v>195</v>
      </c>
      <c r="AE1099" s="76">
        <v>75640000</v>
      </c>
      <c r="AF1099" s="76" t="s">
        <v>96</v>
      </c>
      <c r="AG1099" s="82"/>
      <c r="AH1099" s="60"/>
      <c r="AI1099" s="75" t="s">
        <v>3334</v>
      </c>
      <c r="AJ1099" s="6" t="s">
        <v>103</v>
      </c>
      <c r="AK1099" s="81">
        <v>0</v>
      </c>
      <c r="AL1099" s="205" t="s">
        <v>103</v>
      </c>
      <c r="AM1099" s="169"/>
      <c r="AN1099" s="6"/>
      <c r="AO1099" s="120"/>
    </row>
    <row r="1100" spans="1:41">
      <c r="A1100" s="75" t="s">
        <v>3334</v>
      </c>
      <c r="B1100" s="6" t="s">
        <v>93</v>
      </c>
      <c r="C1100" s="76">
        <v>1099</v>
      </c>
      <c r="D1100" s="76" t="s">
        <v>1564</v>
      </c>
      <c r="E1100" s="6" t="s">
        <v>2135</v>
      </c>
      <c r="F1100" s="6" t="str">
        <f t="shared" si="103"/>
        <v>FreightRM-M-569-SI25-M19</v>
      </c>
      <c r="G1100" s="95" t="s">
        <v>3482</v>
      </c>
      <c r="H1100" s="99" t="s">
        <v>3483</v>
      </c>
      <c r="I1100" s="85" t="s">
        <v>2380</v>
      </c>
      <c r="J1100" s="100">
        <v>46066</v>
      </c>
      <c r="K1100" s="100" t="s">
        <v>3648</v>
      </c>
      <c r="L1100" s="77" t="s">
        <v>116</v>
      </c>
      <c r="M1100" s="76" t="s">
        <v>173</v>
      </c>
      <c r="N1100" s="76" t="s">
        <v>3649</v>
      </c>
      <c r="O1100" s="71">
        <v>0</v>
      </c>
      <c r="P1100" s="71">
        <v>0</v>
      </c>
      <c r="Q1100" s="79">
        <v>118140</v>
      </c>
      <c r="R1100" s="79">
        <v>18902.400000000001</v>
      </c>
      <c r="S1100" s="71">
        <v>0</v>
      </c>
      <c r="T1100" s="79">
        <v>137042.4</v>
      </c>
      <c r="U1100" s="87" t="s">
        <v>24</v>
      </c>
      <c r="V1100" s="84">
        <f t="shared" ref="V1100:V1103" si="107">T1100/17.2162</f>
        <v>7960.0841068296131</v>
      </c>
      <c r="W1100" s="61">
        <v>46050</v>
      </c>
      <c r="X1100" s="76" t="s">
        <v>2058</v>
      </c>
      <c r="Y1100" s="76" t="s">
        <v>2059</v>
      </c>
      <c r="Z1100" s="76" t="s">
        <v>2058</v>
      </c>
      <c r="AA1100" s="76" t="s">
        <v>2058</v>
      </c>
      <c r="AB1100" s="76" t="s">
        <v>539</v>
      </c>
      <c r="AC1100" s="76" t="s">
        <v>540</v>
      </c>
      <c r="AD1100" s="76" t="s">
        <v>174</v>
      </c>
      <c r="AE1100" s="76" t="s">
        <v>546</v>
      </c>
      <c r="AF1100" s="76" t="s">
        <v>96</v>
      </c>
      <c r="AG1100" s="82"/>
      <c r="AH1100" s="60"/>
      <c r="AI1100" s="75" t="s">
        <v>3334</v>
      </c>
      <c r="AJ1100" s="6" t="s">
        <v>103</v>
      </c>
      <c r="AK1100" s="81">
        <v>0</v>
      </c>
      <c r="AL1100" s="205" t="s">
        <v>103</v>
      </c>
      <c r="AM1100" s="169"/>
      <c r="AN1100" s="6"/>
      <c r="AO1100" s="120"/>
    </row>
    <row r="1101" spans="1:41">
      <c r="A1101" s="75" t="s">
        <v>3334</v>
      </c>
      <c r="B1101" s="6" t="s">
        <v>93</v>
      </c>
      <c r="C1101" s="76">
        <v>1100</v>
      </c>
      <c r="D1101" s="76" t="s">
        <v>1564</v>
      </c>
      <c r="E1101" s="6" t="s">
        <v>2135</v>
      </c>
      <c r="F1101" s="6" t="str">
        <f t="shared" si="103"/>
        <v>FreightRM-M-013-SI26-M19</v>
      </c>
      <c r="G1101" s="95" t="s">
        <v>3484</v>
      </c>
      <c r="H1101" s="99" t="s">
        <v>3485</v>
      </c>
      <c r="I1101" s="85" t="s">
        <v>2380</v>
      </c>
      <c r="J1101" s="100">
        <v>46066</v>
      </c>
      <c r="K1101" s="100" t="s">
        <v>3650</v>
      </c>
      <c r="L1101" s="77" t="s">
        <v>116</v>
      </c>
      <c r="M1101" s="76" t="s">
        <v>173</v>
      </c>
      <c r="N1101" s="76" t="s">
        <v>3651</v>
      </c>
      <c r="O1101" s="71">
        <v>0</v>
      </c>
      <c r="P1101" s="71">
        <v>0</v>
      </c>
      <c r="Q1101" s="79">
        <v>52300</v>
      </c>
      <c r="R1101" s="79">
        <v>8368</v>
      </c>
      <c r="S1101" s="71">
        <v>0</v>
      </c>
      <c r="T1101" s="79">
        <v>60668</v>
      </c>
      <c r="U1101" s="87" t="s">
        <v>24</v>
      </c>
      <c r="V1101" s="84">
        <f t="shared" si="107"/>
        <v>3523.8902893786085</v>
      </c>
      <c r="W1101" s="61">
        <v>46059</v>
      </c>
      <c r="X1101" s="76" t="s">
        <v>2058</v>
      </c>
      <c r="Y1101" s="76" t="s">
        <v>2059</v>
      </c>
      <c r="Z1101" s="76" t="s">
        <v>2058</v>
      </c>
      <c r="AA1101" s="76" t="s">
        <v>2058</v>
      </c>
      <c r="AB1101" s="76" t="s">
        <v>539</v>
      </c>
      <c r="AC1101" s="76" t="s">
        <v>540</v>
      </c>
      <c r="AD1101" s="76" t="s">
        <v>174</v>
      </c>
      <c r="AE1101" s="76" t="s">
        <v>546</v>
      </c>
      <c r="AF1101" s="76" t="s">
        <v>96</v>
      </c>
      <c r="AG1101" s="82"/>
      <c r="AH1101" s="60"/>
      <c r="AI1101" s="75" t="s">
        <v>3334</v>
      </c>
      <c r="AJ1101" s="6" t="s">
        <v>103</v>
      </c>
      <c r="AK1101" s="81">
        <v>0</v>
      </c>
      <c r="AL1101" s="205" t="s">
        <v>103</v>
      </c>
      <c r="AM1101" s="169"/>
      <c r="AN1101" s="6"/>
      <c r="AO1101" s="120"/>
    </row>
    <row r="1102" spans="1:41">
      <c r="A1102" s="75" t="s">
        <v>3334</v>
      </c>
      <c r="B1102" s="6" t="s">
        <v>93</v>
      </c>
      <c r="C1102" s="76">
        <v>1101</v>
      </c>
      <c r="D1102" s="76" t="s">
        <v>1564</v>
      </c>
      <c r="E1102" s="6" t="s">
        <v>2135</v>
      </c>
      <c r="F1102" s="6" t="str">
        <f t="shared" si="103"/>
        <v>FreightRM-M-581-SI25-M19</v>
      </c>
      <c r="G1102" s="95" t="s">
        <v>3486</v>
      </c>
      <c r="H1102" s="99" t="s">
        <v>3487</v>
      </c>
      <c r="I1102" s="85" t="s">
        <v>2380</v>
      </c>
      <c r="J1102" s="100">
        <v>46066</v>
      </c>
      <c r="K1102" s="100" t="s">
        <v>3652</v>
      </c>
      <c r="L1102" s="77" t="s">
        <v>116</v>
      </c>
      <c r="M1102" s="76" t="s">
        <v>173</v>
      </c>
      <c r="N1102" s="76" t="s">
        <v>3618</v>
      </c>
      <c r="O1102" s="71">
        <v>0</v>
      </c>
      <c r="P1102" s="71">
        <v>0</v>
      </c>
      <c r="Q1102" s="79">
        <v>52300</v>
      </c>
      <c r="R1102" s="79">
        <v>8368</v>
      </c>
      <c r="S1102" s="71">
        <v>0</v>
      </c>
      <c r="T1102" s="79">
        <v>60668</v>
      </c>
      <c r="U1102" s="87" t="s">
        <v>24</v>
      </c>
      <c r="V1102" s="84">
        <f t="shared" si="107"/>
        <v>3523.8902893786085</v>
      </c>
      <c r="W1102" s="61">
        <v>46059</v>
      </c>
      <c r="X1102" s="76" t="s">
        <v>2058</v>
      </c>
      <c r="Y1102" s="76" t="s">
        <v>2059</v>
      </c>
      <c r="Z1102" s="76" t="s">
        <v>2058</v>
      </c>
      <c r="AA1102" s="76" t="s">
        <v>2058</v>
      </c>
      <c r="AB1102" s="76" t="s">
        <v>539</v>
      </c>
      <c r="AC1102" s="76" t="s">
        <v>540</v>
      </c>
      <c r="AD1102" s="76" t="s">
        <v>174</v>
      </c>
      <c r="AE1102" s="76" t="s">
        <v>546</v>
      </c>
      <c r="AF1102" s="76" t="s">
        <v>96</v>
      </c>
      <c r="AG1102" s="82"/>
      <c r="AH1102" s="60"/>
      <c r="AI1102" s="75" t="s">
        <v>3334</v>
      </c>
      <c r="AJ1102" s="6" t="s">
        <v>103</v>
      </c>
      <c r="AK1102" s="81">
        <v>0</v>
      </c>
      <c r="AL1102" s="205" t="s">
        <v>103</v>
      </c>
      <c r="AM1102" s="169"/>
      <c r="AN1102" s="6"/>
      <c r="AO1102" s="120"/>
    </row>
    <row r="1103" spans="1:41">
      <c r="A1103" s="75" t="s">
        <v>3334</v>
      </c>
      <c r="B1103" s="6" t="s">
        <v>93</v>
      </c>
      <c r="C1103" s="76">
        <v>1102</v>
      </c>
      <c r="D1103" s="76" t="s">
        <v>1564</v>
      </c>
      <c r="E1103" s="6" t="s">
        <v>2135</v>
      </c>
      <c r="F1103" s="6" t="str">
        <f t="shared" si="103"/>
        <v>FreightRM-M-554-SI25-M19</v>
      </c>
      <c r="G1103" s="95" t="s">
        <v>3488</v>
      </c>
      <c r="H1103" s="99" t="s">
        <v>3489</v>
      </c>
      <c r="I1103" s="85" t="s">
        <v>2380</v>
      </c>
      <c r="J1103" s="100">
        <v>46066</v>
      </c>
      <c r="K1103" s="100" t="s">
        <v>3653</v>
      </c>
      <c r="L1103" s="77" t="s">
        <v>116</v>
      </c>
      <c r="M1103" s="76" t="s">
        <v>173</v>
      </c>
      <c r="N1103" s="76" t="s">
        <v>3654</v>
      </c>
      <c r="O1103" s="71">
        <v>0</v>
      </c>
      <c r="P1103" s="71">
        <v>0</v>
      </c>
      <c r="Q1103" s="79">
        <v>52300</v>
      </c>
      <c r="R1103" s="79">
        <v>8368</v>
      </c>
      <c r="S1103" s="71">
        <v>0</v>
      </c>
      <c r="T1103" s="79">
        <v>60668</v>
      </c>
      <c r="U1103" s="87" t="s">
        <v>24</v>
      </c>
      <c r="V1103" s="84">
        <f t="shared" si="107"/>
        <v>3523.8902893786085</v>
      </c>
      <c r="W1103" s="61">
        <v>46059</v>
      </c>
      <c r="X1103" s="76" t="s">
        <v>2058</v>
      </c>
      <c r="Y1103" s="76" t="s">
        <v>2059</v>
      </c>
      <c r="Z1103" s="76" t="s">
        <v>2058</v>
      </c>
      <c r="AA1103" s="76" t="s">
        <v>2058</v>
      </c>
      <c r="AB1103" s="76" t="s">
        <v>539</v>
      </c>
      <c r="AC1103" s="76" t="s">
        <v>540</v>
      </c>
      <c r="AD1103" s="76" t="s">
        <v>174</v>
      </c>
      <c r="AE1103" s="76" t="s">
        <v>546</v>
      </c>
      <c r="AF1103" s="76" t="s">
        <v>96</v>
      </c>
      <c r="AG1103" s="82"/>
      <c r="AH1103" s="60"/>
      <c r="AI1103" s="75" t="s">
        <v>3334</v>
      </c>
      <c r="AJ1103" s="6" t="s">
        <v>103</v>
      </c>
      <c r="AK1103" s="81">
        <v>0</v>
      </c>
      <c r="AL1103" s="205" t="s">
        <v>103</v>
      </c>
      <c r="AM1103" s="169"/>
      <c r="AN1103" s="6"/>
      <c r="AO1103" s="120"/>
    </row>
    <row r="1104" spans="1:41">
      <c r="A1104" s="75" t="s">
        <v>3334</v>
      </c>
      <c r="B1104" s="6" t="s">
        <v>93</v>
      </c>
      <c r="C1104" s="76">
        <v>1103</v>
      </c>
      <c r="D1104" s="76" t="s">
        <v>97</v>
      </c>
      <c r="E1104" s="6" t="s">
        <v>2135</v>
      </c>
      <c r="F1104" s="6" t="str">
        <f t="shared" si="103"/>
        <v>FreightFG-R-2121LE25.M19</v>
      </c>
      <c r="G1104" s="95" t="s">
        <v>3490</v>
      </c>
      <c r="H1104" s="99">
        <v>55715</v>
      </c>
      <c r="I1104" s="85" t="s">
        <v>2380</v>
      </c>
      <c r="J1104" s="100">
        <v>46066</v>
      </c>
      <c r="K1104" s="100" t="s">
        <v>3655</v>
      </c>
      <c r="L1104" s="77" t="s">
        <v>116</v>
      </c>
      <c r="M1104" s="76" t="s">
        <v>195</v>
      </c>
      <c r="N1104" s="76" t="s">
        <v>200</v>
      </c>
      <c r="O1104" s="71">
        <v>0</v>
      </c>
      <c r="P1104" s="71">
        <v>0</v>
      </c>
      <c r="Q1104" s="79">
        <v>5695</v>
      </c>
      <c r="R1104" s="79">
        <v>0</v>
      </c>
      <c r="S1104" s="71">
        <v>0</v>
      </c>
      <c r="T1104" s="79">
        <v>5695</v>
      </c>
      <c r="U1104" s="87" t="s">
        <v>118</v>
      </c>
      <c r="V1104" s="84">
        <f t="shared" ref="V1104:V1109" si="108">T1104</f>
        <v>5695</v>
      </c>
      <c r="W1104" s="61">
        <v>46056</v>
      </c>
      <c r="X1104" s="76" t="s">
        <v>230</v>
      </c>
      <c r="Y1104" s="76" t="s">
        <v>178</v>
      </c>
      <c r="Z1104" s="76" t="s">
        <v>178</v>
      </c>
      <c r="AA1104" s="76" t="s">
        <v>232</v>
      </c>
      <c r="AB1104" s="76" t="s">
        <v>539</v>
      </c>
      <c r="AC1104" s="76" t="s">
        <v>541</v>
      </c>
      <c r="AD1104" s="76" t="s">
        <v>195</v>
      </c>
      <c r="AE1104" s="76" t="s">
        <v>547</v>
      </c>
      <c r="AF1104" s="76" t="s">
        <v>96</v>
      </c>
      <c r="AG1104" s="82"/>
      <c r="AH1104" s="60"/>
      <c r="AI1104" s="75" t="s">
        <v>3334</v>
      </c>
      <c r="AJ1104" s="6" t="s">
        <v>103</v>
      </c>
      <c r="AK1104" s="81">
        <v>0</v>
      </c>
      <c r="AL1104" s="205" t="s">
        <v>103</v>
      </c>
      <c r="AM1104" s="169"/>
      <c r="AN1104" s="6"/>
      <c r="AO1104" s="120"/>
    </row>
    <row r="1105" spans="1:41">
      <c r="A1105" s="75" t="s">
        <v>3334</v>
      </c>
      <c r="B1105" s="6" t="s">
        <v>93</v>
      </c>
      <c r="C1105" s="76">
        <v>1104</v>
      </c>
      <c r="D1105" s="76" t="s">
        <v>97</v>
      </c>
      <c r="E1105" s="6" t="s">
        <v>2135</v>
      </c>
      <c r="F1105" s="6" t="str">
        <f t="shared" si="103"/>
        <v>FreightFG-R-2122LE25.M19</v>
      </c>
      <c r="G1105" s="95" t="s">
        <v>3491</v>
      </c>
      <c r="H1105" s="99">
        <v>55716</v>
      </c>
      <c r="I1105" s="85" t="s">
        <v>2380</v>
      </c>
      <c r="J1105" s="100">
        <v>46066</v>
      </c>
      <c r="K1105" s="100" t="s">
        <v>3655</v>
      </c>
      <c r="L1105" s="77" t="s">
        <v>116</v>
      </c>
      <c r="M1105" s="76" t="s">
        <v>195</v>
      </c>
      <c r="N1105" s="76">
        <v>5180422</v>
      </c>
      <c r="O1105" s="71">
        <v>0</v>
      </c>
      <c r="P1105" s="71">
        <v>0</v>
      </c>
      <c r="Q1105" s="79">
        <v>5845</v>
      </c>
      <c r="R1105" s="79">
        <v>0</v>
      </c>
      <c r="S1105" s="71">
        <v>0</v>
      </c>
      <c r="T1105" s="79">
        <v>5845</v>
      </c>
      <c r="U1105" s="87" t="s">
        <v>118</v>
      </c>
      <c r="V1105" s="84">
        <f t="shared" si="108"/>
        <v>5845</v>
      </c>
      <c r="W1105" s="61">
        <v>46057</v>
      </c>
      <c r="X1105" s="76" t="s">
        <v>230</v>
      </c>
      <c r="Y1105" s="76" t="s">
        <v>178</v>
      </c>
      <c r="Z1105" s="76" t="s">
        <v>178</v>
      </c>
      <c r="AA1105" s="76" t="s">
        <v>232</v>
      </c>
      <c r="AB1105" s="76" t="s">
        <v>539</v>
      </c>
      <c r="AC1105" s="76" t="s">
        <v>541</v>
      </c>
      <c r="AD1105" s="76" t="s">
        <v>195</v>
      </c>
      <c r="AE1105" s="76" t="s">
        <v>547</v>
      </c>
      <c r="AF1105" s="76" t="s">
        <v>96</v>
      </c>
      <c r="AG1105" s="82"/>
      <c r="AH1105" s="60"/>
      <c r="AI1105" s="75" t="s">
        <v>3334</v>
      </c>
      <c r="AJ1105" s="6" t="s">
        <v>103</v>
      </c>
      <c r="AK1105" s="81">
        <v>0</v>
      </c>
      <c r="AL1105" s="205" t="s">
        <v>103</v>
      </c>
      <c r="AM1105" s="169"/>
      <c r="AN1105" s="6"/>
      <c r="AO1105" s="120"/>
    </row>
    <row r="1106" spans="1:41">
      <c r="A1106" s="75" t="s">
        <v>3334</v>
      </c>
      <c r="B1106" s="6" t="s">
        <v>93</v>
      </c>
      <c r="C1106" s="76">
        <v>1105</v>
      </c>
      <c r="D1106" s="76" t="s">
        <v>97</v>
      </c>
      <c r="E1106" s="6" t="s">
        <v>2135</v>
      </c>
      <c r="F1106" s="6" t="str">
        <f t="shared" si="103"/>
        <v>FreightFG-R-2123LE25.M19</v>
      </c>
      <c r="G1106" s="95" t="s">
        <v>3492</v>
      </c>
      <c r="H1106" s="99">
        <v>55717</v>
      </c>
      <c r="I1106" s="85" t="s">
        <v>2380</v>
      </c>
      <c r="J1106" s="100">
        <v>46066</v>
      </c>
      <c r="K1106" s="100" t="s">
        <v>3655</v>
      </c>
      <c r="L1106" s="77" t="s">
        <v>116</v>
      </c>
      <c r="M1106" s="76" t="s">
        <v>195</v>
      </c>
      <c r="N1106" s="76">
        <v>5305315</v>
      </c>
      <c r="O1106" s="71">
        <v>0</v>
      </c>
      <c r="P1106" s="71">
        <v>0</v>
      </c>
      <c r="Q1106" s="79">
        <v>5197</v>
      </c>
      <c r="R1106" s="79">
        <v>0</v>
      </c>
      <c r="S1106" s="71">
        <v>0</v>
      </c>
      <c r="T1106" s="79">
        <v>5197</v>
      </c>
      <c r="U1106" s="87" t="s">
        <v>118</v>
      </c>
      <c r="V1106" s="84">
        <f t="shared" si="108"/>
        <v>5197</v>
      </c>
      <c r="W1106" s="61">
        <v>46057</v>
      </c>
      <c r="X1106" s="76" t="s">
        <v>230</v>
      </c>
      <c r="Y1106" s="76" t="s">
        <v>178</v>
      </c>
      <c r="Z1106" s="76" t="s">
        <v>178</v>
      </c>
      <c r="AA1106" s="76" t="s">
        <v>231</v>
      </c>
      <c r="AB1106" s="76" t="s">
        <v>539</v>
      </c>
      <c r="AC1106" s="76" t="s">
        <v>541</v>
      </c>
      <c r="AD1106" s="76" t="s">
        <v>195</v>
      </c>
      <c r="AE1106" s="76" t="s">
        <v>547</v>
      </c>
      <c r="AF1106" s="76" t="s">
        <v>96</v>
      </c>
      <c r="AG1106" s="82"/>
      <c r="AH1106" s="60"/>
      <c r="AI1106" s="75" t="s">
        <v>3334</v>
      </c>
      <c r="AJ1106" s="6" t="s">
        <v>111</v>
      </c>
      <c r="AK1106" s="81">
        <f>T1106</f>
        <v>5197</v>
      </c>
      <c r="AL1106" s="205" t="s">
        <v>111</v>
      </c>
      <c r="AM1106" s="169"/>
      <c r="AN1106" s="6"/>
      <c r="AO1106" s="120"/>
    </row>
    <row r="1107" spans="1:41">
      <c r="A1107" s="75" t="s">
        <v>3334</v>
      </c>
      <c r="B1107" s="6" t="s">
        <v>93</v>
      </c>
      <c r="C1107" s="76">
        <v>1106</v>
      </c>
      <c r="D1107" s="76" t="s">
        <v>97</v>
      </c>
      <c r="E1107" s="6" t="s">
        <v>2135</v>
      </c>
      <c r="F1107" s="6" t="str">
        <f t="shared" si="103"/>
        <v>FreightFG-R-2124LE25.M01</v>
      </c>
      <c r="G1107" s="95" t="s">
        <v>3493</v>
      </c>
      <c r="H1107" s="99">
        <v>55718</v>
      </c>
      <c r="I1107" s="85" t="s">
        <v>2380</v>
      </c>
      <c r="J1107" s="100">
        <v>46066</v>
      </c>
      <c r="K1107" s="100" t="s">
        <v>3655</v>
      </c>
      <c r="L1107" s="77" t="s">
        <v>116</v>
      </c>
      <c r="M1107" s="76" t="s">
        <v>195</v>
      </c>
      <c r="N1107" s="76">
        <v>543884</v>
      </c>
      <c r="O1107" s="71">
        <v>0</v>
      </c>
      <c r="P1107" s="71">
        <v>0</v>
      </c>
      <c r="Q1107" s="79">
        <v>4545</v>
      </c>
      <c r="R1107" s="79">
        <v>0</v>
      </c>
      <c r="S1107" s="71">
        <v>0</v>
      </c>
      <c r="T1107" s="79">
        <v>4545</v>
      </c>
      <c r="U1107" s="87" t="s">
        <v>118</v>
      </c>
      <c r="V1107" s="84">
        <f t="shared" si="108"/>
        <v>4545</v>
      </c>
      <c r="W1107" s="61">
        <v>46060</v>
      </c>
      <c r="X1107" s="76" t="s">
        <v>230</v>
      </c>
      <c r="Y1107" s="76" t="s">
        <v>178</v>
      </c>
      <c r="Z1107" s="76" t="s">
        <v>178</v>
      </c>
      <c r="AA1107" s="76" t="s">
        <v>109</v>
      </c>
      <c r="AB1107" s="76" t="s">
        <v>542</v>
      </c>
      <c r="AC1107" s="76" t="s">
        <v>541</v>
      </c>
      <c r="AD1107" s="76" t="s">
        <v>195</v>
      </c>
      <c r="AE1107" s="76" t="s">
        <v>547</v>
      </c>
      <c r="AF1107" s="76" t="s">
        <v>96</v>
      </c>
      <c r="AG1107" s="82"/>
      <c r="AH1107" s="60"/>
      <c r="AI1107" s="75" t="s">
        <v>3334</v>
      </c>
      <c r="AJ1107" s="6" t="s">
        <v>103</v>
      </c>
      <c r="AK1107" s="81">
        <v>0</v>
      </c>
      <c r="AL1107" s="205" t="s">
        <v>103</v>
      </c>
      <c r="AM1107" s="169"/>
      <c r="AN1107" s="6"/>
      <c r="AO1107" s="120"/>
    </row>
    <row r="1108" spans="1:41">
      <c r="A1108" s="75" t="s">
        <v>3334</v>
      </c>
      <c r="B1108" s="6" t="s">
        <v>93</v>
      </c>
      <c r="C1108" s="76">
        <v>1107</v>
      </c>
      <c r="D1108" s="76" t="s">
        <v>97</v>
      </c>
      <c r="E1108" s="6" t="s">
        <v>2135</v>
      </c>
      <c r="F1108" s="6" t="str">
        <f t="shared" si="103"/>
        <v>FreightFG-R-2125LE25.M19</v>
      </c>
      <c r="G1108" s="95" t="s">
        <v>3494</v>
      </c>
      <c r="H1108" s="99">
        <v>55719</v>
      </c>
      <c r="I1108" s="85" t="s">
        <v>2380</v>
      </c>
      <c r="J1108" s="100">
        <v>46066</v>
      </c>
      <c r="K1108" s="100" t="s">
        <v>3655</v>
      </c>
      <c r="L1108" s="77" t="s">
        <v>116</v>
      </c>
      <c r="M1108" s="76" t="s">
        <v>195</v>
      </c>
      <c r="N1108" s="76">
        <v>5182221</v>
      </c>
      <c r="O1108" s="71">
        <v>0</v>
      </c>
      <c r="P1108" s="71">
        <v>0</v>
      </c>
      <c r="Q1108" s="79">
        <v>6025</v>
      </c>
      <c r="R1108" s="79">
        <v>0</v>
      </c>
      <c r="S1108" s="71">
        <v>0</v>
      </c>
      <c r="T1108" s="79">
        <v>6025</v>
      </c>
      <c r="U1108" s="87" t="s">
        <v>118</v>
      </c>
      <c r="V1108" s="84">
        <f t="shared" si="108"/>
        <v>6025</v>
      </c>
      <c r="W1108" s="61">
        <v>46060</v>
      </c>
      <c r="X1108" s="76" t="s">
        <v>230</v>
      </c>
      <c r="Y1108" s="76" t="s">
        <v>178</v>
      </c>
      <c r="Z1108" s="76" t="s">
        <v>178</v>
      </c>
      <c r="AA1108" s="76" t="s">
        <v>232</v>
      </c>
      <c r="AB1108" s="76" t="s">
        <v>539</v>
      </c>
      <c r="AC1108" s="76" t="s">
        <v>541</v>
      </c>
      <c r="AD1108" s="76" t="s">
        <v>195</v>
      </c>
      <c r="AE1108" s="76" t="s">
        <v>547</v>
      </c>
      <c r="AF1108" s="76" t="s">
        <v>96</v>
      </c>
      <c r="AG1108" s="82"/>
      <c r="AH1108" s="60"/>
      <c r="AI1108" s="75" t="s">
        <v>3334</v>
      </c>
      <c r="AJ1108" s="6" t="s">
        <v>103</v>
      </c>
      <c r="AK1108" s="81">
        <v>0</v>
      </c>
      <c r="AL1108" s="205" t="s">
        <v>103</v>
      </c>
      <c r="AM1108" s="169"/>
      <c r="AN1108" s="6"/>
      <c r="AO1108" s="120"/>
    </row>
    <row r="1109" spans="1:41">
      <c r="A1109" s="75" t="s">
        <v>3334</v>
      </c>
      <c r="B1109" s="6" t="s">
        <v>93</v>
      </c>
      <c r="C1109" s="76">
        <v>1108</v>
      </c>
      <c r="D1109" s="76" t="s">
        <v>97</v>
      </c>
      <c r="E1109" s="6" t="s">
        <v>2135</v>
      </c>
      <c r="F1109" s="6" t="str">
        <f t="shared" si="103"/>
        <v>FreightFG-R-2126LE25.M19</v>
      </c>
      <c r="G1109" s="95" t="s">
        <v>3495</v>
      </c>
      <c r="H1109" s="99">
        <v>55720</v>
      </c>
      <c r="I1109" s="85" t="s">
        <v>2380</v>
      </c>
      <c r="J1109" s="100">
        <v>46066</v>
      </c>
      <c r="K1109" s="100" t="s">
        <v>3655</v>
      </c>
      <c r="L1109" s="77" t="s">
        <v>116</v>
      </c>
      <c r="M1109" s="76" t="s">
        <v>195</v>
      </c>
      <c r="N1109" s="76">
        <v>5305334</v>
      </c>
      <c r="O1109" s="71">
        <v>0</v>
      </c>
      <c r="P1109" s="71">
        <v>0</v>
      </c>
      <c r="Q1109" s="79">
        <v>5197</v>
      </c>
      <c r="R1109" s="79">
        <v>0</v>
      </c>
      <c r="S1109" s="71">
        <v>0</v>
      </c>
      <c r="T1109" s="79">
        <v>5197</v>
      </c>
      <c r="U1109" s="87" t="s">
        <v>118</v>
      </c>
      <c r="V1109" s="84">
        <f t="shared" si="108"/>
        <v>5197</v>
      </c>
      <c r="W1109" s="61">
        <v>46060</v>
      </c>
      <c r="X1109" s="76" t="s">
        <v>230</v>
      </c>
      <c r="Y1109" s="76" t="s">
        <v>178</v>
      </c>
      <c r="Z1109" s="76" t="s">
        <v>178</v>
      </c>
      <c r="AA1109" s="76" t="s">
        <v>231</v>
      </c>
      <c r="AB1109" s="76" t="s">
        <v>539</v>
      </c>
      <c r="AC1109" s="76" t="s">
        <v>541</v>
      </c>
      <c r="AD1109" s="76" t="s">
        <v>195</v>
      </c>
      <c r="AE1109" s="76" t="s">
        <v>547</v>
      </c>
      <c r="AF1109" s="76" t="s">
        <v>96</v>
      </c>
      <c r="AG1109" s="82"/>
      <c r="AH1109" s="60"/>
      <c r="AI1109" s="75" t="s">
        <v>3334</v>
      </c>
      <c r="AJ1109" s="6" t="s">
        <v>111</v>
      </c>
      <c r="AK1109" s="81">
        <f>T1109</f>
        <v>5197</v>
      </c>
      <c r="AL1109" s="205" t="s">
        <v>111</v>
      </c>
      <c r="AM1109" s="169"/>
      <c r="AN1109" s="6"/>
      <c r="AO1109" s="120"/>
    </row>
    <row r="1110" spans="1:41">
      <c r="A1110" s="75" t="s">
        <v>3334</v>
      </c>
      <c r="B1110" s="6" t="s">
        <v>93</v>
      </c>
      <c r="C1110" s="76">
        <v>1109</v>
      </c>
      <c r="D1110" s="6" t="s">
        <v>594</v>
      </c>
      <c r="E1110" s="6" t="s">
        <v>2135</v>
      </c>
      <c r="F1110" s="6" t="str">
        <f t="shared" si="103"/>
        <v>FreightFG-V-026-VIE26-M01</v>
      </c>
      <c r="G1110" s="97" t="s">
        <v>3496</v>
      </c>
      <c r="H1110" s="97" t="s">
        <v>3497</v>
      </c>
      <c r="I1110" s="85" t="s">
        <v>2380</v>
      </c>
      <c r="J1110" s="92">
        <v>46062</v>
      </c>
      <c r="K1110" s="97" t="s">
        <v>3656</v>
      </c>
      <c r="L1110" s="6" t="s">
        <v>1497</v>
      </c>
      <c r="M1110" s="6" t="s">
        <v>174</v>
      </c>
      <c r="N1110" s="6" t="s">
        <v>1471</v>
      </c>
      <c r="O1110" s="71">
        <v>0</v>
      </c>
      <c r="P1110" s="71">
        <v>0</v>
      </c>
      <c r="Q1110" s="79">
        <v>10000</v>
      </c>
      <c r="R1110" s="79">
        <v>1600</v>
      </c>
      <c r="S1110" s="71">
        <v>400</v>
      </c>
      <c r="T1110" s="79">
        <v>11200</v>
      </c>
      <c r="U1110" s="6" t="s">
        <v>24</v>
      </c>
      <c r="V1110" s="84">
        <f t="shared" ref="V1110:V1119" si="109">T1110/17.2162</f>
        <v>650.55006331246148</v>
      </c>
      <c r="W1110" s="110">
        <v>46063</v>
      </c>
      <c r="X1110" s="6" t="s">
        <v>122</v>
      </c>
      <c r="Y1110" s="6" t="s">
        <v>121</v>
      </c>
      <c r="Z1110" s="6" t="s">
        <v>3657</v>
      </c>
      <c r="AA1110" s="6" t="s">
        <v>1497</v>
      </c>
      <c r="AB1110" s="76" t="s">
        <v>542</v>
      </c>
      <c r="AC1110" s="76" t="s">
        <v>541</v>
      </c>
      <c r="AD1110" s="76" t="s">
        <v>195</v>
      </c>
      <c r="AE1110" s="76" t="s">
        <v>547</v>
      </c>
      <c r="AF1110" s="76" t="s">
        <v>96</v>
      </c>
      <c r="AG1110" s="82"/>
      <c r="AH1110" s="60"/>
      <c r="AI1110" s="75" t="s">
        <v>3334</v>
      </c>
      <c r="AJ1110" s="6" t="s">
        <v>103</v>
      </c>
      <c r="AK1110" s="81">
        <v>0</v>
      </c>
      <c r="AL1110" s="205" t="s">
        <v>103</v>
      </c>
      <c r="AM1110" s="169"/>
      <c r="AN1110" s="6"/>
      <c r="AO1110" s="120"/>
    </row>
    <row r="1111" spans="1:41">
      <c r="A1111" s="75" t="s">
        <v>3334</v>
      </c>
      <c r="B1111" s="6" t="s">
        <v>93</v>
      </c>
      <c r="C1111" s="76">
        <v>1110</v>
      </c>
      <c r="D1111" s="6" t="s">
        <v>594</v>
      </c>
      <c r="E1111" s="6" t="s">
        <v>2135</v>
      </c>
      <c r="F1111" s="6" t="str">
        <f t="shared" si="103"/>
        <v>FreightRM-V-034-V1I26-M19.2</v>
      </c>
      <c r="G1111" s="97" t="s">
        <v>3498</v>
      </c>
      <c r="H1111" s="97" t="s">
        <v>3499</v>
      </c>
      <c r="I1111" s="85" t="s">
        <v>2380</v>
      </c>
      <c r="J1111" s="92">
        <v>46063</v>
      </c>
      <c r="K1111" s="97" t="s">
        <v>1473</v>
      </c>
      <c r="L1111" s="6" t="s">
        <v>1136</v>
      </c>
      <c r="M1111" s="6" t="s">
        <v>174</v>
      </c>
      <c r="N1111" s="6" t="s">
        <v>1502</v>
      </c>
      <c r="O1111" s="71">
        <v>0</v>
      </c>
      <c r="P1111" s="71">
        <v>0</v>
      </c>
      <c r="Q1111" s="79">
        <v>8715</v>
      </c>
      <c r="R1111" s="79">
        <v>1394.4</v>
      </c>
      <c r="S1111" s="71">
        <v>348.6</v>
      </c>
      <c r="T1111" s="79">
        <v>9760.7999999999993</v>
      </c>
      <c r="U1111" s="6" t="s">
        <v>24</v>
      </c>
      <c r="V1111" s="84">
        <f t="shared" si="109"/>
        <v>566.9543801768101</v>
      </c>
      <c r="W1111" s="110">
        <v>46064</v>
      </c>
      <c r="X1111" s="6" t="s">
        <v>1136</v>
      </c>
      <c r="Y1111" s="6" t="s">
        <v>1472</v>
      </c>
      <c r="Z1111" s="6" t="s">
        <v>239</v>
      </c>
      <c r="AA1111" s="6" t="s">
        <v>122</v>
      </c>
      <c r="AB1111" s="76" t="s">
        <v>539</v>
      </c>
      <c r="AC1111" s="76" t="s">
        <v>540</v>
      </c>
      <c r="AD1111" s="76" t="s">
        <v>173</v>
      </c>
      <c r="AE1111" s="76" t="s">
        <v>548</v>
      </c>
      <c r="AF1111" s="76" t="s">
        <v>96</v>
      </c>
      <c r="AG1111" s="82"/>
      <c r="AH1111" s="60"/>
      <c r="AI1111" s="75" t="s">
        <v>3334</v>
      </c>
      <c r="AJ1111" s="6" t="s">
        <v>103</v>
      </c>
      <c r="AK1111" s="81">
        <v>0</v>
      </c>
      <c r="AL1111" s="205" t="s">
        <v>103</v>
      </c>
      <c r="AM1111" s="169"/>
      <c r="AN1111" s="6"/>
      <c r="AO1111" s="120"/>
    </row>
    <row r="1112" spans="1:41">
      <c r="A1112" s="75" t="s">
        <v>3334</v>
      </c>
      <c r="B1112" s="6" t="s">
        <v>93</v>
      </c>
      <c r="C1112" s="76">
        <v>1111</v>
      </c>
      <c r="D1112" s="6" t="s">
        <v>594</v>
      </c>
      <c r="E1112" s="6" t="s">
        <v>2135</v>
      </c>
      <c r="F1112" s="6" t="str">
        <f t="shared" si="103"/>
        <v>FreightRM-M-583-SI25-M19</v>
      </c>
      <c r="G1112" s="97" t="s">
        <v>3500</v>
      </c>
      <c r="H1112" s="97" t="s">
        <v>3501</v>
      </c>
      <c r="I1112" s="85" t="s">
        <v>2380</v>
      </c>
      <c r="J1112" s="92">
        <v>46059</v>
      </c>
      <c r="K1112" s="97" t="s">
        <v>3658</v>
      </c>
      <c r="L1112" s="6" t="s">
        <v>3613</v>
      </c>
      <c r="M1112" s="6" t="s">
        <v>174</v>
      </c>
      <c r="N1112" s="6" t="s">
        <v>1479</v>
      </c>
      <c r="O1112" s="71">
        <v>0</v>
      </c>
      <c r="P1112" s="71">
        <v>0</v>
      </c>
      <c r="Q1112" s="79">
        <v>48000</v>
      </c>
      <c r="R1112" s="79">
        <v>7680</v>
      </c>
      <c r="S1112" s="71">
        <v>1920</v>
      </c>
      <c r="T1112" s="79">
        <v>53760</v>
      </c>
      <c r="U1112" s="6" t="s">
        <v>24</v>
      </c>
      <c r="V1112" s="84">
        <f t="shared" si="109"/>
        <v>3122.6403038998151</v>
      </c>
      <c r="W1112" s="110">
        <v>46068</v>
      </c>
      <c r="X1112" s="6" t="s">
        <v>1480</v>
      </c>
      <c r="Y1112" s="6" t="s">
        <v>129</v>
      </c>
      <c r="Z1112" s="6" t="s">
        <v>239</v>
      </c>
      <c r="AA1112" s="6" t="s">
        <v>122</v>
      </c>
      <c r="AB1112" s="76" t="s">
        <v>539</v>
      </c>
      <c r="AC1112" s="76" t="s">
        <v>540</v>
      </c>
      <c r="AD1112" s="76" t="s">
        <v>174</v>
      </c>
      <c r="AE1112" s="76" t="s">
        <v>546</v>
      </c>
      <c r="AF1112" s="76" t="s">
        <v>96</v>
      </c>
      <c r="AG1112" s="82"/>
      <c r="AH1112" s="60"/>
      <c r="AI1112" s="75" t="s">
        <v>3334</v>
      </c>
      <c r="AJ1112" s="6" t="s">
        <v>103</v>
      </c>
      <c r="AK1112" s="81">
        <v>0</v>
      </c>
      <c r="AL1112" s="205" t="s">
        <v>103</v>
      </c>
      <c r="AM1112" s="169"/>
      <c r="AN1112" s="6"/>
      <c r="AO1112" s="120"/>
    </row>
    <row r="1113" spans="1:41">
      <c r="A1113" s="75" t="s">
        <v>3334</v>
      </c>
      <c r="B1113" s="6" t="s">
        <v>93</v>
      </c>
      <c r="C1113" s="76">
        <v>1112</v>
      </c>
      <c r="D1113" s="6" t="s">
        <v>594</v>
      </c>
      <c r="E1113" s="6" t="s">
        <v>2135</v>
      </c>
      <c r="F1113" s="6" t="str">
        <f t="shared" si="103"/>
        <v>FreightRM-M-003-SI26-M19</v>
      </c>
      <c r="G1113" s="97" t="s">
        <v>3502</v>
      </c>
      <c r="H1113" s="97" t="s">
        <v>3503</v>
      </c>
      <c r="I1113" s="85" t="s">
        <v>2380</v>
      </c>
      <c r="J1113" s="92">
        <v>46063</v>
      </c>
      <c r="K1113" s="97" t="s">
        <v>3659</v>
      </c>
      <c r="L1113" s="6" t="s">
        <v>3660</v>
      </c>
      <c r="M1113" s="6" t="s">
        <v>174</v>
      </c>
      <c r="N1113" s="6" t="s">
        <v>1479</v>
      </c>
      <c r="O1113" s="71">
        <v>0</v>
      </c>
      <c r="P1113" s="71">
        <v>0</v>
      </c>
      <c r="Q1113" s="79">
        <v>48000</v>
      </c>
      <c r="R1113" s="79">
        <v>7680</v>
      </c>
      <c r="S1113" s="71">
        <v>1920</v>
      </c>
      <c r="T1113" s="79">
        <v>53760</v>
      </c>
      <c r="U1113" s="6" t="s">
        <v>24</v>
      </c>
      <c r="V1113" s="84">
        <f t="shared" si="109"/>
        <v>3122.6403038998151</v>
      </c>
      <c r="W1113" s="110" t="s">
        <v>119</v>
      </c>
      <c r="X1113" s="6" t="s">
        <v>1480</v>
      </c>
      <c r="Y1113" s="6" t="s">
        <v>129</v>
      </c>
      <c r="Z1113" s="6" t="s">
        <v>239</v>
      </c>
      <c r="AA1113" s="6" t="s">
        <v>122</v>
      </c>
      <c r="AB1113" s="76" t="s">
        <v>539</v>
      </c>
      <c r="AC1113" s="76" t="s">
        <v>540</v>
      </c>
      <c r="AD1113" s="76" t="s">
        <v>174</v>
      </c>
      <c r="AE1113" s="76" t="s">
        <v>546</v>
      </c>
      <c r="AF1113" s="76" t="s">
        <v>96</v>
      </c>
      <c r="AG1113" s="82"/>
      <c r="AH1113" s="60"/>
      <c r="AI1113" s="75" t="s">
        <v>3334</v>
      </c>
      <c r="AJ1113" s="6" t="s">
        <v>103</v>
      </c>
      <c r="AK1113" s="81">
        <v>0</v>
      </c>
      <c r="AL1113" s="205" t="s">
        <v>103</v>
      </c>
      <c r="AM1113" s="169"/>
      <c r="AN1113" s="6"/>
      <c r="AO1113" s="120"/>
    </row>
    <row r="1114" spans="1:41">
      <c r="A1114" s="75" t="s">
        <v>3334</v>
      </c>
      <c r="B1114" s="6" t="s">
        <v>93</v>
      </c>
      <c r="C1114" s="76">
        <v>1113</v>
      </c>
      <c r="D1114" s="6" t="s">
        <v>594</v>
      </c>
      <c r="E1114" s="6" t="s">
        <v>2135</v>
      </c>
      <c r="F1114" s="6" t="str">
        <f t="shared" si="103"/>
        <v>FreightRM-M-007-SI25-M19</v>
      </c>
      <c r="G1114" s="97" t="s">
        <v>3504</v>
      </c>
      <c r="H1114" s="97" t="s">
        <v>3505</v>
      </c>
      <c r="I1114" s="85" t="s">
        <v>2380</v>
      </c>
      <c r="J1114" s="92">
        <v>46063</v>
      </c>
      <c r="K1114" s="97" t="s">
        <v>3661</v>
      </c>
      <c r="L1114" s="6" t="s">
        <v>3662</v>
      </c>
      <c r="M1114" s="6" t="s">
        <v>174</v>
      </c>
      <c r="N1114" s="6" t="s">
        <v>1479</v>
      </c>
      <c r="O1114" s="71">
        <v>0</v>
      </c>
      <c r="P1114" s="71">
        <v>0</v>
      </c>
      <c r="Q1114" s="79">
        <v>48000</v>
      </c>
      <c r="R1114" s="79">
        <v>7680</v>
      </c>
      <c r="S1114" s="71">
        <v>1920</v>
      </c>
      <c r="T1114" s="79">
        <v>53760</v>
      </c>
      <c r="U1114" s="6" t="s">
        <v>24</v>
      </c>
      <c r="V1114" s="84">
        <f t="shared" si="109"/>
        <v>3122.6403038998151</v>
      </c>
      <c r="W1114" s="110" t="s">
        <v>119</v>
      </c>
      <c r="X1114" s="6" t="s">
        <v>1480</v>
      </c>
      <c r="Y1114" s="6" t="s">
        <v>129</v>
      </c>
      <c r="Z1114" s="6" t="s">
        <v>239</v>
      </c>
      <c r="AA1114" s="6" t="s">
        <v>122</v>
      </c>
      <c r="AB1114" s="76" t="s">
        <v>539</v>
      </c>
      <c r="AC1114" s="76" t="s">
        <v>540</v>
      </c>
      <c r="AD1114" s="76" t="s">
        <v>174</v>
      </c>
      <c r="AE1114" s="76" t="s">
        <v>546</v>
      </c>
      <c r="AF1114" s="76" t="s">
        <v>96</v>
      </c>
      <c r="AG1114" s="82"/>
      <c r="AH1114" s="60"/>
      <c r="AI1114" s="75" t="s">
        <v>3334</v>
      </c>
      <c r="AJ1114" s="6" t="s">
        <v>103</v>
      </c>
      <c r="AK1114" s="81">
        <v>0</v>
      </c>
      <c r="AL1114" s="205" t="s">
        <v>103</v>
      </c>
      <c r="AM1114" s="169"/>
      <c r="AN1114" s="6"/>
      <c r="AO1114" s="120"/>
    </row>
    <row r="1115" spans="1:41">
      <c r="A1115" s="75" t="s">
        <v>3334</v>
      </c>
      <c r="B1115" s="6" t="s">
        <v>93</v>
      </c>
      <c r="C1115" s="76">
        <v>1114</v>
      </c>
      <c r="D1115" s="6" t="s">
        <v>594</v>
      </c>
      <c r="E1115" s="6" t="s">
        <v>2135</v>
      </c>
      <c r="F1115" s="6" t="str">
        <f t="shared" si="103"/>
        <v>FreightRM-M-004-SI25-M19</v>
      </c>
      <c r="G1115" s="97" t="s">
        <v>3506</v>
      </c>
      <c r="H1115" s="97" t="s">
        <v>3507</v>
      </c>
      <c r="I1115" s="85" t="s">
        <v>2380</v>
      </c>
      <c r="J1115" s="92">
        <v>46064</v>
      </c>
      <c r="K1115" s="97" t="s">
        <v>3663</v>
      </c>
      <c r="L1115" s="6" t="s">
        <v>3664</v>
      </c>
      <c r="M1115" s="6" t="s">
        <v>174</v>
      </c>
      <c r="N1115" s="6" t="s">
        <v>1479</v>
      </c>
      <c r="O1115" s="71">
        <v>0</v>
      </c>
      <c r="P1115" s="71">
        <v>0</v>
      </c>
      <c r="Q1115" s="79">
        <v>48000</v>
      </c>
      <c r="R1115" s="79">
        <v>7680</v>
      </c>
      <c r="S1115" s="71">
        <v>1920</v>
      </c>
      <c r="T1115" s="79">
        <v>53760</v>
      </c>
      <c r="U1115" s="6" t="s">
        <v>24</v>
      </c>
      <c r="V1115" s="84">
        <f t="shared" si="109"/>
        <v>3122.6403038998151</v>
      </c>
      <c r="W1115" s="110" t="s">
        <v>119</v>
      </c>
      <c r="X1115" s="6" t="s">
        <v>1480</v>
      </c>
      <c r="Y1115" s="6" t="s">
        <v>129</v>
      </c>
      <c r="Z1115" s="6" t="s">
        <v>239</v>
      </c>
      <c r="AA1115" s="6" t="s">
        <v>122</v>
      </c>
      <c r="AB1115" s="76" t="s">
        <v>539</v>
      </c>
      <c r="AC1115" s="76" t="s">
        <v>540</v>
      </c>
      <c r="AD1115" s="76" t="s">
        <v>174</v>
      </c>
      <c r="AE1115" s="76" t="s">
        <v>546</v>
      </c>
      <c r="AF1115" s="76" t="s">
        <v>96</v>
      </c>
      <c r="AG1115" s="82"/>
      <c r="AH1115" s="60"/>
      <c r="AI1115" s="75" t="s">
        <v>3334</v>
      </c>
      <c r="AJ1115" s="6" t="s">
        <v>103</v>
      </c>
      <c r="AK1115" s="81">
        <v>0</v>
      </c>
      <c r="AL1115" s="205" t="s">
        <v>103</v>
      </c>
      <c r="AM1115" s="169"/>
      <c r="AN1115" s="6"/>
      <c r="AO1115" s="120"/>
    </row>
    <row r="1116" spans="1:41">
      <c r="A1116" s="75" t="s">
        <v>3334</v>
      </c>
      <c r="B1116" s="6" t="s">
        <v>93</v>
      </c>
      <c r="C1116" s="76">
        <v>1115</v>
      </c>
      <c r="D1116" s="6" t="s">
        <v>594</v>
      </c>
      <c r="E1116" s="6" t="s">
        <v>2135</v>
      </c>
      <c r="F1116" s="6" t="str">
        <f t="shared" si="103"/>
        <v>FreightRM-M-579-SI25-M19</v>
      </c>
      <c r="G1116" s="97" t="s">
        <v>3508</v>
      </c>
      <c r="H1116" s="97" t="s">
        <v>3509</v>
      </c>
      <c r="I1116" s="85" t="s">
        <v>2380</v>
      </c>
      <c r="J1116" s="92">
        <v>46064</v>
      </c>
      <c r="K1116" s="97" t="s">
        <v>3665</v>
      </c>
      <c r="L1116" s="6" t="s">
        <v>3666</v>
      </c>
      <c r="M1116" s="6" t="s">
        <v>174</v>
      </c>
      <c r="N1116" s="6" t="s">
        <v>1479</v>
      </c>
      <c r="O1116" s="71">
        <v>0</v>
      </c>
      <c r="P1116" s="71">
        <v>0</v>
      </c>
      <c r="Q1116" s="79">
        <v>48000</v>
      </c>
      <c r="R1116" s="79">
        <v>7680</v>
      </c>
      <c r="S1116" s="71">
        <v>1920</v>
      </c>
      <c r="T1116" s="79">
        <v>53760</v>
      </c>
      <c r="U1116" s="6" t="s">
        <v>24</v>
      </c>
      <c r="V1116" s="84">
        <f t="shared" si="109"/>
        <v>3122.6403038998151</v>
      </c>
      <c r="W1116" s="110" t="s">
        <v>119</v>
      </c>
      <c r="X1116" s="6" t="s">
        <v>1480</v>
      </c>
      <c r="Y1116" s="6" t="s">
        <v>129</v>
      </c>
      <c r="Z1116" s="6" t="s">
        <v>239</v>
      </c>
      <c r="AA1116" s="6" t="s">
        <v>122</v>
      </c>
      <c r="AB1116" s="76" t="s">
        <v>539</v>
      </c>
      <c r="AC1116" s="76" t="s">
        <v>540</v>
      </c>
      <c r="AD1116" s="76" t="s">
        <v>174</v>
      </c>
      <c r="AE1116" s="76" t="s">
        <v>546</v>
      </c>
      <c r="AF1116" s="76" t="s">
        <v>96</v>
      </c>
      <c r="AG1116" s="82"/>
      <c r="AH1116" s="60"/>
      <c r="AI1116" s="75" t="s">
        <v>3334</v>
      </c>
      <c r="AJ1116" s="6" t="s">
        <v>103</v>
      </c>
      <c r="AK1116" s="81">
        <v>0</v>
      </c>
      <c r="AL1116" s="205" t="s">
        <v>103</v>
      </c>
      <c r="AM1116" s="169"/>
      <c r="AN1116" s="6"/>
      <c r="AO1116" s="120"/>
    </row>
    <row r="1117" spans="1:41">
      <c r="A1117" s="75" t="s">
        <v>3334</v>
      </c>
      <c r="B1117" s="6" t="s">
        <v>93</v>
      </c>
      <c r="C1117" s="76">
        <v>1116</v>
      </c>
      <c r="D1117" s="6" t="s">
        <v>594</v>
      </c>
      <c r="E1117" s="6" t="s">
        <v>2135</v>
      </c>
      <c r="F1117" s="6" t="str">
        <f t="shared" si="103"/>
        <v>FreightRM-M-011-SI26-M19/RM-M-005-SI26-M19</v>
      </c>
      <c r="G1117" s="112" t="s">
        <v>3510</v>
      </c>
      <c r="H1117" s="97" t="s">
        <v>3511</v>
      </c>
      <c r="I1117" s="85" t="s">
        <v>2380</v>
      </c>
      <c r="J1117" s="92">
        <v>46064</v>
      </c>
      <c r="K1117" s="97" t="s">
        <v>3667</v>
      </c>
      <c r="L1117" s="6" t="s">
        <v>3668</v>
      </c>
      <c r="M1117" s="6" t="s">
        <v>174</v>
      </c>
      <c r="N1117" s="6" t="s">
        <v>1479</v>
      </c>
      <c r="O1117" s="71">
        <v>0</v>
      </c>
      <c r="P1117" s="71">
        <v>0</v>
      </c>
      <c r="Q1117" s="79">
        <v>70500</v>
      </c>
      <c r="R1117" s="79">
        <v>11280</v>
      </c>
      <c r="S1117" s="71">
        <v>2820</v>
      </c>
      <c r="T1117" s="79">
        <v>78960</v>
      </c>
      <c r="U1117" s="6" t="s">
        <v>24</v>
      </c>
      <c r="V1117" s="84">
        <f t="shared" si="109"/>
        <v>4586.3779463528535</v>
      </c>
      <c r="W1117" s="110" t="s">
        <v>119</v>
      </c>
      <c r="X1117" s="6" t="s">
        <v>1480</v>
      </c>
      <c r="Y1117" s="6" t="s">
        <v>129</v>
      </c>
      <c r="Z1117" s="6" t="s">
        <v>239</v>
      </c>
      <c r="AA1117" s="6" t="s">
        <v>122</v>
      </c>
      <c r="AB1117" s="76" t="s">
        <v>539</v>
      </c>
      <c r="AC1117" s="76" t="s">
        <v>540</v>
      </c>
      <c r="AD1117" s="76" t="s">
        <v>174</v>
      </c>
      <c r="AE1117" s="76" t="s">
        <v>546</v>
      </c>
      <c r="AF1117" s="76" t="s">
        <v>96</v>
      </c>
      <c r="AG1117" s="82"/>
      <c r="AH1117" s="60"/>
      <c r="AI1117" s="75" t="s">
        <v>3334</v>
      </c>
      <c r="AJ1117" s="6" t="s">
        <v>103</v>
      </c>
      <c r="AK1117" s="81">
        <v>0</v>
      </c>
      <c r="AL1117" s="205" t="s">
        <v>103</v>
      </c>
      <c r="AM1117" s="169"/>
      <c r="AN1117" s="6"/>
      <c r="AO1117" s="120"/>
    </row>
    <row r="1118" spans="1:41">
      <c r="A1118" s="75" t="s">
        <v>3334</v>
      </c>
      <c r="B1118" s="6" t="s">
        <v>93</v>
      </c>
      <c r="C1118" s="76">
        <v>1117</v>
      </c>
      <c r="D1118" s="6" t="s">
        <v>594</v>
      </c>
      <c r="E1118" s="6" t="s">
        <v>2135</v>
      </c>
      <c r="F1118" s="6" t="str">
        <f t="shared" si="103"/>
        <v>FreightRM-M-006-SI26-M19</v>
      </c>
      <c r="G1118" s="97" t="s">
        <v>3512</v>
      </c>
      <c r="H1118" s="97" t="s">
        <v>3513</v>
      </c>
      <c r="I1118" s="85" t="s">
        <v>2380</v>
      </c>
      <c r="J1118" s="92">
        <v>46065</v>
      </c>
      <c r="K1118" s="97" t="s">
        <v>3669</v>
      </c>
      <c r="L1118" s="6" t="s">
        <v>3670</v>
      </c>
      <c r="M1118" s="6" t="s">
        <v>174</v>
      </c>
      <c r="N1118" s="6" t="s">
        <v>1479</v>
      </c>
      <c r="O1118" s="71">
        <v>0</v>
      </c>
      <c r="P1118" s="71">
        <v>0</v>
      </c>
      <c r="Q1118" s="79">
        <v>58000</v>
      </c>
      <c r="R1118" s="79">
        <v>9280</v>
      </c>
      <c r="S1118" s="71">
        <v>2320</v>
      </c>
      <c r="T1118" s="79">
        <v>64960</v>
      </c>
      <c r="U1118" s="6" t="s">
        <v>24</v>
      </c>
      <c r="V1118" s="84">
        <f t="shared" si="109"/>
        <v>3773.1903672122767</v>
      </c>
      <c r="W1118" s="110" t="s">
        <v>119</v>
      </c>
      <c r="X1118" s="6" t="s">
        <v>1480</v>
      </c>
      <c r="Y1118" s="6" t="s">
        <v>129</v>
      </c>
      <c r="Z1118" s="6" t="s">
        <v>239</v>
      </c>
      <c r="AA1118" s="6" t="s">
        <v>122</v>
      </c>
      <c r="AB1118" s="76" t="s">
        <v>539</v>
      </c>
      <c r="AC1118" s="76" t="s">
        <v>540</v>
      </c>
      <c r="AD1118" s="76" t="s">
        <v>174</v>
      </c>
      <c r="AE1118" s="76" t="s">
        <v>546</v>
      </c>
      <c r="AF1118" s="76" t="s">
        <v>96</v>
      </c>
      <c r="AG1118" s="82"/>
      <c r="AH1118" s="60"/>
      <c r="AI1118" s="75" t="s">
        <v>3334</v>
      </c>
      <c r="AJ1118" s="6" t="s">
        <v>103</v>
      </c>
      <c r="AK1118" s="81">
        <v>0</v>
      </c>
      <c r="AL1118" s="205" t="s">
        <v>103</v>
      </c>
      <c r="AM1118" s="169"/>
      <c r="AN1118" s="6"/>
      <c r="AO1118" s="120"/>
    </row>
    <row r="1119" spans="1:41">
      <c r="A1119" s="75" t="s">
        <v>3334</v>
      </c>
      <c r="B1119" s="6" t="s">
        <v>93</v>
      </c>
      <c r="C1119" s="76">
        <v>1118</v>
      </c>
      <c r="D1119" s="6" t="s">
        <v>3070</v>
      </c>
      <c r="E1119" s="6" t="s">
        <v>2135</v>
      </c>
      <c r="F1119" s="6" t="str">
        <f t="shared" si="103"/>
        <v>FreightRM-V-020-V1I26-M19.1</v>
      </c>
      <c r="G1119" s="97" t="s">
        <v>3209</v>
      </c>
      <c r="H1119" s="95">
        <v>3385</v>
      </c>
      <c r="I1119" s="85" t="s">
        <v>2380</v>
      </c>
      <c r="J1119" s="92">
        <v>46059</v>
      </c>
      <c r="K1119" s="97" t="s">
        <v>3044</v>
      </c>
      <c r="L1119" s="6" t="s">
        <v>116</v>
      </c>
      <c r="M1119" s="6" t="s">
        <v>3325</v>
      </c>
      <c r="N1119" s="80" t="s">
        <v>116</v>
      </c>
      <c r="O1119" s="71">
        <v>0</v>
      </c>
      <c r="P1119" s="71">
        <v>0</v>
      </c>
      <c r="Q1119" s="79">
        <v>20200</v>
      </c>
      <c r="R1119" s="79">
        <v>3232</v>
      </c>
      <c r="S1119" s="71">
        <v>808</v>
      </c>
      <c r="T1119" s="79">
        <v>22624</v>
      </c>
      <c r="U1119" s="87" t="s">
        <v>24</v>
      </c>
      <c r="V1119" s="84">
        <f t="shared" si="109"/>
        <v>1314.1111278911721</v>
      </c>
      <c r="W1119" s="94">
        <v>46052</v>
      </c>
      <c r="X1119" s="80" t="s">
        <v>3326</v>
      </c>
      <c r="Y1119" s="80" t="s">
        <v>3327</v>
      </c>
      <c r="Z1119" s="80" t="s">
        <v>121</v>
      </c>
      <c r="AA1119" s="80" t="s">
        <v>3324</v>
      </c>
      <c r="AB1119" s="76" t="s">
        <v>539</v>
      </c>
      <c r="AC1119" s="76" t="s">
        <v>540</v>
      </c>
      <c r="AD1119" s="76" t="s">
        <v>173</v>
      </c>
      <c r="AE1119" s="76" t="s">
        <v>548</v>
      </c>
      <c r="AF1119" s="76" t="s">
        <v>96</v>
      </c>
      <c r="AG1119" s="82"/>
      <c r="AH1119" s="60"/>
      <c r="AI1119" s="75" t="s">
        <v>3334</v>
      </c>
      <c r="AJ1119" s="6" t="s">
        <v>103</v>
      </c>
      <c r="AK1119" s="81">
        <v>0</v>
      </c>
      <c r="AL1119" s="205" t="s">
        <v>103</v>
      </c>
      <c r="AM1119" s="169"/>
      <c r="AN1119" s="6"/>
      <c r="AO1119" s="120"/>
    </row>
    <row r="1120" spans="1:41">
      <c r="A1120" s="75" t="s">
        <v>3334</v>
      </c>
      <c r="B1120" s="6" t="s">
        <v>93</v>
      </c>
      <c r="C1120" s="76">
        <v>1119</v>
      </c>
      <c r="D1120" s="6" t="s">
        <v>107</v>
      </c>
      <c r="E1120" s="6" t="s">
        <v>105</v>
      </c>
      <c r="F1120" s="6" t="str">
        <f t="shared" si="103"/>
        <v>STORAGERM-J-1206LI26-M19</v>
      </c>
      <c r="G1120" s="97" t="s">
        <v>3514</v>
      </c>
      <c r="H1120" s="95">
        <v>146526</v>
      </c>
      <c r="I1120" s="85" t="s">
        <v>2380</v>
      </c>
      <c r="J1120" s="92">
        <v>46063</v>
      </c>
      <c r="K1120" s="97"/>
      <c r="L1120" s="6" t="s">
        <v>116</v>
      </c>
      <c r="M1120" s="6" t="s">
        <v>173</v>
      </c>
      <c r="N1120" s="6" t="s">
        <v>116</v>
      </c>
      <c r="O1120" s="71">
        <v>0</v>
      </c>
      <c r="P1120" s="71">
        <v>0</v>
      </c>
      <c r="Q1120" s="79">
        <v>658.35</v>
      </c>
      <c r="R1120" s="79">
        <v>0</v>
      </c>
      <c r="S1120" s="71">
        <v>0</v>
      </c>
      <c r="T1120" s="79">
        <v>658.35</v>
      </c>
      <c r="U1120" s="87" t="s">
        <v>118</v>
      </c>
      <c r="V1120" s="84">
        <f t="shared" ref="V1120:V1131" si="110">T1120</f>
        <v>658.35</v>
      </c>
      <c r="W1120" s="110" t="s">
        <v>119</v>
      </c>
      <c r="X1120" s="80" t="s">
        <v>238</v>
      </c>
      <c r="Y1120" s="80" t="s">
        <v>238</v>
      </c>
      <c r="Z1120" s="80" t="s">
        <v>239</v>
      </c>
      <c r="AA1120" s="80" t="s">
        <v>240</v>
      </c>
      <c r="AB1120" s="76" t="s">
        <v>539</v>
      </c>
      <c r="AC1120" s="76" t="s">
        <v>540</v>
      </c>
      <c r="AD1120" s="76" t="s">
        <v>173</v>
      </c>
      <c r="AE1120" s="139" t="s">
        <v>550</v>
      </c>
      <c r="AF1120" s="76" t="s">
        <v>96</v>
      </c>
      <c r="AG1120" s="82"/>
      <c r="AH1120" s="60"/>
      <c r="AI1120" s="75" t="s">
        <v>3334</v>
      </c>
      <c r="AJ1120" s="6" t="s">
        <v>103</v>
      </c>
      <c r="AK1120" s="81">
        <v>0</v>
      </c>
      <c r="AL1120" s="205" t="s">
        <v>103</v>
      </c>
      <c r="AM1120" s="169"/>
      <c r="AN1120" s="6"/>
      <c r="AO1120" s="120"/>
    </row>
    <row r="1121" spans="1:41">
      <c r="A1121" s="75" t="s">
        <v>3334</v>
      </c>
      <c r="B1121" s="6" t="s">
        <v>93</v>
      </c>
      <c r="C1121" s="76">
        <v>1120</v>
      </c>
      <c r="D1121" s="6" t="s">
        <v>107</v>
      </c>
      <c r="E1121" s="6" t="s">
        <v>105</v>
      </c>
      <c r="F1121" s="6" t="str">
        <f t="shared" si="103"/>
        <v>STORAGERM-J-1138LI25-M19</v>
      </c>
      <c r="G1121" s="97" t="s">
        <v>3515</v>
      </c>
      <c r="H1121" s="95">
        <v>146529</v>
      </c>
      <c r="I1121" s="85" t="s">
        <v>2380</v>
      </c>
      <c r="J1121" s="92">
        <v>46063</v>
      </c>
      <c r="K1121" s="97"/>
      <c r="L1121" s="6" t="s">
        <v>116</v>
      </c>
      <c r="M1121" s="6" t="s">
        <v>173</v>
      </c>
      <c r="N1121" s="6" t="s">
        <v>116</v>
      </c>
      <c r="O1121" s="71">
        <v>0</v>
      </c>
      <c r="P1121" s="71">
        <v>0</v>
      </c>
      <c r="Q1121" s="79">
        <v>178.5</v>
      </c>
      <c r="R1121" s="79">
        <v>0</v>
      </c>
      <c r="S1121" s="71">
        <v>0</v>
      </c>
      <c r="T1121" s="79">
        <v>178.5</v>
      </c>
      <c r="U1121" s="87" t="s">
        <v>118</v>
      </c>
      <c r="V1121" s="84">
        <f t="shared" si="110"/>
        <v>178.5</v>
      </c>
      <c r="W1121" s="110" t="s">
        <v>119</v>
      </c>
      <c r="X1121" s="80" t="s">
        <v>238</v>
      </c>
      <c r="Y1121" s="80" t="s">
        <v>238</v>
      </c>
      <c r="Z1121" s="80" t="s">
        <v>239</v>
      </c>
      <c r="AA1121" s="80" t="s">
        <v>240</v>
      </c>
      <c r="AB1121" s="76" t="s">
        <v>539</v>
      </c>
      <c r="AC1121" s="76" t="s">
        <v>540</v>
      </c>
      <c r="AD1121" s="76" t="s">
        <v>173</v>
      </c>
      <c r="AE1121" s="139" t="s">
        <v>550</v>
      </c>
      <c r="AF1121" s="76" t="s">
        <v>96</v>
      </c>
      <c r="AG1121" s="82"/>
      <c r="AH1121" s="60"/>
      <c r="AI1121" s="75" t="s">
        <v>3334</v>
      </c>
      <c r="AJ1121" s="6" t="s">
        <v>103</v>
      </c>
      <c r="AK1121" s="81">
        <v>0</v>
      </c>
      <c r="AL1121" s="205" t="s">
        <v>103</v>
      </c>
      <c r="AM1121" s="169"/>
      <c r="AN1121" s="6"/>
      <c r="AO1121" s="120"/>
    </row>
    <row r="1122" spans="1:41">
      <c r="A1122" s="75" t="s">
        <v>3334</v>
      </c>
      <c r="B1122" s="6" t="s">
        <v>93</v>
      </c>
      <c r="C1122" s="76">
        <v>1121</v>
      </c>
      <c r="D1122" s="6" t="s">
        <v>107</v>
      </c>
      <c r="E1122" s="6" t="s">
        <v>105</v>
      </c>
      <c r="F1122" s="6" t="str">
        <f t="shared" si="103"/>
        <v>STORAGERM-J-1148LI26-M19</v>
      </c>
      <c r="G1122" s="97" t="s">
        <v>3516</v>
      </c>
      <c r="H1122" s="95">
        <v>146530</v>
      </c>
      <c r="I1122" s="85" t="s">
        <v>2380</v>
      </c>
      <c r="J1122" s="92">
        <v>46063</v>
      </c>
      <c r="K1122" s="97"/>
      <c r="L1122" s="6" t="s">
        <v>116</v>
      </c>
      <c r="M1122" s="6" t="s">
        <v>173</v>
      </c>
      <c r="N1122" s="6" t="s">
        <v>116</v>
      </c>
      <c r="O1122" s="71">
        <v>0</v>
      </c>
      <c r="P1122" s="71">
        <v>0</v>
      </c>
      <c r="Q1122" s="79">
        <v>178.5</v>
      </c>
      <c r="R1122" s="79">
        <v>0</v>
      </c>
      <c r="S1122" s="71">
        <v>0</v>
      </c>
      <c r="T1122" s="79">
        <v>178.5</v>
      </c>
      <c r="U1122" s="87" t="s">
        <v>118</v>
      </c>
      <c r="V1122" s="84">
        <f t="shared" si="110"/>
        <v>178.5</v>
      </c>
      <c r="W1122" s="110" t="s">
        <v>119</v>
      </c>
      <c r="X1122" s="80" t="s">
        <v>238</v>
      </c>
      <c r="Y1122" s="80" t="s">
        <v>238</v>
      </c>
      <c r="Z1122" s="80" t="s">
        <v>239</v>
      </c>
      <c r="AA1122" s="80" t="s">
        <v>240</v>
      </c>
      <c r="AB1122" s="76" t="s">
        <v>539</v>
      </c>
      <c r="AC1122" s="76" t="s">
        <v>540</v>
      </c>
      <c r="AD1122" s="76" t="s">
        <v>173</v>
      </c>
      <c r="AE1122" s="139" t="s">
        <v>550</v>
      </c>
      <c r="AF1122" s="76" t="s">
        <v>96</v>
      </c>
      <c r="AG1122" s="82"/>
      <c r="AH1122" s="60"/>
      <c r="AI1122" s="75" t="s">
        <v>3334</v>
      </c>
      <c r="AJ1122" s="6" t="s">
        <v>103</v>
      </c>
      <c r="AK1122" s="81">
        <v>0</v>
      </c>
      <c r="AL1122" s="205" t="s">
        <v>103</v>
      </c>
      <c r="AM1122" s="169"/>
      <c r="AN1122" s="6"/>
      <c r="AO1122" s="120"/>
    </row>
    <row r="1123" spans="1:41">
      <c r="A1123" s="75" t="s">
        <v>3334</v>
      </c>
      <c r="B1123" s="6" t="s">
        <v>93</v>
      </c>
      <c r="C1123" s="76">
        <v>1122</v>
      </c>
      <c r="D1123" s="6" t="s">
        <v>107</v>
      </c>
      <c r="E1123" s="6" t="s">
        <v>105</v>
      </c>
      <c r="F1123" s="6" t="str">
        <f t="shared" si="103"/>
        <v>STORAGEFG-I-0425-AE26-M46</v>
      </c>
      <c r="G1123" s="97" t="s">
        <v>3517</v>
      </c>
      <c r="H1123" s="95">
        <v>146532</v>
      </c>
      <c r="I1123" s="85" t="s">
        <v>2380</v>
      </c>
      <c r="J1123" s="92">
        <v>46063</v>
      </c>
      <c r="K1123" s="97"/>
      <c r="L1123" s="6" t="s">
        <v>116</v>
      </c>
      <c r="M1123" s="6" t="s">
        <v>173</v>
      </c>
      <c r="N1123" s="6" t="s">
        <v>116</v>
      </c>
      <c r="O1123" s="71">
        <v>0</v>
      </c>
      <c r="P1123" s="71">
        <v>0</v>
      </c>
      <c r="Q1123" s="79">
        <v>178.5</v>
      </c>
      <c r="R1123" s="79">
        <v>0</v>
      </c>
      <c r="S1123" s="71">
        <v>0</v>
      </c>
      <c r="T1123" s="79">
        <v>178.5</v>
      </c>
      <c r="U1123" s="87" t="s">
        <v>118</v>
      </c>
      <c r="V1123" s="84">
        <f t="shared" si="110"/>
        <v>178.5</v>
      </c>
      <c r="W1123" s="110" t="s">
        <v>119</v>
      </c>
      <c r="X1123" s="80" t="s">
        <v>238</v>
      </c>
      <c r="Y1123" s="80" t="s">
        <v>238</v>
      </c>
      <c r="Z1123" s="80" t="s">
        <v>239</v>
      </c>
      <c r="AA1123" s="80" t="s">
        <v>240</v>
      </c>
      <c r="AB1123" s="76" t="s">
        <v>1106</v>
      </c>
      <c r="AC1123" s="76" t="s">
        <v>541</v>
      </c>
      <c r="AD1123" s="76" t="s">
        <v>28</v>
      </c>
      <c r="AE1123" s="76">
        <v>75640000</v>
      </c>
      <c r="AF1123" s="76" t="s">
        <v>96</v>
      </c>
      <c r="AG1123" s="82"/>
      <c r="AH1123" s="60"/>
      <c r="AI1123" s="75" t="s">
        <v>3334</v>
      </c>
      <c r="AJ1123" s="6" t="s">
        <v>103</v>
      </c>
      <c r="AK1123" s="81">
        <v>0</v>
      </c>
      <c r="AL1123" s="205" t="s">
        <v>103</v>
      </c>
      <c r="AM1123" s="169"/>
      <c r="AN1123" s="6"/>
      <c r="AO1123" s="120"/>
    </row>
    <row r="1124" spans="1:41">
      <c r="A1124" s="75" t="s">
        <v>3334</v>
      </c>
      <c r="B1124" s="6" t="s">
        <v>93</v>
      </c>
      <c r="C1124" s="76">
        <v>1123</v>
      </c>
      <c r="D1124" s="6" t="s">
        <v>107</v>
      </c>
      <c r="E1124" s="6" t="s">
        <v>105</v>
      </c>
      <c r="F1124" s="6" t="str">
        <f t="shared" si="103"/>
        <v>STORAGERM-J-1162LI26-M19</v>
      </c>
      <c r="G1124" s="97" t="s">
        <v>3518</v>
      </c>
      <c r="H1124" s="95">
        <v>146533</v>
      </c>
      <c r="I1124" s="85" t="s">
        <v>2380</v>
      </c>
      <c r="J1124" s="92">
        <v>46063</v>
      </c>
      <c r="K1124" s="97"/>
      <c r="L1124" s="6" t="s">
        <v>116</v>
      </c>
      <c r="M1124" s="6" t="s">
        <v>173</v>
      </c>
      <c r="N1124" s="6" t="s">
        <v>116</v>
      </c>
      <c r="O1124" s="71">
        <v>0</v>
      </c>
      <c r="P1124" s="71">
        <v>0</v>
      </c>
      <c r="Q1124" s="79">
        <v>178.5</v>
      </c>
      <c r="R1124" s="79">
        <v>0</v>
      </c>
      <c r="S1124" s="71">
        <v>0</v>
      </c>
      <c r="T1124" s="79">
        <v>178.5</v>
      </c>
      <c r="U1124" s="87" t="s">
        <v>118</v>
      </c>
      <c r="V1124" s="84">
        <f t="shared" si="110"/>
        <v>178.5</v>
      </c>
      <c r="W1124" s="110" t="s">
        <v>119</v>
      </c>
      <c r="X1124" s="80" t="s">
        <v>238</v>
      </c>
      <c r="Y1124" s="80" t="s">
        <v>238</v>
      </c>
      <c r="Z1124" s="80" t="s">
        <v>239</v>
      </c>
      <c r="AA1124" s="80" t="s">
        <v>240</v>
      </c>
      <c r="AB1124" s="76" t="s">
        <v>539</v>
      </c>
      <c r="AC1124" s="76" t="s">
        <v>540</v>
      </c>
      <c r="AD1124" s="76" t="s">
        <v>173</v>
      </c>
      <c r="AE1124" s="139" t="s">
        <v>550</v>
      </c>
      <c r="AF1124" s="76" t="s">
        <v>96</v>
      </c>
      <c r="AG1124" s="82"/>
      <c r="AH1124" s="60"/>
      <c r="AI1124" s="75" t="s">
        <v>3334</v>
      </c>
      <c r="AJ1124" s="6" t="s">
        <v>103</v>
      </c>
      <c r="AK1124" s="81">
        <v>0</v>
      </c>
      <c r="AL1124" s="205" t="s">
        <v>103</v>
      </c>
      <c r="AM1124" s="169"/>
      <c r="AN1124" s="6"/>
      <c r="AO1124" s="120"/>
    </row>
    <row r="1125" spans="1:41">
      <c r="A1125" s="75" t="s">
        <v>3334</v>
      </c>
      <c r="B1125" s="6" t="s">
        <v>93</v>
      </c>
      <c r="C1125" s="76">
        <v>1124</v>
      </c>
      <c r="D1125" s="6" t="s">
        <v>107</v>
      </c>
      <c r="E1125" s="6" t="s">
        <v>105</v>
      </c>
      <c r="F1125" s="6" t="str">
        <f t="shared" si="103"/>
        <v>STORAGEFG-I-0426-AE26-M46</v>
      </c>
      <c r="G1125" s="97" t="s">
        <v>3519</v>
      </c>
      <c r="H1125" s="95">
        <v>146534</v>
      </c>
      <c r="I1125" s="85" t="s">
        <v>2380</v>
      </c>
      <c r="J1125" s="92">
        <v>46063</v>
      </c>
      <c r="K1125" s="97"/>
      <c r="L1125" s="6" t="s">
        <v>116</v>
      </c>
      <c r="M1125" s="6" t="s">
        <v>173</v>
      </c>
      <c r="N1125" s="6" t="s">
        <v>116</v>
      </c>
      <c r="O1125" s="71">
        <v>0</v>
      </c>
      <c r="P1125" s="71">
        <v>0</v>
      </c>
      <c r="Q1125" s="79">
        <v>178.5</v>
      </c>
      <c r="R1125" s="79">
        <v>0</v>
      </c>
      <c r="S1125" s="71">
        <v>0</v>
      </c>
      <c r="T1125" s="79">
        <v>178.5</v>
      </c>
      <c r="U1125" s="87" t="s">
        <v>118</v>
      </c>
      <c r="V1125" s="84">
        <f t="shared" si="110"/>
        <v>178.5</v>
      </c>
      <c r="W1125" s="110" t="s">
        <v>119</v>
      </c>
      <c r="X1125" s="80" t="s">
        <v>238</v>
      </c>
      <c r="Y1125" s="80" t="s">
        <v>238</v>
      </c>
      <c r="Z1125" s="80" t="s">
        <v>239</v>
      </c>
      <c r="AA1125" s="80" t="s">
        <v>240</v>
      </c>
      <c r="AB1125" s="76" t="s">
        <v>1106</v>
      </c>
      <c r="AC1125" s="76" t="s">
        <v>541</v>
      </c>
      <c r="AD1125" s="76" t="s">
        <v>28</v>
      </c>
      <c r="AE1125" s="76">
        <v>75640000</v>
      </c>
      <c r="AF1125" s="76" t="s">
        <v>96</v>
      </c>
      <c r="AG1125" s="82"/>
      <c r="AH1125" s="60"/>
      <c r="AI1125" s="75" t="s">
        <v>3334</v>
      </c>
      <c r="AJ1125" s="6" t="s">
        <v>103</v>
      </c>
      <c r="AK1125" s="81">
        <v>0</v>
      </c>
      <c r="AL1125" s="205" t="s">
        <v>103</v>
      </c>
      <c r="AM1125" s="169"/>
      <c r="AN1125" s="6"/>
      <c r="AO1125" s="120"/>
    </row>
    <row r="1126" spans="1:41">
      <c r="A1126" s="75" t="s">
        <v>3334</v>
      </c>
      <c r="B1126" s="6" t="s">
        <v>93</v>
      </c>
      <c r="C1126" s="76">
        <v>1125</v>
      </c>
      <c r="D1126" s="6" t="s">
        <v>107</v>
      </c>
      <c r="E1126" s="6" t="s">
        <v>105</v>
      </c>
      <c r="F1126" s="6" t="str">
        <f t="shared" si="103"/>
        <v>STORAGERM-J-1176LI26-M19</v>
      </c>
      <c r="G1126" s="97" t="s">
        <v>3520</v>
      </c>
      <c r="H1126" s="95">
        <v>146535</v>
      </c>
      <c r="I1126" s="85" t="s">
        <v>2380</v>
      </c>
      <c r="J1126" s="92">
        <v>46063</v>
      </c>
      <c r="K1126" s="97"/>
      <c r="L1126" s="6" t="s">
        <v>116</v>
      </c>
      <c r="M1126" s="6" t="s">
        <v>173</v>
      </c>
      <c r="N1126" s="6" t="s">
        <v>116</v>
      </c>
      <c r="O1126" s="71">
        <v>0</v>
      </c>
      <c r="P1126" s="71">
        <v>0</v>
      </c>
      <c r="Q1126" s="79">
        <v>178.5</v>
      </c>
      <c r="R1126" s="79">
        <v>0</v>
      </c>
      <c r="S1126" s="71">
        <v>0</v>
      </c>
      <c r="T1126" s="79">
        <v>178.5</v>
      </c>
      <c r="U1126" s="87" t="s">
        <v>118</v>
      </c>
      <c r="V1126" s="84">
        <f t="shared" si="110"/>
        <v>178.5</v>
      </c>
      <c r="W1126" s="110" t="s">
        <v>119</v>
      </c>
      <c r="X1126" s="80" t="s">
        <v>238</v>
      </c>
      <c r="Y1126" s="80" t="s">
        <v>238</v>
      </c>
      <c r="Z1126" s="80" t="s">
        <v>239</v>
      </c>
      <c r="AA1126" s="80" t="s">
        <v>240</v>
      </c>
      <c r="AB1126" s="76" t="s">
        <v>539</v>
      </c>
      <c r="AC1126" s="76" t="s">
        <v>540</v>
      </c>
      <c r="AD1126" s="76" t="s">
        <v>173</v>
      </c>
      <c r="AE1126" s="139" t="s">
        <v>550</v>
      </c>
      <c r="AF1126" s="76" t="s">
        <v>96</v>
      </c>
      <c r="AG1126" s="82"/>
      <c r="AH1126" s="60"/>
      <c r="AI1126" s="75" t="s">
        <v>3334</v>
      </c>
      <c r="AJ1126" s="6" t="s">
        <v>103</v>
      </c>
      <c r="AK1126" s="81">
        <v>0</v>
      </c>
      <c r="AL1126" s="205" t="s">
        <v>103</v>
      </c>
      <c r="AM1126" s="169"/>
      <c r="AN1126" s="6"/>
      <c r="AO1126" s="120"/>
    </row>
    <row r="1127" spans="1:41">
      <c r="A1127" s="75" t="s">
        <v>3334</v>
      </c>
      <c r="B1127" s="6" t="s">
        <v>93</v>
      </c>
      <c r="C1127" s="76">
        <v>1126</v>
      </c>
      <c r="D1127" s="6" t="s">
        <v>107</v>
      </c>
      <c r="E1127" s="6" t="s">
        <v>105</v>
      </c>
      <c r="F1127" s="6" t="str">
        <f t="shared" si="103"/>
        <v>STORAGEFG-R-2064LE25.M19</v>
      </c>
      <c r="G1127" s="97" t="s">
        <v>197</v>
      </c>
      <c r="H1127" s="95">
        <v>146542</v>
      </c>
      <c r="I1127" s="85" t="s">
        <v>2380</v>
      </c>
      <c r="J1127" s="92">
        <v>46065</v>
      </c>
      <c r="K1127" s="97"/>
      <c r="L1127" s="6" t="s">
        <v>116</v>
      </c>
      <c r="M1127" s="6" t="s">
        <v>173</v>
      </c>
      <c r="N1127" s="6" t="s">
        <v>116</v>
      </c>
      <c r="O1127" s="71">
        <v>0</v>
      </c>
      <c r="P1127" s="71">
        <v>0</v>
      </c>
      <c r="Q1127" s="79">
        <v>58.7</v>
      </c>
      <c r="R1127" s="79">
        <v>0</v>
      </c>
      <c r="S1127" s="71">
        <v>0</v>
      </c>
      <c r="T1127" s="79">
        <v>58.7</v>
      </c>
      <c r="U1127" s="87" t="s">
        <v>118</v>
      </c>
      <c r="V1127" s="84">
        <f t="shared" si="110"/>
        <v>58.7</v>
      </c>
      <c r="W1127" s="110" t="s">
        <v>119</v>
      </c>
      <c r="X1127" s="80" t="s">
        <v>238</v>
      </c>
      <c r="Y1127" s="80" t="s">
        <v>238</v>
      </c>
      <c r="Z1127" s="80" t="s">
        <v>239</v>
      </c>
      <c r="AA1127" s="80" t="s">
        <v>240</v>
      </c>
      <c r="AB1127" s="76" t="s">
        <v>539</v>
      </c>
      <c r="AC1127" s="76" t="s">
        <v>541</v>
      </c>
      <c r="AD1127" s="76" t="s">
        <v>195</v>
      </c>
      <c r="AE1127" s="76">
        <v>75640000</v>
      </c>
      <c r="AF1127" s="76" t="s">
        <v>96</v>
      </c>
      <c r="AG1127" s="82"/>
      <c r="AH1127" s="60"/>
      <c r="AI1127" s="75" t="s">
        <v>3334</v>
      </c>
      <c r="AJ1127" s="6" t="s">
        <v>103</v>
      </c>
      <c r="AK1127" s="81">
        <v>0</v>
      </c>
      <c r="AL1127" s="205" t="s">
        <v>103</v>
      </c>
      <c r="AM1127" s="169"/>
      <c r="AN1127" s="6"/>
      <c r="AO1127" s="120"/>
    </row>
    <row r="1128" spans="1:41">
      <c r="A1128" s="75" t="s">
        <v>3334</v>
      </c>
      <c r="B1128" s="6" t="s">
        <v>93</v>
      </c>
      <c r="C1128" s="76">
        <v>1127</v>
      </c>
      <c r="D1128" s="6" t="s">
        <v>110</v>
      </c>
      <c r="E1128" s="6" t="s">
        <v>2135</v>
      </c>
      <c r="F1128" s="6" t="str">
        <f t="shared" si="103"/>
        <v xml:space="preserve">FreightFG-A-0004-SE26-M19 </v>
      </c>
      <c r="G1128" s="97" t="s">
        <v>2832</v>
      </c>
      <c r="H1128" s="95">
        <v>4703</v>
      </c>
      <c r="I1128" s="85" t="s">
        <v>2380</v>
      </c>
      <c r="J1128" s="92">
        <v>46052</v>
      </c>
      <c r="K1128" s="97"/>
      <c r="L1128" s="80" t="s">
        <v>116</v>
      </c>
      <c r="M1128" s="80" t="s">
        <v>543</v>
      </c>
      <c r="N1128" s="80" t="s">
        <v>3057</v>
      </c>
      <c r="O1128" s="71">
        <v>0</v>
      </c>
      <c r="P1128" s="71">
        <v>0</v>
      </c>
      <c r="Q1128" s="79">
        <v>0</v>
      </c>
      <c r="R1128" s="79">
        <v>3680</v>
      </c>
      <c r="S1128" s="71">
        <v>920</v>
      </c>
      <c r="T1128" s="79">
        <v>25760</v>
      </c>
      <c r="U1128" s="87" t="s">
        <v>24</v>
      </c>
      <c r="V1128" s="84">
        <f>T1128/17.2162</f>
        <v>1496.2651456186613</v>
      </c>
      <c r="W1128" s="94">
        <v>46051</v>
      </c>
      <c r="X1128" s="80" t="s">
        <v>122</v>
      </c>
      <c r="Y1128" s="80" t="s">
        <v>121</v>
      </c>
      <c r="Z1128" s="80" t="s">
        <v>282</v>
      </c>
      <c r="AA1128" s="80" t="s">
        <v>122</v>
      </c>
      <c r="AB1128" s="76" t="s">
        <v>539</v>
      </c>
      <c r="AC1128" s="76" t="s">
        <v>541</v>
      </c>
      <c r="AD1128" s="76" t="s">
        <v>543</v>
      </c>
      <c r="AE1128" s="76" t="s">
        <v>549</v>
      </c>
      <c r="AF1128" s="76" t="s">
        <v>96</v>
      </c>
      <c r="AG1128" s="82"/>
      <c r="AH1128" s="60"/>
      <c r="AI1128" s="75" t="s">
        <v>3334</v>
      </c>
      <c r="AJ1128" s="6" t="s">
        <v>103</v>
      </c>
      <c r="AK1128" s="81">
        <v>0</v>
      </c>
      <c r="AL1128" s="205" t="s">
        <v>103</v>
      </c>
      <c r="AM1128" s="169"/>
      <c r="AN1128" s="6"/>
      <c r="AO1128" s="120"/>
    </row>
    <row r="1129" spans="1:41">
      <c r="A1129" s="75" t="s">
        <v>3334</v>
      </c>
      <c r="B1129" s="6" t="s">
        <v>93</v>
      </c>
      <c r="C1129" s="76">
        <v>1128</v>
      </c>
      <c r="D1129" s="6" t="s">
        <v>1565</v>
      </c>
      <c r="E1129" s="6" t="s">
        <v>2135</v>
      </c>
      <c r="F1129" s="6" t="str">
        <f t="shared" si="103"/>
        <v>FreightRM-J-1184LI26-M19</v>
      </c>
      <c r="G1129" s="6" t="s">
        <v>3521</v>
      </c>
      <c r="H1129" s="6" t="s">
        <v>3522</v>
      </c>
      <c r="I1129" s="85" t="s">
        <v>2380</v>
      </c>
      <c r="J1129" s="92">
        <v>46065</v>
      </c>
      <c r="K1129" s="97" t="s">
        <v>116</v>
      </c>
      <c r="L1129" s="80">
        <v>6084031</v>
      </c>
      <c r="M1129" s="6" t="s">
        <v>173</v>
      </c>
      <c r="N1129" s="6" t="s">
        <v>116</v>
      </c>
      <c r="O1129" s="71">
        <v>0</v>
      </c>
      <c r="P1129" s="71">
        <v>0</v>
      </c>
      <c r="Q1129" s="79">
        <v>1855</v>
      </c>
      <c r="R1129" s="79">
        <v>0</v>
      </c>
      <c r="S1129" s="71">
        <v>0</v>
      </c>
      <c r="T1129" s="79">
        <v>1855</v>
      </c>
      <c r="U1129" s="87" t="s">
        <v>118</v>
      </c>
      <c r="V1129" s="84">
        <f t="shared" si="110"/>
        <v>1855</v>
      </c>
      <c r="W1129" s="74" t="s">
        <v>119</v>
      </c>
      <c r="X1129" s="80" t="s">
        <v>196</v>
      </c>
      <c r="Y1129" s="80" t="s">
        <v>178</v>
      </c>
      <c r="Z1129" s="80" t="s">
        <v>178</v>
      </c>
      <c r="AA1129" s="6" t="s">
        <v>2087</v>
      </c>
      <c r="AB1129" s="76" t="s">
        <v>539</v>
      </c>
      <c r="AC1129" s="76" t="s">
        <v>540</v>
      </c>
      <c r="AD1129" s="76" t="s">
        <v>173</v>
      </c>
      <c r="AE1129" s="76" t="s">
        <v>548</v>
      </c>
      <c r="AF1129" s="76" t="s">
        <v>96</v>
      </c>
      <c r="AG1129" s="82"/>
      <c r="AH1129" s="60"/>
      <c r="AI1129" s="75" t="s">
        <v>3334</v>
      </c>
      <c r="AJ1129" s="6" t="s">
        <v>103</v>
      </c>
      <c r="AK1129" s="81">
        <v>0</v>
      </c>
      <c r="AL1129" s="205" t="s">
        <v>103</v>
      </c>
      <c r="AM1129" s="169"/>
      <c r="AN1129" s="6"/>
      <c r="AO1129" s="120"/>
    </row>
    <row r="1130" spans="1:41">
      <c r="A1130" s="75" t="s">
        <v>3334</v>
      </c>
      <c r="B1130" s="6" t="s">
        <v>93</v>
      </c>
      <c r="C1130" s="76">
        <v>1129</v>
      </c>
      <c r="D1130" s="6" t="s">
        <v>1565</v>
      </c>
      <c r="E1130" s="6" t="s">
        <v>2135</v>
      </c>
      <c r="F1130" s="6" t="str">
        <f t="shared" si="103"/>
        <v>FreightRM-J-1193LI26-M19</v>
      </c>
      <c r="G1130" s="6" t="s">
        <v>3523</v>
      </c>
      <c r="H1130" s="6" t="s">
        <v>3524</v>
      </c>
      <c r="I1130" s="85" t="s">
        <v>2380</v>
      </c>
      <c r="J1130" s="92">
        <v>46065</v>
      </c>
      <c r="K1130" s="97" t="s">
        <v>116</v>
      </c>
      <c r="L1130" s="6" t="s">
        <v>3331</v>
      </c>
      <c r="M1130" s="6" t="s">
        <v>173</v>
      </c>
      <c r="N1130" s="6" t="s">
        <v>116</v>
      </c>
      <c r="O1130" s="71">
        <v>0</v>
      </c>
      <c r="P1130" s="71">
        <v>0</v>
      </c>
      <c r="Q1130" s="79">
        <v>2200</v>
      </c>
      <c r="R1130" s="79">
        <v>0</v>
      </c>
      <c r="S1130" s="71">
        <v>0</v>
      </c>
      <c r="T1130" s="79">
        <v>2200</v>
      </c>
      <c r="U1130" s="87" t="s">
        <v>118</v>
      </c>
      <c r="V1130" s="84">
        <f t="shared" si="110"/>
        <v>2200</v>
      </c>
      <c r="W1130" s="74" t="s">
        <v>119</v>
      </c>
      <c r="X1130" t="s">
        <v>2584</v>
      </c>
      <c r="Y1130" s="80" t="s">
        <v>178</v>
      </c>
      <c r="Z1130" s="80" t="s">
        <v>178</v>
      </c>
      <c r="AA1130" s="6" t="s">
        <v>2585</v>
      </c>
      <c r="AB1130" s="76" t="s">
        <v>539</v>
      </c>
      <c r="AC1130" s="76" t="s">
        <v>540</v>
      </c>
      <c r="AD1130" s="76" t="s">
        <v>173</v>
      </c>
      <c r="AE1130" s="76" t="s">
        <v>548</v>
      </c>
      <c r="AF1130" s="76" t="s">
        <v>96</v>
      </c>
      <c r="AG1130" s="82"/>
      <c r="AH1130" s="60"/>
      <c r="AI1130" s="75" t="s">
        <v>3334</v>
      </c>
      <c r="AJ1130" s="6" t="s">
        <v>103</v>
      </c>
      <c r="AK1130" s="81">
        <v>0</v>
      </c>
      <c r="AL1130" s="205" t="s">
        <v>103</v>
      </c>
      <c r="AM1130" s="169"/>
      <c r="AN1130" s="6"/>
      <c r="AO1130" s="120"/>
    </row>
    <row r="1131" spans="1:41">
      <c r="A1131" s="75" t="s">
        <v>3334</v>
      </c>
      <c r="B1131" s="6" t="s">
        <v>93</v>
      </c>
      <c r="C1131" s="76">
        <v>1130</v>
      </c>
      <c r="D1131" s="6" t="s">
        <v>1565</v>
      </c>
      <c r="E1131" s="6" t="s">
        <v>2135</v>
      </c>
      <c r="F1131" s="6" t="str">
        <f t="shared" si="103"/>
        <v>FreightRM-J-1203LI26-M19</v>
      </c>
      <c r="G1131" s="6" t="s">
        <v>3525</v>
      </c>
      <c r="H1131" s="6" t="s">
        <v>3526</v>
      </c>
      <c r="I1131" s="85" t="s">
        <v>2380</v>
      </c>
      <c r="J1131" s="92">
        <v>46065</v>
      </c>
      <c r="K1131" s="97" t="s">
        <v>116</v>
      </c>
      <c r="L1131" s="80">
        <v>6104687</v>
      </c>
      <c r="M1131" s="6" t="s">
        <v>173</v>
      </c>
      <c r="N1131" s="6" t="s">
        <v>116</v>
      </c>
      <c r="O1131" s="71">
        <v>0</v>
      </c>
      <c r="P1131" s="71">
        <v>0</v>
      </c>
      <c r="Q1131" s="79">
        <v>2950</v>
      </c>
      <c r="R1131" s="79">
        <v>0</v>
      </c>
      <c r="S1131" s="71">
        <v>0</v>
      </c>
      <c r="T1131" s="79">
        <v>2950</v>
      </c>
      <c r="U1131" s="87" t="s">
        <v>118</v>
      </c>
      <c r="V1131" s="84">
        <f t="shared" si="110"/>
        <v>2950</v>
      </c>
      <c r="W1131" s="74" t="s">
        <v>119</v>
      </c>
      <c r="X1131" s="80" t="s">
        <v>196</v>
      </c>
      <c r="Y1131" s="80" t="s">
        <v>178</v>
      </c>
      <c r="Z1131" s="80" t="s">
        <v>178</v>
      </c>
      <c r="AA1131" s="6" t="s">
        <v>2087</v>
      </c>
      <c r="AB1131" s="76" t="s">
        <v>539</v>
      </c>
      <c r="AC1131" s="76" t="s">
        <v>540</v>
      </c>
      <c r="AD1131" s="76" t="s">
        <v>173</v>
      </c>
      <c r="AE1131" s="76" t="s">
        <v>548</v>
      </c>
      <c r="AF1131" s="76" t="s">
        <v>96</v>
      </c>
      <c r="AG1131" s="82"/>
      <c r="AH1131" s="60"/>
      <c r="AI1131" s="75" t="s">
        <v>3334</v>
      </c>
      <c r="AJ1131" s="6" t="s">
        <v>103</v>
      </c>
      <c r="AK1131" s="81">
        <v>0</v>
      </c>
      <c r="AL1131" s="205" t="s">
        <v>103</v>
      </c>
      <c r="AM1131" s="169"/>
      <c r="AN1131" s="6"/>
      <c r="AO1131" s="120"/>
    </row>
    <row r="1132" spans="1:41">
      <c r="A1132" s="75" t="s">
        <v>4446</v>
      </c>
      <c r="B1132" s="6" t="s">
        <v>93</v>
      </c>
      <c r="C1132" s="76">
        <v>1131</v>
      </c>
      <c r="D1132" s="80" t="s">
        <v>588</v>
      </c>
      <c r="E1132" s="6" t="s">
        <v>2135</v>
      </c>
      <c r="F1132" s="6" t="str">
        <f t="shared" si="103"/>
        <v>FreightRM-A-011-SI26-M19-L</v>
      </c>
      <c r="G1132" s="95" t="s">
        <v>4448</v>
      </c>
      <c r="H1132" s="309" t="s">
        <v>4581</v>
      </c>
      <c r="I1132" s="85" t="s">
        <v>4692</v>
      </c>
      <c r="J1132" s="92">
        <v>46069</v>
      </c>
      <c r="K1132" s="95"/>
      <c r="L1132" s="80" t="s">
        <v>4693</v>
      </c>
      <c r="M1132" s="80" t="s">
        <v>174</v>
      </c>
      <c r="N1132" s="80" t="s">
        <v>116</v>
      </c>
      <c r="O1132" s="71">
        <v>0</v>
      </c>
      <c r="P1132" s="71">
        <v>0</v>
      </c>
      <c r="Q1132" s="79">
        <v>506</v>
      </c>
      <c r="R1132" s="79">
        <v>60.32</v>
      </c>
      <c r="S1132" s="71">
        <v>0</v>
      </c>
      <c r="T1132" s="79">
        <v>566.32000000000005</v>
      </c>
      <c r="U1132" s="80" t="s">
        <v>118</v>
      </c>
      <c r="V1132" s="84">
        <f>T1132</f>
        <v>566.32000000000005</v>
      </c>
      <c r="W1132" s="78">
        <v>46055</v>
      </c>
      <c r="X1132" s="80" t="s">
        <v>1079</v>
      </c>
      <c r="Y1132" s="80" t="s">
        <v>129</v>
      </c>
      <c r="Z1132" s="80" t="s">
        <v>239</v>
      </c>
      <c r="AA1132" s="80" t="s">
        <v>283</v>
      </c>
      <c r="AB1132" s="76" t="s">
        <v>539</v>
      </c>
      <c r="AC1132" s="76" t="s">
        <v>540</v>
      </c>
      <c r="AD1132" s="76" t="s">
        <v>174</v>
      </c>
      <c r="AE1132" s="76" t="s">
        <v>546</v>
      </c>
      <c r="AF1132" s="76" t="s">
        <v>96</v>
      </c>
      <c r="AG1132" s="82"/>
      <c r="AH1132" s="60"/>
      <c r="AI1132" s="75" t="s">
        <v>4446</v>
      </c>
      <c r="AJ1132" s="6" t="s">
        <v>103</v>
      </c>
      <c r="AK1132" s="81">
        <v>0</v>
      </c>
      <c r="AL1132" s="205" t="s">
        <v>103</v>
      </c>
      <c r="AM1132" s="169"/>
      <c r="AN1132" s="6"/>
      <c r="AO1132" s="120"/>
    </row>
    <row r="1133" spans="1:41">
      <c r="A1133" s="75" t="s">
        <v>4446</v>
      </c>
      <c r="B1133" s="6" t="s">
        <v>93</v>
      </c>
      <c r="C1133" s="76">
        <v>1132</v>
      </c>
      <c r="D1133" s="80" t="s">
        <v>588</v>
      </c>
      <c r="E1133" s="6" t="s">
        <v>2135</v>
      </c>
      <c r="F1133" s="6" t="str">
        <f t="shared" si="103"/>
        <v>FreightRM-A-016-SI26-M19-L</v>
      </c>
      <c r="G1133" s="95" t="s">
        <v>4449</v>
      </c>
      <c r="H1133" s="309" t="s">
        <v>4582</v>
      </c>
      <c r="I1133" s="85" t="s">
        <v>4692</v>
      </c>
      <c r="J1133" s="92">
        <v>46069</v>
      </c>
      <c r="K1133" s="95"/>
      <c r="L1133" s="80" t="s">
        <v>4694</v>
      </c>
      <c r="M1133" s="80" t="s">
        <v>174</v>
      </c>
      <c r="N1133" s="80" t="s">
        <v>116</v>
      </c>
      <c r="O1133" s="71">
        <v>0</v>
      </c>
      <c r="P1133" s="71">
        <v>0</v>
      </c>
      <c r="Q1133" s="79">
        <v>409</v>
      </c>
      <c r="R1133" s="79">
        <v>43.84</v>
      </c>
      <c r="S1133" s="71">
        <v>0</v>
      </c>
      <c r="T1133" s="79">
        <v>452.84000000000003</v>
      </c>
      <c r="U1133" s="80" t="s">
        <v>118</v>
      </c>
      <c r="V1133" s="84">
        <f t="shared" ref="V1133:V1135" si="111">T1133</f>
        <v>452.84000000000003</v>
      </c>
      <c r="W1133" s="78">
        <v>46055</v>
      </c>
      <c r="X1133" s="80" t="s">
        <v>4695</v>
      </c>
      <c r="Y1133" s="80" t="s">
        <v>129</v>
      </c>
      <c r="Z1133" s="80" t="s">
        <v>239</v>
      </c>
      <c r="AA1133" s="80" t="s">
        <v>283</v>
      </c>
      <c r="AB1133" s="76" t="s">
        <v>539</v>
      </c>
      <c r="AC1133" s="76" t="s">
        <v>540</v>
      </c>
      <c r="AD1133" s="76" t="s">
        <v>174</v>
      </c>
      <c r="AE1133" s="76" t="s">
        <v>546</v>
      </c>
      <c r="AF1133" s="76" t="s">
        <v>96</v>
      </c>
      <c r="AG1133" s="82"/>
      <c r="AH1133" s="60"/>
      <c r="AI1133" s="75" t="s">
        <v>4446</v>
      </c>
      <c r="AJ1133" s="6" t="s">
        <v>103</v>
      </c>
      <c r="AK1133" s="81">
        <v>0</v>
      </c>
      <c r="AL1133" s="205" t="s">
        <v>103</v>
      </c>
      <c r="AM1133" s="169"/>
      <c r="AN1133" s="6"/>
      <c r="AO1133" s="120"/>
    </row>
    <row r="1134" spans="1:41">
      <c r="A1134" s="75" t="s">
        <v>4446</v>
      </c>
      <c r="B1134" s="6" t="s">
        <v>93</v>
      </c>
      <c r="C1134" s="76">
        <v>1133</v>
      </c>
      <c r="D1134" s="80" t="s">
        <v>588</v>
      </c>
      <c r="E1134" s="6" t="s">
        <v>2135</v>
      </c>
      <c r="F1134" s="6" t="str">
        <f t="shared" si="103"/>
        <v>FreightRM-A-024-SI26-M19-L</v>
      </c>
      <c r="G1134" s="95" t="s">
        <v>4450</v>
      </c>
      <c r="H1134" s="309" t="s">
        <v>4583</v>
      </c>
      <c r="I1134" s="85" t="s">
        <v>4692</v>
      </c>
      <c r="J1134" s="92">
        <v>46069</v>
      </c>
      <c r="K1134" s="95"/>
      <c r="L1134" s="80" t="s">
        <v>4696</v>
      </c>
      <c r="M1134" s="80" t="s">
        <v>174</v>
      </c>
      <c r="N1134" s="80" t="s">
        <v>116</v>
      </c>
      <c r="O1134" s="71">
        <v>0</v>
      </c>
      <c r="P1134" s="71">
        <v>0</v>
      </c>
      <c r="Q1134" s="79">
        <v>472</v>
      </c>
      <c r="R1134" s="79">
        <v>51.68</v>
      </c>
      <c r="S1134" s="71">
        <v>0</v>
      </c>
      <c r="T1134" s="79">
        <v>523.67999999999995</v>
      </c>
      <c r="U1134" s="80" t="s">
        <v>118</v>
      </c>
      <c r="V1134" s="84">
        <f t="shared" si="111"/>
        <v>523.67999999999995</v>
      </c>
      <c r="W1134" s="78">
        <v>46058</v>
      </c>
      <c r="X1134" s="80" t="s">
        <v>4697</v>
      </c>
      <c r="Y1134" s="80" t="s">
        <v>129</v>
      </c>
      <c r="Z1134" s="80" t="s">
        <v>239</v>
      </c>
      <c r="AA1134" s="80" t="s">
        <v>283</v>
      </c>
      <c r="AB1134" s="76" t="s">
        <v>539</v>
      </c>
      <c r="AC1134" s="76" t="s">
        <v>540</v>
      </c>
      <c r="AD1134" s="76" t="s">
        <v>174</v>
      </c>
      <c r="AE1134" s="76" t="s">
        <v>546</v>
      </c>
      <c r="AF1134" s="76" t="s">
        <v>96</v>
      </c>
      <c r="AG1134" s="82"/>
      <c r="AH1134" s="60"/>
      <c r="AI1134" s="75" t="s">
        <v>4446</v>
      </c>
      <c r="AJ1134" s="6" t="s">
        <v>103</v>
      </c>
      <c r="AK1134" s="81">
        <v>0</v>
      </c>
      <c r="AL1134" s="205" t="s">
        <v>103</v>
      </c>
      <c r="AM1134" s="169"/>
      <c r="AN1134" s="6"/>
      <c r="AO1134" s="120"/>
    </row>
    <row r="1135" spans="1:41">
      <c r="A1135" s="75" t="s">
        <v>4446</v>
      </c>
      <c r="B1135" s="6" t="s">
        <v>93</v>
      </c>
      <c r="C1135" s="76">
        <v>1134</v>
      </c>
      <c r="D1135" s="80" t="s">
        <v>588</v>
      </c>
      <c r="E1135" s="6" t="s">
        <v>2135</v>
      </c>
      <c r="F1135" s="6" t="str">
        <f t="shared" si="103"/>
        <v>FreightRM-A-028-SI26-M19-L</v>
      </c>
      <c r="G1135" s="95" t="s">
        <v>4451</v>
      </c>
      <c r="H1135" s="309" t="s">
        <v>4584</v>
      </c>
      <c r="I1135" s="85" t="s">
        <v>4692</v>
      </c>
      <c r="J1135" s="92">
        <v>46069</v>
      </c>
      <c r="K1135" s="95"/>
      <c r="L1135" s="80" t="s">
        <v>4698</v>
      </c>
      <c r="M1135" s="80" t="s">
        <v>174</v>
      </c>
      <c r="N1135" s="80" t="s">
        <v>116</v>
      </c>
      <c r="O1135" s="71">
        <v>0</v>
      </c>
      <c r="P1135" s="71">
        <v>0</v>
      </c>
      <c r="Q1135" s="79">
        <v>305</v>
      </c>
      <c r="R1135" s="79">
        <v>36.799999999999997</v>
      </c>
      <c r="S1135" s="71">
        <v>0</v>
      </c>
      <c r="T1135" s="79">
        <v>341.8</v>
      </c>
      <c r="U1135" s="80" t="s">
        <v>118</v>
      </c>
      <c r="V1135" s="84">
        <f t="shared" si="111"/>
        <v>341.8</v>
      </c>
      <c r="W1135" s="78">
        <v>46062</v>
      </c>
      <c r="X1135" s="80" t="s">
        <v>4699</v>
      </c>
      <c r="Y1135" s="80" t="s">
        <v>129</v>
      </c>
      <c r="Z1135" s="80" t="s">
        <v>239</v>
      </c>
      <c r="AA1135" s="80" t="s">
        <v>283</v>
      </c>
      <c r="AB1135" s="76" t="s">
        <v>539</v>
      </c>
      <c r="AC1135" s="76" t="s">
        <v>540</v>
      </c>
      <c r="AD1135" s="76" t="s">
        <v>174</v>
      </c>
      <c r="AE1135" s="76" t="s">
        <v>546</v>
      </c>
      <c r="AF1135" s="76" t="s">
        <v>96</v>
      </c>
      <c r="AG1135" s="82"/>
      <c r="AH1135" s="60"/>
      <c r="AI1135" s="75" t="s">
        <v>4446</v>
      </c>
      <c r="AJ1135" s="6" t="s">
        <v>103</v>
      </c>
      <c r="AK1135" s="81">
        <v>0</v>
      </c>
      <c r="AL1135" s="205" t="s">
        <v>103</v>
      </c>
      <c r="AM1135" s="169"/>
      <c r="AN1135" s="6"/>
      <c r="AO1135" s="120"/>
    </row>
    <row r="1136" spans="1:41">
      <c r="A1136" s="75" t="s">
        <v>4446</v>
      </c>
      <c r="B1136" s="6" t="s">
        <v>93</v>
      </c>
      <c r="C1136" s="76">
        <v>1135</v>
      </c>
      <c r="D1136" s="80" t="s">
        <v>589</v>
      </c>
      <c r="E1136" s="6" t="s">
        <v>2136</v>
      </c>
      <c r="F1136" s="6" t="str">
        <f t="shared" si="103"/>
        <v>BrokerFG-V-006-V1E26-M46</v>
      </c>
      <c r="G1136" s="95" t="s">
        <v>958</v>
      </c>
      <c r="H1136" s="309" t="s">
        <v>4585</v>
      </c>
      <c r="I1136" s="85" t="s">
        <v>4692</v>
      </c>
      <c r="J1136" s="92">
        <v>46069</v>
      </c>
      <c r="K1136" s="95" t="s">
        <v>4700</v>
      </c>
      <c r="L1136" s="80" t="s">
        <v>116</v>
      </c>
      <c r="M1136" s="80" t="s">
        <v>1100</v>
      </c>
      <c r="N1136" s="80" t="s">
        <v>1085</v>
      </c>
      <c r="O1136" s="71">
        <v>0</v>
      </c>
      <c r="P1136" s="71">
        <v>0</v>
      </c>
      <c r="Q1136" s="79">
        <v>1514.33</v>
      </c>
      <c r="R1136" s="79">
        <v>242.3</v>
      </c>
      <c r="S1136" s="71">
        <v>0</v>
      </c>
      <c r="T1136" s="79">
        <v>1756.63</v>
      </c>
      <c r="U1136" s="80" t="s">
        <v>24</v>
      </c>
      <c r="V1136" s="84">
        <f>T1136/17.5445</f>
        <v>100.12425546467556</v>
      </c>
      <c r="W1136" s="78">
        <v>46066</v>
      </c>
      <c r="X1136" s="80" t="s">
        <v>122</v>
      </c>
      <c r="Y1136" s="80" t="s">
        <v>537</v>
      </c>
      <c r="Z1136" s="80" t="s">
        <v>121</v>
      </c>
      <c r="AA1136" s="80" t="s">
        <v>4701</v>
      </c>
      <c r="AB1136" s="76" t="s">
        <v>1106</v>
      </c>
      <c r="AC1136" s="76" t="s">
        <v>541</v>
      </c>
      <c r="AD1136" s="76" t="s">
        <v>195</v>
      </c>
      <c r="AE1136" s="76" t="s">
        <v>547</v>
      </c>
      <c r="AF1136" s="76" t="s">
        <v>96</v>
      </c>
      <c r="AG1136" s="82"/>
      <c r="AH1136" s="60"/>
      <c r="AI1136" s="75" t="s">
        <v>4446</v>
      </c>
      <c r="AJ1136" s="6" t="s">
        <v>103</v>
      </c>
      <c r="AK1136" s="81">
        <v>0</v>
      </c>
      <c r="AL1136" s="205" t="s">
        <v>103</v>
      </c>
      <c r="AM1136" s="169"/>
      <c r="AN1136" s="6"/>
      <c r="AO1136" s="120"/>
    </row>
    <row r="1137" spans="1:41">
      <c r="A1137" s="75" t="s">
        <v>4446</v>
      </c>
      <c r="B1137" s="6" t="s">
        <v>93</v>
      </c>
      <c r="C1137" s="76">
        <v>1136</v>
      </c>
      <c r="D1137" s="80" t="s">
        <v>589</v>
      </c>
      <c r="E1137" s="6" t="s">
        <v>2136</v>
      </c>
      <c r="F1137" s="6" t="str">
        <f t="shared" si="103"/>
        <v>BrokerRM-V-001-V1I26-M01, M46, M19, M61, M62, M63</v>
      </c>
      <c r="G1137" s="95" t="s">
        <v>4452</v>
      </c>
      <c r="H1137" s="309" t="s">
        <v>4586</v>
      </c>
      <c r="I1137" s="85" t="s">
        <v>4692</v>
      </c>
      <c r="J1137" s="92">
        <v>46069</v>
      </c>
      <c r="K1137" s="95" t="s">
        <v>4702</v>
      </c>
      <c r="L1137" s="80" t="s">
        <v>116</v>
      </c>
      <c r="M1137" s="80" t="s">
        <v>1084</v>
      </c>
      <c r="N1137" s="80" t="s">
        <v>1085</v>
      </c>
      <c r="O1137" s="71">
        <v>0</v>
      </c>
      <c r="P1137" s="71">
        <v>0</v>
      </c>
      <c r="Q1137" s="79">
        <v>3002.39</v>
      </c>
      <c r="R1137" s="79">
        <v>480.39</v>
      </c>
      <c r="S1137" s="71">
        <v>0</v>
      </c>
      <c r="T1137" s="79">
        <v>3482.78</v>
      </c>
      <c r="U1137" s="80" t="s">
        <v>24</v>
      </c>
      <c r="V1137" s="84">
        <f t="shared" ref="V1137:V1161" si="112">T1137/17.5445</f>
        <v>198.51121434067659</v>
      </c>
      <c r="W1137" s="78">
        <v>46069</v>
      </c>
      <c r="X1137" s="80" t="s">
        <v>1825</v>
      </c>
      <c r="Y1137" s="80" t="s">
        <v>121</v>
      </c>
      <c r="Z1137" s="80" t="s">
        <v>537</v>
      </c>
      <c r="AA1137" s="80" t="s">
        <v>122</v>
      </c>
      <c r="AB1137" s="76" t="s">
        <v>542</v>
      </c>
      <c r="AC1137" s="76" t="s">
        <v>540</v>
      </c>
      <c r="AD1137" s="76" t="s">
        <v>173</v>
      </c>
      <c r="AE1137" s="76" t="s">
        <v>548</v>
      </c>
      <c r="AF1137" s="76" t="s">
        <v>96</v>
      </c>
      <c r="AG1137" s="82"/>
      <c r="AH1137" s="60"/>
      <c r="AI1137" s="75" t="s">
        <v>4446</v>
      </c>
      <c r="AJ1137" s="6" t="s">
        <v>103</v>
      </c>
      <c r="AK1137" s="81">
        <v>0</v>
      </c>
      <c r="AL1137" s="205" t="s">
        <v>103</v>
      </c>
      <c r="AM1137" s="169"/>
      <c r="AN1137" s="6"/>
      <c r="AO1137" s="120"/>
    </row>
    <row r="1138" spans="1:41">
      <c r="A1138" s="75" t="s">
        <v>4446</v>
      </c>
      <c r="B1138" s="6" t="s">
        <v>93</v>
      </c>
      <c r="C1138" s="76">
        <v>1137</v>
      </c>
      <c r="D1138" s="80" t="s">
        <v>589</v>
      </c>
      <c r="E1138" s="6" t="s">
        <v>2136</v>
      </c>
      <c r="F1138" s="6" t="str">
        <f t="shared" si="103"/>
        <v>BrokerRM-V-009-V126-M01, M46, M23, M19, M61, M62, M63</v>
      </c>
      <c r="G1138" s="95" t="s">
        <v>4453</v>
      </c>
      <c r="H1138" s="309" t="s">
        <v>4587</v>
      </c>
      <c r="I1138" s="85" t="s">
        <v>4692</v>
      </c>
      <c r="J1138" s="92">
        <v>46069</v>
      </c>
      <c r="K1138" s="95" t="s">
        <v>4703</v>
      </c>
      <c r="L1138" s="80" t="s">
        <v>116</v>
      </c>
      <c r="M1138" s="80" t="s">
        <v>1084</v>
      </c>
      <c r="N1138" s="80" t="s">
        <v>1085</v>
      </c>
      <c r="O1138" s="71">
        <v>0</v>
      </c>
      <c r="P1138" s="71">
        <v>0</v>
      </c>
      <c r="Q1138" s="79">
        <v>13336.14</v>
      </c>
      <c r="R1138" s="79">
        <v>2133.79</v>
      </c>
      <c r="S1138" s="71">
        <v>0</v>
      </c>
      <c r="T1138" s="79">
        <v>15469.93</v>
      </c>
      <c r="U1138" s="80" t="s">
        <v>24</v>
      </c>
      <c r="V1138" s="84">
        <f t="shared" si="112"/>
        <v>881.75382598535157</v>
      </c>
      <c r="W1138" s="78">
        <v>46069</v>
      </c>
      <c r="X1138" s="80" t="s">
        <v>1088</v>
      </c>
      <c r="Y1138" s="80" t="s">
        <v>121</v>
      </c>
      <c r="Z1138" s="80" t="s">
        <v>537</v>
      </c>
      <c r="AA1138" s="80" t="s">
        <v>122</v>
      </c>
      <c r="AB1138" s="76" t="s">
        <v>542</v>
      </c>
      <c r="AC1138" s="76" t="s">
        <v>540</v>
      </c>
      <c r="AD1138" s="76" t="s">
        <v>173</v>
      </c>
      <c r="AE1138" s="76" t="s">
        <v>548</v>
      </c>
      <c r="AF1138" s="76" t="s">
        <v>96</v>
      </c>
      <c r="AG1138" s="82"/>
      <c r="AH1138" s="60"/>
      <c r="AI1138" s="75" t="s">
        <v>4446</v>
      </c>
      <c r="AJ1138" s="6" t="s">
        <v>103</v>
      </c>
      <c r="AK1138" s="81">
        <v>0</v>
      </c>
      <c r="AL1138" s="205" t="s">
        <v>103</v>
      </c>
      <c r="AM1138" s="169"/>
      <c r="AN1138" s="6"/>
      <c r="AO1138" s="120"/>
    </row>
    <row r="1139" spans="1:41">
      <c r="A1139" s="75" t="s">
        <v>4446</v>
      </c>
      <c r="B1139" s="6" t="s">
        <v>93</v>
      </c>
      <c r="C1139" s="76">
        <v>1138</v>
      </c>
      <c r="D1139" s="80" t="s">
        <v>589</v>
      </c>
      <c r="E1139" s="6" t="s">
        <v>2136</v>
      </c>
      <c r="F1139" s="6" t="str">
        <f t="shared" si="103"/>
        <v>BrokerRM-V-019-V1I26-M01, M46, M19, M23, M61, M62, M63</v>
      </c>
      <c r="G1139" s="95" t="s">
        <v>4454</v>
      </c>
      <c r="H1139" s="309" t="s">
        <v>4588</v>
      </c>
      <c r="I1139" s="85" t="s">
        <v>4692</v>
      </c>
      <c r="J1139" s="92">
        <v>46069</v>
      </c>
      <c r="K1139" s="95" t="s">
        <v>4704</v>
      </c>
      <c r="L1139" s="80" t="s">
        <v>116</v>
      </c>
      <c r="M1139" s="80" t="s">
        <v>1084</v>
      </c>
      <c r="N1139" s="80" t="s">
        <v>1085</v>
      </c>
      <c r="O1139" s="71">
        <v>0</v>
      </c>
      <c r="P1139" s="71">
        <v>0</v>
      </c>
      <c r="Q1139" s="79">
        <v>3167.73</v>
      </c>
      <c r="R1139" s="79">
        <v>506.84</v>
      </c>
      <c r="S1139" s="71">
        <v>0</v>
      </c>
      <c r="T1139" s="79">
        <v>3674.57</v>
      </c>
      <c r="U1139" s="80" t="s">
        <v>24</v>
      </c>
      <c r="V1139" s="84">
        <f t="shared" si="112"/>
        <v>209.44284533614524</v>
      </c>
      <c r="W1139" s="78">
        <v>46069</v>
      </c>
      <c r="X1139" s="80" t="s">
        <v>1090</v>
      </c>
      <c r="Y1139" s="80" t="s">
        <v>121</v>
      </c>
      <c r="Z1139" s="80" t="s">
        <v>537</v>
      </c>
      <c r="AA1139" s="80" t="s">
        <v>122</v>
      </c>
      <c r="AB1139" s="76" t="s">
        <v>542</v>
      </c>
      <c r="AC1139" s="76" t="s">
        <v>540</v>
      </c>
      <c r="AD1139" s="76" t="s">
        <v>173</v>
      </c>
      <c r="AE1139" s="76" t="s">
        <v>548</v>
      </c>
      <c r="AF1139" s="76" t="s">
        <v>96</v>
      </c>
      <c r="AG1139" s="82"/>
      <c r="AH1139" s="60"/>
      <c r="AI1139" s="75" t="s">
        <v>4446</v>
      </c>
      <c r="AJ1139" s="6" t="s">
        <v>103</v>
      </c>
      <c r="AK1139" s="81">
        <v>0</v>
      </c>
      <c r="AL1139" s="205" t="s">
        <v>103</v>
      </c>
      <c r="AM1139" s="169"/>
      <c r="AN1139" s="6"/>
      <c r="AO1139" s="120"/>
    </row>
    <row r="1140" spans="1:41">
      <c r="A1140" s="75" t="s">
        <v>4446</v>
      </c>
      <c r="B1140" s="6" t="s">
        <v>93</v>
      </c>
      <c r="C1140" s="76">
        <v>1139</v>
      </c>
      <c r="D1140" s="80" t="s">
        <v>589</v>
      </c>
      <c r="E1140" s="6" t="s">
        <v>2136</v>
      </c>
      <c r="F1140" s="6" t="str">
        <f t="shared" si="103"/>
        <v>BrokerRM-V-026-V1I26-M23</v>
      </c>
      <c r="G1140" s="95" t="s">
        <v>4455</v>
      </c>
      <c r="H1140" s="309" t="s">
        <v>4589</v>
      </c>
      <c r="I1140" s="85" t="s">
        <v>4692</v>
      </c>
      <c r="J1140" s="92">
        <v>46069</v>
      </c>
      <c r="K1140" s="95" t="s">
        <v>4705</v>
      </c>
      <c r="L1140" s="80" t="s">
        <v>116</v>
      </c>
      <c r="M1140" s="80" t="s">
        <v>1084</v>
      </c>
      <c r="N1140" s="80" t="s">
        <v>1085</v>
      </c>
      <c r="O1140" s="71">
        <v>0</v>
      </c>
      <c r="P1140" s="71">
        <v>0</v>
      </c>
      <c r="Q1140" s="79">
        <v>1514.33</v>
      </c>
      <c r="R1140" s="79">
        <v>242.3</v>
      </c>
      <c r="S1140" s="71">
        <v>0</v>
      </c>
      <c r="T1140" s="79">
        <v>1756.63</v>
      </c>
      <c r="U1140" s="80" t="s">
        <v>24</v>
      </c>
      <c r="V1140" s="84">
        <f t="shared" si="112"/>
        <v>100.12425546467556</v>
      </c>
      <c r="W1140" s="78">
        <v>46069</v>
      </c>
      <c r="X1140" s="80" t="s">
        <v>1841</v>
      </c>
      <c r="Y1140" s="80" t="s">
        <v>121</v>
      </c>
      <c r="Z1140" s="80" t="s">
        <v>537</v>
      </c>
      <c r="AA1140" s="80" t="s">
        <v>122</v>
      </c>
      <c r="AB1140" s="76" t="s">
        <v>1118</v>
      </c>
      <c r="AC1140" s="76" t="s">
        <v>540</v>
      </c>
      <c r="AD1140" s="76" t="s">
        <v>173</v>
      </c>
      <c r="AE1140" s="76" t="s">
        <v>548</v>
      </c>
      <c r="AF1140" s="76" t="s">
        <v>96</v>
      </c>
      <c r="AG1140" s="82"/>
      <c r="AH1140" s="60"/>
      <c r="AI1140" s="75" t="s">
        <v>4446</v>
      </c>
      <c r="AJ1140" s="6" t="s">
        <v>103</v>
      </c>
      <c r="AK1140" s="81">
        <v>0</v>
      </c>
      <c r="AL1140" s="205" t="s">
        <v>103</v>
      </c>
      <c r="AM1140" s="169"/>
      <c r="AN1140" s="6"/>
      <c r="AO1140" s="120"/>
    </row>
    <row r="1141" spans="1:41">
      <c r="A1141" s="75" t="s">
        <v>4446</v>
      </c>
      <c r="B1141" s="6" t="s">
        <v>93</v>
      </c>
      <c r="C1141" s="76">
        <v>1140</v>
      </c>
      <c r="D1141" s="80" t="s">
        <v>589</v>
      </c>
      <c r="E1141" s="6" t="s">
        <v>2136</v>
      </c>
      <c r="F1141" s="6" t="str">
        <f t="shared" si="103"/>
        <v>BrokerRM-V-014-V1I26-MCS, M19, M01, M46</v>
      </c>
      <c r="G1141" s="95" t="s">
        <v>4456</v>
      </c>
      <c r="H1141" s="309" t="s">
        <v>4590</v>
      </c>
      <c r="I1141" s="85" t="s">
        <v>4692</v>
      </c>
      <c r="J1141" s="92">
        <v>46069</v>
      </c>
      <c r="K1141" s="95" t="s">
        <v>4706</v>
      </c>
      <c r="L1141" s="80" t="s">
        <v>116</v>
      </c>
      <c r="M1141" s="80" t="s">
        <v>1084</v>
      </c>
      <c r="N1141" s="80" t="s">
        <v>1085</v>
      </c>
      <c r="O1141" s="71">
        <v>0</v>
      </c>
      <c r="P1141" s="71">
        <v>0</v>
      </c>
      <c r="Q1141" s="79">
        <v>2671.71</v>
      </c>
      <c r="R1141" s="79">
        <v>427.48</v>
      </c>
      <c r="S1141" s="71">
        <v>0</v>
      </c>
      <c r="T1141" s="79">
        <v>3099.19</v>
      </c>
      <c r="U1141" s="80" t="s">
        <v>24</v>
      </c>
      <c r="V1141" s="84">
        <f t="shared" si="112"/>
        <v>176.64738237054348</v>
      </c>
      <c r="W1141" s="78">
        <v>46069</v>
      </c>
      <c r="X1141" s="80" t="s">
        <v>1841</v>
      </c>
      <c r="Y1141" s="80" t="s">
        <v>121</v>
      </c>
      <c r="Z1141" s="80" t="s">
        <v>537</v>
      </c>
      <c r="AA1141" s="80" t="s">
        <v>122</v>
      </c>
      <c r="AB1141" s="76" t="s">
        <v>1093</v>
      </c>
      <c r="AC1141" s="76" t="s">
        <v>540</v>
      </c>
      <c r="AD1141" s="76" t="s">
        <v>173</v>
      </c>
      <c r="AE1141" s="76" t="s">
        <v>548</v>
      </c>
      <c r="AF1141" s="76" t="s">
        <v>96</v>
      </c>
      <c r="AG1141" s="82"/>
      <c r="AH1141" s="60"/>
      <c r="AI1141" s="75" t="s">
        <v>4446</v>
      </c>
      <c r="AJ1141" s="6" t="s">
        <v>103</v>
      </c>
      <c r="AK1141" s="81">
        <v>0</v>
      </c>
      <c r="AL1141" s="205" t="s">
        <v>103</v>
      </c>
      <c r="AM1141" s="169"/>
      <c r="AN1141" s="6"/>
      <c r="AO1141" s="120"/>
    </row>
    <row r="1142" spans="1:41">
      <c r="A1142" s="75" t="s">
        <v>4446</v>
      </c>
      <c r="B1142" s="6" t="s">
        <v>93</v>
      </c>
      <c r="C1142" s="76">
        <v>1141</v>
      </c>
      <c r="D1142" s="80" t="s">
        <v>589</v>
      </c>
      <c r="E1142" s="6" t="s">
        <v>2136</v>
      </c>
      <c r="F1142" s="6" t="str">
        <f t="shared" si="103"/>
        <v>BrokerRM-V-015-V1I26-M19-M17</v>
      </c>
      <c r="G1142" s="95" t="s">
        <v>4457</v>
      </c>
      <c r="H1142" s="309" t="s">
        <v>4591</v>
      </c>
      <c r="I1142" s="85" t="s">
        <v>4692</v>
      </c>
      <c r="J1142" s="92">
        <v>46069</v>
      </c>
      <c r="K1142" s="95" t="s">
        <v>4707</v>
      </c>
      <c r="L1142" s="80" t="s">
        <v>116</v>
      </c>
      <c r="M1142" s="80" t="s">
        <v>1084</v>
      </c>
      <c r="N1142" s="80" t="s">
        <v>1085</v>
      </c>
      <c r="O1142" s="71">
        <v>0</v>
      </c>
      <c r="P1142" s="71">
        <v>0</v>
      </c>
      <c r="Q1142" s="79">
        <v>2671.71</v>
      </c>
      <c r="R1142" s="79">
        <v>427.48</v>
      </c>
      <c r="S1142" s="71">
        <v>0</v>
      </c>
      <c r="T1142" s="79">
        <v>3099.19</v>
      </c>
      <c r="U1142" s="80" t="s">
        <v>24</v>
      </c>
      <c r="V1142" s="84">
        <f t="shared" si="112"/>
        <v>176.64738237054348</v>
      </c>
      <c r="W1142" s="78">
        <v>46069</v>
      </c>
      <c r="X1142" s="80" t="s">
        <v>4708</v>
      </c>
      <c r="Y1142" s="80" t="s">
        <v>121</v>
      </c>
      <c r="Z1142" s="80" t="s">
        <v>537</v>
      </c>
      <c r="AA1142" s="80" t="s">
        <v>122</v>
      </c>
      <c r="AB1142" s="76" t="s">
        <v>539</v>
      </c>
      <c r="AC1142" s="76" t="s">
        <v>540</v>
      </c>
      <c r="AD1142" s="76" t="s">
        <v>173</v>
      </c>
      <c r="AE1142" s="76" t="s">
        <v>548</v>
      </c>
      <c r="AF1142" s="76" t="s">
        <v>96</v>
      </c>
      <c r="AG1142" s="82"/>
      <c r="AH1142" s="60"/>
      <c r="AI1142" s="75" t="s">
        <v>4446</v>
      </c>
      <c r="AJ1142" s="6" t="s">
        <v>103</v>
      </c>
      <c r="AK1142" s="81">
        <v>0</v>
      </c>
      <c r="AL1142" s="205" t="s">
        <v>103</v>
      </c>
      <c r="AM1142" s="169"/>
      <c r="AN1142" s="6"/>
      <c r="AO1142" s="120"/>
    </row>
    <row r="1143" spans="1:41">
      <c r="A1143" s="75" t="s">
        <v>4446</v>
      </c>
      <c r="B1143" s="6" t="s">
        <v>93</v>
      </c>
      <c r="C1143" s="76">
        <v>1142</v>
      </c>
      <c r="D1143" s="80" t="s">
        <v>589</v>
      </c>
      <c r="E1143" s="6" t="s">
        <v>2136</v>
      </c>
      <c r="F1143" s="6" t="str">
        <f t="shared" si="103"/>
        <v>BrokerRM-V-065-V1I26-M23</v>
      </c>
      <c r="G1143" s="95" t="s">
        <v>4458</v>
      </c>
      <c r="H1143" s="309" t="s">
        <v>4592</v>
      </c>
      <c r="I1143" s="85" t="s">
        <v>4692</v>
      </c>
      <c r="J1143" s="92">
        <v>46069</v>
      </c>
      <c r="K1143" s="95" t="s">
        <v>4709</v>
      </c>
      <c r="L1143" s="80" t="s">
        <v>116</v>
      </c>
      <c r="M1143" s="80" t="s">
        <v>1084</v>
      </c>
      <c r="N1143" s="80" t="s">
        <v>1085</v>
      </c>
      <c r="O1143" s="71">
        <v>0</v>
      </c>
      <c r="P1143" s="71">
        <v>0</v>
      </c>
      <c r="Q1143" s="79">
        <v>1266.32</v>
      </c>
      <c r="R1143" s="79">
        <v>202.62</v>
      </c>
      <c r="S1143" s="71">
        <v>0</v>
      </c>
      <c r="T1143" s="79">
        <v>1468.94</v>
      </c>
      <c r="U1143" s="80" t="s">
        <v>24</v>
      </c>
      <c r="V1143" s="84">
        <f t="shared" si="112"/>
        <v>83.726523981874664</v>
      </c>
      <c r="W1143" s="78">
        <v>46069</v>
      </c>
      <c r="X1143" s="80" t="s">
        <v>122</v>
      </c>
      <c r="Y1143" s="80" t="s">
        <v>121</v>
      </c>
      <c r="Z1143" s="80" t="s">
        <v>537</v>
      </c>
      <c r="AA1143" s="80" t="s">
        <v>1130</v>
      </c>
      <c r="AB1143" s="76" t="s">
        <v>1118</v>
      </c>
      <c r="AC1143" s="76" t="s">
        <v>540</v>
      </c>
      <c r="AD1143" s="76" t="s">
        <v>173</v>
      </c>
      <c r="AE1143" s="76" t="s">
        <v>548</v>
      </c>
      <c r="AF1143" s="76" t="s">
        <v>96</v>
      </c>
      <c r="AG1143" s="82"/>
      <c r="AH1143" s="60"/>
      <c r="AI1143" s="75" t="s">
        <v>4446</v>
      </c>
      <c r="AJ1143" s="6" t="s">
        <v>103</v>
      </c>
      <c r="AK1143" s="81">
        <v>0</v>
      </c>
      <c r="AL1143" s="205" t="s">
        <v>103</v>
      </c>
      <c r="AM1143" s="169"/>
      <c r="AN1143" s="6"/>
      <c r="AO1143" s="120"/>
    </row>
    <row r="1144" spans="1:41">
      <c r="A1144" s="75" t="s">
        <v>4446</v>
      </c>
      <c r="B1144" s="6" t="s">
        <v>93</v>
      </c>
      <c r="C1144" s="76">
        <v>1143</v>
      </c>
      <c r="D1144" s="80" t="s">
        <v>589</v>
      </c>
      <c r="E1144" s="6" t="s">
        <v>2136</v>
      </c>
      <c r="F1144" s="6" t="str">
        <f t="shared" si="103"/>
        <v>BrokerFG-V-009-V1E26-M01</v>
      </c>
      <c r="G1144" s="95" t="s">
        <v>1790</v>
      </c>
      <c r="H1144" s="309" t="s">
        <v>4593</v>
      </c>
      <c r="I1144" s="85" t="s">
        <v>4692</v>
      </c>
      <c r="J1144" s="92">
        <v>46069</v>
      </c>
      <c r="K1144" s="95" t="s">
        <v>4710</v>
      </c>
      <c r="L1144" s="80" t="s">
        <v>116</v>
      </c>
      <c r="M1144" s="80" t="s">
        <v>1100</v>
      </c>
      <c r="N1144" s="80" t="s">
        <v>1085</v>
      </c>
      <c r="O1144" s="71">
        <v>0</v>
      </c>
      <c r="P1144" s="71">
        <v>0</v>
      </c>
      <c r="Q1144" s="79">
        <v>7962.59</v>
      </c>
      <c r="R1144" s="79">
        <v>1274.02</v>
      </c>
      <c r="S1144" s="71">
        <v>0</v>
      </c>
      <c r="T1144" s="79">
        <v>9236.61</v>
      </c>
      <c r="U1144" s="80" t="s">
        <v>24</v>
      </c>
      <c r="V1144" s="84">
        <f t="shared" si="112"/>
        <v>526.46755393428145</v>
      </c>
      <c r="W1144" s="78">
        <v>46069</v>
      </c>
      <c r="X1144" s="80" t="s">
        <v>122</v>
      </c>
      <c r="Y1144" s="80" t="s">
        <v>537</v>
      </c>
      <c r="Z1144" s="80" t="s">
        <v>121</v>
      </c>
      <c r="AA1144" s="80" t="s">
        <v>1130</v>
      </c>
      <c r="AB1144" s="76" t="s">
        <v>542</v>
      </c>
      <c r="AC1144" s="76" t="s">
        <v>541</v>
      </c>
      <c r="AD1144" s="76" t="s">
        <v>195</v>
      </c>
      <c r="AE1144" s="76" t="s">
        <v>547</v>
      </c>
      <c r="AF1144" s="76" t="s">
        <v>96</v>
      </c>
      <c r="AG1144" s="82"/>
      <c r="AH1144" s="60"/>
      <c r="AI1144" s="75" t="s">
        <v>4446</v>
      </c>
      <c r="AJ1144" s="6" t="s">
        <v>103</v>
      </c>
      <c r="AK1144" s="81">
        <v>0</v>
      </c>
      <c r="AL1144" s="205" t="s">
        <v>103</v>
      </c>
      <c r="AM1144" s="169"/>
      <c r="AN1144" s="6"/>
      <c r="AO1144" s="120"/>
    </row>
    <row r="1145" spans="1:41">
      <c r="A1145" s="75" t="s">
        <v>4446</v>
      </c>
      <c r="B1145" s="6" t="s">
        <v>587</v>
      </c>
      <c r="C1145" s="76">
        <v>1144</v>
      </c>
      <c r="D1145" s="80" t="s">
        <v>589</v>
      </c>
      <c r="E1145" s="6" t="s">
        <v>2136</v>
      </c>
      <c r="F1145" s="6" t="str">
        <f t="shared" si="103"/>
        <v>BrokerFG-V-001-V1I26-M01, M19</v>
      </c>
      <c r="G1145" s="95" t="s">
        <v>4459</v>
      </c>
      <c r="H1145" s="309" t="s">
        <v>4594</v>
      </c>
      <c r="I1145" s="85" t="s">
        <v>4692</v>
      </c>
      <c r="J1145" s="92">
        <v>46069</v>
      </c>
      <c r="K1145" s="95" t="s">
        <v>4711</v>
      </c>
      <c r="L1145" s="80" t="s">
        <v>116</v>
      </c>
      <c r="M1145" s="80" t="s">
        <v>1084</v>
      </c>
      <c r="N1145" s="80" t="s">
        <v>1085</v>
      </c>
      <c r="O1145" s="71">
        <v>0</v>
      </c>
      <c r="P1145" s="71">
        <v>0</v>
      </c>
      <c r="Q1145" s="79">
        <v>7962.59</v>
      </c>
      <c r="R1145" s="79">
        <v>1274.02</v>
      </c>
      <c r="S1145" s="71">
        <v>0</v>
      </c>
      <c r="T1145" s="79">
        <v>9236.61</v>
      </c>
      <c r="U1145" s="80" t="s">
        <v>24</v>
      </c>
      <c r="V1145" s="84">
        <f t="shared" si="112"/>
        <v>526.46755393428145</v>
      </c>
      <c r="W1145" s="78">
        <v>46069</v>
      </c>
      <c r="X1145" s="80" t="s">
        <v>1855</v>
      </c>
      <c r="Y1145" s="80" t="s">
        <v>121</v>
      </c>
      <c r="Z1145" s="80" t="s">
        <v>537</v>
      </c>
      <c r="AA1145" s="80" t="s">
        <v>122</v>
      </c>
      <c r="AB1145" s="76" t="s">
        <v>542</v>
      </c>
      <c r="AC1145" s="76" t="s">
        <v>541</v>
      </c>
      <c r="AD1145" s="76" t="s">
        <v>195</v>
      </c>
      <c r="AE1145" s="76" t="s">
        <v>547</v>
      </c>
      <c r="AF1145" s="76" t="s">
        <v>96</v>
      </c>
      <c r="AG1145" s="82"/>
      <c r="AH1145" s="60"/>
      <c r="AI1145" s="75" t="s">
        <v>4446</v>
      </c>
      <c r="AJ1145" s="6" t="s">
        <v>103</v>
      </c>
      <c r="AK1145" s="81">
        <v>0</v>
      </c>
      <c r="AL1145" s="205" t="s">
        <v>103</v>
      </c>
      <c r="AM1145" s="169"/>
      <c r="AN1145" s="6"/>
      <c r="AO1145" s="120"/>
    </row>
    <row r="1146" spans="1:41">
      <c r="A1146" s="75" t="s">
        <v>4446</v>
      </c>
      <c r="B1146" s="6" t="s">
        <v>93</v>
      </c>
      <c r="C1146" s="76">
        <v>1145</v>
      </c>
      <c r="D1146" s="80" t="s">
        <v>589</v>
      </c>
      <c r="E1146" s="6" t="s">
        <v>2136</v>
      </c>
      <c r="F1146" s="6" t="str">
        <f t="shared" si="103"/>
        <v>BrokerRM-V-022-V1I26-M19</v>
      </c>
      <c r="G1146" s="95" t="s">
        <v>4460</v>
      </c>
      <c r="H1146" s="309" t="s">
        <v>4595</v>
      </c>
      <c r="I1146" s="85" t="s">
        <v>4692</v>
      </c>
      <c r="J1146" s="92">
        <v>46070</v>
      </c>
      <c r="K1146" s="95" t="s">
        <v>4712</v>
      </c>
      <c r="L1146" s="80" t="s">
        <v>116</v>
      </c>
      <c r="M1146" s="80" t="s">
        <v>1084</v>
      </c>
      <c r="N1146" s="80" t="s">
        <v>1085</v>
      </c>
      <c r="O1146" s="71">
        <v>0</v>
      </c>
      <c r="P1146" s="71">
        <v>0</v>
      </c>
      <c r="Q1146" s="79">
        <v>1431.66</v>
      </c>
      <c r="R1146" s="79">
        <v>229.07</v>
      </c>
      <c r="S1146" s="71">
        <v>0</v>
      </c>
      <c r="T1146" s="79">
        <v>1660.73</v>
      </c>
      <c r="U1146" s="80" t="s">
        <v>24</v>
      </c>
      <c r="V1146" s="84">
        <f t="shared" si="112"/>
        <v>94.65815497734333</v>
      </c>
      <c r="W1146" s="78">
        <v>46069</v>
      </c>
      <c r="X1146" s="80" t="s">
        <v>122</v>
      </c>
      <c r="Y1146" s="80" t="s">
        <v>121</v>
      </c>
      <c r="Z1146" s="80" t="s">
        <v>537</v>
      </c>
      <c r="AA1146" s="80" t="s">
        <v>1130</v>
      </c>
      <c r="AB1146" s="76" t="s">
        <v>539</v>
      </c>
      <c r="AC1146" s="76" t="s">
        <v>540</v>
      </c>
      <c r="AD1146" s="76" t="s">
        <v>173</v>
      </c>
      <c r="AE1146" s="76" t="s">
        <v>548</v>
      </c>
      <c r="AF1146" s="76" t="s">
        <v>96</v>
      </c>
      <c r="AG1146" s="82"/>
      <c r="AH1146" s="60"/>
      <c r="AI1146" s="75" t="s">
        <v>4446</v>
      </c>
      <c r="AJ1146" s="6" t="s">
        <v>103</v>
      </c>
      <c r="AK1146" s="81">
        <v>0</v>
      </c>
      <c r="AL1146" s="205" t="s">
        <v>103</v>
      </c>
      <c r="AM1146" s="169"/>
      <c r="AN1146" s="6"/>
      <c r="AO1146" s="120"/>
    </row>
    <row r="1147" spans="1:41">
      <c r="A1147" s="75" t="s">
        <v>4446</v>
      </c>
      <c r="B1147" s="6" t="s">
        <v>93</v>
      </c>
      <c r="C1147" s="76">
        <v>1146</v>
      </c>
      <c r="D1147" s="80" t="s">
        <v>589</v>
      </c>
      <c r="E1147" s="6" t="s">
        <v>2136</v>
      </c>
      <c r="F1147" s="6" t="str">
        <f t="shared" si="103"/>
        <v>BrokerRM-V-031-V1I26-M19</v>
      </c>
      <c r="G1147" s="95" t="s">
        <v>4461</v>
      </c>
      <c r="H1147" s="309" t="s">
        <v>4596</v>
      </c>
      <c r="I1147" s="85" t="s">
        <v>4692</v>
      </c>
      <c r="J1147" s="92">
        <v>46070</v>
      </c>
      <c r="K1147" s="95" t="s">
        <v>4713</v>
      </c>
      <c r="L1147" s="80" t="s">
        <v>116</v>
      </c>
      <c r="M1147" s="80" t="s">
        <v>1084</v>
      </c>
      <c r="N1147" s="80" t="s">
        <v>1085</v>
      </c>
      <c r="O1147" s="71">
        <v>0</v>
      </c>
      <c r="P1147" s="71">
        <v>0</v>
      </c>
      <c r="Q1147" s="79">
        <v>1431.66</v>
      </c>
      <c r="R1147" s="79">
        <v>229.07</v>
      </c>
      <c r="S1147" s="71">
        <v>0</v>
      </c>
      <c r="T1147" s="79">
        <v>1660.73</v>
      </c>
      <c r="U1147" s="80" t="s">
        <v>24</v>
      </c>
      <c r="V1147" s="84">
        <f t="shared" si="112"/>
        <v>94.65815497734333</v>
      </c>
      <c r="W1147" s="78">
        <v>46069</v>
      </c>
      <c r="X1147" s="80" t="s">
        <v>1095</v>
      </c>
      <c r="Y1147" s="80" t="s">
        <v>121</v>
      </c>
      <c r="Z1147" s="80" t="s">
        <v>537</v>
      </c>
      <c r="AA1147" s="80" t="s">
        <v>122</v>
      </c>
      <c r="AB1147" s="76" t="s">
        <v>539</v>
      </c>
      <c r="AC1147" s="76" t="s">
        <v>540</v>
      </c>
      <c r="AD1147" s="76" t="s">
        <v>173</v>
      </c>
      <c r="AE1147" s="76" t="s">
        <v>548</v>
      </c>
      <c r="AF1147" s="76" t="s">
        <v>96</v>
      </c>
      <c r="AG1147" s="82"/>
      <c r="AH1147" s="60"/>
      <c r="AI1147" s="75" t="s">
        <v>4446</v>
      </c>
      <c r="AJ1147" s="6" t="s">
        <v>103</v>
      </c>
      <c r="AK1147" s="81">
        <v>0</v>
      </c>
      <c r="AL1147" s="205" t="s">
        <v>103</v>
      </c>
      <c r="AM1147" s="169"/>
      <c r="AN1147" s="6"/>
      <c r="AO1147" s="120"/>
    </row>
    <row r="1148" spans="1:41">
      <c r="A1148" s="75" t="s">
        <v>4446</v>
      </c>
      <c r="B1148" s="6" t="s">
        <v>93</v>
      </c>
      <c r="C1148" s="76">
        <v>1147</v>
      </c>
      <c r="D1148" s="80" t="s">
        <v>589</v>
      </c>
      <c r="E1148" s="6" t="s">
        <v>2136</v>
      </c>
      <c r="F1148" s="6" t="str">
        <f t="shared" si="103"/>
        <v>BrokerRM-V-010-V1I26-M19</v>
      </c>
      <c r="G1148" s="95" t="s">
        <v>2186</v>
      </c>
      <c r="H1148" s="309" t="s">
        <v>4597</v>
      </c>
      <c r="I1148" s="85" t="s">
        <v>4692</v>
      </c>
      <c r="J1148" s="92">
        <v>46070</v>
      </c>
      <c r="K1148" s="95" t="s">
        <v>4714</v>
      </c>
      <c r="L1148" s="80" t="s">
        <v>116</v>
      </c>
      <c r="M1148" s="80" t="s">
        <v>1084</v>
      </c>
      <c r="N1148" s="80" t="s">
        <v>1085</v>
      </c>
      <c r="O1148" s="71">
        <v>0</v>
      </c>
      <c r="P1148" s="71">
        <v>0</v>
      </c>
      <c r="Q1148" s="79">
        <v>1597</v>
      </c>
      <c r="R1148" s="79">
        <v>255.53</v>
      </c>
      <c r="S1148" s="71">
        <v>0</v>
      </c>
      <c r="T1148" s="79">
        <v>1852.53</v>
      </c>
      <c r="U1148" s="80" t="s">
        <v>24</v>
      </c>
      <c r="V1148" s="84">
        <f t="shared" si="112"/>
        <v>105.59035595200776</v>
      </c>
      <c r="W1148" s="78">
        <v>46069</v>
      </c>
      <c r="X1148" s="80" t="s">
        <v>1834</v>
      </c>
      <c r="Y1148" s="80" t="s">
        <v>121</v>
      </c>
      <c r="Z1148" s="80" t="s">
        <v>537</v>
      </c>
      <c r="AA1148" s="80" t="s">
        <v>122</v>
      </c>
      <c r="AB1148" s="76" t="s">
        <v>539</v>
      </c>
      <c r="AC1148" s="76" t="s">
        <v>540</v>
      </c>
      <c r="AD1148" s="76" t="s">
        <v>173</v>
      </c>
      <c r="AE1148" s="76" t="s">
        <v>548</v>
      </c>
      <c r="AF1148" s="76" t="s">
        <v>96</v>
      </c>
      <c r="AG1148" s="82"/>
      <c r="AH1148" s="60"/>
      <c r="AI1148" s="75" t="s">
        <v>4446</v>
      </c>
      <c r="AJ1148" s="6" t="s">
        <v>103</v>
      </c>
      <c r="AK1148" s="81">
        <v>0</v>
      </c>
      <c r="AL1148" s="205" t="s">
        <v>103</v>
      </c>
      <c r="AM1148" s="169"/>
      <c r="AN1148" s="6"/>
      <c r="AO1148" s="120"/>
    </row>
    <row r="1149" spans="1:41">
      <c r="A1149" s="75" t="s">
        <v>4446</v>
      </c>
      <c r="B1149" s="6" t="s">
        <v>93</v>
      </c>
      <c r="C1149" s="76">
        <v>1148</v>
      </c>
      <c r="D1149" s="80" t="s">
        <v>589</v>
      </c>
      <c r="E1149" s="6" t="s">
        <v>2136</v>
      </c>
      <c r="F1149" s="6" t="str">
        <f t="shared" si="103"/>
        <v>BrokerFG-V-007-V1E26-M01</v>
      </c>
      <c r="G1149" s="95" t="s">
        <v>4462</v>
      </c>
      <c r="H1149" s="309" t="s">
        <v>4598</v>
      </c>
      <c r="I1149" s="85" t="s">
        <v>4692</v>
      </c>
      <c r="J1149" s="92">
        <v>46070</v>
      </c>
      <c r="K1149" s="95" t="s">
        <v>4715</v>
      </c>
      <c r="L1149" s="80" t="s">
        <v>116</v>
      </c>
      <c r="M1149" s="80" t="s">
        <v>1100</v>
      </c>
      <c r="N1149" s="80" t="s">
        <v>1085</v>
      </c>
      <c r="O1149" s="71">
        <v>0</v>
      </c>
      <c r="P1149" s="71">
        <v>0</v>
      </c>
      <c r="Q1149" s="79">
        <v>2341.0300000000002</v>
      </c>
      <c r="R1149" s="79">
        <v>374.57</v>
      </c>
      <c r="S1149" s="71">
        <v>0</v>
      </c>
      <c r="T1149" s="79">
        <v>2715.6</v>
      </c>
      <c r="U1149" s="80" t="s">
        <v>24</v>
      </c>
      <c r="V1149" s="84">
        <f t="shared" si="112"/>
        <v>154.78355040041038</v>
      </c>
      <c r="W1149" s="78">
        <v>46069</v>
      </c>
      <c r="X1149" s="80" t="s">
        <v>122</v>
      </c>
      <c r="Y1149" s="80" t="s">
        <v>537</v>
      </c>
      <c r="Z1149" s="80" t="s">
        <v>121</v>
      </c>
      <c r="AA1149" s="80" t="s">
        <v>4716</v>
      </c>
      <c r="AB1149" s="76" t="s">
        <v>542</v>
      </c>
      <c r="AC1149" s="76" t="s">
        <v>541</v>
      </c>
      <c r="AD1149" s="76" t="s">
        <v>195</v>
      </c>
      <c r="AE1149" s="76" t="s">
        <v>547</v>
      </c>
      <c r="AF1149" s="76" t="s">
        <v>96</v>
      </c>
      <c r="AG1149" s="82"/>
      <c r="AH1149" s="60"/>
      <c r="AI1149" s="75" t="s">
        <v>4446</v>
      </c>
      <c r="AJ1149" s="6" t="s">
        <v>103</v>
      </c>
      <c r="AK1149" s="81">
        <v>0</v>
      </c>
      <c r="AL1149" s="205" t="s">
        <v>103</v>
      </c>
      <c r="AM1149" s="169"/>
      <c r="AN1149" s="6"/>
      <c r="AO1149" s="120"/>
    </row>
    <row r="1150" spans="1:41">
      <c r="A1150" s="75" t="s">
        <v>4446</v>
      </c>
      <c r="B1150" s="6" t="s">
        <v>93</v>
      </c>
      <c r="C1150" s="76">
        <v>1149</v>
      </c>
      <c r="D1150" s="80" t="s">
        <v>589</v>
      </c>
      <c r="E1150" s="6" t="s">
        <v>2136</v>
      </c>
      <c r="F1150" s="6" t="str">
        <f t="shared" si="103"/>
        <v>BrokerFG-V-012-V1E26-M19</v>
      </c>
      <c r="G1150" s="95" t="s">
        <v>4463</v>
      </c>
      <c r="H1150" s="309" t="s">
        <v>4599</v>
      </c>
      <c r="I1150" s="85" t="s">
        <v>4692</v>
      </c>
      <c r="J1150" s="92">
        <v>46070</v>
      </c>
      <c r="K1150" s="95" t="s">
        <v>4717</v>
      </c>
      <c r="L1150" s="80" t="s">
        <v>116</v>
      </c>
      <c r="M1150" s="80" t="s">
        <v>1100</v>
      </c>
      <c r="N1150" s="80" t="s">
        <v>1085</v>
      </c>
      <c r="O1150" s="71">
        <v>0</v>
      </c>
      <c r="P1150" s="71">
        <v>0</v>
      </c>
      <c r="Q1150" s="79">
        <v>1597</v>
      </c>
      <c r="R1150" s="79">
        <v>255.53</v>
      </c>
      <c r="S1150" s="71">
        <v>0</v>
      </c>
      <c r="T1150" s="79">
        <v>1852.53</v>
      </c>
      <c r="U1150" s="80" t="s">
        <v>24</v>
      </c>
      <c r="V1150" s="84">
        <f t="shared" si="112"/>
        <v>105.59035595200776</v>
      </c>
      <c r="W1150" s="78">
        <v>46069</v>
      </c>
      <c r="X1150" s="80" t="s">
        <v>122</v>
      </c>
      <c r="Y1150" s="80" t="s">
        <v>537</v>
      </c>
      <c r="Z1150" s="80" t="s">
        <v>121</v>
      </c>
      <c r="AA1150" s="80" t="s">
        <v>4718</v>
      </c>
      <c r="AB1150" s="76" t="s">
        <v>539</v>
      </c>
      <c r="AC1150" s="76" t="s">
        <v>541</v>
      </c>
      <c r="AD1150" s="76" t="s">
        <v>195</v>
      </c>
      <c r="AE1150" s="76" t="s">
        <v>547</v>
      </c>
      <c r="AF1150" s="76" t="s">
        <v>96</v>
      </c>
      <c r="AG1150" s="82"/>
      <c r="AH1150" s="60"/>
      <c r="AI1150" s="75" t="s">
        <v>4446</v>
      </c>
      <c r="AJ1150" s="6" t="s">
        <v>103</v>
      </c>
      <c r="AK1150" s="81">
        <v>0</v>
      </c>
      <c r="AL1150" s="205" t="s">
        <v>103</v>
      </c>
      <c r="AM1150" s="169"/>
      <c r="AN1150" s="6"/>
      <c r="AO1150" s="120"/>
    </row>
    <row r="1151" spans="1:41">
      <c r="A1151" s="75" t="s">
        <v>4446</v>
      </c>
      <c r="B1151" s="6" t="s">
        <v>93</v>
      </c>
      <c r="C1151" s="76">
        <v>1150</v>
      </c>
      <c r="D1151" s="80" t="s">
        <v>589</v>
      </c>
      <c r="E1151" s="6" t="s">
        <v>2136</v>
      </c>
      <c r="F1151" s="6" t="str">
        <f t="shared" si="103"/>
        <v>BrokerFG-V-013-V1E26-M46</v>
      </c>
      <c r="G1151" s="95" t="s">
        <v>4464</v>
      </c>
      <c r="H1151" s="309" t="s">
        <v>4600</v>
      </c>
      <c r="I1151" s="85" t="s">
        <v>4692</v>
      </c>
      <c r="J1151" s="92">
        <v>46070</v>
      </c>
      <c r="K1151" s="95" t="s">
        <v>4719</v>
      </c>
      <c r="L1151" s="80" t="s">
        <v>116</v>
      </c>
      <c r="M1151" s="80" t="s">
        <v>1100</v>
      </c>
      <c r="N1151" s="80" t="s">
        <v>1085</v>
      </c>
      <c r="O1151" s="71">
        <v>0</v>
      </c>
      <c r="P1151" s="71">
        <v>0</v>
      </c>
      <c r="Q1151" s="79">
        <v>1266.32</v>
      </c>
      <c r="R1151" s="79">
        <v>202.62</v>
      </c>
      <c r="S1151" s="71">
        <v>0</v>
      </c>
      <c r="T1151" s="79">
        <v>1468.94</v>
      </c>
      <c r="U1151" s="80" t="s">
        <v>24</v>
      </c>
      <c r="V1151" s="84">
        <f t="shared" si="112"/>
        <v>83.726523981874664</v>
      </c>
      <c r="W1151" s="78">
        <v>46069</v>
      </c>
      <c r="X1151" s="80" t="s">
        <v>122</v>
      </c>
      <c r="Y1151" s="80" t="s">
        <v>537</v>
      </c>
      <c r="Z1151" s="80" t="s">
        <v>121</v>
      </c>
      <c r="AA1151" s="80" t="s">
        <v>4720</v>
      </c>
      <c r="AB1151" s="76" t="s">
        <v>1106</v>
      </c>
      <c r="AC1151" s="76" t="s">
        <v>541</v>
      </c>
      <c r="AD1151" s="76" t="s">
        <v>195</v>
      </c>
      <c r="AE1151" s="76" t="s">
        <v>547</v>
      </c>
      <c r="AF1151" s="76" t="s">
        <v>96</v>
      </c>
      <c r="AG1151" s="82"/>
      <c r="AH1151" s="60"/>
      <c r="AI1151" s="75" t="s">
        <v>4446</v>
      </c>
      <c r="AJ1151" s="6" t="s">
        <v>103</v>
      </c>
      <c r="AK1151" s="81">
        <v>0</v>
      </c>
      <c r="AL1151" s="205" t="s">
        <v>103</v>
      </c>
      <c r="AM1151" s="169"/>
      <c r="AN1151" s="6"/>
      <c r="AO1151" s="120"/>
    </row>
    <row r="1152" spans="1:41">
      <c r="A1152" s="75" t="s">
        <v>4446</v>
      </c>
      <c r="B1152" s="6" t="s">
        <v>93</v>
      </c>
      <c r="C1152" s="76">
        <v>1151</v>
      </c>
      <c r="D1152" s="80" t="s">
        <v>589</v>
      </c>
      <c r="E1152" s="6" t="s">
        <v>2136</v>
      </c>
      <c r="F1152" s="6" t="str">
        <f t="shared" si="103"/>
        <v>BrokerRM-V-028-V1I26-M19</v>
      </c>
      <c r="G1152" s="95" t="s">
        <v>2188</v>
      </c>
      <c r="H1152" s="309" t="s">
        <v>4601</v>
      </c>
      <c r="I1152" s="85" t="s">
        <v>4692</v>
      </c>
      <c r="J1152" s="92">
        <v>46070</v>
      </c>
      <c r="K1152" s="95" t="s">
        <v>4721</v>
      </c>
      <c r="L1152" s="80" t="s">
        <v>116</v>
      </c>
      <c r="M1152" s="80" t="s">
        <v>1084</v>
      </c>
      <c r="N1152" s="80" t="s">
        <v>1085</v>
      </c>
      <c r="O1152" s="71">
        <v>0</v>
      </c>
      <c r="P1152" s="71">
        <v>0</v>
      </c>
      <c r="Q1152" s="79">
        <v>3415.74</v>
      </c>
      <c r="R1152" s="79">
        <v>546.52</v>
      </c>
      <c r="S1152" s="71">
        <v>0</v>
      </c>
      <c r="T1152" s="79">
        <v>3962.26</v>
      </c>
      <c r="U1152" s="80" t="s">
        <v>24</v>
      </c>
      <c r="V1152" s="84">
        <f t="shared" si="112"/>
        <v>225.84057681894612</v>
      </c>
      <c r="W1152" s="78">
        <v>46069</v>
      </c>
      <c r="X1152" s="80" t="s">
        <v>1103</v>
      </c>
      <c r="Y1152" s="80" t="s">
        <v>121</v>
      </c>
      <c r="Z1152" s="80" t="s">
        <v>537</v>
      </c>
      <c r="AA1152" s="80" t="s">
        <v>122</v>
      </c>
      <c r="AB1152" s="76" t="s">
        <v>539</v>
      </c>
      <c r="AC1152" s="76" t="s">
        <v>540</v>
      </c>
      <c r="AD1152" s="76" t="s">
        <v>173</v>
      </c>
      <c r="AE1152" s="76" t="s">
        <v>548</v>
      </c>
      <c r="AF1152" s="76" t="s">
        <v>96</v>
      </c>
      <c r="AG1152" s="82"/>
      <c r="AH1152" s="60"/>
      <c r="AI1152" s="75" t="s">
        <v>4446</v>
      </c>
      <c r="AJ1152" s="6" t="s">
        <v>103</v>
      </c>
      <c r="AK1152" s="81">
        <v>0</v>
      </c>
      <c r="AL1152" s="205" t="s">
        <v>103</v>
      </c>
      <c r="AM1152" s="169"/>
      <c r="AN1152" s="6"/>
      <c r="AO1152" s="120"/>
    </row>
    <row r="1153" spans="1:41">
      <c r="A1153" s="75" t="s">
        <v>4446</v>
      </c>
      <c r="B1153" s="6" t="s">
        <v>93</v>
      </c>
      <c r="C1153" s="76">
        <v>1152</v>
      </c>
      <c r="D1153" s="80" t="s">
        <v>589</v>
      </c>
      <c r="E1153" s="6" t="s">
        <v>2136</v>
      </c>
      <c r="F1153" s="6" t="str">
        <f t="shared" si="103"/>
        <v>BrokerFG-V-015-V1E26-M46</v>
      </c>
      <c r="G1153" s="95" t="s">
        <v>4465</v>
      </c>
      <c r="H1153" s="309" t="s">
        <v>4602</v>
      </c>
      <c r="I1153" s="85" t="s">
        <v>4692</v>
      </c>
      <c r="J1153" s="92">
        <v>46070</v>
      </c>
      <c r="K1153" s="95" t="s">
        <v>4722</v>
      </c>
      <c r="L1153" s="80" t="s">
        <v>116</v>
      </c>
      <c r="M1153" s="80" t="s">
        <v>1100</v>
      </c>
      <c r="N1153" s="80" t="s">
        <v>1085</v>
      </c>
      <c r="O1153" s="71">
        <v>0</v>
      </c>
      <c r="P1153" s="71">
        <v>0</v>
      </c>
      <c r="Q1153" s="79">
        <v>1431.66</v>
      </c>
      <c r="R1153" s="79">
        <v>229.07</v>
      </c>
      <c r="S1153" s="71">
        <v>0</v>
      </c>
      <c r="T1153" s="79">
        <v>1660.73</v>
      </c>
      <c r="U1153" s="80" t="s">
        <v>24</v>
      </c>
      <c r="V1153" s="84">
        <f t="shared" si="112"/>
        <v>94.65815497734333</v>
      </c>
      <c r="W1153" s="78">
        <v>46069</v>
      </c>
      <c r="X1153" s="80" t="s">
        <v>122</v>
      </c>
      <c r="Y1153" s="80" t="s">
        <v>537</v>
      </c>
      <c r="Z1153" s="80" t="s">
        <v>121</v>
      </c>
      <c r="AA1153" s="80" t="s">
        <v>4723</v>
      </c>
      <c r="AB1153" s="76" t="s">
        <v>1106</v>
      </c>
      <c r="AC1153" s="76" t="s">
        <v>541</v>
      </c>
      <c r="AD1153" s="76" t="s">
        <v>195</v>
      </c>
      <c r="AE1153" s="76" t="s">
        <v>547</v>
      </c>
      <c r="AF1153" s="76" t="s">
        <v>96</v>
      </c>
      <c r="AG1153" s="82"/>
      <c r="AH1153" s="60"/>
      <c r="AI1153" s="75" t="s">
        <v>4446</v>
      </c>
      <c r="AJ1153" s="6" t="s">
        <v>103</v>
      </c>
      <c r="AK1153" s="81">
        <v>0</v>
      </c>
      <c r="AL1153" s="205" t="s">
        <v>103</v>
      </c>
      <c r="AM1153" s="169"/>
      <c r="AN1153" s="6"/>
      <c r="AO1153" s="120"/>
    </row>
    <row r="1154" spans="1:41">
      <c r="A1154" s="75" t="s">
        <v>4446</v>
      </c>
      <c r="B1154" s="6" t="s">
        <v>93</v>
      </c>
      <c r="C1154" s="76">
        <v>1153</v>
      </c>
      <c r="D1154" s="80" t="s">
        <v>589</v>
      </c>
      <c r="E1154" s="6" t="s">
        <v>2136</v>
      </c>
      <c r="F1154" s="6" t="str">
        <f t="shared" si="103"/>
        <v>BrokerFG-V-034-V1E26-M45</v>
      </c>
      <c r="G1154" s="95" t="s">
        <v>4466</v>
      </c>
      <c r="H1154" s="309" t="s">
        <v>4603</v>
      </c>
      <c r="I1154" s="85" t="s">
        <v>4692</v>
      </c>
      <c r="J1154" s="92">
        <v>46070</v>
      </c>
      <c r="K1154" s="95" t="s">
        <v>4724</v>
      </c>
      <c r="L1154" s="80" t="s">
        <v>116</v>
      </c>
      <c r="M1154" s="80" t="s">
        <v>1100</v>
      </c>
      <c r="N1154" s="80" t="s">
        <v>1085</v>
      </c>
      <c r="O1154" s="71">
        <v>0</v>
      </c>
      <c r="P1154" s="71">
        <v>0</v>
      </c>
      <c r="Q1154" s="79">
        <v>1266.32</v>
      </c>
      <c r="R1154" s="79">
        <v>202.62</v>
      </c>
      <c r="S1154" s="71">
        <v>0</v>
      </c>
      <c r="T1154" s="79">
        <v>1468.94</v>
      </c>
      <c r="U1154" s="80" t="s">
        <v>24</v>
      </c>
      <c r="V1154" s="84">
        <f t="shared" si="112"/>
        <v>83.726523981874664</v>
      </c>
      <c r="W1154" s="78">
        <v>46069</v>
      </c>
      <c r="X1154" s="80" t="s">
        <v>122</v>
      </c>
      <c r="Y1154" s="80" t="s">
        <v>537</v>
      </c>
      <c r="Z1154" s="80" t="s">
        <v>121</v>
      </c>
      <c r="AA1154" s="80" t="s">
        <v>4725</v>
      </c>
      <c r="AB1154" s="76" t="s">
        <v>1098</v>
      </c>
      <c r="AC1154" s="76" t="s">
        <v>541</v>
      </c>
      <c r="AD1154" s="76" t="s">
        <v>195</v>
      </c>
      <c r="AE1154" s="76" t="s">
        <v>547</v>
      </c>
      <c r="AF1154" s="76" t="s">
        <v>96</v>
      </c>
      <c r="AG1154" s="82"/>
      <c r="AH1154" s="60"/>
      <c r="AI1154" s="75" t="s">
        <v>4446</v>
      </c>
      <c r="AJ1154" s="6" t="s">
        <v>103</v>
      </c>
      <c r="AK1154" s="81">
        <v>0</v>
      </c>
      <c r="AL1154" s="205" t="s">
        <v>103</v>
      </c>
      <c r="AM1154" s="169"/>
      <c r="AN1154" s="6"/>
      <c r="AO1154" s="120"/>
    </row>
    <row r="1155" spans="1:41">
      <c r="A1155" s="75" t="s">
        <v>4446</v>
      </c>
      <c r="B1155" s="6" t="s">
        <v>93</v>
      </c>
      <c r="C1155" s="76">
        <v>1154</v>
      </c>
      <c r="D1155" s="80" t="s">
        <v>590</v>
      </c>
      <c r="E1155" s="6" t="s">
        <v>2135</v>
      </c>
      <c r="F1155" s="6" t="str">
        <f t="shared" ref="F1155:F1218" si="113">E1155&amp;G1155</f>
        <v>FreightFG-V-023-V1E26-M46.1</v>
      </c>
      <c r="G1155" s="95" t="s">
        <v>4467</v>
      </c>
      <c r="H1155" s="309" t="s">
        <v>4604</v>
      </c>
      <c r="I1155" s="85" t="s">
        <v>4692</v>
      </c>
      <c r="J1155" s="92">
        <v>46071</v>
      </c>
      <c r="K1155" s="95" t="s">
        <v>4726</v>
      </c>
      <c r="L1155" s="80">
        <v>6472</v>
      </c>
      <c r="M1155" s="80" t="s">
        <v>1870</v>
      </c>
      <c r="N1155" s="80" t="s">
        <v>1139</v>
      </c>
      <c r="O1155" s="71">
        <v>0</v>
      </c>
      <c r="P1155" s="71">
        <v>0</v>
      </c>
      <c r="Q1155" s="79">
        <v>13000</v>
      </c>
      <c r="R1155" s="79">
        <v>2080</v>
      </c>
      <c r="S1155" s="71">
        <v>520</v>
      </c>
      <c r="T1155" s="79">
        <v>14560</v>
      </c>
      <c r="U1155" s="80" t="s">
        <v>24</v>
      </c>
      <c r="V1155" s="84">
        <f t="shared" si="112"/>
        <v>829.88970902562062</v>
      </c>
      <c r="W1155" s="78">
        <v>46072</v>
      </c>
      <c r="X1155" s="80" t="s">
        <v>4727</v>
      </c>
      <c r="Y1155" s="80" t="s">
        <v>1137</v>
      </c>
      <c r="Z1155" s="80" t="s">
        <v>1470</v>
      </c>
      <c r="AA1155" s="80" t="s">
        <v>121</v>
      </c>
      <c r="AB1155" s="76" t="s">
        <v>1106</v>
      </c>
      <c r="AC1155" s="76" t="s">
        <v>541</v>
      </c>
      <c r="AD1155" s="76" t="s">
        <v>195</v>
      </c>
      <c r="AE1155" s="76" t="s">
        <v>547</v>
      </c>
      <c r="AF1155" s="76" t="s">
        <v>96</v>
      </c>
      <c r="AG1155" s="82"/>
      <c r="AH1155" s="60"/>
      <c r="AI1155" s="75" t="s">
        <v>4446</v>
      </c>
      <c r="AJ1155" s="6" t="s">
        <v>103</v>
      </c>
      <c r="AK1155" s="81">
        <v>0</v>
      </c>
      <c r="AL1155" s="205" t="s">
        <v>103</v>
      </c>
      <c r="AM1155" s="169"/>
      <c r="AN1155" s="6"/>
      <c r="AO1155" s="120"/>
    </row>
    <row r="1156" spans="1:41">
      <c r="A1156" s="75" t="s">
        <v>4446</v>
      </c>
      <c r="B1156" s="6" t="s">
        <v>93</v>
      </c>
      <c r="C1156" s="76">
        <v>1155</v>
      </c>
      <c r="D1156" s="80" t="s">
        <v>590</v>
      </c>
      <c r="E1156" s="6" t="s">
        <v>2135</v>
      </c>
      <c r="F1156" s="6" t="str">
        <f t="shared" si="113"/>
        <v>FreightRM-V-034-V1I26-M19.3</v>
      </c>
      <c r="G1156" s="95" t="s">
        <v>4468</v>
      </c>
      <c r="H1156" s="309" t="s">
        <v>4605</v>
      </c>
      <c r="I1156" s="85" t="s">
        <v>4692</v>
      </c>
      <c r="J1156" s="92">
        <v>46073</v>
      </c>
      <c r="K1156" s="95" t="s">
        <v>4728</v>
      </c>
      <c r="L1156" s="80">
        <v>6608</v>
      </c>
      <c r="M1156" s="80" t="s">
        <v>1870</v>
      </c>
      <c r="N1156" s="80" t="s">
        <v>1134</v>
      </c>
      <c r="O1156" s="71">
        <v>0</v>
      </c>
      <c r="P1156" s="71">
        <v>0</v>
      </c>
      <c r="Q1156" s="79">
        <v>10800</v>
      </c>
      <c r="R1156" s="79">
        <v>1728</v>
      </c>
      <c r="S1156" s="71">
        <v>432</v>
      </c>
      <c r="T1156" s="79">
        <v>12096</v>
      </c>
      <c r="U1156" s="80" t="s">
        <v>24</v>
      </c>
      <c r="V1156" s="84">
        <f t="shared" si="112"/>
        <v>689.44683519051557</v>
      </c>
      <c r="W1156" s="78">
        <v>46073</v>
      </c>
      <c r="X1156" s="80" t="s">
        <v>1135</v>
      </c>
      <c r="Y1156" s="80" t="s">
        <v>1136</v>
      </c>
      <c r="Z1156" s="80" t="s">
        <v>1137</v>
      </c>
      <c r="AA1156" s="80" t="s">
        <v>121</v>
      </c>
      <c r="AB1156" s="76" t="s">
        <v>539</v>
      </c>
      <c r="AC1156" s="76" t="s">
        <v>540</v>
      </c>
      <c r="AD1156" s="76" t="s">
        <v>173</v>
      </c>
      <c r="AE1156" s="76" t="s">
        <v>548</v>
      </c>
      <c r="AF1156" s="76" t="s">
        <v>96</v>
      </c>
      <c r="AG1156" s="82"/>
      <c r="AH1156" s="60"/>
      <c r="AI1156" s="75" t="s">
        <v>4446</v>
      </c>
      <c r="AJ1156" s="6" t="s">
        <v>103</v>
      </c>
      <c r="AK1156" s="81">
        <v>0</v>
      </c>
      <c r="AL1156" s="205" t="s">
        <v>103</v>
      </c>
      <c r="AM1156" s="169"/>
      <c r="AN1156" s="6"/>
      <c r="AO1156" s="120"/>
    </row>
    <row r="1157" spans="1:41">
      <c r="A1157" s="75" t="s">
        <v>4446</v>
      </c>
      <c r="B1157" s="6" t="s">
        <v>93</v>
      </c>
      <c r="C1157" s="76">
        <v>1156</v>
      </c>
      <c r="D1157" s="80" t="s">
        <v>590</v>
      </c>
      <c r="E1157" s="6" t="s">
        <v>2135</v>
      </c>
      <c r="F1157" s="6" t="str">
        <f t="shared" si="113"/>
        <v>FreightFG-V-023-V1E26-M46.2</v>
      </c>
      <c r="G1157" s="95" t="s">
        <v>4469</v>
      </c>
      <c r="H1157" s="309" t="s">
        <v>4606</v>
      </c>
      <c r="I1157" s="85" t="s">
        <v>4692</v>
      </c>
      <c r="J1157" s="92">
        <v>46073</v>
      </c>
      <c r="K1157" s="95" t="s">
        <v>4729</v>
      </c>
      <c r="L1157" s="80">
        <v>6610</v>
      </c>
      <c r="M1157" s="80" t="s">
        <v>1870</v>
      </c>
      <c r="N1157" s="80" t="s">
        <v>1134</v>
      </c>
      <c r="O1157" s="71">
        <v>0</v>
      </c>
      <c r="P1157" s="71">
        <v>0</v>
      </c>
      <c r="Q1157" s="79">
        <v>6700</v>
      </c>
      <c r="R1157" s="79">
        <v>1072</v>
      </c>
      <c r="S1157" s="71">
        <v>268</v>
      </c>
      <c r="T1157" s="79">
        <v>7504</v>
      </c>
      <c r="U1157" s="80" t="s">
        <v>24</v>
      </c>
      <c r="V1157" s="84">
        <f t="shared" si="112"/>
        <v>427.71238849781986</v>
      </c>
      <c r="W1157" s="78">
        <v>46073</v>
      </c>
      <c r="X1157" s="80" t="s">
        <v>4727</v>
      </c>
      <c r="Y1157" s="80" t="s">
        <v>1137</v>
      </c>
      <c r="Z1157" s="80" t="s">
        <v>1470</v>
      </c>
      <c r="AA1157" s="80" t="s">
        <v>121</v>
      </c>
      <c r="AB1157" s="76" t="s">
        <v>1106</v>
      </c>
      <c r="AC1157" s="76" t="s">
        <v>541</v>
      </c>
      <c r="AD1157" s="76" t="s">
        <v>195</v>
      </c>
      <c r="AE1157" s="76" t="s">
        <v>547</v>
      </c>
      <c r="AF1157" s="76" t="s">
        <v>96</v>
      </c>
      <c r="AG1157" s="82"/>
      <c r="AH1157" s="60"/>
      <c r="AI1157" s="75" t="s">
        <v>4446</v>
      </c>
      <c r="AJ1157" s="6" t="s">
        <v>103</v>
      </c>
      <c r="AK1157" s="81">
        <v>0</v>
      </c>
      <c r="AL1157" s="205" t="s">
        <v>103</v>
      </c>
      <c r="AM1157" s="169"/>
      <c r="AN1157" s="6"/>
      <c r="AO1157" s="120"/>
    </row>
    <row r="1158" spans="1:41">
      <c r="A1158" s="75" t="s">
        <v>4446</v>
      </c>
      <c r="B1158" s="6" t="s">
        <v>93</v>
      </c>
      <c r="C1158" s="76">
        <v>1157</v>
      </c>
      <c r="D1158" s="80" t="s">
        <v>590</v>
      </c>
      <c r="E1158" s="6" t="s">
        <v>2135</v>
      </c>
      <c r="F1158" s="6" t="str">
        <f t="shared" si="113"/>
        <v>FreightRM-V-018-V1I26-M01.2</v>
      </c>
      <c r="G1158" s="95" t="s">
        <v>2190</v>
      </c>
      <c r="H1158" s="309" t="s">
        <v>4607</v>
      </c>
      <c r="I1158" s="85" t="s">
        <v>4692</v>
      </c>
      <c r="J1158" s="92">
        <v>46073</v>
      </c>
      <c r="K1158" s="95" t="s">
        <v>4730</v>
      </c>
      <c r="L1158" s="80">
        <v>6464</v>
      </c>
      <c r="M1158" s="80" t="s">
        <v>1870</v>
      </c>
      <c r="N1158" s="80" t="s">
        <v>1150</v>
      </c>
      <c r="O1158" s="71">
        <v>0</v>
      </c>
      <c r="P1158" s="71">
        <v>0</v>
      </c>
      <c r="Q1158" s="79">
        <v>19000</v>
      </c>
      <c r="R1158" s="79">
        <v>3040</v>
      </c>
      <c r="S1158" s="71">
        <v>0</v>
      </c>
      <c r="T1158" s="79">
        <v>22040</v>
      </c>
      <c r="U1158" s="80" t="s">
        <v>24</v>
      </c>
      <c r="V1158" s="84">
        <f t="shared" si="112"/>
        <v>1256.2341474536179</v>
      </c>
      <c r="W1158" s="78">
        <v>46073</v>
      </c>
      <c r="X1158" s="80" t="s">
        <v>1147</v>
      </c>
      <c r="Y1158" s="80" t="s">
        <v>1148</v>
      </c>
      <c r="Z1158" s="80" t="s">
        <v>1137</v>
      </c>
      <c r="AA1158" s="80" t="s">
        <v>121</v>
      </c>
      <c r="AB1158" s="76" t="s">
        <v>542</v>
      </c>
      <c r="AC1158" s="76" t="s">
        <v>540</v>
      </c>
      <c r="AD1158" s="76" t="s">
        <v>173</v>
      </c>
      <c r="AE1158" s="76" t="s">
        <v>548</v>
      </c>
      <c r="AF1158" s="76" t="s">
        <v>96</v>
      </c>
      <c r="AG1158" s="82"/>
      <c r="AH1158" s="60"/>
      <c r="AI1158" s="75" t="s">
        <v>4446</v>
      </c>
      <c r="AJ1158" s="6" t="s">
        <v>103</v>
      </c>
      <c r="AK1158" s="81">
        <v>0</v>
      </c>
      <c r="AL1158" s="205" t="s">
        <v>103</v>
      </c>
      <c r="AM1158" s="169"/>
      <c r="AN1158" s="6"/>
      <c r="AO1158" s="120"/>
    </row>
    <row r="1159" spans="1:41">
      <c r="A1159" s="75" t="s">
        <v>4446</v>
      </c>
      <c r="B1159" s="6" t="s">
        <v>93</v>
      </c>
      <c r="C1159" s="76">
        <v>1158</v>
      </c>
      <c r="D1159" s="80" t="s">
        <v>590</v>
      </c>
      <c r="E1159" s="6" t="s">
        <v>2135</v>
      </c>
      <c r="F1159" s="6" t="str">
        <f t="shared" si="113"/>
        <v>FreightRM-V-060-V1I26-M19.1</v>
      </c>
      <c r="G1159" s="95" t="s">
        <v>4470</v>
      </c>
      <c r="H1159" s="309" t="s">
        <v>4608</v>
      </c>
      <c r="I1159" s="85" t="s">
        <v>4692</v>
      </c>
      <c r="J1159" s="92">
        <v>46073</v>
      </c>
      <c r="K1159" s="95" t="s">
        <v>3557</v>
      </c>
      <c r="L1159" s="80">
        <v>6596</v>
      </c>
      <c r="M1159" s="80" t="s">
        <v>1870</v>
      </c>
      <c r="N1159" s="80" t="s">
        <v>1150</v>
      </c>
      <c r="O1159" s="71">
        <v>0</v>
      </c>
      <c r="P1159" s="71">
        <v>0</v>
      </c>
      <c r="Q1159" s="79">
        <v>19000</v>
      </c>
      <c r="R1159" s="79">
        <v>3040</v>
      </c>
      <c r="S1159" s="71">
        <v>0</v>
      </c>
      <c r="T1159" s="79">
        <v>22040</v>
      </c>
      <c r="U1159" s="80" t="s">
        <v>24</v>
      </c>
      <c r="V1159" s="84">
        <f t="shared" si="112"/>
        <v>1256.2341474536179</v>
      </c>
      <c r="W1159" s="78">
        <v>46073</v>
      </c>
      <c r="X1159" s="80" t="s">
        <v>1140</v>
      </c>
      <c r="Y1159" s="80" t="s">
        <v>1141</v>
      </c>
      <c r="Z1159" s="80" t="s">
        <v>1137</v>
      </c>
      <c r="AA1159" s="80" t="s">
        <v>121</v>
      </c>
      <c r="AB1159" s="76" t="s">
        <v>539</v>
      </c>
      <c r="AC1159" s="76" t="s">
        <v>540</v>
      </c>
      <c r="AD1159" s="76" t="s">
        <v>173</v>
      </c>
      <c r="AE1159" s="76" t="s">
        <v>548</v>
      </c>
      <c r="AF1159" s="76" t="s">
        <v>96</v>
      </c>
      <c r="AG1159" s="82"/>
      <c r="AH1159" s="60"/>
      <c r="AI1159" s="75" t="s">
        <v>4446</v>
      </c>
      <c r="AJ1159" s="6" t="s">
        <v>103</v>
      </c>
      <c r="AK1159" s="81">
        <v>0</v>
      </c>
      <c r="AL1159" s="205" t="s">
        <v>103</v>
      </c>
      <c r="AM1159" s="169"/>
      <c r="AN1159" s="6"/>
      <c r="AO1159" s="120"/>
    </row>
    <row r="1160" spans="1:41">
      <c r="A1160" s="75" t="s">
        <v>4446</v>
      </c>
      <c r="B1160" s="6" t="s">
        <v>93</v>
      </c>
      <c r="C1160" s="76">
        <v>1159</v>
      </c>
      <c r="D1160" s="80" t="s">
        <v>590</v>
      </c>
      <c r="E1160" s="6" t="s">
        <v>2135</v>
      </c>
      <c r="F1160" s="6" t="str">
        <f t="shared" si="113"/>
        <v>FreightRM-V-041-V1I26-M19.1</v>
      </c>
      <c r="G1160" s="95" t="s">
        <v>4471</v>
      </c>
      <c r="H1160" s="309" t="s">
        <v>4609</v>
      </c>
      <c r="I1160" s="85" t="s">
        <v>4692</v>
      </c>
      <c r="J1160" s="92">
        <v>46073</v>
      </c>
      <c r="K1160" s="95" t="s">
        <v>4731</v>
      </c>
      <c r="L1160" s="80">
        <v>6609</v>
      </c>
      <c r="M1160" s="80" t="s">
        <v>1870</v>
      </c>
      <c r="N1160" s="80" t="s">
        <v>1134</v>
      </c>
      <c r="O1160" s="71">
        <v>0</v>
      </c>
      <c r="P1160" s="71">
        <v>0</v>
      </c>
      <c r="Q1160" s="79">
        <v>2000</v>
      </c>
      <c r="R1160" s="79">
        <v>320</v>
      </c>
      <c r="S1160" s="71">
        <v>80</v>
      </c>
      <c r="T1160" s="79">
        <v>2240</v>
      </c>
      <c r="U1160" s="80" t="s">
        <v>24</v>
      </c>
      <c r="V1160" s="84">
        <f t="shared" si="112"/>
        <v>127.67533985009548</v>
      </c>
      <c r="W1160" s="78">
        <v>46073</v>
      </c>
      <c r="X1160" s="80" t="s">
        <v>1135</v>
      </c>
      <c r="Y1160" s="80" t="s">
        <v>4732</v>
      </c>
      <c r="Z1160" s="80" t="s">
        <v>1137</v>
      </c>
      <c r="AA1160" s="80" t="s">
        <v>121</v>
      </c>
      <c r="AB1160" s="76" t="s">
        <v>539</v>
      </c>
      <c r="AC1160" s="76" t="s">
        <v>540</v>
      </c>
      <c r="AD1160" s="76" t="s">
        <v>173</v>
      </c>
      <c r="AE1160" s="76" t="s">
        <v>548</v>
      </c>
      <c r="AF1160" s="76" t="s">
        <v>96</v>
      </c>
      <c r="AG1160" s="82"/>
      <c r="AH1160" s="60"/>
      <c r="AI1160" s="75" t="s">
        <v>4446</v>
      </c>
      <c r="AJ1160" s="6" t="s">
        <v>103</v>
      </c>
      <c r="AK1160" s="81">
        <v>0</v>
      </c>
      <c r="AL1160" s="205" t="s">
        <v>103</v>
      </c>
      <c r="AM1160" s="169"/>
      <c r="AN1160" s="6"/>
      <c r="AO1160" s="120"/>
    </row>
    <row r="1161" spans="1:41">
      <c r="A1161" s="75" t="s">
        <v>4446</v>
      </c>
      <c r="B1161" s="6" t="s">
        <v>93</v>
      </c>
      <c r="C1161" s="76">
        <v>1160</v>
      </c>
      <c r="D1161" s="80" t="s">
        <v>590</v>
      </c>
      <c r="E1161" s="6" t="s">
        <v>2135</v>
      </c>
      <c r="F1161" s="6" t="str">
        <f t="shared" si="113"/>
        <v>FreightFG-V-018-V1E26-M01</v>
      </c>
      <c r="G1161" s="95" t="s">
        <v>6332</v>
      </c>
      <c r="H1161" s="309" t="s">
        <v>4610</v>
      </c>
      <c r="I1161" s="85" t="s">
        <v>4692</v>
      </c>
      <c r="J1161" s="92">
        <v>46073</v>
      </c>
      <c r="K1161" s="95" t="s">
        <v>4733</v>
      </c>
      <c r="L1161" s="80">
        <v>6600</v>
      </c>
      <c r="M1161" s="80" t="s">
        <v>1870</v>
      </c>
      <c r="N1161" s="80" t="s">
        <v>1150</v>
      </c>
      <c r="O1161" s="71">
        <v>0</v>
      </c>
      <c r="P1161" s="71">
        <v>0</v>
      </c>
      <c r="Q1161" s="79">
        <v>12800</v>
      </c>
      <c r="R1161" s="79">
        <v>2048</v>
      </c>
      <c r="S1161" s="71">
        <v>0</v>
      </c>
      <c r="T1161" s="79">
        <v>14848</v>
      </c>
      <c r="U1161" s="80" t="s">
        <v>24</v>
      </c>
      <c r="V1161" s="84">
        <f t="shared" si="112"/>
        <v>846.30510986348997</v>
      </c>
      <c r="W1161" s="78">
        <v>46073</v>
      </c>
      <c r="X1161" s="80" t="s">
        <v>4734</v>
      </c>
      <c r="Y1161" s="80" t="s">
        <v>1137</v>
      </c>
      <c r="Z1161" s="80" t="s">
        <v>4735</v>
      </c>
      <c r="AA1161" s="80" t="s">
        <v>121</v>
      </c>
      <c r="AB1161" s="76" t="s">
        <v>542</v>
      </c>
      <c r="AC1161" s="76" t="s">
        <v>541</v>
      </c>
      <c r="AD1161" s="76" t="s">
        <v>195</v>
      </c>
      <c r="AE1161" s="76" t="s">
        <v>547</v>
      </c>
      <c r="AF1161" s="76" t="s">
        <v>96</v>
      </c>
      <c r="AG1161" s="82"/>
      <c r="AH1161" s="60"/>
      <c r="AI1161" s="75" t="s">
        <v>4446</v>
      </c>
      <c r="AJ1161" s="6" t="s">
        <v>103</v>
      </c>
      <c r="AK1161" s="81">
        <v>0</v>
      </c>
      <c r="AL1161" s="205" t="s">
        <v>103</v>
      </c>
      <c r="AM1161" s="169"/>
      <c r="AN1161" s="6"/>
      <c r="AO1161" s="120"/>
    </row>
    <row r="1162" spans="1:41">
      <c r="A1162" s="75" t="s">
        <v>4446</v>
      </c>
      <c r="B1162" s="6" t="s">
        <v>93</v>
      </c>
      <c r="C1162" s="76">
        <v>1161</v>
      </c>
      <c r="D1162" s="80" t="s">
        <v>590</v>
      </c>
      <c r="E1162" s="6" t="s">
        <v>2135</v>
      </c>
      <c r="F1162" s="6" t="str">
        <f t="shared" si="113"/>
        <v>FreightFG-R-2138LE25.M19</v>
      </c>
      <c r="G1162" s="95" t="s">
        <v>4472</v>
      </c>
      <c r="H1162" s="309" t="s">
        <v>4611</v>
      </c>
      <c r="I1162" s="85" t="s">
        <v>4692</v>
      </c>
      <c r="J1162" s="92">
        <v>46071</v>
      </c>
      <c r="K1162" s="95" t="s">
        <v>4736</v>
      </c>
      <c r="L1162" s="80">
        <v>6692</v>
      </c>
      <c r="M1162" s="80" t="s">
        <v>1264</v>
      </c>
      <c r="N1162" s="80" t="s">
        <v>4737</v>
      </c>
      <c r="O1162" s="71">
        <v>0</v>
      </c>
      <c r="P1162" s="71">
        <v>0</v>
      </c>
      <c r="Q1162" s="79">
        <v>5900</v>
      </c>
      <c r="R1162" s="79">
        <v>944</v>
      </c>
      <c r="S1162" s="71">
        <v>236</v>
      </c>
      <c r="T1162" s="79">
        <v>6608</v>
      </c>
      <c r="U1162" s="80" t="s">
        <v>118</v>
      </c>
      <c r="V1162" s="84">
        <f>T1162</f>
        <v>6608</v>
      </c>
      <c r="W1162" s="78">
        <v>46072</v>
      </c>
      <c r="X1162" s="80" t="s">
        <v>4738</v>
      </c>
      <c r="Y1162" s="80" t="s">
        <v>1137</v>
      </c>
      <c r="Z1162" s="80" t="s">
        <v>4739</v>
      </c>
      <c r="AA1162" s="80" t="s">
        <v>121</v>
      </c>
      <c r="AB1162" s="76" t="s">
        <v>539</v>
      </c>
      <c r="AC1162" s="76" t="s">
        <v>541</v>
      </c>
      <c r="AD1162" s="76" t="s">
        <v>195</v>
      </c>
      <c r="AE1162" s="76" t="s">
        <v>547</v>
      </c>
      <c r="AF1162" s="76" t="s">
        <v>96</v>
      </c>
      <c r="AG1162" s="82"/>
      <c r="AH1162" s="60"/>
      <c r="AI1162" s="75" t="s">
        <v>4446</v>
      </c>
      <c r="AJ1162" s="6" t="s">
        <v>103</v>
      </c>
      <c r="AK1162" s="81">
        <v>0</v>
      </c>
      <c r="AL1162" s="205" t="s">
        <v>103</v>
      </c>
      <c r="AM1162" s="169"/>
      <c r="AN1162" s="6"/>
      <c r="AO1162" s="120"/>
    </row>
    <row r="1163" spans="1:41">
      <c r="A1163" s="75" t="s">
        <v>4446</v>
      </c>
      <c r="B1163" s="6" t="s">
        <v>93</v>
      </c>
      <c r="C1163" s="76">
        <v>1162</v>
      </c>
      <c r="D1163" s="80" t="s">
        <v>27</v>
      </c>
      <c r="E1163" s="6" t="s">
        <v>2135</v>
      </c>
      <c r="F1163" s="6" t="str">
        <f t="shared" si="113"/>
        <v>FreightRM-V-057-V1I26-M23.2</v>
      </c>
      <c r="G1163" s="306" t="s">
        <v>4473</v>
      </c>
      <c r="H1163" s="310" t="s">
        <v>4612</v>
      </c>
      <c r="I1163" s="85" t="s">
        <v>4692</v>
      </c>
      <c r="J1163" s="105">
        <v>46073</v>
      </c>
      <c r="K1163" s="96" t="s">
        <v>4740</v>
      </c>
      <c r="L1163" s="85" t="s">
        <v>4741</v>
      </c>
      <c r="M1163" s="85" t="s">
        <v>1264</v>
      </c>
      <c r="N1163" s="85" t="s">
        <v>116</v>
      </c>
      <c r="O1163" s="71">
        <v>0</v>
      </c>
      <c r="P1163" s="71">
        <v>0</v>
      </c>
      <c r="Q1163" s="79">
        <v>2858.4</v>
      </c>
      <c r="R1163" s="79">
        <v>457.34</v>
      </c>
      <c r="S1163" s="71">
        <v>0</v>
      </c>
      <c r="T1163" s="79">
        <v>3315.74</v>
      </c>
      <c r="U1163" s="80" t="s">
        <v>24</v>
      </c>
      <c r="V1163" s="84">
        <f>T1163/17.5445</f>
        <v>188.99028185471229</v>
      </c>
      <c r="W1163" s="106">
        <v>46066</v>
      </c>
      <c r="X1163" s="85" t="s">
        <v>1885</v>
      </c>
      <c r="Y1163" s="85" t="s">
        <v>1886</v>
      </c>
      <c r="Z1163" s="85" t="s">
        <v>239</v>
      </c>
      <c r="AA1163" s="85" t="s">
        <v>122</v>
      </c>
      <c r="AB1163" s="76" t="s">
        <v>1118</v>
      </c>
      <c r="AC1163" s="76" t="s">
        <v>540</v>
      </c>
      <c r="AD1163" s="76" t="s">
        <v>173</v>
      </c>
      <c r="AE1163" s="76" t="s">
        <v>548</v>
      </c>
      <c r="AF1163" s="76" t="s">
        <v>96</v>
      </c>
      <c r="AG1163" s="82"/>
      <c r="AH1163" s="60"/>
      <c r="AI1163" s="75" t="s">
        <v>4446</v>
      </c>
      <c r="AJ1163" s="6" t="s">
        <v>103</v>
      </c>
      <c r="AK1163" s="81">
        <v>0</v>
      </c>
      <c r="AL1163" s="205" t="s">
        <v>103</v>
      </c>
      <c r="AM1163" s="169"/>
      <c r="AN1163" s="6"/>
      <c r="AO1163" s="120"/>
    </row>
    <row r="1164" spans="1:41">
      <c r="A1164" s="75" t="s">
        <v>4446</v>
      </c>
      <c r="B1164" s="6" t="s">
        <v>93</v>
      </c>
      <c r="C1164" s="76">
        <v>1163</v>
      </c>
      <c r="D1164" s="80" t="s">
        <v>591</v>
      </c>
      <c r="E1164" s="6" t="s">
        <v>2135</v>
      </c>
      <c r="F1164" s="6" t="str">
        <f t="shared" si="113"/>
        <v>FreightRM-J-1174LI26-M19</v>
      </c>
      <c r="G1164" t="s">
        <v>4474</v>
      </c>
      <c r="H1164" s="303">
        <v>6238015950</v>
      </c>
      <c r="I1164" s="85" t="s">
        <v>4692</v>
      </c>
      <c r="J1164" s="105">
        <v>46069</v>
      </c>
      <c r="K1164" s="107" t="s">
        <v>116</v>
      </c>
      <c r="L1164" s="303">
        <v>542176930</v>
      </c>
      <c r="M1164" s="85" t="s">
        <v>173</v>
      </c>
      <c r="N1164" s="85" t="s">
        <v>116</v>
      </c>
      <c r="O1164" s="71">
        <v>0</v>
      </c>
      <c r="P1164" s="71">
        <v>0</v>
      </c>
      <c r="Q1164" s="79">
        <v>335.36</v>
      </c>
      <c r="R1164" s="79">
        <v>0</v>
      </c>
      <c r="S1164" s="71">
        <v>0</v>
      </c>
      <c r="T1164" s="79">
        <v>335.36</v>
      </c>
      <c r="U1164" s="80" t="s">
        <v>118</v>
      </c>
      <c r="V1164" s="84">
        <f>T1164</f>
        <v>335.36</v>
      </c>
      <c r="W1164" s="106" t="s">
        <v>4742</v>
      </c>
      <c r="X1164" t="s">
        <v>4743</v>
      </c>
      <c r="Y1164" s="85" t="s">
        <v>178</v>
      </c>
      <c r="Z1164" s="85" t="s">
        <v>178</v>
      </c>
      <c r="AA1164" s="85" t="s">
        <v>1156</v>
      </c>
      <c r="AB1164" s="76" t="s">
        <v>539</v>
      </c>
      <c r="AC1164" s="76" t="s">
        <v>540</v>
      </c>
      <c r="AD1164" s="76" t="s">
        <v>173</v>
      </c>
      <c r="AE1164" s="76" t="s">
        <v>548</v>
      </c>
      <c r="AF1164" s="76" t="s">
        <v>96</v>
      </c>
      <c r="AG1164" s="82"/>
      <c r="AH1164" s="60"/>
      <c r="AI1164" s="75" t="s">
        <v>4446</v>
      </c>
      <c r="AJ1164" s="6" t="s">
        <v>103</v>
      </c>
      <c r="AK1164" s="81">
        <v>0</v>
      </c>
      <c r="AL1164" s="205" t="s">
        <v>103</v>
      </c>
      <c r="AM1164" s="169"/>
      <c r="AN1164" s="6"/>
      <c r="AO1164" s="120"/>
    </row>
    <row r="1165" spans="1:41">
      <c r="A1165" s="75" t="s">
        <v>4446</v>
      </c>
      <c r="B1165" s="6" t="s">
        <v>93</v>
      </c>
      <c r="C1165" s="76">
        <v>1164</v>
      </c>
      <c r="D1165" s="80" t="s">
        <v>592</v>
      </c>
      <c r="E1165" s="6" t="s">
        <v>2136</v>
      </c>
      <c r="F1165" s="6" t="str">
        <f t="shared" si="113"/>
        <v>BrokerRM-I-1070-AI26-M19</v>
      </c>
      <c r="G1165" s="96" t="s">
        <v>4475</v>
      </c>
      <c r="H1165" s="311" t="s">
        <v>4613</v>
      </c>
      <c r="I1165" s="85" t="s">
        <v>4692</v>
      </c>
      <c r="J1165" s="105">
        <v>46073</v>
      </c>
      <c r="K1165" s="107" t="s">
        <v>4744</v>
      </c>
      <c r="L1165" s="85">
        <v>8703623596</v>
      </c>
      <c r="M1165" s="85" t="s">
        <v>25</v>
      </c>
      <c r="N1165" s="85" t="s">
        <v>116</v>
      </c>
      <c r="O1165" s="71">
        <v>0</v>
      </c>
      <c r="P1165" s="71">
        <v>0</v>
      </c>
      <c r="Q1165" s="79">
        <v>6797.33</v>
      </c>
      <c r="R1165" s="79">
        <v>1087.5727999999999</v>
      </c>
      <c r="S1165" s="71">
        <v>0</v>
      </c>
      <c r="T1165" s="79">
        <v>7884.9027999999998</v>
      </c>
      <c r="U1165" s="80" t="s">
        <v>24</v>
      </c>
      <c r="V1165" s="84">
        <f t="shared" ref="V1165:V1190" si="114">T1165/17.5445</f>
        <v>449.42305565846846</v>
      </c>
      <c r="W1165" s="106">
        <v>46072</v>
      </c>
      <c r="X1165" s="85" t="s">
        <v>1185</v>
      </c>
      <c r="Y1165" s="85" t="s">
        <v>1186</v>
      </c>
      <c r="Z1165" s="85" t="s">
        <v>121</v>
      </c>
      <c r="AA1165" s="85" t="s">
        <v>122</v>
      </c>
      <c r="AB1165" s="76" t="s">
        <v>539</v>
      </c>
      <c r="AC1165" s="76" t="s">
        <v>540</v>
      </c>
      <c r="AD1165" s="76" t="s">
        <v>25</v>
      </c>
      <c r="AE1165" s="76" t="s">
        <v>544</v>
      </c>
      <c r="AF1165" s="76" t="s">
        <v>96</v>
      </c>
      <c r="AG1165" s="82"/>
      <c r="AH1165" s="60"/>
      <c r="AI1165" s="75" t="s">
        <v>4446</v>
      </c>
      <c r="AJ1165" s="6" t="s">
        <v>103</v>
      </c>
      <c r="AK1165" s="81">
        <v>0</v>
      </c>
      <c r="AL1165" s="205" t="s">
        <v>103</v>
      </c>
      <c r="AM1165" s="169"/>
      <c r="AN1165" s="6"/>
      <c r="AO1165" s="120"/>
    </row>
    <row r="1166" spans="1:41">
      <c r="A1166" s="75" t="s">
        <v>4446</v>
      </c>
      <c r="B1166" s="6" t="s">
        <v>93</v>
      </c>
      <c r="C1166" s="76">
        <v>1165</v>
      </c>
      <c r="D1166" s="80" t="s">
        <v>592</v>
      </c>
      <c r="E1166" s="6" t="s">
        <v>2136</v>
      </c>
      <c r="F1166" s="6" t="str">
        <f t="shared" si="113"/>
        <v>BrokerRM-I-1093-AI26-M19</v>
      </c>
      <c r="G1166" s="96" t="s">
        <v>4476</v>
      </c>
      <c r="H1166" s="311" t="s">
        <v>4614</v>
      </c>
      <c r="I1166" s="85" t="s">
        <v>4692</v>
      </c>
      <c r="J1166" s="105">
        <v>46069</v>
      </c>
      <c r="K1166" s="107" t="s">
        <v>4745</v>
      </c>
      <c r="L1166" s="85">
        <v>1847635134</v>
      </c>
      <c r="M1166" s="85" t="s">
        <v>25</v>
      </c>
      <c r="N1166" s="85" t="s">
        <v>116</v>
      </c>
      <c r="O1166" s="71">
        <v>0</v>
      </c>
      <c r="P1166" s="71">
        <v>0</v>
      </c>
      <c r="Q1166" s="79">
        <v>7470.69</v>
      </c>
      <c r="R1166" s="79">
        <v>1195.3104000000001</v>
      </c>
      <c r="S1166" s="71">
        <v>0</v>
      </c>
      <c r="T1166" s="79">
        <v>8666.000399999999</v>
      </c>
      <c r="U1166" s="80" t="s">
        <v>24</v>
      </c>
      <c r="V1166" s="84">
        <f t="shared" si="114"/>
        <v>493.94399384422462</v>
      </c>
      <c r="W1166" s="106">
        <v>46063</v>
      </c>
      <c r="X1166" s="85" t="s">
        <v>4746</v>
      </c>
      <c r="Y1166" s="85" t="s">
        <v>129</v>
      </c>
      <c r="Z1166" s="85" t="s">
        <v>121</v>
      </c>
      <c r="AA1166" s="85" t="s">
        <v>122</v>
      </c>
      <c r="AB1166" s="76" t="s">
        <v>539</v>
      </c>
      <c r="AC1166" s="76" t="s">
        <v>540</v>
      </c>
      <c r="AD1166" s="76" t="s">
        <v>25</v>
      </c>
      <c r="AE1166" s="76" t="s">
        <v>544</v>
      </c>
      <c r="AF1166" s="76" t="s">
        <v>96</v>
      </c>
      <c r="AG1166" s="82"/>
      <c r="AH1166" s="60"/>
      <c r="AI1166" s="75" t="s">
        <v>4446</v>
      </c>
      <c r="AJ1166" s="6" t="s">
        <v>103</v>
      </c>
      <c r="AK1166" s="81">
        <v>0</v>
      </c>
      <c r="AL1166" s="205" t="s">
        <v>103</v>
      </c>
      <c r="AM1166" s="169"/>
      <c r="AN1166" s="6"/>
      <c r="AO1166" s="120"/>
    </row>
    <row r="1167" spans="1:41">
      <c r="A1167" s="75" t="s">
        <v>4446</v>
      </c>
      <c r="B1167" s="6" t="s">
        <v>93</v>
      </c>
      <c r="C1167" s="76">
        <v>1166</v>
      </c>
      <c r="D1167" s="80" t="s">
        <v>592</v>
      </c>
      <c r="E1167" s="6" t="s">
        <v>2136</v>
      </c>
      <c r="F1167" s="6" t="str">
        <f t="shared" si="113"/>
        <v>BrokerRM-I-1066-AI26-M19</v>
      </c>
      <c r="G1167" s="96" t="s">
        <v>4477</v>
      </c>
      <c r="H1167" s="311" t="s">
        <v>4615</v>
      </c>
      <c r="I1167" s="85" t="s">
        <v>4692</v>
      </c>
      <c r="J1167" s="105">
        <v>46070</v>
      </c>
      <c r="K1167" s="96" t="s">
        <v>4747</v>
      </c>
      <c r="L1167" s="85">
        <v>4286026522</v>
      </c>
      <c r="M1167" s="85" t="s">
        <v>25</v>
      </c>
      <c r="N1167" s="85" t="s">
        <v>116</v>
      </c>
      <c r="O1167" s="71">
        <v>0</v>
      </c>
      <c r="P1167" s="71">
        <v>0</v>
      </c>
      <c r="Q1167" s="79">
        <v>7320.35</v>
      </c>
      <c r="R1167" s="79">
        <v>1171.2560000000001</v>
      </c>
      <c r="S1167" s="71">
        <v>0</v>
      </c>
      <c r="T1167" s="79">
        <v>8491.6059999999998</v>
      </c>
      <c r="U1167" s="80" t="s">
        <v>24</v>
      </c>
      <c r="V1167" s="84">
        <f t="shared" si="114"/>
        <v>484.00387585853116</v>
      </c>
      <c r="W1167" s="106">
        <v>46066</v>
      </c>
      <c r="X1167" s="85" t="s">
        <v>4748</v>
      </c>
      <c r="Y1167" s="85" t="s">
        <v>129</v>
      </c>
      <c r="Z1167" s="85" t="s">
        <v>121</v>
      </c>
      <c r="AA1167" s="85" t="s">
        <v>122</v>
      </c>
      <c r="AB1167" s="76" t="s">
        <v>539</v>
      </c>
      <c r="AC1167" s="76" t="s">
        <v>540</v>
      </c>
      <c r="AD1167" s="76" t="s">
        <v>25</v>
      </c>
      <c r="AE1167" s="76" t="s">
        <v>544</v>
      </c>
      <c r="AF1167" s="76" t="s">
        <v>96</v>
      </c>
      <c r="AG1167" s="82"/>
      <c r="AH1167" s="60"/>
      <c r="AI1167" s="75" t="s">
        <v>4446</v>
      </c>
      <c r="AJ1167" s="6" t="s">
        <v>103</v>
      </c>
      <c r="AK1167" s="81">
        <v>0</v>
      </c>
      <c r="AL1167" s="205" t="s">
        <v>103</v>
      </c>
      <c r="AM1167" s="169"/>
      <c r="AN1167" s="6"/>
      <c r="AO1167" s="120"/>
    </row>
    <row r="1168" spans="1:41">
      <c r="A1168" s="75" t="s">
        <v>4446</v>
      </c>
      <c r="B1168" s="6" t="s">
        <v>93</v>
      </c>
      <c r="C1168" s="76">
        <v>1167</v>
      </c>
      <c r="D1168" s="80" t="s">
        <v>592</v>
      </c>
      <c r="E1168" s="6" t="s">
        <v>2136</v>
      </c>
      <c r="F1168" s="6" t="str">
        <f t="shared" si="113"/>
        <v>BrokerRM-I-1084-AI26-M19</v>
      </c>
      <c r="G1168" s="96" t="s">
        <v>4478</v>
      </c>
      <c r="H1168" s="311" t="s">
        <v>4616</v>
      </c>
      <c r="I1168" s="85" t="s">
        <v>4692</v>
      </c>
      <c r="J1168" s="105">
        <v>46071</v>
      </c>
      <c r="K1168" s="107" t="s">
        <v>4749</v>
      </c>
      <c r="L1168" s="85">
        <v>3656846465</v>
      </c>
      <c r="M1168" s="85" t="s">
        <v>25</v>
      </c>
      <c r="N1168" s="85" t="s">
        <v>116</v>
      </c>
      <c r="O1168" s="71">
        <v>0</v>
      </c>
      <c r="P1168" s="71">
        <v>0</v>
      </c>
      <c r="Q1168" s="79">
        <v>5789.24</v>
      </c>
      <c r="R1168" s="79">
        <v>926.27840000000003</v>
      </c>
      <c r="S1168" s="71">
        <v>0</v>
      </c>
      <c r="T1168" s="79">
        <v>6715.5183999999999</v>
      </c>
      <c r="U1168" s="80" t="s">
        <v>24</v>
      </c>
      <c r="V1168" s="84">
        <f t="shared" si="114"/>
        <v>382.77057767391489</v>
      </c>
      <c r="W1168" s="106">
        <v>46063</v>
      </c>
      <c r="X1168" s="85" t="s">
        <v>1176</v>
      </c>
      <c r="Y1168" s="85" t="s">
        <v>129</v>
      </c>
      <c r="Z1168" s="85" t="s">
        <v>121</v>
      </c>
      <c r="AA1168" s="85" t="s">
        <v>122</v>
      </c>
      <c r="AB1168" s="76" t="s">
        <v>539</v>
      </c>
      <c r="AC1168" s="76" t="s">
        <v>540</v>
      </c>
      <c r="AD1168" s="76" t="s">
        <v>25</v>
      </c>
      <c r="AE1168" s="76" t="s">
        <v>544</v>
      </c>
      <c r="AF1168" s="76" t="s">
        <v>96</v>
      </c>
      <c r="AG1168" s="82"/>
      <c r="AH1168" s="60"/>
      <c r="AI1168" s="75" t="s">
        <v>4446</v>
      </c>
      <c r="AJ1168" s="6" t="s">
        <v>103</v>
      </c>
      <c r="AK1168" s="81">
        <v>0</v>
      </c>
      <c r="AL1168" s="205" t="s">
        <v>103</v>
      </c>
      <c r="AM1168" s="169"/>
      <c r="AN1168" s="6"/>
      <c r="AO1168" s="120"/>
    </row>
    <row r="1169" spans="1:41">
      <c r="A1169" s="75" t="s">
        <v>4446</v>
      </c>
      <c r="B1169" s="6" t="s">
        <v>93</v>
      </c>
      <c r="C1169" s="76">
        <v>1168</v>
      </c>
      <c r="D1169" s="80" t="s">
        <v>592</v>
      </c>
      <c r="E1169" s="6" t="s">
        <v>2136</v>
      </c>
      <c r="F1169" s="6" t="str">
        <f t="shared" si="113"/>
        <v>BrokerRM-I-1083-AI26-M19</v>
      </c>
      <c r="G1169" s="96" t="s">
        <v>4479</v>
      </c>
      <c r="H1169" s="311" t="s">
        <v>4617</v>
      </c>
      <c r="I1169" s="85" t="s">
        <v>4692</v>
      </c>
      <c r="J1169" s="105">
        <v>46069</v>
      </c>
      <c r="K1169" s="107" t="s">
        <v>4750</v>
      </c>
      <c r="L1169" s="85">
        <v>1268712701</v>
      </c>
      <c r="M1169" s="85" t="s">
        <v>25</v>
      </c>
      <c r="N1169" s="85" t="s">
        <v>116</v>
      </c>
      <c r="O1169" s="71">
        <v>0</v>
      </c>
      <c r="P1169" s="71">
        <v>0</v>
      </c>
      <c r="Q1169" s="79">
        <v>3667.43</v>
      </c>
      <c r="R1169" s="79">
        <v>586.78880000000004</v>
      </c>
      <c r="S1169" s="71">
        <v>0</v>
      </c>
      <c r="T1169" s="79">
        <v>4254.2187999999996</v>
      </c>
      <c r="U1169" s="80" t="s">
        <v>24</v>
      </c>
      <c r="V1169" s="84">
        <f t="shared" si="114"/>
        <v>242.48162102083273</v>
      </c>
      <c r="W1169" s="106">
        <v>46063</v>
      </c>
      <c r="X1169" s="85" t="s">
        <v>1176</v>
      </c>
      <c r="Y1169" s="85" t="s">
        <v>129</v>
      </c>
      <c r="Z1169" s="85" t="s">
        <v>121</v>
      </c>
      <c r="AA1169" s="85" t="s">
        <v>122</v>
      </c>
      <c r="AB1169" s="76" t="s">
        <v>539</v>
      </c>
      <c r="AC1169" s="76" t="s">
        <v>540</v>
      </c>
      <c r="AD1169" s="76" t="s">
        <v>25</v>
      </c>
      <c r="AE1169" s="76" t="s">
        <v>544</v>
      </c>
      <c r="AF1169" s="76" t="s">
        <v>96</v>
      </c>
      <c r="AG1169" s="82"/>
      <c r="AH1169" s="60"/>
      <c r="AI1169" s="75" t="s">
        <v>4446</v>
      </c>
      <c r="AJ1169" s="6" t="s">
        <v>103</v>
      </c>
      <c r="AK1169" s="81">
        <v>0</v>
      </c>
      <c r="AL1169" s="205" t="s">
        <v>103</v>
      </c>
      <c r="AM1169" s="169"/>
      <c r="AN1169" s="6"/>
      <c r="AO1169" s="120"/>
    </row>
    <row r="1170" spans="1:41">
      <c r="A1170" s="75" t="s">
        <v>4446</v>
      </c>
      <c r="B1170" s="6" t="s">
        <v>93</v>
      </c>
      <c r="C1170" s="76">
        <v>1169</v>
      </c>
      <c r="D1170" s="80" t="s">
        <v>592</v>
      </c>
      <c r="E1170" s="6" t="s">
        <v>2136</v>
      </c>
      <c r="F1170" s="6" t="str">
        <f t="shared" si="113"/>
        <v>BrokerRM-I-1062-AI26-M19</v>
      </c>
      <c r="G1170" s="96" t="s">
        <v>3103</v>
      </c>
      <c r="H1170" s="311" t="s">
        <v>4618</v>
      </c>
      <c r="I1170" s="85" t="s">
        <v>4692</v>
      </c>
      <c r="J1170" s="105">
        <v>46069</v>
      </c>
      <c r="K1170" s="96" t="s">
        <v>4751</v>
      </c>
      <c r="L1170" s="85">
        <v>2434758734</v>
      </c>
      <c r="M1170" s="85" t="s">
        <v>25</v>
      </c>
      <c r="N1170" s="85" t="s">
        <v>116</v>
      </c>
      <c r="O1170" s="71">
        <v>0</v>
      </c>
      <c r="P1170" s="71">
        <v>0</v>
      </c>
      <c r="Q1170" s="79">
        <v>7320.35</v>
      </c>
      <c r="R1170" s="79">
        <v>1171.2560000000001</v>
      </c>
      <c r="S1170" s="71">
        <v>0</v>
      </c>
      <c r="T1170" s="79">
        <v>8491.6059999999998</v>
      </c>
      <c r="U1170" s="80" t="s">
        <v>24</v>
      </c>
      <c r="V1170" s="84">
        <f t="shared" si="114"/>
        <v>484.00387585853116</v>
      </c>
      <c r="W1170" s="106">
        <v>46063</v>
      </c>
      <c r="X1170" s="85" t="s">
        <v>1191</v>
      </c>
      <c r="Y1170" s="85" t="s">
        <v>129</v>
      </c>
      <c r="Z1170" s="85" t="s">
        <v>121</v>
      </c>
      <c r="AA1170" s="85" t="s">
        <v>122</v>
      </c>
      <c r="AB1170" s="76" t="s">
        <v>539</v>
      </c>
      <c r="AC1170" s="76" t="s">
        <v>540</v>
      </c>
      <c r="AD1170" s="76" t="s">
        <v>25</v>
      </c>
      <c r="AE1170" s="76" t="s">
        <v>544</v>
      </c>
      <c r="AF1170" s="76" t="s">
        <v>96</v>
      </c>
      <c r="AG1170" s="82"/>
      <c r="AH1170" s="60"/>
      <c r="AI1170" s="75" t="s">
        <v>4446</v>
      </c>
      <c r="AJ1170" s="6" t="s">
        <v>103</v>
      </c>
      <c r="AK1170" s="81">
        <v>0</v>
      </c>
      <c r="AL1170" s="205" t="s">
        <v>103</v>
      </c>
      <c r="AM1170" s="169"/>
      <c r="AN1170" s="6"/>
      <c r="AO1170" s="120"/>
    </row>
    <row r="1171" spans="1:41">
      <c r="A1171" s="75" t="s">
        <v>4446</v>
      </c>
      <c r="B1171" s="6" t="s">
        <v>93</v>
      </c>
      <c r="C1171" s="76">
        <v>1170</v>
      </c>
      <c r="D1171" s="80" t="s">
        <v>592</v>
      </c>
      <c r="E1171" s="6" t="s">
        <v>2136</v>
      </c>
      <c r="F1171" s="6" t="str">
        <f t="shared" si="113"/>
        <v>BrokerRM-I-1081-AI26-M19</v>
      </c>
      <c r="G1171" s="96" t="s">
        <v>4480</v>
      </c>
      <c r="H1171" s="311" t="s">
        <v>4619</v>
      </c>
      <c r="I1171" s="85" t="s">
        <v>4692</v>
      </c>
      <c r="J1171" s="105">
        <v>46069</v>
      </c>
      <c r="K1171" s="107" t="s">
        <v>4752</v>
      </c>
      <c r="L1171" s="85">
        <v>1554419123</v>
      </c>
      <c r="M1171" s="85" t="s">
        <v>25</v>
      </c>
      <c r="N1171" s="85" t="s">
        <v>116</v>
      </c>
      <c r="O1171" s="71">
        <v>0</v>
      </c>
      <c r="P1171" s="71">
        <v>0</v>
      </c>
      <c r="Q1171" s="79">
        <v>7320.35</v>
      </c>
      <c r="R1171" s="79">
        <v>1171.2560000000001</v>
      </c>
      <c r="S1171" s="71">
        <v>0</v>
      </c>
      <c r="T1171" s="79">
        <v>8491.6059999999998</v>
      </c>
      <c r="U1171" s="80" t="s">
        <v>24</v>
      </c>
      <c r="V1171" s="84">
        <f t="shared" si="114"/>
        <v>484.00387585853116</v>
      </c>
      <c r="W1171" s="106">
        <v>46063</v>
      </c>
      <c r="X1171" s="85" t="s">
        <v>1183</v>
      </c>
      <c r="Y1171" s="85" t="s">
        <v>178</v>
      </c>
      <c r="Z1171" s="85" t="s">
        <v>121</v>
      </c>
      <c r="AA1171" s="85" t="s">
        <v>122</v>
      </c>
      <c r="AB1171" s="76" t="s">
        <v>539</v>
      </c>
      <c r="AC1171" s="76" t="s">
        <v>540</v>
      </c>
      <c r="AD1171" s="76" t="s">
        <v>25</v>
      </c>
      <c r="AE1171" s="76" t="s">
        <v>544</v>
      </c>
      <c r="AF1171" s="76" t="s">
        <v>96</v>
      </c>
      <c r="AG1171" s="82"/>
      <c r="AH1171" s="60"/>
      <c r="AI1171" s="75" t="s">
        <v>4446</v>
      </c>
      <c r="AJ1171" s="6" t="s">
        <v>103</v>
      </c>
      <c r="AK1171" s="81">
        <v>0</v>
      </c>
      <c r="AL1171" s="205" t="s">
        <v>103</v>
      </c>
      <c r="AM1171" s="169"/>
      <c r="AN1171" s="6"/>
      <c r="AO1171" s="120"/>
    </row>
    <row r="1172" spans="1:41">
      <c r="A1172" s="75" t="s">
        <v>4446</v>
      </c>
      <c r="B1172" s="6" t="s">
        <v>93</v>
      </c>
      <c r="C1172" s="76">
        <v>1171</v>
      </c>
      <c r="D1172" s="80" t="s">
        <v>592</v>
      </c>
      <c r="E1172" s="6" t="s">
        <v>2136</v>
      </c>
      <c r="F1172" s="6" t="str">
        <f t="shared" si="113"/>
        <v>BrokerRM-I-1082-AI26-M19</v>
      </c>
      <c r="G1172" s="96" t="s">
        <v>4481</v>
      </c>
      <c r="H1172" s="311" t="s">
        <v>4620</v>
      </c>
      <c r="I1172" s="85" t="s">
        <v>4692</v>
      </c>
      <c r="J1172" s="105">
        <v>46070</v>
      </c>
      <c r="K1172" s="96" t="s">
        <v>4753</v>
      </c>
      <c r="L1172" s="85">
        <v>3437003651</v>
      </c>
      <c r="M1172" s="85" t="s">
        <v>25</v>
      </c>
      <c r="N1172" s="85" t="s">
        <v>116</v>
      </c>
      <c r="O1172" s="71">
        <v>0</v>
      </c>
      <c r="P1172" s="71">
        <v>0</v>
      </c>
      <c r="Q1172" s="79">
        <v>3760.99</v>
      </c>
      <c r="R1172" s="79">
        <v>601.75839999999994</v>
      </c>
      <c r="S1172" s="71">
        <v>0</v>
      </c>
      <c r="T1172" s="79">
        <v>4362.7483999999995</v>
      </c>
      <c r="U1172" s="80" t="s">
        <v>24</v>
      </c>
      <c r="V1172" s="84">
        <f t="shared" si="114"/>
        <v>248.66758243324117</v>
      </c>
      <c r="W1172" s="106">
        <v>46064</v>
      </c>
      <c r="X1172" s="85" t="s">
        <v>1199</v>
      </c>
      <c r="Y1172" s="85" t="s">
        <v>129</v>
      </c>
      <c r="Z1172" s="85" t="s">
        <v>121</v>
      </c>
      <c r="AA1172" s="85" t="s">
        <v>122</v>
      </c>
      <c r="AB1172" s="76" t="s">
        <v>539</v>
      </c>
      <c r="AC1172" s="76" t="s">
        <v>540</v>
      </c>
      <c r="AD1172" s="76" t="s">
        <v>25</v>
      </c>
      <c r="AE1172" s="76" t="s">
        <v>544</v>
      </c>
      <c r="AF1172" s="76" t="s">
        <v>96</v>
      </c>
      <c r="AG1172" s="82"/>
      <c r="AH1172" s="60"/>
      <c r="AI1172" s="75" t="s">
        <v>4446</v>
      </c>
      <c r="AJ1172" s="6" t="s">
        <v>103</v>
      </c>
      <c r="AK1172" s="81">
        <v>0</v>
      </c>
      <c r="AL1172" s="205" t="s">
        <v>103</v>
      </c>
      <c r="AM1172" s="169"/>
      <c r="AN1172" s="6"/>
      <c r="AO1172" s="120"/>
    </row>
    <row r="1173" spans="1:41">
      <c r="A1173" s="75" t="s">
        <v>4446</v>
      </c>
      <c r="B1173" s="6" t="s">
        <v>93</v>
      </c>
      <c r="C1173" s="76">
        <v>1172</v>
      </c>
      <c r="D1173" s="80" t="s">
        <v>592</v>
      </c>
      <c r="E1173" s="6" t="s">
        <v>2136</v>
      </c>
      <c r="F1173" s="6" t="str">
        <f t="shared" si="113"/>
        <v>BrokerRM-I-1057-AI26-M19</v>
      </c>
      <c r="G1173" s="96" t="s">
        <v>4482</v>
      </c>
      <c r="H1173" s="311" t="s">
        <v>4621</v>
      </c>
      <c r="I1173" s="85" t="s">
        <v>4692</v>
      </c>
      <c r="J1173" s="105">
        <v>46070</v>
      </c>
      <c r="K1173" s="96" t="s">
        <v>4754</v>
      </c>
      <c r="L1173" s="85">
        <v>1144052184</v>
      </c>
      <c r="M1173" s="85" t="s">
        <v>25</v>
      </c>
      <c r="N1173" s="85" t="s">
        <v>116</v>
      </c>
      <c r="O1173" s="71">
        <v>0</v>
      </c>
      <c r="P1173" s="71">
        <v>0</v>
      </c>
      <c r="Q1173" s="79">
        <v>5789.24</v>
      </c>
      <c r="R1173" s="79">
        <v>926.27840000000003</v>
      </c>
      <c r="S1173" s="71">
        <v>0</v>
      </c>
      <c r="T1173" s="79">
        <v>6715.5183999999999</v>
      </c>
      <c r="U1173" s="80" t="s">
        <v>24</v>
      </c>
      <c r="V1173" s="84">
        <f t="shared" si="114"/>
        <v>382.77057767391489</v>
      </c>
      <c r="W1173" s="106">
        <v>46064</v>
      </c>
      <c r="X1173" s="85" t="s">
        <v>4755</v>
      </c>
      <c r="Y1173" s="85" t="s">
        <v>129</v>
      </c>
      <c r="Z1173" s="85" t="s">
        <v>121</v>
      </c>
      <c r="AA1173" s="85" t="s">
        <v>122</v>
      </c>
      <c r="AB1173" s="76" t="s">
        <v>539</v>
      </c>
      <c r="AC1173" s="76" t="s">
        <v>540</v>
      </c>
      <c r="AD1173" s="76" t="s">
        <v>25</v>
      </c>
      <c r="AE1173" s="76" t="s">
        <v>544</v>
      </c>
      <c r="AF1173" s="76" t="s">
        <v>96</v>
      </c>
      <c r="AG1173" s="82"/>
      <c r="AH1173" s="60"/>
      <c r="AI1173" s="75" t="s">
        <v>4446</v>
      </c>
      <c r="AJ1173" s="6" t="s">
        <v>103</v>
      </c>
      <c r="AK1173" s="81">
        <v>0</v>
      </c>
      <c r="AL1173" s="205" t="s">
        <v>103</v>
      </c>
      <c r="AM1173" s="169"/>
      <c r="AN1173" s="6"/>
      <c r="AO1173" s="120"/>
    </row>
    <row r="1174" spans="1:41">
      <c r="A1174" s="75" t="s">
        <v>4446</v>
      </c>
      <c r="B1174" s="6" t="s">
        <v>93</v>
      </c>
      <c r="C1174" s="76">
        <v>1173</v>
      </c>
      <c r="D1174" s="80" t="s">
        <v>592</v>
      </c>
      <c r="E1174" s="6" t="s">
        <v>2136</v>
      </c>
      <c r="F1174" s="6" t="str">
        <f t="shared" si="113"/>
        <v>BrokerRM-I-1096-AI26-M19</v>
      </c>
      <c r="G1174" s="96" t="s">
        <v>4483</v>
      </c>
      <c r="H1174" s="311" t="s">
        <v>4622</v>
      </c>
      <c r="I1174" s="85" t="s">
        <v>4692</v>
      </c>
      <c r="J1174" s="105">
        <v>46071</v>
      </c>
      <c r="K1174" s="96" t="s">
        <v>4756</v>
      </c>
      <c r="L1174" s="85">
        <v>2654031822</v>
      </c>
      <c r="M1174" s="85" t="s">
        <v>25</v>
      </c>
      <c r="N1174" s="85" t="s">
        <v>116</v>
      </c>
      <c r="O1174" s="71">
        <v>0</v>
      </c>
      <c r="P1174" s="71">
        <v>0</v>
      </c>
      <c r="Q1174" s="79">
        <v>1874.16</v>
      </c>
      <c r="R1174" s="79">
        <v>299.86</v>
      </c>
      <c r="S1174" s="71">
        <v>0</v>
      </c>
      <c r="T1174" s="79">
        <v>2174.02</v>
      </c>
      <c r="U1174" s="80" t="s">
        <v>24</v>
      </c>
      <c r="V1174" s="84">
        <f t="shared" si="114"/>
        <v>123.91461711647526</v>
      </c>
      <c r="W1174" s="106">
        <v>46066</v>
      </c>
      <c r="X1174" s="85" t="s">
        <v>1193</v>
      </c>
      <c r="Y1174" s="85" t="s">
        <v>4757</v>
      </c>
      <c r="Z1174" s="85" t="s">
        <v>121</v>
      </c>
      <c r="AA1174" s="85" t="s">
        <v>122</v>
      </c>
      <c r="AB1174" s="76" t="s">
        <v>539</v>
      </c>
      <c r="AC1174" s="76" t="s">
        <v>540</v>
      </c>
      <c r="AD1174" s="76" t="s">
        <v>25</v>
      </c>
      <c r="AE1174" s="76" t="s">
        <v>544</v>
      </c>
      <c r="AF1174" s="76" t="s">
        <v>96</v>
      </c>
      <c r="AG1174" s="82"/>
      <c r="AH1174" s="60"/>
      <c r="AI1174" s="75" t="s">
        <v>4446</v>
      </c>
      <c r="AJ1174" s="6" t="s">
        <v>103</v>
      </c>
      <c r="AK1174" s="81">
        <v>0</v>
      </c>
      <c r="AL1174" s="205" t="s">
        <v>103</v>
      </c>
      <c r="AM1174" s="169"/>
      <c r="AN1174" s="6"/>
      <c r="AO1174" s="120"/>
    </row>
    <row r="1175" spans="1:41">
      <c r="A1175" s="75" t="s">
        <v>4446</v>
      </c>
      <c r="B1175" s="6" t="s">
        <v>93</v>
      </c>
      <c r="C1175" s="76">
        <v>1174</v>
      </c>
      <c r="D1175" s="80" t="s">
        <v>592</v>
      </c>
      <c r="E1175" s="6" t="s">
        <v>2136</v>
      </c>
      <c r="F1175" s="6" t="str">
        <f t="shared" si="113"/>
        <v>BrokerRM-I-1097-AI26-M19</v>
      </c>
      <c r="G1175" s="96" t="s">
        <v>4484</v>
      </c>
      <c r="H1175" s="311" t="s">
        <v>4623</v>
      </c>
      <c r="I1175" s="85" t="s">
        <v>4692</v>
      </c>
      <c r="J1175" s="105">
        <v>46072</v>
      </c>
      <c r="K1175" s="96" t="s">
        <v>4758</v>
      </c>
      <c r="L1175" s="85">
        <v>2894453730</v>
      </c>
      <c r="M1175" s="85" t="s">
        <v>25</v>
      </c>
      <c r="N1175" s="85" t="s">
        <v>116</v>
      </c>
      <c r="O1175" s="71">
        <v>0</v>
      </c>
      <c r="P1175" s="71">
        <v>0</v>
      </c>
      <c r="Q1175" s="79">
        <v>7320.35</v>
      </c>
      <c r="R1175" s="79">
        <v>1171.26</v>
      </c>
      <c r="S1175" s="71">
        <v>0</v>
      </c>
      <c r="T1175" s="79">
        <v>8491.61</v>
      </c>
      <c r="U1175" s="80" t="s">
        <v>24</v>
      </c>
      <c r="V1175" s="84">
        <f t="shared" si="114"/>
        <v>484.0041038502095</v>
      </c>
      <c r="W1175" s="106">
        <v>46071</v>
      </c>
      <c r="X1175" s="85" t="s">
        <v>1183</v>
      </c>
      <c r="Y1175" s="85" t="s">
        <v>178</v>
      </c>
      <c r="Z1175" s="85" t="s">
        <v>121</v>
      </c>
      <c r="AA1175" s="85" t="s">
        <v>122</v>
      </c>
      <c r="AB1175" s="76" t="s">
        <v>539</v>
      </c>
      <c r="AC1175" s="76" t="s">
        <v>540</v>
      </c>
      <c r="AD1175" s="76" t="s">
        <v>25</v>
      </c>
      <c r="AE1175" s="76" t="s">
        <v>544</v>
      </c>
      <c r="AF1175" s="76" t="s">
        <v>96</v>
      </c>
      <c r="AG1175" s="82"/>
      <c r="AH1175" s="60"/>
      <c r="AI1175" s="75" t="s">
        <v>4446</v>
      </c>
      <c r="AJ1175" s="6" t="s">
        <v>103</v>
      </c>
      <c r="AK1175" s="81">
        <v>0</v>
      </c>
      <c r="AL1175" s="205" t="s">
        <v>103</v>
      </c>
      <c r="AM1175" s="169"/>
      <c r="AN1175" s="6"/>
      <c r="AO1175" s="120"/>
    </row>
    <row r="1176" spans="1:41">
      <c r="A1176" s="75" t="s">
        <v>4446</v>
      </c>
      <c r="B1176" s="6" t="s">
        <v>93</v>
      </c>
      <c r="C1176" s="76">
        <v>1175</v>
      </c>
      <c r="D1176" s="80" t="s">
        <v>592</v>
      </c>
      <c r="E1176" s="6" t="s">
        <v>2136</v>
      </c>
      <c r="F1176" s="6" t="str">
        <f t="shared" si="113"/>
        <v>BrokerRM-I-1063-AI26-M19</v>
      </c>
      <c r="G1176" s="96" t="s">
        <v>4485</v>
      </c>
      <c r="H1176" s="311" t="s">
        <v>4624</v>
      </c>
      <c r="I1176" s="85" t="s">
        <v>4692</v>
      </c>
      <c r="J1176" s="105">
        <v>46069</v>
      </c>
      <c r="K1176" s="96" t="s">
        <v>4759</v>
      </c>
      <c r="L1176" s="85">
        <v>8378093975</v>
      </c>
      <c r="M1176" s="85" t="s">
        <v>25</v>
      </c>
      <c r="N1176" s="85" t="s">
        <v>116</v>
      </c>
      <c r="O1176" s="71">
        <v>0</v>
      </c>
      <c r="P1176" s="71">
        <v>0</v>
      </c>
      <c r="Q1176" s="79">
        <v>3743.64</v>
      </c>
      <c r="R1176" s="79">
        <v>598.98239999999998</v>
      </c>
      <c r="S1176" s="71">
        <v>0</v>
      </c>
      <c r="T1176" s="79">
        <v>4342.6224000000002</v>
      </c>
      <c r="U1176" s="80" t="s">
        <v>24</v>
      </c>
      <c r="V1176" s="84">
        <f t="shared" si="114"/>
        <v>247.52044230385593</v>
      </c>
      <c r="W1176" s="106">
        <v>46063</v>
      </c>
      <c r="X1176" s="85" t="s">
        <v>1191</v>
      </c>
      <c r="Y1176" s="85" t="s">
        <v>129</v>
      </c>
      <c r="Z1176" s="85" t="s">
        <v>121</v>
      </c>
      <c r="AA1176" s="85" t="s">
        <v>122</v>
      </c>
      <c r="AB1176" s="76" t="s">
        <v>539</v>
      </c>
      <c r="AC1176" s="76" t="s">
        <v>540</v>
      </c>
      <c r="AD1176" s="76" t="s">
        <v>25</v>
      </c>
      <c r="AE1176" s="76" t="s">
        <v>544</v>
      </c>
      <c r="AF1176" s="76" t="s">
        <v>96</v>
      </c>
      <c r="AG1176" s="82"/>
      <c r="AH1176" s="60"/>
      <c r="AI1176" s="75" t="s">
        <v>4446</v>
      </c>
      <c r="AJ1176" s="6" t="s">
        <v>103</v>
      </c>
      <c r="AK1176" s="81">
        <v>0</v>
      </c>
      <c r="AL1176" s="205" t="s">
        <v>103</v>
      </c>
      <c r="AM1176" s="169"/>
      <c r="AN1176" s="6"/>
      <c r="AO1176" s="120"/>
    </row>
    <row r="1177" spans="1:41">
      <c r="A1177" s="75" t="s">
        <v>4446</v>
      </c>
      <c r="B1177" s="6" t="s">
        <v>93</v>
      </c>
      <c r="C1177" s="76">
        <v>1176</v>
      </c>
      <c r="D1177" s="80" t="s">
        <v>592</v>
      </c>
      <c r="E1177" s="6" t="s">
        <v>2136</v>
      </c>
      <c r="F1177" s="6" t="str">
        <f t="shared" si="113"/>
        <v>BrokerRM-I-1092-AI26-M19</v>
      </c>
      <c r="G1177" s="96" t="s">
        <v>4486</v>
      </c>
      <c r="H1177" s="311" t="s">
        <v>4625</v>
      </c>
      <c r="I1177" s="85" t="s">
        <v>4692</v>
      </c>
      <c r="J1177" s="105">
        <v>46069</v>
      </c>
      <c r="K1177" s="96" t="s">
        <v>4760</v>
      </c>
      <c r="L1177" s="85">
        <v>7003223942</v>
      </c>
      <c r="M1177" s="85" t="s">
        <v>25</v>
      </c>
      <c r="N1177" s="85" t="s">
        <v>116</v>
      </c>
      <c r="O1177" s="71">
        <v>0</v>
      </c>
      <c r="P1177" s="71">
        <v>0</v>
      </c>
      <c r="Q1177" s="79">
        <v>1874.16</v>
      </c>
      <c r="R1177" s="79">
        <v>299.86</v>
      </c>
      <c r="S1177" s="71">
        <v>0</v>
      </c>
      <c r="T1177" s="79">
        <v>2174.02</v>
      </c>
      <c r="U1177" s="80" t="s">
        <v>24</v>
      </c>
      <c r="V1177" s="84">
        <f t="shared" si="114"/>
        <v>123.91461711647526</v>
      </c>
      <c r="W1177" s="106">
        <v>46063</v>
      </c>
      <c r="X1177" s="85" t="s">
        <v>2876</v>
      </c>
      <c r="Y1177" s="85" t="s">
        <v>2877</v>
      </c>
      <c r="Z1177" s="85" t="s">
        <v>121</v>
      </c>
      <c r="AA1177" s="85" t="s">
        <v>122</v>
      </c>
      <c r="AB1177" s="76" t="s">
        <v>539</v>
      </c>
      <c r="AC1177" s="76" t="s">
        <v>540</v>
      </c>
      <c r="AD1177" s="76" t="s">
        <v>25</v>
      </c>
      <c r="AE1177" s="76" t="s">
        <v>544</v>
      </c>
      <c r="AF1177" s="76" t="s">
        <v>96</v>
      </c>
      <c r="AG1177" s="82"/>
      <c r="AH1177" s="60"/>
      <c r="AI1177" s="75" t="s">
        <v>4446</v>
      </c>
      <c r="AJ1177" s="6" t="s">
        <v>103</v>
      </c>
      <c r="AK1177" s="81">
        <v>0</v>
      </c>
      <c r="AL1177" s="205" t="s">
        <v>103</v>
      </c>
      <c r="AM1177" s="169"/>
      <c r="AN1177" s="6"/>
      <c r="AO1177" s="120"/>
    </row>
    <row r="1178" spans="1:41">
      <c r="A1178" s="75" t="s">
        <v>4446</v>
      </c>
      <c r="B1178" s="6" t="s">
        <v>93</v>
      </c>
      <c r="C1178" s="76">
        <v>1177</v>
      </c>
      <c r="D1178" s="80" t="s">
        <v>592</v>
      </c>
      <c r="E1178" s="6" t="s">
        <v>2136</v>
      </c>
      <c r="F1178" s="6" t="str">
        <f t="shared" si="113"/>
        <v>BrokerRM-I-1091-AI26-M19</v>
      </c>
      <c r="G1178" s="96" t="s">
        <v>4487</v>
      </c>
      <c r="H1178" s="311" t="s">
        <v>4626</v>
      </c>
      <c r="I1178" s="85" t="s">
        <v>4692</v>
      </c>
      <c r="J1178" s="105">
        <v>46070</v>
      </c>
      <c r="K1178" s="96" t="s">
        <v>4761</v>
      </c>
      <c r="L1178" s="85">
        <v>5163865663</v>
      </c>
      <c r="M1178" s="85" t="s">
        <v>25</v>
      </c>
      <c r="N1178" s="85" t="s">
        <v>116</v>
      </c>
      <c r="O1178" s="71">
        <v>0</v>
      </c>
      <c r="P1178" s="71">
        <v>0</v>
      </c>
      <c r="Q1178" s="79">
        <v>3211.86</v>
      </c>
      <c r="R1178" s="79">
        <v>513.89</v>
      </c>
      <c r="S1178" s="71">
        <v>0</v>
      </c>
      <c r="T1178" s="79">
        <v>3725.75</v>
      </c>
      <c r="U1178" s="80" t="s">
        <v>24</v>
      </c>
      <c r="V1178" s="84">
        <f t="shared" si="114"/>
        <v>212.35999886004163</v>
      </c>
      <c r="W1178" s="106">
        <v>46064</v>
      </c>
      <c r="X1178" s="85" t="s">
        <v>4762</v>
      </c>
      <c r="Y1178" s="85" t="s">
        <v>129</v>
      </c>
      <c r="Z1178" s="85" t="s">
        <v>121</v>
      </c>
      <c r="AA1178" s="85" t="s">
        <v>122</v>
      </c>
      <c r="AB1178" s="76" t="s">
        <v>539</v>
      </c>
      <c r="AC1178" s="76" t="s">
        <v>540</v>
      </c>
      <c r="AD1178" s="76" t="s">
        <v>25</v>
      </c>
      <c r="AE1178" s="76" t="s">
        <v>544</v>
      </c>
      <c r="AF1178" s="76" t="s">
        <v>96</v>
      </c>
      <c r="AG1178" s="82"/>
      <c r="AH1178" s="60"/>
      <c r="AI1178" s="75" t="s">
        <v>4446</v>
      </c>
      <c r="AJ1178" s="6" t="s">
        <v>103</v>
      </c>
      <c r="AK1178" s="81">
        <v>0</v>
      </c>
      <c r="AL1178" s="205" t="s">
        <v>103</v>
      </c>
      <c r="AM1178" s="169"/>
      <c r="AN1178" s="6"/>
      <c r="AO1178" s="120"/>
    </row>
    <row r="1179" spans="1:41">
      <c r="A1179" s="75" t="s">
        <v>4446</v>
      </c>
      <c r="B1179" s="6" t="s">
        <v>93</v>
      </c>
      <c r="C1179" s="76">
        <v>1178</v>
      </c>
      <c r="D1179" s="80" t="s">
        <v>592</v>
      </c>
      <c r="E1179" s="6" t="s">
        <v>2136</v>
      </c>
      <c r="F1179" s="6" t="str">
        <f t="shared" si="113"/>
        <v>BrokerRM-I-1102-AI26-M19</v>
      </c>
      <c r="G1179" s="96" t="s">
        <v>4488</v>
      </c>
      <c r="H1179" s="311" t="s">
        <v>4627</v>
      </c>
      <c r="I1179" s="85" t="s">
        <v>4692</v>
      </c>
      <c r="J1179" s="105">
        <v>46072</v>
      </c>
      <c r="K1179" s="96" t="s">
        <v>4763</v>
      </c>
      <c r="L1179" s="85">
        <v>7978031191</v>
      </c>
      <c r="M1179" s="85" t="s">
        <v>25</v>
      </c>
      <c r="N1179" s="85" t="s">
        <v>116</v>
      </c>
      <c r="O1179" s="71">
        <v>0</v>
      </c>
      <c r="P1179" s="71">
        <v>0</v>
      </c>
      <c r="Q1179" s="79">
        <v>3646.55</v>
      </c>
      <c r="R1179" s="79">
        <v>583.44000000000005</v>
      </c>
      <c r="S1179" s="71">
        <v>0</v>
      </c>
      <c r="T1179" s="79">
        <v>4229.99</v>
      </c>
      <c r="U1179" s="80" t="s">
        <v>24</v>
      </c>
      <c r="V1179" s="84">
        <f t="shared" si="114"/>
        <v>241.10062982701132</v>
      </c>
      <c r="W1179" s="106">
        <v>46071</v>
      </c>
      <c r="X1179" s="85" t="s">
        <v>1199</v>
      </c>
      <c r="Y1179" s="85" t="s">
        <v>129</v>
      </c>
      <c r="Z1179" s="85" t="s">
        <v>121</v>
      </c>
      <c r="AA1179" s="85" t="s">
        <v>122</v>
      </c>
      <c r="AB1179" s="76" t="s">
        <v>539</v>
      </c>
      <c r="AC1179" s="76" t="s">
        <v>540</v>
      </c>
      <c r="AD1179" s="76" t="s">
        <v>25</v>
      </c>
      <c r="AE1179" s="76" t="s">
        <v>544</v>
      </c>
      <c r="AF1179" s="76" t="s">
        <v>96</v>
      </c>
      <c r="AG1179" s="82"/>
      <c r="AH1179" s="60"/>
      <c r="AI1179" s="75" t="s">
        <v>4446</v>
      </c>
      <c r="AJ1179" s="6" t="s">
        <v>103</v>
      </c>
      <c r="AK1179" s="81">
        <v>0</v>
      </c>
      <c r="AL1179" s="205" t="s">
        <v>103</v>
      </c>
      <c r="AM1179" s="169"/>
      <c r="AN1179" s="6"/>
      <c r="AO1179" s="120"/>
    </row>
    <row r="1180" spans="1:41">
      <c r="A1180" s="75" t="s">
        <v>4446</v>
      </c>
      <c r="B1180" s="6" t="s">
        <v>93</v>
      </c>
      <c r="C1180" s="76">
        <v>1179</v>
      </c>
      <c r="D1180" s="80" t="s">
        <v>592</v>
      </c>
      <c r="E1180" s="6" t="s">
        <v>2136</v>
      </c>
      <c r="F1180" s="6" t="str">
        <f t="shared" si="113"/>
        <v>BrokerRM-I-1080-AI26-M19-A1</v>
      </c>
      <c r="G1180" s="96" t="s">
        <v>4489</v>
      </c>
      <c r="H1180" s="311" t="s">
        <v>4628</v>
      </c>
      <c r="I1180" s="85" t="s">
        <v>4692</v>
      </c>
      <c r="J1180" s="105">
        <v>46070</v>
      </c>
      <c r="K1180" s="96" t="s">
        <v>4764</v>
      </c>
      <c r="L1180" s="85">
        <v>9950636275</v>
      </c>
      <c r="M1180" s="85" t="s">
        <v>25</v>
      </c>
      <c r="N1180" s="85" t="s">
        <v>116</v>
      </c>
      <c r="O1180" s="71">
        <v>0</v>
      </c>
      <c r="P1180" s="71">
        <v>0</v>
      </c>
      <c r="Q1180" s="79">
        <v>5789.24</v>
      </c>
      <c r="R1180" s="79">
        <v>926.27840000000003</v>
      </c>
      <c r="S1180" s="71">
        <v>0</v>
      </c>
      <c r="T1180" s="79">
        <v>6715.5183999999999</v>
      </c>
      <c r="U1180" s="80" t="s">
        <v>24</v>
      </c>
      <c r="V1180" s="84">
        <f t="shared" si="114"/>
        <v>382.77057767391489</v>
      </c>
      <c r="W1180" s="106">
        <v>46069</v>
      </c>
      <c r="X1180" s="85" t="s">
        <v>1178</v>
      </c>
      <c r="Y1180" s="85" t="s">
        <v>178</v>
      </c>
      <c r="Z1180" s="85" t="s">
        <v>121</v>
      </c>
      <c r="AA1180" s="85" t="s">
        <v>122</v>
      </c>
      <c r="AB1180" s="76" t="s">
        <v>539</v>
      </c>
      <c r="AC1180" s="76" t="s">
        <v>540</v>
      </c>
      <c r="AD1180" s="76" t="s">
        <v>25</v>
      </c>
      <c r="AE1180" s="76" t="s">
        <v>544</v>
      </c>
      <c r="AF1180" s="76" t="s">
        <v>96</v>
      </c>
      <c r="AG1180" s="82"/>
      <c r="AH1180" s="60"/>
      <c r="AI1180" s="75" t="s">
        <v>4446</v>
      </c>
      <c r="AJ1180" s="6" t="s">
        <v>103</v>
      </c>
      <c r="AK1180" s="81">
        <v>0</v>
      </c>
      <c r="AL1180" s="205" t="s">
        <v>103</v>
      </c>
      <c r="AM1180" s="169"/>
      <c r="AN1180" s="6"/>
      <c r="AO1180" s="120"/>
    </row>
    <row r="1181" spans="1:41">
      <c r="A1181" s="75" t="s">
        <v>4446</v>
      </c>
      <c r="B1181" s="6" t="s">
        <v>93</v>
      </c>
      <c r="C1181" s="76">
        <v>1180</v>
      </c>
      <c r="D1181" s="80" t="s">
        <v>592</v>
      </c>
      <c r="E1181" s="6" t="s">
        <v>2136</v>
      </c>
      <c r="F1181" s="6" t="str">
        <f t="shared" si="113"/>
        <v>BrokerRM-I-1098-AI26-M19</v>
      </c>
      <c r="G1181" s="96" t="s">
        <v>4490</v>
      </c>
      <c r="H1181" s="311" t="s">
        <v>4629</v>
      </c>
      <c r="I1181" s="85" t="s">
        <v>4692</v>
      </c>
      <c r="J1181" s="105">
        <v>46073</v>
      </c>
      <c r="K1181" s="96" t="s">
        <v>4765</v>
      </c>
      <c r="L1181" s="85">
        <v>4999420112</v>
      </c>
      <c r="M1181" s="85" t="s">
        <v>25</v>
      </c>
      <c r="N1181" s="85" t="s">
        <v>116</v>
      </c>
      <c r="O1181" s="71">
        <v>0</v>
      </c>
      <c r="P1181" s="71">
        <v>0</v>
      </c>
      <c r="Q1181" s="79">
        <v>1874.16</v>
      </c>
      <c r="R1181" s="79">
        <v>299.86</v>
      </c>
      <c r="S1181" s="71">
        <v>0</v>
      </c>
      <c r="T1181" s="79">
        <v>2174.02</v>
      </c>
      <c r="U1181" s="80" t="s">
        <v>24</v>
      </c>
      <c r="V1181" s="84">
        <f t="shared" si="114"/>
        <v>123.91461711647526</v>
      </c>
      <c r="W1181" s="106">
        <v>46066</v>
      </c>
      <c r="X1181" s="85" t="s">
        <v>1224</v>
      </c>
      <c r="Y1181" s="85" t="s">
        <v>129</v>
      </c>
      <c r="Z1181" s="85" t="s">
        <v>121</v>
      </c>
      <c r="AA1181" s="85" t="s">
        <v>122</v>
      </c>
      <c r="AB1181" s="76" t="s">
        <v>539</v>
      </c>
      <c r="AC1181" s="76" t="s">
        <v>540</v>
      </c>
      <c r="AD1181" s="76" t="s">
        <v>25</v>
      </c>
      <c r="AE1181" s="76" t="s">
        <v>544</v>
      </c>
      <c r="AF1181" s="76" t="s">
        <v>96</v>
      </c>
      <c r="AG1181" s="82"/>
      <c r="AH1181" s="60"/>
      <c r="AI1181" s="75" t="s">
        <v>4446</v>
      </c>
      <c r="AJ1181" s="6" t="s">
        <v>103</v>
      </c>
      <c r="AK1181" s="81">
        <v>0</v>
      </c>
      <c r="AL1181" s="205" t="s">
        <v>103</v>
      </c>
      <c r="AM1181" s="169"/>
      <c r="AN1181" s="6"/>
      <c r="AO1181" s="120"/>
    </row>
    <row r="1182" spans="1:41">
      <c r="A1182" s="75" t="s">
        <v>4446</v>
      </c>
      <c r="B1182" s="6" t="s">
        <v>93</v>
      </c>
      <c r="C1182" s="76">
        <v>1181</v>
      </c>
      <c r="D1182" s="80" t="s">
        <v>592</v>
      </c>
      <c r="E1182" s="6" t="s">
        <v>2136</v>
      </c>
      <c r="F1182" s="6" t="str">
        <f t="shared" si="113"/>
        <v>BrokerRM-I-1101-AI26-M19-A1</v>
      </c>
      <c r="G1182" s="96" t="s">
        <v>4491</v>
      </c>
      <c r="H1182" s="311" t="s">
        <v>4630</v>
      </c>
      <c r="I1182" s="85" t="s">
        <v>4692</v>
      </c>
      <c r="J1182" s="105">
        <v>46070</v>
      </c>
      <c r="K1182" s="96" t="s">
        <v>4766</v>
      </c>
      <c r="L1182" s="85">
        <v>8393084501</v>
      </c>
      <c r="M1182" s="85" t="s">
        <v>25</v>
      </c>
      <c r="N1182" s="85" t="s">
        <v>116</v>
      </c>
      <c r="O1182" s="71">
        <v>0</v>
      </c>
      <c r="P1182" s="71">
        <v>0</v>
      </c>
      <c r="Q1182" s="79">
        <v>3211.86</v>
      </c>
      <c r="R1182" s="79">
        <v>513.89</v>
      </c>
      <c r="S1182" s="71">
        <v>0</v>
      </c>
      <c r="T1182" s="79">
        <v>3725.75</v>
      </c>
      <c r="U1182" s="80" t="s">
        <v>24</v>
      </c>
      <c r="V1182" s="84">
        <f t="shared" si="114"/>
        <v>212.35999886004163</v>
      </c>
      <c r="W1182" s="106">
        <v>46069</v>
      </c>
      <c r="X1182" s="85" t="s">
        <v>1224</v>
      </c>
      <c r="Y1182" s="85" t="s">
        <v>129</v>
      </c>
      <c r="Z1182" s="85" t="s">
        <v>121</v>
      </c>
      <c r="AA1182" s="85" t="s">
        <v>122</v>
      </c>
      <c r="AB1182" s="76" t="s">
        <v>539</v>
      </c>
      <c r="AC1182" s="76" t="s">
        <v>540</v>
      </c>
      <c r="AD1182" s="76" t="s">
        <v>25</v>
      </c>
      <c r="AE1182" s="76" t="s">
        <v>544</v>
      </c>
      <c r="AF1182" s="76" t="s">
        <v>96</v>
      </c>
      <c r="AG1182" s="82"/>
      <c r="AH1182" s="60"/>
      <c r="AI1182" s="75" t="s">
        <v>4446</v>
      </c>
      <c r="AJ1182" s="6" t="s">
        <v>103</v>
      </c>
      <c r="AK1182" s="81">
        <v>0</v>
      </c>
      <c r="AL1182" s="205" t="s">
        <v>103</v>
      </c>
      <c r="AM1182" s="169"/>
      <c r="AN1182" s="6"/>
      <c r="AO1182" s="120"/>
    </row>
    <row r="1183" spans="1:41">
      <c r="A1183" s="75" t="s">
        <v>4446</v>
      </c>
      <c r="B1183" s="6" t="s">
        <v>93</v>
      </c>
      <c r="C1183" s="76">
        <v>1182</v>
      </c>
      <c r="D1183" s="80" t="s">
        <v>592</v>
      </c>
      <c r="E1183" s="6" t="s">
        <v>2136</v>
      </c>
      <c r="F1183" s="6" t="str">
        <f t="shared" si="113"/>
        <v>BrokerRM-I-1100-AI26-M19</v>
      </c>
      <c r="G1183" s="96" t="s">
        <v>4492</v>
      </c>
      <c r="H1183" s="311" t="s">
        <v>4631</v>
      </c>
      <c r="I1183" s="85" t="s">
        <v>4692</v>
      </c>
      <c r="J1183" s="105">
        <v>46071</v>
      </c>
      <c r="K1183" s="96" t="s">
        <v>4767</v>
      </c>
      <c r="L1183" s="85">
        <v>5163784463</v>
      </c>
      <c r="M1183" s="85" t="s">
        <v>25</v>
      </c>
      <c r="N1183" s="85" t="s">
        <v>116</v>
      </c>
      <c r="O1183" s="71">
        <v>0</v>
      </c>
      <c r="P1183" s="71">
        <v>0</v>
      </c>
      <c r="Q1183" s="79">
        <v>3743.64</v>
      </c>
      <c r="R1183" s="79">
        <v>598.98239999999998</v>
      </c>
      <c r="S1183" s="71">
        <v>0</v>
      </c>
      <c r="T1183" s="79">
        <v>4342.6224000000002</v>
      </c>
      <c r="U1183" s="80" t="s">
        <v>24</v>
      </c>
      <c r="V1183" s="84">
        <f t="shared" si="114"/>
        <v>247.52044230385593</v>
      </c>
      <c r="W1183" s="106">
        <v>46066</v>
      </c>
      <c r="X1183" s="85" t="s">
        <v>1185</v>
      </c>
      <c r="Y1183" s="85" t="s">
        <v>1186</v>
      </c>
      <c r="Z1183" s="85" t="s">
        <v>121</v>
      </c>
      <c r="AA1183" s="85" t="s">
        <v>122</v>
      </c>
      <c r="AB1183" s="76" t="s">
        <v>539</v>
      </c>
      <c r="AC1183" s="76" t="s">
        <v>540</v>
      </c>
      <c r="AD1183" s="76" t="s">
        <v>25</v>
      </c>
      <c r="AE1183" s="76" t="s">
        <v>544</v>
      </c>
      <c r="AF1183" s="76" t="s">
        <v>96</v>
      </c>
      <c r="AG1183" s="82"/>
      <c r="AH1183" s="60"/>
      <c r="AI1183" s="75" t="s">
        <v>4446</v>
      </c>
      <c r="AJ1183" s="6" t="s">
        <v>103</v>
      </c>
      <c r="AK1183" s="81">
        <v>0</v>
      </c>
      <c r="AL1183" s="205" t="s">
        <v>103</v>
      </c>
      <c r="AM1183" s="169"/>
      <c r="AN1183" s="6"/>
      <c r="AO1183" s="120"/>
    </row>
    <row r="1184" spans="1:41">
      <c r="A1184" s="75" t="s">
        <v>4446</v>
      </c>
      <c r="B1184" s="6" t="s">
        <v>93</v>
      </c>
      <c r="C1184" s="76">
        <v>1183</v>
      </c>
      <c r="D1184" s="80" t="s">
        <v>592</v>
      </c>
      <c r="E1184" s="6" t="s">
        <v>2136</v>
      </c>
      <c r="F1184" s="6" t="str">
        <f t="shared" si="113"/>
        <v>BrokerRM-I-1099-AI26-M19-A1</v>
      </c>
      <c r="G1184" s="96" t="s">
        <v>4493</v>
      </c>
      <c r="H1184" s="311" t="s">
        <v>4632</v>
      </c>
      <c r="I1184" s="85" t="s">
        <v>4692</v>
      </c>
      <c r="J1184" s="105">
        <v>46072</v>
      </c>
      <c r="K1184" s="96" t="s">
        <v>4768</v>
      </c>
      <c r="L1184" s="85">
        <v>2755160461</v>
      </c>
      <c r="M1184" s="85" t="s">
        <v>25</v>
      </c>
      <c r="N1184" s="85" t="s">
        <v>116</v>
      </c>
      <c r="O1184" s="71">
        <v>0</v>
      </c>
      <c r="P1184" s="71">
        <v>0</v>
      </c>
      <c r="Q1184" s="79">
        <v>5789.24</v>
      </c>
      <c r="R1184" s="79">
        <v>926.27840000000003</v>
      </c>
      <c r="S1184" s="71">
        <v>0</v>
      </c>
      <c r="T1184" s="79">
        <v>6715.5183999999999</v>
      </c>
      <c r="U1184" s="80" t="s">
        <v>24</v>
      </c>
      <c r="V1184" s="84">
        <f t="shared" si="114"/>
        <v>382.77057767391489</v>
      </c>
      <c r="W1184" s="106">
        <v>46071</v>
      </c>
      <c r="X1184" s="85" t="s">
        <v>1176</v>
      </c>
      <c r="Y1184" s="85" t="s">
        <v>129</v>
      </c>
      <c r="Z1184" s="85" t="s">
        <v>121</v>
      </c>
      <c r="AA1184" s="85" t="s">
        <v>122</v>
      </c>
      <c r="AB1184" s="76" t="s">
        <v>539</v>
      </c>
      <c r="AC1184" s="76" t="s">
        <v>540</v>
      </c>
      <c r="AD1184" s="76" t="s">
        <v>25</v>
      </c>
      <c r="AE1184" s="76" t="s">
        <v>544</v>
      </c>
      <c r="AF1184" s="76" t="s">
        <v>96</v>
      </c>
      <c r="AG1184" s="82"/>
      <c r="AH1184" s="60"/>
      <c r="AI1184" s="75" t="s">
        <v>4446</v>
      </c>
      <c r="AJ1184" s="6" t="s">
        <v>103</v>
      </c>
      <c r="AK1184" s="81">
        <v>0</v>
      </c>
      <c r="AL1184" s="205" t="s">
        <v>103</v>
      </c>
      <c r="AM1184" s="169"/>
      <c r="AN1184" s="6"/>
      <c r="AO1184" s="120"/>
    </row>
    <row r="1185" spans="1:41">
      <c r="A1185" s="75" t="s">
        <v>4446</v>
      </c>
      <c r="B1185" s="6" t="s">
        <v>93</v>
      </c>
      <c r="C1185" s="76">
        <v>1184</v>
      </c>
      <c r="D1185" s="80" t="s">
        <v>592</v>
      </c>
      <c r="E1185" s="6" t="s">
        <v>2136</v>
      </c>
      <c r="F1185" s="6" t="str">
        <f t="shared" si="113"/>
        <v>BrokerRM-I-1079-AI26-M19</v>
      </c>
      <c r="G1185" s="96" t="s">
        <v>4494</v>
      </c>
      <c r="H1185" s="311" t="s">
        <v>4633</v>
      </c>
      <c r="I1185" s="85" t="s">
        <v>4692</v>
      </c>
      <c r="J1185" s="105">
        <v>46072</v>
      </c>
      <c r="K1185" s="96" t="s">
        <v>4769</v>
      </c>
      <c r="L1185" s="85">
        <v>4531992835</v>
      </c>
      <c r="M1185" s="85" t="s">
        <v>25</v>
      </c>
      <c r="N1185" s="85" t="s">
        <v>116</v>
      </c>
      <c r="O1185" s="71">
        <v>0</v>
      </c>
      <c r="P1185" s="71">
        <v>0</v>
      </c>
      <c r="Q1185" s="79">
        <v>6043.24</v>
      </c>
      <c r="R1185" s="79">
        <v>966.91840000000002</v>
      </c>
      <c r="S1185" s="71">
        <v>0</v>
      </c>
      <c r="T1185" s="79">
        <v>7010.1584000000003</v>
      </c>
      <c r="U1185" s="80" t="s">
        <v>24</v>
      </c>
      <c r="V1185" s="84">
        <f t="shared" si="114"/>
        <v>399.56444469776858</v>
      </c>
      <c r="W1185" s="106">
        <v>46071</v>
      </c>
      <c r="X1185" s="85" t="s">
        <v>1183</v>
      </c>
      <c r="Y1185" s="85" t="s">
        <v>178</v>
      </c>
      <c r="Z1185" s="85" t="s">
        <v>121</v>
      </c>
      <c r="AA1185" s="85" t="s">
        <v>122</v>
      </c>
      <c r="AB1185" s="76" t="s">
        <v>539</v>
      </c>
      <c r="AC1185" s="76" t="s">
        <v>540</v>
      </c>
      <c r="AD1185" s="76" t="s">
        <v>25</v>
      </c>
      <c r="AE1185" s="76" t="s">
        <v>544</v>
      </c>
      <c r="AF1185" s="76" t="s">
        <v>96</v>
      </c>
      <c r="AG1185" s="82"/>
      <c r="AH1185" s="60"/>
      <c r="AI1185" s="75" t="s">
        <v>4446</v>
      </c>
      <c r="AJ1185" s="6" t="s">
        <v>103</v>
      </c>
      <c r="AK1185" s="81">
        <v>0</v>
      </c>
      <c r="AL1185" s="205" t="s">
        <v>103</v>
      </c>
      <c r="AM1185" s="169"/>
      <c r="AN1185" s="6"/>
      <c r="AO1185" s="120"/>
    </row>
    <row r="1186" spans="1:41">
      <c r="A1186" s="75" t="s">
        <v>4446</v>
      </c>
      <c r="B1186" s="6" t="s">
        <v>93</v>
      </c>
      <c r="C1186" s="76">
        <v>1185</v>
      </c>
      <c r="D1186" s="80" t="s">
        <v>592</v>
      </c>
      <c r="E1186" s="6" t="s">
        <v>2136</v>
      </c>
      <c r="F1186" s="6" t="str">
        <f t="shared" si="113"/>
        <v>BrokerRM-I-1078-AI26-M19</v>
      </c>
      <c r="G1186" s="96" t="s">
        <v>4495</v>
      </c>
      <c r="H1186" s="311" t="s">
        <v>4634</v>
      </c>
      <c r="I1186" s="85" t="s">
        <v>4692</v>
      </c>
      <c r="J1186" s="105">
        <v>46072</v>
      </c>
      <c r="K1186" s="96" t="s">
        <v>4770</v>
      </c>
      <c r="L1186" s="85">
        <v>4531965126</v>
      </c>
      <c r="M1186" s="85" t="s">
        <v>25</v>
      </c>
      <c r="N1186" s="85" t="s">
        <v>116</v>
      </c>
      <c r="O1186" s="71">
        <v>0</v>
      </c>
      <c r="P1186" s="71">
        <v>0</v>
      </c>
      <c r="Q1186" s="79">
        <v>7320.35</v>
      </c>
      <c r="R1186" s="79">
        <v>1171.2560000000001</v>
      </c>
      <c r="S1186" s="71">
        <v>0</v>
      </c>
      <c r="T1186" s="79">
        <v>8491.6059999999998</v>
      </c>
      <c r="U1186" s="80" t="s">
        <v>24</v>
      </c>
      <c r="V1186" s="84">
        <f t="shared" si="114"/>
        <v>484.00387585853116</v>
      </c>
      <c r="W1186" s="106">
        <v>46071</v>
      </c>
      <c r="X1186" s="85" t="s">
        <v>1183</v>
      </c>
      <c r="Y1186" s="85" t="s">
        <v>178</v>
      </c>
      <c r="Z1186" s="85" t="s">
        <v>121</v>
      </c>
      <c r="AA1186" s="85" t="s">
        <v>122</v>
      </c>
      <c r="AB1186" s="76" t="s">
        <v>539</v>
      </c>
      <c r="AC1186" s="76" t="s">
        <v>540</v>
      </c>
      <c r="AD1186" s="76" t="s">
        <v>25</v>
      </c>
      <c r="AE1186" s="76" t="s">
        <v>544</v>
      </c>
      <c r="AF1186" s="76" t="s">
        <v>96</v>
      </c>
      <c r="AG1186" s="82"/>
      <c r="AH1186" s="60"/>
      <c r="AI1186" s="75" t="s">
        <v>4446</v>
      </c>
      <c r="AJ1186" s="6" t="s">
        <v>103</v>
      </c>
      <c r="AK1186" s="81">
        <v>0</v>
      </c>
      <c r="AL1186" s="205" t="s">
        <v>103</v>
      </c>
      <c r="AM1186" s="169"/>
      <c r="AN1186" s="6"/>
      <c r="AO1186" s="120"/>
    </row>
    <row r="1187" spans="1:41">
      <c r="A1187" s="75" t="s">
        <v>4446</v>
      </c>
      <c r="B1187" s="6" t="s">
        <v>93</v>
      </c>
      <c r="C1187" s="76">
        <v>1186</v>
      </c>
      <c r="D1187" s="80" t="s">
        <v>592</v>
      </c>
      <c r="E1187" s="6" t="s">
        <v>2136</v>
      </c>
      <c r="F1187" s="6" t="str">
        <f t="shared" si="113"/>
        <v>BrokerRM-I-1036-AI26-M19</v>
      </c>
      <c r="G1187" s="96" t="s">
        <v>2273</v>
      </c>
      <c r="H1187" s="311" t="s">
        <v>4635</v>
      </c>
      <c r="I1187" s="85" t="s">
        <v>4692</v>
      </c>
      <c r="J1187" s="105">
        <v>46070</v>
      </c>
      <c r="K1187" s="96" t="s">
        <v>4771</v>
      </c>
      <c r="L1187" s="85">
        <v>6270591961</v>
      </c>
      <c r="M1187" s="85" t="s">
        <v>25</v>
      </c>
      <c r="N1187" s="85" t="s">
        <v>116</v>
      </c>
      <c r="O1187" s="71">
        <v>0</v>
      </c>
      <c r="P1187" s="71">
        <v>0</v>
      </c>
      <c r="Q1187" s="79">
        <v>6043.24</v>
      </c>
      <c r="R1187" s="79">
        <v>966.91840000000002</v>
      </c>
      <c r="S1187" s="71">
        <v>0</v>
      </c>
      <c r="T1187" s="79">
        <v>7010.1584000000003</v>
      </c>
      <c r="U1187" s="80" t="s">
        <v>24</v>
      </c>
      <c r="V1187" s="84">
        <f t="shared" si="114"/>
        <v>399.56444469776858</v>
      </c>
      <c r="W1187" s="106">
        <v>46052</v>
      </c>
      <c r="X1187" s="85" t="s">
        <v>1176</v>
      </c>
      <c r="Y1187" s="85" t="s">
        <v>129</v>
      </c>
      <c r="Z1187" s="85" t="s">
        <v>121</v>
      </c>
      <c r="AA1187" s="85" t="s">
        <v>122</v>
      </c>
      <c r="AB1187" s="76" t="s">
        <v>539</v>
      </c>
      <c r="AC1187" s="76" t="s">
        <v>540</v>
      </c>
      <c r="AD1187" s="76" t="s">
        <v>25</v>
      </c>
      <c r="AE1187" s="76" t="s">
        <v>544</v>
      </c>
      <c r="AF1187" s="76" t="s">
        <v>96</v>
      </c>
      <c r="AG1187" s="82"/>
      <c r="AH1187" s="60"/>
      <c r="AI1187" s="75" t="s">
        <v>4446</v>
      </c>
      <c r="AJ1187" s="6" t="s">
        <v>103</v>
      </c>
      <c r="AK1187" s="81">
        <v>0</v>
      </c>
      <c r="AL1187" s="205" t="s">
        <v>103</v>
      </c>
      <c r="AM1187" s="169"/>
      <c r="AN1187" s="6"/>
      <c r="AO1187" s="120"/>
    </row>
    <row r="1188" spans="1:41">
      <c r="A1188" s="75" t="s">
        <v>4446</v>
      </c>
      <c r="B1188" s="6" t="s">
        <v>93</v>
      </c>
      <c r="C1188" s="76">
        <v>1187</v>
      </c>
      <c r="D1188" s="80" t="s">
        <v>108</v>
      </c>
      <c r="E1188" s="6" t="s">
        <v>2135</v>
      </c>
      <c r="F1188" s="6" t="str">
        <f t="shared" si="113"/>
        <v>FreightRM-I-1078-AI26-M19</v>
      </c>
      <c r="G1188" s="96" t="s">
        <v>4495</v>
      </c>
      <c r="H1188" s="205" t="s">
        <v>4636</v>
      </c>
      <c r="I1188" s="85" t="s">
        <v>4692</v>
      </c>
      <c r="J1188" s="92">
        <v>46081</v>
      </c>
      <c r="K1188" s="92" t="s">
        <v>116</v>
      </c>
      <c r="L1188" s="80" t="s">
        <v>119</v>
      </c>
      <c r="M1188" s="85" t="s">
        <v>25</v>
      </c>
      <c r="N1188" s="85" t="s">
        <v>116</v>
      </c>
      <c r="O1188" s="71">
        <v>0</v>
      </c>
      <c r="P1188" s="71">
        <v>0</v>
      </c>
      <c r="Q1188" s="79">
        <v>87759.35</v>
      </c>
      <c r="R1188" s="79">
        <v>3510.39</v>
      </c>
      <c r="S1188" s="71">
        <v>0</v>
      </c>
      <c r="T1188" s="79">
        <v>91269.74</v>
      </c>
      <c r="U1188" s="80" t="s">
        <v>24</v>
      </c>
      <c r="V1188" s="84">
        <f t="shared" si="114"/>
        <v>5202.1853002365415</v>
      </c>
      <c r="W1188" s="74" t="s">
        <v>119</v>
      </c>
      <c r="X1188" s="80" t="s">
        <v>120</v>
      </c>
      <c r="Y1188" s="80" t="s">
        <v>120</v>
      </c>
      <c r="Z1188" s="85" t="s">
        <v>121</v>
      </c>
      <c r="AA1188" s="85" t="s">
        <v>122</v>
      </c>
      <c r="AB1188" s="76" t="s">
        <v>539</v>
      </c>
      <c r="AC1188" s="76" t="s">
        <v>540</v>
      </c>
      <c r="AD1188" s="76" t="s">
        <v>25</v>
      </c>
      <c r="AE1188" s="76" t="s">
        <v>544</v>
      </c>
      <c r="AF1188" s="76" t="s">
        <v>96</v>
      </c>
      <c r="AG1188" s="82"/>
      <c r="AH1188" s="60"/>
      <c r="AI1188" s="75" t="s">
        <v>4446</v>
      </c>
      <c r="AJ1188" s="6" t="s">
        <v>103</v>
      </c>
      <c r="AK1188" s="81">
        <v>0</v>
      </c>
      <c r="AL1188" s="205" t="s">
        <v>103</v>
      </c>
      <c r="AM1188" s="169"/>
      <c r="AN1188" s="6"/>
      <c r="AO1188" s="120"/>
    </row>
    <row r="1189" spans="1:41">
      <c r="A1189" s="75" t="s">
        <v>4446</v>
      </c>
      <c r="B1189" s="6" t="s">
        <v>93</v>
      </c>
      <c r="C1189" s="76">
        <v>1188</v>
      </c>
      <c r="D1189" s="80" t="s">
        <v>108</v>
      </c>
      <c r="E1189" s="6" t="s">
        <v>2135</v>
      </c>
      <c r="F1189" s="6" t="str">
        <f t="shared" si="113"/>
        <v>FreightFG-I-0484-AE26-M19</v>
      </c>
      <c r="G1189" s="96" t="s">
        <v>4496</v>
      </c>
      <c r="H1189" s="205" t="s">
        <v>4637</v>
      </c>
      <c r="I1189" s="85" t="s">
        <v>4692</v>
      </c>
      <c r="J1189" s="92">
        <v>46081</v>
      </c>
      <c r="K1189" s="92" t="s">
        <v>116</v>
      </c>
      <c r="L1189" s="80" t="s">
        <v>119</v>
      </c>
      <c r="M1189" s="85" t="s">
        <v>28</v>
      </c>
      <c r="N1189" s="85" t="s">
        <v>116</v>
      </c>
      <c r="O1189" s="71">
        <v>0</v>
      </c>
      <c r="P1189" s="71">
        <v>0</v>
      </c>
      <c r="Q1189" s="79">
        <v>2376.73</v>
      </c>
      <c r="R1189" s="79">
        <v>380.28</v>
      </c>
      <c r="S1189" s="71">
        <v>0</v>
      </c>
      <c r="T1189" s="79">
        <v>2757.01</v>
      </c>
      <c r="U1189" s="80" t="s">
        <v>24</v>
      </c>
      <c r="V1189" s="84">
        <f t="shared" si="114"/>
        <v>157.14383425004988</v>
      </c>
      <c r="W1189" s="74" t="s">
        <v>119</v>
      </c>
      <c r="X1189" s="80" t="s">
        <v>122</v>
      </c>
      <c r="Y1189" s="80" t="s">
        <v>121</v>
      </c>
      <c r="Z1189" s="80" t="s">
        <v>120</v>
      </c>
      <c r="AA1189" s="80" t="s">
        <v>120</v>
      </c>
      <c r="AB1189" s="76" t="s">
        <v>539</v>
      </c>
      <c r="AC1189" s="76" t="s">
        <v>541</v>
      </c>
      <c r="AD1189" s="76" t="s">
        <v>28</v>
      </c>
      <c r="AE1189" s="76" t="s">
        <v>545</v>
      </c>
      <c r="AF1189" s="76" t="s">
        <v>96</v>
      </c>
      <c r="AG1189" s="82"/>
      <c r="AH1189" s="60"/>
      <c r="AI1189" s="75" t="s">
        <v>4446</v>
      </c>
      <c r="AJ1189" s="6" t="s">
        <v>103</v>
      </c>
      <c r="AK1189" s="81">
        <v>0</v>
      </c>
      <c r="AL1189" s="205" t="s">
        <v>103</v>
      </c>
      <c r="AM1189" s="169"/>
      <c r="AN1189" s="6"/>
      <c r="AO1189" s="120"/>
    </row>
    <row r="1190" spans="1:41">
      <c r="A1190" s="75" t="s">
        <v>4446</v>
      </c>
      <c r="B1190" s="6" t="s">
        <v>93</v>
      </c>
      <c r="C1190" s="76">
        <v>1189</v>
      </c>
      <c r="D1190" s="80" t="s">
        <v>108</v>
      </c>
      <c r="E1190" s="6" t="s">
        <v>2135</v>
      </c>
      <c r="F1190" s="6" t="str">
        <f t="shared" si="113"/>
        <v>FreightFG-I-0462-AE26-M19</v>
      </c>
      <c r="G1190" s="96" t="s">
        <v>4497</v>
      </c>
      <c r="H1190" s="205" t="s">
        <v>4638</v>
      </c>
      <c r="I1190" s="85" t="s">
        <v>4692</v>
      </c>
      <c r="J1190" s="92">
        <v>46081</v>
      </c>
      <c r="K1190" s="92" t="s">
        <v>116</v>
      </c>
      <c r="L1190" s="80" t="s">
        <v>119</v>
      </c>
      <c r="M1190" s="85" t="s">
        <v>28</v>
      </c>
      <c r="N1190" s="85" t="s">
        <v>116</v>
      </c>
      <c r="O1190" s="71">
        <v>0</v>
      </c>
      <c r="P1190" s="71">
        <v>0</v>
      </c>
      <c r="Q1190" s="79">
        <v>81485.52</v>
      </c>
      <c r="R1190" s="79">
        <v>3090.71</v>
      </c>
      <c r="S1190" s="71">
        <v>0</v>
      </c>
      <c r="T1190" s="79">
        <v>84576.23</v>
      </c>
      <c r="U1190" s="80" t="s">
        <v>24</v>
      </c>
      <c r="V1190" s="84">
        <f t="shared" si="114"/>
        <v>4820.6691555758216</v>
      </c>
      <c r="W1190" s="74" t="s">
        <v>119</v>
      </c>
      <c r="X1190" s="80" t="s">
        <v>122</v>
      </c>
      <c r="Y1190" s="80" t="s">
        <v>121</v>
      </c>
      <c r="Z1190" s="80" t="s">
        <v>178</v>
      </c>
      <c r="AA1190" s="80" t="s">
        <v>438</v>
      </c>
      <c r="AB1190" s="76" t="s">
        <v>539</v>
      </c>
      <c r="AC1190" s="76" t="s">
        <v>541</v>
      </c>
      <c r="AD1190" s="76" t="s">
        <v>28</v>
      </c>
      <c r="AE1190" s="76" t="s">
        <v>545</v>
      </c>
      <c r="AF1190" s="76" t="s">
        <v>96</v>
      </c>
      <c r="AG1190" s="82"/>
      <c r="AH1190" s="60"/>
      <c r="AI1190" s="75" t="s">
        <v>4446</v>
      </c>
      <c r="AJ1190" s="6" t="s">
        <v>103</v>
      </c>
      <c r="AK1190" s="81">
        <v>0</v>
      </c>
      <c r="AL1190" s="205" t="s">
        <v>103</v>
      </c>
      <c r="AM1190" s="169"/>
      <c r="AN1190" s="6"/>
      <c r="AO1190" s="120"/>
    </row>
    <row r="1191" spans="1:41">
      <c r="A1191" s="75" t="s">
        <v>4446</v>
      </c>
      <c r="B1191" s="6" t="s">
        <v>93</v>
      </c>
      <c r="C1191" s="76">
        <v>1190</v>
      </c>
      <c r="D1191" s="80" t="s">
        <v>1563</v>
      </c>
      <c r="E1191" s="6" t="s">
        <v>2136</v>
      </c>
      <c r="F1191" s="6" t="str">
        <f t="shared" si="113"/>
        <v>BrokerRM-J-1221LI26-M19</v>
      </c>
      <c r="G1191" s="96" t="s">
        <v>4498</v>
      </c>
      <c r="H1191" s="309" t="s">
        <v>4639</v>
      </c>
      <c r="I1191" s="85" t="s">
        <v>4692</v>
      </c>
      <c r="J1191" s="92" t="s">
        <v>4772</v>
      </c>
      <c r="K1191" s="92" t="s">
        <v>4773</v>
      </c>
      <c r="L1191" s="78" t="s">
        <v>116</v>
      </c>
      <c r="M1191" s="80" t="s">
        <v>173</v>
      </c>
      <c r="N1191" s="85" t="s">
        <v>4774</v>
      </c>
      <c r="O1191" s="71">
        <v>0</v>
      </c>
      <c r="P1191" s="71">
        <v>0</v>
      </c>
      <c r="Q1191" s="79">
        <v>224</v>
      </c>
      <c r="R1191" s="79">
        <v>0</v>
      </c>
      <c r="S1191" s="71">
        <v>0</v>
      </c>
      <c r="T1191" s="79">
        <v>224</v>
      </c>
      <c r="U1191" s="87" t="s">
        <v>118</v>
      </c>
      <c r="V1191" s="84">
        <f t="shared" ref="V1191:V1194" si="115">T1191</f>
        <v>224</v>
      </c>
      <c r="W1191" s="74">
        <v>46267</v>
      </c>
      <c r="X1191" s="80" t="s">
        <v>1156</v>
      </c>
      <c r="Y1191" s="80" t="s">
        <v>178</v>
      </c>
      <c r="Z1191" s="80" t="s">
        <v>239</v>
      </c>
      <c r="AA1191" s="80" t="s">
        <v>122</v>
      </c>
      <c r="AB1191" s="76" t="s">
        <v>539</v>
      </c>
      <c r="AC1191" s="76" t="s">
        <v>540</v>
      </c>
      <c r="AD1191" s="76" t="s">
        <v>173</v>
      </c>
      <c r="AE1191" s="76" t="s">
        <v>548</v>
      </c>
      <c r="AF1191" s="76" t="s">
        <v>96</v>
      </c>
      <c r="AG1191" s="82"/>
      <c r="AH1191" s="60"/>
      <c r="AI1191" s="75" t="s">
        <v>4446</v>
      </c>
      <c r="AJ1191" s="6" t="s">
        <v>103</v>
      </c>
      <c r="AK1191" s="81">
        <v>0</v>
      </c>
      <c r="AL1191" s="205" t="s">
        <v>103</v>
      </c>
      <c r="AM1191" s="169"/>
      <c r="AN1191" s="6"/>
      <c r="AO1191" s="120"/>
    </row>
    <row r="1192" spans="1:41" ht="29">
      <c r="A1192" s="75" t="s">
        <v>4446</v>
      </c>
      <c r="B1192" s="6" t="s">
        <v>93</v>
      </c>
      <c r="C1192" s="76">
        <v>1191</v>
      </c>
      <c r="D1192" s="80" t="s">
        <v>1563</v>
      </c>
      <c r="E1192" s="6" t="s">
        <v>2136</v>
      </c>
      <c r="F1192" s="6" t="str">
        <f t="shared" si="113"/>
        <v>BrokerRM-J-1201LI26-M19, RM-J-1211LI26-M19</v>
      </c>
      <c r="G1192" s="113" t="s">
        <v>4499</v>
      </c>
      <c r="H1192" s="309" t="s">
        <v>4640</v>
      </c>
      <c r="I1192" s="85" t="s">
        <v>4692</v>
      </c>
      <c r="J1192" s="92" t="s">
        <v>4772</v>
      </c>
      <c r="K1192" s="92" t="s">
        <v>4775</v>
      </c>
      <c r="L1192" s="78" t="s">
        <v>116</v>
      </c>
      <c r="M1192" s="80" t="s">
        <v>173</v>
      </c>
      <c r="N1192" s="85" t="s">
        <v>4776</v>
      </c>
      <c r="O1192" s="71">
        <v>0</v>
      </c>
      <c r="P1192" s="71">
        <v>0</v>
      </c>
      <c r="Q1192" s="79">
        <v>448</v>
      </c>
      <c r="R1192" s="79">
        <v>0</v>
      </c>
      <c r="S1192" s="71">
        <v>0</v>
      </c>
      <c r="T1192" s="79">
        <v>448</v>
      </c>
      <c r="U1192" s="87" t="s">
        <v>118</v>
      </c>
      <c r="V1192" s="84">
        <f t="shared" si="115"/>
        <v>448</v>
      </c>
      <c r="W1192" s="74" t="s">
        <v>4777</v>
      </c>
      <c r="X1192" s="80" t="s">
        <v>1156</v>
      </c>
      <c r="Y1192" s="80" t="s">
        <v>178</v>
      </c>
      <c r="Z1192" s="80" t="s">
        <v>239</v>
      </c>
      <c r="AA1192" s="80" t="s">
        <v>122</v>
      </c>
      <c r="AB1192" s="76" t="s">
        <v>539</v>
      </c>
      <c r="AC1192" s="76" t="s">
        <v>540</v>
      </c>
      <c r="AD1192" s="76" t="s">
        <v>173</v>
      </c>
      <c r="AE1192" s="76" t="s">
        <v>548</v>
      </c>
      <c r="AF1192" s="76" t="s">
        <v>96</v>
      </c>
      <c r="AG1192" s="82"/>
      <c r="AH1192" s="60"/>
      <c r="AI1192" s="75" t="s">
        <v>4446</v>
      </c>
      <c r="AJ1192" s="6" t="s">
        <v>103</v>
      </c>
      <c r="AK1192" s="81">
        <v>0</v>
      </c>
      <c r="AL1192" s="205" t="s">
        <v>103</v>
      </c>
      <c r="AM1192" s="169"/>
      <c r="AN1192" s="6"/>
      <c r="AO1192" s="120"/>
    </row>
    <row r="1193" spans="1:41">
      <c r="A1193" s="75" t="s">
        <v>4446</v>
      </c>
      <c r="B1193" s="6" t="s">
        <v>93</v>
      </c>
      <c r="C1193" s="76">
        <v>1192</v>
      </c>
      <c r="D1193" s="80" t="s">
        <v>1563</v>
      </c>
      <c r="E1193" s="6" t="s">
        <v>2136</v>
      </c>
      <c r="F1193" s="6" t="str">
        <f t="shared" si="113"/>
        <v>BrokerRM-J-1231LI26-M19</v>
      </c>
      <c r="G1193" s="96" t="s">
        <v>4500</v>
      </c>
      <c r="H1193" s="309" t="s">
        <v>4641</v>
      </c>
      <c r="I1193" s="85" t="s">
        <v>4692</v>
      </c>
      <c r="J1193" s="92" t="s">
        <v>4772</v>
      </c>
      <c r="K1193" s="92" t="s">
        <v>4778</v>
      </c>
      <c r="L1193" s="78" t="s">
        <v>116</v>
      </c>
      <c r="M1193" s="80" t="s">
        <v>173</v>
      </c>
      <c r="N1193" s="85">
        <v>530103</v>
      </c>
      <c r="O1193" s="71">
        <v>0</v>
      </c>
      <c r="P1193" s="71">
        <v>0</v>
      </c>
      <c r="Q1193" s="79">
        <v>84</v>
      </c>
      <c r="R1193" s="79">
        <v>0</v>
      </c>
      <c r="S1193" s="71">
        <v>0</v>
      </c>
      <c r="T1193" s="79">
        <v>84</v>
      </c>
      <c r="U1193" s="87" t="s">
        <v>118</v>
      </c>
      <c r="V1193" s="84">
        <f t="shared" si="115"/>
        <v>84</v>
      </c>
      <c r="W1193" s="74" t="s">
        <v>3574</v>
      </c>
      <c r="X1193" s="80" t="s">
        <v>1156</v>
      </c>
      <c r="Y1193" s="80" t="s">
        <v>178</v>
      </c>
      <c r="Z1193" s="80" t="s">
        <v>239</v>
      </c>
      <c r="AA1193" s="80" t="s">
        <v>122</v>
      </c>
      <c r="AB1193" s="76" t="s">
        <v>539</v>
      </c>
      <c r="AC1193" s="76" t="s">
        <v>540</v>
      </c>
      <c r="AD1193" s="76" t="s">
        <v>173</v>
      </c>
      <c r="AE1193" s="76" t="s">
        <v>548</v>
      </c>
      <c r="AF1193" s="76" t="s">
        <v>96</v>
      </c>
      <c r="AG1193" s="82"/>
      <c r="AH1193" s="60"/>
      <c r="AI1193" s="75" t="s">
        <v>4446</v>
      </c>
      <c r="AJ1193" s="6" t="s">
        <v>103</v>
      </c>
      <c r="AK1193" s="81">
        <v>0</v>
      </c>
      <c r="AL1193" s="205" t="s">
        <v>103</v>
      </c>
      <c r="AM1193" s="169"/>
      <c r="AN1193" s="6"/>
      <c r="AO1193" s="120"/>
    </row>
    <row r="1194" spans="1:41">
      <c r="A1194" s="75" t="s">
        <v>4446</v>
      </c>
      <c r="B1194" s="6" t="s">
        <v>93</v>
      </c>
      <c r="C1194" s="76">
        <v>1193</v>
      </c>
      <c r="D1194" s="80" t="s">
        <v>1563</v>
      </c>
      <c r="E1194" s="6" t="s">
        <v>2136</v>
      </c>
      <c r="F1194" s="6" t="str">
        <f t="shared" si="113"/>
        <v>BrokerRM-J-1201LI26-M19</v>
      </c>
      <c r="G1194" s="96" t="s">
        <v>4501</v>
      </c>
      <c r="H1194" s="309" t="s">
        <v>4642</v>
      </c>
      <c r="I1194" s="85" t="s">
        <v>4692</v>
      </c>
      <c r="J1194" s="92" t="s">
        <v>4772</v>
      </c>
      <c r="K1194" s="92" t="s">
        <v>4779</v>
      </c>
      <c r="L1194" s="78" t="s">
        <v>116</v>
      </c>
      <c r="M1194" s="80" t="s">
        <v>173</v>
      </c>
      <c r="N1194" s="85">
        <v>531882</v>
      </c>
      <c r="O1194" s="71">
        <v>0</v>
      </c>
      <c r="P1194" s="71">
        <v>0</v>
      </c>
      <c r="Q1194" s="79">
        <v>84</v>
      </c>
      <c r="R1194" s="79">
        <v>0</v>
      </c>
      <c r="S1194" s="71">
        <v>0</v>
      </c>
      <c r="T1194" s="79">
        <v>84</v>
      </c>
      <c r="U1194" s="87" t="s">
        <v>118</v>
      </c>
      <c r="V1194" s="84">
        <f t="shared" si="115"/>
        <v>84</v>
      </c>
      <c r="W1194" s="74">
        <v>46267</v>
      </c>
      <c r="X1194" s="80" t="s">
        <v>1156</v>
      </c>
      <c r="Y1194" s="80" t="s">
        <v>178</v>
      </c>
      <c r="Z1194" s="80" t="s">
        <v>239</v>
      </c>
      <c r="AA1194" s="80" t="s">
        <v>122</v>
      </c>
      <c r="AB1194" s="76" t="s">
        <v>539</v>
      </c>
      <c r="AC1194" s="76" t="s">
        <v>540</v>
      </c>
      <c r="AD1194" s="76" t="s">
        <v>173</v>
      </c>
      <c r="AE1194" s="76" t="s">
        <v>548</v>
      </c>
      <c r="AF1194" s="76" t="s">
        <v>96</v>
      </c>
      <c r="AG1194" s="82"/>
      <c r="AH1194" s="60"/>
      <c r="AI1194" s="75" t="s">
        <v>4446</v>
      </c>
      <c r="AJ1194" s="6" t="s">
        <v>103</v>
      </c>
      <c r="AK1194" s="81">
        <v>0</v>
      </c>
      <c r="AL1194" s="205" t="s">
        <v>103</v>
      </c>
      <c r="AM1194" s="169"/>
      <c r="AN1194" s="6"/>
      <c r="AO1194" s="120"/>
    </row>
    <row r="1195" spans="1:41">
      <c r="A1195" s="75" t="s">
        <v>4446</v>
      </c>
      <c r="B1195" s="6" t="s">
        <v>93</v>
      </c>
      <c r="C1195" s="76">
        <v>1194</v>
      </c>
      <c r="D1195" s="80" t="s">
        <v>4447</v>
      </c>
      <c r="E1195" s="6" t="s">
        <v>2135</v>
      </c>
      <c r="F1195" s="6" t="str">
        <f t="shared" si="113"/>
        <v>FreightRM-1106-AI26-M19-C9563</v>
      </c>
      <c r="G1195" s="96" t="s">
        <v>4502</v>
      </c>
      <c r="H1195" s="309" t="s">
        <v>4643</v>
      </c>
      <c r="I1195" s="85" t="s">
        <v>4692</v>
      </c>
      <c r="J1195" s="92">
        <v>46070</v>
      </c>
      <c r="K1195" s="92" t="s">
        <v>4780</v>
      </c>
      <c r="L1195" s="78" t="s">
        <v>116</v>
      </c>
      <c r="M1195" s="80" t="s">
        <v>25</v>
      </c>
      <c r="N1195" s="78" t="s">
        <v>116</v>
      </c>
      <c r="O1195" s="71">
        <v>0</v>
      </c>
      <c r="P1195" s="71">
        <v>0</v>
      </c>
      <c r="Q1195" s="79">
        <v>12126.4</v>
      </c>
      <c r="R1195" s="79" t="s">
        <v>4781</v>
      </c>
      <c r="S1195" s="71"/>
      <c r="T1195" s="79">
        <v>14066.62</v>
      </c>
      <c r="U1195" s="87" t="s">
        <v>24</v>
      </c>
      <c r="V1195" s="84">
        <f t="shared" ref="V1195:V1224" si="116">T1195/17.5445</f>
        <v>801.7680754652456</v>
      </c>
      <c r="W1195" s="74">
        <v>46070</v>
      </c>
      <c r="X1195" s="80" t="s">
        <v>237</v>
      </c>
      <c r="Y1195" s="80" t="s">
        <v>4782</v>
      </c>
      <c r="Z1195" s="80" t="s">
        <v>239</v>
      </c>
      <c r="AA1195" s="80" t="s">
        <v>122</v>
      </c>
      <c r="AB1195" s="76" t="s">
        <v>539</v>
      </c>
      <c r="AC1195" s="76" t="s">
        <v>540</v>
      </c>
      <c r="AD1195" s="76" t="s">
        <v>25</v>
      </c>
      <c r="AE1195" s="76" t="s">
        <v>544</v>
      </c>
      <c r="AF1195" s="76" t="s">
        <v>96</v>
      </c>
      <c r="AG1195" s="82"/>
      <c r="AH1195" s="60"/>
      <c r="AI1195" s="75" t="s">
        <v>4446</v>
      </c>
      <c r="AJ1195" s="6" t="s">
        <v>103</v>
      </c>
      <c r="AK1195" s="81">
        <v>0</v>
      </c>
      <c r="AL1195" s="205" t="s">
        <v>103</v>
      </c>
      <c r="AM1195" s="169"/>
      <c r="AN1195" s="6"/>
      <c r="AO1195" s="120"/>
    </row>
    <row r="1196" spans="1:41">
      <c r="A1196" s="75" t="s">
        <v>4446</v>
      </c>
      <c r="B1196" s="6" t="s">
        <v>93</v>
      </c>
      <c r="C1196" s="76">
        <v>1195</v>
      </c>
      <c r="D1196" s="80" t="s">
        <v>4447</v>
      </c>
      <c r="E1196" s="6" t="s">
        <v>2135</v>
      </c>
      <c r="F1196" s="6" t="str">
        <f t="shared" si="113"/>
        <v xml:space="preserve">FreightRM-1115-AI26-M19-C9584 </v>
      </c>
      <c r="G1196" s="96" t="s">
        <v>4503</v>
      </c>
      <c r="H1196" s="309" t="s">
        <v>4644</v>
      </c>
      <c r="I1196" s="85" t="s">
        <v>4692</v>
      </c>
      <c r="J1196" s="92">
        <v>46073</v>
      </c>
      <c r="K1196" s="92" t="s">
        <v>4783</v>
      </c>
      <c r="L1196" s="78" t="s">
        <v>116</v>
      </c>
      <c r="M1196" s="80" t="s">
        <v>25</v>
      </c>
      <c r="N1196" s="78" t="s">
        <v>116</v>
      </c>
      <c r="O1196" s="71">
        <v>0</v>
      </c>
      <c r="P1196" s="71">
        <v>0</v>
      </c>
      <c r="Q1196" s="79">
        <v>12126.4</v>
      </c>
      <c r="R1196" s="79" t="s">
        <v>4781</v>
      </c>
      <c r="S1196" s="71"/>
      <c r="T1196" s="79">
        <v>14066.62</v>
      </c>
      <c r="U1196" s="87" t="s">
        <v>24</v>
      </c>
      <c r="V1196" s="84">
        <f t="shared" si="116"/>
        <v>801.7680754652456</v>
      </c>
      <c r="W1196" s="74">
        <v>45708</v>
      </c>
      <c r="X1196" s="80" t="s">
        <v>237</v>
      </c>
      <c r="Y1196" s="80" t="s">
        <v>4782</v>
      </c>
      <c r="Z1196" s="80" t="s">
        <v>239</v>
      </c>
      <c r="AA1196" s="80" t="s">
        <v>122</v>
      </c>
      <c r="AB1196" s="76" t="s">
        <v>539</v>
      </c>
      <c r="AC1196" s="76" t="s">
        <v>540</v>
      </c>
      <c r="AD1196" s="76" t="s">
        <v>25</v>
      </c>
      <c r="AE1196" s="76" t="s">
        <v>544</v>
      </c>
      <c r="AF1196" s="76" t="s">
        <v>96</v>
      </c>
      <c r="AG1196" s="82"/>
      <c r="AH1196" s="60"/>
      <c r="AI1196" s="75" t="s">
        <v>4446</v>
      </c>
      <c r="AJ1196" s="6" t="s">
        <v>103</v>
      </c>
      <c r="AK1196" s="81">
        <v>0</v>
      </c>
      <c r="AL1196" s="205" t="s">
        <v>103</v>
      </c>
      <c r="AM1196" s="169"/>
      <c r="AN1196" s="6"/>
      <c r="AO1196" s="120"/>
    </row>
    <row r="1197" spans="1:41">
      <c r="A1197" s="75" t="s">
        <v>4446</v>
      </c>
      <c r="B1197" s="6" t="s">
        <v>93</v>
      </c>
      <c r="C1197" s="76">
        <v>1196</v>
      </c>
      <c r="D1197" s="76" t="s">
        <v>98</v>
      </c>
      <c r="E1197" s="6" t="s">
        <v>2136</v>
      </c>
      <c r="F1197" s="6" t="str">
        <f t="shared" si="113"/>
        <v>BrokerFG-A-0010-SE26-M19.D</v>
      </c>
      <c r="G1197" s="97" t="s">
        <v>4504</v>
      </c>
      <c r="H1197" s="309" t="s">
        <v>4645</v>
      </c>
      <c r="I1197" s="85" t="s">
        <v>4692</v>
      </c>
      <c r="J1197" s="92">
        <v>46069</v>
      </c>
      <c r="K1197" s="96" t="s">
        <v>4784</v>
      </c>
      <c r="L1197" s="80" t="s">
        <v>4785</v>
      </c>
      <c r="M1197" s="80" t="s">
        <v>1264</v>
      </c>
      <c r="N1197" s="6" t="s">
        <v>4786</v>
      </c>
      <c r="O1197" s="71">
        <v>0</v>
      </c>
      <c r="P1197" s="71">
        <v>8416.89</v>
      </c>
      <c r="Q1197" s="79">
        <v>3497.66</v>
      </c>
      <c r="R1197" s="79">
        <v>559.62</v>
      </c>
      <c r="S1197" s="71">
        <v>0</v>
      </c>
      <c r="T1197" s="79">
        <v>12474.17</v>
      </c>
      <c r="U1197" s="87" t="s">
        <v>24</v>
      </c>
      <c r="V1197" s="84">
        <f t="shared" si="116"/>
        <v>711.00173843654704</v>
      </c>
      <c r="W1197" s="86">
        <v>46064</v>
      </c>
      <c r="X1197" s="80" t="s">
        <v>3585</v>
      </c>
      <c r="Y1197" s="80" t="s">
        <v>537</v>
      </c>
      <c r="Z1197" s="80" t="s">
        <v>178</v>
      </c>
      <c r="AA1197" s="6" t="s">
        <v>1267</v>
      </c>
      <c r="AB1197" s="76" t="s">
        <v>539</v>
      </c>
      <c r="AC1197" s="76" t="s">
        <v>541</v>
      </c>
      <c r="AD1197" s="76" t="s">
        <v>543</v>
      </c>
      <c r="AE1197" s="76" t="s">
        <v>549</v>
      </c>
      <c r="AF1197" s="76" t="s">
        <v>96</v>
      </c>
      <c r="AG1197" s="75"/>
      <c r="AH1197" s="60"/>
      <c r="AI1197" s="75" t="s">
        <v>4446</v>
      </c>
      <c r="AJ1197" s="6" t="s">
        <v>103</v>
      </c>
      <c r="AK1197" s="81">
        <v>0</v>
      </c>
      <c r="AL1197" s="205" t="s">
        <v>103</v>
      </c>
      <c r="AM1197" s="169"/>
      <c r="AN1197" s="6"/>
      <c r="AO1197" s="120"/>
    </row>
    <row r="1198" spans="1:41">
      <c r="A1198" s="75" t="s">
        <v>4446</v>
      </c>
      <c r="B1198" s="6" t="s">
        <v>93</v>
      </c>
      <c r="C1198" s="76">
        <v>1197</v>
      </c>
      <c r="D1198" s="76" t="s">
        <v>98</v>
      </c>
      <c r="E1198" s="6" t="s">
        <v>2136</v>
      </c>
      <c r="F1198" s="6" t="str">
        <f t="shared" si="113"/>
        <v>BrokerFG-A-0009-SE26-M19.D</v>
      </c>
      <c r="G1198" s="97" t="s">
        <v>4505</v>
      </c>
      <c r="H1198" s="309" t="s">
        <v>4646</v>
      </c>
      <c r="I1198" s="85" t="s">
        <v>4692</v>
      </c>
      <c r="J1198" s="92">
        <v>46069</v>
      </c>
      <c r="K1198" s="96" t="s">
        <v>4787</v>
      </c>
      <c r="L1198" s="80" t="s">
        <v>4788</v>
      </c>
      <c r="M1198" s="80" t="s">
        <v>1264</v>
      </c>
      <c r="N1198" s="6" t="s">
        <v>4789</v>
      </c>
      <c r="O1198" s="71">
        <v>0</v>
      </c>
      <c r="P1198" s="71">
        <v>8378.57</v>
      </c>
      <c r="Q1198" s="79">
        <v>3046.57</v>
      </c>
      <c r="R1198" s="79">
        <v>487.45</v>
      </c>
      <c r="S1198" s="71">
        <v>0</v>
      </c>
      <c r="T1198" s="79">
        <v>11912.59</v>
      </c>
      <c r="U1198" s="87" t="s">
        <v>24</v>
      </c>
      <c r="V1198" s="84">
        <f t="shared" si="116"/>
        <v>678.99284676109323</v>
      </c>
      <c r="W1198" s="86">
        <v>46064</v>
      </c>
      <c r="X1198" s="85" t="s">
        <v>3585</v>
      </c>
      <c r="Y1198" s="80" t="s">
        <v>537</v>
      </c>
      <c r="Z1198" s="80" t="s">
        <v>178</v>
      </c>
      <c r="AA1198" s="85" t="s">
        <v>1267</v>
      </c>
      <c r="AB1198" s="76" t="s">
        <v>539</v>
      </c>
      <c r="AC1198" s="76" t="s">
        <v>541</v>
      </c>
      <c r="AD1198" s="76" t="s">
        <v>543</v>
      </c>
      <c r="AE1198" s="76" t="s">
        <v>549</v>
      </c>
      <c r="AF1198" s="76" t="s">
        <v>96</v>
      </c>
      <c r="AG1198" s="75"/>
      <c r="AH1198" s="60"/>
      <c r="AI1198" s="75" t="s">
        <v>4446</v>
      </c>
      <c r="AJ1198" s="6" t="s">
        <v>103</v>
      </c>
      <c r="AK1198" s="81">
        <v>0</v>
      </c>
      <c r="AL1198" s="205" t="s">
        <v>103</v>
      </c>
      <c r="AM1198" s="169"/>
      <c r="AN1198" s="6"/>
      <c r="AO1198" s="120"/>
    </row>
    <row r="1199" spans="1:41">
      <c r="A1199" s="75" t="s">
        <v>4446</v>
      </c>
      <c r="B1199" s="6" t="s">
        <v>93</v>
      </c>
      <c r="C1199" s="76">
        <v>1198</v>
      </c>
      <c r="D1199" s="76" t="s">
        <v>98</v>
      </c>
      <c r="E1199" s="6" t="s">
        <v>2136</v>
      </c>
      <c r="F1199" s="6" t="str">
        <f t="shared" si="113"/>
        <v>BrokerFG-I-0044-SE26-M23-L.D</v>
      </c>
      <c r="G1199" s="96" t="s">
        <v>4506</v>
      </c>
      <c r="H1199" s="309" t="s">
        <v>4647</v>
      </c>
      <c r="I1199" s="85" t="s">
        <v>4692</v>
      </c>
      <c r="J1199" s="92">
        <v>46071</v>
      </c>
      <c r="K1199" s="96" t="s">
        <v>4790</v>
      </c>
      <c r="L1199" s="77" t="s">
        <v>4791</v>
      </c>
      <c r="M1199" s="80" t="s">
        <v>1264</v>
      </c>
      <c r="N1199" s="6" t="s">
        <v>116</v>
      </c>
      <c r="O1199" s="71">
        <v>0</v>
      </c>
      <c r="P1199" s="71">
        <v>3312.97</v>
      </c>
      <c r="Q1199" s="79">
        <v>3084.64</v>
      </c>
      <c r="R1199" s="79">
        <v>493.55</v>
      </c>
      <c r="S1199" s="71">
        <v>0</v>
      </c>
      <c r="T1199" s="79">
        <v>6891.16</v>
      </c>
      <c r="U1199" s="87" t="s">
        <v>24</v>
      </c>
      <c r="V1199" s="84">
        <f t="shared" si="116"/>
        <v>392.78178346490353</v>
      </c>
      <c r="W1199" s="86">
        <v>46062</v>
      </c>
      <c r="X1199" s="85" t="s">
        <v>3585</v>
      </c>
      <c r="Y1199" s="6" t="s">
        <v>537</v>
      </c>
      <c r="Z1199" s="80" t="s">
        <v>178</v>
      </c>
      <c r="AA1199" s="85" t="s">
        <v>1267</v>
      </c>
      <c r="AB1199" s="76" t="s">
        <v>1118</v>
      </c>
      <c r="AC1199" s="76" t="s">
        <v>541</v>
      </c>
      <c r="AD1199" s="76" t="s">
        <v>543</v>
      </c>
      <c r="AE1199" s="76" t="s">
        <v>549</v>
      </c>
      <c r="AF1199" s="76" t="s">
        <v>96</v>
      </c>
      <c r="AG1199" s="75"/>
      <c r="AH1199" s="60"/>
      <c r="AI1199" s="75" t="s">
        <v>4446</v>
      </c>
      <c r="AJ1199" s="6" t="s">
        <v>103</v>
      </c>
      <c r="AK1199" s="81">
        <v>0</v>
      </c>
      <c r="AL1199" s="205" t="s">
        <v>103</v>
      </c>
      <c r="AM1199" s="169"/>
      <c r="AN1199" s="6"/>
      <c r="AO1199" s="120"/>
    </row>
    <row r="1200" spans="1:41">
      <c r="A1200" s="75" t="s">
        <v>4446</v>
      </c>
      <c r="B1200" s="6" t="s">
        <v>93</v>
      </c>
      <c r="C1200" s="76">
        <v>1199</v>
      </c>
      <c r="D1200" s="76" t="s">
        <v>98</v>
      </c>
      <c r="E1200" s="6" t="s">
        <v>2136</v>
      </c>
      <c r="F1200" s="6" t="str">
        <f t="shared" si="113"/>
        <v>BrokerFG-I-0046-SE26-M23-L.D</v>
      </c>
      <c r="G1200" s="97" t="s">
        <v>4507</v>
      </c>
      <c r="H1200" s="309" t="s">
        <v>4648</v>
      </c>
      <c r="I1200" s="85" t="s">
        <v>4692</v>
      </c>
      <c r="J1200" s="92">
        <v>46071</v>
      </c>
      <c r="K1200" s="96" t="s">
        <v>4792</v>
      </c>
      <c r="L1200" s="77" t="s">
        <v>4793</v>
      </c>
      <c r="M1200" s="80" t="s">
        <v>1264</v>
      </c>
      <c r="N1200" s="6" t="s">
        <v>116</v>
      </c>
      <c r="O1200" s="71">
        <v>0</v>
      </c>
      <c r="P1200" s="71">
        <v>1508</v>
      </c>
      <c r="Q1200" s="79">
        <v>3048.2</v>
      </c>
      <c r="R1200" s="79">
        <v>487.72</v>
      </c>
      <c r="S1200" s="71">
        <v>0</v>
      </c>
      <c r="T1200" s="79">
        <v>5043.92</v>
      </c>
      <c r="U1200" s="87" t="s">
        <v>24</v>
      </c>
      <c r="V1200" s="84">
        <f t="shared" si="116"/>
        <v>287.49294650745247</v>
      </c>
      <c r="W1200" s="86">
        <v>46069</v>
      </c>
      <c r="X1200" s="85" t="s">
        <v>3585</v>
      </c>
      <c r="Y1200" s="6" t="s">
        <v>537</v>
      </c>
      <c r="Z1200" s="80" t="s">
        <v>178</v>
      </c>
      <c r="AA1200" s="85" t="s">
        <v>1267</v>
      </c>
      <c r="AB1200" s="76" t="s">
        <v>1118</v>
      </c>
      <c r="AC1200" s="76" t="s">
        <v>541</v>
      </c>
      <c r="AD1200" s="76" t="s">
        <v>543</v>
      </c>
      <c r="AE1200" s="76" t="s">
        <v>549</v>
      </c>
      <c r="AF1200" s="76" t="s">
        <v>96</v>
      </c>
      <c r="AG1200" s="75"/>
      <c r="AH1200" s="60"/>
      <c r="AI1200" s="75" t="s">
        <v>4446</v>
      </c>
      <c r="AJ1200" s="6" t="s">
        <v>103</v>
      </c>
      <c r="AK1200" s="81">
        <v>0</v>
      </c>
      <c r="AL1200" s="205" t="s">
        <v>103</v>
      </c>
      <c r="AM1200" s="169"/>
      <c r="AN1200" s="6"/>
      <c r="AO1200" s="120"/>
    </row>
    <row r="1201" spans="1:41">
      <c r="A1201" s="75" t="s">
        <v>4446</v>
      </c>
      <c r="B1201" s="6" t="s">
        <v>93</v>
      </c>
      <c r="C1201" s="76">
        <v>1200</v>
      </c>
      <c r="D1201" s="76" t="s">
        <v>98</v>
      </c>
      <c r="E1201" s="6" t="s">
        <v>2136</v>
      </c>
      <c r="F1201" s="6" t="str">
        <f t="shared" si="113"/>
        <v>BrokerRM-R-005-SI25-M19-B</v>
      </c>
      <c r="G1201" s="97" t="s">
        <v>4508</v>
      </c>
      <c r="H1201" s="309" t="s">
        <v>4649</v>
      </c>
      <c r="I1201" s="85" t="s">
        <v>4692</v>
      </c>
      <c r="J1201" s="92">
        <v>46072</v>
      </c>
      <c r="K1201" s="96" t="s">
        <v>4794</v>
      </c>
      <c r="L1201" s="77" t="s">
        <v>4795</v>
      </c>
      <c r="M1201" s="80" t="s">
        <v>117</v>
      </c>
      <c r="N1201" s="6" t="s">
        <v>4796</v>
      </c>
      <c r="O1201" s="71">
        <v>0</v>
      </c>
      <c r="P1201" s="71">
        <v>11083.59</v>
      </c>
      <c r="Q1201" s="79">
        <v>2618.25</v>
      </c>
      <c r="R1201" s="79">
        <v>418.92</v>
      </c>
      <c r="S1201" s="71">
        <v>0</v>
      </c>
      <c r="T1201" s="79">
        <v>14120.76</v>
      </c>
      <c r="U1201" s="87" t="s">
        <v>24</v>
      </c>
      <c r="V1201" s="84">
        <f t="shared" si="116"/>
        <v>804.85394283108667</v>
      </c>
      <c r="W1201" s="86">
        <v>46050</v>
      </c>
      <c r="X1201" s="85" t="s">
        <v>4797</v>
      </c>
      <c r="Y1201" s="6" t="s">
        <v>536</v>
      </c>
      <c r="Z1201" s="80" t="s">
        <v>537</v>
      </c>
      <c r="AA1201" s="85" t="s">
        <v>4798</v>
      </c>
      <c r="AB1201" s="76" t="s">
        <v>539</v>
      </c>
      <c r="AC1201" s="76" t="s">
        <v>540</v>
      </c>
      <c r="AD1201" s="76" t="s">
        <v>174</v>
      </c>
      <c r="AE1201" s="76" t="s">
        <v>546</v>
      </c>
      <c r="AF1201" s="76" t="s">
        <v>4799</v>
      </c>
      <c r="AG1201" s="80" t="s">
        <v>550</v>
      </c>
      <c r="AH1201" s="60">
        <v>1113.5999999999999</v>
      </c>
      <c r="AI1201" s="75" t="s">
        <v>4446</v>
      </c>
      <c r="AJ1201" s="6" t="s">
        <v>103</v>
      </c>
      <c r="AK1201" s="81">
        <v>0</v>
      </c>
      <c r="AL1201" s="205" t="s">
        <v>103</v>
      </c>
      <c r="AM1201" s="169"/>
      <c r="AN1201" s="6"/>
      <c r="AO1201" s="120"/>
    </row>
    <row r="1202" spans="1:41">
      <c r="A1202" s="75" t="s">
        <v>4446</v>
      </c>
      <c r="B1202" s="6" t="s">
        <v>93</v>
      </c>
      <c r="C1202" s="76">
        <v>1201</v>
      </c>
      <c r="D1202" s="76" t="s">
        <v>98</v>
      </c>
      <c r="E1202" s="6" t="s">
        <v>2136</v>
      </c>
      <c r="F1202" s="6" t="str">
        <f t="shared" si="113"/>
        <v>BrokerFG-A-0011-SE26-M19.D</v>
      </c>
      <c r="G1202" s="97" t="s">
        <v>4509</v>
      </c>
      <c r="H1202" s="309" t="s">
        <v>4650</v>
      </c>
      <c r="I1202" s="85" t="s">
        <v>4692</v>
      </c>
      <c r="J1202" s="92">
        <v>46073</v>
      </c>
      <c r="K1202" s="97" t="s">
        <v>4800</v>
      </c>
      <c r="L1202" s="77" t="s">
        <v>4801</v>
      </c>
      <c r="M1202" s="80" t="s">
        <v>1264</v>
      </c>
      <c r="N1202" s="6" t="s">
        <v>4802</v>
      </c>
      <c r="O1202" s="71">
        <v>0</v>
      </c>
      <c r="P1202" s="71">
        <v>7907.66</v>
      </c>
      <c r="Q1202" s="79">
        <v>3506.98</v>
      </c>
      <c r="R1202" s="79">
        <v>561.11</v>
      </c>
      <c r="S1202" s="71">
        <v>0</v>
      </c>
      <c r="T1202" s="79">
        <v>11975.75</v>
      </c>
      <c r="U1202" s="87" t="s">
        <v>24</v>
      </c>
      <c r="V1202" s="84">
        <f t="shared" si="116"/>
        <v>682.59283536150929</v>
      </c>
      <c r="W1202" s="86">
        <v>46071</v>
      </c>
      <c r="X1202" s="80" t="s">
        <v>3585</v>
      </c>
      <c r="Y1202" s="80" t="s">
        <v>537</v>
      </c>
      <c r="Z1202" s="80" t="s">
        <v>178</v>
      </c>
      <c r="AA1202" s="80" t="s">
        <v>1267</v>
      </c>
      <c r="AB1202" s="76" t="s">
        <v>539</v>
      </c>
      <c r="AC1202" s="76" t="s">
        <v>541</v>
      </c>
      <c r="AD1202" s="76" t="s">
        <v>543</v>
      </c>
      <c r="AE1202" s="76" t="s">
        <v>549</v>
      </c>
      <c r="AF1202" s="76" t="s">
        <v>96</v>
      </c>
      <c r="AG1202" s="82"/>
      <c r="AH1202" s="60"/>
      <c r="AI1202" s="75" t="s">
        <v>4446</v>
      </c>
      <c r="AJ1202" s="6" t="s">
        <v>103</v>
      </c>
      <c r="AK1202" s="81">
        <v>0</v>
      </c>
      <c r="AL1202" s="205" t="s">
        <v>103</v>
      </c>
      <c r="AM1202" s="169"/>
      <c r="AN1202" s="6"/>
      <c r="AO1202" s="120"/>
    </row>
    <row r="1203" spans="1:41">
      <c r="A1203" s="75" t="s">
        <v>4446</v>
      </c>
      <c r="B1203" s="6" t="s">
        <v>93</v>
      </c>
      <c r="C1203" s="76">
        <v>1202</v>
      </c>
      <c r="D1203" s="76" t="s">
        <v>98</v>
      </c>
      <c r="E1203" s="6" t="s">
        <v>2136</v>
      </c>
      <c r="F1203" s="6" t="str">
        <f t="shared" si="113"/>
        <v>BrokerRM-I-1001-AI26-M19</v>
      </c>
      <c r="G1203" s="97" t="s">
        <v>4510</v>
      </c>
      <c r="H1203" s="309" t="s">
        <v>4651</v>
      </c>
      <c r="I1203" s="85" t="s">
        <v>4692</v>
      </c>
      <c r="J1203" s="92">
        <v>46069</v>
      </c>
      <c r="K1203" s="92" t="s">
        <v>4803</v>
      </c>
      <c r="L1203" s="88">
        <v>887389029495</v>
      </c>
      <c r="M1203" s="78" t="s">
        <v>25</v>
      </c>
      <c r="N1203" s="6" t="s">
        <v>116</v>
      </c>
      <c r="O1203" s="71">
        <v>0</v>
      </c>
      <c r="P1203" s="71">
        <v>4665.08</v>
      </c>
      <c r="Q1203" s="79">
        <v>793.57</v>
      </c>
      <c r="R1203" s="79">
        <v>126.97</v>
      </c>
      <c r="S1203" s="71">
        <v>0</v>
      </c>
      <c r="T1203" s="79">
        <v>5585.62</v>
      </c>
      <c r="U1203" s="87" t="s">
        <v>24</v>
      </c>
      <c r="V1203" s="84">
        <f t="shared" si="116"/>
        <v>318.36871954173671</v>
      </c>
      <c r="W1203" s="70">
        <v>46059</v>
      </c>
      <c r="X1203" s="6" t="s">
        <v>430</v>
      </c>
      <c r="Y1203" s="80" t="s">
        <v>4804</v>
      </c>
      <c r="Z1203" s="80" t="s">
        <v>239</v>
      </c>
      <c r="AA1203" s="80" t="s">
        <v>122</v>
      </c>
      <c r="AB1203" s="76" t="s">
        <v>539</v>
      </c>
      <c r="AC1203" s="76" t="s">
        <v>540</v>
      </c>
      <c r="AD1203" s="76" t="s">
        <v>25</v>
      </c>
      <c r="AE1203" s="76" t="s">
        <v>544</v>
      </c>
      <c r="AF1203" s="76" t="s">
        <v>96</v>
      </c>
      <c r="AG1203" s="82"/>
      <c r="AH1203" s="60"/>
      <c r="AI1203" s="75" t="s">
        <v>4446</v>
      </c>
      <c r="AJ1203" s="6" t="s">
        <v>103</v>
      </c>
      <c r="AK1203" s="81">
        <v>0</v>
      </c>
      <c r="AL1203" s="205" t="s">
        <v>103</v>
      </c>
      <c r="AM1203" s="169"/>
      <c r="AN1203" s="6"/>
      <c r="AO1203" s="120"/>
    </row>
    <row r="1204" spans="1:41">
      <c r="A1204" s="75" t="s">
        <v>4446</v>
      </c>
      <c r="B1204" s="6" t="s">
        <v>93</v>
      </c>
      <c r="C1204" s="76">
        <v>1203</v>
      </c>
      <c r="D1204" s="76" t="s">
        <v>98</v>
      </c>
      <c r="E1204" s="6" t="s">
        <v>2136</v>
      </c>
      <c r="F1204" s="6" t="str">
        <f t="shared" si="113"/>
        <v>BrokerRM-I-1089-AI26-M19</v>
      </c>
      <c r="G1204" s="97" t="s">
        <v>4511</v>
      </c>
      <c r="H1204" s="309" t="s">
        <v>4652</v>
      </c>
      <c r="I1204" s="85" t="s">
        <v>4692</v>
      </c>
      <c r="J1204" s="92">
        <v>46071</v>
      </c>
      <c r="K1204" s="92" t="s">
        <v>4805</v>
      </c>
      <c r="L1204" s="88">
        <v>888490148290</v>
      </c>
      <c r="M1204" s="78" t="s">
        <v>25</v>
      </c>
      <c r="N1204" s="6" t="s">
        <v>116</v>
      </c>
      <c r="O1204" s="71">
        <v>0</v>
      </c>
      <c r="P1204" s="71">
        <v>3885.45</v>
      </c>
      <c r="Q1204" s="79">
        <v>764.58</v>
      </c>
      <c r="R1204" s="79">
        <v>122.33</v>
      </c>
      <c r="S1204" s="71">
        <v>0</v>
      </c>
      <c r="T1204" s="79">
        <v>4772.3599999999997</v>
      </c>
      <c r="U1204" s="87" t="s">
        <v>24</v>
      </c>
      <c r="V1204" s="84">
        <f t="shared" si="116"/>
        <v>272.01459146741144</v>
      </c>
      <c r="W1204" s="70">
        <v>46064</v>
      </c>
      <c r="X1204" s="6" t="s">
        <v>430</v>
      </c>
      <c r="Y1204" s="80" t="s">
        <v>178</v>
      </c>
      <c r="Z1204" s="80" t="s">
        <v>239</v>
      </c>
      <c r="AA1204" s="80" t="s">
        <v>122</v>
      </c>
      <c r="AB1204" s="76" t="s">
        <v>539</v>
      </c>
      <c r="AC1204" s="76" t="s">
        <v>540</v>
      </c>
      <c r="AD1204" s="76" t="s">
        <v>25</v>
      </c>
      <c r="AE1204" s="76" t="s">
        <v>544</v>
      </c>
      <c r="AF1204" s="76" t="s">
        <v>96</v>
      </c>
      <c r="AG1204" s="75"/>
      <c r="AH1204" s="60"/>
      <c r="AI1204" s="75" t="s">
        <v>4446</v>
      </c>
      <c r="AJ1204" s="6" t="s">
        <v>103</v>
      </c>
      <c r="AK1204" s="81">
        <v>0</v>
      </c>
      <c r="AL1204" s="205" t="s">
        <v>103</v>
      </c>
      <c r="AM1204" s="169"/>
      <c r="AN1204" s="6"/>
      <c r="AO1204" s="120"/>
    </row>
    <row r="1205" spans="1:41">
      <c r="A1205" s="75" t="s">
        <v>4446</v>
      </c>
      <c r="B1205" s="6" t="s">
        <v>93</v>
      </c>
      <c r="C1205" s="76">
        <v>1204</v>
      </c>
      <c r="D1205" s="76" t="s">
        <v>98</v>
      </c>
      <c r="E1205" s="6" t="s">
        <v>2136</v>
      </c>
      <c r="F1205" s="6" t="str">
        <f t="shared" si="113"/>
        <v>BrokerRM-I-1095-AI26-M19</v>
      </c>
      <c r="G1205" s="96" t="s">
        <v>4512</v>
      </c>
      <c r="H1205" s="309" t="s">
        <v>4653</v>
      </c>
      <c r="I1205" s="85" t="s">
        <v>4692</v>
      </c>
      <c r="J1205" s="92">
        <v>46071</v>
      </c>
      <c r="K1205" s="92" t="s">
        <v>4806</v>
      </c>
      <c r="L1205" s="77">
        <v>887636991342</v>
      </c>
      <c r="M1205" s="80" t="s">
        <v>25</v>
      </c>
      <c r="N1205" s="6" t="s">
        <v>116</v>
      </c>
      <c r="O1205" s="71">
        <v>0</v>
      </c>
      <c r="P1205" s="71">
        <v>4641.0200000000004</v>
      </c>
      <c r="Q1205" s="79">
        <v>789.85</v>
      </c>
      <c r="R1205" s="79">
        <v>126.38</v>
      </c>
      <c r="S1205" s="71">
        <v>0</v>
      </c>
      <c r="T1205" s="79">
        <v>5557.25</v>
      </c>
      <c r="U1205" s="87" t="s">
        <v>24</v>
      </c>
      <c r="V1205" s="84">
        <f t="shared" si="116"/>
        <v>316.75168856336745</v>
      </c>
      <c r="W1205" s="78">
        <v>46064</v>
      </c>
      <c r="X1205" s="80" t="s">
        <v>430</v>
      </c>
      <c r="Y1205" s="80" t="s">
        <v>178</v>
      </c>
      <c r="Z1205" s="80" t="s">
        <v>239</v>
      </c>
      <c r="AA1205" s="80" t="s">
        <v>122</v>
      </c>
      <c r="AB1205" s="76" t="s">
        <v>539</v>
      </c>
      <c r="AC1205" s="76" t="s">
        <v>540</v>
      </c>
      <c r="AD1205" s="76" t="s">
        <v>25</v>
      </c>
      <c r="AE1205" s="76" t="s">
        <v>544</v>
      </c>
      <c r="AF1205" s="76" t="s">
        <v>96</v>
      </c>
      <c r="AG1205" s="82"/>
      <c r="AH1205" s="60"/>
      <c r="AI1205" s="75" t="s">
        <v>4446</v>
      </c>
      <c r="AJ1205" s="6" t="s">
        <v>103</v>
      </c>
      <c r="AK1205" s="81">
        <v>0</v>
      </c>
      <c r="AL1205" s="205" t="s">
        <v>103</v>
      </c>
      <c r="AM1205" s="169"/>
      <c r="AN1205" s="6"/>
      <c r="AO1205" s="120"/>
    </row>
    <row r="1206" spans="1:41">
      <c r="A1206" s="75" t="s">
        <v>4446</v>
      </c>
      <c r="B1206" s="6" t="s">
        <v>93</v>
      </c>
      <c r="C1206" s="76">
        <v>1205</v>
      </c>
      <c r="D1206" s="76" t="s">
        <v>98</v>
      </c>
      <c r="E1206" s="6" t="s">
        <v>2136</v>
      </c>
      <c r="F1206" s="6" t="str">
        <f t="shared" si="113"/>
        <v>BrokerRM-I-1085-AI26-M19</v>
      </c>
      <c r="G1206" s="97" t="s">
        <v>4513</v>
      </c>
      <c r="H1206" s="309" t="s">
        <v>4654</v>
      </c>
      <c r="I1206" s="85" t="s">
        <v>4692</v>
      </c>
      <c r="J1206" s="92">
        <v>46071</v>
      </c>
      <c r="K1206" s="98" t="s">
        <v>4807</v>
      </c>
      <c r="L1206" s="77">
        <v>888512380529</v>
      </c>
      <c r="M1206" s="78" t="s">
        <v>25</v>
      </c>
      <c r="N1206" s="6" t="s">
        <v>116</v>
      </c>
      <c r="O1206" s="71">
        <v>0</v>
      </c>
      <c r="P1206" s="71">
        <v>3885.45</v>
      </c>
      <c r="Q1206" s="79">
        <v>764.58</v>
      </c>
      <c r="R1206" s="79">
        <v>122.33</v>
      </c>
      <c r="S1206" s="71">
        <v>0</v>
      </c>
      <c r="T1206" s="79">
        <v>4772.3599999999997</v>
      </c>
      <c r="U1206" s="87" t="s">
        <v>24</v>
      </c>
      <c r="V1206" s="84">
        <f t="shared" si="116"/>
        <v>272.01459146741144</v>
      </c>
      <c r="W1206" s="78">
        <v>46064</v>
      </c>
      <c r="X1206" s="80" t="s">
        <v>430</v>
      </c>
      <c r="Y1206" s="80" t="s">
        <v>178</v>
      </c>
      <c r="Z1206" s="80" t="s">
        <v>239</v>
      </c>
      <c r="AA1206" s="80" t="s">
        <v>122</v>
      </c>
      <c r="AB1206" s="76" t="s">
        <v>539</v>
      </c>
      <c r="AC1206" s="76" t="s">
        <v>540</v>
      </c>
      <c r="AD1206" s="76" t="s">
        <v>25</v>
      </c>
      <c r="AE1206" s="76" t="s">
        <v>544</v>
      </c>
      <c r="AF1206" s="76" t="s">
        <v>96</v>
      </c>
      <c r="AG1206" s="75"/>
      <c r="AH1206" s="60"/>
      <c r="AI1206" s="75" t="s">
        <v>4446</v>
      </c>
      <c r="AJ1206" s="6" t="s">
        <v>103</v>
      </c>
      <c r="AK1206" s="81">
        <v>0</v>
      </c>
      <c r="AL1206" s="205" t="s">
        <v>103</v>
      </c>
      <c r="AM1206" s="169"/>
      <c r="AN1206" s="6"/>
      <c r="AO1206" s="120"/>
    </row>
    <row r="1207" spans="1:41">
      <c r="A1207" s="75" t="s">
        <v>4446</v>
      </c>
      <c r="B1207" s="6" t="s">
        <v>93</v>
      </c>
      <c r="C1207" s="76">
        <v>1206</v>
      </c>
      <c r="D1207" s="76" t="s">
        <v>98</v>
      </c>
      <c r="E1207" s="6" t="s">
        <v>2136</v>
      </c>
      <c r="F1207" s="6" t="str">
        <f t="shared" si="113"/>
        <v>BrokerRM-I-1076-AI26-M19//RM-I-1077-AI26-M19</v>
      </c>
      <c r="G1207" s="112" t="s">
        <v>4514</v>
      </c>
      <c r="H1207" s="309" t="s">
        <v>4655</v>
      </c>
      <c r="I1207" s="85" t="s">
        <v>4692</v>
      </c>
      <c r="J1207" s="92">
        <v>46073</v>
      </c>
      <c r="K1207" s="92" t="s">
        <v>4808</v>
      </c>
      <c r="L1207" s="88" t="s">
        <v>4809</v>
      </c>
      <c r="M1207" s="78" t="s">
        <v>25</v>
      </c>
      <c r="N1207" s="6" t="s">
        <v>116</v>
      </c>
      <c r="O1207" s="71">
        <v>0</v>
      </c>
      <c r="P1207" s="71">
        <v>6707.15</v>
      </c>
      <c r="Q1207" s="79">
        <v>1502.9</v>
      </c>
      <c r="R1207" s="79">
        <v>240.46</v>
      </c>
      <c r="S1207" s="71">
        <v>0</v>
      </c>
      <c r="T1207" s="79">
        <v>8450.51</v>
      </c>
      <c r="U1207" s="87" t="s">
        <v>24</v>
      </c>
      <c r="V1207" s="84">
        <f t="shared" si="116"/>
        <v>481.66148935563854</v>
      </c>
      <c r="W1207" s="78">
        <v>46065</v>
      </c>
      <c r="X1207" s="80" t="s">
        <v>430</v>
      </c>
      <c r="Y1207" s="80" t="s">
        <v>178</v>
      </c>
      <c r="Z1207" s="80" t="s">
        <v>239</v>
      </c>
      <c r="AA1207" s="80" t="s">
        <v>122</v>
      </c>
      <c r="AB1207" s="76" t="s">
        <v>539</v>
      </c>
      <c r="AC1207" s="76" t="s">
        <v>540</v>
      </c>
      <c r="AD1207" s="76" t="s">
        <v>25</v>
      </c>
      <c r="AE1207" s="76" t="s">
        <v>544</v>
      </c>
      <c r="AF1207" s="76" t="s">
        <v>96</v>
      </c>
      <c r="AG1207" s="82"/>
      <c r="AH1207" s="60"/>
      <c r="AI1207" s="75" t="s">
        <v>4446</v>
      </c>
      <c r="AJ1207" s="6" t="s">
        <v>103</v>
      </c>
      <c r="AK1207" s="81">
        <v>0</v>
      </c>
      <c r="AL1207" s="205" t="s">
        <v>103</v>
      </c>
      <c r="AM1207" s="169"/>
      <c r="AN1207" s="6"/>
      <c r="AO1207" s="120"/>
    </row>
    <row r="1208" spans="1:41">
      <c r="A1208" s="75" t="s">
        <v>4446</v>
      </c>
      <c r="B1208" s="6" t="s">
        <v>93</v>
      </c>
      <c r="C1208" s="76">
        <v>1207</v>
      </c>
      <c r="D1208" s="76" t="s">
        <v>98</v>
      </c>
      <c r="E1208" s="6" t="s">
        <v>2136</v>
      </c>
      <c r="F1208" s="6" t="str">
        <f t="shared" si="113"/>
        <v>BrokerRM-I-1095-AI26-M19-A1</v>
      </c>
      <c r="G1208" s="97" t="s">
        <v>4515</v>
      </c>
      <c r="H1208" s="309" t="s">
        <v>4656</v>
      </c>
      <c r="I1208" s="85" t="s">
        <v>4692</v>
      </c>
      <c r="J1208" s="92">
        <v>46073</v>
      </c>
      <c r="K1208" s="92" t="s">
        <v>4810</v>
      </c>
      <c r="L1208" s="88">
        <v>888238237447</v>
      </c>
      <c r="M1208" s="78" t="s">
        <v>25</v>
      </c>
      <c r="N1208" s="6" t="s">
        <v>116</v>
      </c>
      <c r="O1208" s="71">
        <v>0</v>
      </c>
      <c r="P1208" s="71">
        <v>4174.1499999999996</v>
      </c>
      <c r="Q1208" s="79">
        <v>762.14</v>
      </c>
      <c r="R1208" s="79">
        <v>121.94</v>
      </c>
      <c r="S1208" s="71">
        <v>0</v>
      </c>
      <c r="T1208" s="79">
        <v>5058.2299999999996</v>
      </c>
      <c r="U1208" s="87" t="s">
        <v>24</v>
      </c>
      <c r="V1208" s="84">
        <f t="shared" si="116"/>
        <v>288.30858673658412</v>
      </c>
      <c r="W1208" s="78">
        <v>46069</v>
      </c>
      <c r="X1208" s="80" t="s">
        <v>430</v>
      </c>
      <c r="Y1208" s="80" t="s">
        <v>178</v>
      </c>
      <c r="Z1208" s="80" t="s">
        <v>239</v>
      </c>
      <c r="AA1208" s="80" t="s">
        <v>122</v>
      </c>
      <c r="AB1208" s="76" t="s">
        <v>539</v>
      </c>
      <c r="AC1208" s="76" t="s">
        <v>540</v>
      </c>
      <c r="AD1208" s="76" t="s">
        <v>25</v>
      </c>
      <c r="AE1208" s="76" t="s">
        <v>544</v>
      </c>
      <c r="AF1208" s="76" t="s">
        <v>96</v>
      </c>
      <c r="AG1208" s="75"/>
      <c r="AH1208" s="60"/>
      <c r="AI1208" s="75" t="s">
        <v>4446</v>
      </c>
      <c r="AJ1208" s="6" t="s">
        <v>103</v>
      </c>
      <c r="AK1208" s="81">
        <v>0</v>
      </c>
      <c r="AL1208" s="205" t="s">
        <v>103</v>
      </c>
      <c r="AM1208" s="169"/>
      <c r="AN1208" s="6"/>
      <c r="AO1208" s="120"/>
    </row>
    <row r="1209" spans="1:41">
      <c r="A1209" s="75" t="s">
        <v>4446</v>
      </c>
      <c r="B1209" s="6" t="s">
        <v>93</v>
      </c>
      <c r="C1209" s="76">
        <v>1208</v>
      </c>
      <c r="D1209" s="76" t="s">
        <v>98</v>
      </c>
      <c r="E1209" s="6" t="s">
        <v>2136</v>
      </c>
      <c r="F1209" s="6" t="str">
        <f t="shared" si="113"/>
        <v>BrokerRM-A-0021AI26-M19-C9049.D</v>
      </c>
      <c r="G1209" s="97" t="s">
        <v>4516</v>
      </c>
      <c r="H1209" s="309" t="s">
        <v>4657</v>
      </c>
      <c r="I1209" s="85" t="s">
        <v>4692</v>
      </c>
      <c r="J1209" s="92">
        <v>46070</v>
      </c>
      <c r="K1209" s="92" t="s">
        <v>4811</v>
      </c>
      <c r="L1209" s="88" t="s">
        <v>4812</v>
      </c>
      <c r="M1209" s="78" t="s">
        <v>25</v>
      </c>
      <c r="N1209" s="6" t="s">
        <v>116</v>
      </c>
      <c r="O1209" s="71">
        <v>0</v>
      </c>
      <c r="P1209" s="71">
        <v>17090.28</v>
      </c>
      <c r="Q1209" s="79">
        <v>844.52</v>
      </c>
      <c r="R1209" s="79">
        <v>135.12</v>
      </c>
      <c r="S1209" s="71">
        <v>0</v>
      </c>
      <c r="T1209" s="79">
        <v>18069.919999999998</v>
      </c>
      <c r="U1209" s="87" t="s">
        <v>24</v>
      </c>
      <c r="V1209" s="84">
        <f t="shared" si="116"/>
        <v>1029.947846903588</v>
      </c>
      <c r="W1209" s="70">
        <v>46070</v>
      </c>
      <c r="X1209" s="6" t="s">
        <v>437</v>
      </c>
      <c r="Y1209" s="80" t="s">
        <v>178</v>
      </c>
      <c r="Z1209" s="80" t="s">
        <v>121</v>
      </c>
      <c r="AA1209" s="80" t="s">
        <v>122</v>
      </c>
      <c r="AB1209" s="76" t="s">
        <v>539</v>
      </c>
      <c r="AC1209" s="76" t="s">
        <v>540</v>
      </c>
      <c r="AD1209" s="76" t="s">
        <v>25</v>
      </c>
      <c r="AE1209" s="76" t="s">
        <v>544</v>
      </c>
      <c r="AF1209" s="76" t="s">
        <v>96</v>
      </c>
      <c r="AG1209" s="82"/>
      <c r="AH1209" s="60"/>
      <c r="AI1209" s="75" t="s">
        <v>4446</v>
      </c>
      <c r="AJ1209" s="6" t="s">
        <v>103</v>
      </c>
      <c r="AK1209" s="81">
        <v>0</v>
      </c>
      <c r="AL1209" s="205" t="s">
        <v>103</v>
      </c>
      <c r="AM1209" s="169"/>
      <c r="AN1209" s="6"/>
      <c r="AO1209" s="120"/>
    </row>
    <row r="1210" spans="1:41">
      <c r="A1210" s="75" t="s">
        <v>4446</v>
      </c>
      <c r="B1210" s="6" t="s">
        <v>93</v>
      </c>
      <c r="C1210" s="76">
        <v>1209</v>
      </c>
      <c r="D1210" s="76" t="s">
        <v>98</v>
      </c>
      <c r="E1210" s="6" t="s">
        <v>2136</v>
      </c>
      <c r="F1210" s="6" t="str">
        <f t="shared" si="113"/>
        <v>BrokerRM-A-0023AI26-M19-C9270.D//RM-A-0022AI26-M19-C9338.D//RM-A-0025AI26-M19-C9270.D</v>
      </c>
      <c r="G1210" s="112" t="s">
        <v>4517</v>
      </c>
      <c r="H1210" s="309" t="s">
        <v>4658</v>
      </c>
      <c r="I1210" s="85" t="s">
        <v>4692</v>
      </c>
      <c r="J1210" s="92">
        <v>46071</v>
      </c>
      <c r="K1210" s="92" t="s">
        <v>4813</v>
      </c>
      <c r="L1210" s="88" t="s">
        <v>4814</v>
      </c>
      <c r="M1210" s="78" t="s">
        <v>25</v>
      </c>
      <c r="N1210" s="6" t="s">
        <v>116</v>
      </c>
      <c r="O1210" s="71">
        <v>0</v>
      </c>
      <c r="P1210" s="71">
        <v>33406.720000000001</v>
      </c>
      <c r="Q1210" s="79">
        <v>4964.96</v>
      </c>
      <c r="R1210" s="79">
        <v>794.4</v>
      </c>
      <c r="S1210" s="71">
        <v>0</v>
      </c>
      <c r="T1210" s="79">
        <v>39166.080000000002</v>
      </c>
      <c r="U1210" s="87" t="s">
        <v>24</v>
      </c>
      <c r="V1210" s="84">
        <f t="shared" si="116"/>
        <v>2232.3850779446552</v>
      </c>
      <c r="W1210" s="70">
        <v>46071</v>
      </c>
      <c r="X1210" s="6" t="s">
        <v>4815</v>
      </c>
      <c r="Y1210" s="80" t="s">
        <v>178</v>
      </c>
      <c r="Z1210" s="80" t="s">
        <v>121</v>
      </c>
      <c r="AA1210" s="80" t="s">
        <v>122</v>
      </c>
      <c r="AB1210" s="76" t="s">
        <v>539</v>
      </c>
      <c r="AC1210" s="76" t="s">
        <v>540</v>
      </c>
      <c r="AD1210" s="76" t="s">
        <v>25</v>
      </c>
      <c r="AE1210" s="76" t="s">
        <v>544</v>
      </c>
      <c r="AF1210" s="76" t="s">
        <v>96</v>
      </c>
      <c r="AG1210" s="82"/>
      <c r="AH1210" s="60"/>
      <c r="AI1210" s="75" t="s">
        <v>4446</v>
      </c>
      <c r="AJ1210" s="6" t="s">
        <v>103</v>
      </c>
      <c r="AK1210" s="81">
        <v>0</v>
      </c>
      <c r="AL1210" s="205" t="s">
        <v>103</v>
      </c>
      <c r="AM1210" s="169"/>
      <c r="AN1210" s="6"/>
      <c r="AO1210" s="120"/>
    </row>
    <row r="1211" spans="1:41">
      <c r="A1211" s="75" t="s">
        <v>4446</v>
      </c>
      <c r="B1211" s="6" t="s">
        <v>93</v>
      </c>
      <c r="C1211" s="76">
        <v>1210</v>
      </c>
      <c r="D1211" s="76" t="s">
        <v>98</v>
      </c>
      <c r="E1211" s="6" t="s">
        <v>2136</v>
      </c>
      <c r="F1211" s="6" t="str">
        <f t="shared" si="113"/>
        <v>BrokerRM-M-011-SI26-M19-B</v>
      </c>
      <c r="G1211" s="97" t="s">
        <v>2736</v>
      </c>
      <c r="H1211" s="309" t="s">
        <v>4659</v>
      </c>
      <c r="I1211" s="85" t="s">
        <v>4692</v>
      </c>
      <c r="J1211" s="92">
        <v>46069</v>
      </c>
      <c r="K1211" s="92" t="s">
        <v>4816</v>
      </c>
      <c r="L1211" s="88" t="s">
        <v>4817</v>
      </c>
      <c r="M1211" s="78" t="s">
        <v>463</v>
      </c>
      <c r="N1211" s="6" t="s">
        <v>4818</v>
      </c>
      <c r="O1211" s="71">
        <v>0</v>
      </c>
      <c r="P1211" s="71">
        <v>0</v>
      </c>
      <c r="Q1211" s="79">
        <v>2399.4299999999998</v>
      </c>
      <c r="R1211" s="79">
        <v>383.91</v>
      </c>
      <c r="S1211" s="71">
        <v>0</v>
      </c>
      <c r="T1211" s="79">
        <v>2783.34</v>
      </c>
      <c r="U1211" s="87" t="s">
        <v>24</v>
      </c>
      <c r="V1211" s="84">
        <f t="shared" si="116"/>
        <v>158.64458947248426</v>
      </c>
      <c r="W1211" s="89">
        <v>46069</v>
      </c>
      <c r="X1211" s="85" t="s">
        <v>437</v>
      </c>
      <c r="Y1211" s="85" t="s">
        <v>129</v>
      </c>
      <c r="Z1211" s="85" t="s">
        <v>239</v>
      </c>
      <c r="AA1211" s="80" t="s">
        <v>122</v>
      </c>
      <c r="AB1211" s="76" t="s">
        <v>539</v>
      </c>
      <c r="AC1211" s="76" t="s">
        <v>540</v>
      </c>
      <c r="AD1211" s="76" t="s">
        <v>174</v>
      </c>
      <c r="AE1211" s="76" t="s">
        <v>546</v>
      </c>
      <c r="AF1211" s="76" t="s">
        <v>96</v>
      </c>
      <c r="AG1211" s="82"/>
      <c r="AH1211" s="60"/>
      <c r="AI1211" s="75" t="s">
        <v>4446</v>
      </c>
      <c r="AJ1211" s="6" t="s">
        <v>103</v>
      </c>
      <c r="AK1211" s="81">
        <v>0</v>
      </c>
      <c r="AL1211" s="205" t="s">
        <v>103</v>
      </c>
      <c r="AM1211" s="169"/>
      <c r="AN1211" s="6"/>
      <c r="AO1211" s="120"/>
    </row>
    <row r="1212" spans="1:41">
      <c r="A1212" s="75" t="s">
        <v>4446</v>
      </c>
      <c r="B1212" s="6" t="s">
        <v>93</v>
      </c>
      <c r="C1212" s="76">
        <v>1211</v>
      </c>
      <c r="D1212" s="76" t="s">
        <v>98</v>
      </c>
      <c r="E1212" s="6" t="s">
        <v>2136</v>
      </c>
      <c r="F1212" s="6" t="str">
        <f t="shared" si="113"/>
        <v>BrokerRM-M-566-SI25-M19-B</v>
      </c>
      <c r="G1212" s="97" t="s">
        <v>4518</v>
      </c>
      <c r="H1212" s="309" t="s">
        <v>4660</v>
      </c>
      <c r="I1212" s="85" t="s">
        <v>4692</v>
      </c>
      <c r="J1212" s="92">
        <v>46070</v>
      </c>
      <c r="K1212" s="92" t="s">
        <v>4819</v>
      </c>
      <c r="L1212" s="88" t="s">
        <v>4820</v>
      </c>
      <c r="M1212" s="78" t="s">
        <v>2525</v>
      </c>
      <c r="N1212" s="80" t="s">
        <v>4821</v>
      </c>
      <c r="O1212" s="71">
        <v>0</v>
      </c>
      <c r="P1212" s="71">
        <v>19014.77</v>
      </c>
      <c r="Q1212" s="79">
        <v>2681.45</v>
      </c>
      <c r="R1212" s="79">
        <v>429.03</v>
      </c>
      <c r="S1212" s="71">
        <v>0</v>
      </c>
      <c r="T1212" s="79">
        <v>22125.25</v>
      </c>
      <c r="U1212" s="87" t="s">
        <v>24</v>
      </c>
      <c r="V1212" s="84">
        <f t="shared" si="116"/>
        <v>1261.0932200974664</v>
      </c>
      <c r="W1212" s="89">
        <v>46070</v>
      </c>
      <c r="X1212" s="85" t="s">
        <v>437</v>
      </c>
      <c r="Y1212" s="85" t="s">
        <v>129</v>
      </c>
      <c r="Z1212" s="85" t="s">
        <v>239</v>
      </c>
      <c r="AA1212" s="80" t="s">
        <v>122</v>
      </c>
      <c r="AB1212" s="76" t="s">
        <v>539</v>
      </c>
      <c r="AC1212" s="76" t="s">
        <v>540</v>
      </c>
      <c r="AD1212" s="76" t="s">
        <v>174</v>
      </c>
      <c r="AE1212" s="76" t="s">
        <v>546</v>
      </c>
      <c r="AF1212" s="76" t="s">
        <v>96</v>
      </c>
      <c r="AG1212" s="82"/>
      <c r="AH1212" s="60"/>
      <c r="AI1212" s="75" t="s">
        <v>4446</v>
      </c>
      <c r="AJ1212" s="6" t="s">
        <v>103</v>
      </c>
      <c r="AK1212" s="81">
        <v>0</v>
      </c>
      <c r="AL1212" s="205" t="s">
        <v>103</v>
      </c>
      <c r="AM1212" s="169"/>
      <c r="AN1212" s="6"/>
      <c r="AO1212" s="120"/>
    </row>
    <row r="1213" spans="1:41">
      <c r="A1213" s="75" t="s">
        <v>4446</v>
      </c>
      <c r="B1213" s="6" t="s">
        <v>93</v>
      </c>
      <c r="C1213" s="76">
        <v>1212</v>
      </c>
      <c r="D1213" s="76" t="s">
        <v>98</v>
      </c>
      <c r="E1213" s="6" t="s">
        <v>2136</v>
      </c>
      <c r="F1213" s="6" t="str">
        <f t="shared" si="113"/>
        <v>BrokerRM-M-531-SI25-M19-B</v>
      </c>
      <c r="G1213" s="97" t="s">
        <v>4519</v>
      </c>
      <c r="H1213" s="309" t="s">
        <v>4661</v>
      </c>
      <c r="I1213" s="85" t="s">
        <v>4692</v>
      </c>
      <c r="J1213" s="92">
        <v>46070</v>
      </c>
      <c r="K1213" s="92" t="s">
        <v>4822</v>
      </c>
      <c r="L1213" s="91" t="s">
        <v>4823</v>
      </c>
      <c r="M1213" s="80" t="s">
        <v>2525</v>
      </c>
      <c r="N1213" s="80" t="s">
        <v>4824</v>
      </c>
      <c r="O1213" s="71">
        <v>0</v>
      </c>
      <c r="P1213" s="71">
        <v>27122.17</v>
      </c>
      <c r="Q1213" s="79">
        <v>2449.66</v>
      </c>
      <c r="R1213" s="79">
        <v>391.95</v>
      </c>
      <c r="S1213" s="71">
        <v>0</v>
      </c>
      <c r="T1213" s="79">
        <v>29963.78</v>
      </c>
      <c r="U1213" s="87" t="s">
        <v>24</v>
      </c>
      <c r="V1213" s="84">
        <f t="shared" si="116"/>
        <v>1707.873122631024</v>
      </c>
      <c r="W1213" s="70">
        <v>46070</v>
      </c>
      <c r="X1213" s="6" t="s">
        <v>581</v>
      </c>
      <c r="Y1213" s="80" t="s">
        <v>178</v>
      </c>
      <c r="Z1213" s="80" t="s">
        <v>239</v>
      </c>
      <c r="AA1213" s="80" t="s">
        <v>122</v>
      </c>
      <c r="AB1213" s="76" t="s">
        <v>539</v>
      </c>
      <c r="AC1213" s="76" t="s">
        <v>540</v>
      </c>
      <c r="AD1213" s="76" t="s">
        <v>174</v>
      </c>
      <c r="AE1213" s="76" t="s">
        <v>546</v>
      </c>
      <c r="AF1213" s="307" t="s">
        <v>4661</v>
      </c>
      <c r="AG1213" s="80" t="s">
        <v>550</v>
      </c>
      <c r="AH1213" s="60">
        <v>21148.17</v>
      </c>
      <c r="AI1213" s="75" t="s">
        <v>4446</v>
      </c>
      <c r="AJ1213" s="6" t="s">
        <v>103</v>
      </c>
      <c r="AK1213" s="81">
        <v>0</v>
      </c>
      <c r="AL1213" s="205" t="s">
        <v>103</v>
      </c>
      <c r="AM1213" s="169"/>
      <c r="AN1213" s="6"/>
      <c r="AO1213" s="120"/>
    </row>
    <row r="1214" spans="1:41">
      <c r="A1214" s="75" t="s">
        <v>4446</v>
      </c>
      <c r="B1214" s="6" t="s">
        <v>93</v>
      </c>
      <c r="C1214" s="76">
        <v>1213</v>
      </c>
      <c r="D1214" s="76" t="s">
        <v>98</v>
      </c>
      <c r="E1214" s="6" t="s">
        <v>2136</v>
      </c>
      <c r="F1214" s="6" t="str">
        <f t="shared" si="113"/>
        <v>BrokerRM-M-565-SI25-M19-B</v>
      </c>
      <c r="G1214" s="97" t="s">
        <v>4520</v>
      </c>
      <c r="H1214" s="309" t="s">
        <v>4662</v>
      </c>
      <c r="I1214" s="85" t="s">
        <v>4692</v>
      </c>
      <c r="J1214" s="92">
        <v>46070</v>
      </c>
      <c r="K1214" s="92" t="s">
        <v>4825</v>
      </c>
      <c r="L1214" s="77" t="s">
        <v>4826</v>
      </c>
      <c r="M1214" s="80" t="s">
        <v>463</v>
      </c>
      <c r="N1214" s="80" t="s">
        <v>4827</v>
      </c>
      <c r="O1214" s="71">
        <v>0</v>
      </c>
      <c r="P1214" s="71">
        <v>19014.77</v>
      </c>
      <c r="Q1214" s="79">
        <v>3054.13</v>
      </c>
      <c r="R1214" s="79">
        <v>488.66</v>
      </c>
      <c r="S1214" s="71">
        <v>0</v>
      </c>
      <c r="T1214" s="79">
        <v>22557.56</v>
      </c>
      <c r="U1214" s="87" t="s">
        <v>24</v>
      </c>
      <c r="V1214" s="84">
        <f t="shared" si="116"/>
        <v>1285.7339907093392</v>
      </c>
      <c r="W1214" s="70">
        <v>46070</v>
      </c>
      <c r="X1214" s="80" t="s">
        <v>437</v>
      </c>
      <c r="Y1214" s="80" t="s">
        <v>129</v>
      </c>
      <c r="Z1214" s="80" t="s">
        <v>239</v>
      </c>
      <c r="AA1214" s="80" t="s">
        <v>122</v>
      </c>
      <c r="AB1214" s="76" t="s">
        <v>539</v>
      </c>
      <c r="AC1214" s="76" t="s">
        <v>540</v>
      </c>
      <c r="AD1214" s="76" t="s">
        <v>174</v>
      </c>
      <c r="AE1214" s="76" t="s">
        <v>546</v>
      </c>
      <c r="AF1214" s="76" t="s">
        <v>96</v>
      </c>
      <c r="AG1214" s="82"/>
      <c r="AH1214" s="60"/>
      <c r="AI1214" s="75" t="s">
        <v>4446</v>
      </c>
      <c r="AJ1214" s="6" t="s">
        <v>103</v>
      </c>
      <c r="AK1214" s="81">
        <v>0</v>
      </c>
      <c r="AL1214" s="205" t="s">
        <v>103</v>
      </c>
      <c r="AM1214" s="169"/>
      <c r="AN1214" s="6"/>
      <c r="AO1214" s="120"/>
    </row>
    <row r="1215" spans="1:41">
      <c r="A1215" s="75" t="s">
        <v>4446</v>
      </c>
      <c r="B1215" s="6" t="s">
        <v>93</v>
      </c>
      <c r="C1215" s="76">
        <v>1214</v>
      </c>
      <c r="D1215" s="76" t="s">
        <v>98</v>
      </c>
      <c r="E1215" s="6" t="s">
        <v>2136</v>
      </c>
      <c r="F1215" s="6" t="str">
        <f t="shared" si="113"/>
        <v>BrokerRM-M-237-SI25-M19-L-B</v>
      </c>
      <c r="G1215" s="97" t="s">
        <v>4521</v>
      </c>
      <c r="H1215" s="309" t="s">
        <v>4663</v>
      </c>
      <c r="I1215" s="85" t="s">
        <v>4692</v>
      </c>
      <c r="J1215" s="92">
        <v>46070</v>
      </c>
      <c r="K1215" s="95" t="s">
        <v>4828</v>
      </c>
      <c r="L1215" s="72" t="s">
        <v>4829</v>
      </c>
      <c r="M1215" s="80" t="s">
        <v>463</v>
      </c>
      <c r="N1215" s="80" t="s">
        <v>4829</v>
      </c>
      <c r="O1215" s="71">
        <v>0</v>
      </c>
      <c r="P1215" s="71">
        <v>15163.41</v>
      </c>
      <c r="Q1215" s="79">
        <v>2401.94</v>
      </c>
      <c r="R1215" s="79">
        <v>384.31</v>
      </c>
      <c r="S1215" s="71">
        <v>0</v>
      </c>
      <c r="T1215" s="79">
        <v>17949.66</v>
      </c>
      <c r="U1215" s="87" t="s">
        <v>24</v>
      </c>
      <c r="V1215" s="84">
        <f t="shared" si="116"/>
        <v>1023.093277095386</v>
      </c>
      <c r="W1215" s="89">
        <v>46070</v>
      </c>
      <c r="X1215" s="87" t="s">
        <v>581</v>
      </c>
      <c r="Y1215" s="85" t="s">
        <v>178</v>
      </c>
      <c r="Z1215" s="85" t="s">
        <v>239</v>
      </c>
      <c r="AA1215" s="85" t="s">
        <v>122</v>
      </c>
      <c r="AB1215" s="76" t="s">
        <v>539</v>
      </c>
      <c r="AC1215" s="76" t="s">
        <v>540</v>
      </c>
      <c r="AD1215" s="76" t="s">
        <v>174</v>
      </c>
      <c r="AE1215" s="76" t="s">
        <v>546</v>
      </c>
      <c r="AF1215" s="76" t="s">
        <v>4830</v>
      </c>
      <c r="AG1215" s="80" t="s">
        <v>550</v>
      </c>
      <c r="AH1215" s="60">
        <v>13771.41</v>
      </c>
      <c r="AI1215" s="75" t="s">
        <v>4446</v>
      </c>
      <c r="AJ1215" s="6" t="s">
        <v>103</v>
      </c>
      <c r="AK1215" s="81">
        <v>0</v>
      </c>
      <c r="AL1215" s="205" t="s">
        <v>103</v>
      </c>
      <c r="AM1215" s="169"/>
      <c r="AN1215" s="6"/>
      <c r="AO1215" s="120"/>
    </row>
    <row r="1216" spans="1:41" ht="58">
      <c r="A1216" s="75" t="s">
        <v>4446</v>
      </c>
      <c r="B1216" s="6" t="s">
        <v>93</v>
      </c>
      <c r="C1216" s="76">
        <v>1215</v>
      </c>
      <c r="D1216" s="76" t="s">
        <v>98</v>
      </c>
      <c r="E1216" s="6" t="s">
        <v>2136</v>
      </c>
      <c r="F1216" s="6" t="str">
        <f t="shared" si="113"/>
        <v>BrokerRM-M-014-SI26-M19-B</v>
      </c>
      <c r="G1216" s="97" t="s">
        <v>4522</v>
      </c>
      <c r="H1216" s="309" t="s">
        <v>4664</v>
      </c>
      <c r="I1216" s="85" t="s">
        <v>4692</v>
      </c>
      <c r="J1216" s="92">
        <v>46071</v>
      </c>
      <c r="K1216" s="95" t="s">
        <v>4831</v>
      </c>
      <c r="L1216" s="72" t="s">
        <v>4832</v>
      </c>
      <c r="M1216" s="80" t="s">
        <v>463</v>
      </c>
      <c r="N1216" s="80" t="s">
        <v>4833</v>
      </c>
      <c r="O1216" s="71">
        <v>0</v>
      </c>
      <c r="P1216" s="71">
        <v>0</v>
      </c>
      <c r="Q1216" s="79">
        <v>1218.49</v>
      </c>
      <c r="R1216" s="79">
        <v>194.96</v>
      </c>
      <c r="S1216" s="71">
        <v>0</v>
      </c>
      <c r="T1216" s="79">
        <v>1413.45</v>
      </c>
      <c r="U1216" s="87" t="s">
        <v>24</v>
      </c>
      <c r="V1216" s="84">
        <f t="shared" si="116"/>
        <v>80.563709424606003</v>
      </c>
      <c r="W1216" s="89">
        <v>46071</v>
      </c>
      <c r="X1216" s="87" t="s">
        <v>437</v>
      </c>
      <c r="Y1216" s="85" t="s">
        <v>129</v>
      </c>
      <c r="Z1216" s="85" t="s">
        <v>239</v>
      </c>
      <c r="AA1216" s="85" t="s">
        <v>122</v>
      </c>
      <c r="AB1216" s="76" t="s">
        <v>539</v>
      </c>
      <c r="AC1216" s="76" t="s">
        <v>540</v>
      </c>
      <c r="AD1216" s="76" t="s">
        <v>174</v>
      </c>
      <c r="AE1216" s="76" t="s">
        <v>546</v>
      </c>
      <c r="AF1216" s="76" t="s">
        <v>96</v>
      </c>
      <c r="AG1216" s="82"/>
      <c r="AH1216" s="60"/>
      <c r="AI1216" s="75" t="s">
        <v>4446</v>
      </c>
      <c r="AJ1216" s="6" t="s">
        <v>103</v>
      </c>
      <c r="AK1216" s="81">
        <v>0</v>
      </c>
      <c r="AL1216" s="205" t="s">
        <v>103</v>
      </c>
      <c r="AM1216" s="169"/>
      <c r="AN1216" s="6"/>
      <c r="AO1216" s="120"/>
    </row>
    <row r="1217" spans="1:41" ht="58">
      <c r="A1217" s="75" t="s">
        <v>4446</v>
      </c>
      <c r="B1217" s="6" t="s">
        <v>93</v>
      </c>
      <c r="C1217" s="76">
        <v>1216</v>
      </c>
      <c r="D1217" s="76" t="s">
        <v>98</v>
      </c>
      <c r="E1217" s="6" t="s">
        <v>2136</v>
      </c>
      <c r="F1217" s="6" t="str">
        <f t="shared" si="113"/>
        <v>BrokerRM-M-575-SI25-M19-B</v>
      </c>
      <c r="G1217" s="97" t="s">
        <v>3437</v>
      </c>
      <c r="H1217" s="309" t="s">
        <v>4665</v>
      </c>
      <c r="I1217" s="85" t="s">
        <v>4692</v>
      </c>
      <c r="J1217" s="92">
        <v>46071</v>
      </c>
      <c r="K1217" s="95" t="s">
        <v>4834</v>
      </c>
      <c r="L1217" s="72" t="s">
        <v>3607</v>
      </c>
      <c r="M1217" s="80" t="s">
        <v>463</v>
      </c>
      <c r="N1217" s="80" t="s">
        <v>3312</v>
      </c>
      <c r="O1217" s="71">
        <v>0</v>
      </c>
      <c r="P1217" s="71">
        <v>67556.03</v>
      </c>
      <c r="Q1217" s="79">
        <v>4451.68</v>
      </c>
      <c r="R1217" s="79">
        <v>712.27</v>
      </c>
      <c r="S1217" s="71">
        <v>0</v>
      </c>
      <c r="T1217" s="79">
        <v>72719.98</v>
      </c>
      <c r="U1217" s="87" t="s">
        <v>24</v>
      </c>
      <c r="V1217" s="84">
        <f t="shared" si="116"/>
        <v>4144.8875716036364</v>
      </c>
      <c r="W1217" s="89">
        <v>46071</v>
      </c>
      <c r="X1217" s="87" t="s">
        <v>437</v>
      </c>
      <c r="Y1217" s="85" t="s">
        <v>129</v>
      </c>
      <c r="Z1217" s="85" t="s">
        <v>239</v>
      </c>
      <c r="AA1217" s="85" t="s">
        <v>122</v>
      </c>
      <c r="AB1217" s="76" t="s">
        <v>539</v>
      </c>
      <c r="AC1217" s="76" t="s">
        <v>540</v>
      </c>
      <c r="AD1217" s="76" t="s">
        <v>174</v>
      </c>
      <c r="AE1217" s="76" t="s">
        <v>546</v>
      </c>
      <c r="AF1217" s="76" t="s">
        <v>4835</v>
      </c>
      <c r="AG1217" s="80" t="s">
        <v>550</v>
      </c>
      <c r="AH1217" s="60">
        <v>31500</v>
      </c>
      <c r="AI1217" s="75" t="s">
        <v>4446</v>
      </c>
      <c r="AJ1217" s="6" t="s">
        <v>103</v>
      </c>
      <c r="AK1217" s="81">
        <v>0</v>
      </c>
      <c r="AL1217" s="205" t="s">
        <v>103</v>
      </c>
      <c r="AM1217" s="169"/>
      <c r="AN1217" s="6"/>
      <c r="AO1217" s="120"/>
    </row>
    <row r="1218" spans="1:41" ht="58">
      <c r="A1218" s="75" t="s">
        <v>4446</v>
      </c>
      <c r="B1218" s="6" t="s">
        <v>93</v>
      </c>
      <c r="C1218" s="76">
        <v>1217</v>
      </c>
      <c r="D1218" s="76" t="s">
        <v>98</v>
      </c>
      <c r="E1218" s="6" t="s">
        <v>2136</v>
      </c>
      <c r="F1218" s="6" t="str">
        <f t="shared" si="113"/>
        <v>BrokerRM-M-582-SI25-M19-B</v>
      </c>
      <c r="G1218" s="97" t="s">
        <v>4523</v>
      </c>
      <c r="H1218" s="309" t="s">
        <v>4666</v>
      </c>
      <c r="I1218" s="85" t="s">
        <v>4692</v>
      </c>
      <c r="J1218" s="92">
        <v>46071</v>
      </c>
      <c r="K1218" s="95" t="s">
        <v>4836</v>
      </c>
      <c r="L1218" s="72" t="s">
        <v>4837</v>
      </c>
      <c r="M1218" s="80" t="s">
        <v>2525</v>
      </c>
      <c r="N1218" s="80" t="s">
        <v>4838</v>
      </c>
      <c r="O1218" s="71">
        <v>0</v>
      </c>
      <c r="P1218" s="71">
        <v>20691.77</v>
      </c>
      <c r="Q1218" s="79">
        <v>5084.09</v>
      </c>
      <c r="R1218" s="79">
        <v>813.45</v>
      </c>
      <c r="S1218" s="71">
        <v>0</v>
      </c>
      <c r="T1218" s="79">
        <v>26589.31</v>
      </c>
      <c r="U1218" s="87" t="s">
        <v>24</v>
      </c>
      <c r="V1218" s="84">
        <f t="shared" si="116"/>
        <v>1515.5353529596171</v>
      </c>
      <c r="W1218" s="89">
        <v>46071</v>
      </c>
      <c r="X1218" s="87" t="s">
        <v>437</v>
      </c>
      <c r="Y1218" s="85" t="s">
        <v>129</v>
      </c>
      <c r="Z1218" s="85" t="s">
        <v>239</v>
      </c>
      <c r="AA1218" s="85" t="s">
        <v>122</v>
      </c>
      <c r="AB1218" s="76" t="s">
        <v>539</v>
      </c>
      <c r="AC1218" s="76" t="s">
        <v>540</v>
      </c>
      <c r="AD1218" s="76" t="s">
        <v>174</v>
      </c>
      <c r="AE1218" s="76" t="s">
        <v>546</v>
      </c>
      <c r="AF1218" s="76" t="s">
        <v>96</v>
      </c>
      <c r="AG1218" s="75"/>
      <c r="AH1218" s="60"/>
      <c r="AI1218" s="75" t="s">
        <v>4446</v>
      </c>
      <c r="AJ1218" s="6" t="s">
        <v>103</v>
      </c>
      <c r="AK1218" s="81">
        <v>0</v>
      </c>
      <c r="AL1218" s="205" t="s">
        <v>103</v>
      </c>
      <c r="AM1218" s="169"/>
      <c r="AN1218" s="6"/>
      <c r="AO1218" s="120"/>
    </row>
    <row r="1219" spans="1:41" ht="29">
      <c r="A1219" s="75" t="s">
        <v>4446</v>
      </c>
      <c r="B1219" s="6" t="s">
        <v>93</v>
      </c>
      <c r="C1219" s="76">
        <v>1218</v>
      </c>
      <c r="D1219" s="76" t="s">
        <v>98</v>
      </c>
      <c r="E1219" s="6" t="s">
        <v>2136</v>
      </c>
      <c r="F1219" s="6" t="str">
        <f t="shared" ref="F1219:F1282" si="117">E1219&amp;G1219</f>
        <v>BrokerFG-A-0008-SE26-M19.D</v>
      </c>
      <c r="G1219" s="97" t="s">
        <v>4524</v>
      </c>
      <c r="H1219" s="309" t="s">
        <v>4667</v>
      </c>
      <c r="I1219" s="85" t="s">
        <v>4692</v>
      </c>
      <c r="J1219" s="92">
        <v>46072</v>
      </c>
      <c r="K1219" s="95" t="s">
        <v>4839</v>
      </c>
      <c r="L1219" s="72" t="s">
        <v>4840</v>
      </c>
      <c r="M1219" s="80" t="s">
        <v>565</v>
      </c>
      <c r="N1219" s="80" t="s">
        <v>4840</v>
      </c>
      <c r="O1219" s="71">
        <v>0</v>
      </c>
      <c r="P1219" s="71">
        <v>12764.8</v>
      </c>
      <c r="Q1219" s="79">
        <v>2401.94</v>
      </c>
      <c r="R1219" s="79">
        <v>384.31</v>
      </c>
      <c r="S1219" s="71">
        <v>0</v>
      </c>
      <c r="T1219" s="79">
        <v>15551.05</v>
      </c>
      <c r="U1219" s="87" t="s">
        <v>24</v>
      </c>
      <c r="V1219" s="84">
        <f t="shared" si="116"/>
        <v>886.3774972213514</v>
      </c>
      <c r="W1219" s="89">
        <v>46072</v>
      </c>
      <c r="X1219" s="87" t="s">
        <v>1267</v>
      </c>
      <c r="Y1219" s="85" t="s">
        <v>178</v>
      </c>
      <c r="Z1219" s="85" t="s">
        <v>239</v>
      </c>
      <c r="AA1219" s="85" t="s">
        <v>122</v>
      </c>
      <c r="AB1219" s="76" t="s">
        <v>539</v>
      </c>
      <c r="AC1219" s="76" t="s">
        <v>541</v>
      </c>
      <c r="AD1219" s="76" t="s">
        <v>543</v>
      </c>
      <c r="AE1219" s="76" t="s">
        <v>549</v>
      </c>
      <c r="AF1219" s="76" t="s">
        <v>96</v>
      </c>
      <c r="AG1219" s="75"/>
      <c r="AH1219" s="60"/>
      <c r="AI1219" s="75" t="s">
        <v>4446</v>
      </c>
      <c r="AJ1219" s="6" t="s">
        <v>103</v>
      </c>
      <c r="AK1219" s="81">
        <v>0</v>
      </c>
      <c r="AL1219" s="205" t="s">
        <v>103</v>
      </c>
      <c r="AM1219" s="169"/>
      <c r="AN1219" s="6"/>
      <c r="AO1219" s="120"/>
    </row>
    <row r="1220" spans="1:41" ht="29">
      <c r="A1220" s="75" t="s">
        <v>4446</v>
      </c>
      <c r="B1220" s="6" t="s">
        <v>93</v>
      </c>
      <c r="C1220" s="76">
        <v>1219</v>
      </c>
      <c r="D1220" s="76" t="s">
        <v>98</v>
      </c>
      <c r="E1220" s="6" t="s">
        <v>2136</v>
      </c>
      <c r="F1220" s="6" t="str">
        <f t="shared" si="117"/>
        <v>BrokerFG-A-0007-SE26-M19-L.D</v>
      </c>
      <c r="G1220" s="97" t="s">
        <v>4525</v>
      </c>
      <c r="H1220" s="309" t="s">
        <v>4668</v>
      </c>
      <c r="I1220" s="85" t="s">
        <v>4692</v>
      </c>
      <c r="J1220" s="92">
        <v>46072</v>
      </c>
      <c r="K1220" s="95" t="s">
        <v>4841</v>
      </c>
      <c r="L1220" s="73" t="s">
        <v>4842</v>
      </c>
      <c r="M1220" s="73" t="s">
        <v>565</v>
      </c>
      <c r="N1220" s="73" t="s">
        <v>4842</v>
      </c>
      <c r="O1220" s="71">
        <v>0</v>
      </c>
      <c r="P1220" s="71">
        <v>7607.6</v>
      </c>
      <c r="Q1220" s="79">
        <v>2408.23</v>
      </c>
      <c r="R1220" s="79">
        <v>385.32</v>
      </c>
      <c r="S1220" s="71">
        <v>0</v>
      </c>
      <c r="T1220" s="79">
        <v>10401.15</v>
      </c>
      <c r="U1220" s="87" t="s">
        <v>24</v>
      </c>
      <c r="V1220" s="84">
        <f t="shared" si="116"/>
        <v>592.84391119724125</v>
      </c>
      <c r="W1220" s="89">
        <v>46072</v>
      </c>
      <c r="X1220" s="87" t="s">
        <v>1267</v>
      </c>
      <c r="Y1220" s="85" t="s">
        <v>178</v>
      </c>
      <c r="Z1220" s="85" t="s">
        <v>239</v>
      </c>
      <c r="AA1220" s="85" t="s">
        <v>122</v>
      </c>
      <c r="AB1220" s="76" t="s">
        <v>539</v>
      </c>
      <c r="AC1220" s="76" t="s">
        <v>541</v>
      </c>
      <c r="AD1220" s="76" t="s">
        <v>543</v>
      </c>
      <c r="AE1220" s="76" t="s">
        <v>549</v>
      </c>
      <c r="AF1220" s="76" t="s">
        <v>96</v>
      </c>
      <c r="AG1220" s="75"/>
      <c r="AH1220" s="60"/>
      <c r="AI1220" s="75" t="s">
        <v>4446</v>
      </c>
      <c r="AJ1220" s="6" t="s">
        <v>103</v>
      </c>
      <c r="AK1220" s="81">
        <v>0</v>
      </c>
      <c r="AL1220" s="205" t="s">
        <v>103</v>
      </c>
      <c r="AM1220" s="169"/>
      <c r="AN1220" s="6"/>
      <c r="AO1220" s="120"/>
    </row>
    <row r="1221" spans="1:41" ht="29">
      <c r="A1221" s="75" t="s">
        <v>4446</v>
      </c>
      <c r="B1221" s="6" t="s">
        <v>93</v>
      </c>
      <c r="C1221" s="76">
        <v>1220</v>
      </c>
      <c r="D1221" s="76" t="s">
        <v>98</v>
      </c>
      <c r="E1221" s="6" t="s">
        <v>2136</v>
      </c>
      <c r="F1221" s="6" t="str">
        <f t="shared" si="117"/>
        <v>BrokerRM-M-242-SI25-M19-L-B</v>
      </c>
      <c r="G1221" s="97" t="s">
        <v>4526</v>
      </c>
      <c r="H1221" s="309" t="s">
        <v>4669</v>
      </c>
      <c r="I1221" s="85" t="s">
        <v>4692</v>
      </c>
      <c r="J1221" s="92">
        <v>46072</v>
      </c>
      <c r="K1221" s="95" t="s">
        <v>4843</v>
      </c>
      <c r="L1221" s="73" t="s">
        <v>4844</v>
      </c>
      <c r="M1221" s="73" t="s">
        <v>463</v>
      </c>
      <c r="N1221" s="73" t="s">
        <v>4844</v>
      </c>
      <c r="O1221" s="71">
        <v>0</v>
      </c>
      <c r="P1221" s="71">
        <v>9101.5400000000009</v>
      </c>
      <c r="Q1221" s="79">
        <v>2398.9499999999998</v>
      </c>
      <c r="R1221" s="79">
        <v>383.83</v>
      </c>
      <c r="S1221" s="71">
        <v>0</v>
      </c>
      <c r="T1221" s="79">
        <v>11884.32</v>
      </c>
      <c r="U1221" s="87" t="s">
        <v>24</v>
      </c>
      <c r="V1221" s="84">
        <f t="shared" si="116"/>
        <v>677.38151557468154</v>
      </c>
      <c r="W1221" s="89">
        <v>46072</v>
      </c>
      <c r="X1221" s="87" t="s">
        <v>580</v>
      </c>
      <c r="Y1221" s="85" t="s">
        <v>2524</v>
      </c>
      <c r="Z1221" s="85" t="s">
        <v>239</v>
      </c>
      <c r="AA1221" s="85" t="s">
        <v>122</v>
      </c>
      <c r="AB1221" s="76" t="s">
        <v>539</v>
      </c>
      <c r="AC1221" s="76" t="s">
        <v>540</v>
      </c>
      <c r="AD1221" s="76" t="s">
        <v>174</v>
      </c>
      <c r="AE1221" s="76" t="s">
        <v>546</v>
      </c>
      <c r="AF1221" s="76" t="s">
        <v>96</v>
      </c>
      <c r="AG1221" s="75"/>
      <c r="AH1221" s="60"/>
      <c r="AI1221" s="75" t="s">
        <v>4446</v>
      </c>
      <c r="AJ1221" s="6" t="s">
        <v>103</v>
      </c>
      <c r="AK1221" s="81">
        <v>0</v>
      </c>
      <c r="AL1221" s="205" t="s">
        <v>103</v>
      </c>
      <c r="AM1221" s="169"/>
      <c r="AN1221" s="6"/>
      <c r="AO1221" s="120"/>
    </row>
    <row r="1222" spans="1:41" ht="29">
      <c r="A1222" s="75" t="s">
        <v>4446</v>
      </c>
      <c r="B1222" s="6" t="s">
        <v>93</v>
      </c>
      <c r="C1222" s="76">
        <v>1221</v>
      </c>
      <c r="D1222" s="76" t="s">
        <v>98</v>
      </c>
      <c r="E1222" s="6" t="s">
        <v>2136</v>
      </c>
      <c r="F1222" s="6" t="str">
        <f t="shared" si="117"/>
        <v>BrokerRM-M-002-SI26-M19-L</v>
      </c>
      <c r="G1222" s="97" t="s">
        <v>4527</v>
      </c>
      <c r="H1222" s="309" t="s">
        <v>4670</v>
      </c>
      <c r="I1222" s="85" t="s">
        <v>4692</v>
      </c>
      <c r="J1222" s="92">
        <v>46072</v>
      </c>
      <c r="K1222" s="95" t="s">
        <v>4845</v>
      </c>
      <c r="L1222" s="73" t="s">
        <v>4846</v>
      </c>
      <c r="M1222" s="73" t="s">
        <v>2525</v>
      </c>
      <c r="N1222" s="73" t="s">
        <v>4846</v>
      </c>
      <c r="O1222" s="71">
        <v>0</v>
      </c>
      <c r="P1222" s="71">
        <v>26522.240000000002</v>
      </c>
      <c r="Q1222" s="79">
        <v>2399.4299999999998</v>
      </c>
      <c r="R1222" s="79">
        <v>383.91</v>
      </c>
      <c r="S1222" s="71">
        <v>0</v>
      </c>
      <c r="T1222" s="79">
        <v>29305.58</v>
      </c>
      <c r="U1222" s="87" t="s">
        <v>24</v>
      </c>
      <c r="V1222" s="84">
        <f t="shared" si="116"/>
        <v>1670.3570919661433</v>
      </c>
      <c r="W1222" s="78">
        <v>46072</v>
      </c>
      <c r="X1222" s="87" t="s">
        <v>580</v>
      </c>
      <c r="Y1222" s="85" t="s">
        <v>2524</v>
      </c>
      <c r="Z1222" s="85" t="s">
        <v>239</v>
      </c>
      <c r="AA1222" s="85" t="s">
        <v>122</v>
      </c>
      <c r="AB1222" s="76" t="s">
        <v>539</v>
      </c>
      <c r="AC1222" s="76" t="s">
        <v>540</v>
      </c>
      <c r="AD1222" s="76" t="s">
        <v>174</v>
      </c>
      <c r="AE1222" s="76" t="s">
        <v>546</v>
      </c>
      <c r="AF1222" s="76">
        <v>447071</v>
      </c>
      <c r="AG1222" s="80" t="s">
        <v>550</v>
      </c>
      <c r="AH1222" s="60">
        <v>8613</v>
      </c>
      <c r="AI1222" s="75" t="s">
        <v>4446</v>
      </c>
      <c r="AJ1222" s="6" t="s">
        <v>103</v>
      </c>
      <c r="AK1222" s="81">
        <v>0</v>
      </c>
      <c r="AL1222" s="205" t="s">
        <v>103</v>
      </c>
      <c r="AM1222" s="169"/>
      <c r="AN1222" s="6"/>
      <c r="AO1222" s="120"/>
    </row>
    <row r="1223" spans="1:41" ht="29">
      <c r="A1223" s="75" t="s">
        <v>4446</v>
      </c>
      <c r="B1223" s="6" t="s">
        <v>93</v>
      </c>
      <c r="C1223" s="76">
        <v>1222</v>
      </c>
      <c r="D1223" s="76" t="s">
        <v>98</v>
      </c>
      <c r="E1223" s="6" t="s">
        <v>2136</v>
      </c>
      <c r="F1223" s="6" t="str">
        <f t="shared" si="117"/>
        <v>BrokerRM-M-239-SI25-M19-L-B</v>
      </c>
      <c r="G1223" s="97" t="s">
        <v>4528</v>
      </c>
      <c r="H1223" s="309" t="s">
        <v>4671</v>
      </c>
      <c r="I1223" s="85" t="s">
        <v>4692</v>
      </c>
      <c r="J1223" s="92">
        <v>46072</v>
      </c>
      <c r="K1223" s="95" t="s">
        <v>4847</v>
      </c>
      <c r="L1223" s="73" t="s">
        <v>4846</v>
      </c>
      <c r="M1223" s="73" t="s">
        <v>463</v>
      </c>
      <c r="N1223" s="73" t="s">
        <v>4846</v>
      </c>
      <c r="O1223" s="71">
        <v>0</v>
      </c>
      <c r="P1223" s="71">
        <v>21296.9</v>
      </c>
      <c r="Q1223" s="79">
        <v>2399.4299999999998</v>
      </c>
      <c r="R1223" s="79">
        <v>383.91</v>
      </c>
      <c r="S1223" s="71">
        <v>0</v>
      </c>
      <c r="T1223" s="79">
        <v>24080.240000000002</v>
      </c>
      <c r="U1223" s="87" t="s">
        <v>24</v>
      </c>
      <c r="V1223" s="84">
        <f t="shared" si="116"/>
        <v>1372.5235828892246</v>
      </c>
      <c r="W1223" s="78">
        <v>46072</v>
      </c>
      <c r="X1223" s="87" t="s">
        <v>580</v>
      </c>
      <c r="Y1223" s="85" t="s">
        <v>2524</v>
      </c>
      <c r="Z1223" s="85" t="s">
        <v>239</v>
      </c>
      <c r="AA1223" s="85" t="s">
        <v>122</v>
      </c>
      <c r="AB1223" s="76" t="s">
        <v>539</v>
      </c>
      <c r="AC1223" s="76" t="s">
        <v>540</v>
      </c>
      <c r="AD1223" s="76" t="s">
        <v>174</v>
      </c>
      <c r="AE1223" s="76" t="s">
        <v>546</v>
      </c>
      <c r="AF1223" s="76" t="s">
        <v>4848</v>
      </c>
      <c r="AG1223" s="80" t="s">
        <v>550</v>
      </c>
      <c r="AH1223" s="60">
        <v>8613</v>
      </c>
      <c r="AI1223" s="75" t="s">
        <v>4446</v>
      </c>
      <c r="AJ1223" s="6" t="s">
        <v>103</v>
      </c>
      <c r="AK1223" s="81">
        <v>0</v>
      </c>
      <c r="AL1223" s="205" t="s">
        <v>103</v>
      </c>
      <c r="AM1223" s="169"/>
      <c r="AN1223" s="6"/>
      <c r="AO1223" s="120"/>
    </row>
    <row r="1224" spans="1:41" ht="58">
      <c r="A1224" s="75" t="s">
        <v>4446</v>
      </c>
      <c r="B1224" s="6" t="s">
        <v>93</v>
      </c>
      <c r="C1224" s="76">
        <v>1223</v>
      </c>
      <c r="D1224" s="76" t="s">
        <v>98</v>
      </c>
      <c r="E1224" s="6" t="s">
        <v>2136</v>
      </c>
      <c r="F1224" s="6" t="str">
        <f t="shared" si="117"/>
        <v>BrokerRM-M-587-SI25-M19-B</v>
      </c>
      <c r="G1224" s="97" t="s">
        <v>4529</v>
      </c>
      <c r="H1224" s="309" t="s">
        <v>4672</v>
      </c>
      <c r="I1224" s="85" t="s">
        <v>4692</v>
      </c>
      <c r="J1224" s="92">
        <v>46074</v>
      </c>
      <c r="K1224" s="95" t="s">
        <v>4849</v>
      </c>
      <c r="L1224" s="73" t="s">
        <v>4850</v>
      </c>
      <c r="M1224" s="73" t="s">
        <v>2525</v>
      </c>
      <c r="N1224" s="73" t="s">
        <v>4851</v>
      </c>
      <c r="O1224" s="71">
        <v>0</v>
      </c>
      <c r="P1224" s="71">
        <v>20710.169999999998</v>
      </c>
      <c r="Q1224" s="79">
        <v>7136.63</v>
      </c>
      <c r="R1224" s="79">
        <v>1141.8599999999999</v>
      </c>
      <c r="S1224" s="71">
        <v>0</v>
      </c>
      <c r="T1224" s="79">
        <v>28988.66</v>
      </c>
      <c r="U1224" s="87" t="s">
        <v>24</v>
      </c>
      <c r="V1224" s="84">
        <f t="shared" si="116"/>
        <v>1652.2933112941378</v>
      </c>
      <c r="W1224" s="78">
        <v>46074</v>
      </c>
      <c r="X1224" s="87" t="s">
        <v>437</v>
      </c>
      <c r="Y1224" s="85" t="s">
        <v>129</v>
      </c>
      <c r="Z1224" s="85" t="s">
        <v>239</v>
      </c>
      <c r="AA1224" s="85" t="s">
        <v>122</v>
      </c>
      <c r="AB1224" s="76" t="s">
        <v>539</v>
      </c>
      <c r="AC1224" s="76" t="s">
        <v>540</v>
      </c>
      <c r="AD1224" s="76" t="s">
        <v>174</v>
      </c>
      <c r="AE1224" s="76" t="s">
        <v>546</v>
      </c>
      <c r="AF1224" s="76" t="s">
        <v>96</v>
      </c>
      <c r="AG1224" s="75"/>
      <c r="AH1224" s="93"/>
      <c r="AI1224" s="75" t="s">
        <v>4446</v>
      </c>
      <c r="AJ1224" s="6" t="s">
        <v>103</v>
      </c>
      <c r="AK1224" s="81">
        <v>0</v>
      </c>
      <c r="AL1224" s="205" t="s">
        <v>103</v>
      </c>
      <c r="AM1224" s="169"/>
      <c r="AN1224" s="6"/>
      <c r="AO1224" s="120"/>
    </row>
    <row r="1225" spans="1:41">
      <c r="A1225" s="75" t="s">
        <v>4446</v>
      </c>
      <c r="B1225" s="6" t="s">
        <v>93</v>
      </c>
      <c r="C1225" s="76">
        <v>1224</v>
      </c>
      <c r="D1225" s="6" t="s">
        <v>593</v>
      </c>
      <c r="E1225" s="6" t="s">
        <v>2135</v>
      </c>
      <c r="F1225" s="6" t="str">
        <f t="shared" si="117"/>
        <v>FreightRM-R-022-SI26-M19</v>
      </c>
      <c r="G1225" s="97" t="s">
        <v>4530</v>
      </c>
      <c r="H1225" s="309">
        <v>1702764</v>
      </c>
      <c r="I1225" s="85" t="s">
        <v>4692</v>
      </c>
      <c r="J1225" s="92">
        <v>46069</v>
      </c>
      <c r="K1225" s="92" t="s">
        <v>4852</v>
      </c>
      <c r="L1225" s="80" t="s">
        <v>117</v>
      </c>
      <c r="M1225" s="80" t="s">
        <v>4852</v>
      </c>
      <c r="N1225" s="80" t="s">
        <v>116</v>
      </c>
      <c r="O1225" s="71">
        <v>0</v>
      </c>
      <c r="P1225" s="71">
        <v>0</v>
      </c>
      <c r="Q1225" s="79">
        <v>5337.5</v>
      </c>
      <c r="R1225" s="79">
        <v>22</v>
      </c>
      <c r="S1225" s="71">
        <v>0</v>
      </c>
      <c r="T1225" s="79">
        <v>5359.5</v>
      </c>
      <c r="U1225" s="87" t="s">
        <v>118</v>
      </c>
      <c r="V1225" s="84">
        <f>T1225</f>
        <v>5359.5</v>
      </c>
      <c r="W1225" s="70" t="s">
        <v>3295</v>
      </c>
      <c r="X1225" s="6" t="s">
        <v>1447</v>
      </c>
      <c r="Y1225" s="80" t="s">
        <v>1448</v>
      </c>
      <c r="Z1225" s="80" t="s">
        <v>1449</v>
      </c>
      <c r="AA1225" s="109" t="s">
        <v>1266</v>
      </c>
      <c r="AB1225" s="76" t="s">
        <v>539</v>
      </c>
      <c r="AC1225" s="76" t="s">
        <v>540</v>
      </c>
      <c r="AD1225" s="76" t="s">
        <v>174</v>
      </c>
      <c r="AE1225" s="76" t="s">
        <v>546</v>
      </c>
      <c r="AF1225" s="76" t="s">
        <v>96</v>
      </c>
      <c r="AG1225" s="82"/>
      <c r="AH1225" s="60"/>
      <c r="AI1225" s="75" t="s">
        <v>4446</v>
      </c>
      <c r="AJ1225" s="6" t="s">
        <v>103</v>
      </c>
      <c r="AK1225" s="81">
        <v>0</v>
      </c>
      <c r="AL1225" s="205" t="s">
        <v>103</v>
      </c>
      <c r="AM1225" s="169"/>
      <c r="AN1225" s="6"/>
      <c r="AO1225" s="120"/>
    </row>
    <row r="1226" spans="1:41">
      <c r="A1226" s="75" t="s">
        <v>4446</v>
      </c>
      <c r="B1226" s="6" t="s">
        <v>93</v>
      </c>
      <c r="C1226" s="76">
        <v>1225</v>
      </c>
      <c r="D1226" s="6" t="s">
        <v>593</v>
      </c>
      <c r="E1226" s="6" t="s">
        <v>2135</v>
      </c>
      <c r="F1226" s="6" t="str">
        <f t="shared" si="117"/>
        <v>FreightRM-M-222-SI25-M19-F</v>
      </c>
      <c r="G1226" s="97" t="s">
        <v>4531</v>
      </c>
      <c r="H1226" s="309">
        <v>1702877</v>
      </c>
      <c r="I1226" s="85" t="s">
        <v>4692</v>
      </c>
      <c r="J1226" s="92">
        <v>46069</v>
      </c>
      <c r="K1226" s="92" t="s">
        <v>4853</v>
      </c>
      <c r="L1226" s="80" t="s">
        <v>117</v>
      </c>
      <c r="M1226" s="80" t="s">
        <v>4853</v>
      </c>
      <c r="N1226" s="80" t="s">
        <v>116</v>
      </c>
      <c r="O1226" s="71">
        <v>0</v>
      </c>
      <c r="P1226" s="71">
        <v>0</v>
      </c>
      <c r="Q1226" s="79">
        <v>5500</v>
      </c>
      <c r="R1226" s="79">
        <v>880</v>
      </c>
      <c r="S1226" s="71">
        <v>0</v>
      </c>
      <c r="T1226" s="79">
        <v>6380</v>
      </c>
      <c r="U1226" s="87" t="s">
        <v>24</v>
      </c>
      <c r="V1226" s="84">
        <f>T1226/17.5445</f>
        <v>363.64672689446837</v>
      </c>
      <c r="W1226" s="70" t="s">
        <v>3295</v>
      </c>
      <c r="X1226" s="6" t="s">
        <v>1266</v>
      </c>
      <c r="Y1226" s="80" t="s">
        <v>1439</v>
      </c>
      <c r="Z1226" s="80" t="s">
        <v>2019</v>
      </c>
      <c r="AA1226" s="109" t="s">
        <v>1266</v>
      </c>
      <c r="AB1226" s="76" t="s">
        <v>539</v>
      </c>
      <c r="AC1226" s="76" t="s">
        <v>540</v>
      </c>
      <c r="AD1226" s="76" t="s">
        <v>174</v>
      </c>
      <c r="AE1226" s="76" t="s">
        <v>546</v>
      </c>
      <c r="AF1226" s="76" t="s">
        <v>96</v>
      </c>
      <c r="AG1226" s="82"/>
      <c r="AH1226" s="60"/>
      <c r="AI1226" s="75" t="s">
        <v>4446</v>
      </c>
      <c r="AJ1226" s="6" t="s">
        <v>103</v>
      </c>
      <c r="AK1226" s="81">
        <v>0</v>
      </c>
      <c r="AL1226" s="205" t="s">
        <v>103</v>
      </c>
      <c r="AM1226" s="169"/>
      <c r="AN1226" s="6"/>
      <c r="AO1226" s="120"/>
    </row>
    <row r="1227" spans="1:41">
      <c r="A1227" s="75" t="s">
        <v>4446</v>
      </c>
      <c r="B1227" s="6" t="s">
        <v>93</v>
      </c>
      <c r="C1227" s="76">
        <v>1226</v>
      </c>
      <c r="D1227" s="6" t="s">
        <v>593</v>
      </c>
      <c r="E1227" s="6" t="s">
        <v>2135</v>
      </c>
      <c r="F1227" s="6" t="str">
        <f t="shared" si="117"/>
        <v>FreightFG-A-0006-SE26-M19</v>
      </c>
      <c r="G1227" s="97" t="s">
        <v>4532</v>
      </c>
      <c r="H1227" s="309">
        <v>1702886</v>
      </c>
      <c r="I1227" s="85" t="s">
        <v>4692</v>
      </c>
      <c r="J1227" s="92">
        <v>46069</v>
      </c>
      <c r="K1227" s="92" t="s">
        <v>4854</v>
      </c>
      <c r="L1227" s="80" t="s">
        <v>1264</v>
      </c>
      <c r="M1227" s="80" t="s">
        <v>4854</v>
      </c>
      <c r="N1227" s="80" t="s">
        <v>116</v>
      </c>
      <c r="O1227" s="71">
        <v>0</v>
      </c>
      <c r="P1227" s="71">
        <v>0</v>
      </c>
      <c r="Q1227" s="79">
        <v>2002.5</v>
      </c>
      <c r="R1227" s="79">
        <v>40.4</v>
      </c>
      <c r="S1227" s="71">
        <v>0</v>
      </c>
      <c r="T1227" s="79">
        <v>2042.9</v>
      </c>
      <c r="U1227" s="87" t="s">
        <v>118</v>
      </c>
      <c r="V1227" s="84">
        <f>T1227</f>
        <v>2042.9</v>
      </c>
      <c r="W1227" s="70" t="s">
        <v>3295</v>
      </c>
      <c r="X1227" s="6" t="s">
        <v>2040</v>
      </c>
      <c r="Y1227" s="80" t="s">
        <v>1449</v>
      </c>
      <c r="Z1227" s="80" t="s">
        <v>2542</v>
      </c>
      <c r="AA1227" s="109" t="s">
        <v>2543</v>
      </c>
      <c r="AB1227" s="76" t="s">
        <v>539</v>
      </c>
      <c r="AC1227" s="76" t="s">
        <v>541</v>
      </c>
      <c r="AD1227" s="76" t="s">
        <v>543</v>
      </c>
      <c r="AE1227" s="76" t="s">
        <v>549</v>
      </c>
      <c r="AF1227" s="76" t="s">
        <v>96</v>
      </c>
      <c r="AG1227" s="82"/>
      <c r="AH1227" s="60"/>
      <c r="AI1227" s="75" t="s">
        <v>4446</v>
      </c>
      <c r="AJ1227" s="6" t="s">
        <v>111</v>
      </c>
      <c r="AK1227" s="81">
        <f>V1227</f>
        <v>2042.9</v>
      </c>
      <c r="AL1227" s="205" t="s">
        <v>111</v>
      </c>
      <c r="AM1227" s="169"/>
      <c r="AN1227" s="6"/>
      <c r="AO1227" s="120"/>
    </row>
    <row r="1228" spans="1:41">
      <c r="A1228" s="75" t="s">
        <v>4446</v>
      </c>
      <c r="B1228" s="6" t="s">
        <v>93</v>
      </c>
      <c r="C1228" s="76">
        <v>1227</v>
      </c>
      <c r="D1228" s="6" t="s">
        <v>593</v>
      </c>
      <c r="E1228" s="6" t="s">
        <v>2135</v>
      </c>
      <c r="F1228" s="6" t="str">
        <f t="shared" si="117"/>
        <v>FreightRM-M-001-SI26-M19-F</v>
      </c>
      <c r="G1228" s="97" t="s">
        <v>4533</v>
      </c>
      <c r="H1228" s="309">
        <v>1702888</v>
      </c>
      <c r="I1228" s="85" t="s">
        <v>4692</v>
      </c>
      <c r="J1228" s="92">
        <v>46069</v>
      </c>
      <c r="K1228" s="92" t="s">
        <v>4855</v>
      </c>
      <c r="L1228" s="80" t="s">
        <v>117</v>
      </c>
      <c r="M1228" s="80" t="s">
        <v>4855</v>
      </c>
      <c r="N1228" s="80" t="s">
        <v>116</v>
      </c>
      <c r="O1228" s="71">
        <v>0</v>
      </c>
      <c r="P1228" s="71">
        <v>0</v>
      </c>
      <c r="Q1228" s="79">
        <v>5500</v>
      </c>
      <c r="R1228" s="79">
        <v>880</v>
      </c>
      <c r="S1228" s="71">
        <v>0</v>
      </c>
      <c r="T1228" s="79">
        <v>6380</v>
      </c>
      <c r="U1228" s="87" t="s">
        <v>24</v>
      </c>
      <c r="V1228" s="84">
        <f t="shared" ref="V1228:V1230" si="118">T1228/17.5445</f>
        <v>363.64672689446837</v>
      </c>
      <c r="W1228" s="70" t="s">
        <v>3295</v>
      </c>
      <c r="X1228" s="6" t="s">
        <v>1266</v>
      </c>
      <c r="Y1228" s="80" t="s">
        <v>1439</v>
      </c>
      <c r="Z1228" s="80" t="s">
        <v>2019</v>
      </c>
      <c r="AA1228" s="109" t="s">
        <v>1266</v>
      </c>
      <c r="AB1228" s="76" t="s">
        <v>539</v>
      </c>
      <c r="AC1228" s="76" t="s">
        <v>540</v>
      </c>
      <c r="AD1228" s="76" t="s">
        <v>174</v>
      </c>
      <c r="AE1228" s="76" t="s">
        <v>546</v>
      </c>
      <c r="AF1228" s="76" t="s">
        <v>96</v>
      </c>
      <c r="AG1228" s="82"/>
      <c r="AH1228" s="60"/>
      <c r="AI1228" s="75" t="s">
        <v>4446</v>
      </c>
      <c r="AJ1228" s="6" t="s">
        <v>103</v>
      </c>
      <c r="AK1228" s="81">
        <v>0</v>
      </c>
      <c r="AL1228" s="205" t="s">
        <v>103</v>
      </c>
      <c r="AM1228" s="169"/>
      <c r="AN1228" s="6"/>
      <c r="AO1228" s="120"/>
    </row>
    <row r="1229" spans="1:41">
      <c r="A1229" s="75" t="s">
        <v>4446</v>
      </c>
      <c r="B1229" s="6" t="s">
        <v>93</v>
      </c>
      <c r="C1229" s="76">
        <v>1228</v>
      </c>
      <c r="D1229" s="6" t="s">
        <v>593</v>
      </c>
      <c r="E1229" s="6" t="s">
        <v>2135</v>
      </c>
      <c r="F1229" s="6" t="str">
        <f t="shared" si="117"/>
        <v>FreightRM-M-230-SI25-M19-F</v>
      </c>
      <c r="G1229" s="97" t="s">
        <v>4534</v>
      </c>
      <c r="H1229" s="309">
        <v>1702899</v>
      </c>
      <c r="I1229" s="85" t="s">
        <v>4692</v>
      </c>
      <c r="J1229" s="92">
        <v>46069</v>
      </c>
      <c r="K1229" s="92" t="s">
        <v>4856</v>
      </c>
      <c r="L1229" s="80" t="s">
        <v>117</v>
      </c>
      <c r="M1229" s="80" t="s">
        <v>4856</v>
      </c>
      <c r="N1229" s="80" t="s">
        <v>116</v>
      </c>
      <c r="O1229" s="71">
        <v>0</v>
      </c>
      <c r="P1229" s="71">
        <v>0</v>
      </c>
      <c r="Q1229" s="79">
        <v>5500</v>
      </c>
      <c r="R1229" s="79">
        <v>880</v>
      </c>
      <c r="S1229" s="71">
        <v>0</v>
      </c>
      <c r="T1229" s="79">
        <v>6380</v>
      </c>
      <c r="U1229" s="87" t="s">
        <v>24</v>
      </c>
      <c r="V1229" s="84">
        <f t="shared" si="118"/>
        <v>363.64672689446837</v>
      </c>
      <c r="W1229" s="70" t="s">
        <v>3295</v>
      </c>
      <c r="X1229" s="6" t="s">
        <v>1266</v>
      </c>
      <c r="Y1229" s="80" t="s">
        <v>1439</v>
      </c>
      <c r="Z1229" s="80" t="s">
        <v>2019</v>
      </c>
      <c r="AA1229" s="109" t="s">
        <v>1266</v>
      </c>
      <c r="AB1229" s="76" t="s">
        <v>539</v>
      </c>
      <c r="AC1229" s="76" t="s">
        <v>540</v>
      </c>
      <c r="AD1229" s="76" t="s">
        <v>174</v>
      </c>
      <c r="AE1229" s="76" t="s">
        <v>546</v>
      </c>
      <c r="AF1229" s="76" t="s">
        <v>96</v>
      </c>
      <c r="AG1229" s="82"/>
      <c r="AH1229" s="60"/>
      <c r="AI1229" s="75" t="s">
        <v>4446</v>
      </c>
      <c r="AJ1229" s="6" t="s">
        <v>103</v>
      </c>
      <c r="AK1229" s="81">
        <v>0</v>
      </c>
      <c r="AL1229" s="205" t="s">
        <v>103</v>
      </c>
      <c r="AM1229" s="169"/>
      <c r="AN1229" s="6"/>
      <c r="AO1229" s="120"/>
    </row>
    <row r="1230" spans="1:41">
      <c r="A1230" s="75" t="s">
        <v>4446</v>
      </c>
      <c r="B1230" s="6" t="s">
        <v>93</v>
      </c>
      <c r="C1230" s="76">
        <v>1229</v>
      </c>
      <c r="D1230" s="6" t="s">
        <v>593</v>
      </c>
      <c r="E1230" s="6" t="s">
        <v>2135</v>
      </c>
      <c r="F1230" s="6" t="str">
        <f t="shared" si="117"/>
        <v>FreightRM-M-225-SI25-M19-F</v>
      </c>
      <c r="G1230" s="97" t="s">
        <v>4535</v>
      </c>
      <c r="H1230" s="309">
        <v>1702903</v>
      </c>
      <c r="I1230" s="85" t="s">
        <v>4692</v>
      </c>
      <c r="J1230" s="92">
        <v>46069</v>
      </c>
      <c r="K1230" s="92" t="s">
        <v>4857</v>
      </c>
      <c r="L1230" s="80" t="s">
        <v>117</v>
      </c>
      <c r="M1230" s="80" t="s">
        <v>4857</v>
      </c>
      <c r="N1230" s="80" t="s">
        <v>116</v>
      </c>
      <c r="O1230" s="71">
        <v>0</v>
      </c>
      <c r="P1230" s="71">
        <v>0</v>
      </c>
      <c r="Q1230" s="79">
        <v>5500</v>
      </c>
      <c r="R1230" s="79">
        <v>880</v>
      </c>
      <c r="S1230" s="71">
        <v>0</v>
      </c>
      <c r="T1230" s="79">
        <v>6380</v>
      </c>
      <c r="U1230" s="87" t="s">
        <v>24</v>
      </c>
      <c r="V1230" s="84">
        <f t="shared" si="118"/>
        <v>363.64672689446837</v>
      </c>
      <c r="W1230" s="70" t="s">
        <v>3295</v>
      </c>
      <c r="X1230" s="6" t="s">
        <v>1266</v>
      </c>
      <c r="Y1230" s="80" t="s">
        <v>1439</v>
      </c>
      <c r="Z1230" s="80" t="s">
        <v>2019</v>
      </c>
      <c r="AA1230" s="109" t="s">
        <v>1266</v>
      </c>
      <c r="AB1230" s="76" t="s">
        <v>539</v>
      </c>
      <c r="AC1230" s="76" t="s">
        <v>540</v>
      </c>
      <c r="AD1230" s="76" t="s">
        <v>174</v>
      </c>
      <c r="AE1230" s="76" t="s">
        <v>546</v>
      </c>
      <c r="AF1230" s="76" t="s">
        <v>96</v>
      </c>
      <c r="AG1230" s="82"/>
      <c r="AH1230" s="60"/>
      <c r="AI1230" s="75" t="s">
        <v>4446</v>
      </c>
      <c r="AJ1230" s="6" t="s">
        <v>103</v>
      </c>
      <c r="AK1230" s="81">
        <v>0</v>
      </c>
      <c r="AL1230" s="205" t="s">
        <v>103</v>
      </c>
      <c r="AM1230" s="169"/>
      <c r="AN1230" s="6"/>
      <c r="AO1230" s="120"/>
    </row>
    <row r="1231" spans="1:41">
      <c r="A1231" s="75" t="s">
        <v>4446</v>
      </c>
      <c r="B1231" s="6" t="s">
        <v>93</v>
      </c>
      <c r="C1231" s="76">
        <v>1230</v>
      </c>
      <c r="D1231" s="6" t="s">
        <v>593</v>
      </c>
      <c r="E1231" s="6" t="s">
        <v>2135</v>
      </c>
      <c r="F1231" s="6" t="str">
        <f t="shared" si="117"/>
        <v>FreightRM-R-027-SI26-M19</v>
      </c>
      <c r="G1231" s="97" t="s">
        <v>4536</v>
      </c>
      <c r="H1231" s="309">
        <v>1703466</v>
      </c>
      <c r="I1231" s="85" t="s">
        <v>4692</v>
      </c>
      <c r="J1231" s="92">
        <v>46070</v>
      </c>
      <c r="K1231" s="92" t="s">
        <v>4858</v>
      </c>
      <c r="L1231" s="80" t="s">
        <v>117</v>
      </c>
      <c r="M1231" s="80" t="s">
        <v>4858</v>
      </c>
      <c r="N1231" s="80" t="s">
        <v>116</v>
      </c>
      <c r="O1231" s="71">
        <v>0</v>
      </c>
      <c r="P1231" s="71">
        <v>0</v>
      </c>
      <c r="Q1231" s="79">
        <v>5337.5</v>
      </c>
      <c r="R1231" s="79">
        <v>22</v>
      </c>
      <c r="S1231" s="71">
        <v>0</v>
      </c>
      <c r="T1231" s="79">
        <v>5359.5</v>
      </c>
      <c r="U1231" s="87" t="s">
        <v>118</v>
      </c>
      <c r="V1231" s="84">
        <f t="shared" ref="V1231:V1235" si="119">T1231</f>
        <v>5359.5</v>
      </c>
      <c r="W1231" s="70" t="s">
        <v>3295</v>
      </c>
      <c r="X1231" s="6" t="s">
        <v>1447</v>
      </c>
      <c r="Y1231" s="80" t="s">
        <v>1448</v>
      </c>
      <c r="Z1231" s="80" t="s">
        <v>1449</v>
      </c>
      <c r="AA1231" s="109" t="s">
        <v>1266</v>
      </c>
      <c r="AB1231" s="76" t="s">
        <v>539</v>
      </c>
      <c r="AC1231" s="76" t="s">
        <v>540</v>
      </c>
      <c r="AD1231" s="76" t="s">
        <v>174</v>
      </c>
      <c r="AE1231" s="76" t="s">
        <v>546</v>
      </c>
      <c r="AF1231" s="76" t="s">
        <v>96</v>
      </c>
      <c r="AG1231" s="82"/>
      <c r="AH1231" s="60"/>
      <c r="AI1231" s="75" t="s">
        <v>4446</v>
      </c>
      <c r="AJ1231" s="6" t="s">
        <v>103</v>
      </c>
      <c r="AK1231" s="81">
        <v>0</v>
      </c>
      <c r="AL1231" s="205" t="s">
        <v>103</v>
      </c>
      <c r="AM1231" s="169"/>
      <c r="AN1231" s="6"/>
      <c r="AO1231" s="120"/>
    </row>
    <row r="1232" spans="1:41">
      <c r="A1232" s="75" t="s">
        <v>4446</v>
      </c>
      <c r="B1232" s="6" t="s">
        <v>93</v>
      </c>
      <c r="C1232" s="76">
        <v>1231</v>
      </c>
      <c r="D1232" s="6" t="s">
        <v>593</v>
      </c>
      <c r="E1232" s="6" t="s">
        <v>2135</v>
      </c>
      <c r="F1232" s="6" t="str">
        <f t="shared" si="117"/>
        <v>FreightFG-A-0009-SE26-M19</v>
      </c>
      <c r="G1232" s="95" t="s">
        <v>4537</v>
      </c>
      <c r="H1232" s="309">
        <v>1703473</v>
      </c>
      <c r="I1232" s="85" t="s">
        <v>4692</v>
      </c>
      <c r="J1232" s="92">
        <v>46070</v>
      </c>
      <c r="K1232" s="92" t="s">
        <v>4859</v>
      </c>
      <c r="L1232" s="90" t="s">
        <v>1264</v>
      </c>
      <c r="M1232" s="76" t="s">
        <v>4859</v>
      </c>
      <c r="N1232" s="80" t="s">
        <v>116</v>
      </c>
      <c r="O1232" s="71">
        <v>0</v>
      </c>
      <c r="P1232" s="71">
        <v>0</v>
      </c>
      <c r="Q1232" s="79">
        <v>2879.5</v>
      </c>
      <c r="R1232" s="79">
        <v>340.72</v>
      </c>
      <c r="S1232" s="71">
        <v>0</v>
      </c>
      <c r="T1232" s="79">
        <v>3220.22</v>
      </c>
      <c r="U1232" s="87" t="s">
        <v>118</v>
      </c>
      <c r="V1232" s="84">
        <f t="shared" si="119"/>
        <v>3220.22</v>
      </c>
      <c r="W1232" s="61" t="s">
        <v>3295</v>
      </c>
      <c r="X1232" s="6" t="s">
        <v>2040</v>
      </c>
      <c r="Y1232" s="76" t="s">
        <v>1449</v>
      </c>
      <c r="Z1232" s="76" t="s">
        <v>2539</v>
      </c>
      <c r="AA1232" s="76" t="s">
        <v>2540</v>
      </c>
      <c r="AB1232" s="76" t="s">
        <v>539</v>
      </c>
      <c r="AC1232" s="76" t="s">
        <v>541</v>
      </c>
      <c r="AD1232" s="76" t="s">
        <v>543</v>
      </c>
      <c r="AE1232" s="76" t="s">
        <v>549</v>
      </c>
      <c r="AF1232" s="76" t="s">
        <v>96</v>
      </c>
      <c r="AG1232" s="82"/>
      <c r="AH1232" s="60"/>
      <c r="AI1232" s="75" t="s">
        <v>4446</v>
      </c>
      <c r="AJ1232" s="6" t="s">
        <v>111</v>
      </c>
      <c r="AK1232" s="81">
        <f>V1232</f>
        <v>3220.22</v>
      </c>
      <c r="AL1232" s="205" t="s">
        <v>111</v>
      </c>
      <c r="AM1232" s="169"/>
      <c r="AN1232" s="6"/>
      <c r="AO1232" s="120"/>
    </row>
    <row r="1233" spans="1:41">
      <c r="A1233" s="75" t="s">
        <v>4446</v>
      </c>
      <c r="B1233" s="6" t="s">
        <v>93</v>
      </c>
      <c r="C1233" s="76">
        <v>1232</v>
      </c>
      <c r="D1233" s="6" t="s">
        <v>593</v>
      </c>
      <c r="E1233" s="6" t="s">
        <v>2135</v>
      </c>
      <c r="F1233" s="6" t="str">
        <f t="shared" si="117"/>
        <v>FreightFG-A-0010-SE26-M19</v>
      </c>
      <c r="G1233" s="95" t="s">
        <v>4538</v>
      </c>
      <c r="H1233" s="309">
        <v>1703481</v>
      </c>
      <c r="I1233" s="85" t="s">
        <v>4692</v>
      </c>
      <c r="J1233" s="92">
        <v>46070</v>
      </c>
      <c r="K1233" s="97" t="s">
        <v>4860</v>
      </c>
      <c r="L1233" s="90" t="s">
        <v>1264</v>
      </c>
      <c r="M1233" s="76" t="s">
        <v>4860</v>
      </c>
      <c r="N1233" s="80" t="s">
        <v>116</v>
      </c>
      <c r="O1233" s="71">
        <v>0</v>
      </c>
      <c r="P1233" s="71">
        <v>0</v>
      </c>
      <c r="Q1233" s="79">
        <v>2919.5</v>
      </c>
      <c r="R1233" s="79">
        <v>340.72</v>
      </c>
      <c r="S1233" s="71">
        <v>0</v>
      </c>
      <c r="T1233" s="79">
        <v>3260.22</v>
      </c>
      <c r="U1233" s="87" t="s">
        <v>118</v>
      </c>
      <c r="V1233" s="84">
        <f t="shared" si="119"/>
        <v>3260.22</v>
      </c>
      <c r="W1233" s="61" t="s">
        <v>3295</v>
      </c>
      <c r="X1233" s="6" t="s">
        <v>2040</v>
      </c>
      <c r="Y1233" s="76" t="s">
        <v>1449</v>
      </c>
      <c r="Z1233" s="76" t="s">
        <v>2041</v>
      </c>
      <c r="AA1233" s="76" t="s">
        <v>1358</v>
      </c>
      <c r="AB1233" s="76" t="s">
        <v>539</v>
      </c>
      <c r="AC1233" s="76" t="s">
        <v>541</v>
      </c>
      <c r="AD1233" s="76" t="s">
        <v>543</v>
      </c>
      <c r="AE1233" s="76" t="s">
        <v>549</v>
      </c>
      <c r="AF1233" s="76" t="s">
        <v>96</v>
      </c>
      <c r="AG1233" s="82"/>
      <c r="AH1233" s="60"/>
      <c r="AI1233" s="75" t="s">
        <v>4446</v>
      </c>
      <c r="AJ1233" s="6" t="s">
        <v>111</v>
      </c>
      <c r="AK1233" s="81">
        <f>V1233</f>
        <v>3260.22</v>
      </c>
      <c r="AL1233" s="205" t="s">
        <v>111</v>
      </c>
      <c r="AM1233" s="169"/>
      <c r="AN1233" s="6"/>
      <c r="AO1233" s="120"/>
    </row>
    <row r="1234" spans="1:41">
      <c r="A1234" s="75" t="s">
        <v>4446</v>
      </c>
      <c r="B1234" s="6" t="s">
        <v>93</v>
      </c>
      <c r="C1234" s="76">
        <v>1233</v>
      </c>
      <c r="D1234" s="6" t="s">
        <v>593</v>
      </c>
      <c r="E1234" s="6" t="s">
        <v>2135</v>
      </c>
      <c r="F1234" s="6" t="str">
        <f t="shared" si="117"/>
        <v>FreightFG-A-0005-SE26-M19</v>
      </c>
      <c r="G1234" s="95" t="s">
        <v>2833</v>
      </c>
      <c r="H1234" s="309">
        <v>1703691</v>
      </c>
      <c r="I1234" s="85" t="s">
        <v>4692</v>
      </c>
      <c r="J1234" s="92">
        <v>46070</v>
      </c>
      <c r="K1234" s="97" t="s">
        <v>4861</v>
      </c>
      <c r="L1234" s="90" t="s">
        <v>1264</v>
      </c>
      <c r="M1234" s="76" t="s">
        <v>4861</v>
      </c>
      <c r="N1234" s="80" t="s">
        <v>116</v>
      </c>
      <c r="O1234" s="71">
        <v>0</v>
      </c>
      <c r="P1234" s="71">
        <v>0</v>
      </c>
      <c r="Q1234" s="79">
        <v>819.5</v>
      </c>
      <c r="R1234" s="79">
        <v>11.12</v>
      </c>
      <c r="S1234" s="71">
        <v>0</v>
      </c>
      <c r="T1234" s="79">
        <v>830.62</v>
      </c>
      <c r="U1234" s="87" t="s">
        <v>118</v>
      </c>
      <c r="V1234" s="84">
        <f t="shared" si="119"/>
        <v>830.62</v>
      </c>
      <c r="W1234" s="61" t="s">
        <v>3295</v>
      </c>
      <c r="X1234" s="6" t="s">
        <v>2040</v>
      </c>
      <c r="Y1234" s="76" t="s">
        <v>1449</v>
      </c>
      <c r="Z1234" s="76" t="s">
        <v>2041</v>
      </c>
      <c r="AA1234" s="76" t="s">
        <v>1358</v>
      </c>
      <c r="AB1234" s="76" t="s">
        <v>539</v>
      </c>
      <c r="AC1234" s="76" t="s">
        <v>541</v>
      </c>
      <c r="AD1234" s="76" t="s">
        <v>543</v>
      </c>
      <c r="AE1234" s="76" t="s">
        <v>549</v>
      </c>
      <c r="AF1234" s="76" t="s">
        <v>96</v>
      </c>
      <c r="AG1234" s="82"/>
      <c r="AH1234" s="60"/>
      <c r="AI1234" s="75" t="s">
        <v>4446</v>
      </c>
      <c r="AJ1234" s="6" t="s">
        <v>111</v>
      </c>
      <c r="AK1234" s="81">
        <f>V1234</f>
        <v>830.62</v>
      </c>
      <c r="AL1234" s="205" t="s">
        <v>111</v>
      </c>
      <c r="AM1234" s="169"/>
      <c r="AN1234" s="6"/>
      <c r="AO1234" s="120"/>
    </row>
    <row r="1235" spans="1:41">
      <c r="A1235" s="75" t="s">
        <v>4446</v>
      </c>
      <c r="B1235" s="6" t="s">
        <v>93</v>
      </c>
      <c r="C1235" s="76">
        <v>1234</v>
      </c>
      <c r="D1235" s="6" t="s">
        <v>593</v>
      </c>
      <c r="E1235" s="6" t="s">
        <v>2135</v>
      </c>
      <c r="F1235" s="6" t="str">
        <f t="shared" si="117"/>
        <v>FreightFG-A-0004-SE26-M19</v>
      </c>
      <c r="G1235" s="95" t="s">
        <v>3127</v>
      </c>
      <c r="H1235" s="309">
        <v>1703698</v>
      </c>
      <c r="I1235" s="85" t="s">
        <v>4692</v>
      </c>
      <c r="J1235" s="92">
        <v>46070</v>
      </c>
      <c r="K1235" s="97" t="s">
        <v>4862</v>
      </c>
      <c r="L1235" s="90" t="s">
        <v>1264</v>
      </c>
      <c r="M1235" s="76" t="s">
        <v>4862</v>
      </c>
      <c r="N1235" s="80" t="s">
        <v>116</v>
      </c>
      <c r="O1235" s="71">
        <v>0</v>
      </c>
      <c r="P1235" s="71">
        <v>0</v>
      </c>
      <c r="Q1235" s="79">
        <v>855.5</v>
      </c>
      <c r="R1235" s="79">
        <v>10.48</v>
      </c>
      <c r="S1235" s="71">
        <v>0</v>
      </c>
      <c r="T1235" s="79">
        <v>865.98</v>
      </c>
      <c r="U1235" s="87" t="s">
        <v>118</v>
      </c>
      <c r="V1235" s="84">
        <f t="shared" si="119"/>
        <v>865.98</v>
      </c>
      <c r="W1235" s="61" t="s">
        <v>3295</v>
      </c>
      <c r="X1235" s="6" t="s">
        <v>2040</v>
      </c>
      <c r="Y1235" s="76" t="s">
        <v>1449</v>
      </c>
      <c r="Z1235" s="76" t="s">
        <v>2041</v>
      </c>
      <c r="AA1235" s="76" t="s">
        <v>1358</v>
      </c>
      <c r="AB1235" s="76" t="s">
        <v>539</v>
      </c>
      <c r="AC1235" s="76" t="s">
        <v>541</v>
      </c>
      <c r="AD1235" s="76" t="s">
        <v>543</v>
      </c>
      <c r="AE1235" s="76" t="s">
        <v>549</v>
      </c>
      <c r="AF1235" s="76" t="s">
        <v>96</v>
      </c>
      <c r="AG1235" s="82"/>
      <c r="AH1235" s="60"/>
      <c r="AI1235" s="75" t="s">
        <v>4446</v>
      </c>
      <c r="AJ1235" s="6" t="s">
        <v>111</v>
      </c>
      <c r="AK1235" s="81">
        <f>V1235</f>
        <v>865.98</v>
      </c>
      <c r="AL1235" s="205" t="s">
        <v>111</v>
      </c>
      <c r="AM1235" s="169"/>
      <c r="AN1235" s="6"/>
      <c r="AO1235" s="120"/>
    </row>
    <row r="1236" spans="1:41">
      <c r="A1236" s="75" t="s">
        <v>4446</v>
      </c>
      <c r="B1236" s="6" t="s">
        <v>93</v>
      </c>
      <c r="C1236" s="76">
        <v>1235</v>
      </c>
      <c r="D1236" s="6" t="s">
        <v>593</v>
      </c>
      <c r="E1236" s="6" t="s">
        <v>2135</v>
      </c>
      <c r="F1236" s="6" t="str">
        <f t="shared" si="117"/>
        <v>FreightRM-M-244-SI25-M19-L</v>
      </c>
      <c r="G1236" s="95" t="s">
        <v>609</v>
      </c>
      <c r="H1236" s="309">
        <v>1705150</v>
      </c>
      <c r="I1236" s="85" t="s">
        <v>4692</v>
      </c>
      <c r="J1236" s="92">
        <v>46071</v>
      </c>
      <c r="K1236" s="97" t="s">
        <v>4863</v>
      </c>
      <c r="L1236" s="90" t="s">
        <v>117</v>
      </c>
      <c r="M1236" s="76" t="s">
        <v>4863</v>
      </c>
      <c r="N1236" s="80" t="s">
        <v>116</v>
      </c>
      <c r="O1236" s="71">
        <v>0</v>
      </c>
      <c r="P1236" s="71">
        <v>0</v>
      </c>
      <c r="Q1236" s="79">
        <v>9100</v>
      </c>
      <c r="R1236" s="79">
        <v>1456</v>
      </c>
      <c r="S1236" s="71">
        <v>0</v>
      </c>
      <c r="T1236" s="79">
        <v>10556</v>
      </c>
      <c r="U1236" s="87" t="s">
        <v>24</v>
      </c>
      <c r="V1236" s="84">
        <f t="shared" ref="V1236:V1237" si="120">T1236/17.5445</f>
        <v>601.67003904357489</v>
      </c>
      <c r="W1236" s="61" t="s">
        <v>3295</v>
      </c>
      <c r="X1236" s="6" t="s">
        <v>1266</v>
      </c>
      <c r="Y1236" s="76" t="s">
        <v>1439</v>
      </c>
      <c r="Z1236" s="76" t="s">
        <v>2019</v>
      </c>
      <c r="AA1236" s="76" t="s">
        <v>1266</v>
      </c>
      <c r="AB1236" s="76" t="s">
        <v>539</v>
      </c>
      <c r="AC1236" s="76" t="s">
        <v>540</v>
      </c>
      <c r="AD1236" s="76" t="s">
        <v>174</v>
      </c>
      <c r="AE1236" s="76" t="s">
        <v>546</v>
      </c>
      <c r="AF1236" s="76" t="s">
        <v>96</v>
      </c>
      <c r="AG1236" s="82"/>
      <c r="AH1236" s="60"/>
      <c r="AI1236" s="75" t="s">
        <v>4446</v>
      </c>
      <c r="AJ1236" s="6" t="s">
        <v>103</v>
      </c>
      <c r="AK1236" s="81">
        <v>0</v>
      </c>
      <c r="AL1236" s="205" t="s">
        <v>103</v>
      </c>
      <c r="AM1236" s="169"/>
      <c r="AN1236" s="6"/>
      <c r="AO1236" s="120"/>
    </row>
    <row r="1237" spans="1:41">
      <c r="A1237" s="75" t="s">
        <v>4446</v>
      </c>
      <c r="B1237" s="6" t="s">
        <v>93</v>
      </c>
      <c r="C1237" s="76">
        <v>1236</v>
      </c>
      <c r="D1237" s="6" t="s">
        <v>593</v>
      </c>
      <c r="E1237" s="6" t="s">
        <v>2135</v>
      </c>
      <c r="F1237" s="6" t="str">
        <f t="shared" si="117"/>
        <v>FreightRM-M-224-SI25-M19-F</v>
      </c>
      <c r="G1237" s="95" t="s">
        <v>4539</v>
      </c>
      <c r="H1237" s="309">
        <v>1705156</v>
      </c>
      <c r="I1237" s="85" t="s">
        <v>4692</v>
      </c>
      <c r="J1237" s="92">
        <v>46071</v>
      </c>
      <c r="K1237" s="92" t="s">
        <v>4864</v>
      </c>
      <c r="L1237" s="90" t="s">
        <v>117</v>
      </c>
      <c r="M1237" s="76" t="s">
        <v>4864</v>
      </c>
      <c r="N1237" s="80" t="s">
        <v>116</v>
      </c>
      <c r="O1237" s="71">
        <v>0</v>
      </c>
      <c r="P1237" s="71">
        <v>0</v>
      </c>
      <c r="Q1237" s="79">
        <v>5500</v>
      </c>
      <c r="R1237" s="79">
        <v>880</v>
      </c>
      <c r="S1237" s="71">
        <v>0</v>
      </c>
      <c r="T1237" s="79">
        <v>6380</v>
      </c>
      <c r="U1237" s="87" t="s">
        <v>24</v>
      </c>
      <c r="V1237" s="84">
        <f t="shared" si="120"/>
        <v>363.64672689446837</v>
      </c>
      <c r="W1237" s="61" t="s">
        <v>3295</v>
      </c>
      <c r="X1237" s="6" t="s">
        <v>1266</v>
      </c>
      <c r="Y1237" s="76" t="s">
        <v>1439</v>
      </c>
      <c r="Z1237" s="76" t="s">
        <v>2019</v>
      </c>
      <c r="AA1237" s="76" t="s">
        <v>1266</v>
      </c>
      <c r="AB1237" s="76" t="s">
        <v>539</v>
      </c>
      <c r="AC1237" s="76" t="s">
        <v>540</v>
      </c>
      <c r="AD1237" s="76" t="s">
        <v>174</v>
      </c>
      <c r="AE1237" s="76" t="s">
        <v>546</v>
      </c>
      <c r="AF1237" s="76" t="s">
        <v>96</v>
      </c>
      <c r="AG1237" s="82"/>
      <c r="AH1237" s="60"/>
      <c r="AI1237" s="75" t="s">
        <v>4446</v>
      </c>
      <c r="AJ1237" s="6" t="s">
        <v>103</v>
      </c>
      <c r="AK1237" s="81">
        <v>0</v>
      </c>
      <c r="AL1237" s="205" t="s">
        <v>103</v>
      </c>
      <c r="AM1237" s="169"/>
      <c r="AN1237" s="6"/>
      <c r="AO1237" s="120"/>
    </row>
    <row r="1238" spans="1:41">
      <c r="A1238" s="75" t="s">
        <v>4446</v>
      </c>
      <c r="B1238" s="6" t="s">
        <v>93</v>
      </c>
      <c r="C1238" s="76">
        <v>1237</v>
      </c>
      <c r="D1238" s="6" t="s">
        <v>106</v>
      </c>
      <c r="E1238" s="6" t="s">
        <v>2135</v>
      </c>
      <c r="F1238" s="6" t="str">
        <f t="shared" si="117"/>
        <v>FreightRM-J-1169LI26-M19</v>
      </c>
      <c r="G1238" s="95" t="s">
        <v>4540</v>
      </c>
      <c r="H1238" s="309">
        <v>631625</v>
      </c>
      <c r="I1238" s="85" t="s">
        <v>4692</v>
      </c>
      <c r="J1238" s="92">
        <v>46069</v>
      </c>
      <c r="K1238" s="92"/>
      <c r="L1238" s="78" t="s">
        <v>116</v>
      </c>
      <c r="M1238" s="76" t="s">
        <v>173</v>
      </c>
      <c r="N1238" s="78" t="s">
        <v>116</v>
      </c>
      <c r="O1238" s="71">
        <v>0</v>
      </c>
      <c r="P1238" s="71">
        <v>0</v>
      </c>
      <c r="Q1238" s="79">
        <v>450</v>
      </c>
      <c r="R1238" s="79">
        <v>0</v>
      </c>
      <c r="S1238" s="71">
        <v>0</v>
      </c>
      <c r="T1238" s="79">
        <v>450</v>
      </c>
      <c r="U1238" s="87" t="s">
        <v>118</v>
      </c>
      <c r="V1238" s="84">
        <f t="shared" ref="V1238:V1249" si="121">T1238</f>
        <v>450</v>
      </c>
      <c r="W1238" s="61">
        <v>46051</v>
      </c>
      <c r="X1238" s="6" t="s">
        <v>147</v>
      </c>
      <c r="Y1238" s="76" t="s">
        <v>148</v>
      </c>
      <c r="Z1238" s="76" t="s">
        <v>149</v>
      </c>
      <c r="AA1238" s="76" t="s">
        <v>150</v>
      </c>
      <c r="AB1238" s="76" t="s">
        <v>539</v>
      </c>
      <c r="AC1238" s="76" t="s">
        <v>540</v>
      </c>
      <c r="AD1238" s="76" t="s">
        <v>173</v>
      </c>
      <c r="AE1238" s="76" t="s">
        <v>548</v>
      </c>
      <c r="AF1238" s="76" t="s">
        <v>96</v>
      </c>
      <c r="AG1238" s="82"/>
      <c r="AH1238" s="60"/>
      <c r="AI1238" s="75" t="s">
        <v>4446</v>
      </c>
      <c r="AJ1238" s="6" t="s">
        <v>103</v>
      </c>
      <c r="AK1238" s="81">
        <v>0</v>
      </c>
      <c r="AL1238" s="205" t="s">
        <v>103</v>
      </c>
      <c r="AM1238" s="169"/>
      <c r="AN1238" s="6"/>
      <c r="AO1238" s="120"/>
    </row>
    <row r="1239" spans="1:41">
      <c r="A1239" s="75" t="s">
        <v>4446</v>
      </c>
      <c r="B1239" s="6" t="s">
        <v>93</v>
      </c>
      <c r="C1239" s="76">
        <v>1238</v>
      </c>
      <c r="D1239" s="6" t="s">
        <v>106</v>
      </c>
      <c r="E1239" s="6" t="s">
        <v>2135</v>
      </c>
      <c r="F1239" s="6" t="str">
        <f t="shared" si="117"/>
        <v>FreightRM-J-1189LI26-M19</v>
      </c>
      <c r="G1239" s="95" t="s">
        <v>4541</v>
      </c>
      <c r="H1239" s="309">
        <v>631728</v>
      </c>
      <c r="I1239" s="85" t="s">
        <v>4692</v>
      </c>
      <c r="J1239" s="92">
        <v>46070</v>
      </c>
      <c r="K1239" s="92"/>
      <c r="L1239" s="78" t="s">
        <v>116</v>
      </c>
      <c r="M1239" s="76" t="s">
        <v>173</v>
      </c>
      <c r="N1239" s="78" t="s">
        <v>116</v>
      </c>
      <c r="O1239" s="71">
        <v>0</v>
      </c>
      <c r="P1239" s="71">
        <v>0</v>
      </c>
      <c r="Q1239" s="79">
        <v>1510</v>
      </c>
      <c r="R1239" s="79">
        <v>0</v>
      </c>
      <c r="S1239" s="71">
        <v>0</v>
      </c>
      <c r="T1239" s="79">
        <v>1510</v>
      </c>
      <c r="U1239" s="87" t="s">
        <v>118</v>
      </c>
      <c r="V1239" s="84">
        <f t="shared" si="121"/>
        <v>1510</v>
      </c>
      <c r="W1239" s="61">
        <v>46060</v>
      </c>
      <c r="X1239" s="6" t="s">
        <v>150</v>
      </c>
      <c r="Y1239" s="76" t="s">
        <v>149</v>
      </c>
      <c r="Z1239" s="76" t="s">
        <v>2046</v>
      </c>
      <c r="AA1239" s="76" t="s">
        <v>156</v>
      </c>
      <c r="AB1239" s="76" t="s">
        <v>539</v>
      </c>
      <c r="AC1239" s="76" t="s">
        <v>540</v>
      </c>
      <c r="AD1239" s="76" t="s">
        <v>173</v>
      </c>
      <c r="AE1239" s="76" t="s">
        <v>548</v>
      </c>
      <c r="AF1239" s="76" t="s">
        <v>96</v>
      </c>
      <c r="AG1239" s="82"/>
      <c r="AH1239" s="60"/>
      <c r="AI1239" s="75" t="s">
        <v>4446</v>
      </c>
      <c r="AJ1239" s="6" t="s">
        <v>103</v>
      </c>
      <c r="AK1239" s="81">
        <v>0</v>
      </c>
      <c r="AL1239" s="205" t="s">
        <v>103</v>
      </c>
      <c r="AM1239" s="169"/>
      <c r="AN1239" s="6"/>
      <c r="AO1239" s="120"/>
    </row>
    <row r="1240" spans="1:41">
      <c r="A1240" s="75" t="s">
        <v>4446</v>
      </c>
      <c r="B1240" s="6" t="s">
        <v>93</v>
      </c>
      <c r="C1240" s="76">
        <v>1239</v>
      </c>
      <c r="D1240" s="6" t="s">
        <v>106</v>
      </c>
      <c r="E1240" s="6" t="s">
        <v>2135</v>
      </c>
      <c r="F1240" s="6" t="str">
        <f t="shared" si="117"/>
        <v>FreightRM-J-1188LI26-M19</v>
      </c>
      <c r="G1240" s="95" t="s">
        <v>4542</v>
      </c>
      <c r="H1240" s="309">
        <v>631731</v>
      </c>
      <c r="I1240" s="85" t="s">
        <v>4692</v>
      </c>
      <c r="J1240" s="92">
        <v>46070</v>
      </c>
      <c r="K1240" s="92"/>
      <c r="L1240" s="78" t="s">
        <v>116</v>
      </c>
      <c r="M1240" s="76" t="s">
        <v>173</v>
      </c>
      <c r="N1240" s="78" t="s">
        <v>116</v>
      </c>
      <c r="O1240" s="71">
        <v>0</v>
      </c>
      <c r="P1240" s="71">
        <v>0</v>
      </c>
      <c r="Q1240" s="79">
        <v>420</v>
      </c>
      <c r="R1240" s="79">
        <v>0</v>
      </c>
      <c r="S1240" s="71">
        <v>0</v>
      </c>
      <c r="T1240" s="79">
        <v>420</v>
      </c>
      <c r="U1240" s="87" t="s">
        <v>118</v>
      </c>
      <c r="V1240" s="84">
        <f t="shared" si="121"/>
        <v>420</v>
      </c>
      <c r="W1240" s="61">
        <v>46069</v>
      </c>
      <c r="X1240" s="6" t="s">
        <v>159</v>
      </c>
      <c r="Y1240" s="76" t="s">
        <v>160</v>
      </c>
      <c r="Z1240" s="76" t="s">
        <v>149</v>
      </c>
      <c r="AA1240" s="76" t="s">
        <v>150</v>
      </c>
      <c r="AB1240" s="76" t="s">
        <v>539</v>
      </c>
      <c r="AC1240" s="76" t="s">
        <v>540</v>
      </c>
      <c r="AD1240" s="76" t="s">
        <v>173</v>
      </c>
      <c r="AE1240" s="76" t="s">
        <v>548</v>
      </c>
      <c r="AF1240" s="76" t="s">
        <v>96</v>
      </c>
      <c r="AG1240" s="82"/>
      <c r="AH1240" s="60"/>
      <c r="AI1240" s="75" t="s">
        <v>4446</v>
      </c>
      <c r="AJ1240" s="6" t="s">
        <v>103</v>
      </c>
      <c r="AK1240" s="81">
        <v>0</v>
      </c>
      <c r="AL1240" s="205" t="s">
        <v>103</v>
      </c>
      <c r="AM1240" s="169"/>
      <c r="AN1240" s="6"/>
      <c r="AO1240" s="120"/>
    </row>
    <row r="1241" spans="1:41">
      <c r="A1241" s="75" t="s">
        <v>4446</v>
      </c>
      <c r="B1241" s="6" t="s">
        <v>93</v>
      </c>
      <c r="C1241" s="76">
        <v>1240</v>
      </c>
      <c r="D1241" s="6" t="s">
        <v>106</v>
      </c>
      <c r="E1241" s="6" t="s">
        <v>2135</v>
      </c>
      <c r="F1241" s="6" t="str">
        <f t="shared" si="117"/>
        <v>FreightRM-J-1195LI26-M19</v>
      </c>
      <c r="G1241" s="95" t="s">
        <v>4543</v>
      </c>
      <c r="H1241" s="309">
        <v>631743</v>
      </c>
      <c r="I1241" s="85" t="s">
        <v>4692</v>
      </c>
      <c r="J1241" s="92">
        <v>46070</v>
      </c>
      <c r="K1241" s="92"/>
      <c r="L1241" s="78" t="s">
        <v>116</v>
      </c>
      <c r="M1241" s="76" t="s">
        <v>173</v>
      </c>
      <c r="N1241" s="78" t="s">
        <v>116</v>
      </c>
      <c r="O1241" s="71">
        <v>0</v>
      </c>
      <c r="P1241" s="71">
        <v>0</v>
      </c>
      <c r="Q1241" s="79">
        <v>440</v>
      </c>
      <c r="R1241" s="79">
        <v>0</v>
      </c>
      <c r="S1241" s="71">
        <v>0</v>
      </c>
      <c r="T1241" s="79">
        <v>440</v>
      </c>
      <c r="U1241" s="87" t="s">
        <v>118</v>
      </c>
      <c r="V1241" s="84">
        <f t="shared" si="121"/>
        <v>440</v>
      </c>
      <c r="W1241" s="61">
        <v>46069</v>
      </c>
      <c r="X1241" s="6" t="s">
        <v>169</v>
      </c>
      <c r="Y1241" s="76" t="s">
        <v>170</v>
      </c>
      <c r="Z1241" s="76" t="s">
        <v>149</v>
      </c>
      <c r="AA1241" s="76" t="s">
        <v>150</v>
      </c>
      <c r="AB1241" s="76" t="s">
        <v>539</v>
      </c>
      <c r="AC1241" s="76" t="s">
        <v>540</v>
      </c>
      <c r="AD1241" s="76" t="s">
        <v>173</v>
      </c>
      <c r="AE1241" s="76" t="s">
        <v>548</v>
      </c>
      <c r="AF1241" s="76" t="s">
        <v>96</v>
      </c>
      <c r="AG1241" s="82"/>
      <c r="AH1241" s="60"/>
      <c r="AI1241" s="75" t="s">
        <v>4446</v>
      </c>
      <c r="AJ1241" s="6" t="s">
        <v>103</v>
      </c>
      <c r="AK1241" s="81">
        <v>0</v>
      </c>
      <c r="AL1241" s="205" t="s">
        <v>103</v>
      </c>
      <c r="AM1241" s="169"/>
      <c r="AN1241" s="6"/>
      <c r="AO1241" s="120"/>
    </row>
    <row r="1242" spans="1:41">
      <c r="A1242" s="75" t="s">
        <v>4446</v>
      </c>
      <c r="B1242" s="6" t="s">
        <v>93</v>
      </c>
      <c r="C1242" s="76">
        <v>1241</v>
      </c>
      <c r="D1242" s="6" t="s">
        <v>106</v>
      </c>
      <c r="E1242" s="6" t="s">
        <v>2135</v>
      </c>
      <c r="F1242" s="6" t="str">
        <f t="shared" si="117"/>
        <v>FreightRM-J-1198LI26-M19.2</v>
      </c>
      <c r="G1242" s="95" t="s">
        <v>4544</v>
      </c>
      <c r="H1242" s="309">
        <v>631746</v>
      </c>
      <c r="I1242" s="85" t="s">
        <v>4692</v>
      </c>
      <c r="J1242" s="92">
        <v>46070</v>
      </c>
      <c r="K1242" s="92"/>
      <c r="L1242" s="78" t="s">
        <v>116</v>
      </c>
      <c r="M1242" s="76" t="s">
        <v>173</v>
      </c>
      <c r="N1242" s="78" t="s">
        <v>116</v>
      </c>
      <c r="O1242" s="71">
        <v>0</v>
      </c>
      <c r="P1242" s="71">
        <v>0</v>
      </c>
      <c r="Q1242" s="79">
        <v>1750</v>
      </c>
      <c r="R1242" s="79">
        <v>0</v>
      </c>
      <c r="S1242" s="71">
        <v>0</v>
      </c>
      <c r="T1242" s="79">
        <v>1750</v>
      </c>
      <c r="U1242" s="87" t="s">
        <v>118</v>
      </c>
      <c r="V1242" s="84">
        <f t="shared" si="121"/>
        <v>1750</v>
      </c>
      <c r="W1242" s="61">
        <v>46063</v>
      </c>
      <c r="X1242" s="6" t="s">
        <v>150</v>
      </c>
      <c r="Y1242" s="76" t="s">
        <v>149</v>
      </c>
      <c r="Z1242" s="76" t="s">
        <v>2046</v>
      </c>
      <c r="AA1242" s="76" t="s">
        <v>164</v>
      </c>
      <c r="AB1242" s="76" t="s">
        <v>539</v>
      </c>
      <c r="AC1242" s="76" t="s">
        <v>540</v>
      </c>
      <c r="AD1242" s="76" t="s">
        <v>173</v>
      </c>
      <c r="AE1242" s="76" t="s">
        <v>548</v>
      </c>
      <c r="AF1242" s="76" t="s">
        <v>96</v>
      </c>
      <c r="AG1242" s="82"/>
      <c r="AH1242" s="60"/>
      <c r="AI1242" s="75" t="s">
        <v>4446</v>
      </c>
      <c r="AJ1242" s="6" t="s">
        <v>103</v>
      </c>
      <c r="AK1242" s="81">
        <v>0</v>
      </c>
      <c r="AL1242" s="205" t="s">
        <v>103</v>
      </c>
      <c r="AM1242" s="169"/>
      <c r="AN1242" s="6"/>
      <c r="AO1242" s="120"/>
    </row>
    <row r="1243" spans="1:41">
      <c r="A1243" s="75" t="s">
        <v>4446</v>
      </c>
      <c r="B1243" s="6" t="s">
        <v>93</v>
      </c>
      <c r="C1243" s="76">
        <v>1242</v>
      </c>
      <c r="D1243" s="6" t="s">
        <v>106</v>
      </c>
      <c r="E1243" s="6" t="s">
        <v>2135</v>
      </c>
      <c r="F1243" s="6" t="str">
        <f t="shared" si="117"/>
        <v>FreightRM-J-1199LI26-M19.2</v>
      </c>
      <c r="G1243" s="95" t="s">
        <v>4545</v>
      </c>
      <c r="H1243" s="309">
        <v>631884</v>
      </c>
      <c r="I1243" s="85" t="s">
        <v>4692</v>
      </c>
      <c r="J1243" s="92">
        <v>46070</v>
      </c>
      <c r="K1243" s="92"/>
      <c r="L1243" s="78" t="s">
        <v>116</v>
      </c>
      <c r="M1243" s="76" t="s">
        <v>173</v>
      </c>
      <c r="N1243" s="78" t="s">
        <v>116</v>
      </c>
      <c r="O1243" s="71">
        <v>0</v>
      </c>
      <c r="P1243" s="71">
        <v>0</v>
      </c>
      <c r="Q1243" s="79">
        <v>1340</v>
      </c>
      <c r="R1243" s="79">
        <v>0</v>
      </c>
      <c r="S1243" s="71">
        <v>0</v>
      </c>
      <c r="T1243" s="79">
        <v>1340</v>
      </c>
      <c r="U1243" s="87" t="s">
        <v>118</v>
      </c>
      <c r="V1243" s="84">
        <f t="shared" si="121"/>
        <v>1340</v>
      </c>
      <c r="W1243" s="61">
        <v>46063</v>
      </c>
      <c r="X1243" s="6" t="s">
        <v>150</v>
      </c>
      <c r="Y1243" s="76" t="s">
        <v>149</v>
      </c>
      <c r="Z1243" s="76" t="s">
        <v>2046</v>
      </c>
      <c r="AA1243" s="76" t="s">
        <v>156</v>
      </c>
      <c r="AB1243" s="76" t="s">
        <v>539</v>
      </c>
      <c r="AC1243" s="76" t="s">
        <v>540</v>
      </c>
      <c r="AD1243" s="76" t="s">
        <v>173</v>
      </c>
      <c r="AE1243" s="76" t="s">
        <v>548</v>
      </c>
      <c r="AF1243" s="76" t="s">
        <v>96</v>
      </c>
      <c r="AG1243" s="82"/>
      <c r="AH1243" s="60"/>
      <c r="AI1243" s="75" t="s">
        <v>4446</v>
      </c>
      <c r="AJ1243" s="6" t="s">
        <v>103</v>
      </c>
      <c r="AK1243" s="81">
        <v>0</v>
      </c>
      <c r="AL1243" s="205" t="s">
        <v>103</v>
      </c>
      <c r="AM1243" s="169"/>
      <c r="AN1243" s="6"/>
      <c r="AO1243" s="120"/>
    </row>
    <row r="1244" spans="1:41">
      <c r="A1244" s="75" t="s">
        <v>4446</v>
      </c>
      <c r="B1244" s="6" t="s">
        <v>93</v>
      </c>
      <c r="C1244" s="76">
        <v>1243</v>
      </c>
      <c r="D1244" s="6" t="s">
        <v>106</v>
      </c>
      <c r="E1244" s="6" t="s">
        <v>2135</v>
      </c>
      <c r="F1244" s="6" t="str">
        <f t="shared" si="117"/>
        <v>FreightRM-J-1205LI26-M19</v>
      </c>
      <c r="G1244" s="95" t="s">
        <v>4546</v>
      </c>
      <c r="H1244" s="309">
        <v>631973</v>
      </c>
      <c r="I1244" s="85" t="s">
        <v>4692</v>
      </c>
      <c r="J1244" s="92">
        <v>46070</v>
      </c>
      <c r="K1244" s="92"/>
      <c r="L1244" s="78" t="s">
        <v>116</v>
      </c>
      <c r="M1244" s="76" t="s">
        <v>173</v>
      </c>
      <c r="N1244" s="78" t="s">
        <v>116</v>
      </c>
      <c r="O1244" s="71">
        <v>0</v>
      </c>
      <c r="P1244" s="71">
        <v>0</v>
      </c>
      <c r="Q1244" s="79">
        <v>420</v>
      </c>
      <c r="R1244" s="79">
        <v>0</v>
      </c>
      <c r="S1244" s="71">
        <v>0</v>
      </c>
      <c r="T1244" s="79">
        <v>420</v>
      </c>
      <c r="U1244" s="87" t="s">
        <v>118</v>
      </c>
      <c r="V1244" s="84">
        <f t="shared" si="121"/>
        <v>420</v>
      </c>
      <c r="W1244" s="61">
        <v>46071</v>
      </c>
      <c r="X1244" s="6" t="s">
        <v>4865</v>
      </c>
      <c r="Y1244" s="76" t="s">
        <v>4866</v>
      </c>
      <c r="Z1244" s="76" t="s">
        <v>149</v>
      </c>
      <c r="AA1244" s="76" t="s">
        <v>150</v>
      </c>
      <c r="AB1244" s="76" t="s">
        <v>539</v>
      </c>
      <c r="AC1244" s="76" t="s">
        <v>540</v>
      </c>
      <c r="AD1244" s="76" t="s">
        <v>173</v>
      </c>
      <c r="AE1244" s="76" t="s">
        <v>548</v>
      </c>
      <c r="AF1244" s="76" t="s">
        <v>96</v>
      </c>
      <c r="AG1244" s="82"/>
      <c r="AH1244" s="60"/>
      <c r="AI1244" s="75" t="s">
        <v>4446</v>
      </c>
      <c r="AJ1244" s="6" t="s">
        <v>103</v>
      </c>
      <c r="AK1244" s="81">
        <v>0</v>
      </c>
      <c r="AL1244" s="205" t="s">
        <v>103</v>
      </c>
      <c r="AM1244" s="169"/>
      <c r="AN1244" s="6"/>
      <c r="AO1244" s="120"/>
    </row>
    <row r="1245" spans="1:41">
      <c r="A1245" s="75" t="s">
        <v>4446</v>
      </c>
      <c r="B1245" s="6" t="s">
        <v>93</v>
      </c>
      <c r="C1245" s="76">
        <v>1244</v>
      </c>
      <c r="D1245" s="6" t="s">
        <v>106</v>
      </c>
      <c r="E1245" s="6" t="s">
        <v>2135</v>
      </c>
      <c r="F1245" s="6" t="str">
        <f t="shared" si="117"/>
        <v>FreightRM-M-243-SI25-M19-L</v>
      </c>
      <c r="G1245" s="95" t="s">
        <v>4547</v>
      </c>
      <c r="H1245" s="309">
        <v>632043</v>
      </c>
      <c r="I1245" s="85" t="s">
        <v>4692</v>
      </c>
      <c r="J1245" s="92">
        <v>46070</v>
      </c>
      <c r="K1245" s="92"/>
      <c r="L1245" s="78" t="s">
        <v>116</v>
      </c>
      <c r="M1245" s="76" t="s">
        <v>174</v>
      </c>
      <c r="N1245" s="78" t="s">
        <v>116</v>
      </c>
      <c r="O1245" s="71">
        <v>0</v>
      </c>
      <c r="P1245" s="71">
        <v>0</v>
      </c>
      <c r="Q1245" s="79">
        <v>872.4</v>
      </c>
      <c r="R1245" s="79">
        <v>0</v>
      </c>
      <c r="S1245" s="71">
        <v>0</v>
      </c>
      <c r="T1245" s="79">
        <v>872.4</v>
      </c>
      <c r="U1245" s="87" t="s">
        <v>118</v>
      </c>
      <c r="V1245" s="84">
        <f t="shared" si="121"/>
        <v>872.4</v>
      </c>
      <c r="W1245" s="61">
        <v>46056</v>
      </c>
      <c r="X1245" s="6" t="s">
        <v>153</v>
      </c>
      <c r="Y1245" s="76" t="s">
        <v>154</v>
      </c>
      <c r="Z1245" s="76" t="s">
        <v>155</v>
      </c>
      <c r="AA1245" s="76" t="s">
        <v>156</v>
      </c>
      <c r="AB1245" s="76" t="s">
        <v>539</v>
      </c>
      <c r="AC1245" s="76" t="s">
        <v>540</v>
      </c>
      <c r="AD1245" s="76" t="s">
        <v>174</v>
      </c>
      <c r="AE1245" s="76" t="s">
        <v>546</v>
      </c>
      <c r="AF1245" s="76" t="s">
        <v>96</v>
      </c>
      <c r="AG1245" s="82"/>
      <c r="AH1245" s="60"/>
      <c r="AI1245" s="75" t="s">
        <v>4446</v>
      </c>
      <c r="AJ1245" s="6" t="s">
        <v>103</v>
      </c>
      <c r="AK1245" s="81">
        <v>0</v>
      </c>
      <c r="AL1245" s="205" t="s">
        <v>103</v>
      </c>
      <c r="AM1245" s="169"/>
      <c r="AN1245" s="6"/>
      <c r="AO1245" s="120"/>
    </row>
    <row r="1246" spans="1:41">
      <c r="A1246" s="75" t="s">
        <v>4446</v>
      </c>
      <c r="B1246" s="6" t="s">
        <v>93</v>
      </c>
      <c r="C1246" s="76">
        <v>1245</v>
      </c>
      <c r="D1246" s="6" t="s">
        <v>106</v>
      </c>
      <c r="E1246" s="6" t="s">
        <v>2135</v>
      </c>
      <c r="F1246" s="6" t="str">
        <f t="shared" si="117"/>
        <v>FreightRM-M-257-SI25-M19-L</v>
      </c>
      <c r="G1246" s="95" t="s">
        <v>4548</v>
      </c>
      <c r="H1246" s="309">
        <v>632093</v>
      </c>
      <c r="I1246" s="85" t="s">
        <v>4692</v>
      </c>
      <c r="J1246" s="92">
        <v>46070</v>
      </c>
      <c r="K1246" s="92"/>
      <c r="L1246" s="78" t="s">
        <v>116</v>
      </c>
      <c r="M1246" s="76" t="s">
        <v>174</v>
      </c>
      <c r="N1246" s="78" t="s">
        <v>116</v>
      </c>
      <c r="O1246" s="71">
        <v>0</v>
      </c>
      <c r="P1246" s="71">
        <v>0</v>
      </c>
      <c r="Q1246" s="79">
        <v>862.4</v>
      </c>
      <c r="R1246" s="79">
        <v>0</v>
      </c>
      <c r="S1246" s="71">
        <v>0</v>
      </c>
      <c r="T1246" s="79">
        <v>862.4</v>
      </c>
      <c r="U1246" s="87" t="s">
        <v>118</v>
      </c>
      <c r="V1246" s="84">
        <f t="shared" si="121"/>
        <v>862.4</v>
      </c>
      <c r="W1246" s="61">
        <v>46067</v>
      </c>
      <c r="X1246" s="6" t="s">
        <v>153</v>
      </c>
      <c r="Y1246" s="76" t="s">
        <v>154</v>
      </c>
      <c r="Z1246" s="76" t="s">
        <v>155</v>
      </c>
      <c r="AA1246" s="76" t="s">
        <v>156</v>
      </c>
      <c r="AB1246" s="76" t="s">
        <v>539</v>
      </c>
      <c r="AC1246" s="76" t="s">
        <v>540</v>
      </c>
      <c r="AD1246" s="76" t="s">
        <v>174</v>
      </c>
      <c r="AE1246" s="76" t="s">
        <v>546</v>
      </c>
      <c r="AF1246" s="76" t="s">
        <v>96</v>
      </c>
      <c r="AG1246" s="82"/>
      <c r="AH1246" s="60"/>
      <c r="AI1246" s="75" t="s">
        <v>4446</v>
      </c>
      <c r="AJ1246" s="6" t="s">
        <v>103</v>
      </c>
      <c r="AK1246" s="81">
        <v>0</v>
      </c>
      <c r="AL1246" s="205" t="s">
        <v>103</v>
      </c>
      <c r="AM1246" s="169"/>
      <c r="AN1246" s="6"/>
      <c r="AO1246" s="120"/>
    </row>
    <row r="1247" spans="1:41">
      <c r="A1247" s="75" t="s">
        <v>4446</v>
      </c>
      <c r="B1247" s="6" t="s">
        <v>93</v>
      </c>
      <c r="C1247" s="76">
        <v>1246</v>
      </c>
      <c r="D1247" s="6" t="s">
        <v>106</v>
      </c>
      <c r="E1247" s="6" t="s">
        <v>2135</v>
      </c>
      <c r="F1247" s="6" t="str">
        <f t="shared" si="117"/>
        <v>FreightRM-J-1210LI26-M19</v>
      </c>
      <c r="G1247" s="95" t="s">
        <v>4549</v>
      </c>
      <c r="H1247" s="309">
        <v>632097</v>
      </c>
      <c r="I1247" s="85" t="s">
        <v>4692</v>
      </c>
      <c r="J1247" s="92">
        <v>46070</v>
      </c>
      <c r="K1247" s="92"/>
      <c r="L1247" s="78" t="s">
        <v>116</v>
      </c>
      <c r="M1247" s="76" t="s">
        <v>173</v>
      </c>
      <c r="N1247" s="78" t="s">
        <v>116</v>
      </c>
      <c r="O1247" s="71">
        <v>0</v>
      </c>
      <c r="P1247" s="71">
        <v>0</v>
      </c>
      <c r="Q1247" s="79">
        <v>1250</v>
      </c>
      <c r="R1247" s="79">
        <v>0</v>
      </c>
      <c r="S1247" s="71">
        <v>0</v>
      </c>
      <c r="T1247" s="79">
        <v>1250</v>
      </c>
      <c r="U1247" s="87" t="s">
        <v>118</v>
      </c>
      <c r="V1247" s="84">
        <f t="shared" si="121"/>
        <v>1250</v>
      </c>
      <c r="W1247" s="61">
        <v>46070</v>
      </c>
      <c r="X1247" s="6" t="s">
        <v>150</v>
      </c>
      <c r="Y1247" s="76" t="s">
        <v>149</v>
      </c>
      <c r="Z1247" s="76" t="s">
        <v>2046</v>
      </c>
      <c r="AA1247" s="76" t="s">
        <v>156</v>
      </c>
      <c r="AB1247" s="76" t="s">
        <v>539</v>
      </c>
      <c r="AC1247" s="76" t="s">
        <v>540</v>
      </c>
      <c r="AD1247" s="76" t="s">
        <v>173</v>
      </c>
      <c r="AE1247" s="76" t="s">
        <v>548</v>
      </c>
      <c r="AF1247" s="76" t="s">
        <v>96</v>
      </c>
      <c r="AG1247" s="82"/>
      <c r="AH1247" s="60"/>
      <c r="AI1247" s="75" t="s">
        <v>4446</v>
      </c>
      <c r="AJ1247" s="6" t="s">
        <v>103</v>
      </c>
      <c r="AK1247" s="81">
        <v>0</v>
      </c>
      <c r="AL1247" s="205" t="s">
        <v>103</v>
      </c>
      <c r="AM1247" s="169"/>
      <c r="AN1247" s="6"/>
      <c r="AO1247" s="120"/>
    </row>
    <row r="1248" spans="1:41">
      <c r="A1248" s="75" t="s">
        <v>4446</v>
      </c>
      <c r="B1248" s="6" t="s">
        <v>93</v>
      </c>
      <c r="C1248" s="76">
        <v>1247</v>
      </c>
      <c r="D1248" s="6" t="s">
        <v>106</v>
      </c>
      <c r="E1248" s="6" t="s">
        <v>2135</v>
      </c>
      <c r="F1248" s="6" t="str">
        <f t="shared" si="117"/>
        <v>FreightRM-A-004-SI26-M19-L</v>
      </c>
      <c r="G1248" s="95" t="s">
        <v>4550</v>
      </c>
      <c r="H1248" s="309">
        <v>632113</v>
      </c>
      <c r="I1248" s="85" t="s">
        <v>4692</v>
      </c>
      <c r="J1248" s="92">
        <v>46070</v>
      </c>
      <c r="K1248" s="92"/>
      <c r="L1248" s="78" t="s">
        <v>116</v>
      </c>
      <c r="M1248" s="76" t="s">
        <v>174</v>
      </c>
      <c r="N1248" s="78" t="s">
        <v>116</v>
      </c>
      <c r="O1248" s="71">
        <v>0</v>
      </c>
      <c r="P1248" s="71">
        <v>0</v>
      </c>
      <c r="Q1248" s="79">
        <v>632.4</v>
      </c>
      <c r="R1248" s="79">
        <v>0</v>
      </c>
      <c r="S1248" s="71">
        <v>0</v>
      </c>
      <c r="T1248" s="79">
        <v>632.4</v>
      </c>
      <c r="U1248" s="87" t="s">
        <v>118</v>
      </c>
      <c r="V1248" s="84">
        <f t="shared" si="121"/>
        <v>632.4</v>
      </c>
      <c r="W1248" s="61">
        <v>46063</v>
      </c>
      <c r="X1248" s="6" t="s">
        <v>153</v>
      </c>
      <c r="Y1248" s="76" t="s">
        <v>154</v>
      </c>
      <c r="Z1248" s="76" t="s">
        <v>155</v>
      </c>
      <c r="AA1248" s="76" t="s">
        <v>156</v>
      </c>
      <c r="AB1248" s="76" t="s">
        <v>539</v>
      </c>
      <c r="AC1248" s="76" t="s">
        <v>540</v>
      </c>
      <c r="AD1248" s="76" t="s">
        <v>174</v>
      </c>
      <c r="AE1248" s="76" t="s">
        <v>546</v>
      </c>
      <c r="AF1248" s="76" t="s">
        <v>96</v>
      </c>
      <c r="AG1248" s="82"/>
      <c r="AH1248" s="60"/>
      <c r="AI1248" s="75" t="s">
        <v>4446</v>
      </c>
      <c r="AJ1248" s="6" t="s">
        <v>103</v>
      </c>
      <c r="AK1248" s="81">
        <v>0</v>
      </c>
      <c r="AL1248" s="205" t="s">
        <v>103</v>
      </c>
      <c r="AM1248" s="169"/>
      <c r="AN1248" s="6"/>
      <c r="AO1248" s="120"/>
    </row>
    <row r="1249" spans="1:41">
      <c r="A1249" s="75" t="s">
        <v>4446</v>
      </c>
      <c r="B1249" s="6" t="s">
        <v>93</v>
      </c>
      <c r="C1249" s="76">
        <v>1248</v>
      </c>
      <c r="D1249" s="6" t="s">
        <v>106</v>
      </c>
      <c r="E1249" s="6" t="s">
        <v>2135</v>
      </c>
      <c r="F1249" s="6" t="str">
        <f t="shared" si="117"/>
        <v>FreightRM-J-1200LI26-M19.2</v>
      </c>
      <c r="G1249" s="95" t="s">
        <v>4551</v>
      </c>
      <c r="H1249" s="309">
        <v>632961</v>
      </c>
      <c r="I1249" s="85" t="s">
        <v>4692</v>
      </c>
      <c r="J1249" s="92">
        <v>46072</v>
      </c>
      <c r="K1249" s="92"/>
      <c r="L1249" s="78" t="s">
        <v>116</v>
      </c>
      <c r="M1249" s="76" t="s">
        <v>173</v>
      </c>
      <c r="N1249" s="78" t="s">
        <v>116</v>
      </c>
      <c r="O1249" s="71">
        <v>0</v>
      </c>
      <c r="P1249" s="71">
        <v>0</v>
      </c>
      <c r="Q1249" s="79">
        <v>560</v>
      </c>
      <c r="R1249" s="79">
        <v>0</v>
      </c>
      <c r="S1249" s="71">
        <v>0</v>
      </c>
      <c r="T1249" s="79">
        <v>560</v>
      </c>
      <c r="U1249" s="87" t="s">
        <v>118</v>
      </c>
      <c r="V1249" s="84">
        <f t="shared" si="121"/>
        <v>560</v>
      </c>
      <c r="W1249" s="61">
        <v>46069</v>
      </c>
      <c r="X1249" s="6" t="s">
        <v>165</v>
      </c>
      <c r="Y1249" s="76" t="s">
        <v>166</v>
      </c>
      <c r="Z1249" s="76" t="s">
        <v>149</v>
      </c>
      <c r="AA1249" s="76" t="s">
        <v>150</v>
      </c>
      <c r="AB1249" s="76" t="s">
        <v>539</v>
      </c>
      <c r="AC1249" s="76" t="s">
        <v>540</v>
      </c>
      <c r="AD1249" s="76" t="s">
        <v>173</v>
      </c>
      <c r="AE1249" s="76" t="s">
        <v>548</v>
      </c>
      <c r="AF1249" s="76" t="s">
        <v>96</v>
      </c>
      <c r="AG1249" s="82"/>
      <c r="AH1249" s="60"/>
      <c r="AI1249" s="75" t="s">
        <v>4446</v>
      </c>
      <c r="AJ1249" s="6" t="s">
        <v>103</v>
      </c>
      <c r="AK1249" s="81">
        <v>0</v>
      </c>
      <c r="AL1249" s="205" t="s">
        <v>103</v>
      </c>
      <c r="AM1249" s="169"/>
      <c r="AN1249" s="6"/>
      <c r="AO1249" s="120"/>
    </row>
    <row r="1250" spans="1:41">
      <c r="A1250" s="75" t="s">
        <v>4446</v>
      </c>
      <c r="B1250" s="6" t="s">
        <v>93</v>
      </c>
      <c r="C1250" s="76">
        <v>1249</v>
      </c>
      <c r="D1250" s="6" t="s">
        <v>104</v>
      </c>
      <c r="E1250" s="6" t="s">
        <v>2135</v>
      </c>
      <c r="F1250" s="6" t="str">
        <f t="shared" si="117"/>
        <v>FreightPAQUETERIA</v>
      </c>
      <c r="G1250" s="6" t="s">
        <v>127</v>
      </c>
      <c r="H1250" s="205" t="s">
        <v>4673</v>
      </c>
      <c r="I1250" s="85" t="s">
        <v>4692</v>
      </c>
      <c r="J1250" s="92">
        <v>46083</v>
      </c>
      <c r="K1250" s="92" t="s">
        <v>116</v>
      </c>
      <c r="L1250" s="90" t="s">
        <v>119</v>
      </c>
      <c r="M1250" s="76" t="s">
        <v>25</v>
      </c>
      <c r="N1250" s="78" t="s">
        <v>116</v>
      </c>
      <c r="O1250" s="71">
        <v>0</v>
      </c>
      <c r="P1250" s="71">
        <v>0</v>
      </c>
      <c r="Q1250" s="79">
        <v>35440.93</v>
      </c>
      <c r="R1250" s="79">
        <v>0</v>
      </c>
      <c r="S1250" s="71">
        <v>0</v>
      </c>
      <c r="T1250" s="79">
        <v>35440.93</v>
      </c>
      <c r="U1250" s="87" t="s">
        <v>24</v>
      </c>
      <c r="V1250" s="84">
        <f t="shared" ref="V1250:V1251" si="122">T1250/17.5445</f>
        <v>2020.0592778363591</v>
      </c>
      <c r="W1250" s="61" t="s">
        <v>119</v>
      </c>
      <c r="X1250" s="6" t="s">
        <v>120</v>
      </c>
      <c r="Y1250" s="6" t="s">
        <v>120</v>
      </c>
      <c r="Z1250" s="76" t="s">
        <v>121</v>
      </c>
      <c r="AA1250" s="76" t="s">
        <v>122</v>
      </c>
      <c r="AB1250" s="76" t="s">
        <v>539</v>
      </c>
      <c r="AC1250" s="76" t="s">
        <v>540</v>
      </c>
      <c r="AD1250" s="76" t="s">
        <v>25</v>
      </c>
      <c r="AE1250" s="76" t="s">
        <v>544</v>
      </c>
      <c r="AF1250" s="76" t="s">
        <v>96</v>
      </c>
      <c r="AG1250" s="82"/>
      <c r="AH1250" s="60"/>
      <c r="AI1250" s="75" t="s">
        <v>4446</v>
      </c>
      <c r="AJ1250" s="6" t="s">
        <v>103</v>
      </c>
      <c r="AK1250" s="81">
        <v>0</v>
      </c>
      <c r="AL1250" s="205" t="s">
        <v>103</v>
      </c>
      <c r="AM1250" s="169"/>
      <c r="AN1250" s="6"/>
      <c r="AO1250" s="120"/>
    </row>
    <row r="1251" spans="1:41">
      <c r="A1251" s="75" t="s">
        <v>4446</v>
      </c>
      <c r="B1251" s="6" t="s">
        <v>93</v>
      </c>
      <c r="C1251" s="76">
        <v>1250</v>
      </c>
      <c r="D1251" s="6" t="s">
        <v>104</v>
      </c>
      <c r="E1251" s="6" t="s">
        <v>2135</v>
      </c>
      <c r="F1251" s="6" t="str">
        <f t="shared" si="117"/>
        <v>FreightPAQUETERIA</v>
      </c>
      <c r="G1251" s="6" t="s">
        <v>127</v>
      </c>
      <c r="H1251" s="205" t="s">
        <v>4674</v>
      </c>
      <c r="I1251" s="85" t="s">
        <v>4692</v>
      </c>
      <c r="J1251" s="92">
        <v>46083</v>
      </c>
      <c r="K1251" s="92" t="s">
        <v>116</v>
      </c>
      <c r="L1251" s="308" t="s">
        <v>4867</v>
      </c>
      <c r="M1251" s="76" t="s">
        <v>25</v>
      </c>
      <c r="N1251" s="78" t="s">
        <v>116</v>
      </c>
      <c r="O1251" s="71">
        <v>0</v>
      </c>
      <c r="P1251" s="71">
        <v>0</v>
      </c>
      <c r="Q1251" s="79">
        <v>122.23</v>
      </c>
      <c r="R1251" s="79">
        <v>19.559999999999999</v>
      </c>
      <c r="S1251" s="71">
        <v>0</v>
      </c>
      <c r="T1251" s="79">
        <v>141.79</v>
      </c>
      <c r="U1251" s="87" t="s">
        <v>24</v>
      </c>
      <c r="V1251" s="84">
        <f t="shared" si="122"/>
        <v>8.0817350166718906</v>
      </c>
      <c r="W1251" s="61" t="s">
        <v>4868</v>
      </c>
      <c r="X1251" t="s">
        <v>4869</v>
      </c>
      <c r="Y1251" s="76" t="s">
        <v>537</v>
      </c>
      <c r="Z1251" s="76" t="s">
        <v>121</v>
      </c>
      <c r="AA1251" s="76" t="s">
        <v>122</v>
      </c>
      <c r="AB1251" s="76" t="s">
        <v>539</v>
      </c>
      <c r="AC1251" s="76" t="s">
        <v>540</v>
      </c>
      <c r="AD1251" s="76" t="s">
        <v>25</v>
      </c>
      <c r="AE1251" s="76" t="s">
        <v>544</v>
      </c>
      <c r="AF1251" s="76" t="s">
        <v>96</v>
      </c>
      <c r="AG1251" s="82"/>
      <c r="AH1251" s="60"/>
      <c r="AI1251" s="75" t="s">
        <v>4446</v>
      </c>
      <c r="AJ1251" s="6" t="s">
        <v>103</v>
      </c>
      <c r="AK1251" s="81">
        <v>0</v>
      </c>
      <c r="AL1251" s="205" t="s">
        <v>103</v>
      </c>
      <c r="AM1251" s="169"/>
      <c r="AN1251" s="6"/>
      <c r="AO1251" s="120"/>
    </row>
    <row r="1252" spans="1:41">
      <c r="A1252" s="75" t="s">
        <v>4446</v>
      </c>
      <c r="B1252" s="6" t="s">
        <v>93</v>
      </c>
      <c r="C1252" s="76">
        <v>1251</v>
      </c>
      <c r="D1252" s="76" t="s">
        <v>109</v>
      </c>
      <c r="E1252" s="76" t="s">
        <v>105</v>
      </c>
      <c r="F1252" s="6" t="str">
        <f t="shared" si="117"/>
        <v>STORAGEINVENTARIO</v>
      </c>
      <c r="G1252" s="95" t="s">
        <v>194</v>
      </c>
      <c r="H1252" t="s">
        <v>4675</v>
      </c>
      <c r="I1252" s="85" t="s">
        <v>4692</v>
      </c>
      <c r="J1252" s="100">
        <v>46069</v>
      </c>
      <c r="K1252" s="92"/>
      <c r="L1252" s="77" t="s">
        <v>116</v>
      </c>
      <c r="M1252" s="76" t="s">
        <v>195</v>
      </c>
      <c r="N1252" s="78" t="s">
        <v>116</v>
      </c>
      <c r="O1252" s="71">
        <v>0</v>
      </c>
      <c r="P1252" s="71">
        <v>0</v>
      </c>
      <c r="Q1252" s="79">
        <v>360</v>
      </c>
      <c r="R1252" s="79">
        <v>0</v>
      </c>
      <c r="S1252" s="71">
        <v>0</v>
      </c>
      <c r="T1252" s="79">
        <v>360</v>
      </c>
      <c r="U1252" s="87" t="s">
        <v>118</v>
      </c>
      <c r="V1252" s="84">
        <f t="shared" ref="V1252:V1253" si="123">T1252</f>
        <v>360</v>
      </c>
      <c r="W1252" s="61" t="s">
        <v>119</v>
      </c>
      <c r="X1252" s="6" t="s">
        <v>122</v>
      </c>
      <c r="Y1252" s="76" t="s">
        <v>121</v>
      </c>
      <c r="Z1252" s="76" t="s">
        <v>178</v>
      </c>
      <c r="AA1252" s="76" t="s">
        <v>196</v>
      </c>
      <c r="AB1252" s="76" t="s">
        <v>539</v>
      </c>
      <c r="AC1252" s="76" t="s">
        <v>541</v>
      </c>
      <c r="AD1252" s="76" t="s">
        <v>195</v>
      </c>
      <c r="AE1252" s="76">
        <v>75640000</v>
      </c>
      <c r="AF1252" s="76" t="s">
        <v>96</v>
      </c>
      <c r="AG1252" s="82"/>
      <c r="AH1252" s="60"/>
      <c r="AI1252" s="75" t="s">
        <v>4446</v>
      </c>
      <c r="AJ1252" s="6" t="s">
        <v>103</v>
      </c>
      <c r="AK1252" s="81">
        <v>0</v>
      </c>
      <c r="AL1252" s="205" t="s">
        <v>103</v>
      </c>
      <c r="AM1252" s="169"/>
      <c r="AN1252" s="6"/>
      <c r="AO1252" s="120"/>
    </row>
    <row r="1253" spans="1:41">
      <c r="A1253" s="75" t="s">
        <v>4446</v>
      </c>
      <c r="B1253" s="6" t="s">
        <v>93</v>
      </c>
      <c r="C1253" s="76">
        <v>1252</v>
      </c>
      <c r="D1253" s="76" t="s">
        <v>109</v>
      </c>
      <c r="E1253" s="76" t="s">
        <v>105</v>
      </c>
      <c r="F1253" s="6" t="str">
        <f t="shared" si="117"/>
        <v>STORAGEINVENTARIO</v>
      </c>
      <c r="G1253" s="95" t="s">
        <v>194</v>
      </c>
      <c r="H1253" t="s">
        <v>4676</v>
      </c>
      <c r="I1253" s="85" t="s">
        <v>4692</v>
      </c>
      <c r="J1253" s="100">
        <v>46072</v>
      </c>
      <c r="K1253" s="92"/>
      <c r="L1253" s="77" t="s">
        <v>116</v>
      </c>
      <c r="M1253" s="76" t="s">
        <v>195</v>
      </c>
      <c r="N1253" s="78" t="s">
        <v>116</v>
      </c>
      <c r="O1253" s="71">
        <v>0</v>
      </c>
      <c r="P1253" s="71">
        <v>0</v>
      </c>
      <c r="Q1253" s="79">
        <v>168</v>
      </c>
      <c r="R1253" s="79">
        <v>0</v>
      </c>
      <c r="S1253" s="71">
        <v>0</v>
      </c>
      <c r="T1253" s="79">
        <v>168</v>
      </c>
      <c r="U1253" s="87" t="s">
        <v>118</v>
      </c>
      <c r="V1253" s="84">
        <f t="shared" si="123"/>
        <v>168</v>
      </c>
      <c r="W1253" s="61" t="s">
        <v>119</v>
      </c>
      <c r="X1253" s="6" t="s">
        <v>122</v>
      </c>
      <c r="Y1253" s="76" t="s">
        <v>121</v>
      </c>
      <c r="Z1253" s="76" t="s">
        <v>178</v>
      </c>
      <c r="AA1253" s="76" t="s">
        <v>196</v>
      </c>
      <c r="AB1253" s="76" t="s">
        <v>539</v>
      </c>
      <c r="AC1253" s="76" t="s">
        <v>541</v>
      </c>
      <c r="AD1253" s="76" t="s">
        <v>195</v>
      </c>
      <c r="AE1253" s="76">
        <v>75640000</v>
      </c>
      <c r="AF1253" s="76" t="s">
        <v>96</v>
      </c>
      <c r="AG1253" s="82"/>
      <c r="AH1253" s="60"/>
      <c r="AI1253" s="75" t="s">
        <v>4446</v>
      </c>
      <c r="AJ1253" s="6" t="s">
        <v>103</v>
      </c>
      <c r="AK1253" s="81">
        <v>0</v>
      </c>
      <c r="AL1253" s="205" t="s">
        <v>103</v>
      </c>
      <c r="AM1253" s="169"/>
      <c r="AN1253" s="6"/>
      <c r="AO1253" s="120"/>
    </row>
    <row r="1254" spans="1:41">
      <c r="A1254" s="75" t="s">
        <v>4446</v>
      </c>
      <c r="B1254" s="6" t="s">
        <v>93</v>
      </c>
      <c r="C1254" s="76">
        <v>1253</v>
      </c>
      <c r="D1254" s="76" t="s">
        <v>1564</v>
      </c>
      <c r="E1254" s="6" t="s">
        <v>2135</v>
      </c>
      <c r="F1254" s="6" t="str">
        <f t="shared" si="117"/>
        <v>FreightRM-M-578-SI25-M19</v>
      </c>
      <c r="G1254" s="95" t="s">
        <v>4552</v>
      </c>
      <c r="H1254" s="312" t="s">
        <v>4677</v>
      </c>
      <c r="I1254" s="85" t="s">
        <v>4692</v>
      </c>
      <c r="J1254" s="100">
        <v>46072</v>
      </c>
      <c r="K1254" s="100" t="s">
        <v>4870</v>
      </c>
      <c r="L1254" s="77" t="s">
        <v>116</v>
      </c>
      <c r="M1254" s="76" t="s">
        <v>173</v>
      </c>
      <c r="N1254" s="76" t="s">
        <v>4871</v>
      </c>
      <c r="O1254" s="71">
        <v>0</v>
      </c>
      <c r="P1254" s="71">
        <v>0</v>
      </c>
      <c r="Q1254" s="79">
        <v>52300</v>
      </c>
      <c r="R1254" s="79">
        <v>8368</v>
      </c>
      <c r="S1254" s="71">
        <v>0</v>
      </c>
      <c r="T1254" s="79">
        <v>60668</v>
      </c>
      <c r="U1254" s="87" t="s">
        <v>24</v>
      </c>
      <c r="V1254" s="84">
        <f t="shared" ref="V1254:V1255" si="124">T1254/17.5445</f>
        <v>3457.9497848328538</v>
      </c>
      <c r="W1254" s="61" t="s">
        <v>119</v>
      </c>
      <c r="X1254" s="76" t="s">
        <v>2058</v>
      </c>
      <c r="Y1254" s="76" t="s">
        <v>2059</v>
      </c>
      <c r="Z1254" s="76" t="s">
        <v>2058</v>
      </c>
      <c r="AA1254" s="76" t="s">
        <v>2058</v>
      </c>
      <c r="AB1254" s="76" t="s">
        <v>539</v>
      </c>
      <c r="AC1254" s="76" t="s">
        <v>540</v>
      </c>
      <c r="AD1254" s="76" t="s">
        <v>174</v>
      </c>
      <c r="AE1254" s="76" t="s">
        <v>546</v>
      </c>
      <c r="AF1254" s="76" t="s">
        <v>96</v>
      </c>
      <c r="AG1254" s="82"/>
      <c r="AH1254" s="60"/>
      <c r="AI1254" s="75" t="s">
        <v>4446</v>
      </c>
      <c r="AJ1254" s="6" t="s">
        <v>103</v>
      </c>
      <c r="AK1254" s="81">
        <v>0</v>
      </c>
      <c r="AL1254" s="205" t="s">
        <v>103</v>
      </c>
      <c r="AM1254" s="169"/>
      <c r="AN1254" s="6"/>
      <c r="AO1254" s="120"/>
    </row>
    <row r="1255" spans="1:41">
      <c r="A1255" s="75" t="s">
        <v>4446</v>
      </c>
      <c r="B1255" s="6" t="s">
        <v>93</v>
      </c>
      <c r="C1255" s="76">
        <v>1254</v>
      </c>
      <c r="D1255" s="76" t="s">
        <v>1564</v>
      </c>
      <c r="E1255" s="6" t="s">
        <v>2135</v>
      </c>
      <c r="F1255" s="6" t="str">
        <f t="shared" si="117"/>
        <v>FreightRM-M-008-SI26-M19</v>
      </c>
      <c r="G1255" s="95" t="s">
        <v>4553</v>
      </c>
      <c r="H1255" s="312" t="s">
        <v>4678</v>
      </c>
      <c r="I1255" s="85" t="s">
        <v>4692</v>
      </c>
      <c r="J1255" s="100">
        <v>46072</v>
      </c>
      <c r="K1255" s="100" t="s">
        <v>4872</v>
      </c>
      <c r="L1255" s="77" t="s">
        <v>116</v>
      </c>
      <c r="M1255" s="76" t="s">
        <v>173</v>
      </c>
      <c r="N1255" s="76" t="s">
        <v>4873</v>
      </c>
      <c r="O1255" s="71">
        <v>0</v>
      </c>
      <c r="P1255" s="71">
        <v>0</v>
      </c>
      <c r="Q1255" s="79">
        <v>68700</v>
      </c>
      <c r="R1255" s="79">
        <v>10992</v>
      </c>
      <c r="S1255" s="71">
        <v>0</v>
      </c>
      <c r="T1255" s="79">
        <v>79692</v>
      </c>
      <c r="U1255" s="87" t="s">
        <v>24</v>
      </c>
      <c r="V1255" s="84">
        <f t="shared" si="124"/>
        <v>4542.2782068454508</v>
      </c>
      <c r="W1255" s="61" t="s">
        <v>119</v>
      </c>
      <c r="X1255" s="76" t="s">
        <v>2058</v>
      </c>
      <c r="Y1255" s="76" t="s">
        <v>2059</v>
      </c>
      <c r="Z1255" s="76" t="s">
        <v>2058</v>
      </c>
      <c r="AA1255" s="76" t="s">
        <v>2058</v>
      </c>
      <c r="AB1255" s="76" t="s">
        <v>539</v>
      </c>
      <c r="AC1255" s="76" t="s">
        <v>540</v>
      </c>
      <c r="AD1255" s="76" t="s">
        <v>174</v>
      </c>
      <c r="AE1255" s="76" t="s">
        <v>546</v>
      </c>
      <c r="AF1255" s="76" t="s">
        <v>96</v>
      </c>
      <c r="AG1255" s="82"/>
      <c r="AH1255" s="60"/>
      <c r="AI1255" s="75" t="s">
        <v>4446</v>
      </c>
      <c r="AJ1255" s="6" t="s">
        <v>103</v>
      </c>
      <c r="AK1255" s="81">
        <v>0</v>
      </c>
      <c r="AL1255" s="205" t="s">
        <v>103</v>
      </c>
      <c r="AM1255" s="169"/>
      <c r="AN1255" s="6"/>
      <c r="AO1255" s="120"/>
    </row>
    <row r="1256" spans="1:41">
      <c r="A1256" s="75" t="s">
        <v>4446</v>
      </c>
      <c r="B1256" s="6" t="s">
        <v>93</v>
      </c>
      <c r="C1256" s="76">
        <v>1255</v>
      </c>
      <c r="D1256" s="76" t="s">
        <v>97</v>
      </c>
      <c r="E1256" s="6" t="s">
        <v>2135</v>
      </c>
      <c r="F1256" s="6" t="str">
        <f t="shared" si="117"/>
        <v>FreightFG-R-2127LE25.M01</v>
      </c>
      <c r="G1256" s="95" t="s">
        <v>4554</v>
      </c>
      <c r="H1256" s="312">
        <v>56067</v>
      </c>
      <c r="I1256" s="85" t="s">
        <v>4692</v>
      </c>
      <c r="J1256" s="100">
        <v>46073</v>
      </c>
      <c r="K1256" s="100" t="s">
        <v>4874</v>
      </c>
      <c r="L1256" s="77" t="s">
        <v>116</v>
      </c>
      <c r="M1256" s="76" t="s">
        <v>195</v>
      </c>
      <c r="N1256" s="76">
        <v>553899</v>
      </c>
      <c r="O1256" s="71">
        <v>0</v>
      </c>
      <c r="P1256" s="71">
        <v>0</v>
      </c>
      <c r="Q1256" s="79">
        <v>5225</v>
      </c>
      <c r="R1256" s="71">
        <v>0</v>
      </c>
      <c r="S1256" s="71">
        <v>0</v>
      </c>
      <c r="T1256" s="79">
        <v>5225</v>
      </c>
      <c r="U1256" s="87" t="s">
        <v>118</v>
      </c>
      <c r="V1256" s="84">
        <f t="shared" ref="V1256:V1261" si="125">T1256</f>
        <v>5225</v>
      </c>
      <c r="W1256" s="61">
        <v>45698</v>
      </c>
      <c r="X1256" s="76" t="s">
        <v>230</v>
      </c>
      <c r="Y1256" s="76" t="s">
        <v>178</v>
      </c>
      <c r="Z1256" s="76" t="s">
        <v>178</v>
      </c>
      <c r="AA1256" s="76" t="s">
        <v>4875</v>
      </c>
      <c r="AB1256" s="76" t="s">
        <v>542</v>
      </c>
      <c r="AC1256" s="76" t="s">
        <v>541</v>
      </c>
      <c r="AD1256" s="76" t="s">
        <v>195</v>
      </c>
      <c r="AE1256" s="76" t="s">
        <v>547</v>
      </c>
      <c r="AF1256" s="76" t="s">
        <v>96</v>
      </c>
      <c r="AG1256" s="82"/>
      <c r="AH1256" s="60"/>
      <c r="AI1256" s="75" t="s">
        <v>4446</v>
      </c>
      <c r="AJ1256" s="6" t="s">
        <v>103</v>
      </c>
      <c r="AK1256" s="81">
        <v>0</v>
      </c>
      <c r="AL1256" s="205" t="s">
        <v>103</v>
      </c>
      <c r="AM1256" s="169"/>
      <c r="AN1256" s="6"/>
      <c r="AO1256" s="120"/>
    </row>
    <row r="1257" spans="1:41">
      <c r="A1257" s="75" t="s">
        <v>4446</v>
      </c>
      <c r="B1257" s="6" t="s">
        <v>93</v>
      </c>
      <c r="C1257" s="76">
        <v>1256</v>
      </c>
      <c r="D1257" s="76" t="s">
        <v>97</v>
      </c>
      <c r="E1257" s="6" t="s">
        <v>2135</v>
      </c>
      <c r="F1257" s="6" t="str">
        <f t="shared" si="117"/>
        <v>FreightFG-R-2128LE25.M19</v>
      </c>
      <c r="G1257" s="95" t="s">
        <v>4555</v>
      </c>
      <c r="H1257" s="312">
        <v>56068</v>
      </c>
      <c r="I1257" s="85" t="s">
        <v>4692</v>
      </c>
      <c r="J1257" s="100">
        <v>46073</v>
      </c>
      <c r="K1257" s="100" t="s">
        <v>4874</v>
      </c>
      <c r="L1257" s="77" t="s">
        <v>116</v>
      </c>
      <c r="M1257" s="76" t="s">
        <v>195</v>
      </c>
      <c r="N1257" s="76" t="s">
        <v>4876</v>
      </c>
      <c r="O1257" s="71">
        <v>0</v>
      </c>
      <c r="P1257" s="71">
        <v>0</v>
      </c>
      <c r="Q1257" s="79">
        <v>5775</v>
      </c>
      <c r="R1257" s="71">
        <v>0</v>
      </c>
      <c r="S1257" s="71">
        <v>0</v>
      </c>
      <c r="T1257" s="79">
        <v>5775</v>
      </c>
      <c r="U1257" s="87" t="s">
        <v>118</v>
      </c>
      <c r="V1257" s="84">
        <f t="shared" si="125"/>
        <v>5775</v>
      </c>
      <c r="W1257" s="61">
        <v>46064</v>
      </c>
      <c r="X1257" s="76" t="s">
        <v>230</v>
      </c>
      <c r="Y1257" s="76" t="s">
        <v>178</v>
      </c>
      <c r="Z1257" s="76" t="s">
        <v>178</v>
      </c>
      <c r="AA1257" s="76" t="s">
        <v>232</v>
      </c>
      <c r="AB1257" s="76" t="s">
        <v>539</v>
      </c>
      <c r="AC1257" s="76" t="s">
        <v>541</v>
      </c>
      <c r="AD1257" s="76" t="s">
        <v>195</v>
      </c>
      <c r="AE1257" s="76" t="s">
        <v>547</v>
      </c>
      <c r="AF1257" s="76" t="s">
        <v>96</v>
      </c>
      <c r="AG1257" s="82"/>
      <c r="AH1257" s="60"/>
      <c r="AI1257" s="75" t="s">
        <v>4446</v>
      </c>
      <c r="AJ1257" s="6" t="s">
        <v>103</v>
      </c>
      <c r="AK1257" s="81">
        <v>0</v>
      </c>
      <c r="AL1257" s="205" t="s">
        <v>103</v>
      </c>
      <c r="AM1257" s="169"/>
      <c r="AN1257" s="6"/>
      <c r="AO1257" s="120"/>
    </row>
    <row r="1258" spans="1:41">
      <c r="A1258" s="75" t="s">
        <v>4446</v>
      </c>
      <c r="B1258" s="6" t="s">
        <v>93</v>
      </c>
      <c r="C1258" s="76">
        <v>1257</v>
      </c>
      <c r="D1258" s="76" t="s">
        <v>97</v>
      </c>
      <c r="E1258" s="6" t="s">
        <v>2135</v>
      </c>
      <c r="F1258" s="6" t="str">
        <f t="shared" si="117"/>
        <v>FreightFG-R-2129LE25.M19</v>
      </c>
      <c r="G1258" s="95" t="s">
        <v>4556</v>
      </c>
      <c r="H1258" s="312">
        <v>56069</v>
      </c>
      <c r="I1258" s="85" t="s">
        <v>4692</v>
      </c>
      <c r="J1258" s="100">
        <v>46073</v>
      </c>
      <c r="K1258" s="100" t="s">
        <v>4874</v>
      </c>
      <c r="L1258" s="77" t="s">
        <v>116</v>
      </c>
      <c r="M1258" s="76" t="s">
        <v>195</v>
      </c>
      <c r="N1258" s="76">
        <v>5182941</v>
      </c>
      <c r="O1258" s="71">
        <v>0</v>
      </c>
      <c r="P1258" s="71">
        <v>0</v>
      </c>
      <c r="Q1258" s="79">
        <v>5197</v>
      </c>
      <c r="R1258" s="71">
        <v>0</v>
      </c>
      <c r="S1258" s="71">
        <v>0</v>
      </c>
      <c r="T1258" s="79">
        <v>5197</v>
      </c>
      <c r="U1258" s="87" t="s">
        <v>118</v>
      </c>
      <c r="V1258" s="84">
        <f t="shared" si="125"/>
        <v>5197</v>
      </c>
      <c r="W1258" s="61">
        <v>46064</v>
      </c>
      <c r="X1258" s="76" t="s">
        <v>230</v>
      </c>
      <c r="Y1258" s="76" t="s">
        <v>178</v>
      </c>
      <c r="Z1258" s="76" t="s">
        <v>178</v>
      </c>
      <c r="AA1258" s="76" t="s">
        <v>231</v>
      </c>
      <c r="AB1258" s="76" t="s">
        <v>539</v>
      </c>
      <c r="AC1258" s="76" t="s">
        <v>541</v>
      </c>
      <c r="AD1258" s="76" t="s">
        <v>195</v>
      </c>
      <c r="AE1258" s="76" t="s">
        <v>547</v>
      </c>
      <c r="AF1258" s="76" t="s">
        <v>96</v>
      </c>
      <c r="AG1258" s="82"/>
      <c r="AH1258" s="60"/>
      <c r="AI1258" s="75" t="s">
        <v>4446</v>
      </c>
      <c r="AJ1258" s="6" t="s">
        <v>111</v>
      </c>
      <c r="AK1258" s="81">
        <f>V1258</f>
        <v>5197</v>
      </c>
      <c r="AL1258" s="205" t="s">
        <v>111</v>
      </c>
      <c r="AM1258" s="169"/>
      <c r="AN1258" s="6"/>
      <c r="AO1258" s="120"/>
    </row>
    <row r="1259" spans="1:41">
      <c r="A1259" s="75" t="s">
        <v>4446</v>
      </c>
      <c r="B1259" s="6" t="s">
        <v>93</v>
      </c>
      <c r="C1259" s="76">
        <v>1258</v>
      </c>
      <c r="D1259" s="76" t="s">
        <v>97</v>
      </c>
      <c r="E1259" s="6" t="s">
        <v>2135</v>
      </c>
      <c r="F1259" s="6" t="str">
        <f t="shared" si="117"/>
        <v>FreightFG-R-2130LE25.M01</v>
      </c>
      <c r="G1259" s="95" t="s">
        <v>4557</v>
      </c>
      <c r="H1259" s="312">
        <v>56070</v>
      </c>
      <c r="I1259" s="85" t="s">
        <v>4692</v>
      </c>
      <c r="J1259" s="100">
        <v>46073</v>
      </c>
      <c r="K1259" s="100" t="s">
        <v>4874</v>
      </c>
      <c r="L1259" s="77" t="s">
        <v>116</v>
      </c>
      <c r="M1259" s="76" t="s">
        <v>195</v>
      </c>
      <c r="N1259" s="76">
        <v>548295</v>
      </c>
      <c r="O1259" s="71">
        <v>0</v>
      </c>
      <c r="P1259" s="71">
        <v>0</v>
      </c>
      <c r="Q1259" s="79">
        <v>4545</v>
      </c>
      <c r="R1259" s="71">
        <v>0</v>
      </c>
      <c r="S1259" s="71">
        <v>0</v>
      </c>
      <c r="T1259" s="79">
        <v>4545</v>
      </c>
      <c r="U1259" s="87" t="s">
        <v>118</v>
      </c>
      <c r="V1259" s="84">
        <f t="shared" si="125"/>
        <v>4545</v>
      </c>
      <c r="W1259" s="61">
        <v>46067</v>
      </c>
      <c r="X1259" s="76" t="s">
        <v>230</v>
      </c>
      <c r="Y1259" s="76" t="s">
        <v>178</v>
      </c>
      <c r="Z1259" s="76" t="s">
        <v>178</v>
      </c>
      <c r="AA1259" s="76" t="s">
        <v>109</v>
      </c>
      <c r="AB1259" s="76" t="s">
        <v>542</v>
      </c>
      <c r="AC1259" s="76" t="s">
        <v>541</v>
      </c>
      <c r="AD1259" s="76" t="s">
        <v>195</v>
      </c>
      <c r="AE1259" s="76" t="s">
        <v>547</v>
      </c>
      <c r="AF1259" s="76" t="s">
        <v>96</v>
      </c>
      <c r="AG1259" s="82"/>
      <c r="AH1259" s="60"/>
      <c r="AI1259" s="75" t="s">
        <v>4446</v>
      </c>
      <c r="AJ1259" s="6" t="s">
        <v>103</v>
      </c>
      <c r="AK1259" s="81">
        <v>0</v>
      </c>
      <c r="AL1259" s="205" t="s">
        <v>103</v>
      </c>
      <c r="AM1259" s="169"/>
      <c r="AN1259" s="6"/>
      <c r="AO1259" s="120"/>
    </row>
    <row r="1260" spans="1:41">
      <c r="A1260" s="75" t="s">
        <v>4446</v>
      </c>
      <c r="B1260" s="6" t="s">
        <v>93</v>
      </c>
      <c r="C1260" s="76">
        <v>1259</v>
      </c>
      <c r="D1260" s="76" t="s">
        <v>97</v>
      </c>
      <c r="E1260" s="6" t="s">
        <v>2135</v>
      </c>
      <c r="F1260" s="6" t="str">
        <f t="shared" si="117"/>
        <v>FreightFG-R-2131LE25.M19</v>
      </c>
      <c r="G1260" s="95" t="s">
        <v>4558</v>
      </c>
      <c r="H1260" s="312">
        <v>56071</v>
      </c>
      <c r="I1260" s="85" t="s">
        <v>4692</v>
      </c>
      <c r="J1260" s="100">
        <v>46073</v>
      </c>
      <c r="K1260" s="100" t="s">
        <v>4874</v>
      </c>
      <c r="L1260" s="77" t="s">
        <v>116</v>
      </c>
      <c r="M1260" s="76" t="s">
        <v>195</v>
      </c>
      <c r="N1260" s="76">
        <v>5184488</v>
      </c>
      <c r="O1260" s="71">
        <v>0</v>
      </c>
      <c r="P1260" s="71">
        <v>0</v>
      </c>
      <c r="Q1260" s="79">
        <v>6025</v>
      </c>
      <c r="R1260" s="71">
        <v>0</v>
      </c>
      <c r="S1260" s="71">
        <v>0</v>
      </c>
      <c r="T1260" s="79">
        <v>6025</v>
      </c>
      <c r="U1260" s="87" t="s">
        <v>118</v>
      </c>
      <c r="V1260" s="84">
        <f t="shared" si="125"/>
        <v>6025</v>
      </c>
      <c r="W1260" s="61">
        <v>46067</v>
      </c>
      <c r="X1260" s="76" t="s">
        <v>230</v>
      </c>
      <c r="Y1260" s="76" t="s">
        <v>178</v>
      </c>
      <c r="Z1260" s="76" t="s">
        <v>178</v>
      </c>
      <c r="AA1260" s="76" t="s">
        <v>232</v>
      </c>
      <c r="AB1260" s="76" t="s">
        <v>539</v>
      </c>
      <c r="AC1260" s="76" t="s">
        <v>541</v>
      </c>
      <c r="AD1260" s="76" t="s">
        <v>195</v>
      </c>
      <c r="AE1260" s="76" t="s">
        <v>547</v>
      </c>
      <c r="AF1260" s="76" t="s">
        <v>96</v>
      </c>
      <c r="AG1260" s="82"/>
      <c r="AH1260" s="60"/>
      <c r="AI1260" s="75" t="s">
        <v>4446</v>
      </c>
      <c r="AJ1260" s="6" t="s">
        <v>103</v>
      </c>
      <c r="AK1260" s="81">
        <v>0</v>
      </c>
      <c r="AL1260" s="205" t="s">
        <v>103</v>
      </c>
      <c r="AM1260" s="169"/>
      <c r="AN1260" s="6"/>
      <c r="AO1260" s="120"/>
    </row>
    <row r="1261" spans="1:41">
      <c r="A1261" s="75" t="s">
        <v>4446</v>
      </c>
      <c r="B1261" s="6" t="s">
        <v>93</v>
      </c>
      <c r="C1261" s="76">
        <v>1260</v>
      </c>
      <c r="D1261" s="76" t="s">
        <v>97</v>
      </c>
      <c r="E1261" s="6" t="s">
        <v>2135</v>
      </c>
      <c r="F1261" s="6" t="str">
        <f t="shared" si="117"/>
        <v>FreightFG-R-2132LE25.M19</v>
      </c>
      <c r="G1261" s="95" t="s">
        <v>4559</v>
      </c>
      <c r="H1261" s="312">
        <v>56072</v>
      </c>
      <c r="I1261" s="85" t="s">
        <v>4692</v>
      </c>
      <c r="J1261" s="100">
        <v>46073</v>
      </c>
      <c r="K1261" s="100" t="s">
        <v>4874</v>
      </c>
      <c r="L1261" s="77" t="s">
        <v>116</v>
      </c>
      <c r="M1261" s="76" t="s">
        <v>195</v>
      </c>
      <c r="N1261" s="76" t="s">
        <v>4877</v>
      </c>
      <c r="O1261" s="71">
        <v>0</v>
      </c>
      <c r="P1261" s="71">
        <v>0</v>
      </c>
      <c r="Q1261" s="79">
        <v>5197</v>
      </c>
      <c r="R1261" s="71">
        <v>0</v>
      </c>
      <c r="S1261" s="71">
        <v>0</v>
      </c>
      <c r="T1261" s="79">
        <v>5197</v>
      </c>
      <c r="U1261" s="87" t="s">
        <v>118</v>
      </c>
      <c r="V1261" s="84">
        <f t="shared" si="125"/>
        <v>5197</v>
      </c>
      <c r="W1261" s="61">
        <v>46067</v>
      </c>
      <c r="X1261" s="76" t="s">
        <v>230</v>
      </c>
      <c r="Y1261" s="76" t="s">
        <v>178</v>
      </c>
      <c r="Z1261" s="76" t="s">
        <v>178</v>
      </c>
      <c r="AA1261" s="76" t="s">
        <v>231</v>
      </c>
      <c r="AB1261" s="76" t="s">
        <v>539</v>
      </c>
      <c r="AC1261" s="76" t="s">
        <v>541</v>
      </c>
      <c r="AD1261" s="76" t="s">
        <v>195</v>
      </c>
      <c r="AE1261" s="76" t="s">
        <v>547</v>
      </c>
      <c r="AF1261" s="76" t="s">
        <v>96</v>
      </c>
      <c r="AG1261" s="82"/>
      <c r="AH1261" s="60"/>
      <c r="AI1261" s="75" t="s">
        <v>4446</v>
      </c>
      <c r="AJ1261" s="6" t="s">
        <v>111</v>
      </c>
      <c r="AK1261" s="81">
        <f>V1261</f>
        <v>5197</v>
      </c>
      <c r="AL1261" s="205" t="s">
        <v>111</v>
      </c>
      <c r="AM1261" s="169"/>
      <c r="AN1261" s="6"/>
      <c r="AO1261" s="120"/>
    </row>
    <row r="1262" spans="1:41">
      <c r="A1262" s="75" t="s">
        <v>4446</v>
      </c>
      <c r="B1262" s="6" t="s">
        <v>93</v>
      </c>
      <c r="C1262" s="76">
        <v>1261</v>
      </c>
      <c r="D1262" s="6" t="s">
        <v>594</v>
      </c>
      <c r="E1262" s="6" t="s">
        <v>2135</v>
      </c>
      <c r="F1262" s="6" t="str">
        <f t="shared" si="117"/>
        <v>FreightRM-R-030-SI26-M19</v>
      </c>
      <c r="G1262" s="97" t="s">
        <v>4560</v>
      </c>
      <c r="H1262" s="313" t="s">
        <v>4679</v>
      </c>
      <c r="I1262" s="85" t="s">
        <v>4692</v>
      </c>
      <c r="J1262" s="92">
        <v>46067</v>
      </c>
      <c r="K1262" s="97"/>
      <c r="L1262" s="6" t="s">
        <v>1474</v>
      </c>
      <c r="M1262" s="6" t="s">
        <v>174</v>
      </c>
      <c r="N1262" s="6" t="s">
        <v>1471</v>
      </c>
      <c r="O1262" s="71">
        <v>0</v>
      </c>
      <c r="P1262" s="71">
        <v>0</v>
      </c>
      <c r="Q1262" s="79">
        <v>21000</v>
      </c>
      <c r="R1262" s="79">
        <v>3360</v>
      </c>
      <c r="S1262" s="71">
        <v>840</v>
      </c>
      <c r="T1262" s="79">
        <v>23520</v>
      </c>
      <c r="U1262" s="6" t="s">
        <v>24</v>
      </c>
      <c r="V1262" s="84">
        <f t="shared" ref="V1262:V1273" si="126">T1262/17.5445</f>
        <v>1340.5910684260025</v>
      </c>
      <c r="W1262" s="110">
        <v>46070</v>
      </c>
      <c r="X1262" s="6" t="s">
        <v>1474</v>
      </c>
      <c r="Y1262" s="6" t="s">
        <v>1475</v>
      </c>
      <c r="Z1262" s="6" t="s">
        <v>239</v>
      </c>
      <c r="AA1262" s="6" t="s">
        <v>122</v>
      </c>
      <c r="AB1262" s="76" t="s">
        <v>539</v>
      </c>
      <c r="AC1262" s="76" t="s">
        <v>540</v>
      </c>
      <c r="AD1262" s="76" t="s">
        <v>174</v>
      </c>
      <c r="AE1262" s="76" t="s">
        <v>546</v>
      </c>
      <c r="AF1262" s="76" t="s">
        <v>96</v>
      </c>
      <c r="AG1262" s="82"/>
      <c r="AH1262" s="60"/>
      <c r="AI1262" s="75" t="s">
        <v>4446</v>
      </c>
      <c r="AJ1262" s="6" t="s">
        <v>103</v>
      </c>
      <c r="AK1262" s="81">
        <v>0</v>
      </c>
      <c r="AL1262" s="205" t="s">
        <v>103</v>
      </c>
      <c r="AM1262" s="169"/>
      <c r="AN1262" s="6"/>
      <c r="AO1262" s="120"/>
    </row>
    <row r="1263" spans="1:41">
      <c r="A1263" s="75" t="s">
        <v>4446</v>
      </c>
      <c r="B1263" s="6" t="s">
        <v>93</v>
      </c>
      <c r="C1263" s="76">
        <v>1262</v>
      </c>
      <c r="D1263" s="6" t="s">
        <v>594</v>
      </c>
      <c r="E1263" s="6" t="s">
        <v>2135</v>
      </c>
      <c r="F1263" s="6" t="str">
        <f t="shared" si="117"/>
        <v>FreightFG-V-026-V1E26-M01.1</v>
      </c>
      <c r="G1263" s="97" t="s">
        <v>4561</v>
      </c>
      <c r="H1263" s="313" t="s">
        <v>4680</v>
      </c>
      <c r="I1263" s="85" t="s">
        <v>4692</v>
      </c>
      <c r="J1263" s="92">
        <v>46069</v>
      </c>
      <c r="K1263" s="97" t="s">
        <v>3656</v>
      </c>
      <c r="L1263" s="6" t="s">
        <v>1497</v>
      </c>
      <c r="M1263" s="6" t="s">
        <v>174</v>
      </c>
      <c r="N1263" s="6" t="s">
        <v>1502</v>
      </c>
      <c r="O1263" s="71">
        <v>0</v>
      </c>
      <c r="P1263" s="71">
        <v>0</v>
      </c>
      <c r="Q1263" s="79">
        <v>6300</v>
      </c>
      <c r="R1263" s="79">
        <v>1008</v>
      </c>
      <c r="S1263" s="71">
        <v>252</v>
      </c>
      <c r="T1263" s="79">
        <v>7056</v>
      </c>
      <c r="U1263" s="6" t="s">
        <v>24</v>
      </c>
      <c r="V1263" s="84">
        <f t="shared" si="126"/>
        <v>402.17732052780076</v>
      </c>
      <c r="W1263" s="110">
        <v>46071</v>
      </c>
      <c r="X1263" s="6" t="s">
        <v>4878</v>
      </c>
      <c r="Y1263" s="6" t="s">
        <v>121</v>
      </c>
      <c r="Z1263" s="6" t="s">
        <v>1498</v>
      </c>
      <c r="AA1263" s="6" t="s">
        <v>1497</v>
      </c>
      <c r="AB1263" s="76" t="s">
        <v>542</v>
      </c>
      <c r="AC1263" s="76" t="s">
        <v>541</v>
      </c>
      <c r="AD1263" s="76" t="s">
        <v>195</v>
      </c>
      <c r="AE1263" s="76" t="s">
        <v>547</v>
      </c>
      <c r="AF1263" s="76" t="s">
        <v>96</v>
      </c>
      <c r="AG1263" s="82"/>
      <c r="AH1263" s="60"/>
      <c r="AI1263" s="75" t="s">
        <v>4446</v>
      </c>
      <c r="AJ1263" s="6" t="s">
        <v>103</v>
      </c>
      <c r="AK1263" s="81">
        <v>0</v>
      </c>
      <c r="AL1263" s="205" t="s">
        <v>103</v>
      </c>
      <c r="AM1263" s="169"/>
      <c r="AN1263" s="6"/>
      <c r="AO1263" s="120"/>
    </row>
    <row r="1264" spans="1:41">
      <c r="A1264" s="75" t="s">
        <v>4446</v>
      </c>
      <c r="B1264" s="6" t="s">
        <v>93</v>
      </c>
      <c r="C1264" s="76">
        <v>1263</v>
      </c>
      <c r="D1264" s="6" t="s">
        <v>594</v>
      </c>
      <c r="E1264" s="6" t="s">
        <v>2135</v>
      </c>
      <c r="F1264" s="6" t="str">
        <f t="shared" si="117"/>
        <v>FreightRM-V-051-V1I26-M19</v>
      </c>
      <c r="G1264" s="97" t="s">
        <v>4562</v>
      </c>
      <c r="H1264" s="313" t="s">
        <v>4681</v>
      </c>
      <c r="I1264" s="85" t="s">
        <v>4692</v>
      </c>
      <c r="J1264" s="92">
        <v>46071</v>
      </c>
      <c r="K1264" s="97" t="s">
        <v>4879</v>
      </c>
      <c r="L1264" s="6" t="s">
        <v>1507</v>
      </c>
      <c r="M1264" s="6" t="s">
        <v>174</v>
      </c>
      <c r="N1264" s="6" t="s">
        <v>1471</v>
      </c>
      <c r="O1264" s="71">
        <v>0</v>
      </c>
      <c r="P1264" s="71">
        <v>0</v>
      </c>
      <c r="Q1264" s="79">
        <v>19000</v>
      </c>
      <c r="R1264" s="79">
        <v>3040</v>
      </c>
      <c r="S1264" s="71">
        <v>760</v>
      </c>
      <c r="T1264" s="79">
        <v>21280</v>
      </c>
      <c r="U1264" s="6" t="s">
        <v>24</v>
      </c>
      <c r="V1264" s="84">
        <f t="shared" si="126"/>
        <v>1212.915728575907</v>
      </c>
      <c r="W1264" s="110">
        <v>46072</v>
      </c>
      <c r="X1264" s="6" t="s">
        <v>1507</v>
      </c>
      <c r="Y1264" s="6" t="s">
        <v>1508</v>
      </c>
      <c r="Z1264" s="6" t="s">
        <v>239</v>
      </c>
      <c r="AA1264" s="6" t="s">
        <v>122</v>
      </c>
      <c r="AB1264" s="76" t="s">
        <v>539</v>
      </c>
      <c r="AC1264" s="76" t="s">
        <v>540</v>
      </c>
      <c r="AD1264" s="76" t="s">
        <v>173</v>
      </c>
      <c r="AE1264" s="76" t="s">
        <v>548</v>
      </c>
      <c r="AF1264" s="76" t="s">
        <v>96</v>
      </c>
      <c r="AG1264" s="82"/>
      <c r="AH1264" s="60"/>
      <c r="AI1264" s="75" t="s">
        <v>4446</v>
      </c>
      <c r="AJ1264" s="6" t="s">
        <v>103</v>
      </c>
      <c r="AK1264" s="81">
        <v>0</v>
      </c>
      <c r="AL1264" s="205" t="s">
        <v>103</v>
      </c>
      <c r="AM1264" s="169"/>
      <c r="AN1264" s="6"/>
      <c r="AO1264" s="120"/>
    </row>
    <row r="1265" spans="1:41">
      <c r="A1265" s="75" t="s">
        <v>4446</v>
      </c>
      <c r="B1265" s="6" t="s">
        <v>93</v>
      </c>
      <c r="C1265" s="76">
        <v>1264</v>
      </c>
      <c r="D1265" s="6" t="s">
        <v>594</v>
      </c>
      <c r="E1265" s="6" t="s">
        <v>2135</v>
      </c>
      <c r="F1265" s="6" t="str">
        <f t="shared" si="117"/>
        <v>FreightRM-M-014-SI26-M19/RM-M-010-SI26-M19</v>
      </c>
      <c r="G1265" s="112" t="s">
        <v>4563</v>
      </c>
      <c r="H1265" s="313" t="s">
        <v>4682</v>
      </c>
      <c r="I1265" s="85" t="s">
        <v>4692</v>
      </c>
      <c r="J1265" s="92">
        <v>46069</v>
      </c>
      <c r="K1265" s="97" t="s">
        <v>4880</v>
      </c>
      <c r="L1265" s="6" t="s">
        <v>4881</v>
      </c>
      <c r="M1265" s="6" t="s">
        <v>174</v>
      </c>
      <c r="N1265" s="6" t="s">
        <v>1479</v>
      </c>
      <c r="O1265" s="71">
        <v>0</v>
      </c>
      <c r="P1265" s="71">
        <v>0</v>
      </c>
      <c r="Q1265" s="79">
        <v>70500</v>
      </c>
      <c r="R1265" s="79">
        <v>11280</v>
      </c>
      <c r="S1265" s="71">
        <v>2820</v>
      </c>
      <c r="T1265" s="79">
        <v>78960</v>
      </c>
      <c r="U1265" s="6" t="s">
        <v>24</v>
      </c>
      <c r="V1265" s="84">
        <f t="shared" si="126"/>
        <v>4500.5557297158657</v>
      </c>
      <c r="W1265" s="110" t="s">
        <v>119</v>
      </c>
      <c r="X1265" s="6" t="s">
        <v>1480</v>
      </c>
      <c r="Y1265" s="6" t="s">
        <v>129</v>
      </c>
      <c r="Z1265" s="6" t="s">
        <v>239</v>
      </c>
      <c r="AA1265" s="6" t="s">
        <v>122</v>
      </c>
      <c r="AB1265" s="76" t="s">
        <v>539</v>
      </c>
      <c r="AC1265" s="76" t="s">
        <v>540</v>
      </c>
      <c r="AD1265" s="76" t="s">
        <v>174</v>
      </c>
      <c r="AE1265" s="76" t="s">
        <v>546</v>
      </c>
      <c r="AF1265" s="76" t="s">
        <v>96</v>
      </c>
      <c r="AG1265" s="82"/>
      <c r="AH1265" s="60"/>
      <c r="AI1265" s="75" t="s">
        <v>4446</v>
      </c>
      <c r="AJ1265" s="6" t="s">
        <v>103</v>
      </c>
      <c r="AK1265" s="81">
        <v>0</v>
      </c>
      <c r="AL1265" s="205" t="s">
        <v>103</v>
      </c>
      <c r="AM1265" s="169"/>
      <c r="AN1265" s="6"/>
      <c r="AO1265" s="120"/>
    </row>
    <row r="1266" spans="1:41">
      <c r="A1266" s="75" t="s">
        <v>4446</v>
      </c>
      <c r="B1266" s="6" t="s">
        <v>93</v>
      </c>
      <c r="C1266" s="76">
        <v>1265</v>
      </c>
      <c r="D1266" s="6" t="s">
        <v>594</v>
      </c>
      <c r="E1266" s="6" t="s">
        <v>2135</v>
      </c>
      <c r="F1266" s="6" t="str">
        <f t="shared" si="117"/>
        <v>FreightRM-M-580-SI25-M19/RM-M-577-SI25-M19</v>
      </c>
      <c r="G1266" s="112" t="s">
        <v>4564</v>
      </c>
      <c r="H1266" s="313" t="s">
        <v>4683</v>
      </c>
      <c r="I1266" s="85" t="s">
        <v>4692</v>
      </c>
      <c r="J1266" s="92">
        <v>46066</v>
      </c>
      <c r="K1266" s="97" t="s">
        <v>4882</v>
      </c>
      <c r="L1266" s="6" t="s">
        <v>4883</v>
      </c>
      <c r="M1266" s="6" t="s">
        <v>174</v>
      </c>
      <c r="N1266" s="6" t="s">
        <v>1479</v>
      </c>
      <c r="O1266" s="71">
        <v>0</v>
      </c>
      <c r="P1266" s="71">
        <v>0</v>
      </c>
      <c r="Q1266" s="79">
        <v>70500</v>
      </c>
      <c r="R1266" s="79">
        <v>11280</v>
      </c>
      <c r="S1266" s="71">
        <v>2820</v>
      </c>
      <c r="T1266" s="79">
        <v>78960</v>
      </c>
      <c r="U1266" s="6" t="s">
        <v>24</v>
      </c>
      <c r="V1266" s="84">
        <f t="shared" si="126"/>
        <v>4500.5557297158657</v>
      </c>
      <c r="W1266" s="110" t="s">
        <v>119</v>
      </c>
      <c r="X1266" s="6" t="s">
        <v>1480</v>
      </c>
      <c r="Y1266" s="6" t="s">
        <v>129</v>
      </c>
      <c r="Z1266" s="6" t="s">
        <v>239</v>
      </c>
      <c r="AA1266" s="6" t="s">
        <v>122</v>
      </c>
      <c r="AB1266" s="76" t="s">
        <v>539</v>
      </c>
      <c r="AC1266" s="76" t="s">
        <v>540</v>
      </c>
      <c r="AD1266" s="76" t="s">
        <v>174</v>
      </c>
      <c r="AE1266" s="76" t="s">
        <v>546</v>
      </c>
      <c r="AF1266" s="76" t="s">
        <v>96</v>
      </c>
      <c r="AG1266" s="82"/>
      <c r="AH1266" s="60"/>
      <c r="AI1266" s="75" t="s">
        <v>4446</v>
      </c>
      <c r="AJ1266" s="6" t="s">
        <v>103</v>
      </c>
      <c r="AK1266" s="81">
        <v>0</v>
      </c>
      <c r="AL1266" s="205" t="s">
        <v>103</v>
      </c>
      <c r="AM1266" s="169"/>
      <c r="AN1266" s="6"/>
      <c r="AO1266" s="120"/>
    </row>
    <row r="1267" spans="1:41">
      <c r="A1267" s="75" t="s">
        <v>4446</v>
      </c>
      <c r="B1267" s="6" t="s">
        <v>93</v>
      </c>
      <c r="C1267" s="76">
        <v>1266</v>
      </c>
      <c r="D1267" s="6" t="s">
        <v>594</v>
      </c>
      <c r="E1267" s="6" t="s">
        <v>2135</v>
      </c>
      <c r="F1267" s="6" t="str">
        <f t="shared" si="117"/>
        <v>FreightAF-M-059-SI26-M46/AF-M-060-SI26-M46</v>
      </c>
      <c r="G1267" s="112" t="s">
        <v>4565</v>
      </c>
      <c r="H1267" s="313" t="s">
        <v>4684</v>
      </c>
      <c r="I1267" s="85" t="s">
        <v>4692</v>
      </c>
      <c r="J1267" s="92">
        <v>46071</v>
      </c>
      <c r="K1267" s="97" t="s">
        <v>4884</v>
      </c>
      <c r="L1267" s="6" t="s">
        <v>4885</v>
      </c>
      <c r="M1267" s="6" t="s">
        <v>174</v>
      </c>
      <c r="N1267" s="6" t="s">
        <v>1479</v>
      </c>
      <c r="O1267" s="71">
        <v>0</v>
      </c>
      <c r="P1267" s="71">
        <v>0</v>
      </c>
      <c r="Q1267" s="79">
        <v>83000</v>
      </c>
      <c r="R1267" s="79">
        <v>13280</v>
      </c>
      <c r="S1267" s="71">
        <v>3320</v>
      </c>
      <c r="T1267" s="79">
        <v>92960</v>
      </c>
      <c r="U1267" s="6" t="s">
        <v>24</v>
      </c>
      <c r="V1267" s="84">
        <f t="shared" si="126"/>
        <v>5298.5266037789625</v>
      </c>
      <c r="W1267" s="110" t="s">
        <v>119</v>
      </c>
      <c r="X1267" s="6" t="s">
        <v>1480</v>
      </c>
      <c r="Y1267" s="6" t="s">
        <v>129</v>
      </c>
      <c r="Z1267" s="6" t="s">
        <v>239</v>
      </c>
      <c r="AA1267" s="6" t="s">
        <v>122</v>
      </c>
      <c r="AB1267" s="76" t="s">
        <v>1106</v>
      </c>
      <c r="AC1267" s="76" t="s">
        <v>540</v>
      </c>
      <c r="AD1267" s="76" t="s">
        <v>174</v>
      </c>
      <c r="AE1267" s="76" t="s">
        <v>546</v>
      </c>
      <c r="AF1267" s="76" t="s">
        <v>96</v>
      </c>
      <c r="AG1267" s="82"/>
      <c r="AH1267" s="60"/>
      <c r="AI1267" s="75" t="s">
        <v>4446</v>
      </c>
      <c r="AJ1267" s="6" t="s">
        <v>103</v>
      </c>
      <c r="AK1267" s="81">
        <v>0</v>
      </c>
      <c r="AL1267" s="205" t="s">
        <v>103</v>
      </c>
      <c r="AM1267" s="169"/>
      <c r="AN1267" s="6"/>
      <c r="AO1267" s="120"/>
    </row>
    <row r="1268" spans="1:41">
      <c r="A1268" s="75" t="s">
        <v>4446</v>
      </c>
      <c r="B1268" s="6" t="s">
        <v>93</v>
      </c>
      <c r="C1268" s="76">
        <v>1267</v>
      </c>
      <c r="D1268" s="6" t="s">
        <v>594</v>
      </c>
      <c r="E1268" s="6" t="s">
        <v>2135</v>
      </c>
      <c r="F1268" s="6" t="str">
        <f t="shared" si="117"/>
        <v>FreightAF-M-056-SI26-M46/AF-M-057-SI26-M46</v>
      </c>
      <c r="G1268" s="112" t="s">
        <v>4566</v>
      </c>
      <c r="H1268" s="313" t="s">
        <v>4685</v>
      </c>
      <c r="I1268" s="85" t="s">
        <v>4692</v>
      </c>
      <c r="J1268" s="92">
        <v>46071</v>
      </c>
      <c r="K1268" s="97" t="s">
        <v>4886</v>
      </c>
      <c r="L1268" s="6" t="s">
        <v>4887</v>
      </c>
      <c r="M1268" s="6" t="s">
        <v>174</v>
      </c>
      <c r="N1268" s="6" t="s">
        <v>1479</v>
      </c>
      <c r="O1268" s="71">
        <v>0</v>
      </c>
      <c r="P1268" s="71">
        <v>0</v>
      </c>
      <c r="Q1268" s="79">
        <v>76500</v>
      </c>
      <c r="R1268" s="79">
        <v>12240</v>
      </c>
      <c r="S1268" s="71">
        <v>3060</v>
      </c>
      <c r="T1268" s="79">
        <v>85680</v>
      </c>
      <c r="U1268" s="6" t="s">
        <v>24</v>
      </c>
      <c r="V1268" s="84">
        <f t="shared" si="126"/>
        <v>4883.5817492661517</v>
      </c>
      <c r="W1268" s="110" t="s">
        <v>119</v>
      </c>
      <c r="X1268" s="6" t="s">
        <v>1480</v>
      </c>
      <c r="Y1268" s="6" t="s">
        <v>129</v>
      </c>
      <c r="Z1268" s="6" t="s">
        <v>239</v>
      </c>
      <c r="AA1268" s="6" t="s">
        <v>122</v>
      </c>
      <c r="AB1268" s="76" t="s">
        <v>1106</v>
      </c>
      <c r="AC1268" s="76" t="s">
        <v>540</v>
      </c>
      <c r="AD1268" s="76" t="s">
        <v>174</v>
      </c>
      <c r="AE1268" s="76" t="s">
        <v>546</v>
      </c>
      <c r="AF1268" s="76" t="s">
        <v>96</v>
      </c>
      <c r="AG1268" s="82"/>
      <c r="AH1268" s="60"/>
      <c r="AI1268" s="75" t="s">
        <v>4446</v>
      </c>
      <c r="AJ1268" s="6" t="s">
        <v>103</v>
      </c>
      <c r="AK1268" s="81">
        <v>0</v>
      </c>
      <c r="AL1268" s="205" t="s">
        <v>103</v>
      </c>
      <c r="AM1268" s="169"/>
      <c r="AN1268" s="6"/>
      <c r="AO1268" s="120"/>
    </row>
    <row r="1269" spans="1:41">
      <c r="A1269" s="75" t="s">
        <v>4446</v>
      </c>
      <c r="B1269" s="6" t="s">
        <v>93</v>
      </c>
      <c r="C1269" s="76">
        <v>1268</v>
      </c>
      <c r="D1269" s="6" t="s">
        <v>594</v>
      </c>
      <c r="E1269" s="6" t="s">
        <v>2135</v>
      </c>
      <c r="F1269" s="6" t="str">
        <f t="shared" si="117"/>
        <v>FreightAF-M-054-SI26-M46/AF-M-064-SI26-M46</v>
      </c>
      <c r="G1269" s="112" t="s">
        <v>4567</v>
      </c>
      <c r="H1269" s="313" t="s">
        <v>4686</v>
      </c>
      <c r="I1269" s="85" t="s">
        <v>4692</v>
      </c>
      <c r="J1269" s="92">
        <v>46071</v>
      </c>
      <c r="K1269" s="97" t="s">
        <v>4888</v>
      </c>
      <c r="L1269" s="6" t="s">
        <v>4889</v>
      </c>
      <c r="M1269" s="6" t="s">
        <v>174</v>
      </c>
      <c r="N1269" s="6" t="s">
        <v>1479</v>
      </c>
      <c r="O1269" s="71">
        <v>0</v>
      </c>
      <c r="P1269" s="71">
        <v>0</v>
      </c>
      <c r="Q1269" s="79">
        <v>74500</v>
      </c>
      <c r="R1269" s="79">
        <v>11920</v>
      </c>
      <c r="S1269" s="71">
        <v>2980</v>
      </c>
      <c r="T1269" s="79">
        <v>83440</v>
      </c>
      <c r="U1269" s="6" t="s">
        <v>24</v>
      </c>
      <c r="V1269" s="84">
        <f t="shared" si="126"/>
        <v>4755.9064094160567</v>
      </c>
      <c r="W1269" s="110" t="s">
        <v>119</v>
      </c>
      <c r="X1269" s="6" t="s">
        <v>1480</v>
      </c>
      <c r="Y1269" s="6" t="s">
        <v>129</v>
      </c>
      <c r="Z1269" s="6" t="s">
        <v>239</v>
      </c>
      <c r="AA1269" s="6" t="s">
        <v>122</v>
      </c>
      <c r="AB1269" s="76" t="s">
        <v>1106</v>
      </c>
      <c r="AC1269" s="76" t="s">
        <v>540</v>
      </c>
      <c r="AD1269" s="76" t="s">
        <v>174</v>
      </c>
      <c r="AE1269" s="76" t="s">
        <v>546</v>
      </c>
      <c r="AF1269" s="76" t="s">
        <v>96</v>
      </c>
      <c r="AG1269" s="82"/>
      <c r="AH1269" s="60"/>
      <c r="AI1269" s="75" t="s">
        <v>4446</v>
      </c>
      <c r="AJ1269" s="6" t="s">
        <v>103</v>
      </c>
      <c r="AK1269" s="81">
        <v>0</v>
      </c>
      <c r="AL1269" s="205" t="s">
        <v>103</v>
      </c>
      <c r="AM1269" s="169"/>
      <c r="AN1269" s="6"/>
      <c r="AO1269" s="120"/>
    </row>
    <row r="1270" spans="1:41">
      <c r="A1270" s="75" t="s">
        <v>4446</v>
      </c>
      <c r="B1270" s="6" t="s">
        <v>93</v>
      </c>
      <c r="C1270" s="76">
        <v>1269</v>
      </c>
      <c r="D1270" s="6" t="s">
        <v>594</v>
      </c>
      <c r="E1270" s="6" t="s">
        <v>2135</v>
      </c>
      <c r="F1270" s="6" t="str">
        <f t="shared" si="117"/>
        <v>FreightAF-M-049-SI26-M46/AF-M-058-SI26-M46</v>
      </c>
      <c r="G1270" s="112" t="s">
        <v>4568</v>
      </c>
      <c r="H1270" s="313" t="s">
        <v>4687</v>
      </c>
      <c r="I1270" s="85" t="s">
        <v>4692</v>
      </c>
      <c r="J1270" s="92">
        <v>46071</v>
      </c>
      <c r="K1270" s="97" t="s">
        <v>4890</v>
      </c>
      <c r="L1270" s="6" t="s">
        <v>4891</v>
      </c>
      <c r="M1270" s="6" t="s">
        <v>174</v>
      </c>
      <c r="N1270" s="6" t="s">
        <v>1479</v>
      </c>
      <c r="O1270" s="71">
        <v>0</v>
      </c>
      <c r="P1270" s="71">
        <v>0</v>
      </c>
      <c r="Q1270" s="79">
        <v>75500</v>
      </c>
      <c r="R1270" s="79">
        <v>12080</v>
      </c>
      <c r="S1270" s="71">
        <v>3020</v>
      </c>
      <c r="T1270" s="79">
        <v>84560</v>
      </c>
      <c r="U1270" s="6" t="s">
        <v>24</v>
      </c>
      <c r="V1270" s="84">
        <f t="shared" si="126"/>
        <v>4819.7440793411042</v>
      </c>
      <c r="W1270" s="110" t="s">
        <v>119</v>
      </c>
      <c r="X1270" s="6" t="s">
        <v>1480</v>
      </c>
      <c r="Y1270" s="6" t="s">
        <v>129</v>
      </c>
      <c r="Z1270" s="6" t="s">
        <v>239</v>
      </c>
      <c r="AA1270" s="6" t="s">
        <v>122</v>
      </c>
      <c r="AB1270" s="76" t="s">
        <v>1106</v>
      </c>
      <c r="AC1270" s="76" t="s">
        <v>540</v>
      </c>
      <c r="AD1270" s="76" t="s">
        <v>174</v>
      </c>
      <c r="AE1270" s="76" t="s">
        <v>546</v>
      </c>
      <c r="AF1270" s="76" t="s">
        <v>96</v>
      </c>
      <c r="AG1270" s="82"/>
      <c r="AH1270" s="60"/>
      <c r="AI1270" s="75" t="s">
        <v>4446</v>
      </c>
      <c r="AJ1270" s="6" t="s">
        <v>103</v>
      </c>
      <c r="AK1270" s="81">
        <v>0</v>
      </c>
      <c r="AL1270" s="205" t="s">
        <v>103</v>
      </c>
      <c r="AM1270" s="169"/>
      <c r="AN1270" s="6"/>
      <c r="AO1270" s="120"/>
    </row>
    <row r="1271" spans="1:41">
      <c r="A1271" s="75" t="s">
        <v>4446</v>
      </c>
      <c r="B1271" s="6" t="s">
        <v>93</v>
      </c>
      <c r="C1271" s="76">
        <v>1270</v>
      </c>
      <c r="D1271" s="6" t="s">
        <v>594</v>
      </c>
      <c r="E1271" s="6" t="s">
        <v>2135</v>
      </c>
      <c r="F1271" s="6" t="str">
        <f t="shared" si="117"/>
        <v>FreightAF-M-061-SI26-M46/AF-M-063-SI26-M46</v>
      </c>
      <c r="G1271" s="112" t="s">
        <v>4569</v>
      </c>
      <c r="H1271" s="313" t="s">
        <v>4688</v>
      </c>
      <c r="I1271" s="85" t="s">
        <v>4692</v>
      </c>
      <c r="J1271" s="92">
        <v>46071</v>
      </c>
      <c r="K1271" s="97" t="s">
        <v>4892</v>
      </c>
      <c r="L1271" s="6" t="s">
        <v>4893</v>
      </c>
      <c r="M1271" s="6" t="s">
        <v>174</v>
      </c>
      <c r="N1271" s="6" t="s">
        <v>1479</v>
      </c>
      <c r="O1271" s="71">
        <v>0</v>
      </c>
      <c r="P1271" s="71">
        <v>0</v>
      </c>
      <c r="Q1271" s="79">
        <v>80500</v>
      </c>
      <c r="R1271" s="79">
        <v>12880</v>
      </c>
      <c r="S1271" s="71">
        <v>3220</v>
      </c>
      <c r="T1271" s="79">
        <v>90160</v>
      </c>
      <c r="U1271" s="6" t="s">
        <v>24</v>
      </c>
      <c r="V1271" s="84">
        <f t="shared" si="126"/>
        <v>5138.9324289663427</v>
      </c>
      <c r="W1271" s="110" t="s">
        <v>119</v>
      </c>
      <c r="X1271" s="6" t="s">
        <v>1480</v>
      </c>
      <c r="Y1271" s="6" t="s">
        <v>129</v>
      </c>
      <c r="Z1271" s="6" t="s">
        <v>239</v>
      </c>
      <c r="AA1271" s="6" t="s">
        <v>122</v>
      </c>
      <c r="AB1271" s="76" t="s">
        <v>1106</v>
      </c>
      <c r="AC1271" s="76" t="s">
        <v>540</v>
      </c>
      <c r="AD1271" s="76" t="s">
        <v>174</v>
      </c>
      <c r="AE1271" s="76" t="s">
        <v>546</v>
      </c>
      <c r="AF1271" s="76" t="s">
        <v>96</v>
      </c>
      <c r="AG1271" s="82"/>
      <c r="AH1271" s="60"/>
      <c r="AI1271" s="75" t="s">
        <v>4446</v>
      </c>
      <c r="AJ1271" s="6" t="s">
        <v>103</v>
      </c>
      <c r="AK1271" s="81">
        <v>0</v>
      </c>
      <c r="AL1271" s="205" t="s">
        <v>103</v>
      </c>
      <c r="AM1271" s="169"/>
      <c r="AN1271" s="6"/>
      <c r="AO1271" s="120"/>
    </row>
    <row r="1272" spans="1:41">
      <c r="A1272" s="75" t="s">
        <v>4446</v>
      </c>
      <c r="B1272" s="6" t="s">
        <v>93</v>
      </c>
      <c r="C1272" s="76">
        <v>1271</v>
      </c>
      <c r="D1272" s="6" t="s">
        <v>594</v>
      </c>
      <c r="E1272" s="6" t="s">
        <v>2135</v>
      </c>
      <c r="F1272" s="6" t="str">
        <f t="shared" si="117"/>
        <v>FreightAF-M-051-SI26-M46/AF-M-055-SI26-M19</v>
      </c>
      <c r="G1272" s="112" t="s">
        <v>4570</v>
      </c>
      <c r="H1272" s="313" t="s">
        <v>4689</v>
      </c>
      <c r="I1272" s="85" t="s">
        <v>4692</v>
      </c>
      <c r="J1272" s="92">
        <v>46071</v>
      </c>
      <c r="K1272" s="97" t="s">
        <v>4894</v>
      </c>
      <c r="L1272" s="6" t="s">
        <v>4895</v>
      </c>
      <c r="M1272" s="6" t="s">
        <v>174</v>
      </c>
      <c r="N1272" s="6" t="s">
        <v>1479</v>
      </c>
      <c r="O1272" s="71">
        <v>0</v>
      </c>
      <c r="P1272" s="71">
        <v>0</v>
      </c>
      <c r="Q1272" s="79">
        <v>80500</v>
      </c>
      <c r="R1272" s="79">
        <v>12880</v>
      </c>
      <c r="S1272" s="71">
        <v>3220</v>
      </c>
      <c r="T1272" s="79">
        <v>90160</v>
      </c>
      <c r="U1272" s="6" t="s">
        <v>24</v>
      </c>
      <c r="V1272" s="84">
        <f t="shared" si="126"/>
        <v>5138.9324289663427</v>
      </c>
      <c r="W1272" s="110" t="s">
        <v>119</v>
      </c>
      <c r="X1272" s="6" t="s">
        <v>1480</v>
      </c>
      <c r="Y1272" s="6" t="s">
        <v>129</v>
      </c>
      <c r="Z1272" s="6" t="s">
        <v>239</v>
      </c>
      <c r="AA1272" s="6" t="s">
        <v>122</v>
      </c>
      <c r="AB1272" s="76" t="s">
        <v>1106</v>
      </c>
      <c r="AC1272" s="76" t="s">
        <v>540</v>
      </c>
      <c r="AD1272" s="76" t="s">
        <v>174</v>
      </c>
      <c r="AE1272" s="76" t="s">
        <v>546</v>
      </c>
      <c r="AF1272" s="76" t="s">
        <v>96</v>
      </c>
      <c r="AG1272" s="82"/>
      <c r="AH1272" s="60"/>
      <c r="AI1272" s="75" t="s">
        <v>4446</v>
      </c>
      <c r="AJ1272" s="6" t="s">
        <v>103</v>
      </c>
      <c r="AK1272" s="81">
        <v>0</v>
      </c>
      <c r="AL1272" s="205" t="s">
        <v>103</v>
      </c>
      <c r="AM1272" s="169"/>
      <c r="AN1272" s="6"/>
      <c r="AO1272" s="120"/>
    </row>
    <row r="1273" spans="1:41">
      <c r="A1273" s="75" t="s">
        <v>4446</v>
      </c>
      <c r="B1273" s="6" t="s">
        <v>93</v>
      </c>
      <c r="C1273" s="76">
        <v>1272</v>
      </c>
      <c r="D1273" s="6" t="s">
        <v>594</v>
      </c>
      <c r="E1273" s="6" t="s">
        <v>2135</v>
      </c>
      <c r="F1273" s="6" t="str">
        <f t="shared" si="117"/>
        <v>FreightAF-M-050-SI26-M46</v>
      </c>
      <c r="G1273" s="97" t="s">
        <v>4571</v>
      </c>
      <c r="H1273" s="313" t="s">
        <v>4690</v>
      </c>
      <c r="I1273" s="85" t="s">
        <v>4692</v>
      </c>
      <c r="J1273" s="92">
        <v>46071</v>
      </c>
      <c r="K1273" s="97" t="s">
        <v>4896</v>
      </c>
      <c r="L1273" s="6" t="s">
        <v>4897</v>
      </c>
      <c r="M1273" s="6" t="s">
        <v>174</v>
      </c>
      <c r="N1273" s="6" t="s">
        <v>1479</v>
      </c>
      <c r="O1273" s="71">
        <v>0</v>
      </c>
      <c r="P1273" s="71">
        <v>0</v>
      </c>
      <c r="Q1273" s="79">
        <v>48000</v>
      </c>
      <c r="R1273" s="79">
        <v>7680</v>
      </c>
      <c r="S1273" s="71">
        <v>1920</v>
      </c>
      <c r="T1273" s="79">
        <v>53760</v>
      </c>
      <c r="U1273" s="6" t="s">
        <v>24</v>
      </c>
      <c r="V1273" s="84">
        <f t="shared" si="126"/>
        <v>3064.2081564022915</v>
      </c>
      <c r="W1273" s="110" t="s">
        <v>119</v>
      </c>
      <c r="X1273" s="6" t="s">
        <v>1480</v>
      </c>
      <c r="Y1273" s="6" t="s">
        <v>129</v>
      </c>
      <c r="Z1273" s="6" t="s">
        <v>239</v>
      </c>
      <c r="AA1273" s="6" t="s">
        <v>122</v>
      </c>
      <c r="AB1273" s="76" t="s">
        <v>1106</v>
      </c>
      <c r="AC1273" s="76" t="s">
        <v>540</v>
      </c>
      <c r="AD1273" s="76" t="s">
        <v>174</v>
      </c>
      <c r="AE1273" s="76" t="s">
        <v>546</v>
      </c>
      <c r="AF1273" s="76" t="s">
        <v>96</v>
      </c>
      <c r="AG1273" s="82"/>
      <c r="AH1273" s="60"/>
      <c r="AI1273" s="75" t="s">
        <v>4446</v>
      </c>
      <c r="AJ1273" s="6" t="s">
        <v>103</v>
      </c>
      <c r="AK1273" s="81">
        <v>0</v>
      </c>
      <c r="AL1273" s="205" t="s">
        <v>103</v>
      </c>
      <c r="AM1273" s="169"/>
      <c r="AN1273" s="6"/>
      <c r="AO1273" s="120"/>
    </row>
    <row r="1274" spans="1:41">
      <c r="A1274" s="75" t="s">
        <v>4446</v>
      </c>
      <c r="B1274" s="6" t="s">
        <v>93</v>
      </c>
      <c r="C1274" s="76">
        <v>1273</v>
      </c>
      <c r="D1274" s="6" t="s">
        <v>107</v>
      </c>
      <c r="E1274" s="6" t="s">
        <v>105</v>
      </c>
      <c r="F1274" s="6" t="str">
        <f t="shared" si="117"/>
        <v>STORAGERM-J-1150LI26-M19.1</v>
      </c>
      <c r="G1274" s="97" t="s">
        <v>4572</v>
      </c>
      <c r="H1274" s="309">
        <v>146580</v>
      </c>
      <c r="I1274" s="85" t="s">
        <v>4692</v>
      </c>
      <c r="J1274" s="92">
        <v>46070</v>
      </c>
      <c r="K1274" s="97" t="s">
        <v>4898</v>
      </c>
      <c r="L1274" s="6" t="s">
        <v>116</v>
      </c>
      <c r="M1274" s="6" t="s">
        <v>173</v>
      </c>
      <c r="N1274" s="80" t="s">
        <v>4899</v>
      </c>
      <c r="O1274" s="71">
        <v>0</v>
      </c>
      <c r="P1274" s="71">
        <v>0</v>
      </c>
      <c r="Q1274" s="79">
        <v>320.5</v>
      </c>
      <c r="R1274" s="79">
        <v>0</v>
      </c>
      <c r="S1274" s="71">
        <v>0</v>
      </c>
      <c r="T1274" s="79">
        <v>320.5</v>
      </c>
      <c r="U1274" s="87" t="s">
        <v>118</v>
      </c>
      <c r="V1274" s="84">
        <f t="shared" ref="V1274:V1290" si="127">T1274</f>
        <v>320.5</v>
      </c>
      <c r="W1274" s="94">
        <v>46034</v>
      </c>
      <c r="X1274" s="80" t="s">
        <v>237</v>
      </c>
      <c r="Y1274" s="80" t="s">
        <v>238</v>
      </c>
      <c r="Z1274" s="80" t="s">
        <v>239</v>
      </c>
      <c r="AA1274" s="80" t="s">
        <v>240</v>
      </c>
      <c r="AB1274" s="76" t="s">
        <v>539</v>
      </c>
      <c r="AC1274" s="76" t="s">
        <v>540</v>
      </c>
      <c r="AD1274" s="76" t="s">
        <v>173</v>
      </c>
      <c r="AE1274" s="139" t="s">
        <v>550</v>
      </c>
      <c r="AF1274" s="76" t="s">
        <v>96</v>
      </c>
      <c r="AG1274" s="82"/>
      <c r="AH1274" s="60"/>
      <c r="AI1274" s="75" t="s">
        <v>4446</v>
      </c>
      <c r="AJ1274" s="6" t="s">
        <v>103</v>
      </c>
      <c r="AK1274" s="81">
        <v>0</v>
      </c>
      <c r="AL1274" s="205" t="s">
        <v>103</v>
      </c>
      <c r="AM1274" s="169"/>
      <c r="AN1274" s="6"/>
      <c r="AO1274" s="120"/>
    </row>
    <row r="1275" spans="1:41">
      <c r="A1275" s="75" t="s">
        <v>4446</v>
      </c>
      <c r="B1275" s="6" t="s">
        <v>93</v>
      </c>
      <c r="C1275" s="76">
        <v>1274</v>
      </c>
      <c r="D1275" s="6" t="s">
        <v>107</v>
      </c>
      <c r="E1275" s="6" t="s">
        <v>105</v>
      </c>
      <c r="F1275" s="6" t="str">
        <f t="shared" si="117"/>
        <v xml:space="preserve">STORAGERM-J-1157LI26-M19.2 </v>
      </c>
      <c r="G1275" s="97" t="s">
        <v>4573</v>
      </c>
      <c r="H1275" s="309">
        <v>146584</v>
      </c>
      <c r="I1275" s="85" t="s">
        <v>4692</v>
      </c>
      <c r="J1275" s="92">
        <v>46070</v>
      </c>
      <c r="K1275" s="97" t="s">
        <v>4900</v>
      </c>
      <c r="L1275" s="6" t="s">
        <v>116</v>
      </c>
      <c r="M1275" s="6" t="s">
        <v>173</v>
      </c>
      <c r="N1275" s="80" t="s">
        <v>3248</v>
      </c>
      <c r="O1275" s="71">
        <v>0</v>
      </c>
      <c r="P1275" s="71">
        <v>0</v>
      </c>
      <c r="Q1275" s="79">
        <v>244.5</v>
      </c>
      <c r="R1275" s="79">
        <v>0</v>
      </c>
      <c r="S1275" s="71">
        <v>0</v>
      </c>
      <c r="T1275" s="79">
        <v>244.5</v>
      </c>
      <c r="U1275" s="87" t="s">
        <v>118</v>
      </c>
      <c r="V1275" s="84">
        <f t="shared" si="127"/>
        <v>244.5</v>
      </c>
      <c r="W1275" s="94">
        <v>46041</v>
      </c>
      <c r="X1275" s="80" t="s">
        <v>237</v>
      </c>
      <c r="Y1275" s="80" t="s">
        <v>238</v>
      </c>
      <c r="Z1275" s="80" t="s">
        <v>239</v>
      </c>
      <c r="AA1275" s="80" t="s">
        <v>240</v>
      </c>
      <c r="AB1275" s="76" t="s">
        <v>539</v>
      </c>
      <c r="AC1275" s="76" t="s">
        <v>540</v>
      </c>
      <c r="AD1275" s="76" t="s">
        <v>173</v>
      </c>
      <c r="AE1275" s="139" t="s">
        <v>550</v>
      </c>
      <c r="AF1275" s="76" t="s">
        <v>96</v>
      </c>
      <c r="AG1275" s="82"/>
      <c r="AH1275" s="60"/>
      <c r="AI1275" s="75" t="s">
        <v>4446</v>
      </c>
      <c r="AJ1275" s="6" t="s">
        <v>103</v>
      </c>
      <c r="AK1275" s="81">
        <v>0</v>
      </c>
      <c r="AL1275" s="205" t="s">
        <v>103</v>
      </c>
      <c r="AM1275" s="169"/>
      <c r="AN1275" s="6"/>
      <c r="AO1275" s="120"/>
    </row>
    <row r="1276" spans="1:41">
      <c r="A1276" s="75" t="s">
        <v>4446</v>
      </c>
      <c r="B1276" s="6" t="s">
        <v>93</v>
      </c>
      <c r="C1276" s="76">
        <v>1275</v>
      </c>
      <c r="D1276" s="6" t="s">
        <v>107</v>
      </c>
      <c r="E1276" s="6" t="s">
        <v>105</v>
      </c>
      <c r="F1276" s="6" t="str">
        <f t="shared" si="117"/>
        <v>STORAGERM-J-1221LI26-M19</v>
      </c>
      <c r="G1276" s="97" t="s">
        <v>4498</v>
      </c>
      <c r="H1276" s="309">
        <v>146581</v>
      </c>
      <c r="I1276" s="85" t="s">
        <v>4692</v>
      </c>
      <c r="J1276" s="92">
        <v>46070</v>
      </c>
      <c r="K1276" s="97" t="s">
        <v>4901</v>
      </c>
      <c r="L1276" s="6" t="s">
        <v>116</v>
      </c>
      <c r="M1276" s="6" t="s">
        <v>173</v>
      </c>
      <c r="N1276" s="80" t="s">
        <v>4902</v>
      </c>
      <c r="O1276" s="71">
        <v>0</v>
      </c>
      <c r="P1276" s="71">
        <v>0</v>
      </c>
      <c r="Q1276" s="79">
        <v>25.25</v>
      </c>
      <c r="R1276" s="79">
        <v>0</v>
      </c>
      <c r="S1276" s="71">
        <v>0</v>
      </c>
      <c r="T1276" s="79">
        <v>25.25</v>
      </c>
      <c r="U1276" s="87" t="s">
        <v>118</v>
      </c>
      <c r="V1276" s="84">
        <f t="shared" si="127"/>
        <v>25.25</v>
      </c>
      <c r="W1276" s="94">
        <v>46048</v>
      </c>
      <c r="X1276" s="80" t="s">
        <v>237</v>
      </c>
      <c r="Y1276" s="80" t="s">
        <v>238</v>
      </c>
      <c r="Z1276" s="80" t="s">
        <v>239</v>
      </c>
      <c r="AA1276" s="80" t="s">
        <v>240</v>
      </c>
      <c r="AB1276" s="76" t="s">
        <v>539</v>
      </c>
      <c r="AC1276" s="76" t="s">
        <v>540</v>
      </c>
      <c r="AD1276" s="76" t="s">
        <v>173</v>
      </c>
      <c r="AE1276" s="139" t="s">
        <v>550</v>
      </c>
      <c r="AF1276" s="76" t="s">
        <v>96</v>
      </c>
      <c r="AG1276" s="82"/>
      <c r="AH1276" s="60"/>
      <c r="AI1276" s="75" t="s">
        <v>4446</v>
      </c>
      <c r="AJ1276" s="6" t="s">
        <v>103</v>
      </c>
      <c r="AK1276" s="81">
        <v>0</v>
      </c>
      <c r="AL1276" s="205" t="s">
        <v>103</v>
      </c>
      <c r="AM1276" s="169"/>
      <c r="AN1276" s="6"/>
      <c r="AO1276" s="120"/>
    </row>
    <row r="1277" spans="1:41">
      <c r="A1277" s="75" t="s">
        <v>4446</v>
      </c>
      <c r="B1277" s="6" t="s">
        <v>93</v>
      </c>
      <c r="C1277" s="76">
        <v>1276</v>
      </c>
      <c r="D1277" s="6" t="s">
        <v>107</v>
      </c>
      <c r="E1277" s="6" t="s">
        <v>105</v>
      </c>
      <c r="F1277" s="6" t="str">
        <f t="shared" si="117"/>
        <v>STORAGERM-J-1181LI26-M19.1</v>
      </c>
      <c r="G1277" s="97" t="s">
        <v>3119</v>
      </c>
      <c r="H1277" s="309">
        <v>146582</v>
      </c>
      <c r="I1277" s="85" t="s">
        <v>4692</v>
      </c>
      <c r="J1277" s="92">
        <v>46070</v>
      </c>
      <c r="K1277" s="97" t="s">
        <v>4903</v>
      </c>
      <c r="L1277" s="6" t="s">
        <v>116</v>
      </c>
      <c r="M1277" s="6" t="s">
        <v>173</v>
      </c>
      <c r="N1277" s="80" t="s">
        <v>4904</v>
      </c>
      <c r="O1277" s="71">
        <v>0</v>
      </c>
      <c r="P1277" s="71">
        <v>0</v>
      </c>
      <c r="Q1277" s="79">
        <v>318.5</v>
      </c>
      <c r="R1277" s="79">
        <v>0</v>
      </c>
      <c r="S1277" s="71">
        <v>0</v>
      </c>
      <c r="T1277" s="79">
        <v>318.5</v>
      </c>
      <c r="U1277" s="87" t="s">
        <v>118</v>
      </c>
      <c r="V1277" s="84">
        <f t="shared" si="127"/>
        <v>318.5</v>
      </c>
      <c r="W1277" s="94">
        <v>46052</v>
      </c>
      <c r="X1277" s="80" t="s">
        <v>237</v>
      </c>
      <c r="Y1277" s="80" t="s">
        <v>238</v>
      </c>
      <c r="Z1277" s="80" t="s">
        <v>239</v>
      </c>
      <c r="AA1277" s="80" t="s">
        <v>240</v>
      </c>
      <c r="AB1277" s="76" t="s">
        <v>539</v>
      </c>
      <c r="AC1277" s="76" t="s">
        <v>540</v>
      </c>
      <c r="AD1277" s="76" t="s">
        <v>173</v>
      </c>
      <c r="AE1277" s="139" t="s">
        <v>550</v>
      </c>
      <c r="AF1277" s="76" t="s">
        <v>96</v>
      </c>
      <c r="AG1277" s="82"/>
      <c r="AH1277" s="60"/>
      <c r="AI1277" s="75" t="s">
        <v>4446</v>
      </c>
      <c r="AJ1277" s="6" t="s">
        <v>103</v>
      </c>
      <c r="AK1277" s="81">
        <v>0</v>
      </c>
      <c r="AL1277" s="205" t="s">
        <v>103</v>
      </c>
      <c r="AM1277" s="169"/>
      <c r="AN1277" s="6"/>
      <c r="AO1277" s="120"/>
    </row>
    <row r="1278" spans="1:41">
      <c r="A1278" s="75" t="s">
        <v>4446</v>
      </c>
      <c r="B1278" s="6" t="s">
        <v>93</v>
      </c>
      <c r="C1278" s="76">
        <v>1277</v>
      </c>
      <c r="D1278" s="6" t="s">
        <v>107</v>
      </c>
      <c r="E1278" s="6" t="s">
        <v>105</v>
      </c>
      <c r="F1278" s="6" t="str">
        <f t="shared" si="117"/>
        <v>STORAGEFG-R-2125LE25.M19</v>
      </c>
      <c r="G1278" s="97" t="s">
        <v>3494</v>
      </c>
      <c r="H1278" s="309">
        <v>146596</v>
      </c>
      <c r="I1278" s="85" t="s">
        <v>4692</v>
      </c>
      <c r="J1278" s="92">
        <v>46071</v>
      </c>
      <c r="K1278" s="97"/>
      <c r="L1278" s="6" t="s">
        <v>116</v>
      </c>
      <c r="M1278" s="6" t="s">
        <v>173</v>
      </c>
      <c r="N1278" s="80" t="s">
        <v>116</v>
      </c>
      <c r="O1278" s="71">
        <v>0</v>
      </c>
      <c r="P1278" s="71">
        <v>0</v>
      </c>
      <c r="Q1278" s="79">
        <v>29.7</v>
      </c>
      <c r="R1278" s="79">
        <v>0</v>
      </c>
      <c r="S1278" s="71">
        <v>0</v>
      </c>
      <c r="T1278" s="79">
        <v>29.7</v>
      </c>
      <c r="U1278" s="87" t="s">
        <v>118</v>
      </c>
      <c r="V1278" s="84">
        <f t="shared" si="127"/>
        <v>29.7</v>
      </c>
      <c r="W1278" s="110" t="s">
        <v>119</v>
      </c>
      <c r="X1278" s="80" t="s">
        <v>238</v>
      </c>
      <c r="Y1278" s="80" t="s">
        <v>238</v>
      </c>
      <c r="Z1278" s="80" t="s">
        <v>239</v>
      </c>
      <c r="AA1278" s="80" t="s">
        <v>240</v>
      </c>
      <c r="AB1278" s="76" t="s">
        <v>539</v>
      </c>
      <c r="AC1278" s="76" t="s">
        <v>541</v>
      </c>
      <c r="AD1278" s="76" t="s">
        <v>195</v>
      </c>
      <c r="AE1278" s="76">
        <v>75640000</v>
      </c>
      <c r="AF1278" s="76" t="s">
        <v>96</v>
      </c>
      <c r="AG1278" s="82"/>
      <c r="AH1278" s="60"/>
      <c r="AI1278" s="75" t="s">
        <v>4446</v>
      </c>
      <c r="AJ1278" s="6" t="s">
        <v>103</v>
      </c>
      <c r="AK1278" s="81">
        <v>0</v>
      </c>
      <c r="AL1278" s="205" t="s">
        <v>103</v>
      </c>
      <c r="AM1278" s="169"/>
      <c r="AN1278" s="6"/>
      <c r="AO1278" s="120"/>
    </row>
    <row r="1279" spans="1:41">
      <c r="A1279" s="75" t="s">
        <v>4446</v>
      </c>
      <c r="B1279" s="6" t="s">
        <v>93</v>
      </c>
      <c r="C1279" s="76">
        <v>1278</v>
      </c>
      <c r="D1279" s="6" t="s">
        <v>107</v>
      </c>
      <c r="E1279" s="6" t="s">
        <v>105</v>
      </c>
      <c r="F1279" s="6" t="str">
        <f t="shared" si="117"/>
        <v>STORAGEFG-R-1800LE25.M19</v>
      </c>
      <c r="G1279" s="97" t="s">
        <v>4574</v>
      </c>
      <c r="H1279" s="309">
        <v>146597</v>
      </c>
      <c r="I1279" s="85" t="s">
        <v>4692</v>
      </c>
      <c r="J1279" s="92">
        <v>46071</v>
      </c>
      <c r="K1279" s="97"/>
      <c r="L1279" s="80">
        <v>5659642</v>
      </c>
      <c r="M1279" s="6" t="s">
        <v>173</v>
      </c>
      <c r="N1279" s="80" t="s">
        <v>116</v>
      </c>
      <c r="O1279" s="71">
        <v>0</v>
      </c>
      <c r="P1279" s="71">
        <v>0</v>
      </c>
      <c r="Q1279" s="79">
        <v>48.2</v>
      </c>
      <c r="R1279" s="79">
        <v>0</v>
      </c>
      <c r="S1279" s="71">
        <v>0</v>
      </c>
      <c r="T1279" s="79">
        <v>48.2</v>
      </c>
      <c r="U1279" s="87" t="s">
        <v>118</v>
      </c>
      <c r="V1279" s="84">
        <f t="shared" si="127"/>
        <v>48.2</v>
      </c>
      <c r="W1279" s="110" t="s">
        <v>119</v>
      </c>
      <c r="X1279" s="80" t="s">
        <v>238</v>
      </c>
      <c r="Y1279" s="80" t="s">
        <v>238</v>
      </c>
      <c r="Z1279" s="80" t="s">
        <v>239</v>
      </c>
      <c r="AA1279" s="80" t="s">
        <v>240</v>
      </c>
      <c r="AB1279" s="76" t="s">
        <v>539</v>
      </c>
      <c r="AC1279" s="76" t="s">
        <v>541</v>
      </c>
      <c r="AD1279" s="76" t="s">
        <v>195</v>
      </c>
      <c r="AE1279" s="76">
        <v>75640000</v>
      </c>
      <c r="AF1279" s="76" t="s">
        <v>96</v>
      </c>
      <c r="AG1279" s="82"/>
      <c r="AH1279" s="60"/>
      <c r="AI1279" s="75" t="s">
        <v>4446</v>
      </c>
      <c r="AJ1279" s="6" t="s">
        <v>103</v>
      </c>
      <c r="AK1279" s="81">
        <v>0</v>
      </c>
      <c r="AL1279" s="205" t="s">
        <v>103</v>
      </c>
      <c r="AM1279" s="169"/>
      <c r="AN1279" s="6"/>
      <c r="AO1279" s="120"/>
    </row>
    <row r="1280" spans="1:41">
      <c r="A1280" s="75" t="s">
        <v>4446</v>
      </c>
      <c r="B1280" s="6" t="s">
        <v>93</v>
      </c>
      <c r="C1280" s="76">
        <v>1279</v>
      </c>
      <c r="D1280" s="6" t="s">
        <v>107</v>
      </c>
      <c r="E1280" s="6" t="s">
        <v>105</v>
      </c>
      <c r="F1280" s="6" t="str">
        <f t="shared" si="117"/>
        <v>STORAGEFG-R-1925LE25.M19</v>
      </c>
      <c r="G1280" s="97" t="s">
        <v>4575</v>
      </c>
      <c r="H1280" s="309">
        <v>146600</v>
      </c>
      <c r="I1280" s="85" t="s">
        <v>4692</v>
      </c>
      <c r="J1280" s="92">
        <v>46071</v>
      </c>
      <c r="K1280" s="97"/>
      <c r="L1280" s="80">
        <v>5789579</v>
      </c>
      <c r="M1280" s="6" t="s">
        <v>173</v>
      </c>
      <c r="N1280" s="80" t="s">
        <v>116</v>
      </c>
      <c r="O1280" s="71">
        <v>0</v>
      </c>
      <c r="P1280" s="71">
        <v>0</v>
      </c>
      <c r="Q1280" s="79">
        <v>71.5</v>
      </c>
      <c r="R1280" s="79">
        <v>0</v>
      </c>
      <c r="S1280" s="71">
        <v>0</v>
      </c>
      <c r="T1280" s="79">
        <v>71.5</v>
      </c>
      <c r="U1280" s="87" t="s">
        <v>118</v>
      </c>
      <c r="V1280" s="84">
        <f t="shared" si="127"/>
        <v>71.5</v>
      </c>
      <c r="W1280" s="110" t="s">
        <v>119</v>
      </c>
      <c r="X1280" s="80" t="s">
        <v>238</v>
      </c>
      <c r="Y1280" s="80" t="s">
        <v>238</v>
      </c>
      <c r="Z1280" s="80" t="s">
        <v>239</v>
      </c>
      <c r="AA1280" s="80" t="s">
        <v>240</v>
      </c>
      <c r="AB1280" s="76" t="s">
        <v>539</v>
      </c>
      <c r="AC1280" s="76" t="s">
        <v>541</v>
      </c>
      <c r="AD1280" s="76" t="s">
        <v>195</v>
      </c>
      <c r="AE1280" s="76">
        <v>75640000</v>
      </c>
      <c r="AF1280" s="76" t="s">
        <v>96</v>
      </c>
      <c r="AG1280" s="82"/>
      <c r="AH1280" s="60"/>
      <c r="AI1280" s="75" t="s">
        <v>4446</v>
      </c>
      <c r="AJ1280" s="6" t="s">
        <v>103</v>
      </c>
      <c r="AK1280" s="81">
        <v>0</v>
      </c>
      <c r="AL1280" s="205" t="s">
        <v>103</v>
      </c>
      <c r="AM1280" s="169"/>
      <c r="AN1280" s="6"/>
      <c r="AO1280" s="120"/>
    </row>
    <row r="1281" spans="1:41">
      <c r="A1281" s="75" t="s">
        <v>4446</v>
      </c>
      <c r="B1281" s="6" t="s">
        <v>93</v>
      </c>
      <c r="C1281" s="76">
        <v>1280</v>
      </c>
      <c r="D1281" s="6" t="s">
        <v>107</v>
      </c>
      <c r="E1281" s="6" t="s">
        <v>105</v>
      </c>
      <c r="F1281" s="6" t="str">
        <f t="shared" si="117"/>
        <v>STORAGEFG-R-1946LE25.M19</v>
      </c>
      <c r="G1281" s="97" t="s">
        <v>4576</v>
      </c>
      <c r="H1281" s="309">
        <v>146601</v>
      </c>
      <c r="I1281" s="85" t="s">
        <v>4692</v>
      </c>
      <c r="J1281" s="92">
        <v>46071</v>
      </c>
      <c r="K1281" s="97"/>
      <c r="L1281" s="80">
        <v>5821199</v>
      </c>
      <c r="M1281" s="6" t="s">
        <v>173</v>
      </c>
      <c r="N1281" s="80" t="s">
        <v>116</v>
      </c>
      <c r="O1281" s="71">
        <v>0</v>
      </c>
      <c r="P1281" s="71">
        <v>0</v>
      </c>
      <c r="Q1281" s="79">
        <v>29.7</v>
      </c>
      <c r="R1281" s="79">
        <v>0</v>
      </c>
      <c r="S1281" s="71">
        <v>0</v>
      </c>
      <c r="T1281" s="79">
        <v>29.7</v>
      </c>
      <c r="U1281" s="87" t="s">
        <v>118</v>
      </c>
      <c r="V1281" s="84">
        <f t="shared" si="127"/>
        <v>29.7</v>
      </c>
      <c r="W1281" s="110" t="s">
        <v>119</v>
      </c>
      <c r="X1281" s="80" t="s">
        <v>238</v>
      </c>
      <c r="Y1281" s="80" t="s">
        <v>238</v>
      </c>
      <c r="Z1281" s="80" t="s">
        <v>239</v>
      </c>
      <c r="AA1281" s="80" t="s">
        <v>240</v>
      </c>
      <c r="AB1281" s="76" t="s">
        <v>539</v>
      </c>
      <c r="AC1281" s="76" t="s">
        <v>541</v>
      </c>
      <c r="AD1281" s="76" t="s">
        <v>195</v>
      </c>
      <c r="AE1281" s="76">
        <v>75640000</v>
      </c>
      <c r="AF1281" s="76" t="s">
        <v>96</v>
      </c>
      <c r="AG1281" s="82"/>
      <c r="AH1281" s="60"/>
      <c r="AI1281" s="75" t="s">
        <v>4446</v>
      </c>
      <c r="AJ1281" s="6" t="s">
        <v>103</v>
      </c>
      <c r="AK1281" s="81">
        <v>0</v>
      </c>
      <c r="AL1281" s="205" t="s">
        <v>103</v>
      </c>
      <c r="AM1281" s="169"/>
      <c r="AN1281" s="6"/>
      <c r="AO1281" s="120"/>
    </row>
    <row r="1282" spans="1:41">
      <c r="A1282" s="75" t="s">
        <v>4446</v>
      </c>
      <c r="B1282" s="6" t="s">
        <v>93</v>
      </c>
      <c r="C1282" s="76">
        <v>1281</v>
      </c>
      <c r="D1282" s="6" t="s">
        <v>107</v>
      </c>
      <c r="E1282" s="6" t="s">
        <v>105</v>
      </c>
      <c r="F1282" s="6" t="str">
        <f t="shared" si="117"/>
        <v>STORAGEFG-R-1978LE25.M19</v>
      </c>
      <c r="G1282" s="97" t="s">
        <v>267</v>
      </c>
      <c r="H1282" s="309">
        <v>146602</v>
      </c>
      <c r="I1282" s="85" t="s">
        <v>4692</v>
      </c>
      <c r="J1282" s="92">
        <v>46071</v>
      </c>
      <c r="K1282" s="97"/>
      <c r="L1282" s="80">
        <v>5869388</v>
      </c>
      <c r="M1282" s="6" t="s">
        <v>173</v>
      </c>
      <c r="N1282" s="80" t="s">
        <v>116</v>
      </c>
      <c r="O1282" s="71">
        <v>0</v>
      </c>
      <c r="P1282" s="71">
        <v>0</v>
      </c>
      <c r="Q1282" s="79">
        <v>60.9</v>
      </c>
      <c r="R1282" s="79">
        <v>0</v>
      </c>
      <c r="S1282" s="71">
        <v>0</v>
      </c>
      <c r="T1282" s="79">
        <v>60.9</v>
      </c>
      <c r="U1282" s="87" t="s">
        <v>118</v>
      </c>
      <c r="V1282" s="84">
        <f t="shared" si="127"/>
        <v>60.9</v>
      </c>
      <c r="W1282" s="110" t="s">
        <v>119</v>
      </c>
      <c r="X1282" s="80" t="s">
        <v>238</v>
      </c>
      <c r="Y1282" s="80" t="s">
        <v>238</v>
      </c>
      <c r="Z1282" s="80" t="s">
        <v>239</v>
      </c>
      <c r="AA1282" s="80" t="s">
        <v>240</v>
      </c>
      <c r="AB1282" s="76" t="s">
        <v>539</v>
      </c>
      <c r="AC1282" s="76" t="s">
        <v>541</v>
      </c>
      <c r="AD1282" s="76" t="s">
        <v>195</v>
      </c>
      <c r="AE1282" s="76">
        <v>75640000</v>
      </c>
      <c r="AF1282" s="76" t="s">
        <v>96</v>
      </c>
      <c r="AG1282" s="82"/>
      <c r="AH1282" s="60"/>
      <c r="AI1282" s="75" t="s">
        <v>4446</v>
      </c>
      <c r="AJ1282" s="6" t="s">
        <v>103</v>
      </c>
      <c r="AK1282" s="81">
        <v>0</v>
      </c>
      <c r="AL1282" s="205" t="s">
        <v>103</v>
      </c>
      <c r="AM1282" s="169"/>
      <c r="AN1282" s="6"/>
      <c r="AO1282" s="120"/>
    </row>
    <row r="1283" spans="1:41">
      <c r="A1283" s="75" t="s">
        <v>4446</v>
      </c>
      <c r="B1283" s="6" t="s">
        <v>93</v>
      </c>
      <c r="C1283" s="76">
        <v>1282</v>
      </c>
      <c r="D1283" s="6" t="s">
        <v>107</v>
      </c>
      <c r="E1283" s="6" t="s">
        <v>105</v>
      </c>
      <c r="F1283" s="6" t="str">
        <f t="shared" ref="F1283:F1346" si="128">E1283&amp;G1283</f>
        <v>STORAGEFG-R-1996LE25.M19</v>
      </c>
      <c r="G1283" s="97" t="s">
        <v>4577</v>
      </c>
      <c r="H1283" s="309">
        <v>146603</v>
      </c>
      <c r="I1283" s="85" t="s">
        <v>4692</v>
      </c>
      <c r="J1283" s="92">
        <v>46071</v>
      </c>
      <c r="K1283" s="97"/>
      <c r="L1283" s="80">
        <v>5912500</v>
      </c>
      <c r="M1283" s="6" t="s">
        <v>173</v>
      </c>
      <c r="N1283" s="80" t="s">
        <v>116</v>
      </c>
      <c r="O1283" s="71">
        <v>0</v>
      </c>
      <c r="P1283" s="71">
        <v>0</v>
      </c>
      <c r="Q1283" s="79">
        <v>83.3</v>
      </c>
      <c r="R1283" s="79">
        <v>0</v>
      </c>
      <c r="S1283" s="71">
        <v>0</v>
      </c>
      <c r="T1283" s="79">
        <v>83.3</v>
      </c>
      <c r="U1283" s="87" t="s">
        <v>118</v>
      </c>
      <c r="V1283" s="84">
        <f t="shared" si="127"/>
        <v>83.3</v>
      </c>
      <c r="W1283" s="110" t="s">
        <v>119</v>
      </c>
      <c r="X1283" s="80" t="s">
        <v>238</v>
      </c>
      <c r="Y1283" s="80" t="s">
        <v>238</v>
      </c>
      <c r="Z1283" s="80" t="s">
        <v>239</v>
      </c>
      <c r="AA1283" s="80" t="s">
        <v>240</v>
      </c>
      <c r="AB1283" s="76" t="s">
        <v>539</v>
      </c>
      <c r="AC1283" s="76" t="s">
        <v>541</v>
      </c>
      <c r="AD1283" s="76" t="s">
        <v>195</v>
      </c>
      <c r="AE1283" s="76">
        <v>75640000</v>
      </c>
      <c r="AF1283" s="76" t="s">
        <v>96</v>
      </c>
      <c r="AG1283" s="82"/>
      <c r="AH1283" s="60"/>
      <c r="AI1283" s="75" t="s">
        <v>4446</v>
      </c>
      <c r="AJ1283" s="6" t="s">
        <v>103</v>
      </c>
      <c r="AK1283" s="81">
        <v>0</v>
      </c>
      <c r="AL1283" s="205" t="s">
        <v>103</v>
      </c>
      <c r="AM1283" s="169"/>
      <c r="AN1283" s="6"/>
      <c r="AO1283" s="120"/>
    </row>
    <row r="1284" spans="1:41">
      <c r="A1284" s="75" t="s">
        <v>4446</v>
      </c>
      <c r="B1284" s="6" t="s">
        <v>93</v>
      </c>
      <c r="C1284" s="76">
        <v>1283</v>
      </c>
      <c r="D1284" s="6" t="s">
        <v>107</v>
      </c>
      <c r="E1284" s="6" t="s">
        <v>105</v>
      </c>
      <c r="F1284" s="6" t="str">
        <f t="shared" si="128"/>
        <v>STORAGEFG-R-2061LE25.M19</v>
      </c>
      <c r="G1284" s="97" t="s">
        <v>1049</v>
      </c>
      <c r="H1284" s="309">
        <v>146604</v>
      </c>
      <c r="I1284" s="85" t="s">
        <v>4692</v>
      </c>
      <c r="J1284" s="92">
        <v>46071</v>
      </c>
      <c r="K1284" s="97"/>
      <c r="L1284" s="80">
        <v>5975621</v>
      </c>
      <c r="M1284" s="6" t="s">
        <v>173</v>
      </c>
      <c r="N1284" s="80" t="s">
        <v>116</v>
      </c>
      <c r="O1284" s="71">
        <v>0</v>
      </c>
      <c r="P1284" s="71">
        <v>0</v>
      </c>
      <c r="Q1284" s="79">
        <v>48</v>
      </c>
      <c r="R1284" s="79">
        <v>0</v>
      </c>
      <c r="S1284" s="71">
        <v>0</v>
      </c>
      <c r="T1284" s="79">
        <v>48</v>
      </c>
      <c r="U1284" s="87" t="s">
        <v>118</v>
      </c>
      <c r="V1284" s="84">
        <f t="shared" si="127"/>
        <v>48</v>
      </c>
      <c r="W1284" s="110" t="s">
        <v>119</v>
      </c>
      <c r="X1284" s="80" t="s">
        <v>238</v>
      </c>
      <c r="Y1284" s="80" t="s">
        <v>238</v>
      </c>
      <c r="Z1284" s="80" t="s">
        <v>239</v>
      </c>
      <c r="AA1284" s="80" t="s">
        <v>240</v>
      </c>
      <c r="AB1284" s="76" t="s">
        <v>539</v>
      </c>
      <c r="AC1284" s="76" t="s">
        <v>541</v>
      </c>
      <c r="AD1284" s="76" t="s">
        <v>195</v>
      </c>
      <c r="AE1284" s="76">
        <v>75640000</v>
      </c>
      <c r="AF1284" s="76" t="s">
        <v>96</v>
      </c>
      <c r="AG1284" s="82"/>
      <c r="AH1284" s="60"/>
      <c r="AI1284" s="75" t="s">
        <v>4446</v>
      </c>
      <c r="AJ1284" s="6" t="s">
        <v>103</v>
      </c>
      <c r="AK1284" s="81">
        <v>0</v>
      </c>
      <c r="AL1284" s="205" t="s">
        <v>103</v>
      </c>
      <c r="AM1284" s="169"/>
      <c r="AN1284" s="6"/>
      <c r="AO1284" s="120"/>
    </row>
    <row r="1285" spans="1:41">
      <c r="A1285" s="75" t="s">
        <v>4446</v>
      </c>
      <c r="B1285" s="6" t="s">
        <v>93</v>
      </c>
      <c r="C1285" s="76">
        <v>1284</v>
      </c>
      <c r="D1285" s="6" t="s">
        <v>107</v>
      </c>
      <c r="E1285" s="6" t="s">
        <v>105</v>
      </c>
      <c r="F1285" s="6" t="str">
        <f t="shared" si="128"/>
        <v>STORAGEFG-R-1982LE25.M19</v>
      </c>
      <c r="G1285" s="97" t="s">
        <v>1810</v>
      </c>
      <c r="H1285" s="309">
        <v>146605</v>
      </c>
      <c r="I1285" s="85" t="s">
        <v>4692</v>
      </c>
      <c r="J1285" s="92">
        <v>46071</v>
      </c>
      <c r="K1285" s="97"/>
      <c r="L1285" s="6" t="s">
        <v>116</v>
      </c>
      <c r="M1285" s="6" t="s">
        <v>173</v>
      </c>
      <c r="N1285" s="80" t="s">
        <v>116</v>
      </c>
      <c r="O1285" s="71">
        <v>0</v>
      </c>
      <c r="P1285" s="71">
        <v>0</v>
      </c>
      <c r="Q1285" s="79">
        <v>204.6</v>
      </c>
      <c r="R1285" s="79">
        <v>0</v>
      </c>
      <c r="S1285" s="71">
        <v>0</v>
      </c>
      <c r="T1285" s="79">
        <v>204.6</v>
      </c>
      <c r="U1285" s="87" t="s">
        <v>118</v>
      </c>
      <c r="V1285" s="84">
        <f t="shared" si="127"/>
        <v>204.6</v>
      </c>
      <c r="W1285" s="110" t="s">
        <v>119</v>
      </c>
      <c r="X1285" s="80" t="s">
        <v>238</v>
      </c>
      <c r="Y1285" s="80" t="s">
        <v>238</v>
      </c>
      <c r="Z1285" s="80" t="s">
        <v>239</v>
      </c>
      <c r="AA1285" s="80" t="s">
        <v>240</v>
      </c>
      <c r="AB1285" s="76" t="s">
        <v>539</v>
      </c>
      <c r="AC1285" s="76" t="s">
        <v>541</v>
      </c>
      <c r="AD1285" s="76" t="s">
        <v>195</v>
      </c>
      <c r="AE1285" s="76">
        <v>75640000</v>
      </c>
      <c r="AF1285" s="76" t="s">
        <v>96</v>
      </c>
      <c r="AG1285" s="82"/>
      <c r="AH1285" s="60"/>
      <c r="AI1285" s="75" t="s">
        <v>4446</v>
      </c>
      <c r="AJ1285" s="6" t="s">
        <v>103</v>
      </c>
      <c r="AK1285" s="81">
        <v>0</v>
      </c>
      <c r="AL1285" s="205" t="s">
        <v>103</v>
      </c>
      <c r="AM1285" s="169"/>
      <c r="AN1285" s="6"/>
      <c r="AO1285" s="120"/>
    </row>
    <row r="1286" spans="1:41">
      <c r="A1286" s="75" t="s">
        <v>4446</v>
      </c>
      <c r="B1286" s="6" t="s">
        <v>93</v>
      </c>
      <c r="C1286" s="76">
        <v>1285</v>
      </c>
      <c r="D1286" s="6" t="s">
        <v>107</v>
      </c>
      <c r="E1286" s="6" t="s">
        <v>105</v>
      </c>
      <c r="F1286" s="6" t="str">
        <f t="shared" si="128"/>
        <v>STORAGEFG-R-2051LE25.M19</v>
      </c>
      <c r="G1286" s="97" t="s">
        <v>264</v>
      </c>
      <c r="H1286" s="309">
        <v>146606</v>
      </c>
      <c r="I1286" s="85" t="s">
        <v>4692</v>
      </c>
      <c r="J1286" s="92">
        <v>46071</v>
      </c>
      <c r="K1286" s="97"/>
      <c r="L1286" s="6" t="s">
        <v>116</v>
      </c>
      <c r="M1286" s="6" t="s">
        <v>173</v>
      </c>
      <c r="N1286" s="80" t="s">
        <v>116</v>
      </c>
      <c r="O1286" s="71">
        <v>0</v>
      </c>
      <c r="P1286" s="71">
        <v>0</v>
      </c>
      <c r="Q1286" s="79">
        <v>67.5</v>
      </c>
      <c r="R1286" s="79">
        <v>0</v>
      </c>
      <c r="S1286" s="71">
        <v>0</v>
      </c>
      <c r="T1286" s="79">
        <v>67.5</v>
      </c>
      <c r="U1286" s="87" t="s">
        <v>118</v>
      </c>
      <c r="V1286" s="84">
        <f t="shared" si="127"/>
        <v>67.5</v>
      </c>
      <c r="W1286" s="110" t="s">
        <v>119</v>
      </c>
      <c r="X1286" s="80" t="s">
        <v>238</v>
      </c>
      <c r="Y1286" s="80" t="s">
        <v>238</v>
      </c>
      <c r="Z1286" s="80" t="s">
        <v>239</v>
      </c>
      <c r="AA1286" s="80" t="s">
        <v>240</v>
      </c>
      <c r="AB1286" s="76" t="s">
        <v>539</v>
      </c>
      <c r="AC1286" s="76" t="s">
        <v>541</v>
      </c>
      <c r="AD1286" s="76" t="s">
        <v>195</v>
      </c>
      <c r="AE1286" s="76">
        <v>75640000</v>
      </c>
      <c r="AF1286" s="76" t="s">
        <v>96</v>
      </c>
      <c r="AG1286" s="82"/>
      <c r="AH1286" s="60"/>
      <c r="AI1286" s="75" t="s">
        <v>4446</v>
      </c>
      <c r="AJ1286" s="6" t="s">
        <v>103</v>
      </c>
      <c r="AK1286" s="81">
        <v>0</v>
      </c>
      <c r="AL1286" s="205" t="s">
        <v>103</v>
      </c>
      <c r="AM1286" s="169"/>
      <c r="AN1286" s="6"/>
      <c r="AO1286" s="120"/>
    </row>
    <row r="1287" spans="1:41">
      <c r="A1287" s="75" t="s">
        <v>4446</v>
      </c>
      <c r="B1287" s="6" t="s">
        <v>93</v>
      </c>
      <c r="C1287" s="76">
        <v>1286</v>
      </c>
      <c r="D1287" s="6" t="s">
        <v>107</v>
      </c>
      <c r="E1287" s="6" t="s">
        <v>105</v>
      </c>
      <c r="F1287" s="6" t="str">
        <f t="shared" si="128"/>
        <v>STORAGEFG-R-2046LE25M19</v>
      </c>
      <c r="G1287" s="97" t="s">
        <v>1816</v>
      </c>
      <c r="H1287" s="309">
        <v>146607</v>
      </c>
      <c r="I1287" s="85" t="s">
        <v>4692</v>
      </c>
      <c r="J1287" s="92">
        <v>46071</v>
      </c>
      <c r="K1287" s="97"/>
      <c r="L1287" s="6" t="s">
        <v>4905</v>
      </c>
      <c r="M1287" s="6" t="s">
        <v>173</v>
      </c>
      <c r="N1287" s="80" t="s">
        <v>116</v>
      </c>
      <c r="O1287" s="71">
        <v>0</v>
      </c>
      <c r="P1287" s="71">
        <v>0</v>
      </c>
      <c r="Q1287" s="79">
        <v>18.7</v>
      </c>
      <c r="R1287" s="79">
        <v>0</v>
      </c>
      <c r="S1287" s="71">
        <v>0</v>
      </c>
      <c r="T1287" s="79">
        <v>18.7</v>
      </c>
      <c r="U1287" s="87" t="s">
        <v>118</v>
      </c>
      <c r="V1287" s="84">
        <f t="shared" si="127"/>
        <v>18.7</v>
      </c>
      <c r="W1287" s="110" t="s">
        <v>119</v>
      </c>
      <c r="X1287" s="80" t="s">
        <v>238</v>
      </c>
      <c r="Y1287" s="80" t="s">
        <v>238</v>
      </c>
      <c r="Z1287" s="80" t="s">
        <v>239</v>
      </c>
      <c r="AA1287" s="80" t="s">
        <v>240</v>
      </c>
      <c r="AB1287" s="76" t="s">
        <v>539</v>
      </c>
      <c r="AC1287" s="76" t="s">
        <v>541</v>
      </c>
      <c r="AD1287" s="76" t="s">
        <v>195</v>
      </c>
      <c r="AE1287" s="76">
        <v>75640000</v>
      </c>
      <c r="AF1287" s="76" t="s">
        <v>96</v>
      </c>
      <c r="AG1287" s="82"/>
      <c r="AH1287" s="60"/>
      <c r="AI1287" s="75" t="s">
        <v>4446</v>
      </c>
      <c r="AJ1287" s="6" t="s">
        <v>103</v>
      </c>
      <c r="AK1287" s="81">
        <v>0</v>
      </c>
      <c r="AL1287" s="205" t="s">
        <v>103</v>
      </c>
      <c r="AM1287" s="169"/>
      <c r="AN1287" s="6"/>
      <c r="AO1287" s="120"/>
    </row>
    <row r="1288" spans="1:41">
      <c r="A1288" s="75" t="s">
        <v>4446</v>
      </c>
      <c r="B1288" s="6" t="s">
        <v>93</v>
      </c>
      <c r="C1288" s="76">
        <v>1287</v>
      </c>
      <c r="D1288" s="6" t="s">
        <v>107</v>
      </c>
      <c r="E1288" s="6" t="s">
        <v>105</v>
      </c>
      <c r="F1288" s="6" t="str">
        <f t="shared" si="128"/>
        <v>STORAGEFG-R-2027LE25.M19</v>
      </c>
      <c r="G1288" s="97" t="s">
        <v>265</v>
      </c>
      <c r="H1288" s="309">
        <v>146608</v>
      </c>
      <c r="I1288" s="85" t="s">
        <v>4692</v>
      </c>
      <c r="J1288" s="92">
        <v>46071</v>
      </c>
      <c r="K1288" s="97"/>
      <c r="L1288" s="6" t="s">
        <v>4905</v>
      </c>
      <c r="M1288" s="6" t="s">
        <v>173</v>
      </c>
      <c r="N1288" s="80" t="s">
        <v>116</v>
      </c>
      <c r="O1288" s="71">
        <v>0</v>
      </c>
      <c r="P1288" s="71">
        <v>0</v>
      </c>
      <c r="Q1288" s="79">
        <v>60.1</v>
      </c>
      <c r="R1288" s="79">
        <v>0</v>
      </c>
      <c r="S1288" s="71">
        <v>0</v>
      </c>
      <c r="T1288" s="79">
        <v>60.1</v>
      </c>
      <c r="U1288" s="87" t="s">
        <v>118</v>
      </c>
      <c r="V1288" s="84">
        <f t="shared" si="127"/>
        <v>60.1</v>
      </c>
      <c r="W1288" s="110" t="s">
        <v>119</v>
      </c>
      <c r="X1288" s="80" t="s">
        <v>238</v>
      </c>
      <c r="Y1288" s="80" t="s">
        <v>238</v>
      </c>
      <c r="Z1288" s="80" t="s">
        <v>239</v>
      </c>
      <c r="AA1288" s="80" t="s">
        <v>240</v>
      </c>
      <c r="AB1288" s="76" t="s">
        <v>539</v>
      </c>
      <c r="AC1288" s="76" t="s">
        <v>541</v>
      </c>
      <c r="AD1288" s="76" t="s">
        <v>195</v>
      </c>
      <c r="AE1288" s="76">
        <v>75640000</v>
      </c>
      <c r="AF1288" s="76" t="s">
        <v>96</v>
      </c>
      <c r="AG1288" s="82"/>
      <c r="AH1288" s="60"/>
      <c r="AI1288" s="75" t="s">
        <v>4446</v>
      </c>
      <c r="AJ1288" s="6" t="s">
        <v>103</v>
      </c>
      <c r="AK1288" s="81">
        <v>0</v>
      </c>
      <c r="AL1288" s="205" t="s">
        <v>103</v>
      </c>
      <c r="AM1288" s="169"/>
      <c r="AN1288" s="6"/>
      <c r="AO1288" s="120"/>
    </row>
    <row r="1289" spans="1:41">
      <c r="A1289" s="75" t="s">
        <v>4446</v>
      </c>
      <c r="B1289" s="6" t="s">
        <v>93</v>
      </c>
      <c r="C1289" s="76">
        <v>1288</v>
      </c>
      <c r="D1289" s="6" t="s">
        <v>107</v>
      </c>
      <c r="E1289" s="6" t="s">
        <v>105</v>
      </c>
      <c r="F1289" s="6" t="str">
        <f t="shared" si="128"/>
        <v>STORAGEFG-R-2090LE25.M19</v>
      </c>
      <c r="G1289" s="97" t="s">
        <v>929</v>
      </c>
      <c r="H1289" s="309">
        <v>146609</v>
      </c>
      <c r="I1289" s="85" t="s">
        <v>4692</v>
      </c>
      <c r="J1289" s="92">
        <v>46071</v>
      </c>
      <c r="K1289" s="97"/>
      <c r="L1289" s="80">
        <v>227389</v>
      </c>
      <c r="M1289" s="6" t="s">
        <v>173</v>
      </c>
      <c r="N1289" s="80" t="s">
        <v>116</v>
      </c>
      <c r="O1289" s="71">
        <v>0</v>
      </c>
      <c r="P1289" s="71">
        <v>0</v>
      </c>
      <c r="Q1289" s="79">
        <v>45.4</v>
      </c>
      <c r="R1289" s="79">
        <v>0</v>
      </c>
      <c r="S1289" s="71">
        <v>0</v>
      </c>
      <c r="T1289" s="79">
        <v>45.4</v>
      </c>
      <c r="U1289" s="87" t="s">
        <v>118</v>
      </c>
      <c r="V1289" s="84">
        <f t="shared" si="127"/>
        <v>45.4</v>
      </c>
      <c r="W1289" s="110" t="s">
        <v>119</v>
      </c>
      <c r="X1289" s="80" t="s">
        <v>238</v>
      </c>
      <c r="Y1289" s="80" t="s">
        <v>238</v>
      </c>
      <c r="Z1289" s="80" t="s">
        <v>239</v>
      </c>
      <c r="AA1289" s="80" t="s">
        <v>240</v>
      </c>
      <c r="AB1289" s="76" t="s">
        <v>539</v>
      </c>
      <c r="AC1289" s="76" t="s">
        <v>541</v>
      </c>
      <c r="AD1289" s="76" t="s">
        <v>195</v>
      </c>
      <c r="AE1289" s="76">
        <v>75640000</v>
      </c>
      <c r="AF1289" s="76" t="s">
        <v>96</v>
      </c>
      <c r="AG1289" s="82"/>
      <c r="AH1289" s="60"/>
      <c r="AI1289" s="75" t="s">
        <v>4446</v>
      </c>
      <c r="AJ1289" s="6" t="s">
        <v>103</v>
      </c>
      <c r="AK1289" s="81">
        <v>0</v>
      </c>
      <c r="AL1289" s="205" t="s">
        <v>103</v>
      </c>
      <c r="AM1289" s="169"/>
      <c r="AN1289" s="6"/>
      <c r="AO1289" s="120"/>
    </row>
    <row r="1290" spans="1:41">
      <c r="A1290" s="75" t="s">
        <v>4446</v>
      </c>
      <c r="B1290" s="6" t="s">
        <v>93</v>
      </c>
      <c r="C1290" s="76">
        <v>1289</v>
      </c>
      <c r="D1290" s="6" t="s">
        <v>107</v>
      </c>
      <c r="E1290" s="6" t="s">
        <v>105</v>
      </c>
      <c r="F1290" s="6" t="str">
        <f t="shared" si="128"/>
        <v>STORAGEFG-R-2113LE25.M19</v>
      </c>
      <c r="G1290" s="97" t="s">
        <v>2819</v>
      </c>
      <c r="H1290" s="309">
        <v>146637</v>
      </c>
      <c r="I1290" s="85" t="s">
        <v>4692</v>
      </c>
      <c r="J1290" s="92">
        <v>46072</v>
      </c>
      <c r="K1290" s="97"/>
      <c r="L1290" s="80">
        <v>6084136</v>
      </c>
      <c r="M1290" s="6" t="s">
        <v>173</v>
      </c>
      <c r="N1290" s="80" t="s">
        <v>116</v>
      </c>
      <c r="O1290" s="71">
        <v>0</v>
      </c>
      <c r="P1290" s="71">
        <v>0</v>
      </c>
      <c r="Q1290" s="79">
        <v>44.4</v>
      </c>
      <c r="R1290" s="79">
        <v>0</v>
      </c>
      <c r="S1290" s="71">
        <v>0</v>
      </c>
      <c r="T1290" s="79">
        <v>44.4</v>
      </c>
      <c r="U1290" s="87" t="s">
        <v>118</v>
      </c>
      <c r="V1290" s="84">
        <f t="shared" si="127"/>
        <v>44.4</v>
      </c>
      <c r="W1290" s="110" t="s">
        <v>119</v>
      </c>
      <c r="X1290" s="80" t="s">
        <v>238</v>
      </c>
      <c r="Y1290" s="80" t="s">
        <v>238</v>
      </c>
      <c r="Z1290" s="80" t="s">
        <v>239</v>
      </c>
      <c r="AA1290" s="80" t="s">
        <v>240</v>
      </c>
      <c r="AB1290" s="76" t="s">
        <v>539</v>
      </c>
      <c r="AC1290" s="76" t="s">
        <v>541</v>
      </c>
      <c r="AD1290" s="76" t="s">
        <v>195</v>
      </c>
      <c r="AE1290" s="76">
        <v>75640000</v>
      </c>
      <c r="AF1290" s="76" t="s">
        <v>96</v>
      </c>
      <c r="AG1290" s="82"/>
      <c r="AH1290" s="60"/>
      <c r="AI1290" s="75" t="s">
        <v>4446</v>
      </c>
      <c r="AJ1290" s="6" t="s">
        <v>103</v>
      </c>
      <c r="AK1290" s="81">
        <v>0</v>
      </c>
      <c r="AL1290" s="205" t="s">
        <v>103</v>
      </c>
      <c r="AM1290" s="169"/>
      <c r="AN1290" s="6"/>
      <c r="AO1290" s="120"/>
    </row>
    <row r="1291" spans="1:41">
      <c r="A1291" s="75" t="s">
        <v>4446</v>
      </c>
      <c r="B1291" s="6" t="s">
        <v>93</v>
      </c>
      <c r="C1291" s="76">
        <v>1290</v>
      </c>
      <c r="D1291" s="6" t="s">
        <v>110</v>
      </c>
      <c r="E1291" s="6" t="s">
        <v>2135</v>
      </c>
      <c r="F1291" s="6" t="str">
        <f t="shared" si="128"/>
        <v>FreightRM-R-010-SI26-M19</v>
      </c>
      <c r="G1291" s="97" t="s">
        <v>2315</v>
      </c>
      <c r="H1291" s="309">
        <v>4779</v>
      </c>
      <c r="I1291" s="85" t="s">
        <v>4692</v>
      </c>
      <c r="J1291" s="92">
        <v>46070</v>
      </c>
      <c r="K1291" s="97"/>
      <c r="L1291" s="80" t="s">
        <v>116</v>
      </c>
      <c r="M1291" s="80" t="s">
        <v>174</v>
      </c>
      <c r="N1291" s="80" t="s">
        <v>4906</v>
      </c>
      <c r="O1291" s="71">
        <v>0</v>
      </c>
      <c r="P1291" s="71">
        <v>0</v>
      </c>
      <c r="Q1291" s="79">
        <v>54000</v>
      </c>
      <c r="R1291" s="79">
        <v>8640</v>
      </c>
      <c r="S1291" s="71">
        <v>2160</v>
      </c>
      <c r="T1291" s="79">
        <v>60480</v>
      </c>
      <c r="U1291" s="87" t="s">
        <v>24</v>
      </c>
      <c r="V1291" s="84">
        <f t="shared" ref="V1291:V1297" si="129">T1291/17.5445</f>
        <v>3447.234175952578</v>
      </c>
      <c r="W1291" s="94">
        <v>46072</v>
      </c>
      <c r="X1291" s="80" t="s">
        <v>4907</v>
      </c>
      <c r="Y1291" s="80" t="s">
        <v>282</v>
      </c>
      <c r="Z1291" s="80" t="s">
        <v>121</v>
      </c>
      <c r="AA1291" s="80" t="s">
        <v>122</v>
      </c>
      <c r="AB1291" s="76" t="s">
        <v>539</v>
      </c>
      <c r="AC1291" s="76" t="s">
        <v>540</v>
      </c>
      <c r="AD1291" s="76" t="s">
        <v>174</v>
      </c>
      <c r="AE1291" s="76" t="s">
        <v>546</v>
      </c>
      <c r="AF1291" s="76" t="s">
        <v>96</v>
      </c>
      <c r="AG1291" s="82"/>
      <c r="AH1291" s="60"/>
      <c r="AI1291" s="75" t="s">
        <v>4446</v>
      </c>
      <c r="AJ1291" s="6" t="s">
        <v>103</v>
      </c>
      <c r="AK1291" s="81">
        <v>0</v>
      </c>
      <c r="AL1291" s="205" t="s">
        <v>103</v>
      </c>
      <c r="AM1291" s="169"/>
      <c r="AN1291" s="6"/>
      <c r="AO1291" s="120"/>
    </row>
    <row r="1292" spans="1:41">
      <c r="A1292" s="75" t="s">
        <v>4446</v>
      </c>
      <c r="B1292" s="6" t="s">
        <v>93</v>
      </c>
      <c r="C1292" s="76">
        <v>1291</v>
      </c>
      <c r="D1292" s="6" t="s">
        <v>110</v>
      </c>
      <c r="E1292" s="6" t="s">
        <v>2135</v>
      </c>
      <c r="F1292" s="6" t="str">
        <f t="shared" si="128"/>
        <v>FreightRM-R-015-SI26-M19</v>
      </c>
      <c r="G1292" s="97" t="s">
        <v>1743</v>
      </c>
      <c r="H1292" s="309">
        <v>4779</v>
      </c>
      <c r="I1292" s="85" t="s">
        <v>4692</v>
      </c>
      <c r="J1292" s="92">
        <v>46070</v>
      </c>
      <c r="K1292" s="97"/>
      <c r="L1292" s="80" t="s">
        <v>4908</v>
      </c>
      <c r="M1292" s="80" t="s">
        <v>174</v>
      </c>
      <c r="N1292" s="80" t="s">
        <v>4909</v>
      </c>
      <c r="O1292" s="71">
        <v>0</v>
      </c>
      <c r="P1292" s="71">
        <v>0</v>
      </c>
      <c r="Q1292" s="71">
        <v>0</v>
      </c>
      <c r="R1292" s="71">
        <v>0</v>
      </c>
      <c r="S1292" s="71">
        <v>0</v>
      </c>
      <c r="T1292" s="71">
        <v>0</v>
      </c>
      <c r="U1292" s="87" t="s">
        <v>24</v>
      </c>
      <c r="V1292" s="84">
        <f t="shared" si="129"/>
        <v>0</v>
      </c>
      <c r="W1292" s="94">
        <v>46072</v>
      </c>
      <c r="X1292" s="80" t="s">
        <v>4907</v>
      </c>
      <c r="Y1292" s="80" t="s">
        <v>282</v>
      </c>
      <c r="Z1292" s="80" t="s">
        <v>121</v>
      </c>
      <c r="AA1292" s="80" t="s">
        <v>122</v>
      </c>
      <c r="AB1292" s="76" t="s">
        <v>539</v>
      </c>
      <c r="AC1292" s="76" t="s">
        <v>540</v>
      </c>
      <c r="AD1292" s="76" t="s">
        <v>174</v>
      </c>
      <c r="AE1292" s="76" t="s">
        <v>546</v>
      </c>
      <c r="AF1292" s="76" t="s">
        <v>96</v>
      </c>
      <c r="AG1292" s="82"/>
      <c r="AH1292" s="60"/>
      <c r="AI1292" s="75" t="s">
        <v>4446</v>
      </c>
      <c r="AJ1292" s="6" t="s">
        <v>103</v>
      </c>
      <c r="AK1292" s="81">
        <v>0</v>
      </c>
      <c r="AL1292" s="205" t="s">
        <v>103</v>
      </c>
      <c r="AM1292" s="169"/>
      <c r="AN1292" s="6"/>
      <c r="AO1292" s="120"/>
    </row>
    <row r="1293" spans="1:41">
      <c r="A1293" s="75" t="s">
        <v>4446</v>
      </c>
      <c r="B1293" s="6" t="s">
        <v>93</v>
      </c>
      <c r="C1293" s="76">
        <v>1292</v>
      </c>
      <c r="D1293" s="6" t="s">
        <v>110</v>
      </c>
      <c r="E1293" s="6" t="s">
        <v>2135</v>
      </c>
      <c r="F1293" s="6" t="str">
        <f t="shared" si="128"/>
        <v>FreightRM-M-235-SI25-M19-L</v>
      </c>
      <c r="G1293" s="97" t="s">
        <v>2169</v>
      </c>
      <c r="H1293" s="309">
        <v>4782</v>
      </c>
      <c r="I1293" s="85" t="s">
        <v>4692</v>
      </c>
      <c r="J1293" s="92">
        <v>46071</v>
      </c>
      <c r="K1293" s="97" t="s">
        <v>4910</v>
      </c>
      <c r="L1293" s="80" t="s">
        <v>116</v>
      </c>
      <c r="M1293" s="80" t="s">
        <v>174</v>
      </c>
      <c r="N1293" s="80" t="s">
        <v>291</v>
      </c>
      <c r="O1293" s="71">
        <v>0</v>
      </c>
      <c r="P1293" s="71">
        <v>0</v>
      </c>
      <c r="Q1293" s="79">
        <v>27750</v>
      </c>
      <c r="R1293" s="79">
        <v>4440</v>
      </c>
      <c r="S1293" s="71">
        <v>1110</v>
      </c>
      <c r="T1293" s="79">
        <v>31080</v>
      </c>
      <c r="U1293" s="87" t="s">
        <v>24</v>
      </c>
      <c r="V1293" s="84">
        <f t="shared" si="129"/>
        <v>1771.4953404200746</v>
      </c>
      <c r="W1293" s="94">
        <v>46071</v>
      </c>
      <c r="X1293" s="80" t="s">
        <v>120</v>
      </c>
      <c r="Y1293" s="80" t="s">
        <v>282</v>
      </c>
      <c r="Z1293" s="80" t="s">
        <v>121</v>
      </c>
      <c r="AA1293" s="80" t="s">
        <v>122</v>
      </c>
      <c r="AB1293" s="76" t="s">
        <v>539</v>
      </c>
      <c r="AC1293" s="76" t="s">
        <v>540</v>
      </c>
      <c r="AD1293" s="76" t="s">
        <v>174</v>
      </c>
      <c r="AE1293" s="76" t="s">
        <v>546</v>
      </c>
      <c r="AF1293" s="76" t="s">
        <v>96</v>
      </c>
      <c r="AG1293" s="82"/>
      <c r="AH1293" s="60"/>
      <c r="AI1293" s="75" t="s">
        <v>4446</v>
      </c>
      <c r="AJ1293" s="6" t="s">
        <v>103</v>
      </c>
      <c r="AK1293" s="81">
        <v>0</v>
      </c>
      <c r="AL1293" s="205" t="s">
        <v>103</v>
      </c>
      <c r="AM1293" s="169"/>
      <c r="AN1293" s="6"/>
      <c r="AO1293" s="120"/>
    </row>
    <row r="1294" spans="1:41">
      <c r="A1294" s="75" t="s">
        <v>4446</v>
      </c>
      <c r="B1294" s="6" t="s">
        <v>93</v>
      </c>
      <c r="C1294" s="76">
        <v>1293</v>
      </c>
      <c r="D1294" s="6" t="s">
        <v>110</v>
      </c>
      <c r="E1294" s="6" t="s">
        <v>2135</v>
      </c>
      <c r="F1294" s="6" t="str">
        <f t="shared" si="128"/>
        <v>FreightRM-R-024-SI26-M19</v>
      </c>
      <c r="G1294" s="97" t="s">
        <v>3463</v>
      </c>
      <c r="H1294" s="309">
        <v>4784</v>
      </c>
      <c r="I1294" s="85" t="s">
        <v>4692</v>
      </c>
      <c r="J1294" s="92">
        <v>46071</v>
      </c>
      <c r="K1294" s="95"/>
      <c r="L1294" s="80" t="s">
        <v>4911</v>
      </c>
      <c r="M1294" s="80" t="s">
        <v>174</v>
      </c>
      <c r="N1294" s="80" t="s">
        <v>4912</v>
      </c>
      <c r="O1294" s="71">
        <v>0</v>
      </c>
      <c r="P1294" s="71">
        <v>0</v>
      </c>
      <c r="Q1294" s="79">
        <v>54000</v>
      </c>
      <c r="R1294" s="79">
        <v>8640</v>
      </c>
      <c r="S1294" s="71">
        <v>2160</v>
      </c>
      <c r="T1294" s="79">
        <v>60480</v>
      </c>
      <c r="U1294" s="87" t="s">
        <v>24</v>
      </c>
      <c r="V1294" s="84">
        <f t="shared" si="129"/>
        <v>3447.234175952578</v>
      </c>
      <c r="W1294" s="94">
        <v>46072</v>
      </c>
      <c r="X1294" s="80" t="s">
        <v>4913</v>
      </c>
      <c r="Y1294" s="80" t="s">
        <v>282</v>
      </c>
      <c r="Z1294" s="80" t="s">
        <v>121</v>
      </c>
      <c r="AA1294" s="80" t="s">
        <v>122</v>
      </c>
      <c r="AB1294" s="76" t="s">
        <v>539</v>
      </c>
      <c r="AC1294" s="76" t="s">
        <v>540</v>
      </c>
      <c r="AD1294" s="76" t="s">
        <v>174</v>
      </c>
      <c r="AE1294" s="76" t="s">
        <v>546</v>
      </c>
      <c r="AF1294" s="76" t="s">
        <v>96</v>
      </c>
      <c r="AG1294" s="82"/>
      <c r="AH1294" s="60"/>
      <c r="AI1294" s="75" t="s">
        <v>4446</v>
      </c>
      <c r="AJ1294" s="6" t="s">
        <v>103</v>
      </c>
      <c r="AK1294" s="81">
        <v>0</v>
      </c>
      <c r="AL1294" s="205" t="s">
        <v>103</v>
      </c>
      <c r="AM1294" s="169"/>
      <c r="AN1294" s="6"/>
      <c r="AO1294" s="120"/>
    </row>
    <row r="1295" spans="1:41">
      <c r="A1295" s="75" t="s">
        <v>4446</v>
      </c>
      <c r="B1295" s="6" t="s">
        <v>93</v>
      </c>
      <c r="C1295" s="76">
        <v>1294</v>
      </c>
      <c r="D1295" s="6" t="s">
        <v>110</v>
      </c>
      <c r="E1295" s="6" t="s">
        <v>2135</v>
      </c>
      <c r="F1295" s="6" t="str">
        <f t="shared" si="128"/>
        <v>FreightRM-R-016-SI26-M19</v>
      </c>
      <c r="G1295" s="97" t="s">
        <v>2767</v>
      </c>
      <c r="H1295" s="309">
        <v>4784</v>
      </c>
      <c r="I1295" s="85" t="s">
        <v>4692</v>
      </c>
      <c r="J1295" s="92">
        <v>46071</v>
      </c>
      <c r="K1295" s="97"/>
      <c r="L1295" s="80" t="s">
        <v>116</v>
      </c>
      <c r="M1295" s="80" t="s">
        <v>174</v>
      </c>
      <c r="N1295" s="80" t="s">
        <v>4914</v>
      </c>
      <c r="O1295" s="71">
        <v>0</v>
      </c>
      <c r="P1295" s="71">
        <v>0</v>
      </c>
      <c r="Q1295" s="71">
        <v>0</v>
      </c>
      <c r="R1295" s="71">
        <v>0</v>
      </c>
      <c r="S1295" s="71">
        <v>0</v>
      </c>
      <c r="T1295" s="71">
        <v>0</v>
      </c>
      <c r="U1295" s="87" t="s">
        <v>24</v>
      </c>
      <c r="V1295" s="84">
        <f t="shared" si="129"/>
        <v>0</v>
      </c>
      <c r="W1295" s="94">
        <v>46072</v>
      </c>
      <c r="X1295" s="80" t="s">
        <v>4915</v>
      </c>
      <c r="Y1295" s="80" t="s">
        <v>282</v>
      </c>
      <c r="Z1295" s="80" t="s">
        <v>121</v>
      </c>
      <c r="AA1295" s="80" t="s">
        <v>122</v>
      </c>
      <c r="AB1295" s="76" t="s">
        <v>539</v>
      </c>
      <c r="AC1295" s="76" t="s">
        <v>540</v>
      </c>
      <c r="AD1295" s="76" t="s">
        <v>174</v>
      </c>
      <c r="AE1295" s="76" t="s">
        <v>546</v>
      </c>
      <c r="AF1295" s="76" t="s">
        <v>96</v>
      </c>
      <c r="AG1295" s="82"/>
      <c r="AH1295" s="60"/>
      <c r="AI1295" s="75" t="s">
        <v>4446</v>
      </c>
      <c r="AJ1295" s="6" t="s">
        <v>103</v>
      </c>
      <c r="AK1295" s="81">
        <v>0</v>
      </c>
      <c r="AL1295" s="205" t="s">
        <v>103</v>
      </c>
      <c r="AM1295" s="169"/>
      <c r="AN1295" s="6"/>
      <c r="AO1295" s="120"/>
    </row>
    <row r="1296" spans="1:41">
      <c r="A1296" s="75" t="s">
        <v>4446</v>
      </c>
      <c r="B1296" s="6" t="s">
        <v>93</v>
      </c>
      <c r="C1296" s="76">
        <v>1295</v>
      </c>
      <c r="D1296" s="6" t="s">
        <v>110</v>
      </c>
      <c r="E1296" s="6" t="s">
        <v>2135</v>
      </c>
      <c r="F1296" s="6" t="str">
        <f t="shared" si="128"/>
        <v>FreightFG-A-0016-SE26-M19</v>
      </c>
      <c r="G1296" s="97" t="s">
        <v>4578</v>
      </c>
      <c r="H1296" s="309">
        <v>4793</v>
      </c>
      <c r="I1296" s="85" t="s">
        <v>4692</v>
      </c>
      <c r="J1296" s="92">
        <v>46073</v>
      </c>
      <c r="K1296" s="97"/>
      <c r="L1296" s="80" t="s">
        <v>116</v>
      </c>
      <c r="M1296" s="80" t="s">
        <v>543</v>
      </c>
      <c r="N1296" s="80" t="s">
        <v>4916</v>
      </c>
      <c r="O1296" s="71">
        <v>0</v>
      </c>
      <c r="P1296" s="71">
        <v>0</v>
      </c>
      <c r="Q1296" s="79">
        <v>58000</v>
      </c>
      <c r="R1296" s="79">
        <v>9280</v>
      </c>
      <c r="S1296" s="71">
        <v>2320</v>
      </c>
      <c r="T1296" s="79">
        <v>64960</v>
      </c>
      <c r="U1296" s="87" t="s">
        <v>24</v>
      </c>
      <c r="V1296" s="84">
        <f t="shared" si="129"/>
        <v>3702.584855652769</v>
      </c>
      <c r="W1296" s="94">
        <v>46072</v>
      </c>
      <c r="X1296" s="80" t="s">
        <v>122</v>
      </c>
      <c r="Y1296" s="80" t="s">
        <v>121</v>
      </c>
      <c r="Z1296" s="80" t="s">
        <v>282</v>
      </c>
      <c r="AA1296" s="80" t="s">
        <v>122</v>
      </c>
      <c r="AB1296" s="76" t="s">
        <v>539</v>
      </c>
      <c r="AC1296" s="76" t="s">
        <v>541</v>
      </c>
      <c r="AD1296" s="76" t="s">
        <v>543</v>
      </c>
      <c r="AE1296" s="76" t="s">
        <v>549</v>
      </c>
      <c r="AF1296" s="76" t="s">
        <v>96</v>
      </c>
      <c r="AG1296" s="82"/>
      <c r="AH1296" s="60"/>
      <c r="AI1296" s="75" t="s">
        <v>4446</v>
      </c>
      <c r="AJ1296" s="6" t="s">
        <v>103</v>
      </c>
      <c r="AK1296" s="81">
        <v>0</v>
      </c>
      <c r="AL1296" s="205" t="s">
        <v>103</v>
      </c>
      <c r="AM1296" s="169"/>
      <c r="AN1296" s="6"/>
      <c r="AO1296" s="120"/>
    </row>
    <row r="1297" spans="1:41">
      <c r="A1297" s="75" t="s">
        <v>4446</v>
      </c>
      <c r="B1297" s="6" t="s">
        <v>93</v>
      </c>
      <c r="C1297" s="76">
        <v>1296</v>
      </c>
      <c r="D1297" s="6" t="s">
        <v>110</v>
      </c>
      <c r="E1297" s="6" t="s">
        <v>2135</v>
      </c>
      <c r="F1297" s="6" t="str">
        <f t="shared" si="128"/>
        <v>FreightFG-A-0012-SE26-M19</v>
      </c>
      <c r="G1297" s="97" t="s">
        <v>4579</v>
      </c>
      <c r="H1297" s="309">
        <v>4793</v>
      </c>
      <c r="I1297" s="85" t="s">
        <v>4692</v>
      </c>
      <c r="J1297" s="92">
        <v>46073</v>
      </c>
      <c r="K1297" s="95"/>
      <c r="L1297" s="80" t="s">
        <v>116</v>
      </c>
      <c r="M1297" s="80" t="s">
        <v>543</v>
      </c>
      <c r="N1297" s="80" t="s">
        <v>4917</v>
      </c>
      <c r="O1297" s="71">
        <v>0</v>
      </c>
      <c r="P1297" s="71">
        <v>0</v>
      </c>
      <c r="Q1297" s="71">
        <v>0</v>
      </c>
      <c r="R1297" s="71">
        <v>0</v>
      </c>
      <c r="S1297" s="71">
        <v>0</v>
      </c>
      <c r="T1297" s="71">
        <v>0</v>
      </c>
      <c r="U1297" s="87" t="s">
        <v>24</v>
      </c>
      <c r="V1297" s="84">
        <f t="shared" si="129"/>
        <v>0</v>
      </c>
      <c r="W1297" s="94">
        <v>46072</v>
      </c>
      <c r="X1297" s="80" t="s">
        <v>122</v>
      </c>
      <c r="Y1297" s="80" t="s">
        <v>121</v>
      </c>
      <c r="Z1297" s="80" t="s">
        <v>282</v>
      </c>
      <c r="AA1297" s="80" t="s">
        <v>122</v>
      </c>
      <c r="AB1297" s="76" t="s">
        <v>539</v>
      </c>
      <c r="AC1297" s="76" t="s">
        <v>541</v>
      </c>
      <c r="AD1297" s="76" t="s">
        <v>543</v>
      </c>
      <c r="AE1297" s="76" t="s">
        <v>549</v>
      </c>
      <c r="AF1297" s="76" t="s">
        <v>96</v>
      </c>
      <c r="AG1297" s="82"/>
      <c r="AH1297" s="60"/>
      <c r="AI1297" s="75" t="s">
        <v>4446</v>
      </c>
      <c r="AJ1297" s="6" t="s">
        <v>103</v>
      </c>
      <c r="AK1297" s="81">
        <v>0</v>
      </c>
      <c r="AL1297" s="205" t="s">
        <v>103</v>
      </c>
      <c r="AM1297" s="169"/>
      <c r="AN1297" s="6"/>
      <c r="AO1297" s="120"/>
    </row>
    <row r="1298" spans="1:41">
      <c r="A1298" s="75" t="s">
        <v>4446</v>
      </c>
      <c r="B1298" s="6" t="s">
        <v>93</v>
      </c>
      <c r="C1298" s="76">
        <v>1297</v>
      </c>
      <c r="D1298" s="6" t="s">
        <v>1565</v>
      </c>
      <c r="E1298" s="6" t="s">
        <v>2135</v>
      </c>
      <c r="F1298" s="6" t="str">
        <f t="shared" si="128"/>
        <v>FreightRM-J-1217LI26-M19</v>
      </c>
      <c r="G1298" s="6" t="s">
        <v>4580</v>
      </c>
      <c r="H1298" s="205" t="s">
        <v>4691</v>
      </c>
      <c r="I1298" s="85" t="s">
        <v>4692</v>
      </c>
      <c r="J1298" s="92">
        <v>46072</v>
      </c>
      <c r="K1298" s="97" t="s">
        <v>116</v>
      </c>
      <c r="L1298" s="6" t="s">
        <v>116</v>
      </c>
      <c r="M1298" s="80" t="s">
        <v>173</v>
      </c>
      <c r="N1298" s="80" t="s">
        <v>116</v>
      </c>
      <c r="O1298" s="71">
        <v>0</v>
      </c>
      <c r="P1298" s="71">
        <v>0</v>
      </c>
      <c r="Q1298" s="79">
        <v>1855</v>
      </c>
      <c r="R1298" s="79">
        <v>0</v>
      </c>
      <c r="S1298" s="71">
        <v>0</v>
      </c>
      <c r="T1298" s="79">
        <v>1855</v>
      </c>
      <c r="U1298" s="87" t="s">
        <v>118</v>
      </c>
      <c r="V1298" s="84">
        <f>T1298</f>
        <v>1855</v>
      </c>
      <c r="W1298" s="74" t="s">
        <v>119</v>
      </c>
      <c r="X1298" s="80" t="s">
        <v>196</v>
      </c>
      <c r="Y1298" s="80" t="s">
        <v>178</v>
      </c>
      <c r="Z1298" s="80" t="s">
        <v>178</v>
      </c>
      <c r="AA1298" t="s">
        <v>2087</v>
      </c>
      <c r="AB1298" s="76" t="s">
        <v>539</v>
      </c>
      <c r="AC1298" s="76" t="s">
        <v>540</v>
      </c>
      <c r="AD1298" s="76" t="s">
        <v>173</v>
      </c>
      <c r="AE1298" s="76" t="s">
        <v>548</v>
      </c>
      <c r="AF1298" s="76" t="s">
        <v>96</v>
      </c>
      <c r="AG1298" s="82"/>
      <c r="AH1298" s="60"/>
      <c r="AI1298" s="75" t="s">
        <v>4446</v>
      </c>
      <c r="AJ1298" s="6" t="s">
        <v>103</v>
      </c>
      <c r="AK1298" s="81">
        <v>0</v>
      </c>
      <c r="AL1298" s="205" t="s">
        <v>103</v>
      </c>
      <c r="AM1298" s="169"/>
      <c r="AN1298" s="6"/>
      <c r="AO1298" s="120"/>
    </row>
    <row r="1299" spans="1:41">
      <c r="A1299" s="75" t="s">
        <v>4947</v>
      </c>
      <c r="B1299" s="6" t="s">
        <v>93</v>
      </c>
      <c r="C1299" s="76">
        <v>1298</v>
      </c>
      <c r="D1299" s="80" t="s">
        <v>588</v>
      </c>
      <c r="E1299" s="6" t="s">
        <v>2135</v>
      </c>
      <c r="F1299" s="6" t="str">
        <f t="shared" si="128"/>
        <v>FreightRM-A-026-SI26-M19-L</v>
      </c>
      <c r="G1299" s="95" t="s">
        <v>4948</v>
      </c>
      <c r="H1299" s="95" t="s">
        <v>4949</v>
      </c>
      <c r="I1299" s="85" t="s">
        <v>4692</v>
      </c>
      <c r="J1299" s="92">
        <v>46076</v>
      </c>
      <c r="K1299" s="95"/>
      <c r="L1299" s="80" t="s">
        <v>5177</v>
      </c>
      <c r="M1299" s="80" t="s">
        <v>174</v>
      </c>
      <c r="N1299" s="80" t="s">
        <v>116</v>
      </c>
      <c r="O1299" s="71">
        <v>0</v>
      </c>
      <c r="P1299" s="71">
        <v>0</v>
      </c>
      <c r="Q1299" s="79">
        <v>770</v>
      </c>
      <c r="R1299" s="79">
        <v>87.36</v>
      </c>
      <c r="S1299" s="71">
        <v>0</v>
      </c>
      <c r="T1299" s="79">
        <v>857.36</v>
      </c>
      <c r="U1299" s="80" t="s">
        <v>118</v>
      </c>
      <c r="V1299" s="84">
        <f>T1299</f>
        <v>857.36</v>
      </c>
      <c r="W1299" s="78">
        <v>46064</v>
      </c>
      <c r="X1299" s="80" t="s">
        <v>3221</v>
      </c>
      <c r="Y1299" s="80" t="s">
        <v>129</v>
      </c>
      <c r="Z1299" s="80" t="s">
        <v>239</v>
      </c>
      <c r="AA1299" s="80" t="s">
        <v>283</v>
      </c>
      <c r="AB1299" s="76" t="s">
        <v>539</v>
      </c>
      <c r="AC1299" s="76" t="s">
        <v>540</v>
      </c>
      <c r="AD1299" s="76" t="s">
        <v>174</v>
      </c>
      <c r="AE1299" s="76" t="s">
        <v>546</v>
      </c>
      <c r="AF1299" s="76" t="s">
        <v>96</v>
      </c>
      <c r="AG1299" s="82"/>
      <c r="AH1299" s="60"/>
      <c r="AI1299" s="75" t="s">
        <v>4947</v>
      </c>
      <c r="AJ1299" s="6" t="s">
        <v>103</v>
      </c>
      <c r="AK1299" s="81">
        <v>0</v>
      </c>
      <c r="AL1299" s="205" t="s">
        <v>103</v>
      </c>
      <c r="AM1299" s="169"/>
      <c r="AN1299" s="6"/>
      <c r="AO1299" s="120"/>
    </row>
    <row r="1300" spans="1:41">
      <c r="A1300" s="75" t="s">
        <v>4947</v>
      </c>
      <c r="B1300" s="6" t="s">
        <v>93</v>
      </c>
      <c r="C1300" s="76">
        <v>1299</v>
      </c>
      <c r="D1300" s="80" t="s">
        <v>589</v>
      </c>
      <c r="E1300" s="6" t="s">
        <v>2136</v>
      </c>
      <c r="F1300" s="6" t="str">
        <f t="shared" si="128"/>
        <v>BrokerCR-V-009-F5</v>
      </c>
      <c r="G1300" s="95" t="s">
        <v>4950</v>
      </c>
      <c r="H1300" s="95" t="s">
        <v>4927</v>
      </c>
      <c r="I1300" s="85" t="s">
        <v>4692</v>
      </c>
      <c r="J1300" s="92">
        <v>46080</v>
      </c>
      <c r="K1300" s="95" t="s">
        <v>5178</v>
      </c>
      <c r="L1300" s="80" t="s">
        <v>116</v>
      </c>
      <c r="M1300" s="80" t="s">
        <v>1084</v>
      </c>
      <c r="N1300" s="80" t="s">
        <v>2844</v>
      </c>
      <c r="O1300" s="71">
        <v>0</v>
      </c>
      <c r="P1300" s="71">
        <v>0</v>
      </c>
      <c r="Q1300" s="79">
        <v>1738.77</v>
      </c>
      <c r="R1300" s="79">
        <v>278.20999999999998</v>
      </c>
      <c r="S1300" s="71">
        <v>0</v>
      </c>
      <c r="T1300" s="79">
        <v>2016.98</v>
      </c>
      <c r="U1300" s="80" t="s">
        <v>24</v>
      </c>
      <c r="V1300" s="84">
        <f>T1300/17.5037</f>
        <v>115.23163673966077</v>
      </c>
      <c r="W1300" s="78">
        <v>46072</v>
      </c>
      <c r="X1300" s="80" t="s">
        <v>1129</v>
      </c>
      <c r="Y1300" s="80" t="s">
        <v>121</v>
      </c>
      <c r="Z1300" s="80" t="s">
        <v>537</v>
      </c>
      <c r="AA1300" s="80" t="s">
        <v>122</v>
      </c>
      <c r="AB1300" s="76" t="s">
        <v>539</v>
      </c>
      <c r="AC1300" s="76" t="s">
        <v>540</v>
      </c>
      <c r="AD1300" s="76" t="s">
        <v>173</v>
      </c>
      <c r="AE1300" s="76" t="s">
        <v>548</v>
      </c>
      <c r="AF1300" s="76" t="s">
        <v>96</v>
      </c>
      <c r="AG1300" s="82"/>
      <c r="AH1300" s="60"/>
      <c r="AI1300" s="75" t="s">
        <v>4947</v>
      </c>
      <c r="AJ1300" s="6" t="s">
        <v>103</v>
      </c>
      <c r="AK1300" s="81">
        <v>0</v>
      </c>
      <c r="AL1300" s="205" t="s">
        <v>103</v>
      </c>
      <c r="AM1300" s="169"/>
      <c r="AN1300" s="6"/>
      <c r="AO1300" s="120"/>
    </row>
    <row r="1301" spans="1:41">
      <c r="A1301" s="75" t="s">
        <v>4947</v>
      </c>
      <c r="B1301" s="6" t="s">
        <v>93</v>
      </c>
      <c r="C1301" s="76">
        <v>1300</v>
      </c>
      <c r="D1301" s="80" t="s">
        <v>589</v>
      </c>
      <c r="E1301" s="6" t="s">
        <v>2136</v>
      </c>
      <c r="F1301" s="6" t="str">
        <f t="shared" si="128"/>
        <v>BrokerCR-V-019-F5</v>
      </c>
      <c r="G1301" s="95" t="s">
        <v>4951</v>
      </c>
      <c r="H1301" s="95" t="s">
        <v>4928</v>
      </c>
      <c r="I1301" s="85" t="s">
        <v>4692</v>
      </c>
      <c r="J1301" s="92">
        <v>46080</v>
      </c>
      <c r="K1301" s="95" t="s">
        <v>5179</v>
      </c>
      <c r="L1301" s="80" t="s">
        <v>116</v>
      </c>
      <c r="M1301" s="80" t="s">
        <v>1084</v>
      </c>
      <c r="N1301" s="80" t="s">
        <v>2844</v>
      </c>
      <c r="O1301" s="71">
        <v>0</v>
      </c>
      <c r="P1301" s="71">
        <v>0</v>
      </c>
      <c r="Q1301" s="79">
        <v>1738.77</v>
      </c>
      <c r="R1301" s="79">
        <v>278.20999999999998</v>
      </c>
      <c r="S1301" s="71">
        <v>0</v>
      </c>
      <c r="T1301" s="79">
        <v>2016.98</v>
      </c>
      <c r="U1301" s="80" t="s">
        <v>24</v>
      </c>
      <c r="V1301" s="84">
        <f t="shared" ref="V1301:V1325" si="130">T1301/17.5037</f>
        <v>115.23163673966077</v>
      </c>
      <c r="W1301" s="78">
        <v>46079</v>
      </c>
      <c r="X1301" s="80" t="s">
        <v>1129</v>
      </c>
      <c r="Y1301" s="80" t="s">
        <v>121</v>
      </c>
      <c r="Z1301" s="80" t="s">
        <v>537</v>
      </c>
      <c r="AA1301" s="80" t="s">
        <v>122</v>
      </c>
      <c r="AB1301" s="76" t="s">
        <v>539</v>
      </c>
      <c r="AC1301" s="76" t="s">
        <v>540</v>
      </c>
      <c r="AD1301" s="76" t="s">
        <v>173</v>
      </c>
      <c r="AE1301" s="76" t="s">
        <v>548</v>
      </c>
      <c r="AF1301" s="76" t="s">
        <v>96</v>
      </c>
      <c r="AG1301" s="82"/>
      <c r="AH1301" s="60"/>
      <c r="AI1301" s="75" t="s">
        <v>4947</v>
      </c>
      <c r="AJ1301" s="6" t="s">
        <v>103</v>
      </c>
      <c r="AK1301" s="81">
        <v>0</v>
      </c>
      <c r="AL1301" s="205" t="s">
        <v>103</v>
      </c>
      <c r="AM1301" s="169"/>
      <c r="AN1301" s="6"/>
      <c r="AO1301" s="120"/>
    </row>
    <row r="1302" spans="1:41">
      <c r="A1302" s="75" t="s">
        <v>4947</v>
      </c>
      <c r="B1302" s="6" t="s">
        <v>93</v>
      </c>
      <c r="C1302" s="76">
        <v>1301</v>
      </c>
      <c r="D1302" s="80" t="s">
        <v>589</v>
      </c>
      <c r="E1302" s="6" t="s">
        <v>2136</v>
      </c>
      <c r="F1302" s="6" t="str">
        <f t="shared" si="128"/>
        <v>BrokerCR-V-011-F5I26</v>
      </c>
      <c r="G1302" s="95" t="s">
        <v>4952</v>
      </c>
      <c r="H1302" s="95" t="s">
        <v>4929</v>
      </c>
      <c r="I1302" s="85" t="s">
        <v>4692</v>
      </c>
      <c r="J1302" s="92">
        <v>46080</v>
      </c>
      <c r="K1302" s="95" t="s">
        <v>5180</v>
      </c>
      <c r="L1302" s="80" t="s">
        <v>116</v>
      </c>
      <c r="M1302" s="80" t="s">
        <v>1084</v>
      </c>
      <c r="N1302" s="80" t="s">
        <v>2844</v>
      </c>
      <c r="O1302" s="71">
        <v>0</v>
      </c>
      <c r="P1302" s="71">
        <v>0</v>
      </c>
      <c r="Q1302" s="79">
        <v>2238.77</v>
      </c>
      <c r="R1302" s="79">
        <v>358.21</v>
      </c>
      <c r="S1302" s="71">
        <v>0</v>
      </c>
      <c r="T1302" s="79">
        <v>2596.98</v>
      </c>
      <c r="U1302" s="80" t="s">
        <v>24</v>
      </c>
      <c r="V1302" s="84">
        <f t="shared" si="130"/>
        <v>148.36748801681932</v>
      </c>
      <c r="W1302" s="78">
        <v>46076</v>
      </c>
      <c r="X1302" s="80" t="s">
        <v>1129</v>
      </c>
      <c r="Y1302" s="80" t="s">
        <v>121</v>
      </c>
      <c r="Z1302" s="80" t="s">
        <v>537</v>
      </c>
      <c r="AA1302" s="80" t="s">
        <v>122</v>
      </c>
      <c r="AB1302" s="76" t="s">
        <v>539</v>
      </c>
      <c r="AC1302" s="76" t="s">
        <v>540</v>
      </c>
      <c r="AD1302" s="76" t="s">
        <v>173</v>
      </c>
      <c r="AE1302" s="76" t="s">
        <v>548</v>
      </c>
      <c r="AF1302" s="76" t="s">
        <v>96</v>
      </c>
      <c r="AG1302" s="82"/>
      <c r="AH1302" s="60"/>
      <c r="AI1302" s="75" t="s">
        <v>4947</v>
      </c>
      <c r="AJ1302" s="6" t="s">
        <v>103</v>
      </c>
      <c r="AK1302" s="81">
        <v>0</v>
      </c>
      <c r="AL1302" s="205" t="s">
        <v>103</v>
      </c>
      <c r="AM1302" s="169"/>
      <c r="AN1302" s="6"/>
      <c r="AO1302" s="120"/>
    </row>
    <row r="1303" spans="1:41">
      <c r="A1303" s="75" t="s">
        <v>4947</v>
      </c>
      <c r="B1303" s="6" t="s">
        <v>93</v>
      </c>
      <c r="C1303" s="76">
        <v>1302</v>
      </c>
      <c r="D1303" s="80" t="s">
        <v>589</v>
      </c>
      <c r="E1303" s="6" t="s">
        <v>2136</v>
      </c>
      <c r="F1303" s="6" t="str">
        <f t="shared" si="128"/>
        <v>BrokerCR-V-017-F5I26</v>
      </c>
      <c r="G1303" s="95" t="s">
        <v>4953</v>
      </c>
      <c r="H1303" s="95" t="s">
        <v>4930</v>
      </c>
      <c r="I1303" s="85" t="s">
        <v>4692</v>
      </c>
      <c r="J1303" s="92">
        <v>46080</v>
      </c>
      <c r="K1303" s="95" t="s">
        <v>5181</v>
      </c>
      <c r="L1303" s="80" t="s">
        <v>116</v>
      </c>
      <c r="M1303" s="80" t="s">
        <v>1084</v>
      </c>
      <c r="N1303" s="80" t="s">
        <v>2844</v>
      </c>
      <c r="O1303" s="71">
        <v>0</v>
      </c>
      <c r="P1303" s="71">
        <v>0</v>
      </c>
      <c r="Q1303" s="79">
        <v>2238.77</v>
      </c>
      <c r="R1303" s="79">
        <v>358.21</v>
      </c>
      <c r="S1303" s="71">
        <v>0</v>
      </c>
      <c r="T1303" s="79">
        <v>2596.98</v>
      </c>
      <c r="U1303" s="80" t="s">
        <v>24</v>
      </c>
      <c r="V1303" s="84">
        <f t="shared" si="130"/>
        <v>148.36748801681932</v>
      </c>
      <c r="W1303" s="78">
        <v>46078</v>
      </c>
      <c r="X1303" s="80" t="s">
        <v>1129</v>
      </c>
      <c r="Y1303" s="80" t="s">
        <v>121</v>
      </c>
      <c r="Z1303" s="80" t="s">
        <v>537</v>
      </c>
      <c r="AA1303" s="80" t="s">
        <v>122</v>
      </c>
      <c r="AB1303" s="76" t="s">
        <v>539</v>
      </c>
      <c r="AC1303" s="76" t="s">
        <v>540</v>
      </c>
      <c r="AD1303" s="76" t="s">
        <v>173</v>
      </c>
      <c r="AE1303" s="76" t="s">
        <v>548</v>
      </c>
      <c r="AF1303" s="76" t="s">
        <v>96</v>
      </c>
      <c r="AG1303" s="82"/>
      <c r="AH1303" s="60"/>
      <c r="AI1303" s="75" t="s">
        <v>4947</v>
      </c>
      <c r="AJ1303" s="6" t="s">
        <v>103</v>
      </c>
      <c r="AK1303" s="81">
        <v>0</v>
      </c>
      <c r="AL1303" s="205" t="s">
        <v>103</v>
      </c>
      <c r="AM1303" s="169"/>
      <c r="AN1303" s="6"/>
      <c r="AO1303" s="120"/>
    </row>
    <row r="1304" spans="1:41">
      <c r="A1304" s="75" t="s">
        <v>4947</v>
      </c>
      <c r="B1304" s="6" t="s">
        <v>93</v>
      </c>
      <c r="C1304" s="76">
        <v>1303</v>
      </c>
      <c r="D1304" s="80" t="s">
        <v>589</v>
      </c>
      <c r="E1304" s="6" t="s">
        <v>2136</v>
      </c>
      <c r="F1304" s="6" t="str">
        <f t="shared" si="128"/>
        <v>BrokerCR-V-020-F5I26</v>
      </c>
      <c r="G1304" s="95" t="s">
        <v>4954</v>
      </c>
      <c r="H1304" s="95" t="s">
        <v>4931</v>
      </c>
      <c r="I1304" s="85" t="s">
        <v>4692</v>
      </c>
      <c r="J1304" s="92">
        <v>46080</v>
      </c>
      <c r="K1304" s="95" t="s">
        <v>5182</v>
      </c>
      <c r="L1304" s="80" t="s">
        <v>116</v>
      </c>
      <c r="M1304" s="80" t="s">
        <v>1084</v>
      </c>
      <c r="N1304" s="80" t="s">
        <v>2844</v>
      </c>
      <c r="O1304" s="71">
        <v>0</v>
      </c>
      <c r="P1304" s="71">
        <v>0</v>
      </c>
      <c r="Q1304" s="79">
        <v>2238.77</v>
      </c>
      <c r="R1304" s="79">
        <v>358.21</v>
      </c>
      <c r="S1304" s="71">
        <v>0</v>
      </c>
      <c r="T1304" s="79">
        <v>2596.98</v>
      </c>
      <c r="U1304" s="80" t="s">
        <v>24</v>
      </c>
      <c r="V1304" s="84">
        <f t="shared" si="130"/>
        <v>148.36748801681932</v>
      </c>
      <c r="W1304" s="78">
        <v>46079</v>
      </c>
      <c r="X1304" s="80" t="s">
        <v>1129</v>
      </c>
      <c r="Y1304" s="80" t="s">
        <v>121</v>
      </c>
      <c r="Z1304" s="80" t="s">
        <v>537</v>
      </c>
      <c r="AA1304" s="80" t="s">
        <v>122</v>
      </c>
      <c r="AB1304" s="76" t="s">
        <v>539</v>
      </c>
      <c r="AC1304" s="76" t="s">
        <v>540</v>
      </c>
      <c r="AD1304" s="76" t="s">
        <v>173</v>
      </c>
      <c r="AE1304" s="76" t="s">
        <v>548</v>
      </c>
      <c r="AF1304" s="76" t="s">
        <v>96</v>
      </c>
      <c r="AG1304" s="82"/>
      <c r="AH1304" s="60"/>
      <c r="AI1304" s="75" t="s">
        <v>4947</v>
      </c>
      <c r="AJ1304" s="6" t="s">
        <v>103</v>
      </c>
      <c r="AK1304" s="81">
        <v>0</v>
      </c>
      <c r="AL1304" s="205" t="s">
        <v>103</v>
      </c>
      <c r="AM1304" s="169"/>
      <c r="AN1304" s="6"/>
      <c r="AO1304" s="120"/>
    </row>
    <row r="1305" spans="1:41">
      <c r="A1305" s="75" t="s">
        <v>4947</v>
      </c>
      <c r="B1305" s="6" t="s">
        <v>93</v>
      </c>
      <c r="C1305" s="76">
        <v>1304</v>
      </c>
      <c r="D1305" s="80" t="s">
        <v>589</v>
      </c>
      <c r="E1305" s="6" t="s">
        <v>2136</v>
      </c>
      <c r="F1305" s="6" t="str">
        <f t="shared" si="128"/>
        <v>BrokerCR-V-021-F5I26</v>
      </c>
      <c r="G1305" s="95" t="s">
        <v>4955</v>
      </c>
      <c r="H1305" s="95" t="s">
        <v>4932</v>
      </c>
      <c r="I1305" s="85" t="s">
        <v>4692</v>
      </c>
      <c r="J1305" s="92">
        <v>46080</v>
      </c>
      <c r="K1305" s="95" t="s">
        <v>5183</v>
      </c>
      <c r="L1305" s="80" t="s">
        <v>116</v>
      </c>
      <c r="M1305" s="80" t="s">
        <v>1084</v>
      </c>
      <c r="N1305" s="80" t="s">
        <v>2844</v>
      </c>
      <c r="O1305" s="71">
        <v>0</v>
      </c>
      <c r="P1305" s="71">
        <v>0</v>
      </c>
      <c r="Q1305" s="79">
        <v>2156.1</v>
      </c>
      <c r="R1305" s="79">
        <v>344.98</v>
      </c>
      <c r="S1305" s="71">
        <v>0</v>
      </c>
      <c r="T1305" s="79">
        <v>2501.08</v>
      </c>
      <c r="U1305" s="80" t="s">
        <v>24</v>
      </c>
      <c r="V1305" s="84">
        <f t="shared" si="130"/>
        <v>142.88864640047532</v>
      </c>
      <c r="W1305" s="78">
        <v>46079</v>
      </c>
      <c r="X1305" s="80" t="s">
        <v>1129</v>
      </c>
      <c r="Y1305" s="80" t="s">
        <v>121</v>
      </c>
      <c r="Z1305" s="80" t="s">
        <v>537</v>
      </c>
      <c r="AA1305" s="80" t="s">
        <v>122</v>
      </c>
      <c r="AB1305" s="76" t="s">
        <v>539</v>
      </c>
      <c r="AC1305" s="76" t="s">
        <v>540</v>
      </c>
      <c r="AD1305" s="76" t="s">
        <v>173</v>
      </c>
      <c r="AE1305" s="76" t="s">
        <v>548</v>
      </c>
      <c r="AF1305" s="76" t="s">
        <v>96</v>
      </c>
      <c r="AG1305" s="82"/>
      <c r="AH1305" s="60"/>
      <c r="AI1305" s="75" t="s">
        <v>4947</v>
      </c>
      <c r="AJ1305" s="6" t="s">
        <v>103</v>
      </c>
      <c r="AK1305" s="81">
        <v>0</v>
      </c>
      <c r="AL1305" s="205" t="s">
        <v>103</v>
      </c>
      <c r="AM1305" s="169"/>
      <c r="AN1305" s="6"/>
      <c r="AO1305" s="120"/>
    </row>
    <row r="1306" spans="1:41">
      <c r="A1306" s="75" t="s">
        <v>4947</v>
      </c>
      <c r="B1306" s="6" t="s">
        <v>93</v>
      </c>
      <c r="C1306" s="76">
        <v>1305</v>
      </c>
      <c r="D1306" s="80" t="s">
        <v>589</v>
      </c>
      <c r="E1306" s="6" t="s">
        <v>2136</v>
      </c>
      <c r="F1306" s="6" t="str">
        <f t="shared" si="128"/>
        <v>BrokerCR-V-015-F5I26</v>
      </c>
      <c r="G1306" s="95" t="s">
        <v>4956</v>
      </c>
      <c r="H1306" s="95" t="s">
        <v>4933</v>
      </c>
      <c r="I1306" s="85" t="s">
        <v>4692</v>
      </c>
      <c r="J1306" s="92">
        <v>46080</v>
      </c>
      <c r="K1306" s="95" t="s">
        <v>5184</v>
      </c>
      <c r="L1306" s="80" t="s">
        <v>116</v>
      </c>
      <c r="M1306" s="80" t="s">
        <v>1084</v>
      </c>
      <c r="N1306" s="80" t="s">
        <v>2844</v>
      </c>
      <c r="O1306" s="71">
        <v>0</v>
      </c>
      <c r="P1306" s="71">
        <v>0</v>
      </c>
      <c r="Q1306" s="79">
        <v>2238.77</v>
      </c>
      <c r="R1306" s="79">
        <v>358.21</v>
      </c>
      <c r="S1306" s="71">
        <v>0</v>
      </c>
      <c r="T1306" s="79">
        <v>2596.98</v>
      </c>
      <c r="U1306" s="80" t="s">
        <v>24</v>
      </c>
      <c r="V1306" s="84">
        <f t="shared" si="130"/>
        <v>148.36748801681932</v>
      </c>
      <c r="W1306" s="78">
        <v>46078</v>
      </c>
      <c r="X1306" s="80" t="s">
        <v>1129</v>
      </c>
      <c r="Y1306" s="80" t="s">
        <v>121</v>
      </c>
      <c r="Z1306" s="80" t="s">
        <v>537</v>
      </c>
      <c r="AA1306" s="80" t="s">
        <v>122</v>
      </c>
      <c r="AB1306" s="76" t="s">
        <v>539</v>
      </c>
      <c r="AC1306" s="76" t="s">
        <v>540</v>
      </c>
      <c r="AD1306" s="76" t="s">
        <v>173</v>
      </c>
      <c r="AE1306" s="76" t="s">
        <v>548</v>
      </c>
      <c r="AF1306" s="76" t="s">
        <v>96</v>
      </c>
      <c r="AG1306" s="82"/>
      <c r="AH1306" s="60"/>
      <c r="AI1306" s="75" t="s">
        <v>4947</v>
      </c>
      <c r="AJ1306" s="6" t="s">
        <v>103</v>
      </c>
      <c r="AK1306" s="81">
        <v>0</v>
      </c>
      <c r="AL1306" s="205" t="s">
        <v>103</v>
      </c>
      <c r="AM1306" s="169"/>
      <c r="AN1306" s="6"/>
      <c r="AO1306" s="120"/>
    </row>
    <row r="1307" spans="1:41">
      <c r="A1307" s="75" t="s">
        <v>4947</v>
      </c>
      <c r="B1307" s="6" t="s">
        <v>93</v>
      </c>
      <c r="C1307" s="76">
        <v>1306</v>
      </c>
      <c r="D1307" s="80" t="s">
        <v>589</v>
      </c>
      <c r="E1307" s="6" t="s">
        <v>2136</v>
      </c>
      <c r="F1307" s="6" t="str">
        <f t="shared" si="128"/>
        <v>BrokerCR-V-014-F5I26</v>
      </c>
      <c r="G1307" s="95" t="s">
        <v>4957</v>
      </c>
      <c r="H1307" s="95" t="s">
        <v>4934</v>
      </c>
      <c r="I1307" s="85" t="s">
        <v>4692</v>
      </c>
      <c r="J1307" s="92">
        <v>46080</v>
      </c>
      <c r="K1307" s="95" t="s">
        <v>5185</v>
      </c>
      <c r="L1307" s="80" t="s">
        <v>116</v>
      </c>
      <c r="M1307" s="80" t="s">
        <v>1084</v>
      </c>
      <c r="N1307" s="80" t="s">
        <v>2844</v>
      </c>
      <c r="O1307" s="71">
        <v>0</v>
      </c>
      <c r="P1307" s="71">
        <v>0</v>
      </c>
      <c r="Q1307" s="79">
        <v>1738.77</v>
      </c>
      <c r="R1307" s="79">
        <v>278.20999999999998</v>
      </c>
      <c r="S1307" s="71">
        <v>0</v>
      </c>
      <c r="T1307" s="79">
        <v>2016.98</v>
      </c>
      <c r="U1307" s="80" t="s">
        <v>24</v>
      </c>
      <c r="V1307" s="84">
        <f t="shared" si="130"/>
        <v>115.23163673966077</v>
      </c>
      <c r="W1307" s="78">
        <v>46077</v>
      </c>
      <c r="X1307" s="80" t="s">
        <v>1129</v>
      </c>
      <c r="Y1307" s="80" t="s">
        <v>121</v>
      </c>
      <c r="Z1307" s="80" t="s">
        <v>537</v>
      </c>
      <c r="AA1307" s="80" t="s">
        <v>122</v>
      </c>
      <c r="AB1307" s="76" t="s">
        <v>539</v>
      </c>
      <c r="AC1307" s="76" t="s">
        <v>540</v>
      </c>
      <c r="AD1307" s="76" t="s">
        <v>173</v>
      </c>
      <c r="AE1307" s="76" t="s">
        <v>548</v>
      </c>
      <c r="AF1307" s="76" t="s">
        <v>96</v>
      </c>
      <c r="AG1307" s="82"/>
      <c r="AH1307" s="60"/>
      <c r="AI1307" s="75" t="s">
        <v>4947</v>
      </c>
      <c r="AJ1307" s="6" t="s">
        <v>103</v>
      </c>
      <c r="AK1307" s="81">
        <v>0</v>
      </c>
      <c r="AL1307" s="205" t="s">
        <v>103</v>
      </c>
      <c r="AM1307" s="169"/>
      <c r="AN1307" s="6"/>
      <c r="AO1307" s="120"/>
    </row>
    <row r="1308" spans="1:41">
      <c r="A1308" s="75" t="s">
        <v>4947</v>
      </c>
      <c r="B1308" s="6" t="s">
        <v>93</v>
      </c>
      <c r="C1308" s="76">
        <v>1307</v>
      </c>
      <c r="D1308" s="80" t="s">
        <v>589</v>
      </c>
      <c r="E1308" s="6" t="s">
        <v>2136</v>
      </c>
      <c r="F1308" s="6" t="str">
        <f t="shared" si="128"/>
        <v>BrokerCR-V-012-F5I26</v>
      </c>
      <c r="G1308" s="95" t="s">
        <v>4958</v>
      </c>
      <c r="H1308" s="95" t="s">
        <v>4935</v>
      </c>
      <c r="I1308" s="85" t="s">
        <v>4692</v>
      </c>
      <c r="J1308" s="92">
        <v>46080</v>
      </c>
      <c r="K1308" s="95" t="s">
        <v>5186</v>
      </c>
      <c r="L1308" s="80" t="s">
        <v>116</v>
      </c>
      <c r="M1308" s="80" t="s">
        <v>1084</v>
      </c>
      <c r="N1308" s="80" t="s">
        <v>2844</v>
      </c>
      <c r="O1308" s="71">
        <v>0</v>
      </c>
      <c r="P1308" s="71">
        <v>0</v>
      </c>
      <c r="Q1308" s="79">
        <v>2238.77</v>
      </c>
      <c r="R1308" s="79">
        <v>358.21</v>
      </c>
      <c r="S1308" s="71">
        <v>0</v>
      </c>
      <c r="T1308" s="79">
        <v>2596.98</v>
      </c>
      <c r="U1308" s="80" t="s">
        <v>24</v>
      </c>
      <c r="V1308" s="84">
        <f t="shared" si="130"/>
        <v>148.36748801681932</v>
      </c>
      <c r="W1308" s="78">
        <v>46077</v>
      </c>
      <c r="X1308" s="80" t="s">
        <v>1129</v>
      </c>
      <c r="Y1308" s="80" t="s">
        <v>121</v>
      </c>
      <c r="Z1308" s="80" t="s">
        <v>537</v>
      </c>
      <c r="AA1308" s="80" t="s">
        <v>122</v>
      </c>
      <c r="AB1308" s="76" t="s">
        <v>539</v>
      </c>
      <c r="AC1308" s="76" t="s">
        <v>540</v>
      </c>
      <c r="AD1308" s="76" t="s">
        <v>173</v>
      </c>
      <c r="AE1308" s="76" t="s">
        <v>548</v>
      </c>
      <c r="AF1308" s="76" t="s">
        <v>96</v>
      </c>
      <c r="AG1308" s="82"/>
      <c r="AH1308" s="60"/>
      <c r="AI1308" s="75" t="s">
        <v>4947</v>
      </c>
      <c r="AJ1308" s="6" t="s">
        <v>103</v>
      </c>
      <c r="AK1308" s="81">
        <v>0</v>
      </c>
      <c r="AL1308" s="205" t="s">
        <v>103</v>
      </c>
      <c r="AM1308" s="169"/>
      <c r="AN1308" s="6"/>
      <c r="AO1308" s="120"/>
    </row>
    <row r="1309" spans="1:41">
      <c r="A1309" s="75" t="s">
        <v>4947</v>
      </c>
      <c r="B1309" s="6" t="s">
        <v>93</v>
      </c>
      <c r="C1309" s="76">
        <v>1308</v>
      </c>
      <c r="D1309" s="80" t="s">
        <v>589</v>
      </c>
      <c r="E1309" s="6" t="s">
        <v>2136</v>
      </c>
      <c r="F1309" s="6" t="str">
        <f t="shared" si="128"/>
        <v>BrokerCR-V-013-F5I26</v>
      </c>
      <c r="G1309" s="95" t="s">
        <v>4959</v>
      </c>
      <c r="H1309" s="95" t="s">
        <v>4936</v>
      </c>
      <c r="I1309" s="85" t="s">
        <v>4692</v>
      </c>
      <c r="J1309" s="92">
        <v>46080</v>
      </c>
      <c r="K1309" s="95" t="s">
        <v>5187</v>
      </c>
      <c r="L1309" s="80" t="s">
        <v>116</v>
      </c>
      <c r="M1309" s="80" t="s">
        <v>1084</v>
      </c>
      <c r="N1309" s="80" t="s">
        <v>2844</v>
      </c>
      <c r="O1309" s="71">
        <v>0</v>
      </c>
      <c r="P1309" s="71">
        <v>0</v>
      </c>
      <c r="Q1309" s="79">
        <v>2238.77</v>
      </c>
      <c r="R1309" s="79">
        <v>358.21</v>
      </c>
      <c r="S1309" s="71">
        <v>0</v>
      </c>
      <c r="T1309" s="79">
        <v>2596.98</v>
      </c>
      <c r="U1309" s="80" t="s">
        <v>24</v>
      </c>
      <c r="V1309" s="84">
        <f t="shared" si="130"/>
        <v>148.36748801681932</v>
      </c>
      <c r="W1309" s="78">
        <v>46078</v>
      </c>
      <c r="X1309" s="80" t="s">
        <v>1129</v>
      </c>
      <c r="Y1309" s="80" t="s">
        <v>121</v>
      </c>
      <c r="Z1309" s="80" t="s">
        <v>537</v>
      </c>
      <c r="AA1309" s="80" t="s">
        <v>122</v>
      </c>
      <c r="AB1309" s="76" t="s">
        <v>539</v>
      </c>
      <c r="AC1309" s="76" t="s">
        <v>540</v>
      </c>
      <c r="AD1309" s="76" t="s">
        <v>173</v>
      </c>
      <c r="AE1309" s="76" t="s">
        <v>548</v>
      </c>
      <c r="AF1309" s="76" t="s">
        <v>96</v>
      </c>
      <c r="AG1309" s="82"/>
      <c r="AH1309" s="60"/>
      <c r="AI1309" s="75" t="s">
        <v>4947</v>
      </c>
      <c r="AJ1309" s="6" t="s">
        <v>103</v>
      </c>
      <c r="AK1309" s="81">
        <v>0</v>
      </c>
      <c r="AL1309" s="205" t="s">
        <v>103</v>
      </c>
      <c r="AM1309" s="169"/>
      <c r="AN1309" s="6"/>
      <c r="AO1309" s="120"/>
    </row>
    <row r="1310" spans="1:41">
      <c r="A1310" s="75" t="s">
        <v>4947</v>
      </c>
      <c r="B1310" s="6" t="s">
        <v>93</v>
      </c>
      <c r="C1310" s="76">
        <v>1309</v>
      </c>
      <c r="D1310" s="80" t="s">
        <v>589</v>
      </c>
      <c r="E1310" s="6" t="s">
        <v>2136</v>
      </c>
      <c r="F1310" s="6" t="str">
        <f t="shared" si="128"/>
        <v>BrokerCR-V-015-F5I26</v>
      </c>
      <c r="G1310" s="95" t="s">
        <v>4956</v>
      </c>
      <c r="H1310" s="95" t="s">
        <v>4937</v>
      </c>
      <c r="I1310" s="85" t="s">
        <v>4692</v>
      </c>
      <c r="J1310" s="92">
        <v>46080</v>
      </c>
      <c r="K1310" s="95" t="s">
        <v>5188</v>
      </c>
      <c r="L1310" s="80" t="s">
        <v>116</v>
      </c>
      <c r="M1310" s="80" t="s">
        <v>1084</v>
      </c>
      <c r="N1310" s="80" t="s">
        <v>2844</v>
      </c>
      <c r="O1310" s="71">
        <v>0</v>
      </c>
      <c r="P1310" s="71">
        <v>0</v>
      </c>
      <c r="Q1310" s="79">
        <v>2238.77</v>
      </c>
      <c r="R1310" s="79">
        <v>358.21</v>
      </c>
      <c r="S1310" s="71">
        <v>0</v>
      </c>
      <c r="T1310" s="79">
        <v>2596.98</v>
      </c>
      <c r="U1310" s="80" t="s">
        <v>24</v>
      </c>
      <c r="V1310" s="84">
        <f t="shared" si="130"/>
        <v>148.36748801681932</v>
      </c>
      <c r="W1310" s="78">
        <v>46078</v>
      </c>
      <c r="X1310" s="80" t="s">
        <v>1129</v>
      </c>
      <c r="Y1310" s="80" t="s">
        <v>121</v>
      </c>
      <c r="Z1310" s="80" t="s">
        <v>537</v>
      </c>
      <c r="AA1310" s="80" t="s">
        <v>122</v>
      </c>
      <c r="AB1310" s="76" t="s">
        <v>539</v>
      </c>
      <c r="AC1310" s="76" t="s">
        <v>540</v>
      </c>
      <c r="AD1310" s="76" t="s">
        <v>173</v>
      </c>
      <c r="AE1310" s="76" t="s">
        <v>548</v>
      </c>
      <c r="AF1310" s="76" t="s">
        <v>96</v>
      </c>
      <c r="AG1310" s="82"/>
      <c r="AH1310" s="60"/>
      <c r="AI1310" s="75" t="s">
        <v>4947</v>
      </c>
      <c r="AJ1310" s="6" t="s">
        <v>103</v>
      </c>
      <c r="AK1310" s="81">
        <v>0</v>
      </c>
      <c r="AL1310" s="205" t="s">
        <v>103</v>
      </c>
      <c r="AM1310" s="169"/>
      <c r="AN1310" s="6"/>
      <c r="AO1310" s="120"/>
    </row>
    <row r="1311" spans="1:41">
      <c r="A1311" s="75" t="s">
        <v>4947</v>
      </c>
      <c r="B1311" s="6" t="s">
        <v>93</v>
      </c>
      <c r="C1311" s="76">
        <v>1310</v>
      </c>
      <c r="D1311" s="80" t="s">
        <v>589</v>
      </c>
      <c r="E1311" s="6" t="s">
        <v>2136</v>
      </c>
      <c r="F1311" s="6" t="str">
        <f t="shared" si="128"/>
        <v>BrokerCR-V-010-F5I26</v>
      </c>
      <c r="G1311" s="95" t="s">
        <v>4960</v>
      </c>
      <c r="H1311" s="95" t="s">
        <v>4938</v>
      </c>
      <c r="I1311" s="85" t="s">
        <v>4692</v>
      </c>
      <c r="J1311" s="92">
        <v>46080</v>
      </c>
      <c r="K1311" s="95" t="s">
        <v>5189</v>
      </c>
      <c r="L1311" s="80" t="s">
        <v>116</v>
      </c>
      <c r="M1311" s="80" t="s">
        <v>1084</v>
      </c>
      <c r="N1311" s="80" t="s">
        <v>2844</v>
      </c>
      <c r="O1311" s="71">
        <v>0</v>
      </c>
      <c r="P1311" s="71">
        <v>0</v>
      </c>
      <c r="Q1311" s="79">
        <v>2238.77</v>
      </c>
      <c r="R1311" s="79">
        <v>358.21</v>
      </c>
      <c r="S1311" s="71">
        <v>0</v>
      </c>
      <c r="T1311" s="79">
        <v>2596.98</v>
      </c>
      <c r="U1311" s="80" t="s">
        <v>24</v>
      </c>
      <c r="V1311" s="84">
        <f t="shared" si="130"/>
        <v>148.36748801681932</v>
      </c>
      <c r="W1311" s="78">
        <v>46076</v>
      </c>
      <c r="X1311" s="80" t="s">
        <v>1129</v>
      </c>
      <c r="Y1311" s="80" t="s">
        <v>121</v>
      </c>
      <c r="Z1311" s="80" t="s">
        <v>537</v>
      </c>
      <c r="AA1311" s="80" t="s">
        <v>122</v>
      </c>
      <c r="AB1311" s="76" t="s">
        <v>539</v>
      </c>
      <c r="AC1311" s="76" t="s">
        <v>540</v>
      </c>
      <c r="AD1311" s="76" t="s">
        <v>173</v>
      </c>
      <c r="AE1311" s="76" t="s">
        <v>548</v>
      </c>
      <c r="AF1311" s="76" t="s">
        <v>96</v>
      </c>
      <c r="AG1311" s="82"/>
      <c r="AH1311" s="60"/>
      <c r="AI1311" s="75" t="s">
        <v>4947</v>
      </c>
      <c r="AJ1311" s="6" t="s">
        <v>103</v>
      </c>
      <c r="AK1311" s="81">
        <v>0</v>
      </c>
      <c r="AL1311" s="205" t="s">
        <v>103</v>
      </c>
      <c r="AM1311" s="169"/>
      <c r="AN1311" s="6"/>
      <c r="AO1311" s="120"/>
    </row>
    <row r="1312" spans="1:41">
      <c r="A1312" s="75" t="s">
        <v>4947</v>
      </c>
      <c r="B1312" s="6" t="s">
        <v>93</v>
      </c>
      <c r="C1312" s="76">
        <v>1311</v>
      </c>
      <c r="D1312" s="80" t="s">
        <v>589</v>
      </c>
      <c r="E1312" s="6" t="s">
        <v>2136</v>
      </c>
      <c r="F1312" s="6" t="str">
        <f t="shared" si="128"/>
        <v>BrokerCR-V-012-F5I26</v>
      </c>
      <c r="G1312" s="95" t="s">
        <v>4958</v>
      </c>
      <c r="H1312" s="95" t="s">
        <v>4939</v>
      </c>
      <c r="I1312" s="85" t="s">
        <v>4692</v>
      </c>
      <c r="J1312" s="92">
        <v>46080</v>
      </c>
      <c r="K1312" s="95" t="s">
        <v>5190</v>
      </c>
      <c r="L1312" s="80" t="s">
        <v>116</v>
      </c>
      <c r="M1312" s="80" t="s">
        <v>1084</v>
      </c>
      <c r="N1312" s="80" t="s">
        <v>2844</v>
      </c>
      <c r="O1312" s="71">
        <v>0</v>
      </c>
      <c r="P1312" s="71">
        <v>0</v>
      </c>
      <c r="Q1312" s="79">
        <v>2238.77</v>
      </c>
      <c r="R1312" s="79">
        <v>358.21</v>
      </c>
      <c r="S1312" s="71">
        <v>0</v>
      </c>
      <c r="T1312" s="79">
        <v>2596.98</v>
      </c>
      <c r="U1312" s="80" t="s">
        <v>24</v>
      </c>
      <c r="V1312" s="84">
        <f t="shared" si="130"/>
        <v>148.36748801681932</v>
      </c>
      <c r="W1312" s="78">
        <v>46078</v>
      </c>
      <c r="X1312" s="80" t="s">
        <v>1129</v>
      </c>
      <c r="Y1312" s="80" t="s">
        <v>121</v>
      </c>
      <c r="Z1312" s="80" t="s">
        <v>537</v>
      </c>
      <c r="AA1312" s="80" t="s">
        <v>122</v>
      </c>
      <c r="AB1312" s="76" t="s">
        <v>539</v>
      </c>
      <c r="AC1312" s="76" t="s">
        <v>540</v>
      </c>
      <c r="AD1312" s="76" t="s">
        <v>173</v>
      </c>
      <c r="AE1312" s="76" t="s">
        <v>548</v>
      </c>
      <c r="AF1312" s="76" t="s">
        <v>96</v>
      </c>
      <c r="AG1312" s="82"/>
      <c r="AH1312" s="60"/>
      <c r="AI1312" s="75" t="s">
        <v>4947</v>
      </c>
      <c r="AJ1312" s="6" t="s">
        <v>103</v>
      </c>
      <c r="AK1312" s="81">
        <v>0</v>
      </c>
      <c r="AL1312" s="205" t="s">
        <v>103</v>
      </c>
      <c r="AM1312" s="169"/>
      <c r="AN1312" s="6"/>
      <c r="AO1312" s="120"/>
    </row>
    <row r="1313" spans="1:41">
      <c r="A1313" s="75" t="s">
        <v>4947</v>
      </c>
      <c r="B1313" s="6" t="s">
        <v>93</v>
      </c>
      <c r="C1313" s="76">
        <v>1312</v>
      </c>
      <c r="D1313" s="80" t="s">
        <v>589</v>
      </c>
      <c r="E1313" s="6" t="s">
        <v>2136</v>
      </c>
      <c r="F1313" s="6" t="str">
        <f t="shared" si="128"/>
        <v>BrokerCR-V-028-F5I26</v>
      </c>
      <c r="G1313" s="95" t="s">
        <v>4961</v>
      </c>
      <c r="H1313" s="95" t="s">
        <v>4940</v>
      </c>
      <c r="I1313" s="85" t="s">
        <v>4692</v>
      </c>
      <c r="J1313" s="92">
        <v>46080</v>
      </c>
      <c r="K1313" s="95" t="s">
        <v>5191</v>
      </c>
      <c r="L1313" s="80" t="s">
        <v>116</v>
      </c>
      <c r="M1313" s="80" t="s">
        <v>1084</v>
      </c>
      <c r="N1313" s="80" t="s">
        <v>2844</v>
      </c>
      <c r="O1313" s="71">
        <v>0</v>
      </c>
      <c r="P1313" s="71">
        <v>0</v>
      </c>
      <c r="Q1313" s="79">
        <v>2238.77</v>
      </c>
      <c r="R1313" s="79">
        <v>358.21</v>
      </c>
      <c r="S1313" s="71">
        <v>0</v>
      </c>
      <c r="T1313" s="79">
        <v>2596.98</v>
      </c>
      <c r="U1313" s="80" t="s">
        <v>24</v>
      </c>
      <c r="V1313" s="84">
        <f t="shared" si="130"/>
        <v>148.36748801681932</v>
      </c>
      <c r="W1313" s="78">
        <v>46080</v>
      </c>
      <c r="X1313" s="80" t="s">
        <v>1129</v>
      </c>
      <c r="Y1313" s="80" t="s">
        <v>121</v>
      </c>
      <c r="Z1313" s="80" t="s">
        <v>537</v>
      </c>
      <c r="AA1313" s="80" t="s">
        <v>122</v>
      </c>
      <c r="AB1313" s="76" t="s">
        <v>539</v>
      </c>
      <c r="AC1313" s="76" t="s">
        <v>540</v>
      </c>
      <c r="AD1313" s="76" t="s">
        <v>173</v>
      </c>
      <c r="AE1313" s="76" t="s">
        <v>548</v>
      </c>
      <c r="AF1313" s="76" t="s">
        <v>96</v>
      </c>
      <c r="AG1313" s="82"/>
      <c r="AH1313" s="60"/>
      <c r="AI1313" s="75" t="s">
        <v>4947</v>
      </c>
      <c r="AJ1313" s="6" t="s">
        <v>103</v>
      </c>
      <c r="AK1313" s="81">
        <v>0</v>
      </c>
      <c r="AL1313" s="205" t="s">
        <v>103</v>
      </c>
      <c r="AM1313" s="169"/>
      <c r="AN1313" s="6"/>
      <c r="AO1313" s="120"/>
    </row>
    <row r="1314" spans="1:41">
      <c r="A1314" s="75" t="s">
        <v>4947</v>
      </c>
      <c r="B1314" s="6" t="s">
        <v>93</v>
      </c>
      <c r="C1314" s="76">
        <v>1313</v>
      </c>
      <c r="D1314" s="80" t="s">
        <v>589</v>
      </c>
      <c r="E1314" s="6" t="s">
        <v>2136</v>
      </c>
      <c r="F1314" s="6" t="str">
        <f t="shared" si="128"/>
        <v>BrokerCR-V-029-F5I26</v>
      </c>
      <c r="G1314" s="95" t="s">
        <v>4962</v>
      </c>
      <c r="H1314" s="95" t="s">
        <v>4941</v>
      </c>
      <c r="I1314" s="85" t="s">
        <v>4692</v>
      </c>
      <c r="J1314" s="92">
        <v>46080</v>
      </c>
      <c r="K1314" s="95" t="s">
        <v>5192</v>
      </c>
      <c r="L1314" s="80" t="s">
        <v>116</v>
      </c>
      <c r="M1314" s="80" t="s">
        <v>1084</v>
      </c>
      <c r="N1314" s="80" t="s">
        <v>2844</v>
      </c>
      <c r="O1314" s="71">
        <v>0</v>
      </c>
      <c r="P1314" s="71">
        <v>0</v>
      </c>
      <c r="Q1314" s="79">
        <v>2238.77</v>
      </c>
      <c r="R1314" s="79">
        <v>358.21</v>
      </c>
      <c r="S1314" s="71">
        <v>0</v>
      </c>
      <c r="T1314" s="79">
        <v>2596.98</v>
      </c>
      <c r="U1314" s="80" t="s">
        <v>24</v>
      </c>
      <c r="V1314" s="84">
        <f t="shared" si="130"/>
        <v>148.36748801681932</v>
      </c>
      <c r="W1314" s="78">
        <v>46080</v>
      </c>
      <c r="X1314" s="80" t="s">
        <v>1129</v>
      </c>
      <c r="Y1314" s="80" t="s">
        <v>121</v>
      </c>
      <c r="Z1314" s="80" t="s">
        <v>537</v>
      </c>
      <c r="AA1314" s="80" t="s">
        <v>122</v>
      </c>
      <c r="AB1314" s="76" t="s">
        <v>539</v>
      </c>
      <c r="AC1314" s="76" t="s">
        <v>540</v>
      </c>
      <c r="AD1314" s="76" t="s">
        <v>173</v>
      </c>
      <c r="AE1314" s="76" t="s">
        <v>548</v>
      </c>
      <c r="AF1314" s="76" t="s">
        <v>96</v>
      </c>
      <c r="AG1314" s="82"/>
      <c r="AH1314" s="60"/>
      <c r="AI1314" s="75" t="s">
        <v>4947</v>
      </c>
      <c r="AJ1314" s="6" t="s">
        <v>103</v>
      </c>
      <c r="AK1314" s="81">
        <v>0</v>
      </c>
      <c r="AL1314" s="205" t="s">
        <v>103</v>
      </c>
      <c r="AM1314" s="169"/>
      <c r="AN1314" s="6"/>
      <c r="AO1314" s="120"/>
    </row>
    <row r="1315" spans="1:41">
      <c r="A1315" s="75" t="s">
        <v>4947</v>
      </c>
      <c r="B1315" s="6" t="s">
        <v>93</v>
      </c>
      <c r="C1315" s="76">
        <v>1314</v>
      </c>
      <c r="D1315" s="80" t="s">
        <v>589</v>
      </c>
      <c r="E1315" s="6" t="s">
        <v>2136</v>
      </c>
      <c r="F1315" s="6" t="str">
        <f t="shared" si="128"/>
        <v>BrokerCR-V-016-F5I26</v>
      </c>
      <c r="G1315" s="95" t="s">
        <v>4963</v>
      </c>
      <c r="H1315" s="95" t="s">
        <v>4942</v>
      </c>
      <c r="I1315" s="85" t="s">
        <v>4692</v>
      </c>
      <c r="J1315" s="92">
        <v>46080</v>
      </c>
      <c r="K1315" s="95" t="s">
        <v>5193</v>
      </c>
      <c r="L1315" s="80" t="s">
        <v>116</v>
      </c>
      <c r="M1315" s="80" t="s">
        <v>1084</v>
      </c>
      <c r="N1315" s="80" t="s">
        <v>2844</v>
      </c>
      <c r="O1315" s="71">
        <v>0</v>
      </c>
      <c r="P1315" s="71">
        <v>0</v>
      </c>
      <c r="Q1315" s="79">
        <v>2238.77</v>
      </c>
      <c r="R1315" s="79">
        <v>358.21</v>
      </c>
      <c r="S1315" s="71">
        <v>0</v>
      </c>
      <c r="T1315" s="79">
        <v>2596.98</v>
      </c>
      <c r="U1315" s="80" t="s">
        <v>24</v>
      </c>
      <c r="V1315" s="84">
        <f t="shared" si="130"/>
        <v>148.36748801681932</v>
      </c>
      <c r="W1315" s="78">
        <v>46077</v>
      </c>
      <c r="X1315" s="80" t="s">
        <v>1129</v>
      </c>
      <c r="Y1315" s="80" t="s">
        <v>121</v>
      </c>
      <c r="Z1315" s="80" t="s">
        <v>537</v>
      </c>
      <c r="AA1315" s="80" t="s">
        <v>122</v>
      </c>
      <c r="AB1315" s="76" t="s">
        <v>539</v>
      </c>
      <c r="AC1315" s="76" t="s">
        <v>540</v>
      </c>
      <c r="AD1315" s="76" t="s">
        <v>173</v>
      </c>
      <c r="AE1315" s="76" t="s">
        <v>548</v>
      </c>
      <c r="AF1315" s="76" t="s">
        <v>96</v>
      </c>
      <c r="AG1315" s="82"/>
      <c r="AH1315" s="60"/>
      <c r="AI1315" s="75" t="s">
        <v>4947</v>
      </c>
      <c r="AJ1315" s="6" t="s">
        <v>103</v>
      </c>
      <c r="AK1315" s="81">
        <v>0</v>
      </c>
      <c r="AL1315" s="205" t="s">
        <v>103</v>
      </c>
      <c r="AM1315" s="169"/>
      <c r="AN1315" s="6"/>
      <c r="AO1315" s="120"/>
    </row>
    <row r="1316" spans="1:41">
      <c r="A1316" s="75" t="s">
        <v>4947</v>
      </c>
      <c r="B1316" s="6" t="s">
        <v>93</v>
      </c>
      <c r="C1316" s="76">
        <v>1315</v>
      </c>
      <c r="D1316" s="80" t="s">
        <v>589</v>
      </c>
      <c r="E1316" s="6" t="s">
        <v>2136</v>
      </c>
      <c r="F1316" s="6" t="str">
        <f t="shared" si="128"/>
        <v>BrokerCR-V-018-F5I26</v>
      </c>
      <c r="G1316" s="95" t="s">
        <v>4964</v>
      </c>
      <c r="H1316" s="95" t="s">
        <v>4943</v>
      </c>
      <c r="I1316" s="85" t="s">
        <v>4692</v>
      </c>
      <c r="J1316" s="92">
        <v>46080</v>
      </c>
      <c r="K1316" s="95" t="s">
        <v>5194</v>
      </c>
      <c r="L1316" s="80" t="s">
        <v>116</v>
      </c>
      <c r="M1316" s="80" t="s">
        <v>1084</v>
      </c>
      <c r="N1316" s="80" t="s">
        <v>2844</v>
      </c>
      <c r="O1316" s="71">
        <v>0</v>
      </c>
      <c r="P1316" s="71">
        <v>0</v>
      </c>
      <c r="Q1316" s="79">
        <v>2238.77</v>
      </c>
      <c r="R1316" s="79">
        <v>358.21</v>
      </c>
      <c r="S1316" s="71">
        <v>0</v>
      </c>
      <c r="T1316" s="79">
        <v>2596.98</v>
      </c>
      <c r="U1316" s="80" t="s">
        <v>24</v>
      </c>
      <c r="V1316" s="84">
        <f t="shared" si="130"/>
        <v>148.36748801681932</v>
      </c>
      <c r="W1316" s="78">
        <v>46078</v>
      </c>
      <c r="X1316" s="80" t="s">
        <v>1129</v>
      </c>
      <c r="Y1316" s="80" t="s">
        <v>121</v>
      </c>
      <c r="Z1316" s="80" t="s">
        <v>537</v>
      </c>
      <c r="AA1316" s="80" t="s">
        <v>122</v>
      </c>
      <c r="AB1316" s="76" t="s">
        <v>539</v>
      </c>
      <c r="AC1316" s="76" t="s">
        <v>540</v>
      </c>
      <c r="AD1316" s="76" t="s">
        <v>173</v>
      </c>
      <c r="AE1316" s="76" t="s">
        <v>548</v>
      </c>
      <c r="AF1316" s="76" t="s">
        <v>96</v>
      </c>
      <c r="AG1316" s="82"/>
      <c r="AH1316" s="60"/>
      <c r="AI1316" s="75" t="s">
        <v>4947</v>
      </c>
      <c r="AJ1316" s="6" t="s">
        <v>103</v>
      </c>
      <c r="AK1316" s="81">
        <v>0</v>
      </c>
      <c r="AL1316" s="205" t="s">
        <v>103</v>
      </c>
      <c r="AM1316" s="169"/>
      <c r="AN1316" s="6"/>
      <c r="AO1316" s="120"/>
    </row>
    <row r="1317" spans="1:41">
      <c r="A1317" s="75" t="s">
        <v>4947</v>
      </c>
      <c r="B1317" s="6" t="s">
        <v>93</v>
      </c>
      <c r="C1317" s="76">
        <v>1316</v>
      </c>
      <c r="D1317" s="80" t="s">
        <v>589</v>
      </c>
      <c r="E1317" s="6" t="s">
        <v>2136</v>
      </c>
      <c r="F1317" s="6" t="str">
        <f t="shared" si="128"/>
        <v>BrokerCR-V-008-F5I26</v>
      </c>
      <c r="G1317" s="95" t="s">
        <v>4965</v>
      </c>
      <c r="H1317" s="95" t="s">
        <v>4944</v>
      </c>
      <c r="I1317" s="85" t="s">
        <v>4692</v>
      </c>
      <c r="J1317" s="92">
        <v>46080</v>
      </c>
      <c r="K1317" s="95" t="s">
        <v>5195</v>
      </c>
      <c r="L1317" s="80" t="s">
        <v>116</v>
      </c>
      <c r="M1317" s="80" t="s">
        <v>1084</v>
      </c>
      <c r="N1317" s="80" t="s">
        <v>2844</v>
      </c>
      <c r="O1317" s="71">
        <v>0</v>
      </c>
      <c r="P1317" s="71">
        <v>0</v>
      </c>
      <c r="Q1317" s="79">
        <v>2238.77</v>
      </c>
      <c r="R1317" s="79">
        <v>358.21</v>
      </c>
      <c r="S1317" s="71">
        <v>0</v>
      </c>
      <c r="T1317" s="79">
        <v>2596.98</v>
      </c>
      <c r="U1317" s="80" t="s">
        <v>24</v>
      </c>
      <c r="V1317" s="84">
        <f t="shared" si="130"/>
        <v>148.36748801681932</v>
      </c>
      <c r="W1317" s="78">
        <v>46076</v>
      </c>
      <c r="X1317" s="80" t="s">
        <v>1129</v>
      </c>
      <c r="Y1317" s="80" t="s">
        <v>121</v>
      </c>
      <c r="Z1317" s="80" t="s">
        <v>537</v>
      </c>
      <c r="AA1317" s="80" t="s">
        <v>122</v>
      </c>
      <c r="AB1317" s="76" t="s">
        <v>539</v>
      </c>
      <c r="AC1317" s="76" t="s">
        <v>540</v>
      </c>
      <c r="AD1317" s="76" t="s">
        <v>173</v>
      </c>
      <c r="AE1317" s="76" t="s">
        <v>548</v>
      </c>
      <c r="AF1317" s="76" t="s">
        <v>96</v>
      </c>
      <c r="AG1317" s="82"/>
      <c r="AH1317" s="60"/>
      <c r="AI1317" s="75" t="s">
        <v>4947</v>
      </c>
      <c r="AJ1317" s="6" t="s">
        <v>103</v>
      </c>
      <c r="AK1317" s="81">
        <v>0</v>
      </c>
      <c r="AL1317" s="205" t="s">
        <v>103</v>
      </c>
      <c r="AM1317" s="169"/>
      <c r="AN1317" s="6"/>
      <c r="AO1317" s="120"/>
    </row>
    <row r="1318" spans="1:41">
      <c r="A1318" s="75" t="s">
        <v>4947</v>
      </c>
      <c r="B1318" s="6" t="s">
        <v>93</v>
      </c>
      <c r="C1318" s="76">
        <v>1317</v>
      </c>
      <c r="D1318" s="80" t="s">
        <v>589</v>
      </c>
      <c r="E1318" s="6" t="s">
        <v>2136</v>
      </c>
      <c r="F1318" s="6" t="str">
        <f t="shared" si="128"/>
        <v>BrokerCR-V-027-F5I26</v>
      </c>
      <c r="G1318" s="6" t="s">
        <v>4966</v>
      </c>
      <c r="H1318" s="95" t="s">
        <v>4945</v>
      </c>
      <c r="I1318" s="85" t="s">
        <v>4692</v>
      </c>
      <c r="J1318" s="92">
        <v>46080</v>
      </c>
      <c r="K1318" s="95" t="s">
        <v>5195</v>
      </c>
      <c r="L1318" s="80" t="s">
        <v>116</v>
      </c>
      <c r="M1318" s="80" t="s">
        <v>1084</v>
      </c>
      <c r="N1318" s="80" t="s">
        <v>2844</v>
      </c>
      <c r="O1318" s="71">
        <v>0</v>
      </c>
      <c r="P1318" s="71">
        <v>0</v>
      </c>
      <c r="Q1318" s="79">
        <v>24000</v>
      </c>
      <c r="R1318" s="79">
        <v>3840</v>
      </c>
      <c r="S1318" s="71">
        <v>0</v>
      </c>
      <c r="T1318" s="79">
        <v>27840</v>
      </c>
      <c r="U1318" s="80" t="s">
        <v>24</v>
      </c>
      <c r="V1318" s="84">
        <f t="shared" si="130"/>
        <v>1590.5208613036102</v>
      </c>
      <c r="W1318" s="78">
        <v>46076</v>
      </c>
      <c r="X1318" s="80" t="s">
        <v>1129</v>
      </c>
      <c r="Y1318" s="80" t="s">
        <v>121</v>
      </c>
      <c r="Z1318" s="80" t="s">
        <v>537</v>
      </c>
      <c r="AA1318" s="80" t="s">
        <v>122</v>
      </c>
      <c r="AB1318" s="76" t="s">
        <v>539</v>
      </c>
      <c r="AC1318" s="76" t="s">
        <v>540</v>
      </c>
      <c r="AD1318" s="76" t="s">
        <v>173</v>
      </c>
      <c r="AE1318" s="76" t="s">
        <v>548</v>
      </c>
      <c r="AF1318" s="76" t="s">
        <v>96</v>
      </c>
      <c r="AG1318" s="82"/>
      <c r="AH1318" s="60"/>
      <c r="AI1318" s="75" t="s">
        <v>4947</v>
      </c>
      <c r="AJ1318" s="6" t="s">
        <v>103</v>
      </c>
      <c r="AK1318" s="81">
        <v>0</v>
      </c>
      <c r="AL1318" s="205" t="s">
        <v>103</v>
      </c>
      <c r="AM1318" s="169"/>
      <c r="AN1318" s="6"/>
      <c r="AO1318" s="120"/>
    </row>
    <row r="1319" spans="1:41">
      <c r="A1319" s="75" t="s">
        <v>4947</v>
      </c>
      <c r="B1319" s="6" t="s">
        <v>93</v>
      </c>
      <c r="C1319" s="76">
        <v>1318</v>
      </c>
      <c r="D1319" s="80" t="s">
        <v>589</v>
      </c>
      <c r="E1319" s="6" t="s">
        <v>2136</v>
      </c>
      <c r="F1319" s="6" t="str">
        <f t="shared" si="128"/>
        <v>BrokerCR-V-009-F5I26</v>
      </c>
      <c r="G1319" s="95" t="s">
        <v>4967</v>
      </c>
      <c r="H1319" s="95" t="s">
        <v>4946</v>
      </c>
      <c r="I1319" s="85" t="s">
        <v>4692</v>
      </c>
      <c r="J1319" s="92">
        <v>46080</v>
      </c>
      <c r="K1319" s="95" t="s">
        <v>5196</v>
      </c>
      <c r="L1319" s="80" t="s">
        <v>116</v>
      </c>
      <c r="M1319" s="80" t="s">
        <v>1084</v>
      </c>
      <c r="N1319" s="80" t="s">
        <v>2844</v>
      </c>
      <c r="O1319" s="71">
        <v>0</v>
      </c>
      <c r="P1319" s="71">
        <v>0</v>
      </c>
      <c r="Q1319" s="79">
        <v>2238.77</v>
      </c>
      <c r="R1319" s="79">
        <v>358.21</v>
      </c>
      <c r="S1319" s="71">
        <v>0</v>
      </c>
      <c r="T1319" s="79">
        <v>2596.98</v>
      </c>
      <c r="U1319" s="80" t="s">
        <v>24</v>
      </c>
      <c r="V1319" s="84">
        <f t="shared" si="130"/>
        <v>148.36748801681932</v>
      </c>
      <c r="W1319" s="78">
        <v>46076</v>
      </c>
      <c r="X1319" s="80" t="s">
        <v>1129</v>
      </c>
      <c r="Y1319" s="80" t="s">
        <v>121</v>
      </c>
      <c r="Z1319" s="80" t="s">
        <v>537</v>
      </c>
      <c r="AA1319" s="80" t="s">
        <v>122</v>
      </c>
      <c r="AB1319" s="76" t="s">
        <v>539</v>
      </c>
      <c r="AC1319" s="76" t="s">
        <v>540</v>
      </c>
      <c r="AD1319" s="76" t="s">
        <v>173</v>
      </c>
      <c r="AE1319" s="76" t="s">
        <v>548</v>
      </c>
      <c r="AF1319" s="76" t="s">
        <v>96</v>
      </c>
      <c r="AG1319" s="82"/>
      <c r="AH1319" s="60"/>
      <c r="AI1319" s="75" t="s">
        <v>4947</v>
      </c>
      <c r="AJ1319" s="6" t="s">
        <v>103</v>
      </c>
      <c r="AK1319" s="81">
        <v>0</v>
      </c>
      <c r="AL1319" s="205" t="s">
        <v>103</v>
      </c>
      <c r="AM1319" s="169"/>
      <c r="AN1319" s="6"/>
      <c r="AO1319" s="120"/>
    </row>
    <row r="1320" spans="1:41">
      <c r="A1320" s="75" t="s">
        <v>4947</v>
      </c>
      <c r="B1320" s="6" t="s">
        <v>93</v>
      </c>
      <c r="C1320" s="76">
        <v>1319</v>
      </c>
      <c r="D1320" s="80" t="s">
        <v>589</v>
      </c>
      <c r="E1320" s="6" t="s">
        <v>2136</v>
      </c>
      <c r="F1320" s="6" t="str">
        <f t="shared" si="128"/>
        <v>BrokerFG-V-010-V1E26-M01</v>
      </c>
      <c r="G1320" s="95" t="s">
        <v>4968</v>
      </c>
      <c r="H1320" s="95" t="s">
        <v>4969</v>
      </c>
      <c r="I1320" s="85" t="s">
        <v>4692</v>
      </c>
      <c r="J1320" s="92">
        <v>46080</v>
      </c>
      <c r="K1320" s="95" t="s">
        <v>5197</v>
      </c>
      <c r="L1320" s="80" t="s">
        <v>116</v>
      </c>
      <c r="M1320" s="80" t="s">
        <v>1100</v>
      </c>
      <c r="N1320" s="80" t="s">
        <v>1085</v>
      </c>
      <c r="O1320" s="71">
        <v>0</v>
      </c>
      <c r="P1320" s="71">
        <v>0</v>
      </c>
      <c r="Q1320" s="79">
        <v>1679.67</v>
      </c>
      <c r="R1320" s="79">
        <v>268.75</v>
      </c>
      <c r="S1320" s="71">
        <v>0</v>
      </c>
      <c r="T1320" s="79">
        <v>1948.42</v>
      </c>
      <c r="U1320" s="80" t="s">
        <v>24</v>
      </c>
      <c r="V1320" s="84">
        <f t="shared" si="130"/>
        <v>111.31475059558838</v>
      </c>
      <c r="W1320" s="78">
        <v>46073</v>
      </c>
      <c r="X1320" s="80" t="s">
        <v>122</v>
      </c>
      <c r="Y1320" s="80" t="s">
        <v>537</v>
      </c>
      <c r="Z1320" s="80" t="s">
        <v>121</v>
      </c>
      <c r="AA1320" s="80" t="s">
        <v>1267</v>
      </c>
      <c r="AB1320" s="76" t="s">
        <v>542</v>
      </c>
      <c r="AC1320" s="76" t="s">
        <v>541</v>
      </c>
      <c r="AD1320" s="76" t="s">
        <v>195</v>
      </c>
      <c r="AE1320" s="76" t="s">
        <v>547</v>
      </c>
      <c r="AF1320" s="76" t="s">
        <v>96</v>
      </c>
      <c r="AG1320" s="82"/>
      <c r="AH1320" s="60"/>
      <c r="AI1320" s="75" t="s">
        <v>4947</v>
      </c>
      <c r="AJ1320" s="6" t="s">
        <v>103</v>
      </c>
      <c r="AK1320" s="81">
        <v>0</v>
      </c>
      <c r="AL1320" s="205" t="s">
        <v>103</v>
      </c>
      <c r="AM1320" s="169"/>
      <c r="AN1320" s="6"/>
      <c r="AO1320" s="120"/>
    </row>
    <row r="1321" spans="1:41">
      <c r="A1321" s="75" t="s">
        <v>4947</v>
      </c>
      <c r="B1321" s="6" t="s">
        <v>93</v>
      </c>
      <c r="C1321" s="76">
        <v>1320</v>
      </c>
      <c r="D1321" s="80" t="s">
        <v>589</v>
      </c>
      <c r="E1321" s="6" t="s">
        <v>2136</v>
      </c>
      <c r="F1321" s="6" t="str">
        <f t="shared" si="128"/>
        <v>BrokerFG-V-011-V1E26-M01</v>
      </c>
      <c r="G1321" s="95" t="s">
        <v>4970</v>
      </c>
      <c r="H1321" s="95" t="s">
        <v>4971</v>
      </c>
      <c r="I1321" s="85" t="s">
        <v>4692</v>
      </c>
      <c r="J1321" s="92">
        <v>46080</v>
      </c>
      <c r="K1321" s="95" t="s">
        <v>5198</v>
      </c>
      <c r="L1321" s="80" t="s">
        <v>116</v>
      </c>
      <c r="M1321" s="80" t="s">
        <v>1100</v>
      </c>
      <c r="N1321" s="80" t="s">
        <v>1085</v>
      </c>
      <c r="O1321" s="71">
        <v>0</v>
      </c>
      <c r="P1321" s="71">
        <v>0</v>
      </c>
      <c r="Q1321" s="79">
        <v>1679.67</v>
      </c>
      <c r="R1321" s="79">
        <v>268.75</v>
      </c>
      <c r="S1321" s="71">
        <v>0</v>
      </c>
      <c r="T1321" s="79">
        <v>1948.42</v>
      </c>
      <c r="U1321" s="80" t="s">
        <v>24</v>
      </c>
      <c r="V1321" s="84">
        <f t="shared" si="130"/>
        <v>111.31475059558838</v>
      </c>
      <c r="W1321" s="78">
        <v>46076</v>
      </c>
      <c r="X1321" s="80" t="s">
        <v>122</v>
      </c>
      <c r="Y1321" s="80" t="s">
        <v>537</v>
      </c>
      <c r="Z1321" s="80" t="s">
        <v>121</v>
      </c>
      <c r="AA1321" s="80" t="s">
        <v>1267</v>
      </c>
      <c r="AB1321" s="76" t="s">
        <v>542</v>
      </c>
      <c r="AC1321" s="76" t="s">
        <v>541</v>
      </c>
      <c r="AD1321" s="76" t="s">
        <v>195</v>
      </c>
      <c r="AE1321" s="76" t="s">
        <v>547</v>
      </c>
      <c r="AF1321" s="76" t="s">
        <v>96</v>
      </c>
      <c r="AG1321" s="82"/>
      <c r="AH1321" s="60"/>
      <c r="AI1321" s="75" t="s">
        <v>4947</v>
      </c>
      <c r="AJ1321" s="6" t="s">
        <v>103</v>
      </c>
      <c r="AK1321" s="81">
        <v>0</v>
      </c>
      <c r="AL1321" s="205" t="s">
        <v>103</v>
      </c>
      <c r="AM1321" s="169"/>
      <c r="AN1321" s="6"/>
      <c r="AO1321" s="120"/>
    </row>
    <row r="1322" spans="1:41">
      <c r="A1322" s="75" t="s">
        <v>4947</v>
      </c>
      <c r="B1322" s="6" t="s">
        <v>93</v>
      </c>
      <c r="C1322" s="76">
        <v>1321</v>
      </c>
      <c r="D1322" s="80" t="s">
        <v>589</v>
      </c>
      <c r="E1322" s="6" t="s">
        <v>2136</v>
      </c>
      <c r="F1322" s="6" t="str">
        <f t="shared" si="128"/>
        <v>BrokerVA-V-075-F4I25</v>
      </c>
      <c r="G1322" s="95" t="s">
        <v>4972</v>
      </c>
      <c r="H1322" s="95" t="s">
        <v>4973</v>
      </c>
      <c r="I1322" s="85" t="s">
        <v>4692</v>
      </c>
      <c r="J1322" s="92">
        <v>46080</v>
      </c>
      <c r="K1322" s="95" t="s">
        <v>5199</v>
      </c>
      <c r="L1322" s="80" t="s">
        <v>116</v>
      </c>
      <c r="M1322" s="80" t="s">
        <v>1084</v>
      </c>
      <c r="N1322" s="80" t="s">
        <v>1128</v>
      </c>
      <c r="O1322" s="71">
        <v>0</v>
      </c>
      <c r="P1322" s="71">
        <v>0</v>
      </c>
      <c r="Q1322" s="79">
        <v>1884.44</v>
      </c>
      <c r="R1322" s="79">
        <v>301.52</v>
      </c>
      <c r="S1322" s="71">
        <v>0</v>
      </c>
      <c r="T1322" s="79">
        <v>2185.96</v>
      </c>
      <c r="U1322" s="80" t="s">
        <v>24</v>
      </c>
      <c r="V1322" s="84">
        <f t="shared" si="130"/>
        <v>124.88559561692672</v>
      </c>
      <c r="W1322" s="78">
        <v>46077</v>
      </c>
      <c r="X1322" s="80" t="s">
        <v>5200</v>
      </c>
      <c r="Y1322" s="80" t="s">
        <v>121</v>
      </c>
      <c r="Z1322" s="80" t="s">
        <v>537</v>
      </c>
      <c r="AA1322" s="80" t="s">
        <v>5201</v>
      </c>
      <c r="AB1322" s="76" t="s">
        <v>539</v>
      </c>
      <c r="AC1322" s="76" t="s">
        <v>540</v>
      </c>
      <c r="AD1322" s="76" t="s">
        <v>173</v>
      </c>
      <c r="AE1322" s="76" t="s">
        <v>548</v>
      </c>
      <c r="AF1322" s="318" t="s">
        <v>5397</v>
      </c>
      <c r="AG1322" s="82"/>
      <c r="AH1322" s="60"/>
      <c r="AI1322" s="75" t="s">
        <v>4947</v>
      </c>
      <c r="AJ1322" s="6" t="s">
        <v>103</v>
      </c>
      <c r="AK1322" s="81">
        <v>0</v>
      </c>
      <c r="AL1322" s="205" t="s">
        <v>103</v>
      </c>
      <c r="AM1322" s="169"/>
      <c r="AN1322" s="6"/>
      <c r="AO1322" s="120"/>
    </row>
    <row r="1323" spans="1:41">
      <c r="A1323" s="75" t="s">
        <v>4947</v>
      </c>
      <c r="B1323" s="6" t="s">
        <v>587</v>
      </c>
      <c r="C1323" s="76">
        <v>1322</v>
      </c>
      <c r="D1323" s="80" t="s">
        <v>589</v>
      </c>
      <c r="E1323" s="6" t="s">
        <v>2136</v>
      </c>
      <c r="F1323" s="6" t="str">
        <f t="shared" si="128"/>
        <v>BrokerVA-V-076-F4I25</v>
      </c>
      <c r="G1323" s="95" t="s">
        <v>4974</v>
      </c>
      <c r="H1323" s="95" t="s">
        <v>4975</v>
      </c>
      <c r="I1323" s="85" t="s">
        <v>4692</v>
      </c>
      <c r="J1323" s="92">
        <v>46080</v>
      </c>
      <c r="K1323" s="95" t="s">
        <v>5202</v>
      </c>
      <c r="L1323" s="80" t="s">
        <v>116</v>
      </c>
      <c r="M1323" s="80" t="s">
        <v>1084</v>
      </c>
      <c r="N1323" s="80" t="s">
        <v>1128</v>
      </c>
      <c r="O1323" s="71">
        <v>0</v>
      </c>
      <c r="P1323" s="71">
        <v>0</v>
      </c>
      <c r="Q1323" s="79">
        <v>1884.44</v>
      </c>
      <c r="R1323" s="79">
        <v>301.52</v>
      </c>
      <c r="S1323" s="71">
        <v>0</v>
      </c>
      <c r="T1323" s="79">
        <v>2185.96</v>
      </c>
      <c r="U1323" s="80" t="s">
        <v>24</v>
      </c>
      <c r="V1323" s="84">
        <f t="shared" si="130"/>
        <v>124.88559561692672</v>
      </c>
      <c r="W1323" s="78">
        <v>46077</v>
      </c>
      <c r="X1323" s="80" t="s">
        <v>5200</v>
      </c>
      <c r="Y1323" s="80" t="s">
        <v>121</v>
      </c>
      <c r="Z1323" s="80" t="s">
        <v>537</v>
      </c>
      <c r="AA1323" s="80" t="s">
        <v>5201</v>
      </c>
      <c r="AB1323" s="76" t="s">
        <v>539</v>
      </c>
      <c r="AC1323" s="76" t="s">
        <v>540</v>
      </c>
      <c r="AD1323" s="76" t="s">
        <v>173</v>
      </c>
      <c r="AE1323" s="76" t="s">
        <v>548</v>
      </c>
      <c r="AF1323" s="76" t="s">
        <v>96</v>
      </c>
      <c r="AG1323" s="82"/>
      <c r="AH1323" s="60"/>
      <c r="AI1323" s="75" t="s">
        <v>4947</v>
      </c>
      <c r="AJ1323" s="6" t="s">
        <v>103</v>
      </c>
      <c r="AK1323" s="81">
        <v>0</v>
      </c>
      <c r="AL1323" s="205" t="s">
        <v>103</v>
      </c>
      <c r="AM1323" s="169"/>
      <c r="AN1323" s="6"/>
      <c r="AO1323" s="120"/>
    </row>
    <row r="1324" spans="1:41">
      <c r="A1324" s="75" t="s">
        <v>4947</v>
      </c>
      <c r="B1324" s="6" t="s">
        <v>587</v>
      </c>
      <c r="C1324" s="76">
        <v>1323</v>
      </c>
      <c r="D1324" s="80" t="s">
        <v>589</v>
      </c>
      <c r="E1324" s="6" t="s">
        <v>2136</v>
      </c>
      <c r="F1324" s="6" t="str">
        <f t="shared" si="128"/>
        <v>BrokerVA-V-077-F4I25</v>
      </c>
      <c r="G1324" s="95" t="s">
        <v>4976</v>
      </c>
      <c r="H1324" s="95" t="s">
        <v>4977</v>
      </c>
      <c r="I1324" s="85" t="s">
        <v>4692</v>
      </c>
      <c r="J1324" s="92">
        <v>46080</v>
      </c>
      <c r="K1324" s="95" t="s">
        <v>5203</v>
      </c>
      <c r="L1324" s="80" t="s">
        <v>116</v>
      </c>
      <c r="M1324" s="80" t="s">
        <v>1084</v>
      </c>
      <c r="N1324" s="80" t="s">
        <v>1128</v>
      </c>
      <c r="O1324" s="71">
        <v>0</v>
      </c>
      <c r="P1324" s="71">
        <v>0</v>
      </c>
      <c r="Q1324" s="79">
        <v>1884.44</v>
      </c>
      <c r="R1324" s="79">
        <v>301.52</v>
      </c>
      <c r="S1324" s="71">
        <v>0</v>
      </c>
      <c r="T1324" s="79">
        <v>2185.96</v>
      </c>
      <c r="U1324" s="80" t="s">
        <v>24</v>
      </c>
      <c r="V1324" s="84">
        <f t="shared" si="130"/>
        <v>124.88559561692672</v>
      </c>
      <c r="W1324" s="78">
        <v>46077</v>
      </c>
      <c r="X1324" s="80" t="s">
        <v>5200</v>
      </c>
      <c r="Y1324" s="80" t="s">
        <v>121</v>
      </c>
      <c r="Z1324" s="80" t="s">
        <v>537</v>
      </c>
      <c r="AA1324" s="80" t="s">
        <v>5201</v>
      </c>
      <c r="AB1324" s="76" t="s">
        <v>539</v>
      </c>
      <c r="AC1324" s="76" t="s">
        <v>540</v>
      </c>
      <c r="AD1324" s="76" t="s">
        <v>173</v>
      </c>
      <c r="AE1324" s="76" t="s">
        <v>548</v>
      </c>
      <c r="AF1324" s="76" t="s">
        <v>96</v>
      </c>
      <c r="AG1324" s="82"/>
      <c r="AH1324" s="60"/>
      <c r="AI1324" s="75" t="s">
        <v>4947</v>
      </c>
      <c r="AJ1324" s="6" t="s">
        <v>103</v>
      </c>
      <c r="AK1324" s="81">
        <v>0</v>
      </c>
      <c r="AL1324" s="205" t="s">
        <v>103</v>
      </c>
      <c r="AM1324" s="169"/>
      <c r="AN1324" s="6"/>
      <c r="AO1324" s="120"/>
    </row>
    <row r="1325" spans="1:41">
      <c r="A1325" s="75" t="s">
        <v>4947</v>
      </c>
      <c r="B1325" s="6" t="s">
        <v>93</v>
      </c>
      <c r="C1325" s="76">
        <v>1324</v>
      </c>
      <c r="D1325" s="80" t="s">
        <v>589</v>
      </c>
      <c r="E1325" s="6" t="s">
        <v>2136</v>
      </c>
      <c r="F1325" s="6" t="str">
        <f t="shared" si="128"/>
        <v>BrokerFG-V-016-V1E26-M19</v>
      </c>
      <c r="G1325" s="95" t="s">
        <v>4978</v>
      </c>
      <c r="H1325" s="95" t="s">
        <v>4979</v>
      </c>
      <c r="I1325" s="85" t="s">
        <v>4692</v>
      </c>
      <c r="J1325" s="92">
        <v>46080</v>
      </c>
      <c r="K1325" s="95" t="s">
        <v>5204</v>
      </c>
      <c r="L1325" s="80" t="s">
        <v>116</v>
      </c>
      <c r="M1325" s="80" t="s">
        <v>1100</v>
      </c>
      <c r="N1325" s="80" t="s">
        <v>1085</v>
      </c>
      <c r="O1325" s="71">
        <v>0</v>
      </c>
      <c r="P1325" s="71">
        <v>0</v>
      </c>
      <c r="Q1325" s="79">
        <v>1762.34</v>
      </c>
      <c r="R1325" s="79">
        <v>281.98</v>
      </c>
      <c r="S1325" s="71">
        <v>0</v>
      </c>
      <c r="T1325" s="79">
        <v>2044.32</v>
      </c>
      <c r="U1325" s="80" t="s">
        <v>24</v>
      </c>
      <c r="V1325" s="84">
        <f t="shared" si="130"/>
        <v>116.79359221193234</v>
      </c>
      <c r="W1325" s="78">
        <v>46077</v>
      </c>
      <c r="X1325" s="80" t="s">
        <v>122</v>
      </c>
      <c r="Y1325" s="80" t="s">
        <v>537</v>
      </c>
      <c r="Z1325" s="80" t="s">
        <v>121</v>
      </c>
      <c r="AA1325" s="80" t="s">
        <v>1267</v>
      </c>
      <c r="AB1325" s="76" t="s">
        <v>539</v>
      </c>
      <c r="AC1325" s="76" t="s">
        <v>541</v>
      </c>
      <c r="AD1325" s="76" t="s">
        <v>195</v>
      </c>
      <c r="AE1325" s="76" t="s">
        <v>547</v>
      </c>
      <c r="AF1325" s="76" t="s">
        <v>96</v>
      </c>
      <c r="AG1325" s="82"/>
      <c r="AH1325" s="60"/>
      <c r="AI1325" s="75" t="s">
        <v>4947</v>
      </c>
      <c r="AJ1325" s="6" t="s">
        <v>103</v>
      </c>
      <c r="AK1325" s="81">
        <v>0</v>
      </c>
      <c r="AL1325" s="205" t="s">
        <v>103</v>
      </c>
      <c r="AM1325" s="169"/>
      <c r="AN1325" s="6"/>
      <c r="AO1325" s="120"/>
    </row>
    <row r="1326" spans="1:41" ht="15" thickBot="1">
      <c r="A1326" s="75" t="s">
        <v>4947</v>
      </c>
      <c r="B1326" s="6" t="s">
        <v>93</v>
      </c>
      <c r="C1326" s="76">
        <v>1325</v>
      </c>
      <c r="D1326" s="80" t="s">
        <v>2615</v>
      </c>
      <c r="E1326" s="6" t="s">
        <v>2135</v>
      </c>
      <c r="F1326" s="6" t="str">
        <f t="shared" si="128"/>
        <v>FreightFG-A-0039AE26-M19-C9580</v>
      </c>
      <c r="G1326" s="95" t="s">
        <v>5029</v>
      </c>
      <c r="H1326" s="343" t="s">
        <v>4980</v>
      </c>
      <c r="I1326" s="85" t="s">
        <v>4692</v>
      </c>
      <c r="J1326" s="92">
        <v>46079</v>
      </c>
      <c r="K1326" s="95"/>
      <c r="L1326" s="80" t="s">
        <v>5205</v>
      </c>
      <c r="M1326" s="80" t="s">
        <v>28</v>
      </c>
      <c r="N1326" s="80" t="s">
        <v>5206</v>
      </c>
      <c r="O1326" s="71">
        <v>0</v>
      </c>
      <c r="P1326" s="71">
        <v>0</v>
      </c>
      <c r="Q1326" s="79">
        <v>2785</v>
      </c>
      <c r="R1326" s="79">
        <v>226.4</v>
      </c>
      <c r="S1326" s="71">
        <v>0</v>
      </c>
      <c r="T1326" s="79">
        <v>3011.4</v>
      </c>
      <c r="U1326" s="80" t="s">
        <v>118</v>
      </c>
      <c r="V1326" s="84">
        <f t="shared" ref="V1326:V1327" si="131">T1326</f>
        <v>3011.4</v>
      </c>
      <c r="W1326" s="78">
        <v>46074</v>
      </c>
      <c r="X1326" s="80" t="s">
        <v>283</v>
      </c>
      <c r="Y1326" s="80" t="s">
        <v>537</v>
      </c>
      <c r="Z1326" s="80" t="s">
        <v>5207</v>
      </c>
      <c r="AA1326" s="80" t="s">
        <v>5208</v>
      </c>
      <c r="AB1326" s="76" t="s">
        <v>539</v>
      </c>
      <c r="AC1326" s="76" t="s">
        <v>541</v>
      </c>
      <c r="AD1326" s="76" t="s">
        <v>28</v>
      </c>
      <c r="AE1326" s="275" t="s">
        <v>1517</v>
      </c>
      <c r="AF1326" s="76" t="s">
        <v>96</v>
      </c>
      <c r="AG1326" s="82"/>
      <c r="AH1326" s="60"/>
      <c r="AI1326" s="75" t="s">
        <v>4947</v>
      </c>
      <c r="AJ1326" s="6" t="s">
        <v>103</v>
      </c>
      <c r="AK1326" s="81">
        <v>0</v>
      </c>
      <c r="AL1326" s="205" t="s">
        <v>103</v>
      </c>
      <c r="AM1326" s="169" t="s">
        <v>6431</v>
      </c>
      <c r="AN1326" s="6"/>
      <c r="AO1326" s="120"/>
    </row>
    <row r="1327" spans="1:41">
      <c r="A1327" s="75" t="s">
        <v>4947</v>
      </c>
      <c r="B1327" s="6" t="s">
        <v>93</v>
      </c>
      <c r="C1327" s="76">
        <v>1326</v>
      </c>
      <c r="D1327" s="80" t="s">
        <v>2615</v>
      </c>
      <c r="E1327" s="6" t="s">
        <v>2135</v>
      </c>
      <c r="F1327" s="6" t="str">
        <f t="shared" si="128"/>
        <v>FreightRM-A-0014AI26-M19-C9077</v>
      </c>
      <c r="G1327" s="95" t="s">
        <v>6407</v>
      </c>
      <c r="H1327" s="95" t="s">
        <v>4981</v>
      </c>
      <c r="I1327" s="85" t="s">
        <v>4692</v>
      </c>
      <c r="J1327" s="92">
        <v>46079</v>
      </c>
      <c r="K1327" s="95"/>
      <c r="L1327" s="80" t="s">
        <v>5209</v>
      </c>
      <c r="M1327" s="80" t="s">
        <v>25</v>
      </c>
      <c r="N1327" s="80" t="s">
        <v>5206</v>
      </c>
      <c r="O1327" s="71">
        <v>0</v>
      </c>
      <c r="P1327" s="71">
        <v>0</v>
      </c>
      <c r="Q1327" s="79">
        <v>5947.18</v>
      </c>
      <c r="R1327" s="79">
        <v>220</v>
      </c>
      <c r="S1327" s="71">
        <v>0</v>
      </c>
      <c r="T1327" s="79">
        <v>6167.18</v>
      </c>
      <c r="U1327" s="80" t="s">
        <v>118</v>
      </c>
      <c r="V1327" s="84">
        <f t="shared" si="131"/>
        <v>6167.18</v>
      </c>
      <c r="W1327" s="78">
        <v>45998</v>
      </c>
      <c r="X1327" s="80" t="s">
        <v>5210</v>
      </c>
      <c r="Y1327" s="80" t="s">
        <v>537</v>
      </c>
      <c r="Z1327" s="80" t="s">
        <v>5207</v>
      </c>
      <c r="AA1327" s="80" t="s">
        <v>283</v>
      </c>
      <c r="AB1327" s="76" t="s">
        <v>539</v>
      </c>
      <c r="AC1327" s="76" t="s">
        <v>540</v>
      </c>
      <c r="AD1327" s="76" t="s">
        <v>25</v>
      </c>
      <c r="AE1327" s="76">
        <v>67180000</v>
      </c>
      <c r="AF1327" s="76" t="s">
        <v>96</v>
      </c>
      <c r="AG1327" s="82"/>
      <c r="AH1327" s="60"/>
      <c r="AI1327" s="75" t="s">
        <v>4947</v>
      </c>
      <c r="AJ1327" s="6" t="s">
        <v>103</v>
      </c>
      <c r="AK1327" s="81">
        <v>0</v>
      </c>
      <c r="AL1327" s="205" t="s">
        <v>103</v>
      </c>
      <c r="AM1327" s="169" t="s">
        <v>6432</v>
      </c>
      <c r="AN1327" s="6"/>
      <c r="AO1327" s="120"/>
    </row>
    <row r="1328" spans="1:41">
      <c r="A1328" s="75" t="s">
        <v>4947</v>
      </c>
      <c r="B1328" s="6" t="s">
        <v>93</v>
      </c>
      <c r="C1328" s="76">
        <v>1327</v>
      </c>
      <c r="D1328" s="80" t="s">
        <v>590</v>
      </c>
      <c r="E1328" s="6" t="s">
        <v>2135</v>
      </c>
      <c r="F1328" s="6" t="str">
        <f t="shared" si="128"/>
        <v>FreightRM-V-034-V1I26-M19.5</v>
      </c>
      <c r="G1328" s="95" t="s">
        <v>4982</v>
      </c>
      <c r="H1328" s="95" t="s">
        <v>4983</v>
      </c>
      <c r="I1328" s="85" t="s">
        <v>4692</v>
      </c>
      <c r="J1328" s="92">
        <v>46080</v>
      </c>
      <c r="K1328" s="95" t="s">
        <v>5211</v>
      </c>
      <c r="L1328" s="80">
        <v>6736</v>
      </c>
      <c r="M1328" s="80" t="s">
        <v>1870</v>
      </c>
      <c r="N1328" s="80" t="s">
        <v>1134</v>
      </c>
      <c r="O1328" s="71">
        <v>0</v>
      </c>
      <c r="P1328" s="71">
        <v>0</v>
      </c>
      <c r="Q1328" s="79">
        <v>10800</v>
      </c>
      <c r="R1328" s="79">
        <v>1728</v>
      </c>
      <c r="S1328" s="71">
        <v>432</v>
      </c>
      <c r="T1328" s="79">
        <v>12096</v>
      </c>
      <c r="U1328" s="80" t="s">
        <v>24</v>
      </c>
      <c r="V1328" s="84">
        <f t="shared" ref="V1328:V1334" si="132">T1328/17.5037</f>
        <v>691.05389146294795</v>
      </c>
      <c r="W1328" s="78">
        <v>46081</v>
      </c>
      <c r="X1328" s="80" t="s">
        <v>1135</v>
      </c>
      <c r="Y1328" s="80" t="s">
        <v>1136</v>
      </c>
      <c r="Z1328" s="80" t="s">
        <v>1137</v>
      </c>
      <c r="AA1328" s="80" t="s">
        <v>121</v>
      </c>
      <c r="AB1328" s="76" t="s">
        <v>539</v>
      </c>
      <c r="AC1328" s="76" t="s">
        <v>540</v>
      </c>
      <c r="AD1328" s="76" t="s">
        <v>173</v>
      </c>
      <c r="AE1328" s="76" t="s">
        <v>548</v>
      </c>
      <c r="AF1328" s="76" t="s">
        <v>96</v>
      </c>
      <c r="AG1328" s="82"/>
      <c r="AH1328" s="60"/>
      <c r="AI1328" s="75" t="s">
        <v>4947</v>
      </c>
      <c r="AJ1328" s="6" t="s">
        <v>103</v>
      </c>
      <c r="AK1328" s="81">
        <v>0</v>
      </c>
      <c r="AL1328" s="205" t="s">
        <v>103</v>
      </c>
      <c r="AM1328" s="169"/>
      <c r="AN1328" s="6"/>
      <c r="AO1328" s="120"/>
    </row>
    <row r="1329" spans="1:41">
      <c r="A1329" s="75" t="s">
        <v>4947</v>
      </c>
      <c r="B1329" s="6" t="s">
        <v>93</v>
      </c>
      <c r="C1329" s="76">
        <v>1328</v>
      </c>
      <c r="D1329" s="80" t="s">
        <v>590</v>
      </c>
      <c r="E1329" s="6" t="s">
        <v>2135</v>
      </c>
      <c r="F1329" s="6" t="str">
        <f t="shared" si="128"/>
        <v>FreightRM-V-049-V1I26-M01</v>
      </c>
      <c r="G1329" s="95" t="s">
        <v>4984</v>
      </c>
      <c r="H1329" s="95" t="s">
        <v>4985</v>
      </c>
      <c r="I1329" s="85" t="s">
        <v>4692</v>
      </c>
      <c r="J1329" s="92">
        <v>46080</v>
      </c>
      <c r="K1329" s="95" t="s">
        <v>5212</v>
      </c>
      <c r="L1329" s="80">
        <v>6795</v>
      </c>
      <c r="M1329" s="80" t="s">
        <v>1870</v>
      </c>
      <c r="N1329" s="80" t="s">
        <v>1134</v>
      </c>
      <c r="O1329" s="71">
        <v>0</v>
      </c>
      <c r="P1329" s="71">
        <v>0</v>
      </c>
      <c r="Q1329" s="79">
        <v>19000</v>
      </c>
      <c r="R1329" s="79">
        <v>3040</v>
      </c>
      <c r="S1329" s="71">
        <v>760</v>
      </c>
      <c r="T1329" s="79">
        <v>21280</v>
      </c>
      <c r="U1329" s="80" t="s">
        <v>24</v>
      </c>
      <c r="V1329" s="84">
        <f t="shared" si="132"/>
        <v>1215.7429572033343</v>
      </c>
      <c r="W1329" s="78">
        <v>46081</v>
      </c>
      <c r="X1329" s="80" t="s">
        <v>1147</v>
      </c>
      <c r="Y1329" s="80" t="s">
        <v>1148</v>
      </c>
      <c r="Z1329" s="80" t="s">
        <v>1137</v>
      </c>
      <c r="AA1329" s="80" t="s">
        <v>121</v>
      </c>
      <c r="AB1329" s="76" t="s">
        <v>542</v>
      </c>
      <c r="AC1329" s="76" t="s">
        <v>540</v>
      </c>
      <c r="AD1329" s="76" t="s">
        <v>173</v>
      </c>
      <c r="AE1329" s="76" t="s">
        <v>548</v>
      </c>
      <c r="AF1329" s="76" t="s">
        <v>96</v>
      </c>
      <c r="AG1329" s="82"/>
      <c r="AH1329" s="60"/>
      <c r="AI1329" s="75" t="s">
        <v>4947</v>
      </c>
      <c r="AJ1329" s="6" t="s">
        <v>103</v>
      </c>
      <c r="AK1329" s="81">
        <v>0</v>
      </c>
      <c r="AL1329" s="205" t="s">
        <v>103</v>
      </c>
      <c r="AM1329" s="169"/>
      <c r="AN1329" s="6"/>
      <c r="AO1329" s="120"/>
    </row>
    <row r="1330" spans="1:41">
      <c r="A1330" s="75" t="s">
        <v>4947</v>
      </c>
      <c r="B1330" s="6" t="s">
        <v>93</v>
      </c>
      <c r="C1330" s="76">
        <v>1329</v>
      </c>
      <c r="D1330" s="80" t="s">
        <v>590</v>
      </c>
      <c r="E1330" s="6" t="s">
        <v>2135</v>
      </c>
      <c r="F1330" s="6" t="str">
        <f t="shared" si="128"/>
        <v>FreightRM-V-060-V1I26-M19.2</v>
      </c>
      <c r="G1330" s="95" t="s">
        <v>4986</v>
      </c>
      <c r="H1330" s="95" t="s">
        <v>4987</v>
      </c>
      <c r="I1330" s="85" t="s">
        <v>4692</v>
      </c>
      <c r="J1330" s="92">
        <v>46080</v>
      </c>
      <c r="K1330" s="95" t="s">
        <v>3557</v>
      </c>
      <c r="L1330" s="80">
        <v>6688</v>
      </c>
      <c r="M1330" s="80" t="s">
        <v>1870</v>
      </c>
      <c r="N1330" s="80" t="s">
        <v>1150</v>
      </c>
      <c r="O1330" s="71">
        <v>0</v>
      </c>
      <c r="P1330" s="71">
        <v>0</v>
      </c>
      <c r="Q1330" s="79">
        <v>19000</v>
      </c>
      <c r="R1330" s="79">
        <v>3040</v>
      </c>
      <c r="S1330" s="71">
        <v>0</v>
      </c>
      <c r="T1330" s="79">
        <v>22040</v>
      </c>
      <c r="U1330" s="80" t="s">
        <v>24</v>
      </c>
      <c r="V1330" s="84">
        <f t="shared" si="132"/>
        <v>1259.1623485320247</v>
      </c>
      <c r="W1330" s="78">
        <v>46081</v>
      </c>
      <c r="X1330" s="80" t="s">
        <v>1140</v>
      </c>
      <c r="Y1330" s="80" t="s">
        <v>1141</v>
      </c>
      <c r="Z1330" s="80" t="s">
        <v>1137</v>
      </c>
      <c r="AA1330" s="80" t="s">
        <v>121</v>
      </c>
      <c r="AB1330" s="76" t="s">
        <v>539</v>
      </c>
      <c r="AC1330" s="76" t="s">
        <v>540</v>
      </c>
      <c r="AD1330" s="76" t="s">
        <v>173</v>
      </c>
      <c r="AE1330" s="76" t="s">
        <v>548</v>
      </c>
      <c r="AF1330" s="76" t="s">
        <v>96</v>
      </c>
      <c r="AG1330" s="82"/>
      <c r="AH1330" s="60"/>
      <c r="AI1330" s="75" t="s">
        <v>4947</v>
      </c>
      <c r="AJ1330" s="6" t="s">
        <v>103</v>
      </c>
      <c r="AK1330" s="81">
        <v>0</v>
      </c>
      <c r="AL1330" s="205" t="s">
        <v>103</v>
      </c>
      <c r="AM1330" s="169"/>
      <c r="AN1330" s="6"/>
      <c r="AO1330" s="120"/>
    </row>
    <row r="1331" spans="1:41">
      <c r="A1331" s="75" t="s">
        <v>4947</v>
      </c>
      <c r="B1331" s="6" t="s">
        <v>93</v>
      </c>
      <c r="C1331" s="76">
        <v>1330</v>
      </c>
      <c r="D1331" s="80" t="s">
        <v>590</v>
      </c>
      <c r="E1331" s="6" t="s">
        <v>2135</v>
      </c>
      <c r="F1331" s="6" t="str">
        <f t="shared" si="128"/>
        <v>FreightRM-V-034-V1I26-M19.4</v>
      </c>
      <c r="G1331" s="95" t="s">
        <v>4988</v>
      </c>
      <c r="H1331" s="95" t="s">
        <v>4989</v>
      </c>
      <c r="I1331" s="85" t="s">
        <v>4692</v>
      </c>
      <c r="J1331" s="92">
        <v>46080</v>
      </c>
      <c r="K1331" s="95" t="s">
        <v>5211</v>
      </c>
      <c r="L1331" s="80">
        <v>6690</v>
      </c>
      <c r="M1331" s="80" t="s">
        <v>1870</v>
      </c>
      <c r="N1331" s="80" t="s">
        <v>1150</v>
      </c>
      <c r="O1331" s="71">
        <v>0</v>
      </c>
      <c r="P1331" s="71">
        <v>0</v>
      </c>
      <c r="Q1331" s="79">
        <v>10800</v>
      </c>
      <c r="R1331" s="79">
        <v>1728</v>
      </c>
      <c r="S1331" s="71">
        <v>0</v>
      </c>
      <c r="T1331" s="79">
        <v>12528</v>
      </c>
      <c r="U1331" s="80" t="s">
        <v>24</v>
      </c>
      <c r="V1331" s="84">
        <f t="shared" si="132"/>
        <v>715.73438758662462</v>
      </c>
      <c r="W1331" s="78">
        <v>46081</v>
      </c>
      <c r="X1331" s="80" t="s">
        <v>1135</v>
      </c>
      <c r="Y1331" s="80" t="s">
        <v>1136</v>
      </c>
      <c r="Z1331" s="80" t="s">
        <v>1137</v>
      </c>
      <c r="AA1331" s="80" t="s">
        <v>121</v>
      </c>
      <c r="AB1331" s="76" t="s">
        <v>539</v>
      </c>
      <c r="AC1331" s="76" t="s">
        <v>540</v>
      </c>
      <c r="AD1331" s="76" t="s">
        <v>173</v>
      </c>
      <c r="AE1331" s="76" t="s">
        <v>548</v>
      </c>
      <c r="AF1331" s="76" t="s">
        <v>96</v>
      </c>
      <c r="AG1331" s="82"/>
      <c r="AH1331" s="60"/>
      <c r="AI1331" s="75" t="s">
        <v>4947</v>
      </c>
      <c r="AJ1331" s="6" t="s">
        <v>103</v>
      </c>
      <c r="AK1331" s="81">
        <v>0</v>
      </c>
      <c r="AL1331" s="205" t="s">
        <v>103</v>
      </c>
      <c r="AM1331" s="169"/>
      <c r="AN1331" s="6"/>
      <c r="AO1331" s="120"/>
    </row>
    <row r="1332" spans="1:41">
      <c r="A1332" s="75" t="s">
        <v>4947</v>
      </c>
      <c r="B1332" s="6" t="s">
        <v>93</v>
      </c>
      <c r="C1332" s="76">
        <v>1331</v>
      </c>
      <c r="D1332" s="80" t="s">
        <v>590</v>
      </c>
      <c r="E1332" s="6" t="s">
        <v>2135</v>
      </c>
      <c r="F1332" s="6" t="str">
        <f t="shared" si="128"/>
        <v>FreightRM-V-034-V1I26-M19.7</v>
      </c>
      <c r="G1332" s="95" t="s">
        <v>4990</v>
      </c>
      <c r="H1332" s="95" t="s">
        <v>4991</v>
      </c>
      <c r="I1332" s="85" t="s">
        <v>4692</v>
      </c>
      <c r="J1332" s="92">
        <v>46080</v>
      </c>
      <c r="K1332" s="95" t="s">
        <v>3556</v>
      </c>
      <c r="L1332" s="80">
        <v>6848</v>
      </c>
      <c r="M1332" s="80" t="s">
        <v>1870</v>
      </c>
      <c r="N1332" s="80" t="s">
        <v>1134</v>
      </c>
      <c r="O1332" s="71">
        <v>0</v>
      </c>
      <c r="P1332" s="71">
        <v>0</v>
      </c>
      <c r="Q1332" s="79">
        <v>10800</v>
      </c>
      <c r="R1332" s="79">
        <v>1728</v>
      </c>
      <c r="S1332" s="71">
        <v>432</v>
      </c>
      <c r="T1332" s="79">
        <v>12096</v>
      </c>
      <c r="U1332" s="80" t="s">
        <v>24</v>
      </c>
      <c r="V1332" s="84">
        <f t="shared" si="132"/>
        <v>691.05389146294795</v>
      </c>
      <c r="W1332" s="78">
        <v>46081</v>
      </c>
      <c r="X1332" s="80" t="s">
        <v>1135</v>
      </c>
      <c r="Y1332" s="80" t="s">
        <v>1136</v>
      </c>
      <c r="Z1332" s="80" t="s">
        <v>1137</v>
      </c>
      <c r="AA1332" s="80" t="s">
        <v>121</v>
      </c>
      <c r="AB1332" s="76" t="s">
        <v>539</v>
      </c>
      <c r="AC1332" s="76" t="s">
        <v>540</v>
      </c>
      <c r="AD1332" s="76" t="s">
        <v>173</v>
      </c>
      <c r="AE1332" s="76" t="s">
        <v>548</v>
      </c>
      <c r="AF1332" s="76" t="s">
        <v>96</v>
      </c>
      <c r="AG1332" s="82"/>
      <c r="AH1332" s="60"/>
      <c r="AI1332" s="75" t="s">
        <v>4947</v>
      </c>
      <c r="AJ1332" s="6" t="s">
        <v>103</v>
      </c>
      <c r="AK1332" s="81">
        <v>0</v>
      </c>
      <c r="AL1332" s="205" t="s">
        <v>103</v>
      </c>
      <c r="AM1332" s="169"/>
      <c r="AN1332" s="6"/>
      <c r="AO1332" s="120"/>
    </row>
    <row r="1333" spans="1:41">
      <c r="A1333" s="75" t="s">
        <v>4947</v>
      </c>
      <c r="B1333" s="6" t="s">
        <v>93</v>
      </c>
      <c r="C1333" s="76">
        <v>1332</v>
      </c>
      <c r="D1333" s="80" t="s">
        <v>590</v>
      </c>
      <c r="E1333" s="6" t="s">
        <v>2135</v>
      </c>
      <c r="F1333" s="6" t="str">
        <f t="shared" si="128"/>
        <v>FreightFG-V-023-V1E26-M46.3</v>
      </c>
      <c r="G1333" s="6" t="s">
        <v>4992</v>
      </c>
      <c r="H1333" s="95" t="s">
        <v>4993</v>
      </c>
      <c r="I1333" s="85" t="s">
        <v>4692</v>
      </c>
      <c r="J1333" s="92">
        <v>46080</v>
      </c>
      <c r="K1333" s="95"/>
      <c r="L1333" s="80">
        <v>6800</v>
      </c>
      <c r="M1333" s="80" t="s">
        <v>1870</v>
      </c>
      <c r="N1333" s="80" t="s">
        <v>1150</v>
      </c>
      <c r="O1333" s="71">
        <v>0</v>
      </c>
      <c r="P1333" s="71">
        <v>0</v>
      </c>
      <c r="Q1333" s="79">
        <v>10800</v>
      </c>
      <c r="R1333" s="79">
        <v>1728</v>
      </c>
      <c r="S1333" s="71">
        <v>0</v>
      </c>
      <c r="T1333" s="79">
        <v>12528</v>
      </c>
      <c r="U1333" s="80" t="s">
        <v>24</v>
      </c>
      <c r="V1333" s="84">
        <f t="shared" si="132"/>
        <v>715.73438758662462</v>
      </c>
      <c r="W1333" s="78">
        <v>46081</v>
      </c>
      <c r="X1333" s="80" t="s">
        <v>4727</v>
      </c>
      <c r="Y1333" s="80" t="s">
        <v>1137</v>
      </c>
      <c r="Z1333" s="80" t="s">
        <v>1470</v>
      </c>
      <c r="AA1333" s="80" t="s">
        <v>121</v>
      </c>
      <c r="AB1333" s="76" t="s">
        <v>1106</v>
      </c>
      <c r="AC1333" s="76" t="s">
        <v>541</v>
      </c>
      <c r="AD1333" s="76" t="s">
        <v>195</v>
      </c>
      <c r="AE1333" s="76" t="s">
        <v>547</v>
      </c>
      <c r="AF1333" s="76" t="s">
        <v>96</v>
      </c>
      <c r="AG1333" s="82"/>
      <c r="AH1333" s="60"/>
      <c r="AI1333" s="75" t="s">
        <v>4947</v>
      </c>
      <c r="AJ1333" s="6" t="s">
        <v>103</v>
      </c>
      <c r="AK1333" s="81">
        <v>0</v>
      </c>
      <c r="AL1333" s="205" t="s">
        <v>103</v>
      </c>
      <c r="AM1333" s="169"/>
      <c r="AN1333" s="6"/>
      <c r="AO1333" s="120"/>
    </row>
    <row r="1334" spans="1:41">
      <c r="A1334" s="75" t="s">
        <v>4947</v>
      </c>
      <c r="B1334" s="6" t="s">
        <v>93</v>
      </c>
      <c r="C1334" s="76">
        <v>1333</v>
      </c>
      <c r="D1334" s="80" t="s">
        <v>590</v>
      </c>
      <c r="E1334" s="6" t="s">
        <v>2135</v>
      </c>
      <c r="F1334" s="6" t="str">
        <f t="shared" si="128"/>
        <v>FreightRM-V-034-V1I26-M19.4</v>
      </c>
      <c r="G1334" s="95" t="s">
        <v>4988</v>
      </c>
      <c r="H1334" s="95" t="s">
        <v>4994</v>
      </c>
      <c r="I1334" s="85" t="s">
        <v>4692</v>
      </c>
      <c r="J1334" s="92">
        <v>46080</v>
      </c>
      <c r="K1334" s="95" t="s">
        <v>3556</v>
      </c>
      <c r="L1334" s="80">
        <v>6816</v>
      </c>
      <c r="M1334" s="80" t="s">
        <v>1870</v>
      </c>
      <c r="N1334" s="80" t="s">
        <v>1150</v>
      </c>
      <c r="O1334" s="71">
        <v>0</v>
      </c>
      <c r="P1334" s="71">
        <v>0</v>
      </c>
      <c r="Q1334" s="79">
        <v>10800</v>
      </c>
      <c r="R1334" s="79">
        <v>1728</v>
      </c>
      <c r="S1334" s="71">
        <v>0</v>
      </c>
      <c r="T1334" s="79">
        <v>12528</v>
      </c>
      <c r="U1334" s="80" t="s">
        <v>24</v>
      </c>
      <c r="V1334" s="84">
        <f t="shared" si="132"/>
        <v>715.73438758662462</v>
      </c>
      <c r="W1334" s="78">
        <v>46081</v>
      </c>
      <c r="X1334" s="80" t="s">
        <v>1135</v>
      </c>
      <c r="Y1334" s="80" t="s">
        <v>1136</v>
      </c>
      <c r="Z1334" s="80" t="s">
        <v>1137</v>
      </c>
      <c r="AA1334" s="80" t="s">
        <v>121</v>
      </c>
      <c r="AB1334" s="76" t="s">
        <v>539</v>
      </c>
      <c r="AC1334" s="76" t="s">
        <v>540</v>
      </c>
      <c r="AD1334" s="76" t="s">
        <v>173</v>
      </c>
      <c r="AE1334" s="76" t="s">
        <v>548</v>
      </c>
      <c r="AF1334" s="76" t="s">
        <v>96</v>
      </c>
      <c r="AG1334" s="82"/>
      <c r="AH1334" s="60"/>
      <c r="AI1334" s="75" t="s">
        <v>4947</v>
      </c>
      <c r="AJ1334" s="6" t="s">
        <v>103</v>
      </c>
      <c r="AK1334" s="81">
        <v>0</v>
      </c>
      <c r="AL1334" s="205" t="s">
        <v>103</v>
      </c>
      <c r="AM1334" s="169"/>
      <c r="AN1334" s="6"/>
      <c r="AO1334" s="120"/>
    </row>
    <row r="1335" spans="1:41">
      <c r="A1335" s="75" t="s">
        <v>4947</v>
      </c>
      <c r="B1335" s="6" t="s">
        <v>93</v>
      </c>
      <c r="C1335" s="76">
        <v>1334</v>
      </c>
      <c r="D1335" s="80" t="s">
        <v>590</v>
      </c>
      <c r="E1335" s="6" t="s">
        <v>2135</v>
      </c>
      <c r="F1335" s="6" t="str">
        <f t="shared" si="128"/>
        <v>FreightFG-R-2145LE25.M19</v>
      </c>
      <c r="G1335" s="95" t="s">
        <v>4995</v>
      </c>
      <c r="H1335" s="95" t="s">
        <v>4996</v>
      </c>
      <c r="I1335" s="85" t="s">
        <v>4692</v>
      </c>
      <c r="J1335" s="92">
        <v>46079</v>
      </c>
      <c r="K1335" s="95" t="s">
        <v>5213</v>
      </c>
      <c r="L1335" s="80">
        <v>6820</v>
      </c>
      <c r="M1335" s="80" t="s">
        <v>1264</v>
      </c>
      <c r="N1335" s="80" t="s">
        <v>5214</v>
      </c>
      <c r="O1335" s="71">
        <v>0</v>
      </c>
      <c r="P1335" s="71">
        <v>0</v>
      </c>
      <c r="Q1335" s="79">
        <v>5900</v>
      </c>
      <c r="R1335" s="79">
        <v>944</v>
      </c>
      <c r="S1335" s="71">
        <v>236</v>
      </c>
      <c r="T1335" s="79">
        <v>6608</v>
      </c>
      <c r="U1335" s="80" t="s">
        <v>118</v>
      </c>
      <c r="V1335" s="84">
        <f>T1335</f>
        <v>6608</v>
      </c>
      <c r="W1335" s="78">
        <v>46080</v>
      </c>
      <c r="X1335" s="80" t="s">
        <v>4738</v>
      </c>
      <c r="Y1335" s="80" t="s">
        <v>1137</v>
      </c>
      <c r="Z1335" s="80" t="s">
        <v>4739</v>
      </c>
      <c r="AA1335" s="80" t="s">
        <v>121</v>
      </c>
      <c r="AB1335" s="76" t="s">
        <v>539</v>
      </c>
      <c r="AC1335" s="76" t="s">
        <v>541</v>
      </c>
      <c r="AD1335" s="76" t="s">
        <v>195</v>
      </c>
      <c r="AE1335" s="76" t="s">
        <v>547</v>
      </c>
      <c r="AF1335" s="76" t="s">
        <v>96</v>
      </c>
      <c r="AG1335" s="82"/>
      <c r="AH1335" s="60"/>
      <c r="AI1335" s="75" t="s">
        <v>4947</v>
      </c>
      <c r="AJ1335" s="6" t="s">
        <v>103</v>
      </c>
      <c r="AK1335" s="81">
        <v>0</v>
      </c>
      <c r="AL1335" s="205" t="s">
        <v>103</v>
      </c>
      <c r="AM1335" s="169"/>
      <c r="AN1335" s="6"/>
      <c r="AO1335" s="120"/>
    </row>
    <row r="1336" spans="1:41">
      <c r="A1336" s="75" t="s">
        <v>4947</v>
      </c>
      <c r="B1336" s="6" t="s">
        <v>93</v>
      </c>
      <c r="C1336" s="76">
        <v>1335</v>
      </c>
      <c r="D1336" s="80" t="s">
        <v>590</v>
      </c>
      <c r="E1336" s="6" t="s">
        <v>2135</v>
      </c>
      <c r="F1336" s="6" t="str">
        <f t="shared" si="128"/>
        <v>FreightRM-V-041-V1I26-M19.2</v>
      </c>
      <c r="G1336" s="95" t="s">
        <v>4997</v>
      </c>
      <c r="H1336" s="95" t="s">
        <v>4998</v>
      </c>
      <c r="I1336" s="85" t="s">
        <v>4692</v>
      </c>
      <c r="J1336" s="92">
        <v>46080</v>
      </c>
      <c r="K1336" s="95" t="s">
        <v>5215</v>
      </c>
      <c r="L1336" s="80">
        <v>6849</v>
      </c>
      <c r="M1336" s="80" t="s">
        <v>5216</v>
      </c>
      <c r="N1336" s="80" t="s">
        <v>1134</v>
      </c>
      <c r="O1336" s="71">
        <v>0</v>
      </c>
      <c r="P1336" s="71">
        <v>0</v>
      </c>
      <c r="Q1336" s="79">
        <v>2000</v>
      </c>
      <c r="R1336" s="79">
        <v>320</v>
      </c>
      <c r="S1336" s="71">
        <v>80</v>
      </c>
      <c r="T1336" s="79">
        <v>2240</v>
      </c>
      <c r="U1336" s="80" t="s">
        <v>24</v>
      </c>
      <c r="V1336" s="84">
        <f t="shared" ref="V1336:V1337" si="133">T1336/17.5037</f>
        <v>127.97294286350886</v>
      </c>
      <c r="W1336" s="78">
        <v>46081</v>
      </c>
      <c r="X1336" s="80" t="s">
        <v>1135</v>
      </c>
      <c r="Y1336" s="80" t="s">
        <v>4732</v>
      </c>
      <c r="Z1336" s="80" t="s">
        <v>1137</v>
      </c>
      <c r="AA1336" s="80" t="s">
        <v>121</v>
      </c>
      <c r="AB1336" s="76" t="s">
        <v>539</v>
      </c>
      <c r="AC1336" s="76" t="s">
        <v>540</v>
      </c>
      <c r="AD1336" s="76" t="s">
        <v>173</v>
      </c>
      <c r="AE1336" s="76" t="s">
        <v>548</v>
      </c>
      <c r="AF1336" s="76" t="s">
        <v>96</v>
      </c>
      <c r="AG1336" s="82"/>
      <c r="AH1336" s="60"/>
      <c r="AI1336" s="75" t="s">
        <v>4947</v>
      </c>
      <c r="AJ1336" s="6" t="s">
        <v>103</v>
      </c>
      <c r="AK1336" s="81">
        <v>0</v>
      </c>
      <c r="AL1336" s="205" t="s">
        <v>103</v>
      </c>
      <c r="AM1336" s="169"/>
      <c r="AN1336" s="6"/>
      <c r="AO1336" s="120"/>
    </row>
    <row r="1337" spans="1:41">
      <c r="A1337" s="75" t="s">
        <v>4947</v>
      </c>
      <c r="B1337" s="6" t="s">
        <v>93</v>
      </c>
      <c r="C1337" s="76">
        <v>1336</v>
      </c>
      <c r="D1337" s="80" t="s">
        <v>590</v>
      </c>
      <c r="E1337" s="6" t="s">
        <v>2135</v>
      </c>
      <c r="F1337" s="6" t="str">
        <f t="shared" si="128"/>
        <v>FreightRM-V-041-V1I26-M19.2</v>
      </c>
      <c r="G1337" s="95" t="s">
        <v>4997</v>
      </c>
      <c r="H1337" s="95" t="s">
        <v>4999</v>
      </c>
      <c r="I1337" s="85" t="s">
        <v>4692</v>
      </c>
      <c r="J1337" s="92">
        <v>46080</v>
      </c>
      <c r="K1337" s="95" t="s">
        <v>5215</v>
      </c>
      <c r="L1337" s="80">
        <v>6737</v>
      </c>
      <c r="M1337" s="80" t="s">
        <v>5216</v>
      </c>
      <c r="N1337" s="80" t="s">
        <v>1134</v>
      </c>
      <c r="O1337" s="71">
        <v>0</v>
      </c>
      <c r="P1337" s="71">
        <v>0</v>
      </c>
      <c r="Q1337" s="79">
        <v>2000</v>
      </c>
      <c r="R1337" s="79">
        <v>320</v>
      </c>
      <c r="S1337" s="71">
        <v>80</v>
      </c>
      <c r="T1337" s="79">
        <v>2240</v>
      </c>
      <c r="U1337" s="80" t="s">
        <v>24</v>
      </c>
      <c r="V1337" s="84">
        <f t="shared" si="133"/>
        <v>127.97294286350886</v>
      </c>
      <c r="W1337" s="78">
        <v>46081</v>
      </c>
      <c r="X1337" s="80" t="s">
        <v>1135</v>
      </c>
      <c r="Y1337" s="80" t="s">
        <v>4732</v>
      </c>
      <c r="Z1337" s="80" t="s">
        <v>1137</v>
      </c>
      <c r="AA1337" s="80" t="s">
        <v>121</v>
      </c>
      <c r="AB1337" s="76" t="s">
        <v>539</v>
      </c>
      <c r="AC1337" s="76" t="s">
        <v>540</v>
      </c>
      <c r="AD1337" s="76" t="s">
        <v>173</v>
      </c>
      <c r="AE1337" s="76" t="s">
        <v>548</v>
      </c>
      <c r="AF1337" s="76" t="s">
        <v>96</v>
      </c>
      <c r="AG1337" s="82"/>
      <c r="AH1337" s="60"/>
      <c r="AI1337" s="75" t="s">
        <v>4947</v>
      </c>
      <c r="AJ1337" s="6" t="s">
        <v>103</v>
      </c>
      <c r="AK1337" s="81">
        <v>0</v>
      </c>
      <c r="AL1337" s="205" t="s">
        <v>103</v>
      </c>
      <c r="AM1337" s="169"/>
      <c r="AN1337" s="6"/>
      <c r="AO1337" s="120"/>
    </row>
    <row r="1338" spans="1:41">
      <c r="A1338" s="75" t="s">
        <v>4947</v>
      </c>
      <c r="B1338" s="6" t="s">
        <v>93</v>
      </c>
      <c r="C1338" s="76">
        <v>1337</v>
      </c>
      <c r="D1338" s="80" t="s">
        <v>590</v>
      </c>
      <c r="E1338" s="6" t="s">
        <v>2135</v>
      </c>
      <c r="F1338" s="6" t="str">
        <f t="shared" si="128"/>
        <v>FreightFG-R-2138LE25.M19</v>
      </c>
      <c r="G1338" s="95" t="s">
        <v>4472</v>
      </c>
      <c r="H1338" s="95" t="s">
        <v>5000</v>
      </c>
      <c r="I1338" s="85" t="s">
        <v>4692</v>
      </c>
      <c r="J1338" s="92">
        <v>46076</v>
      </c>
      <c r="K1338" s="95" t="s">
        <v>5217</v>
      </c>
      <c r="L1338" s="80">
        <v>6797</v>
      </c>
      <c r="M1338" s="80" t="s">
        <v>2398</v>
      </c>
      <c r="N1338" s="80" t="s">
        <v>1150</v>
      </c>
      <c r="O1338" s="71">
        <v>0</v>
      </c>
      <c r="P1338" s="71">
        <v>0</v>
      </c>
      <c r="Q1338" s="79">
        <v>716.29</v>
      </c>
      <c r="R1338" s="79">
        <v>114.6</v>
      </c>
      <c r="S1338" s="71">
        <v>0</v>
      </c>
      <c r="T1338" s="79">
        <v>830.89</v>
      </c>
      <c r="U1338" s="80" t="s">
        <v>118</v>
      </c>
      <c r="V1338" s="84">
        <f t="shared" ref="V1338:V1339" si="134">T1338</f>
        <v>830.89</v>
      </c>
      <c r="W1338" s="78">
        <v>46081</v>
      </c>
      <c r="X1338" s="80" t="s">
        <v>4738</v>
      </c>
      <c r="Y1338" s="80" t="s">
        <v>1137</v>
      </c>
      <c r="Z1338" s="80" t="s">
        <v>4739</v>
      </c>
      <c r="AA1338" s="80" t="s">
        <v>121</v>
      </c>
      <c r="AB1338" s="76" t="s">
        <v>539</v>
      </c>
      <c r="AC1338" s="76" t="s">
        <v>541</v>
      </c>
      <c r="AD1338" s="76" t="s">
        <v>195</v>
      </c>
      <c r="AE1338" s="76" t="s">
        <v>547</v>
      </c>
      <c r="AF1338" s="76" t="s">
        <v>96</v>
      </c>
      <c r="AG1338" s="82"/>
      <c r="AH1338" s="60"/>
      <c r="AI1338" s="75" t="s">
        <v>4947</v>
      </c>
      <c r="AJ1338" s="6" t="s">
        <v>103</v>
      </c>
      <c r="AK1338" s="81">
        <v>0</v>
      </c>
      <c r="AL1338" s="205" t="s">
        <v>103</v>
      </c>
      <c r="AM1338" s="169"/>
      <c r="AN1338" s="6"/>
      <c r="AO1338" s="120"/>
    </row>
    <row r="1339" spans="1:41">
      <c r="A1339" s="75" t="s">
        <v>4947</v>
      </c>
      <c r="B1339" s="6" t="s">
        <v>93</v>
      </c>
      <c r="C1339" s="76">
        <v>1338</v>
      </c>
      <c r="D1339" s="80" t="s">
        <v>590</v>
      </c>
      <c r="E1339" s="6" t="s">
        <v>2135</v>
      </c>
      <c r="F1339" s="6" t="str">
        <f t="shared" si="128"/>
        <v>FreightFG-R-2145LE25.M19</v>
      </c>
      <c r="G1339" s="95" t="s">
        <v>4995</v>
      </c>
      <c r="H1339" s="95" t="s">
        <v>5001</v>
      </c>
      <c r="I1339" s="85" t="s">
        <v>4692</v>
      </c>
      <c r="J1339" s="92">
        <v>46080</v>
      </c>
      <c r="K1339" s="95" t="s">
        <v>5218</v>
      </c>
      <c r="L1339" s="80">
        <v>6829</v>
      </c>
      <c r="M1339" s="80" t="s">
        <v>2398</v>
      </c>
      <c r="N1339" s="80" t="s">
        <v>1150</v>
      </c>
      <c r="O1339" s="71">
        <v>0</v>
      </c>
      <c r="P1339" s="71">
        <v>0</v>
      </c>
      <c r="Q1339" s="79">
        <v>555.38</v>
      </c>
      <c r="R1339" s="79">
        <v>88.86</v>
      </c>
      <c r="S1339" s="71">
        <v>0</v>
      </c>
      <c r="T1339" s="79">
        <v>644.24</v>
      </c>
      <c r="U1339" s="80" t="s">
        <v>118</v>
      </c>
      <c r="V1339" s="84">
        <f t="shared" si="134"/>
        <v>644.24</v>
      </c>
      <c r="W1339" s="78">
        <v>46081</v>
      </c>
      <c r="X1339" s="80" t="s">
        <v>4738</v>
      </c>
      <c r="Y1339" s="80" t="s">
        <v>1137</v>
      </c>
      <c r="Z1339" s="80" t="s">
        <v>4739</v>
      </c>
      <c r="AA1339" s="80" t="s">
        <v>121</v>
      </c>
      <c r="AB1339" s="76" t="s">
        <v>539</v>
      </c>
      <c r="AC1339" s="76" t="s">
        <v>541</v>
      </c>
      <c r="AD1339" s="76" t="s">
        <v>195</v>
      </c>
      <c r="AE1339" s="76" t="s">
        <v>547</v>
      </c>
      <c r="AF1339" s="76" t="s">
        <v>96</v>
      </c>
      <c r="AG1339" s="82"/>
      <c r="AH1339" s="60"/>
      <c r="AI1339" s="75" t="s">
        <v>4947</v>
      </c>
      <c r="AJ1339" s="6" t="s">
        <v>103</v>
      </c>
      <c r="AK1339" s="81">
        <v>0</v>
      </c>
      <c r="AL1339" s="205" t="s">
        <v>103</v>
      </c>
      <c r="AM1339" s="169"/>
      <c r="AN1339" s="6"/>
      <c r="AO1339" s="120"/>
    </row>
    <row r="1340" spans="1:41">
      <c r="A1340" s="75" t="s">
        <v>4947</v>
      </c>
      <c r="B1340" s="6" t="s">
        <v>93</v>
      </c>
      <c r="C1340" s="76">
        <v>1339</v>
      </c>
      <c r="D1340" s="80" t="s">
        <v>27</v>
      </c>
      <c r="E1340" s="6" t="s">
        <v>2135</v>
      </c>
      <c r="F1340" s="6" t="str">
        <f t="shared" si="128"/>
        <v>FreightRM-J-1224LI26-M19</v>
      </c>
      <c r="G1340" s="96" t="s">
        <v>5002</v>
      </c>
      <c r="H1340" s="95" t="s">
        <v>5003</v>
      </c>
      <c r="I1340" s="85" t="s">
        <v>4692</v>
      </c>
      <c r="J1340" s="105">
        <v>46080</v>
      </c>
      <c r="K1340" s="96"/>
      <c r="L1340" s="85" t="s">
        <v>5219</v>
      </c>
      <c r="M1340" s="85" t="s">
        <v>1264</v>
      </c>
      <c r="N1340" s="85" t="s">
        <v>116</v>
      </c>
      <c r="O1340" s="71">
        <v>0</v>
      </c>
      <c r="P1340" s="71">
        <v>0</v>
      </c>
      <c r="Q1340" s="79">
        <v>14421.62</v>
      </c>
      <c r="R1340" s="79">
        <v>2307.46</v>
      </c>
      <c r="S1340" s="71">
        <v>0</v>
      </c>
      <c r="T1340" s="79">
        <v>16729.080000000002</v>
      </c>
      <c r="U1340" s="80" t="s">
        <v>24</v>
      </c>
      <c r="V1340" s="84">
        <f t="shared" ref="V1340:V1341" si="135">T1340/17.5037</f>
        <v>955.745356696013</v>
      </c>
      <c r="W1340" s="106">
        <v>46071</v>
      </c>
      <c r="X1340" s="85" t="s">
        <v>5220</v>
      </c>
      <c r="Y1340" s="85" t="s">
        <v>1890</v>
      </c>
      <c r="Z1340" s="85" t="s">
        <v>239</v>
      </c>
      <c r="AA1340" s="85" t="s">
        <v>122</v>
      </c>
      <c r="AB1340" s="76" t="s">
        <v>539</v>
      </c>
      <c r="AC1340" s="76" t="s">
        <v>540</v>
      </c>
      <c r="AD1340" s="76" t="s">
        <v>173</v>
      </c>
      <c r="AE1340" s="76" t="s">
        <v>548</v>
      </c>
      <c r="AF1340" s="76" t="s">
        <v>96</v>
      </c>
      <c r="AG1340" s="82"/>
      <c r="AH1340" s="60"/>
      <c r="AI1340" s="75" t="s">
        <v>4947</v>
      </c>
      <c r="AJ1340" s="6" t="s">
        <v>103</v>
      </c>
      <c r="AK1340" s="81">
        <v>0</v>
      </c>
      <c r="AL1340" s="205" t="s">
        <v>103</v>
      </c>
      <c r="AM1340" s="169"/>
      <c r="AN1340" s="6"/>
      <c r="AO1340" s="120"/>
    </row>
    <row r="1341" spans="1:41">
      <c r="A1341" s="75" t="s">
        <v>4947</v>
      </c>
      <c r="B1341" s="6" t="s">
        <v>93</v>
      </c>
      <c r="C1341" s="76">
        <v>1340</v>
      </c>
      <c r="D1341" s="80" t="s">
        <v>27</v>
      </c>
      <c r="E1341" s="6" t="s">
        <v>2135</v>
      </c>
      <c r="F1341" s="6" t="str">
        <f t="shared" si="128"/>
        <v>FreightRM-V-057-V1I26-M23.3</v>
      </c>
      <c r="G1341" s="96" t="s">
        <v>5004</v>
      </c>
      <c r="H1341" s="95" t="s">
        <v>5005</v>
      </c>
      <c r="I1341" s="85" t="s">
        <v>4692</v>
      </c>
      <c r="J1341" s="105">
        <v>46080</v>
      </c>
      <c r="K1341" s="107" t="s">
        <v>4740</v>
      </c>
      <c r="L1341" s="85" t="s">
        <v>5221</v>
      </c>
      <c r="M1341" s="85" t="s">
        <v>1264</v>
      </c>
      <c r="N1341" s="85" t="s">
        <v>116</v>
      </c>
      <c r="O1341" s="71">
        <v>0</v>
      </c>
      <c r="P1341" s="71">
        <v>0</v>
      </c>
      <c r="Q1341" s="79">
        <v>2858.4</v>
      </c>
      <c r="R1341" s="79">
        <v>457.34</v>
      </c>
      <c r="S1341" s="71">
        <v>0</v>
      </c>
      <c r="T1341" s="79">
        <v>3315.74</v>
      </c>
      <c r="U1341" s="80" t="s">
        <v>24</v>
      </c>
      <c r="V1341" s="84">
        <f t="shared" si="135"/>
        <v>189.43080605814771</v>
      </c>
      <c r="W1341" s="106">
        <v>46073</v>
      </c>
      <c r="X1341" s="85" t="s">
        <v>1885</v>
      </c>
      <c r="Y1341" s="85" t="s">
        <v>1886</v>
      </c>
      <c r="Z1341" s="85" t="s">
        <v>239</v>
      </c>
      <c r="AA1341" s="85" t="s">
        <v>122</v>
      </c>
      <c r="AB1341" s="76" t="s">
        <v>1118</v>
      </c>
      <c r="AC1341" s="76" t="s">
        <v>540</v>
      </c>
      <c r="AD1341" s="76" t="s">
        <v>173</v>
      </c>
      <c r="AE1341" s="76" t="s">
        <v>548</v>
      </c>
      <c r="AF1341" s="76" t="s">
        <v>96</v>
      </c>
      <c r="AG1341" s="82"/>
      <c r="AH1341" s="60"/>
      <c r="AI1341" s="75" t="s">
        <v>4947</v>
      </c>
      <c r="AJ1341" s="6" t="s">
        <v>103</v>
      </c>
      <c r="AK1341" s="81">
        <v>0</v>
      </c>
      <c r="AL1341" s="205" t="s">
        <v>103</v>
      </c>
      <c r="AM1341" s="169"/>
      <c r="AN1341" s="6"/>
      <c r="AO1341" s="120"/>
    </row>
    <row r="1342" spans="1:41">
      <c r="A1342" s="75" t="s">
        <v>4947</v>
      </c>
      <c r="B1342" s="6" t="s">
        <v>93</v>
      </c>
      <c r="C1342" s="76">
        <v>1341</v>
      </c>
      <c r="D1342" s="80" t="s">
        <v>591</v>
      </c>
      <c r="E1342" s="6" t="s">
        <v>2135</v>
      </c>
      <c r="F1342" s="6" t="str">
        <f t="shared" si="128"/>
        <v>FreightRM-J-1183LI26-M19</v>
      </c>
      <c r="G1342" s="96" t="s">
        <v>5006</v>
      </c>
      <c r="H1342" s="95">
        <v>6238283807</v>
      </c>
      <c r="I1342" s="85" t="s">
        <v>4692</v>
      </c>
      <c r="J1342" s="105">
        <v>46076</v>
      </c>
      <c r="K1342" s="96"/>
      <c r="L1342" s="85" t="s">
        <v>116</v>
      </c>
      <c r="M1342" s="85" t="s">
        <v>173</v>
      </c>
      <c r="N1342" s="85" t="s">
        <v>116</v>
      </c>
      <c r="O1342" s="71">
        <v>0</v>
      </c>
      <c r="P1342" s="71">
        <v>0</v>
      </c>
      <c r="Q1342" s="79">
        <v>199.73</v>
      </c>
      <c r="R1342" s="79">
        <v>0</v>
      </c>
      <c r="S1342" s="71">
        <v>0</v>
      </c>
      <c r="T1342" s="79">
        <v>199.73</v>
      </c>
      <c r="U1342" s="80" t="s">
        <v>118</v>
      </c>
      <c r="V1342" s="84">
        <f>T1342</f>
        <v>199.73</v>
      </c>
      <c r="W1342" s="106">
        <v>46057</v>
      </c>
      <c r="X1342" s="6" t="s">
        <v>1174</v>
      </c>
      <c r="Y1342" s="85" t="s">
        <v>178</v>
      </c>
      <c r="Z1342" s="85" t="s">
        <v>178</v>
      </c>
      <c r="AA1342" s="85" t="s">
        <v>1156</v>
      </c>
      <c r="AB1342" s="76" t="s">
        <v>539</v>
      </c>
      <c r="AC1342" s="76" t="s">
        <v>540</v>
      </c>
      <c r="AD1342" s="76" t="s">
        <v>173</v>
      </c>
      <c r="AE1342" s="76" t="s">
        <v>548</v>
      </c>
      <c r="AF1342" s="76" t="s">
        <v>96</v>
      </c>
      <c r="AG1342" s="82"/>
      <c r="AH1342" s="60"/>
      <c r="AI1342" s="75" t="s">
        <v>4947</v>
      </c>
      <c r="AJ1342" s="6" t="s">
        <v>103</v>
      </c>
      <c r="AK1342" s="81">
        <v>0</v>
      </c>
      <c r="AL1342" s="205" t="s">
        <v>103</v>
      </c>
      <c r="AM1342" s="169"/>
      <c r="AN1342" s="6"/>
      <c r="AO1342" s="120"/>
    </row>
    <row r="1343" spans="1:41">
      <c r="A1343" s="75" t="s">
        <v>4947</v>
      </c>
      <c r="B1343" s="6" t="s">
        <v>93</v>
      </c>
      <c r="C1343" s="76">
        <v>1342</v>
      </c>
      <c r="D1343" s="80" t="s">
        <v>592</v>
      </c>
      <c r="E1343" s="6" t="s">
        <v>2136</v>
      </c>
      <c r="F1343" s="6" t="str">
        <f t="shared" si="128"/>
        <v>BrokerRM-I-1104-AI26-M19</v>
      </c>
      <c r="G1343" s="96" t="s">
        <v>5007</v>
      </c>
      <c r="H1343" s="95" t="s">
        <v>5008</v>
      </c>
      <c r="I1343" s="85" t="s">
        <v>4692</v>
      </c>
      <c r="J1343" s="105">
        <v>46077</v>
      </c>
      <c r="K1343" s="107" t="s">
        <v>5222</v>
      </c>
      <c r="L1343" s="85">
        <v>5165142452</v>
      </c>
      <c r="M1343" s="85" t="s">
        <v>25</v>
      </c>
      <c r="N1343" s="85" t="s">
        <v>116</v>
      </c>
      <c r="O1343" s="71">
        <v>0</v>
      </c>
      <c r="P1343" s="71">
        <v>0</v>
      </c>
      <c r="Q1343" s="79">
        <v>3211.86</v>
      </c>
      <c r="R1343" s="79">
        <v>513.89</v>
      </c>
      <c r="S1343" s="71">
        <v>0</v>
      </c>
      <c r="T1343" s="79">
        <v>3725.75</v>
      </c>
      <c r="U1343" s="80" t="s">
        <v>24</v>
      </c>
      <c r="V1343" s="84">
        <f t="shared" ref="V1343:V1406" si="136">T1343/17.5037</f>
        <v>212.85499637219561</v>
      </c>
      <c r="W1343" s="106">
        <v>46073</v>
      </c>
      <c r="X1343" s="85" t="s">
        <v>4762</v>
      </c>
      <c r="Y1343" s="85" t="s">
        <v>129</v>
      </c>
      <c r="Z1343" s="85" t="s">
        <v>121</v>
      </c>
      <c r="AA1343" s="85" t="s">
        <v>122</v>
      </c>
      <c r="AB1343" s="76" t="s">
        <v>539</v>
      </c>
      <c r="AC1343" s="76" t="s">
        <v>540</v>
      </c>
      <c r="AD1343" s="76" t="s">
        <v>25</v>
      </c>
      <c r="AE1343" s="76" t="s">
        <v>544</v>
      </c>
      <c r="AF1343" s="76" t="s">
        <v>96</v>
      </c>
      <c r="AG1343" s="82"/>
      <c r="AH1343" s="60"/>
      <c r="AI1343" s="75" t="s">
        <v>4947</v>
      </c>
      <c r="AJ1343" s="6" t="s">
        <v>103</v>
      </c>
      <c r="AK1343" s="81">
        <v>0</v>
      </c>
      <c r="AL1343" s="205" t="s">
        <v>103</v>
      </c>
      <c r="AM1343" s="169"/>
      <c r="AN1343" s="6"/>
      <c r="AO1343" s="120"/>
    </row>
    <row r="1344" spans="1:41">
      <c r="A1344" s="75" t="s">
        <v>4947</v>
      </c>
      <c r="B1344" s="6" t="s">
        <v>93</v>
      </c>
      <c r="C1344" s="76">
        <v>1343</v>
      </c>
      <c r="D1344" s="80" t="s">
        <v>108</v>
      </c>
      <c r="E1344" s="6" t="s">
        <v>2135</v>
      </c>
      <c r="F1344" s="6" t="str">
        <f t="shared" si="128"/>
        <v>FreightRM-I-1130-AI26-M19</v>
      </c>
      <c r="G1344" s="96" t="s">
        <v>5009</v>
      </c>
      <c r="H1344" s="95" t="s">
        <v>5010</v>
      </c>
      <c r="I1344" s="85" t="s">
        <v>4692</v>
      </c>
      <c r="J1344" s="105">
        <v>46087</v>
      </c>
      <c r="K1344" s="107" t="s">
        <v>116</v>
      </c>
      <c r="L1344" s="85" t="s">
        <v>119</v>
      </c>
      <c r="M1344" s="85" t="s">
        <v>25</v>
      </c>
      <c r="N1344" s="85" t="s">
        <v>116</v>
      </c>
      <c r="O1344" s="71">
        <v>0</v>
      </c>
      <c r="P1344" s="71">
        <v>0</v>
      </c>
      <c r="Q1344" s="79">
        <v>26905.61</v>
      </c>
      <c r="R1344" s="79">
        <v>1076.22</v>
      </c>
      <c r="S1344" s="71">
        <v>0</v>
      </c>
      <c r="T1344" s="79">
        <v>27981.83</v>
      </c>
      <c r="U1344" s="80" t="s">
        <v>24</v>
      </c>
      <c r="V1344" s="84">
        <f t="shared" si="136"/>
        <v>1598.623719556437</v>
      </c>
      <c r="W1344" s="106" t="s">
        <v>119</v>
      </c>
      <c r="X1344" s="85" t="s">
        <v>120</v>
      </c>
      <c r="Y1344" s="85" t="s">
        <v>120</v>
      </c>
      <c r="Z1344" s="85" t="s">
        <v>121</v>
      </c>
      <c r="AA1344" s="85" t="s">
        <v>122</v>
      </c>
      <c r="AB1344" s="76" t="s">
        <v>539</v>
      </c>
      <c r="AC1344" s="76" t="s">
        <v>540</v>
      </c>
      <c r="AD1344" s="76" t="s">
        <v>25</v>
      </c>
      <c r="AE1344" s="76" t="s">
        <v>544</v>
      </c>
      <c r="AF1344" s="76" t="s">
        <v>96</v>
      </c>
      <c r="AG1344" s="82"/>
      <c r="AH1344" s="60"/>
      <c r="AI1344" s="75" t="s">
        <v>4947</v>
      </c>
      <c r="AJ1344" s="6" t="s">
        <v>103</v>
      </c>
      <c r="AK1344" s="81">
        <v>0</v>
      </c>
      <c r="AL1344" s="205" t="s">
        <v>103</v>
      </c>
      <c r="AM1344" s="169"/>
      <c r="AN1344" s="6"/>
      <c r="AO1344" s="120"/>
    </row>
    <row r="1345" spans="1:41">
      <c r="A1345" s="75" t="s">
        <v>4947</v>
      </c>
      <c r="B1345" s="6" t="s">
        <v>93</v>
      </c>
      <c r="C1345" s="76">
        <v>1344</v>
      </c>
      <c r="D1345" s="80" t="s">
        <v>108</v>
      </c>
      <c r="E1345" s="6" t="s">
        <v>2135</v>
      </c>
      <c r="F1345" s="6" t="str">
        <f t="shared" si="128"/>
        <v>FreightRM-I-1143-AI26-M19</v>
      </c>
      <c r="G1345" s="96" t="s">
        <v>5011</v>
      </c>
      <c r="H1345" s="95" t="s">
        <v>5012</v>
      </c>
      <c r="I1345" s="85" t="s">
        <v>4692</v>
      </c>
      <c r="J1345" s="105">
        <v>46087</v>
      </c>
      <c r="K1345" s="107" t="s">
        <v>116</v>
      </c>
      <c r="L1345" s="85" t="s">
        <v>119</v>
      </c>
      <c r="M1345" s="85" t="s">
        <v>25</v>
      </c>
      <c r="N1345" s="85" t="s">
        <v>116</v>
      </c>
      <c r="O1345" s="71">
        <v>0</v>
      </c>
      <c r="P1345" s="71">
        <v>0</v>
      </c>
      <c r="Q1345" s="79">
        <v>1638.8</v>
      </c>
      <c r="R1345" s="79">
        <v>262.2</v>
      </c>
      <c r="S1345" s="71">
        <v>0</v>
      </c>
      <c r="T1345" s="79">
        <v>1901</v>
      </c>
      <c r="U1345" s="80" t="s">
        <v>24</v>
      </c>
      <c r="V1345" s="84">
        <f t="shared" si="136"/>
        <v>108.60560909979034</v>
      </c>
      <c r="W1345" s="106" t="s">
        <v>119</v>
      </c>
      <c r="X1345" s="85" t="s">
        <v>120</v>
      </c>
      <c r="Y1345" s="85" t="s">
        <v>120</v>
      </c>
      <c r="Z1345" s="85" t="s">
        <v>121</v>
      </c>
      <c r="AA1345" s="85" t="s">
        <v>122</v>
      </c>
      <c r="AB1345" s="76" t="s">
        <v>539</v>
      </c>
      <c r="AC1345" s="76" t="s">
        <v>540</v>
      </c>
      <c r="AD1345" s="76" t="s">
        <v>25</v>
      </c>
      <c r="AE1345" s="76" t="s">
        <v>544</v>
      </c>
      <c r="AF1345" s="76" t="s">
        <v>96</v>
      </c>
      <c r="AG1345" s="82"/>
      <c r="AH1345" s="60"/>
      <c r="AI1345" s="75" t="s">
        <v>4947</v>
      </c>
      <c r="AJ1345" s="6" t="s">
        <v>103</v>
      </c>
      <c r="AK1345" s="81">
        <v>0</v>
      </c>
      <c r="AL1345" s="205" t="s">
        <v>103</v>
      </c>
      <c r="AM1345" s="169"/>
      <c r="AN1345" s="6"/>
      <c r="AO1345" s="120"/>
    </row>
    <row r="1346" spans="1:41">
      <c r="A1346" s="75" t="s">
        <v>4947</v>
      </c>
      <c r="B1346" s="6" t="s">
        <v>93</v>
      </c>
      <c r="C1346" s="76">
        <v>1345</v>
      </c>
      <c r="D1346" s="80" t="s">
        <v>108</v>
      </c>
      <c r="E1346" s="6" t="s">
        <v>2135</v>
      </c>
      <c r="F1346" s="6" t="str">
        <f t="shared" si="128"/>
        <v>FreightFG-I-0478-AE26-M45</v>
      </c>
      <c r="G1346" s="96" t="s">
        <v>5013</v>
      </c>
      <c r="H1346" s="95" t="s">
        <v>5014</v>
      </c>
      <c r="I1346" s="85" t="s">
        <v>4692</v>
      </c>
      <c r="J1346" s="105">
        <v>46087</v>
      </c>
      <c r="K1346" s="107" t="s">
        <v>116</v>
      </c>
      <c r="L1346" s="85" t="s">
        <v>119</v>
      </c>
      <c r="M1346" s="85" t="s">
        <v>28</v>
      </c>
      <c r="N1346" s="85" t="s">
        <v>116</v>
      </c>
      <c r="O1346" s="71">
        <v>0</v>
      </c>
      <c r="P1346" s="71">
        <v>0</v>
      </c>
      <c r="Q1346" s="79">
        <v>15253.05</v>
      </c>
      <c r="R1346" s="79">
        <v>508.69</v>
      </c>
      <c r="S1346" s="71">
        <v>0</v>
      </c>
      <c r="T1346" s="79">
        <v>15761.74</v>
      </c>
      <c r="U1346" s="80" t="s">
        <v>24</v>
      </c>
      <c r="V1346" s="84">
        <f t="shared" si="136"/>
        <v>900.4804698435189</v>
      </c>
      <c r="W1346" s="106" t="s">
        <v>119</v>
      </c>
      <c r="X1346" s="85" t="s">
        <v>122</v>
      </c>
      <c r="Y1346" s="85" t="s">
        <v>121</v>
      </c>
      <c r="Z1346" s="85" t="s">
        <v>120</v>
      </c>
      <c r="AA1346" s="85" t="s">
        <v>120</v>
      </c>
      <c r="AB1346" s="76" t="s">
        <v>1098</v>
      </c>
      <c r="AC1346" s="76" t="s">
        <v>541</v>
      </c>
      <c r="AD1346" s="76" t="s">
        <v>28</v>
      </c>
      <c r="AE1346" s="76" t="s">
        <v>545</v>
      </c>
      <c r="AF1346" s="76" t="s">
        <v>96</v>
      </c>
      <c r="AG1346" s="82"/>
      <c r="AH1346" s="60"/>
      <c r="AI1346" s="75" t="s">
        <v>4947</v>
      </c>
      <c r="AJ1346" s="6" t="s">
        <v>103</v>
      </c>
      <c r="AK1346" s="81">
        <v>0</v>
      </c>
      <c r="AL1346" s="205" t="s">
        <v>103</v>
      </c>
      <c r="AM1346" s="169"/>
      <c r="AN1346" s="6"/>
      <c r="AO1346" s="120"/>
    </row>
    <row r="1347" spans="1:41">
      <c r="A1347" s="75" t="s">
        <v>4947</v>
      </c>
      <c r="B1347" s="6" t="s">
        <v>93</v>
      </c>
      <c r="C1347" s="76">
        <v>1346</v>
      </c>
      <c r="D1347" s="76" t="s">
        <v>98</v>
      </c>
      <c r="E1347" s="6" t="s">
        <v>2136</v>
      </c>
      <c r="F1347" s="6" t="str">
        <f t="shared" ref="F1347:F1410" si="137">E1347&amp;G1347</f>
        <v>BrokerRM-R-010-SI26-M19-B</v>
      </c>
      <c r="G1347" s="97" t="s">
        <v>5015</v>
      </c>
      <c r="H1347" s="95" t="s">
        <v>5016</v>
      </c>
      <c r="I1347" s="85" t="s">
        <v>4692</v>
      </c>
      <c r="J1347" s="92">
        <v>46076</v>
      </c>
      <c r="K1347" s="96" t="s">
        <v>5223</v>
      </c>
      <c r="L1347" s="80" t="s">
        <v>5224</v>
      </c>
      <c r="M1347" s="80" t="s">
        <v>117</v>
      </c>
      <c r="N1347" s="6" t="s">
        <v>5225</v>
      </c>
      <c r="O1347" s="71">
        <v>0</v>
      </c>
      <c r="P1347" s="71">
        <v>10096.68</v>
      </c>
      <c r="Q1347" s="79">
        <v>2394.6</v>
      </c>
      <c r="R1347" s="79">
        <v>383.14</v>
      </c>
      <c r="S1347" s="71">
        <v>0</v>
      </c>
      <c r="T1347" s="79">
        <v>12874.42</v>
      </c>
      <c r="U1347" s="87" t="s">
        <v>24</v>
      </c>
      <c r="V1347" s="84">
        <f t="shared" si="136"/>
        <v>735.5256317235785</v>
      </c>
      <c r="W1347" s="86">
        <v>46069</v>
      </c>
      <c r="X1347" s="80" t="s">
        <v>1231</v>
      </c>
      <c r="Y1347" s="80" t="s">
        <v>536</v>
      </c>
      <c r="Z1347" s="80" t="s">
        <v>537</v>
      </c>
      <c r="AA1347" s="6" t="s">
        <v>1232</v>
      </c>
      <c r="AB1347" s="76" t="s">
        <v>539</v>
      </c>
      <c r="AC1347" s="76" t="s">
        <v>540</v>
      </c>
      <c r="AD1347" s="76" t="s">
        <v>174</v>
      </c>
      <c r="AE1347" s="76" t="s">
        <v>546</v>
      </c>
      <c r="AF1347" s="76" t="s">
        <v>96</v>
      </c>
      <c r="AG1347" s="75"/>
      <c r="AH1347" s="60"/>
      <c r="AI1347" s="75" t="s">
        <v>4947</v>
      </c>
      <c r="AJ1347" s="6" t="s">
        <v>103</v>
      </c>
      <c r="AK1347" s="81">
        <v>0</v>
      </c>
      <c r="AL1347" s="205" t="s">
        <v>103</v>
      </c>
      <c r="AM1347" s="169"/>
      <c r="AN1347" s="6"/>
      <c r="AO1347" s="120"/>
    </row>
    <row r="1348" spans="1:41">
      <c r="A1348" s="75" t="s">
        <v>4947</v>
      </c>
      <c r="B1348" s="6" t="s">
        <v>93</v>
      </c>
      <c r="C1348" s="76">
        <v>1347</v>
      </c>
      <c r="D1348" s="76" t="s">
        <v>98</v>
      </c>
      <c r="E1348" s="6" t="s">
        <v>2136</v>
      </c>
      <c r="F1348" s="6" t="str">
        <f t="shared" si="137"/>
        <v>BrokerRM-R-015-SI26-M19-B</v>
      </c>
      <c r="G1348" s="97" t="s">
        <v>5017</v>
      </c>
      <c r="H1348" s="95" t="s">
        <v>5018</v>
      </c>
      <c r="I1348" s="85" t="s">
        <v>4692</v>
      </c>
      <c r="J1348" s="92">
        <v>46076</v>
      </c>
      <c r="K1348" s="96" t="s">
        <v>5226</v>
      </c>
      <c r="L1348" s="80" t="s">
        <v>4908</v>
      </c>
      <c r="M1348" s="80" t="s">
        <v>117</v>
      </c>
      <c r="N1348" s="6" t="s">
        <v>5227</v>
      </c>
      <c r="O1348" s="71">
        <v>0</v>
      </c>
      <c r="P1348" s="71">
        <v>10096.68</v>
      </c>
      <c r="Q1348" s="79">
        <v>2673.24</v>
      </c>
      <c r="R1348" s="79">
        <v>427.72</v>
      </c>
      <c r="S1348" s="71">
        <v>0</v>
      </c>
      <c r="T1348" s="79">
        <v>13197.64</v>
      </c>
      <c r="U1348" s="87" t="s">
        <v>24</v>
      </c>
      <c r="V1348" s="84">
        <f t="shared" si="136"/>
        <v>753.99144180944609</v>
      </c>
      <c r="W1348" s="86">
        <v>46069</v>
      </c>
      <c r="X1348" s="85" t="s">
        <v>1247</v>
      </c>
      <c r="Y1348" s="80" t="s">
        <v>1248</v>
      </c>
      <c r="Z1348" s="80" t="s">
        <v>537</v>
      </c>
      <c r="AA1348" s="85" t="s">
        <v>1267</v>
      </c>
      <c r="AB1348" s="76" t="s">
        <v>539</v>
      </c>
      <c r="AC1348" s="76" t="s">
        <v>540</v>
      </c>
      <c r="AD1348" s="76" t="s">
        <v>174</v>
      </c>
      <c r="AE1348" s="76" t="s">
        <v>546</v>
      </c>
      <c r="AF1348" s="76" t="s">
        <v>96</v>
      </c>
      <c r="AG1348" s="75"/>
      <c r="AH1348" s="60"/>
      <c r="AI1348" s="75" t="s">
        <v>4947</v>
      </c>
      <c r="AJ1348" s="6" t="s">
        <v>103</v>
      </c>
      <c r="AK1348" s="81">
        <v>0</v>
      </c>
      <c r="AL1348" s="205" t="s">
        <v>103</v>
      </c>
      <c r="AM1348" s="169"/>
      <c r="AN1348" s="6"/>
      <c r="AO1348" s="120"/>
    </row>
    <row r="1349" spans="1:41">
      <c r="A1349" s="75" t="s">
        <v>4947</v>
      </c>
      <c r="B1349" s="6" t="s">
        <v>93</v>
      </c>
      <c r="C1349" s="76">
        <v>1348</v>
      </c>
      <c r="D1349" s="76" t="s">
        <v>98</v>
      </c>
      <c r="E1349" s="6" t="s">
        <v>2136</v>
      </c>
      <c r="F1349" s="6" t="str">
        <f t="shared" si="137"/>
        <v>BrokerRM-R-016-SI26-M19-B</v>
      </c>
      <c r="G1349" s="96" t="s">
        <v>5019</v>
      </c>
      <c r="H1349" s="95" t="s">
        <v>5020</v>
      </c>
      <c r="I1349" s="85" t="s">
        <v>4692</v>
      </c>
      <c r="J1349" s="92">
        <v>46077</v>
      </c>
      <c r="K1349" s="96" t="s">
        <v>5228</v>
      </c>
      <c r="L1349" s="77" t="s">
        <v>5229</v>
      </c>
      <c r="M1349" s="80" t="s">
        <v>117</v>
      </c>
      <c r="N1349" s="6" t="s">
        <v>5230</v>
      </c>
      <c r="O1349" s="71">
        <v>0</v>
      </c>
      <c r="P1349" s="71">
        <v>10441.41</v>
      </c>
      <c r="Q1349" s="79">
        <v>2394.6</v>
      </c>
      <c r="R1349" s="79">
        <v>383.14</v>
      </c>
      <c r="S1349" s="71">
        <v>0</v>
      </c>
      <c r="T1349" s="79">
        <v>13219.15</v>
      </c>
      <c r="U1349" s="87" t="s">
        <v>24</v>
      </c>
      <c r="V1349" s="84">
        <f t="shared" si="136"/>
        <v>755.22032484560407</v>
      </c>
      <c r="W1349" s="86">
        <v>46070</v>
      </c>
      <c r="X1349" s="85" t="s">
        <v>1231</v>
      </c>
      <c r="Y1349" s="6" t="s">
        <v>536</v>
      </c>
      <c r="Z1349" s="80" t="s">
        <v>537</v>
      </c>
      <c r="AA1349" s="85" t="s">
        <v>1303</v>
      </c>
      <c r="AB1349" s="76" t="s">
        <v>539</v>
      </c>
      <c r="AC1349" s="76" t="s">
        <v>540</v>
      </c>
      <c r="AD1349" s="76" t="s">
        <v>174</v>
      </c>
      <c r="AE1349" s="76" t="s">
        <v>546</v>
      </c>
      <c r="AF1349" s="76" t="s">
        <v>96</v>
      </c>
      <c r="AG1349" s="75"/>
      <c r="AH1349" s="60"/>
      <c r="AI1349" s="75" t="s">
        <v>4947</v>
      </c>
      <c r="AJ1349" s="6" t="s">
        <v>103</v>
      </c>
      <c r="AK1349" s="81">
        <v>0</v>
      </c>
      <c r="AL1349" s="205" t="s">
        <v>103</v>
      </c>
      <c r="AM1349" s="169"/>
      <c r="AN1349" s="6"/>
      <c r="AO1349" s="120"/>
    </row>
    <row r="1350" spans="1:41">
      <c r="A1350" s="75" t="s">
        <v>4947</v>
      </c>
      <c r="B1350" s="6" t="s">
        <v>93</v>
      </c>
      <c r="C1350" s="76">
        <v>1349</v>
      </c>
      <c r="D1350" s="76" t="s">
        <v>98</v>
      </c>
      <c r="E1350" s="6" t="s">
        <v>2136</v>
      </c>
      <c r="F1350" s="6" t="str">
        <f t="shared" si="137"/>
        <v>BrokerRM-M-235-SI25-M19-L-B</v>
      </c>
      <c r="G1350" s="97" t="s">
        <v>5021</v>
      </c>
      <c r="H1350" s="95" t="s">
        <v>5022</v>
      </c>
      <c r="I1350" s="85" t="s">
        <v>4692</v>
      </c>
      <c r="J1350" s="92">
        <v>46078</v>
      </c>
      <c r="K1350" s="96" t="s">
        <v>5231</v>
      </c>
      <c r="L1350" s="77" t="s">
        <v>5232</v>
      </c>
      <c r="M1350" s="80" t="s">
        <v>117</v>
      </c>
      <c r="N1350" s="6" t="s">
        <v>116</v>
      </c>
      <c r="O1350" s="71">
        <v>0</v>
      </c>
      <c r="P1350" s="71">
        <v>3538</v>
      </c>
      <c r="Q1350" s="79">
        <v>2408.2399999999998</v>
      </c>
      <c r="R1350" s="79">
        <v>385.32</v>
      </c>
      <c r="S1350" s="71">
        <v>0</v>
      </c>
      <c r="T1350" s="79">
        <v>6331.56</v>
      </c>
      <c r="U1350" s="87" t="s">
        <v>24</v>
      </c>
      <c r="V1350" s="84">
        <f t="shared" si="136"/>
        <v>361.72694915932067</v>
      </c>
      <c r="W1350" s="86">
        <v>46069</v>
      </c>
      <c r="X1350" s="85" t="s">
        <v>5233</v>
      </c>
      <c r="Y1350" s="6" t="s">
        <v>536</v>
      </c>
      <c r="Z1350" s="80" t="s">
        <v>537</v>
      </c>
      <c r="AA1350" s="85" t="s">
        <v>5234</v>
      </c>
      <c r="AB1350" s="76" t="s">
        <v>539</v>
      </c>
      <c r="AC1350" s="76" t="s">
        <v>540</v>
      </c>
      <c r="AD1350" s="76" t="s">
        <v>174</v>
      </c>
      <c r="AE1350" s="76" t="s">
        <v>546</v>
      </c>
      <c r="AF1350" s="76" t="s">
        <v>96</v>
      </c>
      <c r="AG1350" s="75"/>
      <c r="AH1350" s="60"/>
      <c r="AI1350" s="75" t="s">
        <v>4947</v>
      </c>
      <c r="AJ1350" s="6" t="s">
        <v>103</v>
      </c>
      <c r="AK1350" s="81">
        <v>0</v>
      </c>
      <c r="AL1350" s="205" t="s">
        <v>103</v>
      </c>
      <c r="AM1350" s="169"/>
      <c r="AN1350" s="6"/>
      <c r="AO1350" s="120"/>
    </row>
    <row r="1351" spans="1:41">
      <c r="A1351" s="75" t="s">
        <v>4947</v>
      </c>
      <c r="B1351" s="6" t="s">
        <v>93</v>
      </c>
      <c r="C1351" s="76">
        <v>1350</v>
      </c>
      <c r="D1351" s="76" t="s">
        <v>98</v>
      </c>
      <c r="E1351" s="6" t="s">
        <v>2136</v>
      </c>
      <c r="F1351" s="6" t="str">
        <f t="shared" si="137"/>
        <v>BrokerRM-R-024-SI26-M19-B</v>
      </c>
      <c r="G1351" s="97" t="s">
        <v>5023</v>
      </c>
      <c r="H1351" s="95" t="s">
        <v>5024</v>
      </c>
      <c r="I1351" s="85" t="s">
        <v>4692</v>
      </c>
      <c r="J1351" s="92">
        <v>46078</v>
      </c>
      <c r="K1351" s="96" t="s">
        <v>5235</v>
      </c>
      <c r="L1351" s="77" t="s">
        <v>4911</v>
      </c>
      <c r="M1351" s="80" t="s">
        <v>117</v>
      </c>
      <c r="N1351" s="6" t="s">
        <v>5236</v>
      </c>
      <c r="O1351" s="71">
        <v>0</v>
      </c>
      <c r="P1351" s="71">
        <v>10096.68</v>
      </c>
      <c r="Q1351" s="79">
        <v>3137.64</v>
      </c>
      <c r="R1351" s="79">
        <v>502.03</v>
      </c>
      <c r="S1351" s="71">
        <v>0</v>
      </c>
      <c r="T1351" s="79">
        <v>13736.35</v>
      </c>
      <c r="U1351" s="87" t="s">
        <v>24</v>
      </c>
      <c r="V1351" s="84">
        <f t="shared" si="136"/>
        <v>784.76836326033936</v>
      </c>
      <c r="W1351" s="86">
        <v>46070</v>
      </c>
      <c r="X1351" s="85" t="s">
        <v>1247</v>
      </c>
      <c r="Y1351" s="6" t="s">
        <v>1248</v>
      </c>
      <c r="Z1351" s="80" t="s">
        <v>537</v>
      </c>
      <c r="AA1351" s="85" t="s">
        <v>1267</v>
      </c>
      <c r="AB1351" s="76" t="s">
        <v>539</v>
      </c>
      <c r="AC1351" s="76" t="s">
        <v>540</v>
      </c>
      <c r="AD1351" s="76" t="s">
        <v>174</v>
      </c>
      <c r="AE1351" s="76" t="s">
        <v>546</v>
      </c>
      <c r="AF1351" s="76" t="s">
        <v>96</v>
      </c>
      <c r="AG1351" s="82"/>
      <c r="AH1351" s="60"/>
      <c r="AI1351" s="75" t="s">
        <v>4947</v>
      </c>
      <c r="AJ1351" s="6" t="s">
        <v>103</v>
      </c>
      <c r="AK1351" s="81">
        <v>0</v>
      </c>
      <c r="AL1351" s="205" t="s">
        <v>103</v>
      </c>
      <c r="AM1351" s="169"/>
      <c r="AN1351" s="6"/>
      <c r="AO1351" s="120"/>
    </row>
    <row r="1352" spans="1:41">
      <c r="A1352" s="75" t="s">
        <v>4947</v>
      </c>
      <c r="B1352" s="6" t="s">
        <v>93</v>
      </c>
      <c r="C1352" s="76">
        <v>1351</v>
      </c>
      <c r="D1352" s="76" t="s">
        <v>98</v>
      </c>
      <c r="E1352" s="6" t="s">
        <v>2136</v>
      </c>
      <c r="F1352" s="6" t="str">
        <f t="shared" si="137"/>
        <v>BrokerRM-I-1094-AI26-M19 // RM-I-1087-AI26-M19 // RM-I-1088-AI26-M19 // RM-I-1086-AI26-M19</v>
      </c>
      <c r="G1352" s="112" t="s">
        <v>5025</v>
      </c>
      <c r="H1352" s="95" t="s">
        <v>5026</v>
      </c>
      <c r="I1352" s="85" t="s">
        <v>4692</v>
      </c>
      <c r="J1352" s="92">
        <v>46080</v>
      </c>
      <c r="K1352" s="97" t="s">
        <v>5237</v>
      </c>
      <c r="L1352" s="77" t="s">
        <v>4809</v>
      </c>
      <c r="M1352" s="80" t="s">
        <v>25</v>
      </c>
      <c r="N1352" s="6" t="s">
        <v>116</v>
      </c>
      <c r="O1352" s="71">
        <v>0</v>
      </c>
      <c r="P1352" s="71">
        <v>13087.57</v>
      </c>
      <c r="Q1352" s="79">
        <v>2974.64</v>
      </c>
      <c r="R1352" s="79">
        <v>475.94</v>
      </c>
      <c r="S1352" s="71">
        <v>0</v>
      </c>
      <c r="T1352" s="79">
        <v>16538.150000000001</v>
      </c>
      <c r="U1352" s="87" t="s">
        <v>24</v>
      </c>
      <c r="V1352" s="84">
        <f t="shared" si="136"/>
        <v>944.83737724024081</v>
      </c>
      <c r="W1352" s="86">
        <v>46071</v>
      </c>
      <c r="X1352" s="80" t="s">
        <v>430</v>
      </c>
      <c r="Y1352" s="80" t="s">
        <v>4804</v>
      </c>
      <c r="Z1352" s="80" t="s">
        <v>239</v>
      </c>
      <c r="AA1352" s="80" t="s">
        <v>122</v>
      </c>
      <c r="AB1352" s="76" t="s">
        <v>539</v>
      </c>
      <c r="AC1352" s="76" t="s">
        <v>540</v>
      </c>
      <c r="AD1352" s="76" t="s">
        <v>25</v>
      </c>
      <c r="AE1352" s="76" t="s">
        <v>544</v>
      </c>
      <c r="AF1352" s="76" t="s">
        <v>96</v>
      </c>
      <c r="AG1352" s="82"/>
      <c r="AH1352" s="60"/>
      <c r="AI1352" s="75" t="s">
        <v>4947</v>
      </c>
      <c r="AJ1352" s="6" t="s">
        <v>103</v>
      </c>
      <c r="AK1352" s="81">
        <v>0</v>
      </c>
      <c r="AL1352" s="205" t="s">
        <v>103</v>
      </c>
      <c r="AM1352" s="169"/>
      <c r="AN1352" s="6"/>
      <c r="AO1352" s="120"/>
    </row>
    <row r="1353" spans="1:41">
      <c r="A1353" s="75" t="s">
        <v>4947</v>
      </c>
      <c r="B1353" s="6" t="s">
        <v>93</v>
      </c>
      <c r="C1353" s="76">
        <v>1352</v>
      </c>
      <c r="D1353" s="76" t="s">
        <v>98</v>
      </c>
      <c r="E1353" s="6" t="s">
        <v>2136</v>
      </c>
      <c r="F1353" s="6" t="str">
        <f t="shared" si="137"/>
        <v>BrokerRM-A-0026AI26-M19-C9270.D//RM-A-0031AI26-M19-C9270.D</v>
      </c>
      <c r="G1353" s="112" t="s">
        <v>5027</v>
      </c>
      <c r="H1353" s="95" t="s">
        <v>5028</v>
      </c>
      <c r="I1353" s="85" t="s">
        <v>4692</v>
      </c>
      <c r="J1353" s="92">
        <v>46078</v>
      </c>
      <c r="K1353" s="92" t="s">
        <v>5238</v>
      </c>
      <c r="L1353" s="88" t="s">
        <v>5239</v>
      </c>
      <c r="M1353" s="78" t="s">
        <v>25</v>
      </c>
      <c r="N1353" s="6" t="s">
        <v>116</v>
      </c>
      <c r="O1353" s="71">
        <v>0</v>
      </c>
      <c r="P1353" s="71">
        <v>16668.16</v>
      </c>
      <c r="Q1353" s="79">
        <v>2353.98</v>
      </c>
      <c r="R1353" s="79">
        <v>376.64</v>
      </c>
      <c r="S1353" s="71">
        <v>0</v>
      </c>
      <c r="T1353" s="79">
        <v>19398.78</v>
      </c>
      <c r="U1353" s="87" t="s">
        <v>24</v>
      </c>
      <c r="V1353" s="84">
        <f t="shared" si="136"/>
        <v>1108.267394893651</v>
      </c>
      <c r="W1353" s="70">
        <v>46078</v>
      </c>
      <c r="X1353" s="6" t="s">
        <v>4815</v>
      </c>
      <c r="Y1353" s="80" t="s">
        <v>178</v>
      </c>
      <c r="Z1353" s="80" t="s">
        <v>121</v>
      </c>
      <c r="AA1353" s="80" t="s">
        <v>122</v>
      </c>
      <c r="AB1353" s="76" t="s">
        <v>539</v>
      </c>
      <c r="AC1353" s="76" t="s">
        <v>540</v>
      </c>
      <c r="AD1353" s="76" t="s">
        <v>25</v>
      </c>
      <c r="AE1353" s="76">
        <v>67180000</v>
      </c>
      <c r="AF1353" s="76" t="s">
        <v>96</v>
      </c>
      <c r="AG1353" s="82"/>
      <c r="AH1353" s="60"/>
      <c r="AI1353" s="75" t="s">
        <v>4947</v>
      </c>
      <c r="AJ1353" s="6" t="s">
        <v>103</v>
      </c>
      <c r="AK1353" s="81">
        <v>0</v>
      </c>
      <c r="AL1353" s="205" t="s">
        <v>103</v>
      </c>
      <c r="AM1353" s="169" t="s">
        <v>4274</v>
      </c>
      <c r="AN1353" s="6"/>
      <c r="AO1353" s="120"/>
    </row>
    <row r="1354" spans="1:41" ht="15" thickBot="1">
      <c r="A1354" s="75" t="s">
        <v>4947</v>
      </c>
      <c r="B1354" s="6" t="s">
        <v>93</v>
      </c>
      <c r="C1354" s="76">
        <v>1353</v>
      </c>
      <c r="D1354" s="76" t="s">
        <v>98</v>
      </c>
      <c r="E1354" s="6" t="s">
        <v>2136</v>
      </c>
      <c r="F1354" s="6" t="str">
        <f t="shared" si="137"/>
        <v>BrokerFG-A-0039AE26-M19-C9580</v>
      </c>
      <c r="G1354" s="97" t="s">
        <v>5029</v>
      </c>
      <c r="H1354" s="95" t="s">
        <v>5030</v>
      </c>
      <c r="I1354" s="85" t="s">
        <v>4692</v>
      </c>
      <c r="J1354" s="92">
        <v>46078</v>
      </c>
      <c r="K1354" s="92" t="s">
        <v>5240</v>
      </c>
      <c r="L1354" s="88" t="s">
        <v>5241</v>
      </c>
      <c r="M1354" s="78" t="s">
        <v>25</v>
      </c>
      <c r="N1354" s="6" t="s">
        <v>116</v>
      </c>
      <c r="O1354" s="71">
        <v>0</v>
      </c>
      <c r="P1354" s="71">
        <v>766.76</v>
      </c>
      <c r="Q1354" s="79">
        <v>1776.06</v>
      </c>
      <c r="R1354" s="79">
        <v>284.17</v>
      </c>
      <c r="S1354" s="71">
        <v>0</v>
      </c>
      <c r="T1354" s="79">
        <v>2826.99</v>
      </c>
      <c r="U1354" s="87" t="s">
        <v>24</v>
      </c>
      <c r="V1354" s="84">
        <f t="shared" si="136"/>
        <v>161.50813827933524</v>
      </c>
      <c r="W1354" s="70">
        <v>46078</v>
      </c>
      <c r="X1354" s="6" t="s">
        <v>1267</v>
      </c>
      <c r="Y1354" s="80" t="s">
        <v>178</v>
      </c>
      <c r="Z1354" s="80" t="s">
        <v>121</v>
      </c>
      <c r="AA1354" s="80" t="s">
        <v>122</v>
      </c>
      <c r="AB1354" s="76" t="s">
        <v>539</v>
      </c>
      <c r="AC1354" s="76" t="s">
        <v>541</v>
      </c>
      <c r="AD1354" s="76" t="s">
        <v>28</v>
      </c>
      <c r="AE1354" s="275" t="s">
        <v>1517</v>
      </c>
      <c r="AF1354" s="76" t="s">
        <v>96</v>
      </c>
      <c r="AG1354" s="75"/>
      <c r="AH1354" s="60"/>
      <c r="AI1354" s="75" t="s">
        <v>4947</v>
      </c>
      <c r="AJ1354" s="6" t="s">
        <v>103</v>
      </c>
      <c r="AK1354" s="81">
        <v>0</v>
      </c>
      <c r="AL1354" s="205" t="s">
        <v>103</v>
      </c>
      <c r="AM1354" s="169" t="s">
        <v>6431</v>
      </c>
      <c r="AN1354" s="6"/>
      <c r="AO1354" s="120"/>
    </row>
    <row r="1355" spans="1:41">
      <c r="A1355" s="75" t="s">
        <v>4947</v>
      </c>
      <c r="B1355" s="6" t="s">
        <v>93</v>
      </c>
      <c r="C1355" s="76">
        <v>1354</v>
      </c>
      <c r="D1355" s="76" t="s">
        <v>98</v>
      </c>
      <c r="E1355" s="6" t="s">
        <v>2136</v>
      </c>
      <c r="F1355" s="6" t="str">
        <f t="shared" si="137"/>
        <v>BrokerRM-A-0027AI26-M19-PFA.D//RM-A-0028AI26-M19-C9048.D//RM-A-0029AI26-M19-C9380.D</v>
      </c>
      <c r="G1355" s="113" t="s">
        <v>5031</v>
      </c>
      <c r="H1355" s="95" t="s">
        <v>5032</v>
      </c>
      <c r="I1355" s="85" t="s">
        <v>4692</v>
      </c>
      <c r="J1355" s="92">
        <v>46078</v>
      </c>
      <c r="K1355" s="92" t="s">
        <v>5242</v>
      </c>
      <c r="L1355" s="77" t="s">
        <v>5243</v>
      </c>
      <c r="M1355" s="80" t="s">
        <v>25</v>
      </c>
      <c r="N1355" s="6" t="s">
        <v>116</v>
      </c>
      <c r="O1355" s="71">
        <v>0</v>
      </c>
      <c r="P1355" s="71">
        <v>42822.559999999998</v>
      </c>
      <c r="Q1355" s="79">
        <v>2618.1999999999998</v>
      </c>
      <c r="R1355" s="79">
        <v>418.91</v>
      </c>
      <c r="S1355" s="71">
        <v>0</v>
      </c>
      <c r="T1355" s="79">
        <v>45859.67</v>
      </c>
      <c r="U1355" s="87" t="s">
        <v>24</v>
      </c>
      <c r="V1355" s="84">
        <f t="shared" si="136"/>
        <v>2619.9986288613268</v>
      </c>
      <c r="W1355" s="78">
        <v>46078</v>
      </c>
      <c r="X1355" s="80" t="s">
        <v>437</v>
      </c>
      <c r="Y1355" s="80" t="s">
        <v>178</v>
      </c>
      <c r="Z1355" s="80" t="s">
        <v>121</v>
      </c>
      <c r="AA1355" s="80" t="s">
        <v>122</v>
      </c>
      <c r="AB1355" s="76" t="s">
        <v>539</v>
      </c>
      <c r="AC1355" s="76" t="s">
        <v>540</v>
      </c>
      <c r="AD1355" s="76" t="s">
        <v>25</v>
      </c>
      <c r="AE1355" s="76">
        <v>67180000</v>
      </c>
      <c r="AF1355" s="76" t="s">
        <v>96</v>
      </c>
      <c r="AG1355" s="82"/>
      <c r="AH1355" s="60"/>
      <c r="AI1355" s="75" t="s">
        <v>4947</v>
      </c>
      <c r="AJ1355" s="6" t="s">
        <v>103</v>
      </c>
      <c r="AK1355" s="81">
        <v>0</v>
      </c>
      <c r="AL1355" s="205" t="s">
        <v>103</v>
      </c>
      <c r="AM1355" s="169" t="s">
        <v>3699</v>
      </c>
      <c r="AN1355" s="6" t="s">
        <v>2152</v>
      </c>
      <c r="AO1355" s="120" t="s">
        <v>4184</v>
      </c>
    </row>
    <row r="1356" spans="1:41">
      <c r="A1356" s="75" t="s">
        <v>4947</v>
      </c>
      <c r="B1356" s="6" t="s">
        <v>93</v>
      </c>
      <c r="C1356" s="76">
        <v>1355</v>
      </c>
      <c r="D1356" s="76" t="s">
        <v>98</v>
      </c>
      <c r="E1356" s="6" t="s">
        <v>2136</v>
      </c>
      <c r="F1356" s="6" t="str">
        <f t="shared" si="137"/>
        <v>BrokerRM-A-0032AI26-M19-C9506.D//RM-A-0034AI26-M19-C9505.D//RM-A-0035AI26-M19-C9506.D</v>
      </c>
      <c r="G1356" s="112" t="s">
        <v>5033</v>
      </c>
      <c r="H1356" s="95" t="s">
        <v>5034</v>
      </c>
      <c r="I1356" s="85" t="s">
        <v>4692</v>
      </c>
      <c r="J1356" s="92">
        <v>46078</v>
      </c>
      <c r="K1356" s="98" t="s">
        <v>5244</v>
      </c>
      <c r="L1356" s="77" t="s">
        <v>5245</v>
      </c>
      <c r="M1356" s="78" t="s">
        <v>25</v>
      </c>
      <c r="N1356" s="6" t="s">
        <v>116</v>
      </c>
      <c r="O1356" s="71">
        <v>0</v>
      </c>
      <c r="P1356" s="71">
        <v>122896.88</v>
      </c>
      <c r="Q1356" s="79">
        <v>8510.93</v>
      </c>
      <c r="R1356" s="79">
        <v>1361.74</v>
      </c>
      <c r="S1356" s="71">
        <v>0</v>
      </c>
      <c r="T1356" s="79">
        <v>132769.54999999999</v>
      </c>
      <c r="U1356" s="87" t="s">
        <v>24</v>
      </c>
      <c r="V1356" s="84">
        <f t="shared" si="136"/>
        <v>7585.2276947159744</v>
      </c>
      <c r="W1356" s="78">
        <v>46078</v>
      </c>
      <c r="X1356" s="80" t="s">
        <v>437</v>
      </c>
      <c r="Y1356" s="80" t="s">
        <v>178</v>
      </c>
      <c r="Z1356" s="80" t="s">
        <v>121</v>
      </c>
      <c r="AA1356" s="80" t="s">
        <v>122</v>
      </c>
      <c r="AB1356" s="76" t="s">
        <v>539</v>
      </c>
      <c r="AC1356" s="76" t="s">
        <v>540</v>
      </c>
      <c r="AD1356" s="76" t="s">
        <v>25</v>
      </c>
      <c r="AE1356" s="76">
        <v>67180000</v>
      </c>
      <c r="AF1356" s="76" t="s">
        <v>96</v>
      </c>
      <c r="AG1356" s="75"/>
      <c r="AH1356" s="60"/>
      <c r="AI1356" s="75" t="s">
        <v>4947</v>
      </c>
      <c r="AJ1356" s="6" t="s">
        <v>103</v>
      </c>
      <c r="AK1356" s="81">
        <v>0</v>
      </c>
      <c r="AL1356" s="205" t="s">
        <v>103</v>
      </c>
      <c r="AM1356" s="169" t="s">
        <v>3701</v>
      </c>
      <c r="AN1356" s="6" t="s">
        <v>3702</v>
      </c>
      <c r="AO1356" s="120"/>
    </row>
    <row r="1357" spans="1:41">
      <c r="A1357" s="75" t="s">
        <v>4947</v>
      </c>
      <c r="B1357" s="6" t="s">
        <v>93</v>
      </c>
      <c r="C1357" s="76">
        <v>1356</v>
      </c>
      <c r="D1357" s="76" t="s">
        <v>98</v>
      </c>
      <c r="E1357" s="6" t="s">
        <v>2136</v>
      </c>
      <c r="F1357" s="6" t="str">
        <f t="shared" si="137"/>
        <v>BrokerRM-M-013-SI26-M19-B</v>
      </c>
      <c r="G1357" s="97" t="s">
        <v>5035</v>
      </c>
      <c r="H1357" s="95" t="s">
        <v>5036</v>
      </c>
      <c r="I1357" s="85" t="s">
        <v>4692</v>
      </c>
      <c r="J1357" s="92">
        <v>46077</v>
      </c>
      <c r="K1357" s="92" t="s">
        <v>5246</v>
      </c>
      <c r="L1357" s="88" t="s">
        <v>5247</v>
      </c>
      <c r="M1357" s="78" t="s">
        <v>5248</v>
      </c>
      <c r="N1357" s="6" t="s">
        <v>3651</v>
      </c>
      <c r="O1357" s="71">
        <v>0</v>
      </c>
      <c r="P1357" s="71">
        <v>51563.45</v>
      </c>
      <c r="Q1357" s="79">
        <v>3472.14</v>
      </c>
      <c r="R1357" s="79">
        <v>555.54</v>
      </c>
      <c r="S1357" s="71">
        <v>0</v>
      </c>
      <c r="T1357" s="79">
        <v>55591.13</v>
      </c>
      <c r="U1357" s="87" t="s">
        <v>24</v>
      </c>
      <c r="V1357" s="84">
        <f t="shared" si="136"/>
        <v>3175.9645103606667</v>
      </c>
      <c r="W1357" s="78">
        <v>46077</v>
      </c>
      <c r="X1357" s="80" t="s">
        <v>437</v>
      </c>
      <c r="Y1357" s="80" t="s">
        <v>129</v>
      </c>
      <c r="Z1357" s="80" t="s">
        <v>239</v>
      </c>
      <c r="AA1357" s="80" t="s">
        <v>122</v>
      </c>
      <c r="AB1357" s="76" t="s">
        <v>539</v>
      </c>
      <c r="AC1357" s="76" t="s">
        <v>540</v>
      </c>
      <c r="AD1357" s="76" t="s">
        <v>174</v>
      </c>
      <c r="AE1357" s="76" t="s">
        <v>546</v>
      </c>
      <c r="AF1357" s="83">
        <v>8675606</v>
      </c>
      <c r="AG1357" s="80" t="s">
        <v>550</v>
      </c>
      <c r="AH1357" s="60">
        <v>37758.949999999997</v>
      </c>
      <c r="AI1357" s="75" t="s">
        <v>4947</v>
      </c>
      <c r="AJ1357" s="6" t="s">
        <v>103</v>
      </c>
      <c r="AK1357" s="81">
        <v>0</v>
      </c>
      <c r="AL1357" s="205" t="s">
        <v>103</v>
      </c>
      <c r="AM1357" s="169"/>
      <c r="AN1357" s="6"/>
      <c r="AO1357" s="120"/>
    </row>
    <row r="1358" spans="1:41">
      <c r="A1358" s="75" t="s">
        <v>4947</v>
      </c>
      <c r="B1358" s="6" t="s">
        <v>93</v>
      </c>
      <c r="C1358" s="76">
        <v>1357</v>
      </c>
      <c r="D1358" s="76" t="s">
        <v>98</v>
      </c>
      <c r="E1358" s="6" t="s">
        <v>2136</v>
      </c>
      <c r="F1358" s="6" t="str">
        <f t="shared" si="137"/>
        <v>BrokerRM-M-554-SI25-M19-B</v>
      </c>
      <c r="G1358" s="97" t="s">
        <v>5037</v>
      </c>
      <c r="H1358" s="95" t="s">
        <v>5038</v>
      </c>
      <c r="I1358" s="85" t="s">
        <v>4692</v>
      </c>
      <c r="J1358" s="92">
        <v>46077</v>
      </c>
      <c r="K1358" s="92" t="s">
        <v>5249</v>
      </c>
      <c r="L1358" s="88" t="s">
        <v>5250</v>
      </c>
      <c r="M1358" s="78" t="s">
        <v>5248</v>
      </c>
      <c r="N1358" s="6" t="s">
        <v>3654</v>
      </c>
      <c r="O1358" s="71">
        <v>0</v>
      </c>
      <c r="P1358" s="71">
        <v>50577.45</v>
      </c>
      <c r="Q1358" s="79">
        <v>3000.09</v>
      </c>
      <c r="R1358" s="79">
        <v>480.01</v>
      </c>
      <c r="S1358" s="71">
        <v>0</v>
      </c>
      <c r="T1358" s="79">
        <v>54057.55</v>
      </c>
      <c r="U1358" s="87" t="s">
        <v>24</v>
      </c>
      <c r="V1358" s="84">
        <f t="shared" si="136"/>
        <v>3088.3498917371762</v>
      </c>
      <c r="W1358" s="78">
        <v>46077</v>
      </c>
      <c r="X1358" s="80" t="s">
        <v>437</v>
      </c>
      <c r="Y1358" s="80" t="s">
        <v>129</v>
      </c>
      <c r="Z1358" s="80" t="s">
        <v>239</v>
      </c>
      <c r="AA1358" s="80" t="s">
        <v>122</v>
      </c>
      <c r="AB1358" s="76" t="s">
        <v>539</v>
      </c>
      <c r="AC1358" s="76" t="s">
        <v>540</v>
      </c>
      <c r="AD1358" s="76" t="s">
        <v>174</v>
      </c>
      <c r="AE1358" s="76" t="s">
        <v>546</v>
      </c>
      <c r="AF1358" s="83">
        <v>8675616</v>
      </c>
      <c r="AG1358" s="80" t="s">
        <v>550</v>
      </c>
      <c r="AH1358" s="60">
        <v>37758.949999999997</v>
      </c>
      <c r="AI1358" s="75" t="s">
        <v>4947</v>
      </c>
      <c r="AJ1358" s="6" t="s">
        <v>103</v>
      </c>
      <c r="AK1358" s="81">
        <v>0</v>
      </c>
      <c r="AL1358" s="205" t="s">
        <v>103</v>
      </c>
      <c r="AM1358" s="169"/>
      <c r="AN1358" s="6"/>
      <c r="AO1358" s="120"/>
    </row>
    <row r="1359" spans="1:41">
      <c r="A1359" s="75" t="s">
        <v>4947</v>
      </c>
      <c r="B1359" s="6" t="s">
        <v>93</v>
      </c>
      <c r="C1359" s="76">
        <v>1358</v>
      </c>
      <c r="D1359" s="76" t="s">
        <v>98</v>
      </c>
      <c r="E1359" s="6" t="s">
        <v>2136</v>
      </c>
      <c r="F1359" s="6" t="str">
        <f t="shared" si="137"/>
        <v>BrokerRM-M-555-SI25-M19-B</v>
      </c>
      <c r="G1359" s="97" t="s">
        <v>5039</v>
      </c>
      <c r="H1359" s="95" t="s">
        <v>5040</v>
      </c>
      <c r="I1359" s="85" t="s">
        <v>4692</v>
      </c>
      <c r="J1359" s="92">
        <v>46077</v>
      </c>
      <c r="K1359" s="92" t="s">
        <v>5251</v>
      </c>
      <c r="L1359" s="88" t="s">
        <v>5252</v>
      </c>
      <c r="M1359" s="78" t="s">
        <v>5248</v>
      </c>
      <c r="N1359" s="6" t="s">
        <v>5253</v>
      </c>
      <c r="O1359" s="71">
        <v>0</v>
      </c>
      <c r="P1359" s="71">
        <v>51365.09</v>
      </c>
      <c r="Q1359" s="79">
        <v>2905.68</v>
      </c>
      <c r="R1359" s="79">
        <v>464.91</v>
      </c>
      <c r="S1359" s="71">
        <v>0</v>
      </c>
      <c r="T1359" s="79">
        <v>54735.68</v>
      </c>
      <c r="U1359" s="87" t="s">
        <v>24</v>
      </c>
      <c r="V1359" s="84">
        <f t="shared" si="136"/>
        <v>3127.0919862657611</v>
      </c>
      <c r="W1359" s="70">
        <v>46077</v>
      </c>
      <c r="X1359" s="6" t="s">
        <v>437</v>
      </c>
      <c r="Y1359" s="80" t="s">
        <v>129</v>
      </c>
      <c r="Z1359" s="80" t="s">
        <v>239</v>
      </c>
      <c r="AA1359" s="80" t="s">
        <v>122</v>
      </c>
      <c r="AB1359" s="76" t="s">
        <v>539</v>
      </c>
      <c r="AC1359" s="76" t="s">
        <v>540</v>
      </c>
      <c r="AD1359" s="76" t="s">
        <v>174</v>
      </c>
      <c r="AE1359" s="76" t="s">
        <v>546</v>
      </c>
      <c r="AF1359" s="83">
        <v>8675621</v>
      </c>
      <c r="AG1359" s="80" t="s">
        <v>550</v>
      </c>
      <c r="AH1359" s="60">
        <v>37758.949999999997</v>
      </c>
      <c r="AI1359" s="75" t="s">
        <v>4947</v>
      </c>
      <c r="AJ1359" s="6" t="s">
        <v>103</v>
      </c>
      <c r="AK1359" s="81">
        <v>0</v>
      </c>
      <c r="AL1359" s="205" t="s">
        <v>103</v>
      </c>
      <c r="AM1359" s="169"/>
      <c r="AN1359" s="6"/>
      <c r="AO1359" s="120"/>
    </row>
    <row r="1360" spans="1:41">
      <c r="A1360" s="75" t="s">
        <v>4947</v>
      </c>
      <c r="B1360" s="6" t="s">
        <v>93</v>
      </c>
      <c r="C1360" s="76">
        <v>1359</v>
      </c>
      <c r="D1360" s="76" t="s">
        <v>98</v>
      </c>
      <c r="E1360" s="6" t="s">
        <v>2136</v>
      </c>
      <c r="F1360" s="6" t="str">
        <f t="shared" si="137"/>
        <v>BrokerRM-M-007-SI26-M19-B</v>
      </c>
      <c r="G1360" s="97" t="s">
        <v>5041</v>
      </c>
      <c r="H1360" s="95" t="s">
        <v>5042</v>
      </c>
      <c r="I1360" s="85" t="s">
        <v>4692</v>
      </c>
      <c r="J1360" s="92">
        <v>46077</v>
      </c>
      <c r="K1360" s="92" t="s">
        <v>5254</v>
      </c>
      <c r="L1360" s="88" t="s">
        <v>5255</v>
      </c>
      <c r="M1360" s="78" t="s">
        <v>463</v>
      </c>
      <c r="N1360" s="6" t="s">
        <v>3662</v>
      </c>
      <c r="O1360" s="71">
        <v>0</v>
      </c>
      <c r="P1360" s="71">
        <v>20682.57</v>
      </c>
      <c r="Q1360" s="79">
        <v>6146.67</v>
      </c>
      <c r="R1360" s="79">
        <v>983.47</v>
      </c>
      <c r="S1360" s="71">
        <v>0</v>
      </c>
      <c r="T1360" s="79">
        <v>27812.71</v>
      </c>
      <c r="U1360" s="87" t="s">
        <v>24</v>
      </c>
      <c r="V1360" s="84">
        <f t="shared" si="136"/>
        <v>1588.9617623702418</v>
      </c>
      <c r="W1360" s="70">
        <v>46077</v>
      </c>
      <c r="X1360" s="6" t="s">
        <v>437</v>
      </c>
      <c r="Y1360" s="80" t="s">
        <v>129</v>
      </c>
      <c r="Z1360" s="80" t="s">
        <v>239</v>
      </c>
      <c r="AA1360" s="80" t="s">
        <v>122</v>
      </c>
      <c r="AB1360" s="76" t="s">
        <v>539</v>
      </c>
      <c r="AC1360" s="76" t="s">
        <v>540</v>
      </c>
      <c r="AD1360" s="76" t="s">
        <v>174</v>
      </c>
      <c r="AE1360" s="76" t="s">
        <v>546</v>
      </c>
      <c r="AF1360" s="76" t="s">
        <v>96</v>
      </c>
      <c r="AG1360" s="82"/>
      <c r="AH1360" s="60"/>
      <c r="AI1360" s="75" t="s">
        <v>4947</v>
      </c>
      <c r="AJ1360" s="6" t="s">
        <v>103</v>
      </c>
      <c r="AK1360" s="81">
        <v>0</v>
      </c>
      <c r="AL1360" s="205" t="s">
        <v>103</v>
      </c>
      <c r="AM1360" s="169"/>
      <c r="AN1360" s="6"/>
      <c r="AO1360" s="120"/>
    </row>
    <row r="1361" spans="1:41">
      <c r="A1361" s="75" t="s">
        <v>4947</v>
      </c>
      <c r="B1361" s="6" t="s">
        <v>93</v>
      </c>
      <c r="C1361" s="76">
        <v>1360</v>
      </c>
      <c r="D1361" s="76" t="s">
        <v>98</v>
      </c>
      <c r="E1361" s="6" t="s">
        <v>2136</v>
      </c>
      <c r="F1361" s="6" t="str">
        <f t="shared" si="137"/>
        <v>BrokerRM-M-568-SI25-M19-B</v>
      </c>
      <c r="G1361" s="97" t="s">
        <v>2726</v>
      </c>
      <c r="H1361" s="95" t="s">
        <v>5043</v>
      </c>
      <c r="I1361" s="85" t="s">
        <v>4692</v>
      </c>
      <c r="J1361" s="92">
        <v>46077</v>
      </c>
      <c r="K1361" s="92" t="s">
        <v>2935</v>
      </c>
      <c r="L1361" s="88" t="s">
        <v>2936</v>
      </c>
      <c r="M1361" s="78" t="s">
        <v>5248</v>
      </c>
      <c r="N1361" s="6" t="s">
        <v>2937</v>
      </c>
      <c r="O1361" s="71">
        <v>0</v>
      </c>
      <c r="P1361" s="71">
        <v>13978</v>
      </c>
      <c r="Q1361" s="79">
        <v>0</v>
      </c>
      <c r="R1361" s="79">
        <v>0</v>
      </c>
      <c r="S1361" s="71">
        <v>0</v>
      </c>
      <c r="T1361" s="79">
        <v>13978</v>
      </c>
      <c r="U1361" s="87" t="s">
        <v>24</v>
      </c>
      <c r="V1361" s="84">
        <f t="shared" si="136"/>
        <v>798.57401577952101</v>
      </c>
      <c r="W1361" s="89">
        <v>46077</v>
      </c>
      <c r="X1361" s="85" t="s">
        <v>437</v>
      </c>
      <c r="Y1361" s="85" t="s">
        <v>129</v>
      </c>
      <c r="Z1361" s="85" t="s">
        <v>239</v>
      </c>
      <c r="AA1361" s="80" t="s">
        <v>122</v>
      </c>
      <c r="AB1361" s="76" t="s">
        <v>539</v>
      </c>
      <c r="AC1361" s="76" t="s">
        <v>540</v>
      </c>
      <c r="AD1361" s="76" t="s">
        <v>174</v>
      </c>
      <c r="AE1361" s="76" t="s">
        <v>546</v>
      </c>
      <c r="AF1361" s="76" t="s">
        <v>5256</v>
      </c>
      <c r="AG1361" s="80" t="s">
        <v>550</v>
      </c>
      <c r="AH1361" s="60">
        <v>7830</v>
      </c>
      <c r="AI1361" s="75" t="s">
        <v>4947</v>
      </c>
      <c r="AJ1361" s="6" t="s">
        <v>103</v>
      </c>
      <c r="AK1361" s="81">
        <v>0</v>
      </c>
      <c r="AL1361" s="205" t="s">
        <v>103</v>
      </c>
      <c r="AM1361" s="169"/>
      <c r="AN1361" s="6"/>
      <c r="AO1361" s="120"/>
    </row>
    <row r="1362" spans="1:41">
      <c r="A1362" s="75" t="s">
        <v>4947</v>
      </c>
      <c r="B1362" s="6" t="s">
        <v>93</v>
      </c>
      <c r="C1362" s="76">
        <v>1361</v>
      </c>
      <c r="D1362" s="76" t="s">
        <v>98</v>
      </c>
      <c r="E1362" s="6" t="s">
        <v>2136</v>
      </c>
      <c r="F1362" s="6" t="str">
        <f t="shared" si="137"/>
        <v>BrokerRM-M-014-SI26-M19-B</v>
      </c>
      <c r="G1362" s="97" t="s">
        <v>4522</v>
      </c>
      <c r="H1362" s="95" t="s">
        <v>5044</v>
      </c>
      <c r="I1362" s="85" t="s">
        <v>4692</v>
      </c>
      <c r="J1362" s="92">
        <v>46078</v>
      </c>
      <c r="K1362" s="92" t="s">
        <v>5257</v>
      </c>
      <c r="L1362" s="88" t="s">
        <v>4832</v>
      </c>
      <c r="M1362" s="78" t="s">
        <v>5248</v>
      </c>
      <c r="N1362" s="80" t="s">
        <v>4833</v>
      </c>
      <c r="O1362" s="71">
        <v>0</v>
      </c>
      <c r="P1362" s="71">
        <v>18498.04</v>
      </c>
      <c r="Q1362" s="79">
        <v>3363.17</v>
      </c>
      <c r="R1362" s="79">
        <v>538.11</v>
      </c>
      <c r="S1362" s="71">
        <v>0</v>
      </c>
      <c r="T1362" s="79">
        <v>22399.32</v>
      </c>
      <c r="U1362" s="87" t="s">
        <v>24</v>
      </c>
      <c r="V1362" s="84">
        <f t="shared" si="136"/>
        <v>1279.6905797060051</v>
      </c>
      <c r="W1362" s="89">
        <v>46078</v>
      </c>
      <c r="X1362" s="85" t="s">
        <v>437</v>
      </c>
      <c r="Y1362" s="85" t="s">
        <v>129</v>
      </c>
      <c r="Z1362" s="85" t="s">
        <v>239</v>
      </c>
      <c r="AA1362" s="80" t="s">
        <v>122</v>
      </c>
      <c r="AB1362" s="76" t="s">
        <v>539</v>
      </c>
      <c r="AC1362" s="76" t="s">
        <v>540</v>
      </c>
      <c r="AD1362" s="76" t="s">
        <v>174</v>
      </c>
      <c r="AE1362" s="76" t="s">
        <v>546</v>
      </c>
      <c r="AF1362" s="76" t="s">
        <v>96</v>
      </c>
      <c r="AG1362" s="82"/>
      <c r="AH1362" s="60"/>
      <c r="AI1362" s="75" t="s">
        <v>4947</v>
      </c>
      <c r="AJ1362" s="6" t="s">
        <v>103</v>
      </c>
      <c r="AK1362" s="81">
        <v>0</v>
      </c>
      <c r="AL1362" s="205" t="s">
        <v>103</v>
      </c>
      <c r="AM1362" s="169"/>
      <c r="AN1362" s="6"/>
      <c r="AO1362" s="120"/>
    </row>
    <row r="1363" spans="1:41">
      <c r="A1363" s="75" t="s">
        <v>4947</v>
      </c>
      <c r="B1363" s="6" t="s">
        <v>93</v>
      </c>
      <c r="C1363" s="76">
        <v>1362</v>
      </c>
      <c r="D1363" s="76" t="s">
        <v>98</v>
      </c>
      <c r="E1363" s="6" t="s">
        <v>2136</v>
      </c>
      <c r="F1363" s="6" t="str">
        <f t="shared" si="137"/>
        <v>BrokerRM-M-580-SI25-M19-B</v>
      </c>
      <c r="G1363" s="97" t="s">
        <v>5045</v>
      </c>
      <c r="H1363" s="95" t="s">
        <v>5046</v>
      </c>
      <c r="I1363" s="85" t="s">
        <v>4692</v>
      </c>
      <c r="J1363" s="92">
        <v>46079</v>
      </c>
      <c r="K1363" s="92" t="s">
        <v>5258</v>
      </c>
      <c r="L1363" s="91" t="s">
        <v>5259</v>
      </c>
      <c r="M1363" s="78" t="s">
        <v>5248</v>
      </c>
      <c r="N1363" s="80" t="s">
        <v>5260</v>
      </c>
      <c r="O1363" s="71">
        <v>0</v>
      </c>
      <c r="P1363" s="71">
        <v>52230.45</v>
      </c>
      <c r="Q1363" s="79">
        <v>3054.13</v>
      </c>
      <c r="R1363" s="79">
        <v>488.66</v>
      </c>
      <c r="S1363" s="71">
        <v>0</v>
      </c>
      <c r="T1363" s="79">
        <v>55773.24</v>
      </c>
      <c r="U1363" s="87" t="s">
        <v>24</v>
      </c>
      <c r="V1363" s="84">
        <f t="shared" si="136"/>
        <v>3186.3685963539137</v>
      </c>
      <c r="W1363" s="70">
        <v>46079</v>
      </c>
      <c r="X1363" s="6" t="s">
        <v>437</v>
      </c>
      <c r="Y1363" s="80" t="s">
        <v>129</v>
      </c>
      <c r="Z1363" s="80" t="s">
        <v>239</v>
      </c>
      <c r="AA1363" s="80" t="s">
        <v>122</v>
      </c>
      <c r="AB1363" s="76" t="s">
        <v>539</v>
      </c>
      <c r="AC1363" s="76" t="s">
        <v>540</v>
      </c>
      <c r="AD1363" s="76" t="s">
        <v>174</v>
      </c>
      <c r="AE1363" s="76" t="s">
        <v>546</v>
      </c>
      <c r="AF1363" s="83">
        <v>8692572</v>
      </c>
      <c r="AG1363" s="80" t="s">
        <v>550</v>
      </c>
      <c r="AH1363" s="60">
        <v>44471.7</v>
      </c>
      <c r="AI1363" s="75" t="s">
        <v>4947</v>
      </c>
      <c r="AJ1363" s="6" t="s">
        <v>103</v>
      </c>
      <c r="AK1363" s="81">
        <v>0</v>
      </c>
      <c r="AL1363" s="205" t="s">
        <v>103</v>
      </c>
      <c r="AM1363" s="169"/>
      <c r="AN1363" s="6"/>
      <c r="AO1363" s="120"/>
    </row>
    <row r="1364" spans="1:41">
      <c r="A1364" s="75" t="s">
        <v>4947</v>
      </c>
      <c r="B1364" s="6" t="s">
        <v>93</v>
      </c>
      <c r="C1364" s="76">
        <v>1363</v>
      </c>
      <c r="D1364" s="76" t="s">
        <v>98</v>
      </c>
      <c r="E1364" s="6" t="s">
        <v>2136</v>
      </c>
      <c r="F1364" s="6" t="str">
        <f t="shared" si="137"/>
        <v>BrokerRM-M-577-SI25-M19-B</v>
      </c>
      <c r="G1364" s="97" t="s">
        <v>5047</v>
      </c>
      <c r="H1364" s="95" t="s">
        <v>5048</v>
      </c>
      <c r="I1364" s="85" t="s">
        <v>4692</v>
      </c>
      <c r="J1364" s="92">
        <v>46079</v>
      </c>
      <c r="K1364" s="92" t="s">
        <v>5261</v>
      </c>
      <c r="L1364" s="77" t="s">
        <v>5262</v>
      </c>
      <c r="M1364" s="78" t="s">
        <v>5248</v>
      </c>
      <c r="N1364" s="80" t="s">
        <v>5263</v>
      </c>
      <c r="O1364" s="71">
        <v>0</v>
      </c>
      <c r="P1364" s="71">
        <v>57740.45</v>
      </c>
      <c r="Q1364" s="79">
        <v>3892.66</v>
      </c>
      <c r="R1364" s="79">
        <v>622.83000000000004</v>
      </c>
      <c r="S1364" s="71">
        <v>0</v>
      </c>
      <c r="T1364" s="79">
        <v>62255.94</v>
      </c>
      <c r="U1364" s="87" t="s">
        <v>24</v>
      </c>
      <c r="V1364" s="84">
        <f t="shared" si="136"/>
        <v>3556.7302913098379</v>
      </c>
      <c r="W1364" s="70">
        <v>46079</v>
      </c>
      <c r="X1364" s="80" t="s">
        <v>437</v>
      </c>
      <c r="Y1364" s="80" t="s">
        <v>129</v>
      </c>
      <c r="Z1364" s="80" t="s">
        <v>239</v>
      </c>
      <c r="AA1364" s="80" t="s">
        <v>122</v>
      </c>
      <c r="AB1364" s="76" t="s">
        <v>539</v>
      </c>
      <c r="AC1364" s="76" t="s">
        <v>540</v>
      </c>
      <c r="AD1364" s="76" t="s">
        <v>174</v>
      </c>
      <c r="AE1364" s="76" t="s">
        <v>546</v>
      </c>
      <c r="AF1364" s="83">
        <v>8692588</v>
      </c>
      <c r="AG1364" s="80" t="s">
        <v>550</v>
      </c>
      <c r="AH1364" s="60">
        <v>44471.7</v>
      </c>
      <c r="AI1364" s="75" t="s">
        <v>4947</v>
      </c>
      <c r="AJ1364" s="6" t="s">
        <v>103</v>
      </c>
      <c r="AK1364" s="81">
        <v>0</v>
      </c>
      <c r="AL1364" s="205" t="s">
        <v>103</v>
      </c>
      <c r="AM1364" s="169"/>
      <c r="AN1364" s="6"/>
      <c r="AO1364" s="120"/>
    </row>
    <row r="1365" spans="1:41" ht="58">
      <c r="A1365" s="75" t="s">
        <v>4947</v>
      </c>
      <c r="B1365" s="6" t="s">
        <v>93</v>
      </c>
      <c r="C1365" s="76">
        <v>1364</v>
      </c>
      <c r="D1365" s="76" t="s">
        <v>98</v>
      </c>
      <c r="E1365" s="6" t="s">
        <v>2136</v>
      </c>
      <c r="F1365" s="6" t="str">
        <f t="shared" si="137"/>
        <v>BrokerRM-M-579-SI25-M19-B</v>
      </c>
      <c r="G1365" s="97" t="s">
        <v>5049</v>
      </c>
      <c r="H1365" s="95" t="s">
        <v>5050</v>
      </c>
      <c r="I1365" s="85" t="s">
        <v>4692</v>
      </c>
      <c r="J1365" s="92">
        <v>46079</v>
      </c>
      <c r="K1365" s="95" t="s">
        <v>5264</v>
      </c>
      <c r="L1365" s="72" t="s">
        <v>5265</v>
      </c>
      <c r="M1365" s="78" t="s">
        <v>463</v>
      </c>
      <c r="N1365" s="80" t="s">
        <v>3666</v>
      </c>
      <c r="O1365" s="71">
        <v>0</v>
      </c>
      <c r="P1365" s="71">
        <v>44464.12</v>
      </c>
      <c r="Q1365" s="79">
        <v>4265.34</v>
      </c>
      <c r="R1365" s="79">
        <v>682.45</v>
      </c>
      <c r="S1365" s="71">
        <v>0</v>
      </c>
      <c r="T1365" s="79">
        <v>49411.91</v>
      </c>
      <c r="U1365" s="87" t="s">
        <v>24</v>
      </c>
      <c r="V1365" s="84">
        <f t="shared" si="136"/>
        <v>2822.9408639316262</v>
      </c>
      <c r="W1365" s="89">
        <v>46079</v>
      </c>
      <c r="X1365" s="87" t="s">
        <v>437</v>
      </c>
      <c r="Y1365" s="85" t="s">
        <v>129</v>
      </c>
      <c r="Z1365" s="85" t="s">
        <v>239</v>
      </c>
      <c r="AA1365" s="85" t="s">
        <v>122</v>
      </c>
      <c r="AB1365" s="76" t="s">
        <v>539</v>
      </c>
      <c r="AC1365" s="76" t="s">
        <v>540</v>
      </c>
      <c r="AD1365" s="76" t="s">
        <v>174</v>
      </c>
      <c r="AE1365" s="76" t="s">
        <v>546</v>
      </c>
      <c r="AF1365" s="83">
        <v>8687413</v>
      </c>
      <c r="AG1365" s="80" t="s">
        <v>550</v>
      </c>
      <c r="AH1365" s="60">
        <v>31195.37</v>
      </c>
      <c r="AI1365" s="75" t="s">
        <v>4947</v>
      </c>
      <c r="AJ1365" s="6" t="s">
        <v>103</v>
      </c>
      <c r="AK1365" s="81">
        <v>0</v>
      </c>
      <c r="AL1365" s="205" t="s">
        <v>103</v>
      </c>
      <c r="AM1365" s="169"/>
      <c r="AN1365" s="6"/>
      <c r="AO1365" s="120"/>
    </row>
    <row r="1366" spans="1:41" ht="58">
      <c r="A1366" s="75" t="s">
        <v>4947</v>
      </c>
      <c r="B1366" s="6" t="s">
        <v>93</v>
      </c>
      <c r="C1366" s="76">
        <v>1365</v>
      </c>
      <c r="D1366" s="76" t="s">
        <v>98</v>
      </c>
      <c r="E1366" s="6" t="s">
        <v>2136</v>
      </c>
      <c r="F1366" s="6" t="str">
        <f t="shared" si="137"/>
        <v>BrokerRM-M-498-SI25-M19-B</v>
      </c>
      <c r="G1366" s="97" t="s">
        <v>320</v>
      </c>
      <c r="H1366" s="95" t="s">
        <v>5051</v>
      </c>
      <c r="I1366" s="85" t="s">
        <v>4692</v>
      </c>
      <c r="J1366" s="92">
        <v>46079</v>
      </c>
      <c r="K1366" s="95" t="s">
        <v>5266</v>
      </c>
      <c r="L1366" s="72" t="s">
        <v>479</v>
      </c>
      <c r="M1366" s="78" t="s">
        <v>2525</v>
      </c>
      <c r="N1366" s="80" t="s">
        <v>480</v>
      </c>
      <c r="O1366" s="71">
        <v>0</v>
      </c>
      <c r="P1366" s="71">
        <v>5568</v>
      </c>
      <c r="Q1366" s="79">
        <v>0</v>
      </c>
      <c r="R1366" s="79">
        <v>0</v>
      </c>
      <c r="S1366" s="71">
        <v>0</v>
      </c>
      <c r="T1366" s="79">
        <v>5568</v>
      </c>
      <c r="U1366" s="87" t="s">
        <v>24</v>
      </c>
      <c r="V1366" s="84">
        <f t="shared" si="136"/>
        <v>318.10417226072207</v>
      </c>
      <c r="W1366" s="89">
        <v>46079</v>
      </c>
      <c r="X1366" s="87" t="s">
        <v>437</v>
      </c>
      <c r="Y1366" s="85" t="s">
        <v>129</v>
      </c>
      <c r="Z1366" s="85" t="s">
        <v>239</v>
      </c>
      <c r="AA1366" s="85" t="s">
        <v>122</v>
      </c>
      <c r="AB1366" s="76" t="s">
        <v>539</v>
      </c>
      <c r="AC1366" s="76" t="s">
        <v>540</v>
      </c>
      <c r="AD1366" s="76" t="s">
        <v>174</v>
      </c>
      <c r="AE1366" s="76" t="s">
        <v>546</v>
      </c>
      <c r="AF1366" s="76" t="s">
        <v>1359</v>
      </c>
      <c r="AG1366" s="82"/>
      <c r="AH1366" s="60"/>
      <c r="AI1366" s="75" t="s">
        <v>4947</v>
      </c>
      <c r="AJ1366" s="6" t="s">
        <v>103</v>
      </c>
      <c r="AK1366" s="81">
        <v>0</v>
      </c>
      <c r="AL1366" s="205" t="s">
        <v>103</v>
      </c>
      <c r="AM1366" s="169"/>
      <c r="AN1366" s="6"/>
      <c r="AO1366" s="120"/>
    </row>
    <row r="1367" spans="1:41" ht="58">
      <c r="A1367" s="75" t="s">
        <v>4947</v>
      </c>
      <c r="B1367" s="6" t="s">
        <v>93</v>
      </c>
      <c r="C1367" s="76">
        <v>1366</v>
      </c>
      <c r="D1367" s="76" t="s">
        <v>98</v>
      </c>
      <c r="E1367" s="6" t="s">
        <v>2136</v>
      </c>
      <c r="F1367" s="6" t="str">
        <f t="shared" si="137"/>
        <v>BrokerRM-M-542-SI25-M19-B</v>
      </c>
      <c r="G1367" s="97" t="s">
        <v>921</v>
      </c>
      <c r="H1367" s="95" t="s">
        <v>5052</v>
      </c>
      <c r="I1367" s="85" t="s">
        <v>4692</v>
      </c>
      <c r="J1367" s="92">
        <v>46079</v>
      </c>
      <c r="K1367" s="95" t="s">
        <v>1424</v>
      </c>
      <c r="L1367" s="72" t="s">
        <v>1425</v>
      </c>
      <c r="M1367" s="78" t="s">
        <v>5248</v>
      </c>
      <c r="N1367" s="80" t="s">
        <v>1426</v>
      </c>
      <c r="O1367" s="71">
        <v>0</v>
      </c>
      <c r="P1367" s="71">
        <v>7577.7</v>
      </c>
      <c r="Q1367" s="79">
        <v>0</v>
      </c>
      <c r="R1367" s="79">
        <v>0</v>
      </c>
      <c r="S1367" s="71">
        <v>0</v>
      </c>
      <c r="T1367" s="79">
        <v>7577.7</v>
      </c>
      <c r="U1367" s="87" t="s">
        <v>24</v>
      </c>
      <c r="V1367" s="84">
        <f t="shared" si="136"/>
        <v>432.91989693607638</v>
      </c>
      <c r="W1367" s="89">
        <v>46079</v>
      </c>
      <c r="X1367" s="87" t="s">
        <v>437</v>
      </c>
      <c r="Y1367" s="85" t="s">
        <v>129</v>
      </c>
      <c r="Z1367" s="85" t="s">
        <v>239</v>
      </c>
      <c r="AA1367" s="85" t="s">
        <v>122</v>
      </c>
      <c r="AB1367" s="76" t="s">
        <v>539</v>
      </c>
      <c r="AC1367" s="76" t="s">
        <v>540</v>
      </c>
      <c r="AD1367" s="76" t="s">
        <v>174</v>
      </c>
      <c r="AE1367" s="76" t="s">
        <v>546</v>
      </c>
      <c r="AF1367" s="76" t="s">
        <v>5267</v>
      </c>
      <c r="AG1367" s="80" t="s">
        <v>550</v>
      </c>
      <c r="AH1367" s="60">
        <v>7389.2</v>
      </c>
      <c r="AI1367" s="75" t="s">
        <v>4947</v>
      </c>
      <c r="AJ1367" s="6" t="s">
        <v>103</v>
      </c>
      <c r="AK1367" s="81">
        <v>0</v>
      </c>
      <c r="AL1367" s="205" t="s">
        <v>103</v>
      </c>
      <c r="AM1367" s="169"/>
      <c r="AN1367" s="6"/>
      <c r="AO1367" s="120"/>
    </row>
    <row r="1368" spans="1:41" ht="58">
      <c r="A1368" s="75" t="s">
        <v>4947</v>
      </c>
      <c r="B1368" s="6" t="s">
        <v>93</v>
      </c>
      <c r="C1368" s="76">
        <v>1367</v>
      </c>
      <c r="D1368" s="76" t="s">
        <v>98</v>
      </c>
      <c r="E1368" s="6" t="s">
        <v>2136</v>
      </c>
      <c r="F1368" s="6" t="str">
        <f t="shared" si="137"/>
        <v>BrokerRM-M-538-SI25-M19-B</v>
      </c>
      <c r="G1368" s="97" t="s">
        <v>902</v>
      </c>
      <c r="H1368" s="95" t="s">
        <v>5053</v>
      </c>
      <c r="I1368" s="85" t="s">
        <v>4692</v>
      </c>
      <c r="J1368" s="92">
        <v>46079</v>
      </c>
      <c r="K1368" s="95" t="s">
        <v>1397</v>
      </c>
      <c r="L1368" s="72" t="s">
        <v>1398</v>
      </c>
      <c r="M1368" s="78" t="s">
        <v>463</v>
      </c>
      <c r="N1368" s="80" t="s">
        <v>1399</v>
      </c>
      <c r="O1368" s="71">
        <v>0</v>
      </c>
      <c r="P1368" s="71">
        <v>7720.96</v>
      </c>
      <c r="Q1368" s="79">
        <v>0</v>
      </c>
      <c r="R1368" s="79">
        <v>0</v>
      </c>
      <c r="S1368" s="71">
        <v>0</v>
      </c>
      <c r="T1368" s="79">
        <v>7720.96</v>
      </c>
      <c r="U1368" s="87" t="s">
        <v>24</v>
      </c>
      <c r="V1368" s="84">
        <f t="shared" si="136"/>
        <v>441.10445220153457</v>
      </c>
      <c r="W1368" s="89">
        <v>46079</v>
      </c>
      <c r="X1368" s="87" t="s">
        <v>437</v>
      </c>
      <c r="Y1368" s="85" t="s">
        <v>129</v>
      </c>
      <c r="Z1368" s="85" t="s">
        <v>239</v>
      </c>
      <c r="AA1368" s="85" t="s">
        <v>122</v>
      </c>
      <c r="AB1368" s="76" t="s">
        <v>539</v>
      </c>
      <c r="AC1368" s="76" t="s">
        <v>540</v>
      </c>
      <c r="AD1368" s="76" t="s">
        <v>174</v>
      </c>
      <c r="AE1368" s="76" t="s">
        <v>546</v>
      </c>
      <c r="AF1368" s="76" t="s">
        <v>5268</v>
      </c>
      <c r="AG1368" s="75"/>
      <c r="AH1368" s="60"/>
      <c r="AI1368" s="75" t="s">
        <v>4947</v>
      </c>
      <c r="AJ1368" s="6" t="s">
        <v>103</v>
      </c>
      <c r="AK1368" s="81">
        <v>0</v>
      </c>
      <c r="AL1368" s="205" t="s">
        <v>103</v>
      </c>
      <c r="AM1368" s="169"/>
      <c r="AN1368" s="6"/>
      <c r="AO1368" s="120"/>
    </row>
    <row r="1369" spans="1:41" ht="58">
      <c r="A1369" s="75" t="s">
        <v>4947</v>
      </c>
      <c r="B1369" s="6" t="s">
        <v>93</v>
      </c>
      <c r="C1369" s="76">
        <v>1368</v>
      </c>
      <c r="D1369" s="76" t="s">
        <v>98</v>
      </c>
      <c r="E1369" s="6" t="s">
        <v>2136</v>
      </c>
      <c r="F1369" s="6" t="str">
        <f t="shared" si="137"/>
        <v>BrokerRM-M-535-SI25-M19-B</v>
      </c>
      <c r="G1369" s="97" t="s">
        <v>906</v>
      </c>
      <c r="H1369" s="95" t="s">
        <v>5054</v>
      </c>
      <c r="I1369" s="85" t="s">
        <v>4692</v>
      </c>
      <c r="J1369" s="92">
        <v>46079</v>
      </c>
      <c r="K1369" s="95" t="s">
        <v>1404</v>
      </c>
      <c r="L1369" s="72" t="s">
        <v>1405</v>
      </c>
      <c r="M1369" s="78" t="s">
        <v>2525</v>
      </c>
      <c r="N1369" s="80" t="s">
        <v>1406</v>
      </c>
      <c r="O1369" s="71">
        <v>0</v>
      </c>
      <c r="P1369" s="71">
        <v>18160.96</v>
      </c>
      <c r="Q1369" s="79">
        <v>0</v>
      </c>
      <c r="R1369" s="79">
        <v>0</v>
      </c>
      <c r="S1369" s="71">
        <v>0</v>
      </c>
      <c r="T1369" s="79">
        <v>18160.96</v>
      </c>
      <c r="U1369" s="87" t="s">
        <v>24</v>
      </c>
      <c r="V1369" s="84">
        <f t="shared" si="136"/>
        <v>1037.5497751903883</v>
      </c>
      <c r="W1369" s="89">
        <v>46079</v>
      </c>
      <c r="X1369" s="87" t="s">
        <v>437</v>
      </c>
      <c r="Y1369" s="85" t="s">
        <v>129</v>
      </c>
      <c r="Z1369" s="85" t="s">
        <v>239</v>
      </c>
      <c r="AA1369" s="85" t="s">
        <v>122</v>
      </c>
      <c r="AB1369" s="76" t="s">
        <v>539</v>
      </c>
      <c r="AC1369" s="76" t="s">
        <v>540</v>
      </c>
      <c r="AD1369" s="76" t="s">
        <v>174</v>
      </c>
      <c r="AE1369" s="76" t="s">
        <v>546</v>
      </c>
      <c r="AF1369" s="76" t="s">
        <v>5269</v>
      </c>
      <c r="AG1369" s="80" t="s">
        <v>550</v>
      </c>
      <c r="AH1369" s="60">
        <v>10440</v>
      </c>
      <c r="AI1369" s="75" t="s">
        <v>4947</v>
      </c>
      <c r="AJ1369" s="6" t="s">
        <v>103</v>
      </c>
      <c r="AK1369" s="81">
        <v>0</v>
      </c>
      <c r="AL1369" s="205" t="s">
        <v>103</v>
      </c>
      <c r="AM1369" s="169"/>
      <c r="AN1369" s="6"/>
      <c r="AO1369" s="120"/>
    </row>
    <row r="1370" spans="1:41" ht="58">
      <c r="A1370" s="75" t="s">
        <v>4947</v>
      </c>
      <c r="B1370" s="6" t="s">
        <v>93</v>
      </c>
      <c r="C1370" s="76">
        <v>1369</v>
      </c>
      <c r="D1370" s="76" t="s">
        <v>98</v>
      </c>
      <c r="E1370" s="6" t="s">
        <v>2136</v>
      </c>
      <c r="F1370" s="6" t="str">
        <f t="shared" si="137"/>
        <v>BrokerRM-M-558-SI25-M19-B</v>
      </c>
      <c r="G1370" s="97" t="s">
        <v>2732</v>
      </c>
      <c r="H1370" s="95" t="s">
        <v>5055</v>
      </c>
      <c r="I1370" s="85" t="s">
        <v>4692</v>
      </c>
      <c r="J1370" s="92">
        <v>46079</v>
      </c>
      <c r="K1370" s="95" t="s">
        <v>2943</v>
      </c>
      <c r="L1370" s="73" t="s">
        <v>2944</v>
      </c>
      <c r="M1370" s="78" t="s">
        <v>463</v>
      </c>
      <c r="N1370" s="73" t="s">
        <v>2945</v>
      </c>
      <c r="O1370" s="71">
        <v>0</v>
      </c>
      <c r="P1370" s="71">
        <v>6496</v>
      </c>
      <c r="Q1370" s="79">
        <v>0</v>
      </c>
      <c r="R1370" s="79">
        <v>0</v>
      </c>
      <c r="S1370" s="71">
        <v>0</v>
      </c>
      <c r="T1370" s="79">
        <v>6496</v>
      </c>
      <c r="U1370" s="87" t="s">
        <v>24</v>
      </c>
      <c r="V1370" s="84">
        <f t="shared" si="136"/>
        <v>371.12153430417573</v>
      </c>
      <c r="W1370" s="89">
        <v>46079</v>
      </c>
      <c r="X1370" s="87" t="s">
        <v>437</v>
      </c>
      <c r="Y1370" s="85" t="s">
        <v>129</v>
      </c>
      <c r="Z1370" s="85" t="s">
        <v>239</v>
      </c>
      <c r="AA1370" s="85" t="s">
        <v>122</v>
      </c>
      <c r="AB1370" s="76" t="s">
        <v>539</v>
      </c>
      <c r="AC1370" s="76" t="s">
        <v>540</v>
      </c>
      <c r="AD1370" s="76" t="s">
        <v>174</v>
      </c>
      <c r="AE1370" s="76" t="s">
        <v>546</v>
      </c>
      <c r="AF1370" s="76" t="s">
        <v>5270</v>
      </c>
      <c r="AG1370" s="75"/>
      <c r="AH1370" s="60"/>
      <c r="AI1370" s="75" t="s">
        <v>4947</v>
      </c>
      <c r="AJ1370" s="6" t="s">
        <v>103</v>
      </c>
      <c r="AK1370" s="81">
        <v>0</v>
      </c>
      <c r="AL1370" s="205" t="s">
        <v>103</v>
      </c>
      <c r="AM1370" s="169"/>
      <c r="AN1370" s="6"/>
      <c r="AO1370" s="120"/>
    </row>
    <row r="1371" spans="1:41" ht="29">
      <c r="A1371" s="75" t="s">
        <v>4947</v>
      </c>
      <c r="B1371" s="6" t="s">
        <v>93</v>
      </c>
      <c r="C1371" s="76">
        <v>1370</v>
      </c>
      <c r="D1371" s="76" t="s">
        <v>98</v>
      </c>
      <c r="E1371" s="6" t="s">
        <v>2136</v>
      </c>
      <c r="F1371" s="6" t="str">
        <f t="shared" si="137"/>
        <v>BrokerRM-M-222-SI25-M19-L-B</v>
      </c>
      <c r="G1371" s="97" t="s">
        <v>3143</v>
      </c>
      <c r="H1371" s="95" t="s">
        <v>5056</v>
      </c>
      <c r="I1371" s="85" t="s">
        <v>4692</v>
      </c>
      <c r="J1371" s="92">
        <v>46079</v>
      </c>
      <c r="K1371" s="95" t="s">
        <v>3278</v>
      </c>
      <c r="L1371" s="73" t="s">
        <v>2522</v>
      </c>
      <c r="M1371" s="78" t="s">
        <v>5248</v>
      </c>
      <c r="N1371" s="73" t="s">
        <v>2522</v>
      </c>
      <c r="O1371" s="71">
        <v>0</v>
      </c>
      <c r="P1371" s="71">
        <v>2648.28</v>
      </c>
      <c r="Q1371" s="79">
        <v>0</v>
      </c>
      <c r="R1371" s="79">
        <v>0</v>
      </c>
      <c r="S1371" s="71">
        <v>0</v>
      </c>
      <c r="T1371" s="79">
        <v>2648.28</v>
      </c>
      <c r="U1371" s="87" t="s">
        <v>24</v>
      </c>
      <c r="V1371" s="84">
        <f t="shared" si="136"/>
        <v>151.29829693150594</v>
      </c>
      <c r="W1371" s="89">
        <v>46079</v>
      </c>
      <c r="X1371" s="87" t="s">
        <v>580</v>
      </c>
      <c r="Y1371" s="85" t="s">
        <v>2524</v>
      </c>
      <c r="Z1371" s="85" t="s">
        <v>239</v>
      </c>
      <c r="AA1371" s="85" t="s">
        <v>122</v>
      </c>
      <c r="AB1371" s="76" t="s">
        <v>539</v>
      </c>
      <c r="AC1371" s="76" t="s">
        <v>540</v>
      </c>
      <c r="AD1371" s="76" t="s">
        <v>174</v>
      </c>
      <c r="AE1371" s="76" t="s">
        <v>546</v>
      </c>
      <c r="AF1371" s="76" t="s">
        <v>5271</v>
      </c>
      <c r="AG1371" s="75"/>
      <c r="AH1371" s="60"/>
      <c r="AI1371" s="75" t="s">
        <v>4947</v>
      </c>
      <c r="AJ1371" s="6" t="s">
        <v>103</v>
      </c>
      <c r="AK1371" s="81">
        <v>0</v>
      </c>
      <c r="AL1371" s="205" t="s">
        <v>103</v>
      </c>
      <c r="AM1371" s="169"/>
      <c r="AN1371" s="6"/>
      <c r="AO1371" s="120"/>
    </row>
    <row r="1372" spans="1:41" ht="58">
      <c r="A1372" s="75" t="s">
        <v>4947</v>
      </c>
      <c r="B1372" s="6" t="s">
        <v>93</v>
      </c>
      <c r="C1372" s="76">
        <v>1371</v>
      </c>
      <c r="D1372" s="76" t="s">
        <v>98</v>
      </c>
      <c r="E1372" s="6" t="s">
        <v>2136</v>
      </c>
      <c r="F1372" s="6" t="str">
        <f t="shared" si="137"/>
        <v>BrokerRM-M-586-SI25-M19-B</v>
      </c>
      <c r="G1372" s="97" t="s">
        <v>5057</v>
      </c>
      <c r="H1372" s="95" t="s">
        <v>5058</v>
      </c>
      <c r="I1372" s="85" t="s">
        <v>4692</v>
      </c>
      <c r="J1372" s="92">
        <v>46079</v>
      </c>
      <c r="K1372" s="95" t="s">
        <v>5272</v>
      </c>
      <c r="L1372" s="73" t="s">
        <v>5273</v>
      </c>
      <c r="M1372" s="78" t="s">
        <v>5248</v>
      </c>
      <c r="N1372" s="73" t="s">
        <v>5274</v>
      </c>
      <c r="O1372" s="71">
        <v>0</v>
      </c>
      <c r="P1372" s="71">
        <v>12005.64</v>
      </c>
      <c r="Q1372" s="79">
        <v>4917.53</v>
      </c>
      <c r="R1372" s="79">
        <v>786.8</v>
      </c>
      <c r="S1372" s="71">
        <v>0</v>
      </c>
      <c r="T1372" s="79">
        <v>17709.97</v>
      </c>
      <c r="U1372" s="87" t="s">
        <v>24</v>
      </c>
      <c r="V1372" s="84">
        <f t="shared" si="136"/>
        <v>1011.7843655912751</v>
      </c>
      <c r="W1372" s="78">
        <v>46079</v>
      </c>
      <c r="X1372" s="87" t="s">
        <v>437</v>
      </c>
      <c r="Y1372" s="85" t="s">
        <v>129</v>
      </c>
      <c r="Z1372" s="85" t="s">
        <v>239</v>
      </c>
      <c r="AA1372" s="85" t="s">
        <v>122</v>
      </c>
      <c r="AB1372" s="76" t="s">
        <v>539</v>
      </c>
      <c r="AC1372" s="76" t="s">
        <v>540</v>
      </c>
      <c r="AD1372" s="76" t="s">
        <v>174</v>
      </c>
      <c r="AE1372" s="76" t="s">
        <v>546</v>
      </c>
      <c r="AF1372" s="76" t="s">
        <v>96</v>
      </c>
      <c r="AG1372" s="75"/>
      <c r="AH1372" s="60"/>
      <c r="AI1372" s="75" t="s">
        <v>4947</v>
      </c>
      <c r="AJ1372" s="6" t="s">
        <v>103</v>
      </c>
      <c r="AK1372" s="81">
        <v>0</v>
      </c>
      <c r="AL1372" s="205" t="s">
        <v>103</v>
      </c>
      <c r="AM1372" s="169"/>
      <c r="AN1372" s="6"/>
      <c r="AO1372" s="120"/>
    </row>
    <row r="1373" spans="1:41" ht="58">
      <c r="A1373" s="75" t="s">
        <v>4947</v>
      </c>
      <c r="B1373" s="6" t="s">
        <v>93</v>
      </c>
      <c r="C1373" s="76">
        <v>1372</v>
      </c>
      <c r="D1373" s="76" t="s">
        <v>98</v>
      </c>
      <c r="E1373" s="6" t="s">
        <v>2136</v>
      </c>
      <c r="F1373" s="6" t="str">
        <f t="shared" si="137"/>
        <v>BrokerRM-M-584-SI25-M19-B</v>
      </c>
      <c r="G1373" s="97" t="s">
        <v>5059</v>
      </c>
      <c r="H1373" s="95" t="s">
        <v>5060</v>
      </c>
      <c r="I1373" s="85" t="s">
        <v>4692</v>
      </c>
      <c r="J1373" s="92">
        <v>46079</v>
      </c>
      <c r="K1373" s="95" t="s">
        <v>5275</v>
      </c>
      <c r="L1373" s="73" t="s">
        <v>5276</v>
      </c>
      <c r="M1373" s="78" t="s">
        <v>5248</v>
      </c>
      <c r="N1373" s="73" t="s">
        <v>5277</v>
      </c>
      <c r="O1373" s="71">
        <v>0</v>
      </c>
      <c r="P1373" s="71">
        <v>12005.64</v>
      </c>
      <c r="Q1373" s="79">
        <v>3892.66</v>
      </c>
      <c r="R1373" s="79">
        <v>622.83000000000004</v>
      </c>
      <c r="S1373" s="71">
        <v>0</v>
      </c>
      <c r="T1373" s="79">
        <v>16521.13</v>
      </c>
      <c r="U1373" s="87" t="s">
        <v>24</v>
      </c>
      <c r="V1373" s="84">
        <f t="shared" si="136"/>
        <v>943.86501139759037</v>
      </c>
      <c r="W1373" s="78">
        <v>46079</v>
      </c>
      <c r="X1373" s="87" t="s">
        <v>437</v>
      </c>
      <c r="Y1373" s="85" t="s">
        <v>129</v>
      </c>
      <c r="Z1373" s="85" t="s">
        <v>239</v>
      </c>
      <c r="AA1373" s="85" t="s">
        <v>122</v>
      </c>
      <c r="AB1373" s="76" t="s">
        <v>539</v>
      </c>
      <c r="AC1373" s="76" t="s">
        <v>540</v>
      </c>
      <c r="AD1373" s="76" t="s">
        <v>174</v>
      </c>
      <c r="AE1373" s="76" t="s">
        <v>546</v>
      </c>
      <c r="AF1373" s="76" t="s">
        <v>96</v>
      </c>
      <c r="AG1373" s="75"/>
      <c r="AH1373" s="60"/>
      <c r="AI1373" s="75" t="s">
        <v>4947</v>
      </c>
      <c r="AJ1373" s="6" t="s">
        <v>103</v>
      </c>
      <c r="AK1373" s="81">
        <v>0</v>
      </c>
      <c r="AL1373" s="205" t="s">
        <v>103</v>
      </c>
      <c r="AM1373" s="169"/>
      <c r="AN1373" s="6"/>
      <c r="AO1373" s="120"/>
    </row>
    <row r="1374" spans="1:41" ht="58">
      <c r="A1374" s="75" t="s">
        <v>4947</v>
      </c>
      <c r="B1374" s="6" t="s">
        <v>93</v>
      </c>
      <c r="C1374" s="76">
        <v>1373</v>
      </c>
      <c r="D1374" s="76" t="s">
        <v>98</v>
      </c>
      <c r="E1374" s="6" t="s">
        <v>2136</v>
      </c>
      <c r="F1374" s="6" t="str">
        <f t="shared" si="137"/>
        <v>BrokerRM-M-583-SI25-M19-B</v>
      </c>
      <c r="G1374" s="97" t="s">
        <v>3442</v>
      </c>
      <c r="H1374" s="95" t="s">
        <v>5061</v>
      </c>
      <c r="I1374" s="85" t="s">
        <v>4692</v>
      </c>
      <c r="J1374" s="92">
        <v>46079</v>
      </c>
      <c r="K1374" s="95" t="s">
        <v>5278</v>
      </c>
      <c r="L1374" s="73" t="s">
        <v>3612</v>
      </c>
      <c r="M1374" s="78" t="s">
        <v>5248</v>
      </c>
      <c r="N1374" s="73" t="s">
        <v>3613</v>
      </c>
      <c r="O1374" s="71">
        <v>0</v>
      </c>
      <c r="P1374" s="71">
        <v>12005.64</v>
      </c>
      <c r="Q1374" s="79">
        <v>3519.98</v>
      </c>
      <c r="R1374" s="79">
        <v>563.20000000000005</v>
      </c>
      <c r="S1374" s="71">
        <v>0</v>
      </c>
      <c r="T1374" s="79">
        <v>16088.82</v>
      </c>
      <c r="U1374" s="87" t="s">
        <v>24</v>
      </c>
      <c r="V1374" s="84">
        <f t="shared" si="136"/>
        <v>919.16680473271367</v>
      </c>
      <c r="W1374" s="78">
        <v>46079</v>
      </c>
      <c r="X1374" s="87" t="s">
        <v>437</v>
      </c>
      <c r="Y1374" s="85" t="s">
        <v>129</v>
      </c>
      <c r="Z1374" s="85" t="s">
        <v>239</v>
      </c>
      <c r="AA1374" s="85" t="s">
        <v>122</v>
      </c>
      <c r="AB1374" s="76" t="s">
        <v>539</v>
      </c>
      <c r="AC1374" s="76" t="s">
        <v>540</v>
      </c>
      <c r="AD1374" s="76" t="s">
        <v>174</v>
      </c>
      <c r="AE1374" s="76" t="s">
        <v>546</v>
      </c>
      <c r="AF1374" s="76" t="s">
        <v>96</v>
      </c>
      <c r="AG1374" s="75"/>
      <c r="AH1374" s="93"/>
      <c r="AI1374" s="75" t="s">
        <v>4947</v>
      </c>
      <c r="AJ1374" s="6" t="s">
        <v>103</v>
      </c>
      <c r="AK1374" s="81">
        <v>0</v>
      </c>
      <c r="AL1374" s="205" t="s">
        <v>103</v>
      </c>
      <c r="AM1374" s="169"/>
      <c r="AN1374" s="6"/>
      <c r="AO1374" s="120"/>
    </row>
    <row r="1375" spans="1:41" ht="58">
      <c r="A1375" s="75" t="s">
        <v>4947</v>
      </c>
      <c r="B1375" s="6" t="s">
        <v>93</v>
      </c>
      <c r="C1375" s="76">
        <v>1374</v>
      </c>
      <c r="D1375" s="76" t="s">
        <v>98</v>
      </c>
      <c r="E1375" s="6" t="s">
        <v>2136</v>
      </c>
      <c r="F1375" s="6" t="str">
        <f t="shared" si="137"/>
        <v>BrokerRM-M-578-SI25-M19-B</v>
      </c>
      <c r="G1375" s="97" t="s">
        <v>5062</v>
      </c>
      <c r="H1375" s="95" t="s">
        <v>5063</v>
      </c>
      <c r="I1375" s="85" t="s">
        <v>4692</v>
      </c>
      <c r="J1375" s="92">
        <v>46079</v>
      </c>
      <c r="K1375" s="95" t="s">
        <v>5279</v>
      </c>
      <c r="L1375" s="73" t="s">
        <v>5280</v>
      </c>
      <c r="M1375" s="78" t="s">
        <v>463</v>
      </c>
      <c r="N1375" s="73" t="s">
        <v>4871</v>
      </c>
      <c r="O1375" s="71">
        <v>0</v>
      </c>
      <c r="P1375" s="71">
        <v>48661.85</v>
      </c>
      <c r="Q1375" s="79">
        <v>2070.7399999999998</v>
      </c>
      <c r="R1375" s="79">
        <v>331.32</v>
      </c>
      <c r="S1375" s="71">
        <v>0</v>
      </c>
      <c r="T1375" s="79">
        <v>51063.91</v>
      </c>
      <c r="U1375" s="87" t="s">
        <v>24</v>
      </c>
      <c r="V1375" s="84">
        <f t="shared" si="136"/>
        <v>2917.320909293464</v>
      </c>
      <c r="W1375" s="78">
        <v>46079</v>
      </c>
      <c r="X1375" s="87" t="s">
        <v>437</v>
      </c>
      <c r="Y1375" s="85" t="s">
        <v>129</v>
      </c>
      <c r="Z1375" s="85" t="s">
        <v>239</v>
      </c>
      <c r="AA1375" s="85" t="s">
        <v>122</v>
      </c>
      <c r="AB1375" s="76" t="s">
        <v>539</v>
      </c>
      <c r="AC1375" s="76" t="s">
        <v>540</v>
      </c>
      <c r="AD1375" s="76" t="s">
        <v>174</v>
      </c>
      <c r="AE1375" s="76" t="s">
        <v>546</v>
      </c>
      <c r="AF1375" s="83">
        <v>8687217</v>
      </c>
      <c r="AG1375" s="80" t="s">
        <v>550</v>
      </c>
      <c r="AH1375" s="60">
        <v>31195.37</v>
      </c>
      <c r="AI1375" s="75" t="s">
        <v>4947</v>
      </c>
      <c r="AJ1375" s="6" t="s">
        <v>103</v>
      </c>
      <c r="AK1375" s="81">
        <v>0</v>
      </c>
      <c r="AL1375" s="205" t="s">
        <v>103</v>
      </c>
      <c r="AM1375" s="169"/>
      <c r="AN1375" s="6"/>
      <c r="AO1375" s="120"/>
    </row>
    <row r="1376" spans="1:41" ht="29">
      <c r="A1376" s="75" t="s">
        <v>4947</v>
      </c>
      <c r="B1376" s="6" t="s">
        <v>93</v>
      </c>
      <c r="C1376" s="76">
        <v>1375</v>
      </c>
      <c r="D1376" s="76" t="s">
        <v>98</v>
      </c>
      <c r="E1376" s="6" t="s">
        <v>2136</v>
      </c>
      <c r="F1376" s="6" t="str">
        <f t="shared" si="137"/>
        <v>BrokerRM-M-218-SI25-M19-L-B</v>
      </c>
      <c r="G1376" s="97" t="s">
        <v>2759</v>
      </c>
      <c r="H1376" s="95" t="s">
        <v>5064</v>
      </c>
      <c r="I1376" s="85" t="s">
        <v>4692</v>
      </c>
      <c r="J1376" s="92">
        <v>46079</v>
      </c>
      <c r="K1376" s="95" t="s">
        <v>2986</v>
      </c>
      <c r="L1376" s="73" t="s">
        <v>2985</v>
      </c>
      <c r="M1376" s="78" t="s">
        <v>5248</v>
      </c>
      <c r="N1376" s="73" t="s">
        <v>2985</v>
      </c>
      <c r="O1376" s="71">
        <v>0</v>
      </c>
      <c r="P1376" s="71">
        <v>1392</v>
      </c>
      <c r="Q1376" s="79">
        <v>0</v>
      </c>
      <c r="R1376" s="79">
        <v>0</v>
      </c>
      <c r="S1376" s="71">
        <v>0</v>
      </c>
      <c r="T1376" s="79">
        <v>1392</v>
      </c>
      <c r="U1376" s="87" t="s">
        <v>24</v>
      </c>
      <c r="V1376" s="84">
        <f t="shared" si="136"/>
        <v>79.526043065180517</v>
      </c>
      <c r="W1376" s="78">
        <v>46079</v>
      </c>
      <c r="X1376" s="87" t="s">
        <v>580</v>
      </c>
      <c r="Y1376" s="85" t="s">
        <v>2524</v>
      </c>
      <c r="Z1376" s="85" t="s">
        <v>239</v>
      </c>
      <c r="AA1376" s="85" t="s">
        <v>122</v>
      </c>
      <c r="AB1376" s="76" t="s">
        <v>539</v>
      </c>
      <c r="AC1376" s="76" t="s">
        <v>540</v>
      </c>
      <c r="AD1376" s="76" t="s">
        <v>174</v>
      </c>
      <c r="AE1376" s="76" t="s">
        <v>546</v>
      </c>
      <c r="AF1376" s="76" t="s">
        <v>5281</v>
      </c>
      <c r="AG1376" s="75"/>
      <c r="AH1376" s="60"/>
      <c r="AI1376" s="75" t="s">
        <v>4947</v>
      </c>
      <c r="AJ1376" s="6" t="s">
        <v>103</v>
      </c>
      <c r="AK1376" s="81">
        <v>0</v>
      </c>
      <c r="AL1376" s="205" t="s">
        <v>103</v>
      </c>
      <c r="AM1376" s="169"/>
      <c r="AN1376" s="6"/>
      <c r="AO1376" s="120"/>
    </row>
    <row r="1377" spans="1:41">
      <c r="A1377" s="75" t="s">
        <v>4947</v>
      </c>
      <c r="B1377" s="6" t="s">
        <v>93</v>
      </c>
      <c r="C1377" s="76">
        <v>1376</v>
      </c>
      <c r="D1377" s="76" t="s">
        <v>98</v>
      </c>
      <c r="E1377" s="6" t="s">
        <v>2136</v>
      </c>
      <c r="F1377" s="6" t="str">
        <f t="shared" si="137"/>
        <v>BrokerRM-M-003-SI26-M19-B</v>
      </c>
      <c r="G1377" s="97" t="s">
        <v>5065</v>
      </c>
      <c r="H1377" s="95" t="s">
        <v>5066</v>
      </c>
      <c r="I1377" s="85" t="s">
        <v>4692</v>
      </c>
      <c r="J1377" s="92">
        <v>46079</v>
      </c>
      <c r="K1377" s="96" t="s">
        <v>5282</v>
      </c>
      <c r="L1377" s="80" t="s">
        <v>5283</v>
      </c>
      <c r="M1377" s="78" t="s">
        <v>5248</v>
      </c>
      <c r="N1377" s="6" t="s">
        <v>3660</v>
      </c>
      <c r="O1377" s="71">
        <v>0</v>
      </c>
      <c r="P1377" s="71">
        <v>20160.57</v>
      </c>
      <c r="Q1377" s="79">
        <v>5995.17</v>
      </c>
      <c r="R1377" s="79">
        <v>959.23</v>
      </c>
      <c r="S1377" s="71">
        <v>0</v>
      </c>
      <c r="T1377" s="79">
        <v>27114.97</v>
      </c>
      <c r="U1377" s="87" t="s">
        <v>24</v>
      </c>
      <c r="V1377" s="84">
        <f t="shared" si="136"/>
        <v>1549.0993332838202</v>
      </c>
      <c r="W1377" s="86">
        <v>46079</v>
      </c>
      <c r="X1377" s="80" t="s">
        <v>437</v>
      </c>
      <c r="Y1377" s="80" t="s">
        <v>129</v>
      </c>
      <c r="Z1377" s="80" t="s">
        <v>239</v>
      </c>
      <c r="AA1377" s="6" t="s">
        <v>122</v>
      </c>
      <c r="AB1377" s="76" t="s">
        <v>539</v>
      </c>
      <c r="AC1377" s="76" t="s">
        <v>540</v>
      </c>
      <c r="AD1377" s="76" t="s">
        <v>174</v>
      </c>
      <c r="AE1377" s="76" t="s">
        <v>546</v>
      </c>
      <c r="AF1377" s="76" t="s">
        <v>96</v>
      </c>
      <c r="AG1377" s="75"/>
      <c r="AH1377" s="60"/>
      <c r="AI1377" s="75" t="s">
        <v>4947</v>
      </c>
      <c r="AJ1377" s="6" t="s">
        <v>103</v>
      </c>
      <c r="AK1377" s="81">
        <v>0</v>
      </c>
      <c r="AL1377" s="205" t="s">
        <v>103</v>
      </c>
      <c r="AM1377" s="169"/>
      <c r="AN1377" s="6"/>
      <c r="AO1377" s="120"/>
    </row>
    <row r="1378" spans="1:41">
      <c r="A1378" s="75" t="s">
        <v>4947</v>
      </c>
      <c r="B1378" s="6" t="s">
        <v>93</v>
      </c>
      <c r="C1378" s="76">
        <v>1377</v>
      </c>
      <c r="D1378" s="76" t="s">
        <v>98</v>
      </c>
      <c r="E1378" s="6" t="s">
        <v>2136</v>
      </c>
      <c r="F1378" s="6" t="str">
        <f t="shared" si="137"/>
        <v>BrokerRM-M-006-SI26-M19-B</v>
      </c>
      <c r="G1378" s="97" t="s">
        <v>5067</v>
      </c>
      <c r="H1378" s="95" t="s">
        <v>5068</v>
      </c>
      <c r="I1378" s="85" t="s">
        <v>4692</v>
      </c>
      <c r="J1378" s="92">
        <v>46079</v>
      </c>
      <c r="K1378" s="96" t="s">
        <v>5284</v>
      </c>
      <c r="L1378" s="80" t="s">
        <v>5285</v>
      </c>
      <c r="M1378" s="78" t="s">
        <v>5248</v>
      </c>
      <c r="N1378" s="6" t="s">
        <v>3670</v>
      </c>
      <c r="O1378" s="71">
        <v>0</v>
      </c>
      <c r="P1378" s="71">
        <v>13897.57</v>
      </c>
      <c r="Q1378" s="79">
        <v>5431.17</v>
      </c>
      <c r="R1378" s="79">
        <v>868.99</v>
      </c>
      <c r="S1378" s="71">
        <v>0</v>
      </c>
      <c r="T1378" s="79">
        <v>20197.73</v>
      </c>
      <c r="U1378" s="87" t="s">
        <v>24</v>
      </c>
      <c r="V1378" s="84">
        <f t="shared" si="136"/>
        <v>1153.9120300279371</v>
      </c>
      <c r="W1378" s="86">
        <v>46079</v>
      </c>
      <c r="X1378" s="85" t="s">
        <v>437</v>
      </c>
      <c r="Y1378" s="80" t="s">
        <v>129</v>
      </c>
      <c r="Z1378" s="80" t="s">
        <v>239</v>
      </c>
      <c r="AA1378" s="85" t="s">
        <v>122</v>
      </c>
      <c r="AB1378" s="76" t="s">
        <v>539</v>
      </c>
      <c r="AC1378" s="76" t="s">
        <v>540</v>
      </c>
      <c r="AD1378" s="76" t="s">
        <v>174</v>
      </c>
      <c r="AE1378" s="76" t="s">
        <v>546</v>
      </c>
      <c r="AF1378" s="76" t="s">
        <v>96</v>
      </c>
      <c r="AG1378" s="75"/>
      <c r="AH1378" s="60"/>
      <c r="AI1378" s="75" t="s">
        <v>4947</v>
      </c>
      <c r="AJ1378" s="6" t="s">
        <v>103</v>
      </c>
      <c r="AK1378" s="81">
        <v>0</v>
      </c>
      <c r="AL1378" s="205" t="s">
        <v>103</v>
      </c>
      <c r="AM1378" s="169"/>
      <c r="AN1378" s="6"/>
      <c r="AO1378" s="120"/>
    </row>
    <row r="1379" spans="1:41">
      <c r="A1379" s="75" t="s">
        <v>4947</v>
      </c>
      <c r="B1379" s="6" t="s">
        <v>93</v>
      </c>
      <c r="C1379" s="76">
        <v>1378</v>
      </c>
      <c r="D1379" s="76" t="s">
        <v>98</v>
      </c>
      <c r="E1379" s="6" t="s">
        <v>2136</v>
      </c>
      <c r="F1379" s="6" t="str">
        <f t="shared" si="137"/>
        <v>BrokerRM-M-017-SI26-M19-B</v>
      </c>
      <c r="G1379" s="96" t="s">
        <v>5069</v>
      </c>
      <c r="H1379" s="95" t="s">
        <v>5070</v>
      </c>
      <c r="I1379" s="85" t="s">
        <v>4692</v>
      </c>
      <c r="J1379" s="92">
        <v>46079</v>
      </c>
      <c r="K1379" s="96" t="s">
        <v>5286</v>
      </c>
      <c r="L1379" s="77" t="s">
        <v>5287</v>
      </c>
      <c r="M1379" s="78" t="s">
        <v>5248</v>
      </c>
      <c r="N1379" s="6" t="s">
        <v>5288</v>
      </c>
      <c r="O1379" s="71">
        <v>0</v>
      </c>
      <c r="P1379" s="71">
        <v>12340.02</v>
      </c>
      <c r="Q1379" s="79">
        <v>3602.04</v>
      </c>
      <c r="R1379" s="79">
        <v>576.33000000000004</v>
      </c>
      <c r="S1379" s="71">
        <v>0</v>
      </c>
      <c r="T1379" s="79">
        <v>16518.39</v>
      </c>
      <c r="U1379" s="87" t="s">
        <v>24</v>
      </c>
      <c r="V1379" s="84">
        <f t="shared" si="136"/>
        <v>943.70847306569476</v>
      </c>
      <c r="W1379" s="86">
        <v>46079</v>
      </c>
      <c r="X1379" s="85" t="s">
        <v>437</v>
      </c>
      <c r="Y1379" s="6" t="s">
        <v>129</v>
      </c>
      <c r="Z1379" s="80" t="s">
        <v>239</v>
      </c>
      <c r="AA1379" s="85" t="s">
        <v>122</v>
      </c>
      <c r="AB1379" s="76" t="s">
        <v>539</v>
      </c>
      <c r="AC1379" s="76" t="s">
        <v>540</v>
      </c>
      <c r="AD1379" s="76" t="s">
        <v>174</v>
      </c>
      <c r="AE1379" s="76" t="s">
        <v>546</v>
      </c>
      <c r="AF1379" s="76" t="s">
        <v>96</v>
      </c>
      <c r="AG1379" s="75"/>
      <c r="AH1379" s="60"/>
      <c r="AI1379" s="75" t="s">
        <v>4947</v>
      </c>
      <c r="AJ1379" s="6" t="s">
        <v>103</v>
      </c>
      <c r="AK1379" s="81">
        <v>0</v>
      </c>
      <c r="AL1379" s="205" t="s">
        <v>103</v>
      </c>
      <c r="AM1379" s="169"/>
      <c r="AN1379" s="6"/>
      <c r="AO1379" s="120"/>
    </row>
    <row r="1380" spans="1:41">
      <c r="A1380" s="75" t="s">
        <v>4947</v>
      </c>
      <c r="B1380" s="6" t="s">
        <v>93</v>
      </c>
      <c r="C1380" s="76">
        <v>1379</v>
      </c>
      <c r="D1380" s="76" t="s">
        <v>98</v>
      </c>
      <c r="E1380" s="6" t="s">
        <v>2136</v>
      </c>
      <c r="F1380" s="6" t="str">
        <f t="shared" si="137"/>
        <v>BrokerRM-M-022-SI26-M19-B</v>
      </c>
      <c r="G1380" s="97" t="s">
        <v>5071</v>
      </c>
      <c r="H1380" s="95" t="s">
        <v>5072</v>
      </c>
      <c r="I1380" s="85" t="s">
        <v>4692</v>
      </c>
      <c r="J1380" s="92">
        <v>46079</v>
      </c>
      <c r="K1380" s="96" t="s">
        <v>5289</v>
      </c>
      <c r="L1380" s="77" t="s">
        <v>5290</v>
      </c>
      <c r="M1380" s="78" t="s">
        <v>463</v>
      </c>
      <c r="N1380" s="6" t="s">
        <v>5291</v>
      </c>
      <c r="O1380" s="71">
        <v>0</v>
      </c>
      <c r="P1380" s="71">
        <v>13896.57</v>
      </c>
      <c r="Q1380" s="79">
        <v>7423.65</v>
      </c>
      <c r="R1380" s="79">
        <v>1187.78</v>
      </c>
      <c r="S1380" s="71">
        <v>0</v>
      </c>
      <c r="T1380" s="79">
        <v>22508</v>
      </c>
      <c r="U1380" s="87" t="s">
        <v>24</v>
      </c>
      <c r="V1380" s="84">
        <f t="shared" si="136"/>
        <v>1285.8995526660078</v>
      </c>
      <c r="W1380" s="86">
        <v>46079</v>
      </c>
      <c r="X1380" s="85" t="s">
        <v>437</v>
      </c>
      <c r="Y1380" s="6" t="s">
        <v>129</v>
      </c>
      <c r="Z1380" s="80" t="s">
        <v>239</v>
      </c>
      <c r="AA1380" s="85" t="s">
        <v>122</v>
      </c>
      <c r="AB1380" s="76" t="s">
        <v>539</v>
      </c>
      <c r="AC1380" s="76" t="s">
        <v>540</v>
      </c>
      <c r="AD1380" s="76" t="s">
        <v>174</v>
      </c>
      <c r="AE1380" s="76" t="s">
        <v>546</v>
      </c>
      <c r="AF1380" s="76" t="s">
        <v>96</v>
      </c>
      <c r="AG1380" s="75"/>
      <c r="AH1380" s="60"/>
      <c r="AI1380" s="75" t="s">
        <v>4947</v>
      </c>
      <c r="AJ1380" s="6" t="s">
        <v>103</v>
      </c>
      <c r="AK1380" s="81">
        <v>0</v>
      </c>
      <c r="AL1380" s="205" t="s">
        <v>103</v>
      </c>
      <c r="AM1380" s="169"/>
      <c r="AN1380" s="6"/>
      <c r="AO1380" s="120"/>
    </row>
    <row r="1381" spans="1:41">
      <c r="A1381" s="75" t="s">
        <v>4947</v>
      </c>
      <c r="B1381" s="6" t="s">
        <v>93</v>
      </c>
      <c r="C1381" s="76">
        <v>1380</v>
      </c>
      <c r="D1381" s="76" t="s">
        <v>98</v>
      </c>
      <c r="E1381" s="6" t="s">
        <v>2136</v>
      </c>
      <c r="F1381" s="6" t="str">
        <f t="shared" si="137"/>
        <v>BrokerAF-M-059-SI26-M46-B//AF-M-060-SI26-M46-B</v>
      </c>
      <c r="G1381" s="112" t="s">
        <v>5073</v>
      </c>
      <c r="H1381" s="95" t="s">
        <v>5074</v>
      </c>
      <c r="I1381" s="85" t="s">
        <v>4692</v>
      </c>
      <c r="J1381" s="92">
        <v>46079</v>
      </c>
      <c r="K1381" s="96" t="s">
        <v>5292</v>
      </c>
      <c r="L1381" s="77" t="s">
        <v>5293</v>
      </c>
      <c r="M1381" s="78" t="s">
        <v>5248</v>
      </c>
      <c r="N1381" s="6" t="s">
        <v>5294</v>
      </c>
      <c r="O1381" s="71">
        <v>0</v>
      </c>
      <c r="P1381" s="71">
        <v>28651.88</v>
      </c>
      <c r="Q1381" s="79">
        <v>4861.08</v>
      </c>
      <c r="R1381" s="79">
        <v>777.77</v>
      </c>
      <c r="S1381" s="71">
        <v>0</v>
      </c>
      <c r="T1381" s="79">
        <v>34290.730000000003</v>
      </c>
      <c r="U1381" s="87" t="s">
        <v>24</v>
      </c>
      <c r="V1381" s="84">
        <f t="shared" si="136"/>
        <v>1959.0560852848259</v>
      </c>
      <c r="W1381" s="86">
        <v>46079</v>
      </c>
      <c r="X1381" s="85" t="s">
        <v>437</v>
      </c>
      <c r="Y1381" s="6" t="s">
        <v>129</v>
      </c>
      <c r="Z1381" s="80" t="s">
        <v>239</v>
      </c>
      <c r="AA1381" s="85" t="s">
        <v>122</v>
      </c>
      <c r="AB1381" s="76" t="s">
        <v>1106</v>
      </c>
      <c r="AC1381" s="76" t="s">
        <v>540</v>
      </c>
      <c r="AD1381" s="76" t="s">
        <v>174</v>
      </c>
      <c r="AE1381" s="76" t="s">
        <v>546</v>
      </c>
      <c r="AF1381" s="76" t="s">
        <v>96</v>
      </c>
      <c r="AG1381" s="82"/>
      <c r="AH1381" s="60"/>
      <c r="AI1381" s="75" t="s">
        <v>4947</v>
      </c>
      <c r="AJ1381" s="6" t="s">
        <v>103</v>
      </c>
      <c r="AK1381" s="81">
        <v>0</v>
      </c>
      <c r="AL1381" s="205" t="s">
        <v>103</v>
      </c>
      <c r="AM1381" s="169"/>
      <c r="AN1381" s="6"/>
      <c r="AO1381" s="120"/>
    </row>
    <row r="1382" spans="1:41">
      <c r="A1382" s="75" t="s">
        <v>4947</v>
      </c>
      <c r="B1382" s="6" t="s">
        <v>93</v>
      </c>
      <c r="C1382" s="76">
        <v>1381</v>
      </c>
      <c r="D1382" s="76" t="s">
        <v>98</v>
      </c>
      <c r="E1382" s="6" t="s">
        <v>2136</v>
      </c>
      <c r="F1382" s="6" t="str">
        <f t="shared" si="137"/>
        <v>BrokerAF-M-056-SI26-M46//AF-M-057-SI26-M46</v>
      </c>
      <c r="G1382" s="112" t="s">
        <v>5075</v>
      </c>
      <c r="H1382" s="95" t="s">
        <v>5076</v>
      </c>
      <c r="I1382" s="85" t="s">
        <v>4692</v>
      </c>
      <c r="J1382" s="92">
        <v>46079</v>
      </c>
      <c r="K1382" s="97" t="s">
        <v>5295</v>
      </c>
      <c r="L1382" s="77" t="s">
        <v>5296</v>
      </c>
      <c r="M1382" s="78" t="s">
        <v>5248</v>
      </c>
      <c r="N1382" s="6" t="s">
        <v>5297</v>
      </c>
      <c r="O1382" s="71">
        <v>0</v>
      </c>
      <c r="P1382" s="71">
        <v>28617</v>
      </c>
      <c r="Q1382" s="79">
        <v>4861.08</v>
      </c>
      <c r="R1382" s="79">
        <v>777.77</v>
      </c>
      <c r="S1382" s="71">
        <v>0</v>
      </c>
      <c r="T1382" s="79">
        <v>34255.85</v>
      </c>
      <c r="U1382" s="87" t="s">
        <v>24</v>
      </c>
      <c r="V1382" s="84">
        <f t="shared" si="136"/>
        <v>1957.0633637459509</v>
      </c>
      <c r="W1382" s="86">
        <v>46079</v>
      </c>
      <c r="X1382" s="80" t="s">
        <v>437</v>
      </c>
      <c r="Y1382" s="80" t="s">
        <v>129</v>
      </c>
      <c r="Z1382" s="80" t="s">
        <v>239</v>
      </c>
      <c r="AA1382" s="80" t="s">
        <v>122</v>
      </c>
      <c r="AB1382" s="76" t="s">
        <v>1106</v>
      </c>
      <c r="AC1382" s="76" t="s">
        <v>540</v>
      </c>
      <c r="AD1382" s="76" t="s">
        <v>174</v>
      </c>
      <c r="AE1382" s="76" t="s">
        <v>546</v>
      </c>
      <c r="AF1382" s="76" t="s">
        <v>96</v>
      </c>
      <c r="AG1382" s="82"/>
      <c r="AH1382" s="60"/>
      <c r="AI1382" s="75" t="s">
        <v>4947</v>
      </c>
      <c r="AJ1382" s="6" t="s">
        <v>103</v>
      </c>
      <c r="AK1382" s="81">
        <v>0</v>
      </c>
      <c r="AL1382" s="205" t="s">
        <v>103</v>
      </c>
      <c r="AM1382" s="169"/>
      <c r="AN1382" s="6"/>
      <c r="AO1382" s="120"/>
    </row>
    <row r="1383" spans="1:41">
      <c r="A1383" s="75" t="s">
        <v>4947</v>
      </c>
      <c r="B1383" s="6" t="s">
        <v>93</v>
      </c>
      <c r="C1383" s="76">
        <v>1382</v>
      </c>
      <c r="D1383" s="76" t="s">
        <v>98</v>
      </c>
      <c r="E1383" s="6" t="s">
        <v>2136</v>
      </c>
      <c r="F1383" s="6" t="str">
        <f t="shared" si="137"/>
        <v>BrokerRM-M-011-SI26-M19-B</v>
      </c>
      <c r="G1383" s="97" t="s">
        <v>2736</v>
      </c>
      <c r="H1383" s="95" t="s">
        <v>5077</v>
      </c>
      <c r="I1383" s="85" t="s">
        <v>4692</v>
      </c>
      <c r="J1383" s="92">
        <v>46079</v>
      </c>
      <c r="K1383" s="92" t="s">
        <v>5298</v>
      </c>
      <c r="L1383" s="88" t="s">
        <v>4817</v>
      </c>
      <c r="M1383" s="78" t="s">
        <v>5248</v>
      </c>
      <c r="N1383" s="6" t="s">
        <v>4818</v>
      </c>
      <c r="O1383" s="71">
        <v>0</v>
      </c>
      <c r="P1383" s="71">
        <v>28693.96</v>
      </c>
      <c r="Q1383" s="79">
        <v>4633.1099999999997</v>
      </c>
      <c r="R1383" s="79">
        <v>741.3</v>
      </c>
      <c r="S1383" s="71">
        <v>0</v>
      </c>
      <c r="T1383" s="79">
        <v>34068.370000000003</v>
      </c>
      <c r="U1383" s="87" t="s">
        <v>24</v>
      </c>
      <c r="V1383" s="84">
        <f t="shared" si="136"/>
        <v>1946.3524854745001</v>
      </c>
      <c r="W1383" s="70">
        <v>46079</v>
      </c>
      <c r="X1383" s="6" t="s">
        <v>437</v>
      </c>
      <c r="Y1383" s="80" t="s">
        <v>129</v>
      </c>
      <c r="Z1383" s="80" t="s">
        <v>239</v>
      </c>
      <c r="AA1383" s="80" t="s">
        <v>122</v>
      </c>
      <c r="AB1383" s="76" t="s">
        <v>539</v>
      </c>
      <c r="AC1383" s="76" t="s">
        <v>540</v>
      </c>
      <c r="AD1383" s="76" t="s">
        <v>174</v>
      </c>
      <c r="AE1383" s="76" t="s">
        <v>546</v>
      </c>
      <c r="AF1383" s="83" t="s">
        <v>5299</v>
      </c>
      <c r="AG1383" s="80" t="s">
        <v>550</v>
      </c>
      <c r="AH1383" s="60">
        <v>19653.21</v>
      </c>
      <c r="AI1383" s="75" t="s">
        <v>4947</v>
      </c>
      <c r="AJ1383" s="6" t="s">
        <v>103</v>
      </c>
      <c r="AK1383" s="81">
        <v>0</v>
      </c>
      <c r="AL1383" s="205" t="s">
        <v>103</v>
      </c>
      <c r="AM1383" s="169"/>
      <c r="AN1383" s="6"/>
      <c r="AO1383" s="120"/>
    </row>
    <row r="1384" spans="1:41">
      <c r="A1384" s="75" t="s">
        <v>4947</v>
      </c>
      <c r="B1384" s="6" t="s">
        <v>93</v>
      </c>
      <c r="C1384" s="76">
        <v>1383</v>
      </c>
      <c r="D1384" s="76" t="s">
        <v>98</v>
      </c>
      <c r="E1384" s="6" t="s">
        <v>2136</v>
      </c>
      <c r="F1384" s="6" t="str">
        <f t="shared" si="137"/>
        <v>BrokerRM-M-033-SI26-M19-B</v>
      </c>
      <c r="G1384" s="97" t="s">
        <v>5078</v>
      </c>
      <c r="H1384" s="95" t="s">
        <v>5079</v>
      </c>
      <c r="I1384" s="85" t="s">
        <v>4692</v>
      </c>
      <c r="J1384" s="92">
        <v>46079</v>
      </c>
      <c r="K1384" s="92" t="s">
        <v>5300</v>
      </c>
      <c r="L1384" s="88" t="s">
        <v>5301</v>
      </c>
      <c r="M1384" s="78" t="s">
        <v>5248</v>
      </c>
      <c r="N1384" s="6" t="s">
        <v>5302</v>
      </c>
      <c r="O1384" s="71">
        <v>0</v>
      </c>
      <c r="P1384" s="71">
        <v>26125.31</v>
      </c>
      <c r="Q1384" s="79">
        <v>3416.28</v>
      </c>
      <c r="R1384" s="79">
        <v>546.61</v>
      </c>
      <c r="S1384" s="71">
        <v>0</v>
      </c>
      <c r="T1384" s="79">
        <v>30088.2</v>
      </c>
      <c r="U1384" s="87" t="s">
        <v>24</v>
      </c>
      <c r="V1384" s="84">
        <f t="shared" si="136"/>
        <v>1718.9622765472445</v>
      </c>
      <c r="W1384" s="70">
        <v>46079</v>
      </c>
      <c r="X1384" s="6" t="s">
        <v>437</v>
      </c>
      <c r="Y1384" s="80" t="s">
        <v>129</v>
      </c>
      <c r="Z1384" s="80" t="s">
        <v>239</v>
      </c>
      <c r="AA1384" s="80" t="s">
        <v>122</v>
      </c>
      <c r="AB1384" s="76" t="s">
        <v>539</v>
      </c>
      <c r="AC1384" s="76" t="s">
        <v>540</v>
      </c>
      <c r="AD1384" s="76" t="s">
        <v>174</v>
      </c>
      <c r="AE1384" s="76" t="s">
        <v>546</v>
      </c>
      <c r="AF1384" s="83">
        <v>8706848</v>
      </c>
      <c r="AG1384" s="80" t="s">
        <v>550</v>
      </c>
      <c r="AH1384" s="60">
        <v>18366.560000000001</v>
      </c>
      <c r="AI1384" s="75" t="s">
        <v>4947</v>
      </c>
      <c r="AJ1384" s="6" t="s">
        <v>103</v>
      </c>
      <c r="AK1384" s="81">
        <v>0</v>
      </c>
      <c r="AL1384" s="205" t="s">
        <v>103</v>
      </c>
      <c r="AM1384" s="169"/>
      <c r="AN1384" s="6"/>
      <c r="AO1384" s="120"/>
    </row>
    <row r="1385" spans="1:41">
      <c r="A1385" s="75" t="s">
        <v>4947</v>
      </c>
      <c r="B1385" s="6" t="s">
        <v>93</v>
      </c>
      <c r="C1385" s="76">
        <v>1384</v>
      </c>
      <c r="D1385" s="76" t="s">
        <v>98</v>
      </c>
      <c r="E1385" s="6" t="s">
        <v>2136</v>
      </c>
      <c r="F1385" s="6" t="str">
        <f t="shared" si="137"/>
        <v>BrokerRM-M-030-SI26-M19-B</v>
      </c>
      <c r="G1385" s="96" t="s">
        <v>5080</v>
      </c>
      <c r="H1385" s="95" t="s">
        <v>5081</v>
      </c>
      <c r="I1385" s="85" t="s">
        <v>4692</v>
      </c>
      <c r="J1385" s="92">
        <v>46079</v>
      </c>
      <c r="K1385" s="92" t="s">
        <v>5303</v>
      </c>
      <c r="L1385" s="77" t="s">
        <v>5304</v>
      </c>
      <c r="M1385" s="78" t="s">
        <v>463</v>
      </c>
      <c r="N1385" s="6" t="s">
        <v>5305</v>
      </c>
      <c r="O1385" s="71">
        <v>0</v>
      </c>
      <c r="P1385" s="71">
        <v>26125.31</v>
      </c>
      <c r="Q1385" s="79">
        <v>3323.4</v>
      </c>
      <c r="R1385" s="79">
        <v>531.75</v>
      </c>
      <c r="S1385" s="71">
        <v>0</v>
      </c>
      <c r="T1385" s="79">
        <v>29980.46</v>
      </c>
      <c r="U1385" s="87" t="s">
        <v>24</v>
      </c>
      <c r="V1385" s="84">
        <f t="shared" si="136"/>
        <v>1712.8070065186218</v>
      </c>
      <c r="W1385" s="78">
        <v>46079</v>
      </c>
      <c r="X1385" s="80" t="s">
        <v>437</v>
      </c>
      <c r="Y1385" s="80" t="s">
        <v>129</v>
      </c>
      <c r="Z1385" s="80" t="s">
        <v>239</v>
      </c>
      <c r="AA1385" s="80" t="s">
        <v>122</v>
      </c>
      <c r="AB1385" s="76" t="s">
        <v>539</v>
      </c>
      <c r="AC1385" s="76" t="s">
        <v>540</v>
      </c>
      <c r="AD1385" s="76" t="s">
        <v>174</v>
      </c>
      <c r="AE1385" s="76" t="s">
        <v>546</v>
      </c>
      <c r="AF1385" s="83">
        <v>8706843</v>
      </c>
      <c r="AG1385" s="80" t="s">
        <v>550</v>
      </c>
      <c r="AH1385" s="60">
        <v>18366.560000000001</v>
      </c>
      <c r="AI1385" s="75" t="s">
        <v>4947</v>
      </c>
      <c r="AJ1385" s="6" t="s">
        <v>103</v>
      </c>
      <c r="AK1385" s="81">
        <v>0</v>
      </c>
      <c r="AL1385" s="205" t="s">
        <v>103</v>
      </c>
      <c r="AM1385" s="169"/>
      <c r="AN1385" s="6"/>
      <c r="AO1385" s="120"/>
    </row>
    <row r="1386" spans="1:41">
      <c r="A1386" s="75" t="s">
        <v>4947</v>
      </c>
      <c r="B1386" s="6" t="s">
        <v>93</v>
      </c>
      <c r="C1386" s="76">
        <v>1385</v>
      </c>
      <c r="D1386" s="76" t="s">
        <v>98</v>
      </c>
      <c r="E1386" s="6" t="s">
        <v>2136</v>
      </c>
      <c r="F1386" s="6" t="str">
        <f t="shared" si="137"/>
        <v>BrokerRM-M-034-SI26-M19-B</v>
      </c>
      <c r="G1386" s="97" t="s">
        <v>5082</v>
      </c>
      <c r="H1386" s="95" t="s">
        <v>5083</v>
      </c>
      <c r="I1386" s="85" t="s">
        <v>4692</v>
      </c>
      <c r="J1386" s="92">
        <v>46079</v>
      </c>
      <c r="K1386" s="98" t="s">
        <v>5306</v>
      </c>
      <c r="L1386" s="77" t="s">
        <v>5307</v>
      </c>
      <c r="M1386" s="78" t="s">
        <v>5248</v>
      </c>
      <c r="N1386" s="6" t="s">
        <v>5308</v>
      </c>
      <c r="O1386" s="71">
        <v>0</v>
      </c>
      <c r="P1386" s="71">
        <v>35955.06</v>
      </c>
      <c r="Q1386" s="79">
        <v>3323.4</v>
      </c>
      <c r="R1386" s="79">
        <v>531.75</v>
      </c>
      <c r="S1386" s="71">
        <v>0</v>
      </c>
      <c r="T1386" s="79">
        <v>39810.21</v>
      </c>
      <c r="U1386" s="87" t="s">
        <v>24</v>
      </c>
      <c r="V1386" s="84">
        <f t="shared" si="136"/>
        <v>2274.3882721938789</v>
      </c>
      <c r="W1386" s="78">
        <v>46079</v>
      </c>
      <c r="X1386" s="80" t="s">
        <v>437</v>
      </c>
      <c r="Y1386" s="80" t="s">
        <v>129</v>
      </c>
      <c r="Z1386" s="80" t="s">
        <v>239</v>
      </c>
      <c r="AA1386" s="80" t="s">
        <v>122</v>
      </c>
      <c r="AB1386" s="76" t="s">
        <v>539</v>
      </c>
      <c r="AC1386" s="76" t="s">
        <v>540</v>
      </c>
      <c r="AD1386" s="76" t="s">
        <v>174</v>
      </c>
      <c r="AE1386" s="76" t="s">
        <v>546</v>
      </c>
      <c r="AF1386" s="83">
        <v>8707465</v>
      </c>
      <c r="AG1386" s="80" t="s">
        <v>550</v>
      </c>
      <c r="AH1386" s="60">
        <v>14185.22</v>
      </c>
      <c r="AI1386" s="75" t="s">
        <v>4947</v>
      </c>
      <c r="AJ1386" s="6" t="s">
        <v>103</v>
      </c>
      <c r="AK1386" s="81">
        <v>0</v>
      </c>
      <c r="AL1386" s="205" t="s">
        <v>103</v>
      </c>
      <c r="AM1386" s="169"/>
      <c r="AN1386" s="6"/>
      <c r="AO1386" s="120"/>
    </row>
    <row r="1387" spans="1:41">
      <c r="A1387" s="75" t="s">
        <v>4947</v>
      </c>
      <c r="B1387" s="6" t="s">
        <v>93</v>
      </c>
      <c r="C1387" s="76">
        <v>1386</v>
      </c>
      <c r="D1387" s="76" t="s">
        <v>98</v>
      </c>
      <c r="E1387" s="6" t="s">
        <v>2136</v>
      </c>
      <c r="F1387" s="6" t="str">
        <f t="shared" si="137"/>
        <v>BrokerRM-M-031-SI26-M23-B</v>
      </c>
      <c r="G1387" s="97" t="s">
        <v>5084</v>
      </c>
      <c r="H1387" s="95" t="s">
        <v>5085</v>
      </c>
      <c r="I1387" s="85" t="s">
        <v>4692</v>
      </c>
      <c r="J1387" s="92">
        <v>46079</v>
      </c>
      <c r="K1387" s="92" t="s">
        <v>5309</v>
      </c>
      <c r="L1387" s="88" t="s">
        <v>5310</v>
      </c>
      <c r="M1387" s="78" t="s">
        <v>5248</v>
      </c>
      <c r="N1387" s="6" t="s">
        <v>5311</v>
      </c>
      <c r="O1387" s="71">
        <v>0</v>
      </c>
      <c r="P1387" s="71">
        <v>33455.660000000003</v>
      </c>
      <c r="Q1387" s="79">
        <v>3973.56</v>
      </c>
      <c r="R1387" s="79">
        <v>635.77</v>
      </c>
      <c r="S1387" s="71">
        <v>0</v>
      </c>
      <c r="T1387" s="79">
        <v>38064.99</v>
      </c>
      <c r="U1387" s="87" t="s">
        <v>24</v>
      </c>
      <c r="V1387" s="84">
        <f t="shared" si="136"/>
        <v>2174.6824957009089</v>
      </c>
      <c r="W1387" s="78">
        <v>46079</v>
      </c>
      <c r="X1387" s="80" t="s">
        <v>437</v>
      </c>
      <c r="Y1387" s="80" t="s">
        <v>129</v>
      </c>
      <c r="Z1387" s="80" t="s">
        <v>239</v>
      </c>
      <c r="AA1387" s="80" t="s">
        <v>122</v>
      </c>
      <c r="AB1387" s="76" t="s">
        <v>1118</v>
      </c>
      <c r="AC1387" s="76" t="s">
        <v>540</v>
      </c>
      <c r="AD1387" s="76" t="s">
        <v>174</v>
      </c>
      <c r="AE1387" s="76" t="s">
        <v>546</v>
      </c>
      <c r="AF1387" s="83">
        <v>8707463</v>
      </c>
      <c r="AG1387" s="80" t="s">
        <v>550</v>
      </c>
      <c r="AH1387" s="60">
        <v>11052.61</v>
      </c>
      <c r="AI1387" s="75" t="s">
        <v>4947</v>
      </c>
      <c r="AJ1387" s="6" t="s">
        <v>103</v>
      </c>
      <c r="AK1387" s="81">
        <v>0</v>
      </c>
      <c r="AL1387" s="205" t="s">
        <v>103</v>
      </c>
      <c r="AM1387" s="169"/>
      <c r="AN1387" s="6"/>
      <c r="AO1387" s="120"/>
    </row>
    <row r="1388" spans="1:41">
      <c r="A1388" s="75" t="s">
        <v>4947</v>
      </c>
      <c r="B1388" s="6" t="s">
        <v>93</v>
      </c>
      <c r="C1388" s="76">
        <v>1387</v>
      </c>
      <c r="D1388" s="76" t="s">
        <v>98</v>
      </c>
      <c r="E1388" s="6" t="s">
        <v>2136</v>
      </c>
      <c r="F1388" s="6" t="str">
        <f t="shared" si="137"/>
        <v>BrokerRM-M-004-SI26-M19-B</v>
      </c>
      <c r="G1388" s="97" t="s">
        <v>5086</v>
      </c>
      <c r="H1388" s="95" t="s">
        <v>5087</v>
      </c>
      <c r="I1388" s="85" t="s">
        <v>4692</v>
      </c>
      <c r="J1388" s="92">
        <v>46079</v>
      </c>
      <c r="K1388" s="92" t="s">
        <v>5312</v>
      </c>
      <c r="L1388" s="88" t="s">
        <v>5313</v>
      </c>
      <c r="M1388" s="78" t="s">
        <v>5248</v>
      </c>
      <c r="N1388" s="6" t="s">
        <v>3664</v>
      </c>
      <c r="O1388" s="71">
        <v>0</v>
      </c>
      <c r="P1388" s="71">
        <v>14997.8</v>
      </c>
      <c r="Q1388" s="79">
        <v>4303.17</v>
      </c>
      <c r="R1388" s="79">
        <v>688.51</v>
      </c>
      <c r="S1388" s="71">
        <v>0</v>
      </c>
      <c r="T1388" s="79">
        <v>19989.48</v>
      </c>
      <c r="U1388" s="87" t="s">
        <v>24</v>
      </c>
      <c r="V1388" s="84">
        <f t="shared" si="136"/>
        <v>1142.0145454960953</v>
      </c>
      <c r="W1388" s="78">
        <v>46079</v>
      </c>
      <c r="X1388" s="80" t="s">
        <v>437</v>
      </c>
      <c r="Y1388" s="80" t="s">
        <v>129</v>
      </c>
      <c r="Z1388" s="80" t="s">
        <v>239</v>
      </c>
      <c r="AA1388" s="80" t="s">
        <v>122</v>
      </c>
      <c r="AB1388" s="76" t="s">
        <v>539</v>
      </c>
      <c r="AC1388" s="76" t="s">
        <v>540</v>
      </c>
      <c r="AD1388" s="76" t="s">
        <v>174</v>
      </c>
      <c r="AE1388" s="76" t="s">
        <v>546</v>
      </c>
      <c r="AF1388" s="76" t="s">
        <v>96</v>
      </c>
      <c r="AG1388" s="75"/>
      <c r="AH1388" s="60"/>
      <c r="AI1388" s="75" t="s">
        <v>4947</v>
      </c>
      <c r="AJ1388" s="6" t="s">
        <v>103</v>
      </c>
      <c r="AK1388" s="81">
        <v>0</v>
      </c>
      <c r="AL1388" s="205" t="s">
        <v>103</v>
      </c>
      <c r="AM1388" s="169"/>
      <c r="AN1388" s="6"/>
      <c r="AO1388" s="120"/>
    </row>
    <row r="1389" spans="1:41">
      <c r="A1389" s="75" t="s">
        <v>4947</v>
      </c>
      <c r="B1389" s="6" t="s">
        <v>93</v>
      </c>
      <c r="C1389" s="76">
        <v>1388</v>
      </c>
      <c r="D1389" s="76" t="s">
        <v>98</v>
      </c>
      <c r="E1389" s="6" t="s">
        <v>2136</v>
      </c>
      <c r="F1389" s="6" t="str">
        <f t="shared" si="137"/>
        <v>BrokerRM-M-005-SI26-M19-B</v>
      </c>
      <c r="G1389" s="97" t="s">
        <v>5088</v>
      </c>
      <c r="H1389" s="95" t="s">
        <v>5089</v>
      </c>
      <c r="I1389" s="85" t="s">
        <v>4692</v>
      </c>
      <c r="J1389" s="92">
        <v>46079</v>
      </c>
      <c r="K1389" s="92" t="s">
        <v>5314</v>
      </c>
      <c r="L1389" s="88" t="s">
        <v>5315</v>
      </c>
      <c r="M1389" s="78" t="s">
        <v>5248</v>
      </c>
      <c r="N1389" s="6" t="s">
        <v>5316</v>
      </c>
      <c r="O1389" s="71">
        <v>0</v>
      </c>
      <c r="P1389" s="71">
        <v>12349.52</v>
      </c>
      <c r="Q1389" s="79">
        <v>4115.17</v>
      </c>
      <c r="R1389" s="79">
        <v>658.43</v>
      </c>
      <c r="S1389" s="71">
        <v>0</v>
      </c>
      <c r="T1389" s="79">
        <v>17123.12</v>
      </c>
      <c r="U1389" s="87" t="s">
        <v>24</v>
      </c>
      <c r="V1389" s="84">
        <f t="shared" si="136"/>
        <v>978.25716848437764</v>
      </c>
      <c r="W1389" s="70">
        <v>46079</v>
      </c>
      <c r="X1389" s="6" t="s">
        <v>437</v>
      </c>
      <c r="Y1389" s="80" t="s">
        <v>129</v>
      </c>
      <c r="Z1389" s="80" t="s">
        <v>239</v>
      </c>
      <c r="AA1389" s="80" t="s">
        <v>122</v>
      </c>
      <c r="AB1389" s="76" t="s">
        <v>539</v>
      </c>
      <c r="AC1389" s="76" t="s">
        <v>540</v>
      </c>
      <c r="AD1389" s="76" t="s">
        <v>174</v>
      </c>
      <c r="AE1389" s="76" t="s">
        <v>546</v>
      </c>
      <c r="AF1389" s="76" t="s">
        <v>96</v>
      </c>
      <c r="AG1389" s="82"/>
      <c r="AH1389" s="60"/>
      <c r="AI1389" s="75" t="s">
        <v>4947</v>
      </c>
      <c r="AJ1389" s="6" t="s">
        <v>103</v>
      </c>
      <c r="AK1389" s="81">
        <v>0</v>
      </c>
      <c r="AL1389" s="205" t="s">
        <v>103</v>
      </c>
      <c r="AM1389" s="169"/>
      <c r="AN1389" s="6"/>
      <c r="AO1389" s="120"/>
    </row>
    <row r="1390" spans="1:41">
      <c r="A1390" s="75" t="s">
        <v>4947</v>
      </c>
      <c r="B1390" s="6" t="s">
        <v>93</v>
      </c>
      <c r="C1390" s="76">
        <v>1389</v>
      </c>
      <c r="D1390" s="76" t="s">
        <v>98</v>
      </c>
      <c r="E1390" s="6" t="s">
        <v>2136</v>
      </c>
      <c r="F1390" s="6" t="str">
        <f t="shared" si="137"/>
        <v>BrokerAF-M-054-SI26-M46-B</v>
      </c>
      <c r="G1390" s="97" t="s">
        <v>5090</v>
      </c>
      <c r="H1390" s="95" t="s">
        <v>5091</v>
      </c>
      <c r="I1390" s="85" t="s">
        <v>4692</v>
      </c>
      <c r="J1390" s="92">
        <v>46079</v>
      </c>
      <c r="K1390" s="92" t="s">
        <v>5317</v>
      </c>
      <c r="L1390" s="88" t="s">
        <v>5318</v>
      </c>
      <c r="M1390" s="78" t="s">
        <v>463</v>
      </c>
      <c r="N1390" s="6" t="s">
        <v>5319</v>
      </c>
      <c r="O1390" s="71">
        <v>0</v>
      </c>
      <c r="P1390" s="71">
        <v>18205.32</v>
      </c>
      <c r="Q1390" s="79">
        <v>2487.48</v>
      </c>
      <c r="R1390" s="79">
        <v>398</v>
      </c>
      <c r="S1390" s="71">
        <v>0</v>
      </c>
      <c r="T1390" s="79">
        <v>21090.799999999999</v>
      </c>
      <c r="U1390" s="87" t="s">
        <v>24</v>
      </c>
      <c r="V1390" s="84">
        <f t="shared" si="136"/>
        <v>1204.9338139936128</v>
      </c>
      <c r="W1390" s="70">
        <v>46079</v>
      </c>
      <c r="X1390" s="6" t="s">
        <v>437</v>
      </c>
      <c r="Y1390" s="80" t="s">
        <v>129</v>
      </c>
      <c r="Z1390" s="80" t="s">
        <v>239</v>
      </c>
      <c r="AA1390" s="80" t="s">
        <v>122</v>
      </c>
      <c r="AB1390" s="76" t="s">
        <v>1106</v>
      </c>
      <c r="AC1390" s="76" t="s">
        <v>540</v>
      </c>
      <c r="AD1390" s="76" t="s">
        <v>174</v>
      </c>
      <c r="AE1390" s="76" t="s">
        <v>546</v>
      </c>
      <c r="AF1390" s="76" t="s">
        <v>96</v>
      </c>
      <c r="AG1390" s="82"/>
      <c r="AH1390" s="60"/>
      <c r="AI1390" s="75" t="s">
        <v>4947</v>
      </c>
      <c r="AJ1390" s="6" t="s">
        <v>103</v>
      </c>
      <c r="AK1390" s="81">
        <v>0</v>
      </c>
      <c r="AL1390" s="205" t="s">
        <v>103</v>
      </c>
      <c r="AM1390" s="169"/>
      <c r="AN1390" s="6"/>
      <c r="AO1390" s="120"/>
    </row>
    <row r="1391" spans="1:41">
      <c r="A1391" s="75" t="s">
        <v>4947</v>
      </c>
      <c r="B1391" s="6" t="s">
        <v>93</v>
      </c>
      <c r="C1391" s="76">
        <v>1390</v>
      </c>
      <c r="D1391" s="76" t="s">
        <v>98</v>
      </c>
      <c r="E1391" s="6" t="s">
        <v>2136</v>
      </c>
      <c r="F1391" s="6" t="str">
        <f t="shared" si="137"/>
        <v>BrokerAF-M-055-SI26-M46-B</v>
      </c>
      <c r="G1391" s="97" t="s">
        <v>5092</v>
      </c>
      <c r="H1391" s="95" t="s">
        <v>5093</v>
      </c>
      <c r="I1391" s="85" t="s">
        <v>4692</v>
      </c>
      <c r="J1391" s="92">
        <v>46079</v>
      </c>
      <c r="K1391" s="92" t="s">
        <v>5320</v>
      </c>
      <c r="L1391" s="88" t="s">
        <v>5321</v>
      </c>
      <c r="M1391" s="78" t="s">
        <v>5248</v>
      </c>
      <c r="N1391" s="6" t="s">
        <v>5322</v>
      </c>
      <c r="O1391" s="71">
        <v>0</v>
      </c>
      <c r="P1391" s="71">
        <v>28651.89</v>
      </c>
      <c r="Q1391" s="79">
        <v>2487.48</v>
      </c>
      <c r="R1391" s="79">
        <v>398</v>
      </c>
      <c r="S1391" s="71">
        <v>0</v>
      </c>
      <c r="T1391" s="79">
        <v>31537.37</v>
      </c>
      <c r="U1391" s="87" t="s">
        <v>24</v>
      </c>
      <c r="V1391" s="84">
        <f t="shared" si="136"/>
        <v>1801.7544861943477</v>
      </c>
      <c r="W1391" s="89">
        <v>46079</v>
      </c>
      <c r="X1391" s="85" t="s">
        <v>437</v>
      </c>
      <c r="Y1391" s="85" t="s">
        <v>129</v>
      </c>
      <c r="Z1391" s="85" t="s">
        <v>239</v>
      </c>
      <c r="AA1391" s="80" t="s">
        <v>122</v>
      </c>
      <c r="AB1391" s="76" t="s">
        <v>1106</v>
      </c>
      <c r="AC1391" s="76" t="s">
        <v>540</v>
      </c>
      <c r="AD1391" s="76" t="s">
        <v>174</v>
      </c>
      <c r="AE1391" s="76" t="s">
        <v>546</v>
      </c>
      <c r="AF1391" s="76" t="s">
        <v>96</v>
      </c>
      <c r="AG1391" s="82"/>
      <c r="AH1391" s="60"/>
      <c r="AI1391" s="75" t="s">
        <v>4947</v>
      </c>
      <c r="AJ1391" s="6" t="s">
        <v>103</v>
      </c>
      <c r="AK1391" s="81">
        <v>0</v>
      </c>
      <c r="AL1391" s="205" t="s">
        <v>103</v>
      </c>
      <c r="AM1391" s="169"/>
      <c r="AN1391" s="6"/>
      <c r="AO1391" s="120"/>
    </row>
    <row r="1392" spans="1:41">
      <c r="A1392" s="75" t="s">
        <v>4947</v>
      </c>
      <c r="B1392" s="6" t="s">
        <v>93</v>
      </c>
      <c r="C1392" s="76">
        <v>1391</v>
      </c>
      <c r="D1392" s="76" t="s">
        <v>98</v>
      </c>
      <c r="E1392" s="6" t="s">
        <v>2136</v>
      </c>
      <c r="F1392" s="6" t="str">
        <f t="shared" si="137"/>
        <v>BrokerAF-M-058-SI26-M46-B</v>
      </c>
      <c r="G1392" s="97" t="s">
        <v>5094</v>
      </c>
      <c r="H1392" s="95" t="s">
        <v>5095</v>
      </c>
      <c r="I1392" s="85" t="s">
        <v>4692</v>
      </c>
      <c r="J1392" s="92">
        <v>46079</v>
      </c>
      <c r="K1392" s="92" t="s">
        <v>5323</v>
      </c>
      <c r="L1392" s="88" t="s">
        <v>5324</v>
      </c>
      <c r="M1392" s="78" t="s">
        <v>5248</v>
      </c>
      <c r="N1392" s="80" t="s">
        <v>5325</v>
      </c>
      <c r="O1392" s="71">
        <v>0</v>
      </c>
      <c r="P1392" s="71">
        <v>18205.32</v>
      </c>
      <c r="Q1392" s="79">
        <v>2487.48</v>
      </c>
      <c r="R1392" s="79">
        <v>398</v>
      </c>
      <c r="S1392" s="71">
        <v>0</v>
      </c>
      <c r="T1392" s="79">
        <v>21090.799999999999</v>
      </c>
      <c r="U1392" s="87" t="s">
        <v>24</v>
      </c>
      <c r="V1392" s="84">
        <f t="shared" si="136"/>
        <v>1204.9338139936128</v>
      </c>
      <c r="W1392" s="89">
        <v>46079</v>
      </c>
      <c r="X1392" s="85" t="s">
        <v>437</v>
      </c>
      <c r="Y1392" s="85" t="s">
        <v>129</v>
      </c>
      <c r="Z1392" s="85" t="s">
        <v>239</v>
      </c>
      <c r="AA1392" s="80" t="s">
        <v>122</v>
      </c>
      <c r="AB1392" s="76" t="s">
        <v>1106</v>
      </c>
      <c r="AC1392" s="76" t="s">
        <v>540</v>
      </c>
      <c r="AD1392" s="76" t="s">
        <v>174</v>
      </c>
      <c r="AE1392" s="76" t="s">
        <v>546</v>
      </c>
      <c r="AF1392" s="76" t="s">
        <v>96</v>
      </c>
      <c r="AG1392" s="82"/>
      <c r="AH1392" s="60"/>
      <c r="AI1392" s="75" t="s">
        <v>4947</v>
      </c>
      <c r="AJ1392" s="6" t="s">
        <v>103</v>
      </c>
      <c r="AK1392" s="81">
        <v>0</v>
      </c>
      <c r="AL1392" s="205" t="s">
        <v>103</v>
      </c>
      <c r="AM1392" s="169"/>
      <c r="AN1392" s="6"/>
      <c r="AO1392" s="120"/>
    </row>
    <row r="1393" spans="1:41">
      <c r="A1393" s="75" t="s">
        <v>4947</v>
      </c>
      <c r="B1393" s="6" t="s">
        <v>93</v>
      </c>
      <c r="C1393" s="76">
        <v>1392</v>
      </c>
      <c r="D1393" s="76" t="s">
        <v>98</v>
      </c>
      <c r="E1393" s="6" t="s">
        <v>2136</v>
      </c>
      <c r="F1393" s="6" t="str">
        <f t="shared" si="137"/>
        <v>BrokerAF-M-061-SI26-M46-B</v>
      </c>
      <c r="G1393" s="97" t="s">
        <v>5096</v>
      </c>
      <c r="H1393" s="95" t="s">
        <v>5097</v>
      </c>
      <c r="I1393" s="85" t="s">
        <v>4692</v>
      </c>
      <c r="J1393" s="92">
        <v>46079</v>
      </c>
      <c r="K1393" s="92" t="s">
        <v>5326</v>
      </c>
      <c r="L1393" s="91" t="s">
        <v>5327</v>
      </c>
      <c r="M1393" s="78" t="s">
        <v>5248</v>
      </c>
      <c r="N1393" s="80" t="s">
        <v>5328</v>
      </c>
      <c r="O1393" s="71">
        <v>0</v>
      </c>
      <c r="P1393" s="71">
        <v>20853.599999999999</v>
      </c>
      <c r="Q1393" s="79">
        <v>2487.48</v>
      </c>
      <c r="R1393" s="79">
        <v>398</v>
      </c>
      <c r="S1393" s="71">
        <v>0</v>
      </c>
      <c r="T1393" s="79">
        <v>23739.08</v>
      </c>
      <c r="U1393" s="87" t="s">
        <v>24</v>
      </c>
      <c r="V1393" s="84">
        <f t="shared" si="136"/>
        <v>1356.2321109251188</v>
      </c>
      <c r="W1393" s="70">
        <v>46079</v>
      </c>
      <c r="X1393" s="6" t="s">
        <v>437</v>
      </c>
      <c r="Y1393" s="80" t="s">
        <v>129</v>
      </c>
      <c r="Z1393" s="80" t="s">
        <v>239</v>
      </c>
      <c r="AA1393" s="80" t="s">
        <v>122</v>
      </c>
      <c r="AB1393" s="76" t="s">
        <v>1106</v>
      </c>
      <c r="AC1393" s="76" t="s">
        <v>540</v>
      </c>
      <c r="AD1393" s="76" t="s">
        <v>174</v>
      </c>
      <c r="AE1393" s="76" t="s">
        <v>546</v>
      </c>
      <c r="AF1393" s="76" t="s">
        <v>96</v>
      </c>
      <c r="AG1393" s="82"/>
      <c r="AH1393" s="60"/>
      <c r="AI1393" s="75" t="s">
        <v>4947</v>
      </c>
      <c r="AJ1393" s="6" t="s">
        <v>103</v>
      </c>
      <c r="AK1393" s="81">
        <v>0</v>
      </c>
      <c r="AL1393" s="205" t="s">
        <v>103</v>
      </c>
      <c r="AM1393" s="169"/>
      <c r="AN1393" s="6"/>
      <c r="AO1393" s="120"/>
    </row>
    <row r="1394" spans="1:41">
      <c r="A1394" s="75" t="s">
        <v>4947</v>
      </c>
      <c r="B1394" s="6" t="s">
        <v>93</v>
      </c>
      <c r="C1394" s="76">
        <v>1393</v>
      </c>
      <c r="D1394" s="76" t="s">
        <v>98</v>
      </c>
      <c r="E1394" s="6" t="s">
        <v>2136</v>
      </c>
      <c r="F1394" s="6" t="str">
        <f t="shared" si="137"/>
        <v>BrokerAF-M-063-SI26-M46-B</v>
      </c>
      <c r="G1394" s="97" t="s">
        <v>5098</v>
      </c>
      <c r="H1394" s="95" t="s">
        <v>5099</v>
      </c>
      <c r="I1394" s="85" t="s">
        <v>4692</v>
      </c>
      <c r="J1394" s="92">
        <v>46079</v>
      </c>
      <c r="K1394" s="92" t="s">
        <v>5329</v>
      </c>
      <c r="L1394" s="77" t="s">
        <v>5330</v>
      </c>
      <c r="M1394" s="78" t="s">
        <v>5248</v>
      </c>
      <c r="N1394" s="80" t="s">
        <v>5331</v>
      </c>
      <c r="O1394" s="71">
        <v>0</v>
      </c>
      <c r="P1394" s="71">
        <v>20853.599999999999</v>
      </c>
      <c r="Q1394" s="79">
        <v>2487.48</v>
      </c>
      <c r="R1394" s="79">
        <v>398</v>
      </c>
      <c r="S1394" s="71">
        <v>0</v>
      </c>
      <c r="T1394" s="79">
        <v>23739.08</v>
      </c>
      <c r="U1394" s="87" t="s">
        <v>24</v>
      </c>
      <c r="V1394" s="84">
        <f t="shared" si="136"/>
        <v>1356.2321109251188</v>
      </c>
      <c r="W1394" s="70">
        <v>46079</v>
      </c>
      <c r="X1394" s="80" t="s">
        <v>437</v>
      </c>
      <c r="Y1394" s="80" t="s">
        <v>129</v>
      </c>
      <c r="Z1394" s="80" t="s">
        <v>239</v>
      </c>
      <c r="AA1394" s="80" t="s">
        <v>122</v>
      </c>
      <c r="AB1394" s="76" t="s">
        <v>1106</v>
      </c>
      <c r="AC1394" s="76" t="s">
        <v>540</v>
      </c>
      <c r="AD1394" s="76" t="s">
        <v>174</v>
      </c>
      <c r="AE1394" s="76" t="s">
        <v>546</v>
      </c>
      <c r="AF1394" s="76" t="s">
        <v>96</v>
      </c>
      <c r="AG1394" s="82"/>
      <c r="AH1394" s="60"/>
      <c r="AI1394" s="75" t="s">
        <v>4947</v>
      </c>
      <c r="AJ1394" s="6" t="s">
        <v>103</v>
      </c>
      <c r="AK1394" s="81">
        <v>0</v>
      </c>
      <c r="AL1394" s="205" t="s">
        <v>103</v>
      </c>
      <c r="AM1394" s="169"/>
      <c r="AN1394" s="6"/>
      <c r="AO1394" s="120"/>
    </row>
    <row r="1395" spans="1:41" ht="58">
      <c r="A1395" s="75" t="s">
        <v>4947</v>
      </c>
      <c r="B1395" s="6" t="s">
        <v>93</v>
      </c>
      <c r="C1395" s="76">
        <v>1394</v>
      </c>
      <c r="D1395" s="76" t="s">
        <v>98</v>
      </c>
      <c r="E1395" s="6" t="s">
        <v>2136</v>
      </c>
      <c r="F1395" s="6" t="str">
        <f t="shared" si="137"/>
        <v>BrokerAF-M-064-SI26-M46-B</v>
      </c>
      <c r="G1395" s="97" t="s">
        <v>5100</v>
      </c>
      <c r="H1395" s="95" t="s">
        <v>5101</v>
      </c>
      <c r="I1395" s="85" t="s">
        <v>4692</v>
      </c>
      <c r="J1395" s="92">
        <v>46079</v>
      </c>
      <c r="K1395" s="95" t="s">
        <v>5332</v>
      </c>
      <c r="L1395" s="72" t="s">
        <v>5333</v>
      </c>
      <c r="M1395" s="78" t="s">
        <v>463</v>
      </c>
      <c r="N1395" s="80" t="s">
        <v>5334</v>
      </c>
      <c r="O1395" s="71">
        <v>0</v>
      </c>
      <c r="P1395" s="71">
        <v>18205.32</v>
      </c>
      <c r="Q1395" s="79">
        <v>2487.48</v>
      </c>
      <c r="R1395" s="79">
        <v>398</v>
      </c>
      <c r="S1395" s="71">
        <v>0</v>
      </c>
      <c r="T1395" s="79">
        <v>21090.799999999999</v>
      </c>
      <c r="U1395" s="87" t="s">
        <v>24</v>
      </c>
      <c r="V1395" s="84">
        <f t="shared" si="136"/>
        <v>1204.9338139936128</v>
      </c>
      <c r="W1395" s="89">
        <v>46079</v>
      </c>
      <c r="X1395" s="87" t="s">
        <v>437</v>
      </c>
      <c r="Y1395" s="85" t="s">
        <v>129</v>
      </c>
      <c r="Z1395" s="85" t="s">
        <v>239</v>
      </c>
      <c r="AA1395" s="85" t="s">
        <v>122</v>
      </c>
      <c r="AB1395" s="76" t="s">
        <v>1106</v>
      </c>
      <c r="AC1395" s="76" t="s">
        <v>540</v>
      </c>
      <c r="AD1395" s="76" t="s">
        <v>174</v>
      </c>
      <c r="AE1395" s="76" t="s">
        <v>546</v>
      </c>
      <c r="AF1395" s="76" t="s">
        <v>96</v>
      </c>
      <c r="AG1395" s="75"/>
      <c r="AH1395" s="60"/>
      <c r="AI1395" s="75" t="s">
        <v>4947</v>
      </c>
      <c r="AJ1395" s="6" t="s">
        <v>103</v>
      </c>
      <c r="AK1395" s="81">
        <v>0</v>
      </c>
      <c r="AL1395" s="205" t="s">
        <v>103</v>
      </c>
      <c r="AM1395" s="169"/>
      <c r="AN1395" s="6"/>
      <c r="AO1395" s="120"/>
    </row>
    <row r="1396" spans="1:41" ht="58">
      <c r="A1396" s="75" t="s">
        <v>4947</v>
      </c>
      <c r="B1396" s="6" t="s">
        <v>93</v>
      </c>
      <c r="C1396" s="76">
        <v>1395</v>
      </c>
      <c r="D1396" s="76" t="s">
        <v>98</v>
      </c>
      <c r="E1396" s="6" t="s">
        <v>2136</v>
      </c>
      <c r="F1396" s="6" t="str">
        <f t="shared" si="137"/>
        <v>BrokerAF-M-050-SI26-M46-B</v>
      </c>
      <c r="G1396" s="97" t="s">
        <v>5102</v>
      </c>
      <c r="H1396" s="95" t="s">
        <v>5103</v>
      </c>
      <c r="I1396" s="85" t="s">
        <v>4692</v>
      </c>
      <c r="J1396" s="92">
        <v>46079</v>
      </c>
      <c r="K1396" s="95" t="s">
        <v>5335</v>
      </c>
      <c r="L1396" s="72" t="s">
        <v>5336</v>
      </c>
      <c r="M1396" s="78" t="s">
        <v>5248</v>
      </c>
      <c r="N1396" s="80" t="s">
        <v>4897</v>
      </c>
      <c r="O1396" s="71">
        <v>0</v>
      </c>
      <c r="P1396" s="71">
        <v>18205.32</v>
      </c>
      <c r="Q1396" s="79">
        <v>2487.48</v>
      </c>
      <c r="R1396" s="79">
        <v>398</v>
      </c>
      <c r="S1396" s="71">
        <v>0</v>
      </c>
      <c r="T1396" s="79">
        <v>21090.799999999999</v>
      </c>
      <c r="U1396" s="87" t="s">
        <v>24</v>
      </c>
      <c r="V1396" s="84">
        <f t="shared" si="136"/>
        <v>1204.9338139936128</v>
      </c>
      <c r="W1396" s="89">
        <v>46079</v>
      </c>
      <c r="X1396" s="87" t="s">
        <v>437</v>
      </c>
      <c r="Y1396" s="85" t="s">
        <v>129</v>
      </c>
      <c r="Z1396" s="85" t="s">
        <v>239</v>
      </c>
      <c r="AA1396" s="85" t="s">
        <v>122</v>
      </c>
      <c r="AB1396" s="76" t="s">
        <v>1106</v>
      </c>
      <c r="AC1396" s="76" t="s">
        <v>540</v>
      </c>
      <c r="AD1396" s="76" t="s">
        <v>174</v>
      </c>
      <c r="AE1396" s="76" t="s">
        <v>546</v>
      </c>
      <c r="AF1396" s="76" t="s">
        <v>96</v>
      </c>
      <c r="AG1396" s="82"/>
      <c r="AH1396" s="60"/>
      <c r="AI1396" s="75" t="s">
        <v>4947</v>
      </c>
      <c r="AJ1396" s="6" t="s">
        <v>103</v>
      </c>
      <c r="AK1396" s="81">
        <v>0</v>
      </c>
      <c r="AL1396" s="205" t="s">
        <v>103</v>
      </c>
      <c r="AM1396" s="169"/>
      <c r="AN1396" s="6"/>
      <c r="AO1396" s="120"/>
    </row>
    <row r="1397" spans="1:41" ht="58">
      <c r="A1397" s="75" t="s">
        <v>4947</v>
      </c>
      <c r="B1397" s="6" t="s">
        <v>93</v>
      </c>
      <c r="C1397" s="76">
        <v>1396</v>
      </c>
      <c r="D1397" s="76" t="s">
        <v>98</v>
      </c>
      <c r="E1397" s="6" t="s">
        <v>2136</v>
      </c>
      <c r="F1397" s="6" t="str">
        <f t="shared" si="137"/>
        <v>BrokerAF-M-051-SI26-M46-B</v>
      </c>
      <c r="G1397" s="97" t="s">
        <v>5104</v>
      </c>
      <c r="H1397" s="95" t="s">
        <v>5105</v>
      </c>
      <c r="I1397" s="85" t="s">
        <v>4692</v>
      </c>
      <c r="J1397" s="92">
        <v>46079</v>
      </c>
      <c r="K1397" s="95" t="s">
        <v>5337</v>
      </c>
      <c r="L1397" s="72" t="s">
        <v>5338</v>
      </c>
      <c r="M1397" s="78" t="s">
        <v>5248</v>
      </c>
      <c r="N1397" s="80" t="s">
        <v>5339</v>
      </c>
      <c r="O1397" s="71">
        <v>0</v>
      </c>
      <c r="P1397" s="71">
        <v>18205.32</v>
      </c>
      <c r="Q1397" s="79">
        <v>2487.48</v>
      </c>
      <c r="R1397" s="79">
        <v>398</v>
      </c>
      <c r="S1397" s="71">
        <v>0</v>
      </c>
      <c r="T1397" s="79">
        <v>21090.799999999999</v>
      </c>
      <c r="U1397" s="87" t="s">
        <v>24</v>
      </c>
      <c r="V1397" s="84">
        <f t="shared" si="136"/>
        <v>1204.9338139936128</v>
      </c>
      <c r="W1397" s="89">
        <v>46079</v>
      </c>
      <c r="X1397" s="87" t="s">
        <v>437</v>
      </c>
      <c r="Y1397" s="85" t="s">
        <v>129</v>
      </c>
      <c r="Z1397" s="85" t="s">
        <v>239</v>
      </c>
      <c r="AA1397" s="85" t="s">
        <v>122</v>
      </c>
      <c r="AB1397" s="76" t="s">
        <v>1106</v>
      </c>
      <c r="AC1397" s="76" t="s">
        <v>540</v>
      </c>
      <c r="AD1397" s="76" t="s">
        <v>174</v>
      </c>
      <c r="AE1397" s="76" t="s">
        <v>546</v>
      </c>
      <c r="AF1397" s="76" t="s">
        <v>96</v>
      </c>
      <c r="AG1397" s="75"/>
      <c r="AH1397" s="60"/>
      <c r="AI1397" s="75" t="s">
        <v>4947</v>
      </c>
      <c r="AJ1397" s="6" t="s">
        <v>103</v>
      </c>
      <c r="AK1397" s="81">
        <v>0</v>
      </c>
      <c r="AL1397" s="205" t="s">
        <v>103</v>
      </c>
      <c r="AM1397" s="169"/>
      <c r="AN1397" s="6"/>
      <c r="AO1397" s="120"/>
    </row>
    <row r="1398" spans="1:41" ht="58">
      <c r="A1398" s="75" t="s">
        <v>4947</v>
      </c>
      <c r="B1398" s="6" t="s">
        <v>93</v>
      </c>
      <c r="C1398" s="76">
        <v>1397</v>
      </c>
      <c r="D1398" s="76" t="s">
        <v>98</v>
      </c>
      <c r="E1398" s="6" t="s">
        <v>2136</v>
      </c>
      <c r="F1398" s="6" t="str">
        <f t="shared" si="137"/>
        <v>BrokerRM-M-023-SI26-M19-B</v>
      </c>
      <c r="G1398" s="97" t="s">
        <v>5106</v>
      </c>
      <c r="H1398" s="95" t="s">
        <v>5107</v>
      </c>
      <c r="I1398" s="85" t="s">
        <v>4692</v>
      </c>
      <c r="J1398" s="92">
        <v>46079</v>
      </c>
      <c r="K1398" s="95" t="s">
        <v>5340</v>
      </c>
      <c r="L1398" s="72" t="s">
        <v>5341</v>
      </c>
      <c r="M1398" s="78" t="s">
        <v>5248</v>
      </c>
      <c r="N1398" s="80" t="s">
        <v>5342</v>
      </c>
      <c r="O1398" s="71">
        <v>0</v>
      </c>
      <c r="P1398" s="71">
        <v>13896.57</v>
      </c>
      <c r="Q1398" s="79">
        <v>5841.8</v>
      </c>
      <c r="R1398" s="79">
        <v>934.69</v>
      </c>
      <c r="S1398" s="71">
        <v>0</v>
      </c>
      <c r="T1398" s="79">
        <v>20673.060000000001</v>
      </c>
      <c r="U1398" s="87" t="s">
        <v>24</v>
      </c>
      <c r="V1398" s="84">
        <f t="shared" si="136"/>
        <v>1181.0680027651299</v>
      </c>
      <c r="W1398" s="89">
        <v>46079</v>
      </c>
      <c r="X1398" s="87" t="s">
        <v>437</v>
      </c>
      <c r="Y1398" s="85" t="s">
        <v>129</v>
      </c>
      <c r="Z1398" s="85" t="s">
        <v>239</v>
      </c>
      <c r="AA1398" s="85" t="s">
        <v>122</v>
      </c>
      <c r="AB1398" s="76" t="s">
        <v>539</v>
      </c>
      <c r="AC1398" s="76" t="s">
        <v>540</v>
      </c>
      <c r="AD1398" s="76" t="s">
        <v>174</v>
      </c>
      <c r="AE1398" s="76" t="s">
        <v>546</v>
      </c>
      <c r="AF1398" s="76" t="s">
        <v>96</v>
      </c>
      <c r="AG1398" s="75"/>
      <c r="AH1398" s="60"/>
      <c r="AI1398" s="75" t="s">
        <v>4947</v>
      </c>
      <c r="AJ1398" s="6" t="s">
        <v>103</v>
      </c>
      <c r="AK1398" s="81">
        <v>0</v>
      </c>
      <c r="AL1398" s="205" t="s">
        <v>103</v>
      </c>
      <c r="AM1398" s="169"/>
      <c r="AN1398" s="6"/>
      <c r="AO1398" s="120"/>
    </row>
    <row r="1399" spans="1:41" ht="58">
      <c r="A1399" s="75" t="s">
        <v>4947</v>
      </c>
      <c r="B1399" s="6" t="s">
        <v>93</v>
      </c>
      <c r="C1399" s="76">
        <v>1398</v>
      </c>
      <c r="D1399" s="76" t="s">
        <v>98</v>
      </c>
      <c r="E1399" s="6" t="s">
        <v>2136</v>
      </c>
      <c r="F1399" s="6" t="str">
        <f t="shared" si="137"/>
        <v>BrokerRM-M-024-SI26-M19-B</v>
      </c>
      <c r="G1399" s="97" t="s">
        <v>5108</v>
      </c>
      <c r="H1399" s="95" t="s">
        <v>5109</v>
      </c>
      <c r="I1399" s="85" t="s">
        <v>4692</v>
      </c>
      <c r="J1399" s="92">
        <v>46079</v>
      </c>
      <c r="K1399" s="95" t="s">
        <v>5343</v>
      </c>
      <c r="L1399" s="72" t="s">
        <v>5344</v>
      </c>
      <c r="M1399" s="78" t="s">
        <v>5248</v>
      </c>
      <c r="N1399" s="80" t="s">
        <v>5345</v>
      </c>
      <c r="O1399" s="71">
        <v>0</v>
      </c>
      <c r="P1399" s="71">
        <v>16916.05</v>
      </c>
      <c r="Q1399" s="79">
        <v>3794.7</v>
      </c>
      <c r="R1399" s="79">
        <v>607.15</v>
      </c>
      <c r="S1399" s="71">
        <v>0</v>
      </c>
      <c r="T1399" s="79">
        <v>21317.9</v>
      </c>
      <c r="U1399" s="87" t="s">
        <v>24</v>
      </c>
      <c r="V1399" s="84">
        <f t="shared" si="136"/>
        <v>1217.9082136919624</v>
      </c>
      <c r="W1399" s="89">
        <v>46079</v>
      </c>
      <c r="X1399" s="87" t="s">
        <v>437</v>
      </c>
      <c r="Y1399" s="85" t="s">
        <v>129</v>
      </c>
      <c r="Z1399" s="85" t="s">
        <v>239</v>
      </c>
      <c r="AA1399" s="85" t="s">
        <v>122</v>
      </c>
      <c r="AB1399" s="76" t="s">
        <v>539</v>
      </c>
      <c r="AC1399" s="76" t="s">
        <v>540</v>
      </c>
      <c r="AD1399" s="76" t="s">
        <v>174</v>
      </c>
      <c r="AE1399" s="76" t="s">
        <v>546</v>
      </c>
      <c r="AF1399" s="76" t="s">
        <v>96</v>
      </c>
      <c r="AG1399" s="75"/>
      <c r="AH1399" s="60"/>
      <c r="AI1399" s="75" t="s">
        <v>4947</v>
      </c>
      <c r="AJ1399" s="6" t="s">
        <v>103</v>
      </c>
      <c r="AK1399" s="81">
        <v>0</v>
      </c>
      <c r="AL1399" s="205" t="s">
        <v>103</v>
      </c>
      <c r="AM1399" s="169"/>
      <c r="AN1399" s="6"/>
      <c r="AO1399" s="120"/>
    </row>
    <row r="1400" spans="1:41" ht="58">
      <c r="A1400" s="75" t="s">
        <v>4947</v>
      </c>
      <c r="B1400" s="6" t="s">
        <v>93</v>
      </c>
      <c r="C1400" s="76">
        <v>1399</v>
      </c>
      <c r="D1400" s="76" t="s">
        <v>98</v>
      </c>
      <c r="E1400" s="6" t="s">
        <v>2136</v>
      </c>
      <c r="F1400" s="6" t="str">
        <f t="shared" si="137"/>
        <v>BrokerRM-M-010-SI26-M19-B</v>
      </c>
      <c r="G1400" s="97" t="s">
        <v>5110</v>
      </c>
      <c r="H1400" s="95" t="s">
        <v>5111</v>
      </c>
      <c r="I1400" s="85" t="s">
        <v>4692</v>
      </c>
      <c r="J1400" s="92">
        <v>46079</v>
      </c>
      <c r="K1400" s="95" t="s">
        <v>5346</v>
      </c>
      <c r="L1400" s="73" t="s">
        <v>5347</v>
      </c>
      <c r="M1400" s="78" t="s">
        <v>463</v>
      </c>
      <c r="N1400" s="73" t="s">
        <v>5348</v>
      </c>
      <c r="O1400" s="71">
        <v>0</v>
      </c>
      <c r="P1400" s="71">
        <v>12002.04</v>
      </c>
      <c r="Q1400" s="79">
        <v>3833.17</v>
      </c>
      <c r="R1400" s="79">
        <v>613.30999999999995</v>
      </c>
      <c r="S1400" s="71">
        <v>0</v>
      </c>
      <c r="T1400" s="79">
        <v>16448.52</v>
      </c>
      <c r="U1400" s="87" t="s">
        <v>24</v>
      </c>
      <c r="V1400" s="84">
        <f t="shared" si="136"/>
        <v>939.71674560235851</v>
      </c>
      <c r="W1400" s="89">
        <v>46079</v>
      </c>
      <c r="X1400" s="87" t="s">
        <v>437</v>
      </c>
      <c r="Y1400" s="85" t="s">
        <v>129</v>
      </c>
      <c r="Z1400" s="85" t="s">
        <v>239</v>
      </c>
      <c r="AA1400" s="85" t="s">
        <v>122</v>
      </c>
      <c r="AB1400" s="76" t="s">
        <v>539</v>
      </c>
      <c r="AC1400" s="76" t="s">
        <v>540</v>
      </c>
      <c r="AD1400" s="76" t="s">
        <v>174</v>
      </c>
      <c r="AE1400" s="76" t="s">
        <v>546</v>
      </c>
      <c r="AF1400" s="76" t="s">
        <v>96</v>
      </c>
      <c r="AG1400" s="75"/>
      <c r="AH1400" s="60"/>
      <c r="AI1400" s="75" t="s">
        <v>4947</v>
      </c>
      <c r="AJ1400" s="6" t="s">
        <v>103</v>
      </c>
      <c r="AK1400" s="81">
        <v>0</v>
      </c>
      <c r="AL1400" s="205" t="s">
        <v>103</v>
      </c>
      <c r="AM1400" s="169"/>
      <c r="AN1400" s="6"/>
      <c r="AO1400" s="120"/>
    </row>
    <row r="1401" spans="1:41" ht="58">
      <c r="A1401" s="75" t="s">
        <v>4947</v>
      </c>
      <c r="B1401" s="6" t="s">
        <v>93</v>
      </c>
      <c r="C1401" s="76">
        <v>1400</v>
      </c>
      <c r="D1401" s="76" t="s">
        <v>98</v>
      </c>
      <c r="E1401" s="6" t="s">
        <v>2136</v>
      </c>
      <c r="F1401" s="6" t="str">
        <f t="shared" si="137"/>
        <v>BrokerRM-M-008-SI26-M19-B</v>
      </c>
      <c r="G1401" s="97" t="s">
        <v>5112</v>
      </c>
      <c r="H1401" s="95" t="s">
        <v>5113</v>
      </c>
      <c r="I1401" s="85" t="s">
        <v>4692</v>
      </c>
      <c r="J1401" s="92">
        <v>46079</v>
      </c>
      <c r="K1401" s="95" t="s">
        <v>5349</v>
      </c>
      <c r="L1401" s="73" t="s">
        <v>5350</v>
      </c>
      <c r="M1401" s="78" t="s">
        <v>5248</v>
      </c>
      <c r="N1401" s="73" t="s">
        <v>5351</v>
      </c>
      <c r="O1401" s="71">
        <v>0</v>
      </c>
      <c r="P1401" s="71">
        <v>15541.2</v>
      </c>
      <c r="Q1401" s="79">
        <v>3927.17</v>
      </c>
      <c r="R1401" s="79">
        <v>628.35</v>
      </c>
      <c r="S1401" s="71">
        <v>0</v>
      </c>
      <c r="T1401" s="79">
        <v>20096.72</v>
      </c>
      <c r="U1401" s="87" t="s">
        <v>24</v>
      </c>
      <c r="V1401" s="84">
        <f t="shared" si="136"/>
        <v>1148.1412501356858</v>
      </c>
      <c r="W1401" s="89">
        <v>46079</v>
      </c>
      <c r="X1401" s="87" t="s">
        <v>437</v>
      </c>
      <c r="Y1401" s="85" t="s">
        <v>129</v>
      </c>
      <c r="Z1401" s="85" t="s">
        <v>239</v>
      </c>
      <c r="AA1401" s="85" t="s">
        <v>122</v>
      </c>
      <c r="AB1401" s="76" t="s">
        <v>539</v>
      </c>
      <c r="AC1401" s="76" t="s">
        <v>540</v>
      </c>
      <c r="AD1401" s="76" t="s">
        <v>174</v>
      </c>
      <c r="AE1401" s="76" t="s">
        <v>546</v>
      </c>
      <c r="AF1401" s="76" t="s">
        <v>96</v>
      </c>
      <c r="AG1401" s="75"/>
      <c r="AH1401" s="60"/>
      <c r="AI1401" s="75" t="s">
        <v>4947</v>
      </c>
      <c r="AJ1401" s="6" t="s">
        <v>103</v>
      </c>
      <c r="AK1401" s="81">
        <v>0</v>
      </c>
      <c r="AL1401" s="205" t="s">
        <v>103</v>
      </c>
      <c r="AM1401" s="169"/>
      <c r="AN1401" s="6"/>
      <c r="AO1401" s="120"/>
    </row>
    <row r="1402" spans="1:41" ht="58">
      <c r="A1402" s="75" t="s">
        <v>4947</v>
      </c>
      <c r="B1402" s="6" t="s">
        <v>93</v>
      </c>
      <c r="C1402" s="76">
        <v>1401</v>
      </c>
      <c r="D1402" s="76" t="s">
        <v>98</v>
      </c>
      <c r="E1402" s="6" t="s">
        <v>2136</v>
      </c>
      <c r="F1402" s="6" t="str">
        <f t="shared" si="137"/>
        <v>BrokerRM-M-009-SI26-M19-B</v>
      </c>
      <c r="G1402" s="97" t="s">
        <v>5114</v>
      </c>
      <c r="H1402" s="95" t="s">
        <v>5115</v>
      </c>
      <c r="I1402" s="85" t="s">
        <v>4692</v>
      </c>
      <c r="J1402" s="92">
        <v>46079</v>
      </c>
      <c r="K1402" s="95" t="s">
        <v>5352</v>
      </c>
      <c r="L1402" s="73" t="s">
        <v>5353</v>
      </c>
      <c r="M1402" s="78" t="s">
        <v>5248</v>
      </c>
      <c r="N1402" s="73" t="s">
        <v>5354</v>
      </c>
      <c r="O1402" s="71">
        <v>0</v>
      </c>
      <c r="P1402" s="71">
        <v>15095.76</v>
      </c>
      <c r="Q1402" s="79">
        <v>5055.17</v>
      </c>
      <c r="R1402" s="79">
        <v>808.83</v>
      </c>
      <c r="S1402" s="71">
        <v>0</v>
      </c>
      <c r="T1402" s="79">
        <v>20959.759999999998</v>
      </c>
      <c r="U1402" s="87" t="s">
        <v>24</v>
      </c>
      <c r="V1402" s="84">
        <f t="shared" si="136"/>
        <v>1197.4473968360976</v>
      </c>
      <c r="W1402" s="78">
        <v>46079</v>
      </c>
      <c r="X1402" s="87" t="s">
        <v>437</v>
      </c>
      <c r="Y1402" s="85" t="s">
        <v>129</v>
      </c>
      <c r="Z1402" s="85" t="s">
        <v>239</v>
      </c>
      <c r="AA1402" s="85" t="s">
        <v>122</v>
      </c>
      <c r="AB1402" s="76" t="s">
        <v>539</v>
      </c>
      <c r="AC1402" s="76" t="s">
        <v>540</v>
      </c>
      <c r="AD1402" s="76" t="s">
        <v>174</v>
      </c>
      <c r="AE1402" s="76" t="s">
        <v>546</v>
      </c>
      <c r="AF1402" s="76" t="s">
        <v>96</v>
      </c>
      <c r="AG1402" s="75"/>
      <c r="AH1402" s="60"/>
      <c r="AI1402" s="75" t="s">
        <v>4947</v>
      </c>
      <c r="AJ1402" s="6" t="s">
        <v>103</v>
      </c>
      <c r="AK1402" s="81">
        <v>0</v>
      </c>
      <c r="AL1402" s="205" t="s">
        <v>103</v>
      </c>
      <c r="AM1402" s="169"/>
      <c r="AN1402" s="6"/>
      <c r="AO1402" s="120"/>
    </row>
    <row r="1403" spans="1:41" ht="29">
      <c r="A1403" s="75" t="s">
        <v>4947</v>
      </c>
      <c r="B1403" s="6" t="s">
        <v>93</v>
      </c>
      <c r="C1403" s="76">
        <v>1402</v>
      </c>
      <c r="D1403" s="76" t="s">
        <v>98</v>
      </c>
      <c r="E1403" s="6" t="s">
        <v>2136</v>
      </c>
      <c r="F1403" s="6" t="str">
        <f t="shared" si="137"/>
        <v>BrokerRM-A-002-SI26-M19-L-B</v>
      </c>
      <c r="G1403" s="97" t="s">
        <v>5116</v>
      </c>
      <c r="H1403" s="95" t="s">
        <v>5117</v>
      </c>
      <c r="I1403" s="85" t="s">
        <v>4692</v>
      </c>
      <c r="J1403" s="92">
        <v>46079</v>
      </c>
      <c r="K1403" s="95" t="s">
        <v>5355</v>
      </c>
      <c r="L1403" s="73" t="s">
        <v>5356</v>
      </c>
      <c r="M1403" s="78" t="s">
        <v>5248</v>
      </c>
      <c r="N1403" s="73" t="s">
        <v>5356</v>
      </c>
      <c r="O1403" s="71">
        <v>0</v>
      </c>
      <c r="P1403" s="71">
        <v>9922.64</v>
      </c>
      <c r="Q1403" s="79">
        <v>2483.5100000000002</v>
      </c>
      <c r="R1403" s="79">
        <v>397.36</v>
      </c>
      <c r="S1403" s="71">
        <v>0</v>
      </c>
      <c r="T1403" s="79">
        <v>12803.51</v>
      </c>
      <c r="U1403" s="87" t="s">
        <v>24</v>
      </c>
      <c r="V1403" s="84">
        <f t="shared" si="136"/>
        <v>731.47448825105562</v>
      </c>
      <c r="W1403" s="78">
        <v>46079</v>
      </c>
      <c r="X1403" s="87" t="s">
        <v>5357</v>
      </c>
      <c r="Y1403" s="85" t="s">
        <v>2524</v>
      </c>
      <c r="Z1403" s="85" t="s">
        <v>239</v>
      </c>
      <c r="AA1403" s="85" t="s">
        <v>122</v>
      </c>
      <c r="AB1403" s="76" t="s">
        <v>539</v>
      </c>
      <c r="AC1403" s="76" t="s">
        <v>540</v>
      </c>
      <c r="AD1403" s="76" t="s">
        <v>174</v>
      </c>
      <c r="AE1403" s="76" t="s">
        <v>546</v>
      </c>
      <c r="AF1403" s="76" t="s">
        <v>96</v>
      </c>
      <c r="AG1403" s="75"/>
      <c r="AH1403" s="60"/>
      <c r="AI1403" s="75" t="s">
        <v>4947</v>
      </c>
      <c r="AJ1403" s="6" t="s">
        <v>103</v>
      </c>
      <c r="AK1403" s="81">
        <v>0</v>
      </c>
      <c r="AL1403" s="205" t="s">
        <v>103</v>
      </c>
      <c r="AM1403" s="169"/>
      <c r="AN1403" s="6"/>
      <c r="AO1403" s="120"/>
    </row>
    <row r="1404" spans="1:41" ht="58">
      <c r="A1404" s="75" t="s">
        <v>4947</v>
      </c>
      <c r="B1404" s="6" t="s">
        <v>93</v>
      </c>
      <c r="C1404" s="76">
        <v>1403</v>
      </c>
      <c r="D1404" s="76" t="s">
        <v>98</v>
      </c>
      <c r="E1404" s="6" t="s">
        <v>2136</v>
      </c>
      <c r="F1404" s="6" t="str">
        <f t="shared" si="137"/>
        <v>BrokerRM-M-003-SI26-M19-B</v>
      </c>
      <c r="G1404" s="97" t="s">
        <v>5065</v>
      </c>
      <c r="H1404" s="95" t="s">
        <v>5118</v>
      </c>
      <c r="I1404" s="85" t="s">
        <v>4692</v>
      </c>
      <c r="J1404" s="92">
        <v>46079</v>
      </c>
      <c r="K1404" s="95" t="s">
        <v>5282</v>
      </c>
      <c r="L1404" s="73" t="s">
        <v>5283</v>
      </c>
      <c r="M1404" s="78" t="s">
        <v>5248</v>
      </c>
      <c r="N1404" s="73" t="s">
        <v>3660</v>
      </c>
      <c r="O1404" s="71">
        <v>0</v>
      </c>
      <c r="P1404" s="71">
        <v>0</v>
      </c>
      <c r="Q1404" s="79">
        <v>1937.5</v>
      </c>
      <c r="R1404" s="79">
        <v>310</v>
      </c>
      <c r="S1404" s="71">
        <v>0</v>
      </c>
      <c r="T1404" s="79">
        <v>2247.5</v>
      </c>
      <c r="U1404" s="87" t="s">
        <v>24</v>
      </c>
      <c r="V1404" s="84">
        <f t="shared" si="136"/>
        <v>128.40142369898936</v>
      </c>
      <c r="W1404" s="78">
        <v>46079</v>
      </c>
      <c r="X1404" s="87" t="s">
        <v>437</v>
      </c>
      <c r="Y1404" s="85" t="s">
        <v>129</v>
      </c>
      <c r="Z1404" s="85" t="s">
        <v>239</v>
      </c>
      <c r="AA1404" s="85" t="s">
        <v>122</v>
      </c>
      <c r="AB1404" s="76" t="s">
        <v>539</v>
      </c>
      <c r="AC1404" s="76" t="s">
        <v>540</v>
      </c>
      <c r="AD1404" s="76" t="s">
        <v>174</v>
      </c>
      <c r="AE1404" s="76" t="s">
        <v>546</v>
      </c>
      <c r="AF1404" s="76" t="s">
        <v>96</v>
      </c>
      <c r="AG1404" s="75"/>
      <c r="AH1404" s="93"/>
      <c r="AI1404" s="75" t="s">
        <v>4947</v>
      </c>
      <c r="AJ1404" s="6" t="s">
        <v>103</v>
      </c>
      <c r="AK1404" s="81">
        <v>0</v>
      </c>
      <c r="AL1404" s="205" t="s">
        <v>103</v>
      </c>
      <c r="AM1404" s="169"/>
      <c r="AN1404" s="6"/>
      <c r="AO1404" s="120"/>
    </row>
    <row r="1405" spans="1:41" ht="58">
      <c r="A1405" s="75" t="s">
        <v>4947</v>
      </c>
      <c r="B1405" s="6" t="s">
        <v>93</v>
      </c>
      <c r="C1405" s="76">
        <v>1404</v>
      </c>
      <c r="D1405" s="76" t="s">
        <v>98</v>
      </c>
      <c r="E1405" s="6" t="s">
        <v>2136</v>
      </c>
      <c r="F1405" s="6" t="str">
        <f t="shared" si="137"/>
        <v>BrokerAF-M-052-SI26-M46//AF-M-053-SI26-M46-B//AF-M-062-SI26-M46-B</v>
      </c>
      <c r="G1405" s="112" t="s">
        <v>5119</v>
      </c>
      <c r="H1405" s="95" t="s">
        <v>5120</v>
      </c>
      <c r="I1405" s="85" t="s">
        <v>4692</v>
      </c>
      <c r="J1405" s="92">
        <v>46081</v>
      </c>
      <c r="K1405" s="95" t="s">
        <v>5358</v>
      </c>
      <c r="L1405" s="73" t="s">
        <v>5359</v>
      </c>
      <c r="M1405" s="78" t="s">
        <v>5248</v>
      </c>
      <c r="N1405" s="73" t="s">
        <v>5360</v>
      </c>
      <c r="O1405" s="71">
        <v>0</v>
      </c>
      <c r="P1405" s="71">
        <v>97388.4</v>
      </c>
      <c r="Q1405" s="79">
        <v>7234.68</v>
      </c>
      <c r="R1405" s="79">
        <v>1157.55</v>
      </c>
      <c r="S1405" s="71">
        <v>0</v>
      </c>
      <c r="T1405" s="79">
        <v>105780.63</v>
      </c>
      <c r="U1405" s="87" t="s">
        <v>24</v>
      </c>
      <c r="V1405" s="84">
        <f t="shared" si="136"/>
        <v>6043.3296960071311</v>
      </c>
      <c r="W1405" s="78">
        <v>46081</v>
      </c>
      <c r="X1405" s="87" t="s">
        <v>437</v>
      </c>
      <c r="Y1405" s="85" t="s">
        <v>129</v>
      </c>
      <c r="Z1405" s="85" t="s">
        <v>239</v>
      </c>
      <c r="AA1405" s="85" t="s">
        <v>122</v>
      </c>
      <c r="AB1405" s="76" t="s">
        <v>1106</v>
      </c>
      <c r="AC1405" s="76" t="s">
        <v>540</v>
      </c>
      <c r="AD1405" s="76" t="s">
        <v>174</v>
      </c>
      <c r="AE1405" s="76" t="s">
        <v>546</v>
      </c>
      <c r="AF1405" s="76" t="s">
        <v>96</v>
      </c>
      <c r="AG1405" s="75"/>
      <c r="AH1405" s="93"/>
      <c r="AI1405" s="75" t="s">
        <v>4947</v>
      </c>
      <c r="AJ1405" s="6" t="s">
        <v>103</v>
      </c>
      <c r="AK1405" s="81">
        <v>0</v>
      </c>
      <c r="AL1405" s="205" t="s">
        <v>103</v>
      </c>
      <c r="AM1405" s="169"/>
      <c r="AN1405" s="6"/>
      <c r="AO1405" s="120"/>
    </row>
    <row r="1406" spans="1:41" ht="29">
      <c r="A1406" s="75" t="s">
        <v>4947</v>
      </c>
      <c r="B1406" s="6" t="s">
        <v>93</v>
      </c>
      <c r="C1406" s="76">
        <v>1405</v>
      </c>
      <c r="D1406" s="76" t="s">
        <v>98</v>
      </c>
      <c r="E1406" s="6" t="s">
        <v>2136</v>
      </c>
      <c r="F1406" s="6" t="str">
        <f t="shared" si="137"/>
        <v>BrokerAF-M-052-SI26-M46//AF-M-053-SI26-M46-B//AF-M-062-SI26-M46-B</v>
      </c>
      <c r="G1406" s="112" t="s">
        <v>5119</v>
      </c>
      <c r="H1406" s="95" t="s">
        <v>5121</v>
      </c>
      <c r="I1406" s="85" t="s">
        <v>4692</v>
      </c>
      <c r="J1406" s="92">
        <v>46081</v>
      </c>
      <c r="K1406" s="95" t="s">
        <v>5361</v>
      </c>
      <c r="L1406" s="73" t="s">
        <v>5362</v>
      </c>
      <c r="M1406" s="78" t="s">
        <v>5248</v>
      </c>
      <c r="N1406" s="73" t="s">
        <v>5362</v>
      </c>
      <c r="O1406" s="71">
        <v>0</v>
      </c>
      <c r="P1406" s="71">
        <v>31904.79</v>
      </c>
      <c r="Q1406" s="79">
        <v>2517.17</v>
      </c>
      <c r="R1406" s="79">
        <v>402.75</v>
      </c>
      <c r="S1406" s="71">
        <v>0</v>
      </c>
      <c r="T1406" s="79">
        <v>34824.71</v>
      </c>
      <c r="U1406" s="87" t="s">
        <v>24</v>
      </c>
      <c r="V1406" s="84">
        <f t="shared" si="136"/>
        <v>1989.5627781554758</v>
      </c>
      <c r="W1406" s="78">
        <v>46081</v>
      </c>
      <c r="X1406" s="87" t="s">
        <v>579</v>
      </c>
      <c r="Y1406" s="85" t="s">
        <v>129</v>
      </c>
      <c r="Z1406" s="85" t="s">
        <v>239</v>
      </c>
      <c r="AA1406" s="85" t="s">
        <v>122</v>
      </c>
      <c r="AB1406" s="76" t="s">
        <v>1106</v>
      </c>
      <c r="AC1406" s="76" t="s">
        <v>540</v>
      </c>
      <c r="AD1406" s="76" t="s">
        <v>174</v>
      </c>
      <c r="AE1406" s="76" t="s">
        <v>546</v>
      </c>
      <c r="AF1406" s="76" t="s">
        <v>96</v>
      </c>
      <c r="AG1406" s="75"/>
      <c r="AH1406" s="60"/>
      <c r="AI1406" s="75" t="s">
        <v>4947</v>
      </c>
      <c r="AJ1406" s="6" t="s">
        <v>103</v>
      </c>
      <c r="AK1406" s="81">
        <v>0</v>
      </c>
      <c r="AL1406" s="205" t="s">
        <v>103</v>
      </c>
      <c r="AM1406" s="169"/>
      <c r="AN1406" s="6"/>
      <c r="AO1406" s="120"/>
    </row>
    <row r="1407" spans="1:41" ht="58">
      <c r="A1407" s="75" t="s">
        <v>4947</v>
      </c>
      <c r="B1407" s="6" t="s">
        <v>93</v>
      </c>
      <c r="C1407" s="76">
        <v>1406</v>
      </c>
      <c r="D1407" s="76" t="s">
        <v>98</v>
      </c>
      <c r="E1407" s="6" t="s">
        <v>2136</v>
      </c>
      <c r="F1407" s="6" t="str">
        <f t="shared" si="137"/>
        <v>BrokerRM-M-032-SI26-M19-B</v>
      </c>
      <c r="G1407" s="97" t="s">
        <v>5122</v>
      </c>
      <c r="H1407" s="95" t="s">
        <v>5123</v>
      </c>
      <c r="I1407" s="85" t="s">
        <v>4692</v>
      </c>
      <c r="J1407" s="92">
        <v>46081</v>
      </c>
      <c r="K1407" s="95" t="s">
        <v>5363</v>
      </c>
      <c r="L1407" s="73" t="s">
        <v>5364</v>
      </c>
      <c r="M1407" s="78" t="s">
        <v>5248</v>
      </c>
      <c r="N1407" s="73" t="s">
        <v>5365</v>
      </c>
      <c r="O1407" s="71">
        <v>0</v>
      </c>
      <c r="P1407" s="71">
        <v>35672.33</v>
      </c>
      <c r="Q1407" s="79">
        <v>6574.2</v>
      </c>
      <c r="R1407" s="79">
        <v>1051.8800000000001</v>
      </c>
      <c r="S1407" s="71">
        <v>0</v>
      </c>
      <c r="T1407" s="79">
        <v>43298.41</v>
      </c>
      <c r="U1407" s="87" t="s">
        <v>24</v>
      </c>
      <c r="V1407" s="84">
        <f t="shared" ref="V1407:V1410" si="138">T1407/17.5037</f>
        <v>2473.6718522369561</v>
      </c>
      <c r="W1407" s="78">
        <v>46081</v>
      </c>
      <c r="X1407" s="87" t="s">
        <v>437</v>
      </c>
      <c r="Y1407" s="85" t="s">
        <v>129</v>
      </c>
      <c r="Z1407" s="85" t="s">
        <v>239</v>
      </c>
      <c r="AA1407" s="85" t="s">
        <v>122</v>
      </c>
      <c r="AB1407" s="76" t="s">
        <v>539</v>
      </c>
      <c r="AC1407" s="76" t="s">
        <v>540</v>
      </c>
      <c r="AD1407" s="76" t="s">
        <v>174</v>
      </c>
      <c r="AE1407" s="76" t="s">
        <v>546</v>
      </c>
      <c r="AF1407" s="76" t="s">
        <v>96</v>
      </c>
      <c r="AG1407" s="75"/>
      <c r="AH1407" s="60"/>
      <c r="AI1407" s="75" t="s">
        <v>4947</v>
      </c>
      <c r="AJ1407" s="6" t="s">
        <v>103</v>
      </c>
      <c r="AK1407" s="81">
        <v>0</v>
      </c>
      <c r="AL1407" s="205" t="s">
        <v>103</v>
      </c>
      <c r="AM1407" s="169"/>
      <c r="AN1407" s="6"/>
      <c r="AO1407" s="120"/>
    </row>
    <row r="1408" spans="1:41">
      <c r="A1408" s="75" t="s">
        <v>4947</v>
      </c>
      <c r="B1408" s="6" t="s">
        <v>93</v>
      </c>
      <c r="C1408" s="76">
        <v>1407</v>
      </c>
      <c r="D1408" s="76" t="s">
        <v>98</v>
      </c>
      <c r="E1408" s="6" t="s">
        <v>2136</v>
      </c>
      <c r="F1408" s="6" t="str">
        <f t="shared" si="137"/>
        <v>BrokerFG-R-2132LE25.M19//FG-R-2131LE25.M19//FG-R-2130LE25.M19</v>
      </c>
      <c r="G1408" s="112" t="s">
        <v>5124</v>
      </c>
      <c r="H1408" s="95" t="s">
        <v>5125</v>
      </c>
      <c r="I1408" s="85" t="s">
        <v>4692</v>
      </c>
      <c r="J1408" s="92">
        <v>46079</v>
      </c>
      <c r="K1408" s="101">
        <v>6051195</v>
      </c>
      <c r="L1408" s="73" t="s">
        <v>116</v>
      </c>
      <c r="M1408" s="78" t="s">
        <v>195</v>
      </c>
      <c r="N1408" s="73" t="s">
        <v>116</v>
      </c>
      <c r="O1408" s="71">
        <v>0</v>
      </c>
      <c r="P1408" s="71">
        <v>0</v>
      </c>
      <c r="Q1408" s="79">
        <v>15509.91</v>
      </c>
      <c r="R1408" s="79">
        <v>2481.58</v>
      </c>
      <c r="S1408" s="71">
        <v>0</v>
      </c>
      <c r="T1408" s="79">
        <v>17991.490000000002</v>
      </c>
      <c r="U1408" s="87" t="s">
        <v>24</v>
      </c>
      <c r="V1408" s="84">
        <f t="shared" si="138"/>
        <v>1027.8678222318711</v>
      </c>
      <c r="W1408" s="78" t="s">
        <v>119</v>
      </c>
      <c r="X1408" s="87" t="s">
        <v>122</v>
      </c>
      <c r="Y1408" s="85" t="s">
        <v>121</v>
      </c>
      <c r="Z1408" s="85" t="s">
        <v>178</v>
      </c>
      <c r="AA1408" s="85" t="s">
        <v>438</v>
      </c>
      <c r="AB1408" s="76" t="s">
        <v>539</v>
      </c>
      <c r="AC1408" s="76" t="s">
        <v>541</v>
      </c>
      <c r="AD1408" s="76" t="s">
        <v>195</v>
      </c>
      <c r="AE1408" s="76" t="s">
        <v>547</v>
      </c>
      <c r="AF1408" s="76" t="s">
        <v>96</v>
      </c>
      <c r="AG1408" s="75"/>
      <c r="AH1408" s="60"/>
      <c r="AI1408" s="75" t="s">
        <v>4947</v>
      </c>
      <c r="AJ1408" s="6" t="s">
        <v>103</v>
      </c>
      <c r="AK1408" s="81">
        <v>0</v>
      </c>
      <c r="AL1408" s="205" t="s">
        <v>103</v>
      </c>
      <c r="AM1408" s="169"/>
      <c r="AN1408" s="6"/>
      <c r="AO1408" s="120"/>
    </row>
    <row r="1409" spans="1:41">
      <c r="A1409" s="75" t="s">
        <v>4947</v>
      </c>
      <c r="B1409" s="6" t="s">
        <v>93</v>
      </c>
      <c r="C1409" s="76">
        <v>1408</v>
      </c>
      <c r="D1409" s="76" t="s">
        <v>98</v>
      </c>
      <c r="E1409" s="6" t="s">
        <v>2136</v>
      </c>
      <c r="F1409" s="6" t="str">
        <f t="shared" si="137"/>
        <v>BrokerFG-R-2133LE25.M45</v>
      </c>
      <c r="G1409" s="97" t="s">
        <v>5126</v>
      </c>
      <c r="H1409" s="95" t="s">
        <v>5127</v>
      </c>
      <c r="I1409" s="85" t="s">
        <v>4692</v>
      </c>
      <c r="J1409" s="92">
        <v>46077</v>
      </c>
      <c r="K1409" s="78" t="s">
        <v>5366</v>
      </c>
      <c r="L1409" s="73" t="s">
        <v>116</v>
      </c>
      <c r="M1409" s="80" t="s">
        <v>1264</v>
      </c>
      <c r="N1409" s="80" t="s">
        <v>5367</v>
      </c>
      <c r="O1409" s="71">
        <v>0</v>
      </c>
      <c r="P1409" s="71">
        <v>0</v>
      </c>
      <c r="Q1409" s="79">
        <v>721.23</v>
      </c>
      <c r="R1409" s="79">
        <v>431.51</v>
      </c>
      <c r="S1409" s="71">
        <v>0</v>
      </c>
      <c r="T1409" s="79">
        <v>3128.42</v>
      </c>
      <c r="U1409" s="87" t="s">
        <v>24</v>
      </c>
      <c r="V1409" s="84">
        <f t="shared" si="138"/>
        <v>178.72906871118678</v>
      </c>
      <c r="W1409" s="78">
        <v>46058</v>
      </c>
      <c r="X1409" s="80" t="s">
        <v>239</v>
      </c>
      <c r="Y1409" s="80" t="s">
        <v>239</v>
      </c>
      <c r="Z1409" s="80" t="s">
        <v>178</v>
      </c>
      <c r="AA1409" s="80" t="s">
        <v>122</v>
      </c>
      <c r="AB1409" s="76" t="s">
        <v>1098</v>
      </c>
      <c r="AC1409" s="76" t="s">
        <v>541</v>
      </c>
      <c r="AD1409" s="76" t="s">
        <v>195</v>
      </c>
      <c r="AE1409" s="76" t="s">
        <v>547</v>
      </c>
      <c r="AF1409" s="76" t="s">
        <v>96</v>
      </c>
      <c r="AG1409" s="82"/>
      <c r="AH1409" s="60"/>
      <c r="AI1409" s="75" t="s">
        <v>4947</v>
      </c>
      <c r="AJ1409" s="6" t="s">
        <v>103</v>
      </c>
      <c r="AK1409" s="81">
        <v>0</v>
      </c>
      <c r="AL1409" s="205" t="s">
        <v>103</v>
      </c>
      <c r="AM1409" s="169"/>
      <c r="AN1409" s="6"/>
      <c r="AO1409" s="120"/>
    </row>
    <row r="1410" spans="1:41">
      <c r="A1410" s="75" t="s">
        <v>4947</v>
      </c>
      <c r="B1410" s="6" t="s">
        <v>93</v>
      </c>
      <c r="C1410" s="76">
        <v>1409</v>
      </c>
      <c r="D1410" s="76" t="s">
        <v>98</v>
      </c>
      <c r="E1410" s="6" t="s">
        <v>2136</v>
      </c>
      <c r="F1410" s="6" t="str">
        <f t="shared" si="137"/>
        <v>BrokerFG-R-2135LE25.M45</v>
      </c>
      <c r="G1410" s="97" t="s">
        <v>5128</v>
      </c>
      <c r="H1410" s="95" t="s">
        <v>5129</v>
      </c>
      <c r="I1410" s="85" t="s">
        <v>4692</v>
      </c>
      <c r="J1410" s="92">
        <v>46077</v>
      </c>
      <c r="K1410" s="78" t="s">
        <v>5368</v>
      </c>
      <c r="L1410" s="73" t="s">
        <v>116</v>
      </c>
      <c r="M1410" s="80" t="s">
        <v>1264</v>
      </c>
      <c r="N1410" s="80" t="s">
        <v>5369</v>
      </c>
      <c r="O1410" s="71">
        <v>0</v>
      </c>
      <c r="P1410" s="71">
        <v>0</v>
      </c>
      <c r="Q1410" s="79">
        <v>721.23</v>
      </c>
      <c r="R1410" s="79">
        <v>317.89</v>
      </c>
      <c r="S1410" s="71">
        <v>0</v>
      </c>
      <c r="T1410" s="79">
        <v>2304.6799999999998</v>
      </c>
      <c r="U1410" s="87" t="s">
        <v>24</v>
      </c>
      <c r="V1410" s="84">
        <f t="shared" si="138"/>
        <v>131.66816158869267</v>
      </c>
      <c r="W1410" s="86">
        <v>46058</v>
      </c>
      <c r="X1410" s="85" t="s">
        <v>239</v>
      </c>
      <c r="Y1410" s="80" t="s">
        <v>239</v>
      </c>
      <c r="Z1410" s="80" t="s">
        <v>178</v>
      </c>
      <c r="AA1410" s="85" t="s">
        <v>122</v>
      </c>
      <c r="AB1410" s="76" t="s">
        <v>1098</v>
      </c>
      <c r="AC1410" s="76" t="s">
        <v>541</v>
      </c>
      <c r="AD1410" s="76" t="s">
        <v>195</v>
      </c>
      <c r="AE1410" s="76" t="s">
        <v>547</v>
      </c>
      <c r="AF1410" s="76" t="s">
        <v>96</v>
      </c>
      <c r="AG1410" s="82"/>
      <c r="AH1410" s="60"/>
      <c r="AI1410" s="75" t="s">
        <v>4947</v>
      </c>
      <c r="AJ1410" s="6" t="s">
        <v>103</v>
      </c>
      <c r="AK1410" s="81">
        <v>0</v>
      </c>
      <c r="AL1410" s="205" t="s">
        <v>103</v>
      </c>
      <c r="AM1410" s="169"/>
      <c r="AN1410" s="6"/>
      <c r="AO1410" s="120"/>
    </row>
    <row r="1411" spans="1:41">
      <c r="A1411" s="75" t="s">
        <v>4947</v>
      </c>
      <c r="B1411" s="6" t="s">
        <v>93</v>
      </c>
      <c r="C1411" s="76">
        <v>1410</v>
      </c>
      <c r="D1411" s="6" t="s">
        <v>593</v>
      </c>
      <c r="E1411" s="6" t="s">
        <v>2135</v>
      </c>
      <c r="F1411" s="6" t="str">
        <f t="shared" ref="F1411:F1474" si="139">E1411&amp;G1411</f>
        <v>FreightRM-R-029-SI26-M19</v>
      </c>
      <c r="G1411" s="97" t="s">
        <v>5130</v>
      </c>
      <c r="H1411" s="95">
        <v>1708038</v>
      </c>
      <c r="I1411" s="85" t="s">
        <v>4692</v>
      </c>
      <c r="J1411" s="92">
        <v>46076</v>
      </c>
      <c r="K1411" s="92"/>
      <c r="L1411" s="80" t="s">
        <v>5370</v>
      </c>
      <c r="M1411" s="78" t="s">
        <v>117</v>
      </c>
      <c r="N1411" s="80" t="s">
        <v>5370</v>
      </c>
      <c r="O1411" s="71">
        <v>0</v>
      </c>
      <c r="P1411" s="71">
        <v>0</v>
      </c>
      <c r="Q1411" s="79">
        <v>474</v>
      </c>
      <c r="R1411" s="79">
        <v>75.84</v>
      </c>
      <c r="S1411" s="71">
        <v>0</v>
      </c>
      <c r="T1411" s="79">
        <v>549.84</v>
      </c>
      <c r="U1411" s="87" t="s">
        <v>118</v>
      </c>
      <c r="V1411" s="84">
        <f>T1411</f>
        <v>549.84</v>
      </c>
      <c r="W1411" s="70" t="s">
        <v>3295</v>
      </c>
      <c r="X1411" s="6" t="s">
        <v>1266</v>
      </c>
      <c r="Y1411" s="80" t="s">
        <v>1449</v>
      </c>
      <c r="Z1411" s="80" t="s">
        <v>2019</v>
      </c>
      <c r="AA1411" s="109" t="s">
        <v>1266</v>
      </c>
      <c r="AB1411" s="76" t="s">
        <v>539</v>
      </c>
      <c r="AC1411" s="76" t="s">
        <v>540</v>
      </c>
      <c r="AD1411" s="76" t="s">
        <v>174</v>
      </c>
      <c r="AE1411" s="76" t="s">
        <v>546</v>
      </c>
      <c r="AF1411" s="76" t="s">
        <v>96</v>
      </c>
      <c r="AG1411" s="82"/>
      <c r="AH1411" s="60"/>
      <c r="AI1411" s="75" t="s">
        <v>4947</v>
      </c>
      <c r="AJ1411" s="6" t="s">
        <v>103</v>
      </c>
      <c r="AK1411" s="81">
        <v>0</v>
      </c>
      <c r="AL1411" s="205" t="s">
        <v>103</v>
      </c>
      <c r="AM1411" s="169"/>
      <c r="AN1411" s="6"/>
      <c r="AO1411" s="120"/>
    </row>
    <row r="1412" spans="1:41">
      <c r="A1412" s="75" t="s">
        <v>4947</v>
      </c>
      <c r="B1412" s="6" t="s">
        <v>93</v>
      </c>
      <c r="C1412" s="76">
        <v>1411</v>
      </c>
      <c r="D1412" s="6" t="s">
        <v>593</v>
      </c>
      <c r="E1412" s="6" t="s">
        <v>2135</v>
      </c>
      <c r="F1412" s="6" t="str">
        <f t="shared" si="139"/>
        <v>FreightRM-M-242-SI25-M19-F</v>
      </c>
      <c r="G1412" s="97" t="s">
        <v>5131</v>
      </c>
      <c r="H1412" s="95">
        <v>1710121</v>
      </c>
      <c r="I1412" s="85" t="s">
        <v>4692</v>
      </c>
      <c r="J1412" s="92">
        <v>46078</v>
      </c>
      <c r="K1412" s="92"/>
      <c r="L1412" s="80" t="s">
        <v>5371</v>
      </c>
      <c r="M1412" s="78" t="s">
        <v>117</v>
      </c>
      <c r="N1412" s="80" t="s">
        <v>5371</v>
      </c>
      <c r="O1412" s="71">
        <v>0</v>
      </c>
      <c r="P1412" s="71">
        <v>0</v>
      </c>
      <c r="Q1412" s="79">
        <v>7312.5</v>
      </c>
      <c r="R1412" s="79">
        <v>1170</v>
      </c>
      <c r="S1412" s="71">
        <v>0</v>
      </c>
      <c r="T1412" s="79">
        <v>8482.5</v>
      </c>
      <c r="U1412" s="87" t="s">
        <v>24</v>
      </c>
      <c r="V1412" s="84">
        <f t="shared" ref="V1412:V1415" si="140">T1412/17.5037</f>
        <v>484.61182492844375</v>
      </c>
      <c r="W1412" s="70" t="s">
        <v>3295</v>
      </c>
      <c r="X1412" s="6" t="s">
        <v>1266</v>
      </c>
      <c r="Y1412" s="80" t="s">
        <v>1439</v>
      </c>
      <c r="Z1412" s="80" t="s">
        <v>2019</v>
      </c>
      <c r="AA1412" s="109" t="s">
        <v>1266</v>
      </c>
      <c r="AB1412" s="76" t="s">
        <v>539</v>
      </c>
      <c r="AC1412" s="76" t="s">
        <v>540</v>
      </c>
      <c r="AD1412" s="76" t="s">
        <v>174</v>
      </c>
      <c r="AE1412" s="76" t="s">
        <v>546</v>
      </c>
      <c r="AF1412" s="76" t="s">
        <v>96</v>
      </c>
      <c r="AG1412" s="82"/>
      <c r="AH1412" s="60"/>
      <c r="AI1412" s="75" t="s">
        <v>4947</v>
      </c>
      <c r="AJ1412" s="6" t="s">
        <v>103</v>
      </c>
      <c r="AK1412" s="81">
        <v>0</v>
      </c>
      <c r="AL1412" s="205" t="s">
        <v>103</v>
      </c>
      <c r="AM1412" s="169"/>
      <c r="AN1412" s="6"/>
      <c r="AO1412" s="120"/>
    </row>
    <row r="1413" spans="1:41">
      <c r="A1413" s="75" t="s">
        <v>4947</v>
      </c>
      <c r="B1413" s="6" t="s">
        <v>93</v>
      </c>
      <c r="C1413" s="76">
        <v>1412</v>
      </c>
      <c r="D1413" s="6" t="s">
        <v>593</v>
      </c>
      <c r="E1413" s="6" t="s">
        <v>2135</v>
      </c>
      <c r="F1413" s="6" t="str">
        <f t="shared" si="139"/>
        <v>FreightRM-M-002-SI26-M19-F</v>
      </c>
      <c r="G1413" s="97" t="s">
        <v>5132</v>
      </c>
      <c r="H1413" s="95">
        <v>1710126</v>
      </c>
      <c r="I1413" s="85" t="s">
        <v>4692</v>
      </c>
      <c r="J1413" s="92">
        <v>46078</v>
      </c>
      <c r="K1413" s="92"/>
      <c r="L1413" s="80" t="s">
        <v>5372</v>
      </c>
      <c r="M1413" s="78" t="s">
        <v>117</v>
      </c>
      <c r="N1413" s="80" t="s">
        <v>5372</v>
      </c>
      <c r="O1413" s="71">
        <v>0</v>
      </c>
      <c r="P1413" s="71">
        <v>0</v>
      </c>
      <c r="Q1413" s="79">
        <v>7312.5</v>
      </c>
      <c r="R1413" s="79">
        <v>1170</v>
      </c>
      <c r="S1413" s="71">
        <v>0</v>
      </c>
      <c r="T1413" s="79">
        <v>8482.5</v>
      </c>
      <c r="U1413" s="87" t="s">
        <v>24</v>
      </c>
      <c r="V1413" s="84">
        <f t="shared" si="140"/>
        <v>484.61182492844375</v>
      </c>
      <c r="W1413" s="70" t="s">
        <v>3295</v>
      </c>
      <c r="X1413" s="6" t="s">
        <v>1266</v>
      </c>
      <c r="Y1413" s="80" t="s">
        <v>1439</v>
      </c>
      <c r="Z1413" s="80" t="s">
        <v>2019</v>
      </c>
      <c r="AA1413" s="109" t="s">
        <v>1266</v>
      </c>
      <c r="AB1413" s="76" t="s">
        <v>539</v>
      </c>
      <c r="AC1413" s="76" t="s">
        <v>540</v>
      </c>
      <c r="AD1413" s="76" t="s">
        <v>174</v>
      </c>
      <c r="AE1413" s="76" t="s">
        <v>546</v>
      </c>
      <c r="AF1413" s="76" t="s">
        <v>96</v>
      </c>
      <c r="AG1413" s="82"/>
      <c r="AH1413" s="60"/>
      <c r="AI1413" s="75" t="s">
        <v>4947</v>
      </c>
      <c r="AJ1413" s="6" t="s">
        <v>103</v>
      </c>
      <c r="AK1413" s="81">
        <v>0</v>
      </c>
      <c r="AL1413" s="205" t="s">
        <v>103</v>
      </c>
      <c r="AM1413" s="169"/>
      <c r="AN1413" s="6"/>
      <c r="AO1413" s="120"/>
    </row>
    <row r="1414" spans="1:41">
      <c r="A1414" s="75" t="s">
        <v>4947</v>
      </c>
      <c r="B1414" s="6" t="s">
        <v>93</v>
      </c>
      <c r="C1414" s="76">
        <v>1413</v>
      </c>
      <c r="D1414" s="6" t="s">
        <v>593</v>
      </c>
      <c r="E1414" s="6" t="s">
        <v>2135</v>
      </c>
      <c r="F1414" s="6" t="str">
        <f t="shared" si="139"/>
        <v>FreightRM-M-239-SI25-M19-L</v>
      </c>
      <c r="G1414" s="97" t="s">
        <v>1748</v>
      </c>
      <c r="H1414" s="95">
        <v>1710130</v>
      </c>
      <c r="I1414" s="85" t="s">
        <v>4692</v>
      </c>
      <c r="J1414" s="92">
        <v>46078</v>
      </c>
      <c r="K1414" s="92"/>
      <c r="L1414" s="80" t="s">
        <v>5373</v>
      </c>
      <c r="M1414" s="78" t="s">
        <v>117</v>
      </c>
      <c r="N1414" s="80" t="s">
        <v>5373</v>
      </c>
      <c r="O1414" s="71">
        <v>0</v>
      </c>
      <c r="P1414" s="71">
        <v>0</v>
      </c>
      <c r="Q1414" s="79">
        <v>7312.5</v>
      </c>
      <c r="R1414" s="79">
        <v>1170</v>
      </c>
      <c r="S1414" s="71">
        <v>0</v>
      </c>
      <c r="T1414" s="79">
        <v>8482.5</v>
      </c>
      <c r="U1414" s="87" t="s">
        <v>24</v>
      </c>
      <c r="V1414" s="84">
        <f t="shared" si="140"/>
        <v>484.61182492844375</v>
      </c>
      <c r="W1414" s="70" t="s">
        <v>3295</v>
      </c>
      <c r="X1414" s="6" t="s">
        <v>1266</v>
      </c>
      <c r="Y1414" s="80" t="s">
        <v>1439</v>
      </c>
      <c r="Z1414" s="80" t="s">
        <v>2019</v>
      </c>
      <c r="AA1414" s="109" t="s">
        <v>1266</v>
      </c>
      <c r="AB1414" s="76" t="s">
        <v>539</v>
      </c>
      <c r="AC1414" s="76" t="s">
        <v>540</v>
      </c>
      <c r="AD1414" s="76" t="s">
        <v>174</v>
      </c>
      <c r="AE1414" s="76" t="s">
        <v>546</v>
      </c>
      <c r="AF1414" s="76" t="s">
        <v>96</v>
      </c>
      <c r="AG1414" s="82"/>
      <c r="AH1414" s="60"/>
      <c r="AI1414" s="75" t="s">
        <v>4947</v>
      </c>
      <c r="AJ1414" s="6" t="s">
        <v>103</v>
      </c>
      <c r="AK1414" s="81">
        <v>0</v>
      </c>
      <c r="AL1414" s="205" t="s">
        <v>103</v>
      </c>
      <c r="AM1414" s="169"/>
      <c r="AN1414" s="6"/>
      <c r="AO1414" s="120"/>
    </row>
    <row r="1415" spans="1:41">
      <c r="A1415" s="75" t="s">
        <v>4947</v>
      </c>
      <c r="B1415" s="6" t="s">
        <v>93</v>
      </c>
      <c r="C1415" s="76">
        <v>1414</v>
      </c>
      <c r="D1415" s="6" t="s">
        <v>593</v>
      </c>
      <c r="E1415" s="6" t="s">
        <v>2135</v>
      </c>
      <c r="F1415" s="6" t="str">
        <f t="shared" si="139"/>
        <v>FreightRM-M-237-SI25-M19-F</v>
      </c>
      <c r="G1415" s="97" t="s">
        <v>5133</v>
      </c>
      <c r="H1415" s="95">
        <v>1710133</v>
      </c>
      <c r="I1415" s="85" t="s">
        <v>4692</v>
      </c>
      <c r="J1415" s="92">
        <v>46078</v>
      </c>
      <c r="K1415" s="92"/>
      <c r="L1415" s="80" t="s">
        <v>5374</v>
      </c>
      <c r="M1415" s="78" t="s">
        <v>117</v>
      </c>
      <c r="N1415" s="80" t="s">
        <v>5374</v>
      </c>
      <c r="O1415" s="71">
        <v>0</v>
      </c>
      <c r="P1415" s="71">
        <v>0</v>
      </c>
      <c r="Q1415" s="79">
        <v>7312.5</v>
      </c>
      <c r="R1415" s="79">
        <v>1170</v>
      </c>
      <c r="S1415" s="71">
        <v>0</v>
      </c>
      <c r="T1415" s="79">
        <v>8482.5</v>
      </c>
      <c r="U1415" s="87" t="s">
        <v>24</v>
      </c>
      <c r="V1415" s="84">
        <f t="shared" si="140"/>
        <v>484.61182492844375</v>
      </c>
      <c r="W1415" s="70" t="s">
        <v>3295</v>
      </c>
      <c r="X1415" s="6" t="s">
        <v>1266</v>
      </c>
      <c r="Y1415" s="80" t="s">
        <v>1439</v>
      </c>
      <c r="Z1415" s="80" t="s">
        <v>2019</v>
      </c>
      <c r="AA1415" s="109" t="s">
        <v>1266</v>
      </c>
      <c r="AB1415" s="76" t="s">
        <v>539</v>
      </c>
      <c r="AC1415" s="76" t="s">
        <v>540</v>
      </c>
      <c r="AD1415" s="76" t="s">
        <v>174</v>
      </c>
      <c r="AE1415" s="76" t="s">
        <v>546</v>
      </c>
      <c r="AF1415" s="76" t="s">
        <v>96</v>
      </c>
      <c r="AG1415" s="82"/>
      <c r="AH1415" s="60"/>
      <c r="AI1415" s="75" t="s">
        <v>4947</v>
      </c>
      <c r="AJ1415" s="6" t="s">
        <v>103</v>
      </c>
      <c r="AK1415" s="81">
        <v>0</v>
      </c>
      <c r="AL1415" s="205" t="s">
        <v>103</v>
      </c>
      <c r="AM1415" s="169"/>
      <c r="AN1415" s="6"/>
      <c r="AO1415" s="120"/>
    </row>
    <row r="1416" spans="1:41">
      <c r="A1416" s="75" t="s">
        <v>4947</v>
      </c>
      <c r="B1416" s="6" t="s">
        <v>93</v>
      </c>
      <c r="C1416" s="76">
        <v>1415</v>
      </c>
      <c r="D1416" s="6" t="s">
        <v>593</v>
      </c>
      <c r="E1416" s="6" t="s">
        <v>2135</v>
      </c>
      <c r="F1416" s="6" t="str">
        <f t="shared" si="139"/>
        <v>FreightRM-R-025-SI26-M19</v>
      </c>
      <c r="G1416" s="97" t="s">
        <v>5134</v>
      </c>
      <c r="H1416" s="95">
        <v>1710942</v>
      </c>
      <c r="I1416" s="85" t="s">
        <v>4692</v>
      </c>
      <c r="J1416" s="92">
        <v>46079</v>
      </c>
      <c r="K1416" s="92"/>
      <c r="L1416" s="80" t="s">
        <v>5375</v>
      </c>
      <c r="M1416" s="78" t="s">
        <v>117</v>
      </c>
      <c r="N1416" s="80" t="s">
        <v>5375</v>
      </c>
      <c r="O1416" s="71">
        <v>0</v>
      </c>
      <c r="P1416" s="71">
        <v>0</v>
      </c>
      <c r="Q1416" s="79">
        <v>9758.59</v>
      </c>
      <c r="R1416" s="79">
        <v>47.2</v>
      </c>
      <c r="S1416" s="71">
        <v>0</v>
      </c>
      <c r="T1416" s="79">
        <v>9805.7900000000009</v>
      </c>
      <c r="U1416" s="87" t="s">
        <v>118</v>
      </c>
      <c r="V1416" s="84">
        <f t="shared" ref="V1416:V1425" si="141">T1416</f>
        <v>9805.7900000000009</v>
      </c>
      <c r="W1416" s="70" t="s">
        <v>3295</v>
      </c>
      <c r="X1416" s="6" t="s">
        <v>2026</v>
      </c>
      <c r="Y1416" s="80" t="s">
        <v>2027</v>
      </c>
      <c r="Z1416" s="80" t="s">
        <v>1449</v>
      </c>
      <c r="AA1416" s="109" t="s">
        <v>1266</v>
      </c>
      <c r="AB1416" s="76" t="s">
        <v>539</v>
      </c>
      <c r="AC1416" s="76" t="s">
        <v>540</v>
      </c>
      <c r="AD1416" s="76" t="s">
        <v>174</v>
      </c>
      <c r="AE1416" s="76" t="s">
        <v>546</v>
      </c>
      <c r="AF1416" s="76" t="s">
        <v>96</v>
      </c>
      <c r="AG1416" s="82"/>
      <c r="AH1416" s="60"/>
      <c r="AI1416" s="75" t="s">
        <v>4947</v>
      </c>
      <c r="AJ1416" s="6" t="s">
        <v>103</v>
      </c>
      <c r="AK1416" s="81">
        <v>0</v>
      </c>
      <c r="AL1416" s="205" t="s">
        <v>103</v>
      </c>
      <c r="AM1416" s="169"/>
      <c r="AN1416" s="6"/>
      <c r="AO1416" s="120"/>
    </row>
    <row r="1417" spans="1:41">
      <c r="A1417" s="75" t="s">
        <v>4947</v>
      </c>
      <c r="B1417" s="6" t="s">
        <v>93</v>
      </c>
      <c r="C1417" s="76">
        <v>1416</v>
      </c>
      <c r="D1417" s="6" t="s">
        <v>106</v>
      </c>
      <c r="E1417" s="6" t="s">
        <v>2135</v>
      </c>
      <c r="F1417" s="6" t="str">
        <f t="shared" si="139"/>
        <v>FreightRM-J-1209LI26-M19</v>
      </c>
      <c r="G1417" s="95" t="s">
        <v>5135</v>
      </c>
      <c r="H1417" s="95">
        <v>632009</v>
      </c>
      <c r="I1417" s="85" t="s">
        <v>4692</v>
      </c>
      <c r="J1417" s="92">
        <v>46070</v>
      </c>
      <c r="K1417" s="92"/>
      <c r="L1417" s="78" t="s">
        <v>116</v>
      </c>
      <c r="M1417" s="78" t="s">
        <v>173</v>
      </c>
      <c r="N1417" s="78" t="s">
        <v>116</v>
      </c>
      <c r="O1417" s="71">
        <v>0</v>
      </c>
      <c r="P1417" s="71">
        <v>0</v>
      </c>
      <c r="Q1417" s="79">
        <v>0</v>
      </c>
      <c r="R1417" s="79">
        <v>0</v>
      </c>
      <c r="S1417" s="71">
        <v>0</v>
      </c>
      <c r="T1417" s="79">
        <v>1435</v>
      </c>
      <c r="U1417" s="87" t="s">
        <v>118</v>
      </c>
      <c r="V1417" s="84">
        <f t="shared" si="141"/>
        <v>1435</v>
      </c>
      <c r="W1417" s="61">
        <v>46069</v>
      </c>
      <c r="X1417" s="6" t="s">
        <v>150</v>
      </c>
      <c r="Y1417" s="76" t="s">
        <v>149</v>
      </c>
      <c r="Z1417" s="76" t="s">
        <v>2046</v>
      </c>
      <c r="AA1417" s="76" t="s">
        <v>156</v>
      </c>
      <c r="AB1417" s="76" t="s">
        <v>539</v>
      </c>
      <c r="AC1417" s="76" t="s">
        <v>540</v>
      </c>
      <c r="AD1417" s="76" t="s">
        <v>173</v>
      </c>
      <c r="AE1417" s="76" t="s">
        <v>548</v>
      </c>
      <c r="AF1417" s="76" t="s">
        <v>96</v>
      </c>
      <c r="AG1417" s="82"/>
      <c r="AH1417" s="60"/>
      <c r="AI1417" s="75" t="s">
        <v>4947</v>
      </c>
      <c r="AJ1417" s="6" t="s">
        <v>103</v>
      </c>
      <c r="AK1417" s="81">
        <v>0</v>
      </c>
      <c r="AL1417" s="205" t="s">
        <v>103</v>
      </c>
      <c r="AM1417" s="169"/>
      <c r="AN1417" s="6"/>
      <c r="AO1417" s="120"/>
    </row>
    <row r="1418" spans="1:41">
      <c r="A1418" s="75" t="s">
        <v>4947</v>
      </c>
      <c r="B1418" s="6" t="s">
        <v>93</v>
      </c>
      <c r="C1418" s="76">
        <v>1417</v>
      </c>
      <c r="D1418" s="6" t="s">
        <v>106</v>
      </c>
      <c r="E1418" s="6" t="s">
        <v>2135</v>
      </c>
      <c r="F1418" s="6" t="str">
        <f t="shared" si="139"/>
        <v>FreightRM-A-009-SI26-M19-L</v>
      </c>
      <c r="G1418" s="95" t="s">
        <v>5136</v>
      </c>
      <c r="H1418" s="95">
        <v>633582</v>
      </c>
      <c r="I1418" s="85" t="s">
        <v>4692</v>
      </c>
      <c r="J1418" s="92">
        <v>46076</v>
      </c>
      <c r="K1418" s="92"/>
      <c r="L1418" s="78" t="s">
        <v>116</v>
      </c>
      <c r="M1418" s="78" t="s">
        <v>174</v>
      </c>
      <c r="N1418" s="78" t="s">
        <v>116</v>
      </c>
      <c r="O1418" s="71">
        <v>0</v>
      </c>
      <c r="P1418" s="71">
        <v>0</v>
      </c>
      <c r="Q1418" s="79">
        <v>0</v>
      </c>
      <c r="R1418" s="79">
        <v>0</v>
      </c>
      <c r="S1418" s="71">
        <v>0</v>
      </c>
      <c r="T1418" s="79">
        <v>632.4</v>
      </c>
      <c r="U1418" s="87" t="s">
        <v>118</v>
      </c>
      <c r="V1418" s="84">
        <f t="shared" si="141"/>
        <v>632.4</v>
      </c>
      <c r="W1418" s="61">
        <v>46070</v>
      </c>
      <c r="X1418" s="6" t="s">
        <v>153</v>
      </c>
      <c r="Y1418" s="76" t="s">
        <v>154</v>
      </c>
      <c r="Z1418" s="76" t="s">
        <v>155</v>
      </c>
      <c r="AA1418" s="76" t="s">
        <v>156</v>
      </c>
      <c r="AB1418" s="76" t="s">
        <v>539</v>
      </c>
      <c r="AC1418" s="76" t="s">
        <v>540</v>
      </c>
      <c r="AD1418" s="76" t="s">
        <v>174</v>
      </c>
      <c r="AE1418" s="76" t="s">
        <v>546</v>
      </c>
      <c r="AF1418" s="76" t="s">
        <v>96</v>
      </c>
      <c r="AG1418" s="82"/>
      <c r="AH1418" s="60"/>
      <c r="AI1418" s="75" t="s">
        <v>4947</v>
      </c>
      <c r="AJ1418" s="6" t="s">
        <v>103</v>
      </c>
      <c r="AK1418" s="81">
        <v>0</v>
      </c>
      <c r="AL1418" s="205" t="s">
        <v>103</v>
      </c>
      <c r="AM1418" s="169"/>
      <c r="AN1418" s="6"/>
      <c r="AO1418" s="120"/>
    </row>
    <row r="1419" spans="1:41">
      <c r="A1419" s="75" t="s">
        <v>4947</v>
      </c>
      <c r="B1419" s="6" t="s">
        <v>93</v>
      </c>
      <c r="C1419" s="76">
        <v>1418</v>
      </c>
      <c r="D1419" s="6" t="s">
        <v>106</v>
      </c>
      <c r="E1419" s="6" t="s">
        <v>2135</v>
      </c>
      <c r="F1419" s="6" t="str">
        <f t="shared" si="139"/>
        <v>FreightRM-J-1212LI26-M19</v>
      </c>
      <c r="G1419" s="95" t="s">
        <v>5137</v>
      </c>
      <c r="H1419" s="95">
        <v>633654</v>
      </c>
      <c r="I1419" s="85" t="s">
        <v>4692</v>
      </c>
      <c r="J1419" s="92">
        <v>46077</v>
      </c>
      <c r="K1419" s="92"/>
      <c r="L1419" s="78" t="s">
        <v>116</v>
      </c>
      <c r="M1419" s="78" t="s">
        <v>173</v>
      </c>
      <c r="N1419" s="78" t="s">
        <v>116</v>
      </c>
      <c r="O1419" s="71">
        <v>0</v>
      </c>
      <c r="P1419" s="71">
        <v>0</v>
      </c>
      <c r="Q1419" s="79">
        <v>0</v>
      </c>
      <c r="R1419" s="79">
        <v>0</v>
      </c>
      <c r="S1419" s="71">
        <v>0</v>
      </c>
      <c r="T1419" s="79">
        <v>1800</v>
      </c>
      <c r="U1419" s="87" t="s">
        <v>118</v>
      </c>
      <c r="V1419" s="84">
        <f t="shared" si="141"/>
        <v>1800</v>
      </c>
      <c r="W1419" s="61">
        <v>46071</v>
      </c>
      <c r="X1419" s="6" t="s">
        <v>150</v>
      </c>
      <c r="Y1419" s="76" t="s">
        <v>149</v>
      </c>
      <c r="Z1419" s="76" t="s">
        <v>2046</v>
      </c>
      <c r="AA1419" s="76" t="s">
        <v>156</v>
      </c>
      <c r="AB1419" s="76" t="s">
        <v>539</v>
      </c>
      <c r="AC1419" s="76" t="s">
        <v>540</v>
      </c>
      <c r="AD1419" s="76" t="s">
        <v>173</v>
      </c>
      <c r="AE1419" s="76" t="s">
        <v>548</v>
      </c>
      <c r="AF1419" s="76" t="s">
        <v>96</v>
      </c>
      <c r="AG1419" s="82"/>
      <c r="AH1419" s="60"/>
      <c r="AI1419" s="75" t="s">
        <v>4947</v>
      </c>
      <c r="AJ1419" s="6" t="s">
        <v>103</v>
      </c>
      <c r="AK1419" s="81">
        <v>0</v>
      </c>
      <c r="AL1419" s="205" t="s">
        <v>103</v>
      </c>
      <c r="AM1419" s="169"/>
      <c r="AN1419" s="6"/>
      <c r="AO1419" s="120"/>
    </row>
    <row r="1420" spans="1:41">
      <c r="A1420" s="75" t="s">
        <v>4947</v>
      </c>
      <c r="B1420" s="6" t="s">
        <v>93</v>
      </c>
      <c r="C1420" s="76">
        <v>1419</v>
      </c>
      <c r="D1420" s="6" t="s">
        <v>106</v>
      </c>
      <c r="E1420" s="6" t="s">
        <v>2135</v>
      </c>
      <c r="F1420" s="6" t="str">
        <f t="shared" si="139"/>
        <v>FreightRM-J-1226LI26-M19</v>
      </c>
      <c r="G1420" s="95" t="s">
        <v>5138</v>
      </c>
      <c r="H1420" s="95">
        <v>633661</v>
      </c>
      <c r="I1420" s="85" t="s">
        <v>4692</v>
      </c>
      <c r="J1420" s="92">
        <v>46077</v>
      </c>
      <c r="K1420" s="92"/>
      <c r="L1420" s="78" t="s">
        <v>116</v>
      </c>
      <c r="M1420" s="78" t="s">
        <v>173</v>
      </c>
      <c r="N1420" s="78" t="s">
        <v>116</v>
      </c>
      <c r="O1420" s="71">
        <v>0</v>
      </c>
      <c r="P1420" s="71">
        <v>0</v>
      </c>
      <c r="Q1420" s="79">
        <v>0</v>
      </c>
      <c r="R1420" s="79">
        <v>0</v>
      </c>
      <c r="S1420" s="71">
        <v>0</v>
      </c>
      <c r="T1420" s="79">
        <v>1500</v>
      </c>
      <c r="U1420" s="87" t="s">
        <v>118</v>
      </c>
      <c r="V1420" s="84">
        <f t="shared" si="141"/>
        <v>1500</v>
      </c>
      <c r="W1420" s="61">
        <v>46077</v>
      </c>
      <c r="X1420" s="6" t="s">
        <v>150</v>
      </c>
      <c r="Y1420" s="76" t="s">
        <v>149</v>
      </c>
      <c r="Z1420" s="76" t="s">
        <v>2046</v>
      </c>
      <c r="AA1420" s="76" t="s">
        <v>156</v>
      </c>
      <c r="AB1420" s="76" t="s">
        <v>539</v>
      </c>
      <c r="AC1420" s="76" t="s">
        <v>540</v>
      </c>
      <c r="AD1420" s="76" t="s">
        <v>173</v>
      </c>
      <c r="AE1420" s="76" t="s">
        <v>548</v>
      </c>
      <c r="AF1420" s="76" t="s">
        <v>96</v>
      </c>
      <c r="AG1420" s="82"/>
      <c r="AH1420" s="60"/>
      <c r="AI1420" s="75" t="s">
        <v>4947</v>
      </c>
      <c r="AJ1420" s="6" t="s">
        <v>103</v>
      </c>
      <c r="AK1420" s="81">
        <v>0</v>
      </c>
      <c r="AL1420" s="205" t="s">
        <v>103</v>
      </c>
      <c r="AM1420" s="169"/>
      <c r="AN1420" s="6"/>
      <c r="AO1420" s="120"/>
    </row>
    <row r="1421" spans="1:41">
      <c r="A1421" s="75" t="s">
        <v>4947</v>
      </c>
      <c r="B1421" s="6" t="s">
        <v>93</v>
      </c>
      <c r="C1421" s="76">
        <v>1420</v>
      </c>
      <c r="D1421" s="6" t="s">
        <v>106</v>
      </c>
      <c r="E1421" s="6" t="s">
        <v>2135</v>
      </c>
      <c r="F1421" s="6" t="str">
        <f t="shared" si="139"/>
        <v>FreightRM-J-1228LI26-M19.PFA</v>
      </c>
      <c r="G1421" s="95" t="s">
        <v>5139</v>
      </c>
      <c r="H1421" s="95">
        <v>633664</v>
      </c>
      <c r="I1421" s="85" t="s">
        <v>4692</v>
      </c>
      <c r="J1421" s="92">
        <v>46077</v>
      </c>
      <c r="K1421" s="92"/>
      <c r="L1421" s="78" t="s">
        <v>116</v>
      </c>
      <c r="M1421" s="78" t="s">
        <v>173</v>
      </c>
      <c r="N1421" s="78" t="s">
        <v>116</v>
      </c>
      <c r="O1421" s="71">
        <v>0</v>
      </c>
      <c r="P1421" s="71">
        <v>0</v>
      </c>
      <c r="Q1421" s="79">
        <v>0</v>
      </c>
      <c r="R1421" s="79">
        <v>0</v>
      </c>
      <c r="S1421" s="71">
        <v>0</v>
      </c>
      <c r="T1421" s="79">
        <v>1650</v>
      </c>
      <c r="U1421" s="87" t="s">
        <v>118</v>
      </c>
      <c r="V1421" s="84">
        <f t="shared" si="141"/>
        <v>1650</v>
      </c>
      <c r="W1421" s="61">
        <v>46073</v>
      </c>
      <c r="X1421" s="6" t="s">
        <v>3024</v>
      </c>
      <c r="Y1421" s="76" t="s">
        <v>3025</v>
      </c>
      <c r="Z1421" s="76" t="s">
        <v>149</v>
      </c>
      <c r="AA1421" s="76" t="s">
        <v>150</v>
      </c>
      <c r="AB1421" s="76" t="s">
        <v>539</v>
      </c>
      <c r="AC1421" s="76" t="s">
        <v>540</v>
      </c>
      <c r="AD1421" s="76" t="s">
        <v>173</v>
      </c>
      <c r="AE1421" s="76">
        <v>67180000</v>
      </c>
      <c r="AF1421" s="76" t="s">
        <v>96</v>
      </c>
      <c r="AG1421" s="82"/>
      <c r="AH1421" s="60"/>
      <c r="AI1421" s="75" t="s">
        <v>4947</v>
      </c>
      <c r="AJ1421" s="6" t="s">
        <v>103</v>
      </c>
      <c r="AK1421" s="81">
        <v>0</v>
      </c>
      <c r="AL1421" s="205" t="s">
        <v>103</v>
      </c>
      <c r="AM1421" s="169" t="s">
        <v>6433</v>
      </c>
      <c r="AN1421" s="6"/>
      <c r="AO1421" s="120"/>
    </row>
    <row r="1422" spans="1:41">
      <c r="A1422" s="75" t="s">
        <v>4947</v>
      </c>
      <c r="B1422" s="6" t="s">
        <v>93</v>
      </c>
      <c r="C1422" s="76">
        <v>1421</v>
      </c>
      <c r="D1422" s="6" t="s">
        <v>106</v>
      </c>
      <c r="E1422" s="6" t="s">
        <v>2135</v>
      </c>
      <c r="F1422" s="6" t="str">
        <f t="shared" si="139"/>
        <v>FreightRM-J-1207LI26-M19</v>
      </c>
      <c r="G1422" s="95" t="s">
        <v>5140</v>
      </c>
      <c r="H1422" s="95">
        <v>633678</v>
      </c>
      <c r="I1422" s="85" t="s">
        <v>4692</v>
      </c>
      <c r="J1422" s="92">
        <v>46077</v>
      </c>
      <c r="K1422" s="92"/>
      <c r="L1422" s="78" t="s">
        <v>116</v>
      </c>
      <c r="M1422" s="78" t="s">
        <v>173</v>
      </c>
      <c r="N1422" s="78" t="s">
        <v>116</v>
      </c>
      <c r="O1422" s="71">
        <v>0</v>
      </c>
      <c r="P1422" s="71">
        <v>0</v>
      </c>
      <c r="Q1422" s="79">
        <v>0</v>
      </c>
      <c r="R1422" s="79">
        <v>0</v>
      </c>
      <c r="S1422" s="71">
        <v>0</v>
      </c>
      <c r="T1422" s="79">
        <v>420</v>
      </c>
      <c r="U1422" s="87" t="s">
        <v>118</v>
      </c>
      <c r="V1422" s="84">
        <f t="shared" si="141"/>
        <v>420</v>
      </c>
      <c r="W1422" s="61">
        <v>46073</v>
      </c>
      <c r="X1422" s="6" t="s">
        <v>159</v>
      </c>
      <c r="Y1422" s="76" t="s">
        <v>160</v>
      </c>
      <c r="Z1422" s="76" t="s">
        <v>149</v>
      </c>
      <c r="AA1422" s="76" t="s">
        <v>150</v>
      </c>
      <c r="AB1422" s="76" t="s">
        <v>539</v>
      </c>
      <c r="AC1422" s="76" t="s">
        <v>540</v>
      </c>
      <c r="AD1422" s="76" t="s">
        <v>173</v>
      </c>
      <c r="AE1422" s="76" t="s">
        <v>548</v>
      </c>
      <c r="AF1422" s="76" t="s">
        <v>96</v>
      </c>
      <c r="AG1422" s="82"/>
      <c r="AH1422" s="60"/>
      <c r="AI1422" s="75" t="s">
        <v>4947</v>
      </c>
      <c r="AJ1422" s="6" t="s">
        <v>103</v>
      </c>
      <c r="AK1422" s="81">
        <v>0</v>
      </c>
      <c r="AL1422" s="205" t="s">
        <v>103</v>
      </c>
      <c r="AM1422" s="169"/>
      <c r="AN1422" s="6"/>
      <c r="AO1422" s="120"/>
    </row>
    <row r="1423" spans="1:41">
      <c r="A1423" s="75" t="s">
        <v>4947</v>
      </c>
      <c r="B1423" s="6" t="s">
        <v>93</v>
      </c>
      <c r="C1423" s="76">
        <v>1422</v>
      </c>
      <c r="D1423" s="6" t="s">
        <v>106</v>
      </c>
      <c r="E1423" s="6" t="s">
        <v>2135</v>
      </c>
      <c r="F1423" s="6" t="str">
        <f t="shared" si="139"/>
        <v>FreightRM-J-1219LI26-M19</v>
      </c>
      <c r="G1423" s="95" t="s">
        <v>5141</v>
      </c>
      <c r="H1423" s="95">
        <v>634609</v>
      </c>
      <c r="I1423" s="85" t="s">
        <v>4692</v>
      </c>
      <c r="J1423" s="92">
        <v>46079</v>
      </c>
      <c r="K1423" s="92"/>
      <c r="L1423" s="78" t="s">
        <v>116</v>
      </c>
      <c r="M1423" s="78" t="s">
        <v>173</v>
      </c>
      <c r="N1423" s="78" t="s">
        <v>116</v>
      </c>
      <c r="O1423" s="71">
        <v>0</v>
      </c>
      <c r="P1423" s="71">
        <v>0</v>
      </c>
      <c r="Q1423" s="79">
        <v>0</v>
      </c>
      <c r="R1423" s="79">
        <v>0</v>
      </c>
      <c r="S1423" s="71">
        <v>0</v>
      </c>
      <c r="T1423" s="79">
        <v>380</v>
      </c>
      <c r="U1423" s="87" t="s">
        <v>118</v>
      </c>
      <c r="V1423" s="84">
        <f t="shared" si="141"/>
        <v>380</v>
      </c>
      <c r="W1423" s="61">
        <v>46076</v>
      </c>
      <c r="X1423" s="6" t="s">
        <v>167</v>
      </c>
      <c r="Y1423" s="76" t="s">
        <v>168</v>
      </c>
      <c r="Z1423" s="76" t="s">
        <v>149</v>
      </c>
      <c r="AA1423" s="76" t="s">
        <v>150</v>
      </c>
      <c r="AB1423" s="76" t="s">
        <v>539</v>
      </c>
      <c r="AC1423" s="76" t="s">
        <v>540</v>
      </c>
      <c r="AD1423" s="76" t="s">
        <v>173</v>
      </c>
      <c r="AE1423" s="76" t="s">
        <v>548</v>
      </c>
      <c r="AF1423" s="76" t="s">
        <v>96</v>
      </c>
      <c r="AG1423" s="82"/>
      <c r="AH1423" s="60"/>
      <c r="AI1423" s="75" t="s">
        <v>4947</v>
      </c>
      <c r="AJ1423" s="6" t="s">
        <v>103</v>
      </c>
      <c r="AK1423" s="81">
        <v>0</v>
      </c>
      <c r="AL1423" s="205" t="s">
        <v>103</v>
      </c>
      <c r="AM1423" s="169"/>
      <c r="AN1423" s="6"/>
      <c r="AO1423" s="120"/>
    </row>
    <row r="1424" spans="1:41">
      <c r="A1424" s="75" t="s">
        <v>4947</v>
      </c>
      <c r="B1424" s="6" t="s">
        <v>93</v>
      </c>
      <c r="C1424" s="76">
        <v>1423</v>
      </c>
      <c r="D1424" s="6" t="s">
        <v>106</v>
      </c>
      <c r="E1424" s="6" t="s">
        <v>2135</v>
      </c>
      <c r="F1424" s="6" t="str">
        <f t="shared" si="139"/>
        <v>FreightRM-J-1225LI26-M19</v>
      </c>
      <c r="G1424" s="95" t="s">
        <v>5142</v>
      </c>
      <c r="H1424" s="95">
        <v>634615</v>
      </c>
      <c r="I1424" s="85" t="s">
        <v>4692</v>
      </c>
      <c r="J1424" s="92">
        <v>46079</v>
      </c>
      <c r="K1424" s="92"/>
      <c r="L1424" s="78" t="s">
        <v>116</v>
      </c>
      <c r="M1424" s="78" t="s">
        <v>173</v>
      </c>
      <c r="N1424" s="78" t="s">
        <v>116</v>
      </c>
      <c r="O1424" s="71">
        <v>0</v>
      </c>
      <c r="P1424" s="71">
        <v>0</v>
      </c>
      <c r="Q1424" s="79">
        <v>0</v>
      </c>
      <c r="R1424" s="79">
        <v>0</v>
      </c>
      <c r="S1424" s="71">
        <v>0</v>
      </c>
      <c r="T1424" s="79">
        <v>1320</v>
      </c>
      <c r="U1424" s="87" t="s">
        <v>118</v>
      </c>
      <c r="V1424" s="84">
        <f t="shared" si="141"/>
        <v>1320</v>
      </c>
      <c r="W1424" s="61">
        <v>46074</v>
      </c>
      <c r="X1424" s="6" t="s">
        <v>150</v>
      </c>
      <c r="Y1424" s="76" t="s">
        <v>149</v>
      </c>
      <c r="Z1424" s="76" t="s">
        <v>2046</v>
      </c>
      <c r="AA1424" s="76" t="s">
        <v>156</v>
      </c>
      <c r="AB1424" s="76" t="s">
        <v>539</v>
      </c>
      <c r="AC1424" s="76" t="s">
        <v>540</v>
      </c>
      <c r="AD1424" s="76" t="s">
        <v>173</v>
      </c>
      <c r="AE1424" s="76" t="s">
        <v>548</v>
      </c>
      <c r="AF1424" s="76" t="s">
        <v>96</v>
      </c>
      <c r="AG1424" s="82"/>
      <c r="AH1424" s="60"/>
      <c r="AI1424" s="75" t="s">
        <v>4947</v>
      </c>
      <c r="AJ1424" s="6" t="s">
        <v>103</v>
      </c>
      <c r="AK1424" s="81">
        <v>0</v>
      </c>
      <c r="AL1424" s="205" t="s">
        <v>103</v>
      </c>
      <c r="AM1424" s="169"/>
      <c r="AN1424" s="6"/>
      <c r="AO1424" s="120"/>
    </row>
    <row r="1425" spans="1:41">
      <c r="A1425" s="75" t="s">
        <v>4947</v>
      </c>
      <c r="B1425" s="6" t="s">
        <v>93</v>
      </c>
      <c r="C1425" s="76">
        <v>1424</v>
      </c>
      <c r="D1425" s="6" t="s">
        <v>106</v>
      </c>
      <c r="E1425" s="6" t="s">
        <v>2135</v>
      </c>
      <c r="F1425" s="6" t="str">
        <f t="shared" si="139"/>
        <v>FreightRM-J-1236LI26-M19</v>
      </c>
      <c r="G1425" s="95" t="s">
        <v>5143</v>
      </c>
      <c r="H1425" s="95">
        <v>635221</v>
      </c>
      <c r="I1425" s="85" t="s">
        <v>4692</v>
      </c>
      <c r="J1425" s="92">
        <v>46083</v>
      </c>
      <c r="K1425" s="92"/>
      <c r="L1425" s="78" t="s">
        <v>116</v>
      </c>
      <c r="M1425" s="78" t="s">
        <v>173</v>
      </c>
      <c r="N1425" s="78" t="s">
        <v>116</v>
      </c>
      <c r="O1425" s="71">
        <v>0</v>
      </c>
      <c r="P1425" s="71">
        <v>0</v>
      </c>
      <c r="Q1425" s="79">
        <v>0</v>
      </c>
      <c r="R1425" s="79">
        <v>0</v>
      </c>
      <c r="S1425" s="71">
        <v>0</v>
      </c>
      <c r="T1425" s="79">
        <v>1660</v>
      </c>
      <c r="U1425" s="87" t="s">
        <v>118</v>
      </c>
      <c r="V1425" s="84">
        <f t="shared" si="141"/>
        <v>1660</v>
      </c>
      <c r="W1425" s="61">
        <v>46081</v>
      </c>
      <c r="X1425" s="6" t="s">
        <v>150</v>
      </c>
      <c r="Y1425" s="76" t="s">
        <v>149</v>
      </c>
      <c r="Z1425" s="76" t="s">
        <v>2046</v>
      </c>
      <c r="AA1425" s="76" t="s">
        <v>156</v>
      </c>
      <c r="AB1425" s="76" t="s">
        <v>539</v>
      </c>
      <c r="AC1425" s="76" t="s">
        <v>540</v>
      </c>
      <c r="AD1425" s="76" t="s">
        <v>173</v>
      </c>
      <c r="AE1425" s="76" t="s">
        <v>548</v>
      </c>
      <c r="AF1425" s="76" t="s">
        <v>96</v>
      </c>
      <c r="AG1425" s="82"/>
      <c r="AH1425" s="60"/>
      <c r="AI1425" s="75" t="s">
        <v>4947</v>
      </c>
      <c r="AJ1425" s="6" t="s">
        <v>103</v>
      </c>
      <c r="AK1425" s="81">
        <v>0</v>
      </c>
      <c r="AL1425" s="205" t="s">
        <v>103</v>
      </c>
      <c r="AM1425" s="169"/>
      <c r="AN1425" s="6"/>
      <c r="AO1425" s="120"/>
    </row>
    <row r="1426" spans="1:41">
      <c r="A1426" s="75" t="s">
        <v>4947</v>
      </c>
      <c r="B1426" s="6" t="s">
        <v>93</v>
      </c>
      <c r="C1426" s="76">
        <v>1425</v>
      </c>
      <c r="D1426" s="6" t="s">
        <v>104</v>
      </c>
      <c r="E1426" s="6" t="s">
        <v>2135</v>
      </c>
      <c r="F1426" s="6" t="str">
        <f t="shared" si="139"/>
        <v>FreightFG-I-0347-AE25-M19</v>
      </c>
      <c r="G1426" s="6" t="s">
        <v>5144</v>
      </c>
      <c r="H1426" s="6" t="s">
        <v>5145</v>
      </c>
      <c r="I1426" s="85" t="s">
        <v>4692</v>
      </c>
      <c r="J1426" s="92">
        <v>46086</v>
      </c>
      <c r="K1426" s="92" t="s">
        <v>116</v>
      </c>
      <c r="L1426" s="90" t="s">
        <v>5376</v>
      </c>
      <c r="M1426" s="78" t="s">
        <v>28</v>
      </c>
      <c r="N1426" s="78" t="s">
        <v>116</v>
      </c>
      <c r="O1426" s="71">
        <v>0</v>
      </c>
      <c r="P1426" s="71">
        <v>0</v>
      </c>
      <c r="Q1426" s="79">
        <v>149.69</v>
      </c>
      <c r="R1426" s="79">
        <v>0</v>
      </c>
      <c r="S1426" s="71">
        <v>0</v>
      </c>
      <c r="T1426" s="79">
        <v>149.69</v>
      </c>
      <c r="U1426" s="87" t="s">
        <v>24</v>
      </c>
      <c r="V1426" s="84">
        <f t="shared" ref="V1426:V1430" si="142">T1426/17.5037</f>
        <v>8.5519061684101079</v>
      </c>
      <c r="W1426" s="61" t="s">
        <v>119</v>
      </c>
      <c r="X1426" s="6" t="s">
        <v>122</v>
      </c>
      <c r="Y1426" s="76" t="s">
        <v>121</v>
      </c>
      <c r="Z1426" s="76" t="s">
        <v>178</v>
      </c>
      <c r="AA1426" s="76" t="s">
        <v>438</v>
      </c>
      <c r="AB1426" s="76" t="s">
        <v>539</v>
      </c>
      <c r="AC1426" s="76" t="s">
        <v>541</v>
      </c>
      <c r="AD1426" s="76" t="s">
        <v>28</v>
      </c>
      <c r="AE1426" s="76" t="s">
        <v>545</v>
      </c>
      <c r="AF1426" s="76" t="s">
        <v>96</v>
      </c>
      <c r="AG1426" s="82"/>
      <c r="AH1426" s="60"/>
      <c r="AI1426" s="75" t="s">
        <v>4947</v>
      </c>
      <c r="AJ1426" s="6" t="s">
        <v>103</v>
      </c>
      <c r="AK1426" s="81">
        <v>0</v>
      </c>
      <c r="AL1426" s="205" t="s">
        <v>103</v>
      </c>
      <c r="AM1426" s="169"/>
      <c r="AN1426" s="6"/>
      <c r="AO1426" s="120"/>
    </row>
    <row r="1427" spans="1:41">
      <c r="A1427" s="75" t="s">
        <v>4947</v>
      </c>
      <c r="B1427" s="6" t="s">
        <v>93</v>
      </c>
      <c r="C1427" s="76">
        <v>1426</v>
      </c>
      <c r="D1427" s="6" t="s">
        <v>104</v>
      </c>
      <c r="E1427" s="6" t="s">
        <v>2135</v>
      </c>
      <c r="F1427" s="6" t="str">
        <f t="shared" si="139"/>
        <v>FreightPAQUETERIA</v>
      </c>
      <c r="G1427" s="97" t="s">
        <v>127</v>
      </c>
      <c r="H1427" s="6" t="s">
        <v>5146</v>
      </c>
      <c r="I1427" s="85" t="s">
        <v>4692</v>
      </c>
      <c r="J1427" s="92">
        <v>46090</v>
      </c>
      <c r="K1427" s="92" t="s">
        <v>116</v>
      </c>
      <c r="L1427" s="90" t="s">
        <v>119</v>
      </c>
      <c r="M1427" s="78" t="s">
        <v>25</v>
      </c>
      <c r="N1427" s="78" t="s">
        <v>116</v>
      </c>
      <c r="O1427" s="71">
        <v>0</v>
      </c>
      <c r="P1427" s="71">
        <v>0</v>
      </c>
      <c r="Q1427" s="79">
        <v>12367.19</v>
      </c>
      <c r="R1427" s="79">
        <v>0</v>
      </c>
      <c r="S1427" s="71">
        <v>0</v>
      </c>
      <c r="T1427" s="79">
        <v>12367.19</v>
      </c>
      <c r="U1427" s="87" t="s">
        <v>24</v>
      </c>
      <c r="V1427" s="84">
        <f t="shared" si="142"/>
        <v>706.54718716614207</v>
      </c>
      <c r="W1427" s="61" t="s">
        <v>119</v>
      </c>
      <c r="X1427" s="76" t="s">
        <v>120</v>
      </c>
      <c r="Y1427" s="76" t="s">
        <v>120</v>
      </c>
      <c r="Z1427" s="76" t="s">
        <v>121</v>
      </c>
      <c r="AA1427" s="76" t="s">
        <v>122</v>
      </c>
      <c r="AB1427" s="76" t="s">
        <v>539</v>
      </c>
      <c r="AC1427" s="76" t="s">
        <v>540</v>
      </c>
      <c r="AD1427" s="76" t="s">
        <v>25</v>
      </c>
      <c r="AE1427" s="76" t="s">
        <v>544</v>
      </c>
      <c r="AF1427" s="76" t="s">
        <v>96</v>
      </c>
      <c r="AG1427" s="82"/>
      <c r="AH1427" s="60"/>
      <c r="AI1427" s="75" t="s">
        <v>4947</v>
      </c>
      <c r="AJ1427" s="6" t="s">
        <v>103</v>
      </c>
      <c r="AK1427" s="81">
        <v>0</v>
      </c>
      <c r="AL1427" s="205" t="s">
        <v>103</v>
      </c>
      <c r="AM1427" s="169"/>
      <c r="AN1427" s="6"/>
      <c r="AO1427" s="120"/>
    </row>
    <row r="1428" spans="1:41">
      <c r="A1428" s="75" t="s">
        <v>4947</v>
      </c>
      <c r="B1428" s="6" t="s">
        <v>93</v>
      </c>
      <c r="C1428" s="76">
        <v>1427</v>
      </c>
      <c r="D1428" s="6" t="s">
        <v>104</v>
      </c>
      <c r="E1428" s="6" t="s">
        <v>2135</v>
      </c>
      <c r="F1428" s="6" t="str">
        <f t="shared" si="139"/>
        <v>FreightPAQUETERIA</v>
      </c>
      <c r="G1428" s="97" t="s">
        <v>127</v>
      </c>
      <c r="H1428" s="6" t="s">
        <v>5147</v>
      </c>
      <c r="I1428" s="85" t="s">
        <v>4692</v>
      </c>
      <c r="J1428" s="92">
        <v>46087</v>
      </c>
      <c r="K1428" s="92" t="s">
        <v>116</v>
      </c>
      <c r="L1428" s="90" t="s">
        <v>119</v>
      </c>
      <c r="M1428" s="78" t="s">
        <v>28</v>
      </c>
      <c r="N1428" s="78" t="s">
        <v>116</v>
      </c>
      <c r="O1428" s="71">
        <v>0</v>
      </c>
      <c r="P1428" s="71">
        <v>0</v>
      </c>
      <c r="Q1428" s="79">
        <v>1915</v>
      </c>
      <c r="R1428" s="79">
        <v>0</v>
      </c>
      <c r="S1428" s="71">
        <v>0</v>
      </c>
      <c r="T1428" s="79">
        <v>1915</v>
      </c>
      <c r="U1428" s="87" t="s">
        <v>24</v>
      </c>
      <c r="V1428" s="84">
        <f t="shared" si="142"/>
        <v>109.40543999268726</v>
      </c>
      <c r="W1428" s="61" t="s">
        <v>119</v>
      </c>
      <c r="X1428" s="76" t="s">
        <v>122</v>
      </c>
      <c r="Y1428" s="76" t="s">
        <v>121</v>
      </c>
      <c r="Z1428" s="76" t="s">
        <v>178</v>
      </c>
      <c r="AA1428" s="76" t="s">
        <v>438</v>
      </c>
      <c r="AB1428" s="76" t="s">
        <v>539</v>
      </c>
      <c r="AC1428" s="76" t="s">
        <v>541</v>
      </c>
      <c r="AD1428" s="76" t="s">
        <v>28</v>
      </c>
      <c r="AE1428" s="76" t="s">
        <v>545</v>
      </c>
      <c r="AF1428" s="76" t="s">
        <v>96</v>
      </c>
      <c r="AG1428" s="82"/>
      <c r="AH1428" s="60"/>
      <c r="AI1428" s="75" t="s">
        <v>4947</v>
      </c>
      <c r="AJ1428" s="6" t="s">
        <v>103</v>
      </c>
      <c r="AK1428" s="81">
        <v>0</v>
      </c>
      <c r="AL1428" s="205" t="s">
        <v>103</v>
      </c>
      <c r="AM1428" s="169"/>
      <c r="AN1428" s="6"/>
      <c r="AO1428" s="120"/>
    </row>
    <row r="1429" spans="1:41">
      <c r="A1429" s="75" t="s">
        <v>4947</v>
      </c>
      <c r="B1429" s="6" t="s">
        <v>93</v>
      </c>
      <c r="C1429" s="76">
        <v>1428</v>
      </c>
      <c r="D1429" s="6" t="s">
        <v>104</v>
      </c>
      <c r="E1429" s="6" t="s">
        <v>2135</v>
      </c>
      <c r="F1429" s="6" t="str">
        <f t="shared" si="139"/>
        <v>FreightPAQUETERIA</v>
      </c>
      <c r="G1429" s="97" t="s">
        <v>127</v>
      </c>
      <c r="H1429" s="6" t="s">
        <v>5148</v>
      </c>
      <c r="I1429" s="85" t="s">
        <v>4692</v>
      </c>
      <c r="J1429" s="92">
        <v>46085</v>
      </c>
      <c r="K1429" s="92" t="s">
        <v>116</v>
      </c>
      <c r="L1429" s="90" t="s">
        <v>119</v>
      </c>
      <c r="M1429" s="78" t="s">
        <v>28</v>
      </c>
      <c r="N1429" s="78" t="s">
        <v>116</v>
      </c>
      <c r="O1429" s="71">
        <v>0</v>
      </c>
      <c r="P1429" s="71">
        <v>0</v>
      </c>
      <c r="Q1429" s="79">
        <v>6125.85</v>
      </c>
      <c r="R1429" s="79">
        <v>980.14</v>
      </c>
      <c r="S1429" s="71">
        <v>0</v>
      </c>
      <c r="T1429" s="79">
        <v>7105.99</v>
      </c>
      <c r="U1429" s="87" t="s">
        <v>24</v>
      </c>
      <c r="V1429" s="84">
        <f t="shared" si="142"/>
        <v>405.97073761547563</v>
      </c>
      <c r="W1429" s="61" t="s">
        <v>119</v>
      </c>
      <c r="X1429" s="76" t="s">
        <v>122</v>
      </c>
      <c r="Y1429" s="76" t="s">
        <v>121</v>
      </c>
      <c r="Z1429" s="76" t="s">
        <v>178</v>
      </c>
      <c r="AA1429" s="76" t="s">
        <v>438</v>
      </c>
      <c r="AB1429" s="76" t="s">
        <v>539</v>
      </c>
      <c r="AC1429" s="76" t="s">
        <v>541</v>
      </c>
      <c r="AD1429" s="76" t="s">
        <v>28</v>
      </c>
      <c r="AE1429" s="76" t="s">
        <v>545</v>
      </c>
      <c r="AF1429" s="76" t="s">
        <v>96</v>
      </c>
      <c r="AG1429" s="82"/>
      <c r="AH1429" s="60"/>
      <c r="AI1429" s="75" t="s">
        <v>4947</v>
      </c>
      <c r="AJ1429" s="6" t="s">
        <v>103</v>
      </c>
      <c r="AK1429" s="81">
        <v>0</v>
      </c>
      <c r="AL1429" s="205" t="s">
        <v>103</v>
      </c>
      <c r="AM1429" s="169"/>
      <c r="AN1429" s="6"/>
      <c r="AO1429" s="120"/>
    </row>
    <row r="1430" spans="1:41">
      <c r="A1430" s="75" t="s">
        <v>4947</v>
      </c>
      <c r="B1430" s="6" t="s">
        <v>93</v>
      </c>
      <c r="C1430" s="76">
        <v>1429</v>
      </c>
      <c r="D1430" s="6" t="s">
        <v>104</v>
      </c>
      <c r="E1430" s="6" t="s">
        <v>2135</v>
      </c>
      <c r="F1430" s="6" t="str">
        <f t="shared" si="139"/>
        <v>FreightPAQUETERIA</v>
      </c>
      <c r="G1430" s="97" t="s">
        <v>127</v>
      </c>
      <c r="H1430" s="6" t="s">
        <v>5149</v>
      </c>
      <c r="I1430" s="85" t="s">
        <v>4692</v>
      </c>
      <c r="J1430" s="92">
        <v>46090</v>
      </c>
      <c r="K1430" s="92" t="s">
        <v>116</v>
      </c>
      <c r="L1430" s="90" t="s">
        <v>5377</v>
      </c>
      <c r="M1430" s="78" t="s">
        <v>25</v>
      </c>
      <c r="N1430" s="78" t="s">
        <v>116</v>
      </c>
      <c r="O1430" s="71">
        <v>0</v>
      </c>
      <c r="P1430" s="71">
        <v>0</v>
      </c>
      <c r="Q1430" s="79">
        <v>122.23</v>
      </c>
      <c r="R1430" s="79">
        <v>19.559999999999999</v>
      </c>
      <c r="S1430" s="71">
        <v>0</v>
      </c>
      <c r="T1430" s="79">
        <v>141.79</v>
      </c>
      <c r="U1430" s="87" t="s">
        <v>24</v>
      </c>
      <c r="V1430" s="84">
        <f t="shared" si="142"/>
        <v>8.1005730217039833</v>
      </c>
      <c r="W1430" s="61" t="s">
        <v>5378</v>
      </c>
      <c r="X1430" s="6" t="s">
        <v>5379</v>
      </c>
      <c r="Y1430" s="76" t="s">
        <v>537</v>
      </c>
      <c r="Z1430" s="76" t="s">
        <v>121</v>
      </c>
      <c r="AA1430" s="76" t="s">
        <v>122</v>
      </c>
      <c r="AB1430" s="76" t="s">
        <v>539</v>
      </c>
      <c r="AC1430" s="76" t="s">
        <v>540</v>
      </c>
      <c r="AD1430" s="76" t="s">
        <v>25</v>
      </c>
      <c r="AE1430" s="76" t="s">
        <v>544</v>
      </c>
      <c r="AF1430" s="76" t="s">
        <v>96</v>
      </c>
      <c r="AG1430" s="82"/>
      <c r="AH1430" s="60"/>
      <c r="AI1430" s="75" t="s">
        <v>4947</v>
      </c>
      <c r="AJ1430" s="6" t="s">
        <v>103</v>
      </c>
      <c r="AK1430" s="81">
        <v>0</v>
      </c>
      <c r="AL1430" s="205" t="s">
        <v>103</v>
      </c>
      <c r="AM1430" s="169"/>
      <c r="AN1430" s="6"/>
      <c r="AO1430" s="120"/>
    </row>
    <row r="1431" spans="1:41">
      <c r="A1431" s="75" t="s">
        <v>4947</v>
      </c>
      <c r="B1431" s="6" t="s">
        <v>93</v>
      </c>
      <c r="C1431" s="76">
        <v>1430</v>
      </c>
      <c r="D1431" s="76" t="s">
        <v>109</v>
      </c>
      <c r="E1431" s="76" t="s">
        <v>105</v>
      </c>
      <c r="F1431" s="6" t="str">
        <f t="shared" si="139"/>
        <v>STORAGEINVENTARIO</v>
      </c>
      <c r="G1431" s="95" t="s">
        <v>194</v>
      </c>
      <c r="H1431" s="6" t="s">
        <v>5150</v>
      </c>
      <c r="I1431" s="85" t="s">
        <v>4692</v>
      </c>
      <c r="J1431" s="100">
        <v>46079</v>
      </c>
      <c r="K1431" s="92"/>
      <c r="L1431" s="77" t="s">
        <v>116</v>
      </c>
      <c r="M1431" s="78" t="s">
        <v>195</v>
      </c>
      <c r="N1431" s="78" t="s">
        <v>116</v>
      </c>
      <c r="O1431" s="71">
        <v>0</v>
      </c>
      <c r="P1431" s="71">
        <v>0</v>
      </c>
      <c r="Q1431" s="79">
        <v>348</v>
      </c>
      <c r="R1431" s="79">
        <v>0</v>
      </c>
      <c r="S1431" s="71">
        <v>0</v>
      </c>
      <c r="T1431" s="79">
        <v>348</v>
      </c>
      <c r="U1431" s="87" t="s">
        <v>118</v>
      </c>
      <c r="V1431" s="84">
        <f t="shared" ref="V1431:V1441" si="143">T1431</f>
        <v>348</v>
      </c>
      <c r="W1431" s="61" t="s">
        <v>119</v>
      </c>
      <c r="X1431" s="6" t="s">
        <v>122</v>
      </c>
      <c r="Y1431" s="76" t="s">
        <v>121</v>
      </c>
      <c r="Z1431" s="76" t="s">
        <v>178</v>
      </c>
      <c r="AA1431" s="76" t="s">
        <v>196</v>
      </c>
      <c r="AB1431" s="76" t="s">
        <v>539</v>
      </c>
      <c r="AC1431" s="76" t="s">
        <v>541</v>
      </c>
      <c r="AD1431" s="76" t="s">
        <v>195</v>
      </c>
      <c r="AE1431" s="76">
        <v>75640000</v>
      </c>
      <c r="AF1431" s="76" t="s">
        <v>96</v>
      </c>
      <c r="AG1431" s="82"/>
      <c r="AH1431" s="60"/>
      <c r="AI1431" s="75" t="s">
        <v>4947</v>
      </c>
      <c r="AJ1431" s="6" t="s">
        <v>103</v>
      </c>
      <c r="AK1431" s="81">
        <v>0</v>
      </c>
      <c r="AL1431" s="205" t="s">
        <v>103</v>
      </c>
      <c r="AM1431" s="169"/>
      <c r="AN1431" s="6"/>
      <c r="AO1431" s="120"/>
    </row>
    <row r="1432" spans="1:41">
      <c r="A1432" s="75" t="s">
        <v>4947</v>
      </c>
      <c r="B1432" s="6" t="s">
        <v>93</v>
      </c>
      <c r="C1432" s="76">
        <v>1431</v>
      </c>
      <c r="D1432" s="76" t="s">
        <v>109</v>
      </c>
      <c r="E1432" s="76" t="s">
        <v>105</v>
      </c>
      <c r="F1432" s="6" t="str">
        <f t="shared" si="139"/>
        <v>STORAGEINVENTARIO</v>
      </c>
      <c r="G1432" s="95" t="s">
        <v>194</v>
      </c>
      <c r="H1432" s="6" t="s">
        <v>5151</v>
      </c>
      <c r="I1432" s="85" t="s">
        <v>4692</v>
      </c>
      <c r="J1432" s="100">
        <v>46076</v>
      </c>
      <c r="K1432" s="92"/>
      <c r="L1432" s="77" t="s">
        <v>116</v>
      </c>
      <c r="M1432" s="78" t="s">
        <v>195</v>
      </c>
      <c r="N1432" s="78" t="s">
        <v>116</v>
      </c>
      <c r="O1432" s="71">
        <v>0</v>
      </c>
      <c r="P1432" s="71">
        <v>0</v>
      </c>
      <c r="Q1432" s="79">
        <v>516</v>
      </c>
      <c r="R1432" s="79">
        <v>0</v>
      </c>
      <c r="S1432" s="71">
        <v>0</v>
      </c>
      <c r="T1432" s="79">
        <v>516</v>
      </c>
      <c r="U1432" s="87" t="s">
        <v>118</v>
      </c>
      <c r="V1432" s="84">
        <f t="shared" si="143"/>
        <v>516</v>
      </c>
      <c r="W1432" s="61" t="s">
        <v>119</v>
      </c>
      <c r="X1432" s="6" t="s">
        <v>122</v>
      </c>
      <c r="Y1432" s="76" t="s">
        <v>121</v>
      </c>
      <c r="Z1432" s="76" t="s">
        <v>178</v>
      </c>
      <c r="AA1432" s="76" t="s">
        <v>196</v>
      </c>
      <c r="AB1432" s="76" t="s">
        <v>539</v>
      </c>
      <c r="AC1432" s="76" t="s">
        <v>541</v>
      </c>
      <c r="AD1432" s="76" t="s">
        <v>195</v>
      </c>
      <c r="AE1432" s="76">
        <v>75640000</v>
      </c>
      <c r="AF1432" s="76" t="s">
        <v>96</v>
      </c>
      <c r="AG1432" s="82"/>
      <c r="AH1432" s="60"/>
      <c r="AI1432" s="75" t="s">
        <v>4947</v>
      </c>
      <c r="AJ1432" s="6" t="s">
        <v>103</v>
      </c>
      <c r="AK1432" s="81">
        <v>0</v>
      </c>
      <c r="AL1432" s="205" t="s">
        <v>103</v>
      </c>
      <c r="AM1432" s="169"/>
      <c r="AN1432" s="6"/>
      <c r="AO1432" s="120"/>
    </row>
    <row r="1433" spans="1:41">
      <c r="A1433" s="75" t="s">
        <v>4947</v>
      </c>
      <c r="B1433" s="6" t="s">
        <v>93</v>
      </c>
      <c r="C1433" s="76">
        <v>1432</v>
      </c>
      <c r="D1433" s="76" t="s">
        <v>109</v>
      </c>
      <c r="E1433" s="76" t="s">
        <v>105</v>
      </c>
      <c r="F1433" s="6" t="str">
        <f t="shared" si="139"/>
        <v>STORAGEINVENTARIO</v>
      </c>
      <c r="G1433" s="95" t="s">
        <v>194</v>
      </c>
      <c r="H1433" s="6" t="s">
        <v>5152</v>
      </c>
      <c r="I1433" s="85" t="s">
        <v>4692</v>
      </c>
      <c r="J1433" s="100">
        <v>46079</v>
      </c>
      <c r="K1433" s="92"/>
      <c r="L1433" s="77" t="s">
        <v>116</v>
      </c>
      <c r="M1433" s="78" t="s">
        <v>195</v>
      </c>
      <c r="N1433" s="78" t="s">
        <v>116</v>
      </c>
      <c r="O1433" s="71">
        <v>0</v>
      </c>
      <c r="P1433" s="71">
        <v>0</v>
      </c>
      <c r="Q1433" s="79">
        <v>24</v>
      </c>
      <c r="R1433" s="79">
        <v>0</v>
      </c>
      <c r="S1433" s="71">
        <v>0</v>
      </c>
      <c r="T1433" s="79">
        <v>24</v>
      </c>
      <c r="U1433" s="87" t="s">
        <v>118</v>
      </c>
      <c r="V1433" s="84">
        <f t="shared" si="143"/>
        <v>24</v>
      </c>
      <c r="W1433" s="61" t="s">
        <v>119</v>
      </c>
      <c r="X1433" s="6" t="s">
        <v>122</v>
      </c>
      <c r="Y1433" s="76" t="s">
        <v>121</v>
      </c>
      <c r="Z1433" s="76" t="s">
        <v>178</v>
      </c>
      <c r="AA1433" s="76" t="s">
        <v>196</v>
      </c>
      <c r="AB1433" s="76" t="s">
        <v>539</v>
      </c>
      <c r="AC1433" s="76" t="s">
        <v>541</v>
      </c>
      <c r="AD1433" s="76" t="s">
        <v>195</v>
      </c>
      <c r="AE1433" s="76">
        <v>75640000</v>
      </c>
      <c r="AF1433" s="76" t="s">
        <v>96</v>
      </c>
      <c r="AG1433" s="82"/>
      <c r="AH1433" s="60"/>
      <c r="AI1433" s="75" t="s">
        <v>4947</v>
      </c>
      <c r="AJ1433" s="6" t="s">
        <v>103</v>
      </c>
      <c r="AK1433" s="81">
        <v>0</v>
      </c>
      <c r="AL1433" s="205" t="s">
        <v>103</v>
      </c>
      <c r="AM1433" s="169"/>
      <c r="AN1433" s="6"/>
      <c r="AO1433" s="120"/>
    </row>
    <row r="1434" spans="1:41">
      <c r="A1434" s="75" t="s">
        <v>4947</v>
      </c>
      <c r="B1434" s="6" t="s">
        <v>93</v>
      </c>
      <c r="C1434" s="76">
        <v>1433</v>
      </c>
      <c r="D1434" s="76" t="s">
        <v>97</v>
      </c>
      <c r="E1434" s="6" t="s">
        <v>2135</v>
      </c>
      <c r="F1434" s="6" t="str">
        <f t="shared" si="139"/>
        <v>FreightFG-R-2136LE25.M01</v>
      </c>
      <c r="G1434" s="95" t="s">
        <v>5153</v>
      </c>
      <c r="H1434" s="99">
        <v>56361</v>
      </c>
      <c r="I1434" s="85" t="s">
        <v>4692</v>
      </c>
      <c r="J1434" s="100">
        <v>46080</v>
      </c>
      <c r="K1434" s="100" t="s">
        <v>5380</v>
      </c>
      <c r="L1434" s="77" t="s">
        <v>116</v>
      </c>
      <c r="M1434" s="78" t="s">
        <v>195</v>
      </c>
      <c r="N1434" s="76">
        <v>5305315</v>
      </c>
      <c r="O1434" s="71">
        <v>0</v>
      </c>
      <c r="P1434" s="71">
        <v>0</v>
      </c>
      <c r="Q1434" s="79">
        <v>5197</v>
      </c>
      <c r="R1434" s="79">
        <v>0</v>
      </c>
      <c r="S1434" s="71">
        <v>0</v>
      </c>
      <c r="T1434" s="79">
        <v>5197</v>
      </c>
      <c r="U1434" s="87" t="s">
        <v>118</v>
      </c>
      <c r="V1434" s="84">
        <f t="shared" si="143"/>
        <v>5197</v>
      </c>
      <c r="W1434" s="61">
        <v>46069</v>
      </c>
      <c r="X1434" s="76" t="s">
        <v>230</v>
      </c>
      <c r="Y1434" s="76" t="s">
        <v>178</v>
      </c>
      <c r="Z1434" s="76" t="s">
        <v>178</v>
      </c>
      <c r="AA1434" s="76" t="s">
        <v>231</v>
      </c>
      <c r="AB1434" s="76" t="s">
        <v>542</v>
      </c>
      <c r="AC1434" s="76" t="s">
        <v>541</v>
      </c>
      <c r="AD1434" s="76" t="s">
        <v>195</v>
      </c>
      <c r="AE1434" s="76" t="s">
        <v>547</v>
      </c>
      <c r="AF1434" s="76" t="s">
        <v>96</v>
      </c>
      <c r="AG1434" s="82"/>
      <c r="AH1434" s="60"/>
      <c r="AI1434" s="75" t="s">
        <v>4947</v>
      </c>
      <c r="AJ1434" s="6" t="s">
        <v>111</v>
      </c>
      <c r="AK1434" s="81">
        <f>V1434</f>
        <v>5197</v>
      </c>
      <c r="AL1434" s="205" t="s">
        <v>111</v>
      </c>
      <c r="AM1434" s="169"/>
      <c r="AN1434" s="6"/>
      <c r="AO1434" s="120"/>
    </row>
    <row r="1435" spans="1:41">
      <c r="A1435" s="75" t="s">
        <v>4947</v>
      </c>
      <c r="B1435" s="6" t="s">
        <v>93</v>
      </c>
      <c r="C1435" s="76">
        <v>1434</v>
      </c>
      <c r="D1435" s="76" t="s">
        <v>97</v>
      </c>
      <c r="E1435" s="6" t="s">
        <v>2135</v>
      </c>
      <c r="F1435" s="6" t="str">
        <f t="shared" si="139"/>
        <v>FreightFG-R-2137LE25.M01</v>
      </c>
      <c r="G1435" s="95" t="s">
        <v>5154</v>
      </c>
      <c r="H1435" s="99">
        <v>56362</v>
      </c>
      <c r="I1435" s="85" t="s">
        <v>4692</v>
      </c>
      <c r="J1435" s="100">
        <v>46080</v>
      </c>
      <c r="K1435" s="100" t="s">
        <v>5380</v>
      </c>
      <c r="L1435" s="77" t="s">
        <v>116</v>
      </c>
      <c r="M1435" s="78" t="s">
        <v>195</v>
      </c>
      <c r="N1435" s="76">
        <v>553899</v>
      </c>
      <c r="O1435" s="71">
        <v>0</v>
      </c>
      <c r="P1435" s="71">
        <v>0</v>
      </c>
      <c r="Q1435" s="79">
        <v>5225</v>
      </c>
      <c r="R1435" s="79">
        <v>0</v>
      </c>
      <c r="S1435" s="71">
        <v>0</v>
      </c>
      <c r="T1435" s="79">
        <v>5225</v>
      </c>
      <c r="U1435" s="87" t="s">
        <v>118</v>
      </c>
      <c r="V1435" s="84">
        <f t="shared" si="143"/>
        <v>5225</v>
      </c>
      <c r="W1435" s="61">
        <v>46070</v>
      </c>
      <c r="X1435" s="76" t="s">
        <v>230</v>
      </c>
      <c r="Y1435" s="76" t="s">
        <v>178</v>
      </c>
      <c r="Z1435" s="76" t="s">
        <v>178</v>
      </c>
      <c r="AA1435" s="76" t="s">
        <v>4875</v>
      </c>
      <c r="AB1435" s="76" t="s">
        <v>542</v>
      </c>
      <c r="AC1435" s="76" t="s">
        <v>541</v>
      </c>
      <c r="AD1435" s="76" t="s">
        <v>195</v>
      </c>
      <c r="AE1435" s="76" t="s">
        <v>547</v>
      </c>
      <c r="AF1435" s="76" t="s">
        <v>96</v>
      </c>
      <c r="AG1435" s="82"/>
      <c r="AH1435" s="60"/>
      <c r="AI1435" s="75" t="s">
        <v>4947</v>
      </c>
      <c r="AJ1435" s="6" t="s">
        <v>103</v>
      </c>
      <c r="AK1435" s="81">
        <v>0</v>
      </c>
      <c r="AL1435" s="205" t="s">
        <v>103</v>
      </c>
      <c r="AM1435" s="169"/>
      <c r="AN1435" s="6"/>
      <c r="AO1435" s="120"/>
    </row>
    <row r="1436" spans="1:41">
      <c r="A1436" s="75" t="s">
        <v>4947</v>
      </c>
      <c r="B1436" s="6" t="s">
        <v>93</v>
      </c>
      <c r="C1436" s="76">
        <v>1435</v>
      </c>
      <c r="D1436" s="76" t="s">
        <v>97</v>
      </c>
      <c r="E1436" s="6" t="s">
        <v>2135</v>
      </c>
      <c r="F1436" s="6" t="str">
        <f t="shared" si="139"/>
        <v>FreightFG-R-2140LE25.M01</v>
      </c>
      <c r="G1436" s="95" t="s">
        <v>5155</v>
      </c>
      <c r="H1436" s="99">
        <v>56363</v>
      </c>
      <c r="I1436" s="85" t="s">
        <v>4692</v>
      </c>
      <c r="J1436" s="100">
        <v>46080</v>
      </c>
      <c r="K1436" s="100" t="s">
        <v>5380</v>
      </c>
      <c r="L1436" s="77" t="s">
        <v>116</v>
      </c>
      <c r="M1436" s="78" t="s">
        <v>195</v>
      </c>
      <c r="N1436" s="76">
        <v>5183439</v>
      </c>
      <c r="O1436" s="71">
        <v>0</v>
      </c>
      <c r="P1436" s="71">
        <v>0</v>
      </c>
      <c r="Q1436" s="79">
        <v>4545</v>
      </c>
      <c r="R1436" s="79">
        <v>0</v>
      </c>
      <c r="S1436" s="71">
        <v>0</v>
      </c>
      <c r="T1436" s="79">
        <v>4545</v>
      </c>
      <c r="U1436" s="87" t="s">
        <v>118</v>
      </c>
      <c r="V1436" s="84">
        <f t="shared" si="143"/>
        <v>4545</v>
      </c>
      <c r="W1436" s="61">
        <v>46074</v>
      </c>
      <c r="X1436" s="76" t="s">
        <v>230</v>
      </c>
      <c r="Y1436" s="76" t="s">
        <v>178</v>
      </c>
      <c r="Z1436" s="76" t="s">
        <v>178</v>
      </c>
      <c r="AA1436" s="76" t="s">
        <v>109</v>
      </c>
      <c r="AB1436" s="76" t="s">
        <v>542</v>
      </c>
      <c r="AC1436" s="76" t="s">
        <v>541</v>
      </c>
      <c r="AD1436" s="76" t="s">
        <v>195</v>
      </c>
      <c r="AE1436" s="76" t="s">
        <v>547</v>
      </c>
      <c r="AF1436" s="76" t="s">
        <v>96</v>
      </c>
      <c r="AG1436" s="82"/>
      <c r="AH1436" s="60"/>
      <c r="AI1436" s="75" t="s">
        <v>4947</v>
      </c>
      <c r="AJ1436" s="6" t="s">
        <v>103</v>
      </c>
      <c r="AK1436" s="81">
        <v>0</v>
      </c>
      <c r="AL1436" s="205" t="s">
        <v>103</v>
      </c>
      <c r="AM1436" s="169"/>
      <c r="AN1436" s="6"/>
      <c r="AO1436" s="120"/>
    </row>
    <row r="1437" spans="1:41">
      <c r="A1437" s="75" t="s">
        <v>4947</v>
      </c>
      <c r="B1437" s="6" t="s">
        <v>93</v>
      </c>
      <c r="C1437" s="76">
        <v>1436</v>
      </c>
      <c r="D1437" s="76" t="s">
        <v>97</v>
      </c>
      <c r="E1437" s="6" t="s">
        <v>2135</v>
      </c>
      <c r="F1437" s="6" t="str">
        <f t="shared" si="139"/>
        <v>FreightFG-R-2141LE25.M19</v>
      </c>
      <c r="G1437" s="95" t="s">
        <v>5156</v>
      </c>
      <c r="H1437" s="99">
        <v>56380</v>
      </c>
      <c r="I1437" s="85" t="s">
        <v>4692</v>
      </c>
      <c r="J1437" s="100">
        <v>46080</v>
      </c>
      <c r="K1437" s="100" t="s">
        <v>5380</v>
      </c>
      <c r="L1437" s="77" t="s">
        <v>116</v>
      </c>
      <c r="M1437" s="78" t="s">
        <v>195</v>
      </c>
      <c r="N1437" s="76">
        <v>553898</v>
      </c>
      <c r="O1437" s="71">
        <v>0</v>
      </c>
      <c r="P1437" s="71">
        <v>0</v>
      </c>
      <c r="Q1437" s="79">
        <v>6025</v>
      </c>
      <c r="R1437" s="79">
        <v>0</v>
      </c>
      <c r="S1437" s="71">
        <v>0</v>
      </c>
      <c r="T1437" s="79">
        <v>6025</v>
      </c>
      <c r="U1437" s="87" t="s">
        <v>118</v>
      </c>
      <c r="V1437" s="84">
        <f t="shared" si="143"/>
        <v>6025</v>
      </c>
      <c r="W1437" s="61">
        <v>46074</v>
      </c>
      <c r="X1437" s="76" t="s">
        <v>230</v>
      </c>
      <c r="Y1437" s="76" t="s">
        <v>178</v>
      </c>
      <c r="Z1437" s="76" t="s">
        <v>178</v>
      </c>
      <c r="AA1437" s="76" t="s">
        <v>232</v>
      </c>
      <c r="AB1437" s="76" t="s">
        <v>539</v>
      </c>
      <c r="AC1437" s="76" t="s">
        <v>541</v>
      </c>
      <c r="AD1437" s="76" t="s">
        <v>195</v>
      </c>
      <c r="AE1437" s="76" t="s">
        <v>547</v>
      </c>
      <c r="AF1437" s="76" t="s">
        <v>96</v>
      </c>
      <c r="AG1437" s="82"/>
      <c r="AH1437" s="60"/>
      <c r="AI1437" s="75" t="s">
        <v>4947</v>
      </c>
      <c r="AJ1437" s="6" t="s">
        <v>103</v>
      </c>
      <c r="AK1437" s="81">
        <v>0</v>
      </c>
      <c r="AL1437" s="205" t="s">
        <v>103</v>
      </c>
      <c r="AM1437" s="169"/>
      <c r="AN1437" s="6"/>
      <c r="AO1437" s="120"/>
    </row>
    <row r="1438" spans="1:41">
      <c r="A1438" s="75" t="s">
        <v>4947</v>
      </c>
      <c r="B1438" s="6" t="s">
        <v>93</v>
      </c>
      <c r="C1438" s="76">
        <v>1437</v>
      </c>
      <c r="D1438" s="76" t="s">
        <v>97</v>
      </c>
      <c r="E1438" s="6" t="s">
        <v>2135</v>
      </c>
      <c r="F1438" s="6" t="str">
        <f t="shared" si="139"/>
        <v>FreightFG-R-2142LE25.M19</v>
      </c>
      <c r="G1438" s="95" t="s">
        <v>5157</v>
      </c>
      <c r="H1438" s="99">
        <v>56381</v>
      </c>
      <c r="I1438" s="85" t="s">
        <v>4692</v>
      </c>
      <c r="J1438" s="100">
        <v>46080</v>
      </c>
      <c r="K1438" s="100" t="s">
        <v>5380</v>
      </c>
      <c r="L1438" s="77" t="s">
        <v>116</v>
      </c>
      <c r="M1438" s="78" t="s">
        <v>195</v>
      </c>
      <c r="N1438" s="76">
        <v>5184488</v>
      </c>
      <c r="O1438" s="71">
        <v>0</v>
      </c>
      <c r="P1438" s="71">
        <v>0</v>
      </c>
      <c r="Q1438" s="79">
        <v>5197</v>
      </c>
      <c r="R1438" s="79">
        <v>0</v>
      </c>
      <c r="S1438" s="71">
        <v>0</v>
      </c>
      <c r="T1438" s="79">
        <v>5197</v>
      </c>
      <c r="U1438" s="87" t="s">
        <v>118</v>
      </c>
      <c r="V1438" s="84">
        <f t="shared" si="143"/>
        <v>5197</v>
      </c>
      <c r="W1438" s="61">
        <v>46074</v>
      </c>
      <c r="X1438" s="76" t="s">
        <v>230</v>
      </c>
      <c r="Y1438" s="76" t="s">
        <v>178</v>
      </c>
      <c r="Z1438" s="76" t="s">
        <v>178</v>
      </c>
      <c r="AA1438" s="76" t="s">
        <v>231</v>
      </c>
      <c r="AB1438" s="76" t="s">
        <v>539</v>
      </c>
      <c r="AC1438" s="76" t="s">
        <v>541</v>
      </c>
      <c r="AD1438" s="76" t="s">
        <v>195</v>
      </c>
      <c r="AE1438" s="76" t="s">
        <v>547</v>
      </c>
      <c r="AF1438" s="76" t="s">
        <v>96</v>
      </c>
      <c r="AG1438" s="82"/>
      <c r="AH1438" s="60"/>
      <c r="AI1438" s="75" t="s">
        <v>4947</v>
      </c>
      <c r="AJ1438" s="6" t="s">
        <v>111</v>
      </c>
      <c r="AK1438" s="81">
        <f>V1438</f>
        <v>5197</v>
      </c>
      <c r="AL1438" s="205" t="s">
        <v>111</v>
      </c>
      <c r="AM1438" s="169"/>
      <c r="AN1438" s="6"/>
      <c r="AO1438" s="120"/>
    </row>
    <row r="1439" spans="1:41">
      <c r="A1439" s="75" t="s">
        <v>4947</v>
      </c>
      <c r="B1439" s="6" t="s">
        <v>93</v>
      </c>
      <c r="C1439" s="76">
        <v>1438</v>
      </c>
      <c r="D1439" s="76" t="s">
        <v>97</v>
      </c>
      <c r="E1439" s="6" t="s">
        <v>2135</v>
      </c>
      <c r="F1439" s="6" t="str">
        <f t="shared" si="139"/>
        <v>FreightFG-R-2143LE25.M19</v>
      </c>
      <c r="G1439" s="95" t="s">
        <v>5158</v>
      </c>
      <c r="H1439" s="99">
        <v>56382</v>
      </c>
      <c r="I1439" s="85" t="s">
        <v>4692</v>
      </c>
      <c r="J1439" s="100">
        <v>46080</v>
      </c>
      <c r="K1439" s="100" t="s">
        <v>5380</v>
      </c>
      <c r="L1439" s="77" t="s">
        <v>116</v>
      </c>
      <c r="M1439" s="78" t="s">
        <v>195</v>
      </c>
      <c r="N1439" s="76">
        <v>5182950</v>
      </c>
      <c r="O1439" s="71">
        <v>0</v>
      </c>
      <c r="P1439" s="71">
        <v>0</v>
      </c>
      <c r="Q1439" s="79">
        <v>5197</v>
      </c>
      <c r="R1439" s="79">
        <v>0</v>
      </c>
      <c r="S1439" s="71">
        <v>0</v>
      </c>
      <c r="T1439" s="79">
        <v>5197</v>
      </c>
      <c r="U1439" s="87" t="s">
        <v>118</v>
      </c>
      <c r="V1439" s="84">
        <f t="shared" si="143"/>
        <v>5197</v>
      </c>
      <c r="W1439" s="61">
        <v>46074</v>
      </c>
      <c r="X1439" s="76" t="s">
        <v>230</v>
      </c>
      <c r="Y1439" s="76" t="s">
        <v>178</v>
      </c>
      <c r="Z1439" s="76" t="s">
        <v>178</v>
      </c>
      <c r="AA1439" s="76" t="s">
        <v>231</v>
      </c>
      <c r="AB1439" s="76" t="s">
        <v>539</v>
      </c>
      <c r="AC1439" s="76" t="s">
        <v>541</v>
      </c>
      <c r="AD1439" s="76" t="s">
        <v>195</v>
      </c>
      <c r="AE1439" s="76" t="s">
        <v>547</v>
      </c>
      <c r="AF1439" s="76" t="s">
        <v>96</v>
      </c>
      <c r="AG1439" s="82"/>
      <c r="AH1439" s="60"/>
      <c r="AI1439" s="75" t="s">
        <v>4947</v>
      </c>
      <c r="AJ1439" s="6" t="s">
        <v>111</v>
      </c>
      <c r="AK1439" s="81">
        <f>V1439</f>
        <v>5197</v>
      </c>
      <c r="AL1439" s="205" t="s">
        <v>111</v>
      </c>
      <c r="AM1439" s="169"/>
      <c r="AN1439" s="6"/>
      <c r="AO1439" s="120"/>
    </row>
    <row r="1440" spans="1:41">
      <c r="A1440" s="75" t="s">
        <v>4947</v>
      </c>
      <c r="B1440" s="6" t="s">
        <v>93</v>
      </c>
      <c r="C1440" s="76">
        <v>1439</v>
      </c>
      <c r="D1440" s="76" t="s">
        <v>97</v>
      </c>
      <c r="E1440" s="6" t="s">
        <v>2135</v>
      </c>
      <c r="F1440" s="6" t="str">
        <f t="shared" si="139"/>
        <v>FreightRM-J-1218LI26-M19</v>
      </c>
      <c r="G1440" s="95" t="s">
        <v>5159</v>
      </c>
      <c r="H1440" s="99">
        <v>56383</v>
      </c>
      <c r="I1440" s="85" t="s">
        <v>4692</v>
      </c>
      <c r="J1440" s="100">
        <v>46080</v>
      </c>
      <c r="K1440" s="100" t="s">
        <v>5380</v>
      </c>
      <c r="L1440" s="77" t="s">
        <v>116</v>
      </c>
      <c r="M1440" s="78" t="s">
        <v>217</v>
      </c>
      <c r="N1440" s="77" t="s">
        <v>116</v>
      </c>
      <c r="O1440" s="71">
        <v>0</v>
      </c>
      <c r="P1440" s="71">
        <v>0</v>
      </c>
      <c r="Q1440" s="79">
        <v>150</v>
      </c>
      <c r="R1440" s="79">
        <v>0</v>
      </c>
      <c r="S1440" s="71">
        <v>0</v>
      </c>
      <c r="T1440" s="79">
        <v>150</v>
      </c>
      <c r="U1440" s="87" t="s">
        <v>118</v>
      </c>
      <c r="V1440" s="84">
        <f t="shared" si="143"/>
        <v>150</v>
      </c>
      <c r="W1440" s="61">
        <v>46076</v>
      </c>
      <c r="X1440" s="76" t="s">
        <v>230</v>
      </c>
      <c r="Y1440" s="76" t="s">
        <v>178</v>
      </c>
      <c r="Z1440" s="76" t="s">
        <v>178</v>
      </c>
      <c r="AA1440" s="76" t="s">
        <v>5381</v>
      </c>
      <c r="AB1440" s="76" t="s">
        <v>539</v>
      </c>
      <c r="AC1440" s="76" t="s">
        <v>540</v>
      </c>
      <c r="AD1440" s="76" t="s">
        <v>173</v>
      </c>
      <c r="AE1440" s="76" t="s">
        <v>548</v>
      </c>
      <c r="AF1440" s="76" t="s">
        <v>96</v>
      </c>
      <c r="AG1440" s="82"/>
      <c r="AH1440" s="60"/>
      <c r="AI1440" s="75" t="s">
        <v>4947</v>
      </c>
      <c r="AJ1440" s="6" t="s">
        <v>103</v>
      </c>
      <c r="AK1440" s="81">
        <v>0</v>
      </c>
      <c r="AL1440" s="205" t="s">
        <v>103</v>
      </c>
      <c r="AM1440" s="169"/>
      <c r="AN1440" s="6"/>
      <c r="AO1440" s="120"/>
    </row>
    <row r="1441" spans="1:41">
      <c r="A1441" s="75" t="s">
        <v>4947</v>
      </c>
      <c r="B1441" s="6" t="s">
        <v>93</v>
      </c>
      <c r="C1441" s="76">
        <v>1440</v>
      </c>
      <c r="D1441" s="76" t="s">
        <v>97</v>
      </c>
      <c r="E1441" s="6" t="s">
        <v>2135</v>
      </c>
      <c r="F1441" s="6" t="str">
        <f t="shared" si="139"/>
        <v>FreightFG-R-2144LE25.M01</v>
      </c>
      <c r="G1441" s="95" t="s">
        <v>5160</v>
      </c>
      <c r="H1441" s="99">
        <v>56404</v>
      </c>
      <c r="I1441" s="85" t="s">
        <v>4692</v>
      </c>
      <c r="J1441" s="100">
        <v>46080</v>
      </c>
      <c r="K1441" s="100" t="s">
        <v>5382</v>
      </c>
      <c r="L1441" s="77" t="s">
        <v>116</v>
      </c>
      <c r="M1441" s="78" t="s">
        <v>195</v>
      </c>
      <c r="N1441" s="76">
        <v>548259</v>
      </c>
      <c r="O1441" s="71">
        <v>0</v>
      </c>
      <c r="P1441" s="71">
        <v>0</v>
      </c>
      <c r="Q1441" s="79">
        <v>5225</v>
      </c>
      <c r="R1441" s="79">
        <v>0</v>
      </c>
      <c r="S1441" s="71">
        <v>0</v>
      </c>
      <c r="T1441" s="79">
        <v>5225</v>
      </c>
      <c r="U1441" s="87" t="s">
        <v>118</v>
      </c>
      <c r="V1441" s="84">
        <f t="shared" si="143"/>
        <v>5225</v>
      </c>
      <c r="W1441" s="61">
        <v>46077</v>
      </c>
      <c r="X1441" s="76" t="s">
        <v>230</v>
      </c>
      <c r="Y1441" s="76" t="s">
        <v>178</v>
      </c>
      <c r="Z1441" s="76" t="s">
        <v>178</v>
      </c>
      <c r="AA1441" s="76" t="s">
        <v>4875</v>
      </c>
      <c r="AB1441" s="76" t="s">
        <v>542</v>
      </c>
      <c r="AC1441" s="76" t="s">
        <v>541</v>
      </c>
      <c r="AD1441" s="76" t="s">
        <v>195</v>
      </c>
      <c r="AE1441" s="76" t="s">
        <v>547</v>
      </c>
      <c r="AF1441" s="76" t="s">
        <v>96</v>
      </c>
      <c r="AG1441" s="82"/>
      <c r="AH1441" s="60"/>
      <c r="AI1441" s="75" t="s">
        <v>4947</v>
      </c>
      <c r="AJ1441" s="6" t="s">
        <v>103</v>
      </c>
      <c r="AK1441" s="81">
        <v>0</v>
      </c>
      <c r="AL1441" s="205" t="s">
        <v>103</v>
      </c>
      <c r="AM1441" s="169"/>
      <c r="AN1441" s="6"/>
      <c r="AO1441" s="120"/>
    </row>
    <row r="1442" spans="1:41">
      <c r="A1442" s="75" t="s">
        <v>4947</v>
      </c>
      <c r="B1442" s="6" t="s">
        <v>93</v>
      </c>
      <c r="C1442" s="76">
        <v>1441</v>
      </c>
      <c r="D1442" s="6" t="s">
        <v>594</v>
      </c>
      <c r="E1442" s="6" t="s">
        <v>2135</v>
      </c>
      <c r="F1442" s="6" t="str">
        <f t="shared" si="139"/>
        <v>FreightFG-V-026-V1E26-M01.2</v>
      </c>
      <c r="G1442" s="97" t="s">
        <v>5161</v>
      </c>
      <c r="H1442" s="97" t="s">
        <v>5162</v>
      </c>
      <c r="I1442" s="85" t="s">
        <v>4692</v>
      </c>
      <c r="J1442" s="92">
        <v>46074</v>
      </c>
      <c r="K1442" s="97" t="s">
        <v>3656</v>
      </c>
      <c r="L1442" s="6" t="s">
        <v>1497</v>
      </c>
      <c r="M1442" s="78" t="s">
        <v>174</v>
      </c>
      <c r="N1442" s="6" t="s">
        <v>1471</v>
      </c>
      <c r="O1442" s="71">
        <v>0</v>
      </c>
      <c r="P1442" s="71">
        <v>0</v>
      </c>
      <c r="Q1442" s="79">
        <v>12000</v>
      </c>
      <c r="R1442" s="79">
        <v>1920</v>
      </c>
      <c r="S1442" s="71">
        <v>480</v>
      </c>
      <c r="T1442" s="79">
        <v>13440</v>
      </c>
      <c r="U1442" s="6" t="s">
        <v>24</v>
      </c>
      <c r="V1442" s="84">
        <f t="shared" ref="V1442:V1444" si="144">T1442/17.5037</f>
        <v>767.83765718105326</v>
      </c>
      <c r="W1442" s="110">
        <v>46076</v>
      </c>
      <c r="X1442" s="6" t="s">
        <v>122</v>
      </c>
      <c r="Y1442" s="6" t="s">
        <v>121</v>
      </c>
      <c r="Z1442" s="6" t="s">
        <v>1498</v>
      </c>
      <c r="AA1442" s="6" t="s">
        <v>1497</v>
      </c>
      <c r="AB1442" s="76" t="s">
        <v>542</v>
      </c>
      <c r="AC1442" s="76" t="s">
        <v>541</v>
      </c>
      <c r="AD1442" s="76" t="s">
        <v>195</v>
      </c>
      <c r="AE1442" s="76" t="s">
        <v>547</v>
      </c>
      <c r="AF1442" s="76" t="s">
        <v>96</v>
      </c>
      <c r="AG1442" s="82"/>
      <c r="AH1442" s="60"/>
      <c r="AI1442" s="75" t="s">
        <v>4947</v>
      </c>
      <c r="AJ1442" s="6" t="s">
        <v>103</v>
      </c>
      <c r="AK1442" s="81">
        <v>0</v>
      </c>
      <c r="AL1442" s="205" t="s">
        <v>103</v>
      </c>
      <c r="AM1442" s="169"/>
      <c r="AN1442" s="6"/>
      <c r="AO1442" s="120"/>
    </row>
    <row r="1443" spans="1:41">
      <c r="A1443" s="75" t="s">
        <v>4947</v>
      </c>
      <c r="B1443" s="6" t="s">
        <v>93</v>
      </c>
      <c r="C1443" s="76">
        <v>1442</v>
      </c>
      <c r="D1443" s="6" t="s">
        <v>594</v>
      </c>
      <c r="E1443" s="6" t="s">
        <v>2135</v>
      </c>
      <c r="F1443" s="6" t="str">
        <f t="shared" si="139"/>
        <v>FreightRM-R-033-SI26-M19</v>
      </c>
      <c r="G1443" s="97" t="s">
        <v>5163</v>
      </c>
      <c r="H1443" s="97" t="s">
        <v>5164</v>
      </c>
      <c r="I1443" s="85" t="s">
        <v>4692</v>
      </c>
      <c r="J1443" s="92">
        <v>46079</v>
      </c>
      <c r="K1443" s="97"/>
      <c r="L1443" s="6" t="s">
        <v>1474</v>
      </c>
      <c r="M1443" s="78" t="s">
        <v>174</v>
      </c>
      <c r="N1443" s="6" t="s">
        <v>1502</v>
      </c>
      <c r="O1443" s="71">
        <v>0</v>
      </c>
      <c r="P1443" s="71">
        <v>0</v>
      </c>
      <c r="Q1443" s="79">
        <v>16905</v>
      </c>
      <c r="R1443" s="79">
        <v>2704.8</v>
      </c>
      <c r="S1443" s="71">
        <v>676.2</v>
      </c>
      <c r="T1443" s="79">
        <v>18933.599999999999</v>
      </c>
      <c r="U1443" s="6" t="s">
        <v>24</v>
      </c>
      <c r="V1443" s="84">
        <f t="shared" si="144"/>
        <v>1081.6912995538087</v>
      </c>
      <c r="W1443" s="110">
        <v>46080</v>
      </c>
      <c r="X1443" s="6" t="s">
        <v>1474</v>
      </c>
      <c r="Y1443" s="6" t="s">
        <v>1475</v>
      </c>
      <c r="Z1443" s="6" t="s">
        <v>121</v>
      </c>
      <c r="AA1443" s="6" t="s">
        <v>122</v>
      </c>
      <c r="AB1443" s="76" t="s">
        <v>539</v>
      </c>
      <c r="AC1443" s="76" t="s">
        <v>540</v>
      </c>
      <c r="AD1443" s="76" t="s">
        <v>174</v>
      </c>
      <c r="AE1443" s="76" t="s">
        <v>546</v>
      </c>
      <c r="AF1443" s="76" t="s">
        <v>96</v>
      </c>
      <c r="AG1443" s="82"/>
      <c r="AH1443" s="60"/>
      <c r="AI1443" s="75" t="s">
        <v>4947</v>
      </c>
      <c r="AJ1443" s="6" t="s">
        <v>103</v>
      </c>
      <c r="AK1443" s="81">
        <v>0</v>
      </c>
      <c r="AL1443" s="205" t="s">
        <v>103</v>
      </c>
      <c r="AM1443" s="169"/>
      <c r="AN1443" s="6"/>
      <c r="AO1443" s="120"/>
    </row>
    <row r="1444" spans="1:41">
      <c r="A1444" s="75" t="s">
        <v>4947</v>
      </c>
      <c r="B1444" s="6" t="s">
        <v>93</v>
      </c>
      <c r="C1444" s="76">
        <v>1443</v>
      </c>
      <c r="D1444" s="6" t="s">
        <v>594</v>
      </c>
      <c r="E1444" s="6" t="s">
        <v>2135</v>
      </c>
      <c r="F1444" s="6" t="str">
        <f t="shared" si="139"/>
        <v>FreightAF-M-052-SI26-M46/AF-M-062-SI26-M46</v>
      </c>
      <c r="G1444" s="112" t="s">
        <v>5165</v>
      </c>
      <c r="H1444" s="97" t="s">
        <v>5166</v>
      </c>
      <c r="I1444" s="85" t="s">
        <v>4692</v>
      </c>
      <c r="J1444" s="92">
        <v>46079</v>
      </c>
      <c r="K1444" s="97" t="s">
        <v>5383</v>
      </c>
      <c r="L1444" s="6" t="s">
        <v>5384</v>
      </c>
      <c r="M1444" s="6" t="s">
        <v>174</v>
      </c>
      <c r="N1444" s="6" t="s">
        <v>1479</v>
      </c>
      <c r="O1444" s="71">
        <v>0</v>
      </c>
      <c r="P1444" s="71">
        <v>0</v>
      </c>
      <c r="Q1444" s="79">
        <v>72500</v>
      </c>
      <c r="R1444" s="79">
        <v>11600</v>
      </c>
      <c r="S1444" s="71">
        <v>2900</v>
      </c>
      <c r="T1444" s="79">
        <v>81200</v>
      </c>
      <c r="U1444" s="6" t="s">
        <v>24</v>
      </c>
      <c r="V1444" s="84">
        <f t="shared" si="144"/>
        <v>4639.0191788021966</v>
      </c>
      <c r="W1444" s="110">
        <v>46081</v>
      </c>
      <c r="X1444" s="6" t="s">
        <v>1480</v>
      </c>
      <c r="Y1444" s="6" t="s">
        <v>129</v>
      </c>
      <c r="Z1444" s="6" t="s">
        <v>239</v>
      </c>
      <c r="AA1444" s="6" t="s">
        <v>122</v>
      </c>
      <c r="AB1444" s="76" t="s">
        <v>1106</v>
      </c>
      <c r="AC1444" s="76" t="s">
        <v>540</v>
      </c>
      <c r="AD1444" s="76" t="s">
        <v>174</v>
      </c>
      <c r="AE1444" s="76" t="s">
        <v>546</v>
      </c>
      <c r="AF1444" s="76" t="s">
        <v>96</v>
      </c>
      <c r="AG1444" s="82"/>
      <c r="AH1444" s="60"/>
      <c r="AI1444" s="75" t="s">
        <v>4947</v>
      </c>
      <c r="AJ1444" s="6" t="s">
        <v>103</v>
      </c>
      <c r="AK1444" s="81">
        <v>0</v>
      </c>
      <c r="AL1444" s="205" t="s">
        <v>103</v>
      </c>
      <c r="AM1444" s="169"/>
      <c r="AN1444" s="6"/>
      <c r="AO1444" s="120"/>
    </row>
    <row r="1445" spans="1:41">
      <c r="A1445" s="75" t="s">
        <v>4947</v>
      </c>
      <c r="B1445" s="6" t="s">
        <v>93</v>
      </c>
      <c r="C1445" s="76">
        <v>1444</v>
      </c>
      <c r="D1445" s="6" t="s">
        <v>107</v>
      </c>
      <c r="E1445" s="6" t="s">
        <v>105</v>
      </c>
      <c r="F1445" s="6" t="str">
        <f t="shared" si="139"/>
        <v>STORAGEFG-R-2073LE25.M19</v>
      </c>
      <c r="G1445" s="97" t="s">
        <v>207</v>
      </c>
      <c r="H1445" s="95">
        <v>146643</v>
      </c>
      <c r="I1445" s="85" t="s">
        <v>4692</v>
      </c>
      <c r="J1445" s="92">
        <v>46073</v>
      </c>
      <c r="K1445" s="97"/>
      <c r="L1445" s="80" t="s">
        <v>116</v>
      </c>
      <c r="M1445" s="6" t="s">
        <v>173</v>
      </c>
      <c r="N1445" s="80" t="s">
        <v>116</v>
      </c>
      <c r="O1445" s="71">
        <v>0</v>
      </c>
      <c r="P1445" s="71">
        <v>0</v>
      </c>
      <c r="Q1445" s="79">
        <v>37.6</v>
      </c>
      <c r="R1445" s="79">
        <v>0</v>
      </c>
      <c r="S1445" s="71">
        <v>0</v>
      </c>
      <c r="T1445" s="79">
        <v>37.6</v>
      </c>
      <c r="U1445" s="87" t="s">
        <v>118</v>
      </c>
      <c r="V1445" s="84">
        <f t="shared" ref="V1445:V1472" si="145">T1445</f>
        <v>37.6</v>
      </c>
      <c r="W1445" s="94" t="s">
        <v>119</v>
      </c>
      <c r="X1445" s="80" t="s">
        <v>238</v>
      </c>
      <c r="Y1445" s="80" t="s">
        <v>238</v>
      </c>
      <c r="Z1445" s="80" t="s">
        <v>239</v>
      </c>
      <c r="AA1445" s="80" t="s">
        <v>240</v>
      </c>
      <c r="AB1445" s="76" t="s">
        <v>539</v>
      </c>
      <c r="AC1445" s="76" t="s">
        <v>541</v>
      </c>
      <c r="AD1445" s="76" t="s">
        <v>195</v>
      </c>
      <c r="AE1445" s="76">
        <v>75640000</v>
      </c>
      <c r="AF1445" s="76" t="s">
        <v>96</v>
      </c>
      <c r="AG1445" s="82"/>
      <c r="AH1445" s="60"/>
      <c r="AI1445" s="75" t="s">
        <v>4947</v>
      </c>
      <c r="AJ1445" s="6" t="s">
        <v>103</v>
      </c>
      <c r="AK1445" s="81">
        <v>0</v>
      </c>
      <c r="AL1445" s="205" t="s">
        <v>103</v>
      </c>
      <c r="AM1445" s="169"/>
      <c r="AN1445" s="6"/>
      <c r="AO1445" s="120"/>
    </row>
    <row r="1446" spans="1:41">
      <c r="A1446" s="75" t="s">
        <v>4947</v>
      </c>
      <c r="B1446" s="6" t="s">
        <v>93</v>
      </c>
      <c r="C1446" s="76">
        <v>1445</v>
      </c>
      <c r="D1446" s="6" t="s">
        <v>107</v>
      </c>
      <c r="E1446" s="6" t="s">
        <v>105</v>
      </c>
      <c r="F1446" s="6" t="str">
        <f t="shared" si="139"/>
        <v>STORAGEFG-R-1992LE25.M19</v>
      </c>
      <c r="G1446" s="97" t="s">
        <v>2365</v>
      </c>
      <c r="H1446" s="95">
        <v>146644</v>
      </c>
      <c r="I1446" s="85" t="s">
        <v>4692</v>
      </c>
      <c r="J1446" s="92">
        <v>46073</v>
      </c>
      <c r="K1446" s="97"/>
      <c r="L1446" s="80" t="s">
        <v>116</v>
      </c>
      <c r="M1446" s="6" t="s">
        <v>173</v>
      </c>
      <c r="N1446" s="80" t="s">
        <v>116</v>
      </c>
      <c r="O1446" s="71">
        <v>0</v>
      </c>
      <c r="P1446" s="71">
        <v>0</v>
      </c>
      <c r="Q1446" s="79">
        <v>42.7</v>
      </c>
      <c r="R1446" s="79">
        <v>0</v>
      </c>
      <c r="S1446" s="71">
        <v>0</v>
      </c>
      <c r="T1446" s="79">
        <v>42.7</v>
      </c>
      <c r="U1446" s="87" t="s">
        <v>118</v>
      </c>
      <c r="V1446" s="84">
        <f t="shared" si="145"/>
        <v>42.7</v>
      </c>
      <c r="W1446" s="94" t="s">
        <v>119</v>
      </c>
      <c r="X1446" s="80" t="s">
        <v>238</v>
      </c>
      <c r="Y1446" s="80" t="s">
        <v>238</v>
      </c>
      <c r="Z1446" s="80" t="s">
        <v>239</v>
      </c>
      <c r="AA1446" s="80" t="s">
        <v>240</v>
      </c>
      <c r="AB1446" s="76" t="s">
        <v>539</v>
      </c>
      <c r="AC1446" s="76" t="s">
        <v>541</v>
      </c>
      <c r="AD1446" s="76" t="s">
        <v>195</v>
      </c>
      <c r="AE1446" s="76">
        <v>75640000</v>
      </c>
      <c r="AF1446" s="76" t="s">
        <v>96</v>
      </c>
      <c r="AG1446" s="82"/>
      <c r="AH1446" s="60"/>
      <c r="AI1446" s="75" t="s">
        <v>4947</v>
      </c>
      <c r="AJ1446" s="6" t="s">
        <v>103</v>
      </c>
      <c r="AK1446" s="81">
        <v>0</v>
      </c>
      <c r="AL1446" s="205" t="s">
        <v>103</v>
      </c>
      <c r="AM1446" s="169"/>
      <c r="AN1446" s="6"/>
      <c r="AO1446" s="120"/>
    </row>
    <row r="1447" spans="1:41">
      <c r="A1447" s="75" t="s">
        <v>4947</v>
      </c>
      <c r="B1447" s="6" t="s">
        <v>93</v>
      </c>
      <c r="C1447" s="76">
        <v>1446</v>
      </c>
      <c r="D1447" s="6" t="s">
        <v>107</v>
      </c>
      <c r="E1447" s="6" t="s">
        <v>105</v>
      </c>
      <c r="F1447" s="6" t="str">
        <f t="shared" si="139"/>
        <v>STORAGEFG-R-2128LE25.M19</v>
      </c>
      <c r="G1447" s="97" t="s">
        <v>4555</v>
      </c>
      <c r="H1447" s="95">
        <v>146664</v>
      </c>
      <c r="I1447" s="85" t="s">
        <v>4692</v>
      </c>
      <c r="J1447" s="92">
        <v>46076</v>
      </c>
      <c r="K1447" s="97"/>
      <c r="L1447" s="80" t="s">
        <v>116</v>
      </c>
      <c r="M1447" s="6" t="s">
        <v>173</v>
      </c>
      <c r="N1447" s="80" t="s">
        <v>116</v>
      </c>
      <c r="O1447" s="71">
        <v>0</v>
      </c>
      <c r="P1447" s="71">
        <v>0</v>
      </c>
      <c r="Q1447" s="79">
        <v>89.3</v>
      </c>
      <c r="R1447" s="79">
        <v>0</v>
      </c>
      <c r="S1447" s="71">
        <v>0</v>
      </c>
      <c r="T1447" s="79">
        <v>89.3</v>
      </c>
      <c r="U1447" s="87" t="s">
        <v>118</v>
      </c>
      <c r="V1447" s="84">
        <f t="shared" si="145"/>
        <v>89.3</v>
      </c>
      <c r="W1447" s="94" t="s">
        <v>119</v>
      </c>
      <c r="X1447" s="80" t="s">
        <v>238</v>
      </c>
      <c r="Y1447" s="80" t="s">
        <v>238</v>
      </c>
      <c r="Z1447" s="80" t="s">
        <v>239</v>
      </c>
      <c r="AA1447" s="80" t="s">
        <v>240</v>
      </c>
      <c r="AB1447" s="76" t="s">
        <v>539</v>
      </c>
      <c r="AC1447" s="76" t="s">
        <v>541</v>
      </c>
      <c r="AD1447" s="76" t="s">
        <v>195</v>
      </c>
      <c r="AE1447" s="76">
        <v>75640000</v>
      </c>
      <c r="AF1447" s="76" t="s">
        <v>96</v>
      </c>
      <c r="AG1447" s="82"/>
      <c r="AH1447" s="60"/>
      <c r="AI1447" s="75" t="s">
        <v>4947</v>
      </c>
      <c r="AJ1447" s="6" t="s">
        <v>103</v>
      </c>
      <c r="AK1447" s="81">
        <v>0</v>
      </c>
      <c r="AL1447" s="205" t="s">
        <v>103</v>
      </c>
      <c r="AM1447" s="169"/>
      <c r="AN1447" s="6"/>
      <c r="AO1447" s="120"/>
    </row>
    <row r="1448" spans="1:41">
      <c r="A1448" s="75" t="s">
        <v>4947</v>
      </c>
      <c r="B1448" s="6" t="s">
        <v>93</v>
      </c>
      <c r="C1448" s="76">
        <v>1447</v>
      </c>
      <c r="D1448" s="6" t="s">
        <v>107</v>
      </c>
      <c r="E1448" s="6" t="s">
        <v>105</v>
      </c>
      <c r="F1448" s="6" t="str">
        <f t="shared" si="139"/>
        <v>STORAGERM-J-1190LI26-M19</v>
      </c>
      <c r="G1448" s="97" t="s">
        <v>5167</v>
      </c>
      <c r="H1448" s="95">
        <v>146669</v>
      </c>
      <c r="I1448" s="85" t="s">
        <v>4692</v>
      </c>
      <c r="J1448" s="92">
        <v>46076</v>
      </c>
      <c r="K1448" s="97"/>
      <c r="L1448" s="80" t="s">
        <v>116</v>
      </c>
      <c r="M1448" s="6" t="s">
        <v>173</v>
      </c>
      <c r="N1448" s="80" t="s">
        <v>116</v>
      </c>
      <c r="O1448" s="71">
        <v>0</v>
      </c>
      <c r="P1448" s="71">
        <v>0</v>
      </c>
      <c r="Q1448" s="79">
        <v>599.65</v>
      </c>
      <c r="R1448" s="79">
        <v>0</v>
      </c>
      <c r="S1448" s="71">
        <v>0</v>
      </c>
      <c r="T1448" s="79">
        <v>599.65</v>
      </c>
      <c r="U1448" s="87" t="s">
        <v>118</v>
      </c>
      <c r="V1448" s="84">
        <f t="shared" si="145"/>
        <v>599.65</v>
      </c>
      <c r="W1448" s="94" t="s">
        <v>119</v>
      </c>
      <c r="X1448" s="80" t="s">
        <v>238</v>
      </c>
      <c r="Y1448" s="80" t="s">
        <v>238</v>
      </c>
      <c r="Z1448" s="80" t="s">
        <v>239</v>
      </c>
      <c r="AA1448" s="80" t="s">
        <v>240</v>
      </c>
      <c r="AB1448" s="76" t="s">
        <v>539</v>
      </c>
      <c r="AC1448" s="76" t="s">
        <v>540</v>
      </c>
      <c r="AD1448" s="76" t="s">
        <v>173</v>
      </c>
      <c r="AE1448" s="139" t="s">
        <v>550</v>
      </c>
      <c r="AF1448" s="76" t="s">
        <v>96</v>
      </c>
      <c r="AG1448" s="82"/>
      <c r="AH1448" s="60"/>
      <c r="AI1448" s="75" t="s">
        <v>4947</v>
      </c>
      <c r="AJ1448" s="6" t="s">
        <v>103</v>
      </c>
      <c r="AK1448" s="81">
        <v>0</v>
      </c>
      <c r="AL1448" s="205" t="s">
        <v>103</v>
      </c>
      <c r="AM1448" s="169"/>
      <c r="AN1448" s="6"/>
      <c r="AO1448" s="120"/>
    </row>
    <row r="1449" spans="1:41">
      <c r="A1449" s="75" t="s">
        <v>4947</v>
      </c>
      <c r="B1449" s="6" t="s">
        <v>93</v>
      </c>
      <c r="C1449" s="76">
        <v>1448</v>
      </c>
      <c r="D1449" s="6" t="s">
        <v>107</v>
      </c>
      <c r="E1449" s="6" t="s">
        <v>105</v>
      </c>
      <c r="F1449" s="6" t="str">
        <f t="shared" si="139"/>
        <v>STORAGERM-J-1187LI26-M19.1</v>
      </c>
      <c r="G1449" s="97" t="s">
        <v>5168</v>
      </c>
      <c r="H1449" s="95">
        <v>146673</v>
      </c>
      <c r="I1449" s="85" t="s">
        <v>4692</v>
      </c>
      <c r="J1449" s="92">
        <v>46078</v>
      </c>
      <c r="K1449" s="97" t="s">
        <v>5385</v>
      </c>
      <c r="L1449" s="80" t="s">
        <v>2575</v>
      </c>
      <c r="M1449" s="6" t="s">
        <v>173</v>
      </c>
      <c r="N1449" s="80" t="s">
        <v>2575</v>
      </c>
      <c r="O1449" s="71">
        <v>0</v>
      </c>
      <c r="P1449" s="71">
        <v>0</v>
      </c>
      <c r="Q1449" s="79">
        <v>183.5</v>
      </c>
      <c r="R1449" s="79">
        <v>0</v>
      </c>
      <c r="S1449" s="71">
        <v>0</v>
      </c>
      <c r="T1449" s="79">
        <v>183.5</v>
      </c>
      <c r="U1449" s="87" t="s">
        <v>118</v>
      </c>
      <c r="V1449" s="84">
        <f t="shared" si="145"/>
        <v>183.5</v>
      </c>
      <c r="W1449" s="94">
        <v>46056</v>
      </c>
      <c r="X1449" s="80" t="s">
        <v>237</v>
      </c>
      <c r="Y1449" s="80" t="s">
        <v>238</v>
      </c>
      <c r="Z1449" s="80" t="s">
        <v>239</v>
      </c>
      <c r="AA1449" s="80" t="s">
        <v>240</v>
      </c>
      <c r="AB1449" s="76" t="s">
        <v>539</v>
      </c>
      <c r="AC1449" s="76" t="s">
        <v>540</v>
      </c>
      <c r="AD1449" s="76" t="s">
        <v>173</v>
      </c>
      <c r="AE1449" s="139" t="s">
        <v>550</v>
      </c>
      <c r="AF1449" s="76" t="s">
        <v>96</v>
      </c>
      <c r="AG1449" s="82"/>
      <c r="AH1449" s="60"/>
      <c r="AI1449" s="75" t="s">
        <v>4947</v>
      </c>
      <c r="AJ1449" s="6" t="s">
        <v>103</v>
      </c>
      <c r="AK1449" s="81">
        <v>0</v>
      </c>
      <c r="AL1449" s="205" t="s">
        <v>103</v>
      </c>
      <c r="AM1449" s="169"/>
      <c r="AN1449" s="6"/>
      <c r="AO1449" s="120"/>
    </row>
    <row r="1450" spans="1:41">
      <c r="A1450" s="75" t="s">
        <v>4947</v>
      </c>
      <c r="B1450" s="6" t="s">
        <v>93</v>
      </c>
      <c r="C1450" s="76">
        <v>1449</v>
      </c>
      <c r="D1450" s="6" t="s">
        <v>107</v>
      </c>
      <c r="E1450" s="6" t="s">
        <v>105</v>
      </c>
      <c r="F1450" s="6" t="str">
        <f t="shared" si="139"/>
        <v>STORAGERM-J-1197LI26-M19.1</v>
      </c>
      <c r="G1450" s="97" t="s">
        <v>6333</v>
      </c>
      <c r="H1450" s="95">
        <v>146675</v>
      </c>
      <c r="I1450" s="85" t="s">
        <v>4692</v>
      </c>
      <c r="J1450" s="92">
        <v>46078</v>
      </c>
      <c r="K1450" s="97" t="s">
        <v>5386</v>
      </c>
      <c r="L1450" s="80" t="s">
        <v>5387</v>
      </c>
      <c r="M1450" s="6" t="s">
        <v>173</v>
      </c>
      <c r="N1450" s="80" t="s">
        <v>5387</v>
      </c>
      <c r="O1450" s="71">
        <v>0</v>
      </c>
      <c r="P1450" s="71">
        <v>0</v>
      </c>
      <c r="Q1450" s="79">
        <v>441.25</v>
      </c>
      <c r="R1450" s="79">
        <v>0</v>
      </c>
      <c r="S1450" s="71">
        <v>0</v>
      </c>
      <c r="T1450" s="79">
        <v>441.25</v>
      </c>
      <c r="U1450" s="87" t="s">
        <v>118</v>
      </c>
      <c r="V1450" s="84">
        <f t="shared" si="145"/>
        <v>441.25</v>
      </c>
      <c r="W1450" s="94">
        <v>46059</v>
      </c>
      <c r="X1450" s="80" t="s">
        <v>237</v>
      </c>
      <c r="Y1450" s="80" t="s">
        <v>238</v>
      </c>
      <c r="Z1450" s="80" t="s">
        <v>239</v>
      </c>
      <c r="AA1450" s="80" t="s">
        <v>240</v>
      </c>
      <c r="AB1450" s="76" t="s">
        <v>539</v>
      </c>
      <c r="AC1450" s="76" t="s">
        <v>540</v>
      </c>
      <c r="AD1450" s="76" t="s">
        <v>173</v>
      </c>
      <c r="AE1450" s="139" t="s">
        <v>550</v>
      </c>
      <c r="AF1450" s="76" t="s">
        <v>96</v>
      </c>
      <c r="AG1450" s="82"/>
      <c r="AH1450" s="60"/>
      <c r="AI1450" s="75" t="s">
        <v>4947</v>
      </c>
      <c r="AJ1450" s="6" t="s">
        <v>103</v>
      </c>
      <c r="AK1450" s="81">
        <v>0</v>
      </c>
      <c r="AL1450" s="205" t="s">
        <v>103</v>
      </c>
      <c r="AM1450" s="169"/>
      <c r="AN1450" s="6"/>
      <c r="AO1450" s="120"/>
    </row>
    <row r="1451" spans="1:41">
      <c r="A1451" s="75" t="s">
        <v>4947</v>
      </c>
      <c r="B1451" s="6" t="s">
        <v>93</v>
      </c>
      <c r="C1451" s="76">
        <v>1450</v>
      </c>
      <c r="D1451" s="6" t="s">
        <v>107</v>
      </c>
      <c r="E1451" s="6" t="s">
        <v>105</v>
      </c>
      <c r="F1451" s="6" t="str">
        <f t="shared" si="139"/>
        <v>STORAGERM-J-1202LI26-M19</v>
      </c>
      <c r="G1451" s="97" t="s">
        <v>5169</v>
      </c>
      <c r="H1451" s="95">
        <v>146674</v>
      </c>
      <c r="I1451" s="85" t="s">
        <v>4692</v>
      </c>
      <c r="J1451" s="92">
        <v>46078</v>
      </c>
      <c r="K1451" s="97" t="s">
        <v>5388</v>
      </c>
      <c r="L1451" s="80" t="s">
        <v>5389</v>
      </c>
      <c r="M1451" s="6" t="s">
        <v>173</v>
      </c>
      <c r="N1451" s="80" t="s">
        <v>5389</v>
      </c>
      <c r="O1451" s="71">
        <v>0</v>
      </c>
      <c r="P1451" s="71">
        <v>0</v>
      </c>
      <c r="Q1451" s="79">
        <v>55.5</v>
      </c>
      <c r="R1451" s="79">
        <v>0</v>
      </c>
      <c r="S1451" s="71">
        <v>0</v>
      </c>
      <c r="T1451" s="79">
        <v>55.5</v>
      </c>
      <c r="U1451" s="87" t="s">
        <v>118</v>
      </c>
      <c r="V1451" s="84">
        <f t="shared" si="145"/>
        <v>55.5</v>
      </c>
      <c r="W1451" s="94">
        <v>46062</v>
      </c>
      <c r="X1451" s="80" t="s">
        <v>237</v>
      </c>
      <c r="Y1451" s="80" t="s">
        <v>238</v>
      </c>
      <c r="Z1451" s="80" t="s">
        <v>239</v>
      </c>
      <c r="AA1451" s="80" t="s">
        <v>240</v>
      </c>
      <c r="AB1451" s="76" t="s">
        <v>539</v>
      </c>
      <c r="AC1451" s="76" t="s">
        <v>540</v>
      </c>
      <c r="AD1451" s="76" t="s">
        <v>173</v>
      </c>
      <c r="AE1451" s="139" t="s">
        <v>550</v>
      </c>
      <c r="AF1451" s="76" t="s">
        <v>96</v>
      </c>
      <c r="AG1451" s="82"/>
      <c r="AH1451" s="60"/>
      <c r="AI1451" s="75" t="s">
        <v>4947</v>
      </c>
      <c r="AJ1451" s="6" t="s">
        <v>103</v>
      </c>
      <c r="AK1451" s="81">
        <v>0</v>
      </c>
      <c r="AL1451" s="205" t="s">
        <v>103</v>
      </c>
      <c r="AM1451" s="169"/>
      <c r="AN1451" s="6"/>
      <c r="AO1451" s="120"/>
    </row>
    <row r="1452" spans="1:41">
      <c r="A1452" s="75" t="s">
        <v>4947</v>
      </c>
      <c r="B1452" s="6" t="s">
        <v>93</v>
      </c>
      <c r="C1452" s="76">
        <v>1451</v>
      </c>
      <c r="D1452" s="6" t="s">
        <v>107</v>
      </c>
      <c r="E1452" s="6" t="s">
        <v>105</v>
      </c>
      <c r="F1452" s="6" t="str">
        <f t="shared" si="139"/>
        <v>STORAGERM-J-1201LI26-M19</v>
      </c>
      <c r="G1452" s="97" t="s">
        <v>4501</v>
      </c>
      <c r="H1452" s="95">
        <v>146676</v>
      </c>
      <c r="I1452" s="85" t="s">
        <v>4692</v>
      </c>
      <c r="J1452" s="92">
        <v>46078</v>
      </c>
      <c r="K1452" s="97" t="s">
        <v>5390</v>
      </c>
      <c r="L1452" s="80" t="s">
        <v>5391</v>
      </c>
      <c r="M1452" s="6" t="s">
        <v>173</v>
      </c>
      <c r="N1452" s="80" t="s">
        <v>5391</v>
      </c>
      <c r="O1452" s="71">
        <v>0</v>
      </c>
      <c r="P1452" s="71">
        <v>0</v>
      </c>
      <c r="Q1452" s="79">
        <v>249.75</v>
      </c>
      <c r="R1452" s="79">
        <v>0</v>
      </c>
      <c r="S1452" s="71">
        <v>0</v>
      </c>
      <c r="T1452" s="79">
        <v>249.75</v>
      </c>
      <c r="U1452" s="87" t="s">
        <v>118</v>
      </c>
      <c r="V1452" s="84">
        <f t="shared" si="145"/>
        <v>249.75</v>
      </c>
      <c r="W1452" s="92">
        <v>46062</v>
      </c>
      <c r="X1452" s="80" t="s">
        <v>237</v>
      </c>
      <c r="Y1452" s="80" t="s">
        <v>238</v>
      </c>
      <c r="Z1452" s="80" t="s">
        <v>239</v>
      </c>
      <c r="AA1452" s="80" t="s">
        <v>240</v>
      </c>
      <c r="AB1452" s="76" t="s">
        <v>539</v>
      </c>
      <c r="AC1452" s="76" t="s">
        <v>540</v>
      </c>
      <c r="AD1452" s="76" t="s">
        <v>173</v>
      </c>
      <c r="AE1452" s="139" t="s">
        <v>550</v>
      </c>
      <c r="AF1452" s="76" t="s">
        <v>96</v>
      </c>
      <c r="AG1452" s="82"/>
      <c r="AH1452" s="60"/>
      <c r="AI1452" s="75" t="s">
        <v>4947</v>
      </c>
      <c r="AJ1452" s="6" t="s">
        <v>103</v>
      </c>
      <c r="AK1452" s="81">
        <v>0</v>
      </c>
      <c r="AL1452" s="205" t="s">
        <v>103</v>
      </c>
      <c r="AM1452" s="169"/>
      <c r="AN1452" s="6"/>
      <c r="AO1452" s="120"/>
    </row>
    <row r="1453" spans="1:41">
      <c r="A1453" s="75" t="s">
        <v>4947</v>
      </c>
      <c r="B1453" s="6" t="s">
        <v>93</v>
      </c>
      <c r="C1453" s="76">
        <v>1452</v>
      </c>
      <c r="D1453" s="6" t="s">
        <v>107</v>
      </c>
      <c r="E1453" s="6" t="s">
        <v>105</v>
      </c>
      <c r="F1453" s="6" t="str">
        <f t="shared" si="139"/>
        <v>STORAGERM-J-1247LI26-M19</v>
      </c>
      <c r="G1453" s="97" t="s">
        <v>5170</v>
      </c>
      <c r="H1453" s="95">
        <v>146677</v>
      </c>
      <c r="I1453" s="85" t="s">
        <v>4692</v>
      </c>
      <c r="J1453" s="92">
        <v>46078</v>
      </c>
      <c r="K1453" s="97" t="s">
        <v>5392</v>
      </c>
      <c r="L1453" s="80" t="s">
        <v>5393</v>
      </c>
      <c r="M1453" s="6" t="s">
        <v>173</v>
      </c>
      <c r="N1453" s="80" t="s">
        <v>5393</v>
      </c>
      <c r="O1453" s="71">
        <v>0</v>
      </c>
      <c r="P1453" s="71">
        <v>0</v>
      </c>
      <c r="Q1453" s="79">
        <v>413.5</v>
      </c>
      <c r="R1453" s="79">
        <v>0</v>
      </c>
      <c r="S1453" s="71">
        <v>0</v>
      </c>
      <c r="T1453" s="79">
        <v>413.5</v>
      </c>
      <c r="U1453" s="87" t="s">
        <v>118</v>
      </c>
      <c r="V1453" s="84">
        <f t="shared" si="145"/>
        <v>413.5</v>
      </c>
      <c r="W1453" s="92">
        <v>46066</v>
      </c>
      <c r="X1453" s="80" t="s">
        <v>237</v>
      </c>
      <c r="Y1453" s="80" t="s">
        <v>238</v>
      </c>
      <c r="Z1453" s="80" t="s">
        <v>239</v>
      </c>
      <c r="AA1453" s="80" t="s">
        <v>240</v>
      </c>
      <c r="AB1453" s="76" t="s">
        <v>539</v>
      </c>
      <c r="AC1453" s="76" t="s">
        <v>540</v>
      </c>
      <c r="AD1453" s="76" t="s">
        <v>173</v>
      </c>
      <c r="AE1453" s="139" t="s">
        <v>550</v>
      </c>
      <c r="AF1453" s="76" t="s">
        <v>96</v>
      </c>
      <c r="AG1453" s="82"/>
      <c r="AH1453" s="60"/>
      <c r="AI1453" s="75" t="s">
        <v>4947</v>
      </c>
      <c r="AJ1453" s="6" t="s">
        <v>103</v>
      </c>
      <c r="AK1453" s="81">
        <v>0</v>
      </c>
      <c r="AL1453" s="205" t="s">
        <v>103</v>
      </c>
      <c r="AM1453" s="169"/>
      <c r="AN1453" s="6"/>
      <c r="AO1453" s="120"/>
    </row>
    <row r="1454" spans="1:41">
      <c r="A1454" s="75" t="s">
        <v>4947</v>
      </c>
      <c r="B1454" s="6" t="s">
        <v>93</v>
      </c>
      <c r="C1454" s="76">
        <v>1453</v>
      </c>
      <c r="D1454" s="6" t="s">
        <v>107</v>
      </c>
      <c r="E1454" s="6" t="s">
        <v>105</v>
      </c>
      <c r="F1454" s="6" t="str">
        <f t="shared" si="139"/>
        <v>STORAGEFG-R-1996LE25.M19</v>
      </c>
      <c r="G1454" s="97" t="s">
        <v>4577</v>
      </c>
      <c r="H1454" s="95">
        <v>146678</v>
      </c>
      <c r="I1454" s="85" t="s">
        <v>4692</v>
      </c>
      <c r="J1454" s="92">
        <v>46078</v>
      </c>
      <c r="K1454" s="97"/>
      <c r="L1454" s="80">
        <v>6022453</v>
      </c>
      <c r="M1454" s="6" t="s">
        <v>173</v>
      </c>
      <c r="N1454" s="80" t="s">
        <v>116</v>
      </c>
      <c r="O1454" s="71">
        <v>0</v>
      </c>
      <c r="P1454" s="71">
        <v>0</v>
      </c>
      <c r="Q1454" s="79">
        <v>167.6</v>
      </c>
      <c r="R1454" s="79">
        <v>0</v>
      </c>
      <c r="S1454" s="71">
        <v>0</v>
      </c>
      <c r="T1454" s="79">
        <v>167.6</v>
      </c>
      <c r="U1454" s="87" t="s">
        <v>118</v>
      </c>
      <c r="V1454" s="84">
        <f t="shared" si="145"/>
        <v>167.6</v>
      </c>
      <c r="W1454" s="92" t="s">
        <v>119</v>
      </c>
      <c r="X1454" s="80" t="s">
        <v>238</v>
      </c>
      <c r="Y1454" s="80" t="s">
        <v>238</v>
      </c>
      <c r="Z1454" s="80" t="s">
        <v>239</v>
      </c>
      <c r="AA1454" s="80" t="s">
        <v>240</v>
      </c>
      <c r="AB1454" s="76" t="s">
        <v>539</v>
      </c>
      <c r="AC1454" s="76" t="s">
        <v>541</v>
      </c>
      <c r="AD1454" s="76" t="s">
        <v>195</v>
      </c>
      <c r="AE1454" s="76">
        <v>75640000</v>
      </c>
      <c r="AF1454" s="76" t="s">
        <v>96</v>
      </c>
      <c r="AG1454" s="82"/>
      <c r="AH1454" s="60"/>
      <c r="AI1454" s="75" t="s">
        <v>4947</v>
      </c>
      <c r="AJ1454" s="6" t="s">
        <v>103</v>
      </c>
      <c r="AK1454" s="81">
        <v>0</v>
      </c>
      <c r="AL1454" s="205" t="s">
        <v>103</v>
      </c>
      <c r="AM1454" s="169"/>
      <c r="AN1454" s="6"/>
      <c r="AO1454" s="120"/>
    </row>
    <row r="1455" spans="1:41">
      <c r="A1455" s="75" t="s">
        <v>4947</v>
      </c>
      <c r="B1455" s="6" t="s">
        <v>93</v>
      </c>
      <c r="C1455" s="76">
        <v>1454</v>
      </c>
      <c r="D1455" s="6" t="s">
        <v>107</v>
      </c>
      <c r="E1455" s="6" t="s">
        <v>105</v>
      </c>
      <c r="F1455" s="6" t="str">
        <f t="shared" si="139"/>
        <v>STORAGEFG-R-2089LE25.M19</v>
      </c>
      <c r="G1455" s="97" t="s">
        <v>927</v>
      </c>
      <c r="H1455" s="95">
        <v>146679</v>
      </c>
      <c r="I1455" s="85" t="s">
        <v>4692</v>
      </c>
      <c r="J1455" s="92">
        <v>46078</v>
      </c>
      <c r="K1455" s="97"/>
      <c r="L1455" s="80">
        <v>6028578</v>
      </c>
      <c r="M1455" s="6" t="s">
        <v>173</v>
      </c>
      <c r="N1455" s="80" t="s">
        <v>116</v>
      </c>
      <c r="O1455" s="71">
        <v>0</v>
      </c>
      <c r="P1455" s="71">
        <v>0</v>
      </c>
      <c r="Q1455" s="79">
        <v>65.5</v>
      </c>
      <c r="R1455" s="79">
        <v>0</v>
      </c>
      <c r="S1455" s="71">
        <v>0</v>
      </c>
      <c r="T1455" s="79">
        <v>65.5</v>
      </c>
      <c r="U1455" s="87" t="s">
        <v>118</v>
      </c>
      <c r="V1455" s="84">
        <f t="shared" si="145"/>
        <v>65.5</v>
      </c>
      <c r="W1455" s="94" t="s">
        <v>119</v>
      </c>
      <c r="X1455" s="80" t="s">
        <v>238</v>
      </c>
      <c r="Y1455" s="80" t="s">
        <v>238</v>
      </c>
      <c r="Z1455" s="80" t="s">
        <v>239</v>
      </c>
      <c r="AA1455" s="80" t="s">
        <v>240</v>
      </c>
      <c r="AB1455" s="76" t="s">
        <v>539</v>
      </c>
      <c r="AC1455" s="76" t="s">
        <v>541</v>
      </c>
      <c r="AD1455" s="76" t="s">
        <v>195</v>
      </c>
      <c r="AE1455" s="76">
        <v>75640000</v>
      </c>
      <c r="AF1455" s="76" t="s">
        <v>96</v>
      </c>
      <c r="AG1455" s="82"/>
      <c r="AH1455" s="60"/>
      <c r="AI1455" s="75" t="s">
        <v>4947</v>
      </c>
      <c r="AJ1455" s="6" t="s">
        <v>103</v>
      </c>
      <c r="AK1455" s="81">
        <v>0</v>
      </c>
      <c r="AL1455" s="205" t="s">
        <v>103</v>
      </c>
      <c r="AM1455" s="169"/>
      <c r="AN1455" s="6"/>
      <c r="AO1455" s="120"/>
    </row>
    <row r="1456" spans="1:41">
      <c r="A1456" s="75" t="s">
        <v>4947</v>
      </c>
      <c r="B1456" s="6" t="s">
        <v>93</v>
      </c>
      <c r="C1456" s="76">
        <v>1455</v>
      </c>
      <c r="D1456" s="6" t="s">
        <v>107</v>
      </c>
      <c r="E1456" s="6" t="s">
        <v>105</v>
      </c>
      <c r="F1456" s="6" t="str">
        <f t="shared" si="139"/>
        <v>STORAGEFG-R-2080LE25.M19</v>
      </c>
      <c r="G1456" s="97" t="s">
        <v>220</v>
      </c>
      <c r="H1456" s="95">
        <v>146680</v>
      </c>
      <c r="I1456" s="85" t="s">
        <v>4692</v>
      </c>
      <c r="J1456" s="92">
        <v>46078</v>
      </c>
      <c r="K1456" s="97"/>
      <c r="L1456" s="80">
        <v>6109405</v>
      </c>
      <c r="M1456" s="6" t="s">
        <v>173</v>
      </c>
      <c r="N1456" s="80" t="s">
        <v>116</v>
      </c>
      <c r="O1456" s="71">
        <v>0</v>
      </c>
      <c r="P1456" s="71">
        <v>0</v>
      </c>
      <c r="Q1456" s="79">
        <v>263.60000000000002</v>
      </c>
      <c r="R1456" s="79">
        <v>0</v>
      </c>
      <c r="S1456" s="71">
        <v>0</v>
      </c>
      <c r="T1456" s="79">
        <v>263.60000000000002</v>
      </c>
      <c r="U1456" s="87" t="s">
        <v>118</v>
      </c>
      <c r="V1456" s="84">
        <f t="shared" si="145"/>
        <v>263.60000000000002</v>
      </c>
      <c r="W1456" s="94" t="s">
        <v>119</v>
      </c>
      <c r="X1456" s="80" t="s">
        <v>238</v>
      </c>
      <c r="Y1456" s="80" t="s">
        <v>238</v>
      </c>
      <c r="Z1456" s="80" t="s">
        <v>239</v>
      </c>
      <c r="AA1456" s="80" t="s">
        <v>240</v>
      </c>
      <c r="AB1456" s="76" t="s">
        <v>539</v>
      </c>
      <c r="AC1456" s="76" t="s">
        <v>541</v>
      </c>
      <c r="AD1456" s="76" t="s">
        <v>195</v>
      </c>
      <c r="AE1456" s="76">
        <v>75640000</v>
      </c>
      <c r="AF1456" s="76" t="s">
        <v>96</v>
      </c>
      <c r="AG1456" s="82"/>
      <c r="AH1456" s="60"/>
      <c r="AI1456" s="75" t="s">
        <v>4947</v>
      </c>
      <c r="AJ1456" s="6" t="s">
        <v>103</v>
      </c>
      <c r="AK1456" s="81">
        <v>0</v>
      </c>
      <c r="AL1456" s="205" t="s">
        <v>103</v>
      </c>
      <c r="AM1456" s="169"/>
      <c r="AN1456" s="6"/>
      <c r="AO1456" s="120"/>
    </row>
    <row r="1457" spans="1:41">
      <c r="A1457" s="75" t="s">
        <v>4947</v>
      </c>
      <c r="B1457" s="6" t="s">
        <v>93</v>
      </c>
      <c r="C1457" s="76">
        <v>1456</v>
      </c>
      <c r="D1457" s="6" t="s">
        <v>107</v>
      </c>
      <c r="E1457" s="6" t="s">
        <v>105</v>
      </c>
      <c r="F1457" s="6" t="str">
        <f t="shared" si="139"/>
        <v>STORAGEFG-R-2097LE25.M19</v>
      </c>
      <c r="G1457" s="97" t="s">
        <v>1784</v>
      </c>
      <c r="H1457" s="95">
        <v>146681</v>
      </c>
      <c r="I1457" s="85" t="s">
        <v>4692</v>
      </c>
      <c r="J1457" s="92">
        <v>46078</v>
      </c>
      <c r="K1457" s="97"/>
      <c r="L1457" s="80">
        <v>6038045</v>
      </c>
      <c r="M1457" s="6" t="s">
        <v>173</v>
      </c>
      <c r="N1457" s="80" t="s">
        <v>116</v>
      </c>
      <c r="O1457" s="71">
        <v>0</v>
      </c>
      <c r="P1457" s="71">
        <v>0</v>
      </c>
      <c r="Q1457" s="79">
        <v>57.6</v>
      </c>
      <c r="R1457" s="79">
        <v>0</v>
      </c>
      <c r="S1457" s="71">
        <v>0</v>
      </c>
      <c r="T1457" s="79">
        <v>57.6</v>
      </c>
      <c r="U1457" s="87" t="s">
        <v>118</v>
      </c>
      <c r="V1457" s="84">
        <f t="shared" si="145"/>
        <v>57.6</v>
      </c>
      <c r="W1457" s="94" t="s">
        <v>119</v>
      </c>
      <c r="X1457" s="80" t="s">
        <v>238</v>
      </c>
      <c r="Y1457" s="80" t="s">
        <v>238</v>
      </c>
      <c r="Z1457" s="80" t="s">
        <v>239</v>
      </c>
      <c r="AA1457" s="80" t="s">
        <v>240</v>
      </c>
      <c r="AB1457" s="76" t="s">
        <v>539</v>
      </c>
      <c r="AC1457" s="76" t="s">
        <v>541</v>
      </c>
      <c r="AD1457" s="76" t="s">
        <v>195</v>
      </c>
      <c r="AE1457" s="76">
        <v>75640000</v>
      </c>
      <c r="AF1457" s="76" t="s">
        <v>96</v>
      </c>
      <c r="AG1457" s="82"/>
      <c r="AH1457" s="60"/>
      <c r="AI1457" s="75" t="s">
        <v>4947</v>
      </c>
      <c r="AJ1457" s="6" t="s">
        <v>103</v>
      </c>
      <c r="AK1457" s="81">
        <v>0</v>
      </c>
      <c r="AL1457" s="205" t="s">
        <v>103</v>
      </c>
      <c r="AM1457" s="169"/>
      <c r="AN1457" s="6"/>
      <c r="AO1457" s="120"/>
    </row>
    <row r="1458" spans="1:41">
      <c r="A1458" s="75" t="s">
        <v>4947</v>
      </c>
      <c r="B1458" s="6" t="s">
        <v>93</v>
      </c>
      <c r="C1458" s="76">
        <v>1457</v>
      </c>
      <c r="D1458" s="6" t="s">
        <v>107</v>
      </c>
      <c r="E1458" s="6" t="s">
        <v>105</v>
      </c>
      <c r="F1458" s="6" t="str">
        <f t="shared" si="139"/>
        <v>STORAGEFG-R-2078LE25.M19</v>
      </c>
      <c r="G1458" s="97" t="s">
        <v>210</v>
      </c>
      <c r="H1458" s="95">
        <v>146682</v>
      </c>
      <c r="I1458" s="85" t="s">
        <v>4692</v>
      </c>
      <c r="J1458" s="92">
        <v>46078</v>
      </c>
      <c r="K1458" s="97"/>
      <c r="L1458" s="80">
        <v>6047248</v>
      </c>
      <c r="M1458" s="6" t="s">
        <v>173</v>
      </c>
      <c r="N1458" s="80" t="s">
        <v>116</v>
      </c>
      <c r="O1458" s="71">
        <v>0</v>
      </c>
      <c r="P1458" s="71">
        <v>0</v>
      </c>
      <c r="Q1458" s="79">
        <v>35.1</v>
      </c>
      <c r="R1458" s="79">
        <v>0</v>
      </c>
      <c r="S1458" s="71">
        <v>0</v>
      </c>
      <c r="T1458" s="79">
        <v>35.1</v>
      </c>
      <c r="U1458" s="87" t="s">
        <v>118</v>
      </c>
      <c r="V1458" s="84">
        <f t="shared" si="145"/>
        <v>35.1</v>
      </c>
      <c r="W1458" s="94" t="s">
        <v>119</v>
      </c>
      <c r="X1458" s="80" t="s">
        <v>238</v>
      </c>
      <c r="Y1458" s="80" t="s">
        <v>238</v>
      </c>
      <c r="Z1458" s="80" t="s">
        <v>239</v>
      </c>
      <c r="AA1458" s="80" t="s">
        <v>240</v>
      </c>
      <c r="AB1458" s="76" t="s">
        <v>539</v>
      </c>
      <c r="AC1458" s="76" t="s">
        <v>541</v>
      </c>
      <c r="AD1458" s="76" t="s">
        <v>195</v>
      </c>
      <c r="AE1458" s="76">
        <v>75640000</v>
      </c>
      <c r="AF1458" s="76" t="s">
        <v>96</v>
      </c>
      <c r="AG1458" s="82"/>
      <c r="AH1458" s="60"/>
      <c r="AI1458" s="75" t="s">
        <v>4947</v>
      </c>
      <c r="AJ1458" s="6" t="s">
        <v>103</v>
      </c>
      <c r="AK1458" s="81">
        <v>0</v>
      </c>
      <c r="AL1458" s="205" t="s">
        <v>103</v>
      </c>
      <c r="AM1458" s="169"/>
      <c r="AN1458" s="6"/>
      <c r="AO1458" s="120"/>
    </row>
    <row r="1459" spans="1:41">
      <c r="A1459" s="75" t="s">
        <v>4947</v>
      </c>
      <c r="B1459" s="6" t="s">
        <v>93</v>
      </c>
      <c r="C1459" s="76">
        <v>1458</v>
      </c>
      <c r="D1459" s="6" t="s">
        <v>107</v>
      </c>
      <c r="E1459" s="6" t="s">
        <v>105</v>
      </c>
      <c r="F1459" s="6" t="str">
        <f t="shared" si="139"/>
        <v>STORAGEFG-R-2093LE25.M19</v>
      </c>
      <c r="G1459" s="97" t="s">
        <v>1738</v>
      </c>
      <c r="H1459" s="95">
        <v>146683</v>
      </c>
      <c r="I1459" s="85" t="s">
        <v>4692</v>
      </c>
      <c r="J1459" s="92">
        <v>46078</v>
      </c>
      <c r="K1459" s="97"/>
      <c r="L1459" s="80">
        <v>6046918</v>
      </c>
      <c r="M1459" s="6" t="s">
        <v>173</v>
      </c>
      <c r="N1459" s="80" t="s">
        <v>116</v>
      </c>
      <c r="O1459" s="71">
        <v>0</v>
      </c>
      <c r="P1459" s="71">
        <v>0</v>
      </c>
      <c r="Q1459" s="79">
        <v>29.7</v>
      </c>
      <c r="R1459" s="79">
        <v>0</v>
      </c>
      <c r="S1459" s="71">
        <v>0</v>
      </c>
      <c r="T1459" s="79">
        <v>29.7</v>
      </c>
      <c r="U1459" s="87" t="s">
        <v>118</v>
      </c>
      <c r="V1459" s="84">
        <f t="shared" si="145"/>
        <v>29.7</v>
      </c>
      <c r="W1459" s="94" t="s">
        <v>119</v>
      </c>
      <c r="X1459" s="80" t="s">
        <v>238</v>
      </c>
      <c r="Y1459" s="80" t="s">
        <v>238</v>
      </c>
      <c r="Z1459" s="80" t="s">
        <v>239</v>
      </c>
      <c r="AA1459" s="80" t="s">
        <v>240</v>
      </c>
      <c r="AB1459" s="76" t="s">
        <v>539</v>
      </c>
      <c r="AC1459" s="76" t="s">
        <v>541</v>
      </c>
      <c r="AD1459" s="76" t="s">
        <v>195</v>
      </c>
      <c r="AE1459" s="76">
        <v>75640000</v>
      </c>
      <c r="AF1459" s="76" t="s">
        <v>96</v>
      </c>
      <c r="AG1459" s="82"/>
      <c r="AH1459" s="60"/>
      <c r="AI1459" s="75" t="s">
        <v>4947</v>
      </c>
      <c r="AJ1459" s="6" t="s">
        <v>103</v>
      </c>
      <c r="AK1459" s="81">
        <v>0</v>
      </c>
      <c r="AL1459" s="205" t="s">
        <v>103</v>
      </c>
      <c r="AM1459" s="169"/>
      <c r="AN1459" s="6"/>
      <c r="AO1459" s="120"/>
    </row>
    <row r="1460" spans="1:41">
      <c r="A1460" s="75" t="s">
        <v>4947</v>
      </c>
      <c r="B1460" s="6" t="s">
        <v>93</v>
      </c>
      <c r="C1460" s="76">
        <v>1459</v>
      </c>
      <c r="D1460" s="6" t="s">
        <v>107</v>
      </c>
      <c r="E1460" s="6" t="s">
        <v>105</v>
      </c>
      <c r="F1460" s="6" t="str">
        <f t="shared" si="139"/>
        <v>STORAGEFG-R-2093LE25.M19</v>
      </c>
      <c r="G1460" s="97" t="s">
        <v>1738</v>
      </c>
      <c r="H1460" s="95">
        <v>146684</v>
      </c>
      <c r="I1460" s="85" t="s">
        <v>4692</v>
      </c>
      <c r="J1460" s="92">
        <v>46078</v>
      </c>
      <c r="K1460" s="97"/>
      <c r="L1460" s="80">
        <v>6042582</v>
      </c>
      <c r="M1460" s="6" t="s">
        <v>173</v>
      </c>
      <c r="N1460" s="80" t="s">
        <v>116</v>
      </c>
      <c r="O1460" s="71">
        <v>0</v>
      </c>
      <c r="P1460" s="71">
        <v>0</v>
      </c>
      <c r="Q1460" s="79">
        <v>117.4</v>
      </c>
      <c r="R1460" s="79">
        <v>0</v>
      </c>
      <c r="S1460" s="71">
        <v>0</v>
      </c>
      <c r="T1460" s="79">
        <v>117.4</v>
      </c>
      <c r="U1460" s="87" t="s">
        <v>118</v>
      </c>
      <c r="V1460" s="84">
        <f t="shared" si="145"/>
        <v>117.4</v>
      </c>
      <c r="W1460" s="92" t="s">
        <v>119</v>
      </c>
      <c r="X1460" s="80" t="s">
        <v>238</v>
      </c>
      <c r="Y1460" s="80" t="s">
        <v>238</v>
      </c>
      <c r="Z1460" s="80" t="s">
        <v>239</v>
      </c>
      <c r="AA1460" s="80" t="s">
        <v>240</v>
      </c>
      <c r="AB1460" s="76" t="s">
        <v>539</v>
      </c>
      <c r="AC1460" s="76" t="s">
        <v>541</v>
      </c>
      <c r="AD1460" s="76" t="s">
        <v>195</v>
      </c>
      <c r="AE1460" s="76">
        <v>75640000</v>
      </c>
      <c r="AF1460" s="76" t="s">
        <v>96</v>
      </c>
      <c r="AG1460" s="82"/>
      <c r="AH1460" s="60"/>
      <c r="AI1460" s="75" t="s">
        <v>4947</v>
      </c>
      <c r="AJ1460" s="6" t="s">
        <v>103</v>
      </c>
      <c r="AK1460" s="81">
        <v>0</v>
      </c>
      <c r="AL1460" s="205" t="s">
        <v>103</v>
      </c>
      <c r="AM1460" s="169"/>
      <c r="AN1460" s="6"/>
      <c r="AO1460" s="120"/>
    </row>
    <row r="1461" spans="1:41">
      <c r="A1461" s="75" t="s">
        <v>4947</v>
      </c>
      <c r="B1461" s="6" t="s">
        <v>93</v>
      </c>
      <c r="C1461" s="76">
        <v>1460</v>
      </c>
      <c r="D1461" s="6" t="s">
        <v>107</v>
      </c>
      <c r="E1461" s="6" t="s">
        <v>105</v>
      </c>
      <c r="F1461" s="6" t="str">
        <f t="shared" si="139"/>
        <v>STORAGEFG-R-2082LE24.M19</v>
      </c>
      <c r="G1461" s="97" t="s">
        <v>2361</v>
      </c>
      <c r="H1461" s="95">
        <v>146685</v>
      </c>
      <c r="I1461" s="85" t="s">
        <v>4692</v>
      </c>
      <c r="J1461" s="92">
        <v>46078</v>
      </c>
      <c r="K1461" s="97"/>
      <c r="L1461" s="80">
        <v>6055846</v>
      </c>
      <c r="M1461" s="6" t="s">
        <v>173</v>
      </c>
      <c r="N1461" s="80" t="s">
        <v>116</v>
      </c>
      <c r="O1461" s="71">
        <v>0</v>
      </c>
      <c r="P1461" s="71">
        <v>0</v>
      </c>
      <c r="Q1461" s="79">
        <v>82.7</v>
      </c>
      <c r="R1461" s="79">
        <v>0</v>
      </c>
      <c r="S1461" s="71">
        <v>0</v>
      </c>
      <c r="T1461" s="79">
        <v>82.7</v>
      </c>
      <c r="U1461" s="87" t="s">
        <v>118</v>
      </c>
      <c r="V1461" s="84">
        <f t="shared" si="145"/>
        <v>82.7</v>
      </c>
      <c r="W1461" s="92" t="s">
        <v>119</v>
      </c>
      <c r="X1461" s="80" t="s">
        <v>238</v>
      </c>
      <c r="Y1461" s="80" t="s">
        <v>238</v>
      </c>
      <c r="Z1461" s="80" t="s">
        <v>239</v>
      </c>
      <c r="AA1461" s="80" t="s">
        <v>240</v>
      </c>
      <c r="AB1461" s="76" t="s">
        <v>539</v>
      </c>
      <c r="AC1461" s="76" t="s">
        <v>541</v>
      </c>
      <c r="AD1461" s="76" t="s">
        <v>195</v>
      </c>
      <c r="AE1461" s="76">
        <v>75640000</v>
      </c>
      <c r="AF1461" s="76" t="s">
        <v>96</v>
      </c>
      <c r="AG1461" s="82"/>
      <c r="AH1461" s="60"/>
      <c r="AI1461" s="75" t="s">
        <v>4947</v>
      </c>
      <c r="AJ1461" s="6" t="s">
        <v>103</v>
      </c>
      <c r="AK1461" s="81">
        <v>0</v>
      </c>
      <c r="AL1461" s="205" t="s">
        <v>103</v>
      </c>
      <c r="AM1461" s="169"/>
      <c r="AN1461" s="6"/>
      <c r="AO1461" s="120"/>
    </row>
    <row r="1462" spans="1:41">
      <c r="A1462" s="75" t="s">
        <v>4947</v>
      </c>
      <c r="B1462" s="6" t="s">
        <v>93</v>
      </c>
      <c r="C1462" s="76">
        <v>1461</v>
      </c>
      <c r="D1462" s="6" t="s">
        <v>107</v>
      </c>
      <c r="E1462" s="6" t="s">
        <v>105</v>
      </c>
      <c r="F1462" s="6" t="str">
        <f t="shared" si="139"/>
        <v>STORAGEFG-R-2033LE25.M19</v>
      </c>
      <c r="G1462" s="97" t="s">
        <v>241</v>
      </c>
      <c r="H1462" s="95">
        <v>146686</v>
      </c>
      <c r="I1462" s="85" t="s">
        <v>4692</v>
      </c>
      <c r="J1462" s="92">
        <v>46078</v>
      </c>
      <c r="K1462" s="97"/>
      <c r="L1462" s="80" t="s">
        <v>116</v>
      </c>
      <c r="M1462" s="6" t="s">
        <v>173</v>
      </c>
      <c r="N1462" s="80" t="s">
        <v>116</v>
      </c>
      <c r="O1462" s="71">
        <v>0</v>
      </c>
      <c r="P1462" s="71">
        <v>0</v>
      </c>
      <c r="Q1462" s="79">
        <v>124.6</v>
      </c>
      <c r="R1462" s="79">
        <v>0</v>
      </c>
      <c r="S1462" s="71">
        <v>0</v>
      </c>
      <c r="T1462" s="79">
        <v>124.6</v>
      </c>
      <c r="U1462" s="87" t="s">
        <v>118</v>
      </c>
      <c r="V1462" s="84">
        <f t="shared" si="145"/>
        <v>124.6</v>
      </c>
      <c r="W1462" s="92" t="s">
        <v>119</v>
      </c>
      <c r="X1462" s="80" t="s">
        <v>238</v>
      </c>
      <c r="Y1462" s="80" t="s">
        <v>238</v>
      </c>
      <c r="Z1462" s="80" t="s">
        <v>239</v>
      </c>
      <c r="AA1462" s="80" t="s">
        <v>240</v>
      </c>
      <c r="AB1462" s="76" t="s">
        <v>539</v>
      </c>
      <c r="AC1462" s="76" t="s">
        <v>541</v>
      </c>
      <c r="AD1462" s="76" t="s">
        <v>195</v>
      </c>
      <c r="AE1462" s="76">
        <v>75640000</v>
      </c>
      <c r="AF1462" s="76" t="s">
        <v>96</v>
      </c>
      <c r="AG1462" s="82"/>
      <c r="AH1462" s="60"/>
      <c r="AI1462" s="75" t="s">
        <v>4947</v>
      </c>
      <c r="AJ1462" s="6" t="s">
        <v>103</v>
      </c>
      <c r="AK1462" s="81">
        <v>0</v>
      </c>
      <c r="AL1462" s="205" t="s">
        <v>103</v>
      </c>
      <c r="AM1462" s="169"/>
      <c r="AN1462" s="6"/>
      <c r="AO1462" s="120"/>
    </row>
    <row r="1463" spans="1:41">
      <c r="A1463" s="75" t="s">
        <v>4947</v>
      </c>
      <c r="B1463" s="6" t="s">
        <v>93</v>
      </c>
      <c r="C1463" s="76">
        <v>1462</v>
      </c>
      <c r="D1463" s="6" t="s">
        <v>107</v>
      </c>
      <c r="E1463" s="6" t="s">
        <v>105</v>
      </c>
      <c r="F1463" s="6" t="str">
        <f t="shared" si="139"/>
        <v>STORAGEFG-R-2099LE25.M19</v>
      </c>
      <c r="G1463" s="97" t="s">
        <v>2340</v>
      </c>
      <c r="H1463" s="95">
        <v>146687</v>
      </c>
      <c r="I1463" s="85" t="s">
        <v>4692</v>
      </c>
      <c r="J1463" s="92">
        <v>46078</v>
      </c>
      <c r="K1463" s="97"/>
      <c r="L1463" s="80">
        <v>6083877</v>
      </c>
      <c r="M1463" s="6" t="s">
        <v>173</v>
      </c>
      <c r="N1463" s="80" t="s">
        <v>116</v>
      </c>
      <c r="O1463" s="71">
        <v>0</v>
      </c>
      <c r="P1463" s="71">
        <v>0</v>
      </c>
      <c r="Q1463" s="79">
        <v>177.9</v>
      </c>
      <c r="R1463" s="79">
        <v>0</v>
      </c>
      <c r="S1463" s="71">
        <v>0</v>
      </c>
      <c r="T1463" s="79">
        <v>177.9</v>
      </c>
      <c r="U1463" s="87" t="s">
        <v>118</v>
      </c>
      <c r="V1463" s="84">
        <f t="shared" si="145"/>
        <v>177.9</v>
      </c>
      <c r="W1463" s="94" t="s">
        <v>119</v>
      </c>
      <c r="X1463" s="80" t="s">
        <v>238</v>
      </c>
      <c r="Y1463" s="80" t="s">
        <v>238</v>
      </c>
      <c r="Z1463" s="80" t="s">
        <v>239</v>
      </c>
      <c r="AA1463" s="80" t="s">
        <v>240</v>
      </c>
      <c r="AB1463" s="76" t="s">
        <v>539</v>
      </c>
      <c r="AC1463" s="76" t="s">
        <v>541</v>
      </c>
      <c r="AD1463" s="76" t="s">
        <v>195</v>
      </c>
      <c r="AE1463" s="76">
        <v>75640000</v>
      </c>
      <c r="AF1463" s="76" t="s">
        <v>96</v>
      </c>
      <c r="AG1463" s="82"/>
      <c r="AH1463" s="60"/>
      <c r="AI1463" s="75" t="s">
        <v>4947</v>
      </c>
      <c r="AJ1463" s="6" t="s">
        <v>103</v>
      </c>
      <c r="AK1463" s="81">
        <v>0</v>
      </c>
      <c r="AL1463" s="205" t="s">
        <v>103</v>
      </c>
      <c r="AM1463" s="169"/>
      <c r="AN1463" s="6"/>
      <c r="AO1463" s="120"/>
    </row>
    <row r="1464" spans="1:41">
      <c r="A1464" s="75" t="s">
        <v>4947</v>
      </c>
      <c r="B1464" s="6" t="s">
        <v>93</v>
      </c>
      <c r="C1464" s="76">
        <v>1463</v>
      </c>
      <c r="D1464" s="6" t="s">
        <v>107</v>
      </c>
      <c r="E1464" s="6" t="s">
        <v>105</v>
      </c>
      <c r="F1464" s="6" t="str">
        <f t="shared" si="139"/>
        <v>STORAGEFG-R-2103LE25.M19</v>
      </c>
      <c r="G1464" s="97" t="s">
        <v>2343</v>
      </c>
      <c r="H1464" s="95">
        <v>146688</v>
      </c>
      <c r="I1464" s="85" t="s">
        <v>4692</v>
      </c>
      <c r="J1464" s="92">
        <v>46078</v>
      </c>
      <c r="K1464" s="97"/>
      <c r="L1464" s="80">
        <v>6089373</v>
      </c>
      <c r="M1464" s="6" t="s">
        <v>173</v>
      </c>
      <c r="N1464" s="80" t="s">
        <v>116</v>
      </c>
      <c r="O1464" s="71">
        <v>0</v>
      </c>
      <c r="P1464" s="71">
        <v>0</v>
      </c>
      <c r="Q1464" s="79">
        <v>108</v>
      </c>
      <c r="R1464" s="79">
        <v>0</v>
      </c>
      <c r="S1464" s="71">
        <v>0</v>
      </c>
      <c r="T1464" s="79">
        <v>108</v>
      </c>
      <c r="U1464" s="87" t="s">
        <v>118</v>
      </c>
      <c r="V1464" s="84">
        <f t="shared" si="145"/>
        <v>108</v>
      </c>
      <c r="W1464" s="94" t="s">
        <v>119</v>
      </c>
      <c r="X1464" s="80" t="s">
        <v>238</v>
      </c>
      <c r="Y1464" s="80" t="s">
        <v>238</v>
      </c>
      <c r="Z1464" s="80" t="s">
        <v>239</v>
      </c>
      <c r="AA1464" s="80" t="s">
        <v>240</v>
      </c>
      <c r="AB1464" s="76" t="s">
        <v>539</v>
      </c>
      <c r="AC1464" s="76" t="s">
        <v>541</v>
      </c>
      <c r="AD1464" s="76" t="s">
        <v>195</v>
      </c>
      <c r="AE1464" s="76">
        <v>75640000</v>
      </c>
      <c r="AF1464" s="76" t="s">
        <v>96</v>
      </c>
      <c r="AG1464" s="82"/>
      <c r="AH1464" s="60"/>
      <c r="AI1464" s="75" t="s">
        <v>4947</v>
      </c>
      <c r="AJ1464" s="6" t="s">
        <v>103</v>
      </c>
      <c r="AK1464" s="81">
        <v>0</v>
      </c>
      <c r="AL1464" s="205" t="s">
        <v>103</v>
      </c>
      <c r="AM1464" s="169"/>
      <c r="AN1464" s="6"/>
      <c r="AO1464" s="120"/>
    </row>
    <row r="1465" spans="1:41">
      <c r="A1465" s="75" t="s">
        <v>4947</v>
      </c>
      <c r="B1465" s="6" t="s">
        <v>93</v>
      </c>
      <c r="C1465" s="76">
        <v>1464</v>
      </c>
      <c r="D1465" s="6" t="s">
        <v>107</v>
      </c>
      <c r="E1465" s="6" t="s">
        <v>105</v>
      </c>
      <c r="F1465" s="6" t="str">
        <f t="shared" si="139"/>
        <v>STORAGEFG-R-2031LE25.M19</v>
      </c>
      <c r="G1465" s="97" t="s">
        <v>1051</v>
      </c>
      <c r="H1465" s="95">
        <v>146689</v>
      </c>
      <c r="I1465" s="85" t="s">
        <v>4692</v>
      </c>
      <c r="J1465" s="92">
        <v>46078</v>
      </c>
      <c r="K1465" s="97"/>
      <c r="L1465" s="80">
        <v>6050042</v>
      </c>
      <c r="M1465" s="6" t="s">
        <v>173</v>
      </c>
      <c r="N1465" s="80" t="s">
        <v>116</v>
      </c>
      <c r="O1465" s="71">
        <v>0</v>
      </c>
      <c r="P1465" s="71">
        <v>0</v>
      </c>
      <c r="Q1465" s="79">
        <v>79.099999999999994</v>
      </c>
      <c r="R1465" s="79">
        <v>0</v>
      </c>
      <c r="S1465" s="71">
        <v>0</v>
      </c>
      <c r="T1465" s="79">
        <v>79.099999999999994</v>
      </c>
      <c r="U1465" s="87" t="s">
        <v>118</v>
      </c>
      <c r="V1465" s="84">
        <f t="shared" si="145"/>
        <v>79.099999999999994</v>
      </c>
      <c r="W1465" s="94" t="s">
        <v>119</v>
      </c>
      <c r="X1465" s="80" t="s">
        <v>238</v>
      </c>
      <c r="Y1465" s="80" t="s">
        <v>238</v>
      </c>
      <c r="Z1465" s="80" t="s">
        <v>239</v>
      </c>
      <c r="AA1465" s="80" t="s">
        <v>240</v>
      </c>
      <c r="AB1465" s="76" t="s">
        <v>539</v>
      </c>
      <c r="AC1465" s="76" t="s">
        <v>541</v>
      </c>
      <c r="AD1465" s="76" t="s">
        <v>195</v>
      </c>
      <c r="AE1465" s="76">
        <v>75640000</v>
      </c>
      <c r="AF1465" s="76" t="s">
        <v>96</v>
      </c>
      <c r="AG1465" s="82"/>
      <c r="AH1465" s="60"/>
      <c r="AI1465" s="75" t="s">
        <v>4947</v>
      </c>
      <c r="AJ1465" s="6" t="s">
        <v>103</v>
      </c>
      <c r="AK1465" s="81">
        <v>0</v>
      </c>
      <c r="AL1465" s="205" t="s">
        <v>103</v>
      </c>
      <c r="AM1465" s="169"/>
      <c r="AN1465" s="6"/>
      <c r="AO1465" s="120"/>
    </row>
    <row r="1466" spans="1:41">
      <c r="A1466" s="75" t="s">
        <v>4947</v>
      </c>
      <c r="B1466" s="6" t="s">
        <v>93</v>
      </c>
      <c r="C1466" s="76">
        <v>1465</v>
      </c>
      <c r="D1466" s="6" t="s">
        <v>107</v>
      </c>
      <c r="E1466" s="6" t="s">
        <v>105</v>
      </c>
      <c r="F1466" s="6" t="str">
        <f t="shared" si="139"/>
        <v>STORAGEFG-R-2110LE25.M19</v>
      </c>
      <c r="G1466" s="97" t="s">
        <v>2811</v>
      </c>
      <c r="H1466" s="95">
        <v>146690</v>
      </c>
      <c r="I1466" s="85" t="s">
        <v>4692</v>
      </c>
      <c r="J1466" s="92">
        <v>46078</v>
      </c>
      <c r="K1466" s="97"/>
      <c r="L1466" s="80">
        <v>6079627</v>
      </c>
      <c r="M1466" s="6" t="s">
        <v>173</v>
      </c>
      <c r="N1466" s="80" t="s">
        <v>116</v>
      </c>
      <c r="O1466" s="71">
        <v>0</v>
      </c>
      <c r="P1466" s="71">
        <v>0</v>
      </c>
      <c r="Q1466" s="79">
        <v>37</v>
      </c>
      <c r="R1466" s="79">
        <v>0</v>
      </c>
      <c r="S1466" s="71">
        <v>0</v>
      </c>
      <c r="T1466" s="79">
        <v>37</v>
      </c>
      <c r="U1466" s="87" t="s">
        <v>118</v>
      </c>
      <c r="V1466" s="84">
        <f t="shared" si="145"/>
        <v>37</v>
      </c>
      <c r="W1466" s="94" t="s">
        <v>119</v>
      </c>
      <c r="X1466" s="80" t="s">
        <v>238</v>
      </c>
      <c r="Y1466" s="80" t="s">
        <v>238</v>
      </c>
      <c r="Z1466" s="80" t="s">
        <v>239</v>
      </c>
      <c r="AA1466" s="80" t="s">
        <v>240</v>
      </c>
      <c r="AB1466" s="76" t="s">
        <v>539</v>
      </c>
      <c r="AC1466" s="76" t="s">
        <v>541</v>
      </c>
      <c r="AD1466" s="76" t="s">
        <v>195</v>
      </c>
      <c r="AE1466" s="76">
        <v>75640000</v>
      </c>
      <c r="AF1466" s="76" t="s">
        <v>96</v>
      </c>
      <c r="AG1466" s="82"/>
      <c r="AH1466" s="60"/>
      <c r="AI1466" s="75" t="s">
        <v>4947</v>
      </c>
      <c r="AJ1466" s="6" t="s">
        <v>103</v>
      </c>
      <c r="AK1466" s="81">
        <v>0</v>
      </c>
      <c r="AL1466" s="205" t="s">
        <v>103</v>
      </c>
      <c r="AM1466" s="169"/>
      <c r="AN1466" s="6"/>
      <c r="AO1466" s="120"/>
    </row>
    <row r="1467" spans="1:41">
      <c r="A1467" s="75" t="s">
        <v>4947</v>
      </c>
      <c r="B1467" s="6" t="s">
        <v>93</v>
      </c>
      <c r="C1467" s="76">
        <v>1466</v>
      </c>
      <c r="D1467" s="6" t="s">
        <v>107</v>
      </c>
      <c r="E1467" s="6" t="s">
        <v>105</v>
      </c>
      <c r="F1467" s="6" t="str">
        <f t="shared" si="139"/>
        <v>STORAGEFG-R-2108LE25.M19</v>
      </c>
      <c r="G1467" s="97" t="s">
        <v>2813</v>
      </c>
      <c r="H1467" s="95">
        <v>146691</v>
      </c>
      <c r="I1467" s="85" t="s">
        <v>4692</v>
      </c>
      <c r="J1467" s="92">
        <v>46078</v>
      </c>
      <c r="K1467" s="97"/>
      <c r="L1467" s="80">
        <v>6082003</v>
      </c>
      <c r="M1467" s="6" t="s">
        <v>173</v>
      </c>
      <c r="N1467" s="80" t="s">
        <v>116</v>
      </c>
      <c r="O1467" s="71">
        <v>0</v>
      </c>
      <c r="P1467" s="71">
        <v>0</v>
      </c>
      <c r="Q1467" s="79">
        <v>91.3</v>
      </c>
      <c r="R1467" s="79">
        <v>0</v>
      </c>
      <c r="S1467" s="71">
        <v>0</v>
      </c>
      <c r="T1467" s="79">
        <v>91.3</v>
      </c>
      <c r="U1467" s="87" t="s">
        <v>118</v>
      </c>
      <c r="V1467" s="84">
        <f t="shared" si="145"/>
        <v>91.3</v>
      </c>
      <c r="W1467" s="94" t="s">
        <v>119</v>
      </c>
      <c r="X1467" s="80" t="s">
        <v>238</v>
      </c>
      <c r="Y1467" s="80" t="s">
        <v>238</v>
      </c>
      <c r="Z1467" s="80" t="s">
        <v>239</v>
      </c>
      <c r="AA1467" s="80" t="s">
        <v>240</v>
      </c>
      <c r="AB1467" s="76" t="s">
        <v>539</v>
      </c>
      <c r="AC1467" s="76" t="s">
        <v>541</v>
      </c>
      <c r="AD1467" s="76" t="s">
        <v>195</v>
      </c>
      <c r="AE1467" s="76">
        <v>75640000</v>
      </c>
      <c r="AF1467" s="76" t="s">
        <v>96</v>
      </c>
      <c r="AG1467" s="82"/>
      <c r="AH1467" s="60"/>
      <c r="AI1467" s="75" t="s">
        <v>4947</v>
      </c>
      <c r="AJ1467" s="6" t="s">
        <v>103</v>
      </c>
      <c r="AK1467" s="81">
        <v>0</v>
      </c>
      <c r="AL1467" s="205" t="s">
        <v>103</v>
      </c>
      <c r="AM1467" s="169"/>
      <c r="AN1467" s="6"/>
      <c r="AO1467" s="120"/>
    </row>
    <row r="1468" spans="1:41">
      <c r="A1468" s="75" t="s">
        <v>4947</v>
      </c>
      <c r="B1468" s="6" t="s">
        <v>93</v>
      </c>
      <c r="C1468" s="76">
        <v>1467</v>
      </c>
      <c r="D1468" s="6" t="s">
        <v>107</v>
      </c>
      <c r="E1468" s="6" t="s">
        <v>105</v>
      </c>
      <c r="F1468" s="6" t="str">
        <f t="shared" si="139"/>
        <v>STORAGEFG-R-2113LE25.M19</v>
      </c>
      <c r="G1468" s="97" t="s">
        <v>2819</v>
      </c>
      <c r="H1468" s="95">
        <v>146692</v>
      </c>
      <c r="I1468" s="85" t="s">
        <v>4692</v>
      </c>
      <c r="J1468" s="92">
        <v>46078</v>
      </c>
      <c r="K1468" s="97"/>
      <c r="L1468" s="80" t="s">
        <v>116</v>
      </c>
      <c r="M1468" s="6" t="s">
        <v>173</v>
      </c>
      <c r="N1468" s="80" t="s">
        <v>116</v>
      </c>
      <c r="O1468" s="71">
        <v>0</v>
      </c>
      <c r="P1468" s="71">
        <v>0</v>
      </c>
      <c r="Q1468" s="79">
        <v>29.7</v>
      </c>
      <c r="R1468" s="79">
        <v>0</v>
      </c>
      <c r="S1468" s="71">
        <v>0</v>
      </c>
      <c r="T1468" s="79">
        <v>29.7</v>
      </c>
      <c r="U1468" s="87" t="s">
        <v>118</v>
      </c>
      <c r="V1468" s="84">
        <f t="shared" si="145"/>
        <v>29.7</v>
      </c>
      <c r="W1468" s="94" t="s">
        <v>119</v>
      </c>
      <c r="X1468" s="80" t="s">
        <v>238</v>
      </c>
      <c r="Y1468" s="80" t="s">
        <v>238</v>
      </c>
      <c r="Z1468" s="80" t="s">
        <v>239</v>
      </c>
      <c r="AA1468" s="80" t="s">
        <v>240</v>
      </c>
      <c r="AB1468" s="76" t="s">
        <v>539</v>
      </c>
      <c r="AC1468" s="76" t="s">
        <v>541</v>
      </c>
      <c r="AD1468" s="76" t="s">
        <v>195</v>
      </c>
      <c r="AE1468" s="76">
        <v>75640000</v>
      </c>
      <c r="AF1468" s="76" t="s">
        <v>96</v>
      </c>
      <c r="AG1468" s="82"/>
      <c r="AH1468" s="60"/>
      <c r="AI1468" s="75" t="s">
        <v>4947</v>
      </c>
      <c r="AJ1468" s="6" t="s">
        <v>103</v>
      </c>
      <c r="AK1468" s="81">
        <v>0</v>
      </c>
      <c r="AL1468" s="205" t="s">
        <v>103</v>
      </c>
      <c r="AM1468" s="169"/>
      <c r="AN1468" s="6"/>
      <c r="AO1468" s="120"/>
    </row>
    <row r="1469" spans="1:41">
      <c r="A1469" s="75" t="s">
        <v>4947</v>
      </c>
      <c r="B1469" s="6" t="s">
        <v>93</v>
      </c>
      <c r="C1469" s="76">
        <v>1468</v>
      </c>
      <c r="D1469" s="6" t="s">
        <v>107</v>
      </c>
      <c r="E1469" s="6" t="s">
        <v>105</v>
      </c>
      <c r="F1469" s="6" t="str">
        <f t="shared" si="139"/>
        <v>STORAGEFG-R-2113LE25.M19</v>
      </c>
      <c r="G1469" s="97" t="s">
        <v>2819</v>
      </c>
      <c r="H1469" s="95">
        <v>146693</v>
      </c>
      <c r="I1469" s="85" t="s">
        <v>4692</v>
      </c>
      <c r="J1469" s="92">
        <v>46078</v>
      </c>
      <c r="K1469" s="97"/>
      <c r="L1469" s="80">
        <v>6084137</v>
      </c>
      <c r="M1469" s="6" t="s">
        <v>173</v>
      </c>
      <c r="N1469" s="80" t="s">
        <v>116</v>
      </c>
      <c r="O1469" s="71">
        <v>0</v>
      </c>
      <c r="P1469" s="71">
        <v>0</v>
      </c>
      <c r="Q1469" s="79">
        <v>45.6</v>
      </c>
      <c r="R1469" s="79">
        <v>0</v>
      </c>
      <c r="S1469" s="71">
        <v>0</v>
      </c>
      <c r="T1469" s="79">
        <v>45.6</v>
      </c>
      <c r="U1469" s="87" t="s">
        <v>118</v>
      </c>
      <c r="V1469" s="84">
        <f t="shared" si="145"/>
        <v>45.6</v>
      </c>
      <c r="W1469" s="94" t="s">
        <v>119</v>
      </c>
      <c r="X1469" s="80" t="s">
        <v>238</v>
      </c>
      <c r="Y1469" s="80" t="s">
        <v>238</v>
      </c>
      <c r="Z1469" s="80" t="s">
        <v>239</v>
      </c>
      <c r="AA1469" s="80" t="s">
        <v>240</v>
      </c>
      <c r="AB1469" s="76" t="s">
        <v>539</v>
      </c>
      <c r="AC1469" s="76" t="s">
        <v>541</v>
      </c>
      <c r="AD1469" s="76" t="s">
        <v>195</v>
      </c>
      <c r="AE1469" s="76">
        <v>75640000</v>
      </c>
      <c r="AF1469" s="76" t="s">
        <v>96</v>
      </c>
      <c r="AG1469" s="82"/>
      <c r="AH1469" s="60"/>
      <c r="AI1469" s="75" t="s">
        <v>4947</v>
      </c>
      <c r="AJ1469" s="6" t="s">
        <v>103</v>
      </c>
      <c r="AK1469" s="81">
        <v>0</v>
      </c>
      <c r="AL1469" s="205" t="s">
        <v>103</v>
      </c>
      <c r="AM1469" s="169"/>
      <c r="AN1469" s="6"/>
      <c r="AO1469" s="120"/>
    </row>
    <row r="1470" spans="1:41">
      <c r="A1470" s="75" t="s">
        <v>4947</v>
      </c>
      <c r="B1470" s="6" t="s">
        <v>93</v>
      </c>
      <c r="C1470" s="76">
        <v>1469</v>
      </c>
      <c r="D1470" s="6" t="s">
        <v>107</v>
      </c>
      <c r="E1470" s="6" t="s">
        <v>105</v>
      </c>
      <c r="F1470" s="6" t="str">
        <f t="shared" si="139"/>
        <v>STORAGEFG-R-2125LE25.M19</v>
      </c>
      <c r="G1470" s="97" t="s">
        <v>3494</v>
      </c>
      <c r="H1470" s="95">
        <v>146694</v>
      </c>
      <c r="I1470" s="85" t="s">
        <v>4692</v>
      </c>
      <c r="J1470" s="92">
        <v>46078</v>
      </c>
      <c r="K1470" s="97"/>
      <c r="L1470" s="80" t="s">
        <v>116</v>
      </c>
      <c r="M1470" s="6" t="s">
        <v>173</v>
      </c>
      <c r="N1470" s="80" t="s">
        <v>116</v>
      </c>
      <c r="O1470" s="71">
        <v>0</v>
      </c>
      <c r="P1470" s="71">
        <v>0</v>
      </c>
      <c r="Q1470" s="79">
        <v>30.9</v>
      </c>
      <c r="R1470" s="79">
        <v>0</v>
      </c>
      <c r="S1470" s="71">
        <v>0</v>
      </c>
      <c r="T1470" s="79">
        <v>30.9</v>
      </c>
      <c r="U1470" s="87" t="s">
        <v>118</v>
      </c>
      <c r="V1470" s="84">
        <f t="shared" si="145"/>
        <v>30.9</v>
      </c>
      <c r="W1470" s="92" t="s">
        <v>119</v>
      </c>
      <c r="X1470" s="80" t="s">
        <v>238</v>
      </c>
      <c r="Y1470" s="80" t="s">
        <v>238</v>
      </c>
      <c r="Z1470" s="80" t="s">
        <v>239</v>
      </c>
      <c r="AA1470" s="80" t="s">
        <v>240</v>
      </c>
      <c r="AB1470" s="76" t="s">
        <v>539</v>
      </c>
      <c r="AC1470" s="76" t="s">
        <v>541</v>
      </c>
      <c r="AD1470" s="76" t="s">
        <v>195</v>
      </c>
      <c r="AE1470" s="76">
        <v>75640000</v>
      </c>
      <c r="AF1470" s="76" t="s">
        <v>96</v>
      </c>
      <c r="AG1470" s="82"/>
      <c r="AH1470" s="60"/>
      <c r="AI1470" s="75" t="s">
        <v>4947</v>
      </c>
      <c r="AJ1470" s="6" t="s">
        <v>103</v>
      </c>
      <c r="AK1470" s="81">
        <v>0</v>
      </c>
      <c r="AL1470" s="205" t="s">
        <v>103</v>
      </c>
      <c r="AM1470" s="169"/>
      <c r="AN1470" s="6"/>
      <c r="AO1470" s="120"/>
    </row>
    <row r="1471" spans="1:41">
      <c r="A1471" s="75" t="s">
        <v>4947</v>
      </c>
      <c r="B1471" s="6" t="s">
        <v>93</v>
      </c>
      <c r="C1471" s="76">
        <v>1470</v>
      </c>
      <c r="D1471" s="6" t="s">
        <v>107</v>
      </c>
      <c r="E1471" s="6" t="s">
        <v>105</v>
      </c>
      <c r="F1471" s="6" t="str">
        <f t="shared" si="139"/>
        <v>STORAGEFG-R-2122LE25.M19</v>
      </c>
      <c r="G1471" s="97" t="s">
        <v>3491</v>
      </c>
      <c r="H1471" s="95">
        <v>146695</v>
      </c>
      <c r="I1471" s="85" t="s">
        <v>4692</v>
      </c>
      <c r="J1471" s="92">
        <v>46078</v>
      </c>
      <c r="K1471" s="97"/>
      <c r="L1471" s="80" t="s">
        <v>116</v>
      </c>
      <c r="M1471" s="6" t="s">
        <v>173</v>
      </c>
      <c r="N1471" s="80" t="s">
        <v>116</v>
      </c>
      <c r="O1471" s="71">
        <v>0</v>
      </c>
      <c r="P1471" s="71">
        <v>0</v>
      </c>
      <c r="Q1471" s="79">
        <v>31.3</v>
      </c>
      <c r="R1471" s="79">
        <v>0</v>
      </c>
      <c r="S1471" s="71">
        <v>0</v>
      </c>
      <c r="T1471" s="79">
        <v>31.3</v>
      </c>
      <c r="U1471" s="87" t="s">
        <v>118</v>
      </c>
      <c r="V1471" s="84">
        <f t="shared" si="145"/>
        <v>31.3</v>
      </c>
      <c r="W1471" s="92" t="s">
        <v>119</v>
      </c>
      <c r="X1471" s="80" t="s">
        <v>238</v>
      </c>
      <c r="Y1471" s="80" t="s">
        <v>238</v>
      </c>
      <c r="Z1471" s="80" t="s">
        <v>239</v>
      </c>
      <c r="AA1471" s="80" t="s">
        <v>240</v>
      </c>
      <c r="AB1471" s="76" t="s">
        <v>539</v>
      </c>
      <c r="AC1471" s="76" t="s">
        <v>541</v>
      </c>
      <c r="AD1471" s="76" t="s">
        <v>195</v>
      </c>
      <c r="AE1471" s="76">
        <v>75640000</v>
      </c>
      <c r="AF1471" s="76" t="s">
        <v>96</v>
      </c>
      <c r="AG1471" s="82"/>
      <c r="AH1471" s="60"/>
      <c r="AI1471" s="75" t="s">
        <v>4947</v>
      </c>
      <c r="AJ1471" s="6" t="s">
        <v>103</v>
      </c>
      <c r="AK1471" s="81">
        <v>0</v>
      </c>
      <c r="AL1471" s="205" t="s">
        <v>103</v>
      </c>
      <c r="AM1471" s="169"/>
      <c r="AN1471" s="6"/>
      <c r="AO1471" s="120"/>
    </row>
    <row r="1472" spans="1:41">
      <c r="A1472" s="75" t="s">
        <v>4947</v>
      </c>
      <c r="B1472" s="6" t="s">
        <v>93</v>
      </c>
      <c r="C1472" s="76">
        <v>1471</v>
      </c>
      <c r="D1472" s="6" t="s">
        <v>107</v>
      </c>
      <c r="E1472" s="6" t="s">
        <v>105</v>
      </c>
      <c r="F1472" s="6" t="str">
        <f t="shared" si="139"/>
        <v>STORAGEFG-R-2007LE25.M19</v>
      </c>
      <c r="G1472" s="97" t="s">
        <v>269</v>
      </c>
      <c r="H1472" s="95">
        <v>146696</v>
      </c>
      <c r="I1472" s="85" t="s">
        <v>4692</v>
      </c>
      <c r="J1472" s="92">
        <v>46078</v>
      </c>
      <c r="K1472" s="97"/>
      <c r="L1472" s="80">
        <v>6047102</v>
      </c>
      <c r="M1472" s="6" t="s">
        <v>173</v>
      </c>
      <c r="N1472" s="80" t="s">
        <v>116</v>
      </c>
      <c r="O1472" s="71">
        <v>0</v>
      </c>
      <c r="P1472" s="71">
        <v>0</v>
      </c>
      <c r="Q1472" s="79">
        <v>117.9</v>
      </c>
      <c r="R1472" s="79">
        <v>0</v>
      </c>
      <c r="S1472" s="71">
        <v>0</v>
      </c>
      <c r="T1472" s="79">
        <v>117.9</v>
      </c>
      <c r="U1472" s="87" t="s">
        <v>118</v>
      </c>
      <c r="V1472" s="84">
        <f t="shared" si="145"/>
        <v>117.9</v>
      </c>
      <c r="W1472" s="92" t="s">
        <v>119</v>
      </c>
      <c r="X1472" s="80" t="s">
        <v>238</v>
      </c>
      <c r="Y1472" s="80" t="s">
        <v>238</v>
      </c>
      <c r="Z1472" s="80" t="s">
        <v>239</v>
      </c>
      <c r="AA1472" s="80" t="s">
        <v>240</v>
      </c>
      <c r="AB1472" s="76" t="s">
        <v>539</v>
      </c>
      <c r="AC1472" s="76" t="s">
        <v>541</v>
      </c>
      <c r="AD1472" s="76" t="s">
        <v>195</v>
      </c>
      <c r="AE1472" s="76">
        <v>75640000</v>
      </c>
      <c r="AF1472" s="76" t="s">
        <v>96</v>
      </c>
      <c r="AG1472" s="82"/>
      <c r="AH1472" s="60"/>
      <c r="AI1472" s="75" t="s">
        <v>4947</v>
      </c>
      <c r="AJ1472" s="6" t="s">
        <v>103</v>
      </c>
      <c r="AK1472" s="81">
        <v>0</v>
      </c>
      <c r="AL1472" s="205" t="s">
        <v>103</v>
      </c>
      <c r="AM1472" s="169"/>
      <c r="AN1472" s="6"/>
      <c r="AO1472" s="120"/>
    </row>
    <row r="1473" spans="1:41">
      <c r="A1473" s="75" t="s">
        <v>4947</v>
      </c>
      <c r="B1473" s="6" t="s">
        <v>93</v>
      </c>
      <c r="C1473" s="76">
        <v>1472</v>
      </c>
      <c r="D1473" s="6" t="s">
        <v>110</v>
      </c>
      <c r="E1473" s="6" t="s">
        <v>2135</v>
      </c>
      <c r="F1473" s="6" t="str">
        <f t="shared" si="139"/>
        <v>FreightRM-M-247-SI25-M19-L</v>
      </c>
      <c r="G1473" s="97" t="s">
        <v>2618</v>
      </c>
      <c r="H1473" s="95">
        <v>4816</v>
      </c>
      <c r="I1473" s="85" t="s">
        <v>4692</v>
      </c>
      <c r="J1473" s="92">
        <v>46077</v>
      </c>
      <c r="K1473" s="97"/>
      <c r="L1473" s="80" t="s">
        <v>116</v>
      </c>
      <c r="M1473" s="80" t="s">
        <v>173</v>
      </c>
      <c r="N1473" s="80" t="s">
        <v>291</v>
      </c>
      <c r="O1473" s="71">
        <v>0</v>
      </c>
      <c r="P1473" s="71">
        <v>0</v>
      </c>
      <c r="Q1473" s="79">
        <v>27750</v>
      </c>
      <c r="R1473" s="79">
        <v>4440</v>
      </c>
      <c r="S1473" s="71">
        <v>1110</v>
      </c>
      <c r="T1473" s="79">
        <v>31080</v>
      </c>
      <c r="U1473" s="87" t="s">
        <v>24</v>
      </c>
      <c r="V1473" s="84">
        <f t="shared" ref="V1473:V1475" si="146">T1473/17.5037</f>
        <v>1775.6245822311855</v>
      </c>
      <c r="W1473" s="94">
        <v>46078</v>
      </c>
      <c r="X1473" s="80" t="s">
        <v>120</v>
      </c>
      <c r="Y1473" s="80" t="s">
        <v>282</v>
      </c>
      <c r="Z1473" s="80" t="s">
        <v>121</v>
      </c>
      <c r="AA1473" s="80" t="s">
        <v>122</v>
      </c>
      <c r="AB1473" s="76" t="s">
        <v>539</v>
      </c>
      <c r="AC1473" s="76" t="s">
        <v>540</v>
      </c>
      <c r="AD1473" s="76" t="s">
        <v>174</v>
      </c>
      <c r="AE1473" s="76" t="s">
        <v>546</v>
      </c>
      <c r="AF1473" s="76" t="s">
        <v>96</v>
      </c>
      <c r="AG1473" s="82"/>
      <c r="AH1473" s="60"/>
      <c r="AI1473" s="75" t="s">
        <v>4947</v>
      </c>
      <c r="AJ1473" s="6" t="s">
        <v>103</v>
      </c>
      <c r="AK1473" s="81">
        <v>0</v>
      </c>
      <c r="AL1473" s="205" t="s">
        <v>103</v>
      </c>
      <c r="AM1473" s="169"/>
      <c r="AN1473" s="6"/>
      <c r="AO1473" s="120"/>
    </row>
    <row r="1474" spans="1:41">
      <c r="A1474" s="75" t="s">
        <v>4947</v>
      </c>
      <c r="B1474" s="6" t="s">
        <v>93</v>
      </c>
      <c r="C1474" s="76">
        <v>1473</v>
      </c>
      <c r="D1474" s="6" t="s">
        <v>110</v>
      </c>
      <c r="E1474" s="6" t="s">
        <v>2135</v>
      </c>
      <c r="F1474" s="6" t="str">
        <f t="shared" si="139"/>
        <v>FreightRM-R-020-SI26-M19</v>
      </c>
      <c r="G1474" s="97" t="s">
        <v>3164</v>
      </c>
      <c r="H1474" s="95">
        <v>4819</v>
      </c>
      <c r="I1474" s="85" t="s">
        <v>4692</v>
      </c>
      <c r="J1474" s="92">
        <v>46077</v>
      </c>
      <c r="K1474" s="95"/>
      <c r="L1474" s="80" t="s">
        <v>116</v>
      </c>
      <c r="M1474" s="80" t="s">
        <v>173</v>
      </c>
      <c r="N1474" s="80" t="s">
        <v>5394</v>
      </c>
      <c r="O1474" s="71">
        <v>0</v>
      </c>
      <c r="P1474" s="71">
        <v>0</v>
      </c>
      <c r="Q1474" s="79">
        <v>36500</v>
      </c>
      <c r="R1474" s="79">
        <v>5840</v>
      </c>
      <c r="S1474" s="71">
        <v>1460</v>
      </c>
      <c r="T1474" s="79">
        <v>40880</v>
      </c>
      <c r="U1474" s="87" t="s">
        <v>24</v>
      </c>
      <c r="V1474" s="84">
        <f t="shared" si="146"/>
        <v>2335.5062072590367</v>
      </c>
      <c r="W1474" s="94">
        <v>46078</v>
      </c>
      <c r="X1474" s="80" t="s">
        <v>120</v>
      </c>
      <c r="Y1474" s="80" t="s">
        <v>282</v>
      </c>
      <c r="Z1474" s="80" t="s">
        <v>121</v>
      </c>
      <c r="AA1474" s="80" t="s">
        <v>122</v>
      </c>
      <c r="AB1474" s="76" t="s">
        <v>539</v>
      </c>
      <c r="AC1474" s="76" t="s">
        <v>540</v>
      </c>
      <c r="AD1474" s="76" t="s">
        <v>174</v>
      </c>
      <c r="AE1474" s="76" t="s">
        <v>546</v>
      </c>
      <c r="AF1474" s="76" t="s">
        <v>96</v>
      </c>
      <c r="AG1474" s="82"/>
      <c r="AH1474" s="60"/>
      <c r="AI1474" s="75" t="s">
        <v>4947</v>
      </c>
      <c r="AJ1474" s="6" t="s">
        <v>103</v>
      </c>
      <c r="AK1474" s="81">
        <v>0</v>
      </c>
      <c r="AL1474" s="205" t="s">
        <v>103</v>
      </c>
      <c r="AM1474" s="169"/>
      <c r="AN1474" s="6"/>
      <c r="AO1474" s="120"/>
    </row>
    <row r="1475" spans="1:41">
      <c r="A1475" s="75" t="s">
        <v>4947</v>
      </c>
      <c r="B1475" s="6" t="s">
        <v>93</v>
      </c>
      <c r="C1475" s="76">
        <v>1474</v>
      </c>
      <c r="D1475" s="6" t="s">
        <v>110</v>
      </c>
      <c r="E1475" s="6" t="s">
        <v>2135</v>
      </c>
      <c r="F1475" s="6" t="str">
        <f t="shared" ref="F1475:F1538" si="147">E1475&amp;G1475</f>
        <v>FreightRM-A-005-SI26-M19-L</v>
      </c>
      <c r="G1475" s="97" t="s">
        <v>3071</v>
      </c>
      <c r="H1475" s="95">
        <v>4823</v>
      </c>
      <c r="I1475" s="85" t="s">
        <v>4692</v>
      </c>
      <c r="J1475" s="92">
        <v>46079</v>
      </c>
      <c r="K1475" s="95"/>
      <c r="L1475" s="80" t="s">
        <v>116</v>
      </c>
      <c r="M1475" s="80" t="s">
        <v>173</v>
      </c>
      <c r="N1475" s="80" t="s">
        <v>291</v>
      </c>
      <c r="O1475" s="71">
        <v>0</v>
      </c>
      <c r="P1475" s="71">
        <v>0</v>
      </c>
      <c r="Q1475" s="79">
        <v>36500</v>
      </c>
      <c r="R1475" s="79">
        <v>5840</v>
      </c>
      <c r="S1475" s="71">
        <v>1460</v>
      </c>
      <c r="T1475" s="79">
        <v>40880</v>
      </c>
      <c r="U1475" s="87" t="s">
        <v>24</v>
      </c>
      <c r="V1475" s="84">
        <f t="shared" si="146"/>
        <v>2335.5062072590367</v>
      </c>
      <c r="W1475" s="94">
        <v>46080</v>
      </c>
      <c r="X1475" s="80" t="s">
        <v>120</v>
      </c>
      <c r="Y1475" s="80" t="s">
        <v>282</v>
      </c>
      <c r="Z1475" s="80" t="s">
        <v>121</v>
      </c>
      <c r="AA1475" s="80" t="s">
        <v>122</v>
      </c>
      <c r="AB1475" s="76" t="s">
        <v>539</v>
      </c>
      <c r="AC1475" s="76" t="s">
        <v>540</v>
      </c>
      <c r="AD1475" s="76" t="s">
        <v>174</v>
      </c>
      <c r="AE1475" s="76" t="s">
        <v>546</v>
      </c>
      <c r="AF1475" s="76" t="s">
        <v>96</v>
      </c>
      <c r="AG1475" s="82"/>
      <c r="AH1475" s="60"/>
      <c r="AI1475" s="75" t="s">
        <v>4947</v>
      </c>
      <c r="AJ1475" s="6" t="s">
        <v>103</v>
      </c>
      <c r="AK1475" s="81">
        <v>0</v>
      </c>
      <c r="AL1475" s="205" t="s">
        <v>103</v>
      </c>
      <c r="AM1475" s="169"/>
      <c r="AN1475" s="6"/>
      <c r="AO1475" s="120"/>
    </row>
    <row r="1476" spans="1:41">
      <c r="A1476" s="75" t="s">
        <v>4947</v>
      </c>
      <c r="B1476" s="6" t="s">
        <v>93</v>
      </c>
      <c r="C1476" s="76">
        <v>1475</v>
      </c>
      <c r="D1476" s="6" t="s">
        <v>1565</v>
      </c>
      <c r="E1476" s="6" t="s">
        <v>2135</v>
      </c>
      <c r="F1476" s="6" t="str">
        <f t="shared" si="147"/>
        <v>FreightRM-J-1229LI26-M19</v>
      </c>
      <c r="G1476" s="6" t="s">
        <v>5171</v>
      </c>
      <c r="H1476" s="6" t="s">
        <v>5172</v>
      </c>
      <c r="I1476" s="85" t="s">
        <v>4692</v>
      </c>
      <c r="J1476" s="78">
        <v>46079</v>
      </c>
      <c r="K1476" s="97"/>
      <c r="L1476" s="6" t="s">
        <v>3331</v>
      </c>
      <c r="M1476" s="80" t="s">
        <v>173</v>
      </c>
      <c r="N1476" s="80" t="s">
        <v>116</v>
      </c>
      <c r="O1476" s="71">
        <v>0</v>
      </c>
      <c r="P1476" s="71">
        <v>0</v>
      </c>
      <c r="Q1476" s="79">
        <v>2200</v>
      </c>
      <c r="R1476" s="79">
        <v>0</v>
      </c>
      <c r="S1476" s="71">
        <v>0</v>
      </c>
      <c r="T1476" s="79">
        <v>2200</v>
      </c>
      <c r="U1476" s="87" t="s">
        <v>118</v>
      </c>
      <c r="V1476" s="84">
        <f t="shared" ref="V1476:V1478" si="148">T1476</f>
        <v>2200</v>
      </c>
      <c r="W1476" s="74" t="s">
        <v>119</v>
      </c>
      <c r="X1476" s="6" t="s">
        <v>2584</v>
      </c>
      <c r="Y1476" s="80" t="s">
        <v>178</v>
      </c>
      <c r="Z1476" s="80" t="s">
        <v>178</v>
      </c>
      <c r="AA1476" s="80" t="s">
        <v>1156</v>
      </c>
      <c r="AB1476" s="76" t="s">
        <v>539</v>
      </c>
      <c r="AC1476" s="76" t="s">
        <v>540</v>
      </c>
      <c r="AD1476" s="76" t="s">
        <v>173</v>
      </c>
      <c r="AE1476" s="76" t="s">
        <v>548</v>
      </c>
      <c r="AF1476" s="76" t="s">
        <v>96</v>
      </c>
      <c r="AG1476" s="82"/>
      <c r="AH1476" s="60"/>
      <c r="AI1476" s="75" t="s">
        <v>4947</v>
      </c>
      <c r="AJ1476" s="6" t="s">
        <v>103</v>
      </c>
      <c r="AK1476" s="81">
        <v>0</v>
      </c>
      <c r="AL1476" s="205" t="s">
        <v>103</v>
      </c>
      <c r="AM1476" s="169"/>
      <c r="AN1476" s="6"/>
      <c r="AO1476" s="120"/>
    </row>
    <row r="1477" spans="1:41">
      <c r="A1477" s="75" t="s">
        <v>4947</v>
      </c>
      <c r="B1477" s="6" t="s">
        <v>93</v>
      </c>
      <c r="C1477" s="76">
        <v>1476</v>
      </c>
      <c r="D1477" s="6" t="s">
        <v>1565</v>
      </c>
      <c r="E1477" s="6" t="s">
        <v>2135</v>
      </c>
      <c r="F1477" s="6" t="str">
        <f t="shared" si="147"/>
        <v>FreightRM-J-1235LI26-M19.CS9583</v>
      </c>
      <c r="G1477" s="6" t="s">
        <v>5173</v>
      </c>
      <c r="H1477" s="6" t="s">
        <v>5174</v>
      </c>
      <c r="I1477" s="85" t="s">
        <v>4692</v>
      </c>
      <c r="J1477" s="78">
        <v>45713</v>
      </c>
      <c r="K1477" s="97"/>
      <c r="L1477" s="6" t="s">
        <v>5395</v>
      </c>
      <c r="M1477" s="80" t="s">
        <v>173</v>
      </c>
      <c r="N1477" s="80" t="s">
        <v>116</v>
      </c>
      <c r="O1477" s="71">
        <v>0</v>
      </c>
      <c r="P1477" s="71">
        <v>0</v>
      </c>
      <c r="Q1477" s="79">
        <v>2355</v>
      </c>
      <c r="R1477" s="79">
        <v>0</v>
      </c>
      <c r="S1477" s="71">
        <v>0</v>
      </c>
      <c r="T1477" s="79">
        <v>2355</v>
      </c>
      <c r="U1477" s="87" t="s">
        <v>118</v>
      </c>
      <c r="V1477" s="84">
        <f t="shared" si="148"/>
        <v>2355</v>
      </c>
      <c r="W1477" s="74" t="s">
        <v>119</v>
      </c>
      <c r="X1477" s="80" t="s">
        <v>196</v>
      </c>
      <c r="Y1477" s="80" t="s">
        <v>178</v>
      </c>
      <c r="Z1477" s="80" t="s">
        <v>178</v>
      </c>
      <c r="AA1477" s="80" t="s">
        <v>1156</v>
      </c>
      <c r="AB1477" s="76" t="s">
        <v>539</v>
      </c>
      <c r="AC1477" s="76" t="s">
        <v>540</v>
      </c>
      <c r="AD1477" s="76" t="s">
        <v>173</v>
      </c>
      <c r="AE1477" s="76">
        <v>67180000</v>
      </c>
      <c r="AF1477" s="76" t="s">
        <v>96</v>
      </c>
      <c r="AG1477" s="82"/>
      <c r="AH1477" s="60"/>
      <c r="AI1477" s="75" t="s">
        <v>4947</v>
      </c>
      <c r="AJ1477" s="6" t="s">
        <v>103</v>
      </c>
      <c r="AK1477" s="81">
        <v>0</v>
      </c>
      <c r="AL1477" s="205" t="s">
        <v>103</v>
      </c>
      <c r="AM1477" s="169" t="s">
        <v>6434</v>
      </c>
      <c r="AN1477" s="6"/>
      <c r="AO1477" s="120"/>
    </row>
    <row r="1478" spans="1:41">
      <c r="A1478" s="75" t="s">
        <v>4947</v>
      </c>
      <c r="B1478" s="6" t="s">
        <v>93</v>
      </c>
      <c r="C1478" s="76">
        <v>1477</v>
      </c>
      <c r="D1478" s="6" t="s">
        <v>1565</v>
      </c>
      <c r="E1478" s="6" t="s">
        <v>2135</v>
      </c>
      <c r="F1478" s="6" t="str">
        <f t="shared" si="147"/>
        <v>FreightRM-J-1240LI26-M19</v>
      </c>
      <c r="G1478" s="6" t="s">
        <v>5175</v>
      </c>
      <c r="H1478" s="6" t="s">
        <v>5176</v>
      </c>
      <c r="I1478" s="85" t="s">
        <v>4692</v>
      </c>
      <c r="J1478" s="78">
        <v>46079</v>
      </c>
      <c r="K1478" s="97"/>
      <c r="L1478" s="90" t="s">
        <v>5396</v>
      </c>
      <c r="M1478" s="80" t="s">
        <v>173</v>
      </c>
      <c r="N1478" s="80" t="s">
        <v>116</v>
      </c>
      <c r="O1478" s="71">
        <v>0</v>
      </c>
      <c r="P1478" s="71">
        <v>0</v>
      </c>
      <c r="Q1478" s="79">
        <v>2250</v>
      </c>
      <c r="R1478" s="79">
        <v>0</v>
      </c>
      <c r="S1478" s="71">
        <v>0</v>
      </c>
      <c r="T1478" s="79">
        <v>2250</v>
      </c>
      <c r="U1478" s="87" t="s">
        <v>118</v>
      </c>
      <c r="V1478" s="84">
        <f t="shared" si="148"/>
        <v>2250</v>
      </c>
      <c r="W1478" s="74" t="s">
        <v>119</v>
      </c>
      <c r="X1478" s="80" t="s">
        <v>196</v>
      </c>
      <c r="Y1478" s="80" t="s">
        <v>178</v>
      </c>
      <c r="Z1478" s="80" t="s">
        <v>178</v>
      </c>
      <c r="AA1478" s="6" t="s">
        <v>2087</v>
      </c>
      <c r="AB1478" s="76" t="s">
        <v>539</v>
      </c>
      <c r="AC1478" s="76" t="s">
        <v>540</v>
      </c>
      <c r="AD1478" s="76" t="s">
        <v>173</v>
      </c>
      <c r="AE1478" s="76" t="s">
        <v>548</v>
      </c>
      <c r="AF1478" s="76" t="s">
        <v>96</v>
      </c>
      <c r="AG1478" s="82"/>
      <c r="AH1478" s="60"/>
      <c r="AI1478" s="75" t="s">
        <v>4947</v>
      </c>
      <c r="AJ1478" s="6" t="s">
        <v>103</v>
      </c>
      <c r="AK1478" s="81">
        <v>0</v>
      </c>
      <c r="AL1478" s="205" t="s">
        <v>103</v>
      </c>
      <c r="AM1478" s="169"/>
      <c r="AN1478" s="6"/>
      <c r="AO1478" s="120"/>
    </row>
    <row r="1479" spans="1:41">
      <c r="A1479" s="75" t="s">
        <v>5422</v>
      </c>
      <c r="B1479" s="6" t="s">
        <v>93</v>
      </c>
      <c r="C1479" s="76">
        <v>1478</v>
      </c>
      <c r="D1479" s="80" t="s">
        <v>588</v>
      </c>
      <c r="E1479" s="6" t="s">
        <v>2135</v>
      </c>
      <c r="F1479" s="6" t="str">
        <f t="shared" si="147"/>
        <v>FreightRM-A-035-SI26-M19-L</v>
      </c>
      <c r="G1479" s="95" t="s">
        <v>5423</v>
      </c>
      <c r="H1479" s="95" t="s">
        <v>5424</v>
      </c>
      <c r="I1479" s="85" t="s">
        <v>4692</v>
      </c>
      <c r="J1479" s="92">
        <v>46083</v>
      </c>
      <c r="K1479" s="95"/>
      <c r="L1479" s="80" t="s">
        <v>5610</v>
      </c>
      <c r="M1479" s="80" t="s">
        <v>174</v>
      </c>
      <c r="N1479" s="80" t="s">
        <v>116</v>
      </c>
      <c r="O1479" s="71">
        <v>0</v>
      </c>
      <c r="P1479" s="71">
        <v>0</v>
      </c>
      <c r="Q1479" s="79">
        <v>326</v>
      </c>
      <c r="R1479" s="79">
        <v>30.4</v>
      </c>
      <c r="S1479" s="71">
        <v>0</v>
      </c>
      <c r="T1479" s="79">
        <v>356.4</v>
      </c>
      <c r="U1479" s="80" t="s">
        <v>118</v>
      </c>
      <c r="V1479" s="84">
        <f>T1479</f>
        <v>356.4</v>
      </c>
      <c r="W1479" s="78">
        <v>46076</v>
      </c>
      <c r="X1479" s="80" t="s">
        <v>5611</v>
      </c>
      <c r="Y1479" s="80" t="s">
        <v>1277</v>
      </c>
      <c r="Z1479" s="80" t="s">
        <v>239</v>
      </c>
      <c r="AA1479" s="80" t="s">
        <v>283</v>
      </c>
      <c r="AB1479" s="76" t="s">
        <v>539</v>
      </c>
      <c r="AC1479" s="76" t="s">
        <v>540</v>
      </c>
      <c r="AD1479" s="76" t="s">
        <v>174</v>
      </c>
      <c r="AE1479" s="76" t="s">
        <v>546</v>
      </c>
      <c r="AF1479" s="76" t="s">
        <v>96</v>
      </c>
      <c r="AG1479" s="82"/>
      <c r="AH1479" s="60"/>
      <c r="AI1479" s="75" t="s">
        <v>5422</v>
      </c>
      <c r="AJ1479" s="6" t="s">
        <v>103</v>
      </c>
      <c r="AK1479" s="81">
        <v>0</v>
      </c>
      <c r="AL1479" s="205" t="s">
        <v>103</v>
      </c>
      <c r="AM1479" s="169"/>
      <c r="AN1479" s="6"/>
      <c r="AO1479" s="120"/>
    </row>
    <row r="1480" spans="1:41">
      <c r="A1480" s="75" t="s">
        <v>5422</v>
      </c>
      <c r="B1480" s="6" t="s">
        <v>93</v>
      </c>
      <c r="C1480" s="76">
        <v>1479</v>
      </c>
      <c r="D1480" s="80" t="s">
        <v>588</v>
      </c>
      <c r="E1480" s="6" t="s">
        <v>2135</v>
      </c>
      <c r="F1480" s="6" t="str">
        <f t="shared" si="147"/>
        <v>FreightRM-A-029-SI26-M19-L</v>
      </c>
      <c r="G1480" s="95" t="s">
        <v>5425</v>
      </c>
      <c r="H1480" s="95" t="s">
        <v>5426</v>
      </c>
      <c r="I1480" s="85" t="s">
        <v>4692</v>
      </c>
      <c r="J1480" s="92">
        <v>46085</v>
      </c>
      <c r="K1480" s="95"/>
      <c r="L1480" s="80" t="s">
        <v>5612</v>
      </c>
      <c r="M1480" s="80" t="s">
        <v>174</v>
      </c>
      <c r="N1480" s="80" t="s">
        <v>116</v>
      </c>
      <c r="O1480" s="71">
        <v>0</v>
      </c>
      <c r="P1480" s="71">
        <v>0</v>
      </c>
      <c r="Q1480" s="79">
        <v>1540</v>
      </c>
      <c r="R1480" s="79">
        <v>55.68</v>
      </c>
      <c r="S1480" s="71">
        <v>0</v>
      </c>
      <c r="T1480" s="79">
        <v>1595.68</v>
      </c>
      <c r="U1480" s="80" t="s">
        <v>118</v>
      </c>
      <c r="V1480" s="84">
        <f t="shared" ref="V1480:V1482" si="149">T1480</f>
        <v>1595.68</v>
      </c>
      <c r="W1480" s="78">
        <v>46064</v>
      </c>
      <c r="X1480" s="80" t="s">
        <v>5613</v>
      </c>
      <c r="Y1480" s="80" t="s">
        <v>1433</v>
      </c>
      <c r="Z1480" s="80" t="s">
        <v>239</v>
      </c>
      <c r="AA1480" s="80" t="s">
        <v>283</v>
      </c>
      <c r="AB1480" s="76" t="s">
        <v>539</v>
      </c>
      <c r="AC1480" s="76" t="s">
        <v>540</v>
      </c>
      <c r="AD1480" s="76" t="s">
        <v>174</v>
      </c>
      <c r="AE1480" s="76" t="s">
        <v>546</v>
      </c>
      <c r="AF1480" s="76" t="s">
        <v>96</v>
      </c>
      <c r="AG1480" s="82"/>
      <c r="AH1480" s="60"/>
      <c r="AI1480" s="75" t="s">
        <v>5422</v>
      </c>
      <c r="AJ1480" s="6" t="s">
        <v>103</v>
      </c>
      <c r="AK1480" s="81">
        <v>0</v>
      </c>
      <c r="AL1480" s="205" t="s">
        <v>103</v>
      </c>
      <c r="AM1480" s="169"/>
      <c r="AN1480" s="6"/>
      <c r="AO1480" s="120"/>
    </row>
    <row r="1481" spans="1:41">
      <c r="A1481" s="75" t="s">
        <v>5422</v>
      </c>
      <c r="B1481" s="6" t="s">
        <v>93</v>
      </c>
      <c r="C1481" s="76">
        <v>1480</v>
      </c>
      <c r="D1481" s="80" t="s">
        <v>588</v>
      </c>
      <c r="E1481" s="6" t="s">
        <v>2135</v>
      </c>
      <c r="F1481" s="6" t="str">
        <f t="shared" si="147"/>
        <v>FreightRM-A-039-SI26-M19-L</v>
      </c>
      <c r="G1481" s="95" t="s">
        <v>5427</v>
      </c>
      <c r="H1481" s="95" t="s">
        <v>5428</v>
      </c>
      <c r="I1481" s="85" t="s">
        <v>4692</v>
      </c>
      <c r="J1481" s="92">
        <v>46085</v>
      </c>
      <c r="K1481" s="95"/>
      <c r="L1481" s="80" t="s">
        <v>5614</v>
      </c>
      <c r="M1481" s="80" t="s">
        <v>174</v>
      </c>
      <c r="N1481" s="80" t="s">
        <v>116</v>
      </c>
      <c r="O1481" s="71">
        <v>0</v>
      </c>
      <c r="P1481" s="71">
        <v>0</v>
      </c>
      <c r="Q1481" s="79">
        <v>358</v>
      </c>
      <c r="R1481" s="79">
        <v>47.68</v>
      </c>
      <c r="S1481" s="71">
        <v>0</v>
      </c>
      <c r="T1481" s="79">
        <v>405.68</v>
      </c>
      <c r="U1481" s="80" t="s">
        <v>118</v>
      </c>
      <c r="V1481" s="84">
        <f t="shared" si="149"/>
        <v>405.68</v>
      </c>
      <c r="W1481" s="78">
        <v>46081</v>
      </c>
      <c r="X1481" s="80" t="s">
        <v>5615</v>
      </c>
      <c r="Y1481" s="80" t="s">
        <v>129</v>
      </c>
      <c r="Z1481" s="80" t="s">
        <v>239</v>
      </c>
      <c r="AA1481" s="80" t="s">
        <v>283</v>
      </c>
      <c r="AB1481" s="76" t="s">
        <v>539</v>
      </c>
      <c r="AC1481" s="76" t="s">
        <v>540</v>
      </c>
      <c r="AD1481" s="76" t="s">
        <v>174</v>
      </c>
      <c r="AE1481" s="76" t="s">
        <v>546</v>
      </c>
      <c r="AF1481" s="76" t="s">
        <v>96</v>
      </c>
      <c r="AG1481" s="82"/>
      <c r="AH1481" s="60"/>
      <c r="AI1481" s="75" t="s">
        <v>5422</v>
      </c>
      <c r="AJ1481" s="6" t="s">
        <v>103</v>
      </c>
      <c r="AK1481" s="81">
        <v>0</v>
      </c>
      <c r="AL1481" s="205" t="s">
        <v>103</v>
      </c>
      <c r="AM1481" s="169"/>
      <c r="AN1481" s="6"/>
      <c r="AO1481" s="120"/>
    </row>
    <row r="1482" spans="1:41">
      <c r="A1482" s="75" t="s">
        <v>5422</v>
      </c>
      <c r="B1482" s="6" t="s">
        <v>93</v>
      </c>
      <c r="C1482" s="76">
        <v>1481</v>
      </c>
      <c r="D1482" s="80" t="s">
        <v>588</v>
      </c>
      <c r="E1482" s="6" t="s">
        <v>2135</v>
      </c>
      <c r="F1482" s="6" t="str">
        <f t="shared" si="147"/>
        <v>FreightRM-A-040-SI26-M19-L</v>
      </c>
      <c r="G1482" s="95" t="s">
        <v>5429</v>
      </c>
      <c r="H1482" s="95" t="s">
        <v>5430</v>
      </c>
      <c r="I1482" s="85" t="s">
        <v>4692</v>
      </c>
      <c r="J1482" s="92">
        <v>46085</v>
      </c>
      <c r="K1482" s="95"/>
      <c r="L1482" s="80" t="s">
        <v>5616</v>
      </c>
      <c r="M1482" s="80" t="s">
        <v>174</v>
      </c>
      <c r="N1482" s="80" t="s">
        <v>116</v>
      </c>
      <c r="O1482" s="71">
        <v>0</v>
      </c>
      <c r="P1482" s="71">
        <v>0</v>
      </c>
      <c r="Q1482" s="79">
        <v>358</v>
      </c>
      <c r="R1482" s="79">
        <v>47.68</v>
      </c>
      <c r="S1482" s="71">
        <v>0</v>
      </c>
      <c r="T1482" s="79">
        <v>405.68</v>
      </c>
      <c r="U1482" s="80" t="s">
        <v>118</v>
      </c>
      <c r="V1482" s="84">
        <f t="shared" si="149"/>
        <v>405.68</v>
      </c>
      <c r="W1482" s="78">
        <v>46081</v>
      </c>
      <c r="X1482" s="80" t="s">
        <v>3531</v>
      </c>
      <c r="Y1482" s="80" t="s">
        <v>129</v>
      </c>
      <c r="Z1482" s="80" t="s">
        <v>239</v>
      </c>
      <c r="AA1482" s="80" t="s">
        <v>283</v>
      </c>
      <c r="AB1482" s="76" t="s">
        <v>539</v>
      </c>
      <c r="AC1482" s="76" t="s">
        <v>540</v>
      </c>
      <c r="AD1482" s="76" t="s">
        <v>174</v>
      </c>
      <c r="AE1482" s="76" t="s">
        <v>546</v>
      </c>
      <c r="AF1482" s="76" t="s">
        <v>96</v>
      </c>
      <c r="AG1482" s="82"/>
      <c r="AH1482" s="60"/>
      <c r="AI1482" s="75" t="s">
        <v>5422</v>
      </c>
      <c r="AJ1482" s="6" t="s">
        <v>103</v>
      </c>
      <c r="AK1482" s="81">
        <v>0</v>
      </c>
      <c r="AL1482" s="205" t="s">
        <v>103</v>
      </c>
      <c r="AM1482" s="169"/>
      <c r="AN1482" s="6"/>
      <c r="AO1482" s="120"/>
    </row>
    <row r="1483" spans="1:41">
      <c r="A1483" s="75" t="s">
        <v>5422</v>
      </c>
      <c r="B1483" s="6" t="s">
        <v>93</v>
      </c>
      <c r="C1483" s="76">
        <v>1482</v>
      </c>
      <c r="D1483" s="80" t="s">
        <v>589</v>
      </c>
      <c r="E1483" s="6" t="s">
        <v>2136</v>
      </c>
      <c r="F1483" s="6" t="str">
        <f t="shared" si="147"/>
        <v>BrokerCR-V-036-F5I26</v>
      </c>
      <c r="G1483" s="95" t="s">
        <v>5431</v>
      </c>
      <c r="H1483" s="95" t="s">
        <v>5406</v>
      </c>
      <c r="I1483" s="85" t="s">
        <v>4692</v>
      </c>
      <c r="J1483" s="92" t="s">
        <v>5617</v>
      </c>
      <c r="K1483" s="95" t="s">
        <v>5618</v>
      </c>
      <c r="L1483" s="80" t="s">
        <v>116</v>
      </c>
      <c r="M1483" s="80" t="s">
        <v>1084</v>
      </c>
      <c r="N1483" s="80" t="s">
        <v>2844</v>
      </c>
      <c r="O1483" s="71">
        <v>0</v>
      </c>
      <c r="P1483" s="71">
        <v>0</v>
      </c>
      <c r="Q1483" s="79">
        <v>2156.1</v>
      </c>
      <c r="R1483" s="79">
        <v>344.98</v>
      </c>
      <c r="S1483" s="71">
        <v>0</v>
      </c>
      <c r="T1483" s="79">
        <v>2501.08</v>
      </c>
      <c r="U1483" s="80" t="s">
        <v>24</v>
      </c>
      <c r="V1483" s="84">
        <f>T1483/17.669</f>
        <v>141.55187050766878</v>
      </c>
      <c r="W1483" s="78" t="s">
        <v>5619</v>
      </c>
      <c r="X1483" s="80" t="s">
        <v>1129</v>
      </c>
      <c r="Y1483" s="80" t="s">
        <v>121</v>
      </c>
      <c r="Z1483" s="80" t="s">
        <v>537</v>
      </c>
      <c r="AA1483" s="80" t="s">
        <v>122</v>
      </c>
      <c r="AB1483" s="76" t="s">
        <v>2845</v>
      </c>
      <c r="AC1483" s="76" t="s">
        <v>540</v>
      </c>
      <c r="AD1483" s="76" t="s">
        <v>173</v>
      </c>
      <c r="AE1483" s="76" t="s">
        <v>548</v>
      </c>
      <c r="AF1483" s="76" t="s">
        <v>96</v>
      </c>
      <c r="AG1483" s="82"/>
      <c r="AH1483" s="60"/>
      <c r="AI1483" s="75" t="s">
        <v>5422</v>
      </c>
      <c r="AJ1483" s="6" t="s">
        <v>103</v>
      </c>
      <c r="AK1483" s="81">
        <v>0</v>
      </c>
      <c r="AL1483" s="205" t="s">
        <v>103</v>
      </c>
      <c r="AM1483" s="169"/>
      <c r="AN1483" s="6"/>
      <c r="AO1483" s="120"/>
    </row>
    <row r="1484" spans="1:41">
      <c r="A1484" s="75" t="s">
        <v>5422</v>
      </c>
      <c r="B1484" s="6" t="s">
        <v>93</v>
      </c>
      <c r="C1484" s="76">
        <v>1483</v>
      </c>
      <c r="D1484" s="80" t="s">
        <v>589</v>
      </c>
      <c r="E1484" s="6" t="s">
        <v>2136</v>
      </c>
      <c r="F1484" s="6" t="str">
        <f t="shared" si="147"/>
        <v>BrokerCR-V-035-F5I26</v>
      </c>
      <c r="G1484" s="95" t="s">
        <v>5432</v>
      </c>
      <c r="H1484" s="95" t="s">
        <v>5407</v>
      </c>
      <c r="I1484" s="85" t="s">
        <v>4692</v>
      </c>
      <c r="J1484" s="92" t="s">
        <v>5617</v>
      </c>
      <c r="K1484" s="95" t="s">
        <v>5620</v>
      </c>
      <c r="L1484" s="80" t="s">
        <v>116</v>
      </c>
      <c r="M1484" s="80" t="s">
        <v>1084</v>
      </c>
      <c r="N1484" s="80" t="s">
        <v>2844</v>
      </c>
      <c r="O1484" s="71">
        <v>0</v>
      </c>
      <c r="P1484" s="71">
        <v>0</v>
      </c>
      <c r="Q1484" s="79">
        <v>2156.1</v>
      </c>
      <c r="R1484" s="79">
        <v>344.98</v>
      </c>
      <c r="S1484" s="71">
        <v>0</v>
      </c>
      <c r="T1484" s="79">
        <v>2501.08</v>
      </c>
      <c r="U1484" s="80" t="s">
        <v>24</v>
      </c>
      <c r="V1484" s="84">
        <f t="shared" ref="V1484:V1493" si="150">T1484/17.669</f>
        <v>141.55187050766878</v>
      </c>
      <c r="W1484" s="78" t="s">
        <v>5621</v>
      </c>
      <c r="X1484" s="80" t="s">
        <v>1129</v>
      </c>
      <c r="Y1484" s="80" t="s">
        <v>121</v>
      </c>
      <c r="Z1484" s="80" t="s">
        <v>537</v>
      </c>
      <c r="AA1484" s="80" t="s">
        <v>122</v>
      </c>
      <c r="AB1484" s="76" t="s">
        <v>2845</v>
      </c>
      <c r="AC1484" s="76" t="s">
        <v>540</v>
      </c>
      <c r="AD1484" s="76" t="s">
        <v>173</v>
      </c>
      <c r="AE1484" s="76" t="s">
        <v>548</v>
      </c>
      <c r="AF1484" s="76" t="s">
        <v>96</v>
      </c>
      <c r="AG1484" s="82"/>
      <c r="AH1484" s="60"/>
      <c r="AI1484" s="75" t="s">
        <v>5422</v>
      </c>
      <c r="AJ1484" s="6" t="s">
        <v>103</v>
      </c>
      <c r="AK1484" s="81">
        <v>0</v>
      </c>
      <c r="AL1484" s="205" t="s">
        <v>103</v>
      </c>
      <c r="AM1484" s="169"/>
      <c r="AN1484" s="6"/>
      <c r="AO1484" s="120"/>
    </row>
    <row r="1485" spans="1:41">
      <c r="A1485" s="75" t="s">
        <v>5422</v>
      </c>
      <c r="B1485" s="6" t="s">
        <v>93</v>
      </c>
      <c r="C1485" s="76">
        <v>1484</v>
      </c>
      <c r="D1485" s="80" t="s">
        <v>589</v>
      </c>
      <c r="E1485" s="6" t="s">
        <v>2136</v>
      </c>
      <c r="F1485" s="6" t="str">
        <f t="shared" si="147"/>
        <v>BrokerCR-V-033-F5I26</v>
      </c>
      <c r="G1485" s="95" t="s">
        <v>5433</v>
      </c>
      <c r="H1485" s="95" t="s">
        <v>5434</v>
      </c>
      <c r="I1485" s="85" t="s">
        <v>4692</v>
      </c>
      <c r="J1485" s="92" t="s">
        <v>5617</v>
      </c>
      <c r="K1485" s="95" t="s">
        <v>5622</v>
      </c>
      <c r="L1485" s="80" t="s">
        <v>116</v>
      </c>
      <c r="M1485" s="80" t="s">
        <v>1084</v>
      </c>
      <c r="N1485" s="80" t="s">
        <v>2844</v>
      </c>
      <c r="O1485" s="71">
        <v>0</v>
      </c>
      <c r="P1485" s="71">
        <v>0</v>
      </c>
      <c r="Q1485" s="79">
        <v>1738.77</v>
      </c>
      <c r="R1485" s="79">
        <v>278.20999999999998</v>
      </c>
      <c r="S1485" s="71">
        <v>0</v>
      </c>
      <c r="T1485" s="79">
        <v>2016.98</v>
      </c>
      <c r="U1485" s="80" t="s">
        <v>24</v>
      </c>
      <c r="V1485" s="84">
        <f t="shared" si="150"/>
        <v>114.15360235440602</v>
      </c>
      <c r="W1485" s="78" t="s">
        <v>5621</v>
      </c>
      <c r="X1485" s="80" t="s">
        <v>1129</v>
      </c>
      <c r="Y1485" s="80" t="s">
        <v>121</v>
      </c>
      <c r="Z1485" s="80" t="s">
        <v>537</v>
      </c>
      <c r="AA1485" s="80" t="s">
        <v>122</v>
      </c>
      <c r="AB1485" s="76" t="s">
        <v>2845</v>
      </c>
      <c r="AC1485" s="76" t="s">
        <v>540</v>
      </c>
      <c r="AD1485" s="76" t="s">
        <v>173</v>
      </c>
      <c r="AE1485" s="76" t="s">
        <v>548</v>
      </c>
      <c r="AF1485" s="76" t="s">
        <v>96</v>
      </c>
      <c r="AG1485" s="82"/>
      <c r="AH1485" s="60"/>
      <c r="AI1485" s="75" t="s">
        <v>5422</v>
      </c>
      <c r="AJ1485" s="6" t="s">
        <v>103</v>
      </c>
      <c r="AK1485" s="81">
        <v>0</v>
      </c>
      <c r="AL1485" s="205" t="s">
        <v>103</v>
      </c>
      <c r="AM1485" s="169"/>
      <c r="AN1485" s="6"/>
      <c r="AO1485" s="120"/>
    </row>
    <row r="1486" spans="1:41">
      <c r="A1486" s="75" t="s">
        <v>5422</v>
      </c>
      <c r="B1486" s="6" t="s">
        <v>93</v>
      </c>
      <c r="C1486" s="76">
        <v>1485</v>
      </c>
      <c r="D1486" s="80" t="s">
        <v>589</v>
      </c>
      <c r="E1486" s="6" t="s">
        <v>2136</v>
      </c>
      <c r="F1486" s="6" t="str">
        <f t="shared" si="147"/>
        <v>BrokerCR-V-034-F5I26</v>
      </c>
      <c r="G1486" s="95" t="s">
        <v>5435</v>
      </c>
      <c r="H1486" s="95" t="s">
        <v>5408</v>
      </c>
      <c r="I1486" s="85" t="s">
        <v>4692</v>
      </c>
      <c r="J1486" s="92" t="s">
        <v>5617</v>
      </c>
      <c r="K1486" s="95" t="s">
        <v>5623</v>
      </c>
      <c r="L1486" s="80" t="s">
        <v>116</v>
      </c>
      <c r="M1486" s="80" t="s">
        <v>1084</v>
      </c>
      <c r="N1486" s="80" t="s">
        <v>2844</v>
      </c>
      <c r="O1486" s="71">
        <v>0</v>
      </c>
      <c r="P1486" s="71">
        <v>0</v>
      </c>
      <c r="Q1486" s="79">
        <v>2238.77</v>
      </c>
      <c r="R1486" s="79">
        <v>358.21</v>
      </c>
      <c r="S1486" s="71">
        <v>0</v>
      </c>
      <c r="T1486" s="79">
        <v>2596.98</v>
      </c>
      <c r="U1486" s="80" t="s">
        <v>24</v>
      </c>
      <c r="V1486" s="84">
        <f t="shared" si="150"/>
        <v>146.97945554360746</v>
      </c>
      <c r="W1486" s="78" t="s">
        <v>5624</v>
      </c>
      <c r="X1486" s="80" t="s">
        <v>1129</v>
      </c>
      <c r="Y1486" s="80" t="s">
        <v>121</v>
      </c>
      <c r="Z1486" s="80" t="s">
        <v>537</v>
      </c>
      <c r="AA1486" s="80" t="s">
        <v>122</v>
      </c>
      <c r="AB1486" s="76" t="s">
        <v>2845</v>
      </c>
      <c r="AC1486" s="76" t="s">
        <v>540</v>
      </c>
      <c r="AD1486" s="76" t="s">
        <v>173</v>
      </c>
      <c r="AE1486" s="76" t="s">
        <v>548</v>
      </c>
      <c r="AF1486" s="76" t="s">
        <v>96</v>
      </c>
      <c r="AG1486" s="82"/>
      <c r="AH1486" s="60"/>
      <c r="AI1486" s="75" t="s">
        <v>5422</v>
      </c>
      <c r="AJ1486" s="6" t="s">
        <v>103</v>
      </c>
      <c r="AK1486" s="81">
        <v>0</v>
      </c>
      <c r="AL1486" s="205" t="s">
        <v>103</v>
      </c>
      <c r="AM1486" s="169"/>
      <c r="AN1486" s="6"/>
      <c r="AO1486" s="120"/>
    </row>
    <row r="1487" spans="1:41">
      <c r="A1487" s="75" t="s">
        <v>5422</v>
      </c>
      <c r="B1487" s="6" t="s">
        <v>93</v>
      </c>
      <c r="C1487" s="76">
        <v>1486</v>
      </c>
      <c r="D1487" s="80" t="s">
        <v>589</v>
      </c>
      <c r="E1487" s="6" t="s">
        <v>2136</v>
      </c>
      <c r="F1487" s="6" t="str">
        <f t="shared" si="147"/>
        <v>BrokerCR-V-031-F5I26</v>
      </c>
      <c r="G1487" s="95" t="s">
        <v>5436</v>
      </c>
      <c r="H1487" s="95" t="s">
        <v>5409</v>
      </c>
      <c r="I1487" s="85" t="s">
        <v>4692</v>
      </c>
      <c r="J1487" s="92" t="s">
        <v>5617</v>
      </c>
      <c r="K1487" s="95" t="s">
        <v>5625</v>
      </c>
      <c r="L1487" s="80" t="s">
        <v>116</v>
      </c>
      <c r="M1487" s="80" t="s">
        <v>1084</v>
      </c>
      <c r="N1487" s="80" t="s">
        <v>2844</v>
      </c>
      <c r="O1487" s="71">
        <v>0</v>
      </c>
      <c r="P1487" s="71">
        <v>0</v>
      </c>
      <c r="Q1487" s="79">
        <v>2238.77</v>
      </c>
      <c r="R1487" s="79">
        <v>358.21</v>
      </c>
      <c r="S1487" s="71">
        <v>0</v>
      </c>
      <c r="T1487" s="79">
        <v>2596.98</v>
      </c>
      <c r="U1487" s="80" t="s">
        <v>24</v>
      </c>
      <c r="V1487" s="84">
        <f t="shared" si="150"/>
        <v>146.97945554360746</v>
      </c>
      <c r="W1487" s="78" t="s">
        <v>5624</v>
      </c>
      <c r="X1487" s="80" t="s">
        <v>1129</v>
      </c>
      <c r="Y1487" s="80" t="s">
        <v>121</v>
      </c>
      <c r="Z1487" s="80" t="s">
        <v>537</v>
      </c>
      <c r="AA1487" s="80" t="s">
        <v>122</v>
      </c>
      <c r="AB1487" s="76" t="s">
        <v>2845</v>
      </c>
      <c r="AC1487" s="76" t="s">
        <v>540</v>
      </c>
      <c r="AD1487" s="76" t="s">
        <v>173</v>
      </c>
      <c r="AE1487" s="76" t="s">
        <v>548</v>
      </c>
      <c r="AF1487" s="76" t="s">
        <v>96</v>
      </c>
      <c r="AG1487" s="82"/>
      <c r="AH1487" s="60"/>
      <c r="AI1487" s="75" t="s">
        <v>5422</v>
      </c>
      <c r="AJ1487" s="6" t="s">
        <v>103</v>
      </c>
      <c r="AK1487" s="81">
        <v>0</v>
      </c>
      <c r="AL1487" s="205" t="s">
        <v>103</v>
      </c>
      <c r="AM1487" s="169"/>
      <c r="AN1487" s="6"/>
      <c r="AO1487" s="120"/>
    </row>
    <row r="1488" spans="1:41">
      <c r="A1488" s="75" t="s">
        <v>5422</v>
      </c>
      <c r="B1488" s="6" t="s">
        <v>93</v>
      </c>
      <c r="C1488" s="76">
        <v>1487</v>
      </c>
      <c r="D1488" s="80" t="s">
        <v>589</v>
      </c>
      <c r="E1488" s="6" t="s">
        <v>2136</v>
      </c>
      <c r="F1488" s="6" t="str">
        <f t="shared" si="147"/>
        <v>BrokerCR-V-032-F5I26</v>
      </c>
      <c r="G1488" s="95" t="s">
        <v>5437</v>
      </c>
      <c r="H1488" s="95" t="s">
        <v>5410</v>
      </c>
      <c r="I1488" s="85" t="s">
        <v>4692</v>
      </c>
      <c r="J1488" s="92" t="s">
        <v>5617</v>
      </c>
      <c r="K1488" s="95" t="s">
        <v>5626</v>
      </c>
      <c r="L1488" s="80" t="s">
        <v>116</v>
      </c>
      <c r="M1488" s="80" t="s">
        <v>1084</v>
      </c>
      <c r="N1488" s="80" t="s">
        <v>2844</v>
      </c>
      <c r="O1488" s="71">
        <v>0</v>
      </c>
      <c r="P1488" s="71">
        <v>0</v>
      </c>
      <c r="Q1488" s="79">
        <v>2238.77</v>
      </c>
      <c r="R1488" s="79">
        <v>358.21</v>
      </c>
      <c r="S1488" s="71">
        <v>0</v>
      </c>
      <c r="T1488" s="79">
        <v>2596.98</v>
      </c>
      <c r="U1488" s="80" t="s">
        <v>24</v>
      </c>
      <c r="V1488" s="84">
        <f t="shared" si="150"/>
        <v>146.97945554360746</v>
      </c>
      <c r="W1488" s="78" t="s">
        <v>5624</v>
      </c>
      <c r="X1488" s="80" t="s">
        <v>1129</v>
      </c>
      <c r="Y1488" s="80" t="s">
        <v>121</v>
      </c>
      <c r="Z1488" s="80" t="s">
        <v>537</v>
      </c>
      <c r="AA1488" s="80" t="s">
        <v>122</v>
      </c>
      <c r="AB1488" s="76" t="s">
        <v>2845</v>
      </c>
      <c r="AC1488" s="76" t="s">
        <v>540</v>
      </c>
      <c r="AD1488" s="76" t="s">
        <v>173</v>
      </c>
      <c r="AE1488" s="76" t="s">
        <v>548</v>
      </c>
      <c r="AF1488" s="76" t="s">
        <v>96</v>
      </c>
      <c r="AG1488" s="82"/>
      <c r="AH1488" s="60"/>
      <c r="AI1488" s="75" t="s">
        <v>5422</v>
      </c>
      <c r="AJ1488" s="6" t="s">
        <v>103</v>
      </c>
      <c r="AK1488" s="81">
        <v>0</v>
      </c>
      <c r="AL1488" s="205" t="s">
        <v>103</v>
      </c>
      <c r="AM1488" s="169"/>
      <c r="AN1488" s="6"/>
      <c r="AO1488" s="120"/>
    </row>
    <row r="1489" spans="1:41">
      <c r="A1489" s="75" t="s">
        <v>5422</v>
      </c>
      <c r="B1489" s="6" t="s">
        <v>93</v>
      </c>
      <c r="C1489" s="76">
        <v>1488</v>
      </c>
      <c r="D1489" s="80" t="s">
        <v>589</v>
      </c>
      <c r="E1489" s="6" t="s">
        <v>2136</v>
      </c>
      <c r="F1489" s="6" t="str">
        <f t="shared" si="147"/>
        <v>BrokerCR-V-030-F5I26</v>
      </c>
      <c r="G1489" s="95" t="s">
        <v>5438</v>
      </c>
      <c r="H1489" s="95" t="s">
        <v>5411</v>
      </c>
      <c r="I1489" s="85" t="s">
        <v>4692</v>
      </c>
      <c r="J1489" s="92" t="s">
        <v>5617</v>
      </c>
      <c r="K1489" s="95" t="s">
        <v>5627</v>
      </c>
      <c r="L1489" s="80" t="s">
        <v>116</v>
      </c>
      <c r="M1489" s="80" t="s">
        <v>1084</v>
      </c>
      <c r="N1489" s="80" t="s">
        <v>2844</v>
      </c>
      <c r="O1489" s="71">
        <v>0</v>
      </c>
      <c r="P1489" s="71">
        <v>0</v>
      </c>
      <c r="Q1489" s="79">
        <v>2156.1</v>
      </c>
      <c r="R1489" s="79">
        <v>344.98</v>
      </c>
      <c r="S1489" s="71">
        <v>0</v>
      </c>
      <c r="T1489" s="79">
        <v>2501.08</v>
      </c>
      <c r="U1489" s="80" t="s">
        <v>24</v>
      </c>
      <c r="V1489" s="84">
        <f t="shared" si="150"/>
        <v>141.55187050766878</v>
      </c>
      <c r="W1489" s="78" t="s">
        <v>5624</v>
      </c>
      <c r="X1489" s="80" t="s">
        <v>1129</v>
      </c>
      <c r="Y1489" s="80" t="s">
        <v>121</v>
      </c>
      <c r="Z1489" s="80" t="s">
        <v>537</v>
      </c>
      <c r="AA1489" s="80" t="s">
        <v>122</v>
      </c>
      <c r="AB1489" s="76" t="s">
        <v>2845</v>
      </c>
      <c r="AC1489" s="76" t="s">
        <v>540</v>
      </c>
      <c r="AD1489" s="76" t="s">
        <v>173</v>
      </c>
      <c r="AE1489" s="76" t="s">
        <v>548</v>
      </c>
      <c r="AF1489" s="76" t="s">
        <v>96</v>
      </c>
      <c r="AG1489" s="82"/>
      <c r="AH1489" s="60"/>
      <c r="AI1489" s="75" t="s">
        <v>5422</v>
      </c>
      <c r="AJ1489" s="6" t="s">
        <v>103</v>
      </c>
      <c r="AK1489" s="81">
        <v>0</v>
      </c>
      <c r="AL1489" s="205" t="s">
        <v>103</v>
      </c>
      <c r="AM1489" s="169"/>
      <c r="AN1489" s="6"/>
      <c r="AO1489" s="120"/>
    </row>
    <row r="1490" spans="1:41">
      <c r="A1490" s="75" t="s">
        <v>5422</v>
      </c>
      <c r="B1490" s="6" t="s">
        <v>93</v>
      </c>
      <c r="C1490" s="76">
        <v>1489</v>
      </c>
      <c r="D1490" s="80" t="s">
        <v>589</v>
      </c>
      <c r="E1490" s="6" t="s">
        <v>2136</v>
      </c>
      <c r="F1490" s="6" t="str">
        <f t="shared" si="147"/>
        <v>BrokerFG-V-025-V1E26-M19</v>
      </c>
      <c r="G1490" s="95" t="s">
        <v>5439</v>
      </c>
      <c r="H1490" s="95" t="s">
        <v>5440</v>
      </c>
      <c r="I1490" s="85" t="s">
        <v>4692</v>
      </c>
      <c r="J1490" s="92" t="s">
        <v>5617</v>
      </c>
      <c r="K1490" s="95" t="s">
        <v>5628</v>
      </c>
      <c r="L1490" s="80" t="s">
        <v>116</v>
      </c>
      <c r="M1490" s="80" t="s">
        <v>1100</v>
      </c>
      <c r="N1490" s="80" t="s">
        <v>1085</v>
      </c>
      <c r="O1490" s="71">
        <v>0</v>
      </c>
      <c r="P1490" s="71">
        <v>0</v>
      </c>
      <c r="Q1490" s="79">
        <v>4655.79</v>
      </c>
      <c r="R1490" s="79">
        <v>744.93</v>
      </c>
      <c r="S1490" s="71">
        <v>0</v>
      </c>
      <c r="T1490" s="79">
        <v>5400.72</v>
      </c>
      <c r="U1490" s="80" t="s">
        <v>24</v>
      </c>
      <c r="V1490" s="84">
        <f t="shared" si="150"/>
        <v>305.66076178617919</v>
      </c>
      <c r="W1490" s="78" t="s">
        <v>5617</v>
      </c>
      <c r="X1490" s="80" t="s">
        <v>122</v>
      </c>
      <c r="Y1490" s="80" t="s">
        <v>537</v>
      </c>
      <c r="Z1490" s="80" t="s">
        <v>121</v>
      </c>
      <c r="AA1490" s="80" t="s">
        <v>1125</v>
      </c>
      <c r="AB1490" s="76" t="s">
        <v>539</v>
      </c>
      <c r="AC1490" s="76" t="s">
        <v>541</v>
      </c>
      <c r="AD1490" s="76" t="s">
        <v>195</v>
      </c>
      <c r="AE1490" s="76" t="s">
        <v>547</v>
      </c>
      <c r="AF1490" s="76" t="s">
        <v>96</v>
      </c>
      <c r="AG1490" s="82"/>
      <c r="AH1490" s="60"/>
      <c r="AI1490" s="75" t="s">
        <v>5422</v>
      </c>
      <c r="AJ1490" s="6" t="s">
        <v>103</v>
      </c>
      <c r="AK1490" s="81">
        <v>0</v>
      </c>
      <c r="AL1490" s="205" t="s">
        <v>103</v>
      </c>
      <c r="AM1490" s="169"/>
      <c r="AN1490" s="6"/>
      <c r="AO1490" s="120"/>
    </row>
    <row r="1491" spans="1:41">
      <c r="A1491" s="75" t="s">
        <v>5422</v>
      </c>
      <c r="B1491" s="6" t="s">
        <v>93</v>
      </c>
      <c r="C1491" s="76">
        <v>1490</v>
      </c>
      <c r="D1491" s="80" t="s">
        <v>589</v>
      </c>
      <c r="E1491" s="6" t="s">
        <v>2136</v>
      </c>
      <c r="F1491" s="6" t="str">
        <f t="shared" si="147"/>
        <v>BrokerCR-V-037-F5I26</v>
      </c>
      <c r="G1491" s="95" t="s">
        <v>5441</v>
      </c>
      <c r="H1491" s="95" t="s">
        <v>5412</v>
      </c>
      <c r="I1491" s="85" t="s">
        <v>4692</v>
      </c>
      <c r="J1491" s="92" t="s">
        <v>5617</v>
      </c>
      <c r="K1491" s="95" t="s">
        <v>5629</v>
      </c>
      <c r="L1491" s="80" t="s">
        <v>116</v>
      </c>
      <c r="M1491" s="80" t="s">
        <v>1084</v>
      </c>
      <c r="N1491" s="80" t="s">
        <v>2386</v>
      </c>
      <c r="O1491" s="71">
        <v>0</v>
      </c>
      <c r="P1491" s="71">
        <v>0</v>
      </c>
      <c r="Q1491" s="79">
        <v>4121.6099999999997</v>
      </c>
      <c r="R1491" s="79">
        <v>659.46</v>
      </c>
      <c r="S1491" s="71">
        <v>0</v>
      </c>
      <c r="T1491" s="79">
        <v>4781.07</v>
      </c>
      <c r="U1491" s="80" t="s">
        <v>24</v>
      </c>
      <c r="V1491" s="84">
        <f t="shared" si="150"/>
        <v>270.59086535740562</v>
      </c>
      <c r="W1491" s="78" t="s">
        <v>5619</v>
      </c>
      <c r="X1491" s="80" t="s">
        <v>1129</v>
      </c>
      <c r="Y1491" s="80" t="s">
        <v>121</v>
      </c>
      <c r="Z1491" s="80" t="s">
        <v>537</v>
      </c>
      <c r="AA1491" s="80" t="s">
        <v>122</v>
      </c>
      <c r="AB1491" s="76" t="s">
        <v>2845</v>
      </c>
      <c r="AC1491" s="76" t="s">
        <v>540</v>
      </c>
      <c r="AD1491" s="76" t="s">
        <v>173</v>
      </c>
      <c r="AE1491" s="76" t="s">
        <v>548</v>
      </c>
      <c r="AF1491" s="76" t="s">
        <v>96</v>
      </c>
      <c r="AG1491" s="82"/>
      <c r="AH1491" s="60"/>
      <c r="AI1491" s="75" t="s">
        <v>5422</v>
      </c>
      <c r="AJ1491" s="6" t="s">
        <v>103</v>
      </c>
      <c r="AK1491" s="81">
        <v>0</v>
      </c>
      <c r="AL1491" s="205" t="s">
        <v>103</v>
      </c>
      <c r="AM1491" s="169"/>
      <c r="AN1491" s="6"/>
      <c r="AO1491" s="120"/>
    </row>
    <row r="1492" spans="1:41">
      <c r="A1492" s="75" t="s">
        <v>5422</v>
      </c>
      <c r="B1492" s="6" t="s">
        <v>93</v>
      </c>
      <c r="C1492" s="76">
        <v>1491</v>
      </c>
      <c r="D1492" s="80" t="s">
        <v>589</v>
      </c>
      <c r="E1492" s="6" t="s">
        <v>2136</v>
      </c>
      <c r="F1492" s="6" t="str">
        <f t="shared" si="147"/>
        <v>BrokerRE-V-003-R1I26</v>
      </c>
      <c r="G1492" s="95" t="s">
        <v>5442</v>
      </c>
      <c r="H1492" s="95" t="s">
        <v>5443</v>
      </c>
      <c r="I1492" s="85" t="s">
        <v>4692</v>
      </c>
      <c r="J1492" s="92" t="s">
        <v>5617</v>
      </c>
      <c r="K1492" s="95" t="s">
        <v>5630</v>
      </c>
      <c r="L1492" s="80" t="s">
        <v>116</v>
      </c>
      <c r="M1492" s="80" t="s">
        <v>1084</v>
      </c>
      <c r="N1492" s="80" t="s">
        <v>2386</v>
      </c>
      <c r="O1492" s="71">
        <v>0</v>
      </c>
      <c r="P1492" s="71">
        <v>0</v>
      </c>
      <c r="Q1492" s="79">
        <v>1200</v>
      </c>
      <c r="R1492" s="79">
        <v>192</v>
      </c>
      <c r="S1492" s="71">
        <v>0</v>
      </c>
      <c r="T1492" s="79">
        <v>1392</v>
      </c>
      <c r="U1492" s="80" t="s">
        <v>24</v>
      </c>
      <c r="V1492" s="84">
        <f t="shared" si="150"/>
        <v>78.782047654083428</v>
      </c>
      <c r="W1492" s="78" t="s">
        <v>5619</v>
      </c>
      <c r="X1492" s="80" t="s">
        <v>1129</v>
      </c>
      <c r="Y1492" s="80" t="s">
        <v>121</v>
      </c>
      <c r="Z1492" s="80" t="s">
        <v>537</v>
      </c>
      <c r="AA1492" s="80" t="s">
        <v>122</v>
      </c>
      <c r="AB1492" s="76" t="s">
        <v>539</v>
      </c>
      <c r="AC1492" s="76" t="s">
        <v>540</v>
      </c>
      <c r="AD1492" s="76" t="s">
        <v>173</v>
      </c>
      <c r="AE1492" s="76" t="s">
        <v>548</v>
      </c>
      <c r="AF1492" s="76" t="s">
        <v>96</v>
      </c>
      <c r="AG1492" s="82"/>
      <c r="AH1492" s="60"/>
      <c r="AI1492" s="75" t="s">
        <v>5422</v>
      </c>
      <c r="AJ1492" s="6" t="s">
        <v>103</v>
      </c>
      <c r="AK1492" s="81">
        <v>0</v>
      </c>
      <c r="AL1492" s="205" t="s">
        <v>103</v>
      </c>
      <c r="AM1492" s="169"/>
      <c r="AN1492" s="6"/>
      <c r="AO1492" s="120"/>
    </row>
    <row r="1493" spans="1:41">
      <c r="A1493" s="75" t="s">
        <v>5422</v>
      </c>
      <c r="B1493" s="6" t="s">
        <v>93</v>
      </c>
      <c r="C1493" s="76">
        <v>1492</v>
      </c>
      <c r="D1493" s="80" t="s">
        <v>590</v>
      </c>
      <c r="E1493" s="6" t="s">
        <v>2135</v>
      </c>
      <c r="F1493" s="6" t="str">
        <f t="shared" si="147"/>
        <v>FreightRM-V-093-V1I26-M19</v>
      </c>
      <c r="G1493" s="95" t="s">
        <v>5444</v>
      </c>
      <c r="H1493" s="95" t="s">
        <v>5445</v>
      </c>
      <c r="I1493" s="85" t="s">
        <v>4692</v>
      </c>
      <c r="J1493" s="92">
        <v>46086</v>
      </c>
      <c r="K1493" s="95" t="s">
        <v>5631</v>
      </c>
      <c r="L1493" s="80">
        <v>6953</v>
      </c>
      <c r="M1493" s="80" t="s">
        <v>1870</v>
      </c>
      <c r="N1493" s="80" t="s">
        <v>1160</v>
      </c>
      <c r="O1493" s="71">
        <v>0</v>
      </c>
      <c r="P1493" s="71">
        <v>0</v>
      </c>
      <c r="Q1493" s="79">
        <v>19000</v>
      </c>
      <c r="R1493" s="79">
        <v>3040</v>
      </c>
      <c r="S1493" s="71">
        <v>0</v>
      </c>
      <c r="T1493" s="79">
        <v>22040</v>
      </c>
      <c r="U1493" s="80" t="s">
        <v>24</v>
      </c>
      <c r="V1493" s="84">
        <f t="shared" si="150"/>
        <v>1247.3824211896542</v>
      </c>
      <c r="W1493" s="78">
        <v>46087</v>
      </c>
      <c r="X1493" s="80" t="s">
        <v>1140</v>
      </c>
      <c r="Y1493" s="80" t="s">
        <v>1141</v>
      </c>
      <c r="Z1493" s="80" t="s">
        <v>1137</v>
      </c>
      <c r="AA1493" s="80" t="s">
        <v>121</v>
      </c>
      <c r="AB1493" s="76" t="s">
        <v>539</v>
      </c>
      <c r="AC1493" s="76" t="s">
        <v>540</v>
      </c>
      <c r="AD1493" s="76" t="s">
        <v>173</v>
      </c>
      <c r="AE1493" s="76" t="s">
        <v>548</v>
      </c>
      <c r="AF1493" s="76" t="s">
        <v>96</v>
      </c>
      <c r="AG1493" s="82"/>
      <c r="AH1493" s="60"/>
      <c r="AI1493" s="75" t="s">
        <v>5422</v>
      </c>
      <c r="AJ1493" s="6" t="s">
        <v>103</v>
      </c>
      <c r="AK1493" s="81">
        <v>0</v>
      </c>
      <c r="AL1493" s="205" t="s">
        <v>103</v>
      </c>
      <c r="AM1493" s="169"/>
      <c r="AN1493" s="6"/>
      <c r="AO1493" s="120"/>
    </row>
    <row r="1494" spans="1:41">
      <c r="A1494" s="75" t="s">
        <v>5422</v>
      </c>
      <c r="B1494" s="6" t="s">
        <v>93</v>
      </c>
      <c r="C1494" s="76">
        <v>1493</v>
      </c>
      <c r="D1494" s="80" t="s">
        <v>590</v>
      </c>
      <c r="E1494" s="6" t="s">
        <v>2135</v>
      </c>
      <c r="F1494" s="6" t="str">
        <f t="shared" si="147"/>
        <v>FreightFG-R-2146LE25.M19</v>
      </c>
      <c r="G1494" s="95" t="s">
        <v>5446</v>
      </c>
      <c r="H1494" s="95" t="s">
        <v>5447</v>
      </c>
      <c r="I1494" s="85" t="s">
        <v>4692</v>
      </c>
      <c r="J1494" s="92">
        <v>46087</v>
      </c>
      <c r="K1494" s="95" t="s">
        <v>5632</v>
      </c>
      <c r="L1494" s="80">
        <v>6867</v>
      </c>
      <c r="M1494" s="80" t="s">
        <v>1264</v>
      </c>
      <c r="N1494" s="80" t="s">
        <v>5214</v>
      </c>
      <c r="O1494" s="71">
        <v>0</v>
      </c>
      <c r="P1494" s="71">
        <v>0</v>
      </c>
      <c r="Q1494" s="79">
        <v>5500</v>
      </c>
      <c r="R1494" s="79">
        <v>880</v>
      </c>
      <c r="S1494" s="71">
        <v>220</v>
      </c>
      <c r="T1494" s="79">
        <v>6160</v>
      </c>
      <c r="U1494" s="80" t="s">
        <v>118</v>
      </c>
      <c r="V1494" s="84">
        <f t="shared" ref="V1494:V1498" si="151">T1494</f>
        <v>6160</v>
      </c>
      <c r="W1494" s="78">
        <v>46087</v>
      </c>
      <c r="X1494" s="80" t="s">
        <v>5633</v>
      </c>
      <c r="Y1494" s="80" t="s">
        <v>5200</v>
      </c>
      <c r="Z1494" s="80" t="s">
        <v>5634</v>
      </c>
      <c r="AA1494" s="80" t="s">
        <v>121</v>
      </c>
      <c r="AB1494" s="76" t="s">
        <v>539</v>
      </c>
      <c r="AC1494" s="76" t="s">
        <v>541</v>
      </c>
      <c r="AD1494" s="76" t="s">
        <v>195</v>
      </c>
      <c r="AE1494" s="76" t="s">
        <v>547</v>
      </c>
      <c r="AF1494" s="76" t="s">
        <v>96</v>
      </c>
      <c r="AG1494" s="82"/>
      <c r="AH1494" s="60"/>
      <c r="AI1494" s="75" t="s">
        <v>5422</v>
      </c>
      <c r="AJ1494" s="6" t="s">
        <v>103</v>
      </c>
      <c r="AK1494" s="81">
        <v>0</v>
      </c>
      <c r="AL1494" s="205" t="s">
        <v>103</v>
      </c>
      <c r="AM1494" s="169"/>
      <c r="AN1494" s="6"/>
      <c r="AO1494" s="120"/>
    </row>
    <row r="1495" spans="1:41">
      <c r="A1495" s="75" t="s">
        <v>5422</v>
      </c>
      <c r="B1495" s="6" t="s">
        <v>93</v>
      </c>
      <c r="C1495" s="76">
        <v>1494</v>
      </c>
      <c r="D1495" s="80" t="s">
        <v>590</v>
      </c>
      <c r="E1495" s="6" t="s">
        <v>2135</v>
      </c>
      <c r="F1495" s="6" t="str">
        <f t="shared" si="147"/>
        <v>FreightFG-R-2154LE25.M01</v>
      </c>
      <c r="G1495" s="95" t="s">
        <v>5448</v>
      </c>
      <c r="H1495" s="95" t="s">
        <v>5449</v>
      </c>
      <c r="I1495" s="85" t="s">
        <v>4692</v>
      </c>
      <c r="J1495" s="92">
        <v>46084</v>
      </c>
      <c r="K1495" s="95">
        <v>3323</v>
      </c>
      <c r="L1495" s="80">
        <v>6934</v>
      </c>
      <c r="M1495" s="80" t="s">
        <v>1264</v>
      </c>
      <c r="N1495" s="80" t="s">
        <v>1164</v>
      </c>
      <c r="O1495" s="71">
        <v>0</v>
      </c>
      <c r="P1495" s="71">
        <v>0</v>
      </c>
      <c r="Q1495" s="79">
        <v>6000</v>
      </c>
      <c r="R1495" s="79">
        <v>960</v>
      </c>
      <c r="S1495" s="71">
        <v>240</v>
      </c>
      <c r="T1495" s="79">
        <v>6720</v>
      </c>
      <c r="U1495" s="80" t="s">
        <v>118</v>
      </c>
      <c r="V1495" s="84">
        <f t="shared" si="151"/>
        <v>6720</v>
      </c>
      <c r="W1495" s="78">
        <v>46086</v>
      </c>
      <c r="X1495" s="80" t="s">
        <v>5633</v>
      </c>
      <c r="Y1495" s="80" t="s">
        <v>5200</v>
      </c>
      <c r="Z1495" s="80" t="s">
        <v>5634</v>
      </c>
      <c r="AA1495" s="80" t="s">
        <v>121</v>
      </c>
      <c r="AB1495" s="76" t="s">
        <v>542</v>
      </c>
      <c r="AC1495" s="76" t="s">
        <v>541</v>
      </c>
      <c r="AD1495" s="76" t="s">
        <v>195</v>
      </c>
      <c r="AE1495" s="76" t="s">
        <v>547</v>
      </c>
      <c r="AF1495" s="76" t="s">
        <v>96</v>
      </c>
      <c r="AG1495" s="82"/>
      <c r="AH1495" s="60"/>
      <c r="AI1495" s="75" t="s">
        <v>5422</v>
      </c>
      <c r="AJ1495" s="6" t="s">
        <v>103</v>
      </c>
      <c r="AK1495" s="81">
        <v>0</v>
      </c>
      <c r="AL1495" s="205" t="s">
        <v>103</v>
      </c>
      <c r="AM1495" s="169"/>
      <c r="AN1495" s="6"/>
      <c r="AO1495" s="120"/>
    </row>
    <row r="1496" spans="1:41">
      <c r="A1496" s="75" t="s">
        <v>5422</v>
      </c>
      <c r="B1496" s="6" t="s">
        <v>93</v>
      </c>
      <c r="C1496" s="76">
        <v>1495</v>
      </c>
      <c r="D1496" s="80" t="s">
        <v>590</v>
      </c>
      <c r="E1496" s="6" t="s">
        <v>2135</v>
      </c>
      <c r="F1496" s="6" t="str">
        <f t="shared" si="147"/>
        <v>FreightFG-R-2146LE25.M19</v>
      </c>
      <c r="G1496" s="95" t="s">
        <v>5446</v>
      </c>
      <c r="H1496" s="95" t="s">
        <v>5450</v>
      </c>
      <c r="I1496" s="85" t="s">
        <v>4692</v>
      </c>
      <c r="J1496" s="92">
        <v>46087</v>
      </c>
      <c r="K1496" s="95" t="s">
        <v>5218</v>
      </c>
      <c r="L1496" s="80">
        <v>6870</v>
      </c>
      <c r="M1496" s="80" t="s">
        <v>1166</v>
      </c>
      <c r="N1496" s="80" t="s">
        <v>1150</v>
      </c>
      <c r="O1496" s="71">
        <v>0</v>
      </c>
      <c r="P1496" s="71">
        <v>0</v>
      </c>
      <c r="Q1496" s="79">
        <v>1283.72</v>
      </c>
      <c r="R1496" s="79">
        <v>205.39</v>
      </c>
      <c r="S1496" s="71">
        <v>0</v>
      </c>
      <c r="T1496" s="79">
        <v>1489.1100000000001</v>
      </c>
      <c r="U1496" s="80" t="s">
        <v>118</v>
      </c>
      <c r="V1496" s="84">
        <f t="shared" si="151"/>
        <v>1489.1100000000001</v>
      </c>
      <c r="W1496" s="78">
        <v>46087</v>
      </c>
      <c r="X1496" s="80" t="s">
        <v>5633</v>
      </c>
      <c r="Y1496" s="80" t="s">
        <v>5200</v>
      </c>
      <c r="Z1496" s="80" t="s">
        <v>5634</v>
      </c>
      <c r="AA1496" s="80" t="s">
        <v>121</v>
      </c>
      <c r="AB1496" s="76" t="s">
        <v>539</v>
      </c>
      <c r="AC1496" s="76" t="s">
        <v>541</v>
      </c>
      <c r="AD1496" s="76" t="s">
        <v>195</v>
      </c>
      <c r="AE1496" s="76" t="s">
        <v>547</v>
      </c>
      <c r="AF1496" s="76" t="s">
        <v>96</v>
      </c>
      <c r="AG1496" s="82"/>
      <c r="AH1496" s="60"/>
      <c r="AI1496" s="75" t="s">
        <v>5422</v>
      </c>
      <c r="AJ1496" s="6" t="s">
        <v>103</v>
      </c>
      <c r="AK1496" s="81">
        <v>0</v>
      </c>
      <c r="AL1496" s="205" t="s">
        <v>103</v>
      </c>
      <c r="AM1496" s="169"/>
      <c r="AN1496" s="6"/>
      <c r="AO1496" s="120"/>
    </row>
    <row r="1497" spans="1:41">
      <c r="A1497" s="75" t="s">
        <v>5422</v>
      </c>
      <c r="B1497" s="6" t="s">
        <v>93</v>
      </c>
      <c r="C1497" s="76">
        <v>1496</v>
      </c>
      <c r="D1497" s="80" t="s">
        <v>590</v>
      </c>
      <c r="E1497" s="6" t="s">
        <v>2135</v>
      </c>
      <c r="F1497" s="6" t="str">
        <f t="shared" si="147"/>
        <v>FreightFG-R-2154LE25.M01</v>
      </c>
      <c r="G1497" s="95" t="s">
        <v>5448</v>
      </c>
      <c r="H1497" s="95" t="s">
        <v>5451</v>
      </c>
      <c r="I1497" s="85" t="s">
        <v>4692</v>
      </c>
      <c r="J1497" s="92">
        <v>46087</v>
      </c>
      <c r="K1497" s="95">
        <v>3323</v>
      </c>
      <c r="L1497" s="80">
        <v>640</v>
      </c>
      <c r="M1497" s="80" t="s">
        <v>1166</v>
      </c>
      <c r="N1497" s="80" t="s">
        <v>1150</v>
      </c>
      <c r="O1497" s="71">
        <v>0</v>
      </c>
      <c r="P1497" s="71">
        <v>0</v>
      </c>
      <c r="Q1497" s="79">
        <v>803.03</v>
      </c>
      <c r="R1497" s="79">
        <v>128.47999999999999</v>
      </c>
      <c r="S1497" s="71">
        <v>0</v>
      </c>
      <c r="T1497" s="79">
        <v>931.51</v>
      </c>
      <c r="U1497" s="80" t="s">
        <v>118</v>
      </c>
      <c r="V1497" s="84">
        <f t="shared" si="151"/>
        <v>931.51</v>
      </c>
      <c r="W1497" s="78">
        <v>46087</v>
      </c>
      <c r="X1497" s="80" t="s">
        <v>5633</v>
      </c>
      <c r="Y1497" s="80" t="s">
        <v>5200</v>
      </c>
      <c r="Z1497" s="80" t="s">
        <v>5634</v>
      </c>
      <c r="AA1497" s="80" t="s">
        <v>121</v>
      </c>
      <c r="AB1497" s="76" t="s">
        <v>542</v>
      </c>
      <c r="AC1497" s="76" t="s">
        <v>541</v>
      </c>
      <c r="AD1497" s="76" t="s">
        <v>195</v>
      </c>
      <c r="AE1497" s="76" t="s">
        <v>547</v>
      </c>
      <c r="AF1497" s="76" t="s">
        <v>96</v>
      </c>
      <c r="AG1497" s="82"/>
      <c r="AH1497" s="60"/>
      <c r="AI1497" s="75" t="s">
        <v>5422</v>
      </c>
      <c r="AJ1497" s="6" t="s">
        <v>103</v>
      </c>
      <c r="AK1497" s="81">
        <v>0</v>
      </c>
      <c r="AL1497" s="205" t="s">
        <v>103</v>
      </c>
      <c r="AM1497" s="169"/>
      <c r="AN1497" s="6"/>
      <c r="AO1497" s="120"/>
    </row>
    <row r="1498" spans="1:41">
      <c r="A1498" s="75" t="s">
        <v>5422</v>
      </c>
      <c r="B1498" s="6" t="s">
        <v>93</v>
      </c>
      <c r="C1498" s="76">
        <v>1497</v>
      </c>
      <c r="D1498" s="80" t="s">
        <v>591</v>
      </c>
      <c r="E1498" s="6" t="s">
        <v>2135</v>
      </c>
      <c r="F1498" s="6" t="str">
        <f t="shared" si="147"/>
        <v>FreightRM-J-1163LI26-M19</v>
      </c>
      <c r="G1498" s="6" t="s">
        <v>3092</v>
      </c>
      <c r="H1498" s="80">
        <v>6239857959</v>
      </c>
      <c r="I1498" s="85" t="s">
        <v>4692</v>
      </c>
      <c r="J1498" s="92">
        <v>46087</v>
      </c>
      <c r="K1498" s="107" t="s">
        <v>116</v>
      </c>
      <c r="L1498" s="85" t="s">
        <v>116</v>
      </c>
      <c r="M1498" s="85" t="s">
        <v>173</v>
      </c>
      <c r="N1498" s="85" t="s">
        <v>116</v>
      </c>
      <c r="O1498" s="71">
        <v>0</v>
      </c>
      <c r="P1498" s="71">
        <v>0</v>
      </c>
      <c r="Q1498" s="79">
        <v>217.53</v>
      </c>
      <c r="R1498" s="79">
        <v>0</v>
      </c>
      <c r="S1498" s="71">
        <v>0</v>
      </c>
      <c r="T1498" s="79">
        <v>217.53</v>
      </c>
      <c r="U1498" s="80" t="s">
        <v>118</v>
      </c>
      <c r="V1498" s="84">
        <f t="shared" si="151"/>
        <v>217.53</v>
      </c>
      <c r="W1498" s="106" t="s">
        <v>3233</v>
      </c>
      <c r="X1498" s="6" t="s">
        <v>1174</v>
      </c>
      <c r="Y1498" s="85" t="s">
        <v>178</v>
      </c>
      <c r="Z1498" s="85" t="s">
        <v>178</v>
      </c>
      <c r="AA1498" s="85" t="s">
        <v>1156</v>
      </c>
      <c r="AB1498" s="76" t="s">
        <v>539</v>
      </c>
      <c r="AC1498" s="76" t="s">
        <v>540</v>
      </c>
      <c r="AD1498" s="76" t="s">
        <v>173</v>
      </c>
      <c r="AE1498" s="76" t="s">
        <v>548</v>
      </c>
      <c r="AF1498" s="76" t="s">
        <v>96</v>
      </c>
      <c r="AG1498" s="82"/>
      <c r="AH1498" s="60"/>
      <c r="AI1498" s="75" t="s">
        <v>5422</v>
      </c>
      <c r="AJ1498" s="6" t="s">
        <v>103</v>
      </c>
      <c r="AK1498" s="81">
        <v>0</v>
      </c>
      <c r="AL1498" s="205" t="s">
        <v>103</v>
      </c>
      <c r="AM1498" s="169"/>
      <c r="AN1498" s="6"/>
      <c r="AO1498" s="120"/>
    </row>
    <row r="1499" spans="1:41">
      <c r="A1499" s="75" t="s">
        <v>5422</v>
      </c>
      <c r="B1499" s="6" t="s">
        <v>93</v>
      </c>
      <c r="C1499" s="76">
        <v>1498</v>
      </c>
      <c r="D1499" s="80" t="s">
        <v>592</v>
      </c>
      <c r="E1499" s="6" t="s">
        <v>2136</v>
      </c>
      <c r="F1499" s="6" t="str">
        <f t="shared" si="147"/>
        <v>BrokerRM-I-1119-AI26-M19</v>
      </c>
      <c r="G1499" s="96" t="s">
        <v>5452</v>
      </c>
      <c r="H1499" s="404" t="s">
        <v>5453</v>
      </c>
      <c r="I1499" s="85" t="s">
        <v>4692</v>
      </c>
      <c r="J1499" s="105">
        <v>46084</v>
      </c>
      <c r="K1499" s="107" t="s">
        <v>5635</v>
      </c>
      <c r="L1499" s="85">
        <v>6017331633</v>
      </c>
      <c r="M1499" s="85" t="s">
        <v>25</v>
      </c>
      <c r="N1499" s="85" t="s">
        <v>116</v>
      </c>
      <c r="O1499" s="71">
        <v>0</v>
      </c>
      <c r="P1499" s="71">
        <v>0</v>
      </c>
      <c r="Q1499" s="79">
        <v>7320.35</v>
      </c>
      <c r="R1499" s="79">
        <v>1171.2560000000001</v>
      </c>
      <c r="S1499" s="71">
        <v>0</v>
      </c>
      <c r="T1499" s="79">
        <v>8491.6059999999998</v>
      </c>
      <c r="U1499" s="80" t="s">
        <v>24</v>
      </c>
      <c r="V1499" s="84">
        <f t="shared" ref="V1499:V1508" si="152">T1499/17.669</f>
        <v>480.59346878714132</v>
      </c>
      <c r="W1499" s="106">
        <v>46078</v>
      </c>
      <c r="X1499" s="85" t="s">
        <v>1183</v>
      </c>
      <c r="Y1499" s="85" t="s">
        <v>178</v>
      </c>
      <c r="Z1499" s="85" t="s">
        <v>121</v>
      </c>
      <c r="AA1499" s="85" t="s">
        <v>122</v>
      </c>
      <c r="AB1499" s="76" t="s">
        <v>539</v>
      </c>
      <c r="AC1499" s="76" t="s">
        <v>540</v>
      </c>
      <c r="AD1499" s="76" t="s">
        <v>25</v>
      </c>
      <c r="AE1499" s="76" t="s">
        <v>544</v>
      </c>
      <c r="AF1499" s="76" t="s">
        <v>96</v>
      </c>
      <c r="AG1499" s="82"/>
      <c r="AH1499" s="60"/>
      <c r="AI1499" s="75" t="s">
        <v>5422</v>
      </c>
      <c r="AJ1499" s="6" t="s">
        <v>103</v>
      </c>
      <c r="AK1499" s="81">
        <v>0</v>
      </c>
      <c r="AL1499" s="205" t="s">
        <v>103</v>
      </c>
      <c r="AM1499" s="169"/>
      <c r="AN1499" s="6"/>
      <c r="AO1499" s="120"/>
    </row>
    <row r="1500" spans="1:41">
      <c r="A1500" s="75" t="s">
        <v>5422</v>
      </c>
      <c r="B1500" s="6" t="s">
        <v>93</v>
      </c>
      <c r="C1500" s="76">
        <v>1499</v>
      </c>
      <c r="D1500" s="80" t="s">
        <v>592</v>
      </c>
      <c r="E1500" s="6" t="s">
        <v>2136</v>
      </c>
      <c r="F1500" s="6" t="str">
        <f t="shared" si="147"/>
        <v>BrokerRM-I-1132-AI26-M19</v>
      </c>
      <c r="G1500" s="96" t="s">
        <v>5454</v>
      </c>
      <c r="H1500" s="404" t="s">
        <v>5455</v>
      </c>
      <c r="I1500" s="85" t="s">
        <v>4692</v>
      </c>
      <c r="J1500" s="105">
        <v>46085</v>
      </c>
      <c r="K1500" s="96" t="s">
        <v>5636</v>
      </c>
      <c r="L1500" s="85">
        <v>2321268224</v>
      </c>
      <c r="M1500" s="85" t="s">
        <v>25</v>
      </c>
      <c r="N1500" s="85" t="s">
        <v>116</v>
      </c>
      <c r="O1500" s="71">
        <v>0</v>
      </c>
      <c r="P1500" s="71">
        <v>0</v>
      </c>
      <c r="Q1500" s="79">
        <v>7320.35</v>
      </c>
      <c r="R1500" s="79">
        <v>1171.2560000000001</v>
      </c>
      <c r="S1500" s="71">
        <v>0</v>
      </c>
      <c r="T1500" s="79">
        <v>8491.6059999999998</v>
      </c>
      <c r="U1500" s="80" t="s">
        <v>24</v>
      </c>
      <c r="V1500" s="84">
        <f t="shared" si="152"/>
        <v>480.59346878714132</v>
      </c>
      <c r="W1500" s="106">
        <v>46084</v>
      </c>
      <c r="X1500" s="85" t="s">
        <v>1183</v>
      </c>
      <c r="Y1500" s="85" t="s">
        <v>178</v>
      </c>
      <c r="Z1500" s="85" t="s">
        <v>121</v>
      </c>
      <c r="AA1500" s="85" t="s">
        <v>122</v>
      </c>
      <c r="AB1500" s="76" t="s">
        <v>539</v>
      </c>
      <c r="AC1500" s="76" t="s">
        <v>540</v>
      </c>
      <c r="AD1500" s="76" t="s">
        <v>25</v>
      </c>
      <c r="AE1500" s="76" t="s">
        <v>544</v>
      </c>
      <c r="AF1500" s="76" t="s">
        <v>96</v>
      </c>
      <c r="AG1500" s="82"/>
      <c r="AH1500" s="60"/>
      <c r="AI1500" s="75" t="s">
        <v>5422</v>
      </c>
      <c r="AJ1500" s="6" t="s">
        <v>103</v>
      </c>
      <c r="AK1500" s="81">
        <v>0</v>
      </c>
      <c r="AL1500" s="205" t="s">
        <v>103</v>
      </c>
      <c r="AM1500" s="169"/>
      <c r="AN1500" s="6"/>
      <c r="AO1500" s="120"/>
    </row>
    <row r="1501" spans="1:41">
      <c r="A1501" s="75" t="s">
        <v>5422</v>
      </c>
      <c r="B1501" s="6" t="s">
        <v>93</v>
      </c>
      <c r="C1501" s="76">
        <v>1500</v>
      </c>
      <c r="D1501" s="80" t="s">
        <v>592</v>
      </c>
      <c r="E1501" s="6" t="s">
        <v>2136</v>
      </c>
      <c r="F1501" s="6" t="str">
        <f t="shared" si="147"/>
        <v>BrokerRM-I-1146-AI26-M19</v>
      </c>
      <c r="G1501" s="96" t="s">
        <v>5456</v>
      </c>
      <c r="H1501" s="404" t="s">
        <v>5457</v>
      </c>
      <c r="I1501" s="85" t="s">
        <v>4692</v>
      </c>
      <c r="J1501" s="105">
        <v>46087</v>
      </c>
      <c r="K1501" s="107" t="s">
        <v>5637</v>
      </c>
      <c r="L1501" s="85">
        <v>7700207955</v>
      </c>
      <c r="M1501" s="85" t="s">
        <v>25</v>
      </c>
      <c r="N1501" s="85" t="s">
        <v>116</v>
      </c>
      <c r="O1501" s="71">
        <v>0</v>
      </c>
      <c r="P1501" s="71">
        <v>0</v>
      </c>
      <c r="Q1501" s="79">
        <v>3667.43</v>
      </c>
      <c r="R1501" s="79">
        <v>586.78880000000004</v>
      </c>
      <c r="S1501" s="71">
        <v>0</v>
      </c>
      <c r="T1501" s="79">
        <v>4254.2187999999996</v>
      </c>
      <c r="U1501" s="80" t="s">
        <v>24</v>
      </c>
      <c r="V1501" s="84">
        <f t="shared" si="152"/>
        <v>240.77303752334595</v>
      </c>
      <c r="W1501" s="106">
        <v>46086</v>
      </c>
      <c r="X1501" s="85" t="s">
        <v>1199</v>
      </c>
      <c r="Y1501" s="85" t="s">
        <v>129</v>
      </c>
      <c r="Z1501" s="85" t="s">
        <v>121</v>
      </c>
      <c r="AA1501" s="85" t="s">
        <v>122</v>
      </c>
      <c r="AB1501" s="76" t="s">
        <v>539</v>
      </c>
      <c r="AC1501" s="76" t="s">
        <v>540</v>
      </c>
      <c r="AD1501" s="76" t="s">
        <v>25</v>
      </c>
      <c r="AE1501" s="76" t="s">
        <v>544</v>
      </c>
      <c r="AF1501" s="76" t="s">
        <v>96</v>
      </c>
      <c r="AG1501" s="82"/>
      <c r="AH1501" s="60"/>
      <c r="AI1501" s="75" t="s">
        <v>5422</v>
      </c>
      <c r="AJ1501" s="6" t="s">
        <v>103</v>
      </c>
      <c r="AK1501" s="81">
        <v>0</v>
      </c>
      <c r="AL1501" s="205" t="s">
        <v>103</v>
      </c>
      <c r="AM1501" s="169"/>
      <c r="AN1501" s="6"/>
      <c r="AO1501" s="120"/>
    </row>
    <row r="1502" spans="1:41">
      <c r="A1502" s="75" t="s">
        <v>5422</v>
      </c>
      <c r="B1502" s="6" t="s">
        <v>93</v>
      </c>
      <c r="C1502" s="76">
        <v>1501</v>
      </c>
      <c r="D1502" s="80" t="s">
        <v>592</v>
      </c>
      <c r="E1502" s="6" t="s">
        <v>2136</v>
      </c>
      <c r="F1502" s="6" t="str">
        <f t="shared" si="147"/>
        <v>BrokerRM-I-1133-AI26-M19</v>
      </c>
      <c r="G1502" s="96" t="s">
        <v>5458</v>
      </c>
      <c r="H1502" s="404" t="s">
        <v>5459</v>
      </c>
      <c r="I1502" s="85" t="s">
        <v>4692</v>
      </c>
      <c r="J1502" s="105">
        <v>46085</v>
      </c>
      <c r="K1502" s="107" t="s">
        <v>5638</v>
      </c>
      <c r="L1502" s="85">
        <v>4790598912</v>
      </c>
      <c r="M1502" s="85" t="s">
        <v>25</v>
      </c>
      <c r="N1502" s="85" t="s">
        <v>116</v>
      </c>
      <c r="O1502" s="71">
        <v>0</v>
      </c>
      <c r="P1502" s="71">
        <v>0</v>
      </c>
      <c r="Q1502" s="79">
        <v>5722.58</v>
      </c>
      <c r="R1502" s="79">
        <v>915.61279999999999</v>
      </c>
      <c r="S1502" s="71">
        <v>0</v>
      </c>
      <c r="T1502" s="79">
        <v>6638.1927999999998</v>
      </c>
      <c r="U1502" s="80" t="s">
        <v>24</v>
      </c>
      <c r="V1502" s="84">
        <f t="shared" si="152"/>
        <v>375.69714188692058</v>
      </c>
      <c r="W1502" s="106">
        <v>46084</v>
      </c>
      <c r="X1502" s="85" t="s">
        <v>1202</v>
      </c>
      <c r="Y1502" s="85" t="s">
        <v>129</v>
      </c>
      <c r="Z1502" s="85" t="s">
        <v>121</v>
      </c>
      <c r="AA1502" s="85" t="s">
        <v>122</v>
      </c>
      <c r="AB1502" s="76" t="s">
        <v>539</v>
      </c>
      <c r="AC1502" s="76" t="s">
        <v>540</v>
      </c>
      <c r="AD1502" s="76" t="s">
        <v>25</v>
      </c>
      <c r="AE1502" s="76" t="s">
        <v>544</v>
      </c>
      <c r="AF1502" s="76" t="s">
        <v>96</v>
      </c>
      <c r="AG1502" s="82"/>
      <c r="AH1502" s="60"/>
      <c r="AI1502" s="75" t="s">
        <v>5422</v>
      </c>
      <c r="AJ1502" s="6" t="s">
        <v>103</v>
      </c>
      <c r="AK1502" s="81">
        <v>0</v>
      </c>
      <c r="AL1502" s="205" t="s">
        <v>103</v>
      </c>
      <c r="AM1502" s="169"/>
      <c r="AN1502" s="6"/>
      <c r="AO1502" s="120"/>
    </row>
    <row r="1503" spans="1:41">
      <c r="A1503" s="75" t="s">
        <v>5422</v>
      </c>
      <c r="B1503" s="6" t="s">
        <v>93</v>
      </c>
      <c r="C1503" s="76">
        <v>1502</v>
      </c>
      <c r="D1503" s="80" t="s">
        <v>592</v>
      </c>
      <c r="E1503" s="6" t="s">
        <v>2136</v>
      </c>
      <c r="F1503" s="6" t="str">
        <f t="shared" si="147"/>
        <v>BrokerRM-I-1130-AI26-M19</v>
      </c>
      <c r="G1503" s="96" t="s">
        <v>5009</v>
      </c>
      <c r="H1503" s="404" t="s">
        <v>5460</v>
      </c>
      <c r="I1503" s="85" t="s">
        <v>4692</v>
      </c>
      <c r="J1503" s="105">
        <v>46087</v>
      </c>
      <c r="K1503" s="96" t="s">
        <v>5639</v>
      </c>
      <c r="L1503" s="85">
        <v>1385568656</v>
      </c>
      <c r="M1503" s="85" t="s">
        <v>25</v>
      </c>
      <c r="N1503" s="85" t="s">
        <v>116</v>
      </c>
      <c r="O1503" s="71">
        <v>0</v>
      </c>
      <c r="P1503" s="71">
        <v>0</v>
      </c>
      <c r="Q1503" s="79">
        <v>6043.24</v>
      </c>
      <c r="R1503" s="79">
        <v>966.91840000000002</v>
      </c>
      <c r="S1503" s="71">
        <v>0</v>
      </c>
      <c r="T1503" s="79">
        <v>7010.1584000000003</v>
      </c>
      <c r="U1503" s="80" t="s">
        <v>24</v>
      </c>
      <c r="V1503" s="84">
        <f t="shared" si="152"/>
        <v>396.74901805421928</v>
      </c>
      <c r="W1503" s="106">
        <v>46084</v>
      </c>
      <c r="X1503" s="85" t="s">
        <v>1183</v>
      </c>
      <c r="Y1503" s="85" t="s">
        <v>178</v>
      </c>
      <c r="Z1503" s="85" t="s">
        <v>121</v>
      </c>
      <c r="AA1503" s="85" t="s">
        <v>122</v>
      </c>
      <c r="AB1503" s="76" t="s">
        <v>539</v>
      </c>
      <c r="AC1503" s="76" t="s">
        <v>540</v>
      </c>
      <c r="AD1503" s="76" t="s">
        <v>25</v>
      </c>
      <c r="AE1503" s="76" t="s">
        <v>544</v>
      </c>
      <c r="AF1503" s="76" t="s">
        <v>96</v>
      </c>
      <c r="AG1503" s="82"/>
      <c r="AH1503" s="60"/>
      <c r="AI1503" s="75" t="s">
        <v>5422</v>
      </c>
      <c r="AJ1503" s="6" t="s">
        <v>103</v>
      </c>
      <c r="AK1503" s="81">
        <v>0</v>
      </c>
      <c r="AL1503" s="205" t="s">
        <v>103</v>
      </c>
      <c r="AM1503" s="169"/>
      <c r="AN1503" s="6"/>
      <c r="AO1503" s="120"/>
    </row>
    <row r="1504" spans="1:41">
      <c r="A1504" s="75" t="s">
        <v>5422</v>
      </c>
      <c r="B1504" s="6" t="s">
        <v>93</v>
      </c>
      <c r="C1504" s="76">
        <v>1503</v>
      </c>
      <c r="D1504" s="80" t="s">
        <v>592</v>
      </c>
      <c r="E1504" s="6" t="s">
        <v>2136</v>
      </c>
      <c r="F1504" s="6" t="str">
        <f t="shared" si="147"/>
        <v>BrokerRM-I-1147-AI26-M19</v>
      </c>
      <c r="G1504" s="96" t="s">
        <v>5461</v>
      </c>
      <c r="H1504" s="404" t="s">
        <v>5462</v>
      </c>
      <c r="I1504" s="85" t="s">
        <v>4692</v>
      </c>
      <c r="J1504" s="105">
        <v>46087</v>
      </c>
      <c r="K1504" s="107" t="s">
        <v>5640</v>
      </c>
      <c r="L1504" s="85">
        <v>5439187460</v>
      </c>
      <c r="M1504" s="85" t="s">
        <v>25</v>
      </c>
      <c r="N1504" s="85" t="s">
        <v>116</v>
      </c>
      <c r="O1504" s="71">
        <v>0</v>
      </c>
      <c r="P1504" s="71">
        <v>0</v>
      </c>
      <c r="Q1504" s="79">
        <v>3743.64</v>
      </c>
      <c r="R1504" s="79">
        <v>598.98239999999998</v>
      </c>
      <c r="S1504" s="71">
        <v>0</v>
      </c>
      <c r="T1504" s="79">
        <v>4342.6224000000002</v>
      </c>
      <c r="U1504" s="80" t="s">
        <v>24</v>
      </c>
      <c r="V1504" s="84">
        <f t="shared" si="152"/>
        <v>245.77635406644407</v>
      </c>
      <c r="W1504" s="106">
        <v>46086</v>
      </c>
      <c r="X1504" s="85" t="s">
        <v>1183</v>
      </c>
      <c r="Y1504" s="85" t="s">
        <v>178</v>
      </c>
      <c r="Z1504" s="85" t="s">
        <v>121</v>
      </c>
      <c r="AA1504" s="85" t="s">
        <v>122</v>
      </c>
      <c r="AB1504" s="76" t="s">
        <v>539</v>
      </c>
      <c r="AC1504" s="76" t="s">
        <v>540</v>
      </c>
      <c r="AD1504" s="76" t="s">
        <v>25</v>
      </c>
      <c r="AE1504" s="76" t="s">
        <v>544</v>
      </c>
      <c r="AF1504" s="76" t="s">
        <v>96</v>
      </c>
      <c r="AG1504" s="82"/>
      <c r="AH1504" s="60"/>
      <c r="AI1504" s="75" t="s">
        <v>5422</v>
      </c>
      <c r="AJ1504" s="6" t="s">
        <v>103</v>
      </c>
      <c r="AK1504" s="81">
        <v>0</v>
      </c>
      <c r="AL1504" s="205" t="s">
        <v>103</v>
      </c>
      <c r="AM1504" s="169"/>
      <c r="AN1504" s="6"/>
      <c r="AO1504" s="120"/>
    </row>
    <row r="1505" spans="1:41">
      <c r="A1505" s="75" t="s">
        <v>5422</v>
      </c>
      <c r="B1505" s="6" t="s">
        <v>93</v>
      </c>
      <c r="C1505" s="76">
        <v>1504</v>
      </c>
      <c r="D1505" s="80" t="s">
        <v>592</v>
      </c>
      <c r="E1505" s="6" t="s">
        <v>2136</v>
      </c>
      <c r="F1505" s="6" t="str">
        <f t="shared" si="147"/>
        <v>BrokerRM-I-1148-AI26-M19</v>
      </c>
      <c r="G1505" s="96" t="s">
        <v>5463</v>
      </c>
      <c r="H1505" s="404" t="s">
        <v>5464</v>
      </c>
      <c r="I1505" s="85" t="s">
        <v>4692</v>
      </c>
      <c r="J1505" s="105">
        <v>46087</v>
      </c>
      <c r="K1505" s="96" t="s">
        <v>5641</v>
      </c>
      <c r="L1505" s="85">
        <v>4067609442</v>
      </c>
      <c r="M1505" s="85" t="s">
        <v>25</v>
      </c>
      <c r="N1505" s="85" t="s">
        <v>116</v>
      </c>
      <c r="O1505" s="71">
        <v>0</v>
      </c>
      <c r="P1505" s="71">
        <v>0</v>
      </c>
      <c r="Q1505" s="79">
        <v>1874.16</v>
      </c>
      <c r="R1505" s="79">
        <v>299.86</v>
      </c>
      <c r="S1505" s="71">
        <v>0</v>
      </c>
      <c r="T1505" s="79">
        <v>2174.02</v>
      </c>
      <c r="U1505" s="80" t="s">
        <v>24</v>
      </c>
      <c r="V1505" s="84">
        <f t="shared" si="152"/>
        <v>123.04148508687531</v>
      </c>
      <c r="W1505" s="106">
        <v>46086</v>
      </c>
      <c r="X1505" s="85" t="s">
        <v>1176</v>
      </c>
      <c r="Y1505" s="85" t="s">
        <v>129</v>
      </c>
      <c r="Z1505" s="85" t="s">
        <v>121</v>
      </c>
      <c r="AA1505" s="85" t="s">
        <v>122</v>
      </c>
      <c r="AB1505" s="76" t="s">
        <v>539</v>
      </c>
      <c r="AC1505" s="76" t="s">
        <v>540</v>
      </c>
      <c r="AD1505" s="76" t="s">
        <v>25</v>
      </c>
      <c r="AE1505" s="76" t="s">
        <v>544</v>
      </c>
      <c r="AF1505" s="76" t="s">
        <v>96</v>
      </c>
      <c r="AG1505" s="82"/>
      <c r="AH1505" s="60"/>
      <c r="AI1505" s="75" t="s">
        <v>5422</v>
      </c>
      <c r="AJ1505" s="6" t="s">
        <v>103</v>
      </c>
      <c r="AK1505" s="81">
        <v>0</v>
      </c>
      <c r="AL1505" s="205" t="s">
        <v>103</v>
      </c>
      <c r="AM1505" s="169"/>
      <c r="AN1505" s="6"/>
      <c r="AO1505" s="120"/>
    </row>
    <row r="1506" spans="1:41">
      <c r="A1506" s="75" t="s">
        <v>5422</v>
      </c>
      <c r="B1506" s="6" t="s">
        <v>93</v>
      </c>
      <c r="C1506" s="76">
        <v>1505</v>
      </c>
      <c r="D1506" s="80" t="s">
        <v>108</v>
      </c>
      <c r="E1506" s="6" t="s">
        <v>2135</v>
      </c>
      <c r="F1506" s="6" t="str">
        <f t="shared" si="147"/>
        <v>FreightRM-I-1129-AI26-M19</v>
      </c>
      <c r="G1506" s="96" t="s">
        <v>5465</v>
      </c>
      <c r="H1506" s="6" t="s">
        <v>5466</v>
      </c>
      <c r="I1506" s="85" t="s">
        <v>4692</v>
      </c>
      <c r="J1506" s="92">
        <v>46094</v>
      </c>
      <c r="K1506" s="92" t="s">
        <v>116</v>
      </c>
      <c r="L1506" s="80" t="s">
        <v>119</v>
      </c>
      <c r="M1506" s="80" t="s">
        <v>25</v>
      </c>
      <c r="N1506" s="85" t="s">
        <v>116</v>
      </c>
      <c r="O1506" s="71">
        <v>0</v>
      </c>
      <c r="P1506" s="71">
        <v>0</v>
      </c>
      <c r="Q1506" s="79">
        <v>173195.86</v>
      </c>
      <c r="R1506" s="79">
        <v>6038.06</v>
      </c>
      <c r="S1506" s="71">
        <v>0</v>
      </c>
      <c r="T1506" s="79">
        <v>179233.92000000001</v>
      </c>
      <c r="U1506" s="80" t="s">
        <v>24</v>
      </c>
      <c r="V1506" s="84">
        <f t="shared" si="152"/>
        <v>10143.976455939783</v>
      </c>
      <c r="W1506" s="74" t="s">
        <v>119</v>
      </c>
      <c r="X1506" s="80" t="s">
        <v>120</v>
      </c>
      <c r="Y1506" s="80" t="s">
        <v>120</v>
      </c>
      <c r="Z1506" s="80" t="s">
        <v>121</v>
      </c>
      <c r="AA1506" s="80" t="s">
        <v>122</v>
      </c>
      <c r="AB1506" s="76" t="s">
        <v>539</v>
      </c>
      <c r="AC1506" s="76" t="s">
        <v>540</v>
      </c>
      <c r="AD1506" s="76" t="s">
        <v>25</v>
      </c>
      <c r="AE1506" s="76" t="s">
        <v>544</v>
      </c>
      <c r="AF1506" s="76" t="s">
        <v>96</v>
      </c>
      <c r="AG1506" s="82"/>
      <c r="AH1506" s="60"/>
      <c r="AI1506" s="75" t="s">
        <v>5422</v>
      </c>
      <c r="AJ1506" s="6" t="s">
        <v>103</v>
      </c>
      <c r="AK1506" s="81">
        <v>0</v>
      </c>
      <c r="AL1506" s="205" t="s">
        <v>103</v>
      </c>
      <c r="AM1506" s="169"/>
      <c r="AN1506" s="6"/>
      <c r="AO1506" s="120"/>
    </row>
    <row r="1507" spans="1:41">
      <c r="A1507" s="75" t="s">
        <v>5422</v>
      </c>
      <c r="B1507" s="6" t="s">
        <v>93</v>
      </c>
      <c r="C1507" s="76">
        <v>1506</v>
      </c>
      <c r="D1507" s="80" t="s">
        <v>108</v>
      </c>
      <c r="E1507" s="6" t="s">
        <v>2135</v>
      </c>
      <c r="F1507" s="6" t="str">
        <f t="shared" si="147"/>
        <v>FreightRM-I-1150-AI26-M19</v>
      </c>
      <c r="G1507" s="96" t="s">
        <v>5467</v>
      </c>
      <c r="H1507" s="6" t="s">
        <v>5468</v>
      </c>
      <c r="I1507" s="85" t="s">
        <v>4692</v>
      </c>
      <c r="J1507" s="92">
        <v>46095</v>
      </c>
      <c r="K1507" s="92" t="s">
        <v>116</v>
      </c>
      <c r="L1507" s="80" t="s">
        <v>119</v>
      </c>
      <c r="M1507" s="80" t="s">
        <v>25</v>
      </c>
      <c r="N1507" s="85" t="s">
        <v>116</v>
      </c>
      <c r="O1507" s="71">
        <v>0</v>
      </c>
      <c r="P1507" s="71">
        <v>0</v>
      </c>
      <c r="Q1507" s="79">
        <v>3627.7</v>
      </c>
      <c r="R1507" s="79">
        <v>580.44000000000005</v>
      </c>
      <c r="S1507" s="71">
        <v>0</v>
      </c>
      <c r="T1507" s="79">
        <v>4208.1400000000003</v>
      </c>
      <c r="U1507" s="80" t="s">
        <v>24</v>
      </c>
      <c r="V1507" s="84">
        <f t="shared" si="152"/>
        <v>238.16514799932085</v>
      </c>
      <c r="W1507" s="74" t="s">
        <v>119</v>
      </c>
      <c r="X1507" s="80" t="s">
        <v>120</v>
      </c>
      <c r="Y1507" s="80" t="s">
        <v>120</v>
      </c>
      <c r="Z1507" s="80" t="s">
        <v>121</v>
      </c>
      <c r="AA1507" s="80" t="s">
        <v>122</v>
      </c>
      <c r="AB1507" s="76" t="s">
        <v>539</v>
      </c>
      <c r="AC1507" s="76" t="s">
        <v>540</v>
      </c>
      <c r="AD1507" s="76" t="s">
        <v>25</v>
      </c>
      <c r="AE1507" s="76" t="s">
        <v>544</v>
      </c>
      <c r="AF1507" s="76" t="s">
        <v>96</v>
      </c>
      <c r="AG1507" s="82"/>
      <c r="AH1507" s="60"/>
      <c r="AI1507" s="75" t="s">
        <v>5422</v>
      </c>
      <c r="AJ1507" s="6" t="s">
        <v>103</v>
      </c>
      <c r="AK1507" s="81">
        <v>0</v>
      </c>
      <c r="AL1507" s="205" t="s">
        <v>103</v>
      </c>
      <c r="AM1507" s="169"/>
      <c r="AN1507" s="6"/>
      <c r="AO1507" s="120"/>
    </row>
    <row r="1508" spans="1:41">
      <c r="A1508" s="75" t="s">
        <v>5422</v>
      </c>
      <c r="B1508" s="6" t="s">
        <v>93</v>
      </c>
      <c r="C1508" s="76">
        <v>1507</v>
      </c>
      <c r="D1508" s="80" t="s">
        <v>108</v>
      </c>
      <c r="E1508" s="6" t="s">
        <v>2135</v>
      </c>
      <c r="F1508" s="6" t="str">
        <f t="shared" si="147"/>
        <v>FreightFG-I-0499-AE26-M45</v>
      </c>
      <c r="G1508" s="96" t="s">
        <v>5469</v>
      </c>
      <c r="H1508" s="6" t="s">
        <v>5470</v>
      </c>
      <c r="I1508" s="85" t="s">
        <v>4692</v>
      </c>
      <c r="J1508" s="92">
        <v>46095</v>
      </c>
      <c r="K1508" s="92" t="s">
        <v>116</v>
      </c>
      <c r="L1508" s="80" t="s">
        <v>119</v>
      </c>
      <c r="M1508" s="80" t="s">
        <v>28</v>
      </c>
      <c r="N1508" s="85" t="s">
        <v>116</v>
      </c>
      <c r="O1508" s="71">
        <v>0</v>
      </c>
      <c r="P1508" s="71">
        <v>0</v>
      </c>
      <c r="Q1508" s="79">
        <v>7498.87</v>
      </c>
      <c r="R1508" s="79">
        <v>231.64</v>
      </c>
      <c r="S1508" s="71">
        <v>0</v>
      </c>
      <c r="T1508" s="79">
        <v>7730.51</v>
      </c>
      <c r="U1508" s="80" t="s">
        <v>24</v>
      </c>
      <c r="V1508" s="84">
        <f t="shared" si="152"/>
        <v>437.51825230629919</v>
      </c>
      <c r="W1508" s="74" t="s">
        <v>119</v>
      </c>
      <c r="X1508" s="80" t="s">
        <v>122</v>
      </c>
      <c r="Y1508" s="80" t="s">
        <v>121</v>
      </c>
      <c r="Z1508" s="80" t="s">
        <v>120</v>
      </c>
      <c r="AA1508" s="80" t="s">
        <v>120</v>
      </c>
      <c r="AB1508" s="76" t="s">
        <v>1098</v>
      </c>
      <c r="AC1508" s="76" t="s">
        <v>541</v>
      </c>
      <c r="AD1508" s="76" t="s">
        <v>28</v>
      </c>
      <c r="AE1508" s="76" t="s">
        <v>545</v>
      </c>
      <c r="AF1508" s="76" t="s">
        <v>96</v>
      </c>
      <c r="AG1508" s="82"/>
      <c r="AH1508" s="60"/>
      <c r="AI1508" s="75" t="s">
        <v>5422</v>
      </c>
      <c r="AJ1508" s="6" t="s">
        <v>103</v>
      </c>
      <c r="AK1508" s="81">
        <v>0</v>
      </c>
      <c r="AL1508" s="205" t="s">
        <v>103</v>
      </c>
      <c r="AM1508" s="169"/>
      <c r="AN1508" s="6"/>
      <c r="AO1508" s="120"/>
    </row>
    <row r="1509" spans="1:41">
      <c r="A1509" s="75" t="s">
        <v>5422</v>
      </c>
      <c r="B1509" s="6" t="s">
        <v>93</v>
      </c>
      <c r="C1509" s="76">
        <v>1508</v>
      </c>
      <c r="D1509" s="80" t="s">
        <v>1563</v>
      </c>
      <c r="E1509" s="6" t="s">
        <v>2136</v>
      </c>
      <c r="F1509" s="6" t="str">
        <f t="shared" si="147"/>
        <v>BrokerRM-J-1243LI26-M19</v>
      </c>
      <c r="G1509" s="96" t="s">
        <v>6334</v>
      </c>
      <c r="H1509" s="95" t="s">
        <v>5471</v>
      </c>
      <c r="I1509" s="85" t="s">
        <v>4692</v>
      </c>
      <c r="J1509" s="92">
        <v>46176</v>
      </c>
      <c r="K1509" s="92" t="s">
        <v>5642</v>
      </c>
      <c r="L1509" s="85" t="s">
        <v>116</v>
      </c>
      <c r="M1509" s="80" t="s">
        <v>173</v>
      </c>
      <c r="N1509" s="85" t="s">
        <v>5643</v>
      </c>
      <c r="O1509" s="71">
        <v>0</v>
      </c>
      <c r="P1509" s="71">
        <v>0</v>
      </c>
      <c r="Q1509" s="79">
        <v>224</v>
      </c>
      <c r="R1509" s="79">
        <v>0</v>
      </c>
      <c r="S1509" s="71">
        <v>0</v>
      </c>
      <c r="T1509" s="79">
        <v>224</v>
      </c>
      <c r="U1509" s="87" t="s">
        <v>118</v>
      </c>
      <c r="V1509" s="84">
        <f t="shared" ref="V1509:V1512" si="153">T1509</f>
        <v>224</v>
      </c>
      <c r="W1509" s="74" t="s">
        <v>5644</v>
      </c>
      <c r="X1509" s="80" t="s">
        <v>1156</v>
      </c>
      <c r="Y1509" s="80" t="s">
        <v>178</v>
      </c>
      <c r="Z1509" s="80" t="s">
        <v>239</v>
      </c>
      <c r="AA1509" s="80" t="s">
        <v>122</v>
      </c>
      <c r="AB1509" s="76" t="s">
        <v>539</v>
      </c>
      <c r="AC1509" s="76" t="s">
        <v>540</v>
      </c>
      <c r="AD1509" s="76" t="s">
        <v>173</v>
      </c>
      <c r="AE1509" s="76" t="s">
        <v>548</v>
      </c>
      <c r="AF1509" s="76" t="s">
        <v>96</v>
      </c>
      <c r="AG1509" s="82"/>
      <c r="AH1509" s="60"/>
      <c r="AI1509" s="75" t="s">
        <v>5422</v>
      </c>
      <c r="AJ1509" s="6" t="s">
        <v>103</v>
      </c>
      <c r="AK1509" s="81">
        <v>0</v>
      </c>
      <c r="AL1509" s="205" t="s">
        <v>103</v>
      </c>
      <c r="AM1509" s="169"/>
      <c r="AN1509" s="6"/>
      <c r="AO1509" s="120"/>
    </row>
    <row r="1510" spans="1:41">
      <c r="A1510" s="75" t="s">
        <v>5422</v>
      </c>
      <c r="B1510" s="6" t="s">
        <v>93</v>
      </c>
      <c r="C1510" s="76">
        <v>1509</v>
      </c>
      <c r="D1510" s="80" t="s">
        <v>1563</v>
      </c>
      <c r="E1510" s="6" t="s">
        <v>2136</v>
      </c>
      <c r="F1510" s="6" t="str">
        <f t="shared" si="147"/>
        <v>BrokerRM-J-1238LI26-M19</v>
      </c>
      <c r="G1510" s="96" t="s">
        <v>6089</v>
      </c>
      <c r="H1510" s="95" t="s">
        <v>5472</v>
      </c>
      <c r="I1510" s="85" t="s">
        <v>4692</v>
      </c>
      <c r="J1510" s="92">
        <v>46176</v>
      </c>
      <c r="K1510" s="92" t="s">
        <v>5645</v>
      </c>
      <c r="L1510" s="85" t="s">
        <v>116</v>
      </c>
      <c r="M1510" s="80" t="s">
        <v>173</v>
      </c>
      <c r="N1510" s="85">
        <v>532498</v>
      </c>
      <c r="O1510" s="71">
        <v>0</v>
      </c>
      <c r="P1510" s="71">
        <v>0</v>
      </c>
      <c r="Q1510" s="79">
        <v>75.400000000000006</v>
      </c>
      <c r="R1510" s="79">
        <v>0</v>
      </c>
      <c r="S1510" s="71">
        <v>0</v>
      </c>
      <c r="T1510" s="79">
        <v>75.400000000000006</v>
      </c>
      <c r="U1510" s="87" t="s">
        <v>118</v>
      </c>
      <c r="V1510" s="84">
        <f t="shared" si="153"/>
        <v>75.400000000000006</v>
      </c>
      <c r="W1510" s="74" t="s">
        <v>5646</v>
      </c>
      <c r="X1510" s="80" t="s">
        <v>1156</v>
      </c>
      <c r="Y1510" s="80" t="s">
        <v>178</v>
      </c>
      <c r="Z1510" s="80" t="s">
        <v>239</v>
      </c>
      <c r="AA1510" s="80" t="s">
        <v>122</v>
      </c>
      <c r="AB1510" s="76" t="s">
        <v>539</v>
      </c>
      <c r="AC1510" s="76" t="s">
        <v>540</v>
      </c>
      <c r="AD1510" s="76" t="s">
        <v>173</v>
      </c>
      <c r="AE1510" s="76" t="s">
        <v>548</v>
      </c>
      <c r="AF1510" s="76" t="s">
        <v>96</v>
      </c>
      <c r="AG1510" s="82"/>
      <c r="AH1510" s="60"/>
      <c r="AI1510" s="75" t="s">
        <v>5422</v>
      </c>
      <c r="AJ1510" s="6" t="s">
        <v>103</v>
      </c>
      <c r="AK1510" s="81">
        <v>0</v>
      </c>
      <c r="AL1510" s="205" t="s">
        <v>103</v>
      </c>
      <c r="AM1510" s="169"/>
      <c r="AN1510" s="6"/>
      <c r="AO1510" s="120"/>
    </row>
    <row r="1511" spans="1:41">
      <c r="A1511" s="75" t="s">
        <v>5422</v>
      </c>
      <c r="B1511" s="6" t="s">
        <v>93</v>
      </c>
      <c r="C1511" s="76">
        <v>1510</v>
      </c>
      <c r="D1511" s="80" t="s">
        <v>1563</v>
      </c>
      <c r="E1511" s="6" t="s">
        <v>2136</v>
      </c>
      <c r="F1511" s="6" t="str">
        <f t="shared" si="147"/>
        <v>BrokerRM-J-1231LI26-M19</v>
      </c>
      <c r="G1511" s="96" t="s">
        <v>4500</v>
      </c>
      <c r="H1511" s="95" t="s">
        <v>5473</v>
      </c>
      <c r="I1511" s="85" t="s">
        <v>4692</v>
      </c>
      <c r="J1511" s="92">
        <v>46176</v>
      </c>
      <c r="K1511" s="92" t="s">
        <v>5647</v>
      </c>
      <c r="L1511" s="85" t="s">
        <v>116</v>
      </c>
      <c r="M1511" s="80" t="s">
        <v>173</v>
      </c>
      <c r="N1511" s="85" t="s">
        <v>5648</v>
      </c>
      <c r="O1511" s="71">
        <v>0</v>
      </c>
      <c r="P1511" s="71">
        <v>0</v>
      </c>
      <c r="Q1511" s="79">
        <v>75.400000000000006</v>
      </c>
      <c r="R1511" s="79">
        <v>0</v>
      </c>
      <c r="S1511" s="71">
        <v>0</v>
      </c>
      <c r="T1511" s="79">
        <v>75.400000000000006</v>
      </c>
      <c r="U1511" s="87" t="s">
        <v>118</v>
      </c>
      <c r="V1511" s="84">
        <f t="shared" si="153"/>
        <v>75.400000000000006</v>
      </c>
      <c r="W1511" s="74" t="s">
        <v>5649</v>
      </c>
      <c r="X1511" s="80" t="s">
        <v>1156</v>
      </c>
      <c r="Y1511" s="80" t="s">
        <v>178</v>
      </c>
      <c r="Z1511" s="80" t="s">
        <v>239</v>
      </c>
      <c r="AA1511" s="80" t="s">
        <v>122</v>
      </c>
      <c r="AB1511" s="76" t="s">
        <v>539</v>
      </c>
      <c r="AC1511" s="76" t="s">
        <v>540</v>
      </c>
      <c r="AD1511" s="76" t="s">
        <v>173</v>
      </c>
      <c r="AE1511" s="76" t="s">
        <v>548</v>
      </c>
      <c r="AF1511" s="76" t="s">
        <v>96</v>
      </c>
      <c r="AG1511" s="82"/>
      <c r="AH1511" s="60"/>
      <c r="AI1511" s="75" t="s">
        <v>5422</v>
      </c>
      <c r="AJ1511" s="6" t="s">
        <v>103</v>
      </c>
      <c r="AK1511" s="81">
        <v>0</v>
      </c>
      <c r="AL1511" s="205" t="s">
        <v>103</v>
      </c>
      <c r="AM1511" s="169"/>
      <c r="AN1511" s="6"/>
      <c r="AO1511" s="120"/>
    </row>
    <row r="1512" spans="1:41">
      <c r="A1512" s="75" t="s">
        <v>5422</v>
      </c>
      <c r="B1512" s="6" t="s">
        <v>93</v>
      </c>
      <c r="C1512" s="76">
        <v>1511</v>
      </c>
      <c r="D1512" s="80" t="s">
        <v>1563</v>
      </c>
      <c r="E1512" s="6" t="s">
        <v>2136</v>
      </c>
      <c r="F1512" s="6" t="str">
        <f t="shared" si="147"/>
        <v>BrokerRM-J-1201LI26-M19</v>
      </c>
      <c r="G1512" s="96" t="s">
        <v>4501</v>
      </c>
      <c r="H1512" s="95" t="s">
        <v>5474</v>
      </c>
      <c r="I1512" s="85" t="s">
        <v>4692</v>
      </c>
      <c r="J1512" s="92">
        <v>46176</v>
      </c>
      <c r="K1512" s="92" t="s">
        <v>5650</v>
      </c>
      <c r="L1512" s="85" t="s">
        <v>116</v>
      </c>
      <c r="M1512" s="80" t="s">
        <v>173</v>
      </c>
      <c r="N1512" s="85" t="s">
        <v>5651</v>
      </c>
      <c r="O1512" s="71">
        <v>0</v>
      </c>
      <c r="P1512" s="71">
        <v>0</v>
      </c>
      <c r="Q1512" s="79">
        <v>672</v>
      </c>
      <c r="R1512" s="79">
        <v>0</v>
      </c>
      <c r="S1512" s="71">
        <v>0</v>
      </c>
      <c r="T1512" s="79">
        <v>672</v>
      </c>
      <c r="U1512" s="87" t="s">
        <v>118</v>
      </c>
      <c r="V1512" s="84">
        <f t="shared" si="153"/>
        <v>672</v>
      </c>
      <c r="W1512" s="74" t="s">
        <v>5652</v>
      </c>
      <c r="X1512" s="80" t="s">
        <v>1156</v>
      </c>
      <c r="Y1512" s="80" t="s">
        <v>178</v>
      </c>
      <c r="Z1512" s="80" t="s">
        <v>239</v>
      </c>
      <c r="AA1512" s="80" t="s">
        <v>122</v>
      </c>
      <c r="AB1512" s="76" t="s">
        <v>539</v>
      </c>
      <c r="AC1512" s="76" t="s">
        <v>540</v>
      </c>
      <c r="AD1512" s="76" t="s">
        <v>173</v>
      </c>
      <c r="AE1512" s="76" t="s">
        <v>548</v>
      </c>
      <c r="AF1512" s="76" t="s">
        <v>96</v>
      </c>
      <c r="AG1512" s="82"/>
      <c r="AH1512" s="60"/>
      <c r="AI1512" s="75" t="s">
        <v>5422</v>
      </c>
      <c r="AJ1512" s="6" t="s">
        <v>103</v>
      </c>
      <c r="AK1512" s="81">
        <v>0</v>
      </c>
      <c r="AL1512" s="205" t="s">
        <v>103</v>
      </c>
      <c r="AM1512" s="169"/>
      <c r="AN1512" s="6"/>
      <c r="AO1512" s="120"/>
    </row>
    <row r="1513" spans="1:41">
      <c r="A1513" s="75" t="s">
        <v>5422</v>
      </c>
      <c r="B1513" s="6" t="s">
        <v>93</v>
      </c>
      <c r="C1513" s="76">
        <v>1512</v>
      </c>
      <c r="D1513" s="76" t="s">
        <v>98</v>
      </c>
      <c r="E1513" s="6" t="s">
        <v>2136</v>
      </c>
      <c r="F1513" s="6" t="str">
        <f t="shared" si="147"/>
        <v>BrokerFG-A-0016-SE26-M19</v>
      </c>
      <c r="G1513" s="97" t="s">
        <v>4578</v>
      </c>
      <c r="H1513" s="95" t="s">
        <v>5475</v>
      </c>
      <c r="I1513" s="85" t="s">
        <v>4692</v>
      </c>
      <c r="J1513" s="92">
        <v>46083</v>
      </c>
      <c r="K1513" s="96" t="s">
        <v>5653</v>
      </c>
      <c r="L1513" s="80" t="s">
        <v>5654</v>
      </c>
      <c r="M1513" s="80" t="s">
        <v>1264</v>
      </c>
      <c r="N1513" s="6" t="s">
        <v>5655</v>
      </c>
      <c r="O1513" s="71">
        <v>0</v>
      </c>
      <c r="P1513" s="71">
        <v>7376.32</v>
      </c>
      <c r="Q1513" s="79">
        <v>3325.14</v>
      </c>
      <c r="R1513" s="79">
        <v>532.02</v>
      </c>
      <c r="S1513" s="71">
        <v>0</v>
      </c>
      <c r="T1513" s="79">
        <v>11233.48</v>
      </c>
      <c r="U1513" s="87" t="s">
        <v>24</v>
      </c>
      <c r="V1513" s="84">
        <f t="shared" ref="V1513:V1546" si="154">T1513/17.669</f>
        <v>635.77338842039728</v>
      </c>
      <c r="W1513" s="86">
        <v>46079</v>
      </c>
      <c r="X1513" s="80" t="s">
        <v>1266</v>
      </c>
      <c r="Y1513" s="80" t="s">
        <v>537</v>
      </c>
      <c r="Z1513" s="80" t="s">
        <v>178</v>
      </c>
      <c r="AA1513" s="6" t="s">
        <v>1267</v>
      </c>
      <c r="AB1513" s="76" t="s">
        <v>539</v>
      </c>
      <c r="AC1513" s="76" t="s">
        <v>541</v>
      </c>
      <c r="AD1513" s="76" t="s">
        <v>543</v>
      </c>
      <c r="AE1513" s="76" t="s">
        <v>549</v>
      </c>
      <c r="AF1513" s="76" t="s">
        <v>96</v>
      </c>
      <c r="AG1513" s="75"/>
      <c r="AH1513" s="60"/>
      <c r="AI1513" s="75" t="s">
        <v>5422</v>
      </c>
      <c r="AJ1513" s="6" t="s">
        <v>103</v>
      </c>
      <c r="AK1513" s="81">
        <v>0</v>
      </c>
      <c r="AL1513" s="205" t="s">
        <v>103</v>
      </c>
      <c r="AM1513" s="169"/>
      <c r="AN1513" s="6"/>
      <c r="AO1513" s="120"/>
    </row>
    <row r="1514" spans="1:41">
      <c r="A1514" s="75" t="s">
        <v>5422</v>
      </c>
      <c r="B1514" s="6" t="s">
        <v>93</v>
      </c>
      <c r="C1514" s="76">
        <v>1513</v>
      </c>
      <c r="D1514" s="76" t="s">
        <v>98</v>
      </c>
      <c r="E1514" s="6" t="s">
        <v>2136</v>
      </c>
      <c r="F1514" s="6" t="str">
        <f t="shared" si="147"/>
        <v>BrokerFG-A-0012-SE26-M19</v>
      </c>
      <c r="G1514" s="97" t="s">
        <v>4579</v>
      </c>
      <c r="H1514" s="95" t="s">
        <v>5476</v>
      </c>
      <c r="I1514" s="85" t="s">
        <v>4692</v>
      </c>
      <c r="J1514" s="92">
        <v>46083</v>
      </c>
      <c r="K1514" s="96" t="s">
        <v>5656</v>
      </c>
      <c r="L1514" s="80" t="s">
        <v>5654</v>
      </c>
      <c r="M1514" s="80" t="s">
        <v>1264</v>
      </c>
      <c r="N1514" s="6" t="s">
        <v>5657</v>
      </c>
      <c r="O1514" s="71">
        <v>0</v>
      </c>
      <c r="P1514" s="71">
        <v>7493.65</v>
      </c>
      <c r="Q1514" s="79">
        <v>3325.14</v>
      </c>
      <c r="R1514" s="79">
        <v>532.02</v>
      </c>
      <c r="S1514" s="71">
        <v>0</v>
      </c>
      <c r="T1514" s="79">
        <v>11350.81</v>
      </c>
      <c r="U1514" s="87" t="s">
        <v>24</v>
      </c>
      <c r="V1514" s="84">
        <f t="shared" si="154"/>
        <v>642.41383213537824</v>
      </c>
      <c r="W1514" s="86">
        <v>46079</v>
      </c>
      <c r="X1514" s="85" t="s">
        <v>1266</v>
      </c>
      <c r="Y1514" s="80" t="s">
        <v>537</v>
      </c>
      <c r="Z1514" s="80" t="s">
        <v>178</v>
      </c>
      <c r="AA1514" s="85" t="s">
        <v>1267</v>
      </c>
      <c r="AB1514" s="76" t="s">
        <v>539</v>
      </c>
      <c r="AC1514" s="76" t="s">
        <v>541</v>
      </c>
      <c r="AD1514" s="76" t="s">
        <v>543</v>
      </c>
      <c r="AE1514" s="76" t="s">
        <v>549</v>
      </c>
      <c r="AF1514" s="76" t="s">
        <v>96</v>
      </c>
      <c r="AG1514" s="75"/>
      <c r="AH1514" s="60"/>
      <c r="AI1514" s="75" t="s">
        <v>5422</v>
      </c>
      <c r="AJ1514" s="6" t="s">
        <v>103</v>
      </c>
      <c r="AK1514" s="81">
        <v>0</v>
      </c>
      <c r="AL1514" s="205" t="s">
        <v>103</v>
      </c>
      <c r="AM1514" s="169"/>
      <c r="AN1514" s="6"/>
      <c r="AO1514" s="120"/>
    </row>
    <row r="1515" spans="1:41">
      <c r="A1515" s="75" t="s">
        <v>5422</v>
      </c>
      <c r="B1515" s="6" t="s">
        <v>93</v>
      </c>
      <c r="C1515" s="76">
        <v>1514</v>
      </c>
      <c r="D1515" s="76" t="s">
        <v>98</v>
      </c>
      <c r="E1515" s="6" t="s">
        <v>2136</v>
      </c>
      <c r="F1515" s="6" t="str">
        <f t="shared" si="147"/>
        <v>BrokerFG-I-0047-SE26-M23-L.D</v>
      </c>
      <c r="G1515" s="96" t="s">
        <v>5477</v>
      </c>
      <c r="H1515" s="95" t="s">
        <v>5478</v>
      </c>
      <c r="I1515" s="85" t="s">
        <v>4692</v>
      </c>
      <c r="J1515" s="92">
        <v>46083</v>
      </c>
      <c r="K1515" s="96" t="s">
        <v>5658</v>
      </c>
      <c r="L1515" s="77" t="s">
        <v>5659</v>
      </c>
      <c r="M1515" s="80" t="s">
        <v>1264</v>
      </c>
      <c r="N1515" s="6" t="s">
        <v>5660</v>
      </c>
      <c r="O1515" s="71">
        <v>0</v>
      </c>
      <c r="P1515" s="71">
        <v>1508</v>
      </c>
      <c r="Q1515" s="79">
        <v>3043.31</v>
      </c>
      <c r="R1515" s="79">
        <v>486.93</v>
      </c>
      <c r="S1515" s="71">
        <v>0</v>
      </c>
      <c r="T1515" s="79">
        <v>5038.24</v>
      </c>
      <c r="U1515" s="87" t="s">
        <v>24</v>
      </c>
      <c r="V1515" s="84">
        <f t="shared" si="154"/>
        <v>285.14573546890034</v>
      </c>
      <c r="W1515" s="86">
        <v>46077</v>
      </c>
      <c r="X1515" s="85" t="s">
        <v>1266</v>
      </c>
      <c r="Y1515" s="6" t="s">
        <v>537</v>
      </c>
      <c r="Z1515" s="80" t="s">
        <v>178</v>
      </c>
      <c r="AA1515" s="85" t="s">
        <v>1267</v>
      </c>
      <c r="AB1515" s="76" t="s">
        <v>1118</v>
      </c>
      <c r="AC1515" s="76" t="s">
        <v>541</v>
      </c>
      <c r="AD1515" s="76" t="s">
        <v>543</v>
      </c>
      <c r="AE1515" s="76" t="s">
        <v>549</v>
      </c>
      <c r="AF1515" s="76" t="s">
        <v>96</v>
      </c>
      <c r="AG1515" s="75"/>
      <c r="AH1515" s="60"/>
      <c r="AI1515" s="75" t="s">
        <v>5422</v>
      </c>
      <c r="AJ1515" s="6" t="s">
        <v>103</v>
      </c>
      <c r="AK1515" s="81">
        <v>0</v>
      </c>
      <c r="AL1515" s="205" t="s">
        <v>103</v>
      </c>
      <c r="AM1515" s="169"/>
      <c r="AN1515" s="6"/>
      <c r="AO1515" s="120"/>
    </row>
    <row r="1516" spans="1:41">
      <c r="A1516" s="75" t="s">
        <v>5422</v>
      </c>
      <c r="B1516" s="6" t="s">
        <v>93</v>
      </c>
      <c r="C1516" s="76">
        <v>1515</v>
      </c>
      <c r="D1516" s="76" t="s">
        <v>98</v>
      </c>
      <c r="E1516" s="6" t="s">
        <v>2136</v>
      </c>
      <c r="F1516" s="6" t="str">
        <f t="shared" si="147"/>
        <v>BrokerRM-M-257-SI25-M19-L-B</v>
      </c>
      <c r="G1516" s="97" t="s">
        <v>5479</v>
      </c>
      <c r="H1516" s="95" t="s">
        <v>5480</v>
      </c>
      <c r="I1516" s="85" t="s">
        <v>4692</v>
      </c>
      <c r="J1516" s="92">
        <v>46083</v>
      </c>
      <c r="K1516" s="96" t="s">
        <v>5661</v>
      </c>
      <c r="L1516" s="77" t="s">
        <v>5662</v>
      </c>
      <c r="M1516" s="80" t="s">
        <v>117</v>
      </c>
      <c r="N1516" s="6" t="s">
        <v>5663</v>
      </c>
      <c r="O1516" s="71">
        <v>0</v>
      </c>
      <c r="P1516" s="71">
        <v>3300.2</v>
      </c>
      <c r="Q1516" s="79">
        <v>2394.6</v>
      </c>
      <c r="R1516" s="79">
        <v>383.14</v>
      </c>
      <c r="S1516" s="71">
        <v>0</v>
      </c>
      <c r="T1516" s="79">
        <v>6077.94</v>
      </c>
      <c r="U1516" s="87" t="s">
        <v>24</v>
      </c>
      <c r="V1516" s="84">
        <f t="shared" si="154"/>
        <v>343.98890712547399</v>
      </c>
      <c r="W1516" s="86">
        <v>46077</v>
      </c>
      <c r="X1516" s="85" t="s">
        <v>535</v>
      </c>
      <c r="Y1516" s="6" t="s">
        <v>536</v>
      </c>
      <c r="Z1516" s="80" t="s">
        <v>537</v>
      </c>
      <c r="AA1516" s="85" t="s">
        <v>538</v>
      </c>
      <c r="AB1516" s="76" t="s">
        <v>539</v>
      </c>
      <c r="AC1516" s="76" t="s">
        <v>540</v>
      </c>
      <c r="AD1516" s="76" t="s">
        <v>174</v>
      </c>
      <c r="AE1516" s="76" t="s">
        <v>546</v>
      </c>
      <c r="AF1516" s="76" t="s">
        <v>96</v>
      </c>
      <c r="AG1516" s="75"/>
      <c r="AH1516" s="60"/>
      <c r="AI1516" s="75" t="s">
        <v>5422</v>
      </c>
      <c r="AJ1516" s="6" t="s">
        <v>103</v>
      </c>
      <c r="AK1516" s="81">
        <v>0</v>
      </c>
      <c r="AL1516" s="205" t="s">
        <v>103</v>
      </c>
      <c r="AM1516" s="169"/>
      <c r="AN1516" s="6"/>
      <c r="AO1516" s="120"/>
    </row>
    <row r="1517" spans="1:41">
      <c r="A1517" s="75" t="s">
        <v>5422</v>
      </c>
      <c r="B1517" s="6" t="s">
        <v>93</v>
      </c>
      <c r="C1517" s="76">
        <v>1516</v>
      </c>
      <c r="D1517" s="76" t="s">
        <v>98</v>
      </c>
      <c r="E1517" s="6" t="s">
        <v>2136</v>
      </c>
      <c r="F1517" s="6" t="str">
        <f t="shared" si="147"/>
        <v>BrokerRM-M-243-SI25-M19-L-B</v>
      </c>
      <c r="G1517" s="97" t="s">
        <v>5481</v>
      </c>
      <c r="H1517" s="95" t="s">
        <v>5482</v>
      </c>
      <c r="I1517" s="85" t="s">
        <v>4692</v>
      </c>
      <c r="J1517" s="92">
        <v>46083</v>
      </c>
      <c r="K1517" s="96" t="s">
        <v>5664</v>
      </c>
      <c r="L1517" s="77" t="s">
        <v>5665</v>
      </c>
      <c r="M1517" s="80" t="s">
        <v>117</v>
      </c>
      <c r="N1517" s="6" t="s">
        <v>5666</v>
      </c>
      <c r="O1517" s="71">
        <v>0</v>
      </c>
      <c r="P1517" s="71">
        <v>3300.2</v>
      </c>
      <c r="Q1517" s="79">
        <v>2394.6</v>
      </c>
      <c r="R1517" s="79">
        <v>383.14</v>
      </c>
      <c r="S1517" s="71">
        <v>0</v>
      </c>
      <c r="T1517" s="79">
        <v>6077.94</v>
      </c>
      <c r="U1517" s="87" t="s">
        <v>24</v>
      </c>
      <c r="V1517" s="84">
        <f t="shared" si="154"/>
        <v>343.98890712547399</v>
      </c>
      <c r="W1517" s="86">
        <v>46077</v>
      </c>
      <c r="X1517" s="85" t="s">
        <v>535</v>
      </c>
      <c r="Y1517" s="6" t="s">
        <v>536</v>
      </c>
      <c r="Z1517" s="80" t="s">
        <v>537</v>
      </c>
      <c r="AA1517" s="85" t="s">
        <v>538</v>
      </c>
      <c r="AB1517" s="76" t="s">
        <v>539</v>
      </c>
      <c r="AC1517" s="76" t="s">
        <v>540</v>
      </c>
      <c r="AD1517" s="76" t="s">
        <v>174</v>
      </c>
      <c r="AE1517" s="76" t="s">
        <v>546</v>
      </c>
      <c r="AF1517" s="76" t="s">
        <v>96</v>
      </c>
      <c r="AG1517" s="82"/>
      <c r="AH1517" s="60"/>
      <c r="AI1517" s="75" t="s">
        <v>5422</v>
      </c>
      <c r="AJ1517" s="6" t="s">
        <v>103</v>
      </c>
      <c r="AK1517" s="81">
        <v>0</v>
      </c>
      <c r="AL1517" s="205" t="s">
        <v>103</v>
      </c>
      <c r="AM1517" s="169"/>
      <c r="AN1517" s="6"/>
      <c r="AO1517" s="120"/>
    </row>
    <row r="1518" spans="1:41">
      <c r="A1518" s="75" t="s">
        <v>5422</v>
      </c>
      <c r="B1518" s="6" t="s">
        <v>93</v>
      </c>
      <c r="C1518" s="76">
        <v>1517</v>
      </c>
      <c r="D1518" s="76" t="s">
        <v>98</v>
      </c>
      <c r="E1518" s="6" t="s">
        <v>2136</v>
      </c>
      <c r="F1518" s="6" t="str">
        <f t="shared" si="147"/>
        <v>BrokerRM-A-004-SI26-M19-L-B</v>
      </c>
      <c r="G1518" s="97" t="s">
        <v>5483</v>
      </c>
      <c r="H1518" s="95" t="s">
        <v>5484</v>
      </c>
      <c r="I1518" s="85" t="s">
        <v>4692</v>
      </c>
      <c r="J1518" s="92">
        <v>46083</v>
      </c>
      <c r="K1518" s="97" t="s">
        <v>5667</v>
      </c>
      <c r="L1518" s="77" t="s">
        <v>5668</v>
      </c>
      <c r="M1518" s="80" t="s">
        <v>117</v>
      </c>
      <c r="N1518" s="6" t="s">
        <v>5669</v>
      </c>
      <c r="O1518" s="71">
        <v>0</v>
      </c>
      <c r="P1518" s="71">
        <v>3300.2</v>
      </c>
      <c r="Q1518" s="79">
        <v>2394.6</v>
      </c>
      <c r="R1518" s="79">
        <v>383.14</v>
      </c>
      <c r="S1518" s="71">
        <v>0</v>
      </c>
      <c r="T1518" s="79">
        <v>6077.94</v>
      </c>
      <c r="U1518" s="87" t="s">
        <v>24</v>
      </c>
      <c r="V1518" s="84">
        <f t="shared" si="154"/>
        <v>343.98890712547399</v>
      </c>
      <c r="W1518" s="86">
        <v>46077</v>
      </c>
      <c r="X1518" s="80" t="s">
        <v>535</v>
      </c>
      <c r="Y1518" s="80" t="s">
        <v>536</v>
      </c>
      <c r="Z1518" s="80" t="s">
        <v>537</v>
      </c>
      <c r="AA1518" s="80" t="s">
        <v>538</v>
      </c>
      <c r="AB1518" s="76" t="s">
        <v>539</v>
      </c>
      <c r="AC1518" s="76" t="s">
        <v>540</v>
      </c>
      <c r="AD1518" s="76" t="s">
        <v>174</v>
      </c>
      <c r="AE1518" s="76" t="s">
        <v>546</v>
      </c>
      <c r="AF1518" s="76" t="s">
        <v>96</v>
      </c>
      <c r="AG1518" s="82"/>
      <c r="AH1518" s="60"/>
      <c r="AI1518" s="75" t="s">
        <v>5422</v>
      </c>
      <c r="AJ1518" s="6" t="s">
        <v>103</v>
      </c>
      <c r="AK1518" s="81">
        <v>0</v>
      </c>
      <c r="AL1518" s="205" t="s">
        <v>103</v>
      </c>
      <c r="AM1518" s="169"/>
      <c r="AN1518" s="6"/>
      <c r="AO1518" s="120"/>
    </row>
    <row r="1519" spans="1:41">
      <c r="A1519" s="75" t="s">
        <v>5422</v>
      </c>
      <c r="B1519" s="6" t="s">
        <v>93</v>
      </c>
      <c r="C1519" s="76">
        <v>1518</v>
      </c>
      <c r="D1519" s="76" t="s">
        <v>98</v>
      </c>
      <c r="E1519" s="6" t="s">
        <v>2136</v>
      </c>
      <c r="F1519" s="6" t="str">
        <f t="shared" si="147"/>
        <v>BrokerRM-A-005-SI26-M19.LB</v>
      </c>
      <c r="G1519" s="97" t="s">
        <v>5485</v>
      </c>
      <c r="H1519" s="95" t="s">
        <v>5486</v>
      </c>
      <c r="I1519" s="85" t="s">
        <v>4692</v>
      </c>
      <c r="J1519" s="92">
        <v>46084</v>
      </c>
      <c r="K1519" s="92" t="s">
        <v>5670</v>
      </c>
      <c r="L1519" s="88" t="s">
        <v>5671</v>
      </c>
      <c r="M1519" s="78" t="s">
        <v>117</v>
      </c>
      <c r="N1519" s="6" t="s">
        <v>5672</v>
      </c>
      <c r="O1519" s="71">
        <v>0</v>
      </c>
      <c r="P1519" s="71">
        <v>1212.2</v>
      </c>
      <c r="Q1519" s="79">
        <v>2386.21</v>
      </c>
      <c r="R1519" s="79">
        <v>381.79</v>
      </c>
      <c r="S1519" s="71">
        <v>0</v>
      </c>
      <c r="T1519" s="79">
        <v>3980.2</v>
      </c>
      <c r="U1519" s="87" t="s">
        <v>24</v>
      </c>
      <c r="V1519" s="84">
        <f t="shared" si="154"/>
        <v>225.26458769596468</v>
      </c>
      <c r="W1519" s="70">
        <v>46079</v>
      </c>
      <c r="X1519" s="6" t="s">
        <v>5673</v>
      </c>
      <c r="Y1519" s="80" t="s">
        <v>1949</v>
      </c>
      <c r="Z1519" s="80" t="s">
        <v>537</v>
      </c>
      <c r="AA1519" s="80" t="s">
        <v>1278</v>
      </c>
      <c r="AB1519" s="76" t="s">
        <v>539</v>
      </c>
      <c r="AC1519" s="76" t="s">
        <v>540</v>
      </c>
      <c r="AD1519" s="76" t="s">
        <v>174</v>
      </c>
      <c r="AE1519" s="76" t="s">
        <v>546</v>
      </c>
      <c r="AF1519" s="76" t="s">
        <v>96</v>
      </c>
      <c r="AG1519" s="82"/>
      <c r="AH1519" s="60"/>
      <c r="AI1519" s="75" t="s">
        <v>5422</v>
      </c>
      <c r="AJ1519" s="6" t="s">
        <v>103</v>
      </c>
      <c r="AK1519" s="81">
        <v>0</v>
      </c>
      <c r="AL1519" s="205" t="s">
        <v>103</v>
      </c>
      <c r="AM1519" s="169"/>
      <c r="AN1519" s="6"/>
      <c r="AO1519" s="120"/>
    </row>
    <row r="1520" spans="1:41">
      <c r="A1520" s="75" t="s">
        <v>5422</v>
      </c>
      <c r="B1520" s="6" t="s">
        <v>93</v>
      </c>
      <c r="C1520" s="76">
        <v>1519</v>
      </c>
      <c r="D1520" s="76" t="s">
        <v>98</v>
      </c>
      <c r="E1520" s="6" t="s">
        <v>2136</v>
      </c>
      <c r="F1520" s="6" t="str">
        <f t="shared" si="147"/>
        <v>BrokerFG-A-0015-SE26-M19.D</v>
      </c>
      <c r="G1520" s="97" t="s">
        <v>5487</v>
      </c>
      <c r="H1520" s="95" t="s">
        <v>5488</v>
      </c>
      <c r="I1520" s="85" t="s">
        <v>4692</v>
      </c>
      <c r="J1520" s="92">
        <v>46084</v>
      </c>
      <c r="K1520" s="92" t="s">
        <v>5674</v>
      </c>
      <c r="L1520" s="88" t="s">
        <v>5675</v>
      </c>
      <c r="M1520" s="78" t="s">
        <v>1264</v>
      </c>
      <c r="N1520" s="6" t="s">
        <v>5676</v>
      </c>
      <c r="O1520" s="71">
        <v>0</v>
      </c>
      <c r="P1520" s="71">
        <v>7337.22</v>
      </c>
      <c r="Q1520" s="79">
        <v>3046.62</v>
      </c>
      <c r="R1520" s="79">
        <v>487.46</v>
      </c>
      <c r="S1520" s="71">
        <v>0</v>
      </c>
      <c r="T1520" s="79">
        <v>10871.3</v>
      </c>
      <c r="U1520" s="87" t="s">
        <v>24</v>
      </c>
      <c r="V1520" s="84">
        <f t="shared" si="154"/>
        <v>615.27534099269906</v>
      </c>
      <c r="W1520" s="70">
        <v>46079</v>
      </c>
      <c r="X1520" s="6" t="s">
        <v>1266</v>
      </c>
      <c r="Y1520" s="80" t="s">
        <v>537</v>
      </c>
      <c r="Z1520" s="80" t="s">
        <v>178</v>
      </c>
      <c r="AA1520" s="80" t="s">
        <v>1267</v>
      </c>
      <c r="AB1520" s="76" t="s">
        <v>539</v>
      </c>
      <c r="AC1520" s="76" t="s">
        <v>541</v>
      </c>
      <c r="AD1520" s="76" t="s">
        <v>543</v>
      </c>
      <c r="AE1520" s="76" t="s">
        <v>549</v>
      </c>
      <c r="AF1520" s="76" t="s">
        <v>96</v>
      </c>
      <c r="AG1520" s="75"/>
      <c r="AH1520" s="60"/>
      <c r="AI1520" s="75" t="s">
        <v>5422</v>
      </c>
      <c r="AJ1520" s="6" t="s">
        <v>103</v>
      </c>
      <c r="AK1520" s="81">
        <v>0</v>
      </c>
      <c r="AL1520" s="205" t="s">
        <v>103</v>
      </c>
      <c r="AM1520" s="169"/>
      <c r="AN1520" s="6"/>
      <c r="AO1520" s="120"/>
    </row>
    <row r="1521" spans="1:41">
      <c r="A1521" s="75" t="s">
        <v>5422</v>
      </c>
      <c r="B1521" s="6" t="s">
        <v>93</v>
      </c>
      <c r="C1521" s="76">
        <v>1520</v>
      </c>
      <c r="D1521" s="76" t="s">
        <v>98</v>
      </c>
      <c r="E1521" s="6" t="s">
        <v>2136</v>
      </c>
      <c r="F1521" s="6" t="str">
        <f t="shared" si="147"/>
        <v>BrokerRM-R-020-SI26-M19-B</v>
      </c>
      <c r="G1521" s="96" t="s">
        <v>5489</v>
      </c>
      <c r="H1521" s="95" t="s">
        <v>5490</v>
      </c>
      <c r="I1521" s="85" t="s">
        <v>4692</v>
      </c>
      <c r="J1521" s="92">
        <v>46084</v>
      </c>
      <c r="K1521" s="92" t="s">
        <v>5677</v>
      </c>
      <c r="L1521" s="77" t="s">
        <v>5678</v>
      </c>
      <c r="M1521" s="80" t="s">
        <v>117</v>
      </c>
      <c r="N1521" s="6" t="s">
        <v>5679</v>
      </c>
      <c r="O1521" s="71">
        <v>0</v>
      </c>
      <c r="P1521" s="71">
        <v>9832.7199999999993</v>
      </c>
      <c r="Q1521" s="79">
        <v>2386.21</v>
      </c>
      <c r="R1521" s="79">
        <v>381.79</v>
      </c>
      <c r="S1521" s="71">
        <v>0</v>
      </c>
      <c r="T1521" s="79">
        <v>12600.72</v>
      </c>
      <c r="U1521" s="87" t="s">
        <v>24</v>
      </c>
      <c r="V1521" s="84">
        <f t="shared" si="154"/>
        <v>713.15411172109339</v>
      </c>
      <c r="W1521" s="78">
        <v>46077</v>
      </c>
      <c r="X1521" s="80" t="s">
        <v>1231</v>
      </c>
      <c r="Y1521" s="80" t="s">
        <v>536</v>
      </c>
      <c r="Z1521" s="80" t="s">
        <v>537</v>
      </c>
      <c r="AA1521" s="80" t="s">
        <v>1303</v>
      </c>
      <c r="AB1521" s="76" t="s">
        <v>539</v>
      </c>
      <c r="AC1521" s="76" t="s">
        <v>540</v>
      </c>
      <c r="AD1521" s="76" t="s">
        <v>174</v>
      </c>
      <c r="AE1521" s="76" t="s">
        <v>546</v>
      </c>
      <c r="AF1521" s="76" t="s">
        <v>96</v>
      </c>
      <c r="AG1521" s="82"/>
      <c r="AH1521" s="60"/>
      <c r="AI1521" s="75" t="s">
        <v>5422</v>
      </c>
      <c r="AJ1521" s="6" t="s">
        <v>103</v>
      </c>
      <c r="AK1521" s="81">
        <v>0</v>
      </c>
      <c r="AL1521" s="205" t="s">
        <v>103</v>
      </c>
      <c r="AM1521" s="169"/>
      <c r="AN1521" s="6"/>
      <c r="AO1521" s="120"/>
    </row>
    <row r="1522" spans="1:41">
      <c r="A1522" s="75" t="s">
        <v>5422</v>
      </c>
      <c r="B1522" s="6" t="s">
        <v>93</v>
      </c>
      <c r="C1522" s="76">
        <v>1521</v>
      </c>
      <c r="D1522" s="76" t="s">
        <v>98</v>
      </c>
      <c r="E1522" s="6" t="s">
        <v>2136</v>
      </c>
      <c r="F1522" s="6" t="str">
        <f t="shared" si="147"/>
        <v>BrokerRM-M-247-SI25-M19-B</v>
      </c>
      <c r="G1522" s="97" t="s">
        <v>5491</v>
      </c>
      <c r="H1522" s="95" t="s">
        <v>5492</v>
      </c>
      <c r="I1522" s="85" t="s">
        <v>4692</v>
      </c>
      <c r="J1522" s="92">
        <v>46086</v>
      </c>
      <c r="K1522" s="98" t="s">
        <v>5680</v>
      </c>
      <c r="L1522" s="77" t="s">
        <v>5681</v>
      </c>
      <c r="M1522" s="78" t="s">
        <v>117</v>
      </c>
      <c r="N1522" s="6" t="s">
        <v>5682</v>
      </c>
      <c r="O1522" s="71">
        <v>0</v>
      </c>
      <c r="P1522" s="71">
        <v>3538</v>
      </c>
      <c r="Q1522" s="79">
        <v>2394.6</v>
      </c>
      <c r="R1522" s="79">
        <v>383.14</v>
      </c>
      <c r="S1522" s="71">
        <v>0</v>
      </c>
      <c r="T1522" s="79">
        <v>6315.74</v>
      </c>
      <c r="U1522" s="87" t="s">
        <v>24</v>
      </c>
      <c r="V1522" s="84">
        <f t="shared" si="154"/>
        <v>357.44750693304655</v>
      </c>
      <c r="W1522" s="78">
        <v>46074</v>
      </c>
      <c r="X1522" s="80" t="s">
        <v>5233</v>
      </c>
      <c r="Y1522" s="80" t="s">
        <v>536</v>
      </c>
      <c r="Z1522" s="80" t="s">
        <v>537</v>
      </c>
      <c r="AA1522" s="80" t="s">
        <v>5683</v>
      </c>
      <c r="AB1522" s="76" t="s">
        <v>539</v>
      </c>
      <c r="AC1522" s="76" t="s">
        <v>540</v>
      </c>
      <c r="AD1522" s="76" t="s">
        <v>174</v>
      </c>
      <c r="AE1522" s="76" t="s">
        <v>546</v>
      </c>
      <c r="AF1522" s="76" t="s">
        <v>96</v>
      </c>
      <c r="AG1522" s="75"/>
      <c r="AH1522" s="60"/>
      <c r="AI1522" s="75" t="s">
        <v>5422</v>
      </c>
      <c r="AJ1522" s="6" t="s">
        <v>103</v>
      </c>
      <c r="AK1522" s="81">
        <v>0</v>
      </c>
      <c r="AL1522" s="205" t="s">
        <v>103</v>
      </c>
      <c r="AM1522" s="169"/>
      <c r="AN1522" s="6"/>
      <c r="AO1522" s="120"/>
    </row>
    <row r="1523" spans="1:41">
      <c r="A1523" s="75" t="s">
        <v>5422</v>
      </c>
      <c r="B1523" s="6" t="s">
        <v>93</v>
      </c>
      <c r="C1523" s="76">
        <v>1522</v>
      </c>
      <c r="D1523" s="76" t="s">
        <v>98</v>
      </c>
      <c r="E1523" s="6" t="s">
        <v>2136</v>
      </c>
      <c r="F1523" s="6" t="str">
        <f t="shared" si="147"/>
        <v>BrokerFG-A-0013-SE26-M19.D</v>
      </c>
      <c r="G1523" s="97" t="s">
        <v>5493</v>
      </c>
      <c r="H1523" s="95" t="s">
        <v>5494</v>
      </c>
      <c r="I1523" s="85" t="s">
        <v>4692</v>
      </c>
      <c r="J1523" s="92">
        <v>46088</v>
      </c>
      <c r="K1523" s="92" t="s">
        <v>5684</v>
      </c>
      <c r="L1523" s="88" t="s">
        <v>5685</v>
      </c>
      <c r="M1523" s="78" t="s">
        <v>1264</v>
      </c>
      <c r="N1523" s="6" t="s">
        <v>5686</v>
      </c>
      <c r="O1523" s="71">
        <v>0</v>
      </c>
      <c r="P1523" s="71">
        <v>8442.43</v>
      </c>
      <c r="Q1523" s="79">
        <v>3542.79</v>
      </c>
      <c r="R1523" s="79">
        <v>566.85</v>
      </c>
      <c r="S1523" s="71">
        <v>0</v>
      </c>
      <c r="T1523" s="79">
        <v>12552.07</v>
      </c>
      <c r="U1523" s="87" t="s">
        <v>24</v>
      </c>
      <c r="V1523" s="84">
        <f t="shared" si="154"/>
        <v>710.40070179410259</v>
      </c>
      <c r="W1523" s="78">
        <v>46085</v>
      </c>
      <c r="X1523" s="80" t="s">
        <v>1266</v>
      </c>
      <c r="Y1523" s="80" t="s">
        <v>537</v>
      </c>
      <c r="Z1523" s="80" t="s">
        <v>178</v>
      </c>
      <c r="AA1523" s="80" t="s">
        <v>1267</v>
      </c>
      <c r="AB1523" s="76" t="s">
        <v>539</v>
      </c>
      <c r="AC1523" s="76" t="s">
        <v>541</v>
      </c>
      <c r="AD1523" s="76" t="s">
        <v>543</v>
      </c>
      <c r="AE1523" s="76" t="s">
        <v>549</v>
      </c>
      <c r="AF1523" s="76" t="s">
        <v>96</v>
      </c>
      <c r="AG1523" s="82"/>
      <c r="AH1523" s="60"/>
      <c r="AI1523" s="75" t="s">
        <v>5422</v>
      </c>
      <c r="AJ1523" s="6" t="s">
        <v>103</v>
      </c>
      <c r="AK1523" s="81">
        <v>0</v>
      </c>
      <c r="AL1523" s="205" t="s">
        <v>103</v>
      </c>
      <c r="AM1523" s="169"/>
      <c r="AN1523" s="6"/>
      <c r="AO1523" s="120"/>
    </row>
    <row r="1524" spans="1:41">
      <c r="A1524" s="75" t="s">
        <v>5422</v>
      </c>
      <c r="B1524" s="6" t="s">
        <v>93</v>
      </c>
      <c r="C1524" s="76">
        <v>1523</v>
      </c>
      <c r="D1524" s="76" t="s">
        <v>98</v>
      </c>
      <c r="E1524" s="6" t="s">
        <v>2136</v>
      </c>
      <c r="F1524" s="6" t="str">
        <f t="shared" si="147"/>
        <v>BrokerRM-I-1120-AI26-M19//RM-I-1122-AI26-M19//RM-I-1123-AI26-M19//RM-I-1126-AI26-M19</v>
      </c>
      <c r="G1524" s="112" t="s">
        <v>5495</v>
      </c>
      <c r="H1524" s="95" t="s">
        <v>5496</v>
      </c>
      <c r="I1524" s="85" t="s">
        <v>4692</v>
      </c>
      <c r="J1524" s="92">
        <v>46087</v>
      </c>
      <c r="K1524" s="92" t="s">
        <v>5687</v>
      </c>
      <c r="L1524" s="88" t="s">
        <v>4809</v>
      </c>
      <c r="M1524" s="78" t="s">
        <v>25</v>
      </c>
      <c r="N1524" s="6" t="s">
        <v>116</v>
      </c>
      <c r="O1524" s="71">
        <v>0</v>
      </c>
      <c r="P1524" s="71">
        <v>48380.15</v>
      </c>
      <c r="Q1524" s="79">
        <v>9718.8700000000008</v>
      </c>
      <c r="R1524" s="79">
        <v>1555.02</v>
      </c>
      <c r="S1524" s="71">
        <v>0</v>
      </c>
      <c r="T1524" s="79">
        <v>59654.04</v>
      </c>
      <c r="U1524" s="87" t="s">
        <v>24</v>
      </c>
      <c r="V1524" s="84">
        <f t="shared" si="154"/>
        <v>3376.1978606599127</v>
      </c>
      <c r="W1524" s="78">
        <v>46071</v>
      </c>
      <c r="X1524" s="80" t="s">
        <v>430</v>
      </c>
      <c r="Y1524" s="80" t="s">
        <v>4804</v>
      </c>
      <c r="Z1524" s="80" t="s">
        <v>239</v>
      </c>
      <c r="AA1524" s="80" t="s">
        <v>122</v>
      </c>
      <c r="AB1524" s="76" t="s">
        <v>539</v>
      </c>
      <c r="AC1524" s="76" t="s">
        <v>540</v>
      </c>
      <c r="AD1524" s="76" t="s">
        <v>25</v>
      </c>
      <c r="AE1524" s="76" t="s">
        <v>544</v>
      </c>
      <c r="AF1524" s="76" t="s">
        <v>96</v>
      </c>
      <c r="AG1524" s="75"/>
      <c r="AH1524" s="60"/>
      <c r="AI1524" s="75" t="s">
        <v>5422</v>
      </c>
      <c r="AJ1524" s="6" t="s">
        <v>103</v>
      </c>
      <c r="AK1524" s="81">
        <v>0</v>
      </c>
      <c r="AL1524" s="205" t="s">
        <v>103</v>
      </c>
      <c r="AM1524" s="169"/>
      <c r="AN1524" s="6"/>
      <c r="AO1524" s="120"/>
    </row>
    <row r="1525" spans="1:41">
      <c r="A1525" s="75" t="s">
        <v>5422</v>
      </c>
      <c r="B1525" s="6" t="s">
        <v>93</v>
      </c>
      <c r="C1525" s="76">
        <v>1524</v>
      </c>
      <c r="D1525" s="76" t="s">
        <v>98</v>
      </c>
      <c r="E1525" s="6" t="s">
        <v>2136</v>
      </c>
      <c r="F1525" s="6" t="str">
        <f t="shared" si="147"/>
        <v>BrokerRM-I-1106-AI26-M19//RM-I-1113-AI26-M19//RM-I-1116-AI26-M19//RM-I-1117-AI26-M19</v>
      </c>
      <c r="G1525" s="112" t="s">
        <v>5497</v>
      </c>
      <c r="H1525" s="95" t="s">
        <v>5498</v>
      </c>
      <c r="I1525" s="85" t="s">
        <v>4692</v>
      </c>
      <c r="J1525" s="92">
        <v>46087</v>
      </c>
      <c r="K1525" s="92" t="s">
        <v>5688</v>
      </c>
      <c r="L1525" s="88" t="s">
        <v>4809</v>
      </c>
      <c r="M1525" s="78" t="s">
        <v>25</v>
      </c>
      <c r="N1525" s="6" t="s">
        <v>116</v>
      </c>
      <c r="O1525" s="71">
        <v>0</v>
      </c>
      <c r="P1525" s="71">
        <v>17691.490000000002</v>
      </c>
      <c r="Q1525" s="79">
        <v>4456.26</v>
      </c>
      <c r="R1525" s="79">
        <v>713</v>
      </c>
      <c r="S1525" s="71">
        <v>0</v>
      </c>
      <c r="T1525" s="79">
        <v>22860.75</v>
      </c>
      <c r="U1525" s="87" t="s">
        <v>24</v>
      </c>
      <c r="V1525" s="84">
        <f t="shared" si="154"/>
        <v>1293.8338332673043</v>
      </c>
      <c r="W1525" s="70">
        <v>46071</v>
      </c>
      <c r="X1525" s="6" t="s">
        <v>430</v>
      </c>
      <c r="Y1525" s="80" t="s">
        <v>4804</v>
      </c>
      <c r="Z1525" s="80" t="s">
        <v>239</v>
      </c>
      <c r="AA1525" s="80" t="s">
        <v>122</v>
      </c>
      <c r="AB1525" s="76" t="s">
        <v>539</v>
      </c>
      <c r="AC1525" s="76" t="s">
        <v>540</v>
      </c>
      <c r="AD1525" s="76" t="s">
        <v>25</v>
      </c>
      <c r="AE1525" s="76" t="s">
        <v>544</v>
      </c>
      <c r="AF1525" s="76" t="s">
        <v>96</v>
      </c>
      <c r="AG1525" s="82"/>
      <c r="AH1525" s="60"/>
      <c r="AI1525" s="75" t="s">
        <v>5422</v>
      </c>
      <c r="AJ1525" s="6" t="s">
        <v>103</v>
      </c>
      <c r="AK1525" s="81">
        <v>0</v>
      </c>
      <c r="AL1525" s="205" t="s">
        <v>103</v>
      </c>
      <c r="AM1525" s="169"/>
      <c r="AN1525" s="6"/>
      <c r="AO1525" s="120"/>
    </row>
    <row r="1526" spans="1:41">
      <c r="A1526" s="75" t="s">
        <v>5422</v>
      </c>
      <c r="B1526" s="6" t="s">
        <v>93</v>
      </c>
      <c r="C1526" s="76">
        <v>1525</v>
      </c>
      <c r="D1526" s="76" t="s">
        <v>98</v>
      </c>
      <c r="E1526" s="6" t="s">
        <v>2136</v>
      </c>
      <c r="F1526" s="6" t="str">
        <f t="shared" si="147"/>
        <v>BrokerRM-A-0021AI26-M19-C9049.D</v>
      </c>
      <c r="G1526" s="97" t="s">
        <v>4516</v>
      </c>
      <c r="H1526" s="95" t="s">
        <v>5499</v>
      </c>
      <c r="I1526" s="85" t="s">
        <v>4692</v>
      </c>
      <c r="J1526" s="92">
        <v>46085</v>
      </c>
      <c r="K1526" s="92" t="s">
        <v>5689</v>
      </c>
      <c r="L1526" s="88" t="s">
        <v>5690</v>
      </c>
      <c r="M1526" s="78" t="s">
        <v>25</v>
      </c>
      <c r="N1526" s="6"/>
      <c r="O1526" s="71">
        <v>0</v>
      </c>
      <c r="P1526" s="71">
        <v>46411.95</v>
      </c>
      <c r="Q1526" s="79">
        <v>1845.56</v>
      </c>
      <c r="R1526" s="79">
        <v>295.29000000000002</v>
      </c>
      <c r="S1526" s="71">
        <v>0</v>
      </c>
      <c r="T1526" s="79">
        <v>48552.800000000003</v>
      </c>
      <c r="U1526" s="87" t="s">
        <v>24</v>
      </c>
      <c r="V1526" s="84">
        <f t="shared" si="154"/>
        <v>2747.9087667666536</v>
      </c>
      <c r="W1526" s="70">
        <v>46085</v>
      </c>
      <c r="X1526" s="6" t="s">
        <v>437</v>
      </c>
      <c r="Y1526" s="80" t="s">
        <v>178</v>
      </c>
      <c r="Z1526" s="80" t="s">
        <v>121</v>
      </c>
      <c r="AA1526" s="80" t="s">
        <v>122</v>
      </c>
      <c r="AB1526" s="76" t="s">
        <v>539</v>
      </c>
      <c r="AC1526" s="76" t="s">
        <v>540</v>
      </c>
      <c r="AD1526" s="76" t="s">
        <v>25</v>
      </c>
      <c r="AE1526" s="76">
        <v>67180000</v>
      </c>
      <c r="AF1526" s="76" t="s">
        <v>96</v>
      </c>
      <c r="AG1526" s="82"/>
      <c r="AH1526" s="60"/>
      <c r="AI1526" s="75" t="s">
        <v>5422</v>
      </c>
      <c r="AJ1526" s="6" t="s">
        <v>103</v>
      </c>
      <c r="AK1526" s="81">
        <v>0</v>
      </c>
      <c r="AL1526" s="205" t="s">
        <v>103</v>
      </c>
      <c r="AM1526" s="169" t="s">
        <v>2145</v>
      </c>
      <c r="AN1526" s="6"/>
      <c r="AO1526" s="120"/>
    </row>
    <row r="1527" spans="1:41">
      <c r="A1527" s="75" t="s">
        <v>5422</v>
      </c>
      <c r="B1527" s="6" t="s">
        <v>93</v>
      </c>
      <c r="C1527" s="76">
        <v>1526</v>
      </c>
      <c r="D1527" s="76" t="s">
        <v>98</v>
      </c>
      <c r="E1527" s="6" t="s">
        <v>2136</v>
      </c>
      <c r="F1527" s="6" t="str">
        <f t="shared" si="147"/>
        <v>BrokerRM-M-250-SI25-M19-L-B</v>
      </c>
      <c r="G1527" s="97" t="s">
        <v>5500</v>
      </c>
      <c r="H1527" s="95" t="s">
        <v>5501</v>
      </c>
      <c r="I1527" s="85" t="s">
        <v>4692</v>
      </c>
      <c r="J1527" s="92">
        <v>46083</v>
      </c>
      <c r="K1527" s="92" t="s">
        <v>5691</v>
      </c>
      <c r="L1527" s="88" t="s">
        <v>5692</v>
      </c>
      <c r="M1527" s="78" t="s">
        <v>117</v>
      </c>
      <c r="N1527" s="6" t="s">
        <v>5692</v>
      </c>
      <c r="O1527" s="71">
        <v>0</v>
      </c>
      <c r="P1527" s="71">
        <v>15290.98</v>
      </c>
      <c r="Q1527" s="79">
        <v>2394.6</v>
      </c>
      <c r="R1527" s="79">
        <v>383.14</v>
      </c>
      <c r="S1527" s="71">
        <v>0</v>
      </c>
      <c r="T1527" s="79">
        <v>18068.72</v>
      </c>
      <c r="U1527" s="87" t="s">
        <v>24</v>
      </c>
      <c r="V1527" s="84">
        <f t="shared" si="154"/>
        <v>1022.62267247722</v>
      </c>
      <c r="W1527" s="89">
        <v>46083</v>
      </c>
      <c r="X1527" s="85" t="s">
        <v>5693</v>
      </c>
      <c r="Y1527" s="85" t="s">
        <v>2524</v>
      </c>
      <c r="Z1527" s="85" t="s">
        <v>239</v>
      </c>
      <c r="AA1527" s="80" t="s">
        <v>122</v>
      </c>
      <c r="AB1527" s="76" t="s">
        <v>539</v>
      </c>
      <c r="AC1527" s="76" t="s">
        <v>540</v>
      </c>
      <c r="AD1527" s="76" t="s">
        <v>174</v>
      </c>
      <c r="AE1527" s="76" t="s">
        <v>546</v>
      </c>
      <c r="AF1527" s="76" t="s">
        <v>96</v>
      </c>
      <c r="AG1527" s="82"/>
      <c r="AH1527" s="60"/>
      <c r="AI1527" s="75" t="s">
        <v>5422</v>
      </c>
      <c r="AJ1527" s="6" t="s">
        <v>103</v>
      </c>
      <c r="AK1527" s="81">
        <v>0</v>
      </c>
      <c r="AL1527" s="205" t="s">
        <v>103</v>
      </c>
      <c r="AM1527" s="169"/>
      <c r="AN1527" s="6"/>
      <c r="AO1527" s="120"/>
    </row>
    <row r="1528" spans="1:41">
      <c r="A1528" s="75" t="s">
        <v>5422</v>
      </c>
      <c r="B1528" s="6" t="s">
        <v>93</v>
      </c>
      <c r="C1528" s="76">
        <v>1527</v>
      </c>
      <c r="D1528" s="76" t="s">
        <v>98</v>
      </c>
      <c r="E1528" s="6" t="s">
        <v>2136</v>
      </c>
      <c r="F1528" s="6" t="str">
        <f t="shared" si="147"/>
        <v>BrokerRM-M-015-SI26-M19-B</v>
      </c>
      <c r="G1528" s="97" t="s">
        <v>5502</v>
      </c>
      <c r="H1528" s="95" t="s">
        <v>5503</v>
      </c>
      <c r="I1528" s="85" t="s">
        <v>4692</v>
      </c>
      <c r="J1528" s="92">
        <v>46084</v>
      </c>
      <c r="K1528" s="92" t="s">
        <v>5694</v>
      </c>
      <c r="L1528" s="88" t="s">
        <v>5695</v>
      </c>
      <c r="M1528" s="78" t="s">
        <v>117</v>
      </c>
      <c r="N1528" s="80" t="s">
        <v>5696</v>
      </c>
      <c r="O1528" s="71">
        <v>0</v>
      </c>
      <c r="P1528" s="71">
        <v>27607.61</v>
      </c>
      <c r="Q1528" s="79">
        <v>3230.52</v>
      </c>
      <c r="R1528" s="79">
        <v>516.89</v>
      </c>
      <c r="S1528" s="71">
        <v>0</v>
      </c>
      <c r="T1528" s="79">
        <v>31355.02</v>
      </c>
      <c r="U1528" s="87" t="s">
        <v>24</v>
      </c>
      <c r="V1528" s="84">
        <f t="shared" si="154"/>
        <v>1774.5780745939214</v>
      </c>
      <c r="W1528" s="89">
        <v>46084</v>
      </c>
      <c r="X1528" s="85" t="s">
        <v>437</v>
      </c>
      <c r="Y1528" s="85" t="s">
        <v>129</v>
      </c>
      <c r="Z1528" s="85" t="s">
        <v>239</v>
      </c>
      <c r="AA1528" s="80" t="s">
        <v>122</v>
      </c>
      <c r="AB1528" s="76" t="s">
        <v>539</v>
      </c>
      <c r="AC1528" s="76" t="s">
        <v>540</v>
      </c>
      <c r="AD1528" s="76" t="s">
        <v>174</v>
      </c>
      <c r="AE1528" s="76" t="s">
        <v>546</v>
      </c>
      <c r="AF1528" s="76" t="s">
        <v>5697</v>
      </c>
      <c r="AG1528" s="139" t="s">
        <v>550</v>
      </c>
      <c r="AH1528" s="60">
        <v>25826.36</v>
      </c>
      <c r="AI1528" s="75" t="s">
        <v>5422</v>
      </c>
      <c r="AJ1528" s="6" t="s">
        <v>103</v>
      </c>
      <c r="AK1528" s="81">
        <v>0</v>
      </c>
      <c r="AL1528" s="205" t="s">
        <v>103</v>
      </c>
      <c r="AM1528" s="169"/>
      <c r="AN1528" s="6"/>
      <c r="AO1528" s="120"/>
    </row>
    <row r="1529" spans="1:41">
      <c r="A1529" s="75" t="s">
        <v>5422</v>
      </c>
      <c r="B1529" s="6" t="s">
        <v>93</v>
      </c>
      <c r="C1529" s="76">
        <v>1528</v>
      </c>
      <c r="D1529" s="76" t="s">
        <v>98</v>
      </c>
      <c r="E1529" s="6" t="s">
        <v>2136</v>
      </c>
      <c r="F1529" s="6" t="str">
        <f t="shared" si="147"/>
        <v>BrokerAF-M-061-SI26-M46-B</v>
      </c>
      <c r="G1529" s="97" t="s">
        <v>5096</v>
      </c>
      <c r="H1529" s="95" t="s">
        <v>5504</v>
      </c>
      <c r="I1529" s="85" t="s">
        <v>4692</v>
      </c>
      <c r="J1529" s="92">
        <v>46085</v>
      </c>
      <c r="K1529" s="92" t="s">
        <v>5326</v>
      </c>
      <c r="L1529" s="91" t="s">
        <v>5327</v>
      </c>
      <c r="M1529" s="78" t="s">
        <v>117</v>
      </c>
      <c r="N1529" s="80" t="s">
        <v>5328</v>
      </c>
      <c r="O1529" s="71">
        <v>0</v>
      </c>
      <c r="P1529" s="71">
        <v>5510</v>
      </c>
      <c r="Q1529" s="79">
        <v>0</v>
      </c>
      <c r="R1529" s="79">
        <v>0</v>
      </c>
      <c r="S1529" s="71">
        <v>0</v>
      </c>
      <c r="T1529" s="79">
        <v>5510</v>
      </c>
      <c r="U1529" s="87" t="s">
        <v>24</v>
      </c>
      <c r="V1529" s="84">
        <f t="shared" si="154"/>
        <v>311.84560529741356</v>
      </c>
      <c r="W1529" s="70">
        <v>46085</v>
      </c>
      <c r="X1529" s="6" t="s">
        <v>437</v>
      </c>
      <c r="Y1529" s="80" t="s">
        <v>129</v>
      </c>
      <c r="Z1529" s="80" t="s">
        <v>239</v>
      </c>
      <c r="AA1529" s="80" t="s">
        <v>122</v>
      </c>
      <c r="AB1529" s="76" t="s">
        <v>1106</v>
      </c>
      <c r="AC1529" s="76" t="s">
        <v>540</v>
      </c>
      <c r="AD1529" s="76" t="s">
        <v>174</v>
      </c>
      <c r="AE1529" s="76" t="s">
        <v>546</v>
      </c>
      <c r="AF1529" s="76" t="s">
        <v>5698</v>
      </c>
      <c r="AG1529" s="82"/>
      <c r="AH1529" s="60"/>
      <c r="AI1529" s="75" t="s">
        <v>5422</v>
      </c>
      <c r="AJ1529" s="6" t="s">
        <v>103</v>
      </c>
      <c r="AK1529" s="81">
        <v>0</v>
      </c>
      <c r="AL1529" s="205" t="s">
        <v>103</v>
      </c>
      <c r="AM1529" s="169"/>
      <c r="AN1529" s="6"/>
      <c r="AO1529" s="120"/>
    </row>
    <row r="1530" spans="1:41">
      <c r="A1530" s="75" t="s">
        <v>5422</v>
      </c>
      <c r="B1530" s="6" t="s">
        <v>93</v>
      </c>
      <c r="C1530" s="76">
        <v>1529</v>
      </c>
      <c r="D1530" s="76" t="s">
        <v>98</v>
      </c>
      <c r="E1530" s="6" t="s">
        <v>2136</v>
      </c>
      <c r="F1530" s="6" t="str">
        <f t="shared" si="147"/>
        <v>BrokerRM-M-024-SI26-M19-B</v>
      </c>
      <c r="G1530" s="97" t="s">
        <v>5108</v>
      </c>
      <c r="H1530" s="95" t="s">
        <v>5505</v>
      </c>
      <c r="I1530" s="85" t="s">
        <v>4692</v>
      </c>
      <c r="J1530" s="92">
        <v>46085</v>
      </c>
      <c r="K1530" s="92" t="s">
        <v>5343</v>
      </c>
      <c r="L1530" s="77" t="s">
        <v>5344</v>
      </c>
      <c r="M1530" s="78" t="s">
        <v>117</v>
      </c>
      <c r="N1530" s="80" t="s">
        <v>5345</v>
      </c>
      <c r="O1530" s="71">
        <v>0</v>
      </c>
      <c r="P1530" s="71">
        <v>6264</v>
      </c>
      <c r="Q1530" s="79">
        <v>0</v>
      </c>
      <c r="R1530" s="79">
        <v>0</v>
      </c>
      <c r="S1530" s="71">
        <v>0</v>
      </c>
      <c r="T1530" s="79">
        <v>6264</v>
      </c>
      <c r="U1530" s="87" t="s">
        <v>24</v>
      </c>
      <c r="V1530" s="84">
        <f t="shared" si="154"/>
        <v>354.5192144433754</v>
      </c>
      <c r="W1530" s="70">
        <v>46085</v>
      </c>
      <c r="X1530" s="80" t="s">
        <v>437</v>
      </c>
      <c r="Y1530" s="80" t="s">
        <v>129</v>
      </c>
      <c r="Z1530" s="80" t="s">
        <v>239</v>
      </c>
      <c r="AA1530" s="80" t="s">
        <v>122</v>
      </c>
      <c r="AB1530" s="76" t="s">
        <v>539</v>
      </c>
      <c r="AC1530" s="76" t="s">
        <v>540</v>
      </c>
      <c r="AD1530" s="76" t="s">
        <v>174</v>
      </c>
      <c r="AE1530" s="76" t="s">
        <v>546</v>
      </c>
      <c r="AF1530" s="76" t="s">
        <v>5699</v>
      </c>
      <c r="AG1530" s="82"/>
      <c r="AH1530" s="60"/>
      <c r="AI1530" s="75" t="s">
        <v>5422</v>
      </c>
      <c r="AJ1530" s="6" t="s">
        <v>103</v>
      </c>
      <c r="AK1530" s="81">
        <v>0</v>
      </c>
      <c r="AL1530" s="205" t="s">
        <v>103</v>
      </c>
      <c r="AM1530" s="169"/>
      <c r="AN1530" s="6"/>
      <c r="AO1530" s="120"/>
    </row>
    <row r="1531" spans="1:41" ht="58">
      <c r="A1531" s="75" t="s">
        <v>5422</v>
      </c>
      <c r="B1531" s="6" t="s">
        <v>93</v>
      </c>
      <c r="C1531" s="76">
        <v>1530</v>
      </c>
      <c r="D1531" s="76" t="s">
        <v>98</v>
      </c>
      <c r="E1531" s="6" t="s">
        <v>2136</v>
      </c>
      <c r="F1531" s="6" t="str">
        <f t="shared" si="147"/>
        <v>BrokerRM-M-025-SI26-M19-B</v>
      </c>
      <c r="G1531" s="97" t="s">
        <v>5506</v>
      </c>
      <c r="H1531" s="95" t="s">
        <v>5507</v>
      </c>
      <c r="I1531" s="85" t="s">
        <v>4692</v>
      </c>
      <c r="J1531" s="92">
        <v>46085</v>
      </c>
      <c r="K1531" s="95" t="s">
        <v>5700</v>
      </c>
      <c r="L1531" s="72" t="s">
        <v>5701</v>
      </c>
      <c r="M1531" s="78" t="s">
        <v>117</v>
      </c>
      <c r="N1531" s="80" t="s">
        <v>5702</v>
      </c>
      <c r="O1531" s="71">
        <v>0</v>
      </c>
      <c r="P1531" s="71">
        <v>34012.75</v>
      </c>
      <c r="Q1531" s="79">
        <v>5366.76</v>
      </c>
      <c r="R1531" s="79">
        <v>858.69</v>
      </c>
      <c r="S1531" s="71">
        <v>0</v>
      </c>
      <c r="T1531" s="79">
        <v>40238.199999999997</v>
      </c>
      <c r="U1531" s="87" t="s">
        <v>24</v>
      </c>
      <c r="V1531" s="84">
        <f t="shared" si="154"/>
        <v>2277.33318240987</v>
      </c>
      <c r="W1531" s="89">
        <v>46085</v>
      </c>
      <c r="X1531" s="87" t="s">
        <v>437</v>
      </c>
      <c r="Y1531" s="85" t="s">
        <v>129</v>
      </c>
      <c r="Z1531" s="85" t="s">
        <v>239</v>
      </c>
      <c r="AA1531" s="85" t="s">
        <v>122</v>
      </c>
      <c r="AB1531" s="76" t="s">
        <v>539</v>
      </c>
      <c r="AC1531" s="76" t="s">
        <v>540</v>
      </c>
      <c r="AD1531" s="76" t="s">
        <v>174</v>
      </c>
      <c r="AE1531" s="76" t="s">
        <v>546</v>
      </c>
      <c r="AF1531" s="76" t="s">
        <v>5703</v>
      </c>
      <c r="AG1531" s="139" t="s">
        <v>550</v>
      </c>
      <c r="AH1531" s="60">
        <v>32231.5</v>
      </c>
      <c r="AI1531" s="75" t="s">
        <v>5422</v>
      </c>
      <c r="AJ1531" s="6" t="s">
        <v>103</v>
      </c>
      <c r="AK1531" s="81">
        <v>0</v>
      </c>
      <c r="AL1531" s="205" t="s">
        <v>103</v>
      </c>
      <c r="AM1531" s="169"/>
      <c r="AN1531" s="6"/>
      <c r="AO1531" s="120"/>
    </row>
    <row r="1532" spans="1:41" ht="29">
      <c r="A1532" s="75" t="s">
        <v>5422</v>
      </c>
      <c r="B1532" s="6" t="s">
        <v>93</v>
      </c>
      <c r="C1532" s="76">
        <v>1531</v>
      </c>
      <c r="D1532" s="76" t="s">
        <v>98</v>
      </c>
      <c r="E1532" s="6" t="s">
        <v>2136</v>
      </c>
      <c r="F1532" s="6" t="str">
        <f t="shared" si="147"/>
        <v>BrokerRM-M-255-SI25-M19-L-B</v>
      </c>
      <c r="G1532" s="97" t="s">
        <v>5508</v>
      </c>
      <c r="H1532" s="95" t="s">
        <v>5509</v>
      </c>
      <c r="I1532" s="85" t="s">
        <v>4692</v>
      </c>
      <c r="J1532" s="92">
        <v>46086</v>
      </c>
      <c r="K1532" s="95" t="s">
        <v>5704</v>
      </c>
      <c r="L1532" s="72" t="s">
        <v>5705</v>
      </c>
      <c r="M1532" s="78" t="s">
        <v>117</v>
      </c>
      <c r="N1532" s="80" t="s">
        <v>5705</v>
      </c>
      <c r="O1532" s="71">
        <v>0</v>
      </c>
      <c r="P1532" s="71">
        <v>23982.63</v>
      </c>
      <c r="Q1532" s="79">
        <v>2396.7399999999998</v>
      </c>
      <c r="R1532" s="79">
        <v>383.48</v>
      </c>
      <c r="S1532" s="71">
        <v>0</v>
      </c>
      <c r="T1532" s="79">
        <v>26762.85</v>
      </c>
      <c r="U1532" s="87" t="s">
        <v>24</v>
      </c>
      <c r="V1532" s="84">
        <f t="shared" si="154"/>
        <v>1514.6782500424472</v>
      </c>
      <c r="W1532" s="89">
        <v>46086</v>
      </c>
      <c r="X1532" s="87" t="s">
        <v>582</v>
      </c>
      <c r="Y1532" s="85" t="s">
        <v>129</v>
      </c>
      <c r="Z1532" s="85" t="s">
        <v>239</v>
      </c>
      <c r="AA1532" s="85" t="s">
        <v>122</v>
      </c>
      <c r="AB1532" s="76" t="s">
        <v>539</v>
      </c>
      <c r="AC1532" s="76" t="s">
        <v>540</v>
      </c>
      <c r="AD1532" s="76" t="s">
        <v>174</v>
      </c>
      <c r="AE1532" s="76" t="s">
        <v>546</v>
      </c>
      <c r="AF1532" s="76" t="s">
        <v>5706</v>
      </c>
      <c r="AG1532" s="139" t="s">
        <v>550</v>
      </c>
      <c r="AH1532" s="60">
        <v>21929.43</v>
      </c>
      <c r="AI1532" s="75" t="s">
        <v>5422</v>
      </c>
      <c r="AJ1532" s="6" t="s">
        <v>103</v>
      </c>
      <c r="AK1532" s="81">
        <v>0</v>
      </c>
      <c r="AL1532" s="205" t="s">
        <v>103</v>
      </c>
      <c r="AM1532" s="169"/>
      <c r="AN1532" s="6"/>
      <c r="AO1532" s="120"/>
    </row>
    <row r="1533" spans="1:41" ht="29">
      <c r="A1533" s="75" t="s">
        <v>5422</v>
      </c>
      <c r="B1533" s="6" t="s">
        <v>93</v>
      </c>
      <c r="C1533" s="76">
        <v>1532</v>
      </c>
      <c r="D1533" s="76" t="s">
        <v>98</v>
      </c>
      <c r="E1533" s="6" t="s">
        <v>2136</v>
      </c>
      <c r="F1533" s="6" t="str">
        <f t="shared" si="147"/>
        <v>BrokerRM-M-248-SI25-M19-L-B</v>
      </c>
      <c r="G1533" s="97" t="s">
        <v>5510</v>
      </c>
      <c r="H1533" s="95" t="s">
        <v>5511</v>
      </c>
      <c r="I1533" s="85" t="s">
        <v>4692</v>
      </c>
      <c r="J1533" s="92">
        <v>46086</v>
      </c>
      <c r="K1533" s="95" t="s">
        <v>5707</v>
      </c>
      <c r="L1533" s="72" t="s">
        <v>5692</v>
      </c>
      <c r="M1533" s="78" t="s">
        <v>117</v>
      </c>
      <c r="N1533" s="80" t="s">
        <v>5692</v>
      </c>
      <c r="O1533" s="71">
        <v>0</v>
      </c>
      <c r="P1533" s="71">
        <v>23979.15</v>
      </c>
      <c r="Q1533" s="79">
        <v>2394.6</v>
      </c>
      <c r="R1533" s="79">
        <v>383.14</v>
      </c>
      <c r="S1533" s="71">
        <v>0</v>
      </c>
      <c r="T1533" s="79">
        <v>26756.89</v>
      </c>
      <c r="U1533" s="87" t="s">
        <v>24</v>
      </c>
      <c r="V1533" s="84">
        <f t="shared" si="154"/>
        <v>1514.3409361027789</v>
      </c>
      <c r="W1533" s="89">
        <v>46086</v>
      </c>
      <c r="X1533" s="87" t="s">
        <v>5693</v>
      </c>
      <c r="Y1533" s="85" t="s">
        <v>2524</v>
      </c>
      <c r="Z1533" s="85" t="s">
        <v>239</v>
      </c>
      <c r="AA1533" s="85" t="s">
        <v>122</v>
      </c>
      <c r="AB1533" s="76" t="s">
        <v>539</v>
      </c>
      <c r="AC1533" s="76" t="s">
        <v>540</v>
      </c>
      <c r="AD1533" s="76" t="s">
        <v>174</v>
      </c>
      <c r="AE1533" s="76" t="s">
        <v>546</v>
      </c>
      <c r="AF1533" s="76" t="s">
        <v>5708</v>
      </c>
      <c r="AG1533" s="139" t="s">
        <v>550</v>
      </c>
      <c r="AH1533" s="60">
        <v>21929.43</v>
      </c>
      <c r="AI1533" s="75" t="s">
        <v>5422</v>
      </c>
      <c r="AJ1533" s="6" t="s">
        <v>103</v>
      </c>
      <c r="AK1533" s="81">
        <v>0</v>
      </c>
      <c r="AL1533" s="205" t="s">
        <v>103</v>
      </c>
      <c r="AM1533" s="169"/>
      <c r="AN1533" s="6"/>
      <c r="AO1533" s="120"/>
    </row>
    <row r="1534" spans="1:41">
      <c r="A1534" s="75" t="s">
        <v>5422</v>
      </c>
      <c r="B1534" s="6" t="s">
        <v>93</v>
      </c>
      <c r="C1534" s="76">
        <v>1533</v>
      </c>
      <c r="D1534" s="76" t="s">
        <v>98</v>
      </c>
      <c r="E1534" s="6" t="s">
        <v>2136</v>
      </c>
      <c r="F1534" s="6" t="str">
        <f t="shared" si="147"/>
        <v>BrokerRM-M-246-SI25-M19-L -B</v>
      </c>
      <c r="G1534" s="97" t="s">
        <v>5512</v>
      </c>
      <c r="H1534" s="95" t="s">
        <v>5513</v>
      </c>
      <c r="I1534" s="85" t="s">
        <v>4692</v>
      </c>
      <c r="J1534" s="92">
        <v>46086</v>
      </c>
      <c r="K1534" s="95" t="s">
        <v>5709</v>
      </c>
      <c r="L1534" s="72" t="s">
        <v>5710</v>
      </c>
      <c r="M1534" s="78" t="s">
        <v>117</v>
      </c>
      <c r="N1534" s="80" t="s">
        <v>5710</v>
      </c>
      <c r="O1534" s="71">
        <v>0</v>
      </c>
      <c r="P1534" s="71">
        <v>20503.88</v>
      </c>
      <c r="Q1534" s="79">
        <v>2390.7800000000002</v>
      </c>
      <c r="R1534" s="79">
        <v>382.52</v>
      </c>
      <c r="S1534" s="71">
        <v>0</v>
      </c>
      <c r="T1534" s="79">
        <v>23277.18</v>
      </c>
      <c r="U1534" s="87" t="s">
        <v>24</v>
      </c>
      <c r="V1534" s="84">
        <f t="shared" si="154"/>
        <v>1317.402229894165</v>
      </c>
      <c r="W1534" s="89">
        <v>46086</v>
      </c>
      <c r="X1534" s="87" t="s">
        <v>581</v>
      </c>
      <c r="Y1534" s="85" t="s">
        <v>178</v>
      </c>
      <c r="Z1534" s="85" t="s">
        <v>239</v>
      </c>
      <c r="AA1534" s="85" t="s">
        <v>122</v>
      </c>
      <c r="AB1534" s="76" t="s">
        <v>539</v>
      </c>
      <c r="AC1534" s="76" t="s">
        <v>540</v>
      </c>
      <c r="AD1534" s="76" t="s">
        <v>174</v>
      </c>
      <c r="AE1534" s="76" t="s">
        <v>546</v>
      </c>
      <c r="AF1534" s="76" t="s">
        <v>5711</v>
      </c>
      <c r="AG1534" s="139" t="s">
        <v>550</v>
      </c>
      <c r="AH1534" s="60">
        <v>18454.16</v>
      </c>
      <c r="AI1534" s="75" t="s">
        <v>5422</v>
      </c>
      <c r="AJ1534" s="6" t="s">
        <v>103</v>
      </c>
      <c r="AK1534" s="81">
        <v>0</v>
      </c>
      <c r="AL1534" s="205" t="s">
        <v>103</v>
      </c>
      <c r="AM1534" s="169"/>
      <c r="AN1534" s="6"/>
      <c r="AO1534" s="120"/>
    </row>
    <row r="1535" spans="1:41" ht="58">
      <c r="A1535" s="75" t="s">
        <v>5422</v>
      </c>
      <c r="B1535" s="6" t="s">
        <v>93</v>
      </c>
      <c r="C1535" s="76">
        <v>1534</v>
      </c>
      <c r="D1535" s="76" t="s">
        <v>98</v>
      </c>
      <c r="E1535" s="6" t="s">
        <v>2136</v>
      </c>
      <c r="F1535" s="6" t="str">
        <f t="shared" si="147"/>
        <v>BrokerRM-M-037-SI26-M19-B</v>
      </c>
      <c r="G1535" s="97" t="s">
        <v>5514</v>
      </c>
      <c r="H1535" s="95" t="s">
        <v>5515</v>
      </c>
      <c r="I1535" s="85" t="s">
        <v>4692</v>
      </c>
      <c r="J1535" s="92">
        <v>46086</v>
      </c>
      <c r="K1535" s="95" t="s">
        <v>5712</v>
      </c>
      <c r="L1535" s="72" t="s">
        <v>5713</v>
      </c>
      <c r="M1535" s="78" t="s">
        <v>117</v>
      </c>
      <c r="N1535" s="80" t="s">
        <v>5714</v>
      </c>
      <c r="O1535" s="71">
        <v>0</v>
      </c>
      <c r="P1535" s="71">
        <v>24405.03</v>
      </c>
      <c r="Q1535" s="79">
        <v>5202.0600000000004</v>
      </c>
      <c r="R1535" s="79">
        <v>832.33</v>
      </c>
      <c r="S1535" s="71">
        <v>0</v>
      </c>
      <c r="T1535" s="79">
        <v>30439.42</v>
      </c>
      <c r="U1535" s="87" t="s">
        <v>24</v>
      </c>
      <c r="V1535" s="84">
        <f t="shared" si="154"/>
        <v>1722.7585035938648</v>
      </c>
      <c r="W1535" s="89">
        <v>46086</v>
      </c>
      <c r="X1535" s="87" t="s">
        <v>437</v>
      </c>
      <c r="Y1535" s="85" t="s">
        <v>129</v>
      </c>
      <c r="Z1535" s="85" t="s">
        <v>239</v>
      </c>
      <c r="AA1535" s="85" t="s">
        <v>122</v>
      </c>
      <c r="AB1535" s="76" t="s">
        <v>539</v>
      </c>
      <c r="AC1535" s="76" t="s">
        <v>540</v>
      </c>
      <c r="AD1535" s="76" t="s">
        <v>174</v>
      </c>
      <c r="AE1535" s="76" t="s">
        <v>546</v>
      </c>
      <c r="AF1535" s="76" t="s">
        <v>5715</v>
      </c>
      <c r="AG1535" s="139" t="s">
        <v>550</v>
      </c>
      <c r="AH1535" s="60">
        <v>22623.78</v>
      </c>
      <c r="AI1535" s="75" t="s">
        <v>5422</v>
      </c>
      <c r="AJ1535" s="6" t="s">
        <v>103</v>
      </c>
      <c r="AK1535" s="81">
        <v>0</v>
      </c>
      <c r="AL1535" s="205" t="s">
        <v>103</v>
      </c>
      <c r="AM1535" s="169"/>
      <c r="AN1535" s="6"/>
      <c r="AO1535" s="120"/>
    </row>
    <row r="1536" spans="1:41" ht="58">
      <c r="A1536" s="75" t="s">
        <v>5422</v>
      </c>
      <c r="B1536" s="6" t="s">
        <v>93</v>
      </c>
      <c r="C1536" s="76">
        <v>1535</v>
      </c>
      <c r="D1536" s="76" t="s">
        <v>98</v>
      </c>
      <c r="E1536" s="6" t="s">
        <v>2136</v>
      </c>
      <c r="F1536" s="6" t="str">
        <f t="shared" si="147"/>
        <v>BrokerRM-M-016-SI26-M19-B</v>
      </c>
      <c r="G1536" s="97" t="s">
        <v>5516</v>
      </c>
      <c r="H1536" s="95" t="s">
        <v>5517</v>
      </c>
      <c r="I1536" s="85" t="s">
        <v>4692</v>
      </c>
      <c r="J1536" s="92">
        <v>46086</v>
      </c>
      <c r="K1536" s="95" t="s">
        <v>5716</v>
      </c>
      <c r="L1536" s="73" t="s">
        <v>5717</v>
      </c>
      <c r="M1536" s="78" t="s">
        <v>117</v>
      </c>
      <c r="N1536" s="73" t="s">
        <v>5718</v>
      </c>
      <c r="O1536" s="71">
        <v>0</v>
      </c>
      <c r="P1536" s="71">
        <v>40417.9</v>
      </c>
      <c r="Q1536" s="79">
        <v>3602.04</v>
      </c>
      <c r="R1536" s="79">
        <v>576.33000000000004</v>
      </c>
      <c r="S1536" s="71">
        <v>0</v>
      </c>
      <c r="T1536" s="79">
        <v>44596.27</v>
      </c>
      <c r="U1536" s="87" t="s">
        <v>24</v>
      </c>
      <c r="V1536" s="84">
        <f t="shared" si="154"/>
        <v>2523.9838134585993</v>
      </c>
      <c r="W1536" s="89">
        <v>46086</v>
      </c>
      <c r="X1536" s="87" t="s">
        <v>437</v>
      </c>
      <c r="Y1536" s="85" t="s">
        <v>129</v>
      </c>
      <c r="Z1536" s="85" t="s">
        <v>239</v>
      </c>
      <c r="AA1536" s="85" t="s">
        <v>122</v>
      </c>
      <c r="AB1536" s="76" t="s">
        <v>539</v>
      </c>
      <c r="AC1536" s="76" t="s">
        <v>540</v>
      </c>
      <c r="AD1536" s="76" t="s">
        <v>174</v>
      </c>
      <c r="AE1536" s="76" t="s">
        <v>546</v>
      </c>
      <c r="AF1536" s="76" t="s">
        <v>5719</v>
      </c>
      <c r="AG1536" s="139" t="s">
        <v>550</v>
      </c>
      <c r="AH1536" s="60">
        <v>38636.65</v>
      </c>
      <c r="AI1536" s="75" t="s">
        <v>5422</v>
      </c>
      <c r="AJ1536" s="6" t="s">
        <v>103</v>
      </c>
      <c r="AK1536" s="81">
        <v>0</v>
      </c>
      <c r="AL1536" s="205" t="s">
        <v>103</v>
      </c>
      <c r="AM1536" s="169"/>
      <c r="AN1536" s="6"/>
      <c r="AO1536" s="120"/>
    </row>
    <row r="1537" spans="1:41" ht="58">
      <c r="A1537" s="75" t="s">
        <v>5422</v>
      </c>
      <c r="B1537" s="6" t="s">
        <v>93</v>
      </c>
      <c r="C1537" s="76">
        <v>1536</v>
      </c>
      <c r="D1537" s="76" t="s">
        <v>98</v>
      </c>
      <c r="E1537" s="6" t="s">
        <v>2136</v>
      </c>
      <c r="F1537" s="6" t="str">
        <f t="shared" si="147"/>
        <v>BrokerRM-M-027-SI26-M19-B</v>
      </c>
      <c r="G1537" s="97" t="s">
        <v>5518</v>
      </c>
      <c r="H1537" s="95" t="s">
        <v>5519</v>
      </c>
      <c r="I1537" s="85" t="s">
        <v>4692</v>
      </c>
      <c r="J1537" s="92">
        <v>46086</v>
      </c>
      <c r="K1537" s="95" t="s">
        <v>5720</v>
      </c>
      <c r="L1537" s="73" t="s">
        <v>5721</v>
      </c>
      <c r="M1537" s="78" t="s">
        <v>117</v>
      </c>
      <c r="N1537" s="73" t="s">
        <v>5722</v>
      </c>
      <c r="O1537" s="71">
        <v>0</v>
      </c>
      <c r="P1537" s="71">
        <v>21202.46</v>
      </c>
      <c r="Q1537" s="79">
        <v>4455.9799999999996</v>
      </c>
      <c r="R1537" s="79">
        <v>712.96</v>
      </c>
      <c r="S1537" s="71">
        <v>0</v>
      </c>
      <c r="T1537" s="79">
        <v>26371.4</v>
      </c>
      <c r="U1537" s="87" t="s">
        <v>24</v>
      </c>
      <c r="V1537" s="84">
        <f t="shared" si="154"/>
        <v>1492.5236289546665</v>
      </c>
      <c r="W1537" s="89">
        <v>46086</v>
      </c>
      <c r="X1537" s="87" t="s">
        <v>437</v>
      </c>
      <c r="Y1537" s="85" t="s">
        <v>129</v>
      </c>
      <c r="Z1537" s="85" t="s">
        <v>239</v>
      </c>
      <c r="AA1537" s="85" t="s">
        <v>122</v>
      </c>
      <c r="AB1537" s="76" t="s">
        <v>539</v>
      </c>
      <c r="AC1537" s="76" t="s">
        <v>540</v>
      </c>
      <c r="AD1537" s="76" t="s">
        <v>174</v>
      </c>
      <c r="AE1537" s="76" t="s">
        <v>546</v>
      </c>
      <c r="AF1537" s="76" t="s">
        <v>5723</v>
      </c>
      <c r="AG1537" s="139" t="s">
        <v>550</v>
      </c>
      <c r="AH1537" s="60">
        <v>19421.21</v>
      </c>
      <c r="AI1537" s="75" t="s">
        <v>5422</v>
      </c>
      <c r="AJ1537" s="6" t="s">
        <v>103</v>
      </c>
      <c r="AK1537" s="81">
        <v>0</v>
      </c>
      <c r="AL1537" s="205" t="s">
        <v>103</v>
      </c>
      <c r="AM1537" s="169"/>
      <c r="AN1537" s="6"/>
      <c r="AO1537" s="120"/>
    </row>
    <row r="1538" spans="1:41" ht="58">
      <c r="A1538" s="75" t="s">
        <v>5422</v>
      </c>
      <c r="B1538" s="6" t="s">
        <v>93</v>
      </c>
      <c r="C1538" s="76">
        <v>1537</v>
      </c>
      <c r="D1538" s="76" t="s">
        <v>98</v>
      </c>
      <c r="E1538" s="6" t="s">
        <v>2136</v>
      </c>
      <c r="F1538" s="6" t="str">
        <f t="shared" si="147"/>
        <v>BrokerRM-M-028-SI26-M19-B</v>
      </c>
      <c r="G1538" s="97" t="s">
        <v>5520</v>
      </c>
      <c r="H1538" s="95" t="s">
        <v>5521</v>
      </c>
      <c r="I1538" s="85" t="s">
        <v>4692</v>
      </c>
      <c r="J1538" s="92">
        <v>46086</v>
      </c>
      <c r="K1538" s="95" t="s">
        <v>5724</v>
      </c>
      <c r="L1538" s="73" t="s">
        <v>5725</v>
      </c>
      <c r="M1538" s="78" t="s">
        <v>117</v>
      </c>
      <c r="N1538" s="73" t="s">
        <v>5726</v>
      </c>
      <c r="O1538" s="71">
        <v>0</v>
      </c>
      <c r="P1538" s="71">
        <v>24405.03</v>
      </c>
      <c r="Q1538" s="79">
        <v>3150.34</v>
      </c>
      <c r="R1538" s="79">
        <v>504.05</v>
      </c>
      <c r="S1538" s="71">
        <v>0</v>
      </c>
      <c r="T1538" s="79">
        <v>28059.42</v>
      </c>
      <c r="U1538" s="87" t="s">
        <v>24</v>
      </c>
      <c r="V1538" s="84">
        <f t="shared" si="154"/>
        <v>1588.0593129209349</v>
      </c>
      <c r="W1538" s="78">
        <v>46086</v>
      </c>
      <c r="X1538" s="87" t="s">
        <v>437</v>
      </c>
      <c r="Y1538" s="85" t="s">
        <v>129</v>
      </c>
      <c r="Z1538" s="85" t="s">
        <v>239</v>
      </c>
      <c r="AA1538" s="85" t="s">
        <v>122</v>
      </c>
      <c r="AB1538" s="76" t="s">
        <v>539</v>
      </c>
      <c r="AC1538" s="76" t="s">
        <v>540</v>
      </c>
      <c r="AD1538" s="76" t="s">
        <v>174</v>
      </c>
      <c r="AE1538" s="76" t="s">
        <v>546</v>
      </c>
      <c r="AF1538" s="76" t="s">
        <v>5727</v>
      </c>
      <c r="AG1538" s="139" t="s">
        <v>550</v>
      </c>
      <c r="AH1538" s="60">
        <v>22623.78</v>
      </c>
      <c r="AI1538" s="75" t="s">
        <v>5422</v>
      </c>
      <c r="AJ1538" s="6" t="s">
        <v>103</v>
      </c>
      <c r="AK1538" s="81">
        <v>0</v>
      </c>
      <c r="AL1538" s="205" t="s">
        <v>103</v>
      </c>
      <c r="AM1538" s="169"/>
      <c r="AN1538" s="6"/>
      <c r="AO1538" s="120"/>
    </row>
    <row r="1539" spans="1:41" ht="58">
      <c r="A1539" s="75" t="s">
        <v>5422</v>
      </c>
      <c r="B1539" s="6" t="s">
        <v>93</v>
      </c>
      <c r="C1539" s="76">
        <v>1538</v>
      </c>
      <c r="D1539" s="76" t="s">
        <v>98</v>
      </c>
      <c r="E1539" s="6" t="s">
        <v>2136</v>
      </c>
      <c r="F1539" s="6" t="str">
        <f t="shared" ref="F1539:F1602" si="155">E1539&amp;G1539</f>
        <v>BrokerRM-M-029-SI26-M19-B</v>
      </c>
      <c r="G1539" s="97" t="s">
        <v>5522</v>
      </c>
      <c r="H1539" s="95" t="s">
        <v>5523</v>
      </c>
      <c r="I1539" s="85" t="s">
        <v>4692</v>
      </c>
      <c r="J1539" s="92">
        <v>46086</v>
      </c>
      <c r="K1539" s="95" t="s">
        <v>5728</v>
      </c>
      <c r="L1539" s="73" t="s">
        <v>5729</v>
      </c>
      <c r="M1539" s="78" t="s">
        <v>117</v>
      </c>
      <c r="N1539" s="73" t="s">
        <v>5730</v>
      </c>
      <c r="O1539" s="71">
        <v>0</v>
      </c>
      <c r="P1539" s="71">
        <v>27607.61</v>
      </c>
      <c r="Q1539" s="79">
        <v>3616.64</v>
      </c>
      <c r="R1539" s="79">
        <v>578.66</v>
      </c>
      <c r="S1539" s="71">
        <v>0</v>
      </c>
      <c r="T1539" s="79">
        <v>31802.91</v>
      </c>
      <c r="U1539" s="87" t="s">
        <v>24</v>
      </c>
      <c r="V1539" s="84">
        <f t="shared" si="154"/>
        <v>1799.9269907748032</v>
      </c>
      <c r="W1539" s="78">
        <v>46086</v>
      </c>
      <c r="X1539" s="87" t="s">
        <v>437</v>
      </c>
      <c r="Y1539" s="85" t="s">
        <v>129</v>
      </c>
      <c r="Z1539" s="85" t="s">
        <v>239</v>
      </c>
      <c r="AA1539" s="85" t="s">
        <v>122</v>
      </c>
      <c r="AB1539" s="76" t="s">
        <v>539</v>
      </c>
      <c r="AC1539" s="76" t="s">
        <v>540</v>
      </c>
      <c r="AD1539" s="76" t="s">
        <v>174</v>
      </c>
      <c r="AE1539" s="76" t="s">
        <v>546</v>
      </c>
      <c r="AF1539" s="76" t="s">
        <v>5731</v>
      </c>
      <c r="AG1539" s="139" t="s">
        <v>550</v>
      </c>
      <c r="AH1539" s="60">
        <v>25826.36</v>
      </c>
      <c r="AI1539" s="75" t="s">
        <v>5422</v>
      </c>
      <c r="AJ1539" s="6" t="s">
        <v>103</v>
      </c>
      <c r="AK1539" s="81">
        <v>0</v>
      </c>
      <c r="AL1539" s="205" t="s">
        <v>103</v>
      </c>
      <c r="AM1539" s="169"/>
      <c r="AN1539" s="6"/>
      <c r="AO1539" s="120"/>
    </row>
    <row r="1540" spans="1:41" ht="58">
      <c r="A1540" s="75" t="s">
        <v>5422</v>
      </c>
      <c r="B1540" s="6" t="s">
        <v>93</v>
      </c>
      <c r="C1540" s="76">
        <v>1539</v>
      </c>
      <c r="D1540" s="76" t="s">
        <v>98</v>
      </c>
      <c r="E1540" s="6" t="s">
        <v>2136</v>
      </c>
      <c r="F1540" s="6" t="str">
        <f t="shared" si="155"/>
        <v>BrokerRM-M-020-SI26-M19-B</v>
      </c>
      <c r="G1540" s="97" t="s">
        <v>5524</v>
      </c>
      <c r="H1540" s="95" t="s">
        <v>5525</v>
      </c>
      <c r="I1540" s="85" t="s">
        <v>4692</v>
      </c>
      <c r="J1540" s="92">
        <v>46088</v>
      </c>
      <c r="K1540" s="95" t="s">
        <v>5732</v>
      </c>
      <c r="L1540" s="73" t="s">
        <v>5733</v>
      </c>
      <c r="M1540" s="73" t="s">
        <v>5248</v>
      </c>
      <c r="N1540" s="73" t="s">
        <v>5734</v>
      </c>
      <c r="O1540" s="71">
        <v>0</v>
      </c>
      <c r="P1540" s="71">
        <v>47943.24</v>
      </c>
      <c r="Q1540" s="79">
        <v>3880.68</v>
      </c>
      <c r="R1540" s="79">
        <v>620.91</v>
      </c>
      <c r="S1540" s="71">
        <v>0</v>
      </c>
      <c r="T1540" s="79">
        <v>52444.83</v>
      </c>
      <c r="U1540" s="87" t="s">
        <v>24</v>
      </c>
      <c r="V1540" s="84">
        <f t="shared" si="154"/>
        <v>2968.1832588148736</v>
      </c>
      <c r="W1540" s="78">
        <v>46088</v>
      </c>
      <c r="X1540" s="87" t="s">
        <v>437</v>
      </c>
      <c r="Y1540" s="85" t="s">
        <v>129</v>
      </c>
      <c r="Z1540" s="85" t="s">
        <v>239</v>
      </c>
      <c r="AA1540" s="85" t="s">
        <v>122</v>
      </c>
      <c r="AB1540" s="76" t="s">
        <v>539</v>
      </c>
      <c r="AC1540" s="76" t="s">
        <v>540</v>
      </c>
      <c r="AD1540" s="76" t="s">
        <v>174</v>
      </c>
      <c r="AE1540" s="76" t="s">
        <v>546</v>
      </c>
      <c r="AF1540" s="76" t="s">
        <v>96</v>
      </c>
      <c r="AG1540" s="75"/>
      <c r="AH1540" s="60"/>
      <c r="AI1540" s="75" t="s">
        <v>5422</v>
      </c>
      <c r="AJ1540" s="6" t="s">
        <v>103</v>
      </c>
      <c r="AK1540" s="81">
        <v>0</v>
      </c>
      <c r="AL1540" s="205" t="s">
        <v>103</v>
      </c>
      <c r="AM1540" s="169"/>
      <c r="AN1540" s="6"/>
      <c r="AO1540" s="120"/>
    </row>
    <row r="1541" spans="1:41" ht="58">
      <c r="A1541" s="75" t="s">
        <v>5422</v>
      </c>
      <c r="B1541" s="6" t="s">
        <v>93</v>
      </c>
      <c r="C1541" s="76">
        <v>1540</v>
      </c>
      <c r="D1541" s="76" t="s">
        <v>98</v>
      </c>
      <c r="E1541" s="6" t="s">
        <v>2136</v>
      </c>
      <c r="F1541" s="6" t="str">
        <f t="shared" si="155"/>
        <v>BrokerRM-M-044-SI26-M19-B</v>
      </c>
      <c r="G1541" s="97" t="s">
        <v>5526</v>
      </c>
      <c r="H1541" s="95" t="s">
        <v>5527</v>
      </c>
      <c r="I1541" s="85" t="s">
        <v>4692</v>
      </c>
      <c r="J1541" s="92">
        <v>46088</v>
      </c>
      <c r="K1541" s="95" t="s">
        <v>5735</v>
      </c>
      <c r="L1541" s="73" t="s">
        <v>5736</v>
      </c>
      <c r="M1541" s="73" t="s">
        <v>5248</v>
      </c>
      <c r="N1541" s="73" t="s">
        <v>5737</v>
      </c>
      <c r="O1541" s="71">
        <v>0</v>
      </c>
      <c r="P1541" s="71">
        <v>22373.24</v>
      </c>
      <c r="Q1541" s="79">
        <v>3616.64</v>
      </c>
      <c r="R1541" s="79">
        <v>578.66</v>
      </c>
      <c r="S1541" s="71">
        <v>0</v>
      </c>
      <c r="T1541" s="79">
        <v>26568.54</v>
      </c>
      <c r="U1541" s="87" t="s">
        <v>24</v>
      </c>
      <c r="V1541" s="84">
        <f t="shared" si="154"/>
        <v>1503.6810232610787</v>
      </c>
      <c r="W1541" s="78">
        <v>46088</v>
      </c>
      <c r="X1541" s="87" t="s">
        <v>437</v>
      </c>
      <c r="Y1541" s="85" t="s">
        <v>129</v>
      </c>
      <c r="Z1541" s="85" t="s">
        <v>239</v>
      </c>
      <c r="AA1541" s="85" t="s">
        <v>122</v>
      </c>
      <c r="AB1541" s="76" t="s">
        <v>539</v>
      </c>
      <c r="AC1541" s="76" t="s">
        <v>540</v>
      </c>
      <c r="AD1541" s="76" t="s">
        <v>174</v>
      </c>
      <c r="AE1541" s="76" t="s">
        <v>546</v>
      </c>
      <c r="AF1541" s="76" t="s">
        <v>96</v>
      </c>
      <c r="AG1541" s="75"/>
      <c r="AH1541" s="60"/>
      <c r="AI1541" s="75" t="s">
        <v>5422</v>
      </c>
      <c r="AJ1541" s="6" t="s">
        <v>103</v>
      </c>
      <c r="AK1541" s="81">
        <v>0</v>
      </c>
      <c r="AL1541" s="205" t="s">
        <v>103</v>
      </c>
      <c r="AM1541" s="169"/>
      <c r="AN1541" s="6"/>
      <c r="AO1541" s="120"/>
    </row>
    <row r="1542" spans="1:41" ht="58">
      <c r="A1542" s="75" t="s">
        <v>5422</v>
      </c>
      <c r="B1542" s="6" t="s">
        <v>93</v>
      </c>
      <c r="C1542" s="76">
        <v>1541</v>
      </c>
      <c r="D1542" s="76" t="s">
        <v>98</v>
      </c>
      <c r="E1542" s="6" t="s">
        <v>2136</v>
      </c>
      <c r="F1542" s="6" t="str">
        <f t="shared" si="155"/>
        <v>BrokerRM-M-046-SI26-M19-B</v>
      </c>
      <c r="G1542" s="97" t="s">
        <v>5528</v>
      </c>
      <c r="H1542" s="95" t="s">
        <v>5529</v>
      </c>
      <c r="I1542" s="85" t="s">
        <v>4692</v>
      </c>
      <c r="J1542" s="92">
        <v>46088</v>
      </c>
      <c r="K1542" s="95" t="s">
        <v>5738</v>
      </c>
      <c r="L1542" s="73" t="s">
        <v>5739</v>
      </c>
      <c r="M1542" s="73" t="s">
        <v>5248</v>
      </c>
      <c r="N1542" s="73" t="s">
        <v>5740</v>
      </c>
      <c r="O1542" s="71">
        <v>0</v>
      </c>
      <c r="P1542" s="71">
        <v>0</v>
      </c>
      <c r="Q1542" s="79">
        <v>1224.3699999999999</v>
      </c>
      <c r="R1542" s="79">
        <v>195.9</v>
      </c>
      <c r="S1542" s="71">
        <v>0</v>
      </c>
      <c r="T1542" s="79">
        <v>1420.27</v>
      </c>
      <c r="U1542" s="87" t="s">
        <v>24</v>
      </c>
      <c r="V1542" s="84">
        <f t="shared" si="154"/>
        <v>80.382025015563983</v>
      </c>
      <c r="W1542" s="78">
        <v>46088</v>
      </c>
      <c r="X1542" s="87" t="s">
        <v>437</v>
      </c>
      <c r="Y1542" s="85" t="s">
        <v>129</v>
      </c>
      <c r="Z1542" s="85" t="s">
        <v>239</v>
      </c>
      <c r="AA1542" s="85" t="s">
        <v>122</v>
      </c>
      <c r="AB1542" s="76" t="s">
        <v>539</v>
      </c>
      <c r="AC1542" s="76" t="s">
        <v>540</v>
      </c>
      <c r="AD1542" s="76" t="s">
        <v>174</v>
      </c>
      <c r="AE1542" s="76" t="s">
        <v>546</v>
      </c>
      <c r="AF1542" s="76" t="s">
        <v>96</v>
      </c>
      <c r="AG1542" s="75"/>
      <c r="AH1542" s="60"/>
      <c r="AI1542" s="75" t="s">
        <v>5422</v>
      </c>
      <c r="AJ1542" s="6" t="s">
        <v>103</v>
      </c>
      <c r="AK1542" s="81">
        <v>0</v>
      </c>
      <c r="AL1542" s="205" t="s">
        <v>103</v>
      </c>
      <c r="AM1542" s="169"/>
      <c r="AN1542" s="6"/>
      <c r="AO1542" s="120"/>
    </row>
    <row r="1543" spans="1:41" ht="58">
      <c r="A1543" s="75" t="s">
        <v>5422</v>
      </c>
      <c r="B1543" s="6" t="s">
        <v>93</v>
      </c>
      <c r="C1543" s="76">
        <v>1542</v>
      </c>
      <c r="D1543" s="76" t="s">
        <v>98</v>
      </c>
      <c r="E1543" s="6" t="s">
        <v>2136</v>
      </c>
      <c r="F1543" s="6" t="str">
        <f t="shared" si="155"/>
        <v>BrokerRM-M-042-SI26-M19-B</v>
      </c>
      <c r="G1543" s="97" t="s">
        <v>5530</v>
      </c>
      <c r="H1543" s="95" t="s">
        <v>5531</v>
      </c>
      <c r="I1543" s="85" t="s">
        <v>4692</v>
      </c>
      <c r="J1543" s="92">
        <v>46088</v>
      </c>
      <c r="K1543" s="95" t="s">
        <v>5741</v>
      </c>
      <c r="L1543" s="73" t="s">
        <v>5742</v>
      </c>
      <c r="M1543" s="73" t="s">
        <v>5248</v>
      </c>
      <c r="N1543" s="73" t="s">
        <v>5743</v>
      </c>
      <c r="O1543" s="71">
        <v>0</v>
      </c>
      <c r="P1543" s="71">
        <v>13896.57</v>
      </c>
      <c r="Q1543" s="79">
        <v>6558.78</v>
      </c>
      <c r="R1543" s="79">
        <v>1049.4100000000001</v>
      </c>
      <c r="S1543" s="71">
        <v>0</v>
      </c>
      <c r="T1543" s="79">
        <v>21504.76</v>
      </c>
      <c r="U1543" s="87" t="s">
        <v>24</v>
      </c>
      <c r="V1543" s="84">
        <f t="shared" si="154"/>
        <v>1217.0898183258814</v>
      </c>
      <c r="W1543" s="78">
        <v>46088</v>
      </c>
      <c r="X1543" s="87" t="s">
        <v>437</v>
      </c>
      <c r="Y1543" s="85" t="s">
        <v>129</v>
      </c>
      <c r="Z1543" s="85" t="s">
        <v>239</v>
      </c>
      <c r="AA1543" s="85" t="s">
        <v>122</v>
      </c>
      <c r="AB1543" s="76" t="s">
        <v>539</v>
      </c>
      <c r="AC1543" s="76" t="s">
        <v>540</v>
      </c>
      <c r="AD1543" s="76" t="s">
        <v>174</v>
      </c>
      <c r="AE1543" s="76" t="s">
        <v>546</v>
      </c>
      <c r="AF1543" s="76" t="s">
        <v>96</v>
      </c>
      <c r="AG1543" s="75"/>
      <c r="AH1543" s="60"/>
      <c r="AI1543" s="75" t="s">
        <v>5422</v>
      </c>
      <c r="AJ1543" s="6" t="s">
        <v>103</v>
      </c>
      <c r="AK1543" s="81">
        <v>0</v>
      </c>
      <c r="AL1543" s="205" t="s">
        <v>103</v>
      </c>
      <c r="AM1543" s="169"/>
      <c r="AN1543" s="6"/>
      <c r="AO1543" s="120"/>
    </row>
    <row r="1544" spans="1:41">
      <c r="A1544" s="75" t="s">
        <v>5422</v>
      </c>
      <c r="B1544" s="6" t="s">
        <v>93</v>
      </c>
      <c r="C1544" s="76">
        <v>1543</v>
      </c>
      <c r="D1544" s="76" t="s">
        <v>98</v>
      </c>
      <c r="E1544" s="6" t="s">
        <v>2136</v>
      </c>
      <c r="F1544" s="6" t="str">
        <f t="shared" si="155"/>
        <v>BrokerFG-R-2140LE25.M19//FG-R-2141LE25.M19//FG-R-2142LE25.M19</v>
      </c>
      <c r="G1544" s="112" t="s">
        <v>5532</v>
      </c>
      <c r="H1544" s="95" t="s">
        <v>5533</v>
      </c>
      <c r="I1544" s="85" t="s">
        <v>4692</v>
      </c>
      <c r="J1544" s="92">
        <v>46086</v>
      </c>
      <c r="K1544" s="108">
        <v>6052111</v>
      </c>
      <c r="L1544" s="73" t="s">
        <v>116</v>
      </c>
      <c r="M1544" s="73" t="s">
        <v>195</v>
      </c>
      <c r="N1544" s="73" t="s">
        <v>116</v>
      </c>
      <c r="O1544" s="71">
        <v>0</v>
      </c>
      <c r="P1544" s="71">
        <v>0</v>
      </c>
      <c r="Q1544" s="79">
        <v>14579.61</v>
      </c>
      <c r="R1544" s="79">
        <v>2332.7399999999998</v>
      </c>
      <c r="S1544" s="71">
        <v>0</v>
      </c>
      <c r="T1544" s="79">
        <v>16912.349999999999</v>
      </c>
      <c r="U1544" s="87" t="s">
        <v>24</v>
      </c>
      <c r="V1544" s="84">
        <f t="shared" si="154"/>
        <v>957.17641066274257</v>
      </c>
      <c r="W1544" s="78" t="s">
        <v>119</v>
      </c>
      <c r="X1544" s="87" t="s">
        <v>122</v>
      </c>
      <c r="Y1544" s="85" t="s">
        <v>121</v>
      </c>
      <c r="Z1544" s="85" t="s">
        <v>178</v>
      </c>
      <c r="AA1544" s="85" t="s">
        <v>438</v>
      </c>
      <c r="AB1544" s="76" t="s">
        <v>539</v>
      </c>
      <c r="AC1544" s="76" t="s">
        <v>541</v>
      </c>
      <c r="AD1544" s="76" t="s">
        <v>195</v>
      </c>
      <c r="AE1544" s="76" t="s">
        <v>547</v>
      </c>
      <c r="AF1544" s="76" t="s">
        <v>96</v>
      </c>
      <c r="AG1544" s="75"/>
      <c r="AH1544" s="60"/>
      <c r="AI1544" s="75" t="s">
        <v>5422</v>
      </c>
      <c r="AJ1544" s="6" t="s">
        <v>103</v>
      </c>
      <c r="AK1544" s="81">
        <v>0</v>
      </c>
      <c r="AL1544" s="205" t="s">
        <v>103</v>
      </c>
      <c r="AM1544" s="169"/>
      <c r="AN1544" s="6"/>
      <c r="AO1544" s="120"/>
    </row>
    <row r="1545" spans="1:41">
      <c r="A1545" s="75" t="s">
        <v>5422</v>
      </c>
      <c r="B1545" s="6" t="s">
        <v>93</v>
      </c>
      <c r="C1545" s="76">
        <v>1544</v>
      </c>
      <c r="D1545" s="76" t="s">
        <v>98</v>
      </c>
      <c r="E1545" s="6" t="s">
        <v>2136</v>
      </c>
      <c r="F1545" s="6" t="str">
        <f t="shared" si="155"/>
        <v>BrokerFG-R-2144LE25.M01//FG-R-2143LE25.M19</v>
      </c>
      <c r="G1545" s="112" t="s">
        <v>5534</v>
      </c>
      <c r="H1545" s="95" t="s">
        <v>5535</v>
      </c>
      <c r="I1545" s="85" t="s">
        <v>4692</v>
      </c>
      <c r="J1545" s="92">
        <v>46086</v>
      </c>
      <c r="K1545" s="319">
        <v>6052679</v>
      </c>
      <c r="L1545" s="73" t="s">
        <v>116</v>
      </c>
      <c r="M1545" s="73" t="s">
        <v>195</v>
      </c>
      <c r="N1545" s="6" t="s">
        <v>116</v>
      </c>
      <c r="O1545" s="71">
        <v>0</v>
      </c>
      <c r="P1545" s="71">
        <v>0</v>
      </c>
      <c r="Q1545" s="79">
        <v>4538.7700000000004</v>
      </c>
      <c r="R1545" s="79">
        <v>726.2</v>
      </c>
      <c r="S1545" s="71">
        <v>0</v>
      </c>
      <c r="T1545" s="79">
        <v>5264.97</v>
      </c>
      <c r="U1545" s="87" t="s">
        <v>24</v>
      </c>
      <c r="V1545" s="84">
        <f t="shared" si="154"/>
        <v>297.97781425094797</v>
      </c>
      <c r="W1545" s="78" t="s">
        <v>119</v>
      </c>
      <c r="X1545" s="80" t="s">
        <v>122</v>
      </c>
      <c r="Y1545" s="80" t="s">
        <v>121</v>
      </c>
      <c r="Z1545" s="80" t="s">
        <v>178</v>
      </c>
      <c r="AA1545" s="6" t="s">
        <v>438</v>
      </c>
      <c r="AB1545" s="76" t="s">
        <v>542</v>
      </c>
      <c r="AC1545" s="76" t="s">
        <v>541</v>
      </c>
      <c r="AD1545" s="76" t="s">
        <v>195</v>
      </c>
      <c r="AE1545" s="76" t="s">
        <v>547</v>
      </c>
      <c r="AF1545" s="76" t="s">
        <v>96</v>
      </c>
      <c r="AG1545" s="82"/>
      <c r="AH1545" s="60"/>
      <c r="AI1545" s="75" t="s">
        <v>5422</v>
      </c>
      <c r="AJ1545" s="6" t="s">
        <v>103</v>
      </c>
      <c r="AK1545" s="81">
        <v>0</v>
      </c>
      <c r="AL1545" s="205" t="s">
        <v>103</v>
      </c>
      <c r="AM1545" s="169"/>
      <c r="AN1545" s="6"/>
      <c r="AO1545" s="120"/>
    </row>
    <row r="1546" spans="1:41">
      <c r="A1546" s="75" t="s">
        <v>5422</v>
      </c>
      <c r="B1546" s="6" t="s">
        <v>93</v>
      </c>
      <c r="C1546" s="76">
        <v>1545</v>
      </c>
      <c r="D1546" s="76" t="s">
        <v>98</v>
      </c>
      <c r="E1546" s="6" t="s">
        <v>2136</v>
      </c>
      <c r="F1546" s="6" t="str">
        <f t="shared" si="155"/>
        <v>BrokerFG-R-2139LE25.M45</v>
      </c>
      <c r="G1546" s="97" t="s">
        <v>5536</v>
      </c>
      <c r="H1546" s="95" t="s">
        <v>5537</v>
      </c>
      <c r="I1546" s="85" t="s">
        <v>4692</v>
      </c>
      <c r="J1546" s="92">
        <v>46085</v>
      </c>
      <c r="K1546" s="96" t="s">
        <v>5744</v>
      </c>
      <c r="L1546" s="73" t="s">
        <v>116</v>
      </c>
      <c r="M1546" s="80" t="s">
        <v>1264</v>
      </c>
      <c r="N1546" s="6" t="s">
        <v>5745</v>
      </c>
      <c r="O1546" s="71">
        <v>0</v>
      </c>
      <c r="P1546" s="71">
        <v>0</v>
      </c>
      <c r="Q1546" s="79">
        <v>2040.35</v>
      </c>
      <c r="R1546" s="79">
        <v>326.45</v>
      </c>
      <c r="S1546" s="71">
        <v>0</v>
      </c>
      <c r="T1546" s="79">
        <v>2366.8000000000002</v>
      </c>
      <c r="U1546" s="87" t="s">
        <v>24</v>
      </c>
      <c r="V1546" s="84">
        <f t="shared" si="154"/>
        <v>133.95211953138266</v>
      </c>
      <c r="W1546" s="320">
        <v>46079</v>
      </c>
      <c r="X1546" s="109" t="s">
        <v>239</v>
      </c>
      <c r="Y1546" s="109" t="s">
        <v>239</v>
      </c>
      <c r="Z1546" s="109" t="s">
        <v>178</v>
      </c>
      <c r="AA1546" s="109" t="s">
        <v>122</v>
      </c>
      <c r="AB1546" s="76" t="s">
        <v>1098</v>
      </c>
      <c r="AC1546" s="76" t="s">
        <v>541</v>
      </c>
      <c r="AD1546" s="76" t="s">
        <v>195</v>
      </c>
      <c r="AE1546" s="76" t="s">
        <v>547</v>
      </c>
      <c r="AF1546" s="76" t="s">
        <v>96</v>
      </c>
      <c r="AG1546" s="82"/>
      <c r="AH1546" s="60"/>
      <c r="AI1546" s="75" t="s">
        <v>5422</v>
      </c>
      <c r="AJ1546" s="6" t="s">
        <v>103</v>
      </c>
      <c r="AK1546" s="81">
        <v>0</v>
      </c>
      <c r="AL1546" s="205" t="s">
        <v>103</v>
      </c>
      <c r="AM1546" s="169"/>
      <c r="AN1546" s="6"/>
      <c r="AO1546" s="120"/>
    </row>
    <row r="1547" spans="1:41">
      <c r="A1547" s="75" t="s">
        <v>5422</v>
      </c>
      <c r="B1547" s="6" t="s">
        <v>93</v>
      </c>
      <c r="C1547" s="76">
        <v>1546</v>
      </c>
      <c r="D1547" s="6" t="s">
        <v>593</v>
      </c>
      <c r="E1547" s="6" t="s">
        <v>2135</v>
      </c>
      <c r="F1547" s="6" t="str">
        <f t="shared" si="155"/>
        <v>FreightRM-R-036-SI26-M19</v>
      </c>
      <c r="G1547" s="97" t="s">
        <v>5538</v>
      </c>
      <c r="H1547" s="95">
        <v>1712813</v>
      </c>
      <c r="I1547" s="85" t="s">
        <v>4692</v>
      </c>
      <c r="J1547" s="92">
        <v>46083</v>
      </c>
      <c r="K1547" s="92" t="s">
        <v>5746</v>
      </c>
      <c r="L1547" s="80" t="s">
        <v>117</v>
      </c>
      <c r="M1547" s="80" t="s">
        <v>5746</v>
      </c>
      <c r="N1547" s="80" t="s">
        <v>116</v>
      </c>
      <c r="O1547" s="71">
        <v>0</v>
      </c>
      <c r="P1547" s="71">
        <v>0</v>
      </c>
      <c r="Q1547" s="79">
        <v>474</v>
      </c>
      <c r="R1547" s="79">
        <v>75.84</v>
      </c>
      <c r="S1547" s="71">
        <v>0</v>
      </c>
      <c r="T1547" s="79">
        <v>549.84</v>
      </c>
      <c r="U1547" s="87" t="s">
        <v>118</v>
      </c>
      <c r="V1547" s="84">
        <f t="shared" ref="V1547:V1555" si="156">T1547</f>
        <v>549.84</v>
      </c>
      <c r="W1547" s="70" t="s">
        <v>5747</v>
      </c>
      <c r="X1547" s="6" t="s">
        <v>1266</v>
      </c>
      <c r="Y1547" s="80" t="s">
        <v>1449</v>
      </c>
      <c r="Z1547" s="80" t="s">
        <v>2019</v>
      </c>
      <c r="AA1547" s="109" t="s">
        <v>1266</v>
      </c>
      <c r="AB1547" s="76" t="s">
        <v>539</v>
      </c>
      <c r="AC1547" s="76" t="s">
        <v>540</v>
      </c>
      <c r="AD1547" s="76" t="s">
        <v>174</v>
      </c>
      <c r="AE1547" s="76" t="s">
        <v>546</v>
      </c>
      <c r="AF1547" s="76" t="s">
        <v>96</v>
      </c>
      <c r="AG1547" s="82"/>
      <c r="AH1547" s="60"/>
      <c r="AI1547" s="75" t="s">
        <v>5422</v>
      </c>
      <c r="AJ1547" s="6" t="s">
        <v>103</v>
      </c>
      <c r="AK1547" s="81">
        <v>0</v>
      </c>
      <c r="AL1547" s="205" t="s">
        <v>103</v>
      </c>
      <c r="AM1547" s="169"/>
      <c r="AN1547" s="6"/>
      <c r="AO1547" s="120"/>
    </row>
    <row r="1548" spans="1:41">
      <c r="A1548" s="75" t="s">
        <v>5422</v>
      </c>
      <c r="B1548" s="6" t="s">
        <v>93</v>
      </c>
      <c r="C1548" s="76">
        <v>1547</v>
      </c>
      <c r="D1548" s="6" t="s">
        <v>593</v>
      </c>
      <c r="E1548" s="6" t="s">
        <v>2135</v>
      </c>
      <c r="F1548" s="6" t="str">
        <f t="shared" si="155"/>
        <v>FreightRM-R-037-SI26-M19</v>
      </c>
      <c r="G1548" s="97" t="s">
        <v>5539</v>
      </c>
      <c r="H1548" s="95">
        <v>1712934</v>
      </c>
      <c r="I1548" s="85" t="s">
        <v>4692</v>
      </c>
      <c r="J1548" s="92">
        <v>46083</v>
      </c>
      <c r="K1548" s="92" t="s">
        <v>5748</v>
      </c>
      <c r="L1548" s="80" t="s">
        <v>117</v>
      </c>
      <c r="M1548" s="80" t="s">
        <v>5748</v>
      </c>
      <c r="N1548" s="80" t="s">
        <v>116</v>
      </c>
      <c r="O1548" s="71">
        <v>0</v>
      </c>
      <c r="P1548" s="71">
        <v>0</v>
      </c>
      <c r="Q1548" s="79">
        <v>474</v>
      </c>
      <c r="R1548" s="79">
        <v>75.84</v>
      </c>
      <c r="S1548" s="71">
        <v>0</v>
      </c>
      <c r="T1548" s="79">
        <v>549.84</v>
      </c>
      <c r="U1548" s="87" t="s">
        <v>118</v>
      </c>
      <c r="V1548" s="84">
        <f t="shared" si="156"/>
        <v>549.84</v>
      </c>
      <c r="W1548" s="70" t="s">
        <v>5747</v>
      </c>
      <c r="X1548" s="6" t="s">
        <v>1266</v>
      </c>
      <c r="Y1548" s="80" t="s">
        <v>1449</v>
      </c>
      <c r="Z1548" s="80" t="s">
        <v>2019</v>
      </c>
      <c r="AA1548" s="109" t="s">
        <v>1266</v>
      </c>
      <c r="AB1548" s="76" t="s">
        <v>539</v>
      </c>
      <c r="AC1548" s="76" t="s">
        <v>540</v>
      </c>
      <c r="AD1548" s="76" t="s">
        <v>174</v>
      </c>
      <c r="AE1548" s="76" t="s">
        <v>546</v>
      </c>
      <c r="AF1548" s="76" t="s">
        <v>96</v>
      </c>
      <c r="AG1548" s="82"/>
      <c r="AH1548" s="60"/>
      <c r="AI1548" s="75" t="s">
        <v>5422</v>
      </c>
      <c r="AJ1548" s="6" t="s">
        <v>103</v>
      </c>
      <c r="AK1548" s="81">
        <v>0</v>
      </c>
      <c r="AL1548" s="205" t="s">
        <v>103</v>
      </c>
      <c r="AM1548" s="169"/>
      <c r="AN1548" s="6"/>
      <c r="AO1548" s="120"/>
    </row>
    <row r="1549" spans="1:41">
      <c r="A1549" s="75" t="s">
        <v>5422</v>
      </c>
      <c r="B1549" s="6" t="s">
        <v>93</v>
      </c>
      <c r="C1549" s="76">
        <v>1548</v>
      </c>
      <c r="D1549" s="6" t="s">
        <v>593</v>
      </c>
      <c r="E1549" s="6" t="s">
        <v>2135</v>
      </c>
      <c r="F1549" s="6" t="str">
        <f t="shared" si="155"/>
        <v>FreightFG-A-0012-SE26-M19</v>
      </c>
      <c r="G1549" s="97" t="s">
        <v>4579</v>
      </c>
      <c r="H1549" s="95">
        <v>1713159</v>
      </c>
      <c r="I1549" s="85" t="s">
        <v>4692</v>
      </c>
      <c r="J1549" s="92">
        <v>46084</v>
      </c>
      <c r="K1549" s="92" t="s">
        <v>5749</v>
      </c>
      <c r="L1549" s="80" t="s">
        <v>1264</v>
      </c>
      <c r="M1549" s="80" t="s">
        <v>5749</v>
      </c>
      <c r="N1549" s="80" t="s">
        <v>116</v>
      </c>
      <c r="O1549" s="71">
        <v>0</v>
      </c>
      <c r="P1549" s="71">
        <v>0</v>
      </c>
      <c r="Q1549" s="79">
        <v>892.5</v>
      </c>
      <c r="R1549" s="79">
        <v>16.399999999999999</v>
      </c>
      <c r="S1549" s="71">
        <v>0</v>
      </c>
      <c r="T1549" s="79">
        <v>908.9</v>
      </c>
      <c r="U1549" s="87" t="s">
        <v>118</v>
      </c>
      <c r="V1549" s="84">
        <f t="shared" si="156"/>
        <v>908.9</v>
      </c>
      <c r="W1549" s="70" t="s">
        <v>5747</v>
      </c>
      <c r="X1549" s="6" t="s">
        <v>2040</v>
      </c>
      <c r="Y1549" s="80" t="s">
        <v>1449</v>
      </c>
      <c r="Z1549" s="80" t="s">
        <v>2041</v>
      </c>
      <c r="AA1549" s="109" t="s">
        <v>1358</v>
      </c>
      <c r="AB1549" s="76" t="s">
        <v>539</v>
      </c>
      <c r="AC1549" s="76" t="s">
        <v>541</v>
      </c>
      <c r="AD1549" s="76" t="s">
        <v>543</v>
      </c>
      <c r="AE1549" s="76" t="s">
        <v>549</v>
      </c>
      <c r="AF1549" s="76" t="s">
        <v>96</v>
      </c>
      <c r="AG1549" s="82"/>
      <c r="AH1549" s="60"/>
      <c r="AI1549" s="75" t="s">
        <v>5422</v>
      </c>
      <c r="AJ1549" s="6" t="s">
        <v>111</v>
      </c>
      <c r="AK1549" s="81">
        <f>V1549</f>
        <v>908.9</v>
      </c>
      <c r="AL1549" s="205" t="s">
        <v>111</v>
      </c>
      <c r="AM1549" s="169"/>
      <c r="AN1549" s="6"/>
      <c r="AO1549" s="120"/>
    </row>
    <row r="1550" spans="1:41">
      <c r="A1550" s="75" t="s">
        <v>5422</v>
      </c>
      <c r="B1550" s="6" t="s">
        <v>93</v>
      </c>
      <c r="C1550" s="76">
        <v>1549</v>
      </c>
      <c r="D1550" s="6" t="s">
        <v>593</v>
      </c>
      <c r="E1550" s="6" t="s">
        <v>2135</v>
      </c>
      <c r="F1550" s="6" t="str">
        <f t="shared" si="155"/>
        <v>FreightFG-A-0016-SE26-M19</v>
      </c>
      <c r="G1550" s="97" t="s">
        <v>4578</v>
      </c>
      <c r="H1550" s="95">
        <v>1713218</v>
      </c>
      <c r="I1550" s="85" t="s">
        <v>4692</v>
      </c>
      <c r="J1550" s="92">
        <v>46084</v>
      </c>
      <c r="K1550" s="92" t="s">
        <v>5750</v>
      </c>
      <c r="L1550" s="80" t="s">
        <v>1264</v>
      </c>
      <c r="M1550" s="80" t="s">
        <v>5750</v>
      </c>
      <c r="N1550" s="80" t="s">
        <v>116</v>
      </c>
      <c r="O1550" s="71">
        <v>0</v>
      </c>
      <c r="P1550" s="71">
        <v>0</v>
      </c>
      <c r="Q1550" s="79">
        <v>487.01</v>
      </c>
      <c r="R1550" s="79">
        <v>14.15</v>
      </c>
      <c r="S1550" s="71">
        <v>0</v>
      </c>
      <c r="T1550" s="79">
        <v>501.16</v>
      </c>
      <c r="U1550" s="87" t="s">
        <v>118</v>
      </c>
      <c r="V1550" s="84">
        <f t="shared" si="156"/>
        <v>501.16</v>
      </c>
      <c r="W1550" s="70" t="s">
        <v>5747</v>
      </c>
      <c r="X1550" s="6" t="s">
        <v>2040</v>
      </c>
      <c r="Y1550" s="80" t="s">
        <v>1449</v>
      </c>
      <c r="Z1550" s="80" t="s">
        <v>2041</v>
      </c>
      <c r="AA1550" s="109" t="s">
        <v>1358</v>
      </c>
      <c r="AB1550" s="76" t="s">
        <v>539</v>
      </c>
      <c r="AC1550" s="76" t="s">
        <v>541</v>
      </c>
      <c r="AD1550" s="76" t="s">
        <v>543</v>
      </c>
      <c r="AE1550" s="76" t="s">
        <v>549</v>
      </c>
      <c r="AF1550" s="76" t="s">
        <v>96</v>
      </c>
      <c r="AG1550" s="82"/>
      <c r="AH1550" s="60"/>
      <c r="AI1550" s="75" t="s">
        <v>5422</v>
      </c>
      <c r="AJ1550" s="6" t="s">
        <v>111</v>
      </c>
      <c r="AK1550" s="81">
        <f>V1550</f>
        <v>501.16</v>
      </c>
      <c r="AL1550" s="205" t="s">
        <v>111</v>
      </c>
      <c r="AM1550" s="169"/>
      <c r="AN1550" s="6"/>
      <c r="AO1550" s="120"/>
    </row>
    <row r="1551" spans="1:41">
      <c r="A1551" s="75" t="s">
        <v>5422</v>
      </c>
      <c r="B1551" s="6" t="s">
        <v>93</v>
      </c>
      <c r="C1551" s="76">
        <v>1550</v>
      </c>
      <c r="D1551" s="6" t="s">
        <v>593</v>
      </c>
      <c r="E1551" s="6" t="s">
        <v>2135</v>
      </c>
      <c r="F1551" s="6" t="str">
        <f t="shared" si="155"/>
        <v>FreightFG-A-0016-SE26-M19.SINCO</v>
      </c>
      <c r="G1551" s="97" t="s">
        <v>5540</v>
      </c>
      <c r="H1551" s="95">
        <v>1713226</v>
      </c>
      <c r="I1551" s="85" t="s">
        <v>4692</v>
      </c>
      <c r="J1551" s="92">
        <v>46084</v>
      </c>
      <c r="K1551" s="92" t="s">
        <v>5751</v>
      </c>
      <c r="L1551" s="80" t="s">
        <v>1264</v>
      </c>
      <c r="M1551" s="80" t="s">
        <v>5751</v>
      </c>
      <c r="N1551" s="80" t="s">
        <v>116</v>
      </c>
      <c r="O1551" s="71">
        <v>0</v>
      </c>
      <c r="P1551" s="71">
        <v>0</v>
      </c>
      <c r="Q1551" s="79">
        <v>437.99</v>
      </c>
      <c r="R1551" s="79">
        <v>13.85</v>
      </c>
      <c r="S1551" s="71">
        <v>0</v>
      </c>
      <c r="T1551" s="79">
        <v>451.84</v>
      </c>
      <c r="U1551" s="87" t="s">
        <v>118</v>
      </c>
      <c r="V1551" s="84">
        <f t="shared" si="156"/>
        <v>451.84</v>
      </c>
      <c r="W1551" s="70" t="s">
        <v>5747</v>
      </c>
      <c r="X1551" s="6" t="s">
        <v>2040</v>
      </c>
      <c r="Y1551" s="80" t="s">
        <v>1449</v>
      </c>
      <c r="Z1551" s="80" t="s">
        <v>2041</v>
      </c>
      <c r="AA1551" s="109" t="s">
        <v>1358</v>
      </c>
      <c r="AB1551" s="76" t="s">
        <v>539</v>
      </c>
      <c r="AC1551" s="76" t="s">
        <v>541</v>
      </c>
      <c r="AD1551" s="76" t="s">
        <v>543</v>
      </c>
      <c r="AE1551" s="76" t="s">
        <v>549</v>
      </c>
      <c r="AF1551" s="76" t="s">
        <v>96</v>
      </c>
      <c r="AG1551" s="82"/>
      <c r="AH1551" s="60"/>
      <c r="AI1551" s="75" t="s">
        <v>5422</v>
      </c>
      <c r="AJ1551" s="6" t="s">
        <v>111</v>
      </c>
      <c r="AK1551" s="81">
        <f>V1551</f>
        <v>451.84</v>
      </c>
      <c r="AL1551" s="205" t="s">
        <v>111</v>
      </c>
      <c r="AM1551" s="169"/>
      <c r="AN1551" s="6"/>
      <c r="AO1551" s="120"/>
    </row>
    <row r="1552" spans="1:41">
      <c r="A1552" s="75" t="s">
        <v>5422</v>
      </c>
      <c r="B1552" s="6" t="s">
        <v>93</v>
      </c>
      <c r="C1552" s="76">
        <v>1551</v>
      </c>
      <c r="D1552" s="6" t="s">
        <v>593</v>
      </c>
      <c r="E1552" s="6" t="s">
        <v>2135</v>
      </c>
      <c r="F1552" s="6" t="str">
        <f t="shared" si="155"/>
        <v>FreightFG-A-0001-SE26-M19</v>
      </c>
      <c r="G1552" s="97" t="s">
        <v>5541</v>
      </c>
      <c r="H1552" s="95">
        <v>1713720</v>
      </c>
      <c r="I1552" s="85" t="s">
        <v>4692</v>
      </c>
      <c r="J1552" s="92">
        <v>46084</v>
      </c>
      <c r="K1552" s="92" t="s">
        <v>5752</v>
      </c>
      <c r="L1552" s="80" t="s">
        <v>1264</v>
      </c>
      <c r="M1552" s="80" t="s">
        <v>5752</v>
      </c>
      <c r="N1552" s="80" t="s">
        <v>116</v>
      </c>
      <c r="O1552" s="71">
        <v>0</v>
      </c>
      <c r="P1552" s="71">
        <v>0</v>
      </c>
      <c r="Q1552" s="79">
        <v>2919.5</v>
      </c>
      <c r="R1552" s="79">
        <v>340.72</v>
      </c>
      <c r="S1552" s="71">
        <v>0</v>
      </c>
      <c r="T1552" s="79">
        <v>3260.22</v>
      </c>
      <c r="U1552" s="87" t="s">
        <v>118</v>
      </c>
      <c r="V1552" s="84">
        <f t="shared" si="156"/>
        <v>3260.22</v>
      </c>
      <c r="W1552" s="70" t="s">
        <v>5747</v>
      </c>
      <c r="X1552" s="6" t="s">
        <v>2040</v>
      </c>
      <c r="Y1552" s="80" t="s">
        <v>1449</v>
      </c>
      <c r="Z1552" s="80" t="s">
        <v>2041</v>
      </c>
      <c r="AA1552" s="109" t="s">
        <v>1358</v>
      </c>
      <c r="AB1552" s="76" t="s">
        <v>539</v>
      </c>
      <c r="AC1552" s="76" t="s">
        <v>541</v>
      </c>
      <c r="AD1552" s="76" t="s">
        <v>543</v>
      </c>
      <c r="AE1552" s="76" t="s">
        <v>549</v>
      </c>
      <c r="AF1552" s="76" t="s">
        <v>96</v>
      </c>
      <c r="AG1552" s="82"/>
      <c r="AH1552" s="60"/>
      <c r="AI1552" s="75" t="s">
        <v>5422</v>
      </c>
      <c r="AJ1552" s="6" t="s">
        <v>111</v>
      </c>
      <c r="AK1552" s="81">
        <f>V1552</f>
        <v>3260.22</v>
      </c>
      <c r="AL1552" s="205" t="s">
        <v>111</v>
      </c>
      <c r="AM1552" s="169"/>
      <c r="AN1552" s="6"/>
      <c r="AO1552" s="120"/>
    </row>
    <row r="1553" spans="1:41">
      <c r="A1553" s="75" t="s">
        <v>5422</v>
      </c>
      <c r="B1553" s="6" t="s">
        <v>93</v>
      </c>
      <c r="C1553" s="76">
        <v>1552</v>
      </c>
      <c r="D1553" s="6" t="s">
        <v>593</v>
      </c>
      <c r="E1553" s="6" t="s">
        <v>2135</v>
      </c>
      <c r="F1553" s="6" t="str">
        <f t="shared" si="155"/>
        <v>FreightRM-M-002-SI26-M19-L</v>
      </c>
      <c r="G1553" s="97" t="s">
        <v>4527</v>
      </c>
      <c r="H1553" s="95">
        <v>1715042</v>
      </c>
      <c r="I1553" s="85" t="s">
        <v>4692</v>
      </c>
      <c r="J1553" s="92">
        <v>46085</v>
      </c>
      <c r="K1553" s="92" t="s">
        <v>5753</v>
      </c>
      <c r="L1553" s="80" t="s">
        <v>117</v>
      </c>
      <c r="M1553" s="80" t="s">
        <v>5753</v>
      </c>
      <c r="N1553" s="80" t="s">
        <v>116</v>
      </c>
      <c r="O1553" s="71">
        <v>0</v>
      </c>
      <c r="P1553" s="71">
        <v>0</v>
      </c>
      <c r="Q1553" s="79">
        <v>1083.45</v>
      </c>
      <c r="R1553" s="79">
        <v>30</v>
      </c>
      <c r="S1553" s="71">
        <v>0</v>
      </c>
      <c r="T1553" s="79">
        <v>1113.45</v>
      </c>
      <c r="U1553" s="87" t="s">
        <v>118</v>
      </c>
      <c r="V1553" s="84">
        <f t="shared" si="156"/>
        <v>1113.45</v>
      </c>
      <c r="W1553" s="70" t="s">
        <v>5747</v>
      </c>
      <c r="X1553" s="6" t="s">
        <v>1437</v>
      </c>
      <c r="Y1553" s="80" t="s">
        <v>1438</v>
      </c>
      <c r="Z1553" s="80" t="s">
        <v>1439</v>
      </c>
      <c r="AA1553" s="109" t="s">
        <v>1266</v>
      </c>
      <c r="AB1553" s="76" t="s">
        <v>539</v>
      </c>
      <c r="AC1553" s="76" t="s">
        <v>540</v>
      </c>
      <c r="AD1553" s="76" t="s">
        <v>174</v>
      </c>
      <c r="AE1553" s="76" t="s">
        <v>546</v>
      </c>
      <c r="AF1553" s="76" t="s">
        <v>96</v>
      </c>
      <c r="AG1553" s="82"/>
      <c r="AH1553" s="60"/>
      <c r="AI1553" s="75" t="s">
        <v>5422</v>
      </c>
      <c r="AJ1553" s="6" t="s">
        <v>103</v>
      </c>
      <c r="AK1553" s="81">
        <v>0</v>
      </c>
      <c r="AL1553" s="205" t="s">
        <v>103</v>
      </c>
      <c r="AM1553" s="169"/>
      <c r="AN1553" s="6"/>
      <c r="AO1553" s="120"/>
    </row>
    <row r="1554" spans="1:41">
      <c r="A1554" s="75" t="s">
        <v>5422</v>
      </c>
      <c r="B1554" s="6" t="s">
        <v>93</v>
      </c>
      <c r="C1554" s="76">
        <v>1553</v>
      </c>
      <c r="D1554" s="6" t="s">
        <v>593</v>
      </c>
      <c r="E1554" s="6" t="s">
        <v>2135</v>
      </c>
      <c r="F1554" s="6" t="str">
        <f t="shared" si="155"/>
        <v>FreightRM-M-001-SI26-M19-L</v>
      </c>
      <c r="G1554" s="95" t="s">
        <v>5542</v>
      </c>
      <c r="H1554" s="95">
        <v>1715051</v>
      </c>
      <c r="I1554" s="85" t="s">
        <v>4692</v>
      </c>
      <c r="J1554" s="92">
        <v>46085</v>
      </c>
      <c r="K1554" s="92" t="s">
        <v>5754</v>
      </c>
      <c r="L1554" s="90" t="s">
        <v>117</v>
      </c>
      <c r="M1554" s="76" t="s">
        <v>5754</v>
      </c>
      <c r="N1554" s="80" t="s">
        <v>116</v>
      </c>
      <c r="O1554" s="71">
        <v>0</v>
      </c>
      <c r="P1554" s="71">
        <v>0</v>
      </c>
      <c r="Q1554" s="79">
        <v>1083.45</v>
      </c>
      <c r="R1554" s="79">
        <v>30</v>
      </c>
      <c r="S1554" s="71">
        <v>0</v>
      </c>
      <c r="T1554" s="79">
        <v>1113.45</v>
      </c>
      <c r="U1554" s="87" t="s">
        <v>118</v>
      </c>
      <c r="V1554" s="84">
        <f t="shared" si="156"/>
        <v>1113.45</v>
      </c>
      <c r="W1554" s="61" t="s">
        <v>5747</v>
      </c>
      <c r="X1554" s="6" t="s">
        <v>1437</v>
      </c>
      <c r="Y1554" s="76" t="s">
        <v>1438</v>
      </c>
      <c r="Z1554" s="76" t="s">
        <v>1439</v>
      </c>
      <c r="AA1554" s="76" t="s">
        <v>1266</v>
      </c>
      <c r="AB1554" s="76" t="s">
        <v>539</v>
      </c>
      <c r="AC1554" s="76" t="s">
        <v>540</v>
      </c>
      <c r="AD1554" s="76" t="s">
        <v>174</v>
      </c>
      <c r="AE1554" s="76" t="s">
        <v>546</v>
      </c>
      <c r="AF1554" s="76" t="s">
        <v>96</v>
      </c>
      <c r="AG1554" s="82"/>
      <c r="AH1554" s="60"/>
      <c r="AI1554" s="75" t="s">
        <v>5422</v>
      </c>
      <c r="AJ1554" s="6" t="s">
        <v>103</v>
      </c>
      <c r="AK1554" s="81">
        <v>0</v>
      </c>
      <c r="AL1554" s="205" t="s">
        <v>103</v>
      </c>
      <c r="AM1554" s="169"/>
      <c r="AN1554" s="6"/>
      <c r="AO1554" s="120"/>
    </row>
    <row r="1555" spans="1:41">
      <c r="A1555" s="75" t="s">
        <v>5422</v>
      </c>
      <c r="B1555" s="6" t="s">
        <v>93</v>
      </c>
      <c r="C1555" s="76">
        <v>1554</v>
      </c>
      <c r="D1555" s="6" t="s">
        <v>593</v>
      </c>
      <c r="E1555" s="6" t="s">
        <v>2135</v>
      </c>
      <c r="F1555" s="6" t="str">
        <f t="shared" si="155"/>
        <v>FreightRM-A-010-SI26-M19-L</v>
      </c>
      <c r="G1555" s="95" t="s">
        <v>5543</v>
      </c>
      <c r="H1555" s="95">
        <v>1715082</v>
      </c>
      <c r="I1555" s="85" t="s">
        <v>4692</v>
      </c>
      <c r="J1555" s="92">
        <v>46085</v>
      </c>
      <c r="K1555" s="97" t="s">
        <v>5755</v>
      </c>
      <c r="L1555" s="90" t="s">
        <v>117</v>
      </c>
      <c r="M1555" s="76" t="s">
        <v>5755</v>
      </c>
      <c r="N1555" s="80" t="s">
        <v>116</v>
      </c>
      <c r="O1555" s="71">
        <v>0</v>
      </c>
      <c r="P1555" s="71">
        <v>0</v>
      </c>
      <c r="Q1555" s="79">
        <v>2214.1999999999998</v>
      </c>
      <c r="R1555" s="79">
        <v>62.34</v>
      </c>
      <c r="S1555" s="71">
        <v>0</v>
      </c>
      <c r="T1555" s="79">
        <v>2276.54</v>
      </c>
      <c r="U1555" s="87" t="s">
        <v>118</v>
      </c>
      <c r="V1555" s="84">
        <f t="shared" si="156"/>
        <v>2276.54</v>
      </c>
      <c r="W1555" s="61" t="s">
        <v>5747</v>
      </c>
      <c r="X1555" s="6" t="s">
        <v>1444</v>
      </c>
      <c r="Y1555" s="76" t="s">
        <v>3005</v>
      </c>
      <c r="Z1555" s="76" t="s">
        <v>1439</v>
      </c>
      <c r="AA1555" s="76" t="s">
        <v>1266</v>
      </c>
      <c r="AB1555" s="76" t="s">
        <v>539</v>
      </c>
      <c r="AC1555" s="76" t="s">
        <v>540</v>
      </c>
      <c r="AD1555" s="76" t="s">
        <v>174</v>
      </c>
      <c r="AE1555" s="76" t="s">
        <v>546</v>
      </c>
      <c r="AF1555" s="76" t="s">
        <v>96</v>
      </c>
      <c r="AG1555" s="82"/>
      <c r="AH1555" s="60"/>
      <c r="AI1555" s="75" t="s">
        <v>5422</v>
      </c>
      <c r="AJ1555" s="6" t="s">
        <v>103</v>
      </c>
      <c r="AK1555" s="81">
        <v>0</v>
      </c>
      <c r="AL1555" s="205" t="s">
        <v>103</v>
      </c>
      <c r="AM1555" s="169"/>
      <c r="AN1555" s="6"/>
      <c r="AO1555" s="120"/>
    </row>
    <row r="1556" spans="1:41">
      <c r="A1556" s="75" t="s">
        <v>5422</v>
      </c>
      <c r="B1556" s="6" t="s">
        <v>93</v>
      </c>
      <c r="C1556" s="76">
        <v>1555</v>
      </c>
      <c r="D1556" s="6" t="s">
        <v>593</v>
      </c>
      <c r="E1556" s="6" t="s">
        <v>2135</v>
      </c>
      <c r="F1556" s="6" t="str">
        <f t="shared" si="155"/>
        <v>FreightRM-M-253-SI25-M19-F</v>
      </c>
      <c r="G1556" s="95" t="s">
        <v>5544</v>
      </c>
      <c r="H1556" s="95">
        <v>1715781</v>
      </c>
      <c r="I1556" s="85" t="s">
        <v>4692</v>
      </c>
      <c r="J1556" s="92">
        <v>46086</v>
      </c>
      <c r="K1556" s="97" t="s">
        <v>5756</v>
      </c>
      <c r="L1556" s="90" t="s">
        <v>117</v>
      </c>
      <c r="M1556" s="76" t="s">
        <v>5756</v>
      </c>
      <c r="N1556" s="80" t="s">
        <v>116</v>
      </c>
      <c r="O1556" s="71">
        <v>0</v>
      </c>
      <c r="P1556" s="71">
        <v>0</v>
      </c>
      <c r="Q1556" s="79">
        <v>14050</v>
      </c>
      <c r="R1556" s="79">
        <v>2248</v>
      </c>
      <c r="S1556" s="71">
        <v>0</v>
      </c>
      <c r="T1556" s="79">
        <v>16298</v>
      </c>
      <c r="U1556" s="87" t="s">
        <v>24</v>
      </c>
      <c r="V1556" s="84">
        <f t="shared" ref="V1556:V1558" si="157">T1556/17.669</f>
        <v>922.4064746165601</v>
      </c>
      <c r="W1556" s="61" t="s">
        <v>5747</v>
      </c>
      <c r="X1556" s="6" t="s">
        <v>1266</v>
      </c>
      <c r="Y1556" s="76" t="s">
        <v>1439</v>
      </c>
      <c r="Z1556" s="76" t="s">
        <v>2019</v>
      </c>
      <c r="AA1556" s="76" t="s">
        <v>1266</v>
      </c>
      <c r="AB1556" s="76" t="s">
        <v>539</v>
      </c>
      <c r="AC1556" s="76" t="s">
        <v>540</v>
      </c>
      <c r="AD1556" s="76" t="s">
        <v>174</v>
      </c>
      <c r="AE1556" s="76" t="s">
        <v>546</v>
      </c>
      <c r="AF1556" s="76" t="s">
        <v>96</v>
      </c>
      <c r="AG1556" s="82"/>
      <c r="AH1556" s="60"/>
      <c r="AI1556" s="75" t="s">
        <v>5422</v>
      </c>
      <c r="AJ1556" s="6" t="s">
        <v>103</v>
      </c>
      <c r="AK1556" s="81">
        <v>0</v>
      </c>
      <c r="AL1556" s="205" t="s">
        <v>103</v>
      </c>
      <c r="AM1556" s="169"/>
      <c r="AN1556" s="6"/>
      <c r="AO1556" s="120"/>
    </row>
    <row r="1557" spans="1:41">
      <c r="A1557" s="75" t="s">
        <v>5422</v>
      </c>
      <c r="B1557" s="6" t="s">
        <v>93</v>
      </c>
      <c r="C1557" s="76">
        <v>1556</v>
      </c>
      <c r="D1557" s="6" t="s">
        <v>593</v>
      </c>
      <c r="E1557" s="6" t="s">
        <v>2135</v>
      </c>
      <c r="F1557" s="6" t="str">
        <f t="shared" si="155"/>
        <v>FreightRM-M-250-SI25-M19-F</v>
      </c>
      <c r="G1557" s="95" t="s">
        <v>5545</v>
      </c>
      <c r="H1557" s="95">
        <v>1715785</v>
      </c>
      <c r="I1557" s="85" t="s">
        <v>4692</v>
      </c>
      <c r="J1557" s="92">
        <v>46086</v>
      </c>
      <c r="K1557" s="97" t="s">
        <v>5757</v>
      </c>
      <c r="L1557" s="90" t="s">
        <v>117</v>
      </c>
      <c r="M1557" s="76" t="s">
        <v>5757</v>
      </c>
      <c r="N1557" s="80" t="s">
        <v>116</v>
      </c>
      <c r="O1557" s="71">
        <v>0</v>
      </c>
      <c r="P1557" s="71">
        <v>0</v>
      </c>
      <c r="Q1557" s="79">
        <v>9750</v>
      </c>
      <c r="R1557" s="79">
        <v>1560</v>
      </c>
      <c r="S1557" s="71">
        <v>0</v>
      </c>
      <c r="T1557" s="79">
        <v>11310</v>
      </c>
      <c r="U1557" s="87" t="s">
        <v>24</v>
      </c>
      <c r="V1557" s="84">
        <f t="shared" si="157"/>
        <v>640.10413718942777</v>
      </c>
      <c r="W1557" s="61" t="s">
        <v>5747</v>
      </c>
      <c r="X1557" s="6" t="s">
        <v>1266</v>
      </c>
      <c r="Y1557" s="76" t="s">
        <v>1439</v>
      </c>
      <c r="Z1557" s="76" t="s">
        <v>2019</v>
      </c>
      <c r="AA1557" s="76" t="s">
        <v>1266</v>
      </c>
      <c r="AB1557" s="76" t="s">
        <v>539</v>
      </c>
      <c r="AC1557" s="76" t="s">
        <v>540</v>
      </c>
      <c r="AD1557" s="76" t="s">
        <v>174</v>
      </c>
      <c r="AE1557" s="76" t="s">
        <v>546</v>
      </c>
      <c r="AF1557" s="76" t="s">
        <v>96</v>
      </c>
      <c r="AG1557" s="82"/>
      <c r="AH1557" s="60"/>
      <c r="AI1557" s="75" t="s">
        <v>5422</v>
      </c>
      <c r="AJ1557" s="6" t="s">
        <v>103</v>
      </c>
      <c r="AK1557" s="81">
        <v>0</v>
      </c>
      <c r="AL1557" s="205" t="s">
        <v>103</v>
      </c>
      <c r="AM1557" s="169"/>
      <c r="AN1557" s="6"/>
      <c r="AO1557" s="120"/>
    </row>
    <row r="1558" spans="1:41">
      <c r="A1558" s="75" t="s">
        <v>5422</v>
      </c>
      <c r="B1558" s="6" t="s">
        <v>93</v>
      </c>
      <c r="C1558" s="76">
        <v>1557</v>
      </c>
      <c r="D1558" s="6" t="s">
        <v>593</v>
      </c>
      <c r="E1558" s="6" t="s">
        <v>2135</v>
      </c>
      <c r="F1558" s="6" t="str">
        <f t="shared" si="155"/>
        <v>FreightRM-A-002-SI26-M19-F</v>
      </c>
      <c r="G1558" s="95" t="s">
        <v>5546</v>
      </c>
      <c r="H1558" s="95">
        <v>1715789</v>
      </c>
      <c r="I1558" s="85" t="s">
        <v>4692</v>
      </c>
      <c r="J1558" s="92">
        <v>46086</v>
      </c>
      <c r="K1558" s="97" t="s">
        <v>5758</v>
      </c>
      <c r="L1558" s="90" t="s">
        <v>117</v>
      </c>
      <c r="M1558" s="76" t="s">
        <v>5758</v>
      </c>
      <c r="N1558" s="80" t="s">
        <v>116</v>
      </c>
      <c r="O1558" s="71">
        <v>0</v>
      </c>
      <c r="P1558" s="71">
        <v>0</v>
      </c>
      <c r="Q1558" s="79">
        <v>14050</v>
      </c>
      <c r="R1558" s="79">
        <v>2248</v>
      </c>
      <c r="S1558" s="71">
        <v>0</v>
      </c>
      <c r="T1558" s="79">
        <v>16298</v>
      </c>
      <c r="U1558" s="87" t="s">
        <v>24</v>
      </c>
      <c r="V1558" s="84">
        <f t="shared" si="157"/>
        <v>922.4064746165601</v>
      </c>
      <c r="W1558" s="61" t="s">
        <v>5747</v>
      </c>
      <c r="X1558" s="6" t="s">
        <v>1266</v>
      </c>
      <c r="Y1558" s="76" t="s">
        <v>1439</v>
      </c>
      <c r="Z1558" s="76" t="s">
        <v>2019</v>
      </c>
      <c r="AA1558" s="76" t="s">
        <v>1266</v>
      </c>
      <c r="AB1558" s="76" t="s">
        <v>539</v>
      </c>
      <c r="AC1558" s="76" t="s">
        <v>540</v>
      </c>
      <c r="AD1558" s="76" t="s">
        <v>174</v>
      </c>
      <c r="AE1558" s="76" t="s">
        <v>546</v>
      </c>
      <c r="AF1558" s="76" t="s">
        <v>96</v>
      </c>
      <c r="AG1558" s="82"/>
      <c r="AH1558" s="60"/>
      <c r="AI1558" s="75" t="s">
        <v>5422</v>
      </c>
      <c r="AJ1558" s="6" t="s">
        <v>103</v>
      </c>
      <c r="AK1558" s="81">
        <v>0</v>
      </c>
      <c r="AL1558" s="205" t="s">
        <v>103</v>
      </c>
      <c r="AM1558" s="169"/>
      <c r="AN1558" s="6"/>
      <c r="AO1558" s="120"/>
    </row>
    <row r="1559" spans="1:41">
      <c r="A1559" s="75" t="s">
        <v>5422</v>
      </c>
      <c r="B1559" s="6" t="s">
        <v>93</v>
      </c>
      <c r="C1559" s="76">
        <v>1558</v>
      </c>
      <c r="D1559" s="6" t="s">
        <v>106</v>
      </c>
      <c r="E1559" s="6" t="s">
        <v>2135</v>
      </c>
      <c r="F1559" s="6" t="str">
        <f t="shared" si="155"/>
        <v>FreightRM-A-017-SI26-M19-L</v>
      </c>
      <c r="G1559" s="95" t="s">
        <v>5547</v>
      </c>
      <c r="H1559" s="95">
        <v>635369</v>
      </c>
      <c r="I1559" s="85" t="s">
        <v>4692</v>
      </c>
      <c r="J1559" s="92">
        <v>46083</v>
      </c>
      <c r="K1559" s="92"/>
      <c r="L1559" s="78" t="s">
        <v>116</v>
      </c>
      <c r="M1559" s="76" t="s">
        <v>174</v>
      </c>
      <c r="N1559" s="80" t="s">
        <v>116</v>
      </c>
      <c r="O1559" s="71">
        <v>0</v>
      </c>
      <c r="P1559" s="71">
        <v>0</v>
      </c>
      <c r="Q1559" s="79">
        <v>654</v>
      </c>
      <c r="R1559" s="79">
        <v>0</v>
      </c>
      <c r="S1559" s="71">
        <v>0</v>
      </c>
      <c r="T1559" s="79">
        <v>654</v>
      </c>
      <c r="U1559" s="87" t="s">
        <v>118</v>
      </c>
      <c r="V1559" s="84">
        <f t="shared" ref="V1559:V1569" si="158">T1559</f>
        <v>654</v>
      </c>
      <c r="W1559" s="61">
        <v>46083</v>
      </c>
      <c r="X1559" s="6" t="s">
        <v>153</v>
      </c>
      <c r="Y1559" s="76" t="s">
        <v>154</v>
      </c>
      <c r="Z1559" s="76" t="s">
        <v>155</v>
      </c>
      <c r="AA1559" s="76" t="s">
        <v>164</v>
      </c>
      <c r="AB1559" s="76" t="s">
        <v>539</v>
      </c>
      <c r="AC1559" s="76" t="s">
        <v>540</v>
      </c>
      <c r="AD1559" s="76" t="s">
        <v>174</v>
      </c>
      <c r="AE1559" s="76" t="s">
        <v>546</v>
      </c>
      <c r="AF1559" s="76" t="s">
        <v>96</v>
      </c>
      <c r="AG1559" s="82"/>
      <c r="AH1559" s="60"/>
      <c r="AI1559" s="75" t="s">
        <v>5422</v>
      </c>
      <c r="AJ1559" s="6" t="s">
        <v>103</v>
      </c>
      <c r="AK1559" s="81">
        <v>0</v>
      </c>
      <c r="AL1559" s="205" t="s">
        <v>103</v>
      </c>
      <c r="AM1559" s="169"/>
      <c r="AN1559" s="6"/>
      <c r="AO1559" s="120"/>
    </row>
    <row r="1560" spans="1:41">
      <c r="A1560" s="75" t="s">
        <v>5422</v>
      </c>
      <c r="B1560" s="6" t="s">
        <v>93</v>
      </c>
      <c r="C1560" s="76">
        <v>1559</v>
      </c>
      <c r="D1560" s="6" t="s">
        <v>106</v>
      </c>
      <c r="E1560" s="6" t="s">
        <v>2135</v>
      </c>
      <c r="F1560" s="6" t="str">
        <f t="shared" si="155"/>
        <v>FreightRM-J-1255LI26-M19.PFA</v>
      </c>
      <c r="G1560" s="95" t="s">
        <v>5548</v>
      </c>
      <c r="H1560" s="95">
        <v>635829</v>
      </c>
      <c r="I1560" s="85" t="s">
        <v>4692</v>
      </c>
      <c r="J1560" s="92">
        <v>46085</v>
      </c>
      <c r="K1560" s="92"/>
      <c r="L1560" s="78" t="s">
        <v>116</v>
      </c>
      <c r="M1560" s="76" t="s">
        <v>173</v>
      </c>
      <c r="N1560" s="80" t="s">
        <v>116</v>
      </c>
      <c r="O1560" s="71">
        <v>0</v>
      </c>
      <c r="P1560" s="71">
        <v>0</v>
      </c>
      <c r="Q1560" s="79">
        <v>1950</v>
      </c>
      <c r="R1560" s="79">
        <v>0</v>
      </c>
      <c r="S1560" s="71">
        <v>0</v>
      </c>
      <c r="T1560" s="79">
        <v>1950</v>
      </c>
      <c r="U1560" s="87" t="s">
        <v>118</v>
      </c>
      <c r="V1560" s="84">
        <f t="shared" si="158"/>
        <v>1950</v>
      </c>
      <c r="W1560" s="61">
        <v>46085</v>
      </c>
      <c r="X1560" s="6" t="s">
        <v>5759</v>
      </c>
      <c r="Y1560" s="76" t="s">
        <v>2548</v>
      </c>
      <c r="Z1560" s="76" t="s">
        <v>149</v>
      </c>
      <c r="AA1560" s="76" t="s">
        <v>150</v>
      </c>
      <c r="AB1560" s="76" t="s">
        <v>539</v>
      </c>
      <c r="AC1560" s="76" t="s">
        <v>540</v>
      </c>
      <c r="AD1560" s="76" t="s">
        <v>173</v>
      </c>
      <c r="AE1560" s="76">
        <v>67180000</v>
      </c>
      <c r="AF1560" s="76" t="s">
        <v>96</v>
      </c>
      <c r="AG1560" s="82"/>
      <c r="AH1560" s="60"/>
      <c r="AI1560" s="75" t="s">
        <v>5422</v>
      </c>
      <c r="AJ1560" s="6" t="s">
        <v>103</v>
      </c>
      <c r="AK1560" s="81">
        <v>0</v>
      </c>
      <c r="AL1560" s="205" t="s">
        <v>103</v>
      </c>
      <c r="AM1560" s="169" t="s">
        <v>6435</v>
      </c>
      <c r="AN1560" s="6"/>
      <c r="AO1560" s="120"/>
    </row>
    <row r="1561" spans="1:41">
      <c r="A1561" s="75" t="s">
        <v>5422</v>
      </c>
      <c r="B1561" s="6" t="s">
        <v>93</v>
      </c>
      <c r="C1561" s="76">
        <v>1560</v>
      </c>
      <c r="D1561" s="6" t="s">
        <v>106</v>
      </c>
      <c r="E1561" s="6" t="s">
        <v>2135</v>
      </c>
      <c r="F1561" s="6" t="str">
        <f t="shared" si="155"/>
        <v>FreightRM-J-1223LI26-M19</v>
      </c>
      <c r="G1561" s="95" t="s">
        <v>5549</v>
      </c>
      <c r="H1561" s="95">
        <v>635954</v>
      </c>
      <c r="I1561" s="85" t="s">
        <v>4692</v>
      </c>
      <c r="J1561" s="92">
        <v>46085</v>
      </c>
      <c r="K1561" s="92"/>
      <c r="L1561" s="78" t="s">
        <v>116</v>
      </c>
      <c r="M1561" s="76" t="s">
        <v>173</v>
      </c>
      <c r="N1561" s="80" t="s">
        <v>116</v>
      </c>
      <c r="O1561" s="71">
        <v>0</v>
      </c>
      <c r="P1561" s="71">
        <v>0</v>
      </c>
      <c r="Q1561" s="79">
        <v>740</v>
      </c>
      <c r="R1561" s="79">
        <v>0</v>
      </c>
      <c r="S1561" s="71">
        <v>0</v>
      </c>
      <c r="T1561" s="79">
        <v>740</v>
      </c>
      <c r="U1561" s="87" t="s">
        <v>118</v>
      </c>
      <c r="V1561" s="84">
        <f t="shared" si="158"/>
        <v>740</v>
      </c>
      <c r="W1561" s="61">
        <v>46077</v>
      </c>
      <c r="X1561" s="6" t="s">
        <v>3024</v>
      </c>
      <c r="Y1561" s="76" t="s">
        <v>3025</v>
      </c>
      <c r="Z1561" s="76" t="s">
        <v>149</v>
      </c>
      <c r="AA1561" s="76" t="s">
        <v>150</v>
      </c>
      <c r="AB1561" s="76" t="s">
        <v>539</v>
      </c>
      <c r="AC1561" s="76" t="s">
        <v>540</v>
      </c>
      <c r="AD1561" s="76" t="s">
        <v>173</v>
      </c>
      <c r="AE1561" s="76" t="s">
        <v>548</v>
      </c>
      <c r="AF1561" s="76" t="s">
        <v>96</v>
      </c>
      <c r="AG1561" s="82"/>
      <c r="AH1561" s="60"/>
      <c r="AI1561" s="75" t="s">
        <v>5422</v>
      </c>
      <c r="AJ1561" s="6" t="s">
        <v>103</v>
      </c>
      <c r="AK1561" s="81">
        <v>0</v>
      </c>
      <c r="AL1561" s="205" t="s">
        <v>103</v>
      </c>
      <c r="AM1561" s="169"/>
      <c r="AN1561" s="6"/>
      <c r="AO1561" s="120"/>
    </row>
    <row r="1562" spans="1:41">
      <c r="A1562" s="75" t="s">
        <v>5422</v>
      </c>
      <c r="B1562" s="6" t="s">
        <v>93</v>
      </c>
      <c r="C1562" s="76">
        <v>1561</v>
      </c>
      <c r="D1562" s="6" t="s">
        <v>106</v>
      </c>
      <c r="E1562" s="6" t="s">
        <v>2135</v>
      </c>
      <c r="F1562" s="6" t="str">
        <f t="shared" si="155"/>
        <v>FreightRM-J-1233LI26-M19</v>
      </c>
      <c r="G1562" s="95" t="s">
        <v>5550</v>
      </c>
      <c r="H1562" s="95">
        <v>635955</v>
      </c>
      <c r="I1562" s="85" t="s">
        <v>4692</v>
      </c>
      <c r="J1562" s="92">
        <v>46085</v>
      </c>
      <c r="K1562" s="92"/>
      <c r="L1562" s="78" t="s">
        <v>116</v>
      </c>
      <c r="M1562" s="76" t="s">
        <v>173</v>
      </c>
      <c r="N1562" s="80" t="s">
        <v>116</v>
      </c>
      <c r="O1562" s="71">
        <v>0</v>
      </c>
      <c r="P1562" s="71">
        <v>0</v>
      </c>
      <c r="Q1562" s="79">
        <v>360</v>
      </c>
      <c r="R1562" s="79">
        <v>0</v>
      </c>
      <c r="S1562" s="71">
        <v>0</v>
      </c>
      <c r="T1562" s="79">
        <v>360</v>
      </c>
      <c r="U1562" s="87" t="s">
        <v>118</v>
      </c>
      <c r="V1562" s="84">
        <f t="shared" si="158"/>
        <v>360</v>
      </c>
      <c r="W1562" s="61">
        <v>46079</v>
      </c>
      <c r="X1562" s="6" t="s">
        <v>147</v>
      </c>
      <c r="Y1562" s="76" t="s">
        <v>148</v>
      </c>
      <c r="Z1562" s="76" t="s">
        <v>149</v>
      </c>
      <c r="AA1562" s="76" t="s">
        <v>150</v>
      </c>
      <c r="AB1562" s="76" t="s">
        <v>539</v>
      </c>
      <c r="AC1562" s="76" t="s">
        <v>540</v>
      </c>
      <c r="AD1562" s="76" t="s">
        <v>173</v>
      </c>
      <c r="AE1562" s="76" t="s">
        <v>548</v>
      </c>
      <c r="AF1562" s="76" t="s">
        <v>96</v>
      </c>
      <c r="AG1562" s="82"/>
      <c r="AH1562" s="60"/>
      <c r="AI1562" s="75" t="s">
        <v>5422</v>
      </c>
      <c r="AJ1562" s="6" t="s">
        <v>103</v>
      </c>
      <c r="AK1562" s="81">
        <v>0</v>
      </c>
      <c r="AL1562" s="205" t="s">
        <v>103</v>
      </c>
      <c r="AM1562" s="169"/>
      <c r="AN1562" s="6"/>
      <c r="AO1562" s="120"/>
    </row>
    <row r="1563" spans="1:41">
      <c r="A1563" s="75" t="s">
        <v>5422</v>
      </c>
      <c r="B1563" s="6" t="s">
        <v>93</v>
      </c>
      <c r="C1563" s="76">
        <v>1562</v>
      </c>
      <c r="D1563" s="6" t="s">
        <v>106</v>
      </c>
      <c r="E1563" s="6" t="s">
        <v>2135</v>
      </c>
      <c r="F1563" s="6" t="str">
        <f t="shared" si="155"/>
        <v>FreightRM-J-1232LI26-M19</v>
      </c>
      <c r="G1563" s="95" t="s">
        <v>5551</v>
      </c>
      <c r="H1563" s="95">
        <v>635956</v>
      </c>
      <c r="I1563" s="85" t="s">
        <v>4692</v>
      </c>
      <c r="J1563" s="92">
        <v>46085</v>
      </c>
      <c r="K1563" s="92"/>
      <c r="L1563" s="78" t="s">
        <v>116</v>
      </c>
      <c r="M1563" s="76" t="s">
        <v>173</v>
      </c>
      <c r="N1563" s="80" t="s">
        <v>116</v>
      </c>
      <c r="O1563" s="71">
        <v>0</v>
      </c>
      <c r="P1563" s="71">
        <v>0</v>
      </c>
      <c r="Q1563" s="79">
        <v>420</v>
      </c>
      <c r="R1563" s="79">
        <v>0</v>
      </c>
      <c r="S1563" s="71">
        <v>0</v>
      </c>
      <c r="T1563" s="79">
        <v>420</v>
      </c>
      <c r="U1563" s="87" t="s">
        <v>118</v>
      </c>
      <c r="V1563" s="84">
        <f t="shared" si="158"/>
        <v>420</v>
      </c>
      <c r="W1563" s="61">
        <v>46078</v>
      </c>
      <c r="X1563" s="6" t="s">
        <v>159</v>
      </c>
      <c r="Y1563" s="76" t="s">
        <v>160</v>
      </c>
      <c r="Z1563" s="76" t="s">
        <v>149</v>
      </c>
      <c r="AA1563" s="76" t="s">
        <v>150</v>
      </c>
      <c r="AB1563" s="76" t="s">
        <v>539</v>
      </c>
      <c r="AC1563" s="76" t="s">
        <v>540</v>
      </c>
      <c r="AD1563" s="76" t="s">
        <v>173</v>
      </c>
      <c r="AE1563" s="76" t="s">
        <v>548</v>
      </c>
      <c r="AF1563" s="76" t="s">
        <v>96</v>
      </c>
      <c r="AG1563" s="82"/>
      <c r="AH1563" s="60"/>
      <c r="AI1563" s="75" t="s">
        <v>5422</v>
      </c>
      <c r="AJ1563" s="6" t="s">
        <v>103</v>
      </c>
      <c r="AK1563" s="81">
        <v>0</v>
      </c>
      <c r="AL1563" s="205" t="s">
        <v>103</v>
      </c>
      <c r="AM1563" s="169"/>
      <c r="AN1563" s="6"/>
      <c r="AO1563" s="120"/>
    </row>
    <row r="1564" spans="1:41">
      <c r="A1564" s="75" t="s">
        <v>5422</v>
      </c>
      <c r="B1564" s="6" t="s">
        <v>93</v>
      </c>
      <c r="C1564" s="76">
        <v>1563</v>
      </c>
      <c r="D1564" s="6" t="s">
        <v>106</v>
      </c>
      <c r="E1564" s="6" t="s">
        <v>2135</v>
      </c>
      <c r="F1564" s="6" t="str">
        <f t="shared" si="155"/>
        <v>FreightRM-J-1244LI26-M19</v>
      </c>
      <c r="G1564" s="95" t="s">
        <v>5552</v>
      </c>
      <c r="H1564" s="95">
        <v>635963</v>
      </c>
      <c r="I1564" s="85" t="s">
        <v>4692</v>
      </c>
      <c r="J1564" s="92">
        <v>46085</v>
      </c>
      <c r="K1564" s="92"/>
      <c r="L1564" s="78" t="s">
        <v>116</v>
      </c>
      <c r="M1564" s="76" t="s">
        <v>173</v>
      </c>
      <c r="N1564" s="80" t="s">
        <v>116</v>
      </c>
      <c r="O1564" s="71">
        <v>0</v>
      </c>
      <c r="P1564" s="71">
        <v>0</v>
      </c>
      <c r="Q1564" s="79">
        <v>490</v>
      </c>
      <c r="R1564" s="79">
        <v>0</v>
      </c>
      <c r="S1564" s="71">
        <v>0</v>
      </c>
      <c r="T1564" s="79">
        <v>490</v>
      </c>
      <c r="U1564" s="87" t="s">
        <v>118</v>
      </c>
      <c r="V1564" s="84">
        <f t="shared" si="158"/>
        <v>490</v>
      </c>
      <c r="W1564" s="61">
        <v>46086</v>
      </c>
      <c r="X1564" s="6" t="s">
        <v>5760</v>
      </c>
      <c r="Y1564" s="76" t="s">
        <v>5761</v>
      </c>
      <c r="Z1564" s="76" t="s">
        <v>149</v>
      </c>
      <c r="AA1564" s="76" t="s">
        <v>150</v>
      </c>
      <c r="AB1564" s="76" t="s">
        <v>539</v>
      </c>
      <c r="AC1564" s="76" t="s">
        <v>540</v>
      </c>
      <c r="AD1564" s="76" t="s">
        <v>173</v>
      </c>
      <c r="AE1564" s="76" t="s">
        <v>548</v>
      </c>
      <c r="AF1564" s="76" t="s">
        <v>96</v>
      </c>
      <c r="AG1564" s="82"/>
      <c r="AH1564" s="60"/>
      <c r="AI1564" s="75" t="s">
        <v>5422</v>
      </c>
      <c r="AJ1564" s="6" t="s">
        <v>103</v>
      </c>
      <c r="AK1564" s="81">
        <v>0</v>
      </c>
      <c r="AL1564" s="205" t="s">
        <v>103</v>
      </c>
      <c r="AM1564" s="169"/>
      <c r="AN1564" s="6"/>
      <c r="AO1564" s="120"/>
    </row>
    <row r="1565" spans="1:41">
      <c r="A1565" s="75" t="s">
        <v>5422</v>
      </c>
      <c r="B1565" s="6" t="s">
        <v>93</v>
      </c>
      <c r="C1565" s="76">
        <v>1564</v>
      </c>
      <c r="D1565" s="6" t="s">
        <v>106</v>
      </c>
      <c r="E1565" s="6" t="s">
        <v>2135</v>
      </c>
      <c r="F1565" s="6" t="str">
        <f t="shared" si="155"/>
        <v>FreightRM-J-1249LI26-M19.PFA</v>
      </c>
      <c r="G1565" s="95" t="s">
        <v>5553</v>
      </c>
      <c r="H1565" s="95">
        <v>635965</v>
      </c>
      <c r="I1565" s="85" t="s">
        <v>4692</v>
      </c>
      <c r="J1565" s="92">
        <v>46085</v>
      </c>
      <c r="K1565" s="92"/>
      <c r="L1565" s="78" t="s">
        <v>116</v>
      </c>
      <c r="M1565" s="76" t="s">
        <v>173</v>
      </c>
      <c r="N1565" s="80" t="s">
        <v>116</v>
      </c>
      <c r="O1565" s="71">
        <v>0</v>
      </c>
      <c r="P1565" s="71">
        <v>0</v>
      </c>
      <c r="Q1565" s="79">
        <v>1780</v>
      </c>
      <c r="R1565" s="79">
        <v>0</v>
      </c>
      <c r="S1565" s="71">
        <v>0</v>
      </c>
      <c r="T1565" s="79">
        <v>1780</v>
      </c>
      <c r="U1565" s="87" t="s">
        <v>118</v>
      </c>
      <c r="V1565" s="84">
        <f t="shared" si="158"/>
        <v>1780</v>
      </c>
      <c r="W1565" s="61">
        <v>46079</v>
      </c>
      <c r="X1565" s="6" t="s">
        <v>150</v>
      </c>
      <c r="Y1565" s="76" t="s">
        <v>149</v>
      </c>
      <c r="Z1565" s="76" t="s">
        <v>2046</v>
      </c>
      <c r="AA1565" s="76" t="s">
        <v>156</v>
      </c>
      <c r="AB1565" s="76" t="s">
        <v>539</v>
      </c>
      <c r="AC1565" s="76" t="s">
        <v>540</v>
      </c>
      <c r="AD1565" s="76" t="s">
        <v>173</v>
      </c>
      <c r="AE1565" s="76">
        <v>67180000</v>
      </c>
      <c r="AF1565" s="76" t="s">
        <v>96</v>
      </c>
      <c r="AG1565" s="82"/>
      <c r="AH1565" s="60"/>
      <c r="AI1565" s="75" t="s">
        <v>5422</v>
      </c>
      <c r="AJ1565" s="6" t="s">
        <v>103</v>
      </c>
      <c r="AK1565" s="81">
        <v>0</v>
      </c>
      <c r="AL1565" s="205" t="s">
        <v>103</v>
      </c>
      <c r="AM1565" s="169" t="s">
        <v>6436</v>
      </c>
      <c r="AN1565" s="6"/>
      <c r="AO1565" s="120"/>
    </row>
    <row r="1566" spans="1:41">
      <c r="A1566" s="75" t="s">
        <v>5422</v>
      </c>
      <c r="B1566" s="6" t="s">
        <v>93</v>
      </c>
      <c r="C1566" s="76">
        <v>1565</v>
      </c>
      <c r="D1566" s="6" t="s">
        <v>106</v>
      </c>
      <c r="E1566" s="6" t="s">
        <v>2135</v>
      </c>
      <c r="F1566" s="6" t="str">
        <f t="shared" si="155"/>
        <v>FreightRM-J-1237LI26-M19</v>
      </c>
      <c r="G1566" s="95" t="s">
        <v>5554</v>
      </c>
      <c r="H1566" s="95">
        <v>635967</v>
      </c>
      <c r="I1566" s="85" t="s">
        <v>4692</v>
      </c>
      <c r="J1566" s="92">
        <v>46085</v>
      </c>
      <c r="K1566" s="92"/>
      <c r="L1566" s="78" t="s">
        <v>116</v>
      </c>
      <c r="M1566" s="76" t="s">
        <v>173</v>
      </c>
      <c r="N1566" s="80" t="s">
        <v>116</v>
      </c>
      <c r="O1566" s="71">
        <v>0</v>
      </c>
      <c r="P1566" s="71">
        <v>0</v>
      </c>
      <c r="Q1566" s="79">
        <v>1250</v>
      </c>
      <c r="R1566" s="79">
        <v>0</v>
      </c>
      <c r="S1566" s="71">
        <v>0</v>
      </c>
      <c r="T1566" s="79">
        <v>1250</v>
      </c>
      <c r="U1566" s="87" t="s">
        <v>118</v>
      </c>
      <c r="V1566" s="84">
        <f t="shared" si="158"/>
        <v>1250</v>
      </c>
      <c r="W1566" s="61">
        <v>46084</v>
      </c>
      <c r="X1566" s="6" t="s">
        <v>150</v>
      </c>
      <c r="Y1566" s="76" t="s">
        <v>149</v>
      </c>
      <c r="Z1566" s="76" t="s">
        <v>2046</v>
      </c>
      <c r="AA1566" s="76" t="s">
        <v>156</v>
      </c>
      <c r="AB1566" s="76" t="s">
        <v>539</v>
      </c>
      <c r="AC1566" s="76" t="s">
        <v>540</v>
      </c>
      <c r="AD1566" s="76" t="s">
        <v>173</v>
      </c>
      <c r="AE1566" s="76" t="s">
        <v>548</v>
      </c>
      <c r="AF1566" s="76" t="s">
        <v>96</v>
      </c>
      <c r="AG1566" s="82"/>
      <c r="AH1566" s="60"/>
      <c r="AI1566" s="75" t="s">
        <v>5422</v>
      </c>
      <c r="AJ1566" s="6" t="s">
        <v>103</v>
      </c>
      <c r="AK1566" s="81">
        <v>0</v>
      </c>
      <c r="AL1566" s="205" t="s">
        <v>103</v>
      </c>
      <c r="AM1566" s="169"/>
      <c r="AN1566" s="6"/>
      <c r="AO1566" s="120"/>
    </row>
    <row r="1567" spans="1:41">
      <c r="A1567" s="75" t="s">
        <v>5422</v>
      </c>
      <c r="B1567" s="6" t="s">
        <v>93</v>
      </c>
      <c r="C1567" s="76">
        <v>1566</v>
      </c>
      <c r="D1567" s="6" t="s">
        <v>106</v>
      </c>
      <c r="E1567" s="6" t="s">
        <v>2135</v>
      </c>
      <c r="F1567" s="6" t="str">
        <f t="shared" si="155"/>
        <v>FreightRM-J-1241LI26-M19</v>
      </c>
      <c r="G1567" s="95" t="s">
        <v>5555</v>
      </c>
      <c r="H1567" s="95">
        <v>635972</v>
      </c>
      <c r="I1567" s="85" t="s">
        <v>4692</v>
      </c>
      <c r="J1567" s="92">
        <v>46085</v>
      </c>
      <c r="K1567" s="92"/>
      <c r="L1567" s="78" t="s">
        <v>116</v>
      </c>
      <c r="M1567" s="76" t="s">
        <v>173</v>
      </c>
      <c r="N1567" s="80" t="s">
        <v>116</v>
      </c>
      <c r="O1567" s="71">
        <v>0</v>
      </c>
      <c r="P1567" s="71">
        <v>0</v>
      </c>
      <c r="Q1567" s="79">
        <v>390</v>
      </c>
      <c r="R1567" s="79">
        <v>0</v>
      </c>
      <c r="S1567" s="71">
        <v>0</v>
      </c>
      <c r="T1567" s="79">
        <v>390</v>
      </c>
      <c r="U1567" s="87" t="s">
        <v>118</v>
      </c>
      <c r="V1567" s="84">
        <f t="shared" si="158"/>
        <v>390</v>
      </c>
      <c r="W1567" s="61">
        <v>46083</v>
      </c>
      <c r="X1567" s="6" t="s">
        <v>147</v>
      </c>
      <c r="Y1567" s="76" t="s">
        <v>148</v>
      </c>
      <c r="Z1567" s="76" t="s">
        <v>149</v>
      </c>
      <c r="AA1567" s="76" t="s">
        <v>150</v>
      </c>
      <c r="AB1567" s="76" t="s">
        <v>539</v>
      </c>
      <c r="AC1567" s="76" t="s">
        <v>540</v>
      </c>
      <c r="AD1567" s="76" t="s">
        <v>173</v>
      </c>
      <c r="AE1567" s="76" t="s">
        <v>548</v>
      </c>
      <c r="AF1567" s="76" t="s">
        <v>96</v>
      </c>
      <c r="AG1567" s="82"/>
      <c r="AH1567" s="60"/>
      <c r="AI1567" s="75" t="s">
        <v>5422</v>
      </c>
      <c r="AJ1567" s="6" t="s">
        <v>103</v>
      </c>
      <c r="AK1567" s="81">
        <v>0</v>
      </c>
      <c r="AL1567" s="205" t="s">
        <v>103</v>
      </c>
      <c r="AM1567" s="169"/>
      <c r="AN1567" s="6"/>
      <c r="AO1567" s="120"/>
    </row>
    <row r="1568" spans="1:41">
      <c r="A1568" s="75" t="s">
        <v>5422</v>
      </c>
      <c r="B1568" s="6" t="s">
        <v>93</v>
      </c>
      <c r="C1568" s="76">
        <v>1567</v>
      </c>
      <c r="D1568" s="6" t="s">
        <v>106</v>
      </c>
      <c r="E1568" s="6" t="s">
        <v>2135</v>
      </c>
      <c r="F1568" s="6" t="str">
        <f t="shared" si="155"/>
        <v>FreightRM-J-1245LI26-M19</v>
      </c>
      <c r="G1568" s="95" t="s">
        <v>5556</v>
      </c>
      <c r="H1568" s="95">
        <v>636410</v>
      </c>
      <c r="I1568" s="85" t="s">
        <v>4692</v>
      </c>
      <c r="J1568" s="92">
        <v>46086</v>
      </c>
      <c r="K1568" s="92"/>
      <c r="L1568" s="78" t="s">
        <v>116</v>
      </c>
      <c r="M1568" s="76" t="s">
        <v>173</v>
      </c>
      <c r="N1568" s="80" t="s">
        <v>116</v>
      </c>
      <c r="O1568" s="71">
        <v>0</v>
      </c>
      <c r="P1568" s="71">
        <v>0</v>
      </c>
      <c r="Q1568" s="79">
        <v>390</v>
      </c>
      <c r="R1568" s="79">
        <v>0</v>
      </c>
      <c r="S1568" s="71">
        <v>0</v>
      </c>
      <c r="T1568" s="79">
        <v>390</v>
      </c>
      <c r="U1568" s="87" t="s">
        <v>118</v>
      </c>
      <c r="V1568" s="84">
        <f t="shared" si="158"/>
        <v>390</v>
      </c>
      <c r="W1568" s="61">
        <v>46084</v>
      </c>
      <c r="X1568" s="6" t="s">
        <v>147</v>
      </c>
      <c r="Y1568" s="76" t="s">
        <v>148</v>
      </c>
      <c r="Z1568" s="76" t="s">
        <v>149</v>
      </c>
      <c r="AA1568" s="76" t="s">
        <v>150</v>
      </c>
      <c r="AB1568" s="76" t="s">
        <v>539</v>
      </c>
      <c r="AC1568" s="76" t="s">
        <v>540</v>
      </c>
      <c r="AD1568" s="76" t="s">
        <v>173</v>
      </c>
      <c r="AE1568" s="76" t="s">
        <v>548</v>
      </c>
      <c r="AF1568" s="76" t="s">
        <v>96</v>
      </c>
      <c r="AG1568" s="82"/>
      <c r="AH1568" s="60"/>
      <c r="AI1568" s="75" t="s">
        <v>5422</v>
      </c>
      <c r="AJ1568" s="6" t="s">
        <v>103</v>
      </c>
      <c r="AK1568" s="81">
        <v>0</v>
      </c>
      <c r="AL1568" s="205" t="s">
        <v>103</v>
      </c>
      <c r="AM1568" s="169"/>
      <c r="AN1568" s="6"/>
      <c r="AO1568" s="120"/>
    </row>
    <row r="1569" spans="1:41">
      <c r="A1569" s="75" t="s">
        <v>5422</v>
      </c>
      <c r="B1569" s="6" t="s">
        <v>93</v>
      </c>
      <c r="C1569" s="76">
        <v>1568</v>
      </c>
      <c r="D1569" s="6" t="s">
        <v>106</v>
      </c>
      <c r="E1569" s="6" t="s">
        <v>2135</v>
      </c>
      <c r="F1569" s="6" t="str">
        <f t="shared" si="155"/>
        <v>FreightRM-A-022-SI26-M19-L</v>
      </c>
      <c r="G1569" s="95" t="s">
        <v>5557</v>
      </c>
      <c r="H1569" s="95">
        <v>637076</v>
      </c>
      <c r="I1569" s="85" t="s">
        <v>4692</v>
      </c>
      <c r="J1569" s="92">
        <v>46090</v>
      </c>
      <c r="K1569" s="92"/>
      <c r="L1569" s="78" t="s">
        <v>116</v>
      </c>
      <c r="M1569" s="76" t="s">
        <v>174</v>
      </c>
      <c r="N1569" s="80" t="s">
        <v>116</v>
      </c>
      <c r="O1569" s="71">
        <v>0</v>
      </c>
      <c r="P1569" s="71">
        <v>0</v>
      </c>
      <c r="Q1569" s="79">
        <v>654</v>
      </c>
      <c r="R1569" s="79">
        <v>0</v>
      </c>
      <c r="S1569" s="71">
        <v>0</v>
      </c>
      <c r="T1569" s="79">
        <v>654</v>
      </c>
      <c r="U1569" s="87" t="s">
        <v>118</v>
      </c>
      <c r="V1569" s="84">
        <f t="shared" si="158"/>
        <v>654</v>
      </c>
      <c r="W1569" s="61">
        <v>46090</v>
      </c>
      <c r="X1569" s="6" t="s">
        <v>153</v>
      </c>
      <c r="Y1569" s="76" t="s">
        <v>154</v>
      </c>
      <c r="Z1569" s="76" t="s">
        <v>155</v>
      </c>
      <c r="AA1569" s="76" t="s">
        <v>164</v>
      </c>
      <c r="AB1569" s="76" t="s">
        <v>539</v>
      </c>
      <c r="AC1569" s="76" t="s">
        <v>540</v>
      </c>
      <c r="AD1569" s="76" t="s">
        <v>174</v>
      </c>
      <c r="AE1569" s="76" t="s">
        <v>546</v>
      </c>
      <c r="AF1569" s="76" t="s">
        <v>96</v>
      </c>
      <c r="AG1569" s="82"/>
      <c r="AH1569" s="60"/>
      <c r="AI1569" s="75" t="s">
        <v>5422</v>
      </c>
      <c r="AJ1569" s="6" t="s">
        <v>103</v>
      </c>
      <c r="AK1569" s="81">
        <v>0</v>
      </c>
      <c r="AL1569" s="205" t="s">
        <v>103</v>
      </c>
      <c r="AM1569" s="169"/>
      <c r="AN1569" s="6"/>
      <c r="AO1569" s="120"/>
    </row>
    <row r="1570" spans="1:41">
      <c r="A1570" s="75" t="s">
        <v>5422</v>
      </c>
      <c r="B1570" s="6" t="s">
        <v>93</v>
      </c>
      <c r="C1570" s="76">
        <v>1569</v>
      </c>
      <c r="D1570" s="6" t="s">
        <v>104</v>
      </c>
      <c r="E1570" s="6" t="s">
        <v>2135</v>
      </c>
      <c r="F1570" s="6" t="str">
        <f t="shared" si="155"/>
        <v>FreightPAQUETERIA</v>
      </c>
      <c r="G1570" s="6" t="s">
        <v>127</v>
      </c>
      <c r="H1570" s="6" t="s">
        <v>5558</v>
      </c>
      <c r="I1570" s="85" t="s">
        <v>4692</v>
      </c>
      <c r="J1570" s="92">
        <v>46062</v>
      </c>
      <c r="K1570" s="92" t="s">
        <v>116</v>
      </c>
      <c r="L1570" s="90" t="s">
        <v>119</v>
      </c>
      <c r="M1570" s="76" t="s">
        <v>25</v>
      </c>
      <c r="N1570" s="80" t="s">
        <v>116</v>
      </c>
      <c r="O1570" s="71">
        <v>0</v>
      </c>
      <c r="P1570" s="71">
        <v>0</v>
      </c>
      <c r="Q1570" s="79">
        <v>35689.01</v>
      </c>
      <c r="R1570" s="79">
        <v>0</v>
      </c>
      <c r="S1570" s="71">
        <v>0</v>
      </c>
      <c r="T1570" s="79">
        <v>35689.01</v>
      </c>
      <c r="U1570" s="87" t="s">
        <v>24</v>
      </c>
      <c r="V1570" s="84">
        <f t="shared" ref="V1570:V1572" si="159">T1570/17.669</f>
        <v>2019.8658667723132</v>
      </c>
      <c r="W1570" s="61" t="s">
        <v>119</v>
      </c>
      <c r="X1570" s="6" t="s">
        <v>120</v>
      </c>
      <c r="Y1570" s="6" t="s">
        <v>120</v>
      </c>
      <c r="Z1570" s="76" t="s">
        <v>121</v>
      </c>
      <c r="AA1570" s="76" t="s">
        <v>122</v>
      </c>
      <c r="AB1570" s="76" t="s">
        <v>539</v>
      </c>
      <c r="AC1570" s="76" t="s">
        <v>540</v>
      </c>
      <c r="AD1570" s="76" t="s">
        <v>25</v>
      </c>
      <c r="AE1570" s="76" t="s">
        <v>544</v>
      </c>
      <c r="AF1570" s="76" t="s">
        <v>96</v>
      </c>
      <c r="AG1570" s="82"/>
      <c r="AH1570" s="60"/>
      <c r="AI1570" s="75" t="s">
        <v>5422</v>
      </c>
      <c r="AJ1570" s="6" t="s">
        <v>103</v>
      </c>
      <c r="AK1570" s="81">
        <v>0</v>
      </c>
      <c r="AL1570" s="205" t="s">
        <v>103</v>
      </c>
      <c r="AM1570" s="169"/>
      <c r="AN1570" s="6"/>
      <c r="AO1570" s="120"/>
    </row>
    <row r="1571" spans="1:41">
      <c r="A1571" s="75" t="s">
        <v>5422</v>
      </c>
      <c r="B1571" s="6" t="s">
        <v>93</v>
      </c>
      <c r="C1571" s="76">
        <v>1570</v>
      </c>
      <c r="D1571" s="6" t="s">
        <v>104</v>
      </c>
      <c r="E1571" s="6" t="s">
        <v>2135</v>
      </c>
      <c r="F1571" s="6" t="str">
        <f t="shared" si="155"/>
        <v>FreightPAQUETERIA</v>
      </c>
      <c r="G1571" s="6" t="s">
        <v>127</v>
      </c>
      <c r="H1571" s="6" t="s">
        <v>5559</v>
      </c>
      <c r="I1571" s="85" t="s">
        <v>4692</v>
      </c>
      <c r="J1571" s="92">
        <v>46098</v>
      </c>
      <c r="K1571" s="92" t="s">
        <v>116</v>
      </c>
      <c r="L1571" s="90" t="s">
        <v>119</v>
      </c>
      <c r="M1571" s="76" t="s">
        <v>25</v>
      </c>
      <c r="N1571" s="80" t="s">
        <v>116</v>
      </c>
      <c r="O1571" s="71">
        <v>0</v>
      </c>
      <c r="P1571" s="71">
        <v>0</v>
      </c>
      <c r="Q1571" s="79">
        <v>15210.37</v>
      </c>
      <c r="R1571" s="79">
        <v>0</v>
      </c>
      <c r="S1571" s="71">
        <v>0</v>
      </c>
      <c r="T1571" s="79">
        <v>15210.37</v>
      </c>
      <c r="U1571" s="87" t="s">
        <v>24</v>
      </c>
      <c r="V1571" s="84">
        <f t="shared" si="159"/>
        <v>860.85064236798917</v>
      </c>
      <c r="W1571" s="61" t="s">
        <v>119</v>
      </c>
      <c r="X1571" s="6" t="s">
        <v>120</v>
      </c>
      <c r="Y1571" s="6" t="s">
        <v>120</v>
      </c>
      <c r="Z1571" s="76" t="s">
        <v>121</v>
      </c>
      <c r="AA1571" s="76" t="s">
        <v>122</v>
      </c>
      <c r="AB1571" s="76" t="s">
        <v>539</v>
      </c>
      <c r="AC1571" s="76" t="s">
        <v>540</v>
      </c>
      <c r="AD1571" s="76" t="s">
        <v>25</v>
      </c>
      <c r="AE1571" s="76" t="s">
        <v>544</v>
      </c>
      <c r="AF1571" s="76" t="s">
        <v>96</v>
      </c>
      <c r="AG1571" s="82"/>
      <c r="AH1571" s="60"/>
      <c r="AI1571" s="75" t="s">
        <v>5422</v>
      </c>
      <c r="AJ1571" s="6" t="s">
        <v>103</v>
      </c>
      <c r="AK1571" s="81">
        <v>0</v>
      </c>
      <c r="AL1571" s="205" t="s">
        <v>103</v>
      </c>
      <c r="AM1571" s="169"/>
      <c r="AN1571" s="6"/>
      <c r="AO1571" s="120"/>
    </row>
    <row r="1572" spans="1:41">
      <c r="A1572" s="75" t="s">
        <v>5422</v>
      </c>
      <c r="B1572" s="6" t="s">
        <v>93</v>
      </c>
      <c r="C1572" s="76">
        <v>1571</v>
      </c>
      <c r="D1572" s="6" t="s">
        <v>104</v>
      </c>
      <c r="E1572" s="6" t="s">
        <v>2135</v>
      </c>
      <c r="F1572" s="6" t="str">
        <f t="shared" si="155"/>
        <v>FreightPAQUETERIA</v>
      </c>
      <c r="G1572" s="6" t="s">
        <v>127</v>
      </c>
      <c r="H1572" s="6" t="s">
        <v>5560</v>
      </c>
      <c r="I1572" s="85" t="s">
        <v>4692</v>
      </c>
      <c r="J1572" s="92">
        <v>46098</v>
      </c>
      <c r="K1572" s="92" t="s">
        <v>116</v>
      </c>
      <c r="L1572" s="90">
        <v>889429826936</v>
      </c>
      <c r="M1572" s="76" t="s">
        <v>25</v>
      </c>
      <c r="N1572" s="80" t="s">
        <v>116</v>
      </c>
      <c r="O1572" s="71">
        <v>0</v>
      </c>
      <c r="P1572" s="71">
        <v>0</v>
      </c>
      <c r="Q1572" s="79">
        <v>168.6</v>
      </c>
      <c r="R1572" s="79">
        <v>26.98</v>
      </c>
      <c r="S1572" s="71">
        <v>0</v>
      </c>
      <c r="T1572" s="79">
        <v>195.58</v>
      </c>
      <c r="U1572" s="87" t="s">
        <v>24</v>
      </c>
      <c r="V1572" s="84">
        <f t="shared" si="159"/>
        <v>11.06910408059313</v>
      </c>
      <c r="W1572" s="61" t="s">
        <v>119</v>
      </c>
      <c r="X1572" s="6" t="s">
        <v>120</v>
      </c>
      <c r="Y1572" s="6" t="s">
        <v>120</v>
      </c>
      <c r="Z1572" s="76" t="s">
        <v>121</v>
      </c>
      <c r="AA1572" s="76" t="s">
        <v>122</v>
      </c>
      <c r="AB1572" s="76" t="s">
        <v>539</v>
      </c>
      <c r="AC1572" s="76" t="s">
        <v>540</v>
      </c>
      <c r="AD1572" s="76" t="s">
        <v>25</v>
      </c>
      <c r="AE1572" s="76" t="s">
        <v>544</v>
      </c>
      <c r="AF1572" s="76" t="s">
        <v>96</v>
      </c>
      <c r="AG1572" s="82"/>
      <c r="AH1572" s="60"/>
      <c r="AI1572" s="75" t="s">
        <v>5422</v>
      </c>
      <c r="AJ1572" s="6" t="s">
        <v>103</v>
      </c>
      <c r="AK1572" s="81">
        <v>0</v>
      </c>
      <c r="AL1572" s="205" t="s">
        <v>103</v>
      </c>
      <c r="AM1572" s="169"/>
      <c r="AN1572" s="6"/>
      <c r="AO1572" s="120"/>
    </row>
    <row r="1573" spans="1:41">
      <c r="A1573" s="75" t="s">
        <v>5422</v>
      </c>
      <c r="B1573" s="6" t="s">
        <v>93</v>
      </c>
      <c r="C1573" s="76">
        <v>1572</v>
      </c>
      <c r="D1573" s="76" t="s">
        <v>109</v>
      </c>
      <c r="E1573" s="76" t="s">
        <v>105</v>
      </c>
      <c r="F1573" s="6" t="str">
        <f t="shared" si="155"/>
        <v>STORAGEINVENTARIO</v>
      </c>
      <c r="G1573" s="95" t="s">
        <v>194</v>
      </c>
      <c r="H1573" s="99" t="s">
        <v>5561</v>
      </c>
      <c r="I1573" s="85" t="s">
        <v>4692</v>
      </c>
      <c r="J1573" s="100">
        <v>46083</v>
      </c>
      <c r="K1573" s="92"/>
      <c r="L1573" s="77" t="s">
        <v>116</v>
      </c>
      <c r="M1573" s="76" t="s">
        <v>195</v>
      </c>
      <c r="N1573" s="78" t="s">
        <v>116</v>
      </c>
      <c r="O1573" s="71">
        <v>0</v>
      </c>
      <c r="P1573" s="71">
        <v>0</v>
      </c>
      <c r="Q1573" s="79">
        <v>408</v>
      </c>
      <c r="R1573" s="79">
        <v>0</v>
      </c>
      <c r="S1573" s="71">
        <v>0</v>
      </c>
      <c r="T1573" s="79">
        <v>408</v>
      </c>
      <c r="U1573" s="87" t="s">
        <v>118</v>
      </c>
      <c r="V1573" s="84">
        <f t="shared" ref="V1573:V1574" si="160">T1573</f>
        <v>408</v>
      </c>
      <c r="W1573" s="61" t="s">
        <v>119</v>
      </c>
      <c r="X1573" s="6" t="s">
        <v>122</v>
      </c>
      <c r="Y1573" s="76" t="s">
        <v>121</v>
      </c>
      <c r="Z1573" s="76" t="s">
        <v>178</v>
      </c>
      <c r="AA1573" s="76" t="s">
        <v>196</v>
      </c>
      <c r="AB1573" s="76" t="s">
        <v>539</v>
      </c>
      <c r="AC1573" s="76" t="s">
        <v>541</v>
      </c>
      <c r="AD1573" s="76" t="s">
        <v>195</v>
      </c>
      <c r="AE1573" s="76">
        <v>75640000</v>
      </c>
      <c r="AF1573" s="76" t="s">
        <v>96</v>
      </c>
      <c r="AG1573" s="82"/>
      <c r="AH1573" s="60"/>
      <c r="AI1573" s="75" t="s">
        <v>5422</v>
      </c>
      <c r="AJ1573" s="6" t="s">
        <v>103</v>
      </c>
      <c r="AK1573" s="81">
        <v>0</v>
      </c>
      <c r="AL1573" s="205" t="s">
        <v>103</v>
      </c>
      <c r="AM1573" s="169"/>
      <c r="AN1573" s="6"/>
      <c r="AO1573" s="120"/>
    </row>
    <row r="1574" spans="1:41">
      <c r="A1574" s="75" t="s">
        <v>5422</v>
      </c>
      <c r="B1574" s="6" t="s">
        <v>93</v>
      </c>
      <c r="C1574" s="76">
        <v>1573</v>
      </c>
      <c r="D1574" s="76" t="s">
        <v>109</v>
      </c>
      <c r="E1574" s="76" t="s">
        <v>105</v>
      </c>
      <c r="F1574" s="6" t="str">
        <f t="shared" si="155"/>
        <v>STORAGEINVENTARIO</v>
      </c>
      <c r="G1574" s="95" t="s">
        <v>194</v>
      </c>
      <c r="H1574" s="6" t="s">
        <v>5562</v>
      </c>
      <c r="I1574" s="85" t="s">
        <v>4692</v>
      </c>
      <c r="J1574" s="100">
        <v>46086</v>
      </c>
      <c r="K1574" s="92"/>
      <c r="L1574" s="77" t="s">
        <v>116</v>
      </c>
      <c r="M1574" s="76" t="s">
        <v>195</v>
      </c>
      <c r="N1574" s="78" t="s">
        <v>116</v>
      </c>
      <c r="O1574" s="71">
        <v>0</v>
      </c>
      <c r="P1574" s="71">
        <v>0</v>
      </c>
      <c r="Q1574" s="79">
        <v>312</v>
      </c>
      <c r="R1574" s="79">
        <v>0</v>
      </c>
      <c r="S1574" s="71">
        <v>0</v>
      </c>
      <c r="T1574" s="79">
        <v>312</v>
      </c>
      <c r="U1574" s="87" t="s">
        <v>118</v>
      </c>
      <c r="V1574" s="84">
        <f t="shared" si="160"/>
        <v>312</v>
      </c>
      <c r="W1574" s="61" t="s">
        <v>119</v>
      </c>
      <c r="X1574" s="6" t="s">
        <v>122</v>
      </c>
      <c r="Y1574" s="76" t="s">
        <v>121</v>
      </c>
      <c r="Z1574" s="76" t="s">
        <v>178</v>
      </c>
      <c r="AA1574" s="76" t="s">
        <v>196</v>
      </c>
      <c r="AB1574" s="76" t="s">
        <v>539</v>
      </c>
      <c r="AC1574" s="76" t="s">
        <v>541</v>
      </c>
      <c r="AD1574" s="76" t="s">
        <v>195</v>
      </c>
      <c r="AE1574" s="76">
        <v>75640000</v>
      </c>
      <c r="AF1574" s="76" t="s">
        <v>96</v>
      </c>
      <c r="AG1574" s="82"/>
      <c r="AH1574" s="60"/>
      <c r="AI1574" s="75" t="s">
        <v>5422</v>
      </c>
      <c r="AJ1574" s="6" t="s">
        <v>103</v>
      </c>
      <c r="AK1574" s="81">
        <v>0</v>
      </c>
      <c r="AL1574" s="205" t="s">
        <v>103</v>
      </c>
      <c r="AM1574" s="169"/>
      <c r="AN1574" s="6"/>
      <c r="AO1574" s="120"/>
    </row>
    <row r="1575" spans="1:41">
      <c r="A1575" s="75" t="s">
        <v>5422</v>
      </c>
      <c r="B1575" s="6" t="s">
        <v>93</v>
      </c>
      <c r="C1575" s="76">
        <v>1574</v>
      </c>
      <c r="D1575" s="76" t="s">
        <v>1564</v>
      </c>
      <c r="E1575" s="6" t="s">
        <v>2135</v>
      </c>
      <c r="F1575" s="6" t="str">
        <f t="shared" si="155"/>
        <v>FreightRM-M-034-SI26-M19 / RM-M-031-SI26-M19</v>
      </c>
      <c r="G1575" s="331" t="s">
        <v>5563</v>
      </c>
      <c r="H1575" s="99" t="s">
        <v>5564</v>
      </c>
      <c r="I1575" s="85" t="s">
        <v>4692</v>
      </c>
      <c r="J1575" s="100">
        <v>46087</v>
      </c>
      <c r="K1575" s="100" t="s">
        <v>5762</v>
      </c>
      <c r="L1575" s="77"/>
      <c r="M1575" s="76" t="s">
        <v>173</v>
      </c>
      <c r="N1575" s="76" t="s">
        <v>5763</v>
      </c>
      <c r="O1575" s="71">
        <v>0</v>
      </c>
      <c r="P1575" s="71">
        <v>0</v>
      </c>
      <c r="Q1575" s="79">
        <v>76940</v>
      </c>
      <c r="R1575" s="79">
        <v>12310.4</v>
      </c>
      <c r="S1575" s="71">
        <v>0</v>
      </c>
      <c r="T1575" s="79">
        <v>89250.4</v>
      </c>
      <c r="U1575" s="87" t="s">
        <v>24</v>
      </c>
      <c r="V1575" s="84">
        <f t="shared" ref="V1575:V1579" si="161">T1575/17.669</f>
        <v>5051.2422887543153</v>
      </c>
      <c r="W1575" s="61">
        <v>46078</v>
      </c>
      <c r="X1575" s="76" t="s">
        <v>2058</v>
      </c>
      <c r="Y1575" s="76" t="s">
        <v>2059</v>
      </c>
      <c r="Z1575" s="76" t="s">
        <v>2058</v>
      </c>
      <c r="AA1575" s="76" t="s">
        <v>2058</v>
      </c>
      <c r="AB1575" s="76" t="s">
        <v>539</v>
      </c>
      <c r="AC1575" s="76" t="s">
        <v>540</v>
      </c>
      <c r="AD1575" s="76" t="s">
        <v>174</v>
      </c>
      <c r="AE1575" s="76" t="s">
        <v>546</v>
      </c>
      <c r="AF1575" s="76" t="s">
        <v>96</v>
      </c>
      <c r="AG1575" s="82"/>
      <c r="AH1575" s="60"/>
      <c r="AI1575" s="75" t="s">
        <v>5422</v>
      </c>
      <c r="AJ1575" s="6" t="s">
        <v>103</v>
      </c>
      <c r="AK1575" s="81">
        <v>0</v>
      </c>
      <c r="AL1575" s="205" t="s">
        <v>103</v>
      </c>
      <c r="AM1575" s="169"/>
      <c r="AN1575" s="6"/>
      <c r="AO1575" s="120"/>
    </row>
    <row r="1576" spans="1:41">
      <c r="A1576" s="75" t="s">
        <v>5422</v>
      </c>
      <c r="B1576" s="6" t="s">
        <v>93</v>
      </c>
      <c r="C1576" s="76">
        <v>1575</v>
      </c>
      <c r="D1576" s="76" t="s">
        <v>1564</v>
      </c>
      <c r="E1576" s="6" t="s">
        <v>2135</v>
      </c>
      <c r="F1576" s="6" t="str">
        <f t="shared" si="155"/>
        <v>FreightRM-M-025-SI26-M19</v>
      </c>
      <c r="G1576" s="95" t="s">
        <v>5565</v>
      </c>
      <c r="H1576" s="99" t="s">
        <v>5566</v>
      </c>
      <c r="I1576" s="85" t="s">
        <v>4692</v>
      </c>
      <c r="J1576" s="100">
        <v>46087</v>
      </c>
      <c r="K1576" s="100" t="s">
        <v>5764</v>
      </c>
      <c r="L1576" s="77"/>
      <c r="M1576" s="76" t="s">
        <v>173</v>
      </c>
      <c r="N1576" s="76" t="s">
        <v>5702</v>
      </c>
      <c r="O1576" s="71">
        <v>0</v>
      </c>
      <c r="P1576" s="71">
        <v>0</v>
      </c>
      <c r="Q1576" s="79">
        <v>56420</v>
      </c>
      <c r="R1576" s="79">
        <v>9027.2000000000007</v>
      </c>
      <c r="S1576" s="71">
        <v>0</v>
      </c>
      <c r="T1576" s="79">
        <v>65447.199999999997</v>
      </c>
      <c r="U1576" s="87" t="s">
        <v>24</v>
      </c>
      <c r="V1576" s="84">
        <f t="shared" si="161"/>
        <v>3704.0692738694888</v>
      </c>
      <c r="W1576" s="61">
        <v>46080</v>
      </c>
      <c r="X1576" s="76" t="s">
        <v>2058</v>
      </c>
      <c r="Y1576" s="76" t="s">
        <v>2059</v>
      </c>
      <c r="Z1576" s="76" t="s">
        <v>2058</v>
      </c>
      <c r="AA1576" s="76" t="s">
        <v>2058</v>
      </c>
      <c r="AB1576" s="76" t="s">
        <v>539</v>
      </c>
      <c r="AC1576" s="76" t="s">
        <v>540</v>
      </c>
      <c r="AD1576" s="76" t="s">
        <v>174</v>
      </c>
      <c r="AE1576" s="76" t="s">
        <v>546</v>
      </c>
      <c r="AF1576" s="76" t="s">
        <v>96</v>
      </c>
      <c r="AG1576" s="82"/>
      <c r="AH1576" s="60"/>
      <c r="AI1576" s="75" t="s">
        <v>5422</v>
      </c>
      <c r="AJ1576" s="6" t="s">
        <v>103</v>
      </c>
      <c r="AK1576" s="81">
        <v>0</v>
      </c>
      <c r="AL1576" s="205" t="s">
        <v>103</v>
      </c>
      <c r="AM1576" s="169"/>
      <c r="AN1576" s="6"/>
      <c r="AO1576" s="120"/>
    </row>
    <row r="1577" spans="1:41">
      <c r="A1577" s="75" t="s">
        <v>5422</v>
      </c>
      <c r="B1577" s="6" t="s">
        <v>93</v>
      </c>
      <c r="C1577" s="76">
        <v>1576</v>
      </c>
      <c r="D1577" s="76" t="s">
        <v>1564</v>
      </c>
      <c r="E1577" s="6" t="s">
        <v>2135</v>
      </c>
      <c r="F1577" s="6" t="str">
        <f t="shared" si="155"/>
        <v>FreightRM-M-015-SI26-M19</v>
      </c>
      <c r="G1577" s="95" t="s">
        <v>5567</v>
      </c>
      <c r="H1577" s="99" t="s">
        <v>5568</v>
      </c>
      <c r="I1577" s="85" t="s">
        <v>4692</v>
      </c>
      <c r="J1577" s="100">
        <v>46087</v>
      </c>
      <c r="K1577" s="100" t="s">
        <v>5765</v>
      </c>
      <c r="L1577" s="77"/>
      <c r="M1577" s="76" t="s">
        <v>173</v>
      </c>
      <c r="N1577" s="76" t="s">
        <v>5696</v>
      </c>
      <c r="O1577" s="71">
        <v>0</v>
      </c>
      <c r="P1577" s="71">
        <v>0</v>
      </c>
      <c r="Q1577" s="79">
        <v>56420</v>
      </c>
      <c r="R1577" s="79">
        <v>9027.2000000000007</v>
      </c>
      <c r="S1577" s="71">
        <v>0</v>
      </c>
      <c r="T1577" s="79">
        <v>65447.199999999997</v>
      </c>
      <c r="U1577" s="87" t="s">
        <v>24</v>
      </c>
      <c r="V1577" s="84">
        <f t="shared" si="161"/>
        <v>3704.0692738694888</v>
      </c>
      <c r="W1577" s="61">
        <v>46079</v>
      </c>
      <c r="X1577" s="76" t="s">
        <v>2058</v>
      </c>
      <c r="Y1577" s="76" t="s">
        <v>2059</v>
      </c>
      <c r="Z1577" s="76" t="s">
        <v>2058</v>
      </c>
      <c r="AA1577" s="76" t="s">
        <v>2058</v>
      </c>
      <c r="AB1577" s="76" t="s">
        <v>539</v>
      </c>
      <c r="AC1577" s="76" t="s">
        <v>540</v>
      </c>
      <c r="AD1577" s="76" t="s">
        <v>174</v>
      </c>
      <c r="AE1577" s="76" t="s">
        <v>546</v>
      </c>
      <c r="AF1577" s="76" t="s">
        <v>96</v>
      </c>
      <c r="AG1577" s="82"/>
      <c r="AH1577" s="60"/>
      <c r="AI1577" s="75" t="s">
        <v>5422</v>
      </c>
      <c r="AJ1577" s="6" t="s">
        <v>103</v>
      </c>
      <c r="AK1577" s="81">
        <v>0</v>
      </c>
      <c r="AL1577" s="205" t="s">
        <v>103</v>
      </c>
      <c r="AM1577" s="169"/>
      <c r="AN1577" s="6"/>
      <c r="AO1577" s="120"/>
    </row>
    <row r="1578" spans="1:41">
      <c r="A1578" s="75" t="s">
        <v>5422</v>
      </c>
      <c r="B1578" s="6" t="s">
        <v>93</v>
      </c>
      <c r="C1578" s="76">
        <v>1577</v>
      </c>
      <c r="D1578" s="76" t="s">
        <v>1564</v>
      </c>
      <c r="E1578" s="6" t="s">
        <v>2135</v>
      </c>
      <c r="F1578" s="6" t="str">
        <f t="shared" si="155"/>
        <v>FreightRM-M-032-SI26-M19</v>
      </c>
      <c r="G1578" s="95" t="s">
        <v>5569</v>
      </c>
      <c r="H1578" s="99" t="s">
        <v>5570</v>
      </c>
      <c r="I1578" s="85" t="s">
        <v>4692</v>
      </c>
      <c r="J1578" s="100">
        <v>46087</v>
      </c>
      <c r="K1578" s="100" t="s">
        <v>5766</v>
      </c>
      <c r="L1578" s="77"/>
      <c r="M1578" s="76" t="s">
        <v>173</v>
      </c>
      <c r="N1578" s="76" t="s">
        <v>5365</v>
      </c>
      <c r="O1578" s="71">
        <v>0</v>
      </c>
      <c r="P1578" s="71">
        <v>0</v>
      </c>
      <c r="Q1578" s="79">
        <v>60540</v>
      </c>
      <c r="R1578" s="79">
        <v>9686.4</v>
      </c>
      <c r="S1578" s="71">
        <v>0</v>
      </c>
      <c r="T1578" s="79">
        <v>70226.399999999994</v>
      </c>
      <c r="U1578" s="87" t="s">
        <v>24</v>
      </c>
      <c r="V1578" s="84">
        <f t="shared" si="161"/>
        <v>3974.5543041485084</v>
      </c>
      <c r="W1578" s="61">
        <v>46080</v>
      </c>
      <c r="X1578" s="76" t="s">
        <v>2058</v>
      </c>
      <c r="Y1578" s="76" t="s">
        <v>2059</v>
      </c>
      <c r="Z1578" s="76" t="s">
        <v>2058</v>
      </c>
      <c r="AA1578" s="76" t="s">
        <v>2058</v>
      </c>
      <c r="AB1578" s="76" t="s">
        <v>539</v>
      </c>
      <c r="AC1578" s="76" t="s">
        <v>540</v>
      </c>
      <c r="AD1578" s="76" t="s">
        <v>174</v>
      </c>
      <c r="AE1578" s="76" t="s">
        <v>546</v>
      </c>
      <c r="AF1578" s="76" t="s">
        <v>96</v>
      </c>
      <c r="AG1578" s="82"/>
      <c r="AH1578" s="60"/>
      <c r="AI1578" s="75" t="s">
        <v>5422</v>
      </c>
      <c r="AJ1578" s="6" t="s">
        <v>103</v>
      </c>
      <c r="AK1578" s="81">
        <v>0</v>
      </c>
      <c r="AL1578" s="205" t="s">
        <v>103</v>
      </c>
      <c r="AM1578" s="169"/>
      <c r="AN1578" s="6"/>
      <c r="AO1578" s="120"/>
    </row>
    <row r="1579" spans="1:41">
      <c r="A1579" s="75" t="s">
        <v>5422</v>
      </c>
      <c r="B1579" s="6" t="s">
        <v>93</v>
      </c>
      <c r="C1579" s="76">
        <v>1578</v>
      </c>
      <c r="D1579" s="76" t="s">
        <v>1564</v>
      </c>
      <c r="E1579" s="6" t="s">
        <v>2135</v>
      </c>
      <c r="F1579" s="6" t="str">
        <f t="shared" si="155"/>
        <v>FreightRM-M-004-SI26-M19</v>
      </c>
      <c r="G1579" s="95" t="s">
        <v>5571</v>
      </c>
      <c r="H1579" s="99" t="s">
        <v>5572</v>
      </c>
      <c r="I1579" s="85" t="s">
        <v>4692</v>
      </c>
      <c r="J1579" s="100">
        <v>46087</v>
      </c>
      <c r="K1579" s="100" t="s">
        <v>5767</v>
      </c>
      <c r="L1579" s="77"/>
      <c r="M1579" s="76" t="s">
        <v>173</v>
      </c>
      <c r="N1579" s="76" t="s">
        <v>5768</v>
      </c>
      <c r="O1579" s="71">
        <v>0</v>
      </c>
      <c r="P1579" s="71">
        <v>0</v>
      </c>
      <c r="Q1579" s="79">
        <v>71100</v>
      </c>
      <c r="R1579" s="79">
        <v>11376</v>
      </c>
      <c r="S1579" s="71">
        <v>0</v>
      </c>
      <c r="T1579" s="79">
        <v>82476</v>
      </c>
      <c r="U1579" s="87" t="s">
        <v>24</v>
      </c>
      <c r="V1579" s="84">
        <f t="shared" si="161"/>
        <v>4667.8363235044426</v>
      </c>
      <c r="W1579" s="61">
        <v>46080</v>
      </c>
      <c r="X1579" s="76" t="s">
        <v>2058</v>
      </c>
      <c r="Y1579" s="76" t="s">
        <v>2059</v>
      </c>
      <c r="Z1579" s="76" t="s">
        <v>2058</v>
      </c>
      <c r="AA1579" s="76" t="s">
        <v>2058</v>
      </c>
      <c r="AB1579" s="76" t="s">
        <v>539</v>
      </c>
      <c r="AC1579" s="76" t="s">
        <v>540</v>
      </c>
      <c r="AD1579" s="76" t="s">
        <v>174</v>
      </c>
      <c r="AE1579" s="76" t="s">
        <v>546</v>
      </c>
      <c r="AF1579" s="76" t="s">
        <v>96</v>
      </c>
      <c r="AG1579" s="82"/>
      <c r="AH1579" s="60"/>
      <c r="AI1579" s="75" t="s">
        <v>5422</v>
      </c>
      <c r="AJ1579" s="6" t="s">
        <v>103</v>
      </c>
      <c r="AK1579" s="81">
        <v>0</v>
      </c>
      <c r="AL1579" s="205" t="s">
        <v>103</v>
      </c>
      <c r="AM1579" s="169"/>
      <c r="AN1579" s="6"/>
      <c r="AO1579" s="120"/>
    </row>
    <row r="1580" spans="1:41">
      <c r="A1580" s="75" t="s">
        <v>5422</v>
      </c>
      <c r="B1580" s="6" t="s">
        <v>93</v>
      </c>
      <c r="C1580" s="76">
        <v>1579</v>
      </c>
      <c r="D1580" s="76" t="s">
        <v>97</v>
      </c>
      <c r="E1580" s="6" t="s">
        <v>2135</v>
      </c>
      <c r="F1580" s="6" t="str">
        <f t="shared" si="155"/>
        <v>FreightFG-R-2147LE25.M01</v>
      </c>
      <c r="G1580" s="95" t="s">
        <v>5573</v>
      </c>
      <c r="H1580" s="99">
        <v>56610</v>
      </c>
      <c r="I1580" s="85" t="s">
        <v>4692</v>
      </c>
      <c r="J1580" s="100">
        <v>46087</v>
      </c>
      <c r="K1580" s="100" t="s">
        <v>5382</v>
      </c>
      <c r="L1580" s="77"/>
      <c r="M1580" s="76" t="s">
        <v>195</v>
      </c>
      <c r="N1580" s="76">
        <v>548295</v>
      </c>
      <c r="O1580" s="71">
        <v>0</v>
      </c>
      <c r="P1580" s="71">
        <v>0</v>
      </c>
      <c r="Q1580" s="79">
        <v>4545</v>
      </c>
      <c r="R1580" s="71">
        <v>0</v>
      </c>
      <c r="S1580" s="71">
        <v>0</v>
      </c>
      <c r="T1580" s="79">
        <v>4545</v>
      </c>
      <c r="U1580" s="87" t="s">
        <v>118</v>
      </c>
      <c r="V1580" s="84">
        <f t="shared" ref="V1580:V1584" si="162">T1580</f>
        <v>4545</v>
      </c>
      <c r="W1580" s="61">
        <v>46081</v>
      </c>
      <c r="X1580" s="76" t="s">
        <v>230</v>
      </c>
      <c r="Y1580" s="76" t="s">
        <v>178</v>
      </c>
      <c r="Z1580" s="76" t="s">
        <v>178</v>
      </c>
      <c r="AA1580" s="76" t="s">
        <v>232</v>
      </c>
      <c r="AB1580" s="76" t="s">
        <v>542</v>
      </c>
      <c r="AC1580" s="76" t="s">
        <v>541</v>
      </c>
      <c r="AD1580" s="76" t="s">
        <v>195</v>
      </c>
      <c r="AE1580" s="76" t="s">
        <v>547</v>
      </c>
      <c r="AF1580" s="76" t="s">
        <v>96</v>
      </c>
      <c r="AG1580" s="82"/>
      <c r="AH1580" s="60"/>
      <c r="AI1580" s="75" t="s">
        <v>5422</v>
      </c>
      <c r="AJ1580" s="6" t="s">
        <v>103</v>
      </c>
      <c r="AK1580" s="81">
        <v>0</v>
      </c>
      <c r="AL1580" s="205" t="s">
        <v>103</v>
      </c>
      <c r="AM1580" s="169"/>
      <c r="AN1580" s="6"/>
      <c r="AO1580" s="120"/>
    </row>
    <row r="1581" spans="1:41">
      <c r="A1581" s="75" t="s">
        <v>5422</v>
      </c>
      <c r="B1581" s="6" t="s">
        <v>93</v>
      </c>
      <c r="C1581" s="76">
        <v>1580</v>
      </c>
      <c r="D1581" s="76" t="s">
        <v>97</v>
      </c>
      <c r="E1581" s="6" t="s">
        <v>2135</v>
      </c>
      <c r="F1581" s="6" t="str">
        <f t="shared" si="155"/>
        <v>FreightFG-R-2148LE25.M19</v>
      </c>
      <c r="G1581" s="95" t="s">
        <v>5574</v>
      </c>
      <c r="H1581" s="99">
        <v>56611</v>
      </c>
      <c r="I1581" s="85" t="s">
        <v>4692</v>
      </c>
      <c r="J1581" s="100">
        <v>46087</v>
      </c>
      <c r="K1581" s="100" t="s">
        <v>5382</v>
      </c>
      <c r="L1581" s="77"/>
      <c r="M1581" s="76" t="s">
        <v>195</v>
      </c>
      <c r="N1581" s="76">
        <v>5183306</v>
      </c>
      <c r="O1581" s="71">
        <v>0</v>
      </c>
      <c r="P1581" s="71">
        <v>0</v>
      </c>
      <c r="Q1581" s="79">
        <v>5625</v>
      </c>
      <c r="R1581" s="71">
        <v>0</v>
      </c>
      <c r="S1581" s="71">
        <v>0</v>
      </c>
      <c r="T1581" s="79">
        <v>5625</v>
      </c>
      <c r="U1581" s="87" t="s">
        <v>118</v>
      </c>
      <c r="V1581" s="84">
        <f t="shared" si="162"/>
        <v>5625</v>
      </c>
      <c r="W1581" s="61">
        <v>46081</v>
      </c>
      <c r="X1581" s="76" t="s">
        <v>230</v>
      </c>
      <c r="Y1581" s="76" t="s">
        <v>178</v>
      </c>
      <c r="Z1581" s="76" t="s">
        <v>178</v>
      </c>
      <c r="AA1581" s="76" t="s">
        <v>232</v>
      </c>
      <c r="AB1581" s="76" t="s">
        <v>539</v>
      </c>
      <c r="AC1581" s="76" t="s">
        <v>541</v>
      </c>
      <c r="AD1581" s="76" t="s">
        <v>195</v>
      </c>
      <c r="AE1581" s="76" t="s">
        <v>547</v>
      </c>
      <c r="AF1581" s="76" t="s">
        <v>96</v>
      </c>
      <c r="AG1581" s="82"/>
      <c r="AH1581" s="60"/>
      <c r="AI1581" s="75" t="s">
        <v>5422</v>
      </c>
      <c r="AJ1581" s="6" t="s">
        <v>103</v>
      </c>
      <c r="AK1581" s="81">
        <v>0</v>
      </c>
      <c r="AL1581" s="205" t="s">
        <v>103</v>
      </c>
      <c r="AM1581" s="169"/>
      <c r="AN1581" s="6"/>
      <c r="AO1581" s="120"/>
    </row>
    <row r="1582" spans="1:41">
      <c r="A1582" s="75" t="s">
        <v>5422</v>
      </c>
      <c r="B1582" s="6" t="s">
        <v>93</v>
      </c>
      <c r="C1582" s="76">
        <v>1581</v>
      </c>
      <c r="D1582" s="76" t="s">
        <v>97</v>
      </c>
      <c r="E1582" s="6" t="s">
        <v>2135</v>
      </c>
      <c r="F1582" s="6" t="str">
        <f t="shared" si="155"/>
        <v>FreightFG-R-2149LE25.M19</v>
      </c>
      <c r="G1582" s="95" t="s">
        <v>5575</v>
      </c>
      <c r="H1582" s="99">
        <v>56612</v>
      </c>
      <c r="I1582" s="85" t="s">
        <v>4692</v>
      </c>
      <c r="J1582" s="100">
        <v>46087</v>
      </c>
      <c r="K1582" s="100" t="s">
        <v>5382</v>
      </c>
      <c r="L1582" s="77"/>
      <c r="M1582" s="76" t="s">
        <v>195</v>
      </c>
      <c r="N1582" s="76" t="s">
        <v>5769</v>
      </c>
      <c r="O1582" s="71">
        <v>0</v>
      </c>
      <c r="P1582" s="71">
        <v>0</v>
      </c>
      <c r="Q1582" s="79">
        <v>5197</v>
      </c>
      <c r="R1582" s="71">
        <v>0</v>
      </c>
      <c r="S1582" s="71">
        <v>0</v>
      </c>
      <c r="T1582" s="79">
        <v>5197</v>
      </c>
      <c r="U1582" s="87" t="s">
        <v>118</v>
      </c>
      <c r="V1582" s="84">
        <f t="shared" si="162"/>
        <v>5197</v>
      </c>
      <c r="W1582" s="61">
        <v>46081</v>
      </c>
      <c r="X1582" s="76" t="s">
        <v>230</v>
      </c>
      <c r="Y1582" s="76" t="s">
        <v>178</v>
      </c>
      <c r="Z1582" s="76" t="s">
        <v>178</v>
      </c>
      <c r="AA1582" s="76" t="s">
        <v>231</v>
      </c>
      <c r="AB1582" s="76" t="s">
        <v>539</v>
      </c>
      <c r="AC1582" s="76" t="s">
        <v>541</v>
      </c>
      <c r="AD1582" s="76" t="s">
        <v>195</v>
      </c>
      <c r="AE1582" s="76" t="s">
        <v>547</v>
      </c>
      <c r="AF1582" s="76" t="s">
        <v>96</v>
      </c>
      <c r="AG1582" s="82"/>
      <c r="AH1582" s="60"/>
      <c r="AI1582" s="75" t="s">
        <v>5422</v>
      </c>
      <c r="AJ1582" s="6" t="s">
        <v>103</v>
      </c>
      <c r="AK1582" s="81">
        <v>0</v>
      </c>
      <c r="AL1582" s="205" t="s">
        <v>103</v>
      </c>
      <c r="AM1582" s="169"/>
      <c r="AN1582" s="6"/>
      <c r="AO1582" s="120"/>
    </row>
    <row r="1583" spans="1:41">
      <c r="A1583" s="75" t="s">
        <v>5422</v>
      </c>
      <c r="B1583" s="6" t="s">
        <v>93</v>
      </c>
      <c r="C1583" s="76">
        <v>1582</v>
      </c>
      <c r="D1583" s="76" t="s">
        <v>97</v>
      </c>
      <c r="E1583" s="6" t="s">
        <v>2135</v>
      </c>
      <c r="F1583" s="6" t="str">
        <f t="shared" si="155"/>
        <v>FreightRM-J-1248LI26-M19</v>
      </c>
      <c r="G1583" s="95" t="s">
        <v>5576</v>
      </c>
      <c r="H1583" s="99">
        <v>56613</v>
      </c>
      <c r="I1583" s="85" t="s">
        <v>4692</v>
      </c>
      <c r="J1583" s="100">
        <v>46087</v>
      </c>
      <c r="K1583" s="100" t="s">
        <v>5382</v>
      </c>
      <c r="L1583" s="77"/>
      <c r="M1583" s="76" t="s">
        <v>217</v>
      </c>
      <c r="N1583" s="76" t="s">
        <v>116</v>
      </c>
      <c r="O1583" s="71">
        <v>0</v>
      </c>
      <c r="P1583" s="71">
        <v>0</v>
      </c>
      <c r="Q1583" s="79">
        <v>150</v>
      </c>
      <c r="R1583" s="71">
        <v>0</v>
      </c>
      <c r="S1583" s="71">
        <v>0</v>
      </c>
      <c r="T1583" s="79">
        <v>150</v>
      </c>
      <c r="U1583" s="87" t="s">
        <v>118</v>
      </c>
      <c r="V1583" s="84">
        <f t="shared" si="162"/>
        <v>150</v>
      </c>
      <c r="W1583" s="61">
        <v>46083</v>
      </c>
      <c r="X1583" s="76" t="s">
        <v>230</v>
      </c>
      <c r="Y1583" s="76" t="s">
        <v>178</v>
      </c>
      <c r="Z1583" s="76" t="s">
        <v>178</v>
      </c>
      <c r="AA1583" s="76" t="s">
        <v>5381</v>
      </c>
      <c r="AB1583" s="76" t="s">
        <v>539</v>
      </c>
      <c r="AC1583" s="76" t="s">
        <v>540</v>
      </c>
      <c r="AD1583" s="76" t="s">
        <v>173</v>
      </c>
      <c r="AE1583" s="76" t="s">
        <v>548</v>
      </c>
      <c r="AF1583" s="76" t="s">
        <v>96</v>
      </c>
      <c r="AG1583" s="82"/>
      <c r="AH1583" s="60"/>
      <c r="AI1583" s="75" t="s">
        <v>5422</v>
      </c>
      <c r="AJ1583" s="6" t="s">
        <v>103</v>
      </c>
      <c r="AK1583" s="81">
        <v>0</v>
      </c>
      <c r="AL1583" s="205" t="s">
        <v>103</v>
      </c>
      <c r="AM1583" s="169"/>
      <c r="AN1583" s="6"/>
      <c r="AO1583" s="120"/>
    </row>
    <row r="1584" spans="1:41">
      <c r="A1584" s="75" t="s">
        <v>5422</v>
      </c>
      <c r="B1584" s="6" t="s">
        <v>93</v>
      </c>
      <c r="C1584" s="76">
        <v>1583</v>
      </c>
      <c r="D1584" s="76" t="s">
        <v>97</v>
      </c>
      <c r="E1584" s="6" t="s">
        <v>2135</v>
      </c>
      <c r="F1584" s="6" t="str">
        <f t="shared" si="155"/>
        <v>FreightFG-R-2157LE25.M19</v>
      </c>
      <c r="G1584" s="95" t="s">
        <v>5577</v>
      </c>
      <c r="H1584" s="99">
        <v>56614</v>
      </c>
      <c r="I1584" s="85" t="s">
        <v>4692</v>
      </c>
      <c r="J1584" s="100">
        <v>46087</v>
      </c>
      <c r="K1584" s="100" t="s">
        <v>5382</v>
      </c>
      <c r="L1584" s="77"/>
      <c r="M1584" s="76" t="s">
        <v>5770</v>
      </c>
      <c r="N1584" s="76" t="s">
        <v>116</v>
      </c>
      <c r="O1584" s="71">
        <v>0</v>
      </c>
      <c r="P1584" s="71">
        <v>0</v>
      </c>
      <c r="Q1584" s="79">
        <v>400</v>
      </c>
      <c r="R1584" s="71">
        <v>0</v>
      </c>
      <c r="S1584" s="71">
        <v>0</v>
      </c>
      <c r="T1584" s="79">
        <v>400</v>
      </c>
      <c r="U1584" s="87" t="s">
        <v>118</v>
      </c>
      <c r="V1584" s="84">
        <f t="shared" si="162"/>
        <v>400</v>
      </c>
      <c r="W1584" s="61">
        <v>46083</v>
      </c>
      <c r="X1584" s="76" t="s">
        <v>230</v>
      </c>
      <c r="Y1584" s="76" t="s">
        <v>178</v>
      </c>
      <c r="Z1584" s="76" t="s">
        <v>178</v>
      </c>
      <c r="AA1584" s="76" t="s">
        <v>231</v>
      </c>
      <c r="AB1584" s="76" t="s">
        <v>539</v>
      </c>
      <c r="AC1584" s="76" t="s">
        <v>541</v>
      </c>
      <c r="AD1584" s="76" t="s">
        <v>195</v>
      </c>
      <c r="AE1584" s="76" t="s">
        <v>547</v>
      </c>
      <c r="AF1584" s="76" t="s">
        <v>96</v>
      </c>
      <c r="AG1584" s="82"/>
      <c r="AH1584" s="60"/>
      <c r="AI1584" s="75" t="s">
        <v>5422</v>
      </c>
      <c r="AJ1584" s="6" t="s">
        <v>103</v>
      </c>
      <c r="AK1584" s="81">
        <v>0</v>
      </c>
      <c r="AL1584" s="205" t="s">
        <v>103</v>
      </c>
      <c r="AM1584" s="169"/>
      <c r="AN1584" s="6"/>
      <c r="AO1584" s="120"/>
    </row>
    <row r="1585" spans="1:41">
      <c r="A1585" s="75" t="s">
        <v>5422</v>
      </c>
      <c r="B1585" s="6" t="s">
        <v>93</v>
      </c>
      <c r="C1585" s="76">
        <v>1584</v>
      </c>
      <c r="D1585" s="6" t="s">
        <v>594</v>
      </c>
      <c r="E1585" s="6" t="s">
        <v>2135</v>
      </c>
      <c r="F1585" s="6" t="str">
        <f t="shared" si="155"/>
        <v>FreightFG-V-026-V1E26-M01</v>
      </c>
      <c r="G1585" s="97" t="s">
        <v>5578</v>
      </c>
      <c r="H1585" s="97" t="s">
        <v>5579</v>
      </c>
      <c r="I1585" s="85" t="s">
        <v>4692</v>
      </c>
      <c r="J1585" s="92">
        <v>46083</v>
      </c>
      <c r="K1585" s="97" t="s">
        <v>5771</v>
      </c>
      <c r="L1585" s="6" t="s">
        <v>1497</v>
      </c>
      <c r="M1585" s="6" t="s">
        <v>174</v>
      </c>
      <c r="N1585" s="6" t="s">
        <v>1502</v>
      </c>
      <c r="O1585" s="71">
        <v>0</v>
      </c>
      <c r="P1585" s="71">
        <v>0</v>
      </c>
      <c r="Q1585" s="79">
        <v>6300</v>
      </c>
      <c r="R1585" s="79">
        <v>1008</v>
      </c>
      <c r="S1585" s="71">
        <v>252</v>
      </c>
      <c r="T1585" s="79">
        <v>7056</v>
      </c>
      <c r="U1585" s="6" t="s">
        <v>24</v>
      </c>
      <c r="V1585" s="84">
        <f t="shared" ref="V1585:V1594" si="163">T1585/17.669</f>
        <v>399.34348293621593</v>
      </c>
      <c r="W1585" s="110">
        <v>46084</v>
      </c>
      <c r="X1585" s="6" t="s">
        <v>122</v>
      </c>
      <c r="Y1585" s="6" t="s">
        <v>121</v>
      </c>
      <c r="Z1585" s="6" t="s">
        <v>1498</v>
      </c>
      <c r="AA1585" s="6" t="s">
        <v>1497</v>
      </c>
      <c r="AB1585" s="76" t="s">
        <v>542</v>
      </c>
      <c r="AC1585" s="76" t="s">
        <v>541</v>
      </c>
      <c r="AD1585" s="76" t="s">
        <v>195</v>
      </c>
      <c r="AE1585" s="76" t="s">
        <v>547</v>
      </c>
      <c r="AF1585" s="76" t="s">
        <v>96</v>
      </c>
      <c r="AG1585" s="82"/>
      <c r="AH1585" s="60"/>
      <c r="AI1585" s="75" t="s">
        <v>5422</v>
      </c>
      <c r="AJ1585" s="6" t="s">
        <v>103</v>
      </c>
      <c r="AK1585" s="81">
        <v>0</v>
      </c>
      <c r="AL1585" s="205" t="s">
        <v>103</v>
      </c>
      <c r="AM1585" s="169"/>
      <c r="AN1585" s="6"/>
      <c r="AO1585" s="120"/>
    </row>
    <row r="1586" spans="1:41">
      <c r="A1586" s="75" t="s">
        <v>5422</v>
      </c>
      <c r="B1586" s="6" t="s">
        <v>93</v>
      </c>
      <c r="C1586" s="76">
        <v>1585</v>
      </c>
      <c r="D1586" s="6" t="s">
        <v>594</v>
      </c>
      <c r="E1586" s="6" t="s">
        <v>2135</v>
      </c>
      <c r="F1586" s="6" t="str">
        <f t="shared" si="155"/>
        <v>FreightRM-M-029-SI26-M19</v>
      </c>
      <c r="G1586" s="97" t="s">
        <v>5580</v>
      </c>
      <c r="H1586" s="97" t="s">
        <v>5581</v>
      </c>
      <c r="I1586" s="85" t="s">
        <v>4692</v>
      </c>
      <c r="J1586" s="92">
        <v>46083</v>
      </c>
      <c r="K1586" s="97" t="s">
        <v>5772</v>
      </c>
      <c r="L1586" s="6" t="s">
        <v>5730</v>
      </c>
      <c r="M1586" s="6" t="s">
        <v>174</v>
      </c>
      <c r="N1586" s="6" t="s">
        <v>1479</v>
      </c>
      <c r="O1586" s="71">
        <v>0</v>
      </c>
      <c r="P1586" s="71">
        <v>0</v>
      </c>
      <c r="Q1586" s="79">
        <v>53600</v>
      </c>
      <c r="R1586" s="79">
        <v>8576</v>
      </c>
      <c r="S1586" s="71">
        <v>2144</v>
      </c>
      <c r="T1586" s="79">
        <v>60032</v>
      </c>
      <c r="U1586" s="6" t="s">
        <v>24</v>
      </c>
      <c r="V1586" s="84">
        <f t="shared" si="163"/>
        <v>3397.5889976795515</v>
      </c>
      <c r="W1586" s="110" t="s">
        <v>119</v>
      </c>
      <c r="X1586" s="6" t="s">
        <v>1480</v>
      </c>
      <c r="Y1586" s="6" t="s">
        <v>129</v>
      </c>
      <c r="Z1586" s="6" t="s">
        <v>239</v>
      </c>
      <c r="AA1586" s="6" t="s">
        <v>122</v>
      </c>
      <c r="AB1586" s="76" t="s">
        <v>539</v>
      </c>
      <c r="AC1586" s="76" t="s">
        <v>540</v>
      </c>
      <c r="AD1586" s="76" t="s">
        <v>174</v>
      </c>
      <c r="AE1586" s="76" t="s">
        <v>546</v>
      </c>
      <c r="AF1586" s="76" t="s">
        <v>96</v>
      </c>
      <c r="AG1586" s="82"/>
      <c r="AH1586" s="60"/>
      <c r="AI1586" s="75" t="s">
        <v>5422</v>
      </c>
      <c r="AJ1586" s="6" t="s">
        <v>103</v>
      </c>
      <c r="AK1586" s="81">
        <v>0</v>
      </c>
      <c r="AL1586" s="205" t="s">
        <v>103</v>
      </c>
      <c r="AM1586" s="169"/>
      <c r="AN1586" s="6"/>
      <c r="AO1586" s="120"/>
    </row>
    <row r="1587" spans="1:41">
      <c r="A1587" s="75" t="s">
        <v>5422</v>
      </c>
      <c r="B1587" s="6" t="s">
        <v>93</v>
      </c>
      <c r="C1587" s="76">
        <v>1586</v>
      </c>
      <c r="D1587" s="6" t="s">
        <v>594</v>
      </c>
      <c r="E1587" s="6" t="s">
        <v>2135</v>
      </c>
      <c r="F1587" s="6" t="str">
        <f t="shared" si="155"/>
        <v>FreightRM-M-018-SI26-M19/RM-M-019-SI26-M19</v>
      </c>
      <c r="G1587" s="112" t="s">
        <v>5582</v>
      </c>
      <c r="H1587" s="97" t="s">
        <v>5583</v>
      </c>
      <c r="I1587" s="85" t="s">
        <v>4692</v>
      </c>
      <c r="J1587" s="92">
        <v>46084</v>
      </c>
      <c r="K1587" s="97" t="s">
        <v>5773</v>
      </c>
      <c r="L1587" s="6" t="s">
        <v>5774</v>
      </c>
      <c r="M1587" s="6" t="s">
        <v>174</v>
      </c>
      <c r="N1587" s="6" t="s">
        <v>1479</v>
      </c>
      <c r="O1587" s="71">
        <v>0</v>
      </c>
      <c r="P1587" s="71">
        <v>0</v>
      </c>
      <c r="Q1587" s="79">
        <v>78000</v>
      </c>
      <c r="R1587" s="79">
        <v>12480</v>
      </c>
      <c r="S1587" s="71">
        <v>3120</v>
      </c>
      <c r="T1587" s="79">
        <v>87360</v>
      </c>
      <c r="U1587" s="6" t="s">
        <v>24</v>
      </c>
      <c r="V1587" s="84">
        <f t="shared" si="163"/>
        <v>4944.2526458769598</v>
      </c>
      <c r="W1587" s="110">
        <v>46087</v>
      </c>
      <c r="X1587" s="6" t="s">
        <v>1480</v>
      </c>
      <c r="Y1587" s="6" t="s">
        <v>129</v>
      </c>
      <c r="Z1587" s="6" t="s">
        <v>239</v>
      </c>
      <c r="AA1587" s="6" t="s">
        <v>122</v>
      </c>
      <c r="AB1587" s="76" t="s">
        <v>539</v>
      </c>
      <c r="AC1587" s="76" t="s">
        <v>540</v>
      </c>
      <c r="AD1587" s="76" t="s">
        <v>174</v>
      </c>
      <c r="AE1587" s="76" t="s">
        <v>546</v>
      </c>
      <c r="AF1587" s="76" t="s">
        <v>96</v>
      </c>
      <c r="AG1587" s="82"/>
      <c r="AH1587" s="60"/>
      <c r="AI1587" s="75" t="s">
        <v>5422</v>
      </c>
      <c r="AJ1587" s="6" t="s">
        <v>103</v>
      </c>
      <c r="AK1587" s="81">
        <v>0</v>
      </c>
      <c r="AL1587" s="205" t="s">
        <v>103</v>
      </c>
      <c r="AM1587" s="169"/>
      <c r="AN1587" s="6"/>
      <c r="AO1587" s="120"/>
    </row>
    <row r="1588" spans="1:41">
      <c r="A1588" s="75" t="s">
        <v>5422</v>
      </c>
      <c r="B1588" s="6" t="s">
        <v>93</v>
      </c>
      <c r="C1588" s="76">
        <v>1587</v>
      </c>
      <c r="D1588" s="6" t="s">
        <v>594</v>
      </c>
      <c r="E1588" s="6" t="s">
        <v>2135</v>
      </c>
      <c r="F1588" s="6" t="str">
        <f t="shared" si="155"/>
        <v>FreightRM-M-016-SI26-M19/RM-M-037-SI26-M19</v>
      </c>
      <c r="G1588" s="112" t="s">
        <v>5584</v>
      </c>
      <c r="H1588" s="97" t="s">
        <v>5585</v>
      </c>
      <c r="I1588" s="85" t="s">
        <v>4692</v>
      </c>
      <c r="J1588" s="92">
        <v>46080</v>
      </c>
      <c r="K1588" s="97" t="s">
        <v>5775</v>
      </c>
      <c r="L1588" s="6" t="s">
        <v>5776</v>
      </c>
      <c r="M1588" s="6" t="s">
        <v>174</v>
      </c>
      <c r="N1588" s="6" t="s">
        <v>1479</v>
      </c>
      <c r="O1588" s="71">
        <v>0</v>
      </c>
      <c r="P1588" s="71">
        <v>0</v>
      </c>
      <c r="Q1588" s="79">
        <v>75008</v>
      </c>
      <c r="R1588" s="79">
        <v>12001.28</v>
      </c>
      <c r="S1588" s="71">
        <v>3000.32</v>
      </c>
      <c r="T1588" s="79">
        <v>84008.959999999992</v>
      </c>
      <c r="U1588" s="6" t="s">
        <v>24</v>
      </c>
      <c r="V1588" s="84">
        <f t="shared" si="163"/>
        <v>4754.5961854094739</v>
      </c>
      <c r="W1588" s="110">
        <v>46087</v>
      </c>
      <c r="X1588" s="6" t="s">
        <v>1480</v>
      </c>
      <c r="Y1588" s="6" t="s">
        <v>129</v>
      </c>
      <c r="Z1588" s="6" t="s">
        <v>239</v>
      </c>
      <c r="AA1588" s="6" t="s">
        <v>122</v>
      </c>
      <c r="AB1588" s="76" t="s">
        <v>539</v>
      </c>
      <c r="AC1588" s="76" t="s">
        <v>540</v>
      </c>
      <c r="AD1588" s="76" t="s">
        <v>174</v>
      </c>
      <c r="AE1588" s="76" t="s">
        <v>546</v>
      </c>
      <c r="AF1588" s="76" t="s">
        <v>96</v>
      </c>
      <c r="AG1588" s="82"/>
      <c r="AH1588" s="60"/>
      <c r="AI1588" s="75" t="s">
        <v>5422</v>
      </c>
      <c r="AJ1588" s="6" t="s">
        <v>103</v>
      </c>
      <c r="AK1588" s="81">
        <v>0</v>
      </c>
      <c r="AL1588" s="205" t="s">
        <v>103</v>
      </c>
      <c r="AM1588" s="169"/>
      <c r="AN1588" s="6"/>
      <c r="AO1588" s="120"/>
    </row>
    <row r="1589" spans="1:41">
      <c r="A1589" s="75" t="s">
        <v>5422</v>
      </c>
      <c r="B1589" s="6" t="s">
        <v>93</v>
      </c>
      <c r="C1589" s="76">
        <v>1588</v>
      </c>
      <c r="D1589" s="6" t="s">
        <v>594</v>
      </c>
      <c r="E1589" s="6" t="s">
        <v>2135</v>
      </c>
      <c r="F1589" s="6" t="str">
        <f t="shared" si="155"/>
        <v>FreightRM-M-020-SI26-M19</v>
      </c>
      <c r="G1589" s="97" t="s">
        <v>5586</v>
      </c>
      <c r="H1589" s="97" t="s">
        <v>5587</v>
      </c>
      <c r="I1589" s="85" t="s">
        <v>4692</v>
      </c>
      <c r="J1589" s="92">
        <v>46084</v>
      </c>
      <c r="K1589" s="97" t="s">
        <v>5777</v>
      </c>
      <c r="L1589" s="6" t="s">
        <v>5778</v>
      </c>
      <c r="M1589" s="6" t="s">
        <v>174</v>
      </c>
      <c r="N1589" s="6" t="s">
        <v>1479</v>
      </c>
      <c r="O1589" s="71">
        <v>0</v>
      </c>
      <c r="P1589" s="71">
        <v>0</v>
      </c>
      <c r="Q1589" s="79">
        <v>68000</v>
      </c>
      <c r="R1589" s="79">
        <v>10880</v>
      </c>
      <c r="S1589" s="71">
        <v>2720</v>
      </c>
      <c r="T1589" s="79">
        <v>76160</v>
      </c>
      <c r="U1589" s="6" t="s">
        <v>24</v>
      </c>
      <c r="V1589" s="84">
        <f t="shared" si="163"/>
        <v>4310.3741015337591</v>
      </c>
      <c r="W1589" s="110">
        <v>46087</v>
      </c>
      <c r="X1589" s="6" t="s">
        <v>1480</v>
      </c>
      <c r="Y1589" s="6" t="s">
        <v>129</v>
      </c>
      <c r="Z1589" s="6" t="s">
        <v>239</v>
      </c>
      <c r="AA1589" s="6" t="s">
        <v>122</v>
      </c>
      <c r="AB1589" s="76" t="s">
        <v>539</v>
      </c>
      <c r="AC1589" s="76" t="s">
        <v>540</v>
      </c>
      <c r="AD1589" s="76" t="s">
        <v>174</v>
      </c>
      <c r="AE1589" s="76" t="s">
        <v>546</v>
      </c>
      <c r="AF1589" s="76" t="s">
        <v>96</v>
      </c>
      <c r="AG1589" s="82"/>
      <c r="AH1589" s="60"/>
      <c r="AI1589" s="75" t="s">
        <v>5422</v>
      </c>
      <c r="AJ1589" s="6" t="s">
        <v>103</v>
      </c>
      <c r="AK1589" s="81">
        <v>0</v>
      </c>
      <c r="AL1589" s="205" t="s">
        <v>103</v>
      </c>
      <c r="AM1589" s="169"/>
      <c r="AN1589" s="6"/>
      <c r="AO1589" s="120"/>
    </row>
    <row r="1590" spans="1:41">
      <c r="A1590" s="75" t="s">
        <v>5422</v>
      </c>
      <c r="B1590" s="6" t="s">
        <v>93</v>
      </c>
      <c r="C1590" s="76">
        <v>1589</v>
      </c>
      <c r="D1590" s="6" t="s">
        <v>594</v>
      </c>
      <c r="E1590" s="6" t="s">
        <v>2135</v>
      </c>
      <c r="F1590" s="6" t="str">
        <f t="shared" si="155"/>
        <v>FreightRM-M-027-SI26-M19/RM-M-028-SI26-M19</v>
      </c>
      <c r="G1590" s="112" t="s">
        <v>5588</v>
      </c>
      <c r="H1590" s="97" t="s">
        <v>5589</v>
      </c>
      <c r="I1590" s="85" t="s">
        <v>4692</v>
      </c>
      <c r="J1590" s="92">
        <v>46080</v>
      </c>
      <c r="K1590" s="97" t="s">
        <v>5779</v>
      </c>
      <c r="L1590" s="6" t="s">
        <v>5780</v>
      </c>
      <c r="M1590" s="6" t="s">
        <v>174</v>
      </c>
      <c r="N1590" s="6" t="s">
        <v>1479</v>
      </c>
      <c r="O1590" s="71">
        <v>0</v>
      </c>
      <c r="P1590" s="71">
        <v>0</v>
      </c>
      <c r="Q1590" s="79">
        <v>73500</v>
      </c>
      <c r="R1590" s="79">
        <v>11760</v>
      </c>
      <c r="S1590" s="71">
        <v>2940</v>
      </c>
      <c r="T1590" s="79">
        <v>82320</v>
      </c>
      <c r="U1590" s="6" t="s">
        <v>24</v>
      </c>
      <c r="V1590" s="84">
        <f t="shared" si="163"/>
        <v>4659.0073009225198</v>
      </c>
      <c r="W1590" s="110" t="s">
        <v>119</v>
      </c>
      <c r="X1590" s="6" t="s">
        <v>1480</v>
      </c>
      <c r="Y1590" s="6" t="s">
        <v>129</v>
      </c>
      <c r="Z1590" s="6" t="s">
        <v>239</v>
      </c>
      <c r="AA1590" s="6" t="s">
        <v>122</v>
      </c>
      <c r="AB1590" s="76" t="s">
        <v>539</v>
      </c>
      <c r="AC1590" s="76" t="s">
        <v>540</v>
      </c>
      <c r="AD1590" s="76" t="s">
        <v>174</v>
      </c>
      <c r="AE1590" s="76" t="s">
        <v>546</v>
      </c>
      <c r="AF1590" s="76" t="s">
        <v>96</v>
      </c>
      <c r="AG1590" s="82"/>
      <c r="AH1590" s="60"/>
      <c r="AI1590" s="75" t="s">
        <v>5422</v>
      </c>
      <c r="AJ1590" s="6" t="s">
        <v>103</v>
      </c>
      <c r="AK1590" s="81">
        <v>0</v>
      </c>
      <c r="AL1590" s="205" t="s">
        <v>103</v>
      </c>
      <c r="AM1590" s="169"/>
      <c r="AN1590" s="6"/>
      <c r="AO1590" s="120"/>
    </row>
    <row r="1591" spans="1:41">
      <c r="A1591" s="75" t="s">
        <v>5422</v>
      </c>
      <c r="B1591" s="6" t="s">
        <v>93</v>
      </c>
      <c r="C1591" s="76">
        <v>1590</v>
      </c>
      <c r="D1591" s="6" t="s">
        <v>594</v>
      </c>
      <c r="E1591" s="6" t="s">
        <v>2135</v>
      </c>
      <c r="F1591" s="6" t="str">
        <f t="shared" si="155"/>
        <v>FreightRM-M-040-SI26-M19</v>
      </c>
      <c r="G1591" s="97" t="s">
        <v>5590</v>
      </c>
      <c r="H1591" s="97" t="s">
        <v>5591</v>
      </c>
      <c r="I1591" s="85" t="s">
        <v>4692</v>
      </c>
      <c r="J1591" s="92">
        <v>46085</v>
      </c>
      <c r="K1591" s="97" t="s">
        <v>5781</v>
      </c>
      <c r="L1591" s="6" t="s">
        <v>5782</v>
      </c>
      <c r="M1591" s="6" t="s">
        <v>174</v>
      </c>
      <c r="N1591" s="6" t="s">
        <v>1479</v>
      </c>
      <c r="O1591" s="71">
        <v>0</v>
      </c>
      <c r="P1591" s="71">
        <v>0</v>
      </c>
      <c r="Q1591" s="79">
        <v>63000</v>
      </c>
      <c r="R1591" s="79">
        <v>10080</v>
      </c>
      <c r="S1591" s="71">
        <v>2520</v>
      </c>
      <c r="T1591" s="79">
        <v>70560</v>
      </c>
      <c r="U1591" s="6" t="s">
        <v>24</v>
      </c>
      <c r="V1591" s="84">
        <f t="shared" si="163"/>
        <v>3993.4348293621597</v>
      </c>
      <c r="W1591" s="110" t="s">
        <v>119</v>
      </c>
      <c r="X1591" s="6" t="s">
        <v>1480</v>
      </c>
      <c r="Y1591" s="6" t="s">
        <v>129</v>
      </c>
      <c r="Z1591" s="6" t="s">
        <v>239</v>
      </c>
      <c r="AA1591" s="6" t="s">
        <v>122</v>
      </c>
      <c r="AB1591" s="76" t="s">
        <v>539</v>
      </c>
      <c r="AC1591" s="76" t="s">
        <v>540</v>
      </c>
      <c r="AD1591" s="76" t="s">
        <v>174</v>
      </c>
      <c r="AE1591" s="76" t="s">
        <v>546</v>
      </c>
      <c r="AF1591" s="76" t="s">
        <v>96</v>
      </c>
      <c r="AG1591" s="82"/>
      <c r="AH1591" s="60"/>
      <c r="AI1591" s="75" t="s">
        <v>5422</v>
      </c>
      <c r="AJ1591" s="6" t="s">
        <v>103</v>
      </c>
      <c r="AK1591" s="81">
        <v>0</v>
      </c>
      <c r="AL1591" s="205" t="s">
        <v>103</v>
      </c>
      <c r="AM1591" s="169"/>
      <c r="AN1591" s="6"/>
      <c r="AO1591" s="120"/>
    </row>
    <row r="1592" spans="1:41">
      <c r="A1592" s="75" t="s">
        <v>5422</v>
      </c>
      <c r="B1592" s="6" t="s">
        <v>93</v>
      </c>
      <c r="C1592" s="76">
        <v>1591</v>
      </c>
      <c r="D1592" s="6" t="s">
        <v>594</v>
      </c>
      <c r="E1592" s="6" t="s">
        <v>2135</v>
      </c>
      <c r="F1592" s="6" t="str">
        <f t="shared" si="155"/>
        <v>FreightRM-M-042-SI26-M19</v>
      </c>
      <c r="G1592" s="97" t="s">
        <v>5592</v>
      </c>
      <c r="H1592" s="97" t="s">
        <v>5593</v>
      </c>
      <c r="I1592" s="85" t="s">
        <v>4692</v>
      </c>
      <c r="J1592" s="92">
        <v>46085</v>
      </c>
      <c r="K1592" s="97" t="s">
        <v>5783</v>
      </c>
      <c r="L1592" s="6" t="s">
        <v>5743</v>
      </c>
      <c r="M1592" s="6" t="s">
        <v>174</v>
      </c>
      <c r="N1592" s="6" t="s">
        <v>1479</v>
      </c>
      <c r="O1592" s="71">
        <v>0</v>
      </c>
      <c r="P1592" s="71">
        <v>0</v>
      </c>
      <c r="Q1592" s="79">
        <v>52000</v>
      </c>
      <c r="R1592" s="79">
        <v>8320</v>
      </c>
      <c r="S1592" s="71">
        <v>2080</v>
      </c>
      <c r="T1592" s="79">
        <v>58240</v>
      </c>
      <c r="U1592" s="6" t="s">
        <v>24</v>
      </c>
      <c r="V1592" s="84">
        <f t="shared" si="163"/>
        <v>3296.1684305846397</v>
      </c>
      <c r="W1592" s="110" t="s">
        <v>119</v>
      </c>
      <c r="X1592" s="6" t="s">
        <v>1480</v>
      </c>
      <c r="Y1592" s="6" t="s">
        <v>129</v>
      </c>
      <c r="Z1592" s="6" t="s">
        <v>239</v>
      </c>
      <c r="AA1592" s="6" t="s">
        <v>122</v>
      </c>
      <c r="AB1592" s="76" t="s">
        <v>539</v>
      </c>
      <c r="AC1592" s="76" t="s">
        <v>540</v>
      </c>
      <c r="AD1592" s="76" t="s">
        <v>174</v>
      </c>
      <c r="AE1592" s="76" t="s">
        <v>546</v>
      </c>
      <c r="AF1592" s="76" t="s">
        <v>96</v>
      </c>
      <c r="AG1592" s="82"/>
      <c r="AH1592" s="60"/>
      <c r="AI1592" s="75" t="s">
        <v>5422</v>
      </c>
      <c r="AJ1592" s="6" t="s">
        <v>103</v>
      </c>
      <c r="AK1592" s="81">
        <v>0</v>
      </c>
      <c r="AL1592" s="205" t="s">
        <v>103</v>
      </c>
      <c r="AM1592" s="169"/>
      <c r="AN1592" s="6"/>
      <c r="AO1592" s="120"/>
    </row>
    <row r="1593" spans="1:41">
      <c r="A1593" s="75" t="s">
        <v>5422</v>
      </c>
      <c r="B1593" s="6" t="s">
        <v>93</v>
      </c>
      <c r="C1593" s="76">
        <v>1592</v>
      </c>
      <c r="D1593" s="6" t="s">
        <v>594</v>
      </c>
      <c r="E1593" s="6" t="s">
        <v>2135</v>
      </c>
      <c r="F1593" s="6" t="str">
        <f t="shared" si="155"/>
        <v>FreightRM-M-021-SI26-M19/RM-M-044-SI26-M19</v>
      </c>
      <c r="G1593" s="112" t="s">
        <v>5594</v>
      </c>
      <c r="H1593" s="97" t="s">
        <v>5595</v>
      </c>
      <c r="I1593" s="85" t="s">
        <v>4692</v>
      </c>
      <c r="J1593" s="92">
        <v>46085</v>
      </c>
      <c r="K1593" s="97" t="s">
        <v>5784</v>
      </c>
      <c r="L1593" s="6" t="s">
        <v>5785</v>
      </c>
      <c r="M1593" s="6" t="s">
        <v>174</v>
      </c>
      <c r="N1593" s="6" t="s">
        <v>1479</v>
      </c>
      <c r="O1593" s="71">
        <v>0</v>
      </c>
      <c r="P1593" s="71">
        <v>0</v>
      </c>
      <c r="Q1593" s="79">
        <v>74500</v>
      </c>
      <c r="R1593" s="79">
        <v>11920</v>
      </c>
      <c r="S1593" s="71">
        <v>2980</v>
      </c>
      <c r="T1593" s="79">
        <v>83440</v>
      </c>
      <c r="U1593" s="6" t="s">
        <v>24</v>
      </c>
      <c r="V1593" s="84">
        <f t="shared" si="163"/>
        <v>4722.3951553568395</v>
      </c>
      <c r="W1593" s="110" t="s">
        <v>119</v>
      </c>
      <c r="X1593" s="6" t="s">
        <v>1480</v>
      </c>
      <c r="Y1593" s="6" t="s">
        <v>129</v>
      </c>
      <c r="Z1593" s="6" t="s">
        <v>239</v>
      </c>
      <c r="AA1593" s="6" t="s">
        <v>122</v>
      </c>
      <c r="AB1593" s="76" t="s">
        <v>539</v>
      </c>
      <c r="AC1593" s="76" t="s">
        <v>540</v>
      </c>
      <c r="AD1593" s="76" t="s">
        <v>174</v>
      </c>
      <c r="AE1593" s="76" t="s">
        <v>546</v>
      </c>
      <c r="AF1593" s="76" t="s">
        <v>96</v>
      </c>
      <c r="AG1593" s="82"/>
      <c r="AH1593" s="60"/>
      <c r="AI1593" s="75" t="s">
        <v>5422</v>
      </c>
      <c r="AJ1593" s="6" t="s">
        <v>103</v>
      </c>
      <c r="AK1593" s="81">
        <v>0</v>
      </c>
      <c r="AL1593" s="205" t="s">
        <v>103</v>
      </c>
      <c r="AM1593" s="169"/>
      <c r="AN1593" s="6"/>
      <c r="AO1593" s="120"/>
    </row>
    <row r="1594" spans="1:41">
      <c r="A1594" s="75" t="s">
        <v>5422</v>
      </c>
      <c r="B1594" s="6" t="s">
        <v>93</v>
      </c>
      <c r="C1594" s="76">
        <v>1593</v>
      </c>
      <c r="D1594" s="6" t="s">
        <v>594</v>
      </c>
      <c r="E1594" s="6" t="s">
        <v>2135</v>
      </c>
      <c r="F1594" s="6" t="str">
        <f t="shared" si="155"/>
        <v>FreightRM-M-035-SI26-M19</v>
      </c>
      <c r="G1594" s="97" t="s">
        <v>5596</v>
      </c>
      <c r="H1594" s="97" t="s">
        <v>5597</v>
      </c>
      <c r="I1594" s="85" t="s">
        <v>4692</v>
      </c>
      <c r="J1594" s="92">
        <v>46086</v>
      </c>
      <c r="K1594" s="97" t="s">
        <v>5786</v>
      </c>
      <c r="L1594" s="6" t="s">
        <v>5787</v>
      </c>
      <c r="M1594" s="6" t="s">
        <v>174</v>
      </c>
      <c r="N1594" s="6" t="s">
        <v>1479</v>
      </c>
      <c r="O1594" s="71">
        <v>0</v>
      </c>
      <c r="P1594" s="71">
        <v>0</v>
      </c>
      <c r="Q1594" s="79">
        <v>58500</v>
      </c>
      <c r="R1594" s="79">
        <v>9360</v>
      </c>
      <c r="S1594" s="71">
        <v>2340</v>
      </c>
      <c r="T1594" s="79">
        <v>65520</v>
      </c>
      <c r="U1594" s="6" t="s">
        <v>24</v>
      </c>
      <c r="V1594" s="84">
        <f t="shared" si="163"/>
        <v>3708.1894844077196</v>
      </c>
      <c r="W1594" s="110" t="s">
        <v>119</v>
      </c>
      <c r="X1594" s="6" t="s">
        <v>1480</v>
      </c>
      <c r="Y1594" s="6" t="s">
        <v>129</v>
      </c>
      <c r="Z1594" s="6" t="s">
        <v>239</v>
      </c>
      <c r="AA1594" s="6" t="s">
        <v>122</v>
      </c>
      <c r="AB1594" s="76" t="s">
        <v>539</v>
      </c>
      <c r="AC1594" s="76" t="s">
        <v>540</v>
      </c>
      <c r="AD1594" s="76" t="s">
        <v>174</v>
      </c>
      <c r="AE1594" s="76" t="s">
        <v>546</v>
      </c>
      <c r="AF1594" s="76" t="s">
        <v>96</v>
      </c>
      <c r="AG1594" s="82"/>
      <c r="AH1594" s="60"/>
      <c r="AI1594" s="75" t="s">
        <v>5422</v>
      </c>
      <c r="AJ1594" s="6" t="s">
        <v>103</v>
      </c>
      <c r="AK1594" s="81">
        <v>0</v>
      </c>
      <c r="AL1594" s="205" t="s">
        <v>103</v>
      </c>
      <c r="AM1594" s="169"/>
      <c r="AN1594" s="6"/>
      <c r="AO1594" s="120"/>
    </row>
    <row r="1595" spans="1:41">
      <c r="A1595" s="75" t="s">
        <v>5422</v>
      </c>
      <c r="B1595" s="6" t="s">
        <v>93</v>
      </c>
      <c r="C1595" s="76">
        <v>1594</v>
      </c>
      <c r="D1595" s="6" t="s">
        <v>3070</v>
      </c>
      <c r="E1595" s="6" t="s">
        <v>2135</v>
      </c>
      <c r="F1595" s="6" t="str">
        <f t="shared" si="155"/>
        <v>FreightRM-A-0027AI26-M19-C9388/RM-A-0028AI26 M19-C9048</v>
      </c>
      <c r="G1595" s="112" t="s">
        <v>5598</v>
      </c>
      <c r="H1595" s="95">
        <v>3454</v>
      </c>
      <c r="I1595" s="85" t="s">
        <v>4692</v>
      </c>
      <c r="J1595" s="92">
        <v>46176</v>
      </c>
      <c r="K1595" s="97"/>
      <c r="L1595" s="6" t="s">
        <v>116</v>
      </c>
      <c r="M1595" s="6" t="s">
        <v>25</v>
      </c>
      <c r="N1595" s="6" t="s">
        <v>116</v>
      </c>
      <c r="O1595" s="71">
        <v>0</v>
      </c>
      <c r="P1595" s="71">
        <v>0</v>
      </c>
      <c r="Q1595" s="79">
        <v>1000</v>
      </c>
      <c r="R1595" s="79">
        <v>160</v>
      </c>
      <c r="S1595" s="71">
        <v>40</v>
      </c>
      <c r="T1595" s="79">
        <v>1120</v>
      </c>
      <c r="U1595" s="87" t="s">
        <v>118</v>
      </c>
      <c r="V1595" s="84">
        <f t="shared" ref="V1595:V1631" si="164">T1595</f>
        <v>1120</v>
      </c>
      <c r="W1595" s="94">
        <v>46062</v>
      </c>
      <c r="X1595" s="80" t="s">
        <v>3323</v>
      </c>
      <c r="Y1595" s="80" t="s">
        <v>537</v>
      </c>
      <c r="Z1595" s="80" t="s">
        <v>121</v>
      </c>
      <c r="AA1595" s="80" t="s">
        <v>3324</v>
      </c>
      <c r="AB1595" s="76" t="s">
        <v>539</v>
      </c>
      <c r="AC1595" s="76" t="s">
        <v>540</v>
      </c>
      <c r="AD1595" s="76" t="s">
        <v>25</v>
      </c>
      <c r="AE1595" s="76">
        <v>67180000</v>
      </c>
      <c r="AF1595" s="76" t="s">
        <v>96</v>
      </c>
      <c r="AG1595" s="82"/>
      <c r="AH1595" s="60"/>
      <c r="AI1595" s="75" t="s">
        <v>5422</v>
      </c>
      <c r="AJ1595" s="6" t="s">
        <v>103</v>
      </c>
      <c r="AK1595" s="81">
        <v>0</v>
      </c>
      <c r="AL1595" s="205" t="s">
        <v>103</v>
      </c>
      <c r="AM1595" s="169" t="s">
        <v>3699</v>
      </c>
      <c r="AN1595" s="6" t="s">
        <v>2152</v>
      </c>
      <c r="AO1595" s="120"/>
    </row>
    <row r="1596" spans="1:41">
      <c r="A1596" s="75" t="s">
        <v>5422</v>
      </c>
      <c r="B1596" s="6" t="s">
        <v>93</v>
      </c>
      <c r="C1596" s="76">
        <v>1595</v>
      </c>
      <c r="D1596" s="6" t="s">
        <v>3070</v>
      </c>
      <c r="E1596" s="6" t="s">
        <v>2135</v>
      </c>
      <c r="F1596" s="6" t="str">
        <f t="shared" si="155"/>
        <v>FreightRM-A-0029AI26-M19-C9380</v>
      </c>
      <c r="G1596" s="97" t="s">
        <v>5599</v>
      </c>
      <c r="H1596" s="95">
        <v>3455</v>
      </c>
      <c r="I1596" s="85" t="s">
        <v>4692</v>
      </c>
      <c r="J1596" s="92">
        <v>46176</v>
      </c>
      <c r="K1596" s="97"/>
      <c r="L1596" s="6" t="s">
        <v>116</v>
      </c>
      <c r="M1596" s="6" t="s">
        <v>25</v>
      </c>
      <c r="N1596" s="6" t="s">
        <v>116</v>
      </c>
      <c r="O1596" s="71">
        <v>0</v>
      </c>
      <c r="P1596" s="71">
        <v>0</v>
      </c>
      <c r="Q1596" s="79">
        <v>800</v>
      </c>
      <c r="R1596" s="79">
        <v>128</v>
      </c>
      <c r="S1596" s="71">
        <v>32</v>
      </c>
      <c r="T1596" s="79">
        <v>896</v>
      </c>
      <c r="U1596" s="87" t="s">
        <v>118</v>
      </c>
      <c r="V1596" s="84">
        <f t="shared" si="164"/>
        <v>896</v>
      </c>
      <c r="W1596" s="94">
        <v>46070</v>
      </c>
      <c r="X1596" s="80" t="s">
        <v>3323</v>
      </c>
      <c r="Y1596" s="80" t="s">
        <v>537</v>
      </c>
      <c r="Z1596" s="80" t="s">
        <v>121</v>
      </c>
      <c r="AA1596" s="80" t="s">
        <v>3324</v>
      </c>
      <c r="AB1596" s="76" t="s">
        <v>539</v>
      </c>
      <c r="AC1596" s="76" t="s">
        <v>540</v>
      </c>
      <c r="AD1596" s="76" t="s">
        <v>25</v>
      </c>
      <c r="AE1596" s="76">
        <v>67180000</v>
      </c>
      <c r="AF1596" s="76" t="s">
        <v>96</v>
      </c>
      <c r="AG1596" s="82"/>
      <c r="AH1596" s="60"/>
      <c r="AI1596" s="75" t="s">
        <v>5422</v>
      </c>
      <c r="AJ1596" s="6" t="s">
        <v>103</v>
      </c>
      <c r="AK1596" s="81">
        <v>0</v>
      </c>
      <c r="AL1596" s="205" t="s">
        <v>103</v>
      </c>
      <c r="AM1596" s="169" t="s">
        <v>4184</v>
      </c>
      <c r="AN1596" s="6"/>
      <c r="AO1596" s="120"/>
    </row>
    <row r="1597" spans="1:41">
      <c r="A1597" s="75" t="s">
        <v>5422</v>
      </c>
      <c r="B1597" s="6" t="s">
        <v>93</v>
      </c>
      <c r="C1597" s="76">
        <v>1596</v>
      </c>
      <c r="D1597" s="6" t="s">
        <v>3070</v>
      </c>
      <c r="E1597" s="6" t="s">
        <v>2135</v>
      </c>
      <c r="F1597" s="6" t="str">
        <f t="shared" si="155"/>
        <v>FreightRM-A-0033AI26-M19-C9505/RM-A-0035AI26 M19-C9506/AF-A-0030AI26-M19-C9482</v>
      </c>
      <c r="G1597" s="112" t="s">
        <v>5600</v>
      </c>
      <c r="H1597" s="95">
        <v>3456</v>
      </c>
      <c r="I1597" s="85" t="s">
        <v>4692</v>
      </c>
      <c r="J1597" s="92">
        <v>46176</v>
      </c>
      <c r="K1597" s="97"/>
      <c r="L1597" s="6" t="s">
        <v>116</v>
      </c>
      <c r="M1597" s="6" t="s">
        <v>25</v>
      </c>
      <c r="N1597" s="6" t="s">
        <v>116</v>
      </c>
      <c r="O1597" s="71">
        <v>0</v>
      </c>
      <c r="P1597" s="71">
        <v>0</v>
      </c>
      <c r="Q1597" s="79">
        <v>1350</v>
      </c>
      <c r="R1597" s="79">
        <v>216</v>
      </c>
      <c r="S1597" s="71">
        <v>54</v>
      </c>
      <c r="T1597" s="79">
        <v>1512</v>
      </c>
      <c r="U1597" s="87" t="s">
        <v>118</v>
      </c>
      <c r="V1597" s="84">
        <f t="shared" si="164"/>
        <v>1512</v>
      </c>
      <c r="W1597" s="94">
        <v>46070</v>
      </c>
      <c r="X1597" s="80" t="s">
        <v>3323</v>
      </c>
      <c r="Y1597" s="80" t="s">
        <v>537</v>
      </c>
      <c r="Z1597" s="80" t="s">
        <v>121</v>
      </c>
      <c r="AA1597" s="80" t="s">
        <v>3324</v>
      </c>
      <c r="AB1597" s="76" t="s">
        <v>539</v>
      </c>
      <c r="AC1597" s="76" t="s">
        <v>540</v>
      </c>
      <c r="AD1597" s="76" t="s">
        <v>25</v>
      </c>
      <c r="AE1597" s="76">
        <v>67180000</v>
      </c>
      <c r="AF1597" s="76" t="s">
        <v>96</v>
      </c>
      <c r="AG1597" s="82"/>
      <c r="AH1597" s="60"/>
      <c r="AI1597" s="75" t="s">
        <v>5422</v>
      </c>
      <c r="AJ1597" s="6" t="s">
        <v>103</v>
      </c>
      <c r="AK1597" s="81">
        <v>0</v>
      </c>
      <c r="AL1597" s="205" t="s">
        <v>103</v>
      </c>
      <c r="AM1597" s="169" t="s">
        <v>3702</v>
      </c>
      <c r="AN1597" s="6" t="s">
        <v>3701</v>
      </c>
      <c r="AO1597" s="120" t="s">
        <v>3705</v>
      </c>
    </row>
    <row r="1598" spans="1:41">
      <c r="A1598" s="75" t="s">
        <v>5422</v>
      </c>
      <c r="B1598" s="6" t="s">
        <v>93</v>
      </c>
      <c r="C1598" s="76">
        <v>1597</v>
      </c>
      <c r="D1598" s="6" t="s">
        <v>3070</v>
      </c>
      <c r="E1598" s="6" t="s">
        <v>2135</v>
      </c>
      <c r="F1598" s="6" t="str">
        <f t="shared" si="155"/>
        <v>FreightRM-A-0032AI26-M19-C9506</v>
      </c>
      <c r="G1598" s="97" t="s">
        <v>5601</v>
      </c>
      <c r="H1598" s="391">
        <v>3459</v>
      </c>
      <c r="I1598" s="85" t="s">
        <v>4692</v>
      </c>
      <c r="J1598" s="92">
        <v>46176</v>
      </c>
      <c r="K1598" s="97"/>
      <c r="L1598" s="6" t="s">
        <v>116</v>
      </c>
      <c r="M1598" s="6" t="s">
        <v>25</v>
      </c>
      <c r="N1598" s="6" t="s">
        <v>116</v>
      </c>
      <c r="O1598" s="71">
        <v>0</v>
      </c>
      <c r="P1598" s="71">
        <v>0</v>
      </c>
      <c r="Q1598" s="79">
        <v>1000</v>
      </c>
      <c r="R1598" s="79">
        <v>160</v>
      </c>
      <c r="S1598" s="71">
        <v>40</v>
      </c>
      <c r="T1598" s="79">
        <v>1120</v>
      </c>
      <c r="U1598" s="87" t="s">
        <v>118</v>
      </c>
      <c r="V1598" s="84">
        <f t="shared" si="164"/>
        <v>1120</v>
      </c>
      <c r="W1598" s="94">
        <v>46069</v>
      </c>
      <c r="X1598" s="80" t="s">
        <v>3323</v>
      </c>
      <c r="Y1598" s="80" t="s">
        <v>537</v>
      </c>
      <c r="Z1598" s="80" t="s">
        <v>121</v>
      </c>
      <c r="AA1598" s="80" t="s">
        <v>3324</v>
      </c>
      <c r="AB1598" s="76" t="s">
        <v>539</v>
      </c>
      <c r="AC1598" s="76" t="s">
        <v>540</v>
      </c>
      <c r="AD1598" s="76" t="s">
        <v>25</v>
      </c>
      <c r="AE1598" s="76">
        <v>67180000</v>
      </c>
      <c r="AF1598" s="76" t="s">
        <v>96</v>
      </c>
      <c r="AG1598" s="82"/>
      <c r="AH1598" s="60"/>
      <c r="AI1598" s="75" t="s">
        <v>5422</v>
      </c>
      <c r="AJ1598" s="6" t="s">
        <v>103</v>
      </c>
      <c r="AK1598" s="81">
        <v>0</v>
      </c>
      <c r="AL1598" s="205" t="s">
        <v>103</v>
      </c>
      <c r="AM1598" s="169" t="s">
        <v>3701</v>
      </c>
      <c r="AN1598" s="6"/>
      <c r="AO1598" s="120"/>
    </row>
    <row r="1599" spans="1:41">
      <c r="A1599" s="75" t="s">
        <v>5422</v>
      </c>
      <c r="B1599" s="6" t="s">
        <v>93</v>
      </c>
      <c r="C1599" s="76">
        <v>1598</v>
      </c>
      <c r="D1599" s="6" t="s">
        <v>107</v>
      </c>
      <c r="E1599" s="6" t="s">
        <v>105</v>
      </c>
      <c r="F1599" s="6" t="str">
        <f t="shared" si="155"/>
        <v>STORAGEFG-R-2141LE25.M19</v>
      </c>
      <c r="G1599" s="97" t="s">
        <v>5156</v>
      </c>
      <c r="H1599" s="95">
        <v>146754</v>
      </c>
      <c r="I1599" s="85" t="s">
        <v>4692</v>
      </c>
      <c r="J1599" s="92">
        <v>46083</v>
      </c>
      <c r="K1599" s="97"/>
      <c r="L1599" s="6" t="s">
        <v>116</v>
      </c>
      <c r="M1599" s="6" t="s">
        <v>173</v>
      </c>
      <c r="N1599" s="6" t="s">
        <v>116</v>
      </c>
      <c r="O1599" s="71">
        <v>0</v>
      </c>
      <c r="P1599" s="71">
        <v>0</v>
      </c>
      <c r="Q1599" s="79">
        <v>29.9</v>
      </c>
      <c r="R1599" s="79">
        <v>0</v>
      </c>
      <c r="S1599" s="71">
        <v>0</v>
      </c>
      <c r="T1599" s="79">
        <v>29.9</v>
      </c>
      <c r="U1599" s="87" t="s">
        <v>118</v>
      </c>
      <c r="V1599" s="84">
        <f t="shared" si="164"/>
        <v>29.9</v>
      </c>
      <c r="W1599" s="94" t="s">
        <v>119</v>
      </c>
      <c r="X1599" s="80" t="s">
        <v>238</v>
      </c>
      <c r="Y1599" s="80" t="s">
        <v>238</v>
      </c>
      <c r="Z1599" s="80" t="s">
        <v>239</v>
      </c>
      <c r="AA1599" s="80" t="s">
        <v>240</v>
      </c>
      <c r="AB1599" s="76" t="s">
        <v>539</v>
      </c>
      <c r="AC1599" s="76" t="s">
        <v>541</v>
      </c>
      <c r="AD1599" s="76" t="s">
        <v>195</v>
      </c>
      <c r="AE1599" s="76">
        <v>75640000</v>
      </c>
      <c r="AF1599" s="76" t="s">
        <v>96</v>
      </c>
      <c r="AG1599" s="82"/>
      <c r="AH1599" s="60"/>
      <c r="AI1599" s="75" t="s">
        <v>5422</v>
      </c>
      <c r="AJ1599" s="6" t="s">
        <v>103</v>
      </c>
      <c r="AK1599" s="81">
        <v>0</v>
      </c>
      <c r="AL1599" s="205" t="s">
        <v>103</v>
      </c>
      <c r="AM1599" s="169"/>
      <c r="AN1599" s="6"/>
      <c r="AO1599" s="120"/>
    </row>
    <row r="1600" spans="1:41">
      <c r="A1600" s="75" t="s">
        <v>5422</v>
      </c>
      <c r="B1600" s="6" t="s">
        <v>93</v>
      </c>
      <c r="C1600" s="76">
        <v>1599</v>
      </c>
      <c r="D1600" s="6" t="s">
        <v>107</v>
      </c>
      <c r="E1600" s="6" t="s">
        <v>105</v>
      </c>
      <c r="F1600" s="6" t="str">
        <f t="shared" si="155"/>
        <v>STORAGEFG-R-2131LE25.M19</v>
      </c>
      <c r="G1600" s="97" t="s">
        <v>4558</v>
      </c>
      <c r="H1600" s="95">
        <v>146755</v>
      </c>
      <c r="I1600" s="85" t="s">
        <v>4692</v>
      </c>
      <c r="J1600" s="92">
        <v>46083</v>
      </c>
      <c r="K1600" s="97"/>
      <c r="L1600" s="6" t="s">
        <v>116</v>
      </c>
      <c r="M1600" s="6" t="s">
        <v>173</v>
      </c>
      <c r="N1600" s="6" t="s">
        <v>116</v>
      </c>
      <c r="O1600" s="71">
        <v>0</v>
      </c>
      <c r="P1600" s="71">
        <v>0</v>
      </c>
      <c r="Q1600" s="79">
        <v>71.900000000000006</v>
      </c>
      <c r="R1600" s="79">
        <v>0</v>
      </c>
      <c r="S1600" s="71">
        <v>0</v>
      </c>
      <c r="T1600" s="79">
        <v>71.900000000000006</v>
      </c>
      <c r="U1600" s="87" t="s">
        <v>118</v>
      </c>
      <c r="V1600" s="84">
        <f t="shared" si="164"/>
        <v>71.900000000000006</v>
      </c>
      <c r="W1600" s="94" t="s">
        <v>119</v>
      </c>
      <c r="X1600" s="80" t="s">
        <v>238</v>
      </c>
      <c r="Y1600" s="80" t="s">
        <v>238</v>
      </c>
      <c r="Z1600" s="80" t="s">
        <v>239</v>
      </c>
      <c r="AA1600" s="80" t="s">
        <v>240</v>
      </c>
      <c r="AB1600" s="76" t="s">
        <v>539</v>
      </c>
      <c r="AC1600" s="76" t="s">
        <v>541</v>
      </c>
      <c r="AD1600" s="76" t="s">
        <v>195</v>
      </c>
      <c r="AE1600" s="76">
        <v>75640000</v>
      </c>
      <c r="AF1600" s="76" t="s">
        <v>96</v>
      </c>
      <c r="AG1600" s="82"/>
      <c r="AH1600" s="60"/>
      <c r="AI1600" s="75" t="s">
        <v>5422</v>
      </c>
      <c r="AJ1600" s="6" t="s">
        <v>103</v>
      </c>
      <c r="AK1600" s="81">
        <v>0</v>
      </c>
      <c r="AL1600" s="205" t="s">
        <v>103</v>
      </c>
      <c r="AM1600" s="169"/>
      <c r="AN1600" s="6"/>
      <c r="AO1600" s="120"/>
    </row>
    <row r="1601" spans="1:41">
      <c r="A1601" s="75" t="s">
        <v>5422</v>
      </c>
      <c r="B1601" s="6" t="s">
        <v>93</v>
      </c>
      <c r="C1601" s="76">
        <v>1600</v>
      </c>
      <c r="D1601" s="6" t="s">
        <v>107</v>
      </c>
      <c r="E1601" s="6" t="s">
        <v>105</v>
      </c>
      <c r="F1601" s="6" t="str">
        <f t="shared" si="155"/>
        <v>STORAGEFG-R-2103LE25.M19</v>
      </c>
      <c r="G1601" s="97" t="s">
        <v>2343</v>
      </c>
      <c r="H1601" s="95">
        <v>146756</v>
      </c>
      <c r="I1601" s="85" t="s">
        <v>4692</v>
      </c>
      <c r="J1601" s="92">
        <v>46083</v>
      </c>
      <c r="K1601" s="97"/>
      <c r="L1601" s="80">
        <v>6118008</v>
      </c>
      <c r="M1601" s="6" t="s">
        <v>173</v>
      </c>
      <c r="N1601" s="6" t="s">
        <v>116</v>
      </c>
      <c r="O1601" s="71">
        <v>0</v>
      </c>
      <c r="P1601" s="71">
        <v>0</v>
      </c>
      <c r="Q1601" s="79">
        <v>37.1</v>
      </c>
      <c r="R1601" s="79">
        <v>0</v>
      </c>
      <c r="S1601" s="71">
        <v>0</v>
      </c>
      <c r="T1601" s="79">
        <v>37.1</v>
      </c>
      <c r="U1601" s="87" t="s">
        <v>118</v>
      </c>
      <c r="V1601" s="84">
        <f t="shared" si="164"/>
        <v>37.1</v>
      </c>
      <c r="W1601" s="94" t="s">
        <v>119</v>
      </c>
      <c r="X1601" s="80" t="s">
        <v>238</v>
      </c>
      <c r="Y1601" s="80" t="s">
        <v>238</v>
      </c>
      <c r="Z1601" s="80" t="s">
        <v>239</v>
      </c>
      <c r="AA1601" s="80" t="s">
        <v>240</v>
      </c>
      <c r="AB1601" s="76" t="s">
        <v>539</v>
      </c>
      <c r="AC1601" s="76" t="s">
        <v>541</v>
      </c>
      <c r="AD1601" s="76" t="s">
        <v>195</v>
      </c>
      <c r="AE1601" s="76">
        <v>75640000</v>
      </c>
      <c r="AF1601" s="76" t="s">
        <v>96</v>
      </c>
      <c r="AG1601" s="82"/>
      <c r="AH1601" s="60"/>
      <c r="AI1601" s="75" t="s">
        <v>5422</v>
      </c>
      <c r="AJ1601" s="6" t="s">
        <v>103</v>
      </c>
      <c r="AK1601" s="81">
        <v>0</v>
      </c>
      <c r="AL1601" s="205" t="s">
        <v>103</v>
      </c>
      <c r="AM1601" s="169"/>
      <c r="AN1601" s="6"/>
      <c r="AO1601" s="120"/>
    </row>
    <row r="1602" spans="1:41">
      <c r="A1602" s="75" t="s">
        <v>5422</v>
      </c>
      <c r="B1602" s="6" t="s">
        <v>93</v>
      </c>
      <c r="C1602" s="76">
        <v>1601</v>
      </c>
      <c r="D1602" s="6" t="s">
        <v>107</v>
      </c>
      <c r="E1602" s="6" t="s">
        <v>105</v>
      </c>
      <c r="F1602" s="6" t="str">
        <f t="shared" si="155"/>
        <v>STORAGEFG-R-2033LE25.M19</v>
      </c>
      <c r="G1602" s="97" t="s">
        <v>241</v>
      </c>
      <c r="H1602" s="95">
        <v>146757</v>
      </c>
      <c r="I1602" s="85" t="s">
        <v>4692</v>
      </c>
      <c r="J1602" s="92">
        <v>46083</v>
      </c>
      <c r="K1602" s="97"/>
      <c r="L1602" s="80">
        <v>6117998</v>
      </c>
      <c r="M1602" s="6" t="s">
        <v>173</v>
      </c>
      <c r="N1602" s="6" t="s">
        <v>116</v>
      </c>
      <c r="O1602" s="71">
        <v>0</v>
      </c>
      <c r="P1602" s="71">
        <v>0</v>
      </c>
      <c r="Q1602" s="79">
        <v>50.7</v>
      </c>
      <c r="R1602" s="79">
        <v>0</v>
      </c>
      <c r="S1602" s="71">
        <v>0</v>
      </c>
      <c r="T1602" s="79">
        <v>50.7</v>
      </c>
      <c r="U1602" s="87" t="s">
        <v>118</v>
      </c>
      <c r="V1602" s="84">
        <f t="shared" si="164"/>
        <v>50.7</v>
      </c>
      <c r="W1602" s="94" t="s">
        <v>119</v>
      </c>
      <c r="X1602" s="80" t="s">
        <v>238</v>
      </c>
      <c r="Y1602" s="80" t="s">
        <v>238</v>
      </c>
      <c r="Z1602" s="80" t="s">
        <v>239</v>
      </c>
      <c r="AA1602" s="80" t="s">
        <v>240</v>
      </c>
      <c r="AB1602" s="76" t="s">
        <v>539</v>
      </c>
      <c r="AC1602" s="76" t="s">
        <v>541</v>
      </c>
      <c r="AD1602" s="76" t="s">
        <v>195</v>
      </c>
      <c r="AE1602" s="76">
        <v>75640000</v>
      </c>
      <c r="AF1602" s="76" t="s">
        <v>96</v>
      </c>
      <c r="AG1602" s="82"/>
      <c r="AH1602" s="60"/>
      <c r="AI1602" s="75" t="s">
        <v>5422</v>
      </c>
      <c r="AJ1602" s="6" t="s">
        <v>103</v>
      </c>
      <c r="AK1602" s="81">
        <v>0</v>
      </c>
      <c r="AL1602" s="205" t="s">
        <v>103</v>
      </c>
      <c r="AM1602" s="169"/>
      <c r="AN1602" s="6"/>
      <c r="AO1602" s="120"/>
    </row>
    <row r="1603" spans="1:41">
      <c r="A1603" s="75" t="s">
        <v>5422</v>
      </c>
      <c r="B1603" s="6" t="s">
        <v>93</v>
      </c>
      <c r="C1603" s="76">
        <v>1602</v>
      </c>
      <c r="D1603" s="6" t="s">
        <v>107</v>
      </c>
      <c r="E1603" s="6" t="s">
        <v>105</v>
      </c>
      <c r="F1603" s="6" t="str">
        <f t="shared" ref="F1603:F1666" si="165">E1603&amp;G1603</f>
        <v>STORAGEFG-R-2125LE25.M19</v>
      </c>
      <c r="G1603" s="97" t="s">
        <v>3494</v>
      </c>
      <c r="H1603" s="95">
        <v>146777</v>
      </c>
      <c r="I1603" s="85" t="s">
        <v>4692</v>
      </c>
      <c r="J1603" s="92">
        <v>46084</v>
      </c>
      <c r="K1603" s="97"/>
      <c r="L1603" s="6" t="s">
        <v>116</v>
      </c>
      <c r="M1603" s="6" t="s">
        <v>173</v>
      </c>
      <c r="N1603" s="6" t="s">
        <v>116</v>
      </c>
      <c r="O1603" s="71">
        <v>0</v>
      </c>
      <c r="P1603" s="71">
        <v>0</v>
      </c>
      <c r="Q1603" s="79">
        <v>32.1</v>
      </c>
      <c r="R1603" s="79">
        <v>0</v>
      </c>
      <c r="S1603" s="71">
        <v>0</v>
      </c>
      <c r="T1603" s="79">
        <v>32.1</v>
      </c>
      <c r="U1603" s="87" t="s">
        <v>118</v>
      </c>
      <c r="V1603" s="84">
        <f t="shared" si="164"/>
        <v>32.1</v>
      </c>
      <c r="W1603" s="94" t="s">
        <v>119</v>
      </c>
      <c r="X1603" s="80" t="s">
        <v>238</v>
      </c>
      <c r="Y1603" s="80" t="s">
        <v>238</v>
      </c>
      <c r="Z1603" s="80" t="s">
        <v>239</v>
      </c>
      <c r="AA1603" s="80" t="s">
        <v>240</v>
      </c>
      <c r="AB1603" s="76" t="s">
        <v>539</v>
      </c>
      <c r="AC1603" s="76" t="s">
        <v>541</v>
      </c>
      <c r="AD1603" s="76" t="s">
        <v>195</v>
      </c>
      <c r="AE1603" s="76">
        <v>75640000</v>
      </c>
      <c r="AF1603" s="76" t="s">
        <v>96</v>
      </c>
      <c r="AG1603" s="82"/>
      <c r="AH1603" s="60"/>
      <c r="AI1603" s="75" t="s">
        <v>5422</v>
      </c>
      <c r="AJ1603" s="6" t="s">
        <v>103</v>
      </c>
      <c r="AK1603" s="81">
        <v>0</v>
      </c>
      <c r="AL1603" s="205" t="s">
        <v>103</v>
      </c>
      <c r="AM1603" s="169"/>
      <c r="AN1603" s="6"/>
      <c r="AO1603" s="120"/>
    </row>
    <row r="1604" spans="1:41">
      <c r="A1604" s="75" t="s">
        <v>5422</v>
      </c>
      <c r="B1604" s="6" t="s">
        <v>93</v>
      </c>
      <c r="C1604" s="76">
        <v>1603</v>
      </c>
      <c r="D1604" s="6" t="s">
        <v>107</v>
      </c>
      <c r="E1604" s="6" t="s">
        <v>105</v>
      </c>
      <c r="F1604" s="6" t="str">
        <f t="shared" si="165"/>
        <v>STORAGEFG-R-2128LE25.M19</v>
      </c>
      <c r="G1604" s="97" t="s">
        <v>4555</v>
      </c>
      <c r="H1604" s="95">
        <v>146783</v>
      </c>
      <c r="I1604" s="85" t="s">
        <v>4692</v>
      </c>
      <c r="J1604" s="92">
        <v>46085</v>
      </c>
      <c r="K1604" s="97"/>
      <c r="L1604" s="6" t="s">
        <v>116</v>
      </c>
      <c r="M1604" s="6" t="s">
        <v>173</v>
      </c>
      <c r="N1604" s="6" t="s">
        <v>116</v>
      </c>
      <c r="O1604" s="71">
        <v>0</v>
      </c>
      <c r="P1604" s="71">
        <v>0</v>
      </c>
      <c r="Q1604" s="79">
        <v>51.2</v>
      </c>
      <c r="R1604" s="79">
        <v>0</v>
      </c>
      <c r="S1604" s="71">
        <v>0</v>
      </c>
      <c r="T1604" s="79">
        <v>51.2</v>
      </c>
      <c r="U1604" s="87" t="s">
        <v>118</v>
      </c>
      <c r="V1604" s="84">
        <f t="shared" si="164"/>
        <v>51.2</v>
      </c>
      <c r="W1604" s="94" t="s">
        <v>119</v>
      </c>
      <c r="X1604" s="80" t="s">
        <v>238</v>
      </c>
      <c r="Y1604" s="80" t="s">
        <v>238</v>
      </c>
      <c r="Z1604" s="80" t="s">
        <v>239</v>
      </c>
      <c r="AA1604" s="80" t="s">
        <v>240</v>
      </c>
      <c r="AB1604" s="76" t="s">
        <v>539</v>
      </c>
      <c r="AC1604" s="76" t="s">
        <v>541</v>
      </c>
      <c r="AD1604" s="76" t="s">
        <v>195</v>
      </c>
      <c r="AE1604" s="76">
        <v>75640000</v>
      </c>
      <c r="AF1604" s="76" t="s">
        <v>96</v>
      </c>
      <c r="AG1604" s="82"/>
      <c r="AH1604" s="60"/>
      <c r="AI1604" s="75" t="s">
        <v>5422</v>
      </c>
      <c r="AJ1604" s="6" t="s">
        <v>103</v>
      </c>
      <c r="AK1604" s="81">
        <v>0</v>
      </c>
      <c r="AL1604" s="205" t="s">
        <v>103</v>
      </c>
      <c r="AM1604" s="169"/>
      <c r="AN1604" s="6"/>
      <c r="AO1604" s="120"/>
    </row>
    <row r="1605" spans="1:41">
      <c r="A1605" s="75" t="s">
        <v>5422</v>
      </c>
      <c r="B1605" s="6" t="s">
        <v>93</v>
      </c>
      <c r="C1605" s="76">
        <v>1604</v>
      </c>
      <c r="D1605" s="6" t="s">
        <v>107</v>
      </c>
      <c r="E1605" s="6" t="s">
        <v>105</v>
      </c>
      <c r="F1605" s="6" t="str">
        <f t="shared" si="165"/>
        <v>STORAGEFG-R-2131LE25.M19</v>
      </c>
      <c r="G1605" s="97" t="s">
        <v>4558</v>
      </c>
      <c r="H1605" s="95">
        <v>146784</v>
      </c>
      <c r="I1605" s="85" t="s">
        <v>4692</v>
      </c>
      <c r="J1605" s="92">
        <v>46085</v>
      </c>
      <c r="K1605" s="97"/>
      <c r="L1605" s="6" t="s">
        <v>116</v>
      </c>
      <c r="M1605" s="6" t="s">
        <v>173</v>
      </c>
      <c r="N1605" s="6" t="s">
        <v>116</v>
      </c>
      <c r="O1605" s="71">
        <v>0</v>
      </c>
      <c r="P1605" s="71">
        <v>0</v>
      </c>
      <c r="Q1605" s="79">
        <v>32.299999999999997</v>
      </c>
      <c r="R1605" s="79">
        <v>0</v>
      </c>
      <c r="S1605" s="71">
        <v>0</v>
      </c>
      <c r="T1605" s="79">
        <v>32.299999999999997</v>
      </c>
      <c r="U1605" s="87" t="s">
        <v>118</v>
      </c>
      <c r="V1605" s="84">
        <f t="shared" si="164"/>
        <v>32.299999999999997</v>
      </c>
      <c r="W1605" s="94" t="s">
        <v>119</v>
      </c>
      <c r="X1605" s="80" t="s">
        <v>238</v>
      </c>
      <c r="Y1605" s="80" t="s">
        <v>238</v>
      </c>
      <c r="Z1605" s="80" t="s">
        <v>239</v>
      </c>
      <c r="AA1605" s="80" t="s">
        <v>240</v>
      </c>
      <c r="AB1605" s="76" t="s">
        <v>539</v>
      </c>
      <c r="AC1605" s="76" t="s">
        <v>541</v>
      </c>
      <c r="AD1605" s="76" t="s">
        <v>195</v>
      </c>
      <c r="AE1605" s="76">
        <v>75640000</v>
      </c>
      <c r="AF1605" s="76" t="s">
        <v>96</v>
      </c>
      <c r="AG1605" s="82"/>
      <c r="AH1605" s="60"/>
      <c r="AI1605" s="75" t="s">
        <v>5422</v>
      </c>
      <c r="AJ1605" s="6" t="s">
        <v>103</v>
      </c>
      <c r="AK1605" s="81">
        <v>0</v>
      </c>
      <c r="AL1605" s="205" t="s">
        <v>103</v>
      </c>
      <c r="AM1605" s="169"/>
      <c r="AN1605" s="6"/>
      <c r="AO1605" s="120"/>
    </row>
    <row r="1606" spans="1:41">
      <c r="A1606" s="75" t="s">
        <v>5422</v>
      </c>
      <c r="B1606" s="6" t="s">
        <v>93</v>
      </c>
      <c r="C1606" s="76">
        <v>1605</v>
      </c>
      <c r="D1606" s="6" t="s">
        <v>107</v>
      </c>
      <c r="E1606" s="6" t="s">
        <v>105</v>
      </c>
      <c r="F1606" s="6" t="str">
        <f t="shared" si="165"/>
        <v>STORAGEFG-R-2138LE25.M19</v>
      </c>
      <c r="G1606" s="97" t="s">
        <v>4472</v>
      </c>
      <c r="H1606" s="95">
        <v>146785</v>
      </c>
      <c r="I1606" s="85" t="s">
        <v>4692</v>
      </c>
      <c r="J1606" s="92">
        <v>46085</v>
      </c>
      <c r="K1606" s="97"/>
      <c r="L1606" s="6" t="s">
        <v>116</v>
      </c>
      <c r="M1606" s="6" t="s">
        <v>173</v>
      </c>
      <c r="N1606" s="6" t="s">
        <v>116</v>
      </c>
      <c r="O1606" s="71">
        <v>0</v>
      </c>
      <c r="P1606" s="71">
        <v>0</v>
      </c>
      <c r="Q1606" s="79">
        <v>90.1</v>
      </c>
      <c r="R1606" s="79">
        <v>0</v>
      </c>
      <c r="S1606" s="71">
        <v>0</v>
      </c>
      <c r="T1606" s="79">
        <v>90.1</v>
      </c>
      <c r="U1606" s="87" t="s">
        <v>118</v>
      </c>
      <c r="V1606" s="84">
        <f t="shared" si="164"/>
        <v>90.1</v>
      </c>
      <c r="W1606" s="94" t="s">
        <v>119</v>
      </c>
      <c r="X1606" s="80" t="s">
        <v>238</v>
      </c>
      <c r="Y1606" s="80" t="s">
        <v>238</v>
      </c>
      <c r="Z1606" s="80" t="s">
        <v>239</v>
      </c>
      <c r="AA1606" s="80" t="s">
        <v>240</v>
      </c>
      <c r="AB1606" s="76" t="s">
        <v>539</v>
      </c>
      <c r="AC1606" s="76" t="s">
        <v>541</v>
      </c>
      <c r="AD1606" s="76" t="s">
        <v>195</v>
      </c>
      <c r="AE1606" s="76">
        <v>75640000</v>
      </c>
      <c r="AF1606" s="76" t="s">
        <v>96</v>
      </c>
      <c r="AG1606" s="82"/>
      <c r="AH1606" s="60"/>
      <c r="AI1606" s="75" t="s">
        <v>5422</v>
      </c>
      <c r="AJ1606" s="6" t="s">
        <v>103</v>
      </c>
      <c r="AK1606" s="81">
        <v>0</v>
      </c>
      <c r="AL1606" s="205" t="s">
        <v>103</v>
      </c>
      <c r="AM1606" s="169"/>
      <c r="AN1606" s="6"/>
      <c r="AO1606" s="120"/>
    </row>
    <row r="1607" spans="1:41">
      <c r="A1607" s="75" t="s">
        <v>5422</v>
      </c>
      <c r="B1607" s="6" t="s">
        <v>93</v>
      </c>
      <c r="C1607" s="76">
        <v>1606</v>
      </c>
      <c r="D1607" s="6" t="s">
        <v>107</v>
      </c>
      <c r="E1607" s="6" t="s">
        <v>105</v>
      </c>
      <c r="F1607" s="6" t="str">
        <f t="shared" si="165"/>
        <v>STORAGEFG-R-2122LE25.M19</v>
      </c>
      <c r="G1607" s="97" t="s">
        <v>3491</v>
      </c>
      <c r="H1607" s="95">
        <v>146786</v>
      </c>
      <c r="I1607" s="85" t="s">
        <v>4692</v>
      </c>
      <c r="J1607" s="92">
        <v>46085</v>
      </c>
      <c r="K1607" s="97"/>
      <c r="L1607" s="80">
        <v>6108332</v>
      </c>
      <c r="M1607" s="6" t="s">
        <v>173</v>
      </c>
      <c r="N1607" s="6" t="s">
        <v>116</v>
      </c>
      <c r="O1607" s="71">
        <v>0</v>
      </c>
      <c r="P1607" s="71">
        <v>0</v>
      </c>
      <c r="Q1607" s="79">
        <v>34.299999999999997</v>
      </c>
      <c r="R1607" s="79">
        <v>0</v>
      </c>
      <c r="S1607" s="71">
        <v>0</v>
      </c>
      <c r="T1607" s="79">
        <v>34.299999999999997</v>
      </c>
      <c r="U1607" s="87" t="s">
        <v>118</v>
      </c>
      <c r="V1607" s="84">
        <f t="shared" si="164"/>
        <v>34.299999999999997</v>
      </c>
      <c r="W1607" s="94" t="s">
        <v>119</v>
      </c>
      <c r="X1607" s="80" t="s">
        <v>238</v>
      </c>
      <c r="Y1607" s="80" t="s">
        <v>238</v>
      </c>
      <c r="Z1607" s="80" t="s">
        <v>239</v>
      </c>
      <c r="AA1607" s="80" t="s">
        <v>240</v>
      </c>
      <c r="AB1607" s="76" t="s">
        <v>539</v>
      </c>
      <c r="AC1607" s="76" t="s">
        <v>541</v>
      </c>
      <c r="AD1607" s="76" t="s">
        <v>195</v>
      </c>
      <c r="AE1607" s="76">
        <v>75640000</v>
      </c>
      <c r="AF1607" s="76" t="s">
        <v>96</v>
      </c>
      <c r="AG1607" s="82"/>
      <c r="AH1607" s="60"/>
      <c r="AI1607" s="75" t="s">
        <v>5422</v>
      </c>
      <c r="AJ1607" s="6" t="s">
        <v>103</v>
      </c>
      <c r="AK1607" s="81">
        <v>0</v>
      </c>
      <c r="AL1607" s="205" t="s">
        <v>103</v>
      </c>
      <c r="AM1607" s="169"/>
      <c r="AN1607" s="6"/>
      <c r="AO1607" s="120"/>
    </row>
    <row r="1608" spans="1:41">
      <c r="A1608" s="75" t="s">
        <v>5422</v>
      </c>
      <c r="B1608" s="6" t="s">
        <v>93</v>
      </c>
      <c r="C1608" s="76">
        <v>1607</v>
      </c>
      <c r="D1608" s="6" t="s">
        <v>107</v>
      </c>
      <c r="E1608" s="6" t="s">
        <v>105</v>
      </c>
      <c r="F1608" s="6" t="str">
        <f t="shared" si="165"/>
        <v>STORAGEFG-R-2145LE25.M19</v>
      </c>
      <c r="G1608" s="97" t="s">
        <v>4995</v>
      </c>
      <c r="H1608" s="95">
        <v>146791</v>
      </c>
      <c r="I1608" s="85" t="s">
        <v>4692</v>
      </c>
      <c r="J1608" s="92">
        <v>46085</v>
      </c>
      <c r="K1608" s="97"/>
      <c r="L1608" s="6" t="s">
        <v>5788</v>
      </c>
      <c r="M1608" s="6" t="s">
        <v>173</v>
      </c>
      <c r="N1608" s="6" t="s">
        <v>116</v>
      </c>
      <c r="O1608" s="71">
        <v>0</v>
      </c>
      <c r="P1608" s="71">
        <v>0</v>
      </c>
      <c r="Q1608" s="79">
        <v>28</v>
      </c>
      <c r="R1608" s="79">
        <v>0</v>
      </c>
      <c r="S1608" s="71">
        <v>0</v>
      </c>
      <c r="T1608" s="79">
        <v>28</v>
      </c>
      <c r="U1608" s="87" t="s">
        <v>118</v>
      </c>
      <c r="V1608" s="84">
        <f t="shared" si="164"/>
        <v>28</v>
      </c>
      <c r="W1608" s="94" t="s">
        <v>119</v>
      </c>
      <c r="X1608" s="80" t="s">
        <v>238</v>
      </c>
      <c r="Y1608" s="80" t="s">
        <v>238</v>
      </c>
      <c r="Z1608" s="80" t="s">
        <v>239</v>
      </c>
      <c r="AA1608" s="80" t="s">
        <v>240</v>
      </c>
      <c r="AB1608" s="76" t="s">
        <v>539</v>
      </c>
      <c r="AC1608" s="76" t="s">
        <v>541</v>
      </c>
      <c r="AD1608" s="76" t="s">
        <v>195</v>
      </c>
      <c r="AE1608" s="76">
        <v>75640000</v>
      </c>
      <c r="AF1608" s="76" t="s">
        <v>96</v>
      </c>
      <c r="AG1608" s="82"/>
      <c r="AH1608" s="60"/>
      <c r="AI1608" s="75" t="s">
        <v>5422</v>
      </c>
      <c r="AJ1608" s="6" t="s">
        <v>103</v>
      </c>
      <c r="AK1608" s="81">
        <v>0</v>
      </c>
      <c r="AL1608" s="205" t="s">
        <v>103</v>
      </c>
      <c r="AM1608" s="169"/>
      <c r="AN1608" s="6"/>
      <c r="AO1608" s="120"/>
    </row>
    <row r="1609" spans="1:41">
      <c r="A1609" s="75" t="s">
        <v>5422</v>
      </c>
      <c r="B1609" s="6" t="s">
        <v>93</v>
      </c>
      <c r="C1609" s="76">
        <v>1608</v>
      </c>
      <c r="D1609" s="6" t="s">
        <v>107</v>
      </c>
      <c r="E1609" s="6" t="s">
        <v>105</v>
      </c>
      <c r="F1609" s="6" t="str">
        <f t="shared" si="165"/>
        <v>STORAGEFG-R-2145LE25.M19-2</v>
      </c>
      <c r="G1609" s="97" t="s">
        <v>5602</v>
      </c>
      <c r="H1609" s="95">
        <v>146792</v>
      </c>
      <c r="I1609" s="85" t="s">
        <v>4692</v>
      </c>
      <c r="J1609" s="92">
        <v>46085</v>
      </c>
      <c r="K1609" s="97"/>
      <c r="L1609" s="6" t="s">
        <v>5789</v>
      </c>
      <c r="M1609" s="6" t="s">
        <v>173</v>
      </c>
      <c r="N1609" s="6" t="s">
        <v>116</v>
      </c>
      <c r="O1609" s="71">
        <v>0</v>
      </c>
      <c r="P1609" s="71">
        <v>0</v>
      </c>
      <c r="Q1609" s="79">
        <v>50.5</v>
      </c>
      <c r="R1609" s="79">
        <v>0</v>
      </c>
      <c r="S1609" s="71">
        <v>0</v>
      </c>
      <c r="T1609" s="79">
        <v>50.5</v>
      </c>
      <c r="U1609" s="87" t="s">
        <v>118</v>
      </c>
      <c r="V1609" s="84">
        <f t="shared" si="164"/>
        <v>50.5</v>
      </c>
      <c r="W1609" s="94" t="s">
        <v>119</v>
      </c>
      <c r="X1609" s="80" t="s">
        <v>238</v>
      </c>
      <c r="Y1609" s="80" t="s">
        <v>238</v>
      </c>
      <c r="Z1609" s="80" t="s">
        <v>239</v>
      </c>
      <c r="AA1609" s="80" t="s">
        <v>240</v>
      </c>
      <c r="AB1609" s="76" t="s">
        <v>539</v>
      </c>
      <c r="AC1609" s="76" t="s">
        <v>541</v>
      </c>
      <c r="AD1609" s="76" t="s">
        <v>195</v>
      </c>
      <c r="AE1609" s="76">
        <v>75640000</v>
      </c>
      <c r="AF1609" s="76" t="s">
        <v>96</v>
      </c>
      <c r="AG1609" s="82"/>
      <c r="AH1609" s="60"/>
      <c r="AI1609" s="75" t="s">
        <v>5422</v>
      </c>
      <c r="AJ1609" s="6" t="s">
        <v>103</v>
      </c>
      <c r="AK1609" s="81">
        <v>0</v>
      </c>
      <c r="AL1609" s="205" t="s">
        <v>103</v>
      </c>
      <c r="AM1609" s="169"/>
      <c r="AN1609" s="6"/>
      <c r="AO1609" s="120"/>
    </row>
    <row r="1610" spans="1:41">
      <c r="A1610" s="75" t="s">
        <v>5422</v>
      </c>
      <c r="B1610" s="6" t="s">
        <v>93</v>
      </c>
      <c r="C1610" s="76">
        <v>1609</v>
      </c>
      <c r="D1610" s="6" t="s">
        <v>107</v>
      </c>
      <c r="E1610" s="6" t="s">
        <v>105</v>
      </c>
      <c r="F1610" s="6" t="str">
        <f t="shared" si="165"/>
        <v>STORAGEFG-R-2141LE25.M19</v>
      </c>
      <c r="G1610" s="97" t="s">
        <v>5156</v>
      </c>
      <c r="H1610" s="95">
        <v>146793</v>
      </c>
      <c r="I1610" s="85" t="s">
        <v>4692</v>
      </c>
      <c r="J1610" s="92">
        <v>46085</v>
      </c>
      <c r="K1610" s="97"/>
      <c r="L1610" s="6" t="s">
        <v>5790</v>
      </c>
      <c r="M1610" s="6" t="s">
        <v>173</v>
      </c>
      <c r="N1610" s="6" t="s">
        <v>116</v>
      </c>
      <c r="O1610" s="71">
        <v>0</v>
      </c>
      <c r="P1610" s="71">
        <v>0</v>
      </c>
      <c r="Q1610" s="79">
        <v>82</v>
      </c>
      <c r="R1610" s="79">
        <v>0</v>
      </c>
      <c r="S1610" s="71">
        <v>0</v>
      </c>
      <c r="T1610" s="79">
        <v>82</v>
      </c>
      <c r="U1610" s="87" t="s">
        <v>118</v>
      </c>
      <c r="V1610" s="84">
        <f t="shared" si="164"/>
        <v>82</v>
      </c>
      <c r="W1610" s="94" t="s">
        <v>119</v>
      </c>
      <c r="X1610" s="80" t="s">
        <v>238</v>
      </c>
      <c r="Y1610" s="80" t="s">
        <v>238</v>
      </c>
      <c r="Z1610" s="80" t="s">
        <v>239</v>
      </c>
      <c r="AA1610" s="80" t="s">
        <v>240</v>
      </c>
      <c r="AB1610" s="76" t="s">
        <v>539</v>
      </c>
      <c r="AC1610" s="76" t="s">
        <v>541</v>
      </c>
      <c r="AD1610" s="76" t="s">
        <v>195</v>
      </c>
      <c r="AE1610" s="76">
        <v>75640000</v>
      </c>
      <c r="AF1610" s="76" t="s">
        <v>96</v>
      </c>
      <c r="AG1610" s="82"/>
      <c r="AH1610" s="60"/>
      <c r="AI1610" s="75" t="s">
        <v>5422</v>
      </c>
      <c r="AJ1610" s="6" t="s">
        <v>103</v>
      </c>
      <c r="AK1610" s="81">
        <v>0</v>
      </c>
      <c r="AL1610" s="205" t="s">
        <v>103</v>
      </c>
      <c r="AM1610" s="169"/>
      <c r="AN1610" s="6"/>
      <c r="AO1610" s="120"/>
    </row>
    <row r="1611" spans="1:41">
      <c r="A1611" s="75" t="s">
        <v>5422</v>
      </c>
      <c r="B1611" s="6" t="s">
        <v>93</v>
      </c>
      <c r="C1611" s="76">
        <v>1610</v>
      </c>
      <c r="D1611" s="6" t="s">
        <v>107</v>
      </c>
      <c r="E1611" s="6" t="s">
        <v>105</v>
      </c>
      <c r="F1611" s="6" t="str">
        <f t="shared" si="165"/>
        <v>STORAGEFG-R-2141LE25.M19</v>
      </c>
      <c r="G1611" s="97" t="s">
        <v>5156</v>
      </c>
      <c r="H1611" s="95">
        <v>146794</v>
      </c>
      <c r="I1611" s="85" t="s">
        <v>4692</v>
      </c>
      <c r="J1611" s="92">
        <v>46085</v>
      </c>
      <c r="K1611" s="97"/>
      <c r="L1611" s="6" t="s">
        <v>5791</v>
      </c>
      <c r="M1611" s="6" t="s">
        <v>173</v>
      </c>
      <c r="N1611" s="6" t="s">
        <v>116</v>
      </c>
      <c r="O1611" s="71">
        <v>0</v>
      </c>
      <c r="P1611" s="71">
        <v>0</v>
      </c>
      <c r="Q1611" s="79">
        <v>19</v>
      </c>
      <c r="R1611" s="79">
        <v>0</v>
      </c>
      <c r="S1611" s="71">
        <v>0</v>
      </c>
      <c r="T1611" s="79">
        <v>19</v>
      </c>
      <c r="U1611" s="87" t="s">
        <v>118</v>
      </c>
      <c r="V1611" s="84">
        <f t="shared" si="164"/>
        <v>19</v>
      </c>
      <c r="W1611" s="94" t="s">
        <v>119</v>
      </c>
      <c r="X1611" s="80" t="s">
        <v>238</v>
      </c>
      <c r="Y1611" s="80" t="s">
        <v>238</v>
      </c>
      <c r="Z1611" s="80" t="s">
        <v>239</v>
      </c>
      <c r="AA1611" s="80" t="s">
        <v>240</v>
      </c>
      <c r="AB1611" s="76" t="s">
        <v>539</v>
      </c>
      <c r="AC1611" s="76" t="s">
        <v>541</v>
      </c>
      <c r="AD1611" s="76" t="s">
        <v>195</v>
      </c>
      <c r="AE1611" s="76">
        <v>75640000</v>
      </c>
      <c r="AF1611" s="76" t="s">
        <v>96</v>
      </c>
      <c r="AG1611" s="82"/>
      <c r="AH1611" s="60"/>
      <c r="AI1611" s="75" t="s">
        <v>5422</v>
      </c>
      <c r="AJ1611" s="6" t="s">
        <v>103</v>
      </c>
      <c r="AK1611" s="81">
        <v>0</v>
      </c>
      <c r="AL1611" s="205" t="s">
        <v>103</v>
      </c>
      <c r="AM1611" s="169"/>
      <c r="AN1611" s="6"/>
      <c r="AO1611" s="120"/>
    </row>
    <row r="1612" spans="1:41">
      <c r="A1612" s="75" t="s">
        <v>5422</v>
      </c>
      <c r="B1612" s="6" t="s">
        <v>93</v>
      </c>
      <c r="C1612" s="76">
        <v>1611</v>
      </c>
      <c r="D1612" s="6" t="s">
        <v>107</v>
      </c>
      <c r="E1612" s="6" t="s">
        <v>105</v>
      </c>
      <c r="F1612" s="6" t="str">
        <f t="shared" si="165"/>
        <v>STORAGEFG-R-2138LE25.M19-2</v>
      </c>
      <c r="G1612" s="97" t="s">
        <v>5603</v>
      </c>
      <c r="H1612" s="95">
        <v>146795</v>
      </c>
      <c r="I1612" s="85" t="s">
        <v>4692</v>
      </c>
      <c r="J1612" s="92">
        <v>46085</v>
      </c>
      <c r="K1612" s="97"/>
      <c r="L1612" s="6" t="s">
        <v>5792</v>
      </c>
      <c r="M1612" s="6" t="s">
        <v>173</v>
      </c>
      <c r="N1612" s="6" t="s">
        <v>116</v>
      </c>
      <c r="O1612" s="71">
        <v>0</v>
      </c>
      <c r="P1612" s="71">
        <v>0</v>
      </c>
      <c r="Q1612" s="79">
        <v>95.5</v>
      </c>
      <c r="R1612" s="79">
        <v>0</v>
      </c>
      <c r="S1612" s="71">
        <v>0</v>
      </c>
      <c r="T1612" s="79">
        <v>95.5</v>
      </c>
      <c r="U1612" s="87" t="s">
        <v>118</v>
      </c>
      <c r="V1612" s="84">
        <f t="shared" si="164"/>
        <v>95.5</v>
      </c>
      <c r="W1612" s="94" t="s">
        <v>119</v>
      </c>
      <c r="X1612" s="80" t="s">
        <v>238</v>
      </c>
      <c r="Y1612" s="80" t="s">
        <v>238</v>
      </c>
      <c r="Z1612" s="80" t="s">
        <v>239</v>
      </c>
      <c r="AA1612" s="80" t="s">
        <v>240</v>
      </c>
      <c r="AB1612" s="76" t="s">
        <v>539</v>
      </c>
      <c r="AC1612" s="76" t="s">
        <v>541</v>
      </c>
      <c r="AD1612" s="76" t="s">
        <v>195</v>
      </c>
      <c r="AE1612" s="76">
        <v>75640000</v>
      </c>
      <c r="AF1612" s="76" t="s">
        <v>96</v>
      </c>
      <c r="AG1612" s="82"/>
      <c r="AH1612" s="60"/>
      <c r="AI1612" s="75" t="s">
        <v>5422</v>
      </c>
      <c r="AJ1612" s="6" t="s">
        <v>103</v>
      </c>
      <c r="AK1612" s="81">
        <v>0</v>
      </c>
      <c r="AL1612" s="205" t="s">
        <v>103</v>
      </c>
      <c r="AM1612" s="169"/>
      <c r="AN1612" s="6"/>
      <c r="AO1612" s="120"/>
    </row>
    <row r="1613" spans="1:41">
      <c r="A1613" s="75" t="s">
        <v>5422</v>
      </c>
      <c r="B1613" s="6" t="s">
        <v>93</v>
      </c>
      <c r="C1613" s="76">
        <v>1612</v>
      </c>
      <c r="D1613" s="6" t="s">
        <v>107</v>
      </c>
      <c r="E1613" s="6" t="s">
        <v>105</v>
      </c>
      <c r="F1613" s="6" t="str">
        <f t="shared" si="165"/>
        <v>STORAGEFG-R-2131LE25.M19.</v>
      </c>
      <c r="G1613" s="97" t="s">
        <v>5604</v>
      </c>
      <c r="H1613" s="95">
        <v>146796</v>
      </c>
      <c r="I1613" s="85" t="s">
        <v>4692</v>
      </c>
      <c r="J1613" s="92">
        <v>46085</v>
      </c>
      <c r="K1613" s="97"/>
      <c r="L1613" s="6" t="s">
        <v>5793</v>
      </c>
      <c r="M1613" s="6" t="s">
        <v>173</v>
      </c>
      <c r="N1613" s="6" t="s">
        <v>116</v>
      </c>
      <c r="O1613" s="71">
        <v>0</v>
      </c>
      <c r="P1613" s="71">
        <v>0</v>
      </c>
      <c r="Q1613" s="79">
        <v>55</v>
      </c>
      <c r="R1613" s="79">
        <v>0</v>
      </c>
      <c r="S1613" s="71">
        <v>0</v>
      </c>
      <c r="T1613" s="79">
        <v>55</v>
      </c>
      <c r="U1613" s="87" t="s">
        <v>118</v>
      </c>
      <c r="V1613" s="84">
        <f t="shared" si="164"/>
        <v>55</v>
      </c>
      <c r="W1613" s="94" t="s">
        <v>119</v>
      </c>
      <c r="X1613" s="80" t="s">
        <v>238</v>
      </c>
      <c r="Y1613" s="80" t="s">
        <v>238</v>
      </c>
      <c r="Z1613" s="80" t="s">
        <v>239</v>
      </c>
      <c r="AA1613" s="80" t="s">
        <v>240</v>
      </c>
      <c r="AB1613" s="76" t="s">
        <v>539</v>
      </c>
      <c r="AC1613" s="76" t="s">
        <v>541</v>
      </c>
      <c r="AD1613" s="76" t="s">
        <v>195</v>
      </c>
      <c r="AE1613" s="76">
        <v>75640000</v>
      </c>
      <c r="AF1613" s="76" t="s">
        <v>96</v>
      </c>
      <c r="AG1613" s="82"/>
      <c r="AH1613" s="60"/>
      <c r="AI1613" s="75" t="s">
        <v>5422</v>
      </c>
      <c r="AJ1613" s="6" t="s">
        <v>103</v>
      </c>
      <c r="AK1613" s="81">
        <v>0</v>
      </c>
      <c r="AL1613" s="205" t="s">
        <v>103</v>
      </c>
      <c r="AM1613" s="169"/>
      <c r="AN1613" s="6"/>
      <c r="AO1613" s="120"/>
    </row>
    <row r="1614" spans="1:41">
      <c r="A1614" s="75" t="s">
        <v>5422</v>
      </c>
      <c r="B1614" s="6" t="s">
        <v>93</v>
      </c>
      <c r="C1614" s="76">
        <v>1613</v>
      </c>
      <c r="D1614" s="6" t="s">
        <v>107</v>
      </c>
      <c r="E1614" s="6" t="s">
        <v>105</v>
      </c>
      <c r="F1614" s="6" t="str">
        <f t="shared" si="165"/>
        <v>STORAGEFG-R-2128LE25.M19-2</v>
      </c>
      <c r="G1614" s="97" t="s">
        <v>5605</v>
      </c>
      <c r="H1614" s="95">
        <v>146797</v>
      </c>
      <c r="I1614" s="85" t="s">
        <v>4692</v>
      </c>
      <c r="J1614" s="92">
        <v>46085</v>
      </c>
      <c r="K1614" s="97"/>
      <c r="L1614" s="6" t="s">
        <v>5794</v>
      </c>
      <c r="M1614" s="6" t="s">
        <v>173</v>
      </c>
      <c r="N1614" s="6" t="s">
        <v>116</v>
      </c>
      <c r="O1614" s="71">
        <v>0</v>
      </c>
      <c r="P1614" s="71">
        <v>0</v>
      </c>
      <c r="Q1614" s="79">
        <v>91</v>
      </c>
      <c r="R1614" s="79">
        <v>0</v>
      </c>
      <c r="S1614" s="71">
        <v>0</v>
      </c>
      <c r="T1614" s="79">
        <v>91</v>
      </c>
      <c r="U1614" s="87" t="s">
        <v>118</v>
      </c>
      <c r="V1614" s="84">
        <f t="shared" si="164"/>
        <v>91</v>
      </c>
      <c r="W1614" s="94" t="s">
        <v>119</v>
      </c>
      <c r="X1614" s="80" t="s">
        <v>238</v>
      </c>
      <c r="Y1614" s="80" t="s">
        <v>238</v>
      </c>
      <c r="Z1614" s="80" t="s">
        <v>239</v>
      </c>
      <c r="AA1614" s="80" t="s">
        <v>240</v>
      </c>
      <c r="AB1614" s="76" t="s">
        <v>539</v>
      </c>
      <c r="AC1614" s="76" t="s">
        <v>541</v>
      </c>
      <c r="AD1614" s="76" t="s">
        <v>195</v>
      </c>
      <c r="AE1614" s="76">
        <v>75640000</v>
      </c>
      <c r="AF1614" s="76" t="s">
        <v>96</v>
      </c>
      <c r="AG1614" s="82"/>
      <c r="AH1614" s="60"/>
      <c r="AI1614" s="75" t="s">
        <v>5422</v>
      </c>
      <c r="AJ1614" s="6" t="s">
        <v>103</v>
      </c>
      <c r="AK1614" s="81">
        <v>0</v>
      </c>
      <c r="AL1614" s="205" t="s">
        <v>103</v>
      </c>
      <c r="AM1614" s="169"/>
      <c r="AN1614" s="6"/>
      <c r="AO1614" s="120"/>
    </row>
    <row r="1615" spans="1:41">
      <c r="A1615" s="75" t="s">
        <v>5422</v>
      </c>
      <c r="B1615" s="6" t="s">
        <v>93</v>
      </c>
      <c r="C1615" s="76">
        <v>1614</v>
      </c>
      <c r="D1615" s="6" t="s">
        <v>107</v>
      </c>
      <c r="E1615" s="6" t="s">
        <v>105</v>
      </c>
      <c r="F1615" s="6" t="str">
        <f t="shared" si="165"/>
        <v>STORAGEFG-R-2125LE25.M19</v>
      </c>
      <c r="G1615" s="97" t="s">
        <v>3494</v>
      </c>
      <c r="H1615" s="95">
        <v>146798</v>
      </c>
      <c r="I1615" s="85" t="s">
        <v>4692</v>
      </c>
      <c r="J1615" s="92">
        <v>46085</v>
      </c>
      <c r="K1615" s="97"/>
      <c r="L1615" s="6" t="s">
        <v>5795</v>
      </c>
      <c r="M1615" s="6" t="s">
        <v>173</v>
      </c>
      <c r="N1615" s="6" t="s">
        <v>116</v>
      </c>
      <c r="O1615" s="71">
        <v>0</v>
      </c>
      <c r="P1615" s="71">
        <v>0</v>
      </c>
      <c r="Q1615" s="79">
        <v>32.5</v>
      </c>
      <c r="R1615" s="79">
        <v>0</v>
      </c>
      <c r="S1615" s="71">
        <v>0</v>
      </c>
      <c r="T1615" s="79">
        <v>32.5</v>
      </c>
      <c r="U1615" s="87" t="s">
        <v>118</v>
      </c>
      <c r="V1615" s="84">
        <f t="shared" si="164"/>
        <v>32.5</v>
      </c>
      <c r="W1615" s="94" t="s">
        <v>119</v>
      </c>
      <c r="X1615" s="80" t="s">
        <v>238</v>
      </c>
      <c r="Y1615" s="80" t="s">
        <v>238</v>
      </c>
      <c r="Z1615" s="80" t="s">
        <v>239</v>
      </c>
      <c r="AA1615" s="80" t="s">
        <v>240</v>
      </c>
      <c r="AB1615" s="76" t="s">
        <v>539</v>
      </c>
      <c r="AC1615" s="76" t="s">
        <v>541</v>
      </c>
      <c r="AD1615" s="76" t="s">
        <v>195</v>
      </c>
      <c r="AE1615" s="76">
        <v>75640000</v>
      </c>
      <c r="AF1615" s="76" t="s">
        <v>96</v>
      </c>
      <c r="AG1615" s="82"/>
      <c r="AH1615" s="60"/>
      <c r="AI1615" s="75" t="s">
        <v>5422</v>
      </c>
      <c r="AJ1615" s="6" t="s">
        <v>103</v>
      </c>
      <c r="AK1615" s="81">
        <v>0</v>
      </c>
      <c r="AL1615" s="205" t="s">
        <v>103</v>
      </c>
      <c r="AM1615" s="169"/>
      <c r="AN1615" s="6"/>
      <c r="AO1615" s="120"/>
    </row>
    <row r="1616" spans="1:41">
      <c r="A1616" s="75" t="s">
        <v>5422</v>
      </c>
      <c r="B1616" s="6" t="s">
        <v>93</v>
      </c>
      <c r="C1616" s="76">
        <v>1615</v>
      </c>
      <c r="D1616" s="6" t="s">
        <v>107</v>
      </c>
      <c r="E1616" s="6" t="s">
        <v>105</v>
      </c>
      <c r="F1616" s="6" t="str">
        <f t="shared" si="165"/>
        <v>STORAGEFG-R-2122LE25.M19</v>
      </c>
      <c r="G1616" s="97" t="s">
        <v>3491</v>
      </c>
      <c r="H1616" s="95">
        <v>146799</v>
      </c>
      <c r="I1616" s="85" t="s">
        <v>4692</v>
      </c>
      <c r="J1616" s="92">
        <v>46085</v>
      </c>
      <c r="K1616" s="97"/>
      <c r="L1616" s="6" t="s">
        <v>5796</v>
      </c>
      <c r="M1616" s="6" t="s">
        <v>173</v>
      </c>
      <c r="N1616" s="6" t="s">
        <v>116</v>
      </c>
      <c r="O1616" s="71">
        <v>0</v>
      </c>
      <c r="P1616" s="71">
        <v>0</v>
      </c>
      <c r="Q1616" s="79">
        <v>50.5</v>
      </c>
      <c r="R1616" s="79">
        <v>0</v>
      </c>
      <c r="S1616" s="71">
        <v>0</v>
      </c>
      <c r="T1616" s="79">
        <v>50.5</v>
      </c>
      <c r="U1616" s="87" t="s">
        <v>118</v>
      </c>
      <c r="V1616" s="84">
        <f t="shared" si="164"/>
        <v>50.5</v>
      </c>
      <c r="W1616" s="94" t="s">
        <v>119</v>
      </c>
      <c r="X1616" s="80" t="s">
        <v>238</v>
      </c>
      <c r="Y1616" s="80" t="s">
        <v>238</v>
      </c>
      <c r="Z1616" s="80" t="s">
        <v>239</v>
      </c>
      <c r="AA1616" s="80" t="s">
        <v>240</v>
      </c>
      <c r="AB1616" s="76" t="s">
        <v>539</v>
      </c>
      <c r="AC1616" s="76" t="s">
        <v>541</v>
      </c>
      <c r="AD1616" s="76" t="s">
        <v>195</v>
      </c>
      <c r="AE1616" s="76">
        <v>75640000</v>
      </c>
      <c r="AF1616" s="76" t="s">
        <v>96</v>
      </c>
      <c r="AG1616" s="82"/>
      <c r="AH1616" s="60"/>
      <c r="AI1616" s="75" t="s">
        <v>5422</v>
      </c>
      <c r="AJ1616" s="6" t="s">
        <v>103</v>
      </c>
      <c r="AK1616" s="81">
        <v>0</v>
      </c>
      <c r="AL1616" s="205" t="s">
        <v>103</v>
      </c>
      <c r="AM1616" s="169"/>
      <c r="AN1616" s="6"/>
      <c r="AO1616" s="120"/>
    </row>
    <row r="1617" spans="1:41">
      <c r="A1617" s="75" t="s">
        <v>5422</v>
      </c>
      <c r="B1617" s="6" t="s">
        <v>93</v>
      </c>
      <c r="C1617" s="76">
        <v>1616</v>
      </c>
      <c r="D1617" s="6" t="s">
        <v>107</v>
      </c>
      <c r="E1617" s="6" t="s">
        <v>105</v>
      </c>
      <c r="F1617" s="6" t="str">
        <f t="shared" si="165"/>
        <v>STORAGEFG-R-2116LE25.M19-1</v>
      </c>
      <c r="G1617" s="97" t="s">
        <v>5606</v>
      </c>
      <c r="H1617" s="95">
        <v>146800</v>
      </c>
      <c r="I1617" s="85" t="s">
        <v>4692</v>
      </c>
      <c r="J1617" s="92">
        <v>46085</v>
      </c>
      <c r="K1617" s="97"/>
      <c r="L1617" s="6" t="s">
        <v>5797</v>
      </c>
      <c r="M1617" s="6" t="s">
        <v>173</v>
      </c>
      <c r="N1617" s="6" t="s">
        <v>116</v>
      </c>
      <c r="O1617" s="71">
        <v>0</v>
      </c>
      <c r="P1617" s="71">
        <v>0</v>
      </c>
      <c r="Q1617" s="79">
        <v>68.5</v>
      </c>
      <c r="R1617" s="79">
        <v>0</v>
      </c>
      <c r="S1617" s="71">
        <v>0</v>
      </c>
      <c r="T1617" s="79">
        <v>68.5</v>
      </c>
      <c r="U1617" s="87" t="s">
        <v>118</v>
      </c>
      <c r="V1617" s="84">
        <f t="shared" si="164"/>
        <v>68.5</v>
      </c>
      <c r="W1617" s="94" t="s">
        <v>119</v>
      </c>
      <c r="X1617" s="80" t="s">
        <v>238</v>
      </c>
      <c r="Y1617" s="80" t="s">
        <v>238</v>
      </c>
      <c r="Z1617" s="80" t="s">
        <v>239</v>
      </c>
      <c r="AA1617" s="80" t="s">
        <v>240</v>
      </c>
      <c r="AB1617" s="76" t="s">
        <v>539</v>
      </c>
      <c r="AC1617" s="76" t="s">
        <v>541</v>
      </c>
      <c r="AD1617" s="76" t="s">
        <v>195</v>
      </c>
      <c r="AE1617" s="76">
        <v>75640000</v>
      </c>
      <c r="AF1617" s="76" t="s">
        <v>96</v>
      </c>
      <c r="AG1617" s="82"/>
      <c r="AH1617" s="60"/>
      <c r="AI1617" s="75" t="s">
        <v>5422</v>
      </c>
      <c r="AJ1617" s="6" t="s">
        <v>103</v>
      </c>
      <c r="AK1617" s="81">
        <v>0</v>
      </c>
      <c r="AL1617" s="205" t="s">
        <v>103</v>
      </c>
      <c r="AM1617" s="169"/>
      <c r="AN1617" s="6"/>
      <c r="AO1617" s="120"/>
    </row>
    <row r="1618" spans="1:41">
      <c r="A1618" s="75" t="s">
        <v>5422</v>
      </c>
      <c r="B1618" s="6" t="s">
        <v>93</v>
      </c>
      <c r="C1618" s="76">
        <v>1617</v>
      </c>
      <c r="D1618" s="6" t="s">
        <v>107</v>
      </c>
      <c r="E1618" s="6" t="s">
        <v>105</v>
      </c>
      <c r="F1618" s="6" t="str">
        <f t="shared" si="165"/>
        <v>STORAGEFG-R-2113LE25.M19</v>
      </c>
      <c r="G1618" s="97" t="s">
        <v>2819</v>
      </c>
      <c r="H1618" s="95">
        <v>146801</v>
      </c>
      <c r="I1618" s="85" t="s">
        <v>4692</v>
      </c>
      <c r="J1618" s="92">
        <v>46085</v>
      </c>
      <c r="K1618" s="97"/>
      <c r="L1618" s="6" t="s">
        <v>5798</v>
      </c>
      <c r="M1618" s="6" t="s">
        <v>173</v>
      </c>
      <c r="N1618" s="6" t="s">
        <v>116</v>
      </c>
      <c r="O1618" s="71">
        <v>0</v>
      </c>
      <c r="P1618" s="71">
        <v>0</v>
      </c>
      <c r="Q1618" s="79">
        <v>100</v>
      </c>
      <c r="R1618" s="79">
        <v>0</v>
      </c>
      <c r="S1618" s="71">
        <v>0</v>
      </c>
      <c r="T1618" s="79">
        <v>100</v>
      </c>
      <c r="U1618" s="87" t="s">
        <v>118</v>
      </c>
      <c r="V1618" s="84">
        <f t="shared" si="164"/>
        <v>100</v>
      </c>
      <c r="W1618" s="94" t="s">
        <v>119</v>
      </c>
      <c r="X1618" s="80" t="s">
        <v>238</v>
      </c>
      <c r="Y1618" s="80" t="s">
        <v>238</v>
      </c>
      <c r="Z1618" s="80" t="s">
        <v>239</v>
      </c>
      <c r="AA1618" s="80" t="s">
        <v>240</v>
      </c>
      <c r="AB1618" s="76" t="s">
        <v>539</v>
      </c>
      <c r="AC1618" s="76" t="s">
        <v>541</v>
      </c>
      <c r="AD1618" s="76" t="s">
        <v>195</v>
      </c>
      <c r="AE1618" s="76">
        <v>75640000</v>
      </c>
      <c r="AF1618" s="76" t="s">
        <v>96</v>
      </c>
      <c r="AG1618" s="82"/>
      <c r="AH1618" s="60"/>
      <c r="AI1618" s="75" t="s">
        <v>5422</v>
      </c>
      <c r="AJ1618" s="6" t="s">
        <v>103</v>
      </c>
      <c r="AK1618" s="81">
        <v>0</v>
      </c>
      <c r="AL1618" s="205" t="s">
        <v>103</v>
      </c>
      <c r="AM1618" s="169"/>
      <c r="AN1618" s="6"/>
      <c r="AO1618" s="120"/>
    </row>
    <row r="1619" spans="1:41">
      <c r="A1619" s="75" t="s">
        <v>5422</v>
      </c>
      <c r="B1619" s="6" t="s">
        <v>93</v>
      </c>
      <c r="C1619" s="76">
        <v>1618</v>
      </c>
      <c r="D1619" s="6" t="s">
        <v>107</v>
      </c>
      <c r="E1619" s="6" t="s">
        <v>105</v>
      </c>
      <c r="F1619" s="6" t="str">
        <f t="shared" si="165"/>
        <v>STORAGEFG-R-2112LE25.M19</v>
      </c>
      <c r="G1619" s="97" t="s">
        <v>2817</v>
      </c>
      <c r="H1619" s="95">
        <v>146802</v>
      </c>
      <c r="I1619" s="85" t="s">
        <v>4692</v>
      </c>
      <c r="J1619" s="92">
        <v>46085</v>
      </c>
      <c r="K1619" s="97"/>
      <c r="L1619" s="6" t="s">
        <v>5799</v>
      </c>
      <c r="M1619" s="6" t="s">
        <v>173</v>
      </c>
      <c r="N1619" s="6" t="s">
        <v>116</v>
      </c>
      <c r="O1619" s="71">
        <v>0</v>
      </c>
      <c r="P1619" s="71">
        <v>0</v>
      </c>
      <c r="Q1619" s="79">
        <v>23.5</v>
      </c>
      <c r="R1619" s="79">
        <v>0</v>
      </c>
      <c r="S1619" s="71">
        <v>0</v>
      </c>
      <c r="T1619" s="79">
        <v>23.5</v>
      </c>
      <c r="U1619" s="87" t="s">
        <v>118</v>
      </c>
      <c r="V1619" s="84">
        <f t="shared" si="164"/>
        <v>23.5</v>
      </c>
      <c r="W1619" s="94" t="s">
        <v>119</v>
      </c>
      <c r="X1619" s="80" t="s">
        <v>238</v>
      </c>
      <c r="Y1619" s="80" t="s">
        <v>238</v>
      </c>
      <c r="Z1619" s="80" t="s">
        <v>239</v>
      </c>
      <c r="AA1619" s="80" t="s">
        <v>240</v>
      </c>
      <c r="AB1619" s="76" t="s">
        <v>539</v>
      </c>
      <c r="AC1619" s="76" t="s">
        <v>541</v>
      </c>
      <c r="AD1619" s="76" t="s">
        <v>195</v>
      </c>
      <c r="AE1619" s="76">
        <v>75640000</v>
      </c>
      <c r="AF1619" s="76" t="s">
        <v>96</v>
      </c>
      <c r="AG1619" s="82"/>
      <c r="AH1619" s="60"/>
      <c r="AI1619" s="75" t="s">
        <v>5422</v>
      </c>
      <c r="AJ1619" s="6" t="s">
        <v>103</v>
      </c>
      <c r="AK1619" s="81">
        <v>0</v>
      </c>
      <c r="AL1619" s="205" t="s">
        <v>103</v>
      </c>
      <c r="AM1619" s="169"/>
      <c r="AN1619" s="6"/>
      <c r="AO1619" s="120"/>
    </row>
    <row r="1620" spans="1:41">
      <c r="A1620" s="75" t="s">
        <v>5422</v>
      </c>
      <c r="B1620" s="6" t="s">
        <v>93</v>
      </c>
      <c r="C1620" s="76">
        <v>1619</v>
      </c>
      <c r="D1620" s="6" t="s">
        <v>107</v>
      </c>
      <c r="E1620" s="6" t="s">
        <v>105</v>
      </c>
      <c r="F1620" s="6" t="str">
        <f t="shared" si="165"/>
        <v>STORAGEFG-R-2108LE25.M19</v>
      </c>
      <c r="G1620" s="97" t="s">
        <v>2813</v>
      </c>
      <c r="H1620" s="95">
        <v>146803</v>
      </c>
      <c r="I1620" s="85" t="s">
        <v>4692</v>
      </c>
      <c r="J1620" s="92">
        <v>46085</v>
      </c>
      <c r="K1620" s="97"/>
      <c r="L1620" s="6" t="s">
        <v>5800</v>
      </c>
      <c r="M1620" s="6" t="s">
        <v>173</v>
      </c>
      <c r="N1620" s="6" t="s">
        <v>116</v>
      </c>
      <c r="O1620" s="71">
        <v>0</v>
      </c>
      <c r="P1620" s="71">
        <v>0</v>
      </c>
      <c r="Q1620" s="79">
        <v>59.5</v>
      </c>
      <c r="R1620" s="79">
        <v>0</v>
      </c>
      <c r="S1620" s="71">
        <v>0</v>
      </c>
      <c r="T1620" s="79">
        <v>59.5</v>
      </c>
      <c r="U1620" s="87" t="s">
        <v>118</v>
      </c>
      <c r="V1620" s="84">
        <f t="shared" si="164"/>
        <v>59.5</v>
      </c>
      <c r="W1620" s="94" t="s">
        <v>119</v>
      </c>
      <c r="X1620" s="80" t="s">
        <v>238</v>
      </c>
      <c r="Y1620" s="80" t="s">
        <v>238</v>
      </c>
      <c r="Z1620" s="80" t="s">
        <v>239</v>
      </c>
      <c r="AA1620" s="80" t="s">
        <v>240</v>
      </c>
      <c r="AB1620" s="76" t="s">
        <v>539</v>
      </c>
      <c r="AC1620" s="76" t="s">
        <v>541</v>
      </c>
      <c r="AD1620" s="76" t="s">
        <v>195</v>
      </c>
      <c r="AE1620" s="76">
        <v>75640000</v>
      </c>
      <c r="AF1620" s="76" t="s">
        <v>96</v>
      </c>
      <c r="AG1620" s="82"/>
      <c r="AH1620" s="60"/>
      <c r="AI1620" s="75" t="s">
        <v>5422</v>
      </c>
      <c r="AJ1620" s="6" t="s">
        <v>103</v>
      </c>
      <c r="AK1620" s="81">
        <v>0</v>
      </c>
      <c r="AL1620" s="205" t="s">
        <v>103</v>
      </c>
      <c r="AM1620" s="169"/>
      <c r="AN1620" s="6"/>
      <c r="AO1620" s="120"/>
    </row>
    <row r="1621" spans="1:41">
      <c r="A1621" s="75" t="s">
        <v>5422</v>
      </c>
      <c r="B1621" s="6" t="s">
        <v>93</v>
      </c>
      <c r="C1621" s="76">
        <v>1620</v>
      </c>
      <c r="D1621" s="6" t="s">
        <v>107</v>
      </c>
      <c r="E1621" s="6" t="s">
        <v>105</v>
      </c>
      <c r="F1621" s="6" t="str">
        <f t="shared" si="165"/>
        <v>STORAGEFG-R-2106LE25.M19</v>
      </c>
      <c r="G1621" s="97" t="s">
        <v>6335</v>
      </c>
      <c r="H1621" s="95">
        <v>146804</v>
      </c>
      <c r="I1621" s="85" t="s">
        <v>4692</v>
      </c>
      <c r="J1621" s="92">
        <v>46085</v>
      </c>
      <c r="K1621" s="97"/>
      <c r="L1621" s="6" t="s">
        <v>5801</v>
      </c>
      <c r="M1621" s="6" t="s">
        <v>173</v>
      </c>
      <c r="N1621" s="6" t="s">
        <v>116</v>
      </c>
      <c r="O1621" s="71">
        <v>0</v>
      </c>
      <c r="P1621" s="71">
        <v>0</v>
      </c>
      <c r="Q1621" s="79">
        <v>32.5</v>
      </c>
      <c r="R1621" s="79">
        <v>0</v>
      </c>
      <c r="S1621" s="71">
        <v>0</v>
      </c>
      <c r="T1621" s="79">
        <v>32.5</v>
      </c>
      <c r="U1621" s="87" t="s">
        <v>118</v>
      </c>
      <c r="V1621" s="84">
        <f t="shared" si="164"/>
        <v>32.5</v>
      </c>
      <c r="W1621" s="94" t="s">
        <v>119</v>
      </c>
      <c r="X1621" s="80" t="s">
        <v>238</v>
      </c>
      <c r="Y1621" s="80" t="s">
        <v>238</v>
      </c>
      <c r="Z1621" s="80" t="s">
        <v>239</v>
      </c>
      <c r="AA1621" s="80" t="s">
        <v>240</v>
      </c>
      <c r="AB1621" s="76" t="s">
        <v>539</v>
      </c>
      <c r="AC1621" s="76" t="s">
        <v>541</v>
      </c>
      <c r="AD1621" s="76" t="s">
        <v>195</v>
      </c>
      <c r="AE1621" s="76">
        <v>75640000</v>
      </c>
      <c r="AF1621" s="76" t="s">
        <v>96</v>
      </c>
      <c r="AG1621" s="82"/>
      <c r="AH1621" s="60"/>
      <c r="AI1621" s="75" t="s">
        <v>5422</v>
      </c>
      <c r="AJ1621" s="6" t="s">
        <v>103</v>
      </c>
      <c r="AK1621" s="81">
        <v>0</v>
      </c>
      <c r="AL1621" s="205" t="s">
        <v>103</v>
      </c>
      <c r="AM1621" s="169"/>
      <c r="AN1621" s="6"/>
      <c r="AO1621" s="120"/>
    </row>
    <row r="1622" spans="1:41">
      <c r="A1622" s="75" t="s">
        <v>5422</v>
      </c>
      <c r="B1622" s="6" t="s">
        <v>93</v>
      </c>
      <c r="C1622" s="76">
        <v>1621</v>
      </c>
      <c r="D1622" s="6" t="s">
        <v>107</v>
      </c>
      <c r="E1622" s="6" t="s">
        <v>105</v>
      </c>
      <c r="F1622" s="6" t="str">
        <f t="shared" si="165"/>
        <v>STORAGEFG-R-2110LE25.M19</v>
      </c>
      <c r="G1622" s="97" t="s">
        <v>2811</v>
      </c>
      <c r="H1622" s="95">
        <v>146805</v>
      </c>
      <c r="I1622" s="85" t="s">
        <v>4692</v>
      </c>
      <c r="J1622" s="92">
        <v>46085</v>
      </c>
      <c r="K1622" s="97"/>
      <c r="L1622" s="6" t="s">
        <v>5802</v>
      </c>
      <c r="M1622" s="6" t="s">
        <v>173</v>
      </c>
      <c r="N1622" s="6" t="s">
        <v>116</v>
      </c>
      <c r="O1622" s="71">
        <v>0</v>
      </c>
      <c r="P1622" s="71">
        <v>0</v>
      </c>
      <c r="Q1622" s="79">
        <v>14.5</v>
      </c>
      <c r="R1622" s="79">
        <v>0</v>
      </c>
      <c r="S1622" s="71">
        <v>0</v>
      </c>
      <c r="T1622" s="79">
        <v>14.5</v>
      </c>
      <c r="U1622" s="87" t="s">
        <v>118</v>
      </c>
      <c r="V1622" s="84">
        <f t="shared" si="164"/>
        <v>14.5</v>
      </c>
      <c r="W1622" s="94" t="s">
        <v>119</v>
      </c>
      <c r="X1622" s="80" t="s">
        <v>238</v>
      </c>
      <c r="Y1622" s="80" t="s">
        <v>238</v>
      </c>
      <c r="Z1622" s="80" t="s">
        <v>239</v>
      </c>
      <c r="AA1622" s="80" t="s">
        <v>240</v>
      </c>
      <c r="AB1622" s="76" t="s">
        <v>539</v>
      </c>
      <c r="AC1622" s="76" t="s">
        <v>541</v>
      </c>
      <c r="AD1622" s="76" t="s">
        <v>195</v>
      </c>
      <c r="AE1622" s="76">
        <v>75640000</v>
      </c>
      <c r="AF1622" s="76" t="s">
        <v>96</v>
      </c>
      <c r="AG1622" s="82"/>
      <c r="AH1622" s="60"/>
      <c r="AI1622" s="75" t="s">
        <v>5422</v>
      </c>
      <c r="AJ1622" s="6" t="s">
        <v>103</v>
      </c>
      <c r="AK1622" s="81">
        <v>0</v>
      </c>
      <c r="AL1622" s="205" t="s">
        <v>103</v>
      </c>
      <c r="AM1622" s="169"/>
      <c r="AN1622" s="6"/>
      <c r="AO1622" s="120"/>
    </row>
    <row r="1623" spans="1:41">
      <c r="A1623" s="75" t="s">
        <v>5422</v>
      </c>
      <c r="B1623" s="6" t="s">
        <v>93</v>
      </c>
      <c r="C1623" s="76">
        <v>1622</v>
      </c>
      <c r="D1623" s="6" t="s">
        <v>107</v>
      </c>
      <c r="E1623" s="6" t="s">
        <v>105</v>
      </c>
      <c r="F1623" s="6" t="str">
        <f t="shared" si="165"/>
        <v>STORAGEFG-R-2105LE25.M19</v>
      </c>
      <c r="G1623" s="97" t="s">
        <v>2809</v>
      </c>
      <c r="H1623" s="95">
        <v>146806</v>
      </c>
      <c r="I1623" s="85" t="s">
        <v>4692</v>
      </c>
      <c r="J1623" s="92">
        <v>46085</v>
      </c>
      <c r="K1623" s="97"/>
      <c r="L1623" s="6" t="s">
        <v>5803</v>
      </c>
      <c r="M1623" s="6" t="s">
        <v>173</v>
      </c>
      <c r="N1623" s="6" t="s">
        <v>116</v>
      </c>
      <c r="O1623" s="71">
        <v>0</v>
      </c>
      <c r="P1623" s="71">
        <v>0</v>
      </c>
      <c r="Q1623" s="79">
        <v>14.5</v>
      </c>
      <c r="R1623" s="79">
        <v>0</v>
      </c>
      <c r="S1623" s="71">
        <v>0</v>
      </c>
      <c r="T1623" s="79">
        <v>14.5</v>
      </c>
      <c r="U1623" s="87" t="s">
        <v>118</v>
      </c>
      <c r="V1623" s="84">
        <f t="shared" si="164"/>
        <v>14.5</v>
      </c>
      <c r="W1623" s="94" t="s">
        <v>119</v>
      </c>
      <c r="X1623" s="80" t="s">
        <v>238</v>
      </c>
      <c r="Y1623" s="80" t="s">
        <v>238</v>
      </c>
      <c r="Z1623" s="80" t="s">
        <v>239</v>
      </c>
      <c r="AA1623" s="80" t="s">
        <v>240</v>
      </c>
      <c r="AB1623" s="76" t="s">
        <v>539</v>
      </c>
      <c r="AC1623" s="76" t="s">
        <v>541</v>
      </c>
      <c r="AD1623" s="76" t="s">
        <v>195</v>
      </c>
      <c r="AE1623" s="76">
        <v>75640000</v>
      </c>
      <c r="AF1623" s="76" t="s">
        <v>96</v>
      </c>
      <c r="AG1623" s="82"/>
      <c r="AH1623" s="60"/>
      <c r="AI1623" s="75" t="s">
        <v>5422</v>
      </c>
      <c r="AJ1623" s="6" t="s">
        <v>103</v>
      </c>
      <c r="AK1623" s="81">
        <v>0</v>
      </c>
      <c r="AL1623" s="205" t="s">
        <v>103</v>
      </c>
      <c r="AM1623" s="169"/>
      <c r="AN1623" s="6"/>
      <c r="AO1623" s="120"/>
    </row>
    <row r="1624" spans="1:41">
      <c r="A1624" s="75" t="s">
        <v>5422</v>
      </c>
      <c r="B1624" s="6" t="s">
        <v>93</v>
      </c>
      <c r="C1624" s="76">
        <v>1623</v>
      </c>
      <c r="D1624" s="6" t="s">
        <v>107</v>
      </c>
      <c r="E1624" s="6" t="s">
        <v>105</v>
      </c>
      <c r="F1624" s="6" t="str">
        <f t="shared" si="165"/>
        <v>STORAGEFG-R-2103LE25.M19</v>
      </c>
      <c r="G1624" s="97" t="s">
        <v>2343</v>
      </c>
      <c r="H1624" s="95">
        <v>146807</v>
      </c>
      <c r="I1624" s="85" t="s">
        <v>4692</v>
      </c>
      <c r="J1624" s="92">
        <v>46085</v>
      </c>
      <c r="K1624" s="97"/>
      <c r="L1624" s="6" t="s">
        <v>5804</v>
      </c>
      <c r="M1624" s="6" t="s">
        <v>173</v>
      </c>
      <c r="N1624" s="6" t="s">
        <v>116</v>
      </c>
      <c r="O1624" s="71">
        <v>0</v>
      </c>
      <c r="P1624" s="71">
        <v>0</v>
      </c>
      <c r="Q1624" s="79">
        <v>64</v>
      </c>
      <c r="R1624" s="79">
        <v>0</v>
      </c>
      <c r="S1624" s="71">
        <v>0</v>
      </c>
      <c r="T1624" s="79">
        <v>64</v>
      </c>
      <c r="U1624" s="87" t="s">
        <v>118</v>
      </c>
      <c r="V1624" s="84">
        <f t="shared" si="164"/>
        <v>64</v>
      </c>
      <c r="W1624" s="94" t="s">
        <v>119</v>
      </c>
      <c r="X1624" s="80" t="s">
        <v>238</v>
      </c>
      <c r="Y1624" s="80" t="s">
        <v>238</v>
      </c>
      <c r="Z1624" s="80" t="s">
        <v>239</v>
      </c>
      <c r="AA1624" s="80" t="s">
        <v>240</v>
      </c>
      <c r="AB1624" s="76" t="s">
        <v>539</v>
      </c>
      <c r="AC1624" s="76" t="s">
        <v>541</v>
      </c>
      <c r="AD1624" s="76" t="s">
        <v>195</v>
      </c>
      <c r="AE1624" s="76">
        <v>75640000</v>
      </c>
      <c r="AF1624" s="76" t="s">
        <v>96</v>
      </c>
      <c r="AG1624" s="82"/>
      <c r="AH1624" s="60"/>
      <c r="AI1624" s="75" t="s">
        <v>5422</v>
      </c>
      <c r="AJ1624" s="6" t="s">
        <v>103</v>
      </c>
      <c r="AK1624" s="81">
        <v>0</v>
      </c>
      <c r="AL1624" s="205" t="s">
        <v>103</v>
      </c>
      <c r="AM1624" s="169"/>
      <c r="AN1624" s="6"/>
      <c r="AO1624" s="120"/>
    </row>
    <row r="1625" spans="1:41">
      <c r="A1625" s="75" t="s">
        <v>5422</v>
      </c>
      <c r="B1625" s="6" t="s">
        <v>93</v>
      </c>
      <c r="C1625" s="76">
        <v>1624</v>
      </c>
      <c r="D1625" s="6" t="s">
        <v>107</v>
      </c>
      <c r="E1625" s="6" t="s">
        <v>105</v>
      </c>
      <c r="F1625" s="6" t="str">
        <f t="shared" si="165"/>
        <v>STORAGEFG-R-2099LE25.M19</v>
      </c>
      <c r="G1625" s="97" t="s">
        <v>2340</v>
      </c>
      <c r="H1625" s="95">
        <v>146808</v>
      </c>
      <c r="I1625" s="85" t="s">
        <v>4692</v>
      </c>
      <c r="J1625" s="92">
        <v>46085</v>
      </c>
      <c r="K1625" s="97"/>
      <c r="L1625" s="6" t="s">
        <v>5805</v>
      </c>
      <c r="M1625" s="6" t="s">
        <v>173</v>
      </c>
      <c r="N1625" s="6" t="s">
        <v>116</v>
      </c>
      <c r="O1625" s="71">
        <v>0</v>
      </c>
      <c r="P1625" s="71">
        <v>0</v>
      </c>
      <c r="Q1625" s="79">
        <v>50.5</v>
      </c>
      <c r="R1625" s="79">
        <v>0</v>
      </c>
      <c r="S1625" s="71">
        <v>0</v>
      </c>
      <c r="T1625" s="79">
        <v>50.5</v>
      </c>
      <c r="U1625" s="87" t="s">
        <v>118</v>
      </c>
      <c r="V1625" s="84">
        <f t="shared" si="164"/>
        <v>50.5</v>
      </c>
      <c r="W1625" s="94" t="s">
        <v>119</v>
      </c>
      <c r="X1625" s="80" t="s">
        <v>238</v>
      </c>
      <c r="Y1625" s="80" t="s">
        <v>238</v>
      </c>
      <c r="Z1625" s="80" t="s">
        <v>239</v>
      </c>
      <c r="AA1625" s="80" t="s">
        <v>240</v>
      </c>
      <c r="AB1625" s="76" t="s">
        <v>539</v>
      </c>
      <c r="AC1625" s="76" t="s">
        <v>541</v>
      </c>
      <c r="AD1625" s="76" t="s">
        <v>195</v>
      </c>
      <c r="AE1625" s="76">
        <v>75640000</v>
      </c>
      <c r="AF1625" s="76" t="s">
        <v>96</v>
      </c>
      <c r="AG1625" s="82"/>
      <c r="AH1625" s="60"/>
      <c r="AI1625" s="75" t="s">
        <v>5422</v>
      </c>
      <c r="AJ1625" s="6" t="s">
        <v>103</v>
      </c>
      <c r="AK1625" s="81">
        <v>0</v>
      </c>
      <c r="AL1625" s="205" t="s">
        <v>103</v>
      </c>
      <c r="AM1625" s="169"/>
      <c r="AN1625" s="6"/>
      <c r="AO1625" s="120"/>
    </row>
    <row r="1626" spans="1:41">
      <c r="A1626" s="75" t="s">
        <v>5422</v>
      </c>
      <c r="B1626" s="6" t="s">
        <v>93</v>
      </c>
      <c r="C1626" s="76">
        <v>1625</v>
      </c>
      <c r="D1626" s="6" t="s">
        <v>107</v>
      </c>
      <c r="E1626" s="6" t="s">
        <v>105</v>
      </c>
      <c r="F1626" s="6" t="str">
        <f t="shared" si="165"/>
        <v>STORAGEFG-R-2098LE25.M19</v>
      </c>
      <c r="G1626" s="97" t="s">
        <v>1770</v>
      </c>
      <c r="H1626" s="95">
        <v>146809</v>
      </c>
      <c r="I1626" s="85" t="s">
        <v>4692</v>
      </c>
      <c r="J1626" s="92">
        <v>46085</v>
      </c>
      <c r="K1626" s="97"/>
      <c r="L1626" s="6" t="s">
        <v>5806</v>
      </c>
      <c r="M1626" s="6" t="s">
        <v>173</v>
      </c>
      <c r="N1626" s="6" t="s">
        <v>116</v>
      </c>
      <c r="O1626" s="71">
        <v>0</v>
      </c>
      <c r="P1626" s="71">
        <v>0</v>
      </c>
      <c r="Q1626" s="79">
        <v>32.5</v>
      </c>
      <c r="R1626" s="79">
        <v>0</v>
      </c>
      <c r="S1626" s="71">
        <v>0</v>
      </c>
      <c r="T1626" s="79">
        <v>32.5</v>
      </c>
      <c r="U1626" s="87" t="s">
        <v>118</v>
      </c>
      <c r="V1626" s="84">
        <f t="shared" si="164"/>
        <v>32.5</v>
      </c>
      <c r="W1626" s="94" t="s">
        <v>119</v>
      </c>
      <c r="X1626" s="80" t="s">
        <v>238</v>
      </c>
      <c r="Y1626" s="80" t="s">
        <v>238</v>
      </c>
      <c r="Z1626" s="80" t="s">
        <v>239</v>
      </c>
      <c r="AA1626" s="80" t="s">
        <v>240</v>
      </c>
      <c r="AB1626" s="76" t="s">
        <v>539</v>
      </c>
      <c r="AC1626" s="76" t="s">
        <v>541</v>
      </c>
      <c r="AD1626" s="76" t="s">
        <v>195</v>
      </c>
      <c r="AE1626" s="76">
        <v>75640000</v>
      </c>
      <c r="AF1626" s="76" t="s">
        <v>96</v>
      </c>
      <c r="AG1626" s="82"/>
      <c r="AH1626" s="60"/>
      <c r="AI1626" s="75" t="s">
        <v>5422</v>
      </c>
      <c r="AJ1626" s="6" t="s">
        <v>103</v>
      </c>
      <c r="AK1626" s="81">
        <v>0</v>
      </c>
      <c r="AL1626" s="205" t="s">
        <v>103</v>
      </c>
      <c r="AM1626" s="169"/>
      <c r="AN1626" s="6"/>
      <c r="AO1626" s="120"/>
    </row>
    <row r="1627" spans="1:41">
      <c r="A1627" s="75" t="s">
        <v>5422</v>
      </c>
      <c r="B1627" s="6" t="s">
        <v>93</v>
      </c>
      <c r="C1627" s="76">
        <v>1626</v>
      </c>
      <c r="D1627" s="6" t="s">
        <v>107</v>
      </c>
      <c r="E1627" s="6" t="s">
        <v>105</v>
      </c>
      <c r="F1627" s="6" t="str">
        <f t="shared" si="165"/>
        <v>STORAGEFG-R-2093LE25.M19</v>
      </c>
      <c r="G1627" s="97" t="s">
        <v>1738</v>
      </c>
      <c r="H1627" s="95">
        <v>146810</v>
      </c>
      <c r="I1627" s="85" t="s">
        <v>4692</v>
      </c>
      <c r="J1627" s="92">
        <v>46085</v>
      </c>
      <c r="K1627" s="97"/>
      <c r="L1627" s="6" t="s">
        <v>5807</v>
      </c>
      <c r="M1627" s="6" t="s">
        <v>173</v>
      </c>
      <c r="N1627" s="6" t="s">
        <v>116</v>
      </c>
      <c r="O1627" s="71">
        <v>0</v>
      </c>
      <c r="P1627" s="71">
        <v>0</v>
      </c>
      <c r="Q1627" s="79">
        <v>64</v>
      </c>
      <c r="R1627" s="79">
        <v>0</v>
      </c>
      <c r="S1627" s="71">
        <v>0</v>
      </c>
      <c r="T1627" s="79">
        <v>64</v>
      </c>
      <c r="U1627" s="87" t="s">
        <v>118</v>
      </c>
      <c r="V1627" s="84">
        <f t="shared" si="164"/>
        <v>64</v>
      </c>
      <c r="W1627" s="94" t="s">
        <v>119</v>
      </c>
      <c r="X1627" s="80" t="s">
        <v>238</v>
      </c>
      <c r="Y1627" s="80" t="s">
        <v>238</v>
      </c>
      <c r="Z1627" s="80" t="s">
        <v>239</v>
      </c>
      <c r="AA1627" s="80" t="s">
        <v>240</v>
      </c>
      <c r="AB1627" s="76" t="s">
        <v>539</v>
      </c>
      <c r="AC1627" s="76" t="s">
        <v>541</v>
      </c>
      <c r="AD1627" s="76" t="s">
        <v>195</v>
      </c>
      <c r="AE1627" s="76">
        <v>75640000</v>
      </c>
      <c r="AF1627" s="76" t="s">
        <v>96</v>
      </c>
      <c r="AG1627" s="82"/>
      <c r="AH1627" s="60"/>
      <c r="AI1627" s="75" t="s">
        <v>5422</v>
      </c>
      <c r="AJ1627" s="6" t="s">
        <v>103</v>
      </c>
      <c r="AK1627" s="81">
        <v>0</v>
      </c>
      <c r="AL1627" s="205" t="s">
        <v>103</v>
      </c>
      <c r="AM1627" s="169"/>
      <c r="AN1627" s="6"/>
      <c r="AO1627" s="120"/>
    </row>
    <row r="1628" spans="1:41">
      <c r="A1628" s="75" t="s">
        <v>5422</v>
      </c>
      <c r="B1628" s="6" t="s">
        <v>93</v>
      </c>
      <c r="C1628" s="76">
        <v>1627</v>
      </c>
      <c r="D1628" s="6" t="s">
        <v>107</v>
      </c>
      <c r="E1628" s="6" t="s">
        <v>105</v>
      </c>
      <c r="F1628" s="6" t="str">
        <f t="shared" si="165"/>
        <v>STORAGEFG-R-2097LE25.M19</v>
      </c>
      <c r="G1628" s="97" t="s">
        <v>1784</v>
      </c>
      <c r="H1628" s="95">
        <v>146811</v>
      </c>
      <c r="I1628" s="85" t="s">
        <v>4692</v>
      </c>
      <c r="J1628" s="92">
        <v>46085</v>
      </c>
      <c r="K1628" s="97"/>
      <c r="L1628" s="6" t="s">
        <v>5808</v>
      </c>
      <c r="M1628" s="6" t="s">
        <v>173</v>
      </c>
      <c r="N1628" s="6" t="s">
        <v>116</v>
      </c>
      <c r="O1628" s="71">
        <v>0</v>
      </c>
      <c r="P1628" s="71">
        <v>0</v>
      </c>
      <c r="Q1628" s="79">
        <v>14.5</v>
      </c>
      <c r="R1628" s="79">
        <v>0</v>
      </c>
      <c r="S1628" s="71">
        <v>0</v>
      </c>
      <c r="T1628" s="79">
        <v>14.5</v>
      </c>
      <c r="U1628" s="87" t="s">
        <v>118</v>
      </c>
      <c r="V1628" s="84">
        <f t="shared" si="164"/>
        <v>14.5</v>
      </c>
      <c r="W1628" s="94" t="s">
        <v>119</v>
      </c>
      <c r="X1628" s="80" t="s">
        <v>238</v>
      </c>
      <c r="Y1628" s="80" t="s">
        <v>238</v>
      </c>
      <c r="Z1628" s="80" t="s">
        <v>239</v>
      </c>
      <c r="AA1628" s="80" t="s">
        <v>240</v>
      </c>
      <c r="AB1628" s="76" t="s">
        <v>539</v>
      </c>
      <c r="AC1628" s="76" t="s">
        <v>541</v>
      </c>
      <c r="AD1628" s="76" t="s">
        <v>195</v>
      </c>
      <c r="AE1628" s="76">
        <v>75640000</v>
      </c>
      <c r="AF1628" s="76" t="s">
        <v>96</v>
      </c>
      <c r="AG1628" s="82"/>
      <c r="AH1628" s="60"/>
      <c r="AI1628" s="75" t="s">
        <v>5422</v>
      </c>
      <c r="AJ1628" s="6" t="s">
        <v>103</v>
      </c>
      <c r="AK1628" s="81">
        <v>0</v>
      </c>
      <c r="AL1628" s="205" t="s">
        <v>103</v>
      </c>
      <c r="AM1628" s="169"/>
      <c r="AN1628" s="6"/>
      <c r="AO1628" s="120"/>
    </row>
    <row r="1629" spans="1:41">
      <c r="A1629" s="75" t="s">
        <v>5422</v>
      </c>
      <c r="B1629" s="6" t="s">
        <v>93</v>
      </c>
      <c r="C1629" s="76">
        <v>1628</v>
      </c>
      <c r="D1629" s="6" t="s">
        <v>107</v>
      </c>
      <c r="E1629" s="6" t="s">
        <v>105</v>
      </c>
      <c r="F1629" s="6" t="str">
        <f t="shared" si="165"/>
        <v xml:space="preserve">STORAGEFG-R-2000LE24-M19 </v>
      </c>
      <c r="G1629" s="97" t="s">
        <v>5607</v>
      </c>
      <c r="H1629" s="95">
        <v>146812</v>
      </c>
      <c r="I1629" s="85" t="s">
        <v>4692</v>
      </c>
      <c r="J1629" s="92">
        <v>46085</v>
      </c>
      <c r="K1629" s="97"/>
      <c r="L1629" s="6" t="s">
        <v>5809</v>
      </c>
      <c r="M1629" s="6" t="s">
        <v>173</v>
      </c>
      <c r="N1629" s="6" t="s">
        <v>116</v>
      </c>
      <c r="O1629" s="71">
        <v>0</v>
      </c>
      <c r="P1629" s="71">
        <v>0</v>
      </c>
      <c r="Q1629" s="79">
        <v>32.5</v>
      </c>
      <c r="R1629" s="79">
        <v>0</v>
      </c>
      <c r="S1629" s="71">
        <v>0</v>
      </c>
      <c r="T1629" s="79">
        <v>32.5</v>
      </c>
      <c r="U1629" s="87" t="s">
        <v>118</v>
      </c>
      <c r="V1629" s="84">
        <f t="shared" si="164"/>
        <v>32.5</v>
      </c>
      <c r="W1629" s="94" t="s">
        <v>119</v>
      </c>
      <c r="X1629" s="80" t="s">
        <v>238</v>
      </c>
      <c r="Y1629" s="80" t="s">
        <v>238</v>
      </c>
      <c r="Z1629" s="80" t="s">
        <v>239</v>
      </c>
      <c r="AA1629" s="80" t="s">
        <v>240</v>
      </c>
      <c r="AB1629" s="76" t="s">
        <v>539</v>
      </c>
      <c r="AC1629" s="76" t="s">
        <v>541</v>
      </c>
      <c r="AD1629" s="76" t="s">
        <v>195</v>
      </c>
      <c r="AE1629" s="76">
        <v>75640000</v>
      </c>
      <c r="AF1629" s="76" t="s">
        <v>96</v>
      </c>
      <c r="AG1629" s="82"/>
      <c r="AH1629" s="60"/>
      <c r="AI1629" s="75" t="s">
        <v>5422</v>
      </c>
      <c r="AJ1629" s="6" t="s">
        <v>103</v>
      </c>
      <c r="AK1629" s="81">
        <v>0</v>
      </c>
      <c r="AL1629" s="205" t="s">
        <v>103</v>
      </c>
      <c r="AM1629" s="169"/>
      <c r="AN1629" s="6"/>
      <c r="AO1629" s="120"/>
    </row>
    <row r="1630" spans="1:41">
      <c r="A1630" s="75" t="s">
        <v>5422</v>
      </c>
      <c r="B1630" s="6" t="s">
        <v>93</v>
      </c>
      <c r="C1630" s="76">
        <v>1629</v>
      </c>
      <c r="D1630" s="6" t="s">
        <v>107</v>
      </c>
      <c r="E1630" s="6" t="s">
        <v>105</v>
      </c>
      <c r="F1630" s="6" t="str">
        <f t="shared" si="165"/>
        <v>STORAGEFG-R-2145LE25.M19</v>
      </c>
      <c r="G1630" s="97" t="s">
        <v>4995</v>
      </c>
      <c r="H1630" s="95">
        <v>146835</v>
      </c>
      <c r="I1630" s="85" t="s">
        <v>4692</v>
      </c>
      <c r="J1630" s="92">
        <v>46086</v>
      </c>
      <c r="K1630" s="97"/>
      <c r="L1630" s="80">
        <v>6123871</v>
      </c>
      <c r="M1630" s="6" t="s">
        <v>173</v>
      </c>
      <c r="N1630" s="6" t="s">
        <v>116</v>
      </c>
      <c r="O1630" s="71">
        <v>0</v>
      </c>
      <c r="P1630" s="71">
        <v>0</v>
      </c>
      <c r="Q1630" s="79">
        <v>30.3</v>
      </c>
      <c r="R1630" s="79">
        <v>0</v>
      </c>
      <c r="S1630" s="71">
        <v>0</v>
      </c>
      <c r="T1630" s="79">
        <v>30.3</v>
      </c>
      <c r="U1630" s="87" t="s">
        <v>118</v>
      </c>
      <c r="V1630" s="84">
        <f t="shared" si="164"/>
        <v>30.3</v>
      </c>
      <c r="W1630" s="94" t="s">
        <v>119</v>
      </c>
      <c r="X1630" s="80" t="s">
        <v>238</v>
      </c>
      <c r="Y1630" s="80" t="s">
        <v>238</v>
      </c>
      <c r="Z1630" s="80" t="s">
        <v>239</v>
      </c>
      <c r="AA1630" s="80" t="s">
        <v>240</v>
      </c>
      <c r="AB1630" s="76" t="s">
        <v>539</v>
      </c>
      <c r="AC1630" s="76" t="s">
        <v>541</v>
      </c>
      <c r="AD1630" s="76" t="s">
        <v>195</v>
      </c>
      <c r="AE1630" s="76">
        <v>75640000</v>
      </c>
      <c r="AF1630" s="76" t="s">
        <v>96</v>
      </c>
      <c r="AG1630" s="82"/>
      <c r="AH1630" s="60"/>
      <c r="AI1630" s="75" t="s">
        <v>5422</v>
      </c>
      <c r="AJ1630" s="6" t="s">
        <v>103</v>
      </c>
      <c r="AK1630" s="81">
        <v>0</v>
      </c>
      <c r="AL1630" s="205" t="s">
        <v>103</v>
      </c>
      <c r="AM1630" s="169"/>
      <c r="AN1630" s="6"/>
      <c r="AO1630" s="120"/>
    </row>
    <row r="1631" spans="1:41">
      <c r="A1631" s="75" t="s">
        <v>5422</v>
      </c>
      <c r="B1631" s="6" t="s">
        <v>93</v>
      </c>
      <c r="C1631" s="76">
        <v>1630</v>
      </c>
      <c r="D1631" s="6" t="s">
        <v>107</v>
      </c>
      <c r="E1631" s="6" t="s">
        <v>105</v>
      </c>
      <c r="F1631" s="6" t="str">
        <f t="shared" si="165"/>
        <v>STORAGEFG-R-2138LE25.M19</v>
      </c>
      <c r="G1631" s="97" t="s">
        <v>4472</v>
      </c>
      <c r="H1631" s="95">
        <v>146837</v>
      </c>
      <c r="I1631" s="85" t="s">
        <v>4692</v>
      </c>
      <c r="J1631" s="92">
        <v>46086</v>
      </c>
      <c r="K1631" s="97"/>
      <c r="L1631" s="6" t="s">
        <v>116</v>
      </c>
      <c r="M1631" s="6" t="s">
        <v>173</v>
      </c>
      <c r="N1631" s="6" t="s">
        <v>116</v>
      </c>
      <c r="O1631" s="71">
        <v>0</v>
      </c>
      <c r="P1631" s="71">
        <v>0</v>
      </c>
      <c r="Q1631" s="79">
        <v>100.9</v>
      </c>
      <c r="R1631" s="79">
        <v>0</v>
      </c>
      <c r="S1631" s="71">
        <v>0</v>
      </c>
      <c r="T1631" s="79">
        <v>100.9</v>
      </c>
      <c r="U1631" s="87" t="s">
        <v>118</v>
      </c>
      <c r="V1631" s="84">
        <f t="shared" si="164"/>
        <v>100.9</v>
      </c>
      <c r="W1631" s="94" t="s">
        <v>119</v>
      </c>
      <c r="X1631" s="80" t="s">
        <v>238</v>
      </c>
      <c r="Y1631" s="80" t="s">
        <v>238</v>
      </c>
      <c r="Z1631" s="80" t="s">
        <v>239</v>
      </c>
      <c r="AA1631" s="80" t="s">
        <v>240</v>
      </c>
      <c r="AB1631" s="76" t="s">
        <v>539</v>
      </c>
      <c r="AC1631" s="76" t="s">
        <v>541</v>
      </c>
      <c r="AD1631" s="76" t="s">
        <v>195</v>
      </c>
      <c r="AE1631" s="76">
        <v>75640000</v>
      </c>
      <c r="AF1631" s="76" t="s">
        <v>96</v>
      </c>
      <c r="AG1631" s="82"/>
      <c r="AH1631" s="60"/>
      <c r="AI1631" s="75" t="s">
        <v>5422</v>
      </c>
      <c r="AJ1631" s="6" t="s">
        <v>103</v>
      </c>
      <c r="AK1631" s="81">
        <v>0</v>
      </c>
      <c r="AL1631" s="205" t="s">
        <v>103</v>
      </c>
      <c r="AM1631" s="169"/>
      <c r="AN1631" s="6"/>
      <c r="AO1631" s="120"/>
    </row>
    <row r="1632" spans="1:41">
      <c r="A1632" s="75" t="s">
        <v>5422</v>
      </c>
      <c r="B1632" s="6" t="s">
        <v>93</v>
      </c>
      <c r="C1632" s="76">
        <v>1631</v>
      </c>
      <c r="D1632" s="6" t="s">
        <v>110</v>
      </c>
      <c r="E1632" s="6" t="s">
        <v>2135</v>
      </c>
      <c r="F1632" s="6" t="str">
        <f t="shared" si="165"/>
        <v>FreightRM-R-023-SI26-M19</v>
      </c>
      <c r="G1632" s="97" t="s">
        <v>3470</v>
      </c>
      <c r="H1632" s="95">
        <v>4833</v>
      </c>
      <c r="I1632" s="85" t="s">
        <v>4692</v>
      </c>
      <c r="J1632" s="92">
        <v>46083</v>
      </c>
      <c r="K1632" s="97"/>
      <c r="L1632" s="6" t="s">
        <v>116</v>
      </c>
      <c r="M1632" s="80" t="s">
        <v>173</v>
      </c>
      <c r="N1632" s="80" t="s">
        <v>5810</v>
      </c>
      <c r="O1632" s="71">
        <v>0</v>
      </c>
      <c r="P1632" s="71">
        <v>0</v>
      </c>
      <c r="Q1632" s="79">
        <v>36500</v>
      </c>
      <c r="R1632" s="79">
        <v>5840</v>
      </c>
      <c r="S1632" s="71">
        <v>1460</v>
      </c>
      <c r="T1632" s="79">
        <v>40880</v>
      </c>
      <c r="U1632" s="87" t="s">
        <v>24</v>
      </c>
      <c r="V1632" s="84">
        <f t="shared" ref="V1632:V1639" si="166">T1632/17.669</f>
        <v>2313.6566868526797</v>
      </c>
      <c r="W1632" s="94">
        <v>46083</v>
      </c>
      <c r="X1632" s="80" t="s">
        <v>128</v>
      </c>
      <c r="Y1632" s="80" t="s">
        <v>282</v>
      </c>
      <c r="Z1632" s="80" t="s">
        <v>121</v>
      </c>
      <c r="AA1632" s="80" t="s">
        <v>122</v>
      </c>
      <c r="AB1632" s="76" t="s">
        <v>539</v>
      </c>
      <c r="AC1632" s="76" t="s">
        <v>540</v>
      </c>
      <c r="AD1632" s="76" t="s">
        <v>174</v>
      </c>
      <c r="AE1632" s="76" t="s">
        <v>546</v>
      </c>
      <c r="AF1632" s="76" t="s">
        <v>96</v>
      </c>
      <c r="AG1632" s="82"/>
      <c r="AH1632" s="60"/>
      <c r="AI1632" s="75" t="s">
        <v>5422</v>
      </c>
      <c r="AJ1632" s="6" t="s">
        <v>103</v>
      </c>
      <c r="AK1632" s="81">
        <v>0</v>
      </c>
      <c r="AL1632" s="205" t="s">
        <v>103</v>
      </c>
      <c r="AM1632" s="169"/>
      <c r="AN1632" s="6"/>
      <c r="AO1632" s="120"/>
    </row>
    <row r="1633" spans="1:41">
      <c r="A1633" s="75" t="s">
        <v>5422</v>
      </c>
      <c r="B1633" s="6" t="s">
        <v>93</v>
      </c>
      <c r="C1633" s="76">
        <v>1632</v>
      </c>
      <c r="D1633" s="6" t="s">
        <v>110</v>
      </c>
      <c r="E1633" s="6" t="s">
        <v>2135</v>
      </c>
      <c r="F1633" s="6" t="str">
        <f t="shared" si="165"/>
        <v>FreightRM-R-018-SI26-M19</v>
      </c>
      <c r="G1633" s="97" t="s">
        <v>3165</v>
      </c>
      <c r="H1633" s="95">
        <v>4839</v>
      </c>
      <c r="I1633" s="85" t="s">
        <v>4692</v>
      </c>
      <c r="J1633" s="92">
        <v>46084</v>
      </c>
      <c r="K1633" s="95"/>
      <c r="L1633" s="80" t="s">
        <v>5811</v>
      </c>
      <c r="M1633" s="80" t="s">
        <v>173</v>
      </c>
      <c r="N1633" s="80" t="s">
        <v>5812</v>
      </c>
      <c r="O1633" s="71">
        <v>0</v>
      </c>
      <c r="P1633" s="71">
        <v>0</v>
      </c>
      <c r="Q1633" s="79">
        <v>54000</v>
      </c>
      <c r="R1633" s="79">
        <v>8640</v>
      </c>
      <c r="S1633" s="71">
        <v>2160</v>
      </c>
      <c r="T1633" s="79">
        <v>60480</v>
      </c>
      <c r="U1633" s="87" t="s">
        <v>24</v>
      </c>
      <c r="V1633" s="84">
        <f t="shared" si="166"/>
        <v>3422.9441394532796</v>
      </c>
      <c r="W1633" s="94">
        <v>46085</v>
      </c>
      <c r="X1633" s="80" t="s">
        <v>128</v>
      </c>
      <c r="Y1633" s="80" t="s">
        <v>282</v>
      </c>
      <c r="Z1633" s="80" t="s">
        <v>121</v>
      </c>
      <c r="AA1633" s="80" t="s">
        <v>122</v>
      </c>
      <c r="AB1633" s="76" t="s">
        <v>539</v>
      </c>
      <c r="AC1633" s="76" t="s">
        <v>540</v>
      </c>
      <c r="AD1633" s="76" t="s">
        <v>174</v>
      </c>
      <c r="AE1633" s="76" t="s">
        <v>546</v>
      </c>
      <c r="AF1633" s="76" t="s">
        <v>96</v>
      </c>
      <c r="AG1633" s="82"/>
      <c r="AH1633" s="60"/>
      <c r="AI1633" s="75" t="s">
        <v>5422</v>
      </c>
      <c r="AJ1633" s="6" t="s">
        <v>103</v>
      </c>
      <c r="AK1633" s="81">
        <v>0</v>
      </c>
      <c r="AL1633" s="205" t="s">
        <v>103</v>
      </c>
      <c r="AM1633" s="169"/>
      <c r="AN1633" s="6"/>
      <c r="AO1633" s="120"/>
    </row>
    <row r="1634" spans="1:41">
      <c r="A1634" s="75" t="s">
        <v>5422</v>
      </c>
      <c r="B1634" s="6" t="s">
        <v>93</v>
      </c>
      <c r="C1634" s="76">
        <v>1633</v>
      </c>
      <c r="D1634" s="6" t="s">
        <v>110</v>
      </c>
      <c r="E1634" s="6" t="s">
        <v>2135</v>
      </c>
      <c r="F1634" s="6" t="str">
        <f t="shared" si="165"/>
        <v>FreightRM-R-028-SI26-M19</v>
      </c>
      <c r="G1634" s="97" t="s">
        <v>3464</v>
      </c>
      <c r="H1634" s="95">
        <v>4839</v>
      </c>
      <c r="I1634" s="85" t="s">
        <v>4692</v>
      </c>
      <c r="J1634" s="92">
        <v>46084</v>
      </c>
      <c r="K1634" s="97"/>
      <c r="L1634" s="80" t="s">
        <v>5813</v>
      </c>
      <c r="M1634" s="80" t="s">
        <v>173</v>
      </c>
      <c r="N1634" s="80" t="s">
        <v>5814</v>
      </c>
      <c r="O1634" s="71">
        <v>0</v>
      </c>
      <c r="P1634" s="71">
        <v>0</v>
      </c>
      <c r="Q1634" s="71">
        <v>0</v>
      </c>
      <c r="R1634" s="71">
        <v>0</v>
      </c>
      <c r="S1634" s="71">
        <v>0</v>
      </c>
      <c r="T1634" s="71">
        <v>0</v>
      </c>
      <c r="U1634" s="87" t="s">
        <v>24</v>
      </c>
      <c r="V1634" s="84">
        <f t="shared" si="166"/>
        <v>0</v>
      </c>
      <c r="W1634" s="94" t="s">
        <v>119</v>
      </c>
      <c r="X1634" s="80" t="s">
        <v>5815</v>
      </c>
      <c r="Y1634" s="80" t="s">
        <v>282</v>
      </c>
      <c r="Z1634" s="80" t="s">
        <v>121</v>
      </c>
      <c r="AA1634" s="80" t="s">
        <v>122</v>
      </c>
      <c r="AB1634" s="76" t="s">
        <v>539</v>
      </c>
      <c r="AC1634" s="76" t="s">
        <v>540</v>
      </c>
      <c r="AD1634" s="76" t="s">
        <v>174</v>
      </c>
      <c r="AE1634" s="76" t="s">
        <v>546</v>
      </c>
      <c r="AF1634" s="76" t="s">
        <v>96</v>
      </c>
      <c r="AG1634" s="82"/>
      <c r="AH1634" s="60"/>
      <c r="AI1634" s="75" t="s">
        <v>5422</v>
      </c>
      <c r="AJ1634" s="6" t="s">
        <v>103</v>
      </c>
      <c r="AK1634" s="81">
        <v>0</v>
      </c>
      <c r="AL1634" s="205" t="s">
        <v>103</v>
      </c>
      <c r="AM1634" s="169"/>
      <c r="AN1634" s="6"/>
      <c r="AO1634" s="120"/>
    </row>
    <row r="1635" spans="1:41">
      <c r="A1635" s="75" t="s">
        <v>5422</v>
      </c>
      <c r="B1635" s="6" t="s">
        <v>93</v>
      </c>
      <c r="C1635" s="76">
        <v>1634</v>
      </c>
      <c r="D1635" s="6" t="s">
        <v>110</v>
      </c>
      <c r="E1635" s="6" t="s">
        <v>2135</v>
      </c>
      <c r="F1635" s="6" t="str">
        <f t="shared" si="165"/>
        <v>FreightRM-A-009-SI26-M19-L</v>
      </c>
      <c r="G1635" s="97" t="s">
        <v>5136</v>
      </c>
      <c r="H1635" s="95">
        <v>4856</v>
      </c>
      <c r="I1635" s="85" t="s">
        <v>4692</v>
      </c>
      <c r="J1635" s="92">
        <v>46086</v>
      </c>
      <c r="K1635" s="95" t="s">
        <v>5816</v>
      </c>
      <c r="L1635" s="6" t="s">
        <v>116</v>
      </c>
      <c r="M1635" s="80" t="s">
        <v>173</v>
      </c>
      <c r="N1635" s="80" t="s">
        <v>291</v>
      </c>
      <c r="O1635" s="71">
        <v>0</v>
      </c>
      <c r="P1635" s="71">
        <v>0</v>
      </c>
      <c r="Q1635" s="79">
        <v>27750</v>
      </c>
      <c r="R1635" s="79">
        <v>4440</v>
      </c>
      <c r="S1635" s="71">
        <v>1110</v>
      </c>
      <c r="T1635" s="79">
        <v>31080</v>
      </c>
      <c r="U1635" s="87" t="s">
        <v>24</v>
      </c>
      <c r="V1635" s="84">
        <f t="shared" si="166"/>
        <v>1759.0129605523798</v>
      </c>
      <c r="W1635" s="94">
        <v>46087</v>
      </c>
      <c r="X1635" s="80" t="s">
        <v>5817</v>
      </c>
      <c r="Y1635" s="80" t="s">
        <v>282</v>
      </c>
      <c r="Z1635" s="80" t="s">
        <v>121</v>
      </c>
      <c r="AA1635" s="80" t="s">
        <v>122</v>
      </c>
      <c r="AB1635" s="76" t="s">
        <v>539</v>
      </c>
      <c r="AC1635" s="76" t="s">
        <v>540</v>
      </c>
      <c r="AD1635" s="76" t="s">
        <v>174</v>
      </c>
      <c r="AE1635" s="76" t="s">
        <v>546</v>
      </c>
      <c r="AF1635" s="76" t="s">
        <v>96</v>
      </c>
      <c r="AG1635" s="82"/>
      <c r="AH1635" s="60"/>
      <c r="AI1635" s="75" t="s">
        <v>5422</v>
      </c>
      <c r="AJ1635" s="6" t="s">
        <v>103</v>
      </c>
      <c r="AK1635" s="81">
        <v>0</v>
      </c>
      <c r="AL1635" s="205" t="s">
        <v>103</v>
      </c>
      <c r="AM1635" s="169"/>
      <c r="AN1635" s="6"/>
      <c r="AO1635" s="120"/>
    </row>
    <row r="1636" spans="1:41">
      <c r="A1636" s="75" t="s">
        <v>5422</v>
      </c>
      <c r="B1636" s="6" t="s">
        <v>93</v>
      </c>
      <c r="C1636" s="76">
        <v>1635</v>
      </c>
      <c r="D1636" s="6" t="s">
        <v>110</v>
      </c>
      <c r="E1636" s="6" t="s">
        <v>2135</v>
      </c>
      <c r="F1636" s="6" t="str">
        <f t="shared" si="165"/>
        <v>FreightAF-M-229-SI25-M19-L</v>
      </c>
      <c r="G1636" s="97" t="s">
        <v>2781</v>
      </c>
      <c r="H1636" s="95">
        <v>4856</v>
      </c>
      <c r="I1636" s="85" t="s">
        <v>4692</v>
      </c>
      <c r="J1636" s="92">
        <v>46086</v>
      </c>
      <c r="K1636" s="97"/>
      <c r="L1636" s="6" t="s">
        <v>116</v>
      </c>
      <c r="M1636" s="80" t="s">
        <v>173</v>
      </c>
      <c r="N1636" s="6" t="s">
        <v>116</v>
      </c>
      <c r="O1636" s="71">
        <v>0</v>
      </c>
      <c r="P1636" s="71">
        <v>0</v>
      </c>
      <c r="Q1636" s="71">
        <v>0</v>
      </c>
      <c r="R1636" s="71">
        <v>0</v>
      </c>
      <c r="S1636" s="71">
        <v>0</v>
      </c>
      <c r="T1636" s="71">
        <v>0</v>
      </c>
      <c r="U1636" s="87" t="s">
        <v>24</v>
      </c>
      <c r="V1636" s="84">
        <f t="shared" si="166"/>
        <v>0</v>
      </c>
      <c r="W1636" s="94" t="s">
        <v>119</v>
      </c>
      <c r="X1636" s="80" t="s">
        <v>128</v>
      </c>
      <c r="Y1636" s="80" t="s">
        <v>282</v>
      </c>
      <c r="Z1636" s="80" t="s">
        <v>121</v>
      </c>
      <c r="AA1636" s="80" t="s">
        <v>122</v>
      </c>
      <c r="AB1636" s="76" t="s">
        <v>539</v>
      </c>
      <c r="AC1636" s="76" t="s">
        <v>540</v>
      </c>
      <c r="AD1636" s="76" t="s">
        <v>174</v>
      </c>
      <c r="AE1636" s="76" t="s">
        <v>546</v>
      </c>
      <c r="AF1636" s="76" t="s">
        <v>96</v>
      </c>
      <c r="AG1636" s="82"/>
      <c r="AH1636" s="60"/>
      <c r="AI1636" s="75" t="s">
        <v>5422</v>
      </c>
      <c r="AJ1636" s="6" t="s">
        <v>103</v>
      </c>
      <c r="AK1636" s="81">
        <v>0</v>
      </c>
      <c r="AL1636" s="205" t="s">
        <v>103</v>
      </c>
      <c r="AM1636" s="169"/>
      <c r="AN1636" s="6"/>
      <c r="AO1636" s="120"/>
    </row>
    <row r="1637" spans="1:41">
      <c r="A1637" s="75" t="s">
        <v>5422</v>
      </c>
      <c r="B1637" s="6" t="s">
        <v>93</v>
      </c>
      <c r="C1637" s="76">
        <v>1636</v>
      </c>
      <c r="D1637" s="6" t="s">
        <v>110</v>
      </c>
      <c r="E1637" s="6" t="s">
        <v>2135</v>
      </c>
      <c r="F1637" s="6" t="str">
        <f t="shared" si="165"/>
        <v>FreightRM-A-017-SI26-M19-L</v>
      </c>
      <c r="G1637" s="97" t="s">
        <v>5547</v>
      </c>
      <c r="H1637" s="95">
        <v>4856</v>
      </c>
      <c r="I1637" s="85" t="s">
        <v>4692</v>
      </c>
      <c r="J1637" s="92">
        <v>46086</v>
      </c>
      <c r="K1637" s="95"/>
      <c r="L1637" s="6" t="s">
        <v>116</v>
      </c>
      <c r="M1637" s="80" t="s">
        <v>173</v>
      </c>
      <c r="N1637" s="6" t="s">
        <v>116</v>
      </c>
      <c r="O1637" s="71">
        <v>0</v>
      </c>
      <c r="P1637" s="71">
        <v>0</v>
      </c>
      <c r="Q1637" s="71">
        <v>0</v>
      </c>
      <c r="R1637" s="71">
        <v>0</v>
      </c>
      <c r="S1637" s="71">
        <v>0</v>
      </c>
      <c r="T1637" s="71">
        <v>0</v>
      </c>
      <c r="U1637" s="87" t="s">
        <v>24</v>
      </c>
      <c r="V1637" s="84">
        <f t="shared" si="166"/>
        <v>0</v>
      </c>
      <c r="W1637" s="94" t="s">
        <v>119</v>
      </c>
      <c r="X1637" s="80" t="s">
        <v>5818</v>
      </c>
      <c r="Y1637" s="80" t="s">
        <v>282</v>
      </c>
      <c r="Z1637" s="80" t="s">
        <v>121</v>
      </c>
      <c r="AA1637" s="80" t="s">
        <v>122</v>
      </c>
      <c r="AB1637" s="76" t="s">
        <v>539</v>
      </c>
      <c r="AC1637" s="76" t="s">
        <v>540</v>
      </c>
      <c r="AD1637" s="76" t="s">
        <v>174</v>
      </c>
      <c r="AE1637" s="76" t="s">
        <v>546</v>
      </c>
      <c r="AF1637" s="76" t="s">
        <v>96</v>
      </c>
      <c r="AG1637" s="82"/>
      <c r="AH1637" s="60"/>
      <c r="AI1637" s="75" t="s">
        <v>5422</v>
      </c>
      <c r="AJ1637" s="6" t="s">
        <v>103</v>
      </c>
      <c r="AK1637" s="81">
        <v>0</v>
      </c>
      <c r="AL1637" s="205" t="s">
        <v>103</v>
      </c>
      <c r="AM1637" s="169"/>
      <c r="AN1637" s="6"/>
      <c r="AO1637" s="120"/>
    </row>
    <row r="1638" spans="1:41">
      <c r="A1638" s="75" t="s">
        <v>5422</v>
      </c>
      <c r="B1638" s="6" t="s">
        <v>93</v>
      </c>
      <c r="C1638" s="76">
        <v>1637</v>
      </c>
      <c r="D1638" s="6" t="s">
        <v>110</v>
      </c>
      <c r="E1638" s="6" t="s">
        <v>2135</v>
      </c>
      <c r="F1638" s="6" t="str">
        <f t="shared" si="165"/>
        <v>FreightRM-R-018-SI26-M19</v>
      </c>
      <c r="G1638" s="6" t="s">
        <v>3165</v>
      </c>
      <c r="H1638" s="80">
        <v>4865</v>
      </c>
      <c r="I1638" s="85" t="s">
        <v>4692</v>
      </c>
      <c r="J1638" s="78">
        <v>45723</v>
      </c>
      <c r="K1638" s="97"/>
      <c r="L1638" s="6" t="s">
        <v>5811</v>
      </c>
      <c r="M1638" s="80" t="s">
        <v>173</v>
      </c>
      <c r="N1638" s="80" t="s">
        <v>5819</v>
      </c>
      <c r="O1638" s="71">
        <v>0</v>
      </c>
      <c r="P1638" s="71">
        <v>0</v>
      </c>
      <c r="Q1638" s="79">
        <v>8000</v>
      </c>
      <c r="R1638" s="79">
        <v>1280</v>
      </c>
      <c r="S1638" s="71">
        <v>320</v>
      </c>
      <c r="T1638" s="79">
        <v>8960</v>
      </c>
      <c r="U1638" s="87" t="s">
        <v>24</v>
      </c>
      <c r="V1638" s="84">
        <f t="shared" si="166"/>
        <v>507.10283547455992</v>
      </c>
      <c r="W1638" s="74">
        <v>46086</v>
      </c>
      <c r="X1638" s="80" t="s">
        <v>128</v>
      </c>
      <c r="Y1638" s="80" t="s">
        <v>282</v>
      </c>
      <c r="Z1638" s="80" t="s">
        <v>121</v>
      </c>
      <c r="AA1638" s="80" t="s">
        <v>122</v>
      </c>
      <c r="AB1638" s="76" t="s">
        <v>539</v>
      </c>
      <c r="AC1638" s="76" t="s">
        <v>540</v>
      </c>
      <c r="AD1638" s="76" t="s">
        <v>174</v>
      </c>
      <c r="AE1638" s="76" t="s">
        <v>546</v>
      </c>
      <c r="AF1638" s="76" t="s">
        <v>96</v>
      </c>
      <c r="AG1638" s="82"/>
      <c r="AH1638" s="60"/>
      <c r="AI1638" s="75" t="s">
        <v>5422</v>
      </c>
      <c r="AJ1638" s="6" t="s">
        <v>103</v>
      </c>
      <c r="AK1638" s="81">
        <v>0</v>
      </c>
      <c r="AL1638" s="205" t="s">
        <v>103</v>
      </c>
      <c r="AM1638" s="169"/>
      <c r="AN1638" s="6"/>
      <c r="AO1638" s="120"/>
    </row>
    <row r="1639" spans="1:41">
      <c r="A1639" s="75" t="s">
        <v>5422</v>
      </c>
      <c r="B1639" s="6" t="s">
        <v>93</v>
      </c>
      <c r="C1639" s="76">
        <v>1638</v>
      </c>
      <c r="D1639" s="6" t="s">
        <v>110</v>
      </c>
      <c r="E1639" s="6" t="s">
        <v>2135</v>
      </c>
      <c r="F1639" s="6" t="str">
        <f t="shared" si="165"/>
        <v>FreightRM-R-028-SI26-M19</v>
      </c>
      <c r="G1639" s="6" t="s">
        <v>3464</v>
      </c>
      <c r="H1639" s="80">
        <v>4865</v>
      </c>
      <c r="I1639" s="85" t="s">
        <v>4692</v>
      </c>
      <c r="J1639" s="78">
        <v>45723</v>
      </c>
      <c r="K1639" s="97"/>
      <c r="L1639" s="80" t="s">
        <v>5813</v>
      </c>
      <c r="M1639" s="80" t="s">
        <v>173</v>
      </c>
      <c r="N1639" s="80" t="s">
        <v>5820</v>
      </c>
      <c r="O1639" s="71">
        <v>0</v>
      </c>
      <c r="P1639" s="71">
        <v>0</v>
      </c>
      <c r="Q1639" s="71">
        <v>0</v>
      </c>
      <c r="R1639" s="71">
        <v>0</v>
      </c>
      <c r="S1639" s="71">
        <v>0</v>
      </c>
      <c r="T1639" s="71">
        <v>0</v>
      </c>
      <c r="U1639" s="87" t="s">
        <v>24</v>
      </c>
      <c r="V1639" s="84">
        <f t="shared" si="166"/>
        <v>0</v>
      </c>
      <c r="W1639" s="74" t="s">
        <v>119</v>
      </c>
      <c r="X1639" s="80" t="s">
        <v>5815</v>
      </c>
      <c r="Y1639" s="80" t="s">
        <v>282</v>
      </c>
      <c r="Z1639" s="80" t="s">
        <v>121</v>
      </c>
      <c r="AA1639" s="80" t="s">
        <v>122</v>
      </c>
      <c r="AB1639" s="76" t="s">
        <v>539</v>
      </c>
      <c r="AC1639" s="76" t="s">
        <v>540</v>
      </c>
      <c r="AD1639" s="76" t="s">
        <v>174</v>
      </c>
      <c r="AE1639" s="76" t="s">
        <v>546</v>
      </c>
      <c r="AF1639" s="76" t="s">
        <v>96</v>
      </c>
      <c r="AG1639" s="82"/>
      <c r="AH1639" s="60"/>
      <c r="AI1639" s="75" t="s">
        <v>5422</v>
      </c>
      <c r="AJ1639" s="6" t="s">
        <v>103</v>
      </c>
      <c r="AK1639" s="81">
        <v>0</v>
      </c>
      <c r="AL1639" s="205" t="s">
        <v>103</v>
      </c>
      <c r="AM1639" s="169"/>
      <c r="AN1639" s="6"/>
      <c r="AO1639" s="120"/>
    </row>
    <row r="1640" spans="1:41">
      <c r="A1640" s="75" t="s">
        <v>5422</v>
      </c>
      <c r="B1640" s="6" t="s">
        <v>93</v>
      </c>
      <c r="C1640" s="76">
        <v>1639</v>
      </c>
      <c r="D1640" s="6" t="s">
        <v>1565</v>
      </c>
      <c r="E1640" s="6" t="s">
        <v>2135</v>
      </c>
      <c r="F1640" s="6" t="str">
        <f t="shared" si="165"/>
        <v>FreightRM-J-1256LI26-M19</v>
      </c>
      <c r="G1640" s="6" t="s">
        <v>5608</v>
      </c>
      <c r="H1640" s="6" t="s">
        <v>5609</v>
      </c>
      <c r="I1640" s="85" t="s">
        <v>4692</v>
      </c>
      <c r="J1640" s="78">
        <v>46087</v>
      </c>
      <c r="K1640" s="97"/>
      <c r="L1640" s="6" t="s">
        <v>5821</v>
      </c>
      <c r="M1640" s="80" t="s">
        <v>173</v>
      </c>
      <c r="N1640" s="80" t="s">
        <v>116</v>
      </c>
      <c r="O1640" s="71">
        <v>0</v>
      </c>
      <c r="P1640" s="71">
        <v>0</v>
      </c>
      <c r="Q1640" s="79">
        <v>2950</v>
      </c>
      <c r="R1640" s="79">
        <v>0</v>
      </c>
      <c r="S1640" s="71">
        <v>0</v>
      </c>
      <c r="T1640" s="79">
        <v>2950</v>
      </c>
      <c r="U1640" s="87" t="s">
        <v>118</v>
      </c>
      <c r="V1640" s="84">
        <f>T1640</f>
        <v>2950</v>
      </c>
      <c r="W1640" s="74" t="s">
        <v>119</v>
      </c>
      <c r="X1640" s="80" t="s">
        <v>5822</v>
      </c>
      <c r="Y1640" s="80" t="s">
        <v>178</v>
      </c>
      <c r="Z1640" s="80" t="s">
        <v>178</v>
      </c>
      <c r="AA1640" s="6" t="s">
        <v>2087</v>
      </c>
      <c r="AB1640" s="76" t="s">
        <v>539</v>
      </c>
      <c r="AC1640" s="76" t="s">
        <v>540</v>
      </c>
      <c r="AD1640" s="76" t="s">
        <v>173</v>
      </c>
      <c r="AE1640" s="76" t="s">
        <v>548</v>
      </c>
      <c r="AF1640" s="76" t="s">
        <v>96</v>
      </c>
      <c r="AG1640" s="82"/>
      <c r="AH1640" s="60"/>
      <c r="AI1640" s="75" t="s">
        <v>5422</v>
      </c>
      <c r="AJ1640" s="6" t="s">
        <v>103</v>
      </c>
      <c r="AK1640" s="81">
        <v>0</v>
      </c>
      <c r="AL1640" s="205" t="s">
        <v>103</v>
      </c>
      <c r="AM1640" s="169"/>
      <c r="AN1640" s="6"/>
      <c r="AO1640" s="120"/>
    </row>
    <row r="1641" spans="1:41">
      <c r="A1641" s="75" t="s">
        <v>5843</v>
      </c>
      <c r="B1641" s="6" t="s">
        <v>93</v>
      </c>
      <c r="C1641" s="76">
        <v>1640</v>
      </c>
      <c r="D1641" s="80" t="s">
        <v>588</v>
      </c>
      <c r="E1641" s="6" t="s">
        <v>2135</v>
      </c>
      <c r="F1641" s="6" t="str">
        <f t="shared" si="165"/>
        <v>FreightRM-A-042-SI26-M19-L</v>
      </c>
      <c r="G1641" s="95" t="s">
        <v>5844</v>
      </c>
      <c r="H1641" s="95" t="s">
        <v>5845</v>
      </c>
      <c r="I1641" s="85" t="s">
        <v>4692</v>
      </c>
      <c r="J1641" s="92">
        <v>46093</v>
      </c>
      <c r="K1641" s="95"/>
      <c r="L1641" s="80" t="s">
        <v>6096</v>
      </c>
      <c r="M1641" s="80" t="s">
        <v>174</v>
      </c>
      <c r="N1641" s="80" t="s">
        <v>116</v>
      </c>
      <c r="O1641" s="71">
        <v>0</v>
      </c>
      <c r="P1641" s="71">
        <v>0</v>
      </c>
      <c r="Q1641" s="79">
        <v>321.5</v>
      </c>
      <c r="R1641" s="79">
        <v>42.64</v>
      </c>
      <c r="S1641" s="71">
        <v>0</v>
      </c>
      <c r="T1641" s="79">
        <v>364.14</v>
      </c>
      <c r="U1641" s="80" t="s">
        <v>118</v>
      </c>
      <c r="V1641" s="84">
        <f>T1641</f>
        <v>364.14</v>
      </c>
      <c r="W1641" s="78">
        <v>46085</v>
      </c>
      <c r="X1641" s="80" t="s">
        <v>3221</v>
      </c>
      <c r="Y1641" s="80" t="s">
        <v>129</v>
      </c>
      <c r="Z1641" s="80" t="s">
        <v>239</v>
      </c>
      <c r="AA1641" s="80" t="s">
        <v>283</v>
      </c>
      <c r="AB1641" s="76" t="s">
        <v>539</v>
      </c>
      <c r="AC1641" s="76" t="s">
        <v>540</v>
      </c>
      <c r="AD1641" s="76" t="s">
        <v>174</v>
      </c>
      <c r="AE1641" s="76" t="s">
        <v>546</v>
      </c>
      <c r="AF1641" s="76" t="s">
        <v>96</v>
      </c>
      <c r="AG1641" s="82"/>
      <c r="AH1641" s="60"/>
      <c r="AI1641" s="75" t="s">
        <v>5843</v>
      </c>
      <c r="AJ1641" s="6" t="s">
        <v>103</v>
      </c>
      <c r="AK1641" s="81">
        <v>0</v>
      </c>
      <c r="AL1641" s="205" t="s">
        <v>103</v>
      </c>
      <c r="AM1641" s="169"/>
      <c r="AN1641" s="6"/>
      <c r="AO1641" s="120"/>
    </row>
    <row r="1642" spans="1:41">
      <c r="A1642" s="75" t="s">
        <v>5843</v>
      </c>
      <c r="B1642" s="6" t="s">
        <v>93</v>
      </c>
      <c r="C1642" s="76">
        <v>1641</v>
      </c>
      <c r="D1642" s="80" t="s">
        <v>589</v>
      </c>
      <c r="E1642" s="6" t="s">
        <v>2136</v>
      </c>
      <c r="F1642" s="6" t="str">
        <f t="shared" si="165"/>
        <v>BrokerRM-V-097-V1I26-M46</v>
      </c>
      <c r="G1642" s="95" t="s">
        <v>5846</v>
      </c>
      <c r="H1642" s="95" t="s">
        <v>5847</v>
      </c>
      <c r="I1642" s="85" t="s">
        <v>4692</v>
      </c>
      <c r="J1642" s="92">
        <v>46092</v>
      </c>
      <c r="K1642" s="95" t="s">
        <v>6097</v>
      </c>
      <c r="L1642" s="80" t="s">
        <v>116</v>
      </c>
      <c r="M1642" s="80" t="s">
        <v>1084</v>
      </c>
      <c r="N1642" s="80" t="s">
        <v>2844</v>
      </c>
      <c r="O1642" s="71">
        <v>0</v>
      </c>
      <c r="P1642" s="71">
        <v>0</v>
      </c>
      <c r="Q1642" s="79">
        <v>2738.77</v>
      </c>
      <c r="R1642" s="79">
        <v>438.21</v>
      </c>
      <c r="S1642" s="71">
        <v>0</v>
      </c>
      <c r="T1642" s="79">
        <v>3176.98</v>
      </c>
      <c r="U1642" s="80" t="s">
        <v>24</v>
      </c>
      <c r="V1642" s="84">
        <f>T1642/17.8047</f>
        <v>178.4349076367476</v>
      </c>
      <c r="W1642" s="78">
        <v>46090</v>
      </c>
      <c r="X1642" s="80" t="s">
        <v>1129</v>
      </c>
      <c r="Y1642" s="80" t="s">
        <v>121</v>
      </c>
      <c r="Z1642" s="80" t="s">
        <v>537</v>
      </c>
      <c r="AA1642" s="80" t="s">
        <v>122</v>
      </c>
      <c r="AB1642" s="76" t="s">
        <v>1106</v>
      </c>
      <c r="AC1642" s="76" t="s">
        <v>540</v>
      </c>
      <c r="AD1642" s="76" t="s">
        <v>173</v>
      </c>
      <c r="AE1642" s="76" t="s">
        <v>548</v>
      </c>
      <c r="AF1642" s="76" t="s">
        <v>96</v>
      </c>
      <c r="AG1642" s="82"/>
      <c r="AH1642" s="60"/>
      <c r="AI1642" s="75" t="s">
        <v>5843</v>
      </c>
      <c r="AJ1642" s="6" t="s">
        <v>103</v>
      </c>
      <c r="AK1642" s="81">
        <v>0</v>
      </c>
      <c r="AL1642" s="205" t="s">
        <v>103</v>
      </c>
      <c r="AM1642" s="169"/>
      <c r="AN1642" s="6"/>
      <c r="AO1642" s="120"/>
    </row>
    <row r="1643" spans="1:41">
      <c r="A1643" s="75" t="s">
        <v>5843</v>
      </c>
      <c r="B1643" s="6" t="s">
        <v>93</v>
      </c>
      <c r="C1643" s="76">
        <v>1642</v>
      </c>
      <c r="D1643" s="80" t="s">
        <v>589</v>
      </c>
      <c r="E1643" s="6" t="s">
        <v>2136</v>
      </c>
      <c r="F1643" s="6" t="str">
        <f t="shared" si="165"/>
        <v>BrokerRM-V-061-V1I26-M19</v>
      </c>
      <c r="G1643" s="95" t="s">
        <v>5848</v>
      </c>
      <c r="H1643" s="95" t="s">
        <v>5849</v>
      </c>
      <c r="I1643" s="85" t="s">
        <v>4692</v>
      </c>
      <c r="J1643" s="92">
        <v>46094</v>
      </c>
      <c r="K1643" s="95" t="s">
        <v>6098</v>
      </c>
      <c r="L1643" s="80" t="s">
        <v>116</v>
      </c>
      <c r="M1643" s="80" t="s">
        <v>1100</v>
      </c>
      <c r="N1643" s="80" t="s">
        <v>1085</v>
      </c>
      <c r="O1643" s="71">
        <v>0</v>
      </c>
      <c r="P1643" s="71">
        <v>0</v>
      </c>
      <c r="Q1643" s="79">
        <v>1266.32</v>
      </c>
      <c r="R1643" s="79">
        <v>202.62</v>
      </c>
      <c r="S1643" s="71">
        <v>0</v>
      </c>
      <c r="T1643" s="79">
        <v>1468.94</v>
      </c>
      <c r="U1643" s="80" t="s">
        <v>24</v>
      </c>
      <c r="V1643" s="84">
        <f t="shared" ref="V1643:V1674" si="167">T1643/17.8047</f>
        <v>82.502934618387286</v>
      </c>
      <c r="W1643" s="78">
        <v>46094</v>
      </c>
      <c r="X1643" s="80" t="s">
        <v>122</v>
      </c>
      <c r="Y1643" s="80" t="s">
        <v>537</v>
      </c>
      <c r="Z1643" s="80" t="s">
        <v>121</v>
      </c>
      <c r="AA1643" s="80" t="s">
        <v>1823</v>
      </c>
      <c r="AB1643" s="76" t="s">
        <v>539</v>
      </c>
      <c r="AC1643" s="76" t="s">
        <v>540</v>
      </c>
      <c r="AD1643" s="76" t="s">
        <v>173</v>
      </c>
      <c r="AE1643" s="76" t="s">
        <v>548</v>
      </c>
      <c r="AF1643" s="76" t="s">
        <v>96</v>
      </c>
      <c r="AG1643" s="82"/>
      <c r="AH1643" s="60"/>
      <c r="AI1643" s="75" t="s">
        <v>5843</v>
      </c>
      <c r="AJ1643" s="6" t="s">
        <v>103</v>
      </c>
      <c r="AK1643" s="81">
        <v>0</v>
      </c>
      <c r="AL1643" s="205" t="s">
        <v>103</v>
      </c>
      <c r="AM1643" s="169"/>
      <c r="AN1643" s="6"/>
      <c r="AO1643" s="120"/>
    </row>
    <row r="1644" spans="1:41">
      <c r="A1644" s="75" t="s">
        <v>5843</v>
      </c>
      <c r="B1644" s="6" t="s">
        <v>93</v>
      </c>
      <c r="C1644" s="76">
        <v>1643</v>
      </c>
      <c r="D1644" s="80" t="s">
        <v>589</v>
      </c>
      <c r="E1644" s="6" t="s">
        <v>2136</v>
      </c>
      <c r="F1644" s="6" t="str">
        <f t="shared" si="165"/>
        <v>BrokerRM-V-060-V1I26-M19</v>
      </c>
      <c r="G1644" s="95" t="s">
        <v>3376</v>
      </c>
      <c r="H1644" s="95" t="s">
        <v>5850</v>
      </c>
      <c r="I1644" s="85" t="s">
        <v>4692</v>
      </c>
      <c r="J1644" s="92">
        <v>46094</v>
      </c>
      <c r="K1644" s="95" t="s">
        <v>6099</v>
      </c>
      <c r="L1644" s="80" t="s">
        <v>116</v>
      </c>
      <c r="M1644" s="80" t="s">
        <v>1084</v>
      </c>
      <c r="N1644" s="80" t="s">
        <v>1085</v>
      </c>
      <c r="O1644" s="71">
        <v>0</v>
      </c>
      <c r="P1644" s="71">
        <v>0</v>
      </c>
      <c r="Q1644" s="79">
        <v>1845.01</v>
      </c>
      <c r="R1644" s="79">
        <v>295.20999999999998</v>
      </c>
      <c r="S1644" s="71">
        <v>0</v>
      </c>
      <c r="T1644" s="79">
        <v>2140.2199999999998</v>
      </c>
      <c r="U1644" s="80" t="s">
        <v>24</v>
      </c>
      <c r="V1644" s="84">
        <f t="shared" si="167"/>
        <v>120.20533903969175</v>
      </c>
      <c r="W1644" s="78">
        <v>46093</v>
      </c>
      <c r="X1644" s="80" t="s">
        <v>1825</v>
      </c>
      <c r="Y1644" s="80" t="s">
        <v>121</v>
      </c>
      <c r="Z1644" s="80" t="s">
        <v>537</v>
      </c>
      <c r="AA1644" s="80" t="s">
        <v>122</v>
      </c>
      <c r="AB1644" s="76" t="s">
        <v>539</v>
      </c>
      <c r="AC1644" s="76" t="s">
        <v>540</v>
      </c>
      <c r="AD1644" s="76" t="s">
        <v>173</v>
      </c>
      <c r="AE1644" s="76" t="s">
        <v>548</v>
      </c>
      <c r="AF1644" s="76" t="s">
        <v>96</v>
      </c>
      <c r="AG1644" s="82"/>
      <c r="AH1644" s="60"/>
      <c r="AI1644" s="75" t="s">
        <v>5843</v>
      </c>
      <c r="AJ1644" s="6" t="s">
        <v>103</v>
      </c>
      <c r="AK1644" s="81">
        <v>0</v>
      </c>
      <c r="AL1644" s="205" t="s">
        <v>103</v>
      </c>
      <c r="AM1644" s="169"/>
      <c r="AN1644" s="6"/>
      <c r="AO1644" s="120"/>
    </row>
    <row r="1645" spans="1:41">
      <c r="A1645" s="75" t="s">
        <v>5843</v>
      </c>
      <c r="B1645" s="6" t="s">
        <v>93</v>
      </c>
      <c r="C1645" s="76">
        <v>1644</v>
      </c>
      <c r="D1645" s="80" t="s">
        <v>589</v>
      </c>
      <c r="E1645" s="6" t="s">
        <v>2136</v>
      </c>
      <c r="F1645" s="6" t="str">
        <f t="shared" si="165"/>
        <v>BrokerRM-V-052-V1I26-M46</v>
      </c>
      <c r="G1645" s="95" t="s">
        <v>5851</v>
      </c>
      <c r="H1645" s="95" t="s">
        <v>5852</v>
      </c>
      <c r="I1645" s="85" t="s">
        <v>4692</v>
      </c>
      <c r="J1645" s="92">
        <v>46094</v>
      </c>
      <c r="K1645" s="95" t="s">
        <v>6100</v>
      </c>
      <c r="L1645" s="80" t="s">
        <v>116</v>
      </c>
      <c r="M1645" s="80" t="s">
        <v>1084</v>
      </c>
      <c r="N1645" s="80" t="s">
        <v>1085</v>
      </c>
      <c r="O1645" s="71">
        <v>0</v>
      </c>
      <c r="P1645" s="71">
        <v>0</v>
      </c>
      <c r="Q1645" s="79">
        <v>1927.68</v>
      </c>
      <c r="R1645" s="79">
        <v>308.43</v>
      </c>
      <c r="S1645" s="71">
        <v>0</v>
      </c>
      <c r="T1645" s="79">
        <v>2236.11</v>
      </c>
      <c r="U1645" s="80" t="s">
        <v>24</v>
      </c>
      <c r="V1645" s="84">
        <f t="shared" si="167"/>
        <v>125.59099563598376</v>
      </c>
      <c r="W1645" s="78">
        <v>46093</v>
      </c>
      <c r="X1645" s="80" t="s">
        <v>1827</v>
      </c>
      <c r="Y1645" s="80" t="s">
        <v>121</v>
      </c>
      <c r="Z1645" s="80" t="s">
        <v>537</v>
      </c>
      <c r="AA1645" s="80" t="s">
        <v>122</v>
      </c>
      <c r="AB1645" s="76" t="s">
        <v>1106</v>
      </c>
      <c r="AC1645" s="76" t="s">
        <v>540</v>
      </c>
      <c r="AD1645" s="76" t="s">
        <v>173</v>
      </c>
      <c r="AE1645" s="76" t="s">
        <v>548</v>
      </c>
      <c r="AF1645" s="76" t="s">
        <v>96</v>
      </c>
      <c r="AG1645" s="82"/>
      <c r="AH1645" s="60"/>
      <c r="AI1645" s="75" t="s">
        <v>5843</v>
      </c>
      <c r="AJ1645" s="6" t="s">
        <v>103</v>
      </c>
      <c r="AK1645" s="81">
        <v>0</v>
      </c>
      <c r="AL1645" s="205" t="s">
        <v>103</v>
      </c>
      <c r="AM1645" s="169"/>
      <c r="AN1645" s="6"/>
      <c r="AO1645" s="120"/>
    </row>
    <row r="1646" spans="1:41">
      <c r="A1646" s="75" t="s">
        <v>5843</v>
      </c>
      <c r="B1646" s="6" t="s">
        <v>93</v>
      </c>
      <c r="C1646" s="76">
        <v>1645</v>
      </c>
      <c r="D1646" s="80" t="s">
        <v>589</v>
      </c>
      <c r="E1646" s="6" t="s">
        <v>2136</v>
      </c>
      <c r="F1646" s="6" t="str">
        <f t="shared" si="165"/>
        <v>BrokerRM-V-047-V1I26-M19-M17</v>
      </c>
      <c r="G1646" s="95" t="s">
        <v>5853</v>
      </c>
      <c r="H1646" s="95" t="s">
        <v>5854</v>
      </c>
      <c r="I1646" s="85" t="s">
        <v>4692</v>
      </c>
      <c r="J1646" s="92">
        <v>46094</v>
      </c>
      <c r="K1646" s="95" t="s">
        <v>6101</v>
      </c>
      <c r="L1646" s="80" t="s">
        <v>116</v>
      </c>
      <c r="M1646" s="80" t="s">
        <v>1084</v>
      </c>
      <c r="N1646" s="80" t="s">
        <v>1085</v>
      </c>
      <c r="O1646" s="71">
        <v>0</v>
      </c>
      <c r="P1646" s="71">
        <v>0</v>
      </c>
      <c r="Q1646" s="79">
        <v>1266.32</v>
      </c>
      <c r="R1646" s="79">
        <v>202.62</v>
      </c>
      <c r="S1646" s="71">
        <v>0</v>
      </c>
      <c r="T1646" s="79">
        <v>1468.94</v>
      </c>
      <c r="U1646" s="80" t="s">
        <v>24</v>
      </c>
      <c r="V1646" s="84">
        <f t="shared" si="167"/>
        <v>82.502934618387286</v>
      </c>
      <c r="W1646" s="78">
        <v>46093</v>
      </c>
      <c r="X1646" s="80" t="s">
        <v>6102</v>
      </c>
      <c r="Y1646" s="80" t="s">
        <v>121</v>
      </c>
      <c r="Z1646" s="80" t="s">
        <v>537</v>
      </c>
      <c r="AA1646" s="80"/>
      <c r="AB1646" s="76" t="s">
        <v>539</v>
      </c>
      <c r="AC1646" s="76" t="s">
        <v>540</v>
      </c>
      <c r="AD1646" s="76" t="s">
        <v>173</v>
      </c>
      <c r="AE1646" s="76" t="s">
        <v>548</v>
      </c>
      <c r="AF1646" s="76" t="s">
        <v>96</v>
      </c>
      <c r="AG1646" s="82"/>
      <c r="AH1646" s="60"/>
      <c r="AI1646" s="75" t="s">
        <v>5843</v>
      </c>
      <c r="AJ1646" s="6" t="s">
        <v>103</v>
      </c>
      <c r="AK1646" s="81">
        <v>0</v>
      </c>
      <c r="AL1646" s="205" t="s">
        <v>103</v>
      </c>
      <c r="AM1646" s="169"/>
      <c r="AN1646" s="6"/>
      <c r="AO1646" s="120"/>
    </row>
    <row r="1647" spans="1:41">
      <c r="A1647" s="75" t="s">
        <v>5843</v>
      </c>
      <c r="B1647" s="6" t="s">
        <v>93</v>
      </c>
      <c r="C1647" s="76">
        <v>1646</v>
      </c>
      <c r="D1647" s="80" t="s">
        <v>589</v>
      </c>
      <c r="E1647" s="6" t="s">
        <v>2136</v>
      </c>
      <c r="F1647" s="6" t="str">
        <f t="shared" si="165"/>
        <v>BrokerRM-V-038-V1I26-M19</v>
      </c>
      <c r="G1647" s="95" t="s">
        <v>5855</v>
      </c>
      <c r="H1647" s="95" t="s">
        <v>5856</v>
      </c>
      <c r="I1647" s="85" t="s">
        <v>4692</v>
      </c>
      <c r="J1647" s="92">
        <v>46093</v>
      </c>
      <c r="K1647" s="95" t="s">
        <v>6103</v>
      </c>
      <c r="L1647" s="80" t="s">
        <v>116</v>
      </c>
      <c r="M1647" s="80" t="s">
        <v>1100</v>
      </c>
      <c r="N1647" s="80" t="s">
        <v>1085</v>
      </c>
      <c r="O1647" s="71">
        <v>0</v>
      </c>
      <c r="P1647" s="71">
        <v>0</v>
      </c>
      <c r="Q1647" s="79">
        <v>1348.99</v>
      </c>
      <c r="R1647" s="79">
        <v>215.84</v>
      </c>
      <c r="S1647" s="71">
        <v>0</v>
      </c>
      <c r="T1647" s="79">
        <v>1564.83</v>
      </c>
      <c r="U1647" s="80" t="s">
        <v>24</v>
      </c>
      <c r="V1647" s="84">
        <f t="shared" si="167"/>
        <v>87.888591214679266</v>
      </c>
      <c r="W1647" s="78">
        <v>46092</v>
      </c>
      <c r="X1647" s="80" t="s">
        <v>122</v>
      </c>
      <c r="Y1647" s="80" t="s">
        <v>537</v>
      </c>
      <c r="Z1647" s="80" t="s">
        <v>121</v>
      </c>
      <c r="AA1647" s="80" t="s">
        <v>6104</v>
      </c>
      <c r="AB1647" s="76" t="s">
        <v>539</v>
      </c>
      <c r="AC1647" s="76" t="s">
        <v>540</v>
      </c>
      <c r="AD1647" s="76" t="s">
        <v>173</v>
      </c>
      <c r="AE1647" s="76" t="s">
        <v>548</v>
      </c>
      <c r="AF1647" s="76" t="s">
        <v>96</v>
      </c>
      <c r="AG1647" s="82"/>
      <c r="AH1647" s="60"/>
      <c r="AI1647" s="75" t="s">
        <v>5843</v>
      </c>
      <c r="AJ1647" s="6" t="s">
        <v>103</v>
      </c>
      <c r="AK1647" s="81">
        <v>0</v>
      </c>
      <c r="AL1647" s="205" t="s">
        <v>103</v>
      </c>
      <c r="AM1647" s="169"/>
      <c r="AN1647" s="6"/>
      <c r="AO1647" s="120"/>
    </row>
    <row r="1648" spans="1:41">
      <c r="A1648" s="75" t="s">
        <v>5843</v>
      </c>
      <c r="B1648" s="6" t="s">
        <v>93</v>
      </c>
      <c r="C1648" s="76">
        <v>1647</v>
      </c>
      <c r="D1648" s="80" t="s">
        <v>589</v>
      </c>
      <c r="E1648" s="6" t="s">
        <v>2136</v>
      </c>
      <c r="F1648" s="6" t="str">
        <f t="shared" si="165"/>
        <v>BrokerFG-V-023-V1E26-M46</v>
      </c>
      <c r="G1648" s="95" t="s">
        <v>3185</v>
      </c>
      <c r="H1648" s="95" t="s">
        <v>5857</v>
      </c>
      <c r="I1648" s="85" t="s">
        <v>4692</v>
      </c>
      <c r="J1648" s="92">
        <v>46094</v>
      </c>
      <c r="K1648" s="95" t="s">
        <v>6105</v>
      </c>
      <c r="L1648" s="80" t="s">
        <v>116</v>
      </c>
      <c r="M1648" s="80" t="s">
        <v>1084</v>
      </c>
      <c r="N1648" s="80" t="s">
        <v>1085</v>
      </c>
      <c r="O1648" s="71">
        <v>0</v>
      </c>
      <c r="P1648" s="71">
        <v>0</v>
      </c>
      <c r="Q1648" s="79">
        <v>1266.32</v>
      </c>
      <c r="R1648" s="79">
        <v>202.62</v>
      </c>
      <c r="S1648" s="71">
        <v>0</v>
      </c>
      <c r="T1648" s="79">
        <v>1468.94</v>
      </c>
      <c r="U1648" s="80" t="s">
        <v>24</v>
      </c>
      <c r="V1648" s="84">
        <f t="shared" si="167"/>
        <v>82.502934618387286</v>
      </c>
      <c r="W1648" s="78">
        <v>46093</v>
      </c>
      <c r="X1648" s="80" t="s">
        <v>6106</v>
      </c>
      <c r="Y1648" s="80" t="s">
        <v>121</v>
      </c>
      <c r="Z1648" s="80" t="s">
        <v>537</v>
      </c>
      <c r="AA1648" s="80" t="s">
        <v>122</v>
      </c>
      <c r="AB1648" s="76" t="s">
        <v>1106</v>
      </c>
      <c r="AC1648" s="76" t="s">
        <v>541</v>
      </c>
      <c r="AD1648" s="76" t="s">
        <v>195</v>
      </c>
      <c r="AE1648" s="76" t="s">
        <v>547</v>
      </c>
      <c r="AF1648" s="76" t="s">
        <v>96</v>
      </c>
      <c r="AG1648" s="82"/>
      <c r="AH1648" s="60"/>
      <c r="AI1648" s="75" t="s">
        <v>5843</v>
      </c>
      <c r="AJ1648" s="6" t="s">
        <v>103</v>
      </c>
      <c r="AK1648" s="81">
        <v>0</v>
      </c>
      <c r="AL1648" s="205" t="s">
        <v>103</v>
      </c>
      <c r="AM1648" s="169"/>
      <c r="AN1648" s="6"/>
      <c r="AO1648" s="120"/>
    </row>
    <row r="1649" spans="1:41">
      <c r="A1649" s="75" t="s">
        <v>5843</v>
      </c>
      <c r="B1649" s="6" t="s">
        <v>93</v>
      </c>
      <c r="C1649" s="76">
        <v>1648</v>
      </c>
      <c r="D1649" s="80" t="s">
        <v>589</v>
      </c>
      <c r="E1649" s="6" t="s">
        <v>2136</v>
      </c>
      <c r="F1649" s="6" t="str">
        <f t="shared" si="165"/>
        <v>BrokerRM-V-036-V1I26-M19</v>
      </c>
      <c r="G1649" s="95" t="s">
        <v>5858</v>
      </c>
      <c r="H1649" s="95" t="s">
        <v>5859</v>
      </c>
      <c r="I1649" s="85" t="s">
        <v>4692</v>
      </c>
      <c r="J1649" s="92">
        <v>46094</v>
      </c>
      <c r="K1649" s="95" t="s">
        <v>6107</v>
      </c>
      <c r="L1649" s="80" t="s">
        <v>116</v>
      </c>
      <c r="M1649" s="80" t="s">
        <v>1100</v>
      </c>
      <c r="N1649" s="80" t="s">
        <v>1085</v>
      </c>
      <c r="O1649" s="71">
        <v>0</v>
      </c>
      <c r="P1649" s="71">
        <v>0</v>
      </c>
      <c r="Q1649" s="79">
        <v>1514.33</v>
      </c>
      <c r="R1649" s="79">
        <v>242.3</v>
      </c>
      <c r="S1649" s="71">
        <v>0</v>
      </c>
      <c r="T1649" s="79">
        <v>1756.63</v>
      </c>
      <c r="U1649" s="80" t="s">
        <v>24</v>
      </c>
      <c r="V1649" s="84">
        <f t="shared" si="167"/>
        <v>98.661027706167474</v>
      </c>
      <c r="W1649" s="78">
        <v>46093</v>
      </c>
      <c r="X1649" s="80" t="s">
        <v>122</v>
      </c>
      <c r="Y1649" s="80" t="s">
        <v>537</v>
      </c>
      <c r="Z1649" s="80" t="s">
        <v>121</v>
      </c>
      <c r="AA1649" s="80" t="s">
        <v>1111</v>
      </c>
      <c r="AB1649" s="76" t="s">
        <v>539</v>
      </c>
      <c r="AC1649" s="76" t="s">
        <v>540</v>
      </c>
      <c r="AD1649" s="76" t="s">
        <v>173</v>
      </c>
      <c r="AE1649" s="76" t="s">
        <v>548</v>
      </c>
      <c r="AF1649" s="76" t="s">
        <v>96</v>
      </c>
      <c r="AG1649" s="82"/>
      <c r="AH1649" s="60"/>
      <c r="AI1649" s="75" t="s">
        <v>5843</v>
      </c>
      <c r="AJ1649" s="6" t="s">
        <v>103</v>
      </c>
      <c r="AK1649" s="81">
        <v>0</v>
      </c>
      <c r="AL1649" s="205" t="s">
        <v>103</v>
      </c>
      <c r="AM1649" s="169"/>
      <c r="AN1649" s="6"/>
      <c r="AO1649" s="120"/>
    </row>
    <row r="1650" spans="1:41">
      <c r="A1650" s="75" t="s">
        <v>5843</v>
      </c>
      <c r="B1650" s="6" t="s">
        <v>93</v>
      </c>
      <c r="C1650" s="76">
        <v>1649</v>
      </c>
      <c r="D1650" s="80" t="s">
        <v>589</v>
      </c>
      <c r="E1650" s="6" t="s">
        <v>2136</v>
      </c>
      <c r="F1650" s="6" t="str">
        <f t="shared" si="165"/>
        <v>BrokerRM-V-040-V126-M01, M46, M23, M19, M61, M62, M63</v>
      </c>
      <c r="G1650" s="95" t="s">
        <v>5860</v>
      </c>
      <c r="H1650" s="95" t="s">
        <v>5861</v>
      </c>
      <c r="I1650" s="85" t="s">
        <v>4692</v>
      </c>
      <c r="J1650" s="92">
        <v>46094</v>
      </c>
      <c r="K1650" s="95" t="s">
        <v>6108</v>
      </c>
      <c r="L1650" s="80" t="s">
        <v>116</v>
      </c>
      <c r="M1650" s="80" t="s">
        <v>1084</v>
      </c>
      <c r="N1650" s="80" t="s">
        <v>1085</v>
      </c>
      <c r="O1650" s="71">
        <v>0</v>
      </c>
      <c r="P1650" s="71">
        <v>0</v>
      </c>
      <c r="Q1650" s="79">
        <v>1514.33</v>
      </c>
      <c r="R1650" s="79">
        <v>242.3</v>
      </c>
      <c r="S1650" s="71">
        <v>0</v>
      </c>
      <c r="T1650" s="79">
        <v>1756.63</v>
      </c>
      <c r="U1650" s="80" t="s">
        <v>24</v>
      </c>
      <c r="V1650" s="84">
        <f t="shared" si="167"/>
        <v>98.661027706167474</v>
      </c>
      <c r="W1650" s="78">
        <v>46093</v>
      </c>
      <c r="X1650" s="80" t="s">
        <v>1086</v>
      </c>
      <c r="Y1650" s="80" t="s">
        <v>121</v>
      </c>
      <c r="Z1650" s="80" t="s">
        <v>537</v>
      </c>
      <c r="AA1650" s="80" t="s">
        <v>122</v>
      </c>
      <c r="AB1650" s="76" t="s">
        <v>542</v>
      </c>
      <c r="AC1650" s="76" t="s">
        <v>540</v>
      </c>
      <c r="AD1650" s="76" t="s">
        <v>173</v>
      </c>
      <c r="AE1650" s="76" t="s">
        <v>548</v>
      </c>
      <c r="AF1650" s="76" t="s">
        <v>96</v>
      </c>
      <c r="AG1650" s="82"/>
      <c r="AH1650" s="60"/>
      <c r="AI1650" s="75" t="s">
        <v>5843</v>
      </c>
      <c r="AJ1650" s="6" t="s">
        <v>103</v>
      </c>
      <c r="AK1650" s="81">
        <v>0</v>
      </c>
      <c r="AL1650" s="205" t="s">
        <v>103</v>
      </c>
      <c r="AM1650" s="169"/>
      <c r="AN1650" s="6"/>
      <c r="AO1650" s="120"/>
    </row>
    <row r="1651" spans="1:41">
      <c r="A1651" s="75" t="s">
        <v>5843</v>
      </c>
      <c r="B1651" s="6" t="s">
        <v>93</v>
      </c>
      <c r="C1651" s="76">
        <v>1650</v>
      </c>
      <c r="D1651" s="80" t="s">
        <v>589</v>
      </c>
      <c r="E1651" s="6" t="s">
        <v>2136</v>
      </c>
      <c r="F1651" s="6" t="str">
        <f t="shared" si="165"/>
        <v>BrokerRM-V-046-V1I26-M19-M17</v>
      </c>
      <c r="G1651" s="95" t="s">
        <v>5862</v>
      </c>
      <c r="H1651" s="95" t="s">
        <v>5863</v>
      </c>
      <c r="I1651" s="85" t="s">
        <v>4692</v>
      </c>
      <c r="J1651" s="92">
        <v>46094</v>
      </c>
      <c r="K1651" s="95" t="s">
        <v>6109</v>
      </c>
      <c r="L1651" s="80" t="s">
        <v>116</v>
      </c>
      <c r="M1651" s="80" t="s">
        <v>1084</v>
      </c>
      <c r="N1651" s="80" t="s">
        <v>1085</v>
      </c>
      <c r="O1651" s="71">
        <v>0</v>
      </c>
      <c r="P1651" s="71">
        <v>0</v>
      </c>
      <c r="Q1651" s="79">
        <v>1348.99</v>
      </c>
      <c r="R1651" s="79">
        <v>215.84</v>
      </c>
      <c r="S1651" s="71">
        <v>0</v>
      </c>
      <c r="T1651" s="79">
        <v>1564.83</v>
      </c>
      <c r="U1651" s="80" t="s">
        <v>24</v>
      </c>
      <c r="V1651" s="84">
        <f t="shared" si="167"/>
        <v>87.888591214679266</v>
      </c>
      <c r="W1651" s="78">
        <v>46093</v>
      </c>
      <c r="X1651" s="80" t="s">
        <v>1831</v>
      </c>
      <c r="Y1651" s="80" t="s">
        <v>121</v>
      </c>
      <c r="Z1651" s="80" t="s">
        <v>537</v>
      </c>
      <c r="AA1651" s="80" t="s">
        <v>122</v>
      </c>
      <c r="AB1651" s="76" t="s">
        <v>539</v>
      </c>
      <c r="AC1651" s="76" t="s">
        <v>540</v>
      </c>
      <c r="AD1651" s="76" t="s">
        <v>173</v>
      </c>
      <c r="AE1651" s="76" t="s">
        <v>548</v>
      </c>
      <c r="AF1651" s="76" t="s">
        <v>96</v>
      </c>
      <c r="AG1651" s="82"/>
      <c r="AH1651" s="60"/>
      <c r="AI1651" s="75" t="s">
        <v>5843</v>
      </c>
      <c r="AJ1651" s="6" t="s">
        <v>103</v>
      </c>
      <c r="AK1651" s="81">
        <v>0</v>
      </c>
      <c r="AL1651" s="205" t="s">
        <v>103</v>
      </c>
      <c r="AM1651" s="169"/>
      <c r="AN1651" s="6"/>
      <c r="AO1651" s="120"/>
    </row>
    <row r="1652" spans="1:41">
      <c r="A1652" s="75" t="s">
        <v>5843</v>
      </c>
      <c r="B1652" s="6" t="s">
        <v>93</v>
      </c>
      <c r="C1652" s="76">
        <v>1651</v>
      </c>
      <c r="D1652" s="80" t="s">
        <v>589</v>
      </c>
      <c r="E1652" s="6" t="s">
        <v>2136</v>
      </c>
      <c r="F1652" s="6" t="str">
        <f t="shared" si="165"/>
        <v>BrokerRM-V-045-V1I26-MCS, M19, M01, M46</v>
      </c>
      <c r="G1652" s="95" t="s">
        <v>5864</v>
      </c>
      <c r="H1652" s="95" t="s">
        <v>5865</v>
      </c>
      <c r="I1652" s="85" t="s">
        <v>4692</v>
      </c>
      <c r="J1652" s="92">
        <v>46094</v>
      </c>
      <c r="K1652" s="95" t="s">
        <v>6110</v>
      </c>
      <c r="L1652" s="80" t="s">
        <v>116</v>
      </c>
      <c r="M1652" s="80" t="s">
        <v>1084</v>
      </c>
      <c r="N1652" s="80" t="s">
        <v>1085</v>
      </c>
      <c r="O1652" s="71">
        <v>0</v>
      </c>
      <c r="P1652" s="71">
        <v>0</v>
      </c>
      <c r="Q1652" s="79">
        <v>12509.44</v>
      </c>
      <c r="R1652" s="79">
        <v>2001.52</v>
      </c>
      <c r="S1652" s="71">
        <v>0</v>
      </c>
      <c r="T1652" s="79">
        <v>14510.96</v>
      </c>
      <c r="U1652" s="80" t="s">
        <v>24</v>
      </c>
      <c r="V1652" s="84">
        <f t="shared" si="167"/>
        <v>815.00727336040472</v>
      </c>
      <c r="W1652" s="78">
        <v>46093</v>
      </c>
      <c r="X1652" s="80" t="s">
        <v>1088</v>
      </c>
      <c r="Y1652" s="80" t="s">
        <v>121</v>
      </c>
      <c r="Z1652" s="80" t="s">
        <v>537</v>
      </c>
      <c r="AA1652" s="80" t="s">
        <v>122</v>
      </c>
      <c r="AB1652" s="76" t="s">
        <v>1093</v>
      </c>
      <c r="AC1652" s="76" t="s">
        <v>540</v>
      </c>
      <c r="AD1652" s="76" t="s">
        <v>173</v>
      </c>
      <c r="AE1652" s="76" t="s">
        <v>548</v>
      </c>
      <c r="AF1652" s="76" t="s">
        <v>96</v>
      </c>
      <c r="AG1652" s="82"/>
      <c r="AH1652" s="60"/>
      <c r="AI1652" s="75" t="s">
        <v>5843</v>
      </c>
      <c r="AJ1652" s="6" t="s">
        <v>103</v>
      </c>
      <c r="AK1652" s="81">
        <v>0</v>
      </c>
      <c r="AL1652" s="205" t="s">
        <v>103</v>
      </c>
      <c r="AM1652" s="169"/>
      <c r="AN1652" s="6"/>
      <c r="AO1652" s="120"/>
    </row>
    <row r="1653" spans="1:41">
      <c r="A1653" s="75" t="s">
        <v>5843</v>
      </c>
      <c r="B1653" s="6" t="s">
        <v>93</v>
      </c>
      <c r="C1653" s="76">
        <v>1652</v>
      </c>
      <c r="D1653" s="80" t="s">
        <v>589</v>
      </c>
      <c r="E1653" s="6" t="s">
        <v>2136</v>
      </c>
      <c r="F1653" s="6" t="str">
        <f t="shared" si="165"/>
        <v>BrokerRM-V-041-V1I26-M19</v>
      </c>
      <c r="G1653" s="95" t="s">
        <v>5866</v>
      </c>
      <c r="H1653" s="95" t="s">
        <v>5867</v>
      </c>
      <c r="I1653" s="85" t="s">
        <v>4692</v>
      </c>
      <c r="J1653" s="92">
        <v>46094</v>
      </c>
      <c r="K1653" s="95" t="s">
        <v>6111</v>
      </c>
      <c r="L1653" s="80" t="s">
        <v>116</v>
      </c>
      <c r="M1653" s="80" t="s">
        <v>1084</v>
      </c>
      <c r="N1653" s="80" t="s">
        <v>1085</v>
      </c>
      <c r="O1653" s="71">
        <v>0</v>
      </c>
      <c r="P1653" s="71">
        <v>0</v>
      </c>
      <c r="Q1653" s="79">
        <v>1431.66</v>
      </c>
      <c r="R1653" s="79">
        <v>229.07</v>
      </c>
      <c r="S1653" s="71">
        <v>0</v>
      </c>
      <c r="T1653" s="79">
        <v>1660.73</v>
      </c>
      <c r="U1653" s="80" t="s">
        <v>24</v>
      </c>
      <c r="V1653" s="84">
        <f t="shared" si="167"/>
        <v>93.27480946042337</v>
      </c>
      <c r="W1653" s="78">
        <v>46093</v>
      </c>
      <c r="X1653" s="80" t="s">
        <v>1834</v>
      </c>
      <c r="Y1653" s="80" t="s">
        <v>121</v>
      </c>
      <c r="Z1653" s="80" t="s">
        <v>537</v>
      </c>
      <c r="AA1653" s="80" t="s">
        <v>122</v>
      </c>
      <c r="AB1653" s="76" t="s">
        <v>539</v>
      </c>
      <c r="AC1653" s="76" t="s">
        <v>540</v>
      </c>
      <c r="AD1653" s="76" t="s">
        <v>173</v>
      </c>
      <c r="AE1653" s="76" t="s">
        <v>548</v>
      </c>
      <c r="AF1653" s="76" t="s">
        <v>96</v>
      </c>
      <c r="AG1653" s="82"/>
      <c r="AH1653" s="60"/>
      <c r="AI1653" s="75" t="s">
        <v>5843</v>
      </c>
      <c r="AJ1653" s="6" t="s">
        <v>103</v>
      </c>
      <c r="AK1653" s="81">
        <v>0</v>
      </c>
      <c r="AL1653" s="205" t="s">
        <v>103</v>
      </c>
      <c r="AM1653" s="169"/>
      <c r="AN1653" s="6"/>
      <c r="AO1653" s="120"/>
    </row>
    <row r="1654" spans="1:41">
      <c r="A1654" s="75" t="s">
        <v>5843</v>
      </c>
      <c r="B1654" s="6" t="s">
        <v>93</v>
      </c>
      <c r="C1654" s="76">
        <v>1653</v>
      </c>
      <c r="D1654" s="80" t="s">
        <v>589</v>
      </c>
      <c r="E1654" s="6" t="s">
        <v>2136</v>
      </c>
      <c r="F1654" s="6" t="str">
        <f t="shared" si="165"/>
        <v>BrokerRM-V-039-V1I26-M46, M01</v>
      </c>
      <c r="G1654" s="95" t="s">
        <v>5868</v>
      </c>
      <c r="H1654" s="95" t="s">
        <v>5869</v>
      </c>
      <c r="I1654" s="85" t="s">
        <v>4692</v>
      </c>
      <c r="J1654" s="92">
        <v>46094</v>
      </c>
      <c r="K1654" s="95" t="s">
        <v>6112</v>
      </c>
      <c r="L1654" s="80" t="s">
        <v>116</v>
      </c>
      <c r="M1654" s="80" t="s">
        <v>1084</v>
      </c>
      <c r="N1654" s="80" t="s">
        <v>1085</v>
      </c>
      <c r="O1654" s="71">
        <v>0</v>
      </c>
      <c r="P1654" s="71">
        <v>0</v>
      </c>
      <c r="Q1654" s="79">
        <v>2423.6999999999998</v>
      </c>
      <c r="R1654" s="79">
        <v>387.8</v>
      </c>
      <c r="S1654" s="71">
        <v>0</v>
      </c>
      <c r="T1654" s="79">
        <v>2811.5</v>
      </c>
      <c r="U1654" s="80" t="s">
        <v>24</v>
      </c>
      <c r="V1654" s="84">
        <f t="shared" si="167"/>
        <v>157.90774346099624</v>
      </c>
      <c r="W1654" s="78">
        <v>46093</v>
      </c>
      <c r="X1654" s="80" t="s">
        <v>1841</v>
      </c>
      <c r="Y1654" s="80" t="s">
        <v>121</v>
      </c>
      <c r="Z1654" s="80" t="s">
        <v>537</v>
      </c>
      <c r="AA1654" s="80" t="s">
        <v>122</v>
      </c>
      <c r="AB1654" s="76" t="s">
        <v>1106</v>
      </c>
      <c r="AC1654" s="76" t="s">
        <v>540</v>
      </c>
      <c r="AD1654" s="76" t="s">
        <v>173</v>
      </c>
      <c r="AE1654" s="76" t="s">
        <v>548</v>
      </c>
      <c r="AF1654" s="76" t="s">
        <v>96</v>
      </c>
      <c r="AG1654" s="82"/>
      <c r="AH1654" s="60"/>
      <c r="AI1654" s="75" t="s">
        <v>5843</v>
      </c>
      <c r="AJ1654" s="6" t="s">
        <v>103</v>
      </c>
      <c r="AK1654" s="81">
        <v>0</v>
      </c>
      <c r="AL1654" s="205" t="s">
        <v>103</v>
      </c>
      <c r="AM1654" s="169"/>
      <c r="AN1654" s="6"/>
      <c r="AO1654" s="120"/>
    </row>
    <row r="1655" spans="1:41">
      <c r="A1655" s="75" t="s">
        <v>5843</v>
      </c>
      <c r="B1655" s="6" t="s">
        <v>93</v>
      </c>
      <c r="C1655" s="76">
        <v>1654</v>
      </c>
      <c r="D1655" s="80" t="s">
        <v>589</v>
      </c>
      <c r="E1655" s="6" t="s">
        <v>2136</v>
      </c>
      <c r="F1655" s="6" t="str">
        <f t="shared" si="165"/>
        <v>BrokerRM-V-035-V1I26-M01, M19, M61, M62, M63</v>
      </c>
      <c r="G1655" s="95" t="s">
        <v>5870</v>
      </c>
      <c r="H1655" s="95" t="s">
        <v>5871</v>
      </c>
      <c r="I1655" s="85" t="s">
        <v>4692</v>
      </c>
      <c r="J1655" s="92">
        <v>46094</v>
      </c>
      <c r="K1655" s="95" t="s">
        <v>6113</v>
      </c>
      <c r="L1655" s="80" t="s">
        <v>116</v>
      </c>
      <c r="M1655" s="80" t="s">
        <v>1084</v>
      </c>
      <c r="N1655" s="80" t="s">
        <v>1085</v>
      </c>
      <c r="O1655" s="71">
        <v>0</v>
      </c>
      <c r="P1655" s="71">
        <v>0</v>
      </c>
      <c r="Q1655" s="79">
        <v>2423.6999999999998</v>
      </c>
      <c r="R1655" s="79">
        <v>387.8</v>
      </c>
      <c r="S1655" s="71">
        <v>0</v>
      </c>
      <c r="T1655" s="79">
        <v>2811.5</v>
      </c>
      <c r="U1655" s="80" t="s">
        <v>24</v>
      </c>
      <c r="V1655" s="84">
        <f t="shared" si="167"/>
        <v>157.90774346099624</v>
      </c>
      <c r="W1655" s="78">
        <v>46093</v>
      </c>
      <c r="X1655" s="80" t="s">
        <v>1841</v>
      </c>
      <c r="Y1655" s="80" t="s">
        <v>121</v>
      </c>
      <c r="Z1655" s="80" t="s">
        <v>537</v>
      </c>
      <c r="AA1655" s="80" t="s">
        <v>122</v>
      </c>
      <c r="AB1655" s="76" t="s">
        <v>542</v>
      </c>
      <c r="AC1655" s="76" t="s">
        <v>540</v>
      </c>
      <c r="AD1655" s="76" t="s">
        <v>173</v>
      </c>
      <c r="AE1655" s="76" t="s">
        <v>548</v>
      </c>
      <c r="AF1655" s="76" t="s">
        <v>96</v>
      </c>
      <c r="AG1655" s="82"/>
      <c r="AH1655" s="60"/>
      <c r="AI1655" s="75" t="s">
        <v>5843</v>
      </c>
      <c r="AJ1655" s="6" t="s">
        <v>103</v>
      </c>
      <c r="AK1655" s="81">
        <v>0</v>
      </c>
      <c r="AL1655" s="205" t="s">
        <v>103</v>
      </c>
      <c r="AM1655" s="169"/>
      <c r="AN1655" s="6"/>
      <c r="AO1655" s="120"/>
    </row>
    <row r="1656" spans="1:41">
      <c r="A1656" s="75" t="s">
        <v>5843</v>
      </c>
      <c r="B1656" s="6" t="s">
        <v>93</v>
      </c>
      <c r="C1656" s="76">
        <v>1655</v>
      </c>
      <c r="D1656" s="80" t="s">
        <v>589</v>
      </c>
      <c r="E1656" s="6" t="s">
        <v>2136</v>
      </c>
      <c r="F1656" s="6" t="str">
        <f t="shared" si="165"/>
        <v>BrokerRM-V-034-V1I26-M19</v>
      </c>
      <c r="G1656" s="95" t="s">
        <v>3187</v>
      </c>
      <c r="H1656" s="95" t="s">
        <v>5872</v>
      </c>
      <c r="I1656" s="85" t="s">
        <v>4692</v>
      </c>
      <c r="J1656" s="92">
        <v>46094</v>
      </c>
      <c r="K1656" s="95" t="s">
        <v>6114</v>
      </c>
      <c r="L1656" s="80" t="s">
        <v>116</v>
      </c>
      <c r="M1656" s="80" t="s">
        <v>1084</v>
      </c>
      <c r="N1656" s="80" t="s">
        <v>1085</v>
      </c>
      <c r="O1656" s="71">
        <v>0</v>
      </c>
      <c r="P1656" s="71">
        <v>0</v>
      </c>
      <c r="Q1656" s="79">
        <v>1514.33</v>
      </c>
      <c r="R1656" s="79">
        <v>242.3</v>
      </c>
      <c r="S1656" s="71">
        <v>0</v>
      </c>
      <c r="T1656" s="79">
        <v>1756.63</v>
      </c>
      <c r="U1656" s="80" t="s">
        <v>24</v>
      </c>
      <c r="V1656" s="84">
        <f t="shared" si="167"/>
        <v>98.661027706167474</v>
      </c>
      <c r="W1656" s="78">
        <v>46093</v>
      </c>
      <c r="X1656" s="80" t="s">
        <v>1844</v>
      </c>
      <c r="Y1656" s="80" t="s">
        <v>121</v>
      </c>
      <c r="Z1656" s="80" t="s">
        <v>537</v>
      </c>
      <c r="AA1656" s="80" t="s">
        <v>122</v>
      </c>
      <c r="AB1656" s="76" t="s">
        <v>539</v>
      </c>
      <c r="AC1656" s="76" t="s">
        <v>540</v>
      </c>
      <c r="AD1656" s="76" t="s">
        <v>173</v>
      </c>
      <c r="AE1656" s="76" t="s">
        <v>548</v>
      </c>
      <c r="AF1656" s="76" t="s">
        <v>96</v>
      </c>
      <c r="AG1656" s="82"/>
      <c r="AH1656" s="60"/>
      <c r="AI1656" s="75" t="s">
        <v>5843</v>
      </c>
      <c r="AJ1656" s="6" t="s">
        <v>103</v>
      </c>
      <c r="AK1656" s="81">
        <v>0</v>
      </c>
      <c r="AL1656" s="205" t="s">
        <v>103</v>
      </c>
      <c r="AM1656" s="169"/>
      <c r="AN1656" s="6"/>
      <c r="AO1656" s="120"/>
    </row>
    <row r="1657" spans="1:41">
      <c r="A1657" s="75" t="s">
        <v>5843</v>
      </c>
      <c r="B1657" s="6" t="s">
        <v>93</v>
      </c>
      <c r="C1657" s="76">
        <v>1656</v>
      </c>
      <c r="D1657" s="80" t="s">
        <v>589</v>
      </c>
      <c r="E1657" s="6" t="s">
        <v>2136</v>
      </c>
      <c r="F1657" s="6" t="str">
        <f t="shared" si="165"/>
        <v>BrokerRM-V-032-V1I26-M01, M46, M19, M61, M62, M63</v>
      </c>
      <c r="G1657" s="95" t="s">
        <v>5873</v>
      </c>
      <c r="H1657" s="95" t="s">
        <v>5874</v>
      </c>
      <c r="I1657" s="85" t="s">
        <v>4692</v>
      </c>
      <c r="J1657" s="92">
        <v>46092</v>
      </c>
      <c r="K1657" s="95" t="s">
        <v>6115</v>
      </c>
      <c r="L1657" s="80" t="s">
        <v>116</v>
      </c>
      <c r="M1657" s="80" t="s">
        <v>1084</v>
      </c>
      <c r="N1657" s="80" t="s">
        <v>1085</v>
      </c>
      <c r="O1657" s="71">
        <v>0</v>
      </c>
      <c r="P1657" s="71">
        <v>0</v>
      </c>
      <c r="Q1657" s="79">
        <v>1266.32</v>
      </c>
      <c r="R1657" s="79">
        <v>202.62</v>
      </c>
      <c r="S1657" s="71">
        <v>0</v>
      </c>
      <c r="T1657" s="79">
        <v>1468.94</v>
      </c>
      <c r="U1657" s="80" t="s">
        <v>24</v>
      </c>
      <c r="V1657" s="84">
        <f t="shared" si="167"/>
        <v>82.502934618387286</v>
      </c>
      <c r="W1657" s="78">
        <v>46087</v>
      </c>
      <c r="X1657" s="80" t="s">
        <v>6116</v>
      </c>
      <c r="Y1657" s="80" t="s">
        <v>121</v>
      </c>
      <c r="Z1657" s="80" t="s">
        <v>537</v>
      </c>
      <c r="AA1657" s="80" t="s">
        <v>122</v>
      </c>
      <c r="AB1657" s="76" t="s">
        <v>542</v>
      </c>
      <c r="AC1657" s="76" t="s">
        <v>540</v>
      </c>
      <c r="AD1657" s="76" t="s">
        <v>173</v>
      </c>
      <c r="AE1657" s="76" t="s">
        <v>548</v>
      </c>
      <c r="AF1657" s="76" t="s">
        <v>96</v>
      </c>
      <c r="AG1657" s="82"/>
      <c r="AH1657" s="60"/>
      <c r="AI1657" s="75" t="s">
        <v>5843</v>
      </c>
      <c r="AJ1657" s="6" t="s">
        <v>103</v>
      </c>
      <c r="AK1657" s="81">
        <v>0</v>
      </c>
      <c r="AL1657" s="205" t="s">
        <v>103</v>
      </c>
      <c r="AM1657" s="169"/>
      <c r="AN1657" s="6"/>
      <c r="AO1657" s="120"/>
    </row>
    <row r="1658" spans="1:41">
      <c r="A1658" s="75" t="s">
        <v>5843</v>
      </c>
      <c r="B1658" s="6" t="s">
        <v>93</v>
      </c>
      <c r="C1658" s="76">
        <v>1657</v>
      </c>
      <c r="D1658" s="80" t="s">
        <v>589</v>
      </c>
      <c r="E1658" s="6" t="s">
        <v>2136</v>
      </c>
      <c r="F1658" s="6" t="str">
        <f t="shared" si="165"/>
        <v>BrokerFG-V-032-V1E26-M46</v>
      </c>
      <c r="G1658" s="95" t="s">
        <v>5875</v>
      </c>
      <c r="H1658" s="95" t="s">
        <v>5876</v>
      </c>
      <c r="I1658" s="85" t="s">
        <v>4692</v>
      </c>
      <c r="J1658" s="92">
        <v>46094</v>
      </c>
      <c r="K1658" s="95" t="s">
        <v>6117</v>
      </c>
      <c r="L1658" s="80" t="s">
        <v>116</v>
      </c>
      <c r="M1658" s="80" t="s">
        <v>1084</v>
      </c>
      <c r="N1658" s="80" t="s">
        <v>1085</v>
      </c>
      <c r="O1658" s="71">
        <v>0</v>
      </c>
      <c r="P1658" s="71">
        <v>0</v>
      </c>
      <c r="Q1658" s="79">
        <v>1266.32</v>
      </c>
      <c r="R1658" s="79">
        <v>202.62</v>
      </c>
      <c r="S1658" s="71">
        <v>0</v>
      </c>
      <c r="T1658" s="79">
        <v>1468.94</v>
      </c>
      <c r="U1658" s="80" t="s">
        <v>24</v>
      </c>
      <c r="V1658" s="84">
        <f t="shared" si="167"/>
        <v>82.502934618387286</v>
      </c>
      <c r="W1658" s="78">
        <v>46093</v>
      </c>
      <c r="X1658" s="80" t="s">
        <v>6118</v>
      </c>
      <c r="Y1658" s="80" t="s">
        <v>121</v>
      </c>
      <c r="Z1658" s="80" t="s">
        <v>537</v>
      </c>
      <c r="AA1658" s="80" t="s">
        <v>122</v>
      </c>
      <c r="AB1658" s="76" t="s">
        <v>1106</v>
      </c>
      <c r="AC1658" s="76" t="s">
        <v>541</v>
      </c>
      <c r="AD1658" s="76" t="s">
        <v>195</v>
      </c>
      <c r="AE1658" s="76" t="s">
        <v>547</v>
      </c>
      <c r="AF1658" s="76" t="s">
        <v>96</v>
      </c>
      <c r="AG1658" s="82"/>
      <c r="AH1658" s="60"/>
      <c r="AI1658" s="75" t="s">
        <v>5843</v>
      </c>
      <c r="AJ1658" s="6" t="s">
        <v>103</v>
      </c>
      <c r="AK1658" s="81">
        <v>0</v>
      </c>
      <c r="AL1658" s="205" t="s">
        <v>103</v>
      </c>
      <c r="AM1658" s="169"/>
      <c r="AN1658" s="6"/>
      <c r="AO1658" s="120"/>
    </row>
    <row r="1659" spans="1:41">
      <c r="A1659" s="75" t="s">
        <v>5843</v>
      </c>
      <c r="B1659" s="6" t="s">
        <v>93</v>
      </c>
      <c r="C1659" s="76">
        <v>1658</v>
      </c>
      <c r="D1659" s="80" t="s">
        <v>589</v>
      </c>
      <c r="E1659" s="6" t="s">
        <v>2136</v>
      </c>
      <c r="F1659" s="6" t="str">
        <f t="shared" si="165"/>
        <v>BrokerFG-V-022-V1E26-M01</v>
      </c>
      <c r="G1659" s="95" t="s">
        <v>5877</v>
      </c>
      <c r="H1659" s="95" t="s">
        <v>5878</v>
      </c>
      <c r="I1659" s="85" t="s">
        <v>4692</v>
      </c>
      <c r="J1659" s="92">
        <v>46094</v>
      </c>
      <c r="K1659" s="95" t="s">
        <v>6119</v>
      </c>
      <c r="L1659" s="80" t="s">
        <v>116</v>
      </c>
      <c r="M1659" s="80" t="s">
        <v>1100</v>
      </c>
      <c r="N1659" s="80" t="s">
        <v>1085</v>
      </c>
      <c r="O1659" s="71">
        <v>0</v>
      </c>
      <c r="P1659" s="71">
        <v>0</v>
      </c>
      <c r="Q1659" s="79">
        <v>1679.67</v>
      </c>
      <c r="R1659" s="79">
        <v>268.75</v>
      </c>
      <c r="S1659" s="71">
        <v>0</v>
      </c>
      <c r="T1659" s="79">
        <v>1948.42</v>
      </c>
      <c r="U1659" s="80" t="s">
        <v>24</v>
      </c>
      <c r="V1659" s="84">
        <f t="shared" si="167"/>
        <v>109.43290254820357</v>
      </c>
      <c r="W1659" s="78">
        <v>46094</v>
      </c>
      <c r="X1659" s="80" t="s">
        <v>122</v>
      </c>
      <c r="Y1659" s="80" t="s">
        <v>537</v>
      </c>
      <c r="Z1659" s="80" t="s">
        <v>121</v>
      </c>
      <c r="AA1659" s="80" t="s">
        <v>1144</v>
      </c>
      <c r="AB1659" s="76" t="s">
        <v>542</v>
      </c>
      <c r="AC1659" s="76" t="s">
        <v>541</v>
      </c>
      <c r="AD1659" s="76" t="s">
        <v>195</v>
      </c>
      <c r="AE1659" s="76" t="s">
        <v>547</v>
      </c>
      <c r="AF1659" s="76" t="s">
        <v>96</v>
      </c>
      <c r="AG1659" s="82"/>
      <c r="AH1659" s="60"/>
      <c r="AI1659" s="75" t="s">
        <v>5843</v>
      </c>
      <c r="AJ1659" s="6" t="s">
        <v>103</v>
      </c>
      <c r="AK1659" s="81">
        <v>0</v>
      </c>
      <c r="AL1659" s="205" t="s">
        <v>103</v>
      </c>
      <c r="AM1659" s="169"/>
      <c r="AN1659" s="6"/>
      <c r="AO1659" s="120"/>
    </row>
    <row r="1660" spans="1:41">
      <c r="A1660" s="75" t="s">
        <v>5843</v>
      </c>
      <c r="B1660" s="6" t="s">
        <v>93</v>
      </c>
      <c r="C1660" s="76">
        <v>1659</v>
      </c>
      <c r="D1660" s="80" t="s">
        <v>589</v>
      </c>
      <c r="E1660" s="6" t="s">
        <v>2136</v>
      </c>
      <c r="F1660" s="6" t="str">
        <f t="shared" si="165"/>
        <v>BrokerFG-V-016-V1E26-M19</v>
      </c>
      <c r="G1660" s="95" t="s">
        <v>4978</v>
      </c>
      <c r="H1660" s="95" t="s">
        <v>5879</v>
      </c>
      <c r="I1660" s="85" t="s">
        <v>4692</v>
      </c>
      <c r="J1660" s="92">
        <v>46094</v>
      </c>
      <c r="K1660" s="95" t="s">
        <v>6120</v>
      </c>
      <c r="L1660" s="80" t="s">
        <v>116</v>
      </c>
      <c r="M1660" s="80" t="s">
        <v>1084</v>
      </c>
      <c r="N1660" s="80" t="s">
        <v>1085</v>
      </c>
      <c r="O1660" s="71">
        <v>0</v>
      </c>
      <c r="P1660" s="71">
        <v>0</v>
      </c>
      <c r="Q1660" s="79">
        <v>3254.38</v>
      </c>
      <c r="R1660" s="79">
        <v>520.71</v>
      </c>
      <c r="S1660" s="71">
        <v>0</v>
      </c>
      <c r="T1660" s="79">
        <v>3775.09</v>
      </c>
      <c r="U1660" s="80" t="s">
        <v>24</v>
      </c>
      <c r="V1660" s="84">
        <f t="shared" si="167"/>
        <v>212.0277230169562</v>
      </c>
      <c r="W1660" s="78">
        <v>46093</v>
      </c>
      <c r="X1660" s="80" t="s">
        <v>1103</v>
      </c>
      <c r="Y1660" s="80" t="s">
        <v>121</v>
      </c>
      <c r="Z1660" s="80" t="s">
        <v>537</v>
      </c>
      <c r="AA1660" s="80" t="s">
        <v>122</v>
      </c>
      <c r="AB1660" s="76" t="s">
        <v>539</v>
      </c>
      <c r="AC1660" s="76" t="s">
        <v>541</v>
      </c>
      <c r="AD1660" s="76" t="s">
        <v>195</v>
      </c>
      <c r="AE1660" s="76" t="s">
        <v>547</v>
      </c>
      <c r="AF1660" s="76" t="s">
        <v>96</v>
      </c>
      <c r="AG1660" s="82"/>
      <c r="AH1660" s="60"/>
      <c r="AI1660" s="75" t="s">
        <v>5843</v>
      </c>
      <c r="AJ1660" s="6" t="s">
        <v>103</v>
      </c>
      <c r="AK1660" s="81">
        <v>0</v>
      </c>
      <c r="AL1660" s="205" t="s">
        <v>103</v>
      </c>
      <c r="AM1660" s="169"/>
      <c r="AN1660" s="6"/>
      <c r="AO1660" s="120"/>
    </row>
    <row r="1661" spans="1:41">
      <c r="A1661" s="75" t="s">
        <v>5843</v>
      </c>
      <c r="B1661" s="6" t="s">
        <v>93</v>
      </c>
      <c r="C1661" s="76">
        <v>1660</v>
      </c>
      <c r="D1661" s="80" t="s">
        <v>589</v>
      </c>
      <c r="E1661" s="6" t="s">
        <v>2136</v>
      </c>
      <c r="F1661" s="6" t="str">
        <f t="shared" si="165"/>
        <v>BrokerRM-V-051-V1I26-M19</v>
      </c>
      <c r="G1661" s="95" t="s">
        <v>4562</v>
      </c>
      <c r="H1661" s="95" t="s">
        <v>5880</v>
      </c>
      <c r="I1661" s="85" t="s">
        <v>4692</v>
      </c>
      <c r="J1661" s="92">
        <v>46093</v>
      </c>
      <c r="K1661" s="95" t="s">
        <v>6121</v>
      </c>
      <c r="L1661" s="80" t="s">
        <v>116</v>
      </c>
      <c r="M1661" s="80" t="s">
        <v>1100</v>
      </c>
      <c r="N1661" s="80" t="s">
        <v>1085</v>
      </c>
      <c r="O1661" s="71">
        <v>0</v>
      </c>
      <c r="P1661" s="71">
        <v>0</v>
      </c>
      <c r="Q1661" s="79">
        <v>1431.66</v>
      </c>
      <c r="R1661" s="79">
        <v>229.07</v>
      </c>
      <c r="S1661" s="71">
        <v>0</v>
      </c>
      <c r="T1661" s="79">
        <v>1660.73</v>
      </c>
      <c r="U1661" s="80" t="s">
        <v>24</v>
      </c>
      <c r="V1661" s="84">
        <f t="shared" si="167"/>
        <v>93.27480946042337</v>
      </c>
      <c r="W1661" s="78">
        <v>46092</v>
      </c>
      <c r="X1661" s="80" t="s">
        <v>122</v>
      </c>
      <c r="Y1661" s="80" t="s">
        <v>537</v>
      </c>
      <c r="Z1661" s="80" t="s">
        <v>121</v>
      </c>
      <c r="AA1661" s="80" t="s">
        <v>6122</v>
      </c>
      <c r="AB1661" s="76" t="s">
        <v>539</v>
      </c>
      <c r="AC1661" s="76" t="s">
        <v>540</v>
      </c>
      <c r="AD1661" s="76" t="s">
        <v>173</v>
      </c>
      <c r="AE1661" s="76" t="s">
        <v>548</v>
      </c>
      <c r="AF1661" s="76" t="s">
        <v>96</v>
      </c>
      <c r="AG1661" s="82"/>
      <c r="AH1661" s="60"/>
      <c r="AI1661" s="75" t="s">
        <v>5843</v>
      </c>
      <c r="AJ1661" s="6" t="s">
        <v>103</v>
      </c>
      <c r="AK1661" s="81">
        <v>0</v>
      </c>
      <c r="AL1661" s="205" t="s">
        <v>103</v>
      </c>
      <c r="AM1661" s="169"/>
      <c r="AN1661" s="6"/>
      <c r="AO1661" s="120"/>
    </row>
    <row r="1662" spans="1:41">
      <c r="A1662" s="75" t="s">
        <v>5843</v>
      </c>
      <c r="B1662" s="6" t="s">
        <v>93</v>
      </c>
      <c r="C1662" s="76">
        <v>1661</v>
      </c>
      <c r="D1662" s="80" t="s">
        <v>589</v>
      </c>
      <c r="E1662" s="6" t="s">
        <v>2136</v>
      </c>
      <c r="F1662" s="6" t="str">
        <f t="shared" si="165"/>
        <v>BrokerCR-V-038-F5I26</v>
      </c>
      <c r="G1662" s="95" t="s">
        <v>5881</v>
      </c>
      <c r="H1662" s="95" t="s">
        <v>5823</v>
      </c>
      <c r="I1662" s="85" t="s">
        <v>4692</v>
      </c>
      <c r="J1662" s="92">
        <v>46094</v>
      </c>
      <c r="K1662" s="95" t="s">
        <v>6123</v>
      </c>
      <c r="L1662" s="80" t="s">
        <v>116</v>
      </c>
      <c r="M1662" s="80" t="s">
        <v>1084</v>
      </c>
      <c r="N1662" s="80" t="s">
        <v>1085</v>
      </c>
      <c r="O1662" s="71">
        <v>0</v>
      </c>
      <c r="P1662" s="71">
        <v>0</v>
      </c>
      <c r="Q1662" s="79">
        <v>1266.32</v>
      </c>
      <c r="R1662" s="79">
        <v>202.62</v>
      </c>
      <c r="S1662" s="71">
        <v>0</v>
      </c>
      <c r="T1662" s="79">
        <v>1468.94</v>
      </c>
      <c r="U1662" s="80" t="s">
        <v>24</v>
      </c>
      <c r="V1662" s="84">
        <f t="shared" si="167"/>
        <v>82.502934618387286</v>
      </c>
      <c r="W1662" s="78">
        <v>46093</v>
      </c>
      <c r="X1662" s="80" t="s">
        <v>6124</v>
      </c>
      <c r="Y1662" s="80" t="s">
        <v>121</v>
      </c>
      <c r="Z1662" s="80" t="s">
        <v>537</v>
      </c>
      <c r="AA1662" s="80" t="s">
        <v>122</v>
      </c>
      <c r="AB1662" s="76" t="s">
        <v>2845</v>
      </c>
      <c r="AC1662" s="76" t="s">
        <v>540</v>
      </c>
      <c r="AD1662" s="76" t="s">
        <v>173</v>
      </c>
      <c r="AE1662" s="76" t="s">
        <v>548</v>
      </c>
      <c r="AF1662" s="76" t="s">
        <v>96</v>
      </c>
      <c r="AG1662" s="82"/>
      <c r="AH1662" s="60"/>
      <c r="AI1662" s="75" t="s">
        <v>5843</v>
      </c>
      <c r="AJ1662" s="6" t="s">
        <v>103</v>
      </c>
      <c r="AK1662" s="81">
        <v>0</v>
      </c>
      <c r="AL1662" s="205" t="s">
        <v>103</v>
      </c>
      <c r="AM1662" s="169"/>
      <c r="AN1662" s="6"/>
      <c r="AO1662" s="120"/>
    </row>
    <row r="1663" spans="1:41">
      <c r="A1663" s="75" t="s">
        <v>5843</v>
      </c>
      <c r="B1663" s="6" t="s">
        <v>93</v>
      </c>
      <c r="C1663" s="76">
        <v>1662</v>
      </c>
      <c r="D1663" s="80" t="s">
        <v>589</v>
      </c>
      <c r="E1663" s="6" t="s">
        <v>2136</v>
      </c>
      <c r="F1663" s="6" t="str">
        <f t="shared" si="165"/>
        <v>BrokerFG-V-029-V1E26-M19</v>
      </c>
      <c r="G1663" s="95" t="s">
        <v>5882</v>
      </c>
      <c r="H1663" s="95" t="s">
        <v>5883</v>
      </c>
      <c r="I1663" s="85" t="s">
        <v>4692</v>
      </c>
      <c r="J1663" s="92">
        <v>46094</v>
      </c>
      <c r="K1663" s="95" t="s">
        <v>6125</v>
      </c>
      <c r="L1663" s="80" t="s">
        <v>116</v>
      </c>
      <c r="M1663" s="80" t="s">
        <v>1084</v>
      </c>
      <c r="N1663" s="80" t="s">
        <v>1085</v>
      </c>
      <c r="O1663" s="71">
        <v>0</v>
      </c>
      <c r="P1663" s="71">
        <v>0</v>
      </c>
      <c r="Q1663" s="79">
        <v>1266.32</v>
      </c>
      <c r="R1663" s="79">
        <v>202.62</v>
      </c>
      <c r="S1663" s="71">
        <v>0</v>
      </c>
      <c r="T1663" s="79">
        <v>1468.94</v>
      </c>
      <c r="U1663" s="80" t="s">
        <v>24</v>
      </c>
      <c r="V1663" s="84">
        <f t="shared" si="167"/>
        <v>82.502934618387286</v>
      </c>
      <c r="W1663" s="78">
        <v>46093</v>
      </c>
      <c r="X1663" s="80" t="s">
        <v>1095</v>
      </c>
      <c r="Y1663" s="80" t="s">
        <v>121</v>
      </c>
      <c r="Z1663" s="80" t="s">
        <v>537</v>
      </c>
      <c r="AA1663" s="80" t="s">
        <v>122</v>
      </c>
      <c r="AB1663" s="76" t="s">
        <v>539</v>
      </c>
      <c r="AC1663" s="76" t="s">
        <v>541</v>
      </c>
      <c r="AD1663" s="76" t="s">
        <v>195</v>
      </c>
      <c r="AE1663" s="76" t="s">
        <v>547</v>
      </c>
      <c r="AF1663" s="76" t="s">
        <v>96</v>
      </c>
      <c r="AG1663" s="82"/>
      <c r="AH1663" s="60"/>
      <c r="AI1663" s="75" t="s">
        <v>5843</v>
      </c>
      <c r="AJ1663" s="6" t="s">
        <v>103</v>
      </c>
      <c r="AK1663" s="81">
        <v>0</v>
      </c>
      <c r="AL1663" s="205" t="s">
        <v>103</v>
      </c>
      <c r="AM1663" s="169"/>
      <c r="AN1663" s="6"/>
      <c r="AO1663" s="120"/>
    </row>
    <row r="1664" spans="1:41">
      <c r="A1664" s="75" t="s">
        <v>5843</v>
      </c>
      <c r="B1664" s="6" t="s">
        <v>93</v>
      </c>
      <c r="C1664" s="76">
        <v>1663</v>
      </c>
      <c r="D1664" s="80" t="s">
        <v>589</v>
      </c>
      <c r="E1664" s="6" t="s">
        <v>2136</v>
      </c>
      <c r="F1664" s="6" t="str">
        <f t="shared" si="165"/>
        <v>BrokerFG-V-030-V1E26-M46</v>
      </c>
      <c r="G1664" s="95" t="s">
        <v>5884</v>
      </c>
      <c r="H1664" s="95" t="s">
        <v>5885</v>
      </c>
      <c r="I1664" s="85" t="s">
        <v>4692</v>
      </c>
      <c r="J1664" s="92">
        <v>46094</v>
      </c>
      <c r="K1664" s="95" t="s">
        <v>6126</v>
      </c>
      <c r="L1664" s="80" t="s">
        <v>116</v>
      </c>
      <c r="M1664" s="80" t="s">
        <v>1084</v>
      </c>
      <c r="N1664" s="80" t="s">
        <v>1085</v>
      </c>
      <c r="O1664" s="71">
        <v>0</v>
      </c>
      <c r="P1664" s="71">
        <v>0</v>
      </c>
      <c r="Q1664" s="79">
        <v>1266.32</v>
      </c>
      <c r="R1664" s="79">
        <v>202.62</v>
      </c>
      <c r="S1664" s="71">
        <v>0</v>
      </c>
      <c r="T1664" s="79">
        <v>1468.94</v>
      </c>
      <c r="U1664" s="80" t="s">
        <v>24</v>
      </c>
      <c r="V1664" s="84">
        <f t="shared" si="167"/>
        <v>82.502934618387286</v>
      </c>
      <c r="W1664" s="78">
        <v>46094</v>
      </c>
      <c r="X1664" s="80" t="s">
        <v>1129</v>
      </c>
      <c r="Y1664" s="80" t="s">
        <v>121</v>
      </c>
      <c r="Z1664" s="80" t="s">
        <v>537</v>
      </c>
      <c r="AA1664" s="80" t="s">
        <v>122</v>
      </c>
      <c r="AB1664" s="76" t="s">
        <v>1106</v>
      </c>
      <c r="AC1664" s="76" t="s">
        <v>541</v>
      </c>
      <c r="AD1664" s="76" t="s">
        <v>195</v>
      </c>
      <c r="AE1664" s="76" t="s">
        <v>547</v>
      </c>
      <c r="AF1664" s="76" t="s">
        <v>96</v>
      </c>
      <c r="AG1664" s="82"/>
      <c r="AH1664" s="60"/>
      <c r="AI1664" s="75" t="s">
        <v>5843</v>
      </c>
      <c r="AJ1664" s="6" t="s">
        <v>103</v>
      </c>
      <c r="AK1664" s="81">
        <v>0</v>
      </c>
      <c r="AL1664" s="205" t="s">
        <v>103</v>
      </c>
      <c r="AM1664" s="169"/>
      <c r="AN1664" s="6"/>
      <c r="AO1664" s="120"/>
    </row>
    <row r="1665" spans="1:41">
      <c r="A1665" s="75" t="s">
        <v>5843</v>
      </c>
      <c r="B1665" s="6" t="s">
        <v>93</v>
      </c>
      <c r="C1665" s="76">
        <v>1664</v>
      </c>
      <c r="D1665" s="80" t="s">
        <v>589</v>
      </c>
      <c r="E1665" s="6" t="s">
        <v>2136</v>
      </c>
      <c r="F1665" s="6" t="str">
        <f t="shared" si="165"/>
        <v>BrokerFG-V-019-V1E26-M19</v>
      </c>
      <c r="G1665" s="95" t="s">
        <v>5886</v>
      </c>
      <c r="H1665" s="95" t="s">
        <v>5887</v>
      </c>
      <c r="I1665" s="85" t="s">
        <v>4692</v>
      </c>
      <c r="J1665" s="92">
        <v>46094</v>
      </c>
      <c r="K1665" s="95" t="s">
        <v>6127</v>
      </c>
      <c r="L1665" s="80" t="s">
        <v>116</v>
      </c>
      <c r="M1665" s="80" t="s">
        <v>1100</v>
      </c>
      <c r="N1665" s="80" t="s">
        <v>1085</v>
      </c>
      <c r="O1665" s="71">
        <v>0</v>
      </c>
      <c r="P1665" s="71">
        <v>0</v>
      </c>
      <c r="Q1665" s="79">
        <v>1266.32</v>
      </c>
      <c r="R1665" s="79">
        <v>202.62</v>
      </c>
      <c r="S1665" s="71">
        <v>0</v>
      </c>
      <c r="T1665" s="79">
        <v>1468.94</v>
      </c>
      <c r="U1665" s="80" t="s">
        <v>24</v>
      </c>
      <c r="V1665" s="84">
        <f t="shared" si="167"/>
        <v>82.502934618387286</v>
      </c>
      <c r="W1665" s="78">
        <v>46094</v>
      </c>
      <c r="X1665" s="80" t="s">
        <v>122</v>
      </c>
      <c r="Y1665" s="80" t="s">
        <v>537</v>
      </c>
      <c r="Z1665" s="80" t="s">
        <v>121</v>
      </c>
      <c r="AA1665" s="80" t="s">
        <v>6128</v>
      </c>
      <c r="AB1665" s="76" t="s">
        <v>539</v>
      </c>
      <c r="AC1665" s="76" t="s">
        <v>541</v>
      </c>
      <c r="AD1665" s="76" t="s">
        <v>195</v>
      </c>
      <c r="AE1665" s="76" t="s">
        <v>547</v>
      </c>
      <c r="AF1665" s="76" t="s">
        <v>96</v>
      </c>
      <c r="AG1665" s="82"/>
      <c r="AH1665" s="60"/>
      <c r="AI1665" s="75" t="s">
        <v>5843</v>
      </c>
      <c r="AJ1665" s="6" t="s">
        <v>103</v>
      </c>
      <c r="AK1665" s="81">
        <v>0</v>
      </c>
      <c r="AL1665" s="205" t="s">
        <v>103</v>
      </c>
      <c r="AM1665" s="169"/>
      <c r="AN1665" s="6"/>
      <c r="AO1665" s="120"/>
    </row>
    <row r="1666" spans="1:41">
      <c r="A1666" s="75" t="s">
        <v>5843</v>
      </c>
      <c r="B1666" s="6" t="s">
        <v>587</v>
      </c>
      <c r="C1666" s="76">
        <v>1665</v>
      </c>
      <c r="D1666" s="80" t="s">
        <v>589</v>
      </c>
      <c r="E1666" s="6" t="s">
        <v>2136</v>
      </c>
      <c r="F1666" s="6" t="str">
        <f t="shared" si="165"/>
        <v>BrokerVA-V-079-F4I25</v>
      </c>
      <c r="G1666" s="95" t="s">
        <v>5888</v>
      </c>
      <c r="H1666" s="95" t="s">
        <v>5889</v>
      </c>
      <c r="I1666" s="85" t="s">
        <v>4692</v>
      </c>
      <c r="J1666" s="92">
        <v>46092</v>
      </c>
      <c r="K1666" s="95" t="s">
        <v>6129</v>
      </c>
      <c r="L1666" s="80" t="s">
        <v>116</v>
      </c>
      <c r="M1666" s="80" t="s">
        <v>1084</v>
      </c>
      <c r="N1666" s="80" t="s">
        <v>1128</v>
      </c>
      <c r="O1666" s="71">
        <v>0</v>
      </c>
      <c r="P1666" s="71">
        <v>0</v>
      </c>
      <c r="Q1666" s="79">
        <v>1884.44</v>
      </c>
      <c r="R1666" s="79">
        <v>301.52</v>
      </c>
      <c r="S1666" s="71">
        <v>0</v>
      </c>
      <c r="T1666" s="79">
        <v>2185.96</v>
      </c>
      <c r="U1666" s="80" t="s">
        <v>24</v>
      </c>
      <c r="V1666" s="84">
        <f t="shared" si="167"/>
        <v>122.7743236336473</v>
      </c>
      <c r="W1666" s="78">
        <v>46091</v>
      </c>
      <c r="X1666" s="80" t="s">
        <v>1129</v>
      </c>
      <c r="Y1666" s="80" t="s">
        <v>121</v>
      </c>
      <c r="Z1666" s="80" t="s">
        <v>537</v>
      </c>
      <c r="AA1666" s="80" t="s">
        <v>1130</v>
      </c>
      <c r="AB1666" s="76" t="s">
        <v>539</v>
      </c>
      <c r="AC1666" s="76" t="s">
        <v>540</v>
      </c>
      <c r="AD1666" s="76" t="s">
        <v>173</v>
      </c>
      <c r="AE1666" s="76" t="s">
        <v>548</v>
      </c>
      <c r="AF1666" s="76" t="s">
        <v>96</v>
      </c>
      <c r="AG1666" s="82"/>
      <c r="AH1666" s="60"/>
      <c r="AI1666" s="75" t="s">
        <v>5843</v>
      </c>
      <c r="AJ1666" s="6" t="s">
        <v>103</v>
      </c>
      <c r="AK1666" s="81">
        <v>0</v>
      </c>
      <c r="AL1666" s="205" t="s">
        <v>103</v>
      </c>
      <c r="AM1666" s="169"/>
      <c r="AN1666" s="6"/>
      <c r="AO1666" s="120"/>
    </row>
    <row r="1667" spans="1:41">
      <c r="A1667" s="75" t="s">
        <v>5843</v>
      </c>
      <c r="B1667" s="6" t="s">
        <v>587</v>
      </c>
      <c r="C1667" s="76">
        <v>1666</v>
      </c>
      <c r="D1667" s="80" t="s">
        <v>589</v>
      </c>
      <c r="E1667" s="6" t="s">
        <v>2136</v>
      </c>
      <c r="F1667" s="6" t="str">
        <f t="shared" ref="F1667:F1730" si="168">E1667&amp;G1667</f>
        <v>BrokerVA-V-078-F4I25</v>
      </c>
      <c r="G1667" s="95" t="s">
        <v>5890</v>
      </c>
      <c r="H1667" s="95" t="s">
        <v>5891</v>
      </c>
      <c r="I1667" s="85" t="s">
        <v>4692</v>
      </c>
      <c r="J1667" s="92">
        <v>46092</v>
      </c>
      <c r="K1667" s="95" t="s">
        <v>6130</v>
      </c>
      <c r="L1667" s="80" t="s">
        <v>116</v>
      </c>
      <c r="M1667" s="80" t="s">
        <v>1084</v>
      </c>
      <c r="N1667" s="80" t="s">
        <v>1128</v>
      </c>
      <c r="O1667" s="71">
        <v>0</v>
      </c>
      <c r="P1667" s="71">
        <v>0</v>
      </c>
      <c r="Q1667" s="79">
        <v>1884.44</v>
      </c>
      <c r="R1667" s="79">
        <v>301.52</v>
      </c>
      <c r="S1667" s="71">
        <v>0</v>
      </c>
      <c r="T1667" s="79">
        <v>2185.96</v>
      </c>
      <c r="U1667" s="80" t="s">
        <v>24</v>
      </c>
      <c r="V1667" s="84">
        <f t="shared" si="167"/>
        <v>122.7743236336473</v>
      </c>
      <c r="W1667" s="78">
        <v>46091</v>
      </c>
      <c r="X1667" s="80" t="s">
        <v>1129</v>
      </c>
      <c r="Y1667" s="80" t="s">
        <v>121</v>
      </c>
      <c r="Z1667" s="80" t="s">
        <v>537</v>
      </c>
      <c r="AA1667" s="80" t="s">
        <v>1130</v>
      </c>
      <c r="AB1667" s="76" t="s">
        <v>539</v>
      </c>
      <c r="AC1667" s="76" t="s">
        <v>540</v>
      </c>
      <c r="AD1667" s="76" t="s">
        <v>173</v>
      </c>
      <c r="AE1667" s="76" t="s">
        <v>548</v>
      </c>
      <c r="AF1667" s="76" t="s">
        <v>96</v>
      </c>
      <c r="AG1667" s="82"/>
      <c r="AH1667" s="60"/>
      <c r="AI1667" s="75" t="s">
        <v>5843</v>
      </c>
      <c r="AJ1667" s="6" t="s">
        <v>103</v>
      </c>
      <c r="AK1667" s="81">
        <v>0</v>
      </c>
      <c r="AL1667" s="205" t="s">
        <v>103</v>
      </c>
      <c r="AM1667" s="169"/>
      <c r="AN1667" s="6"/>
      <c r="AO1667" s="120"/>
    </row>
    <row r="1668" spans="1:41">
      <c r="A1668" s="75" t="s">
        <v>5843</v>
      </c>
      <c r="B1668" s="6" t="s">
        <v>93</v>
      </c>
      <c r="C1668" s="76">
        <v>1667</v>
      </c>
      <c r="D1668" s="80" t="s">
        <v>590</v>
      </c>
      <c r="E1668" s="6" t="s">
        <v>2135</v>
      </c>
      <c r="F1668" s="6" t="str">
        <f t="shared" si="168"/>
        <v>FreightRM-V-060-V1I26-M19.3</v>
      </c>
      <c r="G1668" s="95" t="s">
        <v>5892</v>
      </c>
      <c r="H1668" s="95">
        <v>9226</v>
      </c>
      <c r="I1668" s="85" t="s">
        <v>4692</v>
      </c>
      <c r="J1668" s="92">
        <v>46090</v>
      </c>
      <c r="K1668" s="95" t="s">
        <v>3557</v>
      </c>
      <c r="L1668" s="80">
        <v>6830</v>
      </c>
      <c r="M1668" s="80" t="s">
        <v>1870</v>
      </c>
      <c r="N1668" s="80" t="s">
        <v>1158</v>
      </c>
      <c r="O1668" s="71">
        <v>0</v>
      </c>
      <c r="P1668" s="71">
        <v>0</v>
      </c>
      <c r="Q1668" s="79">
        <v>19000</v>
      </c>
      <c r="R1668" s="79">
        <v>3040</v>
      </c>
      <c r="S1668" s="71">
        <v>760</v>
      </c>
      <c r="T1668" s="79">
        <v>21280</v>
      </c>
      <c r="U1668" s="80" t="s">
        <v>24</v>
      </c>
      <c r="V1668" s="84">
        <f t="shared" si="167"/>
        <v>1195.1900340921218</v>
      </c>
      <c r="W1668" s="78">
        <v>46094</v>
      </c>
      <c r="X1668" s="80" t="s">
        <v>1140</v>
      </c>
      <c r="Y1668" s="80" t="s">
        <v>1141</v>
      </c>
      <c r="Z1668" s="80" t="s">
        <v>1137</v>
      </c>
      <c r="AA1668" s="80" t="s">
        <v>121</v>
      </c>
      <c r="AB1668" s="76" t="s">
        <v>539</v>
      </c>
      <c r="AC1668" s="76" t="s">
        <v>540</v>
      </c>
      <c r="AD1668" s="76" t="s">
        <v>173</v>
      </c>
      <c r="AE1668" s="76" t="s">
        <v>548</v>
      </c>
      <c r="AF1668" s="76" t="s">
        <v>96</v>
      </c>
      <c r="AG1668" s="82"/>
      <c r="AH1668" s="60"/>
      <c r="AI1668" s="75" t="s">
        <v>5843</v>
      </c>
      <c r="AJ1668" s="6" t="s">
        <v>103</v>
      </c>
      <c r="AK1668" s="81">
        <v>0</v>
      </c>
      <c r="AL1668" s="205" t="s">
        <v>103</v>
      </c>
      <c r="AM1668" s="169"/>
      <c r="AN1668" s="6"/>
      <c r="AO1668" s="120"/>
    </row>
    <row r="1669" spans="1:41">
      <c r="A1669" s="75" t="s">
        <v>5843</v>
      </c>
      <c r="B1669" s="6" t="s">
        <v>93</v>
      </c>
      <c r="C1669" s="76">
        <v>1668</v>
      </c>
      <c r="D1669" s="80" t="s">
        <v>590</v>
      </c>
      <c r="E1669" s="6" t="s">
        <v>2135</v>
      </c>
      <c r="F1669" s="6" t="str">
        <f t="shared" si="168"/>
        <v>FreightRM-V-093-V1I26-M19.1</v>
      </c>
      <c r="G1669" s="95" t="s">
        <v>5893</v>
      </c>
      <c r="H1669" s="95">
        <v>9245</v>
      </c>
      <c r="I1669" s="85" t="s">
        <v>4692</v>
      </c>
      <c r="J1669" s="92">
        <v>46091</v>
      </c>
      <c r="K1669" s="95" t="s">
        <v>6131</v>
      </c>
      <c r="L1669" s="80">
        <v>7060</v>
      </c>
      <c r="M1669" s="80" t="s">
        <v>1870</v>
      </c>
      <c r="N1669" s="80" t="s">
        <v>1134</v>
      </c>
      <c r="O1669" s="71">
        <v>0</v>
      </c>
      <c r="P1669" s="71">
        <v>0</v>
      </c>
      <c r="Q1669" s="79">
        <v>15000</v>
      </c>
      <c r="R1669" s="79">
        <v>2400</v>
      </c>
      <c r="S1669" s="71">
        <v>600</v>
      </c>
      <c r="T1669" s="79">
        <v>16800</v>
      </c>
      <c r="U1669" s="80" t="s">
        <v>24</v>
      </c>
      <c r="V1669" s="84">
        <f t="shared" si="167"/>
        <v>943.57107954641185</v>
      </c>
      <c r="W1669" s="78">
        <v>46091</v>
      </c>
      <c r="X1669" s="80" t="s">
        <v>1140</v>
      </c>
      <c r="Y1669" s="80" t="s">
        <v>1141</v>
      </c>
      <c r="Z1669" s="80" t="s">
        <v>1137</v>
      </c>
      <c r="AA1669" s="80" t="s">
        <v>121</v>
      </c>
      <c r="AB1669" s="76" t="s">
        <v>539</v>
      </c>
      <c r="AC1669" s="76" t="s">
        <v>540</v>
      </c>
      <c r="AD1669" s="76" t="s">
        <v>173</v>
      </c>
      <c r="AE1669" s="76" t="s">
        <v>548</v>
      </c>
      <c r="AF1669" s="76" t="s">
        <v>96</v>
      </c>
      <c r="AG1669" s="82"/>
      <c r="AH1669" s="60"/>
      <c r="AI1669" s="75" t="s">
        <v>5843</v>
      </c>
      <c r="AJ1669" s="6" t="s">
        <v>103</v>
      </c>
      <c r="AK1669" s="81">
        <v>0</v>
      </c>
      <c r="AL1669" s="205" t="s">
        <v>103</v>
      </c>
      <c r="AM1669" s="169"/>
      <c r="AN1669" s="6"/>
      <c r="AO1669" s="120"/>
    </row>
    <row r="1670" spans="1:41">
      <c r="A1670" s="75" t="s">
        <v>5843</v>
      </c>
      <c r="B1670" s="6" t="s">
        <v>93</v>
      </c>
      <c r="C1670" s="76">
        <v>1669</v>
      </c>
      <c r="D1670" s="80" t="s">
        <v>590</v>
      </c>
      <c r="E1670" s="6" t="s">
        <v>2135</v>
      </c>
      <c r="F1670" s="6" t="str">
        <f t="shared" si="168"/>
        <v>FreightFG-V-023-V1E26-M46</v>
      </c>
      <c r="G1670" s="95" t="s">
        <v>3185</v>
      </c>
      <c r="H1670" s="95">
        <v>9341</v>
      </c>
      <c r="I1670" s="85" t="s">
        <v>4692</v>
      </c>
      <c r="J1670" s="92">
        <v>46092</v>
      </c>
      <c r="K1670" s="95" t="s">
        <v>6132</v>
      </c>
      <c r="L1670" s="80">
        <v>6971</v>
      </c>
      <c r="M1670" s="80" t="s">
        <v>1870</v>
      </c>
      <c r="N1670" s="80" t="s">
        <v>1134</v>
      </c>
      <c r="O1670" s="71">
        <v>0</v>
      </c>
      <c r="P1670" s="71">
        <v>0</v>
      </c>
      <c r="Q1670" s="79">
        <v>10500</v>
      </c>
      <c r="R1670" s="79">
        <v>1680</v>
      </c>
      <c r="S1670" s="71">
        <v>420</v>
      </c>
      <c r="T1670" s="79">
        <v>11760</v>
      </c>
      <c r="U1670" s="80" t="s">
        <v>24</v>
      </c>
      <c r="V1670" s="84">
        <f t="shared" si="167"/>
        <v>660.49975568248828</v>
      </c>
      <c r="W1670" s="78">
        <v>46093</v>
      </c>
      <c r="X1670" s="80" t="s">
        <v>4727</v>
      </c>
      <c r="Y1670" s="80" t="s">
        <v>5200</v>
      </c>
      <c r="Z1670" s="80" t="s">
        <v>1470</v>
      </c>
      <c r="AA1670" s="80" t="s">
        <v>121</v>
      </c>
      <c r="AB1670" s="76" t="s">
        <v>1106</v>
      </c>
      <c r="AC1670" s="76" t="s">
        <v>541</v>
      </c>
      <c r="AD1670" s="76" t="s">
        <v>195</v>
      </c>
      <c r="AE1670" s="76" t="s">
        <v>547</v>
      </c>
      <c r="AF1670" s="76" t="s">
        <v>96</v>
      </c>
      <c r="AG1670" s="82"/>
      <c r="AH1670" s="60"/>
      <c r="AI1670" s="75" t="s">
        <v>5843</v>
      </c>
      <c r="AJ1670" s="6" t="s">
        <v>103</v>
      </c>
      <c r="AK1670" s="81">
        <v>0</v>
      </c>
      <c r="AL1670" s="205" t="s">
        <v>103</v>
      </c>
      <c r="AM1670" s="169"/>
      <c r="AN1670" s="6"/>
      <c r="AO1670" s="120"/>
    </row>
    <row r="1671" spans="1:41">
      <c r="A1671" s="75" t="s">
        <v>5843</v>
      </c>
      <c r="B1671" s="6" t="s">
        <v>93</v>
      </c>
      <c r="C1671" s="76">
        <v>1670</v>
      </c>
      <c r="D1671" s="80" t="s">
        <v>590</v>
      </c>
      <c r="E1671" s="6" t="s">
        <v>2135</v>
      </c>
      <c r="F1671" s="6" t="str">
        <f t="shared" si="168"/>
        <v>FreightRM-V-034-V1I26-M19.9</v>
      </c>
      <c r="G1671" s="95" t="s">
        <v>5894</v>
      </c>
      <c r="H1671" s="95">
        <v>9410</v>
      </c>
      <c r="I1671" s="85" t="s">
        <v>4692</v>
      </c>
      <c r="J1671" s="92">
        <v>46093</v>
      </c>
      <c r="K1671" s="95" t="s">
        <v>5211</v>
      </c>
      <c r="L1671" s="80">
        <v>6969</v>
      </c>
      <c r="M1671" s="80" t="s">
        <v>1870</v>
      </c>
      <c r="N1671" s="80" t="s">
        <v>1134</v>
      </c>
      <c r="O1671" s="71">
        <v>0</v>
      </c>
      <c r="P1671" s="71">
        <v>0</v>
      </c>
      <c r="Q1671" s="79">
        <v>10800</v>
      </c>
      <c r="R1671" s="79">
        <v>1728</v>
      </c>
      <c r="S1671" s="71">
        <v>432</v>
      </c>
      <c r="T1671" s="79">
        <v>12096</v>
      </c>
      <c r="U1671" s="80" t="s">
        <v>24</v>
      </c>
      <c r="V1671" s="84">
        <f t="shared" si="167"/>
        <v>679.37117727341661</v>
      </c>
      <c r="W1671" s="78">
        <v>46093</v>
      </c>
      <c r="X1671" s="80" t="s">
        <v>1135</v>
      </c>
      <c r="Y1671" s="80" t="s">
        <v>1136</v>
      </c>
      <c r="Z1671" s="80" t="s">
        <v>1137</v>
      </c>
      <c r="AA1671" s="80" t="s">
        <v>121</v>
      </c>
      <c r="AB1671" s="76" t="s">
        <v>539</v>
      </c>
      <c r="AC1671" s="76" t="s">
        <v>540</v>
      </c>
      <c r="AD1671" s="76" t="s">
        <v>173</v>
      </c>
      <c r="AE1671" s="76" t="s">
        <v>548</v>
      </c>
      <c r="AF1671" s="76" t="s">
        <v>96</v>
      </c>
      <c r="AG1671" s="82"/>
      <c r="AH1671" s="60"/>
      <c r="AI1671" s="75" t="s">
        <v>5843</v>
      </c>
      <c r="AJ1671" s="6" t="s">
        <v>103</v>
      </c>
      <c r="AK1671" s="81">
        <v>0</v>
      </c>
      <c r="AL1671" s="205" t="s">
        <v>103</v>
      </c>
      <c r="AM1671" s="169"/>
      <c r="AN1671" s="6"/>
      <c r="AO1671" s="120"/>
    </row>
    <row r="1672" spans="1:41">
      <c r="A1672" s="75" t="s">
        <v>5843</v>
      </c>
      <c r="B1672" s="6" t="s">
        <v>93</v>
      </c>
      <c r="C1672" s="76">
        <v>1671</v>
      </c>
      <c r="D1672" s="80" t="s">
        <v>590</v>
      </c>
      <c r="E1672" s="6" t="s">
        <v>2135</v>
      </c>
      <c r="F1672" s="6" t="str">
        <f t="shared" si="168"/>
        <v>FreightRM-V-034-V1I26-M19.8</v>
      </c>
      <c r="G1672" s="95" t="s">
        <v>5895</v>
      </c>
      <c r="H1672" s="95">
        <v>9422</v>
      </c>
      <c r="I1672" s="85" t="s">
        <v>4692</v>
      </c>
      <c r="J1672" s="92">
        <v>46094</v>
      </c>
      <c r="K1672" s="95" t="s">
        <v>5211</v>
      </c>
      <c r="L1672" s="80">
        <v>6958</v>
      </c>
      <c r="M1672" s="80" t="s">
        <v>1870</v>
      </c>
      <c r="N1672" s="80" t="s">
        <v>1150</v>
      </c>
      <c r="O1672" s="71">
        <v>0</v>
      </c>
      <c r="P1672" s="71">
        <v>0</v>
      </c>
      <c r="Q1672" s="79">
        <v>10800</v>
      </c>
      <c r="R1672" s="79">
        <v>1728</v>
      </c>
      <c r="S1672" s="71">
        <v>0</v>
      </c>
      <c r="T1672" s="79">
        <v>12528</v>
      </c>
      <c r="U1672" s="80" t="s">
        <v>24</v>
      </c>
      <c r="V1672" s="84">
        <f t="shared" si="167"/>
        <v>703.63443360460997</v>
      </c>
      <c r="W1672" s="78">
        <v>46094</v>
      </c>
      <c r="X1672" s="80" t="s">
        <v>1135</v>
      </c>
      <c r="Y1672" s="80" t="s">
        <v>1136</v>
      </c>
      <c r="Z1672" s="80" t="s">
        <v>1137</v>
      </c>
      <c r="AA1672" s="80" t="s">
        <v>121</v>
      </c>
      <c r="AB1672" s="76" t="s">
        <v>539</v>
      </c>
      <c r="AC1672" s="76" t="s">
        <v>540</v>
      </c>
      <c r="AD1672" s="76" t="s">
        <v>173</v>
      </c>
      <c r="AE1672" s="76" t="s">
        <v>548</v>
      </c>
      <c r="AF1672" s="76" t="s">
        <v>96</v>
      </c>
      <c r="AG1672" s="82"/>
      <c r="AH1672" s="60"/>
      <c r="AI1672" s="75" t="s">
        <v>5843</v>
      </c>
      <c r="AJ1672" s="6" t="s">
        <v>103</v>
      </c>
      <c r="AK1672" s="81">
        <v>0</v>
      </c>
      <c r="AL1672" s="205" t="s">
        <v>103</v>
      </c>
      <c r="AM1672" s="169"/>
      <c r="AN1672" s="6"/>
      <c r="AO1672" s="120"/>
    </row>
    <row r="1673" spans="1:41">
      <c r="A1673" s="75" t="s">
        <v>5843</v>
      </c>
      <c r="B1673" s="6" t="s">
        <v>93</v>
      </c>
      <c r="C1673" s="76">
        <v>1672</v>
      </c>
      <c r="D1673" s="80" t="s">
        <v>590</v>
      </c>
      <c r="E1673" s="6" t="s">
        <v>2135</v>
      </c>
      <c r="F1673" s="6" t="str">
        <f t="shared" si="168"/>
        <v>FreightRM-V-018-V1I26-M01</v>
      </c>
      <c r="G1673" s="95" t="s">
        <v>3359</v>
      </c>
      <c r="H1673" s="95">
        <v>9429</v>
      </c>
      <c r="I1673" s="85" t="s">
        <v>4692</v>
      </c>
      <c r="J1673" s="92">
        <v>46094</v>
      </c>
      <c r="K1673" s="95"/>
      <c r="L1673" s="80">
        <v>6999</v>
      </c>
      <c r="M1673" s="80" t="s">
        <v>1870</v>
      </c>
      <c r="N1673" s="80" t="s">
        <v>1150</v>
      </c>
      <c r="O1673" s="71">
        <v>0</v>
      </c>
      <c r="P1673" s="71">
        <v>0</v>
      </c>
      <c r="Q1673" s="79">
        <v>19000</v>
      </c>
      <c r="R1673" s="79">
        <v>3040</v>
      </c>
      <c r="S1673" s="71">
        <v>0</v>
      </c>
      <c r="T1673" s="79">
        <v>22040</v>
      </c>
      <c r="U1673" s="80" t="s">
        <v>24</v>
      </c>
      <c r="V1673" s="84">
        <f t="shared" si="167"/>
        <v>1237.8753924525547</v>
      </c>
      <c r="W1673" s="78">
        <v>46094</v>
      </c>
      <c r="X1673" s="80" t="s">
        <v>1147</v>
      </c>
      <c r="Y1673" s="80" t="s">
        <v>1148</v>
      </c>
      <c r="Z1673" s="80" t="s">
        <v>1137</v>
      </c>
      <c r="AA1673" s="80" t="s">
        <v>121</v>
      </c>
      <c r="AB1673" s="76" t="s">
        <v>542</v>
      </c>
      <c r="AC1673" s="76" t="s">
        <v>540</v>
      </c>
      <c r="AD1673" s="76" t="s">
        <v>173</v>
      </c>
      <c r="AE1673" s="76" t="s">
        <v>548</v>
      </c>
      <c r="AF1673" s="76" t="s">
        <v>96</v>
      </c>
      <c r="AG1673" s="82"/>
      <c r="AH1673" s="60"/>
      <c r="AI1673" s="75" t="s">
        <v>5843</v>
      </c>
      <c r="AJ1673" s="6" t="s">
        <v>103</v>
      </c>
      <c r="AK1673" s="81">
        <v>0</v>
      </c>
      <c r="AL1673" s="205" t="s">
        <v>103</v>
      </c>
      <c r="AM1673" s="169"/>
      <c r="AN1673" s="6"/>
      <c r="AO1673" s="120"/>
    </row>
    <row r="1674" spans="1:41">
      <c r="A1674" s="75" t="s">
        <v>5843</v>
      </c>
      <c r="B1674" s="6" t="s">
        <v>93</v>
      </c>
      <c r="C1674" s="76">
        <v>1673</v>
      </c>
      <c r="D1674" s="80" t="s">
        <v>590</v>
      </c>
      <c r="E1674" s="6" t="s">
        <v>2135</v>
      </c>
      <c r="F1674" s="6" t="str">
        <f t="shared" si="168"/>
        <v>FreightRM-V-067-V1I26-M19</v>
      </c>
      <c r="G1674" s="95" t="s">
        <v>5896</v>
      </c>
      <c r="H1674" s="95">
        <v>9431</v>
      </c>
      <c r="I1674" s="85" t="s">
        <v>4692</v>
      </c>
      <c r="J1674" s="92">
        <v>46094</v>
      </c>
      <c r="K1674" s="95" t="s">
        <v>6133</v>
      </c>
      <c r="L1674" s="80">
        <v>7078</v>
      </c>
      <c r="M1674" s="80" t="s">
        <v>1870</v>
      </c>
      <c r="N1674" s="80" t="s">
        <v>6134</v>
      </c>
      <c r="O1674" s="71">
        <v>0</v>
      </c>
      <c r="P1674" s="71">
        <v>0</v>
      </c>
      <c r="Q1674" s="79">
        <v>10800</v>
      </c>
      <c r="R1674" s="79">
        <v>1728</v>
      </c>
      <c r="S1674" s="71">
        <v>0</v>
      </c>
      <c r="T1674" s="79">
        <v>12528</v>
      </c>
      <c r="U1674" s="80" t="s">
        <v>24</v>
      </c>
      <c r="V1674" s="84">
        <f t="shared" si="167"/>
        <v>703.63443360460997</v>
      </c>
      <c r="W1674" s="78">
        <v>46094</v>
      </c>
      <c r="X1674" s="80" t="s">
        <v>1135</v>
      </c>
      <c r="Y1674" s="80" t="s">
        <v>1136</v>
      </c>
      <c r="Z1674" s="80" t="s">
        <v>1137</v>
      </c>
      <c r="AA1674" s="80" t="s">
        <v>121</v>
      </c>
      <c r="AB1674" s="76" t="s">
        <v>539</v>
      </c>
      <c r="AC1674" s="76" t="s">
        <v>540</v>
      </c>
      <c r="AD1674" s="76" t="s">
        <v>173</v>
      </c>
      <c r="AE1674" s="76" t="s">
        <v>548</v>
      </c>
      <c r="AF1674" s="76" t="s">
        <v>96</v>
      </c>
      <c r="AG1674" s="82"/>
      <c r="AH1674" s="60"/>
      <c r="AI1674" s="75" t="s">
        <v>5843</v>
      </c>
      <c r="AJ1674" s="6" t="s">
        <v>103</v>
      </c>
      <c r="AK1674" s="81">
        <v>0</v>
      </c>
      <c r="AL1674" s="205" t="s">
        <v>103</v>
      </c>
      <c r="AM1674" s="169"/>
      <c r="AN1674" s="6"/>
      <c r="AO1674" s="120"/>
    </row>
    <row r="1675" spans="1:41">
      <c r="A1675" s="75" t="s">
        <v>5843</v>
      </c>
      <c r="B1675" s="6" t="s">
        <v>93</v>
      </c>
      <c r="C1675" s="76">
        <v>1674</v>
      </c>
      <c r="D1675" s="80" t="s">
        <v>590</v>
      </c>
      <c r="E1675" s="6" t="s">
        <v>2135</v>
      </c>
      <c r="F1675" s="6" t="str">
        <f t="shared" si="168"/>
        <v>FreightFG-R-2163LE25.M19</v>
      </c>
      <c r="G1675" s="95" t="s">
        <v>5897</v>
      </c>
      <c r="H1675" s="95">
        <v>9348</v>
      </c>
      <c r="I1675" s="85" t="s">
        <v>4692</v>
      </c>
      <c r="J1675" s="92">
        <v>46092</v>
      </c>
      <c r="K1675" s="95" t="s">
        <v>6135</v>
      </c>
      <c r="L1675" s="80">
        <v>7082</v>
      </c>
      <c r="M1675" s="80" t="s">
        <v>1264</v>
      </c>
      <c r="N1675" s="80" t="s">
        <v>5214</v>
      </c>
      <c r="O1675" s="71">
        <v>0</v>
      </c>
      <c r="P1675" s="71">
        <v>0</v>
      </c>
      <c r="Q1675" s="79">
        <v>5900</v>
      </c>
      <c r="R1675" s="79">
        <v>944</v>
      </c>
      <c r="S1675" s="71">
        <v>236</v>
      </c>
      <c r="T1675" s="79">
        <v>6608</v>
      </c>
      <c r="U1675" s="80" t="s">
        <v>118</v>
      </c>
      <c r="V1675" s="84">
        <f t="shared" ref="V1675:V1676" si="169">T1675</f>
        <v>6608</v>
      </c>
      <c r="W1675" s="78">
        <v>46092</v>
      </c>
      <c r="X1675" s="80" t="s">
        <v>4738</v>
      </c>
      <c r="Y1675" s="80" t="s">
        <v>5200</v>
      </c>
      <c r="Z1675" s="80" t="s">
        <v>6136</v>
      </c>
      <c r="AA1675" s="80" t="s">
        <v>121</v>
      </c>
      <c r="AB1675" s="76" t="s">
        <v>539</v>
      </c>
      <c r="AC1675" s="76" t="s">
        <v>541</v>
      </c>
      <c r="AD1675" s="76" t="s">
        <v>195</v>
      </c>
      <c r="AE1675" s="76" t="s">
        <v>547</v>
      </c>
      <c r="AF1675" s="76" t="s">
        <v>96</v>
      </c>
      <c r="AG1675" s="82"/>
      <c r="AH1675" s="60"/>
      <c r="AI1675" s="75" t="s">
        <v>5843</v>
      </c>
      <c r="AJ1675" s="6" t="s">
        <v>103</v>
      </c>
      <c r="AK1675" s="81">
        <v>0</v>
      </c>
      <c r="AL1675" s="205" t="s">
        <v>103</v>
      </c>
      <c r="AM1675" s="169"/>
      <c r="AN1675" s="6"/>
      <c r="AO1675" s="120"/>
    </row>
    <row r="1676" spans="1:41">
      <c r="A1676" s="75" t="s">
        <v>5843</v>
      </c>
      <c r="B1676" s="6" t="s">
        <v>93</v>
      </c>
      <c r="C1676" s="76">
        <v>1675</v>
      </c>
      <c r="D1676" s="80" t="s">
        <v>590</v>
      </c>
      <c r="E1676" s="6" t="s">
        <v>2135</v>
      </c>
      <c r="F1676" s="6" t="str">
        <f t="shared" si="168"/>
        <v>FreightFG-R-2162LE25.M01</v>
      </c>
      <c r="G1676" s="95" t="s">
        <v>5898</v>
      </c>
      <c r="H1676" s="95">
        <v>9332</v>
      </c>
      <c r="I1676" s="85" t="s">
        <v>4692</v>
      </c>
      <c r="J1676" s="92">
        <v>46092</v>
      </c>
      <c r="K1676" s="95" t="s">
        <v>6135</v>
      </c>
      <c r="L1676" s="80">
        <v>7066</v>
      </c>
      <c r="M1676" s="80" t="s">
        <v>1264</v>
      </c>
      <c r="N1676" s="80" t="s">
        <v>1158</v>
      </c>
      <c r="O1676" s="71">
        <v>0</v>
      </c>
      <c r="P1676" s="71">
        <v>0</v>
      </c>
      <c r="Q1676" s="79">
        <v>6200</v>
      </c>
      <c r="R1676" s="79">
        <v>992</v>
      </c>
      <c r="S1676" s="71">
        <v>248</v>
      </c>
      <c r="T1676" s="79">
        <v>6944</v>
      </c>
      <c r="U1676" s="80" t="s">
        <v>118</v>
      </c>
      <c r="V1676" s="84">
        <f t="shared" si="169"/>
        <v>6944</v>
      </c>
      <c r="W1676" s="78">
        <v>46092</v>
      </c>
      <c r="X1676" s="80" t="s">
        <v>4738</v>
      </c>
      <c r="Y1676" s="80" t="s">
        <v>5200</v>
      </c>
      <c r="Z1676" s="80" t="s">
        <v>6136</v>
      </c>
      <c r="AA1676" s="80" t="s">
        <v>121</v>
      </c>
      <c r="AB1676" s="76" t="s">
        <v>542</v>
      </c>
      <c r="AC1676" s="76" t="s">
        <v>541</v>
      </c>
      <c r="AD1676" s="76" t="s">
        <v>195</v>
      </c>
      <c r="AE1676" s="76" t="s">
        <v>547</v>
      </c>
      <c r="AF1676" s="76" t="s">
        <v>96</v>
      </c>
      <c r="AG1676" s="82"/>
      <c r="AH1676" s="60"/>
      <c r="AI1676" s="75" t="s">
        <v>5843</v>
      </c>
      <c r="AJ1676" s="6" t="s">
        <v>103</v>
      </c>
      <c r="AK1676" s="81">
        <v>0</v>
      </c>
      <c r="AL1676" s="205" t="s">
        <v>103</v>
      </c>
      <c r="AM1676" s="169"/>
      <c r="AN1676" s="6"/>
      <c r="AO1676" s="120"/>
    </row>
    <row r="1677" spans="1:41">
      <c r="A1677" s="75" t="s">
        <v>5843</v>
      </c>
      <c r="B1677" s="6" t="s">
        <v>93</v>
      </c>
      <c r="C1677" s="76">
        <v>1676</v>
      </c>
      <c r="D1677" s="80" t="s">
        <v>590</v>
      </c>
      <c r="E1677" s="6" t="s">
        <v>2135</v>
      </c>
      <c r="F1677" s="6" t="str">
        <f t="shared" si="168"/>
        <v>FreightRM-V-074-V1I26-M19</v>
      </c>
      <c r="G1677" s="95" t="s">
        <v>5899</v>
      </c>
      <c r="H1677" s="95">
        <v>9337</v>
      </c>
      <c r="I1677" s="85" t="s">
        <v>4692</v>
      </c>
      <c r="J1677" s="92">
        <v>46092</v>
      </c>
      <c r="K1677" s="95" t="s">
        <v>6137</v>
      </c>
      <c r="L1677" s="80">
        <v>6970</v>
      </c>
      <c r="M1677" s="80" t="s">
        <v>2859</v>
      </c>
      <c r="N1677" s="80" t="s">
        <v>1134</v>
      </c>
      <c r="O1677" s="71">
        <v>0</v>
      </c>
      <c r="P1677" s="71">
        <v>0</v>
      </c>
      <c r="Q1677" s="79">
        <v>2000</v>
      </c>
      <c r="R1677" s="79">
        <v>320</v>
      </c>
      <c r="S1677" s="71">
        <v>80</v>
      </c>
      <c r="T1677" s="79">
        <v>2240</v>
      </c>
      <c r="U1677" s="80" t="s">
        <v>24</v>
      </c>
      <c r="V1677" s="84">
        <f>T1677/17.8047</f>
        <v>125.80947727285492</v>
      </c>
      <c r="W1677" s="78">
        <v>46092</v>
      </c>
      <c r="X1677" s="80" t="s">
        <v>1135</v>
      </c>
      <c r="Y1677" s="80" t="s">
        <v>1151</v>
      </c>
      <c r="Z1677" s="80" t="s">
        <v>1137</v>
      </c>
      <c r="AA1677" s="80" t="s">
        <v>121</v>
      </c>
      <c r="AB1677" s="76" t="s">
        <v>539</v>
      </c>
      <c r="AC1677" s="76" t="s">
        <v>540</v>
      </c>
      <c r="AD1677" s="76" t="s">
        <v>173</v>
      </c>
      <c r="AE1677" s="76" t="s">
        <v>548</v>
      </c>
      <c r="AF1677" s="76" t="s">
        <v>96</v>
      </c>
      <c r="AG1677" s="82"/>
      <c r="AH1677" s="60"/>
      <c r="AI1677" s="75" t="s">
        <v>5843</v>
      </c>
      <c r="AJ1677" s="6" t="s">
        <v>103</v>
      </c>
      <c r="AK1677" s="81">
        <v>0</v>
      </c>
      <c r="AL1677" s="205" t="s">
        <v>103</v>
      </c>
      <c r="AM1677" s="169"/>
      <c r="AN1677" s="6"/>
      <c r="AO1677" s="120"/>
    </row>
    <row r="1678" spans="1:41">
      <c r="A1678" s="75" t="s">
        <v>5843</v>
      </c>
      <c r="B1678" s="6" t="s">
        <v>93</v>
      </c>
      <c r="C1678" s="76">
        <v>1677</v>
      </c>
      <c r="D1678" s="80" t="s">
        <v>590</v>
      </c>
      <c r="E1678" s="6" t="s">
        <v>2135</v>
      </c>
      <c r="F1678" s="6" t="str">
        <f t="shared" si="168"/>
        <v>FreightFG-R-2163LE25.M19</v>
      </c>
      <c r="G1678" s="95" t="s">
        <v>5897</v>
      </c>
      <c r="H1678" s="95">
        <v>9443</v>
      </c>
      <c r="I1678" s="85" t="s">
        <v>4692</v>
      </c>
      <c r="J1678" s="92">
        <v>46094</v>
      </c>
      <c r="K1678" s="95" t="s">
        <v>6138</v>
      </c>
      <c r="L1678" s="80">
        <v>7084</v>
      </c>
      <c r="M1678" s="80" t="s">
        <v>1166</v>
      </c>
      <c r="N1678" s="80" t="s">
        <v>1150</v>
      </c>
      <c r="O1678" s="71">
        <v>0</v>
      </c>
      <c r="P1678" s="71">
        <v>0</v>
      </c>
      <c r="Q1678" s="79">
        <v>591.73</v>
      </c>
      <c r="R1678" s="79">
        <v>94.67</v>
      </c>
      <c r="S1678" s="71">
        <v>0</v>
      </c>
      <c r="T1678" s="79">
        <v>686.4</v>
      </c>
      <c r="U1678" s="80" t="s">
        <v>118</v>
      </c>
      <c r="V1678" s="84">
        <f t="shared" ref="V1678:V1679" si="170">T1678</f>
        <v>686.4</v>
      </c>
      <c r="W1678" s="78">
        <v>46094</v>
      </c>
      <c r="X1678" s="80" t="s">
        <v>4738</v>
      </c>
      <c r="Y1678" s="80" t="s">
        <v>5200</v>
      </c>
      <c r="Z1678" s="80" t="s">
        <v>6136</v>
      </c>
      <c r="AA1678" s="80" t="s">
        <v>121</v>
      </c>
      <c r="AB1678" s="76" t="s">
        <v>539</v>
      </c>
      <c r="AC1678" s="76" t="s">
        <v>541</v>
      </c>
      <c r="AD1678" s="76" t="s">
        <v>195</v>
      </c>
      <c r="AE1678" s="76" t="s">
        <v>547</v>
      </c>
      <c r="AF1678" s="76" t="s">
        <v>96</v>
      </c>
      <c r="AG1678" s="82"/>
      <c r="AH1678" s="60"/>
      <c r="AI1678" s="75" t="s">
        <v>5843</v>
      </c>
      <c r="AJ1678" s="6" t="s">
        <v>103</v>
      </c>
      <c r="AK1678" s="81">
        <v>0</v>
      </c>
      <c r="AL1678" s="205" t="s">
        <v>103</v>
      </c>
      <c r="AM1678" s="169"/>
      <c r="AN1678" s="6"/>
      <c r="AO1678" s="120"/>
    </row>
    <row r="1679" spans="1:41">
      <c r="A1679" s="75" t="s">
        <v>5843</v>
      </c>
      <c r="B1679" s="6" t="s">
        <v>93</v>
      </c>
      <c r="C1679" s="76">
        <v>1678</v>
      </c>
      <c r="D1679" s="80" t="s">
        <v>590</v>
      </c>
      <c r="E1679" s="6" t="s">
        <v>2135</v>
      </c>
      <c r="F1679" s="6" t="str">
        <f t="shared" si="168"/>
        <v>FreightFG-R-2162LE25.M01</v>
      </c>
      <c r="G1679" s="96" t="s">
        <v>5898</v>
      </c>
      <c r="H1679" s="95">
        <v>9444</v>
      </c>
      <c r="I1679" s="85" t="s">
        <v>4692</v>
      </c>
      <c r="J1679" s="105">
        <v>46094</v>
      </c>
      <c r="K1679" s="96" t="s">
        <v>6138</v>
      </c>
      <c r="L1679" s="85">
        <v>7072</v>
      </c>
      <c r="M1679" s="85" t="s">
        <v>1166</v>
      </c>
      <c r="N1679" s="85" t="s">
        <v>1150</v>
      </c>
      <c r="O1679" s="71">
        <v>0</v>
      </c>
      <c r="P1679" s="71">
        <v>0</v>
      </c>
      <c r="Q1679" s="79">
        <v>510.33</v>
      </c>
      <c r="R1679" s="79">
        <v>81.650000000000006</v>
      </c>
      <c r="S1679" s="71">
        <v>0</v>
      </c>
      <c r="T1679" s="79">
        <v>591.98</v>
      </c>
      <c r="U1679" s="80" t="s">
        <v>118</v>
      </c>
      <c r="V1679" s="84">
        <f t="shared" si="170"/>
        <v>591.98</v>
      </c>
      <c r="W1679" s="106">
        <v>46094</v>
      </c>
      <c r="X1679" s="85" t="s">
        <v>4738</v>
      </c>
      <c r="Y1679" s="85" t="s">
        <v>5200</v>
      </c>
      <c r="Z1679" s="85" t="s">
        <v>6136</v>
      </c>
      <c r="AA1679" s="85" t="s">
        <v>121</v>
      </c>
      <c r="AB1679" s="76" t="s">
        <v>542</v>
      </c>
      <c r="AC1679" s="76" t="s">
        <v>541</v>
      </c>
      <c r="AD1679" s="76" t="s">
        <v>195</v>
      </c>
      <c r="AE1679" s="76" t="s">
        <v>547</v>
      </c>
      <c r="AF1679" s="76" t="s">
        <v>96</v>
      </c>
      <c r="AG1679" s="82"/>
      <c r="AH1679" s="60"/>
      <c r="AI1679" s="75" t="s">
        <v>5843</v>
      </c>
      <c r="AJ1679" s="6" t="s">
        <v>103</v>
      </c>
      <c r="AK1679" s="81">
        <v>0</v>
      </c>
      <c r="AL1679" s="205" t="s">
        <v>103</v>
      </c>
      <c r="AM1679" s="169"/>
      <c r="AN1679" s="6"/>
      <c r="AO1679" s="120"/>
    </row>
    <row r="1680" spans="1:41">
      <c r="A1680" s="75" t="s">
        <v>5843</v>
      </c>
      <c r="B1680" s="6" t="s">
        <v>93</v>
      </c>
      <c r="C1680" s="76">
        <v>1679</v>
      </c>
      <c r="D1680" s="80" t="s">
        <v>27</v>
      </c>
      <c r="E1680" s="6" t="s">
        <v>2135</v>
      </c>
      <c r="F1680" s="6" t="str">
        <f t="shared" si="168"/>
        <v>FreightRM-V-039-V1I26-M46, M01.2</v>
      </c>
      <c r="G1680" s="96" t="s">
        <v>5900</v>
      </c>
      <c r="H1680" s="95" t="s">
        <v>5901</v>
      </c>
      <c r="I1680" s="85" t="s">
        <v>4692</v>
      </c>
      <c r="J1680" s="105">
        <v>46095</v>
      </c>
      <c r="K1680" s="107" t="s">
        <v>3564</v>
      </c>
      <c r="L1680" s="85" t="s">
        <v>6139</v>
      </c>
      <c r="M1680" s="85" t="s">
        <v>1264</v>
      </c>
      <c r="N1680" s="85" t="s">
        <v>116</v>
      </c>
      <c r="O1680" s="71">
        <v>0</v>
      </c>
      <c r="P1680" s="71">
        <v>0</v>
      </c>
      <c r="Q1680" s="79">
        <v>5032.08</v>
      </c>
      <c r="R1680" s="79">
        <v>805.13</v>
      </c>
      <c r="S1680" s="71">
        <v>0</v>
      </c>
      <c r="T1680" s="79">
        <v>5837.21</v>
      </c>
      <c r="U1680" s="80" t="s">
        <v>24</v>
      </c>
      <c r="V1680" s="84">
        <f t="shared" ref="V1680:V1706" si="171">T1680/17.8047</f>
        <v>327.84657983566137</v>
      </c>
      <c r="W1680" s="106">
        <v>46076</v>
      </c>
      <c r="X1680" s="85" t="s">
        <v>1889</v>
      </c>
      <c r="Y1680" s="85" t="s">
        <v>1890</v>
      </c>
      <c r="Z1680" s="85" t="s">
        <v>239</v>
      </c>
      <c r="AA1680" s="85" t="s">
        <v>122</v>
      </c>
      <c r="AB1680" s="76" t="s">
        <v>1106</v>
      </c>
      <c r="AC1680" s="76" t="s">
        <v>540</v>
      </c>
      <c r="AD1680" s="76" t="s">
        <v>173</v>
      </c>
      <c r="AE1680" s="76" t="s">
        <v>548</v>
      </c>
      <c r="AF1680" s="76" t="s">
        <v>96</v>
      </c>
      <c r="AG1680" s="82"/>
      <c r="AH1680" s="60"/>
      <c r="AI1680" s="75" t="s">
        <v>5843</v>
      </c>
      <c r="AJ1680" s="6" t="s">
        <v>103</v>
      </c>
      <c r="AK1680" s="81">
        <v>0</v>
      </c>
      <c r="AL1680" s="205" t="s">
        <v>103</v>
      </c>
      <c r="AM1680" s="169"/>
      <c r="AN1680" s="6"/>
      <c r="AO1680" s="120"/>
    </row>
    <row r="1681" spans="1:41">
      <c r="A1681" s="75" t="s">
        <v>5843</v>
      </c>
      <c r="B1681" s="6" t="s">
        <v>93</v>
      </c>
      <c r="C1681" s="76">
        <v>1680</v>
      </c>
      <c r="D1681" s="80" t="s">
        <v>27</v>
      </c>
      <c r="E1681" s="6" t="s">
        <v>2135</v>
      </c>
      <c r="F1681" s="6" t="str">
        <f t="shared" si="168"/>
        <v>FreightRM-V-063-V1I26-M19.1</v>
      </c>
      <c r="G1681" s="96" t="s">
        <v>5902</v>
      </c>
      <c r="H1681" s="95" t="s">
        <v>5903</v>
      </c>
      <c r="I1681" s="85" t="s">
        <v>4692</v>
      </c>
      <c r="J1681" s="105">
        <v>46095</v>
      </c>
      <c r="K1681" s="96" t="s">
        <v>6140</v>
      </c>
      <c r="L1681" s="85" t="s">
        <v>6141</v>
      </c>
      <c r="M1681" s="85" t="s">
        <v>1264</v>
      </c>
      <c r="N1681" s="85" t="s">
        <v>116</v>
      </c>
      <c r="O1681" s="71">
        <v>0</v>
      </c>
      <c r="P1681" s="71">
        <v>0</v>
      </c>
      <c r="Q1681" s="79">
        <v>2308.7600000000002</v>
      </c>
      <c r="R1681" s="79">
        <v>369.4</v>
      </c>
      <c r="S1681" s="71">
        <v>0</v>
      </c>
      <c r="T1681" s="79">
        <v>2678.16</v>
      </c>
      <c r="U1681" s="80" t="s">
        <v>24</v>
      </c>
      <c r="V1681" s="84">
        <f t="shared" si="171"/>
        <v>150.41870966654872</v>
      </c>
      <c r="W1681" s="106">
        <v>46078</v>
      </c>
      <c r="X1681" s="85" t="s">
        <v>1898</v>
      </c>
      <c r="Y1681" s="85" t="s">
        <v>1899</v>
      </c>
      <c r="Z1681" s="85" t="s">
        <v>239</v>
      </c>
      <c r="AA1681" s="85" t="s">
        <v>122</v>
      </c>
      <c r="AB1681" s="76" t="s">
        <v>539</v>
      </c>
      <c r="AC1681" s="76" t="s">
        <v>540</v>
      </c>
      <c r="AD1681" s="76" t="s">
        <v>173</v>
      </c>
      <c r="AE1681" s="76" t="s">
        <v>548</v>
      </c>
      <c r="AF1681" s="76" t="s">
        <v>96</v>
      </c>
      <c r="AG1681" s="82"/>
      <c r="AH1681" s="60"/>
      <c r="AI1681" s="75" t="s">
        <v>5843</v>
      </c>
      <c r="AJ1681" s="6" t="s">
        <v>103</v>
      </c>
      <c r="AK1681" s="81">
        <v>0</v>
      </c>
      <c r="AL1681" s="205" t="s">
        <v>103</v>
      </c>
      <c r="AM1681" s="169"/>
      <c r="AN1681" s="6"/>
      <c r="AO1681" s="120"/>
    </row>
    <row r="1682" spans="1:41">
      <c r="A1682" s="75" t="s">
        <v>5843</v>
      </c>
      <c r="B1682" s="6" t="s">
        <v>93</v>
      </c>
      <c r="C1682" s="76">
        <v>1681</v>
      </c>
      <c r="D1682" s="80" t="s">
        <v>27</v>
      </c>
      <c r="E1682" s="6" t="s">
        <v>2135</v>
      </c>
      <c r="F1682" s="6" t="str">
        <f t="shared" si="168"/>
        <v>FreightRM-V-044-V1I26-MCS.1</v>
      </c>
      <c r="G1682" s="96" t="s">
        <v>5904</v>
      </c>
      <c r="H1682" s="95" t="s">
        <v>5905</v>
      </c>
      <c r="I1682" s="85" t="s">
        <v>4692</v>
      </c>
      <c r="J1682" s="105">
        <v>46095</v>
      </c>
      <c r="K1682" s="96" t="s">
        <v>6142</v>
      </c>
      <c r="L1682" s="85" t="s">
        <v>6143</v>
      </c>
      <c r="M1682" s="85" t="s">
        <v>1264</v>
      </c>
      <c r="N1682" s="85" t="s">
        <v>116</v>
      </c>
      <c r="O1682" s="71">
        <v>0</v>
      </c>
      <c r="P1682" s="71">
        <v>0</v>
      </c>
      <c r="Q1682" s="79">
        <v>9184.17</v>
      </c>
      <c r="R1682" s="79">
        <v>1469.47</v>
      </c>
      <c r="S1682" s="71">
        <v>0</v>
      </c>
      <c r="T1682" s="79">
        <v>10653.64</v>
      </c>
      <c r="U1682" s="80" t="s">
        <v>24</v>
      </c>
      <c r="V1682" s="84">
        <f t="shared" si="171"/>
        <v>598.36110689874022</v>
      </c>
      <c r="W1682" s="106">
        <v>46078</v>
      </c>
      <c r="X1682" s="85" t="s">
        <v>6144</v>
      </c>
      <c r="Y1682" s="85" t="s">
        <v>6145</v>
      </c>
      <c r="Z1682" s="85" t="s">
        <v>239</v>
      </c>
      <c r="AA1682" s="85" t="s">
        <v>122</v>
      </c>
      <c r="AB1682" s="76" t="s">
        <v>1093</v>
      </c>
      <c r="AC1682" s="76" t="s">
        <v>540</v>
      </c>
      <c r="AD1682" s="76" t="s">
        <v>173</v>
      </c>
      <c r="AE1682" s="76" t="s">
        <v>548</v>
      </c>
      <c r="AF1682" s="76" t="s">
        <v>96</v>
      </c>
      <c r="AG1682" s="82"/>
      <c r="AH1682" s="60"/>
      <c r="AI1682" s="75" t="s">
        <v>5843</v>
      </c>
      <c r="AJ1682" s="6" t="s">
        <v>103</v>
      </c>
      <c r="AK1682" s="81">
        <v>0</v>
      </c>
      <c r="AL1682" s="205" t="s">
        <v>103</v>
      </c>
      <c r="AM1682" s="169"/>
      <c r="AN1682" s="6"/>
      <c r="AO1682" s="120"/>
    </row>
    <row r="1683" spans="1:41">
      <c r="A1683" s="75" t="s">
        <v>5843</v>
      </c>
      <c r="B1683" s="6" t="s">
        <v>93</v>
      </c>
      <c r="C1683" s="76">
        <v>1682</v>
      </c>
      <c r="D1683" s="80" t="s">
        <v>27</v>
      </c>
      <c r="E1683" s="6" t="s">
        <v>2135</v>
      </c>
      <c r="F1683" s="6" t="str">
        <f t="shared" si="168"/>
        <v>FreightRM-V-036-V1I26-M19.1</v>
      </c>
      <c r="G1683" s="96" t="s">
        <v>5906</v>
      </c>
      <c r="H1683" s="95" t="s">
        <v>5907</v>
      </c>
      <c r="I1683" s="85" t="s">
        <v>4692</v>
      </c>
      <c r="J1683" s="105">
        <v>46095</v>
      </c>
      <c r="K1683" s="107" t="s">
        <v>6146</v>
      </c>
      <c r="L1683" s="85" t="s">
        <v>6147</v>
      </c>
      <c r="M1683" s="85" t="s">
        <v>1264</v>
      </c>
      <c r="N1683" s="85" t="s">
        <v>116</v>
      </c>
      <c r="O1683" s="71">
        <v>0</v>
      </c>
      <c r="P1683" s="71">
        <v>0</v>
      </c>
      <c r="Q1683" s="79">
        <v>4062.68</v>
      </c>
      <c r="R1683" s="79">
        <v>650.03</v>
      </c>
      <c r="S1683" s="71">
        <v>0</v>
      </c>
      <c r="T1683" s="79">
        <v>4712.71</v>
      </c>
      <c r="U1683" s="80" t="s">
        <v>24</v>
      </c>
      <c r="V1683" s="84">
        <f t="shared" si="171"/>
        <v>264.689098945784</v>
      </c>
      <c r="W1683" s="106">
        <v>46079</v>
      </c>
      <c r="X1683" s="85" t="s">
        <v>6148</v>
      </c>
      <c r="Y1683" s="85" t="s">
        <v>1899</v>
      </c>
      <c r="Z1683" s="85" t="s">
        <v>239</v>
      </c>
      <c r="AA1683" s="85" t="s">
        <v>122</v>
      </c>
      <c r="AB1683" s="76" t="s">
        <v>539</v>
      </c>
      <c r="AC1683" s="76" t="s">
        <v>540</v>
      </c>
      <c r="AD1683" s="76" t="s">
        <v>173</v>
      </c>
      <c r="AE1683" s="76" t="s">
        <v>548</v>
      </c>
      <c r="AF1683" s="76" t="s">
        <v>96</v>
      </c>
      <c r="AG1683" s="82"/>
      <c r="AH1683" s="60"/>
      <c r="AI1683" s="75" t="s">
        <v>5843</v>
      </c>
      <c r="AJ1683" s="6" t="s">
        <v>103</v>
      </c>
      <c r="AK1683" s="81">
        <v>0</v>
      </c>
      <c r="AL1683" s="205" t="s">
        <v>103</v>
      </c>
      <c r="AM1683" s="169"/>
      <c r="AN1683" s="6"/>
      <c r="AO1683" s="120"/>
    </row>
    <row r="1684" spans="1:41">
      <c r="A1684" s="75" t="s">
        <v>5843</v>
      </c>
      <c r="B1684" s="6" t="s">
        <v>93</v>
      </c>
      <c r="C1684" s="76">
        <v>1683</v>
      </c>
      <c r="D1684" s="80" t="s">
        <v>27</v>
      </c>
      <c r="E1684" s="6" t="s">
        <v>2135</v>
      </c>
      <c r="F1684" s="6" t="str">
        <f t="shared" si="168"/>
        <v>FreightRM-V-038-V1I26-M19.1</v>
      </c>
      <c r="G1684" s="96" t="s">
        <v>5908</v>
      </c>
      <c r="H1684" s="95" t="s">
        <v>5909</v>
      </c>
      <c r="I1684" s="85" t="s">
        <v>4692</v>
      </c>
      <c r="J1684" s="105">
        <v>46095</v>
      </c>
      <c r="K1684" s="96" t="s">
        <v>6149</v>
      </c>
      <c r="L1684" s="85" t="s">
        <v>6150</v>
      </c>
      <c r="M1684" s="85" t="s">
        <v>1264</v>
      </c>
      <c r="N1684" s="85" t="s">
        <v>116</v>
      </c>
      <c r="O1684" s="71">
        <v>0</v>
      </c>
      <c r="P1684" s="71">
        <v>0</v>
      </c>
      <c r="Q1684" s="79">
        <v>15384.91</v>
      </c>
      <c r="R1684" s="79">
        <v>2461.59</v>
      </c>
      <c r="S1684" s="71">
        <v>0</v>
      </c>
      <c r="T1684" s="79">
        <v>17846.5</v>
      </c>
      <c r="U1684" s="80" t="s">
        <v>24</v>
      </c>
      <c r="V1684" s="84">
        <f t="shared" si="171"/>
        <v>1002.3476947098238</v>
      </c>
      <c r="W1684" s="106">
        <v>46079</v>
      </c>
      <c r="X1684" s="85" t="s">
        <v>1902</v>
      </c>
      <c r="Y1684" s="85" t="s">
        <v>1882</v>
      </c>
      <c r="Z1684" s="85" t="s">
        <v>239</v>
      </c>
      <c r="AA1684" s="85" t="s">
        <v>122</v>
      </c>
      <c r="AB1684" s="76" t="s">
        <v>539</v>
      </c>
      <c r="AC1684" s="76" t="s">
        <v>540</v>
      </c>
      <c r="AD1684" s="76" t="s">
        <v>173</v>
      </c>
      <c r="AE1684" s="76" t="s">
        <v>548</v>
      </c>
      <c r="AF1684" s="76" t="s">
        <v>96</v>
      </c>
      <c r="AG1684" s="82"/>
      <c r="AH1684" s="60"/>
      <c r="AI1684" s="75" t="s">
        <v>5843</v>
      </c>
      <c r="AJ1684" s="6" t="s">
        <v>103</v>
      </c>
      <c r="AK1684" s="81">
        <v>0</v>
      </c>
      <c r="AL1684" s="205" t="s">
        <v>103</v>
      </c>
      <c r="AM1684" s="169"/>
      <c r="AN1684" s="6"/>
      <c r="AO1684" s="120"/>
    </row>
    <row r="1685" spans="1:41">
      <c r="A1685" s="75" t="s">
        <v>5843</v>
      </c>
      <c r="B1685" s="6" t="s">
        <v>93</v>
      </c>
      <c r="C1685" s="76">
        <v>1684</v>
      </c>
      <c r="D1685" s="80" t="s">
        <v>27</v>
      </c>
      <c r="E1685" s="6" t="s">
        <v>2135</v>
      </c>
      <c r="F1685" s="6" t="str">
        <f t="shared" si="168"/>
        <v>FreightRM-V-057-V1I26-M23.4</v>
      </c>
      <c r="G1685" s="96" t="s">
        <v>5910</v>
      </c>
      <c r="H1685" s="95" t="s">
        <v>5911</v>
      </c>
      <c r="I1685" s="85" t="s">
        <v>4692</v>
      </c>
      <c r="J1685" s="105">
        <v>46095</v>
      </c>
      <c r="K1685" s="96" t="s">
        <v>4740</v>
      </c>
      <c r="L1685" s="85" t="s">
        <v>6151</v>
      </c>
      <c r="M1685" s="85" t="s">
        <v>1264</v>
      </c>
      <c r="N1685" s="85" t="s">
        <v>116</v>
      </c>
      <c r="O1685" s="71">
        <v>0</v>
      </c>
      <c r="P1685" s="71">
        <v>0</v>
      </c>
      <c r="Q1685" s="79">
        <v>2858.4</v>
      </c>
      <c r="R1685" s="79">
        <v>457.34</v>
      </c>
      <c r="S1685" s="71">
        <v>0</v>
      </c>
      <c r="T1685" s="79">
        <v>3315.74</v>
      </c>
      <c r="U1685" s="80" t="s">
        <v>24</v>
      </c>
      <c r="V1685" s="84">
        <f t="shared" si="171"/>
        <v>186.22835543423926</v>
      </c>
      <c r="W1685" s="106">
        <v>46080</v>
      </c>
      <c r="X1685" s="85" t="s">
        <v>1885</v>
      </c>
      <c r="Y1685" s="85" t="s">
        <v>1886</v>
      </c>
      <c r="Z1685" s="85" t="s">
        <v>239</v>
      </c>
      <c r="AA1685" s="85" t="s">
        <v>122</v>
      </c>
      <c r="AB1685" s="76" t="s">
        <v>1118</v>
      </c>
      <c r="AC1685" s="76" t="s">
        <v>540</v>
      </c>
      <c r="AD1685" s="76" t="s">
        <v>173</v>
      </c>
      <c r="AE1685" s="76" t="s">
        <v>548</v>
      </c>
      <c r="AF1685" s="76" t="s">
        <v>96</v>
      </c>
      <c r="AG1685" s="82"/>
      <c r="AH1685" s="60"/>
      <c r="AI1685" s="75" t="s">
        <v>5843</v>
      </c>
      <c r="AJ1685" s="6" t="s">
        <v>103</v>
      </c>
      <c r="AK1685" s="81">
        <v>0</v>
      </c>
      <c r="AL1685" s="205" t="s">
        <v>103</v>
      </c>
      <c r="AM1685" s="169"/>
      <c r="AN1685" s="6"/>
      <c r="AO1685" s="120"/>
    </row>
    <row r="1686" spans="1:41">
      <c r="A1686" s="75" t="s">
        <v>5843</v>
      </c>
      <c r="B1686" s="6" t="s">
        <v>93</v>
      </c>
      <c r="C1686" s="76">
        <v>1685</v>
      </c>
      <c r="D1686" s="80" t="s">
        <v>27</v>
      </c>
      <c r="E1686" s="6" t="s">
        <v>2135</v>
      </c>
      <c r="F1686" s="6" t="str">
        <f t="shared" si="168"/>
        <v>FreightRM-J-1257LI26-M19</v>
      </c>
      <c r="G1686" s="96" t="s">
        <v>5912</v>
      </c>
      <c r="H1686" s="95" t="s">
        <v>5913</v>
      </c>
      <c r="I1686" s="85" t="s">
        <v>4692</v>
      </c>
      <c r="J1686" s="105">
        <v>46095</v>
      </c>
      <c r="K1686" s="96"/>
      <c r="L1686" s="85" t="s">
        <v>6152</v>
      </c>
      <c r="M1686" s="85" t="s">
        <v>1264</v>
      </c>
      <c r="N1686" s="85" t="s">
        <v>116</v>
      </c>
      <c r="O1686" s="71">
        <v>0</v>
      </c>
      <c r="P1686" s="71">
        <v>0</v>
      </c>
      <c r="Q1686" s="79">
        <v>3393.18</v>
      </c>
      <c r="R1686" s="79">
        <v>542.91</v>
      </c>
      <c r="S1686" s="71">
        <v>0</v>
      </c>
      <c r="T1686" s="79">
        <v>3936.09</v>
      </c>
      <c r="U1686" s="80" t="s">
        <v>24</v>
      </c>
      <c r="V1686" s="84">
        <f t="shared" si="171"/>
        <v>221.07027919594265</v>
      </c>
      <c r="W1686" s="106">
        <v>46084</v>
      </c>
      <c r="X1686" s="85" t="s">
        <v>1881</v>
      </c>
      <c r="Y1686" s="85" t="s">
        <v>1882</v>
      </c>
      <c r="Z1686" s="85" t="s">
        <v>239</v>
      </c>
      <c r="AA1686" s="85" t="s">
        <v>122</v>
      </c>
      <c r="AB1686" s="76" t="s">
        <v>539</v>
      </c>
      <c r="AC1686" s="76" t="s">
        <v>540</v>
      </c>
      <c r="AD1686" s="76" t="s">
        <v>173</v>
      </c>
      <c r="AE1686" s="76" t="s">
        <v>548</v>
      </c>
      <c r="AF1686" s="76" t="s">
        <v>96</v>
      </c>
      <c r="AG1686" s="82"/>
      <c r="AH1686" s="60"/>
      <c r="AI1686" s="75" t="s">
        <v>5843</v>
      </c>
      <c r="AJ1686" s="6" t="s">
        <v>103</v>
      </c>
      <c r="AK1686" s="81">
        <v>0</v>
      </c>
      <c r="AL1686" s="205" t="s">
        <v>103</v>
      </c>
      <c r="AM1686" s="169"/>
      <c r="AN1686" s="6"/>
      <c r="AO1686" s="120"/>
    </row>
    <row r="1687" spans="1:41">
      <c r="A1687" s="75" t="s">
        <v>5843</v>
      </c>
      <c r="B1687" s="6" t="s">
        <v>93</v>
      </c>
      <c r="C1687" s="76">
        <v>1686</v>
      </c>
      <c r="D1687" s="80" t="s">
        <v>27</v>
      </c>
      <c r="E1687" s="6" t="s">
        <v>2135</v>
      </c>
      <c r="F1687" s="6" t="str">
        <f t="shared" si="168"/>
        <v>FreightRM-V-090-V1I26-M23.1</v>
      </c>
      <c r="G1687" s="96" t="s">
        <v>5914</v>
      </c>
      <c r="H1687" s="95" t="s">
        <v>5915</v>
      </c>
      <c r="I1687" s="85" t="s">
        <v>4692</v>
      </c>
      <c r="J1687" s="105">
        <v>46095</v>
      </c>
      <c r="K1687" s="107" t="s">
        <v>6153</v>
      </c>
      <c r="L1687" s="85" t="s">
        <v>6154</v>
      </c>
      <c r="M1687" s="85" t="s">
        <v>1264</v>
      </c>
      <c r="N1687" s="85" t="s">
        <v>116</v>
      </c>
      <c r="O1687" s="71">
        <v>0</v>
      </c>
      <c r="P1687" s="71">
        <v>0</v>
      </c>
      <c r="Q1687" s="79">
        <v>2858.4</v>
      </c>
      <c r="R1687" s="79">
        <v>457.34</v>
      </c>
      <c r="S1687" s="71">
        <v>0</v>
      </c>
      <c r="T1687" s="79">
        <v>3315.74</v>
      </c>
      <c r="U1687" s="80" t="s">
        <v>24</v>
      </c>
      <c r="V1687" s="84">
        <f t="shared" si="171"/>
        <v>186.22835543423926</v>
      </c>
      <c r="W1687" s="106">
        <v>46087</v>
      </c>
      <c r="X1687" s="85" t="s">
        <v>1885</v>
      </c>
      <c r="Y1687" s="85" t="s">
        <v>1886</v>
      </c>
      <c r="Z1687" s="85" t="s">
        <v>239</v>
      </c>
      <c r="AA1687" s="85" t="s">
        <v>122</v>
      </c>
      <c r="AB1687" s="76" t="s">
        <v>1118</v>
      </c>
      <c r="AC1687" s="76" t="s">
        <v>540</v>
      </c>
      <c r="AD1687" s="76" t="s">
        <v>173</v>
      </c>
      <c r="AE1687" s="76" t="s">
        <v>548</v>
      </c>
      <c r="AF1687" s="76" t="s">
        <v>96</v>
      </c>
      <c r="AG1687" s="82"/>
      <c r="AH1687" s="60"/>
      <c r="AI1687" s="75" t="s">
        <v>5843</v>
      </c>
      <c r="AJ1687" s="6" t="s">
        <v>103</v>
      </c>
      <c r="AK1687" s="81">
        <v>0</v>
      </c>
      <c r="AL1687" s="205" t="s">
        <v>103</v>
      </c>
      <c r="AM1687" s="169"/>
      <c r="AN1687" s="6"/>
      <c r="AO1687" s="120"/>
    </row>
    <row r="1688" spans="1:41">
      <c r="A1688" s="75" t="s">
        <v>5843</v>
      </c>
      <c r="B1688" s="6" t="s">
        <v>93</v>
      </c>
      <c r="C1688" s="76">
        <v>1687</v>
      </c>
      <c r="D1688" s="80" t="s">
        <v>27</v>
      </c>
      <c r="E1688" s="6" t="s">
        <v>2135</v>
      </c>
      <c r="F1688" s="6" t="str">
        <f t="shared" si="168"/>
        <v>FreightRM-V-072-V1I26-M46, M01.1</v>
      </c>
      <c r="G1688" s="96" t="s">
        <v>5916</v>
      </c>
      <c r="H1688" s="95" t="s">
        <v>5917</v>
      </c>
      <c r="I1688" s="85" t="s">
        <v>4692</v>
      </c>
      <c r="J1688" s="105">
        <v>46095</v>
      </c>
      <c r="K1688" s="96" t="s">
        <v>6153</v>
      </c>
      <c r="L1688" s="85" t="s">
        <v>6155</v>
      </c>
      <c r="M1688" s="85" t="s">
        <v>1264</v>
      </c>
      <c r="N1688" s="85" t="s">
        <v>116</v>
      </c>
      <c r="O1688" s="71">
        <v>0</v>
      </c>
      <c r="P1688" s="71">
        <v>0</v>
      </c>
      <c r="Q1688" s="79">
        <v>5032.08</v>
      </c>
      <c r="R1688" s="79">
        <v>805.13</v>
      </c>
      <c r="S1688" s="71">
        <v>0</v>
      </c>
      <c r="T1688" s="79">
        <v>5837.21</v>
      </c>
      <c r="U1688" s="80" t="s">
        <v>24</v>
      </c>
      <c r="V1688" s="84">
        <f t="shared" si="171"/>
        <v>327.84657983566137</v>
      </c>
      <c r="W1688" s="106">
        <v>46090</v>
      </c>
      <c r="X1688" s="85" t="s">
        <v>1889</v>
      </c>
      <c r="Y1688" s="85" t="s">
        <v>1890</v>
      </c>
      <c r="Z1688" s="85" t="s">
        <v>239</v>
      </c>
      <c r="AA1688" s="85" t="s">
        <v>122</v>
      </c>
      <c r="AB1688" s="76" t="s">
        <v>1106</v>
      </c>
      <c r="AC1688" s="76" t="s">
        <v>540</v>
      </c>
      <c r="AD1688" s="76" t="s">
        <v>173</v>
      </c>
      <c r="AE1688" s="76" t="s">
        <v>548</v>
      </c>
      <c r="AF1688" s="76" t="s">
        <v>96</v>
      </c>
      <c r="AG1688" s="82"/>
      <c r="AH1688" s="60"/>
      <c r="AI1688" s="75" t="s">
        <v>5843</v>
      </c>
      <c r="AJ1688" s="6" t="s">
        <v>103</v>
      </c>
      <c r="AK1688" s="81">
        <v>0</v>
      </c>
      <c r="AL1688" s="205" t="s">
        <v>103</v>
      </c>
      <c r="AM1688" s="169"/>
      <c r="AN1688" s="6"/>
      <c r="AO1688" s="120"/>
    </row>
    <row r="1689" spans="1:41">
      <c r="A1689" s="75" t="s">
        <v>5843</v>
      </c>
      <c r="B1689" s="6" t="s">
        <v>93</v>
      </c>
      <c r="C1689" s="76">
        <v>1688</v>
      </c>
      <c r="D1689" s="80" t="s">
        <v>592</v>
      </c>
      <c r="E1689" s="6" t="s">
        <v>2136</v>
      </c>
      <c r="F1689" s="6" t="str">
        <f t="shared" si="168"/>
        <v>BrokerRM-I-1118-AI26-M19</v>
      </c>
      <c r="G1689" s="96" t="s">
        <v>5918</v>
      </c>
      <c r="H1689" s="103" t="s">
        <v>5919</v>
      </c>
      <c r="I1689" s="85" t="s">
        <v>4692</v>
      </c>
      <c r="J1689" s="105">
        <v>46093</v>
      </c>
      <c r="K1689" s="107" t="s">
        <v>6156</v>
      </c>
      <c r="L1689" s="85">
        <v>2725049191</v>
      </c>
      <c r="M1689" s="85" t="s">
        <v>25</v>
      </c>
      <c r="N1689" s="85" t="s">
        <v>116</v>
      </c>
      <c r="O1689" s="71">
        <v>0</v>
      </c>
      <c r="P1689" s="71">
        <v>0</v>
      </c>
      <c r="Q1689" s="79">
        <v>3646.55</v>
      </c>
      <c r="R1689" s="79">
        <v>583.44000000000005</v>
      </c>
      <c r="S1689" s="71">
        <v>0</v>
      </c>
      <c r="T1689" s="79">
        <v>4229.99</v>
      </c>
      <c r="U1689" s="80" t="s">
        <v>24</v>
      </c>
      <c r="V1689" s="84">
        <f t="shared" si="171"/>
        <v>237.57715659348372</v>
      </c>
      <c r="W1689" s="106">
        <v>46092</v>
      </c>
      <c r="X1689" s="85" t="s">
        <v>1183</v>
      </c>
      <c r="Y1689" s="85" t="s">
        <v>178</v>
      </c>
      <c r="Z1689" s="85" t="s">
        <v>121</v>
      </c>
      <c r="AA1689" s="85" t="s">
        <v>122</v>
      </c>
      <c r="AB1689" s="76" t="s">
        <v>539</v>
      </c>
      <c r="AC1689" s="76" t="s">
        <v>540</v>
      </c>
      <c r="AD1689" s="76" t="s">
        <v>25</v>
      </c>
      <c r="AE1689" s="76" t="s">
        <v>544</v>
      </c>
      <c r="AF1689" s="76" t="s">
        <v>96</v>
      </c>
      <c r="AG1689" s="82"/>
      <c r="AH1689" s="60"/>
      <c r="AI1689" s="75" t="s">
        <v>5843</v>
      </c>
      <c r="AJ1689" s="6" t="s">
        <v>103</v>
      </c>
      <c r="AK1689" s="81">
        <v>0</v>
      </c>
      <c r="AL1689" s="205" t="s">
        <v>103</v>
      </c>
      <c r="AM1689" s="169"/>
      <c r="AN1689" s="6"/>
      <c r="AO1689" s="120"/>
    </row>
    <row r="1690" spans="1:41">
      <c r="A1690" s="75" t="s">
        <v>5843</v>
      </c>
      <c r="B1690" s="6" t="s">
        <v>93</v>
      </c>
      <c r="C1690" s="76">
        <v>1689</v>
      </c>
      <c r="D1690" s="80" t="s">
        <v>592</v>
      </c>
      <c r="E1690" s="6" t="s">
        <v>2136</v>
      </c>
      <c r="F1690" s="6" t="str">
        <f t="shared" si="168"/>
        <v>BrokerRM-I-1157-AI26-M19</v>
      </c>
      <c r="G1690" s="96" t="s">
        <v>5920</v>
      </c>
      <c r="H1690" s="103" t="s">
        <v>5921</v>
      </c>
      <c r="I1690" s="85" t="s">
        <v>4692</v>
      </c>
      <c r="J1690" s="105">
        <v>46091</v>
      </c>
      <c r="K1690" s="107" t="s">
        <v>6157</v>
      </c>
      <c r="L1690" s="85">
        <v>6048863752</v>
      </c>
      <c r="M1690" s="85" t="s">
        <v>25</v>
      </c>
      <c r="N1690" s="85" t="s">
        <v>116</v>
      </c>
      <c r="O1690" s="71">
        <v>0</v>
      </c>
      <c r="P1690" s="71">
        <v>0</v>
      </c>
      <c r="Q1690" s="79">
        <v>5789.24</v>
      </c>
      <c r="R1690" s="79">
        <v>926.27840000000003</v>
      </c>
      <c r="S1690" s="71">
        <v>0</v>
      </c>
      <c r="T1690" s="79">
        <v>6715.5183999999999</v>
      </c>
      <c r="U1690" s="80" t="s">
        <v>24</v>
      </c>
      <c r="V1690" s="84">
        <f t="shared" si="171"/>
        <v>377.17672300010668</v>
      </c>
      <c r="W1690" s="106">
        <v>46090</v>
      </c>
      <c r="X1690" s="85" t="s">
        <v>1224</v>
      </c>
      <c r="Y1690" s="85" t="s">
        <v>129</v>
      </c>
      <c r="Z1690" s="85" t="s">
        <v>121</v>
      </c>
      <c r="AA1690" s="85" t="s">
        <v>122</v>
      </c>
      <c r="AB1690" s="76" t="s">
        <v>539</v>
      </c>
      <c r="AC1690" s="76" t="s">
        <v>540</v>
      </c>
      <c r="AD1690" s="76" t="s">
        <v>25</v>
      </c>
      <c r="AE1690" s="76" t="s">
        <v>544</v>
      </c>
      <c r="AF1690" s="76" t="s">
        <v>96</v>
      </c>
      <c r="AG1690" s="82"/>
      <c r="AH1690" s="60"/>
      <c r="AI1690" s="75" t="s">
        <v>5843</v>
      </c>
      <c r="AJ1690" s="6" t="s">
        <v>103</v>
      </c>
      <c r="AK1690" s="81">
        <v>0</v>
      </c>
      <c r="AL1690" s="205" t="s">
        <v>103</v>
      </c>
      <c r="AM1690" s="169"/>
      <c r="AN1690" s="6"/>
      <c r="AO1690" s="120"/>
    </row>
    <row r="1691" spans="1:41">
      <c r="A1691" s="75" t="s">
        <v>5843</v>
      </c>
      <c r="B1691" s="6" t="s">
        <v>93</v>
      </c>
      <c r="C1691" s="76">
        <v>1690</v>
      </c>
      <c r="D1691" s="80" t="s">
        <v>592</v>
      </c>
      <c r="E1691" s="6" t="s">
        <v>2136</v>
      </c>
      <c r="F1691" s="6" t="str">
        <f t="shared" si="168"/>
        <v>BrokerRM-I-1129-AI26-M19</v>
      </c>
      <c r="G1691" s="96" t="s">
        <v>5465</v>
      </c>
      <c r="H1691" s="103" t="s">
        <v>5922</v>
      </c>
      <c r="I1691" s="85" t="s">
        <v>4692</v>
      </c>
      <c r="J1691" s="105">
        <v>46094</v>
      </c>
      <c r="K1691" s="96" t="s">
        <v>6158</v>
      </c>
      <c r="L1691" s="85">
        <v>7214454391</v>
      </c>
      <c r="M1691" s="85" t="s">
        <v>25</v>
      </c>
      <c r="N1691" s="85" t="s">
        <v>116</v>
      </c>
      <c r="O1691" s="71">
        <v>0</v>
      </c>
      <c r="P1691" s="71">
        <v>0</v>
      </c>
      <c r="Q1691" s="79">
        <v>6043.24</v>
      </c>
      <c r="R1691" s="79">
        <v>966.91840000000002</v>
      </c>
      <c r="S1691" s="71">
        <v>0</v>
      </c>
      <c r="T1691" s="79">
        <v>7010.1584000000003</v>
      </c>
      <c r="U1691" s="80" t="s">
        <v>24</v>
      </c>
      <c r="V1691" s="84">
        <f t="shared" si="171"/>
        <v>393.72516245710403</v>
      </c>
      <c r="W1691" s="106">
        <v>46093</v>
      </c>
      <c r="X1691" s="85" t="s">
        <v>1183</v>
      </c>
      <c r="Y1691" s="85" t="s">
        <v>178</v>
      </c>
      <c r="Z1691" s="85" t="s">
        <v>121</v>
      </c>
      <c r="AA1691" s="85" t="s">
        <v>122</v>
      </c>
      <c r="AB1691" s="76" t="s">
        <v>539</v>
      </c>
      <c r="AC1691" s="76" t="s">
        <v>540</v>
      </c>
      <c r="AD1691" s="76" t="s">
        <v>25</v>
      </c>
      <c r="AE1691" s="76" t="s">
        <v>544</v>
      </c>
      <c r="AF1691" s="76" t="s">
        <v>96</v>
      </c>
      <c r="AG1691" s="82"/>
      <c r="AH1691" s="60"/>
      <c r="AI1691" s="75" t="s">
        <v>5843</v>
      </c>
      <c r="AJ1691" s="6" t="s">
        <v>103</v>
      </c>
      <c r="AK1691" s="81">
        <v>0</v>
      </c>
      <c r="AL1691" s="205" t="s">
        <v>103</v>
      </c>
      <c r="AM1691" s="169"/>
      <c r="AN1691" s="6"/>
      <c r="AO1691" s="120"/>
    </row>
    <row r="1692" spans="1:41">
      <c r="A1692" s="75" t="s">
        <v>5843</v>
      </c>
      <c r="B1692" s="6" t="s">
        <v>93</v>
      </c>
      <c r="C1692" s="76">
        <v>1691</v>
      </c>
      <c r="D1692" s="80" t="s">
        <v>592</v>
      </c>
      <c r="E1692" s="6" t="s">
        <v>2136</v>
      </c>
      <c r="F1692" s="6" t="str">
        <f t="shared" si="168"/>
        <v>BrokerRM-I-1152-AI26-M19</v>
      </c>
      <c r="G1692" s="96" t="s">
        <v>5923</v>
      </c>
      <c r="H1692" s="103" t="s">
        <v>5924</v>
      </c>
      <c r="I1692" s="85" t="s">
        <v>4692</v>
      </c>
      <c r="J1692" s="105">
        <v>46090</v>
      </c>
      <c r="K1692" s="107" t="s">
        <v>6159</v>
      </c>
      <c r="L1692" s="85">
        <v>1644074541</v>
      </c>
      <c r="M1692" s="85" t="s">
        <v>25</v>
      </c>
      <c r="N1692" s="85" t="s">
        <v>116</v>
      </c>
      <c r="O1692" s="71">
        <v>0</v>
      </c>
      <c r="P1692" s="71">
        <v>0</v>
      </c>
      <c r="Q1692" s="79">
        <v>3760.99</v>
      </c>
      <c r="R1692" s="79">
        <v>601.75839999999994</v>
      </c>
      <c r="S1692" s="71">
        <v>0</v>
      </c>
      <c r="T1692" s="79">
        <v>4362.7483999999995</v>
      </c>
      <c r="U1692" s="80" t="s">
        <v>24</v>
      </c>
      <c r="V1692" s="84">
        <f t="shared" si="171"/>
        <v>245.03352485579646</v>
      </c>
      <c r="W1692" s="106">
        <v>46087</v>
      </c>
      <c r="X1692" s="85" t="s">
        <v>1183</v>
      </c>
      <c r="Y1692" s="85" t="s">
        <v>178</v>
      </c>
      <c r="Z1692" s="85" t="s">
        <v>121</v>
      </c>
      <c r="AA1692" s="85" t="s">
        <v>122</v>
      </c>
      <c r="AB1692" s="76" t="s">
        <v>539</v>
      </c>
      <c r="AC1692" s="76" t="s">
        <v>540</v>
      </c>
      <c r="AD1692" s="76" t="s">
        <v>25</v>
      </c>
      <c r="AE1692" s="76" t="s">
        <v>544</v>
      </c>
      <c r="AF1692" s="76" t="s">
        <v>96</v>
      </c>
      <c r="AG1692" s="82"/>
      <c r="AH1692" s="60"/>
      <c r="AI1692" s="75" t="s">
        <v>5843</v>
      </c>
      <c r="AJ1692" s="6" t="s">
        <v>103</v>
      </c>
      <c r="AK1692" s="81">
        <v>0</v>
      </c>
      <c r="AL1692" s="205" t="s">
        <v>103</v>
      </c>
      <c r="AM1692" s="169"/>
      <c r="AN1692" s="6"/>
      <c r="AO1692" s="120"/>
    </row>
    <row r="1693" spans="1:41">
      <c r="A1693" s="75" t="s">
        <v>5843</v>
      </c>
      <c r="B1693" s="6" t="s">
        <v>93</v>
      </c>
      <c r="C1693" s="76">
        <v>1692</v>
      </c>
      <c r="D1693" s="80" t="s">
        <v>592</v>
      </c>
      <c r="E1693" s="6" t="s">
        <v>2136</v>
      </c>
      <c r="F1693" s="6" t="str">
        <f t="shared" si="168"/>
        <v>BrokerRM-I-1111-AI26-M19</v>
      </c>
      <c r="G1693" s="96" t="s">
        <v>5925</v>
      </c>
      <c r="H1693" s="103" t="s">
        <v>5926</v>
      </c>
      <c r="I1693" s="85" t="s">
        <v>4692</v>
      </c>
      <c r="J1693" s="105">
        <v>46091</v>
      </c>
      <c r="K1693" s="107" t="s">
        <v>6160</v>
      </c>
      <c r="L1693" s="85">
        <v>5997707623</v>
      </c>
      <c r="M1693" s="85" t="s">
        <v>25</v>
      </c>
      <c r="N1693" s="85" t="s">
        <v>116</v>
      </c>
      <c r="O1693" s="71">
        <v>0</v>
      </c>
      <c r="P1693" s="71">
        <v>0</v>
      </c>
      <c r="Q1693" s="79">
        <v>3646.55</v>
      </c>
      <c r="R1693" s="79">
        <v>583.44000000000005</v>
      </c>
      <c r="S1693" s="71">
        <v>0</v>
      </c>
      <c r="T1693" s="79">
        <v>4229.99</v>
      </c>
      <c r="U1693" s="80" t="s">
        <v>24</v>
      </c>
      <c r="V1693" s="84">
        <f t="shared" si="171"/>
        <v>237.57715659348372</v>
      </c>
      <c r="W1693" s="106">
        <v>46090</v>
      </c>
      <c r="X1693" s="85" t="s">
        <v>6161</v>
      </c>
      <c r="Y1693" s="85" t="s">
        <v>178</v>
      </c>
      <c r="Z1693" s="85" t="s">
        <v>121</v>
      </c>
      <c r="AA1693" s="85" t="s">
        <v>122</v>
      </c>
      <c r="AB1693" s="76" t="s">
        <v>539</v>
      </c>
      <c r="AC1693" s="76" t="s">
        <v>540</v>
      </c>
      <c r="AD1693" s="76" t="s">
        <v>25</v>
      </c>
      <c r="AE1693" s="76" t="s">
        <v>544</v>
      </c>
      <c r="AF1693" s="76" t="s">
        <v>96</v>
      </c>
      <c r="AG1693" s="82"/>
      <c r="AH1693" s="60"/>
      <c r="AI1693" s="75" t="s">
        <v>5843</v>
      </c>
      <c r="AJ1693" s="6" t="s">
        <v>103</v>
      </c>
      <c r="AK1693" s="81">
        <v>0</v>
      </c>
      <c r="AL1693" s="205" t="s">
        <v>103</v>
      </c>
      <c r="AM1693" s="169"/>
      <c r="AN1693" s="6"/>
      <c r="AO1693" s="120"/>
    </row>
    <row r="1694" spans="1:41">
      <c r="A1694" s="75" t="s">
        <v>5843</v>
      </c>
      <c r="B1694" s="6" t="s">
        <v>93</v>
      </c>
      <c r="C1694" s="76">
        <v>1693</v>
      </c>
      <c r="D1694" s="80" t="s">
        <v>592</v>
      </c>
      <c r="E1694" s="6" t="s">
        <v>2136</v>
      </c>
      <c r="F1694" s="6" t="str">
        <f t="shared" si="168"/>
        <v>BrokerRM-I-1149-AI26-M19</v>
      </c>
      <c r="G1694" s="96" t="s">
        <v>5927</v>
      </c>
      <c r="H1694" s="103" t="s">
        <v>5928</v>
      </c>
      <c r="I1694" s="85" t="s">
        <v>4692</v>
      </c>
      <c r="J1694" s="105">
        <v>46091</v>
      </c>
      <c r="K1694" s="96" t="s">
        <v>6162</v>
      </c>
      <c r="L1694" s="85">
        <v>8913400171</v>
      </c>
      <c r="M1694" s="85" t="s">
        <v>25</v>
      </c>
      <c r="N1694" s="85" t="s">
        <v>116</v>
      </c>
      <c r="O1694" s="71">
        <v>0</v>
      </c>
      <c r="P1694" s="71">
        <v>0</v>
      </c>
      <c r="Q1694" s="79">
        <v>3667.43</v>
      </c>
      <c r="R1694" s="79">
        <v>586.78880000000004</v>
      </c>
      <c r="S1694" s="71">
        <v>0</v>
      </c>
      <c r="T1694" s="79">
        <v>4254.2187999999996</v>
      </c>
      <c r="U1694" s="80" t="s">
        <v>24</v>
      </c>
      <c r="V1694" s="84">
        <f t="shared" si="171"/>
        <v>238.93796581801431</v>
      </c>
      <c r="W1694" s="106">
        <v>46090</v>
      </c>
      <c r="X1694" s="85" t="s">
        <v>6163</v>
      </c>
      <c r="Y1694" s="85" t="s">
        <v>6164</v>
      </c>
      <c r="Z1694" s="85" t="s">
        <v>121</v>
      </c>
      <c r="AA1694" s="85" t="s">
        <v>122</v>
      </c>
      <c r="AB1694" s="76" t="s">
        <v>539</v>
      </c>
      <c r="AC1694" s="76" t="s">
        <v>540</v>
      </c>
      <c r="AD1694" s="76" t="s">
        <v>25</v>
      </c>
      <c r="AE1694" s="76" t="s">
        <v>544</v>
      </c>
      <c r="AF1694" s="76" t="s">
        <v>96</v>
      </c>
      <c r="AG1694" s="82"/>
      <c r="AH1694" s="60"/>
      <c r="AI1694" s="75" t="s">
        <v>5843</v>
      </c>
      <c r="AJ1694" s="6" t="s">
        <v>103</v>
      </c>
      <c r="AK1694" s="81">
        <v>0</v>
      </c>
      <c r="AL1694" s="205" t="s">
        <v>103</v>
      </c>
      <c r="AM1694" s="169"/>
      <c r="AN1694" s="6"/>
      <c r="AO1694" s="120"/>
    </row>
    <row r="1695" spans="1:41">
      <c r="A1695" s="75" t="s">
        <v>5843</v>
      </c>
      <c r="B1695" s="6" t="s">
        <v>93</v>
      </c>
      <c r="C1695" s="76">
        <v>1694</v>
      </c>
      <c r="D1695" s="80" t="s">
        <v>592</v>
      </c>
      <c r="E1695" s="6" t="s">
        <v>2136</v>
      </c>
      <c r="F1695" s="6" t="str">
        <f t="shared" si="168"/>
        <v>BrokerRM-I-1153-AI26-M19</v>
      </c>
      <c r="G1695" s="96" t="s">
        <v>5929</v>
      </c>
      <c r="H1695" s="404" t="s">
        <v>5930</v>
      </c>
      <c r="I1695" s="85" t="s">
        <v>4692</v>
      </c>
      <c r="J1695" s="105">
        <v>46090</v>
      </c>
      <c r="K1695" s="107" t="s">
        <v>6165</v>
      </c>
      <c r="L1695" s="85">
        <v>4162636122</v>
      </c>
      <c r="M1695" s="85" t="s">
        <v>25</v>
      </c>
      <c r="N1695" s="85" t="s">
        <v>116</v>
      </c>
      <c r="O1695" s="71">
        <v>0</v>
      </c>
      <c r="P1695" s="71">
        <v>0</v>
      </c>
      <c r="Q1695" s="79">
        <v>4912.07</v>
      </c>
      <c r="R1695" s="79">
        <v>785.93119999999999</v>
      </c>
      <c r="S1695" s="71">
        <v>0</v>
      </c>
      <c r="T1695" s="79">
        <v>5698.0011999999997</v>
      </c>
      <c r="U1695" s="80" t="s">
        <v>24</v>
      </c>
      <c r="V1695" s="84">
        <f t="shared" si="171"/>
        <v>320.02792521075895</v>
      </c>
      <c r="W1695" s="106">
        <v>46087</v>
      </c>
      <c r="X1695" s="85" t="s">
        <v>1183</v>
      </c>
      <c r="Y1695" s="85" t="s">
        <v>178</v>
      </c>
      <c r="Z1695" s="85" t="s">
        <v>121</v>
      </c>
      <c r="AA1695" s="85" t="s">
        <v>122</v>
      </c>
      <c r="AB1695" s="76" t="s">
        <v>539</v>
      </c>
      <c r="AC1695" s="76" t="s">
        <v>540</v>
      </c>
      <c r="AD1695" s="76" t="s">
        <v>25</v>
      </c>
      <c r="AE1695" s="76" t="s">
        <v>544</v>
      </c>
      <c r="AF1695" s="76" t="s">
        <v>96</v>
      </c>
      <c r="AG1695" s="82"/>
      <c r="AH1695" s="60"/>
      <c r="AI1695" s="75" t="s">
        <v>5843</v>
      </c>
      <c r="AJ1695" s="6" t="s">
        <v>103</v>
      </c>
      <c r="AK1695" s="81">
        <v>0</v>
      </c>
      <c r="AL1695" s="205" t="s">
        <v>103</v>
      </c>
      <c r="AM1695" s="169"/>
      <c r="AN1695" s="6"/>
      <c r="AO1695" s="120"/>
    </row>
    <row r="1696" spans="1:41">
      <c r="A1696" s="75" t="s">
        <v>5843</v>
      </c>
      <c r="B1696" s="6" t="s">
        <v>93</v>
      </c>
      <c r="C1696" s="76">
        <v>1695</v>
      </c>
      <c r="D1696" s="80" t="s">
        <v>592</v>
      </c>
      <c r="E1696" s="6" t="s">
        <v>2136</v>
      </c>
      <c r="F1696" s="6" t="str">
        <f t="shared" si="168"/>
        <v>BrokerRM-I-1154-AI26-M19</v>
      </c>
      <c r="G1696" s="96" t="s">
        <v>5931</v>
      </c>
      <c r="H1696" s="103" t="s">
        <v>5932</v>
      </c>
      <c r="I1696" s="85" t="s">
        <v>4692</v>
      </c>
      <c r="J1696" s="105">
        <v>46090</v>
      </c>
      <c r="K1696" s="96" t="s">
        <v>6166</v>
      </c>
      <c r="L1696" s="85">
        <v>3083296790</v>
      </c>
      <c r="M1696" s="85" t="s">
        <v>25</v>
      </c>
      <c r="N1696" s="85" t="s">
        <v>116</v>
      </c>
      <c r="O1696" s="71">
        <v>0</v>
      </c>
      <c r="P1696" s="71">
        <v>0</v>
      </c>
      <c r="Q1696" s="79">
        <v>3743.64</v>
      </c>
      <c r="R1696" s="79">
        <v>598.98239999999998</v>
      </c>
      <c r="S1696" s="71">
        <v>0</v>
      </c>
      <c r="T1696" s="79">
        <v>4342.6224000000002</v>
      </c>
      <c r="U1696" s="80" t="s">
        <v>24</v>
      </c>
      <c r="V1696" s="84">
        <f t="shared" si="171"/>
        <v>243.903149168478</v>
      </c>
      <c r="W1696" s="106">
        <v>46087</v>
      </c>
      <c r="X1696" s="85" t="s">
        <v>1176</v>
      </c>
      <c r="Y1696" s="85" t="s">
        <v>129</v>
      </c>
      <c r="Z1696" s="85" t="s">
        <v>121</v>
      </c>
      <c r="AA1696" s="85" t="s">
        <v>122</v>
      </c>
      <c r="AB1696" s="76" t="s">
        <v>539</v>
      </c>
      <c r="AC1696" s="76" t="s">
        <v>540</v>
      </c>
      <c r="AD1696" s="76" t="s">
        <v>25</v>
      </c>
      <c r="AE1696" s="76" t="s">
        <v>544</v>
      </c>
      <c r="AF1696" s="76" t="s">
        <v>96</v>
      </c>
      <c r="AG1696" s="82"/>
      <c r="AH1696" s="60"/>
      <c r="AI1696" s="75" t="s">
        <v>5843</v>
      </c>
      <c r="AJ1696" s="6" t="s">
        <v>103</v>
      </c>
      <c r="AK1696" s="81">
        <v>0</v>
      </c>
      <c r="AL1696" s="205" t="s">
        <v>103</v>
      </c>
      <c r="AM1696" s="169"/>
      <c r="AN1696" s="6"/>
      <c r="AO1696" s="120"/>
    </row>
    <row r="1697" spans="1:41">
      <c r="A1697" s="75" t="s">
        <v>5843</v>
      </c>
      <c r="B1697" s="6" t="s">
        <v>93</v>
      </c>
      <c r="C1697" s="76">
        <v>1696</v>
      </c>
      <c r="D1697" s="80" t="s">
        <v>592</v>
      </c>
      <c r="E1697" s="6" t="s">
        <v>2136</v>
      </c>
      <c r="F1697" s="6" t="str">
        <f t="shared" si="168"/>
        <v>BrokerRM-I-1158-AI26-M19</v>
      </c>
      <c r="G1697" s="96" t="s">
        <v>5933</v>
      </c>
      <c r="H1697" s="103" t="s">
        <v>5934</v>
      </c>
      <c r="I1697" s="85" t="s">
        <v>4692</v>
      </c>
      <c r="J1697" s="105">
        <v>46093</v>
      </c>
      <c r="K1697" s="96" t="s">
        <v>6167</v>
      </c>
      <c r="L1697" s="85">
        <v>5166321252</v>
      </c>
      <c r="M1697" s="85" t="s">
        <v>25</v>
      </c>
      <c r="N1697" s="85" t="s">
        <v>116</v>
      </c>
      <c r="O1697" s="71">
        <v>0</v>
      </c>
      <c r="P1697" s="71">
        <v>0</v>
      </c>
      <c r="Q1697" s="79">
        <v>3853.1</v>
      </c>
      <c r="R1697" s="79">
        <v>616.49</v>
      </c>
      <c r="S1697" s="71">
        <v>0</v>
      </c>
      <c r="T1697" s="79">
        <v>4469.59</v>
      </c>
      <c r="U1697" s="80" t="s">
        <v>24</v>
      </c>
      <c r="V1697" s="84">
        <f t="shared" si="171"/>
        <v>251.03427746606232</v>
      </c>
      <c r="W1697" s="106">
        <v>46092</v>
      </c>
      <c r="X1697" s="85" t="s">
        <v>1185</v>
      </c>
      <c r="Y1697" s="85" t="s">
        <v>1910</v>
      </c>
      <c r="Z1697" s="85" t="s">
        <v>121</v>
      </c>
      <c r="AA1697" s="85" t="s">
        <v>122</v>
      </c>
      <c r="AB1697" s="76" t="s">
        <v>539</v>
      </c>
      <c r="AC1697" s="76" t="s">
        <v>540</v>
      </c>
      <c r="AD1697" s="76" t="s">
        <v>25</v>
      </c>
      <c r="AE1697" s="76" t="s">
        <v>544</v>
      </c>
      <c r="AF1697" s="76" t="s">
        <v>96</v>
      </c>
      <c r="AG1697" s="82"/>
      <c r="AH1697" s="60"/>
      <c r="AI1697" s="75" t="s">
        <v>5843</v>
      </c>
      <c r="AJ1697" s="6" t="s">
        <v>103</v>
      </c>
      <c r="AK1697" s="81">
        <v>0</v>
      </c>
      <c r="AL1697" s="205" t="s">
        <v>103</v>
      </c>
      <c r="AM1697" s="169"/>
      <c r="AN1697" s="6"/>
      <c r="AO1697" s="120"/>
    </row>
    <row r="1698" spans="1:41">
      <c r="A1698" s="75" t="s">
        <v>5843</v>
      </c>
      <c r="B1698" s="6" t="s">
        <v>93</v>
      </c>
      <c r="C1698" s="76">
        <v>1697</v>
      </c>
      <c r="D1698" s="80" t="s">
        <v>592</v>
      </c>
      <c r="E1698" s="6" t="s">
        <v>2136</v>
      </c>
      <c r="F1698" s="6" t="str">
        <f t="shared" si="168"/>
        <v>BrokerRM-I-1161-AI26-M19</v>
      </c>
      <c r="G1698" s="96" t="s">
        <v>5935</v>
      </c>
      <c r="H1698" s="103" t="s">
        <v>5936</v>
      </c>
      <c r="I1698" s="85" t="s">
        <v>4692</v>
      </c>
      <c r="J1698" s="105">
        <v>46092</v>
      </c>
      <c r="K1698" s="96" t="s">
        <v>6168</v>
      </c>
      <c r="L1698" s="85">
        <v>1673848595</v>
      </c>
      <c r="M1698" s="85" t="s">
        <v>25</v>
      </c>
      <c r="N1698" s="85" t="s">
        <v>116</v>
      </c>
      <c r="O1698" s="71">
        <v>0</v>
      </c>
      <c r="P1698" s="71">
        <v>0</v>
      </c>
      <c r="Q1698" s="79">
        <v>3743.64</v>
      </c>
      <c r="R1698" s="79">
        <v>598.98239999999998</v>
      </c>
      <c r="S1698" s="71">
        <v>0</v>
      </c>
      <c r="T1698" s="79">
        <v>4342.6224000000002</v>
      </c>
      <c r="U1698" s="80" t="s">
        <v>24</v>
      </c>
      <c r="V1698" s="84">
        <f t="shared" si="171"/>
        <v>243.903149168478</v>
      </c>
      <c r="W1698" s="106">
        <v>46091</v>
      </c>
      <c r="X1698" s="85" t="s">
        <v>1202</v>
      </c>
      <c r="Y1698" s="85" t="s">
        <v>129</v>
      </c>
      <c r="Z1698" s="85" t="s">
        <v>121</v>
      </c>
      <c r="AA1698" s="85" t="s">
        <v>122</v>
      </c>
      <c r="AB1698" s="76" t="s">
        <v>539</v>
      </c>
      <c r="AC1698" s="76" t="s">
        <v>540</v>
      </c>
      <c r="AD1698" s="76" t="s">
        <v>25</v>
      </c>
      <c r="AE1698" s="76" t="s">
        <v>544</v>
      </c>
      <c r="AF1698" s="76" t="s">
        <v>96</v>
      </c>
      <c r="AG1698" s="82"/>
      <c r="AH1698" s="60"/>
      <c r="AI1698" s="75" t="s">
        <v>5843</v>
      </c>
      <c r="AJ1698" s="6" t="s">
        <v>103</v>
      </c>
      <c r="AK1698" s="81">
        <v>0</v>
      </c>
      <c r="AL1698" s="205" t="s">
        <v>103</v>
      </c>
      <c r="AM1698" s="169"/>
      <c r="AN1698" s="6"/>
      <c r="AO1698" s="120"/>
    </row>
    <row r="1699" spans="1:41">
      <c r="A1699" s="75" t="s">
        <v>5843</v>
      </c>
      <c r="B1699" s="6" t="s">
        <v>93</v>
      </c>
      <c r="C1699" s="76">
        <v>1698</v>
      </c>
      <c r="D1699" s="80" t="s">
        <v>592</v>
      </c>
      <c r="E1699" s="6" t="s">
        <v>2136</v>
      </c>
      <c r="F1699" s="6" t="str">
        <f t="shared" si="168"/>
        <v>BrokerRM-I-1162-AI26-M19</v>
      </c>
      <c r="G1699" s="96" t="s">
        <v>5937</v>
      </c>
      <c r="H1699" s="103" t="s">
        <v>5938</v>
      </c>
      <c r="I1699" s="85" t="s">
        <v>4692</v>
      </c>
      <c r="J1699" s="105">
        <v>46093</v>
      </c>
      <c r="K1699" s="96" t="s">
        <v>6169</v>
      </c>
      <c r="L1699" s="85">
        <v>7101435622</v>
      </c>
      <c r="M1699" s="85" t="s">
        <v>25</v>
      </c>
      <c r="N1699" s="85" t="s">
        <v>116</v>
      </c>
      <c r="O1699" s="71">
        <v>0</v>
      </c>
      <c r="P1699" s="71">
        <v>0</v>
      </c>
      <c r="Q1699" s="79">
        <v>6043.24</v>
      </c>
      <c r="R1699" s="79">
        <v>966.91840000000002</v>
      </c>
      <c r="S1699" s="71">
        <v>0</v>
      </c>
      <c r="T1699" s="79">
        <v>7010.1584000000003</v>
      </c>
      <c r="U1699" s="80" t="s">
        <v>24</v>
      </c>
      <c r="V1699" s="84">
        <f t="shared" si="171"/>
        <v>393.72516245710403</v>
      </c>
      <c r="W1699" s="106">
        <v>46092</v>
      </c>
      <c r="X1699" s="85" t="s">
        <v>1183</v>
      </c>
      <c r="Y1699" s="85" t="s">
        <v>178</v>
      </c>
      <c r="Z1699" s="85" t="s">
        <v>121</v>
      </c>
      <c r="AA1699" s="85" t="s">
        <v>122</v>
      </c>
      <c r="AB1699" s="76" t="s">
        <v>539</v>
      </c>
      <c r="AC1699" s="76" t="s">
        <v>540</v>
      </c>
      <c r="AD1699" s="76" t="s">
        <v>25</v>
      </c>
      <c r="AE1699" s="76" t="s">
        <v>544</v>
      </c>
      <c r="AF1699" s="76" t="s">
        <v>96</v>
      </c>
      <c r="AG1699" s="82"/>
      <c r="AH1699" s="60"/>
      <c r="AI1699" s="75" t="s">
        <v>5843</v>
      </c>
      <c r="AJ1699" s="6" t="s">
        <v>103</v>
      </c>
      <c r="AK1699" s="81">
        <v>0</v>
      </c>
      <c r="AL1699" s="205" t="s">
        <v>103</v>
      </c>
      <c r="AM1699" s="169"/>
      <c r="AN1699" s="6"/>
      <c r="AO1699" s="120"/>
    </row>
    <row r="1700" spans="1:41">
      <c r="A1700" s="75" t="s">
        <v>5843</v>
      </c>
      <c r="B1700" s="6" t="s">
        <v>93</v>
      </c>
      <c r="C1700" s="76">
        <v>1699</v>
      </c>
      <c r="D1700" s="80" t="s">
        <v>592</v>
      </c>
      <c r="E1700" s="6" t="s">
        <v>2136</v>
      </c>
      <c r="F1700" s="6" t="str">
        <f t="shared" si="168"/>
        <v>BrokerRM-I-1169-AI26-M19</v>
      </c>
      <c r="G1700" s="96" t="s">
        <v>5939</v>
      </c>
      <c r="H1700" s="103" t="s">
        <v>5940</v>
      </c>
      <c r="I1700" s="85" t="s">
        <v>4692</v>
      </c>
      <c r="J1700" s="105">
        <v>46094</v>
      </c>
      <c r="K1700" s="96" t="s">
        <v>6170</v>
      </c>
      <c r="L1700" s="85">
        <v>6462000871</v>
      </c>
      <c r="M1700" s="85" t="s">
        <v>25</v>
      </c>
      <c r="N1700" s="85" t="s">
        <v>116</v>
      </c>
      <c r="O1700" s="71">
        <v>0</v>
      </c>
      <c r="P1700" s="71">
        <v>0</v>
      </c>
      <c r="Q1700" s="79">
        <v>3741.85</v>
      </c>
      <c r="R1700" s="79">
        <v>598.69000000000005</v>
      </c>
      <c r="S1700" s="71">
        <v>0</v>
      </c>
      <c r="T1700" s="79">
        <v>4340.54</v>
      </c>
      <c r="U1700" s="80" t="s">
        <v>24</v>
      </c>
      <c r="V1700" s="84">
        <f t="shared" si="171"/>
        <v>243.78619128657039</v>
      </c>
      <c r="W1700" s="106">
        <v>46093</v>
      </c>
      <c r="X1700" s="85" t="s">
        <v>1908</v>
      </c>
      <c r="Y1700" s="85" t="s">
        <v>1433</v>
      </c>
      <c r="Z1700" s="85" t="s">
        <v>121</v>
      </c>
      <c r="AA1700" s="85" t="s">
        <v>122</v>
      </c>
      <c r="AB1700" s="76" t="s">
        <v>539</v>
      </c>
      <c r="AC1700" s="76" t="s">
        <v>540</v>
      </c>
      <c r="AD1700" s="76" t="s">
        <v>25</v>
      </c>
      <c r="AE1700" s="76" t="s">
        <v>544</v>
      </c>
      <c r="AF1700" s="76" t="s">
        <v>96</v>
      </c>
      <c r="AG1700" s="82"/>
      <c r="AH1700" s="60"/>
      <c r="AI1700" s="75" t="s">
        <v>5843</v>
      </c>
      <c r="AJ1700" s="6" t="s">
        <v>103</v>
      </c>
      <c r="AK1700" s="81">
        <v>0</v>
      </c>
      <c r="AL1700" s="205" t="s">
        <v>103</v>
      </c>
      <c r="AM1700" s="169"/>
      <c r="AN1700" s="6"/>
      <c r="AO1700" s="120"/>
    </row>
    <row r="1701" spans="1:41">
      <c r="A1701" s="75" t="s">
        <v>5843</v>
      </c>
      <c r="B1701" s="6" t="s">
        <v>93</v>
      </c>
      <c r="C1701" s="76">
        <v>1700</v>
      </c>
      <c r="D1701" s="80" t="s">
        <v>592</v>
      </c>
      <c r="E1701" s="6" t="s">
        <v>2136</v>
      </c>
      <c r="F1701" s="6" t="str">
        <f t="shared" si="168"/>
        <v>BrokerRM-I-1168-AI26-M19</v>
      </c>
      <c r="G1701" s="96" t="s">
        <v>5941</v>
      </c>
      <c r="H1701" s="103" t="s">
        <v>5942</v>
      </c>
      <c r="I1701" s="85" t="s">
        <v>4692</v>
      </c>
      <c r="J1701" s="105">
        <v>46094</v>
      </c>
      <c r="K1701" s="96" t="s">
        <v>6171</v>
      </c>
      <c r="L1701" s="85">
        <v>3627527164</v>
      </c>
      <c r="M1701" s="85" t="s">
        <v>25</v>
      </c>
      <c r="N1701" s="85" t="s">
        <v>116</v>
      </c>
      <c r="O1701" s="71">
        <v>0</v>
      </c>
      <c r="P1701" s="71">
        <v>0</v>
      </c>
      <c r="Q1701" s="79">
        <v>5972.31</v>
      </c>
      <c r="R1701" s="79">
        <v>955.56960000000004</v>
      </c>
      <c r="S1701" s="71">
        <v>0</v>
      </c>
      <c r="T1701" s="79">
        <v>6927.8796000000002</v>
      </c>
      <c r="U1701" s="80" t="s">
        <v>24</v>
      </c>
      <c r="V1701" s="84">
        <f t="shared" si="171"/>
        <v>389.10397816306931</v>
      </c>
      <c r="W1701" s="106">
        <v>46093</v>
      </c>
      <c r="X1701" s="85" t="s">
        <v>1224</v>
      </c>
      <c r="Y1701" s="85" t="s">
        <v>129</v>
      </c>
      <c r="Z1701" s="85" t="s">
        <v>121</v>
      </c>
      <c r="AA1701" s="85" t="s">
        <v>122</v>
      </c>
      <c r="AB1701" s="76" t="s">
        <v>539</v>
      </c>
      <c r="AC1701" s="76" t="s">
        <v>540</v>
      </c>
      <c r="AD1701" s="76" t="s">
        <v>25</v>
      </c>
      <c r="AE1701" s="76" t="s">
        <v>544</v>
      </c>
      <c r="AF1701" s="76" t="s">
        <v>96</v>
      </c>
      <c r="AG1701" s="82"/>
      <c r="AH1701" s="60"/>
      <c r="AI1701" s="75" t="s">
        <v>5843</v>
      </c>
      <c r="AJ1701" s="6" t="s">
        <v>103</v>
      </c>
      <c r="AK1701" s="81">
        <v>0</v>
      </c>
      <c r="AL1701" s="205" t="s">
        <v>103</v>
      </c>
      <c r="AM1701" s="169"/>
      <c r="AN1701" s="6"/>
      <c r="AO1701" s="120"/>
    </row>
    <row r="1702" spans="1:41">
      <c r="A1702" s="75" t="s">
        <v>5843</v>
      </c>
      <c r="B1702" s="6" t="s">
        <v>93</v>
      </c>
      <c r="C1702" s="76">
        <v>1701</v>
      </c>
      <c r="D1702" s="80" t="s">
        <v>592</v>
      </c>
      <c r="E1702" s="6" t="s">
        <v>2136</v>
      </c>
      <c r="F1702" s="6" t="str">
        <f t="shared" si="168"/>
        <v>BrokerRM-I-1167-AI26-M19</v>
      </c>
      <c r="G1702" s="96" t="s">
        <v>5943</v>
      </c>
      <c r="H1702" s="103" t="s">
        <v>5944</v>
      </c>
      <c r="I1702" s="85" t="s">
        <v>4692</v>
      </c>
      <c r="J1702" s="105">
        <v>46094</v>
      </c>
      <c r="K1702" s="96" t="s">
        <v>6172</v>
      </c>
      <c r="L1702" s="85">
        <v>1207745173</v>
      </c>
      <c r="M1702" s="85" t="s">
        <v>25</v>
      </c>
      <c r="N1702" s="85" t="s">
        <v>116</v>
      </c>
      <c r="O1702" s="71">
        <v>0</v>
      </c>
      <c r="P1702" s="71">
        <v>0</v>
      </c>
      <c r="Q1702" s="79">
        <v>3743.64</v>
      </c>
      <c r="R1702" s="79">
        <v>598.98239999999998</v>
      </c>
      <c r="S1702" s="71">
        <v>0</v>
      </c>
      <c r="T1702" s="79">
        <v>4342.6224000000002</v>
      </c>
      <c r="U1702" s="80" t="s">
        <v>24</v>
      </c>
      <c r="V1702" s="84">
        <f t="shared" si="171"/>
        <v>243.903149168478</v>
      </c>
      <c r="W1702" s="106">
        <v>46093</v>
      </c>
      <c r="X1702" s="85" t="s">
        <v>1224</v>
      </c>
      <c r="Y1702" s="85" t="s">
        <v>129</v>
      </c>
      <c r="Z1702" s="85" t="s">
        <v>121</v>
      </c>
      <c r="AA1702" s="85" t="s">
        <v>122</v>
      </c>
      <c r="AB1702" s="76" t="s">
        <v>539</v>
      </c>
      <c r="AC1702" s="76" t="s">
        <v>540</v>
      </c>
      <c r="AD1702" s="76" t="s">
        <v>25</v>
      </c>
      <c r="AE1702" s="76" t="s">
        <v>544</v>
      </c>
      <c r="AF1702" s="76" t="s">
        <v>96</v>
      </c>
      <c r="AG1702" s="82"/>
      <c r="AH1702" s="60"/>
      <c r="AI1702" s="75" t="s">
        <v>5843</v>
      </c>
      <c r="AJ1702" s="6" t="s">
        <v>103</v>
      </c>
      <c r="AK1702" s="81">
        <v>0</v>
      </c>
      <c r="AL1702" s="205" t="s">
        <v>103</v>
      </c>
      <c r="AM1702" s="169"/>
      <c r="AN1702" s="6"/>
      <c r="AO1702" s="120"/>
    </row>
    <row r="1703" spans="1:41">
      <c r="A1703" s="75" t="s">
        <v>5843</v>
      </c>
      <c r="B1703" s="6" t="s">
        <v>93</v>
      </c>
      <c r="C1703" s="76">
        <v>1702</v>
      </c>
      <c r="D1703" s="80" t="s">
        <v>592</v>
      </c>
      <c r="E1703" s="6" t="s">
        <v>2136</v>
      </c>
      <c r="F1703" s="6" t="str">
        <f t="shared" si="168"/>
        <v>BrokerRM-I-0838-AI25-M19-C816</v>
      </c>
      <c r="G1703" s="96" t="s">
        <v>5945</v>
      </c>
      <c r="H1703" s="404" t="s">
        <v>5946</v>
      </c>
      <c r="I1703" s="85" t="s">
        <v>4692</v>
      </c>
      <c r="J1703" s="105">
        <v>46093</v>
      </c>
      <c r="K1703" s="96" t="s">
        <v>6173</v>
      </c>
      <c r="L1703" s="85">
        <v>1406415920</v>
      </c>
      <c r="M1703" s="85" t="s">
        <v>25</v>
      </c>
      <c r="N1703" s="85" t="s">
        <v>116</v>
      </c>
      <c r="O1703" s="71">
        <v>0</v>
      </c>
      <c r="P1703" s="71">
        <v>0</v>
      </c>
      <c r="Q1703" s="79">
        <v>12086</v>
      </c>
      <c r="R1703" s="79">
        <v>1933.76</v>
      </c>
      <c r="S1703" s="71">
        <v>0</v>
      </c>
      <c r="T1703" s="79">
        <v>14019.76</v>
      </c>
      <c r="U1703" s="80" t="s">
        <v>24</v>
      </c>
      <c r="V1703" s="84">
        <f t="shared" si="171"/>
        <v>787.41905227271445</v>
      </c>
      <c r="W1703" s="106">
        <v>45972</v>
      </c>
      <c r="X1703" s="85" t="s">
        <v>1207</v>
      </c>
      <c r="Y1703" s="85" t="s">
        <v>129</v>
      </c>
      <c r="Z1703" s="85" t="s">
        <v>121</v>
      </c>
      <c r="AA1703" s="85" t="s">
        <v>122</v>
      </c>
      <c r="AB1703" s="76" t="s">
        <v>539</v>
      </c>
      <c r="AC1703" s="76" t="s">
        <v>540</v>
      </c>
      <c r="AD1703" s="76" t="s">
        <v>25</v>
      </c>
      <c r="AE1703" s="76">
        <v>67180000</v>
      </c>
      <c r="AF1703" s="76" t="s">
        <v>96</v>
      </c>
      <c r="AG1703" s="82"/>
      <c r="AH1703" s="60"/>
      <c r="AI1703" s="75" t="s">
        <v>5843</v>
      </c>
      <c r="AJ1703" s="6" t="s">
        <v>103</v>
      </c>
      <c r="AK1703" s="81">
        <v>0</v>
      </c>
      <c r="AL1703" s="205" t="s">
        <v>103</v>
      </c>
      <c r="AM1703" s="169" t="s">
        <v>6437</v>
      </c>
      <c r="AN1703" s="6"/>
      <c r="AO1703" s="120"/>
    </row>
    <row r="1704" spans="1:41">
      <c r="A1704" s="75" t="s">
        <v>5843</v>
      </c>
      <c r="B1704" s="6" t="s">
        <v>93</v>
      </c>
      <c r="C1704" s="76">
        <v>1703</v>
      </c>
      <c r="D1704" s="80" t="s">
        <v>108</v>
      </c>
      <c r="E1704" s="6" t="s">
        <v>2135</v>
      </c>
      <c r="F1704" s="6" t="str">
        <f t="shared" si="168"/>
        <v>FreightRM-I-1160-AI26-M19</v>
      </c>
      <c r="G1704" s="96" t="s">
        <v>5947</v>
      </c>
      <c r="H1704" s="6" t="s">
        <v>5948</v>
      </c>
      <c r="I1704" s="85" t="s">
        <v>4692</v>
      </c>
      <c r="J1704" s="92">
        <v>46101</v>
      </c>
      <c r="K1704" s="92" t="s">
        <v>116</v>
      </c>
      <c r="L1704" s="80" t="s">
        <v>119</v>
      </c>
      <c r="M1704" s="85" t="s">
        <v>25</v>
      </c>
      <c r="N1704" s="85" t="s">
        <v>116</v>
      </c>
      <c r="O1704" s="71">
        <v>0</v>
      </c>
      <c r="P1704" s="71">
        <v>0</v>
      </c>
      <c r="Q1704" s="79">
        <v>120037.35</v>
      </c>
      <c r="R1704" s="79">
        <v>4801.49</v>
      </c>
      <c r="S1704" s="71">
        <v>0</v>
      </c>
      <c r="T1704" s="79">
        <v>124838.84</v>
      </c>
      <c r="U1704" s="80" t="s">
        <v>24</v>
      </c>
      <c r="V1704" s="84">
        <f t="shared" si="171"/>
        <v>7011.5666088167727</v>
      </c>
      <c r="W1704" s="74" t="s">
        <v>119</v>
      </c>
      <c r="X1704" s="80" t="s">
        <v>120</v>
      </c>
      <c r="Y1704" s="80" t="s">
        <v>120</v>
      </c>
      <c r="Z1704" s="85" t="s">
        <v>121</v>
      </c>
      <c r="AA1704" s="85" t="s">
        <v>122</v>
      </c>
      <c r="AB1704" s="76" t="s">
        <v>539</v>
      </c>
      <c r="AC1704" s="76" t="s">
        <v>540</v>
      </c>
      <c r="AD1704" s="76" t="s">
        <v>25</v>
      </c>
      <c r="AE1704" s="76" t="s">
        <v>544</v>
      </c>
      <c r="AF1704" s="76" t="s">
        <v>96</v>
      </c>
      <c r="AG1704" s="82"/>
      <c r="AH1704" s="60"/>
      <c r="AI1704" s="75" t="s">
        <v>5843</v>
      </c>
      <c r="AJ1704" s="6" t="s">
        <v>103</v>
      </c>
      <c r="AK1704" s="81">
        <v>0</v>
      </c>
      <c r="AL1704" s="205" t="s">
        <v>103</v>
      </c>
      <c r="AM1704" s="169"/>
      <c r="AN1704" s="6"/>
      <c r="AO1704" s="120"/>
    </row>
    <row r="1705" spans="1:41">
      <c r="A1705" s="75" t="s">
        <v>5843</v>
      </c>
      <c r="B1705" s="6" t="s">
        <v>93</v>
      </c>
      <c r="C1705" s="76">
        <v>1704</v>
      </c>
      <c r="D1705" s="80" t="s">
        <v>108</v>
      </c>
      <c r="E1705" s="6" t="s">
        <v>2135</v>
      </c>
      <c r="F1705" s="6" t="str">
        <f t="shared" si="168"/>
        <v>FreightFG-I-0511-AE26-M45</v>
      </c>
      <c r="G1705" s="96" t="s">
        <v>5949</v>
      </c>
      <c r="H1705" s="6" t="s">
        <v>5950</v>
      </c>
      <c r="I1705" s="85" t="s">
        <v>4692</v>
      </c>
      <c r="J1705" s="92">
        <v>46101</v>
      </c>
      <c r="K1705" s="92" t="s">
        <v>116</v>
      </c>
      <c r="L1705" s="80">
        <v>6865590793</v>
      </c>
      <c r="M1705" s="85" t="s">
        <v>28</v>
      </c>
      <c r="N1705" s="85" t="s">
        <v>116</v>
      </c>
      <c r="O1705" s="71">
        <v>0</v>
      </c>
      <c r="P1705" s="71">
        <v>0</v>
      </c>
      <c r="Q1705" s="79">
        <v>456.82</v>
      </c>
      <c r="R1705" s="79">
        <v>73.09</v>
      </c>
      <c r="S1705" s="71">
        <v>0</v>
      </c>
      <c r="T1705" s="79">
        <v>529.91</v>
      </c>
      <c r="U1705" s="80" t="s">
        <v>24</v>
      </c>
      <c r="V1705" s="84">
        <f t="shared" si="171"/>
        <v>29.762366116811851</v>
      </c>
      <c r="W1705" s="74" t="s">
        <v>119</v>
      </c>
      <c r="X1705" s="80" t="s">
        <v>122</v>
      </c>
      <c r="Y1705" s="80" t="s">
        <v>121</v>
      </c>
      <c r="Z1705" s="85" t="s">
        <v>121</v>
      </c>
      <c r="AA1705" s="85" t="s">
        <v>122</v>
      </c>
      <c r="AB1705" s="76" t="s">
        <v>1098</v>
      </c>
      <c r="AC1705" s="76" t="s">
        <v>541</v>
      </c>
      <c r="AD1705" s="76" t="s">
        <v>28</v>
      </c>
      <c r="AE1705" s="76" t="s">
        <v>545</v>
      </c>
      <c r="AF1705" s="76" t="s">
        <v>96</v>
      </c>
      <c r="AG1705" s="82"/>
      <c r="AH1705" s="60"/>
      <c r="AI1705" s="75" t="s">
        <v>5843</v>
      </c>
      <c r="AJ1705" s="6" t="s">
        <v>103</v>
      </c>
      <c r="AK1705" s="81">
        <v>0</v>
      </c>
      <c r="AL1705" s="205" t="s">
        <v>103</v>
      </c>
      <c r="AM1705" s="169"/>
      <c r="AN1705" s="6"/>
      <c r="AO1705" s="120"/>
    </row>
    <row r="1706" spans="1:41">
      <c r="A1706" s="75" t="s">
        <v>5843</v>
      </c>
      <c r="B1706" s="6" t="s">
        <v>93</v>
      </c>
      <c r="C1706" s="76">
        <v>1705</v>
      </c>
      <c r="D1706" s="80" t="s">
        <v>108</v>
      </c>
      <c r="E1706" s="6" t="s">
        <v>2135</v>
      </c>
      <c r="F1706" s="6" t="str">
        <f t="shared" si="168"/>
        <v>FreightFG-I-0508-AE26-M19</v>
      </c>
      <c r="G1706" s="96" t="s">
        <v>5951</v>
      </c>
      <c r="H1706" s="6" t="s">
        <v>5952</v>
      </c>
      <c r="I1706" s="85" t="s">
        <v>4692</v>
      </c>
      <c r="J1706" s="92">
        <v>46101</v>
      </c>
      <c r="K1706" s="92" t="s">
        <v>116</v>
      </c>
      <c r="L1706" s="80" t="s">
        <v>119</v>
      </c>
      <c r="M1706" s="85" t="s">
        <v>28</v>
      </c>
      <c r="N1706" s="85" t="s">
        <v>116</v>
      </c>
      <c r="O1706" s="71">
        <v>0</v>
      </c>
      <c r="P1706" s="71">
        <v>0</v>
      </c>
      <c r="Q1706" s="79">
        <v>7389.48</v>
      </c>
      <c r="R1706" s="79">
        <v>227.74</v>
      </c>
      <c r="S1706" s="71">
        <v>0</v>
      </c>
      <c r="T1706" s="79">
        <v>7617.22</v>
      </c>
      <c r="U1706" s="80" t="s">
        <v>24</v>
      </c>
      <c r="V1706" s="84">
        <f t="shared" si="171"/>
        <v>427.82074396086426</v>
      </c>
      <c r="W1706" s="74" t="s">
        <v>119</v>
      </c>
      <c r="X1706" s="80" t="s">
        <v>122</v>
      </c>
      <c r="Y1706" s="80" t="s">
        <v>121</v>
      </c>
      <c r="Z1706" s="80" t="s">
        <v>120</v>
      </c>
      <c r="AA1706" s="80" t="s">
        <v>120</v>
      </c>
      <c r="AB1706" s="76" t="s">
        <v>539</v>
      </c>
      <c r="AC1706" s="76" t="s">
        <v>541</v>
      </c>
      <c r="AD1706" s="76" t="s">
        <v>28</v>
      </c>
      <c r="AE1706" s="76" t="s">
        <v>545</v>
      </c>
      <c r="AF1706" s="76" t="s">
        <v>96</v>
      </c>
      <c r="AG1706" s="82"/>
      <c r="AH1706" s="60"/>
      <c r="AI1706" s="75" t="s">
        <v>5843</v>
      </c>
      <c r="AJ1706" s="6" t="s">
        <v>103</v>
      </c>
      <c r="AK1706" s="81">
        <v>0</v>
      </c>
      <c r="AL1706" s="205" t="s">
        <v>103</v>
      </c>
      <c r="AM1706" s="169"/>
      <c r="AN1706" s="6"/>
      <c r="AO1706" s="120"/>
    </row>
    <row r="1707" spans="1:41" ht="29">
      <c r="A1707" s="75" t="s">
        <v>5843</v>
      </c>
      <c r="B1707" s="6" t="s">
        <v>93</v>
      </c>
      <c r="C1707" s="76">
        <v>1706</v>
      </c>
      <c r="D1707" s="80" t="s">
        <v>1563</v>
      </c>
      <c r="E1707" s="6" t="s">
        <v>2136</v>
      </c>
      <c r="F1707" s="6" t="str">
        <f t="shared" si="168"/>
        <v>BrokerRM-J-1222LI26-M19, RM-J-1230LI26-M19</v>
      </c>
      <c r="G1707" s="113" t="s">
        <v>5953</v>
      </c>
      <c r="H1707" s="95" t="s">
        <v>5954</v>
      </c>
      <c r="I1707" s="85" t="s">
        <v>4692</v>
      </c>
      <c r="J1707" s="92" t="s">
        <v>6174</v>
      </c>
      <c r="K1707" s="92" t="s">
        <v>6175</v>
      </c>
      <c r="L1707" s="78" t="s">
        <v>116</v>
      </c>
      <c r="M1707" s="80" t="s">
        <v>173</v>
      </c>
      <c r="N1707" s="85" t="s">
        <v>6176</v>
      </c>
      <c r="O1707" s="71">
        <v>0</v>
      </c>
      <c r="P1707" s="71">
        <v>0</v>
      </c>
      <c r="Q1707" s="79">
        <v>448</v>
      </c>
      <c r="R1707" s="79">
        <v>0</v>
      </c>
      <c r="S1707" s="71">
        <v>0</v>
      </c>
      <c r="T1707" s="79">
        <v>448</v>
      </c>
      <c r="U1707" s="80" t="s">
        <v>118</v>
      </c>
      <c r="V1707" s="84">
        <f t="shared" ref="V1707:V1709" si="172">T1707</f>
        <v>448</v>
      </c>
      <c r="W1707" s="74" t="s">
        <v>6177</v>
      </c>
      <c r="X1707" s="80" t="s">
        <v>1156</v>
      </c>
      <c r="Y1707" s="80" t="s">
        <v>178</v>
      </c>
      <c r="Z1707" s="80" t="s">
        <v>239</v>
      </c>
      <c r="AA1707" s="80" t="s">
        <v>122</v>
      </c>
      <c r="AB1707" s="76" t="s">
        <v>539</v>
      </c>
      <c r="AC1707" s="76" t="s">
        <v>540</v>
      </c>
      <c r="AD1707" s="76" t="s">
        <v>173</v>
      </c>
      <c r="AE1707" s="76" t="s">
        <v>548</v>
      </c>
      <c r="AF1707" s="76" t="s">
        <v>96</v>
      </c>
      <c r="AG1707" s="82"/>
      <c r="AH1707" s="60"/>
      <c r="AI1707" s="75" t="s">
        <v>5843</v>
      </c>
      <c r="AJ1707" s="6" t="s">
        <v>103</v>
      </c>
      <c r="AK1707" s="81">
        <v>0</v>
      </c>
      <c r="AL1707" s="205" t="s">
        <v>103</v>
      </c>
      <c r="AM1707" s="169"/>
      <c r="AN1707" s="6"/>
      <c r="AO1707" s="120"/>
    </row>
    <row r="1708" spans="1:41" ht="29">
      <c r="A1708" s="75" t="s">
        <v>5843</v>
      </c>
      <c r="B1708" s="6" t="s">
        <v>93</v>
      </c>
      <c r="C1708" s="76">
        <v>1707</v>
      </c>
      <c r="D1708" s="80" t="s">
        <v>1563</v>
      </c>
      <c r="E1708" s="6" t="s">
        <v>2136</v>
      </c>
      <c r="F1708" s="6" t="str">
        <f t="shared" si="168"/>
        <v>BrokerRM-J-1275LI26-M19</v>
      </c>
      <c r="G1708" s="96" t="s">
        <v>5955</v>
      </c>
      <c r="H1708" s="95" t="s">
        <v>5956</v>
      </c>
      <c r="I1708" s="85" t="s">
        <v>4692</v>
      </c>
      <c r="J1708" s="92" t="s">
        <v>6174</v>
      </c>
      <c r="K1708" s="92" t="s">
        <v>6178</v>
      </c>
      <c r="L1708" s="78" t="s">
        <v>116</v>
      </c>
      <c r="M1708" s="80" t="s">
        <v>173</v>
      </c>
      <c r="N1708" s="85" t="s">
        <v>6179</v>
      </c>
      <c r="O1708" s="71">
        <v>0</v>
      </c>
      <c r="P1708" s="71">
        <v>0</v>
      </c>
      <c r="Q1708" s="79">
        <v>448</v>
      </c>
      <c r="R1708" s="79">
        <v>0</v>
      </c>
      <c r="S1708" s="71">
        <v>0</v>
      </c>
      <c r="T1708" s="79">
        <v>448</v>
      </c>
      <c r="U1708" s="80" t="s">
        <v>118</v>
      </c>
      <c r="V1708" s="84">
        <f t="shared" si="172"/>
        <v>448</v>
      </c>
      <c r="W1708" s="74" t="s">
        <v>6180</v>
      </c>
      <c r="X1708" s="80" t="s">
        <v>1156</v>
      </c>
      <c r="Y1708" s="80" t="s">
        <v>178</v>
      </c>
      <c r="Z1708" s="80" t="s">
        <v>239</v>
      </c>
      <c r="AA1708" s="80" t="s">
        <v>122</v>
      </c>
      <c r="AB1708" s="76" t="s">
        <v>539</v>
      </c>
      <c r="AC1708" s="76" t="s">
        <v>540</v>
      </c>
      <c r="AD1708" s="76" t="s">
        <v>173</v>
      </c>
      <c r="AE1708" s="76" t="s">
        <v>548</v>
      </c>
      <c r="AF1708" s="76" t="s">
        <v>96</v>
      </c>
      <c r="AG1708" s="82"/>
      <c r="AH1708" s="60"/>
      <c r="AI1708" s="75" t="s">
        <v>5843</v>
      </c>
      <c r="AJ1708" s="6" t="s">
        <v>103</v>
      </c>
      <c r="AK1708" s="81">
        <v>0</v>
      </c>
      <c r="AL1708" s="205" t="s">
        <v>103</v>
      </c>
      <c r="AM1708" s="169"/>
      <c r="AN1708" s="6"/>
      <c r="AO1708" s="120"/>
    </row>
    <row r="1709" spans="1:41">
      <c r="A1709" s="75" t="s">
        <v>5843</v>
      </c>
      <c r="B1709" s="6" t="s">
        <v>93</v>
      </c>
      <c r="C1709" s="76">
        <v>1708</v>
      </c>
      <c r="D1709" s="80" t="s">
        <v>1563</v>
      </c>
      <c r="E1709" s="6" t="s">
        <v>2136</v>
      </c>
      <c r="F1709" s="6" t="str">
        <f t="shared" si="168"/>
        <v>BrokerRM-J-1276LI26-M19</v>
      </c>
      <c r="G1709" s="96" t="s">
        <v>5957</v>
      </c>
      <c r="H1709" s="95" t="s">
        <v>5958</v>
      </c>
      <c r="I1709" s="85" t="s">
        <v>4692</v>
      </c>
      <c r="J1709" s="92" t="s">
        <v>6174</v>
      </c>
      <c r="K1709" s="92" t="s">
        <v>6181</v>
      </c>
      <c r="L1709" s="78" t="s">
        <v>116</v>
      </c>
      <c r="M1709" s="80" t="s">
        <v>173</v>
      </c>
      <c r="N1709" s="85" t="s">
        <v>6182</v>
      </c>
      <c r="O1709" s="71">
        <v>0</v>
      </c>
      <c r="P1709" s="71">
        <v>0</v>
      </c>
      <c r="Q1709" s="79">
        <v>84</v>
      </c>
      <c r="R1709" s="79">
        <v>0</v>
      </c>
      <c r="S1709" s="71">
        <v>0</v>
      </c>
      <c r="T1709" s="79">
        <v>84</v>
      </c>
      <c r="U1709" s="80" t="s">
        <v>118</v>
      </c>
      <c r="V1709" s="84">
        <f t="shared" si="172"/>
        <v>84</v>
      </c>
      <c r="W1709" s="74">
        <v>46115</v>
      </c>
      <c r="X1709" s="80" t="s">
        <v>1156</v>
      </c>
      <c r="Y1709" s="80" t="s">
        <v>178</v>
      </c>
      <c r="Z1709" s="80" t="s">
        <v>239</v>
      </c>
      <c r="AA1709" s="80" t="s">
        <v>122</v>
      </c>
      <c r="AB1709" s="76" t="s">
        <v>539</v>
      </c>
      <c r="AC1709" s="76" t="s">
        <v>540</v>
      </c>
      <c r="AD1709" s="76" t="s">
        <v>173</v>
      </c>
      <c r="AE1709" s="76" t="s">
        <v>548</v>
      </c>
      <c r="AF1709" s="76" t="s">
        <v>96</v>
      </c>
      <c r="AG1709" s="82"/>
      <c r="AH1709" s="60"/>
      <c r="AI1709" s="75" t="s">
        <v>5843</v>
      </c>
      <c r="AJ1709" s="6" t="s">
        <v>103</v>
      </c>
      <c r="AK1709" s="81">
        <v>0</v>
      </c>
      <c r="AL1709" s="205" t="s">
        <v>103</v>
      </c>
      <c r="AM1709" s="169"/>
      <c r="AN1709" s="6"/>
      <c r="AO1709" s="120"/>
    </row>
    <row r="1710" spans="1:41">
      <c r="A1710" s="75" t="s">
        <v>5843</v>
      </c>
      <c r="B1710" s="6" t="s">
        <v>93</v>
      </c>
      <c r="C1710" s="76">
        <v>1709</v>
      </c>
      <c r="D1710" s="76" t="s">
        <v>98</v>
      </c>
      <c r="E1710" s="6" t="s">
        <v>2136</v>
      </c>
      <c r="F1710" s="6" t="str">
        <f t="shared" si="168"/>
        <v>BrokerFG-A-0006-SE26-M19.D</v>
      </c>
      <c r="G1710" s="97" t="s">
        <v>3414</v>
      </c>
      <c r="H1710" s="95" t="s">
        <v>5959</v>
      </c>
      <c r="I1710" s="85" t="s">
        <v>4692</v>
      </c>
      <c r="J1710" s="92">
        <v>46090</v>
      </c>
      <c r="K1710" s="96" t="s">
        <v>3589</v>
      </c>
      <c r="L1710" s="80">
        <v>94617417</v>
      </c>
      <c r="M1710" s="80" t="s">
        <v>1264</v>
      </c>
      <c r="N1710" s="6" t="s">
        <v>3591</v>
      </c>
      <c r="O1710" s="71">
        <v>0</v>
      </c>
      <c r="P1710" s="71">
        <v>960</v>
      </c>
      <c r="Q1710" s="79">
        <v>0</v>
      </c>
      <c r="R1710" s="79">
        <v>0</v>
      </c>
      <c r="S1710" s="71">
        <v>0</v>
      </c>
      <c r="T1710" s="79">
        <v>960</v>
      </c>
      <c r="U1710" s="87" t="s">
        <v>24</v>
      </c>
      <c r="V1710" s="84">
        <f t="shared" ref="V1710:V1755" si="173">T1710/17.8047</f>
        <v>53.91834740265211</v>
      </c>
      <c r="W1710" s="86">
        <v>46058</v>
      </c>
      <c r="X1710" s="80" t="s">
        <v>1266</v>
      </c>
      <c r="Y1710" s="80" t="s">
        <v>537</v>
      </c>
      <c r="Z1710" s="80" t="s">
        <v>178</v>
      </c>
      <c r="AA1710" s="6" t="s">
        <v>1267</v>
      </c>
      <c r="AB1710" s="76" t="s">
        <v>539</v>
      </c>
      <c r="AC1710" s="76" t="s">
        <v>541</v>
      </c>
      <c r="AD1710" s="76" t="s">
        <v>543</v>
      </c>
      <c r="AE1710" s="76" t="s">
        <v>549</v>
      </c>
      <c r="AF1710" s="76" t="s">
        <v>6183</v>
      </c>
      <c r="AG1710" s="139" t="s">
        <v>550</v>
      </c>
      <c r="AH1710" s="60">
        <v>960</v>
      </c>
      <c r="AI1710" s="75" t="s">
        <v>5843</v>
      </c>
      <c r="AJ1710" s="6" t="s">
        <v>103</v>
      </c>
      <c r="AK1710" s="81">
        <v>0</v>
      </c>
      <c r="AL1710" s="205" t="s">
        <v>103</v>
      </c>
      <c r="AM1710" s="169"/>
      <c r="AN1710" s="6"/>
      <c r="AO1710" s="120"/>
    </row>
    <row r="1711" spans="1:41">
      <c r="A1711" s="75" t="s">
        <v>5843</v>
      </c>
      <c r="B1711" s="6" t="s">
        <v>93</v>
      </c>
      <c r="C1711" s="76">
        <v>1710</v>
      </c>
      <c r="D1711" s="76" t="s">
        <v>98</v>
      </c>
      <c r="E1711" s="6" t="s">
        <v>2136</v>
      </c>
      <c r="F1711" s="6" t="str">
        <f t="shared" si="168"/>
        <v>BrokerRM-R-023-SI26-M19-B</v>
      </c>
      <c r="G1711" s="97" t="s">
        <v>5960</v>
      </c>
      <c r="H1711" s="95" t="s">
        <v>5961</v>
      </c>
      <c r="I1711" s="85" t="s">
        <v>4692</v>
      </c>
      <c r="J1711" s="92">
        <v>46090</v>
      </c>
      <c r="K1711" s="96" t="s">
        <v>6184</v>
      </c>
      <c r="L1711" s="80" t="s">
        <v>6185</v>
      </c>
      <c r="M1711" s="80" t="s">
        <v>117</v>
      </c>
      <c r="N1711" s="6" t="s">
        <v>6186</v>
      </c>
      <c r="O1711" s="71">
        <v>0</v>
      </c>
      <c r="P1711" s="71">
        <v>9862.15</v>
      </c>
      <c r="Q1711" s="79">
        <v>2681.94</v>
      </c>
      <c r="R1711" s="79">
        <v>429.11</v>
      </c>
      <c r="S1711" s="71">
        <v>0</v>
      </c>
      <c r="T1711" s="79">
        <v>12973.2</v>
      </c>
      <c r="U1711" s="87" t="s">
        <v>24</v>
      </c>
      <c r="V1711" s="84">
        <f t="shared" si="173"/>
        <v>728.63906721258991</v>
      </c>
      <c r="W1711" s="86">
        <v>46083</v>
      </c>
      <c r="X1711" s="85" t="s">
        <v>1231</v>
      </c>
      <c r="Y1711" s="80" t="s">
        <v>536</v>
      </c>
      <c r="Z1711" s="80" t="s">
        <v>537</v>
      </c>
      <c r="AA1711" s="85" t="s">
        <v>1303</v>
      </c>
      <c r="AB1711" s="76" t="s">
        <v>539</v>
      </c>
      <c r="AC1711" s="76" t="s">
        <v>540</v>
      </c>
      <c r="AD1711" s="76" t="s">
        <v>174</v>
      </c>
      <c r="AE1711" s="76" t="s">
        <v>546</v>
      </c>
      <c r="AF1711" s="76" t="s">
        <v>96</v>
      </c>
      <c r="AG1711" s="75"/>
      <c r="AH1711" s="60"/>
      <c r="AI1711" s="75" t="s">
        <v>5843</v>
      </c>
      <c r="AJ1711" s="6" t="s">
        <v>103</v>
      </c>
      <c r="AK1711" s="81">
        <v>0</v>
      </c>
      <c r="AL1711" s="205" t="s">
        <v>103</v>
      </c>
      <c r="AM1711" s="169"/>
      <c r="AN1711" s="6"/>
      <c r="AO1711" s="120"/>
    </row>
    <row r="1712" spans="1:41">
      <c r="A1712" s="75" t="s">
        <v>5843</v>
      </c>
      <c r="B1712" s="6" t="s">
        <v>93</v>
      </c>
      <c r="C1712" s="76">
        <v>1711</v>
      </c>
      <c r="D1712" s="76" t="s">
        <v>98</v>
      </c>
      <c r="E1712" s="6" t="s">
        <v>2136</v>
      </c>
      <c r="F1712" s="6" t="str">
        <f t="shared" si="168"/>
        <v>BrokerFG-I-0048-SE26-M23-L.D</v>
      </c>
      <c r="G1712" s="96" t="s">
        <v>5962</v>
      </c>
      <c r="H1712" s="95" t="s">
        <v>5963</v>
      </c>
      <c r="I1712" s="85" t="s">
        <v>4692</v>
      </c>
      <c r="J1712" s="92">
        <v>46092</v>
      </c>
      <c r="K1712" s="96" t="s">
        <v>6187</v>
      </c>
      <c r="L1712" s="77" t="s">
        <v>6188</v>
      </c>
      <c r="M1712" s="80" t="s">
        <v>1264</v>
      </c>
      <c r="N1712" s="6" t="s">
        <v>116</v>
      </c>
      <c r="O1712" s="71">
        <v>0</v>
      </c>
      <c r="P1712" s="71">
        <v>1508</v>
      </c>
      <c r="Q1712" s="79">
        <v>3051.61</v>
      </c>
      <c r="R1712" s="79">
        <v>488.25</v>
      </c>
      <c r="S1712" s="71">
        <v>0</v>
      </c>
      <c r="T1712" s="79">
        <v>5047.8599999999997</v>
      </c>
      <c r="U1712" s="87" t="s">
        <v>24</v>
      </c>
      <c r="V1712" s="84">
        <f t="shared" si="173"/>
        <v>283.51278033328276</v>
      </c>
      <c r="W1712" s="86">
        <v>46084</v>
      </c>
      <c r="X1712" s="85" t="s">
        <v>1266</v>
      </c>
      <c r="Y1712" s="6" t="s">
        <v>537</v>
      </c>
      <c r="Z1712" s="80" t="s">
        <v>178</v>
      </c>
      <c r="AA1712" s="85" t="s">
        <v>1267</v>
      </c>
      <c r="AB1712" s="76" t="s">
        <v>1118</v>
      </c>
      <c r="AC1712" s="76" t="s">
        <v>541</v>
      </c>
      <c r="AD1712" s="76" t="s">
        <v>543</v>
      </c>
      <c r="AE1712" s="76" t="s">
        <v>549</v>
      </c>
      <c r="AF1712" s="76" t="s">
        <v>96</v>
      </c>
      <c r="AG1712" s="75"/>
      <c r="AH1712" s="60"/>
      <c r="AI1712" s="75" t="s">
        <v>5843</v>
      </c>
      <c r="AJ1712" s="6" t="s">
        <v>103</v>
      </c>
      <c r="AK1712" s="81">
        <v>0</v>
      </c>
      <c r="AL1712" s="205" t="s">
        <v>103</v>
      </c>
      <c r="AM1712" s="169"/>
      <c r="AN1712" s="6"/>
      <c r="AO1712" s="120"/>
    </row>
    <row r="1713" spans="1:41">
      <c r="A1713" s="75" t="s">
        <v>5843</v>
      </c>
      <c r="B1713" s="6" t="s">
        <v>93</v>
      </c>
      <c r="C1713" s="76">
        <v>1712</v>
      </c>
      <c r="D1713" s="76" t="s">
        <v>98</v>
      </c>
      <c r="E1713" s="6" t="s">
        <v>2136</v>
      </c>
      <c r="F1713" s="6" t="str">
        <f t="shared" si="168"/>
        <v>BrokerFG-I-0049-SE26-M23-L.D</v>
      </c>
      <c r="G1713" s="97" t="s">
        <v>5964</v>
      </c>
      <c r="H1713" s="95" t="s">
        <v>5965</v>
      </c>
      <c r="I1713" s="85" t="s">
        <v>4692</v>
      </c>
      <c r="J1713" s="92">
        <v>46093</v>
      </c>
      <c r="K1713" s="96" t="s">
        <v>6189</v>
      </c>
      <c r="L1713" s="77" t="s">
        <v>6190</v>
      </c>
      <c r="M1713" s="80" t="s">
        <v>1264</v>
      </c>
      <c r="N1713" s="6" t="s">
        <v>116</v>
      </c>
      <c r="O1713" s="71">
        <v>0</v>
      </c>
      <c r="P1713" s="71">
        <v>1508</v>
      </c>
      <c r="Q1713" s="79">
        <v>3132.16</v>
      </c>
      <c r="R1713" s="79">
        <v>501.15</v>
      </c>
      <c r="S1713" s="71">
        <v>0</v>
      </c>
      <c r="T1713" s="79">
        <v>5141.3100000000004</v>
      </c>
      <c r="U1713" s="87" t="s">
        <v>24</v>
      </c>
      <c r="V1713" s="84">
        <f t="shared" si="173"/>
        <v>288.76139446325971</v>
      </c>
      <c r="W1713" s="86">
        <v>46090</v>
      </c>
      <c r="X1713" s="85" t="s">
        <v>1266</v>
      </c>
      <c r="Y1713" s="6" t="s">
        <v>537</v>
      </c>
      <c r="Z1713" s="80" t="s">
        <v>178</v>
      </c>
      <c r="AA1713" s="85" t="s">
        <v>1267</v>
      </c>
      <c r="AB1713" s="76" t="s">
        <v>1118</v>
      </c>
      <c r="AC1713" s="76" t="s">
        <v>541</v>
      </c>
      <c r="AD1713" s="76" t="s">
        <v>543</v>
      </c>
      <c r="AE1713" s="76" t="s">
        <v>549</v>
      </c>
      <c r="AF1713" s="76" t="s">
        <v>96</v>
      </c>
      <c r="AG1713" s="75"/>
      <c r="AH1713" s="60"/>
      <c r="AI1713" s="75" t="s">
        <v>5843</v>
      </c>
      <c r="AJ1713" s="6" t="s">
        <v>103</v>
      </c>
      <c r="AK1713" s="81">
        <v>0</v>
      </c>
      <c r="AL1713" s="205" t="s">
        <v>103</v>
      </c>
      <c r="AM1713" s="169"/>
      <c r="AN1713" s="6"/>
      <c r="AO1713" s="120"/>
    </row>
    <row r="1714" spans="1:41">
      <c r="A1714" s="75" t="s">
        <v>5843</v>
      </c>
      <c r="B1714" s="6" t="s">
        <v>93</v>
      </c>
      <c r="C1714" s="76">
        <v>1713</v>
      </c>
      <c r="D1714" s="76" t="s">
        <v>98</v>
      </c>
      <c r="E1714" s="6" t="s">
        <v>2136</v>
      </c>
      <c r="F1714" s="6" t="str">
        <f t="shared" si="168"/>
        <v>BrokerRM-A-017-SI26-M19-L-B</v>
      </c>
      <c r="G1714" s="97" t="s">
        <v>5966</v>
      </c>
      <c r="H1714" s="95" t="s">
        <v>5967</v>
      </c>
      <c r="I1714" s="85" t="s">
        <v>4692</v>
      </c>
      <c r="J1714" s="92">
        <v>46093</v>
      </c>
      <c r="K1714" s="96" t="s">
        <v>6191</v>
      </c>
      <c r="L1714" s="77" t="s">
        <v>6192</v>
      </c>
      <c r="M1714" s="80" t="s">
        <v>117</v>
      </c>
      <c r="N1714" s="6" t="s">
        <v>6193</v>
      </c>
      <c r="O1714" s="71">
        <v>0</v>
      </c>
      <c r="P1714" s="71">
        <v>3300.2</v>
      </c>
      <c r="Q1714" s="79">
        <v>2402.37</v>
      </c>
      <c r="R1714" s="79">
        <v>384.38</v>
      </c>
      <c r="S1714" s="71">
        <v>0</v>
      </c>
      <c r="T1714" s="79">
        <v>6086.95</v>
      </c>
      <c r="U1714" s="87" t="s">
        <v>24</v>
      </c>
      <c r="V1714" s="84">
        <f t="shared" si="173"/>
        <v>341.87321325268044</v>
      </c>
      <c r="W1714" s="86">
        <v>46086</v>
      </c>
      <c r="X1714" s="85" t="s">
        <v>535</v>
      </c>
      <c r="Y1714" s="6" t="s">
        <v>536</v>
      </c>
      <c r="Z1714" s="80" t="s">
        <v>537</v>
      </c>
      <c r="AA1714" s="85" t="s">
        <v>1235</v>
      </c>
      <c r="AB1714" s="76" t="s">
        <v>539</v>
      </c>
      <c r="AC1714" s="76" t="s">
        <v>540</v>
      </c>
      <c r="AD1714" s="76" t="s">
        <v>174</v>
      </c>
      <c r="AE1714" s="76" t="s">
        <v>546</v>
      </c>
      <c r="AF1714" s="76" t="s">
        <v>96</v>
      </c>
      <c r="AG1714" s="82"/>
      <c r="AH1714" s="60"/>
      <c r="AI1714" s="75" t="s">
        <v>5843</v>
      </c>
      <c r="AJ1714" s="6" t="s">
        <v>103</v>
      </c>
      <c r="AK1714" s="81">
        <v>0</v>
      </c>
      <c r="AL1714" s="205" t="s">
        <v>103</v>
      </c>
      <c r="AM1714" s="169"/>
      <c r="AN1714" s="6"/>
      <c r="AO1714" s="120"/>
    </row>
    <row r="1715" spans="1:41">
      <c r="A1715" s="75" t="s">
        <v>5843</v>
      </c>
      <c r="B1715" s="6" t="s">
        <v>93</v>
      </c>
      <c r="C1715" s="76">
        <v>1714</v>
      </c>
      <c r="D1715" s="76" t="s">
        <v>98</v>
      </c>
      <c r="E1715" s="6" t="s">
        <v>2136</v>
      </c>
      <c r="F1715" s="6" t="str">
        <f t="shared" si="168"/>
        <v>BrokerRM-R-028-SI26-M19-B</v>
      </c>
      <c r="G1715" s="97" t="s">
        <v>5968</v>
      </c>
      <c r="H1715" s="95" t="s">
        <v>5969</v>
      </c>
      <c r="I1715" s="85" t="s">
        <v>4692</v>
      </c>
      <c r="J1715" s="92">
        <v>46093</v>
      </c>
      <c r="K1715" s="97" t="s">
        <v>6194</v>
      </c>
      <c r="L1715" s="77" t="s">
        <v>5813</v>
      </c>
      <c r="M1715" s="80" t="s">
        <v>117</v>
      </c>
      <c r="N1715" s="6" t="s">
        <v>6195</v>
      </c>
      <c r="O1715" s="71">
        <v>0</v>
      </c>
      <c r="P1715" s="71">
        <v>10096.68</v>
      </c>
      <c r="Q1715" s="79">
        <v>3054.7</v>
      </c>
      <c r="R1715" s="79">
        <v>488.75</v>
      </c>
      <c r="S1715" s="71">
        <v>0</v>
      </c>
      <c r="T1715" s="79">
        <v>13640.13</v>
      </c>
      <c r="U1715" s="87" t="s">
        <v>24</v>
      </c>
      <c r="V1715" s="84">
        <f t="shared" si="173"/>
        <v>766.09715412222613</v>
      </c>
      <c r="W1715" s="86">
        <v>46083</v>
      </c>
      <c r="X1715" s="80" t="s">
        <v>1247</v>
      </c>
      <c r="Y1715" s="80" t="s">
        <v>1248</v>
      </c>
      <c r="Z1715" s="80" t="s">
        <v>537</v>
      </c>
      <c r="AA1715" s="80" t="s">
        <v>1267</v>
      </c>
      <c r="AB1715" s="76" t="s">
        <v>539</v>
      </c>
      <c r="AC1715" s="76" t="s">
        <v>540</v>
      </c>
      <c r="AD1715" s="76" t="s">
        <v>174</v>
      </c>
      <c r="AE1715" s="76" t="s">
        <v>546</v>
      </c>
      <c r="AF1715" s="76" t="s">
        <v>96</v>
      </c>
      <c r="AG1715" s="82"/>
      <c r="AH1715" s="60"/>
      <c r="AI1715" s="75" t="s">
        <v>5843</v>
      </c>
      <c r="AJ1715" s="6" t="s">
        <v>103</v>
      </c>
      <c r="AK1715" s="81">
        <v>0</v>
      </c>
      <c r="AL1715" s="205" t="s">
        <v>103</v>
      </c>
      <c r="AM1715" s="169"/>
      <c r="AN1715" s="6"/>
      <c r="AO1715" s="120"/>
    </row>
    <row r="1716" spans="1:41">
      <c r="A1716" s="75" t="s">
        <v>5843</v>
      </c>
      <c r="B1716" s="6" t="s">
        <v>93</v>
      </c>
      <c r="C1716" s="76">
        <v>1715</v>
      </c>
      <c r="D1716" s="76" t="s">
        <v>98</v>
      </c>
      <c r="E1716" s="6" t="s">
        <v>2136</v>
      </c>
      <c r="F1716" s="6" t="str">
        <f t="shared" si="168"/>
        <v>BrokerRM-R-018-SI26-M19-B</v>
      </c>
      <c r="G1716" s="97" t="s">
        <v>5970</v>
      </c>
      <c r="H1716" s="95" t="s">
        <v>5971</v>
      </c>
      <c r="I1716" s="85" t="s">
        <v>4692</v>
      </c>
      <c r="J1716" s="92">
        <v>46093</v>
      </c>
      <c r="K1716" s="92" t="s">
        <v>6196</v>
      </c>
      <c r="L1716" s="88" t="s">
        <v>5811</v>
      </c>
      <c r="M1716" s="78" t="s">
        <v>117</v>
      </c>
      <c r="N1716" s="6" t="s">
        <v>6197</v>
      </c>
      <c r="O1716" s="71">
        <v>0</v>
      </c>
      <c r="P1716" s="71">
        <v>10081.81</v>
      </c>
      <c r="Q1716" s="79">
        <v>2402.37</v>
      </c>
      <c r="R1716" s="79">
        <v>384.38</v>
      </c>
      <c r="S1716" s="71">
        <v>0</v>
      </c>
      <c r="T1716" s="79">
        <v>12868.56</v>
      </c>
      <c r="U1716" s="87" t="s">
        <v>24</v>
      </c>
      <c r="V1716" s="84">
        <f t="shared" si="173"/>
        <v>722.76196734570078</v>
      </c>
      <c r="W1716" s="70">
        <v>46083</v>
      </c>
      <c r="X1716" s="6" t="s">
        <v>1231</v>
      </c>
      <c r="Y1716" s="80" t="s">
        <v>536</v>
      </c>
      <c r="Z1716" s="80" t="s">
        <v>537</v>
      </c>
      <c r="AA1716" s="80" t="s">
        <v>1232</v>
      </c>
      <c r="AB1716" s="76" t="s">
        <v>539</v>
      </c>
      <c r="AC1716" s="76" t="s">
        <v>540</v>
      </c>
      <c r="AD1716" s="76" t="s">
        <v>174</v>
      </c>
      <c r="AE1716" s="76" t="s">
        <v>546</v>
      </c>
      <c r="AF1716" s="76" t="s">
        <v>96</v>
      </c>
      <c r="AG1716" s="82"/>
      <c r="AH1716" s="60"/>
      <c r="AI1716" s="75" t="s">
        <v>5843</v>
      </c>
      <c r="AJ1716" s="6" t="s">
        <v>103</v>
      </c>
      <c r="AK1716" s="81">
        <v>0</v>
      </c>
      <c r="AL1716" s="205" t="s">
        <v>103</v>
      </c>
      <c r="AM1716" s="169"/>
      <c r="AN1716" s="6"/>
      <c r="AO1716" s="120"/>
    </row>
    <row r="1717" spans="1:41">
      <c r="A1717" s="75" t="s">
        <v>5843</v>
      </c>
      <c r="B1717" s="6" t="s">
        <v>93</v>
      </c>
      <c r="C1717" s="76">
        <v>1716</v>
      </c>
      <c r="D1717" s="76" t="s">
        <v>98</v>
      </c>
      <c r="E1717" s="6" t="s">
        <v>2136</v>
      </c>
      <c r="F1717" s="6" t="str">
        <f t="shared" si="168"/>
        <v>BrokerRM-A-009-SI26-M19-L-B</v>
      </c>
      <c r="G1717" s="97" t="s">
        <v>5972</v>
      </c>
      <c r="H1717" s="95" t="s">
        <v>5973</v>
      </c>
      <c r="I1717" s="85" t="s">
        <v>4692</v>
      </c>
      <c r="J1717" s="92">
        <v>46093</v>
      </c>
      <c r="K1717" s="92" t="s">
        <v>6198</v>
      </c>
      <c r="L1717" s="88" t="s">
        <v>6199</v>
      </c>
      <c r="M1717" s="78" t="s">
        <v>117</v>
      </c>
      <c r="N1717" s="6" t="s">
        <v>6200</v>
      </c>
      <c r="O1717" s="71">
        <v>0</v>
      </c>
      <c r="P1717" s="71">
        <v>3543.8</v>
      </c>
      <c r="Q1717" s="79">
        <v>2386.21</v>
      </c>
      <c r="R1717" s="79">
        <v>381.79</v>
      </c>
      <c r="S1717" s="71">
        <v>0</v>
      </c>
      <c r="T1717" s="79">
        <v>6311.8</v>
      </c>
      <c r="U1717" s="87" t="s">
        <v>24</v>
      </c>
      <c r="V1717" s="84">
        <f t="shared" si="173"/>
        <v>354.50190118339538</v>
      </c>
      <c r="W1717" s="70">
        <v>46084</v>
      </c>
      <c r="X1717" s="6" t="s">
        <v>535</v>
      </c>
      <c r="Y1717" s="80" t="s">
        <v>536</v>
      </c>
      <c r="Z1717" s="80" t="s">
        <v>537</v>
      </c>
      <c r="AA1717" s="80" t="s">
        <v>1235</v>
      </c>
      <c r="AB1717" s="76" t="s">
        <v>539</v>
      </c>
      <c r="AC1717" s="76" t="s">
        <v>540</v>
      </c>
      <c r="AD1717" s="76" t="s">
        <v>174</v>
      </c>
      <c r="AE1717" s="76" t="s">
        <v>546</v>
      </c>
      <c r="AF1717" s="76" t="s">
        <v>96</v>
      </c>
      <c r="AG1717" s="75"/>
      <c r="AH1717" s="60"/>
      <c r="AI1717" s="75" t="s">
        <v>5843</v>
      </c>
      <c r="AJ1717" s="6" t="s">
        <v>103</v>
      </c>
      <c r="AK1717" s="81">
        <v>0</v>
      </c>
      <c r="AL1717" s="205" t="s">
        <v>103</v>
      </c>
      <c r="AM1717" s="169"/>
      <c r="AN1717" s="6"/>
      <c r="AO1717" s="120"/>
    </row>
    <row r="1718" spans="1:41">
      <c r="A1718" s="75" t="s">
        <v>5843</v>
      </c>
      <c r="B1718" s="6" t="s">
        <v>93</v>
      </c>
      <c r="C1718" s="76">
        <v>1717</v>
      </c>
      <c r="D1718" s="76" t="s">
        <v>98</v>
      </c>
      <c r="E1718" s="6" t="s">
        <v>2136</v>
      </c>
      <c r="F1718" s="6" t="str">
        <f t="shared" si="168"/>
        <v>BrokerAF-M-229-SI25-M19-L-B</v>
      </c>
      <c r="G1718" s="96" t="s">
        <v>5974</v>
      </c>
      <c r="H1718" s="95" t="s">
        <v>5975</v>
      </c>
      <c r="I1718" s="85" t="s">
        <v>4692</v>
      </c>
      <c r="J1718" s="92">
        <v>46093</v>
      </c>
      <c r="K1718" s="92" t="s">
        <v>6201</v>
      </c>
      <c r="L1718" s="77" t="s">
        <v>6202</v>
      </c>
      <c r="M1718" s="80" t="s">
        <v>117</v>
      </c>
      <c r="N1718" s="6" t="s">
        <v>6203</v>
      </c>
      <c r="O1718" s="71">
        <v>0</v>
      </c>
      <c r="P1718" s="71">
        <v>3300.2</v>
      </c>
      <c r="Q1718" s="79">
        <v>2402.37</v>
      </c>
      <c r="R1718" s="79">
        <v>384.38</v>
      </c>
      <c r="S1718" s="71">
        <v>0</v>
      </c>
      <c r="T1718" s="79">
        <v>6086.95</v>
      </c>
      <c r="U1718" s="87" t="s">
        <v>24</v>
      </c>
      <c r="V1718" s="84">
        <f t="shared" si="173"/>
        <v>341.87321325268044</v>
      </c>
      <c r="W1718" s="78">
        <v>46085</v>
      </c>
      <c r="X1718" s="80" t="s">
        <v>535</v>
      </c>
      <c r="Y1718" s="80" t="s">
        <v>536</v>
      </c>
      <c r="Z1718" s="80" t="s">
        <v>537</v>
      </c>
      <c r="AA1718" s="80" t="s">
        <v>1235</v>
      </c>
      <c r="AB1718" s="76" t="s">
        <v>539</v>
      </c>
      <c r="AC1718" s="76" t="s">
        <v>540</v>
      </c>
      <c r="AD1718" s="76" t="s">
        <v>174</v>
      </c>
      <c r="AE1718" s="76" t="s">
        <v>546</v>
      </c>
      <c r="AF1718" s="76" t="s">
        <v>96</v>
      </c>
      <c r="AG1718" s="82"/>
      <c r="AH1718" s="60"/>
      <c r="AI1718" s="75" t="s">
        <v>5843</v>
      </c>
      <c r="AJ1718" s="6" t="s">
        <v>103</v>
      </c>
      <c r="AK1718" s="81">
        <v>0</v>
      </c>
      <c r="AL1718" s="205" t="s">
        <v>103</v>
      </c>
      <c r="AM1718" s="169"/>
      <c r="AN1718" s="6"/>
      <c r="AO1718" s="120"/>
    </row>
    <row r="1719" spans="1:41">
      <c r="A1719" s="75" t="s">
        <v>5843</v>
      </c>
      <c r="B1719" s="6" t="s">
        <v>93</v>
      </c>
      <c r="C1719" s="76">
        <v>1718</v>
      </c>
      <c r="D1719" s="76" t="s">
        <v>98</v>
      </c>
      <c r="E1719" s="6" t="s">
        <v>2136</v>
      </c>
      <c r="F1719" s="6" t="str">
        <f t="shared" si="168"/>
        <v>BrokerFG-A-0014-SE26-M19.D</v>
      </c>
      <c r="G1719" s="97" t="s">
        <v>5976</v>
      </c>
      <c r="H1719" s="95" t="s">
        <v>5977</v>
      </c>
      <c r="I1719" s="85" t="s">
        <v>4692</v>
      </c>
      <c r="J1719" s="92">
        <v>46094</v>
      </c>
      <c r="K1719" s="98" t="s">
        <v>6204</v>
      </c>
      <c r="L1719" s="77" t="s">
        <v>6205</v>
      </c>
      <c r="M1719" s="78" t="s">
        <v>1264</v>
      </c>
      <c r="N1719" s="6" t="s">
        <v>6206</v>
      </c>
      <c r="O1719" s="71">
        <v>0</v>
      </c>
      <c r="P1719" s="71">
        <v>8111.27</v>
      </c>
      <c r="Q1719" s="79">
        <v>3537.54</v>
      </c>
      <c r="R1719" s="79">
        <v>566</v>
      </c>
      <c r="S1719" s="71">
        <v>0</v>
      </c>
      <c r="T1719" s="79">
        <v>12214.81</v>
      </c>
      <c r="U1719" s="87" t="s">
        <v>24</v>
      </c>
      <c r="V1719" s="84">
        <f t="shared" si="173"/>
        <v>686.04413441394684</v>
      </c>
      <c r="W1719" s="78">
        <v>46091</v>
      </c>
      <c r="X1719" s="80" t="s">
        <v>1266</v>
      </c>
      <c r="Y1719" s="80" t="s">
        <v>537</v>
      </c>
      <c r="Z1719" s="80" t="s">
        <v>178</v>
      </c>
      <c r="AA1719" s="80" t="s">
        <v>1267</v>
      </c>
      <c r="AB1719" s="76" t="s">
        <v>539</v>
      </c>
      <c r="AC1719" s="76" t="s">
        <v>541</v>
      </c>
      <c r="AD1719" s="76" t="s">
        <v>543</v>
      </c>
      <c r="AE1719" s="76" t="s">
        <v>549</v>
      </c>
      <c r="AF1719" s="76" t="s">
        <v>96</v>
      </c>
      <c r="AG1719" s="75"/>
      <c r="AH1719" s="60"/>
      <c r="AI1719" s="75" t="s">
        <v>5843</v>
      </c>
      <c r="AJ1719" s="6" t="s">
        <v>103</v>
      </c>
      <c r="AK1719" s="81">
        <v>0</v>
      </c>
      <c r="AL1719" s="205" t="s">
        <v>103</v>
      </c>
      <c r="AM1719" s="169"/>
      <c r="AN1719" s="6"/>
      <c r="AO1719" s="120"/>
    </row>
    <row r="1720" spans="1:41">
      <c r="A1720" s="75" t="s">
        <v>5843</v>
      </c>
      <c r="B1720" s="6" t="s">
        <v>93</v>
      </c>
      <c r="C1720" s="76">
        <v>1719</v>
      </c>
      <c r="D1720" s="76" t="s">
        <v>98</v>
      </c>
      <c r="E1720" s="6" t="s">
        <v>2136</v>
      </c>
      <c r="F1720" s="6" t="str">
        <f t="shared" si="168"/>
        <v>BrokerFG-A-0017-SE26-M19.D</v>
      </c>
      <c r="G1720" s="97" t="s">
        <v>5978</v>
      </c>
      <c r="H1720" s="95" t="s">
        <v>5979</v>
      </c>
      <c r="I1720" s="85" t="s">
        <v>4692</v>
      </c>
      <c r="J1720" s="92">
        <v>46094</v>
      </c>
      <c r="K1720" s="92" t="s">
        <v>6207</v>
      </c>
      <c r="L1720" s="88" t="s">
        <v>6208</v>
      </c>
      <c r="M1720" s="78" t="s">
        <v>1264</v>
      </c>
      <c r="N1720" s="6" t="s">
        <v>6209</v>
      </c>
      <c r="O1720" s="71">
        <v>0</v>
      </c>
      <c r="P1720" s="71">
        <v>7767.17</v>
      </c>
      <c r="Q1720" s="79">
        <v>3574.25</v>
      </c>
      <c r="R1720" s="79">
        <v>571.88</v>
      </c>
      <c r="S1720" s="71">
        <v>0</v>
      </c>
      <c r="T1720" s="79">
        <v>11913.3</v>
      </c>
      <c r="U1720" s="87" t="s">
        <v>24</v>
      </c>
      <c r="V1720" s="84">
        <f t="shared" si="173"/>
        <v>669.10984178334934</v>
      </c>
      <c r="W1720" s="78">
        <v>46093</v>
      </c>
      <c r="X1720" s="80" t="s">
        <v>1266</v>
      </c>
      <c r="Y1720" s="80" t="s">
        <v>537</v>
      </c>
      <c r="Z1720" s="80" t="s">
        <v>178</v>
      </c>
      <c r="AA1720" s="80" t="s">
        <v>1267</v>
      </c>
      <c r="AB1720" s="76" t="s">
        <v>539</v>
      </c>
      <c r="AC1720" s="76" t="s">
        <v>541</v>
      </c>
      <c r="AD1720" s="76" t="s">
        <v>543</v>
      </c>
      <c r="AE1720" s="76" t="s">
        <v>549</v>
      </c>
      <c r="AF1720" s="76" t="s">
        <v>96</v>
      </c>
      <c r="AG1720" s="82"/>
      <c r="AH1720" s="60"/>
      <c r="AI1720" s="75" t="s">
        <v>5843</v>
      </c>
      <c r="AJ1720" s="6" t="s">
        <v>103</v>
      </c>
      <c r="AK1720" s="81">
        <v>0</v>
      </c>
      <c r="AL1720" s="205" t="s">
        <v>103</v>
      </c>
      <c r="AM1720" s="169"/>
      <c r="AN1720" s="6"/>
      <c r="AO1720" s="120"/>
    </row>
    <row r="1721" spans="1:41">
      <c r="A1721" s="75" t="s">
        <v>5843</v>
      </c>
      <c r="B1721" s="6" t="s">
        <v>93</v>
      </c>
      <c r="C1721" s="76">
        <v>1720</v>
      </c>
      <c r="D1721" s="76" t="s">
        <v>98</v>
      </c>
      <c r="E1721" s="6" t="s">
        <v>2136</v>
      </c>
      <c r="F1721" s="6" t="str">
        <f t="shared" si="168"/>
        <v>BrokerRM-A-0010AI26-M19.D</v>
      </c>
      <c r="G1721" s="97" t="s">
        <v>5980</v>
      </c>
      <c r="H1721" s="95" t="s">
        <v>5981</v>
      </c>
      <c r="I1721" s="85" t="s">
        <v>4692</v>
      </c>
      <c r="J1721" s="92">
        <v>46093</v>
      </c>
      <c r="K1721" s="92" t="s">
        <v>6210</v>
      </c>
      <c r="L1721" s="88">
        <v>1061</v>
      </c>
      <c r="M1721" s="78" t="s">
        <v>25</v>
      </c>
      <c r="N1721" s="6" t="s">
        <v>116</v>
      </c>
      <c r="O1721" s="71">
        <v>0</v>
      </c>
      <c r="P1721" s="71">
        <v>8736.44</v>
      </c>
      <c r="Q1721" s="79">
        <v>772.7</v>
      </c>
      <c r="R1721" s="79">
        <v>123.63</v>
      </c>
      <c r="S1721" s="71">
        <v>0</v>
      </c>
      <c r="T1721" s="79">
        <v>9632.77</v>
      </c>
      <c r="U1721" s="87" t="s">
        <v>24</v>
      </c>
      <c r="V1721" s="84">
        <f t="shared" si="173"/>
        <v>541.02399928108866</v>
      </c>
      <c r="W1721" s="78">
        <v>46093</v>
      </c>
      <c r="X1721" s="80" t="s">
        <v>6211</v>
      </c>
      <c r="Y1721" s="80" t="s">
        <v>178</v>
      </c>
      <c r="Z1721" s="80" t="s">
        <v>121</v>
      </c>
      <c r="AA1721" s="80" t="s">
        <v>122</v>
      </c>
      <c r="AB1721" s="76" t="s">
        <v>539</v>
      </c>
      <c r="AC1721" s="76" t="s">
        <v>540</v>
      </c>
      <c r="AD1721" s="76" t="s">
        <v>25</v>
      </c>
      <c r="AE1721" s="76" t="s">
        <v>544</v>
      </c>
      <c r="AF1721" s="76" t="s">
        <v>96</v>
      </c>
      <c r="AG1721" s="75"/>
      <c r="AH1721" s="60"/>
      <c r="AI1721" s="75" t="s">
        <v>5843</v>
      </c>
      <c r="AJ1721" s="6" t="s">
        <v>103</v>
      </c>
      <c r="AK1721" s="81">
        <v>0</v>
      </c>
      <c r="AL1721" s="205" t="s">
        <v>103</v>
      </c>
      <c r="AM1721" s="169"/>
      <c r="AN1721" s="6"/>
      <c r="AO1721" s="120"/>
    </row>
    <row r="1722" spans="1:41">
      <c r="A1722" s="75" t="s">
        <v>5843</v>
      </c>
      <c r="B1722" s="6" t="s">
        <v>93</v>
      </c>
      <c r="C1722" s="76">
        <v>1721</v>
      </c>
      <c r="D1722" s="76" t="s">
        <v>98</v>
      </c>
      <c r="E1722" s="6" t="s">
        <v>2136</v>
      </c>
      <c r="F1722" s="6" t="str">
        <f t="shared" si="168"/>
        <v>BrokerRM-A-0037AI26-M19-C9529.D//RM-A-0041AI26-M19-C9529.D</v>
      </c>
      <c r="G1722" s="112" t="s">
        <v>5982</v>
      </c>
      <c r="H1722" s="95" t="s">
        <v>5983</v>
      </c>
      <c r="I1722" s="85" t="s">
        <v>4692</v>
      </c>
      <c r="J1722" s="92">
        <v>46093</v>
      </c>
      <c r="K1722" s="92" t="s">
        <v>6212</v>
      </c>
      <c r="L1722" s="88" t="s">
        <v>6213</v>
      </c>
      <c r="M1722" s="78" t="s">
        <v>25</v>
      </c>
      <c r="N1722" s="6" t="s">
        <v>116</v>
      </c>
      <c r="O1722" s="71">
        <v>0</v>
      </c>
      <c r="P1722" s="71">
        <v>18700.75</v>
      </c>
      <c r="Q1722" s="79">
        <v>2388.8200000000002</v>
      </c>
      <c r="R1722" s="79">
        <v>382.21</v>
      </c>
      <c r="S1722" s="71">
        <v>0</v>
      </c>
      <c r="T1722" s="79">
        <v>21471.78</v>
      </c>
      <c r="U1722" s="87" t="s">
        <v>24</v>
      </c>
      <c r="V1722" s="84">
        <f t="shared" si="173"/>
        <v>1205.9613472847057</v>
      </c>
      <c r="W1722" s="70">
        <v>46094</v>
      </c>
      <c r="X1722" s="6" t="s">
        <v>4815</v>
      </c>
      <c r="Y1722" s="80" t="s">
        <v>178</v>
      </c>
      <c r="Z1722" s="80" t="s">
        <v>121</v>
      </c>
      <c r="AA1722" s="80" t="s">
        <v>122</v>
      </c>
      <c r="AB1722" s="76" t="s">
        <v>539</v>
      </c>
      <c r="AC1722" s="76" t="s">
        <v>540</v>
      </c>
      <c r="AD1722" s="76" t="s">
        <v>25</v>
      </c>
      <c r="AE1722" s="76">
        <v>67180000</v>
      </c>
      <c r="AF1722" s="76" t="s">
        <v>96</v>
      </c>
      <c r="AG1722" s="82"/>
      <c r="AH1722" s="60"/>
      <c r="AI1722" s="75" t="s">
        <v>5843</v>
      </c>
      <c r="AJ1722" s="6" t="s">
        <v>103</v>
      </c>
      <c r="AK1722" s="81">
        <v>0</v>
      </c>
      <c r="AL1722" s="205" t="s">
        <v>103</v>
      </c>
      <c r="AM1722" s="169" t="s">
        <v>4335</v>
      </c>
      <c r="AN1722" s="6"/>
      <c r="AO1722" s="120"/>
    </row>
    <row r="1723" spans="1:41" ht="15" thickBot="1">
      <c r="A1723" s="75" t="s">
        <v>5843</v>
      </c>
      <c r="B1723" s="6" t="s">
        <v>93</v>
      </c>
      <c r="C1723" s="76">
        <v>1722</v>
      </c>
      <c r="D1723" s="76" t="s">
        <v>98</v>
      </c>
      <c r="E1723" s="6" t="s">
        <v>2136</v>
      </c>
      <c r="F1723" s="6" t="str">
        <f t="shared" si="168"/>
        <v>BrokerFG-A-0038AE26-M19-C9626.D</v>
      </c>
      <c r="G1723" s="97" t="s">
        <v>5984</v>
      </c>
      <c r="H1723" s="95" t="s">
        <v>5985</v>
      </c>
      <c r="I1723" s="85" t="s">
        <v>4692</v>
      </c>
      <c r="J1723" s="92">
        <v>46094</v>
      </c>
      <c r="K1723" s="92" t="s">
        <v>6214</v>
      </c>
      <c r="L1723" s="88" t="s">
        <v>6215</v>
      </c>
      <c r="M1723" s="78" t="s">
        <v>25</v>
      </c>
      <c r="N1723" s="6" t="s">
        <v>116</v>
      </c>
      <c r="O1723" s="71">
        <v>0</v>
      </c>
      <c r="P1723" s="71">
        <v>3338</v>
      </c>
      <c r="Q1723" s="79">
        <v>1985.12</v>
      </c>
      <c r="R1723" s="79">
        <v>317.62</v>
      </c>
      <c r="S1723" s="71">
        <v>0</v>
      </c>
      <c r="T1723" s="79">
        <v>5640.74</v>
      </c>
      <c r="U1723" s="87" t="s">
        <v>24</v>
      </c>
      <c r="V1723" s="84">
        <f t="shared" si="173"/>
        <v>316.81185305003731</v>
      </c>
      <c r="W1723" s="70">
        <v>46094</v>
      </c>
      <c r="X1723" s="6" t="s">
        <v>6216</v>
      </c>
      <c r="Y1723" s="80" t="s">
        <v>178</v>
      </c>
      <c r="Z1723" s="80" t="s">
        <v>121</v>
      </c>
      <c r="AA1723" s="80" t="s">
        <v>122</v>
      </c>
      <c r="AB1723" s="76" t="s">
        <v>539</v>
      </c>
      <c r="AC1723" s="76" t="s">
        <v>541</v>
      </c>
      <c r="AD1723" s="76" t="s">
        <v>28</v>
      </c>
      <c r="AE1723" s="275" t="s">
        <v>1517</v>
      </c>
      <c r="AF1723" s="76" t="s">
        <v>96</v>
      </c>
      <c r="AG1723" s="82"/>
      <c r="AH1723" s="60"/>
      <c r="AI1723" s="75" t="s">
        <v>5843</v>
      </c>
      <c r="AJ1723" s="6" t="s">
        <v>103</v>
      </c>
      <c r="AK1723" s="81">
        <v>0</v>
      </c>
      <c r="AL1723" s="205" t="s">
        <v>103</v>
      </c>
      <c r="AM1723" s="169" t="s">
        <v>6438</v>
      </c>
      <c r="AN1723" s="6"/>
      <c r="AO1723" s="120"/>
    </row>
    <row r="1724" spans="1:41">
      <c r="A1724" s="75" t="s">
        <v>5843</v>
      </c>
      <c r="B1724" s="6" t="s">
        <v>93</v>
      </c>
      <c r="C1724" s="76">
        <v>1723</v>
      </c>
      <c r="D1724" s="76" t="s">
        <v>98</v>
      </c>
      <c r="E1724" s="6" t="s">
        <v>2136</v>
      </c>
      <c r="F1724" s="6" t="str">
        <f t="shared" si="168"/>
        <v>BrokerRM-M-019-SI26-M19-B</v>
      </c>
      <c r="G1724" s="96" t="s">
        <v>5986</v>
      </c>
      <c r="H1724" s="95" t="s">
        <v>5987</v>
      </c>
      <c r="I1724" s="85" t="s">
        <v>4692</v>
      </c>
      <c r="J1724" s="92">
        <v>46090</v>
      </c>
      <c r="K1724" s="96" t="s">
        <v>6217</v>
      </c>
      <c r="L1724" s="77" t="s">
        <v>6218</v>
      </c>
      <c r="M1724" s="80" t="s">
        <v>117</v>
      </c>
      <c r="N1724" s="6" t="s">
        <v>5825</v>
      </c>
      <c r="O1724" s="71">
        <v>0</v>
      </c>
      <c r="P1724" s="71">
        <v>44672.04</v>
      </c>
      <c r="Q1724" s="79">
        <v>3880.68</v>
      </c>
      <c r="R1724" s="79">
        <v>620.91</v>
      </c>
      <c r="S1724" s="71">
        <v>0</v>
      </c>
      <c r="T1724" s="79">
        <v>49173.63</v>
      </c>
      <c r="U1724" s="87" t="s">
        <v>24</v>
      </c>
      <c r="V1724" s="84">
        <f t="shared" si="173"/>
        <v>2761.8342347807038</v>
      </c>
      <c r="W1724" s="86">
        <v>46090</v>
      </c>
      <c r="X1724" s="85" t="s">
        <v>437</v>
      </c>
      <c r="Y1724" s="6" t="s">
        <v>129</v>
      </c>
      <c r="Z1724" s="80" t="s">
        <v>239</v>
      </c>
      <c r="AA1724" s="85" t="s">
        <v>122</v>
      </c>
      <c r="AB1724" s="76" t="s">
        <v>539</v>
      </c>
      <c r="AC1724" s="76" t="s">
        <v>540</v>
      </c>
      <c r="AD1724" s="76" t="s">
        <v>174</v>
      </c>
      <c r="AE1724" s="76" t="s">
        <v>546</v>
      </c>
      <c r="AF1724" s="76" t="s">
        <v>6219</v>
      </c>
      <c r="AG1724" s="139" t="s">
        <v>550</v>
      </c>
      <c r="AH1724" s="60">
        <v>43115.8</v>
      </c>
      <c r="AI1724" s="75" t="s">
        <v>5843</v>
      </c>
      <c r="AJ1724" s="6" t="s">
        <v>103</v>
      </c>
      <c r="AK1724" s="81">
        <v>0</v>
      </c>
      <c r="AL1724" s="205" t="s">
        <v>103</v>
      </c>
      <c r="AM1724" s="169"/>
      <c r="AN1724" s="6"/>
      <c r="AO1724" s="120"/>
    </row>
    <row r="1725" spans="1:41">
      <c r="A1725" s="75" t="s">
        <v>5843</v>
      </c>
      <c r="B1725" s="6" t="s">
        <v>93</v>
      </c>
      <c r="C1725" s="76">
        <v>1724</v>
      </c>
      <c r="D1725" s="76" t="s">
        <v>98</v>
      </c>
      <c r="E1725" s="6" t="s">
        <v>2136</v>
      </c>
      <c r="F1725" s="6" t="str">
        <f t="shared" si="168"/>
        <v>BrokerRM-M-018-SI26-M19-B</v>
      </c>
      <c r="G1725" s="97" t="s">
        <v>5988</v>
      </c>
      <c r="H1725" s="95" t="s">
        <v>5989</v>
      </c>
      <c r="I1725" s="85" t="s">
        <v>4692</v>
      </c>
      <c r="J1725" s="92">
        <v>46090</v>
      </c>
      <c r="K1725" s="96" t="s">
        <v>6220</v>
      </c>
      <c r="L1725" s="77" t="s">
        <v>6221</v>
      </c>
      <c r="M1725" s="80" t="s">
        <v>117</v>
      </c>
      <c r="N1725" s="6" t="s">
        <v>5824</v>
      </c>
      <c r="O1725" s="71">
        <v>0</v>
      </c>
      <c r="P1725" s="71">
        <v>41404.44</v>
      </c>
      <c r="Q1725" s="79">
        <v>3509.16</v>
      </c>
      <c r="R1725" s="79">
        <v>561.47</v>
      </c>
      <c r="S1725" s="71">
        <v>0</v>
      </c>
      <c r="T1725" s="79">
        <v>45475.07</v>
      </c>
      <c r="U1725" s="87" t="s">
        <v>24</v>
      </c>
      <c r="V1725" s="84">
        <f t="shared" si="173"/>
        <v>2554.104815020753</v>
      </c>
      <c r="W1725" s="86">
        <v>46090</v>
      </c>
      <c r="X1725" s="85" t="s">
        <v>437</v>
      </c>
      <c r="Y1725" s="6" t="s">
        <v>129</v>
      </c>
      <c r="Z1725" s="80" t="s">
        <v>239</v>
      </c>
      <c r="AA1725" s="85" t="s">
        <v>122</v>
      </c>
      <c r="AB1725" s="76" t="s">
        <v>539</v>
      </c>
      <c r="AC1725" s="76" t="s">
        <v>540</v>
      </c>
      <c r="AD1725" s="76" t="s">
        <v>174</v>
      </c>
      <c r="AE1725" s="76" t="s">
        <v>546</v>
      </c>
      <c r="AF1725" s="76" t="s">
        <v>6222</v>
      </c>
      <c r="AG1725" s="139" t="s">
        <v>550</v>
      </c>
      <c r="AH1725" s="60">
        <v>39844.6</v>
      </c>
      <c r="AI1725" s="75" t="s">
        <v>5843</v>
      </c>
      <c r="AJ1725" s="6" t="s">
        <v>103</v>
      </c>
      <c r="AK1725" s="81">
        <v>0</v>
      </c>
      <c r="AL1725" s="205" t="s">
        <v>103</v>
      </c>
      <c r="AM1725" s="169"/>
      <c r="AN1725" s="6"/>
      <c r="AO1725" s="120"/>
    </row>
    <row r="1726" spans="1:41">
      <c r="A1726" s="75" t="s">
        <v>5843</v>
      </c>
      <c r="B1726" s="6" t="s">
        <v>93</v>
      </c>
      <c r="C1726" s="76">
        <v>1725</v>
      </c>
      <c r="D1726" s="76" t="s">
        <v>98</v>
      </c>
      <c r="E1726" s="6" t="s">
        <v>2136</v>
      </c>
      <c r="F1726" s="6" t="str">
        <f t="shared" si="168"/>
        <v>BrokerRM-M-020-SI26-M19-B</v>
      </c>
      <c r="G1726" s="97" t="s">
        <v>5524</v>
      </c>
      <c r="H1726" s="95" t="s">
        <v>5990</v>
      </c>
      <c r="I1726" s="85" t="s">
        <v>4692</v>
      </c>
      <c r="J1726" s="92">
        <v>46090</v>
      </c>
      <c r="K1726" s="96" t="s">
        <v>6223</v>
      </c>
      <c r="L1726" s="77" t="s">
        <v>6224</v>
      </c>
      <c r="M1726" s="80" t="s">
        <v>117</v>
      </c>
      <c r="N1726" s="6" t="s">
        <v>5778</v>
      </c>
      <c r="O1726" s="71">
        <v>0</v>
      </c>
      <c r="P1726" s="71">
        <v>41400.839999999997</v>
      </c>
      <c r="Q1726" s="79">
        <v>3509.16</v>
      </c>
      <c r="R1726" s="79">
        <v>561.47</v>
      </c>
      <c r="S1726" s="71">
        <v>0</v>
      </c>
      <c r="T1726" s="79">
        <v>45471.47</v>
      </c>
      <c r="U1726" s="87" t="s">
        <v>24</v>
      </c>
      <c r="V1726" s="84">
        <f t="shared" si="173"/>
        <v>2553.9026212179929</v>
      </c>
      <c r="W1726" s="86">
        <v>46090</v>
      </c>
      <c r="X1726" s="85" t="s">
        <v>437</v>
      </c>
      <c r="Y1726" s="6" t="s">
        <v>129</v>
      </c>
      <c r="Z1726" s="80" t="s">
        <v>239</v>
      </c>
      <c r="AA1726" s="85" t="s">
        <v>122</v>
      </c>
      <c r="AB1726" s="76" t="s">
        <v>539</v>
      </c>
      <c r="AC1726" s="76" t="s">
        <v>540</v>
      </c>
      <c r="AD1726" s="76" t="s">
        <v>174</v>
      </c>
      <c r="AE1726" s="76" t="s">
        <v>546</v>
      </c>
      <c r="AF1726" s="76" t="s">
        <v>6225</v>
      </c>
      <c r="AG1726" s="139" t="s">
        <v>550</v>
      </c>
      <c r="AH1726" s="60">
        <v>39844.6</v>
      </c>
      <c r="AI1726" s="75" t="s">
        <v>5843</v>
      </c>
      <c r="AJ1726" s="6" t="s">
        <v>103</v>
      </c>
      <c r="AK1726" s="81">
        <v>0</v>
      </c>
      <c r="AL1726" s="205" t="s">
        <v>103</v>
      </c>
      <c r="AM1726" s="169"/>
      <c r="AN1726" s="6"/>
      <c r="AO1726" s="120"/>
    </row>
    <row r="1727" spans="1:41">
      <c r="A1727" s="75" t="s">
        <v>5843</v>
      </c>
      <c r="B1727" s="6" t="s">
        <v>93</v>
      </c>
      <c r="C1727" s="76">
        <v>1726</v>
      </c>
      <c r="D1727" s="76" t="s">
        <v>98</v>
      </c>
      <c r="E1727" s="6" t="s">
        <v>2136</v>
      </c>
      <c r="F1727" s="6" t="str">
        <f t="shared" si="168"/>
        <v>BrokerRM-M-046-SI26-M19-B</v>
      </c>
      <c r="G1727" s="97" t="s">
        <v>5528</v>
      </c>
      <c r="H1727" s="95" t="s">
        <v>5991</v>
      </c>
      <c r="I1727" s="85" t="s">
        <v>4692</v>
      </c>
      <c r="J1727" s="92">
        <v>46090</v>
      </c>
      <c r="K1727" s="97" t="s">
        <v>6226</v>
      </c>
      <c r="L1727" s="77" t="s">
        <v>5739</v>
      </c>
      <c r="M1727" s="80" t="s">
        <v>117</v>
      </c>
      <c r="N1727" s="6" t="s">
        <v>5740</v>
      </c>
      <c r="O1727" s="71">
        <v>0</v>
      </c>
      <c r="P1727" s="71">
        <v>21844.16</v>
      </c>
      <c r="Q1727" s="79">
        <v>7123.26</v>
      </c>
      <c r="R1727" s="79">
        <v>1139.72</v>
      </c>
      <c r="S1727" s="71">
        <v>0</v>
      </c>
      <c r="T1727" s="79">
        <v>30107.14</v>
      </c>
      <c r="U1727" s="87" t="s">
        <v>24</v>
      </c>
      <c r="V1727" s="84">
        <f t="shared" si="173"/>
        <v>1690.9658685627951</v>
      </c>
      <c r="W1727" s="86">
        <v>46090</v>
      </c>
      <c r="X1727" s="80" t="s">
        <v>437</v>
      </c>
      <c r="Y1727" s="80" t="s">
        <v>129</v>
      </c>
      <c r="Z1727" s="80" t="s">
        <v>239</v>
      </c>
      <c r="AA1727" s="80" t="s">
        <v>122</v>
      </c>
      <c r="AB1727" s="76" t="s">
        <v>539</v>
      </c>
      <c r="AC1727" s="76" t="s">
        <v>540</v>
      </c>
      <c r="AD1727" s="76" t="s">
        <v>174</v>
      </c>
      <c r="AE1727" s="76" t="s">
        <v>546</v>
      </c>
      <c r="AF1727" s="76" t="s">
        <v>96</v>
      </c>
      <c r="AG1727" s="82"/>
      <c r="AH1727" s="60"/>
      <c r="AI1727" s="75" t="s">
        <v>5843</v>
      </c>
      <c r="AJ1727" s="6" t="s">
        <v>103</v>
      </c>
      <c r="AK1727" s="81">
        <v>0</v>
      </c>
      <c r="AL1727" s="205" t="s">
        <v>103</v>
      </c>
      <c r="AM1727" s="169"/>
      <c r="AN1727" s="6"/>
      <c r="AO1727" s="120"/>
    </row>
    <row r="1728" spans="1:41">
      <c r="A1728" s="75" t="s">
        <v>5843</v>
      </c>
      <c r="B1728" s="6" t="s">
        <v>93</v>
      </c>
      <c r="C1728" s="76">
        <v>1727</v>
      </c>
      <c r="D1728" s="76" t="s">
        <v>98</v>
      </c>
      <c r="E1728" s="6" t="s">
        <v>2136</v>
      </c>
      <c r="F1728" s="6" t="str">
        <f t="shared" si="168"/>
        <v>BrokerRM-M-031-SI26-M23-B</v>
      </c>
      <c r="G1728" s="97" t="s">
        <v>5084</v>
      </c>
      <c r="H1728" s="95" t="s">
        <v>5992</v>
      </c>
      <c r="I1728" s="85" t="s">
        <v>4692</v>
      </c>
      <c r="J1728" s="92">
        <v>46090</v>
      </c>
      <c r="K1728" s="92" t="s">
        <v>5309</v>
      </c>
      <c r="L1728" s="88" t="s">
        <v>5310</v>
      </c>
      <c r="M1728" s="80" t="s">
        <v>117</v>
      </c>
      <c r="N1728" s="6" t="s">
        <v>5311</v>
      </c>
      <c r="O1728" s="71">
        <v>0</v>
      </c>
      <c r="P1728" s="71">
        <v>9216.2000000000007</v>
      </c>
      <c r="Q1728" s="79">
        <v>0</v>
      </c>
      <c r="R1728" s="79">
        <v>0</v>
      </c>
      <c r="S1728" s="71">
        <v>0</v>
      </c>
      <c r="T1728" s="79">
        <v>9216.2000000000007</v>
      </c>
      <c r="U1728" s="87" t="s">
        <v>24</v>
      </c>
      <c r="V1728" s="84">
        <f t="shared" si="173"/>
        <v>517.62736805450254</v>
      </c>
      <c r="W1728" s="70">
        <v>46090</v>
      </c>
      <c r="X1728" s="6" t="s">
        <v>437</v>
      </c>
      <c r="Y1728" s="80" t="s">
        <v>129</v>
      </c>
      <c r="Z1728" s="80" t="s">
        <v>239</v>
      </c>
      <c r="AA1728" s="80" t="s">
        <v>122</v>
      </c>
      <c r="AB1728" s="76" t="s">
        <v>1118</v>
      </c>
      <c r="AC1728" s="76" t="s">
        <v>540</v>
      </c>
      <c r="AD1728" s="76" t="s">
        <v>174</v>
      </c>
      <c r="AE1728" s="76" t="s">
        <v>546</v>
      </c>
      <c r="AF1728" s="76" t="s">
        <v>6227</v>
      </c>
      <c r="AG1728" s="82"/>
      <c r="AH1728" s="60"/>
      <c r="AI1728" s="75" t="s">
        <v>5843</v>
      </c>
      <c r="AJ1728" s="6" t="s">
        <v>103</v>
      </c>
      <c r="AK1728" s="81">
        <v>0</v>
      </c>
      <c r="AL1728" s="205" t="s">
        <v>103</v>
      </c>
      <c r="AM1728" s="169"/>
      <c r="AN1728" s="6"/>
      <c r="AO1728" s="120"/>
    </row>
    <row r="1729" spans="1:41">
      <c r="A1729" s="75" t="s">
        <v>5843</v>
      </c>
      <c r="B1729" s="6" t="s">
        <v>93</v>
      </c>
      <c r="C1729" s="76">
        <v>1728</v>
      </c>
      <c r="D1729" s="76" t="s">
        <v>98</v>
      </c>
      <c r="E1729" s="6" t="s">
        <v>2136</v>
      </c>
      <c r="F1729" s="6" t="str">
        <f t="shared" si="168"/>
        <v>BrokerRM-M-015-SI26-M19-B</v>
      </c>
      <c r="G1729" s="97" t="s">
        <v>5502</v>
      </c>
      <c r="H1729" s="95" t="s">
        <v>5993</v>
      </c>
      <c r="I1729" s="85" t="s">
        <v>4692</v>
      </c>
      <c r="J1729" s="92">
        <v>46090</v>
      </c>
      <c r="K1729" s="92" t="s">
        <v>5694</v>
      </c>
      <c r="L1729" s="88" t="s">
        <v>5705</v>
      </c>
      <c r="M1729" s="80" t="s">
        <v>117</v>
      </c>
      <c r="N1729" s="6" t="s">
        <v>5705</v>
      </c>
      <c r="O1729" s="71">
        <v>0</v>
      </c>
      <c r="P1729" s="71">
        <v>6728</v>
      </c>
      <c r="Q1729" s="79">
        <v>0</v>
      </c>
      <c r="R1729" s="79">
        <v>0</v>
      </c>
      <c r="S1729" s="71">
        <v>0</v>
      </c>
      <c r="T1729" s="79">
        <v>6728</v>
      </c>
      <c r="U1729" s="87" t="s">
        <v>24</v>
      </c>
      <c r="V1729" s="84">
        <f t="shared" si="173"/>
        <v>377.87775138025353</v>
      </c>
      <c r="W1729" s="70">
        <v>46090</v>
      </c>
      <c r="X1729" s="6" t="s">
        <v>437</v>
      </c>
      <c r="Y1729" s="80" t="s">
        <v>129</v>
      </c>
      <c r="Z1729" s="80" t="s">
        <v>239</v>
      </c>
      <c r="AA1729" s="80" t="s">
        <v>122</v>
      </c>
      <c r="AB1729" s="76" t="s">
        <v>539</v>
      </c>
      <c r="AC1729" s="76" t="s">
        <v>540</v>
      </c>
      <c r="AD1729" s="76" t="s">
        <v>174</v>
      </c>
      <c r="AE1729" s="76" t="s">
        <v>546</v>
      </c>
      <c r="AF1729" s="76" t="s">
        <v>6228</v>
      </c>
      <c r="AG1729" s="75"/>
      <c r="AH1729" s="60"/>
      <c r="AI1729" s="75" t="s">
        <v>5843</v>
      </c>
      <c r="AJ1729" s="6" t="s">
        <v>103</v>
      </c>
      <c r="AK1729" s="81">
        <v>0</v>
      </c>
      <c r="AL1729" s="205" t="s">
        <v>103</v>
      </c>
      <c r="AM1729" s="169"/>
      <c r="AN1729" s="6"/>
      <c r="AO1729" s="120"/>
    </row>
    <row r="1730" spans="1:41">
      <c r="A1730" s="75" t="s">
        <v>5843</v>
      </c>
      <c r="B1730" s="6" t="s">
        <v>93</v>
      </c>
      <c r="C1730" s="76">
        <v>1729</v>
      </c>
      <c r="D1730" s="76" t="s">
        <v>98</v>
      </c>
      <c r="E1730" s="6" t="s">
        <v>2136</v>
      </c>
      <c r="F1730" s="6" t="str">
        <f t="shared" si="168"/>
        <v>BrokerAF-M-049-SI26-M46-B</v>
      </c>
      <c r="G1730" s="96" t="s">
        <v>5994</v>
      </c>
      <c r="H1730" s="95" t="s">
        <v>5995</v>
      </c>
      <c r="I1730" s="85" t="s">
        <v>4692</v>
      </c>
      <c r="J1730" s="92">
        <v>46090</v>
      </c>
      <c r="K1730" s="92" t="s">
        <v>6229</v>
      </c>
      <c r="L1730" s="77" t="s">
        <v>6230</v>
      </c>
      <c r="M1730" s="80" t="s">
        <v>117</v>
      </c>
      <c r="N1730" s="6" t="s">
        <v>6231</v>
      </c>
      <c r="O1730" s="71">
        <v>0</v>
      </c>
      <c r="P1730" s="71">
        <v>13268.75</v>
      </c>
      <c r="Q1730" s="79">
        <v>2487.48</v>
      </c>
      <c r="R1730" s="79">
        <v>398</v>
      </c>
      <c r="S1730" s="71">
        <v>0</v>
      </c>
      <c r="T1730" s="79">
        <v>16154.23</v>
      </c>
      <c r="U1730" s="87" t="s">
        <v>24</v>
      </c>
      <c r="V1730" s="84">
        <f t="shared" si="173"/>
        <v>907.30144287744247</v>
      </c>
      <c r="W1730" s="78">
        <v>46090</v>
      </c>
      <c r="X1730" s="80" t="s">
        <v>437</v>
      </c>
      <c r="Y1730" s="80" t="s">
        <v>129</v>
      </c>
      <c r="Z1730" s="80" t="s">
        <v>239</v>
      </c>
      <c r="AA1730" s="80" t="s">
        <v>122</v>
      </c>
      <c r="AB1730" s="76" t="s">
        <v>1106</v>
      </c>
      <c r="AC1730" s="76" t="s">
        <v>540</v>
      </c>
      <c r="AD1730" s="76" t="s">
        <v>174</v>
      </c>
      <c r="AE1730" s="76" t="s">
        <v>546</v>
      </c>
      <c r="AF1730" s="76" t="s">
        <v>96</v>
      </c>
      <c r="AG1730" s="82"/>
      <c r="AH1730" s="60"/>
      <c r="AI1730" s="75" t="s">
        <v>5843</v>
      </c>
      <c r="AJ1730" s="6" t="s">
        <v>103</v>
      </c>
      <c r="AK1730" s="81">
        <v>0</v>
      </c>
      <c r="AL1730" s="205" t="s">
        <v>103</v>
      </c>
      <c r="AM1730" s="169"/>
      <c r="AN1730" s="6"/>
      <c r="AO1730" s="120"/>
    </row>
    <row r="1731" spans="1:41">
      <c r="A1731" s="75" t="s">
        <v>5843</v>
      </c>
      <c r="B1731" s="6" t="s">
        <v>93</v>
      </c>
      <c r="C1731" s="76">
        <v>1730</v>
      </c>
      <c r="D1731" s="76" t="s">
        <v>98</v>
      </c>
      <c r="E1731" s="6" t="s">
        <v>2136</v>
      </c>
      <c r="F1731" s="6" t="str">
        <f t="shared" ref="F1731:F1794" si="174">E1731&amp;G1731</f>
        <v>BrokerRM-M-255-SI25-M19-B</v>
      </c>
      <c r="G1731" s="97" t="s">
        <v>5996</v>
      </c>
      <c r="H1731" s="95" t="s">
        <v>5997</v>
      </c>
      <c r="I1731" s="85" t="s">
        <v>4692</v>
      </c>
      <c r="J1731" s="92">
        <v>46090</v>
      </c>
      <c r="K1731" s="98" t="s">
        <v>6232</v>
      </c>
      <c r="L1731" s="77" t="s">
        <v>6233</v>
      </c>
      <c r="M1731" s="80" t="s">
        <v>117</v>
      </c>
      <c r="N1731" s="6" t="s">
        <v>6233</v>
      </c>
      <c r="O1731" s="71">
        <v>0</v>
      </c>
      <c r="P1731" s="71">
        <v>28085.55</v>
      </c>
      <c r="Q1731" s="79">
        <v>2394.6</v>
      </c>
      <c r="R1731" s="79">
        <v>383.14</v>
      </c>
      <c r="S1731" s="71">
        <v>0</v>
      </c>
      <c r="T1731" s="79">
        <v>30863.29</v>
      </c>
      <c r="U1731" s="87" t="s">
        <v>24</v>
      </c>
      <c r="V1731" s="84">
        <f t="shared" si="173"/>
        <v>1733.4349918841654</v>
      </c>
      <c r="W1731" s="78">
        <v>46090</v>
      </c>
      <c r="X1731" s="80" t="s">
        <v>6234</v>
      </c>
      <c r="Y1731" s="80" t="s">
        <v>129</v>
      </c>
      <c r="Z1731" s="80" t="s">
        <v>239</v>
      </c>
      <c r="AA1731" s="80" t="s">
        <v>122</v>
      </c>
      <c r="AB1731" s="76" t="s">
        <v>539</v>
      </c>
      <c r="AC1731" s="76" t="s">
        <v>540</v>
      </c>
      <c r="AD1731" s="76" t="s">
        <v>174</v>
      </c>
      <c r="AE1731" s="76" t="s">
        <v>546</v>
      </c>
      <c r="AF1731" s="76" t="s">
        <v>6235</v>
      </c>
      <c r="AG1731" s="139" t="s">
        <v>550</v>
      </c>
      <c r="AH1731" s="60">
        <v>26032.35</v>
      </c>
      <c r="AI1731" s="75" t="s">
        <v>5843</v>
      </c>
      <c r="AJ1731" s="6" t="s">
        <v>103</v>
      </c>
      <c r="AK1731" s="81">
        <v>0</v>
      </c>
      <c r="AL1731" s="205" t="s">
        <v>103</v>
      </c>
      <c r="AM1731" s="169"/>
      <c r="AN1731" s="6"/>
      <c r="AO1731" s="120"/>
    </row>
    <row r="1732" spans="1:41">
      <c r="A1732" s="75" t="s">
        <v>5843</v>
      </c>
      <c r="B1732" s="6" t="s">
        <v>93</v>
      </c>
      <c r="C1732" s="76">
        <v>1731</v>
      </c>
      <c r="D1732" s="76" t="s">
        <v>98</v>
      </c>
      <c r="E1732" s="6" t="s">
        <v>2136</v>
      </c>
      <c r="F1732" s="6" t="str">
        <f t="shared" si="174"/>
        <v>BrokerRM-M-033-SI26-M19-B</v>
      </c>
      <c r="G1732" s="97" t="s">
        <v>5078</v>
      </c>
      <c r="H1732" s="95" t="s">
        <v>5998</v>
      </c>
      <c r="I1732" s="85" t="s">
        <v>4692</v>
      </c>
      <c r="J1732" s="92">
        <v>46090</v>
      </c>
      <c r="K1732" s="92" t="s">
        <v>5300</v>
      </c>
      <c r="L1732" s="88" t="s">
        <v>5301</v>
      </c>
      <c r="M1732" s="80" t="s">
        <v>117</v>
      </c>
      <c r="N1732" s="6" t="s">
        <v>5302</v>
      </c>
      <c r="O1732" s="71">
        <v>0</v>
      </c>
      <c r="P1732" s="71">
        <v>5775.64</v>
      </c>
      <c r="Q1732" s="79">
        <v>0</v>
      </c>
      <c r="R1732" s="79">
        <v>0</v>
      </c>
      <c r="S1732" s="71">
        <v>0</v>
      </c>
      <c r="T1732" s="79">
        <v>5775.64</v>
      </c>
      <c r="U1732" s="87" t="s">
        <v>24</v>
      </c>
      <c r="V1732" s="84">
        <f t="shared" si="173"/>
        <v>324.38850415901419</v>
      </c>
      <c r="W1732" s="78">
        <v>46090</v>
      </c>
      <c r="X1732" s="80" t="s">
        <v>437</v>
      </c>
      <c r="Y1732" s="80" t="s">
        <v>129</v>
      </c>
      <c r="Z1732" s="80" t="s">
        <v>239</v>
      </c>
      <c r="AA1732" s="80" t="s">
        <v>122</v>
      </c>
      <c r="AB1732" s="76" t="s">
        <v>539</v>
      </c>
      <c r="AC1732" s="76" t="s">
        <v>540</v>
      </c>
      <c r="AD1732" s="76" t="s">
        <v>174</v>
      </c>
      <c r="AE1732" s="76" t="s">
        <v>546</v>
      </c>
      <c r="AF1732" s="76" t="s">
        <v>6236</v>
      </c>
      <c r="AG1732" s="82"/>
      <c r="AH1732" s="60"/>
      <c r="AI1732" s="75" t="s">
        <v>5843</v>
      </c>
      <c r="AJ1732" s="6" t="s">
        <v>103</v>
      </c>
      <c r="AK1732" s="81">
        <v>0</v>
      </c>
      <c r="AL1732" s="205" t="s">
        <v>103</v>
      </c>
      <c r="AM1732" s="169"/>
      <c r="AN1732" s="6"/>
      <c r="AO1732" s="120"/>
    </row>
    <row r="1733" spans="1:41">
      <c r="A1733" s="75" t="s">
        <v>5843</v>
      </c>
      <c r="B1733" s="6" t="s">
        <v>93</v>
      </c>
      <c r="C1733" s="76">
        <v>1732</v>
      </c>
      <c r="D1733" s="76" t="s">
        <v>98</v>
      </c>
      <c r="E1733" s="6" t="s">
        <v>2136</v>
      </c>
      <c r="F1733" s="6" t="str">
        <f t="shared" si="174"/>
        <v>BrokerRM-M-022-SI26-M19-B</v>
      </c>
      <c r="G1733" s="97" t="s">
        <v>5071</v>
      </c>
      <c r="H1733" s="95" t="s">
        <v>5999</v>
      </c>
      <c r="I1733" s="85" t="s">
        <v>4692</v>
      </c>
      <c r="J1733" s="92">
        <v>46090</v>
      </c>
      <c r="K1733" s="92" t="s">
        <v>5289</v>
      </c>
      <c r="L1733" s="88" t="s">
        <v>5290</v>
      </c>
      <c r="M1733" s="80" t="s">
        <v>117</v>
      </c>
      <c r="N1733" s="6" t="s">
        <v>5291</v>
      </c>
      <c r="O1733" s="71">
        <v>0</v>
      </c>
      <c r="P1733" s="71">
        <v>7250</v>
      </c>
      <c r="Q1733" s="79">
        <v>0</v>
      </c>
      <c r="R1733" s="79">
        <v>0</v>
      </c>
      <c r="S1733" s="71">
        <v>0</v>
      </c>
      <c r="T1733" s="79">
        <v>7250</v>
      </c>
      <c r="U1733" s="87" t="s">
        <v>24</v>
      </c>
      <c r="V1733" s="84">
        <f t="shared" si="173"/>
        <v>407.19585278044559</v>
      </c>
      <c r="W1733" s="78">
        <v>46090</v>
      </c>
      <c r="X1733" s="80" t="s">
        <v>437</v>
      </c>
      <c r="Y1733" s="80" t="s">
        <v>129</v>
      </c>
      <c r="Z1733" s="80" t="s">
        <v>239</v>
      </c>
      <c r="AA1733" s="80" t="s">
        <v>122</v>
      </c>
      <c r="AB1733" s="76" t="s">
        <v>539</v>
      </c>
      <c r="AC1733" s="76" t="s">
        <v>540</v>
      </c>
      <c r="AD1733" s="76" t="s">
        <v>174</v>
      </c>
      <c r="AE1733" s="76" t="s">
        <v>546</v>
      </c>
      <c r="AF1733" s="76" t="s">
        <v>6237</v>
      </c>
      <c r="AG1733" s="75"/>
      <c r="AH1733" s="60"/>
      <c r="AI1733" s="75" t="s">
        <v>5843</v>
      </c>
      <c r="AJ1733" s="6" t="s">
        <v>103</v>
      </c>
      <c r="AK1733" s="81">
        <v>0</v>
      </c>
      <c r="AL1733" s="205" t="s">
        <v>103</v>
      </c>
      <c r="AM1733" s="169"/>
      <c r="AN1733" s="6"/>
      <c r="AO1733" s="120"/>
    </row>
    <row r="1734" spans="1:41">
      <c r="A1734" s="75" t="s">
        <v>5843</v>
      </c>
      <c r="B1734" s="6" t="s">
        <v>93</v>
      </c>
      <c r="C1734" s="76">
        <v>1733</v>
      </c>
      <c r="D1734" s="76" t="s">
        <v>98</v>
      </c>
      <c r="E1734" s="6" t="s">
        <v>2136</v>
      </c>
      <c r="F1734" s="6" t="str">
        <f t="shared" si="174"/>
        <v>BrokerAF-M-050-SI26-M46-B</v>
      </c>
      <c r="G1734" s="97" t="s">
        <v>5102</v>
      </c>
      <c r="H1734" s="95" t="s">
        <v>6000</v>
      </c>
      <c r="I1734" s="85" t="s">
        <v>4692</v>
      </c>
      <c r="J1734" s="92">
        <v>46090</v>
      </c>
      <c r="K1734" s="92" t="s">
        <v>5335</v>
      </c>
      <c r="L1734" s="88" t="s">
        <v>5336</v>
      </c>
      <c r="M1734" s="80" t="s">
        <v>117</v>
      </c>
      <c r="N1734" s="6" t="s">
        <v>4897</v>
      </c>
      <c r="O1734" s="71">
        <v>0</v>
      </c>
      <c r="P1734" s="71">
        <v>5510</v>
      </c>
      <c r="Q1734" s="79">
        <v>0</v>
      </c>
      <c r="R1734" s="79">
        <v>0</v>
      </c>
      <c r="S1734" s="71">
        <v>0</v>
      </c>
      <c r="T1734" s="79">
        <v>5510</v>
      </c>
      <c r="U1734" s="87" t="s">
        <v>24</v>
      </c>
      <c r="V1734" s="84">
        <f t="shared" si="173"/>
        <v>309.46884811313868</v>
      </c>
      <c r="W1734" s="70">
        <v>46090</v>
      </c>
      <c r="X1734" s="6" t="s">
        <v>437</v>
      </c>
      <c r="Y1734" s="80" t="s">
        <v>129</v>
      </c>
      <c r="Z1734" s="80" t="s">
        <v>239</v>
      </c>
      <c r="AA1734" s="80" t="s">
        <v>122</v>
      </c>
      <c r="AB1734" s="76" t="s">
        <v>1106</v>
      </c>
      <c r="AC1734" s="76" t="s">
        <v>540</v>
      </c>
      <c r="AD1734" s="76" t="s">
        <v>174</v>
      </c>
      <c r="AE1734" s="76" t="s">
        <v>546</v>
      </c>
      <c r="AF1734" s="76" t="s">
        <v>6238</v>
      </c>
      <c r="AG1734" s="82"/>
      <c r="AH1734" s="60"/>
      <c r="AI1734" s="75" t="s">
        <v>5843</v>
      </c>
      <c r="AJ1734" s="6" t="s">
        <v>103</v>
      </c>
      <c r="AK1734" s="81">
        <v>0</v>
      </c>
      <c r="AL1734" s="205" t="s">
        <v>103</v>
      </c>
      <c r="AM1734" s="169"/>
      <c r="AN1734" s="6"/>
      <c r="AO1734" s="120"/>
    </row>
    <row r="1735" spans="1:41">
      <c r="A1735" s="75" t="s">
        <v>5843</v>
      </c>
      <c r="B1735" s="6" t="s">
        <v>93</v>
      </c>
      <c r="C1735" s="76">
        <v>1734</v>
      </c>
      <c r="D1735" s="76" t="s">
        <v>98</v>
      </c>
      <c r="E1735" s="6" t="s">
        <v>2136</v>
      </c>
      <c r="F1735" s="6" t="str">
        <f t="shared" si="174"/>
        <v>BrokerAF-M-055-SI26-M46-B</v>
      </c>
      <c r="G1735" s="97" t="s">
        <v>5092</v>
      </c>
      <c r="H1735" s="95" t="s">
        <v>6001</v>
      </c>
      <c r="I1735" s="85" t="s">
        <v>4692</v>
      </c>
      <c r="J1735" s="92">
        <v>46090</v>
      </c>
      <c r="K1735" s="92" t="s">
        <v>5320</v>
      </c>
      <c r="L1735" s="88" t="s">
        <v>5321</v>
      </c>
      <c r="M1735" s="80" t="s">
        <v>117</v>
      </c>
      <c r="N1735" s="6" t="s">
        <v>5322</v>
      </c>
      <c r="O1735" s="71">
        <v>0</v>
      </c>
      <c r="P1735" s="71">
        <v>5510</v>
      </c>
      <c r="Q1735" s="79">
        <v>0</v>
      </c>
      <c r="R1735" s="79">
        <v>0</v>
      </c>
      <c r="S1735" s="71">
        <v>0</v>
      </c>
      <c r="T1735" s="79">
        <v>5510</v>
      </c>
      <c r="U1735" s="87" t="s">
        <v>24</v>
      </c>
      <c r="V1735" s="84">
        <f t="shared" si="173"/>
        <v>309.46884811313868</v>
      </c>
      <c r="W1735" s="70">
        <v>46090</v>
      </c>
      <c r="X1735" s="6" t="s">
        <v>437</v>
      </c>
      <c r="Y1735" s="80" t="s">
        <v>129</v>
      </c>
      <c r="Z1735" s="80" t="s">
        <v>239</v>
      </c>
      <c r="AA1735" s="80" t="s">
        <v>122</v>
      </c>
      <c r="AB1735" s="76" t="s">
        <v>1106</v>
      </c>
      <c r="AC1735" s="76" t="s">
        <v>540</v>
      </c>
      <c r="AD1735" s="76" t="s">
        <v>174</v>
      </c>
      <c r="AE1735" s="76" t="s">
        <v>546</v>
      </c>
      <c r="AF1735" s="76" t="s">
        <v>6239</v>
      </c>
      <c r="AG1735" s="82"/>
      <c r="AH1735" s="60"/>
      <c r="AI1735" s="75" t="s">
        <v>5843</v>
      </c>
      <c r="AJ1735" s="6" t="s">
        <v>103</v>
      </c>
      <c r="AK1735" s="81">
        <v>0</v>
      </c>
      <c r="AL1735" s="205" t="s">
        <v>103</v>
      </c>
      <c r="AM1735" s="169"/>
      <c r="AN1735" s="6"/>
      <c r="AO1735" s="120"/>
    </row>
    <row r="1736" spans="1:41">
      <c r="A1736" s="75" t="s">
        <v>5843</v>
      </c>
      <c r="B1736" s="6" t="s">
        <v>93</v>
      </c>
      <c r="C1736" s="76">
        <v>1735</v>
      </c>
      <c r="D1736" s="76" t="s">
        <v>98</v>
      </c>
      <c r="E1736" s="6" t="s">
        <v>2136</v>
      </c>
      <c r="F1736" s="6" t="str">
        <f t="shared" si="174"/>
        <v>BrokerAF-M-051-SI26-M46-B</v>
      </c>
      <c r="G1736" s="97" t="s">
        <v>5104</v>
      </c>
      <c r="H1736" s="95" t="s">
        <v>6002</v>
      </c>
      <c r="I1736" s="85" t="s">
        <v>4692</v>
      </c>
      <c r="J1736" s="92">
        <v>46090</v>
      </c>
      <c r="K1736" s="92" t="s">
        <v>5337</v>
      </c>
      <c r="L1736" s="88" t="s">
        <v>5338</v>
      </c>
      <c r="M1736" s="80" t="s">
        <v>117</v>
      </c>
      <c r="N1736" s="6" t="s">
        <v>5339</v>
      </c>
      <c r="O1736" s="71">
        <v>0</v>
      </c>
      <c r="P1736" s="71">
        <v>5510</v>
      </c>
      <c r="Q1736" s="79">
        <v>0</v>
      </c>
      <c r="R1736" s="79">
        <v>0</v>
      </c>
      <c r="S1736" s="71">
        <v>0</v>
      </c>
      <c r="T1736" s="79">
        <v>5510</v>
      </c>
      <c r="U1736" s="87" t="s">
        <v>24</v>
      </c>
      <c r="V1736" s="84">
        <f t="shared" si="173"/>
        <v>309.46884811313868</v>
      </c>
      <c r="W1736" s="89">
        <v>46090</v>
      </c>
      <c r="X1736" s="85" t="s">
        <v>437</v>
      </c>
      <c r="Y1736" s="85" t="s">
        <v>129</v>
      </c>
      <c r="Z1736" s="85" t="s">
        <v>239</v>
      </c>
      <c r="AA1736" s="80" t="s">
        <v>122</v>
      </c>
      <c r="AB1736" s="76" t="s">
        <v>1106</v>
      </c>
      <c r="AC1736" s="76" t="s">
        <v>540</v>
      </c>
      <c r="AD1736" s="76" t="s">
        <v>174</v>
      </c>
      <c r="AE1736" s="76" t="s">
        <v>546</v>
      </c>
      <c r="AF1736" s="76" t="s">
        <v>6240</v>
      </c>
      <c r="AG1736" s="82"/>
      <c r="AH1736" s="60"/>
      <c r="AI1736" s="75" t="s">
        <v>5843</v>
      </c>
      <c r="AJ1736" s="6" t="s">
        <v>103</v>
      </c>
      <c r="AK1736" s="81">
        <v>0</v>
      </c>
      <c r="AL1736" s="205" t="s">
        <v>103</v>
      </c>
      <c r="AM1736" s="169"/>
      <c r="AN1736" s="6"/>
      <c r="AO1736" s="120"/>
    </row>
    <row r="1737" spans="1:41">
      <c r="A1737" s="75" t="s">
        <v>5843</v>
      </c>
      <c r="B1737" s="6" t="s">
        <v>93</v>
      </c>
      <c r="C1737" s="76">
        <v>1736</v>
      </c>
      <c r="D1737" s="76" t="s">
        <v>98</v>
      </c>
      <c r="E1737" s="6" t="s">
        <v>2136</v>
      </c>
      <c r="F1737" s="6" t="str">
        <f t="shared" si="174"/>
        <v>BrokerRM-M-558-SI25-M19-B</v>
      </c>
      <c r="G1737" s="97" t="s">
        <v>2732</v>
      </c>
      <c r="H1737" s="95" t="s">
        <v>6003</v>
      </c>
      <c r="I1737" s="85" t="s">
        <v>4692</v>
      </c>
      <c r="J1737" s="92">
        <v>46090</v>
      </c>
      <c r="K1737" s="92" t="s">
        <v>2943</v>
      </c>
      <c r="L1737" s="88" t="s">
        <v>2944</v>
      </c>
      <c r="M1737" s="80" t="s">
        <v>117</v>
      </c>
      <c r="N1737" s="80" t="s">
        <v>2945</v>
      </c>
      <c r="O1737" s="71">
        <v>0</v>
      </c>
      <c r="P1737" s="71">
        <v>15660</v>
      </c>
      <c r="Q1737" s="79">
        <v>0</v>
      </c>
      <c r="R1737" s="79">
        <v>0</v>
      </c>
      <c r="S1737" s="71">
        <v>0</v>
      </c>
      <c r="T1737" s="79">
        <v>15660</v>
      </c>
      <c r="U1737" s="87" t="s">
        <v>24</v>
      </c>
      <c r="V1737" s="84">
        <f t="shared" si="173"/>
        <v>879.54304200576246</v>
      </c>
      <c r="W1737" s="89">
        <v>46090</v>
      </c>
      <c r="X1737" s="85" t="s">
        <v>437</v>
      </c>
      <c r="Y1737" s="85" t="s">
        <v>129</v>
      </c>
      <c r="Z1737" s="85" t="s">
        <v>239</v>
      </c>
      <c r="AA1737" s="80" t="s">
        <v>122</v>
      </c>
      <c r="AB1737" s="76" t="s">
        <v>539</v>
      </c>
      <c r="AC1737" s="76" t="s">
        <v>540</v>
      </c>
      <c r="AD1737" s="76" t="s">
        <v>174</v>
      </c>
      <c r="AE1737" s="76" t="s">
        <v>546</v>
      </c>
      <c r="AF1737" s="76" t="s">
        <v>6241</v>
      </c>
      <c r="AG1737" s="139" t="s">
        <v>550</v>
      </c>
      <c r="AH1737" s="60">
        <v>15660</v>
      </c>
      <c r="AI1737" s="75" t="s">
        <v>5843</v>
      </c>
      <c r="AJ1737" s="6" t="s">
        <v>103</v>
      </c>
      <c r="AK1737" s="81">
        <v>0</v>
      </c>
      <c r="AL1737" s="205" t="s">
        <v>103</v>
      </c>
      <c r="AM1737" s="169"/>
      <c r="AN1737" s="6"/>
      <c r="AO1737" s="120"/>
    </row>
    <row r="1738" spans="1:41">
      <c r="A1738" s="75" t="s">
        <v>5843</v>
      </c>
      <c r="B1738" s="6" t="s">
        <v>93</v>
      </c>
      <c r="C1738" s="76">
        <v>1737</v>
      </c>
      <c r="D1738" s="76" t="s">
        <v>98</v>
      </c>
      <c r="E1738" s="6" t="s">
        <v>2136</v>
      </c>
      <c r="F1738" s="6" t="str">
        <f t="shared" si="174"/>
        <v>BrokerRM-M-035-SI26-M19-B</v>
      </c>
      <c r="G1738" s="97" t="s">
        <v>6004</v>
      </c>
      <c r="H1738" s="95" t="s">
        <v>6005</v>
      </c>
      <c r="I1738" s="85" t="s">
        <v>4692</v>
      </c>
      <c r="J1738" s="92">
        <v>46091</v>
      </c>
      <c r="K1738" s="92" t="s">
        <v>6242</v>
      </c>
      <c r="L1738" s="91" t="s">
        <v>6243</v>
      </c>
      <c r="M1738" s="80" t="s">
        <v>117</v>
      </c>
      <c r="N1738" s="80" t="s">
        <v>5787</v>
      </c>
      <c r="O1738" s="71">
        <v>0</v>
      </c>
      <c r="P1738" s="71">
        <v>13904.77</v>
      </c>
      <c r="Q1738" s="79">
        <v>7493.58</v>
      </c>
      <c r="R1738" s="79">
        <v>1198.97</v>
      </c>
      <c r="S1738" s="71">
        <v>0</v>
      </c>
      <c r="T1738" s="79">
        <v>22597.32</v>
      </c>
      <c r="U1738" s="87" t="s">
        <v>24</v>
      </c>
      <c r="V1738" s="84">
        <f t="shared" si="173"/>
        <v>1269.1772397176026</v>
      </c>
      <c r="W1738" s="70">
        <v>46091</v>
      </c>
      <c r="X1738" s="6" t="s">
        <v>437</v>
      </c>
      <c r="Y1738" s="80" t="s">
        <v>129</v>
      </c>
      <c r="Z1738" s="80" t="s">
        <v>239</v>
      </c>
      <c r="AA1738" s="80" t="s">
        <v>122</v>
      </c>
      <c r="AB1738" s="76" t="s">
        <v>539</v>
      </c>
      <c r="AC1738" s="76" t="s">
        <v>540</v>
      </c>
      <c r="AD1738" s="76" t="s">
        <v>174</v>
      </c>
      <c r="AE1738" s="76" t="s">
        <v>546</v>
      </c>
      <c r="AF1738" s="76" t="s">
        <v>96</v>
      </c>
      <c r="AG1738" s="82"/>
      <c r="AH1738" s="60"/>
      <c r="AI1738" s="75" t="s">
        <v>5843</v>
      </c>
      <c r="AJ1738" s="6" t="s">
        <v>103</v>
      </c>
      <c r="AK1738" s="81">
        <v>0</v>
      </c>
      <c r="AL1738" s="205" t="s">
        <v>103</v>
      </c>
      <c r="AM1738" s="169"/>
      <c r="AN1738" s="6"/>
      <c r="AO1738" s="120"/>
    </row>
    <row r="1739" spans="1:41">
      <c r="A1739" s="75" t="s">
        <v>5843</v>
      </c>
      <c r="B1739" s="6" t="s">
        <v>93</v>
      </c>
      <c r="C1739" s="76">
        <v>1738</v>
      </c>
      <c r="D1739" s="76" t="s">
        <v>98</v>
      </c>
      <c r="E1739" s="6" t="s">
        <v>2136</v>
      </c>
      <c r="F1739" s="6" t="str">
        <f t="shared" si="174"/>
        <v>BrokerRM-M-040-SI26-M19-B</v>
      </c>
      <c r="G1739" s="97" t="s">
        <v>6006</v>
      </c>
      <c r="H1739" s="95" t="s">
        <v>6007</v>
      </c>
      <c r="I1739" s="85" t="s">
        <v>4692</v>
      </c>
      <c r="J1739" s="92">
        <v>46091</v>
      </c>
      <c r="K1739" s="92" t="s">
        <v>6244</v>
      </c>
      <c r="L1739" s="77" t="s">
        <v>6245</v>
      </c>
      <c r="M1739" s="80" t="s">
        <v>117</v>
      </c>
      <c r="N1739" s="80" t="s">
        <v>5782</v>
      </c>
      <c r="O1739" s="71">
        <v>0</v>
      </c>
      <c r="P1739" s="71">
        <v>16619.09</v>
      </c>
      <c r="Q1739" s="79">
        <v>9593.42</v>
      </c>
      <c r="R1739" s="79">
        <v>1534.95</v>
      </c>
      <c r="S1739" s="71">
        <v>0</v>
      </c>
      <c r="T1739" s="79">
        <v>27747.46</v>
      </c>
      <c r="U1739" s="87" t="s">
        <v>24</v>
      </c>
      <c r="V1739" s="84">
        <f t="shared" si="173"/>
        <v>1558.4345706470763</v>
      </c>
      <c r="W1739" s="70">
        <v>46091</v>
      </c>
      <c r="X1739" s="80" t="s">
        <v>437</v>
      </c>
      <c r="Y1739" s="80" t="s">
        <v>129</v>
      </c>
      <c r="Z1739" s="80" t="s">
        <v>239</v>
      </c>
      <c r="AA1739" s="80" t="s">
        <v>122</v>
      </c>
      <c r="AB1739" s="76" t="s">
        <v>539</v>
      </c>
      <c r="AC1739" s="76" t="s">
        <v>540</v>
      </c>
      <c r="AD1739" s="76" t="s">
        <v>174</v>
      </c>
      <c r="AE1739" s="76" t="s">
        <v>546</v>
      </c>
      <c r="AF1739" s="76" t="s">
        <v>96</v>
      </c>
      <c r="AG1739" s="82"/>
      <c r="AH1739" s="60"/>
      <c r="AI1739" s="75" t="s">
        <v>5843</v>
      </c>
      <c r="AJ1739" s="6" t="s">
        <v>103</v>
      </c>
      <c r="AK1739" s="81">
        <v>0</v>
      </c>
      <c r="AL1739" s="205" t="s">
        <v>103</v>
      </c>
      <c r="AM1739" s="169"/>
      <c r="AN1739" s="6"/>
      <c r="AO1739" s="120"/>
    </row>
    <row r="1740" spans="1:41" ht="58">
      <c r="A1740" s="75" t="s">
        <v>5843</v>
      </c>
      <c r="B1740" s="6" t="s">
        <v>93</v>
      </c>
      <c r="C1740" s="76">
        <v>1739</v>
      </c>
      <c r="D1740" s="76" t="s">
        <v>98</v>
      </c>
      <c r="E1740" s="6" t="s">
        <v>2136</v>
      </c>
      <c r="F1740" s="6" t="str">
        <f t="shared" si="174"/>
        <v>BrokerRM-M-558-SI25-M19-B</v>
      </c>
      <c r="G1740" s="97" t="s">
        <v>2732</v>
      </c>
      <c r="H1740" s="95" t="s">
        <v>6008</v>
      </c>
      <c r="I1740" s="85" t="s">
        <v>4692</v>
      </c>
      <c r="J1740" s="92">
        <v>46091</v>
      </c>
      <c r="K1740" s="95" t="s">
        <v>5349</v>
      </c>
      <c r="L1740" s="72" t="s">
        <v>5350</v>
      </c>
      <c r="M1740" s="80" t="s">
        <v>117</v>
      </c>
      <c r="N1740" s="80" t="s">
        <v>5351</v>
      </c>
      <c r="O1740" s="71">
        <v>0</v>
      </c>
      <c r="P1740" s="71">
        <v>8168.72</v>
      </c>
      <c r="Q1740" s="79">
        <v>0</v>
      </c>
      <c r="R1740" s="79">
        <v>0</v>
      </c>
      <c r="S1740" s="71">
        <v>0</v>
      </c>
      <c r="T1740" s="79">
        <v>8168.72</v>
      </c>
      <c r="U1740" s="87" t="s">
        <v>24</v>
      </c>
      <c r="V1740" s="84">
        <f t="shared" si="173"/>
        <v>458.79571124478366</v>
      </c>
      <c r="W1740" s="89">
        <v>46091</v>
      </c>
      <c r="X1740" s="87" t="s">
        <v>437</v>
      </c>
      <c r="Y1740" s="85" t="s">
        <v>129</v>
      </c>
      <c r="Z1740" s="85" t="s">
        <v>239</v>
      </c>
      <c r="AA1740" s="85" t="s">
        <v>122</v>
      </c>
      <c r="AB1740" s="76" t="s">
        <v>539</v>
      </c>
      <c r="AC1740" s="76" t="s">
        <v>540</v>
      </c>
      <c r="AD1740" s="76" t="s">
        <v>174</v>
      </c>
      <c r="AE1740" s="76" t="s">
        <v>546</v>
      </c>
      <c r="AF1740" s="76" t="s">
        <v>6246</v>
      </c>
      <c r="AG1740" s="139" t="s">
        <v>550</v>
      </c>
      <c r="AH1740" s="60">
        <v>2658.72</v>
      </c>
      <c r="AI1740" s="75" t="s">
        <v>5843</v>
      </c>
      <c r="AJ1740" s="6" t="s">
        <v>103</v>
      </c>
      <c r="AK1740" s="81">
        <v>0</v>
      </c>
      <c r="AL1740" s="205" t="s">
        <v>103</v>
      </c>
      <c r="AM1740" s="169"/>
      <c r="AN1740" s="6"/>
      <c r="AO1740" s="120"/>
    </row>
    <row r="1741" spans="1:41" ht="58">
      <c r="A1741" s="75" t="s">
        <v>5843</v>
      </c>
      <c r="B1741" s="6" t="s">
        <v>93</v>
      </c>
      <c r="C1741" s="76">
        <v>1740</v>
      </c>
      <c r="D1741" s="76" t="s">
        <v>98</v>
      </c>
      <c r="E1741" s="6" t="s">
        <v>2136</v>
      </c>
      <c r="F1741" s="6" t="str">
        <f t="shared" si="174"/>
        <v>BrokerRM-M-009-SI26-M19-B</v>
      </c>
      <c r="G1741" s="97" t="s">
        <v>5114</v>
      </c>
      <c r="H1741" s="95" t="s">
        <v>6009</v>
      </c>
      <c r="I1741" s="85" t="s">
        <v>4692</v>
      </c>
      <c r="J1741" s="92">
        <v>46091</v>
      </c>
      <c r="K1741" s="95" t="s">
        <v>5352</v>
      </c>
      <c r="L1741" s="72" t="s">
        <v>5353</v>
      </c>
      <c r="M1741" s="80" t="s">
        <v>117</v>
      </c>
      <c r="N1741" s="80" t="s">
        <v>5354</v>
      </c>
      <c r="O1741" s="71">
        <v>0</v>
      </c>
      <c r="P1741" s="71">
        <v>8168.72</v>
      </c>
      <c r="Q1741" s="79">
        <v>0</v>
      </c>
      <c r="R1741" s="79">
        <v>0</v>
      </c>
      <c r="S1741" s="71">
        <v>0</v>
      </c>
      <c r="T1741" s="79">
        <v>8168.72</v>
      </c>
      <c r="U1741" s="87" t="s">
        <v>24</v>
      </c>
      <c r="V1741" s="84">
        <f t="shared" si="173"/>
        <v>458.79571124478366</v>
      </c>
      <c r="W1741" s="89">
        <v>46091</v>
      </c>
      <c r="X1741" s="87" t="s">
        <v>437</v>
      </c>
      <c r="Y1741" s="85" t="s">
        <v>129</v>
      </c>
      <c r="Z1741" s="85" t="s">
        <v>239</v>
      </c>
      <c r="AA1741" s="85" t="s">
        <v>122</v>
      </c>
      <c r="AB1741" s="76" t="s">
        <v>539</v>
      </c>
      <c r="AC1741" s="76" t="s">
        <v>540</v>
      </c>
      <c r="AD1741" s="76" t="s">
        <v>174</v>
      </c>
      <c r="AE1741" s="76" t="s">
        <v>546</v>
      </c>
      <c r="AF1741" s="76" t="s">
        <v>6247</v>
      </c>
      <c r="AG1741" s="139" t="s">
        <v>550</v>
      </c>
      <c r="AH1741" s="60">
        <v>2658.72</v>
      </c>
      <c r="AI1741" s="75" t="s">
        <v>5843</v>
      </c>
      <c r="AJ1741" s="6" t="s">
        <v>103</v>
      </c>
      <c r="AK1741" s="81">
        <v>0</v>
      </c>
      <c r="AL1741" s="205" t="s">
        <v>103</v>
      </c>
      <c r="AM1741" s="169"/>
      <c r="AN1741" s="6"/>
      <c r="AO1741" s="120"/>
    </row>
    <row r="1742" spans="1:41" ht="58">
      <c r="A1742" s="75" t="s">
        <v>5843</v>
      </c>
      <c r="B1742" s="6" t="s">
        <v>93</v>
      </c>
      <c r="C1742" s="76">
        <v>1741</v>
      </c>
      <c r="D1742" s="76" t="s">
        <v>98</v>
      </c>
      <c r="E1742" s="6" t="s">
        <v>2136</v>
      </c>
      <c r="F1742" s="6" t="str">
        <f t="shared" si="174"/>
        <v>BrokerRM-M-001-SI26-M19-L-B</v>
      </c>
      <c r="G1742" s="97" t="s">
        <v>3149</v>
      </c>
      <c r="H1742" s="95" t="s">
        <v>6010</v>
      </c>
      <c r="I1742" s="85" t="s">
        <v>4692</v>
      </c>
      <c r="J1742" s="92">
        <v>46092</v>
      </c>
      <c r="K1742" s="95" t="s">
        <v>6248</v>
      </c>
      <c r="L1742" s="72" t="s">
        <v>6249</v>
      </c>
      <c r="M1742" s="80" t="s">
        <v>117</v>
      </c>
      <c r="N1742" s="80" t="s">
        <v>5826</v>
      </c>
      <c r="O1742" s="71">
        <v>0</v>
      </c>
      <c r="P1742" s="71">
        <v>30355.1</v>
      </c>
      <c r="Q1742" s="79">
        <v>2393.36</v>
      </c>
      <c r="R1742" s="79">
        <v>382.94</v>
      </c>
      <c r="S1742" s="71">
        <v>0</v>
      </c>
      <c r="T1742" s="79">
        <v>33131.4</v>
      </c>
      <c r="U1742" s="87" t="s">
        <v>24</v>
      </c>
      <c r="V1742" s="84">
        <f t="shared" si="173"/>
        <v>1860.8232657669043</v>
      </c>
      <c r="W1742" s="89">
        <v>46092</v>
      </c>
      <c r="X1742" s="87" t="s">
        <v>437</v>
      </c>
      <c r="Y1742" s="85" t="s">
        <v>129</v>
      </c>
      <c r="Z1742" s="85" t="s">
        <v>239</v>
      </c>
      <c r="AA1742" s="85" t="s">
        <v>122</v>
      </c>
      <c r="AB1742" s="76" t="s">
        <v>539</v>
      </c>
      <c r="AC1742" s="76" t="s">
        <v>540</v>
      </c>
      <c r="AD1742" s="76" t="s">
        <v>174</v>
      </c>
      <c r="AE1742" s="76" t="s">
        <v>546</v>
      </c>
      <c r="AF1742" s="76">
        <v>8731785</v>
      </c>
      <c r="AG1742" s="139" t="s">
        <v>550</v>
      </c>
      <c r="AH1742" s="60">
        <v>30355.1</v>
      </c>
      <c r="AI1742" s="75" t="s">
        <v>5843</v>
      </c>
      <c r="AJ1742" s="6" t="s">
        <v>103</v>
      </c>
      <c r="AK1742" s="81">
        <v>0</v>
      </c>
      <c r="AL1742" s="205" t="s">
        <v>103</v>
      </c>
      <c r="AM1742" s="169"/>
      <c r="AN1742" s="6"/>
      <c r="AO1742" s="120"/>
    </row>
    <row r="1743" spans="1:41" ht="58">
      <c r="A1743" s="75" t="s">
        <v>5843</v>
      </c>
      <c r="B1743" s="6" t="s">
        <v>93</v>
      </c>
      <c r="C1743" s="76">
        <v>1742</v>
      </c>
      <c r="D1743" s="76" t="s">
        <v>98</v>
      </c>
      <c r="E1743" s="6" t="s">
        <v>2136</v>
      </c>
      <c r="F1743" s="6" t="str">
        <f t="shared" si="174"/>
        <v>BrokerRM-M-047-SI26-M19-B</v>
      </c>
      <c r="G1743" s="97" t="s">
        <v>6011</v>
      </c>
      <c r="H1743" s="95" t="s">
        <v>6012</v>
      </c>
      <c r="I1743" s="85" t="s">
        <v>4692</v>
      </c>
      <c r="J1743" s="92">
        <v>46092</v>
      </c>
      <c r="K1743" s="95" t="s">
        <v>6250</v>
      </c>
      <c r="L1743" s="72" t="s">
        <v>6251</v>
      </c>
      <c r="M1743" s="80" t="s">
        <v>117</v>
      </c>
      <c r="N1743" s="80" t="s">
        <v>5831</v>
      </c>
      <c r="O1743" s="71">
        <v>0</v>
      </c>
      <c r="P1743" s="71">
        <v>37215.33</v>
      </c>
      <c r="Q1743" s="79">
        <v>4535.1499999999996</v>
      </c>
      <c r="R1743" s="79">
        <v>725.62</v>
      </c>
      <c r="S1743" s="71">
        <v>0</v>
      </c>
      <c r="T1743" s="79">
        <v>42476.1</v>
      </c>
      <c r="U1743" s="87" t="s">
        <v>24</v>
      </c>
      <c r="V1743" s="84">
        <f t="shared" si="173"/>
        <v>2385.6678292810325</v>
      </c>
      <c r="W1743" s="89">
        <v>46092</v>
      </c>
      <c r="X1743" s="87" t="s">
        <v>437</v>
      </c>
      <c r="Y1743" s="85" t="s">
        <v>129</v>
      </c>
      <c r="Z1743" s="85" t="s">
        <v>239</v>
      </c>
      <c r="AA1743" s="85" t="s">
        <v>122</v>
      </c>
      <c r="AB1743" s="76" t="s">
        <v>539</v>
      </c>
      <c r="AC1743" s="76" t="s">
        <v>540</v>
      </c>
      <c r="AD1743" s="76" t="s">
        <v>174</v>
      </c>
      <c r="AE1743" s="76" t="s">
        <v>546</v>
      </c>
      <c r="AF1743" s="76" t="s">
        <v>6252</v>
      </c>
      <c r="AG1743" s="139" t="s">
        <v>550</v>
      </c>
      <c r="AH1743" s="60">
        <v>35434.080000000002</v>
      </c>
      <c r="AI1743" s="75" t="s">
        <v>5843</v>
      </c>
      <c r="AJ1743" s="6" t="s">
        <v>103</v>
      </c>
      <c r="AK1743" s="81">
        <v>0</v>
      </c>
      <c r="AL1743" s="205" t="s">
        <v>103</v>
      </c>
      <c r="AM1743" s="169"/>
      <c r="AN1743" s="6"/>
      <c r="AO1743" s="120"/>
    </row>
    <row r="1744" spans="1:41" ht="58">
      <c r="A1744" s="75" t="s">
        <v>5843</v>
      </c>
      <c r="B1744" s="6" t="s">
        <v>93</v>
      </c>
      <c r="C1744" s="76">
        <v>1743</v>
      </c>
      <c r="D1744" s="76" t="s">
        <v>98</v>
      </c>
      <c r="E1744" s="6" t="s">
        <v>2136</v>
      </c>
      <c r="F1744" s="6" t="str">
        <f t="shared" si="174"/>
        <v>BrokerRM-M-076-SI26-M19-B</v>
      </c>
      <c r="G1744" s="97" t="s">
        <v>6013</v>
      </c>
      <c r="H1744" s="95" t="s">
        <v>6014</v>
      </c>
      <c r="I1744" s="85" t="s">
        <v>4692</v>
      </c>
      <c r="J1744" s="92">
        <v>46092</v>
      </c>
      <c r="K1744" s="95" t="s">
        <v>6253</v>
      </c>
      <c r="L1744" s="72" t="s">
        <v>6254</v>
      </c>
      <c r="M1744" s="80" t="s">
        <v>117</v>
      </c>
      <c r="N1744" s="80" t="s">
        <v>5836</v>
      </c>
      <c r="O1744" s="71">
        <v>0</v>
      </c>
      <c r="P1744" s="71">
        <v>12354.27</v>
      </c>
      <c r="Q1744" s="79">
        <v>7120.09</v>
      </c>
      <c r="R1744" s="79">
        <v>1139.21</v>
      </c>
      <c r="S1744" s="71">
        <v>0</v>
      </c>
      <c r="T1744" s="79">
        <v>20613.57</v>
      </c>
      <c r="U1744" s="87" t="s">
        <v>24</v>
      </c>
      <c r="V1744" s="84">
        <f t="shared" si="173"/>
        <v>1157.7600296550911</v>
      </c>
      <c r="W1744" s="89">
        <v>46092</v>
      </c>
      <c r="X1744" s="87" t="s">
        <v>437</v>
      </c>
      <c r="Y1744" s="85" t="s">
        <v>129</v>
      </c>
      <c r="Z1744" s="85" t="s">
        <v>239</v>
      </c>
      <c r="AA1744" s="85" t="s">
        <v>122</v>
      </c>
      <c r="AB1744" s="76" t="s">
        <v>539</v>
      </c>
      <c r="AC1744" s="76" t="s">
        <v>540</v>
      </c>
      <c r="AD1744" s="76" t="s">
        <v>174</v>
      </c>
      <c r="AE1744" s="76" t="s">
        <v>546</v>
      </c>
      <c r="AF1744" s="76" t="s">
        <v>96</v>
      </c>
      <c r="AG1744" s="75"/>
      <c r="AH1744" s="60"/>
      <c r="AI1744" s="75" t="s">
        <v>5843</v>
      </c>
      <c r="AJ1744" s="6" t="s">
        <v>103</v>
      </c>
      <c r="AK1744" s="81">
        <v>0</v>
      </c>
      <c r="AL1744" s="205" t="s">
        <v>103</v>
      </c>
      <c r="AM1744" s="169"/>
      <c r="AN1744" s="6"/>
      <c r="AO1744" s="120"/>
    </row>
    <row r="1745" spans="1:41" ht="29">
      <c r="A1745" s="75" t="s">
        <v>5843</v>
      </c>
      <c r="B1745" s="6" t="s">
        <v>93</v>
      </c>
      <c r="C1745" s="76">
        <v>1744</v>
      </c>
      <c r="D1745" s="76" t="s">
        <v>98</v>
      </c>
      <c r="E1745" s="6" t="s">
        <v>2136</v>
      </c>
      <c r="F1745" s="6" t="str">
        <f t="shared" si="174"/>
        <v>BrokerRM-M-075-SI26-M19-B</v>
      </c>
      <c r="G1745" s="97" t="s">
        <v>6015</v>
      </c>
      <c r="H1745" s="95" t="s">
        <v>6016</v>
      </c>
      <c r="I1745" s="85" t="s">
        <v>4692</v>
      </c>
      <c r="J1745" s="92">
        <v>46094</v>
      </c>
      <c r="K1745" s="95">
        <v>6004354</v>
      </c>
      <c r="L1745" s="73" t="s">
        <v>6255</v>
      </c>
      <c r="M1745" s="80" t="s">
        <v>117</v>
      </c>
      <c r="N1745" s="73" t="s">
        <v>5830</v>
      </c>
      <c r="O1745" s="71">
        <v>0</v>
      </c>
      <c r="P1745" s="71">
        <v>31971.49</v>
      </c>
      <c r="Q1745" s="79">
        <v>4850.7700000000004</v>
      </c>
      <c r="R1745" s="79">
        <v>776.12</v>
      </c>
      <c r="S1745" s="71">
        <v>0</v>
      </c>
      <c r="T1745" s="79">
        <v>37598.379999999997</v>
      </c>
      <c r="U1745" s="87" t="s">
        <v>24</v>
      </c>
      <c r="V1745" s="84">
        <f t="shared" si="173"/>
        <v>2111.7109527259654</v>
      </c>
      <c r="W1745" s="89">
        <v>46094</v>
      </c>
      <c r="X1745" s="87" t="s">
        <v>1267</v>
      </c>
      <c r="Y1745" s="85" t="s">
        <v>129</v>
      </c>
      <c r="Z1745" s="85" t="s">
        <v>239</v>
      </c>
      <c r="AA1745" s="85" t="s">
        <v>122</v>
      </c>
      <c r="AB1745" s="76" t="s">
        <v>539</v>
      </c>
      <c r="AC1745" s="76" t="s">
        <v>540</v>
      </c>
      <c r="AD1745" s="76" t="s">
        <v>174</v>
      </c>
      <c r="AE1745" s="76" t="s">
        <v>546</v>
      </c>
      <c r="AF1745" s="76" t="s">
        <v>96</v>
      </c>
      <c r="AG1745" s="75"/>
      <c r="AH1745" s="60"/>
      <c r="AI1745" s="75" t="s">
        <v>5843</v>
      </c>
      <c r="AJ1745" s="6" t="s">
        <v>103</v>
      </c>
      <c r="AK1745" s="81">
        <v>0</v>
      </c>
      <c r="AL1745" s="205" t="s">
        <v>103</v>
      </c>
      <c r="AM1745" s="169"/>
      <c r="AN1745" s="6"/>
      <c r="AO1745" s="120"/>
    </row>
    <row r="1746" spans="1:41" ht="29">
      <c r="A1746" s="75" t="s">
        <v>5843</v>
      </c>
      <c r="B1746" s="6" t="s">
        <v>93</v>
      </c>
      <c r="C1746" s="76">
        <v>1745</v>
      </c>
      <c r="D1746" s="76" t="s">
        <v>98</v>
      </c>
      <c r="E1746" s="6" t="s">
        <v>2136</v>
      </c>
      <c r="F1746" s="6" t="str">
        <f t="shared" si="174"/>
        <v>BrokerRM-M-043-SI26-M19-B</v>
      </c>
      <c r="G1746" s="97" t="s">
        <v>6017</v>
      </c>
      <c r="H1746" s="95" t="s">
        <v>6018</v>
      </c>
      <c r="I1746" s="85" t="s">
        <v>4692</v>
      </c>
      <c r="J1746" s="92">
        <v>46094</v>
      </c>
      <c r="K1746" s="95">
        <v>6003640</v>
      </c>
      <c r="L1746" s="73" t="s">
        <v>6256</v>
      </c>
      <c r="M1746" s="80" t="s">
        <v>117</v>
      </c>
      <c r="N1746" s="73" t="s">
        <v>5827</v>
      </c>
      <c r="O1746" s="71">
        <v>0</v>
      </c>
      <c r="P1746" s="71">
        <v>41397.24</v>
      </c>
      <c r="Q1746" s="79">
        <v>3896.42</v>
      </c>
      <c r="R1746" s="79">
        <v>623.42999999999995</v>
      </c>
      <c r="S1746" s="71">
        <v>0</v>
      </c>
      <c r="T1746" s="79">
        <v>45917.09</v>
      </c>
      <c r="U1746" s="87" t="s">
        <v>24</v>
      </c>
      <c r="V1746" s="84">
        <f t="shared" si="173"/>
        <v>2578.9308441029611</v>
      </c>
      <c r="W1746" s="89">
        <v>46094</v>
      </c>
      <c r="X1746" s="87" t="s">
        <v>1267</v>
      </c>
      <c r="Y1746" s="85" t="s">
        <v>129</v>
      </c>
      <c r="Z1746" s="85" t="s">
        <v>239</v>
      </c>
      <c r="AA1746" s="85" t="s">
        <v>122</v>
      </c>
      <c r="AB1746" s="76" t="s">
        <v>539</v>
      </c>
      <c r="AC1746" s="76" t="s">
        <v>540</v>
      </c>
      <c r="AD1746" s="76" t="s">
        <v>174</v>
      </c>
      <c r="AE1746" s="76" t="s">
        <v>546</v>
      </c>
      <c r="AF1746" s="76" t="s">
        <v>6257</v>
      </c>
      <c r="AG1746" s="139" t="s">
        <v>550</v>
      </c>
      <c r="AH1746" s="60">
        <v>39844.6</v>
      </c>
      <c r="AI1746" s="75" t="s">
        <v>5843</v>
      </c>
      <c r="AJ1746" s="6" t="s">
        <v>103</v>
      </c>
      <c r="AK1746" s="81">
        <v>0</v>
      </c>
      <c r="AL1746" s="205" t="s">
        <v>103</v>
      </c>
      <c r="AM1746" s="169"/>
      <c r="AN1746" s="6"/>
      <c r="AO1746" s="120"/>
    </row>
    <row r="1747" spans="1:41" ht="29">
      <c r="A1747" s="75" t="s">
        <v>5843</v>
      </c>
      <c r="B1747" s="6" t="s">
        <v>93</v>
      </c>
      <c r="C1747" s="76">
        <v>1746</v>
      </c>
      <c r="D1747" s="76" t="s">
        <v>98</v>
      </c>
      <c r="E1747" s="6" t="s">
        <v>2136</v>
      </c>
      <c r="F1747" s="6" t="str">
        <f t="shared" si="174"/>
        <v>BrokerRM-M-041-SI26-M19-B</v>
      </c>
      <c r="G1747" s="97" t="s">
        <v>6019</v>
      </c>
      <c r="H1747" s="95" t="s">
        <v>6020</v>
      </c>
      <c r="I1747" s="85" t="s">
        <v>4692</v>
      </c>
      <c r="J1747" s="92">
        <v>46094</v>
      </c>
      <c r="K1747" s="95">
        <v>6003641</v>
      </c>
      <c r="L1747" s="73" t="s">
        <v>6258</v>
      </c>
      <c r="M1747" s="80" t="s">
        <v>117</v>
      </c>
      <c r="N1747" s="73" t="s">
        <v>5833</v>
      </c>
      <c r="O1747" s="71">
        <v>0</v>
      </c>
      <c r="P1747" s="71">
        <v>41397.24</v>
      </c>
      <c r="Q1747" s="79">
        <v>4269.46</v>
      </c>
      <c r="R1747" s="79">
        <v>683.11</v>
      </c>
      <c r="S1747" s="71">
        <v>0</v>
      </c>
      <c r="T1747" s="79">
        <v>46349.81</v>
      </c>
      <c r="U1747" s="87" t="s">
        <v>24</v>
      </c>
      <c r="V1747" s="84">
        <f t="shared" si="173"/>
        <v>2603.2345391947069</v>
      </c>
      <c r="W1747" s="78">
        <v>46094</v>
      </c>
      <c r="X1747" s="87" t="s">
        <v>1267</v>
      </c>
      <c r="Y1747" s="85" t="s">
        <v>129</v>
      </c>
      <c r="Z1747" s="85" t="s">
        <v>239</v>
      </c>
      <c r="AA1747" s="85" t="s">
        <v>122</v>
      </c>
      <c r="AB1747" s="76" t="s">
        <v>539</v>
      </c>
      <c r="AC1747" s="76" t="s">
        <v>540</v>
      </c>
      <c r="AD1747" s="76" t="s">
        <v>174</v>
      </c>
      <c r="AE1747" s="76" t="s">
        <v>546</v>
      </c>
      <c r="AF1747" s="76" t="s">
        <v>6259</v>
      </c>
      <c r="AG1747" s="139" t="s">
        <v>550</v>
      </c>
      <c r="AH1747" s="60">
        <v>39844.6</v>
      </c>
      <c r="AI1747" s="75" t="s">
        <v>5843</v>
      </c>
      <c r="AJ1747" s="6" t="s">
        <v>103</v>
      </c>
      <c r="AK1747" s="81">
        <v>0</v>
      </c>
      <c r="AL1747" s="205" t="s">
        <v>103</v>
      </c>
      <c r="AM1747" s="169"/>
      <c r="AN1747" s="6"/>
      <c r="AO1747" s="120"/>
    </row>
    <row r="1748" spans="1:41" ht="29">
      <c r="A1748" s="75" t="s">
        <v>5843</v>
      </c>
      <c r="B1748" s="6" t="s">
        <v>93</v>
      </c>
      <c r="C1748" s="76">
        <v>1747</v>
      </c>
      <c r="D1748" s="76" t="s">
        <v>98</v>
      </c>
      <c r="E1748" s="6" t="s">
        <v>2136</v>
      </c>
      <c r="F1748" s="6" t="str">
        <f t="shared" si="174"/>
        <v>BrokerRM-M-045-SI26-M19-B</v>
      </c>
      <c r="G1748" s="97" t="s">
        <v>6021</v>
      </c>
      <c r="H1748" s="95" t="s">
        <v>6022</v>
      </c>
      <c r="I1748" s="85" t="s">
        <v>4692</v>
      </c>
      <c r="J1748" s="92">
        <v>46094</v>
      </c>
      <c r="K1748" s="95">
        <v>6003623</v>
      </c>
      <c r="L1748" s="73" t="s">
        <v>6260</v>
      </c>
      <c r="M1748" s="80" t="s">
        <v>117</v>
      </c>
      <c r="N1748" s="73" t="s">
        <v>5832</v>
      </c>
      <c r="O1748" s="71">
        <v>0</v>
      </c>
      <c r="P1748" s="71">
        <v>41397.24</v>
      </c>
      <c r="Q1748" s="79">
        <v>4362.72</v>
      </c>
      <c r="R1748" s="79">
        <v>698.03</v>
      </c>
      <c r="S1748" s="71">
        <v>0</v>
      </c>
      <c r="T1748" s="79">
        <v>46457.99</v>
      </c>
      <c r="U1748" s="87" t="s">
        <v>24</v>
      </c>
      <c r="V1748" s="84">
        <f t="shared" si="173"/>
        <v>2609.3104629676432</v>
      </c>
      <c r="W1748" s="78">
        <v>46094</v>
      </c>
      <c r="X1748" s="87" t="s">
        <v>1267</v>
      </c>
      <c r="Y1748" s="85" t="s">
        <v>129</v>
      </c>
      <c r="Z1748" s="85" t="s">
        <v>239</v>
      </c>
      <c r="AA1748" s="85" t="s">
        <v>122</v>
      </c>
      <c r="AB1748" s="76" t="s">
        <v>539</v>
      </c>
      <c r="AC1748" s="76" t="s">
        <v>540</v>
      </c>
      <c r="AD1748" s="76" t="s">
        <v>174</v>
      </c>
      <c r="AE1748" s="76" t="s">
        <v>546</v>
      </c>
      <c r="AF1748" s="76" t="s">
        <v>6261</v>
      </c>
      <c r="AG1748" s="139" t="s">
        <v>550</v>
      </c>
      <c r="AH1748" s="60">
        <v>39844.6</v>
      </c>
      <c r="AI1748" s="75" t="s">
        <v>5843</v>
      </c>
      <c r="AJ1748" s="6" t="s">
        <v>103</v>
      </c>
      <c r="AK1748" s="81">
        <v>0</v>
      </c>
      <c r="AL1748" s="205" t="s">
        <v>103</v>
      </c>
      <c r="AM1748" s="169"/>
      <c r="AN1748" s="6"/>
      <c r="AO1748" s="120"/>
    </row>
    <row r="1749" spans="1:41" ht="58">
      <c r="A1749" s="75" t="s">
        <v>5843</v>
      </c>
      <c r="B1749" s="6" t="s">
        <v>93</v>
      </c>
      <c r="C1749" s="76">
        <v>1748</v>
      </c>
      <c r="D1749" s="76" t="s">
        <v>98</v>
      </c>
      <c r="E1749" s="6" t="s">
        <v>2136</v>
      </c>
      <c r="F1749" s="6" t="str">
        <f t="shared" si="174"/>
        <v>BrokerRM-M-038-SI26-M19-B</v>
      </c>
      <c r="G1749" s="97" t="s">
        <v>6023</v>
      </c>
      <c r="H1749" s="95" t="s">
        <v>6024</v>
      </c>
      <c r="I1749" s="85" t="s">
        <v>4692</v>
      </c>
      <c r="J1749" s="92">
        <v>46094</v>
      </c>
      <c r="K1749" s="95">
        <v>6003632</v>
      </c>
      <c r="L1749" s="73" t="s">
        <v>6262</v>
      </c>
      <c r="M1749" s="80" t="s">
        <v>117</v>
      </c>
      <c r="N1749" s="73" t="s">
        <v>5829</v>
      </c>
      <c r="O1749" s="71">
        <v>0</v>
      </c>
      <c r="P1749" s="71">
        <v>24405.03</v>
      </c>
      <c r="Q1749" s="79">
        <v>2868.27</v>
      </c>
      <c r="R1749" s="79">
        <v>458.92</v>
      </c>
      <c r="S1749" s="71">
        <v>0</v>
      </c>
      <c r="T1749" s="79">
        <v>27732.22</v>
      </c>
      <c r="U1749" s="87" t="s">
        <v>24</v>
      </c>
      <c r="V1749" s="84">
        <f t="shared" si="173"/>
        <v>1557.5786168820594</v>
      </c>
      <c r="W1749" s="78">
        <v>46094</v>
      </c>
      <c r="X1749" s="87" t="s">
        <v>437</v>
      </c>
      <c r="Y1749" s="85" t="s">
        <v>129</v>
      </c>
      <c r="Z1749" s="85" t="s">
        <v>239</v>
      </c>
      <c r="AA1749" s="85" t="s">
        <v>122</v>
      </c>
      <c r="AB1749" s="76" t="s">
        <v>539</v>
      </c>
      <c r="AC1749" s="76" t="s">
        <v>540</v>
      </c>
      <c r="AD1749" s="76" t="s">
        <v>174</v>
      </c>
      <c r="AE1749" s="76" t="s">
        <v>546</v>
      </c>
      <c r="AF1749" s="76" t="s">
        <v>6263</v>
      </c>
      <c r="AG1749" s="139" t="s">
        <v>550</v>
      </c>
      <c r="AH1749" s="93">
        <v>22623.78</v>
      </c>
      <c r="AI1749" s="75" t="s">
        <v>5843</v>
      </c>
      <c r="AJ1749" s="6" t="s">
        <v>103</v>
      </c>
      <c r="AK1749" s="81">
        <v>0</v>
      </c>
      <c r="AL1749" s="205" t="s">
        <v>103</v>
      </c>
      <c r="AM1749" s="169"/>
      <c r="AN1749" s="6"/>
      <c r="AO1749" s="120"/>
    </row>
    <row r="1750" spans="1:41" ht="58">
      <c r="A1750" s="75" t="s">
        <v>5843</v>
      </c>
      <c r="B1750" s="6" t="s">
        <v>93</v>
      </c>
      <c r="C1750" s="76">
        <v>1749</v>
      </c>
      <c r="D1750" s="76" t="s">
        <v>98</v>
      </c>
      <c r="E1750" s="6" t="s">
        <v>2136</v>
      </c>
      <c r="F1750" s="6" t="str">
        <f t="shared" si="174"/>
        <v>BrokerRM-M-037-SI26-M19-B</v>
      </c>
      <c r="G1750" s="97" t="s">
        <v>5514</v>
      </c>
      <c r="H1750" s="95" t="s">
        <v>6025</v>
      </c>
      <c r="I1750" s="85" t="s">
        <v>4692</v>
      </c>
      <c r="J1750" s="92">
        <v>46094</v>
      </c>
      <c r="K1750" s="95">
        <v>6003631</v>
      </c>
      <c r="L1750" s="73" t="s">
        <v>6264</v>
      </c>
      <c r="M1750" s="80" t="s">
        <v>117</v>
      </c>
      <c r="N1750" s="73" t="s">
        <v>5828</v>
      </c>
      <c r="O1750" s="71">
        <v>0</v>
      </c>
      <c r="P1750" s="71">
        <v>27607.61</v>
      </c>
      <c r="Q1750" s="79">
        <v>2868.27</v>
      </c>
      <c r="R1750" s="79">
        <v>458.92</v>
      </c>
      <c r="S1750" s="71">
        <v>0</v>
      </c>
      <c r="T1750" s="79">
        <v>30934.799999999999</v>
      </c>
      <c r="U1750" s="87" t="s">
        <v>24</v>
      </c>
      <c r="V1750" s="84">
        <f t="shared" si="173"/>
        <v>1737.4513471162109</v>
      </c>
      <c r="W1750" s="78">
        <v>46094</v>
      </c>
      <c r="X1750" s="87" t="s">
        <v>437</v>
      </c>
      <c r="Y1750" s="85" t="s">
        <v>129</v>
      </c>
      <c r="Z1750" s="85" t="s">
        <v>239</v>
      </c>
      <c r="AA1750" s="85" t="s">
        <v>122</v>
      </c>
      <c r="AB1750" s="76" t="s">
        <v>539</v>
      </c>
      <c r="AC1750" s="76" t="s">
        <v>540</v>
      </c>
      <c r="AD1750" s="76" t="s">
        <v>174</v>
      </c>
      <c r="AE1750" s="76" t="s">
        <v>546</v>
      </c>
      <c r="AF1750" s="76" t="s">
        <v>6265</v>
      </c>
      <c r="AG1750" s="139" t="s">
        <v>550</v>
      </c>
      <c r="AH1750" s="93">
        <v>25826.36</v>
      </c>
      <c r="AI1750" s="75" t="s">
        <v>5843</v>
      </c>
      <c r="AJ1750" s="6" t="s">
        <v>103</v>
      </c>
      <c r="AK1750" s="81">
        <v>0</v>
      </c>
      <c r="AL1750" s="205" t="s">
        <v>103</v>
      </c>
      <c r="AM1750" s="169"/>
      <c r="AN1750" s="6"/>
      <c r="AO1750" s="120"/>
    </row>
    <row r="1751" spans="1:41">
      <c r="A1751" s="75" t="s">
        <v>5843</v>
      </c>
      <c r="B1751" s="6" t="s">
        <v>93</v>
      </c>
      <c r="C1751" s="76">
        <v>1750</v>
      </c>
      <c r="D1751" s="76" t="s">
        <v>98</v>
      </c>
      <c r="E1751" s="6" t="s">
        <v>2136</v>
      </c>
      <c r="F1751" s="6" t="str">
        <f t="shared" si="174"/>
        <v>BrokerFG-R-2146LE25.M19</v>
      </c>
      <c r="G1751" s="97" t="s">
        <v>5446</v>
      </c>
      <c r="H1751" s="95" t="s">
        <v>6026</v>
      </c>
      <c r="I1751" s="85" t="s">
        <v>4692</v>
      </c>
      <c r="J1751" s="92">
        <v>46093</v>
      </c>
      <c r="K1751" s="328">
        <v>6085308</v>
      </c>
      <c r="L1751" s="73" t="s">
        <v>116</v>
      </c>
      <c r="M1751" s="73" t="s">
        <v>195</v>
      </c>
      <c r="N1751" s="73" t="s">
        <v>116</v>
      </c>
      <c r="O1751" s="71">
        <v>0</v>
      </c>
      <c r="P1751" s="71">
        <v>0</v>
      </c>
      <c r="Q1751" s="79">
        <v>1046.02</v>
      </c>
      <c r="R1751" s="79">
        <v>167.36</v>
      </c>
      <c r="S1751" s="71">
        <v>0</v>
      </c>
      <c r="T1751" s="79">
        <v>1213.3800000000001</v>
      </c>
      <c r="U1751" s="87" t="s">
        <v>24</v>
      </c>
      <c r="V1751" s="84">
        <f t="shared" si="173"/>
        <v>68.149421220239603</v>
      </c>
      <c r="W1751" s="78" t="s">
        <v>119</v>
      </c>
      <c r="X1751" s="87" t="s">
        <v>122</v>
      </c>
      <c r="Y1751" s="85" t="s">
        <v>121</v>
      </c>
      <c r="Z1751" s="85" t="s">
        <v>178</v>
      </c>
      <c r="AA1751" s="85" t="s">
        <v>438</v>
      </c>
      <c r="AB1751" s="76" t="s">
        <v>539</v>
      </c>
      <c r="AC1751" s="76" t="s">
        <v>541</v>
      </c>
      <c r="AD1751" s="76" t="s">
        <v>195</v>
      </c>
      <c r="AE1751" s="76" t="s">
        <v>547</v>
      </c>
      <c r="AF1751" s="76" t="s">
        <v>96</v>
      </c>
      <c r="AG1751" s="75"/>
      <c r="AH1751" s="60"/>
      <c r="AI1751" s="75" t="s">
        <v>5843</v>
      </c>
      <c r="AJ1751" s="6" t="s">
        <v>103</v>
      </c>
      <c r="AK1751" s="81">
        <v>0</v>
      </c>
      <c r="AL1751" s="205" t="s">
        <v>103</v>
      </c>
      <c r="AM1751" s="169"/>
      <c r="AN1751" s="6"/>
      <c r="AO1751" s="120"/>
    </row>
    <row r="1752" spans="1:41">
      <c r="A1752" s="75" t="s">
        <v>5843</v>
      </c>
      <c r="B1752" s="6" t="s">
        <v>93</v>
      </c>
      <c r="C1752" s="76">
        <v>1751</v>
      </c>
      <c r="D1752" s="76" t="s">
        <v>98</v>
      </c>
      <c r="E1752" s="6" t="s">
        <v>2136</v>
      </c>
      <c r="F1752" s="6" t="str">
        <f t="shared" si="174"/>
        <v>BrokerFG-R-2148LE25.M19</v>
      </c>
      <c r="G1752" s="97" t="s">
        <v>5574</v>
      </c>
      <c r="H1752" s="95" t="s">
        <v>6027</v>
      </c>
      <c r="I1752" s="85" t="s">
        <v>4692</v>
      </c>
      <c r="J1752" s="92">
        <v>46094</v>
      </c>
      <c r="K1752" s="101">
        <v>6084491</v>
      </c>
      <c r="L1752" s="73" t="s">
        <v>116</v>
      </c>
      <c r="M1752" s="73" t="s">
        <v>195</v>
      </c>
      <c r="N1752" s="73" t="s">
        <v>116</v>
      </c>
      <c r="O1752" s="71">
        <v>0</v>
      </c>
      <c r="P1752" s="71">
        <v>0</v>
      </c>
      <c r="Q1752" s="79">
        <v>8327.48</v>
      </c>
      <c r="R1752" s="79">
        <v>1332.4</v>
      </c>
      <c r="S1752" s="71">
        <v>0</v>
      </c>
      <c r="T1752" s="79">
        <v>9659.8799999999992</v>
      </c>
      <c r="U1752" s="87" t="s">
        <v>24</v>
      </c>
      <c r="V1752" s="84">
        <f t="shared" si="173"/>
        <v>542.54663094576142</v>
      </c>
      <c r="W1752" s="78" t="s">
        <v>119</v>
      </c>
      <c r="X1752" s="87" t="s">
        <v>122</v>
      </c>
      <c r="Y1752" s="85" t="s">
        <v>121</v>
      </c>
      <c r="Z1752" s="85" t="s">
        <v>178</v>
      </c>
      <c r="AA1752" s="85" t="s">
        <v>438</v>
      </c>
      <c r="AB1752" s="76" t="s">
        <v>539</v>
      </c>
      <c r="AC1752" s="76" t="s">
        <v>541</v>
      </c>
      <c r="AD1752" s="76" t="s">
        <v>195</v>
      </c>
      <c r="AE1752" s="76" t="s">
        <v>547</v>
      </c>
      <c r="AF1752" s="76" t="s">
        <v>96</v>
      </c>
      <c r="AG1752" s="75"/>
      <c r="AH1752" s="60"/>
      <c r="AI1752" s="75" t="s">
        <v>5843</v>
      </c>
      <c r="AJ1752" s="6" t="s">
        <v>103</v>
      </c>
      <c r="AK1752" s="81">
        <v>0</v>
      </c>
      <c r="AL1752" s="205" t="s">
        <v>103</v>
      </c>
      <c r="AM1752" s="169"/>
      <c r="AN1752" s="6"/>
      <c r="AO1752" s="120"/>
    </row>
    <row r="1753" spans="1:41">
      <c r="A1753" s="75" t="s">
        <v>5843</v>
      </c>
      <c r="B1753" s="6" t="s">
        <v>93</v>
      </c>
      <c r="C1753" s="76">
        <v>1752</v>
      </c>
      <c r="D1753" s="76" t="s">
        <v>98</v>
      </c>
      <c r="E1753" s="6" t="s">
        <v>2136</v>
      </c>
      <c r="F1753" s="6" t="str">
        <f t="shared" si="174"/>
        <v>BrokerFG-R-2152LE25.M19</v>
      </c>
      <c r="G1753" s="97" t="s">
        <v>6028</v>
      </c>
      <c r="H1753" s="95" t="s">
        <v>6029</v>
      </c>
      <c r="I1753" s="85" t="s">
        <v>4692</v>
      </c>
      <c r="J1753" s="92">
        <v>46094</v>
      </c>
      <c r="K1753" s="328">
        <v>6084423</v>
      </c>
      <c r="L1753" s="73" t="s">
        <v>116</v>
      </c>
      <c r="M1753" s="73" t="s">
        <v>195</v>
      </c>
      <c r="N1753" s="73" t="s">
        <v>116</v>
      </c>
      <c r="O1753" s="71">
        <v>0</v>
      </c>
      <c r="P1753" s="71">
        <v>1884.6</v>
      </c>
      <c r="Q1753" s="79">
        <v>21666.06</v>
      </c>
      <c r="R1753" s="79">
        <v>3466.57</v>
      </c>
      <c r="S1753" s="71">
        <v>0</v>
      </c>
      <c r="T1753" s="79">
        <v>27017.23</v>
      </c>
      <c r="U1753" s="87" t="s">
        <v>24</v>
      </c>
      <c r="V1753" s="84">
        <f t="shared" si="173"/>
        <v>1517.4212427055777</v>
      </c>
      <c r="W1753" s="78" t="s">
        <v>119</v>
      </c>
      <c r="X1753" s="87" t="s">
        <v>122</v>
      </c>
      <c r="Y1753" s="85" t="s">
        <v>121</v>
      </c>
      <c r="Z1753" s="85" t="s">
        <v>178</v>
      </c>
      <c r="AA1753" s="85" t="s">
        <v>438</v>
      </c>
      <c r="AB1753" s="76" t="s">
        <v>539</v>
      </c>
      <c r="AC1753" s="76" t="s">
        <v>541</v>
      </c>
      <c r="AD1753" s="76" t="s">
        <v>195</v>
      </c>
      <c r="AE1753" s="76" t="s">
        <v>547</v>
      </c>
      <c r="AF1753" s="76" t="s">
        <v>96</v>
      </c>
      <c r="AG1753" s="75"/>
      <c r="AH1753" s="60"/>
      <c r="AI1753" s="75" t="s">
        <v>5843</v>
      </c>
      <c r="AJ1753" s="6" t="s">
        <v>103</v>
      </c>
      <c r="AK1753" s="81">
        <v>0</v>
      </c>
      <c r="AL1753" s="205" t="s">
        <v>103</v>
      </c>
      <c r="AM1753" s="169"/>
      <c r="AN1753" s="6"/>
      <c r="AO1753" s="120"/>
    </row>
    <row r="1754" spans="1:41">
      <c r="A1754" s="75" t="s">
        <v>5843</v>
      </c>
      <c r="B1754" s="6" t="s">
        <v>93</v>
      </c>
      <c r="C1754" s="76">
        <v>1753</v>
      </c>
      <c r="D1754" s="76" t="s">
        <v>98</v>
      </c>
      <c r="E1754" s="6" t="s">
        <v>2136</v>
      </c>
      <c r="F1754" s="6" t="str">
        <f t="shared" si="174"/>
        <v>BrokerFG-R-2156LE25.M45</v>
      </c>
      <c r="G1754" s="97" t="s">
        <v>6030</v>
      </c>
      <c r="H1754" s="95" t="s">
        <v>6031</v>
      </c>
      <c r="I1754" s="85" t="s">
        <v>4692</v>
      </c>
      <c r="J1754" s="92">
        <v>46093</v>
      </c>
      <c r="K1754" s="96" t="s">
        <v>6266</v>
      </c>
      <c r="L1754" s="73" t="s">
        <v>116</v>
      </c>
      <c r="M1754" s="80" t="s">
        <v>1264</v>
      </c>
      <c r="N1754" s="6" t="s">
        <v>6267</v>
      </c>
      <c r="O1754" s="71" t="s">
        <v>6268</v>
      </c>
      <c r="P1754" s="71">
        <v>0</v>
      </c>
      <c r="Q1754" s="79">
        <v>735.15</v>
      </c>
      <c r="R1754" s="79">
        <v>460.46</v>
      </c>
      <c r="S1754" s="71">
        <v>0</v>
      </c>
      <c r="T1754" s="79">
        <v>3338.33</v>
      </c>
      <c r="U1754" s="87" t="s">
        <v>24</v>
      </c>
      <c r="V1754" s="84">
        <f t="shared" si="173"/>
        <v>187.49712154655793</v>
      </c>
      <c r="W1754" s="86">
        <v>46086</v>
      </c>
      <c r="X1754" s="80" t="s">
        <v>239</v>
      </c>
      <c r="Y1754" s="80" t="s">
        <v>239</v>
      </c>
      <c r="Z1754" s="80" t="s">
        <v>178</v>
      </c>
      <c r="AA1754" s="6" t="s">
        <v>122</v>
      </c>
      <c r="AB1754" s="76" t="s">
        <v>1098</v>
      </c>
      <c r="AC1754" s="76" t="s">
        <v>541</v>
      </c>
      <c r="AD1754" s="76" t="s">
        <v>195</v>
      </c>
      <c r="AE1754" s="76" t="s">
        <v>547</v>
      </c>
      <c r="AF1754" s="76" t="s">
        <v>96</v>
      </c>
      <c r="AG1754" s="82"/>
      <c r="AH1754" s="60"/>
      <c r="AI1754" s="75" t="s">
        <v>5843</v>
      </c>
      <c r="AJ1754" s="6" t="s">
        <v>103</v>
      </c>
      <c r="AK1754" s="81">
        <v>0</v>
      </c>
      <c r="AL1754" s="205" t="s">
        <v>103</v>
      </c>
      <c r="AM1754" s="169"/>
      <c r="AN1754" s="6"/>
      <c r="AO1754" s="120"/>
    </row>
    <row r="1755" spans="1:41">
      <c r="A1755" s="75" t="s">
        <v>5843</v>
      </c>
      <c r="B1755" s="6" t="s">
        <v>93</v>
      </c>
      <c r="C1755" s="76">
        <v>1754</v>
      </c>
      <c r="D1755" s="76" t="s">
        <v>98</v>
      </c>
      <c r="E1755" s="6" t="s">
        <v>2136</v>
      </c>
      <c r="F1755" s="6" t="str">
        <f t="shared" si="174"/>
        <v>BrokerFG-I-0050-SE26-M23-L.D</v>
      </c>
      <c r="G1755" s="97" t="s">
        <v>6032</v>
      </c>
      <c r="H1755" s="95" t="s">
        <v>6033</v>
      </c>
      <c r="I1755" s="85" t="s">
        <v>4692</v>
      </c>
      <c r="J1755" s="92">
        <v>46094</v>
      </c>
      <c r="K1755" s="96" t="s">
        <v>6269</v>
      </c>
      <c r="L1755" s="73" t="s">
        <v>6270</v>
      </c>
      <c r="M1755" s="80" t="s">
        <v>1264</v>
      </c>
      <c r="N1755" s="6" t="s">
        <v>6271</v>
      </c>
      <c r="O1755" s="71">
        <v>0</v>
      </c>
      <c r="P1755" s="71">
        <v>266.63</v>
      </c>
      <c r="Q1755" s="79">
        <v>3148.29</v>
      </c>
      <c r="R1755" s="79">
        <v>503.72</v>
      </c>
      <c r="S1755" s="71">
        <v>0</v>
      </c>
      <c r="T1755" s="79">
        <v>3918.64</v>
      </c>
      <c r="U1755" s="87" t="s">
        <v>24</v>
      </c>
      <c r="V1755" s="84">
        <f t="shared" si="173"/>
        <v>220.090200902009</v>
      </c>
      <c r="W1755" s="329">
        <v>46092</v>
      </c>
      <c r="X1755" s="6" t="s">
        <v>3633</v>
      </c>
      <c r="Y1755" s="6" t="s">
        <v>537</v>
      </c>
      <c r="Z1755" s="330" t="s">
        <v>1433</v>
      </c>
      <c r="AA1755" s="6" t="s">
        <v>1434</v>
      </c>
      <c r="AB1755" s="76" t="s">
        <v>1118</v>
      </c>
      <c r="AC1755" s="76" t="s">
        <v>541</v>
      </c>
      <c r="AD1755" s="76" t="s">
        <v>543</v>
      </c>
      <c r="AE1755" s="76" t="s">
        <v>549</v>
      </c>
      <c r="AF1755" s="76" t="s">
        <v>96</v>
      </c>
      <c r="AG1755" s="82"/>
      <c r="AH1755" s="60"/>
      <c r="AI1755" s="75" t="s">
        <v>5843</v>
      </c>
      <c r="AJ1755" s="6" t="s">
        <v>103</v>
      </c>
      <c r="AK1755" s="81">
        <v>0</v>
      </c>
      <c r="AL1755" s="205" t="s">
        <v>103</v>
      </c>
      <c r="AM1755" s="169"/>
      <c r="AN1755" s="6"/>
      <c r="AO1755" s="120"/>
    </row>
    <row r="1756" spans="1:41">
      <c r="A1756" s="75" t="s">
        <v>5843</v>
      </c>
      <c r="B1756" s="6" t="s">
        <v>93</v>
      </c>
      <c r="C1756" s="76">
        <v>1755</v>
      </c>
      <c r="D1756" s="6" t="s">
        <v>593</v>
      </c>
      <c r="E1756" s="6" t="s">
        <v>2135</v>
      </c>
      <c r="F1756" s="6" t="str">
        <f t="shared" si="174"/>
        <v>FreightFG-A-0013-SE26-M19</v>
      </c>
      <c r="G1756" s="97" t="s">
        <v>6034</v>
      </c>
      <c r="H1756" s="95">
        <v>1717894</v>
      </c>
      <c r="I1756" s="85" t="s">
        <v>4692</v>
      </c>
      <c r="J1756" s="92">
        <v>46090</v>
      </c>
      <c r="K1756" s="92" t="s">
        <v>6272</v>
      </c>
      <c r="L1756" s="80" t="s">
        <v>1264</v>
      </c>
      <c r="M1756" s="80" t="s">
        <v>6272</v>
      </c>
      <c r="N1756" s="80"/>
      <c r="O1756" s="71">
        <v>0</v>
      </c>
      <c r="P1756" s="71">
        <v>0</v>
      </c>
      <c r="Q1756" s="79">
        <v>2919.5</v>
      </c>
      <c r="R1756" s="79">
        <v>340.72</v>
      </c>
      <c r="S1756" s="71">
        <v>0</v>
      </c>
      <c r="T1756" s="79">
        <v>3260.22</v>
      </c>
      <c r="U1756" s="87" t="s">
        <v>118</v>
      </c>
      <c r="V1756" s="84">
        <f t="shared" ref="V1756:V1771" si="175">T1756</f>
        <v>3260.22</v>
      </c>
      <c r="W1756" s="70" t="s">
        <v>5747</v>
      </c>
      <c r="X1756" s="6" t="s">
        <v>2040</v>
      </c>
      <c r="Y1756" s="80" t="s">
        <v>1449</v>
      </c>
      <c r="Z1756" s="80" t="s">
        <v>2041</v>
      </c>
      <c r="AA1756" s="109" t="s">
        <v>1358</v>
      </c>
      <c r="AB1756" s="76" t="s">
        <v>539</v>
      </c>
      <c r="AC1756" s="76" t="s">
        <v>541</v>
      </c>
      <c r="AD1756" s="76" t="s">
        <v>543</v>
      </c>
      <c r="AE1756" s="76" t="s">
        <v>549</v>
      </c>
      <c r="AF1756" s="76" t="s">
        <v>96</v>
      </c>
      <c r="AG1756" s="82"/>
      <c r="AH1756" s="60"/>
      <c r="AI1756" s="75" t="s">
        <v>5843</v>
      </c>
      <c r="AJ1756" s="6" t="s">
        <v>111</v>
      </c>
      <c r="AK1756" s="81">
        <f>V1756</f>
        <v>3260.22</v>
      </c>
      <c r="AL1756" s="205" t="s">
        <v>111</v>
      </c>
      <c r="AM1756" s="169"/>
      <c r="AN1756" s="6"/>
      <c r="AO1756" s="120"/>
    </row>
    <row r="1757" spans="1:41">
      <c r="A1757" s="75" t="s">
        <v>5843</v>
      </c>
      <c r="B1757" s="6" t="s">
        <v>93</v>
      </c>
      <c r="C1757" s="76">
        <v>1756</v>
      </c>
      <c r="D1757" s="6" t="s">
        <v>593</v>
      </c>
      <c r="E1757" s="6" t="s">
        <v>2135</v>
      </c>
      <c r="F1757" s="6" t="str">
        <f t="shared" si="174"/>
        <v>FreightFG-A-0011-SE26-M19</v>
      </c>
      <c r="G1757" s="97" t="s">
        <v>6035</v>
      </c>
      <c r="H1757" s="95">
        <v>1717919</v>
      </c>
      <c r="I1757" s="85" t="s">
        <v>4692</v>
      </c>
      <c r="J1757" s="92">
        <v>46090</v>
      </c>
      <c r="K1757" s="92" t="s">
        <v>6273</v>
      </c>
      <c r="L1757" s="80" t="s">
        <v>1264</v>
      </c>
      <c r="M1757" s="80" t="s">
        <v>6273</v>
      </c>
      <c r="N1757" s="80"/>
      <c r="O1757" s="71">
        <v>0</v>
      </c>
      <c r="P1757" s="71">
        <v>0</v>
      </c>
      <c r="Q1757" s="79">
        <v>2919.5</v>
      </c>
      <c r="R1757" s="79">
        <v>340.72</v>
      </c>
      <c r="S1757" s="71">
        <v>0</v>
      </c>
      <c r="T1757" s="79">
        <v>3260.22</v>
      </c>
      <c r="U1757" s="87" t="s">
        <v>118</v>
      </c>
      <c r="V1757" s="84">
        <f t="shared" si="175"/>
        <v>3260.22</v>
      </c>
      <c r="W1757" s="70" t="s">
        <v>5747</v>
      </c>
      <c r="X1757" s="6" t="s">
        <v>2040</v>
      </c>
      <c r="Y1757" s="80" t="s">
        <v>1449</v>
      </c>
      <c r="Z1757" s="80" t="s">
        <v>2041</v>
      </c>
      <c r="AA1757" s="109" t="s">
        <v>1358</v>
      </c>
      <c r="AB1757" s="76" t="s">
        <v>539</v>
      </c>
      <c r="AC1757" s="76" t="s">
        <v>541</v>
      </c>
      <c r="AD1757" s="76" t="s">
        <v>543</v>
      </c>
      <c r="AE1757" s="76" t="s">
        <v>549</v>
      </c>
      <c r="AF1757" s="76" t="s">
        <v>96</v>
      </c>
      <c r="AG1757" s="82"/>
      <c r="AH1757" s="60"/>
      <c r="AI1757" s="75" t="s">
        <v>5843</v>
      </c>
      <c r="AJ1757" s="6" t="s">
        <v>111</v>
      </c>
      <c r="AK1757" s="81">
        <f>V1757</f>
        <v>3260.22</v>
      </c>
      <c r="AL1757" s="205" t="s">
        <v>111</v>
      </c>
      <c r="AM1757" s="169"/>
      <c r="AN1757" s="6"/>
      <c r="AO1757" s="120"/>
    </row>
    <row r="1758" spans="1:41">
      <c r="A1758" s="75" t="s">
        <v>5843</v>
      </c>
      <c r="B1758" s="6" t="s">
        <v>93</v>
      </c>
      <c r="C1758" s="76">
        <v>1757</v>
      </c>
      <c r="D1758" s="6" t="s">
        <v>593</v>
      </c>
      <c r="E1758" s="6" t="s">
        <v>2135</v>
      </c>
      <c r="F1758" s="6" t="str">
        <f t="shared" si="174"/>
        <v>FreightRM-R-031-SI26-M19</v>
      </c>
      <c r="G1758" s="97" t="s">
        <v>6036</v>
      </c>
      <c r="H1758" s="95">
        <v>1718432</v>
      </c>
      <c r="I1758" s="85" t="s">
        <v>4692</v>
      </c>
      <c r="J1758" s="92">
        <v>46091</v>
      </c>
      <c r="K1758" s="92" t="s">
        <v>6274</v>
      </c>
      <c r="L1758" s="80" t="s">
        <v>117</v>
      </c>
      <c r="M1758" s="80" t="s">
        <v>6274</v>
      </c>
      <c r="N1758" s="80"/>
      <c r="O1758" s="71">
        <v>0</v>
      </c>
      <c r="P1758" s="71">
        <v>0</v>
      </c>
      <c r="Q1758" s="79">
        <v>9640.77</v>
      </c>
      <c r="R1758" s="79">
        <v>47.2</v>
      </c>
      <c r="S1758" s="71">
        <v>0</v>
      </c>
      <c r="T1758" s="79">
        <v>9687.9699999999993</v>
      </c>
      <c r="U1758" s="87" t="s">
        <v>118</v>
      </c>
      <c r="V1758" s="84">
        <f t="shared" si="175"/>
        <v>9687.9699999999993</v>
      </c>
      <c r="W1758" s="70" t="s">
        <v>5747</v>
      </c>
      <c r="X1758" s="6" t="s">
        <v>3643</v>
      </c>
      <c r="Y1758" s="80" t="s">
        <v>2027</v>
      </c>
      <c r="Z1758" s="80" t="s">
        <v>1449</v>
      </c>
      <c r="AA1758" s="109" t="s">
        <v>1266</v>
      </c>
      <c r="AB1758" s="76" t="s">
        <v>539</v>
      </c>
      <c r="AC1758" s="76" t="s">
        <v>540</v>
      </c>
      <c r="AD1758" s="76" t="s">
        <v>174</v>
      </c>
      <c r="AE1758" s="76" t="s">
        <v>546</v>
      </c>
      <c r="AF1758" s="76" t="s">
        <v>96</v>
      </c>
      <c r="AG1758" s="82"/>
      <c r="AH1758" s="60"/>
      <c r="AI1758" s="75" t="s">
        <v>5843</v>
      </c>
      <c r="AJ1758" s="6" t="s">
        <v>103</v>
      </c>
      <c r="AK1758" s="81">
        <v>0</v>
      </c>
      <c r="AL1758" s="205" t="s">
        <v>103</v>
      </c>
      <c r="AM1758" s="169"/>
      <c r="AN1758" s="6"/>
      <c r="AO1758" s="120"/>
    </row>
    <row r="1759" spans="1:41">
      <c r="A1759" s="75" t="s">
        <v>5843</v>
      </c>
      <c r="B1759" s="6" t="s">
        <v>93</v>
      </c>
      <c r="C1759" s="76">
        <v>1758</v>
      </c>
      <c r="D1759" s="6" t="s">
        <v>593</v>
      </c>
      <c r="E1759" s="6" t="s">
        <v>2135</v>
      </c>
      <c r="F1759" s="6" t="str">
        <f t="shared" si="174"/>
        <v>FreightRM-A-006-SI26-M19-L</v>
      </c>
      <c r="G1759" s="97" t="s">
        <v>6037</v>
      </c>
      <c r="H1759" s="95">
        <v>1718443</v>
      </c>
      <c r="I1759" s="85" t="s">
        <v>4692</v>
      </c>
      <c r="J1759" s="92">
        <v>46091</v>
      </c>
      <c r="K1759" s="92" t="s">
        <v>6275</v>
      </c>
      <c r="L1759" s="80" t="s">
        <v>117</v>
      </c>
      <c r="M1759" s="80" t="s">
        <v>6275</v>
      </c>
      <c r="N1759" s="80"/>
      <c r="O1759" s="71">
        <v>0</v>
      </c>
      <c r="P1759" s="71">
        <v>0</v>
      </c>
      <c r="Q1759" s="79">
        <v>1083.45</v>
      </c>
      <c r="R1759" s="79">
        <v>30</v>
      </c>
      <c r="S1759" s="71">
        <v>0</v>
      </c>
      <c r="T1759" s="79">
        <v>1113.45</v>
      </c>
      <c r="U1759" s="87" t="s">
        <v>118</v>
      </c>
      <c r="V1759" s="84">
        <f t="shared" si="175"/>
        <v>1113.45</v>
      </c>
      <c r="W1759" s="70" t="s">
        <v>5747</v>
      </c>
      <c r="X1759" s="6" t="s">
        <v>1437</v>
      </c>
      <c r="Y1759" s="80" t="s">
        <v>1438</v>
      </c>
      <c r="Z1759" s="80" t="s">
        <v>1439</v>
      </c>
      <c r="AA1759" s="109" t="s">
        <v>1266</v>
      </c>
      <c r="AB1759" s="76" t="s">
        <v>539</v>
      </c>
      <c r="AC1759" s="76" t="s">
        <v>540</v>
      </c>
      <c r="AD1759" s="76" t="s">
        <v>174</v>
      </c>
      <c r="AE1759" s="76" t="s">
        <v>546</v>
      </c>
      <c r="AF1759" s="76" t="s">
        <v>96</v>
      </c>
      <c r="AG1759" s="82"/>
      <c r="AH1759" s="60"/>
      <c r="AI1759" s="75" t="s">
        <v>5843</v>
      </c>
      <c r="AJ1759" s="6" t="s">
        <v>103</v>
      </c>
      <c r="AK1759" s="81">
        <v>0</v>
      </c>
      <c r="AL1759" s="205" t="s">
        <v>103</v>
      </c>
      <c r="AM1759" s="169"/>
      <c r="AN1759" s="6"/>
      <c r="AO1759" s="120"/>
    </row>
    <row r="1760" spans="1:41">
      <c r="A1760" s="75" t="s">
        <v>5843</v>
      </c>
      <c r="B1760" s="6" t="s">
        <v>93</v>
      </c>
      <c r="C1760" s="76">
        <v>1759</v>
      </c>
      <c r="D1760" s="6" t="s">
        <v>593</v>
      </c>
      <c r="E1760" s="6" t="s">
        <v>2135</v>
      </c>
      <c r="F1760" s="6" t="str">
        <f t="shared" si="174"/>
        <v>FreightRM-A-006-SI26-M19-L</v>
      </c>
      <c r="G1760" s="97" t="s">
        <v>6037</v>
      </c>
      <c r="H1760" s="95">
        <v>1718444</v>
      </c>
      <c r="I1760" s="85" t="s">
        <v>4692</v>
      </c>
      <c r="J1760" s="92">
        <v>46091</v>
      </c>
      <c r="K1760" s="92" t="s">
        <v>6276</v>
      </c>
      <c r="L1760" s="80" t="s">
        <v>117</v>
      </c>
      <c r="M1760" s="80" t="s">
        <v>6276</v>
      </c>
      <c r="N1760" s="80"/>
      <c r="O1760" s="71">
        <v>0</v>
      </c>
      <c r="P1760" s="71">
        <v>0</v>
      </c>
      <c r="Q1760" s="79">
        <v>1083.45</v>
      </c>
      <c r="R1760" s="79">
        <v>30</v>
      </c>
      <c r="S1760" s="71">
        <v>0</v>
      </c>
      <c r="T1760" s="79">
        <v>1113.45</v>
      </c>
      <c r="U1760" s="87" t="s">
        <v>118</v>
      </c>
      <c r="V1760" s="84">
        <f t="shared" si="175"/>
        <v>1113.45</v>
      </c>
      <c r="W1760" s="70" t="s">
        <v>5747</v>
      </c>
      <c r="X1760" s="6" t="s">
        <v>1437</v>
      </c>
      <c r="Y1760" s="80" t="s">
        <v>1438</v>
      </c>
      <c r="Z1760" s="80" t="s">
        <v>1439</v>
      </c>
      <c r="AA1760" s="109" t="s">
        <v>1266</v>
      </c>
      <c r="AB1760" s="76" t="s">
        <v>539</v>
      </c>
      <c r="AC1760" s="76" t="s">
        <v>540</v>
      </c>
      <c r="AD1760" s="76" t="s">
        <v>174</v>
      </c>
      <c r="AE1760" s="76" t="s">
        <v>546</v>
      </c>
      <c r="AF1760" s="76" t="s">
        <v>96</v>
      </c>
      <c r="AG1760" s="82"/>
      <c r="AH1760" s="60"/>
      <c r="AI1760" s="75" t="s">
        <v>5843</v>
      </c>
      <c r="AJ1760" s="6" t="s">
        <v>103</v>
      </c>
      <c r="AK1760" s="81">
        <v>0</v>
      </c>
      <c r="AL1760" s="205" t="s">
        <v>103</v>
      </c>
      <c r="AM1760" s="169"/>
      <c r="AN1760" s="6"/>
      <c r="AO1760" s="120"/>
    </row>
    <row r="1761" spans="1:41">
      <c r="A1761" s="75" t="s">
        <v>5843</v>
      </c>
      <c r="B1761" s="6" t="s">
        <v>93</v>
      </c>
      <c r="C1761" s="76">
        <v>1760</v>
      </c>
      <c r="D1761" s="6" t="s">
        <v>593</v>
      </c>
      <c r="E1761" s="6" t="s">
        <v>2135</v>
      </c>
      <c r="F1761" s="6" t="str">
        <f t="shared" si="174"/>
        <v>FreightRM-A-020-SI26-M19-L</v>
      </c>
      <c r="G1761" s="97" t="s">
        <v>6038</v>
      </c>
      <c r="H1761" s="95">
        <v>1718445</v>
      </c>
      <c r="I1761" s="85" t="s">
        <v>4692</v>
      </c>
      <c r="J1761" s="92">
        <v>46091</v>
      </c>
      <c r="K1761" s="92" t="s">
        <v>6277</v>
      </c>
      <c r="L1761" s="80" t="s">
        <v>117</v>
      </c>
      <c r="M1761" s="80" t="s">
        <v>6277</v>
      </c>
      <c r="N1761" s="80"/>
      <c r="O1761" s="71">
        <v>0</v>
      </c>
      <c r="P1761" s="71">
        <v>0</v>
      </c>
      <c r="Q1761" s="79">
        <v>1083.45</v>
      </c>
      <c r="R1761" s="79">
        <v>30</v>
      </c>
      <c r="S1761" s="71">
        <v>0</v>
      </c>
      <c r="T1761" s="79">
        <v>1113.45</v>
      </c>
      <c r="U1761" s="87" t="s">
        <v>118</v>
      </c>
      <c r="V1761" s="84">
        <f t="shared" si="175"/>
        <v>1113.45</v>
      </c>
      <c r="W1761" s="70" t="s">
        <v>5747</v>
      </c>
      <c r="X1761" s="6" t="s">
        <v>1437</v>
      </c>
      <c r="Y1761" s="80" t="s">
        <v>1438</v>
      </c>
      <c r="Z1761" s="80" t="s">
        <v>1439</v>
      </c>
      <c r="AA1761" s="109" t="s">
        <v>1266</v>
      </c>
      <c r="AB1761" s="76" t="s">
        <v>539</v>
      </c>
      <c r="AC1761" s="76" t="s">
        <v>540</v>
      </c>
      <c r="AD1761" s="76" t="s">
        <v>174</v>
      </c>
      <c r="AE1761" s="76" t="s">
        <v>546</v>
      </c>
      <c r="AF1761" s="76" t="s">
        <v>96</v>
      </c>
      <c r="AG1761" s="82"/>
      <c r="AH1761" s="60"/>
      <c r="AI1761" s="75" t="s">
        <v>5843</v>
      </c>
      <c r="AJ1761" s="6" t="s">
        <v>103</v>
      </c>
      <c r="AK1761" s="81">
        <v>0</v>
      </c>
      <c r="AL1761" s="205" t="s">
        <v>103</v>
      </c>
      <c r="AM1761" s="169"/>
      <c r="AN1761" s="6"/>
      <c r="AO1761" s="120"/>
    </row>
    <row r="1762" spans="1:41">
      <c r="A1762" s="75" t="s">
        <v>5843</v>
      </c>
      <c r="B1762" s="6" t="s">
        <v>93</v>
      </c>
      <c r="C1762" s="76">
        <v>1761</v>
      </c>
      <c r="D1762" s="6" t="s">
        <v>593</v>
      </c>
      <c r="E1762" s="6" t="s">
        <v>2135</v>
      </c>
      <c r="F1762" s="6" t="str">
        <f t="shared" si="174"/>
        <v>FreightRM-R-032-SI26-M19</v>
      </c>
      <c r="G1762" s="97" t="s">
        <v>6039</v>
      </c>
      <c r="H1762" s="95">
        <v>1718470</v>
      </c>
      <c r="I1762" s="85" t="s">
        <v>4692</v>
      </c>
      <c r="J1762" s="92">
        <v>46091</v>
      </c>
      <c r="K1762" s="92" t="s">
        <v>6278</v>
      </c>
      <c r="L1762" s="80" t="s">
        <v>117</v>
      </c>
      <c r="M1762" s="80" t="s">
        <v>6278</v>
      </c>
      <c r="N1762" s="80"/>
      <c r="O1762" s="71">
        <v>0</v>
      </c>
      <c r="P1762" s="71">
        <v>0</v>
      </c>
      <c r="Q1762" s="79">
        <v>5937.5</v>
      </c>
      <c r="R1762" s="79">
        <v>22</v>
      </c>
      <c r="S1762" s="71">
        <v>0</v>
      </c>
      <c r="T1762" s="79">
        <v>5959.5</v>
      </c>
      <c r="U1762" s="87" t="s">
        <v>118</v>
      </c>
      <c r="V1762" s="84">
        <f t="shared" si="175"/>
        <v>5959.5</v>
      </c>
      <c r="W1762" s="70" t="s">
        <v>5747</v>
      </c>
      <c r="X1762" s="6" t="s">
        <v>1447</v>
      </c>
      <c r="Y1762" s="80" t="s">
        <v>1448</v>
      </c>
      <c r="Z1762" s="80" t="s">
        <v>1449</v>
      </c>
      <c r="AA1762" s="109" t="s">
        <v>1266</v>
      </c>
      <c r="AB1762" s="76" t="s">
        <v>539</v>
      </c>
      <c r="AC1762" s="76" t="s">
        <v>540</v>
      </c>
      <c r="AD1762" s="76" t="s">
        <v>174</v>
      </c>
      <c r="AE1762" s="76" t="s">
        <v>546</v>
      </c>
      <c r="AF1762" s="76" t="s">
        <v>96</v>
      </c>
      <c r="AG1762" s="82"/>
      <c r="AH1762" s="60"/>
      <c r="AI1762" s="75" t="s">
        <v>5843</v>
      </c>
      <c r="AJ1762" s="6" t="s">
        <v>103</v>
      </c>
      <c r="AK1762" s="81">
        <v>0</v>
      </c>
      <c r="AL1762" s="205" t="s">
        <v>103</v>
      </c>
      <c r="AM1762" s="169"/>
      <c r="AN1762" s="6"/>
      <c r="AO1762" s="120"/>
    </row>
    <row r="1763" spans="1:41">
      <c r="A1763" s="75" t="s">
        <v>5843</v>
      </c>
      <c r="B1763" s="6" t="s">
        <v>93</v>
      </c>
      <c r="C1763" s="76">
        <v>1762</v>
      </c>
      <c r="D1763" s="6" t="s">
        <v>593</v>
      </c>
      <c r="E1763" s="6" t="s">
        <v>2135</v>
      </c>
      <c r="F1763" s="6" t="str">
        <f t="shared" si="174"/>
        <v>FreightFG-A-0015-SE26-M19</v>
      </c>
      <c r="G1763" s="95" t="s">
        <v>6040</v>
      </c>
      <c r="H1763" s="95">
        <v>1720401</v>
      </c>
      <c r="I1763" s="85" t="s">
        <v>4692</v>
      </c>
      <c r="J1763" s="92">
        <v>46093</v>
      </c>
      <c r="K1763" s="92" t="s">
        <v>6279</v>
      </c>
      <c r="L1763" s="90" t="s">
        <v>1264</v>
      </c>
      <c r="M1763" s="76" t="s">
        <v>6279</v>
      </c>
      <c r="N1763" s="80"/>
      <c r="O1763" s="71">
        <v>0</v>
      </c>
      <c r="P1763" s="71">
        <v>0</v>
      </c>
      <c r="Q1763" s="79">
        <v>3879.5</v>
      </c>
      <c r="R1763" s="79">
        <v>340.72</v>
      </c>
      <c r="S1763" s="71">
        <v>0</v>
      </c>
      <c r="T1763" s="79">
        <v>4220.22</v>
      </c>
      <c r="U1763" s="87" t="s">
        <v>118</v>
      </c>
      <c r="V1763" s="84">
        <f t="shared" si="175"/>
        <v>4220.22</v>
      </c>
      <c r="W1763" s="61" t="s">
        <v>5747</v>
      </c>
      <c r="X1763" s="6" t="s">
        <v>2040</v>
      </c>
      <c r="Y1763" s="76" t="s">
        <v>1449</v>
      </c>
      <c r="Z1763" s="76" t="s">
        <v>2542</v>
      </c>
      <c r="AA1763" s="76" t="s">
        <v>2543</v>
      </c>
      <c r="AB1763" s="76" t="s">
        <v>539</v>
      </c>
      <c r="AC1763" s="76" t="s">
        <v>541</v>
      </c>
      <c r="AD1763" s="76" t="s">
        <v>543</v>
      </c>
      <c r="AE1763" s="76" t="s">
        <v>549</v>
      </c>
      <c r="AF1763" s="76" t="s">
        <v>96</v>
      </c>
      <c r="AG1763" s="82"/>
      <c r="AH1763" s="60"/>
      <c r="AI1763" s="75" t="s">
        <v>5843</v>
      </c>
      <c r="AJ1763" s="6" t="s">
        <v>111</v>
      </c>
      <c r="AK1763" s="81">
        <f>V1763</f>
        <v>4220.22</v>
      </c>
      <c r="AL1763" s="205" t="s">
        <v>111</v>
      </c>
      <c r="AM1763" s="169"/>
      <c r="AN1763" s="6"/>
      <c r="AO1763" s="120"/>
    </row>
    <row r="1764" spans="1:41">
      <c r="A1764" s="75" t="s">
        <v>5843</v>
      </c>
      <c r="B1764" s="6" t="s">
        <v>93</v>
      </c>
      <c r="C1764" s="76">
        <v>1763</v>
      </c>
      <c r="D1764" s="6" t="s">
        <v>106</v>
      </c>
      <c r="E1764" s="6" t="s">
        <v>2135</v>
      </c>
      <c r="F1764" s="6" t="str">
        <f t="shared" si="174"/>
        <v>FreightRM-J-1114LI25-M19</v>
      </c>
      <c r="G1764" s="95" t="s">
        <v>6041</v>
      </c>
      <c r="H1764" s="95">
        <v>637148</v>
      </c>
      <c r="I1764" s="85" t="s">
        <v>4692</v>
      </c>
      <c r="J1764" s="92">
        <v>46091</v>
      </c>
      <c r="K1764" s="92"/>
      <c r="L1764" s="78" t="s">
        <v>173</v>
      </c>
      <c r="M1764" s="76" t="s">
        <v>116</v>
      </c>
      <c r="N1764" s="78" t="s">
        <v>116</v>
      </c>
      <c r="O1764" s="71">
        <v>0</v>
      </c>
      <c r="P1764" s="71">
        <v>0</v>
      </c>
      <c r="Q1764" s="79">
        <v>450</v>
      </c>
      <c r="R1764" s="79">
        <v>0</v>
      </c>
      <c r="S1764" s="71">
        <v>0</v>
      </c>
      <c r="T1764" s="79">
        <v>450</v>
      </c>
      <c r="U1764" s="87" t="s">
        <v>118</v>
      </c>
      <c r="V1764" s="84">
        <f t="shared" si="175"/>
        <v>450</v>
      </c>
      <c r="W1764" s="61">
        <v>46006</v>
      </c>
      <c r="X1764" s="6" t="s">
        <v>6280</v>
      </c>
      <c r="Y1764" s="76" t="s">
        <v>6281</v>
      </c>
      <c r="Z1764" s="76" t="s">
        <v>149</v>
      </c>
      <c r="AA1764" s="76" t="s">
        <v>150</v>
      </c>
      <c r="AB1764" s="76" t="s">
        <v>539</v>
      </c>
      <c r="AC1764" s="76" t="s">
        <v>540</v>
      </c>
      <c r="AD1764" s="76" t="s">
        <v>173</v>
      </c>
      <c r="AE1764" s="76" t="s">
        <v>548</v>
      </c>
      <c r="AF1764" s="76" t="s">
        <v>96</v>
      </c>
      <c r="AG1764" s="82"/>
      <c r="AH1764" s="60"/>
      <c r="AI1764" s="75" t="s">
        <v>5843</v>
      </c>
      <c r="AJ1764" s="6" t="s">
        <v>103</v>
      </c>
      <c r="AK1764" s="81">
        <v>0</v>
      </c>
      <c r="AL1764" s="205" t="s">
        <v>103</v>
      </c>
      <c r="AM1764" s="169"/>
      <c r="AN1764" s="6"/>
      <c r="AO1764" s="120"/>
    </row>
    <row r="1765" spans="1:41">
      <c r="A1765" s="75" t="s">
        <v>5843</v>
      </c>
      <c r="B1765" s="6" t="s">
        <v>93</v>
      </c>
      <c r="C1765" s="76">
        <v>1764</v>
      </c>
      <c r="D1765" s="6" t="s">
        <v>106</v>
      </c>
      <c r="E1765" s="6" t="s">
        <v>2135</v>
      </c>
      <c r="F1765" s="6" t="str">
        <f t="shared" si="174"/>
        <v>FreightRM-J-1246LI26-M19</v>
      </c>
      <c r="G1765" s="95" t="s">
        <v>6042</v>
      </c>
      <c r="H1765" s="95">
        <v>637233</v>
      </c>
      <c r="I1765" s="85" t="s">
        <v>4692</v>
      </c>
      <c r="J1765" s="92">
        <v>46091</v>
      </c>
      <c r="K1765" s="92"/>
      <c r="L1765" s="78" t="s">
        <v>173</v>
      </c>
      <c r="M1765" s="76" t="s">
        <v>116</v>
      </c>
      <c r="N1765" s="78" t="s">
        <v>116</v>
      </c>
      <c r="O1765" s="71">
        <v>0</v>
      </c>
      <c r="P1765" s="71">
        <v>0</v>
      </c>
      <c r="Q1765" s="79">
        <v>430</v>
      </c>
      <c r="R1765" s="79">
        <v>0</v>
      </c>
      <c r="S1765" s="71">
        <v>0</v>
      </c>
      <c r="T1765" s="79">
        <v>430</v>
      </c>
      <c r="U1765" s="87" t="s">
        <v>118</v>
      </c>
      <c r="V1765" s="84">
        <f t="shared" si="175"/>
        <v>430</v>
      </c>
      <c r="W1765" s="61">
        <v>46083</v>
      </c>
      <c r="X1765" s="6" t="s">
        <v>167</v>
      </c>
      <c r="Y1765" s="76" t="s">
        <v>168</v>
      </c>
      <c r="Z1765" s="76" t="s">
        <v>149</v>
      </c>
      <c r="AA1765" s="76" t="s">
        <v>150</v>
      </c>
      <c r="AB1765" s="76" t="s">
        <v>539</v>
      </c>
      <c r="AC1765" s="76" t="s">
        <v>540</v>
      </c>
      <c r="AD1765" s="76" t="s">
        <v>173</v>
      </c>
      <c r="AE1765" s="76" t="s">
        <v>548</v>
      </c>
      <c r="AF1765" s="76" t="s">
        <v>96</v>
      </c>
      <c r="AG1765" s="82"/>
      <c r="AH1765" s="60"/>
      <c r="AI1765" s="75" t="s">
        <v>5843</v>
      </c>
      <c r="AJ1765" s="6" t="s">
        <v>103</v>
      </c>
      <c r="AK1765" s="81">
        <v>0</v>
      </c>
      <c r="AL1765" s="205" t="s">
        <v>103</v>
      </c>
      <c r="AM1765" s="169"/>
      <c r="AN1765" s="6"/>
      <c r="AO1765" s="120"/>
    </row>
    <row r="1766" spans="1:41">
      <c r="A1766" s="75" t="s">
        <v>5843</v>
      </c>
      <c r="B1766" s="6" t="s">
        <v>93</v>
      </c>
      <c r="C1766" s="76">
        <v>1765</v>
      </c>
      <c r="D1766" s="6" t="s">
        <v>106</v>
      </c>
      <c r="E1766" s="6" t="s">
        <v>2135</v>
      </c>
      <c r="F1766" s="6" t="str">
        <f t="shared" si="174"/>
        <v>FreightRM-J-1252LI26-M19</v>
      </c>
      <c r="G1766" s="95" t="s">
        <v>6043</v>
      </c>
      <c r="H1766" s="95">
        <v>637237</v>
      </c>
      <c r="I1766" s="85" t="s">
        <v>4692</v>
      </c>
      <c r="J1766" s="92">
        <v>46091</v>
      </c>
      <c r="K1766" s="92"/>
      <c r="L1766" s="78" t="s">
        <v>173</v>
      </c>
      <c r="M1766" s="76" t="s">
        <v>116</v>
      </c>
      <c r="N1766" s="78" t="s">
        <v>116</v>
      </c>
      <c r="O1766" s="71">
        <v>0</v>
      </c>
      <c r="P1766" s="71">
        <v>0</v>
      </c>
      <c r="Q1766" s="79">
        <v>560</v>
      </c>
      <c r="R1766" s="79">
        <v>0</v>
      </c>
      <c r="S1766" s="71">
        <v>0</v>
      </c>
      <c r="T1766" s="79">
        <v>560</v>
      </c>
      <c r="U1766" s="87" t="s">
        <v>118</v>
      </c>
      <c r="V1766" s="84">
        <f t="shared" si="175"/>
        <v>560</v>
      </c>
      <c r="W1766" s="61">
        <v>46083</v>
      </c>
      <c r="X1766" s="6" t="s">
        <v>147</v>
      </c>
      <c r="Y1766" s="76" t="s">
        <v>6282</v>
      </c>
      <c r="Z1766" s="76" t="s">
        <v>6283</v>
      </c>
      <c r="AA1766" s="76" t="s">
        <v>150</v>
      </c>
      <c r="AB1766" s="76" t="s">
        <v>539</v>
      </c>
      <c r="AC1766" s="76" t="s">
        <v>540</v>
      </c>
      <c r="AD1766" s="76" t="s">
        <v>173</v>
      </c>
      <c r="AE1766" s="76" t="s">
        <v>548</v>
      </c>
      <c r="AF1766" s="76" t="s">
        <v>96</v>
      </c>
      <c r="AG1766" s="82"/>
      <c r="AH1766" s="60"/>
      <c r="AI1766" s="75" t="s">
        <v>5843</v>
      </c>
      <c r="AJ1766" s="6" t="s">
        <v>103</v>
      </c>
      <c r="AK1766" s="81">
        <v>0</v>
      </c>
      <c r="AL1766" s="205" t="s">
        <v>103</v>
      </c>
      <c r="AM1766" s="169"/>
      <c r="AN1766" s="6"/>
      <c r="AO1766" s="120"/>
    </row>
    <row r="1767" spans="1:41">
      <c r="A1767" s="75" t="s">
        <v>5843</v>
      </c>
      <c r="B1767" s="6" t="s">
        <v>93</v>
      </c>
      <c r="C1767" s="76">
        <v>1766</v>
      </c>
      <c r="D1767" s="6" t="s">
        <v>106</v>
      </c>
      <c r="E1767" s="6" t="s">
        <v>2135</v>
      </c>
      <c r="F1767" s="6" t="str">
        <f t="shared" si="174"/>
        <v>FreightRM-J-1259LI26-M19</v>
      </c>
      <c r="G1767" s="95" t="s">
        <v>6044</v>
      </c>
      <c r="H1767" s="95">
        <v>637281</v>
      </c>
      <c r="I1767" s="85" t="s">
        <v>4692</v>
      </c>
      <c r="J1767" s="92">
        <v>46091</v>
      </c>
      <c r="K1767" s="92"/>
      <c r="L1767" s="78" t="s">
        <v>173</v>
      </c>
      <c r="M1767" s="76" t="s">
        <v>116</v>
      </c>
      <c r="N1767" s="78" t="s">
        <v>116</v>
      </c>
      <c r="O1767" s="71">
        <v>0</v>
      </c>
      <c r="P1767" s="71">
        <v>0</v>
      </c>
      <c r="Q1767" s="79">
        <v>1590</v>
      </c>
      <c r="R1767" s="79">
        <v>0</v>
      </c>
      <c r="S1767" s="71">
        <v>0</v>
      </c>
      <c r="T1767" s="79">
        <v>1590</v>
      </c>
      <c r="U1767" s="87" t="s">
        <v>118</v>
      </c>
      <c r="V1767" s="84">
        <f t="shared" si="175"/>
        <v>1590</v>
      </c>
      <c r="W1767" s="61">
        <v>46086</v>
      </c>
      <c r="X1767" s="6" t="s">
        <v>150</v>
      </c>
      <c r="Y1767" s="76" t="s">
        <v>149</v>
      </c>
      <c r="Z1767" s="76" t="s">
        <v>2046</v>
      </c>
      <c r="AA1767" s="76" t="s">
        <v>156</v>
      </c>
      <c r="AB1767" s="76" t="s">
        <v>539</v>
      </c>
      <c r="AC1767" s="76" t="s">
        <v>540</v>
      </c>
      <c r="AD1767" s="76" t="s">
        <v>173</v>
      </c>
      <c r="AE1767" s="76" t="s">
        <v>548</v>
      </c>
      <c r="AF1767" s="76" t="s">
        <v>96</v>
      </c>
      <c r="AG1767" s="82"/>
      <c r="AH1767" s="60"/>
      <c r="AI1767" s="75" t="s">
        <v>5843</v>
      </c>
      <c r="AJ1767" s="6" t="s">
        <v>103</v>
      </c>
      <c r="AK1767" s="81">
        <v>0</v>
      </c>
      <c r="AL1767" s="205" t="s">
        <v>103</v>
      </c>
      <c r="AM1767" s="169"/>
      <c r="AN1767" s="6"/>
      <c r="AO1767" s="120"/>
    </row>
    <row r="1768" spans="1:41">
      <c r="A1768" s="75" t="s">
        <v>5843</v>
      </c>
      <c r="B1768" s="6" t="s">
        <v>93</v>
      </c>
      <c r="C1768" s="76">
        <v>1767</v>
      </c>
      <c r="D1768" s="6" t="s">
        <v>106</v>
      </c>
      <c r="E1768" s="6" t="s">
        <v>2135</v>
      </c>
      <c r="F1768" s="6" t="str">
        <f t="shared" si="174"/>
        <v>FreightRM-J-1253LI26-M19</v>
      </c>
      <c r="G1768" s="95" t="s">
        <v>6045</v>
      </c>
      <c r="H1768" s="95">
        <v>637559</v>
      </c>
      <c r="I1768" s="85" t="s">
        <v>4692</v>
      </c>
      <c r="J1768" s="92">
        <v>46091</v>
      </c>
      <c r="K1768" s="92"/>
      <c r="L1768" s="78" t="s">
        <v>173</v>
      </c>
      <c r="M1768" s="76" t="s">
        <v>116</v>
      </c>
      <c r="N1768" s="78" t="s">
        <v>116</v>
      </c>
      <c r="O1768" s="71">
        <v>0</v>
      </c>
      <c r="P1768" s="71">
        <v>0</v>
      </c>
      <c r="Q1768" s="79">
        <v>815</v>
      </c>
      <c r="R1768" s="79">
        <v>0</v>
      </c>
      <c r="S1768" s="71">
        <v>0</v>
      </c>
      <c r="T1768" s="79">
        <v>815</v>
      </c>
      <c r="U1768" s="87" t="s">
        <v>118</v>
      </c>
      <c r="V1768" s="84">
        <f t="shared" si="175"/>
        <v>815</v>
      </c>
      <c r="W1768" s="61">
        <v>46082</v>
      </c>
      <c r="X1768" s="6" t="s">
        <v>6284</v>
      </c>
      <c r="Y1768" s="76" t="s">
        <v>6285</v>
      </c>
      <c r="Z1768" s="76" t="s">
        <v>6283</v>
      </c>
      <c r="AA1768" s="76" t="s">
        <v>150</v>
      </c>
      <c r="AB1768" s="76" t="s">
        <v>539</v>
      </c>
      <c r="AC1768" s="76" t="s">
        <v>540</v>
      </c>
      <c r="AD1768" s="76" t="s">
        <v>173</v>
      </c>
      <c r="AE1768" s="76" t="s">
        <v>548</v>
      </c>
      <c r="AF1768" s="76" t="s">
        <v>96</v>
      </c>
      <c r="AG1768" s="82"/>
      <c r="AH1768" s="60"/>
      <c r="AI1768" s="75" t="s">
        <v>5843</v>
      </c>
      <c r="AJ1768" s="6" t="s">
        <v>103</v>
      </c>
      <c r="AK1768" s="81">
        <v>0</v>
      </c>
      <c r="AL1768" s="205" t="s">
        <v>103</v>
      </c>
      <c r="AM1768" s="169"/>
      <c r="AN1768" s="6"/>
      <c r="AO1768" s="120"/>
    </row>
    <row r="1769" spans="1:41">
      <c r="A1769" s="75" t="s">
        <v>5843</v>
      </c>
      <c r="B1769" s="6" t="s">
        <v>93</v>
      </c>
      <c r="C1769" s="76">
        <v>1768</v>
      </c>
      <c r="D1769" s="6" t="s">
        <v>106</v>
      </c>
      <c r="E1769" s="6" t="s">
        <v>2135</v>
      </c>
      <c r="F1769" s="6" t="str">
        <f t="shared" si="174"/>
        <v>FreightRM-J-1262LI26-M19</v>
      </c>
      <c r="G1769" s="95" t="s">
        <v>6046</v>
      </c>
      <c r="H1769" s="95">
        <v>637579</v>
      </c>
      <c r="I1769" s="85" t="s">
        <v>4692</v>
      </c>
      <c r="J1769" s="92">
        <v>46091</v>
      </c>
      <c r="K1769" s="92"/>
      <c r="L1769" s="78" t="s">
        <v>173</v>
      </c>
      <c r="M1769" s="76" t="s">
        <v>116</v>
      </c>
      <c r="N1769" s="78" t="s">
        <v>116</v>
      </c>
      <c r="O1769" s="71">
        <v>0</v>
      </c>
      <c r="P1769" s="71">
        <v>0</v>
      </c>
      <c r="Q1769" s="79">
        <v>830</v>
      </c>
      <c r="R1769" s="79">
        <v>0</v>
      </c>
      <c r="S1769" s="71">
        <v>0</v>
      </c>
      <c r="T1769" s="79">
        <v>830</v>
      </c>
      <c r="U1769" s="87" t="s">
        <v>118</v>
      </c>
      <c r="V1769" s="84">
        <f t="shared" si="175"/>
        <v>830</v>
      </c>
      <c r="W1769" s="61">
        <v>46090</v>
      </c>
      <c r="X1769" s="6" t="s">
        <v>3024</v>
      </c>
      <c r="Y1769" s="76" t="s">
        <v>6286</v>
      </c>
      <c r="Z1769" s="76" t="s">
        <v>6283</v>
      </c>
      <c r="AA1769" s="76" t="s">
        <v>150</v>
      </c>
      <c r="AB1769" s="76" t="s">
        <v>539</v>
      </c>
      <c r="AC1769" s="76" t="s">
        <v>540</v>
      </c>
      <c r="AD1769" s="76" t="s">
        <v>173</v>
      </c>
      <c r="AE1769" s="76" t="s">
        <v>548</v>
      </c>
      <c r="AF1769" s="76" t="s">
        <v>96</v>
      </c>
      <c r="AG1769" s="82"/>
      <c r="AH1769" s="60"/>
      <c r="AI1769" s="75" t="s">
        <v>5843</v>
      </c>
      <c r="AJ1769" s="6" t="s">
        <v>103</v>
      </c>
      <c r="AK1769" s="81">
        <v>0</v>
      </c>
      <c r="AL1769" s="205" t="s">
        <v>103</v>
      </c>
      <c r="AM1769" s="169"/>
      <c r="AN1769" s="6"/>
      <c r="AO1769" s="120"/>
    </row>
    <row r="1770" spans="1:41">
      <c r="A1770" s="75" t="s">
        <v>5843</v>
      </c>
      <c r="B1770" s="6" t="s">
        <v>93</v>
      </c>
      <c r="C1770" s="76">
        <v>1769</v>
      </c>
      <c r="D1770" s="6" t="s">
        <v>106</v>
      </c>
      <c r="E1770" s="6" t="s">
        <v>2135</v>
      </c>
      <c r="F1770" s="6" t="str">
        <f t="shared" si="174"/>
        <v>FreightRM-J-1265LI26-M19</v>
      </c>
      <c r="G1770" s="95" t="s">
        <v>6047</v>
      </c>
      <c r="H1770" s="95">
        <v>637584</v>
      </c>
      <c r="I1770" s="85" t="s">
        <v>4692</v>
      </c>
      <c r="J1770" s="92">
        <v>46091</v>
      </c>
      <c r="K1770" s="92"/>
      <c r="L1770" s="78" t="s">
        <v>173</v>
      </c>
      <c r="M1770" s="76" t="s">
        <v>116</v>
      </c>
      <c r="N1770" s="78" t="s">
        <v>116</v>
      </c>
      <c r="O1770" s="71">
        <v>0</v>
      </c>
      <c r="P1770" s="71">
        <v>0</v>
      </c>
      <c r="Q1770" s="79">
        <v>409</v>
      </c>
      <c r="R1770" s="79">
        <v>0</v>
      </c>
      <c r="S1770" s="71">
        <v>0</v>
      </c>
      <c r="T1770" s="79">
        <v>409</v>
      </c>
      <c r="U1770" s="87" t="s">
        <v>118</v>
      </c>
      <c r="V1770" s="84">
        <f t="shared" si="175"/>
        <v>409</v>
      </c>
      <c r="W1770" s="61">
        <v>46088</v>
      </c>
      <c r="X1770" s="6" t="s">
        <v>147</v>
      </c>
      <c r="Y1770" s="76" t="s">
        <v>6282</v>
      </c>
      <c r="Z1770" s="76" t="s">
        <v>6283</v>
      </c>
      <c r="AA1770" s="76" t="s">
        <v>150</v>
      </c>
      <c r="AB1770" s="76" t="s">
        <v>539</v>
      </c>
      <c r="AC1770" s="76" t="s">
        <v>540</v>
      </c>
      <c r="AD1770" s="76" t="s">
        <v>173</v>
      </c>
      <c r="AE1770" s="76" t="s">
        <v>548</v>
      </c>
      <c r="AF1770" s="76" t="s">
        <v>96</v>
      </c>
      <c r="AG1770" s="82"/>
      <c r="AH1770" s="60"/>
      <c r="AI1770" s="75" t="s">
        <v>5843</v>
      </c>
      <c r="AJ1770" s="6" t="s">
        <v>103</v>
      </c>
      <c r="AK1770" s="81">
        <v>0</v>
      </c>
      <c r="AL1770" s="205" t="s">
        <v>103</v>
      </c>
      <c r="AM1770" s="169"/>
      <c r="AN1770" s="6"/>
      <c r="AO1770" s="120"/>
    </row>
    <row r="1771" spans="1:41">
      <c r="A1771" s="75" t="s">
        <v>5843</v>
      </c>
      <c r="B1771" s="6" t="s">
        <v>93</v>
      </c>
      <c r="C1771" s="76">
        <v>1770</v>
      </c>
      <c r="D1771" s="6" t="s">
        <v>106</v>
      </c>
      <c r="E1771" s="6" t="s">
        <v>2135</v>
      </c>
      <c r="F1771" s="6" t="str">
        <f t="shared" si="174"/>
        <v>FreightRM-J-1204LI26-M19</v>
      </c>
      <c r="G1771" s="95" t="s">
        <v>6048</v>
      </c>
      <c r="H1771" s="95">
        <v>638523</v>
      </c>
      <c r="I1771" s="85" t="s">
        <v>4692</v>
      </c>
      <c r="J1771" s="92">
        <v>46093</v>
      </c>
      <c r="K1771" s="92"/>
      <c r="L1771" s="78" t="s">
        <v>173</v>
      </c>
      <c r="M1771" s="76" t="s">
        <v>116</v>
      </c>
      <c r="N1771" s="78" t="s">
        <v>116</v>
      </c>
      <c r="O1771" s="71">
        <v>0</v>
      </c>
      <c r="P1771" s="71">
        <v>0</v>
      </c>
      <c r="Q1771" s="79">
        <v>570</v>
      </c>
      <c r="R1771" s="79">
        <v>0</v>
      </c>
      <c r="S1771" s="71">
        <v>0</v>
      </c>
      <c r="T1771" s="79">
        <v>570</v>
      </c>
      <c r="U1771" s="87" t="s">
        <v>118</v>
      </c>
      <c r="V1771" s="84">
        <f t="shared" si="175"/>
        <v>570</v>
      </c>
      <c r="W1771" s="61">
        <v>46071</v>
      </c>
      <c r="X1771" s="6" t="s">
        <v>157</v>
      </c>
      <c r="Y1771" s="76" t="s">
        <v>158</v>
      </c>
      <c r="Z1771" s="76" t="s">
        <v>149</v>
      </c>
      <c r="AA1771" s="76" t="s">
        <v>150</v>
      </c>
      <c r="AB1771" s="76" t="s">
        <v>539</v>
      </c>
      <c r="AC1771" s="76" t="s">
        <v>540</v>
      </c>
      <c r="AD1771" s="76" t="s">
        <v>173</v>
      </c>
      <c r="AE1771" s="76" t="s">
        <v>548</v>
      </c>
      <c r="AF1771" s="76" t="s">
        <v>96</v>
      </c>
      <c r="AG1771" s="82"/>
      <c r="AH1771" s="60"/>
      <c r="AI1771" s="75" t="s">
        <v>5843</v>
      </c>
      <c r="AJ1771" s="6" t="s">
        <v>103</v>
      </c>
      <c r="AK1771" s="81">
        <v>0</v>
      </c>
      <c r="AL1771" s="205" t="s">
        <v>103</v>
      </c>
      <c r="AM1771" s="169"/>
      <c r="AN1771" s="6"/>
      <c r="AO1771" s="120"/>
    </row>
    <row r="1772" spans="1:41">
      <c r="A1772" s="75" t="s">
        <v>5843</v>
      </c>
      <c r="B1772" s="6" t="s">
        <v>93</v>
      </c>
      <c r="C1772" s="76">
        <v>1771</v>
      </c>
      <c r="D1772" s="6" t="s">
        <v>104</v>
      </c>
      <c r="E1772" s="6" t="s">
        <v>2135</v>
      </c>
      <c r="F1772" s="6" t="str">
        <f t="shared" si="174"/>
        <v>FreightPAQUETERIA</v>
      </c>
      <c r="G1772" s="6" t="s">
        <v>127</v>
      </c>
      <c r="H1772" s="6" t="s">
        <v>6049</v>
      </c>
      <c r="I1772" s="85" t="s">
        <v>4692</v>
      </c>
      <c r="J1772" s="92">
        <v>46104</v>
      </c>
      <c r="K1772" s="92" t="s">
        <v>116</v>
      </c>
      <c r="L1772" s="90" t="s">
        <v>6287</v>
      </c>
      <c r="M1772" s="76" t="s">
        <v>25</v>
      </c>
      <c r="N1772" s="78" t="s">
        <v>116</v>
      </c>
      <c r="O1772" s="71">
        <v>0</v>
      </c>
      <c r="P1772" s="71">
        <v>0</v>
      </c>
      <c r="Q1772" s="79">
        <v>5521.08</v>
      </c>
      <c r="R1772" s="79">
        <v>0</v>
      </c>
      <c r="S1772" s="71">
        <v>0</v>
      </c>
      <c r="T1772" s="79">
        <v>5521.08</v>
      </c>
      <c r="U1772" s="87" t="s">
        <v>24</v>
      </c>
      <c r="V1772" s="84">
        <f t="shared" ref="V1772:V1773" si="176">T1772/17.8047</f>
        <v>310.09115570607759</v>
      </c>
      <c r="W1772" s="61">
        <v>46087</v>
      </c>
      <c r="X1772" s="6" t="s">
        <v>128</v>
      </c>
      <c r="Y1772" s="76" t="s">
        <v>129</v>
      </c>
      <c r="Z1772" s="76" t="s">
        <v>121</v>
      </c>
      <c r="AA1772" s="76" t="s">
        <v>122</v>
      </c>
      <c r="AB1772" s="76" t="s">
        <v>539</v>
      </c>
      <c r="AC1772" s="76" t="s">
        <v>540</v>
      </c>
      <c r="AD1772" s="76" t="s">
        <v>25</v>
      </c>
      <c r="AE1772" s="76" t="s">
        <v>544</v>
      </c>
      <c r="AF1772" s="76" t="s">
        <v>96</v>
      </c>
      <c r="AG1772" s="82"/>
      <c r="AH1772" s="60"/>
      <c r="AI1772" s="75" t="s">
        <v>5843</v>
      </c>
      <c r="AJ1772" s="6" t="s">
        <v>103</v>
      </c>
      <c r="AK1772" s="81">
        <v>0</v>
      </c>
      <c r="AL1772" s="205" t="s">
        <v>103</v>
      </c>
      <c r="AM1772" s="169"/>
      <c r="AN1772" s="6"/>
      <c r="AO1772" s="120"/>
    </row>
    <row r="1773" spans="1:41">
      <c r="A1773" s="75" t="s">
        <v>5843</v>
      </c>
      <c r="B1773" s="6" t="s">
        <v>93</v>
      </c>
      <c r="C1773" s="76">
        <v>1772</v>
      </c>
      <c r="D1773" s="6" t="s">
        <v>104</v>
      </c>
      <c r="E1773" s="6" t="s">
        <v>2135</v>
      </c>
      <c r="F1773" s="6" t="str">
        <f t="shared" si="174"/>
        <v>FreightPAQUETERIA</v>
      </c>
      <c r="G1773" s="6" t="s">
        <v>127</v>
      </c>
      <c r="H1773" s="6" t="s">
        <v>6050</v>
      </c>
      <c r="I1773" s="85" t="s">
        <v>4692</v>
      </c>
      <c r="J1773" s="92">
        <v>46104</v>
      </c>
      <c r="K1773" s="92" t="s">
        <v>116</v>
      </c>
      <c r="L1773" s="90" t="s">
        <v>119</v>
      </c>
      <c r="M1773" s="76" t="s">
        <v>25</v>
      </c>
      <c r="N1773" s="78" t="s">
        <v>116</v>
      </c>
      <c r="O1773" s="71">
        <v>0</v>
      </c>
      <c r="P1773" s="71">
        <v>0</v>
      </c>
      <c r="Q1773" s="79">
        <v>286.93</v>
      </c>
      <c r="R1773" s="79">
        <v>45.91</v>
      </c>
      <c r="S1773" s="71">
        <v>0</v>
      </c>
      <c r="T1773" s="79">
        <v>332.84</v>
      </c>
      <c r="U1773" s="87" t="s">
        <v>24</v>
      </c>
      <c r="V1773" s="84">
        <f t="shared" si="176"/>
        <v>18.693940364061174</v>
      </c>
      <c r="W1773" s="61" t="s">
        <v>119</v>
      </c>
      <c r="X1773" s="76" t="s">
        <v>120</v>
      </c>
      <c r="Y1773" s="76" t="s">
        <v>120</v>
      </c>
      <c r="Z1773" s="76" t="s">
        <v>121</v>
      </c>
      <c r="AA1773" s="76" t="s">
        <v>122</v>
      </c>
      <c r="AB1773" s="76" t="s">
        <v>539</v>
      </c>
      <c r="AC1773" s="76" t="s">
        <v>540</v>
      </c>
      <c r="AD1773" s="76" t="s">
        <v>25</v>
      </c>
      <c r="AE1773" s="76" t="s">
        <v>544</v>
      </c>
      <c r="AF1773" s="76" t="s">
        <v>96</v>
      </c>
      <c r="AG1773" s="82"/>
      <c r="AH1773" s="60"/>
      <c r="AI1773" s="75" t="s">
        <v>5843</v>
      </c>
      <c r="AJ1773" s="6" t="s">
        <v>103</v>
      </c>
      <c r="AK1773" s="81">
        <v>0</v>
      </c>
      <c r="AL1773" s="205" t="s">
        <v>103</v>
      </c>
      <c r="AM1773" s="169"/>
      <c r="AN1773" s="6"/>
      <c r="AO1773" s="120"/>
    </row>
    <row r="1774" spans="1:41">
      <c r="A1774" s="75" t="s">
        <v>5843</v>
      </c>
      <c r="B1774" s="6" t="s">
        <v>93</v>
      </c>
      <c r="C1774" s="76">
        <v>1773</v>
      </c>
      <c r="D1774" s="76" t="s">
        <v>109</v>
      </c>
      <c r="E1774" s="76" t="s">
        <v>105</v>
      </c>
      <c r="F1774" s="6" t="str">
        <f t="shared" si="174"/>
        <v>STORAGEINVENTARIO</v>
      </c>
      <c r="G1774" s="95" t="s">
        <v>194</v>
      </c>
      <c r="H1774" s="6" t="s">
        <v>6051</v>
      </c>
      <c r="I1774" s="85" t="s">
        <v>4692</v>
      </c>
      <c r="J1774" s="100">
        <v>46090</v>
      </c>
      <c r="K1774" s="92"/>
      <c r="L1774" s="77" t="s">
        <v>116</v>
      </c>
      <c r="M1774" s="76" t="s">
        <v>195</v>
      </c>
      <c r="N1774" s="78" t="s">
        <v>116</v>
      </c>
      <c r="O1774" s="71">
        <v>0</v>
      </c>
      <c r="P1774" s="71">
        <v>0</v>
      </c>
      <c r="Q1774" s="79">
        <v>456</v>
      </c>
      <c r="R1774" s="79">
        <v>0</v>
      </c>
      <c r="S1774" s="71">
        <v>0</v>
      </c>
      <c r="T1774" s="79">
        <v>456</v>
      </c>
      <c r="U1774" s="87" t="s">
        <v>118</v>
      </c>
      <c r="V1774" s="84">
        <f t="shared" ref="V1774:V1775" si="177">T1774</f>
        <v>456</v>
      </c>
      <c r="W1774" s="61" t="s">
        <v>119</v>
      </c>
      <c r="X1774" s="6" t="s">
        <v>122</v>
      </c>
      <c r="Y1774" s="76" t="s">
        <v>121</v>
      </c>
      <c r="Z1774" s="76" t="s">
        <v>178</v>
      </c>
      <c r="AA1774" s="76" t="s">
        <v>196</v>
      </c>
      <c r="AB1774" s="76" t="s">
        <v>539</v>
      </c>
      <c r="AC1774" s="76" t="s">
        <v>541</v>
      </c>
      <c r="AD1774" s="76" t="s">
        <v>195</v>
      </c>
      <c r="AE1774" s="76">
        <v>75640000</v>
      </c>
      <c r="AF1774" s="76" t="s">
        <v>96</v>
      </c>
      <c r="AG1774" s="82"/>
      <c r="AH1774" s="60"/>
      <c r="AI1774" s="75" t="s">
        <v>5843</v>
      </c>
      <c r="AJ1774" s="6" t="s">
        <v>103</v>
      </c>
      <c r="AK1774" s="81">
        <v>0</v>
      </c>
      <c r="AL1774" s="205" t="s">
        <v>103</v>
      </c>
      <c r="AM1774" s="169"/>
      <c r="AN1774" s="6"/>
      <c r="AO1774" s="120"/>
    </row>
    <row r="1775" spans="1:41">
      <c r="A1775" s="75" t="s">
        <v>5843</v>
      </c>
      <c r="B1775" s="6" t="s">
        <v>93</v>
      </c>
      <c r="C1775" s="76">
        <v>1774</v>
      </c>
      <c r="D1775" s="76" t="s">
        <v>109</v>
      </c>
      <c r="E1775" s="76" t="s">
        <v>105</v>
      </c>
      <c r="F1775" s="6" t="str">
        <f t="shared" si="174"/>
        <v>STORAGEINVENTARIO</v>
      </c>
      <c r="G1775" s="95" t="s">
        <v>194</v>
      </c>
      <c r="H1775" s="6" t="s">
        <v>6052</v>
      </c>
      <c r="I1775" s="85" t="s">
        <v>4692</v>
      </c>
      <c r="J1775" s="100">
        <v>46093</v>
      </c>
      <c r="K1775" s="92"/>
      <c r="L1775" s="77" t="s">
        <v>116</v>
      </c>
      <c r="M1775" s="76" t="s">
        <v>195</v>
      </c>
      <c r="N1775" s="78" t="s">
        <v>116</v>
      </c>
      <c r="O1775" s="71">
        <v>0</v>
      </c>
      <c r="P1775" s="71">
        <v>0</v>
      </c>
      <c r="Q1775" s="79">
        <v>192</v>
      </c>
      <c r="R1775" s="79">
        <v>0</v>
      </c>
      <c r="S1775" s="71">
        <v>0</v>
      </c>
      <c r="T1775" s="79">
        <v>192</v>
      </c>
      <c r="U1775" s="87" t="s">
        <v>118</v>
      </c>
      <c r="V1775" s="84">
        <f t="shared" si="177"/>
        <v>192</v>
      </c>
      <c r="W1775" s="61" t="s">
        <v>119</v>
      </c>
      <c r="X1775" s="6" t="s">
        <v>122</v>
      </c>
      <c r="Y1775" s="76" t="s">
        <v>121</v>
      </c>
      <c r="Z1775" s="76" t="s">
        <v>178</v>
      </c>
      <c r="AA1775" s="76" t="s">
        <v>196</v>
      </c>
      <c r="AB1775" s="76" t="s">
        <v>539</v>
      </c>
      <c r="AC1775" s="76" t="s">
        <v>541</v>
      </c>
      <c r="AD1775" s="76" t="s">
        <v>195</v>
      </c>
      <c r="AE1775" s="76">
        <v>75640000</v>
      </c>
      <c r="AF1775" s="76" t="s">
        <v>96</v>
      </c>
      <c r="AG1775" s="82"/>
      <c r="AH1775" s="60"/>
      <c r="AI1775" s="75" t="s">
        <v>5843</v>
      </c>
      <c r="AJ1775" s="6" t="s">
        <v>103</v>
      </c>
      <c r="AK1775" s="81">
        <v>0</v>
      </c>
      <c r="AL1775" s="205" t="s">
        <v>103</v>
      </c>
      <c r="AM1775" s="169"/>
      <c r="AN1775" s="6"/>
      <c r="AO1775" s="120"/>
    </row>
    <row r="1776" spans="1:41">
      <c r="A1776" s="75" t="s">
        <v>5843</v>
      </c>
      <c r="B1776" s="6" t="s">
        <v>93</v>
      </c>
      <c r="C1776" s="76">
        <v>1775</v>
      </c>
      <c r="D1776" s="76" t="s">
        <v>1564</v>
      </c>
      <c r="E1776" s="6" t="s">
        <v>2135</v>
      </c>
      <c r="F1776" s="6" t="str">
        <f t="shared" si="174"/>
        <v>FreightRM-M-004-SI26-M19</v>
      </c>
      <c r="G1776" s="95" t="s">
        <v>5571</v>
      </c>
      <c r="H1776" s="99" t="s">
        <v>6053</v>
      </c>
      <c r="I1776" s="85" t="s">
        <v>4692</v>
      </c>
      <c r="J1776" s="100">
        <v>46094</v>
      </c>
      <c r="K1776" s="100" t="s">
        <v>6288</v>
      </c>
      <c r="L1776" s="77" t="s">
        <v>116</v>
      </c>
      <c r="M1776" s="76" t="s">
        <v>173</v>
      </c>
      <c r="N1776" s="76" t="s">
        <v>5768</v>
      </c>
      <c r="O1776" s="71">
        <v>0</v>
      </c>
      <c r="P1776" s="71">
        <v>0</v>
      </c>
      <c r="Q1776" s="79">
        <v>8240</v>
      </c>
      <c r="R1776" s="79">
        <v>1318.4</v>
      </c>
      <c r="S1776" s="71">
        <v>0</v>
      </c>
      <c r="T1776" s="79">
        <v>9558.4</v>
      </c>
      <c r="U1776" s="87" t="s">
        <v>24</v>
      </c>
      <c r="V1776" s="84">
        <f t="shared" ref="V1776:V1777" si="178">T1776/17.8047</f>
        <v>536.84701230573944</v>
      </c>
      <c r="W1776" s="61">
        <v>46083</v>
      </c>
      <c r="X1776" s="76" t="s">
        <v>2058</v>
      </c>
      <c r="Y1776" s="76" t="s">
        <v>2059</v>
      </c>
      <c r="Z1776" s="76" t="s">
        <v>2058</v>
      </c>
      <c r="AA1776" s="76" t="s">
        <v>2058</v>
      </c>
      <c r="AB1776" s="76" t="s">
        <v>539</v>
      </c>
      <c r="AC1776" s="76" t="s">
        <v>540</v>
      </c>
      <c r="AD1776" s="76" t="s">
        <v>174</v>
      </c>
      <c r="AE1776" s="76" t="s">
        <v>546</v>
      </c>
      <c r="AF1776" s="76" t="s">
        <v>96</v>
      </c>
      <c r="AG1776" s="82"/>
      <c r="AH1776" s="60"/>
      <c r="AI1776" s="75" t="s">
        <v>5843</v>
      </c>
      <c r="AJ1776" s="6" t="s">
        <v>103</v>
      </c>
      <c r="AK1776" s="81">
        <v>0</v>
      </c>
      <c r="AL1776" s="205" t="s">
        <v>103</v>
      </c>
      <c r="AM1776" s="169"/>
      <c r="AN1776" s="6"/>
      <c r="AO1776" s="120"/>
    </row>
    <row r="1777" spans="1:41">
      <c r="A1777" s="75" t="s">
        <v>5843</v>
      </c>
      <c r="B1777" s="6" t="s">
        <v>93</v>
      </c>
      <c r="C1777" s="76">
        <v>1776</v>
      </c>
      <c r="D1777" s="76" t="s">
        <v>1564</v>
      </c>
      <c r="E1777" s="6" t="s">
        <v>2135</v>
      </c>
      <c r="F1777" s="6" t="str">
        <f t="shared" si="174"/>
        <v>FreightRM-M-046-SI26-M19</v>
      </c>
      <c r="G1777" s="95" t="s">
        <v>6054</v>
      </c>
      <c r="H1777" s="99" t="s">
        <v>6055</v>
      </c>
      <c r="I1777" s="85" t="s">
        <v>4692</v>
      </c>
      <c r="J1777" s="100">
        <v>46094</v>
      </c>
      <c r="K1777" s="100" t="s">
        <v>6289</v>
      </c>
      <c r="L1777" s="77" t="s">
        <v>116</v>
      </c>
      <c r="M1777" s="76" t="s">
        <v>173</v>
      </c>
      <c r="N1777" s="76" t="s">
        <v>5740</v>
      </c>
      <c r="O1777" s="71">
        <v>0</v>
      </c>
      <c r="P1777" s="71">
        <v>0</v>
      </c>
      <c r="Q1777" s="79">
        <v>52300</v>
      </c>
      <c r="R1777" s="79">
        <v>8368</v>
      </c>
      <c r="S1777" s="71">
        <v>0</v>
      </c>
      <c r="T1777" s="79">
        <v>60668</v>
      </c>
      <c r="U1777" s="87" t="s">
        <v>24</v>
      </c>
      <c r="V1777" s="84">
        <f t="shared" si="178"/>
        <v>3407.414896066769</v>
      </c>
      <c r="W1777" s="61" t="s">
        <v>119</v>
      </c>
      <c r="X1777" s="76" t="s">
        <v>2058</v>
      </c>
      <c r="Y1777" s="76" t="s">
        <v>2059</v>
      </c>
      <c r="Z1777" s="76" t="s">
        <v>2058</v>
      </c>
      <c r="AA1777" s="76" t="s">
        <v>2058</v>
      </c>
      <c r="AB1777" s="76" t="s">
        <v>539</v>
      </c>
      <c r="AC1777" s="76" t="s">
        <v>540</v>
      </c>
      <c r="AD1777" s="76" t="s">
        <v>174</v>
      </c>
      <c r="AE1777" s="76" t="s">
        <v>546</v>
      </c>
      <c r="AF1777" s="76" t="s">
        <v>96</v>
      </c>
      <c r="AG1777" s="82"/>
      <c r="AH1777" s="60"/>
      <c r="AI1777" s="75" t="s">
        <v>5843</v>
      </c>
      <c r="AJ1777" s="6" t="s">
        <v>103</v>
      </c>
      <c r="AK1777" s="81">
        <v>0</v>
      </c>
      <c r="AL1777" s="205" t="s">
        <v>103</v>
      </c>
      <c r="AM1777" s="169"/>
      <c r="AN1777" s="6"/>
      <c r="AO1777" s="120"/>
    </row>
    <row r="1778" spans="1:41">
      <c r="A1778" s="75" t="s">
        <v>5843</v>
      </c>
      <c r="B1778" s="6" t="s">
        <v>93</v>
      </c>
      <c r="C1778" s="76">
        <v>1777</v>
      </c>
      <c r="D1778" s="76" t="s">
        <v>97</v>
      </c>
      <c r="E1778" s="6" t="s">
        <v>2135</v>
      </c>
      <c r="F1778" s="6" t="str">
        <f t="shared" si="174"/>
        <v>FreightFG-R-2150LE25.M19</v>
      </c>
      <c r="G1778" s="95" t="s">
        <v>6056</v>
      </c>
      <c r="H1778" s="99">
        <v>56911</v>
      </c>
      <c r="I1778" s="85" t="s">
        <v>4692</v>
      </c>
      <c r="J1778" s="100">
        <v>46094</v>
      </c>
      <c r="K1778" s="100" t="s">
        <v>6290</v>
      </c>
      <c r="L1778" s="77" t="s">
        <v>116</v>
      </c>
      <c r="M1778" s="76" t="s">
        <v>195</v>
      </c>
      <c r="N1778" s="76">
        <v>553900</v>
      </c>
      <c r="O1778" s="71">
        <v>0</v>
      </c>
      <c r="P1778" s="71">
        <v>0</v>
      </c>
      <c r="Q1778" s="79">
        <v>9225</v>
      </c>
      <c r="R1778" s="79">
        <v>0</v>
      </c>
      <c r="S1778" s="71">
        <v>0</v>
      </c>
      <c r="T1778" s="79">
        <v>9225</v>
      </c>
      <c r="U1778" s="87" t="s">
        <v>118</v>
      </c>
      <c r="V1778" s="84">
        <f t="shared" ref="V1778:V1781" si="179">T1778</f>
        <v>9225</v>
      </c>
      <c r="W1778" s="61">
        <v>46085</v>
      </c>
      <c r="X1778" s="76" t="s">
        <v>230</v>
      </c>
      <c r="Y1778" s="76" t="s">
        <v>178</v>
      </c>
      <c r="Z1778" s="76" t="s">
        <v>178</v>
      </c>
      <c r="AA1778" s="76" t="s">
        <v>232</v>
      </c>
      <c r="AB1778" s="76" t="s">
        <v>539</v>
      </c>
      <c r="AC1778" s="76" t="s">
        <v>541</v>
      </c>
      <c r="AD1778" s="76" t="s">
        <v>195</v>
      </c>
      <c r="AE1778" s="76" t="s">
        <v>547</v>
      </c>
      <c r="AF1778" s="76" t="s">
        <v>96</v>
      </c>
      <c r="AG1778" s="82"/>
      <c r="AH1778" s="60"/>
      <c r="AI1778" s="75" t="s">
        <v>5843</v>
      </c>
      <c r="AJ1778" s="6" t="s">
        <v>103</v>
      </c>
      <c r="AK1778" s="81">
        <v>0</v>
      </c>
      <c r="AL1778" s="205" t="s">
        <v>103</v>
      </c>
      <c r="AM1778" s="169"/>
      <c r="AN1778" s="6"/>
      <c r="AO1778" s="120"/>
    </row>
    <row r="1779" spans="1:41">
      <c r="A1779" s="75" t="s">
        <v>5843</v>
      </c>
      <c r="B1779" s="6" t="s">
        <v>93</v>
      </c>
      <c r="C1779" s="76">
        <v>1778</v>
      </c>
      <c r="D1779" s="76" t="s">
        <v>97</v>
      </c>
      <c r="E1779" s="6" t="s">
        <v>2135</v>
      </c>
      <c r="F1779" s="6" t="str">
        <f t="shared" si="174"/>
        <v>FreightFG-R-2151LE25.M01</v>
      </c>
      <c r="G1779" s="95" t="s">
        <v>6057</v>
      </c>
      <c r="H1779" s="99">
        <v>56834</v>
      </c>
      <c r="I1779" s="85" t="s">
        <v>4692</v>
      </c>
      <c r="J1779" s="100">
        <v>46094</v>
      </c>
      <c r="K1779" s="100" t="s">
        <v>6290</v>
      </c>
      <c r="L1779" s="77" t="s">
        <v>116</v>
      </c>
      <c r="M1779" s="76" t="s">
        <v>195</v>
      </c>
      <c r="N1779" s="76">
        <v>548201</v>
      </c>
      <c r="O1779" s="71">
        <v>0</v>
      </c>
      <c r="P1779" s="71">
        <v>0</v>
      </c>
      <c r="Q1779" s="79">
        <v>4545</v>
      </c>
      <c r="R1779" s="79">
        <v>0</v>
      </c>
      <c r="S1779" s="71">
        <v>0</v>
      </c>
      <c r="T1779" s="79">
        <v>4545</v>
      </c>
      <c r="U1779" s="87" t="s">
        <v>118</v>
      </c>
      <c r="V1779" s="84">
        <f t="shared" si="179"/>
        <v>4545</v>
      </c>
      <c r="W1779" s="61">
        <v>46088</v>
      </c>
      <c r="X1779" s="76" t="s">
        <v>230</v>
      </c>
      <c r="Y1779" s="76" t="s">
        <v>178</v>
      </c>
      <c r="Z1779" s="76" t="s">
        <v>178</v>
      </c>
      <c r="AA1779" s="76" t="s">
        <v>109</v>
      </c>
      <c r="AB1779" s="76" t="s">
        <v>542</v>
      </c>
      <c r="AC1779" s="76" t="s">
        <v>541</v>
      </c>
      <c r="AD1779" s="76" t="s">
        <v>195</v>
      </c>
      <c r="AE1779" s="76" t="s">
        <v>547</v>
      </c>
      <c r="AF1779" s="76" t="s">
        <v>96</v>
      </c>
      <c r="AG1779" s="82"/>
      <c r="AH1779" s="60"/>
      <c r="AI1779" s="75" t="s">
        <v>5843</v>
      </c>
      <c r="AJ1779" s="6" t="s">
        <v>103</v>
      </c>
      <c r="AK1779" s="81">
        <v>0</v>
      </c>
      <c r="AL1779" s="205" t="s">
        <v>103</v>
      </c>
      <c r="AM1779" s="169"/>
      <c r="AN1779" s="6"/>
      <c r="AO1779" s="120"/>
    </row>
    <row r="1780" spans="1:41">
      <c r="A1780" s="75" t="s">
        <v>5843</v>
      </c>
      <c r="B1780" s="6" t="s">
        <v>93</v>
      </c>
      <c r="C1780" s="76">
        <v>1779</v>
      </c>
      <c r="D1780" s="76" t="s">
        <v>97</v>
      </c>
      <c r="E1780" s="6" t="s">
        <v>2135</v>
      </c>
      <c r="F1780" s="6" t="str">
        <f t="shared" si="174"/>
        <v>FreightFG-R-2152LE25.M19</v>
      </c>
      <c r="G1780" s="95" t="s">
        <v>6028</v>
      </c>
      <c r="H1780" s="99">
        <v>56835</v>
      </c>
      <c r="I1780" s="85" t="s">
        <v>4692</v>
      </c>
      <c r="J1780" s="100">
        <v>46094</v>
      </c>
      <c r="K1780" s="100" t="s">
        <v>6290</v>
      </c>
      <c r="L1780" s="77" t="s">
        <v>116</v>
      </c>
      <c r="M1780" s="76" t="s">
        <v>195</v>
      </c>
      <c r="N1780" s="76" t="s">
        <v>211</v>
      </c>
      <c r="O1780" s="71">
        <v>0</v>
      </c>
      <c r="P1780" s="71">
        <v>0</v>
      </c>
      <c r="Q1780" s="79">
        <v>6025</v>
      </c>
      <c r="R1780" s="79">
        <v>0</v>
      </c>
      <c r="S1780" s="71">
        <v>0</v>
      </c>
      <c r="T1780" s="79">
        <v>6025</v>
      </c>
      <c r="U1780" s="87" t="s">
        <v>118</v>
      </c>
      <c r="V1780" s="84">
        <f t="shared" si="179"/>
        <v>6025</v>
      </c>
      <c r="W1780" s="61">
        <v>46088</v>
      </c>
      <c r="X1780" s="76" t="s">
        <v>230</v>
      </c>
      <c r="Y1780" s="76" t="s">
        <v>178</v>
      </c>
      <c r="Z1780" s="76" t="s">
        <v>178</v>
      </c>
      <c r="AA1780" s="76" t="s">
        <v>232</v>
      </c>
      <c r="AB1780" s="76" t="s">
        <v>539</v>
      </c>
      <c r="AC1780" s="76" t="s">
        <v>541</v>
      </c>
      <c r="AD1780" s="76" t="s">
        <v>195</v>
      </c>
      <c r="AE1780" s="76" t="s">
        <v>547</v>
      </c>
      <c r="AF1780" s="76" t="s">
        <v>96</v>
      </c>
      <c r="AG1780" s="82"/>
      <c r="AH1780" s="60"/>
      <c r="AI1780" s="75" t="s">
        <v>5843</v>
      </c>
      <c r="AJ1780" s="6" t="s">
        <v>103</v>
      </c>
      <c r="AK1780" s="81">
        <v>0</v>
      </c>
      <c r="AL1780" s="205" t="s">
        <v>103</v>
      </c>
      <c r="AM1780" s="169"/>
      <c r="AN1780" s="6"/>
      <c r="AO1780" s="120"/>
    </row>
    <row r="1781" spans="1:41">
      <c r="A1781" s="75" t="s">
        <v>5843</v>
      </c>
      <c r="B1781" s="6" t="s">
        <v>93</v>
      </c>
      <c r="C1781" s="76">
        <v>1780</v>
      </c>
      <c r="D1781" s="76" t="s">
        <v>97</v>
      </c>
      <c r="E1781" s="6" t="s">
        <v>2135</v>
      </c>
      <c r="F1781" s="6" t="str">
        <f t="shared" si="174"/>
        <v>FreightFG-R-2153LE25.M19</v>
      </c>
      <c r="G1781" s="95" t="s">
        <v>6058</v>
      </c>
      <c r="H1781" s="99">
        <v>56836</v>
      </c>
      <c r="I1781" s="85" t="s">
        <v>4692</v>
      </c>
      <c r="J1781" s="100">
        <v>46094</v>
      </c>
      <c r="K1781" s="100" t="s">
        <v>6290</v>
      </c>
      <c r="L1781" s="77" t="s">
        <v>116</v>
      </c>
      <c r="M1781" s="76" t="s">
        <v>195</v>
      </c>
      <c r="N1781" s="76" t="s">
        <v>5769</v>
      </c>
      <c r="O1781" s="71">
        <v>0</v>
      </c>
      <c r="P1781" s="71">
        <v>0</v>
      </c>
      <c r="Q1781" s="79">
        <v>5197</v>
      </c>
      <c r="R1781" s="79">
        <v>0</v>
      </c>
      <c r="S1781" s="71">
        <v>0</v>
      </c>
      <c r="T1781" s="79">
        <v>5197</v>
      </c>
      <c r="U1781" s="87" t="s">
        <v>118</v>
      </c>
      <c r="V1781" s="84">
        <f t="shared" si="179"/>
        <v>5197</v>
      </c>
      <c r="W1781" s="61">
        <v>46088</v>
      </c>
      <c r="X1781" s="76" t="s">
        <v>230</v>
      </c>
      <c r="Y1781" s="76" t="s">
        <v>178</v>
      </c>
      <c r="Z1781" s="76" t="s">
        <v>178</v>
      </c>
      <c r="AA1781" s="76" t="s">
        <v>231</v>
      </c>
      <c r="AB1781" s="76" t="s">
        <v>539</v>
      </c>
      <c r="AC1781" s="76" t="s">
        <v>541</v>
      </c>
      <c r="AD1781" s="76" t="s">
        <v>195</v>
      </c>
      <c r="AE1781" s="76" t="s">
        <v>547</v>
      </c>
      <c r="AF1781" s="76" t="s">
        <v>96</v>
      </c>
      <c r="AG1781" s="82"/>
      <c r="AH1781" s="60"/>
      <c r="AI1781" s="75" t="s">
        <v>5843</v>
      </c>
      <c r="AJ1781" s="6" t="s">
        <v>111</v>
      </c>
      <c r="AK1781" s="81">
        <f>V1781</f>
        <v>5197</v>
      </c>
      <c r="AL1781" s="205" t="s">
        <v>111</v>
      </c>
      <c r="AM1781" s="169"/>
      <c r="AN1781" s="6"/>
      <c r="AO1781" s="120"/>
    </row>
    <row r="1782" spans="1:41">
      <c r="A1782" s="75" t="s">
        <v>5843</v>
      </c>
      <c r="B1782" s="6" t="s">
        <v>93</v>
      </c>
      <c r="C1782" s="76">
        <v>1781</v>
      </c>
      <c r="D1782" s="6" t="s">
        <v>594</v>
      </c>
      <c r="E1782" s="6" t="s">
        <v>2135</v>
      </c>
      <c r="F1782" s="6" t="str">
        <f t="shared" si="174"/>
        <v>FreightFG-V-026-VIE26-M01.1</v>
      </c>
      <c r="G1782" s="97" t="s">
        <v>6059</v>
      </c>
      <c r="H1782" s="97" t="s">
        <v>6060</v>
      </c>
      <c r="I1782" s="85" t="s">
        <v>4692</v>
      </c>
      <c r="J1782" s="92">
        <v>46088</v>
      </c>
      <c r="K1782" s="97" t="s">
        <v>5771</v>
      </c>
      <c r="L1782" s="6" t="s">
        <v>1497</v>
      </c>
      <c r="M1782" s="6" t="s">
        <v>174</v>
      </c>
      <c r="N1782" s="6" t="s">
        <v>1471</v>
      </c>
      <c r="O1782" s="71">
        <v>0</v>
      </c>
      <c r="P1782" s="71">
        <v>0</v>
      </c>
      <c r="Q1782" s="79">
        <v>12000</v>
      </c>
      <c r="R1782" s="79">
        <v>1920</v>
      </c>
      <c r="S1782" s="71">
        <v>480</v>
      </c>
      <c r="T1782" s="79">
        <v>13440</v>
      </c>
      <c r="U1782" s="6" t="s">
        <v>24</v>
      </c>
      <c r="V1782" s="84">
        <f t="shared" ref="V1782:V1788" si="180">T1782/17.8047</f>
        <v>754.85686363712955</v>
      </c>
      <c r="W1782" s="110">
        <v>46090</v>
      </c>
      <c r="X1782" s="6" t="s">
        <v>122</v>
      </c>
      <c r="Y1782" s="6" t="s">
        <v>121</v>
      </c>
      <c r="Z1782" s="6" t="s">
        <v>1498</v>
      </c>
      <c r="AA1782" s="6" t="s">
        <v>1497</v>
      </c>
      <c r="AB1782" s="76" t="s">
        <v>542</v>
      </c>
      <c r="AC1782" s="76" t="s">
        <v>541</v>
      </c>
      <c r="AD1782" s="76" t="s">
        <v>195</v>
      </c>
      <c r="AE1782" s="76" t="s">
        <v>547</v>
      </c>
      <c r="AF1782" s="76" t="s">
        <v>96</v>
      </c>
      <c r="AG1782" s="82"/>
      <c r="AH1782" s="60"/>
      <c r="AI1782" s="75" t="s">
        <v>5843</v>
      </c>
      <c r="AJ1782" s="6" t="s">
        <v>103</v>
      </c>
      <c r="AK1782" s="81">
        <v>0</v>
      </c>
      <c r="AL1782" s="205" t="s">
        <v>103</v>
      </c>
      <c r="AM1782" s="169"/>
      <c r="AN1782" s="6"/>
      <c r="AO1782" s="120"/>
    </row>
    <row r="1783" spans="1:41">
      <c r="A1783" s="75" t="s">
        <v>5843</v>
      </c>
      <c r="B1783" s="6" t="s">
        <v>93</v>
      </c>
      <c r="C1783" s="76">
        <v>1782</v>
      </c>
      <c r="D1783" s="6" t="s">
        <v>594</v>
      </c>
      <c r="E1783" s="6" t="s">
        <v>2135</v>
      </c>
      <c r="F1783" s="6" t="str">
        <f t="shared" si="174"/>
        <v>FreightFG-V-024-V1E26-M01</v>
      </c>
      <c r="G1783" s="97" t="s">
        <v>6061</v>
      </c>
      <c r="H1783" s="97" t="s">
        <v>6062</v>
      </c>
      <c r="I1783" s="85" t="s">
        <v>4692</v>
      </c>
      <c r="J1783" s="92">
        <v>46093</v>
      </c>
      <c r="K1783" s="97" t="s">
        <v>6291</v>
      </c>
      <c r="L1783" s="6" t="s">
        <v>1501</v>
      </c>
      <c r="M1783" s="6" t="s">
        <v>174</v>
      </c>
      <c r="N1783" s="6" t="s">
        <v>1502</v>
      </c>
      <c r="O1783" s="71">
        <v>0</v>
      </c>
      <c r="P1783" s="71">
        <v>0</v>
      </c>
      <c r="Q1783" s="79">
        <v>16905</v>
      </c>
      <c r="R1783" s="79">
        <v>2704.8</v>
      </c>
      <c r="S1783" s="71">
        <v>676.2</v>
      </c>
      <c r="T1783" s="79">
        <v>18933.599999999999</v>
      </c>
      <c r="U1783" s="6" t="s">
        <v>24</v>
      </c>
      <c r="V1783" s="84">
        <f t="shared" si="180"/>
        <v>1063.4046066488061</v>
      </c>
      <c r="W1783" s="110">
        <v>46094</v>
      </c>
      <c r="X1783" s="6" t="s">
        <v>122</v>
      </c>
      <c r="Y1783" s="6" t="s">
        <v>121</v>
      </c>
      <c r="Z1783" s="6" t="s">
        <v>1475</v>
      </c>
      <c r="AA1783" s="6" t="s">
        <v>1501</v>
      </c>
      <c r="AB1783" s="76" t="s">
        <v>542</v>
      </c>
      <c r="AC1783" s="76" t="s">
        <v>541</v>
      </c>
      <c r="AD1783" s="76" t="s">
        <v>195</v>
      </c>
      <c r="AE1783" s="76" t="s">
        <v>547</v>
      </c>
      <c r="AF1783" s="76" t="s">
        <v>96</v>
      </c>
      <c r="AG1783" s="82"/>
      <c r="AH1783" s="60"/>
      <c r="AI1783" s="75" t="s">
        <v>5843</v>
      </c>
      <c r="AJ1783" s="6" t="s">
        <v>103</v>
      </c>
      <c r="AK1783" s="81">
        <v>0</v>
      </c>
      <c r="AL1783" s="205" t="s">
        <v>103</v>
      </c>
      <c r="AM1783" s="169"/>
      <c r="AN1783" s="6"/>
      <c r="AO1783" s="120"/>
    </row>
    <row r="1784" spans="1:41">
      <c r="A1784" s="75" t="s">
        <v>5843</v>
      </c>
      <c r="B1784" s="6" t="s">
        <v>93</v>
      </c>
      <c r="C1784" s="76">
        <v>1783</v>
      </c>
      <c r="D1784" s="6" t="s">
        <v>594</v>
      </c>
      <c r="E1784" s="6" t="s">
        <v>2135</v>
      </c>
      <c r="F1784" s="6" t="str">
        <f t="shared" si="174"/>
        <v>FreightRM-M-045-SI26-M19/RM-M-041-SI26-M19</v>
      </c>
      <c r="G1784" s="112" t="s">
        <v>6063</v>
      </c>
      <c r="H1784" s="97" t="s">
        <v>6064</v>
      </c>
      <c r="I1784" s="85" t="s">
        <v>4692</v>
      </c>
      <c r="J1784" s="92">
        <v>46091</v>
      </c>
      <c r="K1784" s="97" t="s">
        <v>6292</v>
      </c>
      <c r="L1784" s="6" t="s">
        <v>6293</v>
      </c>
      <c r="M1784" s="6" t="s">
        <v>174</v>
      </c>
      <c r="N1784" s="6" t="s">
        <v>1479</v>
      </c>
      <c r="O1784" s="71">
        <v>0</v>
      </c>
      <c r="P1784" s="71">
        <v>0</v>
      </c>
      <c r="Q1784" s="79">
        <v>74000</v>
      </c>
      <c r="R1784" s="79">
        <v>11840</v>
      </c>
      <c r="S1784" s="71">
        <v>2960</v>
      </c>
      <c r="T1784" s="79">
        <v>82880</v>
      </c>
      <c r="U1784" s="6" t="s">
        <v>24</v>
      </c>
      <c r="V1784" s="84">
        <f t="shared" si="180"/>
        <v>4654.9506590956316</v>
      </c>
      <c r="W1784" s="110" t="s">
        <v>119</v>
      </c>
      <c r="X1784" s="6" t="s">
        <v>1480</v>
      </c>
      <c r="Y1784" s="6" t="s">
        <v>129</v>
      </c>
      <c r="Z1784" s="6" t="s">
        <v>239</v>
      </c>
      <c r="AA1784" s="6" t="s">
        <v>122</v>
      </c>
      <c r="AB1784" s="76" t="s">
        <v>539</v>
      </c>
      <c r="AC1784" s="76" t="s">
        <v>540</v>
      </c>
      <c r="AD1784" s="76" t="s">
        <v>174</v>
      </c>
      <c r="AE1784" s="76" t="s">
        <v>546</v>
      </c>
      <c r="AF1784" s="76" t="s">
        <v>96</v>
      </c>
      <c r="AG1784" s="82"/>
      <c r="AH1784" s="60"/>
      <c r="AI1784" s="75" t="s">
        <v>5843</v>
      </c>
      <c r="AJ1784" s="6" t="s">
        <v>103</v>
      </c>
      <c r="AK1784" s="81">
        <v>0</v>
      </c>
      <c r="AL1784" s="205" t="s">
        <v>103</v>
      </c>
      <c r="AM1784" s="169"/>
      <c r="AN1784" s="6"/>
      <c r="AO1784" s="120"/>
    </row>
    <row r="1785" spans="1:41">
      <c r="A1785" s="75" t="s">
        <v>5843</v>
      </c>
      <c r="B1785" s="6" t="s">
        <v>93</v>
      </c>
      <c r="C1785" s="76">
        <v>1784</v>
      </c>
      <c r="D1785" s="6" t="s">
        <v>594</v>
      </c>
      <c r="E1785" s="6" t="s">
        <v>2135</v>
      </c>
      <c r="F1785" s="6" t="str">
        <f t="shared" si="174"/>
        <v>FreightRM-M-001-SI26-M19</v>
      </c>
      <c r="G1785" s="97" t="s">
        <v>2785</v>
      </c>
      <c r="H1785" s="97" t="s">
        <v>6065</v>
      </c>
      <c r="I1785" s="85" t="s">
        <v>4692</v>
      </c>
      <c r="J1785" s="92">
        <v>46088</v>
      </c>
      <c r="K1785" s="97" t="s">
        <v>6294</v>
      </c>
      <c r="L1785" s="6" t="s">
        <v>5826</v>
      </c>
      <c r="M1785" s="6" t="s">
        <v>174</v>
      </c>
      <c r="N1785" s="6" t="s">
        <v>1479</v>
      </c>
      <c r="O1785" s="71">
        <v>0</v>
      </c>
      <c r="P1785" s="71">
        <v>0</v>
      </c>
      <c r="Q1785" s="79">
        <v>20250</v>
      </c>
      <c r="R1785" s="79">
        <v>3240</v>
      </c>
      <c r="S1785" s="71">
        <v>810</v>
      </c>
      <c r="T1785" s="79">
        <v>22680</v>
      </c>
      <c r="U1785" s="6" t="s">
        <v>24</v>
      </c>
      <c r="V1785" s="84">
        <f t="shared" si="180"/>
        <v>1273.8209573876561</v>
      </c>
      <c r="W1785" s="110" t="s">
        <v>119</v>
      </c>
      <c r="X1785" s="6" t="s">
        <v>1480</v>
      </c>
      <c r="Y1785" s="6" t="s">
        <v>129</v>
      </c>
      <c r="Z1785" s="6" t="s">
        <v>239</v>
      </c>
      <c r="AA1785" s="6" t="s">
        <v>122</v>
      </c>
      <c r="AB1785" s="76" t="s">
        <v>539</v>
      </c>
      <c r="AC1785" s="76" t="s">
        <v>540</v>
      </c>
      <c r="AD1785" s="76" t="s">
        <v>174</v>
      </c>
      <c r="AE1785" s="76" t="s">
        <v>546</v>
      </c>
      <c r="AF1785" s="76" t="s">
        <v>96</v>
      </c>
      <c r="AG1785" s="82"/>
      <c r="AH1785" s="60"/>
      <c r="AI1785" s="75" t="s">
        <v>5843</v>
      </c>
      <c r="AJ1785" s="6" t="s">
        <v>103</v>
      </c>
      <c r="AK1785" s="81">
        <v>0</v>
      </c>
      <c r="AL1785" s="205" t="s">
        <v>103</v>
      </c>
      <c r="AM1785" s="169"/>
      <c r="AN1785" s="6"/>
      <c r="AO1785" s="120"/>
    </row>
    <row r="1786" spans="1:41">
      <c r="A1786" s="75" t="s">
        <v>5843</v>
      </c>
      <c r="B1786" s="6" t="s">
        <v>93</v>
      </c>
      <c r="C1786" s="76">
        <v>1785</v>
      </c>
      <c r="D1786" s="6" t="s">
        <v>594</v>
      </c>
      <c r="E1786" s="6" t="s">
        <v>2135</v>
      </c>
      <c r="F1786" s="6" t="str">
        <f t="shared" si="174"/>
        <v>FreightRM-M-036-SI26-M19</v>
      </c>
      <c r="G1786" s="97" t="s">
        <v>6066</v>
      </c>
      <c r="H1786" s="97" t="s">
        <v>6067</v>
      </c>
      <c r="I1786" s="85" t="s">
        <v>4692</v>
      </c>
      <c r="J1786" s="92">
        <v>46091</v>
      </c>
      <c r="K1786" s="97" t="s">
        <v>6295</v>
      </c>
      <c r="L1786" s="6" t="s">
        <v>5835</v>
      </c>
      <c r="M1786" s="6" t="s">
        <v>174</v>
      </c>
      <c r="N1786" s="6" t="s">
        <v>1479</v>
      </c>
      <c r="O1786" s="71">
        <v>0</v>
      </c>
      <c r="P1786" s="71">
        <v>0</v>
      </c>
      <c r="Q1786" s="79">
        <v>48000</v>
      </c>
      <c r="R1786" s="79">
        <v>7680</v>
      </c>
      <c r="S1786" s="71">
        <v>1920</v>
      </c>
      <c r="T1786" s="79">
        <v>53760</v>
      </c>
      <c r="U1786" s="6" t="s">
        <v>24</v>
      </c>
      <c r="V1786" s="84">
        <f t="shared" si="180"/>
        <v>3019.4274545485182</v>
      </c>
      <c r="W1786" s="110" t="s">
        <v>119</v>
      </c>
      <c r="X1786" s="6" t="s">
        <v>1480</v>
      </c>
      <c r="Y1786" s="6" t="s">
        <v>129</v>
      </c>
      <c r="Z1786" s="6" t="s">
        <v>239</v>
      </c>
      <c r="AA1786" s="6" t="s">
        <v>122</v>
      </c>
      <c r="AB1786" s="76" t="s">
        <v>539</v>
      </c>
      <c r="AC1786" s="76" t="s">
        <v>540</v>
      </c>
      <c r="AD1786" s="76" t="s">
        <v>174</v>
      </c>
      <c r="AE1786" s="76" t="s">
        <v>546</v>
      </c>
      <c r="AF1786" s="76" t="s">
        <v>96</v>
      </c>
      <c r="AG1786" s="82"/>
      <c r="AH1786" s="60"/>
      <c r="AI1786" s="75" t="s">
        <v>5843</v>
      </c>
      <c r="AJ1786" s="6" t="s">
        <v>103</v>
      </c>
      <c r="AK1786" s="81">
        <v>0</v>
      </c>
      <c r="AL1786" s="205" t="s">
        <v>103</v>
      </c>
      <c r="AM1786" s="169"/>
      <c r="AN1786" s="6"/>
      <c r="AO1786" s="120"/>
    </row>
    <row r="1787" spans="1:41">
      <c r="A1787" s="75" t="s">
        <v>5843</v>
      </c>
      <c r="B1787" s="6" t="s">
        <v>93</v>
      </c>
      <c r="C1787" s="76">
        <v>1786</v>
      </c>
      <c r="D1787" s="6" t="s">
        <v>594</v>
      </c>
      <c r="E1787" s="6" t="s">
        <v>2135</v>
      </c>
      <c r="F1787" s="6" t="str">
        <f t="shared" si="174"/>
        <v>FreightRM-M-074-SI26-M19</v>
      </c>
      <c r="G1787" s="97" t="s">
        <v>6068</v>
      </c>
      <c r="H1787" s="97" t="s">
        <v>6069</v>
      </c>
      <c r="I1787" s="85" t="s">
        <v>4692</v>
      </c>
      <c r="J1787" s="92">
        <v>46094</v>
      </c>
      <c r="K1787" s="97" t="s">
        <v>6296</v>
      </c>
      <c r="L1787" s="6" t="s">
        <v>5837</v>
      </c>
      <c r="M1787" s="6" t="s">
        <v>174</v>
      </c>
      <c r="N1787" s="6" t="s">
        <v>1479</v>
      </c>
      <c r="O1787" s="71">
        <v>0</v>
      </c>
      <c r="P1787" s="71">
        <v>0</v>
      </c>
      <c r="Q1787" s="79">
        <v>48000</v>
      </c>
      <c r="R1787" s="79">
        <v>7680</v>
      </c>
      <c r="S1787" s="71">
        <v>1920</v>
      </c>
      <c r="T1787" s="79">
        <v>53760</v>
      </c>
      <c r="U1787" s="6" t="s">
        <v>24</v>
      </c>
      <c r="V1787" s="84">
        <f t="shared" si="180"/>
        <v>3019.4274545485182</v>
      </c>
      <c r="W1787" s="110" t="s">
        <v>119</v>
      </c>
      <c r="X1787" s="6" t="s">
        <v>1480</v>
      </c>
      <c r="Y1787" s="6" t="s">
        <v>129</v>
      </c>
      <c r="Z1787" s="6" t="s">
        <v>239</v>
      </c>
      <c r="AA1787" s="6" t="s">
        <v>122</v>
      </c>
      <c r="AB1787" s="76" t="s">
        <v>539</v>
      </c>
      <c r="AC1787" s="76" t="s">
        <v>540</v>
      </c>
      <c r="AD1787" s="76" t="s">
        <v>174</v>
      </c>
      <c r="AE1787" s="76" t="s">
        <v>546</v>
      </c>
      <c r="AF1787" s="76" t="s">
        <v>96</v>
      </c>
      <c r="AG1787" s="82"/>
      <c r="AH1787" s="60"/>
      <c r="AI1787" s="75" t="s">
        <v>5843</v>
      </c>
      <c r="AJ1787" s="6" t="s">
        <v>103</v>
      </c>
      <c r="AK1787" s="81">
        <v>0</v>
      </c>
      <c r="AL1787" s="205" t="s">
        <v>103</v>
      </c>
      <c r="AM1787" s="169"/>
      <c r="AN1787" s="6"/>
      <c r="AO1787" s="120"/>
    </row>
    <row r="1788" spans="1:41">
      <c r="A1788" s="75" t="s">
        <v>5843</v>
      </c>
      <c r="B1788" s="6" t="s">
        <v>93</v>
      </c>
      <c r="C1788" s="76">
        <v>1787</v>
      </c>
      <c r="D1788" s="6" t="s">
        <v>594</v>
      </c>
      <c r="E1788" s="6" t="s">
        <v>2135</v>
      </c>
      <c r="F1788" s="6" t="str">
        <f t="shared" si="174"/>
        <v>FreightRM-M-076-SI26-M19/RM-M-047-SI26-M19</v>
      </c>
      <c r="G1788" s="112" t="s">
        <v>6070</v>
      </c>
      <c r="H1788" s="97" t="s">
        <v>6071</v>
      </c>
      <c r="I1788" s="85" t="s">
        <v>4692</v>
      </c>
      <c r="J1788" s="92">
        <v>46090</v>
      </c>
      <c r="K1788" s="97" t="s">
        <v>6297</v>
      </c>
      <c r="L1788" s="6" t="s">
        <v>6298</v>
      </c>
      <c r="M1788" s="6" t="s">
        <v>174</v>
      </c>
      <c r="N1788" s="6" t="s">
        <v>1479</v>
      </c>
      <c r="O1788" s="71">
        <v>0</v>
      </c>
      <c r="P1788" s="71">
        <v>0</v>
      </c>
      <c r="Q1788" s="79">
        <v>74000</v>
      </c>
      <c r="R1788" s="79">
        <v>11840</v>
      </c>
      <c r="S1788" s="71">
        <v>2960</v>
      </c>
      <c r="T1788" s="79">
        <v>82880</v>
      </c>
      <c r="U1788" s="6" t="s">
        <v>24</v>
      </c>
      <c r="V1788" s="84">
        <f t="shared" si="180"/>
        <v>4654.9506590956316</v>
      </c>
      <c r="W1788" s="110" t="s">
        <v>119</v>
      </c>
      <c r="X1788" s="6" t="s">
        <v>1480</v>
      </c>
      <c r="Y1788" s="6" t="s">
        <v>129</v>
      </c>
      <c r="Z1788" s="6" t="s">
        <v>239</v>
      </c>
      <c r="AA1788" s="6" t="s">
        <v>122</v>
      </c>
      <c r="AB1788" s="76" t="s">
        <v>539</v>
      </c>
      <c r="AC1788" s="76" t="s">
        <v>540</v>
      </c>
      <c r="AD1788" s="76" t="s">
        <v>174</v>
      </c>
      <c r="AE1788" s="76" t="s">
        <v>546</v>
      </c>
      <c r="AF1788" s="76" t="s">
        <v>96</v>
      </c>
      <c r="AG1788" s="82"/>
      <c r="AH1788" s="60"/>
      <c r="AI1788" s="75" t="s">
        <v>5843</v>
      </c>
      <c r="AJ1788" s="6" t="s">
        <v>103</v>
      </c>
      <c r="AK1788" s="81">
        <v>0</v>
      </c>
      <c r="AL1788" s="205" t="s">
        <v>103</v>
      </c>
      <c r="AM1788" s="169"/>
      <c r="AN1788" s="6"/>
      <c r="AO1788" s="120"/>
    </row>
    <row r="1789" spans="1:41">
      <c r="A1789" s="75" t="s">
        <v>5843</v>
      </c>
      <c r="B1789" s="6" t="s">
        <v>93</v>
      </c>
      <c r="C1789" s="76">
        <v>1788</v>
      </c>
      <c r="D1789" s="6" t="s">
        <v>3070</v>
      </c>
      <c r="E1789" s="6" t="s">
        <v>2135</v>
      </c>
      <c r="F1789" s="6" t="str">
        <f t="shared" si="174"/>
        <v>FreightRM-A-0088AI25-M19-C7073</v>
      </c>
      <c r="G1789" s="97" t="s">
        <v>6072</v>
      </c>
      <c r="H1789" s="95">
        <v>9026</v>
      </c>
      <c r="I1789" s="85" t="s">
        <v>4692</v>
      </c>
      <c r="J1789" s="92">
        <v>46093</v>
      </c>
      <c r="K1789" s="97" t="s">
        <v>6299</v>
      </c>
      <c r="L1789" s="6" t="s">
        <v>116</v>
      </c>
      <c r="M1789" s="6" t="s">
        <v>1084</v>
      </c>
      <c r="N1789" s="6" t="s">
        <v>116</v>
      </c>
      <c r="O1789" s="71">
        <v>0</v>
      </c>
      <c r="P1789" s="71">
        <v>1500</v>
      </c>
      <c r="Q1789" s="79">
        <v>165</v>
      </c>
      <c r="R1789" s="79">
        <v>26.400000000000002</v>
      </c>
      <c r="S1789" s="71">
        <v>0</v>
      </c>
      <c r="T1789" s="79">
        <v>1691.4</v>
      </c>
      <c r="U1789" s="87" t="s">
        <v>118</v>
      </c>
      <c r="V1789" s="84">
        <f>T1789</f>
        <v>1691.4</v>
      </c>
      <c r="W1789" s="94">
        <v>45729</v>
      </c>
      <c r="X1789" s="80" t="s">
        <v>6300</v>
      </c>
      <c r="Y1789" s="80" t="s">
        <v>6301</v>
      </c>
      <c r="Z1789" s="80" t="s">
        <v>6302</v>
      </c>
      <c r="AA1789" s="80" t="s">
        <v>3324</v>
      </c>
      <c r="AB1789" s="76" t="s">
        <v>539</v>
      </c>
      <c r="AC1789" s="76" t="s">
        <v>540</v>
      </c>
      <c r="AD1789" s="76" t="s">
        <v>25</v>
      </c>
      <c r="AE1789" s="76">
        <v>67180000</v>
      </c>
      <c r="AF1789" s="76" t="s">
        <v>96</v>
      </c>
      <c r="AG1789" s="82"/>
      <c r="AH1789" s="60"/>
      <c r="AI1789" s="75" t="s">
        <v>5843</v>
      </c>
      <c r="AJ1789" s="6" t="s">
        <v>103</v>
      </c>
      <c r="AK1789" s="81">
        <v>0</v>
      </c>
      <c r="AL1789" s="205" t="s">
        <v>103</v>
      </c>
      <c r="AM1789" s="169" t="s">
        <v>6439</v>
      </c>
      <c r="AN1789" s="6"/>
      <c r="AO1789" s="120"/>
    </row>
    <row r="1790" spans="1:41">
      <c r="A1790" s="75" t="s">
        <v>5843</v>
      </c>
      <c r="B1790" s="6" t="s">
        <v>93</v>
      </c>
      <c r="C1790" s="76">
        <v>1789</v>
      </c>
      <c r="D1790" s="6" t="s">
        <v>3070</v>
      </c>
      <c r="E1790" s="6" t="s">
        <v>2135</v>
      </c>
      <c r="F1790" s="6" t="str">
        <f t="shared" si="174"/>
        <v>FreightRM-A-0085AI25-M19-C6979</v>
      </c>
      <c r="G1790" s="97" t="s">
        <v>6073</v>
      </c>
      <c r="H1790" s="95">
        <v>9027</v>
      </c>
      <c r="I1790" s="85" t="s">
        <v>4692</v>
      </c>
      <c r="J1790" s="92">
        <v>46093</v>
      </c>
      <c r="K1790" s="97" t="s">
        <v>6299</v>
      </c>
      <c r="L1790" s="6" t="s">
        <v>116</v>
      </c>
      <c r="M1790" s="6" t="s">
        <v>1084</v>
      </c>
      <c r="N1790" s="6" t="s">
        <v>116</v>
      </c>
      <c r="O1790" s="71">
        <v>0</v>
      </c>
      <c r="P1790" s="71">
        <v>5454.38</v>
      </c>
      <c r="Q1790" s="79">
        <v>1000</v>
      </c>
      <c r="R1790" s="79">
        <v>160</v>
      </c>
      <c r="S1790" s="71">
        <v>0</v>
      </c>
      <c r="T1790" s="79">
        <v>6614.38</v>
      </c>
      <c r="U1790" s="87" t="s">
        <v>24</v>
      </c>
      <c r="V1790" s="84">
        <f>T1790/17.8047</f>
        <v>371.4962903053688</v>
      </c>
      <c r="W1790" s="94">
        <v>45731</v>
      </c>
      <c r="X1790" s="80" t="s">
        <v>6303</v>
      </c>
      <c r="Y1790" s="80" t="s">
        <v>6304</v>
      </c>
      <c r="Z1790" s="80" t="s">
        <v>6302</v>
      </c>
      <c r="AA1790" s="80" t="s">
        <v>3324</v>
      </c>
      <c r="AB1790" s="76" t="s">
        <v>539</v>
      </c>
      <c r="AC1790" s="76" t="s">
        <v>540</v>
      </c>
      <c r="AD1790" s="76" t="s">
        <v>25</v>
      </c>
      <c r="AE1790" s="76">
        <v>67180000</v>
      </c>
      <c r="AF1790" s="76" t="s">
        <v>96</v>
      </c>
      <c r="AG1790" s="82"/>
      <c r="AH1790" s="60"/>
      <c r="AI1790" s="75" t="s">
        <v>5843</v>
      </c>
      <c r="AJ1790" s="6" t="s">
        <v>103</v>
      </c>
      <c r="AK1790" s="81">
        <v>0</v>
      </c>
      <c r="AL1790" s="205" t="s">
        <v>103</v>
      </c>
      <c r="AM1790" s="169" t="s">
        <v>6440</v>
      </c>
      <c r="AN1790" s="6"/>
      <c r="AO1790" s="120"/>
    </row>
    <row r="1791" spans="1:41">
      <c r="A1791" s="75" t="s">
        <v>5843</v>
      </c>
      <c r="B1791" s="6" t="s">
        <v>93</v>
      </c>
      <c r="C1791" s="76">
        <v>1790</v>
      </c>
      <c r="D1791" s="6" t="s">
        <v>3070</v>
      </c>
      <c r="E1791" s="6" t="s">
        <v>2135</v>
      </c>
      <c r="F1791" s="6" t="str">
        <f t="shared" si="174"/>
        <v>FreightRM-A-0266AI25-M19-PFA</v>
      </c>
      <c r="G1791" s="97" t="s">
        <v>6074</v>
      </c>
      <c r="H1791" s="95">
        <v>9028</v>
      </c>
      <c r="I1791" s="85" t="s">
        <v>4692</v>
      </c>
      <c r="J1791" s="92">
        <v>46093</v>
      </c>
      <c r="K1791" s="97" t="s">
        <v>6305</v>
      </c>
      <c r="L1791" s="6" t="s">
        <v>116</v>
      </c>
      <c r="M1791" s="6" t="s">
        <v>1084</v>
      </c>
      <c r="N1791" s="6" t="s">
        <v>116</v>
      </c>
      <c r="O1791" s="71">
        <v>0</v>
      </c>
      <c r="P1791" s="71">
        <v>1100</v>
      </c>
      <c r="Q1791" s="79">
        <v>165</v>
      </c>
      <c r="R1791" s="79">
        <v>26.400000000000002</v>
      </c>
      <c r="S1791" s="71">
        <v>0</v>
      </c>
      <c r="T1791" s="79">
        <v>1291.4000000000001</v>
      </c>
      <c r="U1791" s="87" t="s">
        <v>118</v>
      </c>
      <c r="V1791" s="84">
        <f t="shared" ref="V1791:V1797" si="181">T1791</f>
        <v>1291.4000000000001</v>
      </c>
      <c r="W1791" s="94">
        <v>45899</v>
      </c>
      <c r="X1791" s="80" t="s">
        <v>6306</v>
      </c>
      <c r="Y1791" s="80" t="s">
        <v>6301</v>
      </c>
      <c r="Z1791" s="80" t="s">
        <v>6302</v>
      </c>
      <c r="AA1791" s="80" t="s">
        <v>3324</v>
      </c>
      <c r="AB1791" s="76" t="s">
        <v>539</v>
      </c>
      <c r="AC1791" s="76" t="s">
        <v>540</v>
      </c>
      <c r="AD1791" s="76" t="s">
        <v>25</v>
      </c>
      <c r="AE1791" s="76">
        <v>67180000</v>
      </c>
      <c r="AF1791" s="76" t="s">
        <v>96</v>
      </c>
      <c r="AG1791" s="82"/>
      <c r="AH1791" s="60"/>
      <c r="AI1791" s="75" t="s">
        <v>5843</v>
      </c>
      <c r="AJ1791" s="6" t="s">
        <v>103</v>
      </c>
      <c r="AK1791" s="81">
        <v>0</v>
      </c>
      <c r="AL1791" s="205" t="s">
        <v>103</v>
      </c>
      <c r="AM1791" s="169"/>
      <c r="AN1791" s="6"/>
      <c r="AO1791" s="120"/>
    </row>
    <row r="1792" spans="1:41">
      <c r="A1792" s="75" t="s">
        <v>5843</v>
      </c>
      <c r="B1792" s="6" t="s">
        <v>93</v>
      </c>
      <c r="C1792" s="76">
        <v>1791</v>
      </c>
      <c r="D1792" s="6" t="s">
        <v>3070</v>
      </c>
      <c r="E1792" s="6" t="s">
        <v>2135</v>
      </c>
      <c r="F1792" s="6" t="str">
        <f t="shared" si="174"/>
        <v>FreightRM-A-0032AI26-M19-C9506</v>
      </c>
      <c r="G1792" s="372" t="s">
        <v>5601</v>
      </c>
      <c r="H1792" s="95">
        <v>3484</v>
      </c>
      <c r="I1792" s="85" t="s">
        <v>4692</v>
      </c>
      <c r="J1792" s="92">
        <v>46093</v>
      </c>
      <c r="K1792" s="97"/>
      <c r="L1792" s="6" t="s">
        <v>116</v>
      </c>
      <c r="M1792" s="6" t="s">
        <v>1133</v>
      </c>
      <c r="N1792" s="6" t="s">
        <v>116</v>
      </c>
      <c r="O1792" s="71">
        <v>0</v>
      </c>
      <c r="P1792" s="71">
        <v>0</v>
      </c>
      <c r="Q1792" s="79">
        <v>1000</v>
      </c>
      <c r="R1792" s="79">
        <v>160</v>
      </c>
      <c r="S1792" s="71">
        <v>40</v>
      </c>
      <c r="T1792" s="79">
        <v>1120</v>
      </c>
      <c r="U1792" s="87" t="s">
        <v>118</v>
      </c>
      <c r="V1792" s="84">
        <f t="shared" si="181"/>
        <v>1120</v>
      </c>
      <c r="W1792" s="94">
        <v>46069</v>
      </c>
      <c r="X1792" s="80" t="s">
        <v>3323</v>
      </c>
      <c r="Y1792" s="80" t="s">
        <v>537</v>
      </c>
      <c r="Z1792" s="80" t="s">
        <v>121</v>
      </c>
      <c r="AA1792" s="80" t="s">
        <v>3324</v>
      </c>
      <c r="AB1792" s="76" t="s">
        <v>539</v>
      </c>
      <c r="AC1792" s="76" t="s">
        <v>540</v>
      </c>
      <c r="AD1792" s="76" t="s">
        <v>25</v>
      </c>
      <c r="AE1792" s="76">
        <v>67180000</v>
      </c>
      <c r="AF1792" s="76" t="s">
        <v>96</v>
      </c>
      <c r="AG1792" s="82"/>
      <c r="AH1792" s="60"/>
      <c r="AI1792" s="75" t="s">
        <v>5843</v>
      </c>
      <c r="AJ1792" s="6" t="s">
        <v>103</v>
      </c>
      <c r="AK1792" s="81">
        <v>0</v>
      </c>
      <c r="AL1792" s="205" t="s">
        <v>103</v>
      </c>
      <c r="AM1792" s="169" t="s">
        <v>3701</v>
      </c>
      <c r="AN1792" s="6"/>
      <c r="AO1792" s="120"/>
    </row>
    <row r="1793" spans="1:41">
      <c r="A1793" s="75" t="s">
        <v>5843</v>
      </c>
      <c r="B1793" s="6" t="s">
        <v>93</v>
      </c>
      <c r="C1793" s="76">
        <v>1792</v>
      </c>
      <c r="D1793" s="6" t="s">
        <v>3070</v>
      </c>
      <c r="E1793" s="6" t="s">
        <v>2135</v>
      </c>
      <c r="F1793" s="6" t="str">
        <f t="shared" si="174"/>
        <v>FreightRM-A-0253AI25-M19-PFA</v>
      </c>
      <c r="G1793" s="97" t="s">
        <v>6075</v>
      </c>
      <c r="H1793" s="95">
        <v>3483</v>
      </c>
      <c r="I1793" s="85" t="s">
        <v>4692</v>
      </c>
      <c r="J1793" s="92">
        <v>46093</v>
      </c>
      <c r="K1793" s="97"/>
      <c r="L1793" s="6" t="s">
        <v>116</v>
      </c>
      <c r="M1793" s="6" t="s">
        <v>1133</v>
      </c>
      <c r="N1793" s="6" t="s">
        <v>116</v>
      </c>
      <c r="O1793" s="71">
        <v>0</v>
      </c>
      <c r="P1793" s="71">
        <v>0</v>
      </c>
      <c r="Q1793" s="79">
        <v>900</v>
      </c>
      <c r="R1793" s="79">
        <v>144</v>
      </c>
      <c r="S1793" s="71">
        <v>36</v>
      </c>
      <c r="T1793" s="79">
        <v>1008</v>
      </c>
      <c r="U1793" s="87" t="s">
        <v>118</v>
      </c>
      <c r="V1793" s="84">
        <f t="shared" si="181"/>
        <v>1008</v>
      </c>
      <c r="W1793" s="94">
        <v>45889</v>
      </c>
      <c r="X1793" s="80" t="s">
        <v>3323</v>
      </c>
      <c r="Y1793" s="80" t="s">
        <v>537</v>
      </c>
      <c r="Z1793" s="80" t="s">
        <v>121</v>
      </c>
      <c r="AA1793" s="80" t="s">
        <v>3324</v>
      </c>
      <c r="AB1793" s="76" t="s">
        <v>539</v>
      </c>
      <c r="AC1793" s="76" t="s">
        <v>540</v>
      </c>
      <c r="AD1793" s="76" t="s">
        <v>25</v>
      </c>
      <c r="AE1793" s="76">
        <v>67180000</v>
      </c>
      <c r="AF1793" s="76" t="s">
        <v>96</v>
      </c>
      <c r="AG1793" s="82"/>
      <c r="AH1793" s="60"/>
      <c r="AI1793" s="75" t="s">
        <v>5843</v>
      </c>
      <c r="AJ1793" s="6" t="s">
        <v>103</v>
      </c>
      <c r="AK1793" s="81">
        <v>0</v>
      </c>
      <c r="AL1793" s="205" t="s">
        <v>103</v>
      </c>
      <c r="AM1793" s="169"/>
      <c r="AN1793" s="6"/>
      <c r="AO1793" s="120"/>
    </row>
    <row r="1794" spans="1:41">
      <c r="A1794" s="75" t="s">
        <v>5843</v>
      </c>
      <c r="B1794" s="6" t="s">
        <v>93</v>
      </c>
      <c r="C1794" s="76">
        <v>1793</v>
      </c>
      <c r="D1794" s="6" t="s">
        <v>3070</v>
      </c>
      <c r="E1794" s="6" t="s">
        <v>2135</v>
      </c>
      <c r="F1794" s="6" t="str">
        <f t="shared" si="174"/>
        <v>FreightRM-A-0274AI25-M19-C8251</v>
      </c>
      <c r="G1794" s="97" t="s">
        <v>6076</v>
      </c>
      <c r="H1794" s="95">
        <v>3482</v>
      </c>
      <c r="I1794" s="85" t="s">
        <v>4692</v>
      </c>
      <c r="J1794" s="92">
        <v>46093</v>
      </c>
      <c r="K1794" s="97"/>
      <c r="L1794" s="6" t="s">
        <v>116</v>
      </c>
      <c r="M1794" s="6" t="s">
        <v>1133</v>
      </c>
      <c r="N1794" s="6" t="s">
        <v>116</v>
      </c>
      <c r="O1794" s="71">
        <v>0</v>
      </c>
      <c r="P1794" s="71">
        <v>0</v>
      </c>
      <c r="Q1794" s="79">
        <v>1100</v>
      </c>
      <c r="R1794" s="79">
        <v>176</v>
      </c>
      <c r="S1794" s="71">
        <v>44</v>
      </c>
      <c r="T1794" s="79">
        <v>1232</v>
      </c>
      <c r="U1794" s="87" t="s">
        <v>118</v>
      </c>
      <c r="V1794" s="84">
        <f t="shared" si="181"/>
        <v>1232</v>
      </c>
      <c r="W1794" s="94">
        <v>45905</v>
      </c>
      <c r="X1794" s="80" t="s">
        <v>3323</v>
      </c>
      <c r="Y1794" s="80" t="s">
        <v>537</v>
      </c>
      <c r="Z1794" s="80" t="s">
        <v>121</v>
      </c>
      <c r="AA1794" s="80" t="s">
        <v>3324</v>
      </c>
      <c r="AB1794" s="76" t="s">
        <v>539</v>
      </c>
      <c r="AC1794" s="76" t="s">
        <v>540</v>
      </c>
      <c r="AD1794" s="76" t="s">
        <v>25</v>
      </c>
      <c r="AE1794" s="76">
        <v>67180000</v>
      </c>
      <c r="AF1794" s="76" t="s">
        <v>96</v>
      </c>
      <c r="AG1794" s="82"/>
      <c r="AH1794" s="60"/>
      <c r="AI1794" s="75" t="s">
        <v>5843</v>
      </c>
      <c r="AJ1794" s="6" t="s">
        <v>103</v>
      </c>
      <c r="AK1794" s="81">
        <v>0</v>
      </c>
      <c r="AL1794" s="205" t="s">
        <v>103</v>
      </c>
      <c r="AM1794" s="169" t="s">
        <v>6441</v>
      </c>
      <c r="AN1794" s="6"/>
      <c r="AO1794" s="120"/>
    </row>
    <row r="1795" spans="1:41">
      <c r="A1795" s="75" t="s">
        <v>5843</v>
      </c>
      <c r="B1795" s="6" t="s">
        <v>93</v>
      </c>
      <c r="C1795" s="76">
        <v>1794</v>
      </c>
      <c r="D1795" s="6" t="s">
        <v>3070</v>
      </c>
      <c r="E1795" s="6" t="s">
        <v>2135</v>
      </c>
      <c r="F1795" s="6" t="str">
        <f t="shared" ref="F1795:F1858" si="182">E1795&amp;G1795</f>
        <v>FreightRM-A-0009AI26-M19-PFA</v>
      </c>
      <c r="G1795" s="97" t="s">
        <v>6077</v>
      </c>
      <c r="H1795" s="95">
        <v>3481</v>
      </c>
      <c r="I1795" s="85" t="s">
        <v>4692</v>
      </c>
      <c r="J1795" s="92">
        <v>46093</v>
      </c>
      <c r="K1795" s="97"/>
      <c r="L1795" s="6" t="s">
        <v>116</v>
      </c>
      <c r="M1795" s="6" t="s">
        <v>1133</v>
      </c>
      <c r="N1795" s="6" t="s">
        <v>116</v>
      </c>
      <c r="O1795" s="71">
        <v>0</v>
      </c>
      <c r="P1795" s="71">
        <v>0</v>
      </c>
      <c r="Q1795" s="79">
        <v>1350</v>
      </c>
      <c r="R1795" s="79">
        <v>216</v>
      </c>
      <c r="S1795" s="71">
        <v>54</v>
      </c>
      <c r="T1795" s="79">
        <v>1512</v>
      </c>
      <c r="U1795" s="87" t="s">
        <v>118</v>
      </c>
      <c r="V1795" s="84">
        <f t="shared" si="181"/>
        <v>1512</v>
      </c>
      <c r="W1795" s="94">
        <v>46019</v>
      </c>
      <c r="X1795" s="80" t="s">
        <v>3323</v>
      </c>
      <c r="Y1795" s="80" t="s">
        <v>537</v>
      </c>
      <c r="Z1795" s="80" t="s">
        <v>121</v>
      </c>
      <c r="AA1795" s="80" t="s">
        <v>3324</v>
      </c>
      <c r="AB1795" s="76" t="s">
        <v>539</v>
      </c>
      <c r="AC1795" s="76" t="s">
        <v>540</v>
      </c>
      <c r="AD1795" s="76" t="s">
        <v>25</v>
      </c>
      <c r="AE1795" s="76">
        <v>67180000</v>
      </c>
      <c r="AF1795" s="76" t="s">
        <v>96</v>
      </c>
      <c r="AG1795" s="82"/>
      <c r="AH1795" s="60"/>
      <c r="AI1795" s="75" t="s">
        <v>5843</v>
      </c>
      <c r="AJ1795" s="6" t="s">
        <v>103</v>
      </c>
      <c r="AK1795" s="81">
        <v>0</v>
      </c>
      <c r="AL1795" s="205" t="s">
        <v>103</v>
      </c>
      <c r="AM1795" s="169" t="s">
        <v>2154</v>
      </c>
      <c r="AN1795" s="6"/>
      <c r="AO1795" s="120"/>
    </row>
    <row r="1796" spans="1:41">
      <c r="A1796" s="75" t="s">
        <v>5843</v>
      </c>
      <c r="B1796" s="6" t="s">
        <v>93</v>
      </c>
      <c r="C1796" s="76">
        <v>1795</v>
      </c>
      <c r="D1796" s="6" t="s">
        <v>3070</v>
      </c>
      <c r="E1796" s="6" t="s">
        <v>2135</v>
      </c>
      <c r="F1796" s="6" t="str">
        <f t="shared" si="182"/>
        <v>FreightRM-A-0017AI26-M19-PFA</v>
      </c>
      <c r="G1796" s="97" t="s">
        <v>6078</v>
      </c>
      <c r="H1796" s="95">
        <v>3480</v>
      </c>
      <c r="I1796" s="85" t="s">
        <v>4692</v>
      </c>
      <c r="J1796" s="92">
        <v>46093</v>
      </c>
      <c r="K1796" s="97"/>
      <c r="L1796" s="6" t="s">
        <v>116</v>
      </c>
      <c r="M1796" s="6" t="s">
        <v>1133</v>
      </c>
      <c r="N1796" s="6" t="s">
        <v>116</v>
      </c>
      <c r="O1796" s="71">
        <v>0</v>
      </c>
      <c r="P1796" s="71">
        <v>0</v>
      </c>
      <c r="Q1796" s="79">
        <v>900</v>
      </c>
      <c r="R1796" s="79">
        <v>144</v>
      </c>
      <c r="S1796" s="71">
        <v>36</v>
      </c>
      <c r="T1796" s="79">
        <v>1008</v>
      </c>
      <c r="U1796" s="87" t="s">
        <v>118</v>
      </c>
      <c r="V1796" s="84">
        <f t="shared" si="181"/>
        <v>1008</v>
      </c>
      <c r="W1796" s="92">
        <v>46035</v>
      </c>
      <c r="X1796" s="80" t="s">
        <v>3323</v>
      </c>
      <c r="Y1796" s="80" t="s">
        <v>537</v>
      </c>
      <c r="Z1796" s="80" t="s">
        <v>121</v>
      </c>
      <c r="AA1796" s="80" t="s">
        <v>3324</v>
      </c>
      <c r="AB1796" s="76" t="s">
        <v>539</v>
      </c>
      <c r="AC1796" s="76" t="s">
        <v>540</v>
      </c>
      <c r="AD1796" s="76" t="s">
        <v>25</v>
      </c>
      <c r="AE1796" s="76">
        <v>67180000</v>
      </c>
      <c r="AF1796" s="76" t="s">
        <v>96</v>
      </c>
      <c r="AG1796" s="82"/>
      <c r="AH1796" s="60"/>
      <c r="AI1796" s="75" t="s">
        <v>5843</v>
      </c>
      <c r="AJ1796" s="6" t="s">
        <v>103</v>
      </c>
      <c r="AK1796" s="81">
        <v>0</v>
      </c>
      <c r="AL1796" s="205" t="s">
        <v>103</v>
      </c>
      <c r="AM1796" s="169" t="s">
        <v>2145</v>
      </c>
      <c r="AN1796" s="6"/>
      <c r="AO1796" s="120"/>
    </row>
    <row r="1797" spans="1:41">
      <c r="A1797" s="75" t="s">
        <v>5843</v>
      </c>
      <c r="B1797" s="6" t="s">
        <v>93</v>
      </c>
      <c r="C1797" s="76">
        <v>1796</v>
      </c>
      <c r="D1797" s="6" t="s">
        <v>3070</v>
      </c>
      <c r="E1797" s="6" t="s">
        <v>2135</v>
      </c>
      <c r="F1797" s="6" t="str">
        <f t="shared" si="182"/>
        <v>FreightRM-A-0012AI26-M19-PFA</v>
      </c>
      <c r="G1797" s="97" t="s">
        <v>6079</v>
      </c>
      <c r="H1797" s="95">
        <v>3479</v>
      </c>
      <c r="I1797" s="85" t="s">
        <v>4692</v>
      </c>
      <c r="J1797" s="92">
        <v>46093</v>
      </c>
      <c r="K1797" s="97"/>
      <c r="L1797" s="6" t="s">
        <v>116</v>
      </c>
      <c r="M1797" s="6" t="s">
        <v>1133</v>
      </c>
      <c r="N1797" s="6" t="s">
        <v>116</v>
      </c>
      <c r="O1797" s="71">
        <v>0</v>
      </c>
      <c r="P1797" s="71">
        <v>0</v>
      </c>
      <c r="Q1797" s="79">
        <v>900</v>
      </c>
      <c r="R1797" s="79">
        <v>144</v>
      </c>
      <c r="S1797" s="71">
        <v>36</v>
      </c>
      <c r="T1797" s="79">
        <v>1008</v>
      </c>
      <c r="U1797" s="87" t="s">
        <v>118</v>
      </c>
      <c r="V1797" s="84">
        <f t="shared" si="181"/>
        <v>1008</v>
      </c>
      <c r="W1797" s="92">
        <v>46038</v>
      </c>
      <c r="X1797" s="80" t="s">
        <v>3323</v>
      </c>
      <c r="Y1797" s="80" t="s">
        <v>537</v>
      </c>
      <c r="Z1797" s="80" t="s">
        <v>121</v>
      </c>
      <c r="AA1797" s="80" t="s">
        <v>3324</v>
      </c>
      <c r="AB1797" s="76" t="s">
        <v>539</v>
      </c>
      <c r="AC1797" s="76" t="s">
        <v>540</v>
      </c>
      <c r="AD1797" s="76" t="s">
        <v>25</v>
      </c>
      <c r="AE1797" s="76">
        <v>67180000</v>
      </c>
      <c r="AF1797" s="76" t="s">
        <v>96</v>
      </c>
      <c r="AG1797" s="82"/>
      <c r="AH1797" s="60"/>
      <c r="AI1797" s="75" t="s">
        <v>5843</v>
      </c>
      <c r="AJ1797" s="6" t="s">
        <v>103</v>
      </c>
      <c r="AK1797" s="81">
        <v>0</v>
      </c>
      <c r="AL1797" s="205" t="s">
        <v>103</v>
      </c>
      <c r="AM1797" s="169" t="s">
        <v>2145</v>
      </c>
      <c r="AN1797" s="6"/>
      <c r="AO1797" s="120"/>
    </row>
    <row r="1798" spans="1:41">
      <c r="A1798" s="75" t="s">
        <v>5843</v>
      </c>
      <c r="B1798" s="6" t="s">
        <v>93</v>
      </c>
      <c r="C1798" s="76">
        <v>1797</v>
      </c>
      <c r="D1798" s="6" t="s">
        <v>3070</v>
      </c>
      <c r="E1798" s="6" t="s">
        <v>2135</v>
      </c>
      <c r="F1798" s="6" t="str">
        <f t="shared" si="182"/>
        <v>FreightRM-V-348-V1I25-M19.1</v>
      </c>
      <c r="G1798" s="97" t="s">
        <v>6080</v>
      </c>
      <c r="H1798" s="95">
        <v>3478</v>
      </c>
      <c r="I1798" s="85" t="s">
        <v>4692</v>
      </c>
      <c r="J1798" s="92">
        <v>46093</v>
      </c>
      <c r="K1798" s="97"/>
      <c r="L1798" s="6" t="s">
        <v>116</v>
      </c>
      <c r="M1798" s="6" t="s">
        <v>1133</v>
      </c>
      <c r="N1798" s="6" t="s">
        <v>116</v>
      </c>
      <c r="O1798" s="71">
        <v>0</v>
      </c>
      <c r="P1798" s="71">
        <v>0</v>
      </c>
      <c r="Q1798" s="79">
        <v>8250</v>
      </c>
      <c r="R1798" s="79">
        <v>1320</v>
      </c>
      <c r="S1798" s="71">
        <v>330</v>
      </c>
      <c r="T1798" s="79">
        <v>9240</v>
      </c>
      <c r="U1798" s="87" t="s">
        <v>24</v>
      </c>
      <c r="V1798" s="84">
        <f>T1798/17.8047</f>
        <v>518.96409375052656</v>
      </c>
      <c r="W1798" s="92">
        <v>46013</v>
      </c>
      <c r="X1798" s="80" t="s">
        <v>3323</v>
      </c>
      <c r="Y1798" s="80" t="s">
        <v>537</v>
      </c>
      <c r="Z1798" s="80" t="s">
        <v>121</v>
      </c>
      <c r="AA1798" s="80" t="s">
        <v>3324</v>
      </c>
      <c r="AB1798" s="76" t="s">
        <v>539</v>
      </c>
      <c r="AC1798" s="76" t="s">
        <v>540</v>
      </c>
      <c r="AD1798" s="76" t="s">
        <v>173</v>
      </c>
      <c r="AE1798" s="76" t="s">
        <v>548</v>
      </c>
      <c r="AF1798" s="76" t="s">
        <v>96</v>
      </c>
      <c r="AG1798" s="82"/>
      <c r="AH1798" s="60"/>
      <c r="AI1798" s="75" t="s">
        <v>5843</v>
      </c>
      <c r="AJ1798" s="6" t="s">
        <v>103</v>
      </c>
      <c r="AK1798" s="81">
        <v>0</v>
      </c>
      <c r="AL1798" s="205" t="s">
        <v>103</v>
      </c>
      <c r="AM1798" s="169"/>
      <c r="AN1798" s="6"/>
      <c r="AO1798" s="120"/>
    </row>
    <row r="1799" spans="1:41">
      <c r="A1799" s="75" t="s">
        <v>5843</v>
      </c>
      <c r="B1799" s="6" t="s">
        <v>93</v>
      </c>
      <c r="C1799" s="76">
        <v>1798</v>
      </c>
      <c r="D1799" s="6" t="s">
        <v>107</v>
      </c>
      <c r="E1799" s="6" t="s">
        <v>105</v>
      </c>
      <c r="F1799" s="6" t="str">
        <f t="shared" si="182"/>
        <v>STORAGERM-J-1267LI26-M19</v>
      </c>
      <c r="G1799" s="97" t="s">
        <v>6081</v>
      </c>
      <c r="H1799" s="95">
        <v>146849</v>
      </c>
      <c r="I1799" s="85" t="s">
        <v>4692</v>
      </c>
      <c r="J1799" s="92">
        <v>46087</v>
      </c>
      <c r="K1799" s="97" t="s">
        <v>6307</v>
      </c>
      <c r="L1799" s="6" t="s">
        <v>6308</v>
      </c>
      <c r="M1799" s="6" t="s">
        <v>173</v>
      </c>
      <c r="N1799" s="80" t="s">
        <v>6309</v>
      </c>
      <c r="O1799" s="71">
        <v>0</v>
      </c>
      <c r="P1799" s="71">
        <v>0</v>
      </c>
      <c r="Q1799" s="79">
        <v>178.5</v>
      </c>
      <c r="R1799" s="79">
        <v>0</v>
      </c>
      <c r="S1799" s="71">
        <v>0</v>
      </c>
      <c r="T1799" s="79">
        <v>178.5</v>
      </c>
      <c r="U1799" s="87" t="s">
        <v>118</v>
      </c>
      <c r="V1799" s="84">
        <f t="shared" ref="V1799:V1813" si="183">T1799</f>
        <v>178.5</v>
      </c>
      <c r="W1799" s="94" t="s">
        <v>119</v>
      </c>
      <c r="X1799" s="80" t="s">
        <v>238</v>
      </c>
      <c r="Y1799" s="80" t="s">
        <v>238</v>
      </c>
      <c r="Z1799" s="80" t="s">
        <v>239</v>
      </c>
      <c r="AA1799" s="80" t="s">
        <v>240</v>
      </c>
      <c r="AB1799" s="76" t="s">
        <v>539</v>
      </c>
      <c r="AC1799" s="76" t="s">
        <v>540</v>
      </c>
      <c r="AD1799" s="76" t="s">
        <v>173</v>
      </c>
      <c r="AE1799" s="139" t="s">
        <v>550</v>
      </c>
      <c r="AF1799" s="76" t="s">
        <v>96</v>
      </c>
      <c r="AG1799" s="82"/>
      <c r="AH1799" s="60"/>
      <c r="AI1799" s="75" t="s">
        <v>5843</v>
      </c>
      <c r="AJ1799" s="6" t="s">
        <v>103</v>
      </c>
      <c r="AK1799" s="81">
        <v>0</v>
      </c>
      <c r="AL1799" s="205" t="s">
        <v>103</v>
      </c>
      <c r="AM1799" s="169"/>
      <c r="AN1799" s="6"/>
      <c r="AO1799" s="120"/>
    </row>
    <row r="1800" spans="1:41">
      <c r="A1800" s="75" t="s">
        <v>5843</v>
      </c>
      <c r="B1800" s="6" t="s">
        <v>93</v>
      </c>
      <c r="C1800" s="76">
        <v>1799</v>
      </c>
      <c r="D1800" s="6" t="s">
        <v>107</v>
      </c>
      <c r="E1800" s="6" t="s">
        <v>105</v>
      </c>
      <c r="F1800" s="6" t="str">
        <f t="shared" si="182"/>
        <v>STORAGERM-J-1242LI26-M19</v>
      </c>
      <c r="G1800" s="97" t="s">
        <v>6082</v>
      </c>
      <c r="H1800" s="95">
        <v>146850</v>
      </c>
      <c r="I1800" s="85" t="s">
        <v>4692</v>
      </c>
      <c r="J1800" s="92">
        <v>46087</v>
      </c>
      <c r="K1800" s="97" t="s">
        <v>6307</v>
      </c>
      <c r="L1800" s="6" t="s">
        <v>6310</v>
      </c>
      <c r="M1800" s="6" t="s">
        <v>173</v>
      </c>
      <c r="N1800" s="80" t="s">
        <v>6309</v>
      </c>
      <c r="O1800" s="71">
        <v>0</v>
      </c>
      <c r="P1800" s="71">
        <v>0</v>
      </c>
      <c r="Q1800" s="79">
        <v>178.5</v>
      </c>
      <c r="R1800" s="79">
        <v>0</v>
      </c>
      <c r="S1800" s="71">
        <v>0</v>
      </c>
      <c r="T1800" s="79">
        <v>178.5</v>
      </c>
      <c r="U1800" s="87" t="s">
        <v>118</v>
      </c>
      <c r="V1800" s="84">
        <f t="shared" si="183"/>
        <v>178.5</v>
      </c>
      <c r="W1800" s="94" t="s">
        <v>119</v>
      </c>
      <c r="X1800" s="80" t="s">
        <v>238</v>
      </c>
      <c r="Y1800" s="80" t="s">
        <v>238</v>
      </c>
      <c r="Z1800" s="80" t="s">
        <v>239</v>
      </c>
      <c r="AA1800" s="80" t="s">
        <v>240</v>
      </c>
      <c r="AB1800" s="76" t="s">
        <v>539</v>
      </c>
      <c r="AC1800" s="76" t="s">
        <v>540</v>
      </c>
      <c r="AD1800" s="76" t="s">
        <v>173</v>
      </c>
      <c r="AE1800" s="139" t="s">
        <v>550</v>
      </c>
      <c r="AF1800" s="76" t="s">
        <v>96</v>
      </c>
      <c r="AG1800" s="82"/>
      <c r="AH1800" s="60"/>
      <c r="AI1800" s="75" t="s">
        <v>5843</v>
      </c>
      <c r="AJ1800" s="6" t="s">
        <v>103</v>
      </c>
      <c r="AK1800" s="81">
        <v>0</v>
      </c>
      <c r="AL1800" s="205" t="s">
        <v>103</v>
      </c>
      <c r="AM1800" s="169"/>
      <c r="AN1800" s="6"/>
      <c r="AO1800" s="120"/>
    </row>
    <row r="1801" spans="1:41">
      <c r="A1801" s="75" t="s">
        <v>5843</v>
      </c>
      <c r="B1801" s="6" t="s">
        <v>93</v>
      </c>
      <c r="C1801" s="76">
        <v>1800</v>
      </c>
      <c r="D1801" s="6" t="s">
        <v>107</v>
      </c>
      <c r="E1801" s="6" t="s">
        <v>105</v>
      </c>
      <c r="F1801" s="6" t="str">
        <f t="shared" si="182"/>
        <v>STORAGEFG-I-0477-AE26-M46</v>
      </c>
      <c r="G1801" s="97" t="s">
        <v>6083</v>
      </c>
      <c r="H1801" s="95">
        <v>146851</v>
      </c>
      <c r="I1801" s="85" t="s">
        <v>4692</v>
      </c>
      <c r="J1801" s="92">
        <v>46087</v>
      </c>
      <c r="K1801" s="97" t="s">
        <v>6311</v>
      </c>
      <c r="L1801" s="6">
        <v>6118008</v>
      </c>
      <c r="M1801" s="6" t="s">
        <v>173</v>
      </c>
      <c r="N1801" s="80" t="s">
        <v>6309</v>
      </c>
      <c r="O1801" s="71">
        <v>0</v>
      </c>
      <c r="P1801" s="71">
        <v>0</v>
      </c>
      <c r="Q1801" s="79">
        <v>178.5</v>
      </c>
      <c r="R1801" s="79">
        <v>0</v>
      </c>
      <c r="S1801" s="71">
        <v>0</v>
      </c>
      <c r="T1801" s="79">
        <v>178.5</v>
      </c>
      <c r="U1801" s="87" t="s">
        <v>118</v>
      </c>
      <c r="V1801" s="84">
        <f t="shared" si="183"/>
        <v>178.5</v>
      </c>
      <c r="W1801" s="94" t="s">
        <v>119</v>
      </c>
      <c r="X1801" s="80" t="s">
        <v>238</v>
      </c>
      <c r="Y1801" s="80" t="s">
        <v>238</v>
      </c>
      <c r="Z1801" s="80" t="s">
        <v>239</v>
      </c>
      <c r="AA1801" s="80" t="s">
        <v>240</v>
      </c>
      <c r="AB1801" s="76" t="s">
        <v>1106</v>
      </c>
      <c r="AC1801" s="76" t="s">
        <v>541</v>
      </c>
      <c r="AD1801" s="76" t="s">
        <v>28</v>
      </c>
      <c r="AE1801" s="76">
        <v>75640000</v>
      </c>
      <c r="AF1801" s="76" t="s">
        <v>96</v>
      </c>
      <c r="AG1801" s="82"/>
      <c r="AH1801" s="60"/>
      <c r="AI1801" s="75" t="s">
        <v>5843</v>
      </c>
      <c r="AJ1801" s="6" t="s">
        <v>103</v>
      </c>
      <c r="AK1801" s="81">
        <v>0</v>
      </c>
      <c r="AL1801" s="205" t="s">
        <v>103</v>
      </c>
      <c r="AM1801" s="169"/>
      <c r="AN1801" s="6"/>
      <c r="AO1801" s="120"/>
    </row>
    <row r="1802" spans="1:41">
      <c r="A1802" s="75" t="s">
        <v>5843</v>
      </c>
      <c r="B1802" s="6" t="s">
        <v>93</v>
      </c>
      <c r="C1802" s="76">
        <v>1801</v>
      </c>
      <c r="D1802" s="6" t="s">
        <v>107</v>
      </c>
      <c r="E1802" s="6" t="s">
        <v>105</v>
      </c>
      <c r="F1802" s="6" t="str">
        <f t="shared" si="182"/>
        <v>STORAGERM-J-1192LI26-M19</v>
      </c>
      <c r="G1802" s="97" t="s">
        <v>6084</v>
      </c>
      <c r="H1802" s="95">
        <v>146854</v>
      </c>
      <c r="I1802" s="85" t="s">
        <v>4692</v>
      </c>
      <c r="J1802" s="92">
        <v>46087</v>
      </c>
      <c r="K1802" s="97" t="s">
        <v>6307</v>
      </c>
      <c r="L1802" s="6">
        <v>6117998</v>
      </c>
      <c r="M1802" s="6" t="s">
        <v>173</v>
      </c>
      <c r="N1802" s="80" t="s">
        <v>6309</v>
      </c>
      <c r="O1802" s="71">
        <v>0</v>
      </c>
      <c r="P1802" s="71">
        <v>0</v>
      </c>
      <c r="Q1802" s="79">
        <v>178.5</v>
      </c>
      <c r="R1802" s="79">
        <v>0</v>
      </c>
      <c r="S1802" s="71">
        <v>0</v>
      </c>
      <c r="T1802" s="79">
        <v>178.5</v>
      </c>
      <c r="U1802" s="87" t="s">
        <v>118</v>
      </c>
      <c r="V1802" s="84">
        <f t="shared" si="183"/>
        <v>178.5</v>
      </c>
      <c r="W1802" s="94" t="s">
        <v>119</v>
      </c>
      <c r="X1802" s="80" t="s">
        <v>238</v>
      </c>
      <c r="Y1802" s="80" t="s">
        <v>238</v>
      </c>
      <c r="Z1802" s="80" t="s">
        <v>239</v>
      </c>
      <c r="AA1802" s="80" t="s">
        <v>240</v>
      </c>
      <c r="AB1802" s="76" t="s">
        <v>539</v>
      </c>
      <c r="AC1802" s="76" t="s">
        <v>540</v>
      </c>
      <c r="AD1802" s="76" t="s">
        <v>173</v>
      </c>
      <c r="AE1802" s="139" t="s">
        <v>550</v>
      </c>
      <c r="AF1802" s="76" t="s">
        <v>96</v>
      </c>
      <c r="AG1802" s="82"/>
      <c r="AH1802" s="60"/>
      <c r="AI1802" s="75" t="s">
        <v>5843</v>
      </c>
      <c r="AJ1802" s="6" t="s">
        <v>103</v>
      </c>
      <c r="AK1802" s="81">
        <v>0</v>
      </c>
      <c r="AL1802" s="205" t="s">
        <v>103</v>
      </c>
      <c r="AM1802" s="169"/>
      <c r="AN1802" s="6"/>
      <c r="AO1802" s="120"/>
    </row>
    <row r="1803" spans="1:41">
      <c r="A1803" s="75" t="s">
        <v>5843</v>
      </c>
      <c r="B1803" s="6" t="s">
        <v>93</v>
      </c>
      <c r="C1803" s="76">
        <v>1802</v>
      </c>
      <c r="D1803" s="6" t="s">
        <v>107</v>
      </c>
      <c r="E1803" s="6" t="s">
        <v>105</v>
      </c>
      <c r="F1803" s="6" t="str">
        <f t="shared" si="182"/>
        <v>STORAGEFG-I-0394-AE25-M46</v>
      </c>
      <c r="G1803" s="97" t="s">
        <v>6085</v>
      </c>
      <c r="H1803" s="95">
        <v>146855</v>
      </c>
      <c r="I1803" s="85" t="s">
        <v>4692</v>
      </c>
      <c r="J1803" s="92">
        <v>46087</v>
      </c>
      <c r="K1803" s="97"/>
      <c r="L1803" s="6"/>
      <c r="M1803" s="6" t="s">
        <v>173</v>
      </c>
      <c r="N1803" s="80" t="s">
        <v>6309</v>
      </c>
      <c r="O1803" s="71">
        <v>0</v>
      </c>
      <c r="P1803" s="71">
        <v>0</v>
      </c>
      <c r="Q1803" s="79">
        <v>178.5</v>
      </c>
      <c r="R1803" s="79">
        <v>0</v>
      </c>
      <c r="S1803" s="71">
        <v>0</v>
      </c>
      <c r="T1803" s="79">
        <v>178.5</v>
      </c>
      <c r="U1803" s="87" t="s">
        <v>118</v>
      </c>
      <c r="V1803" s="84">
        <f t="shared" si="183"/>
        <v>178.5</v>
      </c>
      <c r="W1803" s="94" t="s">
        <v>119</v>
      </c>
      <c r="X1803" s="80" t="s">
        <v>238</v>
      </c>
      <c r="Y1803" s="80" t="s">
        <v>238</v>
      </c>
      <c r="Z1803" s="80" t="s">
        <v>239</v>
      </c>
      <c r="AA1803" s="80" t="s">
        <v>240</v>
      </c>
      <c r="AB1803" s="76" t="s">
        <v>1106</v>
      </c>
      <c r="AC1803" s="76" t="s">
        <v>541</v>
      </c>
      <c r="AD1803" s="76" t="s">
        <v>28</v>
      </c>
      <c r="AE1803" s="76">
        <v>75640000</v>
      </c>
      <c r="AF1803" s="76" t="s">
        <v>96</v>
      </c>
      <c r="AG1803" s="82"/>
      <c r="AH1803" s="60"/>
      <c r="AI1803" s="75" t="s">
        <v>5843</v>
      </c>
      <c r="AJ1803" s="6" t="s">
        <v>103</v>
      </c>
      <c r="AK1803" s="81">
        <v>0</v>
      </c>
      <c r="AL1803" s="205" t="s">
        <v>103</v>
      </c>
      <c r="AM1803" s="169"/>
      <c r="AN1803" s="6"/>
      <c r="AO1803" s="120"/>
    </row>
    <row r="1804" spans="1:41">
      <c r="A1804" s="75" t="s">
        <v>5843</v>
      </c>
      <c r="B1804" s="6" t="s">
        <v>93</v>
      </c>
      <c r="C1804" s="76">
        <v>1803</v>
      </c>
      <c r="D1804" s="6" t="s">
        <v>107</v>
      </c>
      <c r="E1804" s="6" t="s">
        <v>105</v>
      </c>
      <c r="F1804" s="6" t="str">
        <f t="shared" si="182"/>
        <v>STORAGEFG-R-2141LE25.M19</v>
      </c>
      <c r="G1804" s="97" t="s">
        <v>5156</v>
      </c>
      <c r="H1804" s="95">
        <v>146860</v>
      </c>
      <c r="I1804" s="85" t="s">
        <v>4692</v>
      </c>
      <c r="J1804" s="92">
        <v>46090</v>
      </c>
      <c r="K1804" s="97">
        <v>38441824</v>
      </c>
      <c r="L1804" s="6"/>
      <c r="M1804" s="6" t="s">
        <v>173</v>
      </c>
      <c r="N1804" s="80" t="s">
        <v>6309</v>
      </c>
      <c r="O1804" s="71">
        <v>0</v>
      </c>
      <c r="P1804" s="71">
        <v>0</v>
      </c>
      <c r="Q1804" s="79">
        <v>31.1</v>
      </c>
      <c r="R1804" s="79">
        <v>0</v>
      </c>
      <c r="S1804" s="71">
        <v>0</v>
      </c>
      <c r="T1804" s="79">
        <v>31.1</v>
      </c>
      <c r="U1804" s="87" t="s">
        <v>118</v>
      </c>
      <c r="V1804" s="84">
        <f t="shared" si="183"/>
        <v>31.1</v>
      </c>
      <c r="W1804" s="94" t="s">
        <v>119</v>
      </c>
      <c r="X1804" s="80" t="s">
        <v>238</v>
      </c>
      <c r="Y1804" s="80" t="s">
        <v>238</v>
      </c>
      <c r="Z1804" s="80" t="s">
        <v>239</v>
      </c>
      <c r="AA1804" s="80" t="s">
        <v>240</v>
      </c>
      <c r="AB1804" s="76" t="s">
        <v>539</v>
      </c>
      <c r="AC1804" s="76" t="s">
        <v>541</v>
      </c>
      <c r="AD1804" s="76" t="s">
        <v>195</v>
      </c>
      <c r="AE1804" s="76">
        <v>75640000</v>
      </c>
      <c r="AF1804" s="76" t="s">
        <v>96</v>
      </c>
      <c r="AG1804" s="82"/>
      <c r="AH1804" s="60"/>
      <c r="AI1804" s="75" t="s">
        <v>5843</v>
      </c>
      <c r="AJ1804" s="6" t="s">
        <v>103</v>
      </c>
      <c r="AK1804" s="81">
        <v>0</v>
      </c>
      <c r="AL1804" s="205" t="s">
        <v>103</v>
      </c>
      <c r="AM1804" s="169"/>
      <c r="AN1804" s="6"/>
      <c r="AO1804" s="120"/>
    </row>
    <row r="1805" spans="1:41">
      <c r="A1805" s="75" t="s">
        <v>5843</v>
      </c>
      <c r="B1805" s="6" t="s">
        <v>93</v>
      </c>
      <c r="C1805" s="76">
        <v>1804</v>
      </c>
      <c r="D1805" s="6" t="s">
        <v>107</v>
      </c>
      <c r="E1805" s="6" t="s">
        <v>105</v>
      </c>
      <c r="F1805" s="6" t="str">
        <f t="shared" si="182"/>
        <v>STORAGERM-J-1216LI26-M19</v>
      </c>
      <c r="G1805" s="97" t="s">
        <v>6086</v>
      </c>
      <c r="H1805" s="95">
        <v>146903</v>
      </c>
      <c r="I1805" s="85" t="s">
        <v>4692</v>
      </c>
      <c r="J1805" s="92">
        <v>46091</v>
      </c>
      <c r="K1805" s="97" t="s">
        <v>6312</v>
      </c>
      <c r="L1805" s="6"/>
      <c r="M1805" s="6" t="s">
        <v>173</v>
      </c>
      <c r="N1805" s="80" t="s">
        <v>6313</v>
      </c>
      <c r="O1805" s="71">
        <v>0</v>
      </c>
      <c r="P1805" s="71">
        <v>0</v>
      </c>
      <c r="Q1805" s="79">
        <v>249.25</v>
      </c>
      <c r="R1805" s="79">
        <v>0</v>
      </c>
      <c r="S1805" s="71">
        <v>0</v>
      </c>
      <c r="T1805" s="79">
        <v>249.25</v>
      </c>
      <c r="U1805" s="87" t="s">
        <v>118</v>
      </c>
      <c r="V1805" s="84">
        <f t="shared" si="183"/>
        <v>249.25</v>
      </c>
      <c r="W1805" s="94" t="s">
        <v>119</v>
      </c>
      <c r="X1805" s="80">
        <v>46069</v>
      </c>
      <c r="Y1805" s="80" t="s">
        <v>238</v>
      </c>
      <c r="Z1805" s="80" t="s">
        <v>239</v>
      </c>
      <c r="AA1805" s="80" t="s">
        <v>240</v>
      </c>
      <c r="AB1805" s="76" t="s">
        <v>539</v>
      </c>
      <c r="AC1805" s="76" t="s">
        <v>540</v>
      </c>
      <c r="AD1805" s="76" t="s">
        <v>173</v>
      </c>
      <c r="AE1805" s="139" t="s">
        <v>550</v>
      </c>
      <c r="AF1805" s="76" t="s">
        <v>96</v>
      </c>
      <c r="AG1805" s="82"/>
      <c r="AH1805" s="60"/>
      <c r="AI1805" s="75" t="s">
        <v>5843</v>
      </c>
      <c r="AJ1805" s="6" t="s">
        <v>103</v>
      </c>
      <c r="AK1805" s="81">
        <v>0</v>
      </c>
      <c r="AL1805" s="205" t="s">
        <v>103</v>
      </c>
      <c r="AM1805" s="169"/>
      <c r="AN1805" s="6"/>
      <c r="AO1805" s="120"/>
    </row>
    <row r="1806" spans="1:41">
      <c r="A1806" s="75" t="s">
        <v>5843</v>
      </c>
      <c r="B1806" s="6" t="s">
        <v>93</v>
      </c>
      <c r="C1806" s="76">
        <v>1805</v>
      </c>
      <c r="D1806" s="6" t="s">
        <v>107</v>
      </c>
      <c r="E1806" s="6" t="s">
        <v>105</v>
      </c>
      <c r="F1806" s="6" t="str">
        <f t="shared" si="182"/>
        <v>STORAGERM-J-1222LI26-M19</v>
      </c>
      <c r="G1806" s="97" t="s">
        <v>6087</v>
      </c>
      <c r="H1806" s="95">
        <v>146904</v>
      </c>
      <c r="I1806" s="85" t="s">
        <v>4692</v>
      </c>
      <c r="J1806" s="92">
        <v>46091</v>
      </c>
      <c r="K1806" s="97" t="s">
        <v>6314</v>
      </c>
      <c r="L1806" s="6"/>
      <c r="M1806" s="6" t="s">
        <v>173</v>
      </c>
      <c r="N1806" s="80" t="s">
        <v>6315</v>
      </c>
      <c r="O1806" s="71">
        <v>0</v>
      </c>
      <c r="P1806" s="71">
        <v>0</v>
      </c>
      <c r="Q1806" s="79">
        <v>55.25</v>
      </c>
      <c r="R1806" s="79">
        <v>0</v>
      </c>
      <c r="S1806" s="71">
        <v>0</v>
      </c>
      <c r="T1806" s="79">
        <v>55.25</v>
      </c>
      <c r="U1806" s="87" t="s">
        <v>118</v>
      </c>
      <c r="V1806" s="84">
        <f t="shared" si="183"/>
        <v>55.25</v>
      </c>
      <c r="W1806" s="94" t="s">
        <v>119</v>
      </c>
      <c r="X1806" s="80">
        <v>46070</v>
      </c>
      <c r="Y1806" s="80" t="s">
        <v>238</v>
      </c>
      <c r="Z1806" s="80" t="s">
        <v>239</v>
      </c>
      <c r="AA1806" s="80" t="s">
        <v>240</v>
      </c>
      <c r="AB1806" s="76" t="s">
        <v>539</v>
      </c>
      <c r="AC1806" s="76" t="s">
        <v>540</v>
      </c>
      <c r="AD1806" s="76" t="s">
        <v>173</v>
      </c>
      <c r="AE1806" s="139" t="s">
        <v>550</v>
      </c>
      <c r="AF1806" s="76" t="s">
        <v>96</v>
      </c>
      <c r="AG1806" s="82"/>
      <c r="AH1806" s="60"/>
      <c r="AI1806" s="75" t="s">
        <v>5843</v>
      </c>
      <c r="AJ1806" s="6" t="s">
        <v>103</v>
      </c>
      <c r="AK1806" s="81">
        <v>0</v>
      </c>
      <c r="AL1806" s="205" t="s">
        <v>103</v>
      </c>
      <c r="AM1806" s="169"/>
      <c r="AN1806" s="6"/>
      <c r="AO1806" s="120"/>
    </row>
    <row r="1807" spans="1:41">
      <c r="A1807" s="75" t="s">
        <v>5843</v>
      </c>
      <c r="B1807" s="6" t="s">
        <v>93</v>
      </c>
      <c r="C1807" s="76">
        <v>1806</v>
      </c>
      <c r="D1807" s="6" t="s">
        <v>107</v>
      </c>
      <c r="E1807" s="6" t="s">
        <v>105</v>
      </c>
      <c r="F1807" s="6" t="str">
        <f t="shared" si="182"/>
        <v>STORAGERM-J-1230LI26-M19</v>
      </c>
      <c r="G1807" s="97" t="s">
        <v>6088</v>
      </c>
      <c r="H1807" s="95">
        <v>146913</v>
      </c>
      <c r="I1807" s="85" t="s">
        <v>4692</v>
      </c>
      <c r="J1807" s="92">
        <v>46091</v>
      </c>
      <c r="K1807" s="97" t="s">
        <v>6312</v>
      </c>
      <c r="L1807" s="6">
        <v>6108332</v>
      </c>
      <c r="M1807" s="6" t="s">
        <v>173</v>
      </c>
      <c r="N1807" s="80" t="s">
        <v>6316</v>
      </c>
      <c r="O1807" s="71">
        <v>0</v>
      </c>
      <c r="P1807" s="71">
        <v>0</v>
      </c>
      <c r="Q1807" s="79">
        <v>449.75</v>
      </c>
      <c r="R1807" s="79">
        <v>0</v>
      </c>
      <c r="S1807" s="71">
        <v>0</v>
      </c>
      <c r="T1807" s="79">
        <v>449.75</v>
      </c>
      <c r="U1807" s="87" t="s">
        <v>118</v>
      </c>
      <c r="V1807" s="84">
        <f t="shared" si="183"/>
        <v>449.75</v>
      </c>
      <c r="W1807" s="94" t="s">
        <v>119</v>
      </c>
      <c r="X1807" s="80">
        <v>46073</v>
      </c>
      <c r="Y1807" s="80" t="s">
        <v>238</v>
      </c>
      <c r="Z1807" s="80" t="s">
        <v>239</v>
      </c>
      <c r="AA1807" s="80" t="s">
        <v>240</v>
      </c>
      <c r="AB1807" s="76" t="s">
        <v>539</v>
      </c>
      <c r="AC1807" s="76" t="s">
        <v>540</v>
      </c>
      <c r="AD1807" s="76" t="s">
        <v>173</v>
      </c>
      <c r="AE1807" s="139" t="s">
        <v>550</v>
      </c>
      <c r="AF1807" s="76" t="s">
        <v>96</v>
      </c>
      <c r="AG1807" s="82"/>
      <c r="AH1807" s="60"/>
      <c r="AI1807" s="75" t="s">
        <v>5843</v>
      </c>
      <c r="AJ1807" s="6" t="s">
        <v>103</v>
      </c>
      <c r="AK1807" s="81">
        <v>0</v>
      </c>
      <c r="AL1807" s="205" t="s">
        <v>103</v>
      </c>
      <c r="AM1807" s="169"/>
      <c r="AN1807" s="6"/>
      <c r="AO1807" s="120"/>
    </row>
    <row r="1808" spans="1:41">
      <c r="A1808" s="75" t="s">
        <v>5843</v>
      </c>
      <c r="B1808" s="6" t="s">
        <v>93</v>
      </c>
      <c r="C1808" s="76">
        <v>1807</v>
      </c>
      <c r="D1808" s="6" t="s">
        <v>107</v>
      </c>
      <c r="E1808" s="6" t="s">
        <v>105</v>
      </c>
      <c r="F1808" s="6" t="str">
        <f t="shared" si="182"/>
        <v>STORAGERM-J-1238LI26-M19</v>
      </c>
      <c r="G1808" s="97" t="s">
        <v>6089</v>
      </c>
      <c r="H1808" s="95">
        <v>146914</v>
      </c>
      <c r="I1808" s="85" t="s">
        <v>4692</v>
      </c>
      <c r="J1808" s="92">
        <v>46091</v>
      </c>
      <c r="K1808" s="97" t="s">
        <v>6317</v>
      </c>
      <c r="L1808" s="6" t="s">
        <v>5788</v>
      </c>
      <c r="M1808" s="6" t="s">
        <v>173</v>
      </c>
      <c r="N1808" s="80" t="s">
        <v>6318</v>
      </c>
      <c r="O1808" s="71">
        <v>0</v>
      </c>
      <c r="P1808" s="71">
        <v>0</v>
      </c>
      <c r="Q1808" s="79">
        <v>156.75</v>
      </c>
      <c r="R1808" s="79">
        <v>0</v>
      </c>
      <c r="S1808" s="71">
        <v>0</v>
      </c>
      <c r="T1808" s="79">
        <v>156.75</v>
      </c>
      <c r="U1808" s="87" t="s">
        <v>118</v>
      </c>
      <c r="V1808" s="84">
        <f t="shared" si="183"/>
        <v>156.75</v>
      </c>
      <c r="W1808" s="94" t="s">
        <v>119</v>
      </c>
      <c r="X1808" s="80">
        <v>46076</v>
      </c>
      <c r="Y1808" s="80" t="s">
        <v>238</v>
      </c>
      <c r="Z1808" s="80" t="s">
        <v>239</v>
      </c>
      <c r="AA1808" s="80" t="s">
        <v>240</v>
      </c>
      <c r="AB1808" s="76" t="s">
        <v>539</v>
      </c>
      <c r="AC1808" s="76" t="s">
        <v>540</v>
      </c>
      <c r="AD1808" s="76" t="s">
        <v>173</v>
      </c>
      <c r="AE1808" s="139" t="s">
        <v>550</v>
      </c>
      <c r="AF1808" s="76" t="s">
        <v>96</v>
      </c>
      <c r="AG1808" s="82"/>
      <c r="AH1808" s="60"/>
      <c r="AI1808" s="75" t="s">
        <v>5843</v>
      </c>
      <c r="AJ1808" s="6" t="s">
        <v>103</v>
      </c>
      <c r="AK1808" s="81">
        <v>0</v>
      </c>
      <c r="AL1808" s="205" t="s">
        <v>103</v>
      </c>
      <c r="AM1808" s="169"/>
      <c r="AN1808" s="6"/>
      <c r="AO1808" s="120"/>
    </row>
    <row r="1809" spans="1:41">
      <c r="A1809" s="75" t="s">
        <v>5843</v>
      </c>
      <c r="B1809" s="6" t="s">
        <v>93</v>
      </c>
      <c r="C1809" s="76">
        <v>1808</v>
      </c>
      <c r="D1809" s="6" t="s">
        <v>107</v>
      </c>
      <c r="E1809" s="6" t="s">
        <v>105</v>
      </c>
      <c r="F1809" s="6" t="str">
        <f t="shared" si="182"/>
        <v>STORAGERM-J-1250LI26-M19</v>
      </c>
      <c r="G1809" s="97" t="s">
        <v>6090</v>
      </c>
      <c r="H1809" s="95">
        <v>146915</v>
      </c>
      <c r="I1809" s="85" t="s">
        <v>4692</v>
      </c>
      <c r="J1809" s="92">
        <v>46091</v>
      </c>
      <c r="K1809" s="97" t="s">
        <v>6317</v>
      </c>
      <c r="L1809" s="6" t="s">
        <v>5789</v>
      </c>
      <c r="M1809" s="6" t="s">
        <v>173</v>
      </c>
      <c r="N1809" s="80" t="s">
        <v>6319</v>
      </c>
      <c r="O1809" s="71">
        <v>0</v>
      </c>
      <c r="P1809" s="71">
        <v>0</v>
      </c>
      <c r="Q1809" s="79">
        <v>262</v>
      </c>
      <c r="R1809" s="79">
        <v>0</v>
      </c>
      <c r="S1809" s="71">
        <v>0</v>
      </c>
      <c r="T1809" s="79">
        <v>262</v>
      </c>
      <c r="U1809" s="87" t="s">
        <v>118</v>
      </c>
      <c r="V1809" s="84">
        <f t="shared" si="183"/>
        <v>262</v>
      </c>
      <c r="W1809" s="94" t="s">
        <v>119</v>
      </c>
      <c r="X1809" s="80">
        <v>46079</v>
      </c>
      <c r="Y1809" s="80" t="s">
        <v>238</v>
      </c>
      <c r="Z1809" s="80" t="s">
        <v>239</v>
      </c>
      <c r="AA1809" s="80" t="s">
        <v>240</v>
      </c>
      <c r="AB1809" s="76" t="s">
        <v>539</v>
      </c>
      <c r="AC1809" s="76" t="s">
        <v>540</v>
      </c>
      <c r="AD1809" s="76" t="s">
        <v>173</v>
      </c>
      <c r="AE1809" s="139" t="s">
        <v>550</v>
      </c>
      <c r="AF1809" s="76" t="s">
        <v>96</v>
      </c>
      <c r="AG1809" s="82"/>
      <c r="AH1809" s="60"/>
      <c r="AI1809" s="75" t="s">
        <v>5843</v>
      </c>
      <c r="AJ1809" s="6" t="s">
        <v>103</v>
      </c>
      <c r="AK1809" s="81">
        <v>0</v>
      </c>
      <c r="AL1809" s="205" t="s">
        <v>103</v>
      </c>
      <c r="AM1809" s="169"/>
      <c r="AN1809" s="6"/>
      <c r="AO1809" s="120"/>
    </row>
    <row r="1810" spans="1:41">
      <c r="A1810" s="75" t="s">
        <v>5843</v>
      </c>
      <c r="B1810" s="6" t="s">
        <v>93</v>
      </c>
      <c r="C1810" s="76">
        <v>1809</v>
      </c>
      <c r="D1810" s="6" t="s">
        <v>107</v>
      </c>
      <c r="E1810" s="6" t="s">
        <v>105</v>
      </c>
      <c r="F1810" s="6" t="str">
        <f t="shared" si="182"/>
        <v>STORAGEFG-R-2152LE25.M19</v>
      </c>
      <c r="G1810" s="97" t="s">
        <v>6028</v>
      </c>
      <c r="H1810" s="95">
        <v>146917</v>
      </c>
      <c r="I1810" s="85" t="s">
        <v>4692</v>
      </c>
      <c r="J1810" s="92">
        <v>46092</v>
      </c>
      <c r="K1810" s="97" t="s">
        <v>6320</v>
      </c>
      <c r="L1810" s="6" t="s">
        <v>5790</v>
      </c>
      <c r="M1810" s="6" t="s">
        <v>173</v>
      </c>
      <c r="N1810" s="80">
        <v>561368</v>
      </c>
      <c r="O1810" s="71">
        <v>0</v>
      </c>
      <c r="P1810" s="71">
        <v>0</v>
      </c>
      <c r="Q1810" s="79">
        <v>37</v>
      </c>
      <c r="R1810" s="79">
        <v>0</v>
      </c>
      <c r="S1810" s="71">
        <v>0</v>
      </c>
      <c r="T1810" s="79">
        <v>37</v>
      </c>
      <c r="U1810" s="87" t="s">
        <v>118</v>
      </c>
      <c r="V1810" s="84">
        <f t="shared" si="183"/>
        <v>37</v>
      </c>
      <c r="W1810" s="94" t="s">
        <v>119</v>
      </c>
      <c r="X1810" s="80" t="s">
        <v>238</v>
      </c>
      <c r="Y1810" s="80" t="s">
        <v>238</v>
      </c>
      <c r="Z1810" s="80" t="s">
        <v>239</v>
      </c>
      <c r="AA1810" s="80" t="s">
        <v>240</v>
      </c>
      <c r="AB1810" s="76" t="s">
        <v>539</v>
      </c>
      <c r="AC1810" s="76" t="s">
        <v>541</v>
      </c>
      <c r="AD1810" s="76" t="s">
        <v>195</v>
      </c>
      <c r="AE1810" s="76">
        <v>75640000</v>
      </c>
      <c r="AF1810" s="76" t="s">
        <v>96</v>
      </c>
      <c r="AG1810" s="82"/>
      <c r="AH1810" s="60"/>
      <c r="AI1810" s="75" t="s">
        <v>5843</v>
      </c>
      <c r="AJ1810" s="6" t="s">
        <v>103</v>
      </c>
      <c r="AK1810" s="81">
        <v>0</v>
      </c>
      <c r="AL1810" s="205" t="s">
        <v>103</v>
      </c>
      <c r="AM1810" s="169"/>
      <c r="AN1810" s="6"/>
      <c r="AO1810" s="120"/>
    </row>
    <row r="1811" spans="1:41">
      <c r="A1811" s="75" t="s">
        <v>5843</v>
      </c>
      <c r="B1811" s="6" t="s">
        <v>93</v>
      </c>
      <c r="C1811" s="76">
        <v>1810</v>
      </c>
      <c r="D1811" s="6" t="s">
        <v>107</v>
      </c>
      <c r="E1811" s="6" t="s">
        <v>105</v>
      </c>
      <c r="F1811" s="6" t="str">
        <f t="shared" si="182"/>
        <v>STORAGEFG-R-2150LE25.M19</v>
      </c>
      <c r="G1811" s="97" t="s">
        <v>6056</v>
      </c>
      <c r="H1811" s="95">
        <v>146918</v>
      </c>
      <c r="I1811" s="85" t="s">
        <v>4692</v>
      </c>
      <c r="J1811" s="92">
        <v>46092</v>
      </c>
      <c r="K1811" s="97" t="s">
        <v>6321</v>
      </c>
      <c r="L1811" s="6" t="s">
        <v>5791</v>
      </c>
      <c r="M1811" s="6" t="s">
        <v>173</v>
      </c>
      <c r="N1811" s="80">
        <v>553900</v>
      </c>
      <c r="O1811" s="71">
        <v>0</v>
      </c>
      <c r="P1811" s="71">
        <v>0</v>
      </c>
      <c r="Q1811" s="79">
        <v>37</v>
      </c>
      <c r="R1811" s="79">
        <v>0</v>
      </c>
      <c r="S1811" s="71">
        <v>0</v>
      </c>
      <c r="T1811" s="79">
        <v>37</v>
      </c>
      <c r="U1811" s="87" t="s">
        <v>118</v>
      </c>
      <c r="V1811" s="84">
        <f t="shared" si="183"/>
        <v>37</v>
      </c>
      <c r="W1811" s="92" t="s">
        <v>119</v>
      </c>
      <c r="X1811" s="80" t="s">
        <v>238</v>
      </c>
      <c r="Y1811" s="80" t="s">
        <v>238</v>
      </c>
      <c r="Z1811" s="80" t="s">
        <v>239</v>
      </c>
      <c r="AA1811" s="80" t="s">
        <v>240</v>
      </c>
      <c r="AB1811" s="76" t="s">
        <v>539</v>
      </c>
      <c r="AC1811" s="76" t="s">
        <v>541</v>
      </c>
      <c r="AD1811" s="76" t="s">
        <v>195</v>
      </c>
      <c r="AE1811" s="76">
        <v>75640000</v>
      </c>
      <c r="AF1811" s="76" t="s">
        <v>96</v>
      </c>
      <c r="AG1811" s="82"/>
      <c r="AH1811" s="60"/>
      <c r="AI1811" s="75" t="s">
        <v>5843</v>
      </c>
      <c r="AJ1811" s="6" t="s">
        <v>103</v>
      </c>
      <c r="AK1811" s="81">
        <v>0</v>
      </c>
      <c r="AL1811" s="205" t="s">
        <v>103</v>
      </c>
      <c r="AM1811" s="169"/>
      <c r="AN1811" s="6"/>
      <c r="AO1811" s="120"/>
    </row>
    <row r="1812" spans="1:41">
      <c r="A1812" s="75" t="s">
        <v>5843</v>
      </c>
      <c r="B1812" s="6" t="s">
        <v>93</v>
      </c>
      <c r="C1812" s="76">
        <v>1811</v>
      </c>
      <c r="D1812" s="6" t="s">
        <v>107</v>
      </c>
      <c r="E1812" s="6" t="s">
        <v>105</v>
      </c>
      <c r="F1812" s="6" t="str">
        <f t="shared" si="182"/>
        <v>STORAGEFG-R-2138LE25.M19</v>
      </c>
      <c r="G1812" s="97" t="s">
        <v>4472</v>
      </c>
      <c r="H1812" s="95">
        <v>146943</v>
      </c>
      <c r="I1812" s="85" t="s">
        <v>4692</v>
      </c>
      <c r="J1812" s="92">
        <v>46093</v>
      </c>
      <c r="K1812" s="97" t="s">
        <v>6322</v>
      </c>
      <c r="L1812" s="6" t="s">
        <v>5792</v>
      </c>
      <c r="M1812" s="6" t="s">
        <v>173</v>
      </c>
      <c r="N1812" s="80" t="s">
        <v>116</v>
      </c>
      <c r="O1812" s="71">
        <v>0</v>
      </c>
      <c r="P1812" s="71">
        <v>0</v>
      </c>
      <c r="Q1812" s="79">
        <v>109.1</v>
      </c>
      <c r="R1812" s="79">
        <v>0</v>
      </c>
      <c r="S1812" s="71">
        <v>0</v>
      </c>
      <c r="T1812" s="79">
        <v>109.1</v>
      </c>
      <c r="U1812" s="87" t="s">
        <v>118</v>
      </c>
      <c r="V1812" s="84">
        <f t="shared" si="183"/>
        <v>109.1</v>
      </c>
      <c r="W1812" s="92" t="s">
        <v>119</v>
      </c>
      <c r="X1812" s="80" t="s">
        <v>238</v>
      </c>
      <c r="Y1812" s="80" t="s">
        <v>238</v>
      </c>
      <c r="Z1812" s="80" t="s">
        <v>239</v>
      </c>
      <c r="AA1812" s="80" t="s">
        <v>240</v>
      </c>
      <c r="AB1812" s="76" t="s">
        <v>539</v>
      </c>
      <c r="AC1812" s="76" t="s">
        <v>541</v>
      </c>
      <c r="AD1812" s="76" t="s">
        <v>195</v>
      </c>
      <c r="AE1812" s="76">
        <v>75640000</v>
      </c>
      <c r="AF1812" s="76" t="s">
        <v>96</v>
      </c>
      <c r="AG1812" s="82"/>
      <c r="AH1812" s="60"/>
      <c r="AI1812" s="75" t="s">
        <v>5843</v>
      </c>
      <c r="AJ1812" s="6" t="s">
        <v>103</v>
      </c>
      <c r="AK1812" s="81">
        <v>0</v>
      </c>
      <c r="AL1812" s="205" t="s">
        <v>103</v>
      </c>
      <c r="AM1812" s="169"/>
      <c r="AN1812" s="6"/>
      <c r="AO1812" s="120"/>
    </row>
    <row r="1813" spans="1:41">
      <c r="A1813" s="75" t="s">
        <v>5843</v>
      </c>
      <c r="B1813" s="6" t="s">
        <v>93</v>
      </c>
      <c r="C1813" s="76">
        <v>1812</v>
      </c>
      <c r="D1813" s="6" t="s">
        <v>107</v>
      </c>
      <c r="E1813" s="6" t="s">
        <v>105</v>
      </c>
      <c r="F1813" s="6" t="str">
        <f t="shared" si="182"/>
        <v>STORAGEFG-R-1905LE25.M19</v>
      </c>
      <c r="G1813" s="97" t="s">
        <v>6091</v>
      </c>
      <c r="H1813" s="95">
        <v>146944</v>
      </c>
      <c r="I1813" s="85" t="s">
        <v>4692</v>
      </c>
      <c r="J1813" s="92">
        <v>46093</v>
      </c>
      <c r="K1813" s="97" t="s">
        <v>6323</v>
      </c>
      <c r="L1813" s="6" t="s">
        <v>5793</v>
      </c>
      <c r="M1813" s="6" t="s">
        <v>173</v>
      </c>
      <c r="N1813" s="80" t="s">
        <v>116</v>
      </c>
      <c r="O1813" s="71">
        <v>0</v>
      </c>
      <c r="P1813" s="71">
        <v>0</v>
      </c>
      <c r="Q1813" s="79">
        <v>74.3</v>
      </c>
      <c r="R1813" s="79">
        <v>0</v>
      </c>
      <c r="S1813" s="71">
        <v>0</v>
      </c>
      <c r="T1813" s="79">
        <v>74.3</v>
      </c>
      <c r="U1813" s="87" t="s">
        <v>118</v>
      </c>
      <c r="V1813" s="84">
        <f t="shared" si="183"/>
        <v>74.3</v>
      </c>
      <c r="W1813" s="92" t="s">
        <v>119</v>
      </c>
      <c r="X1813" s="80" t="s">
        <v>238</v>
      </c>
      <c r="Y1813" s="80" t="s">
        <v>238</v>
      </c>
      <c r="Z1813" s="80" t="s">
        <v>239</v>
      </c>
      <c r="AA1813" s="80" t="s">
        <v>240</v>
      </c>
      <c r="AB1813" s="76" t="s">
        <v>539</v>
      </c>
      <c r="AC1813" s="76" t="s">
        <v>541</v>
      </c>
      <c r="AD1813" s="76" t="s">
        <v>195</v>
      </c>
      <c r="AE1813" s="76">
        <v>75640000</v>
      </c>
      <c r="AF1813" s="76" t="s">
        <v>96</v>
      </c>
      <c r="AG1813" s="82"/>
      <c r="AH1813" s="60"/>
      <c r="AI1813" s="75" t="s">
        <v>5843</v>
      </c>
      <c r="AJ1813" s="6" t="s">
        <v>103</v>
      </c>
      <c r="AK1813" s="81">
        <v>0</v>
      </c>
      <c r="AL1813" s="205" t="s">
        <v>103</v>
      </c>
      <c r="AM1813" s="169"/>
      <c r="AN1813" s="6"/>
      <c r="AO1813" s="120"/>
    </row>
    <row r="1814" spans="1:41">
      <c r="A1814" s="75" t="s">
        <v>5843</v>
      </c>
      <c r="B1814" s="6" t="s">
        <v>93</v>
      </c>
      <c r="C1814" s="76">
        <v>1813</v>
      </c>
      <c r="D1814" s="6" t="s">
        <v>110</v>
      </c>
      <c r="E1814" s="6" t="s">
        <v>2135</v>
      </c>
      <c r="F1814" s="6" t="str">
        <f t="shared" si="182"/>
        <v>FreightRM-R-029-SI26-M19</v>
      </c>
      <c r="G1814" s="97" t="s">
        <v>5130</v>
      </c>
      <c r="H1814" s="95">
        <v>4876</v>
      </c>
      <c r="I1814" s="85" t="s">
        <v>4692</v>
      </c>
      <c r="J1814" s="92">
        <v>46092</v>
      </c>
      <c r="K1814" s="97"/>
      <c r="L1814" s="80" t="s">
        <v>6324</v>
      </c>
      <c r="M1814" s="80" t="s">
        <v>173</v>
      </c>
      <c r="N1814" s="80" t="s">
        <v>6325</v>
      </c>
      <c r="O1814" s="71">
        <v>0</v>
      </c>
      <c r="P1814" s="71">
        <v>0</v>
      </c>
      <c r="Q1814" s="79">
        <v>54000</v>
      </c>
      <c r="R1814" s="79">
        <v>8640</v>
      </c>
      <c r="S1814" s="71">
        <v>2160</v>
      </c>
      <c r="T1814" s="79">
        <v>60480</v>
      </c>
      <c r="U1814" s="87" t="s">
        <v>24</v>
      </c>
      <c r="V1814" s="84">
        <f t="shared" ref="V1814:V1818" si="184">T1814/17.8047</f>
        <v>3396.8558863670828</v>
      </c>
      <c r="W1814" s="94">
        <v>46093</v>
      </c>
      <c r="X1814" s="80" t="s">
        <v>6326</v>
      </c>
      <c r="Y1814" s="80" t="s">
        <v>282</v>
      </c>
      <c r="Z1814" s="80" t="s">
        <v>121</v>
      </c>
      <c r="AA1814" s="80" t="s">
        <v>122</v>
      </c>
      <c r="AB1814" s="76" t="s">
        <v>539</v>
      </c>
      <c r="AC1814" s="76" t="s">
        <v>540</v>
      </c>
      <c r="AD1814" s="76" t="s">
        <v>174</v>
      </c>
      <c r="AE1814" s="76" t="s">
        <v>546</v>
      </c>
      <c r="AF1814" s="76" t="s">
        <v>96</v>
      </c>
      <c r="AG1814" s="82"/>
      <c r="AH1814" s="60"/>
      <c r="AI1814" s="75" t="s">
        <v>5843</v>
      </c>
      <c r="AJ1814" s="6" t="s">
        <v>103</v>
      </c>
      <c r="AK1814" s="81">
        <v>0</v>
      </c>
      <c r="AL1814" s="205" t="s">
        <v>103</v>
      </c>
      <c r="AM1814" s="169"/>
      <c r="AN1814" s="6"/>
      <c r="AO1814" s="120"/>
    </row>
    <row r="1815" spans="1:41">
      <c r="A1815" s="75" t="s">
        <v>5843</v>
      </c>
      <c r="B1815" s="6" t="s">
        <v>93</v>
      </c>
      <c r="C1815" s="76">
        <v>1814</v>
      </c>
      <c r="D1815" s="6" t="s">
        <v>110</v>
      </c>
      <c r="E1815" s="6" t="s">
        <v>2135</v>
      </c>
      <c r="F1815" s="6" t="str">
        <f t="shared" si="182"/>
        <v>FreightRM-R-025-SI26-M19</v>
      </c>
      <c r="G1815" s="97" t="s">
        <v>5134</v>
      </c>
      <c r="H1815" s="95">
        <v>4876</v>
      </c>
      <c r="I1815" s="85" t="s">
        <v>4692</v>
      </c>
      <c r="J1815" s="92">
        <v>46092</v>
      </c>
      <c r="K1815" s="95"/>
      <c r="L1815" s="80" t="s">
        <v>116</v>
      </c>
      <c r="M1815" s="80" t="s">
        <v>173</v>
      </c>
      <c r="N1815" s="80" t="s">
        <v>6327</v>
      </c>
      <c r="O1815" s="71">
        <v>0</v>
      </c>
      <c r="P1815" s="71">
        <v>0</v>
      </c>
      <c r="Q1815" s="71">
        <v>0</v>
      </c>
      <c r="R1815" s="71">
        <v>0</v>
      </c>
      <c r="S1815" s="71">
        <v>0</v>
      </c>
      <c r="T1815" s="71">
        <v>0</v>
      </c>
      <c r="U1815" s="87" t="s">
        <v>24</v>
      </c>
      <c r="V1815" s="84">
        <f t="shared" si="184"/>
        <v>0</v>
      </c>
      <c r="W1815" s="94">
        <v>46093</v>
      </c>
      <c r="X1815" s="80" t="s">
        <v>6326</v>
      </c>
      <c r="Y1815" s="80" t="s">
        <v>282</v>
      </c>
      <c r="Z1815" s="80" t="s">
        <v>121</v>
      </c>
      <c r="AA1815" s="80" t="s">
        <v>122</v>
      </c>
      <c r="AB1815" s="76" t="s">
        <v>539</v>
      </c>
      <c r="AC1815" s="76" t="s">
        <v>540</v>
      </c>
      <c r="AD1815" s="76" t="s">
        <v>174</v>
      </c>
      <c r="AE1815" s="76" t="s">
        <v>546</v>
      </c>
      <c r="AF1815" s="76" t="s">
        <v>96</v>
      </c>
      <c r="AG1815" s="82"/>
      <c r="AH1815" s="60"/>
      <c r="AI1815" s="75" t="s">
        <v>5843</v>
      </c>
      <c r="AJ1815" s="6" t="s">
        <v>103</v>
      </c>
      <c r="AK1815" s="81">
        <v>0</v>
      </c>
      <c r="AL1815" s="205" t="s">
        <v>103</v>
      </c>
      <c r="AM1815" s="169"/>
      <c r="AN1815" s="6"/>
      <c r="AO1815" s="120"/>
    </row>
    <row r="1816" spans="1:41">
      <c r="A1816" s="75" t="s">
        <v>5843</v>
      </c>
      <c r="B1816" s="6" t="s">
        <v>93</v>
      </c>
      <c r="C1816" s="76">
        <v>1815</v>
      </c>
      <c r="D1816" s="6" t="s">
        <v>110</v>
      </c>
      <c r="E1816" s="6" t="s">
        <v>2135</v>
      </c>
      <c r="F1816" s="6" t="str">
        <f t="shared" si="182"/>
        <v>FreightRM-R-022-SI26-M19</v>
      </c>
      <c r="G1816" s="97" t="s">
        <v>4530</v>
      </c>
      <c r="H1816" s="95">
        <v>4888</v>
      </c>
      <c r="I1816" s="85" t="s">
        <v>4692</v>
      </c>
      <c r="J1816" s="92">
        <v>46093</v>
      </c>
      <c r="K1816" s="97"/>
      <c r="L1816" s="80" t="s">
        <v>116</v>
      </c>
      <c r="M1816" s="80" t="s">
        <v>173</v>
      </c>
      <c r="N1816" s="80" t="s">
        <v>6328</v>
      </c>
      <c r="O1816" s="71">
        <v>0</v>
      </c>
      <c r="P1816" s="71">
        <v>0</v>
      </c>
      <c r="Q1816" s="79">
        <v>54000</v>
      </c>
      <c r="R1816" s="79">
        <v>8640</v>
      </c>
      <c r="S1816" s="71">
        <v>2160</v>
      </c>
      <c r="T1816" s="79">
        <v>60480</v>
      </c>
      <c r="U1816" s="87" t="s">
        <v>24</v>
      </c>
      <c r="V1816" s="84">
        <f t="shared" si="184"/>
        <v>3396.8558863670828</v>
      </c>
      <c r="W1816" s="94">
        <v>46094</v>
      </c>
      <c r="X1816" s="80" t="s">
        <v>120</v>
      </c>
      <c r="Y1816" s="80" t="s">
        <v>282</v>
      </c>
      <c r="Z1816" s="80" t="s">
        <v>121</v>
      </c>
      <c r="AA1816" s="80" t="s">
        <v>122</v>
      </c>
      <c r="AB1816" s="76" t="s">
        <v>539</v>
      </c>
      <c r="AC1816" s="76" t="s">
        <v>540</v>
      </c>
      <c r="AD1816" s="76" t="s">
        <v>174</v>
      </c>
      <c r="AE1816" s="76" t="s">
        <v>546</v>
      </c>
      <c r="AF1816" s="76" t="s">
        <v>96</v>
      </c>
      <c r="AG1816" s="82"/>
      <c r="AH1816" s="60"/>
      <c r="AI1816" s="75" t="s">
        <v>5843</v>
      </c>
      <c r="AJ1816" s="6" t="s">
        <v>103</v>
      </c>
      <c r="AK1816" s="81">
        <v>0</v>
      </c>
      <c r="AL1816" s="205" t="s">
        <v>103</v>
      </c>
      <c r="AM1816" s="169"/>
      <c r="AN1816" s="6"/>
      <c r="AO1816" s="120"/>
    </row>
    <row r="1817" spans="1:41">
      <c r="A1817" s="75" t="s">
        <v>5843</v>
      </c>
      <c r="B1817" s="6" t="s">
        <v>93</v>
      </c>
      <c r="C1817" s="76">
        <v>1816</v>
      </c>
      <c r="D1817" s="6" t="s">
        <v>110</v>
      </c>
      <c r="E1817" s="6" t="s">
        <v>2135</v>
      </c>
      <c r="F1817" s="6" t="str">
        <f t="shared" si="182"/>
        <v>FreightRM-R-027-SI26-M19</v>
      </c>
      <c r="G1817" s="97" t="s">
        <v>4536</v>
      </c>
      <c r="H1817" s="95">
        <v>4888</v>
      </c>
      <c r="I1817" s="85" t="s">
        <v>4692</v>
      </c>
      <c r="J1817" s="92">
        <v>46093</v>
      </c>
      <c r="K1817" s="95"/>
      <c r="L1817" s="80" t="s">
        <v>116</v>
      </c>
      <c r="M1817" s="80" t="s">
        <v>173</v>
      </c>
      <c r="N1817" s="80" t="s">
        <v>6329</v>
      </c>
      <c r="O1817" s="71">
        <v>0</v>
      </c>
      <c r="P1817" s="71">
        <v>0</v>
      </c>
      <c r="Q1817" s="71">
        <v>0</v>
      </c>
      <c r="R1817" s="71">
        <v>0</v>
      </c>
      <c r="S1817" s="71">
        <v>0</v>
      </c>
      <c r="T1817" s="71">
        <v>0</v>
      </c>
      <c r="U1817" s="87" t="s">
        <v>24</v>
      </c>
      <c r="V1817" s="84">
        <f t="shared" si="184"/>
        <v>0</v>
      </c>
      <c r="W1817" s="94" t="s">
        <v>119</v>
      </c>
      <c r="X1817" s="80" t="s">
        <v>120</v>
      </c>
      <c r="Y1817" s="80" t="s">
        <v>282</v>
      </c>
      <c r="Z1817" s="80" t="s">
        <v>121</v>
      </c>
      <c r="AA1817" s="80" t="s">
        <v>122</v>
      </c>
      <c r="AB1817" s="76" t="s">
        <v>539</v>
      </c>
      <c r="AC1817" s="76" t="s">
        <v>540</v>
      </c>
      <c r="AD1817" s="76" t="s">
        <v>174</v>
      </c>
      <c r="AE1817" s="76" t="s">
        <v>546</v>
      </c>
      <c r="AF1817" s="76" t="s">
        <v>96</v>
      </c>
      <c r="AG1817" s="82"/>
      <c r="AH1817" s="60"/>
      <c r="AI1817" s="75" t="s">
        <v>5843</v>
      </c>
      <c r="AJ1817" s="6" t="s">
        <v>103</v>
      </c>
      <c r="AK1817" s="81">
        <v>0</v>
      </c>
      <c r="AL1817" s="205" t="s">
        <v>103</v>
      </c>
      <c r="AM1817" s="169"/>
      <c r="AN1817" s="6"/>
      <c r="AO1817" s="120"/>
    </row>
    <row r="1818" spans="1:41">
      <c r="A1818" s="75" t="s">
        <v>5843</v>
      </c>
      <c r="B1818" s="6" t="s">
        <v>93</v>
      </c>
      <c r="C1818" s="76">
        <v>1817</v>
      </c>
      <c r="D1818" s="6" t="s">
        <v>110</v>
      </c>
      <c r="E1818" s="6" t="s">
        <v>2135</v>
      </c>
      <c r="F1818" s="6" t="str">
        <f t="shared" si="182"/>
        <v>FreightRM-R-022-SI26-M19</v>
      </c>
      <c r="G1818" s="6" t="s">
        <v>4530</v>
      </c>
      <c r="H1818" s="80">
        <v>4895</v>
      </c>
      <c r="I1818" s="85" t="s">
        <v>4692</v>
      </c>
      <c r="J1818" s="78">
        <v>46095</v>
      </c>
      <c r="K1818" s="97"/>
      <c r="L1818" s="80" t="s">
        <v>116</v>
      </c>
      <c r="M1818" s="80" t="s">
        <v>173</v>
      </c>
      <c r="N1818" s="80" t="s">
        <v>6330</v>
      </c>
      <c r="O1818" s="71">
        <v>0</v>
      </c>
      <c r="P1818" s="71">
        <v>0</v>
      </c>
      <c r="Q1818" s="79">
        <v>27750</v>
      </c>
      <c r="R1818" s="79">
        <v>4440</v>
      </c>
      <c r="S1818" s="71">
        <v>1110</v>
      </c>
      <c r="T1818" s="79">
        <v>31080</v>
      </c>
      <c r="U1818" s="87" t="s">
        <v>24</v>
      </c>
      <c r="V1818" s="84">
        <f t="shared" si="184"/>
        <v>1745.6064971608621</v>
      </c>
      <c r="W1818" s="74">
        <v>46098</v>
      </c>
      <c r="X1818" s="80" t="s">
        <v>120</v>
      </c>
      <c r="Y1818" s="80" t="s">
        <v>282</v>
      </c>
      <c r="Z1818" s="80" t="s">
        <v>121</v>
      </c>
      <c r="AA1818" s="80" t="s">
        <v>122</v>
      </c>
      <c r="AB1818" s="76" t="s">
        <v>539</v>
      </c>
      <c r="AC1818" s="76" t="s">
        <v>540</v>
      </c>
      <c r="AD1818" s="76" t="s">
        <v>174</v>
      </c>
      <c r="AE1818" s="76" t="s">
        <v>546</v>
      </c>
      <c r="AF1818" s="76" t="s">
        <v>96</v>
      </c>
      <c r="AG1818" s="82"/>
      <c r="AH1818" s="60"/>
      <c r="AI1818" s="75" t="s">
        <v>5843</v>
      </c>
      <c r="AJ1818" s="6" t="s">
        <v>103</v>
      </c>
      <c r="AK1818" s="81">
        <v>0</v>
      </c>
      <c r="AL1818" s="205" t="s">
        <v>103</v>
      </c>
      <c r="AM1818" s="169"/>
      <c r="AN1818" s="6"/>
      <c r="AO1818" s="120"/>
    </row>
    <row r="1819" spans="1:41">
      <c r="A1819" s="75" t="s">
        <v>5843</v>
      </c>
      <c r="B1819" s="6" t="s">
        <v>93</v>
      </c>
      <c r="C1819" s="76">
        <v>1818</v>
      </c>
      <c r="D1819" s="6" t="s">
        <v>1565</v>
      </c>
      <c r="E1819" s="6" t="s">
        <v>2135</v>
      </c>
      <c r="F1819" s="6" t="str">
        <f t="shared" si="182"/>
        <v>FreightRM-J-1254LI26-M19</v>
      </c>
      <c r="G1819" s="6" t="s">
        <v>6092</v>
      </c>
      <c r="H1819" s="6" t="s">
        <v>6093</v>
      </c>
      <c r="I1819" s="85" t="s">
        <v>4692</v>
      </c>
      <c r="J1819" s="78">
        <v>46093</v>
      </c>
      <c r="K1819" s="97" t="s">
        <v>116</v>
      </c>
      <c r="L1819" s="80" t="s">
        <v>116</v>
      </c>
      <c r="M1819" s="80" t="s">
        <v>173</v>
      </c>
      <c r="N1819" s="80" t="s">
        <v>116</v>
      </c>
      <c r="O1819" s="71">
        <v>0</v>
      </c>
      <c r="P1819" s="71">
        <v>0</v>
      </c>
      <c r="Q1819" s="79">
        <v>2200</v>
      </c>
      <c r="R1819" s="79">
        <v>0</v>
      </c>
      <c r="S1819" s="71">
        <v>0</v>
      </c>
      <c r="T1819" s="79">
        <v>2200</v>
      </c>
      <c r="U1819" s="87" t="s">
        <v>118</v>
      </c>
      <c r="V1819" s="84">
        <f t="shared" ref="V1819:V1820" si="185">T1819</f>
        <v>2200</v>
      </c>
      <c r="W1819" s="74" t="s">
        <v>119</v>
      </c>
      <c r="X1819" s="6" t="s">
        <v>2584</v>
      </c>
      <c r="Y1819" s="80" t="s">
        <v>178</v>
      </c>
      <c r="Z1819" s="80" t="s">
        <v>178</v>
      </c>
      <c r="AA1819" s="80" t="s">
        <v>1156</v>
      </c>
      <c r="AB1819" s="76" t="s">
        <v>539</v>
      </c>
      <c r="AC1819" s="76" t="s">
        <v>540</v>
      </c>
      <c r="AD1819" s="76" t="s">
        <v>173</v>
      </c>
      <c r="AE1819" s="76" t="s">
        <v>548</v>
      </c>
      <c r="AF1819" s="76" t="s">
        <v>96</v>
      </c>
      <c r="AG1819" s="82"/>
      <c r="AH1819" s="60"/>
      <c r="AI1819" s="75" t="s">
        <v>5843</v>
      </c>
      <c r="AJ1819" s="6" t="s">
        <v>103</v>
      </c>
      <c r="AK1819" s="81">
        <v>0</v>
      </c>
      <c r="AL1819" s="205" t="s">
        <v>103</v>
      </c>
      <c r="AM1819" s="169"/>
      <c r="AN1819" s="6"/>
      <c r="AO1819" s="120"/>
    </row>
    <row r="1820" spans="1:41">
      <c r="A1820" s="75" t="s">
        <v>5843</v>
      </c>
      <c r="B1820" s="6" t="s">
        <v>93</v>
      </c>
      <c r="C1820" s="76">
        <v>1819</v>
      </c>
      <c r="D1820" s="6" t="s">
        <v>1565</v>
      </c>
      <c r="E1820" s="6" t="s">
        <v>2135</v>
      </c>
      <c r="F1820" s="6" t="str">
        <f t="shared" si="182"/>
        <v>FreightRM-J-1266LI26-M19</v>
      </c>
      <c r="G1820" s="6" t="s">
        <v>6094</v>
      </c>
      <c r="H1820" s="6" t="s">
        <v>6095</v>
      </c>
      <c r="I1820" s="85" t="s">
        <v>4692</v>
      </c>
      <c r="J1820" s="78">
        <v>46094</v>
      </c>
      <c r="K1820" s="97" t="s">
        <v>116</v>
      </c>
      <c r="L1820" s="80" t="s">
        <v>116</v>
      </c>
      <c r="M1820" s="80" t="s">
        <v>173</v>
      </c>
      <c r="N1820" s="80" t="s">
        <v>116</v>
      </c>
      <c r="O1820" s="71">
        <v>0</v>
      </c>
      <c r="P1820" s="71">
        <v>0</v>
      </c>
      <c r="Q1820" s="79">
        <v>2200</v>
      </c>
      <c r="R1820" s="79">
        <v>0</v>
      </c>
      <c r="S1820" s="71">
        <v>0</v>
      </c>
      <c r="T1820" s="79">
        <v>2200</v>
      </c>
      <c r="U1820" s="87" t="s">
        <v>118</v>
      </c>
      <c r="V1820" s="84">
        <f t="shared" si="185"/>
        <v>2200</v>
      </c>
      <c r="W1820" s="74" t="s">
        <v>119</v>
      </c>
      <c r="X1820" s="6" t="s">
        <v>2584</v>
      </c>
      <c r="Y1820" s="80" t="s">
        <v>178</v>
      </c>
      <c r="Z1820" s="80" t="s">
        <v>178</v>
      </c>
      <c r="AA1820" s="80" t="s">
        <v>1156</v>
      </c>
      <c r="AB1820" s="76" t="s">
        <v>539</v>
      </c>
      <c r="AC1820" s="76" t="s">
        <v>540</v>
      </c>
      <c r="AD1820" s="76" t="s">
        <v>173</v>
      </c>
      <c r="AE1820" s="76" t="s">
        <v>548</v>
      </c>
      <c r="AF1820" s="76" t="s">
        <v>96</v>
      </c>
      <c r="AG1820" s="82"/>
      <c r="AH1820" s="60"/>
      <c r="AI1820" s="75" t="s">
        <v>5843</v>
      </c>
      <c r="AJ1820" s="6" t="s">
        <v>103</v>
      </c>
      <c r="AK1820" s="81">
        <v>0</v>
      </c>
      <c r="AL1820" s="205" t="s">
        <v>103</v>
      </c>
      <c r="AM1820" s="6"/>
      <c r="AN1820" s="6"/>
      <c r="AO1820" s="6"/>
    </row>
    <row r="1821" spans="1:41">
      <c r="A1821" s="85" t="s">
        <v>6443</v>
      </c>
      <c r="B1821" s="85" t="s">
        <v>93</v>
      </c>
      <c r="C1821" s="76">
        <v>1820</v>
      </c>
      <c r="D1821" s="80" t="s">
        <v>588</v>
      </c>
      <c r="E1821" s="80" t="s">
        <v>2163</v>
      </c>
      <c r="F1821" s="6" t="str">
        <f t="shared" si="182"/>
        <v>FREIGHTRM-A-045-SI26-M19-L</v>
      </c>
      <c r="G1821" s="95" t="s">
        <v>6445</v>
      </c>
      <c r="H1821" s="95" t="s">
        <v>6446</v>
      </c>
      <c r="I1821" s="85" t="s">
        <v>6622</v>
      </c>
      <c r="J1821" s="92">
        <v>46100</v>
      </c>
      <c r="K1821" s="95"/>
      <c r="L1821" s="80" t="s">
        <v>6623</v>
      </c>
      <c r="M1821" s="80" t="s">
        <v>174</v>
      </c>
      <c r="N1821" s="80" t="s">
        <v>116</v>
      </c>
      <c r="O1821" s="71">
        <v>0</v>
      </c>
      <c r="P1821" s="71">
        <v>0</v>
      </c>
      <c r="Q1821" s="79">
        <v>358</v>
      </c>
      <c r="R1821" s="79">
        <v>47.68</v>
      </c>
      <c r="S1821" s="71">
        <v>0</v>
      </c>
      <c r="T1821" s="79">
        <v>405.68</v>
      </c>
      <c r="U1821" s="80" t="s">
        <v>118</v>
      </c>
      <c r="V1821" s="84">
        <f>T1821</f>
        <v>405.68</v>
      </c>
      <c r="W1821" s="78">
        <v>46092</v>
      </c>
      <c r="X1821" s="80" t="s">
        <v>3221</v>
      </c>
      <c r="Y1821" s="80" t="s">
        <v>129</v>
      </c>
      <c r="Z1821" s="80" t="s">
        <v>239</v>
      </c>
      <c r="AA1821" s="80" t="s">
        <v>283</v>
      </c>
      <c r="AB1821" s="76" t="s">
        <v>539</v>
      </c>
      <c r="AC1821" s="76" t="s">
        <v>540</v>
      </c>
      <c r="AD1821" s="76" t="s">
        <v>174</v>
      </c>
      <c r="AE1821" s="341">
        <v>67110003</v>
      </c>
      <c r="AF1821" s="76" t="s">
        <v>96</v>
      </c>
      <c r="AG1821" s="82"/>
      <c r="AH1821" s="60"/>
      <c r="AI1821" s="75" t="s">
        <v>6443</v>
      </c>
      <c r="AJ1821" s="6" t="s">
        <v>103</v>
      </c>
      <c r="AK1821" s="81">
        <v>0</v>
      </c>
      <c r="AL1821" s="6" t="s">
        <v>103</v>
      </c>
      <c r="AM1821" s="342"/>
      <c r="AN1821" s="342"/>
      <c r="AO1821" s="342"/>
    </row>
    <row r="1822" spans="1:41">
      <c r="A1822" s="85" t="s">
        <v>6443</v>
      </c>
      <c r="B1822" s="85" t="s">
        <v>93</v>
      </c>
      <c r="C1822" s="76">
        <v>1821</v>
      </c>
      <c r="D1822" s="80" t="s">
        <v>588</v>
      </c>
      <c r="E1822" s="80" t="s">
        <v>2163</v>
      </c>
      <c r="F1822" s="6" t="str">
        <f t="shared" si="182"/>
        <v>FREIGHTRM-A-038-SI26-M19-L</v>
      </c>
      <c r="G1822" s="95" t="s">
        <v>6447</v>
      </c>
      <c r="H1822" s="95" t="s">
        <v>6448</v>
      </c>
      <c r="I1822" s="85" t="s">
        <v>6622</v>
      </c>
      <c r="J1822" s="92">
        <v>46100</v>
      </c>
      <c r="K1822" s="95"/>
      <c r="L1822" s="80" t="s">
        <v>6624</v>
      </c>
      <c r="M1822" s="80" t="s">
        <v>174</v>
      </c>
      <c r="N1822" s="80" t="s">
        <v>116</v>
      </c>
      <c r="O1822" s="71">
        <v>0</v>
      </c>
      <c r="P1822" s="71">
        <v>0</v>
      </c>
      <c r="Q1822" s="79">
        <v>1747</v>
      </c>
      <c r="R1822" s="79">
        <v>92.32</v>
      </c>
      <c r="S1822" s="71">
        <v>0</v>
      </c>
      <c r="T1822" s="79">
        <v>1839.32</v>
      </c>
      <c r="U1822" s="80" t="s">
        <v>118</v>
      </c>
      <c r="V1822" s="84">
        <f t="shared" ref="V1822:V1823" si="186">T1822</f>
        <v>1839.32</v>
      </c>
      <c r="W1822" s="78">
        <v>46084</v>
      </c>
      <c r="X1822" s="80" t="s">
        <v>1066</v>
      </c>
      <c r="Y1822" s="80" t="s">
        <v>1067</v>
      </c>
      <c r="Z1822" s="80" t="s">
        <v>239</v>
      </c>
      <c r="AA1822" s="80" t="s">
        <v>283</v>
      </c>
      <c r="AB1822" s="76" t="s">
        <v>539</v>
      </c>
      <c r="AC1822" s="76" t="s">
        <v>540</v>
      </c>
      <c r="AD1822" s="76" t="s">
        <v>174</v>
      </c>
      <c r="AE1822" s="341">
        <v>67110003</v>
      </c>
      <c r="AF1822" s="76" t="s">
        <v>96</v>
      </c>
      <c r="AG1822" s="82"/>
      <c r="AH1822" s="60"/>
      <c r="AI1822" s="75" t="s">
        <v>6443</v>
      </c>
      <c r="AJ1822" s="6" t="s">
        <v>103</v>
      </c>
      <c r="AK1822" s="81">
        <v>0</v>
      </c>
      <c r="AL1822" s="6" t="s">
        <v>103</v>
      </c>
      <c r="AM1822" s="342"/>
      <c r="AN1822" s="342"/>
      <c r="AO1822" s="342"/>
    </row>
    <row r="1823" spans="1:41">
      <c r="A1823" s="85" t="s">
        <v>6443</v>
      </c>
      <c r="B1823" s="85" t="s">
        <v>93</v>
      </c>
      <c r="C1823" s="76">
        <v>1822</v>
      </c>
      <c r="D1823" s="6" t="s">
        <v>113</v>
      </c>
      <c r="E1823" s="80" t="s">
        <v>2163</v>
      </c>
      <c r="F1823" s="6" t="str">
        <f t="shared" si="182"/>
        <v>FREIGHTAF-A-0046AI26-M19-C9609</v>
      </c>
      <c r="G1823" s="6" t="s">
        <v>6449</v>
      </c>
      <c r="H1823" s="6" t="s">
        <v>6450</v>
      </c>
      <c r="I1823" s="85" t="s">
        <v>6622</v>
      </c>
      <c r="J1823" s="92">
        <v>46090</v>
      </c>
      <c r="K1823" s="95"/>
      <c r="L1823" s="80" t="s">
        <v>116</v>
      </c>
      <c r="M1823" s="80" t="s">
        <v>25</v>
      </c>
      <c r="N1823" s="80" t="s">
        <v>116</v>
      </c>
      <c r="O1823" s="71">
        <v>0</v>
      </c>
      <c r="P1823" s="71">
        <v>0</v>
      </c>
      <c r="Q1823" s="79">
        <v>42423</v>
      </c>
      <c r="R1823" s="79">
        <v>0</v>
      </c>
      <c r="S1823" s="71">
        <v>0</v>
      </c>
      <c r="T1823" s="79">
        <v>42423</v>
      </c>
      <c r="U1823" s="80" t="s">
        <v>118</v>
      </c>
      <c r="V1823" s="84">
        <f t="shared" si="186"/>
        <v>42423</v>
      </c>
      <c r="W1823" s="78" t="s">
        <v>119</v>
      </c>
      <c r="X1823" s="80" t="s">
        <v>2850</v>
      </c>
      <c r="Y1823" s="80" t="s">
        <v>129</v>
      </c>
      <c r="Z1823" s="80" t="s">
        <v>121</v>
      </c>
      <c r="AA1823" s="80" t="s">
        <v>122</v>
      </c>
      <c r="AB1823" s="76" t="s">
        <v>539</v>
      </c>
      <c r="AC1823" s="76" t="s">
        <v>540</v>
      </c>
      <c r="AD1823" s="76" t="s">
        <v>25</v>
      </c>
      <c r="AE1823" s="76">
        <v>67180000</v>
      </c>
      <c r="AF1823" s="76" t="s">
        <v>96</v>
      </c>
      <c r="AG1823" s="82"/>
      <c r="AH1823" s="60"/>
      <c r="AI1823" s="75" t="s">
        <v>6443</v>
      </c>
      <c r="AJ1823" s="6" t="s">
        <v>103</v>
      </c>
      <c r="AK1823" s="81">
        <v>0</v>
      </c>
      <c r="AL1823" s="6" t="s">
        <v>103</v>
      </c>
      <c r="AM1823" s="342"/>
      <c r="AN1823" s="342"/>
      <c r="AO1823" s="342"/>
    </row>
    <row r="1824" spans="1:41">
      <c r="A1824" s="85" t="s">
        <v>6443</v>
      </c>
      <c r="B1824" s="85" t="s">
        <v>93</v>
      </c>
      <c r="C1824" s="76">
        <v>1823</v>
      </c>
      <c r="D1824" s="80" t="s">
        <v>589</v>
      </c>
      <c r="E1824" s="80" t="s">
        <v>2164</v>
      </c>
      <c r="F1824" s="6" t="str">
        <f t="shared" si="182"/>
        <v>BROKERFG-V-035-V1E26-M19</v>
      </c>
      <c r="G1824" s="95" t="s">
        <v>6451</v>
      </c>
      <c r="H1824" s="95" t="s">
        <v>6452</v>
      </c>
      <c r="I1824" s="85" t="s">
        <v>6622</v>
      </c>
      <c r="J1824" s="92">
        <v>46098</v>
      </c>
      <c r="K1824" s="95" t="s">
        <v>6625</v>
      </c>
      <c r="L1824" s="80" t="s">
        <v>116</v>
      </c>
      <c r="M1824" s="80" t="s">
        <v>1100</v>
      </c>
      <c r="N1824" s="80" t="s">
        <v>1085</v>
      </c>
      <c r="O1824" s="71">
        <v>0</v>
      </c>
      <c r="P1824" s="71">
        <v>0</v>
      </c>
      <c r="Q1824" s="79">
        <v>1266.32</v>
      </c>
      <c r="R1824" s="79">
        <v>202.62</v>
      </c>
      <c r="S1824" s="71">
        <v>0</v>
      </c>
      <c r="T1824" s="79">
        <v>1468.94</v>
      </c>
      <c r="U1824" s="80" t="s">
        <v>24</v>
      </c>
      <c r="V1824" s="84">
        <f>T1824/17.8117</f>
        <v>82.470510956281558</v>
      </c>
      <c r="W1824" s="78">
        <v>46094</v>
      </c>
      <c r="X1824" s="80" t="s">
        <v>122</v>
      </c>
      <c r="Y1824" s="80" t="s">
        <v>537</v>
      </c>
      <c r="Z1824" s="80" t="s">
        <v>121</v>
      </c>
      <c r="AA1824" s="80" t="s">
        <v>3533</v>
      </c>
      <c r="AB1824" s="76" t="s">
        <v>539</v>
      </c>
      <c r="AC1824" s="76" t="s">
        <v>541</v>
      </c>
      <c r="AD1824" s="76" t="s">
        <v>195</v>
      </c>
      <c r="AE1824" s="76" t="s">
        <v>547</v>
      </c>
      <c r="AF1824" s="76" t="s">
        <v>96</v>
      </c>
      <c r="AG1824" s="82"/>
      <c r="AH1824" s="60"/>
      <c r="AI1824" s="75" t="s">
        <v>6443</v>
      </c>
      <c r="AJ1824" s="6" t="s">
        <v>103</v>
      </c>
      <c r="AK1824" s="81">
        <v>0</v>
      </c>
      <c r="AL1824" s="6" t="s">
        <v>103</v>
      </c>
      <c r="AM1824" s="342"/>
      <c r="AN1824" s="342"/>
      <c r="AO1824" s="342"/>
    </row>
    <row r="1825" spans="1:41">
      <c r="A1825" s="85" t="s">
        <v>6443</v>
      </c>
      <c r="B1825" s="85" t="s">
        <v>93</v>
      </c>
      <c r="C1825" s="76">
        <v>1824</v>
      </c>
      <c r="D1825" s="80" t="s">
        <v>589</v>
      </c>
      <c r="E1825" s="80" t="s">
        <v>2164</v>
      </c>
      <c r="F1825" s="6" t="str">
        <f t="shared" si="182"/>
        <v>BROKERRM-V-033-V1I26-M46</v>
      </c>
      <c r="G1825" s="95" t="s">
        <v>6453</v>
      </c>
      <c r="H1825" s="95" t="s">
        <v>6454</v>
      </c>
      <c r="I1825" s="85" t="s">
        <v>6622</v>
      </c>
      <c r="J1825" s="92">
        <v>46101</v>
      </c>
      <c r="K1825" s="95"/>
      <c r="L1825" s="80" t="s">
        <v>116</v>
      </c>
      <c r="M1825" s="80" t="s">
        <v>1084</v>
      </c>
      <c r="N1825" s="80" t="s">
        <v>116</v>
      </c>
      <c r="O1825" s="71">
        <v>0</v>
      </c>
      <c r="P1825" s="71">
        <v>0</v>
      </c>
      <c r="Q1825" s="79">
        <v>1815</v>
      </c>
      <c r="R1825" s="79">
        <v>290.39999999999998</v>
      </c>
      <c r="S1825" s="71">
        <v>0</v>
      </c>
      <c r="T1825" s="79">
        <v>2105.4</v>
      </c>
      <c r="U1825" s="80" t="s">
        <v>24</v>
      </c>
      <c r="V1825" s="84">
        <f t="shared" ref="V1825:V1847" si="187">T1825/17.8117</f>
        <v>118.20320351229812</v>
      </c>
      <c r="W1825" s="78" t="s">
        <v>119</v>
      </c>
      <c r="X1825" s="80" t="s">
        <v>122</v>
      </c>
      <c r="Y1825" s="80" t="s">
        <v>121</v>
      </c>
      <c r="Z1825" s="80" t="s">
        <v>537</v>
      </c>
      <c r="AA1825" s="80" t="s">
        <v>120</v>
      </c>
      <c r="AB1825" s="76" t="s">
        <v>1106</v>
      </c>
      <c r="AC1825" s="76" t="s">
        <v>540</v>
      </c>
      <c r="AD1825" s="76" t="s">
        <v>173</v>
      </c>
      <c r="AE1825" s="76" t="s">
        <v>548</v>
      </c>
      <c r="AF1825" s="76" t="s">
        <v>96</v>
      </c>
      <c r="AG1825" s="82"/>
      <c r="AH1825" s="60"/>
      <c r="AI1825" s="75" t="s">
        <v>6443</v>
      </c>
      <c r="AJ1825" s="6" t="s">
        <v>103</v>
      </c>
      <c r="AK1825" s="81">
        <v>0</v>
      </c>
      <c r="AL1825" s="6" t="s">
        <v>103</v>
      </c>
      <c r="AM1825" s="342"/>
      <c r="AN1825" s="342"/>
      <c r="AO1825" s="342"/>
    </row>
    <row r="1826" spans="1:41">
      <c r="A1826" s="85" t="s">
        <v>6443</v>
      </c>
      <c r="B1826" s="85" t="s">
        <v>93</v>
      </c>
      <c r="C1826" s="76">
        <v>1825</v>
      </c>
      <c r="D1826" s="80" t="s">
        <v>589</v>
      </c>
      <c r="E1826" s="80" t="s">
        <v>2164</v>
      </c>
      <c r="F1826" s="6" t="str">
        <f t="shared" si="182"/>
        <v>BROKERFG-V-024-V1E26-M01</v>
      </c>
      <c r="G1826" s="95" t="s">
        <v>6061</v>
      </c>
      <c r="H1826" s="95" t="s">
        <v>6455</v>
      </c>
      <c r="I1826" s="85" t="s">
        <v>6622</v>
      </c>
      <c r="J1826" s="92">
        <v>46098</v>
      </c>
      <c r="K1826" s="95" t="s">
        <v>6626</v>
      </c>
      <c r="L1826" s="80" t="s">
        <v>116</v>
      </c>
      <c r="M1826" s="80" t="s">
        <v>1100</v>
      </c>
      <c r="N1826" s="80" t="s">
        <v>1085</v>
      </c>
      <c r="O1826" s="71">
        <v>0</v>
      </c>
      <c r="P1826" s="71">
        <v>0</v>
      </c>
      <c r="Q1826" s="79">
        <v>2506.37</v>
      </c>
      <c r="R1826" s="79">
        <v>401.03</v>
      </c>
      <c r="S1826" s="71">
        <v>0</v>
      </c>
      <c r="T1826" s="79">
        <v>2907.4</v>
      </c>
      <c r="U1826" s="80" t="s">
        <v>24</v>
      </c>
      <c r="V1826" s="84">
        <f t="shared" si="187"/>
        <v>163.22978716237083</v>
      </c>
      <c r="W1826" s="78">
        <v>46094</v>
      </c>
      <c r="X1826" s="80" t="s">
        <v>122</v>
      </c>
      <c r="Y1826" s="80" t="s">
        <v>537</v>
      </c>
      <c r="Z1826" s="80" t="s">
        <v>121</v>
      </c>
      <c r="AA1826" s="80" t="s">
        <v>1837</v>
      </c>
      <c r="AB1826" s="76" t="s">
        <v>542</v>
      </c>
      <c r="AC1826" s="76" t="s">
        <v>541</v>
      </c>
      <c r="AD1826" s="76" t="s">
        <v>195</v>
      </c>
      <c r="AE1826" s="76" t="s">
        <v>547</v>
      </c>
      <c r="AF1826" s="76" t="s">
        <v>96</v>
      </c>
      <c r="AG1826" s="82"/>
      <c r="AH1826" s="60"/>
      <c r="AI1826" s="75" t="s">
        <v>6443</v>
      </c>
      <c r="AJ1826" s="6" t="s">
        <v>103</v>
      </c>
      <c r="AK1826" s="81">
        <v>0</v>
      </c>
      <c r="AL1826" s="6" t="s">
        <v>103</v>
      </c>
      <c r="AM1826" s="342"/>
      <c r="AN1826" s="342"/>
      <c r="AO1826" s="342"/>
    </row>
    <row r="1827" spans="1:41">
      <c r="A1827" s="85" t="s">
        <v>6443</v>
      </c>
      <c r="B1827" s="85" t="s">
        <v>93</v>
      </c>
      <c r="C1827" s="76">
        <v>1826</v>
      </c>
      <c r="D1827" s="80" t="s">
        <v>589</v>
      </c>
      <c r="E1827" s="80" t="s">
        <v>2164</v>
      </c>
      <c r="F1827" s="6" t="str">
        <f t="shared" si="182"/>
        <v>BROKERRM-V-043-V1I26-M19</v>
      </c>
      <c r="G1827" s="95" t="s">
        <v>6456</v>
      </c>
      <c r="H1827" s="95" t="s">
        <v>6457</v>
      </c>
      <c r="I1827" s="85" t="s">
        <v>6622</v>
      </c>
      <c r="J1827" s="92">
        <v>46098</v>
      </c>
      <c r="K1827" s="95" t="s">
        <v>6627</v>
      </c>
      <c r="L1827" s="80" t="s">
        <v>116</v>
      </c>
      <c r="M1827" s="80" t="s">
        <v>1084</v>
      </c>
      <c r="N1827" s="80" t="s">
        <v>1085</v>
      </c>
      <c r="O1827" s="71">
        <v>0</v>
      </c>
      <c r="P1827" s="71">
        <v>0</v>
      </c>
      <c r="Q1827" s="79">
        <v>2175.69</v>
      </c>
      <c r="R1827" s="79">
        <v>348.12</v>
      </c>
      <c r="S1827" s="71">
        <v>0</v>
      </c>
      <c r="T1827" s="79">
        <v>2523.81</v>
      </c>
      <c r="U1827" s="80" t="s">
        <v>24</v>
      </c>
      <c r="V1827" s="84">
        <f t="shared" si="187"/>
        <v>141.69394274549876</v>
      </c>
      <c r="W1827" s="78">
        <v>46094</v>
      </c>
      <c r="X1827" s="80" t="s">
        <v>1839</v>
      </c>
      <c r="Y1827" s="80" t="s">
        <v>121</v>
      </c>
      <c r="Z1827" s="80" t="s">
        <v>537</v>
      </c>
      <c r="AA1827" s="80" t="s">
        <v>122</v>
      </c>
      <c r="AB1827" s="76" t="s">
        <v>539</v>
      </c>
      <c r="AC1827" s="76" t="s">
        <v>540</v>
      </c>
      <c r="AD1827" s="76" t="s">
        <v>173</v>
      </c>
      <c r="AE1827" s="76" t="s">
        <v>548</v>
      </c>
      <c r="AF1827" s="76" t="s">
        <v>96</v>
      </c>
      <c r="AG1827" s="82"/>
      <c r="AH1827" s="60"/>
      <c r="AI1827" s="75" t="s">
        <v>6443</v>
      </c>
      <c r="AJ1827" s="6" t="s">
        <v>103</v>
      </c>
      <c r="AK1827" s="81">
        <v>0</v>
      </c>
      <c r="AL1827" s="6" t="s">
        <v>103</v>
      </c>
      <c r="AM1827" s="342"/>
      <c r="AN1827" s="342"/>
      <c r="AO1827" s="342"/>
    </row>
    <row r="1828" spans="1:41">
      <c r="A1828" s="85" t="s">
        <v>6443</v>
      </c>
      <c r="B1828" s="85" t="s">
        <v>93</v>
      </c>
      <c r="C1828" s="76">
        <v>1827</v>
      </c>
      <c r="D1828" s="80" t="s">
        <v>589</v>
      </c>
      <c r="E1828" s="80" t="s">
        <v>2164</v>
      </c>
      <c r="F1828" s="6" t="str">
        <f t="shared" si="182"/>
        <v>BROKERRM-V-044-V1I26-MCS</v>
      </c>
      <c r="G1828" s="95" t="s">
        <v>6458</v>
      </c>
      <c r="H1828" s="95" t="s">
        <v>6459</v>
      </c>
      <c r="I1828" s="85" t="s">
        <v>6622</v>
      </c>
      <c r="J1828" s="92">
        <v>46098</v>
      </c>
      <c r="K1828" s="95" t="s">
        <v>6628</v>
      </c>
      <c r="L1828" s="80" t="s">
        <v>116</v>
      </c>
      <c r="M1828" s="80" t="s">
        <v>1084</v>
      </c>
      <c r="N1828" s="80" t="s">
        <v>1085</v>
      </c>
      <c r="O1828" s="71">
        <v>0</v>
      </c>
      <c r="P1828" s="71">
        <v>0</v>
      </c>
      <c r="Q1828" s="79">
        <v>1431.66</v>
      </c>
      <c r="R1828" s="79">
        <v>229.07</v>
      </c>
      <c r="S1828" s="71">
        <v>0</v>
      </c>
      <c r="T1828" s="79">
        <v>1660.73</v>
      </c>
      <c r="U1828" s="80" t="s">
        <v>24</v>
      </c>
      <c r="V1828" s="84">
        <f t="shared" si="187"/>
        <v>93.23815245035567</v>
      </c>
      <c r="W1828" s="78">
        <v>46094</v>
      </c>
      <c r="X1828" s="80" t="s">
        <v>6629</v>
      </c>
      <c r="Y1828" s="80" t="s">
        <v>121</v>
      </c>
      <c r="Z1828" s="80" t="s">
        <v>537</v>
      </c>
      <c r="AA1828" s="80" t="s">
        <v>122</v>
      </c>
      <c r="AB1828" s="76" t="s">
        <v>1093</v>
      </c>
      <c r="AC1828" s="76" t="s">
        <v>540</v>
      </c>
      <c r="AD1828" s="76" t="s">
        <v>173</v>
      </c>
      <c r="AE1828" s="76" t="s">
        <v>548</v>
      </c>
      <c r="AF1828" s="76" t="s">
        <v>96</v>
      </c>
      <c r="AG1828" s="82"/>
      <c r="AH1828" s="60"/>
      <c r="AI1828" s="75" t="s">
        <v>6443</v>
      </c>
      <c r="AJ1828" s="6" t="s">
        <v>103</v>
      </c>
      <c r="AK1828" s="81">
        <v>0</v>
      </c>
      <c r="AL1828" s="6" t="s">
        <v>103</v>
      </c>
      <c r="AM1828" s="342"/>
      <c r="AN1828" s="342"/>
      <c r="AO1828" s="342"/>
    </row>
    <row r="1829" spans="1:41">
      <c r="A1829" s="85" t="s">
        <v>6443</v>
      </c>
      <c r="B1829" s="85" t="s">
        <v>93</v>
      </c>
      <c r="C1829" s="76">
        <v>1828</v>
      </c>
      <c r="D1829" s="80" t="s">
        <v>589</v>
      </c>
      <c r="E1829" s="80" t="s">
        <v>2164</v>
      </c>
      <c r="F1829" s="6" t="str">
        <f t="shared" si="182"/>
        <v>BROKERRM-V-049-V1I26-M01</v>
      </c>
      <c r="G1829" s="95" t="s">
        <v>4984</v>
      </c>
      <c r="H1829" s="95" t="s">
        <v>6460</v>
      </c>
      <c r="I1829" s="85" t="s">
        <v>6622</v>
      </c>
      <c r="J1829" s="92">
        <v>46098</v>
      </c>
      <c r="K1829" s="95" t="s">
        <v>6630</v>
      </c>
      <c r="L1829" s="80" t="s">
        <v>116</v>
      </c>
      <c r="M1829" s="80" t="s">
        <v>1084</v>
      </c>
      <c r="N1829" s="80" t="s">
        <v>1085</v>
      </c>
      <c r="O1829" s="71">
        <v>0</v>
      </c>
      <c r="P1829" s="71">
        <v>0</v>
      </c>
      <c r="Q1829" s="79">
        <v>1431.66</v>
      </c>
      <c r="R1829" s="79">
        <v>229.07</v>
      </c>
      <c r="S1829" s="71">
        <v>0</v>
      </c>
      <c r="T1829" s="79">
        <v>1660.73</v>
      </c>
      <c r="U1829" s="80" t="s">
        <v>24</v>
      </c>
      <c r="V1829" s="84">
        <f t="shared" si="187"/>
        <v>93.23815245035567</v>
      </c>
      <c r="W1829" s="78">
        <v>46094</v>
      </c>
      <c r="X1829" s="80" t="s">
        <v>1115</v>
      </c>
      <c r="Y1829" s="80" t="s">
        <v>121</v>
      </c>
      <c r="Z1829" s="80" t="s">
        <v>537</v>
      </c>
      <c r="AA1829" s="80" t="s">
        <v>122</v>
      </c>
      <c r="AB1829" s="76" t="s">
        <v>542</v>
      </c>
      <c r="AC1829" s="76" t="s">
        <v>540</v>
      </c>
      <c r="AD1829" s="76" t="s">
        <v>173</v>
      </c>
      <c r="AE1829" s="76" t="s">
        <v>548</v>
      </c>
      <c r="AF1829" s="76" t="s">
        <v>96</v>
      </c>
      <c r="AG1829" s="82"/>
      <c r="AH1829" s="60"/>
      <c r="AI1829" s="75" t="s">
        <v>6443</v>
      </c>
      <c r="AJ1829" s="6" t="s">
        <v>103</v>
      </c>
      <c r="AK1829" s="81">
        <v>0</v>
      </c>
      <c r="AL1829" s="6" t="s">
        <v>103</v>
      </c>
      <c r="AM1829" s="342"/>
      <c r="AN1829" s="342"/>
      <c r="AO1829" s="342"/>
    </row>
    <row r="1830" spans="1:41">
      <c r="A1830" s="85" t="s">
        <v>6443</v>
      </c>
      <c r="B1830" s="85" t="s">
        <v>93</v>
      </c>
      <c r="C1830" s="76">
        <v>1829</v>
      </c>
      <c r="D1830" s="80" t="s">
        <v>589</v>
      </c>
      <c r="E1830" s="80" t="s">
        <v>2164</v>
      </c>
      <c r="F1830" s="6" t="str">
        <f t="shared" si="182"/>
        <v>BROKERRM-V-050-V1I26-M01, M46, M19, M23, M61, M62, M63</v>
      </c>
      <c r="G1830" s="95" t="s">
        <v>6461</v>
      </c>
      <c r="H1830" s="95" t="s">
        <v>6462</v>
      </c>
      <c r="I1830" s="85" t="s">
        <v>6622</v>
      </c>
      <c r="J1830" s="92">
        <v>46098</v>
      </c>
      <c r="K1830" s="95" t="s">
        <v>6631</v>
      </c>
      <c r="L1830" s="80" t="s">
        <v>116</v>
      </c>
      <c r="M1830" s="80" t="s">
        <v>1084</v>
      </c>
      <c r="N1830" s="80" t="s">
        <v>1085</v>
      </c>
      <c r="O1830" s="71">
        <v>0</v>
      </c>
      <c r="P1830" s="71">
        <v>0</v>
      </c>
      <c r="Q1830" s="79">
        <v>3581.08</v>
      </c>
      <c r="R1830" s="79">
        <v>572.98</v>
      </c>
      <c r="S1830" s="71">
        <v>0</v>
      </c>
      <c r="T1830" s="79">
        <v>4154.0600000000004</v>
      </c>
      <c r="U1830" s="80" t="s">
        <v>24</v>
      </c>
      <c r="V1830" s="84">
        <f t="shared" si="187"/>
        <v>233.22086044566217</v>
      </c>
      <c r="W1830" s="78">
        <v>46094</v>
      </c>
      <c r="X1830" s="80" t="s">
        <v>1090</v>
      </c>
      <c r="Y1830" s="80" t="s">
        <v>121</v>
      </c>
      <c r="Z1830" s="80" t="s">
        <v>537</v>
      </c>
      <c r="AA1830" s="80" t="s">
        <v>122</v>
      </c>
      <c r="AB1830" s="76" t="s">
        <v>542</v>
      </c>
      <c r="AC1830" s="76" t="s">
        <v>540</v>
      </c>
      <c r="AD1830" s="76" t="s">
        <v>173</v>
      </c>
      <c r="AE1830" s="76" t="s">
        <v>548</v>
      </c>
      <c r="AF1830" s="76" t="s">
        <v>96</v>
      </c>
      <c r="AG1830" s="82"/>
      <c r="AH1830" s="60"/>
      <c r="AI1830" s="75" t="s">
        <v>6443</v>
      </c>
      <c r="AJ1830" s="6" t="s">
        <v>103</v>
      </c>
      <c r="AK1830" s="81">
        <v>0</v>
      </c>
      <c r="AL1830" s="6" t="s">
        <v>103</v>
      </c>
      <c r="AM1830" s="342"/>
      <c r="AN1830" s="342"/>
      <c r="AO1830" s="342"/>
    </row>
    <row r="1831" spans="1:41">
      <c r="A1831" s="85" t="s">
        <v>6443</v>
      </c>
      <c r="B1831" s="85" t="s">
        <v>93</v>
      </c>
      <c r="C1831" s="76">
        <v>1830</v>
      </c>
      <c r="D1831" s="80" t="s">
        <v>589</v>
      </c>
      <c r="E1831" s="80" t="s">
        <v>2164</v>
      </c>
      <c r="F1831" s="6" t="str">
        <f t="shared" si="182"/>
        <v>BROKERFG-V-026-V1E26-M01</v>
      </c>
      <c r="G1831" s="95" t="s">
        <v>5578</v>
      </c>
      <c r="H1831" s="95" t="s">
        <v>6463</v>
      </c>
      <c r="I1831" s="85" t="s">
        <v>6622</v>
      </c>
      <c r="J1831" s="92">
        <v>46098</v>
      </c>
      <c r="K1831" s="95" t="s">
        <v>6632</v>
      </c>
      <c r="L1831" s="80" t="s">
        <v>116</v>
      </c>
      <c r="M1831" s="80" t="s">
        <v>1100</v>
      </c>
      <c r="N1831" s="80" t="s">
        <v>1085</v>
      </c>
      <c r="O1831" s="71">
        <v>0</v>
      </c>
      <c r="P1831" s="71">
        <v>0</v>
      </c>
      <c r="Q1831" s="79">
        <v>7962.59</v>
      </c>
      <c r="R1831" s="79">
        <v>1274.02</v>
      </c>
      <c r="S1831" s="71">
        <v>0</v>
      </c>
      <c r="T1831" s="79">
        <v>9236.61</v>
      </c>
      <c r="U1831" s="80" t="s">
        <v>24</v>
      </c>
      <c r="V1831" s="84">
        <f t="shared" si="187"/>
        <v>518.56981646895031</v>
      </c>
      <c r="W1831" s="78">
        <v>46094</v>
      </c>
      <c r="X1831" s="80" t="s">
        <v>122</v>
      </c>
      <c r="Y1831" s="80" t="s">
        <v>537</v>
      </c>
      <c r="Z1831" s="80" t="s">
        <v>121</v>
      </c>
      <c r="AA1831" s="80" t="s">
        <v>1129</v>
      </c>
      <c r="AB1831" s="76" t="s">
        <v>542</v>
      </c>
      <c r="AC1831" s="76" t="s">
        <v>541</v>
      </c>
      <c r="AD1831" s="76" t="s">
        <v>195</v>
      </c>
      <c r="AE1831" s="76" t="s">
        <v>547</v>
      </c>
      <c r="AF1831" s="76" t="s">
        <v>96</v>
      </c>
      <c r="AG1831" s="82"/>
      <c r="AH1831" s="60"/>
      <c r="AI1831" s="75" t="s">
        <v>6443</v>
      </c>
      <c r="AJ1831" s="6" t="s">
        <v>103</v>
      </c>
      <c r="AK1831" s="81">
        <v>0</v>
      </c>
      <c r="AL1831" s="6" t="s">
        <v>103</v>
      </c>
      <c r="AM1831" s="342"/>
      <c r="AN1831" s="342"/>
      <c r="AO1831" s="342"/>
    </row>
    <row r="1832" spans="1:41">
      <c r="A1832" s="85" t="s">
        <v>6443</v>
      </c>
      <c r="B1832" s="85" t="s">
        <v>587</v>
      </c>
      <c r="C1832" s="76">
        <v>1831</v>
      </c>
      <c r="D1832" s="80" t="s">
        <v>589</v>
      </c>
      <c r="E1832" s="80" t="s">
        <v>2164</v>
      </c>
      <c r="F1832" s="6" t="str">
        <f t="shared" si="182"/>
        <v>BROKERFG-V-003-V1I26-M01, M19</v>
      </c>
      <c r="G1832" s="95" t="s">
        <v>6464</v>
      </c>
      <c r="H1832" s="95" t="s">
        <v>6465</v>
      </c>
      <c r="I1832" s="85" t="s">
        <v>6622</v>
      </c>
      <c r="J1832" s="92">
        <v>46098</v>
      </c>
      <c r="K1832" s="95" t="s">
        <v>6633</v>
      </c>
      <c r="L1832" s="80" t="s">
        <v>116</v>
      </c>
      <c r="M1832" s="80" t="s">
        <v>1084</v>
      </c>
      <c r="N1832" s="80" t="s">
        <v>1085</v>
      </c>
      <c r="O1832" s="71">
        <v>0</v>
      </c>
      <c r="P1832" s="71">
        <v>0</v>
      </c>
      <c r="Q1832" s="79">
        <v>7962.59</v>
      </c>
      <c r="R1832" s="79">
        <v>1274.02</v>
      </c>
      <c r="S1832" s="71">
        <v>0</v>
      </c>
      <c r="T1832" s="79">
        <v>9236.61</v>
      </c>
      <c r="U1832" s="80" t="s">
        <v>24</v>
      </c>
      <c r="V1832" s="84">
        <f t="shared" si="187"/>
        <v>518.56981646895031</v>
      </c>
      <c r="W1832" s="78">
        <v>46094</v>
      </c>
      <c r="X1832" s="80" t="s">
        <v>122</v>
      </c>
      <c r="Y1832" s="80" t="s">
        <v>121</v>
      </c>
      <c r="Z1832" s="80" t="s">
        <v>537</v>
      </c>
      <c r="AA1832" s="80" t="s">
        <v>1130</v>
      </c>
      <c r="AB1832" s="76" t="s">
        <v>542</v>
      </c>
      <c r="AC1832" s="76" t="s">
        <v>540</v>
      </c>
      <c r="AD1832" s="76" t="s">
        <v>173</v>
      </c>
      <c r="AE1832" s="76" t="s">
        <v>548</v>
      </c>
      <c r="AF1832" s="76" t="s">
        <v>96</v>
      </c>
      <c r="AG1832" s="82"/>
      <c r="AH1832" s="60"/>
      <c r="AI1832" s="75" t="s">
        <v>6443</v>
      </c>
      <c r="AJ1832" s="6" t="s">
        <v>103</v>
      </c>
      <c r="AK1832" s="81">
        <v>0</v>
      </c>
      <c r="AL1832" s="6" t="s">
        <v>103</v>
      </c>
      <c r="AM1832" s="342"/>
      <c r="AN1832" s="342"/>
      <c r="AO1832" s="342"/>
    </row>
    <row r="1833" spans="1:41">
      <c r="A1833" s="85" t="s">
        <v>6443</v>
      </c>
      <c r="B1833" s="85" t="s">
        <v>587</v>
      </c>
      <c r="C1833" s="76">
        <v>1832</v>
      </c>
      <c r="D1833" s="80" t="s">
        <v>589</v>
      </c>
      <c r="E1833" s="80" t="s">
        <v>2164</v>
      </c>
      <c r="F1833" s="6" t="str">
        <f t="shared" si="182"/>
        <v>BROKERFG-V-004-V1I26-M01, M19</v>
      </c>
      <c r="G1833" s="95" t="s">
        <v>6466</v>
      </c>
      <c r="H1833" s="95" t="s">
        <v>6467</v>
      </c>
      <c r="I1833" s="85" t="s">
        <v>6622</v>
      </c>
      <c r="J1833" s="92">
        <v>46101</v>
      </c>
      <c r="K1833" s="95"/>
      <c r="L1833" s="80" t="s">
        <v>116</v>
      </c>
      <c r="M1833" s="80" t="s">
        <v>1084</v>
      </c>
      <c r="N1833" s="80" t="s">
        <v>116</v>
      </c>
      <c r="O1833" s="71">
        <v>0</v>
      </c>
      <c r="P1833" s="71">
        <v>0</v>
      </c>
      <c r="Q1833" s="79">
        <v>165</v>
      </c>
      <c r="R1833" s="79">
        <v>26.4</v>
      </c>
      <c r="S1833" s="71">
        <v>0</v>
      </c>
      <c r="T1833" s="79">
        <v>191.4</v>
      </c>
      <c r="U1833" s="80" t="s">
        <v>24</v>
      </c>
      <c r="V1833" s="84">
        <f t="shared" si="187"/>
        <v>10.745745773845282</v>
      </c>
      <c r="W1833" s="78" t="s">
        <v>119</v>
      </c>
      <c r="X1833" s="80" t="s">
        <v>122</v>
      </c>
      <c r="Y1833" s="80" t="s">
        <v>121</v>
      </c>
      <c r="Z1833" s="80" t="s">
        <v>537</v>
      </c>
      <c r="AA1833" s="80" t="s">
        <v>120</v>
      </c>
      <c r="AB1833" s="76" t="s">
        <v>542</v>
      </c>
      <c r="AC1833" s="76" t="s">
        <v>540</v>
      </c>
      <c r="AD1833" s="76" t="s">
        <v>173</v>
      </c>
      <c r="AE1833" s="76" t="s">
        <v>548</v>
      </c>
      <c r="AF1833" s="76" t="s">
        <v>96</v>
      </c>
      <c r="AG1833" s="82"/>
      <c r="AH1833" s="60"/>
      <c r="AI1833" s="75" t="s">
        <v>6443</v>
      </c>
      <c r="AJ1833" s="6" t="s">
        <v>103</v>
      </c>
      <c r="AK1833" s="81">
        <v>0</v>
      </c>
      <c r="AL1833" s="6" t="s">
        <v>103</v>
      </c>
      <c r="AM1833" s="342"/>
      <c r="AN1833" s="342"/>
      <c r="AO1833" s="342"/>
    </row>
    <row r="1834" spans="1:41">
      <c r="A1834" s="85" t="s">
        <v>6443</v>
      </c>
      <c r="B1834" s="85" t="s">
        <v>93</v>
      </c>
      <c r="C1834" s="76">
        <v>1833</v>
      </c>
      <c r="D1834" s="80" t="s">
        <v>589</v>
      </c>
      <c r="E1834" s="80" t="s">
        <v>2164</v>
      </c>
      <c r="F1834" s="6" t="str">
        <f t="shared" si="182"/>
        <v>BROKERRM-V-055-V1I25-MCS, M01, M23</v>
      </c>
      <c r="G1834" s="95" t="s">
        <v>6468</v>
      </c>
      <c r="H1834" s="95" t="s">
        <v>6469</v>
      </c>
      <c r="I1834" s="85" t="s">
        <v>6622</v>
      </c>
      <c r="J1834" s="92">
        <v>46098</v>
      </c>
      <c r="K1834" s="95" t="s">
        <v>6634</v>
      </c>
      <c r="L1834" s="80" t="s">
        <v>116</v>
      </c>
      <c r="M1834" s="80" t="s">
        <v>1084</v>
      </c>
      <c r="N1834" s="80" t="s">
        <v>1085</v>
      </c>
      <c r="O1834" s="71">
        <v>0</v>
      </c>
      <c r="P1834" s="71">
        <v>0</v>
      </c>
      <c r="Q1834" s="79">
        <v>1431.66</v>
      </c>
      <c r="R1834" s="79">
        <v>229.07</v>
      </c>
      <c r="S1834" s="71">
        <v>0</v>
      </c>
      <c r="T1834" s="79">
        <v>1660.73</v>
      </c>
      <c r="U1834" s="80" t="s">
        <v>24</v>
      </c>
      <c r="V1834" s="84">
        <f t="shared" si="187"/>
        <v>93.23815245035567</v>
      </c>
      <c r="W1834" s="78">
        <v>46094</v>
      </c>
      <c r="X1834" s="80" t="s">
        <v>1857</v>
      </c>
      <c r="Y1834" s="80" t="s">
        <v>121</v>
      </c>
      <c r="Z1834" s="80" t="s">
        <v>537</v>
      </c>
      <c r="AA1834" s="80" t="s">
        <v>122</v>
      </c>
      <c r="AB1834" s="76" t="s">
        <v>1093</v>
      </c>
      <c r="AC1834" s="76" t="s">
        <v>540</v>
      </c>
      <c r="AD1834" s="76" t="s">
        <v>173</v>
      </c>
      <c r="AE1834" s="76" t="s">
        <v>548</v>
      </c>
      <c r="AF1834" s="76" t="s">
        <v>96</v>
      </c>
      <c r="AG1834" s="82"/>
      <c r="AH1834" s="60"/>
      <c r="AI1834" s="75" t="s">
        <v>6443</v>
      </c>
      <c r="AJ1834" s="6" t="s">
        <v>103</v>
      </c>
      <c r="AK1834" s="81">
        <v>0</v>
      </c>
      <c r="AL1834" s="6" t="s">
        <v>103</v>
      </c>
      <c r="AM1834" s="342"/>
      <c r="AN1834" s="342"/>
      <c r="AO1834" s="342"/>
    </row>
    <row r="1835" spans="1:41">
      <c r="A1835" s="85" t="s">
        <v>6443</v>
      </c>
      <c r="B1835" s="85" t="s">
        <v>93</v>
      </c>
      <c r="C1835" s="76">
        <v>1834</v>
      </c>
      <c r="D1835" s="80" t="s">
        <v>589</v>
      </c>
      <c r="E1835" s="80" t="s">
        <v>2164</v>
      </c>
      <c r="F1835" s="6" t="str">
        <f t="shared" si="182"/>
        <v>BROKERRM-V-057-V1I26-M23</v>
      </c>
      <c r="G1835" s="95" t="s">
        <v>6470</v>
      </c>
      <c r="H1835" s="95" t="s">
        <v>6471</v>
      </c>
      <c r="I1835" s="85" t="s">
        <v>6622</v>
      </c>
      <c r="J1835" s="92">
        <v>46098</v>
      </c>
      <c r="K1835" s="95" t="s">
        <v>6635</v>
      </c>
      <c r="L1835" s="80" t="s">
        <v>116</v>
      </c>
      <c r="M1835" s="80" t="s">
        <v>1084</v>
      </c>
      <c r="N1835" s="80" t="s">
        <v>1085</v>
      </c>
      <c r="O1835" s="71">
        <v>0</v>
      </c>
      <c r="P1835" s="71">
        <v>0</v>
      </c>
      <c r="Q1835" s="79">
        <v>1514.33</v>
      </c>
      <c r="R1835" s="79">
        <v>242.3</v>
      </c>
      <c r="S1835" s="71">
        <v>0</v>
      </c>
      <c r="T1835" s="79">
        <v>1756.63</v>
      </c>
      <c r="U1835" s="80" t="s">
        <v>24</v>
      </c>
      <c r="V1835" s="84">
        <f t="shared" si="187"/>
        <v>98.622253911754655</v>
      </c>
      <c r="W1835" s="78">
        <v>46094</v>
      </c>
      <c r="X1835" s="80" t="s">
        <v>1862</v>
      </c>
      <c r="Y1835" s="80" t="s">
        <v>121</v>
      </c>
      <c r="Z1835" s="80" t="s">
        <v>537</v>
      </c>
      <c r="AA1835" s="80" t="s">
        <v>122</v>
      </c>
      <c r="AB1835" s="76" t="s">
        <v>1118</v>
      </c>
      <c r="AC1835" s="76" t="s">
        <v>540</v>
      </c>
      <c r="AD1835" s="76" t="s">
        <v>173</v>
      </c>
      <c r="AE1835" s="76" t="s">
        <v>548</v>
      </c>
      <c r="AF1835" s="76" t="s">
        <v>96</v>
      </c>
      <c r="AG1835" s="82"/>
      <c r="AH1835" s="60"/>
      <c r="AI1835" s="75" t="s">
        <v>6443</v>
      </c>
      <c r="AJ1835" s="6" t="s">
        <v>103</v>
      </c>
      <c r="AK1835" s="81">
        <v>0</v>
      </c>
      <c r="AL1835" s="6" t="s">
        <v>103</v>
      </c>
      <c r="AM1835" s="342"/>
      <c r="AN1835" s="342"/>
      <c r="AO1835" s="342"/>
    </row>
    <row r="1836" spans="1:41">
      <c r="A1836" s="85" t="s">
        <v>6443</v>
      </c>
      <c r="B1836" s="85" t="s">
        <v>93</v>
      </c>
      <c r="C1836" s="76">
        <v>1835</v>
      </c>
      <c r="D1836" s="80" t="s">
        <v>589</v>
      </c>
      <c r="E1836" s="80" t="s">
        <v>2164</v>
      </c>
      <c r="F1836" s="6" t="str">
        <f t="shared" si="182"/>
        <v>BROKERFG-V-031-V1E26-M23</v>
      </c>
      <c r="G1836" s="95" t="s">
        <v>6472</v>
      </c>
      <c r="H1836" s="95" t="s">
        <v>6473</v>
      </c>
      <c r="I1836" s="85" t="s">
        <v>6622</v>
      </c>
      <c r="J1836" s="92">
        <v>46098</v>
      </c>
      <c r="K1836" s="95" t="s">
        <v>6636</v>
      </c>
      <c r="L1836" s="80" t="s">
        <v>116</v>
      </c>
      <c r="M1836" s="80" t="s">
        <v>1100</v>
      </c>
      <c r="N1836" s="80" t="s">
        <v>1085</v>
      </c>
      <c r="O1836" s="71">
        <v>0</v>
      </c>
      <c r="P1836" s="71">
        <v>0</v>
      </c>
      <c r="Q1836" s="79">
        <v>2175.69</v>
      </c>
      <c r="R1836" s="79">
        <v>348.12</v>
      </c>
      <c r="S1836" s="71">
        <v>0</v>
      </c>
      <c r="T1836" s="79">
        <v>2523.81</v>
      </c>
      <c r="U1836" s="80" t="s">
        <v>24</v>
      </c>
      <c r="V1836" s="84">
        <f t="shared" si="187"/>
        <v>141.69394274549876</v>
      </c>
      <c r="W1836" s="78">
        <v>46094</v>
      </c>
      <c r="X1836" s="80" t="s">
        <v>122</v>
      </c>
      <c r="Y1836" s="80" t="s">
        <v>537</v>
      </c>
      <c r="Z1836" s="80" t="s">
        <v>121</v>
      </c>
      <c r="AA1836" s="80" t="s">
        <v>6637</v>
      </c>
      <c r="AB1836" s="76" t="s">
        <v>1118</v>
      </c>
      <c r="AC1836" s="76" t="s">
        <v>541</v>
      </c>
      <c r="AD1836" s="76" t="s">
        <v>195</v>
      </c>
      <c r="AE1836" s="76" t="s">
        <v>547</v>
      </c>
      <c r="AF1836" s="76" t="s">
        <v>96</v>
      </c>
      <c r="AG1836" s="82"/>
      <c r="AH1836" s="60"/>
      <c r="AI1836" s="75" t="s">
        <v>6443</v>
      </c>
      <c r="AJ1836" s="6" t="s">
        <v>103</v>
      </c>
      <c r="AK1836" s="81">
        <v>0</v>
      </c>
      <c r="AL1836" s="6" t="s">
        <v>103</v>
      </c>
      <c r="AM1836" s="342"/>
      <c r="AN1836" s="342"/>
      <c r="AO1836" s="342"/>
    </row>
    <row r="1837" spans="1:41">
      <c r="A1837" s="85" t="s">
        <v>6443</v>
      </c>
      <c r="B1837" s="85" t="s">
        <v>93</v>
      </c>
      <c r="C1837" s="76">
        <v>1836</v>
      </c>
      <c r="D1837" s="80" t="s">
        <v>589</v>
      </c>
      <c r="E1837" s="80" t="s">
        <v>2164</v>
      </c>
      <c r="F1837" s="6" t="str">
        <f t="shared" si="182"/>
        <v>BROKERFG-V-034-V1E26-M19</v>
      </c>
      <c r="G1837" s="95" t="s">
        <v>6474</v>
      </c>
      <c r="H1837" s="95" t="s">
        <v>6475</v>
      </c>
      <c r="I1837" s="85" t="s">
        <v>6622</v>
      </c>
      <c r="J1837" s="92">
        <v>46098</v>
      </c>
      <c r="K1837" s="95" t="s">
        <v>6638</v>
      </c>
      <c r="L1837" s="80" t="s">
        <v>116</v>
      </c>
      <c r="M1837" s="80" t="s">
        <v>1100</v>
      </c>
      <c r="N1837" s="80" t="s">
        <v>1085</v>
      </c>
      <c r="O1837" s="71">
        <v>0</v>
      </c>
      <c r="P1837" s="71">
        <v>0</v>
      </c>
      <c r="Q1837" s="79">
        <v>1431.66</v>
      </c>
      <c r="R1837" s="79">
        <v>229.07</v>
      </c>
      <c r="S1837" s="71">
        <v>0</v>
      </c>
      <c r="T1837" s="79">
        <v>1660.73</v>
      </c>
      <c r="U1837" s="80" t="s">
        <v>24</v>
      </c>
      <c r="V1837" s="84">
        <f t="shared" si="187"/>
        <v>93.23815245035567</v>
      </c>
      <c r="W1837" s="78">
        <v>46094</v>
      </c>
      <c r="X1837" s="80" t="s">
        <v>122</v>
      </c>
      <c r="Y1837" s="80" t="s">
        <v>537</v>
      </c>
      <c r="Z1837" s="80" t="s">
        <v>121</v>
      </c>
      <c r="AA1837" s="80" t="s">
        <v>1123</v>
      </c>
      <c r="AB1837" s="76" t="s">
        <v>539</v>
      </c>
      <c r="AC1837" s="76" t="s">
        <v>541</v>
      </c>
      <c r="AD1837" s="76" t="s">
        <v>195</v>
      </c>
      <c r="AE1837" s="76" t="s">
        <v>547</v>
      </c>
      <c r="AF1837" s="76" t="s">
        <v>96</v>
      </c>
      <c r="AG1837" s="82"/>
      <c r="AH1837" s="60"/>
      <c r="AI1837" s="75" t="s">
        <v>6443</v>
      </c>
      <c r="AJ1837" s="6" t="s">
        <v>103</v>
      </c>
      <c r="AK1837" s="81">
        <v>0</v>
      </c>
      <c r="AL1837" s="6" t="s">
        <v>103</v>
      </c>
      <c r="AM1837" s="342"/>
      <c r="AN1837" s="342"/>
      <c r="AO1837" s="342"/>
    </row>
    <row r="1838" spans="1:41">
      <c r="A1838" s="85" t="s">
        <v>6443</v>
      </c>
      <c r="B1838" s="85" t="s">
        <v>587</v>
      </c>
      <c r="C1838" s="76">
        <v>1837</v>
      </c>
      <c r="D1838" s="80" t="s">
        <v>589</v>
      </c>
      <c r="E1838" s="80" t="s">
        <v>2164</v>
      </c>
      <c r="F1838" s="6" t="str">
        <f t="shared" si="182"/>
        <v>BROKERVA-V-081-F4I25</v>
      </c>
      <c r="G1838" s="95" t="s">
        <v>6476</v>
      </c>
      <c r="H1838" s="95" t="s">
        <v>6477</v>
      </c>
      <c r="I1838" s="85" t="s">
        <v>6622</v>
      </c>
      <c r="J1838" s="92">
        <v>46099</v>
      </c>
      <c r="K1838" s="95" t="s">
        <v>6639</v>
      </c>
      <c r="L1838" s="80" t="s">
        <v>116</v>
      </c>
      <c r="M1838" s="80" t="s">
        <v>1084</v>
      </c>
      <c r="N1838" s="80" t="s">
        <v>1128</v>
      </c>
      <c r="O1838" s="71">
        <v>0</v>
      </c>
      <c r="P1838" s="71">
        <v>0</v>
      </c>
      <c r="Q1838" s="79">
        <v>1884.44</v>
      </c>
      <c r="R1838" s="79">
        <v>301.52</v>
      </c>
      <c r="S1838" s="71">
        <v>0</v>
      </c>
      <c r="T1838" s="79">
        <v>2185.96</v>
      </c>
      <c r="U1838" s="80" t="s">
        <v>24</v>
      </c>
      <c r="V1838" s="84">
        <f t="shared" si="187"/>
        <v>122.72607331136277</v>
      </c>
      <c r="W1838" s="78">
        <v>46099</v>
      </c>
      <c r="X1838" s="80" t="s">
        <v>1129</v>
      </c>
      <c r="Y1838" s="80" t="s">
        <v>121</v>
      </c>
      <c r="Z1838" s="80" t="s">
        <v>537</v>
      </c>
      <c r="AA1838" s="80" t="s">
        <v>1130</v>
      </c>
      <c r="AB1838" s="76" t="s">
        <v>539</v>
      </c>
      <c r="AC1838" s="76" t="s">
        <v>540</v>
      </c>
      <c r="AD1838" s="76" t="s">
        <v>173</v>
      </c>
      <c r="AE1838" s="76" t="s">
        <v>548</v>
      </c>
      <c r="AF1838" s="76" t="s">
        <v>96</v>
      </c>
      <c r="AG1838" s="82"/>
      <c r="AH1838" s="60"/>
      <c r="AI1838" s="75" t="s">
        <v>6443</v>
      </c>
      <c r="AJ1838" s="6" t="s">
        <v>103</v>
      </c>
      <c r="AK1838" s="81">
        <v>0</v>
      </c>
      <c r="AL1838" s="6" t="s">
        <v>103</v>
      </c>
      <c r="AM1838" s="342"/>
      <c r="AN1838" s="342"/>
      <c r="AO1838" s="342"/>
    </row>
    <row r="1839" spans="1:41">
      <c r="A1839" s="85" t="s">
        <v>6443</v>
      </c>
      <c r="B1839" s="85" t="s">
        <v>93</v>
      </c>
      <c r="C1839" s="76">
        <v>1838</v>
      </c>
      <c r="D1839" s="80" t="s">
        <v>590</v>
      </c>
      <c r="E1839" s="80" t="s">
        <v>2163</v>
      </c>
      <c r="F1839" s="6" t="str">
        <f t="shared" si="182"/>
        <v>FREIGHTRM-V-067-V1I26-M19.2</v>
      </c>
      <c r="G1839" s="95" t="s">
        <v>6478</v>
      </c>
      <c r="H1839" s="95" t="s">
        <v>6479</v>
      </c>
      <c r="I1839" s="85" t="s">
        <v>6622</v>
      </c>
      <c r="J1839" s="92">
        <v>46101</v>
      </c>
      <c r="K1839" s="95" t="s">
        <v>6133</v>
      </c>
      <c r="L1839" s="80">
        <v>7162</v>
      </c>
      <c r="M1839" s="80" t="s">
        <v>1870</v>
      </c>
      <c r="N1839" s="80" t="s">
        <v>1150</v>
      </c>
      <c r="O1839" s="71">
        <v>0</v>
      </c>
      <c r="P1839" s="71">
        <v>0</v>
      </c>
      <c r="Q1839" s="79">
        <v>10800</v>
      </c>
      <c r="R1839" s="79">
        <v>1728</v>
      </c>
      <c r="S1839" s="71">
        <v>0</v>
      </c>
      <c r="T1839" s="79">
        <v>12528</v>
      </c>
      <c r="U1839" s="80" t="s">
        <v>24</v>
      </c>
      <c r="V1839" s="84">
        <f t="shared" si="187"/>
        <v>703.35790519714578</v>
      </c>
      <c r="W1839" s="78">
        <v>46101</v>
      </c>
      <c r="X1839" s="80" t="s">
        <v>1135</v>
      </c>
      <c r="Y1839" s="80" t="s">
        <v>1136</v>
      </c>
      <c r="Z1839" s="80" t="s">
        <v>1137</v>
      </c>
      <c r="AA1839" s="80" t="s">
        <v>121</v>
      </c>
      <c r="AB1839" s="76" t="s">
        <v>539</v>
      </c>
      <c r="AC1839" s="76" t="s">
        <v>540</v>
      </c>
      <c r="AD1839" s="76" t="s">
        <v>173</v>
      </c>
      <c r="AE1839" s="76" t="s">
        <v>548</v>
      </c>
      <c r="AF1839" s="76" t="s">
        <v>96</v>
      </c>
      <c r="AG1839" s="82"/>
      <c r="AH1839" s="60"/>
      <c r="AI1839" s="75" t="s">
        <v>6443</v>
      </c>
      <c r="AJ1839" s="6" t="s">
        <v>103</v>
      </c>
      <c r="AK1839" s="81">
        <v>0</v>
      </c>
      <c r="AL1839" s="6" t="s">
        <v>103</v>
      </c>
      <c r="AM1839" s="342"/>
      <c r="AN1839" s="342"/>
      <c r="AO1839" s="342"/>
    </row>
    <row r="1840" spans="1:41">
      <c r="A1840" s="85" t="s">
        <v>6443</v>
      </c>
      <c r="B1840" s="85" t="s">
        <v>93</v>
      </c>
      <c r="C1840" s="76">
        <v>1839</v>
      </c>
      <c r="D1840" s="80" t="s">
        <v>590</v>
      </c>
      <c r="E1840" s="80" t="s">
        <v>2163</v>
      </c>
      <c r="F1840" s="6" t="str">
        <f t="shared" si="182"/>
        <v>FREIGHTFG-V-023-V1E26-M46.1</v>
      </c>
      <c r="G1840" s="95" t="s">
        <v>4467</v>
      </c>
      <c r="H1840" s="95" t="s">
        <v>6480</v>
      </c>
      <c r="I1840" s="85" t="s">
        <v>6622</v>
      </c>
      <c r="J1840" s="92">
        <v>46098</v>
      </c>
      <c r="K1840" s="95" t="s">
        <v>6640</v>
      </c>
      <c r="L1840" s="80">
        <v>7101</v>
      </c>
      <c r="M1840" s="80" t="s">
        <v>1870</v>
      </c>
      <c r="N1840" s="80" t="s">
        <v>1134</v>
      </c>
      <c r="O1840" s="71">
        <v>0</v>
      </c>
      <c r="P1840" s="71">
        <v>0</v>
      </c>
      <c r="Q1840" s="79">
        <v>10500</v>
      </c>
      <c r="R1840" s="79">
        <v>1680</v>
      </c>
      <c r="S1840" s="71">
        <v>420</v>
      </c>
      <c r="T1840" s="79">
        <v>11760</v>
      </c>
      <c r="U1840" s="80" t="s">
        <v>24</v>
      </c>
      <c r="V1840" s="84">
        <f t="shared" si="187"/>
        <v>660.24017920804874</v>
      </c>
      <c r="W1840" s="78">
        <v>46098</v>
      </c>
      <c r="X1840" s="80" t="s">
        <v>4727</v>
      </c>
      <c r="Y1840" s="80" t="s">
        <v>5200</v>
      </c>
      <c r="Z1840" s="80" t="s">
        <v>1470</v>
      </c>
      <c r="AA1840" s="80" t="s">
        <v>121</v>
      </c>
      <c r="AB1840" s="76" t="s">
        <v>1106</v>
      </c>
      <c r="AC1840" s="76" t="s">
        <v>541</v>
      </c>
      <c r="AD1840" s="76" t="s">
        <v>195</v>
      </c>
      <c r="AE1840" s="76" t="s">
        <v>547</v>
      </c>
      <c r="AF1840" s="76" t="s">
        <v>96</v>
      </c>
      <c r="AG1840" s="82"/>
      <c r="AH1840" s="60"/>
      <c r="AI1840" s="75" t="s">
        <v>6443</v>
      </c>
      <c r="AJ1840" s="6" t="s">
        <v>103</v>
      </c>
      <c r="AK1840" s="81">
        <v>0</v>
      </c>
      <c r="AL1840" s="6" t="s">
        <v>103</v>
      </c>
      <c r="AM1840" s="342"/>
      <c r="AN1840" s="342"/>
      <c r="AO1840" s="342"/>
    </row>
    <row r="1841" spans="1:41">
      <c r="A1841" s="85" t="s">
        <v>6443</v>
      </c>
      <c r="B1841" s="85" t="s">
        <v>93</v>
      </c>
      <c r="C1841" s="76">
        <v>1840</v>
      </c>
      <c r="D1841" s="80" t="s">
        <v>590</v>
      </c>
      <c r="E1841" s="80" t="s">
        <v>2163</v>
      </c>
      <c r="F1841" s="6" t="str">
        <f t="shared" si="182"/>
        <v>FREIGHTRM-V-067-V1I26-M19</v>
      </c>
      <c r="G1841" s="95" t="s">
        <v>5896</v>
      </c>
      <c r="H1841" s="95" t="s">
        <v>6481</v>
      </c>
      <c r="I1841" s="85" t="s">
        <v>6622</v>
      </c>
      <c r="J1841" s="92">
        <v>46098</v>
      </c>
      <c r="K1841" s="95" t="s">
        <v>6641</v>
      </c>
      <c r="L1841" s="80">
        <v>7100</v>
      </c>
      <c r="M1841" s="80" t="s">
        <v>1870</v>
      </c>
      <c r="N1841" s="80" t="s">
        <v>1134</v>
      </c>
      <c r="O1841" s="71">
        <v>0</v>
      </c>
      <c r="P1841" s="71">
        <v>0</v>
      </c>
      <c r="Q1841" s="79">
        <v>10800</v>
      </c>
      <c r="R1841" s="79">
        <v>1728</v>
      </c>
      <c r="S1841" s="71">
        <v>432</v>
      </c>
      <c r="T1841" s="79">
        <v>12096</v>
      </c>
      <c r="U1841" s="80" t="s">
        <v>24</v>
      </c>
      <c r="V1841" s="84">
        <f t="shared" si="187"/>
        <v>679.10418432827862</v>
      </c>
      <c r="W1841" s="78">
        <v>46098</v>
      </c>
      <c r="X1841" s="80" t="s">
        <v>1135</v>
      </c>
      <c r="Y1841" s="80" t="s">
        <v>1136</v>
      </c>
      <c r="Z1841" s="80" t="s">
        <v>1137</v>
      </c>
      <c r="AA1841" s="80" t="s">
        <v>121</v>
      </c>
      <c r="AB1841" s="76" t="s">
        <v>539</v>
      </c>
      <c r="AC1841" s="76" t="s">
        <v>540</v>
      </c>
      <c r="AD1841" s="76" t="s">
        <v>173</v>
      </c>
      <c r="AE1841" s="76" t="s">
        <v>548</v>
      </c>
      <c r="AF1841" s="76" t="s">
        <v>96</v>
      </c>
      <c r="AG1841" s="82"/>
      <c r="AH1841" s="60"/>
      <c r="AI1841" s="75" t="s">
        <v>6443</v>
      </c>
      <c r="AJ1841" s="6" t="s">
        <v>103</v>
      </c>
      <c r="AK1841" s="81">
        <v>0</v>
      </c>
      <c r="AL1841" s="6" t="s">
        <v>103</v>
      </c>
      <c r="AM1841" s="342"/>
      <c r="AN1841" s="342"/>
      <c r="AO1841" s="342"/>
    </row>
    <row r="1842" spans="1:41">
      <c r="A1842" s="85" t="s">
        <v>6443</v>
      </c>
      <c r="B1842" s="85" t="s">
        <v>93</v>
      </c>
      <c r="C1842" s="76">
        <v>1841</v>
      </c>
      <c r="D1842" s="80" t="s">
        <v>590</v>
      </c>
      <c r="E1842" s="80" t="s">
        <v>2163</v>
      </c>
      <c r="F1842" s="6" t="str">
        <f t="shared" si="182"/>
        <v>FREIGHTFG-V-031-V1E26-M23</v>
      </c>
      <c r="G1842" s="95" t="s">
        <v>6472</v>
      </c>
      <c r="H1842" s="95" t="s">
        <v>6482</v>
      </c>
      <c r="I1842" s="85" t="s">
        <v>6622</v>
      </c>
      <c r="J1842" s="92">
        <v>46098</v>
      </c>
      <c r="K1842" s="95" t="s">
        <v>6642</v>
      </c>
      <c r="L1842" s="80">
        <v>7094</v>
      </c>
      <c r="M1842" s="80" t="s">
        <v>1870</v>
      </c>
      <c r="N1842" s="80" t="s">
        <v>1134</v>
      </c>
      <c r="O1842" s="71">
        <v>0</v>
      </c>
      <c r="P1842" s="71">
        <v>0</v>
      </c>
      <c r="Q1842" s="79">
        <v>10500</v>
      </c>
      <c r="R1842" s="79">
        <v>1680</v>
      </c>
      <c r="S1842" s="71">
        <v>420</v>
      </c>
      <c r="T1842" s="79">
        <v>11760</v>
      </c>
      <c r="U1842" s="80" t="s">
        <v>24</v>
      </c>
      <c r="V1842" s="84">
        <f t="shared" si="187"/>
        <v>660.24017920804874</v>
      </c>
      <c r="W1842" s="78">
        <v>46098</v>
      </c>
      <c r="X1842" s="80" t="s">
        <v>1135</v>
      </c>
      <c r="Y1842" s="80" t="s">
        <v>5200</v>
      </c>
      <c r="Z1842" s="80" t="s">
        <v>1117</v>
      </c>
      <c r="AA1842" s="80" t="s">
        <v>121</v>
      </c>
      <c r="AB1842" s="76" t="s">
        <v>1118</v>
      </c>
      <c r="AC1842" s="76" t="s">
        <v>541</v>
      </c>
      <c r="AD1842" s="76" t="s">
        <v>195</v>
      </c>
      <c r="AE1842" s="76" t="s">
        <v>547</v>
      </c>
      <c r="AF1842" s="76" t="s">
        <v>96</v>
      </c>
      <c r="AG1842" s="82"/>
      <c r="AH1842" s="60"/>
      <c r="AI1842" s="75" t="s">
        <v>6443</v>
      </c>
      <c r="AJ1842" s="6" t="s">
        <v>103</v>
      </c>
      <c r="AK1842" s="81">
        <v>0</v>
      </c>
      <c r="AL1842" s="6" t="s">
        <v>103</v>
      </c>
      <c r="AM1842" s="342"/>
      <c r="AN1842" s="342"/>
      <c r="AO1842" s="342"/>
    </row>
    <row r="1843" spans="1:41">
      <c r="A1843" s="85" t="s">
        <v>6443</v>
      </c>
      <c r="B1843" s="85" t="s">
        <v>93</v>
      </c>
      <c r="C1843" s="76">
        <v>1842</v>
      </c>
      <c r="D1843" s="80" t="s">
        <v>590</v>
      </c>
      <c r="E1843" s="80" t="s">
        <v>2163</v>
      </c>
      <c r="F1843" s="6" t="str">
        <f t="shared" si="182"/>
        <v>FREIGHTRM-V-082-V1I26-M01.1</v>
      </c>
      <c r="G1843" s="95" t="s">
        <v>6483</v>
      </c>
      <c r="H1843" s="95" t="s">
        <v>6484</v>
      </c>
      <c r="I1843" s="85" t="s">
        <v>6622</v>
      </c>
      <c r="J1843" s="92">
        <v>46101</v>
      </c>
      <c r="K1843" s="95" t="s">
        <v>6643</v>
      </c>
      <c r="L1843" s="80">
        <v>7163</v>
      </c>
      <c r="M1843" s="80" t="s">
        <v>1870</v>
      </c>
      <c r="N1843" s="80" t="s">
        <v>1134</v>
      </c>
      <c r="O1843" s="71">
        <v>0</v>
      </c>
      <c r="P1843" s="71">
        <v>0</v>
      </c>
      <c r="Q1843" s="79">
        <v>19000</v>
      </c>
      <c r="R1843" s="79">
        <v>3040</v>
      </c>
      <c r="S1843" s="71">
        <v>760</v>
      </c>
      <c r="T1843" s="79">
        <v>21280</v>
      </c>
      <c r="U1843" s="80" t="s">
        <v>24</v>
      </c>
      <c r="V1843" s="84">
        <f t="shared" si="187"/>
        <v>1194.7203242812309</v>
      </c>
      <c r="W1843" s="78">
        <v>46101</v>
      </c>
      <c r="X1843" s="80" t="s">
        <v>1147</v>
      </c>
      <c r="Y1843" s="80" t="s">
        <v>1148</v>
      </c>
      <c r="Z1843" s="80" t="s">
        <v>1137</v>
      </c>
      <c r="AA1843" s="80" t="s">
        <v>121</v>
      </c>
      <c r="AB1843" s="76" t="s">
        <v>542</v>
      </c>
      <c r="AC1843" s="76" t="s">
        <v>540</v>
      </c>
      <c r="AD1843" s="76" t="s">
        <v>173</v>
      </c>
      <c r="AE1843" s="76" t="s">
        <v>548</v>
      </c>
      <c r="AF1843" s="76" t="s">
        <v>96</v>
      </c>
      <c r="AG1843" s="82"/>
      <c r="AH1843" s="60"/>
      <c r="AI1843" s="75" t="s">
        <v>6443</v>
      </c>
      <c r="AJ1843" s="6" t="s">
        <v>103</v>
      </c>
      <c r="AK1843" s="81">
        <v>0</v>
      </c>
      <c r="AL1843" s="6" t="s">
        <v>103</v>
      </c>
      <c r="AM1843" s="342"/>
      <c r="AN1843" s="342"/>
      <c r="AO1843" s="342"/>
    </row>
    <row r="1844" spans="1:41">
      <c r="A1844" s="85" t="s">
        <v>6443</v>
      </c>
      <c r="B1844" s="85" t="s">
        <v>93</v>
      </c>
      <c r="C1844" s="76">
        <v>1843</v>
      </c>
      <c r="D1844" s="80" t="s">
        <v>590</v>
      </c>
      <c r="E1844" s="80" t="s">
        <v>2163</v>
      </c>
      <c r="F1844" s="6" t="str">
        <f t="shared" si="182"/>
        <v>FREIGHTRM-V-067-V1I26-M19.3</v>
      </c>
      <c r="G1844" s="95" t="s">
        <v>6485</v>
      </c>
      <c r="H1844" s="95" t="s">
        <v>6486</v>
      </c>
      <c r="I1844" s="85" t="s">
        <v>6622</v>
      </c>
      <c r="J1844" s="92">
        <v>46101</v>
      </c>
      <c r="K1844" s="95" t="s">
        <v>6133</v>
      </c>
      <c r="L1844" s="80">
        <v>7173</v>
      </c>
      <c r="M1844" s="80" t="s">
        <v>1870</v>
      </c>
      <c r="N1844" s="80" t="s">
        <v>1134</v>
      </c>
      <c r="O1844" s="71">
        <v>0</v>
      </c>
      <c r="P1844" s="71">
        <v>0</v>
      </c>
      <c r="Q1844" s="79">
        <v>10800</v>
      </c>
      <c r="R1844" s="79">
        <v>1728</v>
      </c>
      <c r="S1844" s="71">
        <v>432</v>
      </c>
      <c r="T1844" s="79">
        <v>12096</v>
      </c>
      <c r="U1844" s="80" t="s">
        <v>24</v>
      </c>
      <c r="V1844" s="84">
        <f t="shared" si="187"/>
        <v>679.10418432827862</v>
      </c>
      <c r="W1844" s="78">
        <v>46101</v>
      </c>
      <c r="X1844" s="80" t="s">
        <v>1135</v>
      </c>
      <c r="Y1844" s="80" t="s">
        <v>1136</v>
      </c>
      <c r="Z1844" s="80" t="s">
        <v>1137</v>
      </c>
      <c r="AA1844" s="80" t="s">
        <v>121</v>
      </c>
      <c r="AB1844" s="76" t="s">
        <v>539</v>
      </c>
      <c r="AC1844" s="76" t="s">
        <v>540</v>
      </c>
      <c r="AD1844" s="76" t="s">
        <v>173</v>
      </c>
      <c r="AE1844" s="76" t="s">
        <v>548</v>
      </c>
      <c r="AF1844" s="76" t="s">
        <v>96</v>
      </c>
      <c r="AG1844" s="82"/>
      <c r="AH1844" s="60"/>
      <c r="AI1844" s="75" t="s">
        <v>6443</v>
      </c>
      <c r="AJ1844" s="6" t="s">
        <v>103</v>
      </c>
      <c r="AK1844" s="81">
        <v>0</v>
      </c>
      <c r="AL1844" s="6" t="s">
        <v>103</v>
      </c>
      <c r="AM1844" s="342"/>
      <c r="AN1844" s="342"/>
      <c r="AO1844" s="342"/>
    </row>
    <row r="1845" spans="1:41">
      <c r="A1845" s="85" t="s">
        <v>6443</v>
      </c>
      <c r="B1845" s="85" t="s">
        <v>93</v>
      </c>
      <c r="C1845" s="76">
        <v>1844</v>
      </c>
      <c r="D1845" s="80" t="s">
        <v>590</v>
      </c>
      <c r="E1845" s="80" t="s">
        <v>2163</v>
      </c>
      <c r="F1845" s="6" t="str">
        <f t="shared" si="182"/>
        <v>FREIGHTRM-V-067-V1I26-M19.3</v>
      </c>
      <c r="G1845" s="95" t="s">
        <v>6485</v>
      </c>
      <c r="H1845" s="95" t="s">
        <v>6487</v>
      </c>
      <c r="I1845" s="85" t="s">
        <v>6622</v>
      </c>
      <c r="J1845" s="92">
        <v>46101</v>
      </c>
      <c r="K1845" s="95" t="s">
        <v>6133</v>
      </c>
      <c r="L1845" s="80">
        <v>7181</v>
      </c>
      <c r="M1845" s="80" t="s">
        <v>1870</v>
      </c>
      <c r="N1845" s="80" t="s">
        <v>1134</v>
      </c>
      <c r="O1845" s="71">
        <v>0</v>
      </c>
      <c r="P1845" s="71">
        <v>0</v>
      </c>
      <c r="Q1845" s="79">
        <v>10800</v>
      </c>
      <c r="R1845" s="79">
        <v>1728</v>
      </c>
      <c r="S1845" s="71">
        <v>432</v>
      </c>
      <c r="T1845" s="79">
        <v>12096</v>
      </c>
      <c r="U1845" s="80" t="s">
        <v>24</v>
      </c>
      <c r="V1845" s="84">
        <f t="shared" si="187"/>
        <v>679.10418432827862</v>
      </c>
      <c r="W1845" s="78">
        <v>46101</v>
      </c>
      <c r="X1845" s="80" t="s">
        <v>1135</v>
      </c>
      <c r="Y1845" s="80" t="s">
        <v>1136</v>
      </c>
      <c r="Z1845" s="80" t="s">
        <v>1137</v>
      </c>
      <c r="AA1845" s="80" t="s">
        <v>121</v>
      </c>
      <c r="AB1845" s="76" t="s">
        <v>539</v>
      </c>
      <c r="AC1845" s="76" t="s">
        <v>540</v>
      </c>
      <c r="AD1845" s="76" t="s">
        <v>173</v>
      </c>
      <c r="AE1845" s="76" t="s">
        <v>548</v>
      </c>
      <c r="AF1845" s="76" t="s">
        <v>96</v>
      </c>
      <c r="AG1845" s="82"/>
      <c r="AH1845" s="60"/>
      <c r="AI1845" s="75" t="s">
        <v>6443</v>
      </c>
      <c r="AJ1845" s="6" t="s">
        <v>103</v>
      </c>
      <c r="AK1845" s="81">
        <v>0</v>
      </c>
      <c r="AL1845" s="6" t="s">
        <v>103</v>
      </c>
      <c r="AM1845" s="342"/>
      <c r="AN1845" s="342"/>
      <c r="AO1845" s="342"/>
    </row>
    <row r="1846" spans="1:41">
      <c r="A1846" s="85" t="s">
        <v>6443</v>
      </c>
      <c r="B1846" s="85" t="s">
        <v>93</v>
      </c>
      <c r="C1846" s="76">
        <v>1845</v>
      </c>
      <c r="D1846" s="80" t="s">
        <v>590</v>
      </c>
      <c r="E1846" s="80" t="s">
        <v>2163</v>
      </c>
      <c r="F1846" s="6" t="str">
        <f t="shared" si="182"/>
        <v>FREIGHTRM-V-093-V1I26-M19.3</v>
      </c>
      <c r="G1846" s="95" t="s">
        <v>6488</v>
      </c>
      <c r="H1846" s="95" t="s">
        <v>6489</v>
      </c>
      <c r="I1846" s="85" t="s">
        <v>6622</v>
      </c>
      <c r="J1846" s="92">
        <v>46101</v>
      </c>
      <c r="K1846" s="95" t="s">
        <v>6644</v>
      </c>
      <c r="L1846" s="80">
        <v>7089</v>
      </c>
      <c r="M1846" s="80" t="s">
        <v>1870</v>
      </c>
      <c r="N1846" s="80" t="s">
        <v>1150</v>
      </c>
      <c r="O1846" s="71">
        <v>0</v>
      </c>
      <c r="P1846" s="71">
        <v>0</v>
      </c>
      <c r="Q1846" s="79">
        <v>19000</v>
      </c>
      <c r="R1846" s="79">
        <v>3040</v>
      </c>
      <c r="S1846" s="71">
        <v>0</v>
      </c>
      <c r="T1846" s="79">
        <v>22040</v>
      </c>
      <c r="U1846" s="80" t="s">
        <v>24</v>
      </c>
      <c r="V1846" s="84">
        <f t="shared" si="187"/>
        <v>1237.388907291275</v>
      </c>
      <c r="W1846" s="78">
        <v>46101</v>
      </c>
      <c r="X1846" s="80" t="s">
        <v>1140</v>
      </c>
      <c r="Y1846" s="80" t="s">
        <v>1141</v>
      </c>
      <c r="Z1846" s="80" t="s">
        <v>1137</v>
      </c>
      <c r="AA1846" s="80" t="s">
        <v>121</v>
      </c>
      <c r="AB1846" s="76" t="s">
        <v>539</v>
      </c>
      <c r="AC1846" s="76" t="s">
        <v>540</v>
      </c>
      <c r="AD1846" s="76" t="s">
        <v>173</v>
      </c>
      <c r="AE1846" s="76" t="s">
        <v>548</v>
      </c>
      <c r="AF1846" s="76" t="s">
        <v>96</v>
      </c>
      <c r="AG1846" s="82"/>
      <c r="AH1846" s="60"/>
      <c r="AI1846" s="75" t="s">
        <v>6443</v>
      </c>
      <c r="AJ1846" s="6" t="s">
        <v>103</v>
      </c>
      <c r="AK1846" s="81">
        <v>0</v>
      </c>
      <c r="AL1846" s="6" t="s">
        <v>103</v>
      </c>
      <c r="AM1846" s="342"/>
      <c r="AN1846" s="342"/>
      <c r="AO1846" s="342"/>
    </row>
    <row r="1847" spans="1:41">
      <c r="A1847" s="85" t="s">
        <v>6443</v>
      </c>
      <c r="B1847" s="85" t="s">
        <v>93</v>
      </c>
      <c r="C1847" s="76">
        <v>1846</v>
      </c>
      <c r="D1847" s="80" t="s">
        <v>590</v>
      </c>
      <c r="E1847" s="80" t="s">
        <v>2163</v>
      </c>
      <c r="F1847" s="6" t="str">
        <f t="shared" si="182"/>
        <v>FREIGHTRM-V-041-V1I26-M19.1</v>
      </c>
      <c r="G1847" s="95" t="s">
        <v>4471</v>
      </c>
      <c r="H1847" s="95" t="s">
        <v>6490</v>
      </c>
      <c r="I1847" s="85" t="s">
        <v>6622</v>
      </c>
      <c r="J1847" s="92">
        <v>46098</v>
      </c>
      <c r="K1847" s="95" t="s">
        <v>6645</v>
      </c>
      <c r="L1847" s="80">
        <v>7099</v>
      </c>
      <c r="M1847" s="80" t="s">
        <v>2859</v>
      </c>
      <c r="N1847" s="80" t="s">
        <v>1134</v>
      </c>
      <c r="O1847" s="71">
        <v>0</v>
      </c>
      <c r="P1847" s="71">
        <v>0</v>
      </c>
      <c r="Q1847" s="79">
        <v>2000</v>
      </c>
      <c r="R1847" s="79">
        <v>320</v>
      </c>
      <c r="S1847" s="71">
        <v>80</v>
      </c>
      <c r="T1847" s="79">
        <v>2240</v>
      </c>
      <c r="U1847" s="80" t="s">
        <v>24</v>
      </c>
      <c r="V1847" s="84">
        <f t="shared" si="187"/>
        <v>125.76003413486642</v>
      </c>
      <c r="W1847" s="78">
        <v>46098</v>
      </c>
      <c r="X1847" s="80" t="s">
        <v>1135</v>
      </c>
      <c r="Y1847" s="80" t="s">
        <v>1151</v>
      </c>
      <c r="Z1847" s="80" t="s">
        <v>1137</v>
      </c>
      <c r="AA1847" s="80" t="s">
        <v>121</v>
      </c>
      <c r="AB1847" s="76" t="s">
        <v>539</v>
      </c>
      <c r="AC1847" s="76" t="s">
        <v>540</v>
      </c>
      <c r="AD1847" s="76" t="s">
        <v>173</v>
      </c>
      <c r="AE1847" s="76" t="s">
        <v>548</v>
      </c>
      <c r="AF1847" s="76" t="s">
        <v>96</v>
      </c>
      <c r="AG1847" s="82"/>
      <c r="AH1847" s="60"/>
      <c r="AI1847" s="75" t="s">
        <v>6443</v>
      </c>
      <c r="AJ1847" s="6" t="s">
        <v>103</v>
      </c>
      <c r="AK1847" s="81">
        <v>0</v>
      </c>
      <c r="AL1847" s="6" t="s">
        <v>103</v>
      </c>
      <c r="AM1847" s="342"/>
      <c r="AN1847" s="342"/>
      <c r="AO1847" s="342"/>
    </row>
    <row r="1848" spans="1:41">
      <c r="A1848" s="85" t="s">
        <v>6443</v>
      </c>
      <c r="B1848" s="85" t="s">
        <v>93</v>
      </c>
      <c r="C1848" s="76">
        <v>1847</v>
      </c>
      <c r="D1848" s="80" t="s">
        <v>590</v>
      </c>
      <c r="E1848" s="80" t="s">
        <v>2163</v>
      </c>
      <c r="F1848" s="6" t="str">
        <f t="shared" si="182"/>
        <v>FREIGHTFG-R-2164LE25.M19</v>
      </c>
      <c r="G1848" s="95" t="s">
        <v>6491</v>
      </c>
      <c r="H1848" s="95" t="s">
        <v>6492</v>
      </c>
      <c r="I1848" s="85" t="s">
        <v>6622</v>
      </c>
      <c r="J1848" s="92">
        <v>46095</v>
      </c>
      <c r="K1848" s="95" t="s">
        <v>6135</v>
      </c>
      <c r="L1848" s="80">
        <v>7115</v>
      </c>
      <c r="M1848" s="80" t="s">
        <v>1264</v>
      </c>
      <c r="N1848" s="80" t="s">
        <v>1158</v>
      </c>
      <c r="O1848" s="71">
        <v>0</v>
      </c>
      <c r="P1848" s="71">
        <v>0</v>
      </c>
      <c r="Q1848" s="79">
        <v>5500</v>
      </c>
      <c r="R1848" s="79">
        <v>880</v>
      </c>
      <c r="S1848" s="71">
        <v>220</v>
      </c>
      <c r="T1848" s="79">
        <v>6160</v>
      </c>
      <c r="U1848" s="80" t="s">
        <v>118</v>
      </c>
      <c r="V1848" s="84">
        <f t="shared" ref="V1848:V1849" si="188">T1848</f>
        <v>6160</v>
      </c>
      <c r="W1848" s="78">
        <v>46098</v>
      </c>
      <c r="X1848" s="80" t="s">
        <v>6646</v>
      </c>
      <c r="Y1848" s="80" t="s">
        <v>5200</v>
      </c>
      <c r="Z1848" s="80" t="s">
        <v>6647</v>
      </c>
      <c r="AA1848" s="80" t="s">
        <v>121</v>
      </c>
      <c r="AB1848" s="76" t="s">
        <v>539</v>
      </c>
      <c r="AC1848" s="76" t="s">
        <v>541</v>
      </c>
      <c r="AD1848" s="76" t="s">
        <v>195</v>
      </c>
      <c r="AE1848" s="76" t="s">
        <v>547</v>
      </c>
      <c r="AF1848" s="76" t="s">
        <v>96</v>
      </c>
      <c r="AG1848" s="82"/>
      <c r="AH1848" s="60"/>
      <c r="AI1848" s="75" t="s">
        <v>6443</v>
      </c>
      <c r="AJ1848" s="6" t="s">
        <v>103</v>
      </c>
      <c r="AK1848" s="81">
        <v>0</v>
      </c>
      <c r="AL1848" s="6" t="s">
        <v>103</v>
      </c>
      <c r="AM1848" s="342"/>
      <c r="AN1848" s="342"/>
      <c r="AO1848" s="342"/>
    </row>
    <row r="1849" spans="1:41">
      <c r="A1849" s="85" t="s">
        <v>6443</v>
      </c>
      <c r="B1849" s="85" t="s">
        <v>93</v>
      </c>
      <c r="C1849" s="76">
        <v>1848</v>
      </c>
      <c r="D1849" s="80" t="s">
        <v>590</v>
      </c>
      <c r="E1849" s="80" t="s">
        <v>2163</v>
      </c>
      <c r="F1849" s="6" t="str">
        <f t="shared" si="182"/>
        <v>FREIGHTFG-R-2170LE25.M19</v>
      </c>
      <c r="G1849" s="95" t="s">
        <v>6493</v>
      </c>
      <c r="H1849" s="95" t="s">
        <v>6494</v>
      </c>
      <c r="I1849" s="85" t="s">
        <v>6622</v>
      </c>
      <c r="J1849" s="92">
        <v>46099</v>
      </c>
      <c r="K1849" s="95">
        <v>3483</v>
      </c>
      <c r="L1849" s="80">
        <v>7171</v>
      </c>
      <c r="M1849" s="80" t="s">
        <v>1264</v>
      </c>
      <c r="N1849" s="80" t="s">
        <v>4737</v>
      </c>
      <c r="O1849" s="71">
        <v>0</v>
      </c>
      <c r="P1849" s="71">
        <v>0</v>
      </c>
      <c r="Q1849" s="79">
        <v>6200</v>
      </c>
      <c r="R1849" s="79">
        <v>992</v>
      </c>
      <c r="S1849" s="71">
        <v>248</v>
      </c>
      <c r="T1849" s="79">
        <v>6944</v>
      </c>
      <c r="U1849" s="80" t="s">
        <v>118</v>
      </c>
      <c r="V1849" s="84">
        <f t="shared" si="188"/>
        <v>6944</v>
      </c>
      <c r="W1849" s="78">
        <v>46101</v>
      </c>
      <c r="X1849" s="80" t="s">
        <v>4738</v>
      </c>
      <c r="Y1849" s="80" t="s">
        <v>5200</v>
      </c>
      <c r="Z1849" s="80" t="s">
        <v>6136</v>
      </c>
      <c r="AA1849" s="80" t="s">
        <v>121</v>
      </c>
      <c r="AB1849" s="76" t="s">
        <v>539</v>
      </c>
      <c r="AC1849" s="76" t="s">
        <v>541</v>
      </c>
      <c r="AD1849" s="76" t="s">
        <v>195</v>
      </c>
      <c r="AE1849" s="76" t="s">
        <v>547</v>
      </c>
      <c r="AF1849" s="76" t="s">
        <v>96</v>
      </c>
      <c r="AG1849" s="82"/>
      <c r="AH1849" s="60"/>
      <c r="AI1849" s="75" t="s">
        <v>6443</v>
      </c>
      <c r="AJ1849" s="6" t="s">
        <v>103</v>
      </c>
      <c r="AK1849" s="81">
        <v>0</v>
      </c>
      <c r="AL1849" s="6" t="s">
        <v>103</v>
      </c>
      <c r="AM1849" s="342"/>
      <c r="AN1849" s="342"/>
      <c r="AO1849" s="342"/>
    </row>
    <row r="1850" spans="1:41">
      <c r="A1850" s="85" t="s">
        <v>6443</v>
      </c>
      <c r="B1850" s="85" t="s">
        <v>93</v>
      </c>
      <c r="C1850" s="76">
        <v>1849</v>
      </c>
      <c r="D1850" s="80" t="s">
        <v>27</v>
      </c>
      <c r="E1850" s="80" t="s">
        <v>2163</v>
      </c>
      <c r="F1850" s="6" t="str">
        <f t="shared" si="182"/>
        <v>FREIGHTRM-V-096-V1I26-M19.1</v>
      </c>
      <c r="G1850" s="96" t="s">
        <v>6495</v>
      </c>
      <c r="H1850" s="95" t="s">
        <v>6496</v>
      </c>
      <c r="I1850" s="85" t="s">
        <v>6622</v>
      </c>
      <c r="J1850" s="105">
        <v>46102</v>
      </c>
      <c r="K1850" s="96" t="s">
        <v>6648</v>
      </c>
      <c r="L1850" s="85" t="s">
        <v>6649</v>
      </c>
      <c r="M1850" s="85" t="s">
        <v>1264</v>
      </c>
      <c r="N1850" s="85" t="s">
        <v>116</v>
      </c>
      <c r="O1850" s="71">
        <v>0</v>
      </c>
      <c r="P1850" s="71">
        <v>0</v>
      </c>
      <c r="Q1850" s="79" t="s">
        <v>6650</v>
      </c>
      <c r="R1850" s="79">
        <v>369.4</v>
      </c>
      <c r="S1850" s="71">
        <v>0</v>
      </c>
      <c r="T1850" s="79">
        <v>2678.16</v>
      </c>
      <c r="U1850" s="80" t="s">
        <v>24</v>
      </c>
      <c r="V1850" s="84">
        <f t="shared" ref="V1850:V1851" si="189">T1850/17.8117</f>
        <v>150.3595950976044</v>
      </c>
      <c r="W1850" s="106">
        <v>46092</v>
      </c>
      <c r="X1850" s="85" t="s">
        <v>1898</v>
      </c>
      <c r="Y1850" s="85" t="s">
        <v>1899</v>
      </c>
      <c r="Z1850" s="85" t="s">
        <v>239</v>
      </c>
      <c r="AA1850" s="85" t="s">
        <v>122</v>
      </c>
      <c r="AB1850" s="76" t="s">
        <v>539</v>
      </c>
      <c r="AC1850" s="76" t="s">
        <v>540</v>
      </c>
      <c r="AD1850" s="76" t="s">
        <v>173</v>
      </c>
      <c r="AE1850" s="76" t="s">
        <v>548</v>
      </c>
      <c r="AF1850" s="76" t="s">
        <v>96</v>
      </c>
      <c r="AG1850" s="82"/>
      <c r="AH1850" s="60"/>
      <c r="AI1850" s="75" t="s">
        <v>6443</v>
      </c>
      <c r="AJ1850" s="6" t="s">
        <v>103</v>
      </c>
      <c r="AK1850" s="81">
        <v>0</v>
      </c>
      <c r="AL1850" s="6" t="s">
        <v>103</v>
      </c>
      <c r="AM1850" s="342"/>
      <c r="AN1850" s="342"/>
      <c r="AO1850" s="342"/>
    </row>
    <row r="1851" spans="1:41">
      <c r="A1851" s="85" t="s">
        <v>6443</v>
      </c>
      <c r="B1851" s="85" t="s">
        <v>93</v>
      </c>
      <c r="C1851" s="76">
        <v>1850</v>
      </c>
      <c r="D1851" s="80" t="s">
        <v>27</v>
      </c>
      <c r="E1851" s="80" t="s">
        <v>2163</v>
      </c>
      <c r="F1851" s="6" t="str">
        <f t="shared" si="182"/>
        <v>FREIGHTRM-V-090-V1I26-M23.2</v>
      </c>
      <c r="G1851" s="96" t="s">
        <v>6497</v>
      </c>
      <c r="H1851" s="95" t="s">
        <v>6498</v>
      </c>
      <c r="I1851" s="85" t="s">
        <v>6622</v>
      </c>
      <c r="J1851" s="105">
        <v>46102</v>
      </c>
      <c r="K1851" s="107" t="s">
        <v>6651</v>
      </c>
      <c r="L1851" s="85" t="s">
        <v>6652</v>
      </c>
      <c r="M1851" s="85" t="s">
        <v>1264</v>
      </c>
      <c r="N1851" s="85" t="s">
        <v>116</v>
      </c>
      <c r="O1851" s="71">
        <v>0</v>
      </c>
      <c r="P1851" s="71">
        <v>0</v>
      </c>
      <c r="Q1851" s="79">
        <v>2858.4</v>
      </c>
      <c r="R1851" s="79">
        <v>457.34</v>
      </c>
      <c r="S1851" s="71">
        <v>0</v>
      </c>
      <c r="T1851" s="79">
        <v>3315.74</v>
      </c>
      <c r="U1851" s="80" t="s">
        <v>24</v>
      </c>
      <c r="V1851" s="84">
        <f t="shared" si="189"/>
        <v>186.15516767068837</v>
      </c>
      <c r="W1851" s="106">
        <v>46094</v>
      </c>
      <c r="X1851" s="85" t="s">
        <v>1885</v>
      </c>
      <c r="Y1851" s="85" t="s">
        <v>1886</v>
      </c>
      <c r="Z1851" s="85" t="s">
        <v>239</v>
      </c>
      <c r="AA1851" s="85" t="s">
        <v>122</v>
      </c>
      <c r="AB1851" s="76" t="s">
        <v>1118</v>
      </c>
      <c r="AC1851" s="76" t="s">
        <v>540</v>
      </c>
      <c r="AD1851" s="76" t="s">
        <v>173</v>
      </c>
      <c r="AE1851" s="76" t="s">
        <v>548</v>
      </c>
      <c r="AF1851" s="76" t="s">
        <v>96</v>
      </c>
      <c r="AG1851" s="82"/>
      <c r="AH1851" s="60"/>
      <c r="AI1851" s="75" t="s">
        <v>6443</v>
      </c>
      <c r="AJ1851" s="6" t="s">
        <v>103</v>
      </c>
      <c r="AK1851" s="81">
        <v>0</v>
      </c>
      <c r="AL1851" s="6" t="s">
        <v>103</v>
      </c>
      <c r="AM1851" s="342"/>
      <c r="AN1851" s="342"/>
      <c r="AO1851" s="342"/>
    </row>
    <row r="1852" spans="1:41">
      <c r="A1852" s="85" t="s">
        <v>6443</v>
      </c>
      <c r="B1852" s="85" t="s">
        <v>93</v>
      </c>
      <c r="C1852" s="76">
        <v>1851</v>
      </c>
      <c r="D1852" s="80" t="s">
        <v>591</v>
      </c>
      <c r="E1852" s="80" t="s">
        <v>2163</v>
      </c>
      <c r="F1852" s="6" t="str">
        <f t="shared" si="182"/>
        <v>FREIGHTRM-J-1251LI26-M19</v>
      </c>
      <c r="G1852" s="6" t="s">
        <v>6499</v>
      </c>
      <c r="H1852" s="80">
        <v>6239687002</v>
      </c>
      <c r="I1852" s="85" t="s">
        <v>6622</v>
      </c>
      <c r="J1852" s="105">
        <v>46097</v>
      </c>
      <c r="K1852" s="96" t="s">
        <v>116</v>
      </c>
      <c r="L1852" s="85" t="s">
        <v>116</v>
      </c>
      <c r="M1852" s="85" t="s">
        <v>173</v>
      </c>
      <c r="N1852" s="85" t="s">
        <v>116</v>
      </c>
      <c r="O1852" s="71">
        <v>0</v>
      </c>
      <c r="P1852" s="71">
        <v>0</v>
      </c>
      <c r="Q1852" s="79">
        <v>267.98</v>
      </c>
      <c r="R1852" s="79">
        <v>0</v>
      </c>
      <c r="S1852" s="71">
        <v>0</v>
      </c>
      <c r="T1852" s="79">
        <v>267.98</v>
      </c>
      <c r="U1852" s="80" t="s">
        <v>118</v>
      </c>
      <c r="V1852" s="84">
        <f>T1852</f>
        <v>267.98</v>
      </c>
      <c r="W1852" s="106" t="s">
        <v>119</v>
      </c>
      <c r="X1852" s="6" t="s">
        <v>4743</v>
      </c>
      <c r="Y1852" s="85" t="s">
        <v>178</v>
      </c>
      <c r="Z1852" s="85" t="s">
        <v>178</v>
      </c>
      <c r="AA1852" s="85" t="s">
        <v>1156</v>
      </c>
      <c r="AB1852" s="76" t="s">
        <v>539</v>
      </c>
      <c r="AC1852" s="76" t="s">
        <v>540</v>
      </c>
      <c r="AD1852" s="76" t="s">
        <v>173</v>
      </c>
      <c r="AE1852" s="76" t="s">
        <v>548</v>
      </c>
      <c r="AF1852" s="76" t="s">
        <v>96</v>
      </c>
      <c r="AG1852" s="82"/>
      <c r="AH1852" s="60"/>
      <c r="AI1852" s="75" t="s">
        <v>6443</v>
      </c>
      <c r="AJ1852" s="6" t="s">
        <v>103</v>
      </c>
      <c r="AK1852" s="81">
        <v>0</v>
      </c>
      <c r="AL1852" s="6" t="s">
        <v>103</v>
      </c>
      <c r="AM1852" s="342"/>
      <c r="AN1852" s="342"/>
      <c r="AO1852" s="342"/>
    </row>
    <row r="1853" spans="1:41">
      <c r="A1853" s="85" t="s">
        <v>6443</v>
      </c>
      <c r="B1853" s="85" t="s">
        <v>93</v>
      </c>
      <c r="C1853" s="76">
        <v>1852</v>
      </c>
      <c r="D1853" s="80" t="s">
        <v>592</v>
      </c>
      <c r="E1853" s="80" t="s">
        <v>2164</v>
      </c>
      <c r="F1853" s="6" t="str">
        <f t="shared" si="182"/>
        <v>BROKERRM-I-1144-AI26-M19</v>
      </c>
      <c r="G1853" s="96" t="s">
        <v>6500</v>
      </c>
      <c r="H1853" s="95" t="s">
        <v>6501</v>
      </c>
      <c r="I1853" s="85" t="s">
        <v>6622</v>
      </c>
      <c r="J1853" s="105">
        <v>46100</v>
      </c>
      <c r="K1853" s="96" t="s">
        <v>6653</v>
      </c>
      <c r="L1853" s="85">
        <v>5703470371</v>
      </c>
      <c r="M1853" s="85" t="s">
        <v>25</v>
      </c>
      <c r="N1853" s="85" t="s">
        <v>116</v>
      </c>
      <c r="O1853" s="71">
        <v>0</v>
      </c>
      <c r="P1853" s="71">
        <v>0</v>
      </c>
      <c r="Q1853" s="79">
        <v>3760.99</v>
      </c>
      <c r="R1853" s="79">
        <v>601.75839999999994</v>
      </c>
      <c r="S1853" s="71">
        <v>0</v>
      </c>
      <c r="T1853" s="79">
        <v>4362.7483999999995</v>
      </c>
      <c r="U1853" s="80" t="s">
        <v>24</v>
      </c>
      <c r="V1853" s="84">
        <f t="shared" ref="V1853:V1859" si="190">T1853/17.8117</f>
        <v>244.93722665439009</v>
      </c>
      <c r="W1853" s="106">
        <v>46099</v>
      </c>
      <c r="X1853" s="85" t="s">
        <v>6654</v>
      </c>
      <c r="Y1853" s="85" t="s">
        <v>129</v>
      </c>
      <c r="Z1853" s="85" t="s">
        <v>121</v>
      </c>
      <c r="AA1853" s="85" t="s">
        <v>122</v>
      </c>
      <c r="AB1853" s="76" t="s">
        <v>539</v>
      </c>
      <c r="AC1853" s="76" t="s">
        <v>540</v>
      </c>
      <c r="AD1853" s="76" t="s">
        <v>25</v>
      </c>
      <c r="AE1853" s="76" t="s">
        <v>544</v>
      </c>
      <c r="AF1853" s="76" t="s">
        <v>96</v>
      </c>
      <c r="AG1853" s="82"/>
      <c r="AH1853" s="60"/>
      <c r="AI1853" s="75" t="s">
        <v>6443</v>
      </c>
      <c r="AJ1853" s="6" t="s">
        <v>103</v>
      </c>
      <c r="AK1853" s="81">
        <v>0</v>
      </c>
      <c r="AL1853" s="6" t="s">
        <v>103</v>
      </c>
      <c r="AM1853" s="342"/>
      <c r="AN1853" s="342"/>
      <c r="AO1853" s="342"/>
    </row>
    <row r="1854" spans="1:41">
      <c r="A1854" s="85" t="s">
        <v>6443</v>
      </c>
      <c r="B1854" s="85" t="s">
        <v>93</v>
      </c>
      <c r="C1854" s="76">
        <v>1853</v>
      </c>
      <c r="D1854" s="80" t="s">
        <v>592</v>
      </c>
      <c r="E1854" s="80" t="s">
        <v>2164</v>
      </c>
      <c r="F1854" s="6" t="str">
        <f t="shared" si="182"/>
        <v>BROKERRM-I-1131-AI26-M19</v>
      </c>
      <c r="G1854" s="96" t="s">
        <v>6502</v>
      </c>
      <c r="H1854" s="95" t="s">
        <v>6503</v>
      </c>
      <c r="I1854" s="85" t="s">
        <v>6622</v>
      </c>
      <c r="J1854" s="105">
        <v>46100</v>
      </c>
      <c r="K1854" s="96" t="s">
        <v>6655</v>
      </c>
      <c r="L1854" s="85">
        <v>7214570215</v>
      </c>
      <c r="M1854" s="85" t="s">
        <v>25</v>
      </c>
      <c r="N1854" s="85" t="s">
        <v>116</v>
      </c>
      <c r="O1854" s="71">
        <v>0</v>
      </c>
      <c r="P1854" s="71">
        <v>0</v>
      </c>
      <c r="Q1854" s="79">
        <v>3646.55</v>
      </c>
      <c r="R1854" s="79">
        <v>583.44000000000005</v>
      </c>
      <c r="S1854" s="71">
        <v>0</v>
      </c>
      <c r="T1854" s="79">
        <v>4229.99</v>
      </c>
      <c r="U1854" s="80" t="s">
        <v>24</v>
      </c>
      <c r="V1854" s="84">
        <f t="shared" si="190"/>
        <v>237.48378874559981</v>
      </c>
      <c r="W1854" s="106">
        <v>46098</v>
      </c>
      <c r="X1854" s="85" t="s">
        <v>6656</v>
      </c>
      <c r="Y1854" s="85" t="s">
        <v>178</v>
      </c>
      <c r="Z1854" s="85" t="s">
        <v>121</v>
      </c>
      <c r="AA1854" s="85" t="s">
        <v>122</v>
      </c>
      <c r="AB1854" s="76" t="s">
        <v>539</v>
      </c>
      <c r="AC1854" s="76" t="s">
        <v>540</v>
      </c>
      <c r="AD1854" s="76" t="s">
        <v>25</v>
      </c>
      <c r="AE1854" s="76" t="s">
        <v>544</v>
      </c>
      <c r="AF1854" s="76" t="s">
        <v>96</v>
      </c>
      <c r="AG1854" s="82"/>
      <c r="AH1854" s="60"/>
      <c r="AI1854" s="75" t="s">
        <v>6443</v>
      </c>
      <c r="AJ1854" s="6" t="s">
        <v>103</v>
      </c>
      <c r="AK1854" s="81">
        <v>0</v>
      </c>
      <c r="AL1854" s="6" t="s">
        <v>103</v>
      </c>
      <c r="AM1854" s="342"/>
      <c r="AN1854" s="342"/>
      <c r="AO1854" s="342"/>
    </row>
    <row r="1855" spans="1:41">
      <c r="A1855" s="85" t="s">
        <v>6443</v>
      </c>
      <c r="B1855" s="85" t="s">
        <v>93</v>
      </c>
      <c r="C1855" s="76">
        <v>1854</v>
      </c>
      <c r="D1855" s="80" t="s">
        <v>592</v>
      </c>
      <c r="E1855" s="80" t="s">
        <v>2164</v>
      </c>
      <c r="F1855" s="6" t="str">
        <f t="shared" si="182"/>
        <v>BROKERRM-I-1172-AI26-M19</v>
      </c>
      <c r="G1855" s="96" t="s">
        <v>6504</v>
      </c>
      <c r="H1855" s="103" t="s">
        <v>6505</v>
      </c>
      <c r="I1855" s="85" t="s">
        <v>6622</v>
      </c>
      <c r="J1855" s="105">
        <v>46099</v>
      </c>
      <c r="K1855" s="107" t="s">
        <v>6657</v>
      </c>
      <c r="L1855" s="85">
        <v>5167311785</v>
      </c>
      <c r="M1855" s="85" t="s">
        <v>25</v>
      </c>
      <c r="N1855" s="85" t="s">
        <v>116</v>
      </c>
      <c r="O1855" s="71">
        <v>0</v>
      </c>
      <c r="P1855" s="71">
        <v>0</v>
      </c>
      <c r="Q1855" s="79">
        <v>3853.1</v>
      </c>
      <c r="R1855" s="79">
        <v>616.49</v>
      </c>
      <c r="S1855" s="71">
        <v>0</v>
      </c>
      <c r="T1855" s="79">
        <v>4469.59</v>
      </c>
      <c r="U1855" s="80" t="s">
        <v>24</v>
      </c>
      <c r="V1855" s="84">
        <f t="shared" si="190"/>
        <v>250.93562096824002</v>
      </c>
      <c r="W1855" s="106">
        <v>46098</v>
      </c>
      <c r="X1855" s="85" t="s">
        <v>1185</v>
      </c>
      <c r="Y1855" s="85" t="s">
        <v>1910</v>
      </c>
      <c r="Z1855" s="85" t="s">
        <v>121</v>
      </c>
      <c r="AA1855" s="85" t="s">
        <v>122</v>
      </c>
      <c r="AB1855" s="76" t="s">
        <v>539</v>
      </c>
      <c r="AC1855" s="76" t="s">
        <v>540</v>
      </c>
      <c r="AD1855" s="76" t="s">
        <v>25</v>
      </c>
      <c r="AE1855" s="76" t="s">
        <v>544</v>
      </c>
      <c r="AF1855" s="76" t="s">
        <v>96</v>
      </c>
      <c r="AG1855" s="82"/>
      <c r="AH1855" s="60"/>
      <c r="AI1855" s="75" t="s">
        <v>6443</v>
      </c>
      <c r="AJ1855" s="6" t="s">
        <v>103</v>
      </c>
      <c r="AK1855" s="81">
        <v>0</v>
      </c>
      <c r="AL1855" s="6" t="s">
        <v>103</v>
      </c>
      <c r="AM1855" s="342"/>
      <c r="AN1855" s="342"/>
      <c r="AO1855" s="342"/>
    </row>
    <row r="1856" spans="1:41">
      <c r="A1856" s="85" t="s">
        <v>6443</v>
      </c>
      <c r="B1856" s="85" t="s">
        <v>93</v>
      </c>
      <c r="C1856" s="76">
        <v>1855</v>
      </c>
      <c r="D1856" s="80" t="s">
        <v>592</v>
      </c>
      <c r="E1856" s="80" t="s">
        <v>2164</v>
      </c>
      <c r="F1856" s="6" t="str">
        <f t="shared" si="182"/>
        <v>BROKERRM-I-1174-AI26-M19</v>
      </c>
      <c r="G1856" s="96" t="s">
        <v>6506</v>
      </c>
      <c r="H1856" s="103" t="s">
        <v>6507</v>
      </c>
      <c r="I1856" s="85" t="s">
        <v>6622</v>
      </c>
      <c r="J1856" s="105">
        <v>46101</v>
      </c>
      <c r="K1856" s="107" t="s">
        <v>6658</v>
      </c>
      <c r="L1856" s="85">
        <v>7726442415</v>
      </c>
      <c r="M1856" s="85" t="s">
        <v>25</v>
      </c>
      <c r="N1856" s="85" t="s">
        <v>116</v>
      </c>
      <c r="O1856" s="71">
        <v>0</v>
      </c>
      <c r="P1856" s="71">
        <v>0</v>
      </c>
      <c r="Q1856" s="79">
        <v>6043.24</v>
      </c>
      <c r="R1856" s="79">
        <v>966.91840000000002</v>
      </c>
      <c r="S1856" s="71">
        <v>0</v>
      </c>
      <c r="T1856" s="79">
        <v>7010.1584000000003</v>
      </c>
      <c r="U1856" s="80" t="s">
        <v>24</v>
      </c>
      <c r="V1856" s="84">
        <f t="shared" si="190"/>
        <v>393.57042842625918</v>
      </c>
      <c r="W1856" s="106">
        <v>46100</v>
      </c>
      <c r="X1856" s="85" t="s">
        <v>1176</v>
      </c>
      <c r="Y1856" s="85" t="s">
        <v>129</v>
      </c>
      <c r="Z1856" s="85" t="s">
        <v>121</v>
      </c>
      <c r="AA1856" s="85" t="s">
        <v>122</v>
      </c>
      <c r="AB1856" s="76" t="s">
        <v>539</v>
      </c>
      <c r="AC1856" s="76" t="s">
        <v>540</v>
      </c>
      <c r="AD1856" s="76" t="s">
        <v>25</v>
      </c>
      <c r="AE1856" s="76" t="s">
        <v>544</v>
      </c>
      <c r="AF1856" s="76" t="s">
        <v>96</v>
      </c>
      <c r="AG1856" s="82"/>
      <c r="AH1856" s="60"/>
      <c r="AI1856" s="75" t="s">
        <v>6443</v>
      </c>
      <c r="AJ1856" s="6" t="s">
        <v>103</v>
      </c>
      <c r="AK1856" s="81">
        <v>0</v>
      </c>
      <c r="AL1856" s="6" t="s">
        <v>103</v>
      </c>
      <c r="AM1856" s="342"/>
      <c r="AN1856" s="342"/>
      <c r="AO1856" s="342"/>
    </row>
    <row r="1857" spans="1:41">
      <c r="A1857" s="85" t="s">
        <v>6443</v>
      </c>
      <c r="B1857" s="85" t="s">
        <v>93</v>
      </c>
      <c r="C1857" s="76">
        <v>1856</v>
      </c>
      <c r="D1857" s="80" t="s">
        <v>592</v>
      </c>
      <c r="E1857" s="80" t="s">
        <v>2164</v>
      </c>
      <c r="F1857" s="6" t="str">
        <f t="shared" si="182"/>
        <v>BROKERRM-I-1164-AI26-M19</v>
      </c>
      <c r="G1857" s="96" t="s">
        <v>6508</v>
      </c>
      <c r="H1857" s="103" t="s">
        <v>6509</v>
      </c>
      <c r="I1857" s="85" t="s">
        <v>6622</v>
      </c>
      <c r="J1857" s="105">
        <v>46099</v>
      </c>
      <c r="K1857" s="96" t="s">
        <v>6659</v>
      </c>
      <c r="L1857" s="85">
        <v>4197210065</v>
      </c>
      <c r="M1857" s="85" t="s">
        <v>25</v>
      </c>
      <c r="N1857" s="85" t="s">
        <v>116</v>
      </c>
      <c r="O1857" s="71">
        <v>0</v>
      </c>
      <c r="P1857" s="71">
        <v>0</v>
      </c>
      <c r="Q1857" s="79">
        <v>3743.64</v>
      </c>
      <c r="R1857" s="79">
        <v>598.98239999999998</v>
      </c>
      <c r="S1857" s="71">
        <v>0</v>
      </c>
      <c r="T1857" s="79">
        <v>4342.6224000000002</v>
      </c>
      <c r="U1857" s="80" t="s">
        <v>24</v>
      </c>
      <c r="V1857" s="84">
        <f t="shared" si="190"/>
        <v>243.80729520483732</v>
      </c>
      <c r="W1857" s="106">
        <v>46098</v>
      </c>
      <c r="X1857" s="85" t="s">
        <v>1183</v>
      </c>
      <c r="Y1857" s="85" t="s">
        <v>178</v>
      </c>
      <c r="Z1857" s="85" t="s">
        <v>121</v>
      </c>
      <c r="AA1857" s="85" t="s">
        <v>122</v>
      </c>
      <c r="AB1857" s="76" t="s">
        <v>539</v>
      </c>
      <c r="AC1857" s="76" t="s">
        <v>540</v>
      </c>
      <c r="AD1857" s="76" t="s">
        <v>25</v>
      </c>
      <c r="AE1857" s="76" t="s">
        <v>544</v>
      </c>
      <c r="AF1857" s="76" t="s">
        <v>96</v>
      </c>
      <c r="AG1857" s="82"/>
      <c r="AH1857" s="60"/>
      <c r="AI1857" s="75" t="s">
        <v>6443</v>
      </c>
      <c r="AJ1857" s="6" t="s">
        <v>103</v>
      </c>
      <c r="AK1857" s="81">
        <v>0</v>
      </c>
      <c r="AL1857" s="6" t="s">
        <v>103</v>
      </c>
      <c r="AM1857" s="342"/>
      <c r="AN1857" s="342"/>
      <c r="AO1857" s="342"/>
    </row>
    <row r="1858" spans="1:41">
      <c r="A1858" s="85" t="s">
        <v>6443</v>
      </c>
      <c r="B1858" s="85" t="s">
        <v>93</v>
      </c>
      <c r="C1858" s="76">
        <v>1857</v>
      </c>
      <c r="D1858" s="80" t="s">
        <v>108</v>
      </c>
      <c r="E1858" s="80" t="s">
        <v>2163</v>
      </c>
      <c r="F1858" s="6" t="str">
        <f t="shared" si="182"/>
        <v>FREIGHTRM-I-1175-AI26-M19</v>
      </c>
      <c r="G1858" s="96" t="s">
        <v>6510</v>
      </c>
      <c r="H1858" s="6" t="s">
        <v>6511</v>
      </c>
      <c r="I1858" s="85" t="s">
        <v>6622</v>
      </c>
      <c r="J1858" s="105">
        <v>46108</v>
      </c>
      <c r="K1858" s="107" t="s">
        <v>116</v>
      </c>
      <c r="L1858" s="85" t="s">
        <v>119</v>
      </c>
      <c r="M1858" s="85" t="s">
        <v>25</v>
      </c>
      <c r="N1858" s="85" t="s">
        <v>116</v>
      </c>
      <c r="O1858" s="71">
        <v>0</v>
      </c>
      <c r="P1858" s="71">
        <v>0</v>
      </c>
      <c r="Q1858" s="79">
        <v>54306.38</v>
      </c>
      <c r="R1858" s="79">
        <v>2172.2600000000002</v>
      </c>
      <c r="S1858" s="71">
        <v>0</v>
      </c>
      <c r="T1858" s="79">
        <v>56478.64</v>
      </c>
      <c r="U1858" s="80" t="s">
        <v>24</v>
      </c>
      <c r="V1858" s="84">
        <f t="shared" si="190"/>
        <v>3170.8730778084073</v>
      </c>
      <c r="W1858" s="106" t="s">
        <v>119</v>
      </c>
      <c r="X1858" s="85" t="s">
        <v>120</v>
      </c>
      <c r="Y1858" s="85" t="s">
        <v>120</v>
      </c>
      <c r="Z1858" s="85" t="s">
        <v>121</v>
      </c>
      <c r="AA1858" s="85" t="s">
        <v>122</v>
      </c>
      <c r="AB1858" s="76" t="s">
        <v>539</v>
      </c>
      <c r="AC1858" s="76" t="s">
        <v>540</v>
      </c>
      <c r="AD1858" s="76" t="s">
        <v>25</v>
      </c>
      <c r="AE1858" s="76" t="s">
        <v>544</v>
      </c>
      <c r="AF1858" s="76" t="s">
        <v>96</v>
      </c>
      <c r="AG1858" s="82"/>
      <c r="AH1858" s="60"/>
      <c r="AI1858" s="75" t="s">
        <v>6443</v>
      </c>
      <c r="AJ1858" s="6" t="s">
        <v>103</v>
      </c>
      <c r="AK1858" s="81">
        <v>0</v>
      </c>
      <c r="AL1858" s="6" t="s">
        <v>103</v>
      </c>
      <c r="AM1858" s="342"/>
      <c r="AN1858" s="342"/>
      <c r="AO1858" s="342"/>
    </row>
    <row r="1859" spans="1:41">
      <c r="A1859" s="85" t="s">
        <v>6443</v>
      </c>
      <c r="B1859" s="85" t="s">
        <v>93</v>
      </c>
      <c r="C1859" s="76">
        <v>1858</v>
      </c>
      <c r="D1859" s="80" t="s">
        <v>108</v>
      </c>
      <c r="E1859" s="80" t="s">
        <v>2163</v>
      </c>
      <c r="F1859" s="6" t="str">
        <f t="shared" ref="F1859:F1922" si="191">E1859&amp;G1859</f>
        <v>FREIGHTFG-I-0512-AE26-M19</v>
      </c>
      <c r="G1859" s="96" t="s">
        <v>6512</v>
      </c>
      <c r="H1859" s="6" t="s">
        <v>6513</v>
      </c>
      <c r="I1859" s="85" t="s">
        <v>6622</v>
      </c>
      <c r="J1859" s="105">
        <v>46108</v>
      </c>
      <c r="K1859" s="107" t="s">
        <v>116</v>
      </c>
      <c r="L1859" s="85" t="s">
        <v>119</v>
      </c>
      <c r="M1859" s="85" t="s">
        <v>25</v>
      </c>
      <c r="N1859" s="85" t="s">
        <v>116</v>
      </c>
      <c r="O1859" s="71">
        <v>0</v>
      </c>
      <c r="P1859" s="71">
        <v>0</v>
      </c>
      <c r="Q1859" s="79">
        <v>26417.119999999999</v>
      </c>
      <c r="R1859" s="79">
        <v>853.26</v>
      </c>
      <c r="S1859" s="71">
        <v>0</v>
      </c>
      <c r="T1859" s="79">
        <v>27270.38</v>
      </c>
      <c r="U1859" s="80" t="s">
        <v>24</v>
      </c>
      <c r="V1859" s="84">
        <f t="shared" si="190"/>
        <v>1531.0374641387405</v>
      </c>
      <c r="W1859" s="106" t="s">
        <v>119</v>
      </c>
      <c r="X1859" s="85" t="s">
        <v>122</v>
      </c>
      <c r="Y1859" s="85" t="s">
        <v>121</v>
      </c>
      <c r="Z1859" s="85" t="s">
        <v>120</v>
      </c>
      <c r="AA1859" s="85" t="s">
        <v>120</v>
      </c>
      <c r="AB1859" s="76" t="s">
        <v>539</v>
      </c>
      <c r="AC1859" s="76" t="s">
        <v>541</v>
      </c>
      <c r="AD1859" s="76" t="s">
        <v>28</v>
      </c>
      <c r="AE1859" s="76" t="s">
        <v>545</v>
      </c>
      <c r="AF1859" s="76" t="s">
        <v>96</v>
      </c>
      <c r="AG1859" s="82"/>
      <c r="AH1859" s="60"/>
      <c r="AI1859" s="75" t="s">
        <v>6443</v>
      </c>
      <c r="AJ1859" s="6" t="s">
        <v>103</v>
      </c>
      <c r="AK1859" s="81">
        <v>0</v>
      </c>
      <c r="AL1859" s="6" t="s">
        <v>103</v>
      </c>
      <c r="AM1859" s="342"/>
      <c r="AN1859" s="342"/>
      <c r="AO1859" s="342"/>
    </row>
    <row r="1860" spans="1:41">
      <c r="A1860" s="85" t="s">
        <v>6443</v>
      </c>
      <c r="B1860" s="85" t="s">
        <v>93</v>
      </c>
      <c r="C1860" s="76">
        <v>1859</v>
      </c>
      <c r="D1860" s="80" t="s">
        <v>1563</v>
      </c>
      <c r="E1860" s="80" t="s">
        <v>6444</v>
      </c>
      <c r="F1860" s="6" t="str">
        <f t="shared" si="191"/>
        <v>BROKER RM-J-1283LI26-M19</v>
      </c>
      <c r="G1860" s="96" t="s">
        <v>6514</v>
      </c>
      <c r="H1860" s="95" t="s">
        <v>6515</v>
      </c>
      <c r="I1860" s="85" t="s">
        <v>6622</v>
      </c>
      <c r="J1860" s="92" t="s">
        <v>6660</v>
      </c>
      <c r="K1860" s="92" t="s">
        <v>6661</v>
      </c>
      <c r="L1860" s="78" t="s">
        <v>116</v>
      </c>
      <c r="M1860" s="80" t="s">
        <v>173</v>
      </c>
      <c r="N1860" s="85">
        <v>530692</v>
      </c>
      <c r="O1860" s="71">
        <v>0</v>
      </c>
      <c r="P1860" s="71">
        <v>0</v>
      </c>
      <c r="Q1860" s="79">
        <v>224</v>
      </c>
      <c r="R1860" s="79">
        <v>0</v>
      </c>
      <c r="S1860" s="71">
        <v>0</v>
      </c>
      <c r="T1860" s="79">
        <v>224</v>
      </c>
      <c r="U1860" s="87" t="s">
        <v>118</v>
      </c>
      <c r="V1860" s="84">
        <f t="shared" ref="V1860:V1861" si="192">T1860</f>
        <v>224</v>
      </c>
      <c r="W1860" s="74" t="s">
        <v>6174</v>
      </c>
      <c r="X1860" s="80" t="s">
        <v>1156</v>
      </c>
      <c r="Y1860" s="80" t="s">
        <v>178</v>
      </c>
      <c r="Z1860" s="80" t="s">
        <v>239</v>
      </c>
      <c r="AA1860" s="80" t="s">
        <v>122</v>
      </c>
      <c r="AB1860" s="76" t="s">
        <v>539</v>
      </c>
      <c r="AC1860" s="76" t="s">
        <v>540</v>
      </c>
      <c r="AD1860" s="76" t="s">
        <v>173</v>
      </c>
      <c r="AE1860" s="76" t="s">
        <v>548</v>
      </c>
      <c r="AF1860" s="76" t="s">
        <v>96</v>
      </c>
      <c r="AG1860" s="82"/>
      <c r="AH1860" s="60"/>
      <c r="AI1860" s="75" t="s">
        <v>6443</v>
      </c>
      <c r="AJ1860" s="6" t="s">
        <v>103</v>
      </c>
      <c r="AK1860" s="81">
        <v>0</v>
      </c>
      <c r="AL1860" s="6" t="s">
        <v>103</v>
      </c>
      <c r="AM1860" s="342"/>
      <c r="AN1860" s="342"/>
      <c r="AO1860" s="342"/>
    </row>
    <row r="1861" spans="1:41">
      <c r="A1861" s="85" t="s">
        <v>6443</v>
      </c>
      <c r="B1861" s="85" t="s">
        <v>93</v>
      </c>
      <c r="C1861" s="76">
        <v>1860</v>
      </c>
      <c r="D1861" s="80" t="s">
        <v>1563</v>
      </c>
      <c r="E1861" s="80" t="s">
        <v>6444</v>
      </c>
      <c r="F1861" s="6" t="str">
        <f t="shared" si="191"/>
        <v>BROKER RM-J-1282LI26-M19</v>
      </c>
      <c r="G1861" s="96" t="s">
        <v>6516</v>
      </c>
      <c r="H1861" s="95" t="s">
        <v>6517</v>
      </c>
      <c r="I1861" s="85" t="s">
        <v>6622</v>
      </c>
      <c r="J1861" s="92" t="s">
        <v>6660</v>
      </c>
      <c r="K1861" s="92" t="s">
        <v>6662</v>
      </c>
      <c r="L1861" s="78" t="s">
        <v>116</v>
      </c>
      <c r="M1861" s="80" t="s">
        <v>173</v>
      </c>
      <c r="N1861" s="85">
        <v>530692</v>
      </c>
      <c r="O1861" s="71">
        <v>0</v>
      </c>
      <c r="P1861" s="71">
        <v>0</v>
      </c>
      <c r="Q1861" s="79">
        <v>84</v>
      </c>
      <c r="R1861" s="79">
        <v>0</v>
      </c>
      <c r="S1861" s="71">
        <v>0</v>
      </c>
      <c r="T1861" s="79">
        <v>84</v>
      </c>
      <c r="U1861" s="87" t="s">
        <v>118</v>
      </c>
      <c r="V1861" s="84">
        <f t="shared" si="192"/>
        <v>84</v>
      </c>
      <c r="W1861" s="74" t="s">
        <v>6174</v>
      </c>
      <c r="X1861" s="80" t="s">
        <v>1156</v>
      </c>
      <c r="Y1861" s="80" t="s">
        <v>178</v>
      </c>
      <c r="Z1861" s="80" t="s">
        <v>239</v>
      </c>
      <c r="AA1861" s="80" t="s">
        <v>122</v>
      </c>
      <c r="AB1861" s="76" t="s">
        <v>539</v>
      </c>
      <c r="AC1861" s="76" t="s">
        <v>540</v>
      </c>
      <c r="AD1861" s="76" t="s">
        <v>173</v>
      </c>
      <c r="AE1861" s="76" t="s">
        <v>548</v>
      </c>
      <c r="AF1861" s="76" t="s">
        <v>96</v>
      </c>
      <c r="AG1861" s="82"/>
      <c r="AH1861" s="60"/>
      <c r="AI1861" s="75" t="s">
        <v>6443</v>
      </c>
      <c r="AJ1861" s="6" t="s">
        <v>103</v>
      </c>
      <c r="AK1861" s="81">
        <v>0</v>
      </c>
      <c r="AL1861" s="6" t="s">
        <v>103</v>
      </c>
      <c r="AM1861" s="342"/>
      <c r="AN1861" s="342"/>
      <c r="AO1861" s="342"/>
    </row>
    <row r="1862" spans="1:41">
      <c r="A1862" s="85" t="s">
        <v>6443</v>
      </c>
      <c r="B1862" s="85" t="s">
        <v>93</v>
      </c>
      <c r="C1862" s="76">
        <v>1861</v>
      </c>
      <c r="D1862" s="76" t="s">
        <v>98</v>
      </c>
      <c r="E1862" s="76" t="s">
        <v>2164</v>
      </c>
      <c r="F1862" s="6" t="str">
        <f t="shared" si="191"/>
        <v>BROKERRM-A-022-SI26-M19-L-B</v>
      </c>
      <c r="G1862" s="97" t="s">
        <v>6518</v>
      </c>
      <c r="H1862" s="95" t="s">
        <v>6519</v>
      </c>
      <c r="I1862" s="85" t="s">
        <v>6622</v>
      </c>
      <c r="J1862" s="92">
        <v>46100</v>
      </c>
      <c r="K1862" s="96" t="s">
        <v>6663</v>
      </c>
      <c r="L1862" s="80">
        <v>721257253</v>
      </c>
      <c r="M1862" s="80" t="s">
        <v>117</v>
      </c>
      <c r="N1862" s="6" t="s">
        <v>6664</v>
      </c>
      <c r="O1862" s="71">
        <v>0</v>
      </c>
      <c r="P1862" s="71">
        <v>3300.2</v>
      </c>
      <c r="Q1862" s="79">
        <v>2442.15</v>
      </c>
      <c r="R1862" s="79">
        <v>390.74</v>
      </c>
      <c r="S1862" s="71">
        <v>0</v>
      </c>
      <c r="T1862" s="79">
        <v>6133.09</v>
      </c>
      <c r="U1862" s="87" t="s">
        <v>24</v>
      </c>
      <c r="V1862" s="84">
        <f t="shared" ref="V1862:V1891" si="193">T1862/17.8117</f>
        <v>344.32928917509281</v>
      </c>
      <c r="W1862" s="86">
        <v>46093</v>
      </c>
      <c r="X1862" s="80" t="s">
        <v>535</v>
      </c>
      <c r="Y1862" s="80" t="s">
        <v>536</v>
      </c>
      <c r="Z1862" s="80" t="s">
        <v>537</v>
      </c>
      <c r="AA1862" s="6" t="s">
        <v>1235</v>
      </c>
      <c r="AB1862" s="76" t="s">
        <v>539</v>
      </c>
      <c r="AC1862" s="76" t="s">
        <v>540</v>
      </c>
      <c r="AD1862" s="76" t="s">
        <v>174</v>
      </c>
      <c r="AE1862" s="341">
        <v>67110003</v>
      </c>
      <c r="AF1862" s="76" t="s">
        <v>96</v>
      </c>
      <c r="AG1862" s="75"/>
      <c r="AH1862" s="60"/>
      <c r="AI1862" s="75" t="s">
        <v>6443</v>
      </c>
      <c r="AJ1862" s="6" t="s">
        <v>103</v>
      </c>
      <c r="AK1862" s="81">
        <v>0</v>
      </c>
      <c r="AL1862" s="6" t="s">
        <v>103</v>
      </c>
      <c r="AM1862" s="342"/>
      <c r="AN1862" s="342"/>
      <c r="AO1862" s="342"/>
    </row>
    <row r="1863" spans="1:41">
      <c r="A1863" s="85" t="s">
        <v>6443</v>
      </c>
      <c r="B1863" s="85" t="s">
        <v>93</v>
      </c>
      <c r="C1863" s="76">
        <v>1862</v>
      </c>
      <c r="D1863" s="76" t="s">
        <v>98</v>
      </c>
      <c r="E1863" s="76" t="s">
        <v>2164</v>
      </c>
      <c r="F1863" s="6" t="str">
        <f t="shared" si="191"/>
        <v>BROKERRM-R-029-SI26-M19-B</v>
      </c>
      <c r="G1863" s="97" t="s">
        <v>6520</v>
      </c>
      <c r="H1863" s="95" t="s">
        <v>6521</v>
      </c>
      <c r="I1863" s="85" t="s">
        <v>6622</v>
      </c>
      <c r="J1863" s="92">
        <v>46100</v>
      </c>
      <c r="K1863" s="96" t="s">
        <v>6665</v>
      </c>
      <c r="L1863" s="80" t="s">
        <v>6324</v>
      </c>
      <c r="M1863" s="80" t="s">
        <v>117</v>
      </c>
      <c r="N1863" s="6" t="s">
        <v>4296</v>
      </c>
      <c r="O1863" s="71">
        <v>0</v>
      </c>
      <c r="P1863" s="71">
        <v>10096.68</v>
      </c>
      <c r="Q1863" s="79">
        <v>3605.95</v>
      </c>
      <c r="R1863" s="79">
        <v>576.95000000000005</v>
      </c>
      <c r="S1863" s="71">
        <v>0</v>
      </c>
      <c r="T1863" s="79">
        <v>14279.58</v>
      </c>
      <c r="U1863" s="87" t="s">
        <v>24</v>
      </c>
      <c r="V1863" s="84">
        <f t="shared" si="193"/>
        <v>801.69663760337312</v>
      </c>
      <c r="W1863" s="86">
        <v>46091</v>
      </c>
      <c r="X1863" s="85" t="s">
        <v>1247</v>
      </c>
      <c r="Y1863" s="80" t="s">
        <v>1248</v>
      </c>
      <c r="Z1863" s="80" t="s">
        <v>178</v>
      </c>
      <c r="AA1863" s="85" t="s">
        <v>1267</v>
      </c>
      <c r="AB1863" s="76" t="s">
        <v>539</v>
      </c>
      <c r="AC1863" s="76" t="s">
        <v>540</v>
      </c>
      <c r="AD1863" s="76" t="s">
        <v>174</v>
      </c>
      <c r="AE1863" s="341">
        <v>67110003</v>
      </c>
      <c r="AF1863" s="76" t="s">
        <v>96</v>
      </c>
      <c r="AG1863" s="75"/>
      <c r="AH1863" s="60"/>
      <c r="AI1863" s="75" t="s">
        <v>6443</v>
      </c>
      <c r="AJ1863" s="6" t="s">
        <v>103</v>
      </c>
      <c r="AK1863" s="81">
        <v>0</v>
      </c>
      <c r="AL1863" s="6" t="s">
        <v>103</v>
      </c>
      <c r="AM1863" s="342"/>
      <c r="AN1863" s="342"/>
      <c r="AO1863" s="342"/>
    </row>
    <row r="1864" spans="1:41">
      <c r="A1864" s="85" t="s">
        <v>6443</v>
      </c>
      <c r="B1864" s="85" t="s">
        <v>93</v>
      </c>
      <c r="C1864" s="76">
        <v>1863</v>
      </c>
      <c r="D1864" s="76" t="s">
        <v>98</v>
      </c>
      <c r="E1864" s="76" t="s">
        <v>2164</v>
      </c>
      <c r="F1864" s="6" t="str">
        <f t="shared" si="191"/>
        <v>BROKERRM-I-1138-AI26-M19//RM-I-1140-AI26-M19//RM-I-1141-AI26-M19//RM-I-1142-AI26-M19</v>
      </c>
      <c r="G1864" s="96" t="s">
        <v>6522</v>
      </c>
      <c r="H1864" s="95" t="s">
        <v>6523</v>
      </c>
      <c r="I1864" s="85" t="s">
        <v>6622</v>
      </c>
      <c r="J1864" s="92">
        <v>46098</v>
      </c>
      <c r="K1864" s="96" t="s">
        <v>6666</v>
      </c>
      <c r="L1864" s="77" t="s">
        <v>4809</v>
      </c>
      <c r="M1864" s="80" t="s">
        <v>25</v>
      </c>
      <c r="N1864" s="6" t="s">
        <v>116</v>
      </c>
      <c r="O1864" s="71">
        <v>0</v>
      </c>
      <c r="P1864" s="71">
        <v>29143.23</v>
      </c>
      <c r="Q1864" s="79">
        <v>5289.62</v>
      </c>
      <c r="R1864" s="79">
        <v>846.34</v>
      </c>
      <c r="S1864" s="71">
        <v>0</v>
      </c>
      <c r="T1864" s="79">
        <v>35279.19</v>
      </c>
      <c r="U1864" s="87" t="s">
        <v>24</v>
      </c>
      <c r="V1864" s="84">
        <f t="shared" si="193"/>
        <v>1980.675061897517</v>
      </c>
      <c r="W1864" s="86">
        <v>46093</v>
      </c>
      <c r="X1864" s="85" t="s">
        <v>430</v>
      </c>
      <c r="Y1864" s="6" t="s">
        <v>4804</v>
      </c>
      <c r="Z1864" s="80" t="s">
        <v>239</v>
      </c>
      <c r="AA1864" s="85" t="s">
        <v>122</v>
      </c>
      <c r="AB1864" s="76" t="s">
        <v>539</v>
      </c>
      <c r="AC1864" s="76" t="s">
        <v>540</v>
      </c>
      <c r="AD1864" s="76" t="s">
        <v>25</v>
      </c>
      <c r="AE1864" s="76" t="s">
        <v>544</v>
      </c>
      <c r="AF1864" s="76" t="s">
        <v>96</v>
      </c>
      <c r="AG1864" s="75"/>
      <c r="AH1864" s="60"/>
      <c r="AI1864" s="75" t="s">
        <v>6443</v>
      </c>
      <c r="AJ1864" s="6" t="s">
        <v>103</v>
      </c>
      <c r="AK1864" s="81">
        <v>0</v>
      </c>
      <c r="AL1864" s="6" t="s">
        <v>103</v>
      </c>
      <c r="AM1864" s="342"/>
      <c r="AN1864" s="342"/>
      <c r="AO1864" s="342"/>
    </row>
    <row r="1865" spans="1:41">
      <c r="A1865" s="85" t="s">
        <v>6443</v>
      </c>
      <c r="B1865" s="85" t="s">
        <v>93</v>
      </c>
      <c r="C1865" s="76">
        <v>1864</v>
      </c>
      <c r="D1865" s="76" t="s">
        <v>98</v>
      </c>
      <c r="E1865" s="76" t="s">
        <v>2164</v>
      </c>
      <c r="F1865" s="6" t="str">
        <f t="shared" si="191"/>
        <v>BROKERRM-J-1238LI26-M19</v>
      </c>
      <c r="G1865" s="97" t="s">
        <v>6089</v>
      </c>
      <c r="H1865" s="95" t="s">
        <v>6524</v>
      </c>
      <c r="I1865" s="85" t="s">
        <v>6622</v>
      </c>
      <c r="J1865" s="92">
        <v>46101</v>
      </c>
      <c r="K1865" s="96" t="s">
        <v>5650</v>
      </c>
      <c r="L1865" s="77" t="s">
        <v>116</v>
      </c>
      <c r="M1865" s="80" t="s">
        <v>173</v>
      </c>
      <c r="N1865" s="6" t="s">
        <v>5648</v>
      </c>
      <c r="O1865" s="71">
        <v>0</v>
      </c>
      <c r="P1865" s="71">
        <v>1464.75</v>
      </c>
      <c r="Q1865" s="79">
        <v>0</v>
      </c>
      <c r="R1865" s="79">
        <v>0</v>
      </c>
      <c r="S1865" s="71">
        <v>0</v>
      </c>
      <c r="T1865" s="79">
        <v>1464.75</v>
      </c>
      <c r="U1865" s="87" t="s">
        <v>24</v>
      </c>
      <c r="V1865" s="84">
        <f t="shared" si="193"/>
        <v>82.235272321002498</v>
      </c>
      <c r="W1865" s="86">
        <v>46056</v>
      </c>
      <c r="X1865" s="85" t="s">
        <v>1156</v>
      </c>
      <c r="Y1865" s="6" t="s">
        <v>178</v>
      </c>
      <c r="Z1865" s="80" t="s">
        <v>239</v>
      </c>
      <c r="AA1865" s="85" t="s">
        <v>122</v>
      </c>
      <c r="AB1865" s="76" t="s">
        <v>539</v>
      </c>
      <c r="AC1865" s="76" t="s">
        <v>540</v>
      </c>
      <c r="AD1865" s="76" t="s">
        <v>173</v>
      </c>
      <c r="AE1865" s="76" t="s">
        <v>548</v>
      </c>
      <c r="AF1865" s="76" t="s">
        <v>96</v>
      </c>
      <c r="AG1865" s="75"/>
      <c r="AH1865" s="60"/>
      <c r="AI1865" s="75" t="s">
        <v>6443</v>
      </c>
      <c r="AJ1865" s="6" t="s">
        <v>103</v>
      </c>
      <c r="AK1865" s="81">
        <v>0</v>
      </c>
      <c r="AL1865" s="6" t="s">
        <v>103</v>
      </c>
      <c r="AM1865" s="342"/>
      <c r="AN1865" s="342"/>
      <c r="AO1865" s="342"/>
    </row>
    <row r="1866" spans="1:41">
      <c r="A1866" s="85" t="s">
        <v>6443</v>
      </c>
      <c r="B1866" s="85" t="s">
        <v>93</v>
      </c>
      <c r="C1866" s="76">
        <v>1865</v>
      </c>
      <c r="D1866" s="76" t="s">
        <v>98</v>
      </c>
      <c r="E1866" s="76" t="s">
        <v>2164</v>
      </c>
      <c r="F1866" s="6" t="str">
        <f t="shared" si="191"/>
        <v>BROKERAF-A-0046AI26-M19-C9609.D</v>
      </c>
      <c r="G1866" s="97" t="s">
        <v>6525</v>
      </c>
      <c r="H1866" s="95" t="s">
        <v>6526</v>
      </c>
      <c r="I1866" s="85" t="s">
        <v>6622</v>
      </c>
      <c r="J1866" s="92">
        <v>46101</v>
      </c>
      <c r="K1866" s="96" t="s">
        <v>6667</v>
      </c>
      <c r="L1866" s="77" t="s">
        <v>6668</v>
      </c>
      <c r="M1866" s="80" t="s">
        <v>25</v>
      </c>
      <c r="N1866" s="6" t="s">
        <v>116</v>
      </c>
      <c r="O1866" s="71">
        <v>0</v>
      </c>
      <c r="P1866" s="71">
        <v>32292.67</v>
      </c>
      <c r="Q1866" s="79">
        <v>2872.01</v>
      </c>
      <c r="R1866" s="79">
        <v>459.52</v>
      </c>
      <c r="S1866" s="71">
        <v>0</v>
      </c>
      <c r="T1866" s="79">
        <v>35624.199999999997</v>
      </c>
      <c r="U1866" s="87" t="s">
        <v>24</v>
      </c>
      <c r="V1866" s="84">
        <f t="shared" si="193"/>
        <v>2000.0449142979053</v>
      </c>
      <c r="W1866" s="86">
        <v>46101</v>
      </c>
      <c r="X1866" s="85" t="s">
        <v>1267</v>
      </c>
      <c r="Y1866" s="6" t="s">
        <v>178</v>
      </c>
      <c r="Z1866" s="80" t="s">
        <v>121</v>
      </c>
      <c r="AA1866" s="85" t="s">
        <v>122</v>
      </c>
      <c r="AB1866" s="76" t="s">
        <v>539</v>
      </c>
      <c r="AC1866" s="76" t="s">
        <v>540</v>
      </c>
      <c r="AD1866" s="76" t="s">
        <v>25</v>
      </c>
      <c r="AE1866" s="76">
        <v>67180000</v>
      </c>
      <c r="AF1866" s="76" t="s">
        <v>96</v>
      </c>
      <c r="AG1866" s="82"/>
      <c r="AH1866" s="60"/>
      <c r="AI1866" s="75" t="s">
        <v>6443</v>
      </c>
      <c r="AJ1866" s="6" t="s">
        <v>103</v>
      </c>
      <c r="AK1866" s="81">
        <v>0</v>
      </c>
      <c r="AL1866" s="6" t="s">
        <v>103</v>
      </c>
      <c r="AM1866" s="342"/>
      <c r="AN1866" s="342"/>
      <c r="AO1866" s="342"/>
    </row>
    <row r="1867" spans="1:41">
      <c r="A1867" s="85" t="s">
        <v>6443</v>
      </c>
      <c r="B1867" s="85" t="s">
        <v>93</v>
      </c>
      <c r="C1867" s="76">
        <v>1866</v>
      </c>
      <c r="D1867" s="76" t="s">
        <v>98</v>
      </c>
      <c r="E1867" s="76" t="s">
        <v>2164</v>
      </c>
      <c r="F1867" s="6" t="str">
        <f t="shared" si="191"/>
        <v>BROKERRM-A-0042AI26-M19-C9048</v>
      </c>
      <c r="G1867" s="97" t="s">
        <v>6527</v>
      </c>
      <c r="H1867" s="95" t="s">
        <v>6528</v>
      </c>
      <c r="I1867" s="85" t="s">
        <v>6622</v>
      </c>
      <c r="J1867" s="92">
        <v>46101</v>
      </c>
      <c r="K1867" s="97" t="s">
        <v>6669</v>
      </c>
      <c r="L1867" s="77" t="s">
        <v>6670</v>
      </c>
      <c r="M1867" s="80" t="s">
        <v>25</v>
      </c>
      <c r="N1867" s="6" t="s">
        <v>116</v>
      </c>
      <c r="O1867" s="71">
        <v>0</v>
      </c>
      <c r="P1867" s="71">
        <v>17009.22</v>
      </c>
      <c r="Q1867" s="79">
        <v>865.06</v>
      </c>
      <c r="R1867" s="79">
        <v>138.41</v>
      </c>
      <c r="S1867" s="71">
        <v>0</v>
      </c>
      <c r="T1867" s="79">
        <v>18012.689999999999</v>
      </c>
      <c r="U1867" s="87" t="s">
        <v>24</v>
      </c>
      <c r="V1867" s="84">
        <f t="shared" si="193"/>
        <v>1011.2841559199852</v>
      </c>
      <c r="W1867" s="86">
        <v>46101</v>
      </c>
      <c r="X1867" s="80" t="s">
        <v>437</v>
      </c>
      <c r="Y1867" s="80" t="s">
        <v>178</v>
      </c>
      <c r="Z1867" s="80" t="s">
        <v>121</v>
      </c>
      <c r="AA1867" s="80" t="s">
        <v>122</v>
      </c>
      <c r="AB1867" s="76" t="s">
        <v>539</v>
      </c>
      <c r="AC1867" s="76" t="s">
        <v>540</v>
      </c>
      <c r="AD1867" s="76" t="s">
        <v>25</v>
      </c>
      <c r="AE1867" s="76">
        <v>67180000</v>
      </c>
      <c r="AF1867" s="76" t="s">
        <v>96</v>
      </c>
      <c r="AG1867" s="82"/>
      <c r="AH1867" s="60"/>
      <c r="AI1867" s="75" t="s">
        <v>6443</v>
      </c>
      <c r="AJ1867" s="6" t="s">
        <v>103</v>
      </c>
      <c r="AK1867" s="81">
        <v>0</v>
      </c>
      <c r="AL1867" s="6" t="s">
        <v>103</v>
      </c>
      <c r="AM1867" s="342"/>
      <c r="AN1867" s="342"/>
      <c r="AO1867" s="342"/>
    </row>
    <row r="1868" spans="1:41">
      <c r="A1868" s="85" t="s">
        <v>6443</v>
      </c>
      <c r="B1868" s="85" t="s">
        <v>93</v>
      </c>
      <c r="C1868" s="76">
        <v>1867</v>
      </c>
      <c r="D1868" s="76" t="s">
        <v>98</v>
      </c>
      <c r="E1868" s="76" t="s">
        <v>2164</v>
      </c>
      <c r="F1868" s="6" t="str">
        <f t="shared" si="191"/>
        <v>BROKERRM-M-073-SI26-M19-B</v>
      </c>
      <c r="G1868" s="97" t="s">
        <v>6529</v>
      </c>
      <c r="H1868" s="95" t="s">
        <v>6530</v>
      </c>
      <c r="I1868" s="85" t="s">
        <v>6622</v>
      </c>
      <c r="J1868" s="92">
        <v>46098</v>
      </c>
      <c r="K1868" s="98">
        <v>6004347</v>
      </c>
      <c r="L1868" s="88" t="s">
        <v>6671</v>
      </c>
      <c r="M1868" s="80" t="s">
        <v>117</v>
      </c>
      <c r="N1868" s="6" t="s">
        <v>5834</v>
      </c>
      <c r="O1868" s="71">
        <v>0</v>
      </c>
      <c r="P1868" s="71">
        <v>18195.5</v>
      </c>
      <c r="Q1868" s="79">
        <v>5388.75</v>
      </c>
      <c r="R1868" s="79">
        <v>862.2</v>
      </c>
      <c r="S1868" s="71">
        <v>0</v>
      </c>
      <c r="T1868" s="79">
        <v>24446.45</v>
      </c>
      <c r="U1868" s="87" t="s">
        <v>24</v>
      </c>
      <c r="V1868" s="84">
        <f t="shared" si="193"/>
        <v>1372.493922534065</v>
      </c>
      <c r="W1868" s="70">
        <v>46098</v>
      </c>
      <c r="X1868" s="6" t="s">
        <v>1267</v>
      </c>
      <c r="Y1868" s="80" t="s">
        <v>129</v>
      </c>
      <c r="Z1868" s="80" t="s">
        <v>239</v>
      </c>
      <c r="AA1868" s="80" t="s">
        <v>122</v>
      </c>
      <c r="AB1868" s="76" t="s">
        <v>539</v>
      </c>
      <c r="AC1868" s="76" t="s">
        <v>540</v>
      </c>
      <c r="AD1868" s="76" t="s">
        <v>174</v>
      </c>
      <c r="AE1868" s="341">
        <v>67110003</v>
      </c>
      <c r="AF1868" s="76" t="s">
        <v>96</v>
      </c>
      <c r="AG1868" s="82"/>
      <c r="AH1868" s="60"/>
      <c r="AI1868" s="75" t="s">
        <v>6443</v>
      </c>
      <c r="AJ1868" s="6" t="s">
        <v>103</v>
      </c>
      <c r="AK1868" s="81">
        <v>0</v>
      </c>
      <c r="AL1868" s="6" t="s">
        <v>103</v>
      </c>
      <c r="AM1868" s="342"/>
      <c r="AN1868" s="342"/>
      <c r="AO1868" s="342"/>
    </row>
    <row r="1869" spans="1:41">
      <c r="A1869" s="85" t="s">
        <v>6443</v>
      </c>
      <c r="B1869" s="85" t="s">
        <v>93</v>
      </c>
      <c r="C1869" s="76">
        <v>1868</v>
      </c>
      <c r="D1869" s="76" t="s">
        <v>98</v>
      </c>
      <c r="E1869" s="76" t="s">
        <v>2164</v>
      </c>
      <c r="F1869" s="6" t="str">
        <f t="shared" si="191"/>
        <v>BROKERRM-M-036-SI26-M19-B</v>
      </c>
      <c r="G1869" s="97" t="s">
        <v>6531</v>
      </c>
      <c r="H1869" s="95" t="s">
        <v>6532</v>
      </c>
      <c r="I1869" s="85" t="s">
        <v>6622</v>
      </c>
      <c r="J1869" s="92">
        <v>46098</v>
      </c>
      <c r="K1869" s="98">
        <v>6003642</v>
      </c>
      <c r="L1869" s="88" t="s">
        <v>6672</v>
      </c>
      <c r="M1869" s="80" t="s">
        <v>117</v>
      </c>
      <c r="N1869" s="6" t="s">
        <v>5835</v>
      </c>
      <c r="O1869" s="71">
        <v>0</v>
      </c>
      <c r="P1869" s="71">
        <v>36485.449999999997</v>
      </c>
      <c r="Q1869" s="79">
        <v>5633.98</v>
      </c>
      <c r="R1869" s="79">
        <v>901.44</v>
      </c>
      <c r="S1869" s="71">
        <v>0</v>
      </c>
      <c r="T1869" s="79">
        <v>43020.87</v>
      </c>
      <c r="U1869" s="87" t="s">
        <v>24</v>
      </c>
      <c r="V1869" s="84">
        <f t="shared" si="193"/>
        <v>2415.3152141569872</v>
      </c>
      <c r="W1869" s="70">
        <v>46098</v>
      </c>
      <c r="X1869" s="6" t="s">
        <v>437</v>
      </c>
      <c r="Y1869" s="80" t="s">
        <v>129</v>
      </c>
      <c r="Z1869" s="80" t="s">
        <v>239</v>
      </c>
      <c r="AA1869" s="80" t="s">
        <v>122</v>
      </c>
      <c r="AB1869" s="76" t="s">
        <v>539</v>
      </c>
      <c r="AC1869" s="76" t="s">
        <v>540</v>
      </c>
      <c r="AD1869" s="76" t="s">
        <v>174</v>
      </c>
      <c r="AE1869" s="341">
        <v>67110003</v>
      </c>
      <c r="AF1869" s="76">
        <v>8736776</v>
      </c>
      <c r="AG1869" s="80" t="s">
        <v>550</v>
      </c>
      <c r="AH1869" s="60">
        <v>18366.560000000001</v>
      </c>
      <c r="AI1869" s="75" t="s">
        <v>6443</v>
      </c>
      <c r="AJ1869" s="6" t="s">
        <v>103</v>
      </c>
      <c r="AK1869" s="81">
        <v>0</v>
      </c>
      <c r="AL1869" s="6" t="s">
        <v>103</v>
      </c>
      <c r="AM1869" s="342"/>
      <c r="AN1869" s="342"/>
      <c r="AO1869" s="342"/>
    </row>
    <row r="1870" spans="1:41">
      <c r="A1870" s="85" t="s">
        <v>6443</v>
      </c>
      <c r="B1870" s="85" t="s">
        <v>93</v>
      </c>
      <c r="C1870" s="76">
        <v>1869</v>
      </c>
      <c r="D1870" s="76" t="s">
        <v>98</v>
      </c>
      <c r="E1870" s="76" t="s">
        <v>2164</v>
      </c>
      <c r="F1870" s="6" t="str">
        <f t="shared" si="191"/>
        <v>BROKERRM-M-074-SI26-M19-B</v>
      </c>
      <c r="G1870" s="96" t="s">
        <v>6533</v>
      </c>
      <c r="H1870" s="95" t="s">
        <v>6534</v>
      </c>
      <c r="I1870" s="85" t="s">
        <v>6622</v>
      </c>
      <c r="J1870" s="92">
        <v>46098</v>
      </c>
      <c r="K1870" s="98">
        <v>6004355</v>
      </c>
      <c r="L1870" s="77" t="s">
        <v>6673</v>
      </c>
      <c r="M1870" s="80" t="s">
        <v>117</v>
      </c>
      <c r="N1870" s="6" t="s">
        <v>5837</v>
      </c>
      <c r="O1870" s="71">
        <v>0</v>
      </c>
      <c r="P1870" s="71">
        <v>24980.77</v>
      </c>
      <c r="Q1870" s="79">
        <v>5293.05</v>
      </c>
      <c r="R1870" s="79">
        <v>846.89</v>
      </c>
      <c r="S1870" s="71">
        <v>0</v>
      </c>
      <c r="T1870" s="79">
        <v>31120.71</v>
      </c>
      <c r="U1870" s="87" t="s">
        <v>24</v>
      </c>
      <c r="V1870" s="84">
        <f t="shared" si="193"/>
        <v>1747.2060499559279</v>
      </c>
      <c r="W1870" s="78">
        <v>46098</v>
      </c>
      <c r="X1870" s="80" t="s">
        <v>1267</v>
      </c>
      <c r="Y1870" s="80" t="s">
        <v>129</v>
      </c>
      <c r="Z1870" s="80" t="s">
        <v>239</v>
      </c>
      <c r="AA1870" s="80" t="s">
        <v>122</v>
      </c>
      <c r="AB1870" s="76" t="s">
        <v>539</v>
      </c>
      <c r="AC1870" s="76" t="s">
        <v>540</v>
      </c>
      <c r="AD1870" s="76" t="s">
        <v>174</v>
      </c>
      <c r="AE1870" s="341">
        <v>67110003</v>
      </c>
      <c r="AF1870" s="76">
        <v>8745248</v>
      </c>
      <c r="AG1870" s="80" t="s">
        <v>550</v>
      </c>
      <c r="AH1870" s="60">
        <v>21499.17</v>
      </c>
      <c r="AI1870" s="75" t="s">
        <v>6443</v>
      </c>
      <c r="AJ1870" s="6" t="s">
        <v>103</v>
      </c>
      <c r="AK1870" s="81">
        <v>0</v>
      </c>
      <c r="AL1870" s="6" t="s">
        <v>103</v>
      </c>
      <c r="AM1870" s="342"/>
      <c r="AN1870" s="342"/>
      <c r="AO1870" s="342"/>
    </row>
    <row r="1871" spans="1:41">
      <c r="A1871" s="85" t="s">
        <v>6443</v>
      </c>
      <c r="B1871" s="85" t="s">
        <v>93</v>
      </c>
      <c r="C1871" s="76">
        <v>1870</v>
      </c>
      <c r="D1871" s="76" t="s">
        <v>98</v>
      </c>
      <c r="E1871" s="76" t="s">
        <v>2164</v>
      </c>
      <c r="F1871" s="6" t="str">
        <f t="shared" si="191"/>
        <v>BROKERRM-M-037-SI26-M19-B</v>
      </c>
      <c r="G1871" s="97" t="s">
        <v>5514</v>
      </c>
      <c r="H1871" s="95" t="s">
        <v>6535</v>
      </c>
      <c r="I1871" s="85" t="s">
        <v>6622</v>
      </c>
      <c r="J1871" s="92">
        <v>46099</v>
      </c>
      <c r="K1871" s="98">
        <v>6002924</v>
      </c>
      <c r="L1871" s="77" t="s">
        <v>5713</v>
      </c>
      <c r="M1871" s="80" t="s">
        <v>117</v>
      </c>
      <c r="N1871" s="6" t="s">
        <v>5714</v>
      </c>
      <c r="O1871" s="71">
        <v>0</v>
      </c>
      <c r="P1871" s="71">
        <v>7250</v>
      </c>
      <c r="Q1871" s="79">
        <v>0</v>
      </c>
      <c r="R1871" s="79">
        <v>0</v>
      </c>
      <c r="S1871" s="71">
        <v>0</v>
      </c>
      <c r="T1871" s="79">
        <v>7250</v>
      </c>
      <c r="U1871" s="87" t="s">
        <v>24</v>
      </c>
      <c r="V1871" s="84">
        <f t="shared" si="193"/>
        <v>407.03582476686677</v>
      </c>
      <c r="W1871" s="78">
        <v>46099</v>
      </c>
      <c r="X1871" s="80" t="s">
        <v>437</v>
      </c>
      <c r="Y1871" s="80" t="s">
        <v>129</v>
      </c>
      <c r="Z1871" s="80" t="s">
        <v>239</v>
      </c>
      <c r="AA1871" s="80" t="s">
        <v>122</v>
      </c>
      <c r="AB1871" s="76" t="s">
        <v>539</v>
      </c>
      <c r="AC1871" s="76" t="s">
        <v>540</v>
      </c>
      <c r="AD1871" s="76" t="s">
        <v>174</v>
      </c>
      <c r="AE1871" s="341">
        <v>67110003</v>
      </c>
      <c r="AF1871" s="76" t="s">
        <v>6674</v>
      </c>
      <c r="AG1871" s="75"/>
      <c r="AH1871" s="60"/>
      <c r="AI1871" s="75" t="s">
        <v>6443</v>
      </c>
      <c r="AJ1871" s="6" t="s">
        <v>103</v>
      </c>
      <c r="AK1871" s="81">
        <v>0</v>
      </c>
      <c r="AL1871" s="6" t="s">
        <v>103</v>
      </c>
      <c r="AM1871" s="342"/>
      <c r="AN1871" s="342"/>
      <c r="AO1871" s="342"/>
    </row>
    <row r="1872" spans="1:41">
      <c r="A1872" s="85" t="s">
        <v>6443</v>
      </c>
      <c r="B1872" s="85" t="s">
        <v>93</v>
      </c>
      <c r="C1872" s="76">
        <v>1871</v>
      </c>
      <c r="D1872" s="76" t="s">
        <v>98</v>
      </c>
      <c r="E1872" s="76" t="s">
        <v>2164</v>
      </c>
      <c r="F1872" s="6" t="str">
        <f t="shared" si="191"/>
        <v>BROKERRM-M-016-SI26-M19-B</v>
      </c>
      <c r="G1872" s="97" t="s">
        <v>5516</v>
      </c>
      <c r="H1872" s="95" t="s">
        <v>6536</v>
      </c>
      <c r="I1872" s="85" t="s">
        <v>6622</v>
      </c>
      <c r="J1872" s="92">
        <v>46099</v>
      </c>
      <c r="K1872" s="98">
        <v>6002936</v>
      </c>
      <c r="L1872" s="88" t="s">
        <v>5717</v>
      </c>
      <c r="M1872" s="80" t="s">
        <v>117</v>
      </c>
      <c r="N1872" s="6" t="s">
        <v>5718</v>
      </c>
      <c r="O1872" s="71">
        <v>0</v>
      </c>
      <c r="P1872" s="71">
        <v>13569.5</v>
      </c>
      <c r="Q1872" s="79">
        <v>0</v>
      </c>
      <c r="R1872" s="79">
        <v>0</v>
      </c>
      <c r="S1872" s="71">
        <v>0</v>
      </c>
      <c r="T1872" s="79">
        <v>13569.5</v>
      </c>
      <c r="U1872" s="87" t="s">
        <v>24</v>
      </c>
      <c r="V1872" s="84">
        <f t="shared" si="193"/>
        <v>761.8307067826205</v>
      </c>
      <c r="W1872" s="78">
        <v>46099</v>
      </c>
      <c r="X1872" s="80" t="s">
        <v>437</v>
      </c>
      <c r="Y1872" s="80" t="s">
        <v>129</v>
      </c>
      <c r="Z1872" s="80" t="s">
        <v>239</v>
      </c>
      <c r="AA1872" s="80" t="s">
        <v>122</v>
      </c>
      <c r="AB1872" s="76" t="s">
        <v>539</v>
      </c>
      <c r="AC1872" s="76" t="s">
        <v>540</v>
      </c>
      <c r="AD1872" s="76" t="s">
        <v>174</v>
      </c>
      <c r="AE1872" s="341">
        <v>67110003</v>
      </c>
      <c r="AF1872" s="76" t="s">
        <v>6675</v>
      </c>
      <c r="AG1872" s="80" t="s">
        <v>550</v>
      </c>
      <c r="AH1872" s="60">
        <v>6128</v>
      </c>
      <c r="AI1872" s="75" t="s">
        <v>6443</v>
      </c>
      <c r="AJ1872" s="6" t="s">
        <v>103</v>
      </c>
      <c r="AK1872" s="81">
        <v>0</v>
      </c>
      <c r="AL1872" s="6" t="s">
        <v>103</v>
      </c>
      <c r="AM1872" s="342"/>
      <c r="AN1872" s="342"/>
      <c r="AO1872" s="342"/>
    </row>
    <row r="1873" spans="1:41">
      <c r="A1873" s="85" t="s">
        <v>6443</v>
      </c>
      <c r="B1873" s="85" t="s">
        <v>93</v>
      </c>
      <c r="C1873" s="76">
        <v>1872</v>
      </c>
      <c r="D1873" s="76" t="s">
        <v>98</v>
      </c>
      <c r="E1873" s="76" t="s">
        <v>2164</v>
      </c>
      <c r="F1873" s="6" t="str">
        <f t="shared" si="191"/>
        <v>BROKERRM-M-027-SI26-M19-B</v>
      </c>
      <c r="G1873" s="97" t="s">
        <v>5518</v>
      </c>
      <c r="H1873" s="95" t="s">
        <v>6537</v>
      </c>
      <c r="I1873" s="85" t="s">
        <v>6622</v>
      </c>
      <c r="J1873" s="92">
        <v>46099</v>
      </c>
      <c r="K1873" s="98">
        <v>6002922</v>
      </c>
      <c r="L1873" s="88" t="s">
        <v>5721</v>
      </c>
      <c r="M1873" s="80" t="s">
        <v>117</v>
      </c>
      <c r="N1873" s="6" t="s">
        <v>5722</v>
      </c>
      <c r="O1873" s="71">
        <v>0</v>
      </c>
      <c r="P1873" s="71">
        <v>7424</v>
      </c>
      <c r="Q1873" s="79">
        <v>0</v>
      </c>
      <c r="R1873" s="79">
        <v>0</v>
      </c>
      <c r="S1873" s="71">
        <v>0</v>
      </c>
      <c r="T1873" s="79">
        <v>7424</v>
      </c>
      <c r="U1873" s="87" t="s">
        <v>24</v>
      </c>
      <c r="V1873" s="84">
        <f t="shared" si="193"/>
        <v>416.80468456127159</v>
      </c>
      <c r="W1873" s="78">
        <v>46099</v>
      </c>
      <c r="X1873" s="80" t="s">
        <v>437</v>
      </c>
      <c r="Y1873" s="80" t="s">
        <v>129</v>
      </c>
      <c r="Z1873" s="80" t="s">
        <v>239</v>
      </c>
      <c r="AA1873" s="80" t="s">
        <v>122</v>
      </c>
      <c r="AB1873" s="76" t="s">
        <v>539</v>
      </c>
      <c r="AC1873" s="76" t="s">
        <v>540</v>
      </c>
      <c r="AD1873" s="76" t="s">
        <v>174</v>
      </c>
      <c r="AE1873" s="341">
        <v>67110003</v>
      </c>
      <c r="AF1873" s="76" t="s">
        <v>6676</v>
      </c>
      <c r="AG1873" s="75"/>
      <c r="AH1873" s="60"/>
      <c r="AI1873" s="75" t="s">
        <v>6443</v>
      </c>
      <c r="AJ1873" s="6" t="s">
        <v>103</v>
      </c>
      <c r="AK1873" s="81">
        <v>0</v>
      </c>
      <c r="AL1873" s="6" t="s">
        <v>103</v>
      </c>
      <c r="AM1873" s="342"/>
      <c r="AN1873" s="342"/>
      <c r="AO1873" s="342"/>
    </row>
    <row r="1874" spans="1:41">
      <c r="A1874" s="85" t="s">
        <v>6443</v>
      </c>
      <c r="B1874" s="85" t="s">
        <v>93</v>
      </c>
      <c r="C1874" s="76">
        <v>1873</v>
      </c>
      <c r="D1874" s="76" t="s">
        <v>98</v>
      </c>
      <c r="E1874" s="76" t="s">
        <v>2164</v>
      </c>
      <c r="F1874" s="6" t="str">
        <f t="shared" si="191"/>
        <v>BROKERRM-M-028-SI26-M19-B</v>
      </c>
      <c r="G1874" s="97" t="s">
        <v>5520</v>
      </c>
      <c r="H1874" s="95" t="s">
        <v>6538</v>
      </c>
      <c r="I1874" s="85" t="s">
        <v>6622</v>
      </c>
      <c r="J1874" s="92">
        <v>46099</v>
      </c>
      <c r="K1874" s="98">
        <v>6002921</v>
      </c>
      <c r="L1874" s="88" t="s">
        <v>5725</v>
      </c>
      <c r="M1874" s="80" t="s">
        <v>117</v>
      </c>
      <c r="N1874" s="6" t="s">
        <v>5726</v>
      </c>
      <c r="O1874" s="71">
        <v>0</v>
      </c>
      <c r="P1874" s="71">
        <v>7250</v>
      </c>
      <c r="Q1874" s="79">
        <v>0</v>
      </c>
      <c r="R1874" s="79">
        <v>0</v>
      </c>
      <c r="S1874" s="71">
        <v>0</v>
      </c>
      <c r="T1874" s="79">
        <v>7250</v>
      </c>
      <c r="U1874" s="87" t="s">
        <v>24</v>
      </c>
      <c r="V1874" s="84">
        <f t="shared" si="193"/>
        <v>407.03582476686677</v>
      </c>
      <c r="W1874" s="70">
        <v>46099</v>
      </c>
      <c r="X1874" s="6" t="s">
        <v>437</v>
      </c>
      <c r="Y1874" s="80" t="s">
        <v>129</v>
      </c>
      <c r="Z1874" s="80" t="s">
        <v>239</v>
      </c>
      <c r="AA1874" s="80" t="s">
        <v>122</v>
      </c>
      <c r="AB1874" s="76" t="s">
        <v>539</v>
      </c>
      <c r="AC1874" s="76" t="s">
        <v>540</v>
      </c>
      <c r="AD1874" s="76" t="s">
        <v>174</v>
      </c>
      <c r="AE1874" s="341">
        <v>67110003</v>
      </c>
      <c r="AF1874" s="76" t="s">
        <v>6677</v>
      </c>
      <c r="AG1874" s="82"/>
      <c r="AH1874" s="60"/>
      <c r="AI1874" s="75" t="s">
        <v>6443</v>
      </c>
      <c r="AJ1874" s="6" t="s">
        <v>103</v>
      </c>
      <c r="AK1874" s="81">
        <v>0</v>
      </c>
      <c r="AL1874" s="6" t="s">
        <v>103</v>
      </c>
      <c r="AM1874" s="342"/>
      <c r="AN1874" s="342"/>
      <c r="AO1874" s="342"/>
    </row>
    <row r="1875" spans="1:41">
      <c r="A1875" s="85" t="s">
        <v>6443</v>
      </c>
      <c r="B1875" s="85" t="s">
        <v>93</v>
      </c>
      <c r="C1875" s="76">
        <v>1874</v>
      </c>
      <c r="D1875" s="76" t="s">
        <v>98</v>
      </c>
      <c r="E1875" s="76" t="s">
        <v>2164</v>
      </c>
      <c r="F1875" s="6" t="str">
        <f t="shared" si="191"/>
        <v>BROKERAF-M-054-SI26-M46-B</v>
      </c>
      <c r="G1875" s="97" t="s">
        <v>5090</v>
      </c>
      <c r="H1875" s="95" t="s">
        <v>6539</v>
      </c>
      <c r="I1875" s="85" t="s">
        <v>6622</v>
      </c>
      <c r="J1875" s="92">
        <v>46099</v>
      </c>
      <c r="K1875" s="98">
        <v>6003927</v>
      </c>
      <c r="L1875" s="88" t="s">
        <v>5318</v>
      </c>
      <c r="M1875" s="80" t="s">
        <v>117</v>
      </c>
      <c r="N1875" s="6" t="s">
        <v>5319</v>
      </c>
      <c r="O1875" s="71">
        <v>0</v>
      </c>
      <c r="P1875" s="71">
        <v>5974</v>
      </c>
      <c r="Q1875" s="79">
        <v>0</v>
      </c>
      <c r="R1875" s="79">
        <v>0</v>
      </c>
      <c r="S1875" s="71">
        <v>0</v>
      </c>
      <c r="T1875" s="79">
        <v>5974</v>
      </c>
      <c r="U1875" s="87" t="s">
        <v>24</v>
      </c>
      <c r="V1875" s="84">
        <f t="shared" si="193"/>
        <v>335.39751960789823</v>
      </c>
      <c r="W1875" s="70">
        <v>46099</v>
      </c>
      <c r="X1875" s="6" t="s">
        <v>437</v>
      </c>
      <c r="Y1875" s="80" t="s">
        <v>129</v>
      </c>
      <c r="Z1875" s="80" t="s">
        <v>239</v>
      </c>
      <c r="AA1875" s="80" t="s">
        <v>122</v>
      </c>
      <c r="AB1875" s="76" t="s">
        <v>1106</v>
      </c>
      <c r="AC1875" s="76" t="s">
        <v>540</v>
      </c>
      <c r="AD1875" s="76" t="s">
        <v>174</v>
      </c>
      <c r="AE1875" s="341">
        <v>67110003</v>
      </c>
      <c r="AF1875" s="76" t="s">
        <v>6678</v>
      </c>
      <c r="AG1875" s="82"/>
      <c r="AH1875" s="60"/>
      <c r="AI1875" s="75" t="s">
        <v>6443</v>
      </c>
      <c r="AJ1875" s="6" t="s">
        <v>103</v>
      </c>
      <c r="AK1875" s="81">
        <v>0</v>
      </c>
      <c r="AL1875" s="6" t="s">
        <v>103</v>
      </c>
      <c r="AM1875" s="342"/>
      <c r="AN1875" s="342"/>
      <c r="AO1875" s="342"/>
    </row>
    <row r="1876" spans="1:41">
      <c r="A1876" s="85" t="s">
        <v>6443</v>
      </c>
      <c r="B1876" s="85" t="s">
        <v>93</v>
      </c>
      <c r="C1876" s="76">
        <v>1875</v>
      </c>
      <c r="D1876" s="76" t="s">
        <v>98</v>
      </c>
      <c r="E1876" s="76" t="s">
        <v>2164</v>
      </c>
      <c r="F1876" s="6" t="str">
        <f t="shared" si="191"/>
        <v>BROKERAF-M-058-SI26-M46-B</v>
      </c>
      <c r="G1876" s="97" t="s">
        <v>5094</v>
      </c>
      <c r="H1876" s="95" t="s">
        <v>6540</v>
      </c>
      <c r="I1876" s="85" t="s">
        <v>6622</v>
      </c>
      <c r="J1876" s="92">
        <v>46099</v>
      </c>
      <c r="K1876" s="98">
        <v>6003931</v>
      </c>
      <c r="L1876" s="88" t="s">
        <v>5324</v>
      </c>
      <c r="M1876" s="80" t="s">
        <v>117</v>
      </c>
      <c r="N1876" s="6" t="s">
        <v>5325</v>
      </c>
      <c r="O1876" s="71">
        <v>0</v>
      </c>
      <c r="P1876" s="71">
        <v>5510</v>
      </c>
      <c r="Q1876" s="79">
        <v>0</v>
      </c>
      <c r="R1876" s="79">
        <v>0</v>
      </c>
      <c r="S1876" s="71">
        <v>0</v>
      </c>
      <c r="T1876" s="79">
        <v>5510</v>
      </c>
      <c r="U1876" s="87" t="s">
        <v>24</v>
      </c>
      <c r="V1876" s="84">
        <f t="shared" si="193"/>
        <v>309.34722682281875</v>
      </c>
      <c r="W1876" s="89">
        <v>46099</v>
      </c>
      <c r="X1876" s="85" t="s">
        <v>437</v>
      </c>
      <c r="Y1876" s="85" t="s">
        <v>129</v>
      </c>
      <c r="Z1876" s="85" t="s">
        <v>239</v>
      </c>
      <c r="AA1876" s="80" t="s">
        <v>122</v>
      </c>
      <c r="AB1876" s="76" t="s">
        <v>1106</v>
      </c>
      <c r="AC1876" s="76" t="s">
        <v>540</v>
      </c>
      <c r="AD1876" s="76" t="s">
        <v>174</v>
      </c>
      <c r="AE1876" s="341">
        <v>67110003</v>
      </c>
      <c r="AF1876" s="76" t="s">
        <v>6679</v>
      </c>
      <c r="AG1876" s="82"/>
      <c r="AH1876" s="60"/>
      <c r="AI1876" s="75" t="s">
        <v>6443</v>
      </c>
      <c r="AJ1876" s="6" t="s">
        <v>103</v>
      </c>
      <c r="AK1876" s="81">
        <v>0</v>
      </c>
      <c r="AL1876" s="6" t="s">
        <v>103</v>
      </c>
      <c r="AM1876" s="342"/>
      <c r="AN1876" s="342"/>
      <c r="AO1876" s="342"/>
    </row>
    <row r="1877" spans="1:41">
      <c r="A1877" s="85" t="s">
        <v>6443</v>
      </c>
      <c r="B1877" s="85" t="s">
        <v>93</v>
      </c>
      <c r="C1877" s="76">
        <v>1876</v>
      </c>
      <c r="D1877" s="76" t="s">
        <v>98</v>
      </c>
      <c r="E1877" s="76" t="s">
        <v>2164</v>
      </c>
      <c r="F1877" s="6" t="str">
        <f t="shared" si="191"/>
        <v>BROKERRM-M-025-SI26-M19-B</v>
      </c>
      <c r="G1877" s="97" t="s">
        <v>5506</v>
      </c>
      <c r="H1877" s="95" t="s">
        <v>6541</v>
      </c>
      <c r="I1877" s="85" t="s">
        <v>6622</v>
      </c>
      <c r="J1877" s="92">
        <v>46099</v>
      </c>
      <c r="K1877" s="98">
        <v>6003630</v>
      </c>
      <c r="L1877" s="88" t="s">
        <v>5701</v>
      </c>
      <c r="M1877" s="80" t="s">
        <v>117</v>
      </c>
      <c r="N1877" s="80" t="s">
        <v>5702</v>
      </c>
      <c r="O1877" s="71">
        <v>0</v>
      </c>
      <c r="P1877" s="71">
        <v>6728</v>
      </c>
      <c r="Q1877" s="79">
        <v>0</v>
      </c>
      <c r="R1877" s="79">
        <v>0</v>
      </c>
      <c r="S1877" s="71">
        <v>0</v>
      </c>
      <c r="T1877" s="79">
        <v>6728</v>
      </c>
      <c r="U1877" s="87" t="s">
        <v>24</v>
      </c>
      <c r="V1877" s="84">
        <f t="shared" si="193"/>
        <v>377.72924538365237</v>
      </c>
      <c r="W1877" s="89">
        <v>46099</v>
      </c>
      <c r="X1877" s="85" t="s">
        <v>437</v>
      </c>
      <c r="Y1877" s="85" t="s">
        <v>129</v>
      </c>
      <c r="Z1877" s="85" t="s">
        <v>239</v>
      </c>
      <c r="AA1877" s="80" t="s">
        <v>122</v>
      </c>
      <c r="AB1877" s="76" t="s">
        <v>539</v>
      </c>
      <c r="AC1877" s="76" t="s">
        <v>540</v>
      </c>
      <c r="AD1877" s="76" t="s">
        <v>174</v>
      </c>
      <c r="AE1877" s="341">
        <v>67110003</v>
      </c>
      <c r="AF1877" s="76" t="s">
        <v>6680</v>
      </c>
      <c r="AG1877" s="82"/>
      <c r="AH1877" s="60"/>
      <c r="AI1877" s="75" t="s">
        <v>6443</v>
      </c>
      <c r="AJ1877" s="6" t="s">
        <v>103</v>
      </c>
      <c r="AK1877" s="81">
        <v>0</v>
      </c>
      <c r="AL1877" s="6" t="s">
        <v>103</v>
      </c>
      <c r="AM1877" s="342"/>
      <c r="AN1877" s="342"/>
      <c r="AO1877" s="342"/>
    </row>
    <row r="1878" spans="1:41">
      <c r="A1878" s="85" t="s">
        <v>6443</v>
      </c>
      <c r="B1878" s="85" t="s">
        <v>93</v>
      </c>
      <c r="C1878" s="76">
        <v>1877</v>
      </c>
      <c r="D1878" s="76" t="s">
        <v>98</v>
      </c>
      <c r="E1878" s="76" t="s">
        <v>2164</v>
      </c>
      <c r="F1878" s="6" t="str">
        <f t="shared" si="191"/>
        <v>BROKERRM-A-008-SI26-M19-L-B</v>
      </c>
      <c r="G1878" s="97" t="s">
        <v>6542</v>
      </c>
      <c r="H1878" s="95" t="s">
        <v>6543</v>
      </c>
      <c r="I1878" s="85" t="s">
        <v>6622</v>
      </c>
      <c r="J1878" s="92">
        <v>46099</v>
      </c>
      <c r="K1878" s="98">
        <v>6003853</v>
      </c>
      <c r="L1878" s="91" t="s">
        <v>6681</v>
      </c>
      <c r="M1878" s="80" t="s">
        <v>117</v>
      </c>
      <c r="N1878" s="80" t="s">
        <v>6681</v>
      </c>
      <c r="O1878" s="71">
        <v>0</v>
      </c>
      <c r="P1878" s="71">
        <v>11993.19</v>
      </c>
      <c r="Q1878" s="79">
        <v>2397.2600000000002</v>
      </c>
      <c r="R1878" s="79">
        <v>383.56</v>
      </c>
      <c r="S1878" s="71">
        <v>0</v>
      </c>
      <c r="T1878" s="79">
        <v>14774.01</v>
      </c>
      <c r="U1878" s="87" t="s">
        <v>24</v>
      </c>
      <c r="V1878" s="84">
        <f t="shared" si="193"/>
        <v>829.45535799502579</v>
      </c>
      <c r="W1878" s="70">
        <v>46099</v>
      </c>
      <c r="X1878" s="6" t="s">
        <v>582</v>
      </c>
      <c r="Y1878" s="80" t="s">
        <v>129</v>
      </c>
      <c r="Z1878" s="80" t="s">
        <v>239</v>
      </c>
      <c r="AA1878" s="80" t="s">
        <v>122</v>
      </c>
      <c r="AB1878" s="76" t="s">
        <v>539</v>
      </c>
      <c r="AC1878" s="76" t="s">
        <v>540</v>
      </c>
      <c r="AD1878" s="76" t="s">
        <v>174</v>
      </c>
      <c r="AE1878" s="341">
        <v>67110003</v>
      </c>
      <c r="AF1878" s="76" t="s">
        <v>6682</v>
      </c>
      <c r="AG1878" s="80" t="s">
        <v>550</v>
      </c>
      <c r="AH1878" s="60">
        <v>9765.99</v>
      </c>
      <c r="AI1878" s="75" t="s">
        <v>6443</v>
      </c>
      <c r="AJ1878" s="6" t="s">
        <v>103</v>
      </c>
      <c r="AK1878" s="81">
        <v>0</v>
      </c>
      <c r="AL1878" s="6" t="s">
        <v>103</v>
      </c>
      <c r="AM1878" s="342"/>
      <c r="AN1878" s="342"/>
      <c r="AO1878" s="342"/>
    </row>
    <row r="1879" spans="1:41">
      <c r="A1879" s="85" t="s">
        <v>6443</v>
      </c>
      <c r="B1879" s="85" t="s">
        <v>93</v>
      </c>
      <c r="C1879" s="76">
        <v>1878</v>
      </c>
      <c r="D1879" s="76" t="s">
        <v>98</v>
      </c>
      <c r="E1879" s="76" t="s">
        <v>2164</v>
      </c>
      <c r="F1879" s="6" t="str">
        <f t="shared" si="191"/>
        <v>BROKERRM-M-069-SI26-M19-B</v>
      </c>
      <c r="G1879" s="97" t="s">
        <v>6544</v>
      </c>
      <c r="H1879" s="95" t="s">
        <v>6545</v>
      </c>
      <c r="I1879" s="85" t="s">
        <v>6622</v>
      </c>
      <c r="J1879" s="92">
        <v>46100</v>
      </c>
      <c r="K1879" s="98">
        <v>6004359</v>
      </c>
      <c r="L1879" s="77" t="s">
        <v>6683</v>
      </c>
      <c r="M1879" s="80" t="s">
        <v>117</v>
      </c>
      <c r="N1879" s="80" t="s">
        <v>5841</v>
      </c>
      <c r="O1879" s="71">
        <v>0</v>
      </c>
      <c r="P1879" s="71">
        <v>19313.64</v>
      </c>
      <c r="Q1879" s="79">
        <v>4656.01</v>
      </c>
      <c r="R1879" s="79">
        <v>744.96</v>
      </c>
      <c r="S1879" s="71">
        <v>0</v>
      </c>
      <c r="T1879" s="79">
        <v>24714.61</v>
      </c>
      <c r="U1879" s="87" t="s">
        <v>24</v>
      </c>
      <c r="V1879" s="84">
        <f t="shared" si="193"/>
        <v>1387.5491951919246</v>
      </c>
      <c r="W1879" s="70">
        <v>46100</v>
      </c>
      <c r="X1879" s="80" t="s">
        <v>1267</v>
      </c>
      <c r="Y1879" s="80" t="s">
        <v>129</v>
      </c>
      <c r="Z1879" s="80" t="s">
        <v>239</v>
      </c>
      <c r="AA1879" s="80" t="s">
        <v>122</v>
      </c>
      <c r="AB1879" s="76" t="s">
        <v>539</v>
      </c>
      <c r="AC1879" s="76" t="s">
        <v>540</v>
      </c>
      <c r="AD1879" s="76" t="s">
        <v>174</v>
      </c>
      <c r="AE1879" s="341">
        <v>67110003</v>
      </c>
      <c r="AF1879" s="76" t="s">
        <v>6684</v>
      </c>
      <c r="AG1879" s="80" t="s">
        <v>550</v>
      </c>
      <c r="AH1879" s="60">
        <v>17746.599999999999</v>
      </c>
      <c r="AI1879" s="75" t="s">
        <v>6443</v>
      </c>
      <c r="AJ1879" s="6" t="s">
        <v>103</v>
      </c>
      <c r="AK1879" s="81">
        <v>0</v>
      </c>
      <c r="AL1879" s="6" t="s">
        <v>103</v>
      </c>
      <c r="AM1879" s="342"/>
      <c r="AN1879" s="342"/>
      <c r="AO1879" s="342"/>
    </row>
    <row r="1880" spans="1:41" ht="58">
      <c r="A1880" s="85" t="s">
        <v>6443</v>
      </c>
      <c r="B1880" s="85" t="s">
        <v>93</v>
      </c>
      <c r="C1880" s="76">
        <v>1879</v>
      </c>
      <c r="D1880" s="76" t="s">
        <v>98</v>
      </c>
      <c r="E1880" s="76" t="s">
        <v>2164</v>
      </c>
      <c r="F1880" s="6" t="str">
        <f t="shared" si="191"/>
        <v>BROKERRM-M-072-SI26-M19-B</v>
      </c>
      <c r="G1880" s="97" t="s">
        <v>6546</v>
      </c>
      <c r="H1880" s="95" t="s">
        <v>6547</v>
      </c>
      <c r="I1880" s="85" t="s">
        <v>6622</v>
      </c>
      <c r="J1880" s="92">
        <v>46100</v>
      </c>
      <c r="K1880" s="95">
        <v>6004356</v>
      </c>
      <c r="L1880" s="72" t="s">
        <v>6685</v>
      </c>
      <c r="M1880" s="80" t="s">
        <v>117</v>
      </c>
      <c r="N1880" s="80" t="s">
        <v>5840</v>
      </c>
      <c r="O1880" s="71">
        <v>0</v>
      </c>
      <c r="P1880" s="71">
        <v>19313.64</v>
      </c>
      <c r="Q1880" s="79">
        <v>3701.41</v>
      </c>
      <c r="R1880" s="79">
        <v>592.23</v>
      </c>
      <c r="S1880" s="71">
        <v>0</v>
      </c>
      <c r="T1880" s="79">
        <v>23607.279999999999</v>
      </c>
      <c r="U1880" s="87" t="s">
        <v>24</v>
      </c>
      <c r="V1880" s="84">
        <f t="shared" si="193"/>
        <v>1325.3805083175666</v>
      </c>
      <c r="W1880" s="89">
        <v>46100</v>
      </c>
      <c r="X1880" s="87" t="s">
        <v>437</v>
      </c>
      <c r="Y1880" s="85" t="s">
        <v>129</v>
      </c>
      <c r="Z1880" s="85" t="s">
        <v>239</v>
      </c>
      <c r="AA1880" s="85" t="s">
        <v>122</v>
      </c>
      <c r="AB1880" s="76" t="s">
        <v>539</v>
      </c>
      <c r="AC1880" s="76" t="s">
        <v>540</v>
      </c>
      <c r="AD1880" s="76" t="s">
        <v>174</v>
      </c>
      <c r="AE1880" s="341">
        <v>67110003</v>
      </c>
      <c r="AF1880" s="76" t="s">
        <v>6686</v>
      </c>
      <c r="AG1880" s="80" t="s">
        <v>550</v>
      </c>
      <c r="AH1880" s="60">
        <v>17746.599999999999</v>
      </c>
      <c r="AI1880" s="75" t="s">
        <v>6443</v>
      </c>
      <c r="AJ1880" s="6" t="s">
        <v>103</v>
      </c>
      <c r="AK1880" s="81">
        <v>0</v>
      </c>
      <c r="AL1880" s="6" t="s">
        <v>103</v>
      </c>
      <c r="AM1880" s="342"/>
      <c r="AN1880" s="342"/>
      <c r="AO1880" s="342"/>
    </row>
    <row r="1881" spans="1:41" ht="29">
      <c r="A1881" s="85" t="s">
        <v>6443</v>
      </c>
      <c r="B1881" s="85" t="s">
        <v>93</v>
      </c>
      <c r="C1881" s="76">
        <v>1880</v>
      </c>
      <c r="D1881" s="76" t="s">
        <v>98</v>
      </c>
      <c r="E1881" s="76" t="s">
        <v>2164</v>
      </c>
      <c r="F1881" s="6" t="str">
        <f t="shared" si="191"/>
        <v>BROKERRM-M-071-SI26-M19-B</v>
      </c>
      <c r="G1881" s="97" t="s">
        <v>6548</v>
      </c>
      <c r="H1881" s="95" t="s">
        <v>6549</v>
      </c>
      <c r="I1881" s="85" t="s">
        <v>6622</v>
      </c>
      <c r="J1881" s="92">
        <v>46100</v>
      </c>
      <c r="K1881" s="95">
        <v>6004357</v>
      </c>
      <c r="L1881" s="72" t="s">
        <v>6687</v>
      </c>
      <c r="M1881" s="80" t="s">
        <v>117</v>
      </c>
      <c r="N1881" s="80" t="s">
        <v>5838</v>
      </c>
      <c r="O1881" s="71">
        <v>0</v>
      </c>
      <c r="P1881" s="71">
        <v>21917.759999999998</v>
      </c>
      <c r="Q1881" s="79">
        <v>4879.38</v>
      </c>
      <c r="R1881" s="79">
        <v>780.7</v>
      </c>
      <c r="S1881" s="71">
        <v>0</v>
      </c>
      <c r="T1881" s="79">
        <v>27577.84</v>
      </c>
      <c r="U1881" s="87" t="s">
        <v>24</v>
      </c>
      <c r="V1881" s="84">
        <f t="shared" si="193"/>
        <v>1548.2991516811985</v>
      </c>
      <c r="W1881" s="89">
        <v>46100</v>
      </c>
      <c r="X1881" s="87" t="s">
        <v>1267</v>
      </c>
      <c r="Y1881" s="85" t="s">
        <v>129</v>
      </c>
      <c r="Z1881" s="85" t="s">
        <v>239</v>
      </c>
      <c r="AA1881" s="85" t="s">
        <v>122</v>
      </c>
      <c r="AB1881" s="76" t="s">
        <v>539</v>
      </c>
      <c r="AC1881" s="76" t="s">
        <v>540</v>
      </c>
      <c r="AD1881" s="76" t="s">
        <v>174</v>
      </c>
      <c r="AE1881" s="341">
        <v>67110003</v>
      </c>
      <c r="AF1881" s="76" t="s">
        <v>6688</v>
      </c>
      <c r="AG1881" s="80" t="s">
        <v>550</v>
      </c>
      <c r="AH1881" s="60">
        <v>18366.559999999998</v>
      </c>
      <c r="AI1881" s="75" t="s">
        <v>6443</v>
      </c>
      <c r="AJ1881" s="6" t="s">
        <v>103</v>
      </c>
      <c r="AK1881" s="81">
        <v>0</v>
      </c>
      <c r="AL1881" s="6" t="s">
        <v>103</v>
      </c>
      <c r="AM1881" s="342"/>
      <c r="AN1881" s="342"/>
      <c r="AO1881" s="342"/>
    </row>
    <row r="1882" spans="1:41" ht="29">
      <c r="A1882" s="85" t="s">
        <v>6443</v>
      </c>
      <c r="B1882" s="85" t="s">
        <v>93</v>
      </c>
      <c r="C1882" s="76">
        <v>1881</v>
      </c>
      <c r="D1882" s="76" t="s">
        <v>98</v>
      </c>
      <c r="E1882" s="76" t="s">
        <v>2164</v>
      </c>
      <c r="F1882" s="6" t="str">
        <f t="shared" si="191"/>
        <v>BROKERRM-M-068-SI26-M19-B</v>
      </c>
      <c r="G1882" s="97" t="s">
        <v>6550</v>
      </c>
      <c r="H1882" s="95" t="s">
        <v>6551</v>
      </c>
      <c r="I1882" s="85" t="s">
        <v>6622</v>
      </c>
      <c r="J1882" s="92">
        <v>46100</v>
      </c>
      <c r="K1882" s="95">
        <v>6003855</v>
      </c>
      <c r="L1882" s="72" t="s">
        <v>6689</v>
      </c>
      <c r="M1882" s="80" t="s">
        <v>117</v>
      </c>
      <c r="N1882" s="80" t="s">
        <v>5839</v>
      </c>
      <c r="O1882" s="71">
        <v>0</v>
      </c>
      <c r="P1882" s="71">
        <v>11998.44</v>
      </c>
      <c r="Q1882" s="79">
        <v>3415.03</v>
      </c>
      <c r="R1882" s="79">
        <v>546.41</v>
      </c>
      <c r="S1882" s="71">
        <v>0</v>
      </c>
      <c r="T1882" s="79">
        <v>15959.88</v>
      </c>
      <c r="U1882" s="87" t="s">
        <v>24</v>
      </c>
      <c r="V1882" s="84">
        <f t="shared" si="193"/>
        <v>896.03350606623735</v>
      </c>
      <c r="W1882" s="89">
        <v>46100</v>
      </c>
      <c r="X1882" s="87" t="s">
        <v>1267</v>
      </c>
      <c r="Y1882" s="85" t="s">
        <v>129</v>
      </c>
      <c r="Z1882" s="85" t="s">
        <v>239</v>
      </c>
      <c r="AA1882" s="85" t="s">
        <v>122</v>
      </c>
      <c r="AB1882" s="76" t="s">
        <v>539</v>
      </c>
      <c r="AC1882" s="76" t="s">
        <v>540</v>
      </c>
      <c r="AD1882" s="76" t="s">
        <v>174</v>
      </c>
      <c r="AE1882" s="341">
        <v>67110003</v>
      </c>
      <c r="AF1882" s="76" t="s">
        <v>96</v>
      </c>
      <c r="AG1882" s="75"/>
      <c r="AH1882" s="60"/>
      <c r="AI1882" s="75" t="s">
        <v>6443</v>
      </c>
      <c r="AJ1882" s="6" t="s">
        <v>103</v>
      </c>
      <c r="AK1882" s="81">
        <v>0</v>
      </c>
      <c r="AL1882" s="6" t="s">
        <v>103</v>
      </c>
      <c r="AM1882" s="342"/>
      <c r="AN1882" s="342"/>
      <c r="AO1882" s="342"/>
    </row>
    <row r="1883" spans="1:41" ht="29">
      <c r="A1883" s="85" t="s">
        <v>6443</v>
      </c>
      <c r="B1883" s="85" t="s">
        <v>93</v>
      </c>
      <c r="C1883" s="76">
        <v>1882</v>
      </c>
      <c r="D1883" s="76" t="s">
        <v>98</v>
      </c>
      <c r="E1883" s="76" t="s">
        <v>2164</v>
      </c>
      <c r="F1883" s="6" t="str">
        <f t="shared" si="191"/>
        <v>BROKERRM-A-015-SI26-M19-L-B</v>
      </c>
      <c r="G1883" s="97" t="s">
        <v>6552</v>
      </c>
      <c r="H1883" s="95" t="s">
        <v>6553</v>
      </c>
      <c r="I1883" s="85" t="s">
        <v>6622</v>
      </c>
      <c r="J1883" s="92">
        <v>46100</v>
      </c>
      <c r="K1883" s="95">
        <v>6004374</v>
      </c>
      <c r="L1883" s="72" t="s">
        <v>6690</v>
      </c>
      <c r="M1883" s="80" t="s">
        <v>117</v>
      </c>
      <c r="N1883" s="80" t="s">
        <v>6690</v>
      </c>
      <c r="O1883" s="71">
        <v>0</v>
      </c>
      <c r="P1883" s="71">
        <v>10096.64</v>
      </c>
      <c r="Q1883" s="79">
        <v>2555.89</v>
      </c>
      <c r="R1883" s="79">
        <v>408.94</v>
      </c>
      <c r="S1883" s="71">
        <v>0</v>
      </c>
      <c r="T1883" s="79">
        <v>13061.47</v>
      </c>
      <c r="U1883" s="87" t="s">
        <v>24</v>
      </c>
      <c r="V1883" s="84">
        <f t="shared" si="193"/>
        <v>733.3084433265775</v>
      </c>
      <c r="W1883" s="89">
        <v>46100</v>
      </c>
      <c r="X1883" s="87" t="s">
        <v>1267</v>
      </c>
      <c r="Y1883" s="85" t="s">
        <v>129</v>
      </c>
      <c r="Z1883" s="85" t="s">
        <v>239</v>
      </c>
      <c r="AA1883" s="85" t="s">
        <v>122</v>
      </c>
      <c r="AB1883" s="76" t="s">
        <v>539</v>
      </c>
      <c r="AC1883" s="76" t="s">
        <v>540</v>
      </c>
      <c r="AD1883" s="76" t="s">
        <v>174</v>
      </c>
      <c r="AE1883" s="341">
        <v>67110003</v>
      </c>
      <c r="AF1883" s="76" t="s">
        <v>96</v>
      </c>
      <c r="AG1883" s="75"/>
      <c r="AH1883" s="60"/>
      <c r="AI1883" s="75" t="s">
        <v>6443</v>
      </c>
      <c r="AJ1883" s="6" t="s">
        <v>103</v>
      </c>
      <c r="AK1883" s="81">
        <v>0</v>
      </c>
      <c r="AL1883" s="6" t="s">
        <v>103</v>
      </c>
      <c r="AM1883" s="342"/>
      <c r="AN1883" s="342"/>
      <c r="AO1883" s="342"/>
    </row>
    <row r="1884" spans="1:41" ht="29">
      <c r="A1884" s="85" t="s">
        <v>6443</v>
      </c>
      <c r="B1884" s="85" t="s">
        <v>93</v>
      </c>
      <c r="C1884" s="76">
        <v>1883</v>
      </c>
      <c r="D1884" s="76" t="s">
        <v>98</v>
      </c>
      <c r="E1884" s="76" t="s">
        <v>2164</v>
      </c>
      <c r="F1884" s="6" t="str">
        <f t="shared" si="191"/>
        <v>BROKERRM-M-256-SI25-M19-L</v>
      </c>
      <c r="G1884" s="97" t="s">
        <v>2782</v>
      </c>
      <c r="H1884" s="95" t="s">
        <v>6554</v>
      </c>
      <c r="I1884" s="85" t="s">
        <v>6622</v>
      </c>
      <c r="J1884" s="92">
        <v>46101</v>
      </c>
      <c r="K1884" s="95" t="s">
        <v>6691</v>
      </c>
      <c r="L1884" s="72" t="s">
        <v>6692</v>
      </c>
      <c r="M1884" s="80" t="s">
        <v>117</v>
      </c>
      <c r="N1884" s="80" t="s">
        <v>6692</v>
      </c>
      <c r="O1884" s="71">
        <v>0</v>
      </c>
      <c r="P1884" s="71">
        <v>13553.35</v>
      </c>
      <c r="Q1884" s="79">
        <v>2536.88</v>
      </c>
      <c r="R1884" s="79">
        <v>405.9</v>
      </c>
      <c r="S1884" s="71">
        <v>0</v>
      </c>
      <c r="T1884" s="79">
        <v>16496.13</v>
      </c>
      <c r="U1884" s="87" t="s">
        <v>24</v>
      </c>
      <c r="V1884" s="84">
        <f t="shared" si="193"/>
        <v>926.14012138089026</v>
      </c>
      <c r="W1884" s="89">
        <v>46101</v>
      </c>
      <c r="X1884" s="87" t="s">
        <v>1267</v>
      </c>
      <c r="Y1884" s="85" t="s">
        <v>129</v>
      </c>
      <c r="Z1884" s="85" t="s">
        <v>239</v>
      </c>
      <c r="AA1884" s="85" t="s">
        <v>122</v>
      </c>
      <c r="AB1884" s="76" t="s">
        <v>539</v>
      </c>
      <c r="AC1884" s="76" t="s">
        <v>540</v>
      </c>
      <c r="AD1884" s="76" t="s">
        <v>174</v>
      </c>
      <c r="AE1884" s="341">
        <v>67110003</v>
      </c>
      <c r="AF1884" s="76" t="s">
        <v>6693</v>
      </c>
      <c r="AG1884" s="80" t="s">
        <v>550</v>
      </c>
      <c r="AH1884" s="60">
        <v>11503.63</v>
      </c>
      <c r="AI1884" s="75" t="s">
        <v>6443</v>
      </c>
      <c r="AJ1884" s="6" t="s">
        <v>103</v>
      </c>
      <c r="AK1884" s="81">
        <v>0</v>
      </c>
      <c r="AL1884" s="6" t="s">
        <v>103</v>
      </c>
      <c r="AM1884" s="342"/>
      <c r="AN1884" s="342"/>
      <c r="AO1884" s="342"/>
    </row>
    <row r="1885" spans="1:41" ht="29">
      <c r="A1885" s="85" t="s">
        <v>6443</v>
      </c>
      <c r="B1885" s="85" t="s">
        <v>93</v>
      </c>
      <c r="C1885" s="76">
        <v>1884</v>
      </c>
      <c r="D1885" s="76" t="s">
        <v>98</v>
      </c>
      <c r="E1885" s="76" t="s">
        <v>2164</v>
      </c>
      <c r="F1885" s="6" t="str">
        <f t="shared" si="191"/>
        <v>BROKERRM-M-251-SI25-M19-L-B</v>
      </c>
      <c r="G1885" s="97" t="s">
        <v>6555</v>
      </c>
      <c r="H1885" s="95" t="s">
        <v>6556</v>
      </c>
      <c r="I1885" s="85" t="s">
        <v>6622</v>
      </c>
      <c r="J1885" s="92">
        <v>46101</v>
      </c>
      <c r="K1885" s="95" t="s">
        <v>6694</v>
      </c>
      <c r="L1885" s="73" t="s">
        <v>6695</v>
      </c>
      <c r="M1885" s="80" t="s">
        <v>117</v>
      </c>
      <c r="N1885" s="73" t="s">
        <v>6695</v>
      </c>
      <c r="O1885" s="71">
        <v>0</v>
      </c>
      <c r="P1885" s="71">
        <v>29288.11</v>
      </c>
      <c r="Q1885" s="79">
        <v>2490.2399999999998</v>
      </c>
      <c r="R1885" s="79">
        <v>398.44</v>
      </c>
      <c r="S1885" s="71">
        <v>0</v>
      </c>
      <c r="T1885" s="79">
        <v>32176.79</v>
      </c>
      <c r="U1885" s="87" t="s">
        <v>24</v>
      </c>
      <c r="V1885" s="84">
        <f t="shared" si="193"/>
        <v>1806.4974146207271</v>
      </c>
      <c r="W1885" s="89">
        <v>46101</v>
      </c>
      <c r="X1885" s="87" t="s">
        <v>1267</v>
      </c>
      <c r="Y1885" s="85" t="s">
        <v>129</v>
      </c>
      <c r="Z1885" s="85" t="s">
        <v>239</v>
      </c>
      <c r="AA1885" s="85" t="s">
        <v>122</v>
      </c>
      <c r="AB1885" s="76" t="s">
        <v>539</v>
      </c>
      <c r="AC1885" s="76" t="s">
        <v>540</v>
      </c>
      <c r="AD1885" s="76" t="s">
        <v>174</v>
      </c>
      <c r="AE1885" s="341">
        <v>67110003</v>
      </c>
      <c r="AF1885" s="76" t="s">
        <v>6696</v>
      </c>
      <c r="AG1885" s="80" t="s">
        <v>550</v>
      </c>
      <c r="AH1885" s="60">
        <v>25358.25</v>
      </c>
      <c r="AI1885" s="75" t="s">
        <v>6443</v>
      </c>
      <c r="AJ1885" s="6" t="s">
        <v>103</v>
      </c>
      <c r="AK1885" s="81">
        <v>0</v>
      </c>
      <c r="AL1885" s="6" t="s">
        <v>103</v>
      </c>
      <c r="AM1885" s="342"/>
      <c r="AN1885" s="342"/>
      <c r="AO1885" s="342"/>
    </row>
    <row r="1886" spans="1:41" ht="58">
      <c r="A1886" s="85" t="s">
        <v>6443</v>
      </c>
      <c r="B1886" s="85" t="s">
        <v>93</v>
      </c>
      <c r="C1886" s="76">
        <v>1885</v>
      </c>
      <c r="D1886" s="76" t="s">
        <v>98</v>
      </c>
      <c r="E1886" s="76" t="s">
        <v>2164</v>
      </c>
      <c r="F1886" s="6" t="str">
        <f t="shared" si="191"/>
        <v>BROKERRM-A-001-SI26-M19-L-B</v>
      </c>
      <c r="G1886" s="97" t="s">
        <v>6557</v>
      </c>
      <c r="H1886" s="95" t="s">
        <v>6558</v>
      </c>
      <c r="I1886" s="85" t="s">
        <v>6622</v>
      </c>
      <c r="J1886" s="92">
        <v>46101</v>
      </c>
      <c r="K1886" s="95" t="s">
        <v>6697</v>
      </c>
      <c r="L1886" s="73" t="s">
        <v>6695</v>
      </c>
      <c r="M1886" s="80" t="s">
        <v>117</v>
      </c>
      <c r="N1886" s="73" t="s">
        <v>6695</v>
      </c>
      <c r="O1886" s="71">
        <v>0</v>
      </c>
      <c r="P1886" s="71">
        <v>29288.11</v>
      </c>
      <c r="Q1886" s="79">
        <v>2583.2199999999998</v>
      </c>
      <c r="R1886" s="79">
        <v>413.31</v>
      </c>
      <c r="S1886" s="71">
        <v>0</v>
      </c>
      <c r="T1886" s="79">
        <v>32284.639999999999</v>
      </c>
      <c r="U1886" s="87" t="s">
        <v>24</v>
      </c>
      <c r="V1886" s="84">
        <f t="shared" si="193"/>
        <v>1812.5524234070865</v>
      </c>
      <c r="W1886" s="89">
        <v>46101</v>
      </c>
      <c r="X1886" s="87" t="s">
        <v>437</v>
      </c>
      <c r="Y1886" s="85" t="s">
        <v>129</v>
      </c>
      <c r="Z1886" s="85" t="s">
        <v>239</v>
      </c>
      <c r="AA1886" s="85" t="s">
        <v>122</v>
      </c>
      <c r="AB1886" s="76" t="s">
        <v>539</v>
      </c>
      <c r="AC1886" s="76" t="s">
        <v>540</v>
      </c>
      <c r="AD1886" s="76" t="s">
        <v>174</v>
      </c>
      <c r="AE1886" s="341">
        <v>67110003</v>
      </c>
      <c r="AF1886" s="76" t="s">
        <v>6698</v>
      </c>
      <c r="AG1886" s="80" t="s">
        <v>550</v>
      </c>
      <c r="AH1886" s="60">
        <v>25358.25</v>
      </c>
      <c r="AI1886" s="75" t="s">
        <v>6443</v>
      </c>
      <c r="AJ1886" s="6" t="s">
        <v>103</v>
      </c>
      <c r="AK1886" s="81">
        <v>0</v>
      </c>
      <c r="AL1886" s="6" t="s">
        <v>103</v>
      </c>
      <c r="AM1886" s="342"/>
      <c r="AN1886" s="342"/>
      <c r="AO1886" s="342"/>
    </row>
    <row r="1887" spans="1:41" ht="29">
      <c r="A1887" s="85" t="s">
        <v>6443</v>
      </c>
      <c r="B1887" s="85" t="s">
        <v>93</v>
      </c>
      <c r="C1887" s="76">
        <v>1886</v>
      </c>
      <c r="D1887" s="76" t="s">
        <v>98</v>
      </c>
      <c r="E1887" s="76" t="s">
        <v>2164</v>
      </c>
      <c r="F1887" s="6" t="str">
        <f t="shared" si="191"/>
        <v>BROKERRM-A-012-SI26-M19-L-B</v>
      </c>
      <c r="G1887" s="97" t="s">
        <v>6559</v>
      </c>
      <c r="H1887" s="95" t="s">
        <v>6560</v>
      </c>
      <c r="I1887" s="85" t="s">
        <v>6622</v>
      </c>
      <c r="J1887" s="92">
        <v>46101</v>
      </c>
      <c r="K1887" s="95" t="s">
        <v>6699</v>
      </c>
      <c r="L1887" s="73">
        <v>263768333</v>
      </c>
      <c r="M1887" s="80" t="s">
        <v>117</v>
      </c>
      <c r="N1887" s="73">
        <v>263768333</v>
      </c>
      <c r="O1887" s="71">
        <v>0</v>
      </c>
      <c r="P1887" s="71">
        <v>24827.06</v>
      </c>
      <c r="Q1887" s="79">
        <v>2495.5500000000002</v>
      </c>
      <c r="R1887" s="79">
        <v>399.29</v>
      </c>
      <c r="S1887" s="71">
        <v>0</v>
      </c>
      <c r="T1887" s="79">
        <v>27721.9</v>
      </c>
      <c r="U1887" s="87" t="s">
        <v>24</v>
      </c>
      <c r="V1887" s="84">
        <f t="shared" si="193"/>
        <v>1556.3870938764971</v>
      </c>
      <c r="W1887" s="78">
        <v>46101</v>
      </c>
      <c r="X1887" s="87" t="s">
        <v>1267</v>
      </c>
      <c r="Y1887" s="85" t="s">
        <v>129</v>
      </c>
      <c r="Z1887" s="85" t="s">
        <v>239</v>
      </c>
      <c r="AA1887" s="85" t="s">
        <v>122</v>
      </c>
      <c r="AB1887" s="76" t="s">
        <v>539</v>
      </c>
      <c r="AC1887" s="76" t="s">
        <v>540</v>
      </c>
      <c r="AD1887" s="76" t="s">
        <v>174</v>
      </c>
      <c r="AE1887" s="341">
        <v>67110003</v>
      </c>
      <c r="AF1887" s="76" t="s">
        <v>6700</v>
      </c>
      <c r="AG1887" s="80" t="s">
        <v>550</v>
      </c>
      <c r="AH1887" s="60">
        <v>23667.06</v>
      </c>
      <c r="AI1887" s="75" t="s">
        <v>6443</v>
      </c>
      <c r="AJ1887" s="6" t="s">
        <v>103</v>
      </c>
      <c r="AK1887" s="81">
        <v>0</v>
      </c>
      <c r="AL1887" s="6" t="s">
        <v>103</v>
      </c>
      <c r="AM1887" s="342"/>
      <c r="AN1887" s="342"/>
      <c r="AO1887" s="342"/>
    </row>
    <row r="1888" spans="1:41" ht="58">
      <c r="A1888" s="85" t="s">
        <v>6443</v>
      </c>
      <c r="B1888" s="85" t="s">
        <v>93</v>
      </c>
      <c r="C1888" s="76">
        <v>1887</v>
      </c>
      <c r="D1888" s="76" t="s">
        <v>98</v>
      </c>
      <c r="E1888" s="76" t="s">
        <v>2164</v>
      </c>
      <c r="F1888" s="6" t="str">
        <f t="shared" si="191"/>
        <v>BROKERRM-A-016-SI26-M19-L-B</v>
      </c>
      <c r="G1888" s="97" t="s">
        <v>6561</v>
      </c>
      <c r="H1888" s="95" t="s">
        <v>6562</v>
      </c>
      <c r="I1888" s="85" t="s">
        <v>6622</v>
      </c>
      <c r="J1888" s="92">
        <v>46101</v>
      </c>
      <c r="K1888" s="95" t="s">
        <v>6701</v>
      </c>
      <c r="L1888" s="73" t="s">
        <v>6702</v>
      </c>
      <c r="M1888" s="80" t="s">
        <v>117</v>
      </c>
      <c r="N1888" s="73" t="s">
        <v>6702</v>
      </c>
      <c r="O1888" s="71">
        <v>0</v>
      </c>
      <c r="P1888" s="71">
        <v>10047.92</v>
      </c>
      <c r="Q1888" s="79">
        <v>2466.75</v>
      </c>
      <c r="R1888" s="79">
        <v>394.68</v>
      </c>
      <c r="S1888" s="71">
        <v>0</v>
      </c>
      <c r="T1888" s="79">
        <v>12909.35</v>
      </c>
      <c r="U1888" s="87" t="s">
        <v>24</v>
      </c>
      <c r="V1888" s="84">
        <f t="shared" si="193"/>
        <v>724.76798957988296</v>
      </c>
      <c r="W1888" s="78">
        <v>46101</v>
      </c>
      <c r="X1888" s="87" t="s">
        <v>437</v>
      </c>
      <c r="Y1888" s="85" t="s">
        <v>129</v>
      </c>
      <c r="Z1888" s="85" t="s">
        <v>239</v>
      </c>
      <c r="AA1888" s="85" t="s">
        <v>122</v>
      </c>
      <c r="AB1888" s="76" t="s">
        <v>539</v>
      </c>
      <c r="AC1888" s="76" t="s">
        <v>540</v>
      </c>
      <c r="AD1888" s="76" t="s">
        <v>174</v>
      </c>
      <c r="AE1888" s="341">
        <v>67110003</v>
      </c>
      <c r="AF1888" s="76" t="s">
        <v>6703</v>
      </c>
      <c r="AG1888" s="80" t="s">
        <v>550</v>
      </c>
      <c r="AH1888" s="60">
        <v>6838.2</v>
      </c>
      <c r="AI1888" s="75" t="s">
        <v>6443</v>
      </c>
      <c r="AJ1888" s="6" t="s">
        <v>103</v>
      </c>
      <c r="AK1888" s="81">
        <v>0</v>
      </c>
      <c r="AL1888" s="6" t="s">
        <v>103</v>
      </c>
      <c r="AM1888" s="342"/>
      <c r="AN1888" s="342"/>
      <c r="AO1888" s="342"/>
    </row>
    <row r="1889" spans="1:41" ht="58">
      <c r="A1889" s="85" t="s">
        <v>6443</v>
      </c>
      <c r="B1889" s="85" t="s">
        <v>93</v>
      </c>
      <c r="C1889" s="76">
        <v>1888</v>
      </c>
      <c r="D1889" s="76" t="s">
        <v>98</v>
      </c>
      <c r="E1889" s="76" t="s">
        <v>2164</v>
      </c>
      <c r="F1889" s="6" t="str">
        <f t="shared" si="191"/>
        <v>BROKERRM-A-011-SI26-M19-L-B</v>
      </c>
      <c r="G1889" s="97" t="s">
        <v>6563</v>
      </c>
      <c r="H1889" s="95" t="s">
        <v>6564</v>
      </c>
      <c r="I1889" s="85" t="s">
        <v>6622</v>
      </c>
      <c r="J1889" s="92">
        <v>46102</v>
      </c>
      <c r="K1889" s="95" t="s">
        <v>6704</v>
      </c>
      <c r="L1889" s="73" t="s">
        <v>6705</v>
      </c>
      <c r="M1889" s="80" t="s">
        <v>117</v>
      </c>
      <c r="N1889" s="73" t="s">
        <v>6705</v>
      </c>
      <c r="O1889" s="71">
        <v>0</v>
      </c>
      <c r="P1889" s="71">
        <v>14713.35</v>
      </c>
      <c r="Q1889" s="79">
        <v>2466.75</v>
      </c>
      <c r="R1889" s="79">
        <v>394.68</v>
      </c>
      <c r="S1889" s="71">
        <v>0</v>
      </c>
      <c r="T1889" s="79">
        <v>17574.78</v>
      </c>
      <c r="U1889" s="87" t="s">
        <v>24</v>
      </c>
      <c r="V1889" s="84">
        <f t="shared" si="193"/>
        <v>986.69863067534266</v>
      </c>
      <c r="W1889" s="78">
        <v>46102</v>
      </c>
      <c r="X1889" s="87" t="s">
        <v>437</v>
      </c>
      <c r="Y1889" s="85" t="s">
        <v>129</v>
      </c>
      <c r="Z1889" s="85" t="s">
        <v>239</v>
      </c>
      <c r="AA1889" s="85" t="s">
        <v>122</v>
      </c>
      <c r="AB1889" s="76" t="s">
        <v>539</v>
      </c>
      <c r="AC1889" s="76" t="s">
        <v>540</v>
      </c>
      <c r="AD1889" s="76" t="s">
        <v>174</v>
      </c>
      <c r="AE1889" s="341">
        <v>67110003</v>
      </c>
      <c r="AF1889" s="76" t="s">
        <v>6706</v>
      </c>
      <c r="AG1889" s="80" t="s">
        <v>550</v>
      </c>
      <c r="AH1889" s="60">
        <v>11503.63</v>
      </c>
      <c r="AI1889" s="75" t="s">
        <v>6443</v>
      </c>
      <c r="AJ1889" s="6" t="s">
        <v>103</v>
      </c>
      <c r="AK1889" s="81">
        <v>0</v>
      </c>
      <c r="AL1889" s="6" t="s">
        <v>103</v>
      </c>
      <c r="AM1889" s="342"/>
      <c r="AN1889" s="342"/>
      <c r="AO1889" s="342"/>
    </row>
    <row r="1890" spans="1:41">
      <c r="A1890" s="85" t="s">
        <v>6443</v>
      </c>
      <c r="B1890" s="85" t="s">
        <v>93</v>
      </c>
      <c r="C1890" s="76">
        <v>1889</v>
      </c>
      <c r="D1890" s="76" t="s">
        <v>98</v>
      </c>
      <c r="E1890" s="76" t="s">
        <v>2164</v>
      </c>
      <c r="F1890" s="6" t="str">
        <f t="shared" si="191"/>
        <v>BROKERFG-R-2161LE25.M19//FG-R-2160LE25.M01//FG-R-2162LE25.M19</v>
      </c>
      <c r="G1890" s="97" t="s">
        <v>6565</v>
      </c>
      <c r="H1890" s="95" t="s">
        <v>6566</v>
      </c>
      <c r="I1890" s="85" t="s">
        <v>6622</v>
      </c>
      <c r="J1890" s="92">
        <v>46100</v>
      </c>
      <c r="K1890" s="101">
        <v>6085633</v>
      </c>
      <c r="L1890" s="73" t="s">
        <v>116</v>
      </c>
      <c r="M1890" s="73" t="s">
        <v>195</v>
      </c>
      <c r="N1890" s="73" t="s">
        <v>116</v>
      </c>
      <c r="O1890" s="71">
        <v>0</v>
      </c>
      <c r="P1890" s="71">
        <v>0</v>
      </c>
      <c r="Q1890" s="79">
        <v>12247.36</v>
      </c>
      <c r="R1890" s="79">
        <v>1959.58</v>
      </c>
      <c r="S1890" s="71">
        <v>0</v>
      </c>
      <c r="T1890" s="79">
        <v>14206.94</v>
      </c>
      <c r="U1890" s="87" t="s">
        <v>24</v>
      </c>
      <c r="V1890" s="84">
        <f t="shared" si="193"/>
        <v>797.61841935357108</v>
      </c>
      <c r="W1890" s="78" t="s">
        <v>119</v>
      </c>
      <c r="X1890" s="87" t="s">
        <v>122</v>
      </c>
      <c r="Y1890" s="85" t="s">
        <v>121</v>
      </c>
      <c r="Z1890" s="85" t="s">
        <v>178</v>
      </c>
      <c r="AA1890" s="85" t="s">
        <v>438</v>
      </c>
      <c r="AB1890" s="76" t="s">
        <v>539</v>
      </c>
      <c r="AC1890" s="76" t="s">
        <v>541</v>
      </c>
      <c r="AD1890" s="76" t="s">
        <v>195</v>
      </c>
      <c r="AE1890" s="76" t="s">
        <v>547</v>
      </c>
      <c r="AF1890" s="76" t="s">
        <v>96</v>
      </c>
      <c r="AG1890" s="75"/>
      <c r="AH1890" s="93"/>
      <c r="AI1890" s="75" t="s">
        <v>6443</v>
      </c>
      <c r="AJ1890" s="6" t="s">
        <v>103</v>
      </c>
      <c r="AK1890" s="81">
        <v>0</v>
      </c>
      <c r="AL1890" s="6" t="s">
        <v>103</v>
      </c>
      <c r="AM1890" s="342"/>
      <c r="AN1890" s="342"/>
      <c r="AO1890" s="342"/>
    </row>
    <row r="1891" spans="1:41">
      <c r="A1891" s="85" t="s">
        <v>6443</v>
      </c>
      <c r="B1891" s="85" t="s">
        <v>93</v>
      </c>
      <c r="C1891" s="76">
        <v>1890</v>
      </c>
      <c r="D1891" s="76" t="s">
        <v>98</v>
      </c>
      <c r="E1891" s="76" t="s">
        <v>2164</v>
      </c>
      <c r="F1891" s="6" t="str">
        <f t="shared" si="191"/>
        <v>BROKERFG-R-2158LE25.M45</v>
      </c>
      <c r="G1891" s="97" t="s">
        <v>6567</v>
      </c>
      <c r="H1891" s="95" t="s">
        <v>6568</v>
      </c>
      <c r="I1891" s="85" t="s">
        <v>6622</v>
      </c>
      <c r="J1891" s="92">
        <v>46101</v>
      </c>
      <c r="K1891" s="6" t="s">
        <v>6707</v>
      </c>
      <c r="L1891" s="73" t="s">
        <v>116</v>
      </c>
      <c r="M1891" s="73" t="s">
        <v>195</v>
      </c>
      <c r="N1891" s="73" t="s">
        <v>116</v>
      </c>
      <c r="O1891" s="71">
        <v>0</v>
      </c>
      <c r="P1891" s="71">
        <v>0</v>
      </c>
      <c r="Q1891" s="79">
        <v>742.09</v>
      </c>
      <c r="R1891" s="79">
        <v>386.77</v>
      </c>
      <c r="S1891" s="71">
        <v>0</v>
      </c>
      <c r="T1891" s="79">
        <v>2804.1</v>
      </c>
      <c r="U1891" s="87" t="s">
        <v>24</v>
      </c>
      <c r="V1891" s="84">
        <f t="shared" si="193"/>
        <v>157.43022844534772</v>
      </c>
      <c r="W1891" s="78" t="s">
        <v>119</v>
      </c>
      <c r="X1891" s="87" t="s">
        <v>122</v>
      </c>
      <c r="Y1891" s="85" t="s">
        <v>121</v>
      </c>
      <c r="Z1891" s="85" t="s">
        <v>178</v>
      </c>
      <c r="AA1891" s="85" t="s">
        <v>438</v>
      </c>
      <c r="AB1891" s="76" t="s">
        <v>6708</v>
      </c>
      <c r="AC1891" s="76" t="s">
        <v>541</v>
      </c>
      <c r="AD1891" s="76" t="s">
        <v>195</v>
      </c>
      <c r="AE1891" s="76" t="s">
        <v>547</v>
      </c>
      <c r="AF1891" s="76" t="s">
        <v>96</v>
      </c>
      <c r="AG1891" s="75"/>
      <c r="AH1891" s="60"/>
      <c r="AI1891" s="75" t="s">
        <v>6443</v>
      </c>
      <c r="AJ1891" s="6" t="s">
        <v>103</v>
      </c>
      <c r="AK1891" s="81">
        <v>0</v>
      </c>
      <c r="AL1891" s="6" t="s">
        <v>103</v>
      </c>
      <c r="AM1891" s="342"/>
      <c r="AN1891" s="342"/>
      <c r="AO1891" s="342"/>
    </row>
    <row r="1892" spans="1:41">
      <c r="A1892" s="85" t="s">
        <v>6443</v>
      </c>
      <c r="B1892" s="85" t="s">
        <v>93</v>
      </c>
      <c r="C1892" s="76">
        <v>1891</v>
      </c>
      <c r="D1892" s="6" t="s">
        <v>106</v>
      </c>
      <c r="E1892" s="80" t="s">
        <v>2163</v>
      </c>
      <c r="F1892" s="6" t="str">
        <f t="shared" si="191"/>
        <v>FREIGHTRM-J-1258LI26-M19</v>
      </c>
      <c r="G1892" s="95" t="s">
        <v>6569</v>
      </c>
      <c r="H1892" s="95">
        <v>637535</v>
      </c>
      <c r="I1892" s="85" t="s">
        <v>6622</v>
      </c>
      <c r="J1892" s="92">
        <v>46091</v>
      </c>
      <c r="K1892" s="92"/>
      <c r="L1892" s="73" t="s">
        <v>116</v>
      </c>
      <c r="M1892" s="76" t="s">
        <v>173</v>
      </c>
      <c r="N1892" s="73" t="s">
        <v>116</v>
      </c>
      <c r="O1892" s="71">
        <v>0</v>
      </c>
      <c r="P1892" s="71">
        <v>0</v>
      </c>
      <c r="Q1892" s="79">
        <v>450</v>
      </c>
      <c r="R1892" s="79">
        <v>0</v>
      </c>
      <c r="S1892" s="71">
        <v>0</v>
      </c>
      <c r="T1892" s="79">
        <v>450</v>
      </c>
      <c r="U1892" s="87" t="s">
        <v>118</v>
      </c>
      <c r="V1892" s="84">
        <f t="shared" ref="V1892:V1899" si="194">T1892</f>
        <v>450</v>
      </c>
      <c r="W1892" s="61">
        <v>46086</v>
      </c>
      <c r="X1892" s="6" t="s">
        <v>167</v>
      </c>
      <c r="Y1892" s="76" t="s">
        <v>6709</v>
      </c>
      <c r="Z1892" s="76" t="s">
        <v>6283</v>
      </c>
      <c r="AA1892" s="76" t="s">
        <v>150</v>
      </c>
      <c r="AB1892" s="76" t="s">
        <v>539</v>
      </c>
      <c r="AC1892" s="76" t="s">
        <v>540</v>
      </c>
      <c r="AD1892" s="76" t="s">
        <v>173</v>
      </c>
      <c r="AE1892" s="76" t="s">
        <v>548</v>
      </c>
      <c r="AF1892" s="76" t="s">
        <v>96</v>
      </c>
      <c r="AG1892" s="82"/>
      <c r="AH1892" s="60"/>
      <c r="AI1892" s="75" t="s">
        <v>6443</v>
      </c>
      <c r="AJ1892" s="6" t="s">
        <v>103</v>
      </c>
      <c r="AK1892" s="81">
        <v>0</v>
      </c>
      <c r="AL1892" s="6" t="s">
        <v>103</v>
      </c>
      <c r="AM1892" s="342"/>
      <c r="AN1892" s="342"/>
      <c r="AO1892" s="342"/>
    </row>
    <row r="1893" spans="1:41">
      <c r="A1893" s="85" t="s">
        <v>6443</v>
      </c>
      <c r="B1893" s="85" t="s">
        <v>93</v>
      </c>
      <c r="C1893" s="76">
        <v>1892</v>
      </c>
      <c r="D1893" s="6" t="s">
        <v>106</v>
      </c>
      <c r="E1893" s="80" t="s">
        <v>2163</v>
      </c>
      <c r="F1893" s="6" t="str">
        <f t="shared" si="191"/>
        <v>FREIGHTRM-J-1239LI26-M19</v>
      </c>
      <c r="G1893" s="95" t="s">
        <v>6570</v>
      </c>
      <c r="H1893" s="95">
        <v>639171</v>
      </c>
      <c r="I1893" s="85" t="s">
        <v>6622</v>
      </c>
      <c r="J1893" s="92">
        <v>46098</v>
      </c>
      <c r="K1893" s="92"/>
      <c r="L1893" s="73" t="s">
        <v>116</v>
      </c>
      <c r="M1893" s="76" t="s">
        <v>173</v>
      </c>
      <c r="N1893" s="73" t="s">
        <v>116</v>
      </c>
      <c r="O1893" s="71">
        <v>0</v>
      </c>
      <c r="P1893" s="71">
        <v>0</v>
      </c>
      <c r="Q1893" s="79">
        <v>690</v>
      </c>
      <c r="R1893" s="79">
        <v>0</v>
      </c>
      <c r="S1893" s="71">
        <v>0</v>
      </c>
      <c r="T1893" s="79">
        <v>690</v>
      </c>
      <c r="U1893" s="87" t="s">
        <v>118</v>
      </c>
      <c r="V1893" s="84">
        <f t="shared" si="194"/>
        <v>690</v>
      </c>
      <c r="W1893" s="61">
        <v>46090</v>
      </c>
      <c r="X1893" s="6" t="s">
        <v>1461</v>
      </c>
      <c r="Y1893" s="76" t="s">
        <v>1462</v>
      </c>
      <c r="Z1893" s="76" t="s">
        <v>149</v>
      </c>
      <c r="AA1893" s="76" t="s">
        <v>150</v>
      </c>
      <c r="AB1893" s="76" t="s">
        <v>539</v>
      </c>
      <c r="AC1893" s="76" t="s">
        <v>540</v>
      </c>
      <c r="AD1893" s="76" t="s">
        <v>173</v>
      </c>
      <c r="AE1893" s="76" t="s">
        <v>548</v>
      </c>
      <c r="AF1893" s="76" t="s">
        <v>96</v>
      </c>
      <c r="AG1893" s="82"/>
      <c r="AH1893" s="60"/>
      <c r="AI1893" s="75" t="s">
        <v>6443</v>
      </c>
      <c r="AJ1893" s="6" t="s">
        <v>103</v>
      </c>
      <c r="AK1893" s="81">
        <v>0</v>
      </c>
      <c r="AL1893" s="6" t="s">
        <v>103</v>
      </c>
      <c r="AM1893" s="342"/>
      <c r="AN1893" s="342"/>
      <c r="AO1893" s="342"/>
    </row>
    <row r="1894" spans="1:41">
      <c r="A1894" s="85" t="s">
        <v>6443</v>
      </c>
      <c r="B1894" s="85" t="s">
        <v>93</v>
      </c>
      <c r="C1894" s="76">
        <v>1893</v>
      </c>
      <c r="D1894" s="6" t="s">
        <v>106</v>
      </c>
      <c r="E1894" s="80" t="s">
        <v>2163</v>
      </c>
      <c r="F1894" s="6" t="str">
        <f t="shared" si="191"/>
        <v>FREIGHTRM-J-1264LI26-M19</v>
      </c>
      <c r="G1894" s="95" t="s">
        <v>6571</v>
      </c>
      <c r="H1894" s="95">
        <v>639216</v>
      </c>
      <c r="I1894" s="85" t="s">
        <v>6622</v>
      </c>
      <c r="J1894" s="92">
        <v>46098</v>
      </c>
      <c r="K1894" s="92"/>
      <c r="L1894" s="73" t="s">
        <v>116</v>
      </c>
      <c r="M1894" s="76" t="s">
        <v>173</v>
      </c>
      <c r="N1894" s="73" t="s">
        <v>116</v>
      </c>
      <c r="O1894" s="71">
        <v>0</v>
      </c>
      <c r="P1894" s="71">
        <v>0</v>
      </c>
      <c r="Q1894" s="79">
        <v>393</v>
      </c>
      <c r="R1894" s="79">
        <v>0</v>
      </c>
      <c r="S1894" s="71">
        <v>0</v>
      </c>
      <c r="T1894" s="79">
        <v>393</v>
      </c>
      <c r="U1894" s="87" t="s">
        <v>118</v>
      </c>
      <c r="V1894" s="84">
        <f t="shared" si="194"/>
        <v>393</v>
      </c>
      <c r="W1894" s="61">
        <v>46093</v>
      </c>
      <c r="X1894" s="6" t="s">
        <v>159</v>
      </c>
      <c r="Y1894" s="76" t="s">
        <v>6710</v>
      </c>
      <c r="Z1894" s="76" t="s">
        <v>6283</v>
      </c>
      <c r="AA1894" s="76" t="s">
        <v>150</v>
      </c>
      <c r="AB1894" s="76" t="s">
        <v>539</v>
      </c>
      <c r="AC1894" s="76" t="s">
        <v>540</v>
      </c>
      <c r="AD1894" s="76" t="s">
        <v>173</v>
      </c>
      <c r="AE1894" s="76" t="s">
        <v>548</v>
      </c>
      <c r="AF1894" s="76" t="s">
        <v>96</v>
      </c>
      <c r="AG1894" s="82"/>
      <c r="AH1894" s="60"/>
      <c r="AI1894" s="75" t="s">
        <v>6443</v>
      </c>
      <c r="AJ1894" s="6" t="s">
        <v>103</v>
      </c>
      <c r="AK1894" s="81">
        <v>0</v>
      </c>
      <c r="AL1894" s="6" t="s">
        <v>103</v>
      </c>
      <c r="AM1894" s="342"/>
      <c r="AN1894" s="342"/>
      <c r="AO1894" s="342"/>
    </row>
    <row r="1895" spans="1:41">
      <c r="A1895" s="85" t="s">
        <v>6443</v>
      </c>
      <c r="B1895" s="85" t="s">
        <v>93</v>
      </c>
      <c r="C1895" s="76">
        <v>1894</v>
      </c>
      <c r="D1895" s="6" t="s">
        <v>106</v>
      </c>
      <c r="E1895" s="80" t="s">
        <v>2163</v>
      </c>
      <c r="F1895" s="6" t="str">
        <f t="shared" si="191"/>
        <v>FREIGHTRM-J-1268LI26-M19</v>
      </c>
      <c r="G1895" s="95" t="s">
        <v>6572</v>
      </c>
      <c r="H1895" s="95">
        <v>639225</v>
      </c>
      <c r="I1895" s="85" t="s">
        <v>6622</v>
      </c>
      <c r="J1895" s="92">
        <v>46098</v>
      </c>
      <c r="K1895" s="92"/>
      <c r="L1895" s="73" t="s">
        <v>116</v>
      </c>
      <c r="M1895" s="76" t="s">
        <v>173</v>
      </c>
      <c r="N1895" s="73" t="s">
        <v>116</v>
      </c>
      <c r="O1895" s="71">
        <v>0</v>
      </c>
      <c r="P1895" s="71">
        <v>0</v>
      </c>
      <c r="Q1895" s="79">
        <v>712</v>
      </c>
      <c r="R1895" s="79">
        <v>0</v>
      </c>
      <c r="S1895" s="71">
        <v>0</v>
      </c>
      <c r="T1895" s="79">
        <v>712</v>
      </c>
      <c r="U1895" s="87" t="s">
        <v>118</v>
      </c>
      <c r="V1895" s="84">
        <f t="shared" si="194"/>
        <v>712</v>
      </c>
      <c r="W1895" s="61">
        <v>46091</v>
      </c>
      <c r="X1895" s="6" t="s">
        <v>1461</v>
      </c>
      <c r="Y1895" s="76" t="s">
        <v>1462</v>
      </c>
      <c r="Z1895" s="76" t="s">
        <v>149</v>
      </c>
      <c r="AA1895" s="76" t="s">
        <v>150</v>
      </c>
      <c r="AB1895" s="76" t="s">
        <v>539</v>
      </c>
      <c r="AC1895" s="76" t="s">
        <v>540</v>
      </c>
      <c r="AD1895" s="76" t="s">
        <v>173</v>
      </c>
      <c r="AE1895" s="76" t="s">
        <v>548</v>
      </c>
      <c r="AF1895" s="76" t="s">
        <v>96</v>
      </c>
      <c r="AG1895" s="82"/>
      <c r="AH1895" s="60"/>
      <c r="AI1895" s="75" t="s">
        <v>6443</v>
      </c>
      <c r="AJ1895" s="6" t="s">
        <v>103</v>
      </c>
      <c r="AK1895" s="81">
        <v>0</v>
      </c>
      <c r="AL1895" s="6" t="s">
        <v>103</v>
      </c>
      <c r="AM1895" s="342"/>
      <c r="AN1895" s="342"/>
      <c r="AO1895" s="342"/>
    </row>
    <row r="1896" spans="1:41">
      <c r="A1896" s="85" t="s">
        <v>6443</v>
      </c>
      <c r="B1896" s="85" t="s">
        <v>93</v>
      </c>
      <c r="C1896" s="76">
        <v>1895</v>
      </c>
      <c r="D1896" s="6" t="s">
        <v>106</v>
      </c>
      <c r="E1896" s="80" t="s">
        <v>2163</v>
      </c>
      <c r="F1896" s="6" t="str">
        <f t="shared" si="191"/>
        <v>FREIGHTRM-J-1270LI26-M19</v>
      </c>
      <c r="G1896" s="95" t="s">
        <v>6573</v>
      </c>
      <c r="H1896" s="95">
        <v>639227</v>
      </c>
      <c r="I1896" s="85" t="s">
        <v>6622</v>
      </c>
      <c r="J1896" s="92">
        <v>46098</v>
      </c>
      <c r="K1896" s="92"/>
      <c r="L1896" s="73" t="s">
        <v>116</v>
      </c>
      <c r="M1896" s="76" t="s">
        <v>173</v>
      </c>
      <c r="N1896" s="73" t="s">
        <v>116</v>
      </c>
      <c r="O1896" s="71">
        <v>0</v>
      </c>
      <c r="P1896" s="71">
        <v>0</v>
      </c>
      <c r="Q1896" s="79">
        <v>389</v>
      </c>
      <c r="R1896" s="79">
        <v>0</v>
      </c>
      <c r="S1896" s="71">
        <v>0</v>
      </c>
      <c r="T1896" s="79">
        <v>389</v>
      </c>
      <c r="U1896" s="87" t="s">
        <v>118</v>
      </c>
      <c r="V1896" s="84">
        <f t="shared" si="194"/>
        <v>389</v>
      </c>
      <c r="W1896" s="61">
        <v>46092</v>
      </c>
      <c r="X1896" s="6" t="s">
        <v>6711</v>
      </c>
      <c r="Y1896" s="76" t="s">
        <v>6712</v>
      </c>
      <c r="Z1896" s="76" t="s">
        <v>6283</v>
      </c>
      <c r="AA1896" s="76" t="s">
        <v>150</v>
      </c>
      <c r="AB1896" s="76" t="s">
        <v>539</v>
      </c>
      <c r="AC1896" s="76" t="s">
        <v>540</v>
      </c>
      <c r="AD1896" s="76" t="s">
        <v>173</v>
      </c>
      <c r="AE1896" s="76" t="s">
        <v>548</v>
      </c>
      <c r="AF1896" s="76" t="s">
        <v>96</v>
      </c>
      <c r="AG1896" s="82"/>
      <c r="AH1896" s="60"/>
      <c r="AI1896" s="75" t="s">
        <v>6443</v>
      </c>
      <c r="AJ1896" s="6" t="s">
        <v>103</v>
      </c>
      <c r="AK1896" s="81">
        <v>0</v>
      </c>
      <c r="AL1896" s="6" t="s">
        <v>103</v>
      </c>
      <c r="AM1896" s="342"/>
      <c r="AN1896" s="342"/>
      <c r="AO1896" s="342"/>
    </row>
    <row r="1897" spans="1:41">
      <c r="A1897" s="85" t="s">
        <v>6443</v>
      </c>
      <c r="B1897" s="85" t="s">
        <v>93</v>
      </c>
      <c r="C1897" s="76">
        <v>1896</v>
      </c>
      <c r="D1897" s="6" t="s">
        <v>106</v>
      </c>
      <c r="E1897" s="80" t="s">
        <v>2163</v>
      </c>
      <c r="F1897" s="6" t="str">
        <f t="shared" si="191"/>
        <v>FREIGHTRM-J-1263LI26-M19</v>
      </c>
      <c r="G1897" s="95" t="s">
        <v>6574</v>
      </c>
      <c r="H1897" s="95">
        <v>639238</v>
      </c>
      <c r="I1897" s="85" t="s">
        <v>6622</v>
      </c>
      <c r="J1897" s="92">
        <v>46098</v>
      </c>
      <c r="K1897" s="92"/>
      <c r="L1897" s="73" t="s">
        <v>116</v>
      </c>
      <c r="M1897" s="76" t="s">
        <v>173</v>
      </c>
      <c r="N1897" s="73" t="s">
        <v>116</v>
      </c>
      <c r="O1897" s="71">
        <v>0</v>
      </c>
      <c r="P1897" s="71">
        <v>0</v>
      </c>
      <c r="Q1897" s="79">
        <v>1754</v>
      </c>
      <c r="R1897" s="79">
        <v>0</v>
      </c>
      <c r="S1897" s="71">
        <v>0</v>
      </c>
      <c r="T1897" s="79">
        <v>1754</v>
      </c>
      <c r="U1897" s="87" t="s">
        <v>118</v>
      </c>
      <c r="V1897" s="84">
        <f t="shared" si="194"/>
        <v>1754</v>
      </c>
      <c r="W1897" s="61">
        <v>46096</v>
      </c>
      <c r="X1897" s="6" t="s">
        <v>150</v>
      </c>
      <c r="Y1897" s="76" t="s">
        <v>149</v>
      </c>
      <c r="Z1897" s="76" t="s">
        <v>2046</v>
      </c>
      <c r="AA1897" s="76" t="s">
        <v>156</v>
      </c>
      <c r="AB1897" s="76" t="s">
        <v>539</v>
      </c>
      <c r="AC1897" s="76" t="s">
        <v>540</v>
      </c>
      <c r="AD1897" s="76" t="s">
        <v>173</v>
      </c>
      <c r="AE1897" s="76" t="s">
        <v>548</v>
      </c>
      <c r="AF1897" s="76" t="s">
        <v>96</v>
      </c>
      <c r="AG1897" s="82"/>
      <c r="AH1897" s="60"/>
      <c r="AI1897" s="75" t="s">
        <v>6443</v>
      </c>
      <c r="AJ1897" s="6" t="s">
        <v>103</v>
      </c>
      <c r="AK1897" s="81">
        <v>0</v>
      </c>
      <c r="AL1897" s="6" t="s">
        <v>103</v>
      </c>
      <c r="AM1897" s="342"/>
      <c r="AN1897" s="342"/>
      <c r="AO1897" s="342"/>
    </row>
    <row r="1898" spans="1:41">
      <c r="A1898" s="85" t="s">
        <v>6443</v>
      </c>
      <c r="B1898" s="85" t="s">
        <v>93</v>
      </c>
      <c r="C1898" s="76">
        <v>1897</v>
      </c>
      <c r="D1898" s="6" t="s">
        <v>106</v>
      </c>
      <c r="E1898" s="80" t="s">
        <v>2163</v>
      </c>
      <c r="F1898" s="6" t="str">
        <f t="shared" si="191"/>
        <v>FREIGHTRM-A-0047AI26-M19-C9382</v>
      </c>
      <c r="G1898" s="95" t="s">
        <v>6575</v>
      </c>
      <c r="H1898" s="95">
        <v>639529</v>
      </c>
      <c r="I1898" s="85" t="s">
        <v>6622</v>
      </c>
      <c r="J1898" s="92">
        <v>46099</v>
      </c>
      <c r="K1898" s="92"/>
      <c r="L1898" s="73" t="s">
        <v>116</v>
      </c>
      <c r="M1898" s="76" t="s">
        <v>25</v>
      </c>
      <c r="N1898" s="73" t="s">
        <v>116</v>
      </c>
      <c r="O1898" s="71">
        <v>0</v>
      </c>
      <c r="P1898" s="71">
        <v>0</v>
      </c>
      <c r="Q1898" s="79">
        <v>1218</v>
      </c>
      <c r="R1898" s="79">
        <v>0</v>
      </c>
      <c r="S1898" s="71">
        <v>0</v>
      </c>
      <c r="T1898" s="79">
        <v>1218</v>
      </c>
      <c r="U1898" s="87" t="s">
        <v>118</v>
      </c>
      <c r="V1898" s="84">
        <f t="shared" si="194"/>
        <v>1218</v>
      </c>
      <c r="W1898" s="61">
        <v>46095</v>
      </c>
      <c r="X1898" s="6" t="s">
        <v>6713</v>
      </c>
      <c r="Y1898" s="76" t="s">
        <v>6714</v>
      </c>
      <c r="Z1898" s="76" t="s">
        <v>2046</v>
      </c>
      <c r="AA1898" s="76" t="s">
        <v>156</v>
      </c>
      <c r="AB1898" s="76" t="s">
        <v>539</v>
      </c>
      <c r="AC1898" s="76" t="s">
        <v>540</v>
      </c>
      <c r="AD1898" s="76" t="s">
        <v>25</v>
      </c>
      <c r="AE1898" s="76">
        <v>67180000</v>
      </c>
      <c r="AF1898" s="76" t="s">
        <v>96</v>
      </c>
      <c r="AG1898" s="82"/>
      <c r="AH1898" s="60"/>
      <c r="AI1898" s="75" t="s">
        <v>6443</v>
      </c>
      <c r="AJ1898" s="6" t="s">
        <v>103</v>
      </c>
      <c r="AK1898" s="81">
        <v>0</v>
      </c>
      <c r="AL1898" s="6" t="s">
        <v>103</v>
      </c>
      <c r="AM1898" s="342"/>
      <c r="AN1898" s="342"/>
      <c r="AO1898" s="342"/>
    </row>
    <row r="1899" spans="1:41">
      <c r="A1899" s="85" t="s">
        <v>6443</v>
      </c>
      <c r="B1899" s="85" t="s">
        <v>93</v>
      </c>
      <c r="C1899" s="76">
        <v>1898</v>
      </c>
      <c r="D1899" s="6" t="s">
        <v>106</v>
      </c>
      <c r="E1899" s="80" t="s">
        <v>2163</v>
      </c>
      <c r="F1899" s="6" t="str">
        <f t="shared" si="191"/>
        <v>FREIGHTRM-J-1273LI26-M19</v>
      </c>
      <c r="G1899" s="95" t="s">
        <v>6576</v>
      </c>
      <c r="H1899" s="95">
        <v>639969</v>
      </c>
      <c r="I1899" s="85" t="s">
        <v>6622</v>
      </c>
      <c r="J1899" s="92">
        <v>46100</v>
      </c>
      <c r="K1899" s="92"/>
      <c r="L1899" s="73" t="s">
        <v>116</v>
      </c>
      <c r="M1899" s="76" t="s">
        <v>173</v>
      </c>
      <c r="N1899" s="73" t="s">
        <v>116</v>
      </c>
      <c r="O1899" s="71">
        <v>0</v>
      </c>
      <c r="P1899" s="71">
        <v>0</v>
      </c>
      <c r="Q1899" s="79">
        <v>364</v>
      </c>
      <c r="R1899" s="79">
        <v>0</v>
      </c>
      <c r="S1899" s="71">
        <v>0</v>
      </c>
      <c r="T1899" s="79">
        <v>364</v>
      </c>
      <c r="U1899" s="87" t="s">
        <v>118</v>
      </c>
      <c r="V1899" s="84">
        <f t="shared" si="194"/>
        <v>364</v>
      </c>
      <c r="W1899" s="61">
        <v>46095</v>
      </c>
      <c r="X1899" s="6" t="s">
        <v>151</v>
      </c>
      <c r="Y1899" s="76" t="s">
        <v>6715</v>
      </c>
      <c r="Z1899" s="76" t="s">
        <v>6283</v>
      </c>
      <c r="AA1899" s="76" t="s">
        <v>150</v>
      </c>
      <c r="AB1899" s="76" t="s">
        <v>539</v>
      </c>
      <c r="AC1899" s="76" t="s">
        <v>540</v>
      </c>
      <c r="AD1899" s="76" t="s">
        <v>173</v>
      </c>
      <c r="AE1899" s="76" t="s">
        <v>548</v>
      </c>
      <c r="AF1899" s="76" t="s">
        <v>96</v>
      </c>
      <c r="AG1899" s="82"/>
      <c r="AH1899" s="60"/>
      <c r="AI1899" s="75" t="s">
        <v>6443</v>
      </c>
      <c r="AJ1899" s="6" t="s">
        <v>103</v>
      </c>
      <c r="AK1899" s="81">
        <v>0</v>
      </c>
      <c r="AL1899" s="6" t="s">
        <v>103</v>
      </c>
      <c r="AM1899" s="342"/>
      <c r="AN1899" s="342"/>
      <c r="AO1899" s="342"/>
    </row>
    <row r="1900" spans="1:41">
      <c r="A1900" s="85" t="s">
        <v>6443</v>
      </c>
      <c r="B1900" s="85" t="s">
        <v>93</v>
      </c>
      <c r="C1900" s="76">
        <v>1899</v>
      </c>
      <c r="D1900" s="6" t="s">
        <v>104</v>
      </c>
      <c r="E1900" s="80" t="s">
        <v>2163</v>
      </c>
      <c r="F1900" s="6" t="str">
        <f t="shared" si="191"/>
        <v>FREIGHTPAQUETERIA</v>
      </c>
      <c r="G1900" s="6" t="s">
        <v>127</v>
      </c>
      <c r="H1900" s="6" t="s">
        <v>6577</v>
      </c>
      <c r="I1900" s="85" t="s">
        <v>6622</v>
      </c>
      <c r="J1900" s="92">
        <v>46111</v>
      </c>
      <c r="K1900" s="92" t="s">
        <v>116</v>
      </c>
      <c r="L1900" s="90" t="s">
        <v>119</v>
      </c>
      <c r="M1900" s="76" t="s">
        <v>25</v>
      </c>
      <c r="N1900" s="78" t="s">
        <v>116</v>
      </c>
      <c r="O1900" s="71">
        <v>0</v>
      </c>
      <c r="P1900" s="71">
        <v>0</v>
      </c>
      <c r="Q1900" s="79">
        <v>37509.31</v>
      </c>
      <c r="R1900" s="79">
        <v>0</v>
      </c>
      <c r="S1900" s="71">
        <v>0</v>
      </c>
      <c r="T1900" s="79">
        <v>37509.31</v>
      </c>
      <c r="U1900" s="87" t="s">
        <v>24</v>
      </c>
      <c r="V1900" s="84">
        <f t="shared" ref="V1900:V1902" si="195">T1900/17.8117</f>
        <v>2105.8804044532526</v>
      </c>
      <c r="W1900" s="61" t="s">
        <v>119</v>
      </c>
      <c r="X1900" s="6" t="s">
        <v>120</v>
      </c>
      <c r="Y1900" s="76" t="s">
        <v>120</v>
      </c>
      <c r="Z1900" s="76" t="s">
        <v>121</v>
      </c>
      <c r="AA1900" s="76" t="s">
        <v>122</v>
      </c>
      <c r="AB1900" s="76" t="s">
        <v>539</v>
      </c>
      <c r="AC1900" s="76" t="s">
        <v>540</v>
      </c>
      <c r="AD1900" s="76" t="s">
        <v>25</v>
      </c>
      <c r="AE1900" s="76" t="s">
        <v>544</v>
      </c>
      <c r="AF1900" s="76" t="s">
        <v>96</v>
      </c>
      <c r="AG1900" s="82"/>
      <c r="AH1900" s="60"/>
      <c r="AI1900" s="75" t="s">
        <v>6443</v>
      </c>
      <c r="AJ1900" s="6" t="s">
        <v>103</v>
      </c>
      <c r="AK1900" s="81">
        <v>0</v>
      </c>
      <c r="AL1900" s="6" t="s">
        <v>103</v>
      </c>
      <c r="AM1900" s="342"/>
      <c r="AN1900" s="342"/>
      <c r="AO1900" s="342"/>
    </row>
    <row r="1901" spans="1:41">
      <c r="A1901" s="85" t="s">
        <v>6443</v>
      </c>
      <c r="B1901" s="85" t="s">
        <v>93</v>
      </c>
      <c r="C1901" s="76">
        <v>1900</v>
      </c>
      <c r="D1901" s="6" t="s">
        <v>104</v>
      </c>
      <c r="E1901" s="80" t="s">
        <v>2163</v>
      </c>
      <c r="F1901" s="6" t="str">
        <f t="shared" si="191"/>
        <v>FREIGHTPAQUETERIA</v>
      </c>
      <c r="G1901" s="6" t="s">
        <v>127</v>
      </c>
      <c r="H1901" s="6" t="s">
        <v>6578</v>
      </c>
      <c r="I1901" s="85" t="s">
        <v>6622</v>
      </c>
      <c r="J1901" s="92">
        <v>46111</v>
      </c>
      <c r="K1901" s="92" t="s">
        <v>116</v>
      </c>
      <c r="L1901" s="90" t="s">
        <v>119</v>
      </c>
      <c r="M1901" s="76" t="s">
        <v>25</v>
      </c>
      <c r="N1901" s="78" t="s">
        <v>116</v>
      </c>
      <c r="O1901" s="71">
        <v>0</v>
      </c>
      <c r="P1901" s="71">
        <v>0</v>
      </c>
      <c r="Q1901" s="79">
        <v>117.89</v>
      </c>
      <c r="R1901" s="79">
        <v>18.86</v>
      </c>
      <c r="S1901" s="71">
        <v>0</v>
      </c>
      <c r="T1901" s="79">
        <v>136.75</v>
      </c>
      <c r="U1901" s="87" t="s">
        <v>24</v>
      </c>
      <c r="V1901" s="84">
        <f t="shared" si="195"/>
        <v>7.6775377981888315</v>
      </c>
      <c r="W1901" s="61">
        <v>46100</v>
      </c>
      <c r="X1901" s="6" t="s">
        <v>5379</v>
      </c>
      <c r="Y1901" s="76" t="s">
        <v>537</v>
      </c>
      <c r="Z1901" s="76" t="s">
        <v>121</v>
      </c>
      <c r="AA1901" s="76" t="s">
        <v>122</v>
      </c>
      <c r="AB1901" s="76" t="s">
        <v>539</v>
      </c>
      <c r="AC1901" s="76" t="s">
        <v>540</v>
      </c>
      <c r="AD1901" s="76" t="s">
        <v>25</v>
      </c>
      <c r="AE1901" s="76" t="s">
        <v>544</v>
      </c>
      <c r="AF1901" s="76" t="s">
        <v>96</v>
      </c>
      <c r="AG1901" s="82"/>
      <c r="AH1901" s="60"/>
      <c r="AI1901" s="75" t="s">
        <v>6443</v>
      </c>
      <c r="AJ1901" s="6" t="s">
        <v>103</v>
      </c>
      <c r="AK1901" s="81">
        <v>0</v>
      </c>
      <c r="AL1901" s="6" t="s">
        <v>103</v>
      </c>
      <c r="AM1901" s="342"/>
      <c r="AN1901" s="342"/>
      <c r="AO1901" s="342"/>
    </row>
    <row r="1902" spans="1:41">
      <c r="A1902" s="85" t="s">
        <v>6443</v>
      </c>
      <c r="B1902" s="85" t="s">
        <v>93</v>
      </c>
      <c r="C1902" s="76">
        <v>1901</v>
      </c>
      <c r="D1902" s="6" t="s">
        <v>104</v>
      </c>
      <c r="E1902" s="80" t="s">
        <v>2163</v>
      </c>
      <c r="F1902" s="6" t="str">
        <f t="shared" si="191"/>
        <v>FREIGHTPAQUETERIA</v>
      </c>
      <c r="G1902" s="6" t="s">
        <v>127</v>
      </c>
      <c r="H1902" s="6" t="s">
        <v>6579</v>
      </c>
      <c r="I1902" s="85" t="s">
        <v>6622</v>
      </c>
      <c r="J1902" s="92">
        <v>46111</v>
      </c>
      <c r="K1902" s="92" t="s">
        <v>116</v>
      </c>
      <c r="L1902" s="90" t="s">
        <v>6716</v>
      </c>
      <c r="M1902" s="76" t="s">
        <v>28</v>
      </c>
      <c r="N1902" s="78" t="s">
        <v>116</v>
      </c>
      <c r="O1902" s="71">
        <v>0</v>
      </c>
      <c r="P1902" s="71">
        <v>0</v>
      </c>
      <c r="Q1902" s="79">
        <v>619.57000000000005</v>
      </c>
      <c r="R1902" s="79">
        <v>24.78</v>
      </c>
      <c r="S1902" s="71">
        <v>0</v>
      </c>
      <c r="T1902" s="79">
        <v>644.35</v>
      </c>
      <c r="U1902" s="87" t="s">
        <v>24</v>
      </c>
      <c r="V1902" s="84">
        <f t="shared" si="195"/>
        <v>36.175659819107672</v>
      </c>
      <c r="W1902" s="61">
        <v>46088</v>
      </c>
      <c r="X1902" s="76" t="s">
        <v>122</v>
      </c>
      <c r="Y1902" s="76" t="s">
        <v>121</v>
      </c>
      <c r="Z1902" s="76" t="s">
        <v>178</v>
      </c>
      <c r="AA1902" s="6" t="s">
        <v>6717</v>
      </c>
      <c r="AB1902" s="76" t="s">
        <v>539</v>
      </c>
      <c r="AC1902" s="76" t="s">
        <v>541</v>
      </c>
      <c r="AD1902" s="76" t="s">
        <v>28</v>
      </c>
      <c r="AE1902" s="76" t="s">
        <v>545</v>
      </c>
      <c r="AF1902" s="76" t="s">
        <v>96</v>
      </c>
      <c r="AG1902" s="82"/>
      <c r="AH1902" s="60"/>
      <c r="AI1902" s="75" t="s">
        <v>6443</v>
      </c>
      <c r="AJ1902" s="6" t="s">
        <v>103</v>
      </c>
      <c r="AK1902" s="81">
        <v>0</v>
      </c>
      <c r="AL1902" s="6" t="s">
        <v>103</v>
      </c>
      <c r="AM1902" s="342"/>
      <c r="AN1902" s="342"/>
      <c r="AO1902" s="342"/>
    </row>
    <row r="1903" spans="1:41">
      <c r="A1903" s="85" t="s">
        <v>6443</v>
      </c>
      <c r="B1903" s="85" t="s">
        <v>93</v>
      </c>
      <c r="C1903" s="76">
        <v>1902</v>
      </c>
      <c r="D1903" s="76" t="s">
        <v>109</v>
      </c>
      <c r="E1903" s="76" t="s">
        <v>105</v>
      </c>
      <c r="F1903" s="6" t="str">
        <f t="shared" si="191"/>
        <v>STORAGEINVENTARIO</v>
      </c>
      <c r="G1903" s="95" t="s">
        <v>194</v>
      </c>
      <c r="H1903" s="6" t="s">
        <v>6580</v>
      </c>
      <c r="I1903" s="85" t="s">
        <v>6622</v>
      </c>
      <c r="J1903" s="92">
        <v>46100</v>
      </c>
      <c r="K1903" s="92"/>
      <c r="L1903" s="77" t="s">
        <v>116</v>
      </c>
      <c r="M1903" s="76" t="s">
        <v>195</v>
      </c>
      <c r="N1903" s="78" t="s">
        <v>116</v>
      </c>
      <c r="O1903" s="71">
        <v>0</v>
      </c>
      <c r="P1903" s="71">
        <v>0</v>
      </c>
      <c r="Q1903" s="79">
        <v>180</v>
      </c>
      <c r="R1903" s="79">
        <v>0</v>
      </c>
      <c r="S1903" s="71">
        <v>0</v>
      </c>
      <c r="T1903" s="79">
        <v>180</v>
      </c>
      <c r="U1903" s="87" t="s">
        <v>118</v>
      </c>
      <c r="V1903" s="84">
        <f t="shared" ref="V1903:V1906" si="196">T1903</f>
        <v>180</v>
      </c>
      <c r="W1903" s="61" t="s">
        <v>119</v>
      </c>
      <c r="X1903" s="76" t="s">
        <v>122</v>
      </c>
      <c r="Y1903" s="76" t="s">
        <v>121</v>
      </c>
      <c r="Z1903" s="76" t="s">
        <v>178</v>
      </c>
      <c r="AA1903" s="76" t="s">
        <v>196</v>
      </c>
      <c r="AB1903" s="76" t="s">
        <v>539</v>
      </c>
      <c r="AC1903" s="76" t="s">
        <v>541</v>
      </c>
      <c r="AD1903" s="76" t="s">
        <v>195</v>
      </c>
      <c r="AE1903" s="76">
        <v>75640000</v>
      </c>
      <c r="AF1903" s="76" t="s">
        <v>96</v>
      </c>
      <c r="AG1903" s="82"/>
      <c r="AH1903" s="60"/>
      <c r="AI1903" s="75" t="s">
        <v>6443</v>
      </c>
      <c r="AJ1903" s="6" t="s">
        <v>103</v>
      </c>
      <c r="AK1903" s="81">
        <v>0</v>
      </c>
      <c r="AL1903" s="6" t="s">
        <v>103</v>
      </c>
      <c r="AM1903" s="342"/>
      <c r="AN1903" s="342"/>
      <c r="AO1903" s="342"/>
    </row>
    <row r="1904" spans="1:41">
      <c r="A1904" s="85" t="s">
        <v>6443</v>
      </c>
      <c r="B1904" s="85" t="s">
        <v>93</v>
      </c>
      <c r="C1904" s="76">
        <v>1903</v>
      </c>
      <c r="D1904" s="76" t="s">
        <v>109</v>
      </c>
      <c r="E1904" s="76" t="s">
        <v>105</v>
      </c>
      <c r="F1904" s="6" t="str">
        <f t="shared" si="191"/>
        <v>STORAGEINVENTARIO</v>
      </c>
      <c r="G1904" s="95" t="s">
        <v>194</v>
      </c>
      <c r="H1904" s="6" t="s">
        <v>6581</v>
      </c>
      <c r="I1904" s="85" t="s">
        <v>6622</v>
      </c>
      <c r="J1904" s="100">
        <v>46104</v>
      </c>
      <c r="K1904" s="92"/>
      <c r="L1904" s="77" t="s">
        <v>116</v>
      </c>
      <c r="M1904" s="76" t="s">
        <v>195</v>
      </c>
      <c r="N1904" s="78" t="s">
        <v>116</v>
      </c>
      <c r="O1904" s="71">
        <v>0</v>
      </c>
      <c r="P1904" s="71">
        <v>0</v>
      </c>
      <c r="Q1904" s="79">
        <v>48</v>
      </c>
      <c r="R1904" s="79">
        <v>0</v>
      </c>
      <c r="S1904" s="71">
        <v>0</v>
      </c>
      <c r="T1904" s="79">
        <v>48</v>
      </c>
      <c r="U1904" s="87" t="s">
        <v>118</v>
      </c>
      <c r="V1904" s="84">
        <f t="shared" si="196"/>
        <v>48</v>
      </c>
      <c r="W1904" s="61" t="s">
        <v>119</v>
      </c>
      <c r="X1904" s="76" t="s">
        <v>122</v>
      </c>
      <c r="Y1904" s="76" t="s">
        <v>121</v>
      </c>
      <c r="Z1904" s="76" t="s">
        <v>178</v>
      </c>
      <c r="AA1904" s="76" t="s">
        <v>196</v>
      </c>
      <c r="AB1904" s="76" t="s">
        <v>539</v>
      </c>
      <c r="AC1904" s="76" t="s">
        <v>541</v>
      </c>
      <c r="AD1904" s="76" t="s">
        <v>195</v>
      </c>
      <c r="AE1904" s="76">
        <v>75640000</v>
      </c>
      <c r="AF1904" s="76" t="s">
        <v>96</v>
      </c>
      <c r="AG1904" s="82"/>
      <c r="AH1904" s="60"/>
      <c r="AI1904" s="75" t="s">
        <v>6443</v>
      </c>
      <c r="AJ1904" s="6" t="s">
        <v>103</v>
      </c>
      <c r="AK1904" s="81">
        <v>0</v>
      </c>
      <c r="AL1904" s="6" t="s">
        <v>103</v>
      </c>
      <c r="AM1904" s="342"/>
      <c r="AN1904" s="342"/>
      <c r="AO1904" s="342"/>
    </row>
    <row r="1905" spans="1:41">
      <c r="A1905" s="85" t="s">
        <v>6443</v>
      </c>
      <c r="B1905" s="85" t="s">
        <v>93</v>
      </c>
      <c r="C1905" s="76">
        <v>1904</v>
      </c>
      <c r="D1905" s="76" t="s">
        <v>109</v>
      </c>
      <c r="E1905" s="76" t="s">
        <v>105</v>
      </c>
      <c r="F1905" s="6" t="str">
        <f t="shared" si="191"/>
        <v>STORAGEINVENTARIO</v>
      </c>
      <c r="G1905" s="95" t="s">
        <v>194</v>
      </c>
      <c r="H1905" s="6" t="s">
        <v>6582</v>
      </c>
      <c r="I1905" s="85" t="s">
        <v>6622</v>
      </c>
      <c r="J1905" s="100">
        <v>46097</v>
      </c>
      <c r="K1905" s="92"/>
      <c r="L1905" s="77" t="s">
        <v>116</v>
      </c>
      <c r="M1905" s="76" t="s">
        <v>195</v>
      </c>
      <c r="N1905" s="78" t="s">
        <v>116</v>
      </c>
      <c r="O1905" s="71">
        <v>0</v>
      </c>
      <c r="P1905" s="71">
        <v>0</v>
      </c>
      <c r="Q1905" s="79">
        <v>252</v>
      </c>
      <c r="R1905" s="79">
        <v>0</v>
      </c>
      <c r="S1905" s="71">
        <v>0</v>
      </c>
      <c r="T1905" s="79">
        <v>252</v>
      </c>
      <c r="U1905" s="87" t="s">
        <v>118</v>
      </c>
      <c r="V1905" s="84">
        <f t="shared" si="196"/>
        <v>252</v>
      </c>
      <c r="W1905" s="61" t="s">
        <v>119</v>
      </c>
      <c r="X1905" s="76" t="s">
        <v>122</v>
      </c>
      <c r="Y1905" s="76" t="s">
        <v>121</v>
      </c>
      <c r="Z1905" s="76" t="s">
        <v>178</v>
      </c>
      <c r="AA1905" s="76" t="s">
        <v>196</v>
      </c>
      <c r="AB1905" s="76" t="s">
        <v>539</v>
      </c>
      <c r="AC1905" s="76" t="s">
        <v>541</v>
      </c>
      <c r="AD1905" s="76" t="s">
        <v>195</v>
      </c>
      <c r="AE1905" s="76">
        <v>75640000</v>
      </c>
      <c r="AF1905" s="76" t="s">
        <v>96</v>
      </c>
      <c r="AG1905" s="82"/>
      <c r="AH1905" s="60"/>
      <c r="AI1905" s="75" t="s">
        <v>6443</v>
      </c>
      <c r="AJ1905" s="6" t="s">
        <v>103</v>
      </c>
      <c r="AK1905" s="81">
        <v>0</v>
      </c>
      <c r="AL1905" s="6" t="s">
        <v>103</v>
      </c>
      <c r="AM1905" s="342"/>
      <c r="AN1905" s="342"/>
      <c r="AO1905" s="342"/>
    </row>
    <row r="1906" spans="1:41">
      <c r="A1906" s="85" t="s">
        <v>6443</v>
      </c>
      <c r="B1906" s="85" t="s">
        <v>93</v>
      </c>
      <c r="C1906" s="76">
        <v>1905</v>
      </c>
      <c r="D1906" s="76" t="s">
        <v>109</v>
      </c>
      <c r="E1906" s="76" t="s">
        <v>105</v>
      </c>
      <c r="F1906" s="6" t="str">
        <f t="shared" si="191"/>
        <v>STORAGEINVENTARIO</v>
      </c>
      <c r="G1906" s="95" t="s">
        <v>194</v>
      </c>
      <c r="H1906" s="6" t="s">
        <v>6583</v>
      </c>
      <c r="I1906" s="85" t="s">
        <v>6622</v>
      </c>
      <c r="J1906" s="100">
        <v>46097</v>
      </c>
      <c r="K1906" s="92"/>
      <c r="L1906" s="77" t="s">
        <v>116</v>
      </c>
      <c r="M1906" s="76" t="s">
        <v>195</v>
      </c>
      <c r="N1906" s="78" t="s">
        <v>116</v>
      </c>
      <c r="O1906" s="71">
        <v>0</v>
      </c>
      <c r="P1906" s="71">
        <v>0</v>
      </c>
      <c r="Q1906" s="79">
        <v>384</v>
      </c>
      <c r="R1906" s="79">
        <v>0</v>
      </c>
      <c r="S1906" s="71">
        <v>0</v>
      </c>
      <c r="T1906" s="79">
        <v>384</v>
      </c>
      <c r="U1906" s="87" t="s">
        <v>118</v>
      </c>
      <c r="V1906" s="84">
        <f t="shared" si="196"/>
        <v>384</v>
      </c>
      <c r="W1906" s="61" t="s">
        <v>119</v>
      </c>
      <c r="X1906" s="76" t="s">
        <v>122</v>
      </c>
      <c r="Y1906" s="76" t="s">
        <v>121</v>
      </c>
      <c r="Z1906" s="76" t="s">
        <v>178</v>
      </c>
      <c r="AA1906" s="76" t="s">
        <v>196</v>
      </c>
      <c r="AB1906" s="76" t="s">
        <v>539</v>
      </c>
      <c r="AC1906" s="76" t="s">
        <v>541</v>
      </c>
      <c r="AD1906" s="76" t="s">
        <v>195</v>
      </c>
      <c r="AE1906" s="76">
        <v>75640000</v>
      </c>
      <c r="AF1906" s="76" t="s">
        <v>96</v>
      </c>
      <c r="AG1906" s="82"/>
      <c r="AH1906" s="60"/>
      <c r="AI1906" s="75" t="s">
        <v>6443</v>
      </c>
      <c r="AJ1906" s="6" t="s">
        <v>103</v>
      </c>
      <c r="AK1906" s="81">
        <v>0</v>
      </c>
      <c r="AL1906" s="6" t="s">
        <v>103</v>
      </c>
      <c r="AM1906" s="342"/>
      <c r="AN1906" s="342"/>
      <c r="AO1906" s="342"/>
    </row>
    <row r="1907" spans="1:41">
      <c r="A1907" s="85" t="s">
        <v>6443</v>
      </c>
      <c r="B1907" s="85" t="s">
        <v>93</v>
      </c>
      <c r="C1907" s="76">
        <v>1906</v>
      </c>
      <c r="D1907" s="76" t="s">
        <v>1564</v>
      </c>
      <c r="E1907" s="76" t="s">
        <v>2163</v>
      </c>
      <c r="F1907" s="6" t="str">
        <f t="shared" si="191"/>
        <v>FREIGHTRM-M-075-SI26-M19</v>
      </c>
      <c r="G1907" s="95" t="s">
        <v>6584</v>
      </c>
      <c r="H1907" s="99" t="s">
        <v>6585</v>
      </c>
      <c r="I1907" s="85" t="s">
        <v>6622</v>
      </c>
      <c r="J1907" s="100">
        <v>46101</v>
      </c>
      <c r="K1907" s="100" t="s">
        <v>6718</v>
      </c>
      <c r="L1907" s="77" t="s">
        <v>116</v>
      </c>
      <c r="M1907" s="76" t="s">
        <v>173</v>
      </c>
      <c r="N1907" s="76" t="s">
        <v>5830</v>
      </c>
      <c r="O1907" s="71">
        <v>0</v>
      </c>
      <c r="P1907" s="71">
        <v>0</v>
      </c>
      <c r="Q1907" s="79">
        <v>77020</v>
      </c>
      <c r="R1907" s="79">
        <v>12323.2</v>
      </c>
      <c r="S1907" s="71">
        <v>0</v>
      </c>
      <c r="T1907" s="79">
        <v>89343.2</v>
      </c>
      <c r="U1907" s="87" t="s">
        <v>24</v>
      </c>
      <c r="V1907" s="84">
        <f t="shared" ref="V1907:V1910" si="197">T1907/17.8117</f>
        <v>5015.9838757670523</v>
      </c>
      <c r="W1907" s="61">
        <v>46092</v>
      </c>
      <c r="X1907" s="76" t="s">
        <v>2058</v>
      </c>
      <c r="Y1907" s="76" t="s">
        <v>2059</v>
      </c>
      <c r="Z1907" s="76" t="s">
        <v>2058</v>
      </c>
      <c r="AA1907" s="76" t="s">
        <v>2058</v>
      </c>
      <c r="AB1907" s="76" t="s">
        <v>539</v>
      </c>
      <c r="AC1907" s="76" t="s">
        <v>540</v>
      </c>
      <c r="AD1907" s="76" t="s">
        <v>174</v>
      </c>
      <c r="AE1907" s="341">
        <v>67110003</v>
      </c>
      <c r="AF1907" s="76" t="s">
        <v>96</v>
      </c>
      <c r="AG1907" s="82"/>
      <c r="AH1907" s="60"/>
      <c r="AI1907" s="75" t="s">
        <v>6443</v>
      </c>
      <c r="AJ1907" s="6" t="s">
        <v>103</v>
      </c>
      <c r="AK1907" s="81">
        <v>0</v>
      </c>
      <c r="AL1907" s="6" t="s">
        <v>103</v>
      </c>
      <c r="AM1907" s="342"/>
      <c r="AN1907" s="342"/>
      <c r="AO1907" s="342"/>
    </row>
    <row r="1908" spans="1:41">
      <c r="A1908" s="85" t="s">
        <v>6443</v>
      </c>
      <c r="B1908" s="85" t="s">
        <v>93</v>
      </c>
      <c r="C1908" s="76">
        <v>1907</v>
      </c>
      <c r="D1908" s="76" t="s">
        <v>1564</v>
      </c>
      <c r="E1908" s="76" t="s">
        <v>2163</v>
      </c>
      <c r="F1908" s="6" t="str">
        <f t="shared" si="191"/>
        <v>FREIGHTRM-M-043-SI26-M19</v>
      </c>
      <c r="G1908" s="95" t="s">
        <v>6586</v>
      </c>
      <c r="H1908" s="99" t="s">
        <v>6587</v>
      </c>
      <c r="I1908" s="85" t="s">
        <v>6622</v>
      </c>
      <c r="J1908" s="100">
        <v>46101</v>
      </c>
      <c r="K1908" s="100" t="s">
        <v>6719</v>
      </c>
      <c r="L1908" s="77" t="s">
        <v>116</v>
      </c>
      <c r="M1908" s="76" t="s">
        <v>173</v>
      </c>
      <c r="N1908" s="76" t="s">
        <v>5827</v>
      </c>
      <c r="O1908" s="71">
        <v>0</v>
      </c>
      <c r="P1908" s="71">
        <v>0</v>
      </c>
      <c r="Q1908" s="79">
        <v>77020</v>
      </c>
      <c r="R1908" s="79">
        <v>12323.2</v>
      </c>
      <c r="S1908" s="71">
        <v>0</v>
      </c>
      <c r="T1908" s="79">
        <v>89343.2</v>
      </c>
      <c r="U1908" s="87" t="s">
        <v>24</v>
      </c>
      <c r="V1908" s="84">
        <f t="shared" si="197"/>
        <v>5015.9838757670523</v>
      </c>
      <c r="W1908" s="61">
        <v>46091</v>
      </c>
      <c r="X1908" s="76" t="s">
        <v>2058</v>
      </c>
      <c r="Y1908" s="76" t="s">
        <v>2059</v>
      </c>
      <c r="Z1908" s="76" t="s">
        <v>2058</v>
      </c>
      <c r="AA1908" s="76" t="s">
        <v>2058</v>
      </c>
      <c r="AB1908" s="76" t="s">
        <v>539</v>
      </c>
      <c r="AC1908" s="76" t="s">
        <v>540</v>
      </c>
      <c r="AD1908" s="76" t="s">
        <v>174</v>
      </c>
      <c r="AE1908" s="341">
        <v>67110003</v>
      </c>
      <c r="AF1908" s="76" t="s">
        <v>96</v>
      </c>
      <c r="AG1908" s="82"/>
      <c r="AH1908" s="60"/>
      <c r="AI1908" s="75" t="s">
        <v>6443</v>
      </c>
      <c r="AJ1908" s="6" t="s">
        <v>103</v>
      </c>
      <c r="AK1908" s="81">
        <v>0</v>
      </c>
      <c r="AL1908" s="6" t="s">
        <v>103</v>
      </c>
      <c r="AM1908" s="342"/>
      <c r="AN1908" s="342"/>
      <c r="AO1908" s="342"/>
    </row>
    <row r="1909" spans="1:41">
      <c r="A1909" s="85" t="s">
        <v>6443</v>
      </c>
      <c r="B1909" s="85" t="s">
        <v>93</v>
      </c>
      <c r="C1909" s="76">
        <v>1908</v>
      </c>
      <c r="D1909" s="76" t="s">
        <v>1564</v>
      </c>
      <c r="E1909" s="76" t="s">
        <v>2163</v>
      </c>
      <c r="F1909" s="6" t="str">
        <f t="shared" si="191"/>
        <v>FREIGHTRM-M-073-SI26-M19</v>
      </c>
      <c r="G1909" s="95" t="s">
        <v>6588</v>
      </c>
      <c r="H1909" s="99" t="s">
        <v>6589</v>
      </c>
      <c r="I1909" s="85" t="s">
        <v>6622</v>
      </c>
      <c r="J1909" s="100">
        <v>46101</v>
      </c>
      <c r="K1909" s="100" t="s">
        <v>6720</v>
      </c>
      <c r="L1909" s="77" t="s">
        <v>116</v>
      </c>
      <c r="M1909" s="76" t="s">
        <v>173</v>
      </c>
      <c r="N1909" s="76" t="s">
        <v>5834</v>
      </c>
      <c r="O1909" s="71">
        <v>0</v>
      </c>
      <c r="P1909" s="71">
        <v>0</v>
      </c>
      <c r="Q1909" s="79">
        <v>52300</v>
      </c>
      <c r="R1909" s="79">
        <v>8368</v>
      </c>
      <c r="S1909" s="71">
        <v>0</v>
      </c>
      <c r="T1909" s="79">
        <v>60668</v>
      </c>
      <c r="U1909" s="87" t="s">
        <v>24</v>
      </c>
      <c r="V1909" s="84">
        <f t="shared" si="197"/>
        <v>3406.0757816491409</v>
      </c>
      <c r="W1909" s="61">
        <v>46093</v>
      </c>
      <c r="X1909" s="76" t="s">
        <v>2058</v>
      </c>
      <c r="Y1909" s="76" t="s">
        <v>2059</v>
      </c>
      <c r="Z1909" s="76" t="s">
        <v>2058</v>
      </c>
      <c r="AA1909" s="76" t="s">
        <v>2058</v>
      </c>
      <c r="AB1909" s="76" t="s">
        <v>539</v>
      </c>
      <c r="AC1909" s="76" t="s">
        <v>540</v>
      </c>
      <c r="AD1909" s="76" t="s">
        <v>174</v>
      </c>
      <c r="AE1909" s="341">
        <v>67110003</v>
      </c>
      <c r="AF1909" s="76" t="s">
        <v>96</v>
      </c>
      <c r="AG1909" s="82"/>
      <c r="AH1909" s="60"/>
      <c r="AI1909" s="75" t="s">
        <v>6443</v>
      </c>
      <c r="AJ1909" s="6" t="s">
        <v>103</v>
      </c>
      <c r="AK1909" s="81">
        <v>0</v>
      </c>
      <c r="AL1909" s="6" t="s">
        <v>103</v>
      </c>
      <c r="AM1909" s="342"/>
      <c r="AN1909" s="342"/>
      <c r="AO1909" s="342"/>
    </row>
    <row r="1910" spans="1:41">
      <c r="A1910" s="85" t="s">
        <v>6443</v>
      </c>
      <c r="B1910" s="85" t="s">
        <v>93</v>
      </c>
      <c r="C1910" s="76">
        <v>1909</v>
      </c>
      <c r="D1910" s="76" t="s">
        <v>1564</v>
      </c>
      <c r="E1910" s="76" t="s">
        <v>2163</v>
      </c>
      <c r="F1910" s="6" t="str">
        <f t="shared" si="191"/>
        <v>FREIGHTRM-M-069-SI26-M19</v>
      </c>
      <c r="G1910" s="95" t="s">
        <v>6590</v>
      </c>
      <c r="H1910" s="99" t="s">
        <v>6591</v>
      </c>
      <c r="I1910" s="85" t="s">
        <v>6622</v>
      </c>
      <c r="J1910" s="100">
        <v>46101</v>
      </c>
      <c r="K1910" s="100" t="s">
        <v>6721</v>
      </c>
      <c r="L1910" s="77" t="s">
        <v>116</v>
      </c>
      <c r="M1910" s="76" t="s">
        <v>173</v>
      </c>
      <c r="N1910" s="76" t="s">
        <v>5841</v>
      </c>
      <c r="O1910" s="71">
        <v>0</v>
      </c>
      <c r="P1910" s="71">
        <v>0</v>
      </c>
      <c r="Q1910" s="79">
        <v>53500</v>
      </c>
      <c r="R1910" s="79">
        <v>8560</v>
      </c>
      <c r="S1910" s="71">
        <v>0</v>
      </c>
      <c r="T1910" s="79">
        <v>62060</v>
      </c>
      <c r="U1910" s="87" t="s">
        <v>24</v>
      </c>
      <c r="V1910" s="84">
        <f t="shared" si="197"/>
        <v>3484.2266600043795</v>
      </c>
      <c r="W1910" s="61">
        <v>46092</v>
      </c>
      <c r="X1910" s="76" t="s">
        <v>2058</v>
      </c>
      <c r="Y1910" s="76" t="s">
        <v>2059</v>
      </c>
      <c r="Z1910" s="76" t="s">
        <v>2058</v>
      </c>
      <c r="AA1910" s="76" t="s">
        <v>2058</v>
      </c>
      <c r="AB1910" s="76" t="s">
        <v>539</v>
      </c>
      <c r="AC1910" s="76" t="s">
        <v>540</v>
      </c>
      <c r="AD1910" s="76" t="s">
        <v>174</v>
      </c>
      <c r="AE1910" s="341">
        <v>67110003</v>
      </c>
      <c r="AF1910" s="76" t="s">
        <v>96</v>
      </c>
      <c r="AG1910" s="82"/>
      <c r="AH1910" s="60"/>
      <c r="AI1910" s="75" t="s">
        <v>6443</v>
      </c>
      <c r="AJ1910" s="6" t="s">
        <v>103</v>
      </c>
      <c r="AK1910" s="81">
        <v>0</v>
      </c>
      <c r="AL1910" s="6" t="s">
        <v>103</v>
      </c>
      <c r="AM1910" s="342"/>
      <c r="AN1910" s="342"/>
      <c r="AO1910" s="342"/>
    </row>
    <row r="1911" spans="1:41">
      <c r="A1911" s="85" t="s">
        <v>6443</v>
      </c>
      <c r="B1911" s="85" t="s">
        <v>93</v>
      </c>
      <c r="C1911" s="76">
        <v>1910</v>
      </c>
      <c r="D1911" s="76" t="s">
        <v>97</v>
      </c>
      <c r="E1911" s="76" t="s">
        <v>2163</v>
      </c>
      <c r="F1911" s="6" t="str">
        <f t="shared" si="191"/>
        <v>FREIGHTFG-R-2159LE25.M19</v>
      </c>
      <c r="G1911" s="95" t="s">
        <v>6592</v>
      </c>
      <c r="H1911" s="99">
        <v>57122</v>
      </c>
      <c r="I1911" s="85" t="s">
        <v>6622</v>
      </c>
      <c r="J1911" s="100">
        <v>46101</v>
      </c>
      <c r="K1911" s="100" t="s">
        <v>6722</v>
      </c>
      <c r="L1911" s="77" t="s">
        <v>116</v>
      </c>
      <c r="M1911" s="76" t="s">
        <v>195</v>
      </c>
      <c r="N1911" s="76">
        <v>553886</v>
      </c>
      <c r="O1911" s="71">
        <v>0</v>
      </c>
      <c r="P1911" s="71">
        <v>0</v>
      </c>
      <c r="Q1911" s="79">
        <v>5197</v>
      </c>
      <c r="R1911" s="71">
        <v>0</v>
      </c>
      <c r="S1911" s="71">
        <v>0</v>
      </c>
      <c r="T1911" s="79">
        <v>5197</v>
      </c>
      <c r="U1911" s="87" t="s">
        <v>118</v>
      </c>
      <c r="V1911" s="84">
        <f t="shared" ref="V1911:V1913" si="198">T1911</f>
        <v>5197</v>
      </c>
      <c r="W1911" s="61">
        <v>46092</v>
      </c>
      <c r="X1911" s="76" t="s">
        <v>230</v>
      </c>
      <c r="Y1911" s="76" t="s">
        <v>178</v>
      </c>
      <c r="Z1911" s="76" t="s">
        <v>178</v>
      </c>
      <c r="AA1911" s="76" t="s">
        <v>231</v>
      </c>
      <c r="AB1911" s="76" t="s">
        <v>539</v>
      </c>
      <c r="AC1911" s="76" t="s">
        <v>541</v>
      </c>
      <c r="AD1911" s="76" t="s">
        <v>195</v>
      </c>
      <c r="AE1911" s="76" t="s">
        <v>547</v>
      </c>
      <c r="AF1911" s="76" t="s">
        <v>96</v>
      </c>
      <c r="AG1911" s="82"/>
      <c r="AH1911" s="60"/>
      <c r="AI1911" s="75" t="s">
        <v>6443</v>
      </c>
      <c r="AJ1911" s="6" t="s">
        <v>111</v>
      </c>
      <c r="AK1911" s="81">
        <f>V1911</f>
        <v>5197</v>
      </c>
      <c r="AL1911" s="6" t="s">
        <v>111</v>
      </c>
      <c r="AM1911" s="342"/>
      <c r="AN1911" s="342"/>
      <c r="AO1911" s="342"/>
    </row>
    <row r="1912" spans="1:41">
      <c r="A1912" s="85" t="s">
        <v>6443</v>
      </c>
      <c r="B1912" s="85" t="s">
        <v>93</v>
      </c>
      <c r="C1912" s="76">
        <v>1911</v>
      </c>
      <c r="D1912" s="76" t="s">
        <v>97</v>
      </c>
      <c r="E1912" s="76" t="s">
        <v>2163</v>
      </c>
      <c r="F1912" s="6" t="str">
        <f t="shared" si="191"/>
        <v>FREIGHTFG-R-2160LE25.M01</v>
      </c>
      <c r="G1912" s="95" t="s">
        <v>6593</v>
      </c>
      <c r="H1912" s="99">
        <v>57123</v>
      </c>
      <c r="I1912" s="85" t="s">
        <v>6622</v>
      </c>
      <c r="J1912" s="100">
        <v>46101</v>
      </c>
      <c r="K1912" s="100" t="s">
        <v>6722</v>
      </c>
      <c r="L1912" s="77" t="s">
        <v>116</v>
      </c>
      <c r="M1912" s="76" t="s">
        <v>195</v>
      </c>
      <c r="N1912" s="76">
        <v>5184488</v>
      </c>
      <c r="O1912" s="71">
        <v>0</v>
      </c>
      <c r="P1912" s="71">
        <v>0</v>
      </c>
      <c r="Q1912" s="79">
        <v>5695</v>
      </c>
      <c r="R1912" s="71">
        <v>0</v>
      </c>
      <c r="S1912" s="71">
        <v>0</v>
      </c>
      <c r="T1912" s="79">
        <v>5695</v>
      </c>
      <c r="U1912" s="87" t="s">
        <v>118</v>
      </c>
      <c r="V1912" s="84">
        <f t="shared" si="198"/>
        <v>5695</v>
      </c>
      <c r="W1912" s="61">
        <v>46095</v>
      </c>
      <c r="X1912" s="76" t="s">
        <v>230</v>
      </c>
      <c r="Y1912" s="76" t="s">
        <v>178</v>
      </c>
      <c r="Z1912" s="76" t="s">
        <v>178</v>
      </c>
      <c r="AA1912" s="76" t="s">
        <v>232</v>
      </c>
      <c r="AB1912" s="76" t="s">
        <v>542</v>
      </c>
      <c r="AC1912" s="76" t="s">
        <v>541</v>
      </c>
      <c r="AD1912" s="76" t="s">
        <v>195</v>
      </c>
      <c r="AE1912" s="76" t="s">
        <v>547</v>
      </c>
      <c r="AF1912" s="76" t="s">
        <v>96</v>
      </c>
      <c r="AG1912" s="82"/>
      <c r="AH1912" s="60"/>
      <c r="AI1912" s="75" t="s">
        <v>6443</v>
      </c>
      <c r="AJ1912" s="6" t="s">
        <v>103</v>
      </c>
      <c r="AK1912" s="81">
        <v>0</v>
      </c>
      <c r="AL1912" s="6" t="s">
        <v>103</v>
      </c>
      <c r="AM1912" s="342"/>
      <c r="AN1912" s="342"/>
      <c r="AO1912" s="342"/>
    </row>
    <row r="1913" spans="1:41">
      <c r="A1913" s="85" t="s">
        <v>6443</v>
      </c>
      <c r="B1913" s="85" t="s">
        <v>93</v>
      </c>
      <c r="C1913" s="76">
        <v>1912</v>
      </c>
      <c r="D1913" s="76" t="s">
        <v>97</v>
      </c>
      <c r="E1913" s="76" t="s">
        <v>2163</v>
      </c>
      <c r="F1913" s="6" t="str">
        <f t="shared" si="191"/>
        <v>FREIGHTFG-R-2161LE25.M19</v>
      </c>
      <c r="G1913" s="95" t="s">
        <v>6594</v>
      </c>
      <c r="H1913" s="99">
        <v>57124</v>
      </c>
      <c r="I1913" s="85" t="s">
        <v>6622</v>
      </c>
      <c r="J1913" s="100">
        <v>46101</v>
      </c>
      <c r="K1913" s="100" t="s">
        <v>6722</v>
      </c>
      <c r="L1913" s="77" t="s">
        <v>116</v>
      </c>
      <c r="M1913" s="76" t="s">
        <v>195</v>
      </c>
      <c r="N1913" s="76">
        <v>5182950</v>
      </c>
      <c r="O1913" s="71">
        <v>0</v>
      </c>
      <c r="P1913" s="71">
        <v>0</v>
      </c>
      <c r="Q1913" s="79">
        <v>6025</v>
      </c>
      <c r="R1913" s="71">
        <v>0</v>
      </c>
      <c r="S1913" s="71">
        <v>0</v>
      </c>
      <c r="T1913" s="79">
        <v>6025</v>
      </c>
      <c r="U1913" s="87" t="s">
        <v>118</v>
      </c>
      <c r="V1913" s="84">
        <f t="shared" si="198"/>
        <v>6025</v>
      </c>
      <c r="W1913" s="61">
        <v>46095</v>
      </c>
      <c r="X1913" s="76" t="s">
        <v>230</v>
      </c>
      <c r="Y1913" s="76" t="s">
        <v>178</v>
      </c>
      <c r="Z1913" s="76" t="s">
        <v>178</v>
      </c>
      <c r="AA1913" s="76" t="s">
        <v>232</v>
      </c>
      <c r="AB1913" s="76" t="s">
        <v>539</v>
      </c>
      <c r="AC1913" s="76" t="s">
        <v>541</v>
      </c>
      <c r="AD1913" s="76" t="s">
        <v>195</v>
      </c>
      <c r="AE1913" s="76" t="s">
        <v>547</v>
      </c>
      <c r="AF1913" s="76" t="s">
        <v>96</v>
      </c>
      <c r="AG1913" s="82"/>
      <c r="AH1913" s="60"/>
      <c r="AI1913" s="75" t="s">
        <v>6443</v>
      </c>
      <c r="AJ1913" s="6" t="s">
        <v>103</v>
      </c>
      <c r="AK1913" s="81">
        <v>0</v>
      </c>
      <c r="AL1913" s="6" t="s">
        <v>103</v>
      </c>
      <c r="AM1913" s="342"/>
      <c r="AN1913" s="342"/>
      <c r="AO1913" s="342"/>
    </row>
    <row r="1914" spans="1:41">
      <c r="A1914" s="85" t="s">
        <v>6443</v>
      </c>
      <c r="B1914" s="85" t="s">
        <v>93</v>
      </c>
      <c r="C1914" s="76">
        <v>1913</v>
      </c>
      <c r="D1914" s="6" t="s">
        <v>594</v>
      </c>
      <c r="E1914" s="6" t="s">
        <v>2163</v>
      </c>
      <c r="F1914" s="6" t="str">
        <f t="shared" si="191"/>
        <v>FREIGHTRM-R-035-SI26-M19</v>
      </c>
      <c r="G1914" s="97" t="s">
        <v>6595</v>
      </c>
      <c r="H1914" s="97" t="s">
        <v>6596</v>
      </c>
      <c r="I1914" s="85" t="s">
        <v>6622</v>
      </c>
      <c r="J1914" s="92">
        <v>46099</v>
      </c>
      <c r="K1914" s="97" t="s">
        <v>6309</v>
      </c>
      <c r="L1914" s="6" t="s">
        <v>1466</v>
      </c>
      <c r="M1914" s="6" t="s">
        <v>174</v>
      </c>
      <c r="N1914" s="6" t="s">
        <v>1471</v>
      </c>
      <c r="O1914" s="71">
        <v>0</v>
      </c>
      <c r="P1914" s="71">
        <v>0</v>
      </c>
      <c r="Q1914" s="79">
        <v>19400</v>
      </c>
      <c r="R1914" s="79">
        <v>3104</v>
      </c>
      <c r="S1914" s="71">
        <v>776</v>
      </c>
      <c r="T1914" s="79">
        <v>21728</v>
      </c>
      <c r="U1914" s="6" t="s">
        <v>24</v>
      </c>
      <c r="V1914" s="84">
        <f t="shared" ref="V1914:V1922" si="199">T1914/17.8117</f>
        <v>1219.8723311082042</v>
      </c>
      <c r="W1914" s="110">
        <v>46100</v>
      </c>
      <c r="X1914" s="6" t="s">
        <v>1466</v>
      </c>
      <c r="Y1914" s="6" t="s">
        <v>1468</v>
      </c>
      <c r="Z1914" s="6" t="s">
        <v>121</v>
      </c>
      <c r="AA1914" s="6" t="s">
        <v>122</v>
      </c>
      <c r="AB1914" s="76" t="s">
        <v>539</v>
      </c>
      <c r="AC1914" s="76" t="s">
        <v>540</v>
      </c>
      <c r="AD1914" s="76" t="s">
        <v>174</v>
      </c>
      <c r="AE1914" s="341">
        <v>67110003</v>
      </c>
      <c r="AF1914" s="76" t="s">
        <v>96</v>
      </c>
      <c r="AG1914" s="82"/>
      <c r="AH1914" s="60"/>
      <c r="AI1914" s="75" t="s">
        <v>6443</v>
      </c>
      <c r="AJ1914" s="6" t="s">
        <v>103</v>
      </c>
      <c r="AK1914" s="81">
        <v>0</v>
      </c>
      <c r="AL1914" s="6" t="s">
        <v>103</v>
      </c>
      <c r="AM1914" s="342"/>
      <c r="AN1914" s="342"/>
      <c r="AO1914" s="342"/>
    </row>
    <row r="1915" spans="1:41">
      <c r="A1915" s="85" t="s">
        <v>6443</v>
      </c>
      <c r="B1915" s="85" t="s">
        <v>93</v>
      </c>
      <c r="C1915" s="76">
        <v>1914</v>
      </c>
      <c r="D1915" s="6" t="s">
        <v>594</v>
      </c>
      <c r="E1915" s="6" t="s">
        <v>2163</v>
      </c>
      <c r="F1915" s="6" t="str">
        <f t="shared" si="191"/>
        <v>FREIGHTFG-V-026-VIE26-M01.2</v>
      </c>
      <c r="G1915" s="97" t="s">
        <v>6597</v>
      </c>
      <c r="H1915" s="97" t="s">
        <v>6598</v>
      </c>
      <c r="I1915" s="85" t="s">
        <v>6622</v>
      </c>
      <c r="J1915" s="92">
        <v>46100</v>
      </c>
      <c r="K1915" s="97" t="s">
        <v>5771</v>
      </c>
      <c r="L1915" s="6" t="s">
        <v>1497</v>
      </c>
      <c r="M1915" s="6" t="s">
        <v>174</v>
      </c>
      <c r="N1915" s="6" t="s">
        <v>1471</v>
      </c>
      <c r="O1915" s="71">
        <v>0</v>
      </c>
      <c r="P1915" s="71">
        <v>0</v>
      </c>
      <c r="Q1915" s="79">
        <v>12000</v>
      </c>
      <c r="R1915" s="79">
        <v>1920</v>
      </c>
      <c r="S1915" s="71">
        <v>480</v>
      </c>
      <c r="T1915" s="79">
        <v>13440</v>
      </c>
      <c r="U1915" s="6" t="s">
        <v>24</v>
      </c>
      <c r="V1915" s="84">
        <f t="shared" si="199"/>
        <v>754.56020480919847</v>
      </c>
      <c r="W1915" s="110">
        <v>46098</v>
      </c>
      <c r="X1915" s="6" t="s">
        <v>122</v>
      </c>
      <c r="Y1915" s="6" t="s">
        <v>1498</v>
      </c>
      <c r="Z1915" s="6" t="s">
        <v>121</v>
      </c>
      <c r="AA1915" s="6" t="s">
        <v>1497</v>
      </c>
      <c r="AB1915" s="76" t="s">
        <v>542</v>
      </c>
      <c r="AC1915" s="76" t="s">
        <v>541</v>
      </c>
      <c r="AD1915" s="76" t="s">
        <v>195</v>
      </c>
      <c r="AE1915" s="76" t="s">
        <v>547</v>
      </c>
      <c r="AF1915" s="76" t="s">
        <v>96</v>
      </c>
      <c r="AG1915" s="82"/>
      <c r="AH1915" s="60"/>
      <c r="AI1915" s="75" t="s">
        <v>6443</v>
      </c>
      <c r="AJ1915" s="6" t="s">
        <v>103</v>
      </c>
      <c r="AK1915" s="81">
        <v>0</v>
      </c>
      <c r="AL1915" s="6" t="s">
        <v>103</v>
      </c>
      <c r="AM1915" s="342"/>
      <c r="AN1915" s="342"/>
      <c r="AO1915" s="342"/>
    </row>
    <row r="1916" spans="1:41">
      <c r="A1916" s="85" t="s">
        <v>6443</v>
      </c>
      <c r="B1916" s="85" t="s">
        <v>93</v>
      </c>
      <c r="C1916" s="76">
        <v>1915</v>
      </c>
      <c r="D1916" s="6" t="s">
        <v>594</v>
      </c>
      <c r="E1916" s="6" t="s">
        <v>2163</v>
      </c>
      <c r="F1916" s="6" t="str">
        <f t="shared" si="191"/>
        <v>FREIGHTFG-V-023-VIE26-M46.2</v>
      </c>
      <c r="G1916" s="97" t="s">
        <v>6599</v>
      </c>
      <c r="H1916" s="97" t="s">
        <v>6600</v>
      </c>
      <c r="I1916" s="85" t="s">
        <v>6622</v>
      </c>
      <c r="J1916" s="92">
        <v>46101</v>
      </c>
      <c r="K1916" s="97" t="s">
        <v>6640</v>
      </c>
      <c r="L1916" s="6" t="s">
        <v>1470</v>
      </c>
      <c r="M1916" s="6" t="s">
        <v>174</v>
      </c>
      <c r="N1916" s="6" t="s">
        <v>1467</v>
      </c>
      <c r="O1916" s="71">
        <v>0</v>
      </c>
      <c r="P1916" s="71">
        <v>0</v>
      </c>
      <c r="Q1916" s="79">
        <v>15200</v>
      </c>
      <c r="R1916" s="79">
        <v>2432</v>
      </c>
      <c r="S1916" s="71">
        <v>608</v>
      </c>
      <c r="T1916" s="79">
        <v>17024</v>
      </c>
      <c r="U1916" s="6" t="s">
        <v>24</v>
      </c>
      <c r="V1916" s="84">
        <f t="shared" si="199"/>
        <v>955.7762594249848</v>
      </c>
      <c r="W1916" s="110">
        <v>46099</v>
      </c>
      <c r="X1916" s="6" t="s">
        <v>122</v>
      </c>
      <c r="Y1916" s="6" t="s">
        <v>1472</v>
      </c>
      <c r="Z1916" s="6" t="s">
        <v>121</v>
      </c>
      <c r="AA1916" s="6" t="s">
        <v>1470</v>
      </c>
      <c r="AB1916" s="76" t="s">
        <v>1106</v>
      </c>
      <c r="AC1916" s="76" t="s">
        <v>541</v>
      </c>
      <c r="AD1916" s="76" t="s">
        <v>195</v>
      </c>
      <c r="AE1916" s="76" t="s">
        <v>547</v>
      </c>
      <c r="AF1916" s="76" t="s">
        <v>96</v>
      </c>
      <c r="AG1916" s="82"/>
      <c r="AH1916" s="60"/>
      <c r="AI1916" s="75" t="s">
        <v>6443</v>
      </c>
      <c r="AJ1916" s="6" t="s">
        <v>103</v>
      </c>
      <c r="AK1916" s="81">
        <v>0</v>
      </c>
      <c r="AL1916" s="6" t="s">
        <v>103</v>
      </c>
      <c r="AM1916" s="342"/>
      <c r="AN1916" s="342"/>
      <c r="AO1916" s="342"/>
    </row>
    <row r="1917" spans="1:41">
      <c r="A1917" s="85" t="s">
        <v>6443</v>
      </c>
      <c r="B1917" s="85" t="s">
        <v>93</v>
      </c>
      <c r="C1917" s="76">
        <v>1916</v>
      </c>
      <c r="D1917" s="6" t="s">
        <v>594</v>
      </c>
      <c r="E1917" s="6" t="s">
        <v>2163</v>
      </c>
      <c r="F1917" s="6" t="str">
        <f t="shared" si="191"/>
        <v>FREIGHTRM-M-068-SI26-M19/RM-M-072-SI26-M19</v>
      </c>
      <c r="G1917" s="97" t="s">
        <v>6601</v>
      </c>
      <c r="H1917" s="97" t="s">
        <v>6602</v>
      </c>
      <c r="I1917" s="85" t="s">
        <v>6622</v>
      </c>
      <c r="J1917" s="92">
        <v>46094</v>
      </c>
      <c r="K1917" s="97" t="s">
        <v>6723</v>
      </c>
      <c r="L1917" s="6" t="s">
        <v>6724</v>
      </c>
      <c r="M1917" s="6" t="s">
        <v>174</v>
      </c>
      <c r="N1917" s="6" t="s">
        <v>1479</v>
      </c>
      <c r="O1917" s="71">
        <v>0</v>
      </c>
      <c r="P1917" s="71">
        <v>0</v>
      </c>
      <c r="Q1917" s="79">
        <v>74000</v>
      </c>
      <c r="R1917" s="79">
        <v>11840</v>
      </c>
      <c r="S1917" s="71">
        <v>2960</v>
      </c>
      <c r="T1917" s="79">
        <v>82880</v>
      </c>
      <c r="U1917" s="6" t="s">
        <v>24</v>
      </c>
      <c r="V1917" s="84">
        <f t="shared" si="199"/>
        <v>4653.1212629900574</v>
      </c>
      <c r="W1917" s="110" t="s">
        <v>119</v>
      </c>
      <c r="X1917" s="6" t="s">
        <v>1480</v>
      </c>
      <c r="Y1917" s="6" t="s">
        <v>129</v>
      </c>
      <c r="Z1917" s="6" t="s">
        <v>121</v>
      </c>
      <c r="AA1917" s="6" t="s">
        <v>122</v>
      </c>
      <c r="AB1917" s="76" t="s">
        <v>539</v>
      </c>
      <c r="AC1917" s="76" t="s">
        <v>540</v>
      </c>
      <c r="AD1917" s="76" t="s">
        <v>174</v>
      </c>
      <c r="AE1917" s="341">
        <v>67110003</v>
      </c>
      <c r="AF1917" s="76" t="s">
        <v>96</v>
      </c>
      <c r="AG1917" s="82"/>
      <c r="AH1917" s="60"/>
      <c r="AI1917" s="75" t="s">
        <v>6443</v>
      </c>
      <c r="AJ1917" s="6" t="s">
        <v>103</v>
      </c>
      <c r="AK1917" s="81">
        <v>0</v>
      </c>
      <c r="AL1917" s="6" t="s">
        <v>103</v>
      </c>
      <c r="AM1917" s="342"/>
      <c r="AN1917" s="342"/>
      <c r="AO1917" s="342"/>
    </row>
    <row r="1918" spans="1:41">
      <c r="A1918" s="85" t="s">
        <v>6443</v>
      </c>
      <c r="B1918" s="85" t="s">
        <v>93</v>
      </c>
      <c r="C1918" s="76">
        <v>1917</v>
      </c>
      <c r="D1918" s="6" t="s">
        <v>594</v>
      </c>
      <c r="E1918" s="6" t="s">
        <v>2163</v>
      </c>
      <c r="F1918" s="6" t="str">
        <f t="shared" si="191"/>
        <v>FREIGHTRM-M-069-SI26-M19</v>
      </c>
      <c r="G1918" s="97" t="s">
        <v>6590</v>
      </c>
      <c r="H1918" s="97" t="s">
        <v>6603</v>
      </c>
      <c r="I1918" s="85" t="s">
        <v>6622</v>
      </c>
      <c r="J1918" s="92">
        <v>46094</v>
      </c>
      <c r="K1918" s="97" t="s">
        <v>6725</v>
      </c>
      <c r="L1918" s="6" t="s">
        <v>5841</v>
      </c>
      <c r="M1918" s="6" t="s">
        <v>174</v>
      </c>
      <c r="N1918" s="6" t="s">
        <v>1479</v>
      </c>
      <c r="O1918" s="71">
        <v>0</v>
      </c>
      <c r="P1918" s="71">
        <v>0</v>
      </c>
      <c r="Q1918" s="79">
        <v>25500</v>
      </c>
      <c r="R1918" s="79">
        <v>4080</v>
      </c>
      <c r="S1918" s="71">
        <v>1020</v>
      </c>
      <c r="T1918" s="79">
        <v>28560</v>
      </c>
      <c r="U1918" s="6" t="s">
        <v>24</v>
      </c>
      <c r="V1918" s="84">
        <f t="shared" si="199"/>
        <v>1603.4404352195468</v>
      </c>
      <c r="W1918" s="110" t="s">
        <v>119</v>
      </c>
      <c r="X1918" s="6" t="s">
        <v>1480</v>
      </c>
      <c r="Y1918" s="6" t="s">
        <v>129</v>
      </c>
      <c r="Z1918" s="6" t="s">
        <v>121</v>
      </c>
      <c r="AA1918" s="6" t="s">
        <v>122</v>
      </c>
      <c r="AB1918" s="76" t="s">
        <v>539</v>
      </c>
      <c r="AC1918" s="76" t="s">
        <v>540</v>
      </c>
      <c r="AD1918" s="76" t="s">
        <v>174</v>
      </c>
      <c r="AE1918" s="341">
        <v>67110003</v>
      </c>
      <c r="AF1918" s="76" t="s">
        <v>96</v>
      </c>
      <c r="AG1918" s="82"/>
      <c r="AH1918" s="60"/>
      <c r="AI1918" s="75" t="s">
        <v>6443</v>
      </c>
      <c r="AJ1918" s="6" t="s">
        <v>103</v>
      </c>
      <c r="AK1918" s="81">
        <v>0</v>
      </c>
      <c r="AL1918" s="6" t="s">
        <v>103</v>
      </c>
      <c r="AM1918" s="342"/>
      <c r="AN1918" s="342"/>
      <c r="AO1918" s="342"/>
    </row>
    <row r="1919" spans="1:41">
      <c r="A1919" s="85" t="s">
        <v>6443</v>
      </c>
      <c r="B1919" s="85" t="s">
        <v>93</v>
      </c>
      <c r="C1919" s="76">
        <v>1918</v>
      </c>
      <c r="D1919" s="6" t="s">
        <v>594</v>
      </c>
      <c r="E1919" s="6" t="s">
        <v>2163</v>
      </c>
      <c r="F1919" s="6" t="str">
        <f t="shared" si="191"/>
        <v>FREIGHTRM-M-071-SI26-M19</v>
      </c>
      <c r="G1919" s="97" t="s">
        <v>6604</v>
      </c>
      <c r="H1919" s="97" t="s">
        <v>6605</v>
      </c>
      <c r="I1919" s="85" t="s">
        <v>6622</v>
      </c>
      <c r="J1919" s="92">
        <v>46098</v>
      </c>
      <c r="K1919" s="97" t="s">
        <v>6726</v>
      </c>
      <c r="L1919" s="6" t="s">
        <v>5838</v>
      </c>
      <c r="M1919" s="6" t="s">
        <v>174</v>
      </c>
      <c r="N1919" s="6" t="s">
        <v>1479</v>
      </c>
      <c r="O1919" s="71">
        <v>0</v>
      </c>
      <c r="P1919" s="71">
        <v>0</v>
      </c>
      <c r="Q1919" s="79">
        <v>36750</v>
      </c>
      <c r="R1919" s="79">
        <v>5880</v>
      </c>
      <c r="S1919" s="71">
        <v>1470</v>
      </c>
      <c r="T1919" s="79">
        <v>41160</v>
      </c>
      <c r="U1919" s="6" t="s">
        <v>24</v>
      </c>
      <c r="V1919" s="84">
        <f t="shared" si="199"/>
        <v>2310.8406272281704</v>
      </c>
      <c r="W1919" s="110" t="s">
        <v>119</v>
      </c>
      <c r="X1919" s="6" t="s">
        <v>1480</v>
      </c>
      <c r="Y1919" s="6" t="s">
        <v>129</v>
      </c>
      <c r="Z1919" s="6" t="s">
        <v>121</v>
      </c>
      <c r="AA1919" s="6" t="s">
        <v>122</v>
      </c>
      <c r="AB1919" s="76" t="s">
        <v>539</v>
      </c>
      <c r="AC1919" s="76" t="s">
        <v>540</v>
      </c>
      <c r="AD1919" s="76" t="s">
        <v>174</v>
      </c>
      <c r="AE1919" s="341">
        <v>67110003</v>
      </c>
      <c r="AF1919" s="76" t="s">
        <v>96</v>
      </c>
      <c r="AG1919" s="82"/>
      <c r="AH1919" s="60"/>
      <c r="AI1919" s="75" t="s">
        <v>6443</v>
      </c>
      <c r="AJ1919" s="6" t="s">
        <v>103</v>
      </c>
      <c r="AK1919" s="81">
        <v>0</v>
      </c>
      <c r="AL1919" s="6" t="s">
        <v>103</v>
      </c>
      <c r="AM1919" s="342"/>
      <c r="AN1919" s="342"/>
      <c r="AO1919" s="342"/>
    </row>
    <row r="1920" spans="1:41">
      <c r="A1920" s="85" t="s">
        <v>6443</v>
      </c>
      <c r="B1920" s="85" t="s">
        <v>93</v>
      </c>
      <c r="C1920" s="76">
        <v>1919</v>
      </c>
      <c r="D1920" s="6" t="s">
        <v>594</v>
      </c>
      <c r="E1920" s="6" t="s">
        <v>2163</v>
      </c>
      <c r="F1920" s="6" t="str">
        <f t="shared" si="191"/>
        <v>FREIGHTRM-M-039-SI26-M19</v>
      </c>
      <c r="G1920" s="97" t="s">
        <v>6606</v>
      </c>
      <c r="H1920" s="97" t="s">
        <v>6607</v>
      </c>
      <c r="I1920" s="85" t="s">
        <v>6622</v>
      </c>
      <c r="J1920" s="92">
        <v>46099</v>
      </c>
      <c r="K1920" s="97" t="s">
        <v>6727</v>
      </c>
      <c r="L1920" s="6" t="s">
        <v>5842</v>
      </c>
      <c r="M1920" s="6" t="s">
        <v>174</v>
      </c>
      <c r="N1920" s="6" t="s">
        <v>1479</v>
      </c>
      <c r="O1920" s="71">
        <v>0</v>
      </c>
      <c r="P1920" s="71">
        <v>0</v>
      </c>
      <c r="Q1920" s="79">
        <v>51250</v>
      </c>
      <c r="R1920" s="79">
        <v>8200</v>
      </c>
      <c r="S1920" s="71">
        <v>2050</v>
      </c>
      <c r="T1920" s="79">
        <v>57400</v>
      </c>
      <c r="U1920" s="6" t="s">
        <v>24</v>
      </c>
      <c r="V1920" s="84">
        <f t="shared" si="199"/>
        <v>3222.6008747059518</v>
      </c>
      <c r="W1920" s="110" t="s">
        <v>119</v>
      </c>
      <c r="X1920" s="6" t="s">
        <v>1480</v>
      </c>
      <c r="Y1920" s="6" t="s">
        <v>129</v>
      </c>
      <c r="Z1920" s="6" t="s">
        <v>121</v>
      </c>
      <c r="AA1920" s="6" t="s">
        <v>122</v>
      </c>
      <c r="AB1920" s="76" t="s">
        <v>539</v>
      </c>
      <c r="AC1920" s="76" t="s">
        <v>540</v>
      </c>
      <c r="AD1920" s="76" t="s">
        <v>174</v>
      </c>
      <c r="AE1920" s="341">
        <v>67110003</v>
      </c>
      <c r="AF1920" s="76" t="s">
        <v>96</v>
      </c>
      <c r="AG1920" s="82"/>
      <c r="AH1920" s="60"/>
      <c r="AI1920" s="75" t="s">
        <v>6443</v>
      </c>
      <c r="AJ1920" s="6" t="s">
        <v>103</v>
      </c>
      <c r="AK1920" s="81">
        <v>0</v>
      </c>
      <c r="AL1920" s="6" t="s">
        <v>103</v>
      </c>
      <c r="AM1920" s="342"/>
      <c r="AN1920" s="342"/>
      <c r="AO1920" s="342"/>
    </row>
    <row r="1921" spans="1:41">
      <c r="A1921" s="85" t="s">
        <v>6443</v>
      </c>
      <c r="B1921" s="85" t="s">
        <v>93</v>
      </c>
      <c r="C1921" s="76">
        <v>1920</v>
      </c>
      <c r="D1921" s="6" t="s">
        <v>594</v>
      </c>
      <c r="E1921" s="6" t="s">
        <v>2163</v>
      </c>
      <c r="F1921" s="6" t="str">
        <f t="shared" si="191"/>
        <v>FREIGHTRM-M-106-SI26-M46</v>
      </c>
      <c r="G1921" s="97" t="s">
        <v>6608</v>
      </c>
      <c r="H1921" s="97" t="s">
        <v>6609</v>
      </c>
      <c r="I1921" s="85" t="s">
        <v>6622</v>
      </c>
      <c r="J1921" s="92">
        <v>46101</v>
      </c>
      <c r="K1921" s="97" t="s">
        <v>6728</v>
      </c>
      <c r="L1921" s="6" t="s">
        <v>6729</v>
      </c>
      <c r="M1921" s="6" t="s">
        <v>174</v>
      </c>
      <c r="N1921" s="6" t="s">
        <v>1479</v>
      </c>
      <c r="O1921" s="71">
        <v>0</v>
      </c>
      <c r="P1921" s="71">
        <v>0</v>
      </c>
      <c r="Q1921" s="79">
        <v>49000</v>
      </c>
      <c r="R1921" s="79">
        <v>7840</v>
      </c>
      <c r="S1921" s="71">
        <v>1960</v>
      </c>
      <c r="T1921" s="79">
        <v>54880</v>
      </c>
      <c r="U1921" s="6" t="s">
        <v>24</v>
      </c>
      <c r="V1921" s="84">
        <f t="shared" si="199"/>
        <v>3081.1208363042274</v>
      </c>
      <c r="W1921" s="110" t="s">
        <v>119</v>
      </c>
      <c r="X1921" s="6" t="s">
        <v>1480</v>
      </c>
      <c r="Y1921" s="6" t="s">
        <v>129</v>
      </c>
      <c r="Z1921" s="6" t="s">
        <v>121</v>
      </c>
      <c r="AA1921" s="6" t="s">
        <v>122</v>
      </c>
      <c r="AB1921" s="76" t="s">
        <v>1106</v>
      </c>
      <c r="AC1921" s="76" t="s">
        <v>540</v>
      </c>
      <c r="AD1921" s="76" t="s">
        <v>174</v>
      </c>
      <c r="AE1921" s="341">
        <v>67110003</v>
      </c>
      <c r="AF1921" s="76" t="s">
        <v>96</v>
      </c>
      <c r="AG1921" s="82"/>
      <c r="AH1921" s="60"/>
      <c r="AI1921" s="75" t="s">
        <v>6443</v>
      </c>
      <c r="AJ1921" s="6" t="s">
        <v>103</v>
      </c>
      <c r="AK1921" s="81">
        <v>0</v>
      </c>
      <c r="AL1921" s="6" t="s">
        <v>103</v>
      </c>
      <c r="AM1921" s="342"/>
      <c r="AN1921" s="342"/>
      <c r="AO1921" s="342"/>
    </row>
    <row r="1922" spans="1:41">
      <c r="A1922" s="85" t="s">
        <v>6443</v>
      </c>
      <c r="B1922" s="85" t="s">
        <v>93</v>
      </c>
      <c r="C1922" s="76">
        <v>1921</v>
      </c>
      <c r="D1922" s="6" t="s">
        <v>594</v>
      </c>
      <c r="E1922" s="6" t="s">
        <v>2163</v>
      </c>
      <c r="F1922" s="6" t="str">
        <f t="shared" si="191"/>
        <v>FREIGHTRM-M-098-SI26-M46/RM-M-099-SI26-M46</v>
      </c>
      <c r="G1922" s="97" t="s">
        <v>6610</v>
      </c>
      <c r="H1922" s="97" t="s">
        <v>6611</v>
      </c>
      <c r="I1922" s="85" t="s">
        <v>6622</v>
      </c>
      <c r="J1922" s="92">
        <v>46101</v>
      </c>
      <c r="K1922" s="97" t="s">
        <v>6730</v>
      </c>
      <c r="L1922" s="6" t="s">
        <v>6731</v>
      </c>
      <c r="M1922" s="6" t="s">
        <v>174</v>
      </c>
      <c r="N1922" s="6" t="s">
        <v>1479</v>
      </c>
      <c r="O1922" s="71">
        <v>0</v>
      </c>
      <c r="P1922" s="71">
        <v>0</v>
      </c>
      <c r="Q1922" s="79">
        <v>70500</v>
      </c>
      <c r="R1922" s="79">
        <v>11280</v>
      </c>
      <c r="S1922" s="71">
        <v>2820</v>
      </c>
      <c r="T1922" s="79">
        <v>78960</v>
      </c>
      <c r="U1922" s="6" t="s">
        <v>24</v>
      </c>
      <c r="V1922" s="84">
        <f t="shared" si="199"/>
        <v>4433.0412032540416</v>
      </c>
      <c r="W1922" s="110" t="s">
        <v>119</v>
      </c>
      <c r="X1922" s="6" t="s">
        <v>1480</v>
      </c>
      <c r="Y1922" s="6" t="s">
        <v>129</v>
      </c>
      <c r="Z1922" s="6" t="s">
        <v>121</v>
      </c>
      <c r="AA1922" s="6" t="s">
        <v>122</v>
      </c>
      <c r="AB1922" s="76" t="s">
        <v>1106</v>
      </c>
      <c r="AC1922" s="76" t="s">
        <v>540</v>
      </c>
      <c r="AD1922" s="76" t="s">
        <v>174</v>
      </c>
      <c r="AE1922" s="341">
        <v>67110003</v>
      </c>
      <c r="AF1922" s="76" t="s">
        <v>96</v>
      </c>
      <c r="AG1922" s="82"/>
      <c r="AH1922" s="60"/>
      <c r="AI1922" s="75" t="s">
        <v>6443</v>
      </c>
      <c r="AJ1922" s="6" t="s">
        <v>103</v>
      </c>
      <c r="AK1922" s="81">
        <v>0</v>
      </c>
      <c r="AL1922" s="6" t="s">
        <v>103</v>
      </c>
      <c r="AM1922" s="342"/>
      <c r="AN1922" s="342"/>
      <c r="AO1922" s="342"/>
    </row>
    <row r="1923" spans="1:41">
      <c r="A1923" s="85" t="s">
        <v>6443</v>
      </c>
      <c r="B1923" s="85" t="s">
        <v>93</v>
      </c>
      <c r="C1923" s="76">
        <v>1922</v>
      </c>
      <c r="D1923" s="6" t="s">
        <v>3070</v>
      </c>
      <c r="E1923" s="6" t="s">
        <v>2165</v>
      </c>
      <c r="F1923" s="6" t="str">
        <f t="shared" ref="F1923:F1986" si="200">E1923&amp;G1923</f>
        <v>FREIGHT FG-A-0038AE26-M19-C9626</v>
      </c>
      <c r="G1923" s="97" t="s">
        <v>6612</v>
      </c>
      <c r="H1923" s="95">
        <v>9060</v>
      </c>
      <c r="I1923" s="85" t="s">
        <v>6622</v>
      </c>
      <c r="J1923" s="92">
        <v>46100</v>
      </c>
      <c r="K1923" s="97" t="s">
        <v>6732</v>
      </c>
      <c r="L1923" s="6" t="s">
        <v>116</v>
      </c>
      <c r="M1923" s="6" t="s">
        <v>1084</v>
      </c>
      <c r="N1923" s="6" t="s">
        <v>116</v>
      </c>
      <c r="O1923" s="71">
        <v>0</v>
      </c>
      <c r="P1923" s="71">
        <v>1215.0999999999999</v>
      </c>
      <c r="Q1923" s="79">
        <v>1205</v>
      </c>
      <c r="R1923" s="79">
        <v>192.8</v>
      </c>
      <c r="S1923" s="71">
        <v>0</v>
      </c>
      <c r="T1923" s="79">
        <v>2612.9</v>
      </c>
      <c r="U1923" s="87" t="s">
        <v>118</v>
      </c>
      <c r="V1923" s="84">
        <f>T1923</f>
        <v>2612.9</v>
      </c>
      <c r="W1923" s="94">
        <v>46100</v>
      </c>
      <c r="X1923" s="80" t="s">
        <v>283</v>
      </c>
      <c r="Y1923" s="80" t="s">
        <v>537</v>
      </c>
      <c r="Z1923" s="80" t="s">
        <v>6733</v>
      </c>
      <c r="AA1923" s="80" t="s">
        <v>3324</v>
      </c>
      <c r="AB1923" s="76" t="s">
        <v>539</v>
      </c>
      <c r="AC1923" s="76" t="s">
        <v>541</v>
      </c>
      <c r="AD1923" s="76" t="s">
        <v>28</v>
      </c>
      <c r="AE1923" s="80" t="s">
        <v>1517</v>
      </c>
      <c r="AF1923" s="76" t="s">
        <v>96</v>
      </c>
      <c r="AG1923" s="82"/>
      <c r="AH1923" s="60"/>
      <c r="AI1923" s="75" t="s">
        <v>6443</v>
      </c>
      <c r="AJ1923" s="6" t="s">
        <v>103</v>
      </c>
      <c r="AK1923" s="81">
        <v>0</v>
      </c>
      <c r="AL1923" s="6" t="s">
        <v>103</v>
      </c>
      <c r="AM1923" s="342"/>
      <c r="AN1923" s="342"/>
      <c r="AO1923" s="342"/>
    </row>
    <row r="1924" spans="1:41">
      <c r="A1924" s="85" t="s">
        <v>6443</v>
      </c>
      <c r="B1924" s="85" t="s">
        <v>93</v>
      </c>
      <c r="C1924" s="76">
        <v>1923</v>
      </c>
      <c r="D1924" s="6" t="s">
        <v>3070</v>
      </c>
      <c r="E1924" s="6" t="s">
        <v>2165</v>
      </c>
      <c r="F1924" s="6" t="str">
        <f t="shared" si="200"/>
        <v>FREIGHT RM-V-051-V1I26-M19.1</v>
      </c>
      <c r="G1924" s="97" t="s">
        <v>6613</v>
      </c>
      <c r="H1924" s="95">
        <v>3503</v>
      </c>
      <c r="I1924" s="85" t="s">
        <v>6622</v>
      </c>
      <c r="J1924" s="92">
        <v>46101</v>
      </c>
      <c r="K1924" s="97" t="s">
        <v>6734</v>
      </c>
      <c r="L1924" s="6" t="s">
        <v>116</v>
      </c>
      <c r="M1924" s="6" t="s">
        <v>1133</v>
      </c>
      <c r="N1924" s="6" t="s">
        <v>116</v>
      </c>
      <c r="O1924" s="71">
        <v>0</v>
      </c>
      <c r="P1924" s="71">
        <v>0</v>
      </c>
      <c r="Q1924" s="79">
        <v>23000</v>
      </c>
      <c r="R1924" s="79">
        <v>3680</v>
      </c>
      <c r="S1924" s="71">
        <v>920</v>
      </c>
      <c r="T1924" s="79">
        <v>25760</v>
      </c>
      <c r="U1924" s="87" t="s">
        <v>24</v>
      </c>
      <c r="V1924" s="84">
        <f>T1924/17.8117</f>
        <v>1446.2403925509639</v>
      </c>
      <c r="W1924" s="94">
        <v>46082</v>
      </c>
      <c r="X1924" s="80" t="s">
        <v>3323</v>
      </c>
      <c r="Y1924" s="80" t="s">
        <v>537</v>
      </c>
      <c r="Z1924" s="80" t="s">
        <v>121</v>
      </c>
      <c r="AA1924" s="80" t="s">
        <v>3324</v>
      </c>
      <c r="AB1924" s="76" t="s">
        <v>539</v>
      </c>
      <c r="AC1924" s="76" t="s">
        <v>540</v>
      </c>
      <c r="AD1924" s="76" t="s">
        <v>173</v>
      </c>
      <c r="AE1924" s="76" t="s">
        <v>548</v>
      </c>
      <c r="AF1924" s="76" t="s">
        <v>96</v>
      </c>
      <c r="AG1924" s="82"/>
      <c r="AH1924" s="60"/>
      <c r="AI1924" s="75" t="s">
        <v>6443</v>
      </c>
      <c r="AJ1924" s="6" t="s">
        <v>103</v>
      </c>
      <c r="AK1924" s="81">
        <v>0</v>
      </c>
      <c r="AL1924" s="6" t="s">
        <v>103</v>
      </c>
      <c r="AM1924" s="342"/>
      <c r="AN1924" s="342"/>
      <c r="AO1924" s="342"/>
    </row>
    <row r="1925" spans="1:41">
      <c r="A1925" s="85" t="s">
        <v>6443</v>
      </c>
      <c r="B1925" s="85" t="s">
        <v>93</v>
      </c>
      <c r="C1925" s="76">
        <v>1924</v>
      </c>
      <c r="D1925" s="6" t="s">
        <v>3070</v>
      </c>
      <c r="E1925" s="6" t="s">
        <v>2165</v>
      </c>
      <c r="F1925" s="6" t="str">
        <f t="shared" si="200"/>
        <v>FREIGHT RM-A-0042AI26-M19-C9048</v>
      </c>
      <c r="G1925" s="97" t="s">
        <v>6527</v>
      </c>
      <c r="H1925" s="95">
        <v>3504</v>
      </c>
      <c r="I1925" s="85" t="s">
        <v>6622</v>
      </c>
      <c r="J1925" s="92">
        <v>46101</v>
      </c>
      <c r="K1925" s="97"/>
      <c r="L1925" s="6" t="s">
        <v>116</v>
      </c>
      <c r="M1925" s="6" t="s">
        <v>1133</v>
      </c>
      <c r="N1925" s="6" t="s">
        <v>116</v>
      </c>
      <c r="O1925" s="71">
        <v>0</v>
      </c>
      <c r="P1925" s="71">
        <v>0</v>
      </c>
      <c r="Q1925" s="79">
        <v>1100</v>
      </c>
      <c r="R1925" s="79">
        <v>176</v>
      </c>
      <c r="S1925" s="71">
        <v>44</v>
      </c>
      <c r="T1925" s="79">
        <v>1232</v>
      </c>
      <c r="U1925" s="87" t="s">
        <v>118</v>
      </c>
      <c r="V1925" s="84">
        <f t="shared" ref="V1925:V1932" si="201">T1925</f>
        <v>1232</v>
      </c>
      <c r="W1925" s="94">
        <v>46087</v>
      </c>
      <c r="X1925" s="80" t="s">
        <v>3323</v>
      </c>
      <c r="Y1925" s="80" t="s">
        <v>537</v>
      </c>
      <c r="Z1925" s="80" t="s">
        <v>121</v>
      </c>
      <c r="AA1925" s="80" t="s">
        <v>3324</v>
      </c>
      <c r="AB1925" s="76" t="s">
        <v>539</v>
      </c>
      <c r="AC1925" s="76" t="s">
        <v>540</v>
      </c>
      <c r="AD1925" s="76" t="s">
        <v>25</v>
      </c>
      <c r="AE1925" s="76">
        <v>67180000</v>
      </c>
      <c r="AF1925" s="76" t="s">
        <v>96</v>
      </c>
      <c r="AG1925" s="82"/>
      <c r="AH1925" s="60"/>
      <c r="AI1925" s="75" t="s">
        <v>6443</v>
      </c>
      <c r="AJ1925" s="6" t="s">
        <v>103</v>
      </c>
      <c r="AK1925" s="81">
        <v>0</v>
      </c>
      <c r="AL1925" s="6" t="s">
        <v>103</v>
      </c>
      <c r="AM1925" s="342"/>
      <c r="AN1925" s="342"/>
      <c r="AO1925" s="342"/>
    </row>
    <row r="1926" spans="1:41">
      <c r="A1926" s="85" t="s">
        <v>6443</v>
      </c>
      <c r="B1926" s="85" t="s">
        <v>93</v>
      </c>
      <c r="C1926" s="76">
        <v>1925</v>
      </c>
      <c r="D1926" s="6" t="s">
        <v>3070</v>
      </c>
      <c r="E1926" s="6" t="s">
        <v>2165</v>
      </c>
      <c r="F1926" s="6" t="str">
        <f t="shared" si="200"/>
        <v>FREIGHT FG-A-0038AE26-M19-C9626</v>
      </c>
      <c r="G1926" s="97" t="s">
        <v>6612</v>
      </c>
      <c r="H1926" s="95">
        <v>3505</v>
      </c>
      <c r="I1926" s="85" t="s">
        <v>6622</v>
      </c>
      <c r="J1926" s="92">
        <v>46101</v>
      </c>
      <c r="K1926" s="97" t="s">
        <v>6732</v>
      </c>
      <c r="L1926" s="6" t="s">
        <v>116</v>
      </c>
      <c r="M1926" s="6" t="s">
        <v>3325</v>
      </c>
      <c r="N1926" s="6" t="s">
        <v>116</v>
      </c>
      <c r="O1926" s="71">
        <v>0</v>
      </c>
      <c r="P1926" s="71">
        <v>0</v>
      </c>
      <c r="Q1926" s="79">
        <v>1100</v>
      </c>
      <c r="R1926" s="79">
        <v>176</v>
      </c>
      <c r="S1926" s="71">
        <v>44</v>
      </c>
      <c r="T1926" s="79">
        <v>1232</v>
      </c>
      <c r="U1926" s="87" t="s">
        <v>118</v>
      </c>
      <c r="V1926" s="84">
        <f t="shared" si="201"/>
        <v>1232</v>
      </c>
      <c r="W1926" s="94">
        <v>46083</v>
      </c>
      <c r="X1926" s="80" t="s">
        <v>3323</v>
      </c>
      <c r="Y1926" s="80" t="s">
        <v>6735</v>
      </c>
      <c r="Z1926" s="80" t="s">
        <v>121</v>
      </c>
      <c r="AA1926" s="80" t="s">
        <v>3324</v>
      </c>
      <c r="AB1926" s="76" t="s">
        <v>539</v>
      </c>
      <c r="AC1926" s="76" t="s">
        <v>541</v>
      </c>
      <c r="AD1926" s="76" t="s">
        <v>28</v>
      </c>
      <c r="AE1926" s="80" t="s">
        <v>1517</v>
      </c>
      <c r="AF1926" s="76" t="s">
        <v>96</v>
      </c>
      <c r="AG1926" s="82"/>
      <c r="AH1926" s="60"/>
      <c r="AI1926" s="75" t="s">
        <v>6443</v>
      </c>
      <c r="AJ1926" s="6" t="s">
        <v>103</v>
      </c>
      <c r="AK1926" s="81">
        <v>0</v>
      </c>
      <c r="AL1926" s="6" t="s">
        <v>103</v>
      </c>
      <c r="AM1926" s="342"/>
      <c r="AN1926" s="342"/>
      <c r="AO1926" s="342"/>
    </row>
    <row r="1927" spans="1:41">
      <c r="A1927" s="85" t="s">
        <v>6443</v>
      </c>
      <c r="B1927" s="85" t="s">
        <v>93</v>
      </c>
      <c r="C1927" s="76">
        <v>1926</v>
      </c>
      <c r="D1927" s="6" t="s">
        <v>107</v>
      </c>
      <c r="E1927" s="6" t="s">
        <v>105</v>
      </c>
      <c r="F1927" s="6" t="str">
        <f t="shared" si="200"/>
        <v>STORAGEFG-R-2150LE25.M19</v>
      </c>
      <c r="G1927" s="97" t="s">
        <v>6056</v>
      </c>
      <c r="H1927" s="95">
        <v>147037</v>
      </c>
      <c r="I1927" s="85" t="s">
        <v>6622</v>
      </c>
      <c r="J1927" s="92">
        <v>46099</v>
      </c>
      <c r="K1927" s="6"/>
      <c r="L1927" s="6" t="s">
        <v>116</v>
      </c>
      <c r="M1927" s="6" t="s">
        <v>173</v>
      </c>
      <c r="N1927" s="6" t="s">
        <v>116</v>
      </c>
      <c r="O1927" s="71">
        <v>0</v>
      </c>
      <c r="P1927" s="71">
        <v>0</v>
      </c>
      <c r="Q1927" s="79">
        <v>31.7</v>
      </c>
      <c r="R1927" s="79">
        <v>0</v>
      </c>
      <c r="S1927" s="71">
        <v>0</v>
      </c>
      <c r="T1927" s="79">
        <v>31.7</v>
      </c>
      <c r="U1927" s="87" t="s">
        <v>118</v>
      </c>
      <c r="V1927" s="84">
        <f t="shared" si="201"/>
        <v>31.7</v>
      </c>
      <c r="W1927" s="94" t="s">
        <v>119</v>
      </c>
      <c r="X1927" s="80" t="s">
        <v>238</v>
      </c>
      <c r="Y1927" s="80" t="s">
        <v>238</v>
      </c>
      <c r="Z1927" s="80" t="s">
        <v>239</v>
      </c>
      <c r="AA1927" s="80" t="s">
        <v>240</v>
      </c>
      <c r="AB1927" s="76" t="s">
        <v>539</v>
      </c>
      <c r="AC1927" s="76" t="s">
        <v>541</v>
      </c>
      <c r="AD1927" s="76" t="s">
        <v>195</v>
      </c>
      <c r="AE1927" s="76">
        <v>75640000</v>
      </c>
      <c r="AF1927" s="76" t="s">
        <v>96</v>
      </c>
      <c r="AG1927" s="82"/>
      <c r="AH1927" s="60"/>
      <c r="AI1927" s="75" t="s">
        <v>6443</v>
      </c>
      <c r="AJ1927" s="6" t="s">
        <v>103</v>
      </c>
      <c r="AK1927" s="81">
        <v>0</v>
      </c>
      <c r="AL1927" s="6" t="s">
        <v>103</v>
      </c>
      <c r="AM1927" s="342"/>
      <c r="AN1927" s="342"/>
      <c r="AO1927" s="342"/>
    </row>
    <row r="1928" spans="1:41">
      <c r="A1928" s="85" t="s">
        <v>6443</v>
      </c>
      <c r="B1928" s="85" t="s">
        <v>93</v>
      </c>
      <c r="C1928" s="76">
        <v>1927</v>
      </c>
      <c r="D1928" s="6" t="s">
        <v>107</v>
      </c>
      <c r="E1928" s="6" t="s">
        <v>105</v>
      </c>
      <c r="F1928" s="6" t="str">
        <f t="shared" si="200"/>
        <v>STORAGEFG-R-2163LE25.M19</v>
      </c>
      <c r="G1928" s="97" t="s">
        <v>5897</v>
      </c>
      <c r="H1928" s="95">
        <v>147038</v>
      </c>
      <c r="I1928" s="85" t="s">
        <v>6622</v>
      </c>
      <c r="J1928" s="92">
        <v>46099</v>
      </c>
      <c r="K1928" s="6"/>
      <c r="L1928" s="80">
        <v>6140630</v>
      </c>
      <c r="M1928" s="6" t="s">
        <v>173</v>
      </c>
      <c r="N1928" s="6" t="s">
        <v>116</v>
      </c>
      <c r="O1928" s="71">
        <v>0</v>
      </c>
      <c r="P1928" s="71">
        <v>0</v>
      </c>
      <c r="Q1928" s="79">
        <v>30.5</v>
      </c>
      <c r="R1928" s="79">
        <v>0</v>
      </c>
      <c r="S1928" s="71">
        <v>0</v>
      </c>
      <c r="T1928" s="79">
        <v>30.5</v>
      </c>
      <c r="U1928" s="87" t="s">
        <v>118</v>
      </c>
      <c r="V1928" s="84">
        <f t="shared" si="201"/>
        <v>30.5</v>
      </c>
      <c r="W1928" s="94" t="s">
        <v>119</v>
      </c>
      <c r="X1928" s="80" t="s">
        <v>238</v>
      </c>
      <c r="Y1928" s="80" t="s">
        <v>238</v>
      </c>
      <c r="Z1928" s="80" t="s">
        <v>239</v>
      </c>
      <c r="AA1928" s="80" t="s">
        <v>240</v>
      </c>
      <c r="AB1928" s="76" t="s">
        <v>539</v>
      </c>
      <c r="AC1928" s="76" t="s">
        <v>541</v>
      </c>
      <c r="AD1928" s="76" t="s">
        <v>195</v>
      </c>
      <c r="AE1928" s="76">
        <v>75640000</v>
      </c>
      <c r="AF1928" s="76" t="s">
        <v>96</v>
      </c>
      <c r="AG1928" s="82"/>
      <c r="AH1928" s="60"/>
      <c r="AI1928" s="75" t="s">
        <v>6443</v>
      </c>
      <c r="AJ1928" s="6" t="s">
        <v>103</v>
      </c>
      <c r="AK1928" s="81">
        <v>0</v>
      </c>
      <c r="AL1928" s="6" t="s">
        <v>103</v>
      </c>
      <c r="AM1928" s="342"/>
      <c r="AN1928" s="342"/>
      <c r="AO1928" s="342"/>
    </row>
    <row r="1929" spans="1:41">
      <c r="A1929" s="85" t="s">
        <v>6443</v>
      </c>
      <c r="B1929" s="85" t="s">
        <v>93</v>
      </c>
      <c r="C1929" s="76">
        <v>1928</v>
      </c>
      <c r="D1929" s="6" t="s">
        <v>107</v>
      </c>
      <c r="E1929" s="6" t="s">
        <v>105</v>
      </c>
      <c r="F1929" s="6" t="str">
        <f t="shared" si="200"/>
        <v>STORAGEFG-R-2163LE25.M19</v>
      </c>
      <c r="G1929" s="97" t="s">
        <v>5897</v>
      </c>
      <c r="H1929" s="95">
        <v>147039</v>
      </c>
      <c r="I1929" s="85" t="s">
        <v>6622</v>
      </c>
      <c r="J1929" s="92">
        <v>46099</v>
      </c>
      <c r="K1929" s="6"/>
      <c r="L1929" s="80">
        <v>6140633</v>
      </c>
      <c r="M1929" s="6" t="s">
        <v>173</v>
      </c>
      <c r="N1929" s="6" t="s">
        <v>116</v>
      </c>
      <c r="O1929" s="71">
        <v>0</v>
      </c>
      <c r="P1929" s="71">
        <v>0</v>
      </c>
      <c r="Q1929" s="79">
        <v>30.5</v>
      </c>
      <c r="R1929" s="79">
        <v>0</v>
      </c>
      <c r="S1929" s="71">
        <v>0</v>
      </c>
      <c r="T1929" s="79">
        <v>30.5</v>
      </c>
      <c r="U1929" s="87" t="s">
        <v>118</v>
      </c>
      <c r="V1929" s="84">
        <f t="shared" si="201"/>
        <v>30.5</v>
      </c>
      <c r="W1929" s="94" t="s">
        <v>119</v>
      </c>
      <c r="X1929" s="80" t="s">
        <v>238</v>
      </c>
      <c r="Y1929" s="80" t="s">
        <v>238</v>
      </c>
      <c r="Z1929" s="80" t="s">
        <v>239</v>
      </c>
      <c r="AA1929" s="80" t="s">
        <v>240</v>
      </c>
      <c r="AB1929" s="76" t="s">
        <v>539</v>
      </c>
      <c r="AC1929" s="76" t="s">
        <v>541</v>
      </c>
      <c r="AD1929" s="76" t="s">
        <v>195</v>
      </c>
      <c r="AE1929" s="76">
        <v>75640000</v>
      </c>
      <c r="AF1929" s="76" t="s">
        <v>96</v>
      </c>
      <c r="AG1929" s="82"/>
      <c r="AH1929" s="60"/>
      <c r="AI1929" s="75" t="s">
        <v>6443</v>
      </c>
      <c r="AJ1929" s="6" t="s">
        <v>103</v>
      </c>
      <c r="AK1929" s="81">
        <v>0</v>
      </c>
      <c r="AL1929" s="6" t="s">
        <v>103</v>
      </c>
      <c r="AM1929" s="342"/>
      <c r="AN1929" s="342"/>
      <c r="AO1929" s="342"/>
    </row>
    <row r="1930" spans="1:41">
      <c r="A1930" s="85" t="s">
        <v>6443</v>
      </c>
      <c r="B1930" s="85" t="s">
        <v>93</v>
      </c>
      <c r="C1930" s="76">
        <v>1929</v>
      </c>
      <c r="D1930" s="6" t="s">
        <v>107</v>
      </c>
      <c r="E1930" s="6" t="s">
        <v>105</v>
      </c>
      <c r="F1930" s="6" t="str">
        <f t="shared" si="200"/>
        <v>STORAGEFG-R-2163LE25.M19</v>
      </c>
      <c r="G1930" s="97" t="s">
        <v>5897</v>
      </c>
      <c r="H1930" s="95">
        <v>147040</v>
      </c>
      <c r="I1930" s="85" t="s">
        <v>6622</v>
      </c>
      <c r="J1930" s="92">
        <v>46099</v>
      </c>
      <c r="K1930" s="6"/>
      <c r="L1930" s="80">
        <v>6140637</v>
      </c>
      <c r="M1930" s="6" t="s">
        <v>173</v>
      </c>
      <c r="N1930" s="6" t="s">
        <v>116</v>
      </c>
      <c r="O1930" s="71">
        <v>0</v>
      </c>
      <c r="P1930" s="71">
        <v>0</v>
      </c>
      <c r="Q1930" s="79">
        <v>30.5</v>
      </c>
      <c r="R1930" s="79">
        <v>0</v>
      </c>
      <c r="S1930" s="71">
        <v>0</v>
      </c>
      <c r="T1930" s="79">
        <v>30.5</v>
      </c>
      <c r="U1930" s="87" t="s">
        <v>118</v>
      </c>
      <c r="V1930" s="84">
        <f t="shared" si="201"/>
        <v>30.5</v>
      </c>
      <c r="W1930" s="92" t="s">
        <v>119</v>
      </c>
      <c r="X1930" s="80" t="s">
        <v>238</v>
      </c>
      <c r="Y1930" s="80" t="s">
        <v>238</v>
      </c>
      <c r="Z1930" s="80" t="s">
        <v>239</v>
      </c>
      <c r="AA1930" s="80" t="s">
        <v>240</v>
      </c>
      <c r="AB1930" s="76" t="s">
        <v>539</v>
      </c>
      <c r="AC1930" s="76" t="s">
        <v>541</v>
      </c>
      <c r="AD1930" s="76" t="s">
        <v>195</v>
      </c>
      <c r="AE1930" s="76">
        <v>75640000</v>
      </c>
      <c r="AF1930" s="76" t="s">
        <v>96</v>
      </c>
      <c r="AG1930" s="82"/>
      <c r="AH1930" s="60"/>
      <c r="AI1930" s="75" t="s">
        <v>6443</v>
      </c>
      <c r="AJ1930" s="6" t="s">
        <v>103</v>
      </c>
      <c r="AK1930" s="81">
        <v>0</v>
      </c>
      <c r="AL1930" s="6" t="s">
        <v>103</v>
      </c>
      <c r="AM1930" s="342"/>
      <c r="AN1930" s="342"/>
      <c r="AO1930" s="342"/>
    </row>
    <row r="1931" spans="1:41">
      <c r="A1931" s="85" t="s">
        <v>6443</v>
      </c>
      <c r="B1931" s="85" t="s">
        <v>93</v>
      </c>
      <c r="C1931" s="76">
        <v>1930</v>
      </c>
      <c r="D1931" s="6" t="s">
        <v>107</v>
      </c>
      <c r="E1931" s="6" t="s">
        <v>105</v>
      </c>
      <c r="F1931" s="6" t="str">
        <f t="shared" si="200"/>
        <v>STORAGEFG-R-1675LE25.M19</v>
      </c>
      <c r="G1931" s="97" t="s">
        <v>6614</v>
      </c>
      <c r="H1931" s="95">
        <v>147046</v>
      </c>
      <c r="I1931" s="85" t="s">
        <v>6622</v>
      </c>
      <c r="J1931" s="92">
        <v>46099</v>
      </c>
      <c r="K1931" s="6"/>
      <c r="L1931" s="6" t="s">
        <v>116</v>
      </c>
      <c r="M1931" s="6" t="s">
        <v>173</v>
      </c>
      <c r="N1931" s="6" t="s">
        <v>116</v>
      </c>
      <c r="O1931" s="71">
        <v>0</v>
      </c>
      <c r="P1931" s="71">
        <v>0</v>
      </c>
      <c r="Q1931" s="79">
        <v>41.9</v>
      </c>
      <c r="R1931" s="79">
        <v>0</v>
      </c>
      <c r="S1931" s="71">
        <v>0</v>
      </c>
      <c r="T1931" s="79">
        <v>41.9</v>
      </c>
      <c r="U1931" s="87" t="s">
        <v>118</v>
      </c>
      <c r="V1931" s="84">
        <f t="shared" si="201"/>
        <v>41.9</v>
      </c>
      <c r="W1931" s="92" t="s">
        <v>119</v>
      </c>
      <c r="X1931" s="80" t="s">
        <v>238</v>
      </c>
      <c r="Y1931" s="80" t="s">
        <v>238</v>
      </c>
      <c r="Z1931" s="80" t="s">
        <v>239</v>
      </c>
      <c r="AA1931" s="80" t="s">
        <v>240</v>
      </c>
      <c r="AB1931" s="76" t="s">
        <v>539</v>
      </c>
      <c r="AC1931" s="76" t="s">
        <v>541</v>
      </c>
      <c r="AD1931" s="76" t="s">
        <v>195</v>
      </c>
      <c r="AE1931" s="76">
        <v>75640000</v>
      </c>
      <c r="AF1931" s="76" t="s">
        <v>96</v>
      </c>
      <c r="AG1931" s="82"/>
      <c r="AH1931" s="60"/>
      <c r="AI1931" s="75" t="s">
        <v>6443</v>
      </c>
      <c r="AJ1931" s="6" t="s">
        <v>103</v>
      </c>
      <c r="AK1931" s="81">
        <v>0</v>
      </c>
      <c r="AL1931" s="6" t="s">
        <v>103</v>
      </c>
      <c r="AM1931" s="342"/>
      <c r="AN1931" s="342"/>
      <c r="AO1931" s="342"/>
    </row>
    <row r="1932" spans="1:41">
      <c r="A1932" s="85" t="s">
        <v>6443</v>
      </c>
      <c r="B1932" s="85" t="s">
        <v>93</v>
      </c>
      <c r="C1932" s="76">
        <v>1931</v>
      </c>
      <c r="D1932" s="6" t="s">
        <v>107</v>
      </c>
      <c r="E1932" s="6" t="s">
        <v>105</v>
      </c>
      <c r="F1932" s="6" t="str">
        <f t="shared" si="200"/>
        <v>STORAGEFG-R-2161LE25.M19</v>
      </c>
      <c r="G1932" s="97" t="s">
        <v>6594</v>
      </c>
      <c r="H1932" s="95">
        <v>147095</v>
      </c>
      <c r="I1932" s="85" t="s">
        <v>6622</v>
      </c>
      <c r="J1932" s="92">
        <v>46100</v>
      </c>
      <c r="K1932" s="6"/>
      <c r="L1932" s="6" t="s">
        <v>116</v>
      </c>
      <c r="M1932" s="6" t="s">
        <v>173</v>
      </c>
      <c r="N1932" s="6" t="s">
        <v>116</v>
      </c>
      <c r="O1932" s="71">
        <v>0</v>
      </c>
      <c r="P1932" s="71">
        <v>0</v>
      </c>
      <c r="Q1932" s="79">
        <v>29.7</v>
      </c>
      <c r="R1932" s="79">
        <v>0</v>
      </c>
      <c r="S1932" s="71">
        <v>0</v>
      </c>
      <c r="T1932" s="79">
        <v>29.7</v>
      </c>
      <c r="U1932" s="87" t="s">
        <v>118</v>
      </c>
      <c r="V1932" s="84">
        <f t="shared" si="201"/>
        <v>29.7</v>
      </c>
      <c r="W1932" s="92" t="s">
        <v>119</v>
      </c>
      <c r="X1932" s="80" t="s">
        <v>238</v>
      </c>
      <c r="Y1932" s="80" t="s">
        <v>238</v>
      </c>
      <c r="Z1932" s="80" t="s">
        <v>239</v>
      </c>
      <c r="AA1932" s="80" t="s">
        <v>240</v>
      </c>
      <c r="AB1932" s="76" t="s">
        <v>539</v>
      </c>
      <c r="AC1932" s="76" t="s">
        <v>541</v>
      </c>
      <c r="AD1932" s="76" t="s">
        <v>195</v>
      </c>
      <c r="AE1932" s="76">
        <v>75640000</v>
      </c>
      <c r="AF1932" s="76" t="s">
        <v>96</v>
      </c>
      <c r="AG1932" s="82"/>
      <c r="AH1932" s="60"/>
      <c r="AI1932" s="75" t="s">
        <v>6443</v>
      </c>
      <c r="AJ1932" s="6" t="s">
        <v>103</v>
      </c>
      <c r="AK1932" s="81">
        <v>0</v>
      </c>
      <c r="AL1932" s="6" t="s">
        <v>103</v>
      </c>
      <c r="AM1932" s="342"/>
      <c r="AN1932" s="342"/>
      <c r="AO1932" s="342"/>
    </row>
    <row r="1933" spans="1:41">
      <c r="A1933" s="85" t="s">
        <v>6443</v>
      </c>
      <c r="B1933" s="85" t="s">
        <v>93</v>
      </c>
      <c r="C1933" s="76">
        <v>1932</v>
      </c>
      <c r="D1933" s="6" t="s">
        <v>110</v>
      </c>
      <c r="E1933" s="80" t="s">
        <v>2165</v>
      </c>
      <c r="F1933" s="6" t="str">
        <f t="shared" si="200"/>
        <v>FREIGHT RM-R-029-SI26-M19</v>
      </c>
      <c r="G1933" s="97" t="s">
        <v>5130</v>
      </c>
      <c r="H1933" s="95">
        <v>4899</v>
      </c>
      <c r="I1933" s="85" t="s">
        <v>6622</v>
      </c>
      <c r="J1933" s="92">
        <v>46098</v>
      </c>
      <c r="K1933" s="97"/>
      <c r="L1933" s="80" t="s">
        <v>6324</v>
      </c>
      <c r="M1933" s="80" t="s">
        <v>173</v>
      </c>
      <c r="N1933" s="80" t="s">
        <v>6736</v>
      </c>
      <c r="O1933" s="71">
        <v>0</v>
      </c>
      <c r="P1933" s="71">
        <v>0</v>
      </c>
      <c r="Q1933" s="79">
        <v>8000</v>
      </c>
      <c r="R1933" s="79">
        <v>1280</v>
      </c>
      <c r="S1933" s="71">
        <v>320</v>
      </c>
      <c r="T1933" s="79">
        <v>8960</v>
      </c>
      <c r="U1933" s="87" t="s">
        <v>24</v>
      </c>
      <c r="V1933" s="84">
        <f t="shared" ref="V1933:V1938" si="202">T1933/17.8117</f>
        <v>503.04013653946566</v>
      </c>
      <c r="W1933" s="94">
        <v>46093</v>
      </c>
      <c r="X1933" s="80" t="s">
        <v>6326</v>
      </c>
      <c r="Y1933" s="80" t="s">
        <v>282</v>
      </c>
      <c r="Z1933" s="80" t="s">
        <v>121</v>
      </c>
      <c r="AA1933" s="80" t="s">
        <v>122</v>
      </c>
      <c r="AB1933" s="76" t="s">
        <v>539</v>
      </c>
      <c r="AC1933" s="76" t="s">
        <v>540</v>
      </c>
      <c r="AD1933" s="76" t="s">
        <v>174</v>
      </c>
      <c r="AE1933" s="341">
        <v>67110003</v>
      </c>
      <c r="AF1933" s="76" t="s">
        <v>96</v>
      </c>
      <c r="AG1933" s="82"/>
      <c r="AH1933" s="60"/>
      <c r="AI1933" s="75" t="s">
        <v>6443</v>
      </c>
      <c r="AJ1933" s="6" t="s">
        <v>103</v>
      </c>
      <c r="AK1933" s="81">
        <v>0</v>
      </c>
      <c r="AL1933" s="6" t="s">
        <v>103</v>
      </c>
      <c r="AM1933" s="342"/>
      <c r="AN1933" s="342"/>
      <c r="AO1933" s="342"/>
    </row>
    <row r="1934" spans="1:41">
      <c r="A1934" s="85" t="s">
        <v>6443</v>
      </c>
      <c r="B1934" s="85" t="s">
        <v>93</v>
      </c>
      <c r="C1934" s="76">
        <v>1933</v>
      </c>
      <c r="D1934" s="6" t="s">
        <v>110</v>
      </c>
      <c r="E1934" s="80" t="s">
        <v>2165</v>
      </c>
      <c r="F1934" s="6" t="str">
        <f t="shared" si="200"/>
        <v>FREIGHT RM-R-025-SI26-M19</v>
      </c>
      <c r="G1934" s="97" t="s">
        <v>5134</v>
      </c>
      <c r="H1934" s="95">
        <v>4899</v>
      </c>
      <c r="I1934" s="85" t="s">
        <v>6622</v>
      </c>
      <c r="J1934" s="92">
        <v>46098</v>
      </c>
      <c r="K1934" s="95"/>
      <c r="L1934" s="6" t="s">
        <v>116</v>
      </c>
      <c r="M1934" s="80" t="s">
        <v>173</v>
      </c>
      <c r="N1934" s="80" t="s">
        <v>6737</v>
      </c>
      <c r="O1934" s="71">
        <v>0</v>
      </c>
      <c r="P1934" s="71">
        <v>0</v>
      </c>
      <c r="Q1934" s="71">
        <v>0</v>
      </c>
      <c r="R1934" s="71">
        <v>0</v>
      </c>
      <c r="S1934" s="71">
        <v>0</v>
      </c>
      <c r="T1934" s="71">
        <v>0</v>
      </c>
      <c r="U1934" s="87" t="s">
        <v>24</v>
      </c>
      <c r="V1934" s="84">
        <f t="shared" si="202"/>
        <v>0</v>
      </c>
      <c r="W1934" s="94">
        <v>46093</v>
      </c>
      <c r="X1934" s="80" t="s">
        <v>6326</v>
      </c>
      <c r="Y1934" s="80" t="s">
        <v>282</v>
      </c>
      <c r="Z1934" s="80" t="s">
        <v>121</v>
      </c>
      <c r="AA1934" s="80" t="s">
        <v>122</v>
      </c>
      <c r="AB1934" s="76" t="s">
        <v>539</v>
      </c>
      <c r="AC1934" s="76" t="s">
        <v>540</v>
      </c>
      <c r="AD1934" s="76" t="s">
        <v>174</v>
      </c>
      <c r="AE1934" s="341">
        <v>67110003</v>
      </c>
      <c r="AF1934" s="76" t="s">
        <v>96</v>
      </c>
      <c r="AG1934" s="82"/>
      <c r="AH1934" s="60"/>
      <c r="AI1934" s="75" t="s">
        <v>6443</v>
      </c>
      <c r="AJ1934" s="6" t="s">
        <v>103</v>
      </c>
      <c r="AK1934" s="81">
        <v>0</v>
      </c>
      <c r="AL1934" s="6" t="s">
        <v>103</v>
      </c>
      <c r="AM1934" s="342"/>
      <c r="AN1934" s="342"/>
      <c r="AO1934" s="342"/>
    </row>
    <row r="1935" spans="1:41">
      <c r="A1935" s="85" t="s">
        <v>6443</v>
      </c>
      <c r="B1935" s="85" t="s">
        <v>93</v>
      </c>
      <c r="C1935" s="76">
        <v>1934</v>
      </c>
      <c r="D1935" s="6" t="s">
        <v>110</v>
      </c>
      <c r="E1935" s="80" t="s">
        <v>2165</v>
      </c>
      <c r="F1935" s="6" t="str">
        <f t="shared" si="200"/>
        <v>FREIGHT RM-R-022-SI26-M19</v>
      </c>
      <c r="G1935" s="97" t="s">
        <v>4530</v>
      </c>
      <c r="H1935" s="95">
        <v>4900</v>
      </c>
      <c r="I1935" s="85" t="s">
        <v>6622</v>
      </c>
      <c r="J1935" s="92">
        <v>46098</v>
      </c>
      <c r="K1935" s="97"/>
      <c r="L1935" s="6" t="s">
        <v>116</v>
      </c>
      <c r="M1935" s="80" t="s">
        <v>173</v>
      </c>
      <c r="N1935" s="80" t="s">
        <v>6738</v>
      </c>
      <c r="O1935" s="71">
        <v>0</v>
      </c>
      <c r="P1935" s="71">
        <v>0</v>
      </c>
      <c r="Q1935" s="79">
        <v>24000</v>
      </c>
      <c r="R1935" s="79">
        <v>3840</v>
      </c>
      <c r="S1935" s="71">
        <v>960</v>
      </c>
      <c r="T1935" s="79">
        <v>26880</v>
      </c>
      <c r="U1935" s="87" t="s">
        <v>24</v>
      </c>
      <c r="V1935" s="84">
        <f t="shared" si="202"/>
        <v>1509.1204096183969</v>
      </c>
      <c r="W1935" s="94">
        <v>46094</v>
      </c>
      <c r="X1935" s="80" t="s">
        <v>120</v>
      </c>
      <c r="Y1935" s="80" t="s">
        <v>282</v>
      </c>
      <c r="Z1935" s="80" t="s">
        <v>121</v>
      </c>
      <c r="AA1935" s="80" t="s">
        <v>122</v>
      </c>
      <c r="AB1935" s="76" t="s">
        <v>539</v>
      </c>
      <c r="AC1935" s="76" t="s">
        <v>540</v>
      </c>
      <c r="AD1935" s="76" t="s">
        <v>174</v>
      </c>
      <c r="AE1935" s="341">
        <v>67110003</v>
      </c>
      <c r="AF1935" s="76" t="s">
        <v>96</v>
      </c>
      <c r="AG1935" s="82"/>
      <c r="AH1935" s="60"/>
      <c r="AI1935" s="75" t="s">
        <v>6443</v>
      </c>
      <c r="AJ1935" s="6" t="s">
        <v>103</v>
      </c>
      <c r="AK1935" s="81">
        <v>0</v>
      </c>
      <c r="AL1935" s="6" t="s">
        <v>103</v>
      </c>
      <c r="AM1935" s="342"/>
      <c r="AN1935" s="342"/>
      <c r="AO1935" s="342"/>
    </row>
    <row r="1936" spans="1:41">
      <c r="A1936" s="85" t="s">
        <v>6443</v>
      </c>
      <c r="B1936" s="85" t="s">
        <v>93</v>
      </c>
      <c r="C1936" s="76">
        <v>1935</v>
      </c>
      <c r="D1936" s="6" t="s">
        <v>110</v>
      </c>
      <c r="E1936" s="80" t="s">
        <v>2165</v>
      </c>
      <c r="F1936" s="6" t="str">
        <f t="shared" si="200"/>
        <v>FREIGHT RM-R-027-SI26-M19</v>
      </c>
      <c r="G1936" s="97" t="s">
        <v>4536</v>
      </c>
      <c r="H1936" s="95">
        <v>4900</v>
      </c>
      <c r="I1936" s="85" t="s">
        <v>6622</v>
      </c>
      <c r="J1936" s="92">
        <v>46098</v>
      </c>
      <c r="K1936" s="97"/>
      <c r="L1936" s="6" t="s">
        <v>116</v>
      </c>
      <c r="M1936" s="80" t="s">
        <v>173</v>
      </c>
      <c r="N1936" s="80" t="s">
        <v>6739</v>
      </c>
      <c r="O1936" s="71">
        <v>0</v>
      </c>
      <c r="P1936" s="71">
        <v>0</v>
      </c>
      <c r="Q1936" s="71">
        <v>0</v>
      </c>
      <c r="R1936" s="71">
        <v>0</v>
      </c>
      <c r="S1936" s="71">
        <v>0</v>
      </c>
      <c r="T1936" s="71">
        <v>0</v>
      </c>
      <c r="U1936" s="87" t="s">
        <v>24</v>
      </c>
      <c r="V1936" s="84">
        <f t="shared" si="202"/>
        <v>0</v>
      </c>
      <c r="W1936" s="94">
        <v>46094</v>
      </c>
      <c r="X1936" s="80" t="s">
        <v>120</v>
      </c>
      <c r="Y1936" s="80" t="s">
        <v>282</v>
      </c>
      <c r="Z1936" s="80" t="s">
        <v>121</v>
      </c>
      <c r="AA1936" s="80" t="s">
        <v>122</v>
      </c>
      <c r="AB1936" s="76" t="s">
        <v>539</v>
      </c>
      <c r="AC1936" s="76" t="s">
        <v>540</v>
      </c>
      <c r="AD1936" s="76" t="s">
        <v>174</v>
      </c>
      <c r="AE1936" s="341">
        <v>67110003</v>
      </c>
      <c r="AF1936" s="76" t="s">
        <v>96</v>
      </c>
      <c r="AG1936" s="82"/>
      <c r="AH1936" s="60"/>
      <c r="AI1936" s="75" t="s">
        <v>6443</v>
      </c>
      <c r="AJ1936" s="6" t="s">
        <v>103</v>
      </c>
      <c r="AK1936" s="81">
        <v>0</v>
      </c>
      <c r="AL1936" s="6" t="s">
        <v>103</v>
      </c>
      <c r="AM1936" s="342"/>
      <c r="AN1936" s="342"/>
      <c r="AO1936" s="342"/>
    </row>
    <row r="1937" spans="1:41">
      <c r="A1937" s="85" t="s">
        <v>6443</v>
      </c>
      <c r="B1937" s="85" t="s">
        <v>93</v>
      </c>
      <c r="C1937" s="76">
        <v>1936</v>
      </c>
      <c r="D1937" s="6" t="s">
        <v>110</v>
      </c>
      <c r="E1937" s="80" t="s">
        <v>2165</v>
      </c>
      <c r="F1937" s="6" t="str">
        <f t="shared" si="200"/>
        <v>FREIGHT RM-A-014-SI26-M19-L</v>
      </c>
      <c r="G1937" s="97" t="s">
        <v>6615</v>
      </c>
      <c r="H1937" s="95">
        <v>4912</v>
      </c>
      <c r="I1937" s="85" t="s">
        <v>6622</v>
      </c>
      <c r="J1937" s="92">
        <v>46099</v>
      </c>
      <c r="K1937" s="95"/>
      <c r="L1937" s="6" t="s">
        <v>116</v>
      </c>
      <c r="M1937" s="80" t="s">
        <v>173</v>
      </c>
      <c r="N1937" s="80" t="s">
        <v>6330</v>
      </c>
      <c r="O1937" s="71">
        <v>0</v>
      </c>
      <c r="P1937" s="71">
        <v>0</v>
      </c>
      <c r="Q1937" s="79">
        <v>27750</v>
      </c>
      <c r="R1937" s="79">
        <v>4440</v>
      </c>
      <c r="S1937" s="71">
        <v>1110</v>
      </c>
      <c r="T1937" s="79">
        <v>31080</v>
      </c>
      <c r="U1937" s="87" t="s">
        <v>24</v>
      </c>
      <c r="V1937" s="84">
        <f t="shared" si="202"/>
        <v>1744.9204736212716</v>
      </c>
      <c r="W1937" s="94">
        <v>46100</v>
      </c>
      <c r="X1937" s="80" t="s">
        <v>6740</v>
      </c>
      <c r="Y1937" s="80" t="s">
        <v>282</v>
      </c>
      <c r="Z1937" s="80" t="s">
        <v>121</v>
      </c>
      <c r="AA1937" s="80" t="s">
        <v>122</v>
      </c>
      <c r="AB1937" s="76" t="s">
        <v>539</v>
      </c>
      <c r="AC1937" s="76" t="s">
        <v>540</v>
      </c>
      <c r="AD1937" s="76" t="s">
        <v>174</v>
      </c>
      <c r="AE1937" s="341">
        <v>67110003</v>
      </c>
      <c r="AF1937" s="76" t="s">
        <v>96</v>
      </c>
      <c r="AG1937" s="82"/>
      <c r="AH1937" s="60"/>
      <c r="AI1937" s="75" t="s">
        <v>6443</v>
      </c>
      <c r="AJ1937" s="6" t="s">
        <v>103</v>
      </c>
      <c r="AK1937" s="81">
        <v>0</v>
      </c>
      <c r="AL1937" s="6" t="s">
        <v>103</v>
      </c>
      <c r="AM1937" s="342"/>
      <c r="AN1937" s="342"/>
      <c r="AO1937" s="342"/>
    </row>
    <row r="1938" spans="1:41">
      <c r="A1938" s="85" t="s">
        <v>6443</v>
      </c>
      <c r="B1938" s="85" t="s">
        <v>93</v>
      </c>
      <c r="C1938" s="76">
        <v>1937</v>
      </c>
      <c r="D1938" s="6" t="s">
        <v>110</v>
      </c>
      <c r="E1938" s="80" t="s">
        <v>2165</v>
      </c>
      <c r="F1938" s="6" t="str">
        <f t="shared" si="200"/>
        <v>FREIGHT RM-R-036-SI26-M19</v>
      </c>
      <c r="G1938" s="97" t="s">
        <v>5538</v>
      </c>
      <c r="H1938" s="95">
        <v>4915</v>
      </c>
      <c r="I1938" s="85" t="s">
        <v>6622</v>
      </c>
      <c r="J1938" s="92">
        <v>46100</v>
      </c>
      <c r="K1938" s="95"/>
      <c r="L1938" s="80" t="s">
        <v>6741</v>
      </c>
      <c r="M1938" s="80" t="s">
        <v>173</v>
      </c>
      <c r="N1938" s="80" t="s">
        <v>6742</v>
      </c>
      <c r="O1938" s="71">
        <v>0</v>
      </c>
      <c r="P1938" s="71">
        <v>0</v>
      </c>
      <c r="Q1938" s="79">
        <v>36500</v>
      </c>
      <c r="R1938" s="79">
        <v>5840</v>
      </c>
      <c r="S1938" s="71">
        <v>1460</v>
      </c>
      <c r="T1938" s="79">
        <v>40880</v>
      </c>
      <c r="U1938" s="87" t="s">
        <v>24</v>
      </c>
      <c r="V1938" s="84">
        <f t="shared" si="202"/>
        <v>2295.1206229613122</v>
      </c>
      <c r="W1938" s="94">
        <v>46101</v>
      </c>
      <c r="X1938" s="80" t="s">
        <v>6743</v>
      </c>
      <c r="Y1938" s="80" t="s">
        <v>282</v>
      </c>
      <c r="Z1938" s="80" t="s">
        <v>121</v>
      </c>
      <c r="AA1938" s="80" t="s">
        <v>122</v>
      </c>
      <c r="AB1938" s="76" t="s">
        <v>539</v>
      </c>
      <c r="AC1938" s="76" t="s">
        <v>540</v>
      </c>
      <c r="AD1938" s="76" t="s">
        <v>174</v>
      </c>
      <c r="AE1938" s="341">
        <v>67110003</v>
      </c>
      <c r="AF1938" s="76" t="s">
        <v>96</v>
      </c>
      <c r="AG1938" s="82"/>
      <c r="AH1938" s="60"/>
      <c r="AI1938" s="75" t="s">
        <v>6443</v>
      </c>
      <c r="AJ1938" s="6" t="s">
        <v>103</v>
      </c>
      <c r="AK1938" s="81">
        <v>0</v>
      </c>
      <c r="AL1938" s="6" t="s">
        <v>103</v>
      </c>
      <c r="AM1938" s="342"/>
      <c r="AN1938" s="342"/>
      <c r="AO1938" s="342"/>
    </row>
    <row r="1939" spans="1:41">
      <c r="A1939" s="85" t="s">
        <v>6443</v>
      </c>
      <c r="B1939" s="85" t="s">
        <v>93</v>
      </c>
      <c r="C1939" s="76">
        <v>1938</v>
      </c>
      <c r="D1939" s="6" t="s">
        <v>1565</v>
      </c>
      <c r="E1939" s="80" t="s">
        <v>2165</v>
      </c>
      <c r="F1939" s="6" t="str">
        <f t="shared" si="200"/>
        <v>FREIGHT RM-J-0972LI25-M19</v>
      </c>
      <c r="G1939" s="6" t="s">
        <v>6616</v>
      </c>
      <c r="H1939" s="6" t="s">
        <v>6617</v>
      </c>
      <c r="I1939" s="85" t="s">
        <v>6622</v>
      </c>
      <c r="J1939" s="78">
        <v>46097</v>
      </c>
      <c r="K1939" s="97" t="s">
        <v>116</v>
      </c>
      <c r="L1939" s="6" t="s">
        <v>116</v>
      </c>
      <c r="M1939" s="80" t="s">
        <v>173</v>
      </c>
      <c r="N1939" s="80" t="s">
        <v>116</v>
      </c>
      <c r="O1939" s="71">
        <v>0</v>
      </c>
      <c r="P1939" s="71">
        <v>0</v>
      </c>
      <c r="Q1939" s="79">
        <v>400</v>
      </c>
      <c r="R1939" s="79">
        <v>0</v>
      </c>
      <c r="S1939" s="71">
        <v>0</v>
      </c>
      <c r="T1939" s="79">
        <v>400</v>
      </c>
      <c r="U1939" s="87" t="s">
        <v>118</v>
      </c>
      <c r="V1939" s="84">
        <f t="shared" ref="V1939:V1941" si="203">T1939</f>
        <v>400</v>
      </c>
      <c r="W1939" s="74" t="s">
        <v>119</v>
      </c>
      <c r="X1939" s="80" t="s">
        <v>196</v>
      </c>
      <c r="Y1939" s="80" t="s">
        <v>178</v>
      </c>
      <c r="Z1939" s="80" t="s">
        <v>178</v>
      </c>
      <c r="AA1939" s="6" t="s">
        <v>6744</v>
      </c>
      <c r="AB1939" s="76" t="s">
        <v>539</v>
      </c>
      <c r="AC1939" s="76" t="s">
        <v>540</v>
      </c>
      <c r="AD1939" s="76" t="s">
        <v>173</v>
      </c>
      <c r="AE1939" s="76" t="s">
        <v>548</v>
      </c>
      <c r="AF1939" s="76" t="s">
        <v>96</v>
      </c>
      <c r="AG1939" s="82"/>
      <c r="AH1939" s="60"/>
      <c r="AI1939" s="75" t="s">
        <v>6443</v>
      </c>
      <c r="AJ1939" s="6" t="s">
        <v>103</v>
      </c>
      <c r="AK1939" s="81">
        <v>0</v>
      </c>
      <c r="AL1939" s="6" t="s">
        <v>103</v>
      </c>
      <c r="AM1939" s="342"/>
      <c r="AN1939" s="342"/>
      <c r="AO1939" s="342"/>
    </row>
    <row r="1940" spans="1:41">
      <c r="A1940" s="85" t="s">
        <v>6443</v>
      </c>
      <c r="B1940" s="85" t="s">
        <v>93</v>
      </c>
      <c r="C1940" s="76">
        <v>1939</v>
      </c>
      <c r="D1940" s="6" t="s">
        <v>1565</v>
      </c>
      <c r="E1940" s="80" t="s">
        <v>2165</v>
      </c>
      <c r="F1940" s="6" t="str">
        <f t="shared" si="200"/>
        <v>FREIGHT RM-J-1269LI26-M19</v>
      </c>
      <c r="G1940" s="6" t="s">
        <v>6618</v>
      </c>
      <c r="H1940" s="6" t="s">
        <v>6619</v>
      </c>
      <c r="I1940" s="85" t="s">
        <v>6622</v>
      </c>
      <c r="J1940" s="92">
        <v>46098</v>
      </c>
      <c r="K1940" s="97" t="s">
        <v>116</v>
      </c>
      <c r="L1940" s="6" t="s">
        <v>116</v>
      </c>
      <c r="M1940" s="80" t="s">
        <v>173</v>
      </c>
      <c r="N1940" s="80" t="s">
        <v>116</v>
      </c>
      <c r="O1940" s="71">
        <v>0</v>
      </c>
      <c r="P1940" s="71">
        <v>0</v>
      </c>
      <c r="Q1940" s="79">
        <v>1855</v>
      </c>
      <c r="R1940" s="79">
        <v>0</v>
      </c>
      <c r="S1940" s="71">
        <v>0</v>
      </c>
      <c r="T1940" s="79">
        <v>1855</v>
      </c>
      <c r="U1940" s="87" t="s">
        <v>118</v>
      </c>
      <c r="V1940" s="84">
        <f t="shared" si="203"/>
        <v>1855</v>
      </c>
      <c r="W1940" s="74" t="s">
        <v>119</v>
      </c>
      <c r="X1940" s="80" t="s">
        <v>196</v>
      </c>
      <c r="Y1940" s="80" t="s">
        <v>178</v>
      </c>
      <c r="Z1940" s="80" t="s">
        <v>178</v>
      </c>
      <c r="AA1940" s="6" t="s">
        <v>2087</v>
      </c>
      <c r="AB1940" s="76" t="s">
        <v>539</v>
      </c>
      <c r="AC1940" s="76" t="s">
        <v>540</v>
      </c>
      <c r="AD1940" s="76" t="s">
        <v>173</v>
      </c>
      <c r="AE1940" s="76" t="s">
        <v>548</v>
      </c>
      <c r="AF1940" s="76" t="s">
        <v>96</v>
      </c>
      <c r="AG1940" s="82"/>
      <c r="AH1940" s="60"/>
      <c r="AI1940" s="75" t="s">
        <v>6443</v>
      </c>
      <c r="AJ1940" s="6" t="s">
        <v>103</v>
      </c>
      <c r="AK1940" s="81">
        <v>0</v>
      </c>
      <c r="AL1940" s="6" t="s">
        <v>103</v>
      </c>
      <c r="AM1940" s="342"/>
      <c r="AN1940" s="342"/>
      <c r="AO1940" s="342"/>
    </row>
    <row r="1941" spans="1:41">
      <c r="A1941" s="85" t="s">
        <v>6443</v>
      </c>
      <c r="B1941" s="85" t="s">
        <v>93</v>
      </c>
      <c r="C1941" s="76">
        <v>1940</v>
      </c>
      <c r="D1941" s="6" t="s">
        <v>1565</v>
      </c>
      <c r="E1941" s="80" t="s">
        <v>2165</v>
      </c>
      <c r="F1941" s="6" t="str">
        <f t="shared" si="200"/>
        <v>FREIGHT RM-J-1277LI26-M19</v>
      </c>
      <c r="G1941" s="6" t="s">
        <v>6620</v>
      </c>
      <c r="H1941" s="6" t="s">
        <v>6621</v>
      </c>
      <c r="I1941" s="85" t="s">
        <v>6622</v>
      </c>
      <c r="J1941" s="92">
        <v>46100</v>
      </c>
      <c r="K1941" s="97" t="s">
        <v>116</v>
      </c>
      <c r="L1941" s="6" t="s">
        <v>116</v>
      </c>
      <c r="M1941" s="80" t="s">
        <v>173</v>
      </c>
      <c r="N1941" s="80" t="s">
        <v>116</v>
      </c>
      <c r="O1941" s="71">
        <v>0</v>
      </c>
      <c r="P1941" s="71">
        <v>0</v>
      </c>
      <c r="Q1941" s="79">
        <v>2200</v>
      </c>
      <c r="R1941" s="79">
        <v>0</v>
      </c>
      <c r="S1941" s="71">
        <v>0</v>
      </c>
      <c r="T1941" s="79">
        <v>2200</v>
      </c>
      <c r="U1941" s="87" t="s">
        <v>118</v>
      </c>
      <c r="V1941" s="84">
        <f t="shared" si="203"/>
        <v>2200</v>
      </c>
      <c r="W1941" s="74" t="s">
        <v>119</v>
      </c>
      <c r="X1941" s="6" t="s">
        <v>2584</v>
      </c>
      <c r="Y1941" s="80" t="s">
        <v>178</v>
      </c>
      <c r="Z1941" s="80" t="s">
        <v>178</v>
      </c>
      <c r="AA1941" s="80" t="s">
        <v>1156</v>
      </c>
      <c r="AB1941" s="76" t="s">
        <v>539</v>
      </c>
      <c r="AC1941" s="76" t="s">
        <v>540</v>
      </c>
      <c r="AD1941" s="76" t="s">
        <v>173</v>
      </c>
      <c r="AE1941" s="76" t="s">
        <v>548</v>
      </c>
      <c r="AF1941" s="76" t="s">
        <v>96</v>
      </c>
      <c r="AG1941" s="82"/>
      <c r="AH1941" s="60"/>
      <c r="AI1941" s="75" t="s">
        <v>6443</v>
      </c>
      <c r="AJ1941" s="6" t="s">
        <v>103</v>
      </c>
      <c r="AK1941" s="81">
        <v>0</v>
      </c>
      <c r="AL1941" s="6" t="s">
        <v>103</v>
      </c>
      <c r="AM1941" s="342"/>
      <c r="AN1941" s="342"/>
      <c r="AO1941" s="342"/>
    </row>
    <row r="1942" spans="1:41">
      <c r="A1942" s="75" t="s">
        <v>6880</v>
      </c>
      <c r="B1942" s="6" t="s">
        <v>93</v>
      </c>
      <c r="C1942" s="76">
        <v>1941</v>
      </c>
      <c r="D1942" s="80" t="s">
        <v>588</v>
      </c>
      <c r="E1942" s="80" t="s">
        <v>2163</v>
      </c>
      <c r="F1942" s="6" t="str">
        <f t="shared" si="200"/>
        <v>FREIGHTRM-A-0054AI26-M19-C9158</v>
      </c>
      <c r="G1942" s="95" t="s">
        <v>6881</v>
      </c>
      <c r="H1942" s="95" t="s">
        <v>6882</v>
      </c>
      <c r="I1942" s="85" t="s">
        <v>6622</v>
      </c>
      <c r="J1942" s="92">
        <v>46107</v>
      </c>
      <c r="K1942" s="95"/>
      <c r="L1942" s="80">
        <v>26030029631</v>
      </c>
      <c r="M1942" s="80" t="s">
        <v>25</v>
      </c>
      <c r="N1942" s="80" t="s">
        <v>116</v>
      </c>
      <c r="O1942" s="71">
        <v>0</v>
      </c>
      <c r="P1942" s="71">
        <v>0</v>
      </c>
      <c r="Q1942" s="79">
        <v>9510</v>
      </c>
      <c r="R1942" s="79">
        <v>245.6</v>
      </c>
      <c r="S1942" s="71">
        <v>0</v>
      </c>
      <c r="T1942" s="79">
        <v>9755.6</v>
      </c>
      <c r="U1942" s="80" t="s">
        <v>118</v>
      </c>
      <c r="V1942" s="84">
        <f>T1942</f>
        <v>9755.6</v>
      </c>
      <c r="W1942" s="78">
        <v>46100</v>
      </c>
      <c r="X1942" s="80" t="s">
        <v>7157</v>
      </c>
      <c r="Y1942" s="80" t="s">
        <v>1277</v>
      </c>
      <c r="Z1942" s="80" t="s">
        <v>239</v>
      </c>
      <c r="AA1942" s="80" t="s">
        <v>283</v>
      </c>
      <c r="AB1942" s="76" t="s">
        <v>539</v>
      </c>
      <c r="AC1942" s="76" t="s">
        <v>540</v>
      </c>
      <c r="AD1942" s="76" t="s">
        <v>25</v>
      </c>
      <c r="AE1942" s="76">
        <v>67180000</v>
      </c>
      <c r="AF1942" s="76" t="s">
        <v>96</v>
      </c>
      <c r="AG1942" s="82"/>
      <c r="AH1942" s="60"/>
      <c r="AI1942" s="75" t="s">
        <v>6880</v>
      </c>
      <c r="AJ1942" s="6" t="s">
        <v>103</v>
      </c>
      <c r="AK1942" s="81">
        <v>0</v>
      </c>
      <c r="AL1942" s="6" t="s">
        <v>103</v>
      </c>
      <c r="AM1942" s="342"/>
      <c r="AN1942" s="342"/>
      <c r="AO1942" s="342"/>
    </row>
    <row r="1943" spans="1:41">
      <c r="A1943" s="75" t="s">
        <v>6880</v>
      </c>
      <c r="B1943" s="6" t="s">
        <v>93</v>
      </c>
      <c r="C1943" s="76">
        <v>1942</v>
      </c>
      <c r="D1943" s="80" t="s">
        <v>589</v>
      </c>
      <c r="E1943" s="80" t="s">
        <v>2164</v>
      </c>
      <c r="F1943" s="6" t="str">
        <f t="shared" si="200"/>
        <v>BROKERRE-V-001-A3I26-M19</v>
      </c>
      <c r="G1943" s="95" t="s">
        <v>6883</v>
      </c>
      <c r="H1943" s="95" t="s">
        <v>6884</v>
      </c>
      <c r="I1943" s="85" t="s">
        <v>6622</v>
      </c>
      <c r="J1943" s="92">
        <v>46108</v>
      </c>
      <c r="K1943" s="95" t="s">
        <v>7158</v>
      </c>
      <c r="L1943" s="80" t="s">
        <v>116</v>
      </c>
      <c r="M1943" s="80" t="s">
        <v>1084</v>
      </c>
      <c r="N1943" s="80" t="s">
        <v>7159</v>
      </c>
      <c r="O1943" s="71">
        <v>0</v>
      </c>
      <c r="P1943" s="71">
        <v>0</v>
      </c>
      <c r="Q1943" s="79">
        <v>1384.44</v>
      </c>
      <c r="R1943" s="79">
        <v>221.52</v>
      </c>
      <c r="S1943" s="71">
        <v>0</v>
      </c>
      <c r="T1943" s="79">
        <v>1605.96</v>
      </c>
      <c r="U1943" s="80" t="s">
        <v>24</v>
      </c>
      <c r="V1943" s="84">
        <f>T1943/17.4157</f>
        <v>92.213347726476684</v>
      </c>
      <c r="W1943" s="78">
        <v>46108</v>
      </c>
      <c r="X1943" s="80" t="s">
        <v>7160</v>
      </c>
      <c r="Y1943" s="80" t="s">
        <v>121</v>
      </c>
      <c r="Z1943" s="80" t="s">
        <v>537</v>
      </c>
      <c r="AA1943" s="80" t="s">
        <v>122</v>
      </c>
      <c r="AB1943" s="76" t="s">
        <v>539</v>
      </c>
      <c r="AC1943" s="76" t="s">
        <v>540</v>
      </c>
      <c r="AD1943" s="76" t="s">
        <v>173</v>
      </c>
      <c r="AE1943" s="76" t="s">
        <v>548</v>
      </c>
      <c r="AF1943" s="76" t="s">
        <v>96</v>
      </c>
      <c r="AG1943" s="82"/>
      <c r="AH1943" s="60"/>
      <c r="AI1943" s="75" t="s">
        <v>6880</v>
      </c>
      <c r="AJ1943" s="6" t="s">
        <v>103</v>
      </c>
      <c r="AK1943" s="81">
        <v>0</v>
      </c>
      <c r="AL1943" s="6" t="s">
        <v>103</v>
      </c>
      <c r="AM1943" s="342"/>
      <c r="AN1943" s="342"/>
      <c r="AO1943" s="342"/>
    </row>
    <row r="1944" spans="1:41">
      <c r="A1944" s="75" t="s">
        <v>6880</v>
      </c>
      <c r="B1944" s="6" t="s">
        <v>587</v>
      </c>
      <c r="C1944" s="76">
        <v>1943</v>
      </c>
      <c r="D1944" s="80" t="s">
        <v>589</v>
      </c>
      <c r="E1944" s="80" t="s">
        <v>2164</v>
      </c>
      <c r="F1944" s="6" t="str">
        <f t="shared" si="200"/>
        <v>BROKERVA-V-080-F4I25</v>
      </c>
      <c r="G1944" s="95" t="s">
        <v>6885</v>
      </c>
      <c r="H1944" s="95" t="s">
        <v>6886</v>
      </c>
      <c r="I1944" s="85" t="s">
        <v>6622</v>
      </c>
      <c r="J1944" s="92">
        <v>46105</v>
      </c>
      <c r="K1944" s="95" t="s">
        <v>7161</v>
      </c>
      <c r="L1944" s="80" t="s">
        <v>116</v>
      </c>
      <c r="M1944" s="80" t="s">
        <v>1084</v>
      </c>
      <c r="N1944" s="80" t="s">
        <v>1128</v>
      </c>
      <c r="O1944" s="71">
        <v>0</v>
      </c>
      <c r="P1944" s="71">
        <v>0</v>
      </c>
      <c r="Q1944" s="79">
        <v>1884.44</v>
      </c>
      <c r="R1944" s="79">
        <v>301.52</v>
      </c>
      <c r="S1944" s="71">
        <v>0</v>
      </c>
      <c r="T1944" s="79">
        <v>2185.96</v>
      </c>
      <c r="U1944" s="80" t="s">
        <v>24</v>
      </c>
      <c r="V1944" s="84">
        <f t="shared" ref="V1944:V1958" si="204">T1944/17.4157</f>
        <v>125.51663154510011</v>
      </c>
      <c r="W1944" s="78">
        <v>46099</v>
      </c>
      <c r="X1944" s="80" t="s">
        <v>1129</v>
      </c>
      <c r="Y1944" s="80" t="s">
        <v>121</v>
      </c>
      <c r="Z1944" s="80" t="s">
        <v>537</v>
      </c>
      <c r="AA1944" s="80" t="s">
        <v>1130</v>
      </c>
      <c r="AB1944" s="76" t="s">
        <v>539</v>
      </c>
      <c r="AC1944" s="76" t="s">
        <v>540</v>
      </c>
      <c r="AD1944" s="76" t="s">
        <v>173</v>
      </c>
      <c r="AE1944" s="76" t="s">
        <v>548</v>
      </c>
      <c r="AF1944" s="76" t="s">
        <v>96</v>
      </c>
      <c r="AG1944" s="82"/>
      <c r="AH1944" s="60"/>
      <c r="AI1944" s="75" t="s">
        <v>6880</v>
      </c>
      <c r="AJ1944" s="6" t="s">
        <v>103</v>
      </c>
      <c r="AK1944" s="81">
        <v>0</v>
      </c>
      <c r="AL1944" s="6" t="s">
        <v>103</v>
      </c>
      <c r="AM1944" s="342"/>
      <c r="AN1944" s="342"/>
      <c r="AO1944" s="342"/>
    </row>
    <row r="1945" spans="1:41">
      <c r="A1945" s="75" t="s">
        <v>6880</v>
      </c>
      <c r="B1945" s="6" t="s">
        <v>93</v>
      </c>
      <c r="C1945" s="76">
        <v>1944</v>
      </c>
      <c r="D1945" s="80" t="s">
        <v>589</v>
      </c>
      <c r="E1945" s="80" t="s">
        <v>2164</v>
      </c>
      <c r="F1945" s="6" t="str">
        <f t="shared" si="200"/>
        <v>BROKERRE-V-002-A3I26-M19</v>
      </c>
      <c r="G1945" s="95" t="s">
        <v>6887</v>
      </c>
      <c r="H1945" s="95" t="s">
        <v>6888</v>
      </c>
      <c r="I1945" s="85" t="s">
        <v>6622</v>
      </c>
      <c r="J1945" s="92">
        <v>46108</v>
      </c>
      <c r="K1945" s="95" t="s">
        <v>7162</v>
      </c>
      <c r="L1945" s="80" t="s">
        <v>116</v>
      </c>
      <c r="M1945" s="80" t="s">
        <v>1084</v>
      </c>
      <c r="N1945" s="80" t="s">
        <v>7159</v>
      </c>
      <c r="O1945" s="71">
        <v>0</v>
      </c>
      <c r="P1945" s="71">
        <v>0</v>
      </c>
      <c r="Q1945" s="79">
        <v>1384.44</v>
      </c>
      <c r="R1945" s="79">
        <v>221.52</v>
      </c>
      <c r="S1945" s="71">
        <v>0</v>
      </c>
      <c r="T1945" s="79">
        <v>1605.96</v>
      </c>
      <c r="U1945" s="80" t="s">
        <v>24</v>
      </c>
      <c r="V1945" s="84">
        <f t="shared" si="204"/>
        <v>92.213347726476684</v>
      </c>
      <c r="W1945" s="78">
        <v>46108</v>
      </c>
      <c r="X1945" s="80" t="s">
        <v>7160</v>
      </c>
      <c r="Y1945" s="80" t="s">
        <v>121</v>
      </c>
      <c r="Z1945" s="80" t="s">
        <v>537</v>
      </c>
      <c r="AA1945" s="80" t="s">
        <v>122</v>
      </c>
      <c r="AB1945" s="76" t="s">
        <v>539</v>
      </c>
      <c r="AC1945" s="76" t="s">
        <v>540</v>
      </c>
      <c r="AD1945" s="76" t="s">
        <v>173</v>
      </c>
      <c r="AE1945" s="76" t="s">
        <v>548</v>
      </c>
      <c r="AF1945" s="76" t="s">
        <v>96</v>
      </c>
      <c r="AG1945" s="82"/>
      <c r="AH1945" s="60"/>
      <c r="AI1945" s="75" t="s">
        <v>6880</v>
      </c>
      <c r="AJ1945" s="6" t="s">
        <v>103</v>
      </c>
      <c r="AK1945" s="81">
        <v>0</v>
      </c>
      <c r="AL1945" s="6" t="s">
        <v>103</v>
      </c>
      <c r="AM1945" s="342"/>
      <c r="AN1945" s="342"/>
      <c r="AO1945" s="342"/>
    </row>
    <row r="1946" spans="1:41">
      <c r="A1946" s="75" t="s">
        <v>6880</v>
      </c>
      <c r="B1946" s="6" t="s">
        <v>93</v>
      </c>
      <c r="C1946" s="76">
        <v>1945</v>
      </c>
      <c r="D1946" s="80" t="s">
        <v>589</v>
      </c>
      <c r="E1946" s="80" t="s">
        <v>2164</v>
      </c>
      <c r="F1946" s="6" t="str">
        <f t="shared" si="200"/>
        <v>BROKERFG-V-027-V1E26-M01</v>
      </c>
      <c r="G1946" s="95" t="s">
        <v>6889</v>
      </c>
      <c r="H1946" s="95" t="s">
        <v>6890</v>
      </c>
      <c r="I1946" s="85" t="s">
        <v>6622</v>
      </c>
      <c r="J1946" s="92">
        <v>46108</v>
      </c>
      <c r="K1946" s="95" t="s">
        <v>7163</v>
      </c>
      <c r="L1946" s="80" t="s">
        <v>116</v>
      </c>
      <c r="M1946" s="80" t="s">
        <v>1100</v>
      </c>
      <c r="N1946" s="80" t="s">
        <v>1085</v>
      </c>
      <c r="O1946" s="71">
        <v>0</v>
      </c>
      <c r="P1946" s="71">
        <v>0</v>
      </c>
      <c r="Q1946" s="79">
        <v>1597</v>
      </c>
      <c r="R1946" s="79">
        <v>255.53</v>
      </c>
      <c r="S1946" s="71">
        <v>0</v>
      </c>
      <c r="T1946" s="79">
        <v>1852.53</v>
      </c>
      <c r="U1946" s="80" t="s">
        <v>24</v>
      </c>
      <c r="V1946" s="84">
        <f t="shared" si="204"/>
        <v>106.37126271123181</v>
      </c>
      <c r="W1946" s="78">
        <v>46106</v>
      </c>
      <c r="X1946" s="80" t="s">
        <v>122</v>
      </c>
      <c r="Y1946" s="80" t="s">
        <v>537</v>
      </c>
      <c r="Z1946" s="80" t="s">
        <v>121</v>
      </c>
      <c r="AA1946" s="80" t="s">
        <v>1101</v>
      </c>
      <c r="AB1946" s="76" t="s">
        <v>542</v>
      </c>
      <c r="AC1946" s="76" t="s">
        <v>541</v>
      </c>
      <c r="AD1946" s="76" t="s">
        <v>195</v>
      </c>
      <c r="AE1946" s="76" t="s">
        <v>547</v>
      </c>
      <c r="AF1946" s="76" t="s">
        <v>96</v>
      </c>
      <c r="AG1946" s="82"/>
      <c r="AH1946" s="60"/>
      <c r="AI1946" s="75" t="s">
        <v>6880</v>
      </c>
      <c r="AJ1946" s="6" t="s">
        <v>103</v>
      </c>
      <c r="AK1946" s="81">
        <v>0</v>
      </c>
      <c r="AL1946" s="6" t="s">
        <v>103</v>
      </c>
      <c r="AM1946" s="342"/>
      <c r="AN1946" s="342"/>
      <c r="AO1946" s="342"/>
    </row>
    <row r="1947" spans="1:41">
      <c r="A1947" s="75" t="s">
        <v>6880</v>
      </c>
      <c r="B1947" s="6" t="s">
        <v>93</v>
      </c>
      <c r="C1947" s="76">
        <v>1946</v>
      </c>
      <c r="D1947" s="80" t="s">
        <v>589</v>
      </c>
      <c r="E1947" s="80" t="s">
        <v>2164</v>
      </c>
      <c r="F1947" s="6" t="str">
        <f t="shared" si="200"/>
        <v>BROKERFG-V-028-V1E26-M01</v>
      </c>
      <c r="G1947" s="95" t="s">
        <v>6891</v>
      </c>
      <c r="H1947" s="95" t="s">
        <v>6892</v>
      </c>
      <c r="I1947" s="85" t="s">
        <v>6622</v>
      </c>
      <c r="J1947" s="92">
        <v>46108</v>
      </c>
      <c r="K1947" s="95" t="s">
        <v>7164</v>
      </c>
      <c r="L1947" s="80" t="s">
        <v>116</v>
      </c>
      <c r="M1947" s="80" t="s">
        <v>1100</v>
      </c>
      <c r="N1947" s="80" t="s">
        <v>1085</v>
      </c>
      <c r="O1947" s="71">
        <v>0</v>
      </c>
      <c r="P1947" s="71">
        <v>0</v>
      </c>
      <c r="Q1947" s="79">
        <v>1679.67</v>
      </c>
      <c r="R1947" s="79">
        <v>268.75</v>
      </c>
      <c r="S1947" s="71">
        <v>0</v>
      </c>
      <c r="T1947" s="79">
        <v>1948.42</v>
      </c>
      <c r="U1947" s="80" t="s">
        <v>24</v>
      </c>
      <c r="V1947" s="84">
        <f t="shared" si="204"/>
        <v>111.87721423772803</v>
      </c>
      <c r="W1947" s="78">
        <v>46107</v>
      </c>
      <c r="X1947" s="80" t="s">
        <v>1101</v>
      </c>
      <c r="Y1947" s="80" t="s">
        <v>537</v>
      </c>
      <c r="Z1947" s="80" t="s">
        <v>121</v>
      </c>
      <c r="AA1947" s="80" t="s">
        <v>122</v>
      </c>
      <c r="AB1947" s="76" t="s">
        <v>542</v>
      </c>
      <c r="AC1947" s="76" t="s">
        <v>541</v>
      </c>
      <c r="AD1947" s="76" t="s">
        <v>195</v>
      </c>
      <c r="AE1947" s="76" t="s">
        <v>547</v>
      </c>
      <c r="AF1947" s="76" t="s">
        <v>96</v>
      </c>
      <c r="AG1947" s="82"/>
      <c r="AH1947" s="60"/>
      <c r="AI1947" s="75" t="s">
        <v>6880</v>
      </c>
      <c r="AJ1947" s="6" t="s">
        <v>103</v>
      </c>
      <c r="AK1947" s="81">
        <v>0</v>
      </c>
      <c r="AL1947" s="6" t="s">
        <v>103</v>
      </c>
      <c r="AM1947" s="342"/>
      <c r="AN1947" s="342"/>
      <c r="AO1947" s="342"/>
    </row>
    <row r="1948" spans="1:41">
      <c r="A1948" s="75" t="s">
        <v>6880</v>
      </c>
      <c r="B1948" s="6" t="s">
        <v>93</v>
      </c>
      <c r="C1948" s="76">
        <v>1947</v>
      </c>
      <c r="D1948" s="80" t="s">
        <v>589</v>
      </c>
      <c r="E1948" s="80" t="s">
        <v>2164</v>
      </c>
      <c r="F1948" s="6" t="str">
        <f t="shared" si="200"/>
        <v>BROKERRM-V-059-V1I26-MCS</v>
      </c>
      <c r="G1948" s="95" t="s">
        <v>6893</v>
      </c>
      <c r="H1948" s="95" t="s">
        <v>6894</v>
      </c>
      <c r="I1948" s="85" t="s">
        <v>6622</v>
      </c>
      <c r="J1948" s="92">
        <v>46105</v>
      </c>
      <c r="K1948" s="95" t="s">
        <v>7165</v>
      </c>
      <c r="L1948" s="80" t="s">
        <v>116</v>
      </c>
      <c r="M1948" s="80" t="s">
        <v>1084</v>
      </c>
      <c r="N1948" s="80" t="s">
        <v>1085</v>
      </c>
      <c r="O1948" s="71">
        <v>0</v>
      </c>
      <c r="P1948" s="71">
        <v>0</v>
      </c>
      <c r="Q1948" s="79">
        <v>1266.32</v>
      </c>
      <c r="R1948" s="79">
        <v>202.62</v>
      </c>
      <c r="S1948" s="71">
        <v>0</v>
      </c>
      <c r="T1948" s="79">
        <v>1468.94</v>
      </c>
      <c r="U1948" s="80" t="s">
        <v>24</v>
      </c>
      <c r="V1948" s="84">
        <f t="shared" si="204"/>
        <v>84.345734021601203</v>
      </c>
      <c r="W1948" s="78">
        <v>46104</v>
      </c>
      <c r="X1948" s="80" t="s">
        <v>7166</v>
      </c>
      <c r="Y1948" s="80" t="s">
        <v>121</v>
      </c>
      <c r="Z1948" s="80" t="s">
        <v>537</v>
      </c>
      <c r="AA1948" s="80" t="s">
        <v>122</v>
      </c>
      <c r="AB1948" s="76" t="s">
        <v>1093</v>
      </c>
      <c r="AC1948" s="76" t="s">
        <v>540</v>
      </c>
      <c r="AD1948" s="76" t="s">
        <v>173</v>
      </c>
      <c r="AE1948" s="76" t="s">
        <v>548</v>
      </c>
      <c r="AF1948" s="76" t="s">
        <v>96</v>
      </c>
      <c r="AG1948" s="82"/>
      <c r="AH1948" s="60"/>
      <c r="AI1948" s="75" t="s">
        <v>6880</v>
      </c>
      <c r="AJ1948" s="6" t="s">
        <v>103</v>
      </c>
      <c r="AK1948" s="81">
        <v>0</v>
      </c>
      <c r="AL1948" s="6" t="s">
        <v>103</v>
      </c>
      <c r="AM1948" s="342"/>
      <c r="AN1948" s="342"/>
      <c r="AO1948" s="342"/>
    </row>
    <row r="1949" spans="1:41">
      <c r="A1949" s="75" t="s">
        <v>6880</v>
      </c>
      <c r="B1949" s="6" t="s">
        <v>93</v>
      </c>
      <c r="C1949" s="76">
        <v>1948</v>
      </c>
      <c r="D1949" s="80" t="s">
        <v>589</v>
      </c>
      <c r="E1949" s="80" t="s">
        <v>2164</v>
      </c>
      <c r="F1949" s="6" t="str">
        <f t="shared" si="200"/>
        <v>BROKERFG-V-033-V1E26-M19</v>
      </c>
      <c r="G1949" s="95" t="s">
        <v>6895</v>
      </c>
      <c r="H1949" s="95" t="s">
        <v>6896</v>
      </c>
      <c r="I1949" s="85" t="s">
        <v>6622</v>
      </c>
      <c r="J1949" s="92">
        <v>46106</v>
      </c>
      <c r="K1949" s="95" t="s">
        <v>7167</v>
      </c>
      <c r="L1949" s="80" t="s">
        <v>116</v>
      </c>
      <c r="M1949" s="80" t="s">
        <v>1100</v>
      </c>
      <c r="N1949" s="80" t="s">
        <v>1085</v>
      </c>
      <c r="O1949" s="71">
        <v>0</v>
      </c>
      <c r="P1949" s="71">
        <v>0</v>
      </c>
      <c r="Q1949" s="79">
        <v>1679.67</v>
      </c>
      <c r="R1949" s="79">
        <v>268.75</v>
      </c>
      <c r="S1949" s="71">
        <v>0</v>
      </c>
      <c r="T1949" s="79">
        <v>1948.42</v>
      </c>
      <c r="U1949" s="80" t="s">
        <v>24</v>
      </c>
      <c r="V1949" s="84">
        <f t="shared" si="204"/>
        <v>111.87721423772803</v>
      </c>
      <c r="W1949" s="78">
        <v>46105</v>
      </c>
      <c r="X1949" s="80" t="s">
        <v>122</v>
      </c>
      <c r="Y1949" s="80" t="s">
        <v>537</v>
      </c>
      <c r="Z1949" s="80" t="s">
        <v>121</v>
      </c>
      <c r="AA1949" s="80" t="s">
        <v>1121</v>
      </c>
      <c r="AB1949" s="76" t="s">
        <v>539</v>
      </c>
      <c r="AC1949" s="76" t="s">
        <v>541</v>
      </c>
      <c r="AD1949" s="76" t="s">
        <v>195</v>
      </c>
      <c r="AE1949" s="76" t="s">
        <v>547</v>
      </c>
      <c r="AF1949" s="76" t="s">
        <v>96</v>
      </c>
      <c r="AG1949" s="82"/>
      <c r="AH1949" s="60"/>
      <c r="AI1949" s="75" t="s">
        <v>6880</v>
      </c>
      <c r="AJ1949" s="6" t="s">
        <v>103</v>
      </c>
      <c r="AK1949" s="81">
        <v>0</v>
      </c>
      <c r="AL1949" s="6" t="s">
        <v>103</v>
      </c>
      <c r="AM1949" s="342"/>
      <c r="AN1949" s="342"/>
      <c r="AO1949" s="342"/>
    </row>
    <row r="1950" spans="1:41">
      <c r="A1950" s="75" t="s">
        <v>6880</v>
      </c>
      <c r="B1950" s="6" t="s">
        <v>93</v>
      </c>
      <c r="C1950" s="76">
        <v>1949</v>
      </c>
      <c r="D1950" s="80" t="s">
        <v>589</v>
      </c>
      <c r="E1950" s="80" t="s">
        <v>2164</v>
      </c>
      <c r="F1950" s="6" t="str">
        <f t="shared" si="200"/>
        <v>BROKERRE-V-003-A3I26-M19</v>
      </c>
      <c r="G1950" s="95" t="s">
        <v>6897</v>
      </c>
      <c r="H1950" s="95" t="s">
        <v>6898</v>
      </c>
      <c r="I1950" s="85" t="s">
        <v>6622</v>
      </c>
      <c r="J1950" s="92">
        <v>46108</v>
      </c>
      <c r="K1950" s="95" t="s">
        <v>7168</v>
      </c>
      <c r="L1950" s="80" t="s">
        <v>116</v>
      </c>
      <c r="M1950" s="80" t="s">
        <v>1084</v>
      </c>
      <c r="N1950" s="80" t="s">
        <v>7159</v>
      </c>
      <c r="O1950" s="71">
        <v>0</v>
      </c>
      <c r="P1950" s="71">
        <v>0</v>
      </c>
      <c r="Q1950" s="79">
        <v>1384.44</v>
      </c>
      <c r="R1950" s="79">
        <v>221.52</v>
      </c>
      <c r="S1950" s="71">
        <v>0</v>
      </c>
      <c r="T1950" s="79">
        <v>1605.96</v>
      </c>
      <c r="U1950" s="80" t="s">
        <v>24</v>
      </c>
      <c r="V1950" s="84">
        <f t="shared" si="204"/>
        <v>92.213347726476684</v>
      </c>
      <c r="W1950" s="78">
        <v>46108</v>
      </c>
      <c r="X1950" s="80" t="s">
        <v>7160</v>
      </c>
      <c r="Y1950" s="80" t="s">
        <v>121</v>
      </c>
      <c r="Z1950" s="80" t="s">
        <v>537</v>
      </c>
      <c r="AA1950" s="80" t="s">
        <v>122</v>
      </c>
      <c r="AB1950" s="76" t="s">
        <v>539</v>
      </c>
      <c r="AC1950" s="76" t="s">
        <v>540</v>
      </c>
      <c r="AD1950" s="76" t="s">
        <v>173</v>
      </c>
      <c r="AE1950" s="76" t="s">
        <v>548</v>
      </c>
      <c r="AF1950" s="76" t="s">
        <v>96</v>
      </c>
      <c r="AG1950" s="82"/>
      <c r="AH1950" s="60"/>
      <c r="AI1950" s="75" t="s">
        <v>6880</v>
      </c>
      <c r="AJ1950" s="6" t="s">
        <v>103</v>
      </c>
      <c r="AK1950" s="81">
        <v>0</v>
      </c>
      <c r="AL1950" s="6" t="s">
        <v>103</v>
      </c>
      <c r="AM1950" s="342"/>
      <c r="AN1950" s="342"/>
      <c r="AO1950" s="342"/>
    </row>
    <row r="1951" spans="1:41">
      <c r="A1951" s="75" t="s">
        <v>6880</v>
      </c>
      <c r="B1951" s="6" t="s">
        <v>93</v>
      </c>
      <c r="C1951" s="76">
        <v>1950</v>
      </c>
      <c r="D1951" s="80" t="s">
        <v>589</v>
      </c>
      <c r="E1951" s="80" t="s">
        <v>2164</v>
      </c>
      <c r="F1951" s="6" t="str">
        <f t="shared" si="200"/>
        <v>BROKERRE-V-004-A3I26-M19</v>
      </c>
      <c r="G1951" s="95" t="s">
        <v>6899</v>
      </c>
      <c r="H1951" s="95" t="s">
        <v>6900</v>
      </c>
      <c r="I1951" s="85" t="s">
        <v>6622</v>
      </c>
      <c r="J1951" s="92">
        <v>46108</v>
      </c>
      <c r="K1951" s="95" t="s">
        <v>7169</v>
      </c>
      <c r="L1951" s="80" t="s">
        <v>116</v>
      </c>
      <c r="M1951" s="80" t="s">
        <v>1084</v>
      </c>
      <c r="N1951" s="80" t="s">
        <v>7159</v>
      </c>
      <c r="O1951" s="71">
        <v>0</v>
      </c>
      <c r="P1951" s="71">
        <v>0</v>
      </c>
      <c r="Q1951" s="79">
        <v>1384.44</v>
      </c>
      <c r="R1951" s="79">
        <v>221.52</v>
      </c>
      <c r="S1951" s="71">
        <v>0</v>
      </c>
      <c r="T1951" s="79">
        <v>1605.96</v>
      </c>
      <c r="U1951" s="80" t="s">
        <v>24</v>
      </c>
      <c r="V1951" s="84">
        <f t="shared" si="204"/>
        <v>92.213347726476684</v>
      </c>
      <c r="W1951" s="78">
        <v>46108</v>
      </c>
      <c r="X1951" s="80" t="s">
        <v>7160</v>
      </c>
      <c r="Y1951" s="80" t="s">
        <v>121</v>
      </c>
      <c r="Z1951" s="80" t="s">
        <v>537</v>
      </c>
      <c r="AA1951" s="80" t="s">
        <v>122</v>
      </c>
      <c r="AB1951" s="76" t="s">
        <v>539</v>
      </c>
      <c r="AC1951" s="76" t="s">
        <v>540</v>
      </c>
      <c r="AD1951" s="76" t="s">
        <v>173</v>
      </c>
      <c r="AE1951" s="76" t="s">
        <v>548</v>
      </c>
      <c r="AF1951" s="76" t="s">
        <v>96</v>
      </c>
      <c r="AG1951" s="82"/>
      <c r="AH1951" s="60"/>
      <c r="AI1951" s="75" t="s">
        <v>6880</v>
      </c>
      <c r="AJ1951" s="6" t="s">
        <v>103</v>
      </c>
      <c r="AK1951" s="81">
        <v>0</v>
      </c>
      <c r="AL1951" s="6" t="s">
        <v>103</v>
      </c>
      <c r="AM1951" s="342"/>
      <c r="AN1951" s="342"/>
      <c r="AO1951" s="342"/>
    </row>
    <row r="1952" spans="1:41">
      <c r="A1952" s="75" t="s">
        <v>6880</v>
      </c>
      <c r="B1952" s="6" t="s">
        <v>93</v>
      </c>
      <c r="C1952" s="76">
        <v>1951</v>
      </c>
      <c r="D1952" s="80" t="s">
        <v>590</v>
      </c>
      <c r="E1952" s="80" t="s">
        <v>2163</v>
      </c>
      <c r="F1952" s="6" t="str">
        <f t="shared" si="200"/>
        <v>FREIGHTRM-V-067-V1I26-M19.4</v>
      </c>
      <c r="G1952" s="95" t="s">
        <v>6901</v>
      </c>
      <c r="H1952" s="95" t="s">
        <v>6902</v>
      </c>
      <c r="I1952" s="85" t="s">
        <v>6622</v>
      </c>
      <c r="J1952" s="92">
        <v>46107</v>
      </c>
      <c r="K1952" s="95" t="s">
        <v>6133</v>
      </c>
      <c r="L1952" s="80">
        <v>7192</v>
      </c>
      <c r="M1952" s="80" t="s">
        <v>1133</v>
      </c>
      <c r="N1952" s="80" t="s">
        <v>1134</v>
      </c>
      <c r="O1952" s="71">
        <v>0</v>
      </c>
      <c r="P1952" s="71">
        <v>0</v>
      </c>
      <c r="Q1952" s="79">
        <v>10800</v>
      </c>
      <c r="R1952" s="79">
        <v>1728</v>
      </c>
      <c r="S1952" s="71">
        <v>432</v>
      </c>
      <c r="T1952" s="79">
        <v>12096</v>
      </c>
      <c r="U1952" s="80" t="s">
        <v>24</v>
      </c>
      <c r="V1952" s="84">
        <f t="shared" si="204"/>
        <v>694.54572598287746</v>
      </c>
      <c r="W1952" s="78">
        <v>46107</v>
      </c>
      <c r="X1952" s="80" t="s">
        <v>1135</v>
      </c>
      <c r="Y1952" s="80" t="s">
        <v>1136</v>
      </c>
      <c r="Z1952" s="80" t="s">
        <v>1137</v>
      </c>
      <c r="AA1952" s="80" t="s">
        <v>121</v>
      </c>
      <c r="AB1952" s="76" t="s">
        <v>539</v>
      </c>
      <c r="AC1952" s="76" t="s">
        <v>540</v>
      </c>
      <c r="AD1952" s="76" t="s">
        <v>173</v>
      </c>
      <c r="AE1952" s="76" t="s">
        <v>548</v>
      </c>
      <c r="AF1952" s="76" t="s">
        <v>96</v>
      </c>
      <c r="AG1952" s="82"/>
      <c r="AH1952" s="60"/>
      <c r="AI1952" s="75" t="s">
        <v>6880</v>
      </c>
      <c r="AJ1952" s="6" t="s">
        <v>103</v>
      </c>
      <c r="AK1952" s="81">
        <v>0</v>
      </c>
      <c r="AL1952" s="6" t="s">
        <v>103</v>
      </c>
      <c r="AM1952" s="342"/>
      <c r="AN1952" s="342"/>
      <c r="AO1952" s="342"/>
    </row>
    <row r="1953" spans="1:41">
      <c r="A1953" s="75" t="s">
        <v>6880</v>
      </c>
      <c r="B1953" s="6" t="s">
        <v>93</v>
      </c>
      <c r="C1953" s="76">
        <v>1952</v>
      </c>
      <c r="D1953" s="80" t="s">
        <v>590</v>
      </c>
      <c r="E1953" s="80" t="s">
        <v>2163</v>
      </c>
      <c r="F1953" s="6" t="str">
        <f t="shared" si="200"/>
        <v>FREIGHTRM-V-034-V1I26-M19.7</v>
      </c>
      <c r="G1953" s="95" t="s">
        <v>4990</v>
      </c>
      <c r="H1953" s="95" t="s">
        <v>6903</v>
      </c>
      <c r="I1953" s="85" t="s">
        <v>6622</v>
      </c>
      <c r="J1953" s="92">
        <v>46108</v>
      </c>
      <c r="K1953" s="95" t="s">
        <v>5211</v>
      </c>
      <c r="L1953" s="80">
        <v>7313</v>
      </c>
      <c r="M1953" s="80" t="s">
        <v>1133</v>
      </c>
      <c r="N1953" s="80" t="s">
        <v>1134</v>
      </c>
      <c r="O1953" s="71">
        <v>0</v>
      </c>
      <c r="P1953" s="71">
        <v>0</v>
      </c>
      <c r="Q1953" s="79">
        <v>10800</v>
      </c>
      <c r="R1953" s="79">
        <v>1728</v>
      </c>
      <c r="S1953" s="71">
        <v>432</v>
      </c>
      <c r="T1953" s="79">
        <v>12096</v>
      </c>
      <c r="U1953" s="80" t="s">
        <v>24</v>
      </c>
      <c r="V1953" s="84">
        <f t="shared" si="204"/>
        <v>694.54572598287746</v>
      </c>
      <c r="W1953" s="78">
        <v>46108</v>
      </c>
      <c r="X1953" s="80" t="s">
        <v>1135</v>
      </c>
      <c r="Y1953" s="80" t="s">
        <v>1136</v>
      </c>
      <c r="Z1953" s="80" t="s">
        <v>1137</v>
      </c>
      <c r="AA1953" s="80" t="s">
        <v>121</v>
      </c>
      <c r="AB1953" s="76" t="s">
        <v>539</v>
      </c>
      <c r="AC1953" s="76" t="s">
        <v>540</v>
      </c>
      <c r="AD1953" s="76" t="s">
        <v>173</v>
      </c>
      <c r="AE1953" s="76" t="s">
        <v>548</v>
      </c>
      <c r="AF1953" s="76" t="s">
        <v>96</v>
      </c>
      <c r="AG1953" s="82"/>
      <c r="AH1953" s="60"/>
      <c r="AI1953" s="75" t="s">
        <v>6880</v>
      </c>
      <c r="AJ1953" s="6" t="s">
        <v>103</v>
      </c>
      <c r="AK1953" s="81">
        <v>0</v>
      </c>
      <c r="AL1953" s="6" t="s">
        <v>103</v>
      </c>
      <c r="AM1953" s="342"/>
      <c r="AN1953" s="342"/>
      <c r="AO1953" s="342"/>
    </row>
    <row r="1954" spans="1:41">
      <c r="A1954" s="75" t="s">
        <v>6880</v>
      </c>
      <c r="B1954" s="6" t="s">
        <v>93</v>
      </c>
      <c r="C1954" s="76">
        <v>1953</v>
      </c>
      <c r="D1954" s="80" t="s">
        <v>590</v>
      </c>
      <c r="E1954" s="80" t="s">
        <v>2163</v>
      </c>
      <c r="F1954" s="6" t="str">
        <f t="shared" si="200"/>
        <v>FREIGHTRM-V-082-V1I26-M01.2</v>
      </c>
      <c r="G1954" s="95" t="s">
        <v>6904</v>
      </c>
      <c r="H1954" s="95" t="s">
        <v>6905</v>
      </c>
      <c r="I1954" s="85" t="s">
        <v>6622</v>
      </c>
      <c r="J1954" s="92">
        <v>46108</v>
      </c>
      <c r="K1954" s="95" t="s">
        <v>6643</v>
      </c>
      <c r="L1954" s="80">
        <v>7282</v>
      </c>
      <c r="M1954" s="80" t="s">
        <v>1133</v>
      </c>
      <c r="N1954" s="80" t="s">
        <v>1150</v>
      </c>
      <c r="O1954" s="71">
        <v>0</v>
      </c>
      <c r="P1954" s="71">
        <v>0</v>
      </c>
      <c r="Q1954" s="79">
        <v>19000</v>
      </c>
      <c r="R1954" s="79">
        <v>3040</v>
      </c>
      <c r="S1954" s="71">
        <v>0</v>
      </c>
      <c r="T1954" s="79">
        <v>22040</v>
      </c>
      <c r="U1954" s="80" t="s">
        <v>24</v>
      </c>
      <c r="V1954" s="84">
        <f t="shared" si="204"/>
        <v>1265.5247851076901</v>
      </c>
      <c r="W1954" s="78">
        <v>46108</v>
      </c>
      <c r="X1954" s="80" t="s">
        <v>1147</v>
      </c>
      <c r="Y1954" s="80" t="s">
        <v>1148</v>
      </c>
      <c r="Z1954" s="80" t="s">
        <v>1137</v>
      </c>
      <c r="AA1954" s="80" t="s">
        <v>121</v>
      </c>
      <c r="AB1954" s="76" t="s">
        <v>542</v>
      </c>
      <c r="AC1954" s="76" t="s">
        <v>540</v>
      </c>
      <c r="AD1954" s="76" t="s">
        <v>173</v>
      </c>
      <c r="AE1954" s="76" t="s">
        <v>548</v>
      </c>
      <c r="AF1954" s="76" t="s">
        <v>96</v>
      </c>
      <c r="AG1954" s="82"/>
      <c r="AH1954" s="60"/>
      <c r="AI1954" s="75" t="s">
        <v>6880</v>
      </c>
      <c r="AJ1954" s="6" t="s">
        <v>103</v>
      </c>
      <c r="AK1954" s="81">
        <v>0</v>
      </c>
      <c r="AL1954" s="6" t="s">
        <v>103</v>
      </c>
      <c r="AM1954" s="342"/>
      <c r="AN1954" s="342"/>
      <c r="AO1954" s="342"/>
    </row>
    <row r="1955" spans="1:41">
      <c r="A1955" s="75" t="s">
        <v>6880</v>
      </c>
      <c r="B1955" s="6" t="s">
        <v>93</v>
      </c>
      <c r="C1955" s="76">
        <v>1954</v>
      </c>
      <c r="D1955" s="80" t="s">
        <v>590</v>
      </c>
      <c r="E1955" s="80" t="s">
        <v>2163</v>
      </c>
      <c r="F1955" s="6" t="str">
        <f t="shared" si="200"/>
        <v>FREIGHTRM-V-034-V1I26-M19.6</v>
      </c>
      <c r="G1955" s="95" t="s">
        <v>6906</v>
      </c>
      <c r="H1955" s="95" t="s">
        <v>6907</v>
      </c>
      <c r="I1955" s="85" t="s">
        <v>6622</v>
      </c>
      <c r="J1955" s="92">
        <v>46108</v>
      </c>
      <c r="K1955" s="95" t="s">
        <v>5211</v>
      </c>
      <c r="L1955" s="80">
        <v>7291</v>
      </c>
      <c r="M1955" s="80" t="s">
        <v>1133</v>
      </c>
      <c r="N1955" s="80" t="s">
        <v>1150</v>
      </c>
      <c r="O1955" s="71">
        <v>0</v>
      </c>
      <c r="P1955" s="71">
        <v>0</v>
      </c>
      <c r="Q1955" s="79">
        <v>10800</v>
      </c>
      <c r="R1955" s="79">
        <v>1728</v>
      </c>
      <c r="S1955" s="71">
        <v>0</v>
      </c>
      <c r="T1955" s="79">
        <v>12528</v>
      </c>
      <c r="U1955" s="80" t="s">
        <v>24</v>
      </c>
      <c r="V1955" s="84">
        <f t="shared" si="204"/>
        <v>719.35093048226599</v>
      </c>
      <c r="W1955" s="78">
        <v>46108</v>
      </c>
      <c r="X1955" s="80" t="s">
        <v>1135</v>
      </c>
      <c r="Y1955" s="80" t="s">
        <v>1136</v>
      </c>
      <c r="Z1955" s="80" t="s">
        <v>1137</v>
      </c>
      <c r="AA1955" s="80" t="s">
        <v>121</v>
      </c>
      <c r="AB1955" s="76" t="s">
        <v>539</v>
      </c>
      <c r="AC1955" s="76" t="s">
        <v>540</v>
      </c>
      <c r="AD1955" s="76" t="s">
        <v>173</v>
      </c>
      <c r="AE1955" s="76" t="s">
        <v>548</v>
      </c>
      <c r="AF1955" s="76" t="s">
        <v>96</v>
      </c>
      <c r="AG1955" s="82"/>
      <c r="AH1955" s="60"/>
      <c r="AI1955" s="75" t="s">
        <v>6880</v>
      </c>
      <c r="AJ1955" s="6" t="s">
        <v>103</v>
      </c>
      <c r="AK1955" s="81">
        <v>0</v>
      </c>
      <c r="AL1955" s="6" t="s">
        <v>103</v>
      </c>
      <c r="AM1955" s="342"/>
      <c r="AN1955" s="342"/>
      <c r="AO1955" s="342"/>
    </row>
    <row r="1956" spans="1:41">
      <c r="A1956" s="75" t="s">
        <v>6880</v>
      </c>
      <c r="B1956" s="6" t="s">
        <v>93</v>
      </c>
      <c r="C1956" s="76">
        <v>1955</v>
      </c>
      <c r="D1956" s="80" t="s">
        <v>590</v>
      </c>
      <c r="E1956" s="80" t="s">
        <v>2163</v>
      </c>
      <c r="F1956" s="6" t="str">
        <f t="shared" si="200"/>
        <v>FREIGHTRM-V-093-V1I26-M19.4</v>
      </c>
      <c r="G1956" s="95" t="s">
        <v>6908</v>
      </c>
      <c r="H1956" s="95" t="s">
        <v>6909</v>
      </c>
      <c r="I1956" s="85" t="s">
        <v>6622</v>
      </c>
      <c r="J1956" s="92">
        <v>46108</v>
      </c>
      <c r="K1956" s="95" t="s">
        <v>6644</v>
      </c>
      <c r="L1956" s="80">
        <v>7298</v>
      </c>
      <c r="M1956" s="80" t="s">
        <v>1133</v>
      </c>
      <c r="N1956" s="80" t="s">
        <v>1150</v>
      </c>
      <c r="O1956" s="71">
        <v>0</v>
      </c>
      <c r="P1956" s="71">
        <v>0</v>
      </c>
      <c r="Q1956" s="79">
        <v>19000</v>
      </c>
      <c r="R1956" s="79">
        <v>3040</v>
      </c>
      <c r="S1956" s="71">
        <v>0</v>
      </c>
      <c r="T1956" s="79">
        <v>22040</v>
      </c>
      <c r="U1956" s="80" t="s">
        <v>24</v>
      </c>
      <c r="V1956" s="84">
        <f t="shared" si="204"/>
        <v>1265.5247851076901</v>
      </c>
      <c r="W1956" s="78">
        <v>46108</v>
      </c>
      <c r="X1956" s="80" t="s">
        <v>1140</v>
      </c>
      <c r="Y1956" s="80" t="s">
        <v>1141</v>
      </c>
      <c r="Z1956" s="80" t="s">
        <v>1137</v>
      </c>
      <c r="AA1956" s="80" t="s">
        <v>121</v>
      </c>
      <c r="AB1956" s="76" t="s">
        <v>539</v>
      </c>
      <c r="AC1956" s="76" t="s">
        <v>540</v>
      </c>
      <c r="AD1956" s="76" t="s">
        <v>173</v>
      </c>
      <c r="AE1956" s="76" t="s">
        <v>548</v>
      </c>
      <c r="AF1956" s="76" t="s">
        <v>96</v>
      </c>
      <c r="AG1956" s="82"/>
      <c r="AH1956" s="60"/>
      <c r="AI1956" s="75" t="s">
        <v>6880</v>
      </c>
      <c r="AJ1956" s="6" t="s">
        <v>103</v>
      </c>
      <c r="AK1956" s="81">
        <v>0</v>
      </c>
      <c r="AL1956" s="6" t="s">
        <v>103</v>
      </c>
      <c r="AM1956" s="342"/>
      <c r="AN1956" s="342"/>
      <c r="AO1956" s="342"/>
    </row>
    <row r="1957" spans="1:41">
      <c r="A1957" s="75" t="s">
        <v>6880</v>
      </c>
      <c r="B1957" s="6" t="s">
        <v>93</v>
      </c>
      <c r="C1957" s="76">
        <v>1956</v>
      </c>
      <c r="D1957" s="80" t="s">
        <v>590</v>
      </c>
      <c r="E1957" s="80" t="s">
        <v>2163</v>
      </c>
      <c r="F1957" s="6" t="str">
        <f t="shared" si="200"/>
        <v>FREIGHTRM-V-074-V1I26-M19.2</v>
      </c>
      <c r="G1957" s="95" t="s">
        <v>6910</v>
      </c>
      <c r="H1957" s="95" t="s">
        <v>6911</v>
      </c>
      <c r="I1957" s="85" t="s">
        <v>6622</v>
      </c>
      <c r="J1957" s="92">
        <v>46107</v>
      </c>
      <c r="K1957" s="95" t="s">
        <v>6137</v>
      </c>
      <c r="L1957" s="80">
        <v>7193</v>
      </c>
      <c r="M1957" s="80" t="s">
        <v>2859</v>
      </c>
      <c r="N1957" s="80" t="s">
        <v>1134</v>
      </c>
      <c r="O1957" s="71">
        <v>0</v>
      </c>
      <c r="P1957" s="71">
        <v>0</v>
      </c>
      <c r="Q1957" s="79">
        <v>2000</v>
      </c>
      <c r="R1957" s="79">
        <v>320</v>
      </c>
      <c r="S1957" s="71">
        <v>80</v>
      </c>
      <c r="T1957" s="79">
        <v>2240</v>
      </c>
      <c r="U1957" s="80" t="s">
        <v>24</v>
      </c>
      <c r="V1957" s="84">
        <f t="shared" si="204"/>
        <v>128.61957888571806</v>
      </c>
      <c r="W1957" s="78">
        <v>46107</v>
      </c>
      <c r="X1957" s="80" t="s">
        <v>1135</v>
      </c>
      <c r="Y1957" s="80" t="s">
        <v>1151</v>
      </c>
      <c r="Z1957" s="80" t="s">
        <v>1137</v>
      </c>
      <c r="AA1957" s="80" t="s">
        <v>121</v>
      </c>
      <c r="AB1957" s="76" t="s">
        <v>539</v>
      </c>
      <c r="AC1957" s="76" t="s">
        <v>540</v>
      </c>
      <c r="AD1957" s="76" t="s">
        <v>173</v>
      </c>
      <c r="AE1957" s="76" t="s">
        <v>548</v>
      </c>
      <c r="AF1957" s="76" t="s">
        <v>96</v>
      </c>
      <c r="AG1957" s="82"/>
      <c r="AH1957" s="60"/>
      <c r="AI1957" s="75" t="s">
        <v>6880</v>
      </c>
      <c r="AJ1957" s="6" t="s">
        <v>103</v>
      </c>
      <c r="AK1957" s="81">
        <v>0</v>
      </c>
      <c r="AL1957" s="6" t="s">
        <v>103</v>
      </c>
      <c r="AM1957" s="342"/>
      <c r="AN1957" s="342"/>
      <c r="AO1957" s="342"/>
    </row>
    <row r="1958" spans="1:41">
      <c r="A1958" s="75" t="s">
        <v>6880</v>
      </c>
      <c r="B1958" s="6" t="s">
        <v>93</v>
      </c>
      <c r="C1958" s="76">
        <v>1957</v>
      </c>
      <c r="D1958" s="80" t="s">
        <v>590</v>
      </c>
      <c r="E1958" s="80" t="s">
        <v>2163</v>
      </c>
      <c r="F1958" s="6" t="str">
        <f t="shared" si="200"/>
        <v>FREIGHTRM-V-074-V1I26-M19.1</v>
      </c>
      <c r="G1958" s="95" t="s">
        <v>6912</v>
      </c>
      <c r="H1958" s="95" t="s">
        <v>6913</v>
      </c>
      <c r="I1958" s="85" t="s">
        <v>6622</v>
      </c>
      <c r="J1958" s="92">
        <v>46108</v>
      </c>
      <c r="K1958" s="95" t="s">
        <v>6137</v>
      </c>
      <c r="L1958" s="80">
        <v>7314</v>
      </c>
      <c r="M1958" s="80" t="s">
        <v>2859</v>
      </c>
      <c r="N1958" s="80" t="s">
        <v>1134</v>
      </c>
      <c r="O1958" s="71">
        <v>0</v>
      </c>
      <c r="P1958" s="71">
        <v>0</v>
      </c>
      <c r="Q1958" s="79">
        <v>2000</v>
      </c>
      <c r="R1958" s="79">
        <v>320</v>
      </c>
      <c r="S1958" s="71">
        <v>80</v>
      </c>
      <c r="T1958" s="79">
        <v>2240</v>
      </c>
      <c r="U1958" s="80" t="s">
        <v>24</v>
      </c>
      <c r="V1958" s="84">
        <f t="shared" si="204"/>
        <v>128.61957888571806</v>
      </c>
      <c r="W1958" s="78">
        <v>46200</v>
      </c>
      <c r="X1958" s="80" t="s">
        <v>1135</v>
      </c>
      <c r="Y1958" s="80" t="s">
        <v>1151</v>
      </c>
      <c r="Z1958" s="80" t="s">
        <v>1137</v>
      </c>
      <c r="AA1958" s="80" t="s">
        <v>121</v>
      </c>
      <c r="AB1958" s="76" t="s">
        <v>539</v>
      </c>
      <c r="AC1958" s="76" t="s">
        <v>540</v>
      </c>
      <c r="AD1958" s="76" t="s">
        <v>173</v>
      </c>
      <c r="AE1958" s="76" t="s">
        <v>548</v>
      </c>
      <c r="AF1958" s="76" t="s">
        <v>96</v>
      </c>
      <c r="AG1958" s="82"/>
      <c r="AH1958" s="60"/>
      <c r="AI1958" s="75" t="s">
        <v>6880</v>
      </c>
      <c r="AJ1958" s="6" t="s">
        <v>103</v>
      </c>
      <c r="AK1958" s="81">
        <v>0</v>
      </c>
      <c r="AL1958" s="6" t="s">
        <v>103</v>
      </c>
      <c r="AM1958" s="342"/>
      <c r="AN1958" s="342"/>
      <c r="AO1958" s="342"/>
    </row>
    <row r="1959" spans="1:41">
      <c r="A1959" s="75" t="s">
        <v>6880</v>
      </c>
      <c r="B1959" s="6" t="s">
        <v>93</v>
      </c>
      <c r="C1959" s="76">
        <v>1958</v>
      </c>
      <c r="D1959" s="80" t="s">
        <v>590</v>
      </c>
      <c r="E1959" s="80" t="s">
        <v>2163</v>
      </c>
      <c r="F1959" s="6" t="str">
        <f t="shared" si="200"/>
        <v>FREIGHTFG-R171LE25.M19</v>
      </c>
      <c r="G1959" s="95" t="s">
        <v>6914</v>
      </c>
      <c r="H1959" s="95" t="s">
        <v>6915</v>
      </c>
      <c r="I1959" s="85" t="s">
        <v>6622</v>
      </c>
      <c r="J1959" s="92">
        <v>46102</v>
      </c>
      <c r="K1959" s="95" t="s">
        <v>7170</v>
      </c>
      <c r="L1959" s="80">
        <v>7198</v>
      </c>
      <c r="M1959" s="80" t="s">
        <v>1264</v>
      </c>
      <c r="N1959" s="80" t="s">
        <v>1158</v>
      </c>
      <c r="O1959" s="71">
        <v>0</v>
      </c>
      <c r="P1959" s="71">
        <v>0</v>
      </c>
      <c r="Q1959" s="79">
        <v>5500</v>
      </c>
      <c r="R1959" s="79">
        <v>880</v>
      </c>
      <c r="S1959" s="71">
        <v>220</v>
      </c>
      <c r="T1959" s="79">
        <v>6160</v>
      </c>
      <c r="U1959" s="80" t="s">
        <v>118</v>
      </c>
      <c r="V1959" s="84">
        <f t="shared" ref="V1959:V1960" si="205">T1959</f>
        <v>6160</v>
      </c>
      <c r="W1959" s="78">
        <v>46103</v>
      </c>
      <c r="X1959" s="80" t="s">
        <v>6646</v>
      </c>
      <c r="Y1959" s="80" t="s">
        <v>5200</v>
      </c>
      <c r="Z1959" s="80" t="s">
        <v>6647</v>
      </c>
      <c r="AA1959" s="80" t="s">
        <v>121</v>
      </c>
      <c r="AB1959" s="76" t="s">
        <v>539</v>
      </c>
      <c r="AC1959" s="76" t="s">
        <v>541</v>
      </c>
      <c r="AD1959" s="76" t="s">
        <v>195</v>
      </c>
      <c r="AE1959" s="76" t="s">
        <v>547</v>
      </c>
      <c r="AF1959" s="76" t="s">
        <v>96</v>
      </c>
      <c r="AG1959" s="82"/>
      <c r="AH1959" s="60"/>
      <c r="AI1959" s="75" t="s">
        <v>6880</v>
      </c>
      <c r="AJ1959" s="6" t="s">
        <v>103</v>
      </c>
      <c r="AK1959" s="81">
        <v>0</v>
      </c>
      <c r="AL1959" s="6" t="s">
        <v>103</v>
      </c>
      <c r="AM1959" s="342"/>
      <c r="AN1959" s="342"/>
      <c r="AO1959" s="342"/>
    </row>
    <row r="1960" spans="1:41">
      <c r="A1960" s="75" t="s">
        <v>6880</v>
      </c>
      <c r="B1960" s="6" t="s">
        <v>93</v>
      </c>
      <c r="C1960" s="76">
        <v>1959</v>
      </c>
      <c r="D1960" s="80" t="s">
        <v>590</v>
      </c>
      <c r="E1960" s="80" t="s">
        <v>2163</v>
      </c>
      <c r="F1960" s="6" t="str">
        <f t="shared" si="200"/>
        <v>FREIGHTFG-R-2177LE25.M19</v>
      </c>
      <c r="G1960" s="95" t="s">
        <v>6916</v>
      </c>
      <c r="H1960" s="95" t="s">
        <v>6917</v>
      </c>
      <c r="I1960" s="85" t="s">
        <v>6622</v>
      </c>
      <c r="J1960" s="92">
        <v>46105</v>
      </c>
      <c r="K1960" s="95" t="s">
        <v>7171</v>
      </c>
      <c r="L1960" s="80">
        <v>7265</v>
      </c>
      <c r="M1960" s="80" t="s">
        <v>1264</v>
      </c>
      <c r="N1960" s="80" t="s">
        <v>1158</v>
      </c>
      <c r="O1960" s="71">
        <v>0</v>
      </c>
      <c r="P1960" s="71">
        <v>0</v>
      </c>
      <c r="Q1960" s="79">
        <v>1800</v>
      </c>
      <c r="R1960" s="79">
        <v>288</v>
      </c>
      <c r="S1960" s="71">
        <v>72</v>
      </c>
      <c r="T1960" s="79">
        <v>2016</v>
      </c>
      <c r="U1960" s="80" t="s">
        <v>118</v>
      </c>
      <c r="V1960" s="84">
        <f t="shared" si="205"/>
        <v>2016</v>
      </c>
      <c r="W1960" s="78">
        <v>46105</v>
      </c>
      <c r="X1960" s="80" t="s">
        <v>4738</v>
      </c>
      <c r="Y1960" s="80" t="s">
        <v>5200</v>
      </c>
      <c r="Z1960" s="80" t="s">
        <v>7172</v>
      </c>
      <c r="AA1960" s="80" t="s">
        <v>121</v>
      </c>
      <c r="AB1960" s="76" t="s">
        <v>539</v>
      </c>
      <c r="AC1960" s="76" t="s">
        <v>541</v>
      </c>
      <c r="AD1960" s="76" t="s">
        <v>195</v>
      </c>
      <c r="AE1960" s="76" t="s">
        <v>547</v>
      </c>
      <c r="AF1960" s="76" t="s">
        <v>96</v>
      </c>
      <c r="AG1960" s="82"/>
      <c r="AH1960" s="60"/>
      <c r="AI1960" s="75" t="s">
        <v>6880</v>
      </c>
      <c r="AJ1960" s="6" t="s">
        <v>103</v>
      </c>
      <c r="AK1960" s="81">
        <v>0</v>
      </c>
      <c r="AL1960" s="6" t="s">
        <v>103</v>
      </c>
      <c r="AM1960" s="342"/>
      <c r="AN1960" s="342"/>
      <c r="AO1960" s="342"/>
    </row>
    <row r="1961" spans="1:41">
      <c r="A1961" s="75" t="s">
        <v>6880</v>
      </c>
      <c r="B1961" s="6" t="s">
        <v>93</v>
      </c>
      <c r="C1961" s="76">
        <v>1960</v>
      </c>
      <c r="D1961" s="80" t="s">
        <v>27</v>
      </c>
      <c r="E1961" s="80" t="s">
        <v>2163</v>
      </c>
      <c r="F1961" s="6" t="str">
        <f t="shared" si="200"/>
        <v>FREIGHTRM-V-072-V1I26-M46, M01.2</v>
      </c>
      <c r="G1961" s="96" t="s">
        <v>6918</v>
      </c>
      <c r="H1961" s="368" t="s">
        <v>6919</v>
      </c>
      <c r="I1961" s="85" t="s">
        <v>6622</v>
      </c>
      <c r="J1961" s="105">
        <v>46108</v>
      </c>
      <c r="K1961" s="96" t="s">
        <v>6153</v>
      </c>
      <c r="L1961" s="85" t="s">
        <v>7173</v>
      </c>
      <c r="M1961" s="85" t="s">
        <v>1264</v>
      </c>
      <c r="N1961" s="85" t="s">
        <v>116</v>
      </c>
      <c r="O1961" s="71">
        <v>0</v>
      </c>
      <c r="P1961" s="71">
        <v>0</v>
      </c>
      <c r="Q1961" s="79">
        <v>5032.08</v>
      </c>
      <c r="R1961" s="79">
        <v>805.13</v>
      </c>
      <c r="S1961" s="71">
        <v>0</v>
      </c>
      <c r="T1961" s="79">
        <v>5837.21</v>
      </c>
      <c r="U1961" s="80" t="s">
        <v>24</v>
      </c>
      <c r="V1961" s="84">
        <f t="shared" ref="V1961:V1976" si="206">T1961/17.4157</f>
        <v>335.16941610156351</v>
      </c>
      <c r="W1961" s="106">
        <v>46094</v>
      </c>
      <c r="X1961" s="85" t="s">
        <v>1889</v>
      </c>
      <c r="Y1961" s="85" t="s">
        <v>1890</v>
      </c>
      <c r="Z1961" s="85" t="s">
        <v>239</v>
      </c>
      <c r="AA1961" s="85" t="s">
        <v>122</v>
      </c>
      <c r="AB1961" s="76" t="s">
        <v>1106</v>
      </c>
      <c r="AC1961" s="76" t="s">
        <v>540</v>
      </c>
      <c r="AD1961" s="76" t="s">
        <v>173</v>
      </c>
      <c r="AE1961" s="76" t="s">
        <v>548</v>
      </c>
      <c r="AF1961" s="76" t="s">
        <v>96</v>
      </c>
      <c r="AG1961" s="82"/>
      <c r="AH1961" s="60"/>
      <c r="AI1961" s="75" t="s">
        <v>6880</v>
      </c>
      <c r="AJ1961" s="6" t="s">
        <v>103</v>
      </c>
      <c r="AK1961" s="81">
        <v>0</v>
      </c>
      <c r="AL1961" s="6" t="s">
        <v>103</v>
      </c>
      <c r="AM1961" s="342"/>
      <c r="AN1961" s="342"/>
      <c r="AO1961" s="342"/>
    </row>
    <row r="1962" spans="1:41">
      <c r="A1962" s="75" t="s">
        <v>6880</v>
      </c>
      <c r="B1962" s="6" t="s">
        <v>93</v>
      </c>
      <c r="C1962" s="76">
        <v>1961</v>
      </c>
      <c r="D1962" s="80" t="s">
        <v>27</v>
      </c>
      <c r="E1962" s="80" t="s">
        <v>2163</v>
      </c>
      <c r="F1962" s="6" t="str">
        <f t="shared" si="200"/>
        <v>FREIGHTRM-V-090-V1I26-M23.3</v>
      </c>
      <c r="G1962" s="96" t="s">
        <v>6920</v>
      </c>
      <c r="H1962" s="368" t="s">
        <v>6921</v>
      </c>
      <c r="I1962" s="85" t="s">
        <v>6622</v>
      </c>
      <c r="J1962" s="105">
        <v>46108</v>
      </c>
      <c r="K1962" s="107" t="s">
        <v>6651</v>
      </c>
      <c r="L1962" s="85" t="s">
        <v>7174</v>
      </c>
      <c r="M1962" s="85" t="s">
        <v>1264</v>
      </c>
      <c r="N1962" s="85" t="s">
        <v>116</v>
      </c>
      <c r="O1962" s="71">
        <v>0</v>
      </c>
      <c r="P1962" s="71">
        <v>0</v>
      </c>
      <c r="Q1962" s="79">
        <v>2858.4</v>
      </c>
      <c r="R1962" s="79">
        <v>457.34</v>
      </c>
      <c r="S1962" s="71">
        <v>0</v>
      </c>
      <c r="T1962" s="79">
        <v>3315.74</v>
      </c>
      <c r="U1962" s="80" t="s">
        <v>24</v>
      </c>
      <c r="V1962" s="84">
        <f t="shared" si="206"/>
        <v>190.38798325648693</v>
      </c>
      <c r="W1962" s="106">
        <v>46101</v>
      </c>
      <c r="X1962" s="85" t="s">
        <v>1885</v>
      </c>
      <c r="Y1962" s="85" t="s">
        <v>1886</v>
      </c>
      <c r="Z1962" s="85" t="s">
        <v>239</v>
      </c>
      <c r="AA1962" s="85" t="s">
        <v>122</v>
      </c>
      <c r="AB1962" s="76" t="s">
        <v>1118</v>
      </c>
      <c r="AC1962" s="76" t="s">
        <v>540</v>
      </c>
      <c r="AD1962" s="76" t="s">
        <v>173</v>
      </c>
      <c r="AE1962" s="76" t="s">
        <v>548</v>
      </c>
      <c r="AF1962" s="76" t="s">
        <v>96</v>
      </c>
      <c r="AG1962" s="82"/>
      <c r="AH1962" s="60"/>
      <c r="AI1962" s="75" t="s">
        <v>6880</v>
      </c>
      <c r="AJ1962" s="6" t="s">
        <v>103</v>
      </c>
      <c r="AK1962" s="81">
        <v>0</v>
      </c>
      <c r="AL1962" s="6" t="s">
        <v>103</v>
      </c>
      <c r="AM1962" s="342"/>
      <c r="AN1962" s="342"/>
      <c r="AO1962" s="342"/>
    </row>
    <row r="1963" spans="1:41">
      <c r="A1963" s="75" t="s">
        <v>6880</v>
      </c>
      <c r="B1963" s="6" t="s">
        <v>93</v>
      </c>
      <c r="C1963" s="76">
        <v>1962</v>
      </c>
      <c r="D1963" s="80" t="s">
        <v>592</v>
      </c>
      <c r="E1963" s="80" t="s">
        <v>2164</v>
      </c>
      <c r="F1963" s="6" t="str">
        <f t="shared" si="200"/>
        <v>BROKERRM-I-1188-AI26-M19</v>
      </c>
      <c r="G1963" s="96" t="s">
        <v>6922</v>
      </c>
      <c r="H1963" s="103" t="s">
        <v>6923</v>
      </c>
      <c r="I1963" s="85" t="s">
        <v>6622</v>
      </c>
      <c r="J1963" s="105">
        <v>46106</v>
      </c>
      <c r="K1963" s="107" t="s">
        <v>7175</v>
      </c>
      <c r="L1963" s="85">
        <v>6481548194</v>
      </c>
      <c r="M1963" s="85" t="s">
        <v>25</v>
      </c>
      <c r="N1963" s="85" t="s">
        <v>116</v>
      </c>
      <c r="O1963" s="71">
        <v>0</v>
      </c>
      <c r="P1963" s="71">
        <v>0</v>
      </c>
      <c r="Q1963" s="79">
        <v>7470.69</v>
      </c>
      <c r="R1963" s="79">
        <v>1195.3104000000001</v>
      </c>
      <c r="S1963" s="71">
        <v>0</v>
      </c>
      <c r="T1963" s="79">
        <v>8666.000399999999</v>
      </c>
      <c r="U1963" s="80" t="s">
        <v>24</v>
      </c>
      <c r="V1963" s="84">
        <f t="shared" si="206"/>
        <v>497.59701878190361</v>
      </c>
      <c r="W1963" s="106">
        <v>46105</v>
      </c>
      <c r="X1963" s="85" t="s">
        <v>1176</v>
      </c>
      <c r="Y1963" s="85" t="s">
        <v>129</v>
      </c>
      <c r="Z1963" s="85" t="s">
        <v>121</v>
      </c>
      <c r="AA1963" s="85" t="s">
        <v>122</v>
      </c>
      <c r="AB1963" s="76" t="s">
        <v>539</v>
      </c>
      <c r="AC1963" s="76" t="s">
        <v>540</v>
      </c>
      <c r="AD1963" s="76" t="s">
        <v>25</v>
      </c>
      <c r="AE1963" s="76" t="s">
        <v>544</v>
      </c>
      <c r="AF1963" s="76" t="s">
        <v>96</v>
      </c>
      <c r="AG1963" s="82"/>
      <c r="AH1963" s="60"/>
      <c r="AI1963" s="75" t="s">
        <v>6880</v>
      </c>
      <c r="AJ1963" s="6" t="s">
        <v>103</v>
      </c>
      <c r="AK1963" s="81">
        <v>0</v>
      </c>
      <c r="AL1963" s="6" t="s">
        <v>103</v>
      </c>
      <c r="AM1963" s="342"/>
      <c r="AN1963" s="342"/>
      <c r="AO1963" s="342"/>
    </row>
    <row r="1964" spans="1:41">
      <c r="A1964" s="75" t="s">
        <v>6880</v>
      </c>
      <c r="B1964" s="6" t="s">
        <v>93</v>
      </c>
      <c r="C1964" s="76">
        <v>1963</v>
      </c>
      <c r="D1964" s="80" t="s">
        <v>592</v>
      </c>
      <c r="E1964" s="80" t="s">
        <v>2164</v>
      </c>
      <c r="F1964" s="6" t="str">
        <f t="shared" si="200"/>
        <v>BROKERRM-I-1160-AI26-M19</v>
      </c>
      <c r="G1964" s="96" t="s">
        <v>5947</v>
      </c>
      <c r="H1964" s="103" t="s">
        <v>6924</v>
      </c>
      <c r="I1964" s="85" t="s">
        <v>6622</v>
      </c>
      <c r="J1964" s="105">
        <v>46104</v>
      </c>
      <c r="K1964" s="107" t="s">
        <v>7176</v>
      </c>
      <c r="L1964" s="85">
        <v>4570106391</v>
      </c>
      <c r="M1964" s="85" t="s">
        <v>25</v>
      </c>
      <c r="N1964" s="85" t="s">
        <v>116</v>
      </c>
      <c r="O1964" s="71">
        <v>0</v>
      </c>
      <c r="P1964" s="71">
        <v>0</v>
      </c>
      <c r="Q1964" s="79">
        <v>5972.31</v>
      </c>
      <c r="R1964" s="79">
        <v>955.56960000000004</v>
      </c>
      <c r="S1964" s="71">
        <v>0</v>
      </c>
      <c r="T1964" s="79">
        <v>6927.8796000000002</v>
      </c>
      <c r="U1964" s="80" t="s">
        <v>24</v>
      </c>
      <c r="V1964" s="84">
        <f t="shared" si="206"/>
        <v>397.79506996560576</v>
      </c>
      <c r="W1964" s="106">
        <v>46099</v>
      </c>
      <c r="X1964" s="85" t="s">
        <v>1183</v>
      </c>
      <c r="Y1964" s="85" t="s">
        <v>178</v>
      </c>
      <c r="Z1964" s="85" t="s">
        <v>121</v>
      </c>
      <c r="AA1964" s="85" t="s">
        <v>122</v>
      </c>
      <c r="AB1964" s="76" t="s">
        <v>539</v>
      </c>
      <c r="AC1964" s="76" t="s">
        <v>540</v>
      </c>
      <c r="AD1964" s="76" t="s">
        <v>25</v>
      </c>
      <c r="AE1964" s="76" t="s">
        <v>544</v>
      </c>
      <c r="AF1964" s="76" t="s">
        <v>96</v>
      </c>
      <c r="AG1964" s="82"/>
      <c r="AH1964" s="60"/>
      <c r="AI1964" s="75" t="s">
        <v>6880</v>
      </c>
      <c r="AJ1964" s="6" t="s">
        <v>103</v>
      </c>
      <c r="AK1964" s="81">
        <v>0</v>
      </c>
      <c r="AL1964" s="6" t="s">
        <v>103</v>
      </c>
      <c r="AM1964" s="342"/>
      <c r="AN1964" s="342"/>
      <c r="AO1964" s="342"/>
    </row>
    <row r="1965" spans="1:41">
      <c r="A1965" s="75" t="s">
        <v>6880</v>
      </c>
      <c r="B1965" s="6" t="s">
        <v>93</v>
      </c>
      <c r="C1965" s="76">
        <v>1964</v>
      </c>
      <c r="D1965" s="80" t="s">
        <v>592</v>
      </c>
      <c r="E1965" s="80" t="s">
        <v>2164</v>
      </c>
      <c r="F1965" s="6" t="str">
        <f t="shared" si="200"/>
        <v>BROKERAF-I-1170-AI26-M19</v>
      </c>
      <c r="G1965" s="96" t="s">
        <v>6925</v>
      </c>
      <c r="H1965" s="103" t="s">
        <v>6926</v>
      </c>
      <c r="I1965" s="85" t="s">
        <v>6622</v>
      </c>
      <c r="J1965" s="105">
        <v>46105</v>
      </c>
      <c r="K1965" s="96" t="s">
        <v>7177</v>
      </c>
      <c r="L1965" s="85">
        <v>9795072280</v>
      </c>
      <c r="M1965" s="85" t="s">
        <v>25</v>
      </c>
      <c r="N1965" s="85" t="s">
        <v>116</v>
      </c>
      <c r="O1965" s="71">
        <v>0</v>
      </c>
      <c r="P1965" s="71">
        <v>0</v>
      </c>
      <c r="Q1965" s="79">
        <v>5789.24</v>
      </c>
      <c r="R1965" s="79">
        <v>926.27840000000003</v>
      </c>
      <c r="S1965" s="71">
        <v>0</v>
      </c>
      <c r="T1965" s="79">
        <v>6715.5183999999999</v>
      </c>
      <c r="U1965" s="80" t="s">
        <v>24</v>
      </c>
      <c r="V1965" s="84">
        <f t="shared" si="206"/>
        <v>385.60140562825495</v>
      </c>
      <c r="W1965" s="106">
        <v>46101</v>
      </c>
      <c r="X1965" s="85" t="s">
        <v>1178</v>
      </c>
      <c r="Y1965" s="85" t="s">
        <v>178</v>
      </c>
      <c r="Z1965" s="85" t="s">
        <v>121</v>
      </c>
      <c r="AA1965" s="85" t="s">
        <v>122</v>
      </c>
      <c r="AB1965" s="76" t="s">
        <v>539</v>
      </c>
      <c r="AC1965" s="76" t="s">
        <v>540</v>
      </c>
      <c r="AD1965" s="76" t="s">
        <v>25</v>
      </c>
      <c r="AE1965" s="76" t="s">
        <v>544</v>
      </c>
      <c r="AF1965" s="76" t="s">
        <v>96</v>
      </c>
      <c r="AG1965" s="82"/>
      <c r="AH1965" s="60"/>
      <c r="AI1965" s="75" t="s">
        <v>6880</v>
      </c>
      <c r="AJ1965" s="6" t="s">
        <v>103</v>
      </c>
      <c r="AK1965" s="81">
        <v>0</v>
      </c>
      <c r="AL1965" s="6" t="s">
        <v>103</v>
      </c>
      <c r="AM1965" s="342"/>
      <c r="AN1965" s="342"/>
      <c r="AO1965" s="342"/>
    </row>
    <row r="1966" spans="1:41">
      <c r="A1966" s="75" t="s">
        <v>6880</v>
      </c>
      <c r="B1966" s="6" t="s">
        <v>93</v>
      </c>
      <c r="C1966" s="76">
        <v>1965</v>
      </c>
      <c r="D1966" s="80" t="s">
        <v>592</v>
      </c>
      <c r="E1966" s="80" t="s">
        <v>2164</v>
      </c>
      <c r="F1966" s="6" t="str">
        <f t="shared" si="200"/>
        <v>BROKERRM-I-1177-AI26-M19</v>
      </c>
      <c r="G1966" s="96" t="s">
        <v>6927</v>
      </c>
      <c r="H1966" s="103" t="s">
        <v>6928</v>
      </c>
      <c r="I1966" s="85" t="s">
        <v>6622</v>
      </c>
      <c r="J1966" s="105">
        <v>46105</v>
      </c>
      <c r="K1966" s="107" t="s">
        <v>7178</v>
      </c>
      <c r="L1966" s="85">
        <v>9353417006</v>
      </c>
      <c r="M1966" s="85" t="s">
        <v>25</v>
      </c>
      <c r="N1966" s="85" t="s">
        <v>116</v>
      </c>
      <c r="O1966" s="71">
        <v>0</v>
      </c>
      <c r="P1966" s="71">
        <v>0</v>
      </c>
      <c r="Q1966" s="79">
        <v>6043.24</v>
      </c>
      <c r="R1966" s="79">
        <v>966.91840000000002</v>
      </c>
      <c r="S1966" s="71">
        <v>0</v>
      </c>
      <c r="T1966" s="79">
        <v>7010.1584000000003</v>
      </c>
      <c r="U1966" s="80" t="s">
        <v>24</v>
      </c>
      <c r="V1966" s="84">
        <f t="shared" si="206"/>
        <v>402.51947380811566</v>
      </c>
      <c r="W1966" s="106">
        <v>46104</v>
      </c>
      <c r="X1966" s="85" t="s">
        <v>2884</v>
      </c>
      <c r="Y1966" s="85" t="s">
        <v>129</v>
      </c>
      <c r="Z1966" s="85" t="s">
        <v>121</v>
      </c>
      <c r="AA1966" s="85" t="s">
        <v>122</v>
      </c>
      <c r="AB1966" s="76" t="s">
        <v>539</v>
      </c>
      <c r="AC1966" s="76" t="s">
        <v>540</v>
      </c>
      <c r="AD1966" s="76" t="s">
        <v>25</v>
      </c>
      <c r="AE1966" s="76" t="s">
        <v>544</v>
      </c>
      <c r="AF1966" s="76" t="s">
        <v>96</v>
      </c>
      <c r="AG1966" s="82"/>
      <c r="AH1966" s="60"/>
      <c r="AI1966" s="75" t="s">
        <v>6880</v>
      </c>
      <c r="AJ1966" s="6" t="s">
        <v>103</v>
      </c>
      <c r="AK1966" s="81">
        <v>0</v>
      </c>
      <c r="AL1966" s="6" t="s">
        <v>103</v>
      </c>
      <c r="AM1966" s="342"/>
      <c r="AN1966" s="342"/>
      <c r="AO1966" s="342"/>
    </row>
    <row r="1967" spans="1:41">
      <c r="A1967" s="75" t="s">
        <v>6880</v>
      </c>
      <c r="B1967" s="6" t="s">
        <v>93</v>
      </c>
      <c r="C1967" s="76">
        <v>1966</v>
      </c>
      <c r="D1967" s="80" t="s">
        <v>592</v>
      </c>
      <c r="E1967" s="80" t="s">
        <v>2164</v>
      </c>
      <c r="F1967" s="6" t="str">
        <f t="shared" si="200"/>
        <v>BROKERRM-I-1179-AI26-M19</v>
      </c>
      <c r="G1967" s="96" t="s">
        <v>6929</v>
      </c>
      <c r="H1967" s="103" t="s">
        <v>6930</v>
      </c>
      <c r="I1967" s="85" t="s">
        <v>6622</v>
      </c>
      <c r="J1967" s="105">
        <v>46104</v>
      </c>
      <c r="K1967" s="107" t="s">
        <v>7179</v>
      </c>
      <c r="L1967" s="85">
        <v>6994325505</v>
      </c>
      <c r="M1967" s="85" t="s">
        <v>25</v>
      </c>
      <c r="N1967" s="85" t="s">
        <v>116</v>
      </c>
      <c r="O1967" s="71">
        <v>0</v>
      </c>
      <c r="P1967" s="71">
        <v>0</v>
      </c>
      <c r="Q1967" s="79">
        <v>7320.35</v>
      </c>
      <c r="R1967" s="79">
        <v>1171.2560000000001</v>
      </c>
      <c r="S1967" s="71">
        <v>0</v>
      </c>
      <c r="T1967" s="79">
        <v>8491.6059999999998</v>
      </c>
      <c r="U1967" s="80" t="s">
        <v>24</v>
      </c>
      <c r="V1967" s="84">
        <f t="shared" si="206"/>
        <v>487.58338740331993</v>
      </c>
      <c r="W1967" s="106">
        <v>46101</v>
      </c>
      <c r="X1967" s="85" t="s">
        <v>1176</v>
      </c>
      <c r="Y1967" s="85" t="s">
        <v>129</v>
      </c>
      <c r="Z1967" s="85" t="s">
        <v>121</v>
      </c>
      <c r="AA1967" s="85" t="s">
        <v>122</v>
      </c>
      <c r="AB1967" s="76" t="s">
        <v>539</v>
      </c>
      <c r="AC1967" s="76" t="s">
        <v>540</v>
      </c>
      <c r="AD1967" s="76" t="s">
        <v>25</v>
      </c>
      <c r="AE1967" s="76" t="s">
        <v>544</v>
      </c>
      <c r="AF1967" s="76" t="s">
        <v>96</v>
      </c>
      <c r="AG1967" s="82"/>
      <c r="AH1967" s="60"/>
      <c r="AI1967" s="75" t="s">
        <v>6880</v>
      </c>
      <c r="AJ1967" s="6" t="s">
        <v>103</v>
      </c>
      <c r="AK1967" s="81">
        <v>0</v>
      </c>
      <c r="AL1967" s="6" t="s">
        <v>103</v>
      </c>
      <c r="AM1967" s="342"/>
      <c r="AN1967" s="342"/>
      <c r="AO1967" s="342"/>
    </row>
    <row r="1968" spans="1:41">
      <c r="A1968" s="75" t="s">
        <v>6880</v>
      </c>
      <c r="B1968" s="6" t="s">
        <v>93</v>
      </c>
      <c r="C1968" s="76">
        <v>1967</v>
      </c>
      <c r="D1968" s="80" t="s">
        <v>592</v>
      </c>
      <c r="E1968" s="80" t="s">
        <v>2164</v>
      </c>
      <c r="F1968" s="6" t="str">
        <f t="shared" si="200"/>
        <v>BROKERRM-I-1178-AI26-M19</v>
      </c>
      <c r="G1968" s="96" t="s">
        <v>6931</v>
      </c>
      <c r="H1968" s="103" t="s">
        <v>6932</v>
      </c>
      <c r="I1968" s="85" t="s">
        <v>6622</v>
      </c>
      <c r="J1968" s="105">
        <v>46105</v>
      </c>
      <c r="K1968" s="96" t="s">
        <v>7180</v>
      </c>
      <c r="L1968" s="85">
        <v>1161960833</v>
      </c>
      <c r="M1968" s="85" t="s">
        <v>25</v>
      </c>
      <c r="N1968" s="85" t="s">
        <v>116</v>
      </c>
      <c r="O1968" s="71">
        <v>0</v>
      </c>
      <c r="P1968" s="71">
        <v>0</v>
      </c>
      <c r="Q1968" s="79">
        <v>7470.69</v>
      </c>
      <c r="R1968" s="79">
        <v>1195.3104000000001</v>
      </c>
      <c r="S1968" s="71">
        <v>0</v>
      </c>
      <c r="T1968" s="79">
        <v>8666.000399999999</v>
      </c>
      <c r="U1968" s="80" t="s">
        <v>24</v>
      </c>
      <c r="V1968" s="84">
        <f t="shared" si="206"/>
        <v>497.59701878190361</v>
      </c>
      <c r="W1968" s="106">
        <v>46104</v>
      </c>
      <c r="X1968" s="85" t="s">
        <v>4746</v>
      </c>
      <c r="Y1968" s="85" t="s">
        <v>129</v>
      </c>
      <c r="Z1968" s="85" t="s">
        <v>121</v>
      </c>
      <c r="AA1968" s="85" t="s">
        <v>122</v>
      </c>
      <c r="AB1968" s="76" t="s">
        <v>539</v>
      </c>
      <c r="AC1968" s="76" t="s">
        <v>540</v>
      </c>
      <c r="AD1968" s="76" t="s">
        <v>25</v>
      </c>
      <c r="AE1968" s="76" t="s">
        <v>544</v>
      </c>
      <c r="AF1968" s="76" t="s">
        <v>96</v>
      </c>
      <c r="AG1968" s="82"/>
      <c r="AH1968" s="60"/>
      <c r="AI1968" s="75" t="s">
        <v>6880</v>
      </c>
      <c r="AJ1968" s="6" t="s">
        <v>103</v>
      </c>
      <c r="AK1968" s="81">
        <v>0</v>
      </c>
      <c r="AL1968" s="6" t="s">
        <v>103</v>
      </c>
      <c r="AM1968" s="342"/>
      <c r="AN1968" s="342"/>
      <c r="AO1968" s="342"/>
    </row>
    <row r="1969" spans="1:41">
      <c r="A1969" s="75" t="s">
        <v>6880</v>
      </c>
      <c r="B1969" s="6" t="s">
        <v>93</v>
      </c>
      <c r="C1969" s="76">
        <v>1968</v>
      </c>
      <c r="D1969" s="80" t="s">
        <v>592</v>
      </c>
      <c r="E1969" s="80" t="s">
        <v>2164</v>
      </c>
      <c r="F1969" s="6" t="str">
        <f t="shared" si="200"/>
        <v>BROKERRM-I-1187-AI26-M19</v>
      </c>
      <c r="G1969" s="96" t="s">
        <v>6933</v>
      </c>
      <c r="H1969" s="103" t="s">
        <v>6934</v>
      </c>
      <c r="I1969" s="85" t="s">
        <v>6622</v>
      </c>
      <c r="J1969" s="105">
        <v>46107</v>
      </c>
      <c r="K1969" s="107" t="s">
        <v>7181</v>
      </c>
      <c r="L1969" s="85">
        <v>3231949000</v>
      </c>
      <c r="M1969" s="85" t="s">
        <v>25</v>
      </c>
      <c r="N1969" s="85" t="s">
        <v>116</v>
      </c>
      <c r="O1969" s="71">
        <v>0</v>
      </c>
      <c r="P1969" s="71">
        <v>0</v>
      </c>
      <c r="Q1969" s="79">
        <v>7320.35</v>
      </c>
      <c r="R1969" s="79">
        <v>1171.2560000000001</v>
      </c>
      <c r="S1969" s="71">
        <v>0</v>
      </c>
      <c r="T1969" s="79">
        <v>8491.6059999999998</v>
      </c>
      <c r="U1969" s="80" t="s">
        <v>24</v>
      </c>
      <c r="V1969" s="84">
        <f t="shared" si="206"/>
        <v>487.58338740331993</v>
      </c>
      <c r="W1969" s="106">
        <v>46106</v>
      </c>
      <c r="X1969" s="85" t="s">
        <v>1183</v>
      </c>
      <c r="Y1969" s="85" t="s">
        <v>178</v>
      </c>
      <c r="Z1969" s="85" t="s">
        <v>121</v>
      </c>
      <c r="AA1969" s="85" t="s">
        <v>122</v>
      </c>
      <c r="AB1969" s="76" t="s">
        <v>539</v>
      </c>
      <c r="AC1969" s="76" t="s">
        <v>540</v>
      </c>
      <c r="AD1969" s="76" t="s">
        <v>25</v>
      </c>
      <c r="AE1969" s="76" t="s">
        <v>544</v>
      </c>
      <c r="AF1969" s="76" t="s">
        <v>96</v>
      </c>
      <c r="AG1969" s="82"/>
      <c r="AH1969" s="60"/>
      <c r="AI1969" s="75" t="s">
        <v>6880</v>
      </c>
      <c r="AJ1969" s="6" t="s">
        <v>103</v>
      </c>
      <c r="AK1969" s="81">
        <v>0</v>
      </c>
      <c r="AL1969" s="6" t="s">
        <v>103</v>
      </c>
      <c r="AM1969" s="342"/>
      <c r="AN1969" s="342"/>
      <c r="AO1969" s="342"/>
    </row>
    <row r="1970" spans="1:41">
      <c r="A1970" s="75" t="s">
        <v>6880</v>
      </c>
      <c r="B1970" s="6" t="s">
        <v>93</v>
      </c>
      <c r="C1970" s="76">
        <v>1969</v>
      </c>
      <c r="D1970" s="80" t="s">
        <v>592</v>
      </c>
      <c r="E1970" s="80" t="s">
        <v>2164</v>
      </c>
      <c r="F1970" s="6" t="str">
        <f t="shared" si="200"/>
        <v>BROKERRM-I-1172-AI26-M19</v>
      </c>
      <c r="G1970" s="96" t="s">
        <v>6504</v>
      </c>
      <c r="H1970" s="103" t="s">
        <v>6935</v>
      </c>
      <c r="I1970" s="85" t="s">
        <v>6622</v>
      </c>
      <c r="J1970" s="105">
        <v>46105</v>
      </c>
      <c r="K1970" s="96" t="s">
        <v>7182</v>
      </c>
      <c r="L1970" s="85">
        <v>6865576336</v>
      </c>
      <c r="M1970" s="85" t="s">
        <v>25</v>
      </c>
      <c r="N1970" s="85" t="s">
        <v>116</v>
      </c>
      <c r="O1970" s="71">
        <v>0</v>
      </c>
      <c r="P1970" s="71">
        <v>0</v>
      </c>
      <c r="Q1970" s="79">
        <v>6043.24</v>
      </c>
      <c r="R1970" s="79">
        <v>966.91840000000002</v>
      </c>
      <c r="S1970" s="71">
        <v>0</v>
      </c>
      <c r="T1970" s="79">
        <v>7010.1584000000003</v>
      </c>
      <c r="U1970" s="80" t="s">
        <v>24</v>
      </c>
      <c r="V1970" s="84">
        <f t="shared" si="206"/>
        <v>402.51947380811566</v>
      </c>
      <c r="W1970" s="106">
        <v>46104</v>
      </c>
      <c r="X1970" s="85" t="s">
        <v>1183</v>
      </c>
      <c r="Y1970" s="85" t="s">
        <v>178</v>
      </c>
      <c r="Z1970" s="85" t="s">
        <v>121</v>
      </c>
      <c r="AA1970" s="85" t="s">
        <v>122</v>
      </c>
      <c r="AB1970" s="76" t="s">
        <v>539</v>
      </c>
      <c r="AC1970" s="76" t="s">
        <v>540</v>
      </c>
      <c r="AD1970" s="76" t="s">
        <v>25</v>
      </c>
      <c r="AE1970" s="76" t="s">
        <v>544</v>
      </c>
      <c r="AF1970" s="76" t="s">
        <v>96</v>
      </c>
      <c r="AG1970" s="82"/>
      <c r="AH1970" s="60"/>
      <c r="AI1970" s="75" t="s">
        <v>6880</v>
      </c>
      <c r="AJ1970" s="6" t="s">
        <v>103</v>
      </c>
      <c r="AK1970" s="81">
        <v>0</v>
      </c>
      <c r="AL1970" s="6" t="s">
        <v>103</v>
      </c>
      <c r="AM1970" s="342"/>
      <c r="AN1970" s="342"/>
      <c r="AO1970" s="342"/>
    </row>
    <row r="1971" spans="1:41">
      <c r="A1971" s="75" t="s">
        <v>6880</v>
      </c>
      <c r="B1971" s="6" t="s">
        <v>93</v>
      </c>
      <c r="C1971" s="76">
        <v>1970</v>
      </c>
      <c r="D1971" s="80" t="s">
        <v>592</v>
      </c>
      <c r="E1971" s="80" t="s">
        <v>2164</v>
      </c>
      <c r="F1971" s="6" t="str">
        <f t="shared" si="200"/>
        <v>BROKERRM-I-1186-AI26-M19</v>
      </c>
      <c r="G1971" s="96" t="s">
        <v>6936</v>
      </c>
      <c r="H1971" s="103" t="s">
        <v>6937</v>
      </c>
      <c r="I1971" s="85" t="s">
        <v>6622</v>
      </c>
      <c r="J1971" s="105">
        <v>46107</v>
      </c>
      <c r="K1971" s="96" t="s">
        <v>7183</v>
      </c>
      <c r="L1971" s="85">
        <v>9817343373</v>
      </c>
      <c r="M1971" s="85" t="s">
        <v>25</v>
      </c>
      <c r="N1971" s="85" t="s">
        <v>116</v>
      </c>
      <c r="O1971" s="71">
        <v>0</v>
      </c>
      <c r="P1971" s="71">
        <v>0</v>
      </c>
      <c r="Q1971" s="79">
        <v>3211.86</v>
      </c>
      <c r="R1971" s="79">
        <v>513.89</v>
      </c>
      <c r="S1971" s="71">
        <v>0</v>
      </c>
      <c r="T1971" s="79">
        <v>3725.75</v>
      </c>
      <c r="U1971" s="80" t="s">
        <v>24</v>
      </c>
      <c r="V1971" s="84">
        <f t="shared" si="206"/>
        <v>213.93053394351074</v>
      </c>
      <c r="W1971" s="106">
        <v>46106</v>
      </c>
      <c r="X1971" s="85" t="s">
        <v>1176</v>
      </c>
      <c r="Y1971" s="85" t="s">
        <v>129</v>
      </c>
      <c r="Z1971" s="85" t="s">
        <v>121</v>
      </c>
      <c r="AA1971" s="85" t="s">
        <v>122</v>
      </c>
      <c r="AB1971" s="76" t="s">
        <v>539</v>
      </c>
      <c r="AC1971" s="76" t="s">
        <v>540</v>
      </c>
      <c r="AD1971" s="76" t="s">
        <v>25</v>
      </c>
      <c r="AE1971" s="76" t="s">
        <v>544</v>
      </c>
      <c r="AF1971" s="76" t="s">
        <v>96</v>
      </c>
      <c r="AG1971" s="82"/>
      <c r="AH1971" s="60"/>
      <c r="AI1971" s="75" t="s">
        <v>6880</v>
      </c>
      <c r="AJ1971" s="6" t="s">
        <v>103</v>
      </c>
      <c r="AK1971" s="81">
        <v>0</v>
      </c>
      <c r="AL1971" s="6" t="s">
        <v>103</v>
      </c>
      <c r="AM1971" s="342"/>
      <c r="AN1971" s="342"/>
      <c r="AO1971" s="342"/>
    </row>
    <row r="1972" spans="1:41">
      <c r="A1972" s="75" t="s">
        <v>6880</v>
      </c>
      <c r="B1972" s="6" t="s">
        <v>93</v>
      </c>
      <c r="C1972" s="76">
        <v>1971</v>
      </c>
      <c r="D1972" s="80" t="s">
        <v>592</v>
      </c>
      <c r="E1972" s="80" t="s">
        <v>2164</v>
      </c>
      <c r="F1972" s="6" t="str">
        <f t="shared" si="200"/>
        <v>BROKERRM-I-1185-AI26-M19</v>
      </c>
      <c r="G1972" s="96" t="s">
        <v>6938</v>
      </c>
      <c r="H1972" s="103" t="s">
        <v>6939</v>
      </c>
      <c r="I1972" s="85" t="s">
        <v>6622</v>
      </c>
      <c r="J1972" s="105">
        <v>46107</v>
      </c>
      <c r="K1972" s="96" t="s">
        <v>7184</v>
      </c>
      <c r="L1972" s="85">
        <v>9354906186</v>
      </c>
      <c r="M1972" s="85" t="s">
        <v>25</v>
      </c>
      <c r="N1972" s="85" t="s">
        <v>116</v>
      </c>
      <c r="O1972" s="71">
        <v>0</v>
      </c>
      <c r="P1972" s="71">
        <v>0</v>
      </c>
      <c r="Q1972" s="79">
        <v>3741.85</v>
      </c>
      <c r="R1972" s="79">
        <v>598.69000000000005</v>
      </c>
      <c r="S1972" s="71">
        <v>0</v>
      </c>
      <c r="T1972" s="79">
        <v>4340.54</v>
      </c>
      <c r="U1972" s="80" t="s">
        <v>24</v>
      </c>
      <c r="V1972" s="84">
        <f t="shared" si="206"/>
        <v>249.23144059670295</v>
      </c>
      <c r="W1972" s="106">
        <v>46106</v>
      </c>
      <c r="X1972" s="85" t="s">
        <v>1185</v>
      </c>
      <c r="Y1972" s="85" t="s">
        <v>1186</v>
      </c>
      <c r="Z1972" s="85" t="s">
        <v>121</v>
      </c>
      <c r="AA1972" s="85" t="s">
        <v>122</v>
      </c>
      <c r="AB1972" s="76" t="s">
        <v>539</v>
      </c>
      <c r="AC1972" s="76" t="s">
        <v>540</v>
      </c>
      <c r="AD1972" s="76" t="s">
        <v>25</v>
      </c>
      <c r="AE1972" s="76" t="s">
        <v>544</v>
      </c>
      <c r="AF1972" s="76" t="s">
        <v>96</v>
      </c>
      <c r="AG1972" s="82"/>
      <c r="AH1972" s="60"/>
      <c r="AI1972" s="75" t="s">
        <v>6880</v>
      </c>
      <c r="AJ1972" s="6" t="s">
        <v>103</v>
      </c>
      <c r="AK1972" s="81">
        <v>0</v>
      </c>
      <c r="AL1972" s="6" t="s">
        <v>103</v>
      </c>
      <c r="AM1972" s="342"/>
      <c r="AN1972" s="342"/>
      <c r="AO1972" s="342"/>
    </row>
    <row r="1973" spans="1:41">
      <c r="A1973" s="75" t="s">
        <v>6880</v>
      </c>
      <c r="B1973" s="6" t="s">
        <v>93</v>
      </c>
      <c r="C1973" s="76">
        <v>1972</v>
      </c>
      <c r="D1973" s="80" t="s">
        <v>108</v>
      </c>
      <c r="E1973" s="80" t="s">
        <v>2163</v>
      </c>
      <c r="F1973" s="6" t="str">
        <f t="shared" si="200"/>
        <v>FREIGHTRM-I-1184-AI26-M19</v>
      </c>
      <c r="G1973" s="96" t="s">
        <v>6940</v>
      </c>
      <c r="H1973" s="6" t="s">
        <v>6941</v>
      </c>
      <c r="I1973" s="85" t="s">
        <v>6622</v>
      </c>
      <c r="J1973" s="92">
        <v>46112</v>
      </c>
      <c r="K1973" s="92" t="s">
        <v>116</v>
      </c>
      <c r="L1973" s="80" t="s">
        <v>119</v>
      </c>
      <c r="M1973" s="85" t="s">
        <v>25</v>
      </c>
      <c r="N1973" s="85" t="s">
        <v>116</v>
      </c>
      <c r="O1973" s="71">
        <v>0</v>
      </c>
      <c r="P1973" s="71">
        <v>0</v>
      </c>
      <c r="Q1973" s="79">
        <v>59715.33</v>
      </c>
      <c r="R1973" s="79">
        <v>2388.61</v>
      </c>
      <c r="S1973" s="71">
        <v>0</v>
      </c>
      <c r="T1973" s="79">
        <v>62103.94</v>
      </c>
      <c r="U1973" s="80" t="s">
        <v>24</v>
      </c>
      <c r="V1973" s="84">
        <f t="shared" si="206"/>
        <v>3565.9743794392416</v>
      </c>
      <c r="W1973" s="74" t="s">
        <v>119</v>
      </c>
      <c r="X1973" s="80" t="s">
        <v>120</v>
      </c>
      <c r="Y1973" s="80" t="s">
        <v>120</v>
      </c>
      <c r="Z1973" s="85" t="s">
        <v>121</v>
      </c>
      <c r="AA1973" s="85" t="s">
        <v>122</v>
      </c>
      <c r="AB1973" s="76" t="s">
        <v>539</v>
      </c>
      <c r="AC1973" s="76" t="s">
        <v>540</v>
      </c>
      <c r="AD1973" s="85" t="s">
        <v>25</v>
      </c>
      <c r="AE1973" s="76" t="s">
        <v>544</v>
      </c>
      <c r="AF1973" s="76" t="s">
        <v>96</v>
      </c>
      <c r="AG1973" s="82"/>
      <c r="AH1973" s="60"/>
      <c r="AI1973" s="75" t="s">
        <v>6880</v>
      </c>
      <c r="AJ1973" s="6" t="s">
        <v>103</v>
      </c>
      <c r="AK1973" s="81">
        <v>0</v>
      </c>
      <c r="AL1973" s="6" t="s">
        <v>103</v>
      </c>
      <c r="AM1973" s="342"/>
      <c r="AN1973" s="342"/>
      <c r="AO1973" s="342"/>
    </row>
    <row r="1974" spans="1:41">
      <c r="A1974" s="75" t="s">
        <v>6880</v>
      </c>
      <c r="B1974" s="6" t="s">
        <v>93</v>
      </c>
      <c r="C1974" s="76">
        <v>1973</v>
      </c>
      <c r="D1974" s="80" t="s">
        <v>108</v>
      </c>
      <c r="E1974" s="80" t="s">
        <v>2163</v>
      </c>
      <c r="F1974" s="6" t="str">
        <f t="shared" si="200"/>
        <v>FREIGHTPAQUETERIA</v>
      </c>
      <c r="G1974" s="96" t="s">
        <v>127</v>
      </c>
      <c r="H1974" s="6" t="s">
        <v>6942</v>
      </c>
      <c r="I1974" s="85" t="s">
        <v>6622</v>
      </c>
      <c r="J1974" s="92">
        <v>46119</v>
      </c>
      <c r="K1974" s="92" t="s">
        <v>116</v>
      </c>
      <c r="L1974" s="80">
        <v>8584885945</v>
      </c>
      <c r="M1974" s="85" t="s">
        <v>28</v>
      </c>
      <c r="N1974" s="85" t="s">
        <v>116</v>
      </c>
      <c r="O1974" s="71">
        <v>0</v>
      </c>
      <c r="P1974" s="71">
        <v>0</v>
      </c>
      <c r="Q1974" s="79">
        <v>685.21</v>
      </c>
      <c r="R1974" s="79">
        <v>0</v>
      </c>
      <c r="S1974" s="71">
        <v>0</v>
      </c>
      <c r="T1974" s="79">
        <v>685.21</v>
      </c>
      <c r="U1974" s="80" t="s">
        <v>24</v>
      </c>
      <c r="V1974" s="84">
        <f t="shared" si="206"/>
        <v>39.344384664411997</v>
      </c>
      <c r="W1974" s="74" t="s">
        <v>119</v>
      </c>
      <c r="X1974" s="80" t="s">
        <v>122</v>
      </c>
      <c r="Y1974" s="80" t="s">
        <v>121</v>
      </c>
      <c r="Z1974" s="80" t="s">
        <v>120</v>
      </c>
      <c r="AA1974" s="80" t="s">
        <v>120</v>
      </c>
      <c r="AB1974" s="76" t="s">
        <v>539</v>
      </c>
      <c r="AC1974" s="76" t="s">
        <v>541</v>
      </c>
      <c r="AD1974" s="85" t="s">
        <v>28</v>
      </c>
      <c r="AE1974" s="76" t="s">
        <v>545</v>
      </c>
      <c r="AF1974" s="76" t="s">
        <v>96</v>
      </c>
      <c r="AG1974" s="82"/>
      <c r="AH1974" s="60"/>
      <c r="AI1974" s="75" t="s">
        <v>6880</v>
      </c>
      <c r="AJ1974" s="6" t="s">
        <v>103</v>
      </c>
      <c r="AK1974" s="81">
        <v>0</v>
      </c>
      <c r="AL1974" s="6" t="s">
        <v>103</v>
      </c>
      <c r="AM1974" s="342"/>
      <c r="AN1974" s="342"/>
      <c r="AO1974" s="342"/>
    </row>
    <row r="1975" spans="1:41">
      <c r="A1975" s="75" t="s">
        <v>6880</v>
      </c>
      <c r="B1975" s="6" t="s">
        <v>93</v>
      </c>
      <c r="C1975" s="76">
        <v>1974</v>
      </c>
      <c r="D1975" s="80" t="s">
        <v>108</v>
      </c>
      <c r="E1975" s="80" t="s">
        <v>2163</v>
      </c>
      <c r="F1975" s="6" t="str">
        <f t="shared" si="200"/>
        <v>FREIGHTRM-I-1196-AI26-M61</v>
      </c>
      <c r="G1975" s="96" t="s">
        <v>6943</v>
      </c>
      <c r="H1975" s="6" t="s">
        <v>6944</v>
      </c>
      <c r="I1975" s="85" t="s">
        <v>6622</v>
      </c>
      <c r="J1975" s="92">
        <v>46112</v>
      </c>
      <c r="K1975" s="92" t="s">
        <v>116</v>
      </c>
      <c r="L1975" s="80">
        <v>9665194173</v>
      </c>
      <c r="M1975" s="85" t="s">
        <v>25</v>
      </c>
      <c r="N1975" s="85" t="s">
        <v>116</v>
      </c>
      <c r="O1975" s="71">
        <v>0</v>
      </c>
      <c r="P1975" s="71">
        <v>0</v>
      </c>
      <c r="Q1975" s="79">
        <v>293.12</v>
      </c>
      <c r="R1975" s="79">
        <v>46.9</v>
      </c>
      <c r="S1975" s="71">
        <v>0</v>
      </c>
      <c r="T1975" s="79">
        <v>340.02</v>
      </c>
      <c r="U1975" s="80" t="s">
        <v>24</v>
      </c>
      <c r="V1975" s="84">
        <f t="shared" si="206"/>
        <v>19.523763041393682</v>
      </c>
      <c r="W1975" s="74" t="s">
        <v>119</v>
      </c>
      <c r="X1975" s="80" t="s">
        <v>120</v>
      </c>
      <c r="Y1975" s="80" t="s">
        <v>120</v>
      </c>
      <c r="Z1975" s="85" t="s">
        <v>121</v>
      </c>
      <c r="AA1975" s="85" t="s">
        <v>122</v>
      </c>
      <c r="AB1975" s="76" t="s">
        <v>6708</v>
      </c>
      <c r="AC1975" s="76" t="s">
        <v>540</v>
      </c>
      <c r="AD1975" s="85" t="s">
        <v>25</v>
      </c>
      <c r="AE1975" s="76" t="s">
        <v>544</v>
      </c>
      <c r="AF1975" s="76" t="s">
        <v>96</v>
      </c>
      <c r="AG1975" s="82"/>
      <c r="AH1975" s="60"/>
      <c r="AI1975" s="75" t="s">
        <v>6880</v>
      </c>
      <c r="AJ1975" s="6" t="s">
        <v>103</v>
      </c>
      <c r="AK1975" s="81">
        <v>0</v>
      </c>
      <c r="AL1975" s="6" t="s">
        <v>103</v>
      </c>
      <c r="AM1975" s="342"/>
      <c r="AN1975" s="342"/>
      <c r="AO1975" s="342"/>
    </row>
    <row r="1976" spans="1:41">
      <c r="A1976" s="75" t="s">
        <v>6880</v>
      </c>
      <c r="B1976" s="6" t="s">
        <v>93</v>
      </c>
      <c r="C1976" s="76">
        <v>1975</v>
      </c>
      <c r="D1976" s="80" t="s">
        <v>108</v>
      </c>
      <c r="E1976" s="80" t="s">
        <v>2163</v>
      </c>
      <c r="F1976" s="6" t="str">
        <f t="shared" si="200"/>
        <v>FREIGHTFG-I-0531-AE26-M19</v>
      </c>
      <c r="G1976" s="96" t="s">
        <v>6945</v>
      </c>
      <c r="H1976" s="6" t="s">
        <v>6946</v>
      </c>
      <c r="I1976" s="85" t="s">
        <v>6622</v>
      </c>
      <c r="J1976" s="92">
        <v>46112</v>
      </c>
      <c r="K1976" s="92" t="s">
        <v>116</v>
      </c>
      <c r="L1976" s="80" t="s">
        <v>119</v>
      </c>
      <c r="M1976" s="85" t="s">
        <v>28</v>
      </c>
      <c r="N1976" s="85" t="s">
        <v>116</v>
      </c>
      <c r="O1976" s="71">
        <v>0</v>
      </c>
      <c r="P1976" s="71">
        <v>0</v>
      </c>
      <c r="Q1976" s="79">
        <v>46258.46</v>
      </c>
      <c r="R1976" s="79">
        <v>1613.91</v>
      </c>
      <c r="S1976" s="71">
        <v>0</v>
      </c>
      <c r="T1976" s="79">
        <v>47872.37</v>
      </c>
      <c r="U1976" s="80" t="s">
        <v>24</v>
      </c>
      <c r="V1976" s="84">
        <f t="shared" si="206"/>
        <v>2748.8053882416439</v>
      </c>
      <c r="W1976" s="74" t="s">
        <v>119</v>
      </c>
      <c r="X1976" s="80" t="s">
        <v>122</v>
      </c>
      <c r="Y1976" s="80" t="s">
        <v>121</v>
      </c>
      <c r="Z1976" s="80" t="s">
        <v>120</v>
      </c>
      <c r="AA1976" s="80" t="s">
        <v>120</v>
      </c>
      <c r="AB1976" s="76" t="s">
        <v>539</v>
      </c>
      <c r="AC1976" s="76" t="s">
        <v>541</v>
      </c>
      <c r="AD1976" s="85" t="s">
        <v>28</v>
      </c>
      <c r="AE1976" s="76" t="s">
        <v>545</v>
      </c>
      <c r="AF1976" s="76" t="s">
        <v>96</v>
      </c>
      <c r="AG1976" s="82"/>
      <c r="AH1976" s="60"/>
      <c r="AI1976" s="75" t="s">
        <v>6880</v>
      </c>
      <c r="AJ1976" s="6" t="s">
        <v>103</v>
      </c>
      <c r="AK1976" s="81">
        <v>0</v>
      </c>
      <c r="AL1976" s="6" t="s">
        <v>103</v>
      </c>
      <c r="AM1976" s="342"/>
      <c r="AN1976" s="342"/>
      <c r="AO1976" s="342"/>
    </row>
    <row r="1977" spans="1:41">
      <c r="A1977" s="75" t="s">
        <v>6880</v>
      </c>
      <c r="B1977" s="6" t="s">
        <v>93</v>
      </c>
      <c r="C1977" s="76">
        <v>1976</v>
      </c>
      <c r="D1977" s="80" t="s">
        <v>1563</v>
      </c>
      <c r="E1977" s="80" t="s">
        <v>6444</v>
      </c>
      <c r="F1977" s="6" t="str">
        <f t="shared" si="200"/>
        <v>BROKER RM-J-1291LI26-M19</v>
      </c>
      <c r="G1977" s="96" t="s">
        <v>6947</v>
      </c>
      <c r="H1977" s="95" t="s">
        <v>6948</v>
      </c>
      <c r="I1977" s="85" t="s">
        <v>6622</v>
      </c>
      <c r="J1977" s="92" t="s">
        <v>7185</v>
      </c>
      <c r="K1977" s="92" t="s">
        <v>7186</v>
      </c>
      <c r="L1977" s="78" t="s">
        <v>116</v>
      </c>
      <c r="M1977" s="80" t="s">
        <v>173</v>
      </c>
      <c r="N1977" s="85">
        <v>697174</v>
      </c>
      <c r="O1977" s="71">
        <v>0</v>
      </c>
      <c r="P1977" s="71">
        <v>0</v>
      </c>
      <c r="Q1977" s="79">
        <v>224</v>
      </c>
      <c r="R1977" s="79">
        <v>0</v>
      </c>
      <c r="S1977" s="71">
        <v>0</v>
      </c>
      <c r="T1977" s="79">
        <v>224</v>
      </c>
      <c r="U1977" s="87" t="s">
        <v>118</v>
      </c>
      <c r="V1977" s="84">
        <f t="shared" ref="V1977:V1978" si="207">T1977</f>
        <v>224</v>
      </c>
      <c r="W1977" s="74" t="s">
        <v>6660</v>
      </c>
      <c r="X1977" s="80" t="s">
        <v>1156</v>
      </c>
      <c r="Y1977" s="80" t="s">
        <v>178</v>
      </c>
      <c r="Z1977" s="80" t="s">
        <v>239</v>
      </c>
      <c r="AA1977" s="80" t="s">
        <v>122</v>
      </c>
      <c r="AB1977" s="76" t="s">
        <v>539</v>
      </c>
      <c r="AC1977" s="76" t="s">
        <v>540</v>
      </c>
      <c r="AD1977" s="76" t="s">
        <v>173</v>
      </c>
      <c r="AE1977" s="76" t="s">
        <v>548</v>
      </c>
      <c r="AF1977" s="76" t="s">
        <v>96</v>
      </c>
      <c r="AG1977" s="82"/>
      <c r="AH1977" s="60"/>
      <c r="AI1977" s="75" t="s">
        <v>6880</v>
      </c>
      <c r="AJ1977" s="6" t="s">
        <v>103</v>
      </c>
      <c r="AK1977" s="81">
        <v>0</v>
      </c>
      <c r="AL1977" s="6" t="s">
        <v>103</v>
      </c>
      <c r="AM1977" s="342"/>
      <c r="AN1977" s="342"/>
      <c r="AO1977" s="342"/>
    </row>
    <row r="1978" spans="1:41">
      <c r="A1978" s="75" t="s">
        <v>6880</v>
      </c>
      <c r="B1978" s="6" t="s">
        <v>93</v>
      </c>
      <c r="C1978" s="76">
        <v>1977</v>
      </c>
      <c r="D1978" s="80" t="s">
        <v>1563</v>
      </c>
      <c r="E1978" s="80" t="s">
        <v>6444</v>
      </c>
      <c r="F1978" s="6" t="str">
        <f t="shared" si="200"/>
        <v>BROKER RM-J-1290LI26-M19</v>
      </c>
      <c r="G1978" s="96" t="s">
        <v>6949</v>
      </c>
      <c r="H1978" s="95" t="s">
        <v>6950</v>
      </c>
      <c r="I1978" s="85" t="s">
        <v>6622</v>
      </c>
      <c r="J1978" s="92" t="s">
        <v>7185</v>
      </c>
      <c r="K1978" s="92" t="s">
        <v>7187</v>
      </c>
      <c r="L1978" s="78" t="s">
        <v>116</v>
      </c>
      <c r="M1978" s="80" t="s">
        <v>173</v>
      </c>
      <c r="N1978" s="85">
        <v>697174</v>
      </c>
      <c r="O1978" s="71">
        <v>0</v>
      </c>
      <c r="P1978" s="71">
        <v>0</v>
      </c>
      <c r="Q1978" s="79">
        <v>84</v>
      </c>
      <c r="R1978" s="79">
        <v>0</v>
      </c>
      <c r="S1978" s="71">
        <v>0</v>
      </c>
      <c r="T1978" s="79">
        <v>84</v>
      </c>
      <c r="U1978" s="87" t="s">
        <v>118</v>
      </c>
      <c r="V1978" s="84">
        <f t="shared" si="207"/>
        <v>84</v>
      </c>
      <c r="W1978" s="74" t="s">
        <v>6660</v>
      </c>
      <c r="X1978" s="80" t="s">
        <v>1156</v>
      </c>
      <c r="Y1978" s="80" t="s">
        <v>178</v>
      </c>
      <c r="Z1978" s="80" t="s">
        <v>239</v>
      </c>
      <c r="AA1978" s="80" t="s">
        <v>122</v>
      </c>
      <c r="AB1978" s="76" t="s">
        <v>539</v>
      </c>
      <c r="AC1978" s="76" t="s">
        <v>540</v>
      </c>
      <c r="AD1978" s="76" t="s">
        <v>173</v>
      </c>
      <c r="AE1978" s="76" t="s">
        <v>548</v>
      </c>
      <c r="AF1978" s="76" t="s">
        <v>96</v>
      </c>
      <c r="AG1978" s="82"/>
      <c r="AH1978" s="60"/>
      <c r="AI1978" s="75" t="s">
        <v>6880</v>
      </c>
      <c r="AJ1978" s="6" t="s">
        <v>103</v>
      </c>
      <c r="AK1978" s="81">
        <v>0</v>
      </c>
      <c r="AL1978" s="6" t="s">
        <v>103</v>
      </c>
      <c r="AM1978" s="342"/>
      <c r="AN1978" s="342"/>
      <c r="AO1978" s="342"/>
    </row>
    <row r="1979" spans="1:41">
      <c r="A1979" s="75" t="s">
        <v>6880</v>
      </c>
      <c r="B1979" s="6" t="s">
        <v>93</v>
      </c>
      <c r="C1979" s="76">
        <v>1978</v>
      </c>
      <c r="D1979" s="76" t="s">
        <v>98</v>
      </c>
      <c r="E1979" s="76" t="s">
        <v>2164</v>
      </c>
      <c r="F1979" s="6" t="str">
        <f t="shared" si="200"/>
        <v>BROKERRM-A-014-SI26-M19-L-B</v>
      </c>
      <c r="G1979" s="97" t="s">
        <v>6951</v>
      </c>
      <c r="H1979" s="95" t="s">
        <v>6952</v>
      </c>
      <c r="I1979" s="85" t="s">
        <v>6622</v>
      </c>
      <c r="J1979" s="92">
        <v>46104</v>
      </c>
      <c r="K1979" s="96" t="s">
        <v>7188</v>
      </c>
      <c r="L1979" s="80" t="s">
        <v>116</v>
      </c>
      <c r="M1979" s="80" t="s">
        <v>117</v>
      </c>
      <c r="N1979" s="80">
        <v>265932420</v>
      </c>
      <c r="O1979" s="71">
        <v>0</v>
      </c>
      <c r="P1979" s="71">
        <v>6004.16</v>
      </c>
      <c r="Q1979" s="79">
        <v>2473.08</v>
      </c>
      <c r="R1979" s="79">
        <v>395.69</v>
      </c>
      <c r="S1979" s="71">
        <v>0</v>
      </c>
      <c r="T1979" s="79">
        <v>8872.93</v>
      </c>
      <c r="U1979" s="87" t="s">
        <v>24</v>
      </c>
      <c r="V1979" s="84">
        <f t="shared" ref="V1979:V2042" si="208">T1979/17.4157</f>
        <v>509.47880360823854</v>
      </c>
      <c r="W1979" s="86">
        <v>46099</v>
      </c>
      <c r="X1979" s="80" t="s">
        <v>7189</v>
      </c>
      <c r="Y1979" s="80" t="s">
        <v>1277</v>
      </c>
      <c r="Z1979" s="80" t="s">
        <v>537</v>
      </c>
      <c r="AA1979" s="6" t="s">
        <v>1299</v>
      </c>
      <c r="AB1979" s="76" t="s">
        <v>539</v>
      </c>
      <c r="AC1979" s="76" t="s">
        <v>540</v>
      </c>
      <c r="AD1979" s="76" t="s">
        <v>174</v>
      </c>
      <c r="AE1979" s="341">
        <v>67110003</v>
      </c>
      <c r="AF1979" s="76" t="s">
        <v>96</v>
      </c>
      <c r="AG1979" s="75"/>
      <c r="AH1979" s="60"/>
      <c r="AI1979" s="75" t="s">
        <v>6880</v>
      </c>
      <c r="AJ1979" s="6" t="s">
        <v>103</v>
      </c>
      <c r="AK1979" s="81">
        <v>0</v>
      </c>
      <c r="AL1979" s="6" t="s">
        <v>103</v>
      </c>
      <c r="AM1979" s="342"/>
      <c r="AN1979" s="342"/>
      <c r="AO1979" s="342"/>
    </row>
    <row r="1980" spans="1:41">
      <c r="A1980" s="75" t="s">
        <v>6880</v>
      </c>
      <c r="B1980" s="6" t="s">
        <v>93</v>
      </c>
      <c r="C1980" s="76">
        <v>1979</v>
      </c>
      <c r="D1980" s="76" t="s">
        <v>98</v>
      </c>
      <c r="E1980" s="76" t="s">
        <v>2164</v>
      </c>
      <c r="F1980" s="6" t="str">
        <f t="shared" si="200"/>
        <v>BROKERRM-R-025-SI26-M19-B</v>
      </c>
      <c r="G1980" s="97" t="s">
        <v>6953</v>
      </c>
      <c r="H1980" s="95" t="s">
        <v>6954</v>
      </c>
      <c r="I1980" s="85" t="s">
        <v>6622</v>
      </c>
      <c r="J1980" s="92">
        <v>46104</v>
      </c>
      <c r="K1980" s="96" t="s">
        <v>7190</v>
      </c>
      <c r="L1980" s="80" t="s">
        <v>7191</v>
      </c>
      <c r="M1980" s="80" t="s">
        <v>117</v>
      </c>
      <c r="N1980" s="6" t="s">
        <v>7192</v>
      </c>
      <c r="O1980" s="71">
        <v>0</v>
      </c>
      <c r="P1980" s="71">
        <v>9863.08</v>
      </c>
      <c r="Q1980" s="79">
        <v>2442.15</v>
      </c>
      <c r="R1980" s="79">
        <v>390.74</v>
      </c>
      <c r="S1980" s="71">
        <v>0</v>
      </c>
      <c r="T1980" s="79">
        <v>12695.97</v>
      </c>
      <c r="U1980" s="87" t="s">
        <v>24</v>
      </c>
      <c r="V1980" s="84">
        <f t="shared" si="208"/>
        <v>728.99567631504897</v>
      </c>
      <c r="W1980" s="86">
        <v>46091</v>
      </c>
      <c r="X1980" s="85" t="s">
        <v>1231</v>
      </c>
      <c r="Y1980" s="80" t="s">
        <v>536</v>
      </c>
      <c r="Z1980" s="80" t="s">
        <v>537</v>
      </c>
      <c r="AA1980" s="85" t="s">
        <v>1303</v>
      </c>
      <c r="AB1980" s="76" t="s">
        <v>539</v>
      </c>
      <c r="AC1980" s="76" t="s">
        <v>540</v>
      </c>
      <c r="AD1980" s="76" t="s">
        <v>174</v>
      </c>
      <c r="AE1980" s="341">
        <v>67110003</v>
      </c>
      <c r="AF1980" s="76" t="s">
        <v>96</v>
      </c>
      <c r="AG1980" s="75"/>
      <c r="AH1980" s="60"/>
      <c r="AI1980" s="75" t="s">
        <v>6880</v>
      </c>
      <c r="AJ1980" s="6" t="s">
        <v>103</v>
      </c>
      <c r="AK1980" s="81">
        <v>0</v>
      </c>
      <c r="AL1980" s="6" t="s">
        <v>103</v>
      </c>
      <c r="AM1980" s="342"/>
      <c r="AN1980" s="342"/>
      <c r="AO1980" s="342"/>
    </row>
    <row r="1981" spans="1:41">
      <c r="A1981" s="75" t="s">
        <v>6880</v>
      </c>
      <c r="B1981" s="6" t="s">
        <v>93</v>
      </c>
      <c r="C1981" s="76">
        <v>1980</v>
      </c>
      <c r="D1981" s="76" t="s">
        <v>98</v>
      </c>
      <c r="E1981" s="76" t="s">
        <v>2164</v>
      </c>
      <c r="F1981" s="6" t="str">
        <f t="shared" si="200"/>
        <v>BROKERRM-R-022-SI26-M19-B</v>
      </c>
      <c r="G1981" s="96" t="s">
        <v>6955</v>
      </c>
      <c r="H1981" s="95" t="s">
        <v>6956</v>
      </c>
      <c r="I1981" s="85" t="s">
        <v>6622</v>
      </c>
      <c r="J1981" s="92">
        <v>46104</v>
      </c>
      <c r="K1981" s="96" t="s">
        <v>7193</v>
      </c>
      <c r="L1981" s="77" t="s">
        <v>7194</v>
      </c>
      <c r="M1981" s="80" t="s">
        <v>117</v>
      </c>
      <c r="N1981" s="6" t="s">
        <v>7195</v>
      </c>
      <c r="O1981" s="71">
        <v>0</v>
      </c>
      <c r="P1981" s="71">
        <v>10096.68</v>
      </c>
      <c r="Q1981" s="79">
        <v>2460.4299999999998</v>
      </c>
      <c r="R1981" s="79">
        <v>393.67</v>
      </c>
      <c r="S1981" s="71">
        <v>0</v>
      </c>
      <c r="T1981" s="79">
        <v>12950.78</v>
      </c>
      <c r="U1981" s="87" t="s">
        <v>24</v>
      </c>
      <c r="V1981" s="84">
        <f t="shared" si="208"/>
        <v>743.62672760784812</v>
      </c>
      <c r="W1981" s="86">
        <v>46092</v>
      </c>
      <c r="X1981" s="85" t="s">
        <v>1231</v>
      </c>
      <c r="Y1981" s="6" t="s">
        <v>536</v>
      </c>
      <c r="Z1981" s="80" t="s">
        <v>537</v>
      </c>
      <c r="AA1981" s="85" t="s">
        <v>1303</v>
      </c>
      <c r="AB1981" s="76" t="s">
        <v>539</v>
      </c>
      <c r="AC1981" s="76" t="s">
        <v>540</v>
      </c>
      <c r="AD1981" s="76" t="s">
        <v>174</v>
      </c>
      <c r="AE1981" s="341">
        <v>67110003</v>
      </c>
      <c r="AF1981" s="76" t="s">
        <v>96</v>
      </c>
      <c r="AG1981" s="75"/>
      <c r="AH1981" s="60"/>
      <c r="AI1981" s="75" t="s">
        <v>6880</v>
      </c>
      <c r="AJ1981" s="6" t="s">
        <v>103</v>
      </c>
      <c r="AK1981" s="81">
        <v>0</v>
      </c>
      <c r="AL1981" s="6" t="s">
        <v>103</v>
      </c>
      <c r="AM1981" s="342"/>
      <c r="AN1981" s="342"/>
      <c r="AO1981" s="342"/>
    </row>
    <row r="1982" spans="1:41">
      <c r="A1982" s="75" t="s">
        <v>6880</v>
      </c>
      <c r="B1982" s="6" t="s">
        <v>93</v>
      </c>
      <c r="C1982" s="76">
        <v>1981</v>
      </c>
      <c r="D1982" s="76" t="s">
        <v>98</v>
      </c>
      <c r="E1982" s="76" t="s">
        <v>2164</v>
      </c>
      <c r="F1982" s="6" t="str">
        <f t="shared" si="200"/>
        <v>BROKERRM-R-027-SI26-M19-B</v>
      </c>
      <c r="G1982" s="97" t="s">
        <v>6957</v>
      </c>
      <c r="H1982" s="95" t="s">
        <v>6958</v>
      </c>
      <c r="I1982" s="85" t="s">
        <v>6622</v>
      </c>
      <c r="J1982" s="92">
        <v>46104</v>
      </c>
      <c r="K1982" s="96" t="s">
        <v>7196</v>
      </c>
      <c r="L1982" s="77" t="s">
        <v>7197</v>
      </c>
      <c r="M1982" s="80" t="s">
        <v>117</v>
      </c>
      <c r="N1982" s="6" t="s">
        <v>7198</v>
      </c>
      <c r="O1982" s="71">
        <v>0</v>
      </c>
      <c r="P1982" s="71">
        <v>10096.68</v>
      </c>
      <c r="Q1982" s="79">
        <v>2460.4299999999998</v>
      </c>
      <c r="R1982" s="79">
        <v>393.67</v>
      </c>
      <c r="S1982" s="71">
        <v>0</v>
      </c>
      <c r="T1982" s="79">
        <v>12950.78</v>
      </c>
      <c r="U1982" s="87" t="s">
        <v>24</v>
      </c>
      <c r="V1982" s="84">
        <f t="shared" si="208"/>
        <v>743.62672760784812</v>
      </c>
      <c r="W1982" s="86">
        <v>46092</v>
      </c>
      <c r="X1982" s="85" t="s">
        <v>1231</v>
      </c>
      <c r="Y1982" s="6" t="s">
        <v>536</v>
      </c>
      <c r="Z1982" s="80" t="s">
        <v>537</v>
      </c>
      <c r="AA1982" s="85" t="s">
        <v>1303</v>
      </c>
      <c r="AB1982" s="76" t="s">
        <v>539</v>
      </c>
      <c r="AC1982" s="76" t="s">
        <v>540</v>
      </c>
      <c r="AD1982" s="76" t="s">
        <v>174</v>
      </c>
      <c r="AE1982" s="341">
        <v>67110003</v>
      </c>
      <c r="AF1982" s="76" t="s">
        <v>96</v>
      </c>
      <c r="AG1982" s="75"/>
      <c r="AH1982" s="60"/>
      <c r="AI1982" s="75" t="s">
        <v>6880</v>
      </c>
      <c r="AJ1982" s="6" t="s">
        <v>103</v>
      </c>
      <c r="AK1982" s="81">
        <v>0</v>
      </c>
      <c r="AL1982" s="6" t="s">
        <v>103</v>
      </c>
      <c r="AM1982" s="342"/>
      <c r="AN1982" s="342"/>
      <c r="AO1982" s="342"/>
    </row>
    <row r="1983" spans="1:41">
      <c r="A1983" s="75" t="s">
        <v>6880</v>
      </c>
      <c r="B1983" s="6" t="s">
        <v>93</v>
      </c>
      <c r="C1983" s="76">
        <v>1982</v>
      </c>
      <c r="D1983" s="76" t="s">
        <v>98</v>
      </c>
      <c r="E1983" s="76" t="s">
        <v>2164</v>
      </c>
      <c r="F1983" s="6" t="str">
        <f t="shared" si="200"/>
        <v>BROKERFG-A-0018-SE26-M19.D</v>
      </c>
      <c r="G1983" s="97" t="s">
        <v>6959</v>
      </c>
      <c r="H1983" s="95" t="s">
        <v>6960</v>
      </c>
      <c r="I1983" s="85" t="s">
        <v>6622</v>
      </c>
      <c r="J1983" s="92">
        <v>46104</v>
      </c>
      <c r="K1983" s="96" t="s">
        <v>7199</v>
      </c>
      <c r="L1983" s="77" t="s">
        <v>7200</v>
      </c>
      <c r="M1983" s="80" t="s">
        <v>1264</v>
      </c>
      <c r="N1983" s="6" t="s">
        <v>7201</v>
      </c>
      <c r="O1983" s="71">
        <v>0</v>
      </c>
      <c r="P1983" s="71">
        <v>8304.9500000000007</v>
      </c>
      <c r="Q1983" s="79">
        <v>3516.99</v>
      </c>
      <c r="R1983" s="79">
        <v>562.72</v>
      </c>
      <c r="S1983" s="71">
        <v>0</v>
      </c>
      <c r="T1983" s="79">
        <v>12384.66</v>
      </c>
      <c r="U1983" s="87" t="s">
        <v>24</v>
      </c>
      <c r="V1983" s="84">
        <f t="shared" si="208"/>
        <v>711.12042582267713</v>
      </c>
      <c r="W1983" s="86">
        <v>46100</v>
      </c>
      <c r="X1983" s="85" t="s">
        <v>1266</v>
      </c>
      <c r="Y1983" s="6" t="s">
        <v>537</v>
      </c>
      <c r="Z1983" s="80" t="s">
        <v>178</v>
      </c>
      <c r="AA1983" s="85" t="s">
        <v>1267</v>
      </c>
      <c r="AB1983" s="76" t="s">
        <v>539</v>
      </c>
      <c r="AC1983" s="76" t="s">
        <v>541</v>
      </c>
      <c r="AD1983" s="76" t="s">
        <v>543</v>
      </c>
      <c r="AE1983" s="76" t="s">
        <v>549</v>
      </c>
      <c r="AF1983" s="76" t="s">
        <v>96</v>
      </c>
      <c r="AG1983" s="82"/>
      <c r="AH1983" s="60"/>
      <c r="AI1983" s="75" t="s">
        <v>6880</v>
      </c>
      <c r="AJ1983" s="6" t="s">
        <v>103</v>
      </c>
      <c r="AK1983" s="81">
        <v>0</v>
      </c>
      <c r="AL1983" s="6" t="s">
        <v>103</v>
      </c>
      <c r="AM1983" s="342"/>
      <c r="AN1983" s="342"/>
      <c r="AO1983" s="342"/>
    </row>
    <row r="1984" spans="1:41">
      <c r="A1984" s="75" t="s">
        <v>6880</v>
      </c>
      <c r="B1984" s="6" t="s">
        <v>93</v>
      </c>
      <c r="C1984" s="76">
        <v>1983</v>
      </c>
      <c r="D1984" s="76" t="s">
        <v>98</v>
      </c>
      <c r="E1984" s="76" t="s">
        <v>2164</v>
      </c>
      <c r="F1984" s="6" t="str">
        <f t="shared" si="200"/>
        <v>BROKERRM-R-036-SI26-M19-B</v>
      </c>
      <c r="G1984" s="97" t="s">
        <v>6961</v>
      </c>
      <c r="H1984" s="95" t="s">
        <v>6962</v>
      </c>
      <c r="I1984" s="85" t="s">
        <v>6622</v>
      </c>
      <c r="J1984" s="92">
        <v>46107</v>
      </c>
      <c r="K1984" s="97" t="s">
        <v>7202</v>
      </c>
      <c r="L1984" s="77" t="s">
        <v>6741</v>
      </c>
      <c r="M1984" s="80" t="s">
        <v>117</v>
      </c>
      <c r="N1984" s="6" t="s">
        <v>4321</v>
      </c>
      <c r="O1984" s="71">
        <v>0</v>
      </c>
      <c r="P1984" s="71">
        <v>10097.290000000001</v>
      </c>
      <c r="Q1984" s="79">
        <v>3029.34</v>
      </c>
      <c r="R1984" s="79">
        <v>484.7</v>
      </c>
      <c r="S1984" s="71">
        <v>0</v>
      </c>
      <c r="T1984" s="79">
        <v>13611.33</v>
      </c>
      <c r="U1984" s="87" t="s">
        <v>24</v>
      </c>
      <c r="V1984" s="84">
        <f t="shared" si="208"/>
        <v>781.55514851541989</v>
      </c>
      <c r="W1984" s="86">
        <v>46100</v>
      </c>
      <c r="X1984" s="80" t="s">
        <v>1247</v>
      </c>
      <c r="Y1984" s="80" t="s">
        <v>1248</v>
      </c>
      <c r="Z1984" s="80" t="s">
        <v>537</v>
      </c>
      <c r="AA1984" s="80" t="s">
        <v>1249</v>
      </c>
      <c r="AB1984" s="76" t="s">
        <v>539</v>
      </c>
      <c r="AC1984" s="76" t="s">
        <v>540</v>
      </c>
      <c r="AD1984" s="76" t="s">
        <v>174</v>
      </c>
      <c r="AE1984" s="341">
        <v>67110003</v>
      </c>
      <c r="AF1984" s="76" t="s">
        <v>96</v>
      </c>
      <c r="AG1984" s="82"/>
      <c r="AH1984" s="60"/>
      <c r="AI1984" s="75" t="s">
        <v>6880</v>
      </c>
      <c r="AJ1984" s="6" t="s">
        <v>103</v>
      </c>
      <c r="AK1984" s="81">
        <v>0</v>
      </c>
      <c r="AL1984" s="6" t="s">
        <v>103</v>
      </c>
      <c r="AM1984" s="342"/>
      <c r="AN1984" s="342"/>
      <c r="AO1984" s="342"/>
    </row>
    <row r="1985" spans="1:41">
      <c r="A1985" s="75" t="s">
        <v>6880</v>
      </c>
      <c r="B1985" s="6" t="s">
        <v>93</v>
      </c>
      <c r="C1985" s="76">
        <v>1984</v>
      </c>
      <c r="D1985" s="76" t="s">
        <v>98</v>
      </c>
      <c r="E1985" s="76" t="s">
        <v>2164</v>
      </c>
      <c r="F1985" s="6" t="str">
        <f t="shared" si="200"/>
        <v>BROKERRM-R-036-SI26-M19-B</v>
      </c>
      <c r="G1985" s="97" t="s">
        <v>6961</v>
      </c>
      <c r="H1985" s="95" t="s">
        <v>6963</v>
      </c>
      <c r="I1985" s="85" t="s">
        <v>6622</v>
      </c>
      <c r="J1985" s="92">
        <v>46107</v>
      </c>
      <c r="K1985" s="92" t="s">
        <v>7203</v>
      </c>
      <c r="L1985" s="88" t="s">
        <v>7204</v>
      </c>
      <c r="M1985" s="78" t="s">
        <v>117</v>
      </c>
      <c r="N1985" s="6" t="s">
        <v>4345</v>
      </c>
      <c r="O1985" s="71">
        <v>0</v>
      </c>
      <c r="P1985" s="71">
        <v>10126.42</v>
      </c>
      <c r="Q1985" s="79">
        <v>3704.55</v>
      </c>
      <c r="R1985" s="79">
        <v>592.72</v>
      </c>
      <c r="S1985" s="71">
        <v>0</v>
      </c>
      <c r="T1985" s="79">
        <v>14423.69</v>
      </c>
      <c r="U1985" s="87" t="s">
        <v>24</v>
      </c>
      <c r="V1985" s="84">
        <f t="shared" si="208"/>
        <v>828.20041686524223</v>
      </c>
      <c r="W1985" s="70">
        <v>46102</v>
      </c>
      <c r="X1985" s="6" t="s">
        <v>1247</v>
      </c>
      <c r="Y1985" s="80" t="s">
        <v>1248</v>
      </c>
      <c r="Z1985" s="80" t="s">
        <v>537</v>
      </c>
      <c r="AA1985" s="80" t="s">
        <v>1249</v>
      </c>
      <c r="AB1985" s="76" t="s">
        <v>539</v>
      </c>
      <c r="AC1985" s="76" t="s">
        <v>540</v>
      </c>
      <c r="AD1985" s="76" t="s">
        <v>174</v>
      </c>
      <c r="AE1985" s="341">
        <v>67110003</v>
      </c>
      <c r="AF1985" s="76" t="s">
        <v>96</v>
      </c>
      <c r="AG1985" s="82"/>
      <c r="AH1985" s="60"/>
      <c r="AI1985" s="75" t="s">
        <v>6880</v>
      </c>
      <c r="AJ1985" s="6" t="s">
        <v>103</v>
      </c>
      <c r="AK1985" s="81">
        <v>0</v>
      </c>
      <c r="AL1985" s="6" t="s">
        <v>103</v>
      </c>
      <c r="AM1985" s="342"/>
      <c r="AN1985" s="342"/>
      <c r="AO1985" s="342"/>
    </row>
    <row r="1986" spans="1:41">
      <c r="A1986" s="75" t="s">
        <v>6880</v>
      </c>
      <c r="B1986" s="6" t="s">
        <v>93</v>
      </c>
      <c r="C1986" s="76">
        <v>1985</v>
      </c>
      <c r="D1986" s="76" t="s">
        <v>98</v>
      </c>
      <c r="E1986" s="76" t="s">
        <v>2164</v>
      </c>
      <c r="F1986" s="6" t="str">
        <f t="shared" si="200"/>
        <v>BROKERFG-A-0019-SE26-M19.D</v>
      </c>
      <c r="G1986" s="97" t="s">
        <v>6964</v>
      </c>
      <c r="H1986" s="95" t="s">
        <v>6965</v>
      </c>
      <c r="I1986" s="85" t="s">
        <v>6622</v>
      </c>
      <c r="J1986" s="92">
        <v>46108</v>
      </c>
      <c r="K1986" s="92" t="s">
        <v>7205</v>
      </c>
      <c r="L1986" s="88">
        <v>11491982</v>
      </c>
      <c r="M1986" s="78" t="s">
        <v>1264</v>
      </c>
      <c r="N1986" s="6" t="s">
        <v>7206</v>
      </c>
      <c r="O1986" s="71">
        <v>0</v>
      </c>
      <c r="P1986" s="71">
        <v>8317.73</v>
      </c>
      <c r="Q1986" s="79">
        <v>3461.36</v>
      </c>
      <c r="R1986" s="79">
        <v>553.82000000000005</v>
      </c>
      <c r="S1986" s="71">
        <v>0</v>
      </c>
      <c r="T1986" s="79">
        <v>12332.91</v>
      </c>
      <c r="U1986" s="87" t="s">
        <v>24</v>
      </c>
      <c r="V1986" s="84">
        <f t="shared" si="208"/>
        <v>708.14896903368799</v>
      </c>
      <c r="W1986" s="70">
        <v>46105</v>
      </c>
      <c r="X1986" s="6" t="s">
        <v>1266</v>
      </c>
      <c r="Y1986" s="80" t="s">
        <v>537</v>
      </c>
      <c r="Z1986" s="80" t="s">
        <v>178</v>
      </c>
      <c r="AA1986" s="80" t="s">
        <v>1267</v>
      </c>
      <c r="AB1986" s="76" t="s">
        <v>539</v>
      </c>
      <c r="AC1986" s="76" t="s">
        <v>541</v>
      </c>
      <c r="AD1986" s="76" t="s">
        <v>543</v>
      </c>
      <c r="AE1986" s="76" t="s">
        <v>549</v>
      </c>
      <c r="AF1986" s="76" t="s">
        <v>96</v>
      </c>
      <c r="AG1986" s="75"/>
      <c r="AH1986" s="60"/>
      <c r="AI1986" s="75" t="s">
        <v>6880</v>
      </c>
      <c r="AJ1986" s="6" t="s">
        <v>103</v>
      </c>
      <c r="AK1986" s="81">
        <v>0</v>
      </c>
      <c r="AL1986" s="6" t="s">
        <v>103</v>
      </c>
      <c r="AM1986" s="342"/>
      <c r="AN1986" s="342"/>
      <c r="AO1986" s="342"/>
    </row>
    <row r="1987" spans="1:41">
      <c r="A1987" s="75" t="s">
        <v>6880</v>
      </c>
      <c r="B1987" s="6" t="s">
        <v>93</v>
      </c>
      <c r="C1987" s="76">
        <v>1986</v>
      </c>
      <c r="D1987" s="76" t="s">
        <v>98</v>
      </c>
      <c r="E1987" s="76" t="s">
        <v>2164</v>
      </c>
      <c r="F1987" s="6" t="str">
        <f t="shared" ref="F1987:F2050" si="209">E1987&amp;G1987</f>
        <v>BROKERRM-I-1159-AI26-M19//RM-I-1165-AI26-M19//RM-I-1163-AI26-M19//RM-I-1166-AI26-M19</v>
      </c>
      <c r="G1987" s="96" t="s">
        <v>6966</v>
      </c>
      <c r="H1987" s="95" t="s">
        <v>6967</v>
      </c>
      <c r="I1987" s="85" t="s">
        <v>6622</v>
      </c>
      <c r="J1987" s="92">
        <v>46104</v>
      </c>
      <c r="K1987" s="92" t="s">
        <v>7207</v>
      </c>
      <c r="L1987" s="77" t="s">
        <v>4809</v>
      </c>
      <c r="M1987" s="80" t="s">
        <v>25</v>
      </c>
      <c r="N1987" s="6" t="s">
        <v>116</v>
      </c>
      <c r="O1987" s="71">
        <v>0</v>
      </c>
      <c r="P1987" s="71">
        <v>18755.490000000002</v>
      </c>
      <c r="Q1987" s="79">
        <v>3824.8</v>
      </c>
      <c r="R1987" s="79">
        <v>611.97</v>
      </c>
      <c r="S1987" s="71">
        <v>0</v>
      </c>
      <c r="T1987" s="79">
        <v>23192.26</v>
      </c>
      <c r="U1987" s="87" t="s">
        <v>24</v>
      </c>
      <c r="V1987" s="84">
        <f t="shared" si="208"/>
        <v>1331.6869261643228</v>
      </c>
      <c r="W1987" s="78">
        <v>46100</v>
      </c>
      <c r="X1987" s="80" t="s">
        <v>430</v>
      </c>
      <c r="Y1987" s="80" t="s">
        <v>178</v>
      </c>
      <c r="Z1987" s="80" t="s">
        <v>239</v>
      </c>
      <c r="AA1987" s="80" t="s">
        <v>122</v>
      </c>
      <c r="AB1987" s="76" t="s">
        <v>539</v>
      </c>
      <c r="AC1987" s="76" t="s">
        <v>540</v>
      </c>
      <c r="AD1987" s="76" t="s">
        <v>25</v>
      </c>
      <c r="AE1987" s="76" t="s">
        <v>544</v>
      </c>
      <c r="AF1987" s="76" t="s">
        <v>96</v>
      </c>
      <c r="AG1987" s="82"/>
      <c r="AH1987" s="60"/>
      <c r="AI1987" s="75" t="s">
        <v>6880</v>
      </c>
      <c r="AJ1987" s="6" t="s">
        <v>103</v>
      </c>
      <c r="AK1987" s="81">
        <v>0</v>
      </c>
      <c r="AL1987" s="6" t="s">
        <v>103</v>
      </c>
      <c r="AM1987" s="342"/>
      <c r="AN1987" s="342"/>
      <c r="AO1987" s="342"/>
    </row>
    <row r="1988" spans="1:41">
      <c r="A1988" s="75" t="s">
        <v>6880</v>
      </c>
      <c r="B1988" s="6" t="s">
        <v>93</v>
      </c>
      <c r="C1988" s="76">
        <v>1987</v>
      </c>
      <c r="D1988" s="76" t="s">
        <v>98</v>
      </c>
      <c r="E1988" s="76" t="s">
        <v>2164</v>
      </c>
      <c r="F1988" s="6" t="str">
        <f t="shared" si="209"/>
        <v>BROKERRM-I-1176-AI26-M19//RM-I-1180-AI26-M19//RM-I-1182-AI26-M19//RM-I-1181-AI26-M19</v>
      </c>
      <c r="G1988" s="97" t="s">
        <v>6968</v>
      </c>
      <c r="H1988" s="95" t="s">
        <v>6969</v>
      </c>
      <c r="I1988" s="85" t="s">
        <v>6622</v>
      </c>
      <c r="J1988" s="92">
        <v>46108</v>
      </c>
      <c r="K1988" s="98" t="s">
        <v>7208</v>
      </c>
      <c r="L1988" s="77" t="s">
        <v>4809</v>
      </c>
      <c r="M1988" s="78" t="s">
        <v>25</v>
      </c>
      <c r="N1988" s="6" t="s">
        <v>116</v>
      </c>
      <c r="O1988" s="71">
        <v>0</v>
      </c>
      <c r="P1988" s="71">
        <v>16534.84</v>
      </c>
      <c r="Q1988" s="79">
        <v>2974.64</v>
      </c>
      <c r="R1988" s="79">
        <v>475.94</v>
      </c>
      <c r="S1988" s="71">
        <v>0</v>
      </c>
      <c r="T1988" s="79">
        <v>19985.419999999998</v>
      </c>
      <c r="U1988" s="87" t="s">
        <v>24</v>
      </c>
      <c r="V1988" s="84">
        <f t="shared" si="208"/>
        <v>1147.5519215420568</v>
      </c>
      <c r="W1988" s="78">
        <v>46106</v>
      </c>
      <c r="X1988" s="80" t="s">
        <v>430</v>
      </c>
      <c r="Y1988" s="80" t="s">
        <v>178</v>
      </c>
      <c r="Z1988" s="80" t="s">
        <v>239</v>
      </c>
      <c r="AA1988" s="80" t="s">
        <v>122</v>
      </c>
      <c r="AB1988" s="76" t="s">
        <v>539</v>
      </c>
      <c r="AC1988" s="76" t="s">
        <v>540</v>
      </c>
      <c r="AD1988" s="76" t="s">
        <v>25</v>
      </c>
      <c r="AE1988" s="76" t="s">
        <v>544</v>
      </c>
      <c r="AF1988" s="76" t="s">
        <v>96</v>
      </c>
      <c r="AG1988" s="75"/>
      <c r="AH1988" s="60"/>
      <c r="AI1988" s="75" t="s">
        <v>6880</v>
      </c>
      <c r="AJ1988" s="6" t="s">
        <v>103</v>
      </c>
      <c r="AK1988" s="81">
        <v>0</v>
      </c>
      <c r="AL1988" s="6" t="s">
        <v>103</v>
      </c>
      <c r="AM1988" s="342"/>
      <c r="AN1988" s="342"/>
      <c r="AO1988" s="342"/>
    </row>
    <row r="1989" spans="1:41">
      <c r="A1989" s="75" t="s">
        <v>6880</v>
      </c>
      <c r="B1989" s="6" t="s">
        <v>93</v>
      </c>
      <c r="C1989" s="76">
        <v>1988</v>
      </c>
      <c r="D1989" s="76" t="s">
        <v>98</v>
      </c>
      <c r="E1989" s="76" t="s">
        <v>2164</v>
      </c>
      <c r="F1989" s="6" t="str">
        <f t="shared" si="209"/>
        <v>BROKERRM-A-0050AI26-M19-PFA.D</v>
      </c>
      <c r="G1989" s="97" t="s">
        <v>6970</v>
      </c>
      <c r="H1989" s="95" t="s">
        <v>6971</v>
      </c>
      <c r="I1989" s="85" t="s">
        <v>6622</v>
      </c>
      <c r="J1989" s="92">
        <v>46107</v>
      </c>
      <c r="K1989" s="92" t="s">
        <v>7209</v>
      </c>
      <c r="L1989" s="88" t="s">
        <v>7210</v>
      </c>
      <c r="M1989" s="78" t="s">
        <v>25</v>
      </c>
      <c r="N1989" s="6" t="s">
        <v>116</v>
      </c>
      <c r="O1989" s="71">
        <v>0</v>
      </c>
      <c r="P1989" s="71">
        <v>17293.3</v>
      </c>
      <c r="Q1989" s="79">
        <v>1650.64</v>
      </c>
      <c r="R1989" s="79">
        <v>264.10000000000002</v>
      </c>
      <c r="S1989" s="71">
        <v>0</v>
      </c>
      <c r="T1989" s="79">
        <v>19208.04</v>
      </c>
      <c r="U1989" s="87" t="s">
        <v>24</v>
      </c>
      <c r="V1989" s="84">
        <f t="shared" si="208"/>
        <v>1102.9151857232266</v>
      </c>
      <c r="W1989" s="78">
        <v>46107</v>
      </c>
      <c r="X1989" s="80" t="s">
        <v>1267</v>
      </c>
      <c r="Y1989" s="80" t="s">
        <v>178</v>
      </c>
      <c r="Z1989" s="80" t="s">
        <v>121</v>
      </c>
      <c r="AA1989" s="80" t="s">
        <v>122</v>
      </c>
      <c r="AB1989" s="76" t="s">
        <v>539</v>
      </c>
      <c r="AC1989" s="76" t="s">
        <v>540</v>
      </c>
      <c r="AD1989" s="76" t="s">
        <v>25</v>
      </c>
      <c r="AE1989" s="76">
        <v>67180000</v>
      </c>
      <c r="AF1989" s="76" t="s">
        <v>96</v>
      </c>
      <c r="AG1989" s="82"/>
      <c r="AH1989" s="60"/>
      <c r="AI1989" s="75" t="s">
        <v>6880</v>
      </c>
      <c r="AJ1989" s="6" t="s">
        <v>103</v>
      </c>
      <c r="AK1989" s="81">
        <v>0</v>
      </c>
      <c r="AL1989" s="6" t="s">
        <v>103</v>
      </c>
      <c r="AM1989" s="342"/>
      <c r="AN1989" s="342"/>
      <c r="AO1989" s="342"/>
    </row>
    <row r="1990" spans="1:41" ht="15" thickBot="1">
      <c r="A1990" s="75" t="s">
        <v>6880</v>
      </c>
      <c r="B1990" s="6" t="s">
        <v>93</v>
      </c>
      <c r="C1990" s="76">
        <v>1989</v>
      </c>
      <c r="D1990" s="76" t="s">
        <v>98</v>
      </c>
      <c r="E1990" s="76" t="s">
        <v>2164</v>
      </c>
      <c r="F1990" s="6" t="str">
        <f t="shared" si="209"/>
        <v>BROKERFG-A-0040AE26-M19-C9610.D</v>
      </c>
      <c r="G1990" s="97" t="s">
        <v>6972</v>
      </c>
      <c r="H1990" s="95" t="s">
        <v>6973</v>
      </c>
      <c r="I1990" s="85" t="s">
        <v>6622</v>
      </c>
      <c r="J1990" s="92">
        <v>46107</v>
      </c>
      <c r="K1990" s="92" t="s">
        <v>7211</v>
      </c>
      <c r="L1990" s="88" t="s">
        <v>7212</v>
      </c>
      <c r="M1990" s="78" t="s">
        <v>28</v>
      </c>
      <c r="N1990" s="6" t="s">
        <v>116</v>
      </c>
      <c r="O1990" s="71">
        <v>0</v>
      </c>
      <c r="P1990" s="71">
        <v>719.76</v>
      </c>
      <c r="Q1990" s="79">
        <v>888.42</v>
      </c>
      <c r="R1990" s="79">
        <v>142.13999999999999</v>
      </c>
      <c r="S1990" s="71">
        <v>0</v>
      </c>
      <c r="T1990" s="79">
        <v>1750.32</v>
      </c>
      <c r="U1990" s="87" t="s">
        <v>24</v>
      </c>
      <c r="V1990" s="84">
        <f t="shared" si="208"/>
        <v>100.50242023002232</v>
      </c>
      <c r="W1990" s="78">
        <v>46107</v>
      </c>
      <c r="X1990" s="80" t="s">
        <v>1267</v>
      </c>
      <c r="Y1990" s="80" t="s">
        <v>178</v>
      </c>
      <c r="Z1990" s="80" t="s">
        <v>121</v>
      </c>
      <c r="AA1990" s="80" t="s">
        <v>122</v>
      </c>
      <c r="AB1990" s="76" t="s">
        <v>539</v>
      </c>
      <c r="AC1990" s="76" t="s">
        <v>541</v>
      </c>
      <c r="AD1990" s="76" t="s">
        <v>28</v>
      </c>
      <c r="AE1990" s="275" t="s">
        <v>1517</v>
      </c>
      <c r="AF1990" s="76" t="s">
        <v>96</v>
      </c>
      <c r="AG1990" s="75"/>
      <c r="AH1990" s="60"/>
      <c r="AI1990" s="75" t="s">
        <v>6880</v>
      </c>
      <c r="AJ1990" s="6" t="s">
        <v>103</v>
      </c>
      <c r="AK1990" s="81">
        <v>0</v>
      </c>
      <c r="AL1990" s="6" t="s">
        <v>103</v>
      </c>
      <c r="AM1990" s="342"/>
      <c r="AN1990" s="342"/>
      <c r="AO1990" s="342"/>
    </row>
    <row r="1991" spans="1:41">
      <c r="A1991" s="75" t="s">
        <v>6880</v>
      </c>
      <c r="B1991" s="6" t="s">
        <v>93</v>
      </c>
      <c r="C1991" s="76">
        <v>1990</v>
      </c>
      <c r="D1991" s="76" t="s">
        <v>98</v>
      </c>
      <c r="E1991" s="76" t="s">
        <v>2164</v>
      </c>
      <c r="F1991" s="6" t="str">
        <f t="shared" si="209"/>
        <v>BROKERRM-A-0047AI26-M19-C9382.D//RM-A-0044AI26-M19-PFA.D</v>
      </c>
      <c r="G1991" s="97" t="s">
        <v>6974</v>
      </c>
      <c r="H1991" s="95" t="s">
        <v>6975</v>
      </c>
      <c r="I1991" s="85" t="s">
        <v>6622</v>
      </c>
      <c r="J1991" s="92">
        <v>46107</v>
      </c>
      <c r="K1991" s="92" t="s">
        <v>7213</v>
      </c>
      <c r="L1991" s="88" t="s">
        <v>7214</v>
      </c>
      <c r="M1991" s="78" t="s">
        <v>25</v>
      </c>
      <c r="N1991" s="6" t="s">
        <v>116</v>
      </c>
      <c r="O1991" s="71">
        <v>0</v>
      </c>
      <c r="P1991" s="71">
        <v>44151.65</v>
      </c>
      <c r="Q1991" s="79">
        <v>3756.34</v>
      </c>
      <c r="R1991" s="79">
        <v>601.01</v>
      </c>
      <c r="S1991" s="71">
        <v>0</v>
      </c>
      <c r="T1991" s="79">
        <v>48509</v>
      </c>
      <c r="U1991" s="87" t="s">
        <v>24</v>
      </c>
      <c r="V1991" s="84">
        <f t="shared" si="208"/>
        <v>2785.360335788972</v>
      </c>
      <c r="W1991" s="70">
        <v>46107</v>
      </c>
      <c r="X1991" s="6" t="s">
        <v>437</v>
      </c>
      <c r="Y1991" s="80" t="s">
        <v>178</v>
      </c>
      <c r="Z1991" s="80" t="s">
        <v>121</v>
      </c>
      <c r="AA1991" s="80" t="s">
        <v>122</v>
      </c>
      <c r="AB1991" s="76" t="s">
        <v>539</v>
      </c>
      <c r="AC1991" s="76" t="s">
        <v>540</v>
      </c>
      <c r="AD1991" s="76" t="s">
        <v>25</v>
      </c>
      <c r="AE1991" s="76">
        <v>67180000</v>
      </c>
      <c r="AF1991" s="76" t="s">
        <v>96</v>
      </c>
      <c r="AG1991" s="82"/>
      <c r="AH1991" s="60"/>
      <c r="AI1991" s="75" t="s">
        <v>6880</v>
      </c>
      <c r="AJ1991" s="6" t="s">
        <v>103</v>
      </c>
      <c r="AK1991" s="81">
        <v>0</v>
      </c>
      <c r="AL1991" s="6" t="s">
        <v>103</v>
      </c>
      <c r="AM1991" s="342"/>
      <c r="AN1991" s="342"/>
      <c r="AO1991" s="342"/>
    </row>
    <row r="1992" spans="1:41">
      <c r="A1992" s="75" t="s">
        <v>6880</v>
      </c>
      <c r="B1992" s="6" t="s">
        <v>93</v>
      </c>
      <c r="C1992" s="76">
        <v>1991</v>
      </c>
      <c r="D1992" s="76" t="s">
        <v>98</v>
      </c>
      <c r="E1992" s="76" t="s">
        <v>2164</v>
      </c>
      <c r="F1992" s="6" t="str">
        <f t="shared" si="209"/>
        <v>BROKERRM-A-0039AI26-M19-PFA.D//RM-A-0043AI26-M19-C9612.D</v>
      </c>
      <c r="G1992" s="97" t="s">
        <v>6976</v>
      </c>
      <c r="H1992" s="95" t="s">
        <v>6977</v>
      </c>
      <c r="I1992" s="85" t="s">
        <v>6622</v>
      </c>
      <c r="J1992" s="92">
        <v>46107</v>
      </c>
      <c r="K1992" s="92" t="s">
        <v>7215</v>
      </c>
      <c r="L1992" s="88" t="s">
        <v>7216</v>
      </c>
      <c r="M1992" s="78" t="s">
        <v>25</v>
      </c>
      <c r="N1992" s="6" t="s">
        <v>116</v>
      </c>
      <c r="O1992" s="71">
        <v>0</v>
      </c>
      <c r="P1992" s="71">
        <v>23474.62</v>
      </c>
      <c r="Q1992" s="79">
        <v>2421.2800000000002</v>
      </c>
      <c r="R1992" s="79">
        <v>387.4</v>
      </c>
      <c r="S1992" s="71">
        <v>0</v>
      </c>
      <c r="T1992" s="79">
        <v>26283.3</v>
      </c>
      <c r="U1992" s="87" t="s">
        <v>24</v>
      </c>
      <c r="V1992" s="84">
        <f t="shared" si="208"/>
        <v>1509.1727579138362</v>
      </c>
      <c r="W1992" s="70">
        <v>46107</v>
      </c>
      <c r="X1992" s="6" t="s">
        <v>7217</v>
      </c>
      <c r="Y1992" s="80" t="s">
        <v>178</v>
      </c>
      <c r="Z1992" s="80" t="s">
        <v>121</v>
      </c>
      <c r="AA1992" s="80" t="s">
        <v>122</v>
      </c>
      <c r="AB1992" s="76" t="s">
        <v>539</v>
      </c>
      <c r="AC1992" s="76" t="s">
        <v>540</v>
      </c>
      <c r="AD1992" s="76" t="s">
        <v>25</v>
      </c>
      <c r="AE1992" s="76">
        <v>67180000</v>
      </c>
      <c r="AF1992" s="76" t="s">
        <v>96</v>
      </c>
      <c r="AG1992" s="82"/>
      <c r="AH1992" s="60"/>
      <c r="AI1992" s="75" t="s">
        <v>6880</v>
      </c>
      <c r="AJ1992" s="6" t="s">
        <v>103</v>
      </c>
      <c r="AK1992" s="81">
        <v>0</v>
      </c>
      <c r="AL1992" s="6" t="s">
        <v>103</v>
      </c>
      <c r="AM1992" s="342"/>
      <c r="AN1992" s="342"/>
      <c r="AO1992" s="342"/>
    </row>
    <row r="1993" spans="1:41">
      <c r="A1993" s="75" t="s">
        <v>6880</v>
      </c>
      <c r="B1993" s="6" t="s">
        <v>93</v>
      </c>
      <c r="C1993" s="76">
        <v>1992</v>
      </c>
      <c r="D1993" s="76" t="s">
        <v>98</v>
      </c>
      <c r="E1993" s="76" t="s">
        <v>2164</v>
      </c>
      <c r="F1993" s="6" t="str">
        <f t="shared" si="209"/>
        <v>BROKERRM-A-007-SI26-M19-L-B</v>
      </c>
      <c r="G1993" s="97" t="s">
        <v>6978</v>
      </c>
      <c r="H1993" s="95" t="s">
        <v>6979</v>
      </c>
      <c r="I1993" s="85" t="s">
        <v>6622</v>
      </c>
      <c r="J1993" s="92">
        <v>46104</v>
      </c>
      <c r="K1993" s="92" t="s">
        <v>7218</v>
      </c>
      <c r="L1993" s="88">
        <v>263768333</v>
      </c>
      <c r="M1993" s="80" t="s">
        <v>117</v>
      </c>
      <c r="N1993" s="80">
        <v>263768333</v>
      </c>
      <c r="O1993" s="71">
        <v>0</v>
      </c>
      <c r="P1993" s="71">
        <v>30352.05</v>
      </c>
      <c r="Q1993" s="79">
        <v>2402.37</v>
      </c>
      <c r="R1993" s="79">
        <v>384.38</v>
      </c>
      <c r="S1993" s="71">
        <v>0</v>
      </c>
      <c r="T1993" s="79">
        <v>33138.800000000003</v>
      </c>
      <c r="U1993" s="87" t="s">
        <v>24</v>
      </c>
      <c r="V1993" s="84">
        <f t="shared" si="208"/>
        <v>1902.8118307044792</v>
      </c>
      <c r="W1993" s="89">
        <v>46104</v>
      </c>
      <c r="X1993" s="85" t="s">
        <v>1267</v>
      </c>
      <c r="Y1993" s="85" t="s">
        <v>129</v>
      </c>
      <c r="Z1993" s="85" t="s">
        <v>239</v>
      </c>
      <c r="AA1993" s="80" t="s">
        <v>122</v>
      </c>
      <c r="AB1993" s="76" t="s">
        <v>539</v>
      </c>
      <c r="AC1993" s="76" t="s">
        <v>540</v>
      </c>
      <c r="AD1993" s="76" t="s">
        <v>174</v>
      </c>
      <c r="AE1993" s="341">
        <v>67110003</v>
      </c>
      <c r="AF1993" s="83" t="s">
        <v>7219</v>
      </c>
      <c r="AG1993" s="139" t="s">
        <v>550</v>
      </c>
      <c r="AH1993" s="369">
        <v>27142.33</v>
      </c>
      <c r="AI1993" s="75" t="s">
        <v>6880</v>
      </c>
      <c r="AJ1993" s="6" t="s">
        <v>103</v>
      </c>
      <c r="AK1993" s="81">
        <v>0</v>
      </c>
      <c r="AL1993" s="6" t="s">
        <v>103</v>
      </c>
      <c r="AM1993" s="342"/>
      <c r="AN1993" s="342"/>
      <c r="AO1993" s="342"/>
    </row>
    <row r="1994" spans="1:41">
      <c r="A1994" s="75" t="s">
        <v>6880</v>
      </c>
      <c r="B1994" s="6" t="s">
        <v>93</v>
      </c>
      <c r="C1994" s="76">
        <v>1993</v>
      </c>
      <c r="D1994" s="76" t="s">
        <v>98</v>
      </c>
      <c r="E1994" s="76" t="s">
        <v>2164</v>
      </c>
      <c r="F1994" s="6" t="str">
        <f t="shared" si="209"/>
        <v>BROKERRM-A-024-SI26-M19-L-B</v>
      </c>
      <c r="G1994" s="97" t="s">
        <v>6980</v>
      </c>
      <c r="H1994" s="95" t="s">
        <v>6981</v>
      </c>
      <c r="I1994" s="85" t="s">
        <v>6622</v>
      </c>
      <c r="J1994" s="92">
        <v>46104</v>
      </c>
      <c r="K1994" s="92" t="s">
        <v>7220</v>
      </c>
      <c r="L1994" s="88" t="s">
        <v>7221</v>
      </c>
      <c r="M1994" s="80" t="s">
        <v>117</v>
      </c>
      <c r="N1994" s="80" t="s">
        <v>7221</v>
      </c>
      <c r="O1994" s="71">
        <v>0</v>
      </c>
      <c r="P1994" s="71">
        <v>8530.64</v>
      </c>
      <c r="Q1994" s="79">
        <v>2473.08</v>
      </c>
      <c r="R1994" s="79">
        <v>395.69</v>
      </c>
      <c r="S1994" s="71">
        <v>0</v>
      </c>
      <c r="T1994" s="79">
        <v>11399.41</v>
      </c>
      <c r="U1994" s="87" t="s">
        <v>24</v>
      </c>
      <c r="V1994" s="84">
        <f t="shared" si="208"/>
        <v>654.54790792216215</v>
      </c>
      <c r="W1994" s="89">
        <v>46104</v>
      </c>
      <c r="X1994" s="85" t="s">
        <v>437</v>
      </c>
      <c r="Y1994" s="85" t="s">
        <v>129</v>
      </c>
      <c r="Z1994" s="85" t="s">
        <v>239</v>
      </c>
      <c r="AA1994" s="80" t="s">
        <v>122</v>
      </c>
      <c r="AB1994" s="76" t="s">
        <v>539</v>
      </c>
      <c r="AC1994" s="76" t="s">
        <v>540</v>
      </c>
      <c r="AD1994" s="76" t="s">
        <v>174</v>
      </c>
      <c r="AE1994" s="341">
        <v>67110003</v>
      </c>
      <c r="AF1994" s="76" t="s">
        <v>96</v>
      </c>
      <c r="AG1994" s="82"/>
      <c r="AH1994" s="60"/>
      <c r="AI1994" s="75" t="s">
        <v>6880</v>
      </c>
      <c r="AJ1994" s="6" t="s">
        <v>103</v>
      </c>
      <c r="AK1994" s="81">
        <v>0</v>
      </c>
      <c r="AL1994" s="6" t="s">
        <v>103</v>
      </c>
      <c r="AM1994" s="342"/>
      <c r="AN1994" s="342"/>
      <c r="AO1994" s="342"/>
    </row>
    <row r="1995" spans="1:41">
      <c r="A1995" s="75" t="s">
        <v>6880</v>
      </c>
      <c r="B1995" s="6" t="s">
        <v>93</v>
      </c>
      <c r="C1995" s="76">
        <v>1994</v>
      </c>
      <c r="D1995" s="76" t="s">
        <v>98</v>
      </c>
      <c r="E1995" s="76" t="s">
        <v>2164</v>
      </c>
      <c r="F1995" s="6" t="str">
        <f t="shared" si="209"/>
        <v>BROKERRM-A-013-SI26-M19-L-B</v>
      </c>
      <c r="G1995" s="97" t="s">
        <v>6982</v>
      </c>
      <c r="H1995" s="95" t="s">
        <v>6983</v>
      </c>
      <c r="I1995" s="85" t="s">
        <v>6622</v>
      </c>
      <c r="J1995" s="92">
        <v>46104</v>
      </c>
      <c r="K1995" s="92" t="s">
        <v>7222</v>
      </c>
      <c r="L1995" s="91">
        <v>263768333</v>
      </c>
      <c r="M1995" s="80" t="s">
        <v>117</v>
      </c>
      <c r="N1995" s="80">
        <v>263768333</v>
      </c>
      <c r="O1995" s="71">
        <v>0</v>
      </c>
      <c r="P1995" s="71">
        <v>30352.05</v>
      </c>
      <c r="Q1995" s="79">
        <v>2402.37</v>
      </c>
      <c r="R1995" s="79">
        <v>384.38</v>
      </c>
      <c r="S1995" s="71">
        <v>0</v>
      </c>
      <c r="T1995" s="79">
        <v>33138.800000000003</v>
      </c>
      <c r="U1995" s="87" t="s">
        <v>24</v>
      </c>
      <c r="V1995" s="84">
        <f t="shared" si="208"/>
        <v>1902.8118307044792</v>
      </c>
      <c r="W1995" s="70">
        <v>46104</v>
      </c>
      <c r="X1995" s="6" t="s">
        <v>1267</v>
      </c>
      <c r="Y1995" s="80" t="s">
        <v>129</v>
      </c>
      <c r="Z1995" s="80" t="s">
        <v>239</v>
      </c>
      <c r="AA1995" s="80" t="s">
        <v>122</v>
      </c>
      <c r="AB1995" s="76" t="s">
        <v>539</v>
      </c>
      <c r="AC1995" s="76" t="s">
        <v>540</v>
      </c>
      <c r="AD1995" s="76" t="s">
        <v>174</v>
      </c>
      <c r="AE1995" s="341">
        <v>67110003</v>
      </c>
      <c r="AF1995" s="83" t="s">
        <v>7223</v>
      </c>
      <c r="AG1995" s="139" t="s">
        <v>550</v>
      </c>
      <c r="AH1995" s="369">
        <v>27142.33</v>
      </c>
      <c r="AI1995" s="75" t="s">
        <v>6880</v>
      </c>
      <c r="AJ1995" s="6" t="s">
        <v>103</v>
      </c>
      <c r="AK1995" s="81">
        <v>0</v>
      </c>
      <c r="AL1995" s="6" t="s">
        <v>103</v>
      </c>
      <c r="AM1995" s="342"/>
      <c r="AN1995" s="342"/>
      <c r="AO1995" s="342"/>
    </row>
    <row r="1996" spans="1:41">
      <c r="A1996" s="75" t="s">
        <v>6880</v>
      </c>
      <c r="B1996" s="6" t="s">
        <v>93</v>
      </c>
      <c r="C1996" s="76">
        <v>1995</v>
      </c>
      <c r="D1996" s="76" t="s">
        <v>98</v>
      </c>
      <c r="E1996" s="76" t="s">
        <v>2164</v>
      </c>
      <c r="F1996" s="6" t="str">
        <f t="shared" si="209"/>
        <v>BROKERRM-M-034-SI26-M26-B</v>
      </c>
      <c r="G1996" s="97" t="s">
        <v>6984</v>
      </c>
      <c r="H1996" s="95" t="s">
        <v>6985</v>
      </c>
      <c r="I1996" s="85" t="s">
        <v>6622</v>
      </c>
      <c r="J1996" s="92">
        <v>46104</v>
      </c>
      <c r="K1996" s="92" t="s">
        <v>5306</v>
      </c>
      <c r="L1996" s="77" t="s">
        <v>5307</v>
      </c>
      <c r="M1996" s="80" t="s">
        <v>117</v>
      </c>
      <c r="N1996" s="80" t="s">
        <v>5308</v>
      </c>
      <c r="O1996" s="71">
        <v>0</v>
      </c>
      <c r="P1996" s="71">
        <v>7157.2</v>
      </c>
      <c r="Q1996" s="79">
        <v>0</v>
      </c>
      <c r="R1996" s="79">
        <v>0</v>
      </c>
      <c r="S1996" s="71">
        <v>0</v>
      </c>
      <c r="T1996" s="79">
        <v>7157.2</v>
      </c>
      <c r="U1996" s="87" t="s">
        <v>24</v>
      </c>
      <c r="V1996" s="84">
        <f t="shared" si="208"/>
        <v>410.96252232181303</v>
      </c>
      <c r="W1996" s="70">
        <v>46104</v>
      </c>
      <c r="X1996" s="80" t="s">
        <v>437</v>
      </c>
      <c r="Y1996" s="80" t="s">
        <v>129</v>
      </c>
      <c r="Z1996" s="80" t="s">
        <v>239</v>
      </c>
      <c r="AA1996" s="80" t="s">
        <v>122</v>
      </c>
      <c r="AB1996" s="76" t="s">
        <v>1106</v>
      </c>
      <c r="AC1996" s="76" t="s">
        <v>540</v>
      </c>
      <c r="AD1996" s="76" t="s">
        <v>174</v>
      </c>
      <c r="AE1996" s="341">
        <v>67110003</v>
      </c>
      <c r="AF1996" s="76" t="s">
        <v>7224</v>
      </c>
      <c r="AG1996" s="82"/>
      <c r="AH1996" s="60"/>
      <c r="AI1996" s="75" t="s">
        <v>6880</v>
      </c>
      <c r="AJ1996" s="6" t="s">
        <v>103</v>
      </c>
      <c r="AK1996" s="81">
        <v>0</v>
      </c>
      <c r="AL1996" s="6" t="s">
        <v>103</v>
      </c>
      <c r="AM1996" s="342"/>
      <c r="AN1996" s="342"/>
      <c r="AO1996" s="342"/>
    </row>
    <row r="1997" spans="1:41" ht="58">
      <c r="A1997" s="75" t="s">
        <v>6880</v>
      </c>
      <c r="B1997" s="6" t="s">
        <v>93</v>
      </c>
      <c r="C1997" s="76">
        <v>1996</v>
      </c>
      <c r="D1997" s="76" t="s">
        <v>98</v>
      </c>
      <c r="E1997" s="76" t="s">
        <v>2164</v>
      </c>
      <c r="F1997" s="6" t="str">
        <f t="shared" si="209"/>
        <v>BROKERRM-M-586-SI25-M19-B</v>
      </c>
      <c r="G1997" s="97" t="s">
        <v>5057</v>
      </c>
      <c r="H1997" s="95" t="s">
        <v>6986</v>
      </c>
      <c r="I1997" s="85" t="s">
        <v>6622</v>
      </c>
      <c r="J1997" s="92">
        <v>46104</v>
      </c>
      <c r="K1997" s="95" t="s">
        <v>5272</v>
      </c>
      <c r="L1997" s="72" t="s">
        <v>5273</v>
      </c>
      <c r="M1997" s="80" t="s">
        <v>117</v>
      </c>
      <c r="N1997" s="80" t="s">
        <v>5274</v>
      </c>
      <c r="O1997" s="71">
        <v>0</v>
      </c>
      <c r="P1997" s="71">
        <v>7720.96</v>
      </c>
      <c r="Q1997" s="79">
        <v>0</v>
      </c>
      <c r="R1997" s="79">
        <v>0</v>
      </c>
      <c r="S1997" s="71">
        <v>0</v>
      </c>
      <c r="T1997" s="79">
        <v>7720.96</v>
      </c>
      <c r="U1997" s="87" t="s">
        <v>24</v>
      </c>
      <c r="V1997" s="84">
        <f t="shared" si="208"/>
        <v>443.33331419351504</v>
      </c>
      <c r="W1997" s="89">
        <v>46104</v>
      </c>
      <c r="X1997" s="87" t="s">
        <v>437</v>
      </c>
      <c r="Y1997" s="85" t="s">
        <v>129</v>
      </c>
      <c r="Z1997" s="85" t="s">
        <v>239</v>
      </c>
      <c r="AA1997" s="85" t="s">
        <v>122</v>
      </c>
      <c r="AB1997" s="76" t="s">
        <v>539</v>
      </c>
      <c r="AC1997" s="76" t="s">
        <v>540</v>
      </c>
      <c r="AD1997" s="76" t="s">
        <v>174</v>
      </c>
      <c r="AE1997" s="341">
        <v>67110003</v>
      </c>
      <c r="AF1997" s="76" t="s">
        <v>7225</v>
      </c>
      <c r="AG1997" s="75"/>
      <c r="AH1997" s="60"/>
      <c r="AI1997" s="75" t="s">
        <v>6880</v>
      </c>
      <c r="AJ1997" s="6" t="s">
        <v>103</v>
      </c>
      <c r="AK1997" s="81">
        <v>0</v>
      </c>
      <c r="AL1997" s="6" t="s">
        <v>103</v>
      </c>
      <c r="AM1997" s="342"/>
      <c r="AN1997" s="342"/>
      <c r="AO1997" s="342"/>
    </row>
    <row r="1998" spans="1:41" ht="58">
      <c r="A1998" s="75" t="s">
        <v>6880</v>
      </c>
      <c r="B1998" s="6" t="s">
        <v>93</v>
      </c>
      <c r="C1998" s="76">
        <v>1997</v>
      </c>
      <c r="D1998" s="76" t="s">
        <v>98</v>
      </c>
      <c r="E1998" s="76" t="s">
        <v>2164</v>
      </c>
      <c r="F1998" s="6" t="str">
        <f t="shared" si="209"/>
        <v>BROKERRM-M-584-SI25-M19-B</v>
      </c>
      <c r="G1998" s="97" t="s">
        <v>5059</v>
      </c>
      <c r="H1998" s="95" t="s">
        <v>6987</v>
      </c>
      <c r="I1998" s="85" t="s">
        <v>6622</v>
      </c>
      <c r="J1998" s="92">
        <v>46104</v>
      </c>
      <c r="K1998" s="95" t="s">
        <v>5275</v>
      </c>
      <c r="L1998" s="72" t="s">
        <v>5276</v>
      </c>
      <c r="M1998" s="80" t="s">
        <v>117</v>
      </c>
      <c r="N1998" s="80" t="s">
        <v>5277</v>
      </c>
      <c r="O1998" s="71">
        <v>0</v>
      </c>
      <c r="P1998" s="71">
        <v>20770.96</v>
      </c>
      <c r="Q1998" s="79">
        <v>0</v>
      </c>
      <c r="R1998" s="79">
        <v>0</v>
      </c>
      <c r="S1998" s="71">
        <v>0</v>
      </c>
      <c r="T1998" s="79">
        <v>20770.96</v>
      </c>
      <c r="U1998" s="87" t="s">
        <v>24</v>
      </c>
      <c r="V1998" s="84">
        <f t="shared" si="208"/>
        <v>1192.6572001125421</v>
      </c>
      <c r="W1998" s="89">
        <v>46104</v>
      </c>
      <c r="X1998" s="87" t="s">
        <v>437</v>
      </c>
      <c r="Y1998" s="85" t="s">
        <v>129</v>
      </c>
      <c r="Z1998" s="85" t="s">
        <v>239</v>
      </c>
      <c r="AA1998" s="85" t="s">
        <v>122</v>
      </c>
      <c r="AB1998" s="76" t="s">
        <v>539</v>
      </c>
      <c r="AC1998" s="76" t="s">
        <v>540</v>
      </c>
      <c r="AD1998" s="76" t="s">
        <v>174</v>
      </c>
      <c r="AE1998" s="341">
        <v>67110003</v>
      </c>
      <c r="AF1998" s="76" t="s">
        <v>7226</v>
      </c>
      <c r="AG1998" s="139" t="s">
        <v>550</v>
      </c>
      <c r="AH1998" s="369">
        <v>13050</v>
      </c>
      <c r="AI1998" s="75" t="s">
        <v>6880</v>
      </c>
      <c r="AJ1998" s="6" t="s">
        <v>103</v>
      </c>
      <c r="AK1998" s="81">
        <v>0</v>
      </c>
      <c r="AL1998" s="6" t="s">
        <v>103</v>
      </c>
      <c r="AM1998" s="342"/>
      <c r="AN1998" s="342"/>
      <c r="AO1998" s="342"/>
    </row>
    <row r="1999" spans="1:41" ht="58">
      <c r="A1999" s="75" t="s">
        <v>6880</v>
      </c>
      <c r="B1999" s="6" t="s">
        <v>93</v>
      </c>
      <c r="C1999" s="76">
        <v>1998</v>
      </c>
      <c r="D1999" s="76" t="s">
        <v>98</v>
      </c>
      <c r="E1999" s="76" t="s">
        <v>2164</v>
      </c>
      <c r="F1999" s="6" t="str">
        <f t="shared" si="209"/>
        <v>BROKERRM-M-006-SI26-M19-B</v>
      </c>
      <c r="G1999" s="97" t="s">
        <v>5067</v>
      </c>
      <c r="H1999" s="95" t="s">
        <v>6988</v>
      </c>
      <c r="I1999" s="85" t="s">
        <v>6622</v>
      </c>
      <c r="J1999" s="92">
        <v>46104</v>
      </c>
      <c r="K1999" s="95" t="s">
        <v>5284</v>
      </c>
      <c r="L1999" s="72" t="s">
        <v>5285</v>
      </c>
      <c r="M1999" s="80" t="s">
        <v>117</v>
      </c>
      <c r="N1999" s="80" t="s">
        <v>3670</v>
      </c>
      <c r="O1999" s="71">
        <v>0</v>
      </c>
      <c r="P1999" s="71">
        <v>20316.5</v>
      </c>
      <c r="Q1999" s="79">
        <v>1950</v>
      </c>
      <c r="R1999" s="79">
        <v>312</v>
      </c>
      <c r="S1999" s="71">
        <v>0</v>
      </c>
      <c r="T1999" s="79">
        <v>22578.5</v>
      </c>
      <c r="U1999" s="87" t="s">
        <v>24</v>
      </c>
      <c r="V1999" s="84">
        <f t="shared" si="208"/>
        <v>1296.4451615496362</v>
      </c>
      <c r="W1999" s="89">
        <v>46104</v>
      </c>
      <c r="X1999" s="87" t="s">
        <v>437</v>
      </c>
      <c r="Y1999" s="85" t="s">
        <v>129</v>
      </c>
      <c r="Z1999" s="85" t="s">
        <v>239</v>
      </c>
      <c r="AA1999" s="85" t="s">
        <v>122</v>
      </c>
      <c r="AB1999" s="76" t="s">
        <v>539</v>
      </c>
      <c r="AC1999" s="76" t="s">
        <v>540</v>
      </c>
      <c r="AD1999" s="76" t="s">
        <v>174</v>
      </c>
      <c r="AE1999" s="341">
        <v>67110003</v>
      </c>
      <c r="AF1999" s="76" t="s">
        <v>7227</v>
      </c>
      <c r="AG1999" s="139" t="s">
        <v>550</v>
      </c>
      <c r="AH1999" s="369">
        <v>13860</v>
      </c>
      <c r="AI1999" s="75" t="s">
        <v>6880</v>
      </c>
      <c r="AJ1999" s="6" t="s">
        <v>103</v>
      </c>
      <c r="AK1999" s="81">
        <v>0</v>
      </c>
      <c r="AL1999" s="6" t="s">
        <v>103</v>
      </c>
      <c r="AM1999" s="342"/>
      <c r="AN1999" s="342"/>
      <c r="AO1999" s="342"/>
    </row>
    <row r="2000" spans="1:41" ht="58">
      <c r="A2000" s="75" t="s">
        <v>6880</v>
      </c>
      <c r="B2000" s="6" t="s">
        <v>93</v>
      </c>
      <c r="C2000" s="76">
        <v>1999</v>
      </c>
      <c r="D2000" s="76" t="s">
        <v>98</v>
      </c>
      <c r="E2000" s="76" t="s">
        <v>2164</v>
      </c>
      <c r="F2000" s="6" t="str">
        <f t="shared" si="209"/>
        <v>BROKERRM-M-018-SI26-M19-B</v>
      </c>
      <c r="G2000" s="97" t="s">
        <v>5988</v>
      </c>
      <c r="H2000" s="95" t="s">
        <v>6989</v>
      </c>
      <c r="I2000" s="85" t="s">
        <v>6622</v>
      </c>
      <c r="J2000" s="92">
        <v>46104</v>
      </c>
      <c r="K2000" s="95" t="s">
        <v>6220</v>
      </c>
      <c r="L2000" s="72" t="s">
        <v>6221</v>
      </c>
      <c r="M2000" s="80" t="s">
        <v>117</v>
      </c>
      <c r="N2000" s="80" t="s">
        <v>5824</v>
      </c>
      <c r="O2000" s="71">
        <v>0</v>
      </c>
      <c r="P2000" s="71">
        <v>25873.8</v>
      </c>
      <c r="Q2000" s="79">
        <v>0</v>
      </c>
      <c r="R2000" s="79">
        <v>0</v>
      </c>
      <c r="S2000" s="71">
        <v>0</v>
      </c>
      <c r="T2000" s="79">
        <v>25873.8</v>
      </c>
      <c r="U2000" s="87" t="s">
        <v>24</v>
      </c>
      <c r="V2000" s="84">
        <f t="shared" si="208"/>
        <v>1485.6594911487909</v>
      </c>
      <c r="W2000" s="89">
        <v>46104</v>
      </c>
      <c r="X2000" s="87" t="s">
        <v>437</v>
      </c>
      <c r="Y2000" s="85" t="s">
        <v>129</v>
      </c>
      <c r="Z2000" s="85" t="s">
        <v>239</v>
      </c>
      <c r="AA2000" s="85" t="s">
        <v>122</v>
      </c>
      <c r="AB2000" s="76" t="s">
        <v>539</v>
      </c>
      <c r="AC2000" s="76" t="s">
        <v>540</v>
      </c>
      <c r="AD2000" s="76" t="s">
        <v>174</v>
      </c>
      <c r="AE2000" s="341">
        <v>67110003</v>
      </c>
      <c r="AF2000" s="76" t="s">
        <v>7228</v>
      </c>
      <c r="AG2000" s="139" t="s">
        <v>550</v>
      </c>
      <c r="AH2000" s="369">
        <v>19203.8</v>
      </c>
      <c r="AI2000" s="75" t="s">
        <v>6880</v>
      </c>
      <c r="AJ2000" s="6" t="s">
        <v>103</v>
      </c>
      <c r="AK2000" s="81">
        <v>0</v>
      </c>
      <c r="AL2000" s="6" t="s">
        <v>103</v>
      </c>
      <c r="AM2000" s="342"/>
      <c r="AN2000" s="342"/>
      <c r="AO2000" s="342"/>
    </row>
    <row r="2001" spans="1:41" ht="58">
      <c r="A2001" s="75" t="s">
        <v>6880</v>
      </c>
      <c r="B2001" s="6" t="s">
        <v>93</v>
      </c>
      <c r="C2001" s="76">
        <v>2000</v>
      </c>
      <c r="D2001" s="76" t="s">
        <v>98</v>
      </c>
      <c r="E2001" s="76" t="s">
        <v>2164</v>
      </c>
      <c r="F2001" s="6" t="str">
        <f t="shared" si="209"/>
        <v>BROKERRM-M-019-SI26-M19-B</v>
      </c>
      <c r="G2001" s="97" t="s">
        <v>5986</v>
      </c>
      <c r="H2001" s="95" t="s">
        <v>6990</v>
      </c>
      <c r="I2001" s="85" t="s">
        <v>6622</v>
      </c>
      <c r="J2001" s="92">
        <v>46104</v>
      </c>
      <c r="K2001" s="95" t="s">
        <v>6217</v>
      </c>
      <c r="L2001" s="72" t="s">
        <v>6218</v>
      </c>
      <c r="M2001" s="80" t="s">
        <v>117</v>
      </c>
      <c r="N2001" s="80" t="s">
        <v>5825</v>
      </c>
      <c r="O2001" s="71">
        <v>0</v>
      </c>
      <c r="P2001" s="71">
        <v>29000</v>
      </c>
      <c r="Q2001" s="79">
        <v>0</v>
      </c>
      <c r="R2001" s="79">
        <v>0</v>
      </c>
      <c r="S2001" s="71">
        <v>0</v>
      </c>
      <c r="T2001" s="79">
        <v>29000</v>
      </c>
      <c r="U2001" s="87" t="s">
        <v>24</v>
      </c>
      <c r="V2001" s="84">
        <f t="shared" si="208"/>
        <v>1665.1641909311711</v>
      </c>
      <c r="W2001" s="89">
        <v>46104</v>
      </c>
      <c r="X2001" s="87" t="s">
        <v>437</v>
      </c>
      <c r="Y2001" s="85" t="s">
        <v>129</v>
      </c>
      <c r="Z2001" s="85" t="s">
        <v>239</v>
      </c>
      <c r="AA2001" s="85" t="s">
        <v>122</v>
      </c>
      <c r="AB2001" s="76" t="s">
        <v>539</v>
      </c>
      <c r="AC2001" s="76" t="s">
        <v>540</v>
      </c>
      <c r="AD2001" s="76" t="s">
        <v>174</v>
      </c>
      <c r="AE2001" s="341">
        <v>67110003</v>
      </c>
      <c r="AF2001" s="76" t="s">
        <v>7229</v>
      </c>
      <c r="AG2001" s="139" t="s">
        <v>550</v>
      </c>
      <c r="AH2001" s="369">
        <v>22330</v>
      </c>
      <c r="AI2001" s="75" t="s">
        <v>6880</v>
      </c>
      <c r="AJ2001" s="6" t="s">
        <v>103</v>
      </c>
      <c r="AK2001" s="81">
        <v>0</v>
      </c>
      <c r="AL2001" s="6" t="s">
        <v>103</v>
      </c>
      <c r="AM2001" s="342"/>
      <c r="AN2001" s="342"/>
      <c r="AO2001" s="342"/>
    </row>
    <row r="2002" spans="1:41" ht="58">
      <c r="A2002" s="75" t="s">
        <v>6880</v>
      </c>
      <c r="B2002" s="6" t="s">
        <v>93</v>
      </c>
      <c r="C2002" s="76">
        <v>2001</v>
      </c>
      <c r="D2002" s="76" t="s">
        <v>98</v>
      </c>
      <c r="E2002" s="76" t="s">
        <v>2164</v>
      </c>
      <c r="F2002" s="6" t="str">
        <f t="shared" si="209"/>
        <v>BROKERRM-M-039-SI26-M29-B</v>
      </c>
      <c r="G2002" s="97" t="s">
        <v>6991</v>
      </c>
      <c r="H2002" s="95" t="s">
        <v>6992</v>
      </c>
      <c r="I2002" s="85" t="s">
        <v>6622</v>
      </c>
      <c r="J2002" s="92">
        <v>46104</v>
      </c>
      <c r="K2002" s="95" t="s">
        <v>7230</v>
      </c>
      <c r="L2002" s="73" t="s">
        <v>7231</v>
      </c>
      <c r="M2002" s="80" t="s">
        <v>117</v>
      </c>
      <c r="N2002" s="73" t="s">
        <v>5842</v>
      </c>
      <c r="O2002" s="71">
        <v>0</v>
      </c>
      <c r="P2002" s="71">
        <v>50025.63</v>
      </c>
      <c r="Q2002" s="79">
        <v>2868.27</v>
      </c>
      <c r="R2002" s="79">
        <v>458.92</v>
      </c>
      <c r="S2002" s="71">
        <v>0</v>
      </c>
      <c r="T2002" s="79">
        <v>53352.82</v>
      </c>
      <c r="U2002" s="87" t="s">
        <v>24</v>
      </c>
      <c r="V2002" s="84">
        <f t="shared" si="208"/>
        <v>3063.4898396274625</v>
      </c>
      <c r="W2002" s="89">
        <v>46104</v>
      </c>
      <c r="X2002" s="87" t="s">
        <v>437</v>
      </c>
      <c r="Y2002" s="85" t="s">
        <v>129</v>
      </c>
      <c r="Z2002" s="85" t="s">
        <v>239</v>
      </c>
      <c r="AA2002" s="85" t="s">
        <v>122</v>
      </c>
      <c r="AB2002" s="76" t="s">
        <v>539</v>
      </c>
      <c r="AC2002" s="76" t="s">
        <v>540</v>
      </c>
      <c r="AD2002" s="76" t="s">
        <v>174</v>
      </c>
      <c r="AE2002" s="341">
        <v>67110003</v>
      </c>
      <c r="AF2002" s="83" t="s">
        <v>7232</v>
      </c>
      <c r="AG2002" s="139" t="s">
        <v>550</v>
      </c>
      <c r="AH2002" s="369">
        <v>48244.38</v>
      </c>
      <c r="AI2002" s="75" t="s">
        <v>6880</v>
      </c>
      <c r="AJ2002" s="6" t="s">
        <v>103</v>
      </c>
      <c r="AK2002" s="81">
        <v>0</v>
      </c>
      <c r="AL2002" s="6" t="s">
        <v>103</v>
      </c>
      <c r="AM2002" s="342"/>
      <c r="AN2002" s="342"/>
      <c r="AO2002" s="342"/>
    </row>
    <row r="2003" spans="1:41">
      <c r="A2003" s="75" t="s">
        <v>6880</v>
      </c>
      <c r="B2003" s="6" t="s">
        <v>93</v>
      </c>
      <c r="C2003" s="76">
        <v>2002</v>
      </c>
      <c r="D2003" s="76" t="s">
        <v>98</v>
      </c>
      <c r="E2003" s="76" t="s">
        <v>2164</v>
      </c>
      <c r="F2003" s="6" t="str">
        <f t="shared" si="209"/>
        <v>BROKERRM-M-005-SI26-M19-B</v>
      </c>
      <c r="G2003" s="97" t="s">
        <v>5088</v>
      </c>
      <c r="H2003" s="95" t="s">
        <v>6993</v>
      </c>
      <c r="I2003" s="85" t="s">
        <v>6622</v>
      </c>
      <c r="J2003" s="92">
        <v>46104</v>
      </c>
      <c r="K2003" s="92" t="s">
        <v>5314</v>
      </c>
      <c r="L2003" s="88" t="s">
        <v>5315</v>
      </c>
      <c r="M2003" s="80" t="s">
        <v>117</v>
      </c>
      <c r="N2003" s="6" t="s">
        <v>5316</v>
      </c>
      <c r="O2003" s="71">
        <v>0</v>
      </c>
      <c r="P2003" s="71">
        <v>10531</v>
      </c>
      <c r="Q2003" s="79">
        <v>0</v>
      </c>
      <c r="R2003" s="79">
        <v>0</v>
      </c>
      <c r="S2003" s="71">
        <v>0</v>
      </c>
      <c r="T2003" s="79">
        <v>10531</v>
      </c>
      <c r="U2003" s="87" t="s">
        <v>24</v>
      </c>
      <c r="V2003" s="84">
        <f t="shared" si="208"/>
        <v>604.68427912745392</v>
      </c>
      <c r="W2003" s="70">
        <v>46104</v>
      </c>
      <c r="X2003" s="6" t="s">
        <v>437</v>
      </c>
      <c r="Y2003" s="80" t="s">
        <v>129</v>
      </c>
      <c r="Z2003" s="80" t="s">
        <v>239</v>
      </c>
      <c r="AA2003" s="80" t="s">
        <v>122</v>
      </c>
      <c r="AB2003" s="76" t="s">
        <v>539</v>
      </c>
      <c r="AC2003" s="76" t="s">
        <v>540</v>
      </c>
      <c r="AD2003" s="76" t="s">
        <v>174</v>
      </c>
      <c r="AE2003" s="341">
        <v>67110003</v>
      </c>
      <c r="AF2003" s="76" t="s">
        <v>7233</v>
      </c>
      <c r="AG2003" s="139" t="s">
        <v>550</v>
      </c>
      <c r="AH2003" s="369">
        <v>3088</v>
      </c>
      <c r="AI2003" s="75" t="s">
        <v>6880</v>
      </c>
      <c r="AJ2003" s="6" t="s">
        <v>103</v>
      </c>
      <c r="AK2003" s="81">
        <v>0</v>
      </c>
      <c r="AL2003" s="6" t="s">
        <v>103</v>
      </c>
      <c r="AM2003" s="342"/>
      <c r="AN2003" s="342"/>
      <c r="AO2003" s="342"/>
    </row>
    <row r="2004" spans="1:41">
      <c r="A2004" s="75" t="s">
        <v>6880</v>
      </c>
      <c r="B2004" s="6" t="s">
        <v>93</v>
      </c>
      <c r="C2004" s="76">
        <v>2003</v>
      </c>
      <c r="D2004" s="76" t="s">
        <v>98</v>
      </c>
      <c r="E2004" s="76" t="s">
        <v>2164</v>
      </c>
      <c r="F2004" s="6" t="str">
        <f t="shared" si="209"/>
        <v>BROKERAF-M-052-SI26-M46-B//AF-M-053-SI26-M46-B//AF-M-062-SI26-M46-B</v>
      </c>
      <c r="G2004" s="97" t="s">
        <v>6994</v>
      </c>
      <c r="H2004" s="95" t="s">
        <v>6995</v>
      </c>
      <c r="I2004" s="85" t="s">
        <v>6622</v>
      </c>
      <c r="J2004" s="92">
        <v>46104</v>
      </c>
      <c r="K2004" s="92" t="s">
        <v>5358</v>
      </c>
      <c r="L2004" s="88" t="s">
        <v>5359</v>
      </c>
      <c r="M2004" s="80" t="s">
        <v>117</v>
      </c>
      <c r="N2004" s="6" t="s">
        <v>5360</v>
      </c>
      <c r="O2004" s="71">
        <v>0</v>
      </c>
      <c r="P2004" s="71">
        <v>23766.75</v>
      </c>
      <c r="Q2004" s="79">
        <v>0</v>
      </c>
      <c r="R2004" s="79">
        <v>0</v>
      </c>
      <c r="S2004" s="71">
        <v>0</v>
      </c>
      <c r="T2004" s="79">
        <v>23766.75</v>
      </c>
      <c r="U2004" s="87" t="s">
        <v>24</v>
      </c>
      <c r="V2004" s="84">
        <f t="shared" si="208"/>
        <v>1364.6738287866694</v>
      </c>
      <c r="W2004" s="70">
        <v>46104</v>
      </c>
      <c r="X2004" s="6" t="s">
        <v>437</v>
      </c>
      <c r="Y2004" s="80" t="s">
        <v>129</v>
      </c>
      <c r="Z2004" s="80" t="s">
        <v>239</v>
      </c>
      <c r="AA2004" s="80" t="s">
        <v>122</v>
      </c>
      <c r="AB2004" s="76" t="s">
        <v>1106</v>
      </c>
      <c r="AC2004" s="76" t="s">
        <v>540</v>
      </c>
      <c r="AD2004" s="76" t="s">
        <v>174</v>
      </c>
      <c r="AE2004" s="341">
        <v>67110003</v>
      </c>
      <c r="AF2004" s="76" t="s">
        <v>7234</v>
      </c>
      <c r="AG2004" s="82"/>
      <c r="AH2004" s="60"/>
      <c r="AI2004" s="75" t="s">
        <v>6880</v>
      </c>
      <c r="AJ2004" s="6" t="s">
        <v>103</v>
      </c>
      <c r="AK2004" s="81">
        <v>0</v>
      </c>
      <c r="AL2004" s="6" t="s">
        <v>103</v>
      </c>
      <c r="AM2004" s="342"/>
      <c r="AN2004" s="342"/>
      <c r="AO2004" s="342"/>
    </row>
    <row r="2005" spans="1:41">
      <c r="A2005" s="75" t="s">
        <v>6880</v>
      </c>
      <c r="B2005" s="6" t="s">
        <v>93</v>
      </c>
      <c r="C2005" s="76">
        <v>2004</v>
      </c>
      <c r="D2005" s="76" t="s">
        <v>98</v>
      </c>
      <c r="E2005" s="76" t="s">
        <v>2164</v>
      </c>
      <c r="F2005" s="6" t="str">
        <f t="shared" si="209"/>
        <v>BROKERRM-M-017-SI26-M19-B</v>
      </c>
      <c r="G2005" s="97" t="s">
        <v>5069</v>
      </c>
      <c r="H2005" s="95" t="s">
        <v>6996</v>
      </c>
      <c r="I2005" s="85" t="s">
        <v>6622</v>
      </c>
      <c r="J2005" s="92">
        <v>46104</v>
      </c>
      <c r="K2005" s="92" t="s">
        <v>5286</v>
      </c>
      <c r="L2005" s="88" t="s">
        <v>5287</v>
      </c>
      <c r="M2005" s="80" t="s">
        <v>117</v>
      </c>
      <c r="N2005" s="6" t="s">
        <v>5288</v>
      </c>
      <c r="O2005" s="71">
        <v>0</v>
      </c>
      <c r="P2005" s="71">
        <v>6728</v>
      </c>
      <c r="Q2005" s="79">
        <v>0</v>
      </c>
      <c r="R2005" s="79">
        <v>0</v>
      </c>
      <c r="S2005" s="71">
        <v>0</v>
      </c>
      <c r="T2005" s="79">
        <v>6728</v>
      </c>
      <c r="U2005" s="87" t="s">
        <v>24</v>
      </c>
      <c r="V2005" s="84">
        <f t="shared" si="208"/>
        <v>386.31809229603169</v>
      </c>
      <c r="W2005" s="89">
        <v>46104</v>
      </c>
      <c r="X2005" s="85" t="s">
        <v>437</v>
      </c>
      <c r="Y2005" s="85" t="s">
        <v>129</v>
      </c>
      <c r="Z2005" s="85" t="s">
        <v>239</v>
      </c>
      <c r="AA2005" s="80" t="s">
        <v>122</v>
      </c>
      <c r="AB2005" s="76" t="s">
        <v>539</v>
      </c>
      <c r="AC2005" s="76" t="s">
        <v>540</v>
      </c>
      <c r="AD2005" s="76" t="s">
        <v>174</v>
      </c>
      <c r="AE2005" s="341">
        <v>67110003</v>
      </c>
      <c r="AF2005" s="76" t="s">
        <v>7235</v>
      </c>
      <c r="AG2005" s="82"/>
      <c r="AH2005" s="60"/>
      <c r="AI2005" s="75" t="s">
        <v>6880</v>
      </c>
      <c r="AJ2005" s="6" t="s">
        <v>103</v>
      </c>
      <c r="AK2005" s="81">
        <v>0</v>
      </c>
      <c r="AL2005" s="6" t="s">
        <v>103</v>
      </c>
      <c r="AM2005" s="342"/>
      <c r="AN2005" s="342"/>
      <c r="AO2005" s="342"/>
    </row>
    <row r="2006" spans="1:41">
      <c r="A2006" s="75" t="s">
        <v>6880</v>
      </c>
      <c r="B2006" s="6" t="s">
        <v>93</v>
      </c>
      <c r="C2006" s="76">
        <v>2005</v>
      </c>
      <c r="D2006" s="76" t="s">
        <v>98</v>
      </c>
      <c r="E2006" s="76" t="s">
        <v>2164</v>
      </c>
      <c r="F2006" s="6" t="str">
        <f t="shared" si="209"/>
        <v>BROKERRM-M-073-SI26-M19-B</v>
      </c>
      <c r="G2006" s="97" t="s">
        <v>6529</v>
      </c>
      <c r="H2006" s="95" t="s">
        <v>6997</v>
      </c>
      <c r="I2006" s="85" t="s">
        <v>6622</v>
      </c>
      <c r="J2006" s="92">
        <v>46104</v>
      </c>
      <c r="K2006" s="92" t="s">
        <v>7236</v>
      </c>
      <c r="L2006" s="88" t="s">
        <v>6671</v>
      </c>
      <c r="M2006" s="80" t="s">
        <v>117</v>
      </c>
      <c r="N2006" s="80" t="s">
        <v>5834</v>
      </c>
      <c r="O2006" s="71">
        <v>0</v>
      </c>
      <c r="P2006" s="71">
        <v>0</v>
      </c>
      <c r="Q2006" s="79">
        <v>1261.5999999999999</v>
      </c>
      <c r="R2006" s="79">
        <v>201.86</v>
      </c>
      <c r="S2006" s="71">
        <v>0</v>
      </c>
      <c r="T2006" s="79">
        <v>1463.46</v>
      </c>
      <c r="U2006" s="87" t="s">
        <v>24</v>
      </c>
      <c r="V2006" s="84">
        <f t="shared" si="208"/>
        <v>84.031075408970068</v>
      </c>
      <c r="W2006" s="89">
        <v>46104</v>
      </c>
      <c r="X2006" s="85" t="s">
        <v>437</v>
      </c>
      <c r="Y2006" s="85" t="s">
        <v>129</v>
      </c>
      <c r="Z2006" s="85" t="s">
        <v>239</v>
      </c>
      <c r="AA2006" s="80" t="s">
        <v>122</v>
      </c>
      <c r="AB2006" s="76" t="s">
        <v>539</v>
      </c>
      <c r="AC2006" s="76" t="s">
        <v>540</v>
      </c>
      <c r="AD2006" s="76" t="s">
        <v>174</v>
      </c>
      <c r="AE2006" s="341">
        <v>67110003</v>
      </c>
      <c r="AF2006" s="76" t="s">
        <v>96</v>
      </c>
      <c r="AG2006" s="82"/>
      <c r="AH2006" s="60"/>
      <c r="AI2006" s="75" t="s">
        <v>6880</v>
      </c>
      <c r="AJ2006" s="6" t="s">
        <v>103</v>
      </c>
      <c r="AK2006" s="81">
        <v>0</v>
      </c>
      <c r="AL2006" s="6" t="s">
        <v>103</v>
      </c>
      <c r="AM2006" s="342"/>
      <c r="AN2006" s="342"/>
      <c r="AO2006" s="342"/>
    </row>
    <row r="2007" spans="1:41">
      <c r="A2007" s="75" t="s">
        <v>6880</v>
      </c>
      <c r="B2007" s="6" t="s">
        <v>93</v>
      </c>
      <c r="C2007" s="76">
        <v>2006</v>
      </c>
      <c r="D2007" s="76" t="s">
        <v>98</v>
      </c>
      <c r="E2007" s="76" t="s">
        <v>2164</v>
      </c>
      <c r="F2007" s="6" t="str">
        <f t="shared" si="209"/>
        <v>BROKERAF-M-098-SI26-M46-B</v>
      </c>
      <c r="G2007" s="97" t="s">
        <v>6998</v>
      </c>
      <c r="H2007" s="95" t="s">
        <v>6999</v>
      </c>
      <c r="I2007" s="85" t="s">
        <v>6622</v>
      </c>
      <c r="J2007" s="92">
        <v>46105</v>
      </c>
      <c r="K2007" s="92" t="s">
        <v>7237</v>
      </c>
      <c r="L2007" s="91" t="s">
        <v>7238</v>
      </c>
      <c r="M2007" s="80" t="s">
        <v>117</v>
      </c>
      <c r="N2007" s="80" t="s">
        <v>6796</v>
      </c>
      <c r="O2007" s="71">
        <v>0</v>
      </c>
      <c r="P2007" s="71">
        <v>18412.22</v>
      </c>
      <c r="Q2007" s="79">
        <v>2494.21</v>
      </c>
      <c r="R2007" s="79">
        <v>399.07</v>
      </c>
      <c r="S2007" s="71">
        <v>0</v>
      </c>
      <c r="T2007" s="79">
        <v>21305.5</v>
      </c>
      <c r="U2007" s="87" t="s">
        <v>24</v>
      </c>
      <c r="V2007" s="84">
        <f t="shared" si="208"/>
        <v>1223.3501955132438</v>
      </c>
      <c r="W2007" s="70">
        <v>46105</v>
      </c>
      <c r="X2007" s="6" t="s">
        <v>1267</v>
      </c>
      <c r="Y2007" s="80" t="s">
        <v>129</v>
      </c>
      <c r="Z2007" s="80" t="s">
        <v>239</v>
      </c>
      <c r="AA2007" s="80" t="s">
        <v>122</v>
      </c>
      <c r="AB2007" s="76" t="s">
        <v>1106</v>
      </c>
      <c r="AC2007" s="76" t="s">
        <v>540</v>
      </c>
      <c r="AD2007" s="76" t="s">
        <v>174</v>
      </c>
      <c r="AE2007" s="341">
        <v>67110003</v>
      </c>
      <c r="AF2007" s="76" t="s">
        <v>96</v>
      </c>
      <c r="AG2007" s="82"/>
      <c r="AH2007" s="60"/>
      <c r="AI2007" s="75" t="s">
        <v>6880</v>
      </c>
      <c r="AJ2007" s="6" t="s">
        <v>103</v>
      </c>
      <c r="AK2007" s="81">
        <v>0</v>
      </c>
      <c r="AL2007" s="6" t="s">
        <v>103</v>
      </c>
      <c r="AM2007" s="342"/>
      <c r="AN2007" s="342"/>
      <c r="AO2007" s="342"/>
    </row>
    <row r="2008" spans="1:41">
      <c r="A2008" s="75" t="s">
        <v>6880</v>
      </c>
      <c r="B2008" s="6" t="s">
        <v>93</v>
      </c>
      <c r="C2008" s="76">
        <v>2007</v>
      </c>
      <c r="D2008" s="76" t="s">
        <v>98</v>
      </c>
      <c r="E2008" s="76" t="s">
        <v>2164</v>
      </c>
      <c r="F2008" s="6" t="str">
        <f t="shared" si="209"/>
        <v>BROKERAF-M-106-SI26-M46-B</v>
      </c>
      <c r="G2008" s="97" t="s">
        <v>7000</v>
      </c>
      <c r="H2008" s="95" t="s">
        <v>7001</v>
      </c>
      <c r="I2008" s="85" t="s">
        <v>6622</v>
      </c>
      <c r="J2008" s="92">
        <v>46105</v>
      </c>
      <c r="K2008" s="92" t="s">
        <v>7239</v>
      </c>
      <c r="L2008" s="77" t="s">
        <v>7240</v>
      </c>
      <c r="M2008" s="80" t="s">
        <v>117</v>
      </c>
      <c r="N2008" s="80" t="s">
        <v>6729</v>
      </c>
      <c r="O2008" s="71">
        <v>0</v>
      </c>
      <c r="P2008" s="71">
        <v>18412.22</v>
      </c>
      <c r="Q2008" s="79">
        <v>2494.21</v>
      </c>
      <c r="R2008" s="79">
        <v>399.07</v>
      </c>
      <c r="S2008" s="71">
        <v>0</v>
      </c>
      <c r="T2008" s="79">
        <v>21305.5</v>
      </c>
      <c r="U2008" s="87" t="s">
        <v>24</v>
      </c>
      <c r="V2008" s="84">
        <f t="shared" si="208"/>
        <v>1223.3501955132438</v>
      </c>
      <c r="W2008" s="70">
        <v>46105</v>
      </c>
      <c r="X2008" s="80" t="s">
        <v>1267</v>
      </c>
      <c r="Y2008" s="80" t="s">
        <v>129</v>
      </c>
      <c r="Z2008" s="80" t="s">
        <v>239</v>
      </c>
      <c r="AA2008" s="80" t="s">
        <v>122</v>
      </c>
      <c r="AB2008" s="76" t="s">
        <v>1106</v>
      </c>
      <c r="AC2008" s="76" t="s">
        <v>540</v>
      </c>
      <c r="AD2008" s="76" t="s">
        <v>174</v>
      </c>
      <c r="AE2008" s="341">
        <v>67110003</v>
      </c>
      <c r="AF2008" s="76" t="s">
        <v>96</v>
      </c>
      <c r="AG2008" s="82"/>
      <c r="AH2008" s="60"/>
      <c r="AI2008" s="75" t="s">
        <v>6880</v>
      </c>
      <c r="AJ2008" s="6" t="s">
        <v>103</v>
      </c>
      <c r="AK2008" s="81">
        <v>0</v>
      </c>
      <c r="AL2008" s="6" t="s">
        <v>103</v>
      </c>
      <c r="AM2008" s="342"/>
      <c r="AN2008" s="342"/>
      <c r="AO2008" s="342"/>
    </row>
    <row r="2009" spans="1:41" ht="29">
      <c r="A2009" s="75" t="s">
        <v>6880</v>
      </c>
      <c r="B2009" s="6" t="s">
        <v>93</v>
      </c>
      <c r="C2009" s="76">
        <v>2008</v>
      </c>
      <c r="D2009" s="76" t="s">
        <v>98</v>
      </c>
      <c r="E2009" s="76" t="s">
        <v>2164</v>
      </c>
      <c r="F2009" s="6" t="str">
        <f t="shared" si="209"/>
        <v>BROKERAF-M-099-SI26-M46-B</v>
      </c>
      <c r="G2009" s="97" t="s">
        <v>7002</v>
      </c>
      <c r="H2009" s="95" t="s">
        <v>7003</v>
      </c>
      <c r="I2009" s="85" t="s">
        <v>6622</v>
      </c>
      <c r="J2009" s="92">
        <v>46105</v>
      </c>
      <c r="K2009" s="95" t="s">
        <v>7241</v>
      </c>
      <c r="L2009" s="72" t="s">
        <v>7242</v>
      </c>
      <c r="M2009" s="80" t="s">
        <v>117</v>
      </c>
      <c r="N2009" s="80" t="s">
        <v>6798</v>
      </c>
      <c r="O2009" s="71">
        <v>0</v>
      </c>
      <c r="P2009" s="71">
        <v>18412.22</v>
      </c>
      <c r="Q2009" s="79">
        <v>2494.21</v>
      </c>
      <c r="R2009" s="79">
        <v>399.07</v>
      </c>
      <c r="S2009" s="71">
        <v>0</v>
      </c>
      <c r="T2009" s="79">
        <v>21305.5</v>
      </c>
      <c r="U2009" s="87" t="s">
        <v>24</v>
      </c>
      <c r="V2009" s="84">
        <f t="shared" si="208"/>
        <v>1223.3501955132438</v>
      </c>
      <c r="W2009" s="89">
        <v>46105</v>
      </c>
      <c r="X2009" s="87" t="s">
        <v>1267</v>
      </c>
      <c r="Y2009" s="85" t="s">
        <v>129</v>
      </c>
      <c r="Z2009" s="85" t="s">
        <v>239</v>
      </c>
      <c r="AA2009" s="85" t="s">
        <v>122</v>
      </c>
      <c r="AB2009" s="76" t="s">
        <v>1106</v>
      </c>
      <c r="AC2009" s="76" t="s">
        <v>540</v>
      </c>
      <c r="AD2009" s="76" t="s">
        <v>174</v>
      </c>
      <c r="AE2009" s="341">
        <v>67110003</v>
      </c>
      <c r="AF2009" s="76" t="s">
        <v>96</v>
      </c>
      <c r="AG2009" s="75"/>
      <c r="AH2009" s="60"/>
      <c r="AI2009" s="75" t="s">
        <v>6880</v>
      </c>
      <c r="AJ2009" s="6" t="s">
        <v>103</v>
      </c>
      <c r="AK2009" s="81">
        <v>0</v>
      </c>
      <c r="AL2009" s="6" t="s">
        <v>103</v>
      </c>
      <c r="AM2009" s="342"/>
      <c r="AN2009" s="342"/>
      <c r="AO2009" s="342"/>
    </row>
    <row r="2010" spans="1:41" ht="58">
      <c r="A2010" s="75" t="s">
        <v>6880</v>
      </c>
      <c r="B2010" s="6" t="s">
        <v>93</v>
      </c>
      <c r="C2010" s="76">
        <v>2009</v>
      </c>
      <c r="D2010" s="76" t="s">
        <v>98</v>
      </c>
      <c r="E2010" s="76" t="s">
        <v>2164</v>
      </c>
      <c r="F2010" s="6" t="str">
        <f t="shared" si="209"/>
        <v>BROKERRM-M-029-SI26-M19-B</v>
      </c>
      <c r="G2010" s="97" t="s">
        <v>5522</v>
      </c>
      <c r="H2010" s="95" t="s">
        <v>7004</v>
      </c>
      <c r="I2010" s="85" t="s">
        <v>6622</v>
      </c>
      <c r="J2010" s="92">
        <v>46105</v>
      </c>
      <c r="K2010" s="95" t="s">
        <v>5728</v>
      </c>
      <c r="L2010" s="72" t="s">
        <v>5729</v>
      </c>
      <c r="M2010" s="80" t="s">
        <v>117</v>
      </c>
      <c r="N2010" s="80" t="s">
        <v>5730</v>
      </c>
      <c r="O2010" s="71">
        <v>0</v>
      </c>
      <c r="P2010" s="71">
        <v>7250</v>
      </c>
      <c r="Q2010" s="79">
        <v>0</v>
      </c>
      <c r="R2010" s="79">
        <v>0</v>
      </c>
      <c r="S2010" s="71">
        <v>0</v>
      </c>
      <c r="T2010" s="79">
        <v>7250</v>
      </c>
      <c r="U2010" s="87" t="s">
        <v>24</v>
      </c>
      <c r="V2010" s="84">
        <f t="shared" si="208"/>
        <v>416.29104773279278</v>
      </c>
      <c r="W2010" s="89">
        <v>46105</v>
      </c>
      <c r="X2010" s="87" t="s">
        <v>437</v>
      </c>
      <c r="Y2010" s="85" t="s">
        <v>129</v>
      </c>
      <c r="Z2010" s="85" t="s">
        <v>239</v>
      </c>
      <c r="AA2010" s="85" t="s">
        <v>122</v>
      </c>
      <c r="AB2010" s="76" t="s">
        <v>539</v>
      </c>
      <c r="AC2010" s="76" t="s">
        <v>540</v>
      </c>
      <c r="AD2010" s="76" t="s">
        <v>174</v>
      </c>
      <c r="AE2010" s="341">
        <v>67110003</v>
      </c>
      <c r="AF2010" s="76" t="s">
        <v>7243</v>
      </c>
      <c r="AG2010" s="82"/>
      <c r="AH2010" s="60"/>
      <c r="AI2010" s="75" t="s">
        <v>6880</v>
      </c>
      <c r="AJ2010" s="6" t="s">
        <v>103</v>
      </c>
      <c r="AK2010" s="81">
        <v>0</v>
      </c>
      <c r="AL2010" s="6" t="s">
        <v>103</v>
      </c>
      <c r="AM2010" s="342"/>
      <c r="AN2010" s="342"/>
      <c r="AO2010" s="342"/>
    </row>
    <row r="2011" spans="1:41" ht="29">
      <c r="A2011" s="75" t="s">
        <v>6880</v>
      </c>
      <c r="B2011" s="6" t="s">
        <v>93</v>
      </c>
      <c r="C2011" s="76">
        <v>2010</v>
      </c>
      <c r="D2011" s="76" t="s">
        <v>98</v>
      </c>
      <c r="E2011" s="76" t="s">
        <v>2164</v>
      </c>
      <c r="F2011" s="6" t="str">
        <f t="shared" si="209"/>
        <v>BROKERRM-A-002-SI26-M19-L-B</v>
      </c>
      <c r="G2011" s="97" t="s">
        <v>5116</v>
      </c>
      <c r="H2011" s="95" t="s">
        <v>7005</v>
      </c>
      <c r="I2011" s="85" t="s">
        <v>6622</v>
      </c>
      <c r="J2011" s="92">
        <v>46105</v>
      </c>
      <c r="K2011" s="95" t="s">
        <v>5355</v>
      </c>
      <c r="L2011" s="72" t="s">
        <v>5356</v>
      </c>
      <c r="M2011" s="80" t="s">
        <v>117</v>
      </c>
      <c r="N2011" s="80" t="s">
        <v>5356</v>
      </c>
      <c r="O2011" s="71">
        <v>0</v>
      </c>
      <c r="P2011" s="71">
        <v>1466.7</v>
      </c>
      <c r="Q2011" s="79">
        <v>0</v>
      </c>
      <c r="R2011" s="79">
        <v>0</v>
      </c>
      <c r="S2011" s="71">
        <v>0</v>
      </c>
      <c r="T2011" s="79">
        <v>1466.7</v>
      </c>
      <c r="U2011" s="87" t="s">
        <v>24</v>
      </c>
      <c r="V2011" s="84">
        <f t="shared" si="208"/>
        <v>84.217114442715484</v>
      </c>
      <c r="W2011" s="89">
        <v>46105</v>
      </c>
      <c r="X2011" s="87" t="s">
        <v>5357</v>
      </c>
      <c r="Y2011" s="85" t="s">
        <v>2524</v>
      </c>
      <c r="Z2011" s="85" t="s">
        <v>239</v>
      </c>
      <c r="AA2011" s="85" t="s">
        <v>122</v>
      </c>
      <c r="AB2011" s="76" t="s">
        <v>539</v>
      </c>
      <c r="AC2011" s="76" t="s">
        <v>540</v>
      </c>
      <c r="AD2011" s="76" t="s">
        <v>174</v>
      </c>
      <c r="AE2011" s="341">
        <v>67110003</v>
      </c>
      <c r="AF2011" s="76" t="s">
        <v>7244</v>
      </c>
      <c r="AG2011" s="75"/>
      <c r="AH2011" s="60"/>
      <c r="AI2011" s="75" t="s">
        <v>6880</v>
      </c>
      <c r="AJ2011" s="6" t="s">
        <v>103</v>
      </c>
      <c r="AK2011" s="81">
        <v>0</v>
      </c>
      <c r="AL2011" s="6" t="s">
        <v>103</v>
      </c>
      <c r="AM2011" s="342"/>
      <c r="AN2011" s="342"/>
      <c r="AO2011" s="342"/>
    </row>
    <row r="2012" spans="1:41" ht="58">
      <c r="A2012" s="75" t="s">
        <v>6880</v>
      </c>
      <c r="B2012" s="6" t="s">
        <v>93</v>
      </c>
      <c r="C2012" s="76">
        <v>2011</v>
      </c>
      <c r="D2012" s="76" t="s">
        <v>98</v>
      </c>
      <c r="E2012" s="76" t="s">
        <v>2164</v>
      </c>
      <c r="F2012" s="6" t="str">
        <f t="shared" si="209"/>
        <v>BROKERRM-M-034-SI26-M26-B</v>
      </c>
      <c r="G2012" s="97" t="s">
        <v>6984</v>
      </c>
      <c r="H2012" s="95" t="s">
        <v>7006</v>
      </c>
      <c r="I2012" s="85" t="s">
        <v>6622</v>
      </c>
      <c r="J2012" s="92">
        <v>46105</v>
      </c>
      <c r="K2012" s="95" t="s">
        <v>5306</v>
      </c>
      <c r="L2012" s="72" t="s">
        <v>5307</v>
      </c>
      <c r="M2012" s="80" t="s">
        <v>117</v>
      </c>
      <c r="N2012" s="80" t="s">
        <v>5308</v>
      </c>
      <c r="O2012" s="71">
        <v>0</v>
      </c>
      <c r="P2012" s="71">
        <v>5510</v>
      </c>
      <c r="Q2012" s="79">
        <v>0</v>
      </c>
      <c r="R2012" s="79">
        <v>0</v>
      </c>
      <c r="S2012" s="71">
        <v>0</v>
      </c>
      <c r="T2012" s="79">
        <v>5510</v>
      </c>
      <c r="U2012" s="87" t="s">
        <v>24</v>
      </c>
      <c r="V2012" s="84">
        <f t="shared" si="208"/>
        <v>316.38119627692254</v>
      </c>
      <c r="W2012" s="89">
        <v>46105</v>
      </c>
      <c r="X2012" s="87" t="s">
        <v>437</v>
      </c>
      <c r="Y2012" s="85" t="s">
        <v>129</v>
      </c>
      <c r="Z2012" s="85" t="s">
        <v>239</v>
      </c>
      <c r="AA2012" s="85" t="s">
        <v>122</v>
      </c>
      <c r="AB2012" s="76" t="s">
        <v>539</v>
      </c>
      <c r="AC2012" s="76" t="s">
        <v>540</v>
      </c>
      <c r="AD2012" s="76" t="s">
        <v>174</v>
      </c>
      <c r="AE2012" s="341">
        <v>67110003</v>
      </c>
      <c r="AF2012" s="76" t="s">
        <v>7224</v>
      </c>
      <c r="AG2012" s="75"/>
      <c r="AH2012" s="60"/>
      <c r="AI2012" s="75" t="s">
        <v>6880</v>
      </c>
      <c r="AJ2012" s="6" t="s">
        <v>103</v>
      </c>
      <c r="AK2012" s="81">
        <v>0</v>
      </c>
      <c r="AL2012" s="6" t="s">
        <v>103</v>
      </c>
      <c r="AM2012" s="342"/>
      <c r="AN2012" s="342"/>
      <c r="AO2012" s="342"/>
    </row>
    <row r="2013" spans="1:41" ht="58">
      <c r="A2013" s="75" t="s">
        <v>6880</v>
      </c>
      <c r="B2013" s="6" t="s">
        <v>93</v>
      </c>
      <c r="C2013" s="76">
        <v>2012</v>
      </c>
      <c r="D2013" s="76" t="s">
        <v>98</v>
      </c>
      <c r="E2013" s="76" t="s">
        <v>2164</v>
      </c>
      <c r="F2013" s="6" t="str">
        <f t="shared" si="209"/>
        <v>BROKERRM-M-032-SI26-M19-B</v>
      </c>
      <c r="G2013" s="97" t="s">
        <v>5122</v>
      </c>
      <c r="H2013" s="95" t="s">
        <v>7007</v>
      </c>
      <c r="I2013" s="85" t="s">
        <v>6622</v>
      </c>
      <c r="J2013" s="92">
        <v>46105</v>
      </c>
      <c r="K2013" s="95" t="s">
        <v>5363</v>
      </c>
      <c r="L2013" s="72" t="s">
        <v>5364</v>
      </c>
      <c r="M2013" s="80" t="s">
        <v>117</v>
      </c>
      <c r="N2013" s="80" t="s">
        <v>5365</v>
      </c>
      <c r="O2013" s="71">
        <v>0</v>
      </c>
      <c r="P2013" s="71">
        <v>5510</v>
      </c>
      <c r="Q2013" s="79">
        <v>0</v>
      </c>
      <c r="R2013" s="79">
        <v>0</v>
      </c>
      <c r="S2013" s="71">
        <v>0</v>
      </c>
      <c r="T2013" s="79">
        <v>5510</v>
      </c>
      <c r="U2013" s="87" t="s">
        <v>24</v>
      </c>
      <c r="V2013" s="84">
        <f t="shared" si="208"/>
        <v>316.38119627692254</v>
      </c>
      <c r="W2013" s="89">
        <v>46105</v>
      </c>
      <c r="X2013" s="87" t="s">
        <v>437</v>
      </c>
      <c r="Y2013" s="85" t="s">
        <v>129</v>
      </c>
      <c r="Z2013" s="85" t="s">
        <v>239</v>
      </c>
      <c r="AA2013" s="85" t="s">
        <v>122</v>
      </c>
      <c r="AB2013" s="76" t="s">
        <v>539</v>
      </c>
      <c r="AC2013" s="76" t="s">
        <v>540</v>
      </c>
      <c r="AD2013" s="76" t="s">
        <v>174</v>
      </c>
      <c r="AE2013" s="341">
        <v>67110003</v>
      </c>
      <c r="AF2013" s="76" t="s">
        <v>7245</v>
      </c>
      <c r="AG2013" s="75"/>
      <c r="AH2013" s="60"/>
      <c r="AI2013" s="75" t="s">
        <v>6880</v>
      </c>
      <c r="AJ2013" s="6" t="s">
        <v>103</v>
      </c>
      <c r="AK2013" s="81">
        <v>0</v>
      </c>
      <c r="AL2013" s="6" t="s">
        <v>103</v>
      </c>
      <c r="AM2013" s="342"/>
      <c r="AN2013" s="342"/>
      <c r="AO2013" s="342"/>
    </row>
    <row r="2014" spans="1:41" ht="58">
      <c r="A2014" s="75" t="s">
        <v>6880</v>
      </c>
      <c r="B2014" s="6" t="s">
        <v>93</v>
      </c>
      <c r="C2014" s="76">
        <v>2013</v>
      </c>
      <c r="D2014" s="76" t="s">
        <v>98</v>
      </c>
      <c r="E2014" s="76" t="s">
        <v>2164</v>
      </c>
      <c r="F2014" s="6" t="str">
        <f t="shared" si="209"/>
        <v>BROKERRM-M-030-SI26-M19-B</v>
      </c>
      <c r="G2014" s="97" t="s">
        <v>5080</v>
      </c>
      <c r="H2014" s="95" t="s">
        <v>7008</v>
      </c>
      <c r="I2014" s="85" t="s">
        <v>6622</v>
      </c>
      <c r="J2014" s="92">
        <v>46105</v>
      </c>
      <c r="K2014" s="95" t="s">
        <v>5303</v>
      </c>
      <c r="L2014" s="73" t="s">
        <v>5304</v>
      </c>
      <c r="M2014" s="80" t="s">
        <v>117</v>
      </c>
      <c r="N2014" s="73" t="s">
        <v>5305</v>
      </c>
      <c r="O2014" s="71">
        <v>0</v>
      </c>
      <c r="P2014" s="71">
        <v>6703.64</v>
      </c>
      <c r="Q2014" s="79">
        <v>0</v>
      </c>
      <c r="R2014" s="79">
        <v>0</v>
      </c>
      <c r="S2014" s="71">
        <v>0</v>
      </c>
      <c r="T2014" s="79">
        <v>6703.64</v>
      </c>
      <c r="U2014" s="87" t="s">
        <v>24</v>
      </c>
      <c r="V2014" s="84">
        <f t="shared" si="208"/>
        <v>384.91935437564956</v>
      </c>
      <c r="W2014" s="89">
        <v>46105</v>
      </c>
      <c r="X2014" s="87" t="s">
        <v>437</v>
      </c>
      <c r="Y2014" s="85" t="s">
        <v>129</v>
      </c>
      <c r="Z2014" s="85" t="s">
        <v>239</v>
      </c>
      <c r="AA2014" s="85" t="s">
        <v>122</v>
      </c>
      <c r="AB2014" s="76" t="s">
        <v>539</v>
      </c>
      <c r="AC2014" s="76" t="s">
        <v>540</v>
      </c>
      <c r="AD2014" s="76" t="s">
        <v>174</v>
      </c>
      <c r="AE2014" s="341">
        <v>67110003</v>
      </c>
      <c r="AF2014" s="76" t="s">
        <v>7246</v>
      </c>
      <c r="AG2014" s="75"/>
      <c r="AH2014" s="60"/>
      <c r="AI2014" s="75" t="s">
        <v>6880</v>
      </c>
      <c r="AJ2014" s="6" t="s">
        <v>103</v>
      </c>
      <c r="AK2014" s="81">
        <v>0</v>
      </c>
      <c r="AL2014" s="6" t="s">
        <v>103</v>
      </c>
      <c r="AM2014" s="342"/>
      <c r="AN2014" s="342"/>
      <c r="AO2014" s="342"/>
    </row>
    <row r="2015" spans="1:41" ht="58">
      <c r="A2015" s="75" t="s">
        <v>6880</v>
      </c>
      <c r="B2015" s="6" t="s">
        <v>93</v>
      </c>
      <c r="C2015" s="76">
        <v>2014</v>
      </c>
      <c r="D2015" s="76" t="s">
        <v>98</v>
      </c>
      <c r="E2015" s="76" t="s">
        <v>2164</v>
      </c>
      <c r="F2015" s="6" t="str">
        <f t="shared" si="209"/>
        <v>BROKERRM-M-047-SI26-M19-B</v>
      </c>
      <c r="G2015" s="97" t="s">
        <v>6011</v>
      </c>
      <c r="H2015" s="95" t="s">
        <v>7009</v>
      </c>
      <c r="I2015" s="85" t="s">
        <v>6622</v>
      </c>
      <c r="J2015" s="92">
        <v>46105</v>
      </c>
      <c r="K2015" s="95" t="s">
        <v>6250</v>
      </c>
      <c r="L2015" s="73" t="s">
        <v>6251</v>
      </c>
      <c r="M2015" s="80" t="s">
        <v>117</v>
      </c>
      <c r="N2015" s="73" t="s">
        <v>5831</v>
      </c>
      <c r="O2015" s="71">
        <v>0</v>
      </c>
      <c r="P2015" s="71">
        <v>6728</v>
      </c>
      <c r="Q2015" s="79">
        <v>0</v>
      </c>
      <c r="R2015" s="79">
        <v>0</v>
      </c>
      <c r="S2015" s="71">
        <v>0</v>
      </c>
      <c r="T2015" s="79">
        <v>6728</v>
      </c>
      <c r="U2015" s="87" t="s">
        <v>24</v>
      </c>
      <c r="V2015" s="84">
        <f t="shared" si="208"/>
        <v>386.31809229603169</v>
      </c>
      <c r="W2015" s="89">
        <v>46105</v>
      </c>
      <c r="X2015" s="87" t="s">
        <v>437</v>
      </c>
      <c r="Y2015" s="85" t="s">
        <v>129</v>
      </c>
      <c r="Z2015" s="85" t="s">
        <v>239</v>
      </c>
      <c r="AA2015" s="85" t="s">
        <v>122</v>
      </c>
      <c r="AB2015" s="76" t="s">
        <v>539</v>
      </c>
      <c r="AC2015" s="76" t="s">
        <v>540</v>
      </c>
      <c r="AD2015" s="76" t="s">
        <v>174</v>
      </c>
      <c r="AE2015" s="341">
        <v>67110003</v>
      </c>
      <c r="AF2015" s="76" t="s">
        <v>7247</v>
      </c>
      <c r="AG2015" s="75"/>
      <c r="AH2015" s="60"/>
      <c r="AI2015" s="75" t="s">
        <v>6880</v>
      </c>
      <c r="AJ2015" s="6" t="s">
        <v>103</v>
      </c>
      <c r="AK2015" s="81">
        <v>0</v>
      </c>
      <c r="AL2015" s="6" t="s">
        <v>103</v>
      </c>
      <c r="AM2015" s="342"/>
      <c r="AN2015" s="342"/>
      <c r="AO2015" s="342"/>
    </row>
    <row r="2016" spans="1:41" ht="58">
      <c r="A2016" s="75" t="s">
        <v>6880</v>
      </c>
      <c r="B2016" s="6" t="s">
        <v>93</v>
      </c>
      <c r="C2016" s="76">
        <v>2015</v>
      </c>
      <c r="D2016" s="76" t="s">
        <v>98</v>
      </c>
      <c r="E2016" s="76" t="s">
        <v>2164</v>
      </c>
      <c r="F2016" s="6" t="str">
        <f t="shared" si="209"/>
        <v>BROKERRM-M-036-SI26-M19-B</v>
      </c>
      <c r="G2016" s="97" t="s">
        <v>6531</v>
      </c>
      <c r="H2016" s="95" t="s">
        <v>7010</v>
      </c>
      <c r="I2016" s="85" t="s">
        <v>6622</v>
      </c>
      <c r="J2016" s="92">
        <v>46105</v>
      </c>
      <c r="K2016" s="95" t="s">
        <v>7248</v>
      </c>
      <c r="L2016" s="73" t="s">
        <v>6672</v>
      </c>
      <c r="M2016" s="80" t="s">
        <v>117</v>
      </c>
      <c r="N2016" s="73" t="s">
        <v>5835</v>
      </c>
      <c r="O2016" s="71">
        <v>0</v>
      </c>
      <c r="P2016" s="71">
        <v>6786</v>
      </c>
      <c r="Q2016" s="79">
        <v>0</v>
      </c>
      <c r="R2016" s="79">
        <v>0</v>
      </c>
      <c r="S2016" s="71">
        <v>0</v>
      </c>
      <c r="T2016" s="79">
        <v>6786</v>
      </c>
      <c r="U2016" s="87" t="s">
        <v>24</v>
      </c>
      <c r="V2016" s="84">
        <f t="shared" si="208"/>
        <v>389.64842067789408</v>
      </c>
      <c r="W2016" s="78">
        <v>46105</v>
      </c>
      <c r="X2016" s="87" t="s">
        <v>437</v>
      </c>
      <c r="Y2016" s="85" t="s">
        <v>129</v>
      </c>
      <c r="Z2016" s="85" t="s">
        <v>239</v>
      </c>
      <c r="AA2016" s="85" t="s">
        <v>122</v>
      </c>
      <c r="AB2016" s="76" t="s">
        <v>539</v>
      </c>
      <c r="AC2016" s="76" t="s">
        <v>540</v>
      </c>
      <c r="AD2016" s="76" t="s">
        <v>174</v>
      </c>
      <c r="AE2016" s="341">
        <v>67110003</v>
      </c>
      <c r="AF2016" s="76" t="s">
        <v>7249</v>
      </c>
      <c r="AG2016" s="75"/>
      <c r="AH2016" s="60"/>
      <c r="AI2016" s="75" t="s">
        <v>6880</v>
      </c>
      <c r="AJ2016" s="6" t="s">
        <v>103</v>
      </c>
      <c r="AK2016" s="81">
        <v>0</v>
      </c>
      <c r="AL2016" s="6" t="s">
        <v>103</v>
      </c>
      <c r="AM2016" s="342"/>
      <c r="AN2016" s="342"/>
      <c r="AO2016" s="342"/>
    </row>
    <row r="2017" spans="1:41" ht="58">
      <c r="A2017" s="75" t="s">
        <v>6880</v>
      </c>
      <c r="B2017" s="6" t="s">
        <v>93</v>
      </c>
      <c r="C2017" s="76">
        <v>2016</v>
      </c>
      <c r="D2017" s="76" t="s">
        <v>98</v>
      </c>
      <c r="E2017" s="76" t="s">
        <v>2164</v>
      </c>
      <c r="F2017" s="6" t="str">
        <f t="shared" si="209"/>
        <v>BROKERRM-M-035-SI26-M19-B</v>
      </c>
      <c r="G2017" s="97" t="s">
        <v>6004</v>
      </c>
      <c r="H2017" s="95" t="s">
        <v>7011</v>
      </c>
      <c r="I2017" s="85" t="s">
        <v>6622</v>
      </c>
      <c r="J2017" s="92">
        <v>46105</v>
      </c>
      <c r="K2017" s="95" t="s">
        <v>6242</v>
      </c>
      <c r="L2017" s="73" t="s">
        <v>6243</v>
      </c>
      <c r="M2017" s="80" t="s">
        <v>117</v>
      </c>
      <c r="N2017" s="73" t="s">
        <v>5787</v>
      </c>
      <c r="O2017" s="71">
        <v>0</v>
      </c>
      <c r="P2017" s="71">
        <v>6786</v>
      </c>
      <c r="Q2017" s="79">
        <v>0</v>
      </c>
      <c r="R2017" s="79">
        <v>0</v>
      </c>
      <c r="S2017" s="71">
        <v>0</v>
      </c>
      <c r="T2017" s="79">
        <v>6786</v>
      </c>
      <c r="U2017" s="87" t="s">
        <v>24</v>
      </c>
      <c r="V2017" s="84">
        <f t="shared" si="208"/>
        <v>389.64842067789408</v>
      </c>
      <c r="W2017" s="78">
        <v>46105</v>
      </c>
      <c r="X2017" s="87" t="s">
        <v>437</v>
      </c>
      <c r="Y2017" s="85" t="s">
        <v>129</v>
      </c>
      <c r="Z2017" s="85" t="s">
        <v>239</v>
      </c>
      <c r="AA2017" s="85" t="s">
        <v>122</v>
      </c>
      <c r="AB2017" s="76" t="s">
        <v>539</v>
      </c>
      <c r="AC2017" s="76" t="s">
        <v>540</v>
      </c>
      <c r="AD2017" s="76" t="s">
        <v>174</v>
      </c>
      <c r="AE2017" s="341">
        <v>67110003</v>
      </c>
      <c r="AF2017" s="76" t="s">
        <v>7250</v>
      </c>
      <c r="AG2017" s="75"/>
      <c r="AH2017" s="60"/>
      <c r="AI2017" s="75" t="s">
        <v>6880</v>
      </c>
      <c r="AJ2017" s="6" t="s">
        <v>103</v>
      </c>
      <c r="AK2017" s="81">
        <v>0</v>
      </c>
      <c r="AL2017" s="6" t="s">
        <v>103</v>
      </c>
      <c r="AM2017" s="342"/>
      <c r="AN2017" s="342"/>
      <c r="AO2017" s="342"/>
    </row>
    <row r="2018" spans="1:41" ht="58">
      <c r="A2018" s="75" t="s">
        <v>6880</v>
      </c>
      <c r="B2018" s="6" t="s">
        <v>93</v>
      </c>
      <c r="C2018" s="76">
        <v>2017</v>
      </c>
      <c r="D2018" s="76" t="s">
        <v>98</v>
      </c>
      <c r="E2018" s="76" t="s">
        <v>2164</v>
      </c>
      <c r="F2018" s="6" t="str">
        <f t="shared" si="209"/>
        <v>BROKERRM-M-046-SI26-M19-B</v>
      </c>
      <c r="G2018" s="97" t="s">
        <v>5528</v>
      </c>
      <c r="H2018" s="95" t="s">
        <v>7012</v>
      </c>
      <c r="I2018" s="85" t="s">
        <v>6622</v>
      </c>
      <c r="J2018" s="92">
        <v>46105</v>
      </c>
      <c r="K2018" s="95" t="s">
        <v>6226</v>
      </c>
      <c r="L2018" s="73" t="s">
        <v>5739</v>
      </c>
      <c r="M2018" s="80" t="s">
        <v>117</v>
      </c>
      <c r="N2018" s="73" t="s">
        <v>5740</v>
      </c>
      <c r="O2018" s="71">
        <v>0</v>
      </c>
      <c r="P2018" s="71">
        <v>6786</v>
      </c>
      <c r="Q2018" s="79">
        <v>0</v>
      </c>
      <c r="R2018" s="79">
        <v>0</v>
      </c>
      <c r="S2018" s="71">
        <v>0</v>
      </c>
      <c r="T2018" s="79">
        <v>6786</v>
      </c>
      <c r="U2018" s="87" t="s">
        <v>24</v>
      </c>
      <c r="V2018" s="84">
        <f t="shared" si="208"/>
        <v>389.64842067789408</v>
      </c>
      <c r="W2018" s="78">
        <v>46105</v>
      </c>
      <c r="X2018" s="87" t="s">
        <v>437</v>
      </c>
      <c r="Y2018" s="85" t="s">
        <v>129</v>
      </c>
      <c r="Z2018" s="85" t="s">
        <v>239</v>
      </c>
      <c r="AA2018" s="85" t="s">
        <v>122</v>
      </c>
      <c r="AB2018" s="76" t="s">
        <v>539</v>
      </c>
      <c r="AC2018" s="76" t="s">
        <v>540</v>
      </c>
      <c r="AD2018" s="76" t="s">
        <v>174</v>
      </c>
      <c r="AE2018" s="341">
        <v>67110003</v>
      </c>
      <c r="AF2018" s="76" t="s">
        <v>7251</v>
      </c>
      <c r="AG2018" s="75"/>
      <c r="AH2018" s="93"/>
      <c r="AI2018" s="75" t="s">
        <v>6880</v>
      </c>
      <c r="AJ2018" s="6" t="s">
        <v>103</v>
      </c>
      <c r="AK2018" s="81">
        <v>0</v>
      </c>
      <c r="AL2018" s="6" t="s">
        <v>103</v>
      </c>
      <c r="AM2018" s="342"/>
      <c r="AN2018" s="342"/>
      <c r="AO2018" s="342"/>
    </row>
    <row r="2019" spans="1:41" ht="58">
      <c r="A2019" s="75" t="s">
        <v>6880</v>
      </c>
      <c r="B2019" s="6" t="s">
        <v>93</v>
      </c>
      <c r="C2019" s="76">
        <v>2018</v>
      </c>
      <c r="D2019" s="76" t="s">
        <v>98</v>
      </c>
      <c r="E2019" s="76" t="s">
        <v>2164</v>
      </c>
      <c r="F2019" s="6" t="str">
        <f t="shared" si="209"/>
        <v>BROKERRM-M-042-SI26-M19-B</v>
      </c>
      <c r="G2019" s="97" t="s">
        <v>5530</v>
      </c>
      <c r="H2019" s="95" t="s">
        <v>7013</v>
      </c>
      <c r="I2019" s="85" t="s">
        <v>6622</v>
      </c>
      <c r="J2019" s="92">
        <v>46105</v>
      </c>
      <c r="K2019" s="95" t="s">
        <v>5741</v>
      </c>
      <c r="L2019" s="73" t="s">
        <v>5742</v>
      </c>
      <c r="M2019" s="80" t="s">
        <v>117</v>
      </c>
      <c r="N2019" s="73" t="s">
        <v>5743</v>
      </c>
      <c r="O2019" s="71">
        <v>0</v>
      </c>
      <c r="P2019" s="71">
        <v>6264</v>
      </c>
      <c r="Q2019" s="79">
        <v>0</v>
      </c>
      <c r="R2019" s="79">
        <v>0</v>
      </c>
      <c r="S2019" s="71">
        <v>0</v>
      </c>
      <c r="T2019" s="79">
        <v>6264</v>
      </c>
      <c r="U2019" s="87" t="s">
        <v>24</v>
      </c>
      <c r="V2019" s="84">
        <f t="shared" si="208"/>
        <v>359.675465241133</v>
      </c>
      <c r="W2019" s="78">
        <v>46105</v>
      </c>
      <c r="X2019" s="87" t="s">
        <v>437</v>
      </c>
      <c r="Y2019" s="85" t="s">
        <v>129</v>
      </c>
      <c r="Z2019" s="85" t="s">
        <v>239</v>
      </c>
      <c r="AA2019" s="85" t="s">
        <v>122</v>
      </c>
      <c r="AB2019" s="76" t="s">
        <v>539</v>
      </c>
      <c r="AC2019" s="76" t="s">
        <v>540</v>
      </c>
      <c r="AD2019" s="76" t="s">
        <v>174</v>
      </c>
      <c r="AE2019" s="341">
        <v>67110003</v>
      </c>
      <c r="AF2019" s="76" t="s">
        <v>7252</v>
      </c>
      <c r="AG2019" s="75"/>
      <c r="AH2019" s="93"/>
      <c r="AI2019" s="75" t="s">
        <v>6880</v>
      </c>
      <c r="AJ2019" s="6" t="s">
        <v>103</v>
      </c>
      <c r="AK2019" s="81">
        <v>0</v>
      </c>
      <c r="AL2019" s="6" t="s">
        <v>103</v>
      </c>
      <c r="AM2019" s="342"/>
      <c r="AN2019" s="342"/>
      <c r="AO2019" s="342"/>
    </row>
    <row r="2020" spans="1:41" ht="58">
      <c r="A2020" s="75" t="s">
        <v>6880</v>
      </c>
      <c r="B2020" s="6" t="s">
        <v>93</v>
      </c>
      <c r="C2020" s="76">
        <v>2019</v>
      </c>
      <c r="D2020" s="76" t="s">
        <v>98</v>
      </c>
      <c r="E2020" s="76" t="s">
        <v>2164</v>
      </c>
      <c r="F2020" s="6" t="str">
        <f t="shared" si="209"/>
        <v>BROKERRM-M-040-SI26-M19-B</v>
      </c>
      <c r="G2020" s="97" t="s">
        <v>6006</v>
      </c>
      <c r="H2020" s="95" t="s">
        <v>7014</v>
      </c>
      <c r="I2020" s="85" t="s">
        <v>6622</v>
      </c>
      <c r="J2020" s="92">
        <v>46105</v>
      </c>
      <c r="K2020" s="95" t="s">
        <v>6244</v>
      </c>
      <c r="L2020" s="73" t="s">
        <v>6245</v>
      </c>
      <c r="M2020" s="80" t="s">
        <v>117</v>
      </c>
      <c r="N2020" s="73" t="s">
        <v>5782</v>
      </c>
      <c r="O2020" s="71">
        <v>0</v>
      </c>
      <c r="P2020" s="71">
        <v>6786</v>
      </c>
      <c r="Q2020" s="79">
        <v>0</v>
      </c>
      <c r="R2020" s="79">
        <v>0</v>
      </c>
      <c r="S2020" s="71">
        <v>0</v>
      </c>
      <c r="T2020" s="79">
        <v>6786</v>
      </c>
      <c r="U2020" s="87" t="s">
        <v>24</v>
      </c>
      <c r="V2020" s="84">
        <f t="shared" si="208"/>
        <v>389.64842067789408</v>
      </c>
      <c r="W2020" s="78">
        <v>46105</v>
      </c>
      <c r="X2020" s="87" t="s">
        <v>437</v>
      </c>
      <c r="Y2020" s="85" t="s">
        <v>129</v>
      </c>
      <c r="Z2020" s="85" t="s">
        <v>239</v>
      </c>
      <c r="AA2020" s="85" t="s">
        <v>122</v>
      </c>
      <c r="AB2020" s="76" t="s">
        <v>539</v>
      </c>
      <c r="AC2020" s="76" t="s">
        <v>540</v>
      </c>
      <c r="AD2020" s="76" t="s">
        <v>174</v>
      </c>
      <c r="AE2020" s="341">
        <v>67110003</v>
      </c>
      <c r="AF2020" s="76" t="s">
        <v>7253</v>
      </c>
      <c r="AG2020" s="75"/>
      <c r="AH2020" s="60"/>
      <c r="AI2020" s="75" t="s">
        <v>6880</v>
      </c>
      <c r="AJ2020" s="6" t="s">
        <v>103</v>
      </c>
      <c r="AK2020" s="81">
        <v>0</v>
      </c>
      <c r="AL2020" s="6" t="s">
        <v>103</v>
      </c>
      <c r="AM2020" s="342"/>
      <c r="AN2020" s="342"/>
      <c r="AO2020" s="342"/>
    </row>
    <row r="2021" spans="1:41" ht="58">
      <c r="A2021" s="75" t="s">
        <v>6880</v>
      </c>
      <c r="B2021" s="6" t="s">
        <v>93</v>
      </c>
      <c r="C2021" s="76">
        <v>2020</v>
      </c>
      <c r="D2021" s="76" t="s">
        <v>98</v>
      </c>
      <c r="E2021" s="76" t="s">
        <v>2164</v>
      </c>
      <c r="F2021" s="6" t="str">
        <f t="shared" si="209"/>
        <v>BROKERAF-M-056-SI26-M46-B//AF-M-057-SI26-M46-B</v>
      </c>
      <c r="G2021" s="97" t="s">
        <v>7015</v>
      </c>
      <c r="H2021" s="95" t="s">
        <v>7016</v>
      </c>
      <c r="I2021" s="85" t="s">
        <v>6622</v>
      </c>
      <c r="J2021" s="92">
        <v>46105</v>
      </c>
      <c r="K2021" s="95" t="s">
        <v>5295</v>
      </c>
      <c r="L2021" s="73" t="s">
        <v>5296</v>
      </c>
      <c r="M2021" s="80" t="s">
        <v>117</v>
      </c>
      <c r="N2021" s="73" t="s">
        <v>5297</v>
      </c>
      <c r="O2021" s="71">
        <v>0</v>
      </c>
      <c r="P2021" s="71">
        <v>19242.75</v>
      </c>
      <c r="Q2021" s="79">
        <v>0</v>
      </c>
      <c r="R2021" s="79">
        <v>0</v>
      </c>
      <c r="S2021" s="71">
        <v>0</v>
      </c>
      <c r="T2021" s="79">
        <v>19242.75</v>
      </c>
      <c r="U2021" s="87" t="s">
        <v>24</v>
      </c>
      <c r="V2021" s="84">
        <f t="shared" si="208"/>
        <v>1104.9082150014067</v>
      </c>
      <c r="W2021" s="78">
        <v>46105</v>
      </c>
      <c r="X2021" s="87" t="s">
        <v>437</v>
      </c>
      <c r="Y2021" s="85" t="s">
        <v>129</v>
      </c>
      <c r="Z2021" s="85" t="s">
        <v>239</v>
      </c>
      <c r="AA2021" s="85" t="s">
        <v>122</v>
      </c>
      <c r="AB2021" s="76" t="s">
        <v>1106</v>
      </c>
      <c r="AC2021" s="76" t="s">
        <v>540</v>
      </c>
      <c r="AD2021" s="76" t="s">
        <v>174</v>
      </c>
      <c r="AE2021" s="341">
        <v>67110003</v>
      </c>
      <c r="AF2021" s="76" t="s">
        <v>7254</v>
      </c>
      <c r="AG2021" s="75"/>
      <c r="AH2021" s="60"/>
      <c r="AI2021" s="75" t="s">
        <v>6880</v>
      </c>
      <c r="AJ2021" s="6" t="s">
        <v>103</v>
      </c>
      <c r="AK2021" s="81">
        <v>0</v>
      </c>
      <c r="AL2021" s="6" t="s">
        <v>103</v>
      </c>
      <c r="AM2021" s="342"/>
      <c r="AN2021" s="342"/>
      <c r="AO2021" s="342"/>
    </row>
    <row r="2022" spans="1:41" ht="58">
      <c r="A2022" s="75" t="s">
        <v>6880</v>
      </c>
      <c r="B2022" s="6" t="s">
        <v>93</v>
      </c>
      <c r="C2022" s="76">
        <v>2021</v>
      </c>
      <c r="D2022" s="76" t="s">
        <v>98</v>
      </c>
      <c r="E2022" s="76" t="s">
        <v>2164</v>
      </c>
      <c r="F2022" s="6" t="str">
        <f t="shared" si="209"/>
        <v>BROKERRM-A-026-SI26-M19-L-B</v>
      </c>
      <c r="G2022" s="97" t="s">
        <v>7017</v>
      </c>
      <c r="H2022" s="95" t="s">
        <v>7018</v>
      </c>
      <c r="I2022" s="85" t="s">
        <v>6622</v>
      </c>
      <c r="J2022" s="92">
        <v>46105</v>
      </c>
      <c r="K2022" s="95" t="s">
        <v>7255</v>
      </c>
      <c r="L2022" s="73" t="s">
        <v>7256</v>
      </c>
      <c r="M2022" s="80" t="s">
        <v>117</v>
      </c>
      <c r="N2022" s="73" t="s">
        <v>7256</v>
      </c>
      <c r="O2022" s="71">
        <v>0</v>
      </c>
      <c r="P2022" s="71">
        <v>27290.62</v>
      </c>
      <c r="Q2022" s="79">
        <v>2460.4299999999998</v>
      </c>
      <c r="R2022" s="79">
        <v>393.67</v>
      </c>
      <c r="S2022" s="71">
        <v>0</v>
      </c>
      <c r="T2022" s="79">
        <v>30144.720000000001</v>
      </c>
      <c r="U2022" s="87" t="s">
        <v>24</v>
      </c>
      <c r="V2022" s="84">
        <f t="shared" si="208"/>
        <v>1730.893389298162</v>
      </c>
      <c r="W2022" s="78">
        <v>46105</v>
      </c>
      <c r="X2022" s="87" t="s">
        <v>437</v>
      </c>
      <c r="Y2022" s="85" t="s">
        <v>129</v>
      </c>
      <c r="Z2022" s="85" t="s">
        <v>239</v>
      </c>
      <c r="AA2022" s="85" t="s">
        <v>122</v>
      </c>
      <c r="AB2022" s="76" t="s">
        <v>539</v>
      </c>
      <c r="AC2022" s="76" t="s">
        <v>540</v>
      </c>
      <c r="AD2022" s="76" t="s">
        <v>174</v>
      </c>
      <c r="AE2022" s="341">
        <v>67110003</v>
      </c>
      <c r="AF2022" s="83" t="s">
        <v>7257</v>
      </c>
      <c r="AG2022" s="139" t="s">
        <v>550</v>
      </c>
      <c r="AH2022" s="369">
        <v>25063.42</v>
      </c>
      <c r="AI2022" s="75" t="s">
        <v>6880</v>
      </c>
      <c r="AJ2022" s="6" t="s">
        <v>103</v>
      </c>
      <c r="AK2022" s="81">
        <v>0</v>
      </c>
      <c r="AL2022" s="6" t="s">
        <v>103</v>
      </c>
      <c r="AM2022" s="342"/>
      <c r="AN2022" s="342"/>
      <c r="AO2022" s="342"/>
    </row>
    <row r="2023" spans="1:41">
      <c r="A2023" s="75" t="s">
        <v>6880</v>
      </c>
      <c r="B2023" s="6" t="s">
        <v>93</v>
      </c>
      <c r="C2023" s="76">
        <v>2022</v>
      </c>
      <c r="D2023" s="76" t="s">
        <v>98</v>
      </c>
      <c r="E2023" s="76" t="s">
        <v>2164</v>
      </c>
      <c r="F2023" s="6" t="str">
        <f t="shared" si="209"/>
        <v>BROKERAF-M-059-SI26-M46-B//AF-M-060-SI26-M46-B</v>
      </c>
      <c r="G2023" s="97" t="s">
        <v>5073</v>
      </c>
      <c r="H2023" s="95" t="s">
        <v>7019</v>
      </c>
      <c r="I2023" s="85" t="s">
        <v>6622</v>
      </c>
      <c r="J2023" s="92">
        <v>46105</v>
      </c>
      <c r="K2023" s="96" t="s">
        <v>5292</v>
      </c>
      <c r="L2023" s="73" t="s">
        <v>5293</v>
      </c>
      <c r="M2023" s="80" t="s">
        <v>117</v>
      </c>
      <c r="N2023" s="6" t="s">
        <v>5294</v>
      </c>
      <c r="O2023" s="71">
        <v>0</v>
      </c>
      <c r="P2023" s="71">
        <v>17734.75</v>
      </c>
      <c r="Q2023" s="79">
        <v>0</v>
      </c>
      <c r="R2023" s="79">
        <v>0</v>
      </c>
      <c r="S2023" s="71">
        <v>0</v>
      </c>
      <c r="T2023" s="79">
        <v>17734.75</v>
      </c>
      <c r="U2023" s="87" t="s">
        <v>24</v>
      </c>
      <c r="V2023" s="84">
        <f t="shared" si="208"/>
        <v>1018.3196770729858</v>
      </c>
      <c r="W2023" s="86">
        <v>46105</v>
      </c>
      <c r="X2023" s="80" t="s">
        <v>437</v>
      </c>
      <c r="Y2023" s="80" t="s">
        <v>129</v>
      </c>
      <c r="Z2023" s="80" t="s">
        <v>239</v>
      </c>
      <c r="AA2023" s="6" t="s">
        <v>122</v>
      </c>
      <c r="AB2023" s="76" t="s">
        <v>1106</v>
      </c>
      <c r="AC2023" s="76" t="s">
        <v>540</v>
      </c>
      <c r="AD2023" s="76" t="s">
        <v>174</v>
      </c>
      <c r="AE2023" s="341">
        <v>67110003</v>
      </c>
      <c r="AF2023" s="76" t="s">
        <v>7258</v>
      </c>
      <c r="AG2023" s="82"/>
      <c r="AH2023" s="60"/>
      <c r="AI2023" s="75" t="s">
        <v>6880</v>
      </c>
      <c r="AJ2023" s="6" t="s">
        <v>103</v>
      </c>
      <c r="AK2023" s="81">
        <v>0</v>
      </c>
      <c r="AL2023" s="6" t="s">
        <v>103</v>
      </c>
      <c r="AM2023" s="342"/>
      <c r="AN2023" s="342"/>
      <c r="AO2023" s="342"/>
    </row>
    <row r="2024" spans="1:41">
      <c r="A2024" s="75" t="s">
        <v>6880</v>
      </c>
      <c r="B2024" s="6" t="s">
        <v>93</v>
      </c>
      <c r="C2024" s="76">
        <v>2023</v>
      </c>
      <c r="D2024" s="76" t="s">
        <v>98</v>
      </c>
      <c r="E2024" s="76" t="s">
        <v>2164</v>
      </c>
      <c r="F2024" s="6" t="str">
        <f t="shared" si="209"/>
        <v>BROKERAF-M-063-SI26-M46-B</v>
      </c>
      <c r="G2024" s="97" t="s">
        <v>5098</v>
      </c>
      <c r="H2024" s="95" t="s">
        <v>7020</v>
      </c>
      <c r="I2024" s="85" t="s">
        <v>6622</v>
      </c>
      <c r="J2024" s="92">
        <v>46105</v>
      </c>
      <c r="K2024" s="96" t="s">
        <v>5329</v>
      </c>
      <c r="L2024" s="73" t="s">
        <v>5330</v>
      </c>
      <c r="M2024" s="80" t="s">
        <v>117</v>
      </c>
      <c r="N2024" s="6" t="s">
        <v>5331</v>
      </c>
      <c r="O2024" s="71">
        <v>0</v>
      </c>
      <c r="P2024" s="71">
        <v>13732.75</v>
      </c>
      <c r="Q2024" s="79">
        <v>0</v>
      </c>
      <c r="R2024" s="79">
        <v>0</v>
      </c>
      <c r="S2024" s="71">
        <v>0</v>
      </c>
      <c r="T2024" s="79">
        <v>13732.75</v>
      </c>
      <c r="U2024" s="87" t="s">
        <v>24</v>
      </c>
      <c r="V2024" s="84">
        <f t="shared" si="208"/>
        <v>788.52701872448415</v>
      </c>
      <c r="W2024" s="86">
        <v>46105</v>
      </c>
      <c r="X2024" s="85" t="s">
        <v>437</v>
      </c>
      <c r="Y2024" s="80" t="s">
        <v>129</v>
      </c>
      <c r="Z2024" s="80" t="s">
        <v>239</v>
      </c>
      <c r="AA2024" s="85" t="s">
        <v>122</v>
      </c>
      <c r="AB2024" s="76" t="s">
        <v>1106</v>
      </c>
      <c r="AC2024" s="76" t="s">
        <v>540</v>
      </c>
      <c r="AD2024" s="76" t="s">
        <v>174</v>
      </c>
      <c r="AE2024" s="341">
        <v>67110003</v>
      </c>
      <c r="AF2024" s="76" t="s">
        <v>7259</v>
      </c>
      <c r="AG2024" s="82"/>
      <c r="AH2024" s="60"/>
      <c r="AI2024" s="75" t="s">
        <v>6880</v>
      </c>
      <c r="AJ2024" s="6" t="s">
        <v>103</v>
      </c>
      <c r="AK2024" s="81">
        <v>0</v>
      </c>
      <c r="AL2024" s="6" t="s">
        <v>103</v>
      </c>
      <c r="AM2024" s="342"/>
      <c r="AN2024" s="342"/>
      <c r="AO2024" s="342"/>
    </row>
    <row r="2025" spans="1:41">
      <c r="A2025" s="75" t="s">
        <v>6880</v>
      </c>
      <c r="B2025" s="6" t="s">
        <v>93</v>
      </c>
      <c r="C2025" s="76">
        <v>2024</v>
      </c>
      <c r="D2025" s="76" t="s">
        <v>98</v>
      </c>
      <c r="E2025" s="76" t="s">
        <v>2164</v>
      </c>
      <c r="F2025" s="6" t="str">
        <f t="shared" si="209"/>
        <v>BROKERAF-M-064-SI26-M46-B</v>
      </c>
      <c r="G2025" s="97" t="s">
        <v>5100</v>
      </c>
      <c r="H2025" s="95" t="s">
        <v>7021</v>
      </c>
      <c r="I2025" s="85" t="s">
        <v>6622</v>
      </c>
      <c r="J2025" s="92">
        <v>46105</v>
      </c>
      <c r="K2025" s="96" t="s">
        <v>5332</v>
      </c>
      <c r="L2025" s="80" t="s">
        <v>5333</v>
      </c>
      <c r="M2025" s="80" t="s">
        <v>117</v>
      </c>
      <c r="N2025" s="6" t="s">
        <v>5334</v>
      </c>
      <c r="O2025" s="71">
        <v>0</v>
      </c>
      <c r="P2025" s="71">
        <v>5510</v>
      </c>
      <c r="Q2025" s="79">
        <v>0</v>
      </c>
      <c r="R2025" s="79">
        <v>0</v>
      </c>
      <c r="S2025" s="71">
        <v>0</v>
      </c>
      <c r="T2025" s="79">
        <v>5510</v>
      </c>
      <c r="U2025" s="87" t="s">
        <v>24</v>
      </c>
      <c r="V2025" s="84">
        <f t="shared" si="208"/>
        <v>316.38119627692254</v>
      </c>
      <c r="W2025" s="86">
        <v>46105</v>
      </c>
      <c r="X2025" s="80" t="s">
        <v>437</v>
      </c>
      <c r="Y2025" s="80" t="s">
        <v>129</v>
      </c>
      <c r="Z2025" s="80" t="s">
        <v>239</v>
      </c>
      <c r="AA2025" s="6" t="s">
        <v>122</v>
      </c>
      <c r="AB2025" s="76" t="s">
        <v>1106</v>
      </c>
      <c r="AC2025" s="76" t="s">
        <v>540</v>
      </c>
      <c r="AD2025" s="76" t="s">
        <v>174</v>
      </c>
      <c r="AE2025" s="341">
        <v>67110003</v>
      </c>
      <c r="AF2025" s="76" t="s">
        <v>7260</v>
      </c>
      <c r="AG2025" s="75"/>
      <c r="AH2025" s="60"/>
      <c r="AI2025" s="75" t="s">
        <v>6880</v>
      </c>
      <c r="AJ2025" s="6" t="s">
        <v>103</v>
      </c>
      <c r="AK2025" s="81">
        <v>0</v>
      </c>
      <c r="AL2025" s="6" t="s">
        <v>103</v>
      </c>
      <c r="AM2025" s="342"/>
      <c r="AN2025" s="342"/>
      <c r="AO2025" s="342"/>
    </row>
    <row r="2026" spans="1:41">
      <c r="A2026" s="75" t="s">
        <v>6880</v>
      </c>
      <c r="B2026" s="6" t="s">
        <v>93</v>
      </c>
      <c r="C2026" s="76">
        <v>2025</v>
      </c>
      <c r="D2026" s="76" t="s">
        <v>98</v>
      </c>
      <c r="E2026" s="76" t="s">
        <v>2164</v>
      </c>
      <c r="F2026" s="6" t="str">
        <f t="shared" si="209"/>
        <v>BROKERAF-M-100-SI26-M46-B</v>
      </c>
      <c r="G2026" s="97" t="s">
        <v>7022</v>
      </c>
      <c r="H2026" s="95" t="s">
        <v>7023</v>
      </c>
      <c r="I2026" s="85" t="s">
        <v>6622</v>
      </c>
      <c r="J2026" s="92">
        <v>46105</v>
      </c>
      <c r="K2026" s="96" t="s">
        <v>7261</v>
      </c>
      <c r="L2026" s="80" t="s">
        <v>7262</v>
      </c>
      <c r="M2026" s="80" t="s">
        <v>117</v>
      </c>
      <c r="N2026" s="6" t="s">
        <v>6849</v>
      </c>
      <c r="O2026" s="71">
        <v>0</v>
      </c>
      <c r="P2026" s="71">
        <v>18412.22</v>
      </c>
      <c r="Q2026" s="79">
        <v>2494.21</v>
      </c>
      <c r="R2026" s="79">
        <v>399.07</v>
      </c>
      <c r="S2026" s="71">
        <v>0</v>
      </c>
      <c r="T2026" s="79">
        <v>21305.5</v>
      </c>
      <c r="U2026" s="87" t="s">
        <v>24</v>
      </c>
      <c r="V2026" s="84">
        <f t="shared" si="208"/>
        <v>1223.3501955132438</v>
      </c>
      <c r="W2026" s="86">
        <v>46105</v>
      </c>
      <c r="X2026" s="85" t="s">
        <v>1267</v>
      </c>
      <c r="Y2026" s="80" t="s">
        <v>129</v>
      </c>
      <c r="Z2026" s="80" t="s">
        <v>239</v>
      </c>
      <c r="AA2026" s="85" t="s">
        <v>122</v>
      </c>
      <c r="AB2026" s="76" t="s">
        <v>1106</v>
      </c>
      <c r="AC2026" s="76" t="s">
        <v>540</v>
      </c>
      <c r="AD2026" s="76" t="s">
        <v>174</v>
      </c>
      <c r="AE2026" s="341">
        <v>67110003</v>
      </c>
      <c r="AF2026" s="76" t="s">
        <v>96</v>
      </c>
      <c r="AG2026" s="75"/>
      <c r="AH2026" s="60"/>
      <c r="AI2026" s="75" t="s">
        <v>6880</v>
      </c>
      <c r="AJ2026" s="6" t="s">
        <v>103</v>
      </c>
      <c r="AK2026" s="81">
        <v>0</v>
      </c>
      <c r="AL2026" s="6" t="s">
        <v>103</v>
      </c>
      <c r="AM2026" s="342"/>
      <c r="AN2026" s="342"/>
      <c r="AO2026" s="342"/>
    </row>
    <row r="2027" spans="1:41">
      <c r="A2027" s="75" t="s">
        <v>6880</v>
      </c>
      <c r="B2027" s="6" t="s">
        <v>93</v>
      </c>
      <c r="C2027" s="76">
        <v>2026</v>
      </c>
      <c r="D2027" s="76" t="s">
        <v>98</v>
      </c>
      <c r="E2027" s="76" t="s">
        <v>2164</v>
      </c>
      <c r="F2027" s="6" t="str">
        <f t="shared" si="209"/>
        <v>BROKERRM-M-101-SI26-M46-B</v>
      </c>
      <c r="G2027" s="96" t="s">
        <v>7024</v>
      </c>
      <c r="H2027" s="95" t="s">
        <v>7025</v>
      </c>
      <c r="I2027" s="85" t="s">
        <v>6622</v>
      </c>
      <c r="J2027" s="92">
        <v>46105</v>
      </c>
      <c r="K2027" s="96" t="s">
        <v>7263</v>
      </c>
      <c r="L2027" s="77" t="s">
        <v>7264</v>
      </c>
      <c r="M2027" s="80" t="s">
        <v>117</v>
      </c>
      <c r="N2027" s="6" t="s">
        <v>6865</v>
      </c>
      <c r="O2027" s="71">
        <v>0</v>
      </c>
      <c r="P2027" s="71">
        <v>26332.21</v>
      </c>
      <c r="Q2027" s="79">
        <v>2494.21</v>
      </c>
      <c r="R2027" s="79">
        <v>399.07</v>
      </c>
      <c r="S2027" s="71">
        <v>0</v>
      </c>
      <c r="T2027" s="79">
        <v>29225.49</v>
      </c>
      <c r="U2027" s="87" t="s">
        <v>24</v>
      </c>
      <c r="V2027" s="84">
        <f t="shared" si="208"/>
        <v>1678.111703807484</v>
      </c>
      <c r="W2027" s="86">
        <v>46105</v>
      </c>
      <c r="X2027" s="85" t="s">
        <v>1267</v>
      </c>
      <c r="Y2027" s="6" t="s">
        <v>129</v>
      </c>
      <c r="Z2027" s="80" t="s">
        <v>239</v>
      </c>
      <c r="AA2027" s="85" t="s">
        <v>122</v>
      </c>
      <c r="AB2027" s="76" t="s">
        <v>1106</v>
      </c>
      <c r="AC2027" s="76" t="s">
        <v>540</v>
      </c>
      <c r="AD2027" s="76" t="s">
        <v>174</v>
      </c>
      <c r="AE2027" s="341">
        <v>67110003</v>
      </c>
      <c r="AF2027" s="83">
        <v>8759275</v>
      </c>
      <c r="AG2027" s="139" t="s">
        <v>550</v>
      </c>
      <c r="AH2027" s="369">
        <v>18366.560000000001</v>
      </c>
      <c r="AI2027" s="75" t="s">
        <v>6880</v>
      </c>
      <c r="AJ2027" s="6" t="s">
        <v>103</v>
      </c>
      <c r="AK2027" s="81">
        <v>0</v>
      </c>
      <c r="AL2027" s="6" t="s">
        <v>103</v>
      </c>
      <c r="AM2027" s="342"/>
      <c r="AN2027" s="342"/>
      <c r="AO2027" s="342"/>
    </row>
    <row r="2028" spans="1:41">
      <c r="A2028" s="75" t="s">
        <v>6880</v>
      </c>
      <c r="B2028" s="6" t="s">
        <v>93</v>
      </c>
      <c r="C2028" s="76">
        <v>2027</v>
      </c>
      <c r="D2028" s="76" t="s">
        <v>98</v>
      </c>
      <c r="E2028" s="76" t="s">
        <v>2164</v>
      </c>
      <c r="F2028" s="6" t="str">
        <f t="shared" si="209"/>
        <v>BROKERAF-M-102-SI26-M46-B//AF-M-103-SI26-M46-B//AF-M-104-SI26-M46-B</v>
      </c>
      <c r="G2028" s="97" t="s">
        <v>7026</v>
      </c>
      <c r="H2028" s="95" t="s">
        <v>7027</v>
      </c>
      <c r="I2028" s="85" t="s">
        <v>6622</v>
      </c>
      <c r="J2028" s="92">
        <v>46105</v>
      </c>
      <c r="K2028" s="96" t="s">
        <v>7265</v>
      </c>
      <c r="L2028" s="77" t="s">
        <v>7266</v>
      </c>
      <c r="M2028" s="80" t="s">
        <v>117</v>
      </c>
      <c r="N2028" s="6" t="s">
        <v>7267</v>
      </c>
      <c r="O2028" s="71">
        <v>0</v>
      </c>
      <c r="P2028" s="71">
        <v>78996.63</v>
      </c>
      <c r="Q2028" s="79">
        <v>7440.63</v>
      </c>
      <c r="R2028" s="79">
        <v>1190.5</v>
      </c>
      <c r="S2028" s="71">
        <v>0</v>
      </c>
      <c r="T2028" s="79">
        <v>87627.76</v>
      </c>
      <c r="U2028" s="87" t="s">
        <v>24</v>
      </c>
      <c r="V2028" s="84">
        <f t="shared" si="208"/>
        <v>5031.5382097762358</v>
      </c>
      <c r="W2028" s="86">
        <v>46105</v>
      </c>
      <c r="X2028" s="85" t="s">
        <v>437</v>
      </c>
      <c r="Y2028" s="6" t="s">
        <v>129</v>
      </c>
      <c r="Z2028" s="80" t="s">
        <v>239</v>
      </c>
      <c r="AA2028" s="85" t="s">
        <v>122</v>
      </c>
      <c r="AB2028" s="76" t="s">
        <v>1106</v>
      </c>
      <c r="AC2028" s="76" t="s">
        <v>540</v>
      </c>
      <c r="AD2028" s="76" t="s">
        <v>174</v>
      </c>
      <c r="AE2028" s="341">
        <v>67110003</v>
      </c>
      <c r="AF2028" s="83" t="s">
        <v>7268</v>
      </c>
      <c r="AG2028" s="139" t="s">
        <v>550</v>
      </c>
      <c r="AH2028" s="369">
        <v>55099.680000000008</v>
      </c>
      <c r="AI2028" s="75" t="s">
        <v>6880</v>
      </c>
      <c r="AJ2028" s="6" t="s">
        <v>103</v>
      </c>
      <c r="AK2028" s="81">
        <v>0</v>
      </c>
      <c r="AL2028" s="6" t="s">
        <v>103</v>
      </c>
      <c r="AM2028" s="342"/>
      <c r="AN2028" s="342"/>
      <c r="AO2028" s="342"/>
    </row>
    <row r="2029" spans="1:41">
      <c r="A2029" s="75" t="s">
        <v>6880</v>
      </c>
      <c r="B2029" s="6" t="s">
        <v>93</v>
      </c>
      <c r="C2029" s="76">
        <v>2028</v>
      </c>
      <c r="D2029" s="76" t="s">
        <v>98</v>
      </c>
      <c r="E2029" s="76" t="s">
        <v>2164</v>
      </c>
      <c r="F2029" s="6" t="str">
        <f t="shared" si="209"/>
        <v>BROKERAF-M-105-SI26-M46-B</v>
      </c>
      <c r="G2029" s="97" t="s">
        <v>7028</v>
      </c>
      <c r="H2029" s="95" t="s">
        <v>7029</v>
      </c>
      <c r="I2029" s="85" t="s">
        <v>6622</v>
      </c>
      <c r="J2029" s="92">
        <v>46105</v>
      </c>
      <c r="K2029" s="96" t="s">
        <v>7269</v>
      </c>
      <c r="L2029" s="77" t="s">
        <v>7270</v>
      </c>
      <c r="M2029" s="80" t="s">
        <v>117</v>
      </c>
      <c r="N2029" s="6" t="s">
        <v>6868</v>
      </c>
      <c r="O2029" s="71">
        <v>0</v>
      </c>
      <c r="P2029" s="71">
        <v>26332.21</v>
      </c>
      <c r="Q2029" s="79">
        <v>2494.21</v>
      </c>
      <c r="R2029" s="79">
        <v>399.07</v>
      </c>
      <c r="S2029" s="71">
        <v>0</v>
      </c>
      <c r="T2029" s="79">
        <v>29225.49</v>
      </c>
      <c r="U2029" s="87" t="s">
        <v>24</v>
      </c>
      <c r="V2029" s="84">
        <f t="shared" si="208"/>
        <v>1678.111703807484</v>
      </c>
      <c r="W2029" s="86">
        <v>46105</v>
      </c>
      <c r="X2029" s="85" t="s">
        <v>1267</v>
      </c>
      <c r="Y2029" s="6" t="s">
        <v>129</v>
      </c>
      <c r="Z2029" s="80" t="s">
        <v>239</v>
      </c>
      <c r="AA2029" s="85" t="s">
        <v>122</v>
      </c>
      <c r="AB2029" s="76" t="s">
        <v>1106</v>
      </c>
      <c r="AC2029" s="76" t="s">
        <v>540</v>
      </c>
      <c r="AD2029" s="76" t="s">
        <v>174</v>
      </c>
      <c r="AE2029" s="341">
        <v>67110003</v>
      </c>
      <c r="AF2029" s="83">
        <v>8759117</v>
      </c>
      <c r="AG2029" s="139" t="s">
        <v>550</v>
      </c>
      <c r="AH2029" s="369">
        <v>18366.560000000001</v>
      </c>
      <c r="AI2029" s="75" t="s">
        <v>6880</v>
      </c>
      <c r="AJ2029" s="6" t="s">
        <v>103</v>
      </c>
      <c r="AK2029" s="81">
        <v>0</v>
      </c>
      <c r="AL2029" s="6" t="s">
        <v>103</v>
      </c>
      <c r="AM2029" s="342"/>
      <c r="AN2029" s="342"/>
      <c r="AO2029" s="342"/>
    </row>
    <row r="2030" spans="1:41">
      <c r="A2030" s="75" t="s">
        <v>6880</v>
      </c>
      <c r="B2030" s="6" t="s">
        <v>93</v>
      </c>
      <c r="C2030" s="76">
        <v>2029</v>
      </c>
      <c r="D2030" s="76" t="s">
        <v>98</v>
      </c>
      <c r="E2030" s="76" t="s">
        <v>2164</v>
      </c>
      <c r="F2030" s="6" t="str">
        <f t="shared" si="209"/>
        <v>BROKERAF-M-107-SI26-M46-B</v>
      </c>
      <c r="G2030" s="97" t="s">
        <v>7030</v>
      </c>
      <c r="H2030" s="95" t="s">
        <v>7031</v>
      </c>
      <c r="I2030" s="85" t="s">
        <v>6622</v>
      </c>
      <c r="J2030" s="92">
        <v>46105</v>
      </c>
      <c r="K2030" s="97" t="s">
        <v>7271</v>
      </c>
      <c r="L2030" s="77" t="s">
        <v>7272</v>
      </c>
      <c r="M2030" s="80" t="s">
        <v>117</v>
      </c>
      <c r="N2030" s="6" t="s">
        <v>6870</v>
      </c>
      <c r="O2030" s="71">
        <v>0</v>
      </c>
      <c r="P2030" s="71">
        <v>26332.21</v>
      </c>
      <c r="Q2030" s="79">
        <v>2494.21</v>
      </c>
      <c r="R2030" s="79">
        <v>399.07</v>
      </c>
      <c r="S2030" s="71">
        <v>0</v>
      </c>
      <c r="T2030" s="79">
        <v>29225.49</v>
      </c>
      <c r="U2030" s="87" t="s">
        <v>24</v>
      </c>
      <c r="V2030" s="84">
        <f t="shared" si="208"/>
        <v>1678.111703807484</v>
      </c>
      <c r="W2030" s="86">
        <v>46105</v>
      </c>
      <c r="X2030" s="80" t="s">
        <v>1267</v>
      </c>
      <c r="Y2030" s="80" t="s">
        <v>129</v>
      </c>
      <c r="Z2030" s="80" t="s">
        <v>239</v>
      </c>
      <c r="AA2030" s="80" t="s">
        <v>122</v>
      </c>
      <c r="AB2030" s="76" t="s">
        <v>1106</v>
      </c>
      <c r="AC2030" s="76" t="s">
        <v>540</v>
      </c>
      <c r="AD2030" s="76" t="s">
        <v>174</v>
      </c>
      <c r="AE2030" s="341">
        <v>67110003</v>
      </c>
      <c r="AF2030" s="83">
        <v>8759110</v>
      </c>
      <c r="AG2030" s="139" t="s">
        <v>550</v>
      </c>
      <c r="AH2030" s="369">
        <v>18366.560000000001</v>
      </c>
      <c r="AI2030" s="75" t="s">
        <v>6880</v>
      </c>
      <c r="AJ2030" s="6" t="s">
        <v>103</v>
      </c>
      <c r="AK2030" s="81">
        <v>0</v>
      </c>
      <c r="AL2030" s="6" t="s">
        <v>103</v>
      </c>
      <c r="AM2030" s="342"/>
      <c r="AN2030" s="342"/>
      <c r="AO2030" s="342"/>
    </row>
    <row r="2031" spans="1:41">
      <c r="A2031" s="75" t="s">
        <v>6880</v>
      </c>
      <c r="B2031" s="6" t="s">
        <v>93</v>
      </c>
      <c r="C2031" s="76">
        <v>2030</v>
      </c>
      <c r="D2031" s="76" t="s">
        <v>98</v>
      </c>
      <c r="E2031" s="76" t="s">
        <v>2164</v>
      </c>
      <c r="F2031" s="6" t="str">
        <f t="shared" si="209"/>
        <v>BROKERRM-M-108-SI26-M46-B//RM-M-109-SI26-M46-B//RM-M-110-SI26-M46-B//RM-M-111-SI26-M46-B</v>
      </c>
      <c r="G2031" s="97" t="s">
        <v>7032</v>
      </c>
      <c r="H2031" s="95" t="s">
        <v>7033</v>
      </c>
      <c r="I2031" s="85" t="s">
        <v>6622</v>
      </c>
      <c r="J2031" s="92">
        <v>46105</v>
      </c>
      <c r="K2031" s="92" t="s">
        <v>7273</v>
      </c>
      <c r="L2031" s="88" t="s">
        <v>7274</v>
      </c>
      <c r="M2031" s="80" t="s">
        <v>117</v>
      </c>
      <c r="N2031" s="6" t="s">
        <v>7275</v>
      </c>
      <c r="O2031" s="71">
        <v>0</v>
      </c>
      <c r="P2031" s="71">
        <v>92026.19</v>
      </c>
      <c r="Q2031" s="79">
        <v>12387.05</v>
      </c>
      <c r="R2031" s="79">
        <v>1981.93</v>
      </c>
      <c r="S2031" s="71">
        <v>0</v>
      </c>
      <c r="T2031" s="79">
        <v>106395.17</v>
      </c>
      <c r="U2031" s="87" t="s">
        <v>24</v>
      </c>
      <c r="V2031" s="84">
        <f t="shared" si="208"/>
        <v>6109.1526611046347</v>
      </c>
      <c r="W2031" s="70">
        <v>46105</v>
      </c>
      <c r="X2031" s="6" t="s">
        <v>1267</v>
      </c>
      <c r="Y2031" s="80" t="s">
        <v>129</v>
      </c>
      <c r="Z2031" s="80" t="s">
        <v>239</v>
      </c>
      <c r="AA2031" s="80" t="s">
        <v>122</v>
      </c>
      <c r="AB2031" s="76" t="s">
        <v>1106</v>
      </c>
      <c r="AC2031" s="76" t="s">
        <v>540</v>
      </c>
      <c r="AD2031" s="76" t="s">
        <v>174</v>
      </c>
      <c r="AE2031" s="341">
        <v>67110003</v>
      </c>
      <c r="AF2031" s="76" t="s">
        <v>96</v>
      </c>
      <c r="AG2031" s="82"/>
      <c r="AH2031" s="60"/>
      <c r="AI2031" s="75" t="s">
        <v>6880</v>
      </c>
      <c r="AJ2031" s="6" t="s">
        <v>103</v>
      </c>
      <c r="AK2031" s="81">
        <v>0</v>
      </c>
      <c r="AL2031" s="6" t="s">
        <v>103</v>
      </c>
      <c r="AM2031" s="342"/>
      <c r="AN2031" s="342"/>
      <c r="AO2031" s="342"/>
    </row>
    <row r="2032" spans="1:41">
      <c r="A2032" s="75" t="s">
        <v>6880</v>
      </c>
      <c r="B2032" s="6" t="s">
        <v>93</v>
      </c>
      <c r="C2032" s="76">
        <v>2031</v>
      </c>
      <c r="D2032" s="76" t="s">
        <v>98</v>
      </c>
      <c r="E2032" s="76" t="s">
        <v>2164</v>
      </c>
      <c r="F2032" s="6" t="str">
        <f t="shared" si="209"/>
        <v>BROKERAF-M-113-SI26-M46-B//AF-M-114-SI26-M46-B//AF-M-115-SI26-M46-B//AF-M-116-SI26-M46-B</v>
      </c>
      <c r="G2032" s="97" t="s">
        <v>7034</v>
      </c>
      <c r="H2032" s="95" t="s">
        <v>7035</v>
      </c>
      <c r="I2032" s="85" t="s">
        <v>6622</v>
      </c>
      <c r="J2032" s="92">
        <v>46105</v>
      </c>
      <c r="K2032" s="92" t="s">
        <v>7276</v>
      </c>
      <c r="L2032" s="88" t="s">
        <v>7277</v>
      </c>
      <c r="M2032" s="80" t="s">
        <v>117</v>
      </c>
      <c r="N2032" s="6" t="s">
        <v>7278</v>
      </c>
      <c r="O2032" s="71">
        <v>0</v>
      </c>
      <c r="P2032" s="71">
        <v>92026.19</v>
      </c>
      <c r="Q2032" s="79">
        <v>12387.05</v>
      </c>
      <c r="R2032" s="79">
        <v>1981.93</v>
      </c>
      <c r="S2032" s="71">
        <v>0</v>
      </c>
      <c r="T2032" s="79">
        <v>106395.17</v>
      </c>
      <c r="U2032" s="87" t="s">
        <v>24</v>
      </c>
      <c r="V2032" s="84">
        <f t="shared" si="208"/>
        <v>6109.1526611046347</v>
      </c>
      <c r="W2032" s="70">
        <v>46105</v>
      </c>
      <c r="X2032" s="6" t="s">
        <v>1267</v>
      </c>
      <c r="Y2032" s="80" t="s">
        <v>129</v>
      </c>
      <c r="Z2032" s="80" t="s">
        <v>239</v>
      </c>
      <c r="AA2032" s="80" t="s">
        <v>122</v>
      </c>
      <c r="AB2032" s="76" t="s">
        <v>1106</v>
      </c>
      <c r="AC2032" s="76" t="s">
        <v>540</v>
      </c>
      <c r="AD2032" s="76" t="s">
        <v>174</v>
      </c>
      <c r="AE2032" s="341">
        <v>67110003</v>
      </c>
      <c r="AF2032" s="76" t="s">
        <v>96</v>
      </c>
      <c r="AG2032" s="75"/>
      <c r="AH2032" s="60"/>
      <c r="AI2032" s="75" t="s">
        <v>6880</v>
      </c>
      <c r="AJ2032" s="6" t="s">
        <v>103</v>
      </c>
      <c r="AK2032" s="81">
        <v>0</v>
      </c>
      <c r="AL2032" s="6" t="s">
        <v>103</v>
      </c>
      <c r="AM2032" s="342"/>
      <c r="AN2032" s="342"/>
      <c r="AO2032" s="342"/>
    </row>
    <row r="2033" spans="1:41">
      <c r="A2033" s="75" t="s">
        <v>6880</v>
      </c>
      <c r="B2033" s="6" t="s">
        <v>93</v>
      </c>
      <c r="C2033" s="76">
        <v>2032</v>
      </c>
      <c r="D2033" s="76" t="s">
        <v>98</v>
      </c>
      <c r="E2033" s="76" t="s">
        <v>2164</v>
      </c>
      <c r="F2033" s="6" t="str">
        <f t="shared" si="209"/>
        <v>BROKERAF-M-118-SI26-M46-B</v>
      </c>
      <c r="G2033" s="96" t="s">
        <v>7036</v>
      </c>
      <c r="H2033" s="95" t="s">
        <v>7037</v>
      </c>
      <c r="I2033" s="85" t="s">
        <v>6622</v>
      </c>
      <c r="J2033" s="92">
        <v>46105</v>
      </c>
      <c r="K2033" s="92" t="s">
        <v>7279</v>
      </c>
      <c r="L2033" s="77" t="s">
        <v>7280</v>
      </c>
      <c r="M2033" s="80" t="s">
        <v>117</v>
      </c>
      <c r="N2033" s="6" t="s">
        <v>6854</v>
      </c>
      <c r="O2033" s="71">
        <v>0</v>
      </c>
      <c r="P2033" s="71">
        <v>18412.22</v>
      </c>
      <c r="Q2033" s="79">
        <v>2494.21</v>
      </c>
      <c r="R2033" s="79">
        <v>399.07</v>
      </c>
      <c r="S2033" s="71">
        <v>0</v>
      </c>
      <c r="T2033" s="79">
        <v>21305.5</v>
      </c>
      <c r="U2033" s="87" t="s">
        <v>24</v>
      </c>
      <c r="V2033" s="84">
        <f t="shared" si="208"/>
        <v>1223.3501955132438</v>
      </c>
      <c r="W2033" s="78">
        <v>46105</v>
      </c>
      <c r="X2033" s="80" t="s">
        <v>1267</v>
      </c>
      <c r="Y2033" s="80" t="s">
        <v>129</v>
      </c>
      <c r="Z2033" s="80" t="s">
        <v>239</v>
      </c>
      <c r="AA2033" s="80" t="s">
        <v>122</v>
      </c>
      <c r="AB2033" s="76" t="s">
        <v>1106</v>
      </c>
      <c r="AC2033" s="76" t="s">
        <v>540</v>
      </c>
      <c r="AD2033" s="76" t="s">
        <v>174</v>
      </c>
      <c r="AE2033" s="341">
        <v>67110003</v>
      </c>
      <c r="AF2033" s="76" t="s">
        <v>96</v>
      </c>
      <c r="AG2033" s="82"/>
      <c r="AH2033" s="60"/>
      <c r="AI2033" s="75" t="s">
        <v>6880</v>
      </c>
      <c r="AJ2033" s="6" t="s">
        <v>103</v>
      </c>
      <c r="AK2033" s="81">
        <v>0</v>
      </c>
      <c r="AL2033" s="6" t="s">
        <v>103</v>
      </c>
      <c r="AM2033" s="342"/>
      <c r="AN2033" s="342"/>
      <c r="AO2033" s="342"/>
    </row>
    <row r="2034" spans="1:41">
      <c r="A2034" s="75" t="s">
        <v>6880</v>
      </c>
      <c r="B2034" s="6" t="s">
        <v>93</v>
      </c>
      <c r="C2034" s="76">
        <v>2033</v>
      </c>
      <c r="D2034" s="76" t="s">
        <v>98</v>
      </c>
      <c r="E2034" s="76" t="s">
        <v>2164</v>
      </c>
      <c r="F2034" s="6" t="str">
        <f t="shared" si="209"/>
        <v>BROKERAF-M-119-SI26-M46-B</v>
      </c>
      <c r="G2034" s="97" t="s">
        <v>7038</v>
      </c>
      <c r="H2034" s="95" t="s">
        <v>7039</v>
      </c>
      <c r="I2034" s="85" t="s">
        <v>6622</v>
      </c>
      <c r="J2034" s="92">
        <v>46105</v>
      </c>
      <c r="K2034" s="98" t="s">
        <v>7281</v>
      </c>
      <c r="L2034" s="77" t="s">
        <v>7282</v>
      </c>
      <c r="M2034" s="80" t="s">
        <v>117</v>
      </c>
      <c r="N2034" s="6" t="s">
        <v>6857</v>
      </c>
      <c r="O2034" s="71">
        <v>0</v>
      </c>
      <c r="P2034" s="71">
        <v>18412.22</v>
      </c>
      <c r="Q2034" s="79">
        <v>2494.21</v>
      </c>
      <c r="R2034" s="79">
        <v>399.07</v>
      </c>
      <c r="S2034" s="71">
        <v>0</v>
      </c>
      <c r="T2034" s="79">
        <v>21305.5</v>
      </c>
      <c r="U2034" s="87" t="s">
        <v>24</v>
      </c>
      <c r="V2034" s="84">
        <f t="shared" si="208"/>
        <v>1223.3501955132438</v>
      </c>
      <c r="W2034" s="78">
        <v>46105</v>
      </c>
      <c r="X2034" s="80" t="s">
        <v>1267</v>
      </c>
      <c r="Y2034" s="80" t="s">
        <v>129</v>
      </c>
      <c r="Z2034" s="80" t="s">
        <v>239</v>
      </c>
      <c r="AA2034" s="80" t="s">
        <v>122</v>
      </c>
      <c r="AB2034" s="76" t="s">
        <v>1106</v>
      </c>
      <c r="AC2034" s="76" t="s">
        <v>540</v>
      </c>
      <c r="AD2034" s="76" t="s">
        <v>174</v>
      </c>
      <c r="AE2034" s="341">
        <v>67110003</v>
      </c>
      <c r="AF2034" s="76" t="s">
        <v>96</v>
      </c>
      <c r="AG2034" s="75"/>
      <c r="AH2034" s="60"/>
      <c r="AI2034" s="75" t="s">
        <v>6880</v>
      </c>
      <c r="AJ2034" s="6" t="s">
        <v>103</v>
      </c>
      <c r="AK2034" s="81">
        <v>0</v>
      </c>
      <c r="AL2034" s="6" t="s">
        <v>103</v>
      </c>
      <c r="AM2034" s="342"/>
      <c r="AN2034" s="342"/>
      <c r="AO2034" s="342"/>
    </row>
    <row r="2035" spans="1:41">
      <c r="A2035" s="75" t="s">
        <v>6880</v>
      </c>
      <c r="B2035" s="6" t="s">
        <v>93</v>
      </c>
      <c r="C2035" s="76">
        <v>2034</v>
      </c>
      <c r="D2035" s="76" t="s">
        <v>98</v>
      </c>
      <c r="E2035" s="76" t="s">
        <v>2164</v>
      </c>
      <c r="F2035" s="6" t="str">
        <f t="shared" si="209"/>
        <v>BROKERRM-M-127-SI26-M46-B//RM-M-126-SI26-M46-B//RM-M-125-SI26-M46-B//RM-M-124-SI26-M46-B</v>
      </c>
      <c r="G2035" s="97" t="s">
        <v>7040</v>
      </c>
      <c r="H2035" s="95" t="s">
        <v>7041</v>
      </c>
      <c r="I2035" s="85" t="s">
        <v>6622</v>
      </c>
      <c r="J2035" s="92">
        <v>46105</v>
      </c>
      <c r="K2035" s="92" t="s">
        <v>7283</v>
      </c>
      <c r="L2035" s="88" t="s">
        <v>7284</v>
      </c>
      <c r="M2035" s="80" t="s">
        <v>117</v>
      </c>
      <c r="N2035" s="6" t="s">
        <v>7285</v>
      </c>
      <c r="O2035" s="71">
        <v>0</v>
      </c>
      <c r="P2035" s="71">
        <v>147297.72</v>
      </c>
      <c r="Q2035" s="79">
        <v>19806.68</v>
      </c>
      <c r="R2035" s="79">
        <v>3169.07</v>
      </c>
      <c r="S2035" s="71">
        <v>0</v>
      </c>
      <c r="T2035" s="79">
        <v>170273.47</v>
      </c>
      <c r="U2035" s="87" t="s">
        <v>24</v>
      </c>
      <c r="V2035" s="84">
        <f t="shared" si="208"/>
        <v>9777.0098244687251</v>
      </c>
      <c r="W2035" s="78">
        <v>46105</v>
      </c>
      <c r="X2035" s="80" t="s">
        <v>437</v>
      </c>
      <c r="Y2035" s="80" t="s">
        <v>129</v>
      </c>
      <c r="Z2035" s="80" t="s">
        <v>239</v>
      </c>
      <c r="AA2035" s="80" t="s">
        <v>122</v>
      </c>
      <c r="AB2035" s="76" t="s">
        <v>1106</v>
      </c>
      <c r="AC2035" s="76" t="s">
        <v>540</v>
      </c>
      <c r="AD2035" s="76" t="s">
        <v>174</v>
      </c>
      <c r="AE2035" s="341">
        <v>67110003</v>
      </c>
      <c r="AF2035" s="76" t="s">
        <v>96</v>
      </c>
      <c r="AG2035" s="82"/>
      <c r="AH2035" s="60"/>
      <c r="AI2035" s="75" t="s">
        <v>6880</v>
      </c>
      <c r="AJ2035" s="6" t="s">
        <v>103</v>
      </c>
      <c r="AK2035" s="81">
        <v>0</v>
      </c>
      <c r="AL2035" s="6" t="s">
        <v>103</v>
      </c>
      <c r="AM2035" s="342"/>
      <c r="AN2035" s="342"/>
      <c r="AO2035" s="342"/>
    </row>
    <row r="2036" spans="1:41">
      <c r="A2036" s="75" t="s">
        <v>6880</v>
      </c>
      <c r="B2036" s="6" t="s">
        <v>93</v>
      </c>
      <c r="C2036" s="76">
        <v>2035</v>
      </c>
      <c r="D2036" s="76" t="s">
        <v>98</v>
      </c>
      <c r="E2036" s="76" t="s">
        <v>2164</v>
      </c>
      <c r="F2036" s="6" t="str">
        <f t="shared" si="209"/>
        <v>BROKERAF-M-128-SI26-M46-B</v>
      </c>
      <c r="G2036" s="97" t="s">
        <v>7042</v>
      </c>
      <c r="H2036" s="95" t="s">
        <v>7043</v>
      </c>
      <c r="I2036" s="85" t="s">
        <v>6622</v>
      </c>
      <c r="J2036" s="92">
        <v>46105</v>
      </c>
      <c r="K2036" s="92" t="s">
        <v>7286</v>
      </c>
      <c r="L2036" s="88" t="s">
        <v>7287</v>
      </c>
      <c r="M2036" s="80" t="s">
        <v>117</v>
      </c>
      <c r="N2036" s="6" t="s">
        <v>6860</v>
      </c>
      <c r="O2036" s="71">
        <v>0</v>
      </c>
      <c r="P2036" s="71">
        <v>26332.21</v>
      </c>
      <c r="Q2036" s="79">
        <v>2494.21</v>
      </c>
      <c r="R2036" s="79">
        <v>399.07</v>
      </c>
      <c r="S2036" s="71">
        <v>0</v>
      </c>
      <c r="T2036" s="79">
        <v>29225.49</v>
      </c>
      <c r="U2036" s="87" t="s">
        <v>24</v>
      </c>
      <c r="V2036" s="84">
        <f t="shared" si="208"/>
        <v>1678.111703807484</v>
      </c>
      <c r="W2036" s="78">
        <v>46105</v>
      </c>
      <c r="X2036" s="80" t="s">
        <v>437</v>
      </c>
      <c r="Y2036" s="80" t="s">
        <v>129</v>
      </c>
      <c r="Z2036" s="80" t="s">
        <v>239</v>
      </c>
      <c r="AA2036" s="80" t="s">
        <v>122</v>
      </c>
      <c r="AB2036" s="76" t="s">
        <v>1106</v>
      </c>
      <c r="AC2036" s="76" t="s">
        <v>540</v>
      </c>
      <c r="AD2036" s="76" t="s">
        <v>174</v>
      </c>
      <c r="AE2036" s="341">
        <v>67110003</v>
      </c>
      <c r="AF2036" s="83">
        <v>8759081</v>
      </c>
      <c r="AG2036" s="139" t="s">
        <v>550</v>
      </c>
      <c r="AH2036" s="369">
        <v>18366.560000000001</v>
      </c>
      <c r="AI2036" s="75" t="s">
        <v>6880</v>
      </c>
      <c r="AJ2036" s="6" t="s">
        <v>103</v>
      </c>
      <c r="AK2036" s="81">
        <v>0</v>
      </c>
      <c r="AL2036" s="6" t="s">
        <v>103</v>
      </c>
      <c r="AM2036" s="342"/>
      <c r="AN2036" s="342"/>
      <c r="AO2036" s="342"/>
    </row>
    <row r="2037" spans="1:41">
      <c r="A2037" s="75" t="s">
        <v>6880</v>
      </c>
      <c r="B2037" s="6" t="s">
        <v>93</v>
      </c>
      <c r="C2037" s="76">
        <v>2036</v>
      </c>
      <c r="D2037" s="76" t="s">
        <v>98</v>
      </c>
      <c r="E2037" s="76" t="s">
        <v>2164</v>
      </c>
      <c r="F2037" s="6" t="str">
        <f t="shared" si="209"/>
        <v>BROKERAF-M-129-SI26-M46-B</v>
      </c>
      <c r="G2037" s="97" t="s">
        <v>7044</v>
      </c>
      <c r="H2037" s="95" t="s">
        <v>7045</v>
      </c>
      <c r="I2037" s="85" t="s">
        <v>6622</v>
      </c>
      <c r="J2037" s="92">
        <v>46105</v>
      </c>
      <c r="K2037" s="92" t="s">
        <v>7288</v>
      </c>
      <c r="L2037" s="88" t="s">
        <v>7289</v>
      </c>
      <c r="M2037" s="80" t="s">
        <v>117</v>
      </c>
      <c r="N2037" s="6" t="s">
        <v>6862</v>
      </c>
      <c r="O2037" s="71">
        <v>0</v>
      </c>
      <c r="P2037" s="71">
        <v>26332.21</v>
      </c>
      <c r="Q2037" s="79">
        <v>2494.21</v>
      </c>
      <c r="R2037" s="79">
        <v>399.07</v>
      </c>
      <c r="S2037" s="71">
        <v>0</v>
      </c>
      <c r="T2037" s="79">
        <v>29225.49</v>
      </c>
      <c r="U2037" s="87" t="s">
        <v>24</v>
      </c>
      <c r="V2037" s="84">
        <f t="shared" si="208"/>
        <v>1678.111703807484</v>
      </c>
      <c r="W2037" s="70">
        <v>46105</v>
      </c>
      <c r="X2037" s="6" t="s">
        <v>1267</v>
      </c>
      <c r="Y2037" s="80" t="s">
        <v>129</v>
      </c>
      <c r="Z2037" s="80" t="s">
        <v>239</v>
      </c>
      <c r="AA2037" s="80" t="s">
        <v>122</v>
      </c>
      <c r="AB2037" s="76" t="s">
        <v>1106</v>
      </c>
      <c r="AC2037" s="76" t="s">
        <v>540</v>
      </c>
      <c r="AD2037" s="76" t="s">
        <v>174</v>
      </c>
      <c r="AE2037" s="341">
        <v>67110003</v>
      </c>
      <c r="AF2037" s="83">
        <v>8759088</v>
      </c>
      <c r="AG2037" s="139" t="s">
        <v>550</v>
      </c>
      <c r="AH2037" s="369">
        <v>18366.560000000001</v>
      </c>
      <c r="AI2037" s="75" t="s">
        <v>6880</v>
      </c>
      <c r="AJ2037" s="6" t="s">
        <v>103</v>
      </c>
      <c r="AK2037" s="81">
        <v>0</v>
      </c>
      <c r="AL2037" s="6" t="s">
        <v>103</v>
      </c>
      <c r="AM2037" s="342"/>
      <c r="AN2037" s="342"/>
      <c r="AO2037" s="342"/>
    </row>
    <row r="2038" spans="1:41">
      <c r="A2038" s="75" t="s">
        <v>6880</v>
      </c>
      <c r="B2038" s="6" t="s">
        <v>93</v>
      </c>
      <c r="C2038" s="76">
        <v>2037</v>
      </c>
      <c r="D2038" s="76" t="s">
        <v>98</v>
      </c>
      <c r="E2038" s="76" t="s">
        <v>2164</v>
      </c>
      <c r="F2038" s="6" t="str">
        <f t="shared" si="209"/>
        <v>BROKERRM-M-091-SI26-M19-B</v>
      </c>
      <c r="G2038" s="97" t="s">
        <v>7046</v>
      </c>
      <c r="H2038" s="95" t="s">
        <v>7047</v>
      </c>
      <c r="I2038" s="85" t="s">
        <v>6622</v>
      </c>
      <c r="J2038" s="92">
        <v>46109</v>
      </c>
      <c r="K2038" s="92" t="s">
        <v>7290</v>
      </c>
      <c r="L2038" s="88" t="s">
        <v>7291</v>
      </c>
      <c r="M2038" s="80" t="s">
        <v>117</v>
      </c>
      <c r="N2038" s="6" t="s">
        <v>7292</v>
      </c>
      <c r="O2038" s="71">
        <v>0</v>
      </c>
      <c r="P2038" s="71">
        <v>22405.64</v>
      </c>
      <c r="Q2038" s="79">
        <v>4601.5200000000004</v>
      </c>
      <c r="R2038" s="79">
        <v>736.25</v>
      </c>
      <c r="S2038" s="71">
        <v>0</v>
      </c>
      <c r="T2038" s="79">
        <v>27743.41</v>
      </c>
      <c r="U2038" s="87" t="s">
        <v>24</v>
      </c>
      <c r="V2038" s="84">
        <f t="shared" si="208"/>
        <v>1593.0114781490263</v>
      </c>
      <c r="W2038" s="70">
        <v>46109</v>
      </c>
      <c r="X2038" s="6" t="s">
        <v>1267</v>
      </c>
      <c r="Y2038" s="80" t="s">
        <v>129</v>
      </c>
      <c r="Z2038" s="80" t="s">
        <v>239</v>
      </c>
      <c r="AA2038" s="80" t="s">
        <v>122</v>
      </c>
      <c r="AB2038" s="76" t="s">
        <v>539</v>
      </c>
      <c r="AC2038" s="76" t="s">
        <v>540</v>
      </c>
      <c r="AD2038" s="76" t="s">
        <v>174</v>
      </c>
      <c r="AE2038" s="341">
        <v>67110003</v>
      </c>
      <c r="AF2038" s="76" t="s">
        <v>96</v>
      </c>
      <c r="AG2038" s="82"/>
      <c r="AH2038" s="60"/>
      <c r="AI2038" s="75" t="s">
        <v>6880</v>
      </c>
      <c r="AJ2038" s="6" t="s">
        <v>103</v>
      </c>
      <c r="AK2038" s="81">
        <v>0</v>
      </c>
      <c r="AL2038" s="6" t="s">
        <v>103</v>
      </c>
      <c r="AM2038" s="342"/>
      <c r="AN2038" s="342"/>
      <c r="AO2038" s="342"/>
    </row>
    <row r="2039" spans="1:41">
      <c r="A2039" s="75" t="s">
        <v>6880</v>
      </c>
      <c r="B2039" s="6" t="s">
        <v>93</v>
      </c>
      <c r="C2039" s="76">
        <v>2038</v>
      </c>
      <c r="D2039" s="76" t="s">
        <v>98</v>
      </c>
      <c r="E2039" s="76" t="s">
        <v>2164</v>
      </c>
      <c r="F2039" s="6" t="str">
        <f t="shared" si="209"/>
        <v>BROKERRM-M-090-SI26-M19-B</v>
      </c>
      <c r="G2039" s="97" t="s">
        <v>7048</v>
      </c>
      <c r="H2039" s="95" t="s">
        <v>7049</v>
      </c>
      <c r="I2039" s="85" t="s">
        <v>6622</v>
      </c>
      <c r="J2039" s="92">
        <v>46109</v>
      </c>
      <c r="K2039" s="92" t="s">
        <v>7293</v>
      </c>
      <c r="L2039" s="88" t="s">
        <v>7294</v>
      </c>
      <c r="M2039" s="80" t="s">
        <v>117</v>
      </c>
      <c r="N2039" s="6" t="s">
        <v>7295</v>
      </c>
      <c r="O2039" s="71">
        <v>0</v>
      </c>
      <c r="P2039" s="71">
        <v>25479.64</v>
      </c>
      <c r="Q2039" s="79">
        <v>4119.92</v>
      </c>
      <c r="R2039" s="79">
        <v>659.19</v>
      </c>
      <c r="S2039" s="71">
        <v>0</v>
      </c>
      <c r="T2039" s="79">
        <v>30258.75</v>
      </c>
      <c r="U2039" s="87" t="s">
        <v>24</v>
      </c>
      <c r="V2039" s="84">
        <f t="shared" si="208"/>
        <v>1737.4409297358129</v>
      </c>
      <c r="W2039" s="89">
        <v>46109</v>
      </c>
      <c r="X2039" s="85" t="s">
        <v>437</v>
      </c>
      <c r="Y2039" s="85" t="s">
        <v>129</v>
      </c>
      <c r="Z2039" s="85" t="s">
        <v>239</v>
      </c>
      <c r="AA2039" s="80" t="s">
        <v>122</v>
      </c>
      <c r="AB2039" s="76" t="s">
        <v>539</v>
      </c>
      <c r="AC2039" s="76" t="s">
        <v>540</v>
      </c>
      <c r="AD2039" s="76" t="s">
        <v>174</v>
      </c>
      <c r="AE2039" s="341">
        <v>67110003</v>
      </c>
      <c r="AF2039" s="76" t="s">
        <v>96</v>
      </c>
      <c r="AG2039" s="82"/>
      <c r="AH2039" s="60"/>
      <c r="AI2039" s="75" t="s">
        <v>6880</v>
      </c>
      <c r="AJ2039" s="6" t="s">
        <v>103</v>
      </c>
      <c r="AK2039" s="81">
        <v>0</v>
      </c>
      <c r="AL2039" s="6" t="s">
        <v>103</v>
      </c>
      <c r="AM2039" s="342"/>
      <c r="AN2039" s="342"/>
      <c r="AO2039" s="342"/>
    </row>
    <row r="2040" spans="1:41">
      <c r="A2040" s="75" t="s">
        <v>6880</v>
      </c>
      <c r="B2040" s="6" t="s">
        <v>93</v>
      </c>
      <c r="C2040" s="76">
        <v>2039</v>
      </c>
      <c r="D2040" s="76" t="s">
        <v>98</v>
      </c>
      <c r="E2040" s="76" t="s">
        <v>2164</v>
      </c>
      <c r="F2040" s="6" t="str">
        <f t="shared" si="209"/>
        <v>BROKERRM-M-252-SI25-M19-L-B</v>
      </c>
      <c r="G2040" s="97" t="s">
        <v>7050</v>
      </c>
      <c r="H2040" s="95" t="s">
        <v>7051</v>
      </c>
      <c r="I2040" s="85" t="s">
        <v>6622</v>
      </c>
      <c r="J2040" s="92">
        <v>46109</v>
      </c>
      <c r="K2040" s="92" t="s">
        <v>7296</v>
      </c>
      <c r="L2040" s="88" t="s">
        <v>7297</v>
      </c>
      <c r="M2040" s="80" t="s">
        <v>117</v>
      </c>
      <c r="N2040" s="80" t="s">
        <v>7297</v>
      </c>
      <c r="O2040" s="71">
        <v>0</v>
      </c>
      <c r="P2040" s="71">
        <v>36142.58</v>
      </c>
      <c r="Q2040" s="79">
        <v>2495.5500000000002</v>
      </c>
      <c r="R2040" s="79">
        <v>399.29</v>
      </c>
      <c r="S2040" s="71">
        <v>0</v>
      </c>
      <c r="T2040" s="79">
        <v>39037.42</v>
      </c>
      <c r="U2040" s="87" t="s">
        <v>24</v>
      </c>
      <c r="V2040" s="84">
        <f t="shared" si="208"/>
        <v>2241.5073755289764</v>
      </c>
      <c r="W2040" s="89">
        <v>46109</v>
      </c>
      <c r="X2040" s="85" t="s">
        <v>580</v>
      </c>
      <c r="Y2040" s="85" t="s">
        <v>2524</v>
      </c>
      <c r="Z2040" s="85" t="s">
        <v>239</v>
      </c>
      <c r="AA2040" s="80" t="s">
        <v>122</v>
      </c>
      <c r="AB2040" s="76" t="s">
        <v>539</v>
      </c>
      <c r="AC2040" s="76" t="s">
        <v>540</v>
      </c>
      <c r="AD2040" s="76" t="s">
        <v>174</v>
      </c>
      <c r="AE2040" s="341">
        <v>67110003</v>
      </c>
      <c r="AF2040" s="76" t="s">
        <v>96</v>
      </c>
      <c r="AG2040" s="82"/>
      <c r="AH2040" s="60"/>
      <c r="AI2040" s="75" t="s">
        <v>6880</v>
      </c>
      <c r="AJ2040" s="6" t="s">
        <v>103</v>
      </c>
      <c r="AK2040" s="81">
        <v>0</v>
      </c>
      <c r="AL2040" s="6" t="s">
        <v>103</v>
      </c>
      <c r="AM2040" s="342"/>
      <c r="AN2040" s="342"/>
      <c r="AO2040" s="342"/>
    </row>
    <row r="2041" spans="1:41">
      <c r="A2041" s="75" t="s">
        <v>6880</v>
      </c>
      <c r="B2041" s="6" t="s">
        <v>93</v>
      </c>
      <c r="C2041" s="76">
        <v>2040</v>
      </c>
      <c r="D2041" s="76" t="s">
        <v>98</v>
      </c>
      <c r="E2041" s="76" t="s">
        <v>2164</v>
      </c>
      <c r="F2041" s="6" t="str">
        <f t="shared" si="209"/>
        <v>BROKERRM-M-254-SI25-M19-L-B</v>
      </c>
      <c r="G2041" s="97" t="s">
        <v>7052</v>
      </c>
      <c r="H2041" s="95" t="s">
        <v>7053</v>
      </c>
      <c r="I2041" s="85" t="s">
        <v>6622</v>
      </c>
      <c r="J2041" s="92">
        <v>46109</v>
      </c>
      <c r="K2041" s="92" t="s">
        <v>7298</v>
      </c>
      <c r="L2041" s="91" t="s">
        <v>7297</v>
      </c>
      <c r="M2041" s="80" t="s">
        <v>117</v>
      </c>
      <c r="N2041" s="80" t="s">
        <v>7297</v>
      </c>
      <c r="O2041" s="71">
        <v>0</v>
      </c>
      <c r="P2041" s="71">
        <v>36142.58</v>
      </c>
      <c r="Q2041" s="79">
        <v>2495.5500000000002</v>
      </c>
      <c r="R2041" s="79">
        <v>399.29</v>
      </c>
      <c r="S2041" s="71">
        <v>0</v>
      </c>
      <c r="T2041" s="79">
        <v>39037.42</v>
      </c>
      <c r="U2041" s="87" t="s">
        <v>24</v>
      </c>
      <c r="V2041" s="84">
        <f t="shared" si="208"/>
        <v>2241.5073755289764</v>
      </c>
      <c r="W2041" s="70">
        <v>46109</v>
      </c>
      <c r="X2041" s="6" t="s">
        <v>437</v>
      </c>
      <c r="Y2041" s="80" t="s">
        <v>129</v>
      </c>
      <c r="Z2041" s="80" t="s">
        <v>239</v>
      </c>
      <c r="AA2041" s="80" t="s">
        <v>122</v>
      </c>
      <c r="AB2041" s="76" t="s">
        <v>539</v>
      </c>
      <c r="AC2041" s="76" t="s">
        <v>540</v>
      </c>
      <c r="AD2041" s="76" t="s">
        <v>174</v>
      </c>
      <c r="AE2041" s="341">
        <v>67110003</v>
      </c>
      <c r="AF2041" s="76" t="s">
        <v>96</v>
      </c>
      <c r="AG2041" s="82"/>
      <c r="AH2041" s="60"/>
      <c r="AI2041" s="75" t="s">
        <v>6880</v>
      </c>
      <c r="AJ2041" s="6" t="s">
        <v>103</v>
      </c>
      <c r="AK2041" s="81">
        <v>0</v>
      </c>
      <c r="AL2041" s="6" t="s">
        <v>103</v>
      </c>
      <c r="AM2041" s="342"/>
      <c r="AN2041" s="342"/>
      <c r="AO2041" s="342"/>
    </row>
    <row r="2042" spans="1:41">
      <c r="A2042" s="75" t="s">
        <v>6880</v>
      </c>
      <c r="B2042" s="6" t="s">
        <v>93</v>
      </c>
      <c r="C2042" s="76">
        <v>2041</v>
      </c>
      <c r="D2042" s="76" t="s">
        <v>98</v>
      </c>
      <c r="E2042" s="76" t="s">
        <v>2164</v>
      </c>
      <c r="F2042" s="6" t="str">
        <f t="shared" si="209"/>
        <v>BROKERRM-A-021-SI26-M19-L-B</v>
      </c>
      <c r="G2042" s="97" t="s">
        <v>7054</v>
      </c>
      <c r="H2042" s="95" t="s">
        <v>7055</v>
      </c>
      <c r="I2042" s="85" t="s">
        <v>6622</v>
      </c>
      <c r="J2042" s="92">
        <v>46109</v>
      </c>
      <c r="K2042" s="92" t="s">
        <v>7299</v>
      </c>
      <c r="L2042" s="77">
        <v>266128766</v>
      </c>
      <c r="M2042" s="80" t="s">
        <v>117</v>
      </c>
      <c r="N2042" s="80">
        <v>266128766</v>
      </c>
      <c r="O2042" s="71">
        <v>0</v>
      </c>
      <c r="P2042" s="71">
        <v>9065.4</v>
      </c>
      <c r="Q2042" s="79">
        <v>2578.8000000000002</v>
      </c>
      <c r="R2042" s="79">
        <v>412.61</v>
      </c>
      <c r="S2042" s="71">
        <v>0</v>
      </c>
      <c r="T2042" s="79">
        <v>12056.81</v>
      </c>
      <c r="U2042" s="87" t="s">
        <v>24</v>
      </c>
      <c r="V2042" s="84">
        <f t="shared" si="208"/>
        <v>692.29545754692595</v>
      </c>
      <c r="W2042" s="70">
        <v>46109</v>
      </c>
      <c r="X2042" s="80" t="s">
        <v>1267</v>
      </c>
      <c r="Y2042" s="80" t="s">
        <v>129</v>
      </c>
      <c r="Z2042" s="80" t="s">
        <v>239</v>
      </c>
      <c r="AA2042" s="80" t="s">
        <v>122</v>
      </c>
      <c r="AB2042" s="76" t="s">
        <v>539</v>
      </c>
      <c r="AC2042" s="76" t="s">
        <v>540</v>
      </c>
      <c r="AD2042" s="76" t="s">
        <v>174</v>
      </c>
      <c r="AE2042" s="341">
        <v>67110003</v>
      </c>
      <c r="AF2042" s="76" t="s">
        <v>96</v>
      </c>
      <c r="AG2042" s="82"/>
      <c r="AH2042" s="60"/>
      <c r="AI2042" s="75" t="s">
        <v>6880</v>
      </c>
      <c r="AJ2042" s="6" t="s">
        <v>103</v>
      </c>
      <c r="AK2042" s="81">
        <v>0</v>
      </c>
      <c r="AL2042" s="6" t="s">
        <v>103</v>
      </c>
      <c r="AM2042" s="342"/>
      <c r="AN2042" s="342"/>
      <c r="AO2042" s="342"/>
    </row>
    <row r="2043" spans="1:41" ht="29">
      <c r="A2043" s="75" t="s">
        <v>6880</v>
      </c>
      <c r="B2043" s="6" t="s">
        <v>93</v>
      </c>
      <c r="C2043" s="76">
        <v>2042</v>
      </c>
      <c r="D2043" s="76" t="s">
        <v>98</v>
      </c>
      <c r="E2043" s="76" t="s">
        <v>2164</v>
      </c>
      <c r="F2043" s="6" t="str">
        <f t="shared" si="209"/>
        <v>BROKERRM-M-067-SI26-M19-B</v>
      </c>
      <c r="G2043" s="97" t="s">
        <v>7056</v>
      </c>
      <c r="H2043" s="95" t="s">
        <v>7057</v>
      </c>
      <c r="I2043" s="85" t="s">
        <v>6622</v>
      </c>
      <c r="J2043" s="92">
        <v>46109</v>
      </c>
      <c r="K2043" s="95" t="s">
        <v>7300</v>
      </c>
      <c r="L2043" s="72" t="s">
        <v>7301</v>
      </c>
      <c r="M2043" s="80" t="s">
        <v>117</v>
      </c>
      <c r="N2043" s="80" t="s">
        <v>7302</v>
      </c>
      <c r="O2043" s="71">
        <v>0</v>
      </c>
      <c r="P2043" s="71">
        <v>24457.279999999999</v>
      </c>
      <c r="Q2043" s="79">
        <v>3638.32</v>
      </c>
      <c r="R2043" s="79">
        <v>582.13</v>
      </c>
      <c r="S2043" s="71">
        <v>0</v>
      </c>
      <c r="T2043" s="79">
        <v>28677.73</v>
      </c>
      <c r="U2043" s="87" t="s">
        <v>24</v>
      </c>
      <c r="V2043" s="84">
        <f t="shared" ref="V2043:V2058" si="210">T2043/17.4157</f>
        <v>1646.6596232135371</v>
      </c>
      <c r="W2043" s="89">
        <v>46109</v>
      </c>
      <c r="X2043" s="87" t="s">
        <v>1267</v>
      </c>
      <c r="Y2043" s="85" t="s">
        <v>129</v>
      </c>
      <c r="Z2043" s="85" t="s">
        <v>239</v>
      </c>
      <c r="AA2043" s="85" t="s">
        <v>122</v>
      </c>
      <c r="AB2043" s="76" t="s">
        <v>539</v>
      </c>
      <c r="AC2043" s="76" t="s">
        <v>540</v>
      </c>
      <c r="AD2043" s="76" t="s">
        <v>174</v>
      </c>
      <c r="AE2043" s="341">
        <v>67110003</v>
      </c>
      <c r="AF2043" s="76" t="s">
        <v>96</v>
      </c>
      <c r="AG2043" s="75"/>
      <c r="AH2043" s="60"/>
      <c r="AI2043" s="75" t="s">
        <v>6880</v>
      </c>
      <c r="AJ2043" s="6" t="s">
        <v>103</v>
      </c>
      <c r="AK2043" s="81">
        <v>0</v>
      </c>
      <c r="AL2043" s="6" t="s">
        <v>103</v>
      </c>
      <c r="AM2043" s="342"/>
      <c r="AN2043" s="342"/>
      <c r="AO2043" s="342"/>
    </row>
    <row r="2044" spans="1:41" ht="29">
      <c r="A2044" s="75" t="s">
        <v>6880</v>
      </c>
      <c r="B2044" s="6" t="s">
        <v>93</v>
      </c>
      <c r="C2044" s="76">
        <v>2043</v>
      </c>
      <c r="D2044" s="76" t="s">
        <v>98</v>
      </c>
      <c r="E2044" s="76" t="s">
        <v>2164</v>
      </c>
      <c r="F2044" s="6" t="str">
        <f t="shared" si="209"/>
        <v>BROKERRM-M-066-SI26-M19-B</v>
      </c>
      <c r="G2044" s="97" t="s">
        <v>7058</v>
      </c>
      <c r="H2044" s="95" t="s">
        <v>7059</v>
      </c>
      <c r="I2044" s="85" t="s">
        <v>6622</v>
      </c>
      <c r="J2044" s="92">
        <v>46109</v>
      </c>
      <c r="K2044" s="95" t="s">
        <v>7303</v>
      </c>
      <c r="L2044" s="72" t="s">
        <v>7304</v>
      </c>
      <c r="M2044" s="80" t="s">
        <v>117</v>
      </c>
      <c r="N2044" s="80" t="s">
        <v>7305</v>
      </c>
      <c r="O2044" s="71">
        <v>0</v>
      </c>
      <c r="P2044" s="71">
        <v>21254.71</v>
      </c>
      <c r="Q2044" s="79">
        <v>2964.08</v>
      </c>
      <c r="R2044" s="79">
        <v>474.26</v>
      </c>
      <c r="S2044" s="71">
        <v>0</v>
      </c>
      <c r="T2044" s="79">
        <v>24693.05</v>
      </c>
      <c r="U2044" s="87" t="s">
        <v>24</v>
      </c>
      <c r="V2044" s="84">
        <f t="shared" si="210"/>
        <v>1417.8614698232054</v>
      </c>
      <c r="W2044" s="89">
        <v>46109</v>
      </c>
      <c r="X2044" s="87" t="s">
        <v>1267</v>
      </c>
      <c r="Y2044" s="85" t="s">
        <v>129</v>
      </c>
      <c r="Z2044" s="85" t="s">
        <v>239</v>
      </c>
      <c r="AA2044" s="85" t="s">
        <v>122</v>
      </c>
      <c r="AB2044" s="76" t="s">
        <v>539</v>
      </c>
      <c r="AC2044" s="76" t="s">
        <v>540</v>
      </c>
      <c r="AD2044" s="76" t="s">
        <v>174</v>
      </c>
      <c r="AE2044" s="341">
        <v>67110003</v>
      </c>
      <c r="AF2044" s="76" t="s">
        <v>96</v>
      </c>
      <c r="AG2044" s="82"/>
      <c r="AH2044" s="60"/>
      <c r="AI2044" s="75" t="s">
        <v>6880</v>
      </c>
      <c r="AJ2044" s="6" t="s">
        <v>103</v>
      </c>
      <c r="AK2044" s="81">
        <v>0</v>
      </c>
      <c r="AL2044" s="6" t="s">
        <v>103</v>
      </c>
      <c r="AM2044" s="342"/>
      <c r="AN2044" s="342"/>
      <c r="AO2044" s="342"/>
    </row>
    <row r="2045" spans="1:41" ht="29">
      <c r="A2045" s="75" t="s">
        <v>6880</v>
      </c>
      <c r="B2045" s="6" t="s">
        <v>93</v>
      </c>
      <c r="C2045" s="76">
        <v>2044</v>
      </c>
      <c r="D2045" s="76" t="s">
        <v>98</v>
      </c>
      <c r="E2045" s="76" t="s">
        <v>2164</v>
      </c>
      <c r="F2045" s="6" t="str">
        <f t="shared" si="209"/>
        <v>BROKERRM-M-084-SI26-M19-B</v>
      </c>
      <c r="G2045" s="97" t="s">
        <v>7060</v>
      </c>
      <c r="H2045" s="95" t="s">
        <v>7061</v>
      </c>
      <c r="I2045" s="85" t="s">
        <v>6622</v>
      </c>
      <c r="J2045" s="92">
        <v>46109</v>
      </c>
      <c r="K2045" s="95" t="s">
        <v>7306</v>
      </c>
      <c r="L2045" s="72" t="s">
        <v>7307</v>
      </c>
      <c r="M2045" s="80" t="s">
        <v>117</v>
      </c>
      <c r="N2045" s="80" t="s">
        <v>7308</v>
      </c>
      <c r="O2045" s="71">
        <v>0</v>
      </c>
      <c r="P2045" s="71">
        <v>22609.95</v>
      </c>
      <c r="Q2045" s="79">
        <v>4306.43</v>
      </c>
      <c r="R2045" s="79">
        <v>689.03</v>
      </c>
      <c r="S2045" s="71">
        <v>0</v>
      </c>
      <c r="T2045" s="79">
        <v>27605.41</v>
      </c>
      <c r="U2045" s="87" t="s">
        <v>24</v>
      </c>
      <c r="V2045" s="84">
        <f t="shared" si="210"/>
        <v>1585.0875933783884</v>
      </c>
      <c r="W2045" s="89">
        <v>46109</v>
      </c>
      <c r="X2045" s="87" t="s">
        <v>1267</v>
      </c>
      <c r="Y2045" s="85" t="s">
        <v>129</v>
      </c>
      <c r="Z2045" s="85" t="s">
        <v>239</v>
      </c>
      <c r="AA2045" s="85" t="s">
        <v>122</v>
      </c>
      <c r="AB2045" s="76" t="s">
        <v>539</v>
      </c>
      <c r="AC2045" s="76" t="s">
        <v>540</v>
      </c>
      <c r="AD2045" s="76" t="s">
        <v>174</v>
      </c>
      <c r="AE2045" s="341">
        <v>67110003</v>
      </c>
      <c r="AF2045" s="76" t="s">
        <v>96</v>
      </c>
      <c r="AG2045" s="75"/>
      <c r="AH2045" s="60"/>
      <c r="AI2045" s="75" t="s">
        <v>6880</v>
      </c>
      <c r="AJ2045" s="6" t="s">
        <v>103</v>
      </c>
      <c r="AK2045" s="81">
        <v>0</v>
      </c>
      <c r="AL2045" s="6" t="s">
        <v>103</v>
      </c>
      <c r="AM2045" s="342"/>
      <c r="AN2045" s="342"/>
      <c r="AO2045" s="342"/>
    </row>
    <row r="2046" spans="1:41" ht="58">
      <c r="A2046" s="75" t="s">
        <v>6880</v>
      </c>
      <c r="B2046" s="6" t="s">
        <v>93</v>
      </c>
      <c r="C2046" s="76">
        <v>2045</v>
      </c>
      <c r="D2046" s="76" t="s">
        <v>98</v>
      </c>
      <c r="E2046" s="76" t="s">
        <v>2164</v>
      </c>
      <c r="F2046" s="6" t="str">
        <f t="shared" si="209"/>
        <v>BROKERRM-M-001-SI26-M19-L-B</v>
      </c>
      <c r="G2046" s="97" t="s">
        <v>3149</v>
      </c>
      <c r="H2046" s="95" t="s">
        <v>7062</v>
      </c>
      <c r="I2046" s="85" t="s">
        <v>6622</v>
      </c>
      <c r="J2046" s="92">
        <v>46109</v>
      </c>
      <c r="K2046" s="95" t="s">
        <v>6248</v>
      </c>
      <c r="L2046" s="72" t="s">
        <v>6249</v>
      </c>
      <c r="M2046" s="80" t="s">
        <v>117</v>
      </c>
      <c r="N2046" s="80" t="s">
        <v>5826</v>
      </c>
      <c r="O2046" s="71">
        <v>0</v>
      </c>
      <c r="P2046" s="71">
        <v>5510</v>
      </c>
      <c r="Q2046" s="79">
        <v>0</v>
      </c>
      <c r="R2046" s="79">
        <v>0</v>
      </c>
      <c r="S2046" s="71">
        <v>0</v>
      </c>
      <c r="T2046" s="79">
        <v>5510</v>
      </c>
      <c r="U2046" s="87" t="s">
        <v>24</v>
      </c>
      <c r="V2046" s="84">
        <f t="shared" si="210"/>
        <v>316.38119627692254</v>
      </c>
      <c r="W2046" s="89">
        <v>46109</v>
      </c>
      <c r="X2046" s="87" t="s">
        <v>437</v>
      </c>
      <c r="Y2046" s="85" t="s">
        <v>129</v>
      </c>
      <c r="Z2046" s="85" t="s">
        <v>239</v>
      </c>
      <c r="AA2046" s="85" t="s">
        <v>122</v>
      </c>
      <c r="AB2046" s="76" t="s">
        <v>539</v>
      </c>
      <c r="AC2046" s="76" t="s">
        <v>540</v>
      </c>
      <c r="AD2046" s="76" t="s">
        <v>174</v>
      </c>
      <c r="AE2046" s="341">
        <v>67110003</v>
      </c>
      <c r="AF2046" s="76" t="s">
        <v>7309</v>
      </c>
      <c r="AG2046" s="75"/>
      <c r="AH2046" s="60"/>
      <c r="AI2046" s="75" t="s">
        <v>6880</v>
      </c>
      <c r="AJ2046" s="6" t="s">
        <v>103</v>
      </c>
      <c r="AK2046" s="81">
        <v>0</v>
      </c>
      <c r="AL2046" s="6" t="s">
        <v>103</v>
      </c>
      <c r="AM2046" s="342"/>
      <c r="AN2046" s="342"/>
      <c r="AO2046" s="342"/>
    </row>
    <row r="2047" spans="1:41" ht="29">
      <c r="A2047" s="75" t="s">
        <v>6880</v>
      </c>
      <c r="B2047" s="6" t="s">
        <v>93</v>
      </c>
      <c r="C2047" s="76">
        <v>2046</v>
      </c>
      <c r="D2047" s="76" t="s">
        <v>98</v>
      </c>
      <c r="E2047" s="76" t="s">
        <v>2164</v>
      </c>
      <c r="F2047" s="6" t="str">
        <f t="shared" si="209"/>
        <v>BROKERAF-M-106-SI26-M46-B</v>
      </c>
      <c r="G2047" s="97" t="s">
        <v>7000</v>
      </c>
      <c r="H2047" s="95" t="s">
        <v>7063</v>
      </c>
      <c r="I2047" s="85" t="s">
        <v>6622</v>
      </c>
      <c r="J2047" s="92">
        <v>46109</v>
      </c>
      <c r="K2047" s="95" t="s">
        <v>7239</v>
      </c>
      <c r="L2047" s="72" t="s">
        <v>7240</v>
      </c>
      <c r="M2047" s="80" t="s">
        <v>117</v>
      </c>
      <c r="N2047" s="80" t="s">
        <v>6729</v>
      </c>
      <c r="O2047" s="71">
        <v>0</v>
      </c>
      <c r="P2047" s="71">
        <v>6670</v>
      </c>
      <c r="Q2047" s="79">
        <v>0</v>
      </c>
      <c r="R2047" s="79">
        <v>0</v>
      </c>
      <c r="S2047" s="71">
        <v>0</v>
      </c>
      <c r="T2047" s="79">
        <v>6670</v>
      </c>
      <c r="U2047" s="87" t="s">
        <v>24</v>
      </c>
      <c r="V2047" s="84">
        <f t="shared" si="210"/>
        <v>382.98776391416936</v>
      </c>
      <c r="W2047" s="89">
        <v>46109</v>
      </c>
      <c r="X2047" s="87" t="s">
        <v>1267</v>
      </c>
      <c r="Y2047" s="85" t="s">
        <v>129</v>
      </c>
      <c r="Z2047" s="85" t="s">
        <v>239</v>
      </c>
      <c r="AA2047" s="85" t="s">
        <v>122</v>
      </c>
      <c r="AB2047" s="76" t="s">
        <v>1106</v>
      </c>
      <c r="AC2047" s="76" t="s">
        <v>540</v>
      </c>
      <c r="AD2047" s="76" t="s">
        <v>174</v>
      </c>
      <c r="AE2047" s="341">
        <v>67110003</v>
      </c>
      <c r="AF2047" s="76" t="s">
        <v>7310</v>
      </c>
      <c r="AG2047" s="75"/>
      <c r="AH2047" s="60"/>
      <c r="AI2047" s="75" t="s">
        <v>6880</v>
      </c>
      <c r="AJ2047" s="6" t="s">
        <v>103</v>
      </c>
      <c r="AK2047" s="81">
        <v>0</v>
      </c>
      <c r="AL2047" s="6" t="s">
        <v>103</v>
      </c>
      <c r="AM2047" s="342"/>
      <c r="AN2047" s="342"/>
      <c r="AO2047" s="342"/>
    </row>
    <row r="2048" spans="1:41" ht="58">
      <c r="A2048" s="75" t="s">
        <v>6880</v>
      </c>
      <c r="B2048" s="6" t="s">
        <v>93</v>
      </c>
      <c r="C2048" s="76">
        <v>2047</v>
      </c>
      <c r="D2048" s="76" t="s">
        <v>98</v>
      </c>
      <c r="E2048" s="76" t="s">
        <v>2164</v>
      </c>
      <c r="F2048" s="6" t="str">
        <f t="shared" si="209"/>
        <v>BROKERRM-M-580-SI25-M19-B</v>
      </c>
      <c r="G2048" s="97" t="s">
        <v>5045</v>
      </c>
      <c r="H2048" s="95" t="s">
        <v>7064</v>
      </c>
      <c r="I2048" s="85" t="s">
        <v>6622</v>
      </c>
      <c r="J2048" s="92">
        <v>46109</v>
      </c>
      <c r="K2048" s="95" t="s">
        <v>5258</v>
      </c>
      <c r="L2048" s="73" t="s">
        <v>5259</v>
      </c>
      <c r="M2048" s="80" t="s">
        <v>117</v>
      </c>
      <c r="N2048" s="73" t="s">
        <v>5260</v>
      </c>
      <c r="O2048" s="71">
        <v>0</v>
      </c>
      <c r="P2048" s="71">
        <v>5510</v>
      </c>
      <c r="Q2048" s="79">
        <v>0</v>
      </c>
      <c r="R2048" s="79">
        <v>0</v>
      </c>
      <c r="S2048" s="71">
        <v>0</v>
      </c>
      <c r="T2048" s="79">
        <v>5510</v>
      </c>
      <c r="U2048" s="87" t="s">
        <v>24</v>
      </c>
      <c r="V2048" s="84">
        <f t="shared" si="210"/>
        <v>316.38119627692254</v>
      </c>
      <c r="W2048" s="89">
        <v>46109</v>
      </c>
      <c r="X2048" s="87" t="s">
        <v>437</v>
      </c>
      <c r="Y2048" s="85" t="s">
        <v>129</v>
      </c>
      <c r="Z2048" s="85" t="s">
        <v>239</v>
      </c>
      <c r="AA2048" s="85" t="s">
        <v>122</v>
      </c>
      <c r="AB2048" s="76" t="s">
        <v>539</v>
      </c>
      <c r="AC2048" s="76" t="s">
        <v>540</v>
      </c>
      <c r="AD2048" s="76" t="s">
        <v>174</v>
      </c>
      <c r="AE2048" s="341">
        <v>67110003</v>
      </c>
      <c r="AF2048" s="76" t="s">
        <v>7311</v>
      </c>
      <c r="AG2048" s="75"/>
      <c r="AH2048" s="60"/>
      <c r="AI2048" s="75" t="s">
        <v>6880</v>
      </c>
      <c r="AJ2048" s="6" t="s">
        <v>103</v>
      </c>
      <c r="AK2048" s="81">
        <v>0</v>
      </c>
      <c r="AL2048" s="6" t="s">
        <v>103</v>
      </c>
      <c r="AM2048" s="342"/>
      <c r="AN2048" s="342"/>
      <c r="AO2048" s="342"/>
    </row>
    <row r="2049" spans="1:41" ht="29">
      <c r="A2049" s="75" t="s">
        <v>6880</v>
      </c>
      <c r="B2049" s="6" t="s">
        <v>93</v>
      </c>
      <c r="C2049" s="76">
        <v>2048</v>
      </c>
      <c r="D2049" s="76" t="s">
        <v>98</v>
      </c>
      <c r="E2049" s="76" t="s">
        <v>2164</v>
      </c>
      <c r="F2049" s="6" t="str">
        <f t="shared" si="209"/>
        <v>BROKERRM-M-073-SI26-M19-B</v>
      </c>
      <c r="G2049" s="97" t="s">
        <v>6529</v>
      </c>
      <c r="H2049" s="95" t="s">
        <v>7065</v>
      </c>
      <c r="I2049" s="85" t="s">
        <v>6622</v>
      </c>
      <c r="J2049" s="92">
        <v>46109</v>
      </c>
      <c r="K2049" s="95" t="s">
        <v>7312</v>
      </c>
      <c r="L2049" s="73" t="s">
        <v>6671</v>
      </c>
      <c r="M2049" s="80" t="s">
        <v>117</v>
      </c>
      <c r="N2049" s="73" t="s">
        <v>5834</v>
      </c>
      <c r="O2049" s="71">
        <v>0</v>
      </c>
      <c r="P2049" s="71">
        <v>6786</v>
      </c>
      <c r="Q2049" s="79">
        <v>0</v>
      </c>
      <c r="R2049" s="79">
        <v>0</v>
      </c>
      <c r="S2049" s="71">
        <v>0</v>
      </c>
      <c r="T2049" s="79">
        <v>6786</v>
      </c>
      <c r="U2049" s="87" t="s">
        <v>24</v>
      </c>
      <c r="V2049" s="84">
        <f t="shared" si="210"/>
        <v>389.64842067789408</v>
      </c>
      <c r="W2049" s="89">
        <v>46109</v>
      </c>
      <c r="X2049" s="87" t="s">
        <v>1267</v>
      </c>
      <c r="Y2049" s="85" t="s">
        <v>129</v>
      </c>
      <c r="Z2049" s="85" t="s">
        <v>239</v>
      </c>
      <c r="AA2049" s="85" t="s">
        <v>122</v>
      </c>
      <c r="AB2049" s="76" t="s">
        <v>539</v>
      </c>
      <c r="AC2049" s="76" t="s">
        <v>540</v>
      </c>
      <c r="AD2049" s="76" t="s">
        <v>174</v>
      </c>
      <c r="AE2049" s="341">
        <v>67110003</v>
      </c>
      <c r="AF2049" s="76" t="s">
        <v>7313</v>
      </c>
      <c r="AG2049" s="75"/>
      <c r="AH2049" s="60"/>
      <c r="AI2049" s="75" t="s">
        <v>6880</v>
      </c>
      <c r="AJ2049" s="6" t="s">
        <v>103</v>
      </c>
      <c r="AK2049" s="81">
        <v>0</v>
      </c>
      <c r="AL2049" s="6" t="s">
        <v>103</v>
      </c>
      <c r="AM2049" s="342"/>
      <c r="AN2049" s="342"/>
      <c r="AO2049" s="342"/>
    </row>
    <row r="2050" spans="1:41" ht="58">
      <c r="A2050" s="75" t="s">
        <v>6880</v>
      </c>
      <c r="B2050" s="6" t="s">
        <v>93</v>
      </c>
      <c r="C2050" s="76">
        <v>2049</v>
      </c>
      <c r="D2050" s="76" t="s">
        <v>98</v>
      </c>
      <c r="E2050" s="76" t="s">
        <v>2164</v>
      </c>
      <c r="F2050" s="6" t="str">
        <f t="shared" si="209"/>
        <v>BROKERRM-M-044-SI26-M19-B</v>
      </c>
      <c r="G2050" s="97" t="s">
        <v>5526</v>
      </c>
      <c r="H2050" s="95" t="s">
        <v>7066</v>
      </c>
      <c r="I2050" s="85" t="s">
        <v>6622</v>
      </c>
      <c r="J2050" s="92">
        <v>46109</v>
      </c>
      <c r="K2050" s="95" t="s">
        <v>5735</v>
      </c>
      <c r="L2050" s="73" t="s">
        <v>5736</v>
      </c>
      <c r="M2050" s="80" t="s">
        <v>117</v>
      </c>
      <c r="N2050" s="73" t="s">
        <v>5737</v>
      </c>
      <c r="O2050" s="71">
        <v>0</v>
      </c>
      <c r="P2050" s="71">
        <v>6670</v>
      </c>
      <c r="Q2050" s="79">
        <v>0</v>
      </c>
      <c r="R2050" s="79">
        <v>0</v>
      </c>
      <c r="S2050" s="71">
        <v>0</v>
      </c>
      <c r="T2050" s="79">
        <v>6670</v>
      </c>
      <c r="U2050" s="87" t="s">
        <v>24</v>
      </c>
      <c r="V2050" s="84">
        <f t="shared" si="210"/>
        <v>382.98776391416936</v>
      </c>
      <c r="W2050" s="78">
        <v>46109</v>
      </c>
      <c r="X2050" s="87" t="s">
        <v>437</v>
      </c>
      <c r="Y2050" s="85" t="s">
        <v>129</v>
      </c>
      <c r="Z2050" s="85" t="s">
        <v>239</v>
      </c>
      <c r="AA2050" s="85" t="s">
        <v>122</v>
      </c>
      <c r="AB2050" s="76" t="s">
        <v>539</v>
      </c>
      <c r="AC2050" s="76" t="s">
        <v>540</v>
      </c>
      <c r="AD2050" s="76" t="s">
        <v>174</v>
      </c>
      <c r="AE2050" s="341">
        <v>67110003</v>
      </c>
      <c r="AF2050" s="76" t="s">
        <v>7314</v>
      </c>
      <c r="AG2050" s="75"/>
      <c r="AH2050" s="60"/>
      <c r="AI2050" s="75" t="s">
        <v>6880</v>
      </c>
      <c r="AJ2050" s="6" t="s">
        <v>103</v>
      </c>
      <c r="AK2050" s="81">
        <v>0</v>
      </c>
      <c r="AL2050" s="6" t="s">
        <v>103</v>
      </c>
      <c r="AM2050" s="342"/>
      <c r="AN2050" s="342"/>
      <c r="AO2050" s="342"/>
    </row>
    <row r="2051" spans="1:41" ht="58">
      <c r="A2051" s="75" t="s">
        <v>6880</v>
      </c>
      <c r="B2051" s="6" t="s">
        <v>93</v>
      </c>
      <c r="C2051" s="76">
        <v>2050</v>
      </c>
      <c r="D2051" s="76" t="s">
        <v>98</v>
      </c>
      <c r="E2051" s="76" t="s">
        <v>2164</v>
      </c>
      <c r="F2051" s="6" t="str">
        <f t="shared" ref="F2051:F2114" si="211">E2051&amp;G2051</f>
        <v>BROKERRM-M-020-SI26-M19-B</v>
      </c>
      <c r="G2051" s="97" t="s">
        <v>5524</v>
      </c>
      <c r="H2051" s="95" t="s">
        <v>7067</v>
      </c>
      <c r="I2051" s="85" t="s">
        <v>6622</v>
      </c>
      <c r="J2051" s="92">
        <v>46109</v>
      </c>
      <c r="K2051" s="95" t="s">
        <v>6223</v>
      </c>
      <c r="L2051" s="73" t="s">
        <v>6224</v>
      </c>
      <c r="M2051" s="80" t="s">
        <v>117</v>
      </c>
      <c r="N2051" s="73" t="s">
        <v>5778</v>
      </c>
      <c r="O2051" s="71">
        <v>0</v>
      </c>
      <c r="P2051" s="71">
        <v>7720.96</v>
      </c>
      <c r="Q2051" s="79">
        <v>0</v>
      </c>
      <c r="R2051" s="79">
        <v>0</v>
      </c>
      <c r="S2051" s="71">
        <v>0</v>
      </c>
      <c r="T2051" s="79">
        <v>7720.96</v>
      </c>
      <c r="U2051" s="87" t="s">
        <v>24</v>
      </c>
      <c r="V2051" s="84">
        <f t="shared" si="210"/>
        <v>443.33331419351504</v>
      </c>
      <c r="W2051" s="78">
        <v>46109</v>
      </c>
      <c r="X2051" s="87" t="s">
        <v>437</v>
      </c>
      <c r="Y2051" s="85" t="s">
        <v>129</v>
      </c>
      <c r="Z2051" s="85" t="s">
        <v>239</v>
      </c>
      <c r="AA2051" s="85" t="s">
        <v>122</v>
      </c>
      <c r="AB2051" s="76" t="s">
        <v>539</v>
      </c>
      <c r="AC2051" s="76" t="s">
        <v>540</v>
      </c>
      <c r="AD2051" s="76" t="s">
        <v>174</v>
      </c>
      <c r="AE2051" s="341">
        <v>67110003</v>
      </c>
      <c r="AF2051" s="76" t="s">
        <v>7315</v>
      </c>
      <c r="AG2051" s="75"/>
      <c r="AH2051" s="60"/>
      <c r="AI2051" s="75" t="s">
        <v>6880</v>
      </c>
      <c r="AJ2051" s="6" t="s">
        <v>103</v>
      </c>
      <c r="AK2051" s="81">
        <v>0</v>
      </c>
      <c r="AL2051" s="6" t="s">
        <v>103</v>
      </c>
      <c r="AM2051" s="342"/>
      <c r="AN2051" s="342"/>
      <c r="AO2051" s="342"/>
    </row>
    <row r="2052" spans="1:41" ht="58">
      <c r="A2052" s="75" t="s">
        <v>6880</v>
      </c>
      <c r="B2052" s="6" t="s">
        <v>93</v>
      </c>
      <c r="C2052" s="76">
        <v>2051</v>
      </c>
      <c r="D2052" s="76" t="s">
        <v>98</v>
      </c>
      <c r="E2052" s="76" t="s">
        <v>2164</v>
      </c>
      <c r="F2052" s="6" t="str">
        <f t="shared" si="211"/>
        <v>BROKERRM-M-583-SI25-M19-B</v>
      </c>
      <c r="G2052" s="97" t="s">
        <v>3442</v>
      </c>
      <c r="H2052" s="95" t="s">
        <v>7068</v>
      </c>
      <c r="I2052" s="85" t="s">
        <v>6622</v>
      </c>
      <c r="J2052" s="92">
        <v>46109</v>
      </c>
      <c r="K2052" s="95" t="s">
        <v>5278</v>
      </c>
      <c r="L2052" s="73" t="s">
        <v>3612</v>
      </c>
      <c r="M2052" s="80" t="s">
        <v>117</v>
      </c>
      <c r="N2052" s="73" t="s">
        <v>3613</v>
      </c>
      <c r="O2052" s="71">
        <v>0</v>
      </c>
      <c r="P2052" s="71">
        <v>5510</v>
      </c>
      <c r="Q2052" s="79">
        <v>0</v>
      </c>
      <c r="R2052" s="79">
        <v>0</v>
      </c>
      <c r="S2052" s="71">
        <v>0</v>
      </c>
      <c r="T2052" s="79">
        <v>5510</v>
      </c>
      <c r="U2052" s="87" t="s">
        <v>24</v>
      </c>
      <c r="V2052" s="84">
        <f t="shared" si="210"/>
        <v>316.38119627692254</v>
      </c>
      <c r="W2052" s="78">
        <v>46109</v>
      </c>
      <c r="X2052" s="87" t="s">
        <v>437</v>
      </c>
      <c r="Y2052" s="85" t="s">
        <v>129</v>
      </c>
      <c r="Z2052" s="85" t="s">
        <v>239</v>
      </c>
      <c r="AA2052" s="85" t="s">
        <v>122</v>
      </c>
      <c r="AB2052" s="76" t="s">
        <v>539</v>
      </c>
      <c r="AC2052" s="76" t="s">
        <v>540</v>
      </c>
      <c r="AD2052" s="76" t="s">
        <v>174</v>
      </c>
      <c r="AE2052" s="341">
        <v>67110003</v>
      </c>
      <c r="AF2052" s="76" t="s">
        <v>7316</v>
      </c>
      <c r="AG2052" s="75"/>
      <c r="AH2052" s="93"/>
      <c r="AI2052" s="75" t="s">
        <v>6880</v>
      </c>
      <c r="AJ2052" s="6" t="s">
        <v>103</v>
      </c>
      <c r="AK2052" s="81">
        <v>0</v>
      </c>
      <c r="AL2052" s="6" t="s">
        <v>103</v>
      </c>
      <c r="AM2052" s="342"/>
      <c r="AN2052" s="342"/>
      <c r="AO2052" s="342"/>
    </row>
    <row r="2053" spans="1:41" ht="58">
      <c r="A2053" s="75" t="s">
        <v>6880</v>
      </c>
      <c r="B2053" s="6" t="s">
        <v>93</v>
      </c>
      <c r="C2053" s="76">
        <v>2052</v>
      </c>
      <c r="D2053" s="76" t="s">
        <v>98</v>
      </c>
      <c r="E2053" s="76" t="s">
        <v>2164</v>
      </c>
      <c r="F2053" s="6" t="str">
        <f t="shared" si="211"/>
        <v>BROKERRM-M-010-SI26-M19-B</v>
      </c>
      <c r="G2053" s="97" t="s">
        <v>5110</v>
      </c>
      <c r="H2053" s="95" t="s">
        <v>7069</v>
      </c>
      <c r="I2053" s="85" t="s">
        <v>6622</v>
      </c>
      <c r="J2053" s="92">
        <v>46109</v>
      </c>
      <c r="K2053" s="95" t="s">
        <v>5346</v>
      </c>
      <c r="L2053" s="73" t="s">
        <v>5347</v>
      </c>
      <c r="M2053" s="80" t="s">
        <v>117</v>
      </c>
      <c r="N2053" s="73" t="s">
        <v>5348</v>
      </c>
      <c r="O2053" s="71">
        <v>0</v>
      </c>
      <c r="P2053" s="71">
        <v>7720.96</v>
      </c>
      <c r="Q2053" s="79">
        <v>0</v>
      </c>
      <c r="R2053" s="79">
        <v>0</v>
      </c>
      <c r="S2053" s="71">
        <v>0</v>
      </c>
      <c r="T2053" s="79">
        <v>7720.96</v>
      </c>
      <c r="U2053" s="87" t="s">
        <v>24</v>
      </c>
      <c r="V2053" s="84">
        <f t="shared" si="210"/>
        <v>443.33331419351504</v>
      </c>
      <c r="W2053" s="78">
        <v>46109</v>
      </c>
      <c r="X2053" s="87" t="s">
        <v>437</v>
      </c>
      <c r="Y2053" s="85" t="s">
        <v>129</v>
      </c>
      <c r="Z2053" s="85" t="s">
        <v>239</v>
      </c>
      <c r="AA2053" s="85" t="s">
        <v>122</v>
      </c>
      <c r="AB2053" s="76" t="s">
        <v>539</v>
      </c>
      <c r="AC2053" s="76" t="s">
        <v>540</v>
      </c>
      <c r="AD2053" s="76" t="s">
        <v>174</v>
      </c>
      <c r="AE2053" s="341">
        <v>67110003</v>
      </c>
      <c r="AF2053" s="76" t="s">
        <v>7317</v>
      </c>
      <c r="AG2053" s="75"/>
      <c r="AH2053" s="93"/>
      <c r="AI2053" s="75" t="s">
        <v>6880</v>
      </c>
      <c r="AJ2053" s="6" t="s">
        <v>103</v>
      </c>
      <c r="AK2053" s="81">
        <v>0</v>
      </c>
      <c r="AL2053" s="6" t="s">
        <v>103</v>
      </c>
      <c r="AM2053" s="342"/>
      <c r="AN2053" s="342"/>
      <c r="AO2053" s="342"/>
    </row>
    <row r="2054" spans="1:41" ht="29">
      <c r="A2054" s="75" t="s">
        <v>6880</v>
      </c>
      <c r="B2054" s="6" t="s">
        <v>93</v>
      </c>
      <c r="C2054" s="76">
        <v>2053</v>
      </c>
      <c r="D2054" s="76" t="s">
        <v>98</v>
      </c>
      <c r="E2054" s="76" t="s">
        <v>2164</v>
      </c>
      <c r="F2054" s="6" t="str">
        <f t="shared" si="211"/>
        <v>BROKERRM-M-075-SI26-M19-B</v>
      </c>
      <c r="G2054" s="97" t="s">
        <v>6015</v>
      </c>
      <c r="H2054" s="95" t="s">
        <v>7070</v>
      </c>
      <c r="I2054" s="85" t="s">
        <v>6622</v>
      </c>
      <c r="J2054" s="92">
        <v>46109</v>
      </c>
      <c r="K2054" s="95" t="s">
        <v>7318</v>
      </c>
      <c r="L2054" s="73" t="s">
        <v>6255</v>
      </c>
      <c r="M2054" s="80" t="s">
        <v>117</v>
      </c>
      <c r="N2054" s="73" t="s">
        <v>5830</v>
      </c>
      <c r="O2054" s="71">
        <v>0</v>
      </c>
      <c r="P2054" s="71">
        <v>57302</v>
      </c>
      <c r="Q2054" s="79">
        <v>0</v>
      </c>
      <c r="R2054" s="79">
        <v>0</v>
      </c>
      <c r="S2054" s="71">
        <v>0</v>
      </c>
      <c r="T2054" s="79">
        <v>57302</v>
      </c>
      <c r="U2054" s="87" t="s">
        <v>24</v>
      </c>
      <c r="V2054" s="84">
        <f t="shared" si="210"/>
        <v>3290.2496023702747</v>
      </c>
      <c r="W2054" s="78">
        <v>46109</v>
      </c>
      <c r="X2054" s="87" t="s">
        <v>1267</v>
      </c>
      <c r="Y2054" s="85" t="s">
        <v>129</v>
      </c>
      <c r="Z2054" s="85" t="s">
        <v>239</v>
      </c>
      <c r="AA2054" s="85" t="s">
        <v>122</v>
      </c>
      <c r="AB2054" s="76" t="s">
        <v>539</v>
      </c>
      <c r="AC2054" s="76" t="s">
        <v>540</v>
      </c>
      <c r="AD2054" s="76" t="s">
        <v>174</v>
      </c>
      <c r="AE2054" s="341">
        <v>67110003</v>
      </c>
      <c r="AF2054" s="76" t="s">
        <v>7319</v>
      </c>
      <c r="AG2054" s="75"/>
      <c r="AH2054" s="60"/>
      <c r="AI2054" s="75" t="s">
        <v>6880</v>
      </c>
      <c r="AJ2054" s="6" t="s">
        <v>103</v>
      </c>
      <c r="AK2054" s="81">
        <v>0</v>
      </c>
      <c r="AL2054" s="6" t="s">
        <v>103</v>
      </c>
      <c r="AM2054" s="342"/>
      <c r="AN2054" s="342"/>
      <c r="AO2054" s="342"/>
    </row>
    <row r="2055" spans="1:41" ht="29">
      <c r="A2055" s="75" t="s">
        <v>6880</v>
      </c>
      <c r="B2055" s="6" t="s">
        <v>93</v>
      </c>
      <c r="C2055" s="76">
        <v>2054</v>
      </c>
      <c r="D2055" s="76" t="s">
        <v>98</v>
      </c>
      <c r="E2055" s="76" t="s">
        <v>2164</v>
      </c>
      <c r="F2055" s="6" t="str">
        <f t="shared" si="211"/>
        <v>BROKERRM-M-082-SI26-M19-B</v>
      </c>
      <c r="G2055" s="97" t="s">
        <v>7071</v>
      </c>
      <c r="H2055" s="95" t="s">
        <v>7072</v>
      </c>
      <c r="I2055" s="85" t="s">
        <v>6622</v>
      </c>
      <c r="J2055" s="92">
        <v>46109</v>
      </c>
      <c r="K2055" s="95" t="s">
        <v>7320</v>
      </c>
      <c r="L2055" s="73" t="s">
        <v>7321</v>
      </c>
      <c r="M2055" s="80" t="s">
        <v>117</v>
      </c>
      <c r="N2055" s="73" t="s">
        <v>7322</v>
      </c>
      <c r="O2055" s="71">
        <v>0</v>
      </c>
      <c r="P2055" s="71">
        <v>55858.239999999998</v>
      </c>
      <c r="Q2055" s="79">
        <v>4014.48</v>
      </c>
      <c r="R2055" s="79">
        <v>642.32000000000005</v>
      </c>
      <c r="S2055" s="71">
        <v>0</v>
      </c>
      <c r="T2055" s="79">
        <v>60515.040000000001</v>
      </c>
      <c r="U2055" s="87" t="s">
        <v>24</v>
      </c>
      <c r="V2055" s="84">
        <f t="shared" si="210"/>
        <v>3474.7406076126713</v>
      </c>
      <c r="W2055" s="78">
        <v>46109</v>
      </c>
      <c r="X2055" s="87" t="s">
        <v>1267</v>
      </c>
      <c r="Y2055" s="85" t="s">
        <v>129</v>
      </c>
      <c r="Z2055" s="85" t="s">
        <v>239</v>
      </c>
      <c r="AA2055" s="85" t="s">
        <v>122</v>
      </c>
      <c r="AB2055" s="76" t="s">
        <v>539</v>
      </c>
      <c r="AC2055" s="76" t="s">
        <v>540</v>
      </c>
      <c r="AD2055" s="76" t="s">
        <v>174</v>
      </c>
      <c r="AE2055" s="341">
        <v>67110003</v>
      </c>
      <c r="AF2055" s="76" t="s">
        <v>96</v>
      </c>
      <c r="AG2055" s="75"/>
      <c r="AH2055" s="60"/>
      <c r="AI2055" s="75" t="s">
        <v>6880</v>
      </c>
      <c r="AJ2055" s="6" t="s">
        <v>103</v>
      </c>
      <c r="AK2055" s="81">
        <v>0</v>
      </c>
      <c r="AL2055" s="6" t="s">
        <v>103</v>
      </c>
      <c r="AM2055" s="342"/>
      <c r="AN2055" s="342"/>
      <c r="AO2055" s="342"/>
    </row>
    <row r="2056" spans="1:41" ht="29">
      <c r="A2056" s="75" t="s">
        <v>6880</v>
      </c>
      <c r="B2056" s="6" t="s">
        <v>93</v>
      </c>
      <c r="C2056" s="76">
        <v>2055</v>
      </c>
      <c r="D2056" s="76" t="s">
        <v>98</v>
      </c>
      <c r="E2056" s="76" t="s">
        <v>2164</v>
      </c>
      <c r="F2056" s="6" t="str">
        <f t="shared" si="211"/>
        <v>BROKERRM-M-070-SI26-M19-B</v>
      </c>
      <c r="G2056" s="97" t="s">
        <v>7073</v>
      </c>
      <c r="H2056" s="95" t="s">
        <v>7074</v>
      </c>
      <c r="I2056" s="85" t="s">
        <v>6622</v>
      </c>
      <c r="J2056" s="92">
        <v>46109</v>
      </c>
      <c r="K2056" s="95" t="s">
        <v>7323</v>
      </c>
      <c r="L2056" s="73" t="s">
        <v>7324</v>
      </c>
      <c r="M2056" s="80" t="s">
        <v>117</v>
      </c>
      <c r="N2056" s="73" t="s">
        <v>7325</v>
      </c>
      <c r="O2056" s="71">
        <v>0</v>
      </c>
      <c r="P2056" s="71">
        <v>47954.04</v>
      </c>
      <c r="Q2056" s="79">
        <v>4560.55</v>
      </c>
      <c r="R2056" s="79">
        <v>729.69</v>
      </c>
      <c r="S2056" s="71">
        <v>0</v>
      </c>
      <c r="T2056" s="79">
        <v>53244.28</v>
      </c>
      <c r="U2056" s="87" t="s">
        <v>24</v>
      </c>
      <c r="V2056" s="84">
        <f t="shared" si="210"/>
        <v>3057.257531996991</v>
      </c>
      <c r="W2056" s="78">
        <v>46109</v>
      </c>
      <c r="X2056" s="87" t="s">
        <v>1267</v>
      </c>
      <c r="Y2056" s="85" t="s">
        <v>129</v>
      </c>
      <c r="Z2056" s="85" t="s">
        <v>239</v>
      </c>
      <c r="AA2056" s="85" t="s">
        <v>122</v>
      </c>
      <c r="AB2056" s="76" t="s">
        <v>539</v>
      </c>
      <c r="AC2056" s="76" t="s">
        <v>540</v>
      </c>
      <c r="AD2056" s="76" t="s">
        <v>174</v>
      </c>
      <c r="AE2056" s="341">
        <v>67110003</v>
      </c>
      <c r="AF2056" s="76" t="s">
        <v>96</v>
      </c>
      <c r="AG2056" s="75"/>
      <c r="AH2056" s="60"/>
      <c r="AI2056" s="75" t="s">
        <v>6880</v>
      </c>
      <c r="AJ2056" s="6" t="s">
        <v>103</v>
      </c>
      <c r="AK2056" s="81">
        <v>0</v>
      </c>
      <c r="AL2056" s="6" t="s">
        <v>103</v>
      </c>
      <c r="AM2056" s="342"/>
      <c r="AN2056" s="342"/>
      <c r="AO2056" s="342"/>
    </row>
    <row r="2057" spans="1:41">
      <c r="A2057" s="75" t="s">
        <v>6880</v>
      </c>
      <c r="B2057" s="6" t="s">
        <v>93</v>
      </c>
      <c r="C2057" s="76">
        <v>2056</v>
      </c>
      <c r="D2057" s="76" t="s">
        <v>98</v>
      </c>
      <c r="E2057" s="76" t="s">
        <v>2164</v>
      </c>
      <c r="F2057" s="6" t="str">
        <f t="shared" si="211"/>
        <v>BROKERRM-M-020-SI26-M19-B</v>
      </c>
      <c r="G2057" s="97" t="s">
        <v>5524</v>
      </c>
      <c r="H2057" s="95" t="s">
        <v>7075</v>
      </c>
      <c r="I2057" s="85" t="s">
        <v>6622</v>
      </c>
      <c r="J2057" s="92">
        <v>46109</v>
      </c>
      <c r="K2057" s="96" t="s">
        <v>5732</v>
      </c>
      <c r="L2057" s="73" t="s">
        <v>5733</v>
      </c>
      <c r="M2057" s="80" t="s">
        <v>117</v>
      </c>
      <c r="N2057" s="6" t="s">
        <v>5734</v>
      </c>
      <c r="O2057" s="71">
        <v>0</v>
      </c>
      <c r="P2057" s="71">
        <v>41784</v>
      </c>
      <c r="Q2057" s="79">
        <v>0</v>
      </c>
      <c r="R2057" s="79">
        <v>0</v>
      </c>
      <c r="S2057" s="71">
        <v>0</v>
      </c>
      <c r="T2057" s="79">
        <v>41784</v>
      </c>
      <c r="U2057" s="87" t="s">
        <v>24</v>
      </c>
      <c r="V2057" s="84">
        <f t="shared" si="210"/>
        <v>2399.2145018575193</v>
      </c>
      <c r="W2057" s="86">
        <v>46109</v>
      </c>
      <c r="X2057" s="80" t="s">
        <v>437</v>
      </c>
      <c r="Y2057" s="80" t="s">
        <v>129</v>
      </c>
      <c r="Z2057" s="80" t="s">
        <v>239</v>
      </c>
      <c r="AA2057" s="6" t="s">
        <v>122</v>
      </c>
      <c r="AB2057" s="76" t="s">
        <v>539</v>
      </c>
      <c r="AC2057" s="76" t="s">
        <v>540</v>
      </c>
      <c r="AD2057" s="76" t="s">
        <v>174</v>
      </c>
      <c r="AE2057" s="341">
        <v>67110003</v>
      </c>
      <c r="AF2057" s="76" t="s">
        <v>7326</v>
      </c>
      <c r="AG2057" s="82"/>
      <c r="AH2057" s="60"/>
      <c r="AI2057" s="75" t="s">
        <v>6880</v>
      </c>
      <c r="AJ2057" s="6" t="s">
        <v>103</v>
      </c>
      <c r="AK2057" s="81">
        <v>0</v>
      </c>
      <c r="AL2057" s="6" t="s">
        <v>103</v>
      </c>
      <c r="AM2057" s="342"/>
      <c r="AN2057" s="342"/>
      <c r="AO2057" s="342"/>
    </row>
    <row r="2058" spans="1:41">
      <c r="A2058" s="75" t="s">
        <v>6880</v>
      </c>
      <c r="B2058" s="6" t="s">
        <v>93</v>
      </c>
      <c r="C2058" s="76">
        <v>2057</v>
      </c>
      <c r="D2058" s="76" t="s">
        <v>98</v>
      </c>
      <c r="E2058" s="76" t="s">
        <v>2164</v>
      </c>
      <c r="F2058" s="6" t="str">
        <f t="shared" si="211"/>
        <v>BROKERFG-R-2167LE25.M01//FG-R-2169LE25.M19//FG-R-2168LE25.M19</v>
      </c>
      <c r="G2058" s="97" t="s">
        <v>7076</v>
      </c>
      <c r="H2058" s="95" t="s">
        <v>7077</v>
      </c>
      <c r="I2058" s="85" t="s">
        <v>6622</v>
      </c>
      <c r="J2058" s="92">
        <v>46108</v>
      </c>
      <c r="K2058" s="370">
        <v>6086670</v>
      </c>
      <c r="L2058" s="73" t="s">
        <v>116</v>
      </c>
      <c r="M2058" s="80" t="s">
        <v>195</v>
      </c>
      <c r="N2058" s="6" t="s">
        <v>116</v>
      </c>
      <c r="O2058" s="71">
        <v>0</v>
      </c>
      <c r="P2058" s="71">
        <v>0</v>
      </c>
      <c r="Q2058" s="79">
        <v>20405.169999999998</v>
      </c>
      <c r="R2058" s="79">
        <v>3264.83</v>
      </c>
      <c r="S2058" s="71">
        <v>0</v>
      </c>
      <c r="T2058" s="79">
        <v>23670</v>
      </c>
      <c r="U2058" s="87" t="s">
        <v>24</v>
      </c>
      <c r="V2058" s="84">
        <f t="shared" si="210"/>
        <v>1359.1184965289938</v>
      </c>
      <c r="W2058" s="86" t="s">
        <v>119</v>
      </c>
      <c r="X2058" s="85" t="s">
        <v>122</v>
      </c>
      <c r="Y2058" s="80" t="s">
        <v>121</v>
      </c>
      <c r="Z2058" s="80" t="s">
        <v>178</v>
      </c>
      <c r="AA2058" s="85" t="s">
        <v>438</v>
      </c>
      <c r="AB2058" s="76" t="s">
        <v>542</v>
      </c>
      <c r="AC2058" s="76" t="s">
        <v>541</v>
      </c>
      <c r="AD2058" s="76" t="s">
        <v>195</v>
      </c>
      <c r="AE2058" s="76" t="s">
        <v>547</v>
      </c>
      <c r="AF2058" s="76" t="s">
        <v>96</v>
      </c>
      <c r="AG2058" s="82"/>
      <c r="AH2058" s="60"/>
      <c r="AI2058" s="75" t="s">
        <v>6880</v>
      </c>
      <c r="AJ2058" s="6" t="s">
        <v>103</v>
      </c>
      <c r="AK2058" s="81">
        <v>0</v>
      </c>
      <c r="AL2058" s="6" t="s">
        <v>103</v>
      </c>
      <c r="AM2058" s="342"/>
      <c r="AN2058" s="342"/>
      <c r="AO2058" s="342"/>
    </row>
    <row r="2059" spans="1:41">
      <c r="A2059" s="75" t="s">
        <v>6880</v>
      </c>
      <c r="B2059" s="6" t="s">
        <v>93</v>
      </c>
      <c r="C2059" s="76">
        <v>2058</v>
      </c>
      <c r="D2059" s="6" t="s">
        <v>593</v>
      </c>
      <c r="E2059" s="76" t="s">
        <v>2163</v>
      </c>
      <c r="F2059" s="6" t="str">
        <f t="shared" si="211"/>
        <v>FREIGHTRM-A-025-SI26-M19-L</v>
      </c>
      <c r="G2059" s="97" t="s">
        <v>7078</v>
      </c>
      <c r="H2059" s="95">
        <v>1727928</v>
      </c>
      <c r="I2059" s="85" t="s">
        <v>6622</v>
      </c>
      <c r="J2059" s="92">
        <v>46105</v>
      </c>
      <c r="K2059" s="92" t="s">
        <v>7327</v>
      </c>
      <c r="L2059" s="80" t="s">
        <v>117</v>
      </c>
      <c r="M2059" s="80" t="s">
        <v>7327</v>
      </c>
      <c r="N2059" s="6" t="s">
        <v>116</v>
      </c>
      <c r="O2059" s="71">
        <v>0</v>
      </c>
      <c r="P2059" s="71">
        <v>0</v>
      </c>
      <c r="Q2059" s="79">
        <v>2616.92</v>
      </c>
      <c r="R2059" s="79">
        <v>72.14</v>
      </c>
      <c r="S2059" s="71">
        <v>0</v>
      </c>
      <c r="T2059" s="79">
        <v>2689.06</v>
      </c>
      <c r="U2059" s="87" t="s">
        <v>118</v>
      </c>
      <c r="V2059" s="84">
        <f t="shared" ref="V2059:V2066" si="212">T2059</f>
        <v>2689.06</v>
      </c>
      <c r="W2059" s="70" t="s">
        <v>5747</v>
      </c>
      <c r="X2059" s="6" t="s">
        <v>1444</v>
      </c>
      <c r="Y2059" s="80" t="s">
        <v>7328</v>
      </c>
      <c r="Z2059" s="80" t="s">
        <v>1439</v>
      </c>
      <c r="AA2059" s="109" t="s">
        <v>1266</v>
      </c>
      <c r="AB2059" s="76" t="s">
        <v>539</v>
      </c>
      <c r="AC2059" s="76" t="s">
        <v>540</v>
      </c>
      <c r="AD2059" s="76" t="s">
        <v>174</v>
      </c>
      <c r="AE2059" s="341">
        <v>67110003</v>
      </c>
      <c r="AF2059" s="76" t="s">
        <v>96</v>
      </c>
      <c r="AG2059" s="82"/>
      <c r="AH2059" s="60"/>
      <c r="AI2059" s="75" t="s">
        <v>6880</v>
      </c>
      <c r="AJ2059" s="6" t="s">
        <v>103</v>
      </c>
      <c r="AK2059" s="81">
        <v>0</v>
      </c>
      <c r="AL2059" s="6" t="s">
        <v>103</v>
      </c>
      <c r="AM2059" s="342"/>
      <c r="AN2059" s="342"/>
      <c r="AO2059" s="342"/>
    </row>
    <row r="2060" spans="1:41">
      <c r="A2060" s="75" t="s">
        <v>6880</v>
      </c>
      <c r="B2060" s="6" t="s">
        <v>93</v>
      </c>
      <c r="C2060" s="76">
        <v>2059</v>
      </c>
      <c r="D2060" s="6" t="s">
        <v>593</v>
      </c>
      <c r="E2060" s="76" t="s">
        <v>2163</v>
      </c>
      <c r="F2060" s="6" t="str">
        <f t="shared" si="211"/>
        <v>FREIGHTRM-A-018-SI26-M19-L</v>
      </c>
      <c r="G2060" s="97" t="s">
        <v>7079</v>
      </c>
      <c r="H2060" s="95">
        <v>1728476</v>
      </c>
      <c r="I2060" s="85" t="s">
        <v>6622</v>
      </c>
      <c r="J2060" s="92">
        <v>46105</v>
      </c>
      <c r="K2060" s="92" t="s">
        <v>7329</v>
      </c>
      <c r="L2060" s="80" t="s">
        <v>117</v>
      </c>
      <c r="M2060" s="80" t="s">
        <v>7329</v>
      </c>
      <c r="N2060" s="6" t="s">
        <v>116</v>
      </c>
      <c r="O2060" s="71">
        <v>0</v>
      </c>
      <c r="P2060" s="71">
        <v>0</v>
      </c>
      <c r="Q2060" s="79">
        <v>3176.28</v>
      </c>
      <c r="R2060" s="79">
        <v>85.76</v>
      </c>
      <c r="S2060" s="71">
        <v>0</v>
      </c>
      <c r="T2060" s="79">
        <v>3262.04</v>
      </c>
      <c r="U2060" s="87" t="s">
        <v>118</v>
      </c>
      <c r="V2060" s="84">
        <f t="shared" si="212"/>
        <v>3262.04</v>
      </c>
      <c r="W2060" s="70" t="s">
        <v>5747</v>
      </c>
      <c r="X2060" s="6" t="s">
        <v>1444</v>
      </c>
      <c r="Y2060" s="80" t="s">
        <v>3005</v>
      </c>
      <c r="Z2060" s="80" t="s">
        <v>1439</v>
      </c>
      <c r="AA2060" s="109" t="s">
        <v>1266</v>
      </c>
      <c r="AB2060" s="76" t="s">
        <v>539</v>
      </c>
      <c r="AC2060" s="76" t="s">
        <v>540</v>
      </c>
      <c r="AD2060" s="76" t="s">
        <v>174</v>
      </c>
      <c r="AE2060" s="341">
        <v>67110003</v>
      </c>
      <c r="AF2060" s="76" t="s">
        <v>96</v>
      </c>
      <c r="AG2060" s="82"/>
      <c r="AH2060" s="60"/>
      <c r="AI2060" s="75" t="s">
        <v>6880</v>
      </c>
      <c r="AJ2060" s="6" t="s">
        <v>103</v>
      </c>
      <c r="AK2060" s="81">
        <v>0</v>
      </c>
      <c r="AL2060" s="6" t="s">
        <v>103</v>
      </c>
      <c r="AM2060" s="342"/>
      <c r="AN2060" s="342"/>
      <c r="AO2060" s="342"/>
    </row>
    <row r="2061" spans="1:41">
      <c r="A2061" s="75" t="s">
        <v>6880</v>
      </c>
      <c r="B2061" s="6" t="s">
        <v>93</v>
      </c>
      <c r="C2061" s="76">
        <v>2060</v>
      </c>
      <c r="D2061" s="6" t="s">
        <v>593</v>
      </c>
      <c r="E2061" s="76" t="s">
        <v>2163</v>
      </c>
      <c r="F2061" s="6" t="str">
        <f t="shared" si="211"/>
        <v>FREIGHTRM-R-040-SI26-M19</v>
      </c>
      <c r="G2061" s="97" t="s">
        <v>7080</v>
      </c>
      <c r="H2061" s="95">
        <v>1729170</v>
      </c>
      <c r="I2061" s="85" t="s">
        <v>6622</v>
      </c>
      <c r="J2061" s="92">
        <v>46106</v>
      </c>
      <c r="K2061" s="92" t="s">
        <v>7330</v>
      </c>
      <c r="L2061" s="80" t="s">
        <v>117</v>
      </c>
      <c r="M2061" s="80" t="s">
        <v>7330</v>
      </c>
      <c r="N2061" s="6" t="s">
        <v>116</v>
      </c>
      <c r="O2061" s="71">
        <v>0</v>
      </c>
      <c r="P2061" s="71">
        <v>0</v>
      </c>
      <c r="Q2061" s="79">
        <v>474</v>
      </c>
      <c r="R2061" s="79">
        <v>75.84</v>
      </c>
      <c r="S2061" s="71">
        <v>0</v>
      </c>
      <c r="T2061" s="79">
        <v>549.84</v>
      </c>
      <c r="U2061" s="87" t="s">
        <v>118</v>
      </c>
      <c r="V2061" s="84">
        <f t="shared" si="212"/>
        <v>549.84</v>
      </c>
      <c r="W2061" s="70" t="s">
        <v>5747</v>
      </c>
      <c r="X2061" s="6" t="s">
        <v>1266</v>
      </c>
      <c r="Y2061" s="80" t="s">
        <v>1449</v>
      </c>
      <c r="Z2061" s="80" t="s">
        <v>2019</v>
      </c>
      <c r="AA2061" s="109" t="s">
        <v>1266</v>
      </c>
      <c r="AB2061" s="76" t="s">
        <v>539</v>
      </c>
      <c r="AC2061" s="76" t="s">
        <v>540</v>
      </c>
      <c r="AD2061" s="76" t="s">
        <v>174</v>
      </c>
      <c r="AE2061" s="341">
        <v>67110003</v>
      </c>
      <c r="AF2061" s="76" t="s">
        <v>96</v>
      </c>
      <c r="AG2061" s="82"/>
      <c r="AH2061" s="60"/>
      <c r="AI2061" s="75" t="s">
        <v>6880</v>
      </c>
      <c r="AJ2061" s="6" t="s">
        <v>103</v>
      </c>
      <c r="AK2061" s="81">
        <v>0</v>
      </c>
      <c r="AL2061" s="6" t="s">
        <v>103</v>
      </c>
      <c r="AM2061" s="342"/>
      <c r="AN2061" s="342"/>
      <c r="AO2061" s="342"/>
    </row>
    <row r="2062" spans="1:41">
      <c r="A2062" s="75" t="s">
        <v>6880</v>
      </c>
      <c r="B2062" s="6" t="s">
        <v>93</v>
      </c>
      <c r="C2062" s="76">
        <v>2061</v>
      </c>
      <c r="D2062" s="6" t="s">
        <v>593</v>
      </c>
      <c r="E2062" s="76" t="s">
        <v>2163</v>
      </c>
      <c r="F2062" s="6" t="str">
        <f t="shared" si="211"/>
        <v>FREIGHTRM-R-034-SI26-M19</v>
      </c>
      <c r="G2062" s="97" t="s">
        <v>7081</v>
      </c>
      <c r="H2062" s="95">
        <v>1729213</v>
      </c>
      <c r="I2062" s="85" t="s">
        <v>6622</v>
      </c>
      <c r="J2062" s="92">
        <v>46106</v>
      </c>
      <c r="K2062" s="92" t="s">
        <v>7331</v>
      </c>
      <c r="L2062" s="80" t="s">
        <v>117</v>
      </c>
      <c r="M2062" s="80" t="s">
        <v>7331</v>
      </c>
      <c r="N2062" s="6" t="s">
        <v>116</v>
      </c>
      <c r="O2062" s="71">
        <v>0</v>
      </c>
      <c r="P2062" s="71">
        <v>0</v>
      </c>
      <c r="Q2062" s="79">
        <v>5337.5</v>
      </c>
      <c r="R2062" s="79">
        <v>22</v>
      </c>
      <c r="S2062" s="71">
        <v>0</v>
      </c>
      <c r="T2062" s="79">
        <v>5359.5</v>
      </c>
      <c r="U2062" s="87" t="s">
        <v>118</v>
      </c>
      <c r="V2062" s="84">
        <f t="shared" si="212"/>
        <v>5359.5</v>
      </c>
      <c r="W2062" s="70" t="s">
        <v>5747</v>
      </c>
      <c r="X2062" s="6" t="s">
        <v>1447</v>
      </c>
      <c r="Y2062" s="80" t="s">
        <v>1448</v>
      </c>
      <c r="Z2062" s="80" t="s">
        <v>1449</v>
      </c>
      <c r="AA2062" s="109" t="s">
        <v>1266</v>
      </c>
      <c r="AB2062" s="76" t="s">
        <v>539</v>
      </c>
      <c r="AC2062" s="76" t="s">
        <v>540</v>
      </c>
      <c r="AD2062" s="76" t="s">
        <v>174</v>
      </c>
      <c r="AE2062" s="341">
        <v>67110003</v>
      </c>
      <c r="AF2062" s="76" t="s">
        <v>96</v>
      </c>
      <c r="AG2062" s="82"/>
      <c r="AH2062" s="60"/>
      <c r="AI2062" s="75" t="s">
        <v>6880</v>
      </c>
      <c r="AJ2062" s="6" t="s">
        <v>103</v>
      </c>
      <c r="AK2062" s="81">
        <v>0</v>
      </c>
      <c r="AL2062" s="6" t="s">
        <v>103</v>
      </c>
      <c r="AM2062" s="342"/>
      <c r="AN2062" s="342"/>
      <c r="AO2062" s="342"/>
    </row>
    <row r="2063" spans="1:41">
      <c r="A2063" s="75" t="s">
        <v>6880</v>
      </c>
      <c r="B2063" s="6" t="s">
        <v>93</v>
      </c>
      <c r="C2063" s="76">
        <v>2062</v>
      </c>
      <c r="D2063" s="6" t="s">
        <v>593</v>
      </c>
      <c r="E2063" s="76" t="s">
        <v>2163</v>
      </c>
      <c r="F2063" s="6" t="str">
        <f t="shared" si="211"/>
        <v>FREIGHTFG-A-0007-SE26-M19-L</v>
      </c>
      <c r="G2063" s="97" t="s">
        <v>7082</v>
      </c>
      <c r="H2063" s="95">
        <v>1729726</v>
      </c>
      <c r="I2063" s="85" t="s">
        <v>6622</v>
      </c>
      <c r="J2063" s="92">
        <v>46106</v>
      </c>
      <c r="K2063" s="92" t="s">
        <v>7332</v>
      </c>
      <c r="L2063" s="80" t="s">
        <v>1264</v>
      </c>
      <c r="M2063" s="80" t="s">
        <v>7332</v>
      </c>
      <c r="N2063" s="6" t="s">
        <v>116</v>
      </c>
      <c r="O2063" s="71">
        <v>0</v>
      </c>
      <c r="P2063" s="71">
        <v>0</v>
      </c>
      <c r="Q2063" s="79">
        <v>432.1</v>
      </c>
      <c r="R2063" s="79">
        <v>29.58</v>
      </c>
      <c r="S2063" s="71">
        <v>0</v>
      </c>
      <c r="T2063" s="79">
        <v>461.68</v>
      </c>
      <c r="U2063" s="87" t="s">
        <v>118</v>
      </c>
      <c r="V2063" s="84">
        <f t="shared" si="212"/>
        <v>461.68</v>
      </c>
      <c r="W2063" s="70" t="s">
        <v>5747</v>
      </c>
      <c r="X2063" s="6" t="s">
        <v>1266</v>
      </c>
      <c r="Y2063" s="80" t="s">
        <v>1439</v>
      </c>
      <c r="Z2063" s="80" t="s">
        <v>7333</v>
      </c>
      <c r="AA2063" s="109" t="s">
        <v>7334</v>
      </c>
      <c r="AB2063" s="76" t="s">
        <v>539</v>
      </c>
      <c r="AC2063" s="76" t="s">
        <v>541</v>
      </c>
      <c r="AD2063" s="76" t="s">
        <v>543</v>
      </c>
      <c r="AE2063" s="76" t="s">
        <v>549</v>
      </c>
      <c r="AF2063" s="76" t="s">
        <v>96</v>
      </c>
      <c r="AG2063" s="82"/>
      <c r="AH2063" s="60"/>
      <c r="AI2063" s="75" t="s">
        <v>6880</v>
      </c>
      <c r="AJ2063" s="6" t="s">
        <v>103</v>
      </c>
      <c r="AK2063" s="81">
        <v>0</v>
      </c>
      <c r="AL2063" s="6" t="s">
        <v>103</v>
      </c>
      <c r="AM2063" s="342"/>
      <c r="AN2063" s="342"/>
      <c r="AO2063" s="342"/>
    </row>
    <row r="2064" spans="1:41">
      <c r="A2064" s="75" t="s">
        <v>6880</v>
      </c>
      <c r="B2064" s="6" t="s">
        <v>93</v>
      </c>
      <c r="C2064" s="76">
        <v>2063</v>
      </c>
      <c r="D2064" s="6" t="s">
        <v>593</v>
      </c>
      <c r="E2064" s="76" t="s">
        <v>2163</v>
      </c>
      <c r="F2064" s="6" t="str">
        <f t="shared" si="211"/>
        <v>FREIGHTRM-A-030-SI26-M19-L</v>
      </c>
      <c r="G2064" s="97" t="s">
        <v>7083</v>
      </c>
      <c r="H2064" s="95">
        <v>1730215</v>
      </c>
      <c r="I2064" s="85" t="s">
        <v>6622</v>
      </c>
      <c r="J2064" s="92">
        <v>46106</v>
      </c>
      <c r="K2064" s="92" t="s">
        <v>7335</v>
      </c>
      <c r="L2064" s="80" t="s">
        <v>117</v>
      </c>
      <c r="M2064" s="80" t="s">
        <v>7335</v>
      </c>
      <c r="N2064" s="6" t="s">
        <v>116</v>
      </c>
      <c r="O2064" s="71">
        <v>0</v>
      </c>
      <c r="P2064" s="71">
        <v>0</v>
      </c>
      <c r="Q2064" s="79">
        <v>1834.92</v>
      </c>
      <c r="R2064" s="79">
        <v>53.1</v>
      </c>
      <c r="S2064" s="71">
        <v>0</v>
      </c>
      <c r="T2064" s="79">
        <v>1888.02</v>
      </c>
      <c r="U2064" s="87" t="s">
        <v>118</v>
      </c>
      <c r="V2064" s="84">
        <f t="shared" si="212"/>
        <v>1888.02</v>
      </c>
      <c r="W2064" s="70" t="s">
        <v>5747</v>
      </c>
      <c r="X2064" s="6" t="s">
        <v>1444</v>
      </c>
      <c r="Y2064" s="80" t="s">
        <v>3005</v>
      </c>
      <c r="Z2064" s="80" t="s">
        <v>1439</v>
      </c>
      <c r="AA2064" s="109" t="s">
        <v>1266</v>
      </c>
      <c r="AB2064" s="76" t="s">
        <v>539</v>
      </c>
      <c r="AC2064" s="76" t="s">
        <v>540</v>
      </c>
      <c r="AD2064" s="76" t="s">
        <v>174</v>
      </c>
      <c r="AE2064" s="341">
        <v>67110003</v>
      </c>
      <c r="AF2064" s="76" t="s">
        <v>96</v>
      </c>
      <c r="AG2064" s="82"/>
      <c r="AH2064" s="60"/>
      <c r="AI2064" s="75" t="s">
        <v>6880</v>
      </c>
      <c r="AJ2064" s="6" t="s">
        <v>103</v>
      </c>
      <c r="AK2064" s="81">
        <v>0</v>
      </c>
      <c r="AL2064" s="6" t="s">
        <v>103</v>
      </c>
      <c r="AM2064" s="342"/>
      <c r="AN2064" s="342"/>
      <c r="AO2064" s="342"/>
    </row>
    <row r="2065" spans="1:41">
      <c r="A2065" s="75" t="s">
        <v>6880</v>
      </c>
      <c r="B2065" s="6" t="s">
        <v>93</v>
      </c>
      <c r="C2065" s="76">
        <v>2064</v>
      </c>
      <c r="D2065" s="6" t="s">
        <v>593</v>
      </c>
      <c r="E2065" s="76" t="s">
        <v>2163</v>
      </c>
      <c r="F2065" s="6" t="str">
        <f t="shared" si="211"/>
        <v>FREIGHTRM-A-033-SI26-M19-L</v>
      </c>
      <c r="G2065" s="97" t="s">
        <v>7084</v>
      </c>
      <c r="H2065" s="95">
        <v>1730216</v>
      </c>
      <c r="I2065" s="85" t="s">
        <v>6622</v>
      </c>
      <c r="J2065" s="92">
        <v>46106</v>
      </c>
      <c r="K2065" s="92" t="s">
        <v>7336</v>
      </c>
      <c r="L2065" s="80" t="s">
        <v>117</v>
      </c>
      <c r="M2065" s="80" t="s">
        <v>7336</v>
      </c>
      <c r="N2065" s="6" t="s">
        <v>116</v>
      </c>
      <c r="O2065" s="71">
        <v>0</v>
      </c>
      <c r="P2065" s="71">
        <v>0</v>
      </c>
      <c r="Q2065" s="79">
        <v>2881.2</v>
      </c>
      <c r="R2065" s="79">
        <v>78.58</v>
      </c>
      <c r="S2065" s="71">
        <v>0</v>
      </c>
      <c r="T2065" s="79">
        <v>2959.78</v>
      </c>
      <c r="U2065" s="87" t="s">
        <v>118</v>
      </c>
      <c r="V2065" s="84">
        <f t="shared" si="212"/>
        <v>2959.78</v>
      </c>
      <c r="W2065" s="70" t="s">
        <v>5747</v>
      </c>
      <c r="X2065" s="6" t="s">
        <v>1444</v>
      </c>
      <c r="Y2065" s="80" t="s">
        <v>3005</v>
      </c>
      <c r="Z2065" s="80" t="s">
        <v>1439</v>
      </c>
      <c r="AA2065" s="109" t="s">
        <v>1266</v>
      </c>
      <c r="AB2065" s="76" t="s">
        <v>539</v>
      </c>
      <c r="AC2065" s="76" t="s">
        <v>540</v>
      </c>
      <c r="AD2065" s="76" t="s">
        <v>174</v>
      </c>
      <c r="AE2065" s="341">
        <v>67110003</v>
      </c>
      <c r="AF2065" s="76" t="s">
        <v>96</v>
      </c>
      <c r="AG2065" s="82"/>
      <c r="AH2065" s="60"/>
      <c r="AI2065" s="75" t="s">
        <v>6880</v>
      </c>
      <c r="AJ2065" s="6" t="s">
        <v>103</v>
      </c>
      <c r="AK2065" s="81">
        <v>0</v>
      </c>
      <c r="AL2065" s="6" t="s">
        <v>103</v>
      </c>
      <c r="AM2065" s="342"/>
      <c r="AN2065" s="342"/>
      <c r="AO2065" s="342"/>
    </row>
    <row r="2066" spans="1:41">
      <c r="A2066" s="75" t="s">
        <v>6880</v>
      </c>
      <c r="B2066" s="6" t="s">
        <v>93</v>
      </c>
      <c r="C2066" s="76">
        <v>2065</v>
      </c>
      <c r="D2066" s="6" t="s">
        <v>593</v>
      </c>
      <c r="E2066" s="80" t="s">
        <v>2163</v>
      </c>
      <c r="F2066" s="6" t="str">
        <f t="shared" si="211"/>
        <v>FREIGHTRM-A-036-SI26-M19-L</v>
      </c>
      <c r="G2066" s="95" t="s">
        <v>7085</v>
      </c>
      <c r="H2066" s="95">
        <v>1730218</v>
      </c>
      <c r="I2066" s="85" t="s">
        <v>6622</v>
      </c>
      <c r="J2066" s="92">
        <v>46106</v>
      </c>
      <c r="K2066" s="92" t="s">
        <v>7337</v>
      </c>
      <c r="L2066" s="90" t="s">
        <v>117</v>
      </c>
      <c r="M2066" s="76" t="s">
        <v>7337</v>
      </c>
      <c r="N2066" s="6" t="s">
        <v>116</v>
      </c>
      <c r="O2066" s="71">
        <v>0</v>
      </c>
      <c r="P2066" s="71">
        <v>0</v>
      </c>
      <c r="Q2066" s="79">
        <v>2145.02</v>
      </c>
      <c r="R2066" s="79">
        <v>60.29</v>
      </c>
      <c r="S2066" s="71">
        <v>0</v>
      </c>
      <c r="T2066" s="79">
        <v>2205.31</v>
      </c>
      <c r="U2066" s="87" t="s">
        <v>118</v>
      </c>
      <c r="V2066" s="84">
        <f t="shared" si="212"/>
        <v>2205.31</v>
      </c>
      <c r="W2066" s="61" t="s">
        <v>5747</v>
      </c>
      <c r="X2066" s="6" t="s">
        <v>1444</v>
      </c>
      <c r="Y2066" s="76" t="s">
        <v>1445</v>
      </c>
      <c r="Z2066" s="76" t="s">
        <v>1439</v>
      </c>
      <c r="AA2066" s="76" t="s">
        <v>1266</v>
      </c>
      <c r="AB2066" s="76" t="s">
        <v>539</v>
      </c>
      <c r="AC2066" s="76" t="s">
        <v>540</v>
      </c>
      <c r="AD2066" s="76" t="s">
        <v>174</v>
      </c>
      <c r="AE2066" s="341">
        <v>67110003</v>
      </c>
      <c r="AF2066" s="76" t="s">
        <v>96</v>
      </c>
      <c r="AG2066" s="82"/>
      <c r="AH2066" s="60"/>
      <c r="AI2066" s="75" t="s">
        <v>6880</v>
      </c>
      <c r="AJ2066" s="6" t="s">
        <v>103</v>
      </c>
      <c r="AK2066" s="81">
        <v>0</v>
      </c>
      <c r="AL2066" s="6" t="s">
        <v>103</v>
      </c>
      <c r="AM2066" s="342"/>
      <c r="AN2066" s="342"/>
      <c r="AO2066" s="342"/>
    </row>
    <row r="2067" spans="1:41">
      <c r="A2067" s="75" t="s">
        <v>6880</v>
      </c>
      <c r="B2067" s="6" t="s">
        <v>93</v>
      </c>
      <c r="C2067" s="76">
        <v>2066</v>
      </c>
      <c r="D2067" s="6" t="s">
        <v>593</v>
      </c>
      <c r="E2067" s="80" t="s">
        <v>2163</v>
      </c>
      <c r="F2067" s="6" t="str">
        <f t="shared" si="211"/>
        <v>FREIGHTRM-A-011-SI26-M19-L</v>
      </c>
      <c r="G2067" s="95" t="s">
        <v>4448</v>
      </c>
      <c r="H2067" s="95">
        <v>1730314</v>
      </c>
      <c r="I2067" s="85" t="s">
        <v>6622</v>
      </c>
      <c r="J2067" s="92">
        <v>46106</v>
      </c>
      <c r="K2067" s="97" t="s">
        <v>7338</v>
      </c>
      <c r="L2067" s="90" t="s">
        <v>117</v>
      </c>
      <c r="M2067" s="76" t="s">
        <v>7338</v>
      </c>
      <c r="N2067" s="6" t="s">
        <v>116</v>
      </c>
      <c r="O2067" s="71">
        <v>0</v>
      </c>
      <c r="P2067" s="71">
        <v>0</v>
      </c>
      <c r="Q2067" s="79">
        <v>24300</v>
      </c>
      <c r="R2067" s="79">
        <v>3888</v>
      </c>
      <c r="S2067" s="71">
        <v>0</v>
      </c>
      <c r="T2067" s="79">
        <v>28188</v>
      </c>
      <c r="U2067" s="87" t="s">
        <v>24</v>
      </c>
      <c r="V2067" s="84">
        <f>T2067/17.4157</f>
        <v>1618.5395935850984</v>
      </c>
      <c r="W2067" s="61" t="s">
        <v>5747</v>
      </c>
      <c r="X2067" s="6" t="s">
        <v>1266</v>
      </c>
      <c r="Y2067" s="76" t="s">
        <v>1439</v>
      </c>
      <c r="Z2067" s="76" t="s">
        <v>2019</v>
      </c>
      <c r="AA2067" s="76" t="s">
        <v>1266</v>
      </c>
      <c r="AB2067" s="76" t="s">
        <v>539</v>
      </c>
      <c r="AC2067" s="76" t="s">
        <v>540</v>
      </c>
      <c r="AD2067" s="76" t="s">
        <v>174</v>
      </c>
      <c r="AE2067" s="341">
        <v>67110003</v>
      </c>
      <c r="AF2067" s="76" t="s">
        <v>96</v>
      </c>
      <c r="AG2067" s="82"/>
      <c r="AH2067" s="60"/>
      <c r="AI2067" s="75" t="s">
        <v>6880</v>
      </c>
      <c r="AJ2067" s="6" t="s">
        <v>103</v>
      </c>
      <c r="AK2067" s="81">
        <v>0</v>
      </c>
      <c r="AL2067" s="6" t="s">
        <v>103</v>
      </c>
      <c r="AM2067" s="342"/>
      <c r="AN2067" s="342"/>
      <c r="AO2067" s="342"/>
    </row>
    <row r="2068" spans="1:41" ht="15" thickBot="1">
      <c r="A2068" s="75" t="s">
        <v>6880</v>
      </c>
      <c r="B2068" s="6" t="s">
        <v>93</v>
      </c>
      <c r="C2068" s="76">
        <v>2067</v>
      </c>
      <c r="D2068" s="6" t="s">
        <v>593</v>
      </c>
      <c r="E2068" s="80" t="s">
        <v>2163</v>
      </c>
      <c r="F2068" s="6" t="str">
        <f t="shared" si="211"/>
        <v>FREIGHTRT-A-0052AE26-M19-PFA</v>
      </c>
      <c r="G2068" s="95" t="s">
        <v>7086</v>
      </c>
      <c r="H2068" s="95">
        <v>1730443</v>
      </c>
      <c r="I2068" s="85" t="s">
        <v>6622</v>
      </c>
      <c r="J2068" s="92">
        <v>46106</v>
      </c>
      <c r="K2068" s="97" t="s">
        <v>7339</v>
      </c>
      <c r="L2068" s="90" t="s">
        <v>1264</v>
      </c>
      <c r="M2068" s="76" t="s">
        <v>7339</v>
      </c>
      <c r="N2068" s="6" t="s">
        <v>116</v>
      </c>
      <c r="O2068" s="71">
        <v>0</v>
      </c>
      <c r="P2068" s="71">
        <v>0</v>
      </c>
      <c r="Q2068" s="79">
        <v>3710</v>
      </c>
      <c r="R2068" s="79">
        <v>66.53</v>
      </c>
      <c r="S2068" s="71">
        <v>0</v>
      </c>
      <c r="T2068" s="79">
        <v>3776.53</v>
      </c>
      <c r="U2068" s="87" t="s">
        <v>118</v>
      </c>
      <c r="V2068" s="84">
        <f t="shared" ref="V2068:V2077" si="213">T2068</f>
        <v>3776.53</v>
      </c>
      <c r="W2068" s="61" t="s">
        <v>5747</v>
      </c>
      <c r="X2068" s="6" t="s">
        <v>1266</v>
      </c>
      <c r="Y2068" s="76" t="s">
        <v>7340</v>
      </c>
      <c r="Z2068" s="76" t="s">
        <v>7341</v>
      </c>
      <c r="AA2068" s="76" t="s">
        <v>2543</v>
      </c>
      <c r="AB2068" s="76" t="s">
        <v>539</v>
      </c>
      <c r="AC2068" s="76" t="s">
        <v>541</v>
      </c>
      <c r="AD2068" s="76" t="s">
        <v>28</v>
      </c>
      <c r="AE2068" s="275" t="s">
        <v>1517</v>
      </c>
      <c r="AF2068" s="76" t="s">
        <v>96</v>
      </c>
      <c r="AG2068" s="82"/>
      <c r="AH2068" s="60"/>
      <c r="AI2068" s="75" t="s">
        <v>6880</v>
      </c>
      <c r="AJ2068" s="6" t="s">
        <v>111</v>
      </c>
      <c r="AK2068" s="81">
        <f t="shared" ref="AK2068:AK2073" si="214">V2068</f>
        <v>3776.53</v>
      </c>
      <c r="AL2068" s="6" t="s">
        <v>111</v>
      </c>
      <c r="AM2068" s="342"/>
      <c r="AN2068" s="342"/>
      <c r="AO2068" s="342"/>
    </row>
    <row r="2069" spans="1:41">
      <c r="A2069" s="75" t="s">
        <v>6880</v>
      </c>
      <c r="B2069" s="6" t="s">
        <v>93</v>
      </c>
      <c r="C2069" s="76">
        <v>2068</v>
      </c>
      <c r="D2069" s="6" t="s">
        <v>593</v>
      </c>
      <c r="E2069" s="80" t="s">
        <v>2163</v>
      </c>
      <c r="F2069" s="6" t="str">
        <f t="shared" si="211"/>
        <v>FREIGHTFG-A-0018-SE26-M19.SINCO</v>
      </c>
      <c r="G2069" s="95" t="s">
        <v>7087</v>
      </c>
      <c r="H2069" s="95">
        <v>1730872</v>
      </c>
      <c r="I2069" s="85" t="s">
        <v>6622</v>
      </c>
      <c r="J2069" s="92">
        <v>46107</v>
      </c>
      <c r="K2069" s="97" t="s">
        <v>7342</v>
      </c>
      <c r="L2069" s="90" t="s">
        <v>1264</v>
      </c>
      <c r="M2069" s="76" t="s">
        <v>7342</v>
      </c>
      <c r="N2069" s="6" t="s">
        <v>116</v>
      </c>
      <c r="O2069" s="71">
        <v>0</v>
      </c>
      <c r="P2069" s="71">
        <v>0</v>
      </c>
      <c r="Q2069" s="79">
        <v>269.91000000000003</v>
      </c>
      <c r="R2069" s="79">
        <v>34.42</v>
      </c>
      <c r="S2069" s="71">
        <v>0</v>
      </c>
      <c r="T2069" s="79">
        <v>304.33</v>
      </c>
      <c r="U2069" s="87" t="s">
        <v>118</v>
      </c>
      <c r="V2069" s="84">
        <f t="shared" si="213"/>
        <v>304.33</v>
      </c>
      <c r="W2069" s="61" t="s">
        <v>5747</v>
      </c>
      <c r="X2069" s="6" t="s">
        <v>2040</v>
      </c>
      <c r="Y2069" s="76" t="s">
        <v>1449</v>
      </c>
      <c r="Z2069" s="76" t="s">
        <v>2041</v>
      </c>
      <c r="AA2069" s="76" t="s">
        <v>1358</v>
      </c>
      <c r="AB2069" s="76" t="s">
        <v>539</v>
      </c>
      <c r="AC2069" s="76" t="s">
        <v>541</v>
      </c>
      <c r="AD2069" s="76" t="s">
        <v>543</v>
      </c>
      <c r="AE2069" s="76" t="s">
        <v>549</v>
      </c>
      <c r="AF2069" s="76" t="s">
        <v>96</v>
      </c>
      <c r="AG2069" s="82"/>
      <c r="AH2069" s="60"/>
      <c r="AI2069" s="75" t="s">
        <v>6880</v>
      </c>
      <c r="AJ2069" s="6" t="s">
        <v>111</v>
      </c>
      <c r="AK2069" s="81">
        <f t="shared" si="214"/>
        <v>304.33</v>
      </c>
      <c r="AL2069" s="6" t="s">
        <v>111</v>
      </c>
      <c r="AM2069" s="342"/>
      <c r="AN2069" s="342"/>
      <c r="AO2069" s="342"/>
    </row>
    <row r="2070" spans="1:41">
      <c r="A2070" s="75" t="s">
        <v>6880</v>
      </c>
      <c r="B2070" s="6" t="s">
        <v>93</v>
      </c>
      <c r="C2070" s="76">
        <v>2069</v>
      </c>
      <c r="D2070" s="6" t="s">
        <v>593</v>
      </c>
      <c r="E2070" s="80" t="s">
        <v>2163</v>
      </c>
      <c r="F2070" s="6" t="str">
        <f t="shared" si="211"/>
        <v>FREIGHTFG-A-0018-SE26-M19</v>
      </c>
      <c r="G2070" s="95" t="s">
        <v>7088</v>
      </c>
      <c r="H2070" s="95">
        <v>1730896</v>
      </c>
      <c r="I2070" s="85" t="s">
        <v>6622</v>
      </c>
      <c r="J2070" s="92">
        <v>46107</v>
      </c>
      <c r="K2070" s="97" t="s">
        <v>7343</v>
      </c>
      <c r="L2070" s="90" t="s">
        <v>1264</v>
      </c>
      <c r="M2070" s="76" t="s">
        <v>7343</v>
      </c>
      <c r="N2070" s="6" t="s">
        <v>116</v>
      </c>
      <c r="O2070" s="71">
        <v>0</v>
      </c>
      <c r="P2070" s="71">
        <v>0</v>
      </c>
      <c r="Q2070" s="79">
        <v>2722.09</v>
      </c>
      <c r="R2070" s="79">
        <v>317.89999999999998</v>
      </c>
      <c r="S2070" s="71">
        <v>0</v>
      </c>
      <c r="T2070" s="79">
        <v>3039.99</v>
      </c>
      <c r="U2070" s="87" t="s">
        <v>118</v>
      </c>
      <c r="V2070" s="84">
        <f t="shared" si="213"/>
        <v>3039.99</v>
      </c>
      <c r="W2070" s="61" t="s">
        <v>5747</v>
      </c>
      <c r="X2070" s="6" t="s">
        <v>2040</v>
      </c>
      <c r="Y2070" s="76" t="s">
        <v>1449</v>
      </c>
      <c r="Z2070" s="76" t="s">
        <v>2041</v>
      </c>
      <c r="AA2070" s="76" t="s">
        <v>1358</v>
      </c>
      <c r="AB2070" s="76" t="s">
        <v>539</v>
      </c>
      <c r="AC2070" s="76" t="s">
        <v>541</v>
      </c>
      <c r="AD2070" s="76" t="s">
        <v>543</v>
      </c>
      <c r="AE2070" s="76" t="s">
        <v>549</v>
      </c>
      <c r="AF2070" s="76" t="s">
        <v>96</v>
      </c>
      <c r="AG2070" s="82"/>
      <c r="AH2070" s="60"/>
      <c r="AI2070" s="75" t="s">
        <v>6880</v>
      </c>
      <c r="AJ2070" s="6" t="s">
        <v>111</v>
      </c>
      <c r="AK2070" s="81">
        <f t="shared" si="214"/>
        <v>3039.99</v>
      </c>
      <c r="AL2070" s="6" t="s">
        <v>111</v>
      </c>
      <c r="AM2070" s="342"/>
      <c r="AN2070" s="342"/>
      <c r="AO2070" s="342"/>
    </row>
    <row r="2071" spans="1:41">
      <c r="A2071" s="75" t="s">
        <v>6880</v>
      </c>
      <c r="B2071" s="6" t="s">
        <v>93</v>
      </c>
      <c r="C2071" s="76">
        <v>2070</v>
      </c>
      <c r="D2071" s="6" t="s">
        <v>593</v>
      </c>
      <c r="E2071" s="80" t="s">
        <v>2163</v>
      </c>
      <c r="F2071" s="6" t="str">
        <f t="shared" si="211"/>
        <v>FREIGHTFG-A-0082-SE25-M19</v>
      </c>
      <c r="G2071" s="95" t="s">
        <v>7089</v>
      </c>
      <c r="H2071" s="95">
        <v>1716144</v>
      </c>
      <c r="I2071" s="85" t="s">
        <v>6622</v>
      </c>
      <c r="J2071" s="92">
        <v>46086</v>
      </c>
      <c r="K2071" s="92" t="s">
        <v>7344</v>
      </c>
      <c r="L2071" s="90" t="s">
        <v>1264</v>
      </c>
      <c r="M2071" s="76" t="s">
        <v>7344</v>
      </c>
      <c r="N2071" s="6" t="s">
        <v>116</v>
      </c>
      <c r="O2071" s="71">
        <v>0</v>
      </c>
      <c r="P2071" s="71">
        <v>0</v>
      </c>
      <c r="Q2071" s="79">
        <v>838.79</v>
      </c>
      <c r="R2071" s="79">
        <v>7.81</v>
      </c>
      <c r="S2071" s="71">
        <v>0</v>
      </c>
      <c r="T2071" s="79">
        <v>846.6</v>
      </c>
      <c r="U2071" s="87" t="s">
        <v>118</v>
      </c>
      <c r="V2071" s="84">
        <f t="shared" si="213"/>
        <v>846.6</v>
      </c>
      <c r="W2071" s="61" t="s">
        <v>5747</v>
      </c>
      <c r="X2071" s="6" t="s">
        <v>2040</v>
      </c>
      <c r="Y2071" s="76" t="s">
        <v>1449</v>
      </c>
      <c r="Z2071" s="76" t="s">
        <v>2041</v>
      </c>
      <c r="AA2071" s="76" t="s">
        <v>1358</v>
      </c>
      <c r="AB2071" s="76" t="s">
        <v>539</v>
      </c>
      <c r="AC2071" s="76" t="s">
        <v>541</v>
      </c>
      <c r="AD2071" s="76" t="s">
        <v>543</v>
      </c>
      <c r="AE2071" s="76" t="s">
        <v>549</v>
      </c>
      <c r="AF2071" s="76" t="s">
        <v>96</v>
      </c>
      <c r="AG2071" s="82"/>
      <c r="AH2071" s="60"/>
      <c r="AI2071" s="75" t="s">
        <v>6880</v>
      </c>
      <c r="AJ2071" s="6" t="s">
        <v>111</v>
      </c>
      <c r="AK2071" s="81">
        <f t="shared" si="214"/>
        <v>846.6</v>
      </c>
      <c r="AL2071" s="6" t="s">
        <v>111</v>
      </c>
      <c r="AM2071" s="342"/>
      <c r="AN2071" s="342"/>
      <c r="AO2071" s="342"/>
    </row>
    <row r="2072" spans="1:41">
      <c r="A2072" s="75" t="s">
        <v>6880</v>
      </c>
      <c r="B2072" s="6" t="s">
        <v>93</v>
      </c>
      <c r="C2072" s="76">
        <v>2071</v>
      </c>
      <c r="D2072" s="6" t="s">
        <v>593</v>
      </c>
      <c r="E2072" s="80" t="s">
        <v>2163</v>
      </c>
      <c r="F2072" s="6" t="str">
        <f t="shared" si="211"/>
        <v>FREIGHTFG-A-0080-SE25-M19</v>
      </c>
      <c r="G2072" s="95" t="s">
        <v>7090</v>
      </c>
      <c r="H2072" s="95">
        <v>1716153</v>
      </c>
      <c r="I2072" s="85" t="s">
        <v>6622</v>
      </c>
      <c r="J2072" s="92">
        <v>46086</v>
      </c>
      <c r="K2072" s="97" t="s">
        <v>7345</v>
      </c>
      <c r="L2072" s="90" t="s">
        <v>1264</v>
      </c>
      <c r="M2072" s="76" t="s">
        <v>7345</v>
      </c>
      <c r="N2072" s="6" t="s">
        <v>116</v>
      </c>
      <c r="O2072" s="71">
        <v>0</v>
      </c>
      <c r="P2072" s="71">
        <v>0</v>
      </c>
      <c r="Q2072" s="79">
        <v>846.3</v>
      </c>
      <c r="R2072" s="79">
        <v>9.01</v>
      </c>
      <c r="S2072" s="71">
        <v>0</v>
      </c>
      <c r="T2072" s="79">
        <v>855.31</v>
      </c>
      <c r="U2072" s="87" t="s">
        <v>118</v>
      </c>
      <c r="V2072" s="84">
        <f t="shared" si="213"/>
        <v>855.31</v>
      </c>
      <c r="W2072" s="61" t="s">
        <v>5747</v>
      </c>
      <c r="X2072" s="6" t="s">
        <v>2040</v>
      </c>
      <c r="Y2072" s="76" t="s">
        <v>1449</v>
      </c>
      <c r="Z2072" s="76" t="s">
        <v>2041</v>
      </c>
      <c r="AA2072" s="76" t="s">
        <v>1358</v>
      </c>
      <c r="AB2072" s="76" t="s">
        <v>539</v>
      </c>
      <c r="AC2072" s="76" t="s">
        <v>541</v>
      </c>
      <c r="AD2072" s="76" t="s">
        <v>543</v>
      </c>
      <c r="AE2072" s="76" t="s">
        <v>549</v>
      </c>
      <c r="AF2072" s="76" t="s">
        <v>96</v>
      </c>
      <c r="AG2072" s="82"/>
      <c r="AH2072" s="60"/>
      <c r="AI2072" s="75" t="s">
        <v>6880</v>
      </c>
      <c r="AJ2072" s="6" t="s">
        <v>111</v>
      </c>
      <c r="AK2072" s="81">
        <f t="shared" si="214"/>
        <v>855.31</v>
      </c>
      <c r="AL2072" s="6" t="s">
        <v>111</v>
      </c>
      <c r="AM2072" s="342"/>
      <c r="AN2072" s="342"/>
      <c r="AO2072" s="342"/>
    </row>
    <row r="2073" spans="1:41">
      <c r="A2073" s="75" t="s">
        <v>6880</v>
      </c>
      <c r="B2073" s="6" t="s">
        <v>93</v>
      </c>
      <c r="C2073" s="76">
        <v>2072</v>
      </c>
      <c r="D2073" s="6" t="s">
        <v>593</v>
      </c>
      <c r="E2073" s="80" t="s">
        <v>2163</v>
      </c>
      <c r="F2073" s="6" t="str">
        <f t="shared" si="211"/>
        <v>FREIGHTFG-A-0081-SE25-M19</v>
      </c>
      <c r="G2073" s="95" t="s">
        <v>7091</v>
      </c>
      <c r="H2073" s="95">
        <v>1716157</v>
      </c>
      <c r="I2073" s="85" t="s">
        <v>6622</v>
      </c>
      <c r="J2073" s="92">
        <v>46086</v>
      </c>
      <c r="K2073" s="97" t="s">
        <v>7346</v>
      </c>
      <c r="L2073" s="90" t="s">
        <v>1264</v>
      </c>
      <c r="M2073" s="76" t="s">
        <v>7346</v>
      </c>
      <c r="N2073" s="6" t="s">
        <v>116</v>
      </c>
      <c r="O2073" s="71">
        <v>0</v>
      </c>
      <c r="P2073" s="71">
        <v>0</v>
      </c>
      <c r="Q2073" s="79">
        <v>696.65</v>
      </c>
      <c r="R2073" s="79">
        <v>8.23</v>
      </c>
      <c r="S2073" s="71">
        <v>0</v>
      </c>
      <c r="T2073" s="79">
        <v>704.68</v>
      </c>
      <c r="U2073" s="87" t="s">
        <v>118</v>
      </c>
      <c r="V2073" s="84">
        <f t="shared" si="213"/>
        <v>704.68</v>
      </c>
      <c r="W2073" s="61" t="s">
        <v>5747</v>
      </c>
      <c r="X2073" s="6" t="s">
        <v>2040</v>
      </c>
      <c r="Y2073" s="76" t="s">
        <v>1449</v>
      </c>
      <c r="Z2073" s="76" t="s">
        <v>2041</v>
      </c>
      <c r="AA2073" s="76" t="s">
        <v>1358</v>
      </c>
      <c r="AB2073" s="76" t="s">
        <v>539</v>
      </c>
      <c r="AC2073" s="76" t="s">
        <v>541</v>
      </c>
      <c r="AD2073" s="76" t="s">
        <v>543</v>
      </c>
      <c r="AE2073" s="76" t="s">
        <v>549</v>
      </c>
      <c r="AF2073" s="76" t="s">
        <v>96</v>
      </c>
      <c r="AG2073" s="82"/>
      <c r="AH2073" s="60"/>
      <c r="AI2073" s="75" t="s">
        <v>6880</v>
      </c>
      <c r="AJ2073" s="6" t="s">
        <v>111</v>
      </c>
      <c r="AK2073" s="81">
        <f t="shared" si="214"/>
        <v>704.68</v>
      </c>
      <c r="AL2073" s="6" t="s">
        <v>111</v>
      </c>
      <c r="AM2073" s="342"/>
      <c r="AN2073" s="342"/>
      <c r="AO2073" s="342"/>
    </row>
    <row r="2074" spans="1:41">
      <c r="A2074" s="75" t="s">
        <v>6880</v>
      </c>
      <c r="B2074" s="6" t="s">
        <v>93</v>
      </c>
      <c r="C2074" s="76">
        <v>2073</v>
      </c>
      <c r="D2074" s="6" t="s">
        <v>106</v>
      </c>
      <c r="E2074" s="80" t="s">
        <v>2163</v>
      </c>
      <c r="F2074" s="6" t="str">
        <f t="shared" si="211"/>
        <v>FREIGHTRM-J-1213LI26-M19</v>
      </c>
      <c r="G2074" s="95" t="s">
        <v>7092</v>
      </c>
      <c r="H2074" s="95">
        <v>640747</v>
      </c>
      <c r="I2074" s="85" t="s">
        <v>6622</v>
      </c>
      <c r="J2074" s="92">
        <v>46104</v>
      </c>
      <c r="K2074" s="92"/>
      <c r="L2074" s="6" t="s">
        <v>116</v>
      </c>
      <c r="M2074" s="78" t="s">
        <v>173</v>
      </c>
      <c r="N2074" s="6" t="s">
        <v>116</v>
      </c>
      <c r="O2074" s="71">
        <v>0</v>
      </c>
      <c r="P2074" s="71">
        <v>0</v>
      </c>
      <c r="Q2074" s="79">
        <v>820</v>
      </c>
      <c r="R2074" s="79">
        <v>0</v>
      </c>
      <c r="S2074" s="71">
        <v>0</v>
      </c>
      <c r="T2074" s="79">
        <v>820</v>
      </c>
      <c r="U2074" s="87" t="s">
        <v>118</v>
      </c>
      <c r="V2074" s="84">
        <f t="shared" si="213"/>
        <v>820</v>
      </c>
      <c r="W2074" s="61">
        <v>46101</v>
      </c>
      <c r="X2074" s="6" t="s">
        <v>2047</v>
      </c>
      <c r="Y2074" s="76" t="s">
        <v>2048</v>
      </c>
      <c r="Z2074" s="76" t="s">
        <v>149</v>
      </c>
      <c r="AA2074" s="76" t="s">
        <v>150</v>
      </c>
      <c r="AB2074" s="76" t="s">
        <v>539</v>
      </c>
      <c r="AC2074" s="76" t="s">
        <v>540</v>
      </c>
      <c r="AD2074" s="76" t="s">
        <v>173</v>
      </c>
      <c r="AE2074" s="76" t="s">
        <v>548</v>
      </c>
      <c r="AF2074" s="76" t="s">
        <v>96</v>
      </c>
      <c r="AG2074" s="82"/>
      <c r="AH2074" s="60"/>
      <c r="AI2074" s="75" t="s">
        <v>6880</v>
      </c>
      <c r="AJ2074" s="6" t="s">
        <v>103</v>
      </c>
      <c r="AK2074" s="81">
        <v>0</v>
      </c>
      <c r="AL2074" s="6" t="s">
        <v>103</v>
      </c>
      <c r="AM2074" s="342"/>
      <c r="AN2074" s="342"/>
      <c r="AO2074" s="342"/>
    </row>
    <row r="2075" spans="1:41">
      <c r="A2075" s="75" t="s">
        <v>6880</v>
      </c>
      <c r="B2075" s="6" t="s">
        <v>93</v>
      </c>
      <c r="C2075" s="76">
        <v>2074</v>
      </c>
      <c r="D2075" s="6" t="s">
        <v>106</v>
      </c>
      <c r="E2075" s="80" t="s">
        <v>2163</v>
      </c>
      <c r="F2075" s="6" t="str">
        <f t="shared" si="211"/>
        <v>FREIGHTRM-J-1272LI26-M19</v>
      </c>
      <c r="G2075" s="95" t="s">
        <v>7093</v>
      </c>
      <c r="H2075" s="95">
        <v>640831</v>
      </c>
      <c r="I2075" s="85" t="s">
        <v>6622</v>
      </c>
      <c r="J2075" s="92">
        <v>46104</v>
      </c>
      <c r="K2075" s="92"/>
      <c r="L2075" s="6" t="s">
        <v>116</v>
      </c>
      <c r="M2075" s="78" t="s">
        <v>173</v>
      </c>
      <c r="N2075" s="6" t="s">
        <v>116</v>
      </c>
      <c r="O2075" s="71">
        <v>0</v>
      </c>
      <c r="P2075" s="71">
        <v>0</v>
      </c>
      <c r="Q2075" s="79">
        <v>384</v>
      </c>
      <c r="R2075" s="79">
        <v>0</v>
      </c>
      <c r="S2075" s="71">
        <v>0</v>
      </c>
      <c r="T2075" s="79">
        <v>384</v>
      </c>
      <c r="U2075" s="87" t="s">
        <v>118</v>
      </c>
      <c r="V2075" s="84">
        <f t="shared" si="213"/>
        <v>384</v>
      </c>
      <c r="W2075" s="61">
        <v>46096</v>
      </c>
      <c r="X2075" s="6" t="s">
        <v>7347</v>
      </c>
      <c r="Y2075" s="76" t="s">
        <v>6709</v>
      </c>
      <c r="Z2075" s="76" t="s">
        <v>6283</v>
      </c>
      <c r="AA2075" s="76" t="s">
        <v>150</v>
      </c>
      <c r="AB2075" s="76" t="s">
        <v>539</v>
      </c>
      <c r="AC2075" s="76" t="s">
        <v>540</v>
      </c>
      <c r="AD2075" s="76" t="s">
        <v>173</v>
      </c>
      <c r="AE2075" s="76" t="s">
        <v>548</v>
      </c>
      <c r="AF2075" s="76" t="s">
        <v>96</v>
      </c>
      <c r="AG2075" s="82"/>
      <c r="AH2075" s="60"/>
      <c r="AI2075" s="75" t="s">
        <v>6880</v>
      </c>
      <c r="AJ2075" s="6" t="s">
        <v>103</v>
      </c>
      <c r="AK2075" s="81">
        <v>0</v>
      </c>
      <c r="AL2075" s="6" t="s">
        <v>103</v>
      </c>
      <c r="AM2075" s="342"/>
      <c r="AN2075" s="342"/>
      <c r="AO2075" s="342"/>
    </row>
    <row r="2076" spans="1:41">
      <c r="A2076" s="75" t="s">
        <v>6880</v>
      </c>
      <c r="B2076" s="6" t="s">
        <v>93</v>
      </c>
      <c r="C2076" s="76">
        <v>2075</v>
      </c>
      <c r="D2076" s="6" t="s">
        <v>106</v>
      </c>
      <c r="E2076" s="80" t="s">
        <v>2163</v>
      </c>
      <c r="F2076" s="6" t="str">
        <f t="shared" si="211"/>
        <v>FREIGHTRM-A-031-SI26-M19-L</v>
      </c>
      <c r="G2076" s="95" t="s">
        <v>7094</v>
      </c>
      <c r="H2076" s="95">
        <v>640858</v>
      </c>
      <c r="I2076" s="85" t="s">
        <v>6622</v>
      </c>
      <c r="J2076" s="92">
        <v>46104</v>
      </c>
      <c r="K2076" s="92"/>
      <c r="L2076" s="6" t="s">
        <v>116</v>
      </c>
      <c r="M2076" s="78" t="s">
        <v>174</v>
      </c>
      <c r="N2076" s="6" t="s">
        <v>116</v>
      </c>
      <c r="O2076" s="71">
        <v>0</v>
      </c>
      <c r="P2076" s="71">
        <v>0</v>
      </c>
      <c r="Q2076" s="79">
        <v>914</v>
      </c>
      <c r="R2076" s="79">
        <v>0</v>
      </c>
      <c r="S2076" s="71">
        <v>0</v>
      </c>
      <c r="T2076" s="79">
        <v>914</v>
      </c>
      <c r="U2076" s="87" t="s">
        <v>118</v>
      </c>
      <c r="V2076" s="84">
        <f t="shared" si="213"/>
        <v>914</v>
      </c>
      <c r="W2076" s="61">
        <v>46102</v>
      </c>
      <c r="X2076" s="6" t="s">
        <v>153</v>
      </c>
      <c r="Y2076" s="76" t="s">
        <v>154</v>
      </c>
      <c r="Z2076" s="76" t="s">
        <v>155</v>
      </c>
      <c r="AA2076" s="76" t="s">
        <v>156</v>
      </c>
      <c r="AB2076" s="76" t="s">
        <v>539</v>
      </c>
      <c r="AC2076" s="76" t="s">
        <v>540</v>
      </c>
      <c r="AD2076" s="76" t="s">
        <v>174</v>
      </c>
      <c r="AE2076" s="341">
        <v>67110003</v>
      </c>
      <c r="AF2076" s="76" t="s">
        <v>96</v>
      </c>
      <c r="AG2076" s="82"/>
      <c r="AH2076" s="60"/>
      <c r="AI2076" s="75" t="s">
        <v>6880</v>
      </c>
      <c r="AJ2076" s="6" t="s">
        <v>103</v>
      </c>
      <c r="AK2076" s="81">
        <v>0</v>
      </c>
      <c r="AL2076" s="6" t="s">
        <v>103</v>
      </c>
      <c r="AM2076" s="342"/>
      <c r="AN2076" s="342"/>
      <c r="AO2076" s="342"/>
    </row>
    <row r="2077" spans="1:41">
      <c r="A2077" s="75" t="s">
        <v>6880</v>
      </c>
      <c r="B2077" s="6" t="s">
        <v>93</v>
      </c>
      <c r="C2077" s="76">
        <v>2076</v>
      </c>
      <c r="D2077" s="6" t="s">
        <v>106</v>
      </c>
      <c r="E2077" s="80" t="s">
        <v>2163</v>
      </c>
      <c r="F2077" s="6" t="str">
        <f t="shared" si="211"/>
        <v>FREIGHTRM-A-014-SI26-M19-L</v>
      </c>
      <c r="G2077" s="95" t="s">
        <v>6615</v>
      </c>
      <c r="H2077" s="95">
        <v>640860</v>
      </c>
      <c r="I2077" s="85" t="s">
        <v>6622</v>
      </c>
      <c r="J2077" s="92">
        <v>46104</v>
      </c>
      <c r="K2077" s="92"/>
      <c r="L2077" s="6" t="s">
        <v>116</v>
      </c>
      <c r="M2077" s="78" t="s">
        <v>174</v>
      </c>
      <c r="N2077" s="6" t="s">
        <v>116</v>
      </c>
      <c r="O2077" s="71">
        <v>0</v>
      </c>
      <c r="P2077" s="71">
        <v>0</v>
      </c>
      <c r="Q2077" s="79">
        <v>1252.4000000000001</v>
      </c>
      <c r="R2077" s="79">
        <v>0</v>
      </c>
      <c r="S2077" s="71">
        <v>0</v>
      </c>
      <c r="T2077" s="79">
        <v>1252.4000000000001</v>
      </c>
      <c r="U2077" s="87" t="s">
        <v>118</v>
      </c>
      <c r="V2077" s="84">
        <f t="shared" si="213"/>
        <v>1252.4000000000001</v>
      </c>
      <c r="W2077" s="61">
        <v>46091</v>
      </c>
      <c r="X2077" s="6" t="s">
        <v>7348</v>
      </c>
      <c r="Y2077" s="76" t="s">
        <v>7349</v>
      </c>
      <c r="Z2077" s="76" t="s">
        <v>155</v>
      </c>
      <c r="AA2077" s="76" t="s">
        <v>164</v>
      </c>
      <c r="AB2077" s="76" t="s">
        <v>539</v>
      </c>
      <c r="AC2077" s="76" t="s">
        <v>540</v>
      </c>
      <c r="AD2077" s="76" t="s">
        <v>174</v>
      </c>
      <c r="AE2077" s="341">
        <v>67110003</v>
      </c>
      <c r="AF2077" s="76" t="s">
        <v>96</v>
      </c>
      <c r="AG2077" s="82"/>
      <c r="AH2077" s="60"/>
      <c r="AI2077" s="75" t="s">
        <v>6880</v>
      </c>
      <c r="AJ2077" s="6" t="s">
        <v>103</v>
      </c>
      <c r="AK2077" s="81">
        <v>0</v>
      </c>
      <c r="AL2077" s="6" t="s">
        <v>103</v>
      </c>
      <c r="AM2077" s="342"/>
      <c r="AN2077" s="342"/>
      <c r="AO2077" s="342"/>
    </row>
    <row r="2078" spans="1:41">
      <c r="A2078" s="75" t="s">
        <v>6880</v>
      </c>
      <c r="B2078" s="6" t="s">
        <v>93</v>
      </c>
      <c r="C2078" s="76">
        <v>2077</v>
      </c>
      <c r="D2078" s="6" t="s">
        <v>106</v>
      </c>
      <c r="E2078" s="80" t="s">
        <v>2163</v>
      </c>
      <c r="F2078" s="6" t="str">
        <f t="shared" si="211"/>
        <v>FREIGHTRM-R-041-SI26-M19</v>
      </c>
      <c r="G2078" s="95" t="s">
        <v>7095</v>
      </c>
      <c r="H2078" s="95">
        <v>641493</v>
      </c>
      <c r="I2078" s="85" t="s">
        <v>6622</v>
      </c>
      <c r="J2078" s="92">
        <v>46106</v>
      </c>
      <c r="K2078" s="92"/>
      <c r="L2078" s="6" t="s">
        <v>116</v>
      </c>
      <c r="M2078" s="78" t="s">
        <v>174</v>
      </c>
      <c r="N2078" s="6" t="s">
        <v>116</v>
      </c>
      <c r="O2078" s="71">
        <v>0</v>
      </c>
      <c r="P2078" s="71">
        <v>0</v>
      </c>
      <c r="Q2078" s="79">
        <v>20880</v>
      </c>
      <c r="R2078" s="79">
        <v>0</v>
      </c>
      <c r="S2078" s="71">
        <v>0</v>
      </c>
      <c r="T2078" s="79">
        <v>20880</v>
      </c>
      <c r="U2078" s="87" t="s">
        <v>24</v>
      </c>
      <c r="V2078" s="84">
        <f>T2078/17.4157</f>
        <v>1198.9182174704433</v>
      </c>
      <c r="W2078" s="61">
        <v>46105</v>
      </c>
      <c r="X2078" s="6" t="s">
        <v>7350</v>
      </c>
      <c r="Y2078" s="76" t="s">
        <v>2045</v>
      </c>
      <c r="Z2078" s="76" t="s">
        <v>2046</v>
      </c>
      <c r="AA2078" s="76" t="s">
        <v>156</v>
      </c>
      <c r="AB2078" s="76" t="s">
        <v>539</v>
      </c>
      <c r="AC2078" s="76" t="s">
        <v>540</v>
      </c>
      <c r="AD2078" s="76" t="s">
        <v>174</v>
      </c>
      <c r="AE2078" s="341">
        <v>67110003</v>
      </c>
      <c r="AF2078" s="76" t="s">
        <v>96</v>
      </c>
      <c r="AG2078" s="82"/>
      <c r="AH2078" s="60"/>
      <c r="AI2078" s="75" t="s">
        <v>6880</v>
      </c>
      <c r="AJ2078" s="6" t="s">
        <v>103</v>
      </c>
      <c r="AK2078" s="81">
        <v>0</v>
      </c>
      <c r="AL2078" s="6" t="s">
        <v>103</v>
      </c>
      <c r="AM2078" s="342"/>
      <c r="AN2078" s="342"/>
      <c r="AO2078" s="342"/>
    </row>
    <row r="2079" spans="1:41">
      <c r="A2079" s="75" t="s">
        <v>6880</v>
      </c>
      <c r="B2079" s="6" t="s">
        <v>93</v>
      </c>
      <c r="C2079" s="76">
        <v>2078</v>
      </c>
      <c r="D2079" s="6" t="s">
        <v>106</v>
      </c>
      <c r="E2079" s="80" t="s">
        <v>2163</v>
      </c>
      <c r="F2079" s="6" t="str">
        <f t="shared" si="211"/>
        <v>FREIGHTRM-J-1271LI26-M19</v>
      </c>
      <c r="G2079" s="95" t="s">
        <v>7096</v>
      </c>
      <c r="H2079" s="95">
        <v>641529</v>
      </c>
      <c r="I2079" s="85" t="s">
        <v>6622</v>
      </c>
      <c r="J2079" s="92">
        <v>46106</v>
      </c>
      <c r="K2079" s="92"/>
      <c r="L2079" s="6" t="s">
        <v>116</v>
      </c>
      <c r="M2079" s="78" t="s">
        <v>173</v>
      </c>
      <c r="N2079" s="6" t="s">
        <v>116</v>
      </c>
      <c r="O2079" s="71">
        <v>0</v>
      </c>
      <c r="P2079" s="71">
        <v>0</v>
      </c>
      <c r="Q2079" s="79">
        <v>541</v>
      </c>
      <c r="R2079" s="79">
        <v>0</v>
      </c>
      <c r="S2079" s="71">
        <v>0</v>
      </c>
      <c r="T2079" s="79">
        <v>541</v>
      </c>
      <c r="U2079" s="87" t="s">
        <v>118</v>
      </c>
      <c r="V2079" s="84">
        <f t="shared" ref="V2079:V2082" si="215">T2079</f>
        <v>541</v>
      </c>
      <c r="W2079" s="61">
        <v>46098</v>
      </c>
      <c r="X2079" s="6" t="s">
        <v>165</v>
      </c>
      <c r="Y2079" s="76" t="s">
        <v>7351</v>
      </c>
      <c r="Z2079" s="76" t="s">
        <v>6283</v>
      </c>
      <c r="AA2079" s="76" t="s">
        <v>150</v>
      </c>
      <c r="AB2079" s="76" t="s">
        <v>539</v>
      </c>
      <c r="AC2079" s="76" t="s">
        <v>540</v>
      </c>
      <c r="AD2079" s="76" t="s">
        <v>173</v>
      </c>
      <c r="AE2079" s="76" t="s">
        <v>548</v>
      </c>
      <c r="AF2079" s="76" t="s">
        <v>96</v>
      </c>
      <c r="AG2079" s="82"/>
      <c r="AH2079" s="60"/>
      <c r="AI2079" s="75" t="s">
        <v>6880</v>
      </c>
      <c r="AJ2079" s="6" t="s">
        <v>103</v>
      </c>
      <c r="AK2079" s="81">
        <v>0</v>
      </c>
      <c r="AL2079" s="6" t="s">
        <v>103</v>
      </c>
      <c r="AM2079" s="342"/>
      <c r="AN2079" s="342"/>
      <c r="AO2079" s="342"/>
    </row>
    <row r="2080" spans="1:41">
      <c r="A2080" s="75" t="s">
        <v>6880</v>
      </c>
      <c r="B2080" s="6" t="s">
        <v>93</v>
      </c>
      <c r="C2080" s="76">
        <v>2079</v>
      </c>
      <c r="D2080" s="6" t="s">
        <v>106</v>
      </c>
      <c r="E2080" s="80" t="s">
        <v>2163</v>
      </c>
      <c r="F2080" s="6" t="str">
        <f t="shared" si="211"/>
        <v>FREIGHTRM-J-1278LI26-M19</v>
      </c>
      <c r="G2080" s="95" t="s">
        <v>7097</v>
      </c>
      <c r="H2080" s="95">
        <v>641532</v>
      </c>
      <c r="I2080" s="85" t="s">
        <v>6622</v>
      </c>
      <c r="J2080" s="92">
        <v>46106</v>
      </c>
      <c r="K2080" s="92"/>
      <c r="L2080" s="6" t="s">
        <v>116</v>
      </c>
      <c r="M2080" s="78" t="s">
        <v>173</v>
      </c>
      <c r="N2080" s="6" t="s">
        <v>116</v>
      </c>
      <c r="O2080" s="71">
        <v>0</v>
      </c>
      <c r="P2080" s="71">
        <v>0</v>
      </c>
      <c r="Q2080" s="79">
        <v>500</v>
      </c>
      <c r="R2080" s="79">
        <v>0</v>
      </c>
      <c r="S2080" s="71">
        <v>0</v>
      </c>
      <c r="T2080" s="79">
        <v>500</v>
      </c>
      <c r="U2080" s="87" t="s">
        <v>118</v>
      </c>
      <c r="V2080" s="84">
        <f t="shared" si="215"/>
        <v>500</v>
      </c>
      <c r="W2080" s="61">
        <v>46102</v>
      </c>
      <c r="X2080" s="6" t="s">
        <v>159</v>
      </c>
      <c r="Y2080" s="76" t="s">
        <v>160</v>
      </c>
      <c r="Z2080" s="76" t="s">
        <v>149</v>
      </c>
      <c r="AA2080" s="76" t="s">
        <v>150</v>
      </c>
      <c r="AB2080" s="76" t="s">
        <v>539</v>
      </c>
      <c r="AC2080" s="76" t="s">
        <v>540</v>
      </c>
      <c r="AD2080" s="76" t="s">
        <v>173</v>
      </c>
      <c r="AE2080" s="76" t="s">
        <v>548</v>
      </c>
      <c r="AF2080" s="76" t="s">
        <v>96</v>
      </c>
      <c r="AG2080" s="82"/>
      <c r="AH2080" s="60"/>
      <c r="AI2080" s="75" t="s">
        <v>6880</v>
      </c>
      <c r="AJ2080" s="6" t="s">
        <v>103</v>
      </c>
      <c r="AK2080" s="81">
        <v>0</v>
      </c>
      <c r="AL2080" s="6" t="s">
        <v>103</v>
      </c>
      <c r="AM2080" s="342"/>
      <c r="AN2080" s="342"/>
      <c r="AO2080" s="342"/>
    </row>
    <row r="2081" spans="1:41">
      <c r="A2081" s="75" t="s">
        <v>6880</v>
      </c>
      <c r="B2081" s="6" t="s">
        <v>93</v>
      </c>
      <c r="C2081" s="76">
        <v>2080</v>
      </c>
      <c r="D2081" s="6" t="s">
        <v>106</v>
      </c>
      <c r="E2081" s="80" t="s">
        <v>2163</v>
      </c>
      <c r="F2081" s="6" t="str">
        <f t="shared" si="211"/>
        <v>FREIGHTRM-J-1281LI26-M19</v>
      </c>
      <c r="G2081" s="95" t="s">
        <v>7098</v>
      </c>
      <c r="H2081" s="95">
        <v>641535</v>
      </c>
      <c r="I2081" s="85" t="s">
        <v>6622</v>
      </c>
      <c r="J2081" s="92">
        <v>46106</v>
      </c>
      <c r="K2081" s="92"/>
      <c r="L2081" s="6" t="s">
        <v>116</v>
      </c>
      <c r="M2081" s="78" t="s">
        <v>173</v>
      </c>
      <c r="N2081" s="6" t="s">
        <v>116</v>
      </c>
      <c r="O2081" s="71">
        <v>0</v>
      </c>
      <c r="P2081" s="71">
        <v>0</v>
      </c>
      <c r="Q2081" s="79">
        <v>353</v>
      </c>
      <c r="R2081" s="79">
        <v>0</v>
      </c>
      <c r="S2081" s="71">
        <v>0</v>
      </c>
      <c r="T2081" s="79">
        <v>353</v>
      </c>
      <c r="U2081" s="87" t="s">
        <v>118</v>
      </c>
      <c r="V2081" s="84">
        <f t="shared" si="215"/>
        <v>353</v>
      </c>
      <c r="W2081" s="61">
        <v>46105</v>
      </c>
      <c r="X2081" s="6" t="s">
        <v>169</v>
      </c>
      <c r="Y2081" s="76" t="s">
        <v>7352</v>
      </c>
      <c r="Z2081" s="76" t="s">
        <v>6283</v>
      </c>
      <c r="AA2081" s="76" t="s">
        <v>150</v>
      </c>
      <c r="AB2081" s="76" t="s">
        <v>539</v>
      </c>
      <c r="AC2081" s="76" t="s">
        <v>540</v>
      </c>
      <c r="AD2081" s="76" t="s">
        <v>173</v>
      </c>
      <c r="AE2081" s="76" t="s">
        <v>548</v>
      </c>
      <c r="AF2081" s="76" t="s">
        <v>96</v>
      </c>
      <c r="AG2081" s="82"/>
      <c r="AH2081" s="60"/>
      <c r="AI2081" s="75" t="s">
        <v>6880</v>
      </c>
      <c r="AJ2081" s="6" t="s">
        <v>103</v>
      </c>
      <c r="AK2081" s="81">
        <v>0</v>
      </c>
      <c r="AL2081" s="6" t="s">
        <v>103</v>
      </c>
      <c r="AM2081" s="342"/>
      <c r="AN2081" s="342"/>
      <c r="AO2081" s="342"/>
    </row>
    <row r="2082" spans="1:41">
      <c r="A2082" s="75" t="s">
        <v>6880</v>
      </c>
      <c r="B2082" s="6" t="s">
        <v>93</v>
      </c>
      <c r="C2082" s="76">
        <v>2081</v>
      </c>
      <c r="D2082" s="6" t="s">
        <v>106</v>
      </c>
      <c r="E2082" s="80" t="s">
        <v>2163</v>
      </c>
      <c r="F2082" s="6" t="str">
        <f t="shared" si="211"/>
        <v>FREIGHTRM-J-1285LI26-M19</v>
      </c>
      <c r="G2082" s="95" t="s">
        <v>7099</v>
      </c>
      <c r="H2082" s="95">
        <v>641536</v>
      </c>
      <c r="I2082" s="85" t="s">
        <v>6622</v>
      </c>
      <c r="J2082" s="92">
        <v>46106</v>
      </c>
      <c r="K2082" s="92"/>
      <c r="L2082" s="6" t="s">
        <v>116</v>
      </c>
      <c r="M2082" s="78" t="s">
        <v>173</v>
      </c>
      <c r="N2082" s="6" t="s">
        <v>116</v>
      </c>
      <c r="O2082" s="71">
        <v>0</v>
      </c>
      <c r="P2082" s="71">
        <v>0</v>
      </c>
      <c r="Q2082" s="79">
        <v>1200</v>
      </c>
      <c r="R2082" s="79">
        <v>0</v>
      </c>
      <c r="S2082" s="71">
        <v>0</v>
      </c>
      <c r="T2082" s="79">
        <v>1200</v>
      </c>
      <c r="U2082" s="87" t="s">
        <v>118</v>
      </c>
      <c r="V2082" s="84">
        <f t="shared" si="215"/>
        <v>1200</v>
      </c>
      <c r="W2082" s="61">
        <v>46102</v>
      </c>
      <c r="X2082" s="6" t="s">
        <v>150</v>
      </c>
      <c r="Y2082" s="76" t="s">
        <v>7353</v>
      </c>
      <c r="Z2082" s="76" t="s">
        <v>2046</v>
      </c>
      <c r="AA2082" s="76" t="s">
        <v>156</v>
      </c>
      <c r="AB2082" s="76" t="s">
        <v>539</v>
      </c>
      <c r="AC2082" s="76" t="s">
        <v>540</v>
      </c>
      <c r="AD2082" s="76" t="s">
        <v>173</v>
      </c>
      <c r="AE2082" s="76" t="s">
        <v>548</v>
      </c>
      <c r="AF2082" s="76" t="s">
        <v>96</v>
      </c>
      <c r="AG2082" s="82"/>
      <c r="AH2082" s="60"/>
      <c r="AI2082" s="75" t="s">
        <v>6880</v>
      </c>
      <c r="AJ2082" s="6" t="s">
        <v>103</v>
      </c>
      <c r="AK2082" s="81">
        <v>0</v>
      </c>
      <c r="AL2082" s="6" t="s">
        <v>103</v>
      </c>
      <c r="AM2082" s="342"/>
      <c r="AN2082" s="342"/>
      <c r="AO2082" s="342"/>
    </row>
    <row r="2083" spans="1:41">
      <c r="A2083" s="75" t="s">
        <v>6880</v>
      </c>
      <c r="B2083" s="6" t="s">
        <v>93</v>
      </c>
      <c r="C2083" s="76">
        <v>2082</v>
      </c>
      <c r="D2083" s="6" t="s">
        <v>104</v>
      </c>
      <c r="E2083" s="80" t="s">
        <v>2163</v>
      </c>
      <c r="F2083" s="6" t="str">
        <f t="shared" si="211"/>
        <v>FREIGHTPAQUETERIA</v>
      </c>
      <c r="G2083" s="6" t="s">
        <v>127</v>
      </c>
      <c r="H2083" s="6" t="s">
        <v>7100</v>
      </c>
      <c r="I2083" s="85" t="s">
        <v>6622</v>
      </c>
      <c r="J2083" s="92">
        <v>46118</v>
      </c>
      <c r="K2083" s="92"/>
      <c r="L2083" s="90" t="s">
        <v>119</v>
      </c>
      <c r="M2083" s="76" t="s">
        <v>25</v>
      </c>
      <c r="N2083" s="78" t="s">
        <v>116</v>
      </c>
      <c r="O2083" s="71">
        <v>0</v>
      </c>
      <c r="P2083" s="71">
        <v>0</v>
      </c>
      <c r="Q2083" s="79">
        <v>44682.94</v>
      </c>
      <c r="R2083" s="79">
        <v>0</v>
      </c>
      <c r="S2083" s="71">
        <v>0</v>
      </c>
      <c r="T2083" s="79">
        <v>44682.94</v>
      </c>
      <c r="U2083" s="87" t="s">
        <v>24</v>
      </c>
      <c r="V2083" s="84">
        <f t="shared" ref="V2083:V2084" si="216">T2083/17.4157</f>
        <v>2565.6700563284853</v>
      </c>
      <c r="W2083" s="61" t="s">
        <v>119</v>
      </c>
      <c r="X2083" s="6" t="s">
        <v>120</v>
      </c>
      <c r="Y2083" s="6" t="s">
        <v>120</v>
      </c>
      <c r="Z2083" s="76" t="s">
        <v>121</v>
      </c>
      <c r="AA2083" s="76" t="s">
        <v>122</v>
      </c>
      <c r="AB2083" s="76" t="s">
        <v>539</v>
      </c>
      <c r="AC2083" s="76" t="s">
        <v>540</v>
      </c>
      <c r="AD2083" s="76" t="s">
        <v>25</v>
      </c>
      <c r="AE2083" s="76" t="s">
        <v>544</v>
      </c>
      <c r="AF2083" s="76" t="s">
        <v>96</v>
      </c>
      <c r="AG2083" s="82"/>
      <c r="AH2083" s="60"/>
      <c r="AI2083" s="75" t="s">
        <v>6880</v>
      </c>
      <c r="AJ2083" s="6" t="s">
        <v>103</v>
      </c>
      <c r="AK2083" s="81">
        <v>0</v>
      </c>
      <c r="AL2083" s="6" t="s">
        <v>103</v>
      </c>
      <c r="AM2083" s="342"/>
      <c r="AN2083" s="342"/>
      <c r="AO2083" s="342"/>
    </row>
    <row r="2084" spans="1:41">
      <c r="A2084" s="75" t="s">
        <v>6880</v>
      </c>
      <c r="B2084" s="6" t="s">
        <v>93</v>
      </c>
      <c r="C2084" s="76">
        <v>2083</v>
      </c>
      <c r="D2084" s="6" t="s">
        <v>104</v>
      </c>
      <c r="E2084" s="80" t="s">
        <v>2163</v>
      </c>
      <c r="F2084" s="6" t="str">
        <f t="shared" si="211"/>
        <v>FREIGHTPAQUETERIA</v>
      </c>
      <c r="G2084" s="97" t="s">
        <v>127</v>
      </c>
      <c r="H2084" s="6" t="s">
        <v>7101</v>
      </c>
      <c r="I2084" s="85" t="s">
        <v>6622</v>
      </c>
      <c r="J2084" s="92">
        <v>46118</v>
      </c>
      <c r="K2084" s="92"/>
      <c r="L2084" s="90" t="s">
        <v>7354</v>
      </c>
      <c r="M2084" s="76" t="s">
        <v>25</v>
      </c>
      <c r="N2084" s="78" t="s">
        <v>116</v>
      </c>
      <c r="O2084" s="71">
        <v>0</v>
      </c>
      <c r="P2084" s="71">
        <v>0</v>
      </c>
      <c r="Q2084" s="79">
        <v>141.94999999999999</v>
      </c>
      <c r="R2084" s="79">
        <v>22.71</v>
      </c>
      <c r="S2084" s="71">
        <v>0</v>
      </c>
      <c r="T2084" s="79">
        <v>164.66</v>
      </c>
      <c r="U2084" s="87" t="s">
        <v>24</v>
      </c>
      <c r="V2084" s="84">
        <f t="shared" si="216"/>
        <v>9.454687437197471</v>
      </c>
      <c r="W2084" s="61">
        <v>46106</v>
      </c>
      <c r="X2084" t="s">
        <v>2055</v>
      </c>
      <c r="Y2084" s="76" t="s">
        <v>537</v>
      </c>
      <c r="Z2084" s="76" t="s">
        <v>121</v>
      </c>
      <c r="AA2084" s="76" t="s">
        <v>122</v>
      </c>
      <c r="AB2084" s="76" t="s">
        <v>539</v>
      </c>
      <c r="AC2084" s="76" t="s">
        <v>540</v>
      </c>
      <c r="AD2084" s="76" t="s">
        <v>25</v>
      </c>
      <c r="AE2084" s="76" t="s">
        <v>544</v>
      </c>
      <c r="AF2084" s="76" t="s">
        <v>96</v>
      </c>
      <c r="AG2084" s="82"/>
      <c r="AH2084" s="60"/>
      <c r="AI2084" s="75" t="s">
        <v>6880</v>
      </c>
      <c r="AJ2084" s="6" t="s">
        <v>103</v>
      </c>
      <c r="AK2084" s="81">
        <v>0</v>
      </c>
      <c r="AL2084" s="6" t="s">
        <v>103</v>
      </c>
      <c r="AM2084" s="342"/>
      <c r="AN2084" s="342"/>
      <c r="AO2084" s="342"/>
    </row>
    <row r="2085" spans="1:41">
      <c r="A2085" s="75" t="s">
        <v>6880</v>
      </c>
      <c r="B2085" s="6" t="s">
        <v>93</v>
      </c>
      <c r="C2085" s="76">
        <v>2084</v>
      </c>
      <c r="D2085" s="76" t="s">
        <v>109</v>
      </c>
      <c r="E2085" s="76" t="s">
        <v>105</v>
      </c>
      <c r="F2085" s="6" t="str">
        <f t="shared" si="211"/>
        <v>STORAGEINVENTARIO</v>
      </c>
      <c r="G2085" s="95" t="s">
        <v>194</v>
      </c>
      <c r="H2085" s="6" t="s">
        <v>7102</v>
      </c>
      <c r="I2085" s="85" t="s">
        <v>6622</v>
      </c>
      <c r="J2085" s="100">
        <v>46104</v>
      </c>
      <c r="K2085" s="92"/>
      <c r="L2085" s="77" t="s">
        <v>116</v>
      </c>
      <c r="M2085" s="76" t="s">
        <v>195</v>
      </c>
      <c r="N2085" s="78" t="s">
        <v>116</v>
      </c>
      <c r="O2085" s="71">
        <v>0</v>
      </c>
      <c r="P2085" s="71">
        <v>0</v>
      </c>
      <c r="Q2085" s="79">
        <v>420</v>
      </c>
      <c r="R2085" s="79">
        <v>0</v>
      </c>
      <c r="S2085" s="71">
        <v>0</v>
      </c>
      <c r="T2085" s="79">
        <v>420</v>
      </c>
      <c r="U2085" s="87" t="s">
        <v>118</v>
      </c>
      <c r="V2085" s="84">
        <f t="shared" ref="V2085:V2087" si="217">T2085</f>
        <v>420</v>
      </c>
      <c r="W2085" s="61" t="s">
        <v>119</v>
      </c>
      <c r="X2085" s="6" t="s">
        <v>122</v>
      </c>
      <c r="Y2085" s="76" t="s">
        <v>121</v>
      </c>
      <c r="Z2085" s="76" t="s">
        <v>178</v>
      </c>
      <c r="AA2085" s="76" t="s">
        <v>196</v>
      </c>
      <c r="AB2085" s="76" t="s">
        <v>539</v>
      </c>
      <c r="AC2085" s="76" t="s">
        <v>541</v>
      </c>
      <c r="AD2085" s="76" t="s">
        <v>195</v>
      </c>
      <c r="AE2085" s="76">
        <v>75640000</v>
      </c>
      <c r="AF2085" s="76" t="s">
        <v>96</v>
      </c>
      <c r="AG2085" s="82"/>
      <c r="AH2085" s="60"/>
      <c r="AI2085" s="75" t="s">
        <v>6880</v>
      </c>
      <c r="AJ2085" s="6" t="s">
        <v>103</v>
      </c>
      <c r="AK2085" s="81">
        <v>0</v>
      </c>
      <c r="AL2085" s="6" t="s">
        <v>103</v>
      </c>
      <c r="AM2085" s="342"/>
      <c r="AN2085" s="342"/>
      <c r="AO2085" s="342"/>
    </row>
    <row r="2086" spans="1:41">
      <c r="A2086" s="75" t="s">
        <v>6880</v>
      </c>
      <c r="B2086" s="6" t="s">
        <v>93</v>
      </c>
      <c r="C2086" s="76">
        <v>2085</v>
      </c>
      <c r="D2086" s="76" t="s">
        <v>109</v>
      </c>
      <c r="E2086" s="76" t="s">
        <v>105</v>
      </c>
      <c r="F2086" s="6" t="str">
        <f t="shared" si="211"/>
        <v>STORAGEINVENTARIO</v>
      </c>
      <c r="G2086" s="95" t="s">
        <v>194</v>
      </c>
      <c r="H2086" s="6" t="s">
        <v>7103</v>
      </c>
      <c r="I2086" s="85" t="s">
        <v>6622</v>
      </c>
      <c r="J2086" s="100">
        <v>46108</v>
      </c>
      <c r="K2086" s="92"/>
      <c r="L2086" s="77" t="s">
        <v>116</v>
      </c>
      <c r="M2086" s="76" t="s">
        <v>195</v>
      </c>
      <c r="N2086" s="78" t="s">
        <v>116</v>
      </c>
      <c r="O2086" s="71">
        <v>0</v>
      </c>
      <c r="P2086" s="71">
        <v>0</v>
      </c>
      <c r="Q2086" s="79">
        <v>48</v>
      </c>
      <c r="R2086" s="79">
        <v>0</v>
      </c>
      <c r="S2086" s="71">
        <v>0</v>
      </c>
      <c r="T2086" s="79">
        <v>48</v>
      </c>
      <c r="U2086" s="87" t="s">
        <v>118</v>
      </c>
      <c r="V2086" s="84">
        <f t="shared" si="217"/>
        <v>48</v>
      </c>
      <c r="W2086" s="61" t="s">
        <v>119</v>
      </c>
      <c r="X2086" s="6" t="s">
        <v>122</v>
      </c>
      <c r="Y2086" s="76" t="s">
        <v>121</v>
      </c>
      <c r="Z2086" s="76" t="s">
        <v>178</v>
      </c>
      <c r="AA2086" s="76" t="s">
        <v>196</v>
      </c>
      <c r="AB2086" s="76" t="s">
        <v>539</v>
      </c>
      <c r="AC2086" s="76" t="s">
        <v>541</v>
      </c>
      <c r="AD2086" s="76" t="s">
        <v>195</v>
      </c>
      <c r="AE2086" s="76">
        <v>75640000</v>
      </c>
      <c r="AF2086" s="76" t="s">
        <v>96</v>
      </c>
      <c r="AG2086" s="82"/>
      <c r="AH2086" s="60"/>
      <c r="AI2086" s="75" t="s">
        <v>6880</v>
      </c>
      <c r="AJ2086" s="6" t="s">
        <v>103</v>
      </c>
      <c r="AK2086" s="81">
        <v>0</v>
      </c>
      <c r="AL2086" s="6" t="s">
        <v>103</v>
      </c>
      <c r="AM2086" s="342"/>
      <c r="AN2086" s="342"/>
      <c r="AO2086" s="342"/>
    </row>
    <row r="2087" spans="1:41">
      <c r="A2087" s="75" t="s">
        <v>6880</v>
      </c>
      <c r="B2087" s="6" t="s">
        <v>93</v>
      </c>
      <c r="C2087" s="76">
        <v>2086</v>
      </c>
      <c r="D2087" s="76" t="s">
        <v>109</v>
      </c>
      <c r="E2087" s="76" t="s">
        <v>105</v>
      </c>
      <c r="F2087" s="6" t="str">
        <f t="shared" si="211"/>
        <v>STORAGEINVENTARIO</v>
      </c>
      <c r="G2087" s="95" t="s">
        <v>194</v>
      </c>
      <c r="H2087" s="6" t="s">
        <v>7104</v>
      </c>
      <c r="I2087" s="85" t="s">
        <v>6622</v>
      </c>
      <c r="J2087" s="100">
        <v>46108</v>
      </c>
      <c r="K2087" s="92"/>
      <c r="L2087" s="77" t="s">
        <v>116</v>
      </c>
      <c r="M2087" s="76" t="s">
        <v>195</v>
      </c>
      <c r="N2087" s="78" t="s">
        <v>116</v>
      </c>
      <c r="O2087" s="71">
        <v>0</v>
      </c>
      <c r="P2087" s="71">
        <v>0</v>
      </c>
      <c r="Q2087" s="79">
        <v>48</v>
      </c>
      <c r="R2087" s="79">
        <v>0</v>
      </c>
      <c r="S2087" s="71">
        <v>0</v>
      </c>
      <c r="T2087" s="79">
        <v>48</v>
      </c>
      <c r="U2087" s="87" t="s">
        <v>118</v>
      </c>
      <c r="V2087" s="84">
        <f t="shared" si="217"/>
        <v>48</v>
      </c>
      <c r="W2087" s="61" t="s">
        <v>119</v>
      </c>
      <c r="X2087" s="6" t="s">
        <v>122</v>
      </c>
      <c r="Y2087" s="76" t="s">
        <v>121</v>
      </c>
      <c r="Z2087" s="76" t="s">
        <v>178</v>
      </c>
      <c r="AA2087" s="76" t="s">
        <v>196</v>
      </c>
      <c r="AB2087" s="76" t="s">
        <v>539</v>
      </c>
      <c r="AC2087" s="76" t="s">
        <v>541</v>
      </c>
      <c r="AD2087" s="76" t="s">
        <v>195</v>
      </c>
      <c r="AE2087" s="76">
        <v>75640000</v>
      </c>
      <c r="AF2087" s="76" t="s">
        <v>96</v>
      </c>
      <c r="AG2087" s="82"/>
      <c r="AH2087" s="60"/>
      <c r="AI2087" s="75" t="s">
        <v>6880</v>
      </c>
      <c r="AJ2087" s="6" t="s">
        <v>103</v>
      </c>
      <c r="AK2087" s="81">
        <v>0</v>
      </c>
      <c r="AL2087" s="6" t="s">
        <v>103</v>
      </c>
      <c r="AM2087" s="342"/>
      <c r="AN2087" s="342"/>
      <c r="AO2087" s="342"/>
    </row>
    <row r="2088" spans="1:41">
      <c r="A2088" s="75" t="s">
        <v>6880</v>
      </c>
      <c r="B2088" s="6" t="s">
        <v>93</v>
      </c>
      <c r="C2088" s="76">
        <v>2087</v>
      </c>
      <c r="D2088" s="76" t="s">
        <v>1564</v>
      </c>
      <c r="E2088" s="76" t="s">
        <v>2163</v>
      </c>
      <c r="F2088" s="6" t="str">
        <f t="shared" si="211"/>
        <v>FREIGHTRM-M-037-SI26-M29</v>
      </c>
      <c r="G2088" s="95" t="s">
        <v>7105</v>
      </c>
      <c r="H2088" s="99" t="s">
        <v>7106</v>
      </c>
      <c r="I2088" s="85" t="s">
        <v>6622</v>
      </c>
      <c r="J2088" s="100">
        <v>46107</v>
      </c>
      <c r="K2088" s="100" t="s">
        <v>7355</v>
      </c>
      <c r="L2088" s="77" t="s">
        <v>116</v>
      </c>
      <c r="M2088" s="76" t="s">
        <v>173</v>
      </c>
      <c r="N2088" s="76" t="s">
        <v>7356</v>
      </c>
      <c r="O2088" s="71">
        <v>0</v>
      </c>
      <c r="P2088" s="71">
        <v>0</v>
      </c>
      <c r="Q2088" s="79">
        <v>138700</v>
      </c>
      <c r="R2088" s="79">
        <v>22192</v>
      </c>
      <c r="S2088" s="71">
        <v>0</v>
      </c>
      <c r="T2088" s="79">
        <v>160892</v>
      </c>
      <c r="U2088" s="87" t="s">
        <v>24</v>
      </c>
      <c r="V2088" s="84">
        <f t="shared" ref="V2088:V2095" si="218">T2088/17.4157</f>
        <v>9238.3309312861384</v>
      </c>
      <c r="W2088" s="61">
        <v>46092</v>
      </c>
      <c r="X2088" s="76" t="s">
        <v>2058</v>
      </c>
      <c r="Y2088" s="76" t="s">
        <v>2059</v>
      </c>
      <c r="Z2088" s="76" t="s">
        <v>2058</v>
      </c>
      <c r="AA2088" s="76" t="s">
        <v>2058</v>
      </c>
      <c r="AB2088" s="76" t="s">
        <v>539</v>
      </c>
      <c r="AC2088" s="76" t="s">
        <v>540</v>
      </c>
      <c r="AD2088" s="76" t="s">
        <v>174</v>
      </c>
      <c r="AE2088" s="341">
        <v>67110003</v>
      </c>
      <c r="AF2088" s="76" t="s">
        <v>96</v>
      </c>
      <c r="AG2088" s="82"/>
      <c r="AH2088" s="60"/>
      <c r="AI2088" s="75" t="s">
        <v>6880</v>
      </c>
      <c r="AJ2088" s="6" t="s">
        <v>103</v>
      </c>
      <c r="AK2088" s="81">
        <v>0</v>
      </c>
      <c r="AL2088" s="6" t="s">
        <v>103</v>
      </c>
      <c r="AM2088" s="342"/>
      <c r="AN2088" s="342"/>
      <c r="AO2088" s="342"/>
    </row>
    <row r="2089" spans="1:41">
      <c r="A2089" s="75" t="s">
        <v>6880</v>
      </c>
      <c r="B2089" s="6" t="s">
        <v>93</v>
      </c>
      <c r="C2089" s="76">
        <v>2088</v>
      </c>
      <c r="D2089" s="76" t="s">
        <v>1564</v>
      </c>
      <c r="E2089" s="76" t="s">
        <v>2163</v>
      </c>
      <c r="F2089" s="6" t="str">
        <f t="shared" si="211"/>
        <v>FREIGHTAF-M-114-SI26-M46//AF-M-113-SI26-M46</v>
      </c>
      <c r="G2089" s="95" t="s">
        <v>7107</v>
      </c>
      <c r="H2089" s="99" t="s">
        <v>7108</v>
      </c>
      <c r="I2089" s="85" t="s">
        <v>6622</v>
      </c>
      <c r="J2089" s="100">
        <v>46107</v>
      </c>
      <c r="K2089" s="100"/>
      <c r="L2089" s="77" t="s">
        <v>116</v>
      </c>
      <c r="M2089" s="76" t="s">
        <v>173</v>
      </c>
      <c r="N2089" s="76" t="s">
        <v>7357</v>
      </c>
      <c r="O2089" s="71">
        <v>0</v>
      </c>
      <c r="P2089" s="71">
        <v>0</v>
      </c>
      <c r="Q2089" s="79">
        <v>68700</v>
      </c>
      <c r="R2089" s="79">
        <v>10992</v>
      </c>
      <c r="S2089" s="71">
        <v>0</v>
      </c>
      <c r="T2089" s="79">
        <v>79692</v>
      </c>
      <c r="U2089" s="87" t="s">
        <v>24</v>
      </c>
      <c r="V2089" s="84">
        <f t="shared" si="218"/>
        <v>4575.8711966788587</v>
      </c>
      <c r="W2089" s="61">
        <v>46104</v>
      </c>
      <c r="X2089" s="76" t="s">
        <v>2058</v>
      </c>
      <c r="Y2089" s="76" t="s">
        <v>2059</v>
      </c>
      <c r="Z2089" s="76" t="s">
        <v>2058</v>
      </c>
      <c r="AA2089" s="76" t="s">
        <v>2058</v>
      </c>
      <c r="AB2089" s="76" t="s">
        <v>1106</v>
      </c>
      <c r="AC2089" s="76" t="s">
        <v>540</v>
      </c>
      <c r="AD2089" s="76" t="s">
        <v>174</v>
      </c>
      <c r="AE2089" s="341">
        <v>67110003</v>
      </c>
      <c r="AF2089" s="76" t="s">
        <v>96</v>
      </c>
      <c r="AG2089" s="82"/>
      <c r="AH2089" s="60"/>
      <c r="AI2089" s="75" t="s">
        <v>6880</v>
      </c>
      <c r="AJ2089" s="6" t="s">
        <v>103</v>
      </c>
      <c r="AK2089" s="81">
        <v>0</v>
      </c>
      <c r="AL2089" s="6" t="s">
        <v>103</v>
      </c>
      <c r="AM2089" s="342"/>
      <c r="AN2089" s="342"/>
      <c r="AO2089" s="342"/>
    </row>
    <row r="2090" spans="1:41">
      <c r="A2090" s="75" t="s">
        <v>6880</v>
      </c>
      <c r="B2090" s="6" t="s">
        <v>93</v>
      </c>
      <c r="C2090" s="76">
        <v>2089</v>
      </c>
      <c r="D2090" s="76" t="s">
        <v>1564</v>
      </c>
      <c r="E2090" s="76" t="s">
        <v>2163</v>
      </c>
      <c r="F2090" s="6" t="str">
        <f t="shared" si="211"/>
        <v>FREIGHTAF-M-115-SI26-M46 //AF-M-116-SI26-M46</v>
      </c>
      <c r="G2090" s="95" t="s">
        <v>7109</v>
      </c>
      <c r="H2090" s="99" t="s">
        <v>7110</v>
      </c>
      <c r="I2090" s="85" t="s">
        <v>6622</v>
      </c>
      <c r="J2090" s="100">
        <v>46107</v>
      </c>
      <c r="K2090" s="100"/>
      <c r="L2090" s="77" t="s">
        <v>116</v>
      </c>
      <c r="M2090" s="76" t="s">
        <v>173</v>
      </c>
      <c r="N2090" s="76" t="s">
        <v>7358</v>
      </c>
      <c r="O2090" s="71">
        <v>0</v>
      </c>
      <c r="P2090" s="71">
        <v>0</v>
      </c>
      <c r="Q2090" s="79">
        <v>68700</v>
      </c>
      <c r="R2090" s="79">
        <v>10992</v>
      </c>
      <c r="S2090" s="71">
        <v>0</v>
      </c>
      <c r="T2090" s="79">
        <v>79692</v>
      </c>
      <c r="U2090" s="87" t="s">
        <v>24</v>
      </c>
      <c r="V2090" s="84">
        <f t="shared" si="218"/>
        <v>4575.8711966788587</v>
      </c>
      <c r="W2090" s="61">
        <v>46104</v>
      </c>
      <c r="X2090" s="76" t="s">
        <v>2058</v>
      </c>
      <c r="Y2090" s="76" t="s">
        <v>2059</v>
      </c>
      <c r="Z2090" s="76" t="s">
        <v>2058</v>
      </c>
      <c r="AA2090" s="76" t="s">
        <v>2058</v>
      </c>
      <c r="AB2090" s="76" t="s">
        <v>1106</v>
      </c>
      <c r="AC2090" s="76" t="s">
        <v>540</v>
      </c>
      <c r="AD2090" s="76" t="s">
        <v>174</v>
      </c>
      <c r="AE2090" s="341">
        <v>67110003</v>
      </c>
      <c r="AF2090" s="76" t="s">
        <v>96</v>
      </c>
      <c r="AG2090" s="82"/>
      <c r="AH2090" s="60"/>
      <c r="AI2090" s="75" t="s">
        <v>6880</v>
      </c>
      <c r="AJ2090" s="6" t="s">
        <v>103</v>
      </c>
      <c r="AK2090" s="81">
        <v>0</v>
      </c>
      <c r="AL2090" s="6" t="s">
        <v>103</v>
      </c>
      <c r="AM2090" s="342"/>
      <c r="AN2090" s="342"/>
      <c r="AO2090" s="342"/>
    </row>
    <row r="2091" spans="1:41">
      <c r="A2091" s="75" t="s">
        <v>6880</v>
      </c>
      <c r="B2091" s="6" t="s">
        <v>93</v>
      </c>
      <c r="C2091" s="76">
        <v>2090</v>
      </c>
      <c r="D2091" s="76" t="s">
        <v>1564</v>
      </c>
      <c r="E2091" s="76" t="s">
        <v>2163</v>
      </c>
      <c r="F2091" s="6" t="str">
        <f t="shared" si="211"/>
        <v>FREIGHTAF-M-117-SI26-M46</v>
      </c>
      <c r="G2091" s="95" t="s">
        <v>6814</v>
      </c>
      <c r="H2091" s="99" t="s">
        <v>7111</v>
      </c>
      <c r="I2091" s="85" t="s">
        <v>6622</v>
      </c>
      <c r="J2091" s="100">
        <v>46107</v>
      </c>
      <c r="K2091" s="100"/>
      <c r="L2091" s="77" t="s">
        <v>116</v>
      </c>
      <c r="M2091" s="76" t="s">
        <v>173</v>
      </c>
      <c r="N2091" s="76" t="s">
        <v>6812</v>
      </c>
      <c r="O2091" s="71">
        <v>0</v>
      </c>
      <c r="P2091" s="71">
        <v>0</v>
      </c>
      <c r="Q2091" s="79">
        <v>52300</v>
      </c>
      <c r="R2091" s="79">
        <v>8368</v>
      </c>
      <c r="S2091" s="71">
        <v>0</v>
      </c>
      <c r="T2091" s="79">
        <v>60668</v>
      </c>
      <c r="U2091" s="87" t="s">
        <v>24</v>
      </c>
      <c r="V2091" s="84">
        <f t="shared" si="218"/>
        <v>3483.52348742801</v>
      </c>
      <c r="W2091" s="61">
        <v>46104</v>
      </c>
      <c r="X2091" s="76" t="s">
        <v>2058</v>
      </c>
      <c r="Y2091" s="76" t="s">
        <v>2059</v>
      </c>
      <c r="Z2091" s="76" t="s">
        <v>2058</v>
      </c>
      <c r="AA2091" s="76" t="s">
        <v>2058</v>
      </c>
      <c r="AB2091" s="76" t="s">
        <v>1106</v>
      </c>
      <c r="AC2091" s="76" t="s">
        <v>540</v>
      </c>
      <c r="AD2091" s="76" t="s">
        <v>174</v>
      </c>
      <c r="AE2091" s="341">
        <v>67110003</v>
      </c>
      <c r="AF2091" s="76" t="s">
        <v>96</v>
      </c>
      <c r="AG2091" s="82"/>
      <c r="AH2091" s="60"/>
      <c r="AI2091" s="75" t="s">
        <v>6880</v>
      </c>
      <c r="AJ2091" s="6" t="s">
        <v>103</v>
      </c>
      <c r="AK2091" s="81">
        <v>0</v>
      </c>
      <c r="AL2091" s="6" t="s">
        <v>103</v>
      </c>
      <c r="AM2091" s="342"/>
      <c r="AN2091" s="342"/>
      <c r="AO2091" s="342"/>
    </row>
    <row r="2092" spans="1:41">
      <c r="A2092" s="75" t="s">
        <v>6880</v>
      </c>
      <c r="B2092" s="6" t="s">
        <v>93</v>
      </c>
      <c r="C2092" s="76">
        <v>2091</v>
      </c>
      <c r="D2092" s="76" t="s">
        <v>1564</v>
      </c>
      <c r="E2092" s="76" t="s">
        <v>2163</v>
      </c>
      <c r="F2092" s="6" t="str">
        <f t="shared" si="211"/>
        <v>FREIGHTRM-M-084-SI26-M19</v>
      </c>
      <c r="G2092" s="95" t="s">
        <v>7112</v>
      </c>
      <c r="H2092" s="99" t="s">
        <v>7113</v>
      </c>
      <c r="I2092" s="85" t="s">
        <v>6622</v>
      </c>
      <c r="J2092" s="100">
        <v>46107</v>
      </c>
      <c r="K2092" s="371">
        <v>6004684</v>
      </c>
      <c r="L2092" s="77" t="s">
        <v>116</v>
      </c>
      <c r="M2092" s="76" t="s">
        <v>173</v>
      </c>
      <c r="N2092" s="76" t="s">
        <v>7308</v>
      </c>
      <c r="O2092" s="71">
        <v>0</v>
      </c>
      <c r="P2092" s="71">
        <v>0</v>
      </c>
      <c r="Q2092" s="79">
        <v>52300</v>
      </c>
      <c r="R2092" s="79">
        <v>8368</v>
      </c>
      <c r="S2092" s="71">
        <v>0</v>
      </c>
      <c r="T2092" s="79">
        <v>60668</v>
      </c>
      <c r="U2092" s="87" t="s">
        <v>24</v>
      </c>
      <c r="V2092" s="84">
        <f t="shared" si="218"/>
        <v>3483.52348742801</v>
      </c>
      <c r="W2092" s="61">
        <v>46105</v>
      </c>
      <c r="X2092" s="76" t="s">
        <v>2058</v>
      </c>
      <c r="Y2092" s="76" t="s">
        <v>2059</v>
      </c>
      <c r="Z2092" s="76" t="s">
        <v>2058</v>
      </c>
      <c r="AA2092" s="76" t="s">
        <v>2058</v>
      </c>
      <c r="AB2092" s="76" t="s">
        <v>539</v>
      </c>
      <c r="AC2092" s="76" t="s">
        <v>540</v>
      </c>
      <c r="AD2092" s="76" t="s">
        <v>174</v>
      </c>
      <c r="AE2092" s="341">
        <v>67110003</v>
      </c>
      <c r="AF2092" s="76" t="s">
        <v>96</v>
      </c>
      <c r="AG2092" s="82"/>
      <c r="AH2092" s="60"/>
      <c r="AI2092" s="75" t="s">
        <v>6880</v>
      </c>
      <c r="AJ2092" s="6" t="s">
        <v>103</v>
      </c>
      <c r="AK2092" s="81">
        <v>0</v>
      </c>
      <c r="AL2092" s="6" t="s">
        <v>103</v>
      </c>
      <c r="AM2092" s="342"/>
      <c r="AN2092" s="342"/>
      <c r="AO2092" s="342"/>
    </row>
    <row r="2093" spans="1:41">
      <c r="A2093" s="75" t="s">
        <v>6880</v>
      </c>
      <c r="B2093" s="6" t="s">
        <v>93</v>
      </c>
      <c r="C2093" s="76">
        <v>2092</v>
      </c>
      <c r="D2093" s="76" t="s">
        <v>1564</v>
      </c>
      <c r="E2093" s="76" t="s">
        <v>2163</v>
      </c>
      <c r="F2093" s="6" t="str">
        <f t="shared" si="211"/>
        <v>FREIGHTAF-M-126-SI26-M46//AF-M-127-SI26-M46</v>
      </c>
      <c r="G2093" s="95" t="s">
        <v>7114</v>
      </c>
      <c r="H2093" s="99" t="s">
        <v>7115</v>
      </c>
      <c r="I2093" s="85" t="s">
        <v>6622</v>
      </c>
      <c r="J2093" s="100">
        <v>46107</v>
      </c>
      <c r="K2093" s="100" t="s">
        <v>7359</v>
      </c>
      <c r="L2093" s="77" t="s">
        <v>116</v>
      </c>
      <c r="M2093" s="76" t="s">
        <v>173</v>
      </c>
      <c r="N2093" s="76" t="s">
        <v>7360</v>
      </c>
      <c r="O2093" s="71">
        <v>0</v>
      </c>
      <c r="P2093" s="71">
        <v>0</v>
      </c>
      <c r="Q2093" s="79">
        <v>68700</v>
      </c>
      <c r="R2093" s="79">
        <v>10992</v>
      </c>
      <c r="S2093" s="71">
        <v>0</v>
      </c>
      <c r="T2093" s="79">
        <v>79692</v>
      </c>
      <c r="U2093" s="87" t="s">
        <v>24</v>
      </c>
      <c r="V2093" s="84">
        <f t="shared" si="218"/>
        <v>4575.8711966788587</v>
      </c>
      <c r="W2093" s="61">
        <v>46105</v>
      </c>
      <c r="X2093" s="76" t="s">
        <v>2058</v>
      </c>
      <c r="Y2093" s="76" t="s">
        <v>2059</v>
      </c>
      <c r="Z2093" s="76" t="s">
        <v>2058</v>
      </c>
      <c r="AA2093" s="76" t="s">
        <v>2058</v>
      </c>
      <c r="AB2093" s="76" t="s">
        <v>1106</v>
      </c>
      <c r="AC2093" s="76" t="s">
        <v>540</v>
      </c>
      <c r="AD2093" s="76" t="s">
        <v>174</v>
      </c>
      <c r="AE2093" s="341">
        <v>67110003</v>
      </c>
      <c r="AF2093" s="76" t="s">
        <v>96</v>
      </c>
      <c r="AG2093" s="82"/>
      <c r="AH2093" s="60"/>
      <c r="AI2093" s="75" t="s">
        <v>6880</v>
      </c>
      <c r="AJ2093" s="6" t="s">
        <v>103</v>
      </c>
      <c r="AK2093" s="81">
        <v>0</v>
      </c>
      <c r="AL2093" s="6" t="s">
        <v>103</v>
      </c>
      <c r="AM2093" s="342"/>
      <c r="AN2093" s="342"/>
      <c r="AO2093" s="342"/>
    </row>
    <row r="2094" spans="1:41">
      <c r="A2094" s="75" t="s">
        <v>6880</v>
      </c>
      <c r="B2094" s="6" t="s">
        <v>93</v>
      </c>
      <c r="C2094" s="76">
        <v>2093</v>
      </c>
      <c r="D2094" s="76" t="s">
        <v>1564</v>
      </c>
      <c r="E2094" s="76" t="s">
        <v>2163</v>
      </c>
      <c r="F2094" s="6" t="str">
        <f t="shared" si="211"/>
        <v>FREIGHTAF-M-108-SI26-M46//AF-M-109-SI26-M46</v>
      </c>
      <c r="G2094" s="95" t="s">
        <v>7116</v>
      </c>
      <c r="H2094" s="99" t="s">
        <v>7117</v>
      </c>
      <c r="I2094" s="85" t="s">
        <v>6622</v>
      </c>
      <c r="J2094" s="100">
        <v>46107</v>
      </c>
      <c r="K2094" s="371">
        <v>6005415</v>
      </c>
      <c r="L2094" s="77" t="s">
        <v>116</v>
      </c>
      <c r="M2094" s="76" t="s">
        <v>173</v>
      </c>
      <c r="N2094" s="76" t="s">
        <v>7361</v>
      </c>
      <c r="O2094" s="71">
        <v>0</v>
      </c>
      <c r="P2094" s="71">
        <v>0</v>
      </c>
      <c r="Q2094" s="79">
        <v>68700</v>
      </c>
      <c r="R2094" s="79">
        <v>10992</v>
      </c>
      <c r="S2094" s="71">
        <v>0</v>
      </c>
      <c r="T2094" s="79">
        <v>79692</v>
      </c>
      <c r="U2094" s="87" t="s">
        <v>24</v>
      </c>
      <c r="V2094" s="84">
        <f t="shared" si="218"/>
        <v>4575.8711966788587</v>
      </c>
      <c r="W2094" s="61">
        <v>46105</v>
      </c>
      <c r="X2094" s="76" t="s">
        <v>2058</v>
      </c>
      <c r="Y2094" s="76" t="s">
        <v>2059</v>
      </c>
      <c r="Z2094" s="76" t="s">
        <v>2058</v>
      </c>
      <c r="AA2094" s="76" t="s">
        <v>2058</v>
      </c>
      <c r="AB2094" s="76" t="s">
        <v>1106</v>
      </c>
      <c r="AC2094" s="76" t="s">
        <v>540</v>
      </c>
      <c r="AD2094" s="76" t="s">
        <v>174</v>
      </c>
      <c r="AE2094" s="341">
        <v>67110003</v>
      </c>
      <c r="AF2094" s="76" t="s">
        <v>96</v>
      </c>
      <c r="AG2094" s="82"/>
      <c r="AH2094" s="60"/>
      <c r="AI2094" s="75" t="s">
        <v>6880</v>
      </c>
      <c r="AJ2094" s="6" t="s">
        <v>103</v>
      </c>
      <c r="AK2094" s="81">
        <v>0</v>
      </c>
      <c r="AL2094" s="6" t="s">
        <v>103</v>
      </c>
      <c r="AM2094" s="342"/>
      <c r="AN2094" s="342"/>
      <c r="AO2094" s="342"/>
    </row>
    <row r="2095" spans="1:41">
      <c r="A2095" s="75" t="s">
        <v>6880</v>
      </c>
      <c r="B2095" s="6" t="s">
        <v>93</v>
      </c>
      <c r="C2095" s="76">
        <v>2094</v>
      </c>
      <c r="D2095" s="76" t="s">
        <v>1564</v>
      </c>
      <c r="E2095" s="76" t="s">
        <v>2163</v>
      </c>
      <c r="F2095" s="6" t="str">
        <f t="shared" si="211"/>
        <v>FREIGHTAF-M-110-SI26-M46//AF-M-111-SI26-M46</v>
      </c>
      <c r="G2095" s="95" t="s">
        <v>7118</v>
      </c>
      <c r="H2095" s="99" t="s">
        <v>7119</v>
      </c>
      <c r="I2095" s="85" t="s">
        <v>6622</v>
      </c>
      <c r="J2095" s="100">
        <v>46107</v>
      </c>
      <c r="K2095" s="371">
        <v>6005415</v>
      </c>
      <c r="L2095" s="77" t="s">
        <v>116</v>
      </c>
      <c r="M2095" s="76" t="s">
        <v>173</v>
      </c>
      <c r="N2095" s="76" t="s">
        <v>7362</v>
      </c>
      <c r="O2095" s="71">
        <v>0</v>
      </c>
      <c r="P2095" s="71">
        <v>0</v>
      </c>
      <c r="Q2095" s="79">
        <v>68700</v>
      </c>
      <c r="R2095" s="79">
        <v>10992</v>
      </c>
      <c r="S2095" s="71">
        <v>0</v>
      </c>
      <c r="T2095" s="79">
        <v>79692</v>
      </c>
      <c r="U2095" s="87" t="s">
        <v>24</v>
      </c>
      <c r="V2095" s="84">
        <f t="shared" si="218"/>
        <v>4575.8711966788587</v>
      </c>
      <c r="W2095" s="61">
        <v>46105</v>
      </c>
      <c r="X2095" s="76" t="s">
        <v>2058</v>
      </c>
      <c r="Y2095" s="76" t="s">
        <v>2059</v>
      </c>
      <c r="Z2095" s="76" t="s">
        <v>2058</v>
      </c>
      <c r="AA2095" s="76" t="s">
        <v>2058</v>
      </c>
      <c r="AB2095" s="76" t="s">
        <v>1106</v>
      </c>
      <c r="AC2095" s="76" t="s">
        <v>540</v>
      </c>
      <c r="AD2095" s="76" t="s">
        <v>174</v>
      </c>
      <c r="AE2095" s="341">
        <v>67110003</v>
      </c>
      <c r="AF2095" s="76" t="s">
        <v>96</v>
      </c>
      <c r="AG2095" s="82"/>
      <c r="AH2095" s="60"/>
      <c r="AI2095" s="75" t="s">
        <v>6880</v>
      </c>
      <c r="AJ2095" s="6" t="s">
        <v>103</v>
      </c>
      <c r="AK2095" s="81">
        <v>0</v>
      </c>
      <c r="AL2095" s="6" t="s">
        <v>103</v>
      </c>
      <c r="AM2095" s="342"/>
      <c r="AN2095" s="342"/>
      <c r="AO2095" s="342"/>
    </row>
    <row r="2096" spans="1:41">
      <c r="A2096" s="75" t="s">
        <v>6880</v>
      </c>
      <c r="B2096" s="6" t="s">
        <v>93</v>
      </c>
      <c r="C2096" s="76">
        <v>2095</v>
      </c>
      <c r="D2096" s="76" t="s">
        <v>97</v>
      </c>
      <c r="E2096" s="76" t="s">
        <v>2163</v>
      </c>
      <c r="F2096" s="6" t="str">
        <f t="shared" si="211"/>
        <v>FREIGHTFG-R-2165LE25.M01</v>
      </c>
      <c r="G2096" s="95" t="s">
        <v>7120</v>
      </c>
      <c r="H2096" s="99">
        <v>57427</v>
      </c>
      <c r="I2096" s="85" t="s">
        <v>6622</v>
      </c>
      <c r="J2096" s="100">
        <v>46108</v>
      </c>
      <c r="K2096" s="100" t="s">
        <v>7363</v>
      </c>
      <c r="L2096" s="77" t="s">
        <v>116</v>
      </c>
      <c r="M2096" s="76" t="s">
        <v>195</v>
      </c>
      <c r="N2096" s="76">
        <v>548054</v>
      </c>
      <c r="O2096" s="71">
        <v>0</v>
      </c>
      <c r="P2096" s="71">
        <v>0</v>
      </c>
      <c r="Q2096" s="79">
        <v>5695</v>
      </c>
      <c r="R2096" s="71">
        <v>0</v>
      </c>
      <c r="S2096" s="71">
        <v>0</v>
      </c>
      <c r="T2096" s="79">
        <v>5695</v>
      </c>
      <c r="U2096" s="87" t="s">
        <v>118</v>
      </c>
      <c r="V2096" s="84">
        <f t="shared" ref="V2096:V2100" si="219">T2096</f>
        <v>5695</v>
      </c>
      <c r="W2096" s="61">
        <v>46098</v>
      </c>
      <c r="X2096" s="76" t="s">
        <v>230</v>
      </c>
      <c r="Y2096" s="76" t="s">
        <v>178</v>
      </c>
      <c r="Z2096" s="76" t="s">
        <v>178</v>
      </c>
      <c r="AA2096" s="76" t="s">
        <v>232</v>
      </c>
      <c r="AB2096" s="76" t="s">
        <v>542</v>
      </c>
      <c r="AC2096" s="76" t="s">
        <v>541</v>
      </c>
      <c r="AD2096" s="76" t="s">
        <v>195</v>
      </c>
      <c r="AE2096" s="76" t="s">
        <v>547</v>
      </c>
      <c r="AF2096" s="76" t="s">
        <v>96</v>
      </c>
      <c r="AG2096" s="82"/>
      <c r="AH2096" s="60"/>
      <c r="AI2096" s="75" t="s">
        <v>6880</v>
      </c>
      <c r="AJ2096" s="6" t="s">
        <v>103</v>
      </c>
      <c r="AK2096" s="81">
        <v>0</v>
      </c>
      <c r="AL2096" s="6" t="s">
        <v>103</v>
      </c>
      <c r="AM2096" s="342"/>
      <c r="AN2096" s="342"/>
      <c r="AO2096" s="342"/>
    </row>
    <row r="2097" spans="1:41">
      <c r="A2097" s="75" t="s">
        <v>6880</v>
      </c>
      <c r="B2097" s="6" t="s">
        <v>93</v>
      </c>
      <c r="C2097" s="76">
        <v>2096</v>
      </c>
      <c r="D2097" s="76" t="s">
        <v>97</v>
      </c>
      <c r="E2097" s="76" t="s">
        <v>2163</v>
      </c>
      <c r="F2097" s="6" t="str">
        <f t="shared" si="211"/>
        <v>FREIGHTFG-R-2172LE25.M19</v>
      </c>
      <c r="G2097" s="95" t="s">
        <v>7121</v>
      </c>
      <c r="H2097" s="99">
        <v>57428</v>
      </c>
      <c r="I2097" s="85" t="s">
        <v>6622</v>
      </c>
      <c r="J2097" s="100">
        <v>46108</v>
      </c>
      <c r="K2097" s="100" t="s">
        <v>7363</v>
      </c>
      <c r="L2097" s="77" t="s">
        <v>116</v>
      </c>
      <c r="M2097" s="76" t="s">
        <v>195</v>
      </c>
      <c r="N2097" s="76">
        <v>1</v>
      </c>
      <c r="O2097" s="71">
        <v>0</v>
      </c>
      <c r="P2097" s="71">
        <v>0</v>
      </c>
      <c r="Q2097" s="79">
        <v>1375</v>
      </c>
      <c r="R2097" s="71">
        <v>0</v>
      </c>
      <c r="S2097" s="71">
        <v>0</v>
      </c>
      <c r="T2097" s="79">
        <v>1375</v>
      </c>
      <c r="U2097" s="87" t="s">
        <v>118</v>
      </c>
      <c r="V2097" s="84">
        <f t="shared" si="219"/>
        <v>1375</v>
      </c>
      <c r="W2097" s="61">
        <v>46099</v>
      </c>
      <c r="X2097" s="76" t="s">
        <v>230</v>
      </c>
      <c r="Y2097" s="76" t="s">
        <v>178</v>
      </c>
      <c r="Z2097" s="76" t="s">
        <v>178</v>
      </c>
      <c r="AA2097" s="76" t="s">
        <v>7364</v>
      </c>
      <c r="AB2097" s="76" t="s">
        <v>539</v>
      </c>
      <c r="AC2097" s="76" t="s">
        <v>541</v>
      </c>
      <c r="AD2097" s="76" t="s">
        <v>195</v>
      </c>
      <c r="AE2097" s="76" t="s">
        <v>547</v>
      </c>
      <c r="AF2097" s="76" t="s">
        <v>96</v>
      </c>
      <c r="AG2097" s="82"/>
      <c r="AH2097" s="60"/>
      <c r="AI2097" s="75" t="s">
        <v>6880</v>
      </c>
      <c r="AJ2097" s="6" t="s">
        <v>103</v>
      </c>
      <c r="AK2097" s="81">
        <v>0</v>
      </c>
      <c r="AL2097" s="6" t="s">
        <v>103</v>
      </c>
      <c r="AM2097" s="342"/>
      <c r="AN2097" s="342"/>
      <c r="AO2097" s="342"/>
    </row>
    <row r="2098" spans="1:41">
      <c r="A2098" s="75" t="s">
        <v>6880</v>
      </c>
      <c r="B2098" s="6" t="s">
        <v>93</v>
      </c>
      <c r="C2098" s="76">
        <v>2097</v>
      </c>
      <c r="D2098" s="76" t="s">
        <v>97</v>
      </c>
      <c r="E2098" s="76" t="s">
        <v>2163</v>
      </c>
      <c r="F2098" s="6" t="str">
        <f t="shared" si="211"/>
        <v>FREIGHTFG-R-2167LE25.M01</v>
      </c>
      <c r="G2098" s="95" t="s">
        <v>7122</v>
      </c>
      <c r="H2098" s="99">
        <v>57429</v>
      </c>
      <c r="I2098" s="85" t="s">
        <v>6622</v>
      </c>
      <c r="J2098" s="100">
        <v>46108</v>
      </c>
      <c r="K2098" s="100" t="s">
        <v>7363</v>
      </c>
      <c r="L2098" s="77" t="s">
        <v>116</v>
      </c>
      <c r="M2098" s="76" t="s">
        <v>195</v>
      </c>
      <c r="N2098" s="76" t="s">
        <v>203</v>
      </c>
      <c r="O2098" s="71">
        <v>0</v>
      </c>
      <c r="P2098" s="71">
        <v>0</v>
      </c>
      <c r="Q2098" s="79">
        <v>4545</v>
      </c>
      <c r="R2098" s="71">
        <v>0</v>
      </c>
      <c r="S2098" s="71">
        <v>0</v>
      </c>
      <c r="T2098" s="79">
        <v>4545</v>
      </c>
      <c r="U2098" s="87" t="s">
        <v>118</v>
      </c>
      <c r="V2098" s="84">
        <f t="shared" si="219"/>
        <v>4545</v>
      </c>
      <c r="W2098" s="61">
        <v>46102</v>
      </c>
      <c r="X2098" s="76" t="s">
        <v>230</v>
      </c>
      <c r="Y2098" s="76" t="s">
        <v>178</v>
      </c>
      <c r="Z2098" s="76" t="s">
        <v>178</v>
      </c>
      <c r="AA2098" s="76" t="s">
        <v>109</v>
      </c>
      <c r="AB2098" s="76" t="s">
        <v>542</v>
      </c>
      <c r="AC2098" s="76" t="s">
        <v>541</v>
      </c>
      <c r="AD2098" s="76" t="s">
        <v>195</v>
      </c>
      <c r="AE2098" s="76" t="s">
        <v>547</v>
      </c>
      <c r="AF2098" s="76" t="s">
        <v>96</v>
      </c>
      <c r="AG2098" s="82"/>
      <c r="AH2098" s="60"/>
      <c r="AI2098" s="75" t="s">
        <v>6880</v>
      </c>
      <c r="AJ2098" s="6" t="s">
        <v>103</v>
      </c>
      <c r="AK2098" s="81">
        <v>0</v>
      </c>
      <c r="AL2098" s="6" t="s">
        <v>103</v>
      </c>
      <c r="AM2098" s="342"/>
      <c r="AN2098" s="342"/>
      <c r="AO2098" s="342"/>
    </row>
    <row r="2099" spans="1:41">
      <c r="A2099" s="75" t="s">
        <v>6880</v>
      </c>
      <c r="B2099" s="6" t="s">
        <v>93</v>
      </c>
      <c r="C2099" s="76">
        <v>2098</v>
      </c>
      <c r="D2099" s="76" t="s">
        <v>97</v>
      </c>
      <c r="E2099" s="76" t="s">
        <v>2163</v>
      </c>
      <c r="F2099" s="6" t="str">
        <f t="shared" si="211"/>
        <v>FREIGHTFG-R-2168LE25.M19</v>
      </c>
      <c r="G2099" s="95" t="s">
        <v>7123</v>
      </c>
      <c r="H2099" s="99">
        <v>57430</v>
      </c>
      <c r="I2099" s="85" t="s">
        <v>6622</v>
      </c>
      <c r="J2099" s="100">
        <v>46108</v>
      </c>
      <c r="K2099" s="100" t="s">
        <v>7363</v>
      </c>
      <c r="L2099" s="77" t="s">
        <v>116</v>
      </c>
      <c r="M2099" s="76" t="s">
        <v>195</v>
      </c>
      <c r="N2099" s="76">
        <v>5183849</v>
      </c>
      <c r="O2099" s="71">
        <v>0</v>
      </c>
      <c r="P2099" s="71">
        <v>0</v>
      </c>
      <c r="Q2099" s="79">
        <v>6025</v>
      </c>
      <c r="R2099" s="71">
        <v>0</v>
      </c>
      <c r="S2099" s="71">
        <v>0</v>
      </c>
      <c r="T2099" s="79">
        <v>6025</v>
      </c>
      <c r="U2099" s="87" t="s">
        <v>118</v>
      </c>
      <c r="V2099" s="84">
        <f t="shared" si="219"/>
        <v>6025</v>
      </c>
      <c r="W2099" s="61">
        <v>46102</v>
      </c>
      <c r="X2099" s="76" t="s">
        <v>230</v>
      </c>
      <c r="Y2099" s="76" t="s">
        <v>178</v>
      </c>
      <c r="Z2099" s="76" t="s">
        <v>178</v>
      </c>
      <c r="AA2099" s="76" t="s">
        <v>232</v>
      </c>
      <c r="AB2099" s="76" t="s">
        <v>539</v>
      </c>
      <c r="AC2099" s="76" t="s">
        <v>541</v>
      </c>
      <c r="AD2099" s="76" t="s">
        <v>195</v>
      </c>
      <c r="AE2099" s="76" t="s">
        <v>547</v>
      </c>
      <c r="AF2099" s="76" t="s">
        <v>96</v>
      </c>
      <c r="AG2099" s="82"/>
      <c r="AH2099" s="60"/>
      <c r="AI2099" s="75" t="s">
        <v>6880</v>
      </c>
      <c r="AJ2099" s="6" t="s">
        <v>103</v>
      </c>
      <c r="AK2099" s="81">
        <v>0</v>
      </c>
      <c r="AL2099" s="6" t="s">
        <v>103</v>
      </c>
      <c r="AM2099" s="342"/>
      <c r="AN2099" s="342"/>
      <c r="AO2099" s="342"/>
    </row>
    <row r="2100" spans="1:41">
      <c r="A2100" s="75" t="s">
        <v>6880</v>
      </c>
      <c r="B2100" s="6" t="s">
        <v>93</v>
      </c>
      <c r="C2100" s="76">
        <v>2099</v>
      </c>
      <c r="D2100" s="76" t="s">
        <v>97</v>
      </c>
      <c r="E2100" s="76" t="s">
        <v>2163</v>
      </c>
      <c r="F2100" s="6" t="str">
        <f t="shared" si="211"/>
        <v>FREIGHTFG-R-2169LE25.M19</v>
      </c>
      <c r="G2100" s="95" t="s">
        <v>7124</v>
      </c>
      <c r="H2100" s="99">
        <v>57431</v>
      </c>
      <c r="I2100" s="85" t="s">
        <v>6622</v>
      </c>
      <c r="J2100" s="100">
        <v>46108</v>
      </c>
      <c r="K2100" s="100" t="s">
        <v>7363</v>
      </c>
      <c r="L2100" s="77" t="s">
        <v>116</v>
      </c>
      <c r="M2100" s="76" t="s">
        <v>195</v>
      </c>
      <c r="N2100" s="76" t="s">
        <v>211</v>
      </c>
      <c r="O2100" s="71">
        <v>0</v>
      </c>
      <c r="P2100" s="71">
        <v>0</v>
      </c>
      <c r="Q2100" s="79">
        <v>5197</v>
      </c>
      <c r="R2100" s="71">
        <v>0</v>
      </c>
      <c r="S2100" s="71">
        <v>0</v>
      </c>
      <c r="T2100" s="79">
        <v>5197</v>
      </c>
      <c r="U2100" s="87" t="s">
        <v>118</v>
      </c>
      <c r="V2100" s="84">
        <f t="shared" si="219"/>
        <v>5197</v>
      </c>
      <c r="W2100" s="61">
        <v>46102</v>
      </c>
      <c r="X2100" s="76" t="s">
        <v>230</v>
      </c>
      <c r="Y2100" s="76" t="s">
        <v>178</v>
      </c>
      <c r="Z2100" s="76" t="s">
        <v>178</v>
      </c>
      <c r="AA2100" s="76" t="s">
        <v>231</v>
      </c>
      <c r="AB2100" s="76" t="s">
        <v>539</v>
      </c>
      <c r="AC2100" s="76" t="s">
        <v>541</v>
      </c>
      <c r="AD2100" s="76" t="s">
        <v>195</v>
      </c>
      <c r="AE2100" s="76" t="s">
        <v>547</v>
      </c>
      <c r="AF2100" s="76" t="s">
        <v>96</v>
      </c>
      <c r="AG2100" s="82"/>
      <c r="AH2100" s="60"/>
      <c r="AI2100" s="75" t="s">
        <v>6880</v>
      </c>
      <c r="AJ2100" s="6" t="s">
        <v>111</v>
      </c>
      <c r="AK2100" s="81">
        <f>V2100</f>
        <v>5197</v>
      </c>
      <c r="AL2100" s="6" t="s">
        <v>111</v>
      </c>
      <c r="AM2100" s="342"/>
      <c r="AN2100" s="342"/>
      <c r="AO2100" s="342"/>
    </row>
    <row r="2101" spans="1:41">
      <c r="A2101" s="75" t="s">
        <v>6880</v>
      </c>
      <c r="B2101" s="6" t="s">
        <v>93</v>
      </c>
      <c r="C2101" s="76">
        <v>2100</v>
      </c>
      <c r="D2101" s="6" t="s">
        <v>594</v>
      </c>
      <c r="E2101" s="6" t="s">
        <v>2163</v>
      </c>
      <c r="F2101" s="6" t="str">
        <f t="shared" si="211"/>
        <v>FREIGHTFG-V-026-VIE26-M01.3</v>
      </c>
      <c r="G2101" s="97" t="s">
        <v>7125</v>
      </c>
      <c r="H2101" s="97" t="s">
        <v>7126</v>
      </c>
      <c r="I2101" s="85" t="s">
        <v>6622</v>
      </c>
      <c r="J2101" s="92">
        <v>46102</v>
      </c>
      <c r="K2101" s="97" t="s">
        <v>5771</v>
      </c>
      <c r="L2101" s="6" t="s">
        <v>1497</v>
      </c>
      <c r="M2101" s="6" t="s">
        <v>174</v>
      </c>
      <c r="N2101" s="6" t="s">
        <v>1471</v>
      </c>
      <c r="O2101" s="71">
        <v>0</v>
      </c>
      <c r="P2101" s="71">
        <v>0</v>
      </c>
      <c r="Q2101" s="79">
        <v>6300</v>
      </c>
      <c r="R2101" s="79">
        <v>1008</v>
      </c>
      <c r="S2101" s="71">
        <v>252</v>
      </c>
      <c r="T2101" s="79">
        <v>7056</v>
      </c>
      <c r="U2101" s="6" t="s">
        <v>24</v>
      </c>
      <c r="V2101" s="84">
        <f t="shared" ref="V2101:V2113" si="220">T2101/17.4157</f>
        <v>405.15167349001189</v>
      </c>
      <c r="W2101" s="110">
        <v>46104</v>
      </c>
      <c r="X2101" s="6" t="s">
        <v>122</v>
      </c>
      <c r="Y2101" s="6" t="s">
        <v>121</v>
      </c>
      <c r="Z2101" s="6" t="s">
        <v>1498</v>
      </c>
      <c r="AA2101" s="6" t="s">
        <v>1497</v>
      </c>
      <c r="AB2101" s="76" t="s">
        <v>542</v>
      </c>
      <c r="AC2101" s="76" t="s">
        <v>541</v>
      </c>
      <c r="AD2101" s="76" t="s">
        <v>195</v>
      </c>
      <c r="AE2101" s="76" t="s">
        <v>547</v>
      </c>
      <c r="AF2101" s="76" t="s">
        <v>96</v>
      </c>
      <c r="AG2101" s="82"/>
      <c r="AH2101" s="60"/>
      <c r="AI2101" s="75" t="s">
        <v>6880</v>
      </c>
      <c r="AJ2101" s="6" t="s">
        <v>103</v>
      </c>
      <c r="AK2101" s="81">
        <v>0</v>
      </c>
      <c r="AL2101" s="6" t="s">
        <v>103</v>
      </c>
      <c r="AM2101" s="342"/>
      <c r="AN2101" s="342"/>
      <c r="AO2101" s="342"/>
    </row>
    <row r="2102" spans="1:41">
      <c r="A2102" s="75" t="s">
        <v>6880</v>
      </c>
      <c r="B2102" s="6" t="s">
        <v>93</v>
      </c>
      <c r="C2102" s="76">
        <v>2101</v>
      </c>
      <c r="D2102" s="6" t="s">
        <v>594</v>
      </c>
      <c r="E2102" s="6" t="s">
        <v>2163</v>
      </c>
      <c r="F2102" s="6" t="str">
        <f t="shared" si="211"/>
        <v>FREIGHTAF-M-124-SI26-M46/AF-M-125-SI26-M46</v>
      </c>
      <c r="G2102" s="97" t="s">
        <v>7127</v>
      </c>
      <c r="H2102" s="97" t="s">
        <v>7128</v>
      </c>
      <c r="I2102" s="85" t="s">
        <v>6622</v>
      </c>
      <c r="J2102" s="92">
        <v>46102</v>
      </c>
      <c r="K2102" s="97" t="s">
        <v>7365</v>
      </c>
      <c r="L2102" s="6" t="s">
        <v>7366</v>
      </c>
      <c r="M2102" s="6" t="s">
        <v>174</v>
      </c>
      <c r="N2102" s="6" t="s">
        <v>1479</v>
      </c>
      <c r="O2102" s="71">
        <v>0</v>
      </c>
      <c r="P2102" s="71">
        <v>0</v>
      </c>
      <c r="Q2102" s="79">
        <v>73500</v>
      </c>
      <c r="R2102" s="79">
        <v>11760</v>
      </c>
      <c r="S2102" s="71">
        <v>2940</v>
      </c>
      <c r="T2102" s="79">
        <v>82320</v>
      </c>
      <c r="U2102" s="6" t="s">
        <v>24</v>
      </c>
      <c r="V2102" s="84">
        <f t="shared" si="220"/>
        <v>4726.769524050138</v>
      </c>
      <c r="W2102" s="110">
        <v>46106</v>
      </c>
      <c r="X2102" s="6" t="s">
        <v>1480</v>
      </c>
      <c r="Y2102" s="6" t="s">
        <v>129</v>
      </c>
      <c r="Z2102" s="6" t="s">
        <v>239</v>
      </c>
      <c r="AA2102" s="6" t="s">
        <v>122</v>
      </c>
      <c r="AB2102" s="76" t="s">
        <v>1106</v>
      </c>
      <c r="AC2102" s="76" t="s">
        <v>540</v>
      </c>
      <c r="AD2102" s="76" t="s">
        <v>174</v>
      </c>
      <c r="AE2102" s="341">
        <v>67110003</v>
      </c>
      <c r="AF2102" s="76" t="s">
        <v>96</v>
      </c>
      <c r="AG2102" s="82"/>
      <c r="AH2102" s="60"/>
      <c r="AI2102" s="75" t="s">
        <v>6880</v>
      </c>
      <c r="AJ2102" s="6" t="s">
        <v>103</v>
      </c>
      <c r="AK2102" s="81">
        <v>0</v>
      </c>
      <c r="AL2102" s="6" t="s">
        <v>103</v>
      </c>
      <c r="AM2102" s="342"/>
      <c r="AN2102" s="342"/>
      <c r="AO2102" s="342"/>
    </row>
    <row r="2103" spans="1:41">
      <c r="A2103" s="75" t="s">
        <v>6880</v>
      </c>
      <c r="B2103" s="6" t="s">
        <v>93</v>
      </c>
      <c r="C2103" s="76">
        <v>2102</v>
      </c>
      <c r="D2103" s="6" t="s">
        <v>594</v>
      </c>
      <c r="E2103" s="6" t="s">
        <v>2163</v>
      </c>
      <c r="F2103" s="6" t="str">
        <f t="shared" si="211"/>
        <v>FREIGHTAF-M-120-SI26-M46/AF-M-121-SI26-M46</v>
      </c>
      <c r="G2103" s="97" t="s">
        <v>7129</v>
      </c>
      <c r="H2103" s="97" t="s">
        <v>7130</v>
      </c>
      <c r="I2103" s="85" t="s">
        <v>6622</v>
      </c>
      <c r="J2103" s="92">
        <v>46102</v>
      </c>
      <c r="K2103" s="97" t="s">
        <v>7365</v>
      </c>
      <c r="L2103" s="6" t="s">
        <v>7367</v>
      </c>
      <c r="M2103" s="6" t="s">
        <v>174</v>
      </c>
      <c r="N2103" s="6" t="s">
        <v>1479</v>
      </c>
      <c r="O2103" s="71">
        <v>0</v>
      </c>
      <c r="P2103" s="71">
        <v>0</v>
      </c>
      <c r="Q2103" s="79">
        <v>78000</v>
      </c>
      <c r="R2103" s="79">
        <v>12480</v>
      </c>
      <c r="S2103" s="71">
        <v>3120</v>
      </c>
      <c r="T2103" s="79">
        <v>87360</v>
      </c>
      <c r="U2103" s="6" t="s">
        <v>24</v>
      </c>
      <c r="V2103" s="84">
        <f t="shared" si="220"/>
        <v>5016.1635765430037</v>
      </c>
      <c r="W2103" s="110">
        <v>46105</v>
      </c>
      <c r="X2103" s="6" t="s">
        <v>1480</v>
      </c>
      <c r="Y2103" s="6" t="s">
        <v>129</v>
      </c>
      <c r="Z2103" s="6" t="s">
        <v>239</v>
      </c>
      <c r="AA2103" s="6" t="s">
        <v>122</v>
      </c>
      <c r="AB2103" s="76" t="s">
        <v>1106</v>
      </c>
      <c r="AC2103" s="76" t="s">
        <v>540</v>
      </c>
      <c r="AD2103" s="76" t="s">
        <v>174</v>
      </c>
      <c r="AE2103" s="341">
        <v>67110003</v>
      </c>
      <c r="AF2103" s="76" t="s">
        <v>96</v>
      </c>
      <c r="AG2103" s="82"/>
      <c r="AH2103" s="60"/>
      <c r="AI2103" s="75" t="s">
        <v>6880</v>
      </c>
      <c r="AJ2103" s="6" t="s">
        <v>103</v>
      </c>
      <c r="AK2103" s="81">
        <v>0</v>
      </c>
      <c r="AL2103" s="6" t="s">
        <v>103</v>
      </c>
      <c r="AM2103" s="342"/>
      <c r="AN2103" s="342"/>
      <c r="AO2103" s="342"/>
    </row>
    <row r="2104" spans="1:41">
      <c r="A2104" s="75" t="s">
        <v>6880</v>
      </c>
      <c r="B2104" s="6" t="s">
        <v>93</v>
      </c>
      <c r="C2104" s="76">
        <v>2103</v>
      </c>
      <c r="D2104" s="6" t="s">
        <v>594</v>
      </c>
      <c r="E2104" s="6" t="s">
        <v>2163</v>
      </c>
      <c r="F2104" s="6" t="str">
        <f t="shared" si="211"/>
        <v>FREIGHTAF-M-122-SI26-M46/AF-M-123-SI26-M46</v>
      </c>
      <c r="G2104" s="97" t="s">
        <v>7131</v>
      </c>
      <c r="H2104" s="97" t="s">
        <v>7132</v>
      </c>
      <c r="I2104" s="85" t="s">
        <v>6622</v>
      </c>
      <c r="J2104" s="92">
        <v>46102</v>
      </c>
      <c r="K2104" s="97" t="s">
        <v>7365</v>
      </c>
      <c r="L2104" s="6" t="s">
        <v>7368</v>
      </c>
      <c r="M2104" s="6" t="s">
        <v>174</v>
      </c>
      <c r="N2104" s="6" t="s">
        <v>1479</v>
      </c>
      <c r="O2104" s="71">
        <v>0</v>
      </c>
      <c r="P2104" s="71">
        <v>0</v>
      </c>
      <c r="Q2104" s="79">
        <v>70500</v>
      </c>
      <c r="R2104" s="79">
        <v>11280</v>
      </c>
      <c r="S2104" s="71">
        <v>2820</v>
      </c>
      <c r="T2104" s="79">
        <v>78960</v>
      </c>
      <c r="U2104" s="6" t="s">
        <v>24</v>
      </c>
      <c r="V2104" s="84">
        <f t="shared" si="220"/>
        <v>4533.8401557215611</v>
      </c>
      <c r="W2104" s="110">
        <v>46106</v>
      </c>
      <c r="X2104" s="6" t="s">
        <v>1480</v>
      </c>
      <c r="Y2104" s="6" t="s">
        <v>129</v>
      </c>
      <c r="Z2104" s="6" t="s">
        <v>239</v>
      </c>
      <c r="AA2104" s="6" t="s">
        <v>122</v>
      </c>
      <c r="AB2104" s="76" t="s">
        <v>1106</v>
      </c>
      <c r="AC2104" s="76" t="s">
        <v>540</v>
      </c>
      <c r="AD2104" s="76" t="s">
        <v>174</v>
      </c>
      <c r="AE2104" s="341">
        <v>67110003</v>
      </c>
      <c r="AF2104" s="76" t="s">
        <v>96</v>
      </c>
      <c r="AG2104" s="82"/>
      <c r="AH2104" s="60"/>
      <c r="AI2104" s="75" t="s">
        <v>6880</v>
      </c>
      <c r="AJ2104" s="6" t="s">
        <v>103</v>
      </c>
      <c r="AK2104" s="81">
        <v>0</v>
      </c>
      <c r="AL2104" s="6" t="s">
        <v>103</v>
      </c>
      <c r="AM2104" s="342"/>
      <c r="AN2104" s="342"/>
      <c r="AO2104" s="342"/>
    </row>
    <row r="2105" spans="1:41">
      <c r="A2105" s="75" t="s">
        <v>6880</v>
      </c>
      <c r="B2105" s="6" t="s">
        <v>93</v>
      </c>
      <c r="C2105" s="76">
        <v>2104</v>
      </c>
      <c r="D2105" s="6" t="s">
        <v>594</v>
      </c>
      <c r="E2105" s="6" t="s">
        <v>2163</v>
      </c>
      <c r="F2105" s="6" t="str">
        <f t="shared" si="211"/>
        <v>FREIGHTAF-M-119-SI26-M46</v>
      </c>
      <c r="G2105" s="97" t="s">
        <v>6858</v>
      </c>
      <c r="H2105" s="97" t="s">
        <v>7133</v>
      </c>
      <c r="I2105" s="85" t="s">
        <v>6622</v>
      </c>
      <c r="J2105" s="92">
        <v>46104</v>
      </c>
      <c r="K2105" s="97" t="s">
        <v>7369</v>
      </c>
      <c r="L2105" s="6" t="s">
        <v>6857</v>
      </c>
      <c r="M2105" s="6" t="s">
        <v>174</v>
      </c>
      <c r="N2105" s="6" t="s">
        <v>1479</v>
      </c>
      <c r="O2105" s="71">
        <v>0</v>
      </c>
      <c r="P2105" s="71">
        <v>0</v>
      </c>
      <c r="Q2105" s="79">
        <v>48000</v>
      </c>
      <c r="R2105" s="79">
        <v>7680</v>
      </c>
      <c r="S2105" s="71">
        <v>1920</v>
      </c>
      <c r="T2105" s="79">
        <v>53760</v>
      </c>
      <c r="U2105" s="6" t="s">
        <v>24</v>
      </c>
      <c r="V2105" s="84">
        <f t="shared" si="220"/>
        <v>3086.8698932572333</v>
      </c>
      <c r="W2105" s="110">
        <v>46107</v>
      </c>
      <c r="X2105" s="6" t="s">
        <v>1480</v>
      </c>
      <c r="Y2105" s="6" t="s">
        <v>129</v>
      </c>
      <c r="Z2105" s="6" t="s">
        <v>239</v>
      </c>
      <c r="AA2105" s="6" t="s">
        <v>122</v>
      </c>
      <c r="AB2105" s="76" t="s">
        <v>1106</v>
      </c>
      <c r="AC2105" s="76" t="s">
        <v>540</v>
      </c>
      <c r="AD2105" s="76" t="s">
        <v>174</v>
      </c>
      <c r="AE2105" s="341">
        <v>67110003</v>
      </c>
      <c r="AF2105" s="76" t="s">
        <v>96</v>
      </c>
      <c r="AG2105" s="82"/>
      <c r="AH2105" s="60"/>
      <c r="AI2105" s="75" t="s">
        <v>6880</v>
      </c>
      <c r="AJ2105" s="6" t="s">
        <v>103</v>
      </c>
      <c r="AK2105" s="81">
        <v>0</v>
      </c>
      <c r="AL2105" s="6" t="s">
        <v>103</v>
      </c>
      <c r="AM2105" s="342"/>
      <c r="AN2105" s="342"/>
      <c r="AO2105" s="342"/>
    </row>
    <row r="2106" spans="1:41">
      <c r="A2106" s="75" t="s">
        <v>6880</v>
      </c>
      <c r="B2106" s="6" t="s">
        <v>93</v>
      </c>
      <c r="C2106" s="76">
        <v>2105</v>
      </c>
      <c r="D2106" s="6" t="s">
        <v>594</v>
      </c>
      <c r="E2106" s="6" t="s">
        <v>2163</v>
      </c>
      <c r="F2106" s="6" t="str">
        <f t="shared" si="211"/>
        <v>FREIGHTAF-M-128-SI26-M46/AF-M-129-SI26-M46</v>
      </c>
      <c r="G2106" s="97" t="s">
        <v>7134</v>
      </c>
      <c r="H2106" s="97" t="s">
        <v>7135</v>
      </c>
      <c r="I2106" s="85" t="s">
        <v>6622</v>
      </c>
      <c r="J2106" s="92">
        <v>46105</v>
      </c>
      <c r="K2106" s="97" t="s">
        <v>7370</v>
      </c>
      <c r="L2106" s="6" t="s">
        <v>7371</v>
      </c>
      <c r="M2106" s="6" t="s">
        <v>174</v>
      </c>
      <c r="N2106" s="6" t="s">
        <v>1479</v>
      </c>
      <c r="O2106" s="71">
        <v>0</v>
      </c>
      <c r="P2106" s="71">
        <v>0</v>
      </c>
      <c r="Q2106" s="79">
        <v>70500</v>
      </c>
      <c r="R2106" s="79">
        <v>11280</v>
      </c>
      <c r="S2106" s="71">
        <v>2820</v>
      </c>
      <c r="T2106" s="79">
        <v>78960</v>
      </c>
      <c r="U2106" s="6" t="s">
        <v>24</v>
      </c>
      <c r="V2106" s="84">
        <f t="shared" si="220"/>
        <v>4533.8401557215611</v>
      </c>
      <c r="W2106" s="110">
        <v>46107</v>
      </c>
      <c r="X2106" s="6" t="s">
        <v>1480</v>
      </c>
      <c r="Y2106" s="6" t="s">
        <v>129</v>
      </c>
      <c r="Z2106" s="6" t="s">
        <v>239</v>
      </c>
      <c r="AA2106" s="6" t="s">
        <v>122</v>
      </c>
      <c r="AB2106" s="76" t="s">
        <v>1106</v>
      </c>
      <c r="AC2106" s="76" t="s">
        <v>540</v>
      </c>
      <c r="AD2106" s="76" t="s">
        <v>174</v>
      </c>
      <c r="AE2106" s="341">
        <v>67110003</v>
      </c>
      <c r="AF2106" s="76" t="s">
        <v>96</v>
      </c>
      <c r="AG2106" s="82"/>
      <c r="AH2106" s="60"/>
      <c r="AI2106" s="75" t="s">
        <v>6880</v>
      </c>
      <c r="AJ2106" s="6" t="s">
        <v>103</v>
      </c>
      <c r="AK2106" s="81">
        <v>0</v>
      </c>
      <c r="AL2106" s="6" t="s">
        <v>103</v>
      </c>
      <c r="AM2106" s="342"/>
      <c r="AN2106" s="342"/>
      <c r="AO2106" s="342"/>
    </row>
    <row r="2107" spans="1:41">
      <c r="A2107" s="75" t="s">
        <v>6880</v>
      </c>
      <c r="B2107" s="6" t="s">
        <v>93</v>
      </c>
      <c r="C2107" s="76">
        <v>2106</v>
      </c>
      <c r="D2107" s="6" t="s">
        <v>594</v>
      </c>
      <c r="E2107" s="6" t="s">
        <v>2163</v>
      </c>
      <c r="F2107" s="6" t="str">
        <f t="shared" si="211"/>
        <v>FREIGHTAF-M-100-SI26-M46/AF-M-118-SI26-M46</v>
      </c>
      <c r="G2107" s="97" t="s">
        <v>7136</v>
      </c>
      <c r="H2107" s="97" t="s">
        <v>7137</v>
      </c>
      <c r="I2107" s="85" t="s">
        <v>6622</v>
      </c>
      <c r="J2107" s="92">
        <v>46105</v>
      </c>
      <c r="K2107" s="97" t="s">
        <v>7372</v>
      </c>
      <c r="L2107" s="6" t="s">
        <v>7373</v>
      </c>
      <c r="M2107" s="6" t="s">
        <v>174</v>
      </c>
      <c r="N2107" s="6" t="s">
        <v>1479</v>
      </c>
      <c r="O2107" s="71">
        <v>0</v>
      </c>
      <c r="P2107" s="71">
        <v>0</v>
      </c>
      <c r="Q2107" s="79">
        <v>70500</v>
      </c>
      <c r="R2107" s="79">
        <v>11280</v>
      </c>
      <c r="S2107" s="71">
        <v>2820</v>
      </c>
      <c r="T2107" s="79">
        <v>78960</v>
      </c>
      <c r="U2107" s="6" t="s">
        <v>24</v>
      </c>
      <c r="V2107" s="84">
        <f t="shared" si="220"/>
        <v>4533.8401557215611</v>
      </c>
      <c r="W2107" s="110">
        <v>46108</v>
      </c>
      <c r="X2107" s="6" t="s">
        <v>1480</v>
      </c>
      <c r="Y2107" s="6" t="s">
        <v>129</v>
      </c>
      <c r="Z2107" s="6" t="s">
        <v>239</v>
      </c>
      <c r="AA2107" s="6" t="s">
        <v>122</v>
      </c>
      <c r="AB2107" s="76" t="s">
        <v>1106</v>
      </c>
      <c r="AC2107" s="76" t="s">
        <v>540</v>
      </c>
      <c r="AD2107" s="76" t="s">
        <v>174</v>
      </c>
      <c r="AE2107" s="341">
        <v>67110003</v>
      </c>
      <c r="AF2107" s="76" t="s">
        <v>96</v>
      </c>
      <c r="AG2107" s="82"/>
      <c r="AH2107" s="60"/>
      <c r="AI2107" s="75" t="s">
        <v>6880</v>
      </c>
      <c r="AJ2107" s="6" t="s">
        <v>103</v>
      </c>
      <c r="AK2107" s="81">
        <v>0</v>
      </c>
      <c r="AL2107" s="6" t="s">
        <v>103</v>
      </c>
      <c r="AM2107" s="342"/>
      <c r="AN2107" s="342"/>
      <c r="AO2107" s="342"/>
    </row>
    <row r="2108" spans="1:41">
      <c r="A2108" s="75" t="s">
        <v>6880</v>
      </c>
      <c r="B2108" s="6" t="s">
        <v>93</v>
      </c>
      <c r="C2108" s="76">
        <v>2107</v>
      </c>
      <c r="D2108" s="6" t="s">
        <v>594</v>
      </c>
      <c r="E2108" s="6" t="s">
        <v>2163</v>
      </c>
      <c r="F2108" s="6" t="str">
        <f t="shared" si="211"/>
        <v>FREIGHTAF-M-105-SI26-M46/AF-M-107-SI26-M46</v>
      </c>
      <c r="G2108" s="97" t="s">
        <v>7138</v>
      </c>
      <c r="H2108" s="97" t="s">
        <v>7139</v>
      </c>
      <c r="I2108" s="85" t="s">
        <v>6622</v>
      </c>
      <c r="J2108" s="92">
        <v>46105</v>
      </c>
      <c r="K2108" s="97" t="s">
        <v>7374</v>
      </c>
      <c r="L2108" s="6" t="s">
        <v>7375</v>
      </c>
      <c r="M2108" s="6" t="s">
        <v>174</v>
      </c>
      <c r="N2108" s="6" t="s">
        <v>1479</v>
      </c>
      <c r="O2108" s="71">
        <v>0</v>
      </c>
      <c r="P2108" s="71">
        <v>0</v>
      </c>
      <c r="Q2108" s="79">
        <v>70500</v>
      </c>
      <c r="R2108" s="79">
        <v>11280</v>
      </c>
      <c r="S2108" s="71">
        <v>2820</v>
      </c>
      <c r="T2108" s="79">
        <v>78960</v>
      </c>
      <c r="U2108" s="6" t="s">
        <v>24</v>
      </c>
      <c r="V2108" s="84">
        <f t="shared" si="220"/>
        <v>4533.8401557215611</v>
      </c>
      <c r="W2108" s="110">
        <v>46109</v>
      </c>
      <c r="X2108" s="6" t="s">
        <v>1480</v>
      </c>
      <c r="Y2108" s="6" t="s">
        <v>129</v>
      </c>
      <c r="Z2108" s="6" t="s">
        <v>239</v>
      </c>
      <c r="AA2108" s="6" t="s">
        <v>122</v>
      </c>
      <c r="AB2108" s="76" t="s">
        <v>1106</v>
      </c>
      <c r="AC2108" s="76" t="s">
        <v>540</v>
      </c>
      <c r="AD2108" s="76" t="s">
        <v>174</v>
      </c>
      <c r="AE2108" s="341">
        <v>67110003</v>
      </c>
      <c r="AF2108" s="76" t="s">
        <v>96</v>
      </c>
      <c r="AG2108" s="82"/>
      <c r="AH2108" s="60"/>
      <c r="AI2108" s="75" t="s">
        <v>6880</v>
      </c>
      <c r="AJ2108" s="6" t="s">
        <v>103</v>
      </c>
      <c r="AK2108" s="81">
        <v>0</v>
      </c>
      <c r="AL2108" s="6" t="s">
        <v>103</v>
      </c>
      <c r="AM2108" s="342"/>
      <c r="AN2108" s="342"/>
      <c r="AO2108" s="342"/>
    </row>
    <row r="2109" spans="1:41">
      <c r="A2109" s="75" t="s">
        <v>6880</v>
      </c>
      <c r="B2109" s="6" t="s">
        <v>93</v>
      </c>
      <c r="C2109" s="76">
        <v>2108</v>
      </c>
      <c r="D2109" s="6" t="s">
        <v>594</v>
      </c>
      <c r="E2109" s="6" t="s">
        <v>2163</v>
      </c>
      <c r="F2109" s="6" t="str">
        <f t="shared" si="211"/>
        <v>FREIGHTRM-M-090-SI26-M19</v>
      </c>
      <c r="G2109" s="97" t="s">
        <v>7140</v>
      </c>
      <c r="H2109" s="97" t="s">
        <v>7141</v>
      </c>
      <c r="I2109" s="85" t="s">
        <v>6622</v>
      </c>
      <c r="J2109" s="92">
        <v>46106</v>
      </c>
      <c r="K2109" s="97" t="s">
        <v>7376</v>
      </c>
      <c r="L2109" s="6" t="s">
        <v>7295</v>
      </c>
      <c r="M2109" s="6" t="s">
        <v>174</v>
      </c>
      <c r="N2109" s="6" t="s">
        <v>1479</v>
      </c>
      <c r="O2109" s="71">
        <v>0</v>
      </c>
      <c r="P2109" s="71">
        <v>0</v>
      </c>
      <c r="Q2109" s="79">
        <v>100500</v>
      </c>
      <c r="R2109" s="79">
        <v>16080</v>
      </c>
      <c r="S2109" s="71">
        <v>4020</v>
      </c>
      <c r="T2109" s="79">
        <v>112560</v>
      </c>
      <c r="U2109" s="6" t="s">
        <v>24</v>
      </c>
      <c r="V2109" s="84">
        <f t="shared" si="220"/>
        <v>6463.1338390073324</v>
      </c>
      <c r="W2109" s="110" t="s">
        <v>119</v>
      </c>
      <c r="X2109" s="6" t="s">
        <v>1480</v>
      </c>
      <c r="Y2109" s="6" t="s">
        <v>129</v>
      </c>
      <c r="Z2109" s="6" t="s">
        <v>239</v>
      </c>
      <c r="AA2109" s="6" t="s">
        <v>122</v>
      </c>
      <c r="AB2109" s="76" t="s">
        <v>539</v>
      </c>
      <c r="AC2109" s="76" t="s">
        <v>540</v>
      </c>
      <c r="AD2109" s="76" t="s">
        <v>174</v>
      </c>
      <c r="AE2109" s="341">
        <v>67110003</v>
      </c>
      <c r="AF2109" s="76" t="s">
        <v>96</v>
      </c>
      <c r="AG2109" s="82"/>
      <c r="AH2109" s="60"/>
      <c r="AI2109" s="75" t="s">
        <v>6880</v>
      </c>
      <c r="AJ2109" s="6" t="s">
        <v>103</v>
      </c>
      <c r="AK2109" s="81">
        <v>0</v>
      </c>
      <c r="AL2109" s="6" t="s">
        <v>103</v>
      </c>
      <c r="AM2109" s="342"/>
      <c r="AN2109" s="342"/>
      <c r="AO2109" s="342"/>
    </row>
    <row r="2110" spans="1:41">
      <c r="A2110" s="75" t="s">
        <v>6880</v>
      </c>
      <c r="B2110" s="6" t="s">
        <v>93</v>
      </c>
      <c r="C2110" s="76">
        <v>2109</v>
      </c>
      <c r="D2110" s="6" t="s">
        <v>594</v>
      </c>
      <c r="E2110" s="6" t="s">
        <v>2163</v>
      </c>
      <c r="F2110" s="6" t="str">
        <f t="shared" si="211"/>
        <v>FREIGHTRM-M-077-SI26-M19/RM-M-080-SI26-M19</v>
      </c>
      <c r="G2110" s="97" t="s">
        <v>7142</v>
      </c>
      <c r="H2110" s="97" t="s">
        <v>7143</v>
      </c>
      <c r="I2110" s="85" t="s">
        <v>6622</v>
      </c>
      <c r="J2110" s="92">
        <v>46106</v>
      </c>
      <c r="K2110" s="97" t="s">
        <v>7377</v>
      </c>
      <c r="L2110" s="6" t="s">
        <v>7378</v>
      </c>
      <c r="M2110" s="6" t="s">
        <v>174</v>
      </c>
      <c r="N2110" s="6" t="s">
        <v>1479</v>
      </c>
      <c r="O2110" s="71">
        <v>0</v>
      </c>
      <c r="P2110" s="71">
        <v>0</v>
      </c>
      <c r="Q2110" s="79">
        <v>74500</v>
      </c>
      <c r="R2110" s="79">
        <v>11920</v>
      </c>
      <c r="S2110" s="71">
        <v>2980</v>
      </c>
      <c r="T2110" s="79">
        <v>83440</v>
      </c>
      <c r="U2110" s="6" t="s">
        <v>24</v>
      </c>
      <c r="V2110" s="84">
        <f t="shared" si="220"/>
        <v>4791.0793134929972</v>
      </c>
      <c r="W2110" s="110" t="s">
        <v>119</v>
      </c>
      <c r="X2110" s="6" t="s">
        <v>1480</v>
      </c>
      <c r="Y2110" s="6" t="s">
        <v>129</v>
      </c>
      <c r="Z2110" s="6" t="s">
        <v>239</v>
      </c>
      <c r="AA2110" s="6" t="s">
        <v>122</v>
      </c>
      <c r="AB2110" s="76" t="s">
        <v>539</v>
      </c>
      <c r="AC2110" s="76" t="s">
        <v>540</v>
      </c>
      <c r="AD2110" s="76" t="s">
        <v>174</v>
      </c>
      <c r="AE2110" s="341">
        <v>67110003</v>
      </c>
      <c r="AF2110" s="76" t="s">
        <v>96</v>
      </c>
      <c r="AG2110" s="82"/>
      <c r="AH2110" s="60"/>
      <c r="AI2110" s="75" t="s">
        <v>6880</v>
      </c>
      <c r="AJ2110" s="6" t="s">
        <v>103</v>
      </c>
      <c r="AK2110" s="81">
        <v>0</v>
      </c>
      <c r="AL2110" s="6" t="s">
        <v>103</v>
      </c>
      <c r="AM2110" s="342"/>
      <c r="AN2110" s="342"/>
      <c r="AO2110" s="342"/>
    </row>
    <row r="2111" spans="1:41">
      <c r="A2111" s="75" t="s">
        <v>6880</v>
      </c>
      <c r="B2111" s="6" t="s">
        <v>93</v>
      </c>
      <c r="C2111" s="76">
        <v>2110</v>
      </c>
      <c r="D2111" s="6" t="s">
        <v>594</v>
      </c>
      <c r="E2111" s="6" t="s">
        <v>2163</v>
      </c>
      <c r="F2111" s="6" t="str">
        <f t="shared" si="211"/>
        <v>FREIGHTRM-M-065-SI26-M19</v>
      </c>
      <c r="G2111" s="97" t="s">
        <v>7144</v>
      </c>
      <c r="H2111" s="97" t="s">
        <v>7145</v>
      </c>
      <c r="I2111" s="85" t="s">
        <v>6622</v>
      </c>
      <c r="J2111" s="92">
        <v>46107</v>
      </c>
      <c r="K2111" s="97" t="s">
        <v>7379</v>
      </c>
      <c r="L2111" s="6" t="s">
        <v>7380</v>
      </c>
      <c r="M2111" s="6" t="s">
        <v>174</v>
      </c>
      <c r="N2111" s="6" t="s">
        <v>1479</v>
      </c>
      <c r="O2111" s="71">
        <v>0</v>
      </c>
      <c r="P2111" s="71">
        <v>0</v>
      </c>
      <c r="Q2111" s="79">
        <v>71100</v>
      </c>
      <c r="R2111" s="79">
        <v>11376</v>
      </c>
      <c r="S2111" s="71">
        <v>2844</v>
      </c>
      <c r="T2111" s="79">
        <v>79632</v>
      </c>
      <c r="U2111" s="6" t="s">
        <v>24</v>
      </c>
      <c r="V2111" s="84">
        <f t="shared" si="220"/>
        <v>4572.4260293872767</v>
      </c>
      <c r="W2111" s="110" t="s">
        <v>119</v>
      </c>
      <c r="X2111" s="6" t="s">
        <v>1480</v>
      </c>
      <c r="Y2111" s="6" t="s">
        <v>129</v>
      </c>
      <c r="Z2111" s="6" t="s">
        <v>239</v>
      </c>
      <c r="AA2111" s="6" t="s">
        <v>122</v>
      </c>
      <c r="AB2111" s="76" t="s">
        <v>539</v>
      </c>
      <c r="AC2111" s="76" t="s">
        <v>540</v>
      </c>
      <c r="AD2111" s="76" t="s">
        <v>174</v>
      </c>
      <c r="AE2111" s="341">
        <v>67110003</v>
      </c>
      <c r="AF2111" s="76" t="s">
        <v>96</v>
      </c>
      <c r="AG2111" s="82"/>
      <c r="AH2111" s="60"/>
      <c r="AI2111" s="75" t="s">
        <v>6880</v>
      </c>
      <c r="AJ2111" s="6" t="s">
        <v>103</v>
      </c>
      <c r="AK2111" s="81">
        <v>0</v>
      </c>
      <c r="AL2111" s="6" t="s">
        <v>103</v>
      </c>
      <c r="AM2111" s="342"/>
      <c r="AN2111" s="342"/>
      <c r="AO2111" s="342"/>
    </row>
    <row r="2112" spans="1:41">
      <c r="A2112" s="75" t="s">
        <v>6880</v>
      </c>
      <c r="B2112" s="6" t="s">
        <v>93</v>
      </c>
      <c r="C2112" s="76">
        <v>2111</v>
      </c>
      <c r="D2112" s="6" t="s">
        <v>594</v>
      </c>
      <c r="E2112" s="6" t="s">
        <v>2163</v>
      </c>
      <c r="F2112" s="6" t="str">
        <f t="shared" si="211"/>
        <v>FREIGHTRM-M-082-SI26-M19</v>
      </c>
      <c r="G2112" s="97" t="s">
        <v>7146</v>
      </c>
      <c r="H2112" s="97" t="s">
        <v>7147</v>
      </c>
      <c r="I2112" s="85" t="s">
        <v>6622</v>
      </c>
      <c r="J2112" s="92">
        <v>46107</v>
      </c>
      <c r="K2112" s="97" t="s">
        <v>7381</v>
      </c>
      <c r="L2112" s="6" t="s">
        <v>7322</v>
      </c>
      <c r="M2112" s="6" t="s">
        <v>174</v>
      </c>
      <c r="N2112" s="6" t="s">
        <v>1479</v>
      </c>
      <c r="O2112" s="71">
        <v>0</v>
      </c>
      <c r="P2112" s="71">
        <v>0</v>
      </c>
      <c r="Q2112" s="79">
        <v>48000</v>
      </c>
      <c r="R2112" s="79">
        <v>7680</v>
      </c>
      <c r="S2112" s="71">
        <v>1920</v>
      </c>
      <c r="T2112" s="79">
        <v>53760</v>
      </c>
      <c r="U2112" s="6" t="s">
        <v>24</v>
      </c>
      <c r="V2112" s="84">
        <f t="shared" si="220"/>
        <v>3086.8698932572333</v>
      </c>
      <c r="W2112" s="110" t="s">
        <v>119</v>
      </c>
      <c r="X2112" s="6" t="s">
        <v>1480</v>
      </c>
      <c r="Y2112" s="6" t="s">
        <v>129</v>
      </c>
      <c r="Z2112" s="6" t="s">
        <v>239</v>
      </c>
      <c r="AA2112" s="6" t="s">
        <v>122</v>
      </c>
      <c r="AB2112" s="76" t="s">
        <v>539</v>
      </c>
      <c r="AC2112" s="76" t="s">
        <v>540</v>
      </c>
      <c r="AD2112" s="76" t="s">
        <v>174</v>
      </c>
      <c r="AE2112" s="341">
        <v>67110003</v>
      </c>
      <c r="AF2112" s="76" t="s">
        <v>96</v>
      </c>
      <c r="AG2112" s="82"/>
      <c r="AH2112" s="60"/>
      <c r="AI2112" s="75" t="s">
        <v>6880</v>
      </c>
      <c r="AJ2112" s="6" t="s">
        <v>103</v>
      </c>
      <c r="AK2112" s="81">
        <v>0</v>
      </c>
      <c r="AL2112" s="6" t="s">
        <v>103</v>
      </c>
      <c r="AM2112" s="342"/>
      <c r="AN2112" s="342"/>
      <c r="AO2112" s="342"/>
    </row>
    <row r="2113" spans="1:41">
      <c r="A2113" s="75" t="s">
        <v>6880</v>
      </c>
      <c r="B2113" s="6" t="s">
        <v>93</v>
      </c>
      <c r="C2113" s="76">
        <v>2112</v>
      </c>
      <c r="D2113" s="6" t="s">
        <v>594</v>
      </c>
      <c r="E2113" s="6" t="s">
        <v>2163</v>
      </c>
      <c r="F2113" s="6" t="str">
        <f t="shared" si="211"/>
        <v>FREIGHTRM-M-079-SI26-M19</v>
      </c>
      <c r="G2113" s="97" t="s">
        <v>7148</v>
      </c>
      <c r="H2113" s="97" t="s">
        <v>7149</v>
      </c>
      <c r="I2113" s="85" t="s">
        <v>6622</v>
      </c>
      <c r="J2113" s="92">
        <v>46108</v>
      </c>
      <c r="K2113" s="97" t="s">
        <v>7382</v>
      </c>
      <c r="L2113" s="6" t="s">
        <v>7383</v>
      </c>
      <c r="M2113" s="6" t="s">
        <v>174</v>
      </c>
      <c r="N2113" s="6" t="s">
        <v>1479</v>
      </c>
      <c r="O2113" s="71">
        <v>0</v>
      </c>
      <c r="P2113" s="71">
        <v>0</v>
      </c>
      <c r="Q2113" s="79">
        <v>53250</v>
      </c>
      <c r="R2113" s="79">
        <v>8520</v>
      </c>
      <c r="S2113" s="71">
        <v>2130</v>
      </c>
      <c r="T2113" s="79">
        <v>59640</v>
      </c>
      <c r="U2113" s="6" t="s">
        <v>24</v>
      </c>
      <c r="V2113" s="84">
        <f t="shared" si="220"/>
        <v>3424.4962878322431</v>
      </c>
      <c r="W2113" s="110" t="s">
        <v>119</v>
      </c>
      <c r="X2113" s="6" t="s">
        <v>1480</v>
      </c>
      <c r="Y2113" s="6" t="s">
        <v>129</v>
      </c>
      <c r="Z2113" s="6" t="s">
        <v>239</v>
      </c>
      <c r="AA2113" s="6" t="s">
        <v>122</v>
      </c>
      <c r="AB2113" s="76" t="s">
        <v>539</v>
      </c>
      <c r="AC2113" s="76" t="s">
        <v>540</v>
      </c>
      <c r="AD2113" s="76" t="s">
        <v>174</v>
      </c>
      <c r="AE2113" s="341">
        <v>67110003</v>
      </c>
      <c r="AF2113" s="76" t="s">
        <v>96</v>
      </c>
      <c r="AG2113" s="82"/>
      <c r="AH2113" s="60"/>
      <c r="AI2113" s="75" t="s">
        <v>6880</v>
      </c>
      <c r="AJ2113" s="6" t="s">
        <v>103</v>
      </c>
      <c r="AK2113" s="81">
        <v>0</v>
      </c>
      <c r="AL2113" s="6" t="s">
        <v>103</v>
      </c>
      <c r="AM2113" s="342"/>
      <c r="AN2113" s="342"/>
      <c r="AO2113" s="342"/>
    </row>
    <row r="2114" spans="1:41">
      <c r="A2114" s="75" t="s">
        <v>6880</v>
      </c>
      <c r="B2114" s="6" t="s">
        <v>93</v>
      </c>
      <c r="C2114" s="76">
        <v>2113</v>
      </c>
      <c r="D2114" s="6" t="s">
        <v>3070</v>
      </c>
      <c r="E2114" s="6" t="s">
        <v>2165</v>
      </c>
      <c r="F2114" s="6" t="str">
        <f t="shared" si="211"/>
        <v>FREIGHT RM-A-0048AI26-M19-PFA</v>
      </c>
      <c r="G2114" s="97" t="s">
        <v>7150</v>
      </c>
      <c r="H2114" s="95">
        <v>3530</v>
      </c>
      <c r="I2114" s="85" t="s">
        <v>6622</v>
      </c>
      <c r="J2114" s="92">
        <v>46108</v>
      </c>
      <c r="K2114" s="97"/>
      <c r="L2114" s="6" t="s">
        <v>116</v>
      </c>
      <c r="M2114" s="6" t="s">
        <v>1133</v>
      </c>
      <c r="N2114" s="80" t="s">
        <v>116</v>
      </c>
      <c r="O2114" s="71">
        <v>0</v>
      </c>
      <c r="P2114" s="71">
        <v>0</v>
      </c>
      <c r="Q2114" s="79">
        <v>1450</v>
      </c>
      <c r="R2114" s="79">
        <v>232</v>
      </c>
      <c r="S2114" s="71">
        <v>58</v>
      </c>
      <c r="T2114" s="79">
        <v>1624</v>
      </c>
      <c r="U2114" s="87" t="s">
        <v>118</v>
      </c>
      <c r="V2114" s="84">
        <f t="shared" ref="V2114:V2124" si="221">T2114</f>
        <v>1624</v>
      </c>
      <c r="W2114" s="94">
        <v>46106</v>
      </c>
      <c r="X2114" s="80" t="s">
        <v>3323</v>
      </c>
      <c r="Y2114" s="80" t="s">
        <v>537</v>
      </c>
      <c r="Z2114" s="80" t="s">
        <v>121</v>
      </c>
      <c r="AA2114" s="80" t="s">
        <v>3324</v>
      </c>
      <c r="AB2114" s="76" t="s">
        <v>539</v>
      </c>
      <c r="AC2114" s="76" t="s">
        <v>540</v>
      </c>
      <c r="AD2114" s="76" t="s">
        <v>25</v>
      </c>
      <c r="AE2114" s="76">
        <v>67180000</v>
      </c>
      <c r="AF2114" s="76" t="s">
        <v>96</v>
      </c>
      <c r="AG2114" s="82"/>
      <c r="AH2114" s="60"/>
      <c r="AI2114" s="75" t="s">
        <v>6880</v>
      </c>
      <c r="AJ2114" s="6" t="s">
        <v>103</v>
      </c>
      <c r="AK2114" s="81">
        <v>0</v>
      </c>
      <c r="AL2114" s="6" t="s">
        <v>103</v>
      </c>
      <c r="AM2114" s="342"/>
      <c r="AN2114" s="342"/>
      <c r="AO2114" s="342"/>
    </row>
    <row r="2115" spans="1:41">
      <c r="A2115" s="75" t="s">
        <v>6880</v>
      </c>
      <c r="B2115" s="6" t="s">
        <v>93</v>
      </c>
      <c r="C2115" s="76">
        <v>2114</v>
      </c>
      <c r="D2115" s="6" t="s">
        <v>3070</v>
      </c>
      <c r="E2115" s="6" t="s">
        <v>2165</v>
      </c>
      <c r="F2115" s="6" t="str">
        <f t="shared" ref="F2115:F2178" si="222">E2115&amp;G2115</f>
        <v>FREIGHT RM-A-0051AI26-M19-C9635</v>
      </c>
      <c r="G2115" s="97" t="s">
        <v>7151</v>
      </c>
      <c r="H2115" s="95">
        <v>3529</v>
      </c>
      <c r="I2115" s="85" t="s">
        <v>6622</v>
      </c>
      <c r="J2115" s="92">
        <v>46108</v>
      </c>
      <c r="K2115" s="97"/>
      <c r="L2115" s="6" t="s">
        <v>116</v>
      </c>
      <c r="M2115" s="6" t="s">
        <v>1133</v>
      </c>
      <c r="N2115" s="80" t="s">
        <v>116</v>
      </c>
      <c r="O2115" s="71">
        <v>0</v>
      </c>
      <c r="P2115" s="71">
        <v>0</v>
      </c>
      <c r="Q2115" s="79">
        <v>900</v>
      </c>
      <c r="R2115" s="79">
        <v>144</v>
      </c>
      <c r="S2115" s="71">
        <v>36</v>
      </c>
      <c r="T2115" s="79">
        <v>1008</v>
      </c>
      <c r="U2115" s="87" t="s">
        <v>118</v>
      </c>
      <c r="V2115" s="84">
        <f t="shared" si="221"/>
        <v>1008</v>
      </c>
      <c r="W2115" s="94">
        <v>46101</v>
      </c>
      <c r="X2115" s="80" t="s">
        <v>3323</v>
      </c>
      <c r="Y2115" s="80" t="s">
        <v>537</v>
      </c>
      <c r="Z2115" s="80" t="s">
        <v>121</v>
      </c>
      <c r="AA2115" s="80" t="s">
        <v>3324</v>
      </c>
      <c r="AB2115" s="76" t="s">
        <v>539</v>
      </c>
      <c r="AC2115" s="76" t="s">
        <v>540</v>
      </c>
      <c r="AD2115" s="76" t="s">
        <v>25</v>
      </c>
      <c r="AE2115" s="76">
        <v>67180000</v>
      </c>
      <c r="AF2115" s="76" t="s">
        <v>96</v>
      </c>
      <c r="AG2115" s="82"/>
      <c r="AH2115" s="60"/>
      <c r="AI2115" s="75" t="s">
        <v>6880</v>
      </c>
      <c r="AJ2115" s="6" t="s">
        <v>103</v>
      </c>
      <c r="AK2115" s="81">
        <v>0</v>
      </c>
      <c r="AL2115" s="6" t="s">
        <v>103</v>
      </c>
      <c r="AM2115" s="342"/>
      <c r="AN2115" s="342"/>
      <c r="AO2115" s="342"/>
    </row>
    <row r="2116" spans="1:41">
      <c r="A2116" s="75" t="s">
        <v>6880</v>
      </c>
      <c r="B2116" s="6" t="s">
        <v>93</v>
      </c>
      <c r="C2116" s="76">
        <v>2115</v>
      </c>
      <c r="D2116" s="6" t="s">
        <v>107</v>
      </c>
      <c r="E2116" s="6" t="s">
        <v>105</v>
      </c>
      <c r="F2116" s="6" t="str">
        <f t="shared" si="222"/>
        <v>STORAGEFG-R-1760LE25.M19</v>
      </c>
      <c r="G2116" s="97" t="s">
        <v>7152</v>
      </c>
      <c r="H2116" s="95">
        <v>145857</v>
      </c>
      <c r="I2116" s="85" t="s">
        <v>6622</v>
      </c>
      <c r="J2116" s="92">
        <v>46095</v>
      </c>
      <c r="K2116" s="97"/>
      <c r="L2116" s="6" t="s">
        <v>7384</v>
      </c>
      <c r="M2116" s="6" t="s">
        <v>173</v>
      </c>
      <c r="N2116" s="80" t="s">
        <v>116</v>
      </c>
      <c r="O2116" s="71">
        <v>0</v>
      </c>
      <c r="P2116" s="71">
        <v>0</v>
      </c>
      <c r="Q2116" s="79">
        <v>39.9</v>
      </c>
      <c r="R2116" s="79">
        <v>0</v>
      </c>
      <c r="S2116" s="71">
        <v>0</v>
      </c>
      <c r="T2116" s="79">
        <v>39.9</v>
      </c>
      <c r="U2116" s="87" t="s">
        <v>118</v>
      </c>
      <c r="V2116" s="84">
        <f t="shared" si="221"/>
        <v>39.9</v>
      </c>
      <c r="W2116" s="94" t="s">
        <v>119</v>
      </c>
      <c r="X2116" s="80" t="s">
        <v>238</v>
      </c>
      <c r="Y2116" s="80" t="s">
        <v>238</v>
      </c>
      <c r="Z2116" s="80" t="s">
        <v>239</v>
      </c>
      <c r="AA2116" s="80" t="s">
        <v>240</v>
      </c>
      <c r="AB2116" s="76" t="s">
        <v>539</v>
      </c>
      <c r="AC2116" s="76" t="s">
        <v>541</v>
      </c>
      <c r="AD2116" s="76" t="s">
        <v>195</v>
      </c>
      <c r="AE2116" s="76">
        <v>75640000</v>
      </c>
      <c r="AF2116" s="76" t="s">
        <v>96</v>
      </c>
      <c r="AG2116" s="82"/>
      <c r="AH2116" s="60"/>
      <c r="AI2116" s="75" t="s">
        <v>6880</v>
      </c>
      <c r="AJ2116" s="6" t="s">
        <v>103</v>
      </c>
      <c r="AK2116" s="81">
        <v>0</v>
      </c>
      <c r="AL2116" s="6" t="s">
        <v>103</v>
      </c>
      <c r="AM2116" s="342"/>
      <c r="AN2116" s="342"/>
      <c r="AO2116" s="342"/>
    </row>
    <row r="2117" spans="1:41">
      <c r="A2117" s="75" t="s">
        <v>6880</v>
      </c>
      <c r="B2117" s="6" t="s">
        <v>93</v>
      </c>
      <c r="C2117" s="76">
        <v>2116</v>
      </c>
      <c r="D2117" s="6" t="s">
        <v>107</v>
      </c>
      <c r="E2117" s="6" t="s">
        <v>105</v>
      </c>
      <c r="F2117" s="6" t="str">
        <f t="shared" si="222"/>
        <v>STORAGEFG-R-2145LE25.M19</v>
      </c>
      <c r="G2117" s="97" t="s">
        <v>4995</v>
      </c>
      <c r="H2117" s="95">
        <v>147129</v>
      </c>
      <c r="I2117" s="85" t="s">
        <v>6622</v>
      </c>
      <c r="J2117" s="92">
        <v>46105</v>
      </c>
      <c r="K2117" s="97"/>
      <c r="L2117" s="6" t="s">
        <v>116</v>
      </c>
      <c r="M2117" s="6" t="s">
        <v>173</v>
      </c>
      <c r="N2117" s="80" t="s">
        <v>116</v>
      </c>
      <c r="O2117" s="71">
        <v>0</v>
      </c>
      <c r="P2117" s="71">
        <v>0</v>
      </c>
      <c r="Q2117" s="79">
        <v>34.5</v>
      </c>
      <c r="R2117" s="79">
        <v>0</v>
      </c>
      <c r="S2117" s="71">
        <v>0</v>
      </c>
      <c r="T2117" s="79">
        <v>34.5</v>
      </c>
      <c r="U2117" s="87" t="s">
        <v>118</v>
      </c>
      <c r="V2117" s="84">
        <f t="shared" si="221"/>
        <v>34.5</v>
      </c>
      <c r="W2117" s="94" t="s">
        <v>119</v>
      </c>
      <c r="X2117" s="80" t="s">
        <v>238</v>
      </c>
      <c r="Y2117" s="80" t="s">
        <v>238</v>
      </c>
      <c r="Z2117" s="80" t="s">
        <v>239</v>
      </c>
      <c r="AA2117" s="80" t="s">
        <v>240</v>
      </c>
      <c r="AB2117" s="76" t="s">
        <v>539</v>
      </c>
      <c r="AC2117" s="76" t="s">
        <v>541</v>
      </c>
      <c r="AD2117" s="76" t="s">
        <v>195</v>
      </c>
      <c r="AE2117" s="76">
        <v>75640000</v>
      </c>
      <c r="AF2117" s="76" t="s">
        <v>96</v>
      </c>
      <c r="AG2117" s="82"/>
      <c r="AH2117" s="60"/>
      <c r="AI2117" s="75" t="s">
        <v>6880</v>
      </c>
      <c r="AJ2117" s="6" t="s">
        <v>103</v>
      </c>
      <c r="AK2117" s="81">
        <v>0</v>
      </c>
      <c r="AL2117" s="6" t="s">
        <v>103</v>
      </c>
      <c r="AM2117" s="342"/>
      <c r="AN2117" s="342"/>
      <c r="AO2117" s="342"/>
    </row>
    <row r="2118" spans="1:41">
      <c r="A2118" s="75" t="s">
        <v>6880</v>
      </c>
      <c r="B2118" s="6" t="s">
        <v>93</v>
      </c>
      <c r="C2118" s="76">
        <v>2117</v>
      </c>
      <c r="D2118" s="6" t="s">
        <v>107</v>
      </c>
      <c r="E2118" s="6" t="s">
        <v>105</v>
      </c>
      <c r="F2118" s="6" t="str">
        <f t="shared" si="222"/>
        <v>STORAGEFG-R-2128LE25.M19</v>
      </c>
      <c r="G2118" s="97" t="s">
        <v>4555</v>
      </c>
      <c r="H2118" s="95">
        <v>147142</v>
      </c>
      <c r="I2118" s="85" t="s">
        <v>6622</v>
      </c>
      <c r="J2118" s="92">
        <v>46106</v>
      </c>
      <c r="K2118" s="97"/>
      <c r="L2118" s="6" t="s">
        <v>116</v>
      </c>
      <c r="M2118" s="6" t="s">
        <v>173</v>
      </c>
      <c r="N2118" s="80" t="s">
        <v>116</v>
      </c>
      <c r="O2118" s="71">
        <v>0</v>
      </c>
      <c r="P2118" s="71">
        <v>0</v>
      </c>
      <c r="Q2118" s="79">
        <v>65.8</v>
      </c>
      <c r="R2118" s="79">
        <v>0</v>
      </c>
      <c r="S2118" s="71">
        <v>0</v>
      </c>
      <c r="T2118" s="79">
        <v>65.8</v>
      </c>
      <c r="U2118" s="87" t="s">
        <v>118</v>
      </c>
      <c r="V2118" s="84">
        <f t="shared" si="221"/>
        <v>65.8</v>
      </c>
      <c r="W2118" s="94" t="s">
        <v>119</v>
      </c>
      <c r="X2118" s="80" t="s">
        <v>238</v>
      </c>
      <c r="Y2118" s="80" t="s">
        <v>238</v>
      </c>
      <c r="Z2118" s="80" t="s">
        <v>239</v>
      </c>
      <c r="AA2118" s="80" t="s">
        <v>240</v>
      </c>
      <c r="AB2118" s="76" t="s">
        <v>539</v>
      </c>
      <c r="AC2118" s="76" t="s">
        <v>541</v>
      </c>
      <c r="AD2118" s="76" t="s">
        <v>195</v>
      </c>
      <c r="AE2118" s="76">
        <v>75640000</v>
      </c>
      <c r="AF2118" s="76" t="s">
        <v>96</v>
      </c>
      <c r="AG2118" s="82"/>
      <c r="AH2118" s="60"/>
      <c r="AI2118" s="75" t="s">
        <v>6880</v>
      </c>
      <c r="AJ2118" s="6" t="s">
        <v>103</v>
      </c>
      <c r="AK2118" s="81">
        <v>0</v>
      </c>
      <c r="AL2118" s="6" t="s">
        <v>103</v>
      </c>
      <c r="AM2118" s="342"/>
      <c r="AN2118" s="342"/>
      <c r="AO2118" s="342"/>
    </row>
    <row r="2119" spans="1:41">
      <c r="A2119" s="75" t="s">
        <v>6880</v>
      </c>
      <c r="B2119" s="6" t="s">
        <v>93</v>
      </c>
      <c r="C2119" s="76">
        <v>2118</v>
      </c>
      <c r="D2119" s="6" t="s">
        <v>107</v>
      </c>
      <c r="E2119" s="6" t="s">
        <v>105</v>
      </c>
      <c r="F2119" s="6" t="str">
        <f t="shared" si="222"/>
        <v>STORAGEFG-R-2168LE25.M19</v>
      </c>
      <c r="G2119" s="97" t="s">
        <v>7123</v>
      </c>
      <c r="H2119" s="95">
        <v>147143</v>
      </c>
      <c r="I2119" s="85" t="s">
        <v>6622</v>
      </c>
      <c r="J2119" s="92">
        <v>46106</v>
      </c>
      <c r="K2119" s="97"/>
      <c r="L2119" s="6" t="s">
        <v>116</v>
      </c>
      <c r="M2119" s="6" t="s">
        <v>173</v>
      </c>
      <c r="N2119" s="80" t="s">
        <v>116</v>
      </c>
      <c r="O2119" s="71">
        <v>0</v>
      </c>
      <c r="P2119" s="71">
        <v>0</v>
      </c>
      <c r="Q2119" s="79">
        <v>29.7</v>
      </c>
      <c r="R2119" s="79">
        <v>0</v>
      </c>
      <c r="S2119" s="71">
        <v>0</v>
      </c>
      <c r="T2119" s="79">
        <v>29.7</v>
      </c>
      <c r="U2119" s="87" t="s">
        <v>118</v>
      </c>
      <c r="V2119" s="84">
        <f t="shared" si="221"/>
        <v>29.7</v>
      </c>
      <c r="W2119" s="94" t="s">
        <v>119</v>
      </c>
      <c r="X2119" s="80" t="s">
        <v>238</v>
      </c>
      <c r="Y2119" s="80" t="s">
        <v>238</v>
      </c>
      <c r="Z2119" s="80" t="s">
        <v>239</v>
      </c>
      <c r="AA2119" s="80" t="s">
        <v>240</v>
      </c>
      <c r="AB2119" s="76" t="s">
        <v>539</v>
      </c>
      <c r="AC2119" s="76" t="s">
        <v>541</v>
      </c>
      <c r="AD2119" s="76" t="s">
        <v>195</v>
      </c>
      <c r="AE2119" s="76">
        <v>75640000</v>
      </c>
      <c r="AF2119" s="76" t="s">
        <v>96</v>
      </c>
      <c r="AG2119" s="82"/>
      <c r="AH2119" s="60"/>
      <c r="AI2119" s="75" t="s">
        <v>6880</v>
      </c>
      <c r="AJ2119" s="6" t="s">
        <v>103</v>
      </c>
      <c r="AK2119" s="81">
        <v>0</v>
      </c>
      <c r="AL2119" s="6" t="s">
        <v>103</v>
      </c>
      <c r="AM2119" s="342"/>
      <c r="AN2119" s="342"/>
      <c r="AO2119" s="342"/>
    </row>
    <row r="2120" spans="1:41">
      <c r="A2120" s="75" t="s">
        <v>6880</v>
      </c>
      <c r="B2120" s="6" t="s">
        <v>93</v>
      </c>
      <c r="C2120" s="76">
        <v>2119</v>
      </c>
      <c r="D2120" s="6" t="s">
        <v>107</v>
      </c>
      <c r="E2120" s="6" t="s">
        <v>105</v>
      </c>
      <c r="F2120" s="6" t="str">
        <f t="shared" si="222"/>
        <v xml:space="preserve">STORAGERM-J-1238LI26-M19 </v>
      </c>
      <c r="G2120" s="97" t="s">
        <v>7153</v>
      </c>
      <c r="H2120" s="95">
        <v>147147</v>
      </c>
      <c r="I2120" s="85" t="s">
        <v>6622</v>
      </c>
      <c r="J2120" s="92">
        <v>46106</v>
      </c>
      <c r="K2120" s="97" t="s">
        <v>7385</v>
      </c>
      <c r="L2120" s="6" t="s">
        <v>116</v>
      </c>
      <c r="M2120" s="6" t="s">
        <v>173</v>
      </c>
      <c r="N2120" s="80" t="s">
        <v>7386</v>
      </c>
      <c r="O2120" s="71">
        <v>0</v>
      </c>
      <c r="P2120" s="71">
        <v>0</v>
      </c>
      <c r="Q2120" s="79">
        <v>585.4</v>
      </c>
      <c r="R2120" s="79">
        <v>0</v>
      </c>
      <c r="S2120" s="71">
        <v>0</v>
      </c>
      <c r="T2120" s="79">
        <v>585.4</v>
      </c>
      <c r="U2120" s="87" t="s">
        <v>118</v>
      </c>
      <c r="V2120" s="84">
        <f t="shared" si="221"/>
        <v>585.4</v>
      </c>
      <c r="W2120" s="94">
        <v>46080</v>
      </c>
      <c r="X2120" s="80" t="s">
        <v>237</v>
      </c>
      <c r="Y2120" s="80" t="s">
        <v>238</v>
      </c>
      <c r="Z2120" s="80" t="s">
        <v>239</v>
      </c>
      <c r="AA2120" s="80" t="s">
        <v>240</v>
      </c>
      <c r="AB2120" s="76" t="s">
        <v>539</v>
      </c>
      <c r="AC2120" s="76" t="s">
        <v>540</v>
      </c>
      <c r="AD2120" s="76" t="s">
        <v>173</v>
      </c>
      <c r="AE2120" s="139" t="s">
        <v>550</v>
      </c>
      <c r="AF2120" s="76" t="s">
        <v>96</v>
      </c>
      <c r="AG2120" s="82"/>
      <c r="AH2120" s="60"/>
      <c r="AI2120" s="75" t="s">
        <v>6880</v>
      </c>
      <c r="AJ2120" s="6" t="s">
        <v>103</v>
      </c>
      <c r="AK2120" s="81">
        <v>0</v>
      </c>
      <c r="AL2120" s="6" t="s">
        <v>103</v>
      </c>
      <c r="AM2120" s="342"/>
      <c r="AN2120" s="342"/>
      <c r="AO2120" s="342"/>
    </row>
    <row r="2121" spans="1:41">
      <c r="A2121" s="75" t="s">
        <v>6880</v>
      </c>
      <c r="B2121" s="6" t="s">
        <v>93</v>
      </c>
      <c r="C2121" s="76">
        <v>2120</v>
      </c>
      <c r="D2121" s="6" t="s">
        <v>107</v>
      </c>
      <c r="E2121" s="6" t="s">
        <v>105</v>
      </c>
      <c r="F2121" s="6" t="str">
        <f t="shared" si="222"/>
        <v>STORAGEFG-R-2163LE25.M19-2</v>
      </c>
      <c r="G2121" s="97" t="s">
        <v>7154</v>
      </c>
      <c r="H2121" s="95">
        <v>147150</v>
      </c>
      <c r="I2121" s="85" t="s">
        <v>6622</v>
      </c>
      <c r="J2121" s="92">
        <v>46106</v>
      </c>
      <c r="K2121" s="97"/>
      <c r="L2121" s="6" t="s">
        <v>116</v>
      </c>
      <c r="M2121" s="6" t="s">
        <v>173</v>
      </c>
      <c r="N2121" s="80" t="s">
        <v>116</v>
      </c>
      <c r="O2121" s="71">
        <v>0</v>
      </c>
      <c r="P2121" s="71">
        <v>0</v>
      </c>
      <c r="Q2121" s="79">
        <v>32.5</v>
      </c>
      <c r="R2121" s="79">
        <v>0</v>
      </c>
      <c r="S2121" s="71">
        <v>0</v>
      </c>
      <c r="T2121" s="79">
        <v>32.5</v>
      </c>
      <c r="U2121" s="87" t="s">
        <v>118</v>
      </c>
      <c r="V2121" s="84">
        <f t="shared" si="221"/>
        <v>32.5</v>
      </c>
      <c r="W2121" s="94" t="s">
        <v>119</v>
      </c>
      <c r="X2121" s="80" t="s">
        <v>238</v>
      </c>
      <c r="Y2121" s="80" t="s">
        <v>238</v>
      </c>
      <c r="Z2121" s="80" t="s">
        <v>239</v>
      </c>
      <c r="AA2121" s="80" t="s">
        <v>240</v>
      </c>
      <c r="AB2121" s="76" t="s">
        <v>539</v>
      </c>
      <c r="AC2121" s="76" t="s">
        <v>541</v>
      </c>
      <c r="AD2121" s="76" t="s">
        <v>195</v>
      </c>
      <c r="AE2121" s="76">
        <v>75640000</v>
      </c>
      <c r="AF2121" s="76" t="s">
        <v>96</v>
      </c>
      <c r="AG2121" s="82"/>
      <c r="AH2121" s="60"/>
      <c r="AI2121" s="75" t="s">
        <v>6880</v>
      </c>
      <c r="AJ2121" s="6" t="s">
        <v>103</v>
      </c>
      <c r="AK2121" s="81">
        <v>0</v>
      </c>
      <c r="AL2121" s="6" t="s">
        <v>103</v>
      </c>
      <c r="AM2121" s="342"/>
      <c r="AN2121" s="342"/>
      <c r="AO2121" s="342"/>
    </row>
    <row r="2122" spans="1:41">
      <c r="A2122" s="75" t="s">
        <v>6880</v>
      </c>
      <c r="B2122" s="6" t="s">
        <v>93</v>
      </c>
      <c r="C2122" s="76">
        <v>2121</v>
      </c>
      <c r="D2122" s="6" t="s">
        <v>107</v>
      </c>
      <c r="E2122" s="6" t="s">
        <v>105</v>
      </c>
      <c r="F2122" s="6" t="str">
        <f t="shared" si="222"/>
        <v>STORAGEFG-R-2161LE25.M19</v>
      </c>
      <c r="G2122" s="97" t="s">
        <v>6594</v>
      </c>
      <c r="H2122" s="95">
        <v>147152</v>
      </c>
      <c r="I2122" s="85" t="s">
        <v>6622</v>
      </c>
      <c r="J2122" s="92">
        <v>46106</v>
      </c>
      <c r="K2122" s="97"/>
      <c r="L2122" s="6" t="s">
        <v>2567</v>
      </c>
      <c r="M2122" s="6" t="s">
        <v>173</v>
      </c>
      <c r="N2122" s="80" t="s">
        <v>116</v>
      </c>
      <c r="O2122" s="71">
        <v>0</v>
      </c>
      <c r="P2122" s="71">
        <v>0</v>
      </c>
      <c r="Q2122" s="79">
        <v>59.5</v>
      </c>
      <c r="R2122" s="79">
        <v>0</v>
      </c>
      <c r="S2122" s="71">
        <v>0</v>
      </c>
      <c r="T2122" s="79">
        <v>59.5</v>
      </c>
      <c r="U2122" s="87" t="s">
        <v>118</v>
      </c>
      <c r="V2122" s="84">
        <f t="shared" si="221"/>
        <v>59.5</v>
      </c>
      <c r="W2122" s="92" t="s">
        <v>119</v>
      </c>
      <c r="X2122" s="80" t="s">
        <v>238</v>
      </c>
      <c r="Y2122" s="80" t="s">
        <v>238</v>
      </c>
      <c r="Z2122" s="80" t="s">
        <v>239</v>
      </c>
      <c r="AA2122" s="80" t="s">
        <v>240</v>
      </c>
      <c r="AB2122" s="76" t="s">
        <v>539</v>
      </c>
      <c r="AC2122" s="76" t="s">
        <v>541</v>
      </c>
      <c r="AD2122" s="76" t="s">
        <v>195</v>
      </c>
      <c r="AE2122" s="76">
        <v>75640000</v>
      </c>
      <c r="AF2122" s="76" t="s">
        <v>96</v>
      </c>
      <c r="AG2122" s="82"/>
      <c r="AH2122" s="60"/>
      <c r="AI2122" s="75" t="s">
        <v>6880</v>
      </c>
      <c r="AJ2122" s="6" t="s">
        <v>103</v>
      </c>
      <c r="AK2122" s="81">
        <v>0</v>
      </c>
      <c r="AL2122" s="6" t="s">
        <v>103</v>
      </c>
      <c r="AM2122" s="342"/>
      <c r="AN2122" s="342"/>
      <c r="AO2122" s="342"/>
    </row>
    <row r="2123" spans="1:41">
      <c r="A2123" s="75" t="s">
        <v>6880</v>
      </c>
      <c r="B2123" s="6" t="s">
        <v>93</v>
      </c>
      <c r="C2123" s="76">
        <v>2122</v>
      </c>
      <c r="D2123" s="6" t="s">
        <v>107</v>
      </c>
      <c r="E2123" s="6" t="s">
        <v>105</v>
      </c>
      <c r="F2123" s="6" t="str">
        <f t="shared" si="222"/>
        <v>STORAGEFG-R-2168LE25.M19</v>
      </c>
      <c r="G2123" s="97" t="s">
        <v>7123</v>
      </c>
      <c r="H2123" s="95">
        <v>147161</v>
      </c>
      <c r="I2123" s="85" t="s">
        <v>6622</v>
      </c>
      <c r="J2123" s="92">
        <v>46106</v>
      </c>
      <c r="K2123" s="97"/>
      <c r="L2123" s="6" t="s">
        <v>7387</v>
      </c>
      <c r="M2123" s="6" t="s">
        <v>173</v>
      </c>
      <c r="N2123" s="80" t="s">
        <v>116</v>
      </c>
      <c r="O2123" s="71">
        <v>0</v>
      </c>
      <c r="P2123" s="71">
        <v>0</v>
      </c>
      <c r="Q2123" s="79">
        <v>55</v>
      </c>
      <c r="R2123" s="79">
        <v>0</v>
      </c>
      <c r="S2123" s="71">
        <v>0</v>
      </c>
      <c r="T2123" s="79">
        <v>55</v>
      </c>
      <c r="U2123" s="87" t="s">
        <v>118</v>
      </c>
      <c r="V2123" s="84">
        <f t="shared" si="221"/>
        <v>55</v>
      </c>
      <c r="W2123" s="92" t="s">
        <v>119</v>
      </c>
      <c r="X2123" s="80" t="s">
        <v>238</v>
      </c>
      <c r="Y2123" s="80" t="s">
        <v>238</v>
      </c>
      <c r="Z2123" s="80" t="s">
        <v>239</v>
      </c>
      <c r="AA2123" s="80" t="s">
        <v>240</v>
      </c>
      <c r="AB2123" s="76" t="s">
        <v>539</v>
      </c>
      <c r="AC2123" s="76" t="s">
        <v>541</v>
      </c>
      <c r="AD2123" s="76" t="s">
        <v>195</v>
      </c>
      <c r="AE2123" s="76">
        <v>75640000</v>
      </c>
      <c r="AF2123" s="76" t="s">
        <v>96</v>
      </c>
      <c r="AG2123" s="82"/>
      <c r="AH2123" s="60"/>
      <c r="AI2123" s="75" t="s">
        <v>6880</v>
      </c>
      <c r="AJ2123" s="6" t="s">
        <v>103</v>
      </c>
      <c r="AK2123" s="81">
        <v>0</v>
      </c>
      <c r="AL2123" s="6" t="s">
        <v>103</v>
      </c>
      <c r="AM2123" s="342"/>
      <c r="AN2123" s="342"/>
      <c r="AO2123" s="342"/>
    </row>
    <row r="2124" spans="1:41">
      <c r="A2124" s="75" t="s">
        <v>6880</v>
      </c>
      <c r="B2124" s="6" t="s">
        <v>93</v>
      </c>
      <c r="C2124" s="76">
        <v>2123</v>
      </c>
      <c r="D2124" s="6" t="s">
        <v>107</v>
      </c>
      <c r="E2124" s="6" t="s">
        <v>105</v>
      </c>
      <c r="F2124" s="6" t="str">
        <f t="shared" si="222"/>
        <v>STORAGEFG-R-2122LE25.M19</v>
      </c>
      <c r="G2124" s="97" t="s">
        <v>3491</v>
      </c>
      <c r="H2124" s="95">
        <v>147190</v>
      </c>
      <c r="I2124" s="85" t="s">
        <v>6622</v>
      </c>
      <c r="J2124" s="92">
        <v>46107</v>
      </c>
      <c r="K2124" s="97"/>
      <c r="L2124" s="80">
        <v>6149910</v>
      </c>
      <c r="M2124" s="6" t="s">
        <v>173</v>
      </c>
      <c r="N2124" s="80" t="s">
        <v>116</v>
      </c>
      <c r="O2124" s="71">
        <v>0</v>
      </c>
      <c r="P2124" s="71">
        <v>0</v>
      </c>
      <c r="Q2124" s="79">
        <v>125.6</v>
      </c>
      <c r="R2124" s="79">
        <v>0</v>
      </c>
      <c r="S2124" s="71">
        <v>0</v>
      </c>
      <c r="T2124" s="79">
        <v>125.6</v>
      </c>
      <c r="U2124" s="87" t="s">
        <v>118</v>
      </c>
      <c r="V2124" s="84">
        <f t="shared" si="221"/>
        <v>125.6</v>
      </c>
      <c r="W2124" s="92" t="s">
        <v>119</v>
      </c>
      <c r="X2124" s="80" t="s">
        <v>238</v>
      </c>
      <c r="Y2124" s="80" t="s">
        <v>238</v>
      </c>
      <c r="Z2124" s="80" t="s">
        <v>239</v>
      </c>
      <c r="AA2124" s="80" t="s">
        <v>240</v>
      </c>
      <c r="AB2124" s="76" t="s">
        <v>539</v>
      </c>
      <c r="AC2124" s="76" t="s">
        <v>541</v>
      </c>
      <c r="AD2124" s="76" t="s">
        <v>195</v>
      </c>
      <c r="AE2124" s="76">
        <v>75640000</v>
      </c>
      <c r="AF2124" s="76" t="s">
        <v>96</v>
      </c>
      <c r="AG2124" s="82"/>
      <c r="AH2124" s="60"/>
      <c r="AI2124" s="75" t="s">
        <v>6880</v>
      </c>
      <c r="AJ2124" s="6" t="s">
        <v>103</v>
      </c>
      <c r="AK2124" s="81">
        <v>0</v>
      </c>
      <c r="AL2124" s="6" t="s">
        <v>103</v>
      </c>
      <c r="AM2124" s="342"/>
      <c r="AN2124" s="342"/>
      <c r="AO2124" s="342"/>
    </row>
    <row r="2125" spans="1:41">
      <c r="A2125" s="75" t="s">
        <v>6880</v>
      </c>
      <c r="B2125" s="6" t="s">
        <v>93</v>
      </c>
      <c r="C2125" s="76">
        <v>2124</v>
      </c>
      <c r="D2125" s="6" t="s">
        <v>110</v>
      </c>
      <c r="E2125" s="80" t="s">
        <v>2165</v>
      </c>
      <c r="F2125" s="6" t="str">
        <f t="shared" si="222"/>
        <v>FREIGHT RM-R-037-SI26-M19</v>
      </c>
      <c r="G2125" s="97" t="s">
        <v>5539</v>
      </c>
      <c r="H2125" s="95">
        <v>4925</v>
      </c>
      <c r="I2125" s="85" t="s">
        <v>6622</v>
      </c>
      <c r="J2125" s="92">
        <v>46104</v>
      </c>
      <c r="K2125" s="97"/>
      <c r="L2125" s="80" t="s">
        <v>7204</v>
      </c>
      <c r="M2125" s="80" t="s">
        <v>173</v>
      </c>
      <c r="N2125" s="80" t="s">
        <v>7388</v>
      </c>
      <c r="O2125" s="71">
        <v>0</v>
      </c>
      <c r="P2125" s="71">
        <v>0</v>
      </c>
      <c r="Q2125" s="79">
        <v>36500</v>
      </c>
      <c r="R2125" s="79">
        <v>5840</v>
      </c>
      <c r="S2125" s="71">
        <v>1460</v>
      </c>
      <c r="T2125" s="79">
        <v>40880</v>
      </c>
      <c r="U2125" s="87" t="s">
        <v>24</v>
      </c>
      <c r="V2125" s="84">
        <f t="shared" ref="V2125:V2126" si="223">T2125/17.4157</f>
        <v>2347.3073146643546</v>
      </c>
      <c r="W2125" s="94">
        <v>46104</v>
      </c>
      <c r="X2125" s="80" t="s">
        <v>7389</v>
      </c>
      <c r="Y2125" s="80" t="s">
        <v>282</v>
      </c>
      <c r="Z2125" s="80" t="s">
        <v>121</v>
      </c>
      <c r="AA2125" s="80" t="s">
        <v>122</v>
      </c>
      <c r="AB2125" s="76" t="s">
        <v>539</v>
      </c>
      <c r="AC2125" s="76" t="s">
        <v>540</v>
      </c>
      <c r="AD2125" s="76" t="s">
        <v>174</v>
      </c>
      <c r="AE2125" s="341">
        <v>67110003</v>
      </c>
      <c r="AF2125" s="76" t="s">
        <v>96</v>
      </c>
      <c r="AG2125" s="82"/>
      <c r="AH2125" s="60"/>
      <c r="AI2125" s="75" t="s">
        <v>6880</v>
      </c>
      <c r="AJ2125" s="6" t="s">
        <v>103</v>
      </c>
      <c r="AK2125" s="81">
        <v>0</v>
      </c>
      <c r="AL2125" s="6" t="s">
        <v>103</v>
      </c>
      <c r="AM2125" s="342"/>
      <c r="AN2125" s="342"/>
      <c r="AO2125" s="342"/>
    </row>
    <row r="2126" spans="1:41">
      <c r="A2126" s="75" t="s">
        <v>6880</v>
      </c>
      <c r="B2126" s="6" t="s">
        <v>93</v>
      </c>
      <c r="C2126" s="76">
        <v>2125</v>
      </c>
      <c r="D2126" s="6" t="s">
        <v>110</v>
      </c>
      <c r="E2126" s="80" t="s">
        <v>2165</v>
      </c>
      <c r="F2126" s="6" t="str">
        <f t="shared" si="222"/>
        <v>FREIGHT RM-A-029-SI26-M19-L</v>
      </c>
      <c r="G2126" s="97" t="s">
        <v>5425</v>
      </c>
      <c r="H2126" s="95">
        <v>4966</v>
      </c>
      <c r="I2126" s="85" t="s">
        <v>6622</v>
      </c>
      <c r="J2126" s="92">
        <v>46109</v>
      </c>
      <c r="K2126" s="95"/>
      <c r="L2126" s="80" t="s">
        <v>116</v>
      </c>
      <c r="M2126" s="80" t="s">
        <v>173</v>
      </c>
      <c r="N2126" s="80" t="s">
        <v>6330</v>
      </c>
      <c r="O2126" s="71">
        <v>0</v>
      </c>
      <c r="P2126" s="71">
        <v>0</v>
      </c>
      <c r="Q2126" s="79">
        <v>27750</v>
      </c>
      <c r="R2126" s="79">
        <v>4440</v>
      </c>
      <c r="S2126" s="71">
        <v>1110</v>
      </c>
      <c r="T2126" s="79">
        <v>31080</v>
      </c>
      <c r="U2126" s="87" t="s">
        <v>24</v>
      </c>
      <c r="V2126" s="84">
        <f t="shared" si="223"/>
        <v>1784.596657039338</v>
      </c>
      <c r="W2126" s="94">
        <v>46111</v>
      </c>
      <c r="X2126" s="80" t="s">
        <v>120</v>
      </c>
      <c r="Y2126" s="80" t="s">
        <v>282</v>
      </c>
      <c r="Z2126" s="80" t="s">
        <v>121</v>
      </c>
      <c r="AA2126" s="80" t="s">
        <v>122</v>
      </c>
      <c r="AB2126" s="76" t="s">
        <v>539</v>
      </c>
      <c r="AC2126" s="76" t="s">
        <v>540</v>
      </c>
      <c r="AD2126" s="76" t="s">
        <v>174</v>
      </c>
      <c r="AE2126" s="341">
        <v>67110003</v>
      </c>
      <c r="AF2126" s="76" t="s">
        <v>96</v>
      </c>
      <c r="AG2126" s="82"/>
      <c r="AH2126" s="60"/>
      <c r="AI2126" s="75" t="s">
        <v>6880</v>
      </c>
      <c r="AJ2126" s="6" t="s">
        <v>103</v>
      </c>
      <c r="AK2126" s="81">
        <v>0</v>
      </c>
      <c r="AL2126" s="6" t="s">
        <v>103</v>
      </c>
      <c r="AM2126" s="342"/>
      <c r="AN2126" s="342"/>
      <c r="AO2126" s="342"/>
    </row>
    <row r="2127" spans="1:41">
      <c r="A2127" s="75" t="s">
        <v>6880</v>
      </c>
      <c r="B2127" s="6" t="s">
        <v>93</v>
      </c>
      <c r="C2127" s="76">
        <v>2126</v>
      </c>
      <c r="D2127" s="6" t="s">
        <v>1565</v>
      </c>
      <c r="E2127" s="80" t="s">
        <v>2165</v>
      </c>
      <c r="F2127" s="6" t="str">
        <f t="shared" si="222"/>
        <v>FREIGHT RM-J-1286LI26-M19</v>
      </c>
      <c r="G2127" s="6" t="s">
        <v>7155</v>
      </c>
      <c r="H2127" s="6" t="s">
        <v>7156</v>
      </c>
      <c r="I2127" s="85" t="s">
        <v>6622</v>
      </c>
      <c r="J2127" s="78">
        <v>46105</v>
      </c>
      <c r="K2127" s="97"/>
      <c r="L2127" s="6" t="s">
        <v>116</v>
      </c>
      <c r="M2127" s="80" t="s">
        <v>173</v>
      </c>
      <c r="N2127" s="80" t="s">
        <v>116</v>
      </c>
      <c r="O2127" s="71">
        <v>0</v>
      </c>
      <c r="P2127" s="71">
        <v>0</v>
      </c>
      <c r="Q2127" s="79">
        <v>2950</v>
      </c>
      <c r="R2127" s="79">
        <v>0</v>
      </c>
      <c r="S2127" s="71">
        <v>0</v>
      </c>
      <c r="T2127" s="79">
        <v>2950</v>
      </c>
      <c r="U2127" s="87" t="s">
        <v>118</v>
      </c>
      <c r="V2127" s="84">
        <f>T2127</f>
        <v>2950</v>
      </c>
      <c r="W2127" s="74" t="s">
        <v>119</v>
      </c>
      <c r="X2127" s="6" t="s">
        <v>109</v>
      </c>
      <c r="Y2127" s="80" t="s">
        <v>178</v>
      </c>
      <c r="Z2127" s="80" t="s">
        <v>178</v>
      </c>
      <c r="AA2127" s="6" t="s">
        <v>7390</v>
      </c>
      <c r="AB2127" s="76" t="s">
        <v>539</v>
      </c>
      <c r="AC2127" s="76" t="s">
        <v>540</v>
      </c>
      <c r="AD2127" s="76" t="s">
        <v>173</v>
      </c>
      <c r="AE2127" s="76" t="s">
        <v>548</v>
      </c>
      <c r="AF2127" s="76" t="s">
        <v>96</v>
      </c>
      <c r="AG2127" s="82"/>
      <c r="AH2127" s="60"/>
      <c r="AI2127" s="75" t="s">
        <v>6880</v>
      </c>
      <c r="AJ2127" s="6" t="s">
        <v>103</v>
      </c>
      <c r="AK2127" s="81">
        <v>0</v>
      </c>
      <c r="AL2127" s="6" t="s">
        <v>103</v>
      </c>
      <c r="AM2127" s="342"/>
      <c r="AN2127" s="342"/>
      <c r="AO2127" s="342"/>
    </row>
    <row r="2128" spans="1:41">
      <c r="A2128" s="75" t="s">
        <v>7419</v>
      </c>
      <c r="B2128" s="6" t="s">
        <v>93</v>
      </c>
      <c r="C2128" s="76">
        <v>2127</v>
      </c>
      <c r="D2128" s="80" t="s">
        <v>589</v>
      </c>
      <c r="E2128" s="80" t="s">
        <v>2164</v>
      </c>
      <c r="F2128" s="6" t="str">
        <f t="shared" si="222"/>
        <v>BROKERRM-V-131-V1I26-MCS</v>
      </c>
      <c r="G2128" s="95" t="s">
        <v>7420</v>
      </c>
      <c r="H2128" s="95" t="s">
        <v>7421</v>
      </c>
      <c r="I2128" s="85" t="s">
        <v>6622</v>
      </c>
      <c r="J2128" s="92">
        <v>46111</v>
      </c>
      <c r="K2128" s="95" t="s">
        <v>7538</v>
      </c>
      <c r="L2128" s="80" t="s">
        <v>116</v>
      </c>
      <c r="M2128" s="80" t="s">
        <v>1084</v>
      </c>
      <c r="N2128" s="80" t="s">
        <v>1085</v>
      </c>
      <c r="O2128" s="71">
        <v>0</v>
      </c>
      <c r="P2128" s="71">
        <v>0</v>
      </c>
      <c r="Q2128" s="79">
        <v>1148.22</v>
      </c>
      <c r="R2128" s="79">
        <v>183.72</v>
      </c>
      <c r="S2128" s="71">
        <v>0</v>
      </c>
      <c r="T2128" s="79">
        <v>1331.94</v>
      </c>
      <c r="U2128" s="80" t="s">
        <v>24</v>
      </c>
      <c r="V2128" s="84">
        <f>T2128/17.2688</f>
        <v>77.129852682294086</v>
      </c>
      <c r="W2128" s="78">
        <v>46111</v>
      </c>
      <c r="X2128" s="80" t="s">
        <v>7539</v>
      </c>
      <c r="Y2128" s="80" t="s">
        <v>121</v>
      </c>
      <c r="Z2128" s="80" t="s">
        <v>537</v>
      </c>
      <c r="AA2128" s="80" t="s">
        <v>122</v>
      </c>
      <c r="AB2128" s="76" t="s">
        <v>1093</v>
      </c>
      <c r="AC2128" s="76" t="s">
        <v>540</v>
      </c>
      <c r="AD2128" s="76" t="s">
        <v>173</v>
      </c>
      <c r="AE2128" s="76" t="s">
        <v>548</v>
      </c>
      <c r="AF2128" s="76" t="s">
        <v>96</v>
      </c>
      <c r="AG2128" s="82"/>
      <c r="AH2128" s="60"/>
      <c r="AI2128" s="75" t="s">
        <v>7419</v>
      </c>
      <c r="AJ2128" s="6" t="s">
        <v>103</v>
      </c>
      <c r="AK2128" s="81">
        <v>0</v>
      </c>
      <c r="AL2128" s="6" t="s">
        <v>103</v>
      </c>
      <c r="AM2128" s="342"/>
      <c r="AN2128" s="342"/>
      <c r="AO2128" s="342"/>
    </row>
    <row r="2129" spans="1:41">
      <c r="A2129" s="75" t="s">
        <v>7419</v>
      </c>
      <c r="B2129" s="6" t="s">
        <v>93</v>
      </c>
      <c r="C2129" s="76">
        <v>2128</v>
      </c>
      <c r="D2129" s="80" t="s">
        <v>589</v>
      </c>
      <c r="E2129" s="80" t="s">
        <v>2164</v>
      </c>
      <c r="F2129" s="6" t="str">
        <f t="shared" si="222"/>
        <v>BROKERRM-V-132-V1I26-MCS</v>
      </c>
      <c r="G2129" s="95" t="s">
        <v>7422</v>
      </c>
      <c r="H2129" s="95" t="s">
        <v>7423</v>
      </c>
      <c r="I2129" s="85" t="s">
        <v>6622</v>
      </c>
      <c r="J2129" s="92">
        <v>46111</v>
      </c>
      <c r="K2129" s="95" t="s">
        <v>7540</v>
      </c>
      <c r="L2129" s="80" t="s">
        <v>116</v>
      </c>
      <c r="M2129" s="80" t="s">
        <v>1084</v>
      </c>
      <c r="N2129" s="80" t="s">
        <v>1085</v>
      </c>
      <c r="O2129" s="71">
        <v>0</v>
      </c>
      <c r="P2129" s="71">
        <v>0</v>
      </c>
      <c r="Q2129" s="79">
        <v>1148.22</v>
      </c>
      <c r="R2129" s="79">
        <v>183.72</v>
      </c>
      <c r="S2129" s="71">
        <v>0</v>
      </c>
      <c r="T2129" s="79">
        <v>1331.94</v>
      </c>
      <c r="U2129" s="80" t="s">
        <v>24</v>
      </c>
      <c r="V2129" s="84">
        <f t="shared" ref="V2129:V2132" si="224">T2129/17.2688</f>
        <v>77.129852682294086</v>
      </c>
      <c r="W2129" s="78">
        <v>46108</v>
      </c>
      <c r="X2129" s="80" t="s">
        <v>7539</v>
      </c>
      <c r="Y2129" s="80" t="s">
        <v>121</v>
      </c>
      <c r="Z2129" s="80" t="s">
        <v>537</v>
      </c>
      <c r="AA2129" s="80" t="s">
        <v>122</v>
      </c>
      <c r="AB2129" s="76" t="s">
        <v>1093</v>
      </c>
      <c r="AC2129" s="76" t="s">
        <v>540</v>
      </c>
      <c r="AD2129" s="76" t="s">
        <v>173</v>
      </c>
      <c r="AE2129" s="76" t="s">
        <v>548</v>
      </c>
      <c r="AF2129" s="76" t="s">
        <v>96</v>
      </c>
      <c r="AG2129" s="82"/>
      <c r="AH2129" s="60"/>
      <c r="AI2129" s="75" t="s">
        <v>7419</v>
      </c>
      <c r="AJ2129" s="6" t="s">
        <v>103</v>
      </c>
      <c r="AK2129" s="81">
        <v>0</v>
      </c>
      <c r="AL2129" s="6" t="s">
        <v>103</v>
      </c>
      <c r="AM2129" s="342"/>
      <c r="AN2129" s="342"/>
      <c r="AO2129" s="342"/>
    </row>
    <row r="2130" spans="1:41">
      <c r="A2130" s="75" t="s">
        <v>7419</v>
      </c>
      <c r="B2130" s="6" t="s">
        <v>93</v>
      </c>
      <c r="C2130" s="76">
        <v>2129</v>
      </c>
      <c r="D2130" s="80" t="s">
        <v>589</v>
      </c>
      <c r="E2130" s="80" t="s">
        <v>2164</v>
      </c>
      <c r="F2130" s="6" t="str">
        <f t="shared" si="222"/>
        <v>BROKERCR-V-040-F5I26</v>
      </c>
      <c r="G2130" s="95" t="s">
        <v>7424</v>
      </c>
      <c r="H2130" s="95" t="s">
        <v>7425</v>
      </c>
      <c r="I2130" s="85" t="s">
        <v>6622</v>
      </c>
      <c r="J2130" s="92">
        <v>46113</v>
      </c>
      <c r="K2130" s="95" t="s">
        <v>7541</v>
      </c>
      <c r="L2130" s="80" t="s">
        <v>116</v>
      </c>
      <c r="M2130" s="80" t="s">
        <v>1084</v>
      </c>
      <c r="N2130" s="80" t="s">
        <v>2844</v>
      </c>
      <c r="O2130" s="71">
        <v>0</v>
      </c>
      <c r="P2130" s="71">
        <v>0</v>
      </c>
      <c r="Q2130" s="79">
        <v>1738.77</v>
      </c>
      <c r="R2130" s="79">
        <v>278.20999999999998</v>
      </c>
      <c r="S2130" s="71">
        <v>0</v>
      </c>
      <c r="T2130" s="79">
        <v>2016.98</v>
      </c>
      <c r="U2130" s="80" t="s">
        <v>24</v>
      </c>
      <c r="V2130" s="84">
        <f t="shared" si="224"/>
        <v>116.7990827388122</v>
      </c>
      <c r="W2130" s="78">
        <v>46111</v>
      </c>
      <c r="X2130" s="80" t="s">
        <v>1129</v>
      </c>
      <c r="Y2130" s="80" t="s">
        <v>121</v>
      </c>
      <c r="Z2130" s="80" t="s">
        <v>537</v>
      </c>
      <c r="AA2130" s="80" t="s">
        <v>122</v>
      </c>
      <c r="AB2130" s="76" t="s">
        <v>2845</v>
      </c>
      <c r="AC2130" s="76" t="s">
        <v>540</v>
      </c>
      <c r="AD2130" s="76" t="s">
        <v>173</v>
      </c>
      <c r="AE2130" s="76" t="s">
        <v>548</v>
      </c>
      <c r="AF2130" s="76" t="s">
        <v>96</v>
      </c>
      <c r="AG2130" s="82"/>
      <c r="AH2130" s="60"/>
      <c r="AI2130" s="75" t="s">
        <v>7419</v>
      </c>
      <c r="AJ2130" s="6" t="s">
        <v>103</v>
      </c>
      <c r="AK2130" s="81">
        <v>0</v>
      </c>
      <c r="AL2130" s="6" t="s">
        <v>103</v>
      </c>
      <c r="AM2130" s="342"/>
      <c r="AN2130" s="342"/>
      <c r="AO2130" s="342"/>
    </row>
    <row r="2131" spans="1:41">
      <c r="A2131" s="75" t="s">
        <v>7419</v>
      </c>
      <c r="B2131" s="6" t="s">
        <v>93</v>
      </c>
      <c r="C2131" s="76">
        <v>2130</v>
      </c>
      <c r="D2131" s="80" t="s">
        <v>589</v>
      </c>
      <c r="E2131" s="80" t="s">
        <v>2164</v>
      </c>
      <c r="F2131" s="6" t="str">
        <f t="shared" si="222"/>
        <v>BROKERCR-V-039-F5I26</v>
      </c>
      <c r="G2131" s="95" t="s">
        <v>7426</v>
      </c>
      <c r="H2131" s="95" t="s">
        <v>7427</v>
      </c>
      <c r="I2131" s="85" t="s">
        <v>6622</v>
      </c>
      <c r="J2131" s="92">
        <v>46111</v>
      </c>
      <c r="K2131" s="95" t="s">
        <v>7542</v>
      </c>
      <c r="L2131" s="80" t="s">
        <v>116</v>
      </c>
      <c r="M2131" s="80" t="s">
        <v>1084</v>
      </c>
      <c r="N2131" s="80" t="s">
        <v>2844</v>
      </c>
      <c r="O2131" s="71">
        <v>0</v>
      </c>
      <c r="P2131" s="71">
        <v>0</v>
      </c>
      <c r="Q2131" s="79">
        <v>1738.77</v>
      </c>
      <c r="R2131" s="79">
        <v>278.20999999999998</v>
      </c>
      <c r="S2131" s="71">
        <v>0</v>
      </c>
      <c r="T2131" s="79">
        <v>2016.98</v>
      </c>
      <c r="U2131" s="80" t="s">
        <v>24</v>
      </c>
      <c r="V2131" s="84">
        <f t="shared" si="224"/>
        <v>116.7990827388122</v>
      </c>
      <c r="W2131" s="78">
        <v>46108</v>
      </c>
      <c r="X2131" s="80" t="s">
        <v>1129</v>
      </c>
      <c r="Y2131" s="80" t="s">
        <v>121</v>
      </c>
      <c r="Z2131" s="80" t="s">
        <v>537</v>
      </c>
      <c r="AA2131" s="80" t="s">
        <v>122</v>
      </c>
      <c r="AB2131" s="76" t="s">
        <v>2845</v>
      </c>
      <c r="AC2131" s="76" t="s">
        <v>540</v>
      </c>
      <c r="AD2131" s="76" t="s">
        <v>173</v>
      </c>
      <c r="AE2131" s="76" t="s">
        <v>548</v>
      </c>
      <c r="AF2131" s="76" t="s">
        <v>96</v>
      </c>
      <c r="AG2131" s="82"/>
      <c r="AH2131" s="60"/>
      <c r="AI2131" s="75" t="s">
        <v>7419</v>
      </c>
      <c r="AJ2131" s="6" t="s">
        <v>103</v>
      </c>
      <c r="AK2131" s="81">
        <v>0</v>
      </c>
      <c r="AL2131" s="6" t="s">
        <v>103</v>
      </c>
      <c r="AM2131" s="342"/>
      <c r="AN2131" s="342"/>
      <c r="AO2131" s="342"/>
    </row>
    <row r="2132" spans="1:41">
      <c r="A2132" s="75" t="s">
        <v>7419</v>
      </c>
      <c r="B2132" s="6" t="s">
        <v>93</v>
      </c>
      <c r="C2132" s="76">
        <v>2131</v>
      </c>
      <c r="D2132" s="80" t="s">
        <v>590</v>
      </c>
      <c r="E2132" s="80" t="s">
        <v>2163</v>
      </c>
      <c r="F2132" s="6" t="str">
        <f t="shared" si="222"/>
        <v>FREIGHTFG-V-031-V1E26-M23</v>
      </c>
      <c r="G2132" s="95" t="s">
        <v>6472</v>
      </c>
      <c r="H2132" s="95" t="s">
        <v>7428</v>
      </c>
      <c r="I2132" s="85" t="s">
        <v>6622</v>
      </c>
      <c r="J2132" s="92">
        <v>46113</v>
      </c>
      <c r="K2132" s="95" t="s">
        <v>7543</v>
      </c>
      <c r="L2132" s="80">
        <v>7396</v>
      </c>
      <c r="M2132" s="80" t="s">
        <v>1133</v>
      </c>
      <c r="N2132" s="80" t="s">
        <v>1134</v>
      </c>
      <c r="O2132" s="71">
        <v>0</v>
      </c>
      <c r="P2132" s="71">
        <v>0</v>
      </c>
      <c r="Q2132" s="79">
        <v>7800</v>
      </c>
      <c r="R2132" s="79">
        <v>1248</v>
      </c>
      <c r="S2132" s="71">
        <v>312</v>
      </c>
      <c r="T2132" s="79">
        <v>8736</v>
      </c>
      <c r="U2132" s="80" t="s">
        <v>24</v>
      </c>
      <c r="V2132" s="84">
        <f t="shared" si="224"/>
        <v>505.8834429722969</v>
      </c>
      <c r="W2132" s="78">
        <v>46113</v>
      </c>
      <c r="X2132" s="80" t="s">
        <v>4727</v>
      </c>
      <c r="Y2132" s="80" t="s">
        <v>5200</v>
      </c>
      <c r="Z2132" s="80" t="s">
        <v>1117</v>
      </c>
      <c r="AA2132" s="80" t="s">
        <v>121</v>
      </c>
      <c r="AB2132" s="76" t="s">
        <v>1118</v>
      </c>
      <c r="AC2132" s="76" t="s">
        <v>541</v>
      </c>
      <c r="AD2132" s="76" t="s">
        <v>195</v>
      </c>
      <c r="AE2132" s="76" t="s">
        <v>547</v>
      </c>
      <c r="AF2132" s="76" t="s">
        <v>96</v>
      </c>
      <c r="AG2132" s="82"/>
      <c r="AH2132" s="60"/>
      <c r="AI2132" s="75" t="s">
        <v>7419</v>
      </c>
      <c r="AJ2132" s="6" t="s">
        <v>103</v>
      </c>
      <c r="AK2132" s="81">
        <v>0</v>
      </c>
      <c r="AL2132" s="6" t="s">
        <v>103</v>
      </c>
      <c r="AM2132" s="342"/>
      <c r="AN2132" s="342"/>
      <c r="AO2132" s="342"/>
    </row>
    <row r="2133" spans="1:41">
      <c r="A2133" s="75" t="s">
        <v>7419</v>
      </c>
      <c r="B2133" s="6" t="s">
        <v>93</v>
      </c>
      <c r="C2133" s="76">
        <v>2132</v>
      </c>
      <c r="D2133" s="80" t="s">
        <v>590</v>
      </c>
      <c r="E2133" s="80" t="s">
        <v>2163</v>
      </c>
      <c r="F2133" s="6" t="str">
        <f t="shared" si="222"/>
        <v>FREIGHTFG-R-2170LE25.M19</v>
      </c>
      <c r="G2133" s="95" t="s">
        <v>6493</v>
      </c>
      <c r="H2133" s="95" t="s">
        <v>7429</v>
      </c>
      <c r="I2133" s="85" t="s">
        <v>6622</v>
      </c>
      <c r="J2133" s="92">
        <v>46113</v>
      </c>
      <c r="K2133" s="95">
        <v>3483</v>
      </c>
      <c r="L2133" s="80">
        <v>7182</v>
      </c>
      <c r="M2133" s="80" t="s">
        <v>1166</v>
      </c>
      <c r="N2133" s="80" t="s">
        <v>1150</v>
      </c>
      <c r="O2133" s="71">
        <v>0</v>
      </c>
      <c r="P2133" s="71">
        <v>0</v>
      </c>
      <c r="Q2133" s="79">
        <v>417.45</v>
      </c>
      <c r="R2133" s="79">
        <v>66.790000000000006</v>
      </c>
      <c r="S2133" s="71">
        <v>0</v>
      </c>
      <c r="T2133" s="79">
        <v>484.24</v>
      </c>
      <c r="U2133" s="80" t="s">
        <v>118</v>
      </c>
      <c r="V2133" s="84">
        <f>T2133</f>
        <v>484.24</v>
      </c>
      <c r="W2133" s="78">
        <v>46113</v>
      </c>
      <c r="X2133" s="80" t="s">
        <v>4738</v>
      </c>
      <c r="Y2133" s="80" t="s">
        <v>5200</v>
      </c>
      <c r="Z2133" s="80" t="s">
        <v>6136</v>
      </c>
      <c r="AA2133" s="80" t="s">
        <v>121</v>
      </c>
      <c r="AB2133" s="76" t="s">
        <v>539</v>
      </c>
      <c r="AC2133" s="76" t="s">
        <v>541</v>
      </c>
      <c r="AD2133" s="76" t="s">
        <v>195</v>
      </c>
      <c r="AE2133" s="76" t="s">
        <v>547</v>
      </c>
      <c r="AF2133" s="76" t="s">
        <v>96</v>
      </c>
      <c r="AG2133" s="82"/>
      <c r="AH2133" s="60"/>
      <c r="AI2133" s="75" t="s">
        <v>7419</v>
      </c>
      <c r="AJ2133" s="6" t="s">
        <v>103</v>
      </c>
      <c r="AK2133" s="81">
        <v>0</v>
      </c>
      <c r="AL2133" s="6" t="s">
        <v>103</v>
      </c>
      <c r="AM2133" s="342"/>
      <c r="AN2133" s="342"/>
      <c r="AO2133" s="342"/>
    </row>
    <row r="2134" spans="1:41">
      <c r="A2134" s="75" t="s">
        <v>7419</v>
      </c>
      <c r="B2134" s="6" t="s">
        <v>93</v>
      </c>
      <c r="C2134" s="76">
        <v>2133</v>
      </c>
      <c r="D2134" s="80" t="s">
        <v>590</v>
      </c>
      <c r="E2134" s="80" t="s">
        <v>2163</v>
      </c>
      <c r="F2134" s="6" t="str">
        <f t="shared" si="222"/>
        <v>FREIGHTFG-R2171LE25.M19</v>
      </c>
      <c r="G2134" s="95" t="s">
        <v>7430</v>
      </c>
      <c r="H2134" s="95" t="s">
        <v>7431</v>
      </c>
      <c r="I2134" s="85" t="s">
        <v>6622</v>
      </c>
      <c r="J2134" s="92">
        <v>46113</v>
      </c>
      <c r="K2134" s="95" t="s">
        <v>7170</v>
      </c>
      <c r="L2134" s="80">
        <v>7251</v>
      </c>
      <c r="M2134" s="80" t="s">
        <v>1166</v>
      </c>
      <c r="N2134" s="80" t="s">
        <v>1150</v>
      </c>
      <c r="O2134" s="71">
        <v>0</v>
      </c>
      <c r="P2134" s="71">
        <v>0</v>
      </c>
      <c r="Q2134" s="79">
        <v>600.29</v>
      </c>
      <c r="R2134" s="79">
        <v>96.04</v>
      </c>
      <c r="S2134" s="71">
        <v>0</v>
      </c>
      <c r="T2134" s="79">
        <v>696.32999999999993</v>
      </c>
      <c r="U2134" s="80" t="s">
        <v>118</v>
      </c>
      <c r="V2134" s="84">
        <f t="shared" ref="V2134:V2136" si="225">T2134</f>
        <v>696.32999999999993</v>
      </c>
      <c r="W2134" s="78">
        <v>46113</v>
      </c>
      <c r="X2134" s="80" t="s">
        <v>6646</v>
      </c>
      <c r="Y2134" s="80" t="s">
        <v>5200</v>
      </c>
      <c r="Z2134" s="80" t="s">
        <v>6647</v>
      </c>
      <c r="AA2134" s="80" t="s">
        <v>121</v>
      </c>
      <c r="AB2134" s="76" t="s">
        <v>539</v>
      </c>
      <c r="AC2134" s="76" t="s">
        <v>541</v>
      </c>
      <c r="AD2134" s="76" t="s">
        <v>195</v>
      </c>
      <c r="AE2134" s="76" t="s">
        <v>547</v>
      </c>
      <c r="AF2134" s="76" t="s">
        <v>96</v>
      </c>
      <c r="AG2134" s="82"/>
      <c r="AH2134" s="60"/>
      <c r="AI2134" s="75" t="s">
        <v>7419</v>
      </c>
      <c r="AJ2134" s="6" t="s">
        <v>103</v>
      </c>
      <c r="AK2134" s="81">
        <v>0</v>
      </c>
      <c r="AL2134" s="6" t="s">
        <v>103</v>
      </c>
      <c r="AM2134" s="342"/>
      <c r="AN2134" s="342"/>
      <c r="AO2134" s="342"/>
    </row>
    <row r="2135" spans="1:41">
      <c r="A2135" s="75" t="s">
        <v>7419</v>
      </c>
      <c r="B2135" s="6" t="s">
        <v>93</v>
      </c>
      <c r="C2135" s="76">
        <v>2134</v>
      </c>
      <c r="D2135" s="80" t="s">
        <v>590</v>
      </c>
      <c r="E2135" s="80" t="s">
        <v>2163</v>
      </c>
      <c r="F2135" s="6" t="str">
        <f t="shared" si="222"/>
        <v>FREIGHTFG-R-2164LE25.M19</v>
      </c>
      <c r="G2135" s="95" t="s">
        <v>6491</v>
      </c>
      <c r="H2135" s="95" t="s">
        <v>7432</v>
      </c>
      <c r="I2135" s="85" t="s">
        <v>6622</v>
      </c>
      <c r="J2135" s="92">
        <v>46113</v>
      </c>
      <c r="K2135" s="95" t="s">
        <v>6135</v>
      </c>
      <c r="L2135" s="80">
        <v>7116</v>
      </c>
      <c r="M2135" s="80" t="s">
        <v>1166</v>
      </c>
      <c r="N2135" s="80" t="s">
        <v>1150</v>
      </c>
      <c r="O2135" s="71">
        <v>0</v>
      </c>
      <c r="P2135" s="71">
        <v>0</v>
      </c>
      <c r="Q2135" s="79">
        <v>1172.06</v>
      </c>
      <c r="R2135" s="79">
        <v>187.52</v>
      </c>
      <c r="S2135" s="71">
        <v>0</v>
      </c>
      <c r="T2135" s="79">
        <v>1359.58</v>
      </c>
      <c r="U2135" s="80" t="s">
        <v>118</v>
      </c>
      <c r="V2135" s="84">
        <f t="shared" si="225"/>
        <v>1359.58</v>
      </c>
      <c r="W2135" s="78">
        <v>46113</v>
      </c>
      <c r="X2135" s="80" t="s">
        <v>6646</v>
      </c>
      <c r="Y2135" s="80" t="s">
        <v>5200</v>
      </c>
      <c r="Z2135" s="80" t="s">
        <v>6647</v>
      </c>
      <c r="AA2135" s="80" t="s">
        <v>121</v>
      </c>
      <c r="AB2135" s="76" t="s">
        <v>539</v>
      </c>
      <c r="AC2135" s="76" t="s">
        <v>541</v>
      </c>
      <c r="AD2135" s="76" t="s">
        <v>195</v>
      </c>
      <c r="AE2135" s="76" t="s">
        <v>547</v>
      </c>
      <c r="AF2135" s="76" t="s">
        <v>96</v>
      </c>
      <c r="AG2135" s="82"/>
      <c r="AH2135" s="60"/>
      <c r="AI2135" s="75" t="s">
        <v>7419</v>
      </c>
      <c r="AJ2135" s="6" t="s">
        <v>103</v>
      </c>
      <c r="AK2135" s="81">
        <v>0</v>
      </c>
      <c r="AL2135" s="6" t="s">
        <v>103</v>
      </c>
      <c r="AM2135" s="342"/>
      <c r="AN2135" s="342"/>
      <c r="AO2135" s="342"/>
    </row>
    <row r="2136" spans="1:41">
      <c r="A2136" s="75" t="s">
        <v>7419</v>
      </c>
      <c r="B2136" s="6" t="s">
        <v>93</v>
      </c>
      <c r="C2136" s="76">
        <v>2135</v>
      </c>
      <c r="D2136" s="80" t="s">
        <v>591</v>
      </c>
      <c r="E2136" s="80" t="s">
        <v>2163</v>
      </c>
      <c r="F2136" s="6" t="str">
        <f t="shared" si="222"/>
        <v>FREIGHTRM-J-1274LI26-M19</v>
      </c>
      <c r="G2136" s="6" t="s">
        <v>7433</v>
      </c>
      <c r="H2136" s="80">
        <v>6240603784</v>
      </c>
      <c r="I2136" s="85" t="s">
        <v>6622</v>
      </c>
      <c r="J2136" s="92">
        <v>46111</v>
      </c>
      <c r="K2136" s="95" t="s">
        <v>116</v>
      </c>
      <c r="L2136" s="80">
        <v>546835600</v>
      </c>
      <c r="M2136" s="80" t="s">
        <v>173</v>
      </c>
      <c r="N2136" s="80" t="s">
        <v>116</v>
      </c>
      <c r="O2136" s="71">
        <v>0</v>
      </c>
      <c r="P2136" s="71">
        <v>0</v>
      </c>
      <c r="Q2136" s="79">
        <v>269.63</v>
      </c>
      <c r="R2136" s="79">
        <v>0</v>
      </c>
      <c r="S2136" s="71">
        <v>0</v>
      </c>
      <c r="T2136" s="79">
        <v>269.63</v>
      </c>
      <c r="U2136" s="80" t="s">
        <v>118</v>
      </c>
      <c r="V2136" s="84">
        <f t="shared" si="225"/>
        <v>269.63</v>
      </c>
      <c r="W2136" s="78">
        <v>46097</v>
      </c>
      <c r="X2136" t="s">
        <v>4743</v>
      </c>
      <c r="Y2136" s="80" t="s">
        <v>178</v>
      </c>
      <c r="Z2136" s="80" t="s">
        <v>178</v>
      </c>
      <c r="AA2136" s="80" t="s">
        <v>1156</v>
      </c>
      <c r="AB2136" s="76" t="s">
        <v>539</v>
      </c>
      <c r="AC2136" s="76" t="s">
        <v>540</v>
      </c>
      <c r="AD2136" s="76" t="s">
        <v>173</v>
      </c>
      <c r="AE2136" s="76" t="s">
        <v>548</v>
      </c>
      <c r="AF2136" s="76" t="s">
        <v>96</v>
      </c>
      <c r="AG2136" s="82"/>
      <c r="AH2136" s="60"/>
      <c r="AI2136" s="75" t="s">
        <v>7419</v>
      </c>
      <c r="AJ2136" s="6" t="s">
        <v>103</v>
      </c>
      <c r="AK2136" s="81">
        <v>0</v>
      </c>
      <c r="AL2136" s="6" t="s">
        <v>103</v>
      </c>
      <c r="AM2136" s="342"/>
      <c r="AN2136" s="342"/>
      <c r="AO2136" s="342"/>
    </row>
    <row r="2137" spans="1:41">
      <c r="A2137" s="75" t="s">
        <v>7419</v>
      </c>
      <c r="B2137" s="6" t="s">
        <v>93</v>
      </c>
      <c r="C2137" s="76">
        <v>2136</v>
      </c>
      <c r="D2137" s="80" t="s">
        <v>592</v>
      </c>
      <c r="E2137" s="80" t="s">
        <v>2164</v>
      </c>
      <c r="F2137" s="6" t="str">
        <f t="shared" si="222"/>
        <v>BROKERRM-I-1173-AI26-M19</v>
      </c>
      <c r="G2137" s="96" t="s">
        <v>7434</v>
      </c>
      <c r="H2137" s="103" t="s">
        <v>7435</v>
      </c>
      <c r="I2137" s="85" t="s">
        <v>6622</v>
      </c>
      <c r="J2137" s="105">
        <v>46113</v>
      </c>
      <c r="K2137" s="107" t="s">
        <v>7544</v>
      </c>
      <c r="L2137" s="85">
        <v>3282213955</v>
      </c>
      <c r="M2137" s="85" t="s">
        <v>25</v>
      </c>
      <c r="N2137" s="85" t="s">
        <v>116</v>
      </c>
      <c r="O2137" s="71">
        <v>0</v>
      </c>
      <c r="P2137" s="71">
        <v>0</v>
      </c>
      <c r="Q2137" s="79">
        <v>7320.35</v>
      </c>
      <c r="R2137" s="79">
        <v>1171.2560000000001</v>
      </c>
      <c r="S2137" s="71">
        <v>0</v>
      </c>
      <c r="T2137" s="79">
        <v>8491.6059999999998</v>
      </c>
      <c r="U2137" s="80" t="s">
        <v>24</v>
      </c>
      <c r="V2137" s="84">
        <f t="shared" ref="V2137:V2178" si="226">T2137/17.2688</f>
        <v>491.73109886037247</v>
      </c>
      <c r="W2137" s="106">
        <v>46100</v>
      </c>
      <c r="X2137" s="85" t="s">
        <v>1183</v>
      </c>
      <c r="Y2137" s="85" t="s">
        <v>178</v>
      </c>
      <c r="Z2137" s="85" t="s">
        <v>121</v>
      </c>
      <c r="AA2137" s="85" t="s">
        <v>122</v>
      </c>
      <c r="AB2137" s="76" t="s">
        <v>539</v>
      </c>
      <c r="AC2137" s="76" t="s">
        <v>540</v>
      </c>
      <c r="AD2137" s="76" t="s">
        <v>25</v>
      </c>
      <c r="AE2137" s="76" t="s">
        <v>544</v>
      </c>
      <c r="AF2137" s="76" t="s">
        <v>96</v>
      </c>
      <c r="AG2137" s="82"/>
      <c r="AH2137" s="60"/>
      <c r="AI2137" s="75" t="s">
        <v>7419</v>
      </c>
      <c r="AJ2137" s="6" t="s">
        <v>103</v>
      </c>
      <c r="AK2137" s="81">
        <v>0</v>
      </c>
      <c r="AL2137" s="6" t="s">
        <v>103</v>
      </c>
      <c r="AM2137" s="342"/>
      <c r="AN2137" s="342"/>
      <c r="AO2137" s="342"/>
    </row>
    <row r="2138" spans="1:41">
      <c r="A2138" s="75" t="s">
        <v>7419</v>
      </c>
      <c r="B2138" s="6" t="s">
        <v>93</v>
      </c>
      <c r="C2138" s="76">
        <v>2137</v>
      </c>
      <c r="D2138" s="80" t="s">
        <v>592</v>
      </c>
      <c r="E2138" s="80" t="s">
        <v>2164</v>
      </c>
      <c r="F2138" s="6" t="str">
        <f t="shared" si="222"/>
        <v>BROKERRM-I-1195-AI26-M61</v>
      </c>
      <c r="G2138" s="96" t="s">
        <v>7436</v>
      </c>
      <c r="H2138" s="103" t="s">
        <v>7437</v>
      </c>
      <c r="I2138" s="85" t="s">
        <v>6622</v>
      </c>
      <c r="J2138" s="105">
        <v>46113</v>
      </c>
      <c r="K2138" s="107" t="s">
        <v>7545</v>
      </c>
      <c r="L2138" s="85">
        <v>5972807794</v>
      </c>
      <c r="M2138" s="85" t="s">
        <v>25</v>
      </c>
      <c r="N2138" s="85" t="s">
        <v>116</v>
      </c>
      <c r="O2138" s="71">
        <v>0</v>
      </c>
      <c r="P2138" s="71">
        <v>0</v>
      </c>
      <c r="Q2138" s="79">
        <v>6043.24</v>
      </c>
      <c r="R2138" s="79">
        <v>966.91840000000002</v>
      </c>
      <c r="S2138" s="71">
        <v>0</v>
      </c>
      <c r="T2138" s="79">
        <v>7010.1584000000003</v>
      </c>
      <c r="U2138" s="80" t="s">
        <v>24</v>
      </c>
      <c r="V2138" s="84">
        <f t="shared" si="226"/>
        <v>405.94357453905315</v>
      </c>
      <c r="W2138" s="106">
        <v>46112</v>
      </c>
      <c r="X2138" s="85" t="s">
        <v>6654</v>
      </c>
      <c r="Y2138" s="85" t="s">
        <v>129</v>
      </c>
      <c r="Z2138" s="85" t="s">
        <v>121</v>
      </c>
      <c r="AA2138" s="85" t="s">
        <v>122</v>
      </c>
      <c r="AB2138" s="76" t="s">
        <v>6708</v>
      </c>
      <c r="AC2138" s="76" t="s">
        <v>540</v>
      </c>
      <c r="AD2138" s="76" t="s">
        <v>25</v>
      </c>
      <c r="AE2138" s="76" t="s">
        <v>544</v>
      </c>
      <c r="AF2138" s="76" t="s">
        <v>96</v>
      </c>
      <c r="AG2138" s="82"/>
      <c r="AH2138" s="60"/>
      <c r="AI2138" s="75" t="s">
        <v>7419</v>
      </c>
      <c r="AJ2138" s="6" t="s">
        <v>103</v>
      </c>
      <c r="AK2138" s="81">
        <v>0</v>
      </c>
      <c r="AL2138" s="6" t="s">
        <v>103</v>
      </c>
      <c r="AM2138" s="342"/>
      <c r="AN2138" s="342"/>
      <c r="AO2138" s="342"/>
    </row>
    <row r="2139" spans="1:41">
      <c r="A2139" s="75" t="s">
        <v>7419</v>
      </c>
      <c r="B2139" s="6" t="s">
        <v>93</v>
      </c>
      <c r="C2139" s="76">
        <v>2138</v>
      </c>
      <c r="D2139" s="80" t="s">
        <v>592</v>
      </c>
      <c r="E2139" s="80" t="s">
        <v>2164</v>
      </c>
      <c r="F2139" s="6" t="str">
        <f t="shared" si="222"/>
        <v>BROKERRM-I-1194-AI26-M19</v>
      </c>
      <c r="G2139" s="96" t="s">
        <v>7438</v>
      </c>
      <c r="H2139" s="103" t="s">
        <v>7439</v>
      </c>
      <c r="I2139" s="85" t="s">
        <v>6622</v>
      </c>
      <c r="J2139" s="105">
        <v>46113</v>
      </c>
      <c r="K2139" s="96" t="s">
        <v>7546</v>
      </c>
      <c r="L2139" s="85">
        <v>1040450456</v>
      </c>
      <c r="M2139" s="85" t="s">
        <v>25</v>
      </c>
      <c r="N2139" s="85" t="s">
        <v>116</v>
      </c>
      <c r="O2139" s="71">
        <v>0</v>
      </c>
      <c r="P2139" s="71">
        <v>0</v>
      </c>
      <c r="Q2139" s="79">
        <v>5972.31</v>
      </c>
      <c r="R2139" s="79">
        <v>955.56960000000004</v>
      </c>
      <c r="S2139" s="71">
        <v>0</v>
      </c>
      <c r="T2139" s="79">
        <v>6927.8796000000002</v>
      </c>
      <c r="U2139" s="80" t="s">
        <v>24</v>
      </c>
      <c r="V2139" s="84">
        <f t="shared" si="226"/>
        <v>401.17898174742891</v>
      </c>
      <c r="W2139" s="106">
        <v>46112</v>
      </c>
      <c r="X2139" s="85" t="s">
        <v>7547</v>
      </c>
      <c r="Y2139" s="85" t="s">
        <v>178</v>
      </c>
      <c r="Z2139" s="85" t="s">
        <v>121</v>
      </c>
      <c r="AA2139" s="85" t="s">
        <v>122</v>
      </c>
      <c r="AB2139" s="76" t="s">
        <v>539</v>
      </c>
      <c r="AC2139" s="76" t="s">
        <v>540</v>
      </c>
      <c r="AD2139" s="76" t="s">
        <v>25</v>
      </c>
      <c r="AE2139" s="76" t="s">
        <v>544</v>
      </c>
      <c r="AF2139" s="76" t="s">
        <v>96</v>
      </c>
      <c r="AG2139" s="82"/>
      <c r="AH2139" s="60"/>
      <c r="AI2139" s="75" t="s">
        <v>7419</v>
      </c>
      <c r="AJ2139" s="6" t="s">
        <v>103</v>
      </c>
      <c r="AK2139" s="81">
        <v>0</v>
      </c>
      <c r="AL2139" s="6" t="s">
        <v>103</v>
      </c>
      <c r="AM2139" s="342"/>
      <c r="AN2139" s="342"/>
      <c r="AO2139" s="342"/>
    </row>
    <row r="2140" spans="1:41">
      <c r="A2140" s="75" t="s">
        <v>7419</v>
      </c>
      <c r="B2140" s="6" t="s">
        <v>93</v>
      </c>
      <c r="C2140" s="76">
        <v>2139</v>
      </c>
      <c r="D2140" s="80" t="s">
        <v>592</v>
      </c>
      <c r="E2140" s="80" t="s">
        <v>2164</v>
      </c>
      <c r="F2140" s="6" t="str">
        <f t="shared" si="222"/>
        <v>BROKERRM-I-1175-AI26-M01</v>
      </c>
      <c r="G2140" s="96" t="s">
        <v>7440</v>
      </c>
      <c r="H2140" s="103" t="s">
        <v>7441</v>
      </c>
      <c r="I2140" s="85" t="s">
        <v>6622</v>
      </c>
      <c r="J2140" s="105">
        <v>46113</v>
      </c>
      <c r="K2140" s="107" t="s">
        <v>7548</v>
      </c>
      <c r="L2140" s="85">
        <v>6042199435</v>
      </c>
      <c r="M2140" s="85" t="s">
        <v>25</v>
      </c>
      <c r="N2140" s="85" t="s">
        <v>116</v>
      </c>
      <c r="O2140" s="71">
        <v>0</v>
      </c>
      <c r="P2140" s="71">
        <v>0</v>
      </c>
      <c r="Q2140" s="79">
        <v>7470.69</v>
      </c>
      <c r="R2140" s="79">
        <v>1195.3104000000001</v>
      </c>
      <c r="S2140" s="71">
        <v>0</v>
      </c>
      <c r="T2140" s="79">
        <v>8666.000399999999</v>
      </c>
      <c r="U2140" s="80" t="s">
        <v>24</v>
      </c>
      <c r="V2140" s="84">
        <f t="shared" si="226"/>
        <v>501.82991290651347</v>
      </c>
      <c r="W2140" s="106">
        <v>46107</v>
      </c>
      <c r="X2140" s="85" t="s">
        <v>2882</v>
      </c>
      <c r="Y2140" s="85" t="s">
        <v>129</v>
      </c>
      <c r="Z2140" s="85" t="s">
        <v>121</v>
      </c>
      <c r="AA2140" s="85" t="s">
        <v>122</v>
      </c>
      <c r="AB2140" s="76" t="s">
        <v>542</v>
      </c>
      <c r="AC2140" s="76" t="s">
        <v>540</v>
      </c>
      <c r="AD2140" s="76" t="s">
        <v>25</v>
      </c>
      <c r="AE2140" s="76" t="s">
        <v>544</v>
      </c>
      <c r="AF2140" s="76" t="s">
        <v>96</v>
      </c>
      <c r="AG2140" s="82"/>
      <c r="AH2140" s="60"/>
      <c r="AI2140" s="75" t="s">
        <v>7419</v>
      </c>
      <c r="AJ2140" s="6" t="s">
        <v>103</v>
      </c>
      <c r="AK2140" s="81">
        <v>0</v>
      </c>
      <c r="AL2140" s="6" t="s">
        <v>103</v>
      </c>
      <c r="AM2140" s="342"/>
      <c r="AN2140" s="342"/>
      <c r="AO2140" s="342"/>
    </row>
    <row r="2141" spans="1:41">
      <c r="A2141" s="75" t="s">
        <v>7419</v>
      </c>
      <c r="B2141" s="6" t="s">
        <v>93</v>
      </c>
      <c r="C2141" s="76">
        <v>2140</v>
      </c>
      <c r="D2141" s="80" t="s">
        <v>592</v>
      </c>
      <c r="E2141" s="80" t="s">
        <v>2164</v>
      </c>
      <c r="F2141" s="6" t="str">
        <f t="shared" si="222"/>
        <v>BROKERRM-I-1208-AI26-M19</v>
      </c>
      <c r="G2141" s="96" t="s">
        <v>7442</v>
      </c>
      <c r="H2141" s="103" t="s">
        <v>7443</v>
      </c>
      <c r="I2141" s="85" t="s">
        <v>6622</v>
      </c>
      <c r="J2141" s="105">
        <v>46113</v>
      </c>
      <c r="K2141" s="107" t="s">
        <v>7549</v>
      </c>
      <c r="L2141" s="85">
        <v>1149975481</v>
      </c>
      <c r="M2141" s="85" t="s">
        <v>25</v>
      </c>
      <c r="N2141" s="85" t="s">
        <v>116</v>
      </c>
      <c r="O2141" s="71">
        <v>0</v>
      </c>
      <c r="P2141" s="71">
        <v>0</v>
      </c>
      <c r="Q2141" s="79">
        <v>5789.24</v>
      </c>
      <c r="R2141" s="79">
        <v>926.27840000000003</v>
      </c>
      <c r="S2141" s="71">
        <v>0</v>
      </c>
      <c r="T2141" s="79">
        <v>6715.5183999999999</v>
      </c>
      <c r="U2141" s="80" t="s">
        <v>24</v>
      </c>
      <c r="V2141" s="84">
        <f t="shared" si="226"/>
        <v>388.88158991939224</v>
      </c>
      <c r="W2141" s="106">
        <v>46112</v>
      </c>
      <c r="X2141" s="85" t="s">
        <v>1176</v>
      </c>
      <c r="Y2141" s="85" t="s">
        <v>129</v>
      </c>
      <c r="Z2141" s="85" t="s">
        <v>121</v>
      </c>
      <c r="AA2141" s="85" t="s">
        <v>122</v>
      </c>
      <c r="AB2141" s="76" t="s">
        <v>539</v>
      </c>
      <c r="AC2141" s="76" t="s">
        <v>540</v>
      </c>
      <c r="AD2141" s="76" t="s">
        <v>25</v>
      </c>
      <c r="AE2141" s="76" t="s">
        <v>544</v>
      </c>
      <c r="AF2141" s="76" t="s">
        <v>96</v>
      </c>
      <c r="AG2141" s="82"/>
      <c r="AH2141" s="60"/>
      <c r="AI2141" s="75" t="s">
        <v>7419</v>
      </c>
      <c r="AJ2141" s="6" t="s">
        <v>103</v>
      </c>
      <c r="AK2141" s="81">
        <v>0</v>
      </c>
      <c r="AL2141" s="6" t="s">
        <v>103</v>
      </c>
      <c r="AM2141" s="342"/>
      <c r="AN2141" s="342"/>
      <c r="AO2141" s="342"/>
    </row>
    <row r="2142" spans="1:41">
      <c r="A2142" s="75" t="s">
        <v>7419</v>
      </c>
      <c r="B2142" s="6" t="s">
        <v>93</v>
      </c>
      <c r="C2142" s="76">
        <v>2141</v>
      </c>
      <c r="D2142" s="80" t="s">
        <v>592</v>
      </c>
      <c r="E2142" s="80" t="s">
        <v>2164</v>
      </c>
      <c r="F2142" s="6" t="str">
        <f t="shared" si="222"/>
        <v>BROKERRM-I-1212-AI26-M19</v>
      </c>
      <c r="G2142" s="96" t="s">
        <v>7444</v>
      </c>
      <c r="H2142" s="103" t="s">
        <v>7445</v>
      </c>
      <c r="I2142" s="85" t="s">
        <v>6622</v>
      </c>
      <c r="J2142" s="105">
        <v>46113</v>
      </c>
      <c r="K2142" s="96" t="s">
        <v>7550</v>
      </c>
      <c r="L2142" s="85">
        <v>9525350100</v>
      </c>
      <c r="M2142" s="85" t="s">
        <v>25</v>
      </c>
      <c r="N2142" s="85" t="s">
        <v>116</v>
      </c>
      <c r="O2142" s="71">
        <v>0</v>
      </c>
      <c r="P2142" s="71">
        <v>0</v>
      </c>
      <c r="Q2142" s="79">
        <v>1874.16</v>
      </c>
      <c r="R2142" s="79">
        <v>299.86</v>
      </c>
      <c r="S2142" s="71">
        <v>0</v>
      </c>
      <c r="T2142" s="79">
        <v>2174.02</v>
      </c>
      <c r="U2142" s="80" t="s">
        <v>24</v>
      </c>
      <c r="V2142" s="84">
        <f t="shared" si="226"/>
        <v>125.89293986843325</v>
      </c>
      <c r="W2142" s="106">
        <v>46112</v>
      </c>
      <c r="X2142" s="85" t="s">
        <v>1183</v>
      </c>
      <c r="Y2142" s="85" t="s">
        <v>178</v>
      </c>
      <c r="Z2142" s="85" t="s">
        <v>121</v>
      </c>
      <c r="AA2142" s="85" t="s">
        <v>122</v>
      </c>
      <c r="AB2142" s="76" t="s">
        <v>539</v>
      </c>
      <c r="AC2142" s="76" t="s">
        <v>540</v>
      </c>
      <c r="AD2142" s="76" t="s">
        <v>25</v>
      </c>
      <c r="AE2142" s="76" t="s">
        <v>544</v>
      </c>
      <c r="AF2142" s="76" t="s">
        <v>96</v>
      </c>
      <c r="AG2142" s="82"/>
      <c r="AH2142" s="60"/>
      <c r="AI2142" s="75" t="s">
        <v>7419</v>
      </c>
      <c r="AJ2142" s="6" t="s">
        <v>103</v>
      </c>
      <c r="AK2142" s="81">
        <v>0</v>
      </c>
      <c r="AL2142" s="6" t="s">
        <v>103</v>
      </c>
      <c r="AM2142" s="342"/>
      <c r="AN2142" s="342"/>
      <c r="AO2142" s="342"/>
    </row>
    <row r="2143" spans="1:41">
      <c r="A2143" s="75" t="s">
        <v>7419</v>
      </c>
      <c r="B2143" s="6" t="s">
        <v>93</v>
      </c>
      <c r="C2143" s="76">
        <v>2142</v>
      </c>
      <c r="D2143" s="80" t="s">
        <v>592</v>
      </c>
      <c r="E2143" s="80" t="s">
        <v>2164</v>
      </c>
      <c r="F2143" s="6" t="str">
        <f t="shared" si="222"/>
        <v>BROKERRM-I-1206-AI26-M19</v>
      </c>
      <c r="G2143" s="96" t="s">
        <v>7446</v>
      </c>
      <c r="H2143" s="103" t="s">
        <v>7447</v>
      </c>
      <c r="I2143" s="85" t="s">
        <v>6622</v>
      </c>
      <c r="J2143" s="105">
        <v>46114</v>
      </c>
      <c r="K2143" s="107" t="s">
        <v>7551</v>
      </c>
      <c r="L2143" s="85">
        <v>8911739583</v>
      </c>
      <c r="M2143" s="85" t="s">
        <v>25</v>
      </c>
      <c r="N2143" s="85" t="s">
        <v>116</v>
      </c>
      <c r="O2143" s="71">
        <v>0</v>
      </c>
      <c r="P2143" s="71">
        <v>0</v>
      </c>
      <c r="Q2143" s="79">
        <v>5789.24</v>
      </c>
      <c r="R2143" s="79">
        <v>926.27840000000003</v>
      </c>
      <c r="S2143" s="71">
        <v>0</v>
      </c>
      <c r="T2143" s="79">
        <v>6715.5183999999999</v>
      </c>
      <c r="U2143" s="80" t="s">
        <v>24</v>
      </c>
      <c r="V2143" s="84">
        <f t="shared" si="226"/>
        <v>388.88158991939224</v>
      </c>
      <c r="W2143" s="106">
        <v>46113</v>
      </c>
      <c r="X2143" s="85" t="s">
        <v>2886</v>
      </c>
      <c r="Y2143" s="85" t="s">
        <v>129</v>
      </c>
      <c r="Z2143" s="85" t="s">
        <v>121</v>
      </c>
      <c r="AA2143" s="85" t="s">
        <v>122</v>
      </c>
      <c r="AB2143" s="76" t="s">
        <v>539</v>
      </c>
      <c r="AC2143" s="76" t="s">
        <v>540</v>
      </c>
      <c r="AD2143" s="76" t="s">
        <v>25</v>
      </c>
      <c r="AE2143" s="76" t="s">
        <v>544</v>
      </c>
      <c r="AF2143" s="76" t="s">
        <v>96</v>
      </c>
      <c r="AG2143" s="82"/>
      <c r="AH2143" s="60"/>
      <c r="AI2143" s="75" t="s">
        <v>7419</v>
      </c>
      <c r="AJ2143" s="6" t="s">
        <v>103</v>
      </c>
      <c r="AK2143" s="81">
        <v>0</v>
      </c>
      <c r="AL2143" s="6" t="s">
        <v>103</v>
      </c>
      <c r="AM2143" s="342"/>
      <c r="AN2143" s="342"/>
      <c r="AO2143" s="342"/>
    </row>
    <row r="2144" spans="1:41">
      <c r="A2144" s="75" t="s">
        <v>7419</v>
      </c>
      <c r="B2144" s="6" t="s">
        <v>93</v>
      </c>
      <c r="C2144" s="76">
        <v>2143</v>
      </c>
      <c r="D2144" s="80" t="s">
        <v>592</v>
      </c>
      <c r="E2144" s="80" t="s">
        <v>2164</v>
      </c>
      <c r="F2144" s="6" t="str">
        <f t="shared" si="222"/>
        <v>BROKERRM-I-1211-AI26-M19</v>
      </c>
      <c r="G2144" s="96" t="s">
        <v>7448</v>
      </c>
      <c r="H2144" s="103" t="s">
        <v>7449</v>
      </c>
      <c r="I2144" s="85" t="s">
        <v>6622</v>
      </c>
      <c r="J2144" s="105">
        <v>46115</v>
      </c>
      <c r="K2144" s="96" t="s">
        <v>7552</v>
      </c>
      <c r="L2144" s="85">
        <v>8334385916</v>
      </c>
      <c r="M2144" s="85" t="s">
        <v>25</v>
      </c>
      <c r="N2144" s="85" t="s">
        <v>116</v>
      </c>
      <c r="O2144" s="71">
        <v>0</v>
      </c>
      <c r="P2144" s="71">
        <v>0</v>
      </c>
      <c r="Q2144" s="79">
        <v>3211.86</v>
      </c>
      <c r="R2144" s="79">
        <v>513.89</v>
      </c>
      <c r="S2144" s="71">
        <v>0</v>
      </c>
      <c r="T2144" s="79">
        <v>3725.75</v>
      </c>
      <c r="U2144" s="80" t="s">
        <v>24</v>
      </c>
      <c r="V2144" s="84">
        <f t="shared" si="226"/>
        <v>215.75037061058094</v>
      </c>
      <c r="W2144" s="106">
        <v>46114</v>
      </c>
      <c r="X2144" s="85" t="s">
        <v>2876</v>
      </c>
      <c r="Y2144" s="85" t="s">
        <v>2877</v>
      </c>
      <c r="Z2144" s="85" t="s">
        <v>121</v>
      </c>
      <c r="AA2144" s="85" t="s">
        <v>122</v>
      </c>
      <c r="AB2144" s="76" t="s">
        <v>539</v>
      </c>
      <c r="AC2144" s="76" t="s">
        <v>540</v>
      </c>
      <c r="AD2144" s="76" t="s">
        <v>25</v>
      </c>
      <c r="AE2144" s="76" t="s">
        <v>544</v>
      </c>
      <c r="AF2144" s="76" t="s">
        <v>96</v>
      </c>
      <c r="AG2144" s="82"/>
      <c r="AH2144" s="60"/>
      <c r="AI2144" s="75" t="s">
        <v>7419</v>
      </c>
      <c r="AJ2144" s="6" t="s">
        <v>103</v>
      </c>
      <c r="AK2144" s="81">
        <v>0</v>
      </c>
      <c r="AL2144" s="6" t="s">
        <v>103</v>
      </c>
      <c r="AM2144" s="342"/>
      <c r="AN2144" s="342"/>
      <c r="AO2144" s="342"/>
    </row>
    <row r="2145" spans="1:41">
      <c r="A2145" s="75" t="s">
        <v>7419</v>
      </c>
      <c r="B2145" s="6" t="s">
        <v>93</v>
      </c>
      <c r="C2145" s="76">
        <v>2144</v>
      </c>
      <c r="D2145" s="80" t="s">
        <v>108</v>
      </c>
      <c r="E2145" s="80" t="s">
        <v>2163</v>
      </c>
      <c r="F2145" s="6" t="str">
        <f t="shared" si="222"/>
        <v>FREIGHTRM-I-1216-AI26-M19</v>
      </c>
      <c r="G2145" s="96" t="s">
        <v>7450</v>
      </c>
      <c r="H2145" s="6" t="s">
        <v>7451</v>
      </c>
      <c r="I2145" s="85" t="s">
        <v>6622</v>
      </c>
      <c r="J2145" s="92">
        <v>46122</v>
      </c>
      <c r="K2145" s="92" t="s">
        <v>116</v>
      </c>
      <c r="L2145" s="80" t="s">
        <v>119</v>
      </c>
      <c r="M2145" s="80" t="s">
        <v>25</v>
      </c>
      <c r="N2145" s="85" t="s">
        <v>116</v>
      </c>
      <c r="O2145" s="71">
        <v>0</v>
      </c>
      <c r="P2145" s="71">
        <v>0</v>
      </c>
      <c r="Q2145" s="79">
        <v>192217.84</v>
      </c>
      <c r="R2145" s="79">
        <v>7688.71</v>
      </c>
      <c r="S2145" s="71">
        <v>0</v>
      </c>
      <c r="T2145" s="79">
        <v>199906.55</v>
      </c>
      <c r="U2145" s="80" t="s">
        <v>24</v>
      </c>
      <c r="V2145" s="84">
        <f t="shared" si="226"/>
        <v>11576.169160567035</v>
      </c>
      <c r="W2145" s="74" t="s">
        <v>119</v>
      </c>
      <c r="X2145" s="80" t="s">
        <v>120</v>
      </c>
      <c r="Y2145" s="80" t="s">
        <v>120</v>
      </c>
      <c r="Z2145" s="85" t="s">
        <v>121</v>
      </c>
      <c r="AA2145" s="85" t="s">
        <v>122</v>
      </c>
      <c r="AB2145" s="76" t="s">
        <v>539</v>
      </c>
      <c r="AC2145" s="76" t="s">
        <v>540</v>
      </c>
      <c r="AD2145" s="80" t="s">
        <v>25</v>
      </c>
      <c r="AE2145" s="76" t="s">
        <v>544</v>
      </c>
      <c r="AF2145" s="76" t="s">
        <v>96</v>
      </c>
      <c r="AG2145" s="82"/>
      <c r="AH2145" s="60"/>
      <c r="AI2145" s="75" t="s">
        <v>7419</v>
      </c>
      <c r="AJ2145" s="6" t="s">
        <v>103</v>
      </c>
      <c r="AK2145" s="81">
        <v>0</v>
      </c>
      <c r="AL2145" s="6" t="s">
        <v>103</v>
      </c>
      <c r="AM2145" s="342"/>
      <c r="AN2145" s="342"/>
      <c r="AO2145" s="342"/>
    </row>
    <row r="2146" spans="1:41">
      <c r="A2146" s="75" t="s">
        <v>7419</v>
      </c>
      <c r="B2146" s="6" t="s">
        <v>93</v>
      </c>
      <c r="C2146" s="76">
        <v>2145</v>
      </c>
      <c r="D2146" s="80" t="s">
        <v>108</v>
      </c>
      <c r="E2146" s="80" t="s">
        <v>2163</v>
      </c>
      <c r="F2146" s="6" t="str">
        <f t="shared" si="222"/>
        <v>FREIGHTPAQUETERIA</v>
      </c>
      <c r="G2146" s="96" t="s">
        <v>127</v>
      </c>
      <c r="H2146" s="6" t="s">
        <v>7452</v>
      </c>
      <c r="I2146" s="85" t="s">
        <v>6622</v>
      </c>
      <c r="J2146" s="92">
        <v>46125</v>
      </c>
      <c r="K2146" s="92" t="s">
        <v>116</v>
      </c>
      <c r="L2146" s="80" t="s">
        <v>119</v>
      </c>
      <c r="M2146" s="80" t="s">
        <v>25</v>
      </c>
      <c r="N2146" s="85" t="s">
        <v>116</v>
      </c>
      <c r="O2146" s="71">
        <v>0</v>
      </c>
      <c r="P2146" s="71">
        <v>0</v>
      </c>
      <c r="Q2146" s="79">
        <v>1497.44</v>
      </c>
      <c r="R2146" s="79">
        <v>0</v>
      </c>
      <c r="S2146" s="71">
        <v>0</v>
      </c>
      <c r="T2146" s="79">
        <v>1497.44</v>
      </c>
      <c r="U2146" s="80" t="s">
        <v>24</v>
      </c>
      <c r="V2146" s="84">
        <f t="shared" si="226"/>
        <v>86.713610673584739</v>
      </c>
      <c r="W2146" s="74" t="s">
        <v>119</v>
      </c>
      <c r="X2146" s="80" t="s">
        <v>120</v>
      </c>
      <c r="Y2146" s="80" t="s">
        <v>120</v>
      </c>
      <c r="Z2146" s="85" t="s">
        <v>121</v>
      </c>
      <c r="AA2146" s="85" t="s">
        <v>122</v>
      </c>
      <c r="AB2146" s="76" t="s">
        <v>539</v>
      </c>
      <c r="AC2146" s="76" t="s">
        <v>540</v>
      </c>
      <c r="AD2146" s="80" t="s">
        <v>25</v>
      </c>
      <c r="AE2146" s="76" t="s">
        <v>544</v>
      </c>
      <c r="AF2146" s="76" t="s">
        <v>96</v>
      </c>
      <c r="AG2146" s="82"/>
      <c r="AH2146" s="60"/>
      <c r="AI2146" s="75" t="s">
        <v>7419</v>
      </c>
      <c r="AJ2146" s="6" t="s">
        <v>103</v>
      </c>
      <c r="AK2146" s="81">
        <v>0</v>
      </c>
      <c r="AL2146" s="6" t="s">
        <v>103</v>
      </c>
      <c r="AM2146" s="342"/>
      <c r="AN2146" s="342"/>
      <c r="AO2146" s="342"/>
    </row>
    <row r="2147" spans="1:41">
      <c r="A2147" s="75" t="s">
        <v>7419</v>
      </c>
      <c r="B2147" s="6" t="s">
        <v>93</v>
      </c>
      <c r="C2147" s="76">
        <v>2146</v>
      </c>
      <c r="D2147" s="80" t="s">
        <v>108</v>
      </c>
      <c r="E2147" s="80" t="s">
        <v>2163</v>
      </c>
      <c r="F2147" s="6" t="str">
        <f t="shared" si="222"/>
        <v>FREIGHTFG-I-0538-AE26-M45</v>
      </c>
      <c r="G2147" s="96" t="s">
        <v>7453</v>
      </c>
      <c r="H2147" s="6" t="s">
        <v>7454</v>
      </c>
      <c r="I2147" s="85" t="s">
        <v>6622</v>
      </c>
      <c r="J2147" s="92">
        <v>46122</v>
      </c>
      <c r="K2147" s="92" t="s">
        <v>116</v>
      </c>
      <c r="L2147" s="80" t="s">
        <v>119</v>
      </c>
      <c r="M2147" s="80" t="s">
        <v>28</v>
      </c>
      <c r="N2147" s="85" t="s">
        <v>116</v>
      </c>
      <c r="O2147" s="71">
        <v>0</v>
      </c>
      <c r="P2147" s="71">
        <v>0</v>
      </c>
      <c r="Q2147" s="79">
        <v>1626.12</v>
      </c>
      <c r="R2147" s="79">
        <v>260.18</v>
      </c>
      <c r="S2147" s="71">
        <v>0</v>
      </c>
      <c r="T2147" s="79">
        <v>1886.3</v>
      </c>
      <c r="U2147" s="80" t="s">
        <v>24</v>
      </c>
      <c r="V2147" s="84">
        <f t="shared" si="226"/>
        <v>109.23167793940517</v>
      </c>
      <c r="W2147" s="74" t="s">
        <v>119</v>
      </c>
      <c r="X2147" s="80" t="s">
        <v>122</v>
      </c>
      <c r="Y2147" s="80" t="s">
        <v>121</v>
      </c>
      <c r="Z2147" s="80" t="s">
        <v>120</v>
      </c>
      <c r="AA2147" s="80" t="s">
        <v>120</v>
      </c>
      <c r="AB2147" s="76" t="s">
        <v>6708</v>
      </c>
      <c r="AC2147" s="76" t="s">
        <v>541</v>
      </c>
      <c r="AD2147" s="80" t="s">
        <v>28</v>
      </c>
      <c r="AE2147" s="76" t="s">
        <v>545</v>
      </c>
      <c r="AF2147" s="76" t="s">
        <v>96</v>
      </c>
      <c r="AG2147" s="82"/>
      <c r="AH2147" s="60"/>
      <c r="AI2147" s="75" t="s">
        <v>7419</v>
      </c>
      <c r="AJ2147" s="6" t="s">
        <v>103</v>
      </c>
      <c r="AK2147" s="81">
        <v>0</v>
      </c>
      <c r="AL2147" s="6" t="s">
        <v>103</v>
      </c>
      <c r="AM2147" s="342"/>
      <c r="AN2147" s="342"/>
      <c r="AO2147" s="342"/>
    </row>
    <row r="2148" spans="1:41">
      <c r="A2148" s="75" t="s">
        <v>7419</v>
      </c>
      <c r="B2148" s="6" t="s">
        <v>93</v>
      </c>
      <c r="C2148" s="76">
        <v>2147</v>
      </c>
      <c r="D2148" s="80" t="s">
        <v>108</v>
      </c>
      <c r="E2148" s="80" t="s">
        <v>2163</v>
      </c>
      <c r="F2148" s="6" t="str">
        <f t="shared" si="222"/>
        <v>FREIGHTFG-I-0536-AE26-M45</v>
      </c>
      <c r="G2148" s="96" t="s">
        <v>7455</v>
      </c>
      <c r="H2148" s="6" t="s">
        <v>7456</v>
      </c>
      <c r="I2148" s="85" t="s">
        <v>6622</v>
      </c>
      <c r="J2148" s="92">
        <v>46122</v>
      </c>
      <c r="K2148" s="92" t="s">
        <v>116</v>
      </c>
      <c r="L2148" s="80" t="s">
        <v>119</v>
      </c>
      <c r="M2148" s="80" t="s">
        <v>28</v>
      </c>
      <c r="N2148" s="85" t="s">
        <v>116</v>
      </c>
      <c r="O2148" s="71">
        <v>0</v>
      </c>
      <c r="P2148" s="71">
        <v>0</v>
      </c>
      <c r="Q2148" s="79">
        <v>39901.19</v>
      </c>
      <c r="R2148" s="79">
        <v>1359.91</v>
      </c>
      <c r="S2148" s="71">
        <v>0</v>
      </c>
      <c r="T2148" s="79">
        <v>41261.1</v>
      </c>
      <c r="U2148" s="80" t="s">
        <v>24</v>
      </c>
      <c r="V2148" s="84">
        <f t="shared" si="226"/>
        <v>2389.3437876401372</v>
      </c>
      <c r="W2148" s="74" t="s">
        <v>119</v>
      </c>
      <c r="X2148" s="80" t="s">
        <v>122</v>
      </c>
      <c r="Y2148" s="80" t="s">
        <v>121</v>
      </c>
      <c r="Z2148" s="80" t="s">
        <v>120</v>
      </c>
      <c r="AA2148" s="80" t="s">
        <v>120</v>
      </c>
      <c r="AB2148" s="76" t="s">
        <v>1098</v>
      </c>
      <c r="AC2148" s="76" t="s">
        <v>541</v>
      </c>
      <c r="AD2148" s="80" t="s">
        <v>28</v>
      </c>
      <c r="AE2148" s="76" t="s">
        <v>545</v>
      </c>
      <c r="AF2148" s="76" t="s">
        <v>96</v>
      </c>
      <c r="AG2148" s="82"/>
      <c r="AH2148" s="60"/>
      <c r="AI2148" s="75" t="s">
        <v>7419</v>
      </c>
      <c r="AJ2148" s="6" t="s">
        <v>103</v>
      </c>
      <c r="AK2148" s="81">
        <v>0</v>
      </c>
      <c r="AL2148" s="6" t="s">
        <v>103</v>
      </c>
      <c r="AM2148" s="342"/>
      <c r="AN2148" s="342"/>
      <c r="AO2148" s="342"/>
    </row>
    <row r="2149" spans="1:41">
      <c r="A2149" s="75" t="s">
        <v>7419</v>
      </c>
      <c r="B2149" s="6" t="s">
        <v>93</v>
      </c>
      <c r="C2149" s="76">
        <v>2148</v>
      </c>
      <c r="D2149" s="76" t="s">
        <v>98</v>
      </c>
      <c r="E2149" s="76" t="s">
        <v>2164</v>
      </c>
      <c r="F2149" s="6" t="str">
        <f t="shared" si="222"/>
        <v>BROKERFG-A-0017-SE26-M19.D</v>
      </c>
      <c r="G2149" s="97" t="s">
        <v>5978</v>
      </c>
      <c r="H2149" s="95" t="s">
        <v>7457</v>
      </c>
      <c r="I2149" s="85" t="s">
        <v>6622</v>
      </c>
      <c r="J2149" s="92">
        <v>46111</v>
      </c>
      <c r="K2149" s="96" t="s">
        <v>7553</v>
      </c>
      <c r="L2149" s="80">
        <v>90719433</v>
      </c>
      <c r="M2149" s="80" t="s">
        <v>1264</v>
      </c>
      <c r="N2149" s="6" t="s">
        <v>6209</v>
      </c>
      <c r="O2149" s="71">
        <v>0</v>
      </c>
      <c r="P2149" s="71">
        <v>0</v>
      </c>
      <c r="Q2149" s="79">
        <v>966.2</v>
      </c>
      <c r="R2149" s="79">
        <v>154.59</v>
      </c>
      <c r="S2149" s="71">
        <v>0</v>
      </c>
      <c r="T2149" s="79">
        <v>1120.79</v>
      </c>
      <c r="U2149" s="87" t="s">
        <v>24</v>
      </c>
      <c r="V2149" s="84">
        <f t="shared" si="226"/>
        <v>64.902598906698785</v>
      </c>
      <c r="W2149" s="86">
        <v>46108</v>
      </c>
      <c r="X2149" s="85" t="s">
        <v>1266</v>
      </c>
      <c r="Y2149" s="80" t="s">
        <v>537</v>
      </c>
      <c r="Z2149" s="80" t="s">
        <v>178</v>
      </c>
      <c r="AA2149" s="85" t="s">
        <v>1267</v>
      </c>
      <c r="AB2149" s="76" t="s">
        <v>539</v>
      </c>
      <c r="AC2149" s="76" t="s">
        <v>541</v>
      </c>
      <c r="AD2149" s="76" t="s">
        <v>543</v>
      </c>
      <c r="AE2149" s="76" t="s">
        <v>549</v>
      </c>
      <c r="AF2149" s="76" t="s">
        <v>96</v>
      </c>
      <c r="AG2149" s="75"/>
      <c r="AH2149" s="60"/>
      <c r="AI2149" s="75" t="s">
        <v>7419</v>
      </c>
      <c r="AJ2149" s="6" t="s">
        <v>103</v>
      </c>
      <c r="AK2149" s="81">
        <v>0</v>
      </c>
      <c r="AL2149" s="6" t="s">
        <v>103</v>
      </c>
      <c r="AM2149" s="342"/>
      <c r="AN2149" s="342"/>
      <c r="AO2149" s="342"/>
    </row>
    <row r="2150" spans="1:41">
      <c r="A2150" s="75" t="s">
        <v>7419</v>
      </c>
      <c r="B2150" s="6" t="s">
        <v>93</v>
      </c>
      <c r="C2150" s="76">
        <v>2149</v>
      </c>
      <c r="D2150" s="76" t="s">
        <v>98</v>
      </c>
      <c r="E2150" s="76" t="s">
        <v>2164</v>
      </c>
      <c r="F2150" s="6" t="str">
        <f t="shared" si="222"/>
        <v>BROKERFG-I-0051-SE26-M23-L.D</v>
      </c>
      <c r="G2150" s="97" t="s">
        <v>7458</v>
      </c>
      <c r="H2150" s="95" t="s">
        <v>7459</v>
      </c>
      <c r="I2150" s="85" t="s">
        <v>6622</v>
      </c>
      <c r="J2150" s="92">
        <v>46114</v>
      </c>
      <c r="K2150" s="96" t="s">
        <v>7554</v>
      </c>
      <c r="L2150" s="80" t="s">
        <v>7555</v>
      </c>
      <c r="M2150" s="80" t="s">
        <v>1264</v>
      </c>
      <c r="N2150" s="6" t="s">
        <v>7556</v>
      </c>
      <c r="O2150" s="71">
        <v>0</v>
      </c>
      <c r="P2150" s="71">
        <v>5002.54</v>
      </c>
      <c r="Q2150" s="79">
        <v>3171.38</v>
      </c>
      <c r="R2150" s="79">
        <v>507.42</v>
      </c>
      <c r="S2150" s="71">
        <v>0</v>
      </c>
      <c r="T2150" s="79">
        <v>8681.34</v>
      </c>
      <c r="U2150" s="87" t="s">
        <v>24</v>
      </c>
      <c r="V2150" s="84">
        <f t="shared" si="226"/>
        <v>502.71819697952378</v>
      </c>
      <c r="W2150" s="86">
        <v>46105</v>
      </c>
      <c r="X2150" s="85" t="s">
        <v>1266</v>
      </c>
      <c r="Y2150" s="80" t="s">
        <v>537</v>
      </c>
      <c r="Z2150" s="80" t="s">
        <v>178</v>
      </c>
      <c r="AA2150" s="85" t="s">
        <v>1267</v>
      </c>
      <c r="AB2150" s="76" t="s">
        <v>1118</v>
      </c>
      <c r="AC2150" s="76" t="s">
        <v>541</v>
      </c>
      <c r="AD2150" s="76" t="s">
        <v>543</v>
      </c>
      <c r="AE2150" s="76" t="s">
        <v>549</v>
      </c>
      <c r="AF2150" s="76" t="s">
        <v>96</v>
      </c>
      <c r="AG2150" s="75"/>
      <c r="AH2150" s="60"/>
      <c r="AI2150" s="75" t="s">
        <v>7419</v>
      </c>
      <c r="AJ2150" s="6" t="s">
        <v>103</v>
      </c>
      <c r="AK2150" s="81">
        <v>0</v>
      </c>
      <c r="AL2150" s="6" t="s">
        <v>103</v>
      </c>
      <c r="AM2150" s="342"/>
      <c r="AN2150" s="342"/>
      <c r="AO2150" s="342"/>
    </row>
    <row r="2151" spans="1:41">
      <c r="A2151" s="75" t="s">
        <v>7419</v>
      </c>
      <c r="B2151" s="6" t="s">
        <v>93</v>
      </c>
      <c r="C2151" s="76">
        <v>2150</v>
      </c>
      <c r="D2151" s="76" t="s">
        <v>98</v>
      </c>
      <c r="E2151" s="76" t="s">
        <v>2164</v>
      </c>
      <c r="F2151" s="6" t="str">
        <f t="shared" si="222"/>
        <v>BROKERFG-I-0052-SE26-M23-L.D</v>
      </c>
      <c r="G2151" s="96" t="s">
        <v>7460</v>
      </c>
      <c r="H2151" s="95" t="s">
        <v>7461</v>
      </c>
      <c r="I2151" s="85" t="s">
        <v>6622</v>
      </c>
      <c r="J2151" s="92">
        <v>46114</v>
      </c>
      <c r="K2151" s="96" t="s">
        <v>7557</v>
      </c>
      <c r="L2151" s="77" t="s">
        <v>7558</v>
      </c>
      <c r="M2151" s="80" t="s">
        <v>1264</v>
      </c>
      <c r="N2151" s="6" t="s">
        <v>7559</v>
      </c>
      <c r="O2151" s="71">
        <v>0</v>
      </c>
      <c r="P2151" s="71">
        <v>4977</v>
      </c>
      <c r="Q2151" s="79">
        <v>3145.86</v>
      </c>
      <c r="R2151" s="79">
        <v>503.34</v>
      </c>
      <c r="S2151" s="71">
        <v>0</v>
      </c>
      <c r="T2151" s="79">
        <v>8626.2000000000007</v>
      </c>
      <c r="U2151" s="87" t="s">
        <v>24</v>
      </c>
      <c r="V2151" s="84">
        <f t="shared" si="226"/>
        <v>499.52515519318086</v>
      </c>
      <c r="W2151" s="86">
        <v>46108</v>
      </c>
      <c r="X2151" s="85" t="s">
        <v>1266</v>
      </c>
      <c r="Y2151" s="6" t="s">
        <v>537</v>
      </c>
      <c r="Z2151" s="80" t="s">
        <v>178</v>
      </c>
      <c r="AA2151" s="85" t="s">
        <v>1267</v>
      </c>
      <c r="AB2151" s="76" t="s">
        <v>1118</v>
      </c>
      <c r="AC2151" s="76" t="s">
        <v>541</v>
      </c>
      <c r="AD2151" s="76" t="s">
        <v>543</v>
      </c>
      <c r="AE2151" s="76" t="s">
        <v>549</v>
      </c>
      <c r="AF2151" s="76" t="s">
        <v>96</v>
      </c>
      <c r="AG2151" s="75"/>
      <c r="AH2151" s="60"/>
      <c r="AI2151" s="75" t="s">
        <v>7419</v>
      </c>
      <c r="AJ2151" s="6" t="s">
        <v>103</v>
      </c>
      <c r="AK2151" s="81">
        <v>0</v>
      </c>
      <c r="AL2151" s="6" t="s">
        <v>103</v>
      </c>
      <c r="AM2151" s="342"/>
      <c r="AN2151" s="342"/>
      <c r="AO2151" s="342"/>
    </row>
    <row r="2152" spans="1:41" ht="15" thickBot="1">
      <c r="A2152" s="75" t="s">
        <v>7419</v>
      </c>
      <c r="B2152" s="6" t="s">
        <v>93</v>
      </c>
      <c r="C2152" s="76">
        <v>2151</v>
      </c>
      <c r="D2152" s="76" t="s">
        <v>98</v>
      </c>
      <c r="E2152" s="76" t="s">
        <v>2164</v>
      </c>
      <c r="F2152" s="6" t="str">
        <f t="shared" si="222"/>
        <v>BROKERRT-A-0052AE26-M19-PFA.D</v>
      </c>
      <c r="G2152" s="97" t="s">
        <v>7462</v>
      </c>
      <c r="H2152" s="95" t="s">
        <v>7463</v>
      </c>
      <c r="I2152" s="85" t="s">
        <v>6622</v>
      </c>
      <c r="J2152" s="92">
        <v>46112</v>
      </c>
      <c r="K2152" s="96" t="s">
        <v>7560</v>
      </c>
      <c r="L2152" s="77" t="s">
        <v>7561</v>
      </c>
      <c r="M2152" s="80" t="s">
        <v>25</v>
      </c>
      <c r="N2152" s="6" t="s">
        <v>116</v>
      </c>
      <c r="O2152" s="71">
        <v>0</v>
      </c>
      <c r="P2152" s="71">
        <v>0</v>
      </c>
      <c r="Q2152" s="79">
        <v>3890.45</v>
      </c>
      <c r="R2152" s="79">
        <v>622.47</v>
      </c>
      <c r="S2152" s="71">
        <v>0</v>
      </c>
      <c r="T2152" s="79">
        <v>4512.92</v>
      </c>
      <c r="U2152" s="87" t="s">
        <v>24</v>
      </c>
      <c r="V2152" s="84">
        <f t="shared" si="226"/>
        <v>261.33373482812937</v>
      </c>
      <c r="W2152" s="86">
        <v>46112</v>
      </c>
      <c r="X2152" s="85" t="s">
        <v>1267</v>
      </c>
      <c r="Y2152" s="6" t="s">
        <v>178</v>
      </c>
      <c r="Z2152" s="80" t="s">
        <v>121</v>
      </c>
      <c r="AA2152" s="85" t="s">
        <v>122</v>
      </c>
      <c r="AB2152" s="76" t="s">
        <v>539</v>
      </c>
      <c r="AC2152" s="76" t="s">
        <v>541</v>
      </c>
      <c r="AD2152" s="76" t="s">
        <v>28</v>
      </c>
      <c r="AE2152" s="275" t="s">
        <v>1517</v>
      </c>
      <c r="AF2152" s="76" t="s">
        <v>96</v>
      </c>
      <c r="AG2152" s="75"/>
      <c r="AH2152" s="60"/>
      <c r="AI2152" s="75" t="s">
        <v>7419</v>
      </c>
      <c r="AJ2152" s="6" t="s">
        <v>103</v>
      </c>
      <c r="AK2152" s="81">
        <v>0</v>
      </c>
      <c r="AL2152" s="6" t="s">
        <v>103</v>
      </c>
      <c r="AM2152" s="342"/>
      <c r="AN2152" s="342"/>
      <c r="AO2152" s="342"/>
    </row>
    <row r="2153" spans="1:41">
      <c r="A2153" s="75" t="s">
        <v>7419</v>
      </c>
      <c r="B2153" s="6" t="s">
        <v>93</v>
      </c>
      <c r="C2153" s="76">
        <v>2152</v>
      </c>
      <c r="D2153" s="76" t="s">
        <v>98</v>
      </c>
      <c r="E2153" s="76" t="s">
        <v>2164</v>
      </c>
      <c r="F2153" s="6" t="str">
        <f t="shared" si="222"/>
        <v>BROKERRM-A-0051AI26-M19-C9635.D//RM-A-0048AI26-M19-PFA.D</v>
      </c>
      <c r="G2153" s="97" t="s">
        <v>7464</v>
      </c>
      <c r="H2153" s="95" t="s">
        <v>7465</v>
      </c>
      <c r="I2153" s="85" t="s">
        <v>6622</v>
      </c>
      <c r="J2153" s="92">
        <v>46112</v>
      </c>
      <c r="K2153" s="96" t="s">
        <v>7562</v>
      </c>
      <c r="L2153" s="77" t="s">
        <v>7563</v>
      </c>
      <c r="M2153" s="80" t="s">
        <v>28</v>
      </c>
      <c r="N2153" s="6" t="s">
        <v>116</v>
      </c>
      <c r="O2153" s="71">
        <v>0</v>
      </c>
      <c r="P2153" s="71">
        <v>46142.15</v>
      </c>
      <c r="Q2153" s="79">
        <v>1744.86</v>
      </c>
      <c r="R2153" s="79">
        <v>279.18</v>
      </c>
      <c r="S2153" s="71">
        <v>0</v>
      </c>
      <c r="T2153" s="79">
        <v>48166.19</v>
      </c>
      <c r="U2153" s="87" t="s">
        <v>24</v>
      </c>
      <c r="V2153" s="84">
        <f t="shared" si="226"/>
        <v>2789.2030714351899</v>
      </c>
      <c r="W2153" s="86">
        <v>46112</v>
      </c>
      <c r="X2153" s="85" t="s">
        <v>437</v>
      </c>
      <c r="Y2153" s="6" t="s">
        <v>178</v>
      </c>
      <c r="Z2153" s="80" t="s">
        <v>121</v>
      </c>
      <c r="AA2153" s="85" t="s">
        <v>122</v>
      </c>
      <c r="AB2153" s="76" t="s">
        <v>539</v>
      </c>
      <c r="AC2153" s="76" t="s">
        <v>540</v>
      </c>
      <c r="AD2153" s="76" t="s">
        <v>25</v>
      </c>
      <c r="AE2153" s="76">
        <v>67180000</v>
      </c>
      <c r="AF2153" s="76" t="s">
        <v>96</v>
      </c>
      <c r="AG2153" s="82"/>
      <c r="AH2153" s="60"/>
      <c r="AI2153" s="75" t="s">
        <v>7419</v>
      </c>
      <c r="AJ2153" s="6" t="s">
        <v>103</v>
      </c>
      <c r="AK2153" s="81">
        <v>0</v>
      </c>
      <c r="AL2153" s="6" t="s">
        <v>103</v>
      </c>
      <c r="AM2153" s="342"/>
      <c r="AN2153" s="342"/>
      <c r="AO2153" s="342"/>
    </row>
    <row r="2154" spans="1:41">
      <c r="A2154" s="75" t="s">
        <v>7419</v>
      </c>
      <c r="B2154" s="6" t="s">
        <v>93</v>
      </c>
      <c r="C2154" s="76">
        <v>2153</v>
      </c>
      <c r="D2154" s="76" t="s">
        <v>98</v>
      </c>
      <c r="E2154" s="76" t="s">
        <v>2164</v>
      </c>
      <c r="F2154" s="6" t="str">
        <f t="shared" si="222"/>
        <v>BROKERRM-A-0053AI26-M19-C9696.D</v>
      </c>
      <c r="G2154" s="97" t="s">
        <v>7466</v>
      </c>
      <c r="H2154" s="95" t="s">
        <v>7467</v>
      </c>
      <c r="I2154" s="85" t="s">
        <v>6622</v>
      </c>
      <c r="J2154" s="92">
        <v>46114</v>
      </c>
      <c r="K2154" s="97" t="s">
        <v>7564</v>
      </c>
      <c r="L2154" s="77" t="s">
        <v>7565</v>
      </c>
      <c r="M2154" s="80" t="s">
        <v>25</v>
      </c>
      <c r="N2154" s="6" t="s">
        <v>116</v>
      </c>
      <c r="O2154" s="71">
        <v>0</v>
      </c>
      <c r="P2154" s="71">
        <v>10115.030000000001</v>
      </c>
      <c r="Q2154" s="79">
        <v>2523.46</v>
      </c>
      <c r="R2154" s="79">
        <v>403.75</v>
      </c>
      <c r="S2154" s="71">
        <v>0</v>
      </c>
      <c r="T2154" s="79">
        <v>13042.24</v>
      </c>
      <c r="U2154" s="87" t="s">
        <v>24</v>
      </c>
      <c r="V2154" s="84">
        <f t="shared" si="226"/>
        <v>755.24877235245071</v>
      </c>
      <c r="W2154" s="86">
        <v>46114</v>
      </c>
      <c r="X2154" s="80" t="s">
        <v>2026</v>
      </c>
      <c r="Y2154" s="80" t="s">
        <v>178</v>
      </c>
      <c r="Z2154" s="80" t="s">
        <v>121</v>
      </c>
      <c r="AA2154" s="80" t="s">
        <v>122</v>
      </c>
      <c r="AB2154" s="76" t="s">
        <v>539</v>
      </c>
      <c r="AC2154" s="76" t="s">
        <v>540</v>
      </c>
      <c r="AD2154" s="76" t="s">
        <v>25</v>
      </c>
      <c r="AE2154" s="76">
        <v>67180000</v>
      </c>
      <c r="AF2154" s="76" t="s">
        <v>96</v>
      </c>
      <c r="AG2154" s="82"/>
      <c r="AH2154" s="60"/>
      <c r="AI2154" s="75" t="s">
        <v>7419</v>
      </c>
      <c r="AJ2154" s="6" t="s">
        <v>103</v>
      </c>
      <c r="AK2154" s="81">
        <v>0</v>
      </c>
      <c r="AL2154" s="6" t="s">
        <v>103</v>
      </c>
      <c r="AM2154" s="342"/>
      <c r="AN2154" s="342"/>
      <c r="AO2154" s="342"/>
    </row>
    <row r="2155" spans="1:41">
      <c r="A2155" s="75" t="s">
        <v>7419</v>
      </c>
      <c r="B2155" s="6" t="s">
        <v>93</v>
      </c>
      <c r="C2155" s="76">
        <v>2154</v>
      </c>
      <c r="D2155" s="76" t="s">
        <v>98</v>
      </c>
      <c r="E2155" s="76" t="s">
        <v>2164</v>
      </c>
      <c r="F2155" s="6" t="str">
        <f t="shared" si="222"/>
        <v>BROKERRM-A-0054AI26-M19-C9158.D</v>
      </c>
      <c r="G2155" s="97" t="s">
        <v>7468</v>
      </c>
      <c r="H2155" s="95" t="s">
        <v>7469</v>
      </c>
      <c r="I2155" s="85" t="s">
        <v>6622</v>
      </c>
      <c r="J2155" s="92">
        <v>46114</v>
      </c>
      <c r="K2155" s="92" t="s">
        <v>7566</v>
      </c>
      <c r="L2155" s="88" t="s">
        <v>7567</v>
      </c>
      <c r="M2155" s="78" t="s">
        <v>25</v>
      </c>
      <c r="N2155" s="6" t="s">
        <v>116</v>
      </c>
      <c r="O2155" s="71">
        <v>0</v>
      </c>
      <c r="P2155" s="71">
        <v>11139.66</v>
      </c>
      <c r="Q2155" s="79">
        <v>1656.87</v>
      </c>
      <c r="R2155" s="79">
        <v>265.10000000000002</v>
      </c>
      <c r="S2155" s="71">
        <v>0</v>
      </c>
      <c r="T2155" s="79">
        <v>13061.63</v>
      </c>
      <c r="U2155" s="87" t="s">
        <v>24</v>
      </c>
      <c r="V2155" s="84">
        <f t="shared" si="226"/>
        <v>756.37160659686833</v>
      </c>
      <c r="W2155" s="70">
        <v>46114</v>
      </c>
      <c r="X2155" s="6" t="s">
        <v>2026</v>
      </c>
      <c r="Y2155" s="80" t="s">
        <v>178</v>
      </c>
      <c r="Z2155" s="80" t="s">
        <v>121</v>
      </c>
      <c r="AA2155" s="80" t="s">
        <v>122</v>
      </c>
      <c r="AB2155" s="76" t="s">
        <v>539</v>
      </c>
      <c r="AC2155" s="76" t="s">
        <v>540</v>
      </c>
      <c r="AD2155" s="76" t="s">
        <v>25</v>
      </c>
      <c r="AE2155" s="76">
        <v>67180000</v>
      </c>
      <c r="AF2155" s="76" t="s">
        <v>96</v>
      </c>
      <c r="AG2155" s="82"/>
      <c r="AH2155" s="60"/>
      <c r="AI2155" s="75" t="s">
        <v>7419</v>
      </c>
      <c r="AJ2155" s="6" t="s">
        <v>103</v>
      </c>
      <c r="AK2155" s="81">
        <v>0</v>
      </c>
      <c r="AL2155" s="6" t="s">
        <v>103</v>
      </c>
      <c r="AM2155" s="342"/>
      <c r="AN2155" s="342"/>
      <c r="AO2155" s="342"/>
    </row>
    <row r="2156" spans="1:41" ht="15" thickBot="1">
      <c r="A2156" s="75" t="s">
        <v>7419</v>
      </c>
      <c r="B2156" s="6" t="s">
        <v>93</v>
      </c>
      <c r="C2156" s="76">
        <v>2155</v>
      </c>
      <c r="D2156" s="76" t="s">
        <v>98</v>
      </c>
      <c r="E2156" s="76" t="s">
        <v>2164</v>
      </c>
      <c r="F2156" s="6" t="str">
        <f t="shared" si="222"/>
        <v>BROKERFG-A-0056AE26-M19-C9685.D</v>
      </c>
      <c r="G2156" s="97" t="s">
        <v>7470</v>
      </c>
      <c r="H2156" s="95" t="s">
        <v>7471</v>
      </c>
      <c r="I2156" s="85" t="s">
        <v>6622</v>
      </c>
      <c r="J2156" s="92">
        <v>46114</v>
      </c>
      <c r="K2156" s="92" t="s">
        <v>7568</v>
      </c>
      <c r="L2156" s="88" t="s">
        <v>7569</v>
      </c>
      <c r="M2156" s="78" t="s">
        <v>25</v>
      </c>
      <c r="N2156" s="6" t="s">
        <v>116</v>
      </c>
      <c r="O2156" s="71">
        <v>0</v>
      </c>
      <c r="P2156" s="71">
        <v>1253.21</v>
      </c>
      <c r="Q2156" s="79">
        <v>882.75</v>
      </c>
      <c r="R2156" s="79">
        <v>141.24</v>
      </c>
      <c r="S2156" s="71">
        <v>0</v>
      </c>
      <c r="T2156" s="79">
        <v>2277.1999999999998</v>
      </c>
      <c r="U2156" s="87" t="s">
        <v>24</v>
      </c>
      <c r="V2156" s="84">
        <f t="shared" si="226"/>
        <v>131.8678773278977</v>
      </c>
      <c r="W2156" s="70">
        <v>46114</v>
      </c>
      <c r="X2156" s="6" t="s">
        <v>7570</v>
      </c>
      <c r="Y2156" s="80" t="s">
        <v>178</v>
      </c>
      <c r="Z2156" s="80" t="s">
        <v>121</v>
      </c>
      <c r="AA2156" s="80" t="s">
        <v>122</v>
      </c>
      <c r="AB2156" s="76" t="s">
        <v>539</v>
      </c>
      <c r="AC2156" s="76" t="s">
        <v>541</v>
      </c>
      <c r="AD2156" s="76" t="s">
        <v>28</v>
      </c>
      <c r="AE2156" s="275" t="s">
        <v>1517</v>
      </c>
      <c r="AF2156" s="76" t="s">
        <v>96</v>
      </c>
      <c r="AG2156" s="75"/>
      <c r="AH2156" s="60"/>
      <c r="AI2156" s="75" t="s">
        <v>7419</v>
      </c>
      <c r="AJ2156" s="6" t="s">
        <v>103</v>
      </c>
      <c r="AK2156" s="81">
        <v>0</v>
      </c>
      <c r="AL2156" s="6" t="s">
        <v>103</v>
      </c>
      <c r="AM2156" s="342"/>
      <c r="AN2156" s="342"/>
      <c r="AO2156" s="342"/>
    </row>
    <row r="2157" spans="1:41">
      <c r="A2157" s="75" t="s">
        <v>7419</v>
      </c>
      <c r="B2157" s="6" t="s">
        <v>93</v>
      </c>
      <c r="C2157" s="76">
        <v>2156</v>
      </c>
      <c r="D2157" s="76" t="s">
        <v>98</v>
      </c>
      <c r="E2157" s="76" t="s">
        <v>2164</v>
      </c>
      <c r="F2157" s="6" t="str">
        <f t="shared" si="222"/>
        <v>BROKERRM-A-0055AI26-M19-C9542.D//RM-A-0049AI26-M19-PFA.D//RM-A-0045AI26-M19-PFA.D</v>
      </c>
      <c r="G2157" s="96" t="s">
        <v>7472</v>
      </c>
      <c r="H2157" s="95" t="s">
        <v>7473</v>
      </c>
      <c r="I2157" s="85" t="s">
        <v>6622</v>
      </c>
      <c r="J2157" s="92">
        <v>46114</v>
      </c>
      <c r="K2157" s="92" t="s">
        <v>7571</v>
      </c>
      <c r="L2157" s="77" t="s">
        <v>7572</v>
      </c>
      <c r="M2157" s="80" t="s">
        <v>25</v>
      </c>
      <c r="N2157" s="6" t="s">
        <v>116</v>
      </c>
      <c r="O2157" s="71">
        <v>0</v>
      </c>
      <c r="P2157" s="71">
        <v>106833.83</v>
      </c>
      <c r="Q2157" s="79">
        <v>4753.37</v>
      </c>
      <c r="R2157" s="79">
        <v>760.54</v>
      </c>
      <c r="S2157" s="71">
        <v>0</v>
      </c>
      <c r="T2157" s="79">
        <v>112347.74</v>
      </c>
      <c r="U2157" s="87" t="s">
        <v>24</v>
      </c>
      <c r="V2157" s="84">
        <f t="shared" si="226"/>
        <v>6505.8220605948309</v>
      </c>
      <c r="W2157" s="78">
        <v>46114</v>
      </c>
      <c r="X2157" s="80" t="s">
        <v>437</v>
      </c>
      <c r="Y2157" s="80" t="s">
        <v>178</v>
      </c>
      <c r="Z2157" s="80" t="s">
        <v>121</v>
      </c>
      <c r="AA2157" s="80" t="s">
        <v>122</v>
      </c>
      <c r="AB2157" s="76" t="s">
        <v>539</v>
      </c>
      <c r="AC2157" s="76" t="s">
        <v>540</v>
      </c>
      <c r="AD2157" s="76" t="s">
        <v>25</v>
      </c>
      <c r="AE2157" s="76">
        <v>67180000</v>
      </c>
      <c r="AF2157" s="76" t="s">
        <v>96</v>
      </c>
      <c r="AG2157" s="82"/>
      <c r="AH2157" s="60"/>
      <c r="AI2157" s="75" t="s">
        <v>7419</v>
      </c>
      <c r="AJ2157" s="6" t="s">
        <v>103</v>
      </c>
      <c r="AK2157" s="81">
        <v>0</v>
      </c>
      <c r="AL2157" s="6" t="s">
        <v>103</v>
      </c>
      <c r="AM2157" s="342"/>
      <c r="AN2157" s="342"/>
      <c r="AO2157" s="342"/>
    </row>
    <row r="2158" spans="1:41">
      <c r="A2158" s="75" t="s">
        <v>7419</v>
      </c>
      <c r="B2158" s="6" t="s">
        <v>93</v>
      </c>
      <c r="C2158" s="76">
        <v>2157</v>
      </c>
      <c r="D2158" s="76" t="s">
        <v>98</v>
      </c>
      <c r="E2158" s="76" t="s">
        <v>2164</v>
      </c>
      <c r="F2158" s="6" t="str">
        <f t="shared" si="222"/>
        <v>BROKERRM-M-004-SI26-M19-B</v>
      </c>
      <c r="G2158" s="97" t="s">
        <v>5086</v>
      </c>
      <c r="H2158" s="95" t="s">
        <v>7474</v>
      </c>
      <c r="I2158" s="85" t="s">
        <v>6622</v>
      </c>
      <c r="J2158" s="92">
        <v>46111</v>
      </c>
      <c r="K2158" s="98" t="s">
        <v>5312</v>
      </c>
      <c r="L2158" s="77" t="s">
        <v>5313</v>
      </c>
      <c r="M2158" s="78" t="s">
        <v>2525</v>
      </c>
      <c r="N2158" s="6" t="s">
        <v>3664</v>
      </c>
      <c r="O2158" s="71">
        <v>0</v>
      </c>
      <c r="P2158" s="71">
        <v>21839</v>
      </c>
      <c r="Q2158" s="79">
        <v>0</v>
      </c>
      <c r="R2158" s="79">
        <v>0</v>
      </c>
      <c r="S2158" s="71">
        <v>0</v>
      </c>
      <c r="T2158" s="79">
        <v>21839</v>
      </c>
      <c r="U2158" s="87" t="s">
        <v>24</v>
      </c>
      <c r="V2158" s="84">
        <f t="shared" si="226"/>
        <v>1264.6506995274715</v>
      </c>
      <c r="W2158" s="78">
        <v>46111</v>
      </c>
      <c r="X2158" s="80" t="s">
        <v>437</v>
      </c>
      <c r="Y2158" s="80" t="s">
        <v>129</v>
      </c>
      <c r="Z2158" s="80" t="s">
        <v>239</v>
      </c>
      <c r="AA2158" s="80" t="s">
        <v>122</v>
      </c>
      <c r="AB2158" s="76" t="s">
        <v>539</v>
      </c>
      <c r="AC2158" s="76" t="s">
        <v>540</v>
      </c>
      <c r="AD2158" s="76" t="s">
        <v>174</v>
      </c>
      <c r="AE2158" s="378">
        <v>67110003</v>
      </c>
      <c r="AF2158" s="76" t="s">
        <v>7573</v>
      </c>
      <c r="AG2158" s="139" t="s">
        <v>550</v>
      </c>
      <c r="AH2158" s="369">
        <v>12740</v>
      </c>
      <c r="AI2158" s="75" t="s">
        <v>7419</v>
      </c>
      <c r="AJ2158" s="6" t="s">
        <v>103</v>
      </c>
      <c r="AK2158" s="81">
        <v>0</v>
      </c>
      <c r="AL2158" s="6" t="s">
        <v>103</v>
      </c>
      <c r="AM2158" s="342"/>
      <c r="AN2158" s="342"/>
      <c r="AO2158" s="342"/>
    </row>
    <row r="2159" spans="1:41">
      <c r="A2159" s="75" t="s">
        <v>7419</v>
      </c>
      <c r="B2159" s="6" t="s">
        <v>93</v>
      </c>
      <c r="C2159" s="76">
        <v>2158</v>
      </c>
      <c r="D2159" s="76" t="s">
        <v>98</v>
      </c>
      <c r="E2159" s="76" t="s">
        <v>2164</v>
      </c>
      <c r="F2159" s="6" t="str">
        <f t="shared" si="222"/>
        <v>BROKERRM-M-037-SI26-M19-B</v>
      </c>
      <c r="G2159" s="97" t="s">
        <v>5514</v>
      </c>
      <c r="H2159" s="95" t="s">
        <v>7475</v>
      </c>
      <c r="I2159" s="85" t="s">
        <v>6622</v>
      </c>
      <c r="J2159" s="92">
        <v>46111</v>
      </c>
      <c r="K2159" s="92" t="s">
        <v>7574</v>
      </c>
      <c r="L2159" s="88" t="s">
        <v>6264</v>
      </c>
      <c r="M2159" s="78" t="s">
        <v>5248</v>
      </c>
      <c r="N2159" s="6" t="s">
        <v>5828</v>
      </c>
      <c r="O2159" s="71">
        <v>0</v>
      </c>
      <c r="P2159" s="71">
        <v>7250</v>
      </c>
      <c r="Q2159" s="79">
        <v>0</v>
      </c>
      <c r="R2159" s="79">
        <v>0</v>
      </c>
      <c r="S2159" s="71">
        <v>0</v>
      </c>
      <c r="T2159" s="79">
        <v>7250</v>
      </c>
      <c r="U2159" s="87" t="s">
        <v>24</v>
      </c>
      <c r="V2159" s="84">
        <f t="shared" si="226"/>
        <v>419.83229871212825</v>
      </c>
      <c r="W2159" s="78">
        <v>46111</v>
      </c>
      <c r="X2159" s="80" t="s">
        <v>437</v>
      </c>
      <c r="Y2159" s="80" t="s">
        <v>129</v>
      </c>
      <c r="Z2159" s="80" t="s">
        <v>239</v>
      </c>
      <c r="AA2159" s="80" t="s">
        <v>122</v>
      </c>
      <c r="AB2159" s="76" t="s">
        <v>539</v>
      </c>
      <c r="AC2159" s="76" t="s">
        <v>540</v>
      </c>
      <c r="AD2159" s="76" t="s">
        <v>174</v>
      </c>
      <c r="AE2159" s="378">
        <v>67110003</v>
      </c>
      <c r="AF2159" s="76" t="s">
        <v>7575</v>
      </c>
      <c r="AG2159" s="82"/>
      <c r="AH2159" s="60"/>
      <c r="AI2159" s="75" t="s">
        <v>7419</v>
      </c>
      <c r="AJ2159" s="6" t="s">
        <v>103</v>
      </c>
      <c r="AK2159" s="81">
        <v>0</v>
      </c>
      <c r="AL2159" s="6" t="s">
        <v>103</v>
      </c>
      <c r="AM2159" s="342"/>
      <c r="AN2159" s="342"/>
      <c r="AO2159" s="342"/>
    </row>
    <row r="2160" spans="1:41">
      <c r="A2160" s="75" t="s">
        <v>7419</v>
      </c>
      <c r="B2160" s="6" t="s">
        <v>93</v>
      </c>
      <c r="C2160" s="76">
        <v>2159</v>
      </c>
      <c r="D2160" s="76" t="s">
        <v>98</v>
      </c>
      <c r="E2160" s="76" t="s">
        <v>2164</v>
      </c>
      <c r="F2160" s="6" t="str">
        <f t="shared" si="222"/>
        <v>BROKERRM-M-045-SI26-M19-B</v>
      </c>
      <c r="G2160" s="97" t="s">
        <v>6021</v>
      </c>
      <c r="H2160" s="95" t="s">
        <v>7476</v>
      </c>
      <c r="I2160" s="85" t="s">
        <v>6622</v>
      </c>
      <c r="J2160" s="92">
        <v>46111</v>
      </c>
      <c r="K2160" s="92" t="s">
        <v>7576</v>
      </c>
      <c r="L2160" s="88" t="s">
        <v>6260</v>
      </c>
      <c r="M2160" s="78" t="s">
        <v>5248</v>
      </c>
      <c r="N2160" s="6" t="s">
        <v>5832</v>
      </c>
      <c r="O2160" s="71">
        <v>0</v>
      </c>
      <c r="P2160" s="71">
        <v>7134</v>
      </c>
      <c r="Q2160" s="79">
        <v>0</v>
      </c>
      <c r="R2160" s="79">
        <v>0</v>
      </c>
      <c r="S2160" s="71">
        <v>0</v>
      </c>
      <c r="T2160" s="79">
        <v>7134</v>
      </c>
      <c r="U2160" s="87" t="s">
        <v>24</v>
      </c>
      <c r="V2160" s="84">
        <f t="shared" si="226"/>
        <v>413.11498193273422</v>
      </c>
      <c r="W2160" s="78">
        <v>46111</v>
      </c>
      <c r="X2160" s="80" t="s">
        <v>1267</v>
      </c>
      <c r="Y2160" s="80" t="s">
        <v>129</v>
      </c>
      <c r="Z2160" s="80" t="s">
        <v>239</v>
      </c>
      <c r="AA2160" s="80" t="s">
        <v>122</v>
      </c>
      <c r="AB2160" s="76" t="s">
        <v>539</v>
      </c>
      <c r="AC2160" s="76" t="s">
        <v>540</v>
      </c>
      <c r="AD2160" s="76" t="s">
        <v>174</v>
      </c>
      <c r="AE2160" s="378">
        <v>67110003</v>
      </c>
      <c r="AF2160" s="76" t="s">
        <v>7577</v>
      </c>
      <c r="AG2160" s="75"/>
      <c r="AH2160" s="60"/>
      <c r="AI2160" s="75" t="s">
        <v>7419</v>
      </c>
      <c r="AJ2160" s="6" t="s">
        <v>103</v>
      </c>
      <c r="AK2160" s="81">
        <v>0</v>
      </c>
      <c r="AL2160" s="6" t="s">
        <v>103</v>
      </c>
      <c r="AM2160" s="342"/>
      <c r="AN2160" s="342"/>
      <c r="AO2160" s="342"/>
    </row>
    <row r="2161" spans="1:41">
      <c r="A2161" s="75" t="s">
        <v>7419</v>
      </c>
      <c r="B2161" s="6" t="s">
        <v>93</v>
      </c>
      <c r="C2161" s="76">
        <v>2160</v>
      </c>
      <c r="D2161" s="76" t="s">
        <v>98</v>
      </c>
      <c r="E2161" s="76" t="s">
        <v>2164</v>
      </c>
      <c r="F2161" s="6" t="str">
        <f t="shared" si="222"/>
        <v>BROKERRM-M-038-SI26-M19-B</v>
      </c>
      <c r="G2161" s="97" t="s">
        <v>6023</v>
      </c>
      <c r="H2161" s="95" t="s">
        <v>7477</v>
      </c>
      <c r="I2161" s="85" t="s">
        <v>6622</v>
      </c>
      <c r="J2161" s="92">
        <v>46111</v>
      </c>
      <c r="K2161" s="92" t="s">
        <v>7578</v>
      </c>
      <c r="L2161" s="88" t="s">
        <v>6262</v>
      </c>
      <c r="M2161" s="78" t="s">
        <v>2525</v>
      </c>
      <c r="N2161" s="6" t="s">
        <v>5829</v>
      </c>
      <c r="O2161" s="71">
        <v>0</v>
      </c>
      <c r="P2161" s="71">
        <v>7250</v>
      </c>
      <c r="Q2161" s="79">
        <v>0</v>
      </c>
      <c r="R2161" s="79">
        <v>0</v>
      </c>
      <c r="S2161" s="71">
        <v>0</v>
      </c>
      <c r="T2161" s="79">
        <v>7250</v>
      </c>
      <c r="U2161" s="87" t="s">
        <v>24</v>
      </c>
      <c r="V2161" s="84">
        <f t="shared" si="226"/>
        <v>419.83229871212825</v>
      </c>
      <c r="W2161" s="70">
        <v>46111</v>
      </c>
      <c r="X2161" s="6" t="s">
        <v>437</v>
      </c>
      <c r="Y2161" s="80" t="s">
        <v>129</v>
      </c>
      <c r="Z2161" s="80" t="s">
        <v>239</v>
      </c>
      <c r="AA2161" s="80" t="s">
        <v>122</v>
      </c>
      <c r="AB2161" s="76" t="s">
        <v>539</v>
      </c>
      <c r="AC2161" s="76" t="s">
        <v>540</v>
      </c>
      <c r="AD2161" s="76" t="s">
        <v>174</v>
      </c>
      <c r="AE2161" s="378">
        <v>67110003</v>
      </c>
      <c r="AF2161" s="76" t="s">
        <v>7579</v>
      </c>
      <c r="AG2161" s="82"/>
      <c r="AH2161" s="60"/>
      <c r="AI2161" s="75" t="s">
        <v>7419</v>
      </c>
      <c r="AJ2161" s="6" t="s">
        <v>103</v>
      </c>
      <c r="AK2161" s="81">
        <v>0</v>
      </c>
      <c r="AL2161" s="6" t="s">
        <v>103</v>
      </c>
      <c r="AM2161" s="342"/>
      <c r="AN2161" s="342"/>
      <c r="AO2161" s="342"/>
    </row>
    <row r="2162" spans="1:41">
      <c r="A2162" s="75" t="s">
        <v>7419</v>
      </c>
      <c r="B2162" s="6" t="s">
        <v>93</v>
      </c>
      <c r="C2162" s="76">
        <v>2161</v>
      </c>
      <c r="D2162" s="76" t="s">
        <v>98</v>
      </c>
      <c r="E2162" s="76" t="s">
        <v>2164</v>
      </c>
      <c r="F2162" s="6" t="str">
        <f t="shared" si="222"/>
        <v>BROKERAF-M-099-SI26-M46-B</v>
      </c>
      <c r="G2162" s="97" t="s">
        <v>7002</v>
      </c>
      <c r="H2162" s="95" t="s">
        <v>7478</v>
      </c>
      <c r="I2162" s="85" t="s">
        <v>6622</v>
      </c>
      <c r="J2162" s="92">
        <v>46111</v>
      </c>
      <c r="K2162" s="92" t="s">
        <v>7241</v>
      </c>
      <c r="L2162" s="88" t="s">
        <v>7242</v>
      </c>
      <c r="M2162" s="78" t="s">
        <v>2525</v>
      </c>
      <c r="N2162" s="6" t="s">
        <v>6798</v>
      </c>
      <c r="O2162" s="71">
        <v>0</v>
      </c>
      <c r="P2162" s="71">
        <v>6670</v>
      </c>
      <c r="Q2162" s="79">
        <v>0</v>
      </c>
      <c r="R2162" s="79">
        <v>0</v>
      </c>
      <c r="S2162" s="71">
        <v>0</v>
      </c>
      <c r="T2162" s="79">
        <v>6670</v>
      </c>
      <c r="U2162" s="87" t="s">
        <v>24</v>
      </c>
      <c r="V2162" s="84">
        <f t="shared" si="226"/>
        <v>386.24571481515801</v>
      </c>
      <c r="W2162" s="70">
        <v>46111</v>
      </c>
      <c r="X2162" s="6" t="s">
        <v>1267</v>
      </c>
      <c r="Y2162" s="80" t="s">
        <v>129</v>
      </c>
      <c r="Z2162" s="80" t="s">
        <v>239</v>
      </c>
      <c r="AA2162" s="80" t="s">
        <v>122</v>
      </c>
      <c r="AB2162" s="76" t="s">
        <v>1106</v>
      </c>
      <c r="AC2162" s="76" t="s">
        <v>540</v>
      </c>
      <c r="AD2162" s="76" t="s">
        <v>174</v>
      </c>
      <c r="AE2162" s="378">
        <v>67110003</v>
      </c>
      <c r="AF2162" s="76" t="s">
        <v>7580</v>
      </c>
      <c r="AG2162" s="82"/>
      <c r="AH2162" s="60"/>
      <c r="AI2162" s="75" t="s">
        <v>7419</v>
      </c>
      <c r="AJ2162" s="6" t="s">
        <v>103</v>
      </c>
      <c r="AK2162" s="81">
        <v>0</v>
      </c>
      <c r="AL2162" s="6" t="s">
        <v>103</v>
      </c>
      <c r="AM2162" s="342"/>
      <c r="AN2162" s="342"/>
      <c r="AO2162" s="342"/>
    </row>
    <row r="2163" spans="1:41">
      <c r="A2163" s="75" t="s">
        <v>7419</v>
      </c>
      <c r="B2163" s="6" t="s">
        <v>93</v>
      </c>
      <c r="C2163" s="76">
        <v>2162</v>
      </c>
      <c r="D2163" s="76" t="s">
        <v>98</v>
      </c>
      <c r="E2163" s="76" t="s">
        <v>2164</v>
      </c>
      <c r="F2163" s="6" t="str">
        <f t="shared" si="222"/>
        <v>BROKERAF-M-098-SI26-M46-B</v>
      </c>
      <c r="G2163" s="97" t="s">
        <v>6998</v>
      </c>
      <c r="H2163" s="95" t="s">
        <v>7479</v>
      </c>
      <c r="I2163" s="85" t="s">
        <v>6622</v>
      </c>
      <c r="J2163" s="92">
        <v>46111</v>
      </c>
      <c r="K2163" s="92" t="s">
        <v>7237</v>
      </c>
      <c r="L2163" s="88" t="s">
        <v>7238</v>
      </c>
      <c r="M2163" s="78" t="s">
        <v>447</v>
      </c>
      <c r="N2163" s="6" t="s">
        <v>6796</v>
      </c>
      <c r="O2163" s="71">
        <v>0</v>
      </c>
      <c r="P2163" s="71">
        <v>6670</v>
      </c>
      <c r="Q2163" s="79">
        <v>0</v>
      </c>
      <c r="R2163" s="79">
        <v>0</v>
      </c>
      <c r="S2163" s="71">
        <v>0</v>
      </c>
      <c r="T2163" s="79">
        <v>6670</v>
      </c>
      <c r="U2163" s="87" t="s">
        <v>24</v>
      </c>
      <c r="V2163" s="84">
        <f t="shared" si="226"/>
        <v>386.24571481515801</v>
      </c>
      <c r="W2163" s="89">
        <v>46111</v>
      </c>
      <c r="X2163" s="85" t="s">
        <v>1267</v>
      </c>
      <c r="Y2163" s="85" t="s">
        <v>129</v>
      </c>
      <c r="Z2163" s="85" t="s">
        <v>239</v>
      </c>
      <c r="AA2163" s="80" t="s">
        <v>122</v>
      </c>
      <c r="AB2163" s="76" t="s">
        <v>1106</v>
      </c>
      <c r="AC2163" s="76" t="s">
        <v>540</v>
      </c>
      <c r="AD2163" s="76" t="s">
        <v>174</v>
      </c>
      <c r="AE2163" s="378">
        <v>67110003</v>
      </c>
      <c r="AF2163" s="76" t="s">
        <v>7581</v>
      </c>
      <c r="AG2163" s="82"/>
      <c r="AH2163" s="60"/>
      <c r="AI2163" s="75" t="s">
        <v>7419</v>
      </c>
      <c r="AJ2163" s="6" t="s">
        <v>103</v>
      </c>
      <c r="AK2163" s="81">
        <v>0</v>
      </c>
      <c r="AL2163" s="6" t="s">
        <v>103</v>
      </c>
      <c r="AM2163" s="342"/>
      <c r="AN2163" s="342"/>
      <c r="AO2163" s="342"/>
    </row>
    <row r="2164" spans="1:41">
      <c r="A2164" s="75" t="s">
        <v>7419</v>
      </c>
      <c r="B2164" s="6" t="s">
        <v>93</v>
      </c>
      <c r="C2164" s="76">
        <v>2163</v>
      </c>
      <c r="D2164" s="76" t="s">
        <v>98</v>
      </c>
      <c r="E2164" s="76" t="s">
        <v>2164</v>
      </c>
      <c r="F2164" s="6" t="str">
        <f t="shared" si="222"/>
        <v>BROKERRM-M-023-SI26-M19-B</v>
      </c>
      <c r="G2164" s="97" t="s">
        <v>5106</v>
      </c>
      <c r="H2164" s="95" t="s">
        <v>7480</v>
      </c>
      <c r="I2164" s="85" t="s">
        <v>6622</v>
      </c>
      <c r="J2164" s="92">
        <v>46111</v>
      </c>
      <c r="K2164" s="92" t="s">
        <v>5340</v>
      </c>
      <c r="L2164" s="88" t="s">
        <v>5341</v>
      </c>
      <c r="M2164" s="78" t="s">
        <v>5248</v>
      </c>
      <c r="N2164" s="80" t="s">
        <v>5342</v>
      </c>
      <c r="O2164" s="71">
        <v>0</v>
      </c>
      <c r="P2164" s="71">
        <v>7250</v>
      </c>
      <c r="Q2164" s="79">
        <v>0</v>
      </c>
      <c r="R2164" s="79">
        <v>0</v>
      </c>
      <c r="S2164" s="71">
        <v>0</v>
      </c>
      <c r="T2164" s="79">
        <v>7250</v>
      </c>
      <c r="U2164" s="87" t="s">
        <v>24</v>
      </c>
      <c r="V2164" s="84">
        <f t="shared" si="226"/>
        <v>419.83229871212825</v>
      </c>
      <c r="W2164" s="89">
        <v>46111</v>
      </c>
      <c r="X2164" s="85" t="s">
        <v>437</v>
      </c>
      <c r="Y2164" s="85" t="s">
        <v>129</v>
      </c>
      <c r="Z2164" s="85" t="s">
        <v>239</v>
      </c>
      <c r="AA2164" s="80" t="s">
        <v>122</v>
      </c>
      <c r="AB2164" s="76" t="s">
        <v>539</v>
      </c>
      <c r="AC2164" s="76" t="s">
        <v>540</v>
      </c>
      <c r="AD2164" s="76" t="s">
        <v>174</v>
      </c>
      <c r="AE2164" s="378">
        <v>67110003</v>
      </c>
      <c r="AF2164" s="76" t="s">
        <v>7582</v>
      </c>
      <c r="AG2164" s="82"/>
      <c r="AH2164" s="60"/>
      <c r="AI2164" s="75" t="s">
        <v>7419</v>
      </c>
      <c r="AJ2164" s="6" t="s">
        <v>103</v>
      </c>
      <c r="AK2164" s="81">
        <v>0</v>
      </c>
      <c r="AL2164" s="6" t="s">
        <v>103</v>
      </c>
      <c r="AM2164" s="342"/>
      <c r="AN2164" s="342"/>
      <c r="AO2164" s="342"/>
    </row>
    <row r="2165" spans="1:41" ht="116">
      <c r="A2165" s="75" t="s">
        <v>7419</v>
      </c>
      <c r="B2165" s="6" t="s">
        <v>93</v>
      </c>
      <c r="C2165" s="76">
        <v>2164</v>
      </c>
      <c r="D2165" s="76" t="s">
        <v>98</v>
      </c>
      <c r="E2165" s="76" t="s">
        <v>2164</v>
      </c>
      <c r="F2165" s="6" t="str">
        <f t="shared" si="222"/>
        <v>BROKERRM-M-127-SI26-M46-B//RM-M-126-SI26-M46-B//RM-M-125-SI26-M46-B//RM-M-124-SI26-M46-B</v>
      </c>
      <c r="G2165" s="97" t="s">
        <v>7040</v>
      </c>
      <c r="H2165" s="95" t="s">
        <v>7481</v>
      </c>
      <c r="I2165" s="85" t="s">
        <v>6622</v>
      </c>
      <c r="J2165" s="92">
        <v>46111</v>
      </c>
      <c r="K2165" s="92" t="s">
        <v>7283</v>
      </c>
      <c r="L2165" s="91" t="s">
        <v>7284</v>
      </c>
      <c r="M2165" s="80" t="s">
        <v>2525</v>
      </c>
      <c r="N2165" s="80" t="s">
        <v>7285</v>
      </c>
      <c r="O2165" s="71">
        <v>0</v>
      </c>
      <c r="P2165" s="71">
        <v>13340</v>
      </c>
      <c r="Q2165" s="79">
        <v>0</v>
      </c>
      <c r="R2165" s="79">
        <v>0</v>
      </c>
      <c r="S2165" s="71">
        <v>0</v>
      </c>
      <c r="T2165" s="79">
        <v>13340</v>
      </c>
      <c r="U2165" s="87" t="s">
        <v>24</v>
      </c>
      <c r="V2165" s="84">
        <f t="shared" si="226"/>
        <v>772.49142963031602</v>
      </c>
      <c r="W2165" s="70">
        <v>46111</v>
      </c>
      <c r="X2165" s="6" t="s">
        <v>437</v>
      </c>
      <c r="Y2165" s="80" t="s">
        <v>129</v>
      </c>
      <c r="Z2165" s="80" t="s">
        <v>239</v>
      </c>
      <c r="AA2165" s="80" t="s">
        <v>122</v>
      </c>
      <c r="AB2165" s="76" t="s">
        <v>1106</v>
      </c>
      <c r="AC2165" s="76" t="s">
        <v>540</v>
      </c>
      <c r="AD2165" s="76" t="s">
        <v>174</v>
      </c>
      <c r="AE2165" s="378">
        <v>67110003</v>
      </c>
      <c r="AF2165" s="76" t="s">
        <v>96</v>
      </c>
      <c r="AG2165" s="82"/>
      <c r="AH2165" s="60"/>
      <c r="AI2165" s="75" t="s">
        <v>7419</v>
      </c>
      <c r="AJ2165" s="6" t="s">
        <v>103</v>
      </c>
      <c r="AK2165" s="81">
        <v>0</v>
      </c>
      <c r="AL2165" s="6" t="s">
        <v>103</v>
      </c>
      <c r="AM2165" s="342"/>
      <c r="AN2165" s="342"/>
      <c r="AO2165" s="342"/>
    </row>
    <row r="2166" spans="1:41">
      <c r="A2166" s="75" t="s">
        <v>7419</v>
      </c>
      <c r="B2166" s="6" t="s">
        <v>93</v>
      </c>
      <c r="C2166" s="76">
        <v>2165</v>
      </c>
      <c r="D2166" s="76" t="s">
        <v>98</v>
      </c>
      <c r="E2166" s="76" t="s">
        <v>2164</v>
      </c>
      <c r="F2166" s="6" t="str">
        <f t="shared" si="222"/>
        <v>BROKERAF-M-113-SI26-M46-B//AF-M-114-SI26-M46-B//AF-M-115-SI26-M46-B//AF-M-116-SI26-M46-B</v>
      </c>
      <c r="G2166" s="97" t="s">
        <v>7034</v>
      </c>
      <c r="H2166" s="95" t="s">
        <v>7482</v>
      </c>
      <c r="I2166" s="85" t="s">
        <v>6622</v>
      </c>
      <c r="J2166" s="92">
        <v>46111</v>
      </c>
      <c r="K2166" s="92" t="s">
        <v>7276</v>
      </c>
      <c r="L2166" s="77" t="s">
        <v>7277</v>
      </c>
      <c r="M2166" s="80" t="s">
        <v>463</v>
      </c>
      <c r="N2166" s="80" t="s">
        <v>7278</v>
      </c>
      <c r="O2166" s="71">
        <v>0</v>
      </c>
      <c r="P2166" s="71">
        <v>20938</v>
      </c>
      <c r="Q2166" s="79">
        <v>0</v>
      </c>
      <c r="R2166" s="79">
        <v>0</v>
      </c>
      <c r="S2166" s="71">
        <v>0</v>
      </c>
      <c r="T2166" s="79">
        <v>20938</v>
      </c>
      <c r="U2166" s="87" t="s">
        <v>24</v>
      </c>
      <c r="V2166" s="84">
        <f t="shared" si="226"/>
        <v>1212.4756786806265</v>
      </c>
      <c r="W2166" s="70">
        <v>46111</v>
      </c>
      <c r="X2166" s="80" t="s">
        <v>437</v>
      </c>
      <c r="Y2166" s="80" t="s">
        <v>129</v>
      </c>
      <c r="Z2166" s="80" t="s">
        <v>239</v>
      </c>
      <c r="AA2166" s="80" t="s">
        <v>122</v>
      </c>
      <c r="AB2166" s="76" t="s">
        <v>1106</v>
      </c>
      <c r="AC2166" s="76" t="s">
        <v>540</v>
      </c>
      <c r="AD2166" s="76" t="s">
        <v>174</v>
      </c>
      <c r="AE2166" s="378">
        <v>67110003</v>
      </c>
      <c r="AF2166" s="76" t="s">
        <v>96</v>
      </c>
      <c r="AG2166" s="82"/>
      <c r="AH2166" s="60"/>
      <c r="AI2166" s="75" t="s">
        <v>7419</v>
      </c>
      <c r="AJ2166" s="6" t="s">
        <v>103</v>
      </c>
      <c r="AK2166" s="81">
        <v>0</v>
      </c>
      <c r="AL2166" s="6" t="s">
        <v>103</v>
      </c>
      <c r="AM2166" s="342"/>
      <c r="AN2166" s="342"/>
      <c r="AO2166" s="342"/>
    </row>
    <row r="2167" spans="1:41" ht="29">
      <c r="A2167" s="75" t="s">
        <v>7419</v>
      </c>
      <c r="B2167" s="6" t="s">
        <v>93</v>
      </c>
      <c r="C2167" s="76">
        <v>2166</v>
      </c>
      <c r="D2167" s="76" t="s">
        <v>98</v>
      </c>
      <c r="E2167" s="76" t="s">
        <v>2164</v>
      </c>
      <c r="F2167" s="6" t="str">
        <f t="shared" si="222"/>
        <v>BROKERRM-M-088-SI26-M19-B</v>
      </c>
      <c r="G2167" s="97" t="s">
        <v>7483</v>
      </c>
      <c r="H2167" s="95" t="s">
        <v>7484</v>
      </c>
      <c r="I2167" s="85" t="s">
        <v>6622</v>
      </c>
      <c r="J2167" s="92">
        <v>46111</v>
      </c>
      <c r="K2167" s="95" t="s">
        <v>7583</v>
      </c>
      <c r="L2167" s="72" t="s">
        <v>7584</v>
      </c>
      <c r="M2167" s="80" t="s">
        <v>2525</v>
      </c>
      <c r="N2167" s="80" t="s">
        <v>7585</v>
      </c>
      <c r="O2167" s="71">
        <v>0</v>
      </c>
      <c r="P2167" s="71">
        <v>29444.32</v>
      </c>
      <c r="Q2167" s="79">
        <v>3074.89</v>
      </c>
      <c r="R2167" s="79">
        <v>491.98</v>
      </c>
      <c r="S2167" s="71">
        <v>0</v>
      </c>
      <c r="T2167" s="79">
        <v>33011.19</v>
      </c>
      <c r="U2167" s="87" t="s">
        <v>24</v>
      </c>
      <c r="V2167" s="84">
        <f t="shared" si="226"/>
        <v>1911.6087973686651</v>
      </c>
      <c r="W2167" s="89">
        <v>46111</v>
      </c>
      <c r="X2167" s="87" t="s">
        <v>1267</v>
      </c>
      <c r="Y2167" s="85" t="s">
        <v>129</v>
      </c>
      <c r="Z2167" s="85" t="s">
        <v>239</v>
      </c>
      <c r="AA2167" s="85" t="s">
        <v>122</v>
      </c>
      <c r="AB2167" s="76" t="s">
        <v>539</v>
      </c>
      <c r="AC2167" s="76" t="s">
        <v>540</v>
      </c>
      <c r="AD2167" s="76" t="s">
        <v>174</v>
      </c>
      <c r="AE2167" s="378">
        <v>67110003</v>
      </c>
      <c r="AF2167" s="76">
        <v>8768569</v>
      </c>
      <c r="AG2167" s="139" t="s">
        <v>550</v>
      </c>
      <c r="AH2167" s="369">
        <v>21499.17</v>
      </c>
      <c r="AI2167" s="75" t="s">
        <v>7419</v>
      </c>
      <c r="AJ2167" s="6" t="s">
        <v>103</v>
      </c>
      <c r="AK2167" s="81">
        <v>0</v>
      </c>
      <c r="AL2167" s="6" t="s">
        <v>103</v>
      </c>
      <c r="AM2167" s="342"/>
      <c r="AN2167" s="342"/>
      <c r="AO2167" s="342"/>
    </row>
    <row r="2168" spans="1:41" ht="29">
      <c r="A2168" s="75" t="s">
        <v>7419</v>
      </c>
      <c r="B2168" s="6" t="s">
        <v>93</v>
      </c>
      <c r="C2168" s="76">
        <v>2167</v>
      </c>
      <c r="D2168" s="76" t="s">
        <v>98</v>
      </c>
      <c r="E2168" s="76" t="s">
        <v>2164</v>
      </c>
      <c r="F2168" s="6" t="str">
        <f t="shared" si="222"/>
        <v>BROKERRM-M-080-SI26-M19-B</v>
      </c>
      <c r="G2168" s="97" t="s">
        <v>7485</v>
      </c>
      <c r="H2168" s="95" t="s">
        <v>7486</v>
      </c>
      <c r="I2168" s="85" t="s">
        <v>6622</v>
      </c>
      <c r="J2168" s="92">
        <v>46111</v>
      </c>
      <c r="K2168" s="95" t="s">
        <v>7586</v>
      </c>
      <c r="L2168" s="72" t="s">
        <v>7587</v>
      </c>
      <c r="M2168" s="80" t="s">
        <v>2525</v>
      </c>
      <c r="N2168" s="80" t="s">
        <v>7588</v>
      </c>
      <c r="O2168" s="71">
        <v>0</v>
      </c>
      <c r="P2168" s="71">
        <v>27659.86</v>
      </c>
      <c r="Q2168" s="79">
        <v>3060.4</v>
      </c>
      <c r="R2168" s="79">
        <v>489.67</v>
      </c>
      <c r="S2168" s="71">
        <v>0</v>
      </c>
      <c r="T2168" s="79">
        <v>31209.93</v>
      </c>
      <c r="U2168" s="87" t="s">
        <v>24</v>
      </c>
      <c r="V2168" s="84">
        <f t="shared" si="226"/>
        <v>1807.301607523395</v>
      </c>
      <c r="W2168" s="89">
        <v>46111</v>
      </c>
      <c r="X2168" s="87" t="s">
        <v>1267</v>
      </c>
      <c r="Y2168" s="85" t="s">
        <v>129</v>
      </c>
      <c r="Z2168" s="85" t="s">
        <v>239</v>
      </c>
      <c r="AA2168" s="85" t="s">
        <v>122</v>
      </c>
      <c r="AB2168" s="76" t="s">
        <v>539</v>
      </c>
      <c r="AC2168" s="76" t="s">
        <v>540</v>
      </c>
      <c r="AD2168" s="76" t="s">
        <v>174</v>
      </c>
      <c r="AE2168" s="378">
        <v>67110003</v>
      </c>
      <c r="AF2168" s="76" t="s">
        <v>7589</v>
      </c>
      <c r="AG2168" s="139" t="s">
        <v>550</v>
      </c>
      <c r="AH2168" s="369">
        <v>25826.36</v>
      </c>
      <c r="AI2168" s="75" t="s">
        <v>7419</v>
      </c>
      <c r="AJ2168" s="6" t="s">
        <v>103</v>
      </c>
      <c r="AK2168" s="81">
        <v>0</v>
      </c>
      <c r="AL2168" s="6" t="s">
        <v>103</v>
      </c>
      <c r="AM2168" s="342"/>
      <c r="AN2168" s="342"/>
      <c r="AO2168" s="342"/>
    </row>
    <row r="2169" spans="1:41" ht="29">
      <c r="A2169" s="75" t="s">
        <v>7419</v>
      </c>
      <c r="B2169" s="6" t="s">
        <v>93</v>
      </c>
      <c r="C2169" s="76">
        <v>2168</v>
      </c>
      <c r="D2169" s="76" t="s">
        <v>98</v>
      </c>
      <c r="E2169" s="76" t="s">
        <v>2164</v>
      </c>
      <c r="F2169" s="6" t="str">
        <f t="shared" si="222"/>
        <v>BROKERRM-M-077-SI26-M19-B</v>
      </c>
      <c r="G2169" s="97" t="s">
        <v>7487</v>
      </c>
      <c r="H2169" s="95" t="s">
        <v>7488</v>
      </c>
      <c r="I2169" s="85" t="s">
        <v>6622</v>
      </c>
      <c r="J2169" s="92">
        <v>46111</v>
      </c>
      <c r="K2169" s="95" t="s">
        <v>7590</v>
      </c>
      <c r="L2169" s="72" t="s">
        <v>7591</v>
      </c>
      <c r="M2169" s="80" t="s">
        <v>2525</v>
      </c>
      <c r="N2169" s="80" t="s">
        <v>7592</v>
      </c>
      <c r="O2169" s="71">
        <v>0</v>
      </c>
      <c r="P2169" s="71">
        <v>30862.43</v>
      </c>
      <c r="Q2169" s="79">
        <v>3445.68</v>
      </c>
      <c r="R2169" s="79">
        <v>551.30999999999995</v>
      </c>
      <c r="S2169" s="71">
        <v>0</v>
      </c>
      <c r="T2169" s="79">
        <v>34859.42</v>
      </c>
      <c r="U2169" s="87" t="s">
        <v>24</v>
      </c>
      <c r="V2169" s="84">
        <f t="shared" si="226"/>
        <v>2018.6359214305569</v>
      </c>
      <c r="W2169" s="89">
        <v>46111</v>
      </c>
      <c r="X2169" s="87" t="s">
        <v>1267</v>
      </c>
      <c r="Y2169" s="85" t="s">
        <v>129</v>
      </c>
      <c r="Z2169" s="85" t="s">
        <v>239</v>
      </c>
      <c r="AA2169" s="85" t="s">
        <v>122</v>
      </c>
      <c r="AB2169" s="76" t="s">
        <v>539</v>
      </c>
      <c r="AC2169" s="76" t="s">
        <v>540</v>
      </c>
      <c r="AD2169" s="76" t="s">
        <v>174</v>
      </c>
      <c r="AE2169" s="378">
        <v>67110003</v>
      </c>
      <c r="AF2169" s="76" t="s">
        <v>7593</v>
      </c>
      <c r="AG2169" s="139" t="s">
        <v>550</v>
      </c>
      <c r="AH2169" s="369">
        <v>29028.93</v>
      </c>
      <c r="AI2169" s="75" t="s">
        <v>7419</v>
      </c>
      <c r="AJ2169" s="6" t="s">
        <v>103</v>
      </c>
      <c r="AK2169" s="81">
        <v>0</v>
      </c>
      <c r="AL2169" s="6" t="s">
        <v>103</v>
      </c>
      <c r="AM2169" s="342"/>
      <c r="AN2169" s="342"/>
      <c r="AO2169" s="342"/>
    </row>
    <row r="2170" spans="1:41" ht="29">
      <c r="A2170" s="75" t="s">
        <v>7419</v>
      </c>
      <c r="B2170" s="6" t="s">
        <v>93</v>
      </c>
      <c r="C2170" s="76">
        <v>2169</v>
      </c>
      <c r="D2170" s="76" t="s">
        <v>98</v>
      </c>
      <c r="E2170" s="76" t="s">
        <v>2164</v>
      </c>
      <c r="F2170" s="6" t="str">
        <f t="shared" si="222"/>
        <v>BROKERRM-M-115-SI26-M19-B</v>
      </c>
      <c r="G2170" s="97" t="s">
        <v>7489</v>
      </c>
      <c r="H2170" s="95" t="s">
        <v>7490</v>
      </c>
      <c r="I2170" s="85" t="s">
        <v>6622</v>
      </c>
      <c r="J2170" s="92">
        <v>46111</v>
      </c>
      <c r="K2170" s="95" t="s">
        <v>7594</v>
      </c>
      <c r="L2170" s="72" t="s">
        <v>7595</v>
      </c>
      <c r="M2170" s="80" t="s">
        <v>2525</v>
      </c>
      <c r="N2170" s="80" t="s">
        <v>7596</v>
      </c>
      <c r="O2170" s="71">
        <v>0</v>
      </c>
      <c r="P2170" s="71">
        <v>18213.900000000001</v>
      </c>
      <c r="Q2170" s="79">
        <v>4669.01</v>
      </c>
      <c r="R2170" s="79">
        <v>747.04</v>
      </c>
      <c r="S2170" s="71">
        <v>0</v>
      </c>
      <c r="T2170" s="79">
        <v>23629.95</v>
      </c>
      <c r="U2170" s="87" t="s">
        <v>24</v>
      </c>
      <c r="V2170" s="84">
        <f t="shared" si="226"/>
        <v>1368.3608588900215</v>
      </c>
      <c r="W2170" s="89">
        <v>46111</v>
      </c>
      <c r="X2170" s="87" t="s">
        <v>1267</v>
      </c>
      <c r="Y2170" s="85" t="s">
        <v>129</v>
      </c>
      <c r="Z2170" s="85" t="s">
        <v>239</v>
      </c>
      <c r="AA2170" s="85" t="s">
        <v>122</v>
      </c>
      <c r="AB2170" s="76" t="s">
        <v>539</v>
      </c>
      <c r="AC2170" s="76" t="s">
        <v>540</v>
      </c>
      <c r="AD2170" s="76" t="s">
        <v>174</v>
      </c>
      <c r="AE2170" s="378">
        <v>67110003</v>
      </c>
      <c r="AF2170" s="76" t="s">
        <v>96</v>
      </c>
      <c r="AG2170" s="75"/>
      <c r="AH2170" s="60"/>
      <c r="AI2170" s="75" t="s">
        <v>7419</v>
      </c>
      <c r="AJ2170" s="6" t="s">
        <v>103</v>
      </c>
      <c r="AK2170" s="81">
        <v>0</v>
      </c>
      <c r="AL2170" s="6" t="s">
        <v>103</v>
      </c>
      <c r="AM2170" s="342"/>
      <c r="AN2170" s="342"/>
      <c r="AO2170" s="342"/>
    </row>
    <row r="2171" spans="1:41" ht="29">
      <c r="A2171" s="75" t="s">
        <v>7419</v>
      </c>
      <c r="B2171" s="6" t="s">
        <v>93</v>
      </c>
      <c r="C2171" s="76">
        <v>2170</v>
      </c>
      <c r="D2171" s="76" t="s">
        <v>98</v>
      </c>
      <c r="E2171" s="76" t="s">
        <v>2164</v>
      </c>
      <c r="F2171" s="6" t="str">
        <f t="shared" si="222"/>
        <v>BROKERRM-M-081-SI26-M19-B</v>
      </c>
      <c r="G2171" s="97" t="s">
        <v>7491</v>
      </c>
      <c r="H2171" s="95" t="s">
        <v>7492</v>
      </c>
      <c r="I2171" s="85" t="s">
        <v>6622</v>
      </c>
      <c r="J2171" s="92">
        <v>46112</v>
      </c>
      <c r="K2171" s="95" t="s">
        <v>7597</v>
      </c>
      <c r="L2171" s="72" t="s">
        <v>7598</v>
      </c>
      <c r="M2171" s="80" t="s">
        <v>2525</v>
      </c>
      <c r="N2171" s="80" t="s">
        <v>7599</v>
      </c>
      <c r="O2171" s="71">
        <v>0</v>
      </c>
      <c r="P2171" s="71">
        <v>18360.59</v>
      </c>
      <c r="Q2171" s="79">
        <v>6614.75</v>
      </c>
      <c r="R2171" s="79">
        <v>1058.3599999999999</v>
      </c>
      <c r="S2171" s="71">
        <v>0</v>
      </c>
      <c r="T2171" s="79">
        <v>26033.7</v>
      </c>
      <c r="U2171" s="87" t="s">
        <v>24</v>
      </c>
      <c r="V2171" s="84">
        <f t="shared" si="226"/>
        <v>1507.5569813768184</v>
      </c>
      <c r="W2171" s="89">
        <v>46112</v>
      </c>
      <c r="X2171" s="87" t="s">
        <v>1267</v>
      </c>
      <c r="Y2171" s="85" t="s">
        <v>129</v>
      </c>
      <c r="Z2171" s="85" t="s">
        <v>239</v>
      </c>
      <c r="AA2171" s="85" t="s">
        <v>122</v>
      </c>
      <c r="AB2171" s="76" t="s">
        <v>539</v>
      </c>
      <c r="AC2171" s="76" t="s">
        <v>540</v>
      </c>
      <c r="AD2171" s="76" t="s">
        <v>174</v>
      </c>
      <c r="AE2171" s="378">
        <v>67110003</v>
      </c>
      <c r="AF2171" s="76" t="s">
        <v>96</v>
      </c>
      <c r="AG2171" s="75"/>
      <c r="AH2171" s="60"/>
      <c r="AI2171" s="75" t="s">
        <v>7419</v>
      </c>
      <c r="AJ2171" s="6" t="s">
        <v>103</v>
      </c>
      <c r="AK2171" s="81">
        <v>0</v>
      </c>
      <c r="AL2171" s="6" t="s">
        <v>103</v>
      </c>
      <c r="AM2171" s="342"/>
      <c r="AN2171" s="342"/>
      <c r="AO2171" s="342"/>
    </row>
    <row r="2172" spans="1:41" ht="29">
      <c r="A2172" s="75" t="s">
        <v>7419</v>
      </c>
      <c r="B2172" s="6" t="s">
        <v>93</v>
      </c>
      <c r="C2172" s="76">
        <v>2171</v>
      </c>
      <c r="D2172" s="76" t="s">
        <v>98</v>
      </c>
      <c r="E2172" s="76" t="s">
        <v>2164</v>
      </c>
      <c r="F2172" s="6" t="str">
        <f t="shared" si="222"/>
        <v>BROKERRM-M-083-SI26-M19-B</v>
      </c>
      <c r="G2172" s="97" t="s">
        <v>7493</v>
      </c>
      <c r="H2172" s="95" t="s">
        <v>7494</v>
      </c>
      <c r="I2172" s="85" t="s">
        <v>6622</v>
      </c>
      <c r="J2172" s="92">
        <v>46112</v>
      </c>
      <c r="K2172" s="95" t="s">
        <v>7600</v>
      </c>
      <c r="L2172" s="73" t="s">
        <v>7601</v>
      </c>
      <c r="M2172" s="73" t="s">
        <v>2525</v>
      </c>
      <c r="N2172" s="73" t="s">
        <v>7602</v>
      </c>
      <c r="O2172" s="71">
        <v>0</v>
      </c>
      <c r="P2172" s="71">
        <v>22589.07</v>
      </c>
      <c r="Q2172" s="79">
        <v>7384.19</v>
      </c>
      <c r="R2172" s="79">
        <v>1181.47</v>
      </c>
      <c r="S2172" s="71">
        <v>0</v>
      </c>
      <c r="T2172" s="79">
        <v>31154.73</v>
      </c>
      <c r="U2172" s="87" t="s">
        <v>24</v>
      </c>
      <c r="V2172" s="84">
        <f t="shared" si="226"/>
        <v>1804.1050912628557</v>
      </c>
      <c r="W2172" s="89">
        <v>46112</v>
      </c>
      <c r="X2172" s="87" t="s">
        <v>1267</v>
      </c>
      <c r="Y2172" s="85" t="s">
        <v>129</v>
      </c>
      <c r="Z2172" s="85" t="s">
        <v>239</v>
      </c>
      <c r="AA2172" s="85" t="s">
        <v>122</v>
      </c>
      <c r="AB2172" s="76" t="s">
        <v>539</v>
      </c>
      <c r="AC2172" s="76" t="s">
        <v>540</v>
      </c>
      <c r="AD2172" s="76" t="s">
        <v>174</v>
      </c>
      <c r="AE2172" s="378">
        <v>67110003</v>
      </c>
      <c r="AF2172" s="76" t="s">
        <v>96</v>
      </c>
      <c r="AG2172" s="75"/>
      <c r="AH2172" s="60"/>
      <c r="AI2172" s="75" t="s">
        <v>7419</v>
      </c>
      <c r="AJ2172" s="6" t="s">
        <v>103</v>
      </c>
      <c r="AK2172" s="81">
        <v>0</v>
      </c>
      <c r="AL2172" s="6" t="s">
        <v>103</v>
      </c>
      <c r="AM2172" s="342"/>
      <c r="AN2172" s="342"/>
      <c r="AO2172" s="342"/>
    </row>
    <row r="2173" spans="1:41" ht="29">
      <c r="A2173" s="75" t="s">
        <v>7419</v>
      </c>
      <c r="B2173" s="6" t="s">
        <v>93</v>
      </c>
      <c r="C2173" s="76">
        <v>2172</v>
      </c>
      <c r="D2173" s="76" t="s">
        <v>98</v>
      </c>
      <c r="E2173" s="76" t="s">
        <v>2164</v>
      </c>
      <c r="F2173" s="6" t="str">
        <f t="shared" si="222"/>
        <v>BROKERRM-A-019-SI26-M19-L-B</v>
      </c>
      <c r="G2173" s="97" t="s">
        <v>7495</v>
      </c>
      <c r="H2173" s="95" t="s">
        <v>7496</v>
      </c>
      <c r="I2173" s="85" t="s">
        <v>6622</v>
      </c>
      <c r="J2173" s="92">
        <v>46112</v>
      </c>
      <c r="K2173" s="95" t="s">
        <v>7603</v>
      </c>
      <c r="L2173" s="73" t="s">
        <v>7604</v>
      </c>
      <c r="M2173" s="73" t="s">
        <v>2525</v>
      </c>
      <c r="N2173" s="73" t="s">
        <v>7604</v>
      </c>
      <c r="O2173" s="71">
        <v>0</v>
      </c>
      <c r="P2173" s="71">
        <v>44568.89</v>
      </c>
      <c r="Q2173" s="79">
        <v>2402.37</v>
      </c>
      <c r="R2173" s="79">
        <v>384.38</v>
      </c>
      <c r="S2173" s="71">
        <v>0</v>
      </c>
      <c r="T2173" s="79">
        <v>47355.64</v>
      </c>
      <c r="U2173" s="87" t="s">
        <v>24</v>
      </c>
      <c r="V2173" s="84">
        <f t="shared" si="226"/>
        <v>2742.2658204391737</v>
      </c>
      <c r="W2173" s="89">
        <v>46112</v>
      </c>
      <c r="X2173" s="87" t="s">
        <v>1267</v>
      </c>
      <c r="Y2173" s="85" t="s">
        <v>129</v>
      </c>
      <c r="Z2173" s="85" t="s">
        <v>239</v>
      </c>
      <c r="AA2173" s="85" t="s">
        <v>122</v>
      </c>
      <c r="AB2173" s="76" t="s">
        <v>539</v>
      </c>
      <c r="AC2173" s="76" t="s">
        <v>540</v>
      </c>
      <c r="AD2173" s="76" t="s">
        <v>174</v>
      </c>
      <c r="AE2173" s="378">
        <v>67110003</v>
      </c>
      <c r="AF2173" s="76">
        <v>8772677</v>
      </c>
      <c r="AG2173" s="139" t="s">
        <v>550</v>
      </c>
      <c r="AH2173" s="369">
        <v>40465.03</v>
      </c>
      <c r="AI2173" s="75" t="s">
        <v>7419</v>
      </c>
      <c r="AJ2173" s="6" t="s">
        <v>103</v>
      </c>
      <c r="AK2173" s="81">
        <v>0</v>
      </c>
      <c r="AL2173" s="6" t="s">
        <v>103</v>
      </c>
      <c r="AM2173" s="342"/>
      <c r="AN2173" s="342"/>
      <c r="AO2173" s="342"/>
    </row>
    <row r="2174" spans="1:41" ht="29">
      <c r="A2174" s="75" t="s">
        <v>7419</v>
      </c>
      <c r="B2174" s="6" t="s">
        <v>93</v>
      </c>
      <c r="C2174" s="76">
        <v>2173</v>
      </c>
      <c r="D2174" s="76" t="s">
        <v>98</v>
      </c>
      <c r="E2174" s="76" t="s">
        <v>2164</v>
      </c>
      <c r="F2174" s="6" t="str">
        <f t="shared" si="222"/>
        <v>BROKERRM-M-065-SI26-M19-B</v>
      </c>
      <c r="G2174" s="97" t="s">
        <v>7497</v>
      </c>
      <c r="H2174" s="95" t="s">
        <v>7498</v>
      </c>
      <c r="I2174" s="85" t="s">
        <v>6622</v>
      </c>
      <c r="J2174" s="92">
        <v>46113</v>
      </c>
      <c r="K2174" s="95" t="s">
        <v>7605</v>
      </c>
      <c r="L2174" s="73" t="s">
        <v>7606</v>
      </c>
      <c r="M2174" s="73" t="s">
        <v>2525</v>
      </c>
      <c r="N2174" s="73" t="s">
        <v>7380</v>
      </c>
      <c r="O2174" s="71">
        <v>0</v>
      </c>
      <c r="P2174" s="71">
        <v>34065</v>
      </c>
      <c r="Q2174" s="79">
        <v>2578.8000000000002</v>
      </c>
      <c r="R2174" s="79">
        <v>412.61</v>
      </c>
      <c r="S2174" s="71">
        <v>0</v>
      </c>
      <c r="T2174" s="79">
        <v>37056.410000000003</v>
      </c>
      <c r="U2174" s="87" t="s">
        <v>24</v>
      </c>
      <c r="V2174" s="84">
        <f t="shared" si="226"/>
        <v>2145.8590058371169</v>
      </c>
      <c r="W2174" s="78" t="s">
        <v>7607</v>
      </c>
      <c r="X2174" s="87" t="s">
        <v>1267</v>
      </c>
      <c r="Y2174" s="85" t="s">
        <v>129</v>
      </c>
      <c r="Z2174" s="85" t="s">
        <v>239</v>
      </c>
      <c r="AA2174" s="85" t="s">
        <v>122</v>
      </c>
      <c r="AB2174" s="76" t="s">
        <v>539</v>
      </c>
      <c r="AC2174" s="76" t="s">
        <v>540</v>
      </c>
      <c r="AD2174" s="76" t="s">
        <v>174</v>
      </c>
      <c r="AE2174" s="378">
        <v>67110003</v>
      </c>
      <c r="AF2174" s="76" t="s">
        <v>7608</v>
      </c>
      <c r="AG2174" s="139" t="s">
        <v>550</v>
      </c>
      <c r="AH2174" s="369">
        <v>32231.5</v>
      </c>
      <c r="AI2174" s="75" t="s">
        <v>7419</v>
      </c>
      <c r="AJ2174" s="6" t="s">
        <v>103</v>
      </c>
      <c r="AK2174" s="81">
        <v>0</v>
      </c>
      <c r="AL2174" s="6" t="s">
        <v>103</v>
      </c>
      <c r="AM2174" s="342"/>
      <c r="AN2174" s="342"/>
      <c r="AO2174" s="342"/>
    </row>
    <row r="2175" spans="1:41" ht="29">
      <c r="A2175" s="75" t="s">
        <v>7419</v>
      </c>
      <c r="B2175" s="6" t="s">
        <v>93</v>
      </c>
      <c r="C2175" s="76">
        <v>2174</v>
      </c>
      <c r="D2175" s="76" t="s">
        <v>98</v>
      </c>
      <c r="E2175" s="76" t="s">
        <v>2164</v>
      </c>
      <c r="F2175" s="6" t="str">
        <f t="shared" si="222"/>
        <v>BROKERRM-M-083-SI26-M19-B</v>
      </c>
      <c r="G2175" s="97" t="s">
        <v>7493</v>
      </c>
      <c r="H2175" s="95" t="s">
        <v>7499</v>
      </c>
      <c r="I2175" s="85" t="s">
        <v>6622</v>
      </c>
      <c r="J2175" s="92">
        <v>46113</v>
      </c>
      <c r="K2175" s="95" t="s">
        <v>7609</v>
      </c>
      <c r="L2175" s="73" t="s">
        <v>7601</v>
      </c>
      <c r="M2175" s="73" t="s">
        <v>2525</v>
      </c>
      <c r="N2175" s="73" t="s">
        <v>7602</v>
      </c>
      <c r="O2175" s="71">
        <v>0</v>
      </c>
      <c r="P2175" s="71">
        <v>0</v>
      </c>
      <c r="Q2175" s="79">
        <v>1288.23</v>
      </c>
      <c r="R2175" s="79">
        <v>206.12</v>
      </c>
      <c r="S2175" s="71">
        <v>0</v>
      </c>
      <c r="T2175" s="79">
        <v>1494.35</v>
      </c>
      <c r="U2175" s="87" t="s">
        <v>24</v>
      </c>
      <c r="V2175" s="84">
        <f t="shared" si="226"/>
        <v>86.534675252478465</v>
      </c>
      <c r="W2175" s="78" t="s">
        <v>7607</v>
      </c>
      <c r="X2175" s="87" t="s">
        <v>1267</v>
      </c>
      <c r="Y2175" s="85" t="s">
        <v>129</v>
      </c>
      <c r="Z2175" s="85" t="s">
        <v>239</v>
      </c>
      <c r="AA2175" s="85" t="s">
        <v>122</v>
      </c>
      <c r="AB2175" s="76" t="s">
        <v>539</v>
      </c>
      <c r="AC2175" s="76" t="s">
        <v>540</v>
      </c>
      <c r="AD2175" s="76" t="s">
        <v>174</v>
      </c>
      <c r="AE2175" s="378">
        <v>67110003</v>
      </c>
      <c r="AF2175" s="76" t="s">
        <v>96</v>
      </c>
      <c r="AG2175" s="75"/>
      <c r="AH2175" s="60"/>
      <c r="AI2175" s="75" t="s">
        <v>7419</v>
      </c>
      <c r="AJ2175" s="6" t="s">
        <v>103</v>
      </c>
      <c r="AK2175" s="81">
        <v>0</v>
      </c>
      <c r="AL2175" s="6" t="s">
        <v>103</v>
      </c>
      <c r="AM2175" s="342"/>
      <c r="AN2175" s="342"/>
      <c r="AO2175" s="342"/>
    </row>
    <row r="2176" spans="1:41" ht="29">
      <c r="A2176" s="75" t="s">
        <v>7419</v>
      </c>
      <c r="B2176" s="6" t="s">
        <v>93</v>
      </c>
      <c r="C2176" s="76">
        <v>2175</v>
      </c>
      <c r="D2176" s="76" t="s">
        <v>98</v>
      </c>
      <c r="E2176" s="76" t="s">
        <v>2164</v>
      </c>
      <c r="F2176" s="6" t="str">
        <f t="shared" si="222"/>
        <v>BROKERRM-M-079-SI26-M19-B</v>
      </c>
      <c r="G2176" s="97" t="s">
        <v>7500</v>
      </c>
      <c r="H2176" s="95" t="s">
        <v>7501</v>
      </c>
      <c r="I2176" s="85" t="s">
        <v>6622</v>
      </c>
      <c r="J2176" s="92">
        <v>46113</v>
      </c>
      <c r="K2176" s="95" t="s">
        <v>7610</v>
      </c>
      <c r="L2176" s="73" t="s">
        <v>7611</v>
      </c>
      <c r="M2176" s="73" t="s">
        <v>2525</v>
      </c>
      <c r="N2176" s="73" t="s">
        <v>7383</v>
      </c>
      <c r="O2176" s="71">
        <v>0</v>
      </c>
      <c r="P2176" s="71">
        <v>37267.58</v>
      </c>
      <c r="Q2176" s="79">
        <v>4216.24</v>
      </c>
      <c r="R2176" s="79">
        <v>674.6</v>
      </c>
      <c r="S2176" s="71">
        <v>0</v>
      </c>
      <c r="T2176" s="79">
        <v>42158.42</v>
      </c>
      <c r="U2176" s="87" t="s">
        <v>24</v>
      </c>
      <c r="V2176" s="84">
        <f t="shared" si="226"/>
        <v>2441.3057074029466</v>
      </c>
      <c r="W2176" s="78" t="s">
        <v>7607</v>
      </c>
      <c r="X2176" s="87" t="s">
        <v>1267</v>
      </c>
      <c r="Y2176" s="85" t="s">
        <v>129</v>
      </c>
      <c r="Z2176" s="85" t="s">
        <v>239</v>
      </c>
      <c r="AA2176" s="85" t="s">
        <v>122</v>
      </c>
      <c r="AB2176" s="76" t="s">
        <v>539</v>
      </c>
      <c r="AC2176" s="76" t="s">
        <v>540</v>
      </c>
      <c r="AD2176" s="76" t="s">
        <v>174</v>
      </c>
      <c r="AE2176" s="378">
        <v>67110003</v>
      </c>
      <c r="AF2176" s="76" t="s">
        <v>7612</v>
      </c>
      <c r="AG2176" s="139" t="s">
        <v>550</v>
      </c>
      <c r="AH2176" s="369">
        <v>35434.080000000002</v>
      </c>
      <c r="AI2176" s="75" t="s">
        <v>7419</v>
      </c>
      <c r="AJ2176" s="6" t="s">
        <v>103</v>
      </c>
      <c r="AK2176" s="81">
        <v>0</v>
      </c>
      <c r="AL2176" s="6" t="s">
        <v>103</v>
      </c>
      <c r="AM2176" s="342"/>
      <c r="AN2176" s="342"/>
      <c r="AO2176" s="342"/>
    </row>
    <row r="2177" spans="1:41" ht="29">
      <c r="A2177" s="75" t="s">
        <v>7419</v>
      </c>
      <c r="B2177" s="6" t="s">
        <v>93</v>
      </c>
      <c r="C2177" s="76">
        <v>2176</v>
      </c>
      <c r="D2177" s="76" t="s">
        <v>98</v>
      </c>
      <c r="E2177" s="76" t="s">
        <v>2164</v>
      </c>
      <c r="F2177" s="6" t="str">
        <f t="shared" si="222"/>
        <v>BROKERRM-M-086-SI26-M19-B</v>
      </c>
      <c r="G2177" s="97" t="s">
        <v>7502</v>
      </c>
      <c r="H2177" s="95" t="s">
        <v>7503</v>
      </c>
      <c r="I2177" s="85" t="s">
        <v>6622</v>
      </c>
      <c r="J2177" s="92">
        <v>46114</v>
      </c>
      <c r="K2177" s="95" t="s">
        <v>7613</v>
      </c>
      <c r="L2177" s="73" t="s">
        <v>7614</v>
      </c>
      <c r="M2177" s="73" t="s">
        <v>2525</v>
      </c>
      <c r="N2177" s="73" t="s">
        <v>7615</v>
      </c>
      <c r="O2177" s="71">
        <v>0</v>
      </c>
      <c r="P2177" s="71">
        <v>65471.14</v>
      </c>
      <c r="Q2177" s="79">
        <v>7477.65</v>
      </c>
      <c r="R2177" s="79">
        <v>1196.43</v>
      </c>
      <c r="S2177" s="71">
        <v>0</v>
      </c>
      <c r="T2177" s="79">
        <v>74145.22</v>
      </c>
      <c r="U2177" s="87" t="s">
        <v>24</v>
      </c>
      <c r="V2177" s="84">
        <f t="shared" si="226"/>
        <v>4293.5942277402028</v>
      </c>
      <c r="W2177" s="78" t="s">
        <v>7616</v>
      </c>
      <c r="X2177" s="87" t="s">
        <v>1267</v>
      </c>
      <c r="Y2177" s="85" t="s">
        <v>129</v>
      </c>
      <c r="Z2177" s="85" t="s">
        <v>239</v>
      </c>
      <c r="AA2177" s="85" t="s">
        <v>122</v>
      </c>
      <c r="AB2177" s="76" t="s">
        <v>539</v>
      </c>
      <c r="AC2177" s="76" t="s">
        <v>540</v>
      </c>
      <c r="AD2177" s="76" t="s">
        <v>174</v>
      </c>
      <c r="AE2177" s="378">
        <v>67110003</v>
      </c>
      <c r="AF2177" s="76" t="s">
        <v>7617</v>
      </c>
      <c r="AG2177" s="139" t="s">
        <v>550</v>
      </c>
      <c r="AH2177" s="369">
        <v>58084.1</v>
      </c>
      <c r="AI2177" s="75" t="s">
        <v>7419</v>
      </c>
      <c r="AJ2177" s="6" t="s">
        <v>103</v>
      </c>
      <c r="AK2177" s="81">
        <v>0</v>
      </c>
      <c r="AL2177" s="6" t="s">
        <v>103</v>
      </c>
      <c r="AM2177" s="342"/>
      <c r="AN2177" s="342"/>
      <c r="AO2177" s="342"/>
    </row>
    <row r="2178" spans="1:41">
      <c r="A2178" s="75" t="s">
        <v>7419</v>
      </c>
      <c r="B2178" s="6" t="s">
        <v>93</v>
      </c>
      <c r="C2178" s="76">
        <v>2177</v>
      </c>
      <c r="D2178" s="6" t="s">
        <v>593</v>
      </c>
      <c r="E2178" s="76" t="s">
        <v>2163</v>
      </c>
      <c r="F2178" s="6" t="str">
        <f t="shared" si="222"/>
        <v>FREIGHTRM-M-246-SI25-M19-L-F</v>
      </c>
      <c r="G2178" s="97" t="s">
        <v>7504</v>
      </c>
      <c r="H2178" s="95">
        <v>1731502</v>
      </c>
      <c r="I2178" s="85" t="s">
        <v>6622</v>
      </c>
      <c r="J2178" s="92">
        <v>46107</v>
      </c>
      <c r="K2178" s="92" t="s">
        <v>7618</v>
      </c>
      <c r="L2178" s="80" t="s">
        <v>117</v>
      </c>
      <c r="M2178" s="80" t="s">
        <v>7618</v>
      </c>
      <c r="N2178" s="80" t="s">
        <v>116</v>
      </c>
      <c r="O2178" s="71">
        <v>0</v>
      </c>
      <c r="P2178" s="71">
        <v>0</v>
      </c>
      <c r="Q2178" s="79">
        <v>8250</v>
      </c>
      <c r="R2178" s="79">
        <v>1320</v>
      </c>
      <c r="S2178" s="71">
        <v>0</v>
      </c>
      <c r="T2178" s="79">
        <v>9570</v>
      </c>
      <c r="U2178" s="87" t="s">
        <v>24</v>
      </c>
      <c r="V2178" s="84">
        <f t="shared" si="226"/>
        <v>554.17863430000932</v>
      </c>
      <c r="W2178" s="70" t="s">
        <v>7619</v>
      </c>
      <c r="X2178" s="6" t="s">
        <v>1266</v>
      </c>
      <c r="Y2178" s="80" t="s">
        <v>1439</v>
      </c>
      <c r="Z2178" s="80" t="s">
        <v>2019</v>
      </c>
      <c r="AA2178" s="109" t="s">
        <v>1266</v>
      </c>
      <c r="AB2178" s="76" t="s">
        <v>539</v>
      </c>
      <c r="AC2178" s="76" t="s">
        <v>540</v>
      </c>
      <c r="AD2178" s="76" t="s">
        <v>174</v>
      </c>
      <c r="AE2178" s="378">
        <v>67110003</v>
      </c>
      <c r="AF2178" s="76" t="s">
        <v>96</v>
      </c>
      <c r="AG2178" s="82"/>
      <c r="AH2178" s="60"/>
      <c r="AI2178" s="75" t="s">
        <v>7419</v>
      </c>
      <c r="AJ2178" s="6" t="s">
        <v>103</v>
      </c>
      <c r="AK2178" s="81">
        <v>0</v>
      </c>
      <c r="AL2178" s="6" t="s">
        <v>103</v>
      </c>
      <c r="AM2178" s="342"/>
      <c r="AN2178" s="342"/>
      <c r="AO2178" s="342"/>
    </row>
    <row r="2179" spans="1:41">
      <c r="A2179" s="75" t="s">
        <v>7419</v>
      </c>
      <c r="B2179" s="6" t="s">
        <v>93</v>
      </c>
      <c r="C2179" s="76">
        <v>2178</v>
      </c>
      <c r="D2179" s="6" t="s">
        <v>593</v>
      </c>
      <c r="E2179" s="76" t="s">
        <v>2163</v>
      </c>
      <c r="F2179" s="6" t="str">
        <f t="shared" ref="F2179:F2242" si="227">E2179&amp;G2179</f>
        <v>FREIGHTRM-A-043-SI26-M19-L</v>
      </c>
      <c r="G2179" s="97" t="s">
        <v>7505</v>
      </c>
      <c r="H2179" s="95">
        <v>1733314</v>
      </c>
      <c r="I2179" s="85" t="s">
        <v>6622</v>
      </c>
      <c r="J2179" s="92">
        <v>46111</v>
      </c>
      <c r="K2179" s="92" t="s">
        <v>7620</v>
      </c>
      <c r="L2179" s="80" t="s">
        <v>117</v>
      </c>
      <c r="M2179" s="80" t="s">
        <v>7620</v>
      </c>
      <c r="N2179" s="80" t="s">
        <v>116</v>
      </c>
      <c r="O2179" s="71">
        <v>0</v>
      </c>
      <c r="P2179" s="71">
        <v>0</v>
      </c>
      <c r="Q2179" s="79">
        <v>2594.38</v>
      </c>
      <c r="R2179" s="79">
        <v>71.59</v>
      </c>
      <c r="S2179" s="71">
        <v>0</v>
      </c>
      <c r="T2179" s="79">
        <v>2665.97</v>
      </c>
      <c r="U2179" s="87" t="s">
        <v>118</v>
      </c>
      <c r="V2179" s="84">
        <f t="shared" ref="V2179:V2182" si="228">T2179</f>
        <v>2665.97</v>
      </c>
      <c r="W2179" s="70" t="s">
        <v>7619</v>
      </c>
      <c r="X2179" s="6" t="s">
        <v>1444</v>
      </c>
      <c r="Y2179" s="80" t="s">
        <v>1445</v>
      </c>
      <c r="Z2179" s="80" t="s">
        <v>1439</v>
      </c>
      <c r="AA2179" s="109" t="s">
        <v>1266</v>
      </c>
      <c r="AB2179" s="76" t="s">
        <v>539</v>
      </c>
      <c r="AC2179" s="76" t="s">
        <v>540</v>
      </c>
      <c r="AD2179" s="76" t="s">
        <v>174</v>
      </c>
      <c r="AE2179" s="378">
        <v>67110003</v>
      </c>
      <c r="AF2179" s="76" t="s">
        <v>96</v>
      </c>
      <c r="AG2179" s="82"/>
      <c r="AH2179" s="60"/>
      <c r="AI2179" s="75" t="s">
        <v>7419</v>
      </c>
      <c r="AJ2179" s="6" t="s">
        <v>103</v>
      </c>
      <c r="AK2179" s="81">
        <v>0</v>
      </c>
      <c r="AL2179" s="6" t="s">
        <v>103</v>
      </c>
      <c r="AM2179" s="342"/>
      <c r="AN2179" s="342"/>
      <c r="AO2179" s="342"/>
    </row>
    <row r="2180" spans="1:41">
      <c r="A2180" s="75" t="s">
        <v>7419</v>
      </c>
      <c r="B2180" s="6" t="s">
        <v>93</v>
      </c>
      <c r="C2180" s="76">
        <v>2179</v>
      </c>
      <c r="D2180" s="6" t="s">
        <v>593</v>
      </c>
      <c r="E2180" s="76" t="s">
        <v>2163</v>
      </c>
      <c r="F2180" s="6" t="str">
        <f t="shared" si="227"/>
        <v>FREIGHTRM-A-023-SI26-M19-L</v>
      </c>
      <c r="G2180" s="97" t="s">
        <v>7506</v>
      </c>
      <c r="H2180" s="95">
        <v>1733738</v>
      </c>
      <c r="I2180" s="85" t="s">
        <v>6622</v>
      </c>
      <c r="J2180" s="92">
        <v>46112</v>
      </c>
      <c r="K2180" s="92" t="s">
        <v>7621</v>
      </c>
      <c r="L2180" s="80" t="s">
        <v>117</v>
      </c>
      <c r="M2180" s="80" t="s">
        <v>7621</v>
      </c>
      <c r="N2180" s="80" t="s">
        <v>116</v>
      </c>
      <c r="O2180" s="71">
        <v>0</v>
      </c>
      <c r="P2180" s="71">
        <v>0</v>
      </c>
      <c r="Q2180" s="79">
        <v>1460.59</v>
      </c>
      <c r="R2180" s="79">
        <v>33.39</v>
      </c>
      <c r="S2180" s="71">
        <v>0</v>
      </c>
      <c r="T2180" s="79">
        <v>1493.98</v>
      </c>
      <c r="U2180" s="87" t="s">
        <v>118</v>
      </c>
      <c r="V2180" s="84">
        <f t="shared" si="228"/>
        <v>1493.98</v>
      </c>
      <c r="W2180" s="70" t="s">
        <v>7619</v>
      </c>
      <c r="X2180" s="6" t="s">
        <v>1437</v>
      </c>
      <c r="Y2180" s="80" t="s">
        <v>1438</v>
      </c>
      <c r="Z2180" s="80" t="s">
        <v>1439</v>
      </c>
      <c r="AA2180" s="109" t="s">
        <v>1266</v>
      </c>
      <c r="AB2180" s="76" t="s">
        <v>539</v>
      </c>
      <c r="AC2180" s="76" t="s">
        <v>540</v>
      </c>
      <c r="AD2180" s="76" t="s">
        <v>174</v>
      </c>
      <c r="AE2180" s="378">
        <v>67110003</v>
      </c>
      <c r="AF2180" s="76" t="s">
        <v>96</v>
      </c>
      <c r="AG2180" s="82"/>
      <c r="AH2180" s="60"/>
      <c r="AI2180" s="75" t="s">
        <v>7419</v>
      </c>
      <c r="AJ2180" s="6" t="s">
        <v>103</v>
      </c>
      <c r="AK2180" s="81">
        <v>0</v>
      </c>
      <c r="AL2180" s="6" t="s">
        <v>103</v>
      </c>
      <c r="AM2180" s="342"/>
      <c r="AN2180" s="342"/>
      <c r="AO2180" s="342"/>
    </row>
    <row r="2181" spans="1:41">
      <c r="A2181" s="75" t="s">
        <v>7419</v>
      </c>
      <c r="B2181" s="6" t="s">
        <v>93</v>
      </c>
      <c r="C2181" s="76">
        <v>2180</v>
      </c>
      <c r="D2181" s="6" t="s">
        <v>593</v>
      </c>
      <c r="E2181" s="76" t="s">
        <v>2163</v>
      </c>
      <c r="F2181" s="6" t="str">
        <f t="shared" si="227"/>
        <v>FREIGHTRM-A-027-SI26-M19-L</v>
      </c>
      <c r="G2181" s="97" t="s">
        <v>7507</v>
      </c>
      <c r="H2181" s="95">
        <v>1733740</v>
      </c>
      <c r="I2181" s="85" t="s">
        <v>6622</v>
      </c>
      <c r="J2181" s="92">
        <v>46112</v>
      </c>
      <c r="K2181" s="92" t="s">
        <v>7622</v>
      </c>
      <c r="L2181" s="80" t="s">
        <v>117</v>
      </c>
      <c r="M2181" s="80" t="s">
        <v>7622</v>
      </c>
      <c r="N2181" s="80" t="s">
        <v>116</v>
      </c>
      <c r="O2181" s="71">
        <v>0</v>
      </c>
      <c r="P2181" s="71">
        <v>0</v>
      </c>
      <c r="Q2181" s="79">
        <v>1460.59</v>
      </c>
      <c r="R2181" s="79">
        <v>33.39</v>
      </c>
      <c r="S2181" s="71">
        <v>0</v>
      </c>
      <c r="T2181" s="79">
        <v>1493.98</v>
      </c>
      <c r="U2181" s="87" t="s">
        <v>118</v>
      </c>
      <c r="V2181" s="84">
        <f t="shared" si="228"/>
        <v>1493.98</v>
      </c>
      <c r="W2181" s="70" t="s">
        <v>7619</v>
      </c>
      <c r="X2181" s="6" t="s">
        <v>1437</v>
      </c>
      <c r="Y2181" s="80" t="s">
        <v>1438</v>
      </c>
      <c r="Z2181" s="80" t="s">
        <v>1439</v>
      </c>
      <c r="AA2181" s="109" t="s">
        <v>1266</v>
      </c>
      <c r="AB2181" s="76" t="s">
        <v>539</v>
      </c>
      <c r="AC2181" s="76" t="s">
        <v>540</v>
      </c>
      <c r="AD2181" s="76" t="s">
        <v>174</v>
      </c>
      <c r="AE2181" s="378">
        <v>67110003</v>
      </c>
      <c r="AF2181" s="76" t="s">
        <v>96</v>
      </c>
      <c r="AG2181" s="82"/>
      <c r="AH2181" s="60"/>
      <c r="AI2181" s="75" t="s">
        <v>7419</v>
      </c>
      <c r="AJ2181" s="6" t="s">
        <v>103</v>
      </c>
      <c r="AK2181" s="81">
        <v>0</v>
      </c>
      <c r="AL2181" s="6" t="s">
        <v>103</v>
      </c>
      <c r="AM2181" s="342"/>
      <c r="AN2181" s="342"/>
      <c r="AO2181" s="342"/>
    </row>
    <row r="2182" spans="1:41">
      <c r="A2182" s="75" t="s">
        <v>7419</v>
      </c>
      <c r="B2182" s="6" t="s">
        <v>93</v>
      </c>
      <c r="C2182" s="76">
        <v>2181</v>
      </c>
      <c r="D2182" s="6" t="s">
        <v>593</v>
      </c>
      <c r="E2182" s="76" t="s">
        <v>2163</v>
      </c>
      <c r="F2182" s="6" t="str">
        <f t="shared" si="227"/>
        <v>FREIGHTRM-R-039-SI26-M19</v>
      </c>
      <c r="G2182" s="97" t="s">
        <v>7508</v>
      </c>
      <c r="H2182" s="95">
        <v>1733966</v>
      </c>
      <c r="I2182" s="85" t="s">
        <v>6622</v>
      </c>
      <c r="J2182" s="92">
        <v>46112</v>
      </c>
      <c r="K2182" s="92" t="s">
        <v>7623</v>
      </c>
      <c r="L2182" s="80" t="s">
        <v>117</v>
      </c>
      <c r="M2182" s="80" t="s">
        <v>7623</v>
      </c>
      <c r="N2182" s="80" t="s">
        <v>116</v>
      </c>
      <c r="O2182" s="71">
        <v>0</v>
      </c>
      <c r="P2182" s="71">
        <v>0</v>
      </c>
      <c r="Q2182" s="79">
        <v>6137.5</v>
      </c>
      <c r="R2182" s="79">
        <v>22</v>
      </c>
      <c r="S2182" s="71">
        <v>0</v>
      </c>
      <c r="T2182" s="79">
        <v>6159.5</v>
      </c>
      <c r="U2182" s="87" t="s">
        <v>118</v>
      </c>
      <c r="V2182" s="84">
        <f t="shared" si="228"/>
        <v>6159.5</v>
      </c>
      <c r="W2182" s="70" t="s">
        <v>7619</v>
      </c>
      <c r="X2182" s="6" t="s">
        <v>1447</v>
      </c>
      <c r="Y2182" s="80" t="s">
        <v>1448</v>
      </c>
      <c r="Z2182" s="80" t="s">
        <v>1449</v>
      </c>
      <c r="AA2182" s="109" t="s">
        <v>1266</v>
      </c>
      <c r="AB2182" s="76" t="s">
        <v>539</v>
      </c>
      <c r="AC2182" s="76" t="s">
        <v>540</v>
      </c>
      <c r="AD2182" s="76" t="s">
        <v>174</v>
      </c>
      <c r="AE2182" s="378">
        <v>67110003</v>
      </c>
      <c r="AF2182" s="76" t="s">
        <v>96</v>
      </c>
      <c r="AG2182" s="82"/>
      <c r="AH2182" s="60"/>
      <c r="AI2182" s="75" t="s">
        <v>7419</v>
      </c>
      <c r="AJ2182" s="6" t="s">
        <v>103</v>
      </c>
      <c r="AK2182" s="81">
        <v>0</v>
      </c>
      <c r="AL2182" s="6" t="s">
        <v>103</v>
      </c>
      <c r="AM2182" s="342"/>
      <c r="AN2182" s="342"/>
      <c r="AO2182" s="342"/>
    </row>
    <row r="2183" spans="1:41">
      <c r="A2183" s="75" t="s">
        <v>7419</v>
      </c>
      <c r="B2183" s="6" t="s">
        <v>93</v>
      </c>
      <c r="C2183" s="76">
        <v>2182</v>
      </c>
      <c r="D2183" s="6" t="s">
        <v>593</v>
      </c>
      <c r="E2183" s="76" t="s">
        <v>2163</v>
      </c>
      <c r="F2183" s="6" t="str">
        <f t="shared" si="227"/>
        <v>FREIGHTRM-A-007-SI26-M19-L</v>
      </c>
      <c r="G2183" s="97" t="s">
        <v>2622</v>
      </c>
      <c r="H2183" s="95">
        <v>1734428</v>
      </c>
      <c r="I2183" s="85" t="s">
        <v>6622</v>
      </c>
      <c r="J2183" s="92">
        <v>46112</v>
      </c>
      <c r="K2183" s="92" t="s">
        <v>7624</v>
      </c>
      <c r="L2183" s="80" t="s">
        <v>117</v>
      </c>
      <c r="M2183" s="80" t="s">
        <v>7624</v>
      </c>
      <c r="N2183" s="80" t="s">
        <v>116</v>
      </c>
      <c r="O2183" s="71">
        <v>0</v>
      </c>
      <c r="P2183" s="71">
        <v>0</v>
      </c>
      <c r="Q2183" s="79">
        <v>11300</v>
      </c>
      <c r="R2183" s="79">
        <v>1808</v>
      </c>
      <c r="S2183" s="71">
        <v>0</v>
      </c>
      <c r="T2183" s="79">
        <v>13108</v>
      </c>
      <c r="U2183" s="87" t="s">
        <v>24</v>
      </c>
      <c r="V2183" s="84">
        <f t="shared" ref="V2183:V2191" si="229">T2183/17.2688</f>
        <v>759.05679607152786</v>
      </c>
      <c r="W2183" s="70" t="s">
        <v>7619</v>
      </c>
      <c r="X2183" s="6" t="s">
        <v>1266</v>
      </c>
      <c r="Y2183" s="80" t="s">
        <v>1439</v>
      </c>
      <c r="Z2183" s="80" t="s">
        <v>2019</v>
      </c>
      <c r="AA2183" s="109" t="s">
        <v>1266</v>
      </c>
      <c r="AB2183" s="76" t="s">
        <v>539</v>
      </c>
      <c r="AC2183" s="76" t="s">
        <v>540</v>
      </c>
      <c r="AD2183" s="76" t="s">
        <v>174</v>
      </c>
      <c r="AE2183" s="378">
        <v>67110003</v>
      </c>
      <c r="AF2183" s="76" t="s">
        <v>96</v>
      </c>
      <c r="AG2183" s="82"/>
      <c r="AH2183" s="60"/>
      <c r="AI2183" s="75" t="s">
        <v>7419</v>
      </c>
      <c r="AJ2183" s="6" t="s">
        <v>103</v>
      </c>
      <c r="AK2183" s="81">
        <v>0</v>
      </c>
      <c r="AL2183" s="6" t="s">
        <v>103</v>
      </c>
      <c r="AM2183" s="342"/>
      <c r="AN2183" s="342"/>
      <c r="AO2183" s="342"/>
    </row>
    <row r="2184" spans="1:41">
      <c r="A2184" s="75" t="s">
        <v>7419</v>
      </c>
      <c r="B2184" s="6" t="s">
        <v>93</v>
      </c>
      <c r="C2184" s="76">
        <v>2183</v>
      </c>
      <c r="D2184" s="6" t="s">
        <v>593</v>
      </c>
      <c r="E2184" s="76" t="s">
        <v>2163</v>
      </c>
      <c r="F2184" s="6" t="str">
        <f t="shared" si="227"/>
        <v>FREIGHTRM-A-013-SI26-M19-L</v>
      </c>
      <c r="G2184" s="97" t="s">
        <v>2620</v>
      </c>
      <c r="H2184" s="95">
        <v>1734429</v>
      </c>
      <c r="I2184" s="85" t="s">
        <v>6622</v>
      </c>
      <c r="J2184" s="92">
        <v>46112</v>
      </c>
      <c r="K2184" s="92" t="s">
        <v>7625</v>
      </c>
      <c r="L2184" s="80" t="s">
        <v>117</v>
      </c>
      <c r="M2184" s="80" t="s">
        <v>7625</v>
      </c>
      <c r="N2184" s="80" t="s">
        <v>116</v>
      </c>
      <c r="O2184" s="71">
        <v>0</v>
      </c>
      <c r="P2184" s="71">
        <v>0</v>
      </c>
      <c r="Q2184" s="79">
        <v>11300</v>
      </c>
      <c r="R2184" s="79">
        <v>1808</v>
      </c>
      <c r="S2184" s="71">
        <v>0</v>
      </c>
      <c r="T2184" s="79">
        <v>13108</v>
      </c>
      <c r="U2184" s="87" t="s">
        <v>24</v>
      </c>
      <c r="V2184" s="84">
        <f t="shared" si="229"/>
        <v>759.05679607152786</v>
      </c>
      <c r="W2184" s="70" t="s">
        <v>7619</v>
      </c>
      <c r="X2184" s="6" t="s">
        <v>1266</v>
      </c>
      <c r="Y2184" s="80" t="s">
        <v>1439</v>
      </c>
      <c r="Z2184" s="80" t="s">
        <v>2019</v>
      </c>
      <c r="AA2184" s="109" t="s">
        <v>1266</v>
      </c>
      <c r="AB2184" s="76" t="s">
        <v>539</v>
      </c>
      <c r="AC2184" s="76" t="s">
        <v>540</v>
      </c>
      <c r="AD2184" s="76" t="s">
        <v>174</v>
      </c>
      <c r="AE2184" s="378">
        <v>67110003</v>
      </c>
      <c r="AF2184" s="76" t="s">
        <v>96</v>
      </c>
      <c r="AG2184" s="82"/>
      <c r="AH2184" s="60"/>
      <c r="AI2184" s="75" t="s">
        <v>7419</v>
      </c>
      <c r="AJ2184" s="6" t="s">
        <v>103</v>
      </c>
      <c r="AK2184" s="81">
        <v>0</v>
      </c>
      <c r="AL2184" s="6" t="s">
        <v>103</v>
      </c>
      <c r="AM2184" s="342"/>
      <c r="AN2184" s="342"/>
      <c r="AO2184" s="342"/>
    </row>
    <row r="2185" spans="1:41">
      <c r="A2185" s="75" t="s">
        <v>7419</v>
      </c>
      <c r="B2185" s="6" t="s">
        <v>93</v>
      </c>
      <c r="C2185" s="76">
        <v>2184</v>
      </c>
      <c r="D2185" s="6" t="s">
        <v>593</v>
      </c>
      <c r="E2185" s="80" t="s">
        <v>2163</v>
      </c>
      <c r="F2185" s="6" t="str">
        <f t="shared" si="227"/>
        <v>FREIGHTRM-A-024-SI26-M19-L</v>
      </c>
      <c r="G2185" s="95" t="s">
        <v>4450</v>
      </c>
      <c r="H2185" s="95">
        <v>1734430</v>
      </c>
      <c r="I2185" s="85" t="s">
        <v>6622</v>
      </c>
      <c r="J2185" s="92">
        <v>46112</v>
      </c>
      <c r="K2185" s="92" t="s">
        <v>7626</v>
      </c>
      <c r="L2185" s="90" t="s">
        <v>117</v>
      </c>
      <c r="M2185" s="76" t="s">
        <v>7626</v>
      </c>
      <c r="N2185" s="80" t="s">
        <v>116</v>
      </c>
      <c r="O2185" s="71">
        <v>0</v>
      </c>
      <c r="P2185" s="71">
        <v>0</v>
      </c>
      <c r="Q2185" s="79">
        <v>11300</v>
      </c>
      <c r="R2185" s="79">
        <v>1808</v>
      </c>
      <c r="S2185" s="71">
        <v>0</v>
      </c>
      <c r="T2185" s="79">
        <v>13108</v>
      </c>
      <c r="U2185" s="87" t="s">
        <v>24</v>
      </c>
      <c r="V2185" s="84">
        <f t="shared" si="229"/>
        <v>759.05679607152786</v>
      </c>
      <c r="W2185" s="61" t="s">
        <v>7619</v>
      </c>
      <c r="X2185" s="6" t="s">
        <v>1266</v>
      </c>
      <c r="Y2185" s="76" t="s">
        <v>1439</v>
      </c>
      <c r="Z2185" s="76" t="s">
        <v>2019</v>
      </c>
      <c r="AA2185" s="76" t="s">
        <v>1266</v>
      </c>
      <c r="AB2185" s="76" t="s">
        <v>539</v>
      </c>
      <c r="AC2185" s="76" t="s">
        <v>540</v>
      </c>
      <c r="AD2185" s="76" t="s">
        <v>174</v>
      </c>
      <c r="AE2185" s="378">
        <v>67110003</v>
      </c>
      <c r="AF2185" s="76" t="s">
        <v>96</v>
      </c>
      <c r="AG2185" s="82"/>
      <c r="AH2185" s="60"/>
      <c r="AI2185" s="75" t="s">
        <v>7419</v>
      </c>
      <c r="AJ2185" s="6" t="s">
        <v>103</v>
      </c>
      <c r="AK2185" s="81">
        <v>0</v>
      </c>
      <c r="AL2185" s="6" t="s">
        <v>103</v>
      </c>
      <c r="AM2185" s="342"/>
      <c r="AN2185" s="342"/>
      <c r="AO2185" s="342"/>
    </row>
    <row r="2186" spans="1:41">
      <c r="A2186" s="75" t="s">
        <v>7419</v>
      </c>
      <c r="B2186" s="6" t="s">
        <v>93</v>
      </c>
      <c r="C2186" s="76">
        <v>2185</v>
      </c>
      <c r="D2186" s="6" t="s">
        <v>593</v>
      </c>
      <c r="E2186" s="80" t="s">
        <v>2163</v>
      </c>
      <c r="F2186" s="6" t="str">
        <f t="shared" si="227"/>
        <v>FREIGHTRM-A-012-SI26-M19-L</v>
      </c>
      <c r="G2186" s="95" t="s">
        <v>2624</v>
      </c>
      <c r="H2186" s="95">
        <v>1734431</v>
      </c>
      <c r="I2186" s="85" t="s">
        <v>6622</v>
      </c>
      <c r="J2186" s="92">
        <v>46112</v>
      </c>
      <c r="K2186" s="97" t="s">
        <v>7627</v>
      </c>
      <c r="L2186" s="90" t="s">
        <v>117</v>
      </c>
      <c r="M2186" s="76" t="s">
        <v>7627</v>
      </c>
      <c r="N2186" s="80" t="s">
        <v>116</v>
      </c>
      <c r="O2186" s="71">
        <v>0</v>
      </c>
      <c r="P2186" s="71">
        <v>0</v>
      </c>
      <c r="Q2186" s="79">
        <v>11300</v>
      </c>
      <c r="R2186" s="79">
        <v>1808</v>
      </c>
      <c r="S2186" s="71">
        <v>0</v>
      </c>
      <c r="T2186" s="79">
        <v>13108</v>
      </c>
      <c r="U2186" s="87" t="s">
        <v>24</v>
      </c>
      <c r="V2186" s="84">
        <f t="shared" si="229"/>
        <v>759.05679607152786</v>
      </c>
      <c r="W2186" s="61" t="s">
        <v>7619</v>
      </c>
      <c r="X2186" s="6" t="s">
        <v>1266</v>
      </c>
      <c r="Y2186" s="76" t="s">
        <v>1439</v>
      </c>
      <c r="Z2186" s="76" t="s">
        <v>2019</v>
      </c>
      <c r="AA2186" s="76" t="s">
        <v>1266</v>
      </c>
      <c r="AB2186" s="76" t="s">
        <v>539</v>
      </c>
      <c r="AC2186" s="76" t="s">
        <v>540</v>
      </c>
      <c r="AD2186" s="76" t="s">
        <v>174</v>
      </c>
      <c r="AE2186" s="378">
        <v>67110003</v>
      </c>
      <c r="AF2186" s="76" t="s">
        <v>96</v>
      </c>
      <c r="AG2186" s="82"/>
      <c r="AH2186" s="60"/>
      <c r="AI2186" s="75" t="s">
        <v>7419</v>
      </c>
      <c r="AJ2186" s="6" t="s">
        <v>103</v>
      </c>
      <c r="AK2186" s="81">
        <v>0</v>
      </c>
      <c r="AL2186" s="6" t="s">
        <v>103</v>
      </c>
      <c r="AM2186" s="342"/>
      <c r="AN2186" s="342"/>
      <c r="AO2186" s="342"/>
    </row>
    <row r="2187" spans="1:41">
      <c r="A2187" s="75" t="s">
        <v>7419</v>
      </c>
      <c r="B2187" s="6" t="s">
        <v>93</v>
      </c>
      <c r="C2187" s="76">
        <v>2186</v>
      </c>
      <c r="D2187" s="6" t="s">
        <v>593</v>
      </c>
      <c r="E2187" s="80" t="s">
        <v>2163</v>
      </c>
      <c r="F2187" s="6" t="str">
        <f t="shared" si="227"/>
        <v>FREIGHTRM-A-001-SI26-M19-F</v>
      </c>
      <c r="G2187" s="95" t="s">
        <v>7509</v>
      </c>
      <c r="H2187" s="95">
        <v>1734432</v>
      </c>
      <c r="I2187" s="85" t="s">
        <v>6622</v>
      </c>
      <c r="J2187" s="92">
        <v>46112</v>
      </c>
      <c r="K2187" s="97" t="s">
        <v>7628</v>
      </c>
      <c r="L2187" s="90" t="s">
        <v>117</v>
      </c>
      <c r="M2187" s="76" t="s">
        <v>7628</v>
      </c>
      <c r="N2187" s="80" t="s">
        <v>116</v>
      </c>
      <c r="O2187" s="71">
        <v>0</v>
      </c>
      <c r="P2187" s="71">
        <v>0</v>
      </c>
      <c r="Q2187" s="79">
        <v>7000</v>
      </c>
      <c r="R2187" s="79">
        <v>1120</v>
      </c>
      <c r="S2187" s="71">
        <v>0</v>
      </c>
      <c r="T2187" s="79">
        <v>8120</v>
      </c>
      <c r="U2187" s="87" t="s">
        <v>24</v>
      </c>
      <c r="V2187" s="84">
        <f t="shared" si="229"/>
        <v>470.21217455758364</v>
      </c>
      <c r="W2187" s="61" t="s">
        <v>7619</v>
      </c>
      <c r="X2187" s="6" t="s">
        <v>1266</v>
      </c>
      <c r="Y2187" s="76" t="s">
        <v>1439</v>
      </c>
      <c r="Z2187" s="76" t="s">
        <v>2019</v>
      </c>
      <c r="AA2187" s="76" t="s">
        <v>1266</v>
      </c>
      <c r="AB2187" s="76" t="s">
        <v>539</v>
      </c>
      <c r="AC2187" s="76" t="s">
        <v>540</v>
      </c>
      <c r="AD2187" s="76" t="s">
        <v>174</v>
      </c>
      <c r="AE2187" s="378">
        <v>67110003</v>
      </c>
      <c r="AF2187" s="76" t="s">
        <v>96</v>
      </c>
      <c r="AG2187" s="82"/>
      <c r="AH2187" s="60"/>
      <c r="AI2187" s="75" t="s">
        <v>7419</v>
      </c>
      <c r="AJ2187" s="6" t="s">
        <v>103</v>
      </c>
      <c r="AK2187" s="81">
        <v>0</v>
      </c>
      <c r="AL2187" s="6" t="s">
        <v>103</v>
      </c>
      <c r="AM2187" s="342"/>
      <c r="AN2187" s="342"/>
      <c r="AO2187" s="342"/>
    </row>
    <row r="2188" spans="1:41">
      <c r="A2188" s="75" t="s">
        <v>7419</v>
      </c>
      <c r="B2188" s="6" t="s">
        <v>93</v>
      </c>
      <c r="C2188" s="76">
        <v>2187</v>
      </c>
      <c r="D2188" s="6" t="s">
        <v>593</v>
      </c>
      <c r="E2188" s="80" t="s">
        <v>2163</v>
      </c>
      <c r="F2188" s="6" t="str">
        <f t="shared" si="227"/>
        <v>FREIGHTRM-M-251-SI25-M19-F</v>
      </c>
      <c r="G2188" s="95" t="s">
        <v>7510</v>
      </c>
      <c r="H2188" s="95">
        <v>1734433</v>
      </c>
      <c r="I2188" s="85" t="s">
        <v>6622</v>
      </c>
      <c r="J2188" s="92">
        <v>46112</v>
      </c>
      <c r="K2188" s="97" t="s">
        <v>7629</v>
      </c>
      <c r="L2188" s="90" t="s">
        <v>117</v>
      </c>
      <c r="M2188" s="76" t="s">
        <v>7629</v>
      </c>
      <c r="N2188" s="80" t="s">
        <v>116</v>
      </c>
      <c r="O2188" s="71">
        <v>0</v>
      </c>
      <c r="P2188" s="71">
        <v>0</v>
      </c>
      <c r="Q2188" s="79">
        <v>7000</v>
      </c>
      <c r="R2188" s="79">
        <v>1120</v>
      </c>
      <c r="S2188" s="71">
        <v>0</v>
      </c>
      <c r="T2188" s="79">
        <v>8120</v>
      </c>
      <c r="U2188" s="87" t="s">
        <v>24</v>
      </c>
      <c r="V2188" s="84">
        <f t="shared" si="229"/>
        <v>470.21217455758364</v>
      </c>
      <c r="W2188" s="61" t="s">
        <v>7619</v>
      </c>
      <c r="X2188" s="6" t="s">
        <v>1266</v>
      </c>
      <c r="Y2188" s="76" t="s">
        <v>1439</v>
      </c>
      <c r="Z2188" s="76" t="s">
        <v>2019</v>
      </c>
      <c r="AA2188" s="76" t="s">
        <v>1266</v>
      </c>
      <c r="AB2188" s="76" t="s">
        <v>539</v>
      </c>
      <c r="AC2188" s="76" t="s">
        <v>540</v>
      </c>
      <c r="AD2188" s="76" t="s">
        <v>174</v>
      </c>
      <c r="AE2188" s="378">
        <v>67110003</v>
      </c>
      <c r="AF2188" s="76" t="s">
        <v>96</v>
      </c>
      <c r="AG2188" s="82"/>
      <c r="AH2188" s="60"/>
      <c r="AI2188" s="75" t="s">
        <v>7419</v>
      </c>
      <c r="AJ2188" s="6" t="s">
        <v>103</v>
      </c>
      <c r="AK2188" s="81">
        <v>0</v>
      </c>
      <c r="AL2188" s="6" t="s">
        <v>103</v>
      </c>
      <c r="AM2188" s="342"/>
      <c r="AN2188" s="342"/>
      <c r="AO2188" s="342"/>
    </row>
    <row r="2189" spans="1:41">
      <c r="A2189" s="75" t="s">
        <v>7419</v>
      </c>
      <c r="B2189" s="6" t="s">
        <v>93</v>
      </c>
      <c r="C2189" s="76">
        <v>2188</v>
      </c>
      <c r="D2189" s="6" t="s">
        <v>593</v>
      </c>
      <c r="E2189" s="80" t="s">
        <v>2163</v>
      </c>
      <c r="F2189" s="6" t="str">
        <f t="shared" si="227"/>
        <v>FREIGHTRM-A-015-SI26-M19-L</v>
      </c>
      <c r="G2189" s="95" t="s">
        <v>3337</v>
      </c>
      <c r="H2189" s="95">
        <v>1734434</v>
      </c>
      <c r="I2189" s="85" t="s">
        <v>6622</v>
      </c>
      <c r="J2189" s="92">
        <v>46112</v>
      </c>
      <c r="K2189" s="97" t="s">
        <v>7630</v>
      </c>
      <c r="L2189" s="90" t="s">
        <v>117</v>
      </c>
      <c r="M2189" s="76" t="s">
        <v>7630</v>
      </c>
      <c r="N2189" s="80" t="s">
        <v>116</v>
      </c>
      <c r="O2189" s="71">
        <v>0</v>
      </c>
      <c r="P2189" s="71">
        <v>0</v>
      </c>
      <c r="Q2189" s="79">
        <v>15300</v>
      </c>
      <c r="R2189" s="79">
        <v>2448</v>
      </c>
      <c r="S2189" s="71">
        <v>0</v>
      </c>
      <c r="T2189" s="79">
        <v>17748</v>
      </c>
      <c r="U2189" s="87" t="s">
        <v>24</v>
      </c>
      <c r="V2189" s="84">
        <f t="shared" si="229"/>
        <v>1027.7494672472899</v>
      </c>
      <c r="W2189" s="61" t="s">
        <v>7619</v>
      </c>
      <c r="X2189" s="6" t="s">
        <v>1266</v>
      </c>
      <c r="Y2189" s="76" t="s">
        <v>1439</v>
      </c>
      <c r="Z2189" s="76" t="s">
        <v>2019</v>
      </c>
      <c r="AA2189" s="76" t="s">
        <v>1266</v>
      </c>
      <c r="AB2189" s="76" t="s">
        <v>539</v>
      </c>
      <c r="AC2189" s="76" t="s">
        <v>540</v>
      </c>
      <c r="AD2189" s="76" t="s">
        <v>174</v>
      </c>
      <c r="AE2189" s="378">
        <v>67110003</v>
      </c>
      <c r="AF2189" s="76" t="s">
        <v>96</v>
      </c>
      <c r="AG2189" s="82"/>
      <c r="AH2189" s="60"/>
      <c r="AI2189" s="75" t="s">
        <v>7419</v>
      </c>
      <c r="AJ2189" s="6" t="s">
        <v>103</v>
      </c>
      <c r="AK2189" s="81">
        <v>0</v>
      </c>
      <c r="AL2189" s="6" t="s">
        <v>103</v>
      </c>
      <c r="AM2189" s="342"/>
      <c r="AN2189" s="342"/>
      <c r="AO2189" s="342"/>
    </row>
    <row r="2190" spans="1:41">
      <c r="A2190" s="75" t="s">
        <v>7419</v>
      </c>
      <c r="B2190" s="6" t="s">
        <v>93</v>
      </c>
      <c r="C2190" s="76">
        <v>2189</v>
      </c>
      <c r="D2190" s="6" t="s">
        <v>593</v>
      </c>
      <c r="E2190" s="80" t="s">
        <v>2163</v>
      </c>
      <c r="F2190" s="6" t="str">
        <f t="shared" si="227"/>
        <v>FREIGHTRM-A-016-SI26-M19-L</v>
      </c>
      <c r="G2190" s="95" t="s">
        <v>4449</v>
      </c>
      <c r="H2190" s="95">
        <v>1734435</v>
      </c>
      <c r="I2190" s="85" t="s">
        <v>6622</v>
      </c>
      <c r="J2190" s="92">
        <v>46112</v>
      </c>
      <c r="K2190" s="92" t="s">
        <v>7631</v>
      </c>
      <c r="L2190" s="90" t="s">
        <v>117</v>
      </c>
      <c r="M2190" s="76" t="s">
        <v>7631</v>
      </c>
      <c r="N2190" s="80" t="s">
        <v>116</v>
      </c>
      <c r="O2190" s="71">
        <v>0</v>
      </c>
      <c r="P2190" s="71">
        <v>0</v>
      </c>
      <c r="Q2190" s="79">
        <v>15300</v>
      </c>
      <c r="R2190" s="79">
        <v>2448</v>
      </c>
      <c r="S2190" s="71">
        <v>0</v>
      </c>
      <c r="T2190" s="79">
        <v>17748</v>
      </c>
      <c r="U2190" s="87" t="s">
        <v>24</v>
      </c>
      <c r="V2190" s="84">
        <f t="shared" si="229"/>
        <v>1027.7494672472899</v>
      </c>
      <c r="W2190" s="61" t="s">
        <v>7619</v>
      </c>
      <c r="X2190" s="6" t="s">
        <v>1266</v>
      </c>
      <c r="Y2190" s="76" t="s">
        <v>1439</v>
      </c>
      <c r="Z2190" s="76" t="s">
        <v>2019</v>
      </c>
      <c r="AA2190" s="76" t="s">
        <v>1266</v>
      </c>
      <c r="AB2190" s="76" t="s">
        <v>539</v>
      </c>
      <c r="AC2190" s="76" t="s">
        <v>540</v>
      </c>
      <c r="AD2190" s="76" t="s">
        <v>174</v>
      </c>
      <c r="AE2190" s="378">
        <v>67110003</v>
      </c>
      <c r="AF2190" s="76" t="s">
        <v>96</v>
      </c>
      <c r="AG2190" s="82"/>
      <c r="AH2190" s="60"/>
      <c r="AI2190" s="75" t="s">
        <v>7419</v>
      </c>
      <c r="AJ2190" s="6" t="s">
        <v>103</v>
      </c>
      <c r="AK2190" s="81">
        <v>0</v>
      </c>
      <c r="AL2190" s="6" t="s">
        <v>103</v>
      </c>
      <c r="AM2190" s="342"/>
      <c r="AN2190" s="342"/>
      <c r="AO2190" s="342"/>
    </row>
    <row r="2191" spans="1:41">
      <c r="A2191" s="75" t="s">
        <v>7419</v>
      </c>
      <c r="B2191" s="6" t="s">
        <v>93</v>
      </c>
      <c r="C2191" s="76">
        <v>2190</v>
      </c>
      <c r="D2191" s="6" t="s">
        <v>593</v>
      </c>
      <c r="E2191" s="80" t="s">
        <v>2163</v>
      </c>
      <c r="F2191" s="6" t="str">
        <f t="shared" si="227"/>
        <v>FREIGHTRM-A-008-SI26-M19-L</v>
      </c>
      <c r="G2191" s="95" t="s">
        <v>3073</v>
      </c>
      <c r="H2191" s="95">
        <v>1734436</v>
      </c>
      <c r="I2191" s="85" t="s">
        <v>6622</v>
      </c>
      <c r="J2191" s="92">
        <v>46112</v>
      </c>
      <c r="K2191" s="97" t="s">
        <v>7632</v>
      </c>
      <c r="L2191" s="90" t="s">
        <v>117</v>
      </c>
      <c r="M2191" s="76" t="s">
        <v>7632</v>
      </c>
      <c r="N2191" s="80" t="s">
        <v>116</v>
      </c>
      <c r="O2191" s="71">
        <v>0</v>
      </c>
      <c r="P2191" s="71">
        <v>0</v>
      </c>
      <c r="Q2191" s="79">
        <v>15300</v>
      </c>
      <c r="R2191" s="79">
        <v>2448</v>
      </c>
      <c r="S2191" s="71">
        <v>0</v>
      </c>
      <c r="T2191" s="79">
        <v>17748</v>
      </c>
      <c r="U2191" s="87" t="s">
        <v>24</v>
      </c>
      <c r="V2191" s="84">
        <f t="shared" si="229"/>
        <v>1027.7494672472899</v>
      </c>
      <c r="W2191" s="61" t="s">
        <v>7619</v>
      </c>
      <c r="X2191" s="6" t="s">
        <v>1266</v>
      </c>
      <c r="Y2191" s="76" t="s">
        <v>1439</v>
      </c>
      <c r="Z2191" s="76" t="s">
        <v>2019</v>
      </c>
      <c r="AA2191" s="76" t="s">
        <v>1266</v>
      </c>
      <c r="AB2191" s="76" t="s">
        <v>539</v>
      </c>
      <c r="AC2191" s="76" t="s">
        <v>540</v>
      </c>
      <c r="AD2191" s="76" t="s">
        <v>174</v>
      </c>
      <c r="AE2191" s="378">
        <v>67110003</v>
      </c>
      <c r="AF2191" s="76" t="s">
        <v>96</v>
      </c>
      <c r="AG2191" s="82"/>
      <c r="AH2191" s="60"/>
      <c r="AI2191" s="75" t="s">
        <v>7419</v>
      </c>
      <c r="AJ2191" s="6" t="s">
        <v>103</v>
      </c>
      <c r="AK2191" s="81">
        <v>0</v>
      </c>
      <c r="AL2191" s="6" t="s">
        <v>103</v>
      </c>
      <c r="AM2191" s="342"/>
      <c r="AN2191" s="342"/>
      <c r="AO2191" s="342"/>
    </row>
    <row r="2192" spans="1:41">
      <c r="A2192" s="75" t="s">
        <v>7419</v>
      </c>
      <c r="B2192" s="6" t="s">
        <v>93</v>
      </c>
      <c r="C2192" s="76">
        <v>2191</v>
      </c>
      <c r="D2192" s="6" t="s">
        <v>106</v>
      </c>
      <c r="E2192" s="80" t="s">
        <v>2163</v>
      </c>
      <c r="F2192" s="6" t="str">
        <f t="shared" si="227"/>
        <v>FREIGHTRM-A-0169AI24-M19</v>
      </c>
      <c r="G2192" s="95" t="s">
        <v>4418</v>
      </c>
      <c r="H2192" s="95">
        <v>643638</v>
      </c>
      <c r="I2192" s="85" t="s">
        <v>6622</v>
      </c>
      <c r="J2192" s="92">
        <v>46114</v>
      </c>
      <c r="K2192" s="92"/>
      <c r="L2192" s="80" t="s">
        <v>116</v>
      </c>
      <c r="M2192" s="78" t="s">
        <v>25</v>
      </c>
      <c r="N2192" s="80" t="s">
        <v>116</v>
      </c>
      <c r="O2192" s="71">
        <v>0</v>
      </c>
      <c r="P2192" s="71">
        <v>0</v>
      </c>
      <c r="Q2192" s="79">
        <v>1405.6</v>
      </c>
      <c r="R2192" s="79">
        <v>0</v>
      </c>
      <c r="S2192" s="71">
        <v>0</v>
      </c>
      <c r="T2192" s="79">
        <v>1405.6</v>
      </c>
      <c r="U2192" s="87" t="s">
        <v>118</v>
      </c>
      <c r="V2192" s="84">
        <f t="shared" ref="V2192:V2199" si="230">T2192</f>
        <v>1405.6</v>
      </c>
      <c r="W2192" s="61">
        <v>45656</v>
      </c>
      <c r="X2192" s="6" t="s">
        <v>1457</v>
      </c>
      <c r="Y2192" s="76" t="s">
        <v>7633</v>
      </c>
      <c r="Z2192" s="76" t="s">
        <v>1459</v>
      </c>
      <c r="AA2192" s="76" t="s">
        <v>156</v>
      </c>
      <c r="AB2192" s="76" t="s">
        <v>539</v>
      </c>
      <c r="AC2192" s="76" t="s">
        <v>540</v>
      </c>
      <c r="AD2192" s="76" t="s">
        <v>25</v>
      </c>
      <c r="AE2192" s="76" t="s">
        <v>544</v>
      </c>
      <c r="AF2192" s="76" t="s">
        <v>96</v>
      </c>
      <c r="AG2192" s="82"/>
      <c r="AH2192" s="60"/>
      <c r="AI2192" s="75" t="s">
        <v>7419</v>
      </c>
      <c r="AJ2192" s="6" t="s">
        <v>103</v>
      </c>
      <c r="AK2192" s="81">
        <v>0</v>
      </c>
      <c r="AL2192" s="6" t="s">
        <v>103</v>
      </c>
      <c r="AM2192" s="342"/>
      <c r="AN2192" s="342"/>
      <c r="AO2192" s="342"/>
    </row>
    <row r="2193" spans="1:41">
      <c r="A2193" s="75" t="s">
        <v>7419</v>
      </c>
      <c r="B2193" s="6" t="s">
        <v>93</v>
      </c>
      <c r="C2193" s="76">
        <v>2192</v>
      </c>
      <c r="D2193" s="6" t="s">
        <v>106</v>
      </c>
      <c r="E2193" s="80" t="s">
        <v>2163</v>
      </c>
      <c r="F2193" s="6" t="str">
        <f t="shared" si="227"/>
        <v>FREIGHTRM-J-0275LI24-M19</v>
      </c>
      <c r="G2193" s="95" t="s">
        <v>4427</v>
      </c>
      <c r="H2193" s="95">
        <v>643640</v>
      </c>
      <c r="I2193" s="85" t="s">
        <v>6622</v>
      </c>
      <c r="J2193" s="92">
        <v>46114</v>
      </c>
      <c r="K2193" s="92"/>
      <c r="L2193" s="80" t="s">
        <v>116</v>
      </c>
      <c r="M2193" s="78" t="s">
        <v>173</v>
      </c>
      <c r="N2193" s="80" t="s">
        <v>116</v>
      </c>
      <c r="O2193" s="71">
        <v>0</v>
      </c>
      <c r="P2193" s="71">
        <v>0</v>
      </c>
      <c r="Q2193" s="79">
        <v>924</v>
      </c>
      <c r="R2193" s="79">
        <v>0</v>
      </c>
      <c r="S2193" s="71">
        <v>0</v>
      </c>
      <c r="T2193" s="79">
        <v>924</v>
      </c>
      <c r="U2193" s="87" t="s">
        <v>118</v>
      </c>
      <c r="V2193" s="84">
        <f t="shared" si="230"/>
        <v>924</v>
      </c>
      <c r="W2193" s="61">
        <v>45651</v>
      </c>
      <c r="X2193" s="6" t="s">
        <v>7634</v>
      </c>
      <c r="Y2193" s="76" t="s">
        <v>7635</v>
      </c>
      <c r="Z2193" s="76" t="s">
        <v>7636</v>
      </c>
      <c r="AA2193" s="76" t="s">
        <v>156</v>
      </c>
      <c r="AB2193" s="76" t="s">
        <v>539</v>
      </c>
      <c r="AC2193" s="76" t="s">
        <v>540</v>
      </c>
      <c r="AD2193" s="76" t="s">
        <v>173</v>
      </c>
      <c r="AE2193" s="76" t="s">
        <v>548</v>
      </c>
      <c r="AF2193" s="76" t="s">
        <v>96</v>
      </c>
      <c r="AG2193" s="82"/>
      <c r="AH2193" s="60"/>
      <c r="AI2193" s="75" t="s">
        <v>7419</v>
      </c>
      <c r="AJ2193" s="6" t="s">
        <v>103</v>
      </c>
      <c r="AK2193" s="81">
        <v>0</v>
      </c>
      <c r="AL2193" s="6" t="s">
        <v>103</v>
      </c>
      <c r="AM2193" s="342"/>
      <c r="AN2193" s="342"/>
      <c r="AO2193" s="342"/>
    </row>
    <row r="2194" spans="1:41">
      <c r="A2194" s="75" t="s">
        <v>7419</v>
      </c>
      <c r="B2194" s="6" t="s">
        <v>93</v>
      </c>
      <c r="C2194" s="76">
        <v>2193</v>
      </c>
      <c r="D2194" s="6" t="s">
        <v>106</v>
      </c>
      <c r="E2194" s="80" t="s">
        <v>2163</v>
      </c>
      <c r="F2194" s="6" t="str">
        <f t="shared" si="227"/>
        <v>FREIGHTRM-M-111-SI24-M19-L</v>
      </c>
      <c r="G2194" s="95" t="s">
        <v>4438</v>
      </c>
      <c r="H2194" s="95">
        <v>643641</v>
      </c>
      <c r="I2194" s="85" t="s">
        <v>6622</v>
      </c>
      <c r="J2194" s="92">
        <v>46114</v>
      </c>
      <c r="K2194" s="92"/>
      <c r="L2194" s="80" t="s">
        <v>116</v>
      </c>
      <c r="M2194" s="78" t="s">
        <v>174</v>
      </c>
      <c r="N2194" s="80" t="s">
        <v>116</v>
      </c>
      <c r="O2194" s="71">
        <v>0</v>
      </c>
      <c r="P2194" s="71">
        <v>0</v>
      </c>
      <c r="Q2194" s="79">
        <v>1468.4</v>
      </c>
      <c r="R2194" s="79">
        <v>0</v>
      </c>
      <c r="S2194" s="71">
        <v>0</v>
      </c>
      <c r="T2194" s="79">
        <v>1468.4</v>
      </c>
      <c r="U2194" s="87" t="s">
        <v>118</v>
      </c>
      <c r="V2194" s="84">
        <f t="shared" si="230"/>
        <v>1468.4</v>
      </c>
      <c r="W2194" s="61">
        <v>45658</v>
      </c>
      <c r="X2194" s="6" t="s">
        <v>7637</v>
      </c>
      <c r="Y2194" s="76" t="s">
        <v>7638</v>
      </c>
      <c r="Z2194" s="76" t="s">
        <v>163</v>
      </c>
      <c r="AA2194" s="76" t="s">
        <v>7639</v>
      </c>
      <c r="AB2194" s="76" t="s">
        <v>539</v>
      </c>
      <c r="AC2194" s="76" t="s">
        <v>540</v>
      </c>
      <c r="AD2194" s="76" t="s">
        <v>174</v>
      </c>
      <c r="AE2194" s="378">
        <v>67110003</v>
      </c>
      <c r="AF2194" s="76" t="s">
        <v>96</v>
      </c>
      <c r="AG2194" s="82"/>
      <c r="AH2194" s="60"/>
      <c r="AI2194" s="75" t="s">
        <v>7419</v>
      </c>
      <c r="AJ2194" s="6" t="s">
        <v>103</v>
      </c>
      <c r="AK2194" s="81">
        <v>0</v>
      </c>
      <c r="AL2194" s="6" t="s">
        <v>103</v>
      </c>
      <c r="AM2194" s="342"/>
      <c r="AN2194" s="342"/>
      <c r="AO2194" s="342"/>
    </row>
    <row r="2195" spans="1:41">
      <c r="A2195" s="75" t="s">
        <v>7419</v>
      </c>
      <c r="B2195" s="6" t="s">
        <v>93</v>
      </c>
      <c r="C2195" s="76">
        <v>2194</v>
      </c>
      <c r="D2195" s="6" t="s">
        <v>106</v>
      </c>
      <c r="E2195" s="80" t="s">
        <v>2163</v>
      </c>
      <c r="F2195" s="6" t="str">
        <f t="shared" si="227"/>
        <v>FREIGHTRM-M-135-SI24-M19-L</v>
      </c>
      <c r="G2195" s="95" t="s">
        <v>4435</v>
      </c>
      <c r="H2195" s="95">
        <v>643642</v>
      </c>
      <c r="I2195" s="85" t="s">
        <v>6622</v>
      </c>
      <c r="J2195" s="92">
        <v>46114</v>
      </c>
      <c r="K2195" s="92"/>
      <c r="L2195" s="80" t="s">
        <v>116</v>
      </c>
      <c r="M2195" s="78" t="s">
        <v>174</v>
      </c>
      <c r="N2195" s="80" t="s">
        <v>116</v>
      </c>
      <c r="O2195" s="71">
        <v>0</v>
      </c>
      <c r="P2195" s="71">
        <v>0</v>
      </c>
      <c r="Q2195" s="79">
        <v>2701.6</v>
      </c>
      <c r="R2195" s="79">
        <v>0</v>
      </c>
      <c r="S2195" s="71">
        <v>0</v>
      </c>
      <c r="T2195" s="79">
        <v>2701.6</v>
      </c>
      <c r="U2195" s="87" t="s">
        <v>118</v>
      </c>
      <c r="V2195" s="84">
        <f t="shared" si="230"/>
        <v>2701.6</v>
      </c>
      <c r="W2195" s="61">
        <v>45658</v>
      </c>
      <c r="X2195" s="6" t="s">
        <v>7640</v>
      </c>
      <c r="Y2195" s="76" t="s">
        <v>7641</v>
      </c>
      <c r="Z2195" s="76" t="s">
        <v>163</v>
      </c>
      <c r="AA2195" s="76" t="s">
        <v>156</v>
      </c>
      <c r="AB2195" s="76" t="s">
        <v>539</v>
      </c>
      <c r="AC2195" s="76" t="s">
        <v>540</v>
      </c>
      <c r="AD2195" s="76" t="s">
        <v>174</v>
      </c>
      <c r="AE2195" s="378">
        <v>67110003</v>
      </c>
      <c r="AF2195" s="76" t="s">
        <v>96</v>
      </c>
      <c r="AG2195" s="82"/>
      <c r="AH2195" s="60"/>
      <c r="AI2195" s="75" t="s">
        <v>7419</v>
      </c>
      <c r="AJ2195" s="6" t="s">
        <v>103</v>
      </c>
      <c r="AK2195" s="81">
        <v>0</v>
      </c>
      <c r="AL2195" s="6" t="s">
        <v>103</v>
      </c>
      <c r="AM2195" s="342"/>
      <c r="AN2195" s="342"/>
      <c r="AO2195" s="342"/>
    </row>
    <row r="2196" spans="1:41">
      <c r="A2196" s="75" t="s">
        <v>7419</v>
      </c>
      <c r="B2196" s="6" t="s">
        <v>93</v>
      </c>
      <c r="C2196" s="76">
        <v>2195</v>
      </c>
      <c r="D2196" s="6" t="s">
        <v>106</v>
      </c>
      <c r="E2196" s="80" t="s">
        <v>2163</v>
      </c>
      <c r="F2196" s="6" t="str">
        <f t="shared" si="227"/>
        <v>FREIGHTRM-M-137-SI24-M19-L</v>
      </c>
      <c r="G2196" s="95" t="s">
        <v>4443</v>
      </c>
      <c r="H2196" s="95">
        <v>643643</v>
      </c>
      <c r="I2196" s="85" t="s">
        <v>6622</v>
      </c>
      <c r="J2196" s="92">
        <v>46114</v>
      </c>
      <c r="K2196" s="92"/>
      <c r="L2196" s="80" t="s">
        <v>116</v>
      </c>
      <c r="M2196" s="78" t="s">
        <v>174</v>
      </c>
      <c r="N2196" s="80" t="s">
        <v>116</v>
      </c>
      <c r="O2196" s="71">
        <v>0</v>
      </c>
      <c r="P2196" s="71">
        <v>0</v>
      </c>
      <c r="Q2196" s="79">
        <v>1168.8</v>
      </c>
      <c r="R2196" s="79">
        <v>0</v>
      </c>
      <c r="S2196" s="71">
        <v>0</v>
      </c>
      <c r="T2196" s="79">
        <v>1168.8</v>
      </c>
      <c r="U2196" s="87" t="s">
        <v>118</v>
      </c>
      <c r="V2196" s="84">
        <f t="shared" si="230"/>
        <v>1168.8</v>
      </c>
      <c r="W2196" s="61">
        <v>45658</v>
      </c>
      <c r="X2196" s="6" t="s">
        <v>153</v>
      </c>
      <c r="Y2196" s="76" t="s">
        <v>154</v>
      </c>
      <c r="Z2196" s="76" t="s">
        <v>155</v>
      </c>
      <c r="AA2196" s="76" t="s">
        <v>7639</v>
      </c>
      <c r="AB2196" s="76" t="s">
        <v>539</v>
      </c>
      <c r="AC2196" s="76" t="s">
        <v>540</v>
      </c>
      <c r="AD2196" s="76" t="s">
        <v>174</v>
      </c>
      <c r="AE2196" s="378">
        <v>67110003</v>
      </c>
      <c r="AF2196" s="76" t="s">
        <v>96</v>
      </c>
      <c r="AG2196" s="82"/>
      <c r="AH2196" s="60"/>
      <c r="AI2196" s="75" t="s">
        <v>7419</v>
      </c>
      <c r="AJ2196" s="6" t="s">
        <v>103</v>
      </c>
      <c r="AK2196" s="81">
        <v>0</v>
      </c>
      <c r="AL2196" s="6" t="s">
        <v>103</v>
      </c>
      <c r="AM2196" s="342"/>
      <c r="AN2196" s="342"/>
      <c r="AO2196" s="342"/>
    </row>
    <row r="2197" spans="1:41">
      <c r="A2197" s="75" t="s">
        <v>7419</v>
      </c>
      <c r="B2197" s="6" t="s">
        <v>93</v>
      </c>
      <c r="C2197" s="76">
        <v>2196</v>
      </c>
      <c r="D2197" s="6" t="s">
        <v>106</v>
      </c>
      <c r="E2197" s="80" t="s">
        <v>2163</v>
      </c>
      <c r="F2197" s="6" t="str">
        <f t="shared" si="227"/>
        <v>FREIGHTRM-J-0065LI24-M19</v>
      </c>
      <c r="G2197" s="95" t="s">
        <v>4423</v>
      </c>
      <c r="H2197" s="95">
        <v>643644</v>
      </c>
      <c r="I2197" s="85" t="s">
        <v>6622</v>
      </c>
      <c r="J2197" s="92">
        <v>46114</v>
      </c>
      <c r="K2197" s="92"/>
      <c r="L2197" s="80" t="s">
        <v>116</v>
      </c>
      <c r="M2197" s="78" t="s">
        <v>173</v>
      </c>
      <c r="N2197" s="80" t="s">
        <v>116</v>
      </c>
      <c r="O2197" s="71">
        <v>0</v>
      </c>
      <c r="P2197" s="71">
        <v>0</v>
      </c>
      <c r="Q2197" s="79">
        <v>320</v>
      </c>
      <c r="R2197" s="79">
        <v>0</v>
      </c>
      <c r="S2197" s="71">
        <v>0</v>
      </c>
      <c r="T2197" s="79">
        <v>320</v>
      </c>
      <c r="U2197" s="87" t="s">
        <v>118</v>
      </c>
      <c r="V2197" s="84">
        <f t="shared" si="230"/>
        <v>320</v>
      </c>
      <c r="W2197" s="61">
        <v>45558</v>
      </c>
      <c r="X2197" s="6" t="s">
        <v>7642</v>
      </c>
      <c r="Y2197" s="76" t="s">
        <v>7643</v>
      </c>
      <c r="Z2197" s="76" t="s">
        <v>7644</v>
      </c>
      <c r="AA2197" s="76" t="s">
        <v>7645</v>
      </c>
      <c r="AB2197" s="76" t="s">
        <v>539</v>
      </c>
      <c r="AC2197" s="76" t="s">
        <v>540</v>
      </c>
      <c r="AD2197" s="76" t="s">
        <v>173</v>
      </c>
      <c r="AE2197" s="76" t="s">
        <v>548</v>
      </c>
      <c r="AF2197" s="76" t="s">
        <v>96</v>
      </c>
      <c r="AG2197" s="82"/>
      <c r="AH2197" s="60"/>
      <c r="AI2197" s="75" t="s">
        <v>7419</v>
      </c>
      <c r="AJ2197" s="6" t="s">
        <v>103</v>
      </c>
      <c r="AK2197" s="81">
        <v>0</v>
      </c>
      <c r="AL2197" s="6" t="s">
        <v>103</v>
      </c>
      <c r="AM2197" s="342"/>
      <c r="AN2197" s="342"/>
      <c r="AO2197" s="342"/>
    </row>
    <row r="2198" spans="1:41">
      <c r="A2198" s="75" t="s">
        <v>7419</v>
      </c>
      <c r="B2198" s="6" t="s">
        <v>93</v>
      </c>
      <c r="C2198" s="76">
        <v>2197</v>
      </c>
      <c r="D2198" s="6" t="s">
        <v>106</v>
      </c>
      <c r="E2198" s="80" t="s">
        <v>2163</v>
      </c>
      <c r="F2198" s="6" t="str">
        <f t="shared" si="227"/>
        <v>FREIGHTRM-R-0239LI24-M19</v>
      </c>
      <c r="G2198" s="95" t="s">
        <v>6429</v>
      </c>
      <c r="H2198" s="95">
        <v>643645</v>
      </c>
      <c r="I2198" s="85" t="s">
        <v>6622</v>
      </c>
      <c r="J2198" s="92">
        <v>46114</v>
      </c>
      <c r="K2198" s="92"/>
      <c r="L2198" s="80" t="s">
        <v>116</v>
      </c>
      <c r="M2198" s="78" t="s">
        <v>173</v>
      </c>
      <c r="N2198" s="80" t="s">
        <v>116</v>
      </c>
      <c r="O2198" s="71">
        <v>0</v>
      </c>
      <c r="P2198" s="71">
        <v>0</v>
      </c>
      <c r="Q2198" s="79">
        <v>575</v>
      </c>
      <c r="R2198" s="79">
        <v>0</v>
      </c>
      <c r="S2198" s="71">
        <v>0</v>
      </c>
      <c r="T2198" s="79">
        <v>575</v>
      </c>
      <c r="U2198" s="87" t="s">
        <v>118</v>
      </c>
      <c r="V2198" s="84">
        <f t="shared" si="230"/>
        <v>575</v>
      </c>
      <c r="W2198" s="61">
        <v>45433</v>
      </c>
      <c r="X2198" s="6" t="s">
        <v>7646</v>
      </c>
      <c r="Y2198" s="76" t="s">
        <v>7647</v>
      </c>
      <c r="Z2198" s="76" t="s">
        <v>7644</v>
      </c>
      <c r="AA2198" s="76" t="s">
        <v>7645</v>
      </c>
      <c r="AB2198" s="76" t="s">
        <v>539</v>
      </c>
      <c r="AC2198" s="76" t="s">
        <v>540</v>
      </c>
      <c r="AD2198" s="76" t="s">
        <v>173</v>
      </c>
      <c r="AE2198" s="76" t="s">
        <v>548</v>
      </c>
      <c r="AF2198" s="76" t="s">
        <v>96</v>
      </c>
      <c r="AG2198" s="82"/>
      <c r="AH2198" s="60"/>
      <c r="AI2198" s="75" t="s">
        <v>7419</v>
      </c>
      <c r="AJ2198" s="6" t="s">
        <v>103</v>
      </c>
      <c r="AK2198" s="81">
        <v>0</v>
      </c>
      <c r="AL2198" s="6" t="s">
        <v>103</v>
      </c>
      <c r="AM2198" s="342"/>
      <c r="AN2198" s="342"/>
      <c r="AO2198" s="342"/>
    </row>
    <row r="2199" spans="1:41">
      <c r="A2199" s="75" t="s">
        <v>7419</v>
      </c>
      <c r="B2199" s="6" t="s">
        <v>93</v>
      </c>
      <c r="C2199" s="76">
        <v>2198</v>
      </c>
      <c r="D2199" s="6" t="s">
        <v>106</v>
      </c>
      <c r="E2199" s="80" t="s">
        <v>2163</v>
      </c>
      <c r="F2199" s="6" t="str">
        <f t="shared" si="227"/>
        <v>FREIGHTRM-M-017-SI24-M19-L</v>
      </c>
      <c r="G2199" s="95" t="s">
        <v>7511</v>
      </c>
      <c r="H2199" s="95">
        <v>643646</v>
      </c>
      <c r="I2199" s="85" t="s">
        <v>6622</v>
      </c>
      <c r="J2199" s="92">
        <v>46114</v>
      </c>
      <c r="K2199" s="92"/>
      <c r="L2199" s="80" t="s">
        <v>116</v>
      </c>
      <c r="M2199" s="78" t="s">
        <v>174</v>
      </c>
      <c r="N2199" s="80" t="s">
        <v>116</v>
      </c>
      <c r="O2199" s="71">
        <v>0</v>
      </c>
      <c r="P2199" s="71">
        <v>0</v>
      </c>
      <c r="Q2199" s="79">
        <v>907.2</v>
      </c>
      <c r="R2199" s="79">
        <v>0</v>
      </c>
      <c r="S2199" s="71">
        <v>0</v>
      </c>
      <c r="T2199" s="79">
        <v>907.2</v>
      </c>
      <c r="U2199" s="87" t="s">
        <v>118</v>
      </c>
      <c r="V2199" s="84">
        <f t="shared" si="230"/>
        <v>907.2</v>
      </c>
      <c r="W2199" s="61">
        <v>45439</v>
      </c>
      <c r="X2199" s="6" t="s">
        <v>7648</v>
      </c>
      <c r="Y2199" s="76" t="s">
        <v>7649</v>
      </c>
      <c r="Z2199" s="76" t="s">
        <v>7650</v>
      </c>
      <c r="AA2199" s="76" t="s">
        <v>7651</v>
      </c>
      <c r="AB2199" s="76" t="s">
        <v>539</v>
      </c>
      <c r="AC2199" s="76" t="s">
        <v>540</v>
      </c>
      <c r="AD2199" s="76" t="s">
        <v>174</v>
      </c>
      <c r="AE2199" s="378">
        <v>67110003</v>
      </c>
      <c r="AF2199" s="76" t="s">
        <v>96</v>
      </c>
      <c r="AG2199" s="82"/>
      <c r="AH2199" s="60"/>
      <c r="AI2199" s="75" t="s">
        <v>7419</v>
      </c>
      <c r="AJ2199" s="6" t="s">
        <v>103</v>
      </c>
      <c r="AK2199" s="81">
        <v>0</v>
      </c>
      <c r="AL2199" s="6" t="s">
        <v>103</v>
      </c>
      <c r="AM2199" s="342"/>
      <c r="AN2199" s="342"/>
      <c r="AO2199" s="342"/>
    </row>
    <row r="2200" spans="1:41">
      <c r="A2200" s="75" t="s">
        <v>7419</v>
      </c>
      <c r="B2200" s="6" t="s">
        <v>93</v>
      </c>
      <c r="C2200" s="76">
        <v>2199</v>
      </c>
      <c r="D2200" s="6" t="s">
        <v>104</v>
      </c>
      <c r="E2200" s="80" t="s">
        <v>2163</v>
      </c>
      <c r="F2200" s="6" t="str">
        <f t="shared" si="227"/>
        <v>FREIGHTPAQUETERIA</v>
      </c>
      <c r="G2200" s="161" t="s">
        <v>127</v>
      </c>
      <c r="H2200" t="s">
        <v>7512</v>
      </c>
      <c r="I2200" s="85" t="s">
        <v>6622</v>
      </c>
      <c r="J2200" s="390">
        <v>46118</v>
      </c>
      <c r="K2200" s="390" t="s">
        <v>116</v>
      </c>
      <c r="L2200" s="90" t="s">
        <v>119</v>
      </c>
      <c r="M2200" s="76" t="s">
        <v>28</v>
      </c>
      <c r="N2200" s="80" t="s">
        <v>116</v>
      </c>
      <c r="O2200" s="71">
        <v>0</v>
      </c>
      <c r="P2200" s="71">
        <v>0</v>
      </c>
      <c r="Q2200" s="79">
        <v>2516.06</v>
      </c>
      <c r="R2200" s="79">
        <v>402.56</v>
      </c>
      <c r="S2200" s="71">
        <v>0</v>
      </c>
      <c r="T2200" s="79">
        <v>2918.62</v>
      </c>
      <c r="U2200" s="87" t="s">
        <v>24</v>
      </c>
      <c r="V2200" s="84">
        <f t="shared" ref="V2200:V2201" si="231">T2200/17.2688</f>
        <v>169.01116464375059</v>
      </c>
      <c r="W2200" s="61" t="s">
        <v>119</v>
      </c>
      <c r="X2200" s="6" t="s">
        <v>122</v>
      </c>
      <c r="Y2200" s="76" t="s">
        <v>121</v>
      </c>
      <c r="Z2200" s="76" t="s">
        <v>178</v>
      </c>
      <c r="AA2200" s="76" t="s">
        <v>438</v>
      </c>
      <c r="AB2200" s="76" t="s">
        <v>539</v>
      </c>
      <c r="AC2200" s="76" t="s">
        <v>541</v>
      </c>
      <c r="AD2200" s="80" t="s">
        <v>28</v>
      </c>
      <c r="AE2200" s="76" t="s">
        <v>545</v>
      </c>
      <c r="AF2200" s="76" t="s">
        <v>96</v>
      </c>
      <c r="AG2200" s="82"/>
      <c r="AH2200" s="60"/>
      <c r="AI2200" s="75" t="s">
        <v>7419</v>
      </c>
      <c r="AJ2200" s="6" t="s">
        <v>103</v>
      </c>
      <c r="AK2200" s="81">
        <v>0</v>
      </c>
      <c r="AL2200" s="6" t="s">
        <v>103</v>
      </c>
      <c r="AM2200" s="342"/>
      <c r="AN2200" s="342"/>
      <c r="AO2200" s="342"/>
    </row>
    <row r="2201" spans="1:41">
      <c r="A2201" s="75" t="s">
        <v>7419</v>
      </c>
      <c r="B2201" s="6" t="s">
        <v>93</v>
      </c>
      <c r="C2201" s="76">
        <v>2200</v>
      </c>
      <c r="D2201" s="6" t="s">
        <v>104</v>
      </c>
      <c r="E2201" s="80" t="s">
        <v>2163</v>
      </c>
      <c r="F2201" s="6" t="str">
        <f t="shared" si="227"/>
        <v>FREIGHTPAQUETERIA</v>
      </c>
      <c r="G2201" s="6" t="s">
        <v>127</v>
      </c>
      <c r="H2201" s="6" t="s">
        <v>7513</v>
      </c>
      <c r="I2201" s="85" t="s">
        <v>6622</v>
      </c>
      <c r="J2201" s="92">
        <v>46119</v>
      </c>
      <c r="K2201" s="92" t="s">
        <v>116</v>
      </c>
      <c r="L2201" s="90" t="s">
        <v>119</v>
      </c>
      <c r="M2201" s="76" t="s">
        <v>28</v>
      </c>
      <c r="N2201" s="80" t="s">
        <v>116</v>
      </c>
      <c r="O2201" s="71">
        <v>0</v>
      </c>
      <c r="P2201" s="71">
        <v>0</v>
      </c>
      <c r="Q2201" s="79">
        <v>766</v>
      </c>
      <c r="R2201" s="79">
        <v>0</v>
      </c>
      <c r="S2201" s="71">
        <v>0</v>
      </c>
      <c r="T2201" s="79">
        <v>766</v>
      </c>
      <c r="U2201" s="87" t="s">
        <v>24</v>
      </c>
      <c r="V2201" s="84">
        <f t="shared" si="231"/>
        <v>44.357453905309001</v>
      </c>
      <c r="W2201" s="61" t="s">
        <v>119</v>
      </c>
      <c r="X2201" s="6" t="s">
        <v>122</v>
      </c>
      <c r="Y2201" s="76" t="s">
        <v>121</v>
      </c>
      <c r="Z2201" s="76" t="s">
        <v>178</v>
      </c>
      <c r="AA2201" s="76" t="s">
        <v>438</v>
      </c>
      <c r="AB2201" s="76" t="s">
        <v>539</v>
      </c>
      <c r="AC2201" s="76" t="s">
        <v>541</v>
      </c>
      <c r="AD2201" s="80" t="s">
        <v>28</v>
      </c>
      <c r="AE2201" s="76" t="s">
        <v>545</v>
      </c>
      <c r="AF2201" s="76" t="s">
        <v>96</v>
      </c>
      <c r="AG2201" s="82"/>
      <c r="AH2201" s="60"/>
      <c r="AI2201" s="75" t="s">
        <v>7419</v>
      </c>
      <c r="AJ2201" s="6" t="s">
        <v>103</v>
      </c>
      <c r="AK2201" s="81">
        <v>0</v>
      </c>
      <c r="AL2201" s="6" t="s">
        <v>103</v>
      </c>
      <c r="AM2201" s="342"/>
      <c r="AN2201" s="342"/>
      <c r="AO2201" s="342"/>
    </row>
    <row r="2202" spans="1:41">
      <c r="A2202" s="75" t="s">
        <v>7419</v>
      </c>
      <c r="B2202" s="6" t="s">
        <v>93</v>
      </c>
      <c r="C2202" s="76">
        <v>2201</v>
      </c>
      <c r="D2202" s="76" t="s">
        <v>109</v>
      </c>
      <c r="E2202" s="76" t="s">
        <v>105</v>
      </c>
      <c r="F2202" s="6" t="str">
        <f t="shared" si="227"/>
        <v>STORAGEINVENTARIO</v>
      </c>
      <c r="G2202" s="95" t="s">
        <v>194</v>
      </c>
      <c r="H2202" s="6" t="s">
        <v>7514</v>
      </c>
      <c r="I2202" s="85" t="s">
        <v>6622</v>
      </c>
      <c r="J2202" s="100">
        <v>46112</v>
      </c>
      <c r="K2202" s="92"/>
      <c r="L2202" s="77" t="s">
        <v>116</v>
      </c>
      <c r="M2202" s="76" t="s">
        <v>195</v>
      </c>
      <c r="N2202" s="78" t="s">
        <v>116</v>
      </c>
      <c r="O2202" s="71">
        <v>0</v>
      </c>
      <c r="P2202" s="71">
        <v>0</v>
      </c>
      <c r="Q2202" s="79">
        <v>540</v>
      </c>
      <c r="R2202" s="79">
        <v>0</v>
      </c>
      <c r="S2202" s="71">
        <v>0</v>
      </c>
      <c r="T2202" s="79">
        <v>540</v>
      </c>
      <c r="U2202" s="87" t="s">
        <v>118</v>
      </c>
      <c r="V2202" s="84">
        <f t="shared" ref="V2202:V2210" si="232">T2202</f>
        <v>540</v>
      </c>
      <c r="W2202" s="61" t="s">
        <v>119</v>
      </c>
      <c r="X2202" s="6" t="s">
        <v>122</v>
      </c>
      <c r="Y2202" s="76" t="s">
        <v>121</v>
      </c>
      <c r="Z2202" s="76" t="s">
        <v>178</v>
      </c>
      <c r="AA2202" s="76" t="s">
        <v>196</v>
      </c>
      <c r="AB2202" s="76" t="s">
        <v>539</v>
      </c>
      <c r="AC2202" s="76" t="s">
        <v>541</v>
      </c>
      <c r="AD2202" s="76" t="s">
        <v>195</v>
      </c>
      <c r="AE2202" s="76">
        <v>75640000</v>
      </c>
      <c r="AF2202" s="76" t="s">
        <v>96</v>
      </c>
      <c r="AG2202" s="82"/>
      <c r="AH2202" s="60"/>
      <c r="AI2202" s="75" t="s">
        <v>7419</v>
      </c>
      <c r="AJ2202" s="6" t="s">
        <v>103</v>
      </c>
      <c r="AK2202" s="81">
        <v>0</v>
      </c>
      <c r="AL2202" s="6" t="s">
        <v>103</v>
      </c>
      <c r="AM2202" s="342"/>
      <c r="AN2202" s="342"/>
      <c r="AO2202" s="342"/>
    </row>
    <row r="2203" spans="1:41">
      <c r="A2203" s="75" t="s">
        <v>7419</v>
      </c>
      <c r="B2203" s="6" t="s">
        <v>93</v>
      </c>
      <c r="C2203" s="76">
        <v>2202</v>
      </c>
      <c r="D2203" s="76" t="s">
        <v>109</v>
      </c>
      <c r="E2203" s="76" t="s">
        <v>105</v>
      </c>
      <c r="F2203" s="6" t="str">
        <f t="shared" si="227"/>
        <v>STORAGEINVENTARIO</v>
      </c>
      <c r="G2203" s="95" t="s">
        <v>194</v>
      </c>
      <c r="H2203" s="6" t="s">
        <v>7515</v>
      </c>
      <c r="I2203" s="85" t="s">
        <v>6622</v>
      </c>
      <c r="J2203" s="100">
        <v>46114</v>
      </c>
      <c r="K2203" s="92"/>
      <c r="L2203" s="77" t="s">
        <v>116</v>
      </c>
      <c r="M2203" s="76" t="s">
        <v>195</v>
      </c>
      <c r="N2203" s="78" t="s">
        <v>116</v>
      </c>
      <c r="O2203" s="71">
        <v>0</v>
      </c>
      <c r="P2203" s="71">
        <v>0</v>
      </c>
      <c r="Q2203" s="79">
        <v>252</v>
      </c>
      <c r="R2203" s="79">
        <v>0</v>
      </c>
      <c r="S2203" s="71">
        <v>0</v>
      </c>
      <c r="T2203" s="79">
        <v>252</v>
      </c>
      <c r="U2203" s="87" t="s">
        <v>118</v>
      </c>
      <c r="V2203" s="84">
        <f t="shared" si="232"/>
        <v>252</v>
      </c>
      <c r="W2203" s="61" t="s">
        <v>119</v>
      </c>
      <c r="X2203" s="6" t="s">
        <v>122</v>
      </c>
      <c r="Y2203" s="76" t="s">
        <v>121</v>
      </c>
      <c r="Z2203" s="76" t="s">
        <v>178</v>
      </c>
      <c r="AA2203" s="76" t="s">
        <v>196</v>
      </c>
      <c r="AB2203" s="76" t="s">
        <v>539</v>
      </c>
      <c r="AC2203" s="76" t="s">
        <v>541</v>
      </c>
      <c r="AD2203" s="76" t="s">
        <v>195</v>
      </c>
      <c r="AE2203" s="76">
        <v>75640000</v>
      </c>
      <c r="AF2203" s="76" t="s">
        <v>96</v>
      </c>
      <c r="AG2203" s="82"/>
      <c r="AH2203" s="60"/>
      <c r="AI2203" s="75" t="s">
        <v>7419</v>
      </c>
      <c r="AJ2203" s="6" t="s">
        <v>103</v>
      </c>
      <c r="AK2203" s="81">
        <v>0</v>
      </c>
      <c r="AL2203" s="6" t="s">
        <v>103</v>
      </c>
      <c r="AM2203" s="342"/>
      <c r="AN2203" s="342"/>
      <c r="AO2203" s="342"/>
    </row>
    <row r="2204" spans="1:41">
      <c r="A2204" s="75" t="s">
        <v>7419</v>
      </c>
      <c r="B2204" s="6" t="s">
        <v>93</v>
      </c>
      <c r="C2204" s="76">
        <v>2203</v>
      </c>
      <c r="D2204" s="76" t="s">
        <v>109</v>
      </c>
      <c r="E2204" s="76" t="s">
        <v>105</v>
      </c>
      <c r="F2204" s="6" t="str">
        <f t="shared" si="227"/>
        <v>STORAGEINVENTARIO</v>
      </c>
      <c r="G2204" s="95" t="s">
        <v>194</v>
      </c>
      <c r="H2204" s="6" t="s">
        <v>7516</v>
      </c>
      <c r="I2204" s="85" t="s">
        <v>6622</v>
      </c>
      <c r="J2204" s="100">
        <v>46113</v>
      </c>
      <c r="K2204" s="92"/>
      <c r="L2204" s="77" t="s">
        <v>116</v>
      </c>
      <c r="M2204" s="76" t="s">
        <v>195</v>
      </c>
      <c r="N2204" s="78" t="s">
        <v>116</v>
      </c>
      <c r="O2204" s="71">
        <v>0</v>
      </c>
      <c r="P2204" s="71">
        <v>0</v>
      </c>
      <c r="Q2204" s="79">
        <v>8343</v>
      </c>
      <c r="R2204" s="79">
        <v>0</v>
      </c>
      <c r="S2204" s="71">
        <v>0</v>
      </c>
      <c r="T2204" s="79">
        <v>8343</v>
      </c>
      <c r="U2204" s="87" t="s">
        <v>118</v>
      </c>
      <c r="V2204" s="84">
        <f t="shared" si="232"/>
        <v>8343</v>
      </c>
      <c r="W2204" s="61" t="s">
        <v>119</v>
      </c>
      <c r="X2204" s="6" t="s">
        <v>122</v>
      </c>
      <c r="Y2204" s="76" t="s">
        <v>121</v>
      </c>
      <c r="Z2204" s="76" t="s">
        <v>178</v>
      </c>
      <c r="AA2204" s="76" t="s">
        <v>196</v>
      </c>
      <c r="AB2204" s="76" t="s">
        <v>539</v>
      </c>
      <c r="AC2204" s="76" t="s">
        <v>541</v>
      </c>
      <c r="AD2204" s="76" t="s">
        <v>195</v>
      </c>
      <c r="AE2204" s="76">
        <v>75640000</v>
      </c>
      <c r="AF2204" s="76" t="s">
        <v>96</v>
      </c>
      <c r="AG2204" s="82"/>
      <c r="AH2204" s="60"/>
      <c r="AI2204" s="75" t="s">
        <v>7419</v>
      </c>
      <c r="AJ2204" s="6" t="s">
        <v>103</v>
      </c>
      <c r="AK2204" s="81">
        <v>0</v>
      </c>
      <c r="AL2204" s="6" t="s">
        <v>103</v>
      </c>
      <c r="AM2204" s="342"/>
      <c r="AN2204" s="342"/>
      <c r="AO2204" s="342"/>
    </row>
    <row r="2205" spans="1:41">
      <c r="A2205" s="75" t="s">
        <v>7419</v>
      </c>
      <c r="B2205" s="6" t="s">
        <v>93</v>
      </c>
      <c r="C2205" s="76">
        <v>2204</v>
      </c>
      <c r="D2205" s="76" t="s">
        <v>97</v>
      </c>
      <c r="E2205" s="76" t="s">
        <v>2163</v>
      </c>
      <c r="F2205" s="6" t="str">
        <f t="shared" si="227"/>
        <v>FREIGHTFG-R-2177LE25.M19</v>
      </c>
      <c r="G2205" s="95" t="s">
        <v>6916</v>
      </c>
      <c r="H2205" s="99">
        <v>57752</v>
      </c>
      <c r="I2205" s="85" t="s">
        <v>6622</v>
      </c>
      <c r="J2205" s="100">
        <v>46115</v>
      </c>
      <c r="K2205" s="100" t="s">
        <v>7652</v>
      </c>
      <c r="L2205" s="77" t="s">
        <v>116</v>
      </c>
      <c r="M2205" s="76" t="s">
        <v>195</v>
      </c>
      <c r="N2205" s="76" t="s">
        <v>7653</v>
      </c>
      <c r="O2205" s="71">
        <v>0</v>
      </c>
      <c r="P2205" s="71">
        <v>0</v>
      </c>
      <c r="Q2205" s="79">
        <v>5250</v>
      </c>
      <c r="R2205" s="71">
        <v>0</v>
      </c>
      <c r="S2205" s="71">
        <v>0</v>
      </c>
      <c r="T2205" s="79">
        <v>5250</v>
      </c>
      <c r="U2205" s="87" t="s">
        <v>118</v>
      </c>
      <c r="V2205" s="84">
        <f t="shared" si="232"/>
        <v>5250</v>
      </c>
      <c r="W2205" s="61">
        <v>46105</v>
      </c>
      <c r="X2205" s="76" t="s">
        <v>230</v>
      </c>
      <c r="Y2205" s="76" t="s">
        <v>178</v>
      </c>
      <c r="Z2205" s="76" t="s">
        <v>178</v>
      </c>
      <c r="AA2205" s="76" t="s">
        <v>109</v>
      </c>
      <c r="AB2205" s="76" t="s">
        <v>539</v>
      </c>
      <c r="AC2205" s="76" t="s">
        <v>541</v>
      </c>
      <c r="AD2205" s="76" t="s">
        <v>195</v>
      </c>
      <c r="AE2205" s="76" t="s">
        <v>547</v>
      </c>
      <c r="AF2205" s="76" t="s">
        <v>96</v>
      </c>
      <c r="AG2205" s="82"/>
      <c r="AH2205" s="60"/>
      <c r="AI2205" s="75" t="s">
        <v>7419</v>
      </c>
      <c r="AJ2205" s="6" t="s">
        <v>103</v>
      </c>
      <c r="AK2205" s="81">
        <v>0</v>
      </c>
      <c r="AL2205" s="6" t="s">
        <v>103</v>
      </c>
      <c r="AM2205" s="342"/>
      <c r="AN2205" s="342"/>
      <c r="AO2205" s="342"/>
    </row>
    <row r="2206" spans="1:41">
      <c r="A2206" s="75" t="s">
        <v>7419</v>
      </c>
      <c r="B2206" s="6" t="s">
        <v>93</v>
      </c>
      <c r="C2206" s="76">
        <v>2205</v>
      </c>
      <c r="D2206" s="76" t="s">
        <v>97</v>
      </c>
      <c r="E2206" s="76" t="s">
        <v>2163</v>
      </c>
      <c r="F2206" s="6" t="str">
        <f t="shared" si="227"/>
        <v>FREIGHTFG-R-2173LE25.M19</v>
      </c>
      <c r="G2206" s="95" t="s">
        <v>7517</v>
      </c>
      <c r="H2206" s="99">
        <v>57753</v>
      </c>
      <c r="I2206" s="85" t="s">
        <v>6622</v>
      </c>
      <c r="J2206" s="100">
        <v>46115</v>
      </c>
      <c r="K2206" s="100" t="s">
        <v>7652</v>
      </c>
      <c r="L2206" s="77" t="s">
        <v>116</v>
      </c>
      <c r="M2206" s="76" t="s">
        <v>195</v>
      </c>
      <c r="N2206" s="76" t="s">
        <v>7654</v>
      </c>
      <c r="O2206" s="71">
        <v>0</v>
      </c>
      <c r="P2206" s="71">
        <v>0</v>
      </c>
      <c r="Q2206" s="79">
        <v>5695</v>
      </c>
      <c r="R2206" s="71">
        <v>0</v>
      </c>
      <c r="S2206" s="71">
        <v>0</v>
      </c>
      <c r="T2206" s="79">
        <v>5695</v>
      </c>
      <c r="U2206" s="87" t="s">
        <v>118</v>
      </c>
      <c r="V2206" s="84">
        <f t="shared" si="232"/>
        <v>5695</v>
      </c>
      <c r="W2206" s="61">
        <v>46106</v>
      </c>
      <c r="X2206" s="76" t="s">
        <v>230</v>
      </c>
      <c r="Y2206" s="76" t="s">
        <v>178</v>
      </c>
      <c r="Z2206" s="76" t="s">
        <v>178</v>
      </c>
      <c r="AA2206" s="76" t="s">
        <v>232</v>
      </c>
      <c r="AB2206" s="76" t="s">
        <v>539</v>
      </c>
      <c r="AC2206" s="76" t="s">
        <v>541</v>
      </c>
      <c r="AD2206" s="76" t="s">
        <v>195</v>
      </c>
      <c r="AE2206" s="76" t="s">
        <v>547</v>
      </c>
      <c r="AF2206" s="76" t="s">
        <v>96</v>
      </c>
      <c r="AG2206" s="82"/>
      <c r="AH2206" s="60"/>
      <c r="AI2206" s="75" t="s">
        <v>7419</v>
      </c>
      <c r="AJ2206" s="6" t="s">
        <v>103</v>
      </c>
      <c r="AK2206" s="81">
        <v>0</v>
      </c>
      <c r="AL2206" s="6" t="s">
        <v>103</v>
      </c>
      <c r="AM2206" s="342"/>
      <c r="AN2206" s="342"/>
      <c r="AO2206" s="342"/>
    </row>
    <row r="2207" spans="1:41">
      <c r="A2207" s="75" t="s">
        <v>7419</v>
      </c>
      <c r="B2207" s="6" t="s">
        <v>93</v>
      </c>
      <c r="C2207" s="76">
        <v>2206</v>
      </c>
      <c r="D2207" s="76" t="s">
        <v>97</v>
      </c>
      <c r="E2207" s="76" t="s">
        <v>2163</v>
      </c>
      <c r="F2207" s="6" t="str">
        <f t="shared" si="227"/>
        <v>FREIGHTFG-R-2174LE25.M01</v>
      </c>
      <c r="G2207" s="95" t="s">
        <v>7518</v>
      </c>
      <c r="H2207" s="99">
        <v>57754</v>
      </c>
      <c r="I2207" s="85" t="s">
        <v>6622</v>
      </c>
      <c r="J2207" s="100">
        <v>46115</v>
      </c>
      <c r="K2207" s="100" t="s">
        <v>7652</v>
      </c>
      <c r="L2207" s="77" t="s">
        <v>116</v>
      </c>
      <c r="M2207" s="76" t="s">
        <v>195</v>
      </c>
      <c r="N2207" s="76" t="s">
        <v>7655</v>
      </c>
      <c r="O2207" s="71">
        <v>0</v>
      </c>
      <c r="P2207" s="71">
        <v>0</v>
      </c>
      <c r="Q2207" s="79">
        <v>4545</v>
      </c>
      <c r="R2207" s="71">
        <v>0</v>
      </c>
      <c r="S2207" s="71">
        <v>0</v>
      </c>
      <c r="T2207" s="79">
        <v>4545</v>
      </c>
      <c r="U2207" s="87" t="s">
        <v>118</v>
      </c>
      <c r="V2207" s="84">
        <f t="shared" si="232"/>
        <v>4545</v>
      </c>
      <c r="W2207" s="61">
        <v>46109</v>
      </c>
      <c r="X2207" s="76" t="s">
        <v>230</v>
      </c>
      <c r="Y2207" s="76" t="s">
        <v>178</v>
      </c>
      <c r="Z2207" s="76" t="s">
        <v>178</v>
      </c>
      <c r="AA2207" s="76" t="s">
        <v>109</v>
      </c>
      <c r="AB2207" s="76" t="s">
        <v>542</v>
      </c>
      <c r="AC2207" s="76" t="s">
        <v>541</v>
      </c>
      <c r="AD2207" s="76" t="s">
        <v>195</v>
      </c>
      <c r="AE2207" s="76" t="s">
        <v>547</v>
      </c>
      <c r="AF2207" s="76" t="s">
        <v>96</v>
      </c>
      <c r="AG2207" s="82"/>
      <c r="AH2207" s="60"/>
      <c r="AI2207" s="75" t="s">
        <v>7419</v>
      </c>
      <c r="AJ2207" s="6" t="s">
        <v>103</v>
      </c>
      <c r="AK2207" s="81">
        <v>0</v>
      </c>
      <c r="AL2207" s="6" t="s">
        <v>103</v>
      </c>
      <c r="AM2207" s="342"/>
      <c r="AN2207" s="342"/>
      <c r="AO2207" s="342"/>
    </row>
    <row r="2208" spans="1:41">
      <c r="A2208" s="75" t="s">
        <v>7419</v>
      </c>
      <c r="B2208" s="6" t="s">
        <v>93</v>
      </c>
      <c r="C2208" s="76">
        <v>2207</v>
      </c>
      <c r="D2208" s="76" t="s">
        <v>97</v>
      </c>
      <c r="E2208" s="76" t="s">
        <v>2163</v>
      </c>
      <c r="F2208" s="6" t="str">
        <f t="shared" si="227"/>
        <v>FREIGHTFG-R-2175LE25.M19</v>
      </c>
      <c r="G2208" s="95" t="s">
        <v>7519</v>
      </c>
      <c r="H2208" s="99">
        <v>57755</v>
      </c>
      <c r="I2208" s="85" t="s">
        <v>6622</v>
      </c>
      <c r="J2208" s="100">
        <v>46115</v>
      </c>
      <c r="K2208" s="100" t="s">
        <v>7652</v>
      </c>
      <c r="L2208" s="77" t="s">
        <v>116</v>
      </c>
      <c r="M2208" s="76" t="s">
        <v>195</v>
      </c>
      <c r="N2208" s="76" t="s">
        <v>203</v>
      </c>
      <c r="O2208" s="71">
        <v>0</v>
      </c>
      <c r="P2208" s="71">
        <v>0</v>
      </c>
      <c r="Q2208" s="79">
        <v>5197</v>
      </c>
      <c r="R2208" s="71">
        <v>0</v>
      </c>
      <c r="S2208" s="71">
        <v>0</v>
      </c>
      <c r="T2208" s="79">
        <v>5197</v>
      </c>
      <c r="U2208" s="87" t="s">
        <v>118</v>
      </c>
      <c r="V2208" s="84">
        <f t="shared" si="232"/>
        <v>5197</v>
      </c>
      <c r="W2208" s="61">
        <v>46109</v>
      </c>
      <c r="X2208" s="76" t="s">
        <v>230</v>
      </c>
      <c r="Y2208" s="76" t="s">
        <v>178</v>
      </c>
      <c r="Z2208" s="76" t="s">
        <v>178</v>
      </c>
      <c r="AA2208" s="76" t="s">
        <v>231</v>
      </c>
      <c r="AB2208" s="76" t="s">
        <v>539</v>
      </c>
      <c r="AC2208" s="76" t="s">
        <v>541</v>
      </c>
      <c r="AD2208" s="76" t="s">
        <v>195</v>
      </c>
      <c r="AE2208" s="76" t="s">
        <v>547</v>
      </c>
      <c r="AF2208" s="76" t="s">
        <v>96</v>
      </c>
      <c r="AG2208" s="82"/>
      <c r="AH2208" s="60"/>
      <c r="AI2208" s="75" t="s">
        <v>7419</v>
      </c>
      <c r="AJ2208" s="6" t="s">
        <v>111</v>
      </c>
      <c r="AK2208" s="81">
        <f>V2208</f>
        <v>5197</v>
      </c>
      <c r="AL2208" s="6" t="s">
        <v>111</v>
      </c>
      <c r="AM2208" s="342"/>
      <c r="AN2208" s="342"/>
      <c r="AO2208" s="342"/>
    </row>
    <row r="2209" spans="1:41">
      <c r="A2209" s="75" t="s">
        <v>7419</v>
      </c>
      <c r="B2209" s="6" t="s">
        <v>93</v>
      </c>
      <c r="C2209" s="76">
        <v>2208</v>
      </c>
      <c r="D2209" s="76" t="s">
        <v>97</v>
      </c>
      <c r="E2209" s="76" t="s">
        <v>2163</v>
      </c>
      <c r="F2209" s="6" t="str">
        <f t="shared" si="227"/>
        <v>FREIGHTFG-R-2176LE25.M19</v>
      </c>
      <c r="G2209" s="95" t="s">
        <v>7520</v>
      </c>
      <c r="H2209" s="99">
        <v>57756</v>
      </c>
      <c r="I2209" s="85" t="s">
        <v>6622</v>
      </c>
      <c r="J2209" s="100">
        <v>46115</v>
      </c>
      <c r="K2209" s="100" t="s">
        <v>7652</v>
      </c>
      <c r="L2209" s="77" t="s">
        <v>116</v>
      </c>
      <c r="M2209" s="76" t="s">
        <v>195</v>
      </c>
      <c r="N2209" s="76" t="s">
        <v>7656</v>
      </c>
      <c r="O2209" s="71">
        <v>0</v>
      </c>
      <c r="P2209" s="71">
        <v>0</v>
      </c>
      <c r="Q2209" s="79">
        <v>5347</v>
      </c>
      <c r="R2209" s="71">
        <v>0</v>
      </c>
      <c r="S2209" s="71">
        <v>0</v>
      </c>
      <c r="T2209" s="79">
        <v>5347</v>
      </c>
      <c r="U2209" s="87" t="s">
        <v>118</v>
      </c>
      <c r="V2209" s="84">
        <f t="shared" si="232"/>
        <v>5347</v>
      </c>
      <c r="W2209" s="61">
        <v>46109</v>
      </c>
      <c r="X2209" s="76" t="s">
        <v>230</v>
      </c>
      <c r="Y2209" s="76" t="s">
        <v>178</v>
      </c>
      <c r="Z2209" s="76" t="s">
        <v>178</v>
      </c>
      <c r="AA2209" s="76" t="s">
        <v>231</v>
      </c>
      <c r="AB2209" s="76" t="s">
        <v>539</v>
      </c>
      <c r="AC2209" s="76" t="s">
        <v>541</v>
      </c>
      <c r="AD2209" s="76" t="s">
        <v>195</v>
      </c>
      <c r="AE2209" s="76" t="s">
        <v>547</v>
      </c>
      <c r="AF2209" s="76" t="s">
        <v>96</v>
      </c>
      <c r="AG2209" s="82"/>
      <c r="AH2209" s="60"/>
      <c r="AI2209" s="75" t="s">
        <v>7419</v>
      </c>
      <c r="AJ2209" s="6" t="s">
        <v>111</v>
      </c>
      <c r="AK2209" s="81">
        <f>V2209</f>
        <v>5347</v>
      </c>
      <c r="AL2209" s="6" t="s">
        <v>111</v>
      </c>
      <c r="AM2209" s="342"/>
      <c r="AN2209" s="342"/>
      <c r="AO2209" s="342"/>
    </row>
    <row r="2210" spans="1:41">
      <c r="A2210" s="75" t="s">
        <v>7419</v>
      </c>
      <c r="B2210" s="6" t="s">
        <v>93</v>
      </c>
      <c r="C2210" s="76">
        <v>2209</v>
      </c>
      <c r="D2210" s="76" t="s">
        <v>97</v>
      </c>
      <c r="E2210" s="76" t="s">
        <v>2163</v>
      </c>
      <c r="F2210" s="6" t="str">
        <f t="shared" si="227"/>
        <v>FREIGHTFG-R-2178LE25.M46-M45</v>
      </c>
      <c r="G2210" s="95" t="s">
        <v>7521</v>
      </c>
      <c r="H2210" s="99">
        <v>57757</v>
      </c>
      <c r="I2210" s="85" t="s">
        <v>6622</v>
      </c>
      <c r="J2210" s="100">
        <v>46115</v>
      </c>
      <c r="K2210" s="100" t="s">
        <v>7652</v>
      </c>
      <c r="L2210" s="77" t="s">
        <v>116</v>
      </c>
      <c r="M2210" s="76" t="s">
        <v>195</v>
      </c>
      <c r="N2210" s="76">
        <v>561361</v>
      </c>
      <c r="O2210" s="71">
        <v>0</v>
      </c>
      <c r="P2210" s="71">
        <v>0</v>
      </c>
      <c r="Q2210" s="79">
        <v>6025</v>
      </c>
      <c r="R2210" s="71">
        <v>0</v>
      </c>
      <c r="S2210" s="71">
        <v>0</v>
      </c>
      <c r="T2210" s="79">
        <v>6025</v>
      </c>
      <c r="U2210" s="87" t="s">
        <v>118</v>
      </c>
      <c r="V2210" s="84">
        <f t="shared" si="232"/>
        <v>6025</v>
      </c>
      <c r="W2210" s="61">
        <v>46109</v>
      </c>
      <c r="X2210" s="76" t="s">
        <v>230</v>
      </c>
      <c r="Y2210" s="76" t="s">
        <v>178</v>
      </c>
      <c r="Z2210" s="76" t="s">
        <v>178</v>
      </c>
      <c r="AA2210" s="76" t="s">
        <v>232</v>
      </c>
      <c r="AB2210" s="76" t="s">
        <v>1106</v>
      </c>
      <c r="AC2210" s="76" t="s">
        <v>541</v>
      </c>
      <c r="AD2210" s="76" t="s">
        <v>195</v>
      </c>
      <c r="AE2210" s="76" t="s">
        <v>547</v>
      </c>
      <c r="AF2210" s="76" t="s">
        <v>96</v>
      </c>
      <c r="AG2210" s="82"/>
      <c r="AH2210" s="60"/>
      <c r="AI2210" s="75" t="s">
        <v>7419</v>
      </c>
      <c r="AJ2210" s="6" t="s">
        <v>103</v>
      </c>
      <c r="AK2210" s="81">
        <v>0</v>
      </c>
      <c r="AL2210" s="6" t="s">
        <v>103</v>
      </c>
      <c r="AM2210" s="342"/>
      <c r="AN2210" s="342"/>
      <c r="AO2210" s="342"/>
    </row>
    <row r="2211" spans="1:41">
      <c r="A2211" s="75" t="s">
        <v>7419</v>
      </c>
      <c r="B2211" s="6" t="s">
        <v>93</v>
      </c>
      <c r="C2211" s="76">
        <v>2210</v>
      </c>
      <c r="D2211" s="6" t="s">
        <v>594</v>
      </c>
      <c r="E2211" s="6" t="s">
        <v>2163</v>
      </c>
      <c r="F2211" s="6" t="str">
        <f t="shared" si="227"/>
        <v>FREIGHTFG-V-026-VIE26-M01</v>
      </c>
      <c r="G2211" s="97" t="s">
        <v>3496</v>
      </c>
      <c r="H2211" s="97" t="s">
        <v>7522</v>
      </c>
      <c r="I2211" s="85" t="s">
        <v>6622</v>
      </c>
      <c r="J2211" s="92">
        <v>46111</v>
      </c>
      <c r="K2211" s="97" t="s">
        <v>5771</v>
      </c>
      <c r="L2211" s="6" t="s">
        <v>1497</v>
      </c>
      <c r="M2211" s="6" t="s">
        <v>174</v>
      </c>
      <c r="N2211" s="6" t="s">
        <v>1471</v>
      </c>
      <c r="O2211" s="71">
        <v>0</v>
      </c>
      <c r="P2211" s="71">
        <v>0</v>
      </c>
      <c r="Q2211" s="79">
        <v>12000</v>
      </c>
      <c r="R2211" s="79">
        <v>1920</v>
      </c>
      <c r="S2211" s="71">
        <v>480</v>
      </c>
      <c r="T2211" s="79">
        <v>13440</v>
      </c>
      <c r="U2211" s="6" t="s">
        <v>24</v>
      </c>
      <c r="V2211" s="84">
        <f t="shared" ref="V2211:V2213" si="233">T2211/17.2688</f>
        <v>778.28221995737988</v>
      </c>
      <c r="W2211" s="110">
        <v>46111</v>
      </c>
      <c r="X2211" s="6" t="s">
        <v>122</v>
      </c>
      <c r="Y2211" s="6" t="s">
        <v>121</v>
      </c>
      <c r="Z2211" s="6" t="s">
        <v>1498</v>
      </c>
      <c r="AA2211" s="6" t="s">
        <v>1497</v>
      </c>
      <c r="AB2211" s="76" t="s">
        <v>542</v>
      </c>
      <c r="AC2211" s="76" t="s">
        <v>541</v>
      </c>
      <c r="AD2211" s="76" t="s">
        <v>195</v>
      </c>
      <c r="AE2211" s="76" t="s">
        <v>547</v>
      </c>
      <c r="AF2211" s="76" t="s">
        <v>96</v>
      </c>
      <c r="AG2211" s="82"/>
      <c r="AH2211" s="60"/>
      <c r="AI2211" s="75" t="s">
        <v>7419</v>
      </c>
      <c r="AJ2211" s="6" t="s">
        <v>103</v>
      </c>
      <c r="AK2211" s="81">
        <v>0</v>
      </c>
      <c r="AL2211" s="6" t="s">
        <v>103</v>
      </c>
      <c r="AM2211" s="342"/>
      <c r="AN2211" s="342"/>
      <c r="AO2211" s="342"/>
    </row>
    <row r="2212" spans="1:41">
      <c r="A2212" s="75" t="s">
        <v>7419</v>
      </c>
      <c r="B2212" s="6" t="s">
        <v>93</v>
      </c>
      <c r="C2212" s="76">
        <v>2211</v>
      </c>
      <c r="D2212" s="6" t="s">
        <v>594</v>
      </c>
      <c r="E2212" s="6" t="s">
        <v>2163</v>
      </c>
      <c r="F2212" s="6" t="str">
        <f t="shared" si="227"/>
        <v>FREIGHTRM-R-042-SI26-M19</v>
      </c>
      <c r="G2212" s="97" t="s">
        <v>7523</v>
      </c>
      <c r="H2212" s="97" t="s">
        <v>7524</v>
      </c>
      <c r="I2212" s="85" t="s">
        <v>6622</v>
      </c>
      <c r="J2212" s="92">
        <v>46111</v>
      </c>
      <c r="K2212" s="97"/>
      <c r="L2212" s="6" t="s">
        <v>7657</v>
      </c>
      <c r="M2212" s="6" t="s">
        <v>174</v>
      </c>
      <c r="N2212" s="6" t="s">
        <v>1502</v>
      </c>
      <c r="O2212" s="71">
        <v>0</v>
      </c>
      <c r="P2212" s="71">
        <v>0</v>
      </c>
      <c r="Q2212" s="79">
        <v>16905</v>
      </c>
      <c r="R2212" s="79">
        <v>2704.8</v>
      </c>
      <c r="S2212" s="71">
        <v>676.2</v>
      </c>
      <c r="T2212" s="79">
        <v>18933.599999999999</v>
      </c>
      <c r="U2212" s="6" t="s">
        <v>24</v>
      </c>
      <c r="V2212" s="84">
        <f t="shared" si="233"/>
        <v>1096.4050773649587</v>
      </c>
      <c r="W2212" s="110">
        <v>46112</v>
      </c>
      <c r="X2212" s="6" t="s">
        <v>7657</v>
      </c>
      <c r="Y2212" s="6" t="s">
        <v>1475</v>
      </c>
      <c r="Z2212" s="6" t="s">
        <v>239</v>
      </c>
      <c r="AA2212" s="6" t="s">
        <v>122</v>
      </c>
      <c r="AB2212" s="76" t="s">
        <v>539</v>
      </c>
      <c r="AC2212" s="76" t="s">
        <v>540</v>
      </c>
      <c r="AD2212" s="76" t="s">
        <v>174</v>
      </c>
      <c r="AE2212" s="378">
        <v>67110003</v>
      </c>
      <c r="AF2212" s="76" t="s">
        <v>96</v>
      </c>
      <c r="AG2212" s="82"/>
      <c r="AH2212" s="60"/>
      <c r="AI2212" s="75" t="s">
        <v>7419</v>
      </c>
      <c r="AJ2212" s="6" t="s">
        <v>103</v>
      </c>
      <c r="AK2212" s="81">
        <v>0</v>
      </c>
      <c r="AL2212" s="6" t="s">
        <v>103</v>
      </c>
      <c r="AM2212" s="342"/>
      <c r="AN2212" s="342"/>
      <c r="AO2212" s="342"/>
    </row>
    <row r="2213" spans="1:41">
      <c r="A2213" s="75" t="s">
        <v>7419</v>
      </c>
      <c r="B2213" s="6" t="s">
        <v>93</v>
      </c>
      <c r="C2213" s="76">
        <v>2212</v>
      </c>
      <c r="D2213" s="6" t="s">
        <v>594</v>
      </c>
      <c r="E2213" s="6" t="s">
        <v>2163</v>
      </c>
      <c r="F2213" s="6" t="str">
        <f t="shared" si="227"/>
        <v>FREIGHTFG-V-031-V1E26-M23.1</v>
      </c>
      <c r="G2213" s="97" t="s">
        <v>7525</v>
      </c>
      <c r="H2213" s="97" t="s">
        <v>7526</v>
      </c>
      <c r="I2213" s="85" t="s">
        <v>6622</v>
      </c>
      <c r="J2213" s="92">
        <v>46114</v>
      </c>
      <c r="K2213" s="97" t="s">
        <v>7543</v>
      </c>
      <c r="L2213" s="6" t="s">
        <v>6637</v>
      </c>
      <c r="M2213" s="6" t="s">
        <v>174</v>
      </c>
      <c r="N2213" s="6" t="s">
        <v>1502</v>
      </c>
      <c r="O2213" s="71">
        <v>0</v>
      </c>
      <c r="P2213" s="71">
        <v>0</v>
      </c>
      <c r="Q2213" s="79">
        <v>8715</v>
      </c>
      <c r="R2213" s="79">
        <v>1394.4</v>
      </c>
      <c r="S2213" s="71">
        <v>348.6</v>
      </c>
      <c r="T2213" s="79">
        <v>9760.7999999999993</v>
      </c>
      <c r="U2213" s="6" t="s">
        <v>24</v>
      </c>
      <c r="V2213" s="84">
        <f t="shared" si="233"/>
        <v>565.22746224404705</v>
      </c>
      <c r="W2213" s="110">
        <v>46114</v>
      </c>
      <c r="X2213" s="6" t="s">
        <v>122</v>
      </c>
      <c r="Y2213" s="6" t="s">
        <v>121</v>
      </c>
      <c r="Z2213" s="6" t="s">
        <v>1472</v>
      </c>
      <c r="AA2213" s="6" t="s">
        <v>7658</v>
      </c>
      <c r="AB2213" s="76" t="s">
        <v>1118</v>
      </c>
      <c r="AC2213" s="76" t="s">
        <v>541</v>
      </c>
      <c r="AD2213" s="76" t="s">
        <v>195</v>
      </c>
      <c r="AE2213" s="76" t="s">
        <v>547</v>
      </c>
      <c r="AF2213" s="76" t="s">
        <v>96</v>
      </c>
      <c r="AG2213" s="82"/>
      <c r="AH2213" s="60"/>
      <c r="AI2213" s="75" t="s">
        <v>7419</v>
      </c>
      <c r="AJ2213" s="6" t="s">
        <v>103</v>
      </c>
      <c r="AK2213" s="81">
        <v>0</v>
      </c>
      <c r="AL2213" s="6" t="s">
        <v>103</v>
      </c>
      <c r="AM2213" s="342"/>
      <c r="AN2213" s="342"/>
      <c r="AO2213" s="342"/>
    </row>
    <row r="2214" spans="1:41">
      <c r="A2214" s="75" t="s">
        <v>7419</v>
      </c>
      <c r="B2214" s="6" t="s">
        <v>93</v>
      </c>
      <c r="C2214" s="76">
        <v>2213</v>
      </c>
      <c r="D2214" s="6" t="s">
        <v>107</v>
      </c>
      <c r="E2214" s="6" t="s">
        <v>105</v>
      </c>
      <c r="F2214" s="6" t="str">
        <f t="shared" si="227"/>
        <v xml:space="preserve">STORAGERM-J-1260LI26-M19 </v>
      </c>
      <c r="G2214" s="97" t="s">
        <v>7527</v>
      </c>
      <c r="H2214" s="95">
        <v>147222</v>
      </c>
      <c r="I2214" s="85" t="s">
        <v>6622</v>
      </c>
      <c r="J2214" s="92">
        <v>46111</v>
      </c>
      <c r="K2214" s="97" t="s">
        <v>7659</v>
      </c>
      <c r="L2214" s="6" t="s">
        <v>7660</v>
      </c>
      <c r="M2214" s="6" t="s">
        <v>173</v>
      </c>
      <c r="N2214" s="80" t="s">
        <v>7661</v>
      </c>
      <c r="O2214" s="71">
        <v>0</v>
      </c>
      <c r="P2214" s="71">
        <v>0</v>
      </c>
      <c r="Q2214" s="79">
        <v>224.5</v>
      </c>
      <c r="R2214" s="79">
        <v>0</v>
      </c>
      <c r="S2214" s="71">
        <v>0</v>
      </c>
      <c r="T2214" s="79">
        <v>224.5</v>
      </c>
      <c r="U2214" s="87" t="s">
        <v>118</v>
      </c>
      <c r="V2214" s="84">
        <f t="shared" ref="V2214:V2220" si="234">T2214</f>
        <v>224.5</v>
      </c>
      <c r="W2214" s="94">
        <v>46083</v>
      </c>
      <c r="X2214" s="80" t="s">
        <v>237</v>
      </c>
      <c r="Y2214" s="80" t="s">
        <v>238</v>
      </c>
      <c r="Z2214" s="80" t="s">
        <v>239</v>
      </c>
      <c r="AA2214" s="80" t="s">
        <v>240</v>
      </c>
      <c r="AB2214" s="76" t="s">
        <v>539</v>
      </c>
      <c r="AC2214" s="76" t="s">
        <v>540</v>
      </c>
      <c r="AD2214" s="76" t="s">
        <v>173</v>
      </c>
      <c r="AE2214" s="139" t="s">
        <v>550</v>
      </c>
      <c r="AF2214" s="76" t="s">
        <v>96</v>
      </c>
      <c r="AG2214" s="82"/>
      <c r="AH2214" s="60"/>
      <c r="AI2214" s="75" t="s">
        <v>7419</v>
      </c>
      <c r="AJ2214" s="6" t="s">
        <v>103</v>
      </c>
      <c r="AK2214" s="81">
        <v>0</v>
      </c>
      <c r="AL2214" s="6" t="s">
        <v>103</v>
      </c>
      <c r="AM2214" s="342"/>
      <c r="AN2214" s="342"/>
      <c r="AO2214" s="342"/>
    </row>
    <row r="2215" spans="1:41">
      <c r="A2215" s="75" t="s">
        <v>7419</v>
      </c>
      <c r="B2215" s="6" t="s">
        <v>93</v>
      </c>
      <c r="C2215" s="76">
        <v>2214</v>
      </c>
      <c r="D2215" s="6" t="s">
        <v>107</v>
      </c>
      <c r="E2215" s="6" t="s">
        <v>105</v>
      </c>
      <c r="F2215" s="6" t="str">
        <f t="shared" si="227"/>
        <v>STORAGERM-J-1260LI26-M19</v>
      </c>
      <c r="G2215" s="97" t="s">
        <v>7528</v>
      </c>
      <c r="H2215" s="95">
        <v>147223</v>
      </c>
      <c r="I2215" s="85" t="s">
        <v>6622</v>
      </c>
      <c r="J2215" s="92">
        <v>46111</v>
      </c>
      <c r="K2215" s="97" t="s">
        <v>7659</v>
      </c>
      <c r="L2215" s="6" t="s">
        <v>248</v>
      </c>
      <c r="M2215" s="6" t="s">
        <v>173</v>
      </c>
      <c r="N2215" s="80" t="s">
        <v>7662</v>
      </c>
      <c r="O2215" s="71">
        <v>0</v>
      </c>
      <c r="P2215" s="71">
        <v>0</v>
      </c>
      <c r="Q2215" s="79">
        <v>710.4</v>
      </c>
      <c r="R2215" s="79">
        <v>0</v>
      </c>
      <c r="S2215" s="71">
        <v>0</v>
      </c>
      <c r="T2215" s="79">
        <v>710.4</v>
      </c>
      <c r="U2215" s="87" t="s">
        <v>118</v>
      </c>
      <c r="V2215" s="84">
        <f t="shared" si="234"/>
        <v>710.4</v>
      </c>
      <c r="W2215" s="94">
        <v>46085</v>
      </c>
      <c r="X2215" s="80" t="s">
        <v>237</v>
      </c>
      <c r="Y2215" s="80" t="s">
        <v>238</v>
      </c>
      <c r="Z2215" s="80" t="s">
        <v>239</v>
      </c>
      <c r="AA2215" s="80" t="s">
        <v>240</v>
      </c>
      <c r="AB2215" s="76" t="s">
        <v>539</v>
      </c>
      <c r="AC2215" s="76" t="s">
        <v>540</v>
      </c>
      <c r="AD2215" s="76" t="s">
        <v>173</v>
      </c>
      <c r="AE2215" s="139" t="s">
        <v>550</v>
      </c>
      <c r="AF2215" s="76" t="s">
        <v>96</v>
      </c>
      <c r="AG2215" s="82"/>
      <c r="AH2215" s="60"/>
      <c r="AI2215" s="75" t="s">
        <v>7419</v>
      </c>
      <c r="AJ2215" s="6" t="s">
        <v>103</v>
      </c>
      <c r="AK2215" s="81">
        <v>0</v>
      </c>
      <c r="AL2215" s="6" t="s">
        <v>103</v>
      </c>
      <c r="AM2215" s="342"/>
      <c r="AN2215" s="342"/>
      <c r="AO2215" s="342"/>
    </row>
    <row r="2216" spans="1:41">
      <c r="A2216" s="75" t="s">
        <v>7419</v>
      </c>
      <c r="B2216" s="6" t="s">
        <v>93</v>
      </c>
      <c r="C2216" s="76">
        <v>2215</v>
      </c>
      <c r="D2216" s="6" t="s">
        <v>107</v>
      </c>
      <c r="E2216" s="6" t="s">
        <v>105</v>
      </c>
      <c r="F2216" s="6" t="str">
        <f t="shared" si="227"/>
        <v>STORAGERM-J-1305I26-M19</v>
      </c>
      <c r="G2216" s="97" t="s">
        <v>7529</v>
      </c>
      <c r="H2216" s="95">
        <v>147265</v>
      </c>
      <c r="I2216" s="85" t="s">
        <v>6622</v>
      </c>
      <c r="J2216" s="92">
        <v>46113</v>
      </c>
      <c r="K2216" s="97" t="s">
        <v>7663</v>
      </c>
      <c r="L2216" s="6" t="s">
        <v>255</v>
      </c>
      <c r="M2216" s="6" t="s">
        <v>173</v>
      </c>
      <c r="N2216" s="80" t="s">
        <v>7664</v>
      </c>
      <c r="O2216" s="71">
        <v>0</v>
      </c>
      <c r="P2216" s="71">
        <v>0</v>
      </c>
      <c r="Q2216" s="79">
        <v>972.25</v>
      </c>
      <c r="R2216" s="79">
        <v>0</v>
      </c>
      <c r="S2216" s="71">
        <v>0</v>
      </c>
      <c r="T2216" s="79">
        <v>972.25</v>
      </c>
      <c r="U2216" s="87" t="s">
        <v>118</v>
      </c>
      <c r="V2216" s="84">
        <f t="shared" si="234"/>
        <v>972.25</v>
      </c>
      <c r="W2216" s="94">
        <v>46094</v>
      </c>
      <c r="X2216" s="80" t="s">
        <v>237</v>
      </c>
      <c r="Y2216" s="80" t="s">
        <v>238</v>
      </c>
      <c r="Z2216" s="80" t="s">
        <v>239</v>
      </c>
      <c r="AA2216" s="80" t="s">
        <v>240</v>
      </c>
      <c r="AB2216" s="76" t="s">
        <v>539</v>
      </c>
      <c r="AC2216" s="76" t="s">
        <v>540</v>
      </c>
      <c r="AD2216" s="76" t="s">
        <v>173</v>
      </c>
      <c r="AE2216" s="139" t="s">
        <v>550</v>
      </c>
      <c r="AF2216" s="76" t="s">
        <v>96</v>
      </c>
      <c r="AG2216" s="82"/>
      <c r="AH2216" s="60"/>
      <c r="AI2216" s="75" t="s">
        <v>7419</v>
      </c>
      <c r="AJ2216" s="6" t="s">
        <v>103</v>
      </c>
      <c r="AK2216" s="81">
        <v>0</v>
      </c>
      <c r="AL2216" s="6" t="s">
        <v>103</v>
      </c>
      <c r="AM2216" s="342"/>
      <c r="AN2216" s="342"/>
      <c r="AO2216" s="342"/>
    </row>
    <row r="2217" spans="1:41">
      <c r="A2217" s="75" t="s">
        <v>7419</v>
      </c>
      <c r="B2217" s="6" t="s">
        <v>93</v>
      </c>
      <c r="C2217" s="76">
        <v>2216</v>
      </c>
      <c r="D2217" s="6" t="s">
        <v>107</v>
      </c>
      <c r="E2217" s="6" t="s">
        <v>105</v>
      </c>
      <c r="F2217" s="6" t="str">
        <f t="shared" si="227"/>
        <v>STORAGERM-J-1158LI26-M19.1</v>
      </c>
      <c r="G2217" s="97" t="s">
        <v>3111</v>
      </c>
      <c r="H2217" s="95">
        <v>147266</v>
      </c>
      <c r="I2217" s="85" t="s">
        <v>6622</v>
      </c>
      <c r="J2217" s="92">
        <v>46113</v>
      </c>
      <c r="K2217" s="97" t="s">
        <v>7665</v>
      </c>
      <c r="L2217" s="6" t="s">
        <v>272</v>
      </c>
      <c r="M2217" s="6" t="s">
        <v>173</v>
      </c>
      <c r="N2217" s="80" t="s">
        <v>7666</v>
      </c>
      <c r="O2217" s="71">
        <v>0</v>
      </c>
      <c r="P2217" s="71">
        <v>0</v>
      </c>
      <c r="Q2217" s="79">
        <v>529.25</v>
      </c>
      <c r="R2217" s="79">
        <v>0</v>
      </c>
      <c r="S2217" s="71">
        <v>0</v>
      </c>
      <c r="T2217" s="79">
        <v>529.25</v>
      </c>
      <c r="U2217" s="87" t="s">
        <v>118</v>
      </c>
      <c r="V2217" s="84">
        <f t="shared" si="234"/>
        <v>529.25</v>
      </c>
      <c r="W2217" s="94">
        <v>46045</v>
      </c>
      <c r="X2217" s="80" t="s">
        <v>237</v>
      </c>
      <c r="Y2217" s="80" t="s">
        <v>238</v>
      </c>
      <c r="Z2217" s="80" t="s">
        <v>239</v>
      </c>
      <c r="AA2217" s="80" t="s">
        <v>240</v>
      </c>
      <c r="AB2217" s="76" t="s">
        <v>539</v>
      </c>
      <c r="AC2217" s="76" t="s">
        <v>540</v>
      </c>
      <c r="AD2217" s="76" t="s">
        <v>173</v>
      </c>
      <c r="AE2217" s="139" t="s">
        <v>550</v>
      </c>
      <c r="AF2217" s="76" t="s">
        <v>96</v>
      </c>
      <c r="AG2217" s="82"/>
      <c r="AH2217" s="60"/>
      <c r="AI2217" s="75" t="s">
        <v>7419</v>
      </c>
      <c r="AJ2217" s="6" t="s">
        <v>103</v>
      </c>
      <c r="AK2217" s="81">
        <v>0</v>
      </c>
      <c r="AL2217" s="6" t="s">
        <v>103</v>
      </c>
      <c r="AM2217" s="342"/>
      <c r="AN2217" s="342"/>
      <c r="AO2217" s="342"/>
    </row>
    <row r="2218" spans="1:41">
      <c r="A2218" s="75" t="s">
        <v>7419</v>
      </c>
      <c r="B2218" s="6" t="s">
        <v>93</v>
      </c>
      <c r="C2218" s="76">
        <v>2217</v>
      </c>
      <c r="D2218" s="6" t="s">
        <v>107</v>
      </c>
      <c r="E2218" s="6" t="s">
        <v>105</v>
      </c>
      <c r="F2218" s="6" t="str">
        <f t="shared" si="227"/>
        <v>STORAGERM-J-1314LI26- M19</v>
      </c>
      <c r="G2218" s="97" t="s">
        <v>7530</v>
      </c>
      <c r="H2218" s="95">
        <v>147267</v>
      </c>
      <c r="I2218" s="85" t="s">
        <v>6622</v>
      </c>
      <c r="J2218" s="92">
        <v>46113</v>
      </c>
      <c r="K2218" s="97" t="s">
        <v>7667</v>
      </c>
      <c r="L2218" s="6" t="s">
        <v>235</v>
      </c>
      <c r="M2218" s="6" t="s">
        <v>173</v>
      </c>
      <c r="N2218" s="80" t="s">
        <v>7668</v>
      </c>
      <c r="O2218" s="71">
        <v>0</v>
      </c>
      <c r="P2218" s="71">
        <v>0</v>
      </c>
      <c r="Q2218" s="79">
        <v>633.04999999999995</v>
      </c>
      <c r="R2218" s="79">
        <v>0</v>
      </c>
      <c r="S2218" s="71">
        <v>0</v>
      </c>
      <c r="T2218" s="79">
        <v>633.04999999999995</v>
      </c>
      <c r="U2218" s="87" t="s">
        <v>118</v>
      </c>
      <c r="V2218" s="84">
        <f t="shared" si="234"/>
        <v>633.04999999999995</v>
      </c>
      <c r="W2218" s="94">
        <v>46101</v>
      </c>
      <c r="X2218" s="80" t="s">
        <v>237</v>
      </c>
      <c r="Y2218" s="80" t="s">
        <v>238</v>
      </c>
      <c r="Z2218" s="80" t="s">
        <v>239</v>
      </c>
      <c r="AA2218" s="80" t="s">
        <v>240</v>
      </c>
      <c r="AB2218" s="76" t="s">
        <v>539</v>
      </c>
      <c r="AC2218" s="76" t="s">
        <v>540</v>
      </c>
      <c r="AD2218" s="76" t="s">
        <v>173</v>
      </c>
      <c r="AE2218" s="139" t="s">
        <v>550</v>
      </c>
      <c r="AF2218" s="76" t="s">
        <v>96</v>
      </c>
      <c r="AG2218" s="82"/>
      <c r="AH2218" s="60"/>
      <c r="AI2218" s="75" t="s">
        <v>7419</v>
      </c>
      <c r="AJ2218" s="6" t="s">
        <v>103</v>
      </c>
      <c r="AK2218" s="81">
        <v>0</v>
      </c>
      <c r="AL2218" s="6" t="s">
        <v>103</v>
      </c>
      <c r="AM2218" s="342"/>
      <c r="AN2218" s="342"/>
      <c r="AO2218" s="342"/>
    </row>
    <row r="2219" spans="1:41">
      <c r="A2219" s="75" t="s">
        <v>7419</v>
      </c>
      <c r="B2219" s="6" t="s">
        <v>93</v>
      </c>
      <c r="C2219" s="76">
        <v>2218</v>
      </c>
      <c r="D2219" s="6" t="s">
        <v>107</v>
      </c>
      <c r="E2219" s="6" t="s">
        <v>105</v>
      </c>
      <c r="F2219" s="6" t="str">
        <f t="shared" si="227"/>
        <v>STORAGEFG-R-2178LE25.M19</v>
      </c>
      <c r="G2219" s="97" t="s">
        <v>7531</v>
      </c>
      <c r="H2219" s="95">
        <v>147279</v>
      </c>
      <c r="I2219" s="85" t="s">
        <v>6622</v>
      </c>
      <c r="J2219" s="92">
        <v>46114</v>
      </c>
      <c r="K2219" s="97"/>
      <c r="L2219" s="80">
        <v>6171220</v>
      </c>
      <c r="M2219" s="6" t="s">
        <v>173</v>
      </c>
      <c r="N2219" s="80" t="s">
        <v>116</v>
      </c>
      <c r="O2219" s="71">
        <v>0</v>
      </c>
      <c r="P2219" s="71">
        <v>0</v>
      </c>
      <c r="Q2219" s="79">
        <v>57.9</v>
      </c>
      <c r="R2219" s="79">
        <v>0</v>
      </c>
      <c r="S2219" s="71">
        <v>0</v>
      </c>
      <c r="T2219" s="79">
        <v>57.9</v>
      </c>
      <c r="U2219" s="87" t="s">
        <v>118</v>
      </c>
      <c r="V2219" s="84">
        <f t="shared" si="234"/>
        <v>57.9</v>
      </c>
      <c r="W2219" s="94" t="s">
        <v>119</v>
      </c>
      <c r="X2219" s="80" t="s">
        <v>238</v>
      </c>
      <c r="Y2219" s="80" t="s">
        <v>238</v>
      </c>
      <c r="Z2219" s="80" t="s">
        <v>239</v>
      </c>
      <c r="AA2219" s="80" t="s">
        <v>240</v>
      </c>
      <c r="AB2219" s="76" t="s">
        <v>539</v>
      </c>
      <c r="AC2219" s="76" t="s">
        <v>541</v>
      </c>
      <c r="AD2219" s="76" t="s">
        <v>195</v>
      </c>
      <c r="AE2219" s="76">
        <v>75640000</v>
      </c>
      <c r="AF2219" s="76" t="s">
        <v>96</v>
      </c>
      <c r="AG2219" s="82"/>
      <c r="AH2219" s="60"/>
      <c r="AI2219" s="75" t="s">
        <v>7419</v>
      </c>
      <c r="AJ2219" s="6" t="s">
        <v>103</v>
      </c>
      <c r="AK2219" s="81">
        <v>0</v>
      </c>
      <c r="AL2219" s="6" t="s">
        <v>103</v>
      </c>
      <c r="AM2219" s="342"/>
      <c r="AN2219" s="342"/>
      <c r="AO2219" s="342"/>
    </row>
    <row r="2220" spans="1:41">
      <c r="A2220" s="75" t="s">
        <v>7419</v>
      </c>
      <c r="B2220" s="6" t="s">
        <v>93</v>
      </c>
      <c r="C2220" s="76">
        <v>2219</v>
      </c>
      <c r="D2220" s="6" t="s">
        <v>107</v>
      </c>
      <c r="E2220" s="6" t="s">
        <v>105</v>
      </c>
      <c r="F2220" s="6" t="str">
        <f t="shared" si="227"/>
        <v>STORAGEFG-R-1989LE25.M19</v>
      </c>
      <c r="G2220" s="97" t="s">
        <v>1805</v>
      </c>
      <c r="H2220" s="95">
        <v>147281</v>
      </c>
      <c r="I2220" s="85" t="s">
        <v>6622</v>
      </c>
      <c r="J2220" s="92">
        <v>46114</v>
      </c>
      <c r="K2220" s="97"/>
      <c r="L2220" s="6" t="s">
        <v>7669</v>
      </c>
      <c r="M2220" s="6" t="s">
        <v>173</v>
      </c>
      <c r="N2220" s="80" t="s">
        <v>116</v>
      </c>
      <c r="O2220" s="71">
        <v>0</v>
      </c>
      <c r="P2220" s="71">
        <v>0</v>
      </c>
      <c r="Q2220" s="79">
        <v>104.3</v>
      </c>
      <c r="R2220" s="79">
        <v>0</v>
      </c>
      <c r="S2220" s="71">
        <v>0</v>
      </c>
      <c r="T2220" s="79">
        <v>104.3</v>
      </c>
      <c r="U2220" s="87" t="s">
        <v>118</v>
      </c>
      <c r="V2220" s="84">
        <f t="shared" si="234"/>
        <v>104.3</v>
      </c>
      <c r="W2220" s="94" t="s">
        <v>119</v>
      </c>
      <c r="X2220" s="80" t="s">
        <v>238</v>
      </c>
      <c r="Y2220" s="80" t="s">
        <v>238</v>
      </c>
      <c r="Z2220" s="80" t="s">
        <v>239</v>
      </c>
      <c r="AA2220" s="80" t="s">
        <v>240</v>
      </c>
      <c r="AB2220" s="76" t="s">
        <v>539</v>
      </c>
      <c r="AC2220" s="76" t="s">
        <v>541</v>
      </c>
      <c r="AD2220" s="76" t="s">
        <v>195</v>
      </c>
      <c r="AE2220" s="76">
        <v>75640000</v>
      </c>
      <c r="AF2220" s="76" t="s">
        <v>96</v>
      </c>
      <c r="AG2220" s="82"/>
      <c r="AH2220" s="60"/>
      <c r="AI2220" s="75" t="s">
        <v>7419</v>
      </c>
      <c r="AJ2220" s="6" t="s">
        <v>103</v>
      </c>
      <c r="AK2220" s="81">
        <v>0</v>
      </c>
      <c r="AL2220" s="6" t="s">
        <v>103</v>
      </c>
      <c r="AM2220" s="342"/>
      <c r="AN2220" s="342"/>
      <c r="AO2220" s="342"/>
    </row>
    <row r="2221" spans="1:41">
      <c r="A2221" s="75" t="s">
        <v>7419</v>
      </c>
      <c r="B2221" s="6" t="s">
        <v>93</v>
      </c>
      <c r="C2221" s="76">
        <v>2220</v>
      </c>
      <c r="D2221" s="6" t="s">
        <v>110</v>
      </c>
      <c r="E2221" s="80" t="s">
        <v>2165</v>
      </c>
      <c r="F2221" s="6" t="str">
        <f t="shared" si="227"/>
        <v>FREIGHT RM-R-032-SI26-M19</v>
      </c>
      <c r="G2221" s="97" t="s">
        <v>6039</v>
      </c>
      <c r="H2221" s="95">
        <v>4969</v>
      </c>
      <c r="I2221" s="85" t="s">
        <v>6622</v>
      </c>
      <c r="J2221" s="92">
        <v>46111</v>
      </c>
      <c r="K2221" s="97"/>
      <c r="L2221" s="80" t="s">
        <v>116</v>
      </c>
      <c r="M2221" s="80" t="s">
        <v>173</v>
      </c>
      <c r="N2221" s="80" t="s">
        <v>7670</v>
      </c>
      <c r="O2221" s="71">
        <v>0</v>
      </c>
      <c r="P2221" s="71">
        <v>0</v>
      </c>
      <c r="Q2221" s="79">
        <v>54000</v>
      </c>
      <c r="R2221" s="79">
        <v>8640</v>
      </c>
      <c r="S2221" s="71">
        <v>2160</v>
      </c>
      <c r="T2221" s="79">
        <v>60480</v>
      </c>
      <c r="U2221" s="87" t="s">
        <v>24</v>
      </c>
      <c r="V2221" s="84">
        <f t="shared" ref="V2221:V2223" si="235">T2221/17.2688</f>
        <v>3502.2699898082092</v>
      </c>
      <c r="W2221" s="94">
        <v>46113</v>
      </c>
      <c r="X2221" s="80" t="s">
        <v>3643</v>
      </c>
      <c r="Y2221" s="80" t="s">
        <v>282</v>
      </c>
      <c r="Z2221" s="80" t="s">
        <v>121</v>
      </c>
      <c r="AA2221" s="80" t="s">
        <v>122</v>
      </c>
      <c r="AB2221" s="76" t="s">
        <v>539</v>
      </c>
      <c r="AC2221" s="76" t="s">
        <v>540</v>
      </c>
      <c r="AD2221" s="76" t="s">
        <v>174</v>
      </c>
      <c r="AE2221" s="378">
        <v>67110003</v>
      </c>
      <c r="AF2221" s="76" t="s">
        <v>96</v>
      </c>
      <c r="AG2221" s="82"/>
      <c r="AH2221" s="60"/>
      <c r="AI2221" s="75" t="s">
        <v>7419</v>
      </c>
      <c r="AJ2221" s="6" t="s">
        <v>103</v>
      </c>
      <c r="AK2221" s="81">
        <v>0</v>
      </c>
      <c r="AL2221" s="6" t="s">
        <v>103</v>
      </c>
      <c r="AM2221" s="342"/>
      <c r="AN2221" s="342"/>
      <c r="AO2221" s="342"/>
    </row>
    <row r="2222" spans="1:41">
      <c r="A2222" s="75" t="s">
        <v>7419</v>
      </c>
      <c r="B2222" s="6" t="s">
        <v>93</v>
      </c>
      <c r="C2222" s="76">
        <v>2221</v>
      </c>
      <c r="D2222" s="6" t="s">
        <v>110</v>
      </c>
      <c r="E2222" s="80" t="s">
        <v>2165</v>
      </c>
      <c r="F2222" s="6" t="str">
        <f t="shared" si="227"/>
        <v>FREIGHT RM-R-031-SI26-M19</v>
      </c>
      <c r="G2222" s="97" t="s">
        <v>6036</v>
      </c>
      <c r="H2222" s="95">
        <v>4969</v>
      </c>
      <c r="I2222" s="85" t="s">
        <v>6622</v>
      </c>
      <c r="J2222" s="92">
        <v>46111</v>
      </c>
      <c r="K2222" s="95"/>
      <c r="L2222" s="80" t="s">
        <v>116</v>
      </c>
      <c r="M2222" s="80" t="s">
        <v>173</v>
      </c>
      <c r="N2222" s="80" t="s">
        <v>7671</v>
      </c>
      <c r="O2222" s="71">
        <v>0</v>
      </c>
      <c r="P2222" s="71">
        <v>0</v>
      </c>
      <c r="Q2222" s="71">
        <v>0</v>
      </c>
      <c r="R2222" s="71">
        <v>0</v>
      </c>
      <c r="S2222" s="71">
        <v>0</v>
      </c>
      <c r="T2222" s="71">
        <v>0</v>
      </c>
      <c r="U2222" s="87" t="s">
        <v>24</v>
      </c>
      <c r="V2222" s="84">
        <f t="shared" si="235"/>
        <v>0</v>
      </c>
      <c r="W2222" s="94" t="s">
        <v>119</v>
      </c>
      <c r="X2222" s="80" t="s">
        <v>3643</v>
      </c>
      <c r="Y2222" s="80" t="s">
        <v>282</v>
      </c>
      <c r="Z2222" s="80" t="s">
        <v>121</v>
      </c>
      <c r="AA2222" s="80" t="s">
        <v>122</v>
      </c>
      <c r="AB2222" s="76" t="s">
        <v>539</v>
      </c>
      <c r="AC2222" s="76" t="s">
        <v>540</v>
      </c>
      <c r="AD2222" s="76" t="s">
        <v>174</v>
      </c>
      <c r="AE2222" s="378">
        <v>67110003</v>
      </c>
      <c r="AF2222" s="76" t="s">
        <v>96</v>
      </c>
      <c r="AG2222" s="82"/>
      <c r="AH2222" s="60"/>
      <c r="AI2222" s="75" t="s">
        <v>7419</v>
      </c>
      <c r="AJ2222" s="6" t="s">
        <v>103</v>
      </c>
      <c r="AK2222" s="81">
        <v>0</v>
      </c>
      <c r="AL2222" s="6" t="s">
        <v>103</v>
      </c>
      <c r="AM2222" s="342"/>
      <c r="AN2222" s="342"/>
      <c r="AO2222" s="342"/>
    </row>
    <row r="2223" spans="1:41">
      <c r="A2223" s="75" t="s">
        <v>7419</v>
      </c>
      <c r="B2223" s="6" t="s">
        <v>93</v>
      </c>
      <c r="C2223" s="76">
        <v>2222</v>
      </c>
      <c r="D2223" s="6" t="s">
        <v>110</v>
      </c>
      <c r="E2223" s="80" t="s">
        <v>2165</v>
      </c>
      <c r="F2223" s="6" t="str">
        <f t="shared" si="227"/>
        <v>FREIGHT RM-A-031-SI26-M19-L</v>
      </c>
      <c r="G2223" s="97" t="s">
        <v>7094</v>
      </c>
      <c r="H2223" s="95">
        <v>4972</v>
      </c>
      <c r="I2223" s="85" t="s">
        <v>6622</v>
      </c>
      <c r="J2223" s="92">
        <v>46112</v>
      </c>
      <c r="K2223" s="95"/>
      <c r="L2223" s="80" t="s">
        <v>116</v>
      </c>
      <c r="M2223" s="80" t="s">
        <v>173</v>
      </c>
      <c r="N2223" s="80" t="s">
        <v>6330</v>
      </c>
      <c r="O2223" s="71">
        <v>0</v>
      </c>
      <c r="P2223" s="71">
        <v>0</v>
      </c>
      <c r="Q2223" s="79">
        <v>27750</v>
      </c>
      <c r="R2223" s="79">
        <v>4440</v>
      </c>
      <c r="S2223" s="71">
        <v>1110</v>
      </c>
      <c r="T2223" s="79">
        <v>31080</v>
      </c>
      <c r="U2223" s="87" t="s">
        <v>24</v>
      </c>
      <c r="V2223" s="84">
        <f t="shared" si="235"/>
        <v>1799.777633651441</v>
      </c>
      <c r="W2223" s="94">
        <v>46114</v>
      </c>
      <c r="X2223" s="80" t="s">
        <v>120</v>
      </c>
      <c r="Y2223" s="80" t="s">
        <v>282</v>
      </c>
      <c r="Z2223" s="80" t="s">
        <v>121</v>
      </c>
      <c r="AA2223" s="80" t="s">
        <v>122</v>
      </c>
      <c r="AB2223" s="76" t="s">
        <v>539</v>
      </c>
      <c r="AC2223" s="76" t="s">
        <v>540</v>
      </c>
      <c r="AD2223" s="76" t="s">
        <v>174</v>
      </c>
      <c r="AE2223" s="378">
        <v>67110003</v>
      </c>
      <c r="AF2223" s="76" t="s">
        <v>96</v>
      </c>
      <c r="AG2223" s="82"/>
      <c r="AH2223" s="60"/>
      <c r="AI2223" s="75" t="s">
        <v>7419</v>
      </c>
      <c r="AJ2223" s="6" t="s">
        <v>103</v>
      </c>
      <c r="AK2223" s="81">
        <v>0</v>
      </c>
      <c r="AL2223" s="6" t="s">
        <v>103</v>
      </c>
      <c r="AM2223" s="342"/>
      <c r="AN2223" s="342"/>
      <c r="AO2223" s="342"/>
    </row>
    <row r="2224" spans="1:41">
      <c r="A2224" s="75" t="s">
        <v>7419</v>
      </c>
      <c r="B2224" s="6" t="s">
        <v>93</v>
      </c>
      <c r="C2224" s="76">
        <v>2223</v>
      </c>
      <c r="D2224" s="6" t="s">
        <v>1565</v>
      </c>
      <c r="E2224" s="80" t="s">
        <v>2165</v>
      </c>
      <c r="F2224" s="6" t="str">
        <f t="shared" si="227"/>
        <v>FREIGHT RM-J-1289LI26-M23</v>
      </c>
      <c r="G2224" s="6" t="s">
        <v>7532</v>
      </c>
      <c r="H2224" s="6" t="s">
        <v>7533</v>
      </c>
      <c r="I2224" s="85" t="s">
        <v>6622</v>
      </c>
      <c r="J2224" s="92">
        <v>46112</v>
      </c>
      <c r="K2224" s="97" t="s">
        <v>116</v>
      </c>
      <c r="L2224" s="6" t="s">
        <v>7672</v>
      </c>
      <c r="M2224" s="80" t="s">
        <v>173</v>
      </c>
      <c r="N2224" s="80" t="s">
        <v>116</v>
      </c>
      <c r="O2224" s="71">
        <v>0</v>
      </c>
      <c r="P2224" s="71">
        <v>0</v>
      </c>
      <c r="Q2224" s="79">
        <v>2200</v>
      </c>
      <c r="R2224" s="79">
        <v>0</v>
      </c>
      <c r="S2224" s="71">
        <v>0</v>
      </c>
      <c r="T2224" s="79">
        <v>2200</v>
      </c>
      <c r="U2224" s="87" t="s">
        <v>118</v>
      </c>
      <c r="V2224" s="84">
        <f t="shared" ref="V2224:V2226" si="236">T2224</f>
        <v>2200</v>
      </c>
      <c r="W2224" s="74" t="s">
        <v>119</v>
      </c>
      <c r="X2224" s="6" t="s">
        <v>2584</v>
      </c>
      <c r="Y2224" s="80" t="s">
        <v>178</v>
      </c>
      <c r="Z2224" s="80" t="s">
        <v>178</v>
      </c>
      <c r="AA2224" s="80" t="s">
        <v>1156</v>
      </c>
      <c r="AB2224" s="76" t="s">
        <v>1118</v>
      </c>
      <c r="AC2224" s="76" t="s">
        <v>540</v>
      </c>
      <c r="AD2224" s="76" t="s">
        <v>173</v>
      </c>
      <c r="AE2224" s="76" t="s">
        <v>548</v>
      </c>
      <c r="AF2224" s="76" t="s">
        <v>96</v>
      </c>
      <c r="AG2224" s="82"/>
      <c r="AH2224" s="60"/>
      <c r="AI2224" s="75" t="s">
        <v>7419</v>
      </c>
      <c r="AJ2224" s="6" t="s">
        <v>103</v>
      </c>
      <c r="AK2224" s="81">
        <v>0</v>
      </c>
      <c r="AL2224" s="6" t="s">
        <v>103</v>
      </c>
      <c r="AM2224" s="342"/>
      <c r="AN2224" s="342"/>
      <c r="AO2224" s="342"/>
    </row>
    <row r="2225" spans="1:41">
      <c r="A2225" s="75" t="s">
        <v>7419</v>
      </c>
      <c r="B2225" s="6" t="s">
        <v>93</v>
      </c>
      <c r="C2225" s="76">
        <v>2224</v>
      </c>
      <c r="D2225" s="6" t="s">
        <v>1565</v>
      </c>
      <c r="E2225" s="80" t="s">
        <v>2165</v>
      </c>
      <c r="F2225" s="6" t="str">
        <f t="shared" si="227"/>
        <v>FREIGHT RM-J-1294LI26-M19</v>
      </c>
      <c r="G2225" s="6" t="s">
        <v>7534</v>
      </c>
      <c r="H2225" s="6" t="s">
        <v>7535</v>
      </c>
      <c r="I2225" s="85" t="s">
        <v>6622</v>
      </c>
      <c r="J2225" s="78">
        <v>46113</v>
      </c>
      <c r="K2225" s="97" t="s">
        <v>116</v>
      </c>
      <c r="L2225" s="80">
        <v>6155627</v>
      </c>
      <c r="M2225" s="80" t="s">
        <v>173</v>
      </c>
      <c r="N2225" s="80" t="s">
        <v>116</v>
      </c>
      <c r="O2225" s="71">
        <v>0</v>
      </c>
      <c r="P2225" s="71">
        <v>0</v>
      </c>
      <c r="Q2225" s="79">
        <v>1955</v>
      </c>
      <c r="R2225" s="79">
        <v>0</v>
      </c>
      <c r="S2225" s="71">
        <v>0</v>
      </c>
      <c r="T2225" s="79">
        <v>1955</v>
      </c>
      <c r="U2225" s="87" t="s">
        <v>118</v>
      </c>
      <c r="V2225" s="84">
        <f t="shared" si="236"/>
        <v>1955</v>
      </c>
      <c r="W2225" s="74" t="s">
        <v>119</v>
      </c>
      <c r="X2225" s="80" t="s">
        <v>196</v>
      </c>
      <c r="Y2225" s="80" t="s">
        <v>178</v>
      </c>
      <c r="Z2225" s="80" t="s">
        <v>178</v>
      </c>
      <c r="AA2225" s="6" t="s">
        <v>2087</v>
      </c>
      <c r="AB2225" s="76" t="s">
        <v>539</v>
      </c>
      <c r="AC2225" s="76" t="s">
        <v>540</v>
      </c>
      <c r="AD2225" s="76" t="s">
        <v>173</v>
      </c>
      <c r="AE2225" s="76" t="s">
        <v>548</v>
      </c>
      <c r="AF2225" s="76" t="s">
        <v>96</v>
      </c>
      <c r="AG2225" s="82"/>
      <c r="AH2225" s="60"/>
      <c r="AI2225" s="75" t="s">
        <v>7419</v>
      </c>
      <c r="AJ2225" s="6" t="s">
        <v>103</v>
      </c>
      <c r="AK2225" s="81">
        <v>0</v>
      </c>
      <c r="AL2225" s="6" t="s">
        <v>103</v>
      </c>
      <c r="AM2225" s="342"/>
      <c r="AN2225" s="342"/>
      <c r="AO2225" s="342"/>
    </row>
    <row r="2226" spans="1:41">
      <c r="A2226" s="75" t="s">
        <v>7419</v>
      </c>
      <c r="B2226" s="6" t="s">
        <v>93</v>
      </c>
      <c r="C2226" s="76">
        <v>2225</v>
      </c>
      <c r="D2226" s="6" t="s">
        <v>1565</v>
      </c>
      <c r="E2226" s="80" t="s">
        <v>2165</v>
      </c>
      <c r="F2226" s="6" t="str">
        <f t="shared" si="227"/>
        <v>FREIGHT RM-J-1309LI26-M19</v>
      </c>
      <c r="G2226" s="6" t="s">
        <v>7536</v>
      </c>
      <c r="H2226" s="6" t="s">
        <v>7537</v>
      </c>
      <c r="I2226" s="85" t="s">
        <v>6622</v>
      </c>
      <c r="J2226" s="78">
        <v>46115</v>
      </c>
      <c r="K2226" s="97" t="s">
        <v>116</v>
      </c>
      <c r="L2226" s="6" t="s">
        <v>7673</v>
      </c>
      <c r="M2226" s="80" t="s">
        <v>173</v>
      </c>
      <c r="N2226" s="80" t="s">
        <v>116</v>
      </c>
      <c r="O2226" s="71">
        <v>0</v>
      </c>
      <c r="P2226" s="71">
        <v>0</v>
      </c>
      <c r="Q2226" s="79">
        <v>2450</v>
      </c>
      <c r="R2226" s="79">
        <v>0</v>
      </c>
      <c r="S2226" s="71">
        <v>0</v>
      </c>
      <c r="T2226" s="79">
        <v>2450</v>
      </c>
      <c r="U2226" s="87" t="s">
        <v>118</v>
      </c>
      <c r="V2226" s="84">
        <f t="shared" si="236"/>
        <v>2450</v>
      </c>
      <c r="W2226" s="74" t="s">
        <v>119</v>
      </c>
      <c r="X2226" s="80" t="s">
        <v>196</v>
      </c>
      <c r="Y2226" s="80" t="s">
        <v>178</v>
      </c>
      <c r="Z2226" s="80" t="s">
        <v>178</v>
      </c>
      <c r="AA2226" s="80" t="s">
        <v>120</v>
      </c>
      <c r="AB2226" s="76" t="s">
        <v>539</v>
      </c>
      <c r="AC2226" s="76" t="s">
        <v>540</v>
      </c>
      <c r="AD2226" s="76" t="s">
        <v>173</v>
      </c>
      <c r="AE2226" s="76" t="s">
        <v>548</v>
      </c>
      <c r="AF2226" s="76" t="s">
        <v>96</v>
      </c>
      <c r="AG2226" s="82"/>
      <c r="AH2226" s="60"/>
      <c r="AI2226" s="75" t="s">
        <v>7419</v>
      </c>
      <c r="AJ2226" s="6" t="s">
        <v>103</v>
      </c>
      <c r="AK2226" s="81">
        <v>0</v>
      </c>
      <c r="AL2226" s="6" t="s">
        <v>103</v>
      </c>
      <c r="AM2226" s="342"/>
      <c r="AN2226" s="342"/>
      <c r="AO2226" s="342"/>
    </row>
    <row r="2227" spans="1:41">
      <c r="A2227" s="75" t="s">
        <v>7693</v>
      </c>
      <c r="B2227" s="6" t="s">
        <v>93</v>
      </c>
      <c r="C2227" s="76">
        <v>2226</v>
      </c>
      <c r="D2227" s="80" t="s">
        <v>589</v>
      </c>
      <c r="E2227" s="80" t="s">
        <v>2164</v>
      </c>
      <c r="F2227" s="6" t="str">
        <f t="shared" si="227"/>
        <v>BROKERFG-V-053-V1E26-M19</v>
      </c>
      <c r="G2227" s="95" t="s">
        <v>7695</v>
      </c>
      <c r="H2227" s="95" t="s">
        <v>7696</v>
      </c>
      <c r="I2227" s="85" t="s">
        <v>6622</v>
      </c>
      <c r="J2227" s="92">
        <v>46120</v>
      </c>
      <c r="K2227" s="95" t="s">
        <v>7890</v>
      </c>
      <c r="L2227" s="80" t="s">
        <v>116</v>
      </c>
      <c r="M2227" s="80" t="s">
        <v>1100</v>
      </c>
      <c r="N2227" s="80" t="s">
        <v>1085</v>
      </c>
      <c r="O2227" s="71">
        <v>0</v>
      </c>
      <c r="P2227" s="71">
        <v>0</v>
      </c>
      <c r="Q2227" s="79">
        <v>4535.26</v>
      </c>
      <c r="R2227" s="79">
        <v>342.44</v>
      </c>
      <c r="S2227" s="71">
        <v>0</v>
      </c>
      <c r="T2227" s="79">
        <v>4877.7</v>
      </c>
      <c r="U2227" s="80" t="s">
        <v>24</v>
      </c>
      <c r="V2227" s="84">
        <f>T2227/17.32</f>
        <v>281.62240184757502</v>
      </c>
      <c r="W2227" s="78">
        <v>46118</v>
      </c>
      <c r="X2227" s="80" t="s">
        <v>122</v>
      </c>
      <c r="Y2227" s="80" t="s">
        <v>537</v>
      </c>
      <c r="Z2227" s="80" t="s">
        <v>121</v>
      </c>
      <c r="AA2227" s="80" t="s">
        <v>1125</v>
      </c>
      <c r="AB2227" s="76" t="s">
        <v>539</v>
      </c>
      <c r="AC2227" s="76" t="s">
        <v>541</v>
      </c>
      <c r="AD2227" s="76" t="s">
        <v>195</v>
      </c>
      <c r="AE2227" s="76" t="s">
        <v>547</v>
      </c>
      <c r="AF2227" s="76" t="s">
        <v>96</v>
      </c>
      <c r="AG2227" s="82"/>
      <c r="AH2227" s="60"/>
      <c r="AI2227" s="75" t="s">
        <v>7693</v>
      </c>
      <c r="AJ2227" s="6" t="s">
        <v>103</v>
      </c>
      <c r="AK2227" s="81">
        <v>0</v>
      </c>
      <c r="AL2227" s="6" t="s">
        <v>103</v>
      </c>
      <c r="AM2227" s="342"/>
      <c r="AN2227" s="342"/>
      <c r="AO2227" s="342"/>
    </row>
    <row r="2228" spans="1:41">
      <c r="A2228" s="75" t="s">
        <v>7693</v>
      </c>
      <c r="B2228" s="6" t="s">
        <v>93</v>
      </c>
      <c r="C2228" s="76">
        <v>2227</v>
      </c>
      <c r="D2228" s="80" t="s">
        <v>589</v>
      </c>
      <c r="E2228" s="80" t="s">
        <v>2164</v>
      </c>
      <c r="F2228" s="6" t="str">
        <f t="shared" si="227"/>
        <v>BROKERFG-V-052-V1E26-M19</v>
      </c>
      <c r="G2228" s="95" t="s">
        <v>7697</v>
      </c>
      <c r="H2228" s="95" t="s">
        <v>7698</v>
      </c>
      <c r="I2228" s="85" t="s">
        <v>6622</v>
      </c>
      <c r="J2228" s="92">
        <v>46120</v>
      </c>
      <c r="K2228" s="95" t="s">
        <v>7891</v>
      </c>
      <c r="L2228" s="80" t="s">
        <v>116</v>
      </c>
      <c r="M2228" s="80" t="s">
        <v>1100</v>
      </c>
      <c r="N2228" s="80" t="s">
        <v>1085</v>
      </c>
      <c r="O2228" s="71">
        <v>0</v>
      </c>
      <c r="P2228" s="71">
        <v>0</v>
      </c>
      <c r="Q2228" s="79">
        <v>4204.58</v>
      </c>
      <c r="R2228" s="79">
        <v>289.52999999999997</v>
      </c>
      <c r="S2228" s="71">
        <v>0</v>
      </c>
      <c r="T2228" s="79">
        <v>4494.1099999999997</v>
      </c>
      <c r="U2228" s="80" t="s">
        <v>24</v>
      </c>
      <c r="V2228" s="84">
        <f t="shared" ref="V2228:V2237" si="237">T2228/17.32</f>
        <v>259.47517321016164</v>
      </c>
      <c r="W2228" s="78">
        <v>46118</v>
      </c>
      <c r="X2228" s="80" t="s">
        <v>122</v>
      </c>
      <c r="Y2228" s="80" t="s">
        <v>537</v>
      </c>
      <c r="Z2228" s="80" t="s">
        <v>121</v>
      </c>
      <c r="AA2228" s="80" t="s">
        <v>1125</v>
      </c>
      <c r="AB2228" s="76" t="s">
        <v>539</v>
      </c>
      <c r="AC2228" s="76" t="s">
        <v>541</v>
      </c>
      <c r="AD2228" s="76" t="s">
        <v>195</v>
      </c>
      <c r="AE2228" s="76" t="s">
        <v>547</v>
      </c>
      <c r="AF2228" s="76" t="s">
        <v>96</v>
      </c>
      <c r="AG2228" s="82"/>
      <c r="AH2228" s="60"/>
      <c r="AI2228" s="75" t="s">
        <v>7693</v>
      </c>
      <c r="AJ2228" s="6" t="s">
        <v>103</v>
      </c>
      <c r="AK2228" s="81">
        <v>0</v>
      </c>
      <c r="AL2228" s="6" t="s">
        <v>103</v>
      </c>
      <c r="AM2228" s="342"/>
      <c r="AN2228" s="342"/>
      <c r="AO2228" s="342"/>
    </row>
    <row r="2229" spans="1:41">
      <c r="A2229" s="75" t="s">
        <v>7693</v>
      </c>
      <c r="B2229" s="6" t="s">
        <v>93</v>
      </c>
      <c r="C2229" s="76">
        <v>2228</v>
      </c>
      <c r="D2229" s="80" t="s">
        <v>589</v>
      </c>
      <c r="E2229" s="80" t="s">
        <v>2164</v>
      </c>
      <c r="F2229" s="6" t="str">
        <f t="shared" si="227"/>
        <v>BROKERRM-V-067-V1I26-M19</v>
      </c>
      <c r="G2229" s="95" t="s">
        <v>5896</v>
      </c>
      <c r="H2229" s="95" t="s">
        <v>7699</v>
      </c>
      <c r="I2229" s="85" t="s">
        <v>6622</v>
      </c>
      <c r="J2229" s="92">
        <v>46121</v>
      </c>
      <c r="K2229" s="95" t="s">
        <v>7892</v>
      </c>
      <c r="L2229" s="80" t="s">
        <v>116</v>
      </c>
      <c r="M2229" s="80" t="s">
        <v>1084</v>
      </c>
      <c r="N2229" s="80" t="s">
        <v>1085</v>
      </c>
      <c r="O2229" s="71">
        <v>0</v>
      </c>
      <c r="P2229" s="71">
        <v>0</v>
      </c>
      <c r="Q2229" s="79">
        <v>1183.6500000000001</v>
      </c>
      <c r="R2229" s="79">
        <v>189.39</v>
      </c>
      <c r="S2229" s="71">
        <v>0</v>
      </c>
      <c r="T2229" s="79">
        <v>1373.04</v>
      </c>
      <c r="U2229" s="80" t="s">
        <v>24</v>
      </c>
      <c r="V2229" s="84">
        <f t="shared" si="237"/>
        <v>79.274826789838329</v>
      </c>
      <c r="W2229" s="78">
        <v>46120</v>
      </c>
      <c r="X2229" s="80" t="s">
        <v>1827</v>
      </c>
      <c r="Y2229" s="80" t="s">
        <v>121</v>
      </c>
      <c r="Z2229" s="80" t="s">
        <v>537</v>
      </c>
      <c r="AA2229" s="80" t="s">
        <v>122</v>
      </c>
      <c r="AB2229" s="76" t="s">
        <v>539</v>
      </c>
      <c r="AC2229" s="76" t="s">
        <v>540</v>
      </c>
      <c r="AD2229" s="76" t="s">
        <v>173</v>
      </c>
      <c r="AE2229" s="76" t="s">
        <v>548</v>
      </c>
      <c r="AF2229" s="76" t="s">
        <v>96</v>
      </c>
      <c r="AG2229" s="82"/>
      <c r="AH2229" s="60"/>
      <c r="AI2229" s="75" t="s">
        <v>7693</v>
      </c>
      <c r="AJ2229" s="6" t="s">
        <v>103</v>
      </c>
      <c r="AK2229" s="81">
        <v>0</v>
      </c>
      <c r="AL2229" s="6" t="s">
        <v>103</v>
      </c>
      <c r="AM2229" s="342"/>
      <c r="AN2229" s="342"/>
      <c r="AO2229" s="342"/>
    </row>
    <row r="2230" spans="1:41">
      <c r="A2230" s="75" t="s">
        <v>7693</v>
      </c>
      <c r="B2230" s="6" t="s">
        <v>93</v>
      </c>
      <c r="C2230" s="76">
        <v>2229</v>
      </c>
      <c r="D2230" s="80" t="s">
        <v>589</v>
      </c>
      <c r="E2230" s="80" t="s">
        <v>2164</v>
      </c>
      <c r="F2230" s="6" t="str">
        <f t="shared" si="227"/>
        <v>BROKERFG-V-022-V1E26-M01</v>
      </c>
      <c r="G2230" s="95" t="s">
        <v>5877</v>
      </c>
      <c r="H2230" s="95" t="s">
        <v>7700</v>
      </c>
      <c r="I2230" s="85" t="s">
        <v>6622</v>
      </c>
      <c r="J2230" s="92">
        <v>46121</v>
      </c>
      <c r="K2230" s="95" t="s">
        <v>7893</v>
      </c>
      <c r="L2230" s="80" t="s">
        <v>116</v>
      </c>
      <c r="M2230" s="80" t="s">
        <v>1100</v>
      </c>
      <c r="N2230" s="80" t="s">
        <v>1085</v>
      </c>
      <c r="O2230" s="71">
        <v>0</v>
      </c>
      <c r="P2230" s="71">
        <v>0</v>
      </c>
      <c r="Q2230" s="79">
        <v>1348.99</v>
      </c>
      <c r="R2230" s="79">
        <v>215.84</v>
      </c>
      <c r="S2230" s="71">
        <v>0</v>
      </c>
      <c r="T2230" s="79">
        <v>1564.83</v>
      </c>
      <c r="U2230" s="80" t="s">
        <v>24</v>
      </c>
      <c r="V2230" s="84">
        <f t="shared" si="237"/>
        <v>90.348152424942256</v>
      </c>
      <c r="W2230" s="78">
        <v>46120</v>
      </c>
      <c r="X2230" s="80" t="s">
        <v>122</v>
      </c>
      <c r="Y2230" s="80" t="s">
        <v>537</v>
      </c>
      <c r="Z2230" s="80" t="s">
        <v>121</v>
      </c>
      <c r="AA2230" s="80" t="s">
        <v>3538</v>
      </c>
      <c r="AB2230" s="76" t="s">
        <v>542</v>
      </c>
      <c r="AC2230" s="76" t="s">
        <v>541</v>
      </c>
      <c r="AD2230" s="76" t="s">
        <v>195</v>
      </c>
      <c r="AE2230" s="76" t="s">
        <v>547</v>
      </c>
      <c r="AF2230" s="76" t="s">
        <v>96</v>
      </c>
      <c r="AG2230" s="82"/>
      <c r="AH2230" s="60"/>
      <c r="AI2230" s="75" t="s">
        <v>7693</v>
      </c>
      <c r="AJ2230" s="6" t="s">
        <v>103</v>
      </c>
      <c r="AK2230" s="81">
        <v>0</v>
      </c>
      <c r="AL2230" s="6" t="s">
        <v>103</v>
      </c>
      <c r="AM2230" s="342"/>
      <c r="AN2230" s="342"/>
      <c r="AO2230" s="342"/>
    </row>
    <row r="2231" spans="1:41">
      <c r="A2231" s="75" t="s">
        <v>7693</v>
      </c>
      <c r="B2231" s="6" t="s">
        <v>93</v>
      </c>
      <c r="C2231" s="76">
        <v>2230</v>
      </c>
      <c r="D2231" s="80" t="s">
        <v>589</v>
      </c>
      <c r="E2231" s="80" t="s">
        <v>2164</v>
      </c>
      <c r="F2231" s="6" t="str">
        <f t="shared" si="227"/>
        <v>BROKERFG-V-025-V1E26-M19</v>
      </c>
      <c r="G2231" s="95" t="s">
        <v>5439</v>
      </c>
      <c r="H2231" s="95" t="s">
        <v>7701</v>
      </c>
      <c r="I2231" s="85" t="s">
        <v>6622</v>
      </c>
      <c r="J2231" s="92">
        <v>46121</v>
      </c>
      <c r="K2231" s="95" t="s">
        <v>7894</v>
      </c>
      <c r="L2231" s="80" t="s">
        <v>116</v>
      </c>
      <c r="M2231" s="80" t="s">
        <v>1100</v>
      </c>
      <c r="N2231" s="80" t="s">
        <v>1085</v>
      </c>
      <c r="O2231" s="71">
        <v>0</v>
      </c>
      <c r="P2231" s="71">
        <v>0</v>
      </c>
      <c r="Q2231" s="79">
        <v>6061.18</v>
      </c>
      <c r="R2231" s="79">
        <v>969.79</v>
      </c>
      <c r="S2231" s="71">
        <v>0</v>
      </c>
      <c r="T2231" s="79">
        <v>7030.97</v>
      </c>
      <c r="U2231" s="80" t="s">
        <v>24</v>
      </c>
      <c r="V2231" s="84">
        <f t="shared" si="237"/>
        <v>405.94515011547344</v>
      </c>
      <c r="W2231" s="78">
        <v>46119</v>
      </c>
      <c r="X2231" s="80" t="s">
        <v>122</v>
      </c>
      <c r="Y2231" s="80" t="s">
        <v>537</v>
      </c>
      <c r="Z2231" s="80" t="s">
        <v>121</v>
      </c>
      <c r="AA2231" s="80" t="s">
        <v>1125</v>
      </c>
      <c r="AB2231" s="76" t="s">
        <v>539</v>
      </c>
      <c r="AC2231" s="76" t="s">
        <v>541</v>
      </c>
      <c r="AD2231" s="76" t="s">
        <v>195</v>
      </c>
      <c r="AE2231" s="76" t="s">
        <v>547</v>
      </c>
      <c r="AF2231" s="76" t="s">
        <v>96</v>
      </c>
      <c r="AG2231" s="82"/>
      <c r="AH2231" s="60"/>
      <c r="AI2231" s="75" t="s">
        <v>7693</v>
      </c>
      <c r="AJ2231" s="6" t="s">
        <v>103</v>
      </c>
      <c r="AK2231" s="81">
        <v>0</v>
      </c>
      <c r="AL2231" s="6" t="s">
        <v>103</v>
      </c>
      <c r="AM2231" s="342"/>
      <c r="AN2231" s="342"/>
      <c r="AO2231" s="342"/>
    </row>
    <row r="2232" spans="1:41">
      <c r="A2232" s="75" t="s">
        <v>7693</v>
      </c>
      <c r="B2232" s="6" t="s">
        <v>93</v>
      </c>
      <c r="C2232" s="76">
        <v>2231</v>
      </c>
      <c r="D2232" s="80" t="s">
        <v>589</v>
      </c>
      <c r="E2232" s="80" t="s">
        <v>2164</v>
      </c>
      <c r="F2232" s="6" t="str">
        <f t="shared" si="227"/>
        <v>BROKERRM-V-080-V1I26-M19-M17</v>
      </c>
      <c r="G2232" s="95" t="s">
        <v>7702</v>
      </c>
      <c r="H2232" s="95" t="s">
        <v>7703</v>
      </c>
      <c r="I2232" s="85" t="s">
        <v>6622</v>
      </c>
      <c r="J2232" s="92">
        <v>46121</v>
      </c>
      <c r="K2232" s="95" t="s">
        <v>7895</v>
      </c>
      <c r="L2232" s="80" t="s">
        <v>116</v>
      </c>
      <c r="M2232" s="80" t="s">
        <v>1084</v>
      </c>
      <c r="N2232" s="80" t="s">
        <v>1085</v>
      </c>
      <c r="O2232" s="71">
        <v>0</v>
      </c>
      <c r="P2232" s="71">
        <v>0</v>
      </c>
      <c r="Q2232" s="79">
        <v>1183.6500000000001</v>
      </c>
      <c r="R2232" s="79">
        <v>189.39</v>
      </c>
      <c r="S2232" s="71">
        <v>0</v>
      </c>
      <c r="T2232" s="79">
        <v>1373.04</v>
      </c>
      <c r="U2232" s="80" t="s">
        <v>24</v>
      </c>
      <c r="V2232" s="84">
        <f t="shared" si="237"/>
        <v>79.274826789838329</v>
      </c>
      <c r="W2232" s="78">
        <v>46120</v>
      </c>
      <c r="X2232" s="80" t="s">
        <v>1844</v>
      </c>
      <c r="Y2232" s="80" t="s">
        <v>121</v>
      </c>
      <c r="Z2232" s="80" t="s">
        <v>537</v>
      </c>
      <c r="AA2232" s="80" t="s">
        <v>122</v>
      </c>
      <c r="AB2232" s="76" t="s">
        <v>539</v>
      </c>
      <c r="AC2232" s="76" t="s">
        <v>540</v>
      </c>
      <c r="AD2232" s="76" t="s">
        <v>173</v>
      </c>
      <c r="AE2232" s="76" t="s">
        <v>548</v>
      </c>
      <c r="AF2232" s="76" t="s">
        <v>96</v>
      </c>
      <c r="AG2232" s="82"/>
      <c r="AH2232" s="60"/>
      <c r="AI2232" s="75" t="s">
        <v>7693</v>
      </c>
      <c r="AJ2232" s="6" t="s">
        <v>103</v>
      </c>
      <c r="AK2232" s="81">
        <v>0</v>
      </c>
      <c r="AL2232" s="6" t="s">
        <v>103</v>
      </c>
      <c r="AM2232" s="342"/>
      <c r="AN2232" s="342"/>
      <c r="AO2232" s="342"/>
    </row>
    <row r="2233" spans="1:41">
      <c r="A2233" s="75" t="s">
        <v>7693</v>
      </c>
      <c r="B2233" s="6" t="s">
        <v>93</v>
      </c>
      <c r="C2233" s="76">
        <v>2232</v>
      </c>
      <c r="D2233" s="80" t="s">
        <v>589</v>
      </c>
      <c r="E2233" s="80" t="s">
        <v>2164</v>
      </c>
      <c r="F2233" s="6" t="str">
        <f t="shared" si="227"/>
        <v>BROKERFG-V-029-V1E26-M19</v>
      </c>
      <c r="G2233" s="95" t="s">
        <v>5882</v>
      </c>
      <c r="H2233" s="95" t="s">
        <v>7704</v>
      </c>
      <c r="I2233" s="85" t="s">
        <v>6622</v>
      </c>
      <c r="J2233" s="92">
        <v>46121</v>
      </c>
      <c r="K2233" s="95" t="s">
        <v>7896</v>
      </c>
      <c r="L2233" s="80" t="s">
        <v>116</v>
      </c>
      <c r="M2233" s="80" t="s">
        <v>1100</v>
      </c>
      <c r="N2233" s="80" t="s">
        <v>1085</v>
      </c>
      <c r="O2233" s="71">
        <v>0</v>
      </c>
      <c r="P2233" s="71">
        <v>0</v>
      </c>
      <c r="Q2233" s="79">
        <v>1348.99</v>
      </c>
      <c r="R2233" s="79">
        <v>215.84</v>
      </c>
      <c r="S2233" s="71">
        <v>0</v>
      </c>
      <c r="T2233" s="79">
        <v>1564.83</v>
      </c>
      <c r="U2233" s="80" t="s">
        <v>24</v>
      </c>
      <c r="V2233" s="84">
        <f t="shared" si="237"/>
        <v>90.348152424942256</v>
      </c>
      <c r="W2233" s="78">
        <v>46120</v>
      </c>
      <c r="X2233" s="80" t="s">
        <v>122</v>
      </c>
      <c r="Y2233" s="80" t="s">
        <v>537</v>
      </c>
      <c r="Z2233" s="80" t="s">
        <v>121</v>
      </c>
      <c r="AA2233" s="80" t="s">
        <v>1144</v>
      </c>
      <c r="AB2233" s="76" t="s">
        <v>539</v>
      </c>
      <c r="AC2233" s="76" t="s">
        <v>541</v>
      </c>
      <c r="AD2233" s="76" t="s">
        <v>195</v>
      </c>
      <c r="AE2233" s="76" t="s">
        <v>547</v>
      </c>
      <c r="AF2233" s="76" t="s">
        <v>96</v>
      </c>
      <c r="AG2233" s="82"/>
      <c r="AH2233" s="60"/>
      <c r="AI2233" s="75" t="s">
        <v>7693</v>
      </c>
      <c r="AJ2233" s="6" t="s">
        <v>103</v>
      </c>
      <c r="AK2233" s="81">
        <v>0</v>
      </c>
      <c r="AL2233" s="6" t="s">
        <v>103</v>
      </c>
      <c r="AM2233" s="342"/>
      <c r="AN2233" s="342"/>
      <c r="AO2233" s="342"/>
    </row>
    <row r="2234" spans="1:41">
      <c r="A2234" s="75" t="s">
        <v>7693</v>
      </c>
      <c r="B2234" s="6" t="s">
        <v>93</v>
      </c>
      <c r="C2234" s="76">
        <v>2233</v>
      </c>
      <c r="D2234" s="80" t="s">
        <v>589</v>
      </c>
      <c r="E2234" s="80" t="s">
        <v>2164</v>
      </c>
      <c r="F2234" s="6" t="str">
        <f t="shared" si="227"/>
        <v>BROKERFG-V-031-V1E26-M23</v>
      </c>
      <c r="G2234" s="95" t="s">
        <v>6472</v>
      </c>
      <c r="H2234" s="95" t="s">
        <v>7705</v>
      </c>
      <c r="I2234" s="85" t="s">
        <v>6622</v>
      </c>
      <c r="J2234" s="92">
        <v>46122</v>
      </c>
      <c r="K2234" s="95" t="s">
        <v>7897</v>
      </c>
      <c r="L2234" s="80" t="s">
        <v>116</v>
      </c>
      <c r="M2234" s="80" t="s">
        <v>1100</v>
      </c>
      <c r="N2234" s="80" t="s">
        <v>1085</v>
      </c>
      <c r="O2234" s="71">
        <v>0</v>
      </c>
      <c r="P2234" s="71">
        <v>0</v>
      </c>
      <c r="Q2234" s="79">
        <v>2093.02</v>
      </c>
      <c r="R2234" s="79">
        <v>334.89</v>
      </c>
      <c r="S2234" s="71">
        <v>0</v>
      </c>
      <c r="T2234" s="79">
        <v>2427.91</v>
      </c>
      <c r="U2234" s="80" t="s">
        <v>24</v>
      </c>
      <c r="V2234" s="84">
        <f t="shared" si="237"/>
        <v>140.17956120092379</v>
      </c>
      <c r="W2234" s="78">
        <v>46121</v>
      </c>
      <c r="X2234" s="80" t="s">
        <v>1129</v>
      </c>
      <c r="Y2234" s="80" t="s">
        <v>537</v>
      </c>
      <c r="Z2234" s="80" t="s">
        <v>121</v>
      </c>
      <c r="AA2234" s="80" t="s">
        <v>122</v>
      </c>
      <c r="AB2234" s="76" t="s">
        <v>1118</v>
      </c>
      <c r="AC2234" s="76" t="s">
        <v>541</v>
      </c>
      <c r="AD2234" s="76" t="s">
        <v>195</v>
      </c>
      <c r="AE2234" s="76" t="s">
        <v>547</v>
      </c>
      <c r="AF2234" s="76" t="s">
        <v>96</v>
      </c>
      <c r="AG2234" s="82"/>
      <c r="AH2234" s="60"/>
      <c r="AI2234" s="75" t="s">
        <v>7693</v>
      </c>
      <c r="AJ2234" s="6" t="s">
        <v>103</v>
      </c>
      <c r="AK2234" s="81">
        <v>0</v>
      </c>
      <c r="AL2234" s="6" t="s">
        <v>103</v>
      </c>
      <c r="AM2234" s="342"/>
      <c r="AN2234" s="342"/>
      <c r="AO2234" s="342"/>
    </row>
    <row r="2235" spans="1:41">
      <c r="A2235" s="75" t="s">
        <v>7693</v>
      </c>
      <c r="B2235" s="6" t="s">
        <v>93</v>
      </c>
      <c r="C2235" s="76">
        <v>2234</v>
      </c>
      <c r="D2235" s="80" t="s">
        <v>589</v>
      </c>
      <c r="E2235" s="80" t="s">
        <v>2164</v>
      </c>
      <c r="F2235" s="6" t="str">
        <f t="shared" si="227"/>
        <v>BROKERFG-V-032-V1E26-M46</v>
      </c>
      <c r="G2235" s="95" t="s">
        <v>5875</v>
      </c>
      <c r="H2235" s="95" t="s">
        <v>7706</v>
      </c>
      <c r="I2235" s="85" t="s">
        <v>6622</v>
      </c>
      <c r="J2235" s="92">
        <v>46121</v>
      </c>
      <c r="K2235" s="95" t="s">
        <v>7898</v>
      </c>
      <c r="L2235" s="80" t="s">
        <v>116</v>
      </c>
      <c r="M2235" s="80" t="s">
        <v>1100</v>
      </c>
      <c r="N2235" s="80" t="s">
        <v>1085</v>
      </c>
      <c r="O2235" s="71">
        <v>0</v>
      </c>
      <c r="P2235" s="71">
        <v>0</v>
      </c>
      <c r="Q2235" s="79">
        <v>1514.33</v>
      </c>
      <c r="R2235" s="79">
        <v>242.3</v>
      </c>
      <c r="S2235" s="71">
        <v>0</v>
      </c>
      <c r="T2235" s="79">
        <v>1756.63</v>
      </c>
      <c r="U2235" s="80" t="s">
        <v>24</v>
      </c>
      <c r="V2235" s="84">
        <f t="shared" si="237"/>
        <v>101.42205542725173</v>
      </c>
      <c r="W2235" s="78">
        <v>46120</v>
      </c>
      <c r="X2235" s="80" t="s">
        <v>122</v>
      </c>
      <c r="Y2235" s="80" t="s">
        <v>537</v>
      </c>
      <c r="Z2235" s="80" t="s">
        <v>121</v>
      </c>
      <c r="AA2235" s="80" t="s">
        <v>6122</v>
      </c>
      <c r="AB2235" s="76" t="s">
        <v>1106</v>
      </c>
      <c r="AC2235" s="76" t="s">
        <v>541</v>
      </c>
      <c r="AD2235" s="76" t="s">
        <v>195</v>
      </c>
      <c r="AE2235" s="76" t="s">
        <v>547</v>
      </c>
      <c r="AF2235" s="76" t="s">
        <v>96</v>
      </c>
      <c r="AG2235" s="82"/>
      <c r="AH2235" s="60"/>
      <c r="AI2235" s="75" t="s">
        <v>7693</v>
      </c>
      <c r="AJ2235" s="6" t="s">
        <v>103</v>
      </c>
      <c r="AK2235" s="81">
        <v>0</v>
      </c>
      <c r="AL2235" s="6" t="s">
        <v>103</v>
      </c>
      <c r="AM2235" s="342"/>
      <c r="AN2235" s="342"/>
      <c r="AO2235" s="342"/>
    </row>
    <row r="2236" spans="1:41">
      <c r="A2236" s="75" t="s">
        <v>7693</v>
      </c>
      <c r="B2236" s="6" t="s">
        <v>93</v>
      </c>
      <c r="C2236" s="76">
        <v>2235</v>
      </c>
      <c r="D2236" s="80" t="s">
        <v>589</v>
      </c>
      <c r="E2236" s="80" t="s">
        <v>2164</v>
      </c>
      <c r="F2236" s="6" t="str">
        <f t="shared" si="227"/>
        <v>BROKERRM-V-094-V1I26-M19</v>
      </c>
      <c r="G2236" s="95" t="s">
        <v>7707</v>
      </c>
      <c r="H2236" s="95" t="s">
        <v>7708</v>
      </c>
      <c r="I2236" s="85" t="s">
        <v>6622</v>
      </c>
      <c r="J2236" s="92">
        <v>46121</v>
      </c>
      <c r="K2236" s="95" t="s">
        <v>7899</v>
      </c>
      <c r="L2236" s="80" t="s">
        <v>116</v>
      </c>
      <c r="M2236" s="80" t="s">
        <v>1084</v>
      </c>
      <c r="N2236" s="80" t="s">
        <v>1085</v>
      </c>
      <c r="O2236" s="71">
        <v>0</v>
      </c>
      <c r="P2236" s="71">
        <v>0</v>
      </c>
      <c r="Q2236" s="79">
        <v>1183.6500000000001</v>
      </c>
      <c r="R2236" s="79">
        <v>189.39</v>
      </c>
      <c r="S2236" s="71">
        <v>0</v>
      </c>
      <c r="T2236" s="79">
        <v>1373.04</v>
      </c>
      <c r="U2236" s="80" t="s">
        <v>24</v>
      </c>
      <c r="V2236" s="84">
        <f t="shared" si="237"/>
        <v>79.274826789838329</v>
      </c>
      <c r="W2236" s="78">
        <v>46120</v>
      </c>
      <c r="X2236" s="80" t="s">
        <v>6124</v>
      </c>
      <c r="Y2236" s="80" t="s">
        <v>121</v>
      </c>
      <c r="Z2236" s="80" t="s">
        <v>537</v>
      </c>
      <c r="AA2236" s="80" t="s">
        <v>122</v>
      </c>
      <c r="AB2236" s="76" t="s">
        <v>539</v>
      </c>
      <c r="AC2236" s="76" t="s">
        <v>540</v>
      </c>
      <c r="AD2236" s="76" t="s">
        <v>173</v>
      </c>
      <c r="AE2236" s="76" t="s">
        <v>548</v>
      </c>
      <c r="AF2236" s="76" t="s">
        <v>96</v>
      </c>
      <c r="AG2236" s="82"/>
      <c r="AH2236" s="60"/>
      <c r="AI2236" s="75" t="s">
        <v>7693</v>
      </c>
      <c r="AJ2236" s="6" t="s">
        <v>103</v>
      </c>
      <c r="AK2236" s="81">
        <v>0</v>
      </c>
      <c r="AL2236" s="6" t="s">
        <v>103</v>
      </c>
      <c r="AM2236" s="342"/>
      <c r="AN2236" s="342"/>
      <c r="AO2236" s="342"/>
    </row>
    <row r="2237" spans="1:41">
      <c r="A2237" s="75" t="s">
        <v>7693</v>
      </c>
      <c r="B2237" s="6" t="s">
        <v>93</v>
      </c>
      <c r="C2237" s="76">
        <v>2236</v>
      </c>
      <c r="D2237" s="80" t="s">
        <v>589</v>
      </c>
      <c r="E2237" s="80" t="s">
        <v>2164</v>
      </c>
      <c r="F2237" s="6" t="str">
        <f t="shared" si="227"/>
        <v>BROKERRM-V-133-V1I26-M46</v>
      </c>
      <c r="G2237" s="95" t="s">
        <v>7709</v>
      </c>
      <c r="H2237" s="95" t="s">
        <v>7710</v>
      </c>
      <c r="I2237" s="85" t="s">
        <v>6622</v>
      </c>
      <c r="J2237" s="92">
        <v>46121</v>
      </c>
      <c r="K2237" s="95" t="s">
        <v>7900</v>
      </c>
      <c r="L2237" s="80" t="s">
        <v>116</v>
      </c>
      <c r="M2237" s="80" t="s">
        <v>1084</v>
      </c>
      <c r="N2237" s="80" t="s">
        <v>1085</v>
      </c>
      <c r="O2237" s="71">
        <v>0</v>
      </c>
      <c r="P2237" s="71">
        <v>0</v>
      </c>
      <c r="Q2237" s="79">
        <v>1183.6500000000001</v>
      </c>
      <c r="R2237" s="79">
        <v>189.39</v>
      </c>
      <c r="S2237" s="71">
        <v>0</v>
      </c>
      <c r="T2237" s="79">
        <v>1373.04</v>
      </c>
      <c r="U2237" s="80" t="s">
        <v>24</v>
      </c>
      <c r="V2237" s="84">
        <f t="shared" si="237"/>
        <v>79.274826789838329</v>
      </c>
      <c r="W2237" s="78">
        <v>46120</v>
      </c>
      <c r="X2237" s="80" t="s">
        <v>7901</v>
      </c>
      <c r="Y2237" s="80" t="s">
        <v>121</v>
      </c>
      <c r="Z2237" s="80" t="s">
        <v>537</v>
      </c>
      <c r="AA2237" s="80" t="s">
        <v>122</v>
      </c>
      <c r="AB2237" s="76" t="s">
        <v>1106</v>
      </c>
      <c r="AC2237" s="76" t="s">
        <v>540</v>
      </c>
      <c r="AD2237" s="76" t="s">
        <v>173</v>
      </c>
      <c r="AE2237" s="76" t="s">
        <v>548</v>
      </c>
      <c r="AF2237" s="76" t="s">
        <v>96</v>
      </c>
      <c r="AG2237" s="82"/>
      <c r="AH2237" s="60"/>
      <c r="AI2237" s="75" t="s">
        <v>7693</v>
      </c>
      <c r="AJ2237" s="6" t="s">
        <v>103</v>
      </c>
      <c r="AK2237" s="81">
        <v>0</v>
      </c>
      <c r="AL2237" s="6" t="s">
        <v>103</v>
      </c>
      <c r="AM2237" s="342"/>
      <c r="AN2237" s="342"/>
      <c r="AO2237" s="342"/>
    </row>
    <row r="2238" spans="1:41">
      <c r="A2238" s="75" t="s">
        <v>7693</v>
      </c>
      <c r="B2238" s="6" t="s">
        <v>93</v>
      </c>
      <c r="C2238" s="76">
        <v>2237</v>
      </c>
      <c r="D2238" s="80" t="s">
        <v>2615</v>
      </c>
      <c r="E2238" s="80" t="s">
        <v>2163</v>
      </c>
      <c r="F2238" s="6" t="str">
        <f t="shared" si="227"/>
        <v>FREIGHTRM-A-0058AI26-M19-PF</v>
      </c>
      <c r="G2238" s="95" t="s">
        <v>7711</v>
      </c>
      <c r="H2238" s="95" t="s">
        <v>7712</v>
      </c>
      <c r="I2238" s="85" t="s">
        <v>6622</v>
      </c>
      <c r="J2238" s="92">
        <v>46122</v>
      </c>
      <c r="K2238" s="95"/>
      <c r="L2238" s="80" t="s">
        <v>7902</v>
      </c>
      <c r="M2238" s="80" t="s">
        <v>117</v>
      </c>
      <c r="N2238" s="80" t="s">
        <v>116</v>
      </c>
      <c r="O2238" s="71">
        <v>0</v>
      </c>
      <c r="P2238" s="71">
        <v>0</v>
      </c>
      <c r="Q2238" s="79">
        <v>782.65</v>
      </c>
      <c r="R2238" s="79">
        <v>125.22</v>
      </c>
      <c r="S2238" s="71">
        <v>0</v>
      </c>
      <c r="T2238" s="79">
        <v>907.87</v>
      </c>
      <c r="U2238" s="80" t="s">
        <v>118</v>
      </c>
      <c r="V2238" s="84">
        <f>T2238</f>
        <v>907.87</v>
      </c>
      <c r="W2238" s="78">
        <v>46115</v>
      </c>
      <c r="X2238" s="80" t="s">
        <v>5210</v>
      </c>
      <c r="Y2238" s="80" t="s">
        <v>7903</v>
      </c>
      <c r="Z2238" s="80" t="s">
        <v>537</v>
      </c>
      <c r="AA2238" s="80" t="s">
        <v>283</v>
      </c>
      <c r="AB2238" s="76" t="s">
        <v>539</v>
      </c>
      <c r="AC2238" s="76" t="s">
        <v>540</v>
      </c>
      <c r="AD2238" s="76" t="s">
        <v>25</v>
      </c>
      <c r="AE2238" s="76">
        <v>67180000</v>
      </c>
      <c r="AF2238" s="76" t="s">
        <v>96</v>
      </c>
      <c r="AG2238" s="82"/>
      <c r="AH2238" s="60"/>
      <c r="AI2238" s="75" t="s">
        <v>7693</v>
      </c>
      <c r="AJ2238" s="6" t="s">
        <v>103</v>
      </c>
      <c r="AK2238" s="81">
        <v>0</v>
      </c>
      <c r="AL2238" s="6" t="s">
        <v>103</v>
      </c>
      <c r="AM2238" s="342"/>
      <c r="AN2238" s="342"/>
      <c r="AO2238" s="342"/>
    </row>
    <row r="2239" spans="1:41">
      <c r="A2239" s="75" t="s">
        <v>7693</v>
      </c>
      <c r="B2239" s="6" t="s">
        <v>93</v>
      </c>
      <c r="C2239" s="76">
        <v>2238</v>
      </c>
      <c r="D2239" s="80" t="s">
        <v>2615</v>
      </c>
      <c r="E2239" s="80" t="s">
        <v>2163</v>
      </c>
      <c r="F2239" s="6" t="str">
        <f t="shared" si="227"/>
        <v>FREIGHTRM-A-0057AI26-M19-C9</v>
      </c>
      <c r="G2239" s="95" t="s">
        <v>7713</v>
      </c>
      <c r="H2239" s="95" t="s">
        <v>7714</v>
      </c>
      <c r="I2239" s="85" t="s">
        <v>6622</v>
      </c>
      <c r="J2239" s="92">
        <v>46122</v>
      </c>
      <c r="K2239" s="95"/>
      <c r="L2239" s="80" t="s">
        <v>7904</v>
      </c>
      <c r="M2239" s="80" t="s">
        <v>117</v>
      </c>
      <c r="N2239" s="80" t="s">
        <v>116</v>
      </c>
      <c r="O2239" s="71">
        <v>0</v>
      </c>
      <c r="P2239" s="71">
        <v>0</v>
      </c>
      <c r="Q2239" s="79">
        <v>782.65</v>
      </c>
      <c r="R2239" s="79">
        <v>125.22</v>
      </c>
      <c r="S2239" s="71">
        <v>0</v>
      </c>
      <c r="T2239" s="79">
        <v>907.87</v>
      </c>
      <c r="U2239" s="80" t="s">
        <v>118</v>
      </c>
      <c r="V2239" s="84">
        <f t="shared" ref="V2239:V2244" si="238">T2239</f>
        <v>907.87</v>
      </c>
      <c r="W2239" s="78">
        <v>46115</v>
      </c>
      <c r="X2239" s="80" t="s">
        <v>5210</v>
      </c>
      <c r="Y2239" s="80" t="s">
        <v>7903</v>
      </c>
      <c r="Z2239" s="80" t="s">
        <v>537</v>
      </c>
      <c r="AA2239" s="80" t="s">
        <v>283</v>
      </c>
      <c r="AB2239" s="76" t="s">
        <v>539</v>
      </c>
      <c r="AC2239" s="76" t="s">
        <v>540</v>
      </c>
      <c r="AD2239" s="76" t="s">
        <v>25</v>
      </c>
      <c r="AE2239" s="76">
        <v>67180000</v>
      </c>
      <c r="AF2239" s="76" t="s">
        <v>96</v>
      </c>
      <c r="AG2239" s="82"/>
      <c r="AH2239" s="60"/>
      <c r="AI2239" s="75" t="s">
        <v>7693</v>
      </c>
      <c r="AJ2239" s="6" t="s">
        <v>103</v>
      </c>
      <c r="AK2239" s="81">
        <v>0</v>
      </c>
      <c r="AL2239" s="6" t="s">
        <v>103</v>
      </c>
      <c r="AM2239" s="342"/>
      <c r="AN2239" s="342"/>
      <c r="AO2239" s="342"/>
    </row>
    <row r="2240" spans="1:41">
      <c r="A2240" s="75" t="s">
        <v>7693</v>
      </c>
      <c r="B2240" s="6" t="s">
        <v>93</v>
      </c>
      <c r="C2240" s="76">
        <v>2239</v>
      </c>
      <c r="D2240" s="80" t="s">
        <v>2615</v>
      </c>
      <c r="E2240" s="80" t="s">
        <v>2163</v>
      </c>
      <c r="F2240" s="6" t="str">
        <f t="shared" si="227"/>
        <v>FREIGHTRM-A-0060AI26-M19-PF / RM-A-0059AI26-M19-PF</v>
      </c>
      <c r="G2240" s="95" t="s">
        <v>7715</v>
      </c>
      <c r="H2240" s="95" t="s">
        <v>7716</v>
      </c>
      <c r="I2240" s="85" t="s">
        <v>6622</v>
      </c>
      <c r="J2240" s="92">
        <v>46122</v>
      </c>
      <c r="K2240" s="95"/>
      <c r="L2240" s="80" t="s">
        <v>7905</v>
      </c>
      <c r="M2240" s="80" t="s">
        <v>117</v>
      </c>
      <c r="N2240" s="80" t="s">
        <v>116</v>
      </c>
      <c r="O2240" s="71">
        <v>0</v>
      </c>
      <c r="P2240" s="71">
        <v>0</v>
      </c>
      <c r="Q2240" s="79">
        <v>1765.68</v>
      </c>
      <c r="R2240" s="79">
        <v>282.5</v>
      </c>
      <c r="S2240" s="71">
        <v>0</v>
      </c>
      <c r="T2240" s="79">
        <v>2048.1799999999998</v>
      </c>
      <c r="U2240" s="80" t="s">
        <v>118</v>
      </c>
      <c r="V2240" s="84">
        <f t="shared" si="238"/>
        <v>2048.1799999999998</v>
      </c>
      <c r="W2240" s="78">
        <v>46119</v>
      </c>
      <c r="X2240" s="80" t="s">
        <v>5210</v>
      </c>
      <c r="Y2240" s="80" t="s">
        <v>7903</v>
      </c>
      <c r="Z2240" s="80" t="s">
        <v>537</v>
      </c>
      <c r="AA2240" s="80" t="s">
        <v>283</v>
      </c>
      <c r="AB2240" s="76" t="s">
        <v>539</v>
      </c>
      <c r="AC2240" s="76" t="s">
        <v>540</v>
      </c>
      <c r="AD2240" s="76" t="s">
        <v>25</v>
      </c>
      <c r="AE2240" s="76">
        <v>67180000</v>
      </c>
      <c r="AF2240" s="76" t="s">
        <v>96</v>
      </c>
      <c r="AG2240" s="82"/>
      <c r="AH2240" s="60"/>
      <c r="AI2240" s="75" t="s">
        <v>7693</v>
      </c>
      <c r="AJ2240" s="6" t="s">
        <v>103</v>
      </c>
      <c r="AK2240" s="81">
        <v>0</v>
      </c>
      <c r="AL2240" s="6" t="s">
        <v>103</v>
      </c>
      <c r="AM2240" s="342"/>
      <c r="AN2240" s="342"/>
      <c r="AO2240" s="342"/>
    </row>
    <row r="2241" spans="1:41">
      <c r="A2241" s="75" t="s">
        <v>7693</v>
      </c>
      <c r="B2241" s="6" t="s">
        <v>93</v>
      </c>
      <c r="C2241" s="76">
        <v>2240</v>
      </c>
      <c r="D2241" s="80" t="s">
        <v>2615</v>
      </c>
      <c r="E2241" s="80" t="s">
        <v>2163</v>
      </c>
      <c r="F2241" s="6" t="str">
        <f t="shared" si="227"/>
        <v>FREIGHTRM-A-0059AI26-M19-PF</v>
      </c>
      <c r="G2241" s="95" t="s">
        <v>7717</v>
      </c>
      <c r="H2241" s="95" t="s">
        <v>7718</v>
      </c>
      <c r="I2241" s="85" t="s">
        <v>6622</v>
      </c>
      <c r="J2241" s="92">
        <v>46122</v>
      </c>
      <c r="K2241" s="95"/>
      <c r="L2241" s="80" t="s">
        <v>7906</v>
      </c>
      <c r="M2241" s="80" t="s">
        <v>117</v>
      </c>
      <c r="N2241" s="80" t="s">
        <v>116</v>
      </c>
      <c r="O2241" s="71">
        <v>0</v>
      </c>
      <c r="P2241" s="71">
        <v>0</v>
      </c>
      <c r="Q2241" s="79">
        <v>568.91999999999996</v>
      </c>
      <c r="R2241" s="79">
        <v>91.03</v>
      </c>
      <c r="S2241" s="71">
        <v>0</v>
      </c>
      <c r="T2241" s="79">
        <v>659.94999999999993</v>
      </c>
      <c r="U2241" s="80" t="s">
        <v>118</v>
      </c>
      <c r="V2241" s="84">
        <f t="shared" si="238"/>
        <v>659.94999999999993</v>
      </c>
      <c r="W2241" s="78">
        <v>46116</v>
      </c>
      <c r="X2241" s="80" t="s">
        <v>5210</v>
      </c>
      <c r="Y2241" s="80" t="s">
        <v>7903</v>
      </c>
      <c r="Z2241" s="80" t="s">
        <v>537</v>
      </c>
      <c r="AA2241" s="80" t="s">
        <v>283</v>
      </c>
      <c r="AB2241" s="76" t="s">
        <v>539</v>
      </c>
      <c r="AC2241" s="76" t="s">
        <v>540</v>
      </c>
      <c r="AD2241" s="76" t="s">
        <v>25</v>
      </c>
      <c r="AE2241" s="76">
        <v>67180000</v>
      </c>
      <c r="AF2241" s="76" t="s">
        <v>96</v>
      </c>
      <c r="AG2241" s="82"/>
      <c r="AH2241" s="60"/>
      <c r="AI2241" s="75" t="s">
        <v>7693</v>
      </c>
      <c r="AJ2241" s="6" t="s">
        <v>103</v>
      </c>
      <c r="AK2241" s="81">
        <v>0</v>
      </c>
      <c r="AL2241" s="6" t="s">
        <v>103</v>
      </c>
      <c r="AM2241" s="342"/>
      <c r="AN2241" s="342"/>
      <c r="AO2241" s="342"/>
    </row>
    <row r="2242" spans="1:41">
      <c r="A2242" s="75" t="s">
        <v>7693</v>
      </c>
      <c r="B2242" s="6" t="s">
        <v>93</v>
      </c>
      <c r="C2242" s="76">
        <v>2241</v>
      </c>
      <c r="D2242" s="80" t="s">
        <v>2615</v>
      </c>
      <c r="E2242" s="80" t="s">
        <v>2163</v>
      </c>
      <c r="F2242" s="6" t="str">
        <f t="shared" si="227"/>
        <v>FREIGHTRM-A-0061AI26-M19-PF</v>
      </c>
      <c r="G2242" s="95" t="s">
        <v>7719</v>
      </c>
      <c r="H2242" s="95" t="s">
        <v>7720</v>
      </c>
      <c r="I2242" s="85" t="s">
        <v>6622</v>
      </c>
      <c r="J2242" s="92">
        <v>46122</v>
      </c>
      <c r="K2242" s="95"/>
      <c r="L2242" s="80" t="s">
        <v>7907</v>
      </c>
      <c r="M2242" s="80" t="s">
        <v>117</v>
      </c>
      <c r="N2242" s="80" t="s">
        <v>116</v>
      </c>
      <c r="O2242" s="71">
        <v>0</v>
      </c>
      <c r="P2242" s="71">
        <v>0</v>
      </c>
      <c r="Q2242" s="79">
        <v>2542.2399999999998</v>
      </c>
      <c r="R2242" s="79">
        <v>406.76</v>
      </c>
      <c r="S2242" s="71">
        <v>0</v>
      </c>
      <c r="T2242" s="79">
        <v>2949</v>
      </c>
      <c r="U2242" s="80" t="s">
        <v>118</v>
      </c>
      <c r="V2242" s="84">
        <f t="shared" si="238"/>
        <v>2949</v>
      </c>
      <c r="W2242" s="78">
        <v>46120</v>
      </c>
      <c r="X2242" s="80" t="s">
        <v>5210</v>
      </c>
      <c r="Y2242" s="80" t="s">
        <v>7903</v>
      </c>
      <c r="Z2242" s="80" t="s">
        <v>537</v>
      </c>
      <c r="AA2242" s="80" t="s">
        <v>283</v>
      </c>
      <c r="AB2242" s="76" t="s">
        <v>539</v>
      </c>
      <c r="AC2242" s="76" t="s">
        <v>540</v>
      </c>
      <c r="AD2242" s="76" t="s">
        <v>25</v>
      </c>
      <c r="AE2242" s="76">
        <v>67180000</v>
      </c>
      <c r="AF2242" s="76" t="s">
        <v>96</v>
      </c>
      <c r="AG2242" s="82"/>
      <c r="AH2242" s="60"/>
      <c r="AI2242" s="75" t="s">
        <v>7693</v>
      </c>
      <c r="AJ2242" s="6" t="s">
        <v>103</v>
      </c>
      <c r="AK2242" s="81">
        <v>0</v>
      </c>
      <c r="AL2242" s="6" t="s">
        <v>103</v>
      </c>
      <c r="AM2242" s="342"/>
      <c r="AN2242" s="342"/>
      <c r="AO2242" s="342"/>
    </row>
    <row r="2243" spans="1:41">
      <c r="A2243" s="75" t="s">
        <v>7693</v>
      </c>
      <c r="B2243" s="6" t="s">
        <v>93</v>
      </c>
      <c r="C2243" s="76">
        <v>2242</v>
      </c>
      <c r="D2243" s="80" t="s">
        <v>2615</v>
      </c>
      <c r="E2243" s="80" t="s">
        <v>2163</v>
      </c>
      <c r="F2243" s="6" t="str">
        <f t="shared" ref="F2243:F2306" si="239">E2243&amp;G2243</f>
        <v>FREIGHTRM-A-0045AI26-M19-PFA / 
RM-A-0049AI26-M19-PFA</v>
      </c>
      <c r="G2243" s="427" t="s">
        <v>7721</v>
      </c>
      <c r="H2243" s="427" t="s">
        <v>7722</v>
      </c>
      <c r="I2243" s="429" t="s">
        <v>6622</v>
      </c>
      <c r="J2243" s="433">
        <v>46122</v>
      </c>
      <c r="K2243" s="95"/>
      <c r="L2243" s="80" t="s">
        <v>7908</v>
      </c>
      <c r="M2243" s="80" t="s">
        <v>117</v>
      </c>
      <c r="N2243" s="80" t="s">
        <v>116</v>
      </c>
      <c r="O2243" s="71">
        <v>0</v>
      </c>
      <c r="P2243" s="71">
        <v>0</v>
      </c>
      <c r="Q2243" s="79">
        <v>2267.44</v>
      </c>
      <c r="R2243" s="79">
        <v>362.8</v>
      </c>
      <c r="S2243" s="71">
        <v>0</v>
      </c>
      <c r="T2243" s="79">
        <v>2630.2400000000002</v>
      </c>
      <c r="U2243" s="80" t="s">
        <v>118</v>
      </c>
      <c r="V2243" s="84">
        <f t="shared" si="238"/>
        <v>2630.2400000000002</v>
      </c>
      <c r="W2243" s="78">
        <v>46109</v>
      </c>
      <c r="X2243" s="80" t="s">
        <v>5210</v>
      </c>
      <c r="Y2243" s="80" t="s">
        <v>7903</v>
      </c>
      <c r="Z2243" s="80" t="s">
        <v>537</v>
      </c>
      <c r="AA2243" s="80" t="s">
        <v>283</v>
      </c>
      <c r="AB2243" s="76" t="s">
        <v>539</v>
      </c>
      <c r="AC2243" s="76" t="s">
        <v>540</v>
      </c>
      <c r="AD2243" s="76" t="s">
        <v>25</v>
      </c>
      <c r="AE2243" s="76">
        <v>67180000</v>
      </c>
      <c r="AF2243" s="76" t="s">
        <v>96</v>
      </c>
      <c r="AG2243" s="82"/>
      <c r="AH2243" s="60"/>
      <c r="AI2243" s="75" t="s">
        <v>7693</v>
      </c>
      <c r="AJ2243" s="6" t="s">
        <v>103</v>
      </c>
      <c r="AK2243" s="81">
        <v>0</v>
      </c>
      <c r="AL2243" s="6" t="s">
        <v>103</v>
      </c>
      <c r="AM2243" s="342"/>
      <c r="AN2243" s="342"/>
      <c r="AO2243" s="342"/>
    </row>
    <row r="2244" spans="1:41">
      <c r="A2244" s="75" t="s">
        <v>7693</v>
      </c>
      <c r="B2244" s="6" t="s">
        <v>93</v>
      </c>
      <c r="C2244" s="76">
        <v>2243</v>
      </c>
      <c r="D2244" s="80" t="s">
        <v>2615</v>
      </c>
      <c r="E2244" s="80" t="s">
        <v>2163</v>
      </c>
      <c r="F2244" s="6" t="str">
        <f t="shared" si="239"/>
        <v>FREIGHTRM-V-084-V1I26-M19</v>
      </c>
      <c r="G2244" s="427" t="s">
        <v>7723</v>
      </c>
      <c r="H2244" s="427" t="s">
        <v>7724</v>
      </c>
      <c r="I2244" s="429" t="s">
        <v>6622</v>
      </c>
      <c r="J2244" s="433">
        <v>46122</v>
      </c>
      <c r="K2244" s="95"/>
      <c r="L2244" s="80" t="s">
        <v>7909</v>
      </c>
      <c r="M2244" s="80" t="s">
        <v>1133</v>
      </c>
      <c r="N2244" s="80" t="s">
        <v>116</v>
      </c>
      <c r="O2244" s="71">
        <v>0</v>
      </c>
      <c r="P2244" s="71">
        <v>0</v>
      </c>
      <c r="Q2244" s="79">
        <v>2084.98</v>
      </c>
      <c r="R2244" s="79">
        <v>333.6</v>
      </c>
      <c r="S2244" s="71">
        <v>0</v>
      </c>
      <c r="T2244" s="79">
        <v>2418.58</v>
      </c>
      <c r="U2244" s="80" t="s">
        <v>118</v>
      </c>
      <c r="V2244" s="84">
        <f t="shared" si="238"/>
        <v>2418.58</v>
      </c>
      <c r="W2244" s="78">
        <v>46118</v>
      </c>
      <c r="X2244" s="80" t="s">
        <v>6116</v>
      </c>
      <c r="Y2244" s="80" t="s">
        <v>4782</v>
      </c>
      <c r="Z2244" s="80" t="s">
        <v>239</v>
      </c>
      <c r="AA2244" s="80" t="s">
        <v>283</v>
      </c>
      <c r="AB2244" s="76" t="s">
        <v>539</v>
      </c>
      <c r="AC2244" s="76" t="s">
        <v>540</v>
      </c>
      <c r="AD2244" s="76" t="s">
        <v>173</v>
      </c>
      <c r="AE2244" s="76" t="s">
        <v>548</v>
      </c>
      <c r="AF2244" s="76" t="s">
        <v>96</v>
      </c>
      <c r="AG2244" s="82"/>
      <c r="AH2244" s="60"/>
      <c r="AI2244" s="75" t="s">
        <v>7693</v>
      </c>
      <c r="AJ2244" s="6" t="s">
        <v>103</v>
      </c>
      <c r="AK2244" s="81">
        <v>0</v>
      </c>
      <c r="AL2244" s="6" t="s">
        <v>103</v>
      </c>
      <c r="AM2244" s="342"/>
      <c r="AN2244" s="342"/>
      <c r="AO2244" s="342"/>
    </row>
    <row r="2245" spans="1:41">
      <c r="A2245" s="75" t="s">
        <v>7693</v>
      </c>
      <c r="B2245" s="6" t="s">
        <v>93</v>
      </c>
      <c r="C2245" s="76">
        <v>2244</v>
      </c>
      <c r="D2245" s="80" t="s">
        <v>590</v>
      </c>
      <c r="E2245" s="80" t="s">
        <v>2163</v>
      </c>
      <c r="F2245" s="6" t="str">
        <f t="shared" si="239"/>
        <v>FREIGHTRM-V-082-V1I26-M01.2</v>
      </c>
      <c r="G2245" s="427" t="s">
        <v>6904</v>
      </c>
      <c r="H2245" s="427" t="s">
        <v>7725</v>
      </c>
      <c r="I2245" s="429" t="s">
        <v>6622</v>
      </c>
      <c r="J2245" s="433">
        <v>46122</v>
      </c>
      <c r="K2245" s="95" t="s">
        <v>6643</v>
      </c>
      <c r="L2245" s="80">
        <v>7368</v>
      </c>
      <c r="M2245" s="80" t="s">
        <v>1870</v>
      </c>
      <c r="N2245" s="80" t="s">
        <v>1134</v>
      </c>
      <c r="O2245" s="71">
        <v>0</v>
      </c>
      <c r="P2245" s="71">
        <v>0</v>
      </c>
      <c r="Q2245" s="79">
        <v>19000</v>
      </c>
      <c r="R2245" s="79">
        <v>3040</v>
      </c>
      <c r="S2245" s="71">
        <v>760</v>
      </c>
      <c r="T2245" s="79">
        <v>21280</v>
      </c>
      <c r="U2245" s="80" t="s">
        <v>24</v>
      </c>
      <c r="V2245" s="84">
        <f t="shared" ref="V2245:V2260" si="240">T2245/17.32</f>
        <v>1228.6374133949191</v>
      </c>
      <c r="W2245" s="78">
        <v>46122</v>
      </c>
      <c r="X2245" s="80" t="s">
        <v>1147</v>
      </c>
      <c r="Y2245" s="80" t="s">
        <v>1148</v>
      </c>
      <c r="Z2245" s="80" t="s">
        <v>1137</v>
      </c>
      <c r="AA2245" s="80" t="s">
        <v>121</v>
      </c>
      <c r="AB2245" s="76" t="s">
        <v>542</v>
      </c>
      <c r="AC2245" s="76" t="s">
        <v>540</v>
      </c>
      <c r="AD2245" s="76" t="s">
        <v>173</v>
      </c>
      <c r="AE2245" s="76" t="s">
        <v>548</v>
      </c>
      <c r="AF2245" s="76" t="s">
        <v>96</v>
      </c>
      <c r="AG2245" s="82"/>
      <c r="AH2245" s="60"/>
      <c r="AI2245" s="75" t="s">
        <v>7693</v>
      </c>
      <c r="AJ2245" s="6" t="s">
        <v>103</v>
      </c>
      <c r="AK2245" s="81">
        <v>0</v>
      </c>
      <c r="AL2245" s="6" t="s">
        <v>103</v>
      </c>
      <c r="AM2245" s="342"/>
      <c r="AN2245" s="342"/>
      <c r="AO2245" s="342"/>
    </row>
    <row r="2246" spans="1:41">
      <c r="A2246" s="75" t="s">
        <v>7693</v>
      </c>
      <c r="B2246" s="6" t="s">
        <v>93</v>
      </c>
      <c r="C2246" s="76">
        <v>2245</v>
      </c>
      <c r="D2246" s="80" t="s">
        <v>590</v>
      </c>
      <c r="E2246" s="80" t="s">
        <v>2163</v>
      </c>
      <c r="F2246" s="6" t="str">
        <f t="shared" si="239"/>
        <v>FREIGHTFG-V-031-V1E26-M23.3</v>
      </c>
      <c r="G2246" s="427" t="s">
        <v>7726</v>
      </c>
      <c r="H2246" s="427" t="s">
        <v>7727</v>
      </c>
      <c r="I2246" s="429" t="s">
        <v>6622</v>
      </c>
      <c r="J2246" s="433">
        <v>46122</v>
      </c>
      <c r="K2246" s="95"/>
      <c r="L2246" s="80">
        <v>7466</v>
      </c>
      <c r="M2246" s="80" t="s">
        <v>1870</v>
      </c>
      <c r="N2246" s="80" t="s">
        <v>1134</v>
      </c>
      <c r="O2246" s="71">
        <v>0</v>
      </c>
      <c r="P2246" s="71">
        <v>0</v>
      </c>
      <c r="Q2246" s="79">
        <v>7800</v>
      </c>
      <c r="R2246" s="79">
        <v>1248</v>
      </c>
      <c r="S2246" s="71">
        <v>312</v>
      </c>
      <c r="T2246" s="79">
        <v>8736</v>
      </c>
      <c r="U2246" s="80" t="s">
        <v>24</v>
      </c>
      <c r="V2246" s="84">
        <f t="shared" si="240"/>
        <v>504.38799076212473</v>
      </c>
      <c r="W2246" s="78">
        <v>46122</v>
      </c>
      <c r="X2246" s="80" t="s">
        <v>4727</v>
      </c>
      <c r="Y2246" s="80" t="s">
        <v>5200</v>
      </c>
      <c r="Z2246" s="80" t="s">
        <v>1117</v>
      </c>
      <c r="AA2246" s="80" t="s">
        <v>121</v>
      </c>
      <c r="AB2246" s="76" t="s">
        <v>1118</v>
      </c>
      <c r="AC2246" s="76" t="s">
        <v>541</v>
      </c>
      <c r="AD2246" s="76" t="s">
        <v>195</v>
      </c>
      <c r="AE2246" s="76" t="s">
        <v>547</v>
      </c>
      <c r="AF2246" s="76" t="s">
        <v>96</v>
      </c>
      <c r="AG2246" s="82"/>
      <c r="AH2246" s="60"/>
      <c r="AI2246" s="75" t="s">
        <v>7693</v>
      </c>
      <c r="AJ2246" s="6" t="s">
        <v>103</v>
      </c>
      <c r="AK2246" s="81">
        <v>0</v>
      </c>
      <c r="AL2246" s="6" t="s">
        <v>103</v>
      </c>
      <c r="AM2246" s="342"/>
      <c r="AN2246" s="342"/>
      <c r="AO2246" s="342"/>
    </row>
    <row r="2247" spans="1:41">
      <c r="A2247" s="75" t="s">
        <v>7693</v>
      </c>
      <c r="B2247" s="6" t="s">
        <v>93</v>
      </c>
      <c r="C2247" s="76">
        <v>2246</v>
      </c>
      <c r="D2247" s="80" t="s">
        <v>590</v>
      </c>
      <c r="E2247" s="80" t="s">
        <v>2163</v>
      </c>
      <c r="F2247" s="6" t="str">
        <f t="shared" si="239"/>
        <v>FREIGHTRM-V-067-V1I26-M19.2</v>
      </c>
      <c r="G2247" s="427" t="s">
        <v>6478</v>
      </c>
      <c r="H2247" s="427" t="s">
        <v>7728</v>
      </c>
      <c r="I2247" s="429" t="s">
        <v>6622</v>
      </c>
      <c r="J2247" s="433">
        <v>46122</v>
      </c>
      <c r="K2247" s="95" t="s">
        <v>6133</v>
      </c>
      <c r="L2247" s="80">
        <v>7476</v>
      </c>
      <c r="M2247" s="80" t="s">
        <v>1870</v>
      </c>
      <c r="N2247" s="80" t="s">
        <v>1134</v>
      </c>
      <c r="O2247" s="71">
        <v>0</v>
      </c>
      <c r="P2247" s="71">
        <v>0</v>
      </c>
      <c r="Q2247" s="79">
        <v>10800</v>
      </c>
      <c r="R2247" s="79">
        <v>1728</v>
      </c>
      <c r="S2247" s="71">
        <v>432</v>
      </c>
      <c r="T2247" s="79">
        <v>12096</v>
      </c>
      <c r="U2247" s="80" t="s">
        <v>24</v>
      </c>
      <c r="V2247" s="84">
        <f t="shared" si="240"/>
        <v>698.38337182448038</v>
      </c>
      <c r="W2247" s="78">
        <v>46122</v>
      </c>
      <c r="X2247" s="80" t="s">
        <v>1135</v>
      </c>
      <c r="Y2247" s="80" t="s">
        <v>1136</v>
      </c>
      <c r="Z2247" s="80" t="s">
        <v>1137</v>
      </c>
      <c r="AA2247" s="80" t="s">
        <v>121</v>
      </c>
      <c r="AB2247" s="76" t="s">
        <v>539</v>
      </c>
      <c r="AC2247" s="76" t="s">
        <v>540</v>
      </c>
      <c r="AD2247" s="76" t="s">
        <v>173</v>
      </c>
      <c r="AE2247" s="76" t="s">
        <v>548</v>
      </c>
      <c r="AF2247" s="76" t="s">
        <v>96</v>
      </c>
      <c r="AG2247" s="82"/>
      <c r="AH2247" s="60"/>
      <c r="AI2247" s="75" t="s">
        <v>7693</v>
      </c>
      <c r="AJ2247" s="6" t="s">
        <v>103</v>
      </c>
      <c r="AK2247" s="81">
        <v>0</v>
      </c>
      <c r="AL2247" s="6" t="s">
        <v>103</v>
      </c>
      <c r="AM2247" s="342"/>
      <c r="AN2247" s="342"/>
      <c r="AO2247" s="342"/>
    </row>
    <row r="2248" spans="1:41" ht="15" thickBot="1">
      <c r="A2248" s="75" t="s">
        <v>7693</v>
      </c>
      <c r="B2248" s="6" t="s">
        <v>93</v>
      </c>
      <c r="C2248" s="76">
        <v>2247</v>
      </c>
      <c r="D2248" s="80" t="s">
        <v>590</v>
      </c>
      <c r="E2248" s="80" t="s">
        <v>2163</v>
      </c>
      <c r="F2248" s="6" t="str">
        <f t="shared" si="239"/>
        <v>FREIGHTFG-V-049-V1E26-M23.9874</v>
      </c>
      <c r="G2248" s="427" t="s">
        <v>7729</v>
      </c>
      <c r="H2248" s="427" t="s">
        <v>7730</v>
      </c>
      <c r="I2248" s="429" t="s">
        <v>6622</v>
      </c>
      <c r="J2248" s="433">
        <v>46122</v>
      </c>
      <c r="K2248" s="95" t="s">
        <v>7910</v>
      </c>
      <c r="L2248" s="80">
        <v>7494</v>
      </c>
      <c r="M2248" s="80" t="s">
        <v>1870</v>
      </c>
      <c r="N2248" s="80" t="s">
        <v>1134</v>
      </c>
      <c r="O2248" s="71">
        <v>0</v>
      </c>
      <c r="P2248" s="71">
        <v>0</v>
      </c>
      <c r="Q2248" s="79">
        <v>7800</v>
      </c>
      <c r="R2248" s="79">
        <v>1248</v>
      </c>
      <c r="S2248" s="71">
        <v>312</v>
      </c>
      <c r="T2248" s="79">
        <v>8736</v>
      </c>
      <c r="U2248" s="80" t="s">
        <v>24</v>
      </c>
      <c r="V2248" s="84">
        <f t="shared" si="240"/>
        <v>504.38799076212473</v>
      </c>
      <c r="W2248" s="78">
        <v>46122</v>
      </c>
      <c r="X2248" s="80" t="s">
        <v>4727</v>
      </c>
      <c r="Y2248" s="80" t="s">
        <v>5200</v>
      </c>
      <c r="Z2248" s="80" t="s">
        <v>1117</v>
      </c>
      <c r="AA2248" s="80" t="s">
        <v>121</v>
      </c>
      <c r="AB2248" s="76" t="s">
        <v>1118</v>
      </c>
      <c r="AC2248" s="76" t="s">
        <v>541</v>
      </c>
      <c r="AD2248" s="76" t="s">
        <v>195</v>
      </c>
      <c r="AE2248" s="275" t="s">
        <v>1517</v>
      </c>
      <c r="AF2248" s="76" t="s">
        <v>96</v>
      </c>
      <c r="AG2248" s="82"/>
      <c r="AH2248" s="60"/>
      <c r="AI2248" s="75" t="s">
        <v>7693</v>
      </c>
      <c r="AJ2248" s="6" t="s">
        <v>103</v>
      </c>
      <c r="AK2248" s="81">
        <v>0</v>
      </c>
      <c r="AL2248" s="6" t="s">
        <v>103</v>
      </c>
      <c r="AM2248" s="342"/>
      <c r="AN2248" s="342"/>
      <c r="AO2248" s="342"/>
    </row>
    <row r="2249" spans="1:41">
      <c r="A2249" s="75" t="s">
        <v>7693</v>
      </c>
      <c r="B2249" s="6" t="s">
        <v>93</v>
      </c>
      <c r="C2249" s="76">
        <v>2248</v>
      </c>
      <c r="D2249" s="80" t="s">
        <v>590</v>
      </c>
      <c r="E2249" s="80" t="s">
        <v>2163</v>
      </c>
      <c r="F2249" s="6" t="str">
        <f t="shared" si="239"/>
        <v>FREIGHTRM-V-067-V1I26-M19</v>
      </c>
      <c r="G2249" s="427" t="s">
        <v>5896</v>
      </c>
      <c r="H2249" s="427" t="s">
        <v>7731</v>
      </c>
      <c r="I2249" s="429" t="s">
        <v>6622</v>
      </c>
      <c r="J2249" s="433">
        <v>46122</v>
      </c>
      <c r="K2249" s="95" t="s">
        <v>7911</v>
      </c>
      <c r="L2249" s="80">
        <v>7387</v>
      </c>
      <c r="M2249" s="80" t="s">
        <v>1870</v>
      </c>
      <c r="N2249" s="80" t="s">
        <v>116</v>
      </c>
      <c r="O2249" s="71">
        <v>0</v>
      </c>
      <c r="P2249" s="71">
        <v>0</v>
      </c>
      <c r="Q2249" s="79">
        <v>10800</v>
      </c>
      <c r="R2249" s="79">
        <v>1728</v>
      </c>
      <c r="S2249" s="71">
        <v>0</v>
      </c>
      <c r="T2249" s="79">
        <v>12528</v>
      </c>
      <c r="U2249" s="80" t="s">
        <v>24</v>
      </c>
      <c r="V2249" s="84">
        <f t="shared" si="240"/>
        <v>723.32563510392606</v>
      </c>
      <c r="W2249" s="78">
        <v>46122</v>
      </c>
      <c r="X2249" s="80" t="s">
        <v>1135</v>
      </c>
      <c r="Y2249" s="80" t="s">
        <v>1136</v>
      </c>
      <c r="Z2249" s="80" t="s">
        <v>1137</v>
      </c>
      <c r="AA2249" s="80" t="s">
        <v>121</v>
      </c>
      <c r="AB2249" s="76" t="s">
        <v>539</v>
      </c>
      <c r="AC2249" s="76" t="s">
        <v>540</v>
      </c>
      <c r="AD2249" s="76" t="s">
        <v>173</v>
      </c>
      <c r="AE2249" s="76" t="s">
        <v>548</v>
      </c>
      <c r="AF2249" s="76" t="s">
        <v>96</v>
      </c>
      <c r="AG2249" s="82"/>
      <c r="AH2249" s="60"/>
      <c r="AI2249" s="75" t="s">
        <v>7693</v>
      </c>
      <c r="AJ2249" s="6" t="s">
        <v>103</v>
      </c>
      <c r="AK2249" s="81">
        <v>0</v>
      </c>
      <c r="AL2249" s="6" t="s">
        <v>103</v>
      </c>
      <c r="AM2249" s="342"/>
      <c r="AN2249" s="342"/>
      <c r="AO2249" s="342"/>
    </row>
    <row r="2250" spans="1:41">
      <c r="A2250" s="75" t="s">
        <v>7693</v>
      </c>
      <c r="B2250" s="6" t="s">
        <v>93</v>
      </c>
      <c r="C2250" s="76">
        <v>2249</v>
      </c>
      <c r="D2250" s="80" t="s">
        <v>590</v>
      </c>
      <c r="E2250" s="80" t="s">
        <v>2163</v>
      </c>
      <c r="F2250" s="6" t="str">
        <f t="shared" si="239"/>
        <v>FREIGHTRM-V-093-V1I26-M19</v>
      </c>
      <c r="G2250" s="95" t="s">
        <v>5444</v>
      </c>
      <c r="H2250" s="95" t="s">
        <v>7732</v>
      </c>
      <c r="I2250" s="85" t="s">
        <v>6622</v>
      </c>
      <c r="J2250" s="92">
        <v>46122</v>
      </c>
      <c r="K2250" s="95" t="s">
        <v>6644</v>
      </c>
      <c r="L2250" s="80">
        <v>7455</v>
      </c>
      <c r="M2250" s="80" t="s">
        <v>1870</v>
      </c>
      <c r="N2250" s="80" t="s">
        <v>116</v>
      </c>
      <c r="O2250" s="71">
        <v>0</v>
      </c>
      <c r="P2250" s="71">
        <v>0</v>
      </c>
      <c r="Q2250" s="79">
        <v>19000</v>
      </c>
      <c r="R2250" s="79">
        <v>3040</v>
      </c>
      <c r="S2250" s="71">
        <v>0</v>
      </c>
      <c r="T2250" s="79">
        <v>22040</v>
      </c>
      <c r="U2250" s="80" t="s">
        <v>24</v>
      </c>
      <c r="V2250" s="84">
        <f t="shared" si="240"/>
        <v>1272.5173210161663</v>
      </c>
      <c r="W2250" s="78">
        <v>46122</v>
      </c>
      <c r="X2250" s="80" t="s">
        <v>1140</v>
      </c>
      <c r="Y2250" s="80" t="s">
        <v>1141</v>
      </c>
      <c r="Z2250" s="80" t="s">
        <v>1137</v>
      </c>
      <c r="AA2250" s="80" t="s">
        <v>121</v>
      </c>
      <c r="AB2250" s="76" t="s">
        <v>539</v>
      </c>
      <c r="AC2250" s="76" t="s">
        <v>540</v>
      </c>
      <c r="AD2250" s="76" t="s">
        <v>173</v>
      </c>
      <c r="AE2250" s="76" t="s">
        <v>548</v>
      </c>
      <c r="AF2250" s="76" t="s">
        <v>96</v>
      </c>
      <c r="AG2250" s="82"/>
      <c r="AH2250" s="60"/>
      <c r="AI2250" s="75" t="s">
        <v>7693</v>
      </c>
      <c r="AJ2250" s="6" t="s">
        <v>103</v>
      </c>
      <c r="AK2250" s="81">
        <v>0</v>
      </c>
      <c r="AL2250" s="6" t="s">
        <v>103</v>
      </c>
      <c r="AM2250" s="342"/>
      <c r="AN2250" s="342"/>
      <c r="AO2250" s="342"/>
    </row>
    <row r="2251" spans="1:41">
      <c r="A2251" s="75" t="s">
        <v>7693</v>
      </c>
      <c r="B2251" s="6" t="s">
        <v>93</v>
      </c>
      <c r="C2251" s="76">
        <v>2250</v>
      </c>
      <c r="D2251" s="80" t="s">
        <v>590</v>
      </c>
      <c r="E2251" s="80" t="s">
        <v>2163</v>
      </c>
      <c r="F2251" s="6" t="str">
        <f t="shared" si="239"/>
        <v>FREIGHTFG-V-031-V1E26-M23.2</v>
      </c>
      <c r="G2251" s="95" t="s">
        <v>7733</v>
      </c>
      <c r="H2251" s="95" t="s">
        <v>7734</v>
      </c>
      <c r="I2251" s="85" t="s">
        <v>6622</v>
      </c>
      <c r="J2251" s="92">
        <v>46122</v>
      </c>
      <c r="K2251" s="95" t="s">
        <v>7912</v>
      </c>
      <c r="L2251" s="80">
        <v>7481</v>
      </c>
      <c r="M2251" s="80" t="s">
        <v>1870</v>
      </c>
      <c r="N2251" s="80" t="s">
        <v>116</v>
      </c>
      <c r="O2251" s="71">
        <v>0</v>
      </c>
      <c r="P2251" s="71">
        <v>0</v>
      </c>
      <c r="Q2251" s="79">
        <v>7800</v>
      </c>
      <c r="R2251" s="79">
        <v>1248</v>
      </c>
      <c r="S2251" s="71">
        <v>0</v>
      </c>
      <c r="T2251" s="79">
        <v>9048</v>
      </c>
      <c r="U2251" s="80" t="s">
        <v>24</v>
      </c>
      <c r="V2251" s="84">
        <f t="shared" si="240"/>
        <v>522.40184757505767</v>
      </c>
      <c r="W2251" s="78">
        <v>46122</v>
      </c>
      <c r="X2251" s="80" t="s">
        <v>4727</v>
      </c>
      <c r="Y2251" s="80" t="s">
        <v>5200</v>
      </c>
      <c r="Z2251" s="80" t="s">
        <v>1117</v>
      </c>
      <c r="AA2251" s="80" t="s">
        <v>121</v>
      </c>
      <c r="AB2251" s="76" t="s">
        <v>1118</v>
      </c>
      <c r="AC2251" s="76" t="s">
        <v>541</v>
      </c>
      <c r="AD2251" s="76" t="s">
        <v>195</v>
      </c>
      <c r="AE2251" s="76" t="s">
        <v>547</v>
      </c>
      <c r="AF2251" s="76" t="s">
        <v>96</v>
      </c>
      <c r="AG2251" s="82"/>
      <c r="AH2251" s="60"/>
      <c r="AI2251" s="75" t="s">
        <v>7693</v>
      </c>
      <c r="AJ2251" s="6" t="s">
        <v>103</v>
      </c>
      <c r="AK2251" s="81">
        <v>0</v>
      </c>
      <c r="AL2251" s="6" t="s">
        <v>103</v>
      </c>
      <c r="AM2251" s="342"/>
      <c r="AN2251" s="342"/>
      <c r="AO2251" s="342"/>
    </row>
    <row r="2252" spans="1:41">
      <c r="A2252" s="75" t="s">
        <v>7693</v>
      </c>
      <c r="B2252" s="6" t="s">
        <v>93</v>
      </c>
      <c r="C2252" s="76">
        <v>2251</v>
      </c>
      <c r="D2252" s="80" t="s">
        <v>590</v>
      </c>
      <c r="E2252" s="80" t="s">
        <v>2163</v>
      </c>
      <c r="F2252" s="6" t="str">
        <f t="shared" si="239"/>
        <v>FREIGHTFG-R-2185LE25.M01-M45</v>
      </c>
      <c r="G2252" s="95" t="s">
        <v>7735</v>
      </c>
      <c r="H2252" s="95" t="s">
        <v>7736</v>
      </c>
      <c r="I2252" s="85" t="s">
        <v>6622</v>
      </c>
      <c r="J2252" s="92">
        <v>46114</v>
      </c>
      <c r="K2252" s="95" t="s">
        <v>7913</v>
      </c>
      <c r="L2252" s="80">
        <v>7370</v>
      </c>
      <c r="M2252" s="80" t="s">
        <v>1264</v>
      </c>
      <c r="N2252" s="80" t="s">
        <v>1139</v>
      </c>
      <c r="O2252" s="71">
        <v>0</v>
      </c>
      <c r="P2252" s="71">
        <v>0</v>
      </c>
      <c r="Q2252" s="79">
        <v>6200</v>
      </c>
      <c r="R2252" s="79">
        <v>992</v>
      </c>
      <c r="S2252" s="71">
        <v>248</v>
      </c>
      <c r="T2252" s="79">
        <v>6944</v>
      </c>
      <c r="U2252" s="80" t="s">
        <v>24</v>
      </c>
      <c r="V2252" s="84">
        <f t="shared" si="240"/>
        <v>400.92378752886833</v>
      </c>
      <c r="W2252" s="78">
        <v>46114</v>
      </c>
      <c r="X2252" s="80" t="s">
        <v>4738</v>
      </c>
      <c r="Y2252" s="80" t="s">
        <v>5200</v>
      </c>
      <c r="Z2252" s="80" t="s">
        <v>7172</v>
      </c>
      <c r="AA2252" s="80" t="s">
        <v>121</v>
      </c>
      <c r="AB2252" s="76" t="s">
        <v>542</v>
      </c>
      <c r="AC2252" s="76" t="s">
        <v>541</v>
      </c>
      <c r="AD2252" s="76" t="s">
        <v>195</v>
      </c>
      <c r="AE2252" s="76" t="s">
        <v>547</v>
      </c>
      <c r="AF2252" s="76" t="s">
        <v>96</v>
      </c>
      <c r="AG2252" s="82"/>
      <c r="AH2252" s="60"/>
      <c r="AI2252" s="75" t="s">
        <v>7693</v>
      </c>
      <c r="AJ2252" s="6" t="s">
        <v>103</v>
      </c>
      <c r="AK2252" s="81">
        <v>0</v>
      </c>
      <c r="AL2252" s="6" t="s">
        <v>103</v>
      </c>
      <c r="AM2252" s="342"/>
      <c r="AN2252" s="342"/>
      <c r="AO2252" s="342"/>
    </row>
    <row r="2253" spans="1:41">
      <c r="A2253" s="75" t="s">
        <v>7693</v>
      </c>
      <c r="B2253" s="6" t="s">
        <v>93</v>
      </c>
      <c r="C2253" s="76">
        <v>2252</v>
      </c>
      <c r="D2253" s="80" t="s">
        <v>590</v>
      </c>
      <c r="E2253" s="80" t="s">
        <v>2163</v>
      </c>
      <c r="F2253" s="6" t="str">
        <f t="shared" si="239"/>
        <v>FREIGHTFG-R-2192LE26.M01</v>
      </c>
      <c r="G2253" s="95" t="s">
        <v>7737</v>
      </c>
      <c r="H2253" s="95" t="s">
        <v>7738</v>
      </c>
      <c r="I2253" s="85" t="s">
        <v>6622</v>
      </c>
      <c r="J2253" s="92">
        <v>46119</v>
      </c>
      <c r="K2253" s="95" t="s">
        <v>7914</v>
      </c>
      <c r="L2253" s="80">
        <v>7467</v>
      </c>
      <c r="M2253" s="80" t="s">
        <v>1264</v>
      </c>
      <c r="N2253" s="80" t="s">
        <v>2857</v>
      </c>
      <c r="O2253" s="71">
        <v>0</v>
      </c>
      <c r="P2253" s="71">
        <v>0</v>
      </c>
      <c r="Q2253" s="79">
        <v>4900</v>
      </c>
      <c r="R2253" s="79">
        <v>784</v>
      </c>
      <c r="S2253" s="71">
        <v>196</v>
      </c>
      <c r="T2253" s="79">
        <v>5488</v>
      </c>
      <c r="U2253" s="80" t="s">
        <v>24</v>
      </c>
      <c r="V2253" s="84">
        <f t="shared" si="240"/>
        <v>316.85912240184757</v>
      </c>
      <c r="W2253" s="78">
        <v>46119</v>
      </c>
      <c r="X2253" s="80" t="s">
        <v>6646</v>
      </c>
      <c r="Y2253" s="80" t="s">
        <v>5200</v>
      </c>
      <c r="Z2253" s="80" t="s">
        <v>7915</v>
      </c>
      <c r="AA2253" s="80" t="s">
        <v>121</v>
      </c>
      <c r="AB2253" s="76" t="s">
        <v>542</v>
      </c>
      <c r="AC2253" s="76" t="s">
        <v>541</v>
      </c>
      <c r="AD2253" s="76" t="s">
        <v>195</v>
      </c>
      <c r="AE2253" s="76" t="s">
        <v>547</v>
      </c>
      <c r="AF2253" s="76" t="s">
        <v>96</v>
      </c>
      <c r="AG2253" s="82"/>
      <c r="AH2253" s="60"/>
      <c r="AI2253" s="75" t="s">
        <v>7693</v>
      </c>
      <c r="AJ2253" s="6" t="s">
        <v>103</v>
      </c>
      <c r="AK2253" s="81">
        <v>0</v>
      </c>
      <c r="AL2253" s="6" t="s">
        <v>103</v>
      </c>
      <c r="AM2253" s="342"/>
      <c r="AN2253" s="342"/>
      <c r="AO2253" s="342"/>
    </row>
    <row r="2254" spans="1:41">
      <c r="A2254" s="75" t="s">
        <v>7693</v>
      </c>
      <c r="B2254" s="6" t="s">
        <v>93</v>
      </c>
      <c r="C2254" s="76">
        <v>2253</v>
      </c>
      <c r="D2254" s="80" t="s">
        <v>27</v>
      </c>
      <c r="E2254" s="80" t="s">
        <v>2163</v>
      </c>
      <c r="F2254" s="6" t="str">
        <f t="shared" si="239"/>
        <v>FREIGHTRM-V-096-V1I26-M19.2</v>
      </c>
      <c r="G2254" s="432" t="s">
        <v>7739</v>
      </c>
      <c r="H2254" s="427" t="s">
        <v>7740</v>
      </c>
      <c r="I2254" s="85" t="s">
        <v>6622</v>
      </c>
      <c r="J2254" s="105">
        <v>46119</v>
      </c>
      <c r="K2254" s="96" t="s">
        <v>6648</v>
      </c>
      <c r="L2254" s="85" t="s">
        <v>7916</v>
      </c>
      <c r="M2254" s="85" t="s">
        <v>1264</v>
      </c>
      <c r="N2254" s="85" t="s">
        <v>116</v>
      </c>
      <c r="O2254" s="71">
        <v>0</v>
      </c>
      <c r="P2254" s="71">
        <v>0</v>
      </c>
      <c r="Q2254" s="79">
        <v>2308.7600000000002</v>
      </c>
      <c r="R2254" s="79">
        <v>369.4</v>
      </c>
      <c r="S2254" s="71">
        <v>0</v>
      </c>
      <c r="T2254" s="79">
        <v>2678.16</v>
      </c>
      <c r="U2254" s="80" t="s">
        <v>24</v>
      </c>
      <c r="V2254" s="84">
        <f t="shared" si="240"/>
        <v>154.62817551963047</v>
      </c>
      <c r="W2254" s="106">
        <v>46106</v>
      </c>
      <c r="X2254" s="85" t="s">
        <v>1898</v>
      </c>
      <c r="Y2254" s="85" t="s">
        <v>1899</v>
      </c>
      <c r="Z2254" s="85" t="s">
        <v>239</v>
      </c>
      <c r="AA2254" s="85" t="s">
        <v>122</v>
      </c>
      <c r="AB2254" s="76" t="s">
        <v>539</v>
      </c>
      <c r="AC2254" s="76" t="s">
        <v>540</v>
      </c>
      <c r="AD2254" s="76" t="s">
        <v>173</v>
      </c>
      <c r="AE2254" s="76" t="s">
        <v>548</v>
      </c>
      <c r="AF2254" s="76" t="s">
        <v>96</v>
      </c>
      <c r="AG2254" s="82"/>
      <c r="AH2254" s="60"/>
      <c r="AI2254" s="75" t="s">
        <v>7693</v>
      </c>
      <c r="AJ2254" s="6" t="s">
        <v>103</v>
      </c>
      <c r="AK2254" s="81">
        <v>0</v>
      </c>
      <c r="AL2254" s="6" t="s">
        <v>103</v>
      </c>
      <c r="AM2254" s="342"/>
      <c r="AN2254" s="342"/>
      <c r="AO2254" s="342"/>
    </row>
    <row r="2255" spans="1:41">
      <c r="A2255" s="75" t="s">
        <v>7693</v>
      </c>
      <c r="B2255" s="6" t="s">
        <v>93</v>
      </c>
      <c r="C2255" s="76">
        <v>2254</v>
      </c>
      <c r="D2255" s="80" t="s">
        <v>27</v>
      </c>
      <c r="E2255" s="80" t="s">
        <v>2163</v>
      </c>
      <c r="F2255" s="6" t="str">
        <f t="shared" si="239"/>
        <v>FREIGHTRM-V-090-V1I26-M23.4</v>
      </c>
      <c r="G2255" s="432" t="s">
        <v>7741</v>
      </c>
      <c r="H2255" s="427" t="s">
        <v>7742</v>
      </c>
      <c r="I2255" s="85" t="s">
        <v>6622</v>
      </c>
      <c r="J2255" s="105">
        <v>46119</v>
      </c>
      <c r="K2255" s="107" t="s">
        <v>6651</v>
      </c>
      <c r="L2255" s="85" t="s">
        <v>7917</v>
      </c>
      <c r="M2255" s="85" t="s">
        <v>1264</v>
      </c>
      <c r="N2255" s="85" t="s">
        <v>116</v>
      </c>
      <c r="O2255" s="71">
        <v>0</v>
      </c>
      <c r="P2255" s="71">
        <v>0</v>
      </c>
      <c r="Q2255" s="79">
        <v>2858.4</v>
      </c>
      <c r="R2255" s="79">
        <v>457.34</v>
      </c>
      <c r="S2255" s="71">
        <v>0</v>
      </c>
      <c r="T2255" s="79">
        <v>3315.74</v>
      </c>
      <c r="U2255" s="80" t="s">
        <v>24</v>
      </c>
      <c r="V2255" s="84">
        <f t="shared" si="240"/>
        <v>191.43995381062354</v>
      </c>
      <c r="W2255" s="106">
        <v>46108</v>
      </c>
      <c r="X2255" s="85" t="s">
        <v>1885</v>
      </c>
      <c r="Y2255" s="85" t="s">
        <v>1886</v>
      </c>
      <c r="Z2255" s="85" t="s">
        <v>239</v>
      </c>
      <c r="AA2255" s="85" t="s">
        <v>122</v>
      </c>
      <c r="AB2255" s="76" t="s">
        <v>1118</v>
      </c>
      <c r="AC2255" s="76" t="s">
        <v>540</v>
      </c>
      <c r="AD2255" s="76" t="s">
        <v>173</v>
      </c>
      <c r="AE2255" s="76" t="s">
        <v>548</v>
      </c>
      <c r="AF2255" s="76" t="s">
        <v>96</v>
      </c>
      <c r="AG2255" s="82"/>
      <c r="AH2255" s="60"/>
      <c r="AI2255" s="75" t="s">
        <v>7693</v>
      </c>
      <c r="AJ2255" s="6" t="s">
        <v>103</v>
      </c>
      <c r="AK2255" s="81">
        <v>0</v>
      </c>
      <c r="AL2255" s="6" t="s">
        <v>103</v>
      </c>
      <c r="AM2255" s="342"/>
      <c r="AN2255" s="342"/>
      <c r="AO2255" s="342"/>
    </row>
    <row r="2256" spans="1:41">
      <c r="A2256" s="75" t="s">
        <v>7693</v>
      </c>
      <c r="B2256" s="6" t="s">
        <v>93</v>
      </c>
      <c r="C2256" s="76">
        <v>2255</v>
      </c>
      <c r="D2256" s="80" t="s">
        <v>27</v>
      </c>
      <c r="E2256" s="80" t="s">
        <v>2163</v>
      </c>
      <c r="F2256" s="6" t="str">
        <f t="shared" si="239"/>
        <v>FREIGHTRM-V-071-V1I26-M19.1</v>
      </c>
      <c r="G2256" s="432" t="s">
        <v>7743</v>
      </c>
      <c r="H2256" s="427" t="s">
        <v>7744</v>
      </c>
      <c r="I2256" s="85" t="s">
        <v>6622</v>
      </c>
      <c r="J2256" s="105">
        <v>46119</v>
      </c>
      <c r="K2256" s="96" t="s">
        <v>7918</v>
      </c>
      <c r="L2256" s="85" t="s">
        <v>7919</v>
      </c>
      <c r="M2256" s="85" t="s">
        <v>1264</v>
      </c>
      <c r="N2256" s="85" t="s">
        <v>116</v>
      </c>
      <c r="O2256" s="71">
        <v>0</v>
      </c>
      <c r="P2256" s="71">
        <v>0</v>
      </c>
      <c r="Q2256" s="79">
        <v>15384.91</v>
      </c>
      <c r="R2256" s="79">
        <v>2461.59</v>
      </c>
      <c r="S2256" s="71">
        <v>0</v>
      </c>
      <c r="T2256" s="79">
        <v>17846.5</v>
      </c>
      <c r="U2256" s="80" t="s">
        <v>24</v>
      </c>
      <c r="V2256" s="84">
        <f t="shared" si="240"/>
        <v>1030.3983833718244</v>
      </c>
      <c r="W2256" s="106">
        <v>46111</v>
      </c>
      <c r="X2256" s="85" t="s">
        <v>1902</v>
      </c>
      <c r="Y2256" s="85" t="s">
        <v>1882</v>
      </c>
      <c r="Z2256" s="85" t="s">
        <v>239</v>
      </c>
      <c r="AA2256" s="85" t="s">
        <v>122</v>
      </c>
      <c r="AB2256" s="76" t="s">
        <v>539</v>
      </c>
      <c r="AC2256" s="76" t="s">
        <v>540</v>
      </c>
      <c r="AD2256" s="76" t="s">
        <v>173</v>
      </c>
      <c r="AE2256" s="76" t="s">
        <v>548</v>
      </c>
      <c r="AF2256" s="76" t="s">
        <v>96</v>
      </c>
      <c r="AG2256" s="82"/>
      <c r="AH2256" s="60"/>
      <c r="AI2256" s="75" t="s">
        <v>7693</v>
      </c>
      <c r="AJ2256" s="6" t="s">
        <v>103</v>
      </c>
      <c r="AK2256" s="81">
        <v>0</v>
      </c>
      <c r="AL2256" s="6" t="s">
        <v>103</v>
      </c>
      <c r="AM2256" s="342"/>
      <c r="AN2256" s="342"/>
      <c r="AO2256" s="342"/>
    </row>
    <row r="2257" spans="1:41">
      <c r="A2257" s="75" t="s">
        <v>7693</v>
      </c>
      <c r="B2257" s="6" t="s">
        <v>93</v>
      </c>
      <c r="C2257" s="76">
        <v>2256</v>
      </c>
      <c r="D2257" s="80" t="s">
        <v>27</v>
      </c>
      <c r="E2257" s="80" t="s">
        <v>2163</v>
      </c>
      <c r="F2257" s="6" t="str">
        <f t="shared" si="239"/>
        <v>FREIGHTRM-V-072-V1I26-M46, M01.3</v>
      </c>
      <c r="G2257" s="96" t="s">
        <v>7745</v>
      </c>
      <c r="H2257" s="95" t="s">
        <v>7746</v>
      </c>
      <c r="I2257" s="85" t="s">
        <v>6622</v>
      </c>
      <c r="J2257" s="105">
        <v>46121</v>
      </c>
      <c r="K2257" s="96" t="s">
        <v>6153</v>
      </c>
      <c r="L2257" s="85" t="s">
        <v>7920</v>
      </c>
      <c r="M2257" s="85" t="s">
        <v>1264</v>
      </c>
      <c r="N2257" s="85" t="s">
        <v>116</v>
      </c>
      <c r="O2257" s="71">
        <v>0</v>
      </c>
      <c r="P2257" s="71">
        <v>0</v>
      </c>
      <c r="Q2257" s="79">
        <v>5032.08</v>
      </c>
      <c r="R2257" s="79">
        <v>805.13</v>
      </c>
      <c r="S2257" s="71">
        <v>0</v>
      </c>
      <c r="T2257" s="79">
        <v>5837.21</v>
      </c>
      <c r="U2257" s="80" t="s">
        <v>24</v>
      </c>
      <c r="V2257" s="84">
        <f t="shared" si="240"/>
        <v>337.02136258660505</v>
      </c>
      <c r="W2257" s="106">
        <v>46111</v>
      </c>
      <c r="X2257" s="85" t="s">
        <v>1889</v>
      </c>
      <c r="Y2257" s="85" t="s">
        <v>1890</v>
      </c>
      <c r="Z2257" s="85" t="s">
        <v>239</v>
      </c>
      <c r="AA2257" s="85" t="s">
        <v>122</v>
      </c>
      <c r="AB2257" s="76" t="s">
        <v>1106</v>
      </c>
      <c r="AC2257" s="76" t="s">
        <v>540</v>
      </c>
      <c r="AD2257" s="76" t="s">
        <v>173</v>
      </c>
      <c r="AE2257" s="76" t="s">
        <v>548</v>
      </c>
      <c r="AF2257" s="76" t="s">
        <v>96</v>
      </c>
      <c r="AG2257" s="82"/>
      <c r="AH2257" s="60"/>
      <c r="AI2257" s="75" t="s">
        <v>7693</v>
      </c>
      <c r="AJ2257" s="6" t="s">
        <v>103</v>
      </c>
      <c r="AK2257" s="81">
        <v>0</v>
      </c>
      <c r="AL2257" s="6" t="s">
        <v>103</v>
      </c>
      <c r="AM2257" s="342"/>
      <c r="AN2257" s="342"/>
      <c r="AO2257" s="342"/>
    </row>
    <row r="2258" spans="1:41">
      <c r="A2258" s="75" t="s">
        <v>7693</v>
      </c>
      <c r="B2258" s="6" t="s">
        <v>93</v>
      </c>
      <c r="C2258" s="76">
        <v>2257</v>
      </c>
      <c r="D2258" s="80" t="s">
        <v>27</v>
      </c>
      <c r="E2258" s="80" t="s">
        <v>2163</v>
      </c>
      <c r="F2258" s="6" t="str">
        <f t="shared" si="239"/>
        <v>FREIGHTRM-V-096-V1I26-M19.1</v>
      </c>
      <c r="G2258" s="96" t="s">
        <v>6495</v>
      </c>
      <c r="H2258" s="95" t="s">
        <v>7747</v>
      </c>
      <c r="I2258" s="85" t="s">
        <v>6622</v>
      </c>
      <c r="J2258" s="105">
        <v>46121</v>
      </c>
      <c r="K2258" s="96" t="s">
        <v>6648</v>
      </c>
      <c r="L2258" s="85" t="s">
        <v>7921</v>
      </c>
      <c r="M2258" s="85" t="s">
        <v>1264</v>
      </c>
      <c r="N2258" s="85" t="s">
        <v>116</v>
      </c>
      <c r="O2258" s="71">
        <v>0</v>
      </c>
      <c r="P2258" s="71">
        <v>0</v>
      </c>
      <c r="Q2258" s="79">
        <v>2308.7600000000002</v>
      </c>
      <c r="R2258" s="79">
        <v>369.4</v>
      </c>
      <c r="S2258" s="71">
        <v>0</v>
      </c>
      <c r="T2258" s="79">
        <v>2678.16</v>
      </c>
      <c r="U2258" s="80" t="s">
        <v>24</v>
      </c>
      <c r="V2258" s="84">
        <f t="shared" si="240"/>
        <v>154.62817551963047</v>
      </c>
      <c r="W2258" s="106">
        <v>46113</v>
      </c>
      <c r="X2258" s="85" t="s">
        <v>1898</v>
      </c>
      <c r="Y2258" s="85" t="s">
        <v>1899</v>
      </c>
      <c r="Z2258" s="85" t="s">
        <v>239</v>
      </c>
      <c r="AA2258" s="85" t="s">
        <v>122</v>
      </c>
      <c r="AB2258" s="76" t="s">
        <v>539</v>
      </c>
      <c r="AC2258" s="76" t="s">
        <v>540</v>
      </c>
      <c r="AD2258" s="76" t="s">
        <v>173</v>
      </c>
      <c r="AE2258" s="76" t="s">
        <v>548</v>
      </c>
      <c r="AF2258" s="76" t="s">
        <v>96</v>
      </c>
      <c r="AG2258" s="82"/>
      <c r="AH2258" s="60"/>
      <c r="AI2258" s="75" t="s">
        <v>7693</v>
      </c>
      <c r="AJ2258" s="6" t="s">
        <v>103</v>
      </c>
      <c r="AK2258" s="81">
        <v>0</v>
      </c>
      <c r="AL2258" s="6" t="s">
        <v>103</v>
      </c>
      <c r="AM2258" s="342"/>
      <c r="AN2258" s="342"/>
      <c r="AO2258" s="342"/>
    </row>
    <row r="2259" spans="1:41">
      <c r="A2259" s="75" t="s">
        <v>7693</v>
      </c>
      <c r="B2259" s="6" t="s">
        <v>93</v>
      </c>
      <c r="C2259" s="76">
        <v>2258</v>
      </c>
      <c r="D2259" s="80" t="s">
        <v>27</v>
      </c>
      <c r="E2259" s="80" t="s">
        <v>2163</v>
      </c>
      <c r="F2259" s="6" t="str">
        <f t="shared" si="239"/>
        <v>FREIGHTRM-V-090-V1I26-M23.1</v>
      </c>
      <c r="G2259" s="96" t="s">
        <v>5914</v>
      </c>
      <c r="H2259" s="95" t="s">
        <v>7748</v>
      </c>
      <c r="I2259" s="85" t="s">
        <v>6622</v>
      </c>
      <c r="J2259" s="105">
        <v>46121</v>
      </c>
      <c r="K2259" s="96" t="s">
        <v>6651</v>
      </c>
      <c r="L2259" s="85" t="s">
        <v>7922</v>
      </c>
      <c r="M2259" s="85" t="s">
        <v>1264</v>
      </c>
      <c r="N2259" s="85" t="s">
        <v>116</v>
      </c>
      <c r="O2259" s="71">
        <v>0</v>
      </c>
      <c r="P2259" s="71">
        <v>0</v>
      </c>
      <c r="Q2259" s="79">
        <v>2308.7600000000002</v>
      </c>
      <c r="R2259" s="79">
        <v>369.4</v>
      </c>
      <c r="S2259" s="71">
        <v>0</v>
      </c>
      <c r="T2259" s="79">
        <v>2678.16</v>
      </c>
      <c r="U2259" s="80" t="s">
        <v>24</v>
      </c>
      <c r="V2259" s="84">
        <f t="shared" si="240"/>
        <v>154.62817551963047</v>
      </c>
      <c r="W2259" s="106">
        <v>46114</v>
      </c>
      <c r="X2259" s="85" t="s">
        <v>1885</v>
      </c>
      <c r="Y2259" s="85" t="s">
        <v>1886</v>
      </c>
      <c r="Z2259" s="85" t="s">
        <v>239</v>
      </c>
      <c r="AA2259" s="85" t="s">
        <v>122</v>
      </c>
      <c r="AB2259" s="76" t="s">
        <v>1118</v>
      </c>
      <c r="AC2259" s="76" t="s">
        <v>540</v>
      </c>
      <c r="AD2259" s="76" t="s">
        <v>173</v>
      </c>
      <c r="AE2259" s="76" t="s">
        <v>548</v>
      </c>
      <c r="AF2259" s="76" t="s">
        <v>96</v>
      </c>
      <c r="AG2259" s="82"/>
      <c r="AH2259" s="60"/>
      <c r="AI2259" s="75" t="s">
        <v>7693</v>
      </c>
      <c r="AJ2259" s="6" t="s">
        <v>103</v>
      </c>
      <c r="AK2259" s="81">
        <v>0</v>
      </c>
      <c r="AL2259" s="6" t="s">
        <v>103</v>
      </c>
      <c r="AM2259" s="342"/>
      <c r="AN2259" s="342"/>
      <c r="AO2259" s="342"/>
    </row>
    <row r="2260" spans="1:41">
      <c r="A2260" s="75" t="s">
        <v>7693</v>
      </c>
      <c r="B2260" s="6" t="s">
        <v>93</v>
      </c>
      <c r="C2260" s="76">
        <v>2259</v>
      </c>
      <c r="D2260" s="80" t="s">
        <v>27</v>
      </c>
      <c r="E2260" s="80" t="s">
        <v>2163</v>
      </c>
      <c r="F2260" s="6" t="str">
        <f t="shared" si="239"/>
        <v>FREIGHTRM-V-069-V1I26-M19.1</v>
      </c>
      <c r="G2260" s="96" t="s">
        <v>7749</v>
      </c>
      <c r="H2260" s="95" t="s">
        <v>7750</v>
      </c>
      <c r="I2260" s="85" t="s">
        <v>6622</v>
      </c>
      <c r="J2260" s="105">
        <v>46121</v>
      </c>
      <c r="K2260" s="96" t="s">
        <v>7923</v>
      </c>
      <c r="L2260" s="85" t="s">
        <v>7924</v>
      </c>
      <c r="M2260" s="85" t="s">
        <v>1264</v>
      </c>
      <c r="N2260" s="85" t="s">
        <v>116</v>
      </c>
      <c r="O2260" s="71">
        <v>0</v>
      </c>
      <c r="P2260" s="71">
        <v>0</v>
      </c>
      <c r="Q2260" s="79">
        <v>4062.68</v>
      </c>
      <c r="R2260" s="79">
        <v>650.03</v>
      </c>
      <c r="S2260" s="71">
        <v>0</v>
      </c>
      <c r="T2260" s="79">
        <v>4712.71</v>
      </c>
      <c r="U2260" s="80" t="s">
        <v>24</v>
      </c>
      <c r="V2260" s="84">
        <f t="shared" si="240"/>
        <v>272.09642032332562</v>
      </c>
      <c r="W2260" s="106">
        <v>46118</v>
      </c>
      <c r="X2260" s="85" t="s">
        <v>6148</v>
      </c>
      <c r="Y2260" s="85" t="s">
        <v>1899</v>
      </c>
      <c r="Z2260" s="85" t="s">
        <v>239</v>
      </c>
      <c r="AA2260" s="85" t="s">
        <v>122</v>
      </c>
      <c r="AB2260" s="76" t="s">
        <v>539</v>
      </c>
      <c r="AC2260" s="76" t="s">
        <v>540</v>
      </c>
      <c r="AD2260" s="76" t="s">
        <v>173</v>
      </c>
      <c r="AE2260" s="76" t="s">
        <v>548</v>
      </c>
      <c r="AF2260" s="76" t="s">
        <v>96</v>
      </c>
      <c r="AG2260" s="82"/>
      <c r="AH2260" s="60"/>
      <c r="AI2260" s="75" t="s">
        <v>7693</v>
      </c>
      <c r="AJ2260" s="6" t="s">
        <v>103</v>
      </c>
      <c r="AK2260" s="81">
        <v>0</v>
      </c>
      <c r="AL2260" s="6" t="s">
        <v>103</v>
      </c>
      <c r="AM2260" s="342"/>
      <c r="AN2260" s="342"/>
      <c r="AO2260" s="342"/>
    </row>
    <row r="2261" spans="1:41">
      <c r="A2261" s="75" t="s">
        <v>7693</v>
      </c>
      <c r="B2261" s="6" t="s">
        <v>93</v>
      </c>
      <c r="C2261" s="76">
        <v>2260</v>
      </c>
      <c r="D2261" s="80" t="s">
        <v>591</v>
      </c>
      <c r="E2261" s="80" t="s">
        <v>2163</v>
      </c>
      <c r="F2261" s="6" t="str">
        <f t="shared" si="239"/>
        <v>FREIGHTRM-J-1284LI26-M19</v>
      </c>
      <c r="G2261" t="s">
        <v>7751</v>
      </c>
      <c r="H2261" s="303">
        <v>6240932792</v>
      </c>
      <c r="I2261" s="85" t="s">
        <v>6622</v>
      </c>
      <c r="J2261" s="105">
        <v>46118</v>
      </c>
      <c r="K2261" s="107" t="s">
        <v>116</v>
      </c>
      <c r="L2261" s="303">
        <v>547471359</v>
      </c>
      <c r="M2261" s="85" t="s">
        <v>173</v>
      </c>
      <c r="N2261" s="85" t="s">
        <v>116</v>
      </c>
      <c r="O2261" s="71">
        <v>0</v>
      </c>
      <c r="P2261" s="71">
        <v>0</v>
      </c>
      <c r="Q2261" s="79">
        <v>495.87</v>
      </c>
      <c r="R2261" s="79">
        <v>0</v>
      </c>
      <c r="S2261" s="71">
        <v>0</v>
      </c>
      <c r="T2261" s="79">
        <v>495.87</v>
      </c>
      <c r="U2261" s="80" t="s">
        <v>118</v>
      </c>
      <c r="V2261" s="84">
        <f>T2261</f>
        <v>495.87</v>
      </c>
      <c r="W2261" s="106" t="s">
        <v>7925</v>
      </c>
      <c r="X2261" t="s">
        <v>4743</v>
      </c>
      <c r="Y2261" s="85" t="s">
        <v>178</v>
      </c>
      <c r="Z2261" s="85" t="s">
        <v>178</v>
      </c>
      <c r="AA2261" s="85" t="s">
        <v>1156</v>
      </c>
      <c r="AB2261" s="76" t="s">
        <v>539</v>
      </c>
      <c r="AC2261" s="76" t="s">
        <v>540</v>
      </c>
      <c r="AD2261" s="76" t="s">
        <v>173</v>
      </c>
      <c r="AE2261" s="76" t="s">
        <v>548</v>
      </c>
      <c r="AF2261" s="76" t="s">
        <v>96</v>
      </c>
      <c r="AG2261" s="82"/>
      <c r="AH2261" s="60"/>
      <c r="AI2261" s="75" t="s">
        <v>7693</v>
      </c>
      <c r="AJ2261" s="6" t="s">
        <v>103</v>
      </c>
      <c r="AK2261" s="81">
        <v>0</v>
      </c>
      <c r="AL2261" s="6" t="s">
        <v>103</v>
      </c>
      <c r="AM2261" s="342"/>
      <c r="AN2261" s="342"/>
      <c r="AO2261" s="342"/>
    </row>
    <row r="2262" spans="1:41">
      <c r="A2262" s="75" t="s">
        <v>7693</v>
      </c>
      <c r="B2262" s="6" t="s">
        <v>93</v>
      </c>
      <c r="C2262" s="76">
        <v>2261</v>
      </c>
      <c r="D2262" s="80" t="s">
        <v>592</v>
      </c>
      <c r="E2262" s="80" t="s">
        <v>2164</v>
      </c>
      <c r="F2262" s="6" t="str">
        <f t="shared" si="239"/>
        <v>BROKERRM-I-1209-AI26-M19</v>
      </c>
      <c r="G2262" s="96" t="s">
        <v>7752</v>
      </c>
      <c r="H2262" s="394" t="s">
        <v>7753</v>
      </c>
      <c r="I2262" s="85" t="s">
        <v>6622</v>
      </c>
      <c r="J2262" s="105">
        <v>46120</v>
      </c>
      <c r="K2262" s="107" t="s">
        <v>7926</v>
      </c>
      <c r="L2262" s="85">
        <v>5345616662</v>
      </c>
      <c r="M2262" s="85" t="s">
        <v>25</v>
      </c>
      <c r="N2262" s="85" t="s">
        <v>116</v>
      </c>
      <c r="O2262" s="71">
        <v>0</v>
      </c>
      <c r="P2262" s="71">
        <v>0</v>
      </c>
      <c r="Q2262" s="79">
        <v>7470.69</v>
      </c>
      <c r="R2262" s="79">
        <v>1195.3104000000001</v>
      </c>
      <c r="S2262" s="71">
        <v>0</v>
      </c>
      <c r="T2262" s="79">
        <v>8666.000399999999</v>
      </c>
      <c r="U2262" s="80" t="s">
        <v>24</v>
      </c>
      <c r="V2262" s="84">
        <f t="shared" ref="V2262:V2278" si="241">T2262/17.32</f>
        <v>500.34644341801379</v>
      </c>
      <c r="W2262" s="106">
        <v>46119</v>
      </c>
      <c r="X2262" s="85" t="s">
        <v>1210</v>
      </c>
      <c r="Y2262" s="85" t="s">
        <v>129</v>
      </c>
      <c r="Z2262" s="85" t="s">
        <v>121</v>
      </c>
      <c r="AA2262" s="85" t="s">
        <v>122</v>
      </c>
      <c r="AB2262" s="76" t="s">
        <v>539</v>
      </c>
      <c r="AC2262" s="76" t="s">
        <v>540</v>
      </c>
      <c r="AD2262" s="76" t="s">
        <v>25</v>
      </c>
      <c r="AE2262" s="76" t="s">
        <v>544</v>
      </c>
      <c r="AF2262" s="76" t="s">
        <v>96</v>
      </c>
      <c r="AG2262" s="82"/>
      <c r="AH2262" s="60"/>
      <c r="AI2262" s="75" t="s">
        <v>7693</v>
      </c>
      <c r="AJ2262" s="6" t="s">
        <v>103</v>
      </c>
      <c r="AK2262" s="81">
        <v>0</v>
      </c>
      <c r="AL2262" s="6" t="s">
        <v>103</v>
      </c>
      <c r="AM2262" s="342"/>
      <c r="AN2262" s="342"/>
      <c r="AO2262" s="342"/>
    </row>
    <row r="2263" spans="1:41">
      <c r="A2263" s="75" t="s">
        <v>7693</v>
      </c>
      <c r="B2263" s="6" t="s">
        <v>93</v>
      </c>
      <c r="C2263" s="76">
        <v>2262</v>
      </c>
      <c r="D2263" s="80" t="s">
        <v>592</v>
      </c>
      <c r="E2263" s="80" t="s">
        <v>2164</v>
      </c>
      <c r="F2263" s="6" t="str">
        <f t="shared" si="239"/>
        <v>BROKERRM-I-1184-AI26-M46</v>
      </c>
      <c r="G2263" s="96" t="s">
        <v>7754</v>
      </c>
      <c r="H2263" s="394" t="s">
        <v>7755</v>
      </c>
      <c r="I2263" s="85" t="s">
        <v>6622</v>
      </c>
      <c r="J2263" s="105">
        <v>46121</v>
      </c>
      <c r="K2263" s="96" t="s">
        <v>7927</v>
      </c>
      <c r="L2263" s="85">
        <v>9993280065</v>
      </c>
      <c r="M2263" s="85" t="s">
        <v>25</v>
      </c>
      <c r="N2263" s="85" t="s">
        <v>116</v>
      </c>
      <c r="O2263" s="71">
        <v>0</v>
      </c>
      <c r="P2263" s="71">
        <v>0</v>
      </c>
      <c r="Q2263" s="79">
        <v>7401.55</v>
      </c>
      <c r="R2263" s="79">
        <v>1184.248</v>
      </c>
      <c r="S2263" s="71">
        <v>0</v>
      </c>
      <c r="T2263" s="79">
        <v>8585.7980000000007</v>
      </c>
      <c r="U2263" s="80" t="s">
        <v>24</v>
      </c>
      <c r="V2263" s="84">
        <f t="shared" si="241"/>
        <v>495.7158198614319</v>
      </c>
      <c r="W2263" s="106">
        <v>46119</v>
      </c>
      <c r="X2263" s="85" t="s">
        <v>1183</v>
      </c>
      <c r="Y2263" s="85" t="s">
        <v>178</v>
      </c>
      <c r="Z2263" s="85" t="s">
        <v>121</v>
      </c>
      <c r="AA2263" s="85" t="s">
        <v>122</v>
      </c>
      <c r="AB2263" s="76" t="s">
        <v>1106</v>
      </c>
      <c r="AC2263" s="76" t="s">
        <v>540</v>
      </c>
      <c r="AD2263" s="76" t="s">
        <v>25</v>
      </c>
      <c r="AE2263" s="76" t="s">
        <v>544</v>
      </c>
      <c r="AF2263" s="76" t="s">
        <v>96</v>
      </c>
      <c r="AG2263" s="82"/>
      <c r="AH2263" s="60"/>
      <c r="AI2263" s="75" t="s">
        <v>7693</v>
      </c>
      <c r="AJ2263" s="6" t="s">
        <v>103</v>
      </c>
      <c r="AK2263" s="81">
        <v>0</v>
      </c>
      <c r="AL2263" s="6" t="s">
        <v>103</v>
      </c>
      <c r="AM2263" s="342"/>
      <c r="AN2263" s="342"/>
      <c r="AO2263" s="342"/>
    </row>
    <row r="2264" spans="1:41">
      <c r="A2264" s="75" t="s">
        <v>7693</v>
      </c>
      <c r="B2264" s="6" t="s">
        <v>93</v>
      </c>
      <c r="C2264" s="76">
        <v>2263</v>
      </c>
      <c r="D2264" s="80" t="s">
        <v>592</v>
      </c>
      <c r="E2264" s="80" t="s">
        <v>2164</v>
      </c>
      <c r="F2264" s="6" t="str">
        <f t="shared" si="239"/>
        <v>BROKERRM-I-1220-AI26-M23</v>
      </c>
      <c r="G2264" s="96" t="s">
        <v>7756</v>
      </c>
      <c r="H2264" s="394" t="s">
        <v>7757</v>
      </c>
      <c r="I2264" s="85" t="s">
        <v>6622</v>
      </c>
      <c r="J2264" s="105">
        <v>46120</v>
      </c>
      <c r="K2264" s="107" t="s">
        <v>7928</v>
      </c>
      <c r="L2264" s="85">
        <v>9355684100</v>
      </c>
      <c r="M2264" s="85" t="s">
        <v>25</v>
      </c>
      <c r="N2264" s="85" t="s">
        <v>116</v>
      </c>
      <c r="O2264" s="71">
        <v>0</v>
      </c>
      <c r="P2264" s="71">
        <v>0</v>
      </c>
      <c r="Q2264" s="79">
        <v>5789.24</v>
      </c>
      <c r="R2264" s="79">
        <v>926.27840000000003</v>
      </c>
      <c r="S2264" s="71">
        <v>0</v>
      </c>
      <c r="T2264" s="79">
        <v>6715.5183999999999</v>
      </c>
      <c r="U2264" s="80" t="s">
        <v>24</v>
      </c>
      <c r="V2264" s="84">
        <f t="shared" si="241"/>
        <v>387.73200923787527</v>
      </c>
      <c r="W2264" s="106">
        <v>46119</v>
      </c>
      <c r="X2264" s="85" t="s">
        <v>1185</v>
      </c>
      <c r="Y2264" s="85" t="s">
        <v>1186</v>
      </c>
      <c r="Z2264" s="85" t="s">
        <v>121</v>
      </c>
      <c r="AA2264" s="85" t="s">
        <v>122</v>
      </c>
      <c r="AB2264" s="76" t="s">
        <v>1118</v>
      </c>
      <c r="AC2264" s="76" t="s">
        <v>540</v>
      </c>
      <c r="AD2264" s="76" t="s">
        <v>25</v>
      </c>
      <c r="AE2264" s="76" t="s">
        <v>544</v>
      </c>
      <c r="AF2264" s="76" t="s">
        <v>96</v>
      </c>
      <c r="AG2264" s="82"/>
      <c r="AH2264" s="60"/>
      <c r="AI2264" s="75" t="s">
        <v>7693</v>
      </c>
      <c r="AJ2264" s="6" t="s">
        <v>103</v>
      </c>
      <c r="AK2264" s="81">
        <v>0</v>
      </c>
      <c r="AL2264" s="6" t="s">
        <v>103</v>
      </c>
      <c r="AM2264" s="342"/>
      <c r="AN2264" s="342"/>
      <c r="AO2264" s="342"/>
    </row>
    <row r="2265" spans="1:41">
      <c r="A2265" s="75" t="s">
        <v>7693</v>
      </c>
      <c r="B2265" s="6" t="s">
        <v>93</v>
      </c>
      <c r="C2265" s="76">
        <v>2264</v>
      </c>
      <c r="D2265" s="80" t="s">
        <v>592</v>
      </c>
      <c r="E2265" s="80" t="s">
        <v>2164</v>
      </c>
      <c r="F2265" s="6" t="str">
        <f t="shared" si="239"/>
        <v>BROKERRM-I-1226-AI26-M23</v>
      </c>
      <c r="G2265" s="96" t="s">
        <v>7758</v>
      </c>
      <c r="H2265" s="394" t="s">
        <v>7759</v>
      </c>
      <c r="I2265" s="85" t="s">
        <v>6622</v>
      </c>
      <c r="J2265" s="105">
        <v>46120</v>
      </c>
      <c r="K2265" s="107" t="s">
        <v>7929</v>
      </c>
      <c r="L2265" s="85">
        <v>1894141491</v>
      </c>
      <c r="M2265" s="85" t="s">
        <v>25</v>
      </c>
      <c r="N2265" s="85" t="s">
        <v>116</v>
      </c>
      <c r="O2265" s="71">
        <v>0</v>
      </c>
      <c r="P2265" s="71">
        <v>0</v>
      </c>
      <c r="Q2265" s="79">
        <v>3646.55</v>
      </c>
      <c r="R2265" s="79">
        <v>583.44000000000005</v>
      </c>
      <c r="S2265" s="71">
        <v>0</v>
      </c>
      <c r="T2265" s="79">
        <v>4229.99</v>
      </c>
      <c r="U2265" s="80" t="s">
        <v>24</v>
      </c>
      <c r="V2265" s="84">
        <f t="shared" si="241"/>
        <v>244.22575057736719</v>
      </c>
      <c r="W2265" s="106">
        <v>46119</v>
      </c>
      <c r="X2265" s="85" t="s">
        <v>1176</v>
      </c>
      <c r="Y2265" s="85" t="s">
        <v>129</v>
      </c>
      <c r="Z2265" s="85" t="s">
        <v>121</v>
      </c>
      <c r="AA2265" s="85" t="s">
        <v>122</v>
      </c>
      <c r="AB2265" s="76" t="s">
        <v>1118</v>
      </c>
      <c r="AC2265" s="76" t="s">
        <v>540</v>
      </c>
      <c r="AD2265" s="76" t="s">
        <v>25</v>
      </c>
      <c r="AE2265" s="76" t="s">
        <v>544</v>
      </c>
      <c r="AF2265" s="76" t="s">
        <v>96</v>
      </c>
      <c r="AG2265" s="82"/>
      <c r="AH2265" s="60"/>
      <c r="AI2265" s="75" t="s">
        <v>7693</v>
      </c>
      <c r="AJ2265" s="6" t="s">
        <v>103</v>
      </c>
      <c r="AK2265" s="81">
        <v>0</v>
      </c>
      <c r="AL2265" s="6" t="s">
        <v>103</v>
      </c>
      <c r="AM2265" s="342"/>
      <c r="AN2265" s="342"/>
      <c r="AO2265" s="342"/>
    </row>
    <row r="2266" spans="1:41">
      <c r="A2266" s="75" t="s">
        <v>7693</v>
      </c>
      <c r="B2266" s="6" t="s">
        <v>93</v>
      </c>
      <c r="C2266" s="76">
        <v>2265</v>
      </c>
      <c r="D2266" s="80" t="s">
        <v>592</v>
      </c>
      <c r="E2266" s="80" t="s">
        <v>2164</v>
      </c>
      <c r="F2266" s="6" t="str">
        <f t="shared" si="239"/>
        <v>BROKERRM-I-1219-AI26-M46</v>
      </c>
      <c r="G2266" s="96" t="s">
        <v>7760</v>
      </c>
      <c r="H2266" s="394" t="s">
        <v>7761</v>
      </c>
      <c r="I2266" s="85" t="s">
        <v>6622</v>
      </c>
      <c r="J2266" s="105">
        <v>46121</v>
      </c>
      <c r="K2266" s="96" t="s">
        <v>7930</v>
      </c>
      <c r="L2266" s="85">
        <v>4785615203</v>
      </c>
      <c r="M2266" s="85" t="s">
        <v>25</v>
      </c>
      <c r="N2266" s="85" t="s">
        <v>116</v>
      </c>
      <c r="O2266" s="71">
        <v>0</v>
      </c>
      <c r="P2266" s="71">
        <v>0</v>
      </c>
      <c r="Q2266" s="79">
        <v>3741.85</v>
      </c>
      <c r="R2266" s="79">
        <v>598.69000000000005</v>
      </c>
      <c r="S2266" s="71">
        <v>0</v>
      </c>
      <c r="T2266" s="79">
        <v>4340.54</v>
      </c>
      <c r="U2266" s="80" t="s">
        <v>24</v>
      </c>
      <c r="V2266" s="84">
        <f t="shared" si="241"/>
        <v>250.60854503464202</v>
      </c>
      <c r="W2266" s="106">
        <v>46114</v>
      </c>
      <c r="X2266" s="85" t="s">
        <v>1176</v>
      </c>
      <c r="Y2266" s="85" t="s">
        <v>129</v>
      </c>
      <c r="Z2266" s="85" t="s">
        <v>121</v>
      </c>
      <c r="AA2266" s="85" t="s">
        <v>122</v>
      </c>
      <c r="AB2266" s="76" t="s">
        <v>1106</v>
      </c>
      <c r="AC2266" s="76" t="s">
        <v>540</v>
      </c>
      <c r="AD2266" s="76" t="s">
        <v>25</v>
      </c>
      <c r="AE2266" s="76" t="s">
        <v>544</v>
      </c>
      <c r="AF2266" s="76" t="s">
        <v>96</v>
      </c>
      <c r="AG2266" s="82"/>
      <c r="AH2266" s="60"/>
      <c r="AI2266" s="75" t="s">
        <v>7693</v>
      </c>
      <c r="AJ2266" s="6" t="s">
        <v>103</v>
      </c>
      <c r="AK2266" s="81">
        <v>0</v>
      </c>
      <c r="AL2266" s="6" t="s">
        <v>103</v>
      </c>
      <c r="AM2266" s="342"/>
      <c r="AN2266" s="342"/>
      <c r="AO2266" s="342"/>
    </row>
    <row r="2267" spans="1:41">
      <c r="A2267" s="75" t="s">
        <v>7693</v>
      </c>
      <c r="B2267" s="6" t="s">
        <v>93</v>
      </c>
      <c r="C2267" s="76">
        <v>2266</v>
      </c>
      <c r="D2267" s="80" t="s">
        <v>592</v>
      </c>
      <c r="E2267" s="80" t="s">
        <v>2164</v>
      </c>
      <c r="F2267" s="6" t="str">
        <f t="shared" si="239"/>
        <v>BROKERRM-I-1227-AI26-M23</v>
      </c>
      <c r="G2267" s="96" t="s">
        <v>7762</v>
      </c>
      <c r="H2267" s="394" t="s">
        <v>7763</v>
      </c>
      <c r="I2267" s="85" t="s">
        <v>6622</v>
      </c>
      <c r="J2267" s="105">
        <v>46120</v>
      </c>
      <c r="K2267" s="107" t="s">
        <v>7931</v>
      </c>
      <c r="L2267" s="85">
        <v>9812317922</v>
      </c>
      <c r="M2267" s="85" t="s">
        <v>25</v>
      </c>
      <c r="N2267" s="85" t="s">
        <v>116</v>
      </c>
      <c r="O2267" s="71">
        <v>0</v>
      </c>
      <c r="P2267" s="71">
        <v>0</v>
      </c>
      <c r="Q2267" s="79">
        <v>6043.24</v>
      </c>
      <c r="R2267" s="79">
        <v>966.91840000000002</v>
      </c>
      <c r="S2267" s="71">
        <v>0</v>
      </c>
      <c r="T2267" s="79">
        <v>7010.1584000000003</v>
      </c>
      <c r="U2267" s="80" t="s">
        <v>24</v>
      </c>
      <c r="V2267" s="84">
        <f t="shared" si="241"/>
        <v>404.74355658198613</v>
      </c>
      <c r="W2267" s="106">
        <v>46119</v>
      </c>
      <c r="X2267" s="85" t="s">
        <v>1183</v>
      </c>
      <c r="Y2267" s="85" t="s">
        <v>178</v>
      </c>
      <c r="Z2267" s="85" t="s">
        <v>121</v>
      </c>
      <c r="AA2267" s="85" t="s">
        <v>122</v>
      </c>
      <c r="AB2267" s="76" t="s">
        <v>1118</v>
      </c>
      <c r="AC2267" s="76" t="s">
        <v>540</v>
      </c>
      <c r="AD2267" s="76" t="s">
        <v>25</v>
      </c>
      <c r="AE2267" s="76" t="s">
        <v>544</v>
      </c>
      <c r="AF2267" s="76" t="s">
        <v>96</v>
      </c>
      <c r="AG2267" s="82"/>
      <c r="AH2267" s="60"/>
      <c r="AI2267" s="75" t="s">
        <v>7693</v>
      </c>
      <c r="AJ2267" s="6" t="s">
        <v>103</v>
      </c>
      <c r="AK2267" s="81">
        <v>0</v>
      </c>
      <c r="AL2267" s="6" t="s">
        <v>103</v>
      </c>
      <c r="AM2267" s="342"/>
      <c r="AN2267" s="342"/>
      <c r="AO2267" s="342"/>
    </row>
    <row r="2268" spans="1:41">
      <c r="A2268" s="75" t="s">
        <v>7693</v>
      </c>
      <c r="B2268" s="6" t="s">
        <v>93</v>
      </c>
      <c r="C2268" s="76">
        <v>2267</v>
      </c>
      <c r="D2268" s="80" t="s">
        <v>592</v>
      </c>
      <c r="E2268" s="80" t="s">
        <v>2164</v>
      </c>
      <c r="F2268" s="6" t="str">
        <f t="shared" si="239"/>
        <v>BROKERRM-I-1229-AI26-M46</v>
      </c>
      <c r="G2268" s="96" t="s">
        <v>7764</v>
      </c>
      <c r="H2268" s="394" t="s">
        <v>7765</v>
      </c>
      <c r="I2268" s="85" t="s">
        <v>6622</v>
      </c>
      <c r="J2268" s="105">
        <v>46121</v>
      </c>
      <c r="K2268" s="96" t="s">
        <v>7932</v>
      </c>
      <c r="L2268" s="85">
        <v>1639561486</v>
      </c>
      <c r="M2268" s="85" t="s">
        <v>25</v>
      </c>
      <c r="N2268" s="85" t="s">
        <v>116</v>
      </c>
      <c r="O2268" s="71">
        <v>0</v>
      </c>
      <c r="P2268" s="71">
        <v>0</v>
      </c>
      <c r="Q2268" s="79">
        <v>5789.24</v>
      </c>
      <c r="R2268" s="79">
        <v>926.27840000000003</v>
      </c>
      <c r="S2268" s="71">
        <v>0</v>
      </c>
      <c r="T2268" s="79">
        <v>6715.5183999999999</v>
      </c>
      <c r="U2268" s="80" t="s">
        <v>24</v>
      </c>
      <c r="V2268" s="84">
        <f t="shared" si="241"/>
        <v>387.73200923787527</v>
      </c>
      <c r="W2268" s="106">
        <v>46120</v>
      </c>
      <c r="X2268" s="85" t="s">
        <v>1183</v>
      </c>
      <c r="Y2268" s="85" t="s">
        <v>178</v>
      </c>
      <c r="Z2268" s="85" t="s">
        <v>121</v>
      </c>
      <c r="AA2268" s="85" t="s">
        <v>122</v>
      </c>
      <c r="AB2268" s="76" t="s">
        <v>1106</v>
      </c>
      <c r="AC2268" s="76" t="s">
        <v>540</v>
      </c>
      <c r="AD2268" s="76" t="s">
        <v>25</v>
      </c>
      <c r="AE2268" s="76" t="s">
        <v>544</v>
      </c>
      <c r="AF2268" s="76" t="s">
        <v>96</v>
      </c>
      <c r="AG2268" s="82"/>
      <c r="AH2268" s="60"/>
      <c r="AI2268" s="75" t="s">
        <v>7693</v>
      </c>
      <c r="AJ2268" s="6" t="s">
        <v>103</v>
      </c>
      <c r="AK2268" s="81">
        <v>0</v>
      </c>
      <c r="AL2268" s="6" t="s">
        <v>103</v>
      </c>
      <c r="AM2268" s="342"/>
      <c r="AN2268" s="342"/>
      <c r="AO2268" s="342"/>
    </row>
    <row r="2269" spans="1:41">
      <c r="A2269" s="75" t="s">
        <v>7693</v>
      </c>
      <c r="B2269" s="6" t="s">
        <v>93</v>
      </c>
      <c r="C2269" s="76">
        <v>2268</v>
      </c>
      <c r="D2269" s="80" t="s">
        <v>592</v>
      </c>
      <c r="E2269" s="80" t="s">
        <v>2164</v>
      </c>
      <c r="F2269" s="6" t="str">
        <f t="shared" si="239"/>
        <v>BROKERRM-I-1228-AI26-M19</v>
      </c>
      <c r="G2269" s="96" t="s">
        <v>7766</v>
      </c>
      <c r="H2269" s="394" t="s">
        <v>7767</v>
      </c>
      <c r="I2269" s="85" t="s">
        <v>6622</v>
      </c>
      <c r="J2269" s="105">
        <v>46121</v>
      </c>
      <c r="K2269" s="96" t="s">
        <v>7933</v>
      </c>
      <c r="L2269" s="85">
        <v>4248621134</v>
      </c>
      <c r="M2269" s="85" t="s">
        <v>25</v>
      </c>
      <c r="N2269" s="85" t="s">
        <v>116</v>
      </c>
      <c r="O2269" s="71">
        <v>0</v>
      </c>
      <c r="P2269" s="71">
        <v>0</v>
      </c>
      <c r="Q2269" s="79">
        <v>6043.24</v>
      </c>
      <c r="R2269" s="79">
        <v>966.91840000000002</v>
      </c>
      <c r="S2269" s="71">
        <v>0</v>
      </c>
      <c r="T2269" s="79">
        <v>7010.1584000000003</v>
      </c>
      <c r="U2269" s="80" t="s">
        <v>24</v>
      </c>
      <c r="V2269" s="84">
        <f t="shared" si="241"/>
        <v>404.74355658198613</v>
      </c>
      <c r="W2269" s="106">
        <v>46120</v>
      </c>
      <c r="X2269" s="85" t="s">
        <v>1224</v>
      </c>
      <c r="Y2269" s="85" t="s">
        <v>129</v>
      </c>
      <c r="Z2269" s="85" t="s">
        <v>121</v>
      </c>
      <c r="AA2269" s="85" t="s">
        <v>122</v>
      </c>
      <c r="AB2269" s="76" t="s">
        <v>539</v>
      </c>
      <c r="AC2269" s="76" t="s">
        <v>540</v>
      </c>
      <c r="AD2269" s="76" t="s">
        <v>25</v>
      </c>
      <c r="AE2269" s="76" t="s">
        <v>544</v>
      </c>
      <c r="AF2269" s="76" t="s">
        <v>96</v>
      </c>
      <c r="AG2269" s="82"/>
      <c r="AH2269" s="60"/>
      <c r="AI2269" s="75" t="s">
        <v>7693</v>
      </c>
      <c r="AJ2269" s="6" t="s">
        <v>103</v>
      </c>
      <c r="AK2269" s="81">
        <v>0</v>
      </c>
      <c r="AL2269" s="6" t="s">
        <v>103</v>
      </c>
      <c r="AM2269" s="342"/>
      <c r="AN2269" s="342"/>
      <c r="AO2269" s="342"/>
    </row>
    <row r="2270" spans="1:41">
      <c r="A2270" s="75" t="s">
        <v>7693</v>
      </c>
      <c r="B2270" s="6" t="s">
        <v>93</v>
      </c>
      <c r="C2270" s="76">
        <v>2269</v>
      </c>
      <c r="D2270" s="80" t="s">
        <v>592</v>
      </c>
      <c r="E2270" s="80" t="s">
        <v>2164</v>
      </c>
      <c r="F2270" s="6" t="str">
        <f t="shared" si="239"/>
        <v>BROKERRM-I-1234-AI26-M19</v>
      </c>
      <c r="G2270" s="96" t="s">
        <v>7768</v>
      </c>
      <c r="H2270" s="394" t="s">
        <v>7769</v>
      </c>
      <c r="I2270" s="85" t="s">
        <v>6622</v>
      </c>
      <c r="J2270" s="105">
        <v>46121</v>
      </c>
      <c r="K2270" s="96" t="s">
        <v>7934</v>
      </c>
      <c r="L2270" s="85">
        <v>1163181622</v>
      </c>
      <c r="M2270" s="85" t="s">
        <v>25</v>
      </c>
      <c r="N2270" s="85" t="s">
        <v>116</v>
      </c>
      <c r="O2270" s="71">
        <v>0</v>
      </c>
      <c r="P2270" s="71">
        <v>0</v>
      </c>
      <c r="Q2270" s="79">
        <v>7470.69</v>
      </c>
      <c r="R2270" s="79">
        <v>1195.3104000000001</v>
      </c>
      <c r="S2270" s="71">
        <v>0</v>
      </c>
      <c r="T2270" s="79">
        <v>8666.000399999999</v>
      </c>
      <c r="U2270" s="80" t="s">
        <v>24</v>
      </c>
      <c r="V2270" s="84">
        <f t="shared" si="241"/>
        <v>500.34644341801379</v>
      </c>
      <c r="W2270" s="106">
        <v>46120</v>
      </c>
      <c r="X2270" s="85" t="s">
        <v>1176</v>
      </c>
      <c r="Y2270" s="85" t="s">
        <v>129</v>
      </c>
      <c r="Z2270" s="85" t="s">
        <v>121</v>
      </c>
      <c r="AA2270" s="85" t="s">
        <v>122</v>
      </c>
      <c r="AB2270" s="76" t="s">
        <v>539</v>
      </c>
      <c r="AC2270" s="76" t="s">
        <v>540</v>
      </c>
      <c r="AD2270" s="76" t="s">
        <v>25</v>
      </c>
      <c r="AE2270" s="76" t="s">
        <v>544</v>
      </c>
      <c r="AF2270" s="76" t="s">
        <v>96</v>
      </c>
      <c r="AG2270" s="82"/>
      <c r="AH2270" s="60"/>
      <c r="AI2270" s="75" t="s">
        <v>7693</v>
      </c>
      <c r="AJ2270" s="6" t="s">
        <v>103</v>
      </c>
      <c r="AK2270" s="81">
        <v>0</v>
      </c>
      <c r="AL2270" s="6" t="s">
        <v>103</v>
      </c>
      <c r="AM2270" s="342"/>
      <c r="AN2270" s="342"/>
      <c r="AO2270" s="342"/>
    </row>
    <row r="2271" spans="1:41">
      <c r="A2271" s="75" t="s">
        <v>7693</v>
      </c>
      <c r="B2271" s="6" t="s">
        <v>93</v>
      </c>
      <c r="C2271" s="76">
        <v>2270</v>
      </c>
      <c r="D2271" s="80" t="s">
        <v>592</v>
      </c>
      <c r="E2271" s="80" t="s">
        <v>2164</v>
      </c>
      <c r="F2271" s="6" t="str">
        <f t="shared" si="239"/>
        <v>BROKERRM-I-1232-AI26-M19</v>
      </c>
      <c r="G2271" s="96" t="s">
        <v>7770</v>
      </c>
      <c r="H2271" s="394" t="s">
        <v>7771</v>
      </c>
      <c r="I2271" s="85" t="s">
        <v>6622</v>
      </c>
      <c r="J2271" s="105">
        <v>46120</v>
      </c>
      <c r="K2271" s="96" t="s">
        <v>7935</v>
      </c>
      <c r="L2271" s="85">
        <v>2766656572</v>
      </c>
      <c r="M2271" s="85" t="s">
        <v>25</v>
      </c>
      <c r="N2271" s="85" t="s">
        <v>116</v>
      </c>
      <c r="O2271" s="71">
        <v>0</v>
      </c>
      <c r="P2271" s="71">
        <v>0</v>
      </c>
      <c r="Q2271" s="79">
        <v>3743.64</v>
      </c>
      <c r="R2271" s="79">
        <v>598.98239999999998</v>
      </c>
      <c r="S2271" s="71">
        <v>0</v>
      </c>
      <c r="T2271" s="79">
        <v>4342.6224000000002</v>
      </c>
      <c r="U2271" s="80" t="s">
        <v>24</v>
      </c>
      <c r="V2271" s="84">
        <f t="shared" si="241"/>
        <v>250.72877598152425</v>
      </c>
      <c r="W2271" s="106">
        <v>46119</v>
      </c>
      <c r="X2271" s="85" t="s">
        <v>1176</v>
      </c>
      <c r="Y2271" s="85" t="s">
        <v>129</v>
      </c>
      <c r="Z2271" s="85" t="s">
        <v>121</v>
      </c>
      <c r="AA2271" s="85" t="s">
        <v>122</v>
      </c>
      <c r="AB2271" s="76" t="s">
        <v>539</v>
      </c>
      <c r="AC2271" s="76" t="s">
        <v>540</v>
      </c>
      <c r="AD2271" s="76" t="s">
        <v>25</v>
      </c>
      <c r="AE2271" s="76" t="s">
        <v>544</v>
      </c>
      <c r="AF2271" s="76" t="s">
        <v>96</v>
      </c>
      <c r="AG2271" s="82"/>
      <c r="AH2271" s="60"/>
      <c r="AI2271" s="75" t="s">
        <v>7693</v>
      </c>
      <c r="AJ2271" s="6" t="s">
        <v>103</v>
      </c>
      <c r="AK2271" s="81">
        <v>0</v>
      </c>
      <c r="AL2271" s="6" t="s">
        <v>103</v>
      </c>
      <c r="AM2271" s="342"/>
      <c r="AN2271" s="342"/>
      <c r="AO2271" s="342"/>
    </row>
    <row r="2272" spans="1:41">
      <c r="A2272" s="75" t="s">
        <v>7693</v>
      </c>
      <c r="B2272" s="6" t="s">
        <v>93</v>
      </c>
      <c r="C2272" s="76">
        <v>2271</v>
      </c>
      <c r="D2272" s="80" t="s">
        <v>592</v>
      </c>
      <c r="E2272" s="80" t="s">
        <v>2164</v>
      </c>
      <c r="F2272" s="6" t="str">
        <f t="shared" si="239"/>
        <v>BROKERRM-I-1235-AI26-M19</v>
      </c>
      <c r="G2272" s="96" t="s">
        <v>7772</v>
      </c>
      <c r="H2272" s="394" t="s">
        <v>7773</v>
      </c>
      <c r="I2272" s="85" t="s">
        <v>6622</v>
      </c>
      <c r="J2272" s="105">
        <v>46121</v>
      </c>
      <c r="K2272" s="96" t="s">
        <v>7936</v>
      </c>
      <c r="L2272" s="85">
        <v>3204274776</v>
      </c>
      <c r="M2272" s="85" t="s">
        <v>25</v>
      </c>
      <c r="N2272" s="85" t="s">
        <v>116</v>
      </c>
      <c r="O2272" s="71">
        <v>0</v>
      </c>
      <c r="P2272" s="71">
        <v>0</v>
      </c>
      <c r="Q2272" s="79">
        <v>3741.85</v>
      </c>
      <c r="R2272" s="79">
        <v>598.69000000000005</v>
      </c>
      <c r="S2272" s="71">
        <v>0</v>
      </c>
      <c r="T2272" s="79">
        <v>4340.54</v>
      </c>
      <c r="U2272" s="80" t="s">
        <v>24</v>
      </c>
      <c r="V2272" s="84">
        <f t="shared" si="241"/>
        <v>250.60854503464202</v>
      </c>
      <c r="W2272" s="106">
        <v>46120</v>
      </c>
      <c r="X2272" s="85" t="s">
        <v>1176</v>
      </c>
      <c r="Y2272" s="85" t="s">
        <v>129</v>
      </c>
      <c r="Z2272" s="85" t="s">
        <v>121</v>
      </c>
      <c r="AA2272" s="85" t="s">
        <v>122</v>
      </c>
      <c r="AB2272" s="76" t="s">
        <v>539</v>
      </c>
      <c r="AC2272" s="76" t="s">
        <v>540</v>
      </c>
      <c r="AD2272" s="76" t="s">
        <v>25</v>
      </c>
      <c r="AE2272" s="76" t="s">
        <v>544</v>
      </c>
      <c r="AF2272" s="76" t="s">
        <v>96</v>
      </c>
      <c r="AG2272" s="82"/>
      <c r="AH2272" s="60"/>
      <c r="AI2272" s="75" t="s">
        <v>7693</v>
      </c>
      <c r="AJ2272" s="6" t="s">
        <v>103</v>
      </c>
      <c r="AK2272" s="81">
        <v>0</v>
      </c>
      <c r="AL2272" s="6" t="s">
        <v>103</v>
      </c>
      <c r="AM2272" s="342"/>
      <c r="AN2272" s="342"/>
      <c r="AO2272" s="342"/>
    </row>
    <row r="2273" spans="1:41">
      <c r="A2273" s="75" t="s">
        <v>7693</v>
      </c>
      <c r="B2273" s="6" t="s">
        <v>93</v>
      </c>
      <c r="C2273" s="76">
        <v>2272</v>
      </c>
      <c r="D2273" s="80" t="s">
        <v>592</v>
      </c>
      <c r="E2273" s="80" t="s">
        <v>2164</v>
      </c>
      <c r="F2273" s="6" t="str">
        <f t="shared" si="239"/>
        <v>BROKERRM-I-1238-AI26-M46</v>
      </c>
      <c r="G2273" s="96" t="s">
        <v>7774</v>
      </c>
      <c r="H2273" s="394" t="s">
        <v>7775</v>
      </c>
      <c r="I2273" s="85" t="s">
        <v>6622</v>
      </c>
      <c r="J2273" s="105">
        <v>46121</v>
      </c>
      <c r="K2273" s="96" t="s">
        <v>7937</v>
      </c>
      <c r="L2273" s="85">
        <v>9812329111</v>
      </c>
      <c r="M2273" s="85" t="s">
        <v>25</v>
      </c>
      <c r="N2273" s="85" t="s">
        <v>116</v>
      </c>
      <c r="O2273" s="71">
        <v>0</v>
      </c>
      <c r="P2273" s="71">
        <v>0</v>
      </c>
      <c r="Q2273" s="79">
        <v>3743.64</v>
      </c>
      <c r="R2273" s="79">
        <v>598.98239999999998</v>
      </c>
      <c r="S2273" s="71">
        <v>0</v>
      </c>
      <c r="T2273" s="79">
        <v>4342.6224000000002</v>
      </c>
      <c r="U2273" s="80" t="s">
        <v>24</v>
      </c>
      <c r="V2273" s="84">
        <f t="shared" si="241"/>
        <v>250.72877598152425</v>
      </c>
      <c r="W2273" s="106">
        <v>46120</v>
      </c>
      <c r="X2273" s="85" t="s">
        <v>1183</v>
      </c>
      <c r="Y2273" s="85" t="s">
        <v>178</v>
      </c>
      <c r="Z2273" s="85" t="s">
        <v>121</v>
      </c>
      <c r="AA2273" s="85" t="s">
        <v>122</v>
      </c>
      <c r="AB2273" s="76" t="s">
        <v>1106</v>
      </c>
      <c r="AC2273" s="76" t="s">
        <v>540</v>
      </c>
      <c r="AD2273" s="76" t="s">
        <v>25</v>
      </c>
      <c r="AE2273" s="76" t="s">
        <v>544</v>
      </c>
      <c r="AF2273" s="76" t="s">
        <v>96</v>
      </c>
      <c r="AG2273" s="82"/>
      <c r="AH2273" s="60"/>
      <c r="AI2273" s="75" t="s">
        <v>7693</v>
      </c>
      <c r="AJ2273" s="6" t="s">
        <v>103</v>
      </c>
      <c r="AK2273" s="81">
        <v>0</v>
      </c>
      <c r="AL2273" s="6" t="s">
        <v>103</v>
      </c>
      <c r="AM2273" s="342"/>
      <c r="AN2273" s="342"/>
      <c r="AO2273" s="342"/>
    </row>
    <row r="2274" spans="1:41">
      <c r="A2274" s="75" t="s">
        <v>7693</v>
      </c>
      <c r="B2274" s="6" t="s">
        <v>93</v>
      </c>
      <c r="C2274" s="76">
        <v>2273</v>
      </c>
      <c r="D2274" s="80" t="s">
        <v>592</v>
      </c>
      <c r="E2274" s="80" t="s">
        <v>2164</v>
      </c>
      <c r="F2274" s="6" t="str">
        <f t="shared" si="239"/>
        <v>BROKERRM-I-1240-AI26-M19</v>
      </c>
      <c r="G2274" s="96" t="s">
        <v>7776</v>
      </c>
      <c r="H2274" s="394" t="s">
        <v>7777</v>
      </c>
      <c r="I2274" s="85" t="s">
        <v>6622</v>
      </c>
      <c r="J2274" s="105">
        <v>46121</v>
      </c>
      <c r="K2274" s="96" t="s">
        <v>7938</v>
      </c>
      <c r="L2274" s="85">
        <v>7119729164</v>
      </c>
      <c r="M2274" s="85" t="s">
        <v>25</v>
      </c>
      <c r="N2274" s="85" t="s">
        <v>116</v>
      </c>
      <c r="O2274" s="71">
        <v>0</v>
      </c>
      <c r="P2274" s="71">
        <v>0</v>
      </c>
      <c r="Q2274" s="79">
        <v>3211.86</v>
      </c>
      <c r="R2274" s="79">
        <v>513.89</v>
      </c>
      <c r="S2274" s="71">
        <v>0</v>
      </c>
      <c r="T2274" s="79">
        <v>3725.75</v>
      </c>
      <c r="U2274" s="80" t="s">
        <v>24</v>
      </c>
      <c r="V2274" s="84">
        <f t="shared" si="241"/>
        <v>215.11258660508082</v>
      </c>
      <c r="W2274" s="106">
        <v>46120</v>
      </c>
      <c r="X2274" s="85" t="s">
        <v>1176</v>
      </c>
      <c r="Y2274" s="85" t="s">
        <v>129</v>
      </c>
      <c r="Z2274" s="85" t="s">
        <v>121</v>
      </c>
      <c r="AA2274" s="85" t="s">
        <v>122</v>
      </c>
      <c r="AB2274" s="76" t="s">
        <v>539</v>
      </c>
      <c r="AC2274" s="76" t="s">
        <v>540</v>
      </c>
      <c r="AD2274" s="76" t="s">
        <v>25</v>
      </c>
      <c r="AE2274" s="76" t="s">
        <v>544</v>
      </c>
      <c r="AF2274" s="76" t="s">
        <v>96</v>
      </c>
      <c r="AG2274" s="82"/>
      <c r="AH2274" s="60"/>
      <c r="AI2274" s="75" t="s">
        <v>7693</v>
      </c>
      <c r="AJ2274" s="6" t="s">
        <v>103</v>
      </c>
      <c r="AK2274" s="81">
        <v>0</v>
      </c>
      <c r="AL2274" s="6" t="s">
        <v>103</v>
      </c>
      <c r="AM2274" s="342"/>
      <c r="AN2274" s="342"/>
      <c r="AO2274" s="342"/>
    </row>
    <row r="2275" spans="1:41">
      <c r="A2275" s="75" t="s">
        <v>7693</v>
      </c>
      <c r="B2275" s="6" t="s">
        <v>93</v>
      </c>
      <c r="C2275" s="76">
        <v>2274</v>
      </c>
      <c r="D2275" s="80" t="s">
        <v>592</v>
      </c>
      <c r="E2275" s="80" t="s">
        <v>2164</v>
      </c>
      <c r="F2275" s="6" t="str">
        <f t="shared" si="239"/>
        <v>BROKERRM-I-1239-AI26-M19</v>
      </c>
      <c r="G2275" s="96" t="s">
        <v>7778</v>
      </c>
      <c r="H2275" s="394" t="s">
        <v>7779</v>
      </c>
      <c r="I2275" s="85" t="s">
        <v>6622</v>
      </c>
      <c r="J2275" s="105">
        <v>46120</v>
      </c>
      <c r="K2275" s="96" t="s">
        <v>7939</v>
      </c>
      <c r="L2275" s="85">
        <v>6399441473</v>
      </c>
      <c r="M2275" s="85" t="s">
        <v>25</v>
      </c>
      <c r="N2275" s="85" t="s">
        <v>116</v>
      </c>
      <c r="O2275" s="71">
        <v>0</v>
      </c>
      <c r="P2275" s="71">
        <v>0</v>
      </c>
      <c r="Q2275" s="79">
        <v>4912.07</v>
      </c>
      <c r="R2275" s="79">
        <v>785.93119999999999</v>
      </c>
      <c r="S2275" s="71">
        <v>0</v>
      </c>
      <c r="T2275" s="79">
        <v>5698.0011999999997</v>
      </c>
      <c r="U2275" s="80" t="s">
        <v>24</v>
      </c>
      <c r="V2275" s="84">
        <f t="shared" si="241"/>
        <v>328.98390300230943</v>
      </c>
      <c r="W2275" s="106">
        <v>46119</v>
      </c>
      <c r="X2275" s="85" t="s">
        <v>1176</v>
      </c>
      <c r="Y2275" s="85" t="s">
        <v>129</v>
      </c>
      <c r="Z2275" s="85" t="s">
        <v>121</v>
      </c>
      <c r="AA2275" s="85" t="s">
        <v>122</v>
      </c>
      <c r="AB2275" s="76" t="s">
        <v>539</v>
      </c>
      <c r="AC2275" s="76" t="s">
        <v>540</v>
      </c>
      <c r="AD2275" s="76" t="s">
        <v>25</v>
      </c>
      <c r="AE2275" s="76" t="s">
        <v>544</v>
      </c>
      <c r="AF2275" s="76" t="s">
        <v>96</v>
      </c>
      <c r="AG2275" s="82"/>
      <c r="AH2275" s="60"/>
      <c r="AI2275" s="75" t="s">
        <v>7693</v>
      </c>
      <c r="AJ2275" s="6" t="s">
        <v>103</v>
      </c>
      <c r="AK2275" s="81">
        <v>0</v>
      </c>
      <c r="AL2275" s="6" t="s">
        <v>103</v>
      </c>
      <c r="AM2275" s="342"/>
      <c r="AN2275" s="342"/>
      <c r="AO2275" s="342"/>
    </row>
    <row r="2276" spans="1:41">
      <c r="A2276" s="75" t="s">
        <v>7693</v>
      </c>
      <c r="B2276" s="6" t="s">
        <v>93</v>
      </c>
      <c r="C2276" s="76">
        <v>2275</v>
      </c>
      <c r="D2276" s="80" t="s">
        <v>108</v>
      </c>
      <c r="E2276" s="80" t="s">
        <v>2163</v>
      </c>
      <c r="F2276" s="6" t="str">
        <f t="shared" si="239"/>
        <v>FREIGHTRM-I-1248-AI26-M19-C9911</v>
      </c>
      <c r="G2276" s="6" t="s">
        <v>7780</v>
      </c>
      <c r="H2276" s="6" t="s">
        <v>7781</v>
      </c>
      <c r="I2276" s="85" t="s">
        <v>6622</v>
      </c>
      <c r="J2276" s="92">
        <v>46129</v>
      </c>
      <c r="K2276" s="92" t="s">
        <v>116</v>
      </c>
      <c r="L2276" s="80" t="s">
        <v>119</v>
      </c>
      <c r="M2276" s="85" t="s">
        <v>25</v>
      </c>
      <c r="N2276" s="85" t="s">
        <v>116</v>
      </c>
      <c r="O2276" s="71">
        <v>0</v>
      </c>
      <c r="P2276" s="71">
        <v>0</v>
      </c>
      <c r="Q2276" s="79">
        <v>305439.01</v>
      </c>
      <c r="R2276" s="79">
        <v>12217.57</v>
      </c>
      <c r="S2276" s="71">
        <v>0</v>
      </c>
      <c r="T2276" s="79">
        <v>317656.58</v>
      </c>
      <c r="U2276" s="80" t="s">
        <v>24</v>
      </c>
      <c r="V2276" s="84">
        <f t="shared" si="241"/>
        <v>18340.449191685912</v>
      </c>
      <c r="W2276" s="74" t="s">
        <v>119</v>
      </c>
      <c r="X2276" s="80" t="s">
        <v>120</v>
      </c>
      <c r="Y2276" s="80" t="s">
        <v>120</v>
      </c>
      <c r="Z2276" s="85" t="s">
        <v>121</v>
      </c>
      <c r="AA2276" s="85" t="s">
        <v>122</v>
      </c>
      <c r="AB2276" s="76" t="s">
        <v>539</v>
      </c>
      <c r="AC2276" s="76" t="s">
        <v>540</v>
      </c>
      <c r="AD2276" s="76" t="s">
        <v>25</v>
      </c>
      <c r="AE2276" s="76">
        <v>67180000</v>
      </c>
      <c r="AF2276" s="76" t="s">
        <v>96</v>
      </c>
      <c r="AG2276" s="82"/>
      <c r="AH2276" s="60"/>
      <c r="AI2276" s="75" t="s">
        <v>7693</v>
      </c>
      <c r="AJ2276" s="6" t="s">
        <v>103</v>
      </c>
      <c r="AK2276" s="81">
        <v>0</v>
      </c>
      <c r="AL2276" s="6" t="s">
        <v>103</v>
      </c>
      <c r="AM2276" s="342"/>
      <c r="AN2276" s="342"/>
      <c r="AO2276" s="342"/>
    </row>
    <row r="2277" spans="1:41">
      <c r="A2277" s="75" t="s">
        <v>7693</v>
      </c>
      <c r="B2277" s="6" t="s">
        <v>93</v>
      </c>
      <c r="C2277" s="76">
        <v>2276</v>
      </c>
      <c r="D2277" s="80" t="s">
        <v>108</v>
      </c>
      <c r="E2277" s="80" t="s">
        <v>2163</v>
      </c>
      <c r="F2277" s="6" t="str">
        <f t="shared" si="239"/>
        <v>FREIGHTRM-I-1248-AI26-M46</v>
      </c>
      <c r="G2277" s="96" t="s">
        <v>7782</v>
      </c>
      <c r="H2277" s="6" t="s">
        <v>7783</v>
      </c>
      <c r="I2277" s="85" t="s">
        <v>6622</v>
      </c>
      <c r="J2277" s="92">
        <v>46129</v>
      </c>
      <c r="K2277" s="92" t="s">
        <v>116</v>
      </c>
      <c r="L2277" s="80" t="s">
        <v>119</v>
      </c>
      <c r="M2277" s="85" t="s">
        <v>25</v>
      </c>
      <c r="N2277" s="85" t="s">
        <v>116</v>
      </c>
      <c r="O2277" s="71">
        <v>0</v>
      </c>
      <c r="P2277" s="71">
        <v>0</v>
      </c>
      <c r="Q2277" s="79">
        <v>6476.27</v>
      </c>
      <c r="R2277" s="79">
        <v>1036.2</v>
      </c>
      <c r="S2277" s="71">
        <v>0</v>
      </c>
      <c r="T2277" s="79">
        <v>7512.47</v>
      </c>
      <c r="U2277" s="80" t="s">
        <v>24</v>
      </c>
      <c r="V2277" s="84">
        <f t="shared" si="241"/>
        <v>433.74538106235565</v>
      </c>
      <c r="W2277" s="74" t="s">
        <v>119</v>
      </c>
      <c r="X2277" s="80" t="s">
        <v>120</v>
      </c>
      <c r="Y2277" s="80" t="s">
        <v>120</v>
      </c>
      <c r="Z2277" s="85" t="s">
        <v>121</v>
      </c>
      <c r="AA2277" s="85" t="s">
        <v>122</v>
      </c>
      <c r="AB2277" s="76" t="s">
        <v>1106</v>
      </c>
      <c r="AC2277" s="76" t="s">
        <v>540</v>
      </c>
      <c r="AD2277" s="76" t="s">
        <v>25</v>
      </c>
      <c r="AE2277" s="76" t="s">
        <v>544</v>
      </c>
      <c r="AF2277" s="76" t="s">
        <v>96</v>
      </c>
      <c r="AG2277" s="82"/>
      <c r="AH2277" s="60"/>
      <c r="AI2277" s="75" t="s">
        <v>7693</v>
      </c>
      <c r="AJ2277" s="6" t="s">
        <v>103</v>
      </c>
      <c r="AK2277" s="81">
        <v>0</v>
      </c>
      <c r="AL2277" s="6" t="s">
        <v>103</v>
      </c>
      <c r="AM2277" s="342"/>
      <c r="AN2277" s="342"/>
      <c r="AO2277" s="342"/>
    </row>
    <row r="2278" spans="1:41">
      <c r="A2278" s="75" t="s">
        <v>7693</v>
      </c>
      <c r="B2278" s="6" t="s">
        <v>93</v>
      </c>
      <c r="C2278" s="76">
        <v>2277</v>
      </c>
      <c r="D2278" s="80" t="s">
        <v>108</v>
      </c>
      <c r="E2278" s="80" t="s">
        <v>2163</v>
      </c>
      <c r="F2278" s="6" t="str">
        <f t="shared" si="239"/>
        <v>FREIGHTFG-I-0550-AE26-M19</v>
      </c>
      <c r="G2278" s="96" t="s">
        <v>7784</v>
      </c>
      <c r="H2278" s="6" t="s">
        <v>7785</v>
      </c>
      <c r="I2278" s="85" t="s">
        <v>6622</v>
      </c>
      <c r="J2278" s="92">
        <v>46129</v>
      </c>
      <c r="K2278" s="92" t="s">
        <v>116</v>
      </c>
      <c r="L2278" s="80" t="s">
        <v>119</v>
      </c>
      <c r="M2278" s="85" t="s">
        <v>28</v>
      </c>
      <c r="N2278" s="85" t="s">
        <v>116</v>
      </c>
      <c r="O2278" s="71">
        <v>0</v>
      </c>
      <c r="P2278" s="71">
        <v>0</v>
      </c>
      <c r="Q2278" s="79">
        <v>5605.23</v>
      </c>
      <c r="R2278" s="79">
        <v>190.41</v>
      </c>
      <c r="S2278" s="71">
        <v>0</v>
      </c>
      <c r="T2278" s="79">
        <v>5795.64</v>
      </c>
      <c r="U2278" s="80" t="s">
        <v>24</v>
      </c>
      <c r="V2278" s="84">
        <f t="shared" si="241"/>
        <v>334.62124711316397</v>
      </c>
      <c r="W2278" s="74" t="s">
        <v>119</v>
      </c>
      <c r="X2278" s="80" t="s">
        <v>122</v>
      </c>
      <c r="Y2278" s="80" t="s">
        <v>121</v>
      </c>
      <c r="Z2278" s="80" t="s">
        <v>120</v>
      </c>
      <c r="AA2278" s="80" t="s">
        <v>120</v>
      </c>
      <c r="AB2278" s="76" t="s">
        <v>539</v>
      </c>
      <c r="AC2278" s="76" t="s">
        <v>541</v>
      </c>
      <c r="AD2278" s="76" t="s">
        <v>28</v>
      </c>
      <c r="AE2278" s="76" t="s">
        <v>545</v>
      </c>
      <c r="AF2278" s="76" t="s">
        <v>96</v>
      </c>
      <c r="AG2278" s="82"/>
      <c r="AH2278" s="60"/>
      <c r="AI2278" s="75" t="s">
        <v>7693</v>
      </c>
      <c r="AJ2278" s="6" t="s">
        <v>103</v>
      </c>
      <c r="AK2278" s="81">
        <v>0</v>
      </c>
      <c r="AL2278" s="6" t="s">
        <v>103</v>
      </c>
      <c r="AM2278" s="342"/>
      <c r="AN2278" s="342"/>
      <c r="AO2278" s="342"/>
    </row>
    <row r="2279" spans="1:41">
      <c r="A2279" s="75" t="s">
        <v>7693</v>
      </c>
      <c r="B2279" s="6" t="s">
        <v>93</v>
      </c>
      <c r="C2279" s="76">
        <v>2278</v>
      </c>
      <c r="D2279" s="80" t="s">
        <v>1563</v>
      </c>
      <c r="E2279" s="80" t="s">
        <v>6444</v>
      </c>
      <c r="F2279" s="6" t="str">
        <f t="shared" si="239"/>
        <v>BROKER RM-J-1303LI26-M19</v>
      </c>
      <c r="G2279" s="96" t="s">
        <v>7786</v>
      </c>
      <c r="H2279" s="95" t="s">
        <v>7787</v>
      </c>
      <c r="I2279" s="85" t="s">
        <v>6622</v>
      </c>
      <c r="J2279" s="92">
        <v>46299</v>
      </c>
      <c r="K2279" s="92" t="s">
        <v>7940</v>
      </c>
      <c r="L2279" s="78" t="s">
        <v>116</v>
      </c>
      <c r="M2279" s="80" t="s">
        <v>173</v>
      </c>
      <c r="N2279" s="85">
        <v>539746</v>
      </c>
      <c r="O2279" s="71">
        <v>0</v>
      </c>
      <c r="P2279" s="71">
        <v>0</v>
      </c>
      <c r="Q2279" s="79">
        <v>224</v>
      </c>
      <c r="R2279" s="79">
        <v>0</v>
      </c>
      <c r="S2279" s="71">
        <v>0</v>
      </c>
      <c r="T2279" s="79">
        <v>224</v>
      </c>
      <c r="U2279" s="87" t="s">
        <v>118</v>
      </c>
      <c r="V2279" s="84">
        <f t="shared" ref="V2279:V2282" si="242">T2279</f>
        <v>224</v>
      </c>
      <c r="W2279" s="74" t="s">
        <v>7185</v>
      </c>
      <c r="X2279" s="80" t="s">
        <v>1156</v>
      </c>
      <c r="Y2279" s="80" t="s">
        <v>178</v>
      </c>
      <c r="Z2279" s="80" t="s">
        <v>239</v>
      </c>
      <c r="AA2279" s="80" t="s">
        <v>122</v>
      </c>
      <c r="AB2279" s="76" t="s">
        <v>539</v>
      </c>
      <c r="AC2279" s="76" t="s">
        <v>540</v>
      </c>
      <c r="AD2279" s="76" t="s">
        <v>173</v>
      </c>
      <c r="AE2279" s="76" t="s">
        <v>548</v>
      </c>
      <c r="AF2279" s="76" t="s">
        <v>96</v>
      </c>
      <c r="AG2279" s="82"/>
      <c r="AH2279" s="60"/>
      <c r="AI2279" s="75" t="s">
        <v>7693</v>
      </c>
      <c r="AJ2279" s="6" t="s">
        <v>103</v>
      </c>
      <c r="AK2279" s="81">
        <v>0</v>
      </c>
      <c r="AL2279" s="6" t="s">
        <v>103</v>
      </c>
      <c r="AM2279" s="342"/>
      <c r="AN2279" s="342"/>
      <c r="AO2279" s="342"/>
    </row>
    <row r="2280" spans="1:41">
      <c r="A2280" s="75" t="s">
        <v>7693</v>
      </c>
      <c r="B2280" s="6" t="s">
        <v>93</v>
      </c>
      <c r="C2280" s="76">
        <v>2279</v>
      </c>
      <c r="D2280" s="80" t="s">
        <v>1563</v>
      </c>
      <c r="E2280" s="80" t="s">
        <v>6444</v>
      </c>
      <c r="F2280" s="6" t="str">
        <f t="shared" si="239"/>
        <v>BROKER RM-J-1302LI26-M19</v>
      </c>
      <c r="G2280" s="96" t="s">
        <v>7788</v>
      </c>
      <c r="H2280" s="95" t="s">
        <v>7789</v>
      </c>
      <c r="I2280" s="85" t="s">
        <v>6622</v>
      </c>
      <c r="J2280" s="92">
        <v>46299</v>
      </c>
      <c r="K2280" s="92" t="s">
        <v>7941</v>
      </c>
      <c r="L2280" s="78" t="s">
        <v>116</v>
      </c>
      <c r="M2280" s="80" t="s">
        <v>173</v>
      </c>
      <c r="N2280" s="85">
        <v>539746</v>
      </c>
      <c r="O2280" s="71">
        <v>0</v>
      </c>
      <c r="P2280" s="71">
        <v>0</v>
      </c>
      <c r="Q2280" s="79">
        <v>84</v>
      </c>
      <c r="R2280" s="79">
        <v>0</v>
      </c>
      <c r="S2280" s="71">
        <v>0</v>
      </c>
      <c r="T2280" s="79">
        <v>84</v>
      </c>
      <c r="U2280" s="87" t="s">
        <v>118</v>
      </c>
      <c r="V2280" s="84">
        <f t="shared" si="242"/>
        <v>84</v>
      </c>
      <c r="W2280" s="74" t="s">
        <v>7185</v>
      </c>
      <c r="X2280" s="80" t="s">
        <v>1156</v>
      </c>
      <c r="Y2280" s="80" t="s">
        <v>178</v>
      </c>
      <c r="Z2280" s="80" t="s">
        <v>239</v>
      </c>
      <c r="AA2280" s="80" t="s">
        <v>122</v>
      </c>
      <c r="AB2280" s="76" t="s">
        <v>539</v>
      </c>
      <c r="AC2280" s="76" t="s">
        <v>540</v>
      </c>
      <c r="AD2280" s="76" t="s">
        <v>173</v>
      </c>
      <c r="AE2280" s="76" t="s">
        <v>548</v>
      </c>
      <c r="AF2280" s="76" t="s">
        <v>96</v>
      </c>
      <c r="AG2280" s="82"/>
      <c r="AH2280" s="60"/>
      <c r="AI2280" s="75" t="s">
        <v>7693</v>
      </c>
      <c r="AJ2280" s="6" t="s">
        <v>103</v>
      </c>
      <c r="AK2280" s="81">
        <v>0</v>
      </c>
      <c r="AL2280" s="6" t="s">
        <v>103</v>
      </c>
      <c r="AM2280" s="342"/>
      <c r="AN2280" s="342"/>
      <c r="AO2280" s="342"/>
    </row>
    <row r="2281" spans="1:41" ht="29">
      <c r="A2281" s="75" t="s">
        <v>7693</v>
      </c>
      <c r="B2281" s="6" t="s">
        <v>93</v>
      </c>
      <c r="C2281" s="76">
        <v>2280</v>
      </c>
      <c r="D2281" s="80" t="s">
        <v>1563</v>
      </c>
      <c r="E2281" s="80" t="s">
        <v>6444</v>
      </c>
      <c r="F2281" s="6" t="str">
        <f t="shared" si="239"/>
        <v>BROKER RM-J-1311LI26-M19</v>
      </c>
      <c r="G2281" s="96" t="s">
        <v>7790</v>
      </c>
      <c r="H2281" s="95" t="s">
        <v>7791</v>
      </c>
      <c r="I2281" s="85" t="s">
        <v>6622</v>
      </c>
      <c r="J2281" s="92">
        <v>46299</v>
      </c>
      <c r="K2281" s="92" t="s">
        <v>7942</v>
      </c>
      <c r="L2281" s="78" t="s">
        <v>116</v>
      </c>
      <c r="M2281" s="80" t="s">
        <v>173</v>
      </c>
      <c r="N2281" s="85" t="s">
        <v>7943</v>
      </c>
      <c r="O2281" s="71">
        <v>0</v>
      </c>
      <c r="P2281" s="71">
        <v>0</v>
      </c>
      <c r="Q2281" s="79">
        <v>448</v>
      </c>
      <c r="R2281" s="79">
        <v>0</v>
      </c>
      <c r="S2281" s="71">
        <v>0</v>
      </c>
      <c r="T2281" s="79">
        <v>448</v>
      </c>
      <c r="U2281" s="87" t="s">
        <v>118</v>
      </c>
      <c r="V2281" s="84">
        <f t="shared" si="242"/>
        <v>448</v>
      </c>
      <c r="W2281" s="74" t="s">
        <v>7944</v>
      </c>
      <c r="X2281" s="80" t="s">
        <v>1156</v>
      </c>
      <c r="Y2281" s="80" t="s">
        <v>178</v>
      </c>
      <c r="Z2281" s="80" t="s">
        <v>239</v>
      </c>
      <c r="AA2281" s="80" t="s">
        <v>122</v>
      </c>
      <c r="AB2281" s="76" t="s">
        <v>539</v>
      </c>
      <c r="AC2281" s="76" t="s">
        <v>540</v>
      </c>
      <c r="AD2281" s="76" t="s">
        <v>173</v>
      </c>
      <c r="AE2281" s="76" t="s">
        <v>548</v>
      </c>
      <c r="AF2281" s="76" t="s">
        <v>96</v>
      </c>
      <c r="AG2281" s="82"/>
      <c r="AH2281" s="60"/>
      <c r="AI2281" s="75" t="s">
        <v>7693</v>
      </c>
      <c r="AJ2281" s="6" t="s">
        <v>103</v>
      </c>
      <c r="AK2281" s="81">
        <v>0</v>
      </c>
      <c r="AL2281" s="6" t="s">
        <v>103</v>
      </c>
      <c r="AM2281" s="342"/>
      <c r="AN2281" s="342"/>
      <c r="AO2281" s="342"/>
    </row>
    <row r="2282" spans="1:41">
      <c r="A2282" s="75" t="s">
        <v>7693</v>
      </c>
      <c r="B2282" s="6" t="s">
        <v>93</v>
      </c>
      <c r="C2282" s="76">
        <v>2281</v>
      </c>
      <c r="D2282" s="80" t="s">
        <v>1563</v>
      </c>
      <c r="E2282" s="80" t="s">
        <v>6444</v>
      </c>
      <c r="F2282" s="6" t="str">
        <f t="shared" si="239"/>
        <v>BROKER RM-J-1323LI26-M19</v>
      </c>
      <c r="G2282" s="96" t="s">
        <v>7792</v>
      </c>
      <c r="H2282" s="95" t="s">
        <v>7793</v>
      </c>
      <c r="I2282" s="85" t="s">
        <v>6622</v>
      </c>
      <c r="J2282" s="92">
        <v>46299</v>
      </c>
      <c r="K2282" s="92" t="s">
        <v>7945</v>
      </c>
      <c r="L2282" s="78" t="s">
        <v>116</v>
      </c>
      <c r="M2282" s="80" t="s">
        <v>173</v>
      </c>
      <c r="N2282" s="85" t="s">
        <v>7946</v>
      </c>
      <c r="O2282" s="71">
        <v>0</v>
      </c>
      <c r="P2282" s="71">
        <v>0</v>
      </c>
      <c r="Q2282" s="79">
        <v>84</v>
      </c>
      <c r="R2282" s="79">
        <v>0</v>
      </c>
      <c r="S2282" s="71">
        <v>0</v>
      </c>
      <c r="T2282" s="79">
        <v>84</v>
      </c>
      <c r="U2282" s="87" t="s">
        <v>118</v>
      </c>
      <c r="V2282" s="84">
        <f t="shared" si="242"/>
        <v>84</v>
      </c>
      <c r="W2282" s="74" t="s">
        <v>7947</v>
      </c>
      <c r="X2282" s="80" t="s">
        <v>1156</v>
      </c>
      <c r="Y2282" s="80" t="s">
        <v>178</v>
      </c>
      <c r="Z2282" s="80" t="s">
        <v>239</v>
      </c>
      <c r="AA2282" s="80" t="s">
        <v>122</v>
      </c>
      <c r="AB2282" s="76" t="s">
        <v>539</v>
      </c>
      <c r="AC2282" s="76" t="s">
        <v>540</v>
      </c>
      <c r="AD2282" s="76" t="s">
        <v>173</v>
      </c>
      <c r="AE2282" s="76" t="s">
        <v>548</v>
      </c>
      <c r="AF2282" s="76" t="s">
        <v>96</v>
      </c>
      <c r="AG2282" s="82"/>
      <c r="AH2282" s="60"/>
      <c r="AI2282" s="75" t="s">
        <v>7693</v>
      </c>
      <c r="AJ2282" s="6" t="s">
        <v>103</v>
      </c>
      <c r="AK2282" s="81">
        <v>0</v>
      </c>
      <c r="AL2282" s="6" t="s">
        <v>103</v>
      </c>
      <c r="AM2282" s="342"/>
      <c r="AN2282" s="342"/>
      <c r="AO2282" s="342"/>
    </row>
    <row r="2283" spans="1:41">
      <c r="A2283" s="75" t="s">
        <v>7693</v>
      </c>
      <c r="B2283" s="6" t="s">
        <v>93</v>
      </c>
      <c r="C2283" s="76">
        <v>2282</v>
      </c>
      <c r="D2283" s="76" t="s">
        <v>98</v>
      </c>
      <c r="E2283" s="76" t="s">
        <v>2164</v>
      </c>
      <c r="F2283" s="6" t="str">
        <f t="shared" si="239"/>
        <v>BROKERFG-A-0020-SE26-M19.D</v>
      </c>
      <c r="G2283" s="97" t="s">
        <v>7794</v>
      </c>
      <c r="H2283" s="95" t="s">
        <v>7795</v>
      </c>
      <c r="I2283" s="85" t="s">
        <v>6622</v>
      </c>
      <c r="J2283" s="92">
        <v>46119</v>
      </c>
      <c r="K2283" s="96" t="s">
        <v>7948</v>
      </c>
      <c r="L2283" s="80" t="s">
        <v>7949</v>
      </c>
      <c r="M2283" s="80" t="s">
        <v>1264</v>
      </c>
      <c r="N2283" s="6" t="s">
        <v>7950</v>
      </c>
      <c r="O2283" s="71">
        <v>0</v>
      </c>
      <c r="P2283" s="71">
        <v>7514.63</v>
      </c>
      <c r="Q2283" s="79">
        <v>3402.71</v>
      </c>
      <c r="R2283" s="79">
        <v>544.42999999999995</v>
      </c>
      <c r="S2283" s="71">
        <v>0</v>
      </c>
      <c r="T2283" s="79">
        <v>11461.77</v>
      </c>
      <c r="U2283" s="87" t="s">
        <v>24</v>
      </c>
      <c r="V2283" s="84">
        <f t="shared" ref="V2283:V2319" si="243">T2283/17.32</f>
        <v>661.7650115473441</v>
      </c>
      <c r="W2283" s="86">
        <v>46113</v>
      </c>
      <c r="X2283" s="80" t="s">
        <v>1266</v>
      </c>
      <c r="Y2283" s="80" t="s">
        <v>537</v>
      </c>
      <c r="Z2283" s="80" t="s">
        <v>178</v>
      </c>
      <c r="AA2283" s="6" t="s">
        <v>1267</v>
      </c>
      <c r="AB2283" s="76" t="s">
        <v>539</v>
      </c>
      <c r="AC2283" s="76" t="s">
        <v>541</v>
      </c>
      <c r="AD2283" s="76" t="s">
        <v>543</v>
      </c>
      <c r="AE2283" s="76" t="s">
        <v>549</v>
      </c>
      <c r="AF2283" s="76" t="s">
        <v>96</v>
      </c>
      <c r="AG2283" s="75"/>
      <c r="AH2283" s="60"/>
      <c r="AI2283" s="75" t="s">
        <v>7693</v>
      </c>
      <c r="AJ2283" s="6" t="s">
        <v>103</v>
      </c>
      <c r="AK2283" s="81">
        <v>0</v>
      </c>
      <c r="AL2283" s="6" t="s">
        <v>103</v>
      </c>
      <c r="AM2283" s="342"/>
      <c r="AN2283" s="342"/>
      <c r="AO2283" s="342"/>
    </row>
    <row r="2284" spans="1:41">
      <c r="A2284" s="75" t="s">
        <v>7693</v>
      </c>
      <c r="B2284" s="6" t="s">
        <v>93</v>
      </c>
      <c r="C2284" s="76">
        <v>2283</v>
      </c>
      <c r="D2284" s="76" t="s">
        <v>98</v>
      </c>
      <c r="E2284" s="76" t="s">
        <v>2164</v>
      </c>
      <c r="F2284" s="6" t="str">
        <f t="shared" si="239"/>
        <v>BROKERRM-A-031-SI26-M19-L-B</v>
      </c>
      <c r="G2284" s="97" t="s">
        <v>7796</v>
      </c>
      <c r="H2284" s="95" t="s">
        <v>7797</v>
      </c>
      <c r="I2284" s="85" t="s">
        <v>6622</v>
      </c>
      <c r="J2284" s="92">
        <v>46119</v>
      </c>
      <c r="K2284" s="96" t="s">
        <v>7951</v>
      </c>
      <c r="L2284" s="80" t="s">
        <v>7952</v>
      </c>
      <c r="M2284" s="80" t="s">
        <v>117</v>
      </c>
      <c r="N2284" s="6" t="s">
        <v>7953</v>
      </c>
      <c r="O2284" s="71">
        <v>0</v>
      </c>
      <c r="P2284" s="71">
        <v>3300.2</v>
      </c>
      <c r="Q2284" s="79">
        <v>2459.33</v>
      </c>
      <c r="R2284" s="79">
        <v>393.49</v>
      </c>
      <c r="S2284" s="71">
        <v>0</v>
      </c>
      <c r="T2284" s="79">
        <v>6153.02</v>
      </c>
      <c r="U2284" s="87" t="s">
        <v>24</v>
      </c>
      <c r="V2284" s="84">
        <f t="shared" si="243"/>
        <v>355.2551963048499</v>
      </c>
      <c r="W2284" s="86">
        <v>46111</v>
      </c>
      <c r="X2284" s="85" t="s">
        <v>535</v>
      </c>
      <c r="Y2284" s="80" t="s">
        <v>536</v>
      </c>
      <c r="Z2284" s="80" t="s">
        <v>537</v>
      </c>
      <c r="AA2284" s="85" t="s">
        <v>538</v>
      </c>
      <c r="AB2284" s="76" t="s">
        <v>539</v>
      </c>
      <c r="AC2284" s="76" t="s">
        <v>540</v>
      </c>
      <c r="AD2284" s="76" t="s">
        <v>174</v>
      </c>
      <c r="AE2284" s="378">
        <v>67110003</v>
      </c>
      <c r="AF2284" s="76" t="s">
        <v>96</v>
      </c>
      <c r="AG2284" s="75"/>
      <c r="AH2284" s="60"/>
      <c r="AI2284" s="75" t="s">
        <v>7693</v>
      </c>
      <c r="AJ2284" s="6" t="s">
        <v>103</v>
      </c>
      <c r="AK2284" s="81">
        <v>0</v>
      </c>
      <c r="AL2284" s="6" t="s">
        <v>103</v>
      </c>
      <c r="AM2284" s="342"/>
      <c r="AN2284" s="342"/>
      <c r="AO2284" s="342"/>
    </row>
    <row r="2285" spans="1:41">
      <c r="A2285" s="75" t="s">
        <v>7693</v>
      </c>
      <c r="B2285" s="6" t="s">
        <v>93</v>
      </c>
      <c r="C2285" s="76">
        <v>2284</v>
      </c>
      <c r="D2285" s="76" t="s">
        <v>98</v>
      </c>
      <c r="E2285" s="76" t="s">
        <v>2164</v>
      </c>
      <c r="F2285" s="6" t="str">
        <f t="shared" si="239"/>
        <v>BROKERRM-A-029-SI26-M19-L-B</v>
      </c>
      <c r="G2285" s="96" t="s">
        <v>7798</v>
      </c>
      <c r="H2285" s="95" t="s">
        <v>7799</v>
      </c>
      <c r="I2285" s="85" t="s">
        <v>6622</v>
      </c>
      <c r="J2285" s="92">
        <v>46119</v>
      </c>
      <c r="K2285" s="96" t="s">
        <v>7954</v>
      </c>
      <c r="L2285" s="77" t="s">
        <v>7955</v>
      </c>
      <c r="M2285" s="80" t="s">
        <v>117</v>
      </c>
      <c r="N2285" s="6" t="s">
        <v>116</v>
      </c>
      <c r="O2285" s="71">
        <v>0</v>
      </c>
      <c r="P2285" s="71">
        <v>4841.84</v>
      </c>
      <c r="Q2285" s="79">
        <v>2459.33</v>
      </c>
      <c r="R2285" s="79">
        <v>393.49</v>
      </c>
      <c r="S2285" s="71">
        <v>0</v>
      </c>
      <c r="T2285" s="79">
        <v>7694.66</v>
      </c>
      <c r="U2285" s="87" t="s">
        <v>24</v>
      </c>
      <c r="V2285" s="84">
        <f t="shared" si="243"/>
        <v>444.26443418013855</v>
      </c>
      <c r="W2285" s="86">
        <v>46107</v>
      </c>
      <c r="X2285" s="85" t="s">
        <v>7956</v>
      </c>
      <c r="Y2285" s="6" t="s">
        <v>1433</v>
      </c>
      <c r="Z2285" s="80" t="s">
        <v>537</v>
      </c>
      <c r="AA2285" s="85" t="s">
        <v>2899</v>
      </c>
      <c r="AB2285" s="76" t="s">
        <v>539</v>
      </c>
      <c r="AC2285" s="76" t="s">
        <v>540</v>
      </c>
      <c r="AD2285" s="76" t="s">
        <v>174</v>
      </c>
      <c r="AE2285" s="378">
        <v>67110003</v>
      </c>
      <c r="AF2285" s="76" t="s">
        <v>96</v>
      </c>
      <c r="AG2285" s="75"/>
      <c r="AH2285" s="60"/>
      <c r="AI2285" s="75" t="s">
        <v>7693</v>
      </c>
      <c r="AJ2285" s="6" t="s">
        <v>103</v>
      </c>
      <c r="AK2285" s="81">
        <v>0</v>
      </c>
      <c r="AL2285" s="6" t="s">
        <v>103</v>
      </c>
      <c r="AM2285" s="342"/>
      <c r="AN2285" s="342"/>
      <c r="AO2285" s="342"/>
    </row>
    <row r="2286" spans="1:41">
      <c r="A2286" s="75" t="s">
        <v>7693</v>
      </c>
      <c r="B2286" s="6" t="s">
        <v>93</v>
      </c>
      <c r="C2286" s="76">
        <v>2285</v>
      </c>
      <c r="D2286" s="76" t="s">
        <v>98</v>
      </c>
      <c r="E2286" s="76" t="s">
        <v>2164</v>
      </c>
      <c r="F2286" s="6" t="str">
        <f t="shared" si="239"/>
        <v>BROKERRM-R-032-SI26-M19-B</v>
      </c>
      <c r="G2286" s="97" t="s">
        <v>7800</v>
      </c>
      <c r="H2286" s="95" t="s">
        <v>7801</v>
      </c>
      <c r="I2286" s="85" t="s">
        <v>6622</v>
      </c>
      <c r="J2286" s="92">
        <v>46119</v>
      </c>
      <c r="K2286" s="96" t="s">
        <v>7957</v>
      </c>
      <c r="L2286" s="77" t="s">
        <v>7958</v>
      </c>
      <c r="M2286" s="80" t="s">
        <v>117</v>
      </c>
      <c r="N2286" s="6" t="s">
        <v>7959</v>
      </c>
      <c r="O2286" s="71">
        <v>0</v>
      </c>
      <c r="P2286" s="71">
        <v>14019.36</v>
      </c>
      <c r="Q2286" s="79">
        <v>2531.4699999999998</v>
      </c>
      <c r="R2286" s="79">
        <v>405.04</v>
      </c>
      <c r="S2286" s="71">
        <v>0</v>
      </c>
      <c r="T2286" s="79">
        <v>16955.87</v>
      </c>
      <c r="U2286" s="87" t="s">
        <v>24</v>
      </c>
      <c r="V2286" s="84">
        <f t="shared" si="243"/>
        <v>978.97632794457263</v>
      </c>
      <c r="W2286" s="86">
        <v>46111</v>
      </c>
      <c r="X2286" s="85" t="s">
        <v>1231</v>
      </c>
      <c r="Y2286" s="6" t="s">
        <v>536</v>
      </c>
      <c r="Z2286" s="80" t="s">
        <v>537</v>
      </c>
      <c r="AA2286" s="85" t="s">
        <v>1232</v>
      </c>
      <c r="AB2286" s="76" t="s">
        <v>539</v>
      </c>
      <c r="AC2286" s="76" t="s">
        <v>540</v>
      </c>
      <c r="AD2286" s="76" t="s">
        <v>174</v>
      </c>
      <c r="AE2286" s="378">
        <v>67110003</v>
      </c>
      <c r="AF2286" s="76" t="s">
        <v>96</v>
      </c>
      <c r="AG2286" s="75"/>
      <c r="AH2286" s="60"/>
      <c r="AI2286" s="75" t="s">
        <v>7693</v>
      </c>
      <c r="AJ2286" s="6" t="s">
        <v>103</v>
      </c>
      <c r="AK2286" s="81">
        <v>0</v>
      </c>
      <c r="AL2286" s="6" t="s">
        <v>103</v>
      </c>
      <c r="AM2286" s="342"/>
      <c r="AN2286" s="342"/>
      <c r="AO2286" s="342"/>
    </row>
    <row r="2287" spans="1:41">
      <c r="A2287" s="75" t="s">
        <v>7693</v>
      </c>
      <c r="B2287" s="6" t="s">
        <v>93</v>
      </c>
      <c r="C2287" s="76">
        <v>2286</v>
      </c>
      <c r="D2287" s="76" t="s">
        <v>98</v>
      </c>
      <c r="E2287" s="76" t="s">
        <v>2164</v>
      </c>
      <c r="F2287" s="6" t="str">
        <f t="shared" si="239"/>
        <v>BROKERRM-R-031-SI26-M19-B</v>
      </c>
      <c r="G2287" s="97" t="s">
        <v>7802</v>
      </c>
      <c r="H2287" s="95" t="s">
        <v>7803</v>
      </c>
      <c r="I2287" s="85" t="s">
        <v>6622</v>
      </c>
      <c r="J2287" s="92">
        <v>46119</v>
      </c>
      <c r="K2287" s="96" t="s">
        <v>7960</v>
      </c>
      <c r="L2287" s="77" t="s">
        <v>7961</v>
      </c>
      <c r="M2287" s="80" t="s">
        <v>117</v>
      </c>
      <c r="N2287" s="6" t="s">
        <v>7962</v>
      </c>
      <c r="O2287" s="71">
        <v>0</v>
      </c>
      <c r="P2287" s="71">
        <v>15279.56</v>
      </c>
      <c r="Q2287" s="79">
        <v>2524.44</v>
      </c>
      <c r="R2287" s="79">
        <v>403.91</v>
      </c>
      <c r="S2287" s="71">
        <v>0</v>
      </c>
      <c r="T2287" s="79">
        <v>18207.91</v>
      </c>
      <c r="U2287" s="87" t="s">
        <v>24</v>
      </c>
      <c r="V2287" s="84">
        <f t="shared" si="243"/>
        <v>1051.2650115473441</v>
      </c>
      <c r="W2287" s="86">
        <v>46111</v>
      </c>
      <c r="X2287" s="85" t="s">
        <v>1231</v>
      </c>
      <c r="Y2287" s="6" t="s">
        <v>536</v>
      </c>
      <c r="Z2287" s="80" t="s">
        <v>537</v>
      </c>
      <c r="AA2287" s="85" t="s">
        <v>1232</v>
      </c>
      <c r="AB2287" s="76" t="s">
        <v>539</v>
      </c>
      <c r="AC2287" s="76" t="s">
        <v>540</v>
      </c>
      <c r="AD2287" s="76" t="s">
        <v>174</v>
      </c>
      <c r="AE2287" s="378">
        <v>67110003</v>
      </c>
      <c r="AF2287" s="76" t="s">
        <v>96</v>
      </c>
      <c r="AG2287" s="82"/>
      <c r="AH2287" s="60"/>
      <c r="AI2287" s="75" t="s">
        <v>7693</v>
      </c>
      <c r="AJ2287" s="6" t="s">
        <v>103</v>
      </c>
      <c r="AK2287" s="81">
        <v>0</v>
      </c>
      <c r="AL2287" s="6" t="s">
        <v>103</v>
      </c>
      <c r="AM2287" s="342"/>
      <c r="AN2287" s="342"/>
      <c r="AO2287" s="342"/>
    </row>
    <row r="2288" spans="1:41">
      <c r="A2288" s="75" t="s">
        <v>7693</v>
      </c>
      <c r="B2288" s="6" t="s">
        <v>93</v>
      </c>
      <c r="C2288" s="76">
        <v>2287</v>
      </c>
      <c r="D2288" s="76" t="s">
        <v>98</v>
      </c>
      <c r="E2288" s="76" t="s">
        <v>2164</v>
      </c>
      <c r="F2288" s="6" t="str">
        <f t="shared" si="239"/>
        <v>BROKERFG-A-0017-SE26-M19.D</v>
      </c>
      <c r="G2288" s="96" t="s">
        <v>5978</v>
      </c>
      <c r="H2288" s="95" t="s">
        <v>7677</v>
      </c>
      <c r="I2288" s="85" t="s">
        <v>6622</v>
      </c>
      <c r="J2288" s="92">
        <v>46120</v>
      </c>
      <c r="K2288" s="96" t="s">
        <v>6207</v>
      </c>
      <c r="L2288" s="77" t="s">
        <v>6208</v>
      </c>
      <c r="M2288" s="80" t="s">
        <v>1264</v>
      </c>
      <c r="N2288" s="6" t="s">
        <v>6209</v>
      </c>
      <c r="O2288" s="71">
        <v>0</v>
      </c>
      <c r="P2288" s="71">
        <v>25363.83</v>
      </c>
      <c r="Q2288" s="79">
        <v>0</v>
      </c>
      <c r="R2288" s="79">
        <v>0</v>
      </c>
      <c r="S2288" s="71">
        <v>0</v>
      </c>
      <c r="T2288" s="79">
        <v>25363.83</v>
      </c>
      <c r="U2288" s="87" t="s">
        <v>24</v>
      </c>
      <c r="V2288" s="84">
        <f t="shared" si="243"/>
        <v>1464.4243648960739</v>
      </c>
      <c r="W2288" s="86">
        <v>46093</v>
      </c>
      <c r="X2288" s="85" t="s">
        <v>122</v>
      </c>
      <c r="Y2288" s="85" t="s">
        <v>121</v>
      </c>
      <c r="Z2288" s="85" t="s">
        <v>120</v>
      </c>
      <c r="AA2288" s="85" t="s">
        <v>120</v>
      </c>
      <c r="AB2288" s="76" t="s">
        <v>539</v>
      </c>
      <c r="AC2288" s="76" t="s">
        <v>541</v>
      </c>
      <c r="AD2288" s="76" t="s">
        <v>543</v>
      </c>
      <c r="AE2288" s="76" t="s">
        <v>549</v>
      </c>
      <c r="AF2288" s="76" t="s">
        <v>7963</v>
      </c>
      <c r="AG2288" s="139" t="s">
        <v>550</v>
      </c>
      <c r="AH2288" s="60">
        <v>16704</v>
      </c>
      <c r="AI2288" s="75" t="s">
        <v>7693</v>
      </c>
      <c r="AJ2288" s="6" t="s">
        <v>103</v>
      </c>
      <c r="AK2288" s="81">
        <v>0</v>
      </c>
      <c r="AL2288" s="6" t="s">
        <v>103</v>
      </c>
      <c r="AM2288" s="342"/>
      <c r="AN2288" s="342"/>
      <c r="AO2288" s="342"/>
    </row>
    <row r="2289" spans="1:41">
      <c r="A2289" s="75" t="s">
        <v>7693</v>
      </c>
      <c r="B2289" s="6" t="s">
        <v>93</v>
      </c>
      <c r="C2289" s="76">
        <v>2288</v>
      </c>
      <c r="D2289" s="76" t="s">
        <v>98</v>
      </c>
      <c r="E2289" s="76" t="s">
        <v>2164</v>
      </c>
      <c r="F2289" s="6" t="str">
        <f t="shared" si="239"/>
        <v>BROKERGLOBALES</v>
      </c>
      <c r="G2289" s="97" t="s">
        <v>7804</v>
      </c>
      <c r="H2289" s="95" t="s">
        <v>7805</v>
      </c>
      <c r="I2289" s="85" t="s">
        <v>6622</v>
      </c>
      <c r="J2289" s="92">
        <v>46120</v>
      </c>
      <c r="K2289" s="96" t="s">
        <v>7207</v>
      </c>
      <c r="L2289" s="77" t="s">
        <v>4809</v>
      </c>
      <c r="M2289" s="80" t="s">
        <v>25</v>
      </c>
      <c r="N2289" s="6" t="s">
        <v>116</v>
      </c>
      <c r="O2289" s="71">
        <v>0</v>
      </c>
      <c r="P2289" s="71">
        <v>14456.22</v>
      </c>
      <c r="Q2289" s="79">
        <v>0</v>
      </c>
      <c r="R2289" s="79">
        <v>0</v>
      </c>
      <c r="S2289" s="71">
        <v>0</v>
      </c>
      <c r="T2289" s="79">
        <v>14456.22</v>
      </c>
      <c r="U2289" s="87" t="s">
        <v>24</v>
      </c>
      <c r="V2289" s="84">
        <f t="shared" si="243"/>
        <v>834.65473441108543</v>
      </c>
      <c r="W2289" s="86">
        <v>46122</v>
      </c>
      <c r="X2289" s="85" t="s">
        <v>430</v>
      </c>
      <c r="Y2289" s="6" t="s">
        <v>178</v>
      </c>
      <c r="Z2289" s="80" t="s">
        <v>239</v>
      </c>
      <c r="AA2289" s="85" t="s">
        <v>122</v>
      </c>
      <c r="AB2289" s="76" t="s">
        <v>539</v>
      </c>
      <c r="AC2289" s="76" t="s">
        <v>540</v>
      </c>
      <c r="AD2289" s="76" t="s">
        <v>173</v>
      </c>
      <c r="AE2289" s="76" t="s">
        <v>548</v>
      </c>
      <c r="AF2289" s="76" t="s">
        <v>96</v>
      </c>
      <c r="AG2289" s="75"/>
      <c r="AH2289" s="60"/>
      <c r="AI2289" s="75" t="s">
        <v>7693</v>
      </c>
      <c r="AJ2289" s="6" t="s">
        <v>103</v>
      </c>
      <c r="AK2289" s="81">
        <v>0</v>
      </c>
      <c r="AL2289" s="6" t="s">
        <v>103</v>
      </c>
      <c r="AM2289" s="342"/>
      <c r="AN2289" s="342"/>
      <c r="AO2289" s="342"/>
    </row>
    <row r="2290" spans="1:41">
      <c r="A2290" s="75" t="s">
        <v>7693</v>
      </c>
      <c r="B2290" s="6" t="s">
        <v>93</v>
      </c>
      <c r="C2290" s="76">
        <v>2289</v>
      </c>
      <c r="D2290" s="76" t="s">
        <v>98</v>
      </c>
      <c r="E2290" s="76" t="s">
        <v>2164</v>
      </c>
      <c r="F2290" s="6" t="str">
        <f t="shared" si="239"/>
        <v>BROKERRM-I-1198-AI26-M46//RM-I-1199-AI26-M19//RM-I-1201-AI26-M01//RM-I-1203-AI26-M46</v>
      </c>
      <c r="G2290" s="97" t="s">
        <v>7806</v>
      </c>
      <c r="H2290" s="95" t="s">
        <v>7807</v>
      </c>
      <c r="I2290" s="85" t="s">
        <v>6622</v>
      </c>
      <c r="J2290" s="92">
        <v>46121</v>
      </c>
      <c r="K2290" s="96" t="s">
        <v>7208</v>
      </c>
      <c r="L2290" s="77" t="s">
        <v>4809</v>
      </c>
      <c r="M2290" s="80" t="s">
        <v>25</v>
      </c>
      <c r="N2290" s="6" t="s">
        <v>116</v>
      </c>
      <c r="O2290" s="71">
        <v>0</v>
      </c>
      <c r="P2290" s="71">
        <v>43392.84</v>
      </c>
      <c r="Q2290" s="79">
        <v>8438.42</v>
      </c>
      <c r="R2290" s="79">
        <v>1350.15</v>
      </c>
      <c r="S2290" s="71">
        <v>0</v>
      </c>
      <c r="T2290" s="79">
        <v>53181.41</v>
      </c>
      <c r="U2290" s="87" t="s">
        <v>24</v>
      </c>
      <c r="V2290" s="84">
        <f t="shared" si="243"/>
        <v>3070.5202078521943</v>
      </c>
      <c r="W2290" s="86">
        <v>46122</v>
      </c>
      <c r="X2290" s="85" t="s">
        <v>430</v>
      </c>
      <c r="Y2290" s="6" t="s">
        <v>178</v>
      </c>
      <c r="Z2290" s="80" t="s">
        <v>239</v>
      </c>
      <c r="AA2290" s="85" t="s">
        <v>122</v>
      </c>
      <c r="AB2290" s="76" t="s">
        <v>1106</v>
      </c>
      <c r="AC2290" s="76" t="s">
        <v>540</v>
      </c>
      <c r="AD2290" s="76" t="s">
        <v>25</v>
      </c>
      <c r="AE2290" s="76" t="s">
        <v>544</v>
      </c>
      <c r="AF2290" s="76" t="s">
        <v>96</v>
      </c>
      <c r="AG2290" s="82"/>
      <c r="AH2290" s="60"/>
      <c r="AI2290" s="75" t="s">
        <v>7693</v>
      </c>
      <c r="AJ2290" s="6" t="s">
        <v>103</v>
      </c>
      <c r="AK2290" s="81">
        <v>0</v>
      </c>
      <c r="AL2290" s="6" t="s">
        <v>103</v>
      </c>
      <c r="AM2290" s="342"/>
      <c r="AN2290" s="342"/>
      <c r="AO2290" s="342"/>
    </row>
    <row r="2291" spans="1:41">
      <c r="A2291" s="75" t="s">
        <v>7693</v>
      </c>
      <c r="B2291" s="6" t="s">
        <v>93</v>
      </c>
      <c r="C2291" s="76">
        <v>2290</v>
      </c>
      <c r="D2291" s="76" t="s">
        <v>98</v>
      </c>
      <c r="E2291" s="76" t="s">
        <v>2164</v>
      </c>
      <c r="F2291" s="6" t="str">
        <f t="shared" si="239"/>
        <v>BROKERRM-A-0057AI26-M19-C9542.D//RM-A-0058AI26-M19-PFA.D//RM-A-0059AI26-M19-PFA.D</v>
      </c>
      <c r="G2291" s="97" t="s">
        <v>7808</v>
      </c>
      <c r="H2291" s="95" t="s">
        <v>7809</v>
      </c>
      <c r="I2291" s="85" t="s">
        <v>6622</v>
      </c>
      <c r="J2291" s="92">
        <v>46121</v>
      </c>
      <c r="K2291" s="97" t="s">
        <v>7964</v>
      </c>
      <c r="L2291" s="77" t="s">
        <v>7965</v>
      </c>
      <c r="M2291" s="80" t="s">
        <v>25</v>
      </c>
      <c r="N2291" s="6" t="s">
        <v>116</v>
      </c>
      <c r="O2291" s="71">
        <v>0</v>
      </c>
      <c r="P2291" s="71">
        <v>83751.19</v>
      </c>
      <c r="Q2291" s="79">
        <v>7711.69</v>
      </c>
      <c r="R2291" s="79">
        <v>1233.8699999999999</v>
      </c>
      <c r="S2291" s="71">
        <v>0</v>
      </c>
      <c r="T2291" s="79">
        <v>92696.75</v>
      </c>
      <c r="U2291" s="87" t="s">
        <v>24</v>
      </c>
      <c r="V2291" s="84">
        <f t="shared" si="243"/>
        <v>5352.0063510392611</v>
      </c>
      <c r="W2291" s="86">
        <v>46121</v>
      </c>
      <c r="X2291" s="80" t="s">
        <v>437</v>
      </c>
      <c r="Y2291" s="80" t="s">
        <v>178</v>
      </c>
      <c r="Z2291" s="80" t="s">
        <v>121</v>
      </c>
      <c r="AA2291" s="80" t="s">
        <v>122</v>
      </c>
      <c r="AB2291" s="76" t="s">
        <v>539</v>
      </c>
      <c r="AC2291" s="76" t="s">
        <v>540</v>
      </c>
      <c r="AD2291" s="76" t="s">
        <v>25</v>
      </c>
      <c r="AE2291" s="76">
        <v>67180000</v>
      </c>
      <c r="AF2291" s="76" t="s">
        <v>96</v>
      </c>
      <c r="AG2291" s="82"/>
      <c r="AH2291" s="60"/>
      <c r="AI2291" s="75" t="s">
        <v>7693</v>
      </c>
      <c r="AJ2291" s="6" t="s">
        <v>103</v>
      </c>
      <c r="AK2291" s="81">
        <v>0</v>
      </c>
      <c r="AL2291" s="6" t="s">
        <v>103</v>
      </c>
      <c r="AM2291" s="342"/>
      <c r="AN2291" s="342"/>
      <c r="AO2291" s="342"/>
    </row>
    <row r="2292" spans="1:41">
      <c r="A2292" s="75" t="s">
        <v>7693</v>
      </c>
      <c r="B2292" s="6" t="s">
        <v>93</v>
      </c>
      <c r="C2292" s="76">
        <v>2291</v>
      </c>
      <c r="D2292" s="76" t="s">
        <v>98</v>
      </c>
      <c r="E2292" s="76" t="s">
        <v>2164</v>
      </c>
      <c r="F2292" s="6" t="str">
        <f t="shared" si="239"/>
        <v>BROKERRM-A-006-SI26-M19-L-B</v>
      </c>
      <c r="G2292" s="97" t="s">
        <v>7810</v>
      </c>
      <c r="H2292" s="95" t="s">
        <v>7811</v>
      </c>
      <c r="I2292" s="85" t="s">
        <v>6622</v>
      </c>
      <c r="J2292" s="92">
        <v>46120</v>
      </c>
      <c r="K2292" s="92" t="s">
        <v>7966</v>
      </c>
      <c r="L2292" s="88" t="s">
        <v>7967</v>
      </c>
      <c r="M2292" s="80" t="s">
        <v>117</v>
      </c>
      <c r="N2292" s="80" t="s">
        <v>7967</v>
      </c>
      <c r="O2292" s="71">
        <v>0</v>
      </c>
      <c r="P2292" s="71">
        <v>16061.89</v>
      </c>
      <c r="Q2292" s="79">
        <v>2694.36</v>
      </c>
      <c r="R2292" s="79">
        <v>431.1</v>
      </c>
      <c r="S2292" s="71">
        <v>0</v>
      </c>
      <c r="T2292" s="79">
        <v>19187.349999999999</v>
      </c>
      <c r="U2292" s="87" t="s">
        <v>24</v>
      </c>
      <c r="V2292" s="84">
        <f t="shared" si="243"/>
        <v>1107.8146651270206</v>
      </c>
      <c r="W2292" s="70">
        <v>46120</v>
      </c>
      <c r="X2292" s="6" t="s">
        <v>580</v>
      </c>
      <c r="Y2292" s="80" t="s">
        <v>2524</v>
      </c>
      <c r="Z2292" s="80" t="s">
        <v>239</v>
      </c>
      <c r="AA2292" s="80" t="s">
        <v>122</v>
      </c>
      <c r="AB2292" s="76" t="s">
        <v>539</v>
      </c>
      <c r="AC2292" s="76" t="s">
        <v>540</v>
      </c>
      <c r="AD2292" s="76" t="s">
        <v>174</v>
      </c>
      <c r="AE2292" s="378">
        <v>67110003</v>
      </c>
      <c r="AF2292" s="76" t="s">
        <v>96</v>
      </c>
      <c r="AG2292" s="82"/>
      <c r="AH2292" s="60"/>
      <c r="AI2292" s="75" t="s">
        <v>7693</v>
      </c>
      <c r="AJ2292" s="6" t="s">
        <v>103</v>
      </c>
      <c r="AK2292" s="81">
        <v>0</v>
      </c>
      <c r="AL2292" s="6" t="s">
        <v>103</v>
      </c>
      <c r="AM2292" s="342"/>
      <c r="AN2292" s="342"/>
      <c r="AO2292" s="342"/>
    </row>
    <row r="2293" spans="1:41">
      <c r="A2293" s="75" t="s">
        <v>7693</v>
      </c>
      <c r="B2293" s="6" t="s">
        <v>93</v>
      </c>
      <c r="C2293" s="76">
        <v>2292</v>
      </c>
      <c r="D2293" s="76" t="s">
        <v>98</v>
      </c>
      <c r="E2293" s="76" t="s">
        <v>2164</v>
      </c>
      <c r="F2293" s="6" t="str">
        <f t="shared" si="239"/>
        <v>BROKERRM-M-066-SI26-M19-B</v>
      </c>
      <c r="G2293" s="97" t="s">
        <v>7058</v>
      </c>
      <c r="H2293" s="95" t="s">
        <v>7812</v>
      </c>
      <c r="I2293" s="85" t="s">
        <v>6622</v>
      </c>
      <c r="J2293" s="92">
        <v>46120</v>
      </c>
      <c r="K2293" s="92" t="s">
        <v>7303</v>
      </c>
      <c r="L2293" s="88" t="s">
        <v>7304</v>
      </c>
      <c r="M2293" s="80" t="s">
        <v>117</v>
      </c>
      <c r="N2293" s="80" t="s">
        <v>7305</v>
      </c>
      <c r="O2293" s="71">
        <v>0</v>
      </c>
      <c r="P2293" s="71">
        <v>6670</v>
      </c>
      <c r="Q2293" s="79">
        <v>0</v>
      </c>
      <c r="R2293" s="79">
        <v>0</v>
      </c>
      <c r="S2293" s="71">
        <v>0</v>
      </c>
      <c r="T2293" s="79">
        <v>6670</v>
      </c>
      <c r="U2293" s="87" t="s">
        <v>24</v>
      </c>
      <c r="V2293" s="84">
        <f t="shared" si="243"/>
        <v>385.10392609699767</v>
      </c>
      <c r="W2293" s="70">
        <v>46120</v>
      </c>
      <c r="X2293" s="6" t="s">
        <v>1267</v>
      </c>
      <c r="Y2293" s="80" t="s">
        <v>129</v>
      </c>
      <c r="Z2293" s="80" t="s">
        <v>239</v>
      </c>
      <c r="AA2293" s="80" t="s">
        <v>122</v>
      </c>
      <c r="AB2293" s="76" t="s">
        <v>539</v>
      </c>
      <c r="AC2293" s="76" t="s">
        <v>540</v>
      </c>
      <c r="AD2293" s="76" t="s">
        <v>174</v>
      </c>
      <c r="AE2293" s="378">
        <v>67110003</v>
      </c>
      <c r="AF2293" s="76" t="s">
        <v>7968</v>
      </c>
      <c r="AG2293" s="75"/>
      <c r="AH2293" s="60"/>
      <c r="AI2293" s="75" t="s">
        <v>7693</v>
      </c>
      <c r="AJ2293" s="6" t="s">
        <v>103</v>
      </c>
      <c r="AK2293" s="81">
        <v>0</v>
      </c>
      <c r="AL2293" s="6" t="s">
        <v>103</v>
      </c>
      <c r="AM2293" s="342"/>
      <c r="AN2293" s="342"/>
      <c r="AO2293" s="342"/>
    </row>
    <row r="2294" spans="1:41">
      <c r="A2294" s="75" t="s">
        <v>7693</v>
      </c>
      <c r="B2294" s="6" t="s">
        <v>93</v>
      </c>
      <c r="C2294" s="76">
        <v>2293</v>
      </c>
      <c r="D2294" s="76" t="s">
        <v>98</v>
      </c>
      <c r="E2294" s="76" t="s">
        <v>2164</v>
      </c>
      <c r="F2294" s="6" t="str">
        <f t="shared" si="239"/>
        <v>BROKERRM-M-067-SI26-M19-B</v>
      </c>
      <c r="G2294" s="96" t="s">
        <v>7056</v>
      </c>
      <c r="H2294" s="95" t="s">
        <v>7813</v>
      </c>
      <c r="I2294" s="85" t="s">
        <v>6622</v>
      </c>
      <c r="J2294" s="92">
        <v>46120</v>
      </c>
      <c r="K2294" s="92" t="s">
        <v>7300</v>
      </c>
      <c r="L2294" s="77" t="s">
        <v>7301</v>
      </c>
      <c r="M2294" s="80" t="s">
        <v>117</v>
      </c>
      <c r="N2294" s="80" t="s">
        <v>7302</v>
      </c>
      <c r="O2294" s="71">
        <v>0</v>
      </c>
      <c r="P2294" s="71">
        <v>6670</v>
      </c>
      <c r="Q2294" s="79">
        <v>0</v>
      </c>
      <c r="R2294" s="79">
        <v>0</v>
      </c>
      <c r="S2294" s="71">
        <v>0</v>
      </c>
      <c r="T2294" s="79">
        <v>6670</v>
      </c>
      <c r="U2294" s="87" t="s">
        <v>24</v>
      </c>
      <c r="V2294" s="84">
        <f t="shared" si="243"/>
        <v>385.10392609699767</v>
      </c>
      <c r="W2294" s="78">
        <v>46120</v>
      </c>
      <c r="X2294" s="80" t="s">
        <v>1267</v>
      </c>
      <c r="Y2294" s="80" t="s">
        <v>129</v>
      </c>
      <c r="Z2294" s="80" t="s">
        <v>239</v>
      </c>
      <c r="AA2294" s="80" t="s">
        <v>122</v>
      </c>
      <c r="AB2294" s="76" t="s">
        <v>539</v>
      </c>
      <c r="AC2294" s="76" t="s">
        <v>540</v>
      </c>
      <c r="AD2294" s="76" t="s">
        <v>174</v>
      </c>
      <c r="AE2294" s="378">
        <v>67110003</v>
      </c>
      <c r="AF2294" s="76" t="s">
        <v>7969</v>
      </c>
      <c r="AG2294" s="82"/>
      <c r="AH2294" s="60"/>
      <c r="AI2294" s="75" t="s">
        <v>7693</v>
      </c>
      <c r="AJ2294" s="6" t="s">
        <v>103</v>
      </c>
      <c r="AK2294" s="81">
        <v>0</v>
      </c>
      <c r="AL2294" s="6" t="s">
        <v>103</v>
      </c>
      <c r="AM2294" s="342"/>
      <c r="AN2294" s="342"/>
      <c r="AO2294" s="342"/>
    </row>
    <row r="2295" spans="1:41">
      <c r="A2295" s="75" t="s">
        <v>7693</v>
      </c>
      <c r="B2295" s="6" t="s">
        <v>93</v>
      </c>
      <c r="C2295" s="76">
        <v>2294</v>
      </c>
      <c r="D2295" s="76" t="s">
        <v>98</v>
      </c>
      <c r="E2295" s="76" t="s">
        <v>2164</v>
      </c>
      <c r="F2295" s="6" t="str">
        <f t="shared" si="239"/>
        <v>BROKERRM-M-087-SI26-M19-B</v>
      </c>
      <c r="G2295" s="97" t="s">
        <v>7814</v>
      </c>
      <c r="H2295" s="95" t="s">
        <v>7682</v>
      </c>
      <c r="I2295" s="85" t="s">
        <v>6622</v>
      </c>
      <c r="J2295" s="92">
        <v>46120</v>
      </c>
      <c r="K2295" s="98" t="s">
        <v>7970</v>
      </c>
      <c r="L2295" s="77" t="s">
        <v>7971</v>
      </c>
      <c r="M2295" s="80" t="s">
        <v>117</v>
      </c>
      <c r="N2295" s="80" t="s">
        <v>7972</v>
      </c>
      <c r="O2295" s="71">
        <v>0</v>
      </c>
      <c r="P2295" s="71">
        <v>61987.81</v>
      </c>
      <c r="Q2295" s="79">
        <v>5408.18</v>
      </c>
      <c r="R2295" s="79">
        <v>865.31</v>
      </c>
      <c r="S2295" s="71">
        <v>0</v>
      </c>
      <c r="T2295" s="79">
        <v>68261.3</v>
      </c>
      <c r="U2295" s="87" t="s">
        <v>24</v>
      </c>
      <c r="V2295" s="84">
        <f t="shared" si="243"/>
        <v>3941.1836027713625</v>
      </c>
      <c r="W2295" s="78">
        <v>46120</v>
      </c>
      <c r="X2295" s="80" t="s">
        <v>1267</v>
      </c>
      <c r="Y2295" s="80" t="s">
        <v>129</v>
      </c>
      <c r="Z2295" s="80" t="s">
        <v>239</v>
      </c>
      <c r="AA2295" s="80" t="s">
        <v>122</v>
      </c>
      <c r="AB2295" s="76" t="s">
        <v>539</v>
      </c>
      <c r="AC2295" s="76" t="s">
        <v>540</v>
      </c>
      <c r="AD2295" s="76" t="s">
        <v>174</v>
      </c>
      <c r="AE2295" s="378">
        <v>67110003</v>
      </c>
      <c r="AF2295" s="76" t="s">
        <v>7690</v>
      </c>
      <c r="AG2295" s="139" t="s">
        <v>550</v>
      </c>
      <c r="AH2295" s="60">
        <v>54649.53</v>
      </c>
      <c r="AI2295" s="75" t="s">
        <v>7693</v>
      </c>
      <c r="AJ2295" s="6" t="s">
        <v>103</v>
      </c>
      <c r="AK2295" s="81">
        <v>0</v>
      </c>
      <c r="AL2295" s="6" t="s">
        <v>103</v>
      </c>
      <c r="AM2295" s="342"/>
      <c r="AN2295" s="342"/>
      <c r="AO2295" s="342"/>
    </row>
    <row r="2296" spans="1:41">
      <c r="A2296" s="75" t="s">
        <v>7693</v>
      </c>
      <c r="B2296" s="6" t="s">
        <v>93</v>
      </c>
      <c r="C2296" s="76">
        <v>2295</v>
      </c>
      <c r="D2296" s="76" t="s">
        <v>98</v>
      </c>
      <c r="E2296" s="76" t="s">
        <v>2164</v>
      </c>
      <c r="F2296" s="6" t="str">
        <f t="shared" si="239"/>
        <v>BROKERRM-M-085-SI26-M19-B</v>
      </c>
      <c r="G2296" s="97" t="s">
        <v>7815</v>
      </c>
      <c r="H2296" s="95" t="s">
        <v>7683</v>
      </c>
      <c r="I2296" s="85" t="s">
        <v>6622</v>
      </c>
      <c r="J2296" s="92">
        <v>46120</v>
      </c>
      <c r="K2296" s="92" t="s">
        <v>7973</v>
      </c>
      <c r="L2296" s="88" t="s">
        <v>7974</v>
      </c>
      <c r="M2296" s="80" t="s">
        <v>117</v>
      </c>
      <c r="N2296" s="80" t="s">
        <v>7975</v>
      </c>
      <c r="O2296" s="71">
        <v>0</v>
      </c>
      <c r="P2296" s="71">
        <v>87657.16</v>
      </c>
      <c r="Q2296" s="79">
        <v>7477.65</v>
      </c>
      <c r="R2296" s="79">
        <v>1196.43</v>
      </c>
      <c r="S2296" s="71">
        <v>0</v>
      </c>
      <c r="T2296" s="79">
        <v>96331.24</v>
      </c>
      <c r="U2296" s="87" t="s">
        <v>24</v>
      </c>
      <c r="V2296" s="84">
        <f t="shared" si="243"/>
        <v>5561.8498845265594</v>
      </c>
      <c r="W2296" s="78">
        <v>46120</v>
      </c>
      <c r="X2296" s="80" t="s">
        <v>1267</v>
      </c>
      <c r="Y2296" s="80" t="s">
        <v>129</v>
      </c>
      <c r="Z2296" s="80" t="s">
        <v>239</v>
      </c>
      <c r="AA2296" s="80" t="s">
        <v>122</v>
      </c>
      <c r="AB2296" s="76" t="s">
        <v>539</v>
      </c>
      <c r="AC2296" s="76" t="s">
        <v>540</v>
      </c>
      <c r="AD2296" s="76" t="s">
        <v>174</v>
      </c>
      <c r="AE2296" s="378">
        <v>67110003</v>
      </c>
      <c r="AF2296" s="76" t="s">
        <v>7691</v>
      </c>
      <c r="AG2296" s="139" t="s">
        <v>550</v>
      </c>
      <c r="AH2296" s="60">
        <v>80270.12</v>
      </c>
      <c r="AI2296" s="75" t="s">
        <v>7693</v>
      </c>
      <c r="AJ2296" s="6" t="s">
        <v>103</v>
      </c>
      <c r="AK2296" s="81">
        <v>0</v>
      </c>
      <c r="AL2296" s="6" t="s">
        <v>103</v>
      </c>
      <c r="AM2296" s="342"/>
      <c r="AN2296" s="342"/>
      <c r="AO2296" s="342"/>
    </row>
    <row r="2297" spans="1:41">
      <c r="A2297" s="75" t="s">
        <v>7693</v>
      </c>
      <c r="B2297" s="6" t="s">
        <v>93</v>
      </c>
      <c r="C2297" s="76">
        <v>2296</v>
      </c>
      <c r="D2297" s="76" t="s">
        <v>98</v>
      </c>
      <c r="E2297" s="76" t="s">
        <v>2164</v>
      </c>
      <c r="F2297" s="6" t="str">
        <f t="shared" si="239"/>
        <v>BROKERRM-M-084-SI26-M19-B</v>
      </c>
      <c r="G2297" s="97" t="s">
        <v>7060</v>
      </c>
      <c r="H2297" s="95" t="s">
        <v>7816</v>
      </c>
      <c r="I2297" s="85" t="s">
        <v>6622</v>
      </c>
      <c r="J2297" s="92">
        <v>46120</v>
      </c>
      <c r="K2297" s="92" t="s">
        <v>7306</v>
      </c>
      <c r="L2297" s="88" t="s">
        <v>7307</v>
      </c>
      <c r="M2297" s="80" t="s">
        <v>117</v>
      </c>
      <c r="N2297" s="80" t="s">
        <v>7308</v>
      </c>
      <c r="O2297" s="71">
        <v>0</v>
      </c>
      <c r="P2297" s="71">
        <v>6670</v>
      </c>
      <c r="Q2297" s="79">
        <v>0</v>
      </c>
      <c r="R2297" s="79">
        <v>0</v>
      </c>
      <c r="S2297" s="71">
        <v>0</v>
      </c>
      <c r="T2297" s="79">
        <v>6670</v>
      </c>
      <c r="U2297" s="87" t="s">
        <v>24</v>
      </c>
      <c r="V2297" s="84">
        <f t="shared" si="243"/>
        <v>385.10392609699767</v>
      </c>
      <c r="W2297" s="78">
        <v>46120</v>
      </c>
      <c r="X2297" s="80" t="s">
        <v>1267</v>
      </c>
      <c r="Y2297" s="80" t="s">
        <v>129</v>
      </c>
      <c r="Z2297" s="80" t="s">
        <v>239</v>
      </c>
      <c r="AA2297" s="80" t="s">
        <v>122</v>
      </c>
      <c r="AB2297" s="76" t="s">
        <v>539</v>
      </c>
      <c r="AC2297" s="76" t="s">
        <v>540</v>
      </c>
      <c r="AD2297" s="76" t="s">
        <v>174</v>
      </c>
      <c r="AE2297" s="378">
        <v>67110003</v>
      </c>
      <c r="AF2297" s="76" t="s">
        <v>7976</v>
      </c>
      <c r="AG2297" s="75"/>
      <c r="AH2297" s="60"/>
      <c r="AI2297" s="75" t="s">
        <v>7693</v>
      </c>
      <c r="AJ2297" s="6" t="s">
        <v>103</v>
      </c>
      <c r="AK2297" s="81">
        <v>0</v>
      </c>
      <c r="AL2297" s="6" t="s">
        <v>103</v>
      </c>
      <c r="AM2297" s="342"/>
      <c r="AN2297" s="342"/>
      <c r="AO2297" s="342"/>
    </row>
    <row r="2298" spans="1:41">
      <c r="A2298" s="75" t="s">
        <v>7693</v>
      </c>
      <c r="B2298" s="6" t="s">
        <v>93</v>
      </c>
      <c r="C2298" s="76">
        <v>2297</v>
      </c>
      <c r="D2298" s="76" t="s">
        <v>98</v>
      </c>
      <c r="E2298" s="76" t="s">
        <v>2164</v>
      </c>
      <c r="F2298" s="6" t="str">
        <f t="shared" si="239"/>
        <v>BROKERRM-M-108-SI26-M46-B//RM-M-109-SI26-M46-B//RM-M-110-SI26-M46-B//RM-M-111-SI26-M46-B</v>
      </c>
      <c r="G2298" s="97" t="s">
        <v>7032</v>
      </c>
      <c r="H2298" s="95" t="s">
        <v>7817</v>
      </c>
      <c r="I2298" s="85" t="s">
        <v>6622</v>
      </c>
      <c r="J2298" s="92">
        <v>46120</v>
      </c>
      <c r="K2298" s="92" t="s">
        <v>7273</v>
      </c>
      <c r="L2298" s="88" t="s">
        <v>7274</v>
      </c>
      <c r="M2298" s="80" t="s">
        <v>117</v>
      </c>
      <c r="N2298" s="80" t="s">
        <v>7275</v>
      </c>
      <c r="O2298" s="71">
        <v>0</v>
      </c>
      <c r="P2298" s="71">
        <v>33350</v>
      </c>
      <c r="Q2298" s="79">
        <v>0</v>
      </c>
      <c r="R2298" s="79">
        <v>0</v>
      </c>
      <c r="S2298" s="71">
        <v>0</v>
      </c>
      <c r="T2298" s="79">
        <v>33350</v>
      </c>
      <c r="U2298" s="87" t="s">
        <v>24</v>
      </c>
      <c r="V2298" s="84">
        <f t="shared" si="243"/>
        <v>1925.5196304849885</v>
      </c>
      <c r="W2298" s="70">
        <v>46120</v>
      </c>
      <c r="X2298" s="6" t="s">
        <v>1267</v>
      </c>
      <c r="Y2298" s="80" t="s">
        <v>129</v>
      </c>
      <c r="Z2298" s="80" t="s">
        <v>239</v>
      </c>
      <c r="AA2298" s="80" t="s">
        <v>122</v>
      </c>
      <c r="AB2298" s="76" t="s">
        <v>1106</v>
      </c>
      <c r="AC2298" s="76" t="s">
        <v>540</v>
      </c>
      <c r="AD2298" s="76" t="s">
        <v>174</v>
      </c>
      <c r="AE2298" s="378">
        <v>67110003</v>
      </c>
      <c r="AF2298" s="76" t="s">
        <v>96</v>
      </c>
      <c r="AG2298" s="82"/>
      <c r="AH2298" s="60"/>
      <c r="AI2298" s="75" t="s">
        <v>7693</v>
      </c>
      <c r="AJ2298" s="6" t="s">
        <v>103</v>
      </c>
      <c r="AK2298" s="81">
        <v>0</v>
      </c>
      <c r="AL2298" s="6" t="s">
        <v>103</v>
      </c>
      <c r="AM2298" s="342"/>
      <c r="AN2298" s="342"/>
      <c r="AO2298" s="342"/>
    </row>
    <row r="2299" spans="1:41">
      <c r="A2299" s="75" t="s">
        <v>7693</v>
      </c>
      <c r="B2299" s="6" t="s">
        <v>93</v>
      </c>
      <c r="C2299" s="76">
        <v>2298</v>
      </c>
      <c r="D2299" s="76" t="s">
        <v>98</v>
      </c>
      <c r="E2299" s="76" t="s">
        <v>2164</v>
      </c>
      <c r="F2299" s="6" t="str">
        <f t="shared" si="239"/>
        <v>BROKERAF-M-129-SI26-M46-B</v>
      </c>
      <c r="G2299" s="97" t="s">
        <v>7044</v>
      </c>
      <c r="H2299" s="95" t="s">
        <v>7818</v>
      </c>
      <c r="I2299" s="85" t="s">
        <v>6622</v>
      </c>
      <c r="J2299" s="92">
        <v>46120</v>
      </c>
      <c r="K2299" s="92" t="s">
        <v>7288</v>
      </c>
      <c r="L2299" s="88" t="s">
        <v>7289</v>
      </c>
      <c r="M2299" s="80" t="s">
        <v>117</v>
      </c>
      <c r="N2299" s="80" t="s">
        <v>6862</v>
      </c>
      <c r="O2299" s="71">
        <v>0</v>
      </c>
      <c r="P2299" s="71">
        <v>7134</v>
      </c>
      <c r="Q2299" s="79">
        <v>0</v>
      </c>
      <c r="R2299" s="79">
        <v>0</v>
      </c>
      <c r="S2299" s="71">
        <v>0</v>
      </c>
      <c r="T2299" s="79">
        <v>7134</v>
      </c>
      <c r="U2299" s="87" t="s">
        <v>24</v>
      </c>
      <c r="V2299" s="84">
        <f t="shared" si="243"/>
        <v>411.89376443418013</v>
      </c>
      <c r="W2299" s="70">
        <v>46120</v>
      </c>
      <c r="X2299" s="6" t="s">
        <v>1267</v>
      </c>
      <c r="Y2299" s="80" t="s">
        <v>129</v>
      </c>
      <c r="Z2299" s="80" t="s">
        <v>239</v>
      </c>
      <c r="AA2299" s="80" t="s">
        <v>122</v>
      </c>
      <c r="AB2299" s="76" t="s">
        <v>1106</v>
      </c>
      <c r="AC2299" s="76" t="s">
        <v>540</v>
      </c>
      <c r="AD2299" s="76" t="s">
        <v>174</v>
      </c>
      <c r="AE2299" s="378">
        <v>67110003</v>
      </c>
      <c r="AF2299" s="76" t="s">
        <v>7977</v>
      </c>
      <c r="AG2299" s="82"/>
      <c r="AH2299" s="60"/>
      <c r="AI2299" s="75" t="s">
        <v>7693</v>
      </c>
      <c r="AJ2299" s="6" t="s">
        <v>103</v>
      </c>
      <c r="AK2299" s="81">
        <v>0</v>
      </c>
      <c r="AL2299" s="6" t="s">
        <v>103</v>
      </c>
      <c r="AM2299" s="342"/>
      <c r="AN2299" s="342"/>
      <c r="AO2299" s="342"/>
    </row>
    <row r="2300" spans="1:41">
      <c r="A2300" s="75" t="s">
        <v>7693</v>
      </c>
      <c r="B2300" s="6" t="s">
        <v>93</v>
      </c>
      <c r="C2300" s="76">
        <v>2299</v>
      </c>
      <c r="D2300" s="76" t="s">
        <v>98</v>
      </c>
      <c r="E2300" s="76" t="s">
        <v>2164</v>
      </c>
      <c r="F2300" s="6" t="str">
        <f t="shared" si="239"/>
        <v>BROKERRM-A-028-SI26-M19-L-B</v>
      </c>
      <c r="G2300" s="97" t="s">
        <v>7819</v>
      </c>
      <c r="H2300" s="95" t="s">
        <v>7684</v>
      </c>
      <c r="I2300" s="85" t="s">
        <v>6622</v>
      </c>
      <c r="J2300" s="92">
        <v>46120</v>
      </c>
      <c r="K2300" s="92" t="s">
        <v>7978</v>
      </c>
      <c r="L2300" s="88">
        <v>266081330</v>
      </c>
      <c r="M2300" s="80" t="s">
        <v>117</v>
      </c>
      <c r="N2300" s="80">
        <v>266081330</v>
      </c>
      <c r="O2300" s="71">
        <v>0</v>
      </c>
      <c r="P2300" s="71">
        <v>31107.16</v>
      </c>
      <c r="Q2300" s="79">
        <v>2482.48</v>
      </c>
      <c r="R2300" s="79">
        <v>397.2</v>
      </c>
      <c r="S2300" s="71">
        <v>0</v>
      </c>
      <c r="T2300" s="79">
        <v>33986.839999999997</v>
      </c>
      <c r="U2300" s="87" t="s">
        <v>24</v>
      </c>
      <c r="V2300" s="84">
        <f t="shared" si="243"/>
        <v>1962.288683602771</v>
      </c>
      <c r="W2300" s="89">
        <v>46120</v>
      </c>
      <c r="X2300" s="85" t="s">
        <v>1267</v>
      </c>
      <c r="Y2300" s="85" t="s">
        <v>129</v>
      </c>
      <c r="Z2300" s="85" t="s">
        <v>239</v>
      </c>
      <c r="AA2300" s="80" t="s">
        <v>122</v>
      </c>
      <c r="AB2300" s="76" t="s">
        <v>539</v>
      </c>
      <c r="AC2300" s="76" t="s">
        <v>540</v>
      </c>
      <c r="AD2300" s="76" t="s">
        <v>174</v>
      </c>
      <c r="AE2300" s="378">
        <v>67110003</v>
      </c>
      <c r="AF2300" s="76" t="s">
        <v>7692</v>
      </c>
      <c r="AG2300" s="139" t="s">
        <v>550</v>
      </c>
      <c r="AH2300" s="60">
        <v>28879.96</v>
      </c>
      <c r="AI2300" s="75" t="s">
        <v>7693</v>
      </c>
      <c r="AJ2300" s="6" t="s">
        <v>103</v>
      </c>
      <c r="AK2300" s="81">
        <v>0</v>
      </c>
      <c r="AL2300" s="6" t="s">
        <v>103</v>
      </c>
      <c r="AM2300" s="342"/>
      <c r="AN2300" s="342"/>
      <c r="AO2300" s="342"/>
    </row>
    <row r="2301" spans="1:41">
      <c r="A2301" s="75" t="s">
        <v>7693</v>
      </c>
      <c r="B2301" s="6" t="s">
        <v>93</v>
      </c>
      <c r="C2301" s="76">
        <v>2300</v>
      </c>
      <c r="D2301" s="76" t="s">
        <v>98</v>
      </c>
      <c r="E2301" s="76" t="s">
        <v>2164</v>
      </c>
      <c r="F2301" s="6" t="str">
        <f t="shared" si="239"/>
        <v>BROKERRM-A-003-SI26-M19-L-B</v>
      </c>
      <c r="G2301" s="97" t="s">
        <v>7820</v>
      </c>
      <c r="H2301" s="95" t="s">
        <v>7679</v>
      </c>
      <c r="I2301" s="85" t="s">
        <v>6622</v>
      </c>
      <c r="J2301" s="92">
        <v>46120</v>
      </c>
      <c r="K2301" s="92" t="s">
        <v>7979</v>
      </c>
      <c r="L2301" s="88" t="s">
        <v>7980</v>
      </c>
      <c r="M2301" s="80" t="s">
        <v>117</v>
      </c>
      <c r="N2301" s="80" t="s">
        <v>7980</v>
      </c>
      <c r="O2301" s="71">
        <v>0</v>
      </c>
      <c r="P2301" s="71">
        <v>25716.78</v>
      </c>
      <c r="Q2301" s="79">
        <v>2494.21</v>
      </c>
      <c r="R2301" s="79">
        <v>399.07</v>
      </c>
      <c r="S2301" s="71">
        <v>0</v>
      </c>
      <c r="T2301" s="79">
        <v>28610.06</v>
      </c>
      <c r="U2301" s="87" t="s">
        <v>24</v>
      </c>
      <c r="V2301" s="84">
        <f t="shared" si="243"/>
        <v>1651.8510392609701</v>
      </c>
      <c r="W2301" s="89">
        <v>46120</v>
      </c>
      <c r="X2301" s="85" t="s">
        <v>580</v>
      </c>
      <c r="Y2301" s="85" t="s">
        <v>2524</v>
      </c>
      <c r="Z2301" s="85" t="s">
        <v>239</v>
      </c>
      <c r="AA2301" s="80" t="s">
        <v>122</v>
      </c>
      <c r="AB2301" s="76" t="s">
        <v>539</v>
      </c>
      <c r="AC2301" s="76" t="s">
        <v>540</v>
      </c>
      <c r="AD2301" s="76" t="s">
        <v>174</v>
      </c>
      <c r="AE2301" s="378">
        <v>67110003</v>
      </c>
      <c r="AF2301" s="76" t="s">
        <v>7688</v>
      </c>
      <c r="AG2301" s="139" t="s">
        <v>550</v>
      </c>
      <c r="AH2301" s="60">
        <v>23667.06</v>
      </c>
      <c r="AI2301" s="75" t="s">
        <v>7693</v>
      </c>
      <c r="AJ2301" s="6" t="s">
        <v>103</v>
      </c>
      <c r="AK2301" s="81">
        <v>0</v>
      </c>
      <c r="AL2301" s="6" t="s">
        <v>103</v>
      </c>
      <c r="AM2301" s="342"/>
      <c r="AN2301" s="342"/>
      <c r="AO2301" s="342"/>
    </row>
    <row r="2302" spans="1:41">
      <c r="A2302" s="75" t="s">
        <v>7693</v>
      </c>
      <c r="B2302" s="6" t="s">
        <v>93</v>
      </c>
      <c r="C2302" s="76">
        <v>2301</v>
      </c>
      <c r="D2302" s="76" t="s">
        <v>98</v>
      </c>
      <c r="E2302" s="76" t="s">
        <v>2164</v>
      </c>
      <c r="F2302" s="6" t="str">
        <f t="shared" si="239"/>
        <v>BROKERRM-A-020-SI26-M19-L-B</v>
      </c>
      <c r="G2302" s="97" t="s">
        <v>7821</v>
      </c>
      <c r="H2302" s="95" t="s">
        <v>7678</v>
      </c>
      <c r="I2302" s="85" t="s">
        <v>6622</v>
      </c>
      <c r="J2302" s="92">
        <v>46120</v>
      </c>
      <c r="K2302" s="92" t="s">
        <v>7981</v>
      </c>
      <c r="L2302" s="91" t="s">
        <v>7980</v>
      </c>
      <c r="M2302" s="80" t="s">
        <v>117</v>
      </c>
      <c r="N2302" s="80" t="s">
        <v>7980</v>
      </c>
      <c r="O2302" s="71">
        <v>0</v>
      </c>
      <c r="P2302" s="71">
        <v>25716.78</v>
      </c>
      <c r="Q2302" s="79">
        <v>2494.21</v>
      </c>
      <c r="R2302" s="79">
        <v>399.07</v>
      </c>
      <c r="S2302" s="71">
        <v>0</v>
      </c>
      <c r="T2302" s="79">
        <v>28610.06</v>
      </c>
      <c r="U2302" s="87" t="s">
        <v>24</v>
      </c>
      <c r="V2302" s="84">
        <f t="shared" si="243"/>
        <v>1651.8510392609701</v>
      </c>
      <c r="W2302" s="70">
        <v>46120</v>
      </c>
      <c r="X2302" s="6" t="s">
        <v>580</v>
      </c>
      <c r="Y2302" s="80" t="s">
        <v>2524</v>
      </c>
      <c r="Z2302" s="80" t="s">
        <v>239</v>
      </c>
      <c r="AA2302" s="80" t="s">
        <v>122</v>
      </c>
      <c r="AB2302" s="76" t="s">
        <v>539</v>
      </c>
      <c r="AC2302" s="76" t="s">
        <v>540</v>
      </c>
      <c r="AD2302" s="76" t="s">
        <v>174</v>
      </c>
      <c r="AE2302" s="378">
        <v>67110003</v>
      </c>
      <c r="AF2302" s="76" t="s">
        <v>7687</v>
      </c>
      <c r="AG2302" s="139" t="s">
        <v>550</v>
      </c>
      <c r="AH2302" s="60">
        <v>23667.06</v>
      </c>
      <c r="AI2302" s="75" t="s">
        <v>7693</v>
      </c>
      <c r="AJ2302" s="6" t="s">
        <v>103</v>
      </c>
      <c r="AK2302" s="81">
        <v>0</v>
      </c>
      <c r="AL2302" s="6" t="s">
        <v>103</v>
      </c>
      <c r="AM2302" s="342"/>
      <c r="AN2302" s="342"/>
      <c r="AO2302" s="342"/>
    </row>
    <row r="2303" spans="1:41">
      <c r="A2303" s="75" t="s">
        <v>7693</v>
      </c>
      <c r="B2303" s="6" t="s">
        <v>93</v>
      </c>
      <c r="C2303" s="76">
        <v>2302</v>
      </c>
      <c r="D2303" s="76" t="s">
        <v>98</v>
      </c>
      <c r="E2303" s="76" t="s">
        <v>2164</v>
      </c>
      <c r="F2303" s="6" t="str">
        <f t="shared" si="239"/>
        <v>BROKERRM-M-083-SI26-M19-B</v>
      </c>
      <c r="G2303" s="97" t="s">
        <v>7493</v>
      </c>
      <c r="H2303" s="95" t="s">
        <v>7822</v>
      </c>
      <c r="I2303" s="85" t="s">
        <v>6622</v>
      </c>
      <c r="J2303" s="92">
        <v>46121</v>
      </c>
      <c r="K2303" s="92" t="s">
        <v>7600</v>
      </c>
      <c r="L2303" s="77" t="s">
        <v>7601</v>
      </c>
      <c r="M2303" s="80" t="s">
        <v>117</v>
      </c>
      <c r="N2303" s="80" t="s">
        <v>7602</v>
      </c>
      <c r="O2303" s="71">
        <v>0</v>
      </c>
      <c r="P2303" s="71">
        <v>7134</v>
      </c>
      <c r="Q2303" s="79">
        <v>0</v>
      </c>
      <c r="R2303" s="79">
        <v>0</v>
      </c>
      <c r="S2303" s="71">
        <v>0</v>
      </c>
      <c r="T2303" s="79">
        <v>7134</v>
      </c>
      <c r="U2303" s="87" t="s">
        <v>24</v>
      </c>
      <c r="V2303" s="84">
        <f t="shared" si="243"/>
        <v>411.89376443418013</v>
      </c>
      <c r="W2303" s="70">
        <v>46121</v>
      </c>
      <c r="X2303" s="80" t="s">
        <v>1267</v>
      </c>
      <c r="Y2303" s="80" t="s">
        <v>129</v>
      </c>
      <c r="Z2303" s="80" t="s">
        <v>239</v>
      </c>
      <c r="AA2303" s="80" t="s">
        <v>122</v>
      </c>
      <c r="AB2303" s="76" t="s">
        <v>539</v>
      </c>
      <c r="AC2303" s="76" t="s">
        <v>540</v>
      </c>
      <c r="AD2303" s="76" t="s">
        <v>174</v>
      </c>
      <c r="AE2303" s="378">
        <v>67110003</v>
      </c>
      <c r="AF2303" s="76" t="s">
        <v>7982</v>
      </c>
      <c r="AG2303" s="82"/>
      <c r="AH2303" s="60"/>
      <c r="AI2303" s="75" t="s">
        <v>7693</v>
      </c>
      <c r="AJ2303" s="6" t="s">
        <v>103</v>
      </c>
      <c r="AK2303" s="81">
        <v>0</v>
      </c>
      <c r="AL2303" s="6" t="s">
        <v>103</v>
      </c>
      <c r="AM2303" s="342"/>
      <c r="AN2303" s="342"/>
      <c r="AO2303" s="342"/>
    </row>
    <row r="2304" spans="1:41" ht="29">
      <c r="A2304" s="75" t="s">
        <v>7693</v>
      </c>
      <c r="B2304" s="6" t="s">
        <v>93</v>
      </c>
      <c r="C2304" s="76">
        <v>2303</v>
      </c>
      <c r="D2304" s="76" t="s">
        <v>98</v>
      </c>
      <c r="E2304" s="76" t="s">
        <v>2164</v>
      </c>
      <c r="F2304" s="6" t="str">
        <f t="shared" si="239"/>
        <v>BROKERRM-M-089-SI26-M19-B</v>
      </c>
      <c r="G2304" s="97" t="s">
        <v>7823</v>
      </c>
      <c r="H2304" s="95" t="s">
        <v>7681</v>
      </c>
      <c r="I2304" s="85" t="s">
        <v>6622</v>
      </c>
      <c r="J2304" s="92">
        <v>46122</v>
      </c>
      <c r="K2304" s="95" t="s">
        <v>7983</v>
      </c>
      <c r="L2304" s="72" t="s">
        <v>7984</v>
      </c>
      <c r="M2304" s="80" t="s">
        <v>117</v>
      </c>
      <c r="N2304" s="80" t="s">
        <v>7985</v>
      </c>
      <c r="O2304" s="71">
        <v>0</v>
      </c>
      <c r="P2304" s="71">
        <v>70989.919999999998</v>
      </c>
      <c r="Q2304" s="79">
        <v>4023.6</v>
      </c>
      <c r="R2304" s="79">
        <v>643.78</v>
      </c>
      <c r="S2304" s="71">
        <v>0</v>
      </c>
      <c r="T2304" s="79">
        <v>75657.3</v>
      </c>
      <c r="U2304" s="87" t="s">
        <v>24</v>
      </c>
      <c r="V2304" s="84">
        <f t="shared" si="243"/>
        <v>4368.2043879907624</v>
      </c>
      <c r="W2304" s="89" t="s">
        <v>7986</v>
      </c>
      <c r="X2304" s="87" t="s">
        <v>1267</v>
      </c>
      <c r="Y2304" s="85" t="s">
        <v>129</v>
      </c>
      <c r="Z2304" s="85" t="s">
        <v>239</v>
      </c>
      <c r="AA2304" s="85" t="s">
        <v>122</v>
      </c>
      <c r="AB2304" s="76" t="s">
        <v>539</v>
      </c>
      <c r="AC2304" s="76" t="s">
        <v>540</v>
      </c>
      <c r="AD2304" s="76" t="s">
        <v>174</v>
      </c>
      <c r="AE2304" s="378">
        <v>67110003</v>
      </c>
      <c r="AF2304" s="76" t="s">
        <v>7689</v>
      </c>
      <c r="AG2304" s="139" t="s">
        <v>550</v>
      </c>
      <c r="AH2304" s="60">
        <v>66014.2</v>
      </c>
      <c r="AI2304" s="75" t="s">
        <v>7693</v>
      </c>
      <c r="AJ2304" s="6" t="s">
        <v>103</v>
      </c>
      <c r="AK2304" s="81">
        <v>0</v>
      </c>
      <c r="AL2304" s="6" t="s">
        <v>103</v>
      </c>
      <c r="AM2304" s="342"/>
      <c r="AN2304" s="342"/>
      <c r="AO2304" s="342"/>
    </row>
    <row r="2305" spans="1:41" ht="29">
      <c r="A2305" s="75" t="s">
        <v>7693</v>
      </c>
      <c r="B2305" s="6" t="s">
        <v>93</v>
      </c>
      <c r="C2305" s="76">
        <v>2304</v>
      </c>
      <c r="D2305" s="76" t="s">
        <v>98</v>
      </c>
      <c r="E2305" s="76" t="s">
        <v>2164</v>
      </c>
      <c r="F2305" s="6" t="str">
        <f t="shared" si="239"/>
        <v>BROKERRM-M-095-SI26-M19-B</v>
      </c>
      <c r="G2305" s="97" t="s">
        <v>7824</v>
      </c>
      <c r="H2305" s="95" t="s">
        <v>7685</v>
      </c>
      <c r="I2305" s="85" t="s">
        <v>6622</v>
      </c>
      <c r="J2305" s="92">
        <v>46122</v>
      </c>
      <c r="K2305" s="95" t="s">
        <v>7987</v>
      </c>
      <c r="L2305" s="72" t="s">
        <v>7988</v>
      </c>
      <c r="M2305" s="80" t="s">
        <v>117</v>
      </c>
      <c r="N2305" s="80" t="s">
        <v>7989</v>
      </c>
      <c r="O2305" s="71">
        <v>0</v>
      </c>
      <c r="P2305" s="71">
        <v>51444.65</v>
      </c>
      <c r="Q2305" s="79">
        <v>6557.47</v>
      </c>
      <c r="R2305" s="79">
        <v>1049.19</v>
      </c>
      <c r="S2305" s="71">
        <v>0</v>
      </c>
      <c r="T2305" s="79">
        <v>59051.31</v>
      </c>
      <c r="U2305" s="87" t="s">
        <v>24</v>
      </c>
      <c r="V2305" s="84">
        <f t="shared" si="243"/>
        <v>3409.4289838337181</v>
      </c>
      <c r="W2305" s="89" t="s">
        <v>7986</v>
      </c>
      <c r="X2305" s="87" t="s">
        <v>1267</v>
      </c>
      <c r="Y2305" s="85" t="s">
        <v>129</v>
      </c>
      <c r="Z2305" s="85" t="s">
        <v>239</v>
      </c>
      <c r="AA2305" s="85" t="s">
        <v>122</v>
      </c>
      <c r="AB2305" s="76" t="s">
        <v>539</v>
      </c>
      <c r="AC2305" s="76" t="s">
        <v>540</v>
      </c>
      <c r="AD2305" s="76" t="s">
        <v>174</v>
      </c>
      <c r="AE2305" s="378">
        <v>67110003</v>
      </c>
      <c r="AF2305" s="76">
        <v>8786192</v>
      </c>
      <c r="AG2305" s="139" t="s">
        <v>550</v>
      </c>
      <c r="AH2305" s="60">
        <v>47902.65</v>
      </c>
      <c r="AI2305" s="75" t="s">
        <v>7693</v>
      </c>
      <c r="AJ2305" s="6" t="s">
        <v>103</v>
      </c>
      <c r="AK2305" s="81">
        <v>0</v>
      </c>
      <c r="AL2305" s="6" t="s">
        <v>103</v>
      </c>
      <c r="AM2305" s="342"/>
      <c r="AN2305" s="342"/>
      <c r="AO2305" s="342"/>
    </row>
    <row r="2306" spans="1:41" ht="29">
      <c r="A2306" s="75" t="s">
        <v>7693</v>
      </c>
      <c r="B2306" s="6" t="s">
        <v>93</v>
      </c>
      <c r="C2306" s="76">
        <v>2305</v>
      </c>
      <c r="D2306" s="76" t="s">
        <v>98</v>
      </c>
      <c r="E2306" s="76" t="s">
        <v>2164</v>
      </c>
      <c r="F2306" s="6" t="str">
        <f t="shared" si="239"/>
        <v>BROKERRM-M-094-SI26-M19-B</v>
      </c>
      <c r="G2306" s="97" t="s">
        <v>7825</v>
      </c>
      <c r="H2306" s="95" t="s">
        <v>7686</v>
      </c>
      <c r="I2306" s="85" t="s">
        <v>6622</v>
      </c>
      <c r="J2306" s="92">
        <v>46122</v>
      </c>
      <c r="K2306" s="95" t="s">
        <v>7990</v>
      </c>
      <c r="L2306" s="72" t="s">
        <v>7991</v>
      </c>
      <c r="M2306" s="80" t="s">
        <v>117</v>
      </c>
      <c r="N2306" s="80" t="s">
        <v>7992</v>
      </c>
      <c r="O2306" s="71">
        <v>0</v>
      </c>
      <c r="P2306" s="71">
        <v>51444.65</v>
      </c>
      <c r="Q2306" s="79">
        <v>7519.27</v>
      </c>
      <c r="R2306" s="79">
        <v>1203.08</v>
      </c>
      <c r="S2306" s="71">
        <v>0</v>
      </c>
      <c r="T2306" s="79">
        <v>60167</v>
      </c>
      <c r="U2306" s="87" t="s">
        <v>24</v>
      </c>
      <c r="V2306" s="84">
        <f t="shared" si="243"/>
        <v>3473.8452655889146</v>
      </c>
      <c r="W2306" s="89" t="s">
        <v>7986</v>
      </c>
      <c r="X2306" s="87" t="s">
        <v>1267</v>
      </c>
      <c r="Y2306" s="85" t="s">
        <v>129</v>
      </c>
      <c r="Z2306" s="85" t="s">
        <v>239</v>
      </c>
      <c r="AA2306" s="85" t="s">
        <v>122</v>
      </c>
      <c r="AB2306" s="76" t="s">
        <v>539</v>
      </c>
      <c r="AC2306" s="76" t="s">
        <v>540</v>
      </c>
      <c r="AD2306" s="76" t="s">
        <v>174</v>
      </c>
      <c r="AE2306" s="378">
        <v>67110003</v>
      </c>
      <c r="AF2306" s="76">
        <v>8786198</v>
      </c>
      <c r="AG2306" s="139" t="s">
        <v>550</v>
      </c>
      <c r="AH2306" s="60">
        <v>47902.65</v>
      </c>
      <c r="AI2306" s="75" t="s">
        <v>7693</v>
      </c>
      <c r="AJ2306" s="6" t="s">
        <v>103</v>
      </c>
      <c r="AK2306" s="81">
        <v>0</v>
      </c>
      <c r="AL2306" s="6" t="s">
        <v>103</v>
      </c>
      <c r="AM2306" s="342"/>
      <c r="AN2306" s="342"/>
      <c r="AO2306" s="342"/>
    </row>
    <row r="2307" spans="1:41" ht="29">
      <c r="A2307" s="75" t="s">
        <v>7693</v>
      </c>
      <c r="B2307" s="6" t="s">
        <v>93</v>
      </c>
      <c r="C2307" s="76">
        <v>2306</v>
      </c>
      <c r="D2307" s="76" t="s">
        <v>98</v>
      </c>
      <c r="E2307" s="76" t="s">
        <v>2164</v>
      </c>
      <c r="F2307" s="6" t="str">
        <f t="shared" ref="F2307:F2370" si="244">E2307&amp;G2307</f>
        <v>BROKERRM-M-041-SI26-M19-B</v>
      </c>
      <c r="G2307" s="97" t="s">
        <v>6019</v>
      </c>
      <c r="H2307" s="95" t="s">
        <v>7826</v>
      </c>
      <c r="I2307" s="85" t="s">
        <v>6622</v>
      </c>
      <c r="J2307" s="92">
        <v>46122</v>
      </c>
      <c r="K2307" s="95" t="s">
        <v>7993</v>
      </c>
      <c r="L2307" s="72" t="s">
        <v>6258</v>
      </c>
      <c r="M2307" s="80" t="s">
        <v>117</v>
      </c>
      <c r="N2307" s="80" t="s">
        <v>5833</v>
      </c>
      <c r="O2307" s="71">
        <v>0</v>
      </c>
      <c r="P2307" s="71">
        <v>7714</v>
      </c>
      <c r="Q2307" s="79">
        <v>0</v>
      </c>
      <c r="R2307" s="79">
        <v>0</v>
      </c>
      <c r="S2307" s="71">
        <v>0</v>
      </c>
      <c r="T2307" s="79">
        <v>7714</v>
      </c>
      <c r="U2307" s="87" t="s">
        <v>24</v>
      </c>
      <c r="V2307" s="84">
        <f t="shared" si="243"/>
        <v>445.38106235565817</v>
      </c>
      <c r="W2307" s="89" t="s">
        <v>7986</v>
      </c>
      <c r="X2307" s="87" t="s">
        <v>1267</v>
      </c>
      <c r="Y2307" s="85" t="s">
        <v>129</v>
      </c>
      <c r="Z2307" s="85" t="s">
        <v>239</v>
      </c>
      <c r="AA2307" s="85" t="s">
        <v>122</v>
      </c>
      <c r="AB2307" s="76" t="s">
        <v>539</v>
      </c>
      <c r="AC2307" s="76" t="s">
        <v>540</v>
      </c>
      <c r="AD2307" s="76" t="s">
        <v>174</v>
      </c>
      <c r="AE2307" s="378">
        <v>67110003</v>
      </c>
      <c r="AF2307" s="76" t="s">
        <v>7994</v>
      </c>
      <c r="AG2307" s="75"/>
      <c r="AH2307" s="60"/>
      <c r="AI2307" s="75" t="s">
        <v>7693</v>
      </c>
      <c r="AJ2307" s="6" t="s">
        <v>103</v>
      </c>
      <c r="AK2307" s="81">
        <v>0</v>
      </c>
      <c r="AL2307" s="6" t="s">
        <v>103</v>
      </c>
      <c r="AM2307" s="342"/>
      <c r="AN2307" s="342"/>
      <c r="AO2307" s="342"/>
    </row>
    <row r="2308" spans="1:41" ht="58">
      <c r="A2308" s="75" t="s">
        <v>7693</v>
      </c>
      <c r="B2308" s="6" t="s">
        <v>93</v>
      </c>
      <c r="C2308" s="76">
        <v>2307</v>
      </c>
      <c r="D2308" s="76" t="s">
        <v>98</v>
      </c>
      <c r="E2308" s="76" t="s">
        <v>2164</v>
      </c>
      <c r="F2308" s="6" t="str">
        <f t="shared" si="244"/>
        <v>BROKERAF-M-102-SI26-M46//AF-M-103-SI26-M46//AF-M-104-SI26-M46</v>
      </c>
      <c r="G2308" s="97" t="s">
        <v>7827</v>
      </c>
      <c r="H2308" s="95" t="s">
        <v>7828</v>
      </c>
      <c r="I2308" s="85" t="s">
        <v>6622</v>
      </c>
      <c r="J2308" s="92">
        <v>46122</v>
      </c>
      <c r="K2308" s="95" t="s">
        <v>7265</v>
      </c>
      <c r="L2308" s="72" t="s">
        <v>7266</v>
      </c>
      <c r="M2308" s="80" t="s">
        <v>117</v>
      </c>
      <c r="N2308" s="80" t="s">
        <v>7267</v>
      </c>
      <c r="O2308" s="71">
        <v>0</v>
      </c>
      <c r="P2308" s="71">
        <v>20474</v>
      </c>
      <c r="Q2308" s="79">
        <v>0</v>
      </c>
      <c r="R2308" s="79">
        <v>0</v>
      </c>
      <c r="S2308" s="71">
        <v>0</v>
      </c>
      <c r="T2308" s="79">
        <v>20474</v>
      </c>
      <c r="U2308" s="87" t="s">
        <v>24</v>
      </c>
      <c r="V2308" s="84">
        <f t="shared" si="243"/>
        <v>1182.1016166281754</v>
      </c>
      <c r="W2308" s="89" t="s">
        <v>7986</v>
      </c>
      <c r="X2308" s="87" t="s">
        <v>437</v>
      </c>
      <c r="Y2308" s="85" t="s">
        <v>129</v>
      </c>
      <c r="Z2308" s="85" t="s">
        <v>239</v>
      </c>
      <c r="AA2308" s="85" t="s">
        <v>122</v>
      </c>
      <c r="AB2308" s="76" t="s">
        <v>1106</v>
      </c>
      <c r="AC2308" s="76" t="s">
        <v>540</v>
      </c>
      <c r="AD2308" s="76" t="s">
        <v>174</v>
      </c>
      <c r="AE2308" s="378">
        <v>67110003</v>
      </c>
      <c r="AF2308" s="76" t="s">
        <v>7995</v>
      </c>
      <c r="AG2308" s="75"/>
      <c r="AH2308" s="60"/>
      <c r="AI2308" s="75" t="s">
        <v>7693</v>
      </c>
      <c r="AJ2308" s="6" t="s">
        <v>103</v>
      </c>
      <c r="AK2308" s="81">
        <v>0</v>
      </c>
      <c r="AL2308" s="6" t="s">
        <v>103</v>
      </c>
      <c r="AM2308" s="342"/>
      <c r="AN2308" s="342"/>
      <c r="AO2308" s="342"/>
    </row>
    <row r="2309" spans="1:41" ht="29">
      <c r="A2309" s="75" t="s">
        <v>7693</v>
      </c>
      <c r="B2309" s="6" t="s">
        <v>93</v>
      </c>
      <c r="C2309" s="76">
        <v>2308</v>
      </c>
      <c r="D2309" s="76" t="s">
        <v>98</v>
      </c>
      <c r="E2309" s="76" t="s">
        <v>2164</v>
      </c>
      <c r="F2309" s="6" t="str">
        <f t="shared" si="244"/>
        <v>BROKERAF-M-118-SI26-M46-B</v>
      </c>
      <c r="G2309" s="97" t="s">
        <v>7036</v>
      </c>
      <c r="H2309" s="95" t="s">
        <v>7829</v>
      </c>
      <c r="I2309" s="85" t="s">
        <v>6622</v>
      </c>
      <c r="J2309" s="92">
        <v>46122</v>
      </c>
      <c r="K2309" s="95" t="s">
        <v>7279</v>
      </c>
      <c r="L2309" s="73" t="s">
        <v>7280</v>
      </c>
      <c r="M2309" s="80" t="s">
        <v>117</v>
      </c>
      <c r="N2309" s="73" t="s">
        <v>6854</v>
      </c>
      <c r="O2309" s="71">
        <v>0</v>
      </c>
      <c r="P2309" s="71">
        <v>6670</v>
      </c>
      <c r="Q2309" s="79">
        <v>0</v>
      </c>
      <c r="R2309" s="79">
        <v>0</v>
      </c>
      <c r="S2309" s="71">
        <v>0</v>
      </c>
      <c r="T2309" s="79">
        <v>6670</v>
      </c>
      <c r="U2309" s="87" t="s">
        <v>24</v>
      </c>
      <c r="V2309" s="84">
        <f t="shared" si="243"/>
        <v>385.10392609699767</v>
      </c>
      <c r="W2309" s="89" t="s">
        <v>7986</v>
      </c>
      <c r="X2309" s="87" t="s">
        <v>1267</v>
      </c>
      <c r="Y2309" s="85" t="s">
        <v>129</v>
      </c>
      <c r="Z2309" s="85" t="s">
        <v>239</v>
      </c>
      <c r="AA2309" s="85" t="s">
        <v>122</v>
      </c>
      <c r="AB2309" s="76" t="s">
        <v>1106</v>
      </c>
      <c r="AC2309" s="76" t="s">
        <v>540</v>
      </c>
      <c r="AD2309" s="76" t="s">
        <v>174</v>
      </c>
      <c r="AE2309" s="378">
        <v>67110003</v>
      </c>
      <c r="AF2309" s="76" t="s">
        <v>7996</v>
      </c>
      <c r="AG2309" s="75"/>
      <c r="AH2309" s="60"/>
      <c r="AI2309" s="75" t="s">
        <v>7693</v>
      </c>
      <c r="AJ2309" s="6" t="s">
        <v>103</v>
      </c>
      <c r="AK2309" s="81">
        <v>0</v>
      </c>
      <c r="AL2309" s="6" t="s">
        <v>103</v>
      </c>
      <c r="AM2309" s="342"/>
      <c r="AN2309" s="342"/>
      <c r="AO2309" s="342"/>
    </row>
    <row r="2310" spans="1:41" ht="29">
      <c r="A2310" s="75" t="s">
        <v>7693</v>
      </c>
      <c r="B2310" s="6" t="s">
        <v>93</v>
      </c>
      <c r="C2310" s="76">
        <v>2309</v>
      </c>
      <c r="D2310" s="76" t="s">
        <v>98</v>
      </c>
      <c r="E2310" s="76" t="s">
        <v>2164</v>
      </c>
      <c r="F2310" s="6" t="str">
        <f t="shared" si="244"/>
        <v>BROKERAF-M-107-SI26-M46-B</v>
      </c>
      <c r="G2310" s="97" t="s">
        <v>7030</v>
      </c>
      <c r="H2310" s="95" t="s">
        <v>7680</v>
      </c>
      <c r="I2310" s="85" t="s">
        <v>6622</v>
      </c>
      <c r="J2310" s="92">
        <v>46122</v>
      </c>
      <c r="K2310" s="95" t="s">
        <v>7271</v>
      </c>
      <c r="L2310" s="73" t="s">
        <v>7272</v>
      </c>
      <c r="M2310" s="80" t="s">
        <v>117</v>
      </c>
      <c r="N2310" s="73" t="s">
        <v>6870</v>
      </c>
      <c r="O2310" s="71">
        <v>0</v>
      </c>
      <c r="P2310" s="71">
        <v>17596.96</v>
      </c>
      <c r="Q2310" s="79">
        <v>0</v>
      </c>
      <c r="R2310" s="79">
        <v>0</v>
      </c>
      <c r="S2310" s="71">
        <v>0</v>
      </c>
      <c r="T2310" s="79">
        <v>17596.96</v>
      </c>
      <c r="U2310" s="87" t="s">
        <v>24</v>
      </c>
      <c r="V2310" s="84">
        <f t="shared" si="243"/>
        <v>1015.9907621247113</v>
      </c>
      <c r="W2310" s="89" t="s">
        <v>7986</v>
      </c>
      <c r="X2310" s="87" t="s">
        <v>1267</v>
      </c>
      <c r="Y2310" s="85" t="s">
        <v>129</v>
      </c>
      <c r="Z2310" s="85" t="s">
        <v>239</v>
      </c>
      <c r="AA2310" s="85" t="s">
        <v>122</v>
      </c>
      <c r="AB2310" s="76" t="s">
        <v>1106</v>
      </c>
      <c r="AC2310" s="76" t="s">
        <v>540</v>
      </c>
      <c r="AD2310" s="76" t="s">
        <v>174</v>
      </c>
      <c r="AE2310" s="378">
        <v>67110003</v>
      </c>
      <c r="AF2310" s="76" t="s">
        <v>7997</v>
      </c>
      <c r="AG2310" s="139" t="s">
        <v>550</v>
      </c>
      <c r="AH2310" s="60">
        <v>6265.23</v>
      </c>
      <c r="AI2310" s="75" t="s">
        <v>7693</v>
      </c>
      <c r="AJ2310" s="6" t="s">
        <v>103</v>
      </c>
      <c r="AK2310" s="81">
        <v>0</v>
      </c>
      <c r="AL2310" s="6" t="s">
        <v>103</v>
      </c>
      <c r="AM2310" s="342"/>
      <c r="AN2310" s="342"/>
      <c r="AO2310" s="342"/>
    </row>
    <row r="2311" spans="1:41" ht="29">
      <c r="A2311" s="75" t="s">
        <v>7693</v>
      </c>
      <c r="B2311" s="6" t="s">
        <v>93</v>
      </c>
      <c r="C2311" s="76">
        <v>2310</v>
      </c>
      <c r="D2311" s="76" t="s">
        <v>98</v>
      </c>
      <c r="E2311" s="76" t="s">
        <v>2164</v>
      </c>
      <c r="F2311" s="6" t="str">
        <f t="shared" si="244"/>
        <v>BROKERRM-M-101-SI26-M46-B</v>
      </c>
      <c r="G2311" s="97" t="s">
        <v>7024</v>
      </c>
      <c r="H2311" s="95" t="s">
        <v>7830</v>
      </c>
      <c r="I2311" s="85" t="s">
        <v>6622</v>
      </c>
      <c r="J2311" s="92">
        <v>46123</v>
      </c>
      <c r="K2311" s="95" t="s">
        <v>7263</v>
      </c>
      <c r="L2311" s="73" t="s">
        <v>7264</v>
      </c>
      <c r="M2311" s="80" t="s">
        <v>117</v>
      </c>
      <c r="N2311" s="73" t="s">
        <v>6865</v>
      </c>
      <c r="O2311" s="71">
        <v>0</v>
      </c>
      <c r="P2311" s="71">
        <v>6670</v>
      </c>
      <c r="Q2311" s="79">
        <v>0</v>
      </c>
      <c r="R2311" s="79">
        <v>0</v>
      </c>
      <c r="S2311" s="71">
        <v>0</v>
      </c>
      <c r="T2311" s="79">
        <v>6670</v>
      </c>
      <c r="U2311" s="87" t="s">
        <v>24</v>
      </c>
      <c r="V2311" s="84">
        <f t="shared" si="243"/>
        <v>385.10392609699767</v>
      </c>
      <c r="W2311" s="78" t="s">
        <v>7998</v>
      </c>
      <c r="X2311" s="87" t="s">
        <v>1267</v>
      </c>
      <c r="Y2311" s="85" t="s">
        <v>129</v>
      </c>
      <c r="Z2311" s="85" t="s">
        <v>239</v>
      </c>
      <c r="AA2311" s="85" t="s">
        <v>122</v>
      </c>
      <c r="AB2311" s="76" t="s">
        <v>1106</v>
      </c>
      <c r="AC2311" s="76" t="s">
        <v>540</v>
      </c>
      <c r="AD2311" s="76" t="s">
        <v>174</v>
      </c>
      <c r="AE2311" s="378">
        <v>67110003</v>
      </c>
      <c r="AF2311" s="76" t="s">
        <v>7999</v>
      </c>
      <c r="AG2311" s="75"/>
      <c r="AH2311" s="60"/>
      <c r="AI2311" s="75" t="s">
        <v>7693</v>
      </c>
      <c r="AJ2311" s="6" t="s">
        <v>103</v>
      </c>
      <c r="AK2311" s="81">
        <v>0</v>
      </c>
      <c r="AL2311" s="6" t="s">
        <v>103</v>
      </c>
      <c r="AM2311" s="342"/>
      <c r="AN2311" s="342"/>
      <c r="AO2311" s="342"/>
    </row>
    <row r="2312" spans="1:41" ht="58">
      <c r="A2312" s="75" t="s">
        <v>7693</v>
      </c>
      <c r="B2312" s="6" t="s">
        <v>93</v>
      </c>
      <c r="C2312" s="76">
        <v>2311</v>
      </c>
      <c r="D2312" s="76" t="s">
        <v>98</v>
      </c>
      <c r="E2312" s="76" t="s">
        <v>2164</v>
      </c>
      <c r="F2312" s="6" t="str">
        <f t="shared" si="244"/>
        <v>BROKERAF-M-128-SI26-M46-B</v>
      </c>
      <c r="G2312" s="97" t="s">
        <v>7042</v>
      </c>
      <c r="H2312" s="95" t="s">
        <v>7831</v>
      </c>
      <c r="I2312" s="85" t="s">
        <v>6622</v>
      </c>
      <c r="J2312" s="92">
        <v>46123</v>
      </c>
      <c r="K2312" s="95" t="s">
        <v>7286</v>
      </c>
      <c r="L2312" s="73" t="s">
        <v>7287</v>
      </c>
      <c r="M2312" s="80" t="s">
        <v>117</v>
      </c>
      <c r="N2312" s="73" t="s">
        <v>6860</v>
      </c>
      <c r="O2312" s="71">
        <v>0</v>
      </c>
      <c r="P2312" s="71">
        <v>6670</v>
      </c>
      <c r="Q2312" s="79">
        <v>0</v>
      </c>
      <c r="R2312" s="79">
        <v>0</v>
      </c>
      <c r="S2312" s="71">
        <v>0</v>
      </c>
      <c r="T2312" s="79">
        <v>6670</v>
      </c>
      <c r="U2312" s="87" t="s">
        <v>24</v>
      </c>
      <c r="V2312" s="84">
        <f t="shared" si="243"/>
        <v>385.10392609699767</v>
      </c>
      <c r="W2312" s="78" t="s">
        <v>7998</v>
      </c>
      <c r="X2312" s="87" t="s">
        <v>437</v>
      </c>
      <c r="Y2312" s="85" t="s">
        <v>129</v>
      </c>
      <c r="Z2312" s="85" t="s">
        <v>239</v>
      </c>
      <c r="AA2312" s="85" t="s">
        <v>122</v>
      </c>
      <c r="AB2312" s="76" t="s">
        <v>1106</v>
      </c>
      <c r="AC2312" s="76" t="s">
        <v>540</v>
      </c>
      <c r="AD2312" s="76" t="s">
        <v>174</v>
      </c>
      <c r="AE2312" s="378">
        <v>67110003</v>
      </c>
      <c r="AF2312" s="76" t="s">
        <v>8000</v>
      </c>
      <c r="AG2312" s="75"/>
      <c r="AH2312" s="60"/>
      <c r="AI2312" s="75" t="s">
        <v>7693</v>
      </c>
      <c r="AJ2312" s="6" t="s">
        <v>103</v>
      </c>
      <c r="AK2312" s="81">
        <v>0</v>
      </c>
      <c r="AL2312" s="6" t="s">
        <v>103</v>
      </c>
      <c r="AM2312" s="342"/>
      <c r="AN2312" s="342"/>
      <c r="AO2312" s="342"/>
    </row>
    <row r="2313" spans="1:41" ht="58">
      <c r="A2313" s="75" t="s">
        <v>7693</v>
      </c>
      <c r="B2313" s="6" t="s">
        <v>93</v>
      </c>
      <c r="C2313" s="76">
        <v>2312</v>
      </c>
      <c r="D2313" s="76" t="s">
        <v>98</v>
      </c>
      <c r="E2313" s="76" t="s">
        <v>2164</v>
      </c>
      <c r="F2313" s="6" t="str">
        <f t="shared" si="244"/>
        <v>BROKERRM-M-076-SI26-M19-B</v>
      </c>
      <c r="G2313" s="97" t="s">
        <v>6013</v>
      </c>
      <c r="H2313" s="95" t="s">
        <v>7832</v>
      </c>
      <c r="I2313" s="85" t="s">
        <v>6622</v>
      </c>
      <c r="J2313" s="92">
        <v>46123</v>
      </c>
      <c r="K2313" s="95" t="s">
        <v>6253</v>
      </c>
      <c r="L2313" s="73" t="s">
        <v>6254</v>
      </c>
      <c r="M2313" s="80" t="s">
        <v>117</v>
      </c>
      <c r="N2313" s="73" t="s">
        <v>5836</v>
      </c>
      <c r="O2313" s="71">
        <v>0</v>
      </c>
      <c r="P2313" s="71">
        <v>6670</v>
      </c>
      <c r="Q2313" s="79">
        <v>0</v>
      </c>
      <c r="R2313" s="79">
        <v>0</v>
      </c>
      <c r="S2313" s="71">
        <v>0</v>
      </c>
      <c r="T2313" s="79">
        <v>6670</v>
      </c>
      <c r="U2313" s="87" t="s">
        <v>24</v>
      </c>
      <c r="V2313" s="84">
        <f t="shared" si="243"/>
        <v>385.10392609699767</v>
      </c>
      <c r="W2313" s="78" t="s">
        <v>7998</v>
      </c>
      <c r="X2313" s="87" t="s">
        <v>437</v>
      </c>
      <c r="Y2313" s="85" t="s">
        <v>129</v>
      </c>
      <c r="Z2313" s="85" t="s">
        <v>239</v>
      </c>
      <c r="AA2313" s="85" t="s">
        <v>122</v>
      </c>
      <c r="AB2313" s="76" t="s">
        <v>539</v>
      </c>
      <c r="AC2313" s="76" t="s">
        <v>540</v>
      </c>
      <c r="AD2313" s="76" t="s">
        <v>174</v>
      </c>
      <c r="AE2313" s="378">
        <v>67110003</v>
      </c>
      <c r="AF2313" s="76" t="s">
        <v>8001</v>
      </c>
      <c r="AG2313" s="75"/>
      <c r="AH2313" s="93"/>
      <c r="AI2313" s="75" t="s">
        <v>7693</v>
      </c>
      <c r="AJ2313" s="6" t="s">
        <v>103</v>
      </c>
      <c r="AK2313" s="81">
        <v>0</v>
      </c>
      <c r="AL2313" s="6" t="s">
        <v>103</v>
      </c>
      <c r="AM2313" s="342"/>
      <c r="AN2313" s="342"/>
      <c r="AO2313" s="342"/>
    </row>
    <row r="2314" spans="1:41" ht="29">
      <c r="A2314" s="75" t="s">
        <v>7693</v>
      </c>
      <c r="B2314" s="6" t="s">
        <v>93</v>
      </c>
      <c r="C2314" s="76">
        <v>2313</v>
      </c>
      <c r="D2314" s="76" t="s">
        <v>98</v>
      </c>
      <c r="E2314" s="76" t="s">
        <v>2164</v>
      </c>
      <c r="F2314" s="6" t="str">
        <f t="shared" si="244"/>
        <v>BROKERAF-M-119-SI26-M46-B</v>
      </c>
      <c r="G2314" s="97" t="s">
        <v>7038</v>
      </c>
      <c r="H2314" s="95" t="s">
        <v>7833</v>
      </c>
      <c r="I2314" s="85" t="s">
        <v>6622</v>
      </c>
      <c r="J2314" s="92">
        <v>46123</v>
      </c>
      <c r="K2314" s="95" t="s">
        <v>7281</v>
      </c>
      <c r="L2314" s="73" t="s">
        <v>7282</v>
      </c>
      <c r="M2314" s="80" t="s">
        <v>117</v>
      </c>
      <c r="N2314" s="73" t="s">
        <v>6857</v>
      </c>
      <c r="O2314" s="71">
        <v>0</v>
      </c>
      <c r="P2314" s="71">
        <v>7863.64</v>
      </c>
      <c r="Q2314" s="79">
        <v>0</v>
      </c>
      <c r="R2314" s="79">
        <v>0</v>
      </c>
      <c r="S2314" s="71">
        <v>0</v>
      </c>
      <c r="T2314" s="79">
        <v>7863.64</v>
      </c>
      <c r="U2314" s="87" t="s">
        <v>24</v>
      </c>
      <c r="V2314" s="84">
        <f t="shared" si="243"/>
        <v>454.02078521939956</v>
      </c>
      <c r="W2314" s="78" t="s">
        <v>7998</v>
      </c>
      <c r="X2314" s="87" t="s">
        <v>1267</v>
      </c>
      <c r="Y2314" s="85" t="s">
        <v>129</v>
      </c>
      <c r="Z2314" s="85" t="s">
        <v>239</v>
      </c>
      <c r="AA2314" s="85" t="s">
        <v>122</v>
      </c>
      <c r="AB2314" s="76" t="s">
        <v>1106</v>
      </c>
      <c r="AC2314" s="76" t="s">
        <v>540</v>
      </c>
      <c r="AD2314" s="76" t="s">
        <v>174</v>
      </c>
      <c r="AE2314" s="378">
        <v>67110003</v>
      </c>
      <c r="AF2314" s="76" t="s">
        <v>8002</v>
      </c>
      <c r="AG2314" s="75"/>
      <c r="AH2314" s="93"/>
      <c r="AI2314" s="75" t="s">
        <v>7693</v>
      </c>
      <c r="AJ2314" s="6" t="s">
        <v>103</v>
      </c>
      <c r="AK2314" s="81">
        <v>0</v>
      </c>
      <c r="AL2314" s="6" t="s">
        <v>103</v>
      </c>
      <c r="AM2314" s="342"/>
      <c r="AN2314" s="342"/>
      <c r="AO2314" s="342"/>
    </row>
    <row r="2315" spans="1:41" ht="29">
      <c r="A2315" s="75" t="s">
        <v>7693</v>
      </c>
      <c r="B2315" s="6" t="s">
        <v>93</v>
      </c>
      <c r="C2315" s="76">
        <v>2314</v>
      </c>
      <c r="D2315" s="76" t="s">
        <v>98</v>
      </c>
      <c r="E2315" s="76" t="s">
        <v>2164</v>
      </c>
      <c r="F2315" s="6" t="str">
        <f t="shared" si="244"/>
        <v>BROKERRM-M-088-SI26-M19-B</v>
      </c>
      <c r="G2315" s="97" t="s">
        <v>7483</v>
      </c>
      <c r="H2315" s="95" t="s">
        <v>7834</v>
      </c>
      <c r="I2315" s="85" t="s">
        <v>6622</v>
      </c>
      <c r="J2315" s="92">
        <v>46123</v>
      </c>
      <c r="K2315" s="95" t="s">
        <v>7583</v>
      </c>
      <c r="L2315" s="73" t="s">
        <v>7584</v>
      </c>
      <c r="M2315" s="80" t="s">
        <v>117</v>
      </c>
      <c r="N2315" s="73" t="s">
        <v>7585</v>
      </c>
      <c r="O2315" s="71">
        <v>0</v>
      </c>
      <c r="P2315" s="71">
        <v>6670</v>
      </c>
      <c r="Q2315" s="79">
        <v>0</v>
      </c>
      <c r="R2315" s="79">
        <v>0</v>
      </c>
      <c r="S2315" s="71">
        <v>0</v>
      </c>
      <c r="T2315" s="79">
        <v>6670</v>
      </c>
      <c r="U2315" s="87" t="s">
        <v>24</v>
      </c>
      <c r="V2315" s="84">
        <f t="shared" si="243"/>
        <v>385.10392609699767</v>
      </c>
      <c r="W2315" s="78" t="s">
        <v>7998</v>
      </c>
      <c r="X2315" s="87" t="s">
        <v>1267</v>
      </c>
      <c r="Y2315" s="85" t="s">
        <v>129</v>
      </c>
      <c r="Z2315" s="85" t="s">
        <v>239</v>
      </c>
      <c r="AA2315" s="85" t="s">
        <v>122</v>
      </c>
      <c r="AB2315" s="76" t="s">
        <v>539</v>
      </c>
      <c r="AC2315" s="76" t="s">
        <v>540</v>
      </c>
      <c r="AD2315" s="76" t="s">
        <v>174</v>
      </c>
      <c r="AE2315" s="378">
        <v>67110003</v>
      </c>
      <c r="AF2315" s="76" t="s">
        <v>8003</v>
      </c>
      <c r="AG2315" s="75"/>
      <c r="AH2315" s="60"/>
      <c r="AI2315" s="75" t="s">
        <v>7693</v>
      </c>
      <c r="AJ2315" s="6" t="s">
        <v>103</v>
      </c>
      <c r="AK2315" s="81">
        <v>0</v>
      </c>
      <c r="AL2315" s="6" t="s">
        <v>103</v>
      </c>
      <c r="AM2315" s="342"/>
      <c r="AN2315" s="342"/>
      <c r="AO2315" s="342"/>
    </row>
    <row r="2316" spans="1:41">
      <c r="A2316" s="75" t="s">
        <v>7693</v>
      </c>
      <c r="B2316" s="6" t="s">
        <v>93</v>
      </c>
      <c r="C2316" s="76">
        <v>2315</v>
      </c>
      <c r="D2316" s="76" t="s">
        <v>98</v>
      </c>
      <c r="E2316" s="76" t="s">
        <v>2164</v>
      </c>
      <c r="F2316" s="6" t="str">
        <f t="shared" si="244"/>
        <v>BROKERFG-R-2178LE25.M46</v>
      </c>
      <c r="G2316" s="97" t="s">
        <v>7835</v>
      </c>
      <c r="H2316" s="95" t="s">
        <v>7836</v>
      </c>
      <c r="I2316" s="85" t="s">
        <v>6622</v>
      </c>
      <c r="J2316" s="92">
        <v>46119</v>
      </c>
      <c r="K2316" s="101">
        <v>6087321</v>
      </c>
      <c r="L2316" s="73" t="s">
        <v>116</v>
      </c>
      <c r="M2316" s="73" t="s">
        <v>195</v>
      </c>
      <c r="N2316" s="73" t="s">
        <v>116</v>
      </c>
      <c r="O2316" s="71">
        <v>0</v>
      </c>
      <c r="P2316" s="71">
        <v>0</v>
      </c>
      <c r="Q2316" s="79">
        <v>14895.46</v>
      </c>
      <c r="R2316" s="79">
        <v>2383.27</v>
      </c>
      <c r="S2316" s="71">
        <v>0</v>
      </c>
      <c r="T2316" s="79">
        <v>17278.73</v>
      </c>
      <c r="U2316" s="87" t="s">
        <v>24</v>
      </c>
      <c r="V2316" s="84">
        <f t="shared" si="243"/>
        <v>997.61720554272517</v>
      </c>
      <c r="W2316" s="78" t="s">
        <v>119</v>
      </c>
      <c r="X2316" s="87" t="s">
        <v>122</v>
      </c>
      <c r="Y2316" s="85" t="s">
        <v>121</v>
      </c>
      <c r="Z2316" s="85" t="s">
        <v>178</v>
      </c>
      <c r="AA2316" s="85" t="s">
        <v>438</v>
      </c>
      <c r="AB2316" s="76" t="s">
        <v>1106</v>
      </c>
      <c r="AC2316" s="76" t="s">
        <v>541</v>
      </c>
      <c r="AD2316" s="76" t="s">
        <v>195</v>
      </c>
      <c r="AE2316" s="76" t="s">
        <v>547</v>
      </c>
      <c r="AF2316" s="76" t="s">
        <v>96</v>
      </c>
      <c r="AG2316" s="75"/>
      <c r="AH2316" s="60"/>
      <c r="AI2316" s="75" t="s">
        <v>7693</v>
      </c>
      <c r="AJ2316" s="6" t="s">
        <v>103</v>
      </c>
      <c r="AK2316" s="81">
        <v>0</v>
      </c>
      <c r="AL2316" s="6" t="s">
        <v>103</v>
      </c>
      <c r="AM2316" s="342"/>
      <c r="AN2316" s="342"/>
      <c r="AO2316" s="342"/>
    </row>
    <row r="2317" spans="1:41">
      <c r="A2317" s="75" t="s">
        <v>7693</v>
      </c>
      <c r="B2317" s="6" t="s">
        <v>93</v>
      </c>
      <c r="C2317" s="76">
        <v>2316</v>
      </c>
      <c r="D2317" s="76" t="s">
        <v>98</v>
      </c>
      <c r="E2317" s="76" t="s">
        <v>2164</v>
      </c>
      <c r="F2317" s="6" t="str">
        <f t="shared" si="244"/>
        <v>BROKERFG-R-2184LE25.M19//FG-R-2185LE25.M01</v>
      </c>
      <c r="G2317" s="97" t="s">
        <v>7837</v>
      </c>
      <c r="H2317" s="95" t="s">
        <v>7838</v>
      </c>
      <c r="I2317" s="85" t="s">
        <v>6622</v>
      </c>
      <c r="J2317" s="92">
        <v>46121</v>
      </c>
      <c r="K2317" s="101">
        <v>6050359</v>
      </c>
      <c r="L2317" s="73" t="s">
        <v>116</v>
      </c>
      <c r="M2317" s="73" t="s">
        <v>195</v>
      </c>
      <c r="N2317" s="73" t="s">
        <v>116</v>
      </c>
      <c r="O2317" s="71">
        <v>0</v>
      </c>
      <c r="P2317" s="71">
        <v>0</v>
      </c>
      <c r="Q2317" s="79">
        <v>13536.52</v>
      </c>
      <c r="R2317" s="79">
        <v>2165.84</v>
      </c>
      <c r="S2317" s="71">
        <v>0</v>
      </c>
      <c r="T2317" s="79">
        <v>15702.36</v>
      </c>
      <c r="U2317" s="87" t="s">
        <v>24</v>
      </c>
      <c r="V2317" s="84">
        <f t="shared" si="243"/>
        <v>906.60277136258662</v>
      </c>
      <c r="W2317" s="78" t="s">
        <v>119</v>
      </c>
      <c r="X2317" s="87" t="s">
        <v>122</v>
      </c>
      <c r="Y2317" s="85" t="s">
        <v>121</v>
      </c>
      <c r="Z2317" s="85" t="s">
        <v>178</v>
      </c>
      <c r="AA2317" s="85" t="s">
        <v>438</v>
      </c>
      <c r="AB2317" s="76" t="s">
        <v>539</v>
      </c>
      <c r="AC2317" s="76" t="s">
        <v>541</v>
      </c>
      <c r="AD2317" s="76" t="s">
        <v>195</v>
      </c>
      <c r="AE2317" s="76" t="s">
        <v>547</v>
      </c>
      <c r="AF2317" s="76" t="s">
        <v>96</v>
      </c>
      <c r="AG2317" s="75"/>
      <c r="AH2317" s="60"/>
      <c r="AI2317" s="75" t="s">
        <v>7693</v>
      </c>
      <c r="AJ2317" s="6" t="s">
        <v>103</v>
      </c>
      <c r="AK2317" s="81">
        <v>0</v>
      </c>
      <c r="AL2317" s="6" t="s">
        <v>103</v>
      </c>
      <c r="AM2317" s="342"/>
      <c r="AN2317" s="342"/>
      <c r="AO2317" s="342"/>
    </row>
    <row r="2318" spans="1:41">
      <c r="A2318" s="75" t="s">
        <v>7693</v>
      </c>
      <c r="B2318" s="6" t="s">
        <v>93</v>
      </c>
      <c r="C2318" s="76">
        <v>2317</v>
      </c>
      <c r="D2318" s="76" t="s">
        <v>98</v>
      </c>
      <c r="E2318" s="76" t="s">
        <v>2164</v>
      </c>
      <c r="F2318" s="6" t="str">
        <f t="shared" si="244"/>
        <v>BROKERFG-R-2166LE25.M45</v>
      </c>
      <c r="G2318" s="97" t="s">
        <v>7839</v>
      </c>
      <c r="H2318" s="95" t="s">
        <v>7840</v>
      </c>
      <c r="I2318" s="85" t="s">
        <v>6622</v>
      </c>
      <c r="J2318" s="92">
        <v>46118</v>
      </c>
      <c r="K2318" s="96" t="s">
        <v>8004</v>
      </c>
      <c r="L2318" s="73" t="s">
        <v>116</v>
      </c>
      <c r="M2318" s="80" t="s">
        <v>1264</v>
      </c>
      <c r="N2318" s="6" t="s">
        <v>8005</v>
      </c>
      <c r="O2318" s="71">
        <v>0</v>
      </c>
      <c r="P2318" s="71">
        <v>614.88</v>
      </c>
      <c r="Q2318" s="79">
        <v>756.13</v>
      </c>
      <c r="R2318" s="79">
        <v>480.89</v>
      </c>
      <c r="S2318" s="71">
        <v>0</v>
      </c>
      <c r="T2318" s="79">
        <v>4101.34</v>
      </c>
      <c r="U2318" s="87" t="s">
        <v>24</v>
      </c>
      <c r="V2318" s="84">
        <f t="shared" si="243"/>
        <v>236.79792147806006</v>
      </c>
      <c r="W2318" s="86">
        <v>46101</v>
      </c>
      <c r="X2318" s="80" t="s">
        <v>239</v>
      </c>
      <c r="Y2318" s="80" t="s">
        <v>239</v>
      </c>
      <c r="Z2318" s="80" t="s">
        <v>178</v>
      </c>
      <c r="AA2318" s="6" t="s">
        <v>122</v>
      </c>
      <c r="AB2318" s="76" t="s">
        <v>6708</v>
      </c>
      <c r="AC2318" s="76" t="s">
        <v>541</v>
      </c>
      <c r="AD2318" s="76" t="s">
        <v>195</v>
      </c>
      <c r="AE2318" s="76" t="s">
        <v>547</v>
      </c>
      <c r="AF2318" s="76" t="s">
        <v>96</v>
      </c>
      <c r="AG2318" s="82"/>
      <c r="AH2318" s="60"/>
      <c r="AI2318" s="75" t="s">
        <v>7693</v>
      </c>
      <c r="AJ2318" s="6" t="s">
        <v>103</v>
      </c>
      <c r="AK2318" s="81">
        <v>0</v>
      </c>
      <c r="AL2318" s="6" t="s">
        <v>103</v>
      </c>
      <c r="AM2318" s="342"/>
      <c r="AN2318" s="342"/>
      <c r="AO2318" s="342"/>
    </row>
    <row r="2319" spans="1:41">
      <c r="A2319" s="75" t="s">
        <v>7693</v>
      </c>
      <c r="B2319" s="6" t="s">
        <v>93</v>
      </c>
      <c r="C2319" s="76">
        <v>2318</v>
      </c>
      <c r="D2319" s="76" t="s">
        <v>98</v>
      </c>
      <c r="E2319" s="76" t="s">
        <v>2164</v>
      </c>
      <c r="F2319" s="6" t="str">
        <f t="shared" si="244"/>
        <v>BROKERFG-R-2179LE25.M45</v>
      </c>
      <c r="G2319" s="97" t="s">
        <v>7841</v>
      </c>
      <c r="H2319" s="95" t="s">
        <v>7842</v>
      </c>
      <c r="I2319" s="85" t="s">
        <v>6622</v>
      </c>
      <c r="J2319" s="92">
        <v>46119</v>
      </c>
      <c r="K2319" s="96" t="s">
        <v>8006</v>
      </c>
      <c r="L2319" s="73" t="s">
        <v>116</v>
      </c>
      <c r="M2319" s="80" t="s">
        <v>1264</v>
      </c>
      <c r="N2319" s="6" t="s">
        <v>8007</v>
      </c>
      <c r="O2319" s="71">
        <v>0</v>
      </c>
      <c r="P2319" s="71">
        <v>0</v>
      </c>
      <c r="Q2319" s="79">
        <v>748.09</v>
      </c>
      <c r="R2319" s="79">
        <v>389.96</v>
      </c>
      <c r="S2319" s="71">
        <v>0</v>
      </c>
      <c r="T2319" s="79">
        <v>2827.21</v>
      </c>
      <c r="U2319" s="87" t="s">
        <v>24</v>
      </c>
      <c r="V2319" s="84">
        <f t="shared" si="243"/>
        <v>163.2338337182448</v>
      </c>
      <c r="W2319" s="86">
        <v>46111</v>
      </c>
      <c r="X2319" s="85" t="s">
        <v>239</v>
      </c>
      <c r="Y2319" s="80" t="s">
        <v>239</v>
      </c>
      <c r="Z2319" s="80" t="s">
        <v>178</v>
      </c>
      <c r="AA2319" s="85" t="s">
        <v>122</v>
      </c>
      <c r="AB2319" s="76" t="s">
        <v>1098</v>
      </c>
      <c r="AC2319" s="76" t="s">
        <v>541</v>
      </c>
      <c r="AD2319" s="76" t="s">
        <v>195</v>
      </c>
      <c r="AE2319" s="76" t="s">
        <v>547</v>
      </c>
      <c r="AF2319" s="76" t="s">
        <v>96</v>
      </c>
      <c r="AG2319" s="82"/>
      <c r="AH2319" s="60"/>
      <c r="AI2319" s="75" t="s">
        <v>7693</v>
      </c>
      <c r="AJ2319" s="6" t="s">
        <v>103</v>
      </c>
      <c r="AK2319" s="81">
        <v>0</v>
      </c>
      <c r="AL2319" s="6" t="s">
        <v>103</v>
      </c>
      <c r="AM2319" s="342"/>
      <c r="AN2319" s="342"/>
      <c r="AO2319" s="342"/>
    </row>
    <row r="2320" spans="1:41">
      <c r="A2320" s="75" t="s">
        <v>7693</v>
      </c>
      <c r="B2320" s="6" t="s">
        <v>93</v>
      </c>
      <c r="C2320" s="76">
        <v>2319</v>
      </c>
      <c r="D2320" s="6" t="s">
        <v>593</v>
      </c>
      <c r="E2320" s="76" t="s">
        <v>2163</v>
      </c>
      <c r="F2320" s="6" t="str">
        <f t="shared" si="244"/>
        <v>FREIGHTRM-A-046-SI26-M19-L</v>
      </c>
      <c r="G2320" s="97" t="s">
        <v>7843</v>
      </c>
      <c r="H2320" s="95">
        <v>1736618</v>
      </c>
      <c r="I2320" s="85" t="s">
        <v>6622</v>
      </c>
      <c r="J2320" s="92">
        <v>46119</v>
      </c>
      <c r="K2320" s="92" t="s">
        <v>8008</v>
      </c>
      <c r="L2320" s="80" t="s">
        <v>117</v>
      </c>
      <c r="M2320" s="80" t="s">
        <v>8008</v>
      </c>
      <c r="N2320" s="73" t="s">
        <v>116</v>
      </c>
      <c r="O2320" s="71">
        <v>0</v>
      </c>
      <c r="P2320" s="71">
        <v>0</v>
      </c>
      <c r="Q2320" s="79">
        <v>3044.96</v>
      </c>
      <c r="R2320" s="79">
        <v>82.56</v>
      </c>
      <c r="S2320" s="71">
        <v>0</v>
      </c>
      <c r="T2320" s="79">
        <v>3127.52</v>
      </c>
      <c r="U2320" s="87" t="s">
        <v>118</v>
      </c>
      <c r="V2320" s="84">
        <f t="shared" ref="V2320:V2328" si="245">T2320</f>
        <v>3127.52</v>
      </c>
      <c r="W2320" s="70" t="s">
        <v>7619</v>
      </c>
      <c r="X2320" s="6" t="s">
        <v>1444</v>
      </c>
      <c r="Y2320" s="80" t="s">
        <v>1445</v>
      </c>
      <c r="Z2320" s="80" t="s">
        <v>1439</v>
      </c>
      <c r="AA2320" s="109" t="s">
        <v>1266</v>
      </c>
      <c r="AB2320" s="76" t="s">
        <v>539</v>
      </c>
      <c r="AC2320" s="76" t="s">
        <v>540</v>
      </c>
      <c r="AD2320" s="76" t="s">
        <v>174</v>
      </c>
      <c r="AE2320" s="378">
        <v>67110003</v>
      </c>
      <c r="AF2320" s="76" t="s">
        <v>96</v>
      </c>
      <c r="AG2320" s="82"/>
      <c r="AH2320" s="60"/>
      <c r="AI2320" s="75" t="s">
        <v>7693</v>
      </c>
      <c r="AJ2320" s="6" t="s">
        <v>103</v>
      </c>
      <c r="AK2320" s="81">
        <v>0</v>
      </c>
      <c r="AL2320" s="6" t="s">
        <v>103</v>
      </c>
      <c r="AM2320" s="342"/>
      <c r="AN2320" s="342"/>
      <c r="AO2320" s="342"/>
    </row>
    <row r="2321" spans="1:41">
      <c r="A2321" s="75" t="s">
        <v>7693</v>
      </c>
      <c r="B2321" s="6" t="s">
        <v>93</v>
      </c>
      <c r="C2321" s="76">
        <v>2320</v>
      </c>
      <c r="D2321" s="6" t="s">
        <v>593</v>
      </c>
      <c r="E2321" s="76" t="s">
        <v>2163</v>
      </c>
      <c r="F2321" s="6" t="str">
        <f t="shared" si="244"/>
        <v>FREIGHTRM-A-032-SI26-M19-L</v>
      </c>
      <c r="G2321" s="430" t="s">
        <v>7844</v>
      </c>
      <c r="H2321" s="427">
        <v>1736647</v>
      </c>
      <c r="I2321" s="429" t="s">
        <v>6622</v>
      </c>
      <c r="J2321" s="92">
        <v>46119</v>
      </c>
      <c r="K2321" s="92" t="s">
        <v>8009</v>
      </c>
      <c r="L2321" s="80" t="s">
        <v>117</v>
      </c>
      <c r="M2321" s="80" t="s">
        <v>8009</v>
      </c>
      <c r="N2321" s="73" t="s">
        <v>116</v>
      </c>
      <c r="O2321" s="71">
        <v>0</v>
      </c>
      <c r="P2321" s="71">
        <v>0</v>
      </c>
      <c r="Q2321" s="79">
        <v>219.82</v>
      </c>
      <c r="R2321" s="79">
        <v>30.23</v>
      </c>
      <c r="S2321" s="71">
        <v>0</v>
      </c>
      <c r="T2321" s="79">
        <v>250.05</v>
      </c>
      <c r="U2321" s="87" t="s">
        <v>118</v>
      </c>
      <c r="V2321" s="84">
        <f t="shared" si="245"/>
        <v>250.05</v>
      </c>
      <c r="W2321" s="70" t="s">
        <v>7619</v>
      </c>
      <c r="X2321" s="6" t="s">
        <v>8010</v>
      </c>
      <c r="Y2321" s="80" t="s">
        <v>8011</v>
      </c>
      <c r="Z2321" s="80" t="s">
        <v>1439</v>
      </c>
      <c r="AA2321" s="109" t="s">
        <v>1266</v>
      </c>
      <c r="AB2321" s="76" t="s">
        <v>539</v>
      </c>
      <c r="AC2321" s="76" t="s">
        <v>540</v>
      </c>
      <c r="AD2321" s="76" t="s">
        <v>174</v>
      </c>
      <c r="AE2321" s="378">
        <v>67110003</v>
      </c>
      <c r="AF2321" s="76" t="s">
        <v>96</v>
      </c>
      <c r="AG2321" s="82"/>
      <c r="AH2321" s="60"/>
      <c r="AI2321" s="75" t="s">
        <v>7693</v>
      </c>
      <c r="AJ2321" s="6" t="s">
        <v>103</v>
      </c>
      <c r="AK2321" s="81">
        <v>0</v>
      </c>
      <c r="AL2321" s="6" t="s">
        <v>103</v>
      </c>
      <c r="AM2321" s="342"/>
      <c r="AN2321" s="342"/>
      <c r="AO2321" s="342"/>
    </row>
    <row r="2322" spans="1:41">
      <c r="A2322" s="75" t="s">
        <v>7693</v>
      </c>
      <c r="B2322" s="6" t="s">
        <v>93</v>
      </c>
      <c r="C2322" s="76">
        <v>2321</v>
      </c>
      <c r="D2322" s="6" t="s">
        <v>593</v>
      </c>
      <c r="E2322" s="76" t="s">
        <v>2163</v>
      </c>
      <c r="F2322" s="6" t="str">
        <f t="shared" si="244"/>
        <v>FREIGHTFG-A-0014-SE26-M19</v>
      </c>
      <c r="G2322" s="430" t="s">
        <v>7845</v>
      </c>
      <c r="H2322" s="427">
        <v>1736972</v>
      </c>
      <c r="I2322" s="429" t="s">
        <v>6622</v>
      </c>
      <c r="J2322" s="92">
        <v>46119</v>
      </c>
      <c r="K2322" s="92" t="s">
        <v>8012</v>
      </c>
      <c r="L2322" s="80" t="s">
        <v>1264</v>
      </c>
      <c r="M2322" s="80" t="s">
        <v>8012</v>
      </c>
      <c r="N2322" s="73" t="s">
        <v>116</v>
      </c>
      <c r="O2322" s="71">
        <v>0</v>
      </c>
      <c r="P2322" s="71">
        <v>0</v>
      </c>
      <c r="Q2322" s="79">
        <v>2581.71</v>
      </c>
      <c r="R2322" s="79">
        <v>301.31</v>
      </c>
      <c r="S2322" s="71">
        <v>0</v>
      </c>
      <c r="T2322" s="79">
        <v>2883.02</v>
      </c>
      <c r="U2322" s="87" t="s">
        <v>118</v>
      </c>
      <c r="V2322" s="84">
        <f t="shared" si="245"/>
        <v>2883.02</v>
      </c>
      <c r="W2322" s="70" t="s">
        <v>7619</v>
      </c>
      <c r="X2322" s="6" t="s">
        <v>2040</v>
      </c>
      <c r="Y2322" s="80" t="s">
        <v>1449</v>
      </c>
      <c r="Z2322" s="80" t="s">
        <v>2041</v>
      </c>
      <c r="AA2322" s="109" t="s">
        <v>1358</v>
      </c>
      <c r="AB2322" s="76" t="s">
        <v>539</v>
      </c>
      <c r="AC2322" s="76" t="s">
        <v>541</v>
      </c>
      <c r="AD2322" s="76" t="s">
        <v>543</v>
      </c>
      <c r="AE2322" s="76" t="s">
        <v>549</v>
      </c>
      <c r="AF2322" s="76" t="s">
        <v>96</v>
      </c>
      <c r="AG2322" s="82"/>
      <c r="AH2322" s="60"/>
      <c r="AI2322" s="75" t="s">
        <v>7693</v>
      </c>
      <c r="AJ2322" s="6" t="s">
        <v>111</v>
      </c>
      <c r="AK2322" s="81">
        <f>V2322</f>
        <v>2883.02</v>
      </c>
      <c r="AL2322" s="6" t="s">
        <v>111</v>
      </c>
      <c r="AM2322" s="342"/>
      <c r="AN2322" s="342"/>
      <c r="AO2322" s="342"/>
    </row>
    <row r="2323" spans="1:41">
      <c r="A2323" s="75" t="s">
        <v>7693</v>
      </c>
      <c r="B2323" s="6" t="s">
        <v>93</v>
      </c>
      <c r="C2323" s="76">
        <v>2322</v>
      </c>
      <c r="D2323" s="6" t="s">
        <v>593</v>
      </c>
      <c r="E2323" s="76" t="s">
        <v>2163</v>
      </c>
      <c r="F2323" s="6" t="str">
        <f t="shared" si="244"/>
        <v>FREIGHTFG-A-0006-SE26-M19</v>
      </c>
      <c r="G2323" s="430" t="s">
        <v>4532</v>
      </c>
      <c r="H2323" s="427">
        <v>1736956</v>
      </c>
      <c r="I2323" s="429" t="s">
        <v>6622</v>
      </c>
      <c r="J2323" s="92">
        <v>46119</v>
      </c>
      <c r="K2323" s="92" t="s">
        <v>4854</v>
      </c>
      <c r="L2323" s="80" t="s">
        <v>1264</v>
      </c>
      <c r="M2323" s="80" t="s">
        <v>4854</v>
      </c>
      <c r="N2323" s="73" t="s">
        <v>116</v>
      </c>
      <c r="O2323" s="71">
        <v>0</v>
      </c>
      <c r="P2323" s="71">
        <v>0</v>
      </c>
      <c r="Q2323" s="79">
        <v>1877</v>
      </c>
      <c r="R2323" s="79">
        <v>300.32</v>
      </c>
      <c r="S2323" s="71">
        <v>0</v>
      </c>
      <c r="T2323" s="79">
        <v>2177.3200000000002</v>
      </c>
      <c r="U2323" s="87" t="s">
        <v>118</v>
      </c>
      <c r="V2323" s="84">
        <f t="shared" si="245"/>
        <v>2177.3200000000002</v>
      </c>
      <c r="W2323" s="70" t="s">
        <v>7619</v>
      </c>
      <c r="X2323" s="6" t="s">
        <v>2040</v>
      </c>
      <c r="Y2323" s="80" t="s">
        <v>1449</v>
      </c>
      <c r="Z2323" s="80" t="s">
        <v>2542</v>
      </c>
      <c r="AA2323" s="109" t="s">
        <v>2543</v>
      </c>
      <c r="AB2323" s="76" t="s">
        <v>539</v>
      </c>
      <c r="AC2323" s="76" t="s">
        <v>541</v>
      </c>
      <c r="AD2323" s="76" t="s">
        <v>543</v>
      </c>
      <c r="AE2323" s="76" t="s">
        <v>549</v>
      </c>
      <c r="AF2323" s="76" t="s">
        <v>96</v>
      </c>
      <c r="AG2323" s="82"/>
      <c r="AH2323" s="60"/>
      <c r="AI2323" s="75" t="s">
        <v>7693</v>
      </c>
      <c r="AJ2323" s="6" t="s">
        <v>111</v>
      </c>
      <c r="AK2323" s="81">
        <f>V2323</f>
        <v>2177.3200000000002</v>
      </c>
      <c r="AL2323" s="6" t="s">
        <v>111</v>
      </c>
      <c r="AM2323" s="342"/>
      <c r="AN2323" s="342"/>
      <c r="AO2323" s="342"/>
    </row>
    <row r="2324" spans="1:41">
      <c r="A2324" s="75" t="s">
        <v>7693</v>
      </c>
      <c r="B2324" s="6" t="s">
        <v>93</v>
      </c>
      <c r="C2324" s="76">
        <v>2323</v>
      </c>
      <c r="D2324" s="6" t="s">
        <v>593</v>
      </c>
      <c r="E2324" s="76" t="s">
        <v>2163</v>
      </c>
      <c r="F2324" s="6" t="str">
        <f t="shared" si="244"/>
        <v>FREIGHTFG-A-0014-SE26-M19.SINCO</v>
      </c>
      <c r="G2324" s="430" t="s">
        <v>7846</v>
      </c>
      <c r="H2324" s="427">
        <v>1736977</v>
      </c>
      <c r="I2324" s="429" t="s">
        <v>6622</v>
      </c>
      <c r="J2324" s="92">
        <v>46119</v>
      </c>
      <c r="K2324" s="92" t="s">
        <v>8013</v>
      </c>
      <c r="L2324" s="80" t="s">
        <v>1264</v>
      </c>
      <c r="M2324" s="80" t="s">
        <v>8013</v>
      </c>
      <c r="N2324" s="73" t="s">
        <v>116</v>
      </c>
      <c r="O2324" s="71">
        <v>0</v>
      </c>
      <c r="P2324" s="71">
        <v>0</v>
      </c>
      <c r="Q2324" s="79">
        <v>340.29</v>
      </c>
      <c r="R2324" s="79">
        <v>39.81</v>
      </c>
      <c r="S2324" s="71">
        <v>0</v>
      </c>
      <c r="T2324" s="79">
        <v>380.1</v>
      </c>
      <c r="U2324" s="87" t="s">
        <v>118</v>
      </c>
      <c r="V2324" s="84">
        <f t="shared" si="245"/>
        <v>380.1</v>
      </c>
      <c r="W2324" s="70" t="s">
        <v>7619</v>
      </c>
      <c r="X2324" s="6" t="s">
        <v>2040</v>
      </c>
      <c r="Y2324" s="80" t="s">
        <v>1449</v>
      </c>
      <c r="Z2324" s="80" t="s">
        <v>2041</v>
      </c>
      <c r="AA2324" s="109" t="s">
        <v>1358</v>
      </c>
      <c r="AB2324" s="76" t="s">
        <v>539</v>
      </c>
      <c r="AC2324" s="76" t="s">
        <v>541</v>
      </c>
      <c r="AD2324" s="76" t="s">
        <v>543</v>
      </c>
      <c r="AE2324" s="76" t="s">
        <v>549</v>
      </c>
      <c r="AF2324" s="76" t="s">
        <v>96</v>
      </c>
      <c r="AG2324" s="82"/>
      <c r="AH2324" s="60"/>
      <c r="AI2324" s="75" t="s">
        <v>7693</v>
      </c>
      <c r="AJ2324" s="6" t="s">
        <v>111</v>
      </c>
      <c r="AK2324" s="81">
        <f>V2324</f>
        <v>380.1</v>
      </c>
      <c r="AL2324" s="6" t="s">
        <v>111</v>
      </c>
      <c r="AM2324" s="342"/>
      <c r="AN2324" s="342"/>
      <c r="AO2324" s="342"/>
    </row>
    <row r="2325" spans="1:41">
      <c r="A2325" s="75" t="s">
        <v>7693</v>
      </c>
      <c r="B2325" s="6" t="s">
        <v>93</v>
      </c>
      <c r="C2325" s="76">
        <v>2324</v>
      </c>
      <c r="D2325" s="6" t="s">
        <v>593</v>
      </c>
      <c r="E2325" s="76" t="s">
        <v>2163</v>
      </c>
      <c r="F2325" s="6" t="str">
        <f t="shared" si="244"/>
        <v>FREIGHTFG-A-0003-SE26-M19</v>
      </c>
      <c r="G2325" s="430" t="s">
        <v>3465</v>
      </c>
      <c r="H2325" s="427">
        <v>1739274</v>
      </c>
      <c r="I2325" s="429" t="s">
        <v>6622</v>
      </c>
      <c r="J2325" s="92">
        <v>46121</v>
      </c>
      <c r="K2325" s="92" t="s">
        <v>8014</v>
      </c>
      <c r="L2325" s="80" t="s">
        <v>1264</v>
      </c>
      <c r="M2325" s="80" t="s">
        <v>8014</v>
      </c>
      <c r="N2325" s="73" t="s">
        <v>116</v>
      </c>
      <c r="O2325" s="71">
        <v>0</v>
      </c>
      <c r="P2325" s="71">
        <v>0</v>
      </c>
      <c r="Q2325" s="79">
        <v>450</v>
      </c>
      <c r="R2325" s="79">
        <v>0</v>
      </c>
      <c r="S2325" s="71">
        <v>0</v>
      </c>
      <c r="T2325" s="79">
        <v>450</v>
      </c>
      <c r="U2325" s="87" t="s">
        <v>118</v>
      </c>
      <c r="V2325" s="84">
        <f t="shared" si="245"/>
        <v>450</v>
      </c>
      <c r="W2325" s="70" t="s">
        <v>7619</v>
      </c>
      <c r="X2325" s="6" t="s">
        <v>2040</v>
      </c>
      <c r="Y2325" s="80" t="s">
        <v>1449</v>
      </c>
      <c r="Z2325" s="80" t="s">
        <v>2041</v>
      </c>
      <c r="AA2325" s="109" t="s">
        <v>1358</v>
      </c>
      <c r="AB2325" s="76" t="s">
        <v>539</v>
      </c>
      <c r="AC2325" s="76" t="s">
        <v>541</v>
      </c>
      <c r="AD2325" s="76" t="s">
        <v>543</v>
      </c>
      <c r="AE2325" s="76" t="s">
        <v>549</v>
      </c>
      <c r="AF2325" s="76" t="s">
        <v>96</v>
      </c>
      <c r="AG2325" s="82"/>
      <c r="AH2325" s="60"/>
      <c r="AI2325" s="75" t="s">
        <v>7693</v>
      </c>
      <c r="AJ2325" s="6" t="s">
        <v>111</v>
      </c>
      <c r="AK2325" s="81">
        <f>V2325</f>
        <v>450</v>
      </c>
      <c r="AL2325" s="6" t="s">
        <v>111</v>
      </c>
      <c r="AM2325" s="342"/>
      <c r="AN2325" s="342"/>
      <c r="AO2325" s="342"/>
    </row>
    <row r="2326" spans="1:41">
      <c r="A2326" s="75" t="s">
        <v>7693</v>
      </c>
      <c r="B2326" s="6" t="s">
        <v>93</v>
      </c>
      <c r="C2326" s="76">
        <v>2325</v>
      </c>
      <c r="D2326" s="6" t="s">
        <v>106</v>
      </c>
      <c r="E2326" s="80" t="s">
        <v>2163</v>
      </c>
      <c r="F2326" s="6" t="str">
        <f t="shared" si="244"/>
        <v>FREIGHTRM-A-037-SI26-M19-L</v>
      </c>
      <c r="G2326" s="427" t="s">
        <v>7847</v>
      </c>
      <c r="H2326" s="427">
        <v>644040</v>
      </c>
      <c r="I2326" s="429" t="s">
        <v>6622</v>
      </c>
      <c r="J2326" s="92">
        <v>46118</v>
      </c>
      <c r="K2326" s="92"/>
      <c r="L2326" s="78" t="s">
        <v>116</v>
      </c>
      <c r="M2326" s="76" t="s">
        <v>174</v>
      </c>
      <c r="N2326" s="73" t="s">
        <v>116</v>
      </c>
      <c r="O2326" s="71">
        <v>0</v>
      </c>
      <c r="P2326" s="71">
        <v>0</v>
      </c>
      <c r="Q2326" s="79">
        <v>692.4</v>
      </c>
      <c r="R2326" s="79">
        <v>0</v>
      </c>
      <c r="S2326" s="71">
        <v>0</v>
      </c>
      <c r="T2326" s="79">
        <v>692.4</v>
      </c>
      <c r="U2326" s="87" t="s">
        <v>118</v>
      </c>
      <c r="V2326" s="84">
        <f t="shared" si="245"/>
        <v>692.4</v>
      </c>
      <c r="W2326" s="61">
        <v>46116</v>
      </c>
      <c r="X2326" s="6" t="s">
        <v>153</v>
      </c>
      <c r="Y2326" s="76" t="s">
        <v>154</v>
      </c>
      <c r="Z2326" s="76" t="s">
        <v>155</v>
      </c>
      <c r="AA2326" s="76" t="s">
        <v>156</v>
      </c>
      <c r="AB2326" s="76" t="s">
        <v>539</v>
      </c>
      <c r="AC2326" s="76" t="s">
        <v>540</v>
      </c>
      <c r="AD2326" s="76" t="s">
        <v>174</v>
      </c>
      <c r="AE2326" s="378">
        <v>67110003</v>
      </c>
      <c r="AF2326" s="76" t="s">
        <v>96</v>
      </c>
      <c r="AG2326" s="82"/>
      <c r="AH2326" s="60"/>
      <c r="AI2326" s="75" t="s">
        <v>7693</v>
      </c>
      <c r="AJ2326" s="6" t="s">
        <v>103</v>
      </c>
      <c r="AK2326" s="81">
        <v>0</v>
      </c>
      <c r="AL2326" s="6" t="s">
        <v>103</v>
      </c>
      <c r="AM2326" s="342"/>
      <c r="AN2326" s="342"/>
      <c r="AO2326" s="342"/>
    </row>
    <row r="2327" spans="1:41">
      <c r="A2327" s="75" t="s">
        <v>7693</v>
      </c>
      <c r="B2327" s="6" t="s">
        <v>93</v>
      </c>
      <c r="C2327" s="76">
        <v>2326</v>
      </c>
      <c r="D2327" s="6" t="s">
        <v>106</v>
      </c>
      <c r="E2327" s="80" t="s">
        <v>2163</v>
      </c>
      <c r="F2327" s="6" t="str">
        <f t="shared" si="244"/>
        <v>FREIGHTRM-J-1307LI26- M23.PFA</v>
      </c>
      <c r="G2327" s="427" t="s">
        <v>7848</v>
      </c>
      <c r="H2327" s="427">
        <v>644376</v>
      </c>
      <c r="I2327" s="429" t="s">
        <v>6622</v>
      </c>
      <c r="J2327" s="92">
        <v>46119</v>
      </c>
      <c r="K2327" s="92"/>
      <c r="L2327" s="78" t="s">
        <v>116</v>
      </c>
      <c r="M2327" s="76" t="s">
        <v>173</v>
      </c>
      <c r="N2327" s="73" t="s">
        <v>116</v>
      </c>
      <c r="O2327" s="71">
        <v>0</v>
      </c>
      <c r="P2327" s="71">
        <v>0</v>
      </c>
      <c r="Q2327" s="79">
        <v>1930</v>
      </c>
      <c r="R2327" s="79">
        <v>0</v>
      </c>
      <c r="S2327" s="71">
        <v>0</v>
      </c>
      <c r="T2327" s="79">
        <v>1930</v>
      </c>
      <c r="U2327" s="87" t="s">
        <v>118</v>
      </c>
      <c r="V2327" s="84">
        <f t="shared" si="245"/>
        <v>1930</v>
      </c>
      <c r="W2327" s="61">
        <v>46118</v>
      </c>
      <c r="X2327" s="6" t="s">
        <v>8015</v>
      </c>
      <c r="Y2327" s="76" t="s">
        <v>8016</v>
      </c>
      <c r="Z2327" s="76" t="s">
        <v>2046</v>
      </c>
      <c r="AA2327" s="76" t="s">
        <v>164</v>
      </c>
      <c r="AB2327" s="76" t="s">
        <v>1118</v>
      </c>
      <c r="AC2327" s="76" t="s">
        <v>540</v>
      </c>
      <c r="AD2327" s="76" t="s">
        <v>173</v>
      </c>
      <c r="AE2327" s="76">
        <v>67180000</v>
      </c>
      <c r="AF2327" s="76" t="s">
        <v>96</v>
      </c>
      <c r="AG2327" s="82"/>
      <c r="AH2327" s="60"/>
      <c r="AI2327" s="75" t="s">
        <v>7693</v>
      </c>
      <c r="AJ2327" s="6" t="s">
        <v>103</v>
      </c>
      <c r="AK2327" s="81">
        <v>0</v>
      </c>
      <c r="AL2327" s="6" t="s">
        <v>103</v>
      </c>
      <c r="AM2327" s="342"/>
      <c r="AN2327" s="342"/>
      <c r="AO2327" s="342"/>
    </row>
    <row r="2328" spans="1:41">
      <c r="A2328" s="75" t="s">
        <v>7693</v>
      </c>
      <c r="B2328" s="6" t="s">
        <v>93</v>
      </c>
      <c r="C2328" s="76">
        <v>2327</v>
      </c>
      <c r="D2328" s="6" t="s">
        <v>106</v>
      </c>
      <c r="E2328" s="80" t="s">
        <v>2163</v>
      </c>
      <c r="F2328" s="6" t="str">
        <f t="shared" si="244"/>
        <v>FREIGHTRM-A-041-SI26-M19-L</v>
      </c>
      <c r="G2328" s="427" t="s">
        <v>7849</v>
      </c>
      <c r="H2328" s="427">
        <v>644595</v>
      </c>
      <c r="I2328" s="429" t="s">
        <v>6622</v>
      </c>
      <c r="J2328" s="92">
        <v>46119</v>
      </c>
      <c r="K2328" s="92"/>
      <c r="L2328" s="78" t="s">
        <v>116</v>
      </c>
      <c r="M2328" s="76" t="s">
        <v>174</v>
      </c>
      <c r="N2328" s="73" t="s">
        <v>116</v>
      </c>
      <c r="O2328" s="71">
        <v>0</v>
      </c>
      <c r="P2328" s="71">
        <v>0</v>
      </c>
      <c r="Q2328" s="79">
        <v>684.64</v>
      </c>
      <c r="R2328" s="79">
        <v>0</v>
      </c>
      <c r="S2328" s="71">
        <v>0</v>
      </c>
      <c r="T2328" s="79">
        <v>684.64</v>
      </c>
      <c r="U2328" s="87" t="s">
        <v>118</v>
      </c>
      <c r="V2328" s="84">
        <f t="shared" si="245"/>
        <v>684.64</v>
      </c>
      <c r="W2328" s="61">
        <v>46112</v>
      </c>
      <c r="X2328" s="6" t="s">
        <v>8017</v>
      </c>
      <c r="Y2328" s="76" t="s">
        <v>154</v>
      </c>
      <c r="Z2328" s="76" t="s">
        <v>155</v>
      </c>
      <c r="AA2328" s="76" t="s">
        <v>8018</v>
      </c>
      <c r="AB2328" s="76" t="s">
        <v>539</v>
      </c>
      <c r="AC2328" s="76" t="s">
        <v>540</v>
      </c>
      <c r="AD2328" s="76" t="s">
        <v>174</v>
      </c>
      <c r="AE2328" s="378">
        <v>67110003</v>
      </c>
      <c r="AF2328" s="76" t="s">
        <v>96</v>
      </c>
      <c r="AG2328" s="82"/>
      <c r="AH2328" s="60"/>
      <c r="AI2328" s="75" t="s">
        <v>7693</v>
      </c>
      <c r="AJ2328" s="6" t="s">
        <v>103</v>
      </c>
      <c r="AK2328" s="81">
        <v>0</v>
      </c>
      <c r="AL2328" s="6" t="s">
        <v>103</v>
      </c>
      <c r="AM2328" s="342"/>
      <c r="AN2328" s="342"/>
      <c r="AO2328" s="342"/>
    </row>
    <row r="2329" spans="1:41">
      <c r="A2329" s="75" t="s">
        <v>7693</v>
      </c>
      <c r="B2329" s="6" t="s">
        <v>93</v>
      </c>
      <c r="C2329" s="76">
        <v>2328</v>
      </c>
      <c r="D2329" s="6" t="s">
        <v>104</v>
      </c>
      <c r="E2329" s="80" t="s">
        <v>2163</v>
      </c>
      <c r="F2329" s="6" t="str">
        <f t="shared" si="244"/>
        <v>FREIGHTPAQUETERIA</v>
      </c>
      <c r="G2329" s="431" t="s">
        <v>127</v>
      </c>
      <c r="H2329" s="431" t="s">
        <v>7850</v>
      </c>
      <c r="I2329" s="429" t="s">
        <v>6622</v>
      </c>
      <c r="J2329" s="92">
        <v>46125</v>
      </c>
      <c r="K2329" s="92" t="s">
        <v>116</v>
      </c>
      <c r="L2329" s="90" t="s">
        <v>119</v>
      </c>
      <c r="M2329" s="76" t="s">
        <v>25</v>
      </c>
      <c r="N2329" s="73" t="s">
        <v>116</v>
      </c>
      <c r="O2329" s="71">
        <v>0</v>
      </c>
      <c r="P2329" s="71">
        <v>0</v>
      </c>
      <c r="Q2329" s="79">
        <v>26424.92</v>
      </c>
      <c r="R2329" s="79">
        <v>0</v>
      </c>
      <c r="S2329" s="71">
        <v>0</v>
      </c>
      <c r="T2329" s="79">
        <v>26424.92</v>
      </c>
      <c r="U2329" s="87" t="s">
        <v>24</v>
      </c>
      <c r="V2329" s="84">
        <f t="shared" ref="V2329:V2331" si="246">T2329/17.32</f>
        <v>1525.6882217090067</v>
      </c>
      <c r="W2329" s="61" t="s">
        <v>119</v>
      </c>
      <c r="X2329" s="6" t="s">
        <v>120</v>
      </c>
      <c r="Y2329" s="76" t="s">
        <v>120</v>
      </c>
      <c r="Z2329" s="76" t="s">
        <v>121</v>
      </c>
      <c r="AA2329" s="76" t="s">
        <v>122</v>
      </c>
      <c r="AB2329" s="76" t="s">
        <v>539</v>
      </c>
      <c r="AC2329" s="76" t="s">
        <v>540</v>
      </c>
      <c r="AD2329" s="76" t="s">
        <v>25</v>
      </c>
      <c r="AE2329" s="76" t="s">
        <v>544</v>
      </c>
      <c r="AF2329" s="76" t="s">
        <v>96</v>
      </c>
      <c r="AG2329" s="82"/>
      <c r="AH2329" s="60"/>
      <c r="AI2329" s="75" t="s">
        <v>7693</v>
      </c>
      <c r="AJ2329" s="6" t="s">
        <v>103</v>
      </c>
      <c r="AK2329" s="81">
        <v>0</v>
      </c>
      <c r="AL2329" s="6" t="s">
        <v>103</v>
      </c>
      <c r="AM2329" s="342"/>
      <c r="AN2329" s="342"/>
      <c r="AO2329" s="342"/>
    </row>
    <row r="2330" spans="1:41">
      <c r="A2330" s="75" t="s">
        <v>7693</v>
      </c>
      <c r="B2330" s="6" t="s">
        <v>93</v>
      </c>
      <c r="C2330" s="76">
        <v>2329</v>
      </c>
      <c r="D2330" s="6" t="s">
        <v>104</v>
      </c>
      <c r="E2330" s="80" t="s">
        <v>2163</v>
      </c>
      <c r="F2330" s="6" t="str">
        <f t="shared" si="244"/>
        <v>FREIGHTPAQUETERIA</v>
      </c>
      <c r="G2330" s="97" t="s">
        <v>127</v>
      </c>
      <c r="H2330" s="6" t="s">
        <v>7851</v>
      </c>
      <c r="I2330" s="85" t="s">
        <v>6622</v>
      </c>
      <c r="J2330" s="92">
        <v>46132</v>
      </c>
      <c r="K2330" s="92" t="s">
        <v>116</v>
      </c>
      <c r="L2330" s="90" t="s">
        <v>119</v>
      </c>
      <c r="M2330" s="76" t="s">
        <v>25</v>
      </c>
      <c r="N2330" s="73" t="s">
        <v>116</v>
      </c>
      <c r="O2330" s="71">
        <v>0</v>
      </c>
      <c r="P2330" s="71">
        <v>0</v>
      </c>
      <c r="Q2330" s="79">
        <v>44854.15</v>
      </c>
      <c r="R2330" s="79">
        <v>0</v>
      </c>
      <c r="S2330" s="71">
        <v>0</v>
      </c>
      <c r="T2330" s="79">
        <v>44854.15</v>
      </c>
      <c r="U2330" s="87" t="s">
        <v>24</v>
      </c>
      <c r="V2330" s="84">
        <f t="shared" si="246"/>
        <v>2589.7315242494228</v>
      </c>
      <c r="W2330" s="61" t="s">
        <v>119</v>
      </c>
      <c r="X2330" s="6" t="s">
        <v>120</v>
      </c>
      <c r="Y2330" s="76" t="s">
        <v>120</v>
      </c>
      <c r="Z2330" s="76" t="s">
        <v>121</v>
      </c>
      <c r="AA2330" s="76" t="s">
        <v>122</v>
      </c>
      <c r="AB2330" s="76" t="s">
        <v>539</v>
      </c>
      <c r="AC2330" s="76" t="s">
        <v>540</v>
      </c>
      <c r="AD2330" s="76" t="s">
        <v>25</v>
      </c>
      <c r="AE2330" s="76" t="s">
        <v>544</v>
      </c>
      <c r="AF2330" s="76" t="s">
        <v>96</v>
      </c>
      <c r="AG2330" s="82"/>
      <c r="AH2330" s="60"/>
      <c r="AI2330" s="75" t="s">
        <v>7693</v>
      </c>
      <c r="AJ2330" s="6" t="s">
        <v>103</v>
      </c>
      <c r="AK2330" s="81">
        <v>0</v>
      </c>
      <c r="AL2330" s="6" t="s">
        <v>103</v>
      </c>
      <c r="AM2330" s="342"/>
      <c r="AN2330" s="342"/>
      <c r="AO2330" s="342"/>
    </row>
    <row r="2331" spans="1:41">
      <c r="A2331" s="75" t="s">
        <v>7693</v>
      </c>
      <c r="B2331" s="6" t="s">
        <v>93</v>
      </c>
      <c r="C2331" s="76">
        <v>2330</v>
      </c>
      <c r="D2331" s="6" t="s">
        <v>104</v>
      </c>
      <c r="E2331" s="80" t="s">
        <v>2163</v>
      </c>
      <c r="F2331" s="6" t="str">
        <f t="shared" si="244"/>
        <v>FREIGHTPAQUETERIA</v>
      </c>
      <c r="G2331" s="97" t="s">
        <v>127</v>
      </c>
      <c r="H2331" s="6" t="s">
        <v>7852</v>
      </c>
      <c r="I2331" s="85" t="s">
        <v>6622</v>
      </c>
      <c r="J2331" s="92">
        <v>46125</v>
      </c>
      <c r="K2331" s="92" t="s">
        <v>116</v>
      </c>
      <c r="L2331" s="90" t="s">
        <v>8019</v>
      </c>
      <c r="M2331" s="76" t="s">
        <v>25</v>
      </c>
      <c r="N2331" s="73" t="s">
        <v>116</v>
      </c>
      <c r="O2331" s="71">
        <v>0</v>
      </c>
      <c r="P2331" s="71">
        <v>0</v>
      </c>
      <c r="Q2331" s="79">
        <v>163.38999999999999</v>
      </c>
      <c r="R2331" s="79">
        <v>26.14</v>
      </c>
      <c r="S2331" s="71">
        <v>0</v>
      </c>
      <c r="T2331" s="79">
        <v>189.53</v>
      </c>
      <c r="U2331" s="87" t="s">
        <v>24</v>
      </c>
      <c r="V2331" s="84">
        <f t="shared" si="246"/>
        <v>10.94284064665127</v>
      </c>
      <c r="W2331" s="61">
        <v>46112</v>
      </c>
      <c r="X2331" t="s">
        <v>8020</v>
      </c>
      <c r="Y2331" s="76" t="s">
        <v>537</v>
      </c>
      <c r="Z2331" s="76" t="s">
        <v>121</v>
      </c>
      <c r="AA2331" s="76" t="s">
        <v>122</v>
      </c>
      <c r="AB2331" s="76" t="s">
        <v>539</v>
      </c>
      <c r="AC2331" s="76" t="s">
        <v>540</v>
      </c>
      <c r="AD2331" s="76" t="s">
        <v>25</v>
      </c>
      <c r="AE2331" s="76" t="s">
        <v>544</v>
      </c>
      <c r="AF2331" s="76" t="s">
        <v>96</v>
      </c>
      <c r="AG2331" s="82"/>
      <c r="AH2331" s="60"/>
      <c r="AI2331" s="75" t="s">
        <v>7693</v>
      </c>
      <c r="AJ2331" s="6" t="s">
        <v>103</v>
      </c>
      <c r="AK2331" s="81">
        <v>0</v>
      </c>
      <c r="AL2331" s="6" t="s">
        <v>103</v>
      </c>
      <c r="AM2331" s="342"/>
      <c r="AN2331" s="342"/>
      <c r="AO2331" s="342"/>
    </row>
    <row r="2332" spans="1:41">
      <c r="A2332" s="75" t="s">
        <v>7693</v>
      </c>
      <c r="B2332" s="6" t="s">
        <v>93</v>
      </c>
      <c r="C2332" s="76">
        <v>2331</v>
      </c>
      <c r="D2332" s="76" t="s">
        <v>109</v>
      </c>
      <c r="E2332" s="76" t="s">
        <v>105</v>
      </c>
      <c r="F2332" s="6" t="str">
        <f t="shared" si="244"/>
        <v>STORAGEINVENTARIO</v>
      </c>
      <c r="G2332" s="95" t="s">
        <v>194</v>
      </c>
      <c r="H2332" s="6" t="s">
        <v>7853</v>
      </c>
      <c r="I2332" s="85" t="s">
        <v>6622</v>
      </c>
      <c r="J2332" s="100">
        <v>46118</v>
      </c>
      <c r="K2332" s="92"/>
      <c r="L2332" s="77" t="s">
        <v>116</v>
      </c>
      <c r="M2332" s="76" t="s">
        <v>195</v>
      </c>
      <c r="N2332" s="73" t="s">
        <v>116</v>
      </c>
      <c r="O2332" s="71">
        <v>0</v>
      </c>
      <c r="P2332" s="71">
        <v>0</v>
      </c>
      <c r="Q2332" s="79">
        <v>324</v>
      </c>
      <c r="R2332" s="79">
        <v>0</v>
      </c>
      <c r="S2332" s="71">
        <v>0</v>
      </c>
      <c r="T2332" s="79">
        <v>324</v>
      </c>
      <c r="U2332" s="87" t="s">
        <v>118</v>
      </c>
      <c r="V2332" s="84">
        <f t="shared" ref="V2332:V2333" si="247">T2332</f>
        <v>324</v>
      </c>
      <c r="W2332" s="61" t="s">
        <v>119</v>
      </c>
      <c r="X2332" s="6" t="s">
        <v>122</v>
      </c>
      <c r="Y2332" s="76" t="s">
        <v>121</v>
      </c>
      <c r="Z2332" s="76" t="s">
        <v>178</v>
      </c>
      <c r="AA2332" s="76" t="s">
        <v>196</v>
      </c>
      <c r="AB2332" s="76" t="s">
        <v>539</v>
      </c>
      <c r="AC2332" s="76" t="s">
        <v>541</v>
      </c>
      <c r="AD2332" s="76" t="s">
        <v>195</v>
      </c>
      <c r="AE2332" s="76">
        <v>75640000</v>
      </c>
      <c r="AF2332" s="76" t="s">
        <v>96</v>
      </c>
      <c r="AG2332" s="82"/>
      <c r="AH2332" s="60"/>
      <c r="AI2332" s="75" t="s">
        <v>7693</v>
      </c>
      <c r="AJ2332" s="6" t="s">
        <v>103</v>
      </c>
      <c r="AK2332" s="81">
        <v>0</v>
      </c>
      <c r="AL2332" s="6" t="s">
        <v>103</v>
      </c>
      <c r="AM2332" s="342"/>
      <c r="AN2332" s="342"/>
      <c r="AO2332" s="342"/>
    </row>
    <row r="2333" spans="1:41">
      <c r="A2333" s="75" t="s">
        <v>7693</v>
      </c>
      <c r="B2333" s="6" t="s">
        <v>93</v>
      </c>
      <c r="C2333" s="76">
        <v>2332</v>
      </c>
      <c r="D2333" s="76" t="s">
        <v>109</v>
      </c>
      <c r="E2333" s="76" t="s">
        <v>105</v>
      </c>
      <c r="F2333" s="6" t="str">
        <f t="shared" si="244"/>
        <v>STORAGEINVENTARIO</v>
      </c>
      <c r="G2333" s="95" t="s">
        <v>194</v>
      </c>
      <c r="H2333" s="6" t="s">
        <v>7854</v>
      </c>
      <c r="I2333" s="85" t="s">
        <v>6622</v>
      </c>
      <c r="J2333" s="100">
        <v>46122</v>
      </c>
      <c r="K2333" s="92"/>
      <c r="L2333" s="77" t="s">
        <v>116</v>
      </c>
      <c r="M2333" s="76" t="s">
        <v>195</v>
      </c>
      <c r="N2333" s="73" t="s">
        <v>116</v>
      </c>
      <c r="O2333" s="71">
        <v>0</v>
      </c>
      <c r="P2333" s="71">
        <v>0</v>
      </c>
      <c r="Q2333" s="79">
        <v>192</v>
      </c>
      <c r="R2333" s="79">
        <v>0</v>
      </c>
      <c r="S2333" s="71">
        <v>0</v>
      </c>
      <c r="T2333" s="79">
        <v>192</v>
      </c>
      <c r="U2333" s="87" t="s">
        <v>118</v>
      </c>
      <c r="V2333" s="84">
        <f t="shared" si="247"/>
        <v>192</v>
      </c>
      <c r="W2333" s="61" t="s">
        <v>119</v>
      </c>
      <c r="X2333" s="6" t="s">
        <v>122</v>
      </c>
      <c r="Y2333" s="76" t="s">
        <v>121</v>
      </c>
      <c r="Z2333" s="76" t="s">
        <v>178</v>
      </c>
      <c r="AA2333" s="76" t="s">
        <v>196</v>
      </c>
      <c r="AB2333" s="76" t="s">
        <v>539</v>
      </c>
      <c r="AC2333" s="76" t="s">
        <v>541</v>
      </c>
      <c r="AD2333" s="76" t="s">
        <v>195</v>
      </c>
      <c r="AE2333" s="76">
        <v>75640000</v>
      </c>
      <c r="AF2333" s="76" t="s">
        <v>96</v>
      </c>
      <c r="AG2333" s="82"/>
      <c r="AH2333" s="60"/>
      <c r="AI2333" s="75" t="s">
        <v>7693</v>
      </c>
      <c r="AJ2333" s="6" t="s">
        <v>103</v>
      </c>
      <c r="AK2333" s="81">
        <v>0</v>
      </c>
      <c r="AL2333" s="6" t="s">
        <v>103</v>
      </c>
      <c r="AM2333" s="342"/>
      <c r="AN2333" s="342"/>
      <c r="AO2333" s="342"/>
    </row>
    <row r="2334" spans="1:41">
      <c r="A2334" s="75" t="s">
        <v>7693</v>
      </c>
      <c r="B2334" s="6" t="s">
        <v>93</v>
      </c>
      <c r="C2334" s="76">
        <v>2333</v>
      </c>
      <c r="D2334" s="76" t="s">
        <v>1564</v>
      </c>
      <c r="E2334" s="76" t="s">
        <v>2163</v>
      </c>
      <c r="F2334" s="6" t="str">
        <f t="shared" si="244"/>
        <v xml:space="preserve">FREIGHTRM-M-067-SI26-M19 </v>
      </c>
      <c r="G2334" s="95" t="s">
        <v>7855</v>
      </c>
      <c r="H2334" s="80">
        <v>66467</v>
      </c>
      <c r="I2334" s="85" t="s">
        <v>6622</v>
      </c>
      <c r="J2334" s="100">
        <v>46122</v>
      </c>
      <c r="K2334" s="100" t="s">
        <v>8021</v>
      </c>
      <c r="L2334" s="77"/>
      <c r="M2334" s="76" t="s">
        <v>173</v>
      </c>
      <c r="N2334" s="76" t="s">
        <v>8022</v>
      </c>
      <c r="O2334" s="71">
        <v>0</v>
      </c>
      <c r="P2334" s="71">
        <v>0</v>
      </c>
      <c r="Q2334" s="79">
        <v>76940</v>
      </c>
      <c r="R2334" s="79">
        <v>12310.4</v>
      </c>
      <c r="S2334" s="71">
        <v>0</v>
      </c>
      <c r="T2334" s="79">
        <v>89250.4</v>
      </c>
      <c r="U2334" s="87" t="s">
        <v>24</v>
      </c>
      <c r="V2334" s="84">
        <f t="shared" ref="V2334:V2338" si="248">T2334/17.32</f>
        <v>5153.0254041570433</v>
      </c>
      <c r="W2334" s="61">
        <v>46105</v>
      </c>
      <c r="X2334" s="76" t="s">
        <v>2058</v>
      </c>
      <c r="Y2334" s="76" t="s">
        <v>2059</v>
      </c>
      <c r="Z2334" s="76" t="s">
        <v>2058</v>
      </c>
      <c r="AA2334" s="76" t="s">
        <v>2058</v>
      </c>
      <c r="AB2334" s="76" t="s">
        <v>539</v>
      </c>
      <c r="AC2334" s="76" t="s">
        <v>540</v>
      </c>
      <c r="AD2334" s="76" t="s">
        <v>174</v>
      </c>
      <c r="AE2334" s="378">
        <v>67110003</v>
      </c>
      <c r="AF2334" s="76" t="s">
        <v>96</v>
      </c>
      <c r="AG2334" s="82"/>
      <c r="AH2334" s="60"/>
      <c r="AI2334" s="75" t="s">
        <v>7693</v>
      </c>
      <c r="AJ2334" s="6" t="s">
        <v>103</v>
      </c>
      <c r="AK2334" s="81">
        <v>0</v>
      </c>
      <c r="AL2334" s="6" t="s">
        <v>103</v>
      </c>
      <c r="AM2334" s="342"/>
      <c r="AN2334" s="342"/>
      <c r="AO2334" s="342"/>
    </row>
    <row r="2335" spans="1:41">
      <c r="A2335" s="75" t="s">
        <v>7693</v>
      </c>
      <c r="B2335" s="6" t="s">
        <v>93</v>
      </c>
      <c r="C2335" s="76">
        <v>2334</v>
      </c>
      <c r="D2335" s="76" t="s">
        <v>1564</v>
      </c>
      <c r="E2335" s="76" t="s">
        <v>2163</v>
      </c>
      <c r="F2335" s="6" t="str">
        <f t="shared" si="244"/>
        <v xml:space="preserve">FREIGHTAF-M-110-SI26-M46/ AF-M-103-SI26-M46 </v>
      </c>
      <c r="G2335" s="95" t="s">
        <v>7856</v>
      </c>
      <c r="H2335" s="80">
        <v>66473</v>
      </c>
      <c r="I2335" s="85" t="s">
        <v>6622</v>
      </c>
      <c r="J2335" s="100">
        <v>46122</v>
      </c>
      <c r="K2335" s="100" t="s">
        <v>8023</v>
      </c>
      <c r="L2335" s="77"/>
      <c r="M2335" s="76" t="s">
        <v>173</v>
      </c>
      <c r="N2335" s="76" t="s">
        <v>6877</v>
      </c>
      <c r="O2335" s="71">
        <v>0</v>
      </c>
      <c r="P2335" s="71">
        <v>0</v>
      </c>
      <c r="Q2335" s="79">
        <v>71300</v>
      </c>
      <c r="R2335" s="79">
        <v>11408</v>
      </c>
      <c r="S2335" s="71">
        <v>0</v>
      </c>
      <c r="T2335" s="79">
        <v>82708</v>
      </c>
      <c r="U2335" s="87" t="s">
        <v>24</v>
      </c>
      <c r="V2335" s="84">
        <f t="shared" si="248"/>
        <v>4775.288683602771</v>
      </c>
      <c r="W2335" s="61">
        <v>46106</v>
      </c>
      <c r="X2335" s="76" t="s">
        <v>2058</v>
      </c>
      <c r="Y2335" s="76" t="s">
        <v>2059</v>
      </c>
      <c r="Z2335" s="76" t="s">
        <v>2058</v>
      </c>
      <c r="AA2335" s="76" t="s">
        <v>2058</v>
      </c>
      <c r="AB2335" s="76" t="s">
        <v>1106</v>
      </c>
      <c r="AC2335" s="76" t="s">
        <v>540</v>
      </c>
      <c r="AD2335" s="76" t="s">
        <v>174</v>
      </c>
      <c r="AE2335" s="378">
        <v>67110003</v>
      </c>
      <c r="AF2335" s="76" t="s">
        <v>96</v>
      </c>
      <c r="AG2335" s="82"/>
      <c r="AH2335" s="60"/>
      <c r="AI2335" s="75" t="s">
        <v>7693</v>
      </c>
      <c r="AJ2335" s="6" t="s">
        <v>103</v>
      </c>
      <c r="AK2335" s="81">
        <v>0</v>
      </c>
      <c r="AL2335" s="6" t="s">
        <v>103</v>
      </c>
      <c r="AM2335" s="342"/>
      <c r="AN2335" s="342"/>
      <c r="AO2335" s="342"/>
    </row>
    <row r="2336" spans="1:41">
      <c r="A2336" s="75" t="s">
        <v>7693</v>
      </c>
      <c r="B2336" s="6" t="s">
        <v>93</v>
      </c>
      <c r="C2336" s="76">
        <v>2335</v>
      </c>
      <c r="D2336" s="76" t="s">
        <v>1564</v>
      </c>
      <c r="E2336" s="76" t="s">
        <v>2163</v>
      </c>
      <c r="F2336" s="6" t="str">
        <f t="shared" si="244"/>
        <v xml:space="preserve">FREIGHTAF-M-112-SI26-M46 </v>
      </c>
      <c r="G2336" s="95" t="s">
        <v>7857</v>
      </c>
      <c r="H2336" s="80">
        <v>66472</v>
      </c>
      <c r="I2336" s="85" t="s">
        <v>6622</v>
      </c>
      <c r="J2336" s="100">
        <v>46122</v>
      </c>
      <c r="K2336" s="100" t="s">
        <v>8024</v>
      </c>
      <c r="L2336" s="77" t="s">
        <v>116</v>
      </c>
      <c r="M2336" s="76" t="s">
        <v>173</v>
      </c>
      <c r="N2336" s="76" t="s">
        <v>8025</v>
      </c>
      <c r="O2336" s="71">
        <v>0</v>
      </c>
      <c r="P2336" s="71">
        <v>0</v>
      </c>
      <c r="Q2336" s="79">
        <v>71300</v>
      </c>
      <c r="R2336" s="79">
        <v>11408</v>
      </c>
      <c r="S2336" s="71">
        <v>0</v>
      </c>
      <c r="T2336" s="79">
        <v>82708</v>
      </c>
      <c r="U2336" s="87" t="s">
        <v>24</v>
      </c>
      <c r="V2336" s="84">
        <f t="shared" si="248"/>
        <v>4775.288683602771</v>
      </c>
      <c r="W2336" s="61">
        <v>46106</v>
      </c>
      <c r="X2336" s="76" t="s">
        <v>2058</v>
      </c>
      <c r="Y2336" s="76" t="s">
        <v>2059</v>
      </c>
      <c r="Z2336" s="76" t="s">
        <v>2058</v>
      </c>
      <c r="AA2336" s="76" t="s">
        <v>2058</v>
      </c>
      <c r="AB2336" s="76" t="s">
        <v>1106</v>
      </c>
      <c r="AC2336" s="76" t="s">
        <v>540</v>
      </c>
      <c r="AD2336" s="76" t="s">
        <v>174</v>
      </c>
      <c r="AE2336" s="378">
        <v>67110003</v>
      </c>
      <c r="AF2336" s="76" t="s">
        <v>96</v>
      </c>
      <c r="AG2336" s="82"/>
      <c r="AH2336" s="60"/>
      <c r="AI2336" s="75" t="s">
        <v>7693</v>
      </c>
      <c r="AJ2336" s="6" t="s">
        <v>103</v>
      </c>
      <c r="AK2336" s="81">
        <v>0</v>
      </c>
      <c r="AL2336" s="6" t="s">
        <v>103</v>
      </c>
      <c r="AM2336" s="342"/>
      <c r="AN2336" s="342"/>
      <c r="AO2336" s="342"/>
    </row>
    <row r="2337" spans="1:41">
      <c r="A2337" s="75" t="s">
        <v>7693</v>
      </c>
      <c r="B2337" s="6" t="s">
        <v>93</v>
      </c>
      <c r="C2337" s="76">
        <v>2336</v>
      </c>
      <c r="D2337" s="76" t="s">
        <v>1564</v>
      </c>
      <c r="E2337" s="76" t="s">
        <v>2163</v>
      </c>
      <c r="F2337" s="6" t="str">
        <f t="shared" si="244"/>
        <v xml:space="preserve">FREIGHTRM-M-070-SI26-M19 </v>
      </c>
      <c r="G2337" s="95" t="s">
        <v>7858</v>
      </c>
      <c r="H2337" s="80">
        <v>66470</v>
      </c>
      <c r="I2337" s="85" t="s">
        <v>6622</v>
      </c>
      <c r="J2337" s="100">
        <v>46122</v>
      </c>
      <c r="K2337" s="100" t="s">
        <v>8026</v>
      </c>
      <c r="L2337" s="77" t="s">
        <v>116</v>
      </c>
      <c r="M2337" s="76" t="s">
        <v>173</v>
      </c>
      <c r="N2337" s="76" t="s">
        <v>8027</v>
      </c>
      <c r="O2337" s="71">
        <v>0</v>
      </c>
      <c r="P2337" s="71">
        <v>0</v>
      </c>
      <c r="Q2337" s="79">
        <v>78700</v>
      </c>
      <c r="R2337" s="79">
        <v>12592</v>
      </c>
      <c r="S2337" s="71">
        <v>0</v>
      </c>
      <c r="T2337" s="79">
        <v>91292</v>
      </c>
      <c r="U2337" s="87" t="s">
        <v>24</v>
      </c>
      <c r="V2337" s="84">
        <f t="shared" si="248"/>
        <v>5270.9006928406461</v>
      </c>
      <c r="W2337" s="61">
        <v>46106</v>
      </c>
      <c r="X2337" s="76" t="s">
        <v>2058</v>
      </c>
      <c r="Y2337" s="76" t="s">
        <v>2059</v>
      </c>
      <c r="Z2337" s="76" t="s">
        <v>2058</v>
      </c>
      <c r="AA2337" s="76" t="s">
        <v>2058</v>
      </c>
      <c r="AB2337" s="76" t="s">
        <v>539</v>
      </c>
      <c r="AC2337" s="76" t="s">
        <v>540</v>
      </c>
      <c r="AD2337" s="76" t="s">
        <v>174</v>
      </c>
      <c r="AE2337" s="378">
        <v>67110003</v>
      </c>
      <c r="AF2337" s="76" t="s">
        <v>96</v>
      </c>
      <c r="AG2337" s="82"/>
      <c r="AH2337" s="60"/>
      <c r="AI2337" s="75" t="s">
        <v>7693</v>
      </c>
      <c r="AJ2337" s="6" t="s">
        <v>103</v>
      </c>
      <c r="AK2337" s="81">
        <v>0</v>
      </c>
      <c r="AL2337" s="6" t="s">
        <v>103</v>
      </c>
      <c r="AM2337" s="342"/>
      <c r="AN2337" s="342"/>
      <c r="AO2337" s="342"/>
    </row>
    <row r="2338" spans="1:41">
      <c r="A2338" s="75" t="s">
        <v>7693</v>
      </c>
      <c r="B2338" s="6" t="s">
        <v>93</v>
      </c>
      <c r="C2338" s="76">
        <v>2337</v>
      </c>
      <c r="D2338" s="76" t="s">
        <v>1564</v>
      </c>
      <c r="E2338" s="76" t="s">
        <v>2163</v>
      </c>
      <c r="F2338" s="6" t="str">
        <f t="shared" si="244"/>
        <v xml:space="preserve">FREIGHTAF-M-115-SI26-M19 </v>
      </c>
      <c r="G2338" s="95" t="s">
        <v>7859</v>
      </c>
      <c r="H2338" s="80">
        <v>66463</v>
      </c>
      <c r="I2338" s="85" t="s">
        <v>6622</v>
      </c>
      <c r="J2338" s="100">
        <v>46122</v>
      </c>
      <c r="K2338" s="100" t="s">
        <v>8028</v>
      </c>
      <c r="L2338" s="77" t="s">
        <v>116</v>
      </c>
      <c r="M2338" s="76" t="s">
        <v>173</v>
      </c>
      <c r="N2338" s="76" t="s">
        <v>8029</v>
      </c>
      <c r="O2338" s="71">
        <v>0</v>
      </c>
      <c r="P2338" s="71">
        <v>0</v>
      </c>
      <c r="Q2338" s="79">
        <v>68700</v>
      </c>
      <c r="R2338" s="79">
        <v>10992</v>
      </c>
      <c r="S2338" s="71">
        <v>0</v>
      </c>
      <c r="T2338" s="79">
        <v>79692</v>
      </c>
      <c r="U2338" s="87" t="s">
        <v>24</v>
      </c>
      <c r="V2338" s="84">
        <f t="shared" si="248"/>
        <v>4601.154734411085</v>
      </c>
      <c r="W2338" s="61">
        <v>46107</v>
      </c>
      <c r="X2338" s="76" t="s">
        <v>2058</v>
      </c>
      <c r="Y2338" s="76" t="s">
        <v>2059</v>
      </c>
      <c r="Z2338" s="76" t="s">
        <v>2058</v>
      </c>
      <c r="AA2338" s="76" t="s">
        <v>2058</v>
      </c>
      <c r="AB2338" s="76" t="s">
        <v>539</v>
      </c>
      <c r="AC2338" s="76" t="s">
        <v>540</v>
      </c>
      <c r="AD2338" s="76" t="s">
        <v>174</v>
      </c>
      <c r="AE2338" s="378">
        <v>67110003</v>
      </c>
      <c r="AF2338" s="76" t="s">
        <v>96</v>
      </c>
      <c r="AG2338" s="82"/>
      <c r="AH2338" s="60"/>
      <c r="AI2338" s="75" t="s">
        <v>7693</v>
      </c>
      <c r="AJ2338" s="6" t="s">
        <v>103</v>
      </c>
      <c r="AK2338" s="81">
        <v>0</v>
      </c>
      <c r="AL2338" s="6" t="s">
        <v>103</v>
      </c>
      <c r="AM2338" s="342"/>
      <c r="AN2338" s="342"/>
      <c r="AO2338" s="342"/>
    </row>
    <row r="2339" spans="1:41">
      <c r="A2339" s="75" t="s">
        <v>7693</v>
      </c>
      <c r="B2339" s="6" t="s">
        <v>93</v>
      </c>
      <c r="C2339" s="76">
        <v>2338</v>
      </c>
      <c r="D2339" s="76" t="s">
        <v>97</v>
      </c>
      <c r="E2339" s="76" t="s">
        <v>2163</v>
      </c>
      <c r="F2339" s="6" t="str">
        <f t="shared" si="244"/>
        <v>FREIGHTFG-R-2180LE25.M46-M45</v>
      </c>
      <c r="G2339" s="95" t="s">
        <v>7860</v>
      </c>
      <c r="H2339" s="99">
        <v>57949</v>
      </c>
      <c r="I2339" s="85" t="s">
        <v>6622</v>
      </c>
      <c r="J2339" s="100">
        <v>46122</v>
      </c>
      <c r="K2339" s="100" t="s">
        <v>8030</v>
      </c>
      <c r="L2339" s="77" t="s">
        <v>116</v>
      </c>
      <c r="M2339" s="76" t="s">
        <v>195</v>
      </c>
      <c r="N2339" s="76">
        <v>5184027</v>
      </c>
      <c r="O2339" s="71">
        <v>0</v>
      </c>
      <c r="P2339" s="71">
        <v>0</v>
      </c>
      <c r="Q2339" s="79">
        <v>5775</v>
      </c>
      <c r="R2339" s="71">
        <v>0</v>
      </c>
      <c r="S2339" s="71">
        <v>0</v>
      </c>
      <c r="T2339" s="79">
        <v>5775</v>
      </c>
      <c r="U2339" s="87" t="s">
        <v>118</v>
      </c>
      <c r="V2339" s="84">
        <f t="shared" ref="V2339:V2343" si="249">T2339</f>
        <v>5775</v>
      </c>
      <c r="W2339" s="61">
        <v>46113</v>
      </c>
      <c r="X2339" s="76" t="s">
        <v>230</v>
      </c>
      <c r="Y2339" s="76" t="s">
        <v>178</v>
      </c>
      <c r="Z2339" s="76" t="s">
        <v>178</v>
      </c>
      <c r="AA2339" s="76" t="s">
        <v>232</v>
      </c>
      <c r="AB2339" s="76" t="s">
        <v>1106</v>
      </c>
      <c r="AC2339" s="76" t="s">
        <v>541</v>
      </c>
      <c r="AD2339" s="76" t="s">
        <v>195</v>
      </c>
      <c r="AE2339" s="76" t="s">
        <v>547</v>
      </c>
      <c r="AF2339" s="76" t="s">
        <v>96</v>
      </c>
      <c r="AG2339" s="82"/>
      <c r="AH2339" s="60"/>
      <c r="AI2339" s="75" t="s">
        <v>7693</v>
      </c>
      <c r="AJ2339" s="6" t="s">
        <v>103</v>
      </c>
      <c r="AK2339" s="81">
        <v>0</v>
      </c>
      <c r="AL2339" s="6" t="s">
        <v>103</v>
      </c>
      <c r="AM2339" s="342"/>
      <c r="AN2339" s="342"/>
      <c r="AO2339" s="342"/>
    </row>
    <row r="2340" spans="1:41">
      <c r="A2340" s="75" t="s">
        <v>7693</v>
      </c>
      <c r="B2340" s="6" t="s">
        <v>93</v>
      </c>
      <c r="C2340" s="76">
        <v>2339</v>
      </c>
      <c r="D2340" s="76" t="s">
        <v>97</v>
      </c>
      <c r="E2340" s="76" t="s">
        <v>2163</v>
      </c>
      <c r="F2340" s="6" t="str">
        <f t="shared" si="244"/>
        <v>FREIGHTFG-R-2181LE25.M01-M45</v>
      </c>
      <c r="G2340" s="95" t="s">
        <v>7861</v>
      </c>
      <c r="H2340" s="99">
        <v>57950</v>
      </c>
      <c r="I2340" s="85" t="s">
        <v>6622</v>
      </c>
      <c r="J2340" s="100">
        <v>46122</v>
      </c>
      <c r="K2340" s="100" t="s">
        <v>8030</v>
      </c>
      <c r="L2340" s="77" t="s">
        <v>116</v>
      </c>
      <c r="M2340" s="76" t="s">
        <v>195</v>
      </c>
      <c r="N2340" s="76" t="s">
        <v>3039</v>
      </c>
      <c r="O2340" s="71">
        <v>0</v>
      </c>
      <c r="P2340" s="71">
        <v>0</v>
      </c>
      <c r="Q2340" s="79">
        <v>4545</v>
      </c>
      <c r="R2340" s="71">
        <v>0</v>
      </c>
      <c r="S2340" s="71">
        <v>0</v>
      </c>
      <c r="T2340" s="79">
        <v>4545</v>
      </c>
      <c r="U2340" s="87" t="s">
        <v>118</v>
      </c>
      <c r="V2340" s="84">
        <f t="shared" si="249"/>
        <v>4545</v>
      </c>
      <c r="W2340" s="61">
        <v>46115</v>
      </c>
      <c r="X2340" s="76" t="s">
        <v>230</v>
      </c>
      <c r="Y2340" s="76" t="s">
        <v>178</v>
      </c>
      <c r="Z2340" s="76" t="s">
        <v>178</v>
      </c>
      <c r="AA2340" s="76" t="s">
        <v>109</v>
      </c>
      <c r="AB2340" s="76" t="s">
        <v>542</v>
      </c>
      <c r="AC2340" s="76" t="s">
        <v>541</v>
      </c>
      <c r="AD2340" s="76" t="s">
        <v>195</v>
      </c>
      <c r="AE2340" s="76" t="s">
        <v>547</v>
      </c>
      <c r="AF2340" s="76" t="s">
        <v>96</v>
      </c>
      <c r="AG2340" s="82"/>
      <c r="AH2340" s="60"/>
      <c r="AI2340" s="75" t="s">
        <v>7693</v>
      </c>
      <c r="AJ2340" s="6" t="s">
        <v>103</v>
      </c>
      <c r="AK2340" s="81">
        <v>0</v>
      </c>
      <c r="AL2340" s="6" t="s">
        <v>103</v>
      </c>
      <c r="AM2340" s="342"/>
      <c r="AN2340" s="342"/>
      <c r="AO2340" s="342"/>
    </row>
    <row r="2341" spans="1:41">
      <c r="A2341" s="75" t="s">
        <v>7693</v>
      </c>
      <c r="B2341" s="6" t="s">
        <v>93</v>
      </c>
      <c r="C2341" s="76">
        <v>2340</v>
      </c>
      <c r="D2341" s="76" t="s">
        <v>97</v>
      </c>
      <c r="E2341" s="76" t="s">
        <v>2163</v>
      </c>
      <c r="F2341" s="6" t="str">
        <f t="shared" si="244"/>
        <v>FREIGHTFG-R-2182LE25.M46-M45</v>
      </c>
      <c r="G2341" s="95" t="s">
        <v>7862</v>
      </c>
      <c r="H2341" s="99">
        <v>57951</v>
      </c>
      <c r="I2341" s="85" t="s">
        <v>6622</v>
      </c>
      <c r="J2341" s="100">
        <v>46122</v>
      </c>
      <c r="K2341" s="100" t="s">
        <v>8030</v>
      </c>
      <c r="L2341" s="77" t="s">
        <v>116</v>
      </c>
      <c r="M2341" s="76" t="s">
        <v>195</v>
      </c>
      <c r="N2341" s="76" t="s">
        <v>8031</v>
      </c>
      <c r="O2341" s="71">
        <v>0</v>
      </c>
      <c r="P2341" s="71">
        <v>0</v>
      </c>
      <c r="Q2341" s="79">
        <v>6025</v>
      </c>
      <c r="R2341" s="71">
        <v>0</v>
      </c>
      <c r="S2341" s="71">
        <v>0</v>
      </c>
      <c r="T2341" s="79">
        <v>6025</v>
      </c>
      <c r="U2341" s="87" t="s">
        <v>118</v>
      </c>
      <c r="V2341" s="84">
        <f t="shared" si="249"/>
        <v>6025</v>
      </c>
      <c r="W2341" s="61">
        <v>46115</v>
      </c>
      <c r="X2341" s="76" t="s">
        <v>230</v>
      </c>
      <c r="Y2341" s="76" t="s">
        <v>178</v>
      </c>
      <c r="Z2341" s="76" t="s">
        <v>178</v>
      </c>
      <c r="AA2341" s="76" t="s">
        <v>232</v>
      </c>
      <c r="AB2341" s="76" t="s">
        <v>1106</v>
      </c>
      <c r="AC2341" s="76" t="s">
        <v>541</v>
      </c>
      <c r="AD2341" s="76" t="s">
        <v>195</v>
      </c>
      <c r="AE2341" s="76" t="s">
        <v>547</v>
      </c>
      <c r="AF2341" s="76" t="s">
        <v>96</v>
      </c>
      <c r="AG2341" s="82"/>
      <c r="AH2341" s="60"/>
      <c r="AI2341" s="75" t="s">
        <v>7693</v>
      </c>
      <c r="AJ2341" s="6" t="s">
        <v>103</v>
      </c>
      <c r="AK2341" s="81">
        <v>0</v>
      </c>
      <c r="AL2341" s="6" t="s">
        <v>103</v>
      </c>
      <c r="AM2341" s="342"/>
      <c r="AN2341" s="342"/>
      <c r="AO2341" s="342"/>
    </row>
    <row r="2342" spans="1:41">
      <c r="A2342" s="75" t="s">
        <v>7693</v>
      </c>
      <c r="B2342" s="6" t="s">
        <v>93</v>
      </c>
      <c r="C2342" s="76">
        <v>2341</v>
      </c>
      <c r="D2342" s="76" t="s">
        <v>97</v>
      </c>
      <c r="E2342" s="76" t="s">
        <v>2163</v>
      </c>
      <c r="F2342" s="6" t="str">
        <f t="shared" si="244"/>
        <v>FREIGHTFG-R-2183LE25.M19</v>
      </c>
      <c r="G2342" s="427" t="s">
        <v>7863</v>
      </c>
      <c r="H2342" s="428">
        <v>57952</v>
      </c>
      <c r="I2342" s="429" t="s">
        <v>6622</v>
      </c>
      <c r="J2342" s="100">
        <v>46122</v>
      </c>
      <c r="K2342" s="100" t="s">
        <v>8030</v>
      </c>
      <c r="L2342" s="77" t="s">
        <v>116</v>
      </c>
      <c r="M2342" s="76" t="s">
        <v>195</v>
      </c>
      <c r="N2342" s="76">
        <v>5182941</v>
      </c>
      <c r="O2342" s="71">
        <v>0</v>
      </c>
      <c r="P2342" s="71">
        <v>0</v>
      </c>
      <c r="Q2342" s="79">
        <v>5197</v>
      </c>
      <c r="R2342" s="71">
        <v>0</v>
      </c>
      <c r="S2342" s="71">
        <v>0</v>
      </c>
      <c r="T2342" s="79">
        <v>5197</v>
      </c>
      <c r="U2342" s="87" t="s">
        <v>118</v>
      </c>
      <c r="V2342" s="84">
        <f t="shared" si="249"/>
        <v>5197</v>
      </c>
      <c r="W2342" s="61">
        <v>46115</v>
      </c>
      <c r="X2342" s="76" t="s">
        <v>230</v>
      </c>
      <c r="Y2342" s="76" t="s">
        <v>178</v>
      </c>
      <c r="Z2342" s="76" t="s">
        <v>178</v>
      </c>
      <c r="AA2342" s="76" t="s">
        <v>231</v>
      </c>
      <c r="AB2342" s="76" t="s">
        <v>539</v>
      </c>
      <c r="AC2342" s="76" t="s">
        <v>541</v>
      </c>
      <c r="AD2342" s="76" t="s">
        <v>195</v>
      </c>
      <c r="AE2342" s="76" t="s">
        <v>547</v>
      </c>
      <c r="AF2342" s="76" t="s">
        <v>96</v>
      </c>
      <c r="AG2342" s="82"/>
      <c r="AH2342" s="60"/>
      <c r="AI2342" s="75" t="s">
        <v>7693</v>
      </c>
      <c r="AJ2342" s="6" t="s">
        <v>111</v>
      </c>
      <c r="AK2342" s="81">
        <f>V2342</f>
        <v>5197</v>
      </c>
      <c r="AL2342" s="6" t="s">
        <v>111</v>
      </c>
      <c r="AM2342" s="342"/>
      <c r="AN2342" s="342"/>
      <c r="AO2342" s="342"/>
    </row>
    <row r="2343" spans="1:41">
      <c r="A2343" s="75" t="s">
        <v>7693</v>
      </c>
      <c r="B2343" s="6" t="s">
        <v>93</v>
      </c>
      <c r="C2343" s="76">
        <v>2342</v>
      </c>
      <c r="D2343" s="76" t="s">
        <v>97</v>
      </c>
      <c r="E2343" s="76" t="s">
        <v>2163</v>
      </c>
      <c r="F2343" s="6" t="str">
        <f t="shared" si="244"/>
        <v>FREIGHTFG-R-2184LE25.M19</v>
      </c>
      <c r="G2343" s="427" t="s">
        <v>7864</v>
      </c>
      <c r="H2343" s="428">
        <v>57953</v>
      </c>
      <c r="I2343" s="429" t="s">
        <v>6622</v>
      </c>
      <c r="J2343" s="100">
        <v>46122</v>
      </c>
      <c r="K2343" s="100" t="s">
        <v>8030</v>
      </c>
      <c r="L2343" s="77" t="s">
        <v>116</v>
      </c>
      <c r="M2343" s="76" t="s">
        <v>195</v>
      </c>
      <c r="N2343" s="76" t="s">
        <v>7655</v>
      </c>
      <c r="O2343" s="71">
        <v>0</v>
      </c>
      <c r="P2343" s="71">
        <v>0</v>
      </c>
      <c r="Q2343" s="79">
        <v>6022</v>
      </c>
      <c r="R2343" s="71">
        <v>0</v>
      </c>
      <c r="S2343" s="71">
        <v>0</v>
      </c>
      <c r="T2343" s="79">
        <v>6022</v>
      </c>
      <c r="U2343" s="87" t="s">
        <v>118</v>
      </c>
      <c r="V2343" s="84">
        <f t="shared" si="249"/>
        <v>6022</v>
      </c>
      <c r="W2343" s="61">
        <v>46115</v>
      </c>
      <c r="X2343" s="76" t="s">
        <v>230</v>
      </c>
      <c r="Y2343" s="76" t="s">
        <v>178</v>
      </c>
      <c r="Z2343" s="76" t="s">
        <v>178</v>
      </c>
      <c r="AA2343" s="76" t="s">
        <v>231</v>
      </c>
      <c r="AB2343" s="76" t="s">
        <v>539</v>
      </c>
      <c r="AC2343" s="76" t="s">
        <v>541</v>
      </c>
      <c r="AD2343" s="76" t="s">
        <v>195</v>
      </c>
      <c r="AE2343" s="76" t="s">
        <v>547</v>
      </c>
      <c r="AF2343" s="76" t="s">
        <v>96</v>
      </c>
      <c r="AG2343" s="82"/>
      <c r="AH2343" s="60"/>
      <c r="AI2343" s="75" t="s">
        <v>7693</v>
      </c>
      <c r="AJ2343" s="6" t="s">
        <v>111</v>
      </c>
      <c r="AK2343" s="81">
        <f>V2343</f>
        <v>6022</v>
      </c>
      <c r="AL2343" s="6" t="s">
        <v>111</v>
      </c>
      <c r="AM2343" s="342"/>
      <c r="AN2343" s="342"/>
      <c r="AO2343" s="342"/>
    </row>
    <row r="2344" spans="1:41">
      <c r="A2344" s="75" t="s">
        <v>7693</v>
      </c>
      <c r="B2344" s="6" t="s">
        <v>93</v>
      </c>
      <c r="C2344" s="76">
        <v>2343</v>
      </c>
      <c r="D2344" s="6" t="s">
        <v>594</v>
      </c>
      <c r="E2344" s="6" t="s">
        <v>2163</v>
      </c>
      <c r="F2344" s="6" t="str">
        <f t="shared" si="244"/>
        <v>FREIGHTFG-V-041-V1E26-M46</v>
      </c>
      <c r="G2344" s="430" t="s">
        <v>7865</v>
      </c>
      <c r="H2344" s="430" t="s">
        <v>7866</v>
      </c>
      <c r="I2344" s="429" t="s">
        <v>6622</v>
      </c>
      <c r="J2344" s="92">
        <v>46119</v>
      </c>
      <c r="K2344" s="97" t="s">
        <v>8032</v>
      </c>
      <c r="L2344" s="6" t="s">
        <v>1470</v>
      </c>
      <c r="M2344" s="6" t="s">
        <v>174</v>
      </c>
      <c r="N2344" s="6" t="s">
        <v>1471</v>
      </c>
      <c r="O2344" s="71">
        <v>0</v>
      </c>
      <c r="P2344" s="71">
        <v>0</v>
      </c>
      <c r="Q2344" s="79">
        <v>12100</v>
      </c>
      <c r="R2344" s="79">
        <v>1936</v>
      </c>
      <c r="S2344" s="71">
        <v>484</v>
      </c>
      <c r="T2344" s="79">
        <v>13552</v>
      </c>
      <c r="U2344" s="6" t="s">
        <v>24</v>
      </c>
      <c r="V2344" s="84">
        <f t="shared" ref="V2344:V2351" si="250">T2344/17.32</f>
        <v>782.44803695150119</v>
      </c>
      <c r="W2344" s="110">
        <v>46118</v>
      </c>
      <c r="X2344" s="6" t="s">
        <v>122</v>
      </c>
      <c r="Y2344" s="6" t="s">
        <v>121</v>
      </c>
      <c r="Z2344" s="6" t="s">
        <v>1472</v>
      </c>
      <c r="AA2344" s="6" t="s">
        <v>1470</v>
      </c>
      <c r="AB2344" s="76" t="s">
        <v>1106</v>
      </c>
      <c r="AC2344" s="76" t="s">
        <v>541</v>
      </c>
      <c r="AD2344" s="76" t="s">
        <v>195</v>
      </c>
      <c r="AE2344" s="76" t="s">
        <v>547</v>
      </c>
      <c r="AF2344" s="76" t="s">
        <v>96</v>
      </c>
      <c r="AG2344" s="82"/>
      <c r="AH2344" s="60"/>
      <c r="AI2344" s="75" t="s">
        <v>7693</v>
      </c>
      <c r="AJ2344" s="6" t="s">
        <v>103</v>
      </c>
      <c r="AK2344" s="81">
        <v>0</v>
      </c>
      <c r="AL2344" s="6" t="s">
        <v>103</v>
      </c>
      <c r="AM2344" s="342"/>
      <c r="AN2344" s="342"/>
      <c r="AO2344" s="342"/>
    </row>
    <row r="2345" spans="1:41">
      <c r="A2345" s="75" t="s">
        <v>7693</v>
      </c>
      <c r="B2345" s="6" t="s">
        <v>93</v>
      </c>
      <c r="C2345" s="76">
        <v>2344</v>
      </c>
      <c r="D2345" s="6" t="s">
        <v>594</v>
      </c>
      <c r="E2345" s="6" t="s">
        <v>2163</v>
      </c>
      <c r="F2345" s="6" t="str">
        <f t="shared" si="244"/>
        <v>FREIGHTRM-M-089-SI26-M19</v>
      </c>
      <c r="G2345" s="430" t="s">
        <v>7867</v>
      </c>
      <c r="H2345" s="430" t="s">
        <v>7868</v>
      </c>
      <c r="I2345" s="429" t="s">
        <v>6622</v>
      </c>
      <c r="J2345" s="92">
        <v>46118</v>
      </c>
      <c r="K2345" s="97" t="s">
        <v>8033</v>
      </c>
      <c r="L2345" s="6" t="s">
        <v>7985</v>
      </c>
      <c r="M2345" s="6" t="s">
        <v>174</v>
      </c>
      <c r="N2345" s="6" t="s">
        <v>1479</v>
      </c>
      <c r="O2345" s="71">
        <v>0</v>
      </c>
      <c r="P2345" s="71">
        <v>0</v>
      </c>
      <c r="Q2345" s="79">
        <v>50250</v>
      </c>
      <c r="R2345" s="79">
        <v>8040</v>
      </c>
      <c r="S2345" s="71">
        <v>2010</v>
      </c>
      <c r="T2345" s="79">
        <v>56280</v>
      </c>
      <c r="U2345" s="6" t="s">
        <v>24</v>
      </c>
      <c r="V2345" s="84">
        <f t="shared" si="250"/>
        <v>3249.4226327944571</v>
      </c>
      <c r="W2345" s="110" t="s">
        <v>119</v>
      </c>
      <c r="X2345" s="6" t="s">
        <v>1480</v>
      </c>
      <c r="Y2345" s="6" t="s">
        <v>129</v>
      </c>
      <c r="Z2345" s="6" t="s">
        <v>239</v>
      </c>
      <c r="AA2345" s="6" t="s">
        <v>122</v>
      </c>
      <c r="AB2345" s="76" t="s">
        <v>539</v>
      </c>
      <c r="AC2345" s="76" t="s">
        <v>540</v>
      </c>
      <c r="AD2345" s="76" t="s">
        <v>174</v>
      </c>
      <c r="AE2345" s="378">
        <v>67110003</v>
      </c>
      <c r="AF2345" s="76" t="s">
        <v>96</v>
      </c>
      <c r="AG2345" s="82"/>
      <c r="AH2345" s="60"/>
      <c r="AI2345" s="75" t="s">
        <v>7693</v>
      </c>
      <c r="AJ2345" s="6" t="s">
        <v>103</v>
      </c>
      <c r="AK2345" s="81">
        <v>0</v>
      </c>
      <c r="AL2345" s="6" t="s">
        <v>103</v>
      </c>
      <c r="AM2345" s="342"/>
      <c r="AN2345" s="342"/>
      <c r="AO2345" s="342"/>
    </row>
    <row r="2346" spans="1:41">
      <c r="A2346" s="75" t="s">
        <v>7693</v>
      </c>
      <c r="B2346" s="6" t="s">
        <v>93</v>
      </c>
      <c r="C2346" s="76">
        <v>2345</v>
      </c>
      <c r="D2346" s="6" t="s">
        <v>594</v>
      </c>
      <c r="E2346" s="6" t="s">
        <v>2163</v>
      </c>
      <c r="F2346" s="6" t="str">
        <f t="shared" si="244"/>
        <v>FREIGHTRM-M-095-SI26-M19</v>
      </c>
      <c r="G2346" s="430" t="s">
        <v>7869</v>
      </c>
      <c r="H2346" s="430" t="s">
        <v>7870</v>
      </c>
      <c r="I2346" s="429" t="s">
        <v>6622</v>
      </c>
      <c r="J2346" s="92">
        <v>46118</v>
      </c>
      <c r="K2346" s="97" t="s">
        <v>8034</v>
      </c>
      <c r="L2346" s="6" t="s">
        <v>7989</v>
      </c>
      <c r="M2346" s="6" t="s">
        <v>174</v>
      </c>
      <c r="N2346" s="6" t="s">
        <v>1479</v>
      </c>
      <c r="O2346" s="71">
        <v>0</v>
      </c>
      <c r="P2346" s="71">
        <v>0</v>
      </c>
      <c r="Q2346" s="79">
        <v>60750</v>
      </c>
      <c r="R2346" s="79">
        <v>9720</v>
      </c>
      <c r="S2346" s="71">
        <v>2430</v>
      </c>
      <c r="T2346" s="79">
        <v>68040</v>
      </c>
      <c r="U2346" s="6" t="s">
        <v>24</v>
      </c>
      <c r="V2346" s="84">
        <f t="shared" si="250"/>
        <v>3928.4064665127021</v>
      </c>
      <c r="W2346" s="110" t="s">
        <v>119</v>
      </c>
      <c r="X2346" s="6" t="s">
        <v>1480</v>
      </c>
      <c r="Y2346" s="6" t="s">
        <v>129</v>
      </c>
      <c r="Z2346" s="6" t="s">
        <v>239</v>
      </c>
      <c r="AA2346" s="6" t="s">
        <v>122</v>
      </c>
      <c r="AB2346" s="76" t="s">
        <v>539</v>
      </c>
      <c r="AC2346" s="76" t="s">
        <v>540</v>
      </c>
      <c r="AD2346" s="76" t="s">
        <v>174</v>
      </c>
      <c r="AE2346" s="378">
        <v>67110003</v>
      </c>
      <c r="AF2346" s="76" t="s">
        <v>96</v>
      </c>
      <c r="AG2346" s="82"/>
      <c r="AH2346" s="60"/>
      <c r="AI2346" s="75" t="s">
        <v>7693</v>
      </c>
      <c r="AJ2346" s="6" t="s">
        <v>103</v>
      </c>
      <c r="AK2346" s="81">
        <v>0</v>
      </c>
      <c r="AL2346" s="6" t="s">
        <v>103</v>
      </c>
      <c r="AM2346" s="342"/>
      <c r="AN2346" s="342"/>
      <c r="AO2346" s="342"/>
    </row>
    <row r="2347" spans="1:41">
      <c r="A2347" s="75" t="s">
        <v>7693</v>
      </c>
      <c r="B2347" s="6" t="s">
        <v>93</v>
      </c>
      <c r="C2347" s="76">
        <v>2346</v>
      </c>
      <c r="D2347" s="6" t="s">
        <v>594</v>
      </c>
      <c r="E2347" s="6" t="s">
        <v>2163</v>
      </c>
      <c r="F2347" s="6" t="str">
        <f t="shared" si="244"/>
        <v>FREIGHTRM-M-094-SI26-M19</v>
      </c>
      <c r="G2347" s="97" t="s">
        <v>7871</v>
      </c>
      <c r="H2347" s="97" t="s">
        <v>7872</v>
      </c>
      <c r="I2347" s="85" t="s">
        <v>6622</v>
      </c>
      <c r="J2347" s="92">
        <v>46118</v>
      </c>
      <c r="K2347" s="97" t="s">
        <v>8035</v>
      </c>
      <c r="L2347" s="6" t="s">
        <v>7992</v>
      </c>
      <c r="M2347" s="6" t="s">
        <v>174</v>
      </c>
      <c r="N2347" s="6" t="s">
        <v>1479</v>
      </c>
      <c r="O2347" s="71">
        <v>0</v>
      </c>
      <c r="P2347" s="71">
        <v>0</v>
      </c>
      <c r="Q2347" s="79">
        <v>62250</v>
      </c>
      <c r="R2347" s="79">
        <v>9960</v>
      </c>
      <c r="S2347" s="71">
        <v>2490</v>
      </c>
      <c r="T2347" s="79">
        <v>69720</v>
      </c>
      <c r="U2347" s="6" t="s">
        <v>24</v>
      </c>
      <c r="V2347" s="84">
        <f t="shared" si="250"/>
        <v>4025.4041570438799</v>
      </c>
      <c r="W2347" s="110" t="s">
        <v>119</v>
      </c>
      <c r="X2347" s="6" t="s">
        <v>1480</v>
      </c>
      <c r="Y2347" s="6" t="s">
        <v>129</v>
      </c>
      <c r="Z2347" s="6" t="s">
        <v>239</v>
      </c>
      <c r="AA2347" s="6" t="s">
        <v>122</v>
      </c>
      <c r="AB2347" s="76" t="s">
        <v>539</v>
      </c>
      <c r="AC2347" s="76" t="s">
        <v>540</v>
      </c>
      <c r="AD2347" s="76" t="s">
        <v>174</v>
      </c>
      <c r="AE2347" s="378">
        <v>67110003</v>
      </c>
      <c r="AF2347" s="76" t="s">
        <v>96</v>
      </c>
      <c r="AG2347" s="82"/>
      <c r="AH2347" s="60"/>
      <c r="AI2347" s="75" t="s">
        <v>7693</v>
      </c>
      <c r="AJ2347" s="6" t="s">
        <v>103</v>
      </c>
      <c r="AK2347" s="81">
        <v>0</v>
      </c>
      <c r="AL2347" s="6" t="s">
        <v>103</v>
      </c>
      <c r="AM2347" s="342"/>
      <c r="AN2347" s="342"/>
      <c r="AO2347" s="342"/>
    </row>
    <row r="2348" spans="1:41">
      <c r="A2348" s="75" t="s">
        <v>7693</v>
      </c>
      <c r="B2348" s="6" t="s">
        <v>93</v>
      </c>
      <c r="C2348" s="76">
        <v>2347</v>
      </c>
      <c r="D2348" s="6" t="s">
        <v>594</v>
      </c>
      <c r="E2348" s="6" t="s">
        <v>2163</v>
      </c>
      <c r="F2348" s="6" t="str">
        <f t="shared" si="244"/>
        <v>FREIGHTRM-M-078-SI26-M19</v>
      </c>
      <c r="G2348" s="97" t="s">
        <v>7873</v>
      </c>
      <c r="H2348" s="97" t="s">
        <v>7874</v>
      </c>
      <c r="I2348" s="85" t="s">
        <v>6622</v>
      </c>
      <c r="J2348" s="92">
        <v>46120</v>
      </c>
      <c r="K2348" s="97" t="s">
        <v>8036</v>
      </c>
      <c r="L2348" s="6" t="s">
        <v>8037</v>
      </c>
      <c r="M2348" s="6" t="s">
        <v>174</v>
      </c>
      <c r="N2348" s="6" t="s">
        <v>1479</v>
      </c>
      <c r="O2348" s="71">
        <v>0</v>
      </c>
      <c r="P2348" s="71">
        <v>0</v>
      </c>
      <c r="Q2348" s="79">
        <v>46250</v>
      </c>
      <c r="R2348" s="79">
        <v>7400</v>
      </c>
      <c r="S2348" s="71">
        <v>1850</v>
      </c>
      <c r="T2348" s="79">
        <v>51800</v>
      </c>
      <c r="U2348" s="6" t="s">
        <v>24</v>
      </c>
      <c r="V2348" s="84">
        <f t="shared" si="250"/>
        <v>2990.7621247113166</v>
      </c>
      <c r="W2348" s="110" t="s">
        <v>119</v>
      </c>
      <c r="X2348" s="6" t="s">
        <v>1480</v>
      </c>
      <c r="Y2348" s="6" t="s">
        <v>129</v>
      </c>
      <c r="Z2348" s="6" t="s">
        <v>239</v>
      </c>
      <c r="AA2348" s="6" t="s">
        <v>122</v>
      </c>
      <c r="AB2348" s="76" t="s">
        <v>539</v>
      </c>
      <c r="AC2348" s="76" t="s">
        <v>540</v>
      </c>
      <c r="AD2348" s="76" t="s">
        <v>174</v>
      </c>
      <c r="AE2348" s="378">
        <v>67110003</v>
      </c>
      <c r="AF2348" s="76" t="s">
        <v>96</v>
      </c>
      <c r="AG2348" s="82"/>
      <c r="AH2348" s="60"/>
      <c r="AI2348" s="75" t="s">
        <v>7693</v>
      </c>
      <c r="AJ2348" s="6" t="s">
        <v>103</v>
      </c>
      <c r="AK2348" s="81">
        <v>0</v>
      </c>
      <c r="AL2348" s="6" t="s">
        <v>103</v>
      </c>
      <c r="AM2348" s="342"/>
      <c r="AN2348" s="342"/>
      <c r="AO2348" s="342"/>
    </row>
    <row r="2349" spans="1:41">
      <c r="A2349" s="75" t="s">
        <v>7693</v>
      </c>
      <c r="B2349" s="6" t="s">
        <v>93</v>
      </c>
      <c r="C2349" s="76">
        <v>2348</v>
      </c>
      <c r="D2349" s="6" t="s">
        <v>594</v>
      </c>
      <c r="E2349" s="6" t="s">
        <v>2163</v>
      </c>
      <c r="F2349" s="6" t="str">
        <f t="shared" si="244"/>
        <v>FREIGHTRM-M-092-SI26-M19/RM-M-093-SI26-M19</v>
      </c>
      <c r="G2349" s="97" t="s">
        <v>7875</v>
      </c>
      <c r="H2349" s="97" t="s">
        <v>7876</v>
      </c>
      <c r="I2349" s="85" t="s">
        <v>6622</v>
      </c>
      <c r="J2349" s="92">
        <v>46120</v>
      </c>
      <c r="K2349" s="97" t="s">
        <v>8038</v>
      </c>
      <c r="L2349" s="6" t="s">
        <v>8039</v>
      </c>
      <c r="M2349" s="6" t="s">
        <v>174</v>
      </c>
      <c r="N2349" s="6" t="s">
        <v>1479</v>
      </c>
      <c r="O2349" s="71">
        <v>0</v>
      </c>
      <c r="P2349" s="71">
        <v>0</v>
      </c>
      <c r="Q2349" s="79">
        <v>70500</v>
      </c>
      <c r="R2349" s="79">
        <v>11280</v>
      </c>
      <c r="S2349" s="71">
        <v>2820</v>
      </c>
      <c r="T2349" s="79">
        <v>78960</v>
      </c>
      <c r="U2349" s="6" t="s">
        <v>24</v>
      </c>
      <c r="V2349" s="84">
        <f t="shared" si="250"/>
        <v>4558.8914549653582</v>
      </c>
      <c r="W2349" s="110" t="s">
        <v>119</v>
      </c>
      <c r="X2349" s="6" t="s">
        <v>1480</v>
      </c>
      <c r="Y2349" s="6" t="s">
        <v>129</v>
      </c>
      <c r="Z2349" s="6" t="s">
        <v>239</v>
      </c>
      <c r="AA2349" s="6" t="s">
        <v>122</v>
      </c>
      <c r="AB2349" s="76" t="s">
        <v>539</v>
      </c>
      <c r="AC2349" s="76" t="s">
        <v>540</v>
      </c>
      <c r="AD2349" s="76" t="s">
        <v>174</v>
      </c>
      <c r="AE2349" s="378">
        <v>67110003</v>
      </c>
      <c r="AF2349" s="76" t="s">
        <v>96</v>
      </c>
      <c r="AG2349" s="82"/>
      <c r="AH2349" s="60"/>
      <c r="AI2349" s="75" t="s">
        <v>7693</v>
      </c>
      <c r="AJ2349" s="6" t="s">
        <v>103</v>
      </c>
      <c r="AK2349" s="81">
        <v>0</v>
      </c>
      <c r="AL2349" s="6" t="s">
        <v>103</v>
      </c>
      <c r="AM2349" s="342"/>
      <c r="AN2349" s="342"/>
      <c r="AO2349" s="342"/>
    </row>
    <row r="2350" spans="1:41">
      <c r="A2350" s="75" t="s">
        <v>7693</v>
      </c>
      <c r="B2350" s="6" t="s">
        <v>93</v>
      </c>
      <c r="C2350" s="76">
        <v>2349</v>
      </c>
      <c r="D2350" s="6" t="s">
        <v>594</v>
      </c>
      <c r="E2350" s="6" t="s">
        <v>2163</v>
      </c>
      <c r="F2350" s="6" t="str">
        <f t="shared" si="244"/>
        <v>FREIGHTRM-M-096-SI26-M19</v>
      </c>
      <c r="G2350" s="97" t="s">
        <v>7877</v>
      </c>
      <c r="H2350" s="97" t="s">
        <v>7878</v>
      </c>
      <c r="I2350" s="85" t="s">
        <v>6622</v>
      </c>
      <c r="J2350" s="92">
        <v>46120</v>
      </c>
      <c r="K2350" s="97" t="s">
        <v>8040</v>
      </c>
      <c r="L2350" s="6" t="s">
        <v>8041</v>
      </c>
      <c r="M2350" s="6" t="s">
        <v>174</v>
      </c>
      <c r="N2350" s="6" t="s">
        <v>1479</v>
      </c>
      <c r="O2350" s="71">
        <v>0</v>
      </c>
      <c r="P2350" s="71">
        <v>0</v>
      </c>
      <c r="Q2350" s="79">
        <v>50250</v>
      </c>
      <c r="R2350" s="79">
        <v>8040</v>
      </c>
      <c r="S2350" s="71">
        <v>2010</v>
      </c>
      <c r="T2350" s="79">
        <v>56280</v>
      </c>
      <c r="U2350" s="6" t="s">
        <v>24</v>
      </c>
      <c r="V2350" s="84">
        <f t="shared" si="250"/>
        <v>3249.4226327944571</v>
      </c>
      <c r="W2350" s="110" t="s">
        <v>119</v>
      </c>
      <c r="X2350" s="6" t="s">
        <v>1480</v>
      </c>
      <c r="Y2350" s="6" t="s">
        <v>129</v>
      </c>
      <c r="Z2350" s="6" t="s">
        <v>239</v>
      </c>
      <c r="AA2350" s="6" t="s">
        <v>122</v>
      </c>
      <c r="AB2350" s="76" t="s">
        <v>539</v>
      </c>
      <c r="AC2350" s="76" t="s">
        <v>540</v>
      </c>
      <c r="AD2350" s="76" t="s">
        <v>174</v>
      </c>
      <c r="AE2350" s="378">
        <v>67110003</v>
      </c>
      <c r="AF2350" s="76" t="s">
        <v>96</v>
      </c>
      <c r="AG2350" s="82"/>
      <c r="AH2350" s="60"/>
      <c r="AI2350" s="75" t="s">
        <v>7693</v>
      </c>
      <c r="AJ2350" s="6" t="s">
        <v>103</v>
      </c>
      <c r="AK2350" s="81">
        <v>0</v>
      </c>
      <c r="AL2350" s="6" t="s">
        <v>103</v>
      </c>
      <c r="AM2350" s="342"/>
      <c r="AN2350" s="342"/>
      <c r="AO2350" s="342"/>
    </row>
    <row r="2351" spans="1:41">
      <c r="A2351" s="75" t="s">
        <v>7693</v>
      </c>
      <c r="B2351" s="6" t="s">
        <v>93</v>
      </c>
      <c r="C2351" s="76">
        <v>2350</v>
      </c>
      <c r="D2351" s="6" t="s">
        <v>594</v>
      </c>
      <c r="E2351" s="6" t="s">
        <v>2163</v>
      </c>
      <c r="F2351" s="6" t="str">
        <f t="shared" si="244"/>
        <v>FREIGHTRM-M-104-SI26-M19</v>
      </c>
      <c r="G2351" s="97" t="s">
        <v>7879</v>
      </c>
      <c r="H2351" s="97" t="s">
        <v>7880</v>
      </c>
      <c r="I2351" s="85" t="s">
        <v>6622</v>
      </c>
      <c r="J2351" s="92">
        <v>46121</v>
      </c>
      <c r="K2351" s="97" t="s">
        <v>8042</v>
      </c>
      <c r="L2351" s="6" t="s">
        <v>8043</v>
      </c>
      <c r="M2351" s="6" t="s">
        <v>174</v>
      </c>
      <c r="N2351" s="6" t="s">
        <v>1479</v>
      </c>
      <c r="O2351" s="71">
        <v>0</v>
      </c>
      <c r="P2351" s="71">
        <v>0</v>
      </c>
      <c r="Q2351" s="79">
        <v>60500</v>
      </c>
      <c r="R2351" s="79">
        <v>9680</v>
      </c>
      <c r="S2351" s="71">
        <v>2420</v>
      </c>
      <c r="T2351" s="79">
        <v>67760</v>
      </c>
      <c r="U2351" s="6" t="s">
        <v>24</v>
      </c>
      <c r="V2351" s="84">
        <f t="shared" si="250"/>
        <v>3912.2401847575056</v>
      </c>
      <c r="W2351" s="110" t="s">
        <v>119</v>
      </c>
      <c r="X2351" s="6" t="s">
        <v>1480</v>
      </c>
      <c r="Y2351" s="6" t="s">
        <v>129</v>
      </c>
      <c r="Z2351" s="6" t="s">
        <v>239</v>
      </c>
      <c r="AA2351" s="6" t="s">
        <v>122</v>
      </c>
      <c r="AB2351" s="76" t="s">
        <v>539</v>
      </c>
      <c r="AC2351" s="76" t="s">
        <v>540</v>
      </c>
      <c r="AD2351" s="76" t="s">
        <v>174</v>
      </c>
      <c r="AE2351" s="378">
        <v>67110003</v>
      </c>
      <c r="AF2351" s="76" t="s">
        <v>96</v>
      </c>
      <c r="AG2351" s="82"/>
      <c r="AH2351" s="60"/>
      <c r="AI2351" s="75" t="s">
        <v>7693</v>
      </c>
      <c r="AJ2351" s="6" t="s">
        <v>103</v>
      </c>
      <c r="AK2351" s="81">
        <v>0</v>
      </c>
      <c r="AL2351" s="6" t="s">
        <v>103</v>
      </c>
      <c r="AM2351" s="342"/>
      <c r="AN2351" s="342"/>
      <c r="AO2351" s="342"/>
    </row>
    <row r="2352" spans="1:41" ht="15" thickBot="1">
      <c r="A2352" s="75" t="s">
        <v>7693</v>
      </c>
      <c r="B2352" s="6" t="s">
        <v>93</v>
      </c>
      <c r="C2352" s="76">
        <v>2351</v>
      </c>
      <c r="D2352" s="6" t="s">
        <v>3070</v>
      </c>
      <c r="E2352" s="6" t="s">
        <v>2165</v>
      </c>
      <c r="F2352" s="6" t="str">
        <f t="shared" si="244"/>
        <v>FREIGHT FG-A-0040AE26-M19-C9610</v>
      </c>
      <c r="G2352" s="97" t="s">
        <v>7881</v>
      </c>
      <c r="H2352" s="95">
        <v>9110</v>
      </c>
      <c r="I2352" s="85" t="s">
        <v>6622</v>
      </c>
      <c r="J2352" s="92">
        <v>46118</v>
      </c>
      <c r="K2352" s="97" t="s">
        <v>8044</v>
      </c>
      <c r="L2352" s="6" t="s">
        <v>116</v>
      </c>
      <c r="M2352" s="6" t="s">
        <v>1084</v>
      </c>
      <c r="N2352" s="6" t="s">
        <v>116</v>
      </c>
      <c r="O2352" s="71">
        <v>0</v>
      </c>
      <c r="P2352" s="71">
        <v>1028.44</v>
      </c>
      <c r="Q2352" s="79">
        <v>142.81</v>
      </c>
      <c r="R2352" s="79">
        <v>22.849600000000002</v>
      </c>
      <c r="S2352" s="71">
        <v>0</v>
      </c>
      <c r="T2352" s="79">
        <v>1194.0996</v>
      </c>
      <c r="U2352" s="87" t="s">
        <v>118</v>
      </c>
      <c r="V2352" s="84">
        <f>T2352</f>
        <v>1194.0996</v>
      </c>
      <c r="W2352" s="94">
        <v>46101</v>
      </c>
      <c r="X2352" s="80" t="s">
        <v>283</v>
      </c>
      <c r="Y2352" s="80" t="s">
        <v>537</v>
      </c>
      <c r="Z2352" s="80" t="s">
        <v>6301</v>
      </c>
      <c r="AA2352" s="80" t="s">
        <v>3324</v>
      </c>
      <c r="AB2352" s="76" t="s">
        <v>539</v>
      </c>
      <c r="AC2352" s="76" t="s">
        <v>541</v>
      </c>
      <c r="AD2352" s="76" t="s">
        <v>28</v>
      </c>
      <c r="AE2352" s="275" t="s">
        <v>1517</v>
      </c>
      <c r="AF2352" s="76" t="s">
        <v>96</v>
      </c>
      <c r="AG2352" s="82"/>
      <c r="AH2352" s="60"/>
      <c r="AI2352" s="75" t="s">
        <v>7693</v>
      </c>
      <c r="AJ2352" s="6" t="s">
        <v>103</v>
      </c>
      <c r="AK2352" s="81">
        <v>0</v>
      </c>
      <c r="AL2352" s="6" t="s">
        <v>103</v>
      </c>
      <c r="AM2352" s="342"/>
      <c r="AN2352" s="342"/>
      <c r="AO2352" s="342"/>
    </row>
    <row r="2353" spans="1:41">
      <c r="A2353" s="75" t="s">
        <v>7693</v>
      </c>
      <c r="B2353" s="6" t="s">
        <v>93</v>
      </c>
      <c r="C2353" s="76">
        <v>2352</v>
      </c>
      <c r="D2353" s="6" t="s">
        <v>3070</v>
      </c>
      <c r="E2353" s="6" t="s">
        <v>2165</v>
      </c>
      <c r="F2353" s="6" t="str">
        <f t="shared" si="244"/>
        <v>FREIGHT RM-V-084-V1I26-M19.1</v>
      </c>
      <c r="G2353" s="97" t="s">
        <v>7882</v>
      </c>
      <c r="H2353" s="95">
        <v>3558</v>
      </c>
      <c r="I2353" s="85" t="s">
        <v>6622</v>
      </c>
      <c r="J2353" s="92">
        <v>46121</v>
      </c>
      <c r="K2353" s="97"/>
      <c r="L2353" s="6" t="s">
        <v>116</v>
      </c>
      <c r="M2353" s="6" t="s">
        <v>1133</v>
      </c>
      <c r="N2353" s="6" t="s">
        <v>116</v>
      </c>
      <c r="O2353" s="71">
        <v>0</v>
      </c>
      <c r="P2353" s="71">
        <v>0</v>
      </c>
      <c r="Q2353" s="79">
        <v>20000</v>
      </c>
      <c r="R2353" s="79">
        <v>3200</v>
      </c>
      <c r="S2353" s="71">
        <v>800</v>
      </c>
      <c r="T2353" s="79">
        <v>22400</v>
      </c>
      <c r="U2353" s="87" t="s">
        <v>24</v>
      </c>
      <c r="V2353" s="84">
        <f>T2353/17.32</f>
        <v>1293.3025404157045</v>
      </c>
      <c r="W2353" s="94">
        <v>46119</v>
      </c>
      <c r="X2353" s="80" t="s">
        <v>3323</v>
      </c>
      <c r="Y2353" s="80" t="s">
        <v>537</v>
      </c>
      <c r="Z2353" s="80" t="s">
        <v>121</v>
      </c>
      <c r="AA2353" s="80" t="s">
        <v>3324</v>
      </c>
      <c r="AB2353" s="76" t="s">
        <v>539</v>
      </c>
      <c r="AC2353" s="76" t="s">
        <v>540</v>
      </c>
      <c r="AD2353" s="76" t="s">
        <v>173</v>
      </c>
      <c r="AE2353" s="76" t="s">
        <v>548</v>
      </c>
      <c r="AF2353" s="76" t="s">
        <v>96</v>
      </c>
      <c r="AG2353" s="82"/>
      <c r="AH2353" s="60"/>
      <c r="AI2353" s="75" t="s">
        <v>7693</v>
      </c>
      <c r="AJ2353" s="6" t="s">
        <v>103</v>
      </c>
      <c r="AK2353" s="81">
        <v>0</v>
      </c>
      <c r="AL2353" s="6" t="s">
        <v>103</v>
      </c>
      <c r="AM2353" s="342"/>
      <c r="AN2353" s="342"/>
      <c r="AO2353" s="342"/>
    </row>
    <row r="2354" spans="1:41">
      <c r="A2354" s="75" t="s">
        <v>7693</v>
      </c>
      <c r="B2354" s="6" t="s">
        <v>93</v>
      </c>
      <c r="C2354" s="76">
        <v>2353</v>
      </c>
      <c r="D2354" s="6" t="s">
        <v>107</v>
      </c>
      <c r="E2354" s="6" t="s">
        <v>105</v>
      </c>
      <c r="F2354" s="6" t="str">
        <f t="shared" si="244"/>
        <v>STORAGEFG-R-2116LE25.M19</v>
      </c>
      <c r="G2354" s="97" t="s">
        <v>3183</v>
      </c>
      <c r="H2354" s="95">
        <v>147306</v>
      </c>
      <c r="I2354" s="85" t="s">
        <v>6622</v>
      </c>
      <c r="J2354" s="92">
        <v>46119</v>
      </c>
      <c r="K2354" s="97"/>
      <c r="L2354" s="6" t="s">
        <v>116</v>
      </c>
      <c r="M2354" s="6" t="s">
        <v>173</v>
      </c>
      <c r="N2354" s="6" t="s">
        <v>116</v>
      </c>
      <c r="O2354" s="71">
        <v>0</v>
      </c>
      <c r="P2354" s="71">
        <v>0</v>
      </c>
      <c r="Q2354" s="79">
        <v>101.3</v>
      </c>
      <c r="R2354" s="79">
        <v>0</v>
      </c>
      <c r="S2354" s="71">
        <v>0</v>
      </c>
      <c r="T2354" s="79">
        <v>101.3</v>
      </c>
      <c r="U2354" s="87" t="s">
        <v>118</v>
      </c>
      <c r="V2354" s="84">
        <f t="shared" ref="V2354:V2365" si="251">T2354</f>
        <v>101.3</v>
      </c>
      <c r="W2354" s="94" t="s">
        <v>119</v>
      </c>
      <c r="X2354" s="80" t="s">
        <v>238</v>
      </c>
      <c r="Y2354" s="80" t="s">
        <v>238</v>
      </c>
      <c r="Z2354" s="80" t="s">
        <v>239</v>
      </c>
      <c r="AA2354" s="80" t="s">
        <v>240</v>
      </c>
      <c r="AB2354" s="76" t="s">
        <v>539</v>
      </c>
      <c r="AC2354" s="76" t="s">
        <v>541</v>
      </c>
      <c r="AD2354" s="76" t="s">
        <v>195</v>
      </c>
      <c r="AE2354" s="76">
        <v>75640000</v>
      </c>
      <c r="AF2354" s="76" t="s">
        <v>96</v>
      </c>
      <c r="AG2354" s="82"/>
      <c r="AH2354" s="60"/>
      <c r="AI2354" s="75" t="s">
        <v>7693</v>
      </c>
      <c r="AJ2354" s="6" t="s">
        <v>103</v>
      </c>
      <c r="AK2354" s="81">
        <v>0</v>
      </c>
      <c r="AL2354" s="6" t="s">
        <v>103</v>
      </c>
      <c r="AM2354" s="342"/>
      <c r="AN2354" s="342"/>
      <c r="AO2354" s="342"/>
    </row>
    <row r="2355" spans="1:41">
      <c r="A2355" s="75" t="s">
        <v>7693</v>
      </c>
      <c r="B2355" s="6" t="s">
        <v>93</v>
      </c>
      <c r="C2355" s="76">
        <v>2354</v>
      </c>
      <c r="D2355" s="6" t="s">
        <v>107</v>
      </c>
      <c r="E2355" s="6" t="s">
        <v>105</v>
      </c>
      <c r="F2355" s="6" t="str">
        <f t="shared" si="244"/>
        <v>STORAGEFG-R-2178LE25.M19</v>
      </c>
      <c r="G2355" s="97" t="s">
        <v>7531</v>
      </c>
      <c r="H2355" s="95">
        <v>147335</v>
      </c>
      <c r="I2355" s="85" t="s">
        <v>6622</v>
      </c>
      <c r="J2355" s="92">
        <v>46119</v>
      </c>
      <c r="K2355" s="97"/>
      <c r="L2355" s="6" t="s">
        <v>8045</v>
      </c>
      <c r="M2355" s="6" t="s">
        <v>173</v>
      </c>
      <c r="N2355" s="6" t="s">
        <v>116</v>
      </c>
      <c r="O2355" s="71">
        <v>0</v>
      </c>
      <c r="P2355" s="71">
        <v>0</v>
      </c>
      <c r="Q2355" s="79">
        <v>73</v>
      </c>
      <c r="R2355" s="79">
        <v>0</v>
      </c>
      <c r="S2355" s="71">
        <v>0</v>
      </c>
      <c r="T2355" s="79">
        <v>73</v>
      </c>
      <c r="U2355" s="87" t="s">
        <v>118</v>
      </c>
      <c r="V2355" s="84">
        <f t="shared" si="251"/>
        <v>73</v>
      </c>
      <c r="W2355" s="94" t="s">
        <v>119</v>
      </c>
      <c r="X2355" s="80" t="s">
        <v>238</v>
      </c>
      <c r="Y2355" s="80" t="s">
        <v>238</v>
      </c>
      <c r="Z2355" s="80" t="s">
        <v>239</v>
      </c>
      <c r="AA2355" s="80" t="s">
        <v>240</v>
      </c>
      <c r="AB2355" s="76" t="s">
        <v>539</v>
      </c>
      <c r="AC2355" s="76" t="s">
        <v>541</v>
      </c>
      <c r="AD2355" s="76" t="s">
        <v>195</v>
      </c>
      <c r="AE2355" s="76">
        <v>75640000</v>
      </c>
      <c r="AF2355" s="76" t="s">
        <v>96</v>
      </c>
      <c r="AG2355" s="82"/>
      <c r="AH2355" s="60"/>
      <c r="AI2355" s="75" t="s">
        <v>7693</v>
      </c>
      <c r="AJ2355" s="6" t="s">
        <v>103</v>
      </c>
      <c r="AK2355" s="81">
        <v>0</v>
      </c>
      <c r="AL2355" s="6" t="s">
        <v>103</v>
      </c>
      <c r="AM2355" s="342"/>
      <c r="AN2355" s="342"/>
      <c r="AO2355" s="342"/>
    </row>
    <row r="2356" spans="1:41">
      <c r="A2356" s="75" t="s">
        <v>7693</v>
      </c>
      <c r="B2356" s="6" t="s">
        <v>93</v>
      </c>
      <c r="C2356" s="76">
        <v>2355</v>
      </c>
      <c r="D2356" s="6" t="s">
        <v>107</v>
      </c>
      <c r="E2356" s="6" t="s">
        <v>105</v>
      </c>
      <c r="F2356" s="6" t="str">
        <f t="shared" si="244"/>
        <v>STORAGEFG-I-0526-AE26-M46</v>
      </c>
      <c r="G2356" s="97" t="s">
        <v>7883</v>
      </c>
      <c r="H2356" s="95">
        <v>147342</v>
      </c>
      <c r="I2356" s="85" t="s">
        <v>6622</v>
      </c>
      <c r="J2356" s="92">
        <v>46120</v>
      </c>
      <c r="K2356" s="97"/>
      <c r="L2356" s="80">
        <v>6185587</v>
      </c>
      <c r="M2356" s="6" t="s">
        <v>173</v>
      </c>
      <c r="N2356" s="6" t="s">
        <v>116</v>
      </c>
      <c r="O2356" s="71">
        <v>0</v>
      </c>
      <c r="P2356" s="71">
        <v>0</v>
      </c>
      <c r="Q2356" s="79">
        <v>178.5</v>
      </c>
      <c r="R2356" s="79">
        <v>0</v>
      </c>
      <c r="S2356" s="71">
        <v>0</v>
      </c>
      <c r="T2356" s="79">
        <v>178.5</v>
      </c>
      <c r="U2356" s="87" t="s">
        <v>118</v>
      </c>
      <c r="V2356" s="84">
        <f t="shared" si="251"/>
        <v>178.5</v>
      </c>
      <c r="W2356" s="94" t="s">
        <v>119</v>
      </c>
      <c r="X2356" s="80" t="s">
        <v>238</v>
      </c>
      <c r="Y2356" s="80" t="s">
        <v>238</v>
      </c>
      <c r="Z2356" s="80" t="s">
        <v>239</v>
      </c>
      <c r="AA2356" s="80" t="s">
        <v>240</v>
      </c>
      <c r="AB2356" s="76" t="s">
        <v>1106</v>
      </c>
      <c r="AC2356" s="76" t="s">
        <v>541</v>
      </c>
      <c r="AD2356" s="76" t="s">
        <v>28</v>
      </c>
      <c r="AE2356" s="76">
        <v>75640000</v>
      </c>
      <c r="AF2356" s="76" t="s">
        <v>96</v>
      </c>
      <c r="AG2356" s="82"/>
      <c r="AH2356" s="60"/>
      <c r="AI2356" s="75" t="s">
        <v>7693</v>
      </c>
      <c r="AJ2356" s="6" t="s">
        <v>103</v>
      </c>
      <c r="AK2356" s="81">
        <v>0</v>
      </c>
      <c r="AL2356" s="6" t="s">
        <v>103</v>
      </c>
      <c r="AM2356" s="342"/>
      <c r="AN2356" s="342"/>
      <c r="AO2356" s="342"/>
    </row>
    <row r="2357" spans="1:41">
      <c r="A2357" s="75" t="s">
        <v>7693</v>
      </c>
      <c r="B2357" s="6" t="s">
        <v>93</v>
      </c>
      <c r="C2357" s="76">
        <v>2356</v>
      </c>
      <c r="D2357" s="6" t="s">
        <v>107</v>
      </c>
      <c r="E2357" s="6" t="s">
        <v>105</v>
      </c>
      <c r="F2357" s="6" t="str">
        <f t="shared" si="244"/>
        <v>STORAGERM-J-1312LI26- M46</v>
      </c>
      <c r="G2357" s="97" t="s">
        <v>7884</v>
      </c>
      <c r="H2357" s="95">
        <v>147343</v>
      </c>
      <c r="I2357" s="85" t="s">
        <v>6622</v>
      </c>
      <c r="J2357" s="92">
        <v>46120</v>
      </c>
      <c r="K2357" s="97"/>
      <c r="L2357" s="6" t="s">
        <v>8046</v>
      </c>
      <c r="M2357" s="6" t="s">
        <v>173</v>
      </c>
      <c r="N2357" s="6" t="s">
        <v>116</v>
      </c>
      <c r="O2357" s="71">
        <v>0</v>
      </c>
      <c r="P2357" s="71">
        <v>0</v>
      </c>
      <c r="Q2357" s="79">
        <v>178.5</v>
      </c>
      <c r="R2357" s="79">
        <v>0</v>
      </c>
      <c r="S2357" s="71">
        <v>0</v>
      </c>
      <c r="T2357" s="79">
        <v>178.5</v>
      </c>
      <c r="U2357" s="87" t="s">
        <v>118</v>
      </c>
      <c r="V2357" s="84">
        <f t="shared" si="251"/>
        <v>178.5</v>
      </c>
      <c r="W2357" s="94" t="s">
        <v>119</v>
      </c>
      <c r="X2357" s="80" t="s">
        <v>238</v>
      </c>
      <c r="Y2357" s="80" t="s">
        <v>238</v>
      </c>
      <c r="Z2357" s="80" t="s">
        <v>239</v>
      </c>
      <c r="AA2357" s="80" t="s">
        <v>240</v>
      </c>
      <c r="AB2357" s="76" t="s">
        <v>1106</v>
      </c>
      <c r="AC2357" s="76" t="s">
        <v>540</v>
      </c>
      <c r="AD2357" s="76" t="s">
        <v>173</v>
      </c>
      <c r="AE2357" s="139" t="s">
        <v>550</v>
      </c>
      <c r="AF2357" s="76" t="s">
        <v>96</v>
      </c>
      <c r="AG2357" s="82"/>
      <c r="AH2357" s="60"/>
      <c r="AI2357" s="75" t="s">
        <v>7693</v>
      </c>
      <c r="AJ2357" s="6" t="s">
        <v>103</v>
      </c>
      <c r="AK2357" s="81">
        <v>0</v>
      </c>
      <c r="AL2357" s="6" t="s">
        <v>103</v>
      </c>
      <c r="AM2357" s="342"/>
      <c r="AN2357" s="342"/>
      <c r="AO2357" s="342"/>
    </row>
    <row r="2358" spans="1:41">
      <c r="A2358" s="75" t="s">
        <v>7693</v>
      </c>
      <c r="B2358" s="6" t="s">
        <v>93</v>
      </c>
      <c r="C2358" s="76">
        <v>2357</v>
      </c>
      <c r="D2358" s="6" t="s">
        <v>107</v>
      </c>
      <c r="E2358" s="6" t="s">
        <v>105</v>
      </c>
      <c r="F2358" s="6" t="str">
        <f t="shared" si="244"/>
        <v>STORAGEFG-R-2090LE25.M19</v>
      </c>
      <c r="G2358" s="97" t="s">
        <v>929</v>
      </c>
      <c r="H2358" s="95">
        <v>147352</v>
      </c>
      <c r="I2358" s="85" t="s">
        <v>6622</v>
      </c>
      <c r="J2358" s="92">
        <v>46120</v>
      </c>
      <c r="K2358" s="97"/>
      <c r="L2358" s="6" t="s">
        <v>116</v>
      </c>
      <c r="M2358" s="6" t="s">
        <v>173</v>
      </c>
      <c r="N2358" s="6" t="s">
        <v>116</v>
      </c>
      <c r="O2358" s="71">
        <v>0</v>
      </c>
      <c r="P2358" s="71">
        <v>0</v>
      </c>
      <c r="Q2358" s="79">
        <v>14.5</v>
      </c>
      <c r="R2358" s="79">
        <v>0</v>
      </c>
      <c r="S2358" s="71">
        <v>0</v>
      </c>
      <c r="T2358" s="79">
        <v>14.5</v>
      </c>
      <c r="U2358" s="87" t="s">
        <v>118</v>
      </c>
      <c r="V2358" s="84">
        <f t="shared" si="251"/>
        <v>14.5</v>
      </c>
      <c r="W2358" s="94" t="s">
        <v>119</v>
      </c>
      <c r="X2358" s="80" t="s">
        <v>238</v>
      </c>
      <c r="Y2358" s="80" t="s">
        <v>238</v>
      </c>
      <c r="Z2358" s="80" t="s">
        <v>239</v>
      </c>
      <c r="AA2358" s="80" t="s">
        <v>240</v>
      </c>
      <c r="AB2358" s="76" t="s">
        <v>539</v>
      </c>
      <c r="AC2358" s="76" t="s">
        <v>541</v>
      </c>
      <c r="AD2358" s="76" t="s">
        <v>195</v>
      </c>
      <c r="AE2358" s="76">
        <v>75640000</v>
      </c>
      <c r="AF2358" s="76" t="s">
        <v>96</v>
      </c>
      <c r="AG2358" s="82"/>
      <c r="AH2358" s="60"/>
      <c r="AI2358" s="75" t="s">
        <v>7693</v>
      </c>
      <c r="AJ2358" s="6" t="s">
        <v>103</v>
      </c>
      <c r="AK2358" s="81">
        <v>0</v>
      </c>
      <c r="AL2358" s="6" t="s">
        <v>103</v>
      </c>
      <c r="AM2358" s="342"/>
      <c r="AN2358" s="342"/>
      <c r="AO2358" s="342"/>
    </row>
    <row r="2359" spans="1:41">
      <c r="A2359" s="75" t="s">
        <v>7693</v>
      </c>
      <c r="B2359" s="6" t="s">
        <v>93</v>
      </c>
      <c r="C2359" s="76">
        <v>2358</v>
      </c>
      <c r="D2359" s="6" t="s">
        <v>107</v>
      </c>
      <c r="E2359" s="6" t="s">
        <v>105</v>
      </c>
      <c r="F2359" s="6" t="str">
        <f t="shared" si="244"/>
        <v>STORAGEFG-R-2176LE25.M19</v>
      </c>
      <c r="G2359" s="97" t="s">
        <v>7520</v>
      </c>
      <c r="H2359" s="95">
        <v>147360</v>
      </c>
      <c r="I2359" s="85" t="s">
        <v>6622</v>
      </c>
      <c r="J2359" s="92">
        <v>46120</v>
      </c>
      <c r="K2359" s="97"/>
      <c r="L2359" s="6" t="s">
        <v>7656</v>
      </c>
      <c r="M2359" s="6" t="s">
        <v>173</v>
      </c>
      <c r="N2359" s="6" t="s">
        <v>116</v>
      </c>
      <c r="O2359" s="71">
        <v>0</v>
      </c>
      <c r="P2359" s="71">
        <v>0</v>
      </c>
      <c r="Q2359" s="79">
        <v>14.5</v>
      </c>
      <c r="R2359" s="79">
        <v>0</v>
      </c>
      <c r="S2359" s="71">
        <v>0</v>
      </c>
      <c r="T2359" s="79">
        <v>14.5</v>
      </c>
      <c r="U2359" s="87" t="s">
        <v>118</v>
      </c>
      <c r="V2359" s="84">
        <f t="shared" si="251"/>
        <v>14.5</v>
      </c>
      <c r="W2359" s="94" t="s">
        <v>119</v>
      </c>
      <c r="X2359" s="80" t="s">
        <v>238</v>
      </c>
      <c r="Y2359" s="80" t="s">
        <v>238</v>
      </c>
      <c r="Z2359" s="80" t="s">
        <v>239</v>
      </c>
      <c r="AA2359" s="80" t="s">
        <v>240</v>
      </c>
      <c r="AB2359" s="76" t="s">
        <v>539</v>
      </c>
      <c r="AC2359" s="76" t="s">
        <v>541</v>
      </c>
      <c r="AD2359" s="76" t="s">
        <v>195</v>
      </c>
      <c r="AE2359" s="76">
        <v>75640000</v>
      </c>
      <c r="AF2359" s="76" t="s">
        <v>96</v>
      </c>
      <c r="AG2359" s="82"/>
      <c r="AH2359" s="60"/>
      <c r="AI2359" s="75" t="s">
        <v>7693</v>
      </c>
      <c r="AJ2359" s="6" t="s">
        <v>103</v>
      </c>
      <c r="AK2359" s="81">
        <v>0</v>
      </c>
      <c r="AL2359" s="6" t="s">
        <v>103</v>
      </c>
      <c r="AM2359" s="342"/>
      <c r="AN2359" s="342"/>
      <c r="AO2359" s="342"/>
    </row>
    <row r="2360" spans="1:41">
      <c r="A2360" s="75" t="s">
        <v>7693</v>
      </c>
      <c r="B2360" s="6" t="s">
        <v>93</v>
      </c>
      <c r="C2360" s="76">
        <v>2359</v>
      </c>
      <c r="D2360" s="6" t="s">
        <v>107</v>
      </c>
      <c r="E2360" s="6" t="s">
        <v>105</v>
      </c>
      <c r="F2360" s="6" t="str">
        <f t="shared" si="244"/>
        <v>STORAGEFG-R-2178LE25.M19</v>
      </c>
      <c r="G2360" s="97" t="s">
        <v>7531</v>
      </c>
      <c r="H2360" s="95">
        <v>147364</v>
      </c>
      <c r="I2360" s="85" t="s">
        <v>6622</v>
      </c>
      <c r="J2360" s="92">
        <v>46121</v>
      </c>
      <c r="K2360" s="97"/>
      <c r="L2360" s="6" t="s">
        <v>116</v>
      </c>
      <c r="M2360" s="6" t="s">
        <v>173</v>
      </c>
      <c r="N2360" s="6" t="s">
        <v>116</v>
      </c>
      <c r="O2360" s="71">
        <v>0</v>
      </c>
      <c r="P2360" s="71">
        <v>0</v>
      </c>
      <c r="Q2360" s="79">
        <v>30.5</v>
      </c>
      <c r="R2360" s="79">
        <v>0</v>
      </c>
      <c r="S2360" s="71">
        <v>0</v>
      </c>
      <c r="T2360" s="79">
        <v>30.5</v>
      </c>
      <c r="U2360" s="87" t="s">
        <v>118</v>
      </c>
      <c r="V2360" s="84">
        <f t="shared" si="251"/>
        <v>30.5</v>
      </c>
      <c r="W2360" s="94" t="s">
        <v>119</v>
      </c>
      <c r="X2360" s="80" t="s">
        <v>238</v>
      </c>
      <c r="Y2360" s="80" t="s">
        <v>238</v>
      </c>
      <c r="Z2360" s="80" t="s">
        <v>239</v>
      </c>
      <c r="AA2360" s="80" t="s">
        <v>240</v>
      </c>
      <c r="AB2360" s="76" t="s">
        <v>539</v>
      </c>
      <c r="AC2360" s="76" t="s">
        <v>541</v>
      </c>
      <c r="AD2360" s="76" t="s">
        <v>195</v>
      </c>
      <c r="AE2360" s="76">
        <v>75640000</v>
      </c>
      <c r="AF2360" s="76" t="s">
        <v>96</v>
      </c>
      <c r="AG2360" s="82"/>
      <c r="AH2360" s="60"/>
      <c r="AI2360" s="75" t="s">
        <v>7693</v>
      </c>
      <c r="AJ2360" s="6" t="s">
        <v>103</v>
      </c>
      <c r="AK2360" s="81">
        <v>0</v>
      </c>
      <c r="AL2360" s="6" t="s">
        <v>103</v>
      </c>
      <c r="AM2360" s="342"/>
      <c r="AN2360" s="342"/>
      <c r="AO2360" s="342"/>
    </row>
    <row r="2361" spans="1:41">
      <c r="A2361" s="75" t="s">
        <v>7693</v>
      </c>
      <c r="B2361" s="6" t="s">
        <v>93</v>
      </c>
      <c r="C2361" s="76">
        <v>2360</v>
      </c>
      <c r="D2361" s="6" t="s">
        <v>107</v>
      </c>
      <c r="E2361" s="6" t="s">
        <v>105</v>
      </c>
      <c r="F2361" s="6" t="str">
        <f t="shared" si="244"/>
        <v>STORAGEFG-R-2178LE25.M19</v>
      </c>
      <c r="G2361" s="97" t="s">
        <v>7531</v>
      </c>
      <c r="H2361" s="95">
        <v>147368</v>
      </c>
      <c r="I2361" s="85" t="s">
        <v>6622</v>
      </c>
      <c r="J2361" s="92">
        <v>46121</v>
      </c>
      <c r="K2361" s="97"/>
      <c r="L2361" s="6" t="s">
        <v>116</v>
      </c>
      <c r="M2361" s="6" t="s">
        <v>173</v>
      </c>
      <c r="N2361" s="6" t="s">
        <v>116</v>
      </c>
      <c r="O2361" s="71">
        <v>0</v>
      </c>
      <c r="P2361" s="71">
        <v>0</v>
      </c>
      <c r="Q2361" s="79">
        <v>30.7</v>
      </c>
      <c r="R2361" s="79">
        <v>0</v>
      </c>
      <c r="S2361" s="71">
        <v>0</v>
      </c>
      <c r="T2361" s="79">
        <v>30.7</v>
      </c>
      <c r="U2361" s="87" t="s">
        <v>118</v>
      </c>
      <c r="V2361" s="84">
        <f t="shared" si="251"/>
        <v>30.7</v>
      </c>
      <c r="W2361" s="94" t="s">
        <v>119</v>
      </c>
      <c r="X2361" s="80" t="s">
        <v>238</v>
      </c>
      <c r="Y2361" s="80" t="s">
        <v>238</v>
      </c>
      <c r="Z2361" s="80" t="s">
        <v>239</v>
      </c>
      <c r="AA2361" s="80" t="s">
        <v>240</v>
      </c>
      <c r="AB2361" s="76" t="s">
        <v>539</v>
      </c>
      <c r="AC2361" s="76" t="s">
        <v>541</v>
      </c>
      <c r="AD2361" s="76" t="s">
        <v>195</v>
      </c>
      <c r="AE2361" s="76">
        <v>75640000</v>
      </c>
      <c r="AF2361" s="76" t="s">
        <v>96</v>
      </c>
      <c r="AG2361" s="82"/>
      <c r="AH2361" s="60"/>
      <c r="AI2361" s="75" t="s">
        <v>7693</v>
      </c>
      <c r="AJ2361" s="6" t="s">
        <v>103</v>
      </c>
      <c r="AK2361" s="81">
        <v>0</v>
      </c>
      <c r="AL2361" s="6" t="s">
        <v>103</v>
      </c>
      <c r="AM2361" s="342"/>
      <c r="AN2361" s="342"/>
      <c r="AO2361" s="342"/>
    </row>
    <row r="2362" spans="1:41">
      <c r="A2362" s="75" t="s">
        <v>7693</v>
      </c>
      <c r="B2362" s="6" t="s">
        <v>93</v>
      </c>
      <c r="C2362" s="76">
        <v>2361</v>
      </c>
      <c r="D2362" s="6" t="s">
        <v>107</v>
      </c>
      <c r="E2362" s="6" t="s">
        <v>105</v>
      </c>
      <c r="F2362" s="6" t="str">
        <f t="shared" si="244"/>
        <v>STORAGEFG-R-2178LE25.M19</v>
      </c>
      <c r="G2362" s="97" t="s">
        <v>7531</v>
      </c>
      <c r="H2362" s="95">
        <v>147370</v>
      </c>
      <c r="I2362" s="85" t="s">
        <v>6622</v>
      </c>
      <c r="J2362" s="92">
        <v>46121</v>
      </c>
      <c r="K2362" s="97"/>
      <c r="L2362" s="80">
        <v>6182314</v>
      </c>
      <c r="M2362" s="6" t="s">
        <v>173</v>
      </c>
      <c r="N2362" s="6" t="s">
        <v>116</v>
      </c>
      <c r="O2362" s="71">
        <v>0</v>
      </c>
      <c r="P2362" s="71">
        <v>0</v>
      </c>
      <c r="Q2362" s="79">
        <v>52.7</v>
      </c>
      <c r="R2362" s="79">
        <v>0</v>
      </c>
      <c r="S2362" s="71">
        <v>0</v>
      </c>
      <c r="T2362" s="79">
        <v>52.7</v>
      </c>
      <c r="U2362" s="87" t="s">
        <v>118</v>
      </c>
      <c r="V2362" s="84">
        <f t="shared" si="251"/>
        <v>52.7</v>
      </c>
      <c r="W2362" s="94" t="s">
        <v>119</v>
      </c>
      <c r="X2362" s="80" t="s">
        <v>238</v>
      </c>
      <c r="Y2362" s="80" t="s">
        <v>238</v>
      </c>
      <c r="Z2362" s="80" t="s">
        <v>239</v>
      </c>
      <c r="AA2362" s="80" t="s">
        <v>240</v>
      </c>
      <c r="AB2362" s="76" t="s">
        <v>539</v>
      </c>
      <c r="AC2362" s="76" t="s">
        <v>541</v>
      </c>
      <c r="AD2362" s="76" t="s">
        <v>195</v>
      </c>
      <c r="AE2362" s="76">
        <v>75640000</v>
      </c>
      <c r="AF2362" s="76" t="s">
        <v>96</v>
      </c>
      <c r="AG2362" s="82"/>
      <c r="AH2362" s="60"/>
      <c r="AI2362" s="75" t="s">
        <v>7693</v>
      </c>
      <c r="AJ2362" s="6" t="s">
        <v>103</v>
      </c>
      <c r="AK2362" s="81">
        <v>0</v>
      </c>
      <c r="AL2362" s="6" t="s">
        <v>103</v>
      </c>
      <c r="AM2362" s="342"/>
      <c r="AN2362" s="342"/>
      <c r="AO2362" s="342"/>
    </row>
    <row r="2363" spans="1:41">
      <c r="A2363" s="75" t="s">
        <v>7693</v>
      </c>
      <c r="B2363" s="6" t="s">
        <v>93</v>
      </c>
      <c r="C2363" s="76">
        <v>2362</v>
      </c>
      <c r="D2363" s="6" t="s">
        <v>107</v>
      </c>
      <c r="E2363" s="6" t="s">
        <v>105</v>
      </c>
      <c r="F2363" s="6" t="str">
        <f t="shared" si="244"/>
        <v>STORAGEFG-R-2108LE25.M19</v>
      </c>
      <c r="G2363" s="97" t="s">
        <v>2813</v>
      </c>
      <c r="H2363" s="95">
        <v>147389</v>
      </c>
      <c r="I2363" s="85" t="s">
        <v>6622</v>
      </c>
      <c r="J2363" s="92">
        <v>46122</v>
      </c>
      <c r="K2363" s="97"/>
      <c r="L2363" s="6" t="s">
        <v>116</v>
      </c>
      <c r="M2363" s="6" t="s">
        <v>173</v>
      </c>
      <c r="N2363" s="6" t="s">
        <v>116</v>
      </c>
      <c r="O2363" s="71">
        <v>0</v>
      </c>
      <c r="P2363" s="71">
        <v>0</v>
      </c>
      <c r="Q2363" s="79">
        <v>43.9</v>
      </c>
      <c r="R2363" s="79">
        <v>0</v>
      </c>
      <c r="S2363" s="71">
        <v>0</v>
      </c>
      <c r="T2363" s="79">
        <v>43.9</v>
      </c>
      <c r="U2363" s="87" t="s">
        <v>118</v>
      </c>
      <c r="V2363" s="84">
        <f t="shared" si="251"/>
        <v>43.9</v>
      </c>
      <c r="W2363" s="94" t="s">
        <v>119</v>
      </c>
      <c r="X2363" s="80" t="s">
        <v>238</v>
      </c>
      <c r="Y2363" s="80" t="s">
        <v>238</v>
      </c>
      <c r="Z2363" s="80" t="s">
        <v>239</v>
      </c>
      <c r="AA2363" s="80" t="s">
        <v>240</v>
      </c>
      <c r="AB2363" s="76" t="s">
        <v>539</v>
      </c>
      <c r="AC2363" s="76" t="s">
        <v>541</v>
      </c>
      <c r="AD2363" s="76" t="s">
        <v>195</v>
      </c>
      <c r="AE2363" s="76">
        <v>75640000</v>
      </c>
      <c r="AF2363" s="76" t="s">
        <v>96</v>
      </c>
      <c r="AG2363" s="82"/>
      <c r="AH2363" s="60"/>
      <c r="AI2363" s="75" t="s">
        <v>7693</v>
      </c>
      <c r="AJ2363" s="6" t="s">
        <v>103</v>
      </c>
      <c r="AK2363" s="81">
        <v>0</v>
      </c>
      <c r="AL2363" s="6" t="s">
        <v>103</v>
      </c>
      <c r="AM2363" s="342"/>
      <c r="AN2363" s="342"/>
      <c r="AO2363" s="342"/>
    </row>
    <row r="2364" spans="1:41">
      <c r="A2364" s="75" t="s">
        <v>7693</v>
      </c>
      <c r="B2364" s="6" t="s">
        <v>93</v>
      </c>
      <c r="C2364" s="76">
        <v>2363</v>
      </c>
      <c r="D2364" s="6" t="s">
        <v>107</v>
      </c>
      <c r="E2364" s="6" t="s">
        <v>105</v>
      </c>
      <c r="F2364" s="6" t="str">
        <f t="shared" si="244"/>
        <v>STORAGEFG-R-2178LE25.M19</v>
      </c>
      <c r="G2364" s="97" t="s">
        <v>7531</v>
      </c>
      <c r="H2364" s="95">
        <v>147392</v>
      </c>
      <c r="I2364" s="85" t="s">
        <v>6622</v>
      </c>
      <c r="J2364" s="92">
        <v>46122</v>
      </c>
      <c r="K2364" s="97"/>
      <c r="L2364" s="6" t="s">
        <v>116</v>
      </c>
      <c r="M2364" s="6" t="s">
        <v>173</v>
      </c>
      <c r="N2364" s="6" t="s">
        <v>116</v>
      </c>
      <c r="O2364" s="71">
        <v>0</v>
      </c>
      <c r="P2364" s="71">
        <v>0</v>
      </c>
      <c r="Q2364" s="79">
        <v>30.9</v>
      </c>
      <c r="R2364" s="79">
        <v>0</v>
      </c>
      <c r="S2364" s="71">
        <v>0</v>
      </c>
      <c r="T2364" s="79">
        <v>30.9</v>
      </c>
      <c r="U2364" s="87" t="s">
        <v>118</v>
      </c>
      <c r="V2364" s="84">
        <f t="shared" si="251"/>
        <v>30.9</v>
      </c>
      <c r="W2364" s="94" t="s">
        <v>119</v>
      </c>
      <c r="X2364" s="80" t="s">
        <v>238</v>
      </c>
      <c r="Y2364" s="80" t="s">
        <v>238</v>
      </c>
      <c r="Z2364" s="80" t="s">
        <v>239</v>
      </c>
      <c r="AA2364" s="80" t="s">
        <v>240</v>
      </c>
      <c r="AB2364" s="76" t="s">
        <v>539</v>
      </c>
      <c r="AC2364" s="76" t="s">
        <v>541</v>
      </c>
      <c r="AD2364" s="76" t="s">
        <v>195</v>
      </c>
      <c r="AE2364" s="76">
        <v>75640000</v>
      </c>
      <c r="AF2364" s="76" t="s">
        <v>96</v>
      </c>
      <c r="AG2364" s="82"/>
      <c r="AH2364" s="60"/>
      <c r="AI2364" s="75" t="s">
        <v>7693</v>
      </c>
      <c r="AJ2364" s="6" t="s">
        <v>103</v>
      </c>
      <c r="AK2364" s="81">
        <v>0</v>
      </c>
      <c r="AL2364" s="6" t="s">
        <v>103</v>
      </c>
      <c r="AM2364" s="342"/>
      <c r="AN2364" s="342"/>
      <c r="AO2364" s="342"/>
    </row>
    <row r="2365" spans="1:41">
      <c r="A2365" s="75" t="s">
        <v>7693</v>
      </c>
      <c r="B2365" s="6" t="s">
        <v>93</v>
      </c>
      <c r="C2365" s="76">
        <v>2364</v>
      </c>
      <c r="D2365" s="6" t="s">
        <v>107</v>
      </c>
      <c r="E2365" s="6" t="s">
        <v>105</v>
      </c>
      <c r="F2365" s="6" t="str">
        <f t="shared" si="244"/>
        <v>STORAGEFG-R-2180LE25.M19</v>
      </c>
      <c r="G2365" s="97" t="s">
        <v>7885</v>
      </c>
      <c r="H2365" s="95">
        <v>147401</v>
      </c>
      <c r="I2365" s="85" t="s">
        <v>6622</v>
      </c>
      <c r="J2365" s="92">
        <v>46122</v>
      </c>
      <c r="K2365" s="97"/>
      <c r="L2365" s="6" t="s">
        <v>116</v>
      </c>
      <c r="M2365" s="6" t="s">
        <v>173</v>
      </c>
      <c r="N2365" s="6" t="s">
        <v>116</v>
      </c>
      <c r="O2365" s="71">
        <v>0</v>
      </c>
      <c r="P2365" s="71">
        <v>0</v>
      </c>
      <c r="Q2365" s="79">
        <v>29.9</v>
      </c>
      <c r="R2365" s="79">
        <v>0</v>
      </c>
      <c r="S2365" s="71">
        <v>0</v>
      </c>
      <c r="T2365" s="79">
        <v>29.9</v>
      </c>
      <c r="U2365" s="87" t="s">
        <v>118</v>
      </c>
      <c r="V2365" s="84">
        <f t="shared" si="251"/>
        <v>29.9</v>
      </c>
      <c r="W2365" s="94" t="s">
        <v>119</v>
      </c>
      <c r="X2365" s="80" t="s">
        <v>238</v>
      </c>
      <c r="Y2365" s="80" t="s">
        <v>238</v>
      </c>
      <c r="Z2365" s="80" t="s">
        <v>239</v>
      </c>
      <c r="AA2365" s="80" t="s">
        <v>240</v>
      </c>
      <c r="AB2365" s="76" t="s">
        <v>539</v>
      </c>
      <c r="AC2365" s="76" t="s">
        <v>541</v>
      </c>
      <c r="AD2365" s="76" t="s">
        <v>195</v>
      </c>
      <c r="AE2365" s="76">
        <v>75640000</v>
      </c>
      <c r="AF2365" s="76" t="s">
        <v>96</v>
      </c>
      <c r="AG2365" s="82"/>
      <c r="AH2365" s="60"/>
      <c r="AI2365" s="75" t="s">
        <v>7693</v>
      </c>
      <c r="AJ2365" s="6" t="s">
        <v>103</v>
      </c>
      <c r="AK2365" s="81">
        <v>0</v>
      </c>
      <c r="AL2365" s="6" t="s">
        <v>103</v>
      </c>
      <c r="AM2365" s="342"/>
      <c r="AN2365" s="342"/>
      <c r="AO2365" s="342"/>
    </row>
    <row r="2366" spans="1:41">
      <c r="A2366" s="75" t="s">
        <v>7693</v>
      </c>
      <c r="B2366" s="6" t="s">
        <v>93</v>
      </c>
      <c r="C2366" s="76">
        <v>2365</v>
      </c>
      <c r="D2366" s="6" t="s">
        <v>110</v>
      </c>
      <c r="E2366" s="80" t="s">
        <v>2165</v>
      </c>
      <c r="F2366" s="6" t="str">
        <f t="shared" si="244"/>
        <v>FREIGHT RM-R-032-SI26-M19</v>
      </c>
      <c r="G2366" s="97" t="s">
        <v>6039</v>
      </c>
      <c r="H2366" s="95">
        <v>4988</v>
      </c>
      <c r="I2366" s="85" t="s">
        <v>6622</v>
      </c>
      <c r="J2366" s="92">
        <v>46118</v>
      </c>
      <c r="K2366" s="97"/>
      <c r="L2366" s="6" t="s">
        <v>116</v>
      </c>
      <c r="M2366" s="80" t="s">
        <v>173</v>
      </c>
      <c r="N2366" s="80" t="s">
        <v>8047</v>
      </c>
      <c r="O2366" s="71">
        <v>0</v>
      </c>
      <c r="P2366" s="71">
        <v>0</v>
      </c>
      <c r="Q2366" s="79">
        <v>16000</v>
      </c>
      <c r="R2366" s="79">
        <v>2560</v>
      </c>
      <c r="S2366" s="71">
        <v>640</v>
      </c>
      <c r="T2366" s="79">
        <v>17920</v>
      </c>
      <c r="U2366" s="87" t="s">
        <v>24</v>
      </c>
      <c r="V2366" s="84">
        <f t="shared" ref="V2366:V2370" si="252">T2366/17.32</f>
        <v>1034.6420323325635</v>
      </c>
      <c r="W2366" s="94">
        <v>46113</v>
      </c>
      <c r="X2366" s="80" t="s">
        <v>120</v>
      </c>
      <c r="Y2366" s="80" t="s">
        <v>282</v>
      </c>
      <c r="Z2366" s="80" t="s">
        <v>121</v>
      </c>
      <c r="AA2366" s="80" t="s">
        <v>122</v>
      </c>
      <c r="AB2366" s="76" t="s">
        <v>539</v>
      </c>
      <c r="AC2366" s="76" t="s">
        <v>540</v>
      </c>
      <c r="AD2366" s="76" t="s">
        <v>174</v>
      </c>
      <c r="AE2366" s="378">
        <v>67110003</v>
      </c>
      <c r="AF2366" s="76" t="s">
        <v>96</v>
      </c>
      <c r="AG2366" s="82"/>
      <c r="AH2366" s="60"/>
      <c r="AI2366" s="75" t="s">
        <v>7693</v>
      </c>
      <c r="AJ2366" s="6" t="s">
        <v>103</v>
      </c>
      <c r="AK2366" s="81">
        <v>0</v>
      </c>
      <c r="AL2366" s="6" t="s">
        <v>103</v>
      </c>
      <c r="AM2366" s="342"/>
      <c r="AN2366" s="342"/>
      <c r="AO2366" s="342"/>
    </row>
    <row r="2367" spans="1:41">
      <c r="A2367" s="75" t="s">
        <v>7693</v>
      </c>
      <c r="B2367" s="6" t="s">
        <v>93</v>
      </c>
      <c r="C2367" s="76">
        <v>2366</v>
      </c>
      <c r="D2367" s="6" t="s">
        <v>110</v>
      </c>
      <c r="E2367" s="80" t="s">
        <v>2165</v>
      </c>
      <c r="F2367" s="6" t="str">
        <f t="shared" si="244"/>
        <v>FREIGHT RM-R-031-SI26-M19</v>
      </c>
      <c r="G2367" s="97" t="s">
        <v>6036</v>
      </c>
      <c r="H2367" s="95">
        <v>4988</v>
      </c>
      <c r="I2367" s="85" t="s">
        <v>6622</v>
      </c>
      <c r="J2367" s="92">
        <v>46118</v>
      </c>
      <c r="K2367" s="95"/>
      <c r="L2367" s="6" t="s">
        <v>116</v>
      </c>
      <c r="M2367" s="80" t="s">
        <v>173</v>
      </c>
      <c r="N2367" s="80" t="s">
        <v>8048</v>
      </c>
      <c r="O2367" s="71">
        <v>0</v>
      </c>
      <c r="P2367" s="71">
        <v>0</v>
      </c>
      <c r="Q2367" s="71">
        <v>0</v>
      </c>
      <c r="R2367" s="71">
        <v>0</v>
      </c>
      <c r="S2367" s="71">
        <v>0</v>
      </c>
      <c r="T2367" s="71">
        <v>0</v>
      </c>
      <c r="U2367" s="87" t="s">
        <v>24</v>
      </c>
      <c r="V2367" s="84">
        <f t="shared" si="252"/>
        <v>0</v>
      </c>
      <c r="W2367" s="94" t="s">
        <v>119</v>
      </c>
      <c r="X2367" s="80" t="s">
        <v>3643</v>
      </c>
      <c r="Y2367" s="80" t="s">
        <v>282</v>
      </c>
      <c r="Z2367" s="80" t="s">
        <v>121</v>
      </c>
      <c r="AA2367" s="80" t="s">
        <v>122</v>
      </c>
      <c r="AB2367" s="76" t="s">
        <v>539</v>
      </c>
      <c r="AC2367" s="76" t="s">
        <v>540</v>
      </c>
      <c r="AD2367" s="76" t="s">
        <v>174</v>
      </c>
      <c r="AE2367" s="378">
        <v>67110003</v>
      </c>
      <c r="AF2367" s="76" t="s">
        <v>96</v>
      </c>
      <c r="AG2367" s="82"/>
      <c r="AH2367" s="60"/>
      <c r="AI2367" s="75" t="s">
        <v>7693</v>
      </c>
      <c r="AJ2367" s="6" t="s">
        <v>103</v>
      </c>
      <c r="AK2367" s="81">
        <v>0</v>
      </c>
      <c r="AL2367" s="6" t="s">
        <v>103</v>
      </c>
      <c r="AM2367" s="342"/>
      <c r="AN2367" s="342"/>
      <c r="AO2367" s="342"/>
    </row>
    <row r="2368" spans="1:41">
      <c r="A2368" s="75" t="s">
        <v>7693</v>
      </c>
      <c r="B2368" s="6" t="s">
        <v>93</v>
      </c>
      <c r="C2368" s="76">
        <v>2367</v>
      </c>
      <c r="D2368" s="6" t="s">
        <v>110</v>
      </c>
      <c r="E2368" s="80" t="s">
        <v>2165</v>
      </c>
      <c r="F2368" s="6" t="str">
        <f t="shared" si="244"/>
        <v>FREIGHT RM-A-035-SI26-M19-L</v>
      </c>
      <c r="G2368" s="97" t="s">
        <v>5423</v>
      </c>
      <c r="H2368" s="95">
        <v>5003</v>
      </c>
      <c r="I2368" s="85" t="s">
        <v>6622</v>
      </c>
      <c r="J2368" s="92">
        <v>46121</v>
      </c>
      <c r="K2368" s="97"/>
      <c r="L2368" s="6" t="s">
        <v>116</v>
      </c>
      <c r="M2368" s="80" t="s">
        <v>173</v>
      </c>
      <c r="N2368" s="80" t="s">
        <v>6330</v>
      </c>
      <c r="O2368" s="71">
        <v>0</v>
      </c>
      <c r="P2368" s="71">
        <v>0</v>
      </c>
      <c r="Q2368" s="79">
        <v>27750</v>
      </c>
      <c r="R2368" s="79">
        <v>4440</v>
      </c>
      <c r="S2368" s="71">
        <v>1110</v>
      </c>
      <c r="T2368" s="79">
        <v>31080</v>
      </c>
      <c r="U2368" s="87" t="s">
        <v>24</v>
      </c>
      <c r="V2368" s="84">
        <f t="shared" si="252"/>
        <v>1794.4572748267899</v>
      </c>
      <c r="W2368" s="94">
        <v>46122</v>
      </c>
      <c r="X2368" s="80" t="s">
        <v>120</v>
      </c>
      <c r="Y2368" s="80" t="s">
        <v>282</v>
      </c>
      <c r="Z2368" s="80" t="s">
        <v>121</v>
      </c>
      <c r="AA2368" s="80" t="s">
        <v>122</v>
      </c>
      <c r="AB2368" s="76" t="s">
        <v>539</v>
      </c>
      <c r="AC2368" s="76" t="s">
        <v>540</v>
      </c>
      <c r="AD2368" s="76" t="s">
        <v>174</v>
      </c>
      <c r="AE2368" s="378">
        <v>67110003</v>
      </c>
      <c r="AF2368" s="76" t="s">
        <v>96</v>
      </c>
      <c r="AG2368" s="82"/>
      <c r="AH2368" s="60"/>
      <c r="AI2368" s="75" t="s">
        <v>7693</v>
      </c>
      <c r="AJ2368" s="6" t="s">
        <v>103</v>
      </c>
      <c r="AK2368" s="81">
        <v>0</v>
      </c>
      <c r="AL2368" s="6" t="s">
        <v>103</v>
      </c>
      <c r="AM2368" s="342"/>
      <c r="AN2368" s="342"/>
      <c r="AO2368" s="342"/>
    </row>
    <row r="2369" spans="1:41">
      <c r="A2369" s="75" t="s">
        <v>7693</v>
      </c>
      <c r="B2369" s="6" t="s">
        <v>93</v>
      </c>
      <c r="C2369" s="76">
        <v>2368</v>
      </c>
      <c r="D2369" s="6" t="s">
        <v>110</v>
      </c>
      <c r="E2369" s="80" t="s">
        <v>2165</v>
      </c>
      <c r="F2369" s="6" t="str">
        <f t="shared" si="244"/>
        <v>FREIGHT RM-R-040-SI26-M19</v>
      </c>
      <c r="G2369" s="97" t="s">
        <v>7080</v>
      </c>
      <c r="H2369" s="95">
        <v>5006</v>
      </c>
      <c r="I2369" s="85" t="s">
        <v>6622</v>
      </c>
      <c r="J2369" s="92">
        <v>46121</v>
      </c>
      <c r="K2369" s="95"/>
      <c r="L2369" s="80" t="s">
        <v>8049</v>
      </c>
      <c r="M2369" s="80" t="s">
        <v>173</v>
      </c>
      <c r="N2369" s="80" t="s">
        <v>8050</v>
      </c>
      <c r="O2369" s="71">
        <v>0</v>
      </c>
      <c r="P2369" s="71">
        <v>0</v>
      </c>
      <c r="Q2369" s="79">
        <v>36500</v>
      </c>
      <c r="R2369" s="79">
        <v>5840</v>
      </c>
      <c r="S2369" s="71">
        <v>1460</v>
      </c>
      <c r="T2369" s="79">
        <v>40880</v>
      </c>
      <c r="U2369" s="87" t="s">
        <v>24</v>
      </c>
      <c r="V2369" s="84">
        <f t="shared" si="252"/>
        <v>2360.2771362586604</v>
      </c>
      <c r="W2369" s="94">
        <v>46121</v>
      </c>
      <c r="X2369" s="80" t="s">
        <v>8051</v>
      </c>
      <c r="Y2369" s="80" t="s">
        <v>282</v>
      </c>
      <c r="Z2369" s="80" t="s">
        <v>121</v>
      </c>
      <c r="AA2369" s="80" t="s">
        <v>122</v>
      </c>
      <c r="AB2369" s="76" t="s">
        <v>539</v>
      </c>
      <c r="AC2369" s="76" t="s">
        <v>540</v>
      </c>
      <c r="AD2369" s="76" t="s">
        <v>174</v>
      </c>
      <c r="AE2369" s="378">
        <v>67110003</v>
      </c>
      <c r="AF2369" s="76" t="s">
        <v>96</v>
      </c>
      <c r="AG2369" s="82"/>
      <c r="AH2369" s="60"/>
      <c r="AI2369" s="75" t="s">
        <v>7693</v>
      </c>
      <c r="AJ2369" s="6" t="s">
        <v>103</v>
      </c>
      <c r="AK2369" s="81">
        <v>0</v>
      </c>
      <c r="AL2369" s="6" t="s">
        <v>103</v>
      </c>
      <c r="AM2369" s="342"/>
      <c r="AN2369" s="342"/>
      <c r="AO2369" s="342"/>
    </row>
    <row r="2370" spans="1:41">
      <c r="A2370" s="75" t="s">
        <v>7693</v>
      </c>
      <c r="B2370" s="6" t="s">
        <v>93</v>
      </c>
      <c r="C2370" s="76">
        <v>2369</v>
      </c>
      <c r="D2370" s="6" t="s">
        <v>110</v>
      </c>
      <c r="E2370" s="80" t="s">
        <v>2165</v>
      </c>
      <c r="F2370" s="6" t="str">
        <f t="shared" si="244"/>
        <v>FREIGHT RM-A-038-SI26-M19-L</v>
      </c>
      <c r="G2370" s="97" t="s">
        <v>6447</v>
      </c>
      <c r="H2370" s="95">
        <v>5008</v>
      </c>
      <c r="I2370" s="85" t="s">
        <v>6622</v>
      </c>
      <c r="J2370" s="92">
        <v>46122</v>
      </c>
      <c r="K2370" s="97"/>
      <c r="L2370" s="80" t="s">
        <v>116</v>
      </c>
      <c r="M2370" s="80" t="s">
        <v>173</v>
      </c>
      <c r="N2370" s="80" t="s">
        <v>6330</v>
      </c>
      <c r="O2370" s="71">
        <v>0</v>
      </c>
      <c r="P2370" s="71">
        <v>0</v>
      </c>
      <c r="Q2370" s="79">
        <v>36500</v>
      </c>
      <c r="R2370" s="79">
        <v>5840</v>
      </c>
      <c r="S2370" s="71">
        <v>1460</v>
      </c>
      <c r="T2370" s="79">
        <v>40880</v>
      </c>
      <c r="U2370" s="87" t="s">
        <v>24</v>
      </c>
      <c r="V2370" s="84">
        <f t="shared" si="252"/>
        <v>2360.2771362586604</v>
      </c>
      <c r="W2370" s="94">
        <v>46125</v>
      </c>
      <c r="X2370" s="80" t="s">
        <v>120</v>
      </c>
      <c r="Y2370" s="80" t="s">
        <v>282</v>
      </c>
      <c r="Z2370" s="80" t="s">
        <v>121</v>
      </c>
      <c r="AA2370" s="80" t="s">
        <v>122</v>
      </c>
      <c r="AB2370" s="76" t="s">
        <v>539</v>
      </c>
      <c r="AC2370" s="76" t="s">
        <v>540</v>
      </c>
      <c r="AD2370" s="76" t="s">
        <v>174</v>
      </c>
      <c r="AE2370" s="378">
        <v>67110003</v>
      </c>
      <c r="AF2370" s="76" t="s">
        <v>96</v>
      </c>
      <c r="AG2370" s="82"/>
      <c r="AH2370" s="60"/>
      <c r="AI2370" s="75" t="s">
        <v>7693</v>
      </c>
      <c r="AJ2370" s="6" t="s">
        <v>103</v>
      </c>
      <c r="AK2370" s="81">
        <v>0</v>
      </c>
      <c r="AL2370" s="6" t="s">
        <v>103</v>
      </c>
      <c r="AM2370" s="342"/>
      <c r="AN2370" s="342"/>
      <c r="AO2370" s="342"/>
    </row>
    <row r="2371" spans="1:41">
      <c r="A2371" s="75" t="s">
        <v>7693</v>
      </c>
      <c r="B2371" s="6" t="s">
        <v>93</v>
      </c>
      <c r="C2371" s="76">
        <v>2370</v>
      </c>
      <c r="D2371" s="6" t="s">
        <v>1565</v>
      </c>
      <c r="E2371" s="80" t="s">
        <v>2165</v>
      </c>
      <c r="F2371" s="6" t="str">
        <f t="shared" ref="F2371:F2434" si="253">E2371&amp;G2371</f>
        <v>FREIGHT RM-J-1317I26-M23</v>
      </c>
      <c r="G2371" s="6" t="s">
        <v>7886</v>
      </c>
      <c r="H2371" s="6" t="s">
        <v>7887</v>
      </c>
      <c r="I2371" s="85" t="s">
        <v>6622</v>
      </c>
      <c r="J2371" s="78">
        <v>46122</v>
      </c>
      <c r="K2371" s="97" t="s">
        <v>116</v>
      </c>
      <c r="L2371" s="6" t="s">
        <v>8052</v>
      </c>
      <c r="M2371" s="80" t="s">
        <v>173</v>
      </c>
      <c r="N2371" s="80" t="s">
        <v>116</v>
      </c>
      <c r="O2371" s="71">
        <v>0</v>
      </c>
      <c r="P2371" s="71">
        <v>0</v>
      </c>
      <c r="Q2371" s="79">
        <v>2200</v>
      </c>
      <c r="R2371" s="79">
        <v>0</v>
      </c>
      <c r="S2371" s="71">
        <v>0</v>
      </c>
      <c r="T2371" s="79">
        <v>2200</v>
      </c>
      <c r="U2371" s="87" t="s">
        <v>118</v>
      </c>
      <c r="V2371" s="84">
        <f t="shared" ref="V2371:V2372" si="254">T2371</f>
        <v>2200</v>
      </c>
      <c r="W2371" s="74" t="s">
        <v>119</v>
      </c>
      <c r="X2371" s="6" t="s">
        <v>2584</v>
      </c>
      <c r="Y2371" s="80" t="s">
        <v>178</v>
      </c>
      <c r="Z2371" s="80" t="s">
        <v>178</v>
      </c>
      <c r="AA2371" s="80" t="s">
        <v>1156</v>
      </c>
      <c r="AB2371" s="76" t="s">
        <v>1118</v>
      </c>
      <c r="AC2371" s="76" t="s">
        <v>540</v>
      </c>
      <c r="AD2371" s="76" t="s">
        <v>173</v>
      </c>
      <c r="AE2371" s="76" t="s">
        <v>548</v>
      </c>
      <c r="AF2371" s="76" t="s">
        <v>96</v>
      </c>
      <c r="AG2371" s="82"/>
      <c r="AH2371" s="60"/>
      <c r="AI2371" s="75" t="s">
        <v>7693</v>
      </c>
      <c r="AJ2371" s="6" t="s">
        <v>103</v>
      </c>
      <c r="AK2371" s="81">
        <v>0</v>
      </c>
      <c r="AL2371" s="6" t="s">
        <v>103</v>
      </c>
      <c r="AM2371" s="342"/>
      <c r="AN2371" s="342"/>
      <c r="AO2371" s="342"/>
    </row>
    <row r="2372" spans="1:41">
      <c r="A2372" s="75" t="s">
        <v>7693</v>
      </c>
      <c r="B2372" s="6" t="s">
        <v>93</v>
      </c>
      <c r="C2372" s="76">
        <v>2371</v>
      </c>
      <c r="D2372" s="6" t="s">
        <v>1565</v>
      </c>
      <c r="E2372" s="80" t="s">
        <v>2165</v>
      </c>
      <c r="F2372" s="6" t="str">
        <f t="shared" si="253"/>
        <v>FREIGHT RM-J-1321LI26-M01</v>
      </c>
      <c r="G2372" s="6" t="s">
        <v>7888</v>
      </c>
      <c r="H2372" s="6" t="s">
        <v>7889</v>
      </c>
      <c r="I2372" s="85" t="s">
        <v>6622</v>
      </c>
      <c r="J2372" s="78">
        <v>46121</v>
      </c>
      <c r="K2372" s="97" t="s">
        <v>116</v>
      </c>
      <c r="L2372" s="80" t="s">
        <v>116</v>
      </c>
      <c r="M2372" s="80" t="s">
        <v>173</v>
      </c>
      <c r="N2372" s="80" t="s">
        <v>116</v>
      </c>
      <c r="O2372" s="71">
        <v>0</v>
      </c>
      <c r="P2372" s="71">
        <v>0</v>
      </c>
      <c r="Q2372" s="79">
        <v>2050</v>
      </c>
      <c r="R2372" s="79">
        <v>0</v>
      </c>
      <c r="S2372" s="71">
        <v>0</v>
      </c>
      <c r="T2372" s="79">
        <v>2050</v>
      </c>
      <c r="U2372" s="87" t="s">
        <v>118</v>
      </c>
      <c r="V2372" s="84">
        <f t="shared" si="254"/>
        <v>2050</v>
      </c>
      <c r="W2372" s="74" t="s">
        <v>119</v>
      </c>
      <c r="X2372" s="80" t="s">
        <v>196</v>
      </c>
      <c r="Y2372" s="80" t="s">
        <v>178</v>
      </c>
      <c r="Z2372" s="80" t="s">
        <v>178</v>
      </c>
      <c r="AA2372" s="6" t="s">
        <v>2087</v>
      </c>
      <c r="AB2372" s="76" t="s">
        <v>542</v>
      </c>
      <c r="AC2372" s="76" t="s">
        <v>540</v>
      </c>
      <c r="AD2372" s="76" t="s">
        <v>173</v>
      </c>
      <c r="AE2372" s="76" t="s">
        <v>548</v>
      </c>
      <c r="AF2372" s="76" t="s">
        <v>96</v>
      </c>
      <c r="AG2372" s="82"/>
      <c r="AH2372" s="60"/>
      <c r="AI2372" s="75" t="s">
        <v>7693</v>
      </c>
      <c r="AJ2372" s="6" t="s">
        <v>103</v>
      </c>
      <c r="AK2372" s="81">
        <v>0</v>
      </c>
      <c r="AL2372" s="6" t="s">
        <v>103</v>
      </c>
      <c r="AM2372" s="342"/>
      <c r="AN2372" s="342"/>
      <c r="AO2372" s="342"/>
    </row>
    <row r="2373" spans="1:41">
      <c r="A2373" s="75" t="s">
        <v>8152</v>
      </c>
      <c r="B2373" s="6" t="s">
        <v>93</v>
      </c>
      <c r="C2373" s="76">
        <v>2372</v>
      </c>
      <c r="D2373" s="80" t="s">
        <v>588</v>
      </c>
      <c r="E2373" s="80" t="s">
        <v>2163</v>
      </c>
      <c r="F2373" s="6" t="str">
        <f t="shared" si="253"/>
        <v>FREIGHTRM-A-047-SI26-M19-L</v>
      </c>
      <c r="G2373" s="95" t="s">
        <v>8153</v>
      </c>
      <c r="H2373" s="95" t="s">
        <v>8154</v>
      </c>
      <c r="I2373" s="85" t="s">
        <v>6622</v>
      </c>
      <c r="J2373" s="92">
        <v>46128</v>
      </c>
      <c r="K2373" s="95"/>
      <c r="L2373" s="80" t="s">
        <v>8383</v>
      </c>
      <c r="M2373" s="80" t="s">
        <v>174</v>
      </c>
      <c r="N2373" s="80" t="s">
        <v>116</v>
      </c>
      <c r="O2373" s="71">
        <v>0</v>
      </c>
      <c r="P2373" s="71">
        <v>0</v>
      </c>
      <c r="Q2373" s="79">
        <v>364</v>
      </c>
      <c r="R2373" s="79">
        <v>30.4</v>
      </c>
      <c r="S2373" s="71">
        <v>0</v>
      </c>
      <c r="T2373" s="79">
        <v>394.4</v>
      </c>
      <c r="U2373" s="80" t="s">
        <v>118</v>
      </c>
      <c r="V2373" s="84">
        <f>T2373</f>
        <v>394.4</v>
      </c>
      <c r="W2373" s="78">
        <v>46101</v>
      </c>
      <c r="X2373" s="80" t="s">
        <v>8384</v>
      </c>
      <c r="Y2373" s="80" t="s">
        <v>1067</v>
      </c>
      <c r="Z2373" s="80" t="s">
        <v>239</v>
      </c>
      <c r="AA2373" s="80" t="s">
        <v>283</v>
      </c>
      <c r="AB2373" s="76" t="s">
        <v>539</v>
      </c>
      <c r="AC2373" s="76" t="s">
        <v>540</v>
      </c>
      <c r="AD2373" s="76" t="s">
        <v>174</v>
      </c>
      <c r="AE2373" s="378">
        <v>67110003</v>
      </c>
      <c r="AF2373" s="76" t="s">
        <v>96</v>
      </c>
      <c r="AG2373" s="82"/>
      <c r="AH2373" s="60"/>
      <c r="AI2373" s="75" t="s">
        <v>8152</v>
      </c>
      <c r="AJ2373" s="6" t="s">
        <v>103</v>
      </c>
      <c r="AK2373" s="81">
        <v>0</v>
      </c>
      <c r="AL2373" s="6" t="s">
        <v>103</v>
      </c>
      <c r="AM2373" s="342"/>
      <c r="AN2373" s="342"/>
      <c r="AO2373" s="342"/>
    </row>
    <row r="2374" spans="1:41">
      <c r="A2374" s="75" t="s">
        <v>8152</v>
      </c>
      <c r="B2374" s="6" t="s">
        <v>93</v>
      </c>
      <c r="C2374" s="76">
        <v>2373</v>
      </c>
      <c r="D2374" s="80" t="s">
        <v>588</v>
      </c>
      <c r="E2374" s="80" t="s">
        <v>2163</v>
      </c>
      <c r="F2374" s="6" t="str">
        <f t="shared" si="253"/>
        <v>FREIGHTRM-A-049-SI26-M19-L</v>
      </c>
      <c r="G2374" s="95" t="s">
        <v>8155</v>
      </c>
      <c r="H2374" s="95" t="s">
        <v>8156</v>
      </c>
      <c r="I2374" s="85" t="s">
        <v>6622</v>
      </c>
      <c r="J2374" s="92">
        <v>46128</v>
      </c>
      <c r="K2374" s="95"/>
      <c r="L2374" s="80" t="s">
        <v>8385</v>
      </c>
      <c r="M2374" s="80" t="s">
        <v>174</v>
      </c>
      <c r="N2374" s="80" t="s">
        <v>116</v>
      </c>
      <c r="O2374" s="71">
        <v>0</v>
      </c>
      <c r="P2374" s="71">
        <v>0</v>
      </c>
      <c r="Q2374" s="79">
        <v>367</v>
      </c>
      <c r="R2374" s="79">
        <v>49.12</v>
      </c>
      <c r="S2374" s="71">
        <v>0</v>
      </c>
      <c r="T2374" s="79">
        <v>416.12</v>
      </c>
      <c r="U2374" s="80" t="s">
        <v>118</v>
      </c>
      <c r="V2374" s="84">
        <f t="shared" ref="V2374:V2386" si="255">T2374</f>
        <v>416.12</v>
      </c>
      <c r="W2374" s="78">
        <v>46100</v>
      </c>
      <c r="X2374" s="80" t="s">
        <v>5615</v>
      </c>
      <c r="Y2374" s="80" t="s">
        <v>129</v>
      </c>
      <c r="Z2374" s="80" t="s">
        <v>239</v>
      </c>
      <c r="AA2374" s="80" t="s">
        <v>283</v>
      </c>
      <c r="AB2374" s="76" t="s">
        <v>539</v>
      </c>
      <c r="AC2374" s="76" t="s">
        <v>540</v>
      </c>
      <c r="AD2374" s="76" t="s">
        <v>174</v>
      </c>
      <c r="AE2374" s="378">
        <v>67110003</v>
      </c>
      <c r="AF2374" s="76" t="s">
        <v>96</v>
      </c>
      <c r="AG2374" s="82"/>
      <c r="AH2374" s="60"/>
      <c r="AI2374" s="75" t="s">
        <v>8152</v>
      </c>
      <c r="AJ2374" s="6" t="s">
        <v>103</v>
      </c>
      <c r="AK2374" s="81">
        <v>0</v>
      </c>
      <c r="AL2374" s="6" t="s">
        <v>103</v>
      </c>
      <c r="AM2374" s="342"/>
      <c r="AN2374" s="342"/>
      <c r="AO2374" s="342"/>
    </row>
    <row r="2375" spans="1:41">
      <c r="A2375" s="75" t="s">
        <v>8152</v>
      </c>
      <c r="B2375" s="6" t="s">
        <v>93</v>
      </c>
      <c r="C2375" s="76">
        <v>2374</v>
      </c>
      <c r="D2375" s="80" t="s">
        <v>588</v>
      </c>
      <c r="E2375" s="80" t="s">
        <v>2163</v>
      </c>
      <c r="F2375" s="6" t="str">
        <f t="shared" si="253"/>
        <v>FREIGHTRM-A-051-SI26-M19-L</v>
      </c>
      <c r="G2375" s="95" t="s">
        <v>8157</v>
      </c>
      <c r="H2375" s="95" t="s">
        <v>8158</v>
      </c>
      <c r="I2375" s="85" t="s">
        <v>6622</v>
      </c>
      <c r="J2375" s="92">
        <v>46128</v>
      </c>
      <c r="K2375" s="95"/>
      <c r="L2375" s="80" t="s">
        <v>8386</v>
      </c>
      <c r="M2375" s="80" t="s">
        <v>174</v>
      </c>
      <c r="N2375" s="80" t="s">
        <v>116</v>
      </c>
      <c r="O2375" s="71">
        <v>0</v>
      </c>
      <c r="P2375" s="71">
        <v>0</v>
      </c>
      <c r="Q2375" s="79">
        <v>390</v>
      </c>
      <c r="R2375" s="79">
        <v>30.4</v>
      </c>
      <c r="S2375" s="71">
        <v>0</v>
      </c>
      <c r="T2375" s="79">
        <v>420.4</v>
      </c>
      <c r="U2375" s="80" t="s">
        <v>118</v>
      </c>
      <c r="V2375" s="84">
        <f t="shared" si="255"/>
        <v>420.4</v>
      </c>
      <c r="W2375" s="78">
        <v>46104</v>
      </c>
      <c r="X2375" s="80" t="s">
        <v>8387</v>
      </c>
      <c r="Y2375" s="80" t="s">
        <v>1067</v>
      </c>
      <c r="Z2375" s="80" t="s">
        <v>239</v>
      </c>
      <c r="AA2375" s="80" t="s">
        <v>283</v>
      </c>
      <c r="AB2375" s="76" t="s">
        <v>539</v>
      </c>
      <c r="AC2375" s="76" t="s">
        <v>540</v>
      </c>
      <c r="AD2375" s="76" t="s">
        <v>174</v>
      </c>
      <c r="AE2375" s="378">
        <v>67110003</v>
      </c>
      <c r="AF2375" s="76" t="s">
        <v>96</v>
      </c>
      <c r="AG2375" s="82"/>
      <c r="AH2375" s="60"/>
      <c r="AI2375" s="75" t="s">
        <v>8152</v>
      </c>
      <c r="AJ2375" s="6" t="s">
        <v>103</v>
      </c>
      <c r="AK2375" s="81">
        <v>0</v>
      </c>
      <c r="AL2375" s="6" t="s">
        <v>103</v>
      </c>
      <c r="AM2375" s="342"/>
      <c r="AN2375" s="342"/>
      <c r="AO2375" s="342"/>
    </row>
    <row r="2376" spans="1:41">
      <c r="A2376" s="75" t="s">
        <v>8152</v>
      </c>
      <c r="B2376" s="6" t="s">
        <v>93</v>
      </c>
      <c r="C2376" s="76">
        <v>2375</v>
      </c>
      <c r="D2376" s="80" t="s">
        <v>588</v>
      </c>
      <c r="E2376" s="80" t="s">
        <v>2163</v>
      </c>
      <c r="F2376" s="6" t="str">
        <f t="shared" si="253"/>
        <v>FREIGHTRM-A-058-SI26-M19-L</v>
      </c>
      <c r="G2376" s="95" t="s">
        <v>8159</v>
      </c>
      <c r="H2376" s="95" t="s">
        <v>8160</v>
      </c>
      <c r="I2376" s="85" t="s">
        <v>6622</v>
      </c>
      <c r="J2376" s="92">
        <v>46128</v>
      </c>
      <c r="K2376" s="95"/>
      <c r="L2376" s="80" t="s">
        <v>8388</v>
      </c>
      <c r="M2376" s="80" t="s">
        <v>174</v>
      </c>
      <c r="N2376" s="80" t="s">
        <v>116</v>
      </c>
      <c r="O2376" s="71">
        <v>0</v>
      </c>
      <c r="P2376" s="71">
        <v>0</v>
      </c>
      <c r="Q2376" s="79">
        <v>378</v>
      </c>
      <c r="R2376" s="79">
        <v>30.4</v>
      </c>
      <c r="S2376" s="71">
        <v>0</v>
      </c>
      <c r="T2376" s="79">
        <v>408.4</v>
      </c>
      <c r="U2376" s="80" t="s">
        <v>118</v>
      </c>
      <c r="V2376" s="84">
        <f t="shared" si="255"/>
        <v>408.4</v>
      </c>
      <c r="W2376" s="78">
        <v>46106</v>
      </c>
      <c r="X2376" s="80" t="s">
        <v>1076</v>
      </c>
      <c r="Y2376" s="80" t="s">
        <v>129</v>
      </c>
      <c r="Z2376" s="80" t="s">
        <v>239</v>
      </c>
      <c r="AA2376" s="80" t="s">
        <v>283</v>
      </c>
      <c r="AB2376" s="76" t="s">
        <v>539</v>
      </c>
      <c r="AC2376" s="76" t="s">
        <v>540</v>
      </c>
      <c r="AD2376" s="76" t="s">
        <v>174</v>
      </c>
      <c r="AE2376" s="378">
        <v>67110003</v>
      </c>
      <c r="AF2376" s="76" t="s">
        <v>96</v>
      </c>
      <c r="AG2376" s="82"/>
      <c r="AH2376" s="60"/>
      <c r="AI2376" s="75" t="s">
        <v>8152</v>
      </c>
      <c r="AJ2376" s="6" t="s">
        <v>103</v>
      </c>
      <c r="AK2376" s="81">
        <v>0</v>
      </c>
      <c r="AL2376" s="6" t="s">
        <v>103</v>
      </c>
      <c r="AM2376" s="342"/>
      <c r="AN2376" s="342"/>
      <c r="AO2376" s="342"/>
    </row>
    <row r="2377" spans="1:41">
      <c r="A2377" s="75" t="s">
        <v>8152</v>
      </c>
      <c r="B2377" s="6" t="s">
        <v>93</v>
      </c>
      <c r="C2377" s="76">
        <v>2376</v>
      </c>
      <c r="D2377" s="80" t="s">
        <v>588</v>
      </c>
      <c r="E2377" s="80" t="s">
        <v>2163</v>
      </c>
      <c r="F2377" s="6" t="str">
        <f t="shared" si="253"/>
        <v>FREIGHTRM-A-052-SI26-M19-L</v>
      </c>
      <c r="G2377" s="95" t="s">
        <v>8161</v>
      </c>
      <c r="H2377" s="95" t="s">
        <v>8162</v>
      </c>
      <c r="I2377" s="85" t="s">
        <v>6622</v>
      </c>
      <c r="J2377" s="92">
        <v>46128</v>
      </c>
      <c r="K2377" s="95"/>
      <c r="L2377" s="80" t="s">
        <v>8389</v>
      </c>
      <c r="M2377" s="80" t="s">
        <v>174</v>
      </c>
      <c r="N2377" s="80" t="s">
        <v>116</v>
      </c>
      <c r="O2377" s="71">
        <v>0</v>
      </c>
      <c r="P2377" s="71">
        <v>0</v>
      </c>
      <c r="Q2377" s="79">
        <v>414</v>
      </c>
      <c r="R2377" s="79">
        <v>30.4</v>
      </c>
      <c r="S2377" s="71">
        <v>0</v>
      </c>
      <c r="T2377" s="79">
        <v>444.4</v>
      </c>
      <c r="U2377" s="80" t="s">
        <v>118</v>
      </c>
      <c r="V2377" s="84">
        <f t="shared" si="255"/>
        <v>444.4</v>
      </c>
      <c r="W2377" s="78">
        <v>46111</v>
      </c>
      <c r="X2377" s="80" t="s">
        <v>8390</v>
      </c>
      <c r="Y2377" s="80" t="s">
        <v>1067</v>
      </c>
      <c r="Z2377" s="80" t="s">
        <v>239</v>
      </c>
      <c r="AA2377" s="80" t="s">
        <v>283</v>
      </c>
      <c r="AB2377" s="76" t="s">
        <v>539</v>
      </c>
      <c r="AC2377" s="76" t="s">
        <v>540</v>
      </c>
      <c r="AD2377" s="76" t="s">
        <v>174</v>
      </c>
      <c r="AE2377" s="378">
        <v>67110003</v>
      </c>
      <c r="AF2377" s="76" t="s">
        <v>96</v>
      </c>
      <c r="AG2377" s="82"/>
      <c r="AH2377" s="60"/>
      <c r="AI2377" s="75" t="s">
        <v>8152</v>
      </c>
      <c r="AJ2377" s="6" t="s">
        <v>103</v>
      </c>
      <c r="AK2377" s="81">
        <v>0</v>
      </c>
      <c r="AL2377" s="6" t="s">
        <v>103</v>
      </c>
      <c r="AM2377" s="342"/>
      <c r="AN2377" s="342"/>
      <c r="AO2377" s="342"/>
    </row>
    <row r="2378" spans="1:41">
      <c r="A2378" s="75" t="s">
        <v>8152</v>
      </c>
      <c r="B2378" s="6" t="s">
        <v>93</v>
      </c>
      <c r="C2378" s="76">
        <v>2377</v>
      </c>
      <c r="D2378" s="80" t="s">
        <v>588</v>
      </c>
      <c r="E2378" s="80" t="s">
        <v>2163</v>
      </c>
      <c r="F2378" s="6" t="str">
        <f t="shared" si="253"/>
        <v>FREIGHTRM-A-053-SI26-M19-L</v>
      </c>
      <c r="G2378" s="95" t="s">
        <v>8163</v>
      </c>
      <c r="H2378" s="95" t="s">
        <v>8164</v>
      </c>
      <c r="I2378" s="85" t="s">
        <v>6622</v>
      </c>
      <c r="J2378" s="92">
        <v>46128</v>
      </c>
      <c r="K2378" s="95"/>
      <c r="L2378" s="80" t="s">
        <v>8391</v>
      </c>
      <c r="M2378" s="80" t="s">
        <v>174</v>
      </c>
      <c r="N2378" s="80" t="s">
        <v>116</v>
      </c>
      <c r="O2378" s="71">
        <v>0</v>
      </c>
      <c r="P2378" s="71">
        <v>0</v>
      </c>
      <c r="Q2378" s="79">
        <v>1879</v>
      </c>
      <c r="R2378" s="79">
        <v>87.52</v>
      </c>
      <c r="S2378" s="71">
        <v>0</v>
      </c>
      <c r="T2378" s="79">
        <v>1966.52</v>
      </c>
      <c r="U2378" s="80" t="s">
        <v>118</v>
      </c>
      <c r="V2378" s="84">
        <f t="shared" si="255"/>
        <v>1966.52</v>
      </c>
      <c r="W2378" s="78">
        <v>46108</v>
      </c>
      <c r="X2378" s="80" t="s">
        <v>8392</v>
      </c>
      <c r="Y2378" s="80" t="s">
        <v>1067</v>
      </c>
      <c r="Z2378" s="80" t="s">
        <v>239</v>
      </c>
      <c r="AA2378" s="80" t="s">
        <v>283</v>
      </c>
      <c r="AB2378" s="76" t="s">
        <v>539</v>
      </c>
      <c r="AC2378" s="76" t="s">
        <v>540</v>
      </c>
      <c r="AD2378" s="76" t="s">
        <v>174</v>
      </c>
      <c r="AE2378" s="378">
        <v>67110003</v>
      </c>
      <c r="AF2378" s="76" t="s">
        <v>96</v>
      </c>
      <c r="AG2378" s="82"/>
      <c r="AH2378" s="60"/>
      <c r="AI2378" s="75" t="s">
        <v>8152</v>
      </c>
      <c r="AJ2378" s="6" t="s">
        <v>103</v>
      </c>
      <c r="AK2378" s="81">
        <v>0</v>
      </c>
      <c r="AL2378" s="6" t="s">
        <v>103</v>
      </c>
      <c r="AM2378" s="342"/>
      <c r="AN2378" s="342"/>
      <c r="AO2378" s="342"/>
    </row>
    <row r="2379" spans="1:41">
      <c r="A2379" s="75" t="s">
        <v>8152</v>
      </c>
      <c r="B2379" s="6" t="s">
        <v>93</v>
      </c>
      <c r="C2379" s="76">
        <v>2378</v>
      </c>
      <c r="D2379" s="80" t="s">
        <v>588</v>
      </c>
      <c r="E2379" s="80" t="s">
        <v>2163</v>
      </c>
      <c r="F2379" s="6" t="str">
        <f t="shared" si="253"/>
        <v>FREIGHTRM-A-055-SI26-M19-L</v>
      </c>
      <c r="G2379" s="95" t="s">
        <v>8165</v>
      </c>
      <c r="H2379" s="95" t="s">
        <v>8166</v>
      </c>
      <c r="I2379" s="85" t="s">
        <v>6622</v>
      </c>
      <c r="J2379" s="92">
        <v>46128</v>
      </c>
      <c r="K2379" s="95"/>
      <c r="L2379" s="80" t="s">
        <v>8393</v>
      </c>
      <c r="M2379" s="80" t="s">
        <v>174</v>
      </c>
      <c r="N2379" s="80" t="s">
        <v>116</v>
      </c>
      <c r="O2379" s="71">
        <v>0</v>
      </c>
      <c r="P2379" s="71">
        <v>0</v>
      </c>
      <c r="Q2379" s="79">
        <v>367</v>
      </c>
      <c r="R2379" s="79">
        <v>49.12</v>
      </c>
      <c r="S2379" s="71">
        <v>0</v>
      </c>
      <c r="T2379" s="79">
        <v>416.12</v>
      </c>
      <c r="U2379" s="80" t="s">
        <v>118</v>
      </c>
      <c r="V2379" s="84">
        <f t="shared" si="255"/>
        <v>416.12</v>
      </c>
      <c r="W2379" s="78">
        <v>46109</v>
      </c>
      <c r="X2379" s="80" t="s">
        <v>3221</v>
      </c>
      <c r="Y2379" s="80" t="s">
        <v>129</v>
      </c>
      <c r="Z2379" s="80" t="s">
        <v>239</v>
      </c>
      <c r="AA2379" s="80" t="s">
        <v>283</v>
      </c>
      <c r="AB2379" s="76" t="s">
        <v>539</v>
      </c>
      <c r="AC2379" s="76" t="s">
        <v>540</v>
      </c>
      <c r="AD2379" s="76" t="s">
        <v>174</v>
      </c>
      <c r="AE2379" s="378">
        <v>67110003</v>
      </c>
      <c r="AF2379" s="76" t="s">
        <v>96</v>
      </c>
      <c r="AG2379" s="82"/>
      <c r="AH2379" s="60"/>
      <c r="AI2379" s="75" t="s">
        <v>8152</v>
      </c>
      <c r="AJ2379" s="6" t="s">
        <v>103</v>
      </c>
      <c r="AK2379" s="81">
        <v>0</v>
      </c>
      <c r="AL2379" s="6" t="s">
        <v>103</v>
      </c>
      <c r="AM2379" s="342"/>
      <c r="AN2379" s="342"/>
      <c r="AO2379" s="342"/>
    </row>
    <row r="2380" spans="1:41">
      <c r="A2380" s="75" t="s">
        <v>8152</v>
      </c>
      <c r="B2380" s="6" t="s">
        <v>93</v>
      </c>
      <c r="C2380" s="76">
        <v>2379</v>
      </c>
      <c r="D2380" s="80" t="s">
        <v>588</v>
      </c>
      <c r="E2380" s="80" t="s">
        <v>2163</v>
      </c>
      <c r="F2380" s="6" t="str">
        <f t="shared" si="253"/>
        <v>FREIGHTRM-M-149-SI26-M19</v>
      </c>
      <c r="G2380" s="95" t="s">
        <v>8167</v>
      </c>
      <c r="H2380" s="95" t="s">
        <v>8168</v>
      </c>
      <c r="I2380" s="85" t="s">
        <v>6622</v>
      </c>
      <c r="J2380" s="92">
        <v>46128</v>
      </c>
      <c r="K2380" s="95"/>
      <c r="L2380" s="80" t="s">
        <v>8394</v>
      </c>
      <c r="M2380" s="80" t="s">
        <v>174</v>
      </c>
      <c r="N2380" s="80" t="s">
        <v>116</v>
      </c>
      <c r="O2380" s="71">
        <v>0</v>
      </c>
      <c r="P2380" s="71">
        <v>0</v>
      </c>
      <c r="Q2380" s="79">
        <v>3599</v>
      </c>
      <c r="R2380" s="79">
        <v>54.72</v>
      </c>
      <c r="S2380" s="71">
        <v>0</v>
      </c>
      <c r="T2380" s="79">
        <v>3653.72</v>
      </c>
      <c r="U2380" s="80" t="s">
        <v>118</v>
      </c>
      <c r="V2380" s="84">
        <f t="shared" si="255"/>
        <v>3653.72</v>
      </c>
      <c r="W2380" s="78">
        <v>46111</v>
      </c>
      <c r="X2380" s="80" t="s">
        <v>8395</v>
      </c>
      <c r="Y2380" s="80" t="s">
        <v>129</v>
      </c>
      <c r="Z2380" s="80" t="s">
        <v>239</v>
      </c>
      <c r="AA2380" s="80" t="s">
        <v>283</v>
      </c>
      <c r="AB2380" s="76" t="s">
        <v>539</v>
      </c>
      <c r="AC2380" s="76" t="s">
        <v>540</v>
      </c>
      <c r="AD2380" s="76" t="s">
        <v>174</v>
      </c>
      <c r="AE2380" s="378">
        <v>67110003</v>
      </c>
      <c r="AF2380" s="76" t="s">
        <v>96</v>
      </c>
      <c r="AG2380" s="82"/>
      <c r="AH2380" s="60"/>
      <c r="AI2380" s="75" t="s">
        <v>8152</v>
      </c>
      <c r="AJ2380" s="6" t="s">
        <v>103</v>
      </c>
      <c r="AK2380" s="81">
        <v>0</v>
      </c>
      <c r="AL2380" s="6" t="s">
        <v>103</v>
      </c>
      <c r="AM2380" s="342"/>
      <c r="AN2380" s="342"/>
      <c r="AO2380" s="342"/>
    </row>
    <row r="2381" spans="1:41">
      <c r="A2381" s="75" t="s">
        <v>8152</v>
      </c>
      <c r="B2381" s="6" t="s">
        <v>93</v>
      </c>
      <c r="C2381" s="76">
        <v>2380</v>
      </c>
      <c r="D2381" s="80" t="s">
        <v>588</v>
      </c>
      <c r="E2381" s="80" t="s">
        <v>2163</v>
      </c>
      <c r="F2381" s="6" t="str">
        <f t="shared" si="253"/>
        <v>FREIGHTRM-A-061-SI26-M19-L</v>
      </c>
      <c r="G2381" s="95" t="s">
        <v>8169</v>
      </c>
      <c r="H2381" s="95" t="s">
        <v>8170</v>
      </c>
      <c r="I2381" s="85" t="s">
        <v>6622</v>
      </c>
      <c r="J2381" s="92">
        <v>46128</v>
      </c>
      <c r="K2381" s="95"/>
      <c r="L2381" s="80" t="s">
        <v>8396</v>
      </c>
      <c r="M2381" s="80" t="s">
        <v>174</v>
      </c>
      <c r="N2381" s="80" t="s">
        <v>116</v>
      </c>
      <c r="O2381" s="71">
        <v>0</v>
      </c>
      <c r="P2381" s="71">
        <v>0</v>
      </c>
      <c r="Q2381" s="79">
        <v>1791</v>
      </c>
      <c r="R2381" s="79">
        <v>59.84</v>
      </c>
      <c r="S2381" s="71">
        <v>0</v>
      </c>
      <c r="T2381" s="79">
        <v>1850.84</v>
      </c>
      <c r="U2381" s="80" t="s">
        <v>118</v>
      </c>
      <c r="V2381" s="84">
        <f t="shared" si="255"/>
        <v>1850.84</v>
      </c>
      <c r="W2381" s="78">
        <v>46120</v>
      </c>
      <c r="X2381" s="80" t="s">
        <v>8397</v>
      </c>
      <c r="Y2381" s="80" t="s">
        <v>129</v>
      </c>
      <c r="Z2381" s="80" t="s">
        <v>239</v>
      </c>
      <c r="AA2381" s="80" t="s">
        <v>283</v>
      </c>
      <c r="AB2381" s="76" t="s">
        <v>539</v>
      </c>
      <c r="AC2381" s="76" t="s">
        <v>540</v>
      </c>
      <c r="AD2381" s="76" t="s">
        <v>174</v>
      </c>
      <c r="AE2381" s="378">
        <v>67110003</v>
      </c>
      <c r="AF2381" s="76" t="s">
        <v>96</v>
      </c>
      <c r="AG2381" s="82"/>
      <c r="AH2381" s="60"/>
      <c r="AI2381" s="75" t="s">
        <v>8152</v>
      </c>
      <c r="AJ2381" s="6" t="s">
        <v>103</v>
      </c>
      <c r="AK2381" s="81">
        <v>0</v>
      </c>
      <c r="AL2381" s="6" t="s">
        <v>103</v>
      </c>
      <c r="AM2381" s="342"/>
      <c r="AN2381" s="342"/>
      <c r="AO2381" s="342"/>
    </row>
    <row r="2382" spans="1:41">
      <c r="A2382" s="75" t="s">
        <v>8152</v>
      </c>
      <c r="B2382" s="6" t="s">
        <v>93</v>
      </c>
      <c r="C2382" s="76">
        <v>2381</v>
      </c>
      <c r="D2382" s="80" t="s">
        <v>588</v>
      </c>
      <c r="E2382" s="80" t="s">
        <v>2163</v>
      </c>
      <c r="F2382" s="6" t="str">
        <f t="shared" si="253"/>
        <v>FREIGHTRM-A-062-SI26-M19-L</v>
      </c>
      <c r="G2382" s="95" t="s">
        <v>8171</v>
      </c>
      <c r="H2382" s="95" t="s">
        <v>8172</v>
      </c>
      <c r="I2382" s="85" t="s">
        <v>6622</v>
      </c>
      <c r="J2382" s="92">
        <v>46128</v>
      </c>
      <c r="K2382" s="95"/>
      <c r="L2382" s="80" t="s">
        <v>8398</v>
      </c>
      <c r="M2382" s="80" t="s">
        <v>174</v>
      </c>
      <c r="N2382" s="80" t="s">
        <v>116</v>
      </c>
      <c r="O2382" s="71">
        <v>0</v>
      </c>
      <c r="P2382" s="71">
        <v>0</v>
      </c>
      <c r="Q2382" s="79">
        <v>307</v>
      </c>
      <c r="R2382" s="79">
        <v>40.32</v>
      </c>
      <c r="S2382" s="71">
        <v>0</v>
      </c>
      <c r="T2382" s="79">
        <v>347.32</v>
      </c>
      <c r="U2382" s="80" t="s">
        <v>118</v>
      </c>
      <c r="V2382" s="84">
        <f t="shared" si="255"/>
        <v>347.32</v>
      </c>
      <c r="W2382" s="78">
        <v>46115</v>
      </c>
      <c r="X2382" s="80" t="s">
        <v>3221</v>
      </c>
      <c r="Y2382" s="80" t="s">
        <v>129</v>
      </c>
      <c r="Z2382" s="80" t="s">
        <v>239</v>
      </c>
      <c r="AA2382" s="80" t="s">
        <v>283</v>
      </c>
      <c r="AB2382" s="76" t="s">
        <v>539</v>
      </c>
      <c r="AC2382" s="76" t="s">
        <v>540</v>
      </c>
      <c r="AD2382" s="76" t="s">
        <v>174</v>
      </c>
      <c r="AE2382" s="378">
        <v>67110003</v>
      </c>
      <c r="AF2382" s="76" t="s">
        <v>96</v>
      </c>
      <c r="AG2382" s="82"/>
      <c r="AH2382" s="60"/>
      <c r="AI2382" s="75" t="s">
        <v>8152</v>
      </c>
      <c r="AJ2382" s="6" t="s">
        <v>103</v>
      </c>
      <c r="AK2382" s="81">
        <v>0</v>
      </c>
      <c r="AL2382" s="6" t="s">
        <v>103</v>
      </c>
      <c r="AM2382" s="342"/>
      <c r="AN2382" s="342"/>
      <c r="AO2382" s="342"/>
    </row>
    <row r="2383" spans="1:41">
      <c r="A2383" s="75" t="s">
        <v>8152</v>
      </c>
      <c r="B2383" s="6" t="s">
        <v>93</v>
      </c>
      <c r="C2383" s="76">
        <v>2382</v>
      </c>
      <c r="D2383" s="80" t="s">
        <v>588</v>
      </c>
      <c r="E2383" s="80" t="s">
        <v>2163</v>
      </c>
      <c r="F2383" s="6" t="str">
        <f t="shared" si="253"/>
        <v>FREIGHTAF-M-160-SI26-M17</v>
      </c>
      <c r="G2383" s="95" t="s">
        <v>8173</v>
      </c>
      <c r="H2383" s="95" t="s">
        <v>8174</v>
      </c>
      <c r="I2383" s="85" t="s">
        <v>6622</v>
      </c>
      <c r="J2383" s="92">
        <v>46128</v>
      </c>
      <c r="K2383" s="95"/>
      <c r="L2383" s="80" t="s">
        <v>8399</v>
      </c>
      <c r="M2383" s="80" t="s">
        <v>174</v>
      </c>
      <c r="N2383" s="80" t="s">
        <v>116</v>
      </c>
      <c r="O2383" s="71">
        <v>0</v>
      </c>
      <c r="P2383" s="71">
        <v>0</v>
      </c>
      <c r="Q2383" s="79">
        <v>8760</v>
      </c>
      <c r="R2383" s="79">
        <v>177.6</v>
      </c>
      <c r="S2383" s="71">
        <v>0</v>
      </c>
      <c r="T2383" s="79">
        <v>8937.6</v>
      </c>
      <c r="U2383" s="80" t="s">
        <v>118</v>
      </c>
      <c r="V2383" s="84">
        <f t="shared" si="255"/>
        <v>8937.6</v>
      </c>
      <c r="W2383" s="78">
        <v>46125</v>
      </c>
      <c r="X2383" s="80" t="s">
        <v>8400</v>
      </c>
      <c r="Y2383" s="80" t="s">
        <v>129</v>
      </c>
      <c r="Z2383" s="80" t="s">
        <v>239</v>
      </c>
      <c r="AA2383" s="80" t="s">
        <v>283</v>
      </c>
      <c r="AB2383" s="76" t="s">
        <v>1093</v>
      </c>
      <c r="AC2383" s="76" t="s">
        <v>540</v>
      </c>
      <c r="AD2383" s="76" t="s">
        <v>174</v>
      </c>
      <c r="AE2383" s="378">
        <v>67110003</v>
      </c>
      <c r="AF2383" s="76" t="s">
        <v>96</v>
      </c>
      <c r="AG2383" s="82"/>
      <c r="AH2383" s="60"/>
      <c r="AI2383" s="75" t="s">
        <v>8152</v>
      </c>
      <c r="AJ2383" s="6" t="s">
        <v>103</v>
      </c>
      <c r="AK2383" s="81">
        <v>0</v>
      </c>
      <c r="AL2383" s="6" t="s">
        <v>103</v>
      </c>
      <c r="AM2383" s="342"/>
      <c r="AN2383" s="342"/>
      <c r="AO2383" s="342"/>
    </row>
    <row r="2384" spans="1:41">
      <c r="A2384" s="75" t="s">
        <v>8152</v>
      </c>
      <c r="B2384" s="6" t="s">
        <v>93</v>
      </c>
      <c r="C2384" s="76">
        <v>2383</v>
      </c>
      <c r="D2384" s="80" t="s">
        <v>588</v>
      </c>
      <c r="E2384" s="80" t="s">
        <v>2163</v>
      </c>
      <c r="F2384" s="6" t="str">
        <f t="shared" si="253"/>
        <v>FREIGHTRM-A-066-SI26-M19-L</v>
      </c>
      <c r="G2384" s="95" t="s">
        <v>8175</v>
      </c>
      <c r="H2384" s="95" t="s">
        <v>8176</v>
      </c>
      <c r="I2384" s="85" t="s">
        <v>6622</v>
      </c>
      <c r="J2384" s="92">
        <v>46128</v>
      </c>
      <c r="K2384" s="95"/>
      <c r="L2384" s="80" t="s">
        <v>8401</v>
      </c>
      <c r="M2384" s="80" t="s">
        <v>174</v>
      </c>
      <c r="N2384" s="80" t="s">
        <v>116</v>
      </c>
      <c r="O2384" s="71">
        <v>0</v>
      </c>
      <c r="P2384" s="71">
        <v>0</v>
      </c>
      <c r="Q2384" s="79">
        <v>307</v>
      </c>
      <c r="R2384" s="79">
        <v>40.32</v>
      </c>
      <c r="S2384" s="71">
        <v>0</v>
      </c>
      <c r="T2384" s="79">
        <v>347.32</v>
      </c>
      <c r="U2384" s="80" t="s">
        <v>118</v>
      </c>
      <c r="V2384" s="84">
        <f t="shared" si="255"/>
        <v>347.32</v>
      </c>
      <c r="W2384" s="78">
        <v>46122</v>
      </c>
      <c r="X2384" s="80" t="s">
        <v>3221</v>
      </c>
      <c r="Y2384" s="80" t="s">
        <v>129</v>
      </c>
      <c r="Z2384" s="80" t="s">
        <v>239</v>
      </c>
      <c r="AA2384" s="80" t="s">
        <v>283</v>
      </c>
      <c r="AB2384" s="76" t="s">
        <v>539</v>
      </c>
      <c r="AC2384" s="76" t="s">
        <v>540</v>
      </c>
      <c r="AD2384" s="76" t="s">
        <v>174</v>
      </c>
      <c r="AE2384" s="378">
        <v>67110003</v>
      </c>
      <c r="AF2384" s="76" t="s">
        <v>96</v>
      </c>
      <c r="AG2384" s="82"/>
      <c r="AH2384" s="60"/>
      <c r="AI2384" s="75" t="s">
        <v>8152</v>
      </c>
      <c r="AJ2384" s="6" t="s">
        <v>103</v>
      </c>
      <c r="AK2384" s="81">
        <v>0</v>
      </c>
      <c r="AL2384" s="6" t="s">
        <v>103</v>
      </c>
      <c r="AM2384" s="342"/>
      <c r="AN2384" s="342"/>
      <c r="AO2384" s="342"/>
    </row>
    <row r="2385" spans="1:41">
      <c r="A2385" s="75" t="s">
        <v>8152</v>
      </c>
      <c r="B2385" s="6" t="s">
        <v>93</v>
      </c>
      <c r="C2385" s="76">
        <v>2384</v>
      </c>
      <c r="D2385" s="80" t="s">
        <v>588</v>
      </c>
      <c r="E2385" s="80" t="s">
        <v>2163</v>
      </c>
      <c r="F2385" s="6" t="str">
        <f t="shared" si="253"/>
        <v>FREIGHTRM-A-060-SI26-M19-L</v>
      </c>
      <c r="G2385" s="95" t="s">
        <v>8177</v>
      </c>
      <c r="H2385" s="95" t="s">
        <v>8178</v>
      </c>
      <c r="I2385" s="85" t="s">
        <v>6622</v>
      </c>
      <c r="J2385" s="92">
        <v>46128</v>
      </c>
      <c r="K2385" s="95"/>
      <c r="L2385" s="80" t="s">
        <v>8402</v>
      </c>
      <c r="M2385" s="80" t="s">
        <v>174</v>
      </c>
      <c r="N2385" s="80" t="s">
        <v>116</v>
      </c>
      <c r="O2385" s="71">
        <v>0</v>
      </c>
      <c r="P2385" s="71">
        <v>0</v>
      </c>
      <c r="Q2385" s="79">
        <v>306</v>
      </c>
      <c r="R2385" s="79">
        <v>36.799999999999997</v>
      </c>
      <c r="S2385" s="71">
        <v>0</v>
      </c>
      <c r="T2385" s="79">
        <v>342.8</v>
      </c>
      <c r="U2385" s="80" t="s">
        <v>118</v>
      </c>
      <c r="V2385" s="84">
        <f t="shared" si="255"/>
        <v>342.8</v>
      </c>
      <c r="W2385" s="78">
        <v>46119</v>
      </c>
      <c r="X2385" s="80" t="s">
        <v>580</v>
      </c>
      <c r="Y2385" s="80" t="s">
        <v>2524</v>
      </c>
      <c r="Z2385" s="80" t="s">
        <v>239</v>
      </c>
      <c r="AA2385" s="80" t="s">
        <v>283</v>
      </c>
      <c r="AB2385" s="76" t="s">
        <v>539</v>
      </c>
      <c r="AC2385" s="76" t="s">
        <v>540</v>
      </c>
      <c r="AD2385" s="76" t="s">
        <v>174</v>
      </c>
      <c r="AE2385" s="378">
        <v>67110003</v>
      </c>
      <c r="AF2385" s="76" t="s">
        <v>96</v>
      </c>
      <c r="AG2385" s="82"/>
      <c r="AH2385" s="60"/>
      <c r="AI2385" s="75" t="s">
        <v>8152</v>
      </c>
      <c r="AJ2385" s="6" t="s">
        <v>103</v>
      </c>
      <c r="AK2385" s="81">
        <v>0</v>
      </c>
      <c r="AL2385" s="6" t="s">
        <v>103</v>
      </c>
      <c r="AM2385" s="342"/>
      <c r="AN2385" s="342"/>
      <c r="AO2385" s="342"/>
    </row>
    <row r="2386" spans="1:41">
      <c r="A2386" s="75" t="s">
        <v>8152</v>
      </c>
      <c r="B2386" s="6" t="s">
        <v>93</v>
      </c>
      <c r="C2386" s="76">
        <v>2385</v>
      </c>
      <c r="D2386" s="80" t="s">
        <v>588</v>
      </c>
      <c r="E2386" s="80" t="s">
        <v>2163</v>
      </c>
      <c r="F2386" s="6" t="str">
        <f t="shared" si="253"/>
        <v>FREIGHTRM-A-069-SI26-M19-L</v>
      </c>
      <c r="G2386" s="95" t="s">
        <v>8179</v>
      </c>
      <c r="H2386" s="95" t="s">
        <v>8180</v>
      </c>
      <c r="I2386" s="85" t="s">
        <v>6622</v>
      </c>
      <c r="J2386" s="92">
        <v>46128</v>
      </c>
      <c r="K2386" s="95"/>
      <c r="L2386" s="80" t="s">
        <v>8403</v>
      </c>
      <c r="M2386" s="80" t="s">
        <v>174</v>
      </c>
      <c r="N2386" s="80" t="s">
        <v>116</v>
      </c>
      <c r="O2386" s="71">
        <v>0</v>
      </c>
      <c r="P2386" s="71">
        <v>0</v>
      </c>
      <c r="Q2386" s="79">
        <v>373</v>
      </c>
      <c r="R2386" s="79">
        <v>37.119999999999997</v>
      </c>
      <c r="S2386" s="71">
        <v>0</v>
      </c>
      <c r="T2386" s="79">
        <v>410.12</v>
      </c>
      <c r="U2386" s="80" t="s">
        <v>118</v>
      </c>
      <c r="V2386" s="84">
        <f t="shared" si="255"/>
        <v>410.12</v>
      </c>
      <c r="W2386" s="78">
        <v>46122</v>
      </c>
      <c r="X2386" s="80" t="s">
        <v>580</v>
      </c>
      <c r="Y2386" s="80" t="s">
        <v>2524</v>
      </c>
      <c r="Z2386" s="80" t="s">
        <v>239</v>
      </c>
      <c r="AA2386" s="80" t="s">
        <v>283</v>
      </c>
      <c r="AB2386" s="76" t="s">
        <v>539</v>
      </c>
      <c r="AC2386" s="76" t="s">
        <v>540</v>
      </c>
      <c r="AD2386" s="76" t="s">
        <v>174</v>
      </c>
      <c r="AE2386" s="378">
        <v>67110003</v>
      </c>
      <c r="AF2386" s="76" t="s">
        <v>96</v>
      </c>
      <c r="AG2386" s="82"/>
      <c r="AH2386" s="60"/>
      <c r="AI2386" s="75" t="s">
        <v>8152</v>
      </c>
      <c r="AJ2386" s="6" t="s">
        <v>103</v>
      </c>
      <c r="AK2386" s="81">
        <v>0</v>
      </c>
      <c r="AL2386" s="6" t="s">
        <v>103</v>
      </c>
      <c r="AM2386" s="342"/>
      <c r="AN2386" s="342"/>
      <c r="AO2386" s="342"/>
    </row>
    <row r="2387" spans="1:41">
      <c r="A2387" s="75" t="s">
        <v>8152</v>
      </c>
      <c r="B2387" s="6" t="s">
        <v>93</v>
      </c>
      <c r="C2387" s="76">
        <v>2386</v>
      </c>
      <c r="D2387" s="80" t="s">
        <v>589</v>
      </c>
      <c r="E2387" s="80" t="s">
        <v>2164</v>
      </c>
      <c r="F2387" s="6" t="str">
        <f t="shared" si="253"/>
        <v>BROKERRM-V-071-V1I26-M19</v>
      </c>
      <c r="G2387" s="95" t="s">
        <v>8181</v>
      </c>
      <c r="H2387" s="95" t="s">
        <v>8182</v>
      </c>
      <c r="I2387" s="85" t="s">
        <v>6622</v>
      </c>
      <c r="J2387" s="92">
        <v>46126</v>
      </c>
      <c r="K2387" s="95" t="s">
        <v>8404</v>
      </c>
      <c r="L2387" s="80" t="s">
        <v>116</v>
      </c>
      <c r="M2387" s="80" t="s">
        <v>1084</v>
      </c>
      <c r="N2387" s="80" t="s">
        <v>1085</v>
      </c>
      <c r="O2387" s="71">
        <v>0</v>
      </c>
      <c r="P2387" s="71">
        <v>0</v>
      </c>
      <c r="Q2387" s="79">
        <v>1183.6500000000001</v>
      </c>
      <c r="R2387" s="79">
        <v>189.39</v>
      </c>
      <c r="S2387" s="71">
        <v>0</v>
      </c>
      <c r="T2387" s="79">
        <v>1373.04</v>
      </c>
      <c r="U2387" s="80" t="s">
        <v>24</v>
      </c>
      <c r="V2387" s="84">
        <f>T2387/17.3838</f>
        <v>78.983881544886614</v>
      </c>
      <c r="W2387" s="78">
        <v>46125</v>
      </c>
      <c r="X2387" s="80" t="s">
        <v>1086</v>
      </c>
      <c r="Y2387" s="80" t="s">
        <v>121</v>
      </c>
      <c r="Z2387" s="80" t="s">
        <v>537</v>
      </c>
      <c r="AA2387" s="80" t="s">
        <v>122</v>
      </c>
      <c r="AB2387" s="76" t="s">
        <v>539</v>
      </c>
      <c r="AC2387" s="76" t="s">
        <v>540</v>
      </c>
      <c r="AD2387" s="76" t="s">
        <v>173</v>
      </c>
      <c r="AE2387" s="76" t="s">
        <v>548</v>
      </c>
      <c r="AF2387" s="76" t="s">
        <v>96</v>
      </c>
      <c r="AG2387" s="82"/>
      <c r="AH2387" s="60"/>
      <c r="AI2387" s="75" t="s">
        <v>8152</v>
      </c>
      <c r="AJ2387" s="6" t="s">
        <v>103</v>
      </c>
      <c r="AK2387" s="81">
        <v>0</v>
      </c>
      <c r="AL2387" s="6" t="s">
        <v>103</v>
      </c>
      <c r="AM2387" s="342"/>
      <c r="AN2387" s="342"/>
      <c r="AO2387" s="342"/>
    </row>
    <row r="2388" spans="1:41">
      <c r="A2388" s="75" t="s">
        <v>8152</v>
      </c>
      <c r="B2388" s="6" t="s">
        <v>93</v>
      </c>
      <c r="C2388" s="76">
        <v>2387</v>
      </c>
      <c r="D2388" s="80" t="s">
        <v>589</v>
      </c>
      <c r="E2388" s="80" t="s">
        <v>2164</v>
      </c>
      <c r="F2388" s="6" t="str">
        <f t="shared" si="253"/>
        <v>BROKERRM-V-074-V1I26-M19</v>
      </c>
      <c r="G2388" s="95" t="s">
        <v>5899</v>
      </c>
      <c r="H2388" s="95" t="s">
        <v>8183</v>
      </c>
      <c r="I2388" s="85" t="s">
        <v>6622</v>
      </c>
      <c r="J2388" s="92">
        <v>46126</v>
      </c>
      <c r="K2388" s="95" t="s">
        <v>8405</v>
      </c>
      <c r="L2388" s="80" t="s">
        <v>116</v>
      </c>
      <c r="M2388" s="80" t="s">
        <v>1100</v>
      </c>
      <c r="N2388" s="80" t="s">
        <v>1085</v>
      </c>
      <c r="O2388" s="71">
        <v>0</v>
      </c>
      <c r="P2388" s="71">
        <v>0</v>
      </c>
      <c r="Q2388" s="79">
        <v>1431.66</v>
      </c>
      <c r="R2388" s="79">
        <v>229.07</v>
      </c>
      <c r="S2388" s="71">
        <v>0</v>
      </c>
      <c r="T2388" s="79">
        <v>1660.73</v>
      </c>
      <c r="U2388" s="80" t="s">
        <v>24</v>
      </c>
      <c r="V2388" s="84">
        <f t="shared" ref="V2388:V2418" si="256">T2388/17.3838</f>
        <v>95.533197574753501</v>
      </c>
      <c r="W2388" s="78">
        <v>46125</v>
      </c>
      <c r="X2388" s="80" t="s">
        <v>1834</v>
      </c>
      <c r="Y2388" s="80" t="s">
        <v>537</v>
      </c>
      <c r="Z2388" s="80" t="s">
        <v>121</v>
      </c>
      <c r="AA2388" s="80" t="s">
        <v>122</v>
      </c>
      <c r="AB2388" s="76" t="s">
        <v>539</v>
      </c>
      <c r="AC2388" s="76" t="s">
        <v>540</v>
      </c>
      <c r="AD2388" s="76" t="s">
        <v>173</v>
      </c>
      <c r="AE2388" s="76" t="s">
        <v>548</v>
      </c>
      <c r="AF2388" s="76" t="s">
        <v>96</v>
      </c>
      <c r="AG2388" s="82"/>
      <c r="AH2388" s="60"/>
      <c r="AI2388" s="75" t="s">
        <v>8152</v>
      </c>
      <c r="AJ2388" s="6" t="s">
        <v>103</v>
      </c>
      <c r="AK2388" s="81">
        <v>0</v>
      </c>
      <c r="AL2388" s="6" t="s">
        <v>103</v>
      </c>
      <c r="AM2388" s="342"/>
      <c r="AN2388" s="342"/>
      <c r="AO2388" s="342"/>
    </row>
    <row r="2389" spans="1:41">
      <c r="A2389" s="75" t="s">
        <v>8152</v>
      </c>
      <c r="B2389" s="6" t="s">
        <v>93</v>
      </c>
      <c r="C2389" s="76">
        <v>2388</v>
      </c>
      <c r="D2389" s="80" t="s">
        <v>589</v>
      </c>
      <c r="E2389" s="80" t="s">
        <v>2164</v>
      </c>
      <c r="F2389" s="6" t="str">
        <f t="shared" si="253"/>
        <v>BROKERRM-V-075-V1I26-M45</v>
      </c>
      <c r="G2389" s="95" t="s">
        <v>8184</v>
      </c>
      <c r="H2389" s="95" t="s">
        <v>8185</v>
      </c>
      <c r="I2389" s="85" t="s">
        <v>6622</v>
      </c>
      <c r="J2389" s="92">
        <v>46125</v>
      </c>
      <c r="K2389" s="95" t="s">
        <v>8406</v>
      </c>
      <c r="L2389" s="80" t="s">
        <v>116</v>
      </c>
      <c r="M2389" s="80" t="s">
        <v>1084</v>
      </c>
      <c r="N2389" s="80" t="s">
        <v>1085</v>
      </c>
      <c r="O2389" s="71">
        <v>0</v>
      </c>
      <c r="P2389" s="71">
        <v>0</v>
      </c>
      <c r="Q2389" s="79">
        <v>1183.6500000000001</v>
      </c>
      <c r="R2389" s="79">
        <v>189.39</v>
      </c>
      <c r="S2389" s="71">
        <v>0</v>
      </c>
      <c r="T2389" s="79">
        <v>1373.04</v>
      </c>
      <c r="U2389" s="80" t="s">
        <v>24</v>
      </c>
      <c r="V2389" s="84">
        <f t="shared" si="256"/>
        <v>78.983881544886614</v>
      </c>
      <c r="W2389" s="78">
        <v>46122</v>
      </c>
      <c r="X2389" s="80" t="s">
        <v>1097</v>
      </c>
      <c r="Y2389" s="80" t="s">
        <v>121</v>
      </c>
      <c r="Z2389" s="80" t="s">
        <v>537</v>
      </c>
      <c r="AA2389" s="80" t="s">
        <v>122</v>
      </c>
      <c r="AB2389" s="76" t="s">
        <v>6708</v>
      </c>
      <c r="AC2389" s="76" t="s">
        <v>540</v>
      </c>
      <c r="AD2389" s="76" t="s">
        <v>173</v>
      </c>
      <c r="AE2389" s="76" t="s">
        <v>548</v>
      </c>
      <c r="AF2389" s="76" t="s">
        <v>96</v>
      </c>
      <c r="AG2389" s="82"/>
      <c r="AH2389" s="60"/>
      <c r="AI2389" s="75" t="s">
        <v>8152</v>
      </c>
      <c r="AJ2389" s="6" t="s">
        <v>103</v>
      </c>
      <c r="AK2389" s="81">
        <v>0</v>
      </c>
      <c r="AL2389" s="6" t="s">
        <v>103</v>
      </c>
      <c r="AM2389" s="342"/>
      <c r="AN2389" s="342"/>
      <c r="AO2389" s="342"/>
    </row>
    <row r="2390" spans="1:41">
      <c r="A2390" s="75" t="s">
        <v>8152</v>
      </c>
      <c r="B2390" s="6" t="s">
        <v>93</v>
      </c>
      <c r="C2390" s="76">
        <v>2389</v>
      </c>
      <c r="D2390" s="80" t="s">
        <v>589</v>
      </c>
      <c r="E2390" s="80" t="s">
        <v>2164</v>
      </c>
      <c r="F2390" s="6" t="str">
        <f t="shared" si="253"/>
        <v>BROKERRM-V-084-V1I26-M19</v>
      </c>
      <c r="G2390" s="95" t="s">
        <v>7723</v>
      </c>
      <c r="H2390" s="95" t="s">
        <v>8186</v>
      </c>
      <c r="I2390" s="85" t="s">
        <v>6622</v>
      </c>
      <c r="J2390" s="92">
        <v>46127</v>
      </c>
      <c r="K2390" s="95" t="s">
        <v>8407</v>
      </c>
      <c r="L2390" s="80" t="s">
        <v>116</v>
      </c>
      <c r="M2390" s="80" t="s">
        <v>1084</v>
      </c>
      <c r="N2390" s="80" t="s">
        <v>1085</v>
      </c>
      <c r="O2390" s="71">
        <v>0</v>
      </c>
      <c r="P2390" s="71">
        <v>0</v>
      </c>
      <c r="Q2390" s="79">
        <v>1183.6500000000001</v>
      </c>
      <c r="R2390" s="79">
        <v>189.39</v>
      </c>
      <c r="S2390" s="71">
        <v>0</v>
      </c>
      <c r="T2390" s="79">
        <v>1373.04</v>
      </c>
      <c r="U2390" s="80" t="s">
        <v>24</v>
      </c>
      <c r="V2390" s="84">
        <f t="shared" si="256"/>
        <v>78.983881544886614</v>
      </c>
      <c r="W2390" s="78">
        <v>46126</v>
      </c>
      <c r="X2390" s="80" t="s">
        <v>1851</v>
      </c>
      <c r="Y2390" s="80" t="s">
        <v>121</v>
      </c>
      <c r="Z2390" s="80" t="s">
        <v>537</v>
      </c>
      <c r="AA2390" s="80" t="s">
        <v>122</v>
      </c>
      <c r="AB2390" s="76" t="s">
        <v>539</v>
      </c>
      <c r="AC2390" s="76" t="s">
        <v>540</v>
      </c>
      <c r="AD2390" s="76" t="s">
        <v>173</v>
      </c>
      <c r="AE2390" s="76" t="s">
        <v>548</v>
      </c>
      <c r="AF2390" s="76" t="s">
        <v>96</v>
      </c>
      <c r="AG2390" s="82"/>
      <c r="AH2390" s="60"/>
      <c r="AI2390" s="75" t="s">
        <v>8152</v>
      </c>
      <c r="AJ2390" s="6" t="s">
        <v>103</v>
      </c>
      <c r="AK2390" s="81">
        <v>0</v>
      </c>
      <c r="AL2390" s="6" t="s">
        <v>103</v>
      </c>
      <c r="AM2390" s="342"/>
      <c r="AN2390" s="342"/>
      <c r="AO2390" s="342"/>
    </row>
    <row r="2391" spans="1:41">
      <c r="A2391" s="75" t="s">
        <v>8152</v>
      </c>
      <c r="B2391" s="6" t="s">
        <v>93</v>
      </c>
      <c r="C2391" s="76">
        <v>2390</v>
      </c>
      <c r="D2391" s="80" t="s">
        <v>589</v>
      </c>
      <c r="E2391" s="80" t="s">
        <v>2164</v>
      </c>
      <c r="F2391" s="6" t="str">
        <f t="shared" si="253"/>
        <v>BROKERRM-V-090-V1I26-M23</v>
      </c>
      <c r="G2391" s="95" t="s">
        <v>8187</v>
      </c>
      <c r="H2391" s="95" t="s">
        <v>8188</v>
      </c>
      <c r="I2391" s="85" t="s">
        <v>6622</v>
      </c>
      <c r="J2391" s="92">
        <v>46128</v>
      </c>
      <c r="K2391" s="95" t="s">
        <v>8408</v>
      </c>
      <c r="L2391" s="80" t="s">
        <v>116</v>
      </c>
      <c r="M2391" s="80" t="s">
        <v>1084</v>
      </c>
      <c r="N2391" s="80" t="s">
        <v>1085</v>
      </c>
      <c r="O2391" s="71">
        <v>0</v>
      </c>
      <c r="P2391" s="71">
        <v>0</v>
      </c>
      <c r="Q2391" s="79">
        <v>1183.6500000000001</v>
      </c>
      <c r="R2391" s="79">
        <v>189.39</v>
      </c>
      <c r="S2391" s="71">
        <v>0</v>
      </c>
      <c r="T2391" s="79">
        <v>1373.04</v>
      </c>
      <c r="U2391" s="80" t="s">
        <v>24</v>
      </c>
      <c r="V2391" s="84">
        <f t="shared" si="256"/>
        <v>78.983881544886614</v>
      </c>
      <c r="W2391" s="78">
        <v>46127</v>
      </c>
      <c r="X2391" s="80" t="s">
        <v>1862</v>
      </c>
      <c r="Y2391" s="80" t="s">
        <v>121</v>
      </c>
      <c r="Z2391" s="80" t="s">
        <v>537</v>
      </c>
      <c r="AA2391" s="80" t="s">
        <v>122</v>
      </c>
      <c r="AB2391" s="76" t="s">
        <v>1118</v>
      </c>
      <c r="AC2391" s="76" t="s">
        <v>540</v>
      </c>
      <c r="AD2391" s="76" t="s">
        <v>173</v>
      </c>
      <c r="AE2391" s="76" t="s">
        <v>548</v>
      </c>
      <c r="AF2391" s="76" t="s">
        <v>96</v>
      </c>
      <c r="AG2391" s="82"/>
      <c r="AH2391" s="60"/>
      <c r="AI2391" s="75" t="s">
        <v>8152</v>
      </c>
      <c r="AJ2391" s="6" t="s">
        <v>103</v>
      </c>
      <c r="AK2391" s="81">
        <v>0</v>
      </c>
      <c r="AL2391" s="6" t="s">
        <v>103</v>
      </c>
      <c r="AM2391" s="342"/>
      <c r="AN2391" s="342"/>
      <c r="AO2391" s="342"/>
    </row>
    <row r="2392" spans="1:41">
      <c r="A2392" s="75" t="s">
        <v>8152</v>
      </c>
      <c r="B2392" s="6" t="s">
        <v>93</v>
      </c>
      <c r="C2392" s="76">
        <v>2391</v>
      </c>
      <c r="D2392" s="80" t="s">
        <v>589</v>
      </c>
      <c r="E2392" s="80" t="s">
        <v>2164</v>
      </c>
      <c r="F2392" s="6" t="str">
        <f t="shared" si="253"/>
        <v>BROKERRM-V-135-V1I26-M45</v>
      </c>
      <c r="G2392" s="95" t="s">
        <v>8189</v>
      </c>
      <c r="H2392" s="95" t="s">
        <v>8190</v>
      </c>
      <c r="I2392" s="85" t="s">
        <v>6622</v>
      </c>
      <c r="J2392" s="92">
        <v>46125</v>
      </c>
      <c r="K2392" s="95" t="s">
        <v>8409</v>
      </c>
      <c r="L2392" s="80" t="s">
        <v>116</v>
      </c>
      <c r="M2392" s="80" t="s">
        <v>1084</v>
      </c>
      <c r="N2392" s="80" t="s">
        <v>1085</v>
      </c>
      <c r="O2392" s="71">
        <v>0</v>
      </c>
      <c r="P2392" s="71">
        <v>0</v>
      </c>
      <c r="Q2392" s="79">
        <v>1183.6500000000001</v>
      </c>
      <c r="R2392" s="79">
        <v>189.39</v>
      </c>
      <c r="S2392" s="71">
        <v>0</v>
      </c>
      <c r="T2392" s="79">
        <v>1373.04</v>
      </c>
      <c r="U2392" s="80" t="s">
        <v>24</v>
      </c>
      <c r="V2392" s="84">
        <f t="shared" si="256"/>
        <v>78.983881544886614</v>
      </c>
      <c r="W2392" s="78">
        <v>46122</v>
      </c>
      <c r="X2392" s="80" t="s">
        <v>1097</v>
      </c>
      <c r="Y2392" s="80" t="s">
        <v>121</v>
      </c>
      <c r="Z2392" s="80" t="s">
        <v>537</v>
      </c>
      <c r="AA2392" s="80" t="s">
        <v>122</v>
      </c>
      <c r="AB2392" s="76" t="s">
        <v>1098</v>
      </c>
      <c r="AC2392" s="76" t="s">
        <v>540</v>
      </c>
      <c r="AD2392" s="76" t="s">
        <v>173</v>
      </c>
      <c r="AE2392" s="76" t="s">
        <v>548</v>
      </c>
      <c r="AF2392" s="76" t="s">
        <v>96</v>
      </c>
      <c r="AG2392" s="82"/>
      <c r="AH2392" s="60"/>
      <c r="AI2392" s="75" t="s">
        <v>8152</v>
      </c>
      <c r="AJ2392" s="6" t="s">
        <v>103</v>
      </c>
      <c r="AK2392" s="81">
        <v>0</v>
      </c>
      <c r="AL2392" s="6" t="s">
        <v>103</v>
      </c>
      <c r="AM2392" s="342"/>
      <c r="AN2392" s="342"/>
      <c r="AO2392" s="342"/>
    </row>
    <row r="2393" spans="1:41">
      <c r="A2393" s="75" t="s">
        <v>8152</v>
      </c>
      <c r="B2393" s="6" t="s">
        <v>93</v>
      </c>
      <c r="C2393" s="76">
        <v>2392</v>
      </c>
      <c r="D2393" s="80" t="s">
        <v>589</v>
      </c>
      <c r="E2393" s="80" t="s">
        <v>2164</v>
      </c>
      <c r="F2393" s="6" t="str">
        <f t="shared" si="253"/>
        <v>BROKERRM-V-065-V1I26-M01, M46, M19, M61, M62, M63</v>
      </c>
      <c r="G2393" s="95" t="s">
        <v>8191</v>
      </c>
      <c r="H2393" s="95" t="s">
        <v>8192</v>
      </c>
      <c r="I2393" s="85" t="s">
        <v>6622</v>
      </c>
      <c r="J2393" s="92">
        <v>46125</v>
      </c>
      <c r="K2393" s="95" t="s">
        <v>8410</v>
      </c>
      <c r="L2393" s="80" t="s">
        <v>116</v>
      </c>
      <c r="M2393" s="80" t="s">
        <v>1084</v>
      </c>
      <c r="N2393" s="80" t="s">
        <v>1085</v>
      </c>
      <c r="O2393" s="71">
        <v>0</v>
      </c>
      <c r="P2393" s="71">
        <v>0</v>
      </c>
      <c r="Q2393" s="79">
        <v>1183.6500000000001</v>
      </c>
      <c r="R2393" s="79">
        <v>189.39</v>
      </c>
      <c r="S2393" s="71">
        <v>0</v>
      </c>
      <c r="T2393" s="79">
        <v>1373.04</v>
      </c>
      <c r="U2393" s="80" t="s">
        <v>24</v>
      </c>
      <c r="V2393" s="84">
        <f t="shared" si="256"/>
        <v>78.983881544886614</v>
      </c>
      <c r="W2393" s="78">
        <v>46122</v>
      </c>
      <c r="X2393" s="80" t="s">
        <v>1825</v>
      </c>
      <c r="Y2393" s="80" t="s">
        <v>121</v>
      </c>
      <c r="Z2393" s="80" t="s">
        <v>537</v>
      </c>
      <c r="AA2393" s="80" t="s">
        <v>122</v>
      </c>
      <c r="AB2393" s="76" t="s">
        <v>542</v>
      </c>
      <c r="AC2393" s="76" t="s">
        <v>540</v>
      </c>
      <c r="AD2393" s="76" t="s">
        <v>173</v>
      </c>
      <c r="AE2393" s="76" t="s">
        <v>548</v>
      </c>
      <c r="AF2393" s="76" t="s">
        <v>96</v>
      </c>
      <c r="AG2393" s="82"/>
      <c r="AH2393" s="60"/>
      <c r="AI2393" s="75" t="s">
        <v>8152</v>
      </c>
      <c r="AJ2393" s="6" t="s">
        <v>103</v>
      </c>
      <c r="AK2393" s="81">
        <v>0</v>
      </c>
      <c r="AL2393" s="6" t="s">
        <v>103</v>
      </c>
      <c r="AM2393" s="342"/>
      <c r="AN2393" s="342"/>
      <c r="AO2393" s="342"/>
    </row>
    <row r="2394" spans="1:41">
      <c r="A2394" s="75" t="s">
        <v>8152</v>
      </c>
      <c r="B2394" s="6" t="s">
        <v>93</v>
      </c>
      <c r="C2394" s="76">
        <v>2393</v>
      </c>
      <c r="D2394" s="80" t="s">
        <v>589</v>
      </c>
      <c r="E2394" s="80" t="s">
        <v>2164</v>
      </c>
      <c r="F2394" s="6" t="str">
        <f t="shared" si="253"/>
        <v>BROKERRM-V-076-V1I26-M19</v>
      </c>
      <c r="G2394" s="95" t="s">
        <v>8193</v>
      </c>
      <c r="H2394" s="95" t="s">
        <v>8194</v>
      </c>
      <c r="I2394" s="85" t="s">
        <v>6622</v>
      </c>
      <c r="J2394" s="92">
        <v>46128</v>
      </c>
      <c r="K2394" s="95" t="s">
        <v>8411</v>
      </c>
      <c r="L2394" s="80" t="s">
        <v>116</v>
      </c>
      <c r="M2394" s="80" t="s">
        <v>1100</v>
      </c>
      <c r="N2394" s="80" t="s">
        <v>1085</v>
      </c>
      <c r="O2394" s="71">
        <v>0</v>
      </c>
      <c r="P2394" s="71">
        <v>0</v>
      </c>
      <c r="Q2394" s="79">
        <v>2919.72</v>
      </c>
      <c r="R2394" s="79">
        <v>467.16</v>
      </c>
      <c r="S2394" s="71">
        <v>0</v>
      </c>
      <c r="T2394" s="79">
        <v>3386.88</v>
      </c>
      <c r="U2394" s="80" t="s">
        <v>24</v>
      </c>
      <c r="V2394" s="84">
        <f t="shared" si="256"/>
        <v>194.82966900217443</v>
      </c>
      <c r="W2394" s="78">
        <v>46128</v>
      </c>
      <c r="X2394" s="80" t="s">
        <v>1839</v>
      </c>
      <c r="Y2394" s="80" t="s">
        <v>537</v>
      </c>
      <c r="Z2394" s="80" t="s">
        <v>121</v>
      </c>
      <c r="AA2394" s="80" t="s">
        <v>122</v>
      </c>
      <c r="AB2394" s="76" t="s">
        <v>539</v>
      </c>
      <c r="AC2394" s="76" t="s">
        <v>540</v>
      </c>
      <c r="AD2394" s="76" t="s">
        <v>173</v>
      </c>
      <c r="AE2394" s="76" t="s">
        <v>548</v>
      </c>
      <c r="AF2394" s="76" t="s">
        <v>96</v>
      </c>
      <c r="AG2394" s="82"/>
      <c r="AH2394" s="60"/>
      <c r="AI2394" s="75" t="s">
        <v>8152</v>
      </c>
      <c r="AJ2394" s="6" t="s">
        <v>103</v>
      </c>
      <c r="AK2394" s="81">
        <v>0</v>
      </c>
      <c r="AL2394" s="6" t="s">
        <v>103</v>
      </c>
      <c r="AM2394" s="342"/>
      <c r="AN2394" s="342"/>
      <c r="AO2394" s="342"/>
    </row>
    <row r="2395" spans="1:41">
      <c r="A2395" s="75" t="s">
        <v>8152</v>
      </c>
      <c r="B2395" s="6" t="s">
        <v>93</v>
      </c>
      <c r="C2395" s="76">
        <v>2394</v>
      </c>
      <c r="D2395" s="80" t="s">
        <v>589</v>
      </c>
      <c r="E2395" s="80" t="s">
        <v>2164</v>
      </c>
      <c r="F2395" s="6" t="str">
        <f t="shared" si="253"/>
        <v>BROKERRM-V-083-V1I26-M01, M46, M19, M23, M61, M62, M63</v>
      </c>
      <c r="G2395" s="95" t="s">
        <v>8195</v>
      </c>
      <c r="H2395" s="95" t="s">
        <v>8196</v>
      </c>
      <c r="I2395" s="85" t="s">
        <v>6622</v>
      </c>
      <c r="J2395" s="92">
        <v>46126</v>
      </c>
      <c r="K2395" s="95" t="s">
        <v>8412</v>
      </c>
      <c r="L2395" s="80" t="s">
        <v>116</v>
      </c>
      <c r="M2395" s="80" t="s">
        <v>1084</v>
      </c>
      <c r="N2395" s="80" t="s">
        <v>1085</v>
      </c>
      <c r="O2395" s="71">
        <v>0</v>
      </c>
      <c r="P2395" s="71">
        <v>0</v>
      </c>
      <c r="Q2395" s="79">
        <v>1183.6500000000001</v>
      </c>
      <c r="R2395" s="79">
        <v>189.39</v>
      </c>
      <c r="S2395" s="71">
        <v>0</v>
      </c>
      <c r="T2395" s="79">
        <v>1373.04</v>
      </c>
      <c r="U2395" s="80" t="s">
        <v>24</v>
      </c>
      <c r="V2395" s="84">
        <f t="shared" si="256"/>
        <v>78.983881544886614</v>
      </c>
      <c r="W2395" s="78">
        <v>46125</v>
      </c>
      <c r="X2395" s="80" t="s">
        <v>1090</v>
      </c>
      <c r="Y2395" s="80" t="s">
        <v>121</v>
      </c>
      <c r="Z2395" s="80" t="s">
        <v>537</v>
      </c>
      <c r="AA2395" s="80" t="s">
        <v>122</v>
      </c>
      <c r="AB2395" s="76" t="s">
        <v>542</v>
      </c>
      <c r="AC2395" s="76" t="s">
        <v>540</v>
      </c>
      <c r="AD2395" s="76" t="s">
        <v>173</v>
      </c>
      <c r="AE2395" s="76" t="s">
        <v>548</v>
      </c>
      <c r="AF2395" s="76" t="s">
        <v>96</v>
      </c>
      <c r="AG2395" s="82"/>
      <c r="AH2395" s="60"/>
      <c r="AI2395" s="75" t="s">
        <v>8152</v>
      </c>
      <c r="AJ2395" s="6" t="s">
        <v>103</v>
      </c>
      <c r="AK2395" s="81">
        <v>0</v>
      </c>
      <c r="AL2395" s="6" t="s">
        <v>103</v>
      </c>
      <c r="AM2395" s="342"/>
      <c r="AN2395" s="342"/>
      <c r="AO2395" s="342"/>
    </row>
    <row r="2396" spans="1:41">
      <c r="A2396" s="75" t="s">
        <v>8152</v>
      </c>
      <c r="B2396" s="6" t="s">
        <v>93</v>
      </c>
      <c r="C2396" s="76">
        <v>2395</v>
      </c>
      <c r="D2396" s="80" t="s">
        <v>589</v>
      </c>
      <c r="E2396" s="80" t="s">
        <v>2164</v>
      </c>
      <c r="F2396" s="6" t="str">
        <f t="shared" si="253"/>
        <v>BROKERRM-V-092-V1I26-MCS</v>
      </c>
      <c r="G2396" s="95" t="s">
        <v>8197</v>
      </c>
      <c r="H2396" s="95" t="s">
        <v>8198</v>
      </c>
      <c r="I2396" s="85" t="s">
        <v>6622</v>
      </c>
      <c r="J2396" s="92">
        <v>46128</v>
      </c>
      <c r="K2396" s="95" t="s">
        <v>8413</v>
      </c>
      <c r="L2396" s="80" t="s">
        <v>116</v>
      </c>
      <c r="M2396" s="80" t="s">
        <v>1084</v>
      </c>
      <c r="N2396" s="80" t="s">
        <v>1085</v>
      </c>
      <c r="O2396" s="71">
        <v>0</v>
      </c>
      <c r="P2396" s="71">
        <v>0</v>
      </c>
      <c r="Q2396" s="79">
        <v>1183.6500000000001</v>
      </c>
      <c r="R2396" s="79">
        <v>189.39</v>
      </c>
      <c r="S2396" s="71">
        <v>0</v>
      </c>
      <c r="T2396" s="79">
        <v>1373.04</v>
      </c>
      <c r="U2396" s="80" t="s">
        <v>24</v>
      </c>
      <c r="V2396" s="84">
        <f t="shared" si="256"/>
        <v>78.983881544886614</v>
      </c>
      <c r="W2396" s="78">
        <v>46127</v>
      </c>
      <c r="X2396" s="80" t="s">
        <v>1092</v>
      </c>
      <c r="Y2396" s="80" t="s">
        <v>121</v>
      </c>
      <c r="Z2396" s="80" t="s">
        <v>537</v>
      </c>
      <c r="AA2396" s="80" t="s">
        <v>122</v>
      </c>
      <c r="AB2396" s="76" t="s">
        <v>1093</v>
      </c>
      <c r="AC2396" s="76" t="s">
        <v>540</v>
      </c>
      <c r="AD2396" s="76" t="s">
        <v>173</v>
      </c>
      <c r="AE2396" s="76" t="s">
        <v>548</v>
      </c>
      <c r="AF2396" s="76" t="s">
        <v>96</v>
      </c>
      <c r="AG2396" s="82"/>
      <c r="AH2396" s="60"/>
      <c r="AI2396" s="75" t="s">
        <v>8152</v>
      </c>
      <c r="AJ2396" s="6" t="s">
        <v>103</v>
      </c>
      <c r="AK2396" s="81">
        <v>0</v>
      </c>
      <c r="AL2396" s="6" t="s">
        <v>103</v>
      </c>
      <c r="AM2396" s="342"/>
      <c r="AN2396" s="342"/>
      <c r="AO2396" s="342"/>
    </row>
    <row r="2397" spans="1:41">
      <c r="A2397" s="75" t="s">
        <v>8152</v>
      </c>
      <c r="B2397" s="6" t="s">
        <v>93</v>
      </c>
      <c r="C2397" s="76">
        <v>2396</v>
      </c>
      <c r="D2397" s="80" t="s">
        <v>589</v>
      </c>
      <c r="E2397" s="80" t="s">
        <v>2164</v>
      </c>
      <c r="F2397" s="6" t="str">
        <f t="shared" si="253"/>
        <v>BROKERFG-V-033-V1E26-M19</v>
      </c>
      <c r="G2397" s="95" t="s">
        <v>6895</v>
      </c>
      <c r="H2397" s="95" t="s">
        <v>8199</v>
      </c>
      <c r="I2397" s="85" t="s">
        <v>6622</v>
      </c>
      <c r="J2397" s="92">
        <v>46128</v>
      </c>
      <c r="K2397" s="95" t="s">
        <v>8414</v>
      </c>
      <c r="L2397" s="80" t="s">
        <v>116</v>
      </c>
      <c r="M2397" s="80" t="s">
        <v>1084</v>
      </c>
      <c r="N2397" s="80" t="s">
        <v>1085</v>
      </c>
      <c r="O2397" s="71">
        <v>0</v>
      </c>
      <c r="P2397" s="71">
        <v>0</v>
      </c>
      <c r="Q2397" s="79">
        <v>1183.6500000000001</v>
      </c>
      <c r="R2397" s="79">
        <v>189.39</v>
      </c>
      <c r="S2397" s="71">
        <v>0</v>
      </c>
      <c r="T2397" s="79">
        <v>1373.04</v>
      </c>
      <c r="U2397" s="80" t="s">
        <v>24</v>
      </c>
      <c r="V2397" s="84">
        <f t="shared" si="256"/>
        <v>78.983881544886614</v>
      </c>
      <c r="W2397" s="78">
        <v>46127</v>
      </c>
      <c r="X2397" s="80" t="s">
        <v>122</v>
      </c>
      <c r="Y2397" s="80" t="s">
        <v>121</v>
      </c>
      <c r="Z2397" s="80" t="s">
        <v>537</v>
      </c>
      <c r="AA2397" s="80" t="s">
        <v>1129</v>
      </c>
      <c r="AB2397" s="76" t="s">
        <v>539</v>
      </c>
      <c r="AC2397" s="76" t="s">
        <v>541</v>
      </c>
      <c r="AD2397" s="76" t="s">
        <v>195</v>
      </c>
      <c r="AE2397" s="76" t="s">
        <v>547</v>
      </c>
      <c r="AF2397" s="76" t="s">
        <v>96</v>
      </c>
      <c r="AG2397" s="82"/>
      <c r="AH2397" s="60"/>
      <c r="AI2397" s="75" t="s">
        <v>8152</v>
      </c>
      <c r="AJ2397" s="6" t="s">
        <v>103</v>
      </c>
      <c r="AK2397" s="81">
        <v>0</v>
      </c>
      <c r="AL2397" s="6" t="s">
        <v>103</v>
      </c>
      <c r="AM2397" s="342"/>
      <c r="AN2397" s="342"/>
      <c r="AO2397" s="342"/>
    </row>
    <row r="2398" spans="1:41">
      <c r="A2398" s="75" t="s">
        <v>8152</v>
      </c>
      <c r="B2398" s="6" t="s">
        <v>93</v>
      </c>
      <c r="C2398" s="76">
        <v>2397</v>
      </c>
      <c r="D2398" s="80" t="s">
        <v>589</v>
      </c>
      <c r="E2398" s="80" t="s">
        <v>2164</v>
      </c>
      <c r="F2398" s="6" t="str">
        <f t="shared" si="253"/>
        <v>BROKERRM-V-096-V1I26-M19</v>
      </c>
      <c r="G2398" s="95" t="s">
        <v>8200</v>
      </c>
      <c r="H2398" s="95" t="s">
        <v>8201</v>
      </c>
      <c r="I2398" s="85" t="s">
        <v>6622</v>
      </c>
      <c r="J2398" s="92">
        <v>46127</v>
      </c>
      <c r="K2398" s="95" t="s">
        <v>8415</v>
      </c>
      <c r="L2398" s="80" t="s">
        <v>116</v>
      </c>
      <c r="M2398" s="80" t="s">
        <v>1084</v>
      </c>
      <c r="N2398" s="80" t="s">
        <v>1085</v>
      </c>
      <c r="O2398" s="71">
        <v>0</v>
      </c>
      <c r="P2398" s="71">
        <v>0</v>
      </c>
      <c r="Q2398" s="79">
        <v>1183.6500000000001</v>
      </c>
      <c r="R2398" s="79">
        <v>189.39</v>
      </c>
      <c r="S2398" s="71">
        <v>0</v>
      </c>
      <c r="T2398" s="79">
        <v>1373.04</v>
      </c>
      <c r="U2398" s="80" t="s">
        <v>24</v>
      </c>
      <c r="V2398" s="84">
        <f t="shared" si="256"/>
        <v>78.983881544886614</v>
      </c>
      <c r="W2398" s="78">
        <v>46126</v>
      </c>
      <c r="X2398" s="80" t="s">
        <v>1095</v>
      </c>
      <c r="Y2398" s="80" t="s">
        <v>121</v>
      </c>
      <c r="Z2398" s="80" t="s">
        <v>537</v>
      </c>
      <c r="AA2398" s="80" t="s">
        <v>122</v>
      </c>
      <c r="AB2398" s="76" t="s">
        <v>539</v>
      </c>
      <c r="AC2398" s="76" t="s">
        <v>540</v>
      </c>
      <c r="AD2398" s="76" t="s">
        <v>173</v>
      </c>
      <c r="AE2398" s="76" t="s">
        <v>548</v>
      </c>
      <c r="AF2398" s="76" t="s">
        <v>96</v>
      </c>
      <c r="AG2398" s="82"/>
      <c r="AH2398" s="60"/>
      <c r="AI2398" s="75" t="s">
        <v>8152</v>
      </c>
      <c r="AJ2398" s="6" t="s">
        <v>103</v>
      </c>
      <c r="AK2398" s="81">
        <v>0</v>
      </c>
      <c r="AL2398" s="6" t="s">
        <v>103</v>
      </c>
      <c r="AM2398" s="342"/>
      <c r="AN2398" s="342"/>
      <c r="AO2398" s="342"/>
    </row>
    <row r="2399" spans="1:41">
      <c r="A2399" s="75" t="s">
        <v>8152</v>
      </c>
      <c r="B2399" s="6" t="s">
        <v>93</v>
      </c>
      <c r="C2399" s="76">
        <v>2398</v>
      </c>
      <c r="D2399" s="80" t="s">
        <v>589</v>
      </c>
      <c r="E2399" s="80" t="s">
        <v>2164</v>
      </c>
      <c r="F2399" s="6" t="str">
        <f t="shared" si="253"/>
        <v>BROKERRM-V-134-V1I26-M46</v>
      </c>
      <c r="G2399" s="95" t="s">
        <v>8202</v>
      </c>
      <c r="H2399" s="95" t="s">
        <v>8203</v>
      </c>
      <c r="I2399" s="85" t="s">
        <v>6622</v>
      </c>
      <c r="J2399" s="92">
        <v>46126</v>
      </c>
      <c r="K2399" s="95" t="s">
        <v>8416</v>
      </c>
      <c r="L2399" s="80" t="s">
        <v>116</v>
      </c>
      <c r="M2399" s="80" t="s">
        <v>1084</v>
      </c>
      <c r="N2399" s="80" t="s">
        <v>1085</v>
      </c>
      <c r="O2399" s="71">
        <v>0</v>
      </c>
      <c r="P2399" s="71">
        <v>0</v>
      </c>
      <c r="Q2399" s="79">
        <v>1183.6500000000001</v>
      </c>
      <c r="R2399" s="79">
        <v>189.39</v>
      </c>
      <c r="S2399" s="71">
        <v>0</v>
      </c>
      <c r="T2399" s="79">
        <v>1373.04</v>
      </c>
      <c r="U2399" s="80" t="s">
        <v>24</v>
      </c>
      <c r="V2399" s="84">
        <f t="shared" si="256"/>
        <v>78.983881544886614</v>
      </c>
      <c r="W2399" s="78">
        <v>46125</v>
      </c>
      <c r="X2399" s="80" t="s">
        <v>8417</v>
      </c>
      <c r="Y2399" s="80" t="s">
        <v>121</v>
      </c>
      <c r="Z2399" s="80" t="s">
        <v>537</v>
      </c>
      <c r="AA2399" s="80" t="s">
        <v>122</v>
      </c>
      <c r="AB2399" s="76" t="s">
        <v>1106</v>
      </c>
      <c r="AC2399" s="76" t="s">
        <v>540</v>
      </c>
      <c r="AD2399" s="76" t="s">
        <v>173</v>
      </c>
      <c r="AE2399" s="76" t="s">
        <v>548</v>
      </c>
      <c r="AF2399" s="76" t="s">
        <v>96</v>
      </c>
      <c r="AG2399" s="82"/>
      <c r="AH2399" s="60"/>
      <c r="AI2399" s="75" t="s">
        <v>8152</v>
      </c>
      <c r="AJ2399" s="6" t="s">
        <v>103</v>
      </c>
      <c r="AK2399" s="81">
        <v>0</v>
      </c>
      <c r="AL2399" s="6" t="s">
        <v>103</v>
      </c>
      <c r="AM2399" s="342"/>
      <c r="AN2399" s="342"/>
      <c r="AO2399" s="342"/>
    </row>
    <row r="2400" spans="1:41">
      <c r="A2400" s="75" t="s">
        <v>8152</v>
      </c>
      <c r="B2400" s="6" t="s">
        <v>93</v>
      </c>
      <c r="C2400" s="76">
        <v>2399</v>
      </c>
      <c r="D2400" s="80" t="s">
        <v>589</v>
      </c>
      <c r="E2400" s="80" t="s">
        <v>2164</v>
      </c>
      <c r="F2400" s="6" t="str">
        <f t="shared" si="253"/>
        <v>BROKERFG-V-023-V1E26-M46</v>
      </c>
      <c r="G2400" s="95" t="s">
        <v>3185</v>
      </c>
      <c r="H2400" s="95" t="s">
        <v>8204</v>
      </c>
      <c r="I2400" s="85" t="s">
        <v>6622</v>
      </c>
      <c r="J2400" s="92">
        <v>46129</v>
      </c>
      <c r="K2400" s="95" t="s">
        <v>8418</v>
      </c>
      <c r="L2400" s="80" t="s">
        <v>116</v>
      </c>
      <c r="M2400" s="80" t="s">
        <v>1100</v>
      </c>
      <c r="N2400" s="80" t="s">
        <v>1085</v>
      </c>
      <c r="O2400" s="71">
        <v>0</v>
      </c>
      <c r="P2400" s="71">
        <v>0</v>
      </c>
      <c r="Q2400" s="79">
        <v>9781.33</v>
      </c>
      <c r="R2400" s="79">
        <v>1565.02</v>
      </c>
      <c r="S2400" s="71">
        <v>0</v>
      </c>
      <c r="T2400" s="79">
        <v>11346.35</v>
      </c>
      <c r="U2400" s="80" t="s">
        <v>24</v>
      </c>
      <c r="V2400" s="84">
        <f t="shared" si="256"/>
        <v>652.69676365351643</v>
      </c>
      <c r="W2400" s="78">
        <v>46128</v>
      </c>
      <c r="X2400" s="80" t="s">
        <v>122</v>
      </c>
      <c r="Y2400" s="80" t="s">
        <v>537</v>
      </c>
      <c r="Z2400" s="80" t="s">
        <v>121</v>
      </c>
      <c r="AA2400" s="80" t="s">
        <v>1129</v>
      </c>
      <c r="AB2400" s="76" t="s">
        <v>1106</v>
      </c>
      <c r="AC2400" s="76" t="s">
        <v>541</v>
      </c>
      <c r="AD2400" s="76" t="s">
        <v>195</v>
      </c>
      <c r="AE2400" s="76" t="s">
        <v>547</v>
      </c>
      <c r="AF2400" s="76" t="s">
        <v>96</v>
      </c>
      <c r="AG2400" s="82"/>
      <c r="AH2400" s="60"/>
      <c r="AI2400" s="75" t="s">
        <v>8152</v>
      </c>
      <c r="AJ2400" s="6" t="s">
        <v>103</v>
      </c>
      <c r="AK2400" s="81">
        <v>0</v>
      </c>
      <c r="AL2400" s="6" t="s">
        <v>103</v>
      </c>
      <c r="AM2400" s="342"/>
      <c r="AN2400" s="342"/>
      <c r="AO2400" s="342"/>
    </row>
    <row r="2401" spans="1:41">
      <c r="A2401" s="75" t="s">
        <v>8152</v>
      </c>
      <c r="B2401" s="6" t="s">
        <v>587</v>
      </c>
      <c r="C2401" s="76">
        <v>2400</v>
      </c>
      <c r="D2401" s="80" t="s">
        <v>589</v>
      </c>
      <c r="E2401" s="80" t="s">
        <v>2164</v>
      </c>
      <c r="F2401" s="6" t="str">
        <f t="shared" si="253"/>
        <v>BROKERRM-V-088-V1I25-MCS, M01, M23</v>
      </c>
      <c r="G2401" s="95" t="s">
        <v>8205</v>
      </c>
      <c r="H2401" s="95" t="s">
        <v>8206</v>
      </c>
      <c r="I2401" s="85" t="s">
        <v>6622</v>
      </c>
      <c r="J2401" s="92">
        <v>46129</v>
      </c>
      <c r="K2401" s="95" t="s">
        <v>8419</v>
      </c>
      <c r="L2401" s="80" t="s">
        <v>116</v>
      </c>
      <c r="M2401" s="80" t="s">
        <v>1084</v>
      </c>
      <c r="N2401" s="80" t="s">
        <v>1085</v>
      </c>
      <c r="O2401" s="71">
        <v>0</v>
      </c>
      <c r="P2401" s="71">
        <v>0</v>
      </c>
      <c r="Q2401" s="79">
        <v>1183.6500000000001</v>
      </c>
      <c r="R2401" s="79">
        <v>189.39</v>
      </c>
      <c r="S2401" s="71">
        <v>0</v>
      </c>
      <c r="T2401" s="79">
        <v>1373.04</v>
      </c>
      <c r="U2401" s="80" t="s">
        <v>24</v>
      </c>
      <c r="V2401" s="84">
        <f t="shared" si="256"/>
        <v>78.983881544886614</v>
      </c>
      <c r="W2401" s="78">
        <v>46128</v>
      </c>
      <c r="X2401" s="80" t="s">
        <v>1857</v>
      </c>
      <c r="Y2401" s="80" t="s">
        <v>121</v>
      </c>
      <c r="Z2401" s="80" t="s">
        <v>537</v>
      </c>
      <c r="AA2401" s="80" t="s">
        <v>122</v>
      </c>
      <c r="AB2401" s="76" t="s">
        <v>1093</v>
      </c>
      <c r="AC2401" s="76" t="s">
        <v>540</v>
      </c>
      <c r="AD2401" s="76" t="s">
        <v>173</v>
      </c>
      <c r="AE2401" s="76" t="s">
        <v>548</v>
      </c>
      <c r="AF2401" s="76" t="s">
        <v>96</v>
      </c>
      <c r="AG2401" s="82"/>
      <c r="AH2401" s="60"/>
      <c r="AI2401" s="75" t="s">
        <v>8152</v>
      </c>
      <c r="AJ2401" s="6" t="s">
        <v>103</v>
      </c>
      <c r="AK2401" s="81">
        <v>0</v>
      </c>
      <c r="AL2401" s="6" t="s">
        <v>103</v>
      </c>
      <c r="AM2401" s="342"/>
      <c r="AN2401" s="342"/>
      <c r="AO2401" s="342"/>
    </row>
    <row r="2402" spans="1:41">
      <c r="A2402" s="75" t="s">
        <v>8152</v>
      </c>
      <c r="B2402" s="6" t="s">
        <v>93</v>
      </c>
      <c r="C2402" s="76">
        <v>2401</v>
      </c>
      <c r="D2402" s="80" t="s">
        <v>589</v>
      </c>
      <c r="E2402" s="80" t="s">
        <v>2164</v>
      </c>
      <c r="F2402" s="6" t="str">
        <f t="shared" si="253"/>
        <v>BROKERRM-V-072-V1I26-M46, M01</v>
      </c>
      <c r="G2402" s="95" t="s">
        <v>8207</v>
      </c>
      <c r="H2402" s="95" t="s">
        <v>8208</v>
      </c>
      <c r="I2402" s="85" t="s">
        <v>6622</v>
      </c>
      <c r="J2402" s="92">
        <v>46125</v>
      </c>
      <c r="K2402" s="95" t="s">
        <v>8420</v>
      </c>
      <c r="L2402" s="80" t="s">
        <v>116</v>
      </c>
      <c r="M2402" s="80" t="s">
        <v>1084</v>
      </c>
      <c r="N2402" s="80" t="s">
        <v>1085</v>
      </c>
      <c r="O2402" s="71">
        <v>0</v>
      </c>
      <c r="P2402" s="71">
        <v>0</v>
      </c>
      <c r="Q2402" s="79">
        <v>1183.6500000000001</v>
      </c>
      <c r="R2402" s="79">
        <v>189.39</v>
      </c>
      <c r="S2402" s="71">
        <v>0</v>
      </c>
      <c r="T2402" s="79">
        <v>1373.04</v>
      </c>
      <c r="U2402" s="80" t="s">
        <v>24</v>
      </c>
      <c r="V2402" s="84">
        <f t="shared" si="256"/>
        <v>78.983881544886614</v>
      </c>
      <c r="W2402" s="78">
        <v>46122</v>
      </c>
      <c r="X2402" s="80" t="s">
        <v>1831</v>
      </c>
      <c r="Y2402" s="80" t="s">
        <v>121</v>
      </c>
      <c r="Z2402" s="80" t="s">
        <v>537</v>
      </c>
      <c r="AA2402" s="80" t="s">
        <v>122</v>
      </c>
      <c r="AB2402" s="76" t="s">
        <v>1106</v>
      </c>
      <c r="AC2402" s="76" t="s">
        <v>540</v>
      </c>
      <c r="AD2402" s="76" t="s">
        <v>173</v>
      </c>
      <c r="AE2402" s="76" t="s">
        <v>548</v>
      </c>
      <c r="AF2402" s="76" t="s">
        <v>96</v>
      </c>
      <c r="AG2402" s="82"/>
      <c r="AH2402" s="60"/>
      <c r="AI2402" s="75" t="s">
        <v>8152</v>
      </c>
      <c r="AJ2402" s="6" t="s">
        <v>103</v>
      </c>
      <c r="AK2402" s="81">
        <v>0</v>
      </c>
      <c r="AL2402" s="6" t="s">
        <v>103</v>
      </c>
      <c r="AM2402" s="342"/>
      <c r="AN2402" s="342"/>
      <c r="AO2402" s="342"/>
    </row>
    <row r="2403" spans="1:41">
      <c r="A2403" s="75" t="s">
        <v>8152</v>
      </c>
      <c r="B2403" s="6" t="s">
        <v>93</v>
      </c>
      <c r="C2403" s="76">
        <v>2402</v>
      </c>
      <c r="D2403" s="80" t="s">
        <v>589</v>
      </c>
      <c r="E2403" s="80" t="s">
        <v>2164</v>
      </c>
      <c r="F2403" s="6" t="str">
        <f t="shared" si="253"/>
        <v>BROKERRM-V-082-V1I26-M01</v>
      </c>
      <c r="G2403" s="95" t="s">
        <v>8209</v>
      </c>
      <c r="H2403" s="95" t="s">
        <v>8210</v>
      </c>
      <c r="I2403" s="85" t="s">
        <v>6622</v>
      </c>
      <c r="J2403" s="92">
        <v>46128</v>
      </c>
      <c r="K2403" s="95" t="s">
        <v>8421</v>
      </c>
      <c r="L2403" s="80" t="s">
        <v>116</v>
      </c>
      <c r="M2403" s="80" t="s">
        <v>1084</v>
      </c>
      <c r="N2403" s="80" t="s">
        <v>1085</v>
      </c>
      <c r="O2403" s="71">
        <v>0</v>
      </c>
      <c r="P2403" s="71">
        <v>0</v>
      </c>
      <c r="Q2403" s="79">
        <v>1183.6500000000001</v>
      </c>
      <c r="R2403" s="79">
        <v>189.39</v>
      </c>
      <c r="S2403" s="71">
        <v>0</v>
      </c>
      <c r="T2403" s="79">
        <v>1373.04</v>
      </c>
      <c r="U2403" s="80" t="s">
        <v>24</v>
      </c>
      <c r="V2403" s="84">
        <f t="shared" si="256"/>
        <v>78.983881544886614</v>
      </c>
      <c r="W2403" s="78">
        <v>46128</v>
      </c>
      <c r="X2403" s="80" t="s">
        <v>1115</v>
      </c>
      <c r="Y2403" s="80" t="s">
        <v>121</v>
      </c>
      <c r="Z2403" s="80" t="s">
        <v>537</v>
      </c>
      <c r="AA2403" s="80" t="s">
        <v>122</v>
      </c>
      <c r="AB2403" s="76" t="s">
        <v>542</v>
      </c>
      <c r="AC2403" s="76" t="s">
        <v>540</v>
      </c>
      <c r="AD2403" s="76" t="s">
        <v>173</v>
      </c>
      <c r="AE2403" s="76" t="s">
        <v>548</v>
      </c>
      <c r="AF2403" s="76" t="s">
        <v>96</v>
      </c>
      <c r="AG2403" s="82"/>
      <c r="AH2403" s="60"/>
      <c r="AI2403" s="75" t="s">
        <v>8152</v>
      </c>
      <c r="AJ2403" s="6" t="s">
        <v>103</v>
      </c>
      <c r="AK2403" s="81">
        <v>0</v>
      </c>
      <c r="AL2403" s="6" t="s">
        <v>103</v>
      </c>
      <c r="AM2403" s="342"/>
      <c r="AN2403" s="342"/>
      <c r="AO2403" s="342"/>
    </row>
    <row r="2404" spans="1:41">
      <c r="A2404" s="75" t="s">
        <v>8152</v>
      </c>
      <c r="B2404" s="6" t="s">
        <v>93</v>
      </c>
      <c r="C2404" s="76">
        <v>2403</v>
      </c>
      <c r="D2404" s="80" t="s">
        <v>589</v>
      </c>
      <c r="E2404" s="80" t="s">
        <v>2164</v>
      </c>
      <c r="F2404" s="6" t="str">
        <f t="shared" si="253"/>
        <v>BROKERRM-V-089-V1I26-M46</v>
      </c>
      <c r="G2404" s="95" t="s">
        <v>8211</v>
      </c>
      <c r="H2404" s="95" t="s">
        <v>8212</v>
      </c>
      <c r="I2404" s="85" t="s">
        <v>6622</v>
      </c>
      <c r="J2404" s="92">
        <v>46128</v>
      </c>
      <c r="K2404" s="95" t="s">
        <v>8422</v>
      </c>
      <c r="L2404" s="80" t="s">
        <v>116</v>
      </c>
      <c r="M2404" s="80" t="s">
        <v>1100</v>
      </c>
      <c r="N2404" s="80" t="s">
        <v>1085</v>
      </c>
      <c r="O2404" s="71">
        <v>0</v>
      </c>
      <c r="P2404" s="71">
        <v>0</v>
      </c>
      <c r="Q2404" s="79">
        <v>1514.33</v>
      </c>
      <c r="R2404" s="79">
        <v>242.3</v>
      </c>
      <c r="S2404" s="71">
        <v>0</v>
      </c>
      <c r="T2404" s="79">
        <v>1756.63</v>
      </c>
      <c r="U2404" s="80" t="s">
        <v>24</v>
      </c>
      <c r="V2404" s="84">
        <f t="shared" si="256"/>
        <v>101.04982800078234</v>
      </c>
      <c r="W2404" s="78">
        <v>46128</v>
      </c>
      <c r="X2404" s="80" t="s">
        <v>1859</v>
      </c>
      <c r="Y2404" s="80" t="s">
        <v>537</v>
      </c>
      <c r="Z2404" s="80" t="s">
        <v>121</v>
      </c>
      <c r="AA2404" s="80" t="s">
        <v>122</v>
      </c>
      <c r="AB2404" s="76" t="s">
        <v>1106</v>
      </c>
      <c r="AC2404" s="76" t="s">
        <v>540</v>
      </c>
      <c r="AD2404" s="76" t="s">
        <v>173</v>
      </c>
      <c r="AE2404" s="76" t="s">
        <v>548</v>
      </c>
      <c r="AF2404" s="76" t="s">
        <v>96</v>
      </c>
      <c r="AG2404" s="82"/>
      <c r="AH2404" s="60"/>
      <c r="AI2404" s="75" t="s">
        <v>8152</v>
      </c>
      <c r="AJ2404" s="6" t="s">
        <v>103</v>
      </c>
      <c r="AK2404" s="81">
        <v>0</v>
      </c>
      <c r="AL2404" s="6" t="s">
        <v>103</v>
      </c>
      <c r="AM2404" s="342"/>
      <c r="AN2404" s="342"/>
      <c r="AO2404" s="342"/>
    </row>
    <row r="2405" spans="1:41">
      <c r="A2405" s="75" t="s">
        <v>8152</v>
      </c>
      <c r="B2405" s="6" t="s">
        <v>93</v>
      </c>
      <c r="C2405" s="76">
        <v>2404</v>
      </c>
      <c r="D2405" s="80" t="s">
        <v>589</v>
      </c>
      <c r="E2405" s="80" t="s">
        <v>2164</v>
      </c>
      <c r="F2405" s="6" t="str">
        <f t="shared" si="253"/>
        <v>BROKERRM-V-093-V1I26-M19</v>
      </c>
      <c r="G2405" s="95" t="s">
        <v>5444</v>
      </c>
      <c r="H2405" s="95" t="s">
        <v>8213</v>
      </c>
      <c r="I2405" s="85" t="s">
        <v>6622</v>
      </c>
      <c r="J2405" s="92">
        <v>46128</v>
      </c>
      <c r="K2405" s="95" t="s">
        <v>8423</v>
      </c>
      <c r="L2405" s="80" t="s">
        <v>116</v>
      </c>
      <c r="M2405" s="80" t="s">
        <v>1100</v>
      </c>
      <c r="N2405" s="80" t="s">
        <v>1085</v>
      </c>
      <c r="O2405" s="71">
        <v>0</v>
      </c>
      <c r="P2405" s="71">
        <v>0</v>
      </c>
      <c r="Q2405" s="79">
        <v>1514.33</v>
      </c>
      <c r="R2405" s="79">
        <v>242.3</v>
      </c>
      <c r="S2405" s="71">
        <v>0</v>
      </c>
      <c r="T2405" s="79">
        <v>1756.63</v>
      </c>
      <c r="U2405" s="80" t="s">
        <v>24</v>
      </c>
      <c r="V2405" s="84">
        <f t="shared" si="256"/>
        <v>101.04982800078234</v>
      </c>
      <c r="W2405" s="78">
        <v>46128</v>
      </c>
      <c r="X2405" s="80" t="s">
        <v>1103</v>
      </c>
      <c r="Y2405" s="80" t="s">
        <v>537</v>
      </c>
      <c r="Z2405" s="80" t="s">
        <v>121</v>
      </c>
      <c r="AA2405" s="80" t="s">
        <v>122</v>
      </c>
      <c r="AB2405" s="76" t="s">
        <v>539</v>
      </c>
      <c r="AC2405" s="76" t="s">
        <v>540</v>
      </c>
      <c r="AD2405" s="76" t="s">
        <v>173</v>
      </c>
      <c r="AE2405" s="76" t="s">
        <v>548</v>
      </c>
      <c r="AF2405" s="76" t="s">
        <v>96</v>
      </c>
      <c r="AG2405" s="82"/>
      <c r="AH2405" s="60"/>
      <c r="AI2405" s="75" t="s">
        <v>8152</v>
      </c>
      <c r="AJ2405" s="6" t="s">
        <v>103</v>
      </c>
      <c r="AK2405" s="81">
        <v>0</v>
      </c>
      <c r="AL2405" s="6" t="s">
        <v>103</v>
      </c>
      <c r="AM2405" s="342"/>
      <c r="AN2405" s="342"/>
      <c r="AO2405" s="342"/>
    </row>
    <row r="2406" spans="1:41">
      <c r="A2406" s="75" t="s">
        <v>8152</v>
      </c>
      <c r="B2406" s="6" t="s">
        <v>93</v>
      </c>
      <c r="C2406" s="76">
        <v>2405</v>
      </c>
      <c r="D2406" s="80" t="s">
        <v>589</v>
      </c>
      <c r="E2406" s="80" t="s">
        <v>2164</v>
      </c>
      <c r="F2406" s="6" t="str">
        <f t="shared" si="253"/>
        <v>BROKERRM-V-073-V126-M01, M46, M23, M19, M61, M62, M63</v>
      </c>
      <c r="G2406" s="95" t="s">
        <v>8214</v>
      </c>
      <c r="H2406" s="95" t="s">
        <v>8215</v>
      </c>
      <c r="I2406" s="85" t="s">
        <v>6622</v>
      </c>
      <c r="J2406" s="92">
        <v>46126</v>
      </c>
      <c r="K2406" s="95" t="s">
        <v>8424</v>
      </c>
      <c r="L2406" s="80" t="s">
        <v>116</v>
      </c>
      <c r="M2406" s="80" t="s">
        <v>1084</v>
      </c>
      <c r="N2406" s="80" t="s">
        <v>1085</v>
      </c>
      <c r="O2406" s="71">
        <v>0</v>
      </c>
      <c r="P2406" s="71">
        <v>0</v>
      </c>
      <c r="Q2406" s="79">
        <v>1183.6500000000001</v>
      </c>
      <c r="R2406" s="79">
        <v>189.39</v>
      </c>
      <c r="S2406" s="71">
        <v>0</v>
      </c>
      <c r="T2406" s="79">
        <v>1373.04</v>
      </c>
      <c r="U2406" s="80" t="s">
        <v>24</v>
      </c>
      <c r="V2406" s="84">
        <f t="shared" si="256"/>
        <v>78.983881544886614</v>
      </c>
      <c r="W2406" s="78">
        <v>46125</v>
      </c>
      <c r="X2406" s="80" t="s">
        <v>1088</v>
      </c>
      <c r="Y2406" s="80" t="s">
        <v>121</v>
      </c>
      <c r="Z2406" s="80" t="s">
        <v>537</v>
      </c>
      <c r="AA2406" s="80" t="s">
        <v>122</v>
      </c>
      <c r="AB2406" s="76" t="s">
        <v>542</v>
      </c>
      <c r="AC2406" s="76" t="s">
        <v>540</v>
      </c>
      <c r="AD2406" s="76" t="s">
        <v>173</v>
      </c>
      <c r="AE2406" s="76" t="s">
        <v>548</v>
      </c>
      <c r="AF2406" s="76" t="s">
        <v>96</v>
      </c>
      <c r="AG2406" s="82"/>
      <c r="AH2406" s="60"/>
      <c r="AI2406" s="75" t="s">
        <v>8152</v>
      </c>
      <c r="AJ2406" s="6" t="s">
        <v>103</v>
      </c>
      <c r="AK2406" s="81">
        <v>0</v>
      </c>
      <c r="AL2406" s="6" t="s">
        <v>103</v>
      </c>
      <c r="AM2406" s="342"/>
      <c r="AN2406" s="342"/>
      <c r="AO2406" s="342"/>
    </row>
    <row r="2407" spans="1:41">
      <c r="A2407" s="75" t="s">
        <v>8152</v>
      </c>
      <c r="B2407" s="6" t="s">
        <v>93</v>
      </c>
      <c r="C2407" s="76">
        <v>2406</v>
      </c>
      <c r="D2407" s="80" t="s">
        <v>589</v>
      </c>
      <c r="E2407" s="80" t="s">
        <v>2164</v>
      </c>
      <c r="F2407" s="6" t="str">
        <f t="shared" si="253"/>
        <v>BROKERRM-V-078-V1I26-MCS, M19, M01, M46</v>
      </c>
      <c r="G2407" s="95" t="s">
        <v>8216</v>
      </c>
      <c r="H2407" s="95" t="s">
        <v>8217</v>
      </c>
      <c r="I2407" s="85" t="s">
        <v>6622</v>
      </c>
      <c r="J2407" s="92">
        <v>46127</v>
      </c>
      <c r="K2407" s="95" t="s">
        <v>8425</v>
      </c>
      <c r="L2407" s="80" t="s">
        <v>116</v>
      </c>
      <c r="M2407" s="80" t="s">
        <v>1084</v>
      </c>
      <c r="N2407" s="80" t="s">
        <v>1085</v>
      </c>
      <c r="O2407" s="71">
        <v>0</v>
      </c>
      <c r="P2407" s="71">
        <v>0</v>
      </c>
      <c r="Q2407" s="79">
        <v>1183.6500000000001</v>
      </c>
      <c r="R2407" s="79">
        <v>189.39</v>
      </c>
      <c r="S2407" s="71">
        <v>0</v>
      </c>
      <c r="T2407" s="79">
        <v>1373.04</v>
      </c>
      <c r="U2407" s="80" t="s">
        <v>24</v>
      </c>
      <c r="V2407" s="84">
        <f t="shared" si="256"/>
        <v>78.983881544886614</v>
      </c>
      <c r="W2407" s="78">
        <v>46126</v>
      </c>
      <c r="X2407" s="80" t="s">
        <v>1841</v>
      </c>
      <c r="Y2407" s="80" t="s">
        <v>121</v>
      </c>
      <c r="Z2407" s="80" t="s">
        <v>537</v>
      </c>
      <c r="AA2407" s="80" t="s">
        <v>122</v>
      </c>
      <c r="AB2407" s="76" t="s">
        <v>1093</v>
      </c>
      <c r="AC2407" s="76" t="s">
        <v>540</v>
      </c>
      <c r="AD2407" s="76" t="s">
        <v>173</v>
      </c>
      <c r="AE2407" s="76" t="s">
        <v>548</v>
      </c>
      <c r="AF2407" s="76" t="s">
        <v>96</v>
      </c>
      <c r="AG2407" s="82"/>
      <c r="AH2407" s="60"/>
      <c r="AI2407" s="75" t="s">
        <v>8152</v>
      </c>
      <c r="AJ2407" s="6" t="s">
        <v>103</v>
      </c>
      <c r="AK2407" s="81">
        <v>0</v>
      </c>
      <c r="AL2407" s="6" t="s">
        <v>103</v>
      </c>
      <c r="AM2407" s="342"/>
      <c r="AN2407" s="342"/>
      <c r="AO2407" s="342"/>
    </row>
    <row r="2408" spans="1:41">
      <c r="A2408" s="75" t="s">
        <v>8152</v>
      </c>
      <c r="B2408" s="6" t="s">
        <v>93</v>
      </c>
      <c r="C2408" s="76">
        <v>2407</v>
      </c>
      <c r="D2408" s="80" t="s">
        <v>589</v>
      </c>
      <c r="E2408" s="80" t="s">
        <v>2164</v>
      </c>
      <c r="F2408" s="6" t="str">
        <f t="shared" si="253"/>
        <v>BROKERRM-V-079-V1I26-M19-M17</v>
      </c>
      <c r="G2408" s="95" t="s">
        <v>8218</v>
      </c>
      <c r="H2408" s="95" t="s">
        <v>8219</v>
      </c>
      <c r="I2408" s="85" t="s">
        <v>6622</v>
      </c>
      <c r="J2408" s="92">
        <v>46128</v>
      </c>
      <c r="K2408" s="95" t="s">
        <v>8426</v>
      </c>
      <c r="L2408" s="80" t="s">
        <v>116</v>
      </c>
      <c r="M2408" s="80" t="s">
        <v>1100</v>
      </c>
      <c r="N2408" s="80" t="s">
        <v>1085</v>
      </c>
      <c r="O2408" s="71">
        <v>0</v>
      </c>
      <c r="P2408" s="71">
        <v>0</v>
      </c>
      <c r="Q2408" s="79">
        <v>1266.32</v>
      </c>
      <c r="R2408" s="79">
        <v>202.62</v>
      </c>
      <c r="S2408" s="71">
        <v>0</v>
      </c>
      <c r="T2408" s="79">
        <v>1468.94</v>
      </c>
      <c r="U2408" s="80" t="s">
        <v>24</v>
      </c>
      <c r="V2408" s="84">
        <f t="shared" si="256"/>
        <v>84.500511970915454</v>
      </c>
      <c r="W2408" s="78">
        <v>46128</v>
      </c>
      <c r="X2408" s="80" t="s">
        <v>1841</v>
      </c>
      <c r="Y2408" s="80" t="s">
        <v>537</v>
      </c>
      <c r="Z2408" s="80" t="s">
        <v>121</v>
      </c>
      <c r="AA2408" s="80" t="s">
        <v>122</v>
      </c>
      <c r="AB2408" s="76" t="s">
        <v>539</v>
      </c>
      <c r="AC2408" s="76" t="s">
        <v>540</v>
      </c>
      <c r="AD2408" s="76" t="s">
        <v>173</v>
      </c>
      <c r="AE2408" s="76" t="s">
        <v>548</v>
      </c>
      <c r="AF2408" s="76" t="s">
        <v>96</v>
      </c>
      <c r="AG2408" s="82"/>
      <c r="AH2408" s="60"/>
      <c r="AI2408" s="75" t="s">
        <v>8152</v>
      </c>
      <c r="AJ2408" s="6" t="s">
        <v>103</v>
      </c>
      <c r="AK2408" s="81">
        <v>0</v>
      </c>
      <c r="AL2408" s="6" t="s">
        <v>103</v>
      </c>
      <c r="AM2408" s="342"/>
      <c r="AN2408" s="342"/>
      <c r="AO2408" s="342"/>
    </row>
    <row r="2409" spans="1:41">
      <c r="A2409" s="75" t="s">
        <v>8152</v>
      </c>
      <c r="B2409" s="6" t="s">
        <v>93</v>
      </c>
      <c r="C2409" s="76">
        <v>2408</v>
      </c>
      <c r="D2409" s="80" t="s">
        <v>589</v>
      </c>
      <c r="E2409" s="80" t="s">
        <v>2164</v>
      </c>
      <c r="F2409" s="6" t="str">
        <f t="shared" si="253"/>
        <v>BROKERRM-V-091-V1I26-MCS</v>
      </c>
      <c r="G2409" s="95" t="s">
        <v>8220</v>
      </c>
      <c r="H2409" s="95" t="s">
        <v>8221</v>
      </c>
      <c r="I2409" s="85" t="s">
        <v>6622</v>
      </c>
      <c r="J2409" s="92">
        <v>46125</v>
      </c>
      <c r="K2409" s="95" t="s">
        <v>8427</v>
      </c>
      <c r="L2409" s="80" t="s">
        <v>116</v>
      </c>
      <c r="M2409" s="80" t="s">
        <v>1084</v>
      </c>
      <c r="N2409" s="80" t="s">
        <v>1085</v>
      </c>
      <c r="O2409" s="71">
        <v>0</v>
      </c>
      <c r="P2409" s="71">
        <v>0</v>
      </c>
      <c r="Q2409" s="79">
        <v>1183.6500000000001</v>
      </c>
      <c r="R2409" s="79">
        <v>189.39</v>
      </c>
      <c r="S2409" s="71">
        <v>0</v>
      </c>
      <c r="T2409" s="79">
        <v>1373.04</v>
      </c>
      <c r="U2409" s="80" t="s">
        <v>24</v>
      </c>
      <c r="V2409" s="84">
        <f t="shared" si="256"/>
        <v>78.983881544886614</v>
      </c>
      <c r="W2409" s="78">
        <v>46122</v>
      </c>
      <c r="X2409" s="80" t="s">
        <v>8428</v>
      </c>
      <c r="Y2409" s="80" t="s">
        <v>121</v>
      </c>
      <c r="Z2409" s="80" t="s">
        <v>537</v>
      </c>
      <c r="AA2409" s="80" t="s">
        <v>122</v>
      </c>
      <c r="AB2409" s="76" t="s">
        <v>1093</v>
      </c>
      <c r="AC2409" s="76" t="s">
        <v>540</v>
      </c>
      <c r="AD2409" s="76" t="s">
        <v>173</v>
      </c>
      <c r="AE2409" s="76" t="s">
        <v>548</v>
      </c>
      <c r="AF2409" s="76" t="s">
        <v>96</v>
      </c>
      <c r="AG2409" s="82"/>
      <c r="AH2409" s="60"/>
      <c r="AI2409" s="75" t="s">
        <v>8152</v>
      </c>
      <c r="AJ2409" s="6" t="s">
        <v>103</v>
      </c>
      <c r="AK2409" s="81">
        <v>0</v>
      </c>
      <c r="AL2409" s="6" t="s">
        <v>103</v>
      </c>
      <c r="AM2409" s="342"/>
      <c r="AN2409" s="342"/>
      <c r="AO2409" s="342"/>
    </row>
    <row r="2410" spans="1:41">
      <c r="A2410" s="75" t="s">
        <v>8152</v>
      </c>
      <c r="B2410" s="6" t="s">
        <v>93</v>
      </c>
      <c r="C2410" s="76">
        <v>2409</v>
      </c>
      <c r="D2410" s="80" t="s">
        <v>589</v>
      </c>
      <c r="E2410" s="80" t="s">
        <v>2164</v>
      </c>
      <c r="F2410" s="6" t="str">
        <f t="shared" si="253"/>
        <v>BROKERRM-V-085-V1I26-M46</v>
      </c>
      <c r="G2410" s="95" t="s">
        <v>8222</v>
      </c>
      <c r="H2410" s="95" t="s">
        <v>8223</v>
      </c>
      <c r="I2410" s="85" t="s">
        <v>6622</v>
      </c>
      <c r="J2410" s="92">
        <v>46128</v>
      </c>
      <c r="K2410" s="95" t="s">
        <v>8429</v>
      </c>
      <c r="L2410" s="80" t="s">
        <v>116</v>
      </c>
      <c r="M2410" s="80" t="s">
        <v>1084</v>
      </c>
      <c r="N2410" s="80" t="s">
        <v>1085</v>
      </c>
      <c r="O2410" s="71">
        <v>0</v>
      </c>
      <c r="P2410" s="71">
        <v>0</v>
      </c>
      <c r="Q2410" s="79">
        <v>1183.6500000000001</v>
      </c>
      <c r="R2410" s="79">
        <v>189.39</v>
      </c>
      <c r="S2410" s="71">
        <v>0</v>
      </c>
      <c r="T2410" s="79">
        <v>1373.04</v>
      </c>
      <c r="U2410" s="80" t="s">
        <v>24</v>
      </c>
      <c r="V2410" s="84">
        <f t="shared" si="256"/>
        <v>78.983881544886614</v>
      </c>
      <c r="W2410" s="78">
        <v>46127</v>
      </c>
      <c r="X2410" s="80" t="s">
        <v>6118</v>
      </c>
      <c r="Y2410" s="80" t="s">
        <v>121</v>
      </c>
      <c r="Z2410" s="80" t="s">
        <v>537</v>
      </c>
      <c r="AA2410" s="80" t="s">
        <v>122</v>
      </c>
      <c r="AB2410" s="76" t="s">
        <v>1106</v>
      </c>
      <c r="AC2410" s="76" t="s">
        <v>540</v>
      </c>
      <c r="AD2410" s="76" t="s">
        <v>173</v>
      </c>
      <c r="AE2410" s="76" t="s">
        <v>548</v>
      </c>
      <c r="AF2410" s="76" t="s">
        <v>96</v>
      </c>
      <c r="AG2410" s="82"/>
      <c r="AH2410" s="60"/>
      <c r="AI2410" s="75" t="s">
        <v>8152</v>
      </c>
      <c r="AJ2410" s="6" t="s">
        <v>103</v>
      </c>
      <c r="AK2410" s="81">
        <v>0</v>
      </c>
      <c r="AL2410" s="6" t="s">
        <v>103</v>
      </c>
      <c r="AM2410" s="342"/>
      <c r="AN2410" s="342"/>
      <c r="AO2410" s="342"/>
    </row>
    <row r="2411" spans="1:41">
      <c r="A2411" s="75" t="s">
        <v>8152</v>
      </c>
      <c r="B2411" s="6" t="s">
        <v>93</v>
      </c>
      <c r="C2411" s="76">
        <v>2410</v>
      </c>
      <c r="D2411" s="80" t="s">
        <v>589</v>
      </c>
      <c r="E2411" s="80" t="s">
        <v>2164</v>
      </c>
      <c r="F2411" s="6" t="str">
        <f t="shared" si="253"/>
        <v>BROKERFG-V-027-V1E26-M01</v>
      </c>
      <c r="G2411" s="95" t="s">
        <v>6889</v>
      </c>
      <c r="H2411" s="95" t="s">
        <v>8224</v>
      </c>
      <c r="I2411" s="85" t="s">
        <v>6622</v>
      </c>
      <c r="J2411" s="92">
        <v>46126</v>
      </c>
      <c r="K2411" s="95" t="s">
        <v>8430</v>
      </c>
      <c r="L2411" s="80" t="s">
        <v>116</v>
      </c>
      <c r="M2411" s="80" t="s">
        <v>1084</v>
      </c>
      <c r="N2411" s="80" t="s">
        <v>1085</v>
      </c>
      <c r="O2411" s="71">
        <v>0</v>
      </c>
      <c r="P2411" s="71">
        <v>0</v>
      </c>
      <c r="Q2411" s="79">
        <v>1183.6500000000001</v>
      </c>
      <c r="R2411" s="79">
        <v>189.39</v>
      </c>
      <c r="S2411" s="71">
        <v>0</v>
      </c>
      <c r="T2411" s="79">
        <v>1373.04</v>
      </c>
      <c r="U2411" s="80" t="s">
        <v>24</v>
      </c>
      <c r="V2411" s="84">
        <f t="shared" si="256"/>
        <v>78.983881544886614</v>
      </c>
      <c r="W2411" s="78">
        <v>46125</v>
      </c>
      <c r="X2411" s="80" t="s">
        <v>122</v>
      </c>
      <c r="Y2411" s="80" t="s">
        <v>121</v>
      </c>
      <c r="Z2411" s="80" t="s">
        <v>537</v>
      </c>
      <c r="AA2411" s="80" t="s">
        <v>1101</v>
      </c>
      <c r="AB2411" s="76" t="s">
        <v>542</v>
      </c>
      <c r="AC2411" s="76" t="s">
        <v>541</v>
      </c>
      <c r="AD2411" s="76" t="s">
        <v>195</v>
      </c>
      <c r="AE2411" s="76" t="s">
        <v>547</v>
      </c>
      <c r="AF2411" s="76" t="s">
        <v>96</v>
      </c>
      <c r="AG2411" s="82"/>
      <c r="AH2411" s="60"/>
      <c r="AI2411" s="75" t="s">
        <v>8152</v>
      </c>
      <c r="AJ2411" s="6" t="s">
        <v>103</v>
      </c>
      <c r="AK2411" s="81">
        <v>0</v>
      </c>
      <c r="AL2411" s="6" t="s">
        <v>103</v>
      </c>
      <c r="AM2411" s="342"/>
      <c r="AN2411" s="342"/>
      <c r="AO2411" s="342"/>
    </row>
    <row r="2412" spans="1:41">
      <c r="A2412" s="75" t="s">
        <v>8152</v>
      </c>
      <c r="B2412" s="6" t="s">
        <v>93</v>
      </c>
      <c r="C2412" s="76">
        <v>2411</v>
      </c>
      <c r="D2412" s="80" t="s">
        <v>589</v>
      </c>
      <c r="E2412" s="80" t="s">
        <v>2164</v>
      </c>
      <c r="F2412" s="6" t="str">
        <f t="shared" si="253"/>
        <v>BROKERFG-V-028-V1E26-M01</v>
      </c>
      <c r="G2412" s="95" t="s">
        <v>6891</v>
      </c>
      <c r="H2412" s="95" t="s">
        <v>8225</v>
      </c>
      <c r="I2412" s="85" t="s">
        <v>6622</v>
      </c>
      <c r="J2412" s="92">
        <v>46127</v>
      </c>
      <c r="K2412" s="95" t="s">
        <v>8431</v>
      </c>
      <c r="L2412" s="80" t="s">
        <v>116</v>
      </c>
      <c r="M2412" s="80" t="s">
        <v>1084</v>
      </c>
      <c r="N2412" s="80" t="s">
        <v>1085</v>
      </c>
      <c r="O2412" s="71">
        <v>0</v>
      </c>
      <c r="P2412" s="71">
        <v>0</v>
      </c>
      <c r="Q2412" s="79">
        <v>1183.6500000000001</v>
      </c>
      <c r="R2412" s="79">
        <v>189.39</v>
      </c>
      <c r="S2412" s="71">
        <v>0</v>
      </c>
      <c r="T2412" s="79">
        <v>1373.04</v>
      </c>
      <c r="U2412" s="80" t="s">
        <v>24</v>
      </c>
      <c r="V2412" s="84">
        <f t="shared" si="256"/>
        <v>78.983881544886614</v>
      </c>
      <c r="W2412" s="78">
        <v>46126</v>
      </c>
      <c r="X2412" s="80" t="s">
        <v>122</v>
      </c>
      <c r="Y2412" s="80" t="s">
        <v>121</v>
      </c>
      <c r="Z2412" s="80" t="s">
        <v>537</v>
      </c>
      <c r="AA2412" s="80" t="s">
        <v>8432</v>
      </c>
      <c r="AB2412" s="76" t="s">
        <v>542</v>
      </c>
      <c r="AC2412" s="76" t="s">
        <v>541</v>
      </c>
      <c r="AD2412" s="76" t="s">
        <v>195</v>
      </c>
      <c r="AE2412" s="76" t="s">
        <v>547</v>
      </c>
      <c r="AF2412" s="76" t="s">
        <v>96</v>
      </c>
      <c r="AG2412" s="82"/>
      <c r="AH2412" s="60"/>
      <c r="AI2412" s="75" t="s">
        <v>8152</v>
      </c>
      <c r="AJ2412" s="6" t="s">
        <v>103</v>
      </c>
      <c r="AK2412" s="81">
        <v>0</v>
      </c>
      <c r="AL2412" s="6" t="s">
        <v>103</v>
      </c>
      <c r="AM2412" s="342"/>
      <c r="AN2412" s="342"/>
      <c r="AO2412" s="342"/>
    </row>
    <row r="2413" spans="1:41">
      <c r="A2413" s="75" t="s">
        <v>8152</v>
      </c>
      <c r="B2413" s="6" t="s">
        <v>93</v>
      </c>
      <c r="C2413" s="76">
        <v>2412</v>
      </c>
      <c r="D2413" s="80" t="s">
        <v>589</v>
      </c>
      <c r="E2413" s="80" t="s">
        <v>2164</v>
      </c>
      <c r="F2413" s="6" t="str">
        <f t="shared" si="253"/>
        <v>BROKERFG-V-024-V1E26-M01</v>
      </c>
      <c r="G2413" s="95" t="s">
        <v>6061</v>
      </c>
      <c r="H2413" s="95" t="s">
        <v>8226</v>
      </c>
      <c r="I2413" s="85" t="s">
        <v>6622</v>
      </c>
      <c r="J2413" s="92">
        <v>46126</v>
      </c>
      <c r="K2413" s="95" t="s">
        <v>8433</v>
      </c>
      <c r="L2413" s="80" t="s">
        <v>116</v>
      </c>
      <c r="M2413" s="80" t="s">
        <v>1100</v>
      </c>
      <c r="N2413" s="80" t="s">
        <v>1085</v>
      </c>
      <c r="O2413" s="71">
        <v>0</v>
      </c>
      <c r="P2413" s="71">
        <v>0</v>
      </c>
      <c r="Q2413" s="79">
        <v>2093.02</v>
      </c>
      <c r="R2413" s="79">
        <v>334.89</v>
      </c>
      <c r="S2413" s="71">
        <v>0</v>
      </c>
      <c r="T2413" s="79">
        <v>2427.91</v>
      </c>
      <c r="U2413" s="80" t="s">
        <v>24</v>
      </c>
      <c r="V2413" s="84">
        <f t="shared" si="256"/>
        <v>139.66509048654493</v>
      </c>
      <c r="W2413" s="78">
        <v>46125</v>
      </c>
      <c r="X2413" s="80" t="s">
        <v>122</v>
      </c>
      <c r="Y2413" s="80" t="s">
        <v>537</v>
      </c>
      <c r="Z2413" s="80" t="s">
        <v>121</v>
      </c>
      <c r="AA2413" s="80" t="s">
        <v>1837</v>
      </c>
      <c r="AB2413" s="76" t="s">
        <v>542</v>
      </c>
      <c r="AC2413" s="76" t="s">
        <v>541</v>
      </c>
      <c r="AD2413" s="76" t="s">
        <v>195</v>
      </c>
      <c r="AE2413" s="76" t="s">
        <v>547</v>
      </c>
      <c r="AF2413" s="76" t="s">
        <v>96</v>
      </c>
      <c r="AG2413" s="82"/>
      <c r="AH2413" s="60"/>
      <c r="AI2413" s="75" t="s">
        <v>8152</v>
      </c>
      <c r="AJ2413" s="6" t="s">
        <v>103</v>
      </c>
      <c r="AK2413" s="81">
        <v>0</v>
      </c>
      <c r="AL2413" s="6" t="s">
        <v>103</v>
      </c>
      <c r="AM2413" s="342"/>
      <c r="AN2413" s="342"/>
      <c r="AO2413" s="342"/>
    </row>
    <row r="2414" spans="1:41">
      <c r="A2414" s="75" t="s">
        <v>8152</v>
      </c>
      <c r="B2414" s="6" t="s">
        <v>93</v>
      </c>
      <c r="C2414" s="76">
        <v>2413</v>
      </c>
      <c r="D2414" s="80" t="s">
        <v>589</v>
      </c>
      <c r="E2414" s="80" t="s">
        <v>2164</v>
      </c>
      <c r="F2414" s="6" t="str">
        <f t="shared" si="253"/>
        <v>BROKERFG-V-030-V1E26-M46</v>
      </c>
      <c r="G2414" s="95" t="s">
        <v>5884</v>
      </c>
      <c r="H2414" s="95" t="s">
        <v>8227</v>
      </c>
      <c r="I2414" s="85" t="s">
        <v>6622</v>
      </c>
      <c r="J2414" s="92">
        <v>46125</v>
      </c>
      <c r="K2414" s="95" t="s">
        <v>8434</v>
      </c>
      <c r="L2414" s="80" t="s">
        <v>116</v>
      </c>
      <c r="M2414" s="80" t="s">
        <v>1084</v>
      </c>
      <c r="N2414" s="80" t="s">
        <v>1085</v>
      </c>
      <c r="O2414" s="71">
        <v>0</v>
      </c>
      <c r="P2414" s="71">
        <v>0</v>
      </c>
      <c r="Q2414" s="79">
        <v>1183.6500000000001</v>
      </c>
      <c r="R2414" s="79">
        <v>189.39</v>
      </c>
      <c r="S2414" s="71">
        <v>0</v>
      </c>
      <c r="T2414" s="79">
        <v>1373.04</v>
      </c>
      <c r="U2414" s="80" t="s">
        <v>24</v>
      </c>
      <c r="V2414" s="84">
        <f t="shared" si="256"/>
        <v>78.983881544886614</v>
      </c>
      <c r="W2414" s="78">
        <v>46122</v>
      </c>
      <c r="X2414" s="80" t="s">
        <v>8435</v>
      </c>
      <c r="Y2414" s="80" t="s">
        <v>121</v>
      </c>
      <c r="Z2414" s="80" t="s">
        <v>537</v>
      </c>
      <c r="AA2414" s="80" t="s">
        <v>122</v>
      </c>
      <c r="AB2414" s="76" t="s">
        <v>1106</v>
      </c>
      <c r="AC2414" s="76" t="s">
        <v>541</v>
      </c>
      <c r="AD2414" s="76" t="s">
        <v>195</v>
      </c>
      <c r="AE2414" s="76" t="s">
        <v>547</v>
      </c>
      <c r="AF2414" s="76" t="s">
        <v>96</v>
      </c>
      <c r="AG2414" s="82"/>
      <c r="AH2414" s="60"/>
      <c r="AI2414" s="75" t="s">
        <v>8152</v>
      </c>
      <c r="AJ2414" s="6" t="s">
        <v>103</v>
      </c>
      <c r="AK2414" s="81">
        <v>0</v>
      </c>
      <c r="AL2414" s="6" t="s">
        <v>103</v>
      </c>
      <c r="AM2414" s="342"/>
      <c r="AN2414" s="342"/>
      <c r="AO2414" s="342"/>
    </row>
    <row r="2415" spans="1:41">
      <c r="A2415" s="75" t="s">
        <v>8152</v>
      </c>
      <c r="B2415" s="6" t="s">
        <v>93</v>
      </c>
      <c r="C2415" s="76">
        <v>2414</v>
      </c>
      <c r="D2415" s="80" t="s">
        <v>589</v>
      </c>
      <c r="E2415" s="80" t="s">
        <v>2164</v>
      </c>
      <c r="F2415" s="6" t="str">
        <f t="shared" si="253"/>
        <v>BROKERVA-V-081-F4I26</v>
      </c>
      <c r="G2415" s="95" t="s">
        <v>8228</v>
      </c>
      <c r="H2415" s="95" t="s">
        <v>8229</v>
      </c>
      <c r="I2415" s="85" t="s">
        <v>6622</v>
      </c>
      <c r="J2415" s="92">
        <v>46126</v>
      </c>
      <c r="K2415" s="95" t="s">
        <v>8436</v>
      </c>
      <c r="L2415" s="80" t="s">
        <v>116</v>
      </c>
      <c r="M2415" s="80" t="s">
        <v>1084</v>
      </c>
      <c r="N2415" s="80" t="s">
        <v>1085</v>
      </c>
      <c r="O2415" s="71">
        <v>0</v>
      </c>
      <c r="P2415" s="71">
        <v>0</v>
      </c>
      <c r="Q2415" s="79">
        <v>1183.6500000000001</v>
      </c>
      <c r="R2415" s="79">
        <v>189.39</v>
      </c>
      <c r="S2415" s="71">
        <v>0</v>
      </c>
      <c r="T2415" s="79">
        <v>1373.04</v>
      </c>
      <c r="U2415" s="80" t="s">
        <v>24</v>
      </c>
      <c r="V2415" s="84">
        <f t="shared" si="256"/>
        <v>78.983881544886614</v>
      </c>
      <c r="W2415" s="78">
        <v>46125</v>
      </c>
      <c r="X2415" s="80" t="s">
        <v>1129</v>
      </c>
      <c r="Y2415" s="80" t="s">
        <v>121</v>
      </c>
      <c r="Z2415" s="80" t="s">
        <v>537</v>
      </c>
      <c r="AA2415" s="80" t="s">
        <v>1130</v>
      </c>
      <c r="AB2415" s="76" t="s">
        <v>539</v>
      </c>
      <c r="AC2415" s="76" t="s">
        <v>540</v>
      </c>
      <c r="AD2415" s="76" t="s">
        <v>173</v>
      </c>
      <c r="AE2415" s="76" t="s">
        <v>548</v>
      </c>
      <c r="AF2415" s="76" t="s">
        <v>96</v>
      </c>
      <c r="AG2415" s="82"/>
      <c r="AH2415" s="60"/>
      <c r="AI2415" s="75" t="s">
        <v>8152</v>
      </c>
      <c r="AJ2415" s="6" t="s">
        <v>103</v>
      </c>
      <c r="AK2415" s="81">
        <v>0</v>
      </c>
      <c r="AL2415" s="6" t="s">
        <v>103</v>
      </c>
      <c r="AM2415" s="342"/>
      <c r="AN2415" s="342"/>
      <c r="AO2415" s="342"/>
    </row>
    <row r="2416" spans="1:41">
      <c r="A2416" s="75" t="s">
        <v>8152</v>
      </c>
      <c r="B2416" s="6" t="s">
        <v>93</v>
      </c>
      <c r="C2416" s="76">
        <v>2415</v>
      </c>
      <c r="D2416" s="80" t="s">
        <v>589</v>
      </c>
      <c r="E2416" s="80" t="s">
        <v>2164</v>
      </c>
      <c r="F2416" s="6" t="str">
        <f t="shared" si="253"/>
        <v>BROKERVA-V-082-F4I26</v>
      </c>
      <c r="G2416" s="95" t="s">
        <v>8230</v>
      </c>
      <c r="H2416" s="95" t="s">
        <v>8231</v>
      </c>
      <c r="I2416" s="85" t="s">
        <v>6622</v>
      </c>
      <c r="J2416" s="92">
        <v>46126</v>
      </c>
      <c r="K2416" s="95" t="s">
        <v>8437</v>
      </c>
      <c r="L2416" s="80" t="s">
        <v>116</v>
      </c>
      <c r="M2416" s="80" t="s">
        <v>1084</v>
      </c>
      <c r="N2416" s="80" t="s">
        <v>1085</v>
      </c>
      <c r="O2416" s="71">
        <v>0</v>
      </c>
      <c r="P2416" s="71">
        <v>0</v>
      </c>
      <c r="Q2416" s="79">
        <v>1183.6500000000001</v>
      </c>
      <c r="R2416" s="79">
        <v>189.39</v>
      </c>
      <c r="S2416" s="71">
        <v>0</v>
      </c>
      <c r="T2416" s="79">
        <v>1373.04</v>
      </c>
      <c r="U2416" s="80" t="s">
        <v>24</v>
      </c>
      <c r="V2416" s="84">
        <f t="shared" si="256"/>
        <v>78.983881544886614</v>
      </c>
      <c r="W2416" s="78">
        <v>46125</v>
      </c>
      <c r="X2416" s="80" t="s">
        <v>1129</v>
      </c>
      <c r="Y2416" s="80" t="s">
        <v>121</v>
      </c>
      <c r="Z2416" s="80" t="s">
        <v>537</v>
      </c>
      <c r="AA2416" s="80" t="s">
        <v>1130</v>
      </c>
      <c r="AB2416" s="76" t="s">
        <v>539</v>
      </c>
      <c r="AC2416" s="76" t="s">
        <v>540</v>
      </c>
      <c r="AD2416" s="76" t="s">
        <v>173</v>
      </c>
      <c r="AE2416" s="76" t="s">
        <v>548</v>
      </c>
      <c r="AF2416" s="76" t="s">
        <v>96</v>
      </c>
      <c r="AG2416" s="82"/>
      <c r="AH2416" s="60"/>
      <c r="AI2416" s="75" t="s">
        <v>8152</v>
      </c>
      <c r="AJ2416" s="6" t="s">
        <v>103</v>
      </c>
      <c r="AK2416" s="81">
        <v>0</v>
      </c>
      <c r="AL2416" s="6" t="s">
        <v>103</v>
      </c>
      <c r="AM2416" s="342"/>
      <c r="AN2416" s="342"/>
      <c r="AO2416" s="342"/>
    </row>
    <row r="2417" spans="1:41">
      <c r="A2417" s="75" t="s">
        <v>8152</v>
      </c>
      <c r="B2417" s="6" t="s">
        <v>587</v>
      </c>
      <c r="C2417" s="76">
        <v>2416</v>
      </c>
      <c r="D2417" s="80" t="s">
        <v>589</v>
      </c>
      <c r="E2417" s="80" t="s">
        <v>2164</v>
      </c>
      <c r="F2417" s="6" t="str">
        <f t="shared" si="253"/>
        <v>BROKERFG-V-026-V1E26-M01</v>
      </c>
      <c r="G2417" s="95" t="s">
        <v>5578</v>
      </c>
      <c r="H2417" s="95" t="s">
        <v>8232</v>
      </c>
      <c r="I2417" s="85" t="s">
        <v>6622</v>
      </c>
      <c r="J2417" s="92">
        <v>46126</v>
      </c>
      <c r="K2417" s="95" t="s">
        <v>8438</v>
      </c>
      <c r="L2417" s="80" t="s">
        <v>116</v>
      </c>
      <c r="M2417" s="80" t="s">
        <v>1084</v>
      </c>
      <c r="N2417" s="80" t="s">
        <v>1128</v>
      </c>
      <c r="O2417" s="71">
        <v>0</v>
      </c>
      <c r="P2417" s="71">
        <v>0</v>
      </c>
      <c r="Q2417" s="79">
        <v>1884.44</v>
      </c>
      <c r="R2417" s="79">
        <v>301.52</v>
      </c>
      <c r="S2417" s="71">
        <v>0</v>
      </c>
      <c r="T2417" s="79">
        <v>2185.96</v>
      </c>
      <c r="U2417" s="80" t="s">
        <v>24</v>
      </c>
      <c r="V2417" s="84">
        <f t="shared" si="256"/>
        <v>125.74695981315938</v>
      </c>
      <c r="W2417" s="78">
        <v>46125</v>
      </c>
      <c r="X2417" s="80" t="s">
        <v>122</v>
      </c>
      <c r="Y2417" s="80" t="s">
        <v>121</v>
      </c>
      <c r="Z2417" s="80" t="s">
        <v>537</v>
      </c>
      <c r="AA2417" s="80" t="s">
        <v>1130</v>
      </c>
      <c r="AB2417" s="76" t="s">
        <v>542</v>
      </c>
      <c r="AC2417" s="76" t="s">
        <v>541</v>
      </c>
      <c r="AD2417" s="76" t="s">
        <v>195</v>
      </c>
      <c r="AE2417" s="76" t="s">
        <v>547</v>
      </c>
      <c r="AF2417" s="76" t="s">
        <v>96</v>
      </c>
      <c r="AG2417" s="82"/>
      <c r="AH2417" s="60"/>
      <c r="AI2417" s="75" t="s">
        <v>8152</v>
      </c>
      <c r="AJ2417" s="6" t="s">
        <v>103</v>
      </c>
      <c r="AK2417" s="81">
        <v>0</v>
      </c>
      <c r="AL2417" s="6" t="s">
        <v>103</v>
      </c>
      <c r="AM2417" s="342"/>
      <c r="AN2417" s="342"/>
      <c r="AO2417" s="342"/>
    </row>
    <row r="2418" spans="1:41">
      <c r="A2418" s="75" t="s">
        <v>8152</v>
      </c>
      <c r="B2418" s="6" t="s">
        <v>587</v>
      </c>
      <c r="C2418" s="76">
        <v>2417</v>
      </c>
      <c r="D2418" s="80" t="s">
        <v>589</v>
      </c>
      <c r="E2418" s="80" t="s">
        <v>2164</v>
      </c>
      <c r="F2418" s="6" t="str">
        <f t="shared" si="253"/>
        <v>BROKERFG-V-005-V1I26-M01, M19</v>
      </c>
      <c r="G2418" s="95" t="s">
        <v>8233</v>
      </c>
      <c r="H2418" s="95" t="s">
        <v>8234</v>
      </c>
      <c r="I2418" s="85" t="s">
        <v>6622</v>
      </c>
      <c r="J2418" s="92">
        <v>46126</v>
      </c>
      <c r="K2418" s="95" t="s">
        <v>8439</v>
      </c>
      <c r="L2418" s="80" t="s">
        <v>116</v>
      </c>
      <c r="M2418" s="80" t="s">
        <v>1084</v>
      </c>
      <c r="N2418" s="80" t="s">
        <v>1128</v>
      </c>
      <c r="O2418" s="71">
        <v>0</v>
      </c>
      <c r="P2418" s="71">
        <v>0</v>
      </c>
      <c r="Q2418" s="79">
        <v>1884.44</v>
      </c>
      <c r="R2418" s="79">
        <v>301.52</v>
      </c>
      <c r="S2418" s="71">
        <v>0</v>
      </c>
      <c r="T2418" s="79">
        <v>2185.96</v>
      </c>
      <c r="U2418" s="80" t="s">
        <v>24</v>
      </c>
      <c r="V2418" s="84">
        <f t="shared" si="256"/>
        <v>125.74695981315938</v>
      </c>
      <c r="W2418" s="78">
        <v>46125</v>
      </c>
      <c r="X2418" s="80" t="s">
        <v>122</v>
      </c>
      <c r="Y2418" s="80" t="s">
        <v>121</v>
      </c>
      <c r="Z2418" s="80" t="s">
        <v>537</v>
      </c>
      <c r="AA2418" s="80" t="s">
        <v>1130</v>
      </c>
      <c r="AB2418" s="76" t="s">
        <v>542</v>
      </c>
      <c r="AC2418" s="76" t="s">
        <v>540</v>
      </c>
      <c r="AD2418" s="76" t="s">
        <v>173</v>
      </c>
      <c r="AE2418" s="76" t="s">
        <v>548</v>
      </c>
      <c r="AF2418" s="76" t="s">
        <v>96</v>
      </c>
      <c r="AG2418" s="82"/>
      <c r="AH2418" s="60"/>
      <c r="AI2418" s="75" t="s">
        <v>8152</v>
      </c>
      <c r="AJ2418" s="6" t="s">
        <v>103</v>
      </c>
      <c r="AK2418" s="81">
        <v>0</v>
      </c>
      <c r="AL2418" s="6" t="s">
        <v>103</v>
      </c>
      <c r="AM2418" s="342"/>
      <c r="AN2418" s="342"/>
      <c r="AO2418" s="342"/>
    </row>
    <row r="2419" spans="1:41">
      <c r="A2419" s="75" t="s">
        <v>8152</v>
      </c>
      <c r="B2419" s="6" t="s">
        <v>93</v>
      </c>
      <c r="C2419" s="76">
        <v>2418</v>
      </c>
      <c r="D2419" s="80" t="s">
        <v>7694</v>
      </c>
      <c r="E2419" s="80" t="s">
        <v>2163</v>
      </c>
      <c r="F2419" s="6" t="str">
        <f t="shared" si="253"/>
        <v>FREIGHTAF-A-0063AI26-M19-C9</v>
      </c>
      <c r="G2419" s="95" t="s">
        <v>8235</v>
      </c>
      <c r="H2419" s="95" t="s">
        <v>8236</v>
      </c>
      <c r="I2419" s="85" t="s">
        <v>6622</v>
      </c>
      <c r="J2419" s="92">
        <v>46220</v>
      </c>
      <c r="K2419" s="95"/>
      <c r="L2419" s="80" t="s">
        <v>8440</v>
      </c>
      <c r="M2419" s="80" t="s">
        <v>25</v>
      </c>
      <c r="N2419" s="80" t="s">
        <v>116</v>
      </c>
      <c r="O2419" s="71">
        <v>0</v>
      </c>
      <c r="P2419" s="71">
        <v>0</v>
      </c>
      <c r="Q2419" s="79">
        <v>189521</v>
      </c>
      <c r="R2419" s="79">
        <v>20</v>
      </c>
      <c r="S2419" s="71">
        <v>0</v>
      </c>
      <c r="T2419" s="79">
        <v>189541</v>
      </c>
      <c r="U2419" s="80" t="s">
        <v>118</v>
      </c>
      <c r="V2419" s="84">
        <f t="shared" ref="V2419:V2421" si="257">T2419</f>
        <v>189541</v>
      </c>
      <c r="W2419" s="78">
        <v>46123</v>
      </c>
      <c r="X2419" s="80" t="s">
        <v>8441</v>
      </c>
      <c r="Y2419" s="80" t="s">
        <v>8442</v>
      </c>
      <c r="Z2419" s="80" t="s">
        <v>8443</v>
      </c>
      <c r="AA2419" s="80" t="s">
        <v>283</v>
      </c>
      <c r="AB2419" s="76" t="s">
        <v>539</v>
      </c>
      <c r="AC2419" s="76" t="s">
        <v>540</v>
      </c>
      <c r="AD2419" s="76" t="s">
        <v>25</v>
      </c>
      <c r="AE2419" s="76">
        <v>67180000</v>
      </c>
      <c r="AF2419" s="76" t="s">
        <v>96</v>
      </c>
      <c r="AG2419" s="82"/>
      <c r="AH2419" s="60"/>
      <c r="AI2419" s="75" t="s">
        <v>8152</v>
      </c>
      <c r="AJ2419" s="6" t="s">
        <v>103</v>
      </c>
      <c r="AK2419" s="81">
        <v>0</v>
      </c>
      <c r="AL2419" s="6" t="s">
        <v>103</v>
      </c>
      <c r="AM2419" s="342"/>
      <c r="AN2419" s="342"/>
      <c r="AO2419" s="342"/>
    </row>
    <row r="2420" spans="1:41">
      <c r="A2420" s="75" t="s">
        <v>8152</v>
      </c>
      <c r="B2420" s="6" t="s">
        <v>93</v>
      </c>
      <c r="C2420" s="76">
        <v>2419</v>
      </c>
      <c r="D2420" s="80" t="s">
        <v>7694</v>
      </c>
      <c r="E2420" s="80" t="s">
        <v>2163</v>
      </c>
      <c r="F2420" s="6" t="str">
        <f t="shared" si="253"/>
        <v>FREIGHTFG-A-0062AE26-M19-PF</v>
      </c>
      <c r="G2420" s="95" t="s">
        <v>8237</v>
      </c>
      <c r="H2420" s="95" t="s">
        <v>8238</v>
      </c>
      <c r="I2420" s="85" t="s">
        <v>6622</v>
      </c>
      <c r="J2420" s="92">
        <v>46127</v>
      </c>
      <c r="K2420" s="95"/>
      <c r="L2420" s="80" t="s">
        <v>8444</v>
      </c>
      <c r="M2420" s="80" t="s">
        <v>28</v>
      </c>
      <c r="N2420" s="80" t="s">
        <v>116</v>
      </c>
      <c r="O2420" s="71">
        <v>0</v>
      </c>
      <c r="P2420" s="71">
        <v>0</v>
      </c>
      <c r="Q2420" s="79">
        <v>3547.47</v>
      </c>
      <c r="R2420" s="79">
        <v>217.28</v>
      </c>
      <c r="S2420" s="71">
        <v>0</v>
      </c>
      <c r="T2420" s="79">
        <v>3764.75</v>
      </c>
      <c r="U2420" s="80" t="s">
        <v>118</v>
      </c>
      <c r="V2420" s="84">
        <f t="shared" si="257"/>
        <v>3764.75</v>
      </c>
      <c r="W2420" s="78">
        <v>46127</v>
      </c>
      <c r="X2420" s="80" t="s">
        <v>283</v>
      </c>
      <c r="Y2420" s="80" t="s">
        <v>537</v>
      </c>
      <c r="Z2420" s="80" t="s">
        <v>8445</v>
      </c>
      <c r="AA2420" s="80" t="s">
        <v>8446</v>
      </c>
      <c r="AB2420" s="76" t="s">
        <v>539</v>
      </c>
      <c r="AC2420" s="76" t="s">
        <v>541</v>
      </c>
      <c r="AD2420" s="76" t="s">
        <v>28</v>
      </c>
      <c r="AE2420" s="80" t="s">
        <v>1517</v>
      </c>
      <c r="AF2420" s="76" t="s">
        <v>96</v>
      </c>
      <c r="AG2420" s="82"/>
      <c r="AH2420" s="60"/>
      <c r="AI2420" s="75" t="s">
        <v>8152</v>
      </c>
      <c r="AJ2420" s="6" t="s">
        <v>111</v>
      </c>
      <c r="AK2420" s="81">
        <f>V2420</f>
        <v>3764.75</v>
      </c>
      <c r="AL2420" s="6" t="s">
        <v>111</v>
      </c>
      <c r="AM2420" s="342"/>
      <c r="AN2420" s="342"/>
      <c r="AO2420" s="342"/>
    </row>
    <row r="2421" spans="1:41">
      <c r="A2421" s="75" t="s">
        <v>8152</v>
      </c>
      <c r="B2421" s="6" t="s">
        <v>93</v>
      </c>
      <c r="C2421" s="76">
        <v>2420</v>
      </c>
      <c r="D2421" s="80" t="s">
        <v>7694</v>
      </c>
      <c r="E2421" s="80" t="s">
        <v>2163</v>
      </c>
      <c r="F2421" s="6" t="str">
        <f t="shared" si="253"/>
        <v>FREIGHTRM-A-0067AI26-M19-PF</v>
      </c>
      <c r="G2421" s="95" t="s">
        <v>8239</v>
      </c>
      <c r="H2421" s="95" t="s">
        <v>8240</v>
      </c>
      <c r="I2421" s="85" t="s">
        <v>6622</v>
      </c>
      <c r="J2421" s="92">
        <v>46220</v>
      </c>
      <c r="K2421" s="95"/>
      <c r="L2421" s="80" t="s">
        <v>8447</v>
      </c>
      <c r="M2421" s="80" t="s">
        <v>173</v>
      </c>
      <c r="N2421" s="80" t="s">
        <v>116</v>
      </c>
      <c r="O2421" s="71">
        <v>0</v>
      </c>
      <c r="P2421" s="71">
        <v>0</v>
      </c>
      <c r="Q2421" s="79">
        <v>1515.05</v>
      </c>
      <c r="R2421" s="79">
        <v>242.41</v>
      </c>
      <c r="S2421" s="71">
        <v>0</v>
      </c>
      <c r="T2421" s="79">
        <v>1757.46</v>
      </c>
      <c r="U2421" s="80" t="s">
        <v>118</v>
      </c>
      <c r="V2421" s="84">
        <f t="shared" si="257"/>
        <v>1757.46</v>
      </c>
      <c r="W2421" s="78">
        <v>46128</v>
      </c>
      <c r="X2421" s="80" t="s">
        <v>8448</v>
      </c>
      <c r="Y2421" s="80" t="s">
        <v>1186</v>
      </c>
      <c r="Z2421" s="80" t="s">
        <v>8443</v>
      </c>
      <c r="AA2421" s="80" t="s">
        <v>283</v>
      </c>
      <c r="AB2421" s="76" t="s">
        <v>539</v>
      </c>
      <c r="AC2421" s="76" t="s">
        <v>540</v>
      </c>
      <c r="AD2421" s="76" t="s">
        <v>25</v>
      </c>
      <c r="AE2421" s="76">
        <v>67180000</v>
      </c>
      <c r="AF2421" s="76" t="s">
        <v>96</v>
      </c>
      <c r="AG2421" s="82"/>
      <c r="AH2421" s="60"/>
      <c r="AI2421" s="75" t="s">
        <v>8152</v>
      </c>
      <c r="AJ2421" s="6" t="s">
        <v>103</v>
      </c>
      <c r="AK2421" s="81">
        <v>0</v>
      </c>
      <c r="AL2421" s="6" t="s">
        <v>103</v>
      </c>
      <c r="AM2421" s="342"/>
      <c r="AN2421" s="342"/>
      <c r="AO2421" s="342"/>
    </row>
    <row r="2422" spans="1:41">
      <c r="A2422" s="75" t="s">
        <v>8152</v>
      </c>
      <c r="B2422" s="6" t="s">
        <v>93</v>
      </c>
      <c r="C2422" s="76">
        <v>2421</v>
      </c>
      <c r="D2422" s="80" t="s">
        <v>590</v>
      </c>
      <c r="E2422" s="80" t="s">
        <v>2163</v>
      </c>
      <c r="F2422" s="6" t="str">
        <f t="shared" si="253"/>
        <v>FREIGHTRM-V-127-V1I26-M19</v>
      </c>
      <c r="G2422" s="95" t="s">
        <v>8241</v>
      </c>
      <c r="H2422" s="95" t="s">
        <v>8242</v>
      </c>
      <c r="I2422" s="85" t="s">
        <v>6622</v>
      </c>
      <c r="J2422" s="92">
        <v>46128</v>
      </c>
      <c r="K2422" s="95" t="s">
        <v>8449</v>
      </c>
      <c r="L2422" s="80">
        <v>7612</v>
      </c>
      <c r="M2422" s="80" t="s">
        <v>1870</v>
      </c>
      <c r="N2422" s="80" t="s">
        <v>1162</v>
      </c>
      <c r="O2422" s="71">
        <v>0</v>
      </c>
      <c r="P2422" s="71">
        <v>0</v>
      </c>
      <c r="Q2422" s="79">
        <v>19000</v>
      </c>
      <c r="R2422" s="79">
        <v>3040</v>
      </c>
      <c r="S2422" s="71">
        <v>7060</v>
      </c>
      <c r="T2422" s="79">
        <v>14980</v>
      </c>
      <c r="U2422" s="80" t="s">
        <v>24</v>
      </c>
      <c r="V2422" s="84">
        <f t="shared" ref="V2422:V2429" si="258">T2422/17.3838</f>
        <v>861.72183297092693</v>
      </c>
      <c r="W2422" s="78">
        <v>46128</v>
      </c>
      <c r="X2422" s="80" t="s">
        <v>1140</v>
      </c>
      <c r="Y2422" s="80" t="s">
        <v>1141</v>
      </c>
      <c r="Z2422" s="80" t="s">
        <v>1137</v>
      </c>
      <c r="AA2422" s="80" t="s">
        <v>121</v>
      </c>
      <c r="AB2422" s="76" t="s">
        <v>539</v>
      </c>
      <c r="AC2422" s="76" t="s">
        <v>540</v>
      </c>
      <c r="AD2422" s="76" t="s">
        <v>173</v>
      </c>
      <c r="AE2422" s="76" t="s">
        <v>548</v>
      </c>
      <c r="AF2422" s="76" t="s">
        <v>96</v>
      </c>
      <c r="AG2422" s="82"/>
      <c r="AH2422" s="60"/>
      <c r="AI2422" s="75" t="s">
        <v>8152</v>
      </c>
      <c r="AJ2422" s="6" t="s">
        <v>103</v>
      </c>
      <c r="AK2422" s="81">
        <v>0</v>
      </c>
      <c r="AL2422" s="6" t="s">
        <v>103</v>
      </c>
      <c r="AM2422" s="342"/>
      <c r="AN2422" s="342"/>
      <c r="AO2422" s="342"/>
    </row>
    <row r="2423" spans="1:41">
      <c r="A2423" s="75" t="s">
        <v>8152</v>
      </c>
      <c r="B2423" s="6" t="s">
        <v>93</v>
      </c>
      <c r="C2423" s="76">
        <v>2422</v>
      </c>
      <c r="D2423" s="80" t="s">
        <v>590</v>
      </c>
      <c r="E2423" s="80" t="s">
        <v>2163</v>
      </c>
      <c r="F2423" s="6" t="str">
        <f t="shared" si="253"/>
        <v>FREIGHTRM-V-108-V1I26-M19</v>
      </c>
      <c r="G2423" s="95" t="s">
        <v>8243</v>
      </c>
      <c r="H2423" s="95" t="s">
        <v>8244</v>
      </c>
      <c r="I2423" s="85" t="s">
        <v>6622</v>
      </c>
      <c r="J2423" s="92">
        <v>46128</v>
      </c>
      <c r="K2423" s="95" t="s">
        <v>8450</v>
      </c>
      <c r="L2423" s="80">
        <v>7507</v>
      </c>
      <c r="M2423" s="80" t="s">
        <v>1870</v>
      </c>
      <c r="N2423" s="80" t="s">
        <v>1134</v>
      </c>
      <c r="O2423" s="71">
        <v>0</v>
      </c>
      <c r="P2423" s="71">
        <v>0</v>
      </c>
      <c r="Q2423" s="79">
        <v>10800</v>
      </c>
      <c r="R2423" s="79">
        <v>1728</v>
      </c>
      <c r="S2423" s="71">
        <v>432</v>
      </c>
      <c r="T2423" s="79">
        <v>12096</v>
      </c>
      <c r="U2423" s="80" t="s">
        <v>24</v>
      </c>
      <c r="V2423" s="84">
        <f t="shared" si="258"/>
        <v>695.82024643633724</v>
      </c>
      <c r="W2423" s="78">
        <v>46128</v>
      </c>
      <c r="X2423" s="80" t="s">
        <v>1135</v>
      </c>
      <c r="Y2423" s="80" t="s">
        <v>1151</v>
      </c>
      <c r="Z2423" s="80" t="s">
        <v>1137</v>
      </c>
      <c r="AA2423" s="80" t="s">
        <v>121</v>
      </c>
      <c r="AB2423" s="76" t="s">
        <v>539</v>
      </c>
      <c r="AC2423" s="76" t="s">
        <v>540</v>
      </c>
      <c r="AD2423" s="76" t="s">
        <v>173</v>
      </c>
      <c r="AE2423" s="76" t="s">
        <v>548</v>
      </c>
      <c r="AF2423" s="76" t="s">
        <v>96</v>
      </c>
      <c r="AG2423" s="82"/>
      <c r="AH2423" s="60"/>
      <c r="AI2423" s="75" t="s">
        <v>8152</v>
      </c>
      <c r="AJ2423" s="6" t="s">
        <v>103</v>
      </c>
      <c r="AK2423" s="81">
        <v>0</v>
      </c>
      <c r="AL2423" s="6" t="s">
        <v>103</v>
      </c>
      <c r="AM2423" s="342"/>
      <c r="AN2423" s="342"/>
      <c r="AO2423" s="342"/>
    </row>
    <row r="2424" spans="1:41">
      <c r="A2424" s="75" t="s">
        <v>8152</v>
      </c>
      <c r="B2424" s="6" t="s">
        <v>93</v>
      </c>
      <c r="C2424" s="76">
        <v>2423</v>
      </c>
      <c r="D2424" s="80" t="s">
        <v>590</v>
      </c>
      <c r="E2424" s="80" t="s">
        <v>2163</v>
      </c>
      <c r="F2424" s="6" t="str">
        <f t="shared" si="253"/>
        <v>FREIGHTFG-V-049-V1E26 M23.1.9905</v>
      </c>
      <c r="G2424" s="95" t="s">
        <v>8245</v>
      </c>
      <c r="H2424" s="95" t="s">
        <v>8246</v>
      </c>
      <c r="I2424" s="85" t="s">
        <v>6622</v>
      </c>
      <c r="J2424" s="92">
        <v>46128</v>
      </c>
      <c r="K2424" s="95" t="s">
        <v>8451</v>
      </c>
      <c r="L2424" s="80">
        <v>7524</v>
      </c>
      <c r="M2424" s="80" t="s">
        <v>1870</v>
      </c>
      <c r="N2424" s="80" t="s">
        <v>1134</v>
      </c>
      <c r="O2424" s="71">
        <v>0</v>
      </c>
      <c r="P2424" s="71">
        <v>0</v>
      </c>
      <c r="Q2424" s="79">
        <v>7800</v>
      </c>
      <c r="R2424" s="79">
        <v>1248</v>
      </c>
      <c r="S2424" s="71">
        <v>312</v>
      </c>
      <c r="T2424" s="79">
        <v>8736</v>
      </c>
      <c r="U2424" s="80" t="s">
        <v>24</v>
      </c>
      <c r="V2424" s="84">
        <f t="shared" si="258"/>
        <v>502.53684464846577</v>
      </c>
      <c r="W2424" s="78">
        <v>46129</v>
      </c>
      <c r="X2424" s="80" t="s">
        <v>4727</v>
      </c>
      <c r="Y2424" s="80" t="s">
        <v>5200</v>
      </c>
      <c r="Z2424" s="80" t="s">
        <v>1117</v>
      </c>
      <c r="AA2424" s="80" t="s">
        <v>121</v>
      </c>
      <c r="AB2424" s="76" t="s">
        <v>1118</v>
      </c>
      <c r="AC2424" s="76" t="s">
        <v>541</v>
      </c>
      <c r="AD2424" s="76" t="s">
        <v>195</v>
      </c>
      <c r="AE2424" s="80" t="s">
        <v>1517</v>
      </c>
      <c r="AF2424" s="76" t="s">
        <v>96</v>
      </c>
      <c r="AG2424" s="82"/>
      <c r="AH2424" s="60"/>
      <c r="AI2424" s="75" t="s">
        <v>8152</v>
      </c>
      <c r="AJ2424" s="6" t="s">
        <v>103</v>
      </c>
      <c r="AK2424" s="81">
        <v>0</v>
      </c>
      <c r="AL2424" s="6" t="s">
        <v>103</v>
      </c>
      <c r="AM2424" s="342"/>
      <c r="AN2424" s="342"/>
      <c r="AO2424" s="342"/>
    </row>
    <row r="2425" spans="1:41">
      <c r="A2425" s="75" t="s">
        <v>8152</v>
      </c>
      <c r="B2425" s="6" t="s">
        <v>93</v>
      </c>
      <c r="C2425" s="76">
        <v>2424</v>
      </c>
      <c r="D2425" s="80" t="s">
        <v>590</v>
      </c>
      <c r="E2425" s="80" t="s">
        <v>2163</v>
      </c>
      <c r="F2425" s="6" t="str">
        <f t="shared" si="253"/>
        <v>FREIGHTRM-V-067-V1I26-M19.1</v>
      </c>
      <c r="G2425" s="95" t="s">
        <v>8247</v>
      </c>
      <c r="H2425" s="95" t="s">
        <v>8248</v>
      </c>
      <c r="I2425" s="85" t="s">
        <v>6622</v>
      </c>
      <c r="J2425" s="92">
        <v>46128</v>
      </c>
      <c r="K2425" s="95" t="s">
        <v>6133</v>
      </c>
      <c r="L2425" s="80">
        <v>7398</v>
      </c>
      <c r="M2425" s="80" t="s">
        <v>1870</v>
      </c>
      <c r="N2425" s="80" t="s">
        <v>1134</v>
      </c>
      <c r="O2425" s="71">
        <v>0</v>
      </c>
      <c r="P2425" s="71">
        <v>0</v>
      </c>
      <c r="Q2425" s="79">
        <v>10800</v>
      </c>
      <c r="R2425" s="79">
        <v>1728</v>
      </c>
      <c r="S2425" s="71">
        <v>432</v>
      </c>
      <c r="T2425" s="79">
        <v>12096</v>
      </c>
      <c r="U2425" s="80" t="s">
        <v>24</v>
      </c>
      <c r="V2425" s="84">
        <f t="shared" si="258"/>
        <v>695.82024643633724</v>
      </c>
      <c r="W2425" s="78">
        <v>46128</v>
      </c>
      <c r="X2425" s="80" t="s">
        <v>1135</v>
      </c>
      <c r="Y2425" s="80" t="s">
        <v>1136</v>
      </c>
      <c r="Z2425" s="80" t="s">
        <v>1137</v>
      </c>
      <c r="AA2425" s="80" t="s">
        <v>121</v>
      </c>
      <c r="AB2425" s="76" t="s">
        <v>539</v>
      </c>
      <c r="AC2425" s="76" t="s">
        <v>540</v>
      </c>
      <c r="AD2425" s="76" t="s">
        <v>173</v>
      </c>
      <c r="AE2425" s="76" t="s">
        <v>548</v>
      </c>
      <c r="AF2425" s="76" t="s">
        <v>96</v>
      </c>
      <c r="AG2425" s="82"/>
      <c r="AH2425" s="60"/>
      <c r="AI2425" s="75" t="s">
        <v>8152</v>
      </c>
      <c r="AJ2425" s="6" t="s">
        <v>103</v>
      </c>
      <c r="AK2425" s="81">
        <v>0</v>
      </c>
      <c r="AL2425" s="6" t="s">
        <v>103</v>
      </c>
      <c r="AM2425" s="342"/>
      <c r="AN2425" s="342"/>
      <c r="AO2425" s="342"/>
    </row>
    <row r="2426" spans="1:41">
      <c r="A2426" s="75" t="s">
        <v>8152</v>
      </c>
      <c r="B2426" s="6" t="s">
        <v>93</v>
      </c>
      <c r="C2426" s="76">
        <v>2425</v>
      </c>
      <c r="D2426" s="80" t="s">
        <v>590</v>
      </c>
      <c r="E2426" s="80" t="s">
        <v>2163</v>
      </c>
      <c r="F2426" s="6" t="str">
        <f t="shared" si="253"/>
        <v>FREIGHTRM-V-127-V1I26-M19</v>
      </c>
      <c r="G2426" s="95" t="s">
        <v>8241</v>
      </c>
      <c r="H2426" s="95" t="s">
        <v>8249</v>
      </c>
      <c r="I2426" s="85" t="s">
        <v>6622</v>
      </c>
      <c r="J2426" s="92">
        <v>46128</v>
      </c>
      <c r="K2426" s="95" t="s">
        <v>8449</v>
      </c>
      <c r="L2426" s="80">
        <v>7514</v>
      </c>
      <c r="M2426" s="80" t="s">
        <v>1870</v>
      </c>
      <c r="N2426" s="80" t="s">
        <v>116</v>
      </c>
      <c r="O2426" s="71">
        <v>0</v>
      </c>
      <c r="P2426" s="71">
        <v>0</v>
      </c>
      <c r="Q2426" s="79">
        <v>19000</v>
      </c>
      <c r="R2426" s="79">
        <v>3040</v>
      </c>
      <c r="S2426" s="71">
        <v>0</v>
      </c>
      <c r="T2426" s="79">
        <v>22040</v>
      </c>
      <c r="U2426" s="80" t="s">
        <v>24</v>
      </c>
      <c r="V2426" s="84">
        <f t="shared" si="258"/>
        <v>1267.8470760132998</v>
      </c>
      <c r="W2426" s="78">
        <v>46129</v>
      </c>
      <c r="X2426" s="80" t="s">
        <v>1140</v>
      </c>
      <c r="Y2426" s="80" t="s">
        <v>1141</v>
      </c>
      <c r="Z2426" s="80" t="s">
        <v>1137</v>
      </c>
      <c r="AA2426" s="80" t="s">
        <v>121</v>
      </c>
      <c r="AB2426" s="76" t="s">
        <v>539</v>
      </c>
      <c r="AC2426" s="76" t="s">
        <v>540</v>
      </c>
      <c r="AD2426" s="76" t="s">
        <v>173</v>
      </c>
      <c r="AE2426" s="76" t="s">
        <v>548</v>
      </c>
      <c r="AF2426" s="76" t="s">
        <v>96</v>
      </c>
      <c r="AG2426" s="82"/>
      <c r="AH2426" s="60"/>
      <c r="AI2426" s="75" t="s">
        <v>8152</v>
      </c>
      <c r="AJ2426" s="6" t="s">
        <v>103</v>
      </c>
      <c r="AK2426" s="81">
        <v>0</v>
      </c>
      <c r="AL2426" s="6" t="s">
        <v>103</v>
      </c>
      <c r="AM2426" s="342"/>
      <c r="AN2426" s="342"/>
      <c r="AO2426" s="342"/>
    </row>
    <row r="2427" spans="1:41">
      <c r="A2427" s="75" t="s">
        <v>8152</v>
      </c>
      <c r="B2427" s="6" t="s">
        <v>93</v>
      </c>
      <c r="C2427" s="76">
        <v>2426</v>
      </c>
      <c r="D2427" s="80" t="s">
        <v>590</v>
      </c>
      <c r="E2427" s="80" t="s">
        <v>2163</v>
      </c>
      <c r="F2427" s="6" t="str">
        <f t="shared" si="253"/>
        <v>FREIGHTRM-V-003-V1I26-M19.2</v>
      </c>
      <c r="G2427" s="95" t="s">
        <v>8250</v>
      </c>
      <c r="H2427" s="95" t="s">
        <v>8251</v>
      </c>
      <c r="I2427" s="85" t="s">
        <v>6622</v>
      </c>
      <c r="J2427" s="92">
        <v>46128</v>
      </c>
      <c r="K2427" s="95" t="s">
        <v>1869</v>
      </c>
      <c r="L2427" s="80">
        <v>7591</v>
      </c>
      <c r="M2427" s="80" t="s">
        <v>1870</v>
      </c>
      <c r="N2427" s="80" t="s">
        <v>116</v>
      </c>
      <c r="O2427" s="71">
        <v>0</v>
      </c>
      <c r="P2427" s="71">
        <v>0</v>
      </c>
      <c r="Q2427" s="79">
        <v>10800</v>
      </c>
      <c r="R2427" s="79">
        <v>1728</v>
      </c>
      <c r="S2427" s="71">
        <v>0</v>
      </c>
      <c r="T2427" s="79">
        <v>12528</v>
      </c>
      <c r="U2427" s="80" t="s">
        <v>24</v>
      </c>
      <c r="V2427" s="84">
        <f t="shared" si="258"/>
        <v>720.6709695233493</v>
      </c>
      <c r="W2427" s="78">
        <v>46128</v>
      </c>
      <c r="X2427" s="80" t="s">
        <v>1135</v>
      </c>
      <c r="Y2427" s="80" t="s">
        <v>1136</v>
      </c>
      <c r="Z2427" s="80" t="s">
        <v>1137</v>
      </c>
      <c r="AA2427" s="80" t="s">
        <v>121</v>
      </c>
      <c r="AB2427" s="76" t="s">
        <v>539</v>
      </c>
      <c r="AC2427" s="76" t="s">
        <v>540</v>
      </c>
      <c r="AD2427" s="76" t="s">
        <v>173</v>
      </c>
      <c r="AE2427" s="76" t="s">
        <v>548</v>
      </c>
      <c r="AF2427" s="76" t="s">
        <v>96</v>
      </c>
      <c r="AG2427" s="82"/>
      <c r="AH2427" s="60"/>
      <c r="AI2427" s="75" t="s">
        <v>8152</v>
      </c>
      <c r="AJ2427" s="6" t="s">
        <v>103</v>
      </c>
      <c r="AK2427" s="81">
        <v>0</v>
      </c>
      <c r="AL2427" s="6" t="s">
        <v>103</v>
      </c>
      <c r="AM2427" s="342"/>
      <c r="AN2427" s="342"/>
      <c r="AO2427" s="342"/>
    </row>
    <row r="2428" spans="1:41">
      <c r="A2428" s="75" t="s">
        <v>8152</v>
      </c>
      <c r="B2428" s="6" t="s">
        <v>93</v>
      </c>
      <c r="C2428" s="76">
        <v>2427</v>
      </c>
      <c r="D2428" s="80" t="s">
        <v>590</v>
      </c>
      <c r="E2428" s="80" t="s">
        <v>2163</v>
      </c>
      <c r="F2428" s="6" t="str">
        <f t="shared" si="253"/>
        <v>FREIGHTRM-R-050-SI26-M19.PFA</v>
      </c>
      <c r="G2428" s="95" t="s">
        <v>8252</v>
      </c>
      <c r="H2428" s="95" t="s">
        <v>8253</v>
      </c>
      <c r="I2428" s="85" t="s">
        <v>6622</v>
      </c>
      <c r="J2428" s="92">
        <v>46128</v>
      </c>
      <c r="K2428" s="95"/>
      <c r="L2428" s="80">
        <v>7593</v>
      </c>
      <c r="M2428" s="80" t="s">
        <v>1870</v>
      </c>
      <c r="N2428" s="80" t="s">
        <v>116</v>
      </c>
      <c r="O2428" s="71">
        <v>0</v>
      </c>
      <c r="P2428" s="71">
        <v>0</v>
      </c>
      <c r="Q2428" s="79">
        <v>29000</v>
      </c>
      <c r="R2428" s="79">
        <v>4640</v>
      </c>
      <c r="S2428" s="71">
        <v>0</v>
      </c>
      <c r="T2428" s="79">
        <v>33640</v>
      </c>
      <c r="U2428" s="80" t="s">
        <v>24</v>
      </c>
      <c r="V2428" s="84">
        <f t="shared" si="258"/>
        <v>1935.1350107571416</v>
      </c>
      <c r="W2428" s="78">
        <v>46128</v>
      </c>
      <c r="X2428" s="80" t="s">
        <v>8452</v>
      </c>
      <c r="Y2428" s="80" t="s">
        <v>5200</v>
      </c>
      <c r="Z2428" s="80" t="s">
        <v>5220</v>
      </c>
      <c r="AA2428" s="80" t="s">
        <v>121</v>
      </c>
      <c r="AB2428" s="76" t="s">
        <v>539</v>
      </c>
      <c r="AC2428" s="76" t="s">
        <v>540</v>
      </c>
      <c r="AD2428" s="76" t="s">
        <v>174</v>
      </c>
      <c r="AE2428" s="76">
        <v>67180000</v>
      </c>
      <c r="AF2428" s="76" t="s">
        <v>96</v>
      </c>
      <c r="AG2428" s="82"/>
      <c r="AH2428" s="60"/>
      <c r="AI2428" s="75" t="s">
        <v>8152</v>
      </c>
      <c r="AJ2428" s="6" t="s">
        <v>103</v>
      </c>
      <c r="AK2428" s="81">
        <v>0</v>
      </c>
      <c r="AL2428" s="6" t="s">
        <v>103</v>
      </c>
      <c r="AM2428" s="342"/>
      <c r="AN2428" s="342"/>
      <c r="AO2428" s="342"/>
    </row>
    <row r="2429" spans="1:41">
      <c r="A2429" s="75" t="s">
        <v>8152</v>
      </c>
      <c r="B2429" s="6" t="s">
        <v>93</v>
      </c>
      <c r="C2429" s="76">
        <v>2428</v>
      </c>
      <c r="D2429" s="80" t="s">
        <v>590</v>
      </c>
      <c r="E2429" s="80" t="s">
        <v>2163</v>
      </c>
      <c r="F2429" s="6" t="str">
        <f t="shared" si="253"/>
        <v>FREIGHTRM-V-101-V1I26-M19.1</v>
      </c>
      <c r="G2429" s="95" t="s">
        <v>8254</v>
      </c>
      <c r="H2429" s="95" t="s">
        <v>8255</v>
      </c>
      <c r="I2429" s="85" t="s">
        <v>6622</v>
      </c>
      <c r="J2429" s="92">
        <v>46128</v>
      </c>
      <c r="K2429" s="95" t="s">
        <v>8453</v>
      </c>
      <c r="L2429" s="80">
        <v>7609</v>
      </c>
      <c r="M2429" s="80" t="s">
        <v>1870</v>
      </c>
      <c r="N2429" s="80" t="s">
        <v>116</v>
      </c>
      <c r="O2429" s="71">
        <v>0</v>
      </c>
      <c r="P2429" s="71">
        <v>0</v>
      </c>
      <c r="Q2429" s="79">
        <v>10800</v>
      </c>
      <c r="R2429" s="79">
        <v>1728</v>
      </c>
      <c r="S2429" s="71">
        <v>0</v>
      </c>
      <c r="T2429" s="79">
        <v>12528</v>
      </c>
      <c r="U2429" s="80" t="s">
        <v>24</v>
      </c>
      <c r="V2429" s="84">
        <f t="shared" si="258"/>
        <v>720.6709695233493</v>
      </c>
      <c r="W2429" s="78">
        <v>46129</v>
      </c>
      <c r="X2429" s="80" t="s">
        <v>1135</v>
      </c>
      <c r="Y2429" s="80" t="s">
        <v>1136</v>
      </c>
      <c r="Z2429" s="80" t="s">
        <v>1137</v>
      </c>
      <c r="AA2429" s="80" t="s">
        <v>121</v>
      </c>
      <c r="AB2429" s="76" t="s">
        <v>539</v>
      </c>
      <c r="AC2429" s="76" t="s">
        <v>540</v>
      </c>
      <c r="AD2429" s="76" t="s">
        <v>173</v>
      </c>
      <c r="AE2429" s="76" t="s">
        <v>548</v>
      </c>
      <c r="AF2429" s="76" t="s">
        <v>96</v>
      </c>
      <c r="AG2429" s="82"/>
      <c r="AH2429" s="60"/>
      <c r="AI2429" s="75" t="s">
        <v>8152</v>
      </c>
      <c r="AJ2429" s="6" t="s">
        <v>103</v>
      </c>
      <c r="AK2429" s="81">
        <v>0</v>
      </c>
      <c r="AL2429" s="6" t="s">
        <v>103</v>
      </c>
      <c r="AM2429" s="342"/>
      <c r="AN2429" s="342"/>
      <c r="AO2429" s="342"/>
    </row>
    <row r="2430" spans="1:41">
      <c r="A2430" s="75" t="s">
        <v>8152</v>
      </c>
      <c r="B2430" s="6" t="s">
        <v>93</v>
      </c>
      <c r="C2430" s="76">
        <v>2429</v>
      </c>
      <c r="D2430" s="80" t="s">
        <v>590</v>
      </c>
      <c r="E2430" s="80" t="s">
        <v>2163</v>
      </c>
      <c r="F2430" s="6" t="str">
        <f t="shared" si="253"/>
        <v>FREIGHTFG-R-2185LE25.M01-M45</v>
      </c>
      <c r="G2430" s="95" t="s">
        <v>7735</v>
      </c>
      <c r="H2430" s="95" t="s">
        <v>7736</v>
      </c>
      <c r="I2430" s="85" t="s">
        <v>6622</v>
      </c>
      <c r="J2430" s="92">
        <v>46114</v>
      </c>
      <c r="K2430" s="95" t="s">
        <v>7913</v>
      </c>
      <c r="L2430" s="80">
        <v>7370</v>
      </c>
      <c r="M2430" s="80" t="s">
        <v>1264</v>
      </c>
      <c r="N2430" s="80" t="s">
        <v>1139</v>
      </c>
      <c r="O2430" s="71">
        <v>0</v>
      </c>
      <c r="P2430" s="71">
        <v>0</v>
      </c>
      <c r="Q2430" s="79">
        <v>6200</v>
      </c>
      <c r="R2430" s="79">
        <v>992</v>
      </c>
      <c r="S2430" s="71">
        <v>248</v>
      </c>
      <c r="T2430" s="79">
        <v>6543.0762124711318</v>
      </c>
      <c r="U2430" s="80" t="s">
        <v>118</v>
      </c>
      <c r="V2430" s="84">
        <f t="shared" ref="V2430:V2431" si="259">T2430</f>
        <v>6543.0762124711318</v>
      </c>
      <c r="W2430" s="78">
        <v>46128</v>
      </c>
      <c r="X2430" s="80" t="s">
        <v>8452</v>
      </c>
      <c r="Y2430" s="80" t="s">
        <v>5200</v>
      </c>
      <c r="Z2430" s="80" t="s">
        <v>5220</v>
      </c>
      <c r="AA2430" s="80" t="s">
        <v>121</v>
      </c>
      <c r="AB2430" s="76" t="s">
        <v>542</v>
      </c>
      <c r="AC2430" s="76" t="s">
        <v>541</v>
      </c>
      <c r="AD2430" s="76" t="s">
        <v>195</v>
      </c>
      <c r="AE2430" s="76" t="s">
        <v>547</v>
      </c>
      <c r="AF2430" s="76" t="s">
        <v>96</v>
      </c>
      <c r="AG2430" s="82"/>
      <c r="AH2430" s="60"/>
      <c r="AI2430" s="75" t="s">
        <v>8152</v>
      </c>
      <c r="AJ2430" s="6" t="s">
        <v>103</v>
      </c>
      <c r="AK2430" s="81">
        <v>0</v>
      </c>
      <c r="AL2430" s="6" t="s">
        <v>103</v>
      </c>
      <c r="AM2430" s="342"/>
      <c r="AN2430" s="342"/>
      <c r="AO2430" s="342"/>
    </row>
    <row r="2431" spans="1:41">
      <c r="A2431" s="75" t="s">
        <v>8152</v>
      </c>
      <c r="B2431" s="6" t="s">
        <v>93</v>
      </c>
      <c r="C2431" s="76">
        <v>2430</v>
      </c>
      <c r="D2431" s="80" t="s">
        <v>590</v>
      </c>
      <c r="E2431" s="80" t="s">
        <v>2163</v>
      </c>
      <c r="F2431" s="6" t="str">
        <f t="shared" si="253"/>
        <v>FREIGHTFG-R-2192LE26.M01</v>
      </c>
      <c r="G2431" s="95" t="s">
        <v>7737</v>
      </c>
      <c r="H2431" s="95" t="s">
        <v>7738</v>
      </c>
      <c r="I2431" s="85" t="s">
        <v>6622</v>
      </c>
      <c r="J2431" s="92">
        <v>46119</v>
      </c>
      <c r="K2431" s="95" t="s">
        <v>7914</v>
      </c>
      <c r="L2431" s="80">
        <v>7467</v>
      </c>
      <c r="M2431" s="80" t="s">
        <v>1264</v>
      </c>
      <c r="N2431" s="80" t="s">
        <v>2857</v>
      </c>
      <c r="O2431" s="71">
        <v>0</v>
      </c>
      <c r="P2431" s="71">
        <v>0</v>
      </c>
      <c r="Q2431" s="79">
        <v>4900</v>
      </c>
      <c r="R2431" s="79">
        <v>784</v>
      </c>
      <c r="S2431" s="71">
        <v>196</v>
      </c>
      <c r="T2431" s="79">
        <v>5171.1408775981527</v>
      </c>
      <c r="U2431" s="80" t="s">
        <v>118</v>
      </c>
      <c r="V2431" s="84">
        <f t="shared" si="259"/>
        <v>5171.1408775981527</v>
      </c>
      <c r="W2431" s="78">
        <v>46129</v>
      </c>
      <c r="X2431" s="80" t="s">
        <v>1135</v>
      </c>
      <c r="Y2431" s="80" t="s">
        <v>1136</v>
      </c>
      <c r="Z2431" s="80" t="s">
        <v>1137</v>
      </c>
      <c r="AA2431" s="80" t="s">
        <v>121</v>
      </c>
      <c r="AB2431" s="76" t="s">
        <v>542</v>
      </c>
      <c r="AC2431" s="76" t="s">
        <v>541</v>
      </c>
      <c r="AD2431" s="76" t="s">
        <v>195</v>
      </c>
      <c r="AE2431" s="76" t="s">
        <v>547</v>
      </c>
      <c r="AF2431" s="76" t="s">
        <v>96</v>
      </c>
      <c r="AG2431" s="82"/>
      <c r="AH2431" s="60"/>
      <c r="AI2431" s="75" t="s">
        <v>8152</v>
      </c>
      <c r="AJ2431" s="6" t="s">
        <v>103</v>
      </c>
      <c r="AK2431" s="81">
        <v>0</v>
      </c>
      <c r="AL2431" s="6" t="s">
        <v>103</v>
      </c>
      <c r="AM2431" s="342"/>
      <c r="AN2431" s="342"/>
      <c r="AO2431" s="342"/>
    </row>
    <row r="2432" spans="1:41">
      <c r="A2432" s="75" t="s">
        <v>8152</v>
      </c>
      <c r="B2432" s="6" t="s">
        <v>93</v>
      </c>
      <c r="C2432" s="76">
        <v>2431</v>
      </c>
      <c r="D2432" s="80" t="s">
        <v>27</v>
      </c>
      <c r="E2432" s="80" t="s">
        <v>2163</v>
      </c>
      <c r="F2432" s="6" t="str">
        <f t="shared" si="253"/>
        <v>FREIGHTRM-V-072-V1I26-M46, M01.1</v>
      </c>
      <c r="G2432" s="96" t="s">
        <v>5916</v>
      </c>
      <c r="H2432" s="95" t="s">
        <v>8256</v>
      </c>
      <c r="I2432" s="85" t="s">
        <v>6622</v>
      </c>
      <c r="J2432" s="105">
        <v>46128</v>
      </c>
      <c r="K2432" s="96" t="s">
        <v>6153</v>
      </c>
      <c r="L2432" s="85" t="s">
        <v>8454</v>
      </c>
      <c r="M2432" s="85" t="s">
        <v>1264</v>
      </c>
      <c r="N2432" s="80" t="s">
        <v>116</v>
      </c>
      <c r="O2432" s="71">
        <v>0</v>
      </c>
      <c r="P2432" s="71">
        <v>0</v>
      </c>
      <c r="Q2432" s="79">
        <v>5032.08</v>
      </c>
      <c r="R2432" s="79">
        <v>805.13</v>
      </c>
      <c r="S2432" s="71">
        <v>0</v>
      </c>
      <c r="T2432" s="79">
        <v>5837.21</v>
      </c>
      <c r="U2432" s="80" t="s">
        <v>24</v>
      </c>
      <c r="V2432" s="84">
        <f t="shared" ref="V2432:V2435" si="260">T2432/17.3838</f>
        <v>335.78446599707775</v>
      </c>
      <c r="W2432" s="106">
        <v>46119</v>
      </c>
      <c r="X2432" s="85" t="s">
        <v>1889</v>
      </c>
      <c r="Y2432" s="85" t="s">
        <v>1890</v>
      </c>
      <c r="Z2432" s="85" t="s">
        <v>239</v>
      </c>
      <c r="AA2432" s="85" t="s">
        <v>122</v>
      </c>
      <c r="AB2432" s="76" t="s">
        <v>1106</v>
      </c>
      <c r="AC2432" s="76" t="s">
        <v>540</v>
      </c>
      <c r="AD2432" s="76" t="s">
        <v>173</v>
      </c>
      <c r="AE2432" s="76" t="s">
        <v>548</v>
      </c>
      <c r="AF2432" s="76" t="s">
        <v>96</v>
      </c>
      <c r="AG2432" s="82"/>
      <c r="AH2432" s="60"/>
      <c r="AI2432" s="75" t="s">
        <v>8152</v>
      </c>
      <c r="AJ2432" s="6" t="s">
        <v>103</v>
      </c>
      <c r="AK2432" s="81">
        <v>0</v>
      </c>
      <c r="AL2432" s="6" t="s">
        <v>103</v>
      </c>
      <c r="AM2432" s="342"/>
      <c r="AN2432" s="342"/>
      <c r="AO2432" s="342"/>
    </row>
    <row r="2433" spans="1:41">
      <c r="A2433" s="75" t="s">
        <v>8152</v>
      </c>
      <c r="B2433" s="6" t="s">
        <v>93</v>
      </c>
      <c r="C2433" s="76">
        <v>2432</v>
      </c>
      <c r="D2433" s="80" t="s">
        <v>27</v>
      </c>
      <c r="E2433" s="80" t="s">
        <v>2163</v>
      </c>
      <c r="F2433" s="6" t="str">
        <f t="shared" si="253"/>
        <v>FREIGHTRM-V-130-V1I26-M19.1</v>
      </c>
      <c r="G2433" s="96" t="s">
        <v>8257</v>
      </c>
      <c r="H2433" s="95" t="s">
        <v>8258</v>
      </c>
      <c r="I2433" s="85" t="s">
        <v>6622</v>
      </c>
      <c r="J2433" s="105">
        <v>46128</v>
      </c>
      <c r="K2433" s="107" t="s">
        <v>8455</v>
      </c>
      <c r="L2433" s="85" t="s">
        <v>8456</v>
      </c>
      <c r="M2433" s="85" t="s">
        <v>1264</v>
      </c>
      <c r="N2433" s="80" t="s">
        <v>116</v>
      </c>
      <c r="O2433" s="71">
        <v>0</v>
      </c>
      <c r="P2433" s="71">
        <v>0</v>
      </c>
      <c r="Q2433" s="79">
        <v>2308.7600000000002</v>
      </c>
      <c r="R2433" s="79">
        <v>369.4</v>
      </c>
      <c r="S2433" s="71">
        <v>0</v>
      </c>
      <c r="T2433" s="79">
        <v>2678.16</v>
      </c>
      <c r="U2433" s="80" t="s">
        <v>24</v>
      </c>
      <c r="V2433" s="84">
        <f t="shared" si="260"/>
        <v>154.0606771822041</v>
      </c>
      <c r="W2433" s="106">
        <v>46120</v>
      </c>
      <c r="X2433" s="85" t="s">
        <v>1898</v>
      </c>
      <c r="Y2433" s="85" t="s">
        <v>1899</v>
      </c>
      <c r="Z2433" s="85" t="s">
        <v>239</v>
      </c>
      <c r="AA2433" s="85" t="s">
        <v>122</v>
      </c>
      <c r="AB2433" s="76" t="s">
        <v>539</v>
      </c>
      <c r="AC2433" s="76" t="s">
        <v>540</v>
      </c>
      <c r="AD2433" s="76" t="s">
        <v>173</v>
      </c>
      <c r="AE2433" s="76" t="s">
        <v>548</v>
      </c>
      <c r="AF2433" s="76" t="s">
        <v>96</v>
      </c>
      <c r="AG2433" s="82"/>
      <c r="AH2433" s="60"/>
      <c r="AI2433" s="75" t="s">
        <v>8152</v>
      </c>
      <c r="AJ2433" s="6" t="s">
        <v>103</v>
      </c>
      <c r="AK2433" s="81">
        <v>0</v>
      </c>
      <c r="AL2433" s="6" t="s">
        <v>103</v>
      </c>
      <c r="AM2433" s="342"/>
      <c r="AN2433" s="342"/>
      <c r="AO2433" s="342"/>
    </row>
    <row r="2434" spans="1:41">
      <c r="A2434" s="75" t="s">
        <v>8152</v>
      </c>
      <c r="B2434" s="6" t="s">
        <v>93</v>
      </c>
      <c r="C2434" s="76">
        <v>2433</v>
      </c>
      <c r="D2434" s="80" t="s">
        <v>27</v>
      </c>
      <c r="E2434" s="80" t="s">
        <v>2163</v>
      </c>
      <c r="F2434" s="6" t="str">
        <f t="shared" si="253"/>
        <v>FREIGHTRM-V-120-V1I26-M19.1</v>
      </c>
      <c r="G2434" s="96" t="s">
        <v>8259</v>
      </c>
      <c r="H2434" s="95" t="s">
        <v>8260</v>
      </c>
      <c r="I2434" s="85" t="s">
        <v>6622</v>
      </c>
      <c r="J2434" s="105">
        <v>46128</v>
      </c>
      <c r="K2434" s="96" t="s">
        <v>8457</v>
      </c>
      <c r="L2434" s="85" t="s">
        <v>8458</v>
      </c>
      <c r="M2434" s="85" t="s">
        <v>1264</v>
      </c>
      <c r="N2434" s="80" t="s">
        <v>116</v>
      </c>
      <c r="O2434" s="71">
        <v>0</v>
      </c>
      <c r="P2434" s="71">
        <v>0</v>
      </c>
      <c r="Q2434" s="79">
        <v>4607.1499999999996</v>
      </c>
      <c r="R2434" s="79">
        <v>737.14</v>
      </c>
      <c r="S2434" s="71">
        <v>0</v>
      </c>
      <c r="T2434" s="79">
        <v>5344.29</v>
      </c>
      <c r="U2434" s="80" t="s">
        <v>24</v>
      </c>
      <c r="V2434" s="84">
        <f t="shared" si="260"/>
        <v>307.4293307562213</v>
      </c>
      <c r="W2434" s="106">
        <v>46122</v>
      </c>
      <c r="X2434" s="85" t="s">
        <v>1893</v>
      </c>
      <c r="Y2434" s="85" t="s">
        <v>1894</v>
      </c>
      <c r="Z2434" s="85" t="s">
        <v>239</v>
      </c>
      <c r="AA2434" s="85" t="s">
        <v>122</v>
      </c>
      <c r="AB2434" s="76" t="s">
        <v>539</v>
      </c>
      <c r="AC2434" s="76" t="s">
        <v>540</v>
      </c>
      <c r="AD2434" s="76" t="s">
        <v>173</v>
      </c>
      <c r="AE2434" s="76" t="s">
        <v>548</v>
      </c>
      <c r="AF2434" s="76" t="s">
        <v>96</v>
      </c>
      <c r="AG2434" s="82"/>
      <c r="AH2434" s="60"/>
      <c r="AI2434" s="75" t="s">
        <v>8152</v>
      </c>
      <c r="AJ2434" s="6" t="s">
        <v>103</v>
      </c>
      <c r="AK2434" s="81">
        <v>0</v>
      </c>
      <c r="AL2434" s="6" t="s">
        <v>103</v>
      </c>
      <c r="AM2434" s="342"/>
      <c r="AN2434" s="342"/>
      <c r="AO2434" s="342"/>
    </row>
    <row r="2435" spans="1:41">
      <c r="A2435" s="75" t="s">
        <v>8152</v>
      </c>
      <c r="B2435" s="6" t="s">
        <v>93</v>
      </c>
      <c r="C2435" s="76">
        <v>2434</v>
      </c>
      <c r="D2435" s="80" t="s">
        <v>27</v>
      </c>
      <c r="E2435" s="80" t="s">
        <v>2163</v>
      </c>
      <c r="F2435" s="6" t="str">
        <f t="shared" ref="F2435:F2498" si="261">E2435&amp;G2435</f>
        <v>FREIGHTRM-V-124-V1I26-M23.1</v>
      </c>
      <c r="G2435" s="96" t="s">
        <v>8261</v>
      </c>
      <c r="H2435" s="95" t="s">
        <v>8262</v>
      </c>
      <c r="I2435" s="85" t="s">
        <v>6622</v>
      </c>
      <c r="J2435" s="105">
        <v>46128</v>
      </c>
      <c r="K2435" s="96" t="s">
        <v>8459</v>
      </c>
      <c r="L2435" s="85" t="s">
        <v>8460</v>
      </c>
      <c r="M2435" s="85" t="s">
        <v>1264</v>
      </c>
      <c r="N2435" s="80" t="s">
        <v>116</v>
      </c>
      <c r="O2435" s="71">
        <v>0</v>
      </c>
      <c r="P2435" s="71">
        <v>0</v>
      </c>
      <c r="Q2435" s="79">
        <v>2308.7600000000002</v>
      </c>
      <c r="R2435" s="79">
        <v>369.4</v>
      </c>
      <c r="S2435" s="71">
        <v>0</v>
      </c>
      <c r="T2435" s="79">
        <v>2678.16</v>
      </c>
      <c r="U2435" s="80" t="s">
        <v>24</v>
      </c>
      <c r="V2435" s="84">
        <f t="shared" si="260"/>
        <v>154.0606771822041</v>
      </c>
      <c r="W2435" s="106">
        <v>46122</v>
      </c>
      <c r="X2435" s="85" t="s">
        <v>1885</v>
      </c>
      <c r="Y2435" s="85" t="s">
        <v>1886</v>
      </c>
      <c r="Z2435" s="85" t="s">
        <v>239</v>
      </c>
      <c r="AA2435" s="85" t="s">
        <v>122</v>
      </c>
      <c r="AB2435" s="76" t="s">
        <v>1118</v>
      </c>
      <c r="AC2435" s="76" t="s">
        <v>540</v>
      </c>
      <c r="AD2435" s="76" t="s">
        <v>173</v>
      </c>
      <c r="AE2435" s="76" t="s">
        <v>548</v>
      </c>
      <c r="AF2435" s="76" t="s">
        <v>96</v>
      </c>
      <c r="AG2435" s="82"/>
      <c r="AH2435" s="60"/>
      <c r="AI2435" s="75" t="s">
        <v>8152</v>
      </c>
      <c r="AJ2435" s="6" t="s">
        <v>103</v>
      </c>
      <c r="AK2435" s="81">
        <v>0</v>
      </c>
      <c r="AL2435" s="6" t="s">
        <v>103</v>
      </c>
      <c r="AM2435" s="342"/>
      <c r="AN2435" s="342"/>
      <c r="AO2435" s="342"/>
    </row>
    <row r="2436" spans="1:41">
      <c r="A2436" s="75" t="s">
        <v>8152</v>
      </c>
      <c r="B2436" s="6" t="s">
        <v>93</v>
      </c>
      <c r="C2436" s="76">
        <v>2435</v>
      </c>
      <c r="D2436" s="80" t="s">
        <v>591</v>
      </c>
      <c r="E2436" s="80" t="s">
        <v>2163</v>
      </c>
      <c r="F2436" s="6" t="str">
        <f t="shared" si="261"/>
        <v>FREIGHTRM-J-1299LI26-M19</v>
      </c>
      <c r="G2436" s="6" t="s">
        <v>8263</v>
      </c>
      <c r="H2436" s="95">
        <v>6241399327</v>
      </c>
      <c r="I2436" s="85" t="s">
        <v>6622</v>
      </c>
      <c r="J2436" s="105">
        <v>46125</v>
      </c>
      <c r="K2436" s="107" t="s">
        <v>116</v>
      </c>
      <c r="L2436" s="80">
        <v>548330315</v>
      </c>
      <c r="M2436" s="85" t="s">
        <v>173</v>
      </c>
      <c r="N2436" s="85" t="s">
        <v>116</v>
      </c>
      <c r="O2436" s="71">
        <v>0</v>
      </c>
      <c r="P2436" s="71">
        <v>0</v>
      </c>
      <c r="Q2436" s="79">
        <v>353.39</v>
      </c>
      <c r="R2436" s="79">
        <v>0</v>
      </c>
      <c r="S2436" s="71">
        <v>0</v>
      </c>
      <c r="T2436" s="79">
        <v>353.39</v>
      </c>
      <c r="U2436" s="80" t="s">
        <v>118</v>
      </c>
      <c r="V2436" s="84">
        <f>T2436</f>
        <v>353.39</v>
      </c>
      <c r="W2436" s="106">
        <v>46113</v>
      </c>
      <c r="X2436" s="6" t="s">
        <v>4743</v>
      </c>
      <c r="Y2436" s="85" t="s">
        <v>178</v>
      </c>
      <c r="Z2436" s="85" t="s">
        <v>178</v>
      </c>
      <c r="AA2436" s="85" t="s">
        <v>1156</v>
      </c>
      <c r="AB2436" s="76" t="s">
        <v>539</v>
      </c>
      <c r="AC2436" s="76" t="s">
        <v>540</v>
      </c>
      <c r="AD2436" s="76" t="s">
        <v>173</v>
      </c>
      <c r="AE2436" s="76" t="s">
        <v>548</v>
      </c>
      <c r="AF2436" s="76" t="s">
        <v>96</v>
      </c>
      <c r="AG2436" s="82"/>
      <c r="AH2436" s="60"/>
      <c r="AI2436" s="75" t="s">
        <v>8152</v>
      </c>
      <c r="AJ2436" s="6" t="s">
        <v>103</v>
      </c>
      <c r="AK2436" s="81">
        <v>0</v>
      </c>
      <c r="AL2436" s="6" t="s">
        <v>103</v>
      </c>
      <c r="AM2436" s="342"/>
      <c r="AN2436" s="342"/>
      <c r="AO2436" s="342"/>
    </row>
    <row r="2437" spans="1:41">
      <c r="A2437" s="75" t="s">
        <v>8152</v>
      </c>
      <c r="B2437" s="6" t="s">
        <v>93</v>
      </c>
      <c r="C2437" s="76">
        <v>2436</v>
      </c>
      <c r="D2437" s="80" t="s">
        <v>592</v>
      </c>
      <c r="E2437" s="80" t="s">
        <v>2164</v>
      </c>
      <c r="F2437" s="6" t="str">
        <f t="shared" si="261"/>
        <v>BROKERRM-I-1205-AI26-M23</v>
      </c>
      <c r="G2437" s="96" t="s">
        <v>8264</v>
      </c>
      <c r="H2437" s="394" t="s">
        <v>8265</v>
      </c>
      <c r="I2437" s="85" t="s">
        <v>6622</v>
      </c>
      <c r="J2437" s="105">
        <v>46128</v>
      </c>
      <c r="K2437" s="107" t="s">
        <v>8461</v>
      </c>
      <c r="L2437" s="85">
        <v>5038976526</v>
      </c>
      <c r="M2437" s="85" t="s">
        <v>25</v>
      </c>
      <c r="N2437" s="85" t="s">
        <v>116</v>
      </c>
      <c r="O2437" s="71">
        <v>0</v>
      </c>
      <c r="P2437" s="71">
        <v>0</v>
      </c>
      <c r="Q2437" s="79">
        <v>6043.24</v>
      </c>
      <c r="R2437" s="79">
        <v>966.91840000000002</v>
      </c>
      <c r="S2437" s="71">
        <v>0</v>
      </c>
      <c r="T2437" s="79">
        <v>7010.1584000000003</v>
      </c>
      <c r="U2437" s="80" t="s">
        <v>24</v>
      </c>
      <c r="V2437" s="84">
        <f t="shared" ref="V2437:V2499" si="262">T2437/17.3838</f>
        <v>403.25811387613754</v>
      </c>
      <c r="W2437" s="106">
        <v>46127</v>
      </c>
      <c r="X2437" s="85" t="s">
        <v>8462</v>
      </c>
      <c r="Y2437" s="85" t="s">
        <v>129</v>
      </c>
      <c r="Z2437" s="85" t="s">
        <v>121</v>
      </c>
      <c r="AA2437" s="85" t="s">
        <v>122</v>
      </c>
      <c r="AB2437" s="76" t="s">
        <v>1118</v>
      </c>
      <c r="AC2437" s="76" t="s">
        <v>540</v>
      </c>
      <c r="AD2437" s="76" t="s">
        <v>25</v>
      </c>
      <c r="AE2437" s="76" t="s">
        <v>544</v>
      </c>
      <c r="AF2437" s="76" t="s">
        <v>96</v>
      </c>
      <c r="AG2437" s="82"/>
      <c r="AH2437" s="60"/>
      <c r="AI2437" s="75" t="s">
        <v>8152</v>
      </c>
      <c r="AJ2437" s="6" t="s">
        <v>103</v>
      </c>
      <c r="AK2437" s="81">
        <v>0</v>
      </c>
      <c r="AL2437" s="6" t="s">
        <v>103</v>
      </c>
      <c r="AM2437" s="342"/>
      <c r="AN2437" s="342"/>
      <c r="AO2437" s="342"/>
    </row>
    <row r="2438" spans="1:41">
      <c r="A2438" s="75" t="s">
        <v>8152</v>
      </c>
      <c r="B2438" s="6" t="s">
        <v>93</v>
      </c>
      <c r="C2438" s="76">
        <v>2437</v>
      </c>
      <c r="D2438" s="80" t="s">
        <v>592</v>
      </c>
      <c r="E2438" s="80" t="s">
        <v>2164</v>
      </c>
      <c r="F2438" s="6" t="str">
        <f t="shared" si="261"/>
        <v>BROKERRM-I-1206-AI26-M46</v>
      </c>
      <c r="G2438" s="96" t="s">
        <v>8266</v>
      </c>
      <c r="H2438" s="394" t="s">
        <v>8267</v>
      </c>
      <c r="I2438" s="85" t="s">
        <v>6622</v>
      </c>
      <c r="J2438" s="105">
        <v>46125</v>
      </c>
      <c r="K2438" s="96" t="s">
        <v>8463</v>
      </c>
      <c r="L2438" s="85">
        <v>8443764265</v>
      </c>
      <c r="M2438" s="85" t="s">
        <v>25</v>
      </c>
      <c r="N2438" s="85" t="s">
        <v>116</v>
      </c>
      <c r="O2438" s="71">
        <v>0</v>
      </c>
      <c r="P2438" s="71">
        <v>0</v>
      </c>
      <c r="Q2438" s="79">
        <v>7320.35</v>
      </c>
      <c r="R2438" s="79">
        <v>1171.2560000000001</v>
      </c>
      <c r="S2438" s="71">
        <v>0</v>
      </c>
      <c r="T2438" s="79">
        <v>8491.6059999999998</v>
      </c>
      <c r="U2438" s="80" t="s">
        <v>24</v>
      </c>
      <c r="V2438" s="84">
        <f t="shared" si="262"/>
        <v>488.47812331020833</v>
      </c>
      <c r="W2438" s="106">
        <v>46122</v>
      </c>
      <c r="X2438" s="85" t="s">
        <v>1183</v>
      </c>
      <c r="Y2438" s="85" t="s">
        <v>178</v>
      </c>
      <c r="Z2438" s="85" t="s">
        <v>121</v>
      </c>
      <c r="AA2438" s="85" t="s">
        <v>122</v>
      </c>
      <c r="AB2438" s="76" t="s">
        <v>1106</v>
      </c>
      <c r="AC2438" s="76" t="s">
        <v>540</v>
      </c>
      <c r="AD2438" s="76" t="s">
        <v>25</v>
      </c>
      <c r="AE2438" s="76" t="s">
        <v>544</v>
      </c>
      <c r="AF2438" s="76" t="s">
        <v>96</v>
      </c>
      <c r="AG2438" s="82"/>
      <c r="AH2438" s="60"/>
      <c r="AI2438" s="75" t="s">
        <v>8152</v>
      </c>
      <c r="AJ2438" s="6" t="s">
        <v>103</v>
      </c>
      <c r="AK2438" s="81">
        <v>0</v>
      </c>
      <c r="AL2438" s="6" t="s">
        <v>103</v>
      </c>
      <c r="AM2438" s="342"/>
      <c r="AN2438" s="342"/>
      <c r="AO2438" s="342"/>
    </row>
    <row r="2439" spans="1:41">
      <c r="A2439" s="75" t="s">
        <v>8152</v>
      </c>
      <c r="B2439" s="6" t="s">
        <v>93</v>
      </c>
      <c r="C2439" s="76">
        <v>2438</v>
      </c>
      <c r="D2439" s="80" t="s">
        <v>592</v>
      </c>
      <c r="E2439" s="80" t="s">
        <v>2164</v>
      </c>
      <c r="F2439" s="6" t="str">
        <f t="shared" si="261"/>
        <v>BROKERRM-I-1233-AI26-M19</v>
      </c>
      <c r="G2439" s="96" t="s">
        <v>8268</v>
      </c>
      <c r="H2439" s="394" t="s">
        <v>8269</v>
      </c>
      <c r="I2439" s="85" t="s">
        <v>6622</v>
      </c>
      <c r="J2439" s="105">
        <v>46129</v>
      </c>
      <c r="K2439" s="107" t="s">
        <v>8464</v>
      </c>
      <c r="L2439" s="85">
        <v>2885644285</v>
      </c>
      <c r="M2439" s="85" t="s">
        <v>25</v>
      </c>
      <c r="N2439" s="85" t="s">
        <v>116</v>
      </c>
      <c r="O2439" s="71">
        <v>0</v>
      </c>
      <c r="P2439" s="71">
        <v>0</v>
      </c>
      <c r="Q2439" s="79">
        <v>7320.35</v>
      </c>
      <c r="R2439" s="79">
        <v>1171.2560000000001</v>
      </c>
      <c r="S2439" s="71">
        <v>0</v>
      </c>
      <c r="T2439" s="79">
        <v>8491.6059999999998</v>
      </c>
      <c r="U2439" s="80" t="s">
        <v>24</v>
      </c>
      <c r="V2439" s="84">
        <f t="shared" si="262"/>
        <v>488.47812331020833</v>
      </c>
      <c r="W2439" s="106">
        <v>46128</v>
      </c>
      <c r="X2439" s="85" t="s">
        <v>1176</v>
      </c>
      <c r="Y2439" s="85" t="s">
        <v>129</v>
      </c>
      <c r="Z2439" s="85" t="s">
        <v>121</v>
      </c>
      <c r="AA2439" s="85" t="s">
        <v>122</v>
      </c>
      <c r="AB2439" s="76" t="s">
        <v>539</v>
      </c>
      <c r="AC2439" s="76" t="s">
        <v>540</v>
      </c>
      <c r="AD2439" s="76" t="s">
        <v>25</v>
      </c>
      <c r="AE2439" s="76" t="s">
        <v>544</v>
      </c>
      <c r="AF2439" s="76" t="s">
        <v>96</v>
      </c>
      <c r="AG2439" s="82"/>
      <c r="AH2439" s="60"/>
      <c r="AI2439" s="75" t="s">
        <v>8152</v>
      </c>
      <c r="AJ2439" s="6" t="s">
        <v>103</v>
      </c>
      <c r="AK2439" s="81">
        <v>0</v>
      </c>
      <c r="AL2439" s="6" t="s">
        <v>103</v>
      </c>
      <c r="AM2439" s="342"/>
      <c r="AN2439" s="342"/>
      <c r="AO2439" s="342"/>
    </row>
    <row r="2440" spans="1:41">
      <c r="A2440" s="75" t="s">
        <v>8152</v>
      </c>
      <c r="B2440" s="6" t="s">
        <v>93</v>
      </c>
      <c r="C2440" s="76">
        <v>2439</v>
      </c>
      <c r="D2440" s="80" t="s">
        <v>592</v>
      </c>
      <c r="E2440" s="80" t="s">
        <v>2164</v>
      </c>
      <c r="F2440" s="6" t="str">
        <f t="shared" si="261"/>
        <v>BROKERRM-I-1246-AI26-M46</v>
      </c>
      <c r="G2440" s="96" t="s">
        <v>8270</v>
      </c>
      <c r="H2440" s="394" t="s">
        <v>8271</v>
      </c>
      <c r="I2440" s="85" t="s">
        <v>6622</v>
      </c>
      <c r="J2440" s="105">
        <v>46125</v>
      </c>
      <c r="K2440" s="107" t="s">
        <v>8465</v>
      </c>
      <c r="L2440" s="85">
        <v>6041988982</v>
      </c>
      <c r="M2440" s="85" t="s">
        <v>25</v>
      </c>
      <c r="N2440" s="85" t="s">
        <v>116</v>
      </c>
      <c r="O2440" s="71">
        <v>0</v>
      </c>
      <c r="P2440" s="71">
        <v>0</v>
      </c>
      <c r="Q2440" s="79">
        <v>7470.69</v>
      </c>
      <c r="R2440" s="79">
        <v>1195.3104000000001</v>
      </c>
      <c r="S2440" s="71">
        <v>0</v>
      </c>
      <c r="T2440" s="79">
        <v>8666.000399999999</v>
      </c>
      <c r="U2440" s="80" t="s">
        <v>24</v>
      </c>
      <c r="V2440" s="84">
        <f t="shared" si="262"/>
        <v>498.5101301211472</v>
      </c>
      <c r="W2440" s="106">
        <v>46122</v>
      </c>
      <c r="X2440" s="85" t="s">
        <v>1183</v>
      </c>
      <c r="Y2440" s="85" t="s">
        <v>178</v>
      </c>
      <c r="Z2440" s="85" t="s">
        <v>121</v>
      </c>
      <c r="AA2440" s="85" t="s">
        <v>122</v>
      </c>
      <c r="AB2440" s="76" t="s">
        <v>1106</v>
      </c>
      <c r="AC2440" s="76" t="s">
        <v>540</v>
      </c>
      <c r="AD2440" s="76" t="s">
        <v>25</v>
      </c>
      <c r="AE2440" s="76" t="s">
        <v>544</v>
      </c>
      <c r="AF2440" s="76" t="s">
        <v>96</v>
      </c>
      <c r="AG2440" s="82"/>
      <c r="AH2440" s="60"/>
      <c r="AI2440" s="75" t="s">
        <v>8152</v>
      </c>
      <c r="AJ2440" s="6" t="s">
        <v>103</v>
      </c>
      <c r="AK2440" s="81">
        <v>0</v>
      </c>
      <c r="AL2440" s="6" t="s">
        <v>103</v>
      </c>
      <c r="AM2440" s="342"/>
      <c r="AN2440" s="342"/>
      <c r="AO2440" s="342"/>
    </row>
    <row r="2441" spans="1:41">
      <c r="A2441" s="75" t="s">
        <v>8152</v>
      </c>
      <c r="B2441" s="6" t="s">
        <v>93</v>
      </c>
      <c r="C2441" s="76">
        <v>2440</v>
      </c>
      <c r="D2441" s="80" t="s">
        <v>592</v>
      </c>
      <c r="E2441" s="80" t="s">
        <v>2164</v>
      </c>
      <c r="F2441" s="6" t="str">
        <f t="shared" si="261"/>
        <v>BROKERRM-I-1243-AI26-M46</v>
      </c>
      <c r="G2441" s="96" t="s">
        <v>8272</v>
      </c>
      <c r="H2441" s="394" t="s">
        <v>8273</v>
      </c>
      <c r="I2441" s="85" t="s">
        <v>6622</v>
      </c>
      <c r="J2441" s="105">
        <v>46125</v>
      </c>
      <c r="K2441" s="96" t="s">
        <v>8466</v>
      </c>
      <c r="L2441" s="85">
        <v>6041988046</v>
      </c>
      <c r="M2441" s="85" t="s">
        <v>25</v>
      </c>
      <c r="N2441" s="85" t="s">
        <v>116</v>
      </c>
      <c r="O2441" s="71">
        <v>0</v>
      </c>
      <c r="P2441" s="71">
        <v>0</v>
      </c>
      <c r="Q2441" s="79">
        <v>7470.69</v>
      </c>
      <c r="R2441" s="79">
        <v>1195.3104000000001</v>
      </c>
      <c r="S2441" s="71">
        <v>0</v>
      </c>
      <c r="T2441" s="79">
        <v>8666.000399999999</v>
      </c>
      <c r="U2441" s="80" t="s">
        <v>24</v>
      </c>
      <c r="V2441" s="84">
        <f t="shared" si="262"/>
        <v>498.5101301211472</v>
      </c>
      <c r="W2441" s="106">
        <v>46122</v>
      </c>
      <c r="X2441" s="85" t="s">
        <v>1183</v>
      </c>
      <c r="Y2441" s="85" t="s">
        <v>178</v>
      </c>
      <c r="Z2441" s="85" t="s">
        <v>121</v>
      </c>
      <c r="AA2441" s="85" t="s">
        <v>122</v>
      </c>
      <c r="AB2441" s="76" t="s">
        <v>1106</v>
      </c>
      <c r="AC2441" s="76" t="s">
        <v>540</v>
      </c>
      <c r="AD2441" s="76" t="s">
        <v>25</v>
      </c>
      <c r="AE2441" s="76" t="s">
        <v>544</v>
      </c>
      <c r="AF2441" s="76" t="s">
        <v>96</v>
      </c>
      <c r="AG2441" s="82"/>
      <c r="AH2441" s="60"/>
      <c r="AI2441" s="75" t="s">
        <v>8152</v>
      </c>
      <c r="AJ2441" s="6" t="s">
        <v>103</v>
      </c>
      <c r="AK2441" s="81">
        <v>0</v>
      </c>
      <c r="AL2441" s="6" t="s">
        <v>103</v>
      </c>
      <c r="AM2441" s="342"/>
      <c r="AN2441" s="342"/>
      <c r="AO2441" s="342"/>
    </row>
    <row r="2442" spans="1:41">
      <c r="A2442" s="75" t="s">
        <v>8152</v>
      </c>
      <c r="B2442" s="6" t="s">
        <v>93</v>
      </c>
      <c r="C2442" s="76">
        <v>2441</v>
      </c>
      <c r="D2442" s="80" t="s">
        <v>592</v>
      </c>
      <c r="E2442" s="80" t="s">
        <v>2164</v>
      </c>
      <c r="F2442" s="6" t="str">
        <f t="shared" si="261"/>
        <v>BROKERRM-I-1249-AI26-M17</v>
      </c>
      <c r="G2442" s="96" t="s">
        <v>8274</v>
      </c>
      <c r="H2442" s="394" t="s">
        <v>8275</v>
      </c>
      <c r="I2442" s="85" t="s">
        <v>6622</v>
      </c>
      <c r="J2442" s="105">
        <v>46125</v>
      </c>
      <c r="K2442" s="107" t="s">
        <v>8467</v>
      </c>
      <c r="L2442" s="85">
        <v>5899728586</v>
      </c>
      <c r="M2442" s="85" t="s">
        <v>25</v>
      </c>
      <c r="N2442" s="85" t="s">
        <v>116</v>
      </c>
      <c r="O2442" s="71">
        <v>0</v>
      </c>
      <c r="P2442" s="71">
        <v>0</v>
      </c>
      <c r="Q2442" s="79">
        <v>3646.55</v>
      </c>
      <c r="R2442" s="79">
        <v>583.44000000000005</v>
      </c>
      <c r="S2442" s="71">
        <v>0</v>
      </c>
      <c r="T2442" s="79">
        <v>4229.99</v>
      </c>
      <c r="U2442" s="80" t="s">
        <v>24</v>
      </c>
      <c r="V2442" s="84">
        <f t="shared" si="262"/>
        <v>243.32942164543999</v>
      </c>
      <c r="W2442" s="106">
        <v>46122</v>
      </c>
      <c r="X2442" s="85" t="s">
        <v>8468</v>
      </c>
      <c r="Y2442" s="85" t="s">
        <v>129</v>
      </c>
      <c r="Z2442" s="85" t="s">
        <v>121</v>
      </c>
      <c r="AA2442" s="85" t="s">
        <v>122</v>
      </c>
      <c r="AB2442" s="76" t="s">
        <v>1093</v>
      </c>
      <c r="AC2442" s="76" t="s">
        <v>540</v>
      </c>
      <c r="AD2442" s="76" t="s">
        <v>25</v>
      </c>
      <c r="AE2442" s="76" t="s">
        <v>544</v>
      </c>
      <c r="AF2442" s="76" t="s">
        <v>96</v>
      </c>
      <c r="AG2442" s="82"/>
      <c r="AH2442" s="60"/>
      <c r="AI2442" s="75" t="s">
        <v>8152</v>
      </c>
      <c r="AJ2442" s="6" t="s">
        <v>103</v>
      </c>
      <c r="AK2442" s="81">
        <v>0</v>
      </c>
      <c r="AL2442" s="6" t="s">
        <v>103</v>
      </c>
      <c r="AM2442" s="342"/>
      <c r="AN2442" s="342"/>
      <c r="AO2442" s="342"/>
    </row>
    <row r="2443" spans="1:41">
      <c r="A2443" s="75" t="s">
        <v>8152</v>
      </c>
      <c r="B2443" s="6" t="s">
        <v>93</v>
      </c>
      <c r="C2443" s="76">
        <v>2442</v>
      </c>
      <c r="D2443" s="80" t="s">
        <v>592</v>
      </c>
      <c r="E2443" s="80" t="s">
        <v>2164</v>
      </c>
      <c r="F2443" s="6" t="str">
        <f t="shared" si="261"/>
        <v>BROKERRM-I-1250-AI26-M46</v>
      </c>
      <c r="G2443" s="96" t="s">
        <v>8276</v>
      </c>
      <c r="H2443" s="394" t="s">
        <v>8277</v>
      </c>
      <c r="I2443" s="85" t="s">
        <v>6622</v>
      </c>
      <c r="J2443" s="105">
        <v>46128</v>
      </c>
      <c r="K2443" s="96" t="s">
        <v>8469</v>
      </c>
      <c r="L2443" s="85">
        <v>3889824212</v>
      </c>
      <c r="M2443" s="85" t="s">
        <v>25</v>
      </c>
      <c r="N2443" s="85" t="s">
        <v>116</v>
      </c>
      <c r="O2443" s="71">
        <v>0</v>
      </c>
      <c r="P2443" s="71">
        <v>0</v>
      </c>
      <c r="Q2443" s="79">
        <v>3741.85</v>
      </c>
      <c r="R2443" s="79">
        <v>598.69000000000005</v>
      </c>
      <c r="S2443" s="71">
        <v>0</v>
      </c>
      <c r="T2443" s="79">
        <v>4340.54</v>
      </c>
      <c r="U2443" s="80" t="s">
        <v>24</v>
      </c>
      <c r="V2443" s="84">
        <f t="shared" si="262"/>
        <v>249.68879071319273</v>
      </c>
      <c r="W2443" s="106">
        <v>46127</v>
      </c>
      <c r="X2443" s="85" t="s">
        <v>1183</v>
      </c>
      <c r="Y2443" s="85" t="s">
        <v>178</v>
      </c>
      <c r="Z2443" s="85" t="s">
        <v>121</v>
      </c>
      <c r="AA2443" s="85" t="s">
        <v>122</v>
      </c>
      <c r="AB2443" s="76" t="s">
        <v>1106</v>
      </c>
      <c r="AC2443" s="76" t="s">
        <v>540</v>
      </c>
      <c r="AD2443" s="76" t="s">
        <v>25</v>
      </c>
      <c r="AE2443" s="76" t="s">
        <v>544</v>
      </c>
      <c r="AF2443" s="76" t="s">
        <v>96</v>
      </c>
      <c r="AG2443" s="82"/>
      <c r="AH2443" s="60"/>
      <c r="AI2443" s="75" t="s">
        <v>8152</v>
      </c>
      <c r="AJ2443" s="6" t="s">
        <v>103</v>
      </c>
      <c r="AK2443" s="81">
        <v>0</v>
      </c>
      <c r="AL2443" s="6" t="s">
        <v>103</v>
      </c>
      <c r="AM2443" s="342"/>
      <c r="AN2443" s="342"/>
      <c r="AO2443" s="342"/>
    </row>
    <row r="2444" spans="1:41">
      <c r="A2444" s="75" t="s">
        <v>8152</v>
      </c>
      <c r="B2444" s="6" t="s">
        <v>93</v>
      </c>
      <c r="C2444" s="76">
        <v>2443</v>
      </c>
      <c r="D2444" s="80" t="s">
        <v>592</v>
      </c>
      <c r="E2444" s="80" t="s">
        <v>2164</v>
      </c>
      <c r="F2444" s="6" t="str">
        <f t="shared" si="261"/>
        <v>BROKERRM-I-1231-AI26-M46</v>
      </c>
      <c r="G2444" s="96" t="s">
        <v>8278</v>
      </c>
      <c r="H2444" s="394" t="s">
        <v>8279</v>
      </c>
      <c r="I2444" s="85" t="s">
        <v>6622</v>
      </c>
      <c r="J2444" s="105">
        <v>46128</v>
      </c>
      <c r="K2444" s="96" t="s">
        <v>8470</v>
      </c>
      <c r="L2444" s="85">
        <v>3889513246</v>
      </c>
      <c r="M2444" s="85" t="s">
        <v>25</v>
      </c>
      <c r="N2444" s="85" t="s">
        <v>116</v>
      </c>
      <c r="O2444" s="71">
        <v>0</v>
      </c>
      <c r="P2444" s="71">
        <v>0</v>
      </c>
      <c r="Q2444" s="79">
        <v>6043.24</v>
      </c>
      <c r="R2444" s="79">
        <v>966.91840000000002</v>
      </c>
      <c r="S2444" s="71">
        <v>0</v>
      </c>
      <c r="T2444" s="79">
        <v>7010.1584000000003</v>
      </c>
      <c r="U2444" s="80" t="s">
        <v>24</v>
      </c>
      <c r="V2444" s="84">
        <f t="shared" si="262"/>
        <v>403.25811387613754</v>
      </c>
      <c r="W2444" s="106">
        <v>46127</v>
      </c>
      <c r="X2444" s="85" t="s">
        <v>1183</v>
      </c>
      <c r="Y2444" s="85" t="s">
        <v>178</v>
      </c>
      <c r="Z2444" s="85" t="s">
        <v>121</v>
      </c>
      <c r="AA2444" s="85" t="s">
        <v>122</v>
      </c>
      <c r="AB2444" s="76" t="s">
        <v>1106</v>
      </c>
      <c r="AC2444" s="76" t="s">
        <v>540</v>
      </c>
      <c r="AD2444" s="76" t="s">
        <v>25</v>
      </c>
      <c r="AE2444" s="76" t="s">
        <v>544</v>
      </c>
      <c r="AF2444" s="76" t="s">
        <v>96</v>
      </c>
      <c r="AG2444" s="82"/>
      <c r="AH2444" s="60"/>
      <c r="AI2444" s="75" t="s">
        <v>8152</v>
      </c>
      <c r="AJ2444" s="6" t="s">
        <v>103</v>
      </c>
      <c r="AK2444" s="81">
        <v>0</v>
      </c>
      <c r="AL2444" s="6" t="s">
        <v>103</v>
      </c>
      <c r="AM2444" s="342"/>
      <c r="AN2444" s="342"/>
      <c r="AO2444" s="342"/>
    </row>
    <row r="2445" spans="1:41">
      <c r="A2445" s="75" t="s">
        <v>8152</v>
      </c>
      <c r="B2445" s="6" t="s">
        <v>93</v>
      </c>
      <c r="C2445" s="76">
        <v>2444</v>
      </c>
      <c r="D2445" s="80" t="s">
        <v>592</v>
      </c>
      <c r="E2445" s="80" t="s">
        <v>2164</v>
      </c>
      <c r="F2445" s="6" t="str">
        <f t="shared" si="261"/>
        <v>BROKERRM-I-1253-AI26-M19</v>
      </c>
      <c r="G2445" s="96" t="s">
        <v>8280</v>
      </c>
      <c r="H2445" s="394" t="s">
        <v>8281</v>
      </c>
      <c r="I2445" s="85" t="s">
        <v>6622</v>
      </c>
      <c r="J2445" s="105">
        <v>46128</v>
      </c>
      <c r="K2445" s="96" t="s">
        <v>8471</v>
      </c>
      <c r="L2445" s="85">
        <v>3682655793</v>
      </c>
      <c r="M2445" s="85" t="s">
        <v>25</v>
      </c>
      <c r="N2445" s="85" t="s">
        <v>116</v>
      </c>
      <c r="O2445" s="71">
        <v>0</v>
      </c>
      <c r="P2445" s="71">
        <v>0</v>
      </c>
      <c r="Q2445" s="79">
        <v>7320.35</v>
      </c>
      <c r="R2445" s="79">
        <v>1171.2560000000001</v>
      </c>
      <c r="S2445" s="71">
        <v>0</v>
      </c>
      <c r="T2445" s="79">
        <v>8491.6059999999998</v>
      </c>
      <c r="U2445" s="80" t="s">
        <v>24</v>
      </c>
      <c r="V2445" s="84">
        <f t="shared" si="262"/>
        <v>488.47812331020833</v>
      </c>
      <c r="W2445" s="106">
        <v>46127</v>
      </c>
      <c r="X2445" s="85" t="s">
        <v>1176</v>
      </c>
      <c r="Y2445" s="85" t="s">
        <v>129</v>
      </c>
      <c r="Z2445" s="85" t="s">
        <v>121</v>
      </c>
      <c r="AA2445" s="85" t="s">
        <v>122</v>
      </c>
      <c r="AB2445" s="76" t="s">
        <v>539</v>
      </c>
      <c r="AC2445" s="76" t="s">
        <v>540</v>
      </c>
      <c r="AD2445" s="76" t="s">
        <v>25</v>
      </c>
      <c r="AE2445" s="76" t="s">
        <v>544</v>
      </c>
      <c r="AF2445" s="76" t="s">
        <v>96</v>
      </c>
      <c r="AG2445" s="82"/>
      <c r="AH2445" s="60"/>
      <c r="AI2445" s="75" t="s">
        <v>8152</v>
      </c>
      <c r="AJ2445" s="6" t="s">
        <v>103</v>
      </c>
      <c r="AK2445" s="81">
        <v>0</v>
      </c>
      <c r="AL2445" s="6" t="s">
        <v>103</v>
      </c>
      <c r="AM2445" s="342"/>
      <c r="AN2445" s="342"/>
      <c r="AO2445" s="342"/>
    </row>
    <row r="2446" spans="1:41">
      <c r="A2446" s="75" t="s">
        <v>8152</v>
      </c>
      <c r="B2446" s="6" t="s">
        <v>93</v>
      </c>
      <c r="C2446" s="76">
        <v>2445</v>
      </c>
      <c r="D2446" s="80" t="s">
        <v>592</v>
      </c>
      <c r="E2446" s="80" t="s">
        <v>2164</v>
      </c>
      <c r="F2446" s="6" t="str">
        <f t="shared" si="261"/>
        <v>BROKERRM-I-1254-AI26-M46</v>
      </c>
      <c r="G2446" s="96" t="s">
        <v>8282</v>
      </c>
      <c r="H2446" s="394" t="s">
        <v>8283</v>
      </c>
      <c r="I2446" s="85" t="s">
        <v>6622</v>
      </c>
      <c r="J2446" s="105">
        <v>46129</v>
      </c>
      <c r="K2446" s="96" t="s">
        <v>8472</v>
      </c>
      <c r="L2446" s="85">
        <v>1370973052</v>
      </c>
      <c r="M2446" s="85" t="s">
        <v>25</v>
      </c>
      <c r="N2446" s="85" t="s">
        <v>116</v>
      </c>
      <c r="O2446" s="71">
        <v>0</v>
      </c>
      <c r="P2446" s="71">
        <v>0</v>
      </c>
      <c r="Q2446" s="79">
        <v>3760.99</v>
      </c>
      <c r="R2446" s="79">
        <v>601.75839999999994</v>
      </c>
      <c r="S2446" s="71">
        <v>0</v>
      </c>
      <c r="T2446" s="79">
        <v>4362.7483999999995</v>
      </c>
      <c r="U2446" s="80" t="s">
        <v>24</v>
      </c>
      <c r="V2446" s="84">
        <f t="shared" si="262"/>
        <v>250.96632496922419</v>
      </c>
      <c r="W2446" s="106">
        <v>46128</v>
      </c>
      <c r="X2446" s="85" t="s">
        <v>1183</v>
      </c>
      <c r="Y2446" s="85" t="s">
        <v>178</v>
      </c>
      <c r="Z2446" s="85" t="s">
        <v>121</v>
      </c>
      <c r="AA2446" s="85" t="s">
        <v>122</v>
      </c>
      <c r="AB2446" s="76" t="s">
        <v>1106</v>
      </c>
      <c r="AC2446" s="76" t="s">
        <v>540</v>
      </c>
      <c r="AD2446" s="76" t="s">
        <v>25</v>
      </c>
      <c r="AE2446" s="76" t="s">
        <v>544</v>
      </c>
      <c r="AF2446" s="76" t="s">
        <v>96</v>
      </c>
      <c r="AG2446" s="82"/>
      <c r="AH2446" s="60"/>
      <c r="AI2446" s="75" t="s">
        <v>8152</v>
      </c>
      <c r="AJ2446" s="6" t="s">
        <v>103</v>
      </c>
      <c r="AK2446" s="81">
        <v>0</v>
      </c>
      <c r="AL2446" s="6" t="s">
        <v>103</v>
      </c>
      <c r="AM2446" s="342"/>
      <c r="AN2446" s="342"/>
      <c r="AO2446" s="342"/>
    </row>
    <row r="2447" spans="1:41">
      <c r="A2447" s="75" t="s">
        <v>8152</v>
      </c>
      <c r="B2447" s="6" t="s">
        <v>93</v>
      </c>
      <c r="C2447" s="76">
        <v>2446</v>
      </c>
      <c r="D2447" s="80" t="s">
        <v>592</v>
      </c>
      <c r="E2447" s="80" t="s">
        <v>2164</v>
      </c>
      <c r="F2447" s="6" t="str">
        <f t="shared" si="261"/>
        <v>BROKERRM-I-1221-AI26-M19</v>
      </c>
      <c r="G2447" s="96" t="s">
        <v>8284</v>
      </c>
      <c r="H2447" s="394" t="s">
        <v>8285</v>
      </c>
      <c r="I2447" s="85" t="s">
        <v>6622</v>
      </c>
      <c r="J2447" s="105">
        <v>46129</v>
      </c>
      <c r="K2447" s="96" t="s">
        <v>8473</v>
      </c>
      <c r="L2447" s="85">
        <v>8475575544</v>
      </c>
      <c r="M2447" s="85" t="s">
        <v>25</v>
      </c>
      <c r="N2447" s="85" t="s">
        <v>116</v>
      </c>
      <c r="O2447" s="71">
        <v>0</v>
      </c>
      <c r="P2447" s="71">
        <v>0</v>
      </c>
      <c r="Q2447" s="79">
        <v>5789.24</v>
      </c>
      <c r="R2447" s="79">
        <v>926.27840000000003</v>
      </c>
      <c r="S2447" s="71">
        <v>0</v>
      </c>
      <c r="T2447" s="79">
        <v>6715.5183999999999</v>
      </c>
      <c r="U2447" s="80" t="s">
        <v>24</v>
      </c>
      <c r="V2447" s="84">
        <f t="shared" si="262"/>
        <v>386.30900033364395</v>
      </c>
      <c r="W2447" s="106">
        <v>46128</v>
      </c>
      <c r="X2447" s="85" t="s">
        <v>1176</v>
      </c>
      <c r="Y2447" s="85" t="s">
        <v>129</v>
      </c>
      <c r="Z2447" s="85" t="s">
        <v>121</v>
      </c>
      <c r="AA2447" s="85" t="s">
        <v>122</v>
      </c>
      <c r="AB2447" s="76" t="s">
        <v>539</v>
      </c>
      <c r="AC2447" s="76" t="s">
        <v>540</v>
      </c>
      <c r="AD2447" s="76" t="s">
        <v>25</v>
      </c>
      <c r="AE2447" s="76" t="s">
        <v>544</v>
      </c>
      <c r="AF2447" s="76" t="s">
        <v>96</v>
      </c>
      <c r="AG2447" s="82"/>
      <c r="AH2447" s="60"/>
      <c r="AI2447" s="75" t="s">
        <v>8152</v>
      </c>
      <c r="AJ2447" s="6" t="s">
        <v>103</v>
      </c>
      <c r="AK2447" s="81">
        <v>0</v>
      </c>
      <c r="AL2447" s="6" t="s">
        <v>103</v>
      </c>
      <c r="AM2447" s="342"/>
      <c r="AN2447" s="342"/>
      <c r="AO2447" s="342"/>
    </row>
    <row r="2448" spans="1:41">
      <c r="A2448" s="75" t="s">
        <v>8152</v>
      </c>
      <c r="B2448" s="6" t="s">
        <v>93</v>
      </c>
      <c r="C2448" s="76">
        <v>2447</v>
      </c>
      <c r="D2448" s="80" t="s">
        <v>592</v>
      </c>
      <c r="E2448" s="80" t="s">
        <v>2164</v>
      </c>
      <c r="F2448" s="6" t="str">
        <f t="shared" si="261"/>
        <v>BROKERRM-I-1248-AI26-M19</v>
      </c>
      <c r="G2448" s="96" t="s">
        <v>8286</v>
      </c>
      <c r="H2448" s="394" t="s">
        <v>8287</v>
      </c>
      <c r="I2448" s="85" t="s">
        <v>6622</v>
      </c>
      <c r="J2448" s="105">
        <v>46128</v>
      </c>
      <c r="K2448" s="96" t="s">
        <v>8474</v>
      </c>
      <c r="L2448" s="85">
        <v>4728725481</v>
      </c>
      <c r="M2448" s="85" t="s">
        <v>25</v>
      </c>
      <c r="N2448" s="85" t="s">
        <v>116</v>
      </c>
      <c r="O2448" s="71">
        <v>0</v>
      </c>
      <c r="P2448" s="71">
        <v>0</v>
      </c>
      <c r="Q2448" s="79">
        <v>4912.07</v>
      </c>
      <c r="R2448" s="79">
        <v>785.93119999999999</v>
      </c>
      <c r="S2448" s="71">
        <v>0</v>
      </c>
      <c r="T2448" s="79">
        <v>5698.0011999999997</v>
      </c>
      <c r="U2448" s="80" t="s">
        <v>24</v>
      </c>
      <c r="V2448" s="84">
        <f t="shared" si="262"/>
        <v>327.77650456171835</v>
      </c>
      <c r="W2448" s="106">
        <v>46127</v>
      </c>
      <c r="X2448" s="85" t="s">
        <v>1224</v>
      </c>
      <c r="Y2448" s="85" t="s">
        <v>129</v>
      </c>
      <c r="Z2448" s="85" t="s">
        <v>121</v>
      </c>
      <c r="AA2448" s="85" t="s">
        <v>122</v>
      </c>
      <c r="AB2448" s="76" t="s">
        <v>539</v>
      </c>
      <c r="AC2448" s="76" t="s">
        <v>540</v>
      </c>
      <c r="AD2448" s="76" t="s">
        <v>25</v>
      </c>
      <c r="AE2448" s="76" t="s">
        <v>544</v>
      </c>
      <c r="AF2448" s="76" t="s">
        <v>96</v>
      </c>
      <c r="AG2448" s="82"/>
      <c r="AH2448" s="60"/>
      <c r="AI2448" s="75" t="s">
        <v>8152</v>
      </c>
      <c r="AJ2448" s="6" t="s">
        <v>103</v>
      </c>
      <c r="AK2448" s="81">
        <v>0</v>
      </c>
      <c r="AL2448" s="6" t="s">
        <v>103</v>
      </c>
      <c r="AM2448" s="342"/>
      <c r="AN2448" s="342"/>
      <c r="AO2448" s="342"/>
    </row>
    <row r="2449" spans="1:41">
      <c r="A2449" s="75" t="s">
        <v>8152</v>
      </c>
      <c r="B2449" s="6" t="s">
        <v>93</v>
      </c>
      <c r="C2449" s="76">
        <v>2448</v>
      </c>
      <c r="D2449" s="80" t="s">
        <v>108</v>
      </c>
      <c r="E2449" s="80" t="s">
        <v>2163</v>
      </c>
      <c r="F2449" s="6" t="str">
        <f t="shared" si="261"/>
        <v>FREIGHTRM-I-1258-AI26-M46</v>
      </c>
      <c r="G2449" s="96" t="s">
        <v>8288</v>
      </c>
      <c r="H2449" s="6" t="s">
        <v>8289</v>
      </c>
      <c r="I2449" s="85" t="s">
        <v>6622</v>
      </c>
      <c r="J2449" s="92">
        <v>46136</v>
      </c>
      <c r="K2449" s="92" t="s">
        <v>116</v>
      </c>
      <c r="L2449" s="80" t="s">
        <v>119</v>
      </c>
      <c r="M2449" s="85" t="s">
        <v>25</v>
      </c>
      <c r="N2449" s="85" t="s">
        <v>116</v>
      </c>
      <c r="O2449" s="71">
        <v>0</v>
      </c>
      <c r="P2449" s="71">
        <v>0</v>
      </c>
      <c r="Q2449" s="79">
        <v>98772.39</v>
      </c>
      <c r="R2449" s="79">
        <v>3950.91</v>
      </c>
      <c r="S2449" s="71">
        <v>0</v>
      </c>
      <c r="T2449" s="79">
        <v>102723.3</v>
      </c>
      <c r="U2449" s="80" t="s">
        <v>24</v>
      </c>
      <c r="V2449" s="84">
        <f t="shared" si="262"/>
        <v>5909.1395437131123</v>
      </c>
      <c r="W2449" s="74" t="s">
        <v>119</v>
      </c>
      <c r="X2449" s="80" t="s">
        <v>120</v>
      </c>
      <c r="Y2449" s="80" t="s">
        <v>120</v>
      </c>
      <c r="Z2449" s="85" t="s">
        <v>121</v>
      </c>
      <c r="AA2449" s="85" t="s">
        <v>122</v>
      </c>
      <c r="AB2449" s="76" t="s">
        <v>1106</v>
      </c>
      <c r="AC2449" s="76" t="s">
        <v>540</v>
      </c>
      <c r="AD2449" s="76" t="s">
        <v>25</v>
      </c>
      <c r="AE2449" s="76" t="s">
        <v>544</v>
      </c>
      <c r="AF2449" s="76" t="s">
        <v>96</v>
      </c>
      <c r="AG2449" s="82"/>
      <c r="AH2449" s="60"/>
      <c r="AI2449" s="75" t="s">
        <v>8152</v>
      </c>
      <c r="AJ2449" s="6" t="s">
        <v>103</v>
      </c>
      <c r="AK2449" s="81">
        <v>0</v>
      </c>
      <c r="AL2449" s="6" t="s">
        <v>103</v>
      </c>
      <c r="AM2449" s="342"/>
      <c r="AN2449" s="342"/>
      <c r="AO2449" s="342"/>
    </row>
    <row r="2450" spans="1:41">
      <c r="A2450" s="75" t="s">
        <v>8152</v>
      </c>
      <c r="B2450" s="6" t="s">
        <v>93</v>
      </c>
      <c r="C2450" s="76">
        <v>2449</v>
      </c>
      <c r="D2450" s="80" t="s">
        <v>108</v>
      </c>
      <c r="E2450" s="80" t="s">
        <v>2163</v>
      </c>
      <c r="F2450" s="6" t="str">
        <f t="shared" si="261"/>
        <v>FREIGHTRM-I-1263-AI26-M45</v>
      </c>
      <c r="G2450" s="96" t="s">
        <v>8290</v>
      </c>
      <c r="H2450" s="6" t="s">
        <v>8291</v>
      </c>
      <c r="I2450" s="85" t="s">
        <v>6622</v>
      </c>
      <c r="J2450" s="92">
        <v>46136</v>
      </c>
      <c r="K2450" s="92" t="s">
        <v>116</v>
      </c>
      <c r="L2450" s="80">
        <v>7884782404</v>
      </c>
      <c r="M2450" s="85" t="s">
        <v>25</v>
      </c>
      <c r="N2450" s="85" t="s">
        <v>116</v>
      </c>
      <c r="O2450" s="71">
        <v>0</v>
      </c>
      <c r="P2450" s="71">
        <v>0</v>
      </c>
      <c r="Q2450" s="79">
        <v>1661.92</v>
      </c>
      <c r="R2450" s="79">
        <v>265.91000000000003</v>
      </c>
      <c r="S2450" s="71">
        <v>0</v>
      </c>
      <c r="T2450" s="79">
        <v>1927.83</v>
      </c>
      <c r="U2450" s="80" t="s">
        <v>24</v>
      </c>
      <c r="V2450" s="84">
        <f t="shared" si="262"/>
        <v>110.89807752045006</v>
      </c>
      <c r="W2450" s="74">
        <v>46129</v>
      </c>
      <c r="X2450" s="80" t="s">
        <v>8475</v>
      </c>
      <c r="Y2450" s="80" t="s">
        <v>8476</v>
      </c>
      <c r="Z2450" s="85" t="s">
        <v>121</v>
      </c>
      <c r="AA2450" s="85" t="s">
        <v>122</v>
      </c>
      <c r="AB2450" s="76" t="s">
        <v>6708</v>
      </c>
      <c r="AC2450" s="76" t="s">
        <v>540</v>
      </c>
      <c r="AD2450" s="76" t="s">
        <v>25</v>
      </c>
      <c r="AE2450" s="76" t="s">
        <v>544</v>
      </c>
      <c r="AF2450" s="76" t="s">
        <v>96</v>
      </c>
      <c r="AG2450" s="82"/>
      <c r="AH2450" s="60"/>
      <c r="AI2450" s="75" t="s">
        <v>8152</v>
      </c>
      <c r="AJ2450" s="6" t="s">
        <v>103</v>
      </c>
      <c r="AK2450" s="81">
        <v>0</v>
      </c>
      <c r="AL2450" s="6" t="s">
        <v>103</v>
      </c>
      <c r="AM2450" s="342"/>
      <c r="AN2450" s="342"/>
      <c r="AO2450" s="342"/>
    </row>
    <row r="2451" spans="1:41">
      <c r="A2451" s="75" t="s">
        <v>8152</v>
      </c>
      <c r="B2451" s="6" t="s">
        <v>93</v>
      </c>
      <c r="C2451" s="76">
        <v>2450</v>
      </c>
      <c r="D2451" s="80" t="s">
        <v>108</v>
      </c>
      <c r="E2451" s="80" t="s">
        <v>2163</v>
      </c>
      <c r="F2451" s="6" t="str">
        <f t="shared" si="261"/>
        <v>FREIGHTFG-I-0552-AE26-M46-C9923</v>
      </c>
      <c r="G2451" s="96" t="s">
        <v>8292</v>
      </c>
      <c r="H2451" s="6" t="s">
        <v>8293</v>
      </c>
      <c r="I2451" s="85" t="s">
        <v>6622</v>
      </c>
      <c r="J2451" s="92">
        <v>46136</v>
      </c>
      <c r="K2451" s="92" t="s">
        <v>116</v>
      </c>
      <c r="L2451" s="80" t="s">
        <v>119</v>
      </c>
      <c r="M2451" s="80" t="s">
        <v>28</v>
      </c>
      <c r="N2451" s="85" t="s">
        <v>116</v>
      </c>
      <c r="O2451" s="71">
        <v>0</v>
      </c>
      <c r="P2451" s="71">
        <v>0</v>
      </c>
      <c r="Q2451" s="79">
        <v>17369.28</v>
      </c>
      <c r="R2451" s="79">
        <v>559.23</v>
      </c>
      <c r="S2451" s="71">
        <v>0</v>
      </c>
      <c r="T2451" s="79">
        <v>17928.509999999998</v>
      </c>
      <c r="U2451" s="80" t="s">
        <v>24</v>
      </c>
      <c r="V2451" s="84">
        <f t="shared" si="262"/>
        <v>1031.3343457701997</v>
      </c>
      <c r="W2451" s="74" t="s">
        <v>119</v>
      </c>
      <c r="X2451" s="80" t="s">
        <v>122</v>
      </c>
      <c r="Y2451" s="80" t="s">
        <v>121</v>
      </c>
      <c r="Z2451" s="80" t="s">
        <v>120</v>
      </c>
      <c r="AA2451" s="80" t="s">
        <v>120</v>
      </c>
      <c r="AB2451" s="76" t="s">
        <v>1106</v>
      </c>
      <c r="AC2451" s="76" t="s">
        <v>541</v>
      </c>
      <c r="AD2451" s="76" t="s">
        <v>28</v>
      </c>
      <c r="AE2451" s="80" t="s">
        <v>1517</v>
      </c>
      <c r="AF2451" s="76" t="s">
        <v>96</v>
      </c>
      <c r="AG2451" s="82"/>
      <c r="AH2451" s="60"/>
      <c r="AI2451" s="75" t="s">
        <v>8152</v>
      </c>
      <c r="AJ2451" s="6" t="s">
        <v>103</v>
      </c>
      <c r="AK2451" s="81">
        <v>0</v>
      </c>
      <c r="AL2451" s="6" t="s">
        <v>103</v>
      </c>
      <c r="AM2451" s="342"/>
      <c r="AN2451" s="342"/>
      <c r="AO2451" s="342"/>
    </row>
    <row r="2452" spans="1:41">
      <c r="A2452" s="75" t="s">
        <v>8152</v>
      </c>
      <c r="B2452" s="6" t="s">
        <v>93</v>
      </c>
      <c r="C2452" s="76">
        <v>2451</v>
      </c>
      <c r="D2452" s="76" t="s">
        <v>98</v>
      </c>
      <c r="E2452" s="76" t="s">
        <v>2164</v>
      </c>
      <c r="F2452" s="6" t="str">
        <f t="shared" si="261"/>
        <v>BROKERRM-R-040-SI26-M19-B</v>
      </c>
      <c r="G2452" s="97" t="s">
        <v>8294</v>
      </c>
      <c r="H2452" s="95" t="s">
        <v>8295</v>
      </c>
      <c r="I2452" s="85" t="s">
        <v>6622</v>
      </c>
      <c r="J2452" s="92">
        <v>46125</v>
      </c>
      <c r="K2452" s="96" t="s">
        <v>8477</v>
      </c>
      <c r="L2452" s="80" t="s">
        <v>8049</v>
      </c>
      <c r="M2452" s="80" t="s">
        <v>117</v>
      </c>
      <c r="N2452" s="6" t="s">
        <v>4925</v>
      </c>
      <c r="O2452" s="71">
        <v>0</v>
      </c>
      <c r="P2452" s="71">
        <v>10515.55</v>
      </c>
      <c r="Q2452" s="79">
        <v>4060.98</v>
      </c>
      <c r="R2452" s="79">
        <v>649.75</v>
      </c>
      <c r="S2452" s="71">
        <v>0</v>
      </c>
      <c r="T2452" s="79">
        <v>15226.28</v>
      </c>
      <c r="U2452" s="87" t="s">
        <v>24</v>
      </c>
      <c r="V2452" s="84">
        <f t="shared" si="262"/>
        <v>875.8890461234023</v>
      </c>
      <c r="W2452" s="86">
        <v>46118</v>
      </c>
      <c r="X2452" s="80" t="s">
        <v>1247</v>
      </c>
      <c r="Y2452" s="80" t="s">
        <v>1248</v>
      </c>
      <c r="Z2452" s="80" t="s">
        <v>537</v>
      </c>
      <c r="AA2452" s="6" t="s">
        <v>1267</v>
      </c>
      <c r="AB2452" s="76" t="s">
        <v>539</v>
      </c>
      <c r="AC2452" s="76" t="s">
        <v>540</v>
      </c>
      <c r="AD2452" s="76" t="s">
        <v>174</v>
      </c>
      <c r="AE2452" s="378">
        <v>67110003</v>
      </c>
      <c r="AF2452" s="76" t="s">
        <v>96</v>
      </c>
      <c r="AG2452" s="75"/>
      <c r="AH2452" s="60"/>
      <c r="AI2452" s="75" t="s">
        <v>8152</v>
      </c>
      <c r="AJ2452" s="6" t="s">
        <v>103</v>
      </c>
      <c r="AK2452" s="81">
        <v>0</v>
      </c>
      <c r="AL2452" s="6" t="s">
        <v>103</v>
      </c>
      <c r="AM2452" s="342"/>
      <c r="AN2452" s="342"/>
      <c r="AO2452" s="342"/>
    </row>
    <row r="2453" spans="1:41">
      <c r="A2453" s="75" t="s">
        <v>8152</v>
      </c>
      <c r="B2453" s="6" t="s">
        <v>587</v>
      </c>
      <c r="C2453" s="76">
        <v>2452</v>
      </c>
      <c r="D2453" s="76" t="s">
        <v>98</v>
      </c>
      <c r="E2453" s="76" t="s">
        <v>2164</v>
      </c>
      <c r="F2453" s="6" t="str">
        <f t="shared" si="261"/>
        <v>BROKERFG-I-0054-SE26-M23-L.D</v>
      </c>
      <c r="G2453" s="97" t="s">
        <v>8296</v>
      </c>
      <c r="H2453" s="95" t="s">
        <v>8297</v>
      </c>
      <c r="I2453" s="85" t="s">
        <v>6622</v>
      </c>
      <c r="J2453" s="92">
        <v>46128</v>
      </c>
      <c r="K2453" s="96" t="s">
        <v>8478</v>
      </c>
      <c r="L2453" s="80" t="s">
        <v>8479</v>
      </c>
      <c r="M2453" s="80" t="s">
        <v>1264</v>
      </c>
      <c r="N2453" s="6" t="s">
        <v>8480</v>
      </c>
      <c r="O2453" s="71">
        <v>0</v>
      </c>
      <c r="P2453" s="71">
        <v>266.63</v>
      </c>
      <c r="Q2453" s="79">
        <v>3086.17</v>
      </c>
      <c r="R2453" s="79">
        <v>493.79</v>
      </c>
      <c r="S2453" s="71">
        <v>0</v>
      </c>
      <c r="T2453" s="79">
        <v>3846.59</v>
      </c>
      <c r="U2453" s="87" t="s">
        <v>24</v>
      </c>
      <c r="V2453" s="84">
        <f t="shared" si="262"/>
        <v>221.27440490571681</v>
      </c>
      <c r="W2453" s="86">
        <v>46122</v>
      </c>
      <c r="X2453" s="85" t="s">
        <v>3633</v>
      </c>
      <c r="Y2453" s="80" t="s">
        <v>537</v>
      </c>
      <c r="Z2453" s="80" t="s">
        <v>1433</v>
      </c>
      <c r="AA2453" s="85" t="s">
        <v>1434</v>
      </c>
      <c r="AB2453" s="76" t="s">
        <v>1118</v>
      </c>
      <c r="AC2453" s="76" t="s">
        <v>541</v>
      </c>
      <c r="AD2453" s="76" t="s">
        <v>543</v>
      </c>
      <c r="AE2453" s="76" t="s">
        <v>549</v>
      </c>
      <c r="AF2453" s="76" t="s">
        <v>96</v>
      </c>
      <c r="AG2453" s="75"/>
      <c r="AH2453" s="60"/>
      <c r="AI2453" s="75" t="s">
        <v>8152</v>
      </c>
      <c r="AJ2453" s="6" t="s">
        <v>103</v>
      </c>
      <c r="AK2453" s="81">
        <v>0</v>
      </c>
      <c r="AL2453" s="6" t="s">
        <v>103</v>
      </c>
      <c r="AM2453" s="342"/>
      <c r="AN2453" s="342"/>
      <c r="AO2453" s="342"/>
    </row>
    <row r="2454" spans="1:41">
      <c r="A2454" s="75" t="s">
        <v>8152</v>
      </c>
      <c r="B2454" s="6" t="s">
        <v>93</v>
      </c>
      <c r="C2454" s="76">
        <v>2453</v>
      </c>
      <c r="D2454" s="76" t="s">
        <v>98</v>
      </c>
      <c r="E2454" s="76" t="s">
        <v>2164</v>
      </c>
      <c r="F2454" s="6" t="str">
        <f t="shared" si="261"/>
        <v>BROKERRM-A-038-SI26-M19-L-B</v>
      </c>
      <c r="G2454" s="96" t="s">
        <v>8298</v>
      </c>
      <c r="H2454" s="95" t="s">
        <v>8299</v>
      </c>
      <c r="I2454" s="85" t="s">
        <v>6622</v>
      </c>
      <c r="J2454" s="92">
        <v>46129</v>
      </c>
      <c r="K2454" s="96" t="s">
        <v>8481</v>
      </c>
      <c r="L2454" s="77" t="s">
        <v>8482</v>
      </c>
      <c r="M2454" s="80" t="s">
        <v>117</v>
      </c>
      <c r="N2454" s="6" t="s">
        <v>8483</v>
      </c>
      <c r="O2454" s="71">
        <v>0</v>
      </c>
      <c r="P2454" s="71">
        <v>1212.2</v>
      </c>
      <c r="Q2454" s="79">
        <v>2514.21</v>
      </c>
      <c r="R2454" s="79">
        <v>402.27</v>
      </c>
      <c r="S2454" s="71">
        <v>0</v>
      </c>
      <c r="T2454" s="79">
        <v>4128.68</v>
      </c>
      <c r="U2454" s="87" t="s">
        <v>24</v>
      </c>
      <c r="V2454" s="84">
        <f t="shared" si="262"/>
        <v>237.50158193260393</v>
      </c>
      <c r="W2454" s="86">
        <v>46122</v>
      </c>
      <c r="X2454" s="85" t="s">
        <v>8484</v>
      </c>
      <c r="Y2454" s="6" t="s">
        <v>8485</v>
      </c>
      <c r="Z2454" s="80" t="s">
        <v>537</v>
      </c>
      <c r="AA2454" s="85" t="s">
        <v>8486</v>
      </c>
      <c r="AB2454" s="76" t="s">
        <v>539</v>
      </c>
      <c r="AC2454" s="76" t="s">
        <v>540</v>
      </c>
      <c r="AD2454" s="76" t="s">
        <v>174</v>
      </c>
      <c r="AE2454" s="378">
        <v>67110003</v>
      </c>
      <c r="AF2454" s="76" t="s">
        <v>96</v>
      </c>
      <c r="AG2454" s="75"/>
      <c r="AH2454" s="60"/>
      <c r="AI2454" s="75" t="s">
        <v>8152</v>
      </c>
      <c r="AJ2454" s="6" t="s">
        <v>103</v>
      </c>
      <c r="AK2454" s="81">
        <v>0</v>
      </c>
      <c r="AL2454" s="6" t="s">
        <v>103</v>
      </c>
      <c r="AM2454" s="342"/>
      <c r="AN2454" s="342"/>
      <c r="AO2454" s="342"/>
    </row>
    <row r="2455" spans="1:41">
      <c r="A2455" s="75" t="s">
        <v>8152</v>
      </c>
      <c r="B2455" s="6" t="s">
        <v>93</v>
      </c>
      <c r="C2455" s="76">
        <v>2454</v>
      </c>
      <c r="D2455" s="76" t="s">
        <v>98</v>
      </c>
      <c r="E2455" s="76" t="s">
        <v>2164</v>
      </c>
      <c r="F2455" s="6" t="str">
        <f t="shared" si="261"/>
        <v>BROKERRM-A-035-SI26-M19-L-B</v>
      </c>
      <c r="G2455" s="97" t="s">
        <v>8300</v>
      </c>
      <c r="H2455" s="95" t="s">
        <v>8301</v>
      </c>
      <c r="I2455" s="85" t="s">
        <v>6622</v>
      </c>
      <c r="J2455" s="92">
        <v>46129</v>
      </c>
      <c r="K2455" s="96" t="s">
        <v>8487</v>
      </c>
      <c r="L2455" s="77" t="s">
        <v>8488</v>
      </c>
      <c r="M2455" s="80" t="s">
        <v>117</v>
      </c>
      <c r="N2455" s="6" t="s">
        <v>8489</v>
      </c>
      <c r="O2455" s="71">
        <v>0</v>
      </c>
      <c r="P2455" s="71">
        <v>1212.2</v>
      </c>
      <c r="Q2455" s="79">
        <v>2505.46</v>
      </c>
      <c r="R2455" s="79">
        <v>400.87</v>
      </c>
      <c r="S2455" s="71">
        <v>0</v>
      </c>
      <c r="T2455" s="79">
        <v>4118.53</v>
      </c>
      <c r="U2455" s="87" t="s">
        <v>24</v>
      </c>
      <c r="V2455" s="84">
        <f t="shared" si="262"/>
        <v>236.91770498970303</v>
      </c>
      <c r="W2455" s="86">
        <v>46121</v>
      </c>
      <c r="X2455" s="85" t="s">
        <v>8490</v>
      </c>
      <c r="Y2455" s="6" t="s">
        <v>1277</v>
      </c>
      <c r="Z2455" s="80" t="s">
        <v>537</v>
      </c>
      <c r="AA2455" s="85" t="s">
        <v>1278</v>
      </c>
      <c r="AB2455" s="76" t="s">
        <v>539</v>
      </c>
      <c r="AC2455" s="76" t="s">
        <v>540</v>
      </c>
      <c r="AD2455" s="76" t="s">
        <v>174</v>
      </c>
      <c r="AE2455" s="378">
        <v>67110003</v>
      </c>
      <c r="AF2455" s="76" t="s">
        <v>96</v>
      </c>
      <c r="AG2455" s="75"/>
      <c r="AH2455" s="60"/>
      <c r="AI2455" s="75" t="s">
        <v>8152</v>
      </c>
      <c r="AJ2455" s="6" t="s">
        <v>103</v>
      </c>
      <c r="AK2455" s="81">
        <v>0</v>
      </c>
      <c r="AL2455" s="6" t="s">
        <v>103</v>
      </c>
      <c r="AM2455" s="342"/>
      <c r="AN2455" s="342"/>
      <c r="AO2455" s="342"/>
    </row>
    <row r="2456" spans="1:41">
      <c r="A2456" s="75" t="s">
        <v>8152</v>
      </c>
      <c r="B2456" s="6" t="s">
        <v>93</v>
      </c>
      <c r="C2456" s="76">
        <v>2455</v>
      </c>
      <c r="D2456" s="76" t="s">
        <v>98</v>
      </c>
      <c r="E2456" s="76" t="s">
        <v>2164</v>
      </c>
      <c r="F2456" s="6" t="str">
        <f t="shared" si="261"/>
        <v>BROKERSER-V-001-CLA26-M01</v>
      </c>
      <c r="G2456" s="97" t="s">
        <v>8302</v>
      </c>
      <c r="H2456" s="95" t="s">
        <v>8303</v>
      </c>
      <c r="I2456" s="85" t="s">
        <v>6622</v>
      </c>
      <c r="J2456" s="92">
        <v>46126</v>
      </c>
      <c r="K2456" s="96" t="s">
        <v>8491</v>
      </c>
      <c r="L2456" s="77" t="s">
        <v>116</v>
      </c>
      <c r="M2456" s="80" t="s">
        <v>117</v>
      </c>
      <c r="N2456" s="6" t="s">
        <v>116</v>
      </c>
      <c r="O2456" s="71">
        <v>0</v>
      </c>
      <c r="P2456" s="71">
        <v>0</v>
      </c>
      <c r="Q2456" s="79">
        <v>31500</v>
      </c>
      <c r="R2456" s="79">
        <v>5040</v>
      </c>
      <c r="S2456" s="71">
        <v>0</v>
      </c>
      <c r="T2456" s="79">
        <v>36540</v>
      </c>
      <c r="U2456" s="87" t="s">
        <v>24</v>
      </c>
      <c r="V2456" s="84">
        <f t="shared" si="262"/>
        <v>2101.9569944431023</v>
      </c>
      <c r="W2456" s="86" t="s">
        <v>119</v>
      </c>
      <c r="X2456" s="85" t="s">
        <v>120</v>
      </c>
      <c r="Y2456" s="85" t="s">
        <v>120</v>
      </c>
      <c r="Z2456" s="80" t="s">
        <v>122</v>
      </c>
      <c r="AA2456" s="85" t="s">
        <v>121</v>
      </c>
      <c r="AB2456" s="76" t="s">
        <v>542</v>
      </c>
      <c r="AC2456" s="76" t="s">
        <v>540</v>
      </c>
      <c r="AD2456" s="76" t="s">
        <v>173</v>
      </c>
      <c r="AE2456" s="76" t="s">
        <v>548</v>
      </c>
      <c r="AF2456" s="76" t="s">
        <v>96</v>
      </c>
      <c r="AG2456" s="82"/>
      <c r="AH2456" s="60"/>
      <c r="AI2456" s="75" t="s">
        <v>8152</v>
      </c>
      <c r="AJ2456" s="6" t="s">
        <v>103</v>
      </c>
      <c r="AK2456" s="81">
        <v>0</v>
      </c>
      <c r="AL2456" s="6" t="s">
        <v>103</v>
      </c>
      <c r="AM2456" s="342"/>
      <c r="AN2456" s="342"/>
      <c r="AO2456" s="342"/>
    </row>
    <row r="2457" spans="1:41">
      <c r="A2457" s="75" t="s">
        <v>8152</v>
      </c>
      <c r="B2457" s="6" t="s">
        <v>93</v>
      </c>
      <c r="C2457" s="76">
        <v>2456</v>
      </c>
      <c r="D2457" s="76" t="s">
        <v>98</v>
      </c>
      <c r="E2457" s="76" t="s">
        <v>2164</v>
      </c>
      <c r="F2457" s="6" t="str">
        <f t="shared" si="261"/>
        <v>BROKERFG-A-0062AE26-M19-PFA.D</v>
      </c>
      <c r="G2457" s="97" t="s">
        <v>8304</v>
      </c>
      <c r="H2457" s="95" t="s">
        <v>8305</v>
      </c>
      <c r="I2457" s="85" t="s">
        <v>6622</v>
      </c>
      <c r="J2457" s="92">
        <v>46128</v>
      </c>
      <c r="K2457" s="97" t="s">
        <v>8492</v>
      </c>
      <c r="L2457" s="77" t="s">
        <v>8493</v>
      </c>
      <c r="M2457" s="80" t="s">
        <v>25</v>
      </c>
      <c r="N2457" s="6" t="s">
        <v>116</v>
      </c>
      <c r="O2457" s="71">
        <v>0</v>
      </c>
      <c r="P2457" s="71">
        <v>1181.57</v>
      </c>
      <c r="Q2457" s="79">
        <v>978.27</v>
      </c>
      <c r="R2457" s="79">
        <v>156.53</v>
      </c>
      <c r="S2457" s="71">
        <v>0</v>
      </c>
      <c r="T2457" s="79">
        <v>2316.37</v>
      </c>
      <c r="U2457" s="87" t="s">
        <v>24</v>
      </c>
      <c r="V2457" s="84">
        <f t="shared" si="262"/>
        <v>133.24877184505112</v>
      </c>
      <c r="W2457" s="86">
        <v>46128</v>
      </c>
      <c r="X2457" s="80" t="s">
        <v>1267</v>
      </c>
      <c r="Y2457" s="80" t="s">
        <v>178</v>
      </c>
      <c r="Z2457" s="80" t="s">
        <v>121</v>
      </c>
      <c r="AA2457" s="80" t="s">
        <v>122</v>
      </c>
      <c r="AB2457" s="76" t="s">
        <v>539</v>
      </c>
      <c r="AC2457" s="76" t="s">
        <v>541</v>
      </c>
      <c r="AD2457" s="76" t="s">
        <v>28</v>
      </c>
      <c r="AE2457" s="80" t="s">
        <v>1517</v>
      </c>
      <c r="AF2457" s="76" t="s">
        <v>96</v>
      </c>
      <c r="AG2457" s="82"/>
      <c r="AH2457" s="60"/>
      <c r="AI2457" s="75" t="s">
        <v>8152</v>
      </c>
      <c r="AJ2457" s="6" t="s">
        <v>103</v>
      </c>
      <c r="AK2457" s="81">
        <v>0</v>
      </c>
      <c r="AL2457" s="6" t="s">
        <v>103</v>
      </c>
      <c r="AM2457" s="342"/>
      <c r="AN2457" s="342"/>
      <c r="AO2457" s="342"/>
    </row>
    <row r="2458" spans="1:41">
      <c r="A2458" s="75" t="s">
        <v>8152</v>
      </c>
      <c r="B2458" s="6" t="s">
        <v>93</v>
      </c>
      <c r="C2458" s="76">
        <v>2457</v>
      </c>
      <c r="D2458" s="76" t="s">
        <v>98</v>
      </c>
      <c r="E2458" s="76" t="s">
        <v>2164</v>
      </c>
      <c r="F2458" s="6" t="str">
        <f t="shared" si="261"/>
        <v>BROKERRM-M-070-SI26-M19-B</v>
      </c>
      <c r="G2458" s="97" t="s">
        <v>7073</v>
      </c>
      <c r="H2458" s="95" t="s">
        <v>8100</v>
      </c>
      <c r="I2458" s="85" t="s">
        <v>6622</v>
      </c>
      <c r="J2458" s="92">
        <v>46125</v>
      </c>
      <c r="K2458" s="92" t="s">
        <v>7323</v>
      </c>
      <c r="L2458" s="88" t="s">
        <v>7324</v>
      </c>
      <c r="M2458" s="80" t="s">
        <v>117</v>
      </c>
      <c r="N2458" s="6" t="s">
        <v>7325</v>
      </c>
      <c r="O2458" s="71">
        <v>0</v>
      </c>
      <c r="P2458" s="71">
        <v>28062.720000000001</v>
      </c>
      <c r="Q2458" s="79">
        <v>0</v>
      </c>
      <c r="R2458" s="79">
        <v>0</v>
      </c>
      <c r="S2458" s="71">
        <v>0</v>
      </c>
      <c r="T2458" s="79">
        <v>28062.720000000001</v>
      </c>
      <c r="U2458" s="87" t="s">
        <v>24</v>
      </c>
      <c r="V2458" s="84">
        <f t="shared" si="262"/>
        <v>1614.3029717323025</v>
      </c>
      <c r="W2458" s="70" t="s">
        <v>8494</v>
      </c>
      <c r="X2458" s="6" t="s">
        <v>1267</v>
      </c>
      <c r="Y2458" s="80" t="s">
        <v>129</v>
      </c>
      <c r="Z2458" s="80" t="s">
        <v>239</v>
      </c>
      <c r="AA2458" s="80" t="s">
        <v>122</v>
      </c>
      <c r="AB2458" s="76" t="s">
        <v>539</v>
      </c>
      <c r="AC2458" s="76" t="s">
        <v>540</v>
      </c>
      <c r="AD2458" s="76" t="s">
        <v>174</v>
      </c>
      <c r="AE2458" s="378">
        <v>67110003</v>
      </c>
      <c r="AF2458" s="76" t="s">
        <v>8495</v>
      </c>
      <c r="AG2458" s="80" t="s">
        <v>550</v>
      </c>
      <c r="AH2458" s="60">
        <v>28062.720000000001</v>
      </c>
      <c r="AI2458" s="75" t="s">
        <v>8152</v>
      </c>
      <c r="AJ2458" s="6" t="s">
        <v>103</v>
      </c>
      <c r="AK2458" s="81">
        <v>0</v>
      </c>
      <c r="AL2458" s="6" t="s">
        <v>103</v>
      </c>
      <c r="AM2458" s="342"/>
      <c r="AN2458" s="342"/>
      <c r="AO2458" s="342"/>
    </row>
    <row r="2459" spans="1:41">
      <c r="A2459" s="75" t="s">
        <v>8152</v>
      </c>
      <c r="B2459" s="6" t="s">
        <v>93</v>
      </c>
      <c r="C2459" s="76">
        <v>2458</v>
      </c>
      <c r="D2459" s="76" t="s">
        <v>98</v>
      </c>
      <c r="E2459" s="76" t="s">
        <v>2164</v>
      </c>
      <c r="F2459" s="6" t="str">
        <f t="shared" si="261"/>
        <v>BROKERRM-M-086-SI26-M19-B</v>
      </c>
      <c r="G2459" s="97" t="s">
        <v>7502</v>
      </c>
      <c r="H2459" s="95" t="s">
        <v>8108</v>
      </c>
      <c r="I2459" s="85" t="s">
        <v>6622</v>
      </c>
      <c r="J2459" s="92">
        <v>46125</v>
      </c>
      <c r="K2459" s="92" t="s">
        <v>7613</v>
      </c>
      <c r="L2459" s="88" t="s">
        <v>7614</v>
      </c>
      <c r="M2459" s="80" t="s">
        <v>117</v>
      </c>
      <c r="N2459" s="6" t="s">
        <v>7615</v>
      </c>
      <c r="O2459" s="71">
        <v>0</v>
      </c>
      <c r="P2459" s="71">
        <v>33181.800000000003</v>
      </c>
      <c r="Q2459" s="79">
        <v>0</v>
      </c>
      <c r="R2459" s="79">
        <v>0</v>
      </c>
      <c r="S2459" s="71">
        <v>0</v>
      </c>
      <c r="T2459" s="79">
        <v>33181.800000000003</v>
      </c>
      <c r="U2459" s="87" t="s">
        <v>24</v>
      </c>
      <c r="V2459" s="84">
        <f t="shared" si="262"/>
        <v>1908.77713733476</v>
      </c>
      <c r="W2459" s="70" t="s">
        <v>8494</v>
      </c>
      <c r="X2459" s="6" t="s">
        <v>1267</v>
      </c>
      <c r="Y2459" s="80" t="s">
        <v>129</v>
      </c>
      <c r="Z2459" s="80" t="s">
        <v>239</v>
      </c>
      <c r="AA2459" s="80" t="s">
        <v>122</v>
      </c>
      <c r="AB2459" s="76" t="s">
        <v>539</v>
      </c>
      <c r="AC2459" s="76" t="s">
        <v>540</v>
      </c>
      <c r="AD2459" s="76" t="s">
        <v>174</v>
      </c>
      <c r="AE2459" s="378">
        <v>67110003</v>
      </c>
      <c r="AF2459" s="76" t="s">
        <v>8496</v>
      </c>
      <c r="AG2459" s="80" t="s">
        <v>550</v>
      </c>
      <c r="AH2459" s="60">
        <v>26337.8</v>
      </c>
      <c r="AI2459" s="75" t="s">
        <v>8152</v>
      </c>
      <c r="AJ2459" s="6" t="s">
        <v>103</v>
      </c>
      <c r="AK2459" s="81">
        <v>0</v>
      </c>
      <c r="AL2459" s="6" t="s">
        <v>103</v>
      </c>
      <c r="AM2459" s="342"/>
      <c r="AN2459" s="342"/>
      <c r="AO2459" s="342"/>
    </row>
    <row r="2460" spans="1:41">
      <c r="A2460" s="75" t="s">
        <v>8152</v>
      </c>
      <c r="B2460" s="6" t="s">
        <v>93</v>
      </c>
      <c r="C2460" s="76">
        <v>2459</v>
      </c>
      <c r="D2460" s="76" t="s">
        <v>98</v>
      </c>
      <c r="E2460" s="76" t="s">
        <v>2164</v>
      </c>
      <c r="F2460" s="6" t="str">
        <f t="shared" si="261"/>
        <v>BROKERRM-M-115-SI26-M19-B</v>
      </c>
      <c r="G2460" s="96" t="s">
        <v>7489</v>
      </c>
      <c r="H2460" s="95" t="s">
        <v>8306</v>
      </c>
      <c r="I2460" s="85" t="s">
        <v>6622</v>
      </c>
      <c r="J2460" s="92">
        <v>46125</v>
      </c>
      <c r="K2460" s="92" t="s">
        <v>7594</v>
      </c>
      <c r="L2460" s="77" t="s">
        <v>7595</v>
      </c>
      <c r="M2460" s="80" t="s">
        <v>117</v>
      </c>
      <c r="N2460" s="6" t="s">
        <v>7596</v>
      </c>
      <c r="O2460" s="71">
        <v>0</v>
      </c>
      <c r="P2460" s="71">
        <v>7250</v>
      </c>
      <c r="Q2460" s="79">
        <v>0</v>
      </c>
      <c r="R2460" s="79">
        <v>0</v>
      </c>
      <c r="S2460" s="71">
        <v>0</v>
      </c>
      <c r="T2460" s="79">
        <v>7250</v>
      </c>
      <c r="U2460" s="87" t="s">
        <v>24</v>
      </c>
      <c r="V2460" s="84">
        <f t="shared" si="262"/>
        <v>417.0549592149012</v>
      </c>
      <c r="W2460" s="78" t="s">
        <v>8494</v>
      </c>
      <c r="X2460" s="80" t="s">
        <v>1267</v>
      </c>
      <c r="Y2460" s="80" t="s">
        <v>129</v>
      </c>
      <c r="Z2460" s="80" t="s">
        <v>239</v>
      </c>
      <c r="AA2460" s="80" t="s">
        <v>122</v>
      </c>
      <c r="AB2460" s="76" t="s">
        <v>539</v>
      </c>
      <c r="AC2460" s="76" t="s">
        <v>540</v>
      </c>
      <c r="AD2460" s="76" t="s">
        <v>174</v>
      </c>
      <c r="AE2460" s="378">
        <v>67110003</v>
      </c>
      <c r="AF2460" s="76" t="s">
        <v>8497</v>
      </c>
      <c r="AG2460" s="82"/>
      <c r="AH2460" s="60"/>
      <c r="AI2460" s="75" t="s">
        <v>8152</v>
      </c>
      <c r="AJ2460" s="6" t="s">
        <v>103</v>
      </c>
      <c r="AK2460" s="81">
        <v>0</v>
      </c>
      <c r="AL2460" s="6" t="s">
        <v>103</v>
      </c>
      <c r="AM2460" s="342"/>
      <c r="AN2460" s="342"/>
      <c r="AO2460" s="342"/>
    </row>
    <row r="2461" spans="1:41">
      <c r="A2461" s="75" t="s">
        <v>8152</v>
      </c>
      <c r="B2461" s="6" t="s">
        <v>93</v>
      </c>
      <c r="C2461" s="76">
        <v>2460</v>
      </c>
      <c r="D2461" s="76" t="s">
        <v>98</v>
      </c>
      <c r="E2461" s="76" t="s">
        <v>2164</v>
      </c>
      <c r="F2461" s="6" t="str">
        <f t="shared" si="261"/>
        <v>BROKERAF-M-105-SI26-M46-B</v>
      </c>
      <c r="G2461" s="97" t="s">
        <v>7028</v>
      </c>
      <c r="H2461" s="95" t="s">
        <v>8113</v>
      </c>
      <c r="I2461" s="85" t="s">
        <v>6622</v>
      </c>
      <c r="J2461" s="92">
        <v>46125</v>
      </c>
      <c r="K2461" s="98" t="s">
        <v>7269</v>
      </c>
      <c r="L2461" s="77" t="s">
        <v>7270</v>
      </c>
      <c r="M2461" s="80" t="s">
        <v>117</v>
      </c>
      <c r="N2461" s="6" t="s">
        <v>6868</v>
      </c>
      <c r="O2461" s="71">
        <v>0</v>
      </c>
      <c r="P2461" s="71">
        <v>17596.96</v>
      </c>
      <c r="Q2461" s="79">
        <v>0</v>
      </c>
      <c r="R2461" s="79">
        <v>0</v>
      </c>
      <c r="S2461" s="71">
        <v>0</v>
      </c>
      <c r="T2461" s="79">
        <v>17596.96</v>
      </c>
      <c r="U2461" s="87" t="s">
        <v>24</v>
      </c>
      <c r="V2461" s="84">
        <f t="shared" si="262"/>
        <v>1012.2619910491376</v>
      </c>
      <c r="W2461" s="78" t="s">
        <v>8494</v>
      </c>
      <c r="X2461" s="80" t="s">
        <v>1267</v>
      </c>
      <c r="Y2461" s="80" t="s">
        <v>129</v>
      </c>
      <c r="Z2461" s="80" t="s">
        <v>239</v>
      </c>
      <c r="AA2461" s="80" t="s">
        <v>122</v>
      </c>
      <c r="AB2461" s="76" t="s">
        <v>1106</v>
      </c>
      <c r="AC2461" s="76" t="s">
        <v>540</v>
      </c>
      <c r="AD2461" s="76" t="s">
        <v>174</v>
      </c>
      <c r="AE2461" s="378">
        <v>67110003</v>
      </c>
      <c r="AF2461" s="76" t="s">
        <v>8498</v>
      </c>
      <c r="AG2461" s="80" t="s">
        <v>550</v>
      </c>
      <c r="AH2461" s="60">
        <v>6265.23</v>
      </c>
      <c r="AI2461" s="75" t="s">
        <v>8152</v>
      </c>
      <c r="AJ2461" s="6" t="s">
        <v>103</v>
      </c>
      <c r="AK2461" s="81">
        <v>0</v>
      </c>
      <c r="AL2461" s="6" t="s">
        <v>103</v>
      </c>
      <c r="AM2461" s="342"/>
      <c r="AN2461" s="342"/>
      <c r="AO2461" s="342"/>
    </row>
    <row r="2462" spans="1:41">
      <c r="A2462" s="75" t="s">
        <v>8152</v>
      </c>
      <c r="B2462" s="6" t="s">
        <v>93</v>
      </c>
      <c r="C2462" s="76">
        <v>2461</v>
      </c>
      <c r="D2462" s="76" t="s">
        <v>98</v>
      </c>
      <c r="E2462" s="76" t="s">
        <v>2164</v>
      </c>
      <c r="F2462" s="6" t="str">
        <f t="shared" si="261"/>
        <v>BROKERRM-M-078-SI26-M19-B</v>
      </c>
      <c r="G2462" s="97" t="s">
        <v>8307</v>
      </c>
      <c r="H2462" s="95" t="s">
        <v>8124</v>
      </c>
      <c r="I2462" s="85" t="s">
        <v>6622</v>
      </c>
      <c r="J2462" s="92">
        <v>46125</v>
      </c>
      <c r="K2462" s="92" t="s">
        <v>8499</v>
      </c>
      <c r="L2462" s="88" t="s">
        <v>8500</v>
      </c>
      <c r="M2462" s="80" t="s">
        <v>117</v>
      </c>
      <c r="N2462" s="6" t="s">
        <v>8037</v>
      </c>
      <c r="O2462" s="71">
        <v>0</v>
      </c>
      <c r="P2462" s="71">
        <v>75698.47</v>
      </c>
      <c r="Q2462" s="79">
        <v>3445.68</v>
      </c>
      <c r="R2462" s="79">
        <v>551.30999999999995</v>
      </c>
      <c r="S2462" s="71">
        <v>0</v>
      </c>
      <c r="T2462" s="79">
        <v>79695.460000000006</v>
      </c>
      <c r="U2462" s="87" t="s">
        <v>24</v>
      </c>
      <c r="V2462" s="84">
        <f t="shared" si="262"/>
        <v>4584.4671475741789</v>
      </c>
      <c r="W2462" s="78" t="s">
        <v>8494</v>
      </c>
      <c r="X2462" s="80" t="s">
        <v>1267</v>
      </c>
      <c r="Y2462" s="80" t="s">
        <v>129</v>
      </c>
      <c r="Z2462" s="80" t="s">
        <v>239</v>
      </c>
      <c r="AA2462" s="80" t="s">
        <v>122</v>
      </c>
      <c r="AB2462" s="76" t="s">
        <v>539</v>
      </c>
      <c r="AC2462" s="76" t="s">
        <v>540</v>
      </c>
      <c r="AD2462" s="76" t="s">
        <v>174</v>
      </c>
      <c r="AE2462" s="378">
        <v>67110003</v>
      </c>
      <c r="AF2462" s="76" t="s">
        <v>8131</v>
      </c>
      <c r="AG2462" s="80" t="s">
        <v>550</v>
      </c>
      <c r="AH2462" s="60">
        <v>73864.97</v>
      </c>
      <c r="AI2462" s="75" t="s">
        <v>8152</v>
      </c>
      <c r="AJ2462" s="6" t="s">
        <v>103</v>
      </c>
      <c r="AK2462" s="81">
        <v>0</v>
      </c>
      <c r="AL2462" s="6" t="s">
        <v>103</v>
      </c>
      <c r="AM2462" s="342"/>
      <c r="AN2462" s="342"/>
      <c r="AO2462" s="342"/>
    </row>
    <row r="2463" spans="1:41">
      <c r="A2463" s="75" t="s">
        <v>8152</v>
      </c>
      <c r="B2463" s="6" t="s">
        <v>93</v>
      </c>
      <c r="C2463" s="76">
        <v>2462</v>
      </c>
      <c r="D2463" s="76" t="s">
        <v>98</v>
      </c>
      <c r="E2463" s="76" t="s">
        <v>2164</v>
      </c>
      <c r="F2463" s="6" t="str">
        <f t="shared" si="261"/>
        <v>BROKERRM-M-041-SI26-M19-B</v>
      </c>
      <c r="G2463" s="97" t="s">
        <v>6019</v>
      </c>
      <c r="H2463" s="95" t="s">
        <v>8099</v>
      </c>
      <c r="I2463" s="85" t="s">
        <v>6622</v>
      </c>
      <c r="J2463" s="92">
        <v>46125</v>
      </c>
      <c r="K2463" s="92" t="s">
        <v>7993</v>
      </c>
      <c r="L2463" s="88" t="s">
        <v>8501</v>
      </c>
      <c r="M2463" s="80" t="s">
        <v>117</v>
      </c>
      <c r="N2463" s="6" t="s">
        <v>8502</v>
      </c>
      <c r="O2463" s="71">
        <v>0</v>
      </c>
      <c r="P2463" s="71">
        <v>49548.24</v>
      </c>
      <c r="Q2463" s="79">
        <v>0</v>
      </c>
      <c r="R2463" s="79">
        <v>0</v>
      </c>
      <c r="S2463" s="71">
        <v>0</v>
      </c>
      <c r="T2463" s="79">
        <v>49548.24</v>
      </c>
      <c r="U2463" s="87" t="s">
        <v>24</v>
      </c>
      <c r="V2463" s="84">
        <f t="shared" si="262"/>
        <v>2850.2536844648462</v>
      </c>
      <c r="W2463" s="78" t="s">
        <v>8494</v>
      </c>
      <c r="X2463" s="80" t="s">
        <v>1267</v>
      </c>
      <c r="Y2463" s="80" t="s">
        <v>129</v>
      </c>
      <c r="Z2463" s="80" t="s">
        <v>239</v>
      </c>
      <c r="AA2463" s="80" t="s">
        <v>122</v>
      </c>
      <c r="AB2463" s="76" t="s">
        <v>539</v>
      </c>
      <c r="AC2463" s="76" t="s">
        <v>540</v>
      </c>
      <c r="AD2463" s="76" t="s">
        <v>174</v>
      </c>
      <c r="AE2463" s="378">
        <v>67110003</v>
      </c>
      <c r="AF2463" s="76" t="s">
        <v>8503</v>
      </c>
      <c r="AG2463" s="80" t="s">
        <v>550</v>
      </c>
      <c r="AH2463" s="60">
        <v>49548.24</v>
      </c>
      <c r="AI2463" s="75" t="s">
        <v>8152</v>
      </c>
      <c r="AJ2463" s="6" t="s">
        <v>103</v>
      </c>
      <c r="AK2463" s="81">
        <v>0</v>
      </c>
      <c r="AL2463" s="6" t="s">
        <v>103</v>
      </c>
      <c r="AM2463" s="342"/>
      <c r="AN2463" s="342"/>
      <c r="AO2463" s="342"/>
    </row>
    <row r="2464" spans="1:41">
      <c r="A2464" s="75" t="s">
        <v>8152</v>
      </c>
      <c r="B2464" s="6" t="s">
        <v>93</v>
      </c>
      <c r="C2464" s="76">
        <v>2463</v>
      </c>
      <c r="D2464" s="76" t="s">
        <v>98</v>
      </c>
      <c r="E2464" s="76" t="s">
        <v>2164</v>
      </c>
      <c r="F2464" s="6" t="str">
        <f t="shared" si="261"/>
        <v>BROKERRM-M-045-SI26-M19-B</v>
      </c>
      <c r="G2464" s="97" t="s">
        <v>6021</v>
      </c>
      <c r="H2464" s="95" t="s">
        <v>8114</v>
      </c>
      <c r="I2464" s="85" t="s">
        <v>6622</v>
      </c>
      <c r="J2464" s="92">
        <v>46125</v>
      </c>
      <c r="K2464" s="92" t="s">
        <v>7576</v>
      </c>
      <c r="L2464" s="88" t="s">
        <v>6260</v>
      </c>
      <c r="M2464" s="80" t="s">
        <v>117</v>
      </c>
      <c r="N2464" s="6" t="s">
        <v>5832</v>
      </c>
      <c r="O2464" s="71">
        <v>0</v>
      </c>
      <c r="P2464" s="71">
        <v>45132.12</v>
      </c>
      <c r="Q2464" s="79">
        <v>0</v>
      </c>
      <c r="R2464" s="79">
        <v>0</v>
      </c>
      <c r="S2464" s="71">
        <v>0</v>
      </c>
      <c r="T2464" s="79">
        <v>45132.12</v>
      </c>
      <c r="U2464" s="87" t="s">
        <v>24</v>
      </c>
      <c r="V2464" s="84">
        <f t="shared" si="262"/>
        <v>2596.2171677078659</v>
      </c>
      <c r="W2464" s="70" t="s">
        <v>8494</v>
      </c>
      <c r="X2464" s="6" t="s">
        <v>1267</v>
      </c>
      <c r="Y2464" s="80" t="s">
        <v>129</v>
      </c>
      <c r="Z2464" s="80" t="s">
        <v>239</v>
      </c>
      <c r="AA2464" s="80" t="s">
        <v>122</v>
      </c>
      <c r="AB2464" s="76" t="s">
        <v>539</v>
      </c>
      <c r="AC2464" s="76" t="s">
        <v>540</v>
      </c>
      <c r="AD2464" s="76" t="s">
        <v>174</v>
      </c>
      <c r="AE2464" s="378">
        <v>67110003</v>
      </c>
      <c r="AF2464" s="76" t="s">
        <v>8504</v>
      </c>
      <c r="AG2464" s="80" t="s">
        <v>550</v>
      </c>
      <c r="AH2464" s="60">
        <v>45132.12</v>
      </c>
      <c r="AI2464" s="75" t="s">
        <v>8152</v>
      </c>
      <c r="AJ2464" s="6" t="s">
        <v>103</v>
      </c>
      <c r="AK2464" s="81">
        <v>0</v>
      </c>
      <c r="AL2464" s="6" t="s">
        <v>103</v>
      </c>
      <c r="AM2464" s="342"/>
      <c r="AN2464" s="342"/>
      <c r="AO2464" s="342"/>
    </row>
    <row r="2465" spans="1:41">
      <c r="A2465" s="75" t="s">
        <v>8152</v>
      </c>
      <c r="B2465" s="6" t="s">
        <v>93</v>
      </c>
      <c r="C2465" s="76">
        <v>2464</v>
      </c>
      <c r="D2465" s="76" t="s">
        <v>98</v>
      </c>
      <c r="E2465" s="76" t="s">
        <v>2164</v>
      </c>
      <c r="F2465" s="6" t="str">
        <f t="shared" si="261"/>
        <v>BROKERRM-M-072-SI26-M19-B</v>
      </c>
      <c r="G2465" s="97" t="s">
        <v>6546</v>
      </c>
      <c r="H2465" s="95" t="s">
        <v>8102</v>
      </c>
      <c r="I2465" s="85" t="s">
        <v>6622</v>
      </c>
      <c r="J2465" s="92">
        <v>46125</v>
      </c>
      <c r="K2465" s="92" t="s">
        <v>8505</v>
      </c>
      <c r="L2465" s="88" t="s">
        <v>6685</v>
      </c>
      <c r="M2465" s="80" t="s">
        <v>117</v>
      </c>
      <c r="N2465" s="6" t="s">
        <v>5840</v>
      </c>
      <c r="O2465" s="71">
        <v>0</v>
      </c>
      <c r="P2465" s="71">
        <v>50543.519999999997</v>
      </c>
      <c r="Q2465" s="79">
        <v>0</v>
      </c>
      <c r="R2465" s="79">
        <v>0</v>
      </c>
      <c r="S2465" s="71">
        <v>0</v>
      </c>
      <c r="T2465" s="79">
        <v>50543.519999999997</v>
      </c>
      <c r="U2465" s="87" t="s">
        <v>24</v>
      </c>
      <c r="V2465" s="84">
        <f t="shared" si="262"/>
        <v>2907.506989265868</v>
      </c>
      <c r="W2465" s="70" t="s">
        <v>8494</v>
      </c>
      <c r="X2465" s="6" t="s">
        <v>437</v>
      </c>
      <c r="Y2465" s="80" t="s">
        <v>129</v>
      </c>
      <c r="Z2465" s="80" t="s">
        <v>239</v>
      </c>
      <c r="AA2465" s="80" t="s">
        <v>122</v>
      </c>
      <c r="AB2465" s="76" t="s">
        <v>539</v>
      </c>
      <c r="AC2465" s="76" t="s">
        <v>540</v>
      </c>
      <c r="AD2465" s="76" t="s">
        <v>174</v>
      </c>
      <c r="AE2465" s="378">
        <v>67110003</v>
      </c>
      <c r="AF2465" s="76" t="s">
        <v>8506</v>
      </c>
      <c r="AG2465" s="80" t="s">
        <v>550</v>
      </c>
      <c r="AH2465" s="60">
        <v>43409.52</v>
      </c>
      <c r="AI2465" s="75" t="s">
        <v>8152</v>
      </c>
      <c r="AJ2465" s="6" t="s">
        <v>103</v>
      </c>
      <c r="AK2465" s="81">
        <v>0</v>
      </c>
      <c r="AL2465" s="6" t="s">
        <v>103</v>
      </c>
      <c r="AM2465" s="342"/>
      <c r="AN2465" s="342"/>
      <c r="AO2465" s="342"/>
    </row>
    <row r="2466" spans="1:41">
      <c r="A2466" s="75" t="s">
        <v>8152</v>
      </c>
      <c r="B2466" s="6" t="s">
        <v>93</v>
      </c>
      <c r="C2466" s="76">
        <v>2465</v>
      </c>
      <c r="D2466" s="76" t="s">
        <v>98</v>
      </c>
      <c r="E2466" s="76" t="s">
        <v>2164</v>
      </c>
      <c r="F2466" s="6" t="str">
        <f t="shared" si="261"/>
        <v>BROKERRM-M-043-SI26-M19-B</v>
      </c>
      <c r="G2466" s="97" t="s">
        <v>6017</v>
      </c>
      <c r="H2466" s="95" t="s">
        <v>8107</v>
      </c>
      <c r="I2466" s="85" t="s">
        <v>6622</v>
      </c>
      <c r="J2466" s="92">
        <v>46125</v>
      </c>
      <c r="K2466" s="92" t="s">
        <v>8507</v>
      </c>
      <c r="L2466" s="88" t="s">
        <v>6256</v>
      </c>
      <c r="M2466" s="80" t="s">
        <v>117</v>
      </c>
      <c r="N2466" s="6" t="s">
        <v>5827</v>
      </c>
      <c r="O2466" s="71">
        <v>0</v>
      </c>
      <c r="P2466" s="71">
        <v>36558.559999999998</v>
      </c>
      <c r="Q2466" s="79">
        <v>0</v>
      </c>
      <c r="R2466" s="79">
        <v>0</v>
      </c>
      <c r="S2466" s="71">
        <v>0</v>
      </c>
      <c r="T2466" s="79">
        <v>36558.559999999998</v>
      </c>
      <c r="U2466" s="87" t="s">
        <v>24</v>
      </c>
      <c r="V2466" s="84">
        <f t="shared" si="262"/>
        <v>2103.0246551386922</v>
      </c>
      <c r="W2466" s="89" t="s">
        <v>8494</v>
      </c>
      <c r="X2466" s="85" t="s">
        <v>1267</v>
      </c>
      <c r="Y2466" s="85" t="s">
        <v>129</v>
      </c>
      <c r="Z2466" s="85" t="s">
        <v>239</v>
      </c>
      <c r="AA2466" s="80" t="s">
        <v>122</v>
      </c>
      <c r="AB2466" s="76" t="s">
        <v>539</v>
      </c>
      <c r="AC2466" s="76" t="s">
        <v>540</v>
      </c>
      <c r="AD2466" s="76" t="s">
        <v>174</v>
      </c>
      <c r="AE2466" s="378">
        <v>67110003</v>
      </c>
      <c r="AF2466" s="76" t="s">
        <v>8508</v>
      </c>
      <c r="AG2466" s="80" t="s">
        <v>550</v>
      </c>
      <c r="AH2466" s="60">
        <v>28211.200000000001</v>
      </c>
      <c r="AI2466" s="75" t="s">
        <v>8152</v>
      </c>
      <c r="AJ2466" s="6" t="s">
        <v>103</v>
      </c>
      <c r="AK2466" s="81">
        <v>0</v>
      </c>
      <c r="AL2466" s="6" t="s">
        <v>103</v>
      </c>
      <c r="AM2466" s="342"/>
      <c r="AN2466" s="342"/>
      <c r="AO2466" s="342"/>
    </row>
    <row r="2467" spans="1:41">
      <c r="A2467" s="75" t="s">
        <v>8152</v>
      </c>
      <c r="B2467" s="6" t="s">
        <v>93</v>
      </c>
      <c r="C2467" s="76">
        <v>2466</v>
      </c>
      <c r="D2467" s="76" t="s">
        <v>98</v>
      </c>
      <c r="E2467" s="76" t="s">
        <v>2164</v>
      </c>
      <c r="F2467" s="6" t="str">
        <f t="shared" si="261"/>
        <v>BROKERRM-M-071-SI26-M19-B</v>
      </c>
      <c r="G2467" s="97" t="s">
        <v>6548</v>
      </c>
      <c r="H2467" s="95" t="s">
        <v>8103</v>
      </c>
      <c r="I2467" s="85" t="s">
        <v>6622</v>
      </c>
      <c r="J2467" s="92">
        <v>46125</v>
      </c>
      <c r="K2467" s="92" t="s">
        <v>8509</v>
      </c>
      <c r="L2467" s="88" t="s">
        <v>6687</v>
      </c>
      <c r="M2467" s="80" t="s">
        <v>117</v>
      </c>
      <c r="N2467" s="80" t="s">
        <v>5838</v>
      </c>
      <c r="O2467" s="71">
        <v>0</v>
      </c>
      <c r="P2467" s="71">
        <v>34191</v>
      </c>
      <c r="Q2467" s="79">
        <v>0</v>
      </c>
      <c r="R2467" s="79">
        <v>0</v>
      </c>
      <c r="S2467" s="71">
        <v>0</v>
      </c>
      <c r="T2467" s="79">
        <v>34191</v>
      </c>
      <c r="U2467" s="87" t="s">
        <v>24</v>
      </c>
      <c r="V2467" s="84">
        <f t="shared" si="262"/>
        <v>1966.8311876574742</v>
      </c>
      <c r="W2467" s="89" t="s">
        <v>8494</v>
      </c>
      <c r="X2467" s="85" t="s">
        <v>1267</v>
      </c>
      <c r="Y2467" s="85" t="s">
        <v>129</v>
      </c>
      <c r="Z2467" s="85" t="s">
        <v>239</v>
      </c>
      <c r="AA2467" s="80" t="s">
        <v>122</v>
      </c>
      <c r="AB2467" s="76" t="s">
        <v>539</v>
      </c>
      <c r="AC2467" s="76" t="s">
        <v>540</v>
      </c>
      <c r="AD2467" s="76" t="s">
        <v>174</v>
      </c>
      <c r="AE2467" s="378">
        <v>67110003</v>
      </c>
      <c r="AF2467" s="76" t="s">
        <v>8510</v>
      </c>
      <c r="AG2467" s="80" t="s">
        <v>550</v>
      </c>
      <c r="AH2467" s="60">
        <v>27216</v>
      </c>
      <c r="AI2467" s="75" t="s">
        <v>8152</v>
      </c>
      <c r="AJ2467" s="6" t="s">
        <v>103</v>
      </c>
      <c r="AK2467" s="81">
        <v>0</v>
      </c>
      <c r="AL2467" s="6" t="s">
        <v>103</v>
      </c>
      <c r="AM2467" s="342"/>
      <c r="AN2467" s="342"/>
      <c r="AO2467" s="342"/>
    </row>
    <row r="2468" spans="1:41">
      <c r="A2468" s="75" t="s">
        <v>8152</v>
      </c>
      <c r="B2468" s="6" t="s">
        <v>93</v>
      </c>
      <c r="C2468" s="76">
        <v>2467</v>
      </c>
      <c r="D2468" s="76" t="s">
        <v>98</v>
      </c>
      <c r="E2468" s="76" t="s">
        <v>2164</v>
      </c>
      <c r="F2468" s="6" t="str">
        <f t="shared" si="261"/>
        <v>BROKERRM-M-096-SI26-M19-B</v>
      </c>
      <c r="G2468" s="96" t="s">
        <v>8308</v>
      </c>
      <c r="H2468" s="95" t="s">
        <v>8109</v>
      </c>
      <c r="I2468" s="85" t="s">
        <v>6622</v>
      </c>
      <c r="J2468" s="92">
        <v>46125</v>
      </c>
      <c r="K2468" s="96" t="s">
        <v>8511</v>
      </c>
      <c r="L2468" s="77" t="s">
        <v>8512</v>
      </c>
      <c r="M2468" s="80" t="s">
        <v>117</v>
      </c>
      <c r="N2468" s="6" t="s">
        <v>8041</v>
      </c>
      <c r="O2468" s="71">
        <v>0</v>
      </c>
      <c r="P2468" s="71">
        <v>41328.550000000003</v>
      </c>
      <c r="Q2468" s="79">
        <v>3920.3</v>
      </c>
      <c r="R2468" s="79">
        <v>627.25</v>
      </c>
      <c r="S2468" s="71">
        <v>0</v>
      </c>
      <c r="T2468" s="79">
        <v>45876.1</v>
      </c>
      <c r="U2468" s="87" t="s">
        <v>24</v>
      </c>
      <c r="V2468" s="84">
        <f t="shared" si="262"/>
        <v>2639.0144847501697</v>
      </c>
      <c r="W2468" s="86" t="s">
        <v>8494</v>
      </c>
      <c r="X2468" s="85" t="s">
        <v>1267</v>
      </c>
      <c r="Y2468" s="6" t="s">
        <v>129</v>
      </c>
      <c r="Z2468" s="80" t="s">
        <v>239</v>
      </c>
      <c r="AA2468" s="85" t="s">
        <v>122</v>
      </c>
      <c r="AB2468" s="76" t="s">
        <v>539</v>
      </c>
      <c r="AC2468" s="76" t="s">
        <v>540</v>
      </c>
      <c r="AD2468" s="76" t="s">
        <v>174</v>
      </c>
      <c r="AE2468" s="378">
        <v>67110003</v>
      </c>
      <c r="AF2468" s="76">
        <v>8790330</v>
      </c>
      <c r="AG2468" s="80" t="s">
        <v>550</v>
      </c>
      <c r="AH2468" s="60">
        <v>37758.949999999997</v>
      </c>
      <c r="AI2468" s="75" t="s">
        <v>8152</v>
      </c>
      <c r="AJ2468" s="6" t="s">
        <v>103</v>
      </c>
      <c r="AK2468" s="81">
        <v>0</v>
      </c>
      <c r="AL2468" s="6" t="s">
        <v>103</v>
      </c>
      <c r="AM2468" s="342"/>
      <c r="AN2468" s="342"/>
      <c r="AO2468" s="342"/>
    </row>
    <row r="2469" spans="1:41">
      <c r="A2469" s="75" t="s">
        <v>8152</v>
      </c>
      <c r="B2469" s="6" t="s">
        <v>93</v>
      </c>
      <c r="C2469" s="76">
        <v>2468</v>
      </c>
      <c r="D2469" s="76" t="s">
        <v>98</v>
      </c>
      <c r="E2469" s="76" t="s">
        <v>2164</v>
      </c>
      <c r="F2469" s="6" t="str">
        <f t="shared" si="261"/>
        <v>BROKERRM-M-102-SI26-M19-B</v>
      </c>
      <c r="G2469" s="97" t="s">
        <v>8309</v>
      </c>
      <c r="H2469" s="95" t="s">
        <v>8111</v>
      </c>
      <c r="I2469" s="85" t="s">
        <v>6622</v>
      </c>
      <c r="J2469" s="92">
        <v>46125</v>
      </c>
      <c r="K2469" s="96" t="s">
        <v>8513</v>
      </c>
      <c r="L2469" s="77" t="s">
        <v>8501</v>
      </c>
      <c r="M2469" s="80" t="s">
        <v>117</v>
      </c>
      <c r="N2469" s="6" t="s">
        <v>8502</v>
      </c>
      <c r="O2469" s="71">
        <v>0</v>
      </c>
      <c r="P2469" s="71">
        <v>28477.8</v>
      </c>
      <c r="Q2469" s="79">
        <v>3726.11</v>
      </c>
      <c r="R2469" s="79">
        <v>596.17999999999995</v>
      </c>
      <c r="S2469" s="71">
        <v>0</v>
      </c>
      <c r="T2469" s="79">
        <v>32800.089999999997</v>
      </c>
      <c r="U2469" s="87" t="s">
        <v>24</v>
      </c>
      <c r="V2469" s="84">
        <f t="shared" si="262"/>
        <v>1886.8193375441499</v>
      </c>
      <c r="W2469" s="86" t="s">
        <v>8494</v>
      </c>
      <c r="X2469" s="85" t="s">
        <v>1267</v>
      </c>
      <c r="Y2469" s="6" t="s">
        <v>129</v>
      </c>
      <c r="Z2469" s="80" t="s">
        <v>239</v>
      </c>
      <c r="AA2469" s="85" t="s">
        <v>122</v>
      </c>
      <c r="AB2469" s="76" t="s">
        <v>539</v>
      </c>
      <c r="AC2469" s="76" t="s">
        <v>540</v>
      </c>
      <c r="AD2469" s="76" t="s">
        <v>174</v>
      </c>
      <c r="AE2469" s="378">
        <v>67110003</v>
      </c>
      <c r="AF2469" s="76" t="s">
        <v>8126</v>
      </c>
      <c r="AG2469" s="80" t="s">
        <v>550</v>
      </c>
      <c r="AH2469" s="60">
        <v>27084.6</v>
      </c>
      <c r="AI2469" s="75" t="s">
        <v>8152</v>
      </c>
      <c r="AJ2469" s="6" t="s">
        <v>103</v>
      </c>
      <c r="AK2469" s="81">
        <v>0</v>
      </c>
      <c r="AL2469" s="6" t="s">
        <v>103</v>
      </c>
      <c r="AM2469" s="342"/>
      <c r="AN2469" s="342"/>
      <c r="AO2469" s="342"/>
    </row>
    <row r="2470" spans="1:41">
      <c r="A2470" s="75" t="s">
        <v>8152</v>
      </c>
      <c r="B2470" s="6" t="s">
        <v>93</v>
      </c>
      <c r="C2470" s="76">
        <v>2469</v>
      </c>
      <c r="D2470" s="76" t="s">
        <v>98</v>
      </c>
      <c r="E2470" s="76" t="s">
        <v>2164</v>
      </c>
      <c r="F2470" s="6" t="str">
        <f t="shared" si="261"/>
        <v>BROKERRM-M-103-SI26-M19-B</v>
      </c>
      <c r="G2470" s="97" t="s">
        <v>8310</v>
      </c>
      <c r="H2470" s="95" t="s">
        <v>8110</v>
      </c>
      <c r="I2470" s="85" t="s">
        <v>6622</v>
      </c>
      <c r="J2470" s="92">
        <v>46125</v>
      </c>
      <c r="K2470" s="96" t="s">
        <v>8514</v>
      </c>
      <c r="L2470" s="77" t="s">
        <v>8515</v>
      </c>
      <c r="M2470" s="80" t="s">
        <v>117</v>
      </c>
      <c r="N2470" s="6" t="s">
        <v>8516</v>
      </c>
      <c r="O2470" s="71">
        <v>0</v>
      </c>
      <c r="P2470" s="71">
        <v>28477.8</v>
      </c>
      <c r="Q2470" s="79">
        <v>4302.71</v>
      </c>
      <c r="R2470" s="79">
        <v>688.43</v>
      </c>
      <c r="S2470" s="71">
        <v>0</v>
      </c>
      <c r="T2470" s="79">
        <v>33468.94</v>
      </c>
      <c r="U2470" s="87" t="s">
        <v>24</v>
      </c>
      <c r="V2470" s="84">
        <f t="shared" si="262"/>
        <v>1925.2948147125485</v>
      </c>
      <c r="W2470" s="86" t="s">
        <v>8494</v>
      </c>
      <c r="X2470" s="85" t="s">
        <v>1267</v>
      </c>
      <c r="Y2470" s="6" t="s">
        <v>129</v>
      </c>
      <c r="Z2470" s="80" t="s">
        <v>239</v>
      </c>
      <c r="AA2470" s="85" t="s">
        <v>122</v>
      </c>
      <c r="AB2470" s="76" t="s">
        <v>539</v>
      </c>
      <c r="AC2470" s="76" t="s">
        <v>540</v>
      </c>
      <c r="AD2470" s="76" t="s">
        <v>174</v>
      </c>
      <c r="AE2470" s="378">
        <v>67110003</v>
      </c>
      <c r="AF2470" s="76" t="s">
        <v>8125</v>
      </c>
      <c r="AG2470" s="80" t="s">
        <v>550</v>
      </c>
      <c r="AH2470" s="60">
        <v>27084.6</v>
      </c>
      <c r="AI2470" s="75" t="s">
        <v>8152</v>
      </c>
      <c r="AJ2470" s="6" t="s">
        <v>103</v>
      </c>
      <c r="AK2470" s="81">
        <v>0</v>
      </c>
      <c r="AL2470" s="6" t="s">
        <v>103</v>
      </c>
      <c r="AM2470" s="342"/>
      <c r="AN2470" s="342"/>
      <c r="AO2470" s="342"/>
    </row>
    <row r="2471" spans="1:41">
      <c r="A2471" s="75" t="s">
        <v>8152</v>
      </c>
      <c r="B2471" s="6" t="s">
        <v>93</v>
      </c>
      <c r="C2471" s="76">
        <v>2470</v>
      </c>
      <c r="D2471" s="76" t="s">
        <v>98</v>
      </c>
      <c r="E2471" s="76" t="s">
        <v>2164</v>
      </c>
      <c r="F2471" s="6" t="str">
        <f t="shared" si="261"/>
        <v>BROKERRM-M-087-SI26-M19-B</v>
      </c>
      <c r="G2471" s="97" t="s">
        <v>7814</v>
      </c>
      <c r="H2471" s="95" t="s">
        <v>8104</v>
      </c>
      <c r="I2471" s="85" t="s">
        <v>6622</v>
      </c>
      <c r="J2471" s="92">
        <v>46125</v>
      </c>
      <c r="K2471" s="97" t="s">
        <v>7970</v>
      </c>
      <c r="L2471" s="77" t="s">
        <v>7971</v>
      </c>
      <c r="M2471" s="80" t="s">
        <v>117</v>
      </c>
      <c r="N2471" s="6" t="s">
        <v>7972</v>
      </c>
      <c r="O2471" s="71">
        <v>0</v>
      </c>
      <c r="P2471" s="71">
        <v>33471.800000000003</v>
      </c>
      <c r="Q2471" s="79">
        <v>0</v>
      </c>
      <c r="R2471" s="79">
        <v>0</v>
      </c>
      <c r="S2471" s="71">
        <v>0</v>
      </c>
      <c r="T2471" s="79">
        <v>33471.800000000003</v>
      </c>
      <c r="U2471" s="87" t="s">
        <v>24</v>
      </c>
      <c r="V2471" s="84">
        <f t="shared" si="262"/>
        <v>1925.4593357033561</v>
      </c>
      <c r="W2471" s="86" t="s">
        <v>8494</v>
      </c>
      <c r="X2471" s="80" t="s">
        <v>1267</v>
      </c>
      <c r="Y2471" s="80" t="s">
        <v>129</v>
      </c>
      <c r="Z2471" s="80" t="s">
        <v>239</v>
      </c>
      <c r="AA2471" s="80" t="s">
        <v>122</v>
      </c>
      <c r="AB2471" s="76" t="s">
        <v>539</v>
      </c>
      <c r="AC2471" s="76" t="s">
        <v>540</v>
      </c>
      <c r="AD2471" s="76" t="s">
        <v>174</v>
      </c>
      <c r="AE2471" s="378">
        <v>67110003</v>
      </c>
      <c r="AF2471" s="76" t="s">
        <v>8517</v>
      </c>
      <c r="AG2471" s="80" t="s">
        <v>550</v>
      </c>
      <c r="AH2471" s="60">
        <v>26337.8</v>
      </c>
      <c r="AI2471" s="75" t="s">
        <v>8152</v>
      </c>
      <c r="AJ2471" s="6" t="s">
        <v>103</v>
      </c>
      <c r="AK2471" s="81">
        <v>0</v>
      </c>
      <c r="AL2471" s="6" t="s">
        <v>103</v>
      </c>
      <c r="AM2471" s="342"/>
      <c r="AN2471" s="342"/>
      <c r="AO2471" s="342"/>
    </row>
    <row r="2472" spans="1:41">
      <c r="A2472" s="75" t="s">
        <v>8152</v>
      </c>
      <c r="B2472" s="6" t="s">
        <v>93</v>
      </c>
      <c r="C2472" s="76">
        <v>2471</v>
      </c>
      <c r="D2472" s="76" t="s">
        <v>98</v>
      </c>
      <c r="E2472" s="76" t="s">
        <v>2164</v>
      </c>
      <c r="F2472" s="6" t="str">
        <f t="shared" si="261"/>
        <v>BROKERRM-M-039-SI26-M19-B</v>
      </c>
      <c r="G2472" s="97" t="s">
        <v>8311</v>
      </c>
      <c r="H2472" s="95" t="s">
        <v>8097</v>
      </c>
      <c r="I2472" s="85" t="s">
        <v>6622</v>
      </c>
      <c r="J2472" s="92">
        <v>46125</v>
      </c>
      <c r="K2472" s="92" t="s">
        <v>7230</v>
      </c>
      <c r="L2472" s="88" t="s">
        <v>7231</v>
      </c>
      <c r="M2472" s="80" t="s">
        <v>117</v>
      </c>
      <c r="N2472" s="6" t="s">
        <v>5842</v>
      </c>
      <c r="O2472" s="71">
        <v>0</v>
      </c>
      <c r="P2472" s="71">
        <v>32460</v>
      </c>
      <c r="Q2472" s="79">
        <v>0</v>
      </c>
      <c r="R2472" s="79">
        <v>0</v>
      </c>
      <c r="S2472" s="71">
        <v>0</v>
      </c>
      <c r="T2472" s="79">
        <v>32460</v>
      </c>
      <c r="U2472" s="87" t="s">
        <v>24</v>
      </c>
      <c r="V2472" s="84">
        <f t="shared" si="262"/>
        <v>1867.2557208435439</v>
      </c>
      <c r="W2472" s="70" t="s">
        <v>8494</v>
      </c>
      <c r="X2472" s="6" t="s">
        <v>1267</v>
      </c>
      <c r="Y2472" s="80" t="s">
        <v>129</v>
      </c>
      <c r="Z2472" s="80" t="s">
        <v>239</v>
      </c>
      <c r="AA2472" s="80" t="s">
        <v>122</v>
      </c>
      <c r="AB2472" s="76" t="s">
        <v>539</v>
      </c>
      <c r="AC2472" s="76" t="s">
        <v>540</v>
      </c>
      <c r="AD2472" s="76" t="s">
        <v>174</v>
      </c>
      <c r="AE2472" s="378">
        <v>67110003</v>
      </c>
      <c r="AF2472" s="76" t="s">
        <v>8518</v>
      </c>
      <c r="AG2472" s="80" t="s">
        <v>550</v>
      </c>
      <c r="AH2472" s="60">
        <v>25137</v>
      </c>
      <c r="AI2472" s="75" t="s">
        <v>8152</v>
      </c>
      <c r="AJ2472" s="6" t="s">
        <v>103</v>
      </c>
      <c r="AK2472" s="81">
        <v>0</v>
      </c>
      <c r="AL2472" s="6" t="s">
        <v>103</v>
      </c>
      <c r="AM2472" s="342"/>
      <c r="AN2472" s="342"/>
      <c r="AO2472" s="342"/>
    </row>
    <row r="2473" spans="1:41">
      <c r="A2473" s="75" t="s">
        <v>8152</v>
      </c>
      <c r="B2473" s="6" t="s">
        <v>93</v>
      </c>
      <c r="C2473" s="76">
        <v>2472</v>
      </c>
      <c r="D2473" s="76" t="s">
        <v>98</v>
      </c>
      <c r="E2473" s="76" t="s">
        <v>2164</v>
      </c>
      <c r="F2473" s="6" t="str">
        <f t="shared" si="261"/>
        <v>BROKERRM-M-010-SI26-M19-B</v>
      </c>
      <c r="G2473" s="97" t="s">
        <v>5110</v>
      </c>
      <c r="H2473" s="95" t="s">
        <v>8101</v>
      </c>
      <c r="I2473" s="85" t="s">
        <v>6622</v>
      </c>
      <c r="J2473" s="92">
        <v>46125</v>
      </c>
      <c r="K2473" s="92" t="s">
        <v>5346</v>
      </c>
      <c r="L2473" s="88" t="s">
        <v>5347</v>
      </c>
      <c r="M2473" s="80" t="s">
        <v>117</v>
      </c>
      <c r="N2473" s="6" t="s">
        <v>5348</v>
      </c>
      <c r="O2473" s="71">
        <v>0</v>
      </c>
      <c r="P2473" s="71">
        <v>24993.360000000001</v>
      </c>
      <c r="Q2473" s="79">
        <v>0</v>
      </c>
      <c r="R2473" s="79">
        <v>0</v>
      </c>
      <c r="S2473" s="71">
        <v>0</v>
      </c>
      <c r="T2473" s="79">
        <v>24993.360000000001</v>
      </c>
      <c r="U2473" s="87" t="s">
        <v>24</v>
      </c>
      <c r="V2473" s="84">
        <f t="shared" si="262"/>
        <v>1437.738584199082</v>
      </c>
      <c r="W2473" s="70" t="s">
        <v>8494</v>
      </c>
      <c r="X2473" s="6" t="s">
        <v>437</v>
      </c>
      <c r="Y2473" s="80" t="s">
        <v>129</v>
      </c>
      <c r="Z2473" s="80" t="s">
        <v>239</v>
      </c>
      <c r="AA2473" s="80" t="s">
        <v>122</v>
      </c>
      <c r="AB2473" s="76" t="s">
        <v>539</v>
      </c>
      <c r="AC2473" s="76" t="s">
        <v>540</v>
      </c>
      <c r="AD2473" s="76" t="s">
        <v>174</v>
      </c>
      <c r="AE2473" s="378">
        <v>67110003</v>
      </c>
      <c r="AF2473" s="76" t="s">
        <v>8519</v>
      </c>
      <c r="AG2473" s="80" t="s">
        <v>550</v>
      </c>
      <c r="AH2473" s="60">
        <v>24993.360000000001</v>
      </c>
      <c r="AI2473" s="75" t="s">
        <v>8152</v>
      </c>
      <c r="AJ2473" s="6" t="s">
        <v>103</v>
      </c>
      <c r="AK2473" s="81">
        <v>0</v>
      </c>
      <c r="AL2473" s="6" t="s">
        <v>103</v>
      </c>
      <c r="AM2473" s="342"/>
      <c r="AN2473" s="342"/>
      <c r="AO2473" s="342"/>
    </row>
    <row r="2474" spans="1:41">
      <c r="A2474" s="75" t="s">
        <v>8152</v>
      </c>
      <c r="B2474" s="6" t="s">
        <v>93</v>
      </c>
      <c r="C2474" s="76">
        <v>2473</v>
      </c>
      <c r="D2474" s="76" t="s">
        <v>98</v>
      </c>
      <c r="E2474" s="76" t="s">
        <v>2164</v>
      </c>
      <c r="F2474" s="6" t="str">
        <f t="shared" si="261"/>
        <v>BROKERRM-M-104-SI26-M19-B</v>
      </c>
      <c r="G2474" s="96" t="s">
        <v>8312</v>
      </c>
      <c r="H2474" s="95" t="s">
        <v>8095</v>
      </c>
      <c r="I2474" s="85" t="s">
        <v>6622</v>
      </c>
      <c r="J2474" s="92">
        <v>46125</v>
      </c>
      <c r="K2474" s="92" t="s">
        <v>8520</v>
      </c>
      <c r="L2474" s="77" t="s">
        <v>8521</v>
      </c>
      <c r="M2474" s="80" t="s">
        <v>117</v>
      </c>
      <c r="N2474" s="6" t="s">
        <v>8043</v>
      </c>
      <c r="O2474" s="71">
        <v>0</v>
      </c>
      <c r="P2474" s="71">
        <v>25059.57</v>
      </c>
      <c r="Q2474" s="79">
        <v>3301.34</v>
      </c>
      <c r="R2474" s="79">
        <v>528.21</v>
      </c>
      <c r="S2474" s="71">
        <v>0</v>
      </c>
      <c r="T2474" s="79">
        <v>28889.119999999999</v>
      </c>
      <c r="U2474" s="87" t="s">
        <v>24</v>
      </c>
      <c r="V2474" s="84">
        <f t="shared" si="262"/>
        <v>1661.8414846006051</v>
      </c>
      <c r="W2474" s="78" t="s">
        <v>8494</v>
      </c>
      <c r="X2474" s="80" t="s">
        <v>1267</v>
      </c>
      <c r="Y2474" s="80" t="s">
        <v>129</v>
      </c>
      <c r="Z2474" s="80" t="s">
        <v>239</v>
      </c>
      <c r="AA2474" s="80" t="s">
        <v>122</v>
      </c>
      <c r="AB2474" s="76" t="s">
        <v>539</v>
      </c>
      <c r="AC2474" s="76" t="s">
        <v>540</v>
      </c>
      <c r="AD2474" s="76" t="s">
        <v>174</v>
      </c>
      <c r="AE2474" s="378">
        <v>67110003</v>
      </c>
      <c r="AF2474" s="76">
        <v>8793985</v>
      </c>
      <c r="AG2474" s="80" t="s">
        <v>550</v>
      </c>
      <c r="AH2474" s="60">
        <v>21499.17</v>
      </c>
      <c r="AI2474" s="75" t="s">
        <v>8152</v>
      </c>
      <c r="AJ2474" s="6" t="s">
        <v>103</v>
      </c>
      <c r="AK2474" s="81">
        <v>0</v>
      </c>
      <c r="AL2474" s="6" t="s">
        <v>103</v>
      </c>
      <c r="AM2474" s="342"/>
      <c r="AN2474" s="342"/>
      <c r="AO2474" s="342"/>
    </row>
    <row r="2475" spans="1:41">
      <c r="A2475" s="75" t="s">
        <v>8152</v>
      </c>
      <c r="B2475" s="6" t="s">
        <v>93</v>
      </c>
      <c r="C2475" s="76">
        <v>2474</v>
      </c>
      <c r="D2475" s="76" t="s">
        <v>98</v>
      </c>
      <c r="E2475" s="76" t="s">
        <v>2164</v>
      </c>
      <c r="F2475" s="6" t="str">
        <f t="shared" si="261"/>
        <v>BROKERAF-M-100-SI26-M46-B</v>
      </c>
      <c r="G2475" s="97" t="s">
        <v>7022</v>
      </c>
      <c r="H2475" s="95" t="s">
        <v>8112</v>
      </c>
      <c r="I2475" s="85" t="s">
        <v>6622</v>
      </c>
      <c r="J2475" s="92">
        <v>46125</v>
      </c>
      <c r="K2475" s="98" t="s">
        <v>7261</v>
      </c>
      <c r="L2475" s="77" t="s">
        <v>7262</v>
      </c>
      <c r="M2475" s="80" t="s">
        <v>117</v>
      </c>
      <c r="N2475" s="6" t="s">
        <v>6849</v>
      </c>
      <c r="O2475" s="71">
        <v>0</v>
      </c>
      <c r="P2475" s="71">
        <v>37170.660000000003</v>
      </c>
      <c r="Q2475" s="79">
        <v>0</v>
      </c>
      <c r="R2475" s="79">
        <v>0</v>
      </c>
      <c r="S2475" s="71">
        <v>0</v>
      </c>
      <c r="T2475" s="79">
        <v>37170.660000000003</v>
      </c>
      <c r="U2475" s="87" t="s">
        <v>24</v>
      </c>
      <c r="V2475" s="84">
        <f t="shared" si="262"/>
        <v>2138.2355986608222</v>
      </c>
      <c r="W2475" s="78" t="s">
        <v>8494</v>
      </c>
      <c r="X2475" s="80" t="s">
        <v>1267</v>
      </c>
      <c r="Y2475" s="80" t="s">
        <v>129</v>
      </c>
      <c r="Z2475" s="80" t="s">
        <v>239</v>
      </c>
      <c r="AA2475" s="80" t="s">
        <v>122</v>
      </c>
      <c r="AB2475" s="76" t="s">
        <v>1106</v>
      </c>
      <c r="AC2475" s="76" t="s">
        <v>540</v>
      </c>
      <c r="AD2475" s="76" t="s">
        <v>174</v>
      </c>
      <c r="AE2475" s="378">
        <v>67110003</v>
      </c>
      <c r="AF2475" s="76" t="s">
        <v>8522</v>
      </c>
      <c r="AG2475" s="80" t="s">
        <v>550</v>
      </c>
      <c r="AH2475" s="60">
        <v>30500.66</v>
      </c>
      <c r="AI2475" s="75" t="s">
        <v>8152</v>
      </c>
      <c r="AJ2475" s="6" t="s">
        <v>103</v>
      </c>
      <c r="AK2475" s="81">
        <v>0</v>
      </c>
      <c r="AL2475" s="6" t="s">
        <v>103</v>
      </c>
      <c r="AM2475" s="342"/>
      <c r="AN2475" s="342"/>
      <c r="AO2475" s="342"/>
    </row>
    <row r="2476" spans="1:41">
      <c r="A2476" s="75" t="s">
        <v>8152</v>
      </c>
      <c r="B2476" s="6" t="s">
        <v>93</v>
      </c>
      <c r="C2476" s="76">
        <v>2475</v>
      </c>
      <c r="D2476" s="76" t="s">
        <v>98</v>
      </c>
      <c r="E2476" s="76" t="s">
        <v>2164</v>
      </c>
      <c r="F2476" s="6" t="str">
        <f t="shared" si="261"/>
        <v>BROKERRM-M-044-SI26-M19-B</v>
      </c>
      <c r="G2476" s="97" t="s">
        <v>5526</v>
      </c>
      <c r="H2476" s="95" t="s">
        <v>8098</v>
      </c>
      <c r="I2476" s="85" t="s">
        <v>6622</v>
      </c>
      <c r="J2476" s="92">
        <v>46125</v>
      </c>
      <c r="K2476" s="92" t="s">
        <v>5735</v>
      </c>
      <c r="L2476" s="88" t="s">
        <v>5736</v>
      </c>
      <c r="M2476" s="80" t="s">
        <v>117</v>
      </c>
      <c r="N2476" s="6" t="s">
        <v>5737</v>
      </c>
      <c r="O2476" s="71">
        <v>0</v>
      </c>
      <c r="P2476" s="71">
        <v>10523.52</v>
      </c>
      <c r="Q2476" s="79">
        <v>0</v>
      </c>
      <c r="R2476" s="79">
        <v>0</v>
      </c>
      <c r="S2476" s="71">
        <v>0</v>
      </c>
      <c r="T2476" s="79">
        <v>10523.52</v>
      </c>
      <c r="U2476" s="87" t="s">
        <v>24</v>
      </c>
      <c r="V2476" s="84">
        <f t="shared" si="262"/>
        <v>605.36361439961343</v>
      </c>
      <c r="W2476" s="78" t="s">
        <v>8494</v>
      </c>
      <c r="X2476" s="80" t="s">
        <v>1267</v>
      </c>
      <c r="Y2476" s="80" t="s">
        <v>129</v>
      </c>
      <c r="Z2476" s="80" t="s">
        <v>239</v>
      </c>
      <c r="AA2476" s="80" t="s">
        <v>122</v>
      </c>
      <c r="AB2476" s="76" t="s">
        <v>539</v>
      </c>
      <c r="AC2476" s="76" t="s">
        <v>540</v>
      </c>
      <c r="AD2476" s="76" t="s">
        <v>174</v>
      </c>
      <c r="AE2476" s="378">
        <v>67110003</v>
      </c>
      <c r="AF2476" s="76" t="s">
        <v>8523</v>
      </c>
      <c r="AG2476" s="80" t="s">
        <v>550</v>
      </c>
      <c r="AH2476" s="60">
        <v>10523.52</v>
      </c>
      <c r="AI2476" s="75" t="s">
        <v>8152</v>
      </c>
      <c r="AJ2476" s="6" t="s">
        <v>103</v>
      </c>
      <c r="AK2476" s="81">
        <v>0</v>
      </c>
      <c r="AL2476" s="6" t="s">
        <v>103</v>
      </c>
      <c r="AM2476" s="342"/>
      <c r="AN2476" s="342"/>
      <c r="AO2476" s="342"/>
    </row>
    <row r="2477" spans="1:41">
      <c r="A2477" s="75" t="s">
        <v>8152</v>
      </c>
      <c r="B2477" s="6" t="s">
        <v>93</v>
      </c>
      <c r="C2477" s="76">
        <v>2476</v>
      </c>
      <c r="D2477" s="76" t="s">
        <v>98</v>
      </c>
      <c r="E2477" s="76" t="s">
        <v>2164</v>
      </c>
      <c r="F2477" s="6" t="str">
        <f t="shared" si="261"/>
        <v>BROKERRM-M-093-SI26-M19-B</v>
      </c>
      <c r="G2477" s="97" t="s">
        <v>8313</v>
      </c>
      <c r="H2477" s="95" t="s">
        <v>8314</v>
      </c>
      <c r="I2477" s="85" t="s">
        <v>6622</v>
      </c>
      <c r="J2477" s="92">
        <v>46125</v>
      </c>
      <c r="K2477" s="92" t="s">
        <v>8524</v>
      </c>
      <c r="L2477" s="88" t="s">
        <v>8525</v>
      </c>
      <c r="M2477" s="80" t="s">
        <v>117</v>
      </c>
      <c r="N2477" s="6" t="s">
        <v>8526</v>
      </c>
      <c r="O2477" s="71">
        <v>0</v>
      </c>
      <c r="P2477" s="71">
        <v>14062.17</v>
      </c>
      <c r="Q2477" s="79">
        <v>3672.1</v>
      </c>
      <c r="R2477" s="79">
        <v>587.53</v>
      </c>
      <c r="S2477" s="71">
        <v>0</v>
      </c>
      <c r="T2477" s="79">
        <v>18321.8</v>
      </c>
      <c r="U2477" s="87" t="s">
        <v>24</v>
      </c>
      <c r="V2477" s="84">
        <f t="shared" si="262"/>
        <v>1053.9582829991141</v>
      </c>
      <c r="W2477" s="78" t="s">
        <v>8494</v>
      </c>
      <c r="X2477" s="80" t="s">
        <v>1267</v>
      </c>
      <c r="Y2477" s="80" t="s">
        <v>129</v>
      </c>
      <c r="Z2477" s="80" t="s">
        <v>239</v>
      </c>
      <c r="AA2477" s="80" t="s">
        <v>122</v>
      </c>
      <c r="AB2477" s="76" t="s">
        <v>539</v>
      </c>
      <c r="AC2477" s="76" t="s">
        <v>540</v>
      </c>
      <c r="AD2477" s="76" t="s">
        <v>174</v>
      </c>
      <c r="AE2477" s="378">
        <v>67110003</v>
      </c>
      <c r="AF2477" s="76" t="s">
        <v>96</v>
      </c>
      <c r="AG2477" s="75"/>
      <c r="AH2477" s="60"/>
      <c r="AI2477" s="75" t="s">
        <v>8152</v>
      </c>
      <c r="AJ2477" s="6" t="s">
        <v>103</v>
      </c>
      <c r="AK2477" s="81">
        <v>0</v>
      </c>
      <c r="AL2477" s="6" t="s">
        <v>103</v>
      </c>
      <c r="AM2477" s="342"/>
      <c r="AN2477" s="342"/>
      <c r="AO2477" s="342"/>
    </row>
    <row r="2478" spans="1:41">
      <c r="A2478" s="75" t="s">
        <v>8152</v>
      </c>
      <c r="B2478" s="6" t="s">
        <v>93</v>
      </c>
      <c r="C2478" s="76">
        <v>2477</v>
      </c>
      <c r="D2478" s="76" t="s">
        <v>98</v>
      </c>
      <c r="E2478" s="76" t="s">
        <v>2164</v>
      </c>
      <c r="F2478" s="6" t="str">
        <f t="shared" si="261"/>
        <v>BROKERRM-M-092-SI26-M19-B</v>
      </c>
      <c r="G2478" s="97" t="s">
        <v>8315</v>
      </c>
      <c r="H2478" s="95" t="s">
        <v>8316</v>
      </c>
      <c r="I2478" s="85" t="s">
        <v>6622</v>
      </c>
      <c r="J2478" s="92">
        <v>46125</v>
      </c>
      <c r="K2478" s="92" t="s">
        <v>8527</v>
      </c>
      <c r="L2478" s="88" t="s">
        <v>8528</v>
      </c>
      <c r="M2478" s="80" t="s">
        <v>117</v>
      </c>
      <c r="N2478" s="6" t="s">
        <v>8529</v>
      </c>
      <c r="O2478" s="71">
        <v>0</v>
      </c>
      <c r="P2478" s="71">
        <v>14062.17</v>
      </c>
      <c r="Q2478" s="79">
        <v>4935.96</v>
      </c>
      <c r="R2478" s="79">
        <v>789.75</v>
      </c>
      <c r="S2478" s="71">
        <v>0</v>
      </c>
      <c r="T2478" s="79">
        <v>19787.88</v>
      </c>
      <c r="U2478" s="87" t="s">
        <v>24</v>
      </c>
      <c r="V2478" s="84">
        <f t="shared" si="262"/>
        <v>1138.294273979222</v>
      </c>
      <c r="W2478" s="70" t="s">
        <v>8494</v>
      </c>
      <c r="X2478" s="6" t="s">
        <v>1267</v>
      </c>
      <c r="Y2478" s="80" t="s">
        <v>129</v>
      </c>
      <c r="Z2478" s="80" t="s">
        <v>239</v>
      </c>
      <c r="AA2478" s="80" t="s">
        <v>122</v>
      </c>
      <c r="AB2478" s="76" t="s">
        <v>539</v>
      </c>
      <c r="AC2478" s="76" t="s">
        <v>540</v>
      </c>
      <c r="AD2478" s="76" t="s">
        <v>174</v>
      </c>
      <c r="AE2478" s="378">
        <v>67110003</v>
      </c>
      <c r="AF2478" s="76" t="s">
        <v>96</v>
      </c>
      <c r="AG2478" s="82"/>
      <c r="AH2478" s="60"/>
      <c r="AI2478" s="75" t="s">
        <v>8152</v>
      </c>
      <c r="AJ2478" s="6" t="s">
        <v>103</v>
      </c>
      <c r="AK2478" s="81">
        <v>0</v>
      </c>
      <c r="AL2478" s="6" t="s">
        <v>103</v>
      </c>
      <c r="AM2478" s="342"/>
      <c r="AN2478" s="342"/>
      <c r="AO2478" s="342"/>
    </row>
    <row r="2479" spans="1:41">
      <c r="A2479" s="75" t="s">
        <v>8152</v>
      </c>
      <c r="B2479" s="6" t="s">
        <v>93</v>
      </c>
      <c r="C2479" s="76">
        <v>2478</v>
      </c>
      <c r="D2479" s="76" t="s">
        <v>98</v>
      </c>
      <c r="E2479" s="76" t="s">
        <v>2164</v>
      </c>
      <c r="F2479" s="6" t="str">
        <f t="shared" si="261"/>
        <v xml:space="preserve">BROKERAF-M-113-SI26-M46-B//AF-M-114-SI26-M46-B//AF-M-115-SI26-M46-B//AF-M-116-SI26-M46-B </v>
      </c>
      <c r="G2479" s="97" t="s">
        <v>8317</v>
      </c>
      <c r="H2479" s="95" t="s">
        <v>8318</v>
      </c>
      <c r="I2479" s="85" t="s">
        <v>6622</v>
      </c>
      <c r="J2479" s="92">
        <v>46125</v>
      </c>
      <c r="K2479" s="92" t="s">
        <v>7276</v>
      </c>
      <c r="L2479" s="88" t="s">
        <v>7277</v>
      </c>
      <c r="M2479" s="80" t="s">
        <v>117</v>
      </c>
      <c r="N2479" s="6" t="s">
        <v>7278</v>
      </c>
      <c r="O2479" s="71">
        <v>0</v>
      </c>
      <c r="P2479" s="71">
        <v>15022</v>
      </c>
      <c r="Q2479" s="79">
        <v>0</v>
      </c>
      <c r="R2479" s="79">
        <v>0</v>
      </c>
      <c r="S2479" s="71">
        <v>0</v>
      </c>
      <c r="T2479" s="79">
        <v>15022</v>
      </c>
      <c r="U2479" s="87" t="s">
        <v>24</v>
      </c>
      <c r="V2479" s="84">
        <f t="shared" si="262"/>
        <v>864.13787549327526</v>
      </c>
      <c r="W2479" s="70" t="s">
        <v>8494</v>
      </c>
      <c r="X2479" s="6" t="s">
        <v>1267</v>
      </c>
      <c r="Y2479" s="80" t="s">
        <v>129</v>
      </c>
      <c r="Z2479" s="80" t="s">
        <v>239</v>
      </c>
      <c r="AA2479" s="80" t="s">
        <v>122</v>
      </c>
      <c r="AB2479" s="76" t="s">
        <v>1106</v>
      </c>
      <c r="AC2479" s="76" t="s">
        <v>540</v>
      </c>
      <c r="AD2479" s="76" t="s">
        <v>174</v>
      </c>
      <c r="AE2479" s="378">
        <v>67110003</v>
      </c>
      <c r="AF2479" s="76" t="s">
        <v>96</v>
      </c>
      <c r="AG2479" s="82"/>
      <c r="AH2479" s="60"/>
      <c r="AI2479" s="75" t="s">
        <v>8152</v>
      </c>
      <c r="AJ2479" s="6" t="s">
        <v>103</v>
      </c>
      <c r="AK2479" s="81">
        <v>0</v>
      </c>
      <c r="AL2479" s="6" t="s">
        <v>103</v>
      </c>
      <c r="AM2479" s="342"/>
      <c r="AN2479" s="342"/>
      <c r="AO2479" s="342"/>
    </row>
    <row r="2480" spans="1:41">
      <c r="A2480" s="75" t="s">
        <v>8152</v>
      </c>
      <c r="B2480" s="6" t="s">
        <v>93</v>
      </c>
      <c r="C2480" s="76">
        <v>2479</v>
      </c>
      <c r="D2480" s="76" t="s">
        <v>98</v>
      </c>
      <c r="E2480" s="76" t="s">
        <v>2164</v>
      </c>
      <c r="F2480" s="6" t="str">
        <f t="shared" si="261"/>
        <v>BROKERRM-M-127-SI26-M46-B//RM-M-126-SI26-M46-B//RM-M-125-SI26-M46-B//RM-M-124-SI26-M46-B</v>
      </c>
      <c r="G2480" s="97" t="s">
        <v>7040</v>
      </c>
      <c r="H2480" s="95" t="s">
        <v>8319</v>
      </c>
      <c r="I2480" s="85" t="s">
        <v>6622</v>
      </c>
      <c r="J2480" s="92">
        <v>46125</v>
      </c>
      <c r="K2480" s="92" t="s">
        <v>7283</v>
      </c>
      <c r="L2480" s="88" t="s">
        <v>7284</v>
      </c>
      <c r="M2480" s="80" t="s">
        <v>117</v>
      </c>
      <c r="N2480" s="6" t="s">
        <v>7285</v>
      </c>
      <c r="O2480" s="71">
        <v>0</v>
      </c>
      <c r="P2480" s="71">
        <v>42208.92</v>
      </c>
      <c r="Q2480" s="79">
        <v>0</v>
      </c>
      <c r="R2480" s="79">
        <v>0</v>
      </c>
      <c r="S2480" s="71">
        <v>0</v>
      </c>
      <c r="T2480" s="79">
        <v>42208.92</v>
      </c>
      <c r="U2480" s="87" t="s">
        <v>24</v>
      </c>
      <c r="V2480" s="84">
        <f t="shared" si="262"/>
        <v>2428.0606081524174</v>
      </c>
      <c r="W2480" s="89" t="s">
        <v>8494</v>
      </c>
      <c r="X2480" s="85" t="s">
        <v>1267</v>
      </c>
      <c r="Y2480" s="85" t="s">
        <v>129</v>
      </c>
      <c r="Z2480" s="85" t="s">
        <v>239</v>
      </c>
      <c r="AA2480" s="80" t="s">
        <v>122</v>
      </c>
      <c r="AB2480" s="76" t="s">
        <v>1106</v>
      </c>
      <c r="AC2480" s="76" t="s">
        <v>540</v>
      </c>
      <c r="AD2480" s="76" t="s">
        <v>174</v>
      </c>
      <c r="AE2480" s="378">
        <v>67110003</v>
      </c>
      <c r="AF2480" s="76" t="s">
        <v>96</v>
      </c>
      <c r="AG2480" s="82"/>
      <c r="AH2480" s="60"/>
      <c r="AI2480" s="75" t="s">
        <v>8152</v>
      </c>
      <c r="AJ2480" s="6" t="s">
        <v>103</v>
      </c>
      <c r="AK2480" s="81">
        <v>0</v>
      </c>
      <c r="AL2480" s="6" t="s">
        <v>103</v>
      </c>
      <c r="AM2480" s="342"/>
      <c r="AN2480" s="342"/>
      <c r="AO2480" s="342"/>
    </row>
    <row r="2481" spans="1:41">
      <c r="A2481" s="75" t="s">
        <v>8152</v>
      </c>
      <c r="B2481" s="6" t="s">
        <v>93</v>
      </c>
      <c r="C2481" s="76">
        <v>2480</v>
      </c>
      <c r="D2481" s="76" t="s">
        <v>98</v>
      </c>
      <c r="E2481" s="76" t="s">
        <v>2164</v>
      </c>
      <c r="F2481" s="6" t="str">
        <f t="shared" si="261"/>
        <v>BROKERRM-M-074-SI26-M19-B</v>
      </c>
      <c r="G2481" s="97" t="s">
        <v>6533</v>
      </c>
      <c r="H2481" s="95" t="s">
        <v>8115</v>
      </c>
      <c r="I2481" s="85" t="s">
        <v>6622</v>
      </c>
      <c r="J2481" s="92">
        <v>46125</v>
      </c>
      <c r="K2481" s="92" t="s">
        <v>8530</v>
      </c>
      <c r="L2481" s="88" t="s">
        <v>6673</v>
      </c>
      <c r="M2481" s="80" t="s">
        <v>117</v>
      </c>
      <c r="N2481" s="80" t="s">
        <v>5837</v>
      </c>
      <c r="O2481" s="71">
        <v>0</v>
      </c>
      <c r="P2481" s="71">
        <v>13405</v>
      </c>
      <c r="Q2481" s="79">
        <v>0</v>
      </c>
      <c r="R2481" s="79">
        <v>0</v>
      </c>
      <c r="S2481" s="71">
        <v>0</v>
      </c>
      <c r="T2481" s="79">
        <v>13405</v>
      </c>
      <c r="U2481" s="87" t="s">
        <v>24</v>
      </c>
      <c r="V2481" s="84">
        <f t="shared" si="262"/>
        <v>771.12023838286223</v>
      </c>
      <c r="W2481" s="89" t="s">
        <v>8494</v>
      </c>
      <c r="X2481" s="85" t="s">
        <v>1267</v>
      </c>
      <c r="Y2481" s="85" t="s">
        <v>129</v>
      </c>
      <c r="Z2481" s="85" t="s">
        <v>239</v>
      </c>
      <c r="AA2481" s="80" t="s">
        <v>122</v>
      </c>
      <c r="AB2481" s="76" t="s">
        <v>539</v>
      </c>
      <c r="AC2481" s="76" t="s">
        <v>540</v>
      </c>
      <c r="AD2481" s="76" t="s">
        <v>174</v>
      </c>
      <c r="AE2481" s="378">
        <v>67110003</v>
      </c>
      <c r="AF2481" s="76" t="s">
        <v>8531</v>
      </c>
      <c r="AG2481" s="80" t="s">
        <v>550</v>
      </c>
      <c r="AH2481" s="60">
        <v>6948</v>
      </c>
      <c r="AI2481" s="75" t="s">
        <v>8152</v>
      </c>
      <c r="AJ2481" s="6" t="s">
        <v>103</v>
      </c>
      <c r="AK2481" s="81">
        <v>0</v>
      </c>
      <c r="AL2481" s="6" t="s">
        <v>103</v>
      </c>
      <c r="AM2481" s="342"/>
      <c r="AN2481" s="342"/>
      <c r="AO2481" s="342"/>
    </row>
    <row r="2482" spans="1:41">
      <c r="A2482" s="75" t="s">
        <v>8152</v>
      </c>
      <c r="B2482" s="6" t="s">
        <v>93</v>
      </c>
      <c r="C2482" s="76">
        <v>2481</v>
      </c>
      <c r="D2482" s="76" t="s">
        <v>98</v>
      </c>
      <c r="E2482" s="76" t="s">
        <v>2164</v>
      </c>
      <c r="F2482" s="6" t="str">
        <f t="shared" si="261"/>
        <v>BROKERRM-M-091-SI26-M19-B</v>
      </c>
      <c r="G2482" s="97" t="s">
        <v>7046</v>
      </c>
      <c r="H2482" s="95" t="s">
        <v>8320</v>
      </c>
      <c r="I2482" s="85" t="s">
        <v>6622</v>
      </c>
      <c r="J2482" s="92">
        <v>46125</v>
      </c>
      <c r="K2482" s="92" t="s">
        <v>7290</v>
      </c>
      <c r="L2482" s="91" t="s">
        <v>7291</v>
      </c>
      <c r="M2482" s="80" t="s">
        <v>117</v>
      </c>
      <c r="N2482" s="80" t="s">
        <v>7292</v>
      </c>
      <c r="O2482" s="71">
        <v>0</v>
      </c>
      <c r="P2482" s="71">
        <v>6658.4</v>
      </c>
      <c r="Q2482" s="79">
        <v>0</v>
      </c>
      <c r="R2482" s="79">
        <v>0</v>
      </c>
      <c r="S2482" s="71">
        <v>0</v>
      </c>
      <c r="T2482" s="79">
        <v>6658.4</v>
      </c>
      <c r="U2482" s="87" t="s">
        <v>24</v>
      </c>
      <c r="V2482" s="84">
        <f t="shared" si="262"/>
        <v>383.02327454296523</v>
      </c>
      <c r="W2482" s="70" t="s">
        <v>8494</v>
      </c>
      <c r="X2482" s="6" t="s">
        <v>1267</v>
      </c>
      <c r="Y2482" s="80" t="s">
        <v>129</v>
      </c>
      <c r="Z2482" s="80" t="s">
        <v>239</v>
      </c>
      <c r="AA2482" s="80" t="s">
        <v>122</v>
      </c>
      <c r="AB2482" s="76" t="s">
        <v>539</v>
      </c>
      <c r="AC2482" s="76" t="s">
        <v>540</v>
      </c>
      <c r="AD2482" s="76" t="s">
        <v>174</v>
      </c>
      <c r="AE2482" s="378">
        <v>67110003</v>
      </c>
      <c r="AF2482" s="76" t="s">
        <v>8532</v>
      </c>
      <c r="AG2482" s="82"/>
      <c r="AH2482" s="60"/>
      <c r="AI2482" s="75" t="s">
        <v>8152</v>
      </c>
      <c r="AJ2482" s="6" t="s">
        <v>103</v>
      </c>
      <c r="AK2482" s="81">
        <v>0</v>
      </c>
      <c r="AL2482" s="6" t="s">
        <v>103</v>
      </c>
      <c r="AM2482" s="342"/>
      <c r="AN2482" s="342"/>
      <c r="AO2482" s="342"/>
    </row>
    <row r="2483" spans="1:41">
      <c r="A2483" s="75" t="s">
        <v>8152</v>
      </c>
      <c r="B2483" s="6" t="s">
        <v>93</v>
      </c>
      <c r="C2483" s="76">
        <v>2482</v>
      </c>
      <c r="D2483" s="76" t="s">
        <v>98</v>
      </c>
      <c r="E2483" s="76" t="s">
        <v>2164</v>
      </c>
      <c r="F2483" s="6" t="str">
        <f t="shared" si="261"/>
        <v>BROKERRM-A-012-SI26-M19-L-B</v>
      </c>
      <c r="G2483" s="97" t="s">
        <v>6559</v>
      </c>
      <c r="H2483" s="95" t="s">
        <v>8321</v>
      </c>
      <c r="I2483" s="85" t="s">
        <v>6622</v>
      </c>
      <c r="J2483" s="92">
        <v>46125</v>
      </c>
      <c r="K2483" s="92" t="s">
        <v>6699</v>
      </c>
      <c r="L2483" s="77">
        <v>263768333</v>
      </c>
      <c r="M2483" s="80" t="s">
        <v>117</v>
      </c>
      <c r="N2483" s="80">
        <v>263768333</v>
      </c>
      <c r="O2483" s="71">
        <v>0</v>
      </c>
      <c r="P2483" s="71">
        <v>2049.7199999999998</v>
      </c>
      <c r="Q2483" s="79">
        <v>0</v>
      </c>
      <c r="R2483" s="79">
        <v>0</v>
      </c>
      <c r="S2483" s="71">
        <v>0</v>
      </c>
      <c r="T2483" s="79">
        <v>2049.7199999999998</v>
      </c>
      <c r="U2483" s="87" t="s">
        <v>24</v>
      </c>
      <c r="V2483" s="84">
        <f t="shared" si="262"/>
        <v>117.90977806923686</v>
      </c>
      <c r="W2483" s="70" t="s">
        <v>8494</v>
      </c>
      <c r="X2483" s="80" t="s">
        <v>1267</v>
      </c>
      <c r="Y2483" s="80" t="s">
        <v>129</v>
      </c>
      <c r="Z2483" s="80" t="s">
        <v>239</v>
      </c>
      <c r="AA2483" s="80" t="s">
        <v>122</v>
      </c>
      <c r="AB2483" s="76" t="s">
        <v>539</v>
      </c>
      <c r="AC2483" s="76" t="s">
        <v>540</v>
      </c>
      <c r="AD2483" s="76" t="s">
        <v>174</v>
      </c>
      <c r="AE2483" s="378">
        <v>67110003</v>
      </c>
      <c r="AF2483" s="76" t="s">
        <v>8533</v>
      </c>
      <c r="AG2483" s="82"/>
      <c r="AH2483" s="60"/>
      <c r="AI2483" s="75" t="s">
        <v>8152</v>
      </c>
      <c r="AJ2483" s="6" t="s">
        <v>103</v>
      </c>
      <c r="AK2483" s="81">
        <v>0</v>
      </c>
      <c r="AL2483" s="6" t="s">
        <v>103</v>
      </c>
      <c r="AM2483" s="342"/>
      <c r="AN2483" s="342"/>
      <c r="AO2483" s="342"/>
    </row>
    <row r="2484" spans="1:41" ht="29">
      <c r="A2484" s="75" t="s">
        <v>8152</v>
      </c>
      <c r="B2484" s="6" t="s">
        <v>93</v>
      </c>
      <c r="C2484" s="76">
        <v>2483</v>
      </c>
      <c r="D2484" s="76" t="s">
        <v>98</v>
      </c>
      <c r="E2484" s="76" t="s">
        <v>2164</v>
      </c>
      <c r="F2484" s="6" t="str">
        <f t="shared" si="261"/>
        <v>BROKERRM-A-025-SI26-M19-L-B</v>
      </c>
      <c r="G2484" s="97" t="s">
        <v>8322</v>
      </c>
      <c r="H2484" s="95" t="s">
        <v>8323</v>
      </c>
      <c r="I2484" s="85" t="s">
        <v>6622</v>
      </c>
      <c r="J2484" s="92">
        <v>46125</v>
      </c>
      <c r="K2484" s="95" t="s">
        <v>8534</v>
      </c>
      <c r="L2484" s="72" t="s">
        <v>8535</v>
      </c>
      <c r="M2484" s="80" t="s">
        <v>117</v>
      </c>
      <c r="N2484" s="80" t="s">
        <v>8535</v>
      </c>
      <c r="O2484" s="71">
        <v>0</v>
      </c>
      <c r="P2484" s="71">
        <v>8887.92</v>
      </c>
      <c r="Q2484" s="79">
        <v>2519.2600000000002</v>
      </c>
      <c r="R2484" s="79">
        <v>403.08</v>
      </c>
      <c r="S2484" s="71">
        <v>0</v>
      </c>
      <c r="T2484" s="79">
        <v>11810.26</v>
      </c>
      <c r="U2484" s="87" t="s">
        <v>24</v>
      </c>
      <c r="V2484" s="84">
        <f t="shared" si="262"/>
        <v>679.38310380929374</v>
      </c>
      <c r="W2484" s="89" t="s">
        <v>8494</v>
      </c>
      <c r="X2484" s="87" t="s">
        <v>1267</v>
      </c>
      <c r="Y2484" s="85" t="s">
        <v>129</v>
      </c>
      <c r="Z2484" s="85" t="s">
        <v>239</v>
      </c>
      <c r="AA2484" s="85" t="s">
        <v>122</v>
      </c>
      <c r="AB2484" s="76" t="s">
        <v>539</v>
      </c>
      <c r="AC2484" s="76" t="s">
        <v>540</v>
      </c>
      <c r="AD2484" s="76" t="s">
        <v>174</v>
      </c>
      <c r="AE2484" s="378">
        <v>67110003</v>
      </c>
      <c r="AF2484" s="76" t="s">
        <v>96</v>
      </c>
      <c r="AG2484" s="75"/>
      <c r="AH2484" s="60"/>
      <c r="AI2484" s="75" t="s">
        <v>8152</v>
      </c>
      <c r="AJ2484" s="6" t="s">
        <v>103</v>
      </c>
      <c r="AK2484" s="81">
        <v>0</v>
      </c>
      <c r="AL2484" s="6" t="s">
        <v>103</v>
      </c>
      <c r="AM2484" s="342"/>
      <c r="AN2484" s="342"/>
      <c r="AO2484" s="342"/>
    </row>
    <row r="2485" spans="1:41" ht="29">
      <c r="A2485" s="75" t="s">
        <v>8152</v>
      </c>
      <c r="B2485" s="6" t="s">
        <v>93</v>
      </c>
      <c r="C2485" s="76">
        <v>2484</v>
      </c>
      <c r="D2485" s="76" t="s">
        <v>98</v>
      </c>
      <c r="E2485" s="76" t="s">
        <v>2164</v>
      </c>
      <c r="F2485" s="6" t="str">
        <f t="shared" si="261"/>
        <v>BROKERRM-A-045-SI26-M19-L-B</v>
      </c>
      <c r="G2485" s="97" t="s">
        <v>8324</v>
      </c>
      <c r="H2485" s="95" t="s">
        <v>8325</v>
      </c>
      <c r="I2485" s="85" t="s">
        <v>6622</v>
      </c>
      <c r="J2485" s="92">
        <v>46126</v>
      </c>
      <c r="K2485" s="95" t="s">
        <v>8536</v>
      </c>
      <c r="L2485" s="72" t="s">
        <v>8537</v>
      </c>
      <c r="M2485" s="80" t="s">
        <v>117</v>
      </c>
      <c r="N2485" s="80" t="s">
        <v>8537</v>
      </c>
      <c r="O2485" s="71">
        <v>0</v>
      </c>
      <c r="P2485" s="71">
        <v>9925.11</v>
      </c>
      <c r="Q2485" s="79">
        <v>2519.2600000000002</v>
      </c>
      <c r="R2485" s="79">
        <v>403.08</v>
      </c>
      <c r="S2485" s="71">
        <v>0</v>
      </c>
      <c r="T2485" s="79">
        <v>12847.45</v>
      </c>
      <c r="U2485" s="87" t="s">
        <v>24</v>
      </c>
      <c r="V2485" s="84">
        <f t="shared" si="262"/>
        <v>739.04727389868731</v>
      </c>
      <c r="W2485" s="89" t="s">
        <v>8538</v>
      </c>
      <c r="X2485" s="87" t="s">
        <v>1267</v>
      </c>
      <c r="Y2485" s="85" t="s">
        <v>129</v>
      </c>
      <c r="Z2485" s="85" t="s">
        <v>239</v>
      </c>
      <c r="AA2485" s="85" t="s">
        <v>122</v>
      </c>
      <c r="AB2485" s="76" t="s">
        <v>539</v>
      </c>
      <c r="AC2485" s="76" t="s">
        <v>540</v>
      </c>
      <c r="AD2485" s="76" t="s">
        <v>174</v>
      </c>
      <c r="AE2485" s="378">
        <v>67110003</v>
      </c>
      <c r="AF2485" s="76" t="s">
        <v>96</v>
      </c>
      <c r="AG2485" s="82"/>
      <c r="AH2485" s="60"/>
      <c r="AI2485" s="75" t="s">
        <v>8152</v>
      </c>
      <c r="AJ2485" s="6" t="s">
        <v>103</v>
      </c>
      <c r="AK2485" s="81">
        <v>0</v>
      </c>
      <c r="AL2485" s="6" t="s">
        <v>103</v>
      </c>
      <c r="AM2485" s="342"/>
      <c r="AN2485" s="342"/>
      <c r="AO2485" s="342"/>
    </row>
    <row r="2486" spans="1:41" ht="29">
      <c r="A2486" s="75" t="s">
        <v>8152</v>
      </c>
      <c r="B2486" s="6" t="s">
        <v>93</v>
      </c>
      <c r="C2486" s="76">
        <v>2485</v>
      </c>
      <c r="D2486" s="76" t="s">
        <v>98</v>
      </c>
      <c r="E2486" s="76" t="s">
        <v>2164</v>
      </c>
      <c r="F2486" s="6" t="str">
        <f t="shared" si="261"/>
        <v>BROKERRM-A-040-SI26-M19-L-B</v>
      </c>
      <c r="G2486" s="97" t="s">
        <v>8326</v>
      </c>
      <c r="H2486" s="95" t="s">
        <v>8327</v>
      </c>
      <c r="I2486" s="85" t="s">
        <v>6622</v>
      </c>
      <c r="J2486" s="92">
        <v>46127</v>
      </c>
      <c r="K2486" s="95" t="s">
        <v>8539</v>
      </c>
      <c r="L2486" s="72">
        <v>266757958</v>
      </c>
      <c r="M2486" s="80" t="s">
        <v>117</v>
      </c>
      <c r="N2486" s="80">
        <v>266757958</v>
      </c>
      <c r="O2486" s="71">
        <v>0</v>
      </c>
      <c r="P2486" s="71">
        <v>9065.4</v>
      </c>
      <c r="Q2486" s="79">
        <v>2505.46</v>
      </c>
      <c r="R2486" s="79">
        <v>400.87</v>
      </c>
      <c r="S2486" s="71">
        <v>0</v>
      </c>
      <c r="T2486" s="79">
        <v>11971.73</v>
      </c>
      <c r="U2486" s="87" t="s">
        <v>24</v>
      </c>
      <c r="V2486" s="84">
        <f t="shared" si="262"/>
        <v>688.67163681128397</v>
      </c>
      <c r="W2486" s="89" t="s">
        <v>8540</v>
      </c>
      <c r="X2486" s="87" t="s">
        <v>1267</v>
      </c>
      <c r="Y2486" s="85" t="s">
        <v>129</v>
      </c>
      <c r="Z2486" s="85" t="s">
        <v>239</v>
      </c>
      <c r="AA2486" s="85" t="s">
        <v>122</v>
      </c>
      <c r="AB2486" s="76" t="s">
        <v>539</v>
      </c>
      <c r="AC2486" s="76" t="s">
        <v>540</v>
      </c>
      <c r="AD2486" s="76" t="s">
        <v>174</v>
      </c>
      <c r="AE2486" s="378">
        <v>67110003</v>
      </c>
      <c r="AF2486" s="76" t="s">
        <v>96</v>
      </c>
      <c r="AG2486" s="75"/>
      <c r="AH2486" s="60"/>
      <c r="AI2486" s="75" t="s">
        <v>8152</v>
      </c>
      <c r="AJ2486" s="6" t="s">
        <v>103</v>
      </c>
      <c r="AK2486" s="81">
        <v>0</v>
      </c>
      <c r="AL2486" s="6" t="s">
        <v>103</v>
      </c>
      <c r="AM2486" s="342"/>
      <c r="AN2486" s="342"/>
      <c r="AO2486" s="342"/>
    </row>
    <row r="2487" spans="1:41" ht="29">
      <c r="A2487" s="75" t="s">
        <v>8152</v>
      </c>
      <c r="B2487" s="6" t="s">
        <v>93</v>
      </c>
      <c r="C2487" s="76">
        <v>2486</v>
      </c>
      <c r="D2487" s="76" t="s">
        <v>98</v>
      </c>
      <c r="E2487" s="76" t="s">
        <v>2164</v>
      </c>
      <c r="F2487" s="6" t="str">
        <f t="shared" si="261"/>
        <v>BROKERRM-M-105-SI26-M19-B</v>
      </c>
      <c r="G2487" s="97" t="s">
        <v>8328</v>
      </c>
      <c r="H2487" s="95" t="s">
        <v>8105</v>
      </c>
      <c r="I2487" s="85" t="s">
        <v>6622</v>
      </c>
      <c r="J2487" s="92">
        <v>46127</v>
      </c>
      <c r="K2487" s="95" t="s">
        <v>8541</v>
      </c>
      <c r="L2487" s="72" t="s">
        <v>8542</v>
      </c>
      <c r="M2487" s="80" t="s">
        <v>117</v>
      </c>
      <c r="N2487" s="80" t="s">
        <v>8543</v>
      </c>
      <c r="O2487" s="71">
        <v>0</v>
      </c>
      <c r="P2487" s="71">
        <v>38037.56</v>
      </c>
      <c r="Q2487" s="79">
        <v>5659.88</v>
      </c>
      <c r="R2487" s="79">
        <v>905.58</v>
      </c>
      <c r="S2487" s="71">
        <v>0</v>
      </c>
      <c r="T2487" s="79">
        <v>44603.02</v>
      </c>
      <c r="U2487" s="87" t="s">
        <v>24</v>
      </c>
      <c r="V2487" s="84">
        <f t="shared" si="262"/>
        <v>2565.7807844084718</v>
      </c>
      <c r="W2487" s="89" t="s">
        <v>8540</v>
      </c>
      <c r="X2487" s="87" t="s">
        <v>1267</v>
      </c>
      <c r="Y2487" s="85" t="s">
        <v>129</v>
      </c>
      <c r="Z2487" s="85" t="s">
        <v>239</v>
      </c>
      <c r="AA2487" s="85" t="s">
        <v>122</v>
      </c>
      <c r="AB2487" s="76" t="s">
        <v>539</v>
      </c>
      <c r="AC2487" s="76" t="s">
        <v>540</v>
      </c>
      <c r="AD2487" s="76" t="s">
        <v>174</v>
      </c>
      <c r="AE2487" s="378">
        <v>67110003</v>
      </c>
      <c r="AF2487" s="76">
        <v>8797812</v>
      </c>
      <c r="AG2487" s="80" t="s">
        <v>550</v>
      </c>
      <c r="AH2487" s="60">
        <v>34477.160000000003</v>
      </c>
      <c r="AI2487" s="75" t="s">
        <v>8152</v>
      </c>
      <c r="AJ2487" s="6" t="s">
        <v>103</v>
      </c>
      <c r="AK2487" s="81">
        <v>0</v>
      </c>
      <c r="AL2487" s="6" t="s">
        <v>103</v>
      </c>
      <c r="AM2487" s="342"/>
      <c r="AN2487" s="342"/>
      <c r="AO2487" s="342"/>
    </row>
    <row r="2488" spans="1:41" ht="29">
      <c r="A2488" s="75" t="s">
        <v>8152</v>
      </c>
      <c r="B2488" s="6" t="s">
        <v>93</v>
      </c>
      <c r="C2488" s="76">
        <v>2487</v>
      </c>
      <c r="D2488" s="76" t="s">
        <v>98</v>
      </c>
      <c r="E2488" s="76" t="s">
        <v>2164</v>
      </c>
      <c r="F2488" s="6" t="str">
        <f t="shared" si="261"/>
        <v>BROKERRM-M-101-SI26-M19-B</v>
      </c>
      <c r="G2488" s="97" t="s">
        <v>8329</v>
      </c>
      <c r="H2488" s="95" t="s">
        <v>8120</v>
      </c>
      <c r="I2488" s="85" t="s">
        <v>6622</v>
      </c>
      <c r="J2488" s="92">
        <v>46127</v>
      </c>
      <c r="K2488" s="95" t="s">
        <v>8544</v>
      </c>
      <c r="L2488" s="72" t="s">
        <v>8545</v>
      </c>
      <c r="M2488" s="80" t="s">
        <v>117</v>
      </c>
      <c r="N2488" s="80" t="s">
        <v>8546</v>
      </c>
      <c r="O2488" s="71">
        <v>0</v>
      </c>
      <c r="P2488" s="71">
        <v>42963.96</v>
      </c>
      <c r="Q2488" s="79">
        <v>7130.82</v>
      </c>
      <c r="R2488" s="79">
        <v>1140.93</v>
      </c>
      <c r="S2488" s="71">
        <v>0</v>
      </c>
      <c r="T2488" s="79">
        <v>51235.71</v>
      </c>
      <c r="U2488" s="87" t="s">
        <v>24</v>
      </c>
      <c r="V2488" s="84">
        <f t="shared" si="262"/>
        <v>2947.3250957788282</v>
      </c>
      <c r="W2488" s="89" t="s">
        <v>8540</v>
      </c>
      <c r="X2488" s="87" t="s">
        <v>1267</v>
      </c>
      <c r="Y2488" s="85" t="s">
        <v>129</v>
      </c>
      <c r="Z2488" s="85" t="s">
        <v>239</v>
      </c>
      <c r="AA2488" s="85" t="s">
        <v>122</v>
      </c>
      <c r="AB2488" s="76" t="s">
        <v>539</v>
      </c>
      <c r="AC2488" s="76" t="s">
        <v>540</v>
      </c>
      <c r="AD2488" s="76" t="s">
        <v>174</v>
      </c>
      <c r="AE2488" s="378">
        <v>67110003</v>
      </c>
      <c r="AF2488" s="76" t="s">
        <v>8127</v>
      </c>
      <c r="AG2488" s="80" t="s">
        <v>550</v>
      </c>
      <c r="AH2488" s="60">
        <v>35434.080000000002</v>
      </c>
      <c r="AI2488" s="75" t="s">
        <v>8152</v>
      </c>
      <c r="AJ2488" s="6" t="s">
        <v>103</v>
      </c>
      <c r="AK2488" s="81">
        <v>0</v>
      </c>
      <c r="AL2488" s="6" t="s">
        <v>103</v>
      </c>
      <c r="AM2488" s="342"/>
      <c r="AN2488" s="342"/>
      <c r="AO2488" s="342"/>
    </row>
    <row r="2489" spans="1:41" ht="29">
      <c r="A2489" s="75" t="s">
        <v>8152</v>
      </c>
      <c r="B2489" s="6" t="s">
        <v>93</v>
      </c>
      <c r="C2489" s="76">
        <v>2488</v>
      </c>
      <c r="D2489" s="76" t="s">
        <v>98</v>
      </c>
      <c r="E2489" s="76" t="s">
        <v>2164</v>
      </c>
      <c r="F2489" s="6" t="str">
        <f t="shared" si="261"/>
        <v>BROKERRM-M-098-SI26-M19-B</v>
      </c>
      <c r="G2489" s="97" t="s">
        <v>8330</v>
      </c>
      <c r="H2489" s="95" t="s">
        <v>8121</v>
      </c>
      <c r="I2489" s="85" t="s">
        <v>6622</v>
      </c>
      <c r="J2489" s="92">
        <v>46127</v>
      </c>
      <c r="K2489" s="95" t="s">
        <v>8547</v>
      </c>
      <c r="L2489" s="73" t="s">
        <v>8548</v>
      </c>
      <c r="M2489" s="80" t="s">
        <v>117</v>
      </c>
      <c r="N2489" s="73" t="s">
        <v>8549</v>
      </c>
      <c r="O2489" s="71">
        <v>0</v>
      </c>
      <c r="P2489" s="71">
        <v>27678.86</v>
      </c>
      <c r="Q2489" s="79">
        <v>4060.98</v>
      </c>
      <c r="R2489" s="79">
        <v>649.75</v>
      </c>
      <c r="S2489" s="71">
        <v>0</v>
      </c>
      <c r="T2489" s="79">
        <v>32389.59</v>
      </c>
      <c r="U2489" s="87" t="s">
        <v>24</v>
      </c>
      <c r="V2489" s="84">
        <f t="shared" si="262"/>
        <v>1863.2053981292927</v>
      </c>
      <c r="W2489" s="89" t="s">
        <v>8540</v>
      </c>
      <c r="X2489" s="87" t="s">
        <v>1267</v>
      </c>
      <c r="Y2489" s="85" t="s">
        <v>129</v>
      </c>
      <c r="Z2489" s="85" t="s">
        <v>239</v>
      </c>
      <c r="AA2489" s="85" t="s">
        <v>122</v>
      </c>
      <c r="AB2489" s="76" t="s">
        <v>539</v>
      </c>
      <c r="AC2489" s="76" t="s">
        <v>540</v>
      </c>
      <c r="AD2489" s="76" t="s">
        <v>174</v>
      </c>
      <c r="AE2489" s="378">
        <v>67110003</v>
      </c>
      <c r="AF2489" s="76" t="s">
        <v>8128</v>
      </c>
      <c r="AG2489" s="80" t="s">
        <v>550</v>
      </c>
      <c r="AH2489" s="60">
        <v>25826.36</v>
      </c>
      <c r="AI2489" s="75" t="s">
        <v>8152</v>
      </c>
      <c r="AJ2489" s="6" t="s">
        <v>103</v>
      </c>
      <c r="AK2489" s="81">
        <v>0</v>
      </c>
      <c r="AL2489" s="6" t="s">
        <v>103</v>
      </c>
      <c r="AM2489" s="342"/>
      <c r="AN2489" s="342"/>
      <c r="AO2489" s="342"/>
    </row>
    <row r="2490" spans="1:41" ht="29">
      <c r="A2490" s="75" t="s">
        <v>8152</v>
      </c>
      <c r="B2490" s="6" t="s">
        <v>93</v>
      </c>
      <c r="C2490" s="76">
        <v>2489</v>
      </c>
      <c r="D2490" s="76" t="s">
        <v>98</v>
      </c>
      <c r="E2490" s="76" t="s">
        <v>2164</v>
      </c>
      <c r="F2490" s="6" t="str">
        <f t="shared" si="261"/>
        <v>BROKERRM-M-097-SI26-M19-B</v>
      </c>
      <c r="G2490" s="97" t="s">
        <v>8331</v>
      </c>
      <c r="H2490" s="95" t="s">
        <v>8332</v>
      </c>
      <c r="I2490" s="85" t="s">
        <v>6622</v>
      </c>
      <c r="J2490" s="92">
        <v>46127</v>
      </c>
      <c r="K2490" s="95" t="s">
        <v>8550</v>
      </c>
      <c r="L2490" s="73" t="s">
        <v>8551</v>
      </c>
      <c r="M2490" s="80" t="s">
        <v>117</v>
      </c>
      <c r="N2490" s="73" t="s">
        <v>8552</v>
      </c>
      <c r="O2490" s="71">
        <v>0</v>
      </c>
      <c r="P2490" s="71">
        <v>12411.27</v>
      </c>
      <c r="Q2490" s="79">
        <v>3672.1</v>
      </c>
      <c r="R2490" s="79">
        <v>587.53</v>
      </c>
      <c r="S2490" s="71">
        <v>0</v>
      </c>
      <c r="T2490" s="79">
        <v>16670.900000000001</v>
      </c>
      <c r="U2490" s="87" t="s">
        <v>24</v>
      </c>
      <c r="V2490" s="84">
        <f t="shared" si="262"/>
        <v>958.99055442423412</v>
      </c>
      <c r="W2490" s="89" t="s">
        <v>8540</v>
      </c>
      <c r="X2490" s="87" t="s">
        <v>1267</v>
      </c>
      <c r="Y2490" s="85" t="s">
        <v>129</v>
      </c>
      <c r="Z2490" s="85" t="s">
        <v>239</v>
      </c>
      <c r="AA2490" s="85" t="s">
        <v>122</v>
      </c>
      <c r="AB2490" s="76" t="s">
        <v>539</v>
      </c>
      <c r="AC2490" s="76" t="s">
        <v>540</v>
      </c>
      <c r="AD2490" s="76" t="s">
        <v>174</v>
      </c>
      <c r="AE2490" s="378">
        <v>67110003</v>
      </c>
      <c r="AF2490" s="76" t="s">
        <v>8129</v>
      </c>
      <c r="AG2490" s="75"/>
      <c r="AH2490" s="60"/>
      <c r="AI2490" s="75" t="s">
        <v>8152</v>
      </c>
      <c r="AJ2490" s="6" t="s">
        <v>103</v>
      </c>
      <c r="AK2490" s="81">
        <v>0</v>
      </c>
      <c r="AL2490" s="6" t="s">
        <v>103</v>
      </c>
      <c r="AM2490" s="342"/>
      <c r="AN2490" s="342"/>
      <c r="AO2490" s="342"/>
    </row>
    <row r="2491" spans="1:41" ht="29">
      <c r="A2491" s="75" t="s">
        <v>8152</v>
      </c>
      <c r="B2491" s="6" t="s">
        <v>93</v>
      </c>
      <c r="C2491" s="76">
        <v>2490</v>
      </c>
      <c r="D2491" s="76" t="s">
        <v>98</v>
      </c>
      <c r="E2491" s="76" t="s">
        <v>2164</v>
      </c>
      <c r="F2491" s="6" t="str">
        <f t="shared" si="261"/>
        <v>BROKERRM-M-099-SI26-M19-B</v>
      </c>
      <c r="G2491" s="97" t="s">
        <v>8333</v>
      </c>
      <c r="H2491" s="95" t="s">
        <v>8122</v>
      </c>
      <c r="I2491" s="85" t="s">
        <v>6622</v>
      </c>
      <c r="J2491" s="92">
        <v>46127</v>
      </c>
      <c r="K2491" s="95" t="s">
        <v>8553</v>
      </c>
      <c r="L2491" s="73" t="s">
        <v>8554</v>
      </c>
      <c r="M2491" s="80" t="s">
        <v>117</v>
      </c>
      <c r="N2491" s="73" t="s">
        <v>8555</v>
      </c>
      <c r="O2491" s="71">
        <v>0</v>
      </c>
      <c r="P2491" s="71">
        <v>30327.14</v>
      </c>
      <c r="Q2491" s="79">
        <v>3574.88</v>
      </c>
      <c r="R2491" s="79">
        <v>571.98</v>
      </c>
      <c r="S2491" s="71">
        <v>0</v>
      </c>
      <c r="T2491" s="79">
        <v>34474</v>
      </c>
      <c r="U2491" s="87" t="s">
        <v>24</v>
      </c>
      <c r="V2491" s="84">
        <f t="shared" si="262"/>
        <v>1983.1107122723454</v>
      </c>
      <c r="W2491" s="78" t="s">
        <v>8540</v>
      </c>
      <c r="X2491" s="87" t="s">
        <v>1267</v>
      </c>
      <c r="Y2491" s="85" t="s">
        <v>129</v>
      </c>
      <c r="Z2491" s="85" t="s">
        <v>239</v>
      </c>
      <c r="AA2491" s="85" t="s">
        <v>122</v>
      </c>
      <c r="AB2491" s="76" t="s">
        <v>539</v>
      </c>
      <c r="AC2491" s="76" t="s">
        <v>540</v>
      </c>
      <c r="AD2491" s="76" t="s">
        <v>174</v>
      </c>
      <c r="AE2491" s="378">
        <v>67110003</v>
      </c>
      <c r="AF2491" s="76" t="s">
        <v>8129</v>
      </c>
      <c r="AG2491" s="80" t="s">
        <v>550</v>
      </c>
      <c r="AH2491" s="60">
        <v>25826.36</v>
      </c>
      <c r="AI2491" s="75" t="s">
        <v>8152</v>
      </c>
      <c r="AJ2491" s="6" t="s">
        <v>103</v>
      </c>
      <c r="AK2491" s="81">
        <v>0</v>
      </c>
      <c r="AL2491" s="6" t="s">
        <v>103</v>
      </c>
      <c r="AM2491" s="342"/>
      <c r="AN2491" s="342"/>
      <c r="AO2491" s="342"/>
    </row>
    <row r="2492" spans="1:41" ht="29">
      <c r="A2492" s="75" t="s">
        <v>8152</v>
      </c>
      <c r="B2492" s="6" t="s">
        <v>93</v>
      </c>
      <c r="C2492" s="76">
        <v>2491</v>
      </c>
      <c r="D2492" s="76" t="s">
        <v>98</v>
      </c>
      <c r="E2492" s="76" t="s">
        <v>2164</v>
      </c>
      <c r="F2492" s="6" t="str">
        <f t="shared" si="261"/>
        <v>BROKERRM-M-100-SI26-M19-B</v>
      </c>
      <c r="G2492" s="97" t="s">
        <v>8334</v>
      </c>
      <c r="H2492" s="95" t="s">
        <v>8123</v>
      </c>
      <c r="I2492" s="85" t="s">
        <v>6622</v>
      </c>
      <c r="J2492" s="92">
        <v>46127</v>
      </c>
      <c r="K2492" s="95" t="s">
        <v>8556</v>
      </c>
      <c r="L2492" s="73" t="s">
        <v>8557</v>
      </c>
      <c r="M2492" s="80" t="s">
        <v>117</v>
      </c>
      <c r="N2492" s="73" t="s">
        <v>8558</v>
      </c>
      <c r="O2492" s="71">
        <v>0</v>
      </c>
      <c r="P2492" s="71">
        <v>24476.28</v>
      </c>
      <c r="Q2492" s="79">
        <v>3672.1</v>
      </c>
      <c r="R2492" s="79">
        <v>587.53</v>
      </c>
      <c r="S2492" s="71">
        <v>0</v>
      </c>
      <c r="T2492" s="79">
        <v>28735.91</v>
      </c>
      <c r="U2492" s="87" t="s">
        <v>24</v>
      </c>
      <c r="V2492" s="84">
        <f t="shared" si="262"/>
        <v>1653.0281066280099</v>
      </c>
      <c r="W2492" s="78" t="s">
        <v>8540</v>
      </c>
      <c r="X2492" s="87" t="s">
        <v>1267</v>
      </c>
      <c r="Y2492" s="85" t="s">
        <v>129</v>
      </c>
      <c r="Z2492" s="85" t="s">
        <v>239</v>
      </c>
      <c r="AA2492" s="85" t="s">
        <v>122</v>
      </c>
      <c r="AB2492" s="76" t="s">
        <v>539</v>
      </c>
      <c r="AC2492" s="76" t="s">
        <v>540</v>
      </c>
      <c r="AD2492" s="76" t="s">
        <v>174</v>
      </c>
      <c r="AE2492" s="378">
        <v>67110003</v>
      </c>
      <c r="AF2492" s="76" t="s">
        <v>8130</v>
      </c>
      <c r="AG2492" s="80" t="s">
        <v>550</v>
      </c>
      <c r="AH2492" s="60">
        <v>22623.78</v>
      </c>
      <c r="AI2492" s="75" t="s">
        <v>8152</v>
      </c>
      <c r="AJ2492" s="6" t="s">
        <v>103</v>
      </c>
      <c r="AK2492" s="81">
        <v>0</v>
      </c>
      <c r="AL2492" s="6" t="s">
        <v>103</v>
      </c>
      <c r="AM2492" s="342"/>
      <c r="AN2492" s="342"/>
      <c r="AO2492" s="342"/>
    </row>
    <row r="2493" spans="1:41" ht="29">
      <c r="A2493" s="75" t="s">
        <v>8152</v>
      </c>
      <c r="B2493" s="6" t="s">
        <v>93</v>
      </c>
      <c r="C2493" s="76">
        <v>2492</v>
      </c>
      <c r="D2493" s="76" t="s">
        <v>98</v>
      </c>
      <c r="E2493" s="76" t="s">
        <v>2164</v>
      </c>
      <c r="F2493" s="6" t="str">
        <f t="shared" si="261"/>
        <v>BROKERAF-M-150-SI26-M46-B</v>
      </c>
      <c r="G2493" s="97" t="s">
        <v>8335</v>
      </c>
      <c r="H2493" s="95" t="s">
        <v>8096</v>
      </c>
      <c r="I2493" s="85" t="s">
        <v>6622</v>
      </c>
      <c r="J2493" s="92">
        <v>46128</v>
      </c>
      <c r="K2493" s="95" t="s">
        <v>8559</v>
      </c>
      <c r="L2493" s="73" t="s">
        <v>8560</v>
      </c>
      <c r="M2493" s="80" t="s">
        <v>117</v>
      </c>
      <c r="N2493" s="73" t="s">
        <v>8561</v>
      </c>
      <c r="O2493" s="71">
        <v>0</v>
      </c>
      <c r="P2493" s="71">
        <v>131705.04</v>
      </c>
      <c r="Q2493" s="79">
        <v>2702.48</v>
      </c>
      <c r="R2493" s="79">
        <v>432.4</v>
      </c>
      <c r="S2493" s="71">
        <v>0</v>
      </c>
      <c r="T2493" s="79">
        <v>134839.92000000001</v>
      </c>
      <c r="U2493" s="87" t="s">
        <v>24</v>
      </c>
      <c r="V2493" s="84">
        <f t="shared" si="262"/>
        <v>7756.6423911918</v>
      </c>
      <c r="W2493" s="78" t="s">
        <v>8562</v>
      </c>
      <c r="X2493" s="87" t="s">
        <v>1267</v>
      </c>
      <c r="Y2493" s="85" t="s">
        <v>129</v>
      </c>
      <c r="Z2493" s="85" t="s">
        <v>239</v>
      </c>
      <c r="AA2493" s="85" t="s">
        <v>122</v>
      </c>
      <c r="AB2493" s="76" t="s">
        <v>1106</v>
      </c>
      <c r="AC2493" s="76" t="s">
        <v>540</v>
      </c>
      <c r="AD2493" s="76" t="s">
        <v>174</v>
      </c>
      <c r="AE2493" s="378">
        <v>67110003</v>
      </c>
      <c r="AF2493" s="76" t="s">
        <v>8563</v>
      </c>
      <c r="AG2493" s="80" t="s">
        <v>550</v>
      </c>
      <c r="AH2493" s="60">
        <v>130094.8</v>
      </c>
      <c r="AI2493" s="75" t="s">
        <v>8152</v>
      </c>
      <c r="AJ2493" s="6" t="s">
        <v>103</v>
      </c>
      <c r="AK2493" s="81">
        <v>0</v>
      </c>
      <c r="AL2493" s="6" t="s">
        <v>103</v>
      </c>
      <c r="AM2493" s="342"/>
      <c r="AN2493" s="342"/>
      <c r="AO2493" s="342"/>
    </row>
    <row r="2494" spans="1:41" ht="29">
      <c r="A2494" s="75" t="s">
        <v>8152</v>
      </c>
      <c r="B2494" s="6" t="s">
        <v>93</v>
      </c>
      <c r="C2494" s="76">
        <v>2493</v>
      </c>
      <c r="D2494" s="76" t="s">
        <v>98</v>
      </c>
      <c r="E2494" s="76" t="s">
        <v>2164</v>
      </c>
      <c r="F2494" s="6" t="str">
        <f t="shared" si="261"/>
        <v>BROKERRM-A-039-SI26-M19-L-B</v>
      </c>
      <c r="G2494" s="97" t="s">
        <v>8336</v>
      </c>
      <c r="H2494" s="95" t="s">
        <v>8337</v>
      </c>
      <c r="I2494" s="85" t="s">
        <v>6622</v>
      </c>
      <c r="J2494" s="92">
        <v>46128</v>
      </c>
      <c r="K2494" s="95" t="s">
        <v>8564</v>
      </c>
      <c r="L2494" s="73">
        <v>266757958</v>
      </c>
      <c r="M2494" s="80" t="s">
        <v>117</v>
      </c>
      <c r="N2494" s="73">
        <v>266757958</v>
      </c>
      <c r="O2494" s="71">
        <v>0</v>
      </c>
      <c r="P2494" s="71">
        <v>13168.32</v>
      </c>
      <c r="Q2494" s="79">
        <v>2505.46</v>
      </c>
      <c r="R2494" s="79">
        <v>400.87</v>
      </c>
      <c r="S2494" s="71">
        <v>0</v>
      </c>
      <c r="T2494" s="79">
        <v>16074.65</v>
      </c>
      <c r="U2494" s="87" t="s">
        <v>24</v>
      </c>
      <c r="V2494" s="84">
        <f t="shared" si="262"/>
        <v>924.69137933018089</v>
      </c>
      <c r="W2494" s="78" t="s">
        <v>8562</v>
      </c>
      <c r="X2494" s="87" t="s">
        <v>1267</v>
      </c>
      <c r="Y2494" s="85" t="s">
        <v>129</v>
      </c>
      <c r="Z2494" s="85" t="s">
        <v>239</v>
      </c>
      <c r="AA2494" s="85" t="s">
        <v>122</v>
      </c>
      <c r="AB2494" s="76" t="s">
        <v>539</v>
      </c>
      <c r="AC2494" s="76" t="s">
        <v>540</v>
      </c>
      <c r="AD2494" s="76" t="s">
        <v>174</v>
      </c>
      <c r="AE2494" s="378">
        <v>67110003</v>
      </c>
      <c r="AF2494" s="76" t="s">
        <v>96</v>
      </c>
      <c r="AG2494" s="75"/>
      <c r="AH2494" s="93"/>
      <c r="AI2494" s="75" t="s">
        <v>8152</v>
      </c>
      <c r="AJ2494" s="6" t="s">
        <v>103</v>
      </c>
      <c r="AK2494" s="81">
        <v>0</v>
      </c>
      <c r="AL2494" s="6" t="s">
        <v>103</v>
      </c>
      <c r="AM2494" s="342"/>
      <c r="AN2494" s="342"/>
      <c r="AO2494" s="342"/>
    </row>
    <row r="2495" spans="1:41" ht="29">
      <c r="A2495" s="75" t="s">
        <v>8152</v>
      </c>
      <c r="B2495" s="6" t="s">
        <v>93</v>
      </c>
      <c r="C2495" s="76">
        <v>2494</v>
      </c>
      <c r="D2495" s="76" t="s">
        <v>98</v>
      </c>
      <c r="E2495" s="76" t="s">
        <v>2164</v>
      </c>
      <c r="F2495" s="6" t="str">
        <f t="shared" si="261"/>
        <v>BROKERRM-M-085-SI26-M19-B</v>
      </c>
      <c r="G2495" s="97" t="s">
        <v>7815</v>
      </c>
      <c r="H2495" s="95" t="s">
        <v>8117</v>
      </c>
      <c r="I2495" s="85" t="s">
        <v>6622</v>
      </c>
      <c r="J2495" s="92">
        <v>46129</v>
      </c>
      <c r="K2495" s="95" t="s">
        <v>7973</v>
      </c>
      <c r="L2495" s="73" t="s">
        <v>7974</v>
      </c>
      <c r="M2495" s="80" t="s">
        <v>117</v>
      </c>
      <c r="N2495" s="73" t="s">
        <v>7975</v>
      </c>
      <c r="O2495" s="71">
        <v>0</v>
      </c>
      <c r="P2495" s="71">
        <v>63766.94</v>
      </c>
      <c r="Q2495" s="79">
        <v>0</v>
      </c>
      <c r="R2495" s="79">
        <v>0</v>
      </c>
      <c r="S2495" s="71">
        <v>0</v>
      </c>
      <c r="T2495" s="79">
        <v>63766.94</v>
      </c>
      <c r="U2495" s="87" t="s">
        <v>24</v>
      </c>
      <c r="V2495" s="84">
        <f t="shared" si="262"/>
        <v>3668.1818704771108</v>
      </c>
      <c r="W2495" s="78" t="s">
        <v>7986</v>
      </c>
      <c r="X2495" s="87" t="s">
        <v>1267</v>
      </c>
      <c r="Y2495" s="85" t="s">
        <v>129</v>
      </c>
      <c r="Z2495" s="85" t="s">
        <v>239</v>
      </c>
      <c r="AA2495" s="85" t="s">
        <v>122</v>
      </c>
      <c r="AB2495" s="76" t="s">
        <v>539</v>
      </c>
      <c r="AC2495" s="76" t="s">
        <v>540</v>
      </c>
      <c r="AD2495" s="76" t="s">
        <v>174</v>
      </c>
      <c r="AE2495" s="378">
        <v>67110003</v>
      </c>
      <c r="AF2495" s="76" t="s">
        <v>8565</v>
      </c>
      <c r="AG2495" s="80" t="s">
        <v>550</v>
      </c>
      <c r="AH2495" s="60">
        <v>56632.94</v>
      </c>
      <c r="AI2495" s="75" t="s">
        <v>8152</v>
      </c>
      <c r="AJ2495" s="6" t="s">
        <v>103</v>
      </c>
      <c r="AK2495" s="81">
        <v>0</v>
      </c>
      <c r="AL2495" s="6" t="s">
        <v>103</v>
      </c>
      <c r="AM2495" s="342"/>
      <c r="AN2495" s="342"/>
      <c r="AO2495" s="342"/>
    </row>
    <row r="2496" spans="1:41" ht="29">
      <c r="A2496" s="75" t="s">
        <v>8152</v>
      </c>
      <c r="B2496" s="6" t="s">
        <v>93</v>
      </c>
      <c r="C2496" s="76">
        <v>2495</v>
      </c>
      <c r="D2496" s="76" t="s">
        <v>98</v>
      </c>
      <c r="E2496" s="76" t="s">
        <v>2164</v>
      </c>
      <c r="F2496" s="6" t="str">
        <f t="shared" si="261"/>
        <v>BROKERAF-M-048-SI26-M17-B</v>
      </c>
      <c r="G2496" s="97" t="s">
        <v>8338</v>
      </c>
      <c r="H2496" s="95" t="s">
        <v>8118</v>
      </c>
      <c r="I2496" s="85" t="s">
        <v>6622</v>
      </c>
      <c r="J2496" s="92">
        <v>46129</v>
      </c>
      <c r="K2496" s="95" t="s">
        <v>8566</v>
      </c>
      <c r="L2496" s="73" t="s">
        <v>8567</v>
      </c>
      <c r="M2496" s="80" t="s">
        <v>117</v>
      </c>
      <c r="N2496" s="73" t="s">
        <v>8568</v>
      </c>
      <c r="O2496" s="71">
        <v>0</v>
      </c>
      <c r="P2496" s="71">
        <v>49495.83</v>
      </c>
      <c r="Q2496" s="79">
        <v>5018.09</v>
      </c>
      <c r="R2496" s="79">
        <v>802.89</v>
      </c>
      <c r="S2496" s="71">
        <v>0</v>
      </c>
      <c r="T2496" s="79">
        <v>55316.81</v>
      </c>
      <c r="U2496" s="87" t="s">
        <v>24</v>
      </c>
      <c r="V2496" s="84">
        <f t="shared" si="262"/>
        <v>3182.0896466825434</v>
      </c>
      <c r="W2496" s="78" t="s">
        <v>7986</v>
      </c>
      <c r="X2496" s="87" t="s">
        <v>1267</v>
      </c>
      <c r="Y2496" s="85" t="s">
        <v>129</v>
      </c>
      <c r="Z2496" s="85" t="s">
        <v>239</v>
      </c>
      <c r="AA2496" s="85" t="s">
        <v>122</v>
      </c>
      <c r="AB2496" s="76" t="s">
        <v>1093</v>
      </c>
      <c r="AC2496" s="76" t="s">
        <v>540</v>
      </c>
      <c r="AD2496" s="76" t="s">
        <v>174</v>
      </c>
      <c r="AE2496" s="378">
        <v>67110003</v>
      </c>
      <c r="AF2496" s="76">
        <v>8808917</v>
      </c>
      <c r="AG2496" s="80" t="s">
        <v>550</v>
      </c>
      <c r="AH2496" s="60">
        <v>11052.61</v>
      </c>
      <c r="AI2496" s="75" t="s">
        <v>8152</v>
      </c>
      <c r="AJ2496" s="6" t="s">
        <v>103</v>
      </c>
      <c r="AK2496" s="81">
        <v>0</v>
      </c>
      <c r="AL2496" s="6" t="s">
        <v>103</v>
      </c>
      <c r="AM2496" s="342"/>
      <c r="AN2496" s="342"/>
      <c r="AO2496" s="342"/>
    </row>
    <row r="2497" spans="1:41" ht="29">
      <c r="A2497" s="75" t="s">
        <v>8152</v>
      </c>
      <c r="B2497" s="6" t="s">
        <v>93</v>
      </c>
      <c r="C2497" s="76">
        <v>2496</v>
      </c>
      <c r="D2497" s="76" t="s">
        <v>98</v>
      </c>
      <c r="E2497" s="76" t="s">
        <v>2164</v>
      </c>
      <c r="F2497" s="6" t="str">
        <f t="shared" si="261"/>
        <v>BROKERRM-M-020-SI26-M19-B</v>
      </c>
      <c r="G2497" s="97" t="s">
        <v>5524</v>
      </c>
      <c r="H2497" s="95" t="s">
        <v>8119</v>
      </c>
      <c r="I2497" s="85" t="s">
        <v>6622</v>
      </c>
      <c r="J2497" s="92">
        <v>46129</v>
      </c>
      <c r="K2497" s="95" t="s">
        <v>6223</v>
      </c>
      <c r="L2497" s="73" t="s">
        <v>6224</v>
      </c>
      <c r="M2497" s="80" t="s">
        <v>117</v>
      </c>
      <c r="N2497" s="73" t="s">
        <v>5778</v>
      </c>
      <c r="O2497" s="71">
        <v>0</v>
      </c>
      <c r="P2497" s="71">
        <v>31132.080000000002</v>
      </c>
      <c r="Q2497" s="79">
        <v>0</v>
      </c>
      <c r="R2497" s="79">
        <v>0</v>
      </c>
      <c r="S2497" s="71">
        <v>0</v>
      </c>
      <c r="T2497" s="79">
        <v>31132.080000000002</v>
      </c>
      <c r="U2497" s="87" t="s">
        <v>24</v>
      </c>
      <c r="V2497" s="84">
        <f t="shared" si="262"/>
        <v>1790.8673592655232</v>
      </c>
      <c r="W2497" s="78" t="s">
        <v>7986</v>
      </c>
      <c r="X2497" s="87" t="s">
        <v>1267</v>
      </c>
      <c r="Y2497" s="85" t="s">
        <v>129</v>
      </c>
      <c r="Z2497" s="85" t="s">
        <v>239</v>
      </c>
      <c r="AA2497" s="85" t="s">
        <v>122</v>
      </c>
      <c r="AB2497" s="76" t="s">
        <v>539</v>
      </c>
      <c r="AC2497" s="76" t="s">
        <v>540</v>
      </c>
      <c r="AD2497" s="76" t="s">
        <v>174</v>
      </c>
      <c r="AE2497" s="378">
        <v>67110003</v>
      </c>
      <c r="AF2497" s="76" t="s">
        <v>8569</v>
      </c>
      <c r="AG2497" s="80" t="s">
        <v>550</v>
      </c>
      <c r="AH2497" s="60">
        <v>31132.080000000002</v>
      </c>
      <c r="AI2497" s="75" t="s">
        <v>8152</v>
      </c>
      <c r="AJ2497" s="6" t="s">
        <v>103</v>
      </c>
      <c r="AK2497" s="81">
        <v>0</v>
      </c>
      <c r="AL2497" s="6" t="s">
        <v>103</v>
      </c>
      <c r="AM2497" s="342"/>
      <c r="AN2497" s="342"/>
      <c r="AO2497" s="342"/>
    </row>
    <row r="2498" spans="1:41">
      <c r="A2498" s="75" t="s">
        <v>8152</v>
      </c>
      <c r="B2498" s="6" t="s">
        <v>93</v>
      </c>
      <c r="C2498" s="76">
        <v>2497</v>
      </c>
      <c r="D2498" s="76" t="s">
        <v>98</v>
      </c>
      <c r="E2498" s="76" t="s">
        <v>2164</v>
      </c>
      <c r="F2498" s="6" t="str">
        <f t="shared" si="261"/>
        <v>BROKERRM-M-065-SI26-M19-B</v>
      </c>
      <c r="G2498" s="97" t="s">
        <v>7497</v>
      </c>
      <c r="H2498" s="95" t="s">
        <v>8106</v>
      </c>
      <c r="I2498" s="85" t="s">
        <v>6622</v>
      </c>
      <c r="J2498" s="92">
        <v>46129</v>
      </c>
      <c r="K2498" s="96" t="s">
        <v>7605</v>
      </c>
      <c r="L2498" s="73" t="s">
        <v>7606</v>
      </c>
      <c r="M2498" s="80" t="s">
        <v>117</v>
      </c>
      <c r="N2498" s="6" t="s">
        <v>7380</v>
      </c>
      <c r="O2498" s="71">
        <v>0</v>
      </c>
      <c r="P2498" s="71">
        <v>22357</v>
      </c>
      <c r="Q2498" s="79">
        <v>0</v>
      </c>
      <c r="R2498" s="79">
        <v>0</v>
      </c>
      <c r="S2498" s="71">
        <v>0</v>
      </c>
      <c r="T2498" s="79">
        <v>22357</v>
      </c>
      <c r="U2498" s="87" t="s">
        <v>24</v>
      </c>
      <c r="V2498" s="84">
        <f t="shared" si="262"/>
        <v>1286.082444574834</v>
      </c>
      <c r="W2498" s="86" t="s">
        <v>7986</v>
      </c>
      <c r="X2498" s="80" t="s">
        <v>1267</v>
      </c>
      <c r="Y2498" s="80" t="s">
        <v>129</v>
      </c>
      <c r="Z2498" s="80" t="s">
        <v>239</v>
      </c>
      <c r="AA2498" s="6" t="s">
        <v>122</v>
      </c>
      <c r="AB2498" s="76" t="s">
        <v>539</v>
      </c>
      <c r="AC2498" s="76" t="s">
        <v>540</v>
      </c>
      <c r="AD2498" s="76" t="s">
        <v>174</v>
      </c>
      <c r="AE2498" s="378">
        <v>67110003</v>
      </c>
      <c r="AF2498" s="76" t="s">
        <v>8570</v>
      </c>
      <c r="AG2498" s="80" t="s">
        <v>550</v>
      </c>
      <c r="AH2498" s="60">
        <v>15498</v>
      </c>
      <c r="AI2498" s="75" t="s">
        <v>8152</v>
      </c>
      <c r="AJ2498" s="6" t="s">
        <v>103</v>
      </c>
      <c r="AK2498" s="81">
        <v>0</v>
      </c>
      <c r="AL2498" s="6" t="s">
        <v>103</v>
      </c>
      <c r="AM2498" s="342"/>
      <c r="AN2498" s="342"/>
      <c r="AO2498" s="342"/>
    </row>
    <row r="2499" spans="1:41">
      <c r="A2499" s="75" t="s">
        <v>8152</v>
      </c>
      <c r="B2499" s="6" t="s">
        <v>93</v>
      </c>
      <c r="C2499" s="76">
        <v>2498</v>
      </c>
      <c r="D2499" s="76" t="s">
        <v>98</v>
      </c>
      <c r="E2499" s="76" t="s">
        <v>2164</v>
      </c>
      <c r="F2499" s="6" t="str">
        <f t="shared" ref="F2499:F2553" si="263">E2499&amp;G2499</f>
        <v>BROKERRM-M-080-SI26-M19-B</v>
      </c>
      <c r="G2499" s="97" t="s">
        <v>7485</v>
      </c>
      <c r="H2499" s="95" t="s">
        <v>8116</v>
      </c>
      <c r="I2499" s="85" t="s">
        <v>6622</v>
      </c>
      <c r="J2499" s="92">
        <v>46129</v>
      </c>
      <c r="K2499" s="96" t="s">
        <v>7586</v>
      </c>
      <c r="L2499" s="73" t="s">
        <v>7587</v>
      </c>
      <c r="M2499" s="80" t="s">
        <v>117</v>
      </c>
      <c r="N2499" s="6" t="s">
        <v>7588</v>
      </c>
      <c r="O2499" s="71">
        <v>0</v>
      </c>
      <c r="P2499" s="71">
        <v>19575</v>
      </c>
      <c r="Q2499" s="79">
        <v>0</v>
      </c>
      <c r="R2499" s="79">
        <v>0</v>
      </c>
      <c r="S2499" s="71">
        <v>0</v>
      </c>
      <c r="T2499" s="79">
        <v>19575</v>
      </c>
      <c r="U2499" s="87" t="s">
        <v>24</v>
      </c>
      <c r="V2499" s="84">
        <f t="shared" si="262"/>
        <v>1126.0483898802333</v>
      </c>
      <c r="W2499" s="86" t="s">
        <v>7986</v>
      </c>
      <c r="X2499" s="85" t="s">
        <v>1267</v>
      </c>
      <c r="Y2499" s="80" t="s">
        <v>129</v>
      </c>
      <c r="Z2499" s="80" t="s">
        <v>239</v>
      </c>
      <c r="AA2499" s="85" t="s">
        <v>122</v>
      </c>
      <c r="AB2499" s="76" t="s">
        <v>539</v>
      </c>
      <c r="AC2499" s="76" t="s">
        <v>540</v>
      </c>
      <c r="AD2499" s="76" t="s">
        <v>174</v>
      </c>
      <c r="AE2499" s="378">
        <v>67110003</v>
      </c>
      <c r="AF2499" s="76" t="s">
        <v>8571</v>
      </c>
      <c r="AG2499" s="80" t="s">
        <v>550</v>
      </c>
      <c r="AH2499" s="60">
        <v>12252.5</v>
      </c>
      <c r="AI2499" s="75" t="s">
        <v>8152</v>
      </c>
      <c r="AJ2499" s="6" t="s">
        <v>103</v>
      </c>
      <c r="AK2499" s="81">
        <v>0</v>
      </c>
      <c r="AL2499" s="6" t="s">
        <v>103</v>
      </c>
      <c r="AM2499" s="342"/>
      <c r="AN2499" s="342"/>
      <c r="AO2499" s="342"/>
    </row>
    <row r="2500" spans="1:41">
      <c r="A2500" s="75" t="s">
        <v>8152</v>
      </c>
      <c r="B2500" s="6" t="s">
        <v>93</v>
      </c>
      <c r="C2500" s="76">
        <v>2499</v>
      </c>
      <c r="D2500" s="6" t="s">
        <v>593</v>
      </c>
      <c r="E2500" s="76" t="s">
        <v>2163</v>
      </c>
      <c r="F2500" s="6" t="str">
        <f t="shared" si="263"/>
        <v>FREIGHTRM-M-040-SI25-M19-L</v>
      </c>
      <c r="G2500" s="97" t="s">
        <v>8339</v>
      </c>
      <c r="H2500" s="95">
        <v>1741267</v>
      </c>
      <c r="I2500" s="85" t="s">
        <v>6622</v>
      </c>
      <c r="J2500" s="92">
        <v>46125</v>
      </c>
      <c r="K2500" s="92" t="s">
        <v>8572</v>
      </c>
      <c r="L2500" s="80" t="s">
        <v>117</v>
      </c>
      <c r="M2500" s="80" t="s">
        <v>8572</v>
      </c>
      <c r="N2500" s="80" t="s">
        <v>116</v>
      </c>
      <c r="O2500" s="71">
        <v>0</v>
      </c>
      <c r="P2500" s="71">
        <v>0</v>
      </c>
      <c r="Q2500" s="79">
        <v>1460.59</v>
      </c>
      <c r="R2500" s="79">
        <v>33.39</v>
      </c>
      <c r="S2500" s="71">
        <v>0</v>
      </c>
      <c r="T2500" s="79">
        <v>1493.98</v>
      </c>
      <c r="U2500" s="87" t="s">
        <v>118</v>
      </c>
      <c r="V2500" s="84">
        <f t="shared" ref="V2500:V2511" si="264">T2500</f>
        <v>1493.98</v>
      </c>
      <c r="W2500" s="70" t="s">
        <v>7619</v>
      </c>
      <c r="X2500" s="6" t="s">
        <v>1437</v>
      </c>
      <c r="Y2500" s="80" t="s">
        <v>1438</v>
      </c>
      <c r="Z2500" s="80" t="s">
        <v>1439</v>
      </c>
      <c r="AA2500" s="109" t="s">
        <v>1266</v>
      </c>
      <c r="AB2500" s="76" t="s">
        <v>539</v>
      </c>
      <c r="AC2500" s="76" t="s">
        <v>540</v>
      </c>
      <c r="AD2500" s="76" t="s">
        <v>174</v>
      </c>
      <c r="AE2500" s="378">
        <v>67110003</v>
      </c>
      <c r="AF2500" s="76" t="s">
        <v>96</v>
      </c>
      <c r="AG2500" s="82"/>
      <c r="AH2500" s="60"/>
      <c r="AI2500" s="75" t="s">
        <v>8152</v>
      </c>
      <c r="AJ2500" s="6" t="s">
        <v>103</v>
      </c>
      <c r="AK2500" s="81">
        <v>0</v>
      </c>
      <c r="AL2500" s="6" t="s">
        <v>103</v>
      </c>
      <c r="AM2500" s="342"/>
      <c r="AN2500" s="342"/>
      <c r="AO2500" s="342"/>
    </row>
    <row r="2501" spans="1:41">
      <c r="A2501" s="75" t="s">
        <v>8152</v>
      </c>
      <c r="B2501" s="6" t="s">
        <v>93</v>
      </c>
      <c r="C2501" s="76">
        <v>2500</v>
      </c>
      <c r="D2501" s="6" t="s">
        <v>593</v>
      </c>
      <c r="E2501" s="76" t="s">
        <v>2163</v>
      </c>
      <c r="F2501" s="6" t="str">
        <f t="shared" si="263"/>
        <v>FREIGHTRM-A-056-SI26-M19-L</v>
      </c>
      <c r="G2501" s="97" t="s">
        <v>8340</v>
      </c>
      <c r="H2501" s="95">
        <v>1741278</v>
      </c>
      <c r="I2501" s="85" t="s">
        <v>6622</v>
      </c>
      <c r="J2501" s="92">
        <v>46125</v>
      </c>
      <c r="K2501" s="92" t="s">
        <v>8573</v>
      </c>
      <c r="L2501" s="80" t="s">
        <v>117</v>
      </c>
      <c r="M2501" s="80" t="s">
        <v>8573</v>
      </c>
      <c r="N2501" s="80" t="s">
        <v>116</v>
      </c>
      <c r="O2501" s="71">
        <v>0</v>
      </c>
      <c r="P2501" s="71">
        <v>0</v>
      </c>
      <c r="Q2501" s="79">
        <v>1460.59</v>
      </c>
      <c r="R2501" s="79">
        <v>33.39</v>
      </c>
      <c r="S2501" s="71">
        <v>0</v>
      </c>
      <c r="T2501" s="79">
        <v>1493.98</v>
      </c>
      <c r="U2501" s="87" t="s">
        <v>118</v>
      </c>
      <c r="V2501" s="84">
        <f t="shared" si="264"/>
        <v>1493.98</v>
      </c>
      <c r="W2501" s="70" t="s">
        <v>7619</v>
      </c>
      <c r="X2501" s="6" t="s">
        <v>1437</v>
      </c>
      <c r="Y2501" s="80" t="s">
        <v>1438</v>
      </c>
      <c r="Z2501" s="80" t="s">
        <v>1439</v>
      </c>
      <c r="AA2501" s="109" t="s">
        <v>1266</v>
      </c>
      <c r="AB2501" s="76" t="s">
        <v>539</v>
      </c>
      <c r="AC2501" s="76" t="s">
        <v>540</v>
      </c>
      <c r="AD2501" s="76" t="s">
        <v>174</v>
      </c>
      <c r="AE2501" s="378">
        <v>67110003</v>
      </c>
      <c r="AF2501" s="76" t="s">
        <v>96</v>
      </c>
      <c r="AG2501" s="82"/>
      <c r="AH2501" s="60"/>
      <c r="AI2501" s="75" t="s">
        <v>8152</v>
      </c>
      <c r="AJ2501" s="6" t="s">
        <v>103</v>
      </c>
      <c r="AK2501" s="81">
        <v>0</v>
      </c>
      <c r="AL2501" s="6" t="s">
        <v>103</v>
      </c>
      <c r="AM2501" s="342"/>
      <c r="AN2501" s="342"/>
      <c r="AO2501" s="342"/>
    </row>
    <row r="2502" spans="1:41">
      <c r="A2502" s="75" t="s">
        <v>8152</v>
      </c>
      <c r="B2502" s="6" t="s">
        <v>93</v>
      </c>
      <c r="C2502" s="76">
        <v>2501</v>
      </c>
      <c r="D2502" s="6" t="s">
        <v>593</v>
      </c>
      <c r="E2502" s="76" t="s">
        <v>2163</v>
      </c>
      <c r="F2502" s="6" t="str">
        <f t="shared" si="263"/>
        <v>FREIGHTRM-R-043-SI26-M46</v>
      </c>
      <c r="G2502" s="97" t="s">
        <v>8341</v>
      </c>
      <c r="H2502" s="95">
        <v>1741315</v>
      </c>
      <c r="I2502" s="85" t="s">
        <v>6622</v>
      </c>
      <c r="J2502" s="92">
        <v>46125</v>
      </c>
      <c r="K2502" s="92" t="s">
        <v>8574</v>
      </c>
      <c r="L2502" s="80" t="s">
        <v>117</v>
      </c>
      <c r="M2502" s="80" t="s">
        <v>8574</v>
      </c>
      <c r="N2502" s="80" t="s">
        <v>116</v>
      </c>
      <c r="O2502" s="71">
        <v>0</v>
      </c>
      <c r="P2502" s="71">
        <v>0</v>
      </c>
      <c r="Q2502" s="79">
        <v>6137.5</v>
      </c>
      <c r="R2502" s="79">
        <v>22</v>
      </c>
      <c r="S2502" s="71">
        <v>0</v>
      </c>
      <c r="T2502" s="79">
        <v>6159.5</v>
      </c>
      <c r="U2502" s="87" t="s">
        <v>118</v>
      </c>
      <c r="V2502" s="84">
        <f t="shared" si="264"/>
        <v>6159.5</v>
      </c>
      <c r="W2502" s="70" t="s">
        <v>7619</v>
      </c>
      <c r="X2502" s="6" t="s">
        <v>1447</v>
      </c>
      <c r="Y2502" s="80" t="s">
        <v>1448</v>
      </c>
      <c r="Z2502" s="80" t="s">
        <v>1449</v>
      </c>
      <c r="AA2502" s="109" t="s">
        <v>1266</v>
      </c>
      <c r="AB2502" s="76" t="s">
        <v>1106</v>
      </c>
      <c r="AC2502" s="76" t="s">
        <v>540</v>
      </c>
      <c r="AD2502" s="76" t="s">
        <v>174</v>
      </c>
      <c r="AE2502" s="378">
        <v>67110003</v>
      </c>
      <c r="AF2502" s="76" t="s">
        <v>96</v>
      </c>
      <c r="AG2502" s="82"/>
      <c r="AH2502" s="60"/>
      <c r="AI2502" s="75" t="s">
        <v>8152</v>
      </c>
      <c r="AJ2502" s="6" t="s">
        <v>103</v>
      </c>
      <c r="AK2502" s="81">
        <v>0</v>
      </c>
      <c r="AL2502" s="6" t="s">
        <v>103</v>
      </c>
      <c r="AM2502" s="342"/>
      <c r="AN2502" s="342"/>
      <c r="AO2502" s="342"/>
    </row>
    <row r="2503" spans="1:41">
      <c r="A2503" s="75" t="s">
        <v>8152</v>
      </c>
      <c r="B2503" s="6" t="s">
        <v>93</v>
      </c>
      <c r="C2503" s="76">
        <v>2502</v>
      </c>
      <c r="D2503" s="6" t="s">
        <v>593</v>
      </c>
      <c r="E2503" s="76" t="s">
        <v>2163</v>
      </c>
      <c r="F2503" s="6" t="str">
        <f t="shared" si="263"/>
        <v>FREIGHTRM-R-026-SI26-M19</v>
      </c>
      <c r="G2503" s="434" t="s">
        <v>8342</v>
      </c>
      <c r="H2503" s="435">
        <v>1743653</v>
      </c>
      <c r="I2503" s="85" t="s">
        <v>6622</v>
      </c>
      <c r="J2503" s="92">
        <v>46127</v>
      </c>
      <c r="K2503" s="92" t="s">
        <v>8575</v>
      </c>
      <c r="L2503" s="80" t="s">
        <v>117</v>
      </c>
      <c r="M2503" s="80" t="s">
        <v>8575</v>
      </c>
      <c r="N2503" s="80" t="s">
        <v>116</v>
      </c>
      <c r="O2503" s="71">
        <v>0</v>
      </c>
      <c r="P2503" s="71">
        <v>0</v>
      </c>
      <c r="Q2503" s="79">
        <v>3700</v>
      </c>
      <c r="R2503" s="79">
        <v>0</v>
      </c>
      <c r="S2503" s="71">
        <v>0</v>
      </c>
      <c r="T2503" s="79">
        <v>3700</v>
      </c>
      <c r="U2503" s="87" t="s">
        <v>118</v>
      </c>
      <c r="V2503" s="84">
        <f t="shared" si="264"/>
        <v>3700</v>
      </c>
      <c r="W2503" s="70" t="s">
        <v>7619</v>
      </c>
      <c r="X2503" s="6" t="s">
        <v>2026</v>
      </c>
      <c r="Y2503" s="80" t="s">
        <v>8576</v>
      </c>
      <c r="Z2503" s="80" t="s">
        <v>1449</v>
      </c>
      <c r="AA2503" s="109" t="s">
        <v>1266</v>
      </c>
      <c r="AB2503" s="76" t="s">
        <v>539</v>
      </c>
      <c r="AC2503" s="76" t="s">
        <v>540</v>
      </c>
      <c r="AD2503" s="76" t="s">
        <v>174</v>
      </c>
      <c r="AE2503" s="378">
        <v>67110003</v>
      </c>
      <c r="AF2503" s="76" t="s">
        <v>96</v>
      </c>
      <c r="AG2503" s="82"/>
      <c r="AH2503" s="60"/>
      <c r="AI2503" s="75" t="s">
        <v>8152</v>
      </c>
      <c r="AJ2503" s="6" t="s">
        <v>103</v>
      </c>
      <c r="AK2503" s="81">
        <v>0</v>
      </c>
      <c r="AL2503" s="6" t="s">
        <v>103</v>
      </c>
      <c r="AM2503" s="342"/>
      <c r="AN2503" s="342"/>
      <c r="AO2503" s="342"/>
    </row>
    <row r="2504" spans="1:41">
      <c r="A2504" s="75" t="s">
        <v>8152</v>
      </c>
      <c r="B2504" s="6" t="s">
        <v>93</v>
      </c>
      <c r="C2504" s="76">
        <v>2503</v>
      </c>
      <c r="D2504" s="6" t="s">
        <v>106</v>
      </c>
      <c r="E2504" s="80" t="s">
        <v>2163</v>
      </c>
      <c r="F2504" s="6" t="str">
        <f t="shared" si="263"/>
        <v>FREIGHTRM-J-1280LI26-M19</v>
      </c>
      <c r="G2504" s="435" t="s">
        <v>8343</v>
      </c>
      <c r="H2504" s="435">
        <v>646314</v>
      </c>
      <c r="I2504" s="85" t="s">
        <v>6622</v>
      </c>
      <c r="J2504" s="92">
        <v>46126</v>
      </c>
      <c r="K2504" s="92"/>
      <c r="L2504" s="78" t="s">
        <v>116</v>
      </c>
      <c r="M2504" s="76" t="s">
        <v>173</v>
      </c>
      <c r="N2504" s="80" t="s">
        <v>116</v>
      </c>
      <c r="O2504" s="71">
        <v>0</v>
      </c>
      <c r="P2504" s="71">
        <v>0</v>
      </c>
      <c r="Q2504" s="79">
        <v>677</v>
      </c>
      <c r="R2504" s="79">
        <v>0</v>
      </c>
      <c r="S2504" s="71">
        <v>0</v>
      </c>
      <c r="T2504" s="79">
        <v>677</v>
      </c>
      <c r="U2504" s="87" t="s">
        <v>118</v>
      </c>
      <c r="V2504" s="84">
        <f t="shared" si="264"/>
        <v>677</v>
      </c>
      <c r="W2504" s="61">
        <v>46113</v>
      </c>
      <c r="X2504" s="6" t="s">
        <v>8577</v>
      </c>
      <c r="Y2504" s="76" t="s">
        <v>8578</v>
      </c>
      <c r="Z2504" s="76" t="s">
        <v>6283</v>
      </c>
      <c r="AA2504" s="76" t="s">
        <v>150</v>
      </c>
      <c r="AB2504" s="76" t="s">
        <v>539</v>
      </c>
      <c r="AC2504" s="76" t="s">
        <v>540</v>
      </c>
      <c r="AD2504" s="76" t="s">
        <v>173</v>
      </c>
      <c r="AE2504" s="76" t="s">
        <v>548</v>
      </c>
      <c r="AF2504" s="76" t="s">
        <v>96</v>
      </c>
      <c r="AG2504" s="82"/>
      <c r="AH2504" s="60"/>
      <c r="AI2504" s="75" t="s">
        <v>8152</v>
      </c>
      <c r="AJ2504" s="6" t="s">
        <v>103</v>
      </c>
      <c r="AK2504" s="81">
        <v>0</v>
      </c>
      <c r="AL2504" s="6" t="s">
        <v>103</v>
      </c>
      <c r="AM2504" s="342"/>
      <c r="AN2504" s="342"/>
      <c r="AO2504" s="342"/>
    </row>
    <row r="2505" spans="1:41">
      <c r="A2505" s="75" t="s">
        <v>8152</v>
      </c>
      <c r="B2505" s="6" t="s">
        <v>93</v>
      </c>
      <c r="C2505" s="76">
        <v>2504</v>
      </c>
      <c r="D2505" s="6" t="s">
        <v>106</v>
      </c>
      <c r="E2505" s="80" t="s">
        <v>2163</v>
      </c>
      <c r="F2505" s="6" t="str">
        <f t="shared" si="263"/>
        <v>FREIGHTRM-J-1295LI26-M19 / M45 /M23</v>
      </c>
      <c r="G2505" s="95" t="s">
        <v>8344</v>
      </c>
      <c r="H2505" s="95">
        <v>646315</v>
      </c>
      <c r="I2505" s="85" t="s">
        <v>6622</v>
      </c>
      <c r="J2505" s="92">
        <v>46126</v>
      </c>
      <c r="K2505" s="92"/>
      <c r="L2505" s="78" t="s">
        <v>116</v>
      </c>
      <c r="M2505" s="76" t="s">
        <v>173</v>
      </c>
      <c r="N2505" s="80" t="s">
        <v>116</v>
      </c>
      <c r="O2505" s="71">
        <v>0</v>
      </c>
      <c r="P2505" s="71">
        <v>0</v>
      </c>
      <c r="Q2505" s="79">
        <v>394</v>
      </c>
      <c r="R2505" s="79">
        <v>0</v>
      </c>
      <c r="S2505" s="71">
        <v>0</v>
      </c>
      <c r="T2505" s="79">
        <v>394</v>
      </c>
      <c r="U2505" s="87" t="s">
        <v>118</v>
      </c>
      <c r="V2505" s="84">
        <f t="shared" si="264"/>
        <v>394</v>
      </c>
      <c r="W2505" s="61">
        <v>46109</v>
      </c>
      <c r="X2505" s="6" t="s">
        <v>159</v>
      </c>
      <c r="Y2505" s="76" t="s">
        <v>6710</v>
      </c>
      <c r="Z2505" s="76" t="s">
        <v>6283</v>
      </c>
      <c r="AA2505" s="76" t="s">
        <v>150</v>
      </c>
      <c r="AB2505" s="76" t="s">
        <v>539</v>
      </c>
      <c r="AC2505" s="76" t="s">
        <v>540</v>
      </c>
      <c r="AD2505" s="76" t="s">
        <v>173</v>
      </c>
      <c r="AE2505" s="76" t="s">
        <v>548</v>
      </c>
      <c r="AF2505" s="76" t="s">
        <v>96</v>
      </c>
      <c r="AG2505" s="82"/>
      <c r="AH2505" s="60"/>
      <c r="AI2505" s="75" t="s">
        <v>8152</v>
      </c>
      <c r="AJ2505" s="6" t="s">
        <v>103</v>
      </c>
      <c r="AK2505" s="81">
        <v>0</v>
      </c>
      <c r="AL2505" s="6" t="s">
        <v>103</v>
      </c>
      <c r="AM2505" s="342"/>
      <c r="AN2505" s="342"/>
      <c r="AO2505" s="342"/>
    </row>
    <row r="2506" spans="1:41">
      <c r="A2506" s="75" t="s">
        <v>8152</v>
      </c>
      <c r="B2506" s="6" t="s">
        <v>93</v>
      </c>
      <c r="C2506" s="76">
        <v>2505</v>
      </c>
      <c r="D2506" s="6" t="s">
        <v>106</v>
      </c>
      <c r="E2506" s="80" t="s">
        <v>2163</v>
      </c>
      <c r="F2506" s="6" t="str">
        <f t="shared" si="263"/>
        <v>FREIGHTRM-J-1297LI26-M19 / M45 /M23</v>
      </c>
      <c r="G2506" s="95" t="s">
        <v>8345</v>
      </c>
      <c r="H2506" s="95">
        <v>646318</v>
      </c>
      <c r="I2506" s="85" t="s">
        <v>6622</v>
      </c>
      <c r="J2506" s="92">
        <v>46126</v>
      </c>
      <c r="K2506" s="92"/>
      <c r="L2506" s="78" t="s">
        <v>116</v>
      </c>
      <c r="M2506" s="76" t="s">
        <v>173</v>
      </c>
      <c r="N2506" s="80" t="s">
        <v>116</v>
      </c>
      <c r="O2506" s="71">
        <v>0</v>
      </c>
      <c r="P2506" s="71">
        <v>0</v>
      </c>
      <c r="Q2506" s="79">
        <v>399</v>
      </c>
      <c r="R2506" s="79">
        <v>0</v>
      </c>
      <c r="S2506" s="71">
        <v>0</v>
      </c>
      <c r="T2506" s="79">
        <v>399</v>
      </c>
      <c r="U2506" s="87" t="s">
        <v>118</v>
      </c>
      <c r="V2506" s="84">
        <f t="shared" si="264"/>
        <v>399</v>
      </c>
      <c r="W2506" s="61">
        <v>46110</v>
      </c>
      <c r="X2506" s="6" t="s">
        <v>159</v>
      </c>
      <c r="Y2506" s="76" t="s">
        <v>6710</v>
      </c>
      <c r="Z2506" s="76" t="s">
        <v>6283</v>
      </c>
      <c r="AA2506" s="76" t="s">
        <v>150</v>
      </c>
      <c r="AB2506" s="76" t="s">
        <v>539</v>
      </c>
      <c r="AC2506" s="76" t="s">
        <v>540</v>
      </c>
      <c r="AD2506" s="76" t="s">
        <v>173</v>
      </c>
      <c r="AE2506" s="76" t="s">
        <v>548</v>
      </c>
      <c r="AF2506" s="76" t="s">
        <v>96</v>
      </c>
      <c r="AG2506" s="82"/>
      <c r="AH2506" s="60"/>
      <c r="AI2506" s="75" t="s">
        <v>8152</v>
      </c>
      <c r="AJ2506" s="6" t="s">
        <v>103</v>
      </c>
      <c r="AK2506" s="81">
        <v>0</v>
      </c>
      <c r="AL2506" s="6" t="s">
        <v>103</v>
      </c>
      <c r="AM2506" s="342"/>
      <c r="AN2506" s="342"/>
      <c r="AO2506" s="342"/>
    </row>
    <row r="2507" spans="1:41">
      <c r="A2507" s="75" t="s">
        <v>8152</v>
      </c>
      <c r="B2507" s="6" t="s">
        <v>93</v>
      </c>
      <c r="C2507" s="76">
        <v>2506</v>
      </c>
      <c r="D2507" s="6" t="s">
        <v>106</v>
      </c>
      <c r="E2507" s="80" t="s">
        <v>2163</v>
      </c>
      <c r="F2507" s="6" t="str">
        <f t="shared" si="263"/>
        <v>FREIGHTRM-J-1296LI26-M46</v>
      </c>
      <c r="G2507" s="95" t="s">
        <v>8346</v>
      </c>
      <c r="H2507" s="95">
        <v>646319</v>
      </c>
      <c r="I2507" s="85" t="s">
        <v>6622</v>
      </c>
      <c r="J2507" s="92">
        <v>46126</v>
      </c>
      <c r="K2507" s="92"/>
      <c r="L2507" s="78" t="s">
        <v>116</v>
      </c>
      <c r="M2507" s="76" t="s">
        <v>173</v>
      </c>
      <c r="N2507" s="80" t="s">
        <v>116</v>
      </c>
      <c r="O2507" s="71">
        <v>0</v>
      </c>
      <c r="P2507" s="71">
        <v>0</v>
      </c>
      <c r="Q2507" s="79">
        <v>979.77</v>
      </c>
      <c r="R2507" s="79">
        <v>0</v>
      </c>
      <c r="S2507" s="71">
        <v>0</v>
      </c>
      <c r="T2507" s="79">
        <v>979.77</v>
      </c>
      <c r="U2507" s="87" t="s">
        <v>118</v>
      </c>
      <c r="V2507" s="84">
        <f t="shared" si="264"/>
        <v>979.77</v>
      </c>
      <c r="W2507" s="61">
        <v>46110</v>
      </c>
      <c r="X2507" s="6" t="s">
        <v>147</v>
      </c>
      <c r="Y2507" s="76" t="s">
        <v>6282</v>
      </c>
      <c r="Z2507" s="76" t="s">
        <v>6283</v>
      </c>
      <c r="AA2507" s="76" t="s">
        <v>150</v>
      </c>
      <c r="AB2507" s="76" t="s">
        <v>1106</v>
      </c>
      <c r="AC2507" s="76" t="s">
        <v>540</v>
      </c>
      <c r="AD2507" s="76" t="s">
        <v>173</v>
      </c>
      <c r="AE2507" s="76" t="s">
        <v>548</v>
      </c>
      <c r="AF2507" s="76" t="s">
        <v>96</v>
      </c>
      <c r="AG2507" s="82"/>
      <c r="AH2507" s="60"/>
      <c r="AI2507" s="75" t="s">
        <v>8152</v>
      </c>
      <c r="AJ2507" s="6" t="s">
        <v>103</v>
      </c>
      <c r="AK2507" s="81">
        <v>0</v>
      </c>
      <c r="AL2507" s="6" t="s">
        <v>103</v>
      </c>
      <c r="AM2507" s="342"/>
      <c r="AN2507" s="342"/>
      <c r="AO2507" s="342"/>
    </row>
    <row r="2508" spans="1:41">
      <c r="A2508" s="75" t="s">
        <v>8152</v>
      </c>
      <c r="B2508" s="6" t="s">
        <v>93</v>
      </c>
      <c r="C2508" s="76">
        <v>2507</v>
      </c>
      <c r="D2508" s="6" t="s">
        <v>106</v>
      </c>
      <c r="E2508" s="80" t="s">
        <v>2163</v>
      </c>
      <c r="F2508" s="6" t="str">
        <f t="shared" si="263"/>
        <v>FREIGHTRM-J-1315LI26- M19 / M45 /M23</v>
      </c>
      <c r="G2508" s="95" t="s">
        <v>8347</v>
      </c>
      <c r="H2508" s="95">
        <v>646324</v>
      </c>
      <c r="I2508" s="85" t="s">
        <v>6622</v>
      </c>
      <c r="J2508" s="92">
        <v>46126</v>
      </c>
      <c r="K2508" s="92"/>
      <c r="L2508" s="78" t="s">
        <v>116</v>
      </c>
      <c r="M2508" s="76" t="s">
        <v>173</v>
      </c>
      <c r="N2508" s="80" t="s">
        <v>116</v>
      </c>
      <c r="O2508" s="71">
        <v>0</v>
      </c>
      <c r="P2508" s="71">
        <v>0</v>
      </c>
      <c r="Q2508" s="79">
        <v>400</v>
      </c>
      <c r="R2508" s="79">
        <v>0</v>
      </c>
      <c r="S2508" s="71">
        <v>0</v>
      </c>
      <c r="T2508" s="79">
        <v>400</v>
      </c>
      <c r="U2508" s="87" t="s">
        <v>118</v>
      </c>
      <c r="V2508" s="84">
        <f t="shared" si="264"/>
        <v>400</v>
      </c>
      <c r="W2508" s="61">
        <v>46121</v>
      </c>
      <c r="X2508" s="6" t="s">
        <v>159</v>
      </c>
      <c r="Y2508" s="76" t="s">
        <v>6710</v>
      </c>
      <c r="Z2508" s="76" t="s">
        <v>6283</v>
      </c>
      <c r="AA2508" s="76" t="s">
        <v>150</v>
      </c>
      <c r="AB2508" s="76" t="s">
        <v>539</v>
      </c>
      <c r="AC2508" s="76" t="s">
        <v>540</v>
      </c>
      <c r="AD2508" s="76" t="s">
        <v>173</v>
      </c>
      <c r="AE2508" s="76" t="s">
        <v>548</v>
      </c>
      <c r="AF2508" s="76" t="s">
        <v>96</v>
      </c>
      <c r="AG2508" s="82"/>
      <c r="AH2508" s="60"/>
      <c r="AI2508" s="75" t="s">
        <v>8152</v>
      </c>
      <c r="AJ2508" s="6" t="s">
        <v>103</v>
      </c>
      <c r="AK2508" s="81">
        <v>0</v>
      </c>
      <c r="AL2508" s="6" t="s">
        <v>103</v>
      </c>
      <c r="AM2508" s="342"/>
      <c r="AN2508" s="342"/>
      <c r="AO2508" s="342"/>
    </row>
    <row r="2509" spans="1:41">
      <c r="A2509" s="75" t="s">
        <v>8152</v>
      </c>
      <c r="B2509" s="6" t="s">
        <v>93</v>
      </c>
      <c r="C2509" s="76">
        <v>2508</v>
      </c>
      <c r="D2509" s="6" t="s">
        <v>106</v>
      </c>
      <c r="E2509" s="80" t="s">
        <v>2163</v>
      </c>
      <c r="F2509" s="6" t="str">
        <f t="shared" si="263"/>
        <v>FREIGHTRM-J-1319LI26- M23</v>
      </c>
      <c r="G2509" s="95" t="s">
        <v>8348</v>
      </c>
      <c r="H2509" s="95">
        <v>646326</v>
      </c>
      <c r="I2509" s="85" t="s">
        <v>6622</v>
      </c>
      <c r="J2509" s="92">
        <v>46126</v>
      </c>
      <c r="K2509" s="92"/>
      <c r="L2509" s="78" t="s">
        <v>116</v>
      </c>
      <c r="M2509" s="76" t="s">
        <v>173</v>
      </c>
      <c r="N2509" s="80" t="s">
        <v>116</v>
      </c>
      <c r="O2509" s="71">
        <v>0</v>
      </c>
      <c r="P2509" s="71">
        <v>0</v>
      </c>
      <c r="Q2509" s="79">
        <v>346</v>
      </c>
      <c r="R2509" s="79">
        <v>0</v>
      </c>
      <c r="S2509" s="71">
        <v>0</v>
      </c>
      <c r="T2509" s="79">
        <v>346</v>
      </c>
      <c r="U2509" s="87" t="s">
        <v>118</v>
      </c>
      <c r="V2509" s="84">
        <f t="shared" si="264"/>
        <v>346</v>
      </c>
      <c r="W2509" s="61">
        <v>46125</v>
      </c>
      <c r="X2509" s="6" t="s">
        <v>6711</v>
      </c>
      <c r="Y2509" s="76" t="s">
        <v>6712</v>
      </c>
      <c r="Z2509" s="76" t="s">
        <v>6283</v>
      </c>
      <c r="AA2509" s="76" t="s">
        <v>1455</v>
      </c>
      <c r="AB2509" s="76" t="s">
        <v>1118</v>
      </c>
      <c r="AC2509" s="76" t="s">
        <v>540</v>
      </c>
      <c r="AD2509" s="76" t="s">
        <v>173</v>
      </c>
      <c r="AE2509" s="76" t="s">
        <v>548</v>
      </c>
      <c r="AF2509" s="76" t="s">
        <v>96</v>
      </c>
      <c r="AG2509" s="82"/>
      <c r="AH2509" s="60"/>
      <c r="AI2509" s="75" t="s">
        <v>8152</v>
      </c>
      <c r="AJ2509" s="6" t="s">
        <v>103</v>
      </c>
      <c r="AK2509" s="81">
        <v>0</v>
      </c>
      <c r="AL2509" s="6" t="s">
        <v>103</v>
      </c>
      <c r="AM2509" s="342"/>
      <c r="AN2509" s="342"/>
      <c r="AO2509" s="342"/>
    </row>
    <row r="2510" spans="1:41">
      <c r="A2510" s="75" t="s">
        <v>8152</v>
      </c>
      <c r="B2510" s="6" t="s">
        <v>93</v>
      </c>
      <c r="C2510" s="76">
        <v>2509</v>
      </c>
      <c r="D2510" s="76" t="s">
        <v>109</v>
      </c>
      <c r="E2510" s="76" t="s">
        <v>105</v>
      </c>
      <c r="F2510" s="6" t="str">
        <f t="shared" si="263"/>
        <v>STORAGEINVENTARIO</v>
      </c>
      <c r="G2510" s="95" t="s">
        <v>194</v>
      </c>
      <c r="H2510" s="6" t="s">
        <v>8349</v>
      </c>
      <c r="I2510" s="85" t="s">
        <v>6622</v>
      </c>
      <c r="J2510" s="100">
        <v>46125</v>
      </c>
      <c r="K2510" s="92"/>
      <c r="L2510" s="78" t="s">
        <v>116</v>
      </c>
      <c r="M2510" s="76" t="s">
        <v>195</v>
      </c>
      <c r="N2510" s="80" t="s">
        <v>116</v>
      </c>
      <c r="O2510" s="71">
        <v>0</v>
      </c>
      <c r="P2510" s="71">
        <v>0</v>
      </c>
      <c r="Q2510" s="79">
        <v>468</v>
      </c>
      <c r="R2510" s="79">
        <v>0</v>
      </c>
      <c r="S2510" s="71">
        <v>0</v>
      </c>
      <c r="T2510" s="79">
        <v>468</v>
      </c>
      <c r="U2510" s="87" t="s">
        <v>118</v>
      </c>
      <c r="V2510" s="84">
        <f t="shared" si="264"/>
        <v>468</v>
      </c>
      <c r="W2510" s="61" t="s">
        <v>119</v>
      </c>
      <c r="X2510" s="6" t="s">
        <v>122</v>
      </c>
      <c r="Y2510" s="76" t="s">
        <v>121</v>
      </c>
      <c r="Z2510" s="76" t="s">
        <v>178</v>
      </c>
      <c r="AA2510" s="76" t="s">
        <v>196</v>
      </c>
      <c r="AB2510" s="76" t="s">
        <v>539</v>
      </c>
      <c r="AC2510" s="76" t="s">
        <v>541</v>
      </c>
      <c r="AD2510" s="76" t="s">
        <v>195</v>
      </c>
      <c r="AE2510" s="76">
        <v>75640000</v>
      </c>
      <c r="AF2510" s="76" t="s">
        <v>96</v>
      </c>
      <c r="AG2510" s="82"/>
      <c r="AH2510" s="60"/>
      <c r="AI2510" s="75" t="s">
        <v>8152</v>
      </c>
      <c r="AJ2510" s="6" t="s">
        <v>103</v>
      </c>
      <c r="AK2510" s="81">
        <v>0</v>
      </c>
      <c r="AL2510" s="6" t="s">
        <v>103</v>
      </c>
      <c r="AM2510" s="342"/>
      <c r="AN2510" s="342"/>
      <c r="AO2510" s="342"/>
    </row>
    <row r="2511" spans="1:41">
      <c r="A2511" s="75" t="s">
        <v>8152</v>
      </c>
      <c r="B2511" s="6" t="s">
        <v>93</v>
      </c>
      <c r="C2511" s="76">
        <v>2510</v>
      </c>
      <c r="D2511" s="76" t="s">
        <v>109</v>
      </c>
      <c r="E2511" s="76" t="s">
        <v>105</v>
      </c>
      <c r="F2511" s="6" t="str">
        <f t="shared" si="263"/>
        <v>STORAGEINVENTARIO</v>
      </c>
      <c r="G2511" s="95" t="s">
        <v>194</v>
      </c>
      <c r="H2511" s="6" t="s">
        <v>8350</v>
      </c>
      <c r="I2511" s="85" t="s">
        <v>6622</v>
      </c>
      <c r="J2511" s="100">
        <v>46129</v>
      </c>
      <c r="K2511" s="92"/>
      <c r="L2511" s="78" t="s">
        <v>116</v>
      </c>
      <c r="M2511" s="76" t="s">
        <v>195</v>
      </c>
      <c r="N2511" s="80" t="s">
        <v>116</v>
      </c>
      <c r="O2511" s="71">
        <v>0</v>
      </c>
      <c r="P2511" s="71">
        <v>0</v>
      </c>
      <c r="Q2511" s="79">
        <v>288</v>
      </c>
      <c r="R2511" s="79">
        <v>0</v>
      </c>
      <c r="S2511" s="71">
        <v>0</v>
      </c>
      <c r="T2511" s="79">
        <v>288</v>
      </c>
      <c r="U2511" s="87" t="s">
        <v>118</v>
      </c>
      <c r="V2511" s="84">
        <f t="shared" si="264"/>
        <v>288</v>
      </c>
      <c r="W2511" s="61" t="s">
        <v>119</v>
      </c>
      <c r="X2511" s="6" t="s">
        <v>122</v>
      </c>
      <c r="Y2511" s="76" t="s">
        <v>121</v>
      </c>
      <c r="Z2511" s="76" t="s">
        <v>178</v>
      </c>
      <c r="AA2511" s="76" t="s">
        <v>196</v>
      </c>
      <c r="AB2511" s="76" t="s">
        <v>539</v>
      </c>
      <c r="AC2511" s="76" t="s">
        <v>541</v>
      </c>
      <c r="AD2511" s="76" t="s">
        <v>195</v>
      </c>
      <c r="AE2511" s="76">
        <v>75640000</v>
      </c>
      <c r="AF2511" s="76" t="s">
        <v>96</v>
      </c>
      <c r="AG2511" s="82"/>
      <c r="AH2511" s="60"/>
      <c r="AI2511" s="75" t="s">
        <v>8152</v>
      </c>
      <c r="AJ2511" s="6" t="s">
        <v>103</v>
      </c>
      <c r="AK2511" s="81">
        <v>0</v>
      </c>
      <c r="AL2511" s="6" t="s">
        <v>103</v>
      </c>
      <c r="AM2511" s="342"/>
      <c r="AN2511" s="342"/>
      <c r="AO2511" s="342"/>
    </row>
    <row r="2512" spans="1:41">
      <c r="A2512" s="75" t="s">
        <v>8152</v>
      </c>
      <c r="B2512" s="6" t="s">
        <v>93</v>
      </c>
      <c r="C2512" s="76">
        <v>2511</v>
      </c>
      <c r="D2512" s="76" t="s">
        <v>1564</v>
      </c>
      <c r="E2512" s="76" t="s">
        <v>2163</v>
      </c>
      <c r="F2512" s="6" t="str">
        <f t="shared" si="263"/>
        <v>FREIGHTRM-M-039-SI26-M19</v>
      </c>
      <c r="G2512" s="95" t="s">
        <v>6606</v>
      </c>
      <c r="H2512" s="99">
        <v>66951</v>
      </c>
      <c r="I2512" s="85" t="s">
        <v>6622</v>
      </c>
      <c r="J2512" s="100">
        <v>46129</v>
      </c>
      <c r="K2512" s="100" t="s">
        <v>8579</v>
      </c>
      <c r="L2512" s="78" t="s">
        <v>116</v>
      </c>
      <c r="M2512" s="76" t="s">
        <v>173</v>
      </c>
      <c r="N2512" s="76" t="s">
        <v>5842</v>
      </c>
      <c r="O2512" s="71">
        <v>0</v>
      </c>
      <c r="P2512" s="71">
        <v>0</v>
      </c>
      <c r="Q2512" s="79">
        <v>61740</v>
      </c>
      <c r="R2512" s="79">
        <v>9878.4</v>
      </c>
      <c r="S2512" s="71">
        <v>0</v>
      </c>
      <c r="T2512" s="79">
        <v>71618.399999999994</v>
      </c>
      <c r="U2512" s="87" t="s">
        <v>24</v>
      </c>
      <c r="V2512" s="84">
        <f t="shared" ref="V2512:V2527" si="265">T2512/17.3838</f>
        <v>4119.8357091084799</v>
      </c>
      <c r="W2512" s="61">
        <v>46106</v>
      </c>
      <c r="X2512" s="76" t="s">
        <v>2058</v>
      </c>
      <c r="Y2512" s="76" t="s">
        <v>2059</v>
      </c>
      <c r="Z2512" s="76" t="s">
        <v>2058</v>
      </c>
      <c r="AA2512" s="76" t="s">
        <v>2058</v>
      </c>
      <c r="AB2512" s="76" t="s">
        <v>539</v>
      </c>
      <c r="AC2512" s="76" t="s">
        <v>540</v>
      </c>
      <c r="AD2512" s="76" t="s">
        <v>174</v>
      </c>
      <c r="AE2512" s="378">
        <v>67110003</v>
      </c>
      <c r="AF2512" s="76" t="s">
        <v>96</v>
      </c>
      <c r="AG2512" s="82"/>
      <c r="AH2512" s="60"/>
      <c r="AI2512" s="75" t="s">
        <v>8152</v>
      </c>
      <c r="AJ2512" s="6" t="s">
        <v>103</v>
      </c>
      <c r="AK2512" s="81">
        <v>0</v>
      </c>
      <c r="AL2512" s="6" t="s">
        <v>103</v>
      </c>
      <c r="AM2512" s="342"/>
      <c r="AN2512" s="342"/>
      <c r="AO2512" s="342"/>
    </row>
    <row r="2513" spans="1:41">
      <c r="A2513" s="75" t="s">
        <v>8152</v>
      </c>
      <c r="B2513" s="6" t="s">
        <v>93</v>
      </c>
      <c r="C2513" s="76">
        <v>2512</v>
      </c>
      <c r="D2513" s="76" t="s">
        <v>1564</v>
      </c>
      <c r="E2513" s="76" t="s">
        <v>2163</v>
      </c>
      <c r="F2513" s="6" t="str">
        <f t="shared" si="263"/>
        <v>FREIGHTAF-M-104-SI26-M46</v>
      </c>
      <c r="G2513" s="95" t="s">
        <v>6878</v>
      </c>
      <c r="H2513" s="99">
        <v>66952</v>
      </c>
      <c r="I2513" s="85" t="s">
        <v>6622</v>
      </c>
      <c r="J2513" s="100">
        <v>46129</v>
      </c>
      <c r="K2513" s="100" t="s">
        <v>8580</v>
      </c>
      <c r="L2513" s="78" t="s">
        <v>116</v>
      </c>
      <c r="M2513" s="76" t="s">
        <v>173</v>
      </c>
      <c r="N2513" s="76" t="s">
        <v>6877</v>
      </c>
      <c r="O2513" s="71">
        <v>0</v>
      </c>
      <c r="P2513" s="71">
        <v>0</v>
      </c>
      <c r="Q2513" s="79">
        <v>53808</v>
      </c>
      <c r="R2513" s="79">
        <v>8609.2800000000007</v>
      </c>
      <c r="S2513" s="71">
        <v>0</v>
      </c>
      <c r="T2513" s="79">
        <v>62417.279999999999</v>
      </c>
      <c r="U2513" s="87" t="s">
        <v>24</v>
      </c>
      <c r="V2513" s="84">
        <f t="shared" si="265"/>
        <v>3590.5429192696647</v>
      </c>
      <c r="W2513" s="61">
        <v>46106</v>
      </c>
      <c r="X2513" s="76" t="s">
        <v>2058</v>
      </c>
      <c r="Y2513" s="76" t="s">
        <v>2059</v>
      </c>
      <c r="Z2513" s="76" t="s">
        <v>2058</v>
      </c>
      <c r="AA2513" s="76" t="s">
        <v>2058</v>
      </c>
      <c r="AB2513" s="76" t="s">
        <v>1106</v>
      </c>
      <c r="AC2513" s="76" t="s">
        <v>540</v>
      </c>
      <c r="AD2513" s="76" t="s">
        <v>174</v>
      </c>
      <c r="AE2513" s="378">
        <v>67110003</v>
      </c>
      <c r="AF2513" s="76" t="s">
        <v>96</v>
      </c>
      <c r="AG2513" s="82"/>
      <c r="AH2513" s="60"/>
      <c r="AI2513" s="75" t="s">
        <v>8152</v>
      </c>
      <c r="AJ2513" s="6" t="s">
        <v>103</v>
      </c>
      <c r="AK2513" s="81">
        <v>0</v>
      </c>
      <c r="AL2513" s="6" t="s">
        <v>103</v>
      </c>
      <c r="AM2513" s="342"/>
      <c r="AN2513" s="342"/>
      <c r="AO2513" s="342"/>
    </row>
    <row r="2514" spans="1:41">
      <c r="A2514" s="75" t="s">
        <v>8152</v>
      </c>
      <c r="B2514" s="6" t="s">
        <v>93</v>
      </c>
      <c r="C2514" s="76">
        <v>2513</v>
      </c>
      <c r="D2514" s="76" t="s">
        <v>1564</v>
      </c>
      <c r="E2514" s="76" t="s">
        <v>2163</v>
      </c>
      <c r="F2514" s="6" t="str">
        <f t="shared" si="263"/>
        <v>FREIGHTRM-M-086-SI26-M19</v>
      </c>
      <c r="G2514" s="95" t="s">
        <v>8080</v>
      </c>
      <c r="H2514" s="99">
        <v>66953</v>
      </c>
      <c r="I2514" s="85" t="s">
        <v>6622</v>
      </c>
      <c r="J2514" s="100">
        <v>46129</v>
      </c>
      <c r="K2514" s="100" t="s">
        <v>8581</v>
      </c>
      <c r="L2514" s="78" t="s">
        <v>116</v>
      </c>
      <c r="M2514" s="76" t="s">
        <v>173</v>
      </c>
      <c r="N2514" s="76" t="s">
        <v>7615</v>
      </c>
      <c r="O2514" s="71">
        <v>0</v>
      </c>
      <c r="P2514" s="71">
        <v>0</v>
      </c>
      <c r="Q2514" s="79">
        <v>52300</v>
      </c>
      <c r="R2514" s="79">
        <v>8368</v>
      </c>
      <c r="S2514" s="71">
        <v>0</v>
      </c>
      <c r="T2514" s="79">
        <v>60668</v>
      </c>
      <c r="U2514" s="87" t="s">
        <v>24</v>
      </c>
      <c r="V2514" s="84">
        <f t="shared" si="265"/>
        <v>3489.9158987102933</v>
      </c>
      <c r="W2514" s="61">
        <v>46109</v>
      </c>
      <c r="X2514" s="76" t="s">
        <v>2058</v>
      </c>
      <c r="Y2514" s="76" t="s">
        <v>2059</v>
      </c>
      <c r="Z2514" s="76" t="s">
        <v>2058</v>
      </c>
      <c r="AA2514" s="76" t="s">
        <v>2058</v>
      </c>
      <c r="AB2514" s="76" t="s">
        <v>539</v>
      </c>
      <c r="AC2514" s="76" t="s">
        <v>540</v>
      </c>
      <c r="AD2514" s="76" t="s">
        <v>174</v>
      </c>
      <c r="AE2514" s="378">
        <v>67110003</v>
      </c>
      <c r="AF2514" s="76" t="s">
        <v>96</v>
      </c>
      <c r="AG2514" s="82"/>
      <c r="AH2514" s="60"/>
      <c r="AI2514" s="75" t="s">
        <v>8152</v>
      </c>
      <c r="AJ2514" s="6" t="s">
        <v>103</v>
      </c>
      <c r="AK2514" s="81">
        <v>0</v>
      </c>
      <c r="AL2514" s="6" t="s">
        <v>103</v>
      </c>
      <c r="AM2514" s="342"/>
      <c r="AN2514" s="342"/>
      <c r="AO2514" s="342"/>
    </row>
    <row r="2515" spans="1:41">
      <c r="A2515" s="75" t="s">
        <v>8152</v>
      </c>
      <c r="B2515" s="6" t="s">
        <v>93</v>
      </c>
      <c r="C2515" s="76">
        <v>2514</v>
      </c>
      <c r="D2515" s="76" t="s">
        <v>1564</v>
      </c>
      <c r="E2515" s="76" t="s">
        <v>2163</v>
      </c>
      <c r="F2515" s="6" t="str">
        <f t="shared" si="263"/>
        <v>FREIGHTRM-M-088-SI26-M19</v>
      </c>
      <c r="G2515" s="95" t="s">
        <v>8351</v>
      </c>
      <c r="H2515" s="99">
        <v>66956</v>
      </c>
      <c r="I2515" s="85" t="s">
        <v>6622</v>
      </c>
      <c r="J2515" s="100">
        <v>46129</v>
      </c>
      <c r="K2515" s="100" t="s">
        <v>8582</v>
      </c>
      <c r="L2515" s="78" t="s">
        <v>116</v>
      </c>
      <c r="M2515" s="76" t="s">
        <v>173</v>
      </c>
      <c r="N2515" s="76" t="s">
        <v>7585</v>
      </c>
      <c r="O2515" s="71">
        <v>0</v>
      </c>
      <c r="P2515" s="71">
        <v>0</v>
      </c>
      <c r="Q2515" s="79">
        <v>72300</v>
      </c>
      <c r="R2515" s="79">
        <v>11568</v>
      </c>
      <c r="S2515" s="71">
        <v>0</v>
      </c>
      <c r="T2515" s="79">
        <v>83868</v>
      </c>
      <c r="U2515" s="87" t="s">
        <v>24</v>
      </c>
      <c r="V2515" s="84">
        <f t="shared" si="265"/>
        <v>4824.4917681979769</v>
      </c>
      <c r="W2515" s="61">
        <v>46107</v>
      </c>
      <c r="X2515" s="76" t="s">
        <v>2058</v>
      </c>
      <c r="Y2515" s="76" t="s">
        <v>2059</v>
      </c>
      <c r="Z2515" s="76" t="s">
        <v>2058</v>
      </c>
      <c r="AA2515" s="76" t="s">
        <v>2058</v>
      </c>
      <c r="AB2515" s="76" t="s">
        <v>539</v>
      </c>
      <c r="AC2515" s="76" t="s">
        <v>540</v>
      </c>
      <c r="AD2515" s="76" t="s">
        <v>174</v>
      </c>
      <c r="AE2515" s="378">
        <v>67110003</v>
      </c>
      <c r="AF2515" s="76" t="s">
        <v>96</v>
      </c>
      <c r="AG2515" s="82"/>
      <c r="AH2515" s="60"/>
      <c r="AI2515" s="75" t="s">
        <v>8152</v>
      </c>
      <c r="AJ2515" s="6" t="s">
        <v>103</v>
      </c>
      <c r="AK2515" s="81">
        <v>0</v>
      </c>
      <c r="AL2515" s="6" t="s">
        <v>103</v>
      </c>
      <c r="AM2515" s="342"/>
      <c r="AN2515" s="342"/>
      <c r="AO2515" s="342"/>
    </row>
    <row r="2516" spans="1:41">
      <c r="A2516" s="75" t="s">
        <v>8152</v>
      </c>
      <c r="B2516" s="6" t="s">
        <v>93</v>
      </c>
      <c r="C2516" s="76">
        <v>2515</v>
      </c>
      <c r="D2516" s="76" t="s">
        <v>1564</v>
      </c>
      <c r="E2516" s="76" t="s">
        <v>2163</v>
      </c>
      <c r="F2516" s="6" t="str">
        <f t="shared" si="263"/>
        <v>FREIGHTAF-M-150-SI26-M46</v>
      </c>
      <c r="G2516" s="95" t="s">
        <v>8352</v>
      </c>
      <c r="H2516" s="99">
        <v>66954</v>
      </c>
      <c r="I2516" s="85" t="s">
        <v>6622</v>
      </c>
      <c r="J2516" s="100">
        <v>46129</v>
      </c>
      <c r="K2516" s="100" t="s">
        <v>8583</v>
      </c>
      <c r="L2516" s="78" t="s">
        <v>116</v>
      </c>
      <c r="M2516" s="76" t="s">
        <v>173</v>
      </c>
      <c r="N2516" s="76" t="s">
        <v>8561</v>
      </c>
      <c r="O2516" s="71">
        <v>0</v>
      </c>
      <c r="P2516" s="71">
        <v>0</v>
      </c>
      <c r="Q2516" s="79">
        <v>52300</v>
      </c>
      <c r="R2516" s="79">
        <v>8368</v>
      </c>
      <c r="S2516" s="71">
        <v>0</v>
      </c>
      <c r="T2516" s="79">
        <v>60668</v>
      </c>
      <c r="U2516" s="87" t="s">
        <v>24</v>
      </c>
      <c r="V2516" s="84">
        <f t="shared" si="265"/>
        <v>3489.9158987102933</v>
      </c>
      <c r="W2516" s="61">
        <v>46125</v>
      </c>
      <c r="X2516" s="76" t="s">
        <v>2058</v>
      </c>
      <c r="Y2516" s="76" t="s">
        <v>2059</v>
      </c>
      <c r="Z2516" s="76" t="s">
        <v>2058</v>
      </c>
      <c r="AA2516" s="76" t="s">
        <v>2058</v>
      </c>
      <c r="AB2516" s="76" t="s">
        <v>1106</v>
      </c>
      <c r="AC2516" s="76" t="s">
        <v>540</v>
      </c>
      <c r="AD2516" s="76" t="s">
        <v>174</v>
      </c>
      <c r="AE2516" s="378">
        <v>67110003</v>
      </c>
      <c r="AF2516" s="76" t="s">
        <v>96</v>
      </c>
      <c r="AG2516" s="82"/>
      <c r="AH2516" s="60"/>
      <c r="AI2516" s="75" t="s">
        <v>8152</v>
      </c>
      <c r="AJ2516" s="6" t="s">
        <v>103</v>
      </c>
      <c r="AK2516" s="81">
        <v>0</v>
      </c>
      <c r="AL2516" s="6" t="s">
        <v>103</v>
      </c>
      <c r="AM2516" s="342"/>
      <c r="AN2516" s="342"/>
      <c r="AO2516" s="342"/>
    </row>
    <row r="2517" spans="1:41">
      <c r="A2517" s="75" t="s">
        <v>8152</v>
      </c>
      <c r="B2517" s="6" t="s">
        <v>93</v>
      </c>
      <c r="C2517" s="76">
        <v>2516</v>
      </c>
      <c r="D2517" s="76" t="s">
        <v>1564</v>
      </c>
      <c r="E2517" s="76" t="s">
        <v>2163</v>
      </c>
      <c r="F2517" s="6" t="str">
        <f t="shared" si="263"/>
        <v>FREIGHTRM-M-102-SI26-M19</v>
      </c>
      <c r="G2517" s="95" t="s">
        <v>8353</v>
      </c>
      <c r="H2517" s="99">
        <v>66955</v>
      </c>
      <c r="I2517" s="85" t="s">
        <v>6622</v>
      </c>
      <c r="J2517" s="100">
        <v>46129</v>
      </c>
      <c r="K2517" s="100" t="s">
        <v>8584</v>
      </c>
      <c r="L2517" s="78" t="s">
        <v>116</v>
      </c>
      <c r="M2517" s="76" t="s">
        <v>173</v>
      </c>
      <c r="N2517" s="76" t="s">
        <v>8585</v>
      </c>
      <c r="O2517" s="71">
        <v>0</v>
      </c>
      <c r="P2517" s="71">
        <v>0</v>
      </c>
      <c r="Q2517" s="79">
        <v>85180</v>
      </c>
      <c r="R2517" s="79">
        <v>13628.8</v>
      </c>
      <c r="S2517" s="71">
        <v>0</v>
      </c>
      <c r="T2517" s="79">
        <v>98808.8</v>
      </c>
      <c r="U2517" s="87" t="s">
        <v>24</v>
      </c>
      <c r="V2517" s="84">
        <f t="shared" si="265"/>
        <v>5683.958628148046</v>
      </c>
      <c r="W2517" s="61">
        <v>46123</v>
      </c>
      <c r="X2517" s="76" t="s">
        <v>2058</v>
      </c>
      <c r="Y2517" s="76" t="s">
        <v>2059</v>
      </c>
      <c r="Z2517" s="76" t="s">
        <v>2058</v>
      </c>
      <c r="AA2517" s="76" t="s">
        <v>2058</v>
      </c>
      <c r="AB2517" s="76" t="s">
        <v>539</v>
      </c>
      <c r="AC2517" s="76" t="s">
        <v>540</v>
      </c>
      <c r="AD2517" s="76" t="s">
        <v>174</v>
      </c>
      <c r="AE2517" s="378">
        <v>67110003</v>
      </c>
      <c r="AF2517" s="76" t="s">
        <v>96</v>
      </c>
      <c r="AG2517" s="82"/>
      <c r="AH2517" s="60"/>
      <c r="AI2517" s="75" t="s">
        <v>8152</v>
      </c>
      <c r="AJ2517" s="6" t="s">
        <v>103</v>
      </c>
      <c r="AK2517" s="81">
        <v>0</v>
      </c>
      <c r="AL2517" s="6" t="s">
        <v>103</v>
      </c>
      <c r="AM2517" s="342"/>
      <c r="AN2517" s="342"/>
      <c r="AO2517" s="342"/>
    </row>
    <row r="2518" spans="1:41">
      <c r="A2518" s="75" t="s">
        <v>8152</v>
      </c>
      <c r="B2518" s="6" t="s">
        <v>93</v>
      </c>
      <c r="C2518" s="76">
        <v>2517</v>
      </c>
      <c r="D2518" s="76" t="s">
        <v>1564</v>
      </c>
      <c r="E2518" s="76" t="s">
        <v>2163</v>
      </c>
      <c r="F2518" s="6" t="str">
        <f t="shared" si="263"/>
        <v>FREIGHTRM-M-023-SI26-M19</v>
      </c>
      <c r="G2518" s="95" t="s">
        <v>8082</v>
      </c>
      <c r="H2518" s="99">
        <v>66892</v>
      </c>
      <c r="I2518" s="85" t="s">
        <v>6622</v>
      </c>
      <c r="J2518" s="100">
        <v>46129</v>
      </c>
      <c r="K2518" s="100" t="s">
        <v>8586</v>
      </c>
      <c r="L2518" s="78" t="s">
        <v>116</v>
      </c>
      <c r="M2518" s="76" t="s">
        <v>173</v>
      </c>
      <c r="N2518" s="76" t="s">
        <v>5342</v>
      </c>
      <c r="O2518" s="71">
        <v>0</v>
      </c>
      <c r="P2518" s="71">
        <v>0</v>
      </c>
      <c r="Q2518" s="79">
        <v>52300</v>
      </c>
      <c r="R2518" s="79">
        <v>8368</v>
      </c>
      <c r="S2518" s="71">
        <v>0</v>
      </c>
      <c r="T2518" s="79">
        <v>60668</v>
      </c>
      <c r="U2518" s="87" t="s">
        <v>24</v>
      </c>
      <c r="V2518" s="84">
        <f t="shared" si="265"/>
        <v>3489.9158987102933</v>
      </c>
      <c r="W2518" s="61">
        <v>46070</v>
      </c>
      <c r="X2518" s="76" t="s">
        <v>2058</v>
      </c>
      <c r="Y2518" s="76" t="s">
        <v>2059</v>
      </c>
      <c r="Z2518" s="76" t="s">
        <v>2058</v>
      </c>
      <c r="AA2518" s="76" t="s">
        <v>2058</v>
      </c>
      <c r="AB2518" s="76" t="s">
        <v>539</v>
      </c>
      <c r="AC2518" s="76" t="s">
        <v>540</v>
      </c>
      <c r="AD2518" s="76" t="s">
        <v>174</v>
      </c>
      <c r="AE2518" s="378">
        <v>67110003</v>
      </c>
      <c r="AF2518" s="76" t="s">
        <v>96</v>
      </c>
      <c r="AG2518" s="82"/>
      <c r="AH2518" s="60"/>
      <c r="AI2518" s="75" t="s">
        <v>8152</v>
      </c>
      <c r="AJ2518" s="6" t="s">
        <v>103</v>
      </c>
      <c r="AK2518" s="81">
        <v>0</v>
      </c>
      <c r="AL2518" s="6" t="s">
        <v>103</v>
      </c>
      <c r="AM2518" s="342"/>
      <c r="AN2518" s="342"/>
      <c r="AO2518" s="342"/>
    </row>
    <row r="2519" spans="1:41">
      <c r="A2519" s="75" t="s">
        <v>8152</v>
      </c>
      <c r="B2519" s="6" t="s">
        <v>93</v>
      </c>
      <c r="C2519" s="76">
        <v>2518</v>
      </c>
      <c r="D2519" s="76" t="s">
        <v>1564</v>
      </c>
      <c r="E2519" s="76" t="s">
        <v>2163</v>
      </c>
      <c r="F2519" s="6" t="str">
        <f t="shared" si="263"/>
        <v>FREIGHTRM-M-024-SI26-M19</v>
      </c>
      <c r="G2519" s="95" t="s">
        <v>8084</v>
      </c>
      <c r="H2519" s="99">
        <v>66893</v>
      </c>
      <c r="I2519" s="85" t="s">
        <v>6622</v>
      </c>
      <c r="J2519" s="100">
        <v>46129</v>
      </c>
      <c r="K2519" s="100" t="s">
        <v>8587</v>
      </c>
      <c r="L2519" s="78" t="s">
        <v>116</v>
      </c>
      <c r="M2519" s="76" t="s">
        <v>173</v>
      </c>
      <c r="N2519" s="76" t="s">
        <v>5345</v>
      </c>
      <c r="O2519" s="71">
        <v>0</v>
      </c>
      <c r="P2519" s="71">
        <v>0</v>
      </c>
      <c r="Q2519" s="79">
        <v>52300</v>
      </c>
      <c r="R2519" s="79">
        <v>8368</v>
      </c>
      <c r="S2519" s="71">
        <v>0</v>
      </c>
      <c r="T2519" s="79">
        <v>60668</v>
      </c>
      <c r="U2519" s="87" t="s">
        <v>24</v>
      </c>
      <c r="V2519" s="84">
        <f t="shared" si="265"/>
        <v>3489.9158987102933</v>
      </c>
      <c r="W2519" s="61">
        <v>46071</v>
      </c>
      <c r="X2519" s="76" t="s">
        <v>2058</v>
      </c>
      <c r="Y2519" s="76" t="s">
        <v>2059</v>
      </c>
      <c r="Z2519" s="76" t="s">
        <v>2058</v>
      </c>
      <c r="AA2519" s="76" t="s">
        <v>2058</v>
      </c>
      <c r="AB2519" s="76" t="s">
        <v>539</v>
      </c>
      <c r="AC2519" s="76" t="s">
        <v>540</v>
      </c>
      <c r="AD2519" s="76" t="s">
        <v>174</v>
      </c>
      <c r="AE2519" s="378">
        <v>67110003</v>
      </c>
      <c r="AF2519" s="76" t="s">
        <v>96</v>
      </c>
      <c r="AG2519" s="82"/>
      <c r="AH2519" s="60"/>
      <c r="AI2519" s="75" t="s">
        <v>8152</v>
      </c>
      <c r="AJ2519" s="6" t="s">
        <v>103</v>
      </c>
      <c r="AK2519" s="81">
        <v>0</v>
      </c>
      <c r="AL2519" s="6" t="s">
        <v>103</v>
      </c>
      <c r="AM2519" s="342"/>
      <c r="AN2519" s="342"/>
      <c r="AO2519" s="342"/>
    </row>
    <row r="2520" spans="1:41">
      <c r="A2520" s="75" t="s">
        <v>8152</v>
      </c>
      <c r="B2520" s="6" t="s">
        <v>93</v>
      </c>
      <c r="C2520" s="76">
        <v>2519</v>
      </c>
      <c r="D2520" s="76" t="s">
        <v>1564</v>
      </c>
      <c r="E2520" s="76" t="s">
        <v>2163</v>
      </c>
      <c r="F2520" s="6" t="str">
        <f t="shared" si="263"/>
        <v>FREIGHTRM-M-017-SI26-M19</v>
      </c>
      <c r="G2520" s="95" t="s">
        <v>8086</v>
      </c>
      <c r="H2520" s="99">
        <v>66894</v>
      </c>
      <c r="I2520" s="85" t="s">
        <v>6622</v>
      </c>
      <c r="J2520" s="100">
        <v>46129</v>
      </c>
      <c r="K2520" s="100" t="s">
        <v>8588</v>
      </c>
      <c r="L2520" s="78" t="s">
        <v>116</v>
      </c>
      <c r="M2520" s="76" t="s">
        <v>173</v>
      </c>
      <c r="N2520" s="76" t="s">
        <v>5288</v>
      </c>
      <c r="O2520" s="71">
        <v>0</v>
      </c>
      <c r="P2520" s="71">
        <v>0</v>
      </c>
      <c r="Q2520" s="79">
        <v>52300</v>
      </c>
      <c r="R2520" s="79">
        <v>8368</v>
      </c>
      <c r="S2520" s="71">
        <v>0</v>
      </c>
      <c r="T2520" s="79">
        <v>60668</v>
      </c>
      <c r="U2520" s="87" t="s">
        <v>24</v>
      </c>
      <c r="V2520" s="84">
        <f t="shared" si="265"/>
        <v>3489.9158987102933</v>
      </c>
      <c r="W2520" s="61">
        <v>46071</v>
      </c>
      <c r="X2520" s="76" t="s">
        <v>2058</v>
      </c>
      <c r="Y2520" s="76" t="s">
        <v>2059</v>
      </c>
      <c r="Z2520" s="76" t="s">
        <v>2058</v>
      </c>
      <c r="AA2520" s="76" t="s">
        <v>2058</v>
      </c>
      <c r="AB2520" s="76" t="s">
        <v>539</v>
      </c>
      <c r="AC2520" s="76" t="s">
        <v>540</v>
      </c>
      <c r="AD2520" s="76" t="s">
        <v>174</v>
      </c>
      <c r="AE2520" s="378">
        <v>67110003</v>
      </c>
      <c r="AF2520" s="76" t="s">
        <v>96</v>
      </c>
      <c r="AG2520" s="82"/>
      <c r="AH2520" s="60"/>
      <c r="AI2520" s="75" t="s">
        <v>8152</v>
      </c>
      <c r="AJ2520" s="6" t="s">
        <v>103</v>
      </c>
      <c r="AK2520" s="81">
        <v>0</v>
      </c>
      <c r="AL2520" s="6" t="s">
        <v>103</v>
      </c>
      <c r="AM2520" s="342"/>
      <c r="AN2520" s="342"/>
      <c r="AO2520" s="342"/>
    </row>
    <row r="2521" spans="1:41">
      <c r="A2521" s="75" t="s">
        <v>8152</v>
      </c>
      <c r="B2521" s="6" t="s">
        <v>93</v>
      </c>
      <c r="C2521" s="76">
        <v>2520</v>
      </c>
      <c r="D2521" s="76" t="s">
        <v>1564</v>
      </c>
      <c r="E2521" s="76" t="s">
        <v>2163</v>
      </c>
      <c r="F2521" s="6" t="str">
        <f t="shared" si="263"/>
        <v>FREIGHTRM-M-033-SI26-M19</v>
      </c>
      <c r="G2521" s="95" t="s">
        <v>8088</v>
      </c>
      <c r="H2521" s="99">
        <v>66895</v>
      </c>
      <c r="I2521" s="85" t="s">
        <v>6622</v>
      </c>
      <c r="J2521" s="100">
        <v>46129</v>
      </c>
      <c r="K2521" s="100" t="s">
        <v>8589</v>
      </c>
      <c r="L2521" s="78" t="s">
        <v>116</v>
      </c>
      <c r="M2521" s="76" t="s">
        <v>173</v>
      </c>
      <c r="N2521" s="76" t="s">
        <v>8590</v>
      </c>
      <c r="O2521" s="71">
        <v>0</v>
      </c>
      <c r="P2521" s="71">
        <v>0</v>
      </c>
      <c r="Q2521" s="79">
        <v>68700</v>
      </c>
      <c r="R2521" s="79">
        <v>10992</v>
      </c>
      <c r="S2521" s="71">
        <v>0</v>
      </c>
      <c r="T2521" s="79">
        <v>79692</v>
      </c>
      <c r="U2521" s="87" t="s">
        <v>24</v>
      </c>
      <c r="V2521" s="84">
        <f t="shared" si="265"/>
        <v>4584.268111690194</v>
      </c>
      <c r="W2521" s="61">
        <v>46073</v>
      </c>
      <c r="X2521" s="76" t="s">
        <v>2058</v>
      </c>
      <c r="Y2521" s="76" t="s">
        <v>2059</v>
      </c>
      <c r="Z2521" s="76" t="s">
        <v>2058</v>
      </c>
      <c r="AA2521" s="76" t="s">
        <v>2058</v>
      </c>
      <c r="AB2521" s="76" t="s">
        <v>539</v>
      </c>
      <c r="AC2521" s="76" t="s">
        <v>540</v>
      </c>
      <c r="AD2521" s="76" t="s">
        <v>174</v>
      </c>
      <c r="AE2521" s="378">
        <v>67110003</v>
      </c>
      <c r="AF2521" s="76" t="s">
        <v>96</v>
      </c>
      <c r="AG2521" s="82"/>
      <c r="AH2521" s="60"/>
      <c r="AI2521" s="75" t="s">
        <v>8152</v>
      </c>
      <c r="AJ2521" s="6" t="s">
        <v>103</v>
      </c>
      <c r="AK2521" s="81">
        <v>0</v>
      </c>
      <c r="AL2521" s="6" t="s">
        <v>103</v>
      </c>
      <c r="AM2521" s="342"/>
      <c r="AN2521" s="342"/>
      <c r="AO2521" s="342"/>
    </row>
    <row r="2522" spans="1:41">
      <c r="A2522" s="75" t="s">
        <v>8152</v>
      </c>
      <c r="B2522" s="6" t="s">
        <v>93</v>
      </c>
      <c r="C2522" s="76">
        <v>2521</v>
      </c>
      <c r="D2522" s="76" t="s">
        <v>1564</v>
      </c>
      <c r="E2522" s="76" t="s">
        <v>2163</v>
      </c>
      <c r="F2522" s="6" t="str">
        <f t="shared" si="263"/>
        <v>FREIGHTAF-M-108-SI26-M46</v>
      </c>
      <c r="G2522" s="95" t="s">
        <v>6840</v>
      </c>
      <c r="H2522" s="99">
        <v>66904</v>
      </c>
      <c r="I2522" s="85" t="s">
        <v>6622</v>
      </c>
      <c r="J2522" s="100">
        <v>46129</v>
      </c>
      <c r="K2522" s="100" t="s">
        <v>8024</v>
      </c>
      <c r="L2522" s="78" t="s">
        <v>116</v>
      </c>
      <c r="M2522" s="76" t="s">
        <v>173</v>
      </c>
      <c r="N2522" s="76" t="s">
        <v>7361</v>
      </c>
      <c r="O2522" s="71">
        <v>0</v>
      </c>
      <c r="P2522" s="71">
        <v>0</v>
      </c>
      <c r="Q2522" s="79">
        <v>2400</v>
      </c>
      <c r="R2522" s="79">
        <v>384</v>
      </c>
      <c r="S2522" s="71">
        <v>0</v>
      </c>
      <c r="T2522" s="79">
        <v>2784</v>
      </c>
      <c r="U2522" s="87" t="s">
        <v>24</v>
      </c>
      <c r="V2522" s="84">
        <f t="shared" si="265"/>
        <v>160.14910433852205</v>
      </c>
      <c r="W2522" s="61">
        <v>46105</v>
      </c>
      <c r="X2522" s="76" t="s">
        <v>2058</v>
      </c>
      <c r="Y2522" s="76" t="s">
        <v>2059</v>
      </c>
      <c r="Z2522" s="76" t="s">
        <v>2058</v>
      </c>
      <c r="AA2522" s="76" t="s">
        <v>2058</v>
      </c>
      <c r="AB2522" s="76" t="s">
        <v>1106</v>
      </c>
      <c r="AC2522" s="76" t="s">
        <v>540</v>
      </c>
      <c r="AD2522" s="76" t="s">
        <v>174</v>
      </c>
      <c r="AE2522" s="378">
        <v>67110003</v>
      </c>
      <c r="AF2522" s="76" t="s">
        <v>96</v>
      </c>
      <c r="AG2522" s="82"/>
      <c r="AH2522" s="60"/>
      <c r="AI2522" s="75" t="s">
        <v>8152</v>
      </c>
      <c r="AJ2522" s="6" t="s">
        <v>103</v>
      </c>
      <c r="AK2522" s="81">
        <v>0</v>
      </c>
      <c r="AL2522" s="6" t="s">
        <v>103</v>
      </c>
      <c r="AM2522" s="342"/>
      <c r="AN2522" s="342"/>
      <c r="AO2522" s="342"/>
    </row>
    <row r="2523" spans="1:41">
      <c r="A2523" s="75" t="s">
        <v>8152</v>
      </c>
      <c r="B2523" s="6" t="s">
        <v>93</v>
      </c>
      <c r="C2523" s="76">
        <v>2522</v>
      </c>
      <c r="D2523" s="76" t="s">
        <v>1564</v>
      </c>
      <c r="E2523" s="76" t="s">
        <v>2163</v>
      </c>
      <c r="F2523" s="6" t="str">
        <f t="shared" si="263"/>
        <v>FREIGHTAF-M-110-SI26-M46</v>
      </c>
      <c r="G2523" s="95" t="s">
        <v>6845</v>
      </c>
      <c r="H2523" s="99">
        <v>66906</v>
      </c>
      <c r="I2523" s="85" t="s">
        <v>6622</v>
      </c>
      <c r="J2523" s="100">
        <v>46129</v>
      </c>
      <c r="K2523" s="100" t="s">
        <v>8024</v>
      </c>
      <c r="L2523" s="78" t="s">
        <v>116</v>
      </c>
      <c r="M2523" s="76" t="s">
        <v>173</v>
      </c>
      <c r="N2523" s="76" t="s">
        <v>7362</v>
      </c>
      <c r="O2523" s="71">
        <v>0</v>
      </c>
      <c r="P2523" s="71">
        <v>0</v>
      </c>
      <c r="Q2523" s="79">
        <v>2400</v>
      </c>
      <c r="R2523" s="79">
        <v>384</v>
      </c>
      <c r="S2523" s="71">
        <v>0</v>
      </c>
      <c r="T2523" s="79">
        <v>2784</v>
      </c>
      <c r="U2523" s="87" t="s">
        <v>24</v>
      </c>
      <c r="V2523" s="84">
        <f t="shared" si="265"/>
        <v>160.14910433852205</v>
      </c>
      <c r="W2523" s="61">
        <v>46105</v>
      </c>
      <c r="X2523" s="76" t="s">
        <v>2058</v>
      </c>
      <c r="Y2523" s="76" t="s">
        <v>2059</v>
      </c>
      <c r="Z2523" s="76" t="s">
        <v>2058</v>
      </c>
      <c r="AA2523" s="76" t="s">
        <v>2058</v>
      </c>
      <c r="AB2523" s="76" t="s">
        <v>1106</v>
      </c>
      <c r="AC2523" s="76" t="s">
        <v>540</v>
      </c>
      <c r="AD2523" s="76" t="s">
        <v>174</v>
      </c>
      <c r="AE2523" s="378">
        <v>67110003</v>
      </c>
      <c r="AF2523" s="76" t="s">
        <v>96</v>
      </c>
      <c r="AG2523" s="82"/>
      <c r="AH2523" s="60"/>
      <c r="AI2523" s="75" t="s">
        <v>8152</v>
      </c>
      <c r="AJ2523" s="6" t="s">
        <v>103</v>
      </c>
      <c r="AK2523" s="81">
        <v>0</v>
      </c>
      <c r="AL2523" s="6" t="s">
        <v>103</v>
      </c>
      <c r="AM2523" s="342"/>
      <c r="AN2523" s="342"/>
      <c r="AO2523" s="342"/>
    </row>
    <row r="2524" spans="1:41">
      <c r="A2524" s="75" t="s">
        <v>8152</v>
      </c>
      <c r="B2524" s="6" t="s">
        <v>93</v>
      </c>
      <c r="C2524" s="76">
        <v>2523</v>
      </c>
      <c r="D2524" s="76" t="s">
        <v>1564</v>
      </c>
      <c r="E2524" s="76" t="s">
        <v>2163</v>
      </c>
      <c r="F2524" s="6" t="str">
        <f t="shared" si="263"/>
        <v>FREIGHTRM-M-087-SI26-M19</v>
      </c>
      <c r="G2524" s="95" t="s">
        <v>8354</v>
      </c>
      <c r="H2524" s="99">
        <v>66908</v>
      </c>
      <c r="I2524" s="85" t="s">
        <v>6622</v>
      </c>
      <c r="J2524" s="100">
        <v>46129</v>
      </c>
      <c r="K2524" s="100" t="s">
        <v>8591</v>
      </c>
      <c r="L2524" s="78" t="s">
        <v>116</v>
      </c>
      <c r="M2524" s="76" t="s">
        <v>173</v>
      </c>
      <c r="N2524" s="76" t="s">
        <v>7972</v>
      </c>
      <c r="O2524" s="71">
        <v>0</v>
      </c>
      <c r="P2524" s="71">
        <v>0</v>
      </c>
      <c r="Q2524" s="79">
        <v>57900</v>
      </c>
      <c r="R2524" s="79">
        <v>9264</v>
      </c>
      <c r="S2524" s="71">
        <v>0</v>
      </c>
      <c r="T2524" s="79">
        <v>67164</v>
      </c>
      <c r="U2524" s="87" t="s">
        <v>24</v>
      </c>
      <c r="V2524" s="84">
        <f t="shared" si="265"/>
        <v>3863.5971421668446</v>
      </c>
      <c r="W2524" s="61">
        <v>46113</v>
      </c>
      <c r="X2524" s="76" t="s">
        <v>2058</v>
      </c>
      <c r="Y2524" s="76" t="s">
        <v>2059</v>
      </c>
      <c r="Z2524" s="76" t="s">
        <v>2058</v>
      </c>
      <c r="AA2524" s="76" t="s">
        <v>2058</v>
      </c>
      <c r="AB2524" s="76" t="s">
        <v>539</v>
      </c>
      <c r="AC2524" s="76" t="s">
        <v>540</v>
      </c>
      <c r="AD2524" s="76" t="s">
        <v>174</v>
      </c>
      <c r="AE2524" s="378">
        <v>67110003</v>
      </c>
      <c r="AF2524" s="76" t="s">
        <v>96</v>
      </c>
      <c r="AG2524" s="82"/>
      <c r="AH2524" s="60"/>
      <c r="AI2524" s="75" t="s">
        <v>8152</v>
      </c>
      <c r="AJ2524" s="6" t="s">
        <v>103</v>
      </c>
      <c r="AK2524" s="81">
        <v>0</v>
      </c>
      <c r="AL2524" s="6" t="s">
        <v>103</v>
      </c>
      <c r="AM2524" s="342"/>
      <c r="AN2524" s="342"/>
      <c r="AO2524" s="342"/>
    </row>
    <row r="2525" spans="1:41">
      <c r="A2525" s="75" t="s">
        <v>8152</v>
      </c>
      <c r="B2525" s="6" t="s">
        <v>93</v>
      </c>
      <c r="C2525" s="76">
        <v>2524</v>
      </c>
      <c r="D2525" s="76" t="s">
        <v>1564</v>
      </c>
      <c r="E2525" s="76" t="s">
        <v>2163</v>
      </c>
      <c r="F2525" s="6" t="str">
        <f t="shared" si="263"/>
        <v>FREIGHTRM-M-081-SI26-M19</v>
      </c>
      <c r="G2525" s="95" t="s">
        <v>8355</v>
      </c>
      <c r="H2525" s="99">
        <v>66902</v>
      </c>
      <c r="I2525" s="85" t="s">
        <v>6622</v>
      </c>
      <c r="J2525" s="100">
        <v>46129</v>
      </c>
      <c r="K2525" s="100" t="s">
        <v>8592</v>
      </c>
      <c r="L2525" s="78" t="s">
        <v>116</v>
      </c>
      <c r="M2525" s="76" t="s">
        <v>173</v>
      </c>
      <c r="N2525" s="76" t="s">
        <v>7599</v>
      </c>
      <c r="O2525" s="71">
        <v>0</v>
      </c>
      <c r="P2525" s="71">
        <v>0</v>
      </c>
      <c r="Q2525" s="79">
        <v>89380</v>
      </c>
      <c r="R2525" s="79">
        <v>14300.8</v>
      </c>
      <c r="S2525" s="71">
        <v>0</v>
      </c>
      <c r="T2525" s="79">
        <v>103680.8</v>
      </c>
      <c r="U2525" s="87" t="s">
        <v>24</v>
      </c>
      <c r="V2525" s="84">
        <f t="shared" si="265"/>
        <v>5964.2195607404592</v>
      </c>
      <c r="W2525" s="61">
        <v>46108</v>
      </c>
      <c r="X2525" s="76" t="s">
        <v>2058</v>
      </c>
      <c r="Y2525" s="76" t="s">
        <v>2059</v>
      </c>
      <c r="Z2525" s="76" t="s">
        <v>2058</v>
      </c>
      <c r="AA2525" s="76" t="s">
        <v>2058</v>
      </c>
      <c r="AB2525" s="76" t="s">
        <v>539</v>
      </c>
      <c r="AC2525" s="76" t="s">
        <v>540</v>
      </c>
      <c r="AD2525" s="76" t="s">
        <v>174</v>
      </c>
      <c r="AE2525" s="378">
        <v>67110003</v>
      </c>
      <c r="AF2525" s="76" t="s">
        <v>96</v>
      </c>
      <c r="AG2525" s="82"/>
      <c r="AH2525" s="60"/>
      <c r="AI2525" s="75" t="s">
        <v>8152</v>
      </c>
      <c r="AJ2525" s="6" t="s">
        <v>103</v>
      </c>
      <c r="AK2525" s="81">
        <v>0</v>
      </c>
      <c r="AL2525" s="6" t="s">
        <v>103</v>
      </c>
      <c r="AM2525" s="342"/>
      <c r="AN2525" s="342"/>
      <c r="AO2525" s="342"/>
    </row>
    <row r="2526" spans="1:41">
      <c r="A2526" s="75" t="s">
        <v>8152</v>
      </c>
      <c r="B2526" s="6" t="s">
        <v>93</v>
      </c>
      <c r="C2526" s="76">
        <v>2525</v>
      </c>
      <c r="D2526" s="76" t="s">
        <v>1564</v>
      </c>
      <c r="E2526" s="76" t="s">
        <v>2163</v>
      </c>
      <c r="F2526" s="6" t="str">
        <f t="shared" si="263"/>
        <v>FREIGHTRM-M-085-SI26-M19</v>
      </c>
      <c r="G2526" s="95" t="s">
        <v>8356</v>
      </c>
      <c r="H2526" s="99">
        <v>66903</v>
      </c>
      <c r="I2526" s="85" t="s">
        <v>6622</v>
      </c>
      <c r="J2526" s="100">
        <v>46129</v>
      </c>
      <c r="K2526" s="100" t="s">
        <v>8593</v>
      </c>
      <c r="L2526" s="78" t="s">
        <v>116</v>
      </c>
      <c r="M2526" s="76" t="s">
        <v>173</v>
      </c>
      <c r="N2526" s="76" t="s">
        <v>7975</v>
      </c>
      <c r="O2526" s="71">
        <v>0</v>
      </c>
      <c r="P2526" s="71">
        <v>0</v>
      </c>
      <c r="Q2526" s="79">
        <v>60540</v>
      </c>
      <c r="R2526" s="79">
        <v>9686.4</v>
      </c>
      <c r="S2526" s="71">
        <v>0</v>
      </c>
      <c r="T2526" s="79">
        <v>70226.399999999994</v>
      </c>
      <c r="U2526" s="87" t="s">
        <v>24</v>
      </c>
      <c r="V2526" s="84">
        <f t="shared" si="265"/>
        <v>4039.7611569392188</v>
      </c>
      <c r="W2526" s="61">
        <v>46113</v>
      </c>
      <c r="X2526" s="76" t="s">
        <v>2058</v>
      </c>
      <c r="Y2526" s="76" t="s">
        <v>2059</v>
      </c>
      <c r="Z2526" s="76" t="s">
        <v>2058</v>
      </c>
      <c r="AA2526" s="76" t="s">
        <v>2058</v>
      </c>
      <c r="AB2526" s="76" t="s">
        <v>539</v>
      </c>
      <c r="AC2526" s="76" t="s">
        <v>540</v>
      </c>
      <c r="AD2526" s="76" t="s">
        <v>174</v>
      </c>
      <c r="AE2526" s="378">
        <v>67110003</v>
      </c>
      <c r="AF2526" s="76" t="s">
        <v>96</v>
      </c>
      <c r="AG2526" s="82"/>
      <c r="AH2526" s="60"/>
      <c r="AI2526" s="75" t="s">
        <v>8152</v>
      </c>
      <c r="AJ2526" s="6" t="s">
        <v>103</v>
      </c>
      <c r="AK2526" s="81">
        <v>0</v>
      </c>
      <c r="AL2526" s="6" t="s">
        <v>103</v>
      </c>
      <c r="AM2526" s="342"/>
      <c r="AN2526" s="342"/>
      <c r="AO2526" s="342"/>
    </row>
    <row r="2527" spans="1:41">
      <c r="A2527" s="75" t="s">
        <v>8152</v>
      </c>
      <c r="B2527" s="6" t="s">
        <v>93</v>
      </c>
      <c r="C2527" s="76">
        <v>2526</v>
      </c>
      <c r="D2527" s="76" t="s">
        <v>1564</v>
      </c>
      <c r="E2527" s="76" t="s">
        <v>2163</v>
      </c>
      <c r="F2527" s="6" t="str">
        <f t="shared" si="263"/>
        <v>FREIGHTRM-M-572-SI25-M19</v>
      </c>
      <c r="G2527" s="435" t="s">
        <v>8090</v>
      </c>
      <c r="H2527" s="436">
        <v>66891</v>
      </c>
      <c r="I2527" s="85" t="s">
        <v>6622</v>
      </c>
      <c r="J2527" s="100">
        <v>46129</v>
      </c>
      <c r="K2527" s="100" t="s">
        <v>8594</v>
      </c>
      <c r="L2527" s="78" t="s">
        <v>116</v>
      </c>
      <c r="M2527" s="76" t="s">
        <v>173</v>
      </c>
      <c r="N2527" s="76" t="s">
        <v>8595</v>
      </c>
      <c r="O2527" s="71">
        <v>0</v>
      </c>
      <c r="P2527" s="71">
        <v>0</v>
      </c>
      <c r="Q2527" s="79">
        <v>78140</v>
      </c>
      <c r="R2527" s="79">
        <v>12502.4</v>
      </c>
      <c r="S2527" s="71">
        <v>0</v>
      </c>
      <c r="T2527" s="79">
        <v>90642.4</v>
      </c>
      <c r="U2527" s="87" t="s">
        <v>24</v>
      </c>
      <c r="V2527" s="84">
        <f t="shared" si="265"/>
        <v>5214.1879220883802</v>
      </c>
      <c r="W2527" s="61">
        <v>46050</v>
      </c>
      <c r="X2527" s="76" t="s">
        <v>2058</v>
      </c>
      <c r="Y2527" s="76" t="s">
        <v>2059</v>
      </c>
      <c r="Z2527" s="76" t="s">
        <v>2058</v>
      </c>
      <c r="AA2527" s="76" t="s">
        <v>2058</v>
      </c>
      <c r="AB2527" s="76" t="s">
        <v>539</v>
      </c>
      <c r="AC2527" s="76" t="s">
        <v>540</v>
      </c>
      <c r="AD2527" s="76" t="s">
        <v>174</v>
      </c>
      <c r="AE2527" s="378">
        <v>67110003</v>
      </c>
      <c r="AF2527" s="76" t="s">
        <v>96</v>
      </c>
      <c r="AG2527" s="82"/>
      <c r="AH2527" s="60"/>
      <c r="AI2527" s="75" t="s">
        <v>8152</v>
      </c>
      <c r="AJ2527" s="6" t="s">
        <v>103</v>
      </c>
      <c r="AK2527" s="81">
        <v>0</v>
      </c>
      <c r="AL2527" s="6" t="s">
        <v>103</v>
      </c>
      <c r="AM2527" s="342"/>
      <c r="AN2527" s="342"/>
      <c r="AO2527" s="342"/>
    </row>
    <row r="2528" spans="1:41">
      <c r="A2528" s="75" t="s">
        <v>8152</v>
      </c>
      <c r="B2528" s="6" t="s">
        <v>93</v>
      </c>
      <c r="C2528" s="76">
        <v>2527</v>
      </c>
      <c r="D2528" s="76" t="s">
        <v>97</v>
      </c>
      <c r="E2528" s="76" t="s">
        <v>2163</v>
      </c>
      <c r="F2528" s="6" t="str">
        <f t="shared" si="263"/>
        <v>FREIGHTFG-R-2186LE26.M46/M45</v>
      </c>
      <c r="G2528" s="435" t="s">
        <v>8357</v>
      </c>
      <c r="H2528" s="436">
        <v>58211</v>
      </c>
      <c r="I2528" s="85" t="s">
        <v>6622</v>
      </c>
      <c r="J2528" s="100">
        <v>46129</v>
      </c>
      <c r="K2528" s="100" t="s">
        <v>8596</v>
      </c>
      <c r="L2528" s="78" t="s">
        <v>116</v>
      </c>
      <c r="M2528" s="76" t="s">
        <v>195</v>
      </c>
      <c r="N2528" s="76">
        <v>5184027</v>
      </c>
      <c r="O2528" s="71">
        <v>0</v>
      </c>
      <c r="P2528" s="71">
        <v>0</v>
      </c>
      <c r="Q2528" s="79">
        <v>5775</v>
      </c>
      <c r="R2528" s="71">
        <v>0</v>
      </c>
      <c r="S2528" s="71">
        <v>0</v>
      </c>
      <c r="T2528" s="79">
        <v>5775</v>
      </c>
      <c r="U2528" s="87" t="s">
        <v>118</v>
      </c>
      <c r="V2528" s="84">
        <f t="shared" ref="V2528:V2533" si="266">T2528</f>
        <v>5775</v>
      </c>
      <c r="W2528" s="61">
        <v>46120</v>
      </c>
      <c r="X2528" s="76" t="s">
        <v>230</v>
      </c>
      <c r="Y2528" s="76" t="s">
        <v>178</v>
      </c>
      <c r="Z2528" s="76" t="s">
        <v>178</v>
      </c>
      <c r="AA2528" s="76" t="s">
        <v>232</v>
      </c>
      <c r="AB2528" s="76" t="s">
        <v>1106</v>
      </c>
      <c r="AC2528" s="76" t="s">
        <v>541</v>
      </c>
      <c r="AD2528" s="76" t="s">
        <v>195</v>
      </c>
      <c r="AE2528" s="76" t="s">
        <v>547</v>
      </c>
      <c r="AF2528" s="76" t="s">
        <v>96</v>
      </c>
      <c r="AG2528" s="82"/>
      <c r="AH2528" s="60"/>
      <c r="AI2528" s="75" t="s">
        <v>8152</v>
      </c>
      <c r="AJ2528" s="6" t="s">
        <v>103</v>
      </c>
      <c r="AK2528" s="81">
        <v>0</v>
      </c>
      <c r="AL2528" s="6" t="s">
        <v>103</v>
      </c>
      <c r="AM2528" s="342"/>
      <c r="AN2528" s="342"/>
      <c r="AO2528" s="342"/>
    </row>
    <row r="2529" spans="1:41">
      <c r="A2529" s="75" t="s">
        <v>8152</v>
      </c>
      <c r="B2529" s="6" t="s">
        <v>93</v>
      </c>
      <c r="C2529" s="76">
        <v>2528</v>
      </c>
      <c r="D2529" s="76" t="s">
        <v>97</v>
      </c>
      <c r="E2529" s="76" t="s">
        <v>2163</v>
      </c>
      <c r="F2529" s="6" t="str">
        <f t="shared" si="263"/>
        <v>FREIGHTFG-R-2187LE26.M19</v>
      </c>
      <c r="G2529" s="95" t="s">
        <v>8358</v>
      </c>
      <c r="H2529" s="99">
        <v>58160</v>
      </c>
      <c r="I2529" s="85" t="s">
        <v>6622</v>
      </c>
      <c r="J2529" s="100">
        <v>46129</v>
      </c>
      <c r="K2529" s="100" t="s">
        <v>8596</v>
      </c>
      <c r="L2529" s="78" t="s">
        <v>116</v>
      </c>
      <c r="M2529" s="76" t="s">
        <v>195</v>
      </c>
      <c r="N2529" s="76">
        <v>5182925</v>
      </c>
      <c r="O2529" s="71">
        <v>0</v>
      </c>
      <c r="P2529" s="71">
        <v>0</v>
      </c>
      <c r="Q2529" s="79">
        <v>5197</v>
      </c>
      <c r="R2529" s="71">
        <v>0</v>
      </c>
      <c r="S2529" s="71">
        <v>0</v>
      </c>
      <c r="T2529" s="79">
        <v>5197</v>
      </c>
      <c r="U2529" s="87" t="s">
        <v>118</v>
      </c>
      <c r="V2529" s="84">
        <f t="shared" si="266"/>
        <v>5197</v>
      </c>
      <c r="W2529" s="61">
        <v>46123</v>
      </c>
      <c r="X2529" s="76" t="s">
        <v>230</v>
      </c>
      <c r="Y2529" s="76" t="s">
        <v>178</v>
      </c>
      <c r="Z2529" s="76" t="s">
        <v>178</v>
      </c>
      <c r="AA2529" s="76" t="s">
        <v>231</v>
      </c>
      <c r="AB2529" s="76" t="s">
        <v>539</v>
      </c>
      <c r="AC2529" s="76" t="s">
        <v>541</v>
      </c>
      <c r="AD2529" s="76" t="s">
        <v>195</v>
      </c>
      <c r="AE2529" s="76" t="s">
        <v>547</v>
      </c>
      <c r="AF2529" s="76" t="s">
        <v>96</v>
      </c>
      <c r="AG2529" s="82"/>
      <c r="AH2529" s="60"/>
      <c r="AI2529" s="75" t="s">
        <v>8152</v>
      </c>
      <c r="AJ2529" s="6" t="s">
        <v>111</v>
      </c>
      <c r="AK2529" s="81">
        <f>V2529</f>
        <v>5197</v>
      </c>
      <c r="AL2529" s="6" t="s">
        <v>111</v>
      </c>
      <c r="AM2529" s="342"/>
      <c r="AN2529" s="342"/>
      <c r="AO2529" s="342"/>
    </row>
    <row r="2530" spans="1:41">
      <c r="A2530" s="75" t="s">
        <v>8152</v>
      </c>
      <c r="B2530" s="6" t="s">
        <v>93</v>
      </c>
      <c r="C2530" s="76">
        <v>2529</v>
      </c>
      <c r="D2530" s="76" t="s">
        <v>97</v>
      </c>
      <c r="E2530" s="76" t="s">
        <v>2163</v>
      </c>
      <c r="F2530" s="6" t="str">
        <f t="shared" si="263"/>
        <v>FREIGHTFG-R-2188LE26.M01/M45</v>
      </c>
      <c r="G2530" s="95" t="s">
        <v>8359</v>
      </c>
      <c r="H2530" s="99">
        <v>58164</v>
      </c>
      <c r="I2530" s="85" t="s">
        <v>6622</v>
      </c>
      <c r="J2530" s="100">
        <v>46129</v>
      </c>
      <c r="K2530" s="100" t="s">
        <v>8596</v>
      </c>
      <c r="L2530" s="78" t="s">
        <v>116</v>
      </c>
      <c r="M2530" s="76" t="s">
        <v>195</v>
      </c>
      <c r="N2530" s="76">
        <v>5182379</v>
      </c>
      <c r="O2530" s="71">
        <v>0</v>
      </c>
      <c r="P2530" s="71">
        <v>0</v>
      </c>
      <c r="Q2530" s="79">
        <v>4545</v>
      </c>
      <c r="R2530" s="71">
        <v>0</v>
      </c>
      <c r="S2530" s="71">
        <v>0</v>
      </c>
      <c r="T2530" s="79">
        <v>4545</v>
      </c>
      <c r="U2530" s="87" t="s">
        <v>118</v>
      </c>
      <c r="V2530" s="84">
        <f t="shared" si="266"/>
        <v>4545</v>
      </c>
      <c r="W2530" s="61">
        <v>46123</v>
      </c>
      <c r="X2530" s="76" t="s">
        <v>230</v>
      </c>
      <c r="Y2530" s="76" t="s">
        <v>178</v>
      </c>
      <c r="Z2530" s="76" t="s">
        <v>178</v>
      </c>
      <c r="AA2530" s="76" t="s">
        <v>8597</v>
      </c>
      <c r="AB2530" s="76" t="s">
        <v>542</v>
      </c>
      <c r="AC2530" s="76" t="s">
        <v>541</v>
      </c>
      <c r="AD2530" s="76" t="s">
        <v>195</v>
      </c>
      <c r="AE2530" s="76" t="s">
        <v>547</v>
      </c>
      <c r="AF2530" s="76" t="s">
        <v>96</v>
      </c>
      <c r="AG2530" s="82"/>
      <c r="AH2530" s="60"/>
      <c r="AI2530" s="75" t="s">
        <v>8152</v>
      </c>
      <c r="AJ2530" s="6" t="s">
        <v>103</v>
      </c>
      <c r="AK2530" s="81">
        <v>0</v>
      </c>
      <c r="AL2530" s="6" t="s">
        <v>103</v>
      </c>
      <c r="AM2530" s="342"/>
      <c r="AN2530" s="342"/>
      <c r="AO2530" s="342"/>
    </row>
    <row r="2531" spans="1:41">
      <c r="A2531" s="75" t="s">
        <v>8152</v>
      </c>
      <c r="B2531" s="6" t="s">
        <v>93</v>
      </c>
      <c r="C2531" s="76">
        <v>2530</v>
      </c>
      <c r="D2531" s="76" t="s">
        <v>97</v>
      </c>
      <c r="E2531" s="76" t="s">
        <v>2163</v>
      </c>
      <c r="F2531" s="6" t="str">
        <f t="shared" si="263"/>
        <v>FREIGHTFG-R-2189LE26.M46/M45</v>
      </c>
      <c r="G2531" s="95" t="s">
        <v>8360</v>
      </c>
      <c r="H2531" s="99">
        <v>58161</v>
      </c>
      <c r="I2531" s="85" t="s">
        <v>6622</v>
      </c>
      <c r="J2531" s="100">
        <v>46129</v>
      </c>
      <c r="K2531" s="100" t="s">
        <v>8596</v>
      </c>
      <c r="L2531" s="78" t="s">
        <v>116</v>
      </c>
      <c r="M2531" s="76" t="s">
        <v>195</v>
      </c>
      <c r="N2531" s="76">
        <v>5184488</v>
      </c>
      <c r="O2531" s="71">
        <v>0</v>
      </c>
      <c r="P2531" s="71">
        <v>0</v>
      </c>
      <c r="Q2531" s="79">
        <v>6025</v>
      </c>
      <c r="R2531" s="71">
        <v>0</v>
      </c>
      <c r="S2531" s="71">
        <v>0</v>
      </c>
      <c r="T2531" s="79">
        <v>6025</v>
      </c>
      <c r="U2531" s="87" t="s">
        <v>118</v>
      </c>
      <c r="V2531" s="84">
        <f t="shared" si="266"/>
        <v>6025</v>
      </c>
      <c r="W2531" s="61">
        <v>46123</v>
      </c>
      <c r="X2531" s="76" t="s">
        <v>230</v>
      </c>
      <c r="Y2531" s="76" t="s">
        <v>178</v>
      </c>
      <c r="Z2531" s="76" t="s">
        <v>178</v>
      </c>
      <c r="AA2531" s="76" t="s">
        <v>232</v>
      </c>
      <c r="AB2531" s="76" t="s">
        <v>1106</v>
      </c>
      <c r="AC2531" s="76" t="s">
        <v>541</v>
      </c>
      <c r="AD2531" s="76" t="s">
        <v>195</v>
      </c>
      <c r="AE2531" s="76" t="s">
        <v>547</v>
      </c>
      <c r="AF2531" s="76" t="s">
        <v>96</v>
      </c>
      <c r="AG2531" s="82"/>
      <c r="AH2531" s="60"/>
      <c r="AI2531" s="75" t="s">
        <v>8152</v>
      </c>
      <c r="AJ2531" s="6" t="s">
        <v>103</v>
      </c>
      <c r="AK2531" s="81">
        <v>0</v>
      </c>
      <c r="AL2531" s="6" t="s">
        <v>103</v>
      </c>
      <c r="AM2531" s="342"/>
      <c r="AN2531" s="342"/>
      <c r="AO2531" s="342"/>
    </row>
    <row r="2532" spans="1:41">
      <c r="A2532" s="75" t="s">
        <v>8152</v>
      </c>
      <c r="B2532" s="6" t="s">
        <v>93</v>
      </c>
      <c r="C2532" s="76">
        <v>2531</v>
      </c>
      <c r="D2532" s="76" t="s">
        <v>97</v>
      </c>
      <c r="E2532" s="76" t="s">
        <v>2163</v>
      </c>
      <c r="F2532" s="6" t="str">
        <f t="shared" si="263"/>
        <v>FREIGHTFG-R-2190LE26.M19</v>
      </c>
      <c r="G2532" s="95" t="s">
        <v>8361</v>
      </c>
      <c r="H2532" s="99">
        <v>58162</v>
      </c>
      <c r="I2532" s="85" t="s">
        <v>6622</v>
      </c>
      <c r="J2532" s="100">
        <v>46129</v>
      </c>
      <c r="K2532" s="100" t="s">
        <v>8596</v>
      </c>
      <c r="L2532" s="78" t="s">
        <v>116</v>
      </c>
      <c r="M2532" s="76" t="s">
        <v>195</v>
      </c>
      <c r="N2532" s="76" t="s">
        <v>8598</v>
      </c>
      <c r="O2532" s="71">
        <v>0</v>
      </c>
      <c r="P2532" s="71">
        <v>0</v>
      </c>
      <c r="Q2532" s="79">
        <v>5197</v>
      </c>
      <c r="R2532" s="71">
        <v>0</v>
      </c>
      <c r="S2532" s="71">
        <v>0</v>
      </c>
      <c r="T2532" s="79">
        <v>5197</v>
      </c>
      <c r="U2532" s="87" t="s">
        <v>118</v>
      </c>
      <c r="V2532" s="84">
        <f t="shared" si="266"/>
        <v>5197</v>
      </c>
      <c r="W2532" s="61">
        <v>46123</v>
      </c>
      <c r="X2532" s="76" t="s">
        <v>230</v>
      </c>
      <c r="Y2532" s="76" t="s">
        <v>178</v>
      </c>
      <c r="Z2532" s="76" t="s">
        <v>178</v>
      </c>
      <c r="AA2532" s="76" t="s">
        <v>231</v>
      </c>
      <c r="AB2532" s="76" t="s">
        <v>539</v>
      </c>
      <c r="AC2532" s="76" t="s">
        <v>541</v>
      </c>
      <c r="AD2532" s="76" t="s">
        <v>195</v>
      </c>
      <c r="AE2532" s="76" t="s">
        <v>547</v>
      </c>
      <c r="AF2532" s="76" t="s">
        <v>96</v>
      </c>
      <c r="AG2532" s="82"/>
      <c r="AH2532" s="60"/>
      <c r="AI2532" s="75" t="s">
        <v>8152</v>
      </c>
      <c r="AJ2532" s="6" t="s">
        <v>111</v>
      </c>
      <c r="AK2532" s="81">
        <f>V2532</f>
        <v>5197</v>
      </c>
      <c r="AL2532" s="6" t="s">
        <v>111</v>
      </c>
      <c r="AM2532" s="342"/>
      <c r="AN2532" s="342"/>
      <c r="AO2532" s="342"/>
    </row>
    <row r="2533" spans="1:41">
      <c r="A2533" s="75" t="s">
        <v>8152</v>
      </c>
      <c r="B2533" s="6" t="s">
        <v>93</v>
      </c>
      <c r="C2533" s="76">
        <v>2532</v>
      </c>
      <c r="D2533" s="76" t="s">
        <v>97</v>
      </c>
      <c r="E2533" s="76" t="s">
        <v>2163</v>
      </c>
      <c r="F2533" s="6" t="str">
        <f t="shared" si="263"/>
        <v>FREIGHTRM-J-1320LI26- M23</v>
      </c>
      <c r="G2533" s="95" t="s">
        <v>8362</v>
      </c>
      <c r="H2533" s="99">
        <v>58163</v>
      </c>
      <c r="I2533" s="85" t="s">
        <v>6622</v>
      </c>
      <c r="J2533" s="100">
        <v>46129</v>
      </c>
      <c r="K2533" s="100" t="s">
        <v>8596</v>
      </c>
      <c r="L2533" s="78" t="s">
        <v>116</v>
      </c>
      <c r="M2533" s="76" t="s">
        <v>217</v>
      </c>
      <c r="N2533" s="78" t="s">
        <v>116</v>
      </c>
      <c r="O2533" s="71">
        <v>0</v>
      </c>
      <c r="P2533" s="71">
        <v>0</v>
      </c>
      <c r="Q2533" s="79">
        <v>150</v>
      </c>
      <c r="R2533" s="71">
        <v>0</v>
      </c>
      <c r="S2533" s="71">
        <v>0</v>
      </c>
      <c r="T2533" s="79">
        <v>150</v>
      </c>
      <c r="U2533" s="87" t="s">
        <v>118</v>
      </c>
      <c r="V2533" s="84">
        <f t="shared" si="266"/>
        <v>150</v>
      </c>
      <c r="W2533" s="61">
        <v>46125</v>
      </c>
      <c r="X2533" s="76" t="s">
        <v>230</v>
      </c>
      <c r="Y2533" s="76" t="s">
        <v>178</v>
      </c>
      <c r="Z2533" s="76" t="s">
        <v>178</v>
      </c>
      <c r="AA2533" s="76" t="s">
        <v>5381</v>
      </c>
      <c r="AB2533" s="76" t="s">
        <v>1118</v>
      </c>
      <c r="AC2533" s="76" t="s">
        <v>540</v>
      </c>
      <c r="AD2533" s="76" t="s">
        <v>173</v>
      </c>
      <c r="AE2533" s="76" t="s">
        <v>548</v>
      </c>
      <c r="AF2533" s="76" t="s">
        <v>96</v>
      </c>
      <c r="AG2533" s="82"/>
      <c r="AH2533" s="60"/>
      <c r="AI2533" s="75" t="s">
        <v>8152</v>
      </c>
      <c r="AJ2533" s="6" t="s">
        <v>103</v>
      </c>
      <c r="AK2533" s="81">
        <v>0</v>
      </c>
      <c r="AL2533" s="6" t="s">
        <v>103</v>
      </c>
      <c r="AM2533" s="342"/>
      <c r="AN2533" s="342"/>
      <c r="AO2533" s="342"/>
    </row>
    <row r="2534" spans="1:41">
      <c r="A2534" s="75" t="s">
        <v>8152</v>
      </c>
      <c r="B2534" s="6" t="s">
        <v>93</v>
      </c>
      <c r="C2534" s="76">
        <v>2533</v>
      </c>
      <c r="D2534" s="6" t="s">
        <v>594</v>
      </c>
      <c r="E2534" s="6" t="s">
        <v>2163</v>
      </c>
      <c r="F2534" s="6" t="str">
        <f t="shared" si="263"/>
        <v>FREIGHTFG-V-044-V1E26-M01</v>
      </c>
      <c r="G2534" s="97" t="s">
        <v>8363</v>
      </c>
      <c r="H2534" s="97" t="s">
        <v>8364</v>
      </c>
      <c r="I2534" s="85" t="s">
        <v>6622</v>
      </c>
      <c r="J2534" s="92">
        <v>46123</v>
      </c>
      <c r="K2534" s="97" t="s">
        <v>8599</v>
      </c>
      <c r="L2534" s="6" t="s">
        <v>1497</v>
      </c>
      <c r="M2534" s="6" t="s">
        <v>174</v>
      </c>
      <c r="N2534" s="6" t="s">
        <v>1502</v>
      </c>
      <c r="O2534" s="71">
        <v>0</v>
      </c>
      <c r="P2534" s="71">
        <v>0</v>
      </c>
      <c r="Q2534" s="79">
        <v>6300</v>
      </c>
      <c r="R2534" s="79">
        <v>1008</v>
      </c>
      <c r="S2534" s="71">
        <v>252</v>
      </c>
      <c r="T2534" s="79">
        <v>7056</v>
      </c>
      <c r="U2534" s="6" t="s">
        <v>24</v>
      </c>
      <c r="V2534" s="84">
        <f t="shared" ref="V2534:V2541" si="267">T2534/17.3838</f>
        <v>405.89514375453007</v>
      </c>
      <c r="W2534" s="110">
        <v>46126</v>
      </c>
      <c r="X2534" s="6" t="s">
        <v>122</v>
      </c>
      <c r="Y2534" s="6" t="s">
        <v>121</v>
      </c>
      <c r="Z2534" s="6" t="s">
        <v>1498</v>
      </c>
      <c r="AA2534" s="6" t="s">
        <v>1497</v>
      </c>
      <c r="AB2534" s="76" t="s">
        <v>542</v>
      </c>
      <c r="AC2534" s="76" t="s">
        <v>541</v>
      </c>
      <c r="AD2534" s="76" t="s">
        <v>195</v>
      </c>
      <c r="AE2534" s="76" t="s">
        <v>547</v>
      </c>
      <c r="AF2534" s="76" t="s">
        <v>96</v>
      </c>
      <c r="AG2534" s="82"/>
      <c r="AH2534" s="60"/>
      <c r="AI2534" s="75" t="s">
        <v>8152</v>
      </c>
      <c r="AJ2534" s="6" t="s">
        <v>103</v>
      </c>
      <c r="AK2534" s="81">
        <v>0</v>
      </c>
      <c r="AL2534" s="6" t="s">
        <v>103</v>
      </c>
      <c r="AM2534" s="342"/>
      <c r="AN2534" s="342"/>
      <c r="AO2534" s="342"/>
    </row>
    <row r="2535" spans="1:41">
      <c r="A2535" s="75" t="s">
        <v>8152</v>
      </c>
      <c r="B2535" s="6" t="s">
        <v>93</v>
      </c>
      <c r="C2535" s="76">
        <v>2534</v>
      </c>
      <c r="D2535" s="6" t="s">
        <v>594</v>
      </c>
      <c r="E2535" s="6" t="s">
        <v>2163</v>
      </c>
      <c r="F2535" s="6" t="str">
        <f t="shared" si="263"/>
        <v>FREIGHTFG-V-041-V1E26-M46.1</v>
      </c>
      <c r="G2535" s="97" t="s">
        <v>8365</v>
      </c>
      <c r="H2535" s="97" t="s">
        <v>8366</v>
      </c>
      <c r="I2535" s="85" t="s">
        <v>6622</v>
      </c>
      <c r="J2535" s="92">
        <v>46125</v>
      </c>
      <c r="K2535" s="97" t="s">
        <v>8032</v>
      </c>
      <c r="L2535" s="6" t="s">
        <v>1470</v>
      </c>
      <c r="M2535" s="6" t="s">
        <v>174</v>
      </c>
      <c r="N2535" s="6" t="s">
        <v>1471</v>
      </c>
      <c r="O2535" s="71">
        <v>0</v>
      </c>
      <c r="P2535" s="71">
        <v>0</v>
      </c>
      <c r="Q2535" s="79">
        <v>12100</v>
      </c>
      <c r="R2535" s="79">
        <v>1936</v>
      </c>
      <c r="S2535" s="71">
        <v>484</v>
      </c>
      <c r="T2535" s="79">
        <v>13552</v>
      </c>
      <c r="U2535" s="6" t="s">
        <v>24</v>
      </c>
      <c r="V2535" s="84">
        <f t="shared" si="267"/>
        <v>779.57638721108151</v>
      </c>
      <c r="W2535" s="110">
        <v>46122</v>
      </c>
      <c r="X2535" s="6" t="s">
        <v>122</v>
      </c>
      <c r="Y2535" s="6" t="s">
        <v>121</v>
      </c>
      <c r="Z2535" s="6" t="s">
        <v>1472</v>
      </c>
      <c r="AA2535" s="6" t="s">
        <v>1470</v>
      </c>
      <c r="AB2535" s="76" t="s">
        <v>1106</v>
      </c>
      <c r="AC2535" s="76" t="s">
        <v>541</v>
      </c>
      <c r="AD2535" s="76" t="s">
        <v>195</v>
      </c>
      <c r="AE2535" s="76" t="s">
        <v>547</v>
      </c>
      <c r="AF2535" s="76" t="s">
        <v>96</v>
      </c>
      <c r="AG2535" s="82"/>
      <c r="AH2535" s="60"/>
      <c r="AI2535" s="75" t="s">
        <v>8152</v>
      </c>
      <c r="AJ2535" s="6" t="s">
        <v>103</v>
      </c>
      <c r="AK2535" s="81">
        <v>0</v>
      </c>
      <c r="AL2535" s="6" t="s">
        <v>103</v>
      </c>
      <c r="AM2535" s="342"/>
      <c r="AN2535" s="342"/>
      <c r="AO2535" s="342"/>
    </row>
    <row r="2536" spans="1:41">
      <c r="A2536" s="75" t="s">
        <v>8152</v>
      </c>
      <c r="B2536" s="6" t="s">
        <v>93</v>
      </c>
      <c r="C2536" s="76">
        <v>2535</v>
      </c>
      <c r="D2536" s="6" t="s">
        <v>594</v>
      </c>
      <c r="E2536" s="6" t="s">
        <v>2163</v>
      </c>
      <c r="F2536" s="6" t="str">
        <f t="shared" si="263"/>
        <v>FREIGHTFG-V-041-V1E26-M46.2</v>
      </c>
      <c r="G2536" s="97" t="s">
        <v>8367</v>
      </c>
      <c r="H2536" s="97" t="s">
        <v>8368</v>
      </c>
      <c r="I2536" s="85" t="s">
        <v>6622</v>
      </c>
      <c r="J2536" s="92">
        <v>46126</v>
      </c>
      <c r="K2536" s="97" t="s">
        <v>8032</v>
      </c>
      <c r="L2536" s="6" t="s">
        <v>1470</v>
      </c>
      <c r="M2536" s="6" t="s">
        <v>174</v>
      </c>
      <c r="N2536" s="6" t="s">
        <v>1471</v>
      </c>
      <c r="O2536" s="71">
        <v>0</v>
      </c>
      <c r="P2536" s="71">
        <v>0</v>
      </c>
      <c r="Q2536" s="79">
        <v>14500</v>
      </c>
      <c r="R2536" s="79">
        <v>2320</v>
      </c>
      <c r="S2536" s="71">
        <v>580</v>
      </c>
      <c r="T2536" s="79">
        <v>16240</v>
      </c>
      <c r="U2536" s="6" t="s">
        <v>24</v>
      </c>
      <c r="V2536" s="84">
        <f t="shared" si="267"/>
        <v>934.20310864137866</v>
      </c>
      <c r="W2536" s="110">
        <v>46127</v>
      </c>
      <c r="X2536" s="6" t="s">
        <v>122</v>
      </c>
      <c r="Y2536" s="6" t="s">
        <v>121</v>
      </c>
      <c r="Z2536" s="6" t="s">
        <v>1472</v>
      </c>
      <c r="AA2536" s="6" t="s">
        <v>1470</v>
      </c>
      <c r="AB2536" s="76" t="s">
        <v>1106</v>
      </c>
      <c r="AC2536" s="76" t="s">
        <v>541</v>
      </c>
      <c r="AD2536" s="76" t="s">
        <v>195</v>
      </c>
      <c r="AE2536" s="76" t="s">
        <v>547</v>
      </c>
      <c r="AF2536" s="76" t="s">
        <v>96</v>
      </c>
      <c r="AG2536" s="82"/>
      <c r="AH2536" s="60"/>
      <c r="AI2536" s="75" t="s">
        <v>8152</v>
      </c>
      <c r="AJ2536" s="6" t="s">
        <v>103</v>
      </c>
      <c r="AK2536" s="81">
        <v>0</v>
      </c>
      <c r="AL2536" s="6" t="s">
        <v>103</v>
      </c>
      <c r="AM2536" s="342"/>
      <c r="AN2536" s="342"/>
      <c r="AO2536" s="342"/>
    </row>
    <row r="2537" spans="1:41">
      <c r="A2537" s="75" t="s">
        <v>8152</v>
      </c>
      <c r="B2537" s="6" t="s">
        <v>93</v>
      </c>
      <c r="C2537" s="76">
        <v>2536</v>
      </c>
      <c r="D2537" s="6" t="s">
        <v>594</v>
      </c>
      <c r="E2537" s="6" t="s">
        <v>2163</v>
      </c>
      <c r="F2537" s="6" t="str">
        <f t="shared" si="263"/>
        <v>FREIGHTRM-M-105-SI26-M19</v>
      </c>
      <c r="G2537" s="97" t="s">
        <v>8369</v>
      </c>
      <c r="H2537" s="97" t="s">
        <v>8370</v>
      </c>
      <c r="I2537" s="85" t="s">
        <v>6622</v>
      </c>
      <c r="J2537" s="92">
        <v>46123</v>
      </c>
      <c r="K2537" s="97" t="s">
        <v>8600</v>
      </c>
      <c r="L2537" s="6" t="s">
        <v>8543</v>
      </c>
      <c r="M2537" s="6" t="s">
        <v>174</v>
      </c>
      <c r="N2537" s="6" t="s">
        <v>1479</v>
      </c>
      <c r="O2537" s="71">
        <v>0</v>
      </c>
      <c r="P2537" s="71">
        <v>0</v>
      </c>
      <c r="Q2537" s="79">
        <v>84750</v>
      </c>
      <c r="R2537" s="79">
        <v>13560</v>
      </c>
      <c r="S2537" s="71">
        <v>3390</v>
      </c>
      <c r="T2537" s="79">
        <v>94920</v>
      </c>
      <c r="U2537" s="6" t="s">
        <v>24</v>
      </c>
      <c r="V2537" s="84">
        <f t="shared" si="267"/>
        <v>5460.2561005073685</v>
      </c>
      <c r="W2537" s="110" t="s">
        <v>119</v>
      </c>
      <c r="X2537" s="6" t="s">
        <v>1480</v>
      </c>
      <c r="Y2537" s="6" t="s">
        <v>129</v>
      </c>
      <c r="Z2537" s="6" t="s">
        <v>239</v>
      </c>
      <c r="AA2537" s="6" t="s">
        <v>122</v>
      </c>
      <c r="AB2537" s="76" t="s">
        <v>539</v>
      </c>
      <c r="AC2537" s="76" t="s">
        <v>540</v>
      </c>
      <c r="AD2537" s="76" t="s">
        <v>174</v>
      </c>
      <c r="AE2537" s="378">
        <v>67110003</v>
      </c>
      <c r="AF2537" s="76" t="s">
        <v>96</v>
      </c>
      <c r="AG2537" s="82"/>
      <c r="AH2537" s="60"/>
      <c r="AI2537" s="75" t="s">
        <v>8152</v>
      </c>
      <c r="AJ2537" s="6" t="s">
        <v>103</v>
      </c>
      <c r="AK2537" s="81">
        <v>0</v>
      </c>
      <c r="AL2537" s="6" t="s">
        <v>103</v>
      </c>
      <c r="AM2537" s="342"/>
      <c r="AN2537" s="342"/>
      <c r="AO2537" s="342"/>
    </row>
    <row r="2538" spans="1:41">
      <c r="A2538" s="75" t="s">
        <v>8152</v>
      </c>
      <c r="B2538" s="6" t="s">
        <v>93</v>
      </c>
      <c r="C2538" s="76">
        <v>2537</v>
      </c>
      <c r="D2538" s="6" t="s">
        <v>594</v>
      </c>
      <c r="E2538" s="6" t="s">
        <v>2163</v>
      </c>
      <c r="F2538" s="6" t="str">
        <f t="shared" si="263"/>
        <v>FREIGHTRM-M-099-SI26-M19</v>
      </c>
      <c r="G2538" s="97" t="s">
        <v>8371</v>
      </c>
      <c r="H2538" s="97" t="s">
        <v>8372</v>
      </c>
      <c r="I2538" s="85" t="s">
        <v>6622</v>
      </c>
      <c r="J2538" s="92">
        <v>46122</v>
      </c>
      <c r="K2538" s="97" t="s">
        <v>8601</v>
      </c>
      <c r="L2538" s="6" t="s">
        <v>8555</v>
      </c>
      <c r="M2538" s="6" t="s">
        <v>174</v>
      </c>
      <c r="N2538" s="6" t="s">
        <v>1479</v>
      </c>
      <c r="O2538" s="71">
        <v>0</v>
      </c>
      <c r="P2538" s="71">
        <v>0</v>
      </c>
      <c r="Q2538" s="79">
        <v>69750</v>
      </c>
      <c r="R2538" s="79">
        <v>11160</v>
      </c>
      <c r="S2538" s="71">
        <v>2790</v>
      </c>
      <c r="T2538" s="79">
        <v>78120</v>
      </c>
      <c r="U2538" s="6" t="s">
        <v>24</v>
      </c>
      <c r="V2538" s="84">
        <f t="shared" si="267"/>
        <v>4493.8390915680111</v>
      </c>
      <c r="W2538" s="110" t="s">
        <v>119</v>
      </c>
      <c r="X2538" s="6" t="s">
        <v>1480</v>
      </c>
      <c r="Y2538" s="6" t="s">
        <v>129</v>
      </c>
      <c r="Z2538" s="6" t="s">
        <v>239</v>
      </c>
      <c r="AA2538" s="6" t="s">
        <v>122</v>
      </c>
      <c r="AB2538" s="76" t="s">
        <v>539</v>
      </c>
      <c r="AC2538" s="76" t="s">
        <v>540</v>
      </c>
      <c r="AD2538" s="76" t="s">
        <v>174</v>
      </c>
      <c r="AE2538" s="378">
        <v>67110003</v>
      </c>
      <c r="AF2538" s="76" t="s">
        <v>96</v>
      </c>
      <c r="AG2538" s="82"/>
      <c r="AH2538" s="60"/>
      <c r="AI2538" s="75" t="s">
        <v>8152</v>
      </c>
      <c r="AJ2538" s="6" t="s">
        <v>103</v>
      </c>
      <c r="AK2538" s="81">
        <v>0</v>
      </c>
      <c r="AL2538" s="6" t="s">
        <v>103</v>
      </c>
      <c r="AM2538" s="342"/>
      <c r="AN2538" s="342"/>
      <c r="AO2538" s="342"/>
    </row>
    <row r="2539" spans="1:41">
      <c r="A2539" s="75" t="s">
        <v>8152</v>
      </c>
      <c r="B2539" s="6" t="s">
        <v>93</v>
      </c>
      <c r="C2539" s="76">
        <v>2538</v>
      </c>
      <c r="D2539" s="6" t="s">
        <v>594</v>
      </c>
      <c r="E2539" s="6" t="s">
        <v>2163</v>
      </c>
      <c r="F2539" s="6" t="str">
        <f t="shared" si="263"/>
        <v>FREIGHTRM-M-097-SI26-M19</v>
      </c>
      <c r="G2539" s="97" t="s">
        <v>8373</v>
      </c>
      <c r="H2539" s="97" t="s">
        <v>8374</v>
      </c>
      <c r="I2539" s="85" t="s">
        <v>6622</v>
      </c>
      <c r="J2539" s="92">
        <v>46122</v>
      </c>
      <c r="K2539" s="97" t="s">
        <v>8602</v>
      </c>
      <c r="L2539" s="6" t="s">
        <v>8552</v>
      </c>
      <c r="M2539" s="6" t="s">
        <v>174</v>
      </c>
      <c r="N2539" s="6" t="s">
        <v>1479</v>
      </c>
      <c r="O2539" s="71">
        <v>0</v>
      </c>
      <c r="P2539" s="71">
        <v>0</v>
      </c>
      <c r="Q2539" s="79">
        <v>36750</v>
      </c>
      <c r="R2539" s="79">
        <v>5880</v>
      </c>
      <c r="S2539" s="71">
        <v>1470</v>
      </c>
      <c r="T2539" s="79">
        <v>41160</v>
      </c>
      <c r="U2539" s="6" t="s">
        <v>24</v>
      </c>
      <c r="V2539" s="84">
        <f t="shared" si="267"/>
        <v>2367.7216719014255</v>
      </c>
      <c r="W2539" s="110" t="s">
        <v>119</v>
      </c>
      <c r="X2539" s="6" t="s">
        <v>1480</v>
      </c>
      <c r="Y2539" s="6" t="s">
        <v>129</v>
      </c>
      <c r="Z2539" s="6" t="s">
        <v>239</v>
      </c>
      <c r="AA2539" s="6" t="s">
        <v>122</v>
      </c>
      <c r="AB2539" s="76" t="s">
        <v>539</v>
      </c>
      <c r="AC2539" s="76" t="s">
        <v>540</v>
      </c>
      <c r="AD2539" s="76" t="s">
        <v>174</v>
      </c>
      <c r="AE2539" s="378">
        <v>67110003</v>
      </c>
      <c r="AF2539" s="76" t="s">
        <v>96</v>
      </c>
      <c r="AG2539" s="82"/>
      <c r="AH2539" s="60"/>
      <c r="AI2539" s="75" t="s">
        <v>8152</v>
      </c>
      <c r="AJ2539" s="6" t="s">
        <v>103</v>
      </c>
      <c r="AK2539" s="81">
        <v>0</v>
      </c>
      <c r="AL2539" s="6" t="s">
        <v>103</v>
      </c>
      <c r="AM2539" s="342"/>
      <c r="AN2539" s="342"/>
      <c r="AO2539" s="342"/>
    </row>
    <row r="2540" spans="1:41">
      <c r="A2540" s="75" t="s">
        <v>8152</v>
      </c>
      <c r="B2540" s="6" t="s">
        <v>93</v>
      </c>
      <c r="C2540" s="76">
        <v>2539</v>
      </c>
      <c r="D2540" s="6" t="s">
        <v>594</v>
      </c>
      <c r="E2540" s="6" t="s">
        <v>2163</v>
      </c>
      <c r="F2540" s="6" t="str">
        <f t="shared" si="263"/>
        <v>FREIGHTRM-M-098-SI26-M19</v>
      </c>
      <c r="G2540" s="97" t="s">
        <v>8375</v>
      </c>
      <c r="H2540" s="97" t="s">
        <v>8376</v>
      </c>
      <c r="I2540" s="85" t="s">
        <v>6622</v>
      </c>
      <c r="J2540" s="92">
        <v>46122</v>
      </c>
      <c r="K2540" s="97" t="s">
        <v>8603</v>
      </c>
      <c r="L2540" s="6" t="s">
        <v>8549</v>
      </c>
      <c r="M2540" s="6" t="s">
        <v>174</v>
      </c>
      <c r="N2540" s="6" t="s">
        <v>1479</v>
      </c>
      <c r="O2540" s="71">
        <v>0</v>
      </c>
      <c r="P2540" s="71">
        <v>0</v>
      </c>
      <c r="Q2540" s="79">
        <v>36750</v>
      </c>
      <c r="R2540" s="79">
        <v>5880</v>
      </c>
      <c r="S2540" s="71">
        <v>1470</v>
      </c>
      <c r="T2540" s="79">
        <v>41160</v>
      </c>
      <c r="U2540" s="6" t="s">
        <v>24</v>
      </c>
      <c r="V2540" s="84">
        <f t="shared" si="267"/>
        <v>2367.7216719014255</v>
      </c>
      <c r="W2540" s="110" t="s">
        <v>119</v>
      </c>
      <c r="X2540" s="6" t="s">
        <v>1480</v>
      </c>
      <c r="Y2540" s="6" t="s">
        <v>129</v>
      </c>
      <c r="Z2540" s="6" t="s">
        <v>239</v>
      </c>
      <c r="AA2540" s="6" t="s">
        <v>122</v>
      </c>
      <c r="AB2540" s="76" t="s">
        <v>539</v>
      </c>
      <c r="AC2540" s="76" t="s">
        <v>540</v>
      </c>
      <c r="AD2540" s="76" t="s">
        <v>174</v>
      </c>
      <c r="AE2540" s="378">
        <v>67110003</v>
      </c>
      <c r="AF2540" s="76" t="s">
        <v>96</v>
      </c>
      <c r="AG2540" s="82"/>
      <c r="AH2540" s="60"/>
      <c r="AI2540" s="75" t="s">
        <v>8152</v>
      </c>
      <c r="AJ2540" s="6" t="s">
        <v>103</v>
      </c>
      <c r="AK2540" s="81">
        <v>0</v>
      </c>
      <c r="AL2540" s="6" t="s">
        <v>103</v>
      </c>
      <c r="AM2540" s="342"/>
      <c r="AN2540" s="342"/>
      <c r="AO2540" s="342"/>
    </row>
    <row r="2541" spans="1:41">
      <c r="A2541" s="75" t="s">
        <v>8152</v>
      </c>
      <c r="B2541" s="6" t="s">
        <v>93</v>
      </c>
      <c r="C2541" s="76">
        <v>2540</v>
      </c>
      <c r="D2541" s="6" t="s">
        <v>594</v>
      </c>
      <c r="E2541" s="6" t="s">
        <v>2163</v>
      </c>
      <c r="F2541" s="6" t="str">
        <f t="shared" si="263"/>
        <v>FREIGHTRM-M-107-SI26-M19</v>
      </c>
      <c r="G2541" s="434" t="s">
        <v>8377</v>
      </c>
      <c r="H2541" s="97" t="s">
        <v>8378</v>
      </c>
      <c r="I2541" s="85" t="s">
        <v>6622</v>
      </c>
      <c r="J2541" s="92">
        <v>46128</v>
      </c>
      <c r="K2541" s="97" t="s">
        <v>8604</v>
      </c>
      <c r="L2541" s="6" t="s">
        <v>8605</v>
      </c>
      <c r="M2541" s="6" t="s">
        <v>174</v>
      </c>
      <c r="N2541" s="6" t="s">
        <v>1479</v>
      </c>
      <c r="O2541" s="71">
        <v>0</v>
      </c>
      <c r="P2541" s="71">
        <v>0</v>
      </c>
      <c r="Q2541" s="79">
        <v>38750</v>
      </c>
      <c r="R2541" s="79">
        <v>6200</v>
      </c>
      <c r="S2541" s="71">
        <v>1550</v>
      </c>
      <c r="T2541" s="79">
        <v>43400</v>
      </c>
      <c r="U2541" s="6" t="s">
        <v>24</v>
      </c>
      <c r="V2541" s="84">
        <f t="shared" si="267"/>
        <v>2496.5772730933395</v>
      </c>
      <c r="W2541" s="110" t="s">
        <v>119</v>
      </c>
      <c r="X2541" s="6" t="s">
        <v>1480</v>
      </c>
      <c r="Y2541" s="6" t="s">
        <v>129</v>
      </c>
      <c r="Z2541" s="6" t="s">
        <v>239</v>
      </c>
      <c r="AA2541" s="6" t="s">
        <v>122</v>
      </c>
      <c r="AB2541" s="76" t="s">
        <v>539</v>
      </c>
      <c r="AC2541" s="76" t="s">
        <v>540</v>
      </c>
      <c r="AD2541" s="76" t="s">
        <v>174</v>
      </c>
      <c r="AE2541" s="378">
        <v>67110003</v>
      </c>
      <c r="AF2541" s="76" t="s">
        <v>96</v>
      </c>
      <c r="AG2541" s="82"/>
      <c r="AH2541" s="60"/>
      <c r="AI2541" s="75" t="s">
        <v>8152</v>
      </c>
      <c r="AJ2541" s="6" t="s">
        <v>103</v>
      </c>
      <c r="AK2541" s="81">
        <v>0</v>
      </c>
      <c r="AL2541" s="6" t="s">
        <v>103</v>
      </c>
      <c r="AM2541" s="342"/>
      <c r="AN2541" s="342"/>
      <c r="AO2541" s="342"/>
    </row>
    <row r="2542" spans="1:41">
      <c r="A2542" s="75" t="s">
        <v>8152</v>
      </c>
      <c r="B2542" s="6" t="s">
        <v>93</v>
      </c>
      <c r="C2542" s="76">
        <v>2541</v>
      </c>
      <c r="D2542" s="6" t="s">
        <v>107</v>
      </c>
      <c r="E2542" s="6" t="s">
        <v>105</v>
      </c>
      <c r="F2542" s="6" t="str">
        <f t="shared" si="263"/>
        <v>STORAGEFG-R-2186LE26.M19</v>
      </c>
      <c r="G2542" s="97" t="s">
        <v>8379</v>
      </c>
      <c r="H2542" s="95">
        <v>147424</v>
      </c>
      <c r="I2542" s="85" t="s">
        <v>6622</v>
      </c>
      <c r="J2542" s="92">
        <v>46127</v>
      </c>
      <c r="K2542" s="97"/>
      <c r="L2542" s="80" t="s">
        <v>116</v>
      </c>
      <c r="M2542" s="6" t="s">
        <v>173</v>
      </c>
      <c r="N2542" s="78" t="s">
        <v>116</v>
      </c>
      <c r="O2542" s="71">
        <v>0</v>
      </c>
      <c r="P2542" s="71">
        <v>0</v>
      </c>
      <c r="Q2542" s="79">
        <v>119</v>
      </c>
      <c r="R2542" s="79">
        <v>0</v>
      </c>
      <c r="S2542" s="71">
        <v>0</v>
      </c>
      <c r="T2542" s="79">
        <v>119</v>
      </c>
      <c r="U2542" s="87" t="s">
        <v>118</v>
      </c>
      <c r="V2542" s="84">
        <f t="shared" ref="V2542:V2550" si="268">T2542</f>
        <v>119</v>
      </c>
      <c r="W2542" s="110" t="s">
        <v>119</v>
      </c>
      <c r="X2542" s="80" t="s">
        <v>238</v>
      </c>
      <c r="Y2542" s="80" t="s">
        <v>238</v>
      </c>
      <c r="Z2542" s="80" t="s">
        <v>239</v>
      </c>
      <c r="AA2542" s="80" t="s">
        <v>240</v>
      </c>
      <c r="AB2542" s="76" t="s">
        <v>539</v>
      </c>
      <c r="AC2542" s="76" t="s">
        <v>541</v>
      </c>
      <c r="AD2542" s="76" t="s">
        <v>195</v>
      </c>
      <c r="AE2542" s="76">
        <v>75640000</v>
      </c>
      <c r="AF2542" s="76" t="s">
        <v>96</v>
      </c>
      <c r="AG2542" s="82"/>
      <c r="AH2542" s="60"/>
      <c r="AI2542" s="75" t="s">
        <v>8152</v>
      </c>
      <c r="AJ2542" s="6" t="s">
        <v>103</v>
      </c>
      <c r="AK2542" s="81">
        <v>0</v>
      </c>
      <c r="AL2542" s="6" t="s">
        <v>103</v>
      </c>
      <c r="AM2542" s="342"/>
      <c r="AN2542" s="342"/>
      <c r="AO2542" s="342"/>
    </row>
    <row r="2543" spans="1:41">
      <c r="A2543" s="75" t="s">
        <v>8152</v>
      </c>
      <c r="B2543" s="6" t="s">
        <v>93</v>
      </c>
      <c r="C2543" s="76">
        <v>2542</v>
      </c>
      <c r="D2543" s="6" t="s">
        <v>107</v>
      </c>
      <c r="E2543" s="6" t="s">
        <v>105</v>
      </c>
      <c r="F2543" s="6" t="str">
        <f t="shared" si="263"/>
        <v>STORAGEFG-R-2186LE26.M19</v>
      </c>
      <c r="G2543" s="97" t="s">
        <v>8379</v>
      </c>
      <c r="H2543" s="95">
        <v>147428</v>
      </c>
      <c r="I2543" s="85" t="s">
        <v>6622</v>
      </c>
      <c r="J2543" s="92">
        <v>46127</v>
      </c>
      <c r="K2543" s="97"/>
      <c r="L2543" s="80" t="s">
        <v>116</v>
      </c>
      <c r="M2543" s="6" t="s">
        <v>173</v>
      </c>
      <c r="N2543" s="78" t="s">
        <v>116</v>
      </c>
      <c r="O2543" s="71">
        <v>0</v>
      </c>
      <c r="P2543" s="71">
        <v>0</v>
      </c>
      <c r="Q2543" s="79">
        <v>29.7</v>
      </c>
      <c r="R2543" s="79">
        <v>0</v>
      </c>
      <c r="S2543" s="71">
        <v>0</v>
      </c>
      <c r="T2543" s="79">
        <v>29.7</v>
      </c>
      <c r="U2543" s="87" t="s">
        <v>118</v>
      </c>
      <c r="V2543" s="84">
        <f t="shared" si="268"/>
        <v>29.7</v>
      </c>
      <c r="W2543" s="110" t="s">
        <v>119</v>
      </c>
      <c r="X2543" s="80" t="s">
        <v>238</v>
      </c>
      <c r="Y2543" s="80" t="s">
        <v>238</v>
      </c>
      <c r="Z2543" s="80" t="s">
        <v>239</v>
      </c>
      <c r="AA2543" s="80" t="s">
        <v>240</v>
      </c>
      <c r="AB2543" s="76" t="s">
        <v>539</v>
      </c>
      <c r="AC2543" s="76" t="s">
        <v>541</v>
      </c>
      <c r="AD2543" s="76" t="s">
        <v>195</v>
      </c>
      <c r="AE2543" s="76">
        <v>75640000</v>
      </c>
      <c r="AF2543" s="76" t="s">
        <v>96</v>
      </c>
      <c r="AG2543" s="82"/>
      <c r="AH2543" s="60"/>
      <c r="AI2543" s="75" t="s">
        <v>8152</v>
      </c>
      <c r="AJ2543" s="6" t="s">
        <v>103</v>
      </c>
      <c r="AK2543" s="81">
        <v>0</v>
      </c>
      <c r="AL2543" s="6" t="s">
        <v>103</v>
      </c>
      <c r="AM2543" s="342"/>
      <c r="AN2543" s="342"/>
      <c r="AO2543" s="342"/>
    </row>
    <row r="2544" spans="1:41">
      <c r="A2544" s="75" t="s">
        <v>8152</v>
      </c>
      <c r="B2544" s="6" t="s">
        <v>93</v>
      </c>
      <c r="C2544" s="76">
        <v>2543</v>
      </c>
      <c r="D2544" s="6" t="s">
        <v>107</v>
      </c>
      <c r="E2544" s="6" t="s">
        <v>105</v>
      </c>
      <c r="F2544" s="6" t="str">
        <f t="shared" si="263"/>
        <v>STORAGEFG-R-2186LE26.M19</v>
      </c>
      <c r="G2544" s="97" t="s">
        <v>8379</v>
      </c>
      <c r="H2544" s="95">
        <v>147431</v>
      </c>
      <c r="I2544" s="85" t="s">
        <v>6622</v>
      </c>
      <c r="J2544" s="92">
        <v>46127</v>
      </c>
      <c r="K2544" s="97"/>
      <c r="L2544" s="80" t="s">
        <v>116</v>
      </c>
      <c r="M2544" s="6" t="s">
        <v>173</v>
      </c>
      <c r="N2544" s="78" t="s">
        <v>116</v>
      </c>
      <c r="O2544" s="71">
        <v>0</v>
      </c>
      <c r="P2544" s="71">
        <v>0</v>
      </c>
      <c r="Q2544" s="79">
        <v>29.7</v>
      </c>
      <c r="R2544" s="79">
        <v>0</v>
      </c>
      <c r="S2544" s="71">
        <v>0</v>
      </c>
      <c r="T2544" s="79">
        <v>29.7</v>
      </c>
      <c r="U2544" s="87" t="s">
        <v>118</v>
      </c>
      <c r="V2544" s="84">
        <f t="shared" si="268"/>
        <v>29.7</v>
      </c>
      <c r="W2544" s="110" t="s">
        <v>119</v>
      </c>
      <c r="X2544" s="80" t="s">
        <v>238</v>
      </c>
      <c r="Y2544" s="80" t="s">
        <v>238</v>
      </c>
      <c r="Z2544" s="80" t="s">
        <v>239</v>
      </c>
      <c r="AA2544" s="80" t="s">
        <v>240</v>
      </c>
      <c r="AB2544" s="76" t="s">
        <v>539</v>
      </c>
      <c r="AC2544" s="76" t="s">
        <v>541</v>
      </c>
      <c r="AD2544" s="76" t="s">
        <v>195</v>
      </c>
      <c r="AE2544" s="76">
        <v>75640000</v>
      </c>
      <c r="AF2544" s="76" t="s">
        <v>96</v>
      </c>
      <c r="AG2544" s="82"/>
      <c r="AH2544" s="60"/>
      <c r="AI2544" s="75" t="s">
        <v>8152</v>
      </c>
      <c r="AJ2544" s="6" t="s">
        <v>103</v>
      </c>
      <c r="AK2544" s="81">
        <v>0</v>
      </c>
      <c r="AL2544" s="6" t="s">
        <v>103</v>
      </c>
      <c r="AM2544" s="342"/>
      <c r="AN2544" s="342"/>
      <c r="AO2544" s="342"/>
    </row>
    <row r="2545" spans="1:41">
      <c r="A2545" s="75" t="s">
        <v>8152</v>
      </c>
      <c r="B2545" s="6" t="s">
        <v>93</v>
      </c>
      <c r="C2545" s="76">
        <v>2544</v>
      </c>
      <c r="D2545" s="6" t="s">
        <v>107</v>
      </c>
      <c r="E2545" s="6" t="s">
        <v>105</v>
      </c>
      <c r="F2545" s="6" t="str">
        <f t="shared" si="263"/>
        <v>STORAGEFG-R-2176LE25.M19</v>
      </c>
      <c r="G2545" s="97" t="s">
        <v>7520</v>
      </c>
      <c r="H2545" s="95">
        <v>147435</v>
      </c>
      <c r="I2545" s="85" t="s">
        <v>6622</v>
      </c>
      <c r="J2545" s="92">
        <v>46127</v>
      </c>
      <c r="K2545" s="97"/>
      <c r="L2545" s="80" t="s">
        <v>116</v>
      </c>
      <c r="M2545" s="6" t="s">
        <v>173</v>
      </c>
      <c r="N2545" s="78" t="s">
        <v>116</v>
      </c>
      <c r="O2545" s="71">
        <v>0</v>
      </c>
      <c r="P2545" s="71">
        <v>0</v>
      </c>
      <c r="Q2545" s="79">
        <v>37.4</v>
      </c>
      <c r="R2545" s="79">
        <v>0</v>
      </c>
      <c r="S2545" s="71">
        <v>0</v>
      </c>
      <c r="T2545" s="79">
        <v>37.4</v>
      </c>
      <c r="U2545" s="87" t="s">
        <v>118</v>
      </c>
      <c r="V2545" s="84">
        <f t="shared" si="268"/>
        <v>37.4</v>
      </c>
      <c r="W2545" s="110" t="s">
        <v>119</v>
      </c>
      <c r="X2545" s="80" t="s">
        <v>238</v>
      </c>
      <c r="Y2545" s="80" t="s">
        <v>238</v>
      </c>
      <c r="Z2545" s="80" t="s">
        <v>239</v>
      </c>
      <c r="AA2545" s="80" t="s">
        <v>240</v>
      </c>
      <c r="AB2545" s="76" t="s">
        <v>539</v>
      </c>
      <c r="AC2545" s="76" t="s">
        <v>541</v>
      </c>
      <c r="AD2545" s="76" t="s">
        <v>195</v>
      </c>
      <c r="AE2545" s="76">
        <v>75640000</v>
      </c>
      <c r="AF2545" s="76" t="s">
        <v>96</v>
      </c>
      <c r="AG2545" s="82"/>
      <c r="AH2545" s="60"/>
      <c r="AI2545" s="75" t="s">
        <v>8152</v>
      </c>
      <c r="AJ2545" s="6" t="s">
        <v>103</v>
      </c>
      <c r="AK2545" s="81">
        <v>0</v>
      </c>
      <c r="AL2545" s="6" t="s">
        <v>103</v>
      </c>
      <c r="AM2545" s="342"/>
      <c r="AN2545" s="342"/>
      <c r="AO2545" s="342"/>
    </row>
    <row r="2546" spans="1:41">
      <c r="A2546" s="75" t="s">
        <v>8152</v>
      </c>
      <c r="B2546" s="6" t="s">
        <v>93</v>
      </c>
      <c r="C2546" s="76">
        <v>2545</v>
      </c>
      <c r="D2546" s="6" t="s">
        <v>107</v>
      </c>
      <c r="E2546" s="6" t="s">
        <v>105</v>
      </c>
      <c r="F2546" s="6" t="str">
        <f t="shared" si="263"/>
        <v>STORAGEFG-R-2180LE25.M19</v>
      </c>
      <c r="G2546" s="97" t="s">
        <v>7885</v>
      </c>
      <c r="H2546" s="95">
        <v>147450</v>
      </c>
      <c r="I2546" s="85" t="s">
        <v>6622</v>
      </c>
      <c r="J2546" s="92">
        <v>46129</v>
      </c>
      <c r="K2546" s="97"/>
      <c r="L2546" s="80" t="s">
        <v>8606</v>
      </c>
      <c r="M2546" s="6" t="s">
        <v>173</v>
      </c>
      <c r="N2546" s="78" t="s">
        <v>116</v>
      </c>
      <c r="O2546" s="71">
        <v>0</v>
      </c>
      <c r="P2546" s="71">
        <v>0</v>
      </c>
      <c r="Q2546" s="79">
        <v>31.5</v>
      </c>
      <c r="R2546" s="79">
        <v>0</v>
      </c>
      <c r="S2546" s="71">
        <v>0</v>
      </c>
      <c r="T2546" s="79">
        <v>31.5</v>
      </c>
      <c r="U2546" s="87" t="s">
        <v>118</v>
      </c>
      <c r="V2546" s="84">
        <f t="shared" si="268"/>
        <v>31.5</v>
      </c>
      <c r="W2546" s="110" t="s">
        <v>119</v>
      </c>
      <c r="X2546" s="80" t="s">
        <v>238</v>
      </c>
      <c r="Y2546" s="80" t="s">
        <v>238</v>
      </c>
      <c r="Z2546" s="80" t="s">
        <v>239</v>
      </c>
      <c r="AA2546" s="80" t="s">
        <v>240</v>
      </c>
      <c r="AB2546" s="76" t="s">
        <v>539</v>
      </c>
      <c r="AC2546" s="76" t="s">
        <v>541</v>
      </c>
      <c r="AD2546" s="76" t="s">
        <v>195</v>
      </c>
      <c r="AE2546" s="76">
        <v>75640000</v>
      </c>
      <c r="AF2546" s="76" t="s">
        <v>96</v>
      </c>
      <c r="AG2546" s="82"/>
      <c r="AH2546" s="60"/>
      <c r="AI2546" s="75" t="s">
        <v>8152</v>
      </c>
      <c r="AJ2546" s="6" t="s">
        <v>103</v>
      </c>
      <c r="AK2546" s="81">
        <v>0</v>
      </c>
      <c r="AL2546" s="6" t="s">
        <v>103</v>
      </c>
      <c r="AM2546" s="342"/>
      <c r="AN2546" s="342"/>
      <c r="AO2546" s="342"/>
    </row>
    <row r="2547" spans="1:41">
      <c r="A2547" s="75" t="s">
        <v>8152</v>
      </c>
      <c r="B2547" s="6" t="s">
        <v>93</v>
      </c>
      <c r="C2547" s="76">
        <v>2546</v>
      </c>
      <c r="D2547" s="6" t="s">
        <v>107</v>
      </c>
      <c r="E2547" s="6" t="s">
        <v>105</v>
      </c>
      <c r="F2547" s="6" t="str">
        <f t="shared" si="263"/>
        <v>STORAGEFG-R-2180LE25.M19</v>
      </c>
      <c r="G2547" s="97" t="s">
        <v>7885</v>
      </c>
      <c r="H2547" s="95">
        <v>147451</v>
      </c>
      <c r="I2547" s="85" t="s">
        <v>6622</v>
      </c>
      <c r="J2547" s="92">
        <v>46129</v>
      </c>
      <c r="K2547" s="97"/>
      <c r="L2547" s="80" t="s">
        <v>116</v>
      </c>
      <c r="M2547" s="6" t="s">
        <v>173</v>
      </c>
      <c r="N2547" s="78" t="s">
        <v>116</v>
      </c>
      <c r="O2547" s="71">
        <v>0</v>
      </c>
      <c r="P2547" s="71">
        <v>0</v>
      </c>
      <c r="Q2547" s="79">
        <v>31.5</v>
      </c>
      <c r="R2547" s="79">
        <v>0</v>
      </c>
      <c r="S2547" s="71">
        <v>0</v>
      </c>
      <c r="T2547" s="79">
        <v>31.5</v>
      </c>
      <c r="U2547" s="87" t="s">
        <v>118</v>
      </c>
      <c r="V2547" s="84">
        <f t="shared" si="268"/>
        <v>31.5</v>
      </c>
      <c r="W2547" s="110" t="s">
        <v>119</v>
      </c>
      <c r="X2547" s="80" t="s">
        <v>238</v>
      </c>
      <c r="Y2547" s="80" t="s">
        <v>238</v>
      </c>
      <c r="Z2547" s="80" t="s">
        <v>239</v>
      </c>
      <c r="AA2547" s="80" t="s">
        <v>240</v>
      </c>
      <c r="AB2547" s="76" t="s">
        <v>539</v>
      </c>
      <c r="AC2547" s="76" t="s">
        <v>541</v>
      </c>
      <c r="AD2547" s="76" t="s">
        <v>195</v>
      </c>
      <c r="AE2547" s="76">
        <v>75640000</v>
      </c>
      <c r="AF2547" s="76" t="s">
        <v>96</v>
      </c>
      <c r="AG2547" s="82"/>
      <c r="AH2547" s="60"/>
      <c r="AI2547" s="75" t="s">
        <v>8152</v>
      </c>
      <c r="AJ2547" s="6" t="s">
        <v>103</v>
      </c>
      <c r="AK2547" s="81">
        <v>0</v>
      </c>
      <c r="AL2547" s="6" t="s">
        <v>103</v>
      </c>
      <c r="AM2547" s="342"/>
      <c r="AN2547" s="342"/>
      <c r="AO2547" s="342"/>
    </row>
    <row r="2548" spans="1:41">
      <c r="A2548" s="75" t="s">
        <v>8152</v>
      </c>
      <c r="B2548" s="6" t="s">
        <v>93</v>
      </c>
      <c r="C2548" s="76">
        <v>2547</v>
      </c>
      <c r="D2548" s="6" t="s">
        <v>107</v>
      </c>
      <c r="E2548" s="6" t="s">
        <v>105</v>
      </c>
      <c r="F2548" s="6" t="str">
        <f t="shared" si="263"/>
        <v>STORAGEFG-R-2180LE25.M19</v>
      </c>
      <c r="G2548" s="97" t="s">
        <v>7885</v>
      </c>
      <c r="H2548" s="95">
        <v>147457</v>
      </c>
      <c r="I2548" s="85" t="s">
        <v>6622</v>
      </c>
      <c r="J2548" s="92">
        <v>46129</v>
      </c>
      <c r="K2548" s="97"/>
      <c r="L2548" s="80" t="s">
        <v>116</v>
      </c>
      <c r="M2548" s="6" t="s">
        <v>173</v>
      </c>
      <c r="N2548" s="78" t="s">
        <v>116</v>
      </c>
      <c r="O2548" s="71">
        <v>0</v>
      </c>
      <c r="P2548" s="71">
        <v>0</v>
      </c>
      <c r="Q2548" s="79">
        <v>100.6</v>
      </c>
      <c r="R2548" s="79">
        <v>0</v>
      </c>
      <c r="S2548" s="71">
        <v>0</v>
      </c>
      <c r="T2548" s="79">
        <v>100.6</v>
      </c>
      <c r="U2548" s="87" t="s">
        <v>118</v>
      </c>
      <c r="V2548" s="84">
        <f t="shared" si="268"/>
        <v>100.6</v>
      </c>
      <c r="W2548" s="110" t="s">
        <v>119</v>
      </c>
      <c r="X2548" s="80" t="s">
        <v>238</v>
      </c>
      <c r="Y2548" s="80" t="s">
        <v>238</v>
      </c>
      <c r="Z2548" s="80" t="s">
        <v>239</v>
      </c>
      <c r="AA2548" s="80" t="s">
        <v>240</v>
      </c>
      <c r="AB2548" s="76" t="s">
        <v>539</v>
      </c>
      <c r="AC2548" s="76" t="s">
        <v>541</v>
      </c>
      <c r="AD2548" s="76" t="s">
        <v>195</v>
      </c>
      <c r="AE2548" s="76">
        <v>75640000</v>
      </c>
      <c r="AF2548" s="76" t="s">
        <v>96</v>
      </c>
      <c r="AG2548" s="82"/>
      <c r="AH2548" s="60"/>
      <c r="AI2548" s="75" t="s">
        <v>8152</v>
      </c>
      <c r="AJ2548" s="6" t="s">
        <v>103</v>
      </c>
      <c r="AK2548" s="81">
        <v>0</v>
      </c>
      <c r="AL2548" s="6" t="s">
        <v>103</v>
      </c>
      <c r="AM2548" s="342"/>
      <c r="AN2548" s="342"/>
      <c r="AO2548" s="342"/>
    </row>
    <row r="2549" spans="1:41">
      <c r="A2549" s="75" t="s">
        <v>8152</v>
      </c>
      <c r="B2549" s="6" t="s">
        <v>93</v>
      </c>
      <c r="C2549" s="76">
        <v>2548</v>
      </c>
      <c r="D2549" s="6" t="s">
        <v>107</v>
      </c>
      <c r="E2549" s="6" t="s">
        <v>105</v>
      </c>
      <c r="F2549" s="6" t="str">
        <f t="shared" si="263"/>
        <v>STORAGEFG-R-2180LE25.M46-M45-2</v>
      </c>
      <c r="G2549" s="97" t="s">
        <v>8380</v>
      </c>
      <c r="H2549" s="95">
        <v>147461</v>
      </c>
      <c r="I2549" s="85" t="s">
        <v>6622</v>
      </c>
      <c r="J2549" s="92">
        <v>46129</v>
      </c>
      <c r="K2549" s="97"/>
      <c r="L2549" s="80" t="s">
        <v>8607</v>
      </c>
      <c r="M2549" s="6" t="s">
        <v>173</v>
      </c>
      <c r="N2549" s="78" t="s">
        <v>116</v>
      </c>
      <c r="O2549" s="71">
        <v>0</v>
      </c>
      <c r="P2549" s="71">
        <v>0</v>
      </c>
      <c r="Q2549" s="79">
        <v>95.5</v>
      </c>
      <c r="R2549" s="79">
        <v>0</v>
      </c>
      <c r="S2549" s="71">
        <v>0</v>
      </c>
      <c r="T2549" s="79">
        <v>95.5</v>
      </c>
      <c r="U2549" s="87" t="s">
        <v>118</v>
      </c>
      <c r="V2549" s="84">
        <f t="shared" si="268"/>
        <v>95.5</v>
      </c>
      <c r="W2549" s="110" t="s">
        <v>119</v>
      </c>
      <c r="X2549" s="80" t="s">
        <v>238</v>
      </c>
      <c r="Y2549" s="80" t="s">
        <v>238</v>
      </c>
      <c r="Z2549" s="80" t="s">
        <v>239</v>
      </c>
      <c r="AA2549" s="80" t="s">
        <v>240</v>
      </c>
      <c r="AB2549" s="76" t="s">
        <v>1106</v>
      </c>
      <c r="AC2549" s="76" t="s">
        <v>541</v>
      </c>
      <c r="AD2549" s="76" t="s">
        <v>195</v>
      </c>
      <c r="AE2549" s="76">
        <v>75640000</v>
      </c>
      <c r="AF2549" s="76" t="s">
        <v>96</v>
      </c>
      <c r="AG2549" s="82"/>
      <c r="AH2549" s="60"/>
      <c r="AI2549" s="75" t="s">
        <v>8152</v>
      </c>
      <c r="AJ2549" s="6" t="s">
        <v>103</v>
      </c>
      <c r="AK2549" s="81">
        <v>0</v>
      </c>
      <c r="AL2549" s="6" t="s">
        <v>103</v>
      </c>
      <c r="AM2549" s="342"/>
      <c r="AN2549" s="342"/>
      <c r="AO2549" s="342"/>
    </row>
    <row r="2550" spans="1:41">
      <c r="A2550" s="75" t="s">
        <v>8152</v>
      </c>
      <c r="B2550" s="6" t="s">
        <v>93</v>
      </c>
      <c r="C2550" s="76">
        <v>2549</v>
      </c>
      <c r="D2550" s="6" t="s">
        <v>107</v>
      </c>
      <c r="E2550" s="6" t="s">
        <v>105</v>
      </c>
      <c r="F2550" s="6" t="str">
        <f t="shared" si="263"/>
        <v>STORAGEFG-R-2184LE25.M19</v>
      </c>
      <c r="G2550" s="97" t="s">
        <v>7864</v>
      </c>
      <c r="H2550" s="95">
        <v>147463</v>
      </c>
      <c r="I2550" s="85" t="s">
        <v>6622</v>
      </c>
      <c r="J2550" s="92">
        <v>46129</v>
      </c>
      <c r="K2550" s="97"/>
      <c r="L2550" s="80">
        <v>561367</v>
      </c>
      <c r="M2550" s="6" t="s">
        <v>173</v>
      </c>
      <c r="N2550" s="78" t="s">
        <v>116</v>
      </c>
      <c r="O2550" s="71">
        <v>0</v>
      </c>
      <c r="P2550" s="71">
        <v>0</v>
      </c>
      <c r="Q2550" s="79">
        <v>14.5</v>
      </c>
      <c r="R2550" s="79">
        <v>0</v>
      </c>
      <c r="S2550" s="71">
        <v>0</v>
      </c>
      <c r="T2550" s="79">
        <v>14.5</v>
      </c>
      <c r="U2550" s="87" t="s">
        <v>118</v>
      </c>
      <c r="V2550" s="84">
        <f t="shared" si="268"/>
        <v>14.5</v>
      </c>
      <c r="W2550" s="110" t="s">
        <v>119</v>
      </c>
      <c r="X2550" s="80" t="s">
        <v>238</v>
      </c>
      <c r="Y2550" s="80" t="s">
        <v>238</v>
      </c>
      <c r="Z2550" s="80" t="s">
        <v>239</v>
      </c>
      <c r="AA2550" s="80" t="s">
        <v>240</v>
      </c>
      <c r="AB2550" s="76" t="s">
        <v>539</v>
      </c>
      <c r="AC2550" s="76" t="s">
        <v>541</v>
      </c>
      <c r="AD2550" s="76" t="s">
        <v>195</v>
      </c>
      <c r="AE2550" s="76">
        <v>75640000</v>
      </c>
      <c r="AF2550" s="76" t="s">
        <v>96</v>
      </c>
      <c r="AG2550" s="82"/>
      <c r="AH2550" s="60"/>
      <c r="AI2550" s="75" t="s">
        <v>8152</v>
      </c>
      <c r="AJ2550" s="6" t="s">
        <v>103</v>
      </c>
      <c r="AK2550" s="81">
        <v>0</v>
      </c>
      <c r="AL2550" s="6" t="s">
        <v>103</v>
      </c>
      <c r="AM2550" s="342"/>
      <c r="AN2550" s="342"/>
      <c r="AO2550" s="342"/>
    </row>
    <row r="2551" spans="1:41">
      <c r="A2551" s="75" t="s">
        <v>8152</v>
      </c>
      <c r="B2551" s="6" t="s">
        <v>93</v>
      </c>
      <c r="C2551" s="76">
        <v>2550</v>
      </c>
      <c r="D2551" s="6" t="s">
        <v>110</v>
      </c>
      <c r="E2551" s="80" t="s">
        <v>2165</v>
      </c>
      <c r="F2551" s="6" t="str">
        <f t="shared" si="263"/>
        <v>FREIGHT RM-A-037-SI26-M19-L</v>
      </c>
      <c r="G2551" s="97" t="s">
        <v>7847</v>
      </c>
      <c r="H2551" s="95">
        <v>5028</v>
      </c>
      <c r="I2551" s="85" t="s">
        <v>6622</v>
      </c>
      <c r="J2551" s="92">
        <v>46127</v>
      </c>
      <c r="K2551" s="97"/>
      <c r="L2551" s="80" t="s">
        <v>116</v>
      </c>
      <c r="M2551" s="80" t="s">
        <v>173</v>
      </c>
      <c r="N2551" s="80" t="s">
        <v>6330</v>
      </c>
      <c r="O2551" s="71">
        <v>0</v>
      </c>
      <c r="P2551" s="71">
        <v>0</v>
      </c>
      <c r="Q2551" s="79">
        <v>27750</v>
      </c>
      <c r="R2551" s="79">
        <v>4440</v>
      </c>
      <c r="S2551" s="71">
        <v>1110</v>
      </c>
      <c r="T2551" s="79">
        <v>31080</v>
      </c>
      <c r="U2551" s="87" t="s">
        <v>24</v>
      </c>
      <c r="V2551" s="84">
        <f t="shared" ref="V2551:V2552" si="269">T2551/17.3838</f>
        <v>1787.8714665378109</v>
      </c>
      <c r="W2551" s="94" t="s">
        <v>8608</v>
      </c>
      <c r="X2551" s="80" t="s">
        <v>8609</v>
      </c>
      <c r="Y2551" s="80" t="s">
        <v>282</v>
      </c>
      <c r="Z2551" s="80" t="s">
        <v>121</v>
      </c>
      <c r="AA2551" s="80" t="s">
        <v>122</v>
      </c>
      <c r="AB2551" s="76" t="s">
        <v>539</v>
      </c>
      <c r="AC2551" s="76" t="s">
        <v>540</v>
      </c>
      <c r="AD2551" s="76" t="s">
        <v>174</v>
      </c>
      <c r="AE2551" s="378">
        <v>67110003</v>
      </c>
      <c r="AF2551" s="76" t="s">
        <v>96</v>
      </c>
      <c r="AG2551" s="82"/>
      <c r="AH2551" s="60"/>
      <c r="AI2551" s="75" t="s">
        <v>8152</v>
      </c>
      <c r="AJ2551" s="6" t="s">
        <v>103</v>
      </c>
      <c r="AK2551" s="81">
        <v>0</v>
      </c>
      <c r="AL2551" s="6" t="s">
        <v>103</v>
      </c>
      <c r="AM2551" s="342"/>
      <c r="AN2551" s="342"/>
      <c r="AO2551" s="342"/>
    </row>
    <row r="2552" spans="1:41">
      <c r="A2552" s="75" t="s">
        <v>8152</v>
      </c>
      <c r="B2552" s="6" t="s">
        <v>93</v>
      </c>
      <c r="C2552" s="76">
        <v>2551</v>
      </c>
      <c r="D2552" s="6" t="s">
        <v>110</v>
      </c>
      <c r="E2552" s="80" t="s">
        <v>2165</v>
      </c>
      <c r="F2552" s="6" t="str">
        <f t="shared" si="263"/>
        <v>FREIGHT RM-A-041-SI26-M19-L</v>
      </c>
      <c r="G2552" s="97" t="s">
        <v>7849</v>
      </c>
      <c r="H2552" s="95">
        <v>5028</v>
      </c>
      <c r="I2552" s="85" t="s">
        <v>6622</v>
      </c>
      <c r="J2552" s="92">
        <v>46127</v>
      </c>
      <c r="K2552" s="95"/>
      <c r="L2552" s="80" t="s">
        <v>116</v>
      </c>
      <c r="M2552" s="80" t="s">
        <v>173</v>
      </c>
      <c r="N2552" s="80" t="s">
        <v>6330</v>
      </c>
      <c r="O2552" s="71">
        <v>0</v>
      </c>
      <c r="P2552" s="71">
        <v>0</v>
      </c>
      <c r="Q2552" s="71">
        <v>0</v>
      </c>
      <c r="R2552" s="71">
        <v>0</v>
      </c>
      <c r="S2552" s="71">
        <v>0</v>
      </c>
      <c r="T2552" s="71">
        <v>0</v>
      </c>
      <c r="U2552" s="87" t="s">
        <v>24</v>
      </c>
      <c r="V2552" s="84">
        <f t="shared" si="269"/>
        <v>0</v>
      </c>
      <c r="W2552" s="94" t="s">
        <v>8608</v>
      </c>
      <c r="X2552" s="80" t="s">
        <v>8609</v>
      </c>
      <c r="Y2552" s="80" t="s">
        <v>282</v>
      </c>
      <c r="Z2552" s="80" t="s">
        <v>121</v>
      </c>
      <c r="AA2552" s="80" t="s">
        <v>122</v>
      </c>
      <c r="AB2552" s="76" t="s">
        <v>539</v>
      </c>
      <c r="AC2552" s="76" t="s">
        <v>540</v>
      </c>
      <c r="AD2552" s="76" t="s">
        <v>174</v>
      </c>
      <c r="AE2552" s="378">
        <v>67110003</v>
      </c>
      <c r="AF2552" s="76" t="s">
        <v>96</v>
      </c>
      <c r="AG2552" s="82"/>
      <c r="AH2552" s="60"/>
      <c r="AI2552" s="75" t="s">
        <v>8152</v>
      </c>
      <c r="AJ2552" s="6" t="s">
        <v>103</v>
      </c>
      <c r="AK2552" s="81">
        <v>0</v>
      </c>
      <c r="AL2552" s="6" t="s">
        <v>103</v>
      </c>
      <c r="AM2552" s="342"/>
      <c r="AN2552" s="342"/>
      <c r="AO2552" s="342"/>
    </row>
    <row r="2553" spans="1:41">
      <c r="A2553" s="75" t="s">
        <v>8152</v>
      </c>
      <c r="B2553" s="6" t="s">
        <v>93</v>
      </c>
      <c r="C2553" s="76">
        <v>2552</v>
      </c>
      <c r="D2553" s="6" t="s">
        <v>1565</v>
      </c>
      <c r="E2553" s="80" t="s">
        <v>2165</v>
      </c>
      <c r="F2553" s="6" t="str">
        <f t="shared" si="263"/>
        <v>FREIGHT RM-J-1324LI26-M01</v>
      </c>
      <c r="G2553" s="6" t="s">
        <v>8381</v>
      </c>
      <c r="H2553" s="6" t="s">
        <v>8382</v>
      </c>
      <c r="I2553" s="85" t="s">
        <v>6622</v>
      </c>
      <c r="J2553" s="78">
        <v>46128</v>
      </c>
      <c r="K2553" s="97"/>
      <c r="L2553" s="80">
        <v>6182359</v>
      </c>
      <c r="M2553" s="80" t="s">
        <v>173</v>
      </c>
      <c r="N2553" s="80" t="s">
        <v>116</v>
      </c>
      <c r="O2553" s="71">
        <v>0</v>
      </c>
      <c r="P2553" s="71">
        <v>0</v>
      </c>
      <c r="Q2553" s="79">
        <v>995</v>
      </c>
      <c r="R2553" s="79">
        <v>0</v>
      </c>
      <c r="S2553" s="71">
        <v>0</v>
      </c>
      <c r="T2553" s="79">
        <v>995</v>
      </c>
      <c r="U2553" s="87" t="s">
        <v>118</v>
      </c>
      <c r="V2553" s="84">
        <f>T2553</f>
        <v>995</v>
      </c>
      <c r="W2553" s="74" t="s">
        <v>119</v>
      </c>
      <c r="X2553" s="80" t="s">
        <v>196</v>
      </c>
      <c r="Y2553" s="80" t="s">
        <v>178</v>
      </c>
      <c r="Z2553" s="80" t="s">
        <v>178</v>
      </c>
      <c r="AA2553" s="6" t="s">
        <v>8610</v>
      </c>
      <c r="AB2553" s="76" t="s">
        <v>542</v>
      </c>
      <c r="AC2553" s="76" t="s">
        <v>540</v>
      </c>
      <c r="AD2553" s="76" t="s">
        <v>173</v>
      </c>
      <c r="AE2553" s="76" t="s">
        <v>548</v>
      </c>
      <c r="AF2553" s="76" t="s">
        <v>96</v>
      </c>
      <c r="AG2553" s="82"/>
      <c r="AH2553" s="60"/>
      <c r="AI2553" s="75" t="s">
        <v>8152</v>
      </c>
      <c r="AJ2553" s="6" t="s">
        <v>103</v>
      </c>
      <c r="AK2553" s="81">
        <v>0</v>
      </c>
      <c r="AL2553" s="6" t="s">
        <v>103</v>
      </c>
      <c r="AM2553" s="342"/>
      <c r="AN2553" s="342"/>
      <c r="AO2553" s="342"/>
    </row>
  </sheetData>
  <sortState xmlns:xlrd2="http://schemas.microsoft.com/office/spreadsheetml/2017/richdata2" ref="A2:AE164">
    <sortCondition ref="B2:B164"/>
  </sortState>
  <phoneticPr fontId="41" type="noConversion"/>
  <conditionalFormatting sqref="H1:H760 H2554:H1048576">
    <cfRule type="duplicateValues" dxfId="1886" priority="430"/>
  </conditionalFormatting>
  <conditionalFormatting sqref="H68:H82">
    <cfRule type="duplicateValues" dxfId="1885" priority="614"/>
    <cfRule type="duplicateValues" dxfId="1884" priority="620"/>
    <cfRule type="duplicateValues" dxfId="1883" priority="619"/>
    <cfRule type="duplicateValues" dxfId="1882" priority="618"/>
    <cfRule type="duplicateValues" dxfId="1881" priority="617"/>
    <cfRule type="duplicateValues" dxfId="1880" priority="616"/>
    <cfRule type="duplicateValues" dxfId="1879" priority="615"/>
  </conditionalFormatting>
  <conditionalFormatting sqref="H97:H120 H143:H146 H133:H137 H7:H67">
    <cfRule type="duplicateValues" dxfId="1878" priority="2198"/>
    <cfRule type="duplicateValues" dxfId="1877" priority="2189"/>
    <cfRule type="duplicateValues" dxfId="1876" priority="2188"/>
  </conditionalFormatting>
  <conditionalFormatting sqref="H97:H120 H143:H146 H133:H137">
    <cfRule type="duplicateValues" dxfId="1875" priority="2172"/>
  </conditionalFormatting>
  <conditionalFormatting sqref="H122 H124">
    <cfRule type="duplicateValues" dxfId="1874" priority="613"/>
    <cfRule type="duplicateValues" dxfId="1873" priority="612"/>
    <cfRule type="duplicateValues" dxfId="1872" priority="611"/>
    <cfRule type="duplicateValues" dxfId="1871" priority="610"/>
    <cfRule type="duplicateValues" dxfId="1870" priority="609"/>
    <cfRule type="duplicateValues" dxfId="1869" priority="608"/>
    <cfRule type="duplicateValues" dxfId="1868" priority="607"/>
  </conditionalFormatting>
  <conditionalFormatting sqref="H126:H127">
    <cfRule type="duplicateValues" dxfId="1867" priority="589"/>
    <cfRule type="duplicateValues" dxfId="1866" priority="591"/>
    <cfRule type="duplicateValues" dxfId="1865" priority="590"/>
    <cfRule type="duplicateValues" dxfId="1864" priority="588"/>
  </conditionalFormatting>
  <conditionalFormatting sqref="H129 H131">
    <cfRule type="duplicateValues" dxfId="1863" priority="587"/>
    <cfRule type="duplicateValues" dxfId="1862" priority="586"/>
    <cfRule type="duplicateValues" dxfId="1861" priority="585"/>
    <cfRule type="duplicateValues" dxfId="1860" priority="584"/>
    <cfRule type="duplicateValues" dxfId="1859" priority="583"/>
    <cfRule type="duplicateValues" dxfId="1858" priority="582"/>
    <cfRule type="duplicateValues" dxfId="1857" priority="581"/>
  </conditionalFormatting>
  <conditionalFormatting sqref="H133:H135 H143:H146">
    <cfRule type="duplicateValues" dxfId="1856" priority="2177"/>
    <cfRule type="duplicateValues" dxfId="1855" priority="2176"/>
    <cfRule type="duplicateValues" dxfId="1854" priority="2166"/>
  </conditionalFormatting>
  <conditionalFormatting sqref="H139 H141">
    <cfRule type="duplicateValues" dxfId="1853" priority="598"/>
    <cfRule type="duplicateValues" dxfId="1852" priority="592"/>
    <cfRule type="duplicateValues" dxfId="1851" priority="594"/>
    <cfRule type="duplicateValues" dxfId="1850" priority="593"/>
    <cfRule type="duplicateValues" dxfId="1849" priority="595"/>
    <cfRule type="duplicateValues" dxfId="1848" priority="596"/>
    <cfRule type="duplicateValues" dxfId="1847" priority="597"/>
  </conditionalFormatting>
  <conditionalFormatting sqref="H148:H149">
    <cfRule type="duplicateValues" dxfId="1846" priority="580"/>
    <cfRule type="duplicateValues" dxfId="1845" priority="579"/>
    <cfRule type="duplicateValues" dxfId="1844" priority="578"/>
    <cfRule type="duplicateValues" dxfId="1843" priority="577"/>
    <cfRule type="duplicateValues" dxfId="1842" priority="575"/>
    <cfRule type="duplicateValues" dxfId="1841" priority="574"/>
    <cfRule type="duplicateValues" dxfId="1840" priority="576"/>
  </conditionalFormatting>
  <conditionalFormatting sqref="H150:H151">
    <cfRule type="duplicateValues" dxfId="1839" priority="570"/>
    <cfRule type="duplicateValues" dxfId="1838" priority="569"/>
    <cfRule type="duplicateValues" dxfId="1837" priority="568"/>
    <cfRule type="duplicateValues" dxfId="1836" priority="567"/>
    <cfRule type="duplicateValues" dxfId="1835" priority="573"/>
    <cfRule type="duplicateValues" dxfId="1834" priority="572"/>
    <cfRule type="duplicateValues" dxfId="1833" priority="571"/>
  </conditionalFormatting>
  <conditionalFormatting sqref="H152:H153">
    <cfRule type="duplicateValues" dxfId="1832" priority="563"/>
    <cfRule type="duplicateValues" dxfId="1831" priority="562"/>
    <cfRule type="duplicateValues" dxfId="1830" priority="561"/>
    <cfRule type="duplicateValues" dxfId="1829" priority="560"/>
    <cfRule type="duplicateValues" dxfId="1828" priority="566"/>
    <cfRule type="duplicateValues" dxfId="1827" priority="565"/>
    <cfRule type="duplicateValues" dxfId="1826" priority="564"/>
  </conditionalFormatting>
  <conditionalFormatting sqref="H154:H205">
    <cfRule type="duplicateValues" dxfId="1825" priority="551"/>
  </conditionalFormatting>
  <conditionalFormatting sqref="H253:H355 H154:H205 H208:H243 H359:H436">
    <cfRule type="duplicateValues" dxfId="1824" priority="559"/>
  </conditionalFormatting>
  <conditionalFormatting sqref="H344:H355">
    <cfRule type="duplicateValues" dxfId="1823" priority="558"/>
    <cfRule type="duplicateValues" dxfId="1822" priority="557"/>
    <cfRule type="duplicateValues" dxfId="1821" priority="556"/>
    <cfRule type="duplicateValues" dxfId="1820" priority="555"/>
    <cfRule type="duplicateValues" dxfId="1819" priority="554"/>
    <cfRule type="duplicateValues" dxfId="1818" priority="553"/>
    <cfRule type="duplicateValues" dxfId="1817" priority="552"/>
  </conditionalFormatting>
  <conditionalFormatting sqref="H409 H411 H413 H415">
    <cfRule type="duplicateValues" dxfId="1816" priority="542"/>
    <cfRule type="duplicateValues" dxfId="1815" priority="543"/>
    <cfRule type="duplicateValues" dxfId="1814" priority="541"/>
    <cfRule type="duplicateValues" dxfId="1813" priority="540"/>
    <cfRule type="duplicateValues" dxfId="1812" priority="539"/>
    <cfRule type="duplicateValues" dxfId="1811" priority="538"/>
    <cfRule type="duplicateValues" dxfId="1810" priority="537"/>
  </conditionalFormatting>
  <conditionalFormatting sqref="H417:H420 H253:H343 H154:H205 H208:H243 H359:H407">
    <cfRule type="duplicateValues" dxfId="1809" priority="548"/>
    <cfRule type="duplicateValues" dxfId="1808" priority="549"/>
    <cfRule type="duplicateValues" dxfId="1807" priority="550"/>
  </conditionalFormatting>
  <conditionalFormatting sqref="H417:H420 H359:H407">
    <cfRule type="duplicateValues" dxfId="1806" priority="545"/>
  </conditionalFormatting>
  <conditionalFormatting sqref="H417:H420">
    <cfRule type="duplicateValues" dxfId="1805" priority="547"/>
    <cfRule type="duplicateValues" dxfId="1804" priority="544"/>
    <cfRule type="duplicateValues" dxfId="1803" priority="546"/>
  </conditionalFormatting>
  <conditionalFormatting sqref="H422:H423">
    <cfRule type="duplicateValues" dxfId="1802" priority="536"/>
    <cfRule type="duplicateValues" dxfId="1801" priority="535"/>
    <cfRule type="duplicateValues" dxfId="1800" priority="534"/>
    <cfRule type="duplicateValues" dxfId="1799" priority="533"/>
    <cfRule type="duplicateValues" dxfId="1798" priority="532"/>
    <cfRule type="duplicateValues" dxfId="1797" priority="531"/>
    <cfRule type="duplicateValues" dxfId="1796" priority="530"/>
  </conditionalFormatting>
  <conditionalFormatting sqref="H424:H425">
    <cfRule type="duplicateValues" dxfId="1795" priority="526"/>
    <cfRule type="duplicateValues" dxfId="1794" priority="525"/>
    <cfRule type="duplicateValues" dxfId="1793" priority="524"/>
    <cfRule type="duplicateValues" dxfId="1792" priority="523"/>
    <cfRule type="duplicateValues" dxfId="1791" priority="529"/>
    <cfRule type="duplicateValues" dxfId="1790" priority="528"/>
    <cfRule type="duplicateValues" dxfId="1789" priority="527"/>
  </conditionalFormatting>
  <conditionalFormatting sqref="H426:H429">
    <cfRule type="duplicateValues" dxfId="1788" priority="519"/>
    <cfRule type="duplicateValues" dxfId="1787" priority="518"/>
    <cfRule type="duplicateValues" dxfId="1786" priority="517"/>
    <cfRule type="duplicateValues" dxfId="1785" priority="516"/>
    <cfRule type="duplicateValues" dxfId="1784" priority="521"/>
    <cfRule type="duplicateValues" dxfId="1783" priority="520"/>
    <cfRule type="duplicateValues" dxfId="1782" priority="522"/>
  </conditionalFormatting>
  <conditionalFormatting sqref="H433">
    <cfRule type="duplicateValues" dxfId="1781" priority="515"/>
    <cfRule type="duplicateValues" dxfId="1780" priority="514"/>
    <cfRule type="duplicateValues" dxfId="1779" priority="513"/>
    <cfRule type="duplicateValues" dxfId="1778" priority="512"/>
    <cfRule type="duplicateValues" dxfId="1777" priority="511"/>
    <cfRule type="duplicateValues" dxfId="1776" priority="510"/>
    <cfRule type="duplicateValues" dxfId="1775" priority="509"/>
  </conditionalFormatting>
  <conditionalFormatting sqref="H437:H483">
    <cfRule type="duplicateValues" dxfId="1774" priority="504"/>
  </conditionalFormatting>
  <conditionalFormatting sqref="H437:H489 H491:H565 H568:H610">
    <cfRule type="duplicateValues" dxfId="1773" priority="505"/>
  </conditionalFormatting>
  <conditionalFormatting sqref="H544:H546">
    <cfRule type="duplicateValues" dxfId="1772" priority="508"/>
    <cfRule type="duplicateValues" dxfId="1771" priority="507"/>
    <cfRule type="duplicateValues" dxfId="1770" priority="506"/>
  </conditionalFormatting>
  <conditionalFormatting sqref="H556:H565">
    <cfRule type="duplicateValues" dxfId="1769" priority="493"/>
    <cfRule type="duplicateValues" dxfId="1768" priority="492"/>
    <cfRule type="duplicateValues" dxfId="1767" priority="491"/>
    <cfRule type="duplicateValues" dxfId="1766" priority="490"/>
    <cfRule type="duplicateValues" dxfId="1765" priority="496"/>
    <cfRule type="duplicateValues" dxfId="1764" priority="495"/>
    <cfRule type="duplicateValues" dxfId="1763" priority="494"/>
  </conditionalFormatting>
  <conditionalFormatting sqref="H592 H594">
    <cfRule type="duplicateValues" dxfId="1762" priority="489"/>
    <cfRule type="duplicateValues" dxfId="1761" priority="488"/>
    <cfRule type="duplicateValues" dxfId="1760" priority="487"/>
    <cfRule type="duplicateValues" dxfId="1759" priority="486"/>
    <cfRule type="duplicateValues" dxfId="1758" priority="485"/>
    <cfRule type="duplicateValues" dxfId="1757" priority="483"/>
    <cfRule type="duplicateValues" dxfId="1756" priority="484"/>
  </conditionalFormatting>
  <conditionalFormatting sqref="H596:H598 H437:H489 H491:H541 H604:H607 H568:H590">
    <cfRule type="duplicateValues" dxfId="1755" priority="503"/>
    <cfRule type="duplicateValues" dxfId="1754" priority="502"/>
    <cfRule type="duplicateValues" dxfId="1753" priority="501"/>
  </conditionalFormatting>
  <conditionalFormatting sqref="H596:H598 H504:H541 H437:H489 H604:H607 H568:H590">
    <cfRule type="duplicateValues" dxfId="1752" priority="500"/>
    <cfRule type="duplicateValues" dxfId="1751" priority="497"/>
    <cfRule type="duplicateValues" dxfId="1750" priority="499"/>
  </conditionalFormatting>
  <conditionalFormatting sqref="H596:H598 H604:H607 H568:H590">
    <cfRule type="duplicateValues" dxfId="1749" priority="498"/>
  </conditionalFormatting>
  <conditionalFormatting sqref="H600 H602">
    <cfRule type="duplicateValues" dxfId="1748" priority="479"/>
    <cfRule type="duplicateValues" dxfId="1747" priority="478"/>
    <cfRule type="duplicateValues" dxfId="1746" priority="477"/>
    <cfRule type="duplicateValues" dxfId="1745" priority="476"/>
    <cfRule type="duplicateValues" dxfId="1744" priority="482"/>
    <cfRule type="duplicateValues" dxfId="1743" priority="481"/>
    <cfRule type="duplicateValues" dxfId="1742" priority="480"/>
  </conditionalFormatting>
  <conditionalFormatting sqref="H609">
    <cfRule type="duplicateValues" dxfId="1741" priority="472"/>
    <cfRule type="duplicateValues" dxfId="1740" priority="471"/>
    <cfRule type="duplicateValues" dxfId="1739" priority="470"/>
    <cfRule type="duplicateValues" dxfId="1738" priority="469"/>
    <cfRule type="duplicateValues" dxfId="1737" priority="474"/>
    <cfRule type="duplicateValues" dxfId="1736" priority="475"/>
    <cfRule type="duplicateValues" dxfId="1735" priority="473"/>
  </conditionalFormatting>
  <conditionalFormatting sqref="H613:H635 H637:H643 H651:H707 H716:H754">
    <cfRule type="duplicateValues" dxfId="1734" priority="2256"/>
  </conditionalFormatting>
  <conditionalFormatting sqref="H613:H635">
    <cfRule type="duplicateValues" dxfId="1733" priority="466"/>
  </conditionalFormatting>
  <conditionalFormatting sqref="H698:H707">
    <cfRule type="duplicateValues" dxfId="1732" priority="456"/>
    <cfRule type="duplicateValues" dxfId="1731" priority="458"/>
    <cfRule type="duplicateValues" dxfId="1730" priority="457"/>
    <cfRule type="duplicateValues" dxfId="1729" priority="455"/>
    <cfRule type="duplicateValues" dxfId="1728" priority="454"/>
    <cfRule type="duplicateValues" dxfId="1727" priority="453"/>
    <cfRule type="duplicateValues" dxfId="1726" priority="452"/>
  </conditionalFormatting>
  <conditionalFormatting sqref="H736 H733:H734">
    <cfRule type="duplicateValues" dxfId="1725" priority="450"/>
    <cfRule type="duplicateValues" dxfId="1724" priority="449"/>
    <cfRule type="duplicateValues" dxfId="1723" priority="448"/>
    <cfRule type="duplicateValues" dxfId="1722" priority="447"/>
    <cfRule type="duplicateValues" dxfId="1721" priority="446"/>
    <cfRule type="duplicateValues" dxfId="1720" priority="445"/>
    <cfRule type="duplicateValues" dxfId="1719" priority="451"/>
  </conditionalFormatting>
  <conditionalFormatting sqref="H744 H746">
    <cfRule type="duplicateValues" dxfId="1718" priority="443"/>
    <cfRule type="duplicateValues" dxfId="1717" priority="442"/>
    <cfRule type="duplicateValues" dxfId="1716" priority="441"/>
    <cfRule type="duplicateValues" dxfId="1715" priority="440"/>
    <cfRule type="duplicateValues" dxfId="1714" priority="439"/>
    <cfRule type="duplicateValues" dxfId="1713" priority="438"/>
    <cfRule type="duplicateValues" dxfId="1712" priority="444"/>
  </conditionalFormatting>
  <conditionalFormatting sqref="H748:H751 H613:H635 H637:H643 H651:H697 H716:H731 H738:H742">
    <cfRule type="duplicateValues" dxfId="1711" priority="464"/>
    <cfRule type="duplicateValues" dxfId="1710" priority="465"/>
    <cfRule type="duplicateValues" dxfId="1709" priority="463"/>
  </conditionalFormatting>
  <conditionalFormatting sqref="H748:H751 H654:H697 H613:H635 H637:H643 H716:H731 H738:H742">
    <cfRule type="duplicateValues" dxfId="1708" priority="461"/>
    <cfRule type="duplicateValues" dxfId="1707" priority="459"/>
    <cfRule type="duplicateValues" dxfId="1706" priority="462"/>
  </conditionalFormatting>
  <conditionalFormatting sqref="H748:H751 H716:H731 H738:H742">
    <cfRule type="duplicateValues" dxfId="1705" priority="460"/>
  </conditionalFormatting>
  <conditionalFormatting sqref="H753">
    <cfRule type="duplicateValues" dxfId="1704" priority="434"/>
    <cfRule type="duplicateValues" dxfId="1703" priority="433"/>
    <cfRule type="duplicateValues" dxfId="1702" priority="432"/>
    <cfRule type="duplicateValues" dxfId="1701" priority="431"/>
    <cfRule type="duplicateValues" dxfId="1700" priority="436"/>
    <cfRule type="duplicateValues" dxfId="1699" priority="437"/>
    <cfRule type="duplicateValues" dxfId="1698" priority="435"/>
  </conditionalFormatting>
  <conditionalFormatting sqref="H761:H782">
    <cfRule type="duplicateValues" dxfId="1697" priority="414"/>
  </conditionalFormatting>
  <conditionalFormatting sqref="H761:H798 H802:H878 H885:H912">
    <cfRule type="duplicateValues" dxfId="1696" priority="429"/>
  </conditionalFormatting>
  <conditionalFormatting sqref="H859:H864">
    <cfRule type="duplicateValues" dxfId="1695" priority="406"/>
    <cfRule type="duplicateValues" dxfId="1694" priority="405"/>
    <cfRule type="duplicateValues" dxfId="1693" priority="404"/>
  </conditionalFormatting>
  <conditionalFormatting sqref="H873:H878">
    <cfRule type="duplicateValues" dxfId="1692" priority="420"/>
    <cfRule type="duplicateValues" dxfId="1691" priority="421"/>
    <cfRule type="duplicateValues" dxfId="1690" priority="419"/>
    <cfRule type="duplicateValues" dxfId="1689" priority="418"/>
    <cfRule type="duplicateValues" dxfId="1688" priority="417"/>
    <cfRule type="duplicateValues" dxfId="1687" priority="416"/>
    <cfRule type="duplicateValues" dxfId="1686" priority="415"/>
  </conditionalFormatting>
  <conditionalFormatting sqref="H906 H908">
    <cfRule type="duplicateValues" dxfId="1685" priority="408"/>
    <cfRule type="duplicateValues" dxfId="1684" priority="407"/>
    <cfRule type="duplicateValues" dxfId="1683" priority="412"/>
    <cfRule type="duplicateValues" dxfId="1682" priority="413"/>
    <cfRule type="duplicateValues" dxfId="1681" priority="411"/>
    <cfRule type="duplicateValues" dxfId="1680" priority="410"/>
    <cfRule type="duplicateValues" dxfId="1679" priority="409"/>
  </conditionalFormatting>
  <conditionalFormatting sqref="H909 H802:H851 H761:H798 H885:H904">
    <cfRule type="duplicateValues" dxfId="1678" priority="422"/>
    <cfRule type="duplicateValues" dxfId="1677" priority="423"/>
    <cfRule type="duplicateValues" dxfId="1676" priority="424"/>
  </conditionalFormatting>
  <conditionalFormatting sqref="H909 H885:H904">
    <cfRule type="duplicateValues" dxfId="1675" priority="428"/>
  </conditionalFormatting>
  <conditionalFormatting sqref="H909">
    <cfRule type="duplicateValues" dxfId="1674" priority="426"/>
    <cfRule type="duplicateValues" dxfId="1673" priority="425"/>
    <cfRule type="duplicateValues" dxfId="1672" priority="427"/>
  </conditionalFormatting>
  <conditionalFormatting sqref="H911:H912">
    <cfRule type="duplicateValues" dxfId="1671" priority="403"/>
    <cfRule type="duplicateValues" dxfId="1670" priority="402"/>
    <cfRule type="duplicateValues" dxfId="1669" priority="401"/>
    <cfRule type="duplicateValues" dxfId="1668" priority="400"/>
    <cfRule type="duplicateValues" dxfId="1667" priority="399"/>
    <cfRule type="duplicateValues" dxfId="1666" priority="398"/>
    <cfRule type="duplicateValues" dxfId="1665" priority="397"/>
  </conditionalFormatting>
  <conditionalFormatting sqref="H914:H915 H917:H927 H929:H933 H937:H971 H988:H1005">
    <cfRule type="duplicateValues" dxfId="1664" priority="391"/>
    <cfRule type="duplicateValues" dxfId="1663" priority="389"/>
    <cfRule type="duplicateValues" dxfId="1662" priority="390"/>
  </conditionalFormatting>
  <conditionalFormatting sqref="H914:H915 H917:H927 H929:H933 H937:H978 H988:H1006">
    <cfRule type="duplicateValues" dxfId="1661" priority="396"/>
  </conditionalFormatting>
  <conditionalFormatting sqref="H914:H915 H917:H927">
    <cfRule type="duplicateValues" dxfId="1660" priority="388"/>
  </conditionalFormatting>
  <conditionalFormatting sqref="H943:H971 H914:H915 H917:H927 H929:H933 H988:H1005">
    <cfRule type="duplicateValues" dxfId="1659" priority="394"/>
    <cfRule type="duplicateValues" dxfId="1658" priority="393"/>
    <cfRule type="duplicateValues" dxfId="1657" priority="392"/>
  </conditionalFormatting>
  <conditionalFormatting sqref="H972:H978">
    <cfRule type="duplicateValues" dxfId="1656" priority="386"/>
    <cfRule type="duplicateValues" dxfId="1655" priority="385"/>
    <cfRule type="duplicateValues" dxfId="1654" priority="383"/>
    <cfRule type="duplicateValues" dxfId="1653" priority="382"/>
    <cfRule type="duplicateValues" dxfId="1652" priority="381"/>
    <cfRule type="duplicateValues" dxfId="1651" priority="384"/>
    <cfRule type="duplicateValues" dxfId="1650" priority="387"/>
  </conditionalFormatting>
  <conditionalFormatting sqref="H988:H1005">
    <cfRule type="duplicateValues" dxfId="1649" priority="395"/>
  </conditionalFormatting>
  <conditionalFormatting sqref="H1011:H1038">
    <cfRule type="duplicateValues" dxfId="1648" priority="365"/>
  </conditionalFormatting>
  <conditionalFormatting sqref="H1011:H1044 H1048:H1093 H1100:H1118 H1120:H1127">
    <cfRule type="duplicateValues" dxfId="1647" priority="380"/>
  </conditionalFormatting>
  <conditionalFormatting sqref="H1089:H1093">
    <cfRule type="duplicateValues" dxfId="1646" priority="368"/>
    <cfRule type="duplicateValues" dxfId="1645" priority="367"/>
    <cfRule type="duplicateValues" dxfId="1644" priority="366"/>
    <cfRule type="duplicateValues" dxfId="1643" priority="372"/>
    <cfRule type="duplicateValues" dxfId="1642" priority="371"/>
    <cfRule type="duplicateValues" dxfId="1641" priority="370"/>
    <cfRule type="duplicateValues" dxfId="1640" priority="369"/>
  </conditionalFormatting>
  <conditionalFormatting sqref="H1119">
    <cfRule type="duplicateValues" dxfId="1639" priority="354"/>
    <cfRule type="duplicateValues" dxfId="1638" priority="357"/>
    <cfRule type="duplicateValues" dxfId="1637" priority="356"/>
    <cfRule type="duplicateValues" dxfId="1636" priority="355"/>
    <cfRule type="duplicateValues" dxfId="1635" priority="353"/>
    <cfRule type="duplicateValues" dxfId="1634" priority="352"/>
    <cfRule type="duplicateValues" dxfId="1633" priority="351"/>
    <cfRule type="duplicateValues" dxfId="1632" priority="350"/>
  </conditionalFormatting>
  <conditionalFormatting sqref="H1123 H1125">
    <cfRule type="duplicateValues" dxfId="1631" priority="364"/>
    <cfRule type="duplicateValues" dxfId="1630" priority="363"/>
    <cfRule type="duplicateValues" dxfId="1629" priority="362"/>
    <cfRule type="duplicateValues" dxfId="1628" priority="361"/>
    <cfRule type="duplicateValues" dxfId="1627" priority="360"/>
    <cfRule type="duplicateValues" dxfId="1626" priority="359"/>
    <cfRule type="duplicateValues" dxfId="1625" priority="358"/>
  </conditionalFormatting>
  <conditionalFormatting sqref="H1127 H1048:H1087 H1011:H1044 H1100:H1118 H1120:H1121">
    <cfRule type="duplicateValues" dxfId="1624" priority="373"/>
    <cfRule type="duplicateValues" dxfId="1623" priority="374"/>
    <cfRule type="duplicateValues" dxfId="1622" priority="375"/>
  </conditionalFormatting>
  <conditionalFormatting sqref="H1127 H1050:H1087 H1011:H1044 H1100:H1118 H1120:H1121">
    <cfRule type="duplicateValues" dxfId="1621" priority="378"/>
    <cfRule type="duplicateValues" dxfId="1620" priority="377"/>
    <cfRule type="duplicateValues" dxfId="1619" priority="376"/>
  </conditionalFormatting>
  <conditionalFormatting sqref="H1127 H1100:H1118 H1120:H1121">
    <cfRule type="duplicateValues" dxfId="1618" priority="379"/>
  </conditionalFormatting>
  <conditionalFormatting sqref="H1128">
    <cfRule type="duplicateValues" dxfId="1617" priority="349"/>
    <cfRule type="duplicateValues" dxfId="1616" priority="348"/>
    <cfRule type="duplicateValues" dxfId="1615" priority="346"/>
    <cfRule type="duplicateValues" dxfId="1614" priority="345"/>
    <cfRule type="duplicateValues" dxfId="1613" priority="344"/>
    <cfRule type="duplicateValues" dxfId="1612" priority="343"/>
    <cfRule type="duplicateValues" dxfId="1611" priority="342"/>
    <cfRule type="duplicateValues" dxfId="1610" priority="347"/>
  </conditionalFormatting>
  <conditionalFormatting sqref="H1132:H1163 H1165:H1187 H1191:H1249 H1254:H1297">
    <cfRule type="duplicateValues" dxfId="1609" priority="341"/>
  </conditionalFormatting>
  <conditionalFormatting sqref="H1132:H1163">
    <cfRule type="duplicateValues" dxfId="1608" priority="340"/>
  </conditionalFormatting>
  <conditionalFormatting sqref="H1238:H1249">
    <cfRule type="duplicateValues" dxfId="1607" priority="330"/>
    <cfRule type="duplicateValues" dxfId="1606" priority="329"/>
    <cfRule type="duplicateValues" dxfId="1605" priority="328"/>
    <cfRule type="duplicateValues" dxfId="1604" priority="327"/>
    <cfRule type="duplicateValues" dxfId="1603" priority="326"/>
    <cfRule type="duplicateValues" dxfId="1602" priority="331"/>
    <cfRule type="duplicateValues" dxfId="1601" priority="332"/>
  </conditionalFormatting>
  <conditionalFormatting sqref="H1277 H1279">
    <cfRule type="duplicateValues" dxfId="1600" priority="325"/>
    <cfRule type="duplicateValues" dxfId="1599" priority="324"/>
    <cfRule type="duplicateValues" dxfId="1598" priority="323"/>
    <cfRule type="duplicateValues" dxfId="1597" priority="322"/>
    <cfRule type="duplicateValues" dxfId="1596" priority="321"/>
    <cfRule type="duplicateValues" dxfId="1595" priority="320"/>
    <cfRule type="duplicateValues" dxfId="1594" priority="319"/>
  </conditionalFormatting>
  <conditionalFormatting sqref="H1281:H1283 H1132:H1163 H1165:H1187 H1191:H1231 H1254:H1275 H1288:H1292">
    <cfRule type="duplicateValues" dxfId="1593" priority="337"/>
    <cfRule type="duplicateValues" dxfId="1592" priority="339"/>
    <cfRule type="duplicateValues" dxfId="1591" priority="338"/>
  </conditionalFormatting>
  <conditionalFormatting sqref="H1281:H1283 H1197:H1231 H1132:H1163 H1165:H1187 H1254:H1275 H1288:H1292">
    <cfRule type="duplicateValues" dxfId="1590" priority="335"/>
    <cfRule type="duplicateValues" dxfId="1589" priority="333"/>
    <cfRule type="duplicateValues" dxfId="1588" priority="336"/>
  </conditionalFormatting>
  <conditionalFormatting sqref="H1281:H1283 H1254:H1275 H1288:H1292">
    <cfRule type="duplicateValues" dxfId="1587" priority="334"/>
  </conditionalFormatting>
  <conditionalFormatting sqref="H1284 H1286">
    <cfRule type="duplicateValues" dxfId="1586" priority="318"/>
    <cfRule type="duplicateValues" dxfId="1585" priority="317"/>
    <cfRule type="duplicateValues" dxfId="1584" priority="315"/>
    <cfRule type="duplicateValues" dxfId="1583" priority="314"/>
    <cfRule type="duplicateValues" dxfId="1582" priority="313"/>
    <cfRule type="duplicateValues" dxfId="1581" priority="312"/>
    <cfRule type="duplicateValues" dxfId="1580" priority="316"/>
  </conditionalFormatting>
  <conditionalFormatting sqref="H1293">
    <cfRule type="duplicateValues" dxfId="1579" priority="308"/>
    <cfRule type="duplicateValues" dxfId="1578" priority="309"/>
    <cfRule type="duplicateValues" dxfId="1577" priority="310"/>
    <cfRule type="duplicateValues" dxfId="1576" priority="311"/>
    <cfRule type="duplicateValues" dxfId="1575" priority="305"/>
    <cfRule type="duplicateValues" dxfId="1574" priority="306"/>
    <cfRule type="duplicateValues" dxfId="1573" priority="307"/>
  </conditionalFormatting>
  <conditionalFormatting sqref="H1296:H1297">
    <cfRule type="duplicateValues" dxfId="1572" priority="301"/>
    <cfRule type="duplicateValues" dxfId="1571" priority="300"/>
    <cfRule type="duplicateValues" dxfId="1570" priority="299"/>
    <cfRule type="duplicateValues" dxfId="1569" priority="298"/>
    <cfRule type="duplicateValues" dxfId="1568" priority="304"/>
    <cfRule type="duplicateValues" dxfId="1567" priority="302"/>
    <cfRule type="duplicateValues" dxfId="1566" priority="303"/>
  </conditionalFormatting>
  <conditionalFormatting sqref="H1299:H1346">
    <cfRule type="duplicateValues" dxfId="1565" priority="296"/>
  </conditionalFormatting>
  <conditionalFormatting sqref="H1299:H1416 H1434:H1446 H1470:H1473 H1452:H1454 H1460:H1464">
    <cfRule type="duplicateValues" dxfId="1564" priority="295"/>
    <cfRule type="duplicateValues" dxfId="1563" priority="294"/>
    <cfRule type="duplicateValues" dxfId="1562" priority="293"/>
  </conditionalFormatting>
  <conditionalFormatting sqref="H1299:H1425 H1434:H1475">
    <cfRule type="duplicateValues" dxfId="1561" priority="297"/>
  </conditionalFormatting>
  <conditionalFormatting sqref="H1417:H1425">
    <cfRule type="duplicateValues" dxfId="1560" priority="283"/>
    <cfRule type="duplicateValues" dxfId="1559" priority="288"/>
    <cfRule type="duplicateValues" dxfId="1558" priority="287"/>
    <cfRule type="duplicateValues" dxfId="1557" priority="286"/>
    <cfRule type="duplicateValues" dxfId="1556" priority="285"/>
    <cfRule type="duplicateValues" dxfId="1555" priority="284"/>
    <cfRule type="duplicateValues" dxfId="1554" priority="282"/>
  </conditionalFormatting>
  <conditionalFormatting sqref="H1434:H1446 H1470:H1473 H1452:H1454 H1460:H1464">
    <cfRule type="duplicateValues" dxfId="1553" priority="290"/>
  </conditionalFormatting>
  <conditionalFormatting sqref="H1448 H1450">
    <cfRule type="duplicateValues" dxfId="1552" priority="280"/>
    <cfRule type="duplicateValues" dxfId="1551" priority="279"/>
    <cfRule type="duplicateValues" dxfId="1550" priority="278"/>
    <cfRule type="duplicateValues" dxfId="1549" priority="277"/>
    <cfRule type="duplicateValues" dxfId="1548" priority="276"/>
    <cfRule type="duplicateValues" dxfId="1547" priority="275"/>
    <cfRule type="duplicateValues" dxfId="1546" priority="281"/>
  </conditionalFormatting>
  <conditionalFormatting sqref="H1452:H1454 H1470:H1473 H1460:H1462">
    <cfRule type="duplicateValues" dxfId="1545" priority="291"/>
    <cfRule type="duplicateValues" dxfId="1544" priority="289"/>
    <cfRule type="duplicateValues" dxfId="1543" priority="292"/>
  </conditionalFormatting>
  <conditionalFormatting sqref="H1456 H1458">
    <cfRule type="duplicateValues" dxfId="1542" priority="267"/>
    <cfRule type="duplicateValues" dxfId="1541" priority="264"/>
    <cfRule type="duplicateValues" dxfId="1540" priority="266"/>
    <cfRule type="duplicateValues" dxfId="1539" priority="265"/>
    <cfRule type="duplicateValues" dxfId="1538" priority="263"/>
    <cfRule type="duplicateValues" dxfId="1537" priority="262"/>
    <cfRule type="duplicateValues" dxfId="1536" priority="261"/>
  </conditionalFormatting>
  <conditionalFormatting sqref="H1466 H1468">
    <cfRule type="duplicateValues" dxfId="1535" priority="273"/>
    <cfRule type="duplicateValues" dxfId="1534" priority="274"/>
    <cfRule type="duplicateValues" dxfId="1533" priority="272"/>
    <cfRule type="duplicateValues" dxfId="1532" priority="271"/>
    <cfRule type="duplicateValues" dxfId="1531" priority="270"/>
    <cfRule type="duplicateValues" dxfId="1530" priority="269"/>
    <cfRule type="duplicateValues" dxfId="1529" priority="268"/>
  </conditionalFormatting>
  <conditionalFormatting sqref="H1479:H1497 H1499:H1505 H1509:H1569 H1573 H1575:H1637">
    <cfRule type="duplicateValues" dxfId="1528" priority="260"/>
  </conditionalFormatting>
  <conditionalFormatting sqref="H1479:H1497">
    <cfRule type="duplicateValues" dxfId="1527" priority="259"/>
  </conditionalFormatting>
  <conditionalFormatting sqref="H1559:H1569">
    <cfRule type="duplicateValues" dxfId="1526" priority="251"/>
    <cfRule type="duplicateValues" dxfId="1525" priority="250"/>
    <cfRule type="duplicateValues" dxfId="1524" priority="249"/>
    <cfRule type="duplicateValues" dxfId="1523" priority="248"/>
    <cfRule type="duplicateValues" dxfId="1522" priority="247"/>
    <cfRule type="duplicateValues" dxfId="1521" priority="245"/>
    <cfRule type="duplicateValues" dxfId="1520" priority="246"/>
  </conditionalFormatting>
  <conditionalFormatting sqref="H1598 H1600">
    <cfRule type="duplicateValues" dxfId="1519" priority="244"/>
    <cfRule type="duplicateValues" dxfId="1518" priority="243"/>
    <cfRule type="duplicateValues" dxfId="1517" priority="242"/>
    <cfRule type="duplicateValues" dxfId="1516" priority="241"/>
    <cfRule type="duplicateValues" dxfId="1515" priority="240"/>
    <cfRule type="duplicateValues" dxfId="1514" priority="239"/>
    <cfRule type="duplicateValues" dxfId="1513" priority="238"/>
  </conditionalFormatting>
  <conditionalFormatting sqref="H1602:H1604 H1479:H1497 H1499:H1505 H1509:H1553 H1573 H1575:H1596 H1617:H1619 H1623:H1625 H1629:H1632">
    <cfRule type="duplicateValues" dxfId="1512" priority="257"/>
    <cfRule type="duplicateValues" dxfId="1511" priority="256"/>
    <cfRule type="duplicateValues" dxfId="1510" priority="258"/>
  </conditionalFormatting>
  <conditionalFormatting sqref="H1602:H1604 H1513:H1553 H1479:H1497 H1499:H1505 H1573 H1575:H1596 H1617:H1619 H1623:H1625 H1629:H1632">
    <cfRule type="duplicateValues" dxfId="1509" priority="255"/>
    <cfRule type="duplicateValues" dxfId="1508" priority="254"/>
    <cfRule type="duplicateValues" dxfId="1507" priority="252"/>
  </conditionalFormatting>
  <conditionalFormatting sqref="H1602:H1604 H1573 H1575:H1596 H1617:H1619 H1623:H1625 H1629:H1632">
    <cfRule type="duplicateValues" dxfId="1506" priority="253"/>
  </conditionalFormatting>
  <conditionalFormatting sqref="H1606">
    <cfRule type="duplicateValues" dxfId="1505" priority="236"/>
    <cfRule type="duplicateValues" dxfId="1504" priority="235"/>
    <cfRule type="duplicateValues" dxfId="1503" priority="234"/>
    <cfRule type="duplicateValues" dxfId="1502" priority="232"/>
    <cfRule type="duplicateValues" dxfId="1501" priority="231"/>
    <cfRule type="duplicateValues" dxfId="1500" priority="233"/>
    <cfRule type="duplicateValues" dxfId="1499" priority="237"/>
  </conditionalFormatting>
  <conditionalFormatting sqref="H1609">
    <cfRule type="duplicateValues" dxfId="1498" priority="204"/>
    <cfRule type="duplicateValues" dxfId="1497" priority="203"/>
    <cfRule type="duplicateValues" dxfId="1496" priority="206"/>
    <cfRule type="duplicateValues" dxfId="1495" priority="209"/>
    <cfRule type="duplicateValues" dxfId="1494" priority="208"/>
    <cfRule type="duplicateValues" dxfId="1493" priority="207"/>
    <cfRule type="duplicateValues" dxfId="1492" priority="205"/>
  </conditionalFormatting>
  <conditionalFormatting sqref="H1611:H1613">
    <cfRule type="duplicateValues" dxfId="1491" priority="211"/>
    <cfRule type="duplicateValues" dxfId="1490" priority="216"/>
    <cfRule type="duplicateValues" dxfId="1489" priority="215"/>
    <cfRule type="duplicateValues" dxfId="1488" priority="214"/>
    <cfRule type="duplicateValues" dxfId="1487" priority="213"/>
    <cfRule type="duplicateValues" dxfId="1486" priority="212"/>
    <cfRule type="duplicateValues" dxfId="1485" priority="210"/>
  </conditionalFormatting>
  <conditionalFormatting sqref="H1615">
    <cfRule type="duplicateValues" dxfId="1484" priority="201"/>
    <cfRule type="duplicateValues" dxfId="1483" priority="199"/>
    <cfRule type="duplicateValues" dxfId="1482" priority="196"/>
    <cfRule type="duplicateValues" dxfId="1481" priority="202"/>
    <cfRule type="duplicateValues" dxfId="1480" priority="200"/>
    <cfRule type="duplicateValues" dxfId="1479" priority="197"/>
    <cfRule type="duplicateValues" dxfId="1478" priority="198"/>
  </conditionalFormatting>
  <conditionalFormatting sqref="H1621">
    <cfRule type="duplicateValues" dxfId="1477" priority="229"/>
    <cfRule type="duplicateValues" dxfId="1476" priority="228"/>
    <cfRule type="duplicateValues" dxfId="1475" priority="224"/>
    <cfRule type="duplicateValues" dxfId="1474" priority="225"/>
    <cfRule type="duplicateValues" dxfId="1473" priority="230"/>
    <cfRule type="duplicateValues" dxfId="1472" priority="226"/>
    <cfRule type="duplicateValues" dxfId="1471" priority="227"/>
  </conditionalFormatting>
  <conditionalFormatting sqref="H1627">
    <cfRule type="duplicateValues" dxfId="1470" priority="218"/>
    <cfRule type="duplicateValues" dxfId="1469" priority="222"/>
    <cfRule type="duplicateValues" dxfId="1468" priority="223"/>
    <cfRule type="duplicateValues" dxfId="1467" priority="217"/>
    <cfRule type="duplicateValues" dxfId="1466" priority="219"/>
    <cfRule type="duplicateValues" dxfId="1465" priority="220"/>
    <cfRule type="duplicateValues" dxfId="1464" priority="221"/>
  </conditionalFormatting>
  <conditionalFormatting sqref="H1636">
    <cfRule type="duplicateValues" dxfId="1463" priority="195"/>
    <cfRule type="duplicateValues" dxfId="1462" priority="194"/>
    <cfRule type="duplicateValues" dxfId="1461" priority="193"/>
    <cfRule type="duplicateValues" dxfId="1460" priority="192"/>
    <cfRule type="duplicateValues" dxfId="1459" priority="191"/>
    <cfRule type="duplicateValues" dxfId="1458" priority="190"/>
    <cfRule type="duplicateValues" dxfId="1457" priority="189"/>
  </conditionalFormatting>
  <conditionalFormatting sqref="H1641:H1688">
    <cfRule type="duplicateValues" dxfId="1456" priority="187"/>
  </conditionalFormatting>
  <conditionalFormatting sqref="H1641:H1703 H1707:H1762 H1776:H1790 H1796:H1800 H1811:H1815">
    <cfRule type="duplicateValues" dxfId="1455" priority="184"/>
    <cfRule type="duplicateValues" dxfId="1454" priority="186"/>
    <cfRule type="duplicateValues" dxfId="1453" priority="185"/>
  </conditionalFormatting>
  <conditionalFormatting sqref="H1641:H1703 H1707:H1771 H1776:H1817">
    <cfRule type="duplicateValues" dxfId="1452" priority="188"/>
  </conditionalFormatting>
  <conditionalFormatting sqref="H1710:H1762 H1641:H1703 H1776:H1790 H1796:H1800 H1811:H1815">
    <cfRule type="duplicateValues" dxfId="1451" priority="180"/>
    <cfRule type="duplicateValues" dxfId="1450" priority="183"/>
    <cfRule type="duplicateValues" dxfId="1449" priority="182"/>
  </conditionalFormatting>
  <conditionalFormatting sqref="H1764:H1771">
    <cfRule type="duplicateValues" dxfId="1448" priority="179"/>
    <cfRule type="duplicateValues" dxfId="1447" priority="178"/>
    <cfRule type="duplicateValues" dxfId="1446" priority="177"/>
    <cfRule type="duplicateValues" dxfId="1445" priority="176"/>
    <cfRule type="duplicateValues" dxfId="1444" priority="175"/>
    <cfRule type="duplicateValues" dxfId="1443" priority="174"/>
    <cfRule type="duplicateValues" dxfId="1442" priority="173"/>
  </conditionalFormatting>
  <conditionalFormatting sqref="H1776:H1790 H1796:H1800 H1811:H1815">
    <cfRule type="duplicateValues" dxfId="1441" priority="181"/>
  </conditionalFormatting>
  <conditionalFormatting sqref="H1792 H1794">
    <cfRule type="duplicateValues" dxfId="1440" priority="172"/>
    <cfRule type="duplicateValues" dxfId="1439" priority="171"/>
    <cfRule type="duplicateValues" dxfId="1438" priority="170"/>
    <cfRule type="duplicateValues" dxfId="1437" priority="169"/>
    <cfRule type="duplicateValues" dxfId="1436" priority="167"/>
    <cfRule type="duplicateValues" dxfId="1435" priority="166"/>
    <cfRule type="duplicateValues" dxfId="1434" priority="168"/>
  </conditionalFormatting>
  <conditionalFormatting sqref="H1802 H1804">
    <cfRule type="duplicateValues" dxfId="1433" priority="162"/>
    <cfRule type="duplicateValues" dxfId="1432" priority="161"/>
    <cfRule type="duplicateValues" dxfId="1431" priority="160"/>
    <cfRule type="duplicateValues" dxfId="1430" priority="159"/>
    <cfRule type="duplicateValues" dxfId="1429" priority="165"/>
    <cfRule type="duplicateValues" dxfId="1428" priority="164"/>
    <cfRule type="duplicateValues" dxfId="1427" priority="163"/>
  </conditionalFormatting>
  <conditionalFormatting sqref="H1807 H1809">
    <cfRule type="duplicateValues" dxfId="1426" priority="157"/>
    <cfRule type="duplicateValues" dxfId="1425" priority="154"/>
    <cfRule type="duplicateValues" dxfId="1424" priority="153"/>
    <cfRule type="duplicateValues" dxfId="1423" priority="152"/>
    <cfRule type="duplicateValues" dxfId="1422" priority="155"/>
    <cfRule type="duplicateValues" dxfId="1421" priority="156"/>
    <cfRule type="duplicateValues" dxfId="1420" priority="158"/>
  </conditionalFormatting>
  <conditionalFormatting sqref="H1816:H1817">
    <cfRule type="duplicateValues" dxfId="1419" priority="148"/>
    <cfRule type="duplicateValues" dxfId="1418" priority="147"/>
    <cfRule type="duplicateValues" dxfId="1417" priority="146"/>
    <cfRule type="duplicateValues" dxfId="1416" priority="145"/>
    <cfRule type="duplicateValues" dxfId="1415" priority="151"/>
    <cfRule type="duplicateValues" dxfId="1414" priority="150"/>
    <cfRule type="duplicateValues" dxfId="1413" priority="149"/>
  </conditionalFormatting>
  <conditionalFormatting sqref="H1821:H1822 H1824:H1851 H1853:H1854">
    <cfRule type="duplicateValues" dxfId="1412" priority="143"/>
  </conditionalFormatting>
  <conditionalFormatting sqref="H1821:H1822 H1824:H1851 H1853:H1857 H1860:H1899 H1907:H1938">
    <cfRule type="duplicateValues" dxfId="1411" priority="144"/>
  </conditionalFormatting>
  <conditionalFormatting sqref="H1860:H1891 H1821:H1822 H1824:H1851 H1853:H1857 H1907:H1924 H1930:H1934">
    <cfRule type="duplicateValues" dxfId="1410" priority="141"/>
    <cfRule type="duplicateValues" dxfId="1409" priority="140"/>
    <cfRule type="duplicateValues" dxfId="1408" priority="142"/>
  </conditionalFormatting>
  <conditionalFormatting sqref="H1862:H1891 H1821:H1822 H1824:H1851 H1853:H1857 H1907:H1924 H1930:H1934">
    <cfRule type="duplicateValues" dxfId="1407" priority="139"/>
    <cfRule type="duplicateValues" dxfId="1406" priority="138"/>
    <cfRule type="duplicateValues" dxfId="1405" priority="136"/>
  </conditionalFormatting>
  <conditionalFormatting sqref="H1892:H1899">
    <cfRule type="duplicateValues" dxfId="1404" priority="135"/>
    <cfRule type="duplicateValues" dxfId="1403" priority="134"/>
    <cfRule type="duplicateValues" dxfId="1402" priority="133"/>
    <cfRule type="duplicateValues" dxfId="1401" priority="132"/>
    <cfRule type="duplicateValues" dxfId="1400" priority="131"/>
    <cfRule type="duplicateValues" dxfId="1399" priority="130"/>
    <cfRule type="duplicateValues" dxfId="1398" priority="129"/>
  </conditionalFormatting>
  <conditionalFormatting sqref="H1907:H1924 H1930:H1934">
    <cfRule type="duplicateValues" dxfId="1397" priority="137"/>
  </conditionalFormatting>
  <conditionalFormatting sqref="H1926 H1928">
    <cfRule type="duplicateValues" dxfId="1396" priority="128"/>
    <cfRule type="duplicateValues" dxfId="1395" priority="127"/>
    <cfRule type="duplicateValues" dxfId="1394" priority="126"/>
    <cfRule type="duplicateValues" dxfId="1393" priority="125"/>
    <cfRule type="duplicateValues" dxfId="1392" priority="124"/>
    <cfRule type="duplicateValues" dxfId="1391" priority="123"/>
    <cfRule type="duplicateValues" dxfId="1390" priority="122"/>
  </conditionalFormatting>
  <conditionalFormatting sqref="H1935:H1936">
    <cfRule type="duplicateValues" dxfId="1389" priority="121"/>
    <cfRule type="duplicateValues" dxfId="1388" priority="120"/>
    <cfRule type="duplicateValues" dxfId="1387" priority="119"/>
    <cfRule type="duplicateValues" dxfId="1386" priority="118"/>
    <cfRule type="duplicateValues" dxfId="1385" priority="117"/>
    <cfRule type="duplicateValues" dxfId="1384" priority="116"/>
    <cfRule type="duplicateValues" dxfId="1383" priority="115"/>
  </conditionalFormatting>
  <conditionalFormatting sqref="H1942:H1962">
    <cfRule type="duplicateValues" dxfId="1382" priority="113"/>
  </conditionalFormatting>
  <conditionalFormatting sqref="H1942:H1972 H1977:H2082 H2088:H2126">
    <cfRule type="duplicateValues" dxfId="1381" priority="114"/>
  </conditionalFormatting>
  <conditionalFormatting sqref="H2074:H2082">
    <cfRule type="duplicateValues" dxfId="1380" priority="102"/>
    <cfRule type="duplicateValues" dxfId="1379" priority="101"/>
    <cfRule type="duplicateValues" dxfId="1378" priority="100"/>
    <cfRule type="duplicateValues" dxfId="1377" priority="99"/>
    <cfRule type="duplicateValues" dxfId="1376" priority="105"/>
    <cfRule type="duplicateValues" dxfId="1375" priority="104"/>
    <cfRule type="duplicateValues" dxfId="1374" priority="103"/>
  </conditionalFormatting>
  <conditionalFormatting sqref="H2117 H2120">
    <cfRule type="duplicateValues" dxfId="1373" priority="98"/>
    <cfRule type="duplicateValues" dxfId="1372" priority="97"/>
    <cfRule type="duplicateValues" dxfId="1371" priority="96"/>
    <cfRule type="duplicateValues" dxfId="1370" priority="95"/>
    <cfRule type="duplicateValues" dxfId="1369" priority="94"/>
    <cfRule type="duplicateValues" dxfId="1368" priority="93"/>
    <cfRule type="duplicateValues" dxfId="1367" priority="92"/>
  </conditionalFormatting>
  <conditionalFormatting sqref="H2122:H2125 H1977:H2065 H1942:H1972 H2088:H2115">
    <cfRule type="duplicateValues" dxfId="1366" priority="112"/>
    <cfRule type="duplicateValues" dxfId="1365" priority="111"/>
    <cfRule type="duplicateValues" dxfId="1364" priority="110"/>
  </conditionalFormatting>
  <conditionalFormatting sqref="H2122:H2125 H1979:H2065 H1942:H1972 H2088:H2115">
    <cfRule type="duplicateValues" dxfId="1363" priority="109"/>
    <cfRule type="duplicateValues" dxfId="1362" priority="108"/>
    <cfRule type="duplicateValues" dxfId="1361" priority="106"/>
  </conditionalFormatting>
  <conditionalFormatting sqref="H2122:H2125 H2088:H2115">
    <cfRule type="duplicateValues" dxfId="1360" priority="107"/>
  </conditionalFormatting>
  <conditionalFormatting sqref="H2128:H2135 H2137:H2144 H2149:H2199 H2205:H2223">
    <cfRule type="duplicateValues" dxfId="1359" priority="91"/>
  </conditionalFormatting>
  <conditionalFormatting sqref="H2128:H2135">
    <cfRule type="duplicateValues" dxfId="1358" priority="83"/>
  </conditionalFormatting>
  <conditionalFormatting sqref="H2149:H2184 H2128:H2135 H2137:H2144 H2205:H2215 H2221:H2222">
    <cfRule type="duplicateValues" dxfId="1357" priority="86"/>
    <cfRule type="duplicateValues" dxfId="1356" priority="85"/>
    <cfRule type="duplicateValues" dxfId="1355" priority="84"/>
  </conditionalFormatting>
  <conditionalFormatting sqref="H2192:H2199">
    <cfRule type="duplicateValues" dxfId="1354" priority="82"/>
    <cfRule type="duplicateValues" dxfId="1353" priority="81"/>
    <cfRule type="duplicateValues" dxfId="1352" priority="80"/>
    <cfRule type="duplicateValues" dxfId="1351" priority="79"/>
    <cfRule type="duplicateValues" dxfId="1350" priority="77"/>
    <cfRule type="duplicateValues" dxfId="1349" priority="76"/>
    <cfRule type="duplicateValues" dxfId="1348" priority="78"/>
  </conditionalFormatting>
  <conditionalFormatting sqref="H2205:H2215 H2221:H2222">
    <cfRule type="duplicateValues" dxfId="1347" priority="90"/>
  </conditionalFormatting>
  <conditionalFormatting sqref="H2217 H2219">
    <cfRule type="duplicateValues" dxfId="1346" priority="70"/>
    <cfRule type="duplicateValues" dxfId="1345" priority="75"/>
    <cfRule type="duplicateValues" dxfId="1344" priority="74"/>
    <cfRule type="duplicateValues" dxfId="1343" priority="73"/>
    <cfRule type="duplicateValues" dxfId="1342" priority="72"/>
    <cfRule type="duplicateValues" dxfId="1341" priority="71"/>
    <cfRule type="duplicateValues" dxfId="1340" priority="69"/>
  </conditionalFormatting>
  <conditionalFormatting sqref="H2221:H2222">
    <cfRule type="duplicateValues" dxfId="1339" priority="89"/>
    <cfRule type="duplicateValues" dxfId="1338" priority="88"/>
    <cfRule type="duplicateValues" dxfId="1337" priority="87"/>
  </conditionalFormatting>
  <conditionalFormatting sqref="H2227:H2260 H2262:H2275 H2279:H2328 H2339:H2370">
    <cfRule type="duplicateValues" dxfId="1336" priority="59"/>
  </conditionalFormatting>
  <conditionalFormatting sqref="H2227:H2260">
    <cfRule type="duplicateValues" dxfId="1335" priority="67"/>
  </conditionalFormatting>
  <conditionalFormatting sqref="H2326:H2328">
    <cfRule type="duplicateValues" dxfId="1334" priority="57"/>
    <cfRule type="duplicateValues" dxfId="1333" priority="58"/>
    <cfRule type="duplicateValues" dxfId="1332" priority="56"/>
    <cfRule type="duplicateValues" dxfId="1331" priority="55"/>
    <cfRule type="duplicateValues" dxfId="1330" priority="54"/>
    <cfRule type="duplicateValues" dxfId="1329" priority="53"/>
    <cfRule type="duplicateValues" dxfId="1328" priority="52"/>
  </conditionalFormatting>
  <conditionalFormatting sqref="H2339:H2372 H2227:H2333">
    <cfRule type="duplicateValues" dxfId="1327" priority="68"/>
  </conditionalFormatting>
  <conditionalFormatting sqref="H2355 H2357">
    <cfRule type="duplicateValues" dxfId="1326" priority="49"/>
    <cfRule type="duplicateValues" dxfId="1325" priority="51"/>
    <cfRule type="duplicateValues" dxfId="1324" priority="50"/>
    <cfRule type="duplicateValues" dxfId="1323" priority="48"/>
    <cfRule type="duplicateValues" dxfId="1322" priority="47"/>
    <cfRule type="duplicateValues" dxfId="1321" priority="46"/>
    <cfRule type="duplicateValues" dxfId="1320" priority="45"/>
  </conditionalFormatting>
  <conditionalFormatting sqref="H2359 H2227:H2260 H2262:H2275 H2279:H2325 H2363:H2367 H2339:H2353">
    <cfRule type="duplicateValues" dxfId="1319" priority="64"/>
    <cfRule type="duplicateValues" dxfId="1318" priority="65"/>
    <cfRule type="duplicateValues" dxfId="1317" priority="66"/>
  </conditionalFormatting>
  <conditionalFormatting sqref="H2359 H2283:H2325 H2227:H2260 H2262:H2275 H2363:H2367 H2339:H2353">
    <cfRule type="duplicateValues" dxfId="1316" priority="63"/>
    <cfRule type="duplicateValues" dxfId="1315" priority="62"/>
    <cfRule type="duplicateValues" dxfId="1314" priority="60"/>
  </conditionalFormatting>
  <conditionalFormatting sqref="H2359 H2363:H2367 H2339:H2353">
    <cfRule type="duplicateValues" dxfId="1313" priority="61"/>
  </conditionalFormatting>
  <conditionalFormatting sqref="H2361">
    <cfRule type="duplicateValues" dxfId="1312" priority="44"/>
    <cfRule type="duplicateValues" dxfId="1311" priority="43"/>
    <cfRule type="duplicateValues" dxfId="1310" priority="42"/>
    <cfRule type="duplicateValues" dxfId="1309" priority="41"/>
    <cfRule type="duplicateValues" dxfId="1308" priority="40"/>
    <cfRule type="duplicateValues" dxfId="1307" priority="39"/>
    <cfRule type="duplicateValues" dxfId="1306" priority="38"/>
  </conditionalFormatting>
  <conditionalFormatting sqref="H2368">
    <cfRule type="duplicateValues" dxfId="1305" priority="34"/>
    <cfRule type="duplicateValues" dxfId="1304" priority="33"/>
    <cfRule type="duplicateValues" dxfId="1303" priority="32"/>
    <cfRule type="duplicateValues" dxfId="1302" priority="31"/>
    <cfRule type="duplicateValues" dxfId="1301" priority="35"/>
    <cfRule type="duplicateValues" dxfId="1300" priority="37"/>
    <cfRule type="duplicateValues" dxfId="1299" priority="36"/>
  </conditionalFormatting>
  <conditionalFormatting sqref="H2370">
    <cfRule type="duplicateValues" dxfId="1298" priority="27"/>
    <cfRule type="duplicateValues" dxfId="1297" priority="26"/>
    <cfRule type="duplicateValues" dxfId="1296" priority="25"/>
    <cfRule type="duplicateValues" dxfId="1295" priority="24"/>
    <cfRule type="duplicateValues" dxfId="1294" priority="30"/>
    <cfRule type="duplicateValues" dxfId="1293" priority="29"/>
    <cfRule type="duplicateValues" dxfId="1292" priority="28"/>
  </conditionalFormatting>
  <conditionalFormatting sqref="H2373:H2436">
    <cfRule type="duplicateValues" dxfId="1291" priority="23"/>
  </conditionalFormatting>
  <conditionalFormatting sqref="H2452:H2509 H2512:H2552 H2373:H2448">
    <cfRule type="duplicateValues" dxfId="1290" priority="22"/>
  </conditionalFormatting>
  <conditionalFormatting sqref="H2504:H2509">
    <cfRule type="duplicateValues" dxfId="1289" priority="14"/>
    <cfRule type="duplicateValues" dxfId="1288" priority="13"/>
    <cfRule type="duplicateValues" dxfId="1287" priority="12"/>
    <cfRule type="duplicateValues" dxfId="1286" priority="11"/>
    <cfRule type="duplicateValues" dxfId="1285" priority="10"/>
    <cfRule type="duplicateValues" dxfId="1284" priority="9"/>
    <cfRule type="duplicateValues" dxfId="1283" priority="8"/>
  </conditionalFormatting>
  <conditionalFormatting sqref="H2544 H2546">
    <cfRule type="duplicateValues" dxfId="1282" priority="7"/>
    <cfRule type="duplicateValues" dxfId="1281" priority="6"/>
    <cfRule type="duplicateValues" dxfId="1280" priority="5"/>
    <cfRule type="duplicateValues" dxfId="1279" priority="4"/>
    <cfRule type="duplicateValues" dxfId="1278" priority="3"/>
    <cfRule type="duplicateValues" dxfId="1277" priority="2"/>
    <cfRule type="duplicateValues" dxfId="1276" priority="1"/>
  </conditionalFormatting>
  <conditionalFormatting sqref="H2548:H2552 H2452:H2503 H2512:H2541 H2373:H2448">
    <cfRule type="duplicateValues" dxfId="1275" priority="21"/>
    <cfRule type="duplicateValues" dxfId="1274" priority="20"/>
    <cfRule type="duplicateValues" dxfId="1273" priority="19"/>
  </conditionalFormatting>
  <conditionalFormatting sqref="H2548:H2552 H2512:H2541">
    <cfRule type="duplicateValues" dxfId="1272" priority="16"/>
  </conditionalFormatting>
  <conditionalFormatting sqref="H2548:H2552">
    <cfRule type="duplicateValues" dxfId="1271" priority="18"/>
    <cfRule type="duplicateValues" dxfId="1270" priority="17"/>
    <cfRule type="duplicateValues" dxfId="1269" priority="15"/>
  </conditionalFormatting>
  <conditionalFormatting sqref="H2554:H1048576 H1 H7:H82 H97:H153">
    <cfRule type="duplicateValues" dxfId="1268" priority="2199"/>
  </conditionalFormatting>
  <hyperlinks>
    <hyperlink ref="AF1213" r:id="rId1" display="https://sadmx.dicex.com/intranet/sistemas/sad_mx/modulos/reportes/pxcc/iframes/rep.sadmx.pxcc.cfm" xr:uid="{C00C1585-CA74-4529-8684-1E88790C531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55AD-B880-49A3-9664-959231EDFB31}">
  <dimension ref="A1:Z185"/>
  <sheetViews>
    <sheetView topLeftCell="A8" workbookViewId="0">
      <selection activeCell="G11" sqref="G11"/>
    </sheetView>
  </sheetViews>
  <sheetFormatPr defaultRowHeight="14.5"/>
  <cols>
    <col min="1" max="1" width="26.08984375" bestFit="1" customWidth="1"/>
    <col min="2" max="2" width="10.54296875" bestFit="1" customWidth="1"/>
    <col min="6" max="6" width="10.81640625" bestFit="1" customWidth="1"/>
    <col min="7" max="8" width="14.453125" bestFit="1" customWidth="1"/>
    <col min="9" max="9" width="12.08984375" bestFit="1" customWidth="1"/>
    <col min="10" max="10" width="11.08984375" bestFit="1" customWidth="1"/>
    <col min="15" max="15" width="10.453125" bestFit="1" customWidth="1"/>
    <col min="17" max="17" width="23.26953125" bestFit="1" customWidth="1"/>
    <col min="18" max="18" width="10.453125" bestFit="1" customWidth="1"/>
    <col min="19" max="19" width="8.6328125" bestFit="1" customWidth="1"/>
    <col min="20" max="20" width="12.6328125" customWidth="1"/>
    <col min="21" max="21" width="10.6328125" bestFit="1" customWidth="1"/>
    <col min="22" max="22" width="9.1796875" bestFit="1" customWidth="1"/>
    <col min="23" max="23" width="36.90625" bestFit="1" customWidth="1"/>
    <col min="24" max="25" width="10.08984375" bestFit="1" customWidth="1"/>
    <col min="26" max="26" width="22.1796875" bestFit="1" customWidth="1"/>
  </cols>
  <sheetData>
    <row r="1" spans="1:26" ht="44" thickBot="1">
      <c r="A1" s="112" t="s">
        <v>2092</v>
      </c>
      <c r="B1" s="95" t="s">
        <v>329</v>
      </c>
      <c r="O1" s="278" t="s">
        <v>4405</v>
      </c>
      <c r="P1" s="279" t="s">
        <v>4406</v>
      </c>
      <c r="Q1" s="280" t="s">
        <v>4407</v>
      </c>
      <c r="R1" s="280" t="s">
        <v>4408</v>
      </c>
      <c r="S1" s="280" t="s">
        <v>4409</v>
      </c>
      <c r="T1" s="280" t="s">
        <v>4410</v>
      </c>
      <c r="U1" s="280" t="s">
        <v>4411</v>
      </c>
      <c r="V1" s="280" t="s">
        <v>4412</v>
      </c>
      <c r="W1" s="280" t="s">
        <v>4413</v>
      </c>
    </row>
    <row r="2" spans="1:26" ht="15" thickBot="1">
      <c r="A2" s="112" t="s">
        <v>2093</v>
      </c>
      <c r="B2" s="95" t="s">
        <v>329</v>
      </c>
      <c r="O2" s="295">
        <v>45811</v>
      </c>
      <c r="P2" s="282">
        <v>542336</v>
      </c>
      <c r="Q2" s="283" t="s">
        <v>4414</v>
      </c>
      <c r="R2" s="283" t="s">
        <v>4415</v>
      </c>
      <c r="S2" s="284" t="s">
        <v>118</v>
      </c>
      <c r="T2" s="285">
        <v>274</v>
      </c>
      <c r="U2" s="300" t="s">
        <v>4416</v>
      </c>
      <c r="V2" s="286" t="s">
        <v>4417</v>
      </c>
      <c r="W2" s="283" t="s">
        <v>4418</v>
      </c>
      <c r="X2" s="141">
        <v>1405.6</v>
      </c>
      <c r="Y2" s="304">
        <v>1340</v>
      </c>
      <c r="Z2" s="305"/>
    </row>
    <row r="3" spans="1:26" ht="15" thickBot="1">
      <c r="A3" s="112" t="s">
        <v>2094</v>
      </c>
      <c r="B3" s="95" t="s">
        <v>329</v>
      </c>
      <c r="O3" s="296">
        <v>45811</v>
      </c>
      <c r="P3" s="288">
        <v>542489</v>
      </c>
      <c r="Q3" s="289" t="s">
        <v>4419</v>
      </c>
      <c r="R3" s="289" t="s">
        <v>4415</v>
      </c>
      <c r="S3" s="284" t="s">
        <v>118</v>
      </c>
      <c r="T3" s="285">
        <v>274</v>
      </c>
      <c r="U3" s="301" t="s">
        <v>4420</v>
      </c>
      <c r="V3" s="286" t="s">
        <v>4417</v>
      </c>
      <c r="W3" s="277" t="s">
        <v>6429</v>
      </c>
      <c r="X3" s="141">
        <v>575</v>
      </c>
    </row>
    <row r="4" spans="1:26" ht="15" thickBot="1">
      <c r="A4" s="112" t="s">
        <v>212</v>
      </c>
      <c r="B4" s="95" t="s">
        <v>340</v>
      </c>
      <c r="O4" s="295">
        <v>45811</v>
      </c>
      <c r="P4" s="282">
        <v>542492</v>
      </c>
      <c r="Q4" s="283" t="s">
        <v>4421</v>
      </c>
      <c r="R4" s="283" t="s">
        <v>4415</v>
      </c>
      <c r="S4" s="284" t="s">
        <v>118</v>
      </c>
      <c r="T4" s="285">
        <v>274</v>
      </c>
      <c r="U4" s="300" t="s">
        <v>4422</v>
      </c>
      <c r="V4" s="286" t="s">
        <v>4417</v>
      </c>
      <c r="W4" s="290" t="s">
        <v>4423</v>
      </c>
      <c r="X4" s="141">
        <v>320</v>
      </c>
      <c r="Y4" t="s">
        <v>4444</v>
      </c>
    </row>
    <row r="5" spans="1:26" ht="15" thickBot="1">
      <c r="A5" s="112" t="s">
        <v>213</v>
      </c>
      <c r="B5" s="95" t="s">
        <v>340</v>
      </c>
      <c r="O5" s="296">
        <v>45964</v>
      </c>
      <c r="P5" s="288">
        <v>543444</v>
      </c>
      <c r="Q5" s="289" t="s">
        <v>4424</v>
      </c>
      <c r="R5" s="289" t="s">
        <v>4425</v>
      </c>
      <c r="S5" s="284" t="s">
        <v>118</v>
      </c>
      <c r="T5" s="285">
        <v>269</v>
      </c>
      <c r="U5" s="301" t="s">
        <v>4426</v>
      </c>
      <c r="V5" s="286" t="s">
        <v>4417</v>
      </c>
      <c r="W5" s="291" t="s">
        <v>4427</v>
      </c>
      <c r="X5" s="141">
        <v>924</v>
      </c>
      <c r="Y5" t="s">
        <v>4444</v>
      </c>
    </row>
    <row r="6" spans="1:26" ht="15" thickBot="1">
      <c r="A6" s="112" t="s">
        <v>210</v>
      </c>
      <c r="B6" s="95" t="s">
        <v>340</v>
      </c>
      <c r="O6" s="297" t="s">
        <v>4428</v>
      </c>
      <c r="P6" s="282">
        <v>546784</v>
      </c>
      <c r="Q6" s="283" t="s">
        <v>4429</v>
      </c>
      <c r="R6" s="281">
        <v>45874</v>
      </c>
      <c r="S6" s="292" t="s">
        <v>118</v>
      </c>
      <c r="T6" s="285">
        <v>256</v>
      </c>
      <c r="U6" s="300" t="s">
        <v>4430</v>
      </c>
      <c r="V6" s="286" t="s">
        <v>4417</v>
      </c>
      <c r="W6" s="283" t="s">
        <v>4431</v>
      </c>
      <c r="X6" s="141">
        <v>907.2</v>
      </c>
      <c r="Y6" t="s">
        <v>6428</v>
      </c>
    </row>
    <row r="7" spans="1:26" ht="15" thickBot="1">
      <c r="A7" s="112" t="s">
        <v>2095</v>
      </c>
      <c r="B7" s="95" t="s">
        <v>861</v>
      </c>
      <c r="O7" s="298" t="s">
        <v>4432</v>
      </c>
      <c r="P7" s="288">
        <v>548215</v>
      </c>
      <c r="Q7" s="289" t="s">
        <v>4433</v>
      </c>
      <c r="R7" s="287">
        <v>45996</v>
      </c>
      <c r="S7" s="284" t="s">
        <v>118</v>
      </c>
      <c r="T7" s="285">
        <v>252</v>
      </c>
      <c r="U7" s="301" t="s">
        <v>4434</v>
      </c>
      <c r="V7" s="286" t="s">
        <v>4417</v>
      </c>
      <c r="W7" s="289" t="s">
        <v>4435</v>
      </c>
      <c r="X7" s="141">
        <v>2701.6</v>
      </c>
      <c r="Y7" t="s">
        <v>4445</v>
      </c>
    </row>
    <row r="8" spans="1:26" ht="15" thickBot="1">
      <c r="A8" s="112" t="s">
        <v>2096</v>
      </c>
      <c r="B8" s="95" t="s">
        <v>861</v>
      </c>
      <c r="O8" s="297" t="s">
        <v>4432</v>
      </c>
      <c r="P8" s="282">
        <v>548218</v>
      </c>
      <c r="Q8" s="283" t="s">
        <v>4436</v>
      </c>
      <c r="R8" s="281">
        <v>45996</v>
      </c>
      <c r="S8" s="292" t="s">
        <v>118</v>
      </c>
      <c r="T8" s="285">
        <v>252</v>
      </c>
      <c r="U8" s="300" t="s">
        <v>4437</v>
      </c>
      <c r="V8" s="286" t="s">
        <v>4417</v>
      </c>
      <c r="W8" s="283" t="s">
        <v>4438</v>
      </c>
      <c r="X8" s="141">
        <v>1468.4</v>
      </c>
      <c r="Y8" t="s">
        <v>4445</v>
      </c>
    </row>
    <row r="9" spans="1:26" ht="15" thickBot="1">
      <c r="A9" s="112" t="s">
        <v>2097</v>
      </c>
      <c r="B9" s="95" t="s">
        <v>861</v>
      </c>
      <c r="O9" s="299" t="s">
        <v>4439</v>
      </c>
      <c r="P9" s="294">
        <v>548526</v>
      </c>
      <c r="Q9" s="293" t="s">
        <v>4440</v>
      </c>
      <c r="R9" s="293" t="s">
        <v>4441</v>
      </c>
      <c r="S9" s="292" t="s">
        <v>118</v>
      </c>
      <c r="T9" s="285">
        <v>249</v>
      </c>
      <c r="U9" s="302" t="s">
        <v>4442</v>
      </c>
      <c r="V9" s="286" t="s">
        <v>4417</v>
      </c>
      <c r="W9" s="293" t="s">
        <v>4443</v>
      </c>
      <c r="X9" s="141">
        <v>1168.8</v>
      </c>
      <c r="Y9" t="s">
        <v>3748</v>
      </c>
    </row>
    <row r="10" spans="1:26">
      <c r="A10" s="112" t="s">
        <v>214</v>
      </c>
      <c r="B10" s="95" t="s">
        <v>924</v>
      </c>
      <c r="X10" s="152">
        <f>SUM(X2:X9)</f>
        <v>9470.5999999999985</v>
      </c>
    </row>
    <row r="11" spans="1:26">
      <c r="A11" s="112" t="s">
        <v>218</v>
      </c>
      <c r="B11" s="95" t="s">
        <v>924</v>
      </c>
    </row>
    <row r="12" spans="1:26" ht="15" thickBot="1">
      <c r="A12" s="112" t="s">
        <v>228</v>
      </c>
      <c r="B12" s="95" t="s">
        <v>926</v>
      </c>
    </row>
    <row r="13" spans="1:26">
      <c r="A13" s="112" t="s">
        <v>226</v>
      </c>
      <c r="B13" s="95" t="s">
        <v>926</v>
      </c>
      <c r="F13" s="272" t="s">
        <v>548</v>
      </c>
      <c r="G13" s="273" t="s">
        <v>173</v>
      </c>
      <c r="H13" s="272" t="s">
        <v>548</v>
      </c>
    </row>
    <row r="14" spans="1:26">
      <c r="A14" s="112" t="s">
        <v>2098</v>
      </c>
      <c r="B14" s="97" t="s">
        <v>969</v>
      </c>
      <c r="F14" s="139" t="s">
        <v>550</v>
      </c>
      <c r="G14" s="274" t="s">
        <v>105</v>
      </c>
      <c r="H14" s="139" t="s">
        <v>550</v>
      </c>
      <c r="Z14" s="141"/>
    </row>
    <row r="15" spans="1:26">
      <c r="A15" s="112" t="s">
        <v>2099</v>
      </c>
      <c r="B15" s="97" t="s">
        <v>969</v>
      </c>
      <c r="F15" s="139" t="s">
        <v>546</v>
      </c>
      <c r="G15" s="274" t="s">
        <v>174</v>
      </c>
      <c r="H15" s="139" t="s">
        <v>546</v>
      </c>
      <c r="I15" s="378">
        <v>67110003</v>
      </c>
      <c r="Z15" s="141"/>
    </row>
    <row r="16" spans="1:26">
      <c r="A16" s="112" t="s">
        <v>2100</v>
      </c>
      <c r="B16" s="97" t="s">
        <v>971</v>
      </c>
      <c r="F16" s="139" t="s">
        <v>544</v>
      </c>
      <c r="G16" s="274" t="s">
        <v>25</v>
      </c>
      <c r="H16" s="139" t="s">
        <v>544</v>
      </c>
      <c r="Z16" s="141"/>
    </row>
    <row r="17" spans="1:26">
      <c r="A17" s="112" t="s">
        <v>2101</v>
      </c>
      <c r="B17" s="97" t="s">
        <v>971</v>
      </c>
      <c r="F17" s="139" t="s">
        <v>4399</v>
      </c>
      <c r="G17" s="274" t="s">
        <v>4400</v>
      </c>
      <c r="H17" s="139" t="s">
        <v>4399</v>
      </c>
      <c r="Z17" s="141"/>
    </row>
    <row r="18" spans="1:26">
      <c r="A18" s="112" t="s">
        <v>2102</v>
      </c>
      <c r="B18" s="97" t="s">
        <v>981</v>
      </c>
      <c r="F18" s="139" t="s">
        <v>4401</v>
      </c>
      <c r="G18" s="274" t="s">
        <v>4400</v>
      </c>
      <c r="H18" s="139" t="s">
        <v>4401</v>
      </c>
      <c r="Z18" s="141"/>
    </row>
    <row r="19" spans="1:26">
      <c r="A19" s="112" t="s">
        <v>2103</v>
      </c>
      <c r="B19" s="97" t="s">
        <v>981</v>
      </c>
      <c r="F19" s="139" t="s">
        <v>4193</v>
      </c>
      <c r="G19" s="274" t="s">
        <v>4402</v>
      </c>
      <c r="H19" s="139" t="s">
        <v>4193</v>
      </c>
      <c r="Z19" s="141"/>
    </row>
    <row r="20" spans="1:26">
      <c r="A20" s="112" t="s">
        <v>2104</v>
      </c>
      <c r="B20" s="97" t="s">
        <v>985</v>
      </c>
      <c r="F20" s="139" t="s">
        <v>547</v>
      </c>
      <c r="G20" s="274" t="s">
        <v>195</v>
      </c>
      <c r="H20" s="139" t="s">
        <v>547</v>
      </c>
      <c r="Z20" s="141"/>
    </row>
    <row r="21" spans="1:26">
      <c r="A21" s="112" t="s">
        <v>2105</v>
      </c>
      <c r="B21" s="97" t="s">
        <v>985</v>
      </c>
      <c r="F21" s="139" t="s">
        <v>549</v>
      </c>
      <c r="G21" s="274" t="s">
        <v>543</v>
      </c>
      <c r="H21" s="139" t="s">
        <v>549</v>
      </c>
      <c r="Z21" s="141"/>
    </row>
    <row r="22" spans="1:26">
      <c r="A22" s="112" t="s">
        <v>2106</v>
      </c>
      <c r="B22" s="97" t="s">
        <v>987</v>
      </c>
      <c r="F22" s="139" t="s">
        <v>545</v>
      </c>
      <c r="G22" s="274" t="s">
        <v>28</v>
      </c>
      <c r="H22" s="139" t="s">
        <v>545</v>
      </c>
      <c r="Z22" s="141"/>
    </row>
    <row r="23" spans="1:26" ht="15" thickBot="1">
      <c r="A23" s="112" t="s">
        <v>2107</v>
      </c>
      <c r="B23" s="97" t="s">
        <v>987</v>
      </c>
      <c r="F23" s="275" t="s">
        <v>1517</v>
      </c>
      <c r="G23" s="276" t="s">
        <v>4402</v>
      </c>
      <c r="H23" s="275" t="s">
        <v>1517</v>
      </c>
      <c r="Z23" s="141"/>
    </row>
    <row r="24" spans="1:26">
      <c r="A24" s="112" t="s">
        <v>2108</v>
      </c>
      <c r="B24" s="97" t="s">
        <v>1007</v>
      </c>
      <c r="F24" s="139" t="s">
        <v>4403</v>
      </c>
      <c r="G24" s="274" t="s">
        <v>195</v>
      </c>
      <c r="H24" s="139" t="s">
        <v>4403</v>
      </c>
      <c r="Z24" s="141"/>
    </row>
    <row r="25" spans="1:26">
      <c r="A25" s="112" t="s">
        <v>2109</v>
      </c>
      <c r="B25" s="97" t="s">
        <v>1007</v>
      </c>
      <c r="Z25" s="141"/>
    </row>
    <row r="26" spans="1:26">
      <c r="A26" s="112" t="s">
        <v>2110</v>
      </c>
      <c r="B26" s="97" t="s">
        <v>1011</v>
      </c>
      <c r="G26" s="76">
        <v>75640000</v>
      </c>
      <c r="Z26" s="141"/>
    </row>
    <row r="27" spans="1:26">
      <c r="A27" s="112" t="s">
        <v>2111</v>
      </c>
      <c r="B27" s="97" t="s">
        <v>1011</v>
      </c>
      <c r="G27" s="378">
        <v>67110003</v>
      </c>
      <c r="Z27" s="141"/>
    </row>
    <row r="28" spans="1:26">
      <c r="A28" s="112" t="s">
        <v>2112</v>
      </c>
      <c r="B28" s="97" t="s">
        <v>1023</v>
      </c>
      <c r="F28" s="327"/>
      <c r="G28" s="340"/>
      <c r="H28" s="339"/>
      <c r="I28" s="340"/>
      <c r="Z28" s="141"/>
    </row>
    <row r="29" spans="1:26">
      <c r="A29" s="112" t="s">
        <v>2113</v>
      </c>
      <c r="B29" s="97" t="s">
        <v>1023</v>
      </c>
      <c r="F29" s="327"/>
      <c r="G29" s="340"/>
      <c r="H29" s="339"/>
      <c r="I29" s="340"/>
      <c r="Z29" s="141"/>
    </row>
    <row r="30" spans="1:26">
      <c r="A30" s="112" t="s">
        <v>2114</v>
      </c>
      <c r="B30" s="97" t="s">
        <v>1027</v>
      </c>
      <c r="F30" s="327"/>
      <c r="G30" s="393"/>
      <c r="H30" s="339"/>
      <c r="I30" s="340"/>
    </row>
    <row r="31" spans="1:26">
      <c r="A31" s="112" t="s">
        <v>2115</v>
      </c>
      <c r="B31" s="97" t="s">
        <v>1027</v>
      </c>
      <c r="F31" s="327"/>
      <c r="G31" s="340"/>
      <c r="H31" s="339"/>
      <c r="I31" s="367"/>
    </row>
    <row r="32" spans="1:26">
      <c r="A32" s="112" t="s">
        <v>2116</v>
      </c>
      <c r="B32" s="97" t="s">
        <v>1035</v>
      </c>
      <c r="F32" s="327"/>
      <c r="G32" s="303"/>
      <c r="H32" s="339"/>
      <c r="I32" s="367"/>
    </row>
    <row r="33" spans="1:10">
      <c r="A33" s="112" t="s">
        <v>2117</v>
      </c>
      <c r="B33" s="97" t="s">
        <v>1035</v>
      </c>
      <c r="G33" s="303"/>
      <c r="H33" s="339"/>
      <c r="I33" s="367"/>
    </row>
    <row r="34" spans="1:10">
      <c r="A34" s="112" t="s">
        <v>2118</v>
      </c>
      <c r="B34" s="97" t="s">
        <v>1039</v>
      </c>
      <c r="F34" s="327"/>
      <c r="G34" s="393"/>
      <c r="H34" s="339"/>
      <c r="I34" s="367"/>
    </row>
    <row r="35" spans="1:10">
      <c r="A35" s="112" t="s">
        <v>2119</v>
      </c>
      <c r="B35" s="97" t="s">
        <v>1039</v>
      </c>
      <c r="G35" s="303"/>
      <c r="H35" s="339"/>
      <c r="I35" s="367"/>
      <c r="J35" s="115"/>
    </row>
    <row r="36" spans="1:10">
      <c r="A36" s="112" t="s">
        <v>2120</v>
      </c>
      <c r="B36" s="97" t="s">
        <v>1045</v>
      </c>
      <c r="F36" s="327"/>
      <c r="G36" s="393"/>
      <c r="H36" s="339"/>
      <c r="I36" s="367"/>
    </row>
    <row r="37" spans="1:10">
      <c r="A37" s="112" t="s">
        <v>2121</v>
      </c>
      <c r="B37" s="97" t="s">
        <v>1045</v>
      </c>
      <c r="F37" s="327"/>
      <c r="G37" s="340"/>
      <c r="H37" s="339"/>
      <c r="I37" s="141"/>
    </row>
    <row r="38" spans="1:10">
      <c r="A38" s="113" t="s">
        <v>2122</v>
      </c>
      <c r="B38" t="s">
        <v>1669</v>
      </c>
      <c r="F38" s="327"/>
      <c r="G38" s="393"/>
      <c r="H38" s="339"/>
      <c r="I38" s="141"/>
      <c r="J38" s="115"/>
    </row>
    <row r="39" spans="1:10">
      <c r="A39" s="113" t="s">
        <v>2123</v>
      </c>
      <c r="B39" t="s">
        <v>1669</v>
      </c>
      <c r="F39" s="327"/>
      <c r="G39" s="340"/>
      <c r="H39" s="339"/>
      <c r="I39" s="141"/>
    </row>
    <row r="40" spans="1:10">
      <c r="A40" s="113" t="s">
        <v>270</v>
      </c>
      <c r="B40" t="s">
        <v>1675</v>
      </c>
      <c r="F40" s="327"/>
      <c r="G40" s="340"/>
      <c r="H40" s="339"/>
      <c r="I40" s="367"/>
      <c r="J40" s="115"/>
    </row>
    <row r="41" spans="1:10">
      <c r="A41" s="113" t="s">
        <v>685</v>
      </c>
      <c r="B41" t="s">
        <v>1675</v>
      </c>
      <c r="F41" s="327"/>
      <c r="G41" s="340"/>
      <c r="H41" s="339"/>
      <c r="I41" s="367"/>
    </row>
    <row r="42" spans="1:10">
      <c r="A42" s="113" t="s">
        <v>277</v>
      </c>
      <c r="B42" s="95" t="s">
        <v>1678</v>
      </c>
      <c r="F42" s="327"/>
      <c r="G42" s="393"/>
      <c r="H42" s="339"/>
      <c r="I42" s="367"/>
    </row>
    <row r="43" spans="1:10">
      <c r="A43" s="113" t="s">
        <v>1046</v>
      </c>
      <c r="B43" s="95" t="s">
        <v>1678</v>
      </c>
      <c r="F43" s="327"/>
      <c r="G43" s="393"/>
      <c r="H43" s="339"/>
      <c r="I43" s="367"/>
    </row>
    <row r="44" spans="1:10">
      <c r="A44" s="113" t="s">
        <v>2124</v>
      </c>
      <c r="B44" s="95" t="s">
        <v>1686</v>
      </c>
      <c r="F44" s="327"/>
      <c r="G44" s="393"/>
      <c r="H44" s="339"/>
      <c r="I44" s="367"/>
      <c r="J44" s="146"/>
    </row>
    <row r="45" spans="1:10">
      <c r="A45" s="113" t="s">
        <v>675</v>
      </c>
      <c r="B45" s="95" t="s">
        <v>1686</v>
      </c>
      <c r="F45" s="327"/>
      <c r="G45" s="340"/>
      <c r="H45" s="339"/>
      <c r="I45" s="141"/>
    </row>
    <row r="46" spans="1:10">
      <c r="A46" s="112" t="s">
        <v>2125</v>
      </c>
      <c r="B46" s="95" t="s">
        <v>1709</v>
      </c>
      <c r="F46" s="327"/>
      <c r="G46" s="340"/>
      <c r="H46" s="339"/>
      <c r="I46" s="367"/>
    </row>
    <row r="47" spans="1:10">
      <c r="A47" s="112" t="s">
        <v>2126</v>
      </c>
      <c r="B47" s="95" t="s">
        <v>1709</v>
      </c>
      <c r="F47" s="327"/>
      <c r="G47" s="303"/>
      <c r="H47" s="339"/>
      <c r="I47" s="367"/>
    </row>
    <row r="48" spans="1:10">
      <c r="A48" s="112" t="s">
        <v>2127</v>
      </c>
      <c r="B48" s="95" t="s">
        <v>1709</v>
      </c>
      <c r="F48" s="327"/>
      <c r="G48" s="393"/>
      <c r="H48" s="339"/>
      <c r="I48" s="367"/>
    </row>
    <row r="49" spans="1:10">
      <c r="A49" s="112" t="s">
        <v>2128</v>
      </c>
      <c r="B49" s="95" t="s">
        <v>1711</v>
      </c>
      <c r="G49" s="303"/>
      <c r="H49" s="339"/>
      <c r="I49" s="152"/>
      <c r="J49" s="146"/>
    </row>
    <row r="50" spans="1:10">
      <c r="A50" s="112" t="s">
        <v>2131</v>
      </c>
      <c r="B50" s="95" t="s">
        <v>1711</v>
      </c>
      <c r="F50" s="327"/>
      <c r="G50" s="393"/>
      <c r="H50" s="339"/>
    </row>
    <row r="51" spans="1:10">
      <c r="A51" s="112" t="s">
        <v>2132</v>
      </c>
      <c r="B51" s="95" t="s">
        <v>1711</v>
      </c>
      <c r="G51" s="303"/>
      <c r="H51" s="339"/>
    </row>
    <row r="52" spans="1:10">
      <c r="A52" s="112" t="s">
        <v>1770</v>
      </c>
      <c r="B52" s="95" t="s">
        <v>1741</v>
      </c>
      <c r="G52" s="303"/>
      <c r="H52" s="339"/>
      <c r="I52" s="146"/>
    </row>
    <row r="53" spans="1:10">
      <c r="A53" s="112" t="s">
        <v>1787</v>
      </c>
      <c r="B53" s="95" t="s">
        <v>1741</v>
      </c>
      <c r="G53" s="303"/>
      <c r="H53" s="339"/>
    </row>
    <row r="54" spans="1:10">
      <c r="A54" s="112" t="s">
        <v>1786</v>
      </c>
      <c r="B54" s="95" t="s">
        <v>1741</v>
      </c>
      <c r="G54" s="303"/>
      <c r="H54" s="339"/>
    </row>
    <row r="55" spans="1:10">
      <c r="A55" s="112" t="s">
        <v>2129</v>
      </c>
      <c r="B55" s="97" t="s">
        <v>1801</v>
      </c>
      <c r="F55" s="327"/>
      <c r="G55" s="393"/>
      <c r="H55" s="339"/>
      <c r="I55" s="115"/>
    </row>
    <row r="56" spans="1:10">
      <c r="A56" s="112" t="s">
        <v>2133</v>
      </c>
      <c r="B56" s="97" t="s">
        <v>1801</v>
      </c>
      <c r="F56" s="327"/>
      <c r="G56" s="340"/>
      <c r="H56" s="339"/>
    </row>
    <row r="57" spans="1:10">
      <c r="A57" s="112" t="s">
        <v>2130</v>
      </c>
      <c r="B57" s="97" t="s">
        <v>1803</v>
      </c>
      <c r="G57" s="303"/>
      <c r="H57" s="339"/>
    </row>
    <row r="58" spans="1:10">
      <c r="A58" t="s">
        <v>2134</v>
      </c>
      <c r="B58" s="97" t="s">
        <v>1803</v>
      </c>
      <c r="G58" s="303"/>
      <c r="H58" s="339"/>
    </row>
    <row r="59" spans="1:10">
      <c r="G59" s="303"/>
      <c r="H59" s="339"/>
    </row>
    <row r="60" spans="1:10">
      <c r="A60" s="113" t="s">
        <v>3671</v>
      </c>
      <c r="B60" s="95" t="s">
        <v>2235</v>
      </c>
      <c r="G60" s="303"/>
      <c r="H60" s="339"/>
    </row>
    <row r="61" spans="1:10">
      <c r="A61" s="113" t="s">
        <v>3672</v>
      </c>
      <c r="B61" s="95" t="s">
        <v>2235</v>
      </c>
      <c r="F61" s="327"/>
      <c r="G61" s="340"/>
      <c r="H61" s="339"/>
    </row>
    <row r="62" spans="1:10">
      <c r="A62" s="112" t="s">
        <v>3673</v>
      </c>
      <c r="B62" s="95" t="s">
        <v>2260</v>
      </c>
      <c r="G62" s="303"/>
      <c r="H62" s="339"/>
    </row>
    <row r="63" spans="1:10">
      <c r="A63" s="112" t="s">
        <v>1706</v>
      </c>
      <c r="B63" s="95" t="s">
        <v>2260</v>
      </c>
      <c r="H63" s="115"/>
    </row>
    <row r="64" spans="1:10">
      <c r="A64" s="112" t="s">
        <v>3674</v>
      </c>
      <c r="B64" s="95" t="s">
        <v>2260</v>
      </c>
    </row>
    <row r="65" spans="1:8">
      <c r="A65" s="112" t="s">
        <v>3675</v>
      </c>
      <c r="B65" s="95" t="s">
        <v>2260</v>
      </c>
      <c r="H65" s="141"/>
    </row>
    <row r="66" spans="1:8">
      <c r="A66" s="112" t="s">
        <v>2344</v>
      </c>
      <c r="B66" s="95" t="s">
        <v>2312</v>
      </c>
    </row>
    <row r="67" spans="1:8">
      <c r="A67" s="112" t="s">
        <v>2343</v>
      </c>
      <c r="B67" s="95" t="s">
        <v>2312</v>
      </c>
    </row>
    <row r="68" spans="1:8">
      <c r="A68" s="112" t="s">
        <v>2342</v>
      </c>
      <c r="B68" s="95" t="s">
        <v>2312</v>
      </c>
    </row>
    <row r="69" spans="1:8">
      <c r="A69" s="112" t="s">
        <v>3676</v>
      </c>
      <c r="B69" s="97" t="s">
        <v>2352</v>
      </c>
    </row>
    <row r="70" spans="1:8">
      <c r="A70" s="112" t="s">
        <v>3677</v>
      </c>
      <c r="B70" s="97" t="s">
        <v>2352</v>
      </c>
    </row>
    <row r="71" spans="1:8">
      <c r="A71" s="112" t="s">
        <v>3678</v>
      </c>
      <c r="B71" s="97" t="s">
        <v>2354</v>
      </c>
    </row>
    <row r="72" spans="1:8">
      <c r="A72" s="112" t="s">
        <v>3679</v>
      </c>
      <c r="B72" s="97" t="s">
        <v>2354</v>
      </c>
    </row>
    <row r="73" spans="1:8">
      <c r="A73" s="113" t="s">
        <v>3680</v>
      </c>
      <c r="B73" s="95" t="s">
        <v>2711</v>
      </c>
    </row>
    <row r="74" spans="1:8">
      <c r="A74" s="113" t="s">
        <v>3681</v>
      </c>
      <c r="B74" s="95" t="s">
        <v>2711</v>
      </c>
    </row>
    <row r="75" spans="1:8">
      <c r="A75" s="112" t="s">
        <v>2813</v>
      </c>
      <c r="B75" s="95" t="s">
        <v>2766</v>
      </c>
    </row>
    <row r="76" spans="1:8">
      <c r="A76" s="112" t="s">
        <v>2814</v>
      </c>
      <c r="B76" s="95" t="s">
        <v>2766</v>
      </c>
    </row>
    <row r="77" spans="1:8">
      <c r="A77" s="112" t="s">
        <v>3682</v>
      </c>
      <c r="B77" s="97" t="s">
        <v>2825</v>
      </c>
    </row>
    <row r="78" spans="1:8">
      <c r="A78" s="112" t="s">
        <v>3683</v>
      </c>
      <c r="B78" s="97" t="s">
        <v>2825</v>
      </c>
    </row>
    <row r="79" spans="1:8">
      <c r="A79" s="113" t="s">
        <v>3113</v>
      </c>
      <c r="B79" s="95" t="s">
        <v>3110</v>
      </c>
    </row>
    <row r="80" spans="1:8">
      <c r="A80" s="113" t="s">
        <v>3111</v>
      </c>
      <c r="B80" s="95" t="s">
        <v>3110</v>
      </c>
    </row>
    <row r="81" spans="1:2">
      <c r="A81" s="112" t="s">
        <v>3684</v>
      </c>
      <c r="B81" s="97" t="s">
        <v>3201</v>
      </c>
    </row>
    <row r="82" spans="1:2">
      <c r="A82" s="112" t="s">
        <v>3685</v>
      </c>
      <c r="B82" s="97" t="s">
        <v>3201</v>
      </c>
    </row>
    <row r="83" spans="1:2">
      <c r="A83" s="112" t="s">
        <v>3686</v>
      </c>
      <c r="B83" s="97" t="s">
        <v>3203</v>
      </c>
    </row>
    <row r="84" spans="1:2">
      <c r="A84" s="112" t="s">
        <v>3687</v>
      </c>
      <c r="B84" s="97" t="s">
        <v>3203</v>
      </c>
    </row>
    <row r="85" spans="1:2">
      <c r="A85" s="112" t="s">
        <v>3688</v>
      </c>
      <c r="B85" s="97" t="s">
        <v>3205</v>
      </c>
    </row>
    <row r="86" spans="1:2">
      <c r="A86" s="112" t="s">
        <v>3689</v>
      </c>
      <c r="B86" s="97" t="s">
        <v>3205</v>
      </c>
    </row>
    <row r="87" spans="1:2">
      <c r="A87" s="112" t="s">
        <v>3690</v>
      </c>
      <c r="B87" s="97" t="s">
        <v>3207</v>
      </c>
    </row>
    <row r="88" spans="1:2">
      <c r="A88" s="112" t="s">
        <v>3691</v>
      </c>
      <c r="B88" s="97" t="s">
        <v>3207</v>
      </c>
    </row>
    <row r="89" spans="1:2">
      <c r="A89" s="112" t="s">
        <v>3692</v>
      </c>
      <c r="B89" s="95">
        <v>3358</v>
      </c>
    </row>
    <row r="90" spans="1:2">
      <c r="A90" s="112" t="s">
        <v>3693</v>
      </c>
      <c r="B90" s="95">
        <v>3358</v>
      </c>
    </row>
    <row r="91" spans="1:2">
      <c r="A91" s="112" t="s">
        <v>3694</v>
      </c>
      <c r="B91" s="95" t="s">
        <v>3454</v>
      </c>
    </row>
    <row r="92" spans="1:2">
      <c r="A92" s="112" t="s">
        <v>3695</v>
      </c>
      <c r="B92" s="95" t="s">
        <v>3454</v>
      </c>
    </row>
    <row r="93" spans="1:2">
      <c r="A93" s="112" t="s">
        <v>3696</v>
      </c>
      <c r="B93" s="95" t="s">
        <v>3454</v>
      </c>
    </row>
    <row r="94" spans="1:2">
      <c r="A94" s="112" t="s">
        <v>3493</v>
      </c>
      <c r="B94" s="95" t="s">
        <v>3456</v>
      </c>
    </row>
    <row r="95" spans="1:2">
      <c r="A95" s="112" t="s">
        <v>3697</v>
      </c>
      <c r="B95" s="95" t="s">
        <v>3456</v>
      </c>
    </row>
    <row r="96" spans="1:2">
      <c r="A96" s="112" t="s">
        <v>3495</v>
      </c>
      <c r="B96" s="95" t="s">
        <v>3456</v>
      </c>
    </row>
    <row r="97" spans="1:2">
      <c r="A97" s="112" t="s">
        <v>2807</v>
      </c>
      <c r="B97" s="97" t="s">
        <v>3511</v>
      </c>
    </row>
    <row r="98" spans="1:2">
      <c r="A98" s="112" t="s">
        <v>3698</v>
      </c>
      <c r="B98" s="97" t="s">
        <v>3511</v>
      </c>
    </row>
    <row r="99" spans="1:2">
      <c r="A99" s="332" t="s">
        <v>4692</v>
      </c>
    </row>
    <row r="100" spans="1:2">
      <c r="A100" s="113" t="s">
        <v>4501</v>
      </c>
      <c r="B100" s="309" t="s">
        <v>4640</v>
      </c>
    </row>
    <row r="101" spans="1:2">
      <c r="A101" s="113" t="s">
        <v>6336</v>
      </c>
      <c r="B101" s="309" t="s">
        <v>4640</v>
      </c>
    </row>
    <row r="102" spans="1:2">
      <c r="A102" s="112" t="s">
        <v>6337</v>
      </c>
      <c r="B102" s="309" t="s">
        <v>4655</v>
      </c>
    </row>
    <row r="103" spans="1:2">
      <c r="A103" s="112" t="s">
        <v>6338</v>
      </c>
      <c r="B103" s="309" t="s">
        <v>4655</v>
      </c>
    </row>
    <row r="104" spans="1:2">
      <c r="A104" s="112" t="s">
        <v>6339</v>
      </c>
      <c r="B104" s="309" t="s">
        <v>4658</v>
      </c>
    </row>
    <row r="105" spans="1:2">
      <c r="A105" s="112" t="s">
        <v>6340</v>
      </c>
      <c r="B105" s="309" t="s">
        <v>4658</v>
      </c>
    </row>
    <row r="106" spans="1:2">
      <c r="A106" s="112" t="s">
        <v>6341</v>
      </c>
      <c r="B106" s="309" t="s">
        <v>4658</v>
      </c>
    </row>
    <row r="107" spans="1:2">
      <c r="A107" s="112" t="s">
        <v>6342</v>
      </c>
      <c r="B107" s="313" t="s">
        <v>4682</v>
      </c>
    </row>
    <row r="108" spans="1:2">
      <c r="A108" s="112" t="s">
        <v>6343</v>
      </c>
      <c r="B108" s="313" t="s">
        <v>4682</v>
      </c>
    </row>
    <row r="109" spans="1:2">
      <c r="A109" s="112" t="s">
        <v>6344</v>
      </c>
      <c r="B109" s="313" t="s">
        <v>4683</v>
      </c>
    </row>
    <row r="110" spans="1:2">
      <c r="A110" s="112" t="s">
        <v>6345</v>
      </c>
      <c r="B110" s="313" t="s">
        <v>4683</v>
      </c>
    </row>
    <row r="111" spans="1:2">
      <c r="A111" s="112" t="s">
        <v>6346</v>
      </c>
      <c r="B111" s="313" t="s">
        <v>4684</v>
      </c>
    </row>
    <row r="112" spans="1:2">
      <c r="A112" s="112" t="s">
        <v>6347</v>
      </c>
      <c r="B112" s="313" t="s">
        <v>4684</v>
      </c>
    </row>
    <row r="113" spans="1:2">
      <c r="A113" s="112" t="s">
        <v>6349</v>
      </c>
      <c r="B113" s="313" t="s">
        <v>4685</v>
      </c>
    </row>
    <row r="114" spans="1:2">
      <c r="A114" s="112" t="s">
        <v>6348</v>
      </c>
      <c r="B114" s="313" t="s">
        <v>4685</v>
      </c>
    </row>
    <row r="115" spans="1:2">
      <c r="A115" s="112" t="s">
        <v>6350</v>
      </c>
      <c r="B115" s="313" t="s">
        <v>4686</v>
      </c>
    </row>
    <row r="116" spans="1:2">
      <c r="A116" s="112" t="s">
        <v>6351</v>
      </c>
      <c r="B116" s="313" t="s">
        <v>4686</v>
      </c>
    </row>
    <row r="117" spans="1:2">
      <c r="A117" s="112" t="s">
        <v>6352</v>
      </c>
      <c r="B117" s="313" t="s">
        <v>4687</v>
      </c>
    </row>
    <row r="118" spans="1:2">
      <c r="A118" s="112" t="s">
        <v>6353</v>
      </c>
      <c r="B118" s="313" t="s">
        <v>4687</v>
      </c>
    </row>
    <row r="119" spans="1:2">
      <c r="A119" s="112" t="s">
        <v>6354</v>
      </c>
      <c r="B119" s="313" t="s">
        <v>4688</v>
      </c>
    </row>
    <row r="120" spans="1:2">
      <c r="A120" s="112" t="s">
        <v>6355</v>
      </c>
      <c r="B120" s="313" t="s">
        <v>4688</v>
      </c>
    </row>
    <row r="121" spans="1:2">
      <c r="A121" s="112" t="s">
        <v>6356</v>
      </c>
      <c r="B121" s="313" t="s">
        <v>4689</v>
      </c>
    </row>
    <row r="122" spans="1:2">
      <c r="A122" s="112" t="s">
        <v>6357</v>
      </c>
      <c r="B122" s="313" t="s">
        <v>4689</v>
      </c>
    </row>
    <row r="123" spans="1:2">
      <c r="A123" s="112" t="s">
        <v>6358</v>
      </c>
      <c r="B123" s="95" t="s">
        <v>5026</v>
      </c>
    </row>
    <row r="124" spans="1:2">
      <c r="A124" s="112" t="s">
        <v>6359</v>
      </c>
      <c r="B124" s="95" t="s">
        <v>5026</v>
      </c>
    </row>
    <row r="125" spans="1:2">
      <c r="A125" s="112" t="s">
        <v>6360</v>
      </c>
      <c r="B125" s="95" t="s">
        <v>5026</v>
      </c>
    </row>
    <row r="126" spans="1:2">
      <c r="A126" s="112" t="s">
        <v>6361</v>
      </c>
      <c r="B126" s="95" t="s">
        <v>5026</v>
      </c>
    </row>
    <row r="127" spans="1:2">
      <c r="A127" s="112" t="s">
        <v>6362</v>
      </c>
      <c r="B127" s="95" t="s">
        <v>5028</v>
      </c>
    </row>
    <row r="128" spans="1:2">
      <c r="A128" s="112" t="s">
        <v>6363</v>
      </c>
      <c r="B128" s="95" t="s">
        <v>5028</v>
      </c>
    </row>
    <row r="129" spans="1:2">
      <c r="A129" s="113" t="s">
        <v>6364</v>
      </c>
      <c r="B129" s="95" t="s">
        <v>5032</v>
      </c>
    </row>
    <row r="130" spans="1:2">
      <c r="A130" s="113" t="s">
        <v>6365</v>
      </c>
      <c r="B130" s="95" t="s">
        <v>5032</v>
      </c>
    </row>
    <row r="131" spans="1:2">
      <c r="A131" s="113" t="s">
        <v>6366</v>
      </c>
      <c r="B131" s="95" t="s">
        <v>5032</v>
      </c>
    </row>
    <row r="132" spans="1:2">
      <c r="A132" s="112" t="s">
        <v>6367</v>
      </c>
      <c r="B132" s="95" t="s">
        <v>5034</v>
      </c>
    </row>
    <row r="133" spans="1:2">
      <c r="A133" s="112" t="s">
        <v>6368</v>
      </c>
      <c r="B133" s="95" t="s">
        <v>5034</v>
      </c>
    </row>
    <row r="134" spans="1:2">
      <c r="A134" s="112" t="s">
        <v>6369</v>
      </c>
      <c r="B134" s="95" t="s">
        <v>5034</v>
      </c>
    </row>
    <row r="135" spans="1:2">
      <c r="A135" s="112" t="s">
        <v>6370</v>
      </c>
      <c r="B135" s="95" t="s">
        <v>5074</v>
      </c>
    </row>
    <row r="136" spans="1:2">
      <c r="A136" s="112" t="s">
        <v>6371</v>
      </c>
      <c r="B136" s="95" t="s">
        <v>5074</v>
      </c>
    </row>
    <row r="137" spans="1:2">
      <c r="A137" s="112" t="s">
        <v>6349</v>
      </c>
      <c r="B137" s="95" t="s">
        <v>5076</v>
      </c>
    </row>
    <row r="138" spans="1:2">
      <c r="A138" s="112" t="s">
        <v>6348</v>
      </c>
      <c r="B138" s="95" t="s">
        <v>5076</v>
      </c>
    </row>
    <row r="139" spans="1:2">
      <c r="A139" s="112" t="s">
        <v>6372</v>
      </c>
      <c r="B139" s="95" t="s">
        <v>5120</v>
      </c>
    </row>
    <row r="140" spans="1:2">
      <c r="A140" s="112" t="s">
        <v>6373</v>
      </c>
      <c r="B140" s="95" t="s">
        <v>5120</v>
      </c>
    </row>
    <row r="141" spans="1:2">
      <c r="A141" s="112" t="s">
        <v>6374</v>
      </c>
      <c r="B141" s="95" t="s">
        <v>5120</v>
      </c>
    </row>
    <row r="142" spans="1:2">
      <c r="A142" s="112" t="s">
        <v>6372</v>
      </c>
      <c r="B142" s="95" t="s">
        <v>5121</v>
      </c>
    </row>
    <row r="143" spans="1:2">
      <c r="A143" s="112" t="s">
        <v>6373</v>
      </c>
      <c r="B143" s="95" t="s">
        <v>5121</v>
      </c>
    </row>
    <row r="144" spans="1:2">
      <c r="A144" s="112" t="s">
        <v>6374</v>
      </c>
      <c r="B144" s="95" t="s">
        <v>5121</v>
      </c>
    </row>
    <row r="145" spans="1:2">
      <c r="A145" s="112" t="s">
        <v>4559</v>
      </c>
      <c r="B145" s="95" t="s">
        <v>5125</v>
      </c>
    </row>
    <row r="146" spans="1:2">
      <c r="A146" s="112" t="s">
        <v>4558</v>
      </c>
      <c r="B146" s="95" t="s">
        <v>5125</v>
      </c>
    </row>
    <row r="147" spans="1:2">
      <c r="A147" s="112" t="s">
        <v>6375</v>
      </c>
      <c r="B147" s="95" t="s">
        <v>5125</v>
      </c>
    </row>
    <row r="148" spans="1:2">
      <c r="A148" s="112" t="s">
        <v>6372</v>
      </c>
      <c r="B148" s="97" t="s">
        <v>5166</v>
      </c>
    </row>
    <row r="149" spans="1:2">
      <c r="A149" s="112" t="s">
        <v>6376</v>
      </c>
      <c r="B149" s="97" t="s">
        <v>5166</v>
      </c>
    </row>
    <row r="150" spans="1:2">
      <c r="A150" s="112" t="s">
        <v>6377</v>
      </c>
      <c r="B150" s="95" t="s">
        <v>5496</v>
      </c>
    </row>
    <row r="151" spans="1:2">
      <c r="A151" s="112" t="s">
        <v>6378</v>
      </c>
      <c r="B151" s="95" t="s">
        <v>5496</v>
      </c>
    </row>
    <row r="152" spans="1:2">
      <c r="A152" s="112" t="s">
        <v>6379</v>
      </c>
      <c r="B152" s="95" t="s">
        <v>5496</v>
      </c>
    </row>
    <row r="153" spans="1:2">
      <c r="A153" s="112" t="s">
        <v>6380</v>
      </c>
      <c r="B153" s="95" t="s">
        <v>5496</v>
      </c>
    </row>
    <row r="154" spans="1:2">
      <c r="A154" s="112" t="s">
        <v>6381</v>
      </c>
      <c r="B154" s="95" t="s">
        <v>5498</v>
      </c>
    </row>
    <row r="155" spans="1:2">
      <c r="A155" s="112" t="s">
        <v>6382</v>
      </c>
      <c r="B155" s="95" t="s">
        <v>5498</v>
      </c>
    </row>
    <row r="156" spans="1:2">
      <c r="A156" s="112" t="s">
        <v>6383</v>
      </c>
      <c r="B156" s="95" t="s">
        <v>5498</v>
      </c>
    </row>
    <row r="157" spans="1:2">
      <c r="A157" s="112" t="s">
        <v>6384</v>
      </c>
      <c r="B157" s="95" t="s">
        <v>5498</v>
      </c>
    </row>
    <row r="158" spans="1:2">
      <c r="A158" s="112" t="s">
        <v>6385</v>
      </c>
      <c r="B158" s="95" t="s">
        <v>5533</v>
      </c>
    </row>
    <row r="159" spans="1:2">
      <c r="A159" s="112" t="s">
        <v>5156</v>
      </c>
      <c r="B159" s="95" t="s">
        <v>5533</v>
      </c>
    </row>
    <row r="160" spans="1:2">
      <c r="A160" s="112" t="s">
        <v>5157</v>
      </c>
      <c r="B160" s="95" t="s">
        <v>5533</v>
      </c>
    </row>
    <row r="161" spans="1:2">
      <c r="A161" s="112" t="s">
        <v>5160</v>
      </c>
      <c r="B161" s="95" t="s">
        <v>5535</v>
      </c>
    </row>
    <row r="162" spans="1:2">
      <c r="A162" s="112" t="s">
        <v>5158</v>
      </c>
      <c r="B162" s="95" t="s">
        <v>5535</v>
      </c>
    </row>
    <row r="163" spans="1:2">
      <c r="A163" s="331" t="s">
        <v>6406</v>
      </c>
      <c r="B163" s="99" t="s">
        <v>5564</v>
      </c>
    </row>
    <row r="164" spans="1:2">
      <c r="A164" s="331" t="s">
        <v>6386</v>
      </c>
      <c r="B164" s="99" t="s">
        <v>5564</v>
      </c>
    </row>
    <row r="165" spans="1:2">
      <c r="A165" s="112" t="s">
        <v>6387</v>
      </c>
      <c r="B165" s="97" t="s">
        <v>5583</v>
      </c>
    </row>
    <row r="166" spans="1:2">
      <c r="A166" s="112" t="s">
        <v>6388</v>
      </c>
      <c r="B166" s="97" t="s">
        <v>5583</v>
      </c>
    </row>
    <row r="167" spans="1:2">
      <c r="A167" s="112" t="s">
        <v>6389</v>
      </c>
      <c r="B167" s="97" t="s">
        <v>5585</v>
      </c>
    </row>
    <row r="168" spans="1:2">
      <c r="A168" s="112" t="s">
        <v>6390</v>
      </c>
      <c r="B168" s="97" t="s">
        <v>5585</v>
      </c>
    </row>
    <row r="169" spans="1:2">
      <c r="A169" s="112" t="s">
        <v>6391</v>
      </c>
      <c r="B169" s="97" t="s">
        <v>5589</v>
      </c>
    </row>
    <row r="170" spans="1:2">
      <c r="A170" s="112" t="s">
        <v>6392</v>
      </c>
      <c r="B170" s="97" t="s">
        <v>5589</v>
      </c>
    </row>
    <row r="171" spans="1:2">
      <c r="A171" s="112" t="s">
        <v>6393</v>
      </c>
      <c r="B171" s="97" t="s">
        <v>5595</v>
      </c>
    </row>
    <row r="172" spans="1:2">
      <c r="A172" s="112" t="s">
        <v>6394</v>
      </c>
      <c r="B172" s="97" t="s">
        <v>5595</v>
      </c>
    </row>
    <row r="173" spans="1:2">
      <c r="A173" s="112" t="s">
        <v>6395</v>
      </c>
      <c r="B173" s="95">
        <v>3454</v>
      </c>
    </row>
    <row r="174" spans="1:2">
      <c r="A174" s="112" t="s">
        <v>6396</v>
      </c>
      <c r="B174" s="95">
        <v>3454</v>
      </c>
    </row>
    <row r="175" spans="1:2">
      <c r="A175" s="112" t="s">
        <v>6397</v>
      </c>
      <c r="B175" s="95">
        <v>3456</v>
      </c>
    </row>
    <row r="176" spans="1:2">
      <c r="A176" s="112" t="s">
        <v>6398</v>
      </c>
      <c r="B176" s="95">
        <v>3456</v>
      </c>
    </row>
    <row r="177" spans="1:2">
      <c r="A177" s="112" t="s">
        <v>6399</v>
      </c>
      <c r="B177" s="95">
        <v>3456</v>
      </c>
    </row>
    <row r="178" spans="1:2">
      <c r="A178" s="113" t="s">
        <v>6087</v>
      </c>
      <c r="B178" s="95" t="s">
        <v>5954</v>
      </c>
    </row>
    <row r="179" spans="1:2">
      <c r="A179" s="113" t="s">
        <v>6088</v>
      </c>
      <c r="B179" s="95" t="s">
        <v>5954</v>
      </c>
    </row>
    <row r="180" spans="1:2">
      <c r="A180" s="112" t="s">
        <v>6400</v>
      </c>
      <c r="B180" s="95" t="s">
        <v>5983</v>
      </c>
    </row>
    <row r="181" spans="1:2">
      <c r="A181" s="112" t="s">
        <v>6401</v>
      </c>
      <c r="B181" s="95" t="s">
        <v>5983</v>
      </c>
    </row>
    <row r="182" spans="1:2">
      <c r="A182" s="112" t="s">
        <v>6402</v>
      </c>
      <c r="B182" s="97" t="s">
        <v>6064</v>
      </c>
    </row>
    <row r="183" spans="1:2">
      <c r="A183" s="112" t="s">
        <v>6404</v>
      </c>
      <c r="B183" s="97" t="s">
        <v>6064</v>
      </c>
    </row>
    <row r="184" spans="1:2">
      <c r="A184" s="112" t="s">
        <v>6403</v>
      </c>
      <c r="B184" s="97" t="s">
        <v>6071</v>
      </c>
    </row>
    <row r="185" spans="1:2">
      <c r="A185" t="s">
        <v>6405</v>
      </c>
      <c r="B185" s="97" t="s">
        <v>6071</v>
      </c>
    </row>
  </sheetData>
  <sortState xmlns:xlrd2="http://schemas.microsoft.com/office/spreadsheetml/2017/richdata2" ref="F30:H62">
    <sortCondition ref="F30:F62"/>
  </sortState>
  <conditionalFormatting sqref="A186:B1048576 A99:B99 A1:B59 A185">
    <cfRule type="duplicateValues" dxfId="1267" priority="68"/>
  </conditionalFormatting>
  <conditionalFormatting sqref="B1">
    <cfRule type="duplicateValues" dxfId="1266" priority="316"/>
    <cfRule type="duplicateValues" dxfId="1265" priority="315"/>
    <cfRule type="duplicateValues" dxfId="1264" priority="314"/>
    <cfRule type="duplicateValues" dxfId="1263" priority="317"/>
  </conditionalFormatting>
  <conditionalFormatting sqref="B2">
    <cfRule type="duplicateValues" dxfId="1262" priority="313"/>
    <cfRule type="duplicateValues" dxfId="1261" priority="312"/>
    <cfRule type="duplicateValues" dxfId="1260" priority="311"/>
    <cfRule type="duplicateValues" dxfId="1259" priority="310"/>
  </conditionalFormatting>
  <conditionalFormatting sqref="B3">
    <cfRule type="duplicateValues" dxfId="1258" priority="309"/>
    <cfRule type="duplicateValues" dxfId="1257" priority="308"/>
    <cfRule type="duplicateValues" dxfId="1256" priority="307"/>
    <cfRule type="duplicateValues" dxfId="1255" priority="306"/>
  </conditionalFormatting>
  <conditionalFormatting sqref="B4">
    <cfRule type="duplicateValues" dxfId="1254" priority="305"/>
    <cfRule type="duplicateValues" dxfId="1253" priority="304"/>
    <cfRule type="duplicateValues" dxfId="1252" priority="303"/>
    <cfRule type="duplicateValues" dxfId="1251" priority="302"/>
  </conditionalFormatting>
  <conditionalFormatting sqref="B5">
    <cfRule type="duplicateValues" dxfId="1250" priority="301"/>
    <cfRule type="duplicateValues" dxfId="1249" priority="300"/>
    <cfRule type="duplicateValues" dxfId="1248" priority="298"/>
    <cfRule type="duplicateValues" dxfId="1247" priority="299"/>
  </conditionalFormatting>
  <conditionalFormatting sqref="B6">
    <cfRule type="duplicateValues" dxfId="1246" priority="297"/>
    <cfRule type="duplicateValues" dxfId="1245" priority="296"/>
    <cfRule type="duplicateValues" dxfId="1244" priority="295"/>
    <cfRule type="duplicateValues" dxfId="1243" priority="294"/>
  </conditionalFormatting>
  <conditionalFormatting sqref="B7">
    <cfRule type="duplicateValues" dxfId="1242" priority="293"/>
    <cfRule type="duplicateValues" dxfId="1241" priority="292"/>
    <cfRule type="duplicateValues" dxfId="1240" priority="291"/>
    <cfRule type="duplicateValues" dxfId="1239" priority="290"/>
  </conditionalFormatting>
  <conditionalFormatting sqref="B8">
    <cfRule type="duplicateValues" dxfId="1238" priority="289"/>
    <cfRule type="duplicateValues" dxfId="1237" priority="288"/>
    <cfRule type="duplicateValues" dxfId="1236" priority="287"/>
    <cfRule type="duplicateValues" dxfId="1235" priority="286"/>
  </conditionalFormatting>
  <conditionalFormatting sqref="B9">
    <cfRule type="duplicateValues" dxfId="1234" priority="285"/>
    <cfRule type="duplicateValues" dxfId="1233" priority="284"/>
    <cfRule type="duplicateValues" dxfId="1232" priority="283"/>
    <cfRule type="duplicateValues" dxfId="1231" priority="282"/>
  </conditionalFormatting>
  <conditionalFormatting sqref="B10">
    <cfRule type="duplicateValues" dxfId="1230" priority="279"/>
    <cfRule type="duplicateValues" dxfId="1229" priority="278"/>
    <cfRule type="duplicateValues" dxfId="1228" priority="281"/>
    <cfRule type="duplicateValues" dxfId="1227" priority="280"/>
  </conditionalFormatting>
  <conditionalFormatting sqref="B11">
    <cfRule type="duplicateValues" dxfId="1226" priority="276"/>
    <cfRule type="duplicateValues" dxfId="1225" priority="275"/>
    <cfRule type="duplicateValues" dxfId="1224" priority="274"/>
    <cfRule type="duplicateValues" dxfId="1223" priority="277"/>
  </conditionalFormatting>
  <conditionalFormatting sqref="B12">
    <cfRule type="duplicateValues" dxfId="1222" priority="273"/>
    <cfRule type="duplicateValues" dxfId="1221" priority="272"/>
    <cfRule type="duplicateValues" dxfId="1220" priority="271"/>
    <cfRule type="duplicateValues" dxfId="1219" priority="270"/>
  </conditionalFormatting>
  <conditionalFormatting sqref="B13">
    <cfRule type="duplicateValues" dxfId="1218" priority="269"/>
    <cfRule type="duplicateValues" dxfId="1217" priority="268"/>
    <cfRule type="duplicateValues" dxfId="1216" priority="267"/>
    <cfRule type="duplicateValues" dxfId="1215" priority="266"/>
  </conditionalFormatting>
  <conditionalFormatting sqref="B14">
    <cfRule type="duplicateValues" dxfId="1214" priority="265"/>
    <cfRule type="duplicateValues" dxfId="1213" priority="264"/>
    <cfRule type="duplicateValues" dxfId="1212" priority="262"/>
    <cfRule type="duplicateValues" dxfId="1211" priority="261"/>
    <cfRule type="duplicateValues" dxfId="1210" priority="263"/>
  </conditionalFormatting>
  <conditionalFormatting sqref="B15">
    <cfRule type="duplicateValues" dxfId="1209" priority="260"/>
    <cfRule type="duplicateValues" dxfId="1208" priority="259"/>
    <cfRule type="duplicateValues" dxfId="1207" priority="258"/>
    <cfRule type="duplicateValues" dxfId="1206" priority="257"/>
    <cfRule type="duplicateValues" dxfId="1205" priority="256"/>
  </conditionalFormatting>
  <conditionalFormatting sqref="B16">
    <cfRule type="duplicateValues" dxfId="1204" priority="255"/>
    <cfRule type="duplicateValues" dxfId="1203" priority="254"/>
    <cfRule type="duplicateValues" dxfId="1202" priority="253"/>
    <cfRule type="duplicateValues" dxfId="1201" priority="252"/>
    <cfRule type="duplicateValues" dxfId="1200" priority="251"/>
  </conditionalFormatting>
  <conditionalFormatting sqref="B17">
    <cfRule type="duplicateValues" dxfId="1199" priority="250"/>
    <cfRule type="duplicateValues" dxfId="1198" priority="249"/>
    <cfRule type="duplicateValues" dxfId="1197" priority="248"/>
    <cfRule type="duplicateValues" dxfId="1196" priority="247"/>
    <cfRule type="duplicateValues" dxfId="1195" priority="246"/>
  </conditionalFormatting>
  <conditionalFormatting sqref="B18">
    <cfRule type="duplicateValues" dxfId="1194" priority="243"/>
    <cfRule type="duplicateValues" dxfId="1193" priority="245"/>
    <cfRule type="duplicateValues" dxfId="1192" priority="244"/>
    <cfRule type="duplicateValues" dxfId="1191" priority="242"/>
    <cfRule type="duplicateValues" dxfId="1190" priority="241"/>
  </conditionalFormatting>
  <conditionalFormatting sqref="B19">
    <cfRule type="duplicateValues" dxfId="1189" priority="240"/>
    <cfRule type="duplicateValues" dxfId="1188" priority="239"/>
    <cfRule type="duplicateValues" dxfId="1187" priority="238"/>
    <cfRule type="duplicateValues" dxfId="1186" priority="237"/>
    <cfRule type="duplicateValues" dxfId="1185" priority="236"/>
  </conditionalFormatting>
  <conditionalFormatting sqref="B20">
    <cfRule type="duplicateValues" dxfId="1184" priority="235"/>
    <cfRule type="duplicateValues" dxfId="1183" priority="234"/>
    <cfRule type="duplicateValues" dxfId="1182" priority="233"/>
    <cfRule type="duplicateValues" dxfId="1181" priority="232"/>
    <cfRule type="duplicateValues" dxfId="1180" priority="231"/>
  </conditionalFormatting>
  <conditionalFormatting sqref="B21">
    <cfRule type="duplicateValues" dxfId="1179" priority="230"/>
    <cfRule type="duplicateValues" dxfId="1178" priority="229"/>
    <cfRule type="duplicateValues" dxfId="1177" priority="228"/>
    <cfRule type="duplicateValues" dxfId="1176" priority="227"/>
    <cfRule type="duplicateValues" dxfId="1175" priority="226"/>
  </conditionalFormatting>
  <conditionalFormatting sqref="B22">
    <cfRule type="duplicateValues" dxfId="1174" priority="225"/>
    <cfRule type="duplicateValues" dxfId="1173" priority="224"/>
    <cfRule type="duplicateValues" dxfId="1172" priority="223"/>
    <cfRule type="duplicateValues" dxfId="1171" priority="222"/>
    <cfRule type="duplicateValues" dxfId="1170" priority="221"/>
  </conditionalFormatting>
  <conditionalFormatting sqref="B23">
    <cfRule type="duplicateValues" dxfId="1169" priority="220"/>
    <cfRule type="duplicateValues" dxfId="1168" priority="219"/>
    <cfRule type="duplicateValues" dxfId="1167" priority="218"/>
    <cfRule type="duplicateValues" dxfId="1166" priority="217"/>
    <cfRule type="duplicateValues" dxfId="1165" priority="216"/>
  </conditionalFormatting>
  <conditionalFormatting sqref="B24">
    <cfRule type="duplicateValues" dxfId="1164" priority="215"/>
    <cfRule type="duplicateValues" dxfId="1163" priority="214"/>
    <cfRule type="duplicateValues" dxfId="1162" priority="213"/>
    <cfRule type="duplicateValues" dxfId="1161" priority="212"/>
    <cfRule type="duplicateValues" dxfId="1160" priority="211"/>
  </conditionalFormatting>
  <conditionalFormatting sqref="B25">
    <cfRule type="duplicateValues" dxfId="1159" priority="210"/>
    <cfRule type="duplicateValues" dxfId="1158" priority="209"/>
    <cfRule type="duplicateValues" dxfId="1157" priority="208"/>
    <cfRule type="duplicateValues" dxfId="1156" priority="207"/>
    <cfRule type="duplicateValues" dxfId="1155" priority="206"/>
  </conditionalFormatting>
  <conditionalFormatting sqref="B26">
    <cfRule type="duplicateValues" dxfId="1154" priority="205"/>
    <cfRule type="duplicateValues" dxfId="1153" priority="204"/>
    <cfRule type="duplicateValues" dxfId="1152" priority="203"/>
    <cfRule type="duplicateValues" dxfId="1151" priority="201"/>
    <cfRule type="duplicateValues" dxfId="1150" priority="202"/>
  </conditionalFormatting>
  <conditionalFormatting sqref="B27">
    <cfRule type="duplicateValues" dxfId="1149" priority="199"/>
    <cfRule type="duplicateValues" dxfId="1148" priority="200"/>
    <cfRule type="duplicateValues" dxfId="1147" priority="198"/>
    <cfRule type="duplicateValues" dxfId="1146" priority="197"/>
    <cfRule type="duplicateValues" dxfId="1145" priority="196"/>
  </conditionalFormatting>
  <conditionalFormatting sqref="B28">
    <cfRule type="duplicateValues" dxfId="1144" priority="195"/>
    <cfRule type="duplicateValues" dxfId="1143" priority="194"/>
    <cfRule type="duplicateValues" dxfId="1142" priority="193"/>
    <cfRule type="duplicateValues" dxfId="1141" priority="192"/>
  </conditionalFormatting>
  <conditionalFormatting sqref="B29">
    <cfRule type="duplicateValues" dxfId="1140" priority="191"/>
    <cfRule type="duplicateValues" dxfId="1139" priority="190"/>
    <cfRule type="duplicateValues" dxfId="1138" priority="189"/>
    <cfRule type="duplicateValues" dxfId="1137" priority="188"/>
  </conditionalFormatting>
  <conditionalFormatting sqref="B30">
    <cfRule type="duplicateValues" dxfId="1136" priority="187"/>
    <cfRule type="duplicateValues" dxfId="1135" priority="186"/>
    <cfRule type="duplicateValues" dxfId="1134" priority="185"/>
    <cfRule type="duplicateValues" dxfId="1133" priority="184"/>
  </conditionalFormatting>
  <conditionalFormatting sqref="B31">
    <cfRule type="duplicateValues" dxfId="1132" priority="183"/>
    <cfRule type="duplicateValues" dxfId="1131" priority="182"/>
    <cfRule type="duplicateValues" dxfId="1130" priority="181"/>
    <cfRule type="duplicateValues" dxfId="1129" priority="180"/>
  </conditionalFormatting>
  <conditionalFormatting sqref="B32">
    <cfRule type="duplicateValues" dxfId="1128" priority="179"/>
    <cfRule type="duplicateValues" dxfId="1127" priority="178"/>
    <cfRule type="duplicateValues" dxfId="1126" priority="177"/>
    <cfRule type="duplicateValues" dxfId="1125" priority="176"/>
  </conditionalFormatting>
  <conditionalFormatting sqref="B33">
    <cfRule type="duplicateValues" dxfId="1124" priority="175"/>
    <cfRule type="duplicateValues" dxfId="1123" priority="174"/>
    <cfRule type="duplicateValues" dxfId="1122" priority="173"/>
    <cfRule type="duplicateValues" dxfId="1121" priority="172"/>
  </conditionalFormatting>
  <conditionalFormatting sqref="B34">
    <cfRule type="duplicateValues" dxfId="1120" priority="171"/>
    <cfRule type="duplicateValues" dxfId="1119" priority="170"/>
    <cfRule type="duplicateValues" dxfId="1118" priority="169"/>
    <cfRule type="duplicateValues" dxfId="1117" priority="168"/>
  </conditionalFormatting>
  <conditionalFormatting sqref="B35">
    <cfRule type="duplicateValues" dxfId="1116" priority="167"/>
    <cfRule type="duplicateValues" dxfId="1115" priority="166"/>
    <cfRule type="duplicateValues" dxfId="1114" priority="165"/>
    <cfRule type="duplicateValues" dxfId="1113" priority="164"/>
  </conditionalFormatting>
  <conditionalFormatting sqref="B36">
    <cfRule type="duplicateValues" dxfId="1112" priority="160"/>
    <cfRule type="duplicateValues" dxfId="1111" priority="161"/>
    <cfRule type="duplicateValues" dxfId="1110" priority="162"/>
    <cfRule type="duplicateValues" dxfId="1109" priority="163"/>
  </conditionalFormatting>
  <conditionalFormatting sqref="B37">
    <cfRule type="duplicateValues" dxfId="1108" priority="159"/>
    <cfRule type="duplicateValues" dxfId="1107" priority="158"/>
    <cfRule type="duplicateValues" dxfId="1106" priority="157"/>
    <cfRule type="duplicateValues" dxfId="1105" priority="156"/>
  </conditionalFormatting>
  <conditionalFormatting sqref="B42">
    <cfRule type="duplicateValues" dxfId="1104" priority="155"/>
    <cfRule type="duplicateValues" dxfId="1103" priority="154"/>
    <cfRule type="duplicateValues" dxfId="1102" priority="153"/>
    <cfRule type="duplicateValues" dxfId="1101" priority="152"/>
  </conditionalFormatting>
  <conditionalFormatting sqref="B43">
    <cfRule type="duplicateValues" dxfId="1100" priority="151"/>
    <cfRule type="duplicateValues" dxfId="1099" priority="150"/>
    <cfRule type="duplicateValues" dxfId="1098" priority="149"/>
    <cfRule type="duplicateValues" dxfId="1097" priority="148"/>
  </conditionalFormatting>
  <conditionalFormatting sqref="B44">
    <cfRule type="duplicateValues" dxfId="1096" priority="147"/>
    <cfRule type="duplicateValues" dxfId="1095" priority="146"/>
    <cfRule type="duplicateValues" dxfId="1094" priority="145"/>
    <cfRule type="duplicateValues" dxfId="1093" priority="144"/>
  </conditionalFormatting>
  <conditionalFormatting sqref="B45">
    <cfRule type="duplicateValues" dxfId="1092" priority="143"/>
    <cfRule type="duplicateValues" dxfId="1091" priority="142"/>
    <cfRule type="duplicateValues" dxfId="1090" priority="141"/>
    <cfRule type="duplicateValues" dxfId="1089" priority="140"/>
  </conditionalFormatting>
  <conditionalFormatting sqref="B46">
    <cfRule type="duplicateValues" dxfId="1088" priority="139"/>
    <cfRule type="duplicateValues" dxfId="1087" priority="138"/>
    <cfRule type="duplicateValues" dxfId="1086" priority="137"/>
    <cfRule type="duplicateValues" dxfId="1085" priority="136"/>
    <cfRule type="duplicateValues" dxfId="1084" priority="135"/>
    <cfRule type="duplicateValues" dxfId="1083" priority="134"/>
    <cfRule type="duplicateValues" dxfId="1082" priority="133"/>
  </conditionalFormatting>
  <conditionalFormatting sqref="B47">
    <cfRule type="duplicateValues" dxfId="1081" priority="132"/>
    <cfRule type="duplicateValues" dxfId="1080" priority="131"/>
    <cfRule type="duplicateValues" dxfId="1079" priority="130"/>
    <cfRule type="duplicateValues" dxfId="1078" priority="129"/>
    <cfRule type="duplicateValues" dxfId="1077" priority="128"/>
    <cfRule type="duplicateValues" dxfId="1076" priority="127"/>
    <cfRule type="duplicateValues" dxfId="1075" priority="126"/>
  </conditionalFormatting>
  <conditionalFormatting sqref="B48">
    <cfRule type="duplicateValues" dxfId="1074" priority="125"/>
    <cfRule type="duplicateValues" dxfId="1073" priority="123"/>
    <cfRule type="duplicateValues" dxfId="1072" priority="122"/>
    <cfRule type="duplicateValues" dxfId="1071" priority="121"/>
    <cfRule type="duplicateValues" dxfId="1070" priority="124"/>
    <cfRule type="duplicateValues" dxfId="1069" priority="120"/>
    <cfRule type="duplicateValues" dxfId="1068" priority="119"/>
  </conditionalFormatting>
  <conditionalFormatting sqref="B49">
    <cfRule type="duplicateValues" dxfId="1067" priority="118"/>
    <cfRule type="duplicateValues" dxfId="1066" priority="117"/>
    <cfRule type="duplicateValues" dxfId="1065" priority="116"/>
    <cfRule type="duplicateValues" dxfId="1064" priority="115"/>
    <cfRule type="duplicateValues" dxfId="1063" priority="114"/>
    <cfRule type="duplicateValues" dxfId="1062" priority="113"/>
    <cfRule type="duplicateValues" dxfId="1061" priority="112"/>
  </conditionalFormatting>
  <conditionalFormatting sqref="B50">
    <cfRule type="duplicateValues" dxfId="1060" priority="111"/>
    <cfRule type="duplicateValues" dxfId="1059" priority="110"/>
    <cfRule type="duplicateValues" dxfId="1058" priority="109"/>
    <cfRule type="duplicateValues" dxfId="1057" priority="108"/>
    <cfRule type="duplicateValues" dxfId="1056" priority="107"/>
    <cfRule type="duplicateValues" dxfId="1055" priority="106"/>
    <cfRule type="duplicateValues" dxfId="1054" priority="105"/>
  </conditionalFormatting>
  <conditionalFormatting sqref="B51">
    <cfRule type="duplicateValues" dxfId="1053" priority="104"/>
    <cfRule type="duplicateValues" dxfId="1052" priority="103"/>
    <cfRule type="duplicateValues" dxfId="1051" priority="102"/>
    <cfRule type="duplicateValues" dxfId="1050" priority="101"/>
    <cfRule type="duplicateValues" dxfId="1049" priority="100"/>
    <cfRule type="duplicateValues" dxfId="1048" priority="99"/>
    <cfRule type="duplicateValues" dxfId="1047" priority="98"/>
  </conditionalFormatting>
  <conditionalFormatting sqref="B52">
    <cfRule type="duplicateValues" dxfId="1046" priority="97"/>
    <cfRule type="duplicateValues" dxfId="1045" priority="96"/>
    <cfRule type="duplicateValues" dxfId="1044" priority="95"/>
    <cfRule type="duplicateValues" dxfId="1043" priority="94"/>
    <cfRule type="duplicateValues" dxfId="1042" priority="93"/>
    <cfRule type="duplicateValues" dxfId="1041" priority="92"/>
    <cfRule type="duplicateValues" dxfId="1040" priority="91"/>
  </conditionalFormatting>
  <conditionalFormatting sqref="B53">
    <cfRule type="duplicateValues" dxfId="1039" priority="90"/>
    <cfRule type="duplicateValues" dxfId="1038" priority="89"/>
    <cfRule type="duplicateValues" dxfId="1037" priority="88"/>
    <cfRule type="duplicateValues" dxfId="1036" priority="87"/>
    <cfRule type="duplicateValues" dxfId="1035" priority="86"/>
    <cfRule type="duplicateValues" dxfId="1034" priority="85"/>
    <cfRule type="duplicateValues" dxfId="1033" priority="84"/>
  </conditionalFormatting>
  <conditionalFormatting sqref="B54">
    <cfRule type="duplicateValues" dxfId="1032" priority="83"/>
    <cfRule type="duplicateValues" dxfId="1031" priority="82"/>
    <cfRule type="duplicateValues" dxfId="1030" priority="81"/>
    <cfRule type="duplicateValues" dxfId="1029" priority="80"/>
    <cfRule type="duplicateValues" dxfId="1028" priority="79"/>
    <cfRule type="duplicateValues" dxfId="1027" priority="78"/>
    <cfRule type="duplicateValues" dxfId="1026" priority="77"/>
  </conditionalFormatting>
  <conditionalFormatting sqref="B55:B58">
    <cfRule type="duplicateValues" dxfId="1025" priority="76"/>
    <cfRule type="duplicateValues" dxfId="1024" priority="75"/>
    <cfRule type="duplicateValues" dxfId="1023" priority="74"/>
    <cfRule type="duplicateValues" dxfId="1022" priority="73"/>
    <cfRule type="duplicateValues" dxfId="1021" priority="72"/>
    <cfRule type="duplicateValues" dxfId="1020" priority="71"/>
    <cfRule type="duplicateValues" dxfId="1019" priority="70"/>
    <cfRule type="duplicateValues" dxfId="1018" priority="69"/>
  </conditionalFormatting>
  <conditionalFormatting sqref="B60:B72">
    <cfRule type="duplicateValues" dxfId="1017" priority="67"/>
    <cfRule type="duplicateValues" dxfId="1016" priority="66"/>
    <cfRule type="duplicateValues" dxfId="1015" priority="65"/>
    <cfRule type="duplicateValues" dxfId="1014" priority="64"/>
    <cfRule type="duplicateValues" dxfId="1013" priority="63"/>
  </conditionalFormatting>
  <conditionalFormatting sqref="B62:B72">
    <cfRule type="duplicateValues" dxfId="1012" priority="62"/>
    <cfRule type="duplicateValues" dxfId="1011" priority="61"/>
    <cfRule type="duplicateValues" dxfId="1010" priority="60"/>
  </conditionalFormatting>
  <conditionalFormatting sqref="B69:B72">
    <cfRule type="duplicateValues" dxfId="1009" priority="59"/>
  </conditionalFormatting>
  <conditionalFormatting sqref="B73:B78">
    <cfRule type="duplicateValues" dxfId="1008" priority="57"/>
    <cfRule type="duplicateValues" dxfId="1007" priority="58"/>
    <cfRule type="duplicateValues" dxfId="1006" priority="56"/>
    <cfRule type="duplicateValues" dxfId="1005" priority="55"/>
  </conditionalFormatting>
  <conditionalFormatting sqref="B77:B78">
    <cfRule type="duplicateValues" dxfId="1004" priority="54"/>
  </conditionalFormatting>
  <conditionalFormatting sqref="B79:B90">
    <cfRule type="duplicateValues" dxfId="1003" priority="53"/>
    <cfRule type="duplicateValues" dxfId="1002" priority="52"/>
    <cfRule type="duplicateValues" dxfId="1001" priority="51"/>
    <cfRule type="duplicateValues" dxfId="1000" priority="50"/>
  </conditionalFormatting>
  <conditionalFormatting sqref="B81:B90">
    <cfRule type="duplicateValues" dxfId="999" priority="49"/>
    <cfRule type="duplicateValues" dxfId="998" priority="48"/>
    <cfRule type="duplicateValues" dxfId="997" priority="47"/>
    <cfRule type="duplicateValues" dxfId="996" priority="46"/>
  </conditionalFormatting>
  <conditionalFormatting sqref="B91:B98">
    <cfRule type="duplicateValues" dxfId="995" priority="45"/>
    <cfRule type="duplicateValues" dxfId="994" priority="43"/>
    <cfRule type="duplicateValues" dxfId="993" priority="42"/>
    <cfRule type="duplicateValues" dxfId="992" priority="41"/>
    <cfRule type="duplicateValues" dxfId="991" priority="40"/>
    <cfRule type="duplicateValues" dxfId="990" priority="44"/>
    <cfRule type="duplicateValues" dxfId="989" priority="39"/>
  </conditionalFormatting>
  <conditionalFormatting sqref="B97:B98">
    <cfRule type="duplicateValues" dxfId="988" priority="38"/>
  </conditionalFormatting>
  <conditionalFormatting sqref="B100:B122">
    <cfRule type="duplicateValues" dxfId="987" priority="33"/>
    <cfRule type="duplicateValues" dxfId="986" priority="32"/>
    <cfRule type="duplicateValues" dxfId="985" priority="31"/>
    <cfRule type="duplicateValues" dxfId="984" priority="30"/>
  </conditionalFormatting>
  <conditionalFormatting sqref="B102:B122">
    <cfRule type="duplicateValues" dxfId="983" priority="29"/>
    <cfRule type="duplicateValues" dxfId="982" priority="28"/>
    <cfRule type="duplicateValues" dxfId="981" priority="27"/>
  </conditionalFormatting>
  <conditionalFormatting sqref="B107:B122">
    <cfRule type="duplicateValues" dxfId="980" priority="26"/>
  </conditionalFormatting>
  <conditionalFormatting sqref="B123:B149">
    <cfRule type="duplicateValues" dxfId="979" priority="85819"/>
    <cfRule type="duplicateValues" dxfId="978" priority="85813"/>
    <cfRule type="duplicateValues" dxfId="977" priority="85814"/>
    <cfRule type="duplicateValues" dxfId="976" priority="85815"/>
  </conditionalFormatting>
  <conditionalFormatting sqref="B148:B149">
    <cfRule type="duplicateValues" dxfId="975" priority="21"/>
  </conditionalFormatting>
  <conditionalFormatting sqref="B150:B174">
    <cfRule type="duplicateValues" dxfId="974" priority="15"/>
    <cfRule type="duplicateValues" dxfId="973" priority="14"/>
    <cfRule type="duplicateValues" dxfId="972" priority="19"/>
    <cfRule type="duplicateValues" dxfId="971" priority="18"/>
    <cfRule type="duplicateValues" dxfId="970" priority="17"/>
    <cfRule type="duplicateValues" dxfId="969" priority="16"/>
  </conditionalFormatting>
  <conditionalFormatting sqref="B150:B177">
    <cfRule type="duplicateValues" dxfId="968" priority="20"/>
  </conditionalFormatting>
  <conditionalFormatting sqref="B163:B174">
    <cfRule type="duplicateValues" dxfId="967" priority="13"/>
  </conditionalFormatting>
  <conditionalFormatting sqref="B178:B185">
    <cfRule type="duplicateValues" dxfId="966" priority="12"/>
    <cfRule type="duplicateValues" dxfId="965" priority="11"/>
    <cfRule type="duplicateValues" dxfId="964" priority="10"/>
    <cfRule type="duplicateValues" dxfId="963" priority="9"/>
  </conditionalFormatting>
  <conditionalFormatting sqref="B180:B185">
    <cfRule type="duplicateValues" dxfId="962" priority="8"/>
    <cfRule type="duplicateValues" dxfId="961" priority="7"/>
    <cfRule type="duplicateValues" dxfId="960" priority="6"/>
  </conditionalFormatting>
  <conditionalFormatting sqref="B182:B185">
    <cfRule type="duplicateValues" dxfId="959" priority="5"/>
  </conditionalFormatting>
  <conditionalFormatting sqref="F28:F45">
    <cfRule type="duplicateValues" dxfId="958" priority="3"/>
  </conditionalFormatting>
  <conditionalFormatting sqref="F30:F62">
    <cfRule type="duplicateValues" dxfId="957" priority="1"/>
  </conditionalFormatting>
  <conditionalFormatting sqref="F34:F50">
    <cfRule type="duplicateValues" dxfId="956" priority="35"/>
  </conditionalFormatting>
  <conditionalFormatting sqref="G31:G40">
    <cfRule type="duplicateValues" dxfId="955" priority="2"/>
  </conditionalFormatting>
  <conditionalFormatting sqref="G34:G50">
    <cfRule type="duplicateValues" dxfId="954" priority="34"/>
  </conditionalFormatting>
  <conditionalFormatting sqref="I28:I32">
    <cfRule type="duplicateValues" dxfId="953" priority="4"/>
  </conditionalFormatting>
  <conditionalFormatting sqref="Q14:Q28">
    <cfRule type="duplicateValues" dxfId="952" priority="36"/>
    <cfRule type="duplicateValues" dxfId="951" priority="37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546E5-0211-4AFD-940F-6EA518883B56}">
  <dimension ref="A1:AI56"/>
  <sheetViews>
    <sheetView topLeftCell="A36" workbookViewId="0">
      <selection activeCell="A56" sqref="A56"/>
    </sheetView>
  </sheetViews>
  <sheetFormatPr defaultRowHeight="14.5"/>
  <cols>
    <col min="1" max="1" width="14.26953125" bestFit="1" customWidth="1"/>
    <col min="2" max="2" width="12.36328125" bestFit="1" customWidth="1"/>
    <col min="3" max="3" width="17.453125" bestFit="1" customWidth="1"/>
    <col min="4" max="4" width="15.7265625" bestFit="1" customWidth="1"/>
    <col min="5" max="5" width="9.81640625" bestFit="1" customWidth="1"/>
    <col min="8" max="8" width="16.81640625" bestFit="1" customWidth="1"/>
    <col min="9" max="9" width="15.81640625" bestFit="1" customWidth="1"/>
    <col min="10" max="10" width="14.81640625" bestFit="1" customWidth="1"/>
    <col min="11" max="11" width="10.26953125" bestFit="1" customWidth="1"/>
    <col min="12" max="12" width="18.08984375" bestFit="1" customWidth="1"/>
    <col min="13" max="13" width="18.7265625" bestFit="1" customWidth="1"/>
    <col min="14" max="14" width="10.08984375" bestFit="1" customWidth="1"/>
    <col min="15" max="19" width="10.6328125" bestFit="1" customWidth="1"/>
    <col min="20" max="21" width="10.90625" bestFit="1" customWidth="1"/>
    <col min="22" max="22" width="11.26953125" bestFit="1" customWidth="1"/>
    <col min="23" max="23" width="11.08984375" bestFit="1" customWidth="1"/>
    <col min="24" max="32" width="10.6328125" bestFit="1" customWidth="1"/>
    <col min="33" max="33" width="11.08984375" bestFit="1" customWidth="1"/>
    <col min="34" max="34" width="10.6328125" bestFit="1" customWidth="1"/>
    <col min="35" max="35" width="11.1796875" bestFit="1" customWidth="1"/>
  </cols>
  <sheetData>
    <row r="1" spans="1:21">
      <c r="A1" s="102" t="s">
        <v>551</v>
      </c>
      <c r="B1" t="e">
        <f>VLOOKUP(A1,'CONSOLIDADO 2026'!H:H,1,0)</f>
        <v>#N/A</v>
      </c>
    </row>
    <row r="2" spans="1:21" ht="16">
      <c r="A2" s="111" t="s">
        <v>2088</v>
      </c>
      <c r="B2" t="e">
        <f>VLOOKUP(A2,'CONSOLIDADO 2026'!H:H,1,0)</f>
        <v>#N/A</v>
      </c>
      <c r="J2">
        <f>J3/17.2988</f>
        <v>231.22991190140357</v>
      </c>
      <c r="O2">
        <v>17.2988</v>
      </c>
    </row>
    <row r="3" spans="1:21" ht="16.5" thickBot="1">
      <c r="A3" s="111" t="s">
        <v>2089</v>
      </c>
      <c r="B3" t="e">
        <f>VLOOKUP(A3,'CONSOLIDADO 2026'!H:H,1,0)</f>
        <v>#N/A</v>
      </c>
      <c r="J3">
        <v>4000</v>
      </c>
      <c r="K3" s="135">
        <v>1101.44</v>
      </c>
      <c r="L3" s="134" t="s">
        <v>2605</v>
      </c>
      <c r="M3" s="134" t="s">
        <v>2606</v>
      </c>
    </row>
    <row r="4" spans="1:21" ht="16.5" thickBot="1">
      <c r="A4" s="111" t="s">
        <v>2090</v>
      </c>
      <c r="B4" t="e">
        <f>VLOOKUP(A4,'CONSOLIDADO 2026'!H:H,1,0)</f>
        <v>#N/A</v>
      </c>
      <c r="E4" s="317">
        <v>540470091</v>
      </c>
      <c r="H4" s="128" t="s">
        <v>2588</v>
      </c>
      <c r="I4" s="129" t="s">
        <v>2589</v>
      </c>
      <c r="J4" s="129" t="s">
        <v>2590</v>
      </c>
      <c r="K4" s="129" t="s">
        <v>2591</v>
      </c>
      <c r="L4" s="129" t="s">
        <v>2592</v>
      </c>
      <c r="M4" s="129" t="s">
        <v>2593</v>
      </c>
    </row>
    <row r="5" spans="1:21" ht="15" thickBot="1">
      <c r="A5" s="126" t="s">
        <v>2155</v>
      </c>
      <c r="B5" t="e">
        <f>VLOOKUP(A5,'CONSOLIDADO 2026'!H:H,1,0)</f>
        <v>#N/A</v>
      </c>
      <c r="H5" s="130" t="s">
        <v>2594</v>
      </c>
      <c r="I5" s="131" t="s">
        <v>2595</v>
      </c>
      <c r="J5" s="132">
        <v>1</v>
      </c>
      <c r="K5" s="132">
        <v>1</v>
      </c>
      <c r="L5" s="132">
        <v>1</v>
      </c>
      <c r="M5" s="132">
        <v>1</v>
      </c>
    </row>
    <row r="6" spans="1:21" ht="15" thickBot="1">
      <c r="A6" s="114" t="s">
        <v>911</v>
      </c>
      <c r="B6" t="str">
        <f>VLOOKUP(A6,'CONSOLIDADO 2026'!H:H,1,0)</f>
        <v>MZO187863</v>
      </c>
      <c r="H6" s="130" t="s">
        <v>2596</v>
      </c>
      <c r="I6" s="131" t="s">
        <v>2597</v>
      </c>
      <c r="J6" s="132">
        <v>1</v>
      </c>
      <c r="K6" s="132">
        <v>1</v>
      </c>
      <c r="L6" s="132">
        <v>1</v>
      </c>
      <c r="M6" s="132">
        <v>1</v>
      </c>
    </row>
    <row r="7" spans="1:21" ht="15" thickBot="1">
      <c r="A7" s="127" t="s">
        <v>2156</v>
      </c>
      <c r="B7" t="e">
        <f>VLOOKUP(A7,'CONSOLIDADO 2026'!H:H,1,0)</f>
        <v>#N/A</v>
      </c>
      <c r="H7" s="130" t="s">
        <v>2596</v>
      </c>
      <c r="I7" s="131" t="s">
        <v>2598</v>
      </c>
      <c r="J7" s="132">
        <v>1</v>
      </c>
      <c r="K7" s="132">
        <v>1</v>
      </c>
      <c r="L7" s="132">
        <v>1</v>
      </c>
      <c r="M7" s="132">
        <v>1</v>
      </c>
    </row>
    <row r="8" spans="1:21" ht="15" thickBot="1">
      <c r="A8" s="127" t="s">
        <v>2157</v>
      </c>
      <c r="B8" t="e">
        <f>VLOOKUP(A8,'CONSOLIDADO 2026'!H:H,1,0)</f>
        <v>#N/A</v>
      </c>
      <c r="H8" s="130" t="s">
        <v>2599</v>
      </c>
      <c r="I8" s="131" t="s">
        <v>2600</v>
      </c>
      <c r="J8" s="132">
        <v>1</v>
      </c>
      <c r="K8" s="132" t="s">
        <v>2601</v>
      </c>
      <c r="L8" s="132">
        <v>1</v>
      </c>
      <c r="M8" s="132">
        <v>1</v>
      </c>
    </row>
    <row r="9" spans="1:21" ht="15" thickBot="1">
      <c r="A9" s="127" t="s">
        <v>2158</v>
      </c>
      <c r="B9" t="e">
        <f>VLOOKUP(A9,'CONSOLIDADO 2026'!H:H,1,0)</f>
        <v>#N/A</v>
      </c>
      <c r="H9" s="130" t="s">
        <v>2602</v>
      </c>
      <c r="I9" s="131" t="s">
        <v>2603</v>
      </c>
      <c r="J9" s="132" t="s">
        <v>2601</v>
      </c>
      <c r="K9" s="132" t="s">
        <v>2601</v>
      </c>
      <c r="L9" s="132" t="s">
        <v>2601</v>
      </c>
      <c r="M9" s="132">
        <v>1</v>
      </c>
    </row>
    <row r="10" spans="1:21" ht="15" thickBot="1">
      <c r="A10" s="127" t="s">
        <v>2159</v>
      </c>
      <c r="B10" t="e">
        <f>VLOOKUP(A10,'CONSOLIDADO 2026'!H:H,1,0)</f>
        <v>#N/A</v>
      </c>
      <c r="H10" s="130"/>
      <c r="I10" s="133" t="s">
        <v>10</v>
      </c>
      <c r="J10" s="132">
        <v>4</v>
      </c>
      <c r="K10" s="132">
        <v>3</v>
      </c>
      <c r="L10" s="132">
        <v>4</v>
      </c>
      <c r="M10" s="132">
        <v>5</v>
      </c>
    </row>
    <row r="11" spans="1:21">
      <c r="A11" s="127" t="s">
        <v>2160</v>
      </c>
      <c r="B11" t="e">
        <f>VLOOKUP(A11,'CONSOLIDADO 2026'!H:H,1,0)</f>
        <v>#N/A</v>
      </c>
      <c r="I11" s="136" t="s">
        <v>2612</v>
      </c>
      <c r="J11" s="137">
        <f>J10*J2</f>
        <v>924.91964760561427</v>
      </c>
      <c r="K11" s="137">
        <f>1101.44*3</f>
        <v>3304.32</v>
      </c>
      <c r="L11" s="137">
        <f>68.28*4</f>
        <v>273.12</v>
      </c>
      <c r="M11" s="137">
        <f>147.54*5</f>
        <v>737.69999999999993</v>
      </c>
      <c r="N11" s="138">
        <f>J11+K11+L11+M11</f>
        <v>5240.0596476056144</v>
      </c>
    </row>
    <row r="12" spans="1:21">
      <c r="A12" s="127" t="s">
        <v>2161</v>
      </c>
      <c r="B12" t="e">
        <f>VLOOKUP(A12,'CONSOLIDADO 2026'!H:H,1,0)</f>
        <v>#N/A</v>
      </c>
      <c r="K12" t="s">
        <v>2611</v>
      </c>
      <c r="L12" s="134" t="s">
        <v>2609</v>
      </c>
      <c r="M12" s="134" t="s">
        <v>2607</v>
      </c>
    </row>
    <row r="13" spans="1:21" ht="26.5">
      <c r="A13" s="127" t="s">
        <v>1035</v>
      </c>
      <c r="B13" s="111" t="s">
        <v>2613</v>
      </c>
      <c r="K13" t="s">
        <v>2610</v>
      </c>
      <c r="L13" t="s">
        <v>2604</v>
      </c>
      <c r="M13" s="134" t="s">
        <v>2608</v>
      </c>
    </row>
    <row r="14" spans="1:21">
      <c r="A14" s="277" t="s">
        <v>4404</v>
      </c>
    </row>
    <row r="15" spans="1:21" ht="16">
      <c r="A15" s="111" t="s">
        <v>4926</v>
      </c>
    </row>
    <row r="16" spans="1:21" ht="17.5">
      <c r="A16" s="374">
        <v>4996</v>
      </c>
      <c r="L16" s="95" t="s">
        <v>3062</v>
      </c>
      <c r="O16" s="140" t="s">
        <v>3067</v>
      </c>
      <c r="P16" s="140" t="s">
        <v>3067</v>
      </c>
      <c r="Q16" s="140" t="s">
        <v>3067</v>
      </c>
      <c r="R16" s="140" t="s">
        <v>3067</v>
      </c>
      <c r="S16" s="140" t="s">
        <v>3067</v>
      </c>
      <c r="T16" s="140" t="s">
        <v>3067</v>
      </c>
      <c r="U16" s="140" t="s">
        <v>3067</v>
      </c>
    </row>
    <row r="17" spans="1:35">
      <c r="A17" s="277" t="s">
        <v>7392</v>
      </c>
      <c r="I17" s="140" t="s">
        <v>14</v>
      </c>
      <c r="J17" s="140" t="s">
        <v>3059</v>
      </c>
      <c r="K17" s="140" t="s">
        <v>3060</v>
      </c>
      <c r="L17" s="79">
        <v>1266.32</v>
      </c>
      <c r="M17" s="147">
        <v>100</v>
      </c>
      <c r="N17" s="140" t="s">
        <v>14</v>
      </c>
      <c r="O17" s="151" t="s">
        <v>3062</v>
      </c>
      <c r="P17" s="151" t="s">
        <v>3063</v>
      </c>
      <c r="Q17" s="151" t="s">
        <v>3064</v>
      </c>
      <c r="R17" s="151" t="s">
        <v>3065</v>
      </c>
      <c r="S17" s="151" t="s">
        <v>3066</v>
      </c>
      <c r="T17" s="151" t="s">
        <v>2627</v>
      </c>
      <c r="U17" s="151" t="s">
        <v>2629</v>
      </c>
      <c r="V17" s="155" t="s">
        <v>3068</v>
      </c>
    </row>
    <row r="18" spans="1:35">
      <c r="A18" s="127" t="s">
        <v>7393</v>
      </c>
      <c r="I18">
        <v>1</v>
      </c>
      <c r="J18" s="141">
        <v>2762703.55822</v>
      </c>
      <c r="K18" s="142">
        <v>0.12331747351205596</v>
      </c>
      <c r="L18" s="146">
        <f>(L17*M18)/M17</f>
        <v>156.13725600000001</v>
      </c>
      <c r="M18">
        <v>12.33</v>
      </c>
      <c r="N18" s="149" t="s">
        <v>112</v>
      </c>
      <c r="O18" s="148">
        <v>202.06034099999999</v>
      </c>
      <c r="P18" s="148">
        <v>202.06034099999999</v>
      </c>
      <c r="Q18" s="148">
        <v>202.06034099999999</v>
      </c>
      <c r="R18" s="148">
        <v>202.06034099999999</v>
      </c>
      <c r="S18" s="148">
        <v>202.06034099999999</v>
      </c>
      <c r="T18">
        <v>194.387382</v>
      </c>
      <c r="U18">
        <v>194.387382</v>
      </c>
      <c r="V18" s="152">
        <f>SUM(O18:U18)</f>
        <v>1399.0764690000001</v>
      </c>
    </row>
    <row r="19" spans="1:35">
      <c r="A19" s="127" t="s">
        <v>7394</v>
      </c>
      <c r="I19">
        <v>19</v>
      </c>
      <c r="J19" s="141">
        <v>14619078.063970001</v>
      </c>
      <c r="K19" s="142">
        <v>0.65254477504847774</v>
      </c>
      <c r="L19" s="146">
        <f t="shared" ref="L19:L22" si="0">(L18*M19)/M18</f>
        <v>826.27380000000005</v>
      </c>
      <c r="M19">
        <v>65.25</v>
      </c>
      <c r="N19" s="150">
        <v>19</v>
      </c>
      <c r="O19" s="148">
        <v>1069.297425</v>
      </c>
      <c r="P19" s="148">
        <v>1069.297425</v>
      </c>
      <c r="Q19" s="148">
        <v>1069.297425</v>
      </c>
      <c r="R19" s="148">
        <v>1069.297425</v>
      </c>
      <c r="S19" s="148">
        <v>1069.297425</v>
      </c>
      <c r="T19">
        <v>1028.69235</v>
      </c>
      <c r="U19">
        <v>1028.69235</v>
      </c>
      <c r="V19" s="152">
        <f t="shared" ref="V19:V23" si="1">SUM(O19:U19)</f>
        <v>7403.8718250000002</v>
      </c>
    </row>
    <row r="20" spans="1:35">
      <c r="A20" s="277" t="s">
        <v>7395</v>
      </c>
      <c r="I20">
        <v>23</v>
      </c>
      <c r="J20" s="141">
        <v>953212.61206000019</v>
      </c>
      <c r="K20" s="142">
        <v>4.2548094126610654E-2</v>
      </c>
      <c r="L20" s="146">
        <f t="shared" si="0"/>
        <v>53.818600000000004</v>
      </c>
      <c r="M20">
        <v>4.25</v>
      </c>
      <c r="N20" s="150">
        <v>23</v>
      </c>
      <c r="O20" s="148">
        <v>69.647724999999994</v>
      </c>
      <c r="P20" s="148">
        <v>69.647724999999994</v>
      </c>
      <c r="Q20" s="148">
        <v>69.647724999999994</v>
      </c>
      <c r="R20" s="148">
        <v>69.647724999999994</v>
      </c>
      <c r="S20" s="148">
        <v>69.647724999999994</v>
      </c>
      <c r="T20">
        <v>67.002950000000013</v>
      </c>
      <c r="U20">
        <v>67.002950000000013</v>
      </c>
      <c r="V20" s="152">
        <f t="shared" si="1"/>
        <v>482.24452499999995</v>
      </c>
    </row>
    <row r="21" spans="1:35" ht="16">
      <c r="A21" s="375" t="s">
        <v>7403</v>
      </c>
      <c r="B21" s="375" t="s">
        <v>7404</v>
      </c>
      <c r="I21">
        <v>46</v>
      </c>
      <c r="J21" s="141">
        <v>1614005.5784999991</v>
      </c>
      <c r="K21" s="142">
        <v>7.2043592799808667E-2</v>
      </c>
      <c r="L21" s="146">
        <f t="shared" si="0"/>
        <v>91.301671999999996</v>
      </c>
      <c r="M21">
        <v>7.21</v>
      </c>
      <c r="N21" s="150">
        <v>46</v>
      </c>
      <c r="O21" s="148">
        <v>118.155317</v>
      </c>
      <c r="P21" s="148">
        <v>118.155317</v>
      </c>
      <c r="Q21" s="148">
        <v>118.155317</v>
      </c>
      <c r="R21" s="148">
        <v>118.155317</v>
      </c>
      <c r="S21" s="148">
        <v>118.155317</v>
      </c>
      <c r="T21">
        <v>113.66853400000002</v>
      </c>
      <c r="U21">
        <v>113.66853400000002</v>
      </c>
      <c r="V21" s="152">
        <f t="shared" si="1"/>
        <v>818.113653</v>
      </c>
    </row>
    <row r="22" spans="1:35">
      <c r="A22" s="392" t="s">
        <v>6607</v>
      </c>
      <c r="B22" s="127" t="s">
        <v>7402</v>
      </c>
      <c r="C22" t="str">
        <f>VLOOKUP(A22,'CONSOLIDADO 2026'!H:H,1,0)</f>
        <v>CAL-4160</v>
      </c>
      <c r="I22">
        <v>61</v>
      </c>
      <c r="J22" s="141">
        <v>2118438.2269799998</v>
      </c>
      <c r="K22" s="142">
        <v>9.455971096328887E-2</v>
      </c>
      <c r="L22" s="146">
        <f t="shared" si="0"/>
        <v>119.79387200000001</v>
      </c>
      <c r="M22">
        <v>9.4600000000000009</v>
      </c>
      <c r="N22" s="150">
        <v>61</v>
      </c>
      <c r="O22" s="148">
        <v>155.02764200000001</v>
      </c>
      <c r="P22" s="148">
        <v>155.02764200000001</v>
      </c>
      <c r="Q22" s="148">
        <v>155.02764200000001</v>
      </c>
      <c r="R22" s="148">
        <v>155.02764200000001</v>
      </c>
      <c r="S22" s="148">
        <v>155.02764200000001</v>
      </c>
      <c r="T22">
        <v>149.14068400000005</v>
      </c>
      <c r="U22">
        <v>149.14068400000005</v>
      </c>
      <c r="V22" s="152">
        <f t="shared" si="1"/>
        <v>1073.4195780000002</v>
      </c>
    </row>
    <row r="23" spans="1:35">
      <c r="A23" s="277" t="s">
        <v>6603</v>
      </c>
      <c r="B23" s="127" t="s">
        <v>7402</v>
      </c>
      <c r="C23" t="str">
        <f>VLOOKUP(A23,'CONSOLIDADO 2026'!H:H,1,0)</f>
        <v>CAL-4158</v>
      </c>
      <c r="I23">
        <v>62</v>
      </c>
      <c r="J23" s="141">
        <v>335741.97635999997</v>
      </c>
      <c r="K23" s="142">
        <v>1.4986353549758094E-2</v>
      </c>
      <c r="L23" s="146">
        <f>(L22*M23)/M22</f>
        <v>18.994799999999998</v>
      </c>
      <c r="M23">
        <v>1.5</v>
      </c>
      <c r="N23" s="150">
        <v>62</v>
      </c>
      <c r="O23" s="148">
        <v>24.58155</v>
      </c>
      <c r="P23" s="148">
        <v>24.58155</v>
      </c>
      <c r="Q23" s="148">
        <v>24.58155</v>
      </c>
      <c r="R23" s="148">
        <v>24.58155</v>
      </c>
      <c r="S23" s="148">
        <v>24.58155</v>
      </c>
      <c r="T23">
        <v>23.648100000000003</v>
      </c>
      <c r="U23">
        <v>23.648100000000003</v>
      </c>
      <c r="V23" s="152">
        <f t="shared" si="1"/>
        <v>170.20394999999999</v>
      </c>
    </row>
    <row r="24" spans="1:35" ht="15" thickBot="1">
      <c r="A24" t="s">
        <v>7149</v>
      </c>
      <c r="B24" s="127" t="s">
        <v>7674</v>
      </c>
      <c r="C24" t="str">
        <f>VLOOKUP(A24,'CONSOLIDADO 2026'!H:H,1,0)</f>
        <v>CAL-4185</v>
      </c>
      <c r="I24" s="143" t="s">
        <v>3061</v>
      </c>
      <c r="J24" s="144">
        <v>22403180.016090002</v>
      </c>
      <c r="K24" s="145">
        <v>1</v>
      </c>
      <c r="L24" s="138">
        <f>SUM(L18:L23)</f>
        <v>1266.32</v>
      </c>
      <c r="M24" s="147">
        <f>SUM(M18:M23)</f>
        <v>100</v>
      </c>
      <c r="O24" s="153">
        <f t="shared" ref="O24:V24" si="2">SUM(O18:O23)</f>
        <v>1638.7700000000002</v>
      </c>
      <c r="P24" s="153">
        <f t="shared" si="2"/>
        <v>1638.7700000000002</v>
      </c>
      <c r="Q24" s="153">
        <f t="shared" si="2"/>
        <v>1638.7700000000002</v>
      </c>
      <c r="R24" s="153">
        <f t="shared" si="2"/>
        <v>1638.7700000000002</v>
      </c>
      <c r="S24" s="153">
        <f t="shared" si="2"/>
        <v>1638.7700000000002</v>
      </c>
      <c r="T24" s="153">
        <f t="shared" si="2"/>
        <v>1576.5400000000002</v>
      </c>
      <c r="U24" s="153">
        <f t="shared" si="2"/>
        <v>1576.5400000000002</v>
      </c>
      <c r="V24" s="154">
        <f t="shared" si="2"/>
        <v>11346.93</v>
      </c>
    </row>
    <row r="25" spans="1:35" ht="15" thickTop="1">
      <c r="A25" s="392" t="s">
        <v>7396</v>
      </c>
      <c r="B25" s="127"/>
      <c r="C25" t="e">
        <f>VLOOKUP(A25,'CONSOLIDADO 2026'!H:H,1,0)</f>
        <v>#N/A</v>
      </c>
      <c r="L25" s="146"/>
    </row>
    <row r="26" spans="1:35">
      <c r="A26" s="392" t="s">
        <v>7397</v>
      </c>
      <c r="B26" s="127"/>
      <c r="C26" t="e">
        <f>VLOOKUP(A26,'CONSOLIDADO 2026'!H:H,1,0)</f>
        <v>#N/A</v>
      </c>
      <c r="O26" s="140" t="s">
        <v>3067</v>
      </c>
      <c r="P26" s="140" t="s">
        <v>3067</v>
      </c>
      <c r="Q26" s="140" t="s">
        <v>3067</v>
      </c>
      <c r="R26" s="140" t="s">
        <v>3067</v>
      </c>
      <c r="S26" s="140" t="s">
        <v>3067</v>
      </c>
      <c r="T26" s="140" t="s">
        <v>3067</v>
      </c>
      <c r="U26" s="140" t="s">
        <v>3067</v>
      </c>
      <c r="V26" s="140" t="s">
        <v>3067</v>
      </c>
      <c r="W26" s="140" t="s">
        <v>3067</v>
      </c>
      <c r="X26" s="140" t="s">
        <v>3067</v>
      </c>
      <c r="Y26" s="140" t="s">
        <v>3067</v>
      </c>
      <c r="Z26" s="140" t="s">
        <v>3067</v>
      </c>
      <c r="AA26" s="140" t="s">
        <v>3067</v>
      </c>
      <c r="AB26" s="140" t="s">
        <v>3067</v>
      </c>
      <c r="AC26" s="140" t="s">
        <v>3067</v>
      </c>
      <c r="AD26" s="140" t="s">
        <v>3067</v>
      </c>
      <c r="AE26" s="140" t="s">
        <v>3067</v>
      </c>
      <c r="AF26" s="140" t="s">
        <v>3067</v>
      </c>
      <c r="AG26" s="140" t="s">
        <v>3067</v>
      </c>
      <c r="AH26" s="140" t="s">
        <v>3067</v>
      </c>
    </row>
    <row r="27" spans="1:35">
      <c r="A27" s="392" t="s">
        <v>7398</v>
      </c>
      <c r="B27" s="127"/>
      <c r="C27" t="e">
        <f>VLOOKUP(A27,'CONSOLIDADO 2026'!H:H,1,0)</f>
        <v>#N/A</v>
      </c>
      <c r="N27" s="140" t="s">
        <v>14</v>
      </c>
      <c r="O27" s="151" t="s">
        <v>4927</v>
      </c>
      <c r="P27" s="151" t="s">
        <v>4928</v>
      </c>
      <c r="Q27" s="151" t="s">
        <v>4929</v>
      </c>
      <c r="R27" s="151" t="s">
        <v>4930</v>
      </c>
      <c r="S27" s="151" t="s">
        <v>4931</v>
      </c>
      <c r="T27" s="151" t="s">
        <v>4932</v>
      </c>
      <c r="U27" s="151" t="s">
        <v>4933</v>
      </c>
      <c r="V27" s="151" t="s">
        <v>4934</v>
      </c>
      <c r="W27" s="151" t="s">
        <v>4935</v>
      </c>
      <c r="X27" s="151" t="s">
        <v>4936</v>
      </c>
      <c r="Y27" s="151" t="s">
        <v>4937</v>
      </c>
      <c r="Z27" s="151" t="s">
        <v>4938</v>
      </c>
      <c r="AA27" s="151" t="s">
        <v>4939</v>
      </c>
      <c r="AB27" s="151" t="s">
        <v>4940</v>
      </c>
      <c r="AC27" s="151" t="s">
        <v>4941</v>
      </c>
      <c r="AD27" s="151" t="s">
        <v>4942</v>
      </c>
      <c r="AE27" s="151" t="s">
        <v>4943</v>
      </c>
      <c r="AF27" s="151" t="s">
        <v>4944</v>
      </c>
      <c r="AG27" s="151" t="s">
        <v>4945</v>
      </c>
      <c r="AH27" s="151" t="s">
        <v>4946</v>
      </c>
      <c r="AI27" s="155" t="s">
        <v>3068</v>
      </c>
    </row>
    <row r="28" spans="1:35">
      <c r="A28" s="392" t="s">
        <v>7399</v>
      </c>
      <c r="B28" s="127"/>
      <c r="C28" t="e">
        <f>VLOOKUP(A28,'CONSOLIDADO 2026'!H:H,1,0)</f>
        <v>#N/A</v>
      </c>
      <c r="N28" s="149" t="s">
        <v>112</v>
      </c>
      <c r="O28" s="141">
        <v>214.39034100000001</v>
      </c>
      <c r="P28" s="141">
        <v>214.39034100000001</v>
      </c>
      <c r="Q28" s="141">
        <v>276.04034100000001</v>
      </c>
      <c r="R28" s="141">
        <v>276.04034100000001</v>
      </c>
      <c r="S28" s="141">
        <v>276.04034100000001</v>
      </c>
      <c r="T28" s="141">
        <v>265.84712999999999</v>
      </c>
      <c r="U28" s="141">
        <v>276.04034100000001</v>
      </c>
      <c r="V28" s="141">
        <v>214.39034100000001</v>
      </c>
      <c r="W28" s="141">
        <v>276.04034100000001</v>
      </c>
      <c r="X28" s="141">
        <v>276.04034100000001</v>
      </c>
      <c r="Y28" s="141">
        <v>276.04034100000001</v>
      </c>
      <c r="Z28" s="141">
        <v>276.04034100000001</v>
      </c>
      <c r="AA28" s="141">
        <v>276.04034100000001</v>
      </c>
      <c r="AB28" s="141">
        <v>276.04034100000001</v>
      </c>
      <c r="AC28" s="141">
        <v>276.04034100000001</v>
      </c>
      <c r="AD28" s="141">
        <v>276.04034100000001</v>
      </c>
      <c r="AE28" s="141">
        <v>276.04034100000001</v>
      </c>
      <c r="AF28" s="141">
        <v>276.04034100000001</v>
      </c>
      <c r="AG28" s="141">
        <v>2959.2</v>
      </c>
      <c r="AH28" s="141">
        <v>276.04034100000001</v>
      </c>
      <c r="AI28" s="141">
        <f>SUM(O28:AH28)</f>
        <v>8008.8232679999992</v>
      </c>
    </row>
    <row r="29" spans="1:35">
      <c r="A29" s="392" t="s">
        <v>7394</v>
      </c>
      <c r="B29" s="127"/>
      <c r="C29" t="e">
        <f>VLOOKUP(A29,'CONSOLIDADO 2026'!H:H,1,0)</f>
        <v>#N/A</v>
      </c>
      <c r="N29" s="150">
        <v>19</v>
      </c>
      <c r="O29" s="141">
        <v>1134.547425</v>
      </c>
      <c r="P29" s="141">
        <v>1134.547425</v>
      </c>
      <c r="Q29" s="141">
        <v>1460.797425</v>
      </c>
      <c r="R29" s="141">
        <v>1460.797425</v>
      </c>
      <c r="S29" s="141">
        <v>1460.797425</v>
      </c>
      <c r="T29" s="141">
        <v>1406.8552500000001</v>
      </c>
      <c r="U29" s="141">
        <v>1460.797425</v>
      </c>
      <c r="V29" s="141">
        <v>1134.547425</v>
      </c>
      <c r="W29" s="141">
        <v>1460.797425</v>
      </c>
      <c r="X29" s="141">
        <v>1460.797425</v>
      </c>
      <c r="Y29" s="141">
        <v>1460.797425</v>
      </c>
      <c r="Z29" s="141">
        <v>1460.797425</v>
      </c>
      <c r="AA29" s="141">
        <v>1460.797425</v>
      </c>
      <c r="AB29" s="141">
        <v>1460.797425</v>
      </c>
      <c r="AC29" s="141">
        <v>1460.797425</v>
      </c>
      <c r="AD29" s="141">
        <v>1460.797425</v>
      </c>
      <c r="AE29" s="141">
        <v>1460.797425</v>
      </c>
      <c r="AF29" s="141">
        <v>1460.797425</v>
      </c>
      <c r="AG29" s="141">
        <v>15659.999999999998</v>
      </c>
      <c r="AH29" s="141">
        <v>1460.797425</v>
      </c>
      <c r="AI29" s="141">
        <f t="shared" ref="AI29:AI34" si="3">SUM(O29:AH29)</f>
        <v>42382.458900000005</v>
      </c>
    </row>
    <row r="30" spans="1:35">
      <c r="A30" s="392" t="s">
        <v>7400</v>
      </c>
      <c r="C30" t="e">
        <f>VLOOKUP(A30,'CONSOLIDADO 2026'!H:H,1,0)</f>
        <v>#N/A</v>
      </c>
      <c r="N30" s="150">
        <v>23</v>
      </c>
      <c r="O30" s="141">
        <v>73.897724999999994</v>
      </c>
      <c r="P30" s="141">
        <v>73.897724999999994</v>
      </c>
      <c r="Q30" s="141">
        <v>95.147724999999994</v>
      </c>
      <c r="R30" s="141">
        <v>95.147724999999994</v>
      </c>
      <c r="S30" s="141">
        <v>95.147724999999994</v>
      </c>
      <c r="T30" s="141">
        <v>91.634250000000009</v>
      </c>
      <c r="U30" s="141">
        <v>95.147724999999994</v>
      </c>
      <c r="V30" s="141">
        <v>73.897724999999994</v>
      </c>
      <c r="W30" s="141">
        <v>95.147724999999994</v>
      </c>
      <c r="X30" s="141">
        <v>95.147724999999994</v>
      </c>
      <c r="Y30" s="141">
        <v>95.147724999999994</v>
      </c>
      <c r="Z30" s="141">
        <v>95.147724999999994</v>
      </c>
      <c r="AA30" s="141">
        <v>95.147724999999994</v>
      </c>
      <c r="AB30" s="141">
        <v>95.147724999999994</v>
      </c>
      <c r="AC30" s="141">
        <v>95.147724999999994</v>
      </c>
      <c r="AD30" s="141">
        <v>95.147724999999994</v>
      </c>
      <c r="AE30" s="141">
        <v>95.147724999999994</v>
      </c>
      <c r="AF30" s="141">
        <v>95.147724999999994</v>
      </c>
      <c r="AG30" s="141">
        <v>1019.9999999999998</v>
      </c>
      <c r="AH30" s="141">
        <v>95.147724999999994</v>
      </c>
      <c r="AI30" s="141">
        <f t="shared" si="3"/>
        <v>2760.5433000000003</v>
      </c>
    </row>
    <row r="31" spans="1:35">
      <c r="A31" s="392" t="s">
        <v>7401</v>
      </c>
      <c r="C31" t="e">
        <f>VLOOKUP(A31,'CONSOLIDADO 2026'!H:H,1,0)</f>
        <v>#N/A</v>
      </c>
      <c r="N31" s="150">
        <v>46</v>
      </c>
      <c r="O31" s="141">
        <v>125.36531699999999</v>
      </c>
      <c r="P31" s="141">
        <v>125.36531699999999</v>
      </c>
      <c r="Q31" s="141">
        <v>161.41531699999999</v>
      </c>
      <c r="R31" s="141">
        <v>161.41531699999999</v>
      </c>
      <c r="S31" s="141">
        <v>161.41531699999999</v>
      </c>
      <c r="T31" s="141">
        <v>155.45481000000001</v>
      </c>
      <c r="U31" s="141">
        <v>161.41531699999999</v>
      </c>
      <c r="V31" s="141">
        <v>125.36531699999999</v>
      </c>
      <c r="W31" s="141">
        <v>161.41531699999999</v>
      </c>
      <c r="X31" s="141">
        <v>161.41531699999999</v>
      </c>
      <c r="Y31" s="141">
        <v>161.41531699999999</v>
      </c>
      <c r="Z31" s="141">
        <v>161.41531699999999</v>
      </c>
      <c r="AA31" s="141">
        <v>161.41531699999999</v>
      </c>
      <c r="AB31" s="141">
        <v>161.41531699999999</v>
      </c>
      <c r="AC31" s="141">
        <v>161.41531699999999</v>
      </c>
      <c r="AD31" s="141">
        <v>161.41531699999999</v>
      </c>
      <c r="AE31" s="141">
        <v>161.41531699999999</v>
      </c>
      <c r="AF31" s="141">
        <v>161.41531699999999</v>
      </c>
      <c r="AG31" s="141">
        <v>1730.3999999999996</v>
      </c>
      <c r="AH31" s="141">
        <v>161.41531699999999</v>
      </c>
      <c r="AI31" s="141">
        <f t="shared" si="3"/>
        <v>4683.1805159999994</v>
      </c>
    </row>
    <row r="32" spans="1:35">
      <c r="A32" s="277" t="s">
        <v>7676</v>
      </c>
      <c r="C32" t="e">
        <f>VLOOKUP(A32,'CONSOLIDADO 2026'!H:H,1,0)</f>
        <v>#N/A</v>
      </c>
      <c r="N32" s="150">
        <v>61</v>
      </c>
      <c r="O32" s="141">
        <v>164.48764199999999</v>
      </c>
      <c r="P32" s="141">
        <v>164.48764199999999</v>
      </c>
      <c r="Q32" s="141">
        <v>211.78764200000001</v>
      </c>
      <c r="R32" s="141">
        <v>211.78764200000001</v>
      </c>
      <c r="S32" s="141">
        <v>211.78764200000001</v>
      </c>
      <c r="T32" s="141">
        <v>203.96706000000003</v>
      </c>
      <c r="U32" s="141">
        <v>211.78764200000001</v>
      </c>
      <c r="V32" s="141">
        <v>164.48764199999999</v>
      </c>
      <c r="W32" s="141">
        <v>211.78764200000001</v>
      </c>
      <c r="X32" s="141">
        <v>211.78764200000001</v>
      </c>
      <c r="Y32" s="141">
        <v>211.78764200000001</v>
      </c>
      <c r="Z32" s="141">
        <v>211.78764200000001</v>
      </c>
      <c r="AA32" s="141">
        <v>211.78764200000001</v>
      </c>
      <c r="AB32" s="141">
        <v>211.78764200000001</v>
      </c>
      <c r="AC32" s="141">
        <v>211.78764200000001</v>
      </c>
      <c r="AD32" s="141">
        <v>211.78764200000001</v>
      </c>
      <c r="AE32" s="141">
        <v>211.78764200000001</v>
      </c>
      <c r="AF32" s="141">
        <v>211.78764200000001</v>
      </c>
      <c r="AG32" s="141">
        <v>2270.3999999999996</v>
      </c>
      <c r="AH32" s="141">
        <v>211.78764200000001</v>
      </c>
      <c r="AI32" s="141">
        <f t="shared" si="3"/>
        <v>6144.6446160000014</v>
      </c>
    </row>
    <row r="33" spans="1:35">
      <c r="A33" s="277" t="s">
        <v>7675</v>
      </c>
      <c r="C33" t="e">
        <f>VLOOKUP(A33,'CONSOLIDADO 2026'!H:H,1,0)</f>
        <v>#N/A</v>
      </c>
      <c r="N33" s="150">
        <v>62</v>
      </c>
      <c r="O33" s="141">
        <v>26.081549999999996</v>
      </c>
      <c r="P33" s="141">
        <v>26.081549999999996</v>
      </c>
      <c r="Q33" s="141">
        <v>33.58155</v>
      </c>
      <c r="R33" s="141">
        <v>33.58155</v>
      </c>
      <c r="S33" s="141">
        <v>33.58155</v>
      </c>
      <c r="T33" s="141">
        <v>32.341500000000003</v>
      </c>
      <c r="U33" s="141">
        <v>33.58155</v>
      </c>
      <c r="V33" s="141">
        <v>26.081549999999996</v>
      </c>
      <c r="W33" s="141">
        <v>33.58155</v>
      </c>
      <c r="X33" s="141">
        <v>33.58155</v>
      </c>
      <c r="Y33" s="141">
        <v>33.58155</v>
      </c>
      <c r="Z33" s="141">
        <v>33.58155</v>
      </c>
      <c r="AA33" s="141">
        <v>33.58155</v>
      </c>
      <c r="AB33" s="141">
        <v>33.58155</v>
      </c>
      <c r="AC33" s="141">
        <v>33.58155</v>
      </c>
      <c r="AD33" s="141">
        <v>33.58155</v>
      </c>
      <c r="AE33" s="141">
        <v>33.58155</v>
      </c>
      <c r="AF33" s="141">
        <v>33.58155</v>
      </c>
      <c r="AG33" s="141">
        <v>359.99999999999989</v>
      </c>
      <c r="AH33" s="141">
        <v>33.58155</v>
      </c>
      <c r="AI33" s="141">
        <f t="shared" si="3"/>
        <v>974.30939999999987</v>
      </c>
    </row>
    <row r="34" spans="1:35" ht="15" thickBot="1">
      <c r="O34" s="316">
        <f t="shared" ref="O34:AH34" si="4">SUM(O28:O33)</f>
        <v>1738.7700000000002</v>
      </c>
      <c r="P34" s="316">
        <f t="shared" si="4"/>
        <v>1738.7700000000002</v>
      </c>
      <c r="Q34" s="316">
        <f t="shared" si="4"/>
        <v>2238.77</v>
      </c>
      <c r="R34" s="316">
        <f t="shared" si="4"/>
        <v>2238.77</v>
      </c>
      <c r="S34" s="316">
        <f t="shared" si="4"/>
        <v>2238.77</v>
      </c>
      <c r="T34" s="316">
        <f t="shared" si="4"/>
        <v>2156.1000000000004</v>
      </c>
      <c r="U34" s="316">
        <f t="shared" si="4"/>
        <v>2238.77</v>
      </c>
      <c r="V34" s="316">
        <f t="shared" si="4"/>
        <v>1738.7700000000002</v>
      </c>
      <c r="W34" s="316">
        <f t="shared" si="4"/>
        <v>2238.77</v>
      </c>
      <c r="X34" s="316">
        <f t="shared" si="4"/>
        <v>2238.77</v>
      </c>
      <c r="Y34" s="316">
        <f t="shared" si="4"/>
        <v>2238.77</v>
      </c>
      <c r="Z34" s="316">
        <f t="shared" si="4"/>
        <v>2238.77</v>
      </c>
      <c r="AA34" s="316">
        <f t="shared" si="4"/>
        <v>2238.77</v>
      </c>
      <c r="AB34" s="316">
        <f t="shared" si="4"/>
        <v>2238.77</v>
      </c>
      <c r="AC34" s="316">
        <f t="shared" si="4"/>
        <v>2238.77</v>
      </c>
      <c r="AD34" s="316">
        <f t="shared" si="4"/>
        <v>2238.77</v>
      </c>
      <c r="AE34" s="316">
        <f t="shared" si="4"/>
        <v>2238.77</v>
      </c>
      <c r="AF34" s="316">
        <f t="shared" si="4"/>
        <v>2238.77</v>
      </c>
      <c r="AG34" s="316">
        <f t="shared" si="4"/>
        <v>24000</v>
      </c>
      <c r="AH34" s="316">
        <f t="shared" si="4"/>
        <v>2238.77</v>
      </c>
      <c r="AI34" s="316">
        <f t="shared" si="3"/>
        <v>64953.959999999992</v>
      </c>
    </row>
    <row r="35" spans="1:35" ht="23" thickTop="1" thickBot="1">
      <c r="A35" s="377" t="s">
        <v>7405</v>
      </c>
    </row>
    <row r="36" spans="1:35">
      <c r="A36" s="376"/>
      <c r="B36" t="s">
        <v>8057</v>
      </c>
      <c r="O36" s="140" t="s">
        <v>3067</v>
      </c>
      <c r="P36" s="140" t="s">
        <v>3067</v>
      </c>
      <c r="Q36" s="140" t="s">
        <v>3067</v>
      </c>
      <c r="R36" s="140" t="s">
        <v>3067</v>
      </c>
      <c r="S36" s="140" t="s">
        <v>3067</v>
      </c>
      <c r="T36" s="140" t="s">
        <v>3067</v>
      </c>
      <c r="U36" s="140" t="s">
        <v>3067</v>
      </c>
      <c r="V36" s="140" t="s">
        <v>3067</v>
      </c>
    </row>
    <row r="37" spans="1:35" ht="15" thickBot="1">
      <c r="A37" s="397" t="s">
        <v>8053</v>
      </c>
      <c r="B37" s="398" t="s">
        <v>7106</v>
      </c>
      <c r="N37" s="140" t="s">
        <v>14</v>
      </c>
      <c r="O37" s="151" t="s">
        <v>5406</v>
      </c>
      <c r="P37" s="151" t="s">
        <v>5407</v>
      </c>
      <c r="Q37" s="151">
        <v>214.39034100000001</v>
      </c>
      <c r="R37" s="151" t="s">
        <v>5408</v>
      </c>
      <c r="S37" s="151" t="s">
        <v>5409</v>
      </c>
      <c r="T37" s="151" t="s">
        <v>5410</v>
      </c>
      <c r="U37" s="151" t="s">
        <v>5411</v>
      </c>
      <c r="V37" s="151" t="s">
        <v>5412</v>
      </c>
    </row>
    <row r="38" spans="1:35" ht="15" thickBot="1">
      <c r="A38" s="397" t="s">
        <v>8054</v>
      </c>
      <c r="B38" s="398" t="s">
        <v>6585</v>
      </c>
      <c r="N38" s="149" t="s">
        <v>112</v>
      </c>
      <c r="O38" s="146">
        <v>265.84712999999999</v>
      </c>
      <c r="P38">
        <v>265.84712999999999</v>
      </c>
      <c r="Q38">
        <v>214.39034100000001</v>
      </c>
      <c r="R38">
        <v>276.04034100000001</v>
      </c>
      <c r="S38">
        <v>276.04034100000001</v>
      </c>
      <c r="T38">
        <v>276.04034100000001</v>
      </c>
      <c r="U38" s="146">
        <v>265.84712999999999</v>
      </c>
      <c r="V38">
        <v>508.19451299999992</v>
      </c>
      <c r="W38" s="146">
        <f t="shared" ref="W38:W43" si="5">SUM(O38:V38)</f>
        <v>2348.2472670000002</v>
      </c>
    </row>
    <row r="39" spans="1:35" ht="15" thickBot="1">
      <c r="A39" s="397" t="s">
        <v>8055</v>
      </c>
      <c r="B39" s="398" t="s">
        <v>6587</v>
      </c>
      <c r="N39" s="150">
        <v>19</v>
      </c>
      <c r="O39" s="146">
        <v>1406.8552500000001</v>
      </c>
      <c r="P39">
        <v>1406.8552500000001</v>
      </c>
      <c r="Q39">
        <v>1134.547425</v>
      </c>
      <c r="R39">
        <v>1460.797425</v>
      </c>
      <c r="S39">
        <v>1460.797425</v>
      </c>
      <c r="T39">
        <v>1460.797425</v>
      </c>
      <c r="U39" s="146">
        <v>1406.8552500000001</v>
      </c>
      <c r="V39">
        <v>2689.3505249999998</v>
      </c>
      <c r="W39" s="146">
        <f t="shared" si="5"/>
        <v>12426.855975</v>
      </c>
    </row>
    <row r="40" spans="1:35" ht="15" thickBot="1">
      <c r="A40" s="397" t="s">
        <v>8056</v>
      </c>
      <c r="B40" s="398" t="s">
        <v>6589</v>
      </c>
      <c r="N40" s="150">
        <v>23</v>
      </c>
      <c r="O40" s="146">
        <v>91.634250000000009</v>
      </c>
      <c r="P40">
        <v>91.634250000000009</v>
      </c>
      <c r="Q40">
        <v>73.897724999999994</v>
      </c>
      <c r="R40">
        <v>95.147724999999994</v>
      </c>
      <c r="S40">
        <v>95.147724999999994</v>
      </c>
      <c r="T40">
        <v>95.147724999999994</v>
      </c>
      <c r="U40" s="146">
        <v>91.634250000000009</v>
      </c>
      <c r="V40">
        <v>175.16842499999998</v>
      </c>
      <c r="W40" s="146">
        <f t="shared" si="5"/>
        <v>809.41207499999985</v>
      </c>
    </row>
    <row r="41" spans="1:35" ht="15" thickBot="1">
      <c r="A41" s="400" t="s">
        <v>8074</v>
      </c>
      <c r="B41" s="401" t="s">
        <v>8075</v>
      </c>
      <c r="C41" s="401" t="s">
        <v>8076</v>
      </c>
      <c r="D41" s="401" t="s">
        <v>8077</v>
      </c>
      <c r="N41" s="150">
        <v>46</v>
      </c>
      <c r="O41" s="146">
        <v>155.45481000000001</v>
      </c>
      <c r="P41">
        <v>155.45481000000001</v>
      </c>
      <c r="Q41">
        <v>125.36531699999999</v>
      </c>
      <c r="R41">
        <v>161.41531699999999</v>
      </c>
      <c r="S41">
        <v>161.41531699999999</v>
      </c>
      <c r="T41">
        <v>161.41531699999999</v>
      </c>
      <c r="U41" s="146">
        <v>155.45481000000001</v>
      </c>
      <c r="V41">
        <v>297.16808099999997</v>
      </c>
      <c r="W41" s="146">
        <f t="shared" si="5"/>
        <v>1373.143779</v>
      </c>
    </row>
    <row r="42" spans="1:35" ht="15" thickBot="1">
      <c r="A42" s="398" t="s">
        <v>8058</v>
      </c>
      <c r="B42" s="399" t="s">
        <v>8066</v>
      </c>
      <c r="C42" s="399" t="s">
        <v>6606</v>
      </c>
      <c r="D42" s="399" t="s">
        <v>8078</v>
      </c>
      <c r="N42" s="150">
        <v>61</v>
      </c>
      <c r="O42" s="146">
        <v>203.96706000000003</v>
      </c>
      <c r="P42">
        <v>203.96706000000003</v>
      </c>
      <c r="Q42">
        <v>164.48764199999999</v>
      </c>
      <c r="R42">
        <v>211.78764200000001</v>
      </c>
      <c r="S42">
        <v>211.78764200000001</v>
      </c>
      <c r="T42">
        <v>211.78764200000001</v>
      </c>
      <c r="U42" s="146">
        <v>203.96706000000003</v>
      </c>
      <c r="V42">
        <v>389.90430600000002</v>
      </c>
      <c r="W42" s="146">
        <f t="shared" si="5"/>
        <v>1801.656054</v>
      </c>
    </row>
    <row r="43" spans="1:35" ht="15" thickBot="1">
      <c r="A43" s="398" t="s">
        <v>8059</v>
      </c>
      <c r="B43" s="399" t="s">
        <v>8067</v>
      </c>
      <c r="C43" s="399" t="s">
        <v>6878</v>
      </c>
      <c r="D43" s="399" t="s">
        <v>8079</v>
      </c>
      <c r="N43" s="150">
        <v>62</v>
      </c>
      <c r="O43" s="146">
        <v>32.341500000000003</v>
      </c>
      <c r="P43">
        <v>32.341500000000003</v>
      </c>
      <c r="Q43">
        <v>26.081549999999996</v>
      </c>
      <c r="R43">
        <v>33.58155</v>
      </c>
      <c r="S43">
        <v>33.58155</v>
      </c>
      <c r="T43">
        <v>33.58155</v>
      </c>
      <c r="U43" s="146">
        <v>32.341500000000003</v>
      </c>
      <c r="V43">
        <v>61.824150000000003</v>
      </c>
      <c r="W43" s="146">
        <f t="shared" si="5"/>
        <v>285.67484999999999</v>
      </c>
    </row>
    <row r="44" spans="1:35" ht="15" thickBot="1">
      <c r="A44" s="398" t="s">
        <v>8060</v>
      </c>
      <c r="B44" s="399" t="s">
        <v>8068</v>
      </c>
      <c r="C44" s="399" t="s">
        <v>8080</v>
      </c>
      <c r="D44" s="399" t="s">
        <v>8081</v>
      </c>
      <c r="O44" s="79">
        <v>2156.1</v>
      </c>
      <c r="P44" s="79">
        <v>2156.1</v>
      </c>
      <c r="Q44" s="79">
        <v>1738.77</v>
      </c>
      <c r="R44" s="79">
        <v>2238.77</v>
      </c>
      <c r="S44" s="79">
        <v>2238.77</v>
      </c>
      <c r="T44" s="79">
        <v>2238.77</v>
      </c>
      <c r="U44" s="79">
        <v>2156.1</v>
      </c>
      <c r="V44" s="79">
        <v>4121.6099999999997</v>
      </c>
      <c r="W44" s="146">
        <f>SUM(W38:W43)</f>
        <v>19044.990000000002</v>
      </c>
    </row>
    <row r="45" spans="1:35" ht="15" thickBot="1">
      <c r="A45" s="398" t="s">
        <v>8061</v>
      </c>
      <c r="B45" s="399" t="s">
        <v>8069</v>
      </c>
      <c r="C45" s="399" t="s">
        <v>8082</v>
      </c>
      <c r="D45" s="399" t="s">
        <v>8083</v>
      </c>
    </row>
    <row r="46" spans="1:35" ht="15" thickBot="1">
      <c r="A46" s="398" t="s">
        <v>8062</v>
      </c>
      <c r="B46" s="399" t="s">
        <v>8070</v>
      </c>
      <c r="C46" s="399" t="s">
        <v>8084</v>
      </c>
      <c r="D46" s="399" t="s">
        <v>8085</v>
      </c>
      <c r="O46" s="95" t="s">
        <v>5823</v>
      </c>
    </row>
    <row r="47" spans="1:35" ht="15" thickBot="1">
      <c r="A47" s="398" t="s">
        <v>8063</v>
      </c>
      <c r="B47" s="399" t="s">
        <v>8071</v>
      </c>
      <c r="C47" s="399" t="s">
        <v>8086</v>
      </c>
      <c r="D47" s="399" t="s">
        <v>8087</v>
      </c>
    </row>
    <row r="48" spans="1:35" ht="15" thickBot="1">
      <c r="A48" s="398" t="s">
        <v>8064</v>
      </c>
      <c r="B48" s="399" t="s">
        <v>8072</v>
      </c>
      <c r="C48" s="399" t="s">
        <v>8088</v>
      </c>
      <c r="D48" s="399" t="s">
        <v>8089</v>
      </c>
      <c r="O48" s="140" t="s">
        <v>3067</v>
      </c>
      <c r="P48" s="140" t="s">
        <v>3067</v>
      </c>
    </row>
    <row r="49" spans="1:16" ht="15" thickBot="1">
      <c r="A49" s="398" t="s">
        <v>8065</v>
      </c>
      <c r="B49" s="399" t="s">
        <v>8073</v>
      </c>
      <c r="C49" s="399" t="s">
        <v>8090</v>
      </c>
      <c r="D49" s="399" t="s">
        <v>8091</v>
      </c>
      <c r="N49" s="140" t="s">
        <v>14</v>
      </c>
      <c r="O49" s="151" t="s">
        <v>5406</v>
      </c>
      <c r="P49" s="151" t="s">
        <v>5407</v>
      </c>
    </row>
    <row r="50" spans="1:16">
      <c r="N50" s="149" t="s">
        <v>112</v>
      </c>
      <c r="O50" s="146">
        <v>265.84712999999999</v>
      </c>
      <c r="P50">
        <v>265.84712999999999</v>
      </c>
    </row>
    <row r="51" spans="1:16">
      <c r="N51" s="150">
        <v>19</v>
      </c>
      <c r="O51" s="146">
        <v>1406.8552500000001</v>
      </c>
      <c r="P51">
        <v>1406.8552500000001</v>
      </c>
    </row>
    <row r="52" spans="1:16">
      <c r="N52" s="150">
        <v>23</v>
      </c>
      <c r="O52" s="146">
        <v>91.634250000000009</v>
      </c>
      <c r="P52">
        <v>91.634250000000009</v>
      </c>
    </row>
    <row r="53" spans="1:16">
      <c r="N53" s="150">
        <v>46</v>
      </c>
      <c r="O53" s="146">
        <v>155.45481000000001</v>
      </c>
      <c r="P53">
        <v>155.45481000000001</v>
      </c>
    </row>
    <row r="54" spans="1:16">
      <c r="N54" s="150">
        <v>61</v>
      </c>
      <c r="O54" s="146">
        <v>203.96706000000003</v>
      </c>
      <c r="P54">
        <v>203.96706000000003</v>
      </c>
    </row>
    <row r="55" spans="1:16">
      <c r="A55">
        <v>3594</v>
      </c>
      <c r="N55" s="150">
        <v>62</v>
      </c>
      <c r="O55" s="146">
        <v>32.341500000000003</v>
      </c>
      <c r="P55">
        <v>32.341500000000003</v>
      </c>
    </row>
    <row r="56" spans="1:16">
      <c r="A56" s="402">
        <v>1729529</v>
      </c>
      <c r="O56" s="79">
        <v>2156.1</v>
      </c>
      <c r="P56" s="79">
        <v>2156.1</v>
      </c>
    </row>
  </sheetData>
  <conditionalFormatting sqref="A1:A13 A34:A55 A57:A1048576">
    <cfRule type="duplicateValues" dxfId="950" priority="85823"/>
  </conditionalFormatting>
  <conditionalFormatting sqref="A1:A55 A57:A1048576">
    <cfRule type="duplicateValues" dxfId="949" priority="1"/>
  </conditionalFormatting>
  <conditionalFormatting sqref="L16">
    <cfRule type="duplicateValues" dxfId="948" priority="100"/>
    <cfRule type="duplicateValues" dxfId="947" priority="99"/>
    <cfRule type="duplicateValues" dxfId="946" priority="95"/>
    <cfRule type="duplicateValues" dxfId="945" priority="98"/>
    <cfRule type="duplicateValues" dxfId="944" priority="97"/>
    <cfRule type="duplicateValues" dxfId="943" priority="96"/>
    <cfRule type="duplicateValues" dxfId="942" priority="94"/>
    <cfRule type="duplicateValues" dxfId="941" priority="93"/>
  </conditionalFormatting>
  <conditionalFormatting sqref="O17">
    <cfRule type="duplicateValues" dxfId="940" priority="74"/>
    <cfRule type="duplicateValues" dxfId="939" priority="73"/>
    <cfRule type="duplicateValues" dxfId="938" priority="72"/>
    <cfRule type="duplicateValues" dxfId="937" priority="71"/>
    <cfRule type="duplicateValues" dxfId="936" priority="70"/>
    <cfRule type="duplicateValues" dxfId="935" priority="69"/>
    <cfRule type="duplicateValues" dxfId="934" priority="76"/>
    <cfRule type="duplicateValues" dxfId="933" priority="75"/>
  </conditionalFormatting>
  <conditionalFormatting sqref="O46">
    <cfRule type="duplicateValues" dxfId="932" priority="10"/>
    <cfRule type="duplicateValues" dxfId="931" priority="12"/>
    <cfRule type="duplicateValues" dxfId="930" priority="13"/>
    <cfRule type="duplicateValues" dxfId="929" priority="11"/>
    <cfRule type="duplicateValues" dxfId="928" priority="6"/>
    <cfRule type="duplicateValues" dxfId="927" priority="7"/>
    <cfRule type="duplicateValues" dxfId="926" priority="8"/>
    <cfRule type="duplicateValues" dxfId="925" priority="9"/>
  </conditionalFormatting>
  <conditionalFormatting sqref="O49:P49">
    <cfRule type="duplicateValues" dxfId="924" priority="2"/>
    <cfRule type="duplicateValues" dxfId="923" priority="3"/>
    <cfRule type="duplicateValues" dxfId="922" priority="4"/>
    <cfRule type="duplicateValues" dxfId="921" priority="5"/>
  </conditionalFormatting>
  <conditionalFormatting sqref="O37:V37">
    <cfRule type="duplicateValues" dxfId="920" priority="2016"/>
    <cfRule type="duplicateValues" dxfId="919" priority="2012"/>
    <cfRule type="duplicateValues" dxfId="918" priority="2011"/>
    <cfRule type="duplicateValues" dxfId="917" priority="2010"/>
  </conditionalFormatting>
  <conditionalFormatting sqref="O27:AH27">
    <cfRule type="duplicateValues" dxfId="916" priority="22"/>
    <cfRule type="duplicateValues" dxfId="915" priority="23"/>
    <cfRule type="duplicateValues" dxfId="914" priority="24"/>
    <cfRule type="duplicateValues" dxfId="913" priority="25"/>
  </conditionalFormatting>
  <conditionalFormatting sqref="P17">
    <cfRule type="duplicateValues" dxfId="912" priority="64"/>
    <cfRule type="duplicateValues" dxfId="911" priority="68"/>
    <cfRule type="duplicateValues" dxfId="910" priority="67"/>
    <cfRule type="duplicateValues" dxfId="909" priority="66"/>
    <cfRule type="duplicateValues" dxfId="908" priority="65"/>
    <cfRule type="duplicateValues" dxfId="907" priority="63"/>
    <cfRule type="duplicateValues" dxfId="906" priority="61"/>
    <cfRule type="duplicateValues" dxfId="905" priority="62"/>
  </conditionalFormatting>
  <conditionalFormatting sqref="Q17">
    <cfRule type="duplicateValues" dxfId="904" priority="60"/>
    <cfRule type="duplicateValues" dxfId="903" priority="53"/>
    <cfRule type="duplicateValues" dxfId="902" priority="54"/>
    <cfRule type="duplicateValues" dxfId="901" priority="55"/>
    <cfRule type="duplicateValues" dxfId="900" priority="56"/>
    <cfRule type="duplicateValues" dxfId="899" priority="58"/>
    <cfRule type="duplicateValues" dxfId="898" priority="59"/>
    <cfRule type="duplicateValues" dxfId="897" priority="57"/>
  </conditionalFormatting>
  <conditionalFormatting sqref="R17">
    <cfRule type="duplicateValues" dxfId="896" priority="52"/>
    <cfRule type="duplicateValues" dxfId="895" priority="51"/>
    <cfRule type="duplicateValues" dxfId="894" priority="49"/>
    <cfRule type="duplicateValues" dxfId="893" priority="48"/>
    <cfRule type="duplicateValues" dxfId="892" priority="47"/>
    <cfRule type="duplicateValues" dxfId="891" priority="46"/>
    <cfRule type="duplicateValues" dxfId="890" priority="45"/>
    <cfRule type="duplicateValues" dxfId="889" priority="50"/>
  </conditionalFormatting>
  <conditionalFormatting sqref="S17">
    <cfRule type="duplicateValues" dxfId="888" priority="44"/>
    <cfRule type="duplicateValues" dxfId="887" priority="43"/>
    <cfRule type="duplicateValues" dxfId="886" priority="42"/>
    <cfRule type="duplicateValues" dxfId="885" priority="41"/>
    <cfRule type="duplicateValues" dxfId="884" priority="40"/>
    <cfRule type="duplicateValues" dxfId="883" priority="39"/>
    <cfRule type="duplicateValues" dxfId="882" priority="38"/>
    <cfRule type="duplicateValues" dxfId="881" priority="37"/>
  </conditionalFormatting>
  <conditionalFormatting sqref="T17">
    <cfRule type="duplicateValues" dxfId="880" priority="33"/>
    <cfRule type="duplicateValues" dxfId="879" priority="32"/>
    <cfRule type="duplicateValues" dxfId="878" priority="36"/>
    <cfRule type="duplicateValues" dxfId="877" priority="35"/>
    <cfRule type="duplicateValues" dxfId="876" priority="34"/>
  </conditionalFormatting>
  <conditionalFormatting sqref="U17">
    <cfRule type="duplicateValues" dxfId="875" priority="27"/>
    <cfRule type="duplicateValues" dxfId="874" priority="31"/>
    <cfRule type="duplicateValues" dxfId="873" priority="30"/>
    <cfRule type="duplicateValues" dxfId="872" priority="29"/>
    <cfRule type="duplicateValues" dxfId="871" priority="28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66BB-411D-4F0F-A4D1-C9FCBAF0ED2E}">
  <dimension ref="A1:AC42"/>
  <sheetViews>
    <sheetView workbookViewId="0">
      <selection activeCell="B3" sqref="B3"/>
    </sheetView>
  </sheetViews>
  <sheetFormatPr defaultRowHeight="14.5"/>
  <cols>
    <col min="1" max="1" width="17" bestFit="1" customWidth="1"/>
    <col min="2" max="2" width="19.26953125" bestFit="1" customWidth="1"/>
    <col min="3" max="3" width="14.08984375" bestFit="1" customWidth="1"/>
    <col min="4" max="4" width="4.453125" bestFit="1" customWidth="1"/>
    <col min="5" max="5" width="18.6328125" bestFit="1" customWidth="1"/>
    <col min="6" max="6" width="4.54296875" bestFit="1" customWidth="1"/>
    <col min="7" max="7" width="8.81640625" bestFit="1" customWidth="1"/>
    <col min="8" max="8" width="11.81640625" bestFit="1" customWidth="1"/>
    <col min="9" max="9" width="11.08984375" bestFit="1" customWidth="1"/>
    <col min="10" max="10" width="11.7265625" bestFit="1" customWidth="1"/>
    <col min="11" max="12" width="11.81640625" bestFit="1" customWidth="1"/>
    <col min="13" max="13" width="11.08984375" bestFit="1" customWidth="1"/>
    <col min="14" max="14" width="9.7265625" bestFit="1" customWidth="1"/>
    <col min="18" max="18" width="12.08984375" bestFit="1" customWidth="1"/>
    <col min="20" max="20" width="11.1796875" bestFit="1" customWidth="1"/>
    <col min="23" max="23" width="16.453125" bestFit="1" customWidth="1"/>
    <col min="24" max="28" width="16.453125" customWidth="1"/>
  </cols>
  <sheetData>
    <row r="1" spans="1:29" ht="15" thickBot="1">
      <c r="A1" s="116" t="s">
        <v>2137</v>
      </c>
      <c r="B1" s="117" t="s">
        <v>2138</v>
      </c>
      <c r="C1" s="117" t="s">
        <v>2139</v>
      </c>
      <c r="D1" s="117" t="s">
        <v>2140</v>
      </c>
      <c r="E1" s="117" t="s">
        <v>2141</v>
      </c>
      <c r="F1" s="117" t="s">
        <v>14</v>
      </c>
      <c r="G1" s="118" t="s">
        <v>2149</v>
      </c>
      <c r="H1" s="225" t="s">
        <v>2143</v>
      </c>
      <c r="I1" s="137">
        <f>E2</f>
        <v>15631.1</v>
      </c>
      <c r="L1" s="225" t="s">
        <v>2143</v>
      </c>
      <c r="M1" s="141">
        <v>15618</v>
      </c>
      <c r="N1" t="s">
        <v>4186</v>
      </c>
      <c r="R1" s="229" t="s">
        <v>3735</v>
      </c>
      <c r="S1" s="230" t="s">
        <v>4190</v>
      </c>
      <c r="T1" s="230" t="s">
        <v>5415</v>
      </c>
      <c r="U1" s="230" t="s">
        <v>4191</v>
      </c>
      <c r="V1" s="231" t="s">
        <v>14</v>
      </c>
      <c r="W1" s="245" t="s">
        <v>4199</v>
      </c>
      <c r="X1" s="245" t="s">
        <v>5414</v>
      </c>
      <c r="Y1" s="245"/>
      <c r="Z1" s="245"/>
      <c r="AA1" s="245"/>
      <c r="AB1" s="245"/>
    </row>
    <row r="2" spans="1:29">
      <c r="A2" s="119" t="s">
        <v>2142</v>
      </c>
      <c r="B2" s="225" t="s">
        <v>2143</v>
      </c>
      <c r="C2" s="246">
        <v>46045</v>
      </c>
      <c r="D2" s="225" t="s">
        <v>118</v>
      </c>
      <c r="E2" s="250">
        <v>15631.1</v>
      </c>
      <c r="F2" s="6" t="s">
        <v>1118</v>
      </c>
      <c r="G2" s="120">
        <v>67180000</v>
      </c>
      <c r="H2" s="225" t="s">
        <v>2145</v>
      </c>
      <c r="I2" s="141">
        <f>E5+E10</f>
        <v>38602.6</v>
      </c>
      <c r="J2" s="146">
        <f>I7+I8+I10</f>
        <v>11537.1</v>
      </c>
      <c r="K2" s="138">
        <f>I2+J2</f>
        <v>50139.7</v>
      </c>
      <c r="L2" s="225" t="s">
        <v>2145</v>
      </c>
      <c r="M2" s="141">
        <v>58840</v>
      </c>
      <c r="N2" t="s">
        <v>4187</v>
      </c>
      <c r="R2" s="232" t="s">
        <v>4184</v>
      </c>
      <c r="S2" s="233" t="s">
        <v>4192</v>
      </c>
      <c r="T2" s="234">
        <v>615</v>
      </c>
      <c r="U2" s="235" t="s">
        <v>4193</v>
      </c>
      <c r="V2" s="236" t="s">
        <v>542</v>
      </c>
      <c r="W2" s="415" t="s">
        <v>3703</v>
      </c>
      <c r="X2" s="417">
        <v>1171.2</v>
      </c>
      <c r="AC2" t="s">
        <v>4396</v>
      </c>
    </row>
    <row r="3" spans="1:29">
      <c r="A3" s="119" t="s">
        <v>2144</v>
      </c>
      <c r="B3" s="225" t="s">
        <v>2145</v>
      </c>
      <c r="C3" s="246">
        <v>46048</v>
      </c>
      <c r="D3" s="225" t="s">
        <v>118</v>
      </c>
      <c r="E3" s="250">
        <v>27697.1</v>
      </c>
      <c r="F3" s="6" t="s">
        <v>1118</v>
      </c>
      <c r="G3" s="120">
        <v>67180000</v>
      </c>
      <c r="H3" s="225" t="s">
        <v>2154</v>
      </c>
      <c r="I3" s="141">
        <f>E12</f>
        <v>1072</v>
      </c>
      <c r="J3" s="146">
        <f>M3-I3</f>
        <v>2176</v>
      </c>
      <c r="K3" s="138">
        <f>I3+J3</f>
        <v>3248</v>
      </c>
      <c r="L3" s="225" t="s">
        <v>2154</v>
      </c>
      <c r="M3" s="141">
        <v>3248</v>
      </c>
      <c r="N3" t="s">
        <v>4187</v>
      </c>
      <c r="R3" s="237" t="s">
        <v>4185</v>
      </c>
      <c r="S3" s="238" t="s">
        <v>4192</v>
      </c>
      <c r="T3" s="239">
        <v>602</v>
      </c>
      <c r="U3" s="80" t="s">
        <v>4193</v>
      </c>
      <c r="V3" s="240" t="s">
        <v>542</v>
      </c>
      <c r="W3" s="416"/>
      <c r="X3" s="417"/>
    </row>
    <row r="4" spans="1:29">
      <c r="A4" s="119"/>
      <c r="B4" s="6" t="s">
        <v>2150</v>
      </c>
      <c r="C4" s="246">
        <v>46048</v>
      </c>
      <c r="D4" s="225" t="s">
        <v>118</v>
      </c>
      <c r="E4" s="247">
        <v>3169.1</v>
      </c>
      <c r="F4" s="6" t="s">
        <v>1118</v>
      </c>
      <c r="G4" s="120">
        <v>67180000</v>
      </c>
      <c r="H4" s="6" t="s">
        <v>2151</v>
      </c>
      <c r="I4" s="137">
        <f>E6</f>
        <v>2023</v>
      </c>
      <c r="L4" s="6" t="s">
        <v>2151</v>
      </c>
      <c r="M4" s="141">
        <v>2380</v>
      </c>
      <c r="N4" t="s">
        <v>4187</v>
      </c>
      <c r="R4" s="237" t="s">
        <v>4194</v>
      </c>
      <c r="S4" s="238" t="s">
        <v>4192</v>
      </c>
      <c r="T4" s="239">
        <v>4832</v>
      </c>
      <c r="U4" s="80" t="s">
        <v>4193</v>
      </c>
      <c r="V4" s="240" t="s">
        <v>542</v>
      </c>
      <c r="W4" s="418" t="s">
        <v>5413</v>
      </c>
      <c r="X4" s="420">
        <v>15097.6</v>
      </c>
    </row>
    <row r="5" spans="1:29">
      <c r="A5" s="119"/>
      <c r="B5" s="6" t="s">
        <v>2145</v>
      </c>
      <c r="C5" s="246">
        <v>46048</v>
      </c>
      <c r="D5" s="225" t="s">
        <v>118</v>
      </c>
      <c r="E5" s="247">
        <v>17976</v>
      </c>
      <c r="F5" s="6" t="s">
        <v>1118</v>
      </c>
      <c r="G5" s="120">
        <v>67180000</v>
      </c>
      <c r="H5" s="6" t="s">
        <v>2152</v>
      </c>
      <c r="I5" s="141">
        <f>E7</f>
        <v>4529</v>
      </c>
      <c r="J5" s="141">
        <v>3401.6</v>
      </c>
      <c r="K5" s="138">
        <f>I5+J5</f>
        <v>7930.6</v>
      </c>
      <c r="L5" s="6" t="s">
        <v>2152</v>
      </c>
      <c r="M5" s="141">
        <v>13584</v>
      </c>
      <c r="N5" t="s">
        <v>4187</v>
      </c>
      <c r="R5" s="237" t="s">
        <v>4195</v>
      </c>
      <c r="S5" s="238" t="s">
        <v>4192</v>
      </c>
      <c r="T5" s="239">
        <v>4832</v>
      </c>
      <c r="U5" s="80" t="s">
        <v>4193</v>
      </c>
      <c r="V5" s="240" t="s">
        <v>542</v>
      </c>
      <c r="W5" s="419"/>
      <c r="X5" s="420"/>
    </row>
    <row r="6" spans="1:29" ht="15" thickBot="1">
      <c r="A6" s="119"/>
      <c r="B6" s="6" t="s">
        <v>2151</v>
      </c>
      <c r="C6" s="246">
        <v>46048</v>
      </c>
      <c r="D6" s="225" t="s">
        <v>118</v>
      </c>
      <c r="E6" s="247">
        <v>2023</v>
      </c>
      <c r="F6" s="6" t="s">
        <v>1118</v>
      </c>
      <c r="G6" s="120">
        <v>67180000</v>
      </c>
      <c r="I6" s="141"/>
      <c r="K6" s="226">
        <f>I1+K2+K3+I4+K5</f>
        <v>78972.400000000009</v>
      </c>
      <c r="M6" s="141">
        <f>SUM(M1:M5)</f>
        <v>93670</v>
      </c>
      <c r="R6" s="237" t="s">
        <v>4196</v>
      </c>
      <c r="S6" s="238" t="s">
        <v>4192</v>
      </c>
      <c r="T6" s="239">
        <v>4832</v>
      </c>
      <c r="U6" s="80" t="s">
        <v>4193</v>
      </c>
      <c r="V6" s="240" t="s">
        <v>542</v>
      </c>
      <c r="W6" s="419"/>
      <c r="X6" s="420"/>
    </row>
    <row r="7" spans="1:29" ht="15" thickTop="1">
      <c r="A7" s="119"/>
      <c r="B7" s="6" t="s">
        <v>2152</v>
      </c>
      <c r="C7" s="246">
        <v>46048</v>
      </c>
      <c r="D7" s="225" t="s">
        <v>118</v>
      </c>
      <c r="E7" s="247">
        <v>4529</v>
      </c>
      <c r="F7" s="6" t="s">
        <v>1118</v>
      </c>
      <c r="G7" s="120">
        <v>67180000</v>
      </c>
      <c r="H7" s="115"/>
      <c r="I7" s="141">
        <f>E4-J7</f>
        <v>2081.1</v>
      </c>
      <c r="J7" s="146">
        <f>J3/2</f>
        <v>1088</v>
      </c>
      <c r="K7" s="146"/>
      <c r="R7" s="237" t="s">
        <v>4197</v>
      </c>
      <c r="S7" s="238" t="s">
        <v>4192</v>
      </c>
      <c r="T7" s="239">
        <v>22125</v>
      </c>
      <c r="U7" s="80" t="s">
        <v>4193</v>
      </c>
      <c r="V7" s="240" t="s">
        <v>542</v>
      </c>
    </row>
    <row r="8" spans="1:29" ht="15" thickBot="1">
      <c r="A8" s="119" t="s">
        <v>2146</v>
      </c>
      <c r="B8" s="225" t="s">
        <v>2145</v>
      </c>
      <c r="C8" s="246">
        <v>46048</v>
      </c>
      <c r="D8" s="225" t="s">
        <v>118</v>
      </c>
      <c r="E8" s="250">
        <v>35644.199999999997</v>
      </c>
      <c r="F8" s="6" t="s">
        <v>1118</v>
      </c>
      <c r="G8" s="120">
        <v>67180000</v>
      </c>
      <c r="I8" s="141">
        <f>E9-J7</f>
        <v>6054.4</v>
      </c>
      <c r="J8" s="115"/>
      <c r="K8" s="115"/>
      <c r="M8" s="146">
        <f>M6-K6</f>
        <v>14697.599999999991</v>
      </c>
      <c r="R8" s="338" t="s">
        <v>4198</v>
      </c>
      <c r="S8" s="238" t="s">
        <v>4192</v>
      </c>
      <c r="T8" s="241">
        <v>28100</v>
      </c>
      <c r="U8" s="242" t="s">
        <v>4193</v>
      </c>
      <c r="V8" s="243" t="s">
        <v>542</v>
      </c>
      <c r="W8" t="s">
        <v>6331</v>
      </c>
      <c r="X8" s="141">
        <v>15104</v>
      </c>
    </row>
    <row r="9" spans="1:29" ht="15" thickBot="1">
      <c r="A9" s="124"/>
      <c r="B9" s="6" t="s">
        <v>2150</v>
      </c>
      <c r="C9" s="246">
        <v>46048</v>
      </c>
      <c r="D9" s="225" t="s">
        <v>118</v>
      </c>
      <c r="E9" s="247">
        <v>7142.4</v>
      </c>
      <c r="F9" s="6" t="s">
        <v>1118</v>
      </c>
      <c r="G9" s="120">
        <v>67180000</v>
      </c>
      <c r="J9" s="146">
        <f>M2-K2</f>
        <v>8700.3000000000029</v>
      </c>
      <c r="K9" s="225" t="s">
        <v>2145</v>
      </c>
      <c r="T9" s="244">
        <f>SUM(T2:T8)</f>
        <v>65938</v>
      </c>
      <c r="W9" s="146"/>
      <c r="X9" s="226">
        <f>X2+X4+X8</f>
        <v>31372.800000000003</v>
      </c>
    </row>
    <row r="10" spans="1:29" ht="15" thickTop="1">
      <c r="A10" s="124"/>
      <c r="B10" s="6" t="s">
        <v>2145</v>
      </c>
      <c r="C10" s="246">
        <v>46048</v>
      </c>
      <c r="D10" s="225" t="s">
        <v>118</v>
      </c>
      <c r="E10" s="247">
        <v>20626.599999999999</v>
      </c>
      <c r="F10" s="6" t="s">
        <v>1118</v>
      </c>
      <c r="G10" s="120">
        <v>67180000</v>
      </c>
      <c r="I10" s="141">
        <f>E11/2</f>
        <v>3401.6</v>
      </c>
    </row>
    <row r="11" spans="1:29">
      <c r="A11" s="124"/>
      <c r="B11" s="6" t="s">
        <v>2153</v>
      </c>
      <c r="C11" s="246">
        <v>46048</v>
      </c>
      <c r="D11" s="225" t="s">
        <v>118</v>
      </c>
      <c r="E11" s="247">
        <v>6803.2</v>
      </c>
      <c r="F11" s="6" t="s">
        <v>1118</v>
      </c>
      <c r="G11" s="120">
        <v>67180000</v>
      </c>
      <c r="J11" s="146">
        <f>M5-K5</f>
        <v>5653.4</v>
      </c>
      <c r="K11" s="6" t="s">
        <v>2152</v>
      </c>
      <c r="R11" s="271" t="s">
        <v>4397</v>
      </c>
      <c r="S11" s="271" t="s">
        <v>4398</v>
      </c>
      <c r="X11" s="146"/>
    </row>
    <row r="12" spans="1:29">
      <c r="A12" s="124"/>
      <c r="B12" s="6" t="s">
        <v>2154</v>
      </c>
      <c r="C12" s="246">
        <v>46048</v>
      </c>
      <c r="D12" s="225" t="s">
        <v>118</v>
      </c>
      <c r="E12" s="247">
        <v>1072</v>
      </c>
      <c r="F12" s="6" t="s">
        <v>1118</v>
      </c>
      <c r="G12" s="120">
        <v>67180000</v>
      </c>
    </row>
    <row r="13" spans="1:29" ht="15" thickBot="1">
      <c r="A13" s="121" t="s">
        <v>2147</v>
      </c>
      <c r="B13" s="248" t="s">
        <v>2148</v>
      </c>
      <c r="C13" s="249">
        <v>46048</v>
      </c>
      <c r="D13" s="248" t="s">
        <v>118</v>
      </c>
      <c r="E13" s="251">
        <v>604.88</v>
      </c>
      <c r="F13" s="122" t="s">
        <v>539</v>
      </c>
      <c r="G13" s="123">
        <v>67180000</v>
      </c>
    </row>
    <row r="14" spans="1:29" ht="15" thickBot="1">
      <c r="E14" s="115">
        <f>E2+E3+E8+E13</f>
        <v>79577.279999999999</v>
      </c>
    </row>
    <row r="15" spans="1:29">
      <c r="A15" s="116" t="s">
        <v>2137</v>
      </c>
      <c r="B15" s="117" t="s">
        <v>2138</v>
      </c>
      <c r="C15" s="117" t="s">
        <v>2139</v>
      </c>
      <c r="D15" s="117" t="s">
        <v>2140</v>
      </c>
      <c r="E15" s="117" t="s">
        <v>2141</v>
      </c>
      <c r="F15" s="117" t="s">
        <v>14</v>
      </c>
      <c r="G15" s="118" t="s">
        <v>2149</v>
      </c>
    </row>
    <row r="16" spans="1:29">
      <c r="A16" s="169" t="s">
        <v>3703</v>
      </c>
      <c r="B16" s="6" t="s">
        <v>2145</v>
      </c>
      <c r="C16" s="167">
        <v>46077</v>
      </c>
      <c r="D16" s="6" t="s">
        <v>118</v>
      </c>
      <c r="E16" s="168">
        <v>3840</v>
      </c>
      <c r="F16" s="6" t="s">
        <v>1118</v>
      </c>
      <c r="G16" s="120">
        <v>67180000</v>
      </c>
      <c r="H16" s="6" t="s">
        <v>2145</v>
      </c>
      <c r="I16" s="152">
        <f>E16</f>
        <v>3840</v>
      </c>
      <c r="L16" s="6" t="s">
        <v>2145</v>
      </c>
      <c r="M16" s="141">
        <v>58840</v>
      </c>
      <c r="N16" t="s">
        <v>4187</v>
      </c>
    </row>
    <row r="17" spans="1:14">
      <c r="A17" s="169"/>
      <c r="B17" s="6" t="s">
        <v>2152</v>
      </c>
      <c r="C17" s="167">
        <v>46077</v>
      </c>
      <c r="D17" s="6" t="s">
        <v>118</v>
      </c>
      <c r="E17" s="168">
        <v>2726.4</v>
      </c>
      <c r="F17" s="6" t="s">
        <v>1118</v>
      </c>
      <c r="G17" s="120">
        <v>67180000</v>
      </c>
      <c r="H17" s="6" t="s">
        <v>2152</v>
      </c>
      <c r="I17" s="152">
        <f>E17</f>
        <v>2726.4</v>
      </c>
      <c r="K17" s="146">
        <f>E7+E17+E28</f>
        <v>9988.2000000000007</v>
      </c>
      <c r="L17" s="6" t="s">
        <v>2152</v>
      </c>
      <c r="M17" s="141">
        <v>13584</v>
      </c>
      <c r="N17" t="s">
        <v>4187</v>
      </c>
    </row>
    <row r="18" spans="1:14">
      <c r="A18" s="169"/>
      <c r="B18" s="6" t="s">
        <v>3699</v>
      </c>
      <c r="C18" s="167">
        <v>46077</v>
      </c>
      <c r="D18" s="6" t="s">
        <v>118</v>
      </c>
      <c r="E18" s="168">
        <v>2009.6</v>
      </c>
      <c r="F18" s="6" t="s">
        <v>1118</v>
      </c>
      <c r="G18" s="120">
        <v>67180000</v>
      </c>
      <c r="H18" s="6" t="s">
        <v>3699</v>
      </c>
      <c r="I18" s="152">
        <f>E18</f>
        <v>2009.6</v>
      </c>
      <c r="L18" s="6" t="s">
        <v>3699</v>
      </c>
      <c r="M18" s="141">
        <v>1984</v>
      </c>
      <c r="N18" t="s">
        <v>4187</v>
      </c>
    </row>
    <row r="19" spans="1:14">
      <c r="A19" s="169"/>
      <c r="B19" s="6" t="s">
        <v>3700</v>
      </c>
      <c r="C19" s="167">
        <v>46077</v>
      </c>
      <c r="D19" s="6" t="s">
        <v>118</v>
      </c>
      <c r="E19" s="168">
        <v>1171.2</v>
      </c>
      <c r="F19" s="6" t="s">
        <v>542</v>
      </c>
      <c r="G19" s="120">
        <v>67180000</v>
      </c>
      <c r="H19" s="6" t="s">
        <v>4184</v>
      </c>
      <c r="I19" s="141">
        <f>E19/2</f>
        <v>585.6</v>
      </c>
      <c r="L19" s="6" t="s">
        <v>4184</v>
      </c>
      <c r="M19" s="141">
        <v>615</v>
      </c>
      <c r="N19" t="s">
        <v>4188</v>
      </c>
    </row>
    <row r="20" spans="1:14">
      <c r="A20" s="169"/>
      <c r="B20" s="6" t="s">
        <v>3702</v>
      </c>
      <c r="C20" s="167">
        <v>46077</v>
      </c>
      <c r="D20" s="6" t="s">
        <v>118</v>
      </c>
      <c r="E20" s="168">
        <v>8528</v>
      </c>
      <c r="F20" s="6" t="s">
        <v>539</v>
      </c>
      <c r="G20" s="120">
        <v>67180000</v>
      </c>
      <c r="H20" s="6" t="s">
        <v>4185</v>
      </c>
      <c r="I20" s="141">
        <f>E19/2</f>
        <v>585.6</v>
      </c>
      <c r="L20" s="6" t="s">
        <v>4185</v>
      </c>
      <c r="M20" s="141">
        <v>602</v>
      </c>
      <c r="N20" t="s">
        <v>4188</v>
      </c>
    </row>
    <row r="21" spans="1:14">
      <c r="A21" s="169"/>
      <c r="B21" s="6" t="s">
        <v>3702</v>
      </c>
      <c r="C21" s="167">
        <v>46077</v>
      </c>
      <c r="D21" s="6" t="s">
        <v>118</v>
      </c>
      <c r="E21" s="168">
        <v>7104</v>
      </c>
      <c r="F21" s="6" t="s">
        <v>539</v>
      </c>
      <c r="G21" s="120">
        <v>67180000</v>
      </c>
      <c r="H21" s="6" t="s">
        <v>3702</v>
      </c>
      <c r="I21" s="146">
        <f>E20+E21+E22</f>
        <v>22736</v>
      </c>
      <c r="J21" s="228">
        <f>M21-I21</f>
        <v>-14396</v>
      </c>
      <c r="L21" s="6" t="s">
        <v>3702</v>
      </c>
      <c r="M21" s="141">
        <v>8340</v>
      </c>
      <c r="N21" t="s">
        <v>4189</v>
      </c>
    </row>
    <row r="22" spans="1:14">
      <c r="A22" s="169"/>
      <c r="B22" s="6" t="s">
        <v>3702</v>
      </c>
      <c r="C22" s="167">
        <v>46077</v>
      </c>
      <c r="D22" s="6" t="s">
        <v>118</v>
      </c>
      <c r="E22" s="168">
        <v>7104</v>
      </c>
      <c r="F22" s="6" t="s">
        <v>539</v>
      </c>
      <c r="G22" s="120">
        <v>67180000</v>
      </c>
      <c r="H22" s="6" t="s">
        <v>3701</v>
      </c>
      <c r="I22" s="152">
        <f>E23</f>
        <v>8528</v>
      </c>
      <c r="L22" s="6" t="s">
        <v>3701</v>
      </c>
      <c r="M22" s="141">
        <v>19111</v>
      </c>
      <c r="N22" t="s">
        <v>4189</v>
      </c>
    </row>
    <row r="23" spans="1:14" ht="15" thickBot="1">
      <c r="A23" s="169"/>
      <c r="B23" s="6" t="s">
        <v>3701</v>
      </c>
      <c r="C23" s="167">
        <v>46077</v>
      </c>
      <c r="D23" s="6" t="s">
        <v>118</v>
      </c>
      <c r="E23" s="168">
        <v>8528</v>
      </c>
      <c r="F23" s="6" t="s">
        <v>539</v>
      </c>
      <c r="G23" s="120">
        <v>67180000</v>
      </c>
      <c r="H23" s="122" t="s">
        <v>3705</v>
      </c>
      <c r="I23" s="227">
        <f>E24</f>
        <v>17670.400000000001</v>
      </c>
      <c r="L23" s="122" t="s">
        <v>3705</v>
      </c>
      <c r="M23" s="141">
        <v>17242</v>
      </c>
      <c r="N23" t="s">
        <v>4186</v>
      </c>
    </row>
    <row r="24" spans="1:14" ht="15" thickBot="1">
      <c r="A24" s="170" t="s">
        <v>3704</v>
      </c>
      <c r="B24" s="122" t="s">
        <v>3705</v>
      </c>
      <c r="C24" s="171">
        <v>45713</v>
      </c>
      <c r="D24" s="122" t="s">
        <v>118</v>
      </c>
      <c r="E24" s="172">
        <v>17670.400000000001</v>
      </c>
      <c r="F24" s="122" t="s">
        <v>1106</v>
      </c>
      <c r="G24" s="123">
        <v>67180000</v>
      </c>
      <c r="I24" s="154">
        <f>SUM(I16:I23)</f>
        <v>58681.599999999999</v>
      </c>
    </row>
    <row r="25" spans="1:14" ht="15" thickBot="1">
      <c r="E25" s="153">
        <f>SUM(E16:E24)</f>
        <v>58681.599999999999</v>
      </c>
    </row>
    <row r="26" spans="1:14" ht="15.5" thickTop="1" thickBot="1"/>
    <row r="27" spans="1:14">
      <c r="A27" s="116" t="s">
        <v>2137</v>
      </c>
      <c r="B27" s="117" t="s">
        <v>2138</v>
      </c>
      <c r="C27" s="117" t="s">
        <v>2139</v>
      </c>
      <c r="D27" s="117" t="s">
        <v>2140</v>
      </c>
      <c r="E27" s="117" t="s">
        <v>2141</v>
      </c>
      <c r="F27" s="117" t="s">
        <v>14</v>
      </c>
      <c r="G27" s="118" t="s">
        <v>2149</v>
      </c>
    </row>
    <row r="28" spans="1:14">
      <c r="A28" s="169" t="s">
        <v>6331</v>
      </c>
      <c r="B28" s="6" t="s">
        <v>2152</v>
      </c>
      <c r="C28" s="167">
        <v>46107</v>
      </c>
      <c r="D28" s="6" t="s">
        <v>118</v>
      </c>
      <c r="E28" s="168">
        <v>2732.8</v>
      </c>
      <c r="F28" s="6" t="s">
        <v>1118</v>
      </c>
      <c r="G28" s="120">
        <v>67180000</v>
      </c>
      <c r="H28" t="s">
        <v>2152</v>
      </c>
      <c r="I28" s="141">
        <v>13584</v>
      </c>
      <c r="J28" t="s">
        <v>4187</v>
      </c>
    </row>
    <row r="29" spans="1:14">
      <c r="A29" s="169"/>
      <c r="B29" s="6" t="s">
        <v>3701</v>
      </c>
      <c r="C29" s="167">
        <v>46107</v>
      </c>
      <c r="D29" s="6" t="s">
        <v>118</v>
      </c>
      <c r="E29" s="168">
        <v>1433.6</v>
      </c>
      <c r="F29" s="6" t="s">
        <v>539</v>
      </c>
      <c r="G29" s="120">
        <v>67180000</v>
      </c>
      <c r="H29" t="s">
        <v>3701</v>
      </c>
      <c r="I29" s="141">
        <v>19111</v>
      </c>
      <c r="J29" t="s">
        <v>4189</v>
      </c>
    </row>
    <row r="30" spans="1:14">
      <c r="A30" s="169"/>
      <c r="B30" s="6" t="s">
        <v>4198</v>
      </c>
      <c r="C30" s="167">
        <v>46107</v>
      </c>
      <c r="D30" s="6" t="s">
        <v>118</v>
      </c>
      <c r="E30" s="168">
        <v>15104</v>
      </c>
      <c r="F30" s="6" t="s">
        <v>542</v>
      </c>
      <c r="G30" s="120">
        <v>67180000</v>
      </c>
      <c r="H30" t="s">
        <v>4198</v>
      </c>
      <c r="I30" s="141">
        <v>28100</v>
      </c>
      <c r="J30" t="s">
        <v>4188</v>
      </c>
    </row>
    <row r="31" spans="1:14">
      <c r="A31" s="169"/>
      <c r="B31" s="6" t="s">
        <v>6408</v>
      </c>
      <c r="C31" s="167">
        <v>46107</v>
      </c>
      <c r="D31" s="6" t="s">
        <v>118</v>
      </c>
      <c r="E31" s="168">
        <v>2124.8000000000002</v>
      </c>
      <c r="F31" s="6" t="s">
        <v>539</v>
      </c>
      <c r="G31" s="120">
        <v>67180000</v>
      </c>
      <c r="H31" t="s">
        <v>6408</v>
      </c>
      <c r="I31" s="141">
        <v>1067</v>
      </c>
      <c r="J31" t="s">
        <v>4189</v>
      </c>
    </row>
    <row r="32" spans="1:14" ht="15" thickBot="1">
      <c r="A32" s="170" t="s">
        <v>6409</v>
      </c>
      <c r="B32" s="6" t="s">
        <v>6442</v>
      </c>
      <c r="C32" s="171">
        <v>46107</v>
      </c>
      <c r="D32" s="122" t="s">
        <v>118</v>
      </c>
      <c r="E32" s="333">
        <v>2334.04</v>
      </c>
      <c r="F32" s="122" t="s">
        <v>539</v>
      </c>
      <c r="G32" s="123">
        <v>67180000</v>
      </c>
    </row>
    <row r="33" spans="2:11">
      <c r="B33" s="373" t="s">
        <v>7391</v>
      </c>
    </row>
    <row r="35" spans="2:11">
      <c r="H35" t="s">
        <v>7406</v>
      </c>
      <c r="I35" s="141">
        <v>1736</v>
      </c>
      <c r="K35">
        <f>4*31</f>
        <v>124</v>
      </c>
    </row>
    <row r="36" spans="2:11">
      <c r="H36" t="s">
        <v>7407</v>
      </c>
      <c r="I36" s="141">
        <v>3432</v>
      </c>
    </row>
    <row r="37" spans="2:11">
      <c r="H37" t="s">
        <v>7408</v>
      </c>
      <c r="I37" s="141">
        <v>31200</v>
      </c>
    </row>
    <row r="38" spans="2:11">
      <c r="H38" t="s">
        <v>7409</v>
      </c>
      <c r="I38" s="141">
        <v>1336</v>
      </c>
    </row>
    <row r="39" spans="2:11">
      <c r="I39" s="152">
        <f>SUM(I35:I38)</f>
        <v>37704</v>
      </c>
    </row>
    <row r="41" spans="2:11" ht="16">
      <c r="H41" s="403" t="s">
        <v>8093</v>
      </c>
    </row>
    <row r="42" spans="2:11" ht="16">
      <c r="H42" s="403" t="s">
        <v>8094</v>
      </c>
    </row>
  </sheetData>
  <mergeCells count="4">
    <mergeCell ref="W2:W3"/>
    <mergeCell ref="X2:X3"/>
    <mergeCell ref="W4:W6"/>
    <mergeCell ref="X4:X6"/>
  </mergeCells>
  <conditionalFormatting sqref="H1:H5">
    <cfRule type="duplicateValues" dxfId="870" priority="5"/>
  </conditionalFormatting>
  <conditionalFormatting sqref="H16:H20">
    <cfRule type="duplicateValues" dxfId="869" priority="1"/>
  </conditionalFormatting>
  <conditionalFormatting sqref="K9">
    <cfRule type="duplicateValues" dxfId="868" priority="4"/>
  </conditionalFormatting>
  <conditionalFormatting sqref="K11">
    <cfRule type="duplicateValues" dxfId="867" priority="2"/>
  </conditionalFormatting>
  <conditionalFormatting sqref="L1:L6">
    <cfRule type="duplicateValues" dxfId="866" priority="7"/>
  </conditionalFormatting>
  <conditionalFormatting sqref="L16:L20 L24:L25">
    <cfRule type="duplicateValues" dxfId="865" priority="6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C894-E886-4E71-ADEA-6F50EBA66F0F}">
  <dimension ref="A1:AS468"/>
  <sheetViews>
    <sheetView workbookViewId="0">
      <pane ySplit="1" topLeftCell="A397" activePane="bottomLeft" state="frozen"/>
      <selection pane="bottomLeft" activeCell="F460" sqref="F460"/>
    </sheetView>
  </sheetViews>
  <sheetFormatPr defaultRowHeight="14.5"/>
  <cols>
    <col min="38" max="38" width="12.90625" bestFit="1" customWidth="1"/>
    <col min="39" max="39" width="25.26953125" bestFit="1" customWidth="1"/>
    <col min="40" max="40" width="24.453125" bestFit="1" customWidth="1"/>
    <col min="41" max="41" width="14.1796875" bestFit="1" customWidth="1"/>
    <col min="42" max="42" width="21.1796875" bestFit="1" customWidth="1"/>
    <col min="43" max="43" width="16" bestFit="1" customWidth="1"/>
    <col min="44" max="44" width="13.54296875" bestFit="1" customWidth="1"/>
    <col min="45" max="45" width="28.1796875" bestFit="1" customWidth="1"/>
  </cols>
  <sheetData>
    <row r="1" spans="1:45" s="182" customFormat="1" ht="29.25" customHeight="1" thickBot="1">
      <c r="A1" s="173" t="s">
        <v>3713</v>
      </c>
      <c r="B1" s="173" t="s">
        <v>3714</v>
      </c>
      <c r="C1" s="174" t="s">
        <v>3715</v>
      </c>
      <c r="D1" s="175" t="s">
        <v>3716</v>
      </c>
      <c r="E1" s="176" t="s">
        <v>3717</v>
      </c>
      <c r="F1" s="175" t="s">
        <v>3718</v>
      </c>
      <c r="G1" s="175" t="s">
        <v>3719</v>
      </c>
      <c r="H1" s="177" t="s">
        <v>3720</v>
      </c>
      <c r="I1" s="178" t="s">
        <v>3721</v>
      </c>
      <c r="J1" s="176" t="s">
        <v>3722</v>
      </c>
      <c r="K1" s="179" t="s">
        <v>3723</v>
      </c>
      <c r="L1" s="180" t="s">
        <v>3724</v>
      </c>
      <c r="M1" s="180" t="s">
        <v>3725</v>
      </c>
      <c r="N1" s="181" t="s">
        <v>3726</v>
      </c>
      <c r="O1" s="177" t="s">
        <v>3727</v>
      </c>
      <c r="P1" s="179" t="s">
        <v>3728</v>
      </c>
      <c r="Q1" s="179" t="s">
        <v>3729</v>
      </c>
      <c r="R1" s="175" t="s">
        <v>3730</v>
      </c>
      <c r="S1" s="175" t="s">
        <v>3731</v>
      </c>
      <c r="T1" s="176" t="s">
        <v>3732</v>
      </c>
      <c r="U1" s="176" t="s">
        <v>3733</v>
      </c>
      <c r="V1" s="176" t="s">
        <v>3734</v>
      </c>
      <c r="W1" s="175" t="s">
        <v>3735</v>
      </c>
      <c r="X1" s="175" t="s">
        <v>3736</v>
      </c>
    </row>
    <row r="2" spans="1:45" ht="16" thickBot="1">
      <c r="A2" s="183">
        <v>45842</v>
      </c>
      <c r="B2" s="183">
        <v>45842</v>
      </c>
      <c r="C2" s="184">
        <v>27</v>
      </c>
      <c r="D2" s="161" t="s">
        <v>3737</v>
      </c>
      <c r="E2" s="185"/>
      <c r="F2" s="161">
        <v>2910069209</v>
      </c>
      <c r="G2" s="161">
        <v>1197004349</v>
      </c>
      <c r="H2" s="186">
        <v>2592</v>
      </c>
      <c r="I2" s="187" t="s">
        <v>3738</v>
      </c>
      <c r="J2" s="188" t="s">
        <v>3739</v>
      </c>
      <c r="K2" s="189"/>
      <c r="L2" s="189">
        <v>1295.49</v>
      </c>
      <c r="M2" s="189">
        <v>0.49980324074074073</v>
      </c>
      <c r="N2" s="190">
        <v>2</v>
      </c>
      <c r="O2" s="186">
        <v>24</v>
      </c>
      <c r="P2" s="191">
        <v>189.22</v>
      </c>
      <c r="Q2" s="191">
        <v>323.89999999999998</v>
      </c>
      <c r="R2" s="161" t="s">
        <v>3740</v>
      </c>
      <c r="S2" s="161" t="s">
        <v>3741</v>
      </c>
      <c r="T2" s="185" t="s">
        <v>3742</v>
      </c>
      <c r="U2" s="185" t="s">
        <v>438</v>
      </c>
      <c r="V2" s="185" t="s">
        <v>3743</v>
      </c>
      <c r="W2" s="161"/>
      <c r="X2" s="192" t="s">
        <v>3744</v>
      </c>
      <c r="Y2" s="193" t="s">
        <v>3745</v>
      </c>
      <c r="Z2" s="194"/>
      <c r="AA2" s="161"/>
      <c r="AB2" s="195"/>
      <c r="AC2" s="6">
        <v>226</v>
      </c>
      <c r="AL2" s="265" t="s">
        <v>4378</v>
      </c>
      <c r="AM2" s="266" t="s">
        <v>4190</v>
      </c>
      <c r="AN2" s="266" t="s">
        <v>4379</v>
      </c>
      <c r="AO2" s="266" t="s">
        <v>4380</v>
      </c>
      <c r="AP2" s="266" t="s">
        <v>4381</v>
      </c>
      <c r="AQ2" s="266" t="s">
        <v>4382</v>
      </c>
      <c r="AR2" s="266" t="s">
        <v>4383</v>
      </c>
      <c r="AS2" s="266" t="s">
        <v>4384</v>
      </c>
    </row>
    <row r="3" spans="1:45" ht="16" thickBot="1">
      <c r="A3" s="183">
        <v>45842</v>
      </c>
      <c r="B3" s="183">
        <v>45842</v>
      </c>
      <c r="C3" s="184">
        <v>27</v>
      </c>
      <c r="D3" s="161" t="s">
        <v>3737</v>
      </c>
      <c r="E3" s="185"/>
      <c r="F3" s="161">
        <v>2910069210</v>
      </c>
      <c r="G3" s="161">
        <v>3197001993</v>
      </c>
      <c r="H3" s="186">
        <v>2592</v>
      </c>
      <c r="I3" s="187" t="s">
        <v>3738</v>
      </c>
      <c r="J3" s="188" t="s">
        <v>3746</v>
      </c>
      <c r="K3" s="189"/>
      <c r="L3" s="189">
        <v>1295.49</v>
      </c>
      <c r="M3" s="189">
        <v>0.49980324074074073</v>
      </c>
      <c r="N3" s="190">
        <v>2</v>
      </c>
      <c r="O3" s="186">
        <v>24</v>
      </c>
      <c r="P3" s="191">
        <v>189.22</v>
      </c>
      <c r="Q3" s="191">
        <v>323.89999999999998</v>
      </c>
      <c r="R3" s="161" t="s">
        <v>3740</v>
      </c>
      <c r="S3" s="161" t="s">
        <v>3741</v>
      </c>
      <c r="T3" s="185" t="s">
        <v>3742</v>
      </c>
      <c r="U3" s="185" t="s">
        <v>438</v>
      </c>
      <c r="V3" s="185" t="s">
        <v>3743</v>
      </c>
      <c r="W3" s="161"/>
      <c r="X3" s="192" t="s">
        <v>3744</v>
      </c>
      <c r="Y3" s="193" t="s">
        <v>3745</v>
      </c>
      <c r="Z3" s="194"/>
      <c r="AA3" s="161"/>
      <c r="AB3" s="195"/>
      <c r="AC3" s="6">
        <v>226</v>
      </c>
      <c r="AL3" s="267" t="s">
        <v>4385</v>
      </c>
      <c r="AM3" s="268" t="s">
        <v>4192</v>
      </c>
      <c r="AN3" s="268" t="s">
        <v>4386</v>
      </c>
      <c r="AO3" s="268" t="s">
        <v>4387</v>
      </c>
      <c r="AP3" s="268" t="s">
        <v>4275</v>
      </c>
      <c r="AQ3" s="268" t="s">
        <v>4388</v>
      </c>
      <c r="AR3" s="268">
        <v>30720</v>
      </c>
      <c r="AS3" s="268" t="s">
        <v>4389</v>
      </c>
    </row>
    <row r="4" spans="1:45" ht="16" thickBot="1">
      <c r="A4" s="183">
        <v>45842</v>
      </c>
      <c r="B4" s="183">
        <v>45842</v>
      </c>
      <c r="C4" s="184">
        <v>27</v>
      </c>
      <c r="D4" s="161" t="s">
        <v>3747</v>
      </c>
      <c r="E4" s="185"/>
      <c r="F4" s="161">
        <v>2910069211</v>
      </c>
      <c r="G4" s="161">
        <v>1197004354</v>
      </c>
      <c r="H4" s="186">
        <v>6208</v>
      </c>
      <c r="I4" s="187" t="s">
        <v>3748</v>
      </c>
      <c r="J4" s="188" t="s">
        <v>3749</v>
      </c>
      <c r="K4" s="189"/>
      <c r="L4" s="189">
        <v>1150.18</v>
      </c>
      <c r="M4" s="189">
        <v>0.18527384020618556</v>
      </c>
      <c r="N4" s="190">
        <v>2</v>
      </c>
      <c r="O4" s="186">
        <v>20</v>
      </c>
      <c r="P4" s="191">
        <v>130.37</v>
      </c>
      <c r="Q4" s="191">
        <v>287.57</v>
      </c>
      <c r="R4" s="161" t="s">
        <v>3740</v>
      </c>
      <c r="S4" s="161" t="s">
        <v>3741</v>
      </c>
      <c r="T4" s="185" t="s">
        <v>3742</v>
      </c>
      <c r="U4" s="185" t="s">
        <v>438</v>
      </c>
      <c r="V4" s="185" t="s">
        <v>3743</v>
      </c>
      <c r="W4" s="161"/>
      <c r="X4" s="192" t="s">
        <v>3744</v>
      </c>
      <c r="Y4" s="193" t="s">
        <v>3745</v>
      </c>
      <c r="Z4" s="194"/>
      <c r="AA4" s="161"/>
      <c r="AB4" s="195"/>
      <c r="AC4" s="6">
        <v>226</v>
      </c>
      <c r="AL4" s="267" t="s">
        <v>4390</v>
      </c>
      <c r="AM4" s="268" t="s">
        <v>4391</v>
      </c>
      <c r="AN4" s="268" t="s">
        <v>4386</v>
      </c>
      <c r="AO4" s="268" t="s">
        <v>4387</v>
      </c>
      <c r="AP4" s="268" t="s">
        <v>4329</v>
      </c>
      <c r="AQ4" s="268" t="s">
        <v>4388</v>
      </c>
      <c r="AR4" s="268">
        <v>10560</v>
      </c>
      <c r="AS4" s="268" t="s">
        <v>4392</v>
      </c>
    </row>
    <row r="5" spans="1:45" ht="16" thickBot="1">
      <c r="A5" s="183">
        <v>45842</v>
      </c>
      <c r="B5" s="183">
        <v>45842</v>
      </c>
      <c r="C5" s="184">
        <v>27</v>
      </c>
      <c r="D5" s="161" t="s">
        <v>3750</v>
      </c>
      <c r="E5" s="185"/>
      <c r="F5" s="161">
        <v>2910069212</v>
      </c>
      <c r="G5" s="161">
        <v>3197002016</v>
      </c>
      <c r="H5" s="186">
        <v>2112</v>
      </c>
      <c r="I5" s="187" t="s">
        <v>3751</v>
      </c>
      <c r="J5" s="188" t="s">
        <v>3752</v>
      </c>
      <c r="K5" s="189"/>
      <c r="L5" s="189">
        <v>723.85</v>
      </c>
      <c r="M5" s="189">
        <v>0.34273200757575761</v>
      </c>
      <c r="N5" s="190">
        <v>1</v>
      </c>
      <c r="O5" s="186">
        <v>12</v>
      </c>
      <c r="P5" s="191">
        <v>80.260000000000005</v>
      </c>
      <c r="Q5" s="191">
        <v>180.98</v>
      </c>
      <c r="R5" s="161" t="s">
        <v>3740</v>
      </c>
      <c r="S5" s="161" t="s">
        <v>3741</v>
      </c>
      <c r="T5" s="185" t="s">
        <v>3742</v>
      </c>
      <c r="U5" s="185" t="s">
        <v>438</v>
      </c>
      <c r="V5" s="185" t="s">
        <v>3743</v>
      </c>
      <c r="W5" s="161"/>
      <c r="X5" s="192" t="s">
        <v>3744</v>
      </c>
      <c r="Y5" s="193" t="s">
        <v>3745</v>
      </c>
      <c r="Z5" s="194"/>
      <c r="AA5" s="161"/>
      <c r="AB5" s="195"/>
      <c r="AC5" s="6">
        <v>226</v>
      </c>
      <c r="AL5" s="267" t="s">
        <v>4393</v>
      </c>
      <c r="AM5" s="268" t="s">
        <v>4192</v>
      </c>
      <c r="AN5" s="268" t="s">
        <v>4386</v>
      </c>
      <c r="AO5" s="268" t="s">
        <v>4387</v>
      </c>
      <c r="AP5" s="268" t="s">
        <v>4332</v>
      </c>
      <c r="AQ5" s="268" t="s">
        <v>4388</v>
      </c>
      <c r="AR5" s="268">
        <v>8448</v>
      </c>
      <c r="AS5" s="268" t="s">
        <v>4392</v>
      </c>
    </row>
    <row r="6" spans="1:45" ht="16" thickBot="1">
      <c r="A6" s="183">
        <v>45842</v>
      </c>
      <c r="B6" s="183">
        <v>45842</v>
      </c>
      <c r="C6" s="184">
        <v>27</v>
      </c>
      <c r="D6" s="161" t="s">
        <v>3750</v>
      </c>
      <c r="E6" s="185"/>
      <c r="F6" s="161">
        <v>2910069213</v>
      </c>
      <c r="G6" s="161">
        <v>3197002020</v>
      </c>
      <c r="H6" s="186">
        <v>2112</v>
      </c>
      <c r="I6" s="187" t="s">
        <v>3751</v>
      </c>
      <c r="J6" s="188" t="s">
        <v>3753</v>
      </c>
      <c r="K6" s="189"/>
      <c r="L6" s="189">
        <v>723.85</v>
      </c>
      <c r="M6" s="189">
        <v>0.34273200757575761</v>
      </c>
      <c r="N6" s="190">
        <v>1</v>
      </c>
      <c r="O6" s="186">
        <v>12</v>
      </c>
      <c r="P6" s="191">
        <v>80.260000000000005</v>
      </c>
      <c r="Q6" s="191">
        <v>180.98</v>
      </c>
      <c r="R6" s="161" t="s">
        <v>3740</v>
      </c>
      <c r="S6" s="161" t="s">
        <v>3741</v>
      </c>
      <c r="T6" s="185" t="s">
        <v>3742</v>
      </c>
      <c r="U6" s="185" t="s">
        <v>438</v>
      </c>
      <c r="V6" s="185" t="s">
        <v>3743</v>
      </c>
      <c r="W6" s="161"/>
      <c r="X6" s="192" t="s">
        <v>3744</v>
      </c>
      <c r="Y6" s="193" t="s">
        <v>3745</v>
      </c>
      <c r="Z6" s="194"/>
      <c r="AA6" s="161"/>
      <c r="AB6" s="195"/>
      <c r="AC6" s="6">
        <v>226</v>
      </c>
      <c r="AL6" s="269" t="s">
        <v>4394</v>
      </c>
      <c r="AM6" s="270" t="s">
        <v>4192</v>
      </c>
      <c r="AN6" s="270" t="s">
        <v>4386</v>
      </c>
      <c r="AO6" s="270" t="s">
        <v>4387</v>
      </c>
      <c r="AP6" s="270" t="s">
        <v>4347</v>
      </c>
      <c r="AQ6" s="270" t="s">
        <v>4388</v>
      </c>
      <c r="AR6" s="270">
        <v>3456</v>
      </c>
      <c r="AS6" s="270" t="s">
        <v>4389</v>
      </c>
    </row>
    <row r="7" spans="1:45" ht="16" thickBot="1">
      <c r="A7" s="183">
        <v>45842</v>
      </c>
      <c r="B7" s="183">
        <v>45842</v>
      </c>
      <c r="C7" s="184">
        <v>27</v>
      </c>
      <c r="D7" s="161" t="s">
        <v>3754</v>
      </c>
      <c r="E7" s="185"/>
      <c r="F7" s="161">
        <v>2910069214</v>
      </c>
      <c r="G7" s="161">
        <v>1197004352</v>
      </c>
      <c r="H7" s="186">
        <v>2112</v>
      </c>
      <c r="I7" s="187" t="s">
        <v>3755</v>
      </c>
      <c r="J7" s="188" t="s">
        <v>3756</v>
      </c>
      <c r="K7" s="189"/>
      <c r="L7" s="189">
        <v>723.85</v>
      </c>
      <c r="M7" s="189">
        <v>0.34273200757575761</v>
      </c>
      <c r="N7" s="190">
        <v>1</v>
      </c>
      <c r="O7" s="186">
        <v>12</v>
      </c>
      <c r="P7" s="191">
        <v>80.260000000000005</v>
      </c>
      <c r="Q7" s="191">
        <v>180.98</v>
      </c>
      <c r="R7" s="161" t="s">
        <v>3740</v>
      </c>
      <c r="S7" s="161" t="s">
        <v>3741</v>
      </c>
      <c r="T7" s="185" t="s">
        <v>3742</v>
      </c>
      <c r="U7" s="185" t="s">
        <v>438</v>
      </c>
      <c r="V7" s="185" t="s">
        <v>3743</v>
      </c>
      <c r="W7" s="161"/>
      <c r="X7" s="192" t="s">
        <v>3744</v>
      </c>
      <c r="Y7" s="193" t="s">
        <v>3745</v>
      </c>
      <c r="Z7" s="194"/>
      <c r="AA7" s="161"/>
      <c r="AB7" s="195"/>
      <c r="AC7" s="6">
        <v>226</v>
      </c>
      <c r="AL7" s="267" t="s">
        <v>4365</v>
      </c>
      <c r="AM7" s="268" t="s">
        <v>4192</v>
      </c>
      <c r="AN7" s="268" t="s">
        <v>4386</v>
      </c>
      <c r="AO7" s="268" t="s">
        <v>4387</v>
      </c>
      <c r="AP7" s="268" t="s">
        <v>4306</v>
      </c>
      <c r="AQ7" s="268" t="s">
        <v>4388</v>
      </c>
      <c r="AR7" s="268">
        <v>4224</v>
      </c>
      <c r="AS7" s="268" t="s">
        <v>4395</v>
      </c>
    </row>
    <row r="8" spans="1:45" ht="16" thickBot="1">
      <c r="A8" s="183">
        <v>45842</v>
      </c>
      <c r="B8" s="183">
        <v>45842</v>
      </c>
      <c r="C8" s="184">
        <v>27</v>
      </c>
      <c r="D8" s="161" t="s">
        <v>3754</v>
      </c>
      <c r="E8" s="185"/>
      <c r="F8" s="161">
        <v>2910069215</v>
      </c>
      <c r="G8" s="161">
        <v>3197001996</v>
      </c>
      <c r="H8" s="186">
        <v>4224</v>
      </c>
      <c r="I8" s="187" t="s">
        <v>3755</v>
      </c>
      <c r="J8" s="188" t="s">
        <v>3757</v>
      </c>
      <c r="K8" s="189"/>
      <c r="L8" s="189">
        <v>1447.7</v>
      </c>
      <c r="M8" s="189">
        <v>0.34273200757575761</v>
      </c>
      <c r="N8" s="190">
        <v>2</v>
      </c>
      <c r="O8" s="186">
        <v>24</v>
      </c>
      <c r="P8" s="191">
        <v>160.51</v>
      </c>
      <c r="Q8" s="191">
        <v>361.95</v>
      </c>
      <c r="R8" s="161" t="s">
        <v>3740</v>
      </c>
      <c r="S8" s="161" t="s">
        <v>3741</v>
      </c>
      <c r="T8" s="185" t="s">
        <v>3742</v>
      </c>
      <c r="U8" s="185" t="s">
        <v>438</v>
      </c>
      <c r="V8" s="185" t="s">
        <v>3743</v>
      </c>
      <c r="W8" s="161"/>
      <c r="X8" s="192" t="s">
        <v>3744</v>
      </c>
      <c r="Y8" s="193" t="s">
        <v>3745</v>
      </c>
      <c r="Z8" s="194"/>
      <c r="AA8" s="161"/>
      <c r="AB8" s="195"/>
      <c r="AC8" s="6">
        <v>226</v>
      </c>
      <c r="AL8" s="267" t="s">
        <v>4337</v>
      </c>
      <c r="AM8" s="268" t="s">
        <v>4192</v>
      </c>
      <c r="AN8" s="268" t="s">
        <v>4386</v>
      </c>
      <c r="AO8" s="268" t="s">
        <v>4387</v>
      </c>
      <c r="AP8" s="268" t="s">
        <v>4275</v>
      </c>
      <c r="AQ8" s="268" t="s">
        <v>4388</v>
      </c>
      <c r="AR8" s="268">
        <v>23040</v>
      </c>
      <c r="AS8" s="268" t="s">
        <v>4389</v>
      </c>
    </row>
    <row r="9" spans="1:45" ht="16" thickBot="1">
      <c r="A9" s="183">
        <v>45842</v>
      </c>
      <c r="B9" s="183">
        <v>45842</v>
      </c>
      <c r="C9" s="184">
        <v>27</v>
      </c>
      <c r="D9" s="161" t="s">
        <v>3758</v>
      </c>
      <c r="E9" s="185"/>
      <c r="F9" s="161">
        <v>2910069216</v>
      </c>
      <c r="G9" s="161">
        <v>3197002018</v>
      </c>
      <c r="H9" s="186">
        <v>3840</v>
      </c>
      <c r="I9" s="187" t="s">
        <v>3759</v>
      </c>
      <c r="J9" s="188" t="s">
        <v>3760</v>
      </c>
      <c r="K9" s="189"/>
      <c r="L9" s="189">
        <v>686.03</v>
      </c>
      <c r="M9" s="189">
        <v>0.17865364583333332</v>
      </c>
      <c r="N9" s="190">
        <v>1</v>
      </c>
      <c r="O9" s="186">
        <v>12</v>
      </c>
      <c r="P9" s="191">
        <v>76.8</v>
      </c>
      <c r="Q9" s="191">
        <v>167</v>
      </c>
      <c r="R9" s="161" t="s">
        <v>3740</v>
      </c>
      <c r="S9" s="161" t="s">
        <v>3741</v>
      </c>
      <c r="T9" s="185" t="s">
        <v>3742</v>
      </c>
      <c r="U9" s="185" t="s">
        <v>438</v>
      </c>
      <c r="V9" s="185" t="s">
        <v>3743</v>
      </c>
      <c r="W9" s="161"/>
      <c r="X9" s="192" t="s">
        <v>3744</v>
      </c>
      <c r="Y9" s="193" t="s">
        <v>3745</v>
      </c>
      <c r="Z9" s="194"/>
      <c r="AA9" s="161"/>
      <c r="AB9" s="195"/>
      <c r="AC9" s="6">
        <v>226</v>
      </c>
      <c r="AL9" s="267" t="s">
        <v>4335</v>
      </c>
      <c r="AM9" s="268" t="s">
        <v>4192</v>
      </c>
      <c r="AN9" s="268" t="s">
        <v>4386</v>
      </c>
      <c r="AO9" s="268" t="s">
        <v>4387</v>
      </c>
      <c r="AP9" s="268" t="s">
        <v>4332</v>
      </c>
      <c r="AQ9" s="268" t="s">
        <v>4388</v>
      </c>
      <c r="AR9" s="268">
        <v>8448</v>
      </c>
      <c r="AS9" s="268" t="s">
        <v>4392</v>
      </c>
    </row>
    <row r="10" spans="1:45">
      <c r="A10" s="183">
        <v>45847</v>
      </c>
      <c r="B10" s="183">
        <v>45847</v>
      </c>
      <c r="C10" s="184">
        <v>28</v>
      </c>
      <c r="D10" s="161" t="s">
        <v>3761</v>
      </c>
      <c r="E10" s="185"/>
      <c r="F10" s="161">
        <v>2910069305</v>
      </c>
      <c r="G10" s="161">
        <v>3197001989</v>
      </c>
      <c r="H10" s="186">
        <v>613</v>
      </c>
      <c r="I10" s="187" t="s">
        <v>3738</v>
      </c>
      <c r="J10" s="188" t="s">
        <v>3762</v>
      </c>
      <c r="K10" s="189"/>
      <c r="L10" s="189">
        <v>1629.95</v>
      </c>
      <c r="M10" s="189">
        <v>2.6589722675367047</v>
      </c>
      <c r="N10" s="190">
        <v>1</v>
      </c>
      <c r="O10" s="186">
        <v>6</v>
      </c>
      <c r="P10" s="191">
        <v>58.84</v>
      </c>
      <c r="Q10" s="191">
        <v>103</v>
      </c>
      <c r="R10" s="161" t="s">
        <v>3740</v>
      </c>
      <c r="S10" s="161" t="s">
        <v>3763</v>
      </c>
      <c r="T10" s="185" t="s">
        <v>3742</v>
      </c>
      <c r="U10" s="185" t="s">
        <v>438</v>
      </c>
      <c r="V10" s="185" t="s">
        <v>3743</v>
      </c>
      <c r="W10" s="161" t="s">
        <v>3764</v>
      </c>
      <c r="X10" s="161" t="s">
        <v>3765</v>
      </c>
      <c r="Y10" s="193" t="s">
        <v>3745</v>
      </c>
      <c r="Z10" s="194"/>
      <c r="AA10" s="161"/>
      <c r="AB10" s="195"/>
      <c r="AC10" s="6">
        <v>228</v>
      </c>
    </row>
    <row r="11" spans="1:45">
      <c r="A11" s="183">
        <v>45849</v>
      </c>
      <c r="B11" s="183">
        <v>45849</v>
      </c>
      <c r="C11" s="184">
        <v>28</v>
      </c>
      <c r="D11" s="161" t="s">
        <v>3766</v>
      </c>
      <c r="E11" s="185"/>
      <c r="F11" s="161">
        <v>2910069396</v>
      </c>
      <c r="G11" s="161">
        <v>1197004322</v>
      </c>
      <c r="H11" s="186">
        <v>3456</v>
      </c>
      <c r="I11" s="187" t="s">
        <v>3767</v>
      </c>
      <c r="J11" s="188" t="s">
        <v>3768</v>
      </c>
      <c r="K11" s="189"/>
      <c r="L11" s="189">
        <v>1062.6400000000001</v>
      </c>
      <c r="M11" s="189">
        <v>0.30747685185185186</v>
      </c>
      <c r="N11" s="190">
        <v>2</v>
      </c>
      <c r="O11" s="186">
        <v>24</v>
      </c>
      <c r="P11" s="191">
        <v>248.83</v>
      </c>
      <c r="Q11" s="191">
        <v>398</v>
      </c>
      <c r="R11" s="161" t="s">
        <v>3740</v>
      </c>
      <c r="S11" s="161" t="s">
        <v>3769</v>
      </c>
      <c r="T11" s="185" t="s">
        <v>3742</v>
      </c>
      <c r="U11" s="185" t="s">
        <v>438</v>
      </c>
      <c r="V11" s="185" t="s">
        <v>3743</v>
      </c>
      <c r="W11" s="161"/>
      <c r="X11" s="192" t="s">
        <v>3770</v>
      </c>
      <c r="Y11" s="193" t="s">
        <v>3745</v>
      </c>
      <c r="Z11" s="194"/>
      <c r="AA11" s="161"/>
      <c r="AB11" s="195"/>
      <c r="AC11" s="6">
        <v>229</v>
      </c>
    </row>
    <row r="12" spans="1:45">
      <c r="A12" s="183">
        <v>45849</v>
      </c>
      <c r="B12" s="183">
        <v>45849</v>
      </c>
      <c r="C12" s="184">
        <v>28</v>
      </c>
      <c r="D12" s="161" t="s">
        <v>3771</v>
      </c>
      <c r="E12" s="185"/>
      <c r="F12" s="161">
        <v>2910069397</v>
      </c>
      <c r="G12" s="161">
        <v>3197001983</v>
      </c>
      <c r="H12" s="186">
        <v>6912</v>
      </c>
      <c r="I12" s="187" t="s">
        <v>3767</v>
      </c>
      <c r="J12" s="188" t="s">
        <v>3772</v>
      </c>
      <c r="K12" s="189"/>
      <c r="L12" s="189">
        <v>2125.2800000000002</v>
      </c>
      <c r="M12" s="189">
        <v>0.30747685185185186</v>
      </c>
      <c r="N12" s="190">
        <v>4</v>
      </c>
      <c r="O12" s="186">
        <v>48</v>
      </c>
      <c r="P12" s="191">
        <v>497.66</v>
      </c>
      <c r="Q12" s="191">
        <v>804</v>
      </c>
      <c r="R12" s="161" t="s">
        <v>3740</v>
      </c>
      <c r="S12" s="161" t="s">
        <v>3769</v>
      </c>
      <c r="T12" s="185" t="s">
        <v>3742</v>
      </c>
      <c r="U12" s="185" t="s">
        <v>438</v>
      </c>
      <c r="V12" s="185" t="s">
        <v>3743</v>
      </c>
      <c r="W12" s="161"/>
      <c r="X12" s="192" t="s">
        <v>3770</v>
      </c>
      <c r="Y12" s="193" t="s">
        <v>3745</v>
      </c>
      <c r="Z12" s="194"/>
      <c r="AA12" s="161"/>
      <c r="AB12" s="195"/>
      <c r="AC12" s="6">
        <v>229</v>
      </c>
    </row>
    <row r="13" spans="1:45">
      <c r="A13" s="183">
        <v>45849</v>
      </c>
      <c r="B13" s="183">
        <v>45849</v>
      </c>
      <c r="C13" s="184">
        <v>28</v>
      </c>
      <c r="D13" s="161" t="s">
        <v>3771</v>
      </c>
      <c r="E13" s="185"/>
      <c r="F13" s="161">
        <v>2910069398</v>
      </c>
      <c r="G13" s="161">
        <v>3197001974</v>
      </c>
      <c r="H13" s="186">
        <v>1728</v>
      </c>
      <c r="I13" s="187" t="s">
        <v>3767</v>
      </c>
      <c r="J13" s="188" t="s">
        <v>3773</v>
      </c>
      <c r="K13" s="189"/>
      <c r="L13" s="189">
        <v>531.32000000000005</v>
      </c>
      <c r="M13" s="189">
        <v>0.30747685185185186</v>
      </c>
      <c r="N13" s="190">
        <v>1</v>
      </c>
      <c r="O13" s="186">
        <v>12</v>
      </c>
      <c r="P13" s="191">
        <v>124.42</v>
      </c>
      <c r="Q13" s="191">
        <v>201</v>
      </c>
      <c r="R13" s="161" t="s">
        <v>3740</v>
      </c>
      <c r="S13" s="161" t="s">
        <v>3769</v>
      </c>
      <c r="T13" s="185" t="s">
        <v>3742</v>
      </c>
      <c r="U13" s="185" t="s">
        <v>438</v>
      </c>
      <c r="V13" s="185" t="s">
        <v>3743</v>
      </c>
      <c r="W13" s="161"/>
      <c r="X13" s="192" t="s">
        <v>3770</v>
      </c>
      <c r="Y13" s="193" t="s">
        <v>3745</v>
      </c>
      <c r="Z13" s="194"/>
      <c r="AA13" s="161"/>
      <c r="AB13" s="195"/>
      <c r="AC13" s="6">
        <v>229</v>
      </c>
    </row>
    <row r="14" spans="1:45">
      <c r="A14" s="183">
        <v>45849</v>
      </c>
      <c r="B14" s="183">
        <v>45849</v>
      </c>
      <c r="C14" s="184">
        <v>28</v>
      </c>
      <c r="D14" s="161" t="s">
        <v>3774</v>
      </c>
      <c r="E14" s="185"/>
      <c r="F14" s="161">
        <v>2910069399</v>
      </c>
      <c r="G14" s="161">
        <v>1197004357</v>
      </c>
      <c r="H14" s="186">
        <v>2016</v>
      </c>
      <c r="I14" s="187" t="s">
        <v>3759</v>
      </c>
      <c r="J14" s="188" t="s">
        <v>3775</v>
      </c>
      <c r="K14" s="189"/>
      <c r="L14" s="189">
        <v>393.52</v>
      </c>
      <c r="M14" s="189">
        <v>0.19519841269841268</v>
      </c>
      <c r="N14" s="190">
        <v>1</v>
      </c>
      <c r="O14" s="186">
        <v>12</v>
      </c>
      <c r="P14" s="191">
        <v>53.43</v>
      </c>
      <c r="Q14" s="191">
        <v>142.02000000000001</v>
      </c>
      <c r="R14" s="161" t="s">
        <v>3740</v>
      </c>
      <c r="S14" s="161" t="s">
        <v>3769</v>
      </c>
      <c r="T14" s="185" t="s">
        <v>3742</v>
      </c>
      <c r="U14" s="185" t="s">
        <v>438</v>
      </c>
      <c r="V14" s="185" t="s">
        <v>3743</v>
      </c>
      <c r="W14" s="161"/>
      <c r="X14" s="192" t="s">
        <v>3770</v>
      </c>
      <c r="Y14" s="193" t="s">
        <v>3745</v>
      </c>
      <c r="Z14" s="194"/>
      <c r="AA14" s="161"/>
      <c r="AB14" s="195"/>
      <c r="AC14" s="6">
        <v>229</v>
      </c>
    </row>
    <row r="15" spans="1:45">
      <c r="A15" s="183">
        <v>45849</v>
      </c>
      <c r="B15" s="183">
        <v>45849</v>
      </c>
      <c r="C15" s="184">
        <v>28</v>
      </c>
      <c r="D15" s="161" t="s">
        <v>3758</v>
      </c>
      <c r="E15" s="185"/>
      <c r="F15" s="161">
        <v>2910069400</v>
      </c>
      <c r="G15" s="161">
        <v>3197002017</v>
      </c>
      <c r="H15" s="186">
        <v>3840</v>
      </c>
      <c r="I15" s="187" t="s">
        <v>3759</v>
      </c>
      <c r="J15" s="188" t="s">
        <v>3776</v>
      </c>
      <c r="K15" s="189"/>
      <c r="L15" s="189">
        <v>475.25</v>
      </c>
      <c r="M15" s="189">
        <v>0.12376302083333333</v>
      </c>
      <c r="N15" s="190">
        <v>1</v>
      </c>
      <c r="O15" s="186">
        <v>12</v>
      </c>
      <c r="P15" s="191">
        <v>76.8</v>
      </c>
      <c r="Q15" s="191">
        <v>167</v>
      </c>
      <c r="R15" s="161" t="s">
        <v>3740</v>
      </c>
      <c r="S15" s="161" t="s">
        <v>3769</v>
      </c>
      <c r="T15" s="185" t="s">
        <v>3742</v>
      </c>
      <c r="U15" s="185" t="s">
        <v>438</v>
      </c>
      <c r="V15" s="185" t="s">
        <v>3743</v>
      </c>
      <c r="W15" s="161"/>
      <c r="X15" s="192" t="s">
        <v>3770</v>
      </c>
      <c r="Y15" s="193" t="s">
        <v>3745</v>
      </c>
      <c r="Z15" s="194"/>
      <c r="AA15" s="161"/>
      <c r="AB15" s="195"/>
      <c r="AC15" s="6">
        <v>229</v>
      </c>
    </row>
    <row r="16" spans="1:45">
      <c r="A16" s="183">
        <v>45849</v>
      </c>
      <c r="B16" s="183">
        <v>45849</v>
      </c>
      <c r="C16" s="184">
        <v>28</v>
      </c>
      <c r="D16" s="161" t="s">
        <v>3777</v>
      </c>
      <c r="E16" s="185"/>
      <c r="F16" s="161">
        <v>2910069401</v>
      </c>
      <c r="G16" s="161">
        <v>3197001966</v>
      </c>
      <c r="H16" s="186">
        <v>2592</v>
      </c>
      <c r="I16" s="187" t="s">
        <v>3748</v>
      </c>
      <c r="J16" s="188" t="s">
        <v>3778</v>
      </c>
      <c r="K16" s="189"/>
      <c r="L16" s="189">
        <v>930.42</v>
      </c>
      <c r="M16" s="189">
        <v>0.35895833333333332</v>
      </c>
      <c r="N16" s="190">
        <v>2</v>
      </c>
      <c r="O16" s="186">
        <v>24</v>
      </c>
      <c r="P16" s="191">
        <v>181.44</v>
      </c>
      <c r="Q16" s="191">
        <v>316</v>
      </c>
      <c r="R16" s="161" t="s">
        <v>3740</v>
      </c>
      <c r="S16" s="161" t="s">
        <v>3769</v>
      </c>
      <c r="T16" s="185" t="s">
        <v>3742</v>
      </c>
      <c r="U16" s="185" t="s">
        <v>438</v>
      </c>
      <c r="V16" s="185" t="s">
        <v>3743</v>
      </c>
      <c r="W16" s="161"/>
      <c r="X16" s="192" t="s">
        <v>3770</v>
      </c>
      <c r="Y16" s="193" t="s">
        <v>3745</v>
      </c>
      <c r="Z16" s="194"/>
      <c r="AA16" s="161"/>
      <c r="AB16" s="195"/>
      <c r="AC16" s="6">
        <v>229</v>
      </c>
    </row>
    <row r="17" spans="1:29">
      <c r="A17" s="183">
        <v>45849</v>
      </c>
      <c r="B17" s="183">
        <v>45849</v>
      </c>
      <c r="C17" s="184">
        <v>28</v>
      </c>
      <c r="D17" s="161" t="s">
        <v>3777</v>
      </c>
      <c r="E17" s="185"/>
      <c r="F17" s="161">
        <v>2910069402</v>
      </c>
      <c r="G17" s="161">
        <v>1197004330</v>
      </c>
      <c r="H17" s="186">
        <v>1296</v>
      </c>
      <c r="I17" s="187" t="s">
        <v>3748</v>
      </c>
      <c r="J17" s="188" t="s">
        <v>3779</v>
      </c>
      <c r="K17" s="189"/>
      <c r="L17" s="189">
        <v>465.21</v>
      </c>
      <c r="M17" s="189">
        <v>0.35895833333333332</v>
      </c>
      <c r="N17" s="190">
        <v>1</v>
      </c>
      <c r="O17" s="186">
        <v>12</v>
      </c>
      <c r="P17" s="191">
        <v>90.72</v>
      </c>
      <c r="Q17" s="191">
        <v>158</v>
      </c>
      <c r="R17" s="161" t="s">
        <v>3740</v>
      </c>
      <c r="S17" s="161" t="s">
        <v>3769</v>
      </c>
      <c r="T17" s="185" t="s">
        <v>3742</v>
      </c>
      <c r="U17" s="185" t="s">
        <v>438</v>
      </c>
      <c r="V17" s="185" t="s">
        <v>3743</v>
      </c>
      <c r="W17" s="161"/>
      <c r="X17" s="192" t="s">
        <v>3770</v>
      </c>
      <c r="Y17" s="193" t="s">
        <v>3745</v>
      </c>
      <c r="Z17" s="194"/>
      <c r="AA17" s="161"/>
      <c r="AB17" s="195"/>
      <c r="AC17" s="6">
        <v>229</v>
      </c>
    </row>
    <row r="18" spans="1:29">
      <c r="A18" s="183">
        <v>45849</v>
      </c>
      <c r="B18" s="183">
        <v>45849</v>
      </c>
      <c r="C18" s="184">
        <v>28</v>
      </c>
      <c r="D18" s="161" t="s">
        <v>3777</v>
      </c>
      <c r="E18" s="185"/>
      <c r="F18" s="161">
        <v>2910069403</v>
      </c>
      <c r="G18" s="161">
        <v>3197001987</v>
      </c>
      <c r="H18" s="186">
        <v>2592</v>
      </c>
      <c r="I18" s="187" t="s">
        <v>3748</v>
      </c>
      <c r="J18" s="188" t="s">
        <v>3780</v>
      </c>
      <c r="K18" s="189"/>
      <c r="L18" s="189">
        <v>930.42</v>
      </c>
      <c r="M18" s="189">
        <v>0.35895833333333332</v>
      </c>
      <c r="N18" s="190">
        <v>2</v>
      </c>
      <c r="O18" s="186">
        <v>24</v>
      </c>
      <c r="P18" s="191">
        <v>181.44</v>
      </c>
      <c r="Q18" s="191">
        <v>316</v>
      </c>
      <c r="R18" s="161" t="s">
        <v>3740</v>
      </c>
      <c r="S18" s="161" t="s">
        <v>3769</v>
      </c>
      <c r="T18" s="185" t="s">
        <v>3742</v>
      </c>
      <c r="U18" s="185" t="s">
        <v>438</v>
      </c>
      <c r="V18" s="185" t="s">
        <v>3743</v>
      </c>
      <c r="W18" s="161"/>
      <c r="X18" s="192" t="s">
        <v>3770</v>
      </c>
      <c r="Y18" s="193" t="s">
        <v>3745</v>
      </c>
      <c r="Z18" s="194"/>
      <c r="AA18" s="161"/>
      <c r="AB18" s="195"/>
      <c r="AC18" s="6">
        <v>229</v>
      </c>
    </row>
    <row r="19" spans="1:29">
      <c r="A19" s="183">
        <v>45849</v>
      </c>
      <c r="B19" s="183">
        <v>45849</v>
      </c>
      <c r="C19" s="184">
        <v>28</v>
      </c>
      <c r="D19" s="161" t="s">
        <v>3777</v>
      </c>
      <c r="E19" s="185"/>
      <c r="F19" s="161">
        <v>2910069404</v>
      </c>
      <c r="G19" s="161">
        <v>1197004348</v>
      </c>
      <c r="H19" s="186">
        <v>1137</v>
      </c>
      <c r="I19" s="187" t="s">
        <v>3748</v>
      </c>
      <c r="J19" s="188" t="s">
        <v>3781</v>
      </c>
      <c r="K19" s="189"/>
      <c r="L19" s="189">
        <v>422.32</v>
      </c>
      <c r="M19" s="189">
        <v>0.37143359718557606</v>
      </c>
      <c r="N19" s="190">
        <v>1</v>
      </c>
      <c r="O19" s="186">
        <v>11</v>
      </c>
      <c r="P19" s="191">
        <v>79.59</v>
      </c>
      <c r="Q19" s="191">
        <v>137</v>
      </c>
      <c r="R19" s="161" t="s">
        <v>3740</v>
      </c>
      <c r="S19" s="161" t="s">
        <v>3769</v>
      </c>
      <c r="T19" s="185" t="s">
        <v>3742</v>
      </c>
      <c r="U19" s="185" t="s">
        <v>438</v>
      </c>
      <c r="V19" s="185" t="s">
        <v>3743</v>
      </c>
      <c r="W19" s="161"/>
      <c r="X19" s="192" t="s">
        <v>3770</v>
      </c>
      <c r="Y19" s="193" t="s">
        <v>3745</v>
      </c>
      <c r="Z19" s="194"/>
      <c r="AA19" s="161"/>
      <c r="AB19" s="195"/>
      <c r="AC19" s="6">
        <v>229</v>
      </c>
    </row>
    <row r="20" spans="1:29">
      <c r="A20" s="183">
        <v>45849</v>
      </c>
      <c r="B20" s="183">
        <v>45849</v>
      </c>
      <c r="C20" s="184">
        <v>28</v>
      </c>
      <c r="D20" s="161" t="s">
        <v>3782</v>
      </c>
      <c r="E20" s="185"/>
      <c r="F20" s="161">
        <v>2910069405</v>
      </c>
      <c r="G20" s="161">
        <v>3197002025</v>
      </c>
      <c r="H20" s="186">
        <v>1728</v>
      </c>
      <c r="I20" s="187" t="s">
        <v>3738</v>
      </c>
      <c r="J20" s="188" t="s">
        <v>3783</v>
      </c>
      <c r="K20" s="189"/>
      <c r="L20" s="189">
        <v>520.91</v>
      </c>
      <c r="M20" s="189">
        <v>0.30145254629629625</v>
      </c>
      <c r="N20" s="190">
        <v>1</v>
      </c>
      <c r="O20" s="186">
        <v>12</v>
      </c>
      <c r="P20" s="191">
        <v>0</v>
      </c>
      <c r="Q20" s="191">
        <v>132.91999999999999</v>
      </c>
      <c r="R20" s="161" t="s">
        <v>3740</v>
      </c>
      <c r="S20" s="161" t="s">
        <v>3769</v>
      </c>
      <c r="T20" s="185" t="s">
        <v>3742</v>
      </c>
      <c r="U20" s="185" t="s">
        <v>438</v>
      </c>
      <c r="V20" s="185" t="s">
        <v>3743</v>
      </c>
      <c r="W20" s="161"/>
      <c r="X20" s="192" t="s">
        <v>3770</v>
      </c>
      <c r="Y20" s="193" t="s">
        <v>3745</v>
      </c>
      <c r="Z20" s="194"/>
      <c r="AA20" s="161"/>
      <c r="AB20" s="195"/>
      <c r="AC20" s="6">
        <v>229</v>
      </c>
    </row>
    <row r="21" spans="1:29">
      <c r="A21" s="183">
        <v>45849</v>
      </c>
      <c r="B21" s="183">
        <v>45849</v>
      </c>
      <c r="C21" s="184">
        <v>28</v>
      </c>
      <c r="D21" s="161" t="s">
        <v>3784</v>
      </c>
      <c r="E21" s="185"/>
      <c r="F21" s="161">
        <v>2910069406</v>
      </c>
      <c r="G21" s="161">
        <v>3197001988</v>
      </c>
      <c r="H21" s="186">
        <v>657</v>
      </c>
      <c r="I21" s="187" t="s">
        <v>3751</v>
      </c>
      <c r="J21" s="188" t="s">
        <v>3785</v>
      </c>
      <c r="K21" s="189"/>
      <c r="L21" s="189">
        <v>120.15</v>
      </c>
      <c r="M21" s="189">
        <v>0.18287671232876712</v>
      </c>
      <c r="N21" s="190">
        <v>1</v>
      </c>
      <c r="O21" s="186">
        <v>5</v>
      </c>
      <c r="P21" s="191">
        <v>43.34</v>
      </c>
      <c r="Q21" s="191">
        <v>86</v>
      </c>
      <c r="R21" s="161" t="s">
        <v>3740</v>
      </c>
      <c r="S21" s="161" t="s">
        <v>3769</v>
      </c>
      <c r="T21" s="185" t="s">
        <v>3742</v>
      </c>
      <c r="U21" s="185" t="s">
        <v>438</v>
      </c>
      <c r="V21" s="185" t="s">
        <v>3743</v>
      </c>
      <c r="W21" s="161"/>
      <c r="X21" s="192" t="s">
        <v>3770</v>
      </c>
      <c r="Y21" s="193" t="s">
        <v>3745</v>
      </c>
      <c r="Z21" s="194"/>
      <c r="AA21" s="161"/>
      <c r="AB21" s="195"/>
      <c r="AC21" s="6">
        <v>229</v>
      </c>
    </row>
    <row r="22" spans="1:29">
      <c r="A22" s="183">
        <v>45856</v>
      </c>
      <c r="B22" s="183">
        <v>45856</v>
      </c>
      <c r="C22" s="184">
        <v>29</v>
      </c>
      <c r="D22" s="161" t="s">
        <v>3737</v>
      </c>
      <c r="E22" s="185"/>
      <c r="F22" s="161">
        <v>2910069584</v>
      </c>
      <c r="G22" s="161">
        <v>3197002046</v>
      </c>
      <c r="H22" s="186">
        <v>2592</v>
      </c>
      <c r="I22" s="187" t="s">
        <v>3738</v>
      </c>
      <c r="J22" s="188" t="s">
        <v>3786</v>
      </c>
      <c r="K22" s="189"/>
      <c r="L22" s="189">
        <v>714.49</v>
      </c>
      <c r="M22" s="189">
        <v>0.27565200617283953</v>
      </c>
      <c r="N22" s="190">
        <v>2</v>
      </c>
      <c r="O22" s="186">
        <v>24</v>
      </c>
      <c r="P22" s="191">
        <v>189.22</v>
      </c>
      <c r="Q22" s="191">
        <v>323.89999999999998</v>
      </c>
      <c r="R22" s="161" t="s">
        <v>3740</v>
      </c>
      <c r="S22" s="161" t="s">
        <v>3787</v>
      </c>
      <c r="T22" s="185" t="s">
        <v>3742</v>
      </c>
      <c r="U22" s="185" t="s">
        <v>438</v>
      </c>
      <c r="V22" s="185" t="s">
        <v>3743</v>
      </c>
      <c r="W22" s="161"/>
      <c r="X22" s="192" t="s">
        <v>3788</v>
      </c>
      <c r="Y22" s="193" t="s">
        <v>3745</v>
      </c>
      <c r="Z22" s="194"/>
      <c r="AA22" s="161"/>
      <c r="AB22" s="195"/>
      <c r="AC22" s="6">
        <v>230</v>
      </c>
    </row>
    <row r="23" spans="1:29">
      <c r="A23" s="183">
        <v>45856</v>
      </c>
      <c r="B23" s="183">
        <v>45856</v>
      </c>
      <c r="C23" s="184">
        <v>29</v>
      </c>
      <c r="D23" s="161" t="s">
        <v>3737</v>
      </c>
      <c r="E23" s="185"/>
      <c r="F23" s="161">
        <v>2910069585</v>
      </c>
      <c r="G23" s="161">
        <v>3197002037</v>
      </c>
      <c r="H23" s="186">
        <v>2592</v>
      </c>
      <c r="I23" s="187" t="s">
        <v>3738</v>
      </c>
      <c r="J23" s="188" t="s">
        <v>3789</v>
      </c>
      <c r="K23" s="189"/>
      <c r="L23" s="189">
        <v>714.49</v>
      </c>
      <c r="M23" s="189">
        <v>0.27565200617283953</v>
      </c>
      <c r="N23" s="190">
        <v>2</v>
      </c>
      <c r="O23" s="186">
        <v>24</v>
      </c>
      <c r="P23" s="191">
        <v>189.22</v>
      </c>
      <c r="Q23" s="191">
        <v>323.89999999999998</v>
      </c>
      <c r="R23" s="161" t="s">
        <v>3740</v>
      </c>
      <c r="S23" s="161" t="s">
        <v>3787</v>
      </c>
      <c r="T23" s="185" t="s">
        <v>3742</v>
      </c>
      <c r="U23" s="185" t="s">
        <v>438</v>
      </c>
      <c r="V23" s="185" t="s">
        <v>3743</v>
      </c>
      <c r="W23" s="161"/>
      <c r="X23" s="192" t="s">
        <v>3788</v>
      </c>
      <c r="Y23" s="193" t="s">
        <v>3745</v>
      </c>
      <c r="Z23" s="194"/>
      <c r="AA23" s="161"/>
      <c r="AB23" s="195"/>
      <c r="AC23" s="6">
        <v>230</v>
      </c>
    </row>
    <row r="24" spans="1:29">
      <c r="A24" s="183">
        <v>45856</v>
      </c>
      <c r="B24" s="183">
        <v>45856</v>
      </c>
      <c r="C24" s="184">
        <v>29</v>
      </c>
      <c r="D24" s="161" t="s">
        <v>3747</v>
      </c>
      <c r="E24" s="185"/>
      <c r="F24" s="161">
        <v>2910069586</v>
      </c>
      <c r="G24" s="161">
        <v>3197002033</v>
      </c>
      <c r="H24" s="186">
        <v>7680</v>
      </c>
      <c r="I24" s="187" t="s">
        <v>3748</v>
      </c>
      <c r="J24" s="188" t="s">
        <v>3790</v>
      </c>
      <c r="K24" s="189"/>
      <c r="L24" s="189">
        <v>749.84</v>
      </c>
      <c r="M24" s="189">
        <v>9.7635416666666669E-2</v>
      </c>
      <c r="N24" s="190">
        <v>2</v>
      </c>
      <c r="O24" s="186">
        <v>24</v>
      </c>
      <c r="P24" s="191">
        <v>161.28</v>
      </c>
      <c r="Q24" s="191">
        <v>354</v>
      </c>
      <c r="R24" s="161" t="s">
        <v>3740</v>
      </c>
      <c r="S24" s="161" t="s">
        <v>3787</v>
      </c>
      <c r="T24" s="185" t="s">
        <v>3742</v>
      </c>
      <c r="U24" s="185" t="s">
        <v>438</v>
      </c>
      <c r="V24" s="185" t="s">
        <v>3743</v>
      </c>
      <c r="W24" s="161"/>
      <c r="X24" s="192" t="s">
        <v>3788</v>
      </c>
      <c r="Y24" s="193" t="s">
        <v>3745</v>
      </c>
      <c r="Z24" s="194"/>
      <c r="AA24" s="161"/>
      <c r="AB24" s="195"/>
      <c r="AC24" s="6">
        <v>230</v>
      </c>
    </row>
    <row r="25" spans="1:29">
      <c r="A25" s="183">
        <v>45856</v>
      </c>
      <c r="B25" s="183">
        <v>45856</v>
      </c>
      <c r="C25" s="184">
        <v>29</v>
      </c>
      <c r="D25" s="161" t="s">
        <v>3791</v>
      </c>
      <c r="E25" s="185"/>
      <c r="F25" s="161">
        <v>2910069587</v>
      </c>
      <c r="G25" s="161">
        <v>3197002006</v>
      </c>
      <c r="H25" s="186">
        <v>2016</v>
      </c>
      <c r="I25" s="187" t="s">
        <v>3755</v>
      </c>
      <c r="J25" s="188" t="s">
        <v>3792</v>
      </c>
      <c r="K25" s="189"/>
      <c r="L25" s="189">
        <v>291.75</v>
      </c>
      <c r="M25" s="189">
        <v>0.14471726190476192</v>
      </c>
      <c r="N25" s="190">
        <v>1</v>
      </c>
      <c r="O25" s="186">
        <v>12</v>
      </c>
      <c r="P25" s="191">
        <v>54.43</v>
      </c>
      <c r="Q25" s="191">
        <v>140</v>
      </c>
      <c r="R25" s="161" t="s">
        <v>3740</v>
      </c>
      <c r="S25" s="161" t="s">
        <v>3787</v>
      </c>
      <c r="T25" s="185" t="s">
        <v>3742</v>
      </c>
      <c r="U25" s="185" t="s">
        <v>438</v>
      </c>
      <c r="V25" s="185" t="s">
        <v>3743</v>
      </c>
      <c r="W25" s="161"/>
      <c r="X25" s="192" t="s">
        <v>3788</v>
      </c>
      <c r="Y25" s="193" t="s">
        <v>3745</v>
      </c>
      <c r="Z25" s="194"/>
      <c r="AA25" s="161"/>
      <c r="AB25" s="195"/>
      <c r="AC25" s="6">
        <v>230</v>
      </c>
    </row>
    <row r="26" spans="1:29">
      <c r="A26" s="183">
        <v>45856</v>
      </c>
      <c r="B26" s="183">
        <v>45856</v>
      </c>
      <c r="C26" s="184">
        <v>29</v>
      </c>
      <c r="D26" s="161" t="s">
        <v>3791</v>
      </c>
      <c r="E26" s="185"/>
      <c r="F26" s="161">
        <v>2910069588</v>
      </c>
      <c r="G26" s="161">
        <v>3197002007</v>
      </c>
      <c r="H26" s="186">
        <v>2016</v>
      </c>
      <c r="I26" s="187" t="s">
        <v>3755</v>
      </c>
      <c r="J26" s="188" t="s">
        <v>3793</v>
      </c>
      <c r="K26" s="189"/>
      <c r="L26" s="189">
        <v>291.75</v>
      </c>
      <c r="M26" s="189">
        <v>0.14471726190476192</v>
      </c>
      <c r="N26" s="190">
        <v>1</v>
      </c>
      <c r="O26" s="186">
        <v>12</v>
      </c>
      <c r="P26" s="191">
        <v>54.43</v>
      </c>
      <c r="Q26" s="191">
        <v>140</v>
      </c>
      <c r="R26" s="161" t="s">
        <v>3740</v>
      </c>
      <c r="S26" s="161" t="s">
        <v>3787</v>
      </c>
      <c r="T26" s="185" t="s">
        <v>3742</v>
      </c>
      <c r="U26" s="185" t="s">
        <v>438</v>
      </c>
      <c r="V26" s="185" t="s">
        <v>3743</v>
      </c>
      <c r="W26" s="161"/>
      <c r="X26" s="192" t="s">
        <v>3788</v>
      </c>
      <c r="Y26" s="193" t="s">
        <v>3745</v>
      </c>
      <c r="Z26" s="194"/>
      <c r="AA26" s="161"/>
      <c r="AB26" s="195"/>
      <c r="AC26" s="6">
        <v>230</v>
      </c>
    </row>
    <row r="27" spans="1:29">
      <c r="A27" s="183">
        <v>45856</v>
      </c>
      <c r="B27" s="183">
        <v>45856</v>
      </c>
      <c r="C27" s="184">
        <v>29</v>
      </c>
      <c r="D27" s="161" t="s">
        <v>3750</v>
      </c>
      <c r="E27" s="185"/>
      <c r="F27" s="161">
        <v>2910069589</v>
      </c>
      <c r="G27" s="161">
        <v>3197002019</v>
      </c>
      <c r="H27" s="186">
        <v>2112</v>
      </c>
      <c r="I27" s="187" t="s">
        <v>3751</v>
      </c>
      <c r="J27" s="188" t="s">
        <v>3794</v>
      </c>
      <c r="K27" s="189"/>
      <c r="L27" s="189">
        <v>399.22</v>
      </c>
      <c r="M27" s="189">
        <v>0.18902462121212121</v>
      </c>
      <c r="N27" s="190">
        <v>1</v>
      </c>
      <c r="O27" s="186">
        <v>12</v>
      </c>
      <c r="P27" s="191">
        <v>80.260000000000005</v>
      </c>
      <c r="Q27" s="191">
        <v>180.98</v>
      </c>
      <c r="R27" s="161" t="s">
        <v>3740</v>
      </c>
      <c r="S27" s="161" t="s">
        <v>3787</v>
      </c>
      <c r="T27" s="185" t="s">
        <v>3742</v>
      </c>
      <c r="U27" s="185" t="s">
        <v>438</v>
      </c>
      <c r="V27" s="185" t="s">
        <v>3743</v>
      </c>
      <c r="W27" s="161"/>
      <c r="X27" s="192" t="s">
        <v>3788</v>
      </c>
      <c r="Y27" s="193" t="s">
        <v>3745</v>
      </c>
      <c r="Z27" s="194"/>
      <c r="AA27" s="161"/>
      <c r="AB27" s="195"/>
      <c r="AC27" s="6">
        <v>230</v>
      </c>
    </row>
    <row r="28" spans="1:29">
      <c r="A28" s="183">
        <v>45856</v>
      </c>
      <c r="B28" s="183">
        <v>45856</v>
      </c>
      <c r="C28" s="184">
        <v>29</v>
      </c>
      <c r="D28" s="161" t="s">
        <v>3754</v>
      </c>
      <c r="E28" s="185"/>
      <c r="F28" s="161">
        <v>2910069590</v>
      </c>
      <c r="G28" s="161">
        <v>3197002039</v>
      </c>
      <c r="H28" s="186">
        <v>4224</v>
      </c>
      <c r="I28" s="187" t="s">
        <v>3755</v>
      </c>
      <c r="J28" s="188" t="s">
        <v>3795</v>
      </c>
      <c r="K28" s="189"/>
      <c r="L28" s="189">
        <v>798.44</v>
      </c>
      <c r="M28" s="189">
        <v>0.18902462121212121</v>
      </c>
      <c r="N28" s="190">
        <v>2</v>
      </c>
      <c r="O28" s="186">
        <v>24</v>
      </c>
      <c r="P28" s="191">
        <v>160.51</v>
      </c>
      <c r="Q28" s="191">
        <v>361.95</v>
      </c>
      <c r="R28" s="161" t="s">
        <v>3740</v>
      </c>
      <c r="S28" s="161" t="s">
        <v>3787</v>
      </c>
      <c r="T28" s="185" t="s">
        <v>3742</v>
      </c>
      <c r="U28" s="185" t="s">
        <v>438</v>
      </c>
      <c r="V28" s="185" t="s">
        <v>3743</v>
      </c>
      <c r="W28" s="161"/>
      <c r="X28" s="192" t="s">
        <v>3788</v>
      </c>
      <c r="Y28" s="193" t="s">
        <v>3745</v>
      </c>
      <c r="Z28" s="194"/>
      <c r="AA28" s="161"/>
      <c r="AB28" s="195"/>
      <c r="AC28" s="6">
        <v>230</v>
      </c>
    </row>
    <row r="29" spans="1:29">
      <c r="A29" s="183">
        <v>45856</v>
      </c>
      <c r="B29" s="183">
        <v>45856</v>
      </c>
      <c r="C29" s="184">
        <v>29</v>
      </c>
      <c r="D29" s="161" t="s">
        <v>3774</v>
      </c>
      <c r="E29" s="185"/>
      <c r="F29" s="161">
        <v>2910069591</v>
      </c>
      <c r="G29" s="161">
        <v>3197002036</v>
      </c>
      <c r="H29" s="186">
        <v>2016</v>
      </c>
      <c r="I29" s="187" t="s">
        <v>3759</v>
      </c>
      <c r="J29" s="188" t="s">
        <v>3796</v>
      </c>
      <c r="K29" s="189"/>
      <c r="L29" s="189">
        <v>313.29000000000002</v>
      </c>
      <c r="M29" s="189">
        <v>0.15540178571428573</v>
      </c>
      <c r="N29" s="190">
        <v>1</v>
      </c>
      <c r="O29" s="186">
        <v>12</v>
      </c>
      <c r="P29" s="191">
        <v>53.43</v>
      </c>
      <c r="Q29" s="191">
        <v>142.02000000000001</v>
      </c>
      <c r="R29" s="161" t="s">
        <v>3740</v>
      </c>
      <c r="S29" s="161" t="s">
        <v>3787</v>
      </c>
      <c r="T29" s="185" t="s">
        <v>3742</v>
      </c>
      <c r="U29" s="185" t="s">
        <v>438</v>
      </c>
      <c r="V29" s="185" t="s">
        <v>3743</v>
      </c>
      <c r="W29" s="161"/>
      <c r="X29" s="192" t="s">
        <v>3788</v>
      </c>
      <c r="Y29" s="193" t="s">
        <v>3745</v>
      </c>
      <c r="Z29" s="194"/>
      <c r="AA29" s="161"/>
      <c r="AB29" s="195"/>
      <c r="AC29" s="6">
        <v>230</v>
      </c>
    </row>
    <row r="30" spans="1:29">
      <c r="A30" s="183">
        <v>45856</v>
      </c>
      <c r="B30" s="183">
        <v>45856</v>
      </c>
      <c r="C30" s="184">
        <v>29</v>
      </c>
      <c r="D30" s="161" t="s">
        <v>3774</v>
      </c>
      <c r="E30" s="185"/>
      <c r="F30" s="161">
        <v>2910069592</v>
      </c>
      <c r="G30" s="161">
        <v>3197002049</v>
      </c>
      <c r="H30" s="186">
        <v>2016</v>
      </c>
      <c r="I30" s="187" t="s">
        <v>3759</v>
      </c>
      <c r="J30" s="188" t="s">
        <v>3797</v>
      </c>
      <c r="K30" s="189"/>
      <c r="L30" s="189">
        <v>313.29000000000002</v>
      </c>
      <c r="M30" s="189">
        <v>0.15540178571428573</v>
      </c>
      <c r="N30" s="190">
        <v>1</v>
      </c>
      <c r="O30" s="186">
        <v>12</v>
      </c>
      <c r="P30" s="191">
        <v>53.43</v>
      </c>
      <c r="Q30" s="191">
        <v>142.02000000000001</v>
      </c>
      <c r="R30" s="161" t="s">
        <v>3740</v>
      </c>
      <c r="S30" s="161" t="s">
        <v>3787</v>
      </c>
      <c r="T30" s="185" t="s">
        <v>3742</v>
      </c>
      <c r="U30" s="185" t="s">
        <v>438</v>
      </c>
      <c r="V30" s="185" t="s">
        <v>3743</v>
      </c>
      <c r="W30" s="161"/>
      <c r="X30" s="192" t="s">
        <v>3788</v>
      </c>
      <c r="Y30" s="193" t="s">
        <v>3745</v>
      </c>
      <c r="Z30" s="194"/>
      <c r="AA30" s="161"/>
      <c r="AB30" s="195"/>
      <c r="AC30" s="6">
        <v>230</v>
      </c>
    </row>
    <row r="31" spans="1:29">
      <c r="A31" s="183">
        <v>45856</v>
      </c>
      <c r="B31" s="183">
        <v>45856</v>
      </c>
      <c r="C31" s="184">
        <v>29</v>
      </c>
      <c r="D31" s="161" t="s">
        <v>3758</v>
      </c>
      <c r="E31" s="185"/>
      <c r="F31" s="161">
        <v>2910069593</v>
      </c>
      <c r="G31" s="161">
        <v>3197002021</v>
      </c>
      <c r="H31" s="186">
        <v>3840</v>
      </c>
      <c r="I31" s="187" t="s">
        <v>3759</v>
      </c>
      <c r="J31" s="188" t="s">
        <v>3798</v>
      </c>
      <c r="K31" s="189"/>
      <c r="L31" s="189">
        <v>378.36</v>
      </c>
      <c r="M31" s="189">
        <v>9.8531250000000001E-2</v>
      </c>
      <c r="N31" s="190">
        <v>1</v>
      </c>
      <c r="O31" s="186">
        <v>12</v>
      </c>
      <c r="P31" s="191">
        <v>76.8</v>
      </c>
      <c r="Q31" s="191">
        <v>171.52</v>
      </c>
      <c r="R31" s="161" t="s">
        <v>3740</v>
      </c>
      <c r="S31" s="161" t="s">
        <v>3787</v>
      </c>
      <c r="T31" s="185" t="s">
        <v>3742</v>
      </c>
      <c r="U31" s="185" t="s">
        <v>438</v>
      </c>
      <c r="V31" s="185" t="s">
        <v>3743</v>
      </c>
      <c r="W31" s="161"/>
      <c r="X31" s="192" t="s">
        <v>3788</v>
      </c>
      <c r="Y31" s="193" t="s">
        <v>3745</v>
      </c>
      <c r="Z31" s="194"/>
      <c r="AA31" s="161"/>
      <c r="AB31" s="195"/>
      <c r="AC31" s="6">
        <v>230</v>
      </c>
    </row>
    <row r="32" spans="1:29">
      <c r="A32" s="183">
        <v>45856</v>
      </c>
      <c r="B32" s="183">
        <v>45856</v>
      </c>
      <c r="C32" s="184">
        <v>29</v>
      </c>
      <c r="D32" s="161" t="s">
        <v>3758</v>
      </c>
      <c r="E32" s="185"/>
      <c r="F32" s="161">
        <v>2910069594</v>
      </c>
      <c r="G32" s="161">
        <v>3197002022</v>
      </c>
      <c r="H32" s="186">
        <v>3133</v>
      </c>
      <c r="I32" s="187" t="s">
        <v>3759</v>
      </c>
      <c r="J32" s="188" t="s">
        <v>3799</v>
      </c>
      <c r="K32" s="189"/>
      <c r="L32" s="189">
        <v>321.54000000000002</v>
      </c>
      <c r="M32" s="189">
        <v>0.10263006702840728</v>
      </c>
      <c r="N32" s="190">
        <v>1</v>
      </c>
      <c r="O32" s="186">
        <v>10</v>
      </c>
      <c r="P32" s="191">
        <v>62.66</v>
      </c>
      <c r="Q32" s="191">
        <v>134</v>
      </c>
      <c r="R32" s="161" t="s">
        <v>3740</v>
      </c>
      <c r="S32" s="161" t="s">
        <v>3787</v>
      </c>
      <c r="T32" s="185" t="s">
        <v>3742</v>
      </c>
      <c r="U32" s="185" t="s">
        <v>438</v>
      </c>
      <c r="V32" s="185" t="s">
        <v>3743</v>
      </c>
      <c r="W32" s="161"/>
      <c r="X32" s="192" t="s">
        <v>3788</v>
      </c>
      <c r="Y32" s="193" t="s">
        <v>3745</v>
      </c>
      <c r="Z32" s="194"/>
      <c r="AA32" s="161"/>
      <c r="AB32" s="195"/>
      <c r="AC32" s="6">
        <v>230</v>
      </c>
    </row>
    <row r="33" spans="1:29">
      <c r="A33" s="183">
        <v>45856</v>
      </c>
      <c r="B33" s="183">
        <v>45856</v>
      </c>
      <c r="C33" s="184">
        <v>29</v>
      </c>
      <c r="D33" s="161" t="s">
        <v>3800</v>
      </c>
      <c r="E33" s="185"/>
      <c r="F33" s="161">
        <v>2910069595</v>
      </c>
      <c r="G33" s="161">
        <v>3197002011</v>
      </c>
      <c r="H33" s="186">
        <v>2016</v>
      </c>
      <c r="I33" s="187" t="s">
        <v>3759</v>
      </c>
      <c r="J33" s="188" t="s">
        <v>3801</v>
      </c>
      <c r="K33" s="189"/>
      <c r="L33" s="189">
        <v>295.61</v>
      </c>
      <c r="M33" s="189">
        <v>0.14663194444444444</v>
      </c>
      <c r="N33" s="190">
        <v>1</v>
      </c>
      <c r="O33" s="186">
        <v>12</v>
      </c>
      <c r="P33" s="191">
        <v>56.45</v>
      </c>
      <c r="Q33" s="191">
        <v>134.01</v>
      </c>
      <c r="R33" s="161" t="s">
        <v>3740</v>
      </c>
      <c r="S33" s="161" t="s">
        <v>3787</v>
      </c>
      <c r="T33" s="185" t="s">
        <v>3742</v>
      </c>
      <c r="U33" s="185" t="s">
        <v>438</v>
      </c>
      <c r="V33" s="185" t="s">
        <v>3743</v>
      </c>
      <c r="W33" s="161"/>
      <c r="X33" s="192" t="s">
        <v>3788</v>
      </c>
      <c r="Y33" s="193" t="s">
        <v>3745</v>
      </c>
      <c r="Z33" s="194"/>
      <c r="AA33" s="161"/>
      <c r="AB33" s="195"/>
      <c r="AC33" s="6">
        <v>230</v>
      </c>
    </row>
    <row r="34" spans="1:29">
      <c r="A34" s="183">
        <v>45856</v>
      </c>
      <c r="B34" s="183">
        <v>45856</v>
      </c>
      <c r="C34" s="184">
        <v>29</v>
      </c>
      <c r="D34" s="161" t="s">
        <v>3800</v>
      </c>
      <c r="E34" s="185"/>
      <c r="F34" s="161">
        <v>2910069596</v>
      </c>
      <c r="G34" s="161">
        <v>3197002009</v>
      </c>
      <c r="H34" s="186">
        <v>2016</v>
      </c>
      <c r="I34" s="187" t="s">
        <v>3759</v>
      </c>
      <c r="J34" s="188" t="s">
        <v>3802</v>
      </c>
      <c r="K34" s="189"/>
      <c r="L34" s="189">
        <v>295.61</v>
      </c>
      <c r="M34" s="189">
        <v>0.14663194444444444</v>
      </c>
      <c r="N34" s="190">
        <v>1</v>
      </c>
      <c r="O34" s="186">
        <v>12</v>
      </c>
      <c r="P34" s="191">
        <v>56.45</v>
      </c>
      <c r="Q34" s="191">
        <v>134.01</v>
      </c>
      <c r="R34" s="161" t="s">
        <v>3740</v>
      </c>
      <c r="S34" s="161" t="s">
        <v>3787</v>
      </c>
      <c r="T34" s="185" t="s">
        <v>3742</v>
      </c>
      <c r="U34" s="185" t="s">
        <v>438</v>
      </c>
      <c r="V34" s="185" t="s">
        <v>3743</v>
      </c>
      <c r="W34" s="161"/>
      <c r="X34" s="192" t="s">
        <v>3788</v>
      </c>
      <c r="Y34" s="193" t="s">
        <v>3745</v>
      </c>
      <c r="Z34" s="194"/>
      <c r="AA34" s="161"/>
      <c r="AB34" s="195"/>
      <c r="AC34" s="6">
        <v>230</v>
      </c>
    </row>
    <row r="35" spans="1:29">
      <c r="A35" s="183">
        <v>45856</v>
      </c>
      <c r="B35" s="183">
        <v>45856</v>
      </c>
      <c r="C35" s="184">
        <v>29</v>
      </c>
      <c r="D35" s="161" t="s">
        <v>3803</v>
      </c>
      <c r="E35" s="185"/>
      <c r="F35" s="161">
        <v>2910069597</v>
      </c>
      <c r="G35" s="161">
        <v>3197002044</v>
      </c>
      <c r="H35" s="186">
        <v>2112</v>
      </c>
      <c r="I35" s="187" t="s">
        <v>3748</v>
      </c>
      <c r="J35" s="188" t="s">
        <v>3804</v>
      </c>
      <c r="K35" s="189"/>
      <c r="L35" s="189">
        <v>439.35</v>
      </c>
      <c r="M35" s="189">
        <v>0.20802556818181819</v>
      </c>
      <c r="N35" s="190">
        <v>1</v>
      </c>
      <c r="O35" s="186">
        <v>12</v>
      </c>
      <c r="P35" s="191">
        <v>82.37</v>
      </c>
      <c r="Q35" s="191">
        <v>180</v>
      </c>
      <c r="R35" s="161" t="s">
        <v>3740</v>
      </c>
      <c r="S35" s="161" t="s">
        <v>3787</v>
      </c>
      <c r="T35" s="185" t="s">
        <v>3742</v>
      </c>
      <c r="U35" s="185" t="s">
        <v>438</v>
      </c>
      <c r="V35" s="185" t="s">
        <v>3743</v>
      </c>
      <c r="W35" s="161"/>
      <c r="X35" s="192" t="s">
        <v>3788</v>
      </c>
      <c r="Y35" s="193" t="s">
        <v>3745</v>
      </c>
      <c r="Z35" s="194"/>
      <c r="AA35" s="161"/>
      <c r="AB35" s="195"/>
      <c r="AC35" s="6">
        <v>230</v>
      </c>
    </row>
    <row r="36" spans="1:29">
      <c r="A36" s="183">
        <v>45856</v>
      </c>
      <c r="B36" s="183">
        <v>45856</v>
      </c>
      <c r="C36" s="184">
        <v>29</v>
      </c>
      <c r="D36" s="161" t="s">
        <v>3803</v>
      </c>
      <c r="E36" s="185"/>
      <c r="F36" s="161">
        <v>2910069598</v>
      </c>
      <c r="G36" s="161">
        <v>3197002047</v>
      </c>
      <c r="H36" s="186">
        <v>2112</v>
      </c>
      <c r="I36" s="187" t="s">
        <v>3748</v>
      </c>
      <c r="J36" s="188" t="s">
        <v>3805</v>
      </c>
      <c r="K36" s="189"/>
      <c r="L36" s="189">
        <v>439.35</v>
      </c>
      <c r="M36" s="189">
        <v>0.20802556818181819</v>
      </c>
      <c r="N36" s="190">
        <v>1</v>
      </c>
      <c r="O36" s="186">
        <v>12</v>
      </c>
      <c r="P36" s="191">
        <v>82.37</v>
      </c>
      <c r="Q36" s="191">
        <v>180</v>
      </c>
      <c r="R36" s="161" t="s">
        <v>3740</v>
      </c>
      <c r="S36" s="161" t="s">
        <v>3787</v>
      </c>
      <c r="T36" s="185" t="s">
        <v>3742</v>
      </c>
      <c r="U36" s="185" t="s">
        <v>438</v>
      </c>
      <c r="V36" s="185" t="s">
        <v>3743</v>
      </c>
      <c r="W36" s="161"/>
      <c r="X36" s="192" t="s">
        <v>3788</v>
      </c>
      <c r="Y36" s="193" t="s">
        <v>3745</v>
      </c>
      <c r="Z36" s="194"/>
      <c r="AA36" s="161"/>
      <c r="AB36" s="195"/>
      <c r="AC36" s="6">
        <v>230</v>
      </c>
    </row>
    <row r="37" spans="1:29">
      <c r="A37" s="183">
        <v>45856</v>
      </c>
      <c r="B37" s="183">
        <v>45856</v>
      </c>
      <c r="C37" s="184">
        <v>29</v>
      </c>
      <c r="D37" s="161" t="s">
        <v>3803</v>
      </c>
      <c r="E37" s="185"/>
      <c r="F37" s="161">
        <v>2910069599</v>
      </c>
      <c r="G37" s="161">
        <v>3197002048</v>
      </c>
      <c r="H37" s="186">
        <v>2112</v>
      </c>
      <c r="I37" s="187" t="s">
        <v>3748</v>
      </c>
      <c r="J37" s="188" t="s">
        <v>3806</v>
      </c>
      <c r="K37" s="189"/>
      <c r="L37" s="189">
        <v>439.35</v>
      </c>
      <c r="M37" s="189">
        <v>0.20802556818181819</v>
      </c>
      <c r="N37" s="190">
        <v>1</v>
      </c>
      <c r="O37" s="186">
        <v>12</v>
      </c>
      <c r="P37" s="191">
        <v>82.37</v>
      </c>
      <c r="Q37" s="191">
        <v>180</v>
      </c>
      <c r="R37" s="161" t="s">
        <v>3740</v>
      </c>
      <c r="S37" s="161" t="s">
        <v>3787</v>
      </c>
      <c r="T37" s="185" t="s">
        <v>3742</v>
      </c>
      <c r="U37" s="185" t="s">
        <v>438</v>
      </c>
      <c r="V37" s="185" t="s">
        <v>3743</v>
      </c>
      <c r="W37" s="161"/>
      <c r="X37" s="192" t="s">
        <v>3788</v>
      </c>
      <c r="Y37" s="193" t="s">
        <v>3745</v>
      </c>
      <c r="Z37" s="194"/>
      <c r="AA37" s="161"/>
      <c r="AB37" s="195"/>
      <c r="AC37" s="6">
        <v>230</v>
      </c>
    </row>
    <row r="38" spans="1:29">
      <c r="A38" s="183">
        <v>45856</v>
      </c>
      <c r="B38" s="183">
        <v>45856</v>
      </c>
      <c r="C38" s="184">
        <v>29</v>
      </c>
      <c r="D38" s="161" t="s">
        <v>3777</v>
      </c>
      <c r="E38" s="185"/>
      <c r="F38" s="161">
        <v>2910069600</v>
      </c>
      <c r="G38" s="161">
        <v>3197002057</v>
      </c>
      <c r="H38" s="186">
        <v>2592</v>
      </c>
      <c r="I38" s="187" t="s">
        <v>3748</v>
      </c>
      <c r="J38" s="188" t="s">
        <v>3807</v>
      </c>
      <c r="K38" s="189"/>
      <c r="L38" s="189">
        <v>740.73</v>
      </c>
      <c r="M38" s="189">
        <v>0.28577546296296297</v>
      </c>
      <c r="N38" s="190">
        <v>2</v>
      </c>
      <c r="O38" s="186">
        <v>24</v>
      </c>
      <c r="P38" s="191">
        <v>181.44</v>
      </c>
      <c r="Q38" s="191">
        <v>316</v>
      </c>
      <c r="R38" s="161" t="s">
        <v>3740</v>
      </c>
      <c r="S38" s="161" t="s">
        <v>3787</v>
      </c>
      <c r="T38" s="185" t="s">
        <v>3742</v>
      </c>
      <c r="U38" s="185" t="s">
        <v>438</v>
      </c>
      <c r="V38" s="185" t="s">
        <v>3743</v>
      </c>
      <c r="W38" s="161"/>
      <c r="X38" s="192" t="s">
        <v>3788</v>
      </c>
      <c r="Y38" s="193" t="s">
        <v>3745</v>
      </c>
      <c r="Z38" s="194"/>
      <c r="AA38" s="161"/>
      <c r="AB38" s="195"/>
      <c r="AC38" s="6">
        <v>230</v>
      </c>
    </row>
    <row r="39" spans="1:29">
      <c r="A39" s="183">
        <v>45863</v>
      </c>
      <c r="B39" s="183">
        <v>45863</v>
      </c>
      <c r="C39" s="184">
        <v>30</v>
      </c>
      <c r="D39" s="161" t="s">
        <v>3766</v>
      </c>
      <c r="E39" s="185"/>
      <c r="F39" s="161">
        <v>2910069783</v>
      </c>
      <c r="G39" s="161">
        <v>1197004322</v>
      </c>
      <c r="H39" s="186">
        <v>1584</v>
      </c>
      <c r="I39" s="187" t="s">
        <v>3767</v>
      </c>
      <c r="J39" s="188" t="s">
        <v>3808</v>
      </c>
      <c r="K39" s="189"/>
      <c r="L39" s="189">
        <v>465.4</v>
      </c>
      <c r="M39" s="189">
        <v>0.2938131313131313</v>
      </c>
      <c r="N39" s="190">
        <v>1</v>
      </c>
      <c r="O39" s="186">
        <v>11</v>
      </c>
      <c r="P39" s="191">
        <v>114.05</v>
      </c>
      <c r="Q39" s="191">
        <v>176</v>
      </c>
      <c r="R39" s="161" t="s">
        <v>3740</v>
      </c>
      <c r="S39" s="161" t="s">
        <v>3809</v>
      </c>
      <c r="T39" s="185" t="s">
        <v>3742</v>
      </c>
      <c r="U39" s="185" t="s">
        <v>438</v>
      </c>
      <c r="V39" s="185" t="s">
        <v>3743</v>
      </c>
      <c r="W39" s="161"/>
      <c r="X39" s="192" t="s">
        <v>3810</v>
      </c>
      <c r="Y39" s="193" t="s">
        <v>3745</v>
      </c>
      <c r="Z39" s="194"/>
      <c r="AA39" s="161"/>
      <c r="AB39" s="195"/>
      <c r="AC39" s="6">
        <v>232</v>
      </c>
    </row>
    <row r="40" spans="1:29">
      <c r="A40" s="183">
        <v>45863</v>
      </c>
      <c r="B40" s="183">
        <v>45863</v>
      </c>
      <c r="C40" s="184">
        <v>30</v>
      </c>
      <c r="D40" s="161" t="s">
        <v>3737</v>
      </c>
      <c r="E40" s="185"/>
      <c r="F40" s="161">
        <v>2910069784</v>
      </c>
      <c r="G40" s="161">
        <v>3197002031</v>
      </c>
      <c r="H40" s="186">
        <v>2592</v>
      </c>
      <c r="I40" s="187" t="s">
        <v>3738</v>
      </c>
      <c r="J40" s="188" t="s">
        <v>3811</v>
      </c>
      <c r="K40" s="189"/>
      <c r="L40" s="189">
        <v>848.72</v>
      </c>
      <c r="M40" s="189">
        <v>0.32743827160493827</v>
      </c>
      <c r="N40" s="190">
        <v>2</v>
      </c>
      <c r="O40" s="186">
        <v>24</v>
      </c>
      <c r="P40" s="191">
        <v>189.22</v>
      </c>
      <c r="Q40" s="191">
        <v>323.89999999999998</v>
      </c>
      <c r="R40" s="161" t="s">
        <v>3740</v>
      </c>
      <c r="S40" s="161" t="s">
        <v>3809</v>
      </c>
      <c r="T40" s="185" t="s">
        <v>3742</v>
      </c>
      <c r="U40" s="185" t="s">
        <v>438</v>
      </c>
      <c r="V40" s="185" t="s">
        <v>3743</v>
      </c>
      <c r="W40" s="161"/>
      <c r="X40" s="192" t="s">
        <v>3810</v>
      </c>
      <c r="Y40" s="193" t="s">
        <v>3745</v>
      </c>
      <c r="Z40" s="194"/>
      <c r="AA40" s="161"/>
      <c r="AB40" s="195"/>
      <c r="AC40" s="6">
        <v>232</v>
      </c>
    </row>
    <row r="41" spans="1:29">
      <c r="A41" s="183">
        <v>45863</v>
      </c>
      <c r="B41" s="183">
        <v>45863</v>
      </c>
      <c r="C41" s="184">
        <v>30</v>
      </c>
      <c r="D41" s="161" t="s">
        <v>3747</v>
      </c>
      <c r="E41" s="185"/>
      <c r="F41" s="161">
        <v>2910069785</v>
      </c>
      <c r="G41" s="161">
        <v>3197002052</v>
      </c>
      <c r="H41" s="186">
        <v>7680</v>
      </c>
      <c r="I41" s="187" t="s">
        <v>3748</v>
      </c>
      <c r="J41" s="188" t="s">
        <v>3812</v>
      </c>
      <c r="K41" s="189"/>
      <c r="L41" s="189">
        <v>890.71</v>
      </c>
      <c r="M41" s="189">
        <v>0.11597786458333334</v>
      </c>
      <c r="N41" s="190">
        <v>2</v>
      </c>
      <c r="O41" s="186">
        <v>24</v>
      </c>
      <c r="P41" s="191">
        <v>161.28</v>
      </c>
      <c r="Q41" s="191">
        <v>354</v>
      </c>
      <c r="R41" s="161" t="s">
        <v>3740</v>
      </c>
      <c r="S41" s="161" t="s">
        <v>3809</v>
      </c>
      <c r="T41" s="185" t="s">
        <v>3742</v>
      </c>
      <c r="U41" s="185" t="s">
        <v>438</v>
      </c>
      <c r="V41" s="185" t="s">
        <v>3743</v>
      </c>
      <c r="W41" s="161"/>
      <c r="X41" s="192" t="s">
        <v>3810</v>
      </c>
      <c r="Y41" s="193" t="s">
        <v>3745</v>
      </c>
      <c r="Z41" s="194"/>
      <c r="AA41" s="161"/>
      <c r="AB41" s="195"/>
      <c r="AC41" s="6">
        <v>232</v>
      </c>
    </row>
    <row r="42" spans="1:29">
      <c r="A42" s="183">
        <v>45863</v>
      </c>
      <c r="B42" s="183">
        <v>45863</v>
      </c>
      <c r="C42" s="184">
        <v>30</v>
      </c>
      <c r="D42" s="161" t="s">
        <v>3747</v>
      </c>
      <c r="E42" s="185"/>
      <c r="F42" s="161">
        <v>2910069786</v>
      </c>
      <c r="G42" s="161">
        <v>3197002043</v>
      </c>
      <c r="H42" s="186">
        <v>3840</v>
      </c>
      <c r="I42" s="187" t="s">
        <v>3748</v>
      </c>
      <c r="J42" s="188" t="s">
        <v>3813</v>
      </c>
      <c r="K42" s="189"/>
      <c r="L42" s="189">
        <v>445.35</v>
      </c>
      <c r="M42" s="189">
        <v>0.1159765625</v>
      </c>
      <c r="N42" s="190">
        <v>1</v>
      </c>
      <c r="O42" s="186">
        <v>12</v>
      </c>
      <c r="P42" s="191">
        <v>80.64</v>
      </c>
      <c r="Q42" s="191">
        <v>169.96</v>
      </c>
      <c r="R42" s="161" t="s">
        <v>3740</v>
      </c>
      <c r="S42" s="161" t="s">
        <v>3809</v>
      </c>
      <c r="T42" s="185" t="s">
        <v>3742</v>
      </c>
      <c r="U42" s="185" t="s">
        <v>438</v>
      </c>
      <c r="V42" s="185" t="s">
        <v>3743</v>
      </c>
      <c r="W42" s="161"/>
      <c r="X42" s="192" t="s">
        <v>3810</v>
      </c>
      <c r="Y42" s="193" t="s">
        <v>3745</v>
      </c>
      <c r="Z42" s="194"/>
      <c r="AA42" s="161"/>
      <c r="AB42" s="195"/>
      <c r="AC42" s="6">
        <v>232</v>
      </c>
    </row>
    <row r="43" spans="1:29">
      <c r="A43" s="183">
        <v>45863</v>
      </c>
      <c r="B43" s="183">
        <v>45863</v>
      </c>
      <c r="C43" s="184">
        <v>30</v>
      </c>
      <c r="D43" s="161" t="s">
        <v>3771</v>
      </c>
      <c r="E43" s="185"/>
      <c r="F43" s="161">
        <v>2910069787</v>
      </c>
      <c r="G43" s="161">
        <v>3197001990</v>
      </c>
      <c r="H43" s="186">
        <v>5184</v>
      </c>
      <c r="I43" s="187" t="s">
        <v>3767</v>
      </c>
      <c r="J43" s="188" t="s">
        <v>3814</v>
      </c>
      <c r="K43" s="189"/>
      <c r="L43" s="189">
        <v>1507.4</v>
      </c>
      <c r="M43" s="189">
        <v>0.29077932098765435</v>
      </c>
      <c r="N43" s="190">
        <v>3</v>
      </c>
      <c r="O43" s="186">
        <v>36</v>
      </c>
      <c r="P43" s="191">
        <v>373.25</v>
      </c>
      <c r="Q43" s="191">
        <v>603</v>
      </c>
      <c r="R43" s="161" t="s">
        <v>3740</v>
      </c>
      <c r="S43" s="161" t="s">
        <v>3809</v>
      </c>
      <c r="T43" s="185" t="s">
        <v>3742</v>
      </c>
      <c r="U43" s="185" t="s">
        <v>438</v>
      </c>
      <c r="V43" s="185" t="s">
        <v>3743</v>
      </c>
      <c r="W43" s="161"/>
      <c r="X43" s="192" t="s">
        <v>3810</v>
      </c>
      <c r="Y43" s="193" t="s">
        <v>3745</v>
      </c>
      <c r="Z43" s="194"/>
      <c r="AA43" s="161"/>
      <c r="AB43" s="195"/>
      <c r="AC43" s="6">
        <v>232</v>
      </c>
    </row>
    <row r="44" spans="1:29">
      <c r="A44" s="183">
        <v>45863</v>
      </c>
      <c r="B44" s="183">
        <v>45863</v>
      </c>
      <c r="C44" s="184">
        <v>30</v>
      </c>
      <c r="D44" s="161" t="s">
        <v>3771</v>
      </c>
      <c r="E44" s="185"/>
      <c r="F44" s="161">
        <v>2910069788</v>
      </c>
      <c r="G44" s="161">
        <v>1197004350</v>
      </c>
      <c r="H44" s="186">
        <v>3456</v>
      </c>
      <c r="I44" s="187" t="s">
        <v>3767</v>
      </c>
      <c r="J44" s="188" t="s">
        <v>3815</v>
      </c>
      <c r="K44" s="189"/>
      <c r="L44" s="189">
        <v>1004.94</v>
      </c>
      <c r="M44" s="189">
        <v>0.29078124999999999</v>
      </c>
      <c r="N44" s="190">
        <v>2</v>
      </c>
      <c r="O44" s="186">
        <v>24</v>
      </c>
      <c r="P44" s="191">
        <v>248.83</v>
      </c>
      <c r="Q44" s="191">
        <v>402</v>
      </c>
      <c r="R44" s="161" t="s">
        <v>3740</v>
      </c>
      <c r="S44" s="161" t="s">
        <v>3809</v>
      </c>
      <c r="T44" s="185" t="s">
        <v>3742</v>
      </c>
      <c r="U44" s="185" t="s">
        <v>438</v>
      </c>
      <c r="V44" s="185" t="s">
        <v>3743</v>
      </c>
      <c r="W44" s="161"/>
      <c r="X44" s="192" t="s">
        <v>3810</v>
      </c>
      <c r="Y44" s="193" t="s">
        <v>3745</v>
      </c>
      <c r="Z44" s="194"/>
      <c r="AA44" s="161"/>
      <c r="AB44" s="195"/>
      <c r="AC44" s="6">
        <v>232</v>
      </c>
    </row>
    <row r="45" spans="1:29">
      <c r="A45" s="183">
        <v>45863</v>
      </c>
      <c r="B45" s="183">
        <v>45863</v>
      </c>
      <c r="C45" s="184">
        <v>30</v>
      </c>
      <c r="D45" s="161" t="s">
        <v>3771</v>
      </c>
      <c r="E45" s="185"/>
      <c r="F45" s="161">
        <v>2910069789</v>
      </c>
      <c r="G45" s="161">
        <v>3197001974</v>
      </c>
      <c r="H45" s="186">
        <v>3456</v>
      </c>
      <c r="I45" s="187" t="s">
        <v>3767</v>
      </c>
      <c r="J45" s="188" t="s">
        <v>3816</v>
      </c>
      <c r="K45" s="189"/>
      <c r="L45" s="189">
        <v>1004.94</v>
      </c>
      <c r="M45" s="189">
        <v>0.29078124999999999</v>
      </c>
      <c r="N45" s="190">
        <v>2</v>
      </c>
      <c r="O45" s="186">
        <v>24</v>
      </c>
      <c r="P45" s="191">
        <v>248.83</v>
      </c>
      <c r="Q45" s="191">
        <v>402</v>
      </c>
      <c r="R45" s="161" t="s">
        <v>3740</v>
      </c>
      <c r="S45" s="161" t="s">
        <v>3809</v>
      </c>
      <c r="T45" s="185" t="s">
        <v>3742</v>
      </c>
      <c r="U45" s="185" t="s">
        <v>438</v>
      </c>
      <c r="V45" s="185" t="s">
        <v>3743</v>
      </c>
      <c r="W45" s="161"/>
      <c r="X45" s="192" t="s">
        <v>3810</v>
      </c>
      <c r="Y45" s="193" t="s">
        <v>3745</v>
      </c>
      <c r="Z45" s="194"/>
      <c r="AA45" s="161"/>
      <c r="AB45" s="195"/>
      <c r="AC45" s="6">
        <v>232</v>
      </c>
    </row>
    <row r="46" spans="1:29">
      <c r="A46" s="183">
        <v>45863</v>
      </c>
      <c r="B46" s="183">
        <v>45863</v>
      </c>
      <c r="C46" s="184">
        <v>30</v>
      </c>
      <c r="D46" s="161" t="s">
        <v>3750</v>
      </c>
      <c r="E46" s="185"/>
      <c r="F46" s="161">
        <v>2910069790</v>
      </c>
      <c r="G46" s="161">
        <v>3197002024</v>
      </c>
      <c r="H46" s="186">
        <v>2112</v>
      </c>
      <c r="I46" s="187" t="s">
        <v>3751</v>
      </c>
      <c r="J46" s="188" t="s">
        <v>3817</v>
      </c>
      <c r="K46" s="189"/>
      <c r="L46" s="189">
        <v>474.22</v>
      </c>
      <c r="M46" s="189">
        <v>0.22453598484848486</v>
      </c>
      <c r="N46" s="190">
        <v>1</v>
      </c>
      <c r="O46" s="186">
        <v>12</v>
      </c>
      <c r="P46" s="191">
        <v>80.260000000000005</v>
      </c>
      <c r="Q46" s="191">
        <v>180.98</v>
      </c>
      <c r="R46" s="161" t="s">
        <v>3740</v>
      </c>
      <c r="S46" s="161" t="s">
        <v>3809</v>
      </c>
      <c r="T46" s="185" t="s">
        <v>3742</v>
      </c>
      <c r="U46" s="185" t="s">
        <v>438</v>
      </c>
      <c r="V46" s="185" t="s">
        <v>3743</v>
      </c>
      <c r="W46" s="161"/>
      <c r="X46" s="192" t="s">
        <v>3810</v>
      </c>
      <c r="Y46" s="193" t="s">
        <v>3745</v>
      </c>
      <c r="Z46" s="194"/>
      <c r="AA46" s="161"/>
      <c r="AB46" s="195"/>
      <c r="AC46" s="6">
        <v>232</v>
      </c>
    </row>
    <row r="47" spans="1:29">
      <c r="A47" s="183">
        <v>45863</v>
      </c>
      <c r="B47" s="183">
        <v>45863</v>
      </c>
      <c r="C47" s="184">
        <v>30</v>
      </c>
      <c r="D47" s="161" t="s">
        <v>3754</v>
      </c>
      <c r="E47" s="185"/>
      <c r="F47" s="161">
        <v>2910069791</v>
      </c>
      <c r="G47" s="161">
        <v>3197002041</v>
      </c>
      <c r="H47" s="186">
        <v>2112</v>
      </c>
      <c r="I47" s="187" t="s">
        <v>3755</v>
      </c>
      <c r="J47" s="188" t="s">
        <v>3818</v>
      </c>
      <c r="K47" s="189"/>
      <c r="L47" s="189">
        <v>474.22</v>
      </c>
      <c r="M47" s="189">
        <v>0.22453598484848486</v>
      </c>
      <c r="N47" s="190">
        <v>1</v>
      </c>
      <c r="O47" s="186">
        <v>12</v>
      </c>
      <c r="P47" s="191">
        <v>80.260000000000005</v>
      </c>
      <c r="Q47" s="191">
        <v>180.98</v>
      </c>
      <c r="R47" s="161" t="s">
        <v>3740</v>
      </c>
      <c r="S47" s="161" t="s">
        <v>3809</v>
      </c>
      <c r="T47" s="185" t="s">
        <v>3742</v>
      </c>
      <c r="U47" s="185" t="s">
        <v>438</v>
      </c>
      <c r="V47" s="185" t="s">
        <v>3743</v>
      </c>
      <c r="W47" s="161"/>
      <c r="X47" s="192" t="s">
        <v>3810</v>
      </c>
      <c r="Y47" s="193" t="s">
        <v>3745</v>
      </c>
      <c r="Z47" s="194"/>
      <c r="AA47" s="161"/>
      <c r="AB47" s="195"/>
      <c r="AC47" s="6">
        <v>232</v>
      </c>
    </row>
    <row r="48" spans="1:29">
      <c r="A48" s="183">
        <v>45863</v>
      </c>
      <c r="B48" s="183">
        <v>45863</v>
      </c>
      <c r="C48" s="184">
        <v>30</v>
      </c>
      <c r="D48" s="161" t="s">
        <v>3754</v>
      </c>
      <c r="E48" s="185"/>
      <c r="F48" s="161">
        <v>2910069792</v>
      </c>
      <c r="G48" s="161">
        <v>3197002042</v>
      </c>
      <c r="H48" s="186">
        <v>2112</v>
      </c>
      <c r="I48" s="187" t="s">
        <v>3755</v>
      </c>
      <c r="J48" s="188" t="s">
        <v>3819</v>
      </c>
      <c r="K48" s="189"/>
      <c r="L48" s="189">
        <v>474.22</v>
      </c>
      <c r="M48" s="189">
        <v>0.22453598484848486</v>
      </c>
      <c r="N48" s="190">
        <v>1</v>
      </c>
      <c r="O48" s="186">
        <v>12</v>
      </c>
      <c r="P48" s="191">
        <v>80.260000000000005</v>
      </c>
      <c r="Q48" s="191">
        <v>180.98</v>
      </c>
      <c r="R48" s="161" t="s">
        <v>3740</v>
      </c>
      <c r="S48" s="161" t="s">
        <v>3809</v>
      </c>
      <c r="T48" s="185" t="s">
        <v>3742</v>
      </c>
      <c r="U48" s="185" t="s">
        <v>438</v>
      </c>
      <c r="V48" s="185" t="s">
        <v>3743</v>
      </c>
      <c r="W48" s="161"/>
      <c r="X48" s="192" t="s">
        <v>3810</v>
      </c>
      <c r="Y48" s="193" t="s">
        <v>3745</v>
      </c>
      <c r="Z48" s="194"/>
      <c r="AA48" s="161"/>
      <c r="AB48" s="195"/>
      <c r="AC48" s="6">
        <v>232</v>
      </c>
    </row>
    <row r="49" spans="1:29">
      <c r="A49" s="183">
        <v>45863</v>
      </c>
      <c r="B49" s="183">
        <v>45863</v>
      </c>
      <c r="C49" s="184">
        <v>30</v>
      </c>
      <c r="D49" s="161" t="s">
        <v>3758</v>
      </c>
      <c r="E49" s="185"/>
      <c r="F49" s="161">
        <v>2910069793</v>
      </c>
      <c r="G49" s="161">
        <v>3197002023</v>
      </c>
      <c r="H49" s="186">
        <v>7680</v>
      </c>
      <c r="I49" s="187" t="s">
        <v>3759</v>
      </c>
      <c r="J49" s="188" t="s">
        <v>3820</v>
      </c>
      <c r="K49" s="189"/>
      <c r="L49" s="189">
        <v>898.88</v>
      </c>
      <c r="M49" s="189">
        <v>0.11704166666666667</v>
      </c>
      <c r="N49" s="190">
        <v>2</v>
      </c>
      <c r="O49" s="186">
        <v>24</v>
      </c>
      <c r="P49" s="191">
        <v>153.6</v>
      </c>
      <c r="Q49" s="191">
        <v>343.04</v>
      </c>
      <c r="R49" s="161" t="s">
        <v>3740</v>
      </c>
      <c r="S49" s="161" t="s">
        <v>3809</v>
      </c>
      <c r="T49" s="185" t="s">
        <v>3742</v>
      </c>
      <c r="U49" s="185" t="s">
        <v>438</v>
      </c>
      <c r="V49" s="185" t="s">
        <v>3743</v>
      </c>
      <c r="W49" s="161"/>
      <c r="X49" s="192" t="s">
        <v>3810</v>
      </c>
      <c r="Y49" s="193" t="s">
        <v>3745</v>
      </c>
      <c r="Z49" s="194"/>
      <c r="AA49" s="161"/>
      <c r="AB49" s="195"/>
      <c r="AC49" s="6">
        <v>232</v>
      </c>
    </row>
    <row r="50" spans="1:29">
      <c r="A50" s="183">
        <v>45867</v>
      </c>
      <c r="B50" s="183">
        <v>45867</v>
      </c>
      <c r="C50" s="184">
        <v>31</v>
      </c>
      <c r="D50" s="161" t="s">
        <v>3821</v>
      </c>
      <c r="E50" s="185"/>
      <c r="F50" s="161">
        <v>2910069841</v>
      </c>
      <c r="G50" s="161">
        <v>3197002032</v>
      </c>
      <c r="H50" s="186">
        <v>1008</v>
      </c>
      <c r="I50" s="187" t="s">
        <v>3822</v>
      </c>
      <c r="J50" s="188" t="s">
        <v>3823</v>
      </c>
      <c r="K50" s="189"/>
      <c r="L50" s="189">
        <v>3923</v>
      </c>
      <c r="M50" s="189">
        <v>3.8918650793650795</v>
      </c>
      <c r="N50" s="190">
        <v>1</v>
      </c>
      <c r="O50" s="186">
        <v>7</v>
      </c>
      <c r="P50" s="191">
        <v>83.66</v>
      </c>
      <c r="Q50" s="191">
        <v>121</v>
      </c>
      <c r="R50" s="161" t="s">
        <v>3740</v>
      </c>
      <c r="S50" s="161" t="s">
        <v>3824</v>
      </c>
      <c r="T50" s="185" t="s">
        <v>3742</v>
      </c>
      <c r="U50" s="185" t="s">
        <v>438</v>
      </c>
      <c r="V50" s="185" t="s">
        <v>3743</v>
      </c>
      <c r="W50" s="161" t="s">
        <v>3825</v>
      </c>
      <c r="X50" s="161" t="s">
        <v>3765</v>
      </c>
      <c r="Y50" s="193" t="s">
        <v>3745</v>
      </c>
      <c r="Z50" s="194"/>
      <c r="AA50" s="161"/>
      <c r="AB50" s="195"/>
      <c r="AC50" s="6">
        <v>233</v>
      </c>
    </row>
    <row r="51" spans="1:29">
      <c r="A51" s="183">
        <v>45869</v>
      </c>
      <c r="B51" s="183">
        <v>45869</v>
      </c>
      <c r="C51" s="184">
        <v>31</v>
      </c>
      <c r="D51" s="161" t="s">
        <v>3826</v>
      </c>
      <c r="E51" s="185"/>
      <c r="F51" s="161">
        <v>2910069862</v>
      </c>
      <c r="G51" s="161">
        <v>3197001995</v>
      </c>
      <c r="H51" s="186">
        <v>3840</v>
      </c>
      <c r="I51" s="187" t="s">
        <v>3755</v>
      </c>
      <c r="J51" s="188" t="s">
        <v>3827</v>
      </c>
      <c r="K51" s="189"/>
      <c r="L51" s="189">
        <v>1541.5</v>
      </c>
      <c r="M51" s="189">
        <v>0.40143229166666666</v>
      </c>
      <c r="N51" s="190">
        <v>1</v>
      </c>
      <c r="O51" s="186">
        <v>12</v>
      </c>
      <c r="P51" s="191">
        <v>84.48</v>
      </c>
      <c r="Q51" s="191">
        <v>163</v>
      </c>
      <c r="R51" s="161" t="s">
        <v>3740</v>
      </c>
      <c r="S51" s="161" t="s">
        <v>3828</v>
      </c>
      <c r="T51" s="185" t="s">
        <v>3742</v>
      </c>
      <c r="U51" s="185" t="s">
        <v>438</v>
      </c>
      <c r="V51" s="185" t="s">
        <v>3743</v>
      </c>
      <c r="W51" s="161" t="s">
        <v>3829</v>
      </c>
      <c r="X51" s="161" t="s">
        <v>3765</v>
      </c>
      <c r="Y51" s="193" t="s">
        <v>3745</v>
      </c>
      <c r="Z51" s="194"/>
      <c r="AA51" s="161"/>
      <c r="AB51" s="195"/>
      <c r="AC51" s="6">
        <v>234</v>
      </c>
    </row>
    <row r="52" spans="1:29">
      <c r="A52" s="183">
        <v>45869</v>
      </c>
      <c r="B52" s="183">
        <v>45869</v>
      </c>
      <c r="C52" s="184">
        <v>31</v>
      </c>
      <c r="D52" s="161" t="s">
        <v>3826</v>
      </c>
      <c r="E52" s="185"/>
      <c r="F52" s="161">
        <v>2910069863</v>
      </c>
      <c r="G52" s="161">
        <v>1197004356</v>
      </c>
      <c r="H52" s="186">
        <v>3840</v>
      </c>
      <c r="I52" s="187" t="s">
        <v>3755</v>
      </c>
      <c r="J52" s="188" t="s">
        <v>3830</v>
      </c>
      <c r="K52" s="189"/>
      <c r="L52" s="189">
        <v>1541.5</v>
      </c>
      <c r="M52" s="189">
        <v>0.40143229166666666</v>
      </c>
      <c r="N52" s="190">
        <v>1</v>
      </c>
      <c r="O52" s="186">
        <v>12</v>
      </c>
      <c r="P52" s="191">
        <v>84.48</v>
      </c>
      <c r="Q52" s="191">
        <v>162</v>
      </c>
      <c r="R52" s="161" t="s">
        <v>3740</v>
      </c>
      <c r="S52" s="161" t="s">
        <v>3828</v>
      </c>
      <c r="T52" s="185" t="s">
        <v>3742</v>
      </c>
      <c r="U52" s="185" t="s">
        <v>438</v>
      </c>
      <c r="V52" s="185" t="s">
        <v>3743</v>
      </c>
      <c r="W52" s="161" t="s">
        <v>3829</v>
      </c>
      <c r="X52" s="161" t="s">
        <v>3765</v>
      </c>
      <c r="Y52" s="193" t="s">
        <v>3745</v>
      </c>
      <c r="Z52" s="194"/>
      <c r="AA52" s="161"/>
      <c r="AB52" s="195"/>
      <c r="AC52" s="6">
        <v>234</v>
      </c>
    </row>
    <row r="53" spans="1:29">
      <c r="A53" s="183">
        <v>45876</v>
      </c>
      <c r="B53" s="183">
        <v>45876</v>
      </c>
      <c r="C53" s="184">
        <v>32</v>
      </c>
      <c r="D53" s="161" t="s">
        <v>3826</v>
      </c>
      <c r="E53" s="185"/>
      <c r="F53" s="161">
        <v>2910069897</v>
      </c>
      <c r="G53" s="161">
        <v>1197004347</v>
      </c>
      <c r="H53" s="186">
        <v>3200</v>
      </c>
      <c r="I53" s="187" t="s">
        <v>3755</v>
      </c>
      <c r="J53" s="188" t="s">
        <v>3831</v>
      </c>
      <c r="K53" s="189"/>
      <c r="L53" s="189">
        <v>4893.18</v>
      </c>
      <c r="M53" s="189">
        <v>1.5291187500000001</v>
      </c>
      <c r="N53" s="190">
        <v>1</v>
      </c>
      <c r="O53" s="186">
        <v>10</v>
      </c>
      <c r="P53" s="191">
        <v>70.400000000000006</v>
      </c>
      <c r="Q53" s="191">
        <v>139</v>
      </c>
      <c r="R53" s="161" t="s">
        <v>3740</v>
      </c>
      <c r="S53" s="161" t="s">
        <v>3832</v>
      </c>
      <c r="T53" s="185" t="s">
        <v>3742</v>
      </c>
      <c r="U53" s="185" t="s">
        <v>438</v>
      </c>
      <c r="V53" s="185" t="s">
        <v>3743</v>
      </c>
      <c r="W53" s="161" t="s">
        <v>3833</v>
      </c>
      <c r="X53" s="161" t="s">
        <v>3765</v>
      </c>
      <c r="Y53" s="193" t="s">
        <v>3745</v>
      </c>
      <c r="Z53" s="194"/>
      <c r="AA53" s="161"/>
      <c r="AB53" s="195"/>
      <c r="AC53" s="6">
        <v>236</v>
      </c>
    </row>
    <row r="54" spans="1:29">
      <c r="A54" s="183">
        <v>45876</v>
      </c>
      <c r="B54" s="183">
        <v>45876</v>
      </c>
      <c r="C54" s="184">
        <v>32</v>
      </c>
      <c r="D54" s="161" t="s">
        <v>3826</v>
      </c>
      <c r="E54" s="185"/>
      <c r="F54" s="161">
        <v>2910069898</v>
      </c>
      <c r="G54" s="161">
        <v>3197001964</v>
      </c>
      <c r="H54" s="186">
        <v>1549</v>
      </c>
      <c r="I54" s="187" t="s">
        <v>3755</v>
      </c>
      <c r="J54" s="188" t="s">
        <v>3834</v>
      </c>
      <c r="K54" s="189"/>
      <c r="L54" s="189">
        <v>2813.26</v>
      </c>
      <c r="M54" s="189">
        <v>1.8161781794706264</v>
      </c>
      <c r="N54" s="190">
        <v>1</v>
      </c>
      <c r="O54" s="186">
        <v>5</v>
      </c>
      <c r="P54" s="191">
        <v>34.08</v>
      </c>
      <c r="Q54" s="191">
        <v>79</v>
      </c>
      <c r="R54" s="161" t="s">
        <v>3740</v>
      </c>
      <c r="S54" s="161" t="s">
        <v>3832</v>
      </c>
      <c r="T54" s="185" t="s">
        <v>3742</v>
      </c>
      <c r="U54" s="185" t="s">
        <v>438</v>
      </c>
      <c r="V54" s="185" t="s">
        <v>3743</v>
      </c>
      <c r="W54" s="161" t="s">
        <v>3833</v>
      </c>
      <c r="X54" s="161" t="s">
        <v>3765</v>
      </c>
      <c r="Y54" s="193" t="s">
        <v>3745</v>
      </c>
      <c r="Z54" s="194"/>
      <c r="AA54" s="161"/>
      <c r="AB54" s="195"/>
      <c r="AC54" s="6">
        <v>236</v>
      </c>
    </row>
    <row r="55" spans="1:29">
      <c r="A55" s="183">
        <v>45877</v>
      </c>
      <c r="B55" s="183">
        <v>45881</v>
      </c>
      <c r="C55" s="184">
        <v>32</v>
      </c>
      <c r="D55" s="161" t="s">
        <v>3747</v>
      </c>
      <c r="E55" s="185"/>
      <c r="F55" s="161">
        <v>2910069923</v>
      </c>
      <c r="G55" s="161">
        <v>3197002051</v>
      </c>
      <c r="H55" s="186">
        <v>3840</v>
      </c>
      <c r="I55" s="187" t="s">
        <v>3748</v>
      </c>
      <c r="J55" s="188" t="s">
        <v>3835</v>
      </c>
      <c r="K55" s="189"/>
      <c r="L55" s="189">
        <v>580.23</v>
      </c>
      <c r="M55" s="189">
        <v>0.15110156250000001</v>
      </c>
      <c r="N55" s="190">
        <v>1</v>
      </c>
      <c r="O55" s="186">
        <v>12</v>
      </c>
      <c r="P55" s="191">
        <v>80.64</v>
      </c>
      <c r="Q55" s="191">
        <v>177</v>
      </c>
      <c r="R55" s="161" t="s">
        <v>3740</v>
      </c>
      <c r="S55" s="161" t="s">
        <v>3836</v>
      </c>
      <c r="T55" s="185" t="s">
        <v>3742</v>
      </c>
      <c r="U55" s="185" t="s">
        <v>438</v>
      </c>
      <c r="V55" s="185" t="s">
        <v>3743</v>
      </c>
      <c r="W55" s="161"/>
      <c r="X55" s="192" t="s">
        <v>3837</v>
      </c>
      <c r="Y55" s="193" t="s">
        <v>3745</v>
      </c>
      <c r="Z55" s="194"/>
      <c r="AA55" s="161"/>
      <c r="AB55" s="195"/>
      <c r="AC55" s="6">
        <v>237</v>
      </c>
    </row>
    <row r="56" spans="1:29">
      <c r="A56" s="183">
        <v>45877</v>
      </c>
      <c r="B56" s="183">
        <v>45881</v>
      </c>
      <c r="C56" s="184">
        <v>32</v>
      </c>
      <c r="D56" s="161" t="s">
        <v>3747</v>
      </c>
      <c r="E56" s="185"/>
      <c r="F56" s="161">
        <v>2910069924</v>
      </c>
      <c r="G56" s="161">
        <v>3197002043</v>
      </c>
      <c r="H56" s="186">
        <v>3840</v>
      </c>
      <c r="I56" s="187" t="s">
        <v>3748</v>
      </c>
      <c r="J56" s="188" t="s">
        <v>3838</v>
      </c>
      <c r="K56" s="189"/>
      <c r="L56" s="189">
        <v>580.23</v>
      </c>
      <c r="M56" s="189">
        <v>0.15110156250000001</v>
      </c>
      <c r="N56" s="190">
        <v>1</v>
      </c>
      <c r="O56" s="186">
        <v>12</v>
      </c>
      <c r="P56" s="191">
        <v>80.64</v>
      </c>
      <c r="Q56" s="191">
        <v>177</v>
      </c>
      <c r="R56" s="161" t="s">
        <v>3740</v>
      </c>
      <c r="S56" s="161" t="s">
        <v>3836</v>
      </c>
      <c r="T56" s="185" t="s">
        <v>3742</v>
      </c>
      <c r="U56" s="185" t="s">
        <v>438</v>
      </c>
      <c r="V56" s="185" t="s">
        <v>3743</v>
      </c>
      <c r="W56" s="161"/>
      <c r="X56" s="192" t="s">
        <v>3837</v>
      </c>
      <c r="Y56" s="193" t="s">
        <v>3745</v>
      </c>
      <c r="Z56" s="194"/>
      <c r="AA56" s="161"/>
      <c r="AB56" s="195"/>
      <c r="AC56" s="6">
        <v>237</v>
      </c>
    </row>
    <row r="57" spans="1:29">
      <c r="A57" s="183">
        <v>45877</v>
      </c>
      <c r="B57" s="183">
        <v>45881</v>
      </c>
      <c r="C57" s="184">
        <v>32</v>
      </c>
      <c r="D57" s="161" t="s">
        <v>3766</v>
      </c>
      <c r="E57" s="185"/>
      <c r="F57" s="161">
        <v>2910069925</v>
      </c>
      <c r="G57" s="161">
        <v>1197004322</v>
      </c>
      <c r="H57" s="186">
        <v>771</v>
      </c>
      <c r="I57" s="187" t="s">
        <v>3767</v>
      </c>
      <c r="J57" s="188" t="s">
        <v>3839</v>
      </c>
      <c r="K57" s="189"/>
      <c r="L57" s="189">
        <v>342.02</v>
      </c>
      <c r="M57" s="189">
        <v>0.44360570687418932</v>
      </c>
      <c r="N57" s="190">
        <v>1</v>
      </c>
      <c r="O57" s="186">
        <v>6</v>
      </c>
      <c r="P57" s="191">
        <v>55.51</v>
      </c>
      <c r="Q57" s="191">
        <v>98</v>
      </c>
      <c r="R57" s="161" t="s">
        <v>3740</v>
      </c>
      <c r="S57" s="161" t="s">
        <v>3836</v>
      </c>
      <c r="T57" s="185" t="s">
        <v>3742</v>
      </c>
      <c r="U57" s="185" t="s">
        <v>438</v>
      </c>
      <c r="V57" s="185" t="s">
        <v>3743</v>
      </c>
      <c r="W57" s="161"/>
      <c r="X57" s="192" t="s">
        <v>3837</v>
      </c>
      <c r="Y57" s="193" t="s">
        <v>3745</v>
      </c>
      <c r="Z57" s="194"/>
      <c r="AA57" s="161"/>
      <c r="AB57" s="195"/>
      <c r="AC57" s="6">
        <v>237</v>
      </c>
    </row>
    <row r="58" spans="1:29">
      <c r="A58" s="183">
        <v>45877</v>
      </c>
      <c r="B58" s="183">
        <v>45881</v>
      </c>
      <c r="C58" s="184">
        <v>32</v>
      </c>
      <c r="D58" s="161" t="s">
        <v>3771</v>
      </c>
      <c r="E58" s="185"/>
      <c r="F58" s="161">
        <v>2910069926</v>
      </c>
      <c r="G58" s="161">
        <v>1197004331</v>
      </c>
      <c r="H58" s="186">
        <v>5184</v>
      </c>
      <c r="I58" s="187" t="s">
        <v>3767</v>
      </c>
      <c r="J58" s="188" t="s">
        <v>3840</v>
      </c>
      <c r="K58" s="189"/>
      <c r="L58" s="189">
        <v>1963.93</v>
      </c>
      <c r="M58" s="189">
        <v>0.37884452160493831</v>
      </c>
      <c r="N58" s="190">
        <v>3</v>
      </c>
      <c r="O58" s="186">
        <v>36</v>
      </c>
      <c r="P58" s="191">
        <v>373.25</v>
      </c>
      <c r="Q58" s="191">
        <v>603</v>
      </c>
      <c r="R58" s="161" t="s">
        <v>3740</v>
      </c>
      <c r="S58" s="161" t="s">
        <v>3836</v>
      </c>
      <c r="T58" s="185" t="s">
        <v>3742</v>
      </c>
      <c r="U58" s="185" t="s">
        <v>438</v>
      </c>
      <c r="V58" s="185" t="s">
        <v>3743</v>
      </c>
      <c r="W58" s="161"/>
      <c r="X58" s="192" t="s">
        <v>3837</v>
      </c>
      <c r="Y58" s="193" t="s">
        <v>3745</v>
      </c>
      <c r="Z58" s="194"/>
      <c r="AA58" s="161"/>
      <c r="AB58" s="195"/>
      <c r="AC58" s="6">
        <v>237</v>
      </c>
    </row>
    <row r="59" spans="1:29">
      <c r="A59" s="183">
        <v>45877</v>
      </c>
      <c r="B59" s="183">
        <v>45881</v>
      </c>
      <c r="C59" s="184">
        <v>32</v>
      </c>
      <c r="D59" s="161" t="s">
        <v>3771</v>
      </c>
      <c r="E59" s="185"/>
      <c r="F59" s="161">
        <v>2910069927</v>
      </c>
      <c r="G59" s="161">
        <v>3197002062</v>
      </c>
      <c r="H59" s="186">
        <v>2953</v>
      </c>
      <c r="I59" s="187" t="s">
        <v>3767</v>
      </c>
      <c r="J59" s="188" t="s">
        <v>3841</v>
      </c>
      <c r="K59" s="189"/>
      <c r="L59" s="189">
        <v>1146.95</v>
      </c>
      <c r="M59" s="189">
        <v>0.38840162546562818</v>
      </c>
      <c r="N59" s="190">
        <v>2</v>
      </c>
      <c r="O59" s="186">
        <v>21</v>
      </c>
      <c r="P59" s="191">
        <v>212.62</v>
      </c>
      <c r="Q59" s="191">
        <v>344</v>
      </c>
      <c r="R59" s="161" t="s">
        <v>3740</v>
      </c>
      <c r="S59" s="161" t="s">
        <v>3836</v>
      </c>
      <c r="T59" s="185" t="s">
        <v>3742</v>
      </c>
      <c r="U59" s="185" t="s">
        <v>438</v>
      </c>
      <c r="V59" s="185" t="s">
        <v>3743</v>
      </c>
      <c r="W59" s="161"/>
      <c r="X59" s="192" t="s">
        <v>3837</v>
      </c>
      <c r="Y59" s="193" t="s">
        <v>3745</v>
      </c>
      <c r="Z59" s="194"/>
      <c r="AA59" s="161"/>
      <c r="AB59" s="195"/>
      <c r="AC59" s="6">
        <v>237</v>
      </c>
    </row>
    <row r="60" spans="1:29">
      <c r="A60" s="183">
        <v>45877</v>
      </c>
      <c r="B60" s="183">
        <v>45881</v>
      </c>
      <c r="C60" s="184">
        <v>32</v>
      </c>
      <c r="D60" s="161" t="s">
        <v>3791</v>
      </c>
      <c r="E60" s="185"/>
      <c r="F60" s="161">
        <v>2910069928</v>
      </c>
      <c r="G60" s="161">
        <v>1197004388</v>
      </c>
      <c r="H60" s="186">
        <v>2016</v>
      </c>
      <c r="I60" s="187" t="s">
        <v>3755</v>
      </c>
      <c r="J60" s="188" t="s">
        <v>3842</v>
      </c>
      <c r="K60" s="189"/>
      <c r="L60" s="189">
        <v>451.51</v>
      </c>
      <c r="M60" s="189">
        <v>0.22396329365079365</v>
      </c>
      <c r="N60" s="190">
        <v>1</v>
      </c>
      <c r="O60" s="186">
        <v>12</v>
      </c>
      <c r="P60" s="191">
        <v>54.43</v>
      </c>
      <c r="Q60" s="191">
        <v>140</v>
      </c>
      <c r="R60" s="161" t="s">
        <v>3740</v>
      </c>
      <c r="S60" s="161" t="s">
        <v>3836</v>
      </c>
      <c r="T60" s="185" t="s">
        <v>3742</v>
      </c>
      <c r="U60" s="185" t="s">
        <v>438</v>
      </c>
      <c r="V60" s="185" t="s">
        <v>3743</v>
      </c>
      <c r="W60" s="161"/>
      <c r="X60" s="192" t="s">
        <v>3837</v>
      </c>
      <c r="Y60" s="193" t="s">
        <v>3745</v>
      </c>
      <c r="Z60" s="194"/>
      <c r="AA60" s="161"/>
      <c r="AB60" s="195"/>
      <c r="AC60" s="6">
        <v>237</v>
      </c>
    </row>
    <row r="61" spans="1:29">
      <c r="A61" s="183">
        <v>45877</v>
      </c>
      <c r="B61" s="183">
        <v>45881</v>
      </c>
      <c r="C61" s="184">
        <v>32</v>
      </c>
      <c r="D61" s="161" t="s">
        <v>3754</v>
      </c>
      <c r="E61" s="185"/>
      <c r="F61" s="161">
        <v>2910069929</v>
      </c>
      <c r="G61" s="161">
        <v>3197002042</v>
      </c>
      <c r="H61" s="186">
        <v>2112</v>
      </c>
      <c r="I61" s="187" t="s">
        <v>3755</v>
      </c>
      <c r="J61" s="188" t="s">
        <v>3843</v>
      </c>
      <c r="K61" s="189"/>
      <c r="L61" s="189">
        <v>617.84</v>
      </c>
      <c r="M61" s="189">
        <v>0.29253787878787879</v>
      </c>
      <c r="N61" s="190">
        <v>1</v>
      </c>
      <c r="O61" s="186">
        <v>12</v>
      </c>
      <c r="P61" s="191">
        <v>80.260000000000005</v>
      </c>
      <c r="Q61" s="191">
        <v>180.98</v>
      </c>
      <c r="R61" s="161" t="s">
        <v>3740</v>
      </c>
      <c r="S61" s="161" t="s">
        <v>3836</v>
      </c>
      <c r="T61" s="185" t="s">
        <v>3742</v>
      </c>
      <c r="U61" s="185" t="s">
        <v>438</v>
      </c>
      <c r="V61" s="185" t="s">
        <v>3743</v>
      </c>
      <c r="W61" s="161"/>
      <c r="X61" s="192" t="s">
        <v>3837</v>
      </c>
      <c r="Y61" s="193" t="s">
        <v>3745</v>
      </c>
      <c r="Z61" s="194"/>
      <c r="AA61" s="161"/>
      <c r="AB61" s="195"/>
      <c r="AC61" s="6">
        <v>237</v>
      </c>
    </row>
    <row r="62" spans="1:29">
      <c r="A62" s="183">
        <v>45877</v>
      </c>
      <c r="B62" s="183">
        <v>45881</v>
      </c>
      <c r="C62" s="184">
        <v>32</v>
      </c>
      <c r="D62" s="161" t="s">
        <v>3754</v>
      </c>
      <c r="E62" s="185"/>
      <c r="F62" s="161">
        <v>2910069930</v>
      </c>
      <c r="G62" s="161">
        <v>3197002038</v>
      </c>
      <c r="H62" s="186">
        <v>2112</v>
      </c>
      <c r="I62" s="187" t="s">
        <v>3755</v>
      </c>
      <c r="J62" s="188" t="s">
        <v>3844</v>
      </c>
      <c r="K62" s="189"/>
      <c r="L62" s="189">
        <v>617.84</v>
      </c>
      <c r="M62" s="189">
        <v>0.29253787878787879</v>
      </c>
      <c r="N62" s="190">
        <v>1</v>
      </c>
      <c r="O62" s="186">
        <v>12</v>
      </c>
      <c r="P62" s="191">
        <v>80.260000000000005</v>
      </c>
      <c r="Q62" s="191">
        <v>180.98</v>
      </c>
      <c r="R62" s="161" t="s">
        <v>3740</v>
      </c>
      <c r="S62" s="161" t="s">
        <v>3836</v>
      </c>
      <c r="T62" s="185" t="s">
        <v>3742</v>
      </c>
      <c r="U62" s="185" t="s">
        <v>438</v>
      </c>
      <c r="V62" s="185" t="s">
        <v>3743</v>
      </c>
      <c r="W62" s="161"/>
      <c r="X62" s="192" t="s">
        <v>3837</v>
      </c>
      <c r="Y62" s="193" t="s">
        <v>3745</v>
      </c>
      <c r="Z62" s="194"/>
      <c r="AA62" s="161"/>
      <c r="AB62" s="195"/>
      <c r="AC62" s="6">
        <v>237</v>
      </c>
    </row>
    <row r="63" spans="1:29">
      <c r="A63" s="183">
        <v>45877</v>
      </c>
      <c r="B63" s="183">
        <v>45881</v>
      </c>
      <c r="C63" s="184">
        <v>32</v>
      </c>
      <c r="D63" s="161" t="s">
        <v>3754</v>
      </c>
      <c r="E63" s="185"/>
      <c r="F63" s="161">
        <v>2910069931</v>
      </c>
      <c r="G63" s="161">
        <v>1197004413</v>
      </c>
      <c r="H63" s="186">
        <v>2112</v>
      </c>
      <c r="I63" s="187" t="s">
        <v>3755</v>
      </c>
      <c r="J63" s="188" t="s">
        <v>3845</v>
      </c>
      <c r="K63" s="189"/>
      <c r="L63" s="189">
        <v>617.84</v>
      </c>
      <c r="M63" s="189">
        <v>0.29253787878787879</v>
      </c>
      <c r="N63" s="190">
        <v>1</v>
      </c>
      <c r="O63" s="186">
        <v>12</v>
      </c>
      <c r="P63" s="191">
        <v>80.260000000000005</v>
      </c>
      <c r="Q63" s="191">
        <v>180.98</v>
      </c>
      <c r="R63" s="161" t="s">
        <v>3740</v>
      </c>
      <c r="S63" s="161" t="s">
        <v>3836</v>
      </c>
      <c r="T63" s="185" t="s">
        <v>3742</v>
      </c>
      <c r="U63" s="185" t="s">
        <v>438</v>
      </c>
      <c r="V63" s="185" t="s">
        <v>3743</v>
      </c>
      <c r="W63" s="161"/>
      <c r="X63" s="192" t="s">
        <v>3837</v>
      </c>
      <c r="Y63" s="193" t="s">
        <v>3745</v>
      </c>
      <c r="Z63" s="194"/>
      <c r="AA63" s="161"/>
      <c r="AB63" s="195"/>
      <c r="AC63" s="6">
        <v>237</v>
      </c>
    </row>
    <row r="64" spans="1:29">
      <c r="A64" s="183">
        <v>45877</v>
      </c>
      <c r="B64" s="183">
        <v>45881</v>
      </c>
      <c r="C64" s="184">
        <v>32</v>
      </c>
      <c r="D64" s="161" t="s">
        <v>3758</v>
      </c>
      <c r="E64" s="185"/>
      <c r="F64" s="161">
        <v>2910069932</v>
      </c>
      <c r="G64" s="161">
        <v>1197004405</v>
      </c>
      <c r="H64" s="186">
        <v>3840</v>
      </c>
      <c r="I64" s="187" t="s">
        <v>3759</v>
      </c>
      <c r="J64" s="188" t="s">
        <v>3846</v>
      </c>
      <c r="K64" s="189"/>
      <c r="L64" s="189">
        <v>585.55999999999995</v>
      </c>
      <c r="M64" s="189">
        <v>0.15248958333333332</v>
      </c>
      <c r="N64" s="190">
        <v>1</v>
      </c>
      <c r="O64" s="186">
        <v>12</v>
      </c>
      <c r="P64" s="191">
        <v>76.8</v>
      </c>
      <c r="Q64" s="191">
        <v>167</v>
      </c>
      <c r="R64" s="161" t="s">
        <v>3740</v>
      </c>
      <c r="S64" s="161" t="s">
        <v>3836</v>
      </c>
      <c r="T64" s="185" t="s">
        <v>3742</v>
      </c>
      <c r="U64" s="185" t="s">
        <v>438</v>
      </c>
      <c r="V64" s="185" t="s">
        <v>3743</v>
      </c>
      <c r="W64" s="161"/>
      <c r="X64" s="192" t="s">
        <v>3837</v>
      </c>
      <c r="Y64" s="193" t="s">
        <v>3745</v>
      </c>
      <c r="Z64" s="194"/>
      <c r="AA64" s="161"/>
      <c r="AB64" s="195"/>
      <c r="AC64" s="6">
        <v>237</v>
      </c>
    </row>
    <row r="65" spans="1:29">
      <c r="A65" s="183">
        <v>45877</v>
      </c>
      <c r="B65" s="183">
        <v>45881</v>
      </c>
      <c r="C65" s="184">
        <v>32</v>
      </c>
      <c r="D65" s="161" t="s">
        <v>3758</v>
      </c>
      <c r="E65" s="185"/>
      <c r="F65" s="161">
        <v>2910069933</v>
      </c>
      <c r="G65" s="161">
        <v>1197004407</v>
      </c>
      <c r="H65" s="186">
        <v>2880</v>
      </c>
      <c r="I65" s="187" t="s">
        <v>3759</v>
      </c>
      <c r="J65" s="188" t="s">
        <v>3847</v>
      </c>
      <c r="K65" s="189"/>
      <c r="L65" s="189">
        <v>460.51</v>
      </c>
      <c r="M65" s="189">
        <v>0.15989930555555557</v>
      </c>
      <c r="N65" s="190">
        <v>1</v>
      </c>
      <c r="O65" s="186">
        <v>9</v>
      </c>
      <c r="P65" s="191">
        <v>57.6</v>
      </c>
      <c r="Q65" s="191">
        <v>127</v>
      </c>
      <c r="R65" s="161" t="s">
        <v>3740</v>
      </c>
      <c r="S65" s="161" t="s">
        <v>3836</v>
      </c>
      <c r="T65" s="185" t="s">
        <v>3742</v>
      </c>
      <c r="U65" s="185" t="s">
        <v>438</v>
      </c>
      <c r="V65" s="185" t="s">
        <v>3743</v>
      </c>
      <c r="W65" s="161"/>
      <c r="X65" s="192" t="s">
        <v>3837</v>
      </c>
      <c r="Y65" s="193" t="s">
        <v>3745</v>
      </c>
      <c r="Z65" s="194"/>
      <c r="AA65" s="161"/>
      <c r="AB65" s="195"/>
      <c r="AC65" s="6">
        <v>237</v>
      </c>
    </row>
    <row r="66" spans="1:29">
      <c r="A66" s="183">
        <v>45881</v>
      </c>
      <c r="B66" s="183">
        <v>45881</v>
      </c>
      <c r="C66" s="184">
        <v>33</v>
      </c>
      <c r="D66" s="161" t="s">
        <v>3737</v>
      </c>
      <c r="E66" s="185"/>
      <c r="F66" s="161">
        <v>2910069962</v>
      </c>
      <c r="G66" s="161">
        <v>3197002040</v>
      </c>
      <c r="H66" s="186">
        <v>2592</v>
      </c>
      <c r="I66" s="187" t="s">
        <v>3738</v>
      </c>
      <c r="J66" s="188" t="s">
        <v>3848</v>
      </c>
      <c r="K66" s="189"/>
      <c r="L66" s="189">
        <v>10288.26</v>
      </c>
      <c r="M66" s="189">
        <v>3.9692361111111114</v>
      </c>
      <c r="N66" s="190">
        <v>2</v>
      </c>
      <c r="O66" s="186">
        <v>24</v>
      </c>
      <c r="P66" s="191">
        <v>189.22</v>
      </c>
      <c r="Q66" s="191">
        <v>323.89999999999998</v>
      </c>
      <c r="R66" s="161" t="s">
        <v>3740</v>
      </c>
      <c r="S66" s="161" t="s">
        <v>3849</v>
      </c>
      <c r="T66" s="185" t="s">
        <v>3742</v>
      </c>
      <c r="U66" s="185" t="s">
        <v>438</v>
      </c>
      <c r="V66" s="185" t="s">
        <v>3743</v>
      </c>
      <c r="W66" s="161" t="s">
        <v>3850</v>
      </c>
      <c r="X66" s="161" t="s">
        <v>3765</v>
      </c>
      <c r="Y66" s="193"/>
      <c r="Z66" s="194"/>
      <c r="AA66" s="161"/>
      <c r="AB66" s="195"/>
      <c r="AC66" s="6">
        <v>238</v>
      </c>
    </row>
    <row r="67" spans="1:29">
      <c r="A67" s="183">
        <v>45881</v>
      </c>
      <c r="B67" s="183">
        <v>45881</v>
      </c>
      <c r="C67" s="184">
        <v>33</v>
      </c>
      <c r="D67" s="161" t="s">
        <v>3747</v>
      </c>
      <c r="E67" s="185"/>
      <c r="F67" s="161">
        <v>2910069963</v>
      </c>
      <c r="G67" s="161">
        <v>3197002035</v>
      </c>
      <c r="H67" s="186">
        <v>3840</v>
      </c>
      <c r="I67" s="187" t="s">
        <v>3748</v>
      </c>
      <c r="J67" s="188" t="s">
        <v>3851</v>
      </c>
      <c r="K67" s="189"/>
      <c r="L67" s="189">
        <v>5398.62</v>
      </c>
      <c r="M67" s="189">
        <v>1.4058906250000001</v>
      </c>
      <c r="N67" s="190">
        <v>1</v>
      </c>
      <c r="O67" s="186">
        <v>12</v>
      </c>
      <c r="P67" s="191">
        <v>80.64</v>
      </c>
      <c r="Q67" s="191">
        <v>169.96</v>
      </c>
      <c r="R67" s="161" t="s">
        <v>3740</v>
      </c>
      <c r="S67" s="161" t="s">
        <v>3849</v>
      </c>
      <c r="T67" s="185" t="s">
        <v>3742</v>
      </c>
      <c r="U67" s="185" t="s">
        <v>438</v>
      </c>
      <c r="V67" s="185" t="s">
        <v>3743</v>
      </c>
      <c r="W67" s="161" t="s">
        <v>3852</v>
      </c>
      <c r="X67" s="161" t="s">
        <v>3765</v>
      </c>
      <c r="Y67" s="193"/>
      <c r="Z67" s="194"/>
      <c r="AA67" s="161"/>
      <c r="AB67" s="195"/>
      <c r="AC67" s="6">
        <v>238</v>
      </c>
    </row>
    <row r="68" spans="1:29">
      <c r="A68" s="183">
        <v>45881</v>
      </c>
      <c r="B68" s="183">
        <v>45881</v>
      </c>
      <c r="C68" s="184">
        <v>33</v>
      </c>
      <c r="D68" s="161" t="s">
        <v>3750</v>
      </c>
      <c r="E68" s="185"/>
      <c r="F68" s="161">
        <v>2910069964</v>
      </c>
      <c r="G68" s="161">
        <v>1197004406</v>
      </c>
      <c r="H68" s="186">
        <v>2112</v>
      </c>
      <c r="I68" s="187" t="s">
        <v>3751</v>
      </c>
      <c r="J68" s="188" t="s">
        <v>3853</v>
      </c>
      <c r="K68" s="189"/>
      <c r="L68" s="189">
        <v>5748.54</v>
      </c>
      <c r="M68" s="189">
        <v>2.7218465909090908</v>
      </c>
      <c r="N68" s="190">
        <v>1</v>
      </c>
      <c r="O68" s="186">
        <v>12</v>
      </c>
      <c r="P68" s="191">
        <v>80.260000000000005</v>
      </c>
      <c r="Q68" s="191">
        <v>180.98</v>
      </c>
      <c r="R68" s="161" t="s">
        <v>3740</v>
      </c>
      <c r="S68" s="161" t="s">
        <v>3849</v>
      </c>
      <c r="T68" s="185" t="s">
        <v>3742</v>
      </c>
      <c r="U68" s="185" t="s">
        <v>438</v>
      </c>
      <c r="V68" s="185" t="s">
        <v>3743</v>
      </c>
      <c r="W68" s="161" t="s">
        <v>3854</v>
      </c>
      <c r="X68" s="161" t="s">
        <v>3765</v>
      </c>
      <c r="Y68" s="193"/>
      <c r="Z68" s="194"/>
      <c r="AA68" s="161"/>
      <c r="AB68" s="195"/>
      <c r="AC68" s="6">
        <v>238</v>
      </c>
    </row>
    <row r="69" spans="1:29">
      <c r="A69" s="183">
        <v>45884</v>
      </c>
      <c r="B69" s="183">
        <v>45888</v>
      </c>
      <c r="C69" s="184">
        <v>33</v>
      </c>
      <c r="D69" s="161" t="s">
        <v>3737</v>
      </c>
      <c r="E69" s="185"/>
      <c r="F69" s="161">
        <v>2910070035</v>
      </c>
      <c r="G69" s="161">
        <v>1197004409</v>
      </c>
      <c r="H69" s="186">
        <v>1296</v>
      </c>
      <c r="I69" s="187" t="s">
        <v>3738</v>
      </c>
      <c r="J69" s="188" t="s">
        <v>3855</v>
      </c>
      <c r="K69" s="189"/>
      <c r="L69" s="189">
        <v>997.14</v>
      </c>
      <c r="M69" s="189">
        <v>0.76939814814814811</v>
      </c>
      <c r="N69" s="190">
        <v>1</v>
      </c>
      <c r="O69" s="186">
        <v>12</v>
      </c>
      <c r="P69" s="191">
        <v>94.61</v>
      </c>
      <c r="Q69" s="191">
        <v>161.94999999999999</v>
      </c>
      <c r="R69" s="161" t="s">
        <v>3740</v>
      </c>
      <c r="S69" s="161" t="s">
        <v>3856</v>
      </c>
      <c r="T69" s="185" t="s">
        <v>3742</v>
      </c>
      <c r="U69" s="185" t="s">
        <v>438</v>
      </c>
      <c r="V69" s="185" t="s">
        <v>3743</v>
      </c>
      <c r="W69" s="161"/>
      <c r="X69" s="161"/>
      <c r="Y69" s="193" t="s">
        <v>3745</v>
      </c>
      <c r="Z69" s="194"/>
      <c r="AA69" s="161"/>
      <c r="AB69" s="195"/>
      <c r="AC69" s="6">
        <v>239</v>
      </c>
    </row>
    <row r="70" spans="1:29">
      <c r="A70" s="183">
        <v>45884</v>
      </c>
      <c r="B70" s="183">
        <v>45888</v>
      </c>
      <c r="C70" s="184">
        <v>33</v>
      </c>
      <c r="D70" s="161" t="s">
        <v>3747</v>
      </c>
      <c r="E70" s="185"/>
      <c r="F70" s="161">
        <v>2910070036</v>
      </c>
      <c r="G70" s="161">
        <v>3197002035</v>
      </c>
      <c r="H70" s="186">
        <v>3574</v>
      </c>
      <c r="I70" s="187" t="s">
        <v>3748</v>
      </c>
      <c r="J70" s="188" t="s">
        <v>3857</v>
      </c>
      <c r="K70" s="189"/>
      <c r="L70" s="189">
        <v>1012.08</v>
      </c>
      <c r="M70" s="189">
        <v>0.28317851147174034</v>
      </c>
      <c r="N70" s="190">
        <v>1</v>
      </c>
      <c r="O70" s="186">
        <v>12</v>
      </c>
      <c r="P70" s="191">
        <v>75.05</v>
      </c>
      <c r="Q70" s="191">
        <v>152</v>
      </c>
      <c r="R70" s="161" t="s">
        <v>3740</v>
      </c>
      <c r="S70" s="161" t="s">
        <v>3856</v>
      </c>
      <c r="T70" s="185" t="s">
        <v>3742</v>
      </c>
      <c r="U70" s="185" t="s">
        <v>438</v>
      </c>
      <c r="V70" s="185" t="s">
        <v>3743</v>
      </c>
      <c r="W70" s="161"/>
      <c r="X70" s="161"/>
      <c r="Y70" s="193" t="s">
        <v>3745</v>
      </c>
      <c r="Z70" s="194"/>
      <c r="AA70" s="161"/>
      <c r="AB70" s="195"/>
      <c r="AC70" s="6">
        <v>239</v>
      </c>
    </row>
    <row r="71" spans="1:29">
      <c r="A71" s="183">
        <v>45884</v>
      </c>
      <c r="B71" s="183">
        <v>45888</v>
      </c>
      <c r="C71" s="184">
        <v>33</v>
      </c>
      <c r="D71" s="161" t="s">
        <v>3858</v>
      </c>
      <c r="E71" s="185"/>
      <c r="F71" s="161">
        <v>2910070037</v>
      </c>
      <c r="G71" s="161">
        <v>3197002001</v>
      </c>
      <c r="H71" s="186">
        <v>1717</v>
      </c>
      <c r="I71" s="187" t="s">
        <v>3767</v>
      </c>
      <c r="J71" s="188" t="s">
        <v>3859</v>
      </c>
      <c r="K71" s="189"/>
      <c r="L71" s="189">
        <v>1101.79</v>
      </c>
      <c r="M71" s="189">
        <v>0.64169481654047755</v>
      </c>
      <c r="N71" s="190">
        <v>1</v>
      </c>
      <c r="O71" s="186">
        <v>12</v>
      </c>
      <c r="P71" s="191">
        <v>111.61</v>
      </c>
      <c r="Q71" s="191">
        <v>182</v>
      </c>
      <c r="R71" s="161" t="s">
        <v>3740</v>
      </c>
      <c r="S71" s="161" t="s">
        <v>3856</v>
      </c>
      <c r="T71" s="185" t="s">
        <v>3742</v>
      </c>
      <c r="U71" s="185" t="s">
        <v>438</v>
      </c>
      <c r="V71" s="185" t="s">
        <v>3743</v>
      </c>
      <c r="W71" s="161"/>
      <c r="X71" s="161"/>
      <c r="Y71" s="193" t="s">
        <v>3745</v>
      </c>
      <c r="Z71" s="194"/>
      <c r="AA71" s="161"/>
      <c r="AB71" s="195"/>
      <c r="AC71" s="6">
        <v>239</v>
      </c>
    </row>
    <row r="72" spans="1:29">
      <c r="A72" s="183">
        <v>45884</v>
      </c>
      <c r="B72" s="183">
        <v>45888</v>
      </c>
      <c r="C72" s="184">
        <v>33</v>
      </c>
      <c r="D72" s="161" t="s">
        <v>3754</v>
      </c>
      <c r="E72" s="185"/>
      <c r="F72" s="161">
        <v>2910070038</v>
      </c>
      <c r="G72" s="161">
        <v>3197002077</v>
      </c>
      <c r="H72" s="186">
        <v>2112</v>
      </c>
      <c r="I72" s="187" t="s">
        <v>3755</v>
      </c>
      <c r="J72" s="188" t="s">
        <v>3860</v>
      </c>
      <c r="K72" s="189"/>
      <c r="L72" s="189">
        <v>1114.3</v>
      </c>
      <c r="M72" s="189">
        <v>0.52760416666666665</v>
      </c>
      <c r="N72" s="190">
        <v>1</v>
      </c>
      <c r="O72" s="186">
        <v>12</v>
      </c>
      <c r="P72" s="191">
        <v>80.260000000000005</v>
      </c>
      <c r="Q72" s="191">
        <v>180.98</v>
      </c>
      <c r="R72" s="161" t="s">
        <v>3740</v>
      </c>
      <c r="S72" s="161" t="s">
        <v>3856</v>
      </c>
      <c r="T72" s="185" t="s">
        <v>3742</v>
      </c>
      <c r="U72" s="185" t="s">
        <v>438</v>
      </c>
      <c r="V72" s="185" t="s">
        <v>3743</v>
      </c>
      <c r="W72" s="161"/>
      <c r="X72" s="161"/>
      <c r="Y72" s="193" t="s">
        <v>3745</v>
      </c>
      <c r="Z72" s="194"/>
      <c r="AA72" s="161"/>
      <c r="AB72" s="195"/>
      <c r="AC72" s="6">
        <v>239</v>
      </c>
    </row>
    <row r="73" spans="1:29">
      <c r="A73" s="183">
        <v>45884</v>
      </c>
      <c r="B73" s="183">
        <v>45888</v>
      </c>
      <c r="C73" s="184">
        <v>33</v>
      </c>
      <c r="D73" s="161" t="s">
        <v>3800</v>
      </c>
      <c r="E73" s="185"/>
      <c r="F73" s="161">
        <v>2910070039</v>
      </c>
      <c r="G73" s="161">
        <v>1197004387</v>
      </c>
      <c r="H73" s="186">
        <v>2016</v>
      </c>
      <c r="I73" s="187" t="s">
        <v>3759</v>
      </c>
      <c r="J73" s="188" t="s">
        <v>3861</v>
      </c>
      <c r="K73" s="189"/>
      <c r="L73" s="189">
        <v>825.11</v>
      </c>
      <c r="M73" s="189">
        <v>0.40928075396825397</v>
      </c>
      <c r="N73" s="190">
        <v>1</v>
      </c>
      <c r="O73" s="186">
        <v>12</v>
      </c>
      <c r="P73" s="191">
        <v>56.45</v>
      </c>
      <c r="Q73" s="191">
        <v>141</v>
      </c>
      <c r="R73" s="161" t="s">
        <v>3740</v>
      </c>
      <c r="S73" s="161" t="s">
        <v>3856</v>
      </c>
      <c r="T73" s="185" t="s">
        <v>3742</v>
      </c>
      <c r="U73" s="185" t="s">
        <v>438</v>
      </c>
      <c r="V73" s="185" t="s">
        <v>3743</v>
      </c>
      <c r="W73" s="161"/>
      <c r="X73" s="161"/>
      <c r="Y73" s="193" t="s">
        <v>3745</v>
      </c>
      <c r="Z73" s="194"/>
      <c r="AA73" s="161"/>
      <c r="AB73" s="195"/>
      <c r="AC73" s="6">
        <v>239</v>
      </c>
    </row>
    <row r="74" spans="1:29">
      <c r="A74" s="183">
        <v>45884</v>
      </c>
      <c r="B74" s="183">
        <v>45888</v>
      </c>
      <c r="C74" s="184">
        <v>33</v>
      </c>
      <c r="D74" s="161" t="s">
        <v>3777</v>
      </c>
      <c r="E74" s="185"/>
      <c r="F74" s="161">
        <v>2910070040</v>
      </c>
      <c r="G74" s="161">
        <v>1197004415</v>
      </c>
      <c r="H74" s="186">
        <v>1296</v>
      </c>
      <c r="I74" s="187" t="s">
        <v>3748</v>
      </c>
      <c r="J74" s="188" t="s">
        <v>3862</v>
      </c>
      <c r="K74" s="189"/>
      <c r="L74" s="189">
        <v>1033.76</v>
      </c>
      <c r="M74" s="189">
        <v>0.79765432098765432</v>
      </c>
      <c r="N74" s="190">
        <v>1</v>
      </c>
      <c r="O74" s="186">
        <v>12</v>
      </c>
      <c r="P74" s="191">
        <v>90.72</v>
      </c>
      <c r="Q74" s="191">
        <v>158</v>
      </c>
      <c r="R74" s="161" t="s">
        <v>3740</v>
      </c>
      <c r="S74" s="161" t="s">
        <v>3856</v>
      </c>
      <c r="T74" s="185" t="s">
        <v>3742</v>
      </c>
      <c r="U74" s="185" t="s">
        <v>438</v>
      </c>
      <c r="V74" s="185" t="s">
        <v>3743</v>
      </c>
      <c r="W74" s="161"/>
      <c r="X74" s="161"/>
      <c r="Y74" s="193" t="s">
        <v>3745</v>
      </c>
      <c r="Z74" s="194"/>
      <c r="AA74" s="161"/>
      <c r="AB74" s="195"/>
      <c r="AC74" s="6">
        <v>239</v>
      </c>
    </row>
    <row r="75" spans="1:29">
      <c r="A75" s="183">
        <v>45884</v>
      </c>
      <c r="B75" s="183">
        <v>45888</v>
      </c>
      <c r="C75" s="184">
        <v>33</v>
      </c>
      <c r="D75" s="161" t="s">
        <v>3777</v>
      </c>
      <c r="E75" s="185"/>
      <c r="F75" s="161">
        <v>2910070041</v>
      </c>
      <c r="G75" s="161">
        <v>3197002102</v>
      </c>
      <c r="H75" s="186">
        <v>1296</v>
      </c>
      <c r="I75" s="187" t="s">
        <v>3748</v>
      </c>
      <c r="J75" s="188" t="s">
        <v>3863</v>
      </c>
      <c r="K75" s="189"/>
      <c r="L75" s="189">
        <v>1033.76</v>
      </c>
      <c r="M75" s="189">
        <v>0.79765432098765432</v>
      </c>
      <c r="N75" s="190">
        <v>1</v>
      </c>
      <c r="O75" s="186">
        <v>12</v>
      </c>
      <c r="P75" s="191">
        <v>90.72</v>
      </c>
      <c r="Q75" s="191">
        <v>158</v>
      </c>
      <c r="R75" s="161" t="s">
        <v>3740</v>
      </c>
      <c r="S75" s="161" t="s">
        <v>3856</v>
      </c>
      <c r="T75" s="185" t="s">
        <v>3742</v>
      </c>
      <c r="U75" s="185" t="s">
        <v>438</v>
      </c>
      <c r="V75" s="185" t="s">
        <v>3743</v>
      </c>
      <c r="W75" s="161"/>
      <c r="X75" s="161"/>
      <c r="Y75" s="193" t="s">
        <v>3745</v>
      </c>
      <c r="Z75" s="194"/>
      <c r="AA75" s="161"/>
      <c r="AB75" s="195"/>
      <c r="AC75" s="6">
        <v>239</v>
      </c>
    </row>
    <row r="76" spans="1:29">
      <c r="A76" s="183">
        <v>45884</v>
      </c>
      <c r="B76" s="183">
        <v>45888</v>
      </c>
      <c r="C76" s="184">
        <v>33</v>
      </c>
      <c r="D76" s="161" t="s">
        <v>3782</v>
      </c>
      <c r="E76" s="185"/>
      <c r="F76" s="161">
        <v>2910070042</v>
      </c>
      <c r="G76" s="161">
        <v>1197004325</v>
      </c>
      <c r="H76" s="186">
        <v>720</v>
      </c>
      <c r="I76" s="187" t="s">
        <v>3738</v>
      </c>
      <c r="J76" s="188" t="s">
        <v>3864</v>
      </c>
      <c r="K76" s="189"/>
      <c r="L76" s="189">
        <v>556.29999999999995</v>
      </c>
      <c r="M76" s="189">
        <v>0.77263888888888888</v>
      </c>
      <c r="N76" s="190">
        <v>1</v>
      </c>
      <c r="O76" s="186">
        <v>5</v>
      </c>
      <c r="P76" s="191">
        <v>0</v>
      </c>
      <c r="Q76" s="191">
        <v>90</v>
      </c>
      <c r="R76" s="161" t="s">
        <v>3740</v>
      </c>
      <c r="S76" s="161" t="s">
        <v>3856</v>
      </c>
      <c r="T76" s="185" t="s">
        <v>3742</v>
      </c>
      <c r="U76" s="185" t="s">
        <v>438</v>
      </c>
      <c r="V76" s="185" t="s">
        <v>3743</v>
      </c>
      <c r="W76" s="161"/>
      <c r="X76" s="161"/>
      <c r="Y76" s="193" t="s">
        <v>3745</v>
      </c>
      <c r="Z76" s="194"/>
      <c r="AA76" s="161"/>
      <c r="AB76" s="195"/>
      <c r="AC76" s="6">
        <v>239</v>
      </c>
    </row>
    <row r="77" spans="1:29">
      <c r="A77" s="183">
        <v>45889</v>
      </c>
      <c r="B77" s="183">
        <v>45889</v>
      </c>
      <c r="C77" s="184">
        <v>34</v>
      </c>
      <c r="D77" s="161" t="s">
        <v>3865</v>
      </c>
      <c r="E77" s="185"/>
      <c r="F77" s="161">
        <v>2910070166</v>
      </c>
      <c r="G77" s="161">
        <v>3197002045</v>
      </c>
      <c r="H77" s="186">
        <v>3840</v>
      </c>
      <c r="I77" s="187" t="s">
        <v>3759</v>
      </c>
      <c r="J77" s="188" t="s">
        <v>3866</v>
      </c>
      <c r="K77" s="189"/>
      <c r="L77" s="189">
        <v>2525.4499999999998</v>
      </c>
      <c r="M77" s="189">
        <v>0.65766927083333326</v>
      </c>
      <c r="N77" s="190">
        <v>1</v>
      </c>
      <c r="O77" s="186">
        <v>12</v>
      </c>
      <c r="P77" s="191">
        <v>80.64</v>
      </c>
      <c r="Q77" s="191">
        <v>160</v>
      </c>
      <c r="R77" s="161" t="s">
        <v>3740</v>
      </c>
      <c r="S77" s="161" t="s">
        <v>3867</v>
      </c>
      <c r="T77" s="185" t="s">
        <v>3742</v>
      </c>
      <c r="U77" s="185" t="s">
        <v>438</v>
      </c>
      <c r="V77" s="185" t="s">
        <v>3743</v>
      </c>
      <c r="W77" s="161" t="s">
        <v>3868</v>
      </c>
      <c r="X77" s="161" t="s">
        <v>3765</v>
      </c>
      <c r="Y77" s="193" t="s">
        <v>3745</v>
      </c>
      <c r="Z77" s="194"/>
      <c r="AA77" s="161"/>
      <c r="AB77" s="195"/>
      <c r="AC77" s="6">
        <v>241</v>
      </c>
    </row>
    <row r="78" spans="1:29">
      <c r="A78" s="183">
        <v>45891</v>
      </c>
      <c r="B78" s="183">
        <v>45891</v>
      </c>
      <c r="C78" s="184">
        <v>34</v>
      </c>
      <c r="D78" s="161" t="s">
        <v>3737</v>
      </c>
      <c r="E78" s="185"/>
      <c r="F78" s="161">
        <v>2910070218</v>
      </c>
      <c r="G78" s="161">
        <v>1197004409</v>
      </c>
      <c r="H78" s="186">
        <v>1296</v>
      </c>
      <c r="I78" s="187" t="s">
        <v>3738</v>
      </c>
      <c r="J78" s="188" t="s">
        <v>3869</v>
      </c>
      <c r="K78" s="189"/>
      <c r="L78" s="189">
        <v>656.47</v>
      </c>
      <c r="M78" s="189">
        <v>0.50653549382716057</v>
      </c>
      <c r="N78" s="190">
        <v>1</v>
      </c>
      <c r="O78" s="186">
        <v>12</v>
      </c>
      <c r="P78" s="191">
        <v>94.61</v>
      </c>
      <c r="Q78" s="191">
        <v>161.94999999999999</v>
      </c>
      <c r="R78" s="161" t="s">
        <v>3740</v>
      </c>
      <c r="S78" s="161" t="s">
        <v>3870</v>
      </c>
      <c r="T78" s="185" t="s">
        <v>3742</v>
      </c>
      <c r="U78" s="185" t="s">
        <v>438</v>
      </c>
      <c r="V78" s="185" t="s">
        <v>3743</v>
      </c>
      <c r="W78" s="161"/>
      <c r="X78" s="192" t="s">
        <v>3871</v>
      </c>
      <c r="Y78" s="193" t="s">
        <v>3745</v>
      </c>
      <c r="Z78" s="194"/>
      <c r="AA78" s="161"/>
      <c r="AB78" s="195"/>
      <c r="AC78" s="6">
        <v>242</v>
      </c>
    </row>
    <row r="79" spans="1:29">
      <c r="A79" s="183">
        <v>45891</v>
      </c>
      <c r="B79" s="183">
        <v>45891</v>
      </c>
      <c r="C79" s="184">
        <v>34</v>
      </c>
      <c r="D79" s="161" t="s">
        <v>3747</v>
      </c>
      <c r="E79" s="185"/>
      <c r="F79" s="161">
        <v>2910070219</v>
      </c>
      <c r="G79" s="161">
        <v>1197004410</v>
      </c>
      <c r="H79" s="186">
        <v>3840</v>
      </c>
      <c r="I79" s="187" t="s">
        <v>3872</v>
      </c>
      <c r="J79" s="188" t="s">
        <v>3873</v>
      </c>
      <c r="K79" s="189"/>
      <c r="L79" s="189">
        <v>688.95</v>
      </c>
      <c r="M79" s="189">
        <v>0.1794140625</v>
      </c>
      <c r="N79" s="190">
        <v>1</v>
      </c>
      <c r="O79" s="186">
        <v>12</v>
      </c>
      <c r="P79" s="191">
        <v>80.64</v>
      </c>
      <c r="Q79" s="191">
        <v>177</v>
      </c>
      <c r="R79" s="161" t="s">
        <v>3740</v>
      </c>
      <c r="S79" s="161" t="s">
        <v>3870</v>
      </c>
      <c r="T79" s="185" t="s">
        <v>3742</v>
      </c>
      <c r="U79" s="185" t="s">
        <v>438</v>
      </c>
      <c r="V79" s="185" t="s">
        <v>3743</v>
      </c>
      <c r="W79" s="161"/>
      <c r="X79" s="192" t="s">
        <v>3871</v>
      </c>
      <c r="Y79" s="193" t="s">
        <v>3745</v>
      </c>
      <c r="Z79" s="194"/>
      <c r="AA79" s="161"/>
      <c r="AB79" s="195"/>
      <c r="AC79" s="6">
        <v>242</v>
      </c>
    </row>
    <row r="80" spans="1:29">
      <c r="A80" s="183">
        <v>45891</v>
      </c>
      <c r="B80" s="183">
        <v>45891</v>
      </c>
      <c r="C80" s="184">
        <v>34</v>
      </c>
      <c r="D80" s="161" t="s">
        <v>3771</v>
      </c>
      <c r="E80" s="185"/>
      <c r="F80" s="161">
        <v>2910070220</v>
      </c>
      <c r="G80" s="161">
        <v>3197002060</v>
      </c>
      <c r="H80" s="186">
        <v>5184</v>
      </c>
      <c r="I80" s="187" t="s">
        <v>3767</v>
      </c>
      <c r="J80" s="188" t="s">
        <v>3874</v>
      </c>
      <c r="K80" s="189"/>
      <c r="L80" s="189">
        <v>2331.9</v>
      </c>
      <c r="M80" s="189">
        <v>0.44982638888888893</v>
      </c>
      <c r="N80" s="190">
        <v>3</v>
      </c>
      <c r="O80" s="186">
        <v>36</v>
      </c>
      <c r="P80" s="191">
        <v>373.25</v>
      </c>
      <c r="Q80" s="191">
        <v>603</v>
      </c>
      <c r="R80" s="161" t="s">
        <v>3740</v>
      </c>
      <c r="S80" s="161" t="s">
        <v>3870</v>
      </c>
      <c r="T80" s="185" t="s">
        <v>3742</v>
      </c>
      <c r="U80" s="185" t="s">
        <v>438</v>
      </c>
      <c r="V80" s="185" t="s">
        <v>3743</v>
      </c>
      <c r="W80" s="161"/>
      <c r="X80" s="192" t="s">
        <v>3871</v>
      </c>
      <c r="Y80" s="193" t="s">
        <v>3745</v>
      </c>
      <c r="Z80" s="194"/>
      <c r="AA80" s="161"/>
      <c r="AB80" s="195"/>
      <c r="AC80" s="6">
        <v>242</v>
      </c>
    </row>
    <row r="81" spans="1:29">
      <c r="A81" s="183">
        <v>45891</v>
      </c>
      <c r="B81" s="183">
        <v>45891</v>
      </c>
      <c r="C81" s="184">
        <v>34</v>
      </c>
      <c r="D81" s="161" t="s">
        <v>3771</v>
      </c>
      <c r="E81" s="185"/>
      <c r="F81" s="161">
        <v>2910070221</v>
      </c>
      <c r="G81" s="161">
        <v>3197002062</v>
      </c>
      <c r="H81" s="186">
        <v>1728</v>
      </c>
      <c r="I81" s="187" t="s">
        <v>3767</v>
      </c>
      <c r="J81" s="188" t="s">
        <v>3875</v>
      </c>
      <c r="K81" s="189"/>
      <c r="L81" s="189">
        <v>777.3</v>
      </c>
      <c r="M81" s="189">
        <v>0.44982638888888887</v>
      </c>
      <c r="N81" s="190">
        <v>1</v>
      </c>
      <c r="O81" s="186">
        <v>12</v>
      </c>
      <c r="P81" s="191">
        <v>124.42</v>
      </c>
      <c r="Q81" s="191">
        <v>201</v>
      </c>
      <c r="R81" s="161" t="s">
        <v>3740</v>
      </c>
      <c r="S81" s="161" t="s">
        <v>3870</v>
      </c>
      <c r="T81" s="185" t="s">
        <v>3742</v>
      </c>
      <c r="U81" s="185" t="s">
        <v>438</v>
      </c>
      <c r="V81" s="185" t="s">
        <v>3743</v>
      </c>
      <c r="W81" s="161"/>
      <c r="X81" s="192" t="s">
        <v>3871</v>
      </c>
      <c r="Y81" s="193" t="s">
        <v>3745</v>
      </c>
      <c r="Z81" s="194"/>
      <c r="AA81" s="161"/>
      <c r="AB81" s="195"/>
      <c r="AC81" s="6">
        <v>242</v>
      </c>
    </row>
    <row r="82" spans="1:29">
      <c r="A82" s="183">
        <v>45891</v>
      </c>
      <c r="B82" s="183">
        <v>45891</v>
      </c>
      <c r="C82" s="184">
        <v>34</v>
      </c>
      <c r="D82" s="161" t="s">
        <v>3774</v>
      </c>
      <c r="E82" s="185"/>
      <c r="F82" s="161">
        <v>2910070222</v>
      </c>
      <c r="G82" s="161">
        <v>1197004414</v>
      </c>
      <c r="H82" s="186">
        <v>2016</v>
      </c>
      <c r="I82" s="187" t="s">
        <v>3759</v>
      </c>
      <c r="J82" s="188" t="s">
        <v>3876</v>
      </c>
      <c r="K82" s="189"/>
      <c r="L82" s="189">
        <v>575.71</v>
      </c>
      <c r="M82" s="189">
        <v>0.28557043650793651</v>
      </c>
      <c r="N82" s="190">
        <v>1</v>
      </c>
      <c r="O82" s="186">
        <v>12</v>
      </c>
      <c r="P82" s="191">
        <v>53.43</v>
      </c>
      <c r="Q82" s="191">
        <v>142.02000000000001</v>
      </c>
      <c r="R82" s="161" t="s">
        <v>3740</v>
      </c>
      <c r="S82" s="161" t="s">
        <v>3870</v>
      </c>
      <c r="T82" s="185" t="s">
        <v>3742</v>
      </c>
      <c r="U82" s="185" t="s">
        <v>438</v>
      </c>
      <c r="V82" s="185" t="s">
        <v>3743</v>
      </c>
      <c r="W82" s="161"/>
      <c r="X82" s="192" t="s">
        <v>3871</v>
      </c>
      <c r="Y82" s="193" t="s">
        <v>3745</v>
      </c>
      <c r="Z82" s="194"/>
      <c r="AA82" s="161"/>
      <c r="AB82" s="195"/>
      <c r="AC82" s="6">
        <v>242</v>
      </c>
    </row>
    <row r="83" spans="1:29">
      <c r="A83" s="183">
        <v>45891</v>
      </c>
      <c r="B83" s="183">
        <v>45891</v>
      </c>
      <c r="C83" s="184">
        <v>34</v>
      </c>
      <c r="D83" s="161" t="s">
        <v>3758</v>
      </c>
      <c r="E83" s="185"/>
      <c r="F83" s="161">
        <v>2910070223</v>
      </c>
      <c r="G83" s="161">
        <v>3197002101</v>
      </c>
      <c r="H83" s="186">
        <v>6720</v>
      </c>
      <c r="I83" s="187" t="s">
        <v>3759</v>
      </c>
      <c r="J83" s="188" t="s">
        <v>3877</v>
      </c>
      <c r="K83" s="189"/>
      <c r="L83" s="189">
        <v>1242.06</v>
      </c>
      <c r="M83" s="189">
        <v>0.18483035714285714</v>
      </c>
      <c r="N83" s="190">
        <v>2</v>
      </c>
      <c r="O83" s="186">
        <v>21</v>
      </c>
      <c r="P83" s="191">
        <v>134.4</v>
      </c>
      <c r="Q83" s="191">
        <v>292</v>
      </c>
      <c r="R83" s="161" t="s">
        <v>3740</v>
      </c>
      <c r="S83" s="161" t="s">
        <v>3870</v>
      </c>
      <c r="T83" s="185" t="s">
        <v>3742</v>
      </c>
      <c r="U83" s="185" t="s">
        <v>438</v>
      </c>
      <c r="V83" s="185" t="s">
        <v>3743</v>
      </c>
      <c r="W83" s="161"/>
      <c r="X83" s="192" t="s">
        <v>3871</v>
      </c>
      <c r="Y83" s="193" t="s">
        <v>3745</v>
      </c>
      <c r="Z83" s="194"/>
      <c r="AA83" s="161"/>
      <c r="AB83" s="195"/>
      <c r="AC83" s="6">
        <v>242</v>
      </c>
    </row>
    <row r="84" spans="1:29">
      <c r="A84" s="183">
        <v>45891</v>
      </c>
      <c r="B84" s="183">
        <v>45891</v>
      </c>
      <c r="C84" s="184">
        <v>34</v>
      </c>
      <c r="D84" s="161" t="s">
        <v>3800</v>
      </c>
      <c r="E84" s="185"/>
      <c r="F84" s="161">
        <v>2910070224</v>
      </c>
      <c r="G84" s="161">
        <v>3197002075</v>
      </c>
      <c r="H84" s="186">
        <v>2016</v>
      </c>
      <c r="I84" s="187" t="s">
        <v>3759</v>
      </c>
      <c r="J84" s="188" t="s">
        <v>3878</v>
      </c>
      <c r="K84" s="189"/>
      <c r="L84" s="189">
        <v>543.21</v>
      </c>
      <c r="M84" s="189">
        <v>0.26944940476190476</v>
      </c>
      <c r="N84" s="190">
        <v>1</v>
      </c>
      <c r="O84" s="186">
        <v>12</v>
      </c>
      <c r="P84" s="191">
        <v>56.45</v>
      </c>
      <c r="Q84" s="191">
        <v>141</v>
      </c>
      <c r="R84" s="161" t="s">
        <v>3740</v>
      </c>
      <c r="S84" s="161" t="s">
        <v>3870</v>
      </c>
      <c r="T84" s="185" t="s">
        <v>3742</v>
      </c>
      <c r="U84" s="185" t="s">
        <v>438</v>
      </c>
      <c r="V84" s="185" t="s">
        <v>3743</v>
      </c>
      <c r="W84" s="161"/>
      <c r="X84" s="192" t="s">
        <v>3871</v>
      </c>
      <c r="Y84" s="193" t="s">
        <v>3745</v>
      </c>
      <c r="Z84" s="194"/>
      <c r="AA84" s="161"/>
      <c r="AB84" s="195"/>
      <c r="AC84" s="6">
        <v>242</v>
      </c>
    </row>
    <row r="85" spans="1:29">
      <c r="A85" s="183">
        <v>45891</v>
      </c>
      <c r="B85" s="183">
        <v>45891</v>
      </c>
      <c r="C85" s="184">
        <v>34</v>
      </c>
      <c r="D85" s="161" t="s">
        <v>3803</v>
      </c>
      <c r="E85" s="185"/>
      <c r="F85" s="161">
        <v>2910070225</v>
      </c>
      <c r="G85" s="161">
        <v>1197004411</v>
      </c>
      <c r="H85" s="186">
        <v>2112</v>
      </c>
      <c r="I85" s="187" t="s">
        <v>3748</v>
      </c>
      <c r="J85" s="188" t="s">
        <v>3879</v>
      </c>
      <c r="K85" s="189"/>
      <c r="L85" s="189">
        <v>807.34</v>
      </c>
      <c r="M85" s="189">
        <v>0.38226325757575758</v>
      </c>
      <c r="N85" s="190">
        <v>1</v>
      </c>
      <c r="O85" s="186">
        <v>12</v>
      </c>
      <c r="P85" s="191">
        <v>82.37</v>
      </c>
      <c r="Q85" s="191">
        <v>180</v>
      </c>
      <c r="R85" s="161" t="s">
        <v>3740</v>
      </c>
      <c r="S85" s="161" t="s">
        <v>3870</v>
      </c>
      <c r="T85" s="185" t="s">
        <v>3742</v>
      </c>
      <c r="U85" s="185" t="s">
        <v>438</v>
      </c>
      <c r="V85" s="185" t="s">
        <v>3743</v>
      </c>
      <c r="W85" s="161"/>
      <c r="X85" s="192" t="s">
        <v>3871</v>
      </c>
      <c r="Y85" s="193" t="s">
        <v>3745</v>
      </c>
      <c r="Z85" s="194"/>
      <c r="AA85" s="161"/>
      <c r="AB85" s="195"/>
      <c r="AC85" s="6">
        <v>242</v>
      </c>
    </row>
    <row r="86" spans="1:29">
      <c r="A86" s="183">
        <v>45891</v>
      </c>
      <c r="B86" s="183">
        <v>45891</v>
      </c>
      <c r="C86" s="184">
        <v>34</v>
      </c>
      <c r="D86" s="161" t="s">
        <v>3880</v>
      </c>
      <c r="E86" s="185"/>
      <c r="F86" s="161">
        <v>2910070235</v>
      </c>
      <c r="G86" s="161">
        <v>3197002079</v>
      </c>
      <c r="H86" s="186">
        <v>2637</v>
      </c>
      <c r="I86" s="187" t="s">
        <v>3738</v>
      </c>
      <c r="J86" s="188" t="s">
        <v>3881</v>
      </c>
      <c r="K86" s="189"/>
      <c r="L86" s="189">
        <v>3589.38</v>
      </c>
      <c r="M86" s="189">
        <v>1.3611604095563141</v>
      </c>
      <c r="N86" s="190">
        <v>1</v>
      </c>
      <c r="O86" s="186">
        <v>11</v>
      </c>
      <c r="P86" s="191">
        <v>0</v>
      </c>
      <c r="Q86" s="191">
        <v>151</v>
      </c>
      <c r="R86" s="161" t="s">
        <v>3740</v>
      </c>
      <c r="S86" s="161" t="s">
        <v>3882</v>
      </c>
      <c r="T86" s="185" t="s">
        <v>3742</v>
      </c>
      <c r="U86" s="185" t="s">
        <v>438</v>
      </c>
      <c r="V86" s="185" t="s">
        <v>3743</v>
      </c>
      <c r="W86" s="161" t="s">
        <v>3883</v>
      </c>
      <c r="X86" s="161" t="s">
        <v>3765</v>
      </c>
      <c r="Y86" s="193" t="s">
        <v>3745</v>
      </c>
      <c r="Z86" s="194"/>
      <c r="AA86" s="161"/>
      <c r="AB86" s="195"/>
      <c r="AC86" s="6">
        <v>243</v>
      </c>
    </row>
    <row r="87" spans="1:29">
      <c r="A87" s="183">
        <v>45898</v>
      </c>
      <c r="B87" s="183">
        <v>45898</v>
      </c>
      <c r="C87" s="184">
        <v>35</v>
      </c>
      <c r="D87" s="161" t="s">
        <v>3880</v>
      </c>
      <c r="E87" s="185"/>
      <c r="F87" s="161">
        <v>2910070355</v>
      </c>
      <c r="G87" s="161">
        <v>3197002053</v>
      </c>
      <c r="H87" s="186">
        <v>2080</v>
      </c>
      <c r="I87" s="187" t="s">
        <v>3738</v>
      </c>
      <c r="J87" s="188" t="s">
        <v>3884</v>
      </c>
      <c r="K87" s="189"/>
      <c r="L87" s="189">
        <v>2202.79</v>
      </c>
      <c r="M87" s="189">
        <v>1.0590336538461538</v>
      </c>
      <c r="N87" s="190">
        <v>1</v>
      </c>
      <c r="O87" s="186">
        <v>8</v>
      </c>
      <c r="P87" s="191">
        <v>0</v>
      </c>
      <c r="Q87" s="191">
        <v>117</v>
      </c>
      <c r="R87" s="161" t="s">
        <v>3740</v>
      </c>
      <c r="S87" s="161" t="s">
        <v>3885</v>
      </c>
      <c r="T87" s="185" t="s">
        <v>3742</v>
      </c>
      <c r="U87" s="185" t="s">
        <v>438</v>
      </c>
      <c r="V87" s="185" t="s">
        <v>3743</v>
      </c>
      <c r="W87" s="161" t="s">
        <v>3883</v>
      </c>
      <c r="X87" s="161" t="s">
        <v>3765</v>
      </c>
      <c r="Y87" s="193" t="s">
        <v>3745</v>
      </c>
      <c r="Z87" s="194"/>
      <c r="AA87" s="161"/>
      <c r="AB87" s="195"/>
      <c r="AC87" s="6">
        <v>245</v>
      </c>
    </row>
    <row r="88" spans="1:29">
      <c r="A88" s="183">
        <v>45898</v>
      </c>
      <c r="B88" s="183">
        <v>45902</v>
      </c>
      <c r="C88" s="184">
        <v>35</v>
      </c>
      <c r="D88" s="161" t="s">
        <v>3737</v>
      </c>
      <c r="E88" s="185"/>
      <c r="F88" s="161">
        <v>2910070384</v>
      </c>
      <c r="G88" s="161">
        <v>1197004409</v>
      </c>
      <c r="H88" s="186">
        <v>1175</v>
      </c>
      <c r="I88" s="187" t="s">
        <v>3738</v>
      </c>
      <c r="J88" s="188" t="s">
        <v>3886</v>
      </c>
      <c r="K88" s="189"/>
      <c r="L88" s="189">
        <v>895.93</v>
      </c>
      <c r="M88" s="189">
        <v>0.7624936170212766</v>
      </c>
      <c r="N88" s="190">
        <v>1</v>
      </c>
      <c r="O88" s="186">
        <v>11</v>
      </c>
      <c r="P88" s="191">
        <v>85.78</v>
      </c>
      <c r="Q88" s="191">
        <v>141</v>
      </c>
      <c r="R88" s="161" t="s">
        <v>3740</v>
      </c>
      <c r="S88" s="161" t="s">
        <v>3887</v>
      </c>
      <c r="T88" s="185" t="s">
        <v>3742</v>
      </c>
      <c r="U88" s="185" t="s">
        <v>438</v>
      </c>
      <c r="V88" s="185" t="s">
        <v>3743</v>
      </c>
      <c r="W88" s="161"/>
      <c r="X88" s="192" t="s">
        <v>3888</v>
      </c>
      <c r="Y88" s="193" t="s">
        <v>3745</v>
      </c>
      <c r="Z88" s="194"/>
      <c r="AA88" s="161"/>
      <c r="AB88" s="195"/>
      <c r="AC88" s="6">
        <v>246</v>
      </c>
    </row>
    <row r="89" spans="1:29">
      <c r="A89" s="183">
        <v>45898</v>
      </c>
      <c r="B89" s="183">
        <v>45902</v>
      </c>
      <c r="C89" s="184">
        <v>35</v>
      </c>
      <c r="D89" s="161" t="s">
        <v>3747</v>
      </c>
      <c r="E89" s="185"/>
      <c r="F89" s="161">
        <v>2910070385</v>
      </c>
      <c r="G89" s="161">
        <v>1197004410</v>
      </c>
      <c r="H89" s="186">
        <v>7680</v>
      </c>
      <c r="I89" s="187" t="s">
        <v>3872</v>
      </c>
      <c r="J89" s="188" t="s">
        <v>3889</v>
      </c>
      <c r="K89" s="189"/>
      <c r="L89" s="189">
        <v>2039.31</v>
      </c>
      <c r="M89" s="189">
        <v>0.26553515625000002</v>
      </c>
      <c r="N89" s="190">
        <v>2</v>
      </c>
      <c r="O89" s="186">
        <v>24</v>
      </c>
      <c r="P89" s="191">
        <v>161.28</v>
      </c>
      <c r="Q89" s="191">
        <v>354</v>
      </c>
      <c r="R89" s="161" t="s">
        <v>3740</v>
      </c>
      <c r="S89" s="161" t="s">
        <v>3887</v>
      </c>
      <c r="T89" s="185" t="s">
        <v>3742</v>
      </c>
      <c r="U89" s="185" t="s">
        <v>438</v>
      </c>
      <c r="V89" s="185" t="s">
        <v>3743</v>
      </c>
      <c r="W89" s="161"/>
      <c r="X89" s="192" t="s">
        <v>3888</v>
      </c>
      <c r="Y89" s="193" t="s">
        <v>3745</v>
      </c>
      <c r="Z89" s="194"/>
      <c r="AA89" s="161"/>
      <c r="AB89" s="195"/>
      <c r="AC89" s="6">
        <v>246</v>
      </c>
    </row>
    <row r="90" spans="1:29">
      <c r="A90" s="183">
        <v>45898</v>
      </c>
      <c r="B90" s="183">
        <v>45902</v>
      </c>
      <c r="C90" s="184">
        <v>35</v>
      </c>
      <c r="D90" s="161" t="s">
        <v>3747</v>
      </c>
      <c r="E90" s="185"/>
      <c r="F90" s="161">
        <v>2910070386</v>
      </c>
      <c r="G90" s="161">
        <v>3197002107</v>
      </c>
      <c r="H90" s="186">
        <v>3520</v>
      </c>
      <c r="I90" s="187" t="s">
        <v>3872</v>
      </c>
      <c r="J90" s="188" t="s">
        <v>3890</v>
      </c>
      <c r="K90" s="189"/>
      <c r="L90" s="189">
        <v>947.18</v>
      </c>
      <c r="M90" s="189">
        <v>0.26908522727272727</v>
      </c>
      <c r="N90" s="190">
        <v>1</v>
      </c>
      <c r="O90" s="186">
        <v>11</v>
      </c>
      <c r="P90" s="191">
        <v>73.92</v>
      </c>
      <c r="Q90" s="191">
        <v>153</v>
      </c>
      <c r="R90" s="161" t="s">
        <v>3740</v>
      </c>
      <c r="S90" s="161" t="s">
        <v>3887</v>
      </c>
      <c r="T90" s="185" t="s">
        <v>3742</v>
      </c>
      <c r="U90" s="185" t="s">
        <v>438</v>
      </c>
      <c r="V90" s="185" t="s">
        <v>3743</v>
      </c>
      <c r="W90" s="161"/>
      <c r="X90" s="192" t="s">
        <v>3888</v>
      </c>
      <c r="Y90" s="193" t="s">
        <v>3745</v>
      </c>
      <c r="Z90" s="194"/>
      <c r="AA90" s="161"/>
      <c r="AB90" s="195"/>
      <c r="AC90" s="6">
        <v>246</v>
      </c>
    </row>
    <row r="91" spans="1:29">
      <c r="A91" s="183">
        <v>45898</v>
      </c>
      <c r="B91" s="183">
        <v>45902</v>
      </c>
      <c r="C91" s="184">
        <v>35</v>
      </c>
      <c r="D91" s="161" t="s">
        <v>3747</v>
      </c>
      <c r="E91" s="185"/>
      <c r="F91" s="161">
        <v>2910070387</v>
      </c>
      <c r="G91" s="161">
        <v>3197002107</v>
      </c>
      <c r="H91" s="186">
        <v>2091</v>
      </c>
      <c r="I91" s="187" t="s">
        <v>3872</v>
      </c>
      <c r="J91" s="188" t="s">
        <v>3891</v>
      </c>
      <c r="K91" s="189"/>
      <c r="L91" s="189">
        <v>638.52</v>
      </c>
      <c r="M91" s="189">
        <v>0.30536585365853658</v>
      </c>
      <c r="N91" s="190">
        <v>1</v>
      </c>
      <c r="O91" s="186">
        <v>7</v>
      </c>
      <c r="P91" s="191">
        <v>43.91</v>
      </c>
      <c r="Q91" s="191">
        <v>100</v>
      </c>
      <c r="R91" s="161" t="s">
        <v>3740</v>
      </c>
      <c r="S91" s="161" t="s">
        <v>3887</v>
      </c>
      <c r="T91" s="185" t="s">
        <v>3742</v>
      </c>
      <c r="U91" s="185" t="s">
        <v>438</v>
      </c>
      <c r="V91" s="185" t="s">
        <v>3743</v>
      </c>
      <c r="W91" s="161"/>
      <c r="X91" s="192" t="s">
        <v>3888</v>
      </c>
      <c r="Y91" s="193" t="s">
        <v>3745</v>
      </c>
      <c r="Z91" s="194"/>
      <c r="AA91" s="161"/>
      <c r="AB91" s="195"/>
      <c r="AC91" s="6">
        <v>246</v>
      </c>
    </row>
    <row r="92" spans="1:29">
      <c r="A92" s="183">
        <v>45898</v>
      </c>
      <c r="B92" s="183">
        <v>45902</v>
      </c>
      <c r="C92" s="184">
        <v>35</v>
      </c>
      <c r="D92" s="161" t="s">
        <v>3771</v>
      </c>
      <c r="E92" s="185"/>
      <c r="F92" s="161">
        <v>2910070388</v>
      </c>
      <c r="G92" s="161">
        <v>3197002063</v>
      </c>
      <c r="H92" s="186">
        <v>3027</v>
      </c>
      <c r="I92" s="187" t="s">
        <v>3767</v>
      </c>
      <c r="J92" s="188" t="s">
        <v>3892</v>
      </c>
      <c r="K92" s="189"/>
      <c r="L92" s="189">
        <v>2070.19</v>
      </c>
      <c r="M92" s="189">
        <v>0.68390815989428477</v>
      </c>
      <c r="N92" s="190">
        <v>2</v>
      </c>
      <c r="O92" s="186">
        <v>22</v>
      </c>
      <c r="P92" s="191">
        <v>217.94</v>
      </c>
      <c r="Q92" s="191">
        <v>354</v>
      </c>
      <c r="R92" s="161" t="s">
        <v>3740</v>
      </c>
      <c r="S92" s="161" t="s">
        <v>3887</v>
      </c>
      <c r="T92" s="185" t="s">
        <v>3742</v>
      </c>
      <c r="U92" s="185" t="s">
        <v>438</v>
      </c>
      <c r="V92" s="185" t="s">
        <v>3743</v>
      </c>
      <c r="W92" s="161"/>
      <c r="X92" s="192" t="s">
        <v>3888</v>
      </c>
      <c r="Y92" s="193" t="s">
        <v>3745</v>
      </c>
      <c r="Z92" s="194"/>
      <c r="AA92" s="161"/>
      <c r="AB92" s="195"/>
      <c r="AC92" s="6">
        <v>246</v>
      </c>
    </row>
    <row r="93" spans="1:29">
      <c r="A93" s="183">
        <v>45898</v>
      </c>
      <c r="B93" s="183">
        <v>45902</v>
      </c>
      <c r="C93" s="184">
        <v>35</v>
      </c>
      <c r="D93" s="161" t="s">
        <v>3754</v>
      </c>
      <c r="E93" s="185"/>
      <c r="F93" s="161">
        <v>2910070389</v>
      </c>
      <c r="G93" s="161">
        <v>3197002077</v>
      </c>
      <c r="H93" s="186">
        <v>2112</v>
      </c>
      <c r="I93" s="187" t="s">
        <v>3755</v>
      </c>
      <c r="J93" s="188" t="s">
        <v>3893</v>
      </c>
      <c r="K93" s="189"/>
      <c r="L93" s="189">
        <v>1085.74</v>
      </c>
      <c r="M93" s="189">
        <v>0.51408143939393935</v>
      </c>
      <c r="N93" s="190">
        <v>1</v>
      </c>
      <c r="O93" s="186">
        <v>12</v>
      </c>
      <c r="P93" s="191">
        <v>80.260000000000005</v>
      </c>
      <c r="Q93" s="191">
        <v>181</v>
      </c>
      <c r="R93" s="161" t="s">
        <v>3740</v>
      </c>
      <c r="S93" s="161" t="s">
        <v>3887</v>
      </c>
      <c r="T93" s="185" t="s">
        <v>3742</v>
      </c>
      <c r="U93" s="185" t="s">
        <v>438</v>
      </c>
      <c r="V93" s="185" t="s">
        <v>3743</v>
      </c>
      <c r="W93" s="161"/>
      <c r="X93" s="192" t="s">
        <v>3888</v>
      </c>
      <c r="Y93" s="193" t="s">
        <v>3745</v>
      </c>
      <c r="Z93" s="194"/>
      <c r="AA93" s="161"/>
      <c r="AB93" s="195"/>
      <c r="AC93" s="6">
        <v>246</v>
      </c>
    </row>
    <row r="94" spans="1:29">
      <c r="A94" s="183">
        <v>45898</v>
      </c>
      <c r="B94" s="183">
        <v>45898</v>
      </c>
      <c r="C94" s="184">
        <v>35</v>
      </c>
      <c r="D94" s="161" t="s">
        <v>3894</v>
      </c>
      <c r="E94" s="185"/>
      <c r="F94" s="161">
        <v>2910070419</v>
      </c>
      <c r="G94" s="161">
        <v>3237000001</v>
      </c>
      <c r="H94" s="186">
        <v>840</v>
      </c>
      <c r="I94" s="187" t="s">
        <v>3748</v>
      </c>
      <c r="J94" s="188" t="s">
        <v>3895</v>
      </c>
      <c r="K94" s="189"/>
      <c r="L94" s="189">
        <v>235.15</v>
      </c>
      <c r="M94" s="189">
        <v>0.27994047619047618</v>
      </c>
      <c r="N94" s="190">
        <v>1</v>
      </c>
      <c r="O94" s="186">
        <v>3</v>
      </c>
      <c r="P94" s="191">
        <v>0</v>
      </c>
      <c r="Q94" s="191">
        <v>30</v>
      </c>
      <c r="R94" s="161" t="s">
        <v>3740</v>
      </c>
      <c r="S94" s="161" t="s">
        <v>3885</v>
      </c>
      <c r="T94" s="185" t="s">
        <v>3742</v>
      </c>
      <c r="U94" s="185" t="s">
        <v>438</v>
      </c>
      <c r="V94" s="185" t="s">
        <v>3743</v>
      </c>
      <c r="W94" s="161"/>
      <c r="X94" s="161" t="s">
        <v>3765</v>
      </c>
      <c r="Y94" s="193" t="s">
        <v>3745</v>
      </c>
      <c r="Z94" s="194"/>
      <c r="AA94" s="161"/>
      <c r="AB94" s="195"/>
      <c r="AC94" s="6">
        <v>247</v>
      </c>
    </row>
    <row r="95" spans="1:29">
      <c r="A95" s="183">
        <v>45902</v>
      </c>
      <c r="B95" s="196">
        <v>45902</v>
      </c>
      <c r="C95" s="184">
        <v>36</v>
      </c>
      <c r="D95" s="161" t="s">
        <v>3747</v>
      </c>
      <c r="E95" s="185"/>
      <c r="F95" s="161">
        <v>2910070478</v>
      </c>
      <c r="G95" s="161">
        <v>3197002107</v>
      </c>
      <c r="H95" s="186">
        <v>1280</v>
      </c>
      <c r="I95" s="187" t="s">
        <v>3872</v>
      </c>
      <c r="J95" s="188">
        <v>15293</v>
      </c>
      <c r="K95" s="189"/>
      <c r="L95" s="189">
        <v>0</v>
      </c>
      <c r="M95" s="189">
        <v>0</v>
      </c>
      <c r="N95" s="190">
        <v>1</v>
      </c>
      <c r="O95" s="186">
        <v>4</v>
      </c>
      <c r="P95" s="191">
        <v>26.88</v>
      </c>
      <c r="Q95" s="191">
        <v>50</v>
      </c>
      <c r="R95" s="161" t="s">
        <v>3896</v>
      </c>
      <c r="S95" s="161" t="s">
        <v>3897</v>
      </c>
      <c r="T95" s="185" t="s">
        <v>3742</v>
      </c>
      <c r="U95" s="185" t="s">
        <v>438</v>
      </c>
      <c r="V95" s="185" t="s">
        <v>3743</v>
      </c>
      <c r="W95" s="161" t="s">
        <v>3898</v>
      </c>
      <c r="X95" s="161" t="s">
        <v>3899</v>
      </c>
      <c r="Y95" s="193" t="s">
        <v>3745</v>
      </c>
      <c r="Z95" s="194"/>
      <c r="AA95" s="161"/>
      <c r="AB95" s="195"/>
      <c r="AC95" s="6">
        <v>249</v>
      </c>
    </row>
    <row r="96" spans="1:29">
      <c r="A96" s="183">
        <v>45903</v>
      </c>
      <c r="B96" s="183">
        <v>45903</v>
      </c>
      <c r="C96" s="184">
        <v>36</v>
      </c>
      <c r="D96" s="161" t="s">
        <v>3774</v>
      </c>
      <c r="E96" s="185"/>
      <c r="F96" s="161">
        <v>2910070497</v>
      </c>
      <c r="G96" s="161">
        <v>1197004412</v>
      </c>
      <c r="H96" s="186">
        <v>2016</v>
      </c>
      <c r="I96" s="187" t="s">
        <v>3759</v>
      </c>
      <c r="J96" s="188" t="s">
        <v>3900</v>
      </c>
      <c r="K96" s="189"/>
      <c r="L96" s="189">
        <v>1032.3399999999999</v>
      </c>
      <c r="M96" s="189">
        <v>0.51207341269841267</v>
      </c>
      <c r="N96" s="190">
        <v>1</v>
      </c>
      <c r="O96" s="186">
        <v>12</v>
      </c>
      <c r="P96" s="191">
        <v>53.43</v>
      </c>
      <c r="Q96" s="191">
        <v>123</v>
      </c>
      <c r="R96" s="161" t="s">
        <v>3740</v>
      </c>
      <c r="S96" s="161" t="s">
        <v>3901</v>
      </c>
      <c r="T96" s="185" t="s">
        <v>3742</v>
      </c>
      <c r="U96" s="185" t="s">
        <v>438</v>
      </c>
      <c r="V96" s="185" t="s">
        <v>3743</v>
      </c>
      <c r="W96" s="161" t="s">
        <v>3902</v>
      </c>
      <c r="X96" s="161" t="s">
        <v>3765</v>
      </c>
      <c r="Y96" s="193" t="s">
        <v>3745</v>
      </c>
      <c r="Z96" s="194"/>
      <c r="AA96" s="161"/>
      <c r="AB96" s="195"/>
      <c r="AC96" s="6">
        <v>250</v>
      </c>
    </row>
    <row r="97" spans="1:29">
      <c r="A97" s="183">
        <v>45903</v>
      </c>
      <c r="B97" s="183">
        <v>45903</v>
      </c>
      <c r="C97" s="184">
        <v>36</v>
      </c>
      <c r="D97" s="161" t="s">
        <v>3774</v>
      </c>
      <c r="E97" s="185"/>
      <c r="F97" s="161">
        <v>2910070498</v>
      </c>
      <c r="G97" s="161">
        <v>3197002109</v>
      </c>
      <c r="H97" s="186">
        <v>2016</v>
      </c>
      <c r="I97" s="187" t="s">
        <v>3759</v>
      </c>
      <c r="J97" s="188" t="s">
        <v>3903</v>
      </c>
      <c r="K97" s="189"/>
      <c r="L97" s="189">
        <v>1032.3399999999999</v>
      </c>
      <c r="M97" s="189">
        <v>0.51207341269841267</v>
      </c>
      <c r="N97" s="190">
        <v>1</v>
      </c>
      <c r="O97" s="186">
        <v>12</v>
      </c>
      <c r="P97" s="191">
        <v>53.43</v>
      </c>
      <c r="Q97" s="191">
        <v>124</v>
      </c>
      <c r="R97" s="161" t="s">
        <v>3740</v>
      </c>
      <c r="S97" s="161" t="s">
        <v>3901</v>
      </c>
      <c r="T97" s="185" t="s">
        <v>3742</v>
      </c>
      <c r="U97" s="185" t="s">
        <v>438</v>
      </c>
      <c r="V97" s="185" t="s">
        <v>3743</v>
      </c>
      <c r="W97" s="161" t="s">
        <v>3902</v>
      </c>
      <c r="X97" s="161" t="s">
        <v>3765</v>
      </c>
      <c r="Y97" s="193" t="s">
        <v>3745</v>
      </c>
      <c r="Z97" s="194"/>
      <c r="AA97" s="161"/>
      <c r="AB97" s="195"/>
      <c r="AC97" s="6">
        <v>250</v>
      </c>
    </row>
    <row r="98" spans="1:29">
      <c r="A98" s="183">
        <v>45905</v>
      </c>
      <c r="B98" s="183">
        <v>45909</v>
      </c>
      <c r="C98" s="184">
        <v>36</v>
      </c>
      <c r="D98" s="161" t="s">
        <v>3771</v>
      </c>
      <c r="E98" s="185"/>
      <c r="F98" s="161">
        <v>2910070549</v>
      </c>
      <c r="G98" s="161">
        <v>3197002061</v>
      </c>
      <c r="H98" s="186">
        <v>4320</v>
      </c>
      <c r="I98" s="187" t="s">
        <v>3767</v>
      </c>
      <c r="J98" s="188" t="s">
        <v>3904</v>
      </c>
      <c r="K98" s="189"/>
      <c r="L98" s="189">
        <v>3925.62</v>
      </c>
      <c r="M98" s="189">
        <v>0.90870833333333334</v>
      </c>
      <c r="N98" s="190">
        <v>3</v>
      </c>
      <c r="O98" s="186">
        <v>30</v>
      </c>
      <c r="P98" s="191">
        <v>311.04000000000002</v>
      </c>
      <c r="Q98" s="191">
        <v>511</v>
      </c>
      <c r="R98" s="161" t="s">
        <v>3740</v>
      </c>
      <c r="S98" s="161" t="s">
        <v>3905</v>
      </c>
      <c r="T98" s="185" t="s">
        <v>3742</v>
      </c>
      <c r="U98" s="185" t="s">
        <v>438</v>
      </c>
      <c r="V98" s="185" t="s">
        <v>3743</v>
      </c>
      <c r="W98" s="161"/>
      <c r="X98" s="192" t="s">
        <v>3906</v>
      </c>
      <c r="Y98" s="193" t="s">
        <v>3745</v>
      </c>
      <c r="Z98" s="194"/>
      <c r="AA98" s="161"/>
      <c r="AB98" s="195"/>
      <c r="AC98" s="6">
        <v>251</v>
      </c>
    </row>
    <row r="99" spans="1:29">
      <c r="A99" s="183">
        <v>45905</v>
      </c>
      <c r="B99" s="183">
        <v>45909</v>
      </c>
      <c r="C99" s="184">
        <v>36</v>
      </c>
      <c r="D99" s="161" t="s">
        <v>3821</v>
      </c>
      <c r="E99" s="185"/>
      <c r="F99" s="161">
        <v>2910070550</v>
      </c>
      <c r="G99" s="161">
        <v>3197002093</v>
      </c>
      <c r="H99" s="186">
        <v>1728</v>
      </c>
      <c r="I99" s="187" t="s">
        <v>3822</v>
      </c>
      <c r="J99" s="188" t="s">
        <v>3907</v>
      </c>
      <c r="K99" s="189"/>
      <c r="L99" s="189">
        <v>1687.19</v>
      </c>
      <c r="M99" s="189">
        <v>0.97638310185185184</v>
      </c>
      <c r="N99" s="190">
        <v>1</v>
      </c>
      <c r="O99" s="186">
        <v>12</v>
      </c>
      <c r="P99" s="191">
        <v>143.41999999999999</v>
      </c>
      <c r="Q99" s="191">
        <v>210.76</v>
      </c>
      <c r="R99" s="161" t="s">
        <v>3740</v>
      </c>
      <c r="S99" s="161" t="s">
        <v>3905</v>
      </c>
      <c r="T99" s="185" t="s">
        <v>3742</v>
      </c>
      <c r="U99" s="185" t="s">
        <v>438</v>
      </c>
      <c r="V99" s="185" t="s">
        <v>3743</v>
      </c>
      <c r="W99" s="161"/>
      <c r="X99" s="192" t="s">
        <v>3906</v>
      </c>
      <c r="Y99" s="193" t="s">
        <v>3745</v>
      </c>
      <c r="Z99" s="194"/>
      <c r="AA99" s="161"/>
      <c r="AB99" s="195"/>
      <c r="AC99" s="6">
        <v>251</v>
      </c>
    </row>
    <row r="100" spans="1:29">
      <c r="A100" s="183">
        <v>45905</v>
      </c>
      <c r="B100" s="183">
        <v>45909</v>
      </c>
      <c r="C100" s="184">
        <v>36</v>
      </c>
      <c r="D100" s="161" t="s">
        <v>3800</v>
      </c>
      <c r="E100" s="185"/>
      <c r="F100" s="161">
        <v>2910070551</v>
      </c>
      <c r="G100" s="161">
        <v>3197002075</v>
      </c>
      <c r="H100" s="186">
        <v>2016</v>
      </c>
      <c r="I100" s="187" t="s">
        <v>3759</v>
      </c>
      <c r="J100" s="188" t="s">
        <v>3908</v>
      </c>
      <c r="K100" s="189"/>
      <c r="L100" s="189">
        <v>1072.75</v>
      </c>
      <c r="M100" s="189">
        <v>0.53211805555555558</v>
      </c>
      <c r="N100" s="190">
        <v>1</v>
      </c>
      <c r="O100" s="186">
        <v>12</v>
      </c>
      <c r="P100" s="191">
        <v>56.45</v>
      </c>
      <c r="Q100" s="191">
        <v>141</v>
      </c>
      <c r="R100" s="161" t="s">
        <v>3740</v>
      </c>
      <c r="S100" s="161" t="s">
        <v>3905</v>
      </c>
      <c r="T100" s="185" t="s">
        <v>3742</v>
      </c>
      <c r="U100" s="185" t="s">
        <v>438</v>
      </c>
      <c r="V100" s="185" t="s">
        <v>3743</v>
      </c>
      <c r="W100" s="161"/>
      <c r="X100" s="192" t="s">
        <v>3906</v>
      </c>
      <c r="Y100" s="193" t="s">
        <v>3745</v>
      </c>
      <c r="Z100" s="194"/>
      <c r="AA100" s="161"/>
      <c r="AB100" s="195"/>
      <c r="AC100" s="6">
        <v>251</v>
      </c>
    </row>
    <row r="101" spans="1:29">
      <c r="A101" s="183">
        <v>45905</v>
      </c>
      <c r="B101" s="183">
        <v>45909</v>
      </c>
      <c r="C101" s="184">
        <v>36</v>
      </c>
      <c r="D101" s="161" t="s">
        <v>3800</v>
      </c>
      <c r="E101" s="185"/>
      <c r="F101" s="161">
        <v>2910070552</v>
      </c>
      <c r="G101" s="161">
        <v>3197002078</v>
      </c>
      <c r="H101" s="186">
        <v>1818</v>
      </c>
      <c r="I101" s="187" t="s">
        <v>3759</v>
      </c>
      <c r="J101" s="188" t="s">
        <v>3909</v>
      </c>
      <c r="K101" s="189"/>
      <c r="L101" s="189">
        <v>993.3</v>
      </c>
      <c r="M101" s="189">
        <v>0.54636963696369634</v>
      </c>
      <c r="N101" s="190">
        <v>1</v>
      </c>
      <c r="O101" s="186">
        <v>11</v>
      </c>
      <c r="P101" s="191">
        <v>50.9</v>
      </c>
      <c r="Q101" s="191">
        <v>115</v>
      </c>
      <c r="R101" s="161" t="s">
        <v>3740</v>
      </c>
      <c r="S101" s="161" t="s">
        <v>3905</v>
      </c>
      <c r="T101" s="185" t="s">
        <v>3742</v>
      </c>
      <c r="U101" s="185" t="s">
        <v>438</v>
      </c>
      <c r="V101" s="185" t="s">
        <v>3743</v>
      </c>
      <c r="W101" s="161"/>
      <c r="X101" s="192" t="s">
        <v>3906</v>
      </c>
      <c r="Y101" s="193" t="s">
        <v>3745</v>
      </c>
      <c r="Z101" s="194"/>
      <c r="AA101" s="161"/>
      <c r="AB101" s="195"/>
      <c r="AC101" s="6">
        <v>251</v>
      </c>
    </row>
    <row r="102" spans="1:29">
      <c r="A102" s="183">
        <v>45905</v>
      </c>
      <c r="B102" s="183">
        <v>45905</v>
      </c>
      <c r="C102" s="184">
        <v>36</v>
      </c>
      <c r="D102" s="161" t="s">
        <v>3747</v>
      </c>
      <c r="E102" s="185"/>
      <c r="F102" s="161">
        <v>2910070582</v>
      </c>
      <c r="G102" s="161">
        <v>3197002106</v>
      </c>
      <c r="H102" s="186">
        <v>6106</v>
      </c>
      <c r="I102" s="187" t="s">
        <v>3872</v>
      </c>
      <c r="J102" s="188" t="s">
        <v>3910</v>
      </c>
      <c r="K102" s="189"/>
      <c r="L102" s="189">
        <v>3858.39</v>
      </c>
      <c r="M102" s="189">
        <v>0.63190140845070419</v>
      </c>
      <c r="N102" s="190">
        <v>2</v>
      </c>
      <c r="O102" s="186">
        <v>20</v>
      </c>
      <c r="P102" s="191">
        <v>128.22999999999999</v>
      </c>
      <c r="Q102" s="191">
        <v>273</v>
      </c>
      <c r="R102" s="161" t="s">
        <v>3740</v>
      </c>
      <c r="S102" s="161" t="s">
        <v>3911</v>
      </c>
      <c r="T102" s="185" t="s">
        <v>3742</v>
      </c>
      <c r="U102" s="185" t="s">
        <v>438</v>
      </c>
      <c r="V102" s="185" t="s">
        <v>3743</v>
      </c>
      <c r="W102" s="161" t="s">
        <v>3912</v>
      </c>
      <c r="X102" s="161" t="s">
        <v>3765</v>
      </c>
      <c r="Y102" s="193" t="s">
        <v>3745</v>
      </c>
      <c r="Z102" s="194"/>
      <c r="AA102" s="161"/>
      <c r="AB102" s="195"/>
      <c r="AC102" s="6">
        <v>252</v>
      </c>
    </row>
    <row r="103" spans="1:29">
      <c r="A103" s="183">
        <v>45905</v>
      </c>
      <c r="B103" s="183">
        <v>45905</v>
      </c>
      <c r="C103" s="184">
        <v>36</v>
      </c>
      <c r="D103" s="161" t="s">
        <v>3894</v>
      </c>
      <c r="E103" s="185"/>
      <c r="F103" s="161">
        <v>2910070583</v>
      </c>
      <c r="G103" s="161">
        <v>3237000001</v>
      </c>
      <c r="H103" s="186">
        <v>1260</v>
      </c>
      <c r="I103" s="187" t="s">
        <v>3748</v>
      </c>
      <c r="J103" s="188" t="s">
        <v>3913</v>
      </c>
      <c r="K103" s="189"/>
      <c r="L103" s="189">
        <v>425.47</v>
      </c>
      <c r="M103" s="189">
        <v>0.33767460317460318</v>
      </c>
      <c r="N103" s="190">
        <v>1</v>
      </c>
      <c r="O103" s="186">
        <v>4</v>
      </c>
      <c r="P103" s="191">
        <v>0</v>
      </c>
      <c r="Q103" s="191">
        <v>57</v>
      </c>
      <c r="R103" s="161" t="s">
        <v>3740</v>
      </c>
      <c r="S103" s="161" t="s">
        <v>3911</v>
      </c>
      <c r="T103" s="185" t="s">
        <v>3742</v>
      </c>
      <c r="U103" s="185" t="s">
        <v>438</v>
      </c>
      <c r="V103" s="185" t="s">
        <v>3743</v>
      </c>
      <c r="W103" s="161"/>
      <c r="X103" s="161" t="s">
        <v>3765</v>
      </c>
      <c r="Y103" s="193" t="s">
        <v>3745</v>
      </c>
      <c r="Z103" s="194"/>
      <c r="AA103" s="161"/>
      <c r="AB103" s="195"/>
      <c r="AC103" s="6">
        <v>252</v>
      </c>
    </row>
    <row r="104" spans="1:29">
      <c r="A104" s="183">
        <v>45910</v>
      </c>
      <c r="B104" s="196">
        <v>45910</v>
      </c>
      <c r="C104" s="184">
        <v>37</v>
      </c>
      <c r="D104" s="161" t="s">
        <v>3894</v>
      </c>
      <c r="E104" s="185"/>
      <c r="F104" s="161">
        <v>2910070657</v>
      </c>
      <c r="G104" s="161">
        <v>3237000001</v>
      </c>
      <c r="H104" s="186">
        <v>840</v>
      </c>
      <c r="I104" s="187" t="s">
        <v>3748</v>
      </c>
      <c r="J104" s="188" t="s">
        <v>3914</v>
      </c>
      <c r="K104" s="189"/>
      <c r="L104" s="189">
        <v>1636.86</v>
      </c>
      <c r="M104" s="189">
        <v>1.9486428571428571</v>
      </c>
      <c r="N104" s="190">
        <v>1</v>
      </c>
      <c r="O104" s="186">
        <v>3</v>
      </c>
      <c r="P104" s="191">
        <v>0</v>
      </c>
      <c r="Q104" s="191">
        <v>45</v>
      </c>
      <c r="R104" s="161" t="s">
        <v>3740</v>
      </c>
      <c r="S104" s="161" t="s">
        <v>3915</v>
      </c>
      <c r="T104" s="185" t="s">
        <v>3742</v>
      </c>
      <c r="U104" s="185" t="s">
        <v>438</v>
      </c>
      <c r="V104" s="185" t="s">
        <v>3743</v>
      </c>
      <c r="W104" s="161"/>
      <c r="X104" s="161" t="s">
        <v>3765</v>
      </c>
      <c r="Y104" s="193" t="s">
        <v>3745</v>
      </c>
      <c r="Z104" s="194"/>
      <c r="AA104" s="161"/>
      <c r="AB104" s="195"/>
      <c r="AC104" s="6">
        <v>253</v>
      </c>
    </row>
    <row r="105" spans="1:29">
      <c r="A105" s="183">
        <v>45911</v>
      </c>
      <c r="B105" s="183">
        <v>45911</v>
      </c>
      <c r="C105" s="184">
        <v>37</v>
      </c>
      <c r="D105" s="161" t="s">
        <v>3774</v>
      </c>
      <c r="E105" s="185"/>
      <c r="F105" s="161">
        <v>2910070707</v>
      </c>
      <c r="G105" s="161">
        <v>3197002087</v>
      </c>
      <c r="H105" s="186">
        <v>2016</v>
      </c>
      <c r="I105" s="187" t="s">
        <v>3759</v>
      </c>
      <c r="J105" s="188" t="s">
        <v>3916</v>
      </c>
      <c r="K105" s="189"/>
      <c r="L105" s="189">
        <v>2910.46</v>
      </c>
      <c r="M105" s="189">
        <v>1.4436805555555556</v>
      </c>
      <c r="N105" s="190">
        <v>1</v>
      </c>
      <c r="O105" s="186">
        <v>12</v>
      </c>
      <c r="P105" s="191">
        <v>53.43</v>
      </c>
      <c r="Q105" s="191">
        <v>123.6</v>
      </c>
      <c r="R105" s="161" t="s">
        <v>3740</v>
      </c>
      <c r="S105" s="161" t="s">
        <v>3917</v>
      </c>
      <c r="T105" s="185" t="s">
        <v>3742</v>
      </c>
      <c r="U105" s="185" t="s">
        <v>438</v>
      </c>
      <c r="V105" s="185" t="s">
        <v>3743</v>
      </c>
      <c r="W105" s="161" t="s">
        <v>3902</v>
      </c>
      <c r="X105" s="161" t="s">
        <v>3765</v>
      </c>
      <c r="Y105" s="193" t="s">
        <v>3745</v>
      </c>
      <c r="Z105" s="194"/>
      <c r="AA105" s="161"/>
      <c r="AB105" s="195"/>
      <c r="AC105" s="6">
        <v>254</v>
      </c>
    </row>
    <row r="106" spans="1:29">
      <c r="A106" s="183">
        <v>45911</v>
      </c>
      <c r="B106" s="183">
        <v>45911</v>
      </c>
      <c r="C106" s="184">
        <v>37</v>
      </c>
      <c r="D106" s="161" t="s">
        <v>3774</v>
      </c>
      <c r="E106" s="185"/>
      <c r="F106" s="161">
        <v>2910070708</v>
      </c>
      <c r="G106" s="161">
        <v>1197004450</v>
      </c>
      <c r="H106" s="186">
        <v>2016</v>
      </c>
      <c r="I106" s="187" t="s">
        <v>3759</v>
      </c>
      <c r="J106" s="188" t="s">
        <v>3918</v>
      </c>
      <c r="K106" s="189"/>
      <c r="L106" s="189">
        <v>2910.46</v>
      </c>
      <c r="M106" s="189">
        <v>1.4436805555555556</v>
      </c>
      <c r="N106" s="190">
        <v>1</v>
      </c>
      <c r="O106" s="186">
        <v>12</v>
      </c>
      <c r="P106" s="191">
        <v>53.43</v>
      </c>
      <c r="Q106" s="191">
        <v>123</v>
      </c>
      <c r="R106" s="161" t="s">
        <v>3740</v>
      </c>
      <c r="S106" s="161" t="s">
        <v>3917</v>
      </c>
      <c r="T106" s="185" t="s">
        <v>3742</v>
      </c>
      <c r="U106" s="185" t="s">
        <v>438</v>
      </c>
      <c r="V106" s="185" t="s">
        <v>3743</v>
      </c>
      <c r="W106" s="161" t="s">
        <v>3902</v>
      </c>
      <c r="X106" s="161" t="s">
        <v>3765</v>
      </c>
      <c r="Y106" s="193" t="s">
        <v>3745</v>
      </c>
      <c r="Z106" s="194"/>
      <c r="AA106" s="161"/>
      <c r="AB106" s="195"/>
      <c r="AC106" s="6">
        <v>254</v>
      </c>
    </row>
    <row r="107" spans="1:29">
      <c r="A107" s="183">
        <v>45915</v>
      </c>
      <c r="B107" s="183">
        <v>45915</v>
      </c>
      <c r="C107" s="184">
        <v>38</v>
      </c>
      <c r="D107" s="161" t="s">
        <v>3826</v>
      </c>
      <c r="E107" s="185"/>
      <c r="F107" s="161">
        <v>2910070771</v>
      </c>
      <c r="G107" s="161">
        <v>3197002091</v>
      </c>
      <c r="H107" s="186">
        <v>2264</v>
      </c>
      <c r="I107" s="187" t="s">
        <v>3755</v>
      </c>
      <c r="J107" s="188" t="s">
        <v>3919</v>
      </c>
      <c r="K107" s="189"/>
      <c r="L107" s="189">
        <v>1283.95</v>
      </c>
      <c r="M107" s="189">
        <v>0.5671157243816255</v>
      </c>
      <c r="N107" s="190">
        <v>1</v>
      </c>
      <c r="O107" s="186">
        <v>8</v>
      </c>
      <c r="P107" s="191">
        <v>49.81</v>
      </c>
      <c r="Q107" s="191">
        <v>105</v>
      </c>
      <c r="R107" s="161" t="s">
        <v>3740</v>
      </c>
      <c r="S107" s="161" t="s">
        <v>3920</v>
      </c>
      <c r="T107" s="185" t="s">
        <v>3742</v>
      </c>
      <c r="U107" s="185" t="s">
        <v>438</v>
      </c>
      <c r="V107" s="185" t="s">
        <v>3743</v>
      </c>
      <c r="W107" s="161" t="s">
        <v>3921</v>
      </c>
      <c r="X107" s="161" t="s">
        <v>3765</v>
      </c>
      <c r="Y107" s="193" t="s">
        <v>3745</v>
      </c>
      <c r="Z107" s="194"/>
      <c r="AA107" s="161"/>
      <c r="AB107" s="195"/>
      <c r="AC107" s="6">
        <v>255</v>
      </c>
    </row>
    <row r="108" spans="1:29">
      <c r="A108" s="183">
        <v>45915</v>
      </c>
      <c r="B108" s="183">
        <v>45915</v>
      </c>
      <c r="C108" s="184">
        <v>38</v>
      </c>
      <c r="D108" s="161" t="s">
        <v>3754</v>
      </c>
      <c r="E108" s="185"/>
      <c r="F108" s="161">
        <v>2910070772</v>
      </c>
      <c r="G108" s="161">
        <v>3197002100</v>
      </c>
      <c r="H108" s="186">
        <v>4224</v>
      </c>
      <c r="I108" s="187" t="s">
        <v>3755</v>
      </c>
      <c r="J108" s="188" t="s">
        <v>3922</v>
      </c>
      <c r="K108" s="189"/>
      <c r="L108" s="189">
        <v>3874.03</v>
      </c>
      <c r="M108" s="189">
        <v>0.91714725378787887</v>
      </c>
      <c r="N108" s="190">
        <v>2</v>
      </c>
      <c r="O108" s="186">
        <v>24</v>
      </c>
      <c r="P108" s="191">
        <v>160.51</v>
      </c>
      <c r="Q108" s="191">
        <v>325</v>
      </c>
      <c r="R108" s="161" t="s">
        <v>3740</v>
      </c>
      <c r="S108" s="161" t="s">
        <v>3920</v>
      </c>
      <c r="T108" s="185" t="s">
        <v>3742</v>
      </c>
      <c r="U108" s="185" t="s">
        <v>438</v>
      </c>
      <c r="V108" s="185" t="s">
        <v>3743</v>
      </c>
      <c r="W108" s="161" t="s">
        <v>3923</v>
      </c>
      <c r="X108" s="161" t="s">
        <v>3765</v>
      </c>
      <c r="Y108" s="193" t="s">
        <v>3745</v>
      </c>
      <c r="Z108" s="194"/>
      <c r="AA108" s="161"/>
      <c r="AB108" s="195"/>
      <c r="AC108" s="6">
        <v>255</v>
      </c>
    </row>
    <row r="109" spans="1:29">
      <c r="A109" s="183">
        <v>45915</v>
      </c>
      <c r="B109" s="183">
        <v>45915</v>
      </c>
      <c r="C109" s="184">
        <v>38</v>
      </c>
      <c r="D109" s="161" t="s">
        <v>3750</v>
      </c>
      <c r="E109" s="185"/>
      <c r="F109" s="161">
        <v>2910070773</v>
      </c>
      <c r="G109" s="161">
        <v>3197002151</v>
      </c>
      <c r="H109" s="186">
        <v>2112</v>
      </c>
      <c r="I109" s="187" t="s">
        <v>3751</v>
      </c>
      <c r="J109" s="188" t="s">
        <v>3924</v>
      </c>
      <c r="K109" s="189"/>
      <c r="L109" s="189">
        <v>1937.02</v>
      </c>
      <c r="M109" s="189">
        <v>0.91714962121212118</v>
      </c>
      <c r="N109" s="190">
        <v>1</v>
      </c>
      <c r="O109" s="186">
        <v>12</v>
      </c>
      <c r="P109" s="191">
        <v>80.260000000000005</v>
      </c>
      <c r="Q109" s="191">
        <v>165</v>
      </c>
      <c r="R109" s="161" t="s">
        <v>3740</v>
      </c>
      <c r="S109" s="161" t="s">
        <v>3920</v>
      </c>
      <c r="T109" s="185" t="s">
        <v>3742</v>
      </c>
      <c r="U109" s="185" t="s">
        <v>438</v>
      </c>
      <c r="V109" s="185" t="s">
        <v>3743</v>
      </c>
      <c r="W109" s="161" t="s">
        <v>3925</v>
      </c>
      <c r="X109" s="161" t="s">
        <v>3765</v>
      </c>
      <c r="Y109" s="193" t="s">
        <v>3745</v>
      </c>
      <c r="Z109" s="194"/>
      <c r="AA109" s="161"/>
      <c r="AB109" s="195"/>
      <c r="AC109" s="6">
        <v>255</v>
      </c>
    </row>
    <row r="110" spans="1:29">
      <c r="A110" s="183">
        <v>45916</v>
      </c>
      <c r="B110" s="183">
        <v>45916</v>
      </c>
      <c r="C110" s="184">
        <v>38</v>
      </c>
      <c r="D110" s="161" t="s">
        <v>3747</v>
      </c>
      <c r="E110" s="185"/>
      <c r="F110" s="161">
        <v>2910070797</v>
      </c>
      <c r="G110" s="161">
        <v>3197002086</v>
      </c>
      <c r="H110" s="186">
        <v>7680</v>
      </c>
      <c r="I110" s="187" t="s">
        <v>3872</v>
      </c>
      <c r="J110" s="188" t="s">
        <v>3926</v>
      </c>
      <c r="K110" s="189"/>
      <c r="L110" s="189">
        <v>1765.44</v>
      </c>
      <c r="M110" s="189">
        <v>0.229875</v>
      </c>
      <c r="N110" s="190">
        <v>2</v>
      </c>
      <c r="O110" s="186">
        <v>24</v>
      </c>
      <c r="P110" s="191">
        <v>161.28</v>
      </c>
      <c r="Q110" s="191">
        <v>339.92</v>
      </c>
      <c r="R110" s="161" t="s">
        <v>3740</v>
      </c>
      <c r="S110" s="161" t="s">
        <v>3927</v>
      </c>
      <c r="T110" s="185" t="s">
        <v>3742</v>
      </c>
      <c r="U110" s="185" t="s">
        <v>438</v>
      </c>
      <c r="V110" s="185" t="s">
        <v>3743</v>
      </c>
      <c r="W110" s="161"/>
      <c r="X110" s="192" t="s">
        <v>3928</v>
      </c>
      <c r="Y110" s="193" t="s">
        <v>3745</v>
      </c>
      <c r="Z110" s="194"/>
      <c r="AA110" s="161"/>
      <c r="AB110" s="195"/>
      <c r="AC110" s="6">
        <v>256</v>
      </c>
    </row>
    <row r="111" spans="1:29">
      <c r="A111" s="183">
        <v>45916</v>
      </c>
      <c r="B111" s="183">
        <v>45916</v>
      </c>
      <c r="C111" s="184">
        <v>38</v>
      </c>
      <c r="D111" s="161" t="s">
        <v>3747</v>
      </c>
      <c r="E111" s="185"/>
      <c r="F111" s="161">
        <v>2910070798</v>
      </c>
      <c r="G111" s="161">
        <v>3197002107</v>
      </c>
      <c r="H111" s="186">
        <v>3840</v>
      </c>
      <c r="I111" s="187" t="s">
        <v>3872</v>
      </c>
      <c r="J111" s="188" t="s">
        <v>3929</v>
      </c>
      <c r="K111" s="189"/>
      <c r="L111" s="189">
        <v>882.72</v>
      </c>
      <c r="M111" s="189">
        <v>0.229875</v>
      </c>
      <c r="N111" s="190">
        <v>1</v>
      </c>
      <c r="O111" s="186">
        <v>12</v>
      </c>
      <c r="P111" s="191">
        <v>80.64</v>
      </c>
      <c r="Q111" s="191">
        <v>177</v>
      </c>
      <c r="R111" s="161" t="s">
        <v>3740</v>
      </c>
      <c r="S111" s="161" t="s">
        <v>3927</v>
      </c>
      <c r="T111" s="185" t="s">
        <v>3742</v>
      </c>
      <c r="U111" s="185" t="s">
        <v>438</v>
      </c>
      <c r="V111" s="185" t="s">
        <v>3743</v>
      </c>
      <c r="W111" s="161"/>
      <c r="X111" s="192" t="s">
        <v>3928</v>
      </c>
      <c r="Y111" s="193" t="s">
        <v>3745</v>
      </c>
      <c r="Z111" s="194"/>
      <c r="AA111" s="161"/>
      <c r="AB111" s="195"/>
      <c r="AC111" s="6">
        <v>256</v>
      </c>
    </row>
    <row r="112" spans="1:29">
      <c r="A112" s="183">
        <v>45916</v>
      </c>
      <c r="B112" s="183">
        <v>45916</v>
      </c>
      <c r="C112" s="184">
        <v>38</v>
      </c>
      <c r="D112" s="161" t="s">
        <v>3747</v>
      </c>
      <c r="E112" s="185"/>
      <c r="F112" s="161">
        <v>2910070799</v>
      </c>
      <c r="G112" s="161">
        <v>1197004443</v>
      </c>
      <c r="H112" s="186">
        <v>1752</v>
      </c>
      <c r="I112" s="187" t="s">
        <v>3872</v>
      </c>
      <c r="J112" s="188" t="s">
        <v>3930</v>
      </c>
      <c r="K112" s="189"/>
      <c r="L112" s="189">
        <v>487.96</v>
      </c>
      <c r="M112" s="189">
        <v>0.27851598173515979</v>
      </c>
      <c r="N112" s="190">
        <v>1</v>
      </c>
      <c r="O112" s="186">
        <v>6</v>
      </c>
      <c r="P112" s="191">
        <v>36.79</v>
      </c>
      <c r="Q112" s="191">
        <v>93.95</v>
      </c>
      <c r="R112" s="161" t="s">
        <v>3740</v>
      </c>
      <c r="S112" s="161" t="s">
        <v>3927</v>
      </c>
      <c r="T112" s="185" t="s">
        <v>3742</v>
      </c>
      <c r="U112" s="185" t="s">
        <v>438</v>
      </c>
      <c r="V112" s="185" t="s">
        <v>3743</v>
      </c>
      <c r="W112" s="161"/>
      <c r="X112" s="192" t="s">
        <v>3928</v>
      </c>
      <c r="Y112" s="193" t="s">
        <v>3745</v>
      </c>
      <c r="Z112" s="194"/>
      <c r="AA112" s="161"/>
      <c r="AB112" s="195"/>
      <c r="AC112" s="6">
        <v>256</v>
      </c>
    </row>
    <row r="113" spans="1:29">
      <c r="A113" s="183">
        <v>45916</v>
      </c>
      <c r="B113" s="183">
        <v>45916</v>
      </c>
      <c r="C113" s="184">
        <v>38</v>
      </c>
      <c r="D113" s="161" t="s">
        <v>3791</v>
      </c>
      <c r="E113" s="185"/>
      <c r="F113" s="161">
        <v>2910070800</v>
      </c>
      <c r="G113" s="161">
        <v>3197002165</v>
      </c>
      <c r="H113" s="186">
        <v>2016</v>
      </c>
      <c r="I113" s="187" t="s">
        <v>3755</v>
      </c>
      <c r="J113" s="188" t="s">
        <v>3931</v>
      </c>
      <c r="K113" s="189"/>
      <c r="L113" s="189">
        <v>686.9</v>
      </c>
      <c r="M113" s="189">
        <v>0.34072420634920636</v>
      </c>
      <c r="N113" s="190">
        <v>1</v>
      </c>
      <c r="O113" s="186">
        <v>12</v>
      </c>
      <c r="P113" s="191">
        <v>54.43</v>
      </c>
      <c r="Q113" s="191">
        <v>132.26</v>
      </c>
      <c r="R113" s="161" t="s">
        <v>3740</v>
      </c>
      <c r="S113" s="161" t="s">
        <v>3927</v>
      </c>
      <c r="T113" s="185" t="s">
        <v>3742</v>
      </c>
      <c r="U113" s="185" t="s">
        <v>438</v>
      </c>
      <c r="V113" s="185" t="s">
        <v>3743</v>
      </c>
      <c r="W113" s="161"/>
      <c r="X113" s="192" t="s">
        <v>3928</v>
      </c>
      <c r="Y113" s="193" t="s">
        <v>3745</v>
      </c>
      <c r="Z113" s="194"/>
      <c r="AA113" s="161"/>
      <c r="AB113" s="195"/>
      <c r="AC113" s="6">
        <v>256</v>
      </c>
    </row>
    <row r="114" spans="1:29">
      <c r="A114" s="183">
        <v>45916</v>
      </c>
      <c r="B114" s="183">
        <v>45916</v>
      </c>
      <c r="C114" s="184">
        <v>38</v>
      </c>
      <c r="D114" s="161" t="s">
        <v>3754</v>
      </c>
      <c r="E114" s="185"/>
      <c r="F114" s="161">
        <v>2910070801</v>
      </c>
      <c r="G114" s="161">
        <v>3197002082</v>
      </c>
      <c r="H114" s="186">
        <v>2112</v>
      </c>
      <c r="I114" s="187" t="s">
        <v>3755</v>
      </c>
      <c r="J114" s="188" t="s">
        <v>3932</v>
      </c>
      <c r="K114" s="189"/>
      <c r="L114" s="189">
        <v>939.93</v>
      </c>
      <c r="M114" s="189">
        <v>0.4450426136363636</v>
      </c>
      <c r="N114" s="190">
        <v>1</v>
      </c>
      <c r="O114" s="186">
        <v>12</v>
      </c>
      <c r="P114" s="191">
        <v>80.260000000000005</v>
      </c>
      <c r="Q114" s="191">
        <v>180.98</v>
      </c>
      <c r="R114" s="161" t="s">
        <v>3740</v>
      </c>
      <c r="S114" s="161" t="s">
        <v>3927</v>
      </c>
      <c r="T114" s="185" t="s">
        <v>3742</v>
      </c>
      <c r="U114" s="185" t="s">
        <v>438</v>
      </c>
      <c r="V114" s="185" t="s">
        <v>3743</v>
      </c>
      <c r="W114" s="161"/>
      <c r="X114" s="192" t="s">
        <v>3928</v>
      </c>
      <c r="Y114" s="193" t="s">
        <v>3745</v>
      </c>
      <c r="Z114" s="194"/>
      <c r="AA114" s="161"/>
      <c r="AB114" s="195"/>
      <c r="AC114" s="6">
        <v>256</v>
      </c>
    </row>
    <row r="115" spans="1:29">
      <c r="A115" s="183">
        <v>45916</v>
      </c>
      <c r="B115" s="183">
        <v>45916</v>
      </c>
      <c r="C115" s="184">
        <v>38</v>
      </c>
      <c r="D115" s="161" t="s">
        <v>3774</v>
      </c>
      <c r="E115" s="185"/>
      <c r="F115" s="161">
        <v>2910070802</v>
      </c>
      <c r="G115" s="161">
        <v>3197002177</v>
      </c>
      <c r="H115" s="186">
        <v>1036</v>
      </c>
      <c r="I115" s="187" t="s">
        <v>3759</v>
      </c>
      <c r="J115" s="188" t="s">
        <v>3933</v>
      </c>
      <c r="K115" s="189"/>
      <c r="L115" s="189">
        <v>465.12</v>
      </c>
      <c r="M115" s="189">
        <v>0.44895752895752894</v>
      </c>
      <c r="N115" s="190">
        <v>1</v>
      </c>
      <c r="O115" s="186">
        <v>7</v>
      </c>
      <c r="P115" s="191">
        <v>27.46</v>
      </c>
      <c r="Q115" s="191">
        <v>89.55</v>
      </c>
      <c r="R115" s="161" t="s">
        <v>3740</v>
      </c>
      <c r="S115" s="161" t="s">
        <v>3927</v>
      </c>
      <c r="T115" s="185" t="s">
        <v>3742</v>
      </c>
      <c r="U115" s="185" t="s">
        <v>438</v>
      </c>
      <c r="V115" s="185" t="s">
        <v>3743</v>
      </c>
      <c r="W115" s="161"/>
      <c r="X115" s="192" t="s">
        <v>3928</v>
      </c>
      <c r="Y115" s="193" t="s">
        <v>3745</v>
      </c>
      <c r="Z115" s="194"/>
      <c r="AA115" s="161"/>
      <c r="AB115" s="195"/>
      <c r="AC115" s="6">
        <v>256</v>
      </c>
    </row>
    <row r="116" spans="1:29">
      <c r="A116" s="183">
        <v>45916</v>
      </c>
      <c r="B116" s="183">
        <v>45916</v>
      </c>
      <c r="C116" s="184">
        <v>38</v>
      </c>
      <c r="D116" s="161" t="s">
        <v>3758</v>
      </c>
      <c r="E116" s="185"/>
      <c r="F116" s="161">
        <v>2910070803</v>
      </c>
      <c r="G116" s="161">
        <v>3197002089</v>
      </c>
      <c r="H116" s="186">
        <v>3840</v>
      </c>
      <c r="I116" s="187" t="s">
        <v>3759</v>
      </c>
      <c r="J116" s="188" t="s">
        <v>3934</v>
      </c>
      <c r="K116" s="189"/>
      <c r="L116" s="189">
        <v>890.82</v>
      </c>
      <c r="M116" s="189">
        <v>0.23198437500000002</v>
      </c>
      <c r="N116" s="190">
        <v>1</v>
      </c>
      <c r="O116" s="186">
        <v>12</v>
      </c>
      <c r="P116" s="191">
        <v>76.8</v>
      </c>
      <c r="Q116" s="191">
        <v>167</v>
      </c>
      <c r="R116" s="161" t="s">
        <v>3740</v>
      </c>
      <c r="S116" s="161" t="s">
        <v>3927</v>
      </c>
      <c r="T116" s="185" t="s">
        <v>3742</v>
      </c>
      <c r="U116" s="185" t="s">
        <v>438</v>
      </c>
      <c r="V116" s="185" t="s">
        <v>3743</v>
      </c>
      <c r="W116" s="161"/>
      <c r="X116" s="192" t="s">
        <v>3928</v>
      </c>
      <c r="Y116" s="193" t="s">
        <v>3745</v>
      </c>
      <c r="Z116" s="194"/>
      <c r="AA116" s="161"/>
      <c r="AB116" s="195"/>
      <c r="AC116" s="6">
        <v>256</v>
      </c>
    </row>
    <row r="117" spans="1:29">
      <c r="A117" s="183">
        <v>45916</v>
      </c>
      <c r="B117" s="183">
        <v>45916</v>
      </c>
      <c r="C117" s="184">
        <v>38</v>
      </c>
      <c r="D117" s="161" t="s">
        <v>3865</v>
      </c>
      <c r="E117" s="185"/>
      <c r="F117" s="161">
        <v>2910070804</v>
      </c>
      <c r="G117" s="161">
        <v>3197002050</v>
      </c>
      <c r="H117" s="186">
        <v>3840</v>
      </c>
      <c r="I117" s="187" t="s">
        <v>3759</v>
      </c>
      <c r="J117" s="188" t="s">
        <v>3935</v>
      </c>
      <c r="K117" s="189"/>
      <c r="L117" s="189">
        <v>891.07</v>
      </c>
      <c r="M117" s="189">
        <v>0.23204947916666668</v>
      </c>
      <c r="N117" s="190">
        <v>1</v>
      </c>
      <c r="O117" s="186">
        <v>12</v>
      </c>
      <c r="P117" s="191">
        <v>80.64</v>
      </c>
      <c r="Q117" s="191">
        <v>171.57</v>
      </c>
      <c r="R117" s="161" t="s">
        <v>3740</v>
      </c>
      <c r="S117" s="161" t="s">
        <v>3927</v>
      </c>
      <c r="T117" s="185" t="s">
        <v>3742</v>
      </c>
      <c r="U117" s="185" t="s">
        <v>438</v>
      </c>
      <c r="V117" s="185" t="s">
        <v>3743</v>
      </c>
      <c r="W117" s="161"/>
      <c r="X117" s="192" t="s">
        <v>3928</v>
      </c>
      <c r="Y117" s="193" t="s">
        <v>3745</v>
      </c>
      <c r="Z117" s="194"/>
      <c r="AA117" s="161"/>
      <c r="AB117" s="195"/>
      <c r="AC117" s="6">
        <v>256</v>
      </c>
    </row>
    <row r="118" spans="1:29">
      <c r="A118" s="183">
        <v>45916</v>
      </c>
      <c r="B118" s="183">
        <v>45916</v>
      </c>
      <c r="C118" s="184">
        <v>38</v>
      </c>
      <c r="D118" s="161" t="s">
        <v>3803</v>
      </c>
      <c r="E118" s="185"/>
      <c r="F118" s="161">
        <v>2910070805</v>
      </c>
      <c r="G118" s="161">
        <v>3197002108</v>
      </c>
      <c r="H118" s="186">
        <v>2112</v>
      </c>
      <c r="I118" s="187" t="s">
        <v>3748</v>
      </c>
      <c r="J118" s="188" t="s">
        <v>3936</v>
      </c>
      <c r="K118" s="189"/>
      <c r="L118" s="189">
        <v>1034.42</v>
      </c>
      <c r="M118" s="189">
        <v>0.48978219696969699</v>
      </c>
      <c r="N118" s="190">
        <v>1</v>
      </c>
      <c r="O118" s="186">
        <v>12</v>
      </c>
      <c r="P118" s="191">
        <v>82.37</v>
      </c>
      <c r="Q118" s="191">
        <v>180</v>
      </c>
      <c r="R118" s="161" t="s">
        <v>3740</v>
      </c>
      <c r="S118" s="161" t="s">
        <v>3927</v>
      </c>
      <c r="T118" s="185" t="s">
        <v>3742</v>
      </c>
      <c r="U118" s="185" t="s">
        <v>438</v>
      </c>
      <c r="V118" s="185" t="s">
        <v>3743</v>
      </c>
      <c r="W118" s="161"/>
      <c r="X118" s="192" t="s">
        <v>3928</v>
      </c>
      <c r="Y118" s="193" t="s">
        <v>3745</v>
      </c>
      <c r="Z118" s="194"/>
      <c r="AA118" s="161"/>
      <c r="AB118" s="195"/>
      <c r="AC118" s="6">
        <v>256</v>
      </c>
    </row>
    <row r="119" spans="1:29">
      <c r="A119" s="183">
        <v>45919</v>
      </c>
      <c r="B119" s="183">
        <v>45919</v>
      </c>
      <c r="C119" s="184">
        <v>38</v>
      </c>
      <c r="D119" s="161" t="s">
        <v>3750</v>
      </c>
      <c r="E119" s="185"/>
      <c r="F119" s="161">
        <v>2910070925</v>
      </c>
      <c r="G119" s="161">
        <v>3197002145</v>
      </c>
      <c r="H119" s="186">
        <v>2112</v>
      </c>
      <c r="I119" s="187" t="s">
        <v>3751</v>
      </c>
      <c r="J119" s="188" t="s">
        <v>3937</v>
      </c>
      <c r="K119" s="189"/>
      <c r="L119" s="189">
        <v>6643.73</v>
      </c>
      <c r="M119" s="189">
        <v>3.1457054924242422</v>
      </c>
      <c r="N119" s="190">
        <v>1</v>
      </c>
      <c r="O119" s="186">
        <v>12</v>
      </c>
      <c r="P119" s="191">
        <v>80.260000000000005</v>
      </c>
      <c r="Q119" s="191">
        <v>160</v>
      </c>
      <c r="R119" s="161" t="s">
        <v>3740</v>
      </c>
      <c r="S119" s="161" t="s">
        <v>3938</v>
      </c>
      <c r="T119" s="185" t="s">
        <v>3742</v>
      </c>
      <c r="U119" s="185" t="s">
        <v>438</v>
      </c>
      <c r="V119" s="185" t="s">
        <v>3743</v>
      </c>
      <c r="W119" s="161" t="s">
        <v>3925</v>
      </c>
      <c r="X119" s="161" t="s">
        <v>3765</v>
      </c>
      <c r="Y119" s="193" t="s">
        <v>3745</v>
      </c>
      <c r="Z119" s="194"/>
      <c r="AA119" s="161"/>
      <c r="AB119" s="195"/>
      <c r="AC119" s="6">
        <v>258</v>
      </c>
    </row>
    <row r="120" spans="1:29">
      <c r="A120" s="183">
        <v>45919</v>
      </c>
      <c r="B120" s="183">
        <v>45919</v>
      </c>
      <c r="C120" s="184">
        <v>38</v>
      </c>
      <c r="D120" s="161" t="s">
        <v>3939</v>
      </c>
      <c r="E120" s="185"/>
      <c r="F120" s="161">
        <v>2910070935</v>
      </c>
      <c r="G120" s="161">
        <v>3237000006</v>
      </c>
      <c r="H120" s="186">
        <v>600</v>
      </c>
      <c r="I120" s="187" t="s">
        <v>3872</v>
      </c>
      <c r="J120" s="188" t="s">
        <v>3940</v>
      </c>
      <c r="K120" s="189"/>
      <c r="L120" s="189">
        <v>6711.75</v>
      </c>
      <c r="M120" s="189">
        <v>11.186249999999999</v>
      </c>
      <c r="N120" s="190">
        <v>1</v>
      </c>
      <c r="O120" s="186">
        <v>1</v>
      </c>
      <c r="P120" s="191">
        <v>0</v>
      </c>
      <c r="Q120" s="191">
        <v>9.5</v>
      </c>
      <c r="R120" s="161" t="s">
        <v>3740</v>
      </c>
      <c r="S120" s="161" t="s">
        <v>3941</v>
      </c>
      <c r="T120" s="185" t="s">
        <v>3742</v>
      </c>
      <c r="U120" s="185" t="s">
        <v>438</v>
      </c>
      <c r="V120" s="185" t="s">
        <v>3743</v>
      </c>
      <c r="W120" s="161" t="s">
        <v>3942</v>
      </c>
      <c r="X120" s="161" t="s">
        <v>3899</v>
      </c>
      <c r="Y120" s="193" t="s">
        <v>3745</v>
      </c>
      <c r="Z120" s="194"/>
      <c r="AA120" s="161"/>
      <c r="AB120" s="195"/>
      <c r="AC120" s="6">
        <v>259</v>
      </c>
    </row>
    <row r="121" spans="1:29">
      <c r="A121" s="183">
        <v>45919</v>
      </c>
      <c r="B121" s="183">
        <v>45919</v>
      </c>
      <c r="C121" s="184">
        <v>38</v>
      </c>
      <c r="D121" s="161" t="s">
        <v>3939</v>
      </c>
      <c r="E121" s="185"/>
      <c r="F121" s="161">
        <v>2910070936</v>
      </c>
      <c r="G121" s="161">
        <v>3237000006</v>
      </c>
      <c r="H121" s="186">
        <v>400</v>
      </c>
      <c r="I121" s="187" t="s">
        <v>3872</v>
      </c>
      <c r="J121" s="188" t="s">
        <v>3943</v>
      </c>
      <c r="K121" s="189"/>
      <c r="L121" s="189">
        <v>0</v>
      </c>
      <c r="M121" s="189">
        <v>0</v>
      </c>
      <c r="N121" s="190">
        <v>1</v>
      </c>
      <c r="O121" s="186">
        <v>1</v>
      </c>
      <c r="P121" s="191">
        <v>0</v>
      </c>
      <c r="Q121" s="191">
        <v>6.3</v>
      </c>
      <c r="R121" s="161" t="s">
        <v>3740</v>
      </c>
      <c r="S121" s="161" t="s">
        <v>3941</v>
      </c>
      <c r="T121" s="185" t="s">
        <v>3742</v>
      </c>
      <c r="U121" s="185" t="s">
        <v>438</v>
      </c>
      <c r="V121" s="185" t="s">
        <v>3743</v>
      </c>
      <c r="W121" s="161" t="s">
        <v>3942</v>
      </c>
      <c r="X121" s="161" t="s">
        <v>3899</v>
      </c>
      <c r="Y121" s="193" t="s">
        <v>3745</v>
      </c>
      <c r="Z121" s="194"/>
      <c r="AA121" s="161"/>
      <c r="AB121" s="195"/>
      <c r="AC121" s="6">
        <v>259</v>
      </c>
    </row>
    <row r="122" spans="1:29">
      <c r="A122" s="183">
        <v>45924</v>
      </c>
      <c r="B122" s="183">
        <v>45924</v>
      </c>
      <c r="C122" s="184">
        <v>39</v>
      </c>
      <c r="D122" s="161" t="s">
        <v>3944</v>
      </c>
      <c r="E122" s="185"/>
      <c r="F122" s="161">
        <v>2910070986</v>
      </c>
      <c r="G122" s="161">
        <v>3197002094</v>
      </c>
      <c r="H122" s="186">
        <v>2016</v>
      </c>
      <c r="I122" s="187" t="s">
        <v>3738</v>
      </c>
      <c r="J122" s="188" t="s">
        <v>3945</v>
      </c>
      <c r="K122" s="189"/>
      <c r="L122" s="189">
        <v>2948.64</v>
      </c>
      <c r="M122" s="189">
        <v>1.4626190476190475</v>
      </c>
      <c r="N122" s="190">
        <v>1</v>
      </c>
      <c r="O122" s="186">
        <v>12</v>
      </c>
      <c r="P122" s="191">
        <v>42.34</v>
      </c>
      <c r="Q122" s="191">
        <v>128</v>
      </c>
      <c r="R122" s="161" t="s">
        <v>3740</v>
      </c>
      <c r="S122" s="161" t="s">
        <v>3946</v>
      </c>
      <c r="T122" s="185" t="s">
        <v>3742</v>
      </c>
      <c r="U122" s="185" t="s">
        <v>438</v>
      </c>
      <c r="V122" s="185" t="s">
        <v>3743</v>
      </c>
      <c r="W122" s="161" t="s">
        <v>3947</v>
      </c>
      <c r="X122" s="161" t="s">
        <v>3765</v>
      </c>
      <c r="Y122" s="193" t="s">
        <v>3745</v>
      </c>
      <c r="Z122" s="194"/>
      <c r="AA122" s="161"/>
      <c r="AB122" s="195"/>
      <c r="AC122" s="6">
        <v>260</v>
      </c>
    </row>
    <row r="123" spans="1:29">
      <c r="A123" s="183">
        <v>45926</v>
      </c>
      <c r="B123" s="183">
        <v>45929</v>
      </c>
      <c r="C123" s="184">
        <v>39</v>
      </c>
      <c r="D123" s="161" t="s">
        <v>3737</v>
      </c>
      <c r="E123" s="185"/>
      <c r="F123" s="161">
        <v>2910071088</v>
      </c>
      <c r="G123" s="161">
        <v>3197002097</v>
      </c>
      <c r="H123" s="186">
        <v>2592</v>
      </c>
      <c r="I123" s="187" t="s">
        <v>3738</v>
      </c>
      <c r="J123" s="188" t="s">
        <v>3948</v>
      </c>
      <c r="K123" s="189"/>
      <c r="L123" s="189">
        <v>755.82</v>
      </c>
      <c r="M123" s="189">
        <v>0.29159722222222223</v>
      </c>
      <c r="N123" s="190">
        <v>2</v>
      </c>
      <c r="O123" s="186">
        <v>24</v>
      </c>
      <c r="P123" s="191">
        <v>189.22</v>
      </c>
      <c r="Q123" s="191">
        <v>323.89999999999998</v>
      </c>
      <c r="R123" s="161" t="s">
        <v>3740</v>
      </c>
      <c r="S123" s="161" t="s">
        <v>3949</v>
      </c>
      <c r="T123" s="185" t="s">
        <v>3742</v>
      </c>
      <c r="U123" s="185" t="s">
        <v>438</v>
      </c>
      <c r="V123" s="185" t="s">
        <v>3743</v>
      </c>
      <c r="W123" s="161"/>
      <c r="X123" s="197" t="s">
        <v>3950</v>
      </c>
      <c r="Y123" s="193" t="s">
        <v>3745</v>
      </c>
      <c r="Z123" s="194"/>
      <c r="AA123" s="161"/>
      <c r="AB123" s="195"/>
      <c r="AC123" s="6">
        <v>261</v>
      </c>
    </row>
    <row r="124" spans="1:29">
      <c r="A124" s="183">
        <v>45926</v>
      </c>
      <c r="B124" s="183">
        <v>45929</v>
      </c>
      <c r="C124" s="184">
        <v>39</v>
      </c>
      <c r="D124" s="161" t="s">
        <v>3747</v>
      </c>
      <c r="E124" s="185"/>
      <c r="F124" s="161">
        <v>2910071089</v>
      </c>
      <c r="G124" s="161">
        <v>1197004443</v>
      </c>
      <c r="H124" s="186">
        <v>3840</v>
      </c>
      <c r="I124" s="187" t="s">
        <v>3872</v>
      </c>
      <c r="J124" s="188" t="s">
        <v>3951</v>
      </c>
      <c r="K124" s="189"/>
      <c r="L124" s="189">
        <v>396.61</v>
      </c>
      <c r="M124" s="189">
        <v>0.10328385416666667</v>
      </c>
      <c r="N124" s="190">
        <v>1</v>
      </c>
      <c r="O124" s="186">
        <v>12</v>
      </c>
      <c r="P124" s="191">
        <v>80.64</v>
      </c>
      <c r="Q124" s="191">
        <v>177</v>
      </c>
      <c r="R124" s="161" t="s">
        <v>3740</v>
      </c>
      <c r="S124" s="161" t="s">
        <v>3949</v>
      </c>
      <c r="T124" s="185" t="s">
        <v>3742</v>
      </c>
      <c r="U124" s="185" t="s">
        <v>438</v>
      </c>
      <c r="V124" s="185" t="s">
        <v>3743</v>
      </c>
      <c r="W124" s="161"/>
      <c r="X124" s="197" t="s">
        <v>3950</v>
      </c>
      <c r="Y124" s="193" t="s">
        <v>3745</v>
      </c>
      <c r="Z124" s="194"/>
      <c r="AA124" s="161"/>
      <c r="AB124" s="195"/>
      <c r="AC124" s="6">
        <v>261</v>
      </c>
    </row>
    <row r="125" spans="1:29">
      <c r="A125" s="183">
        <v>45926</v>
      </c>
      <c r="B125" s="183">
        <v>45929</v>
      </c>
      <c r="C125" s="184">
        <v>39</v>
      </c>
      <c r="D125" s="161" t="s">
        <v>3747</v>
      </c>
      <c r="E125" s="185"/>
      <c r="F125" s="161">
        <v>2910071090</v>
      </c>
      <c r="G125" s="161">
        <v>3197002192</v>
      </c>
      <c r="H125" s="186">
        <v>7680</v>
      </c>
      <c r="I125" s="187" t="s">
        <v>3872</v>
      </c>
      <c r="J125" s="188" t="s">
        <v>3952</v>
      </c>
      <c r="K125" s="189"/>
      <c r="L125" s="189">
        <v>793.21</v>
      </c>
      <c r="M125" s="189">
        <v>0.10328255208333334</v>
      </c>
      <c r="N125" s="190">
        <v>2</v>
      </c>
      <c r="O125" s="186">
        <v>24</v>
      </c>
      <c r="P125" s="191">
        <v>161.28</v>
      </c>
      <c r="Q125" s="191">
        <v>354</v>
      </c>
      <c r="R125" s="161" t="s">
        <v>3740</v>
      </c>
      <c r="S125" s="161" t="s">
        <v>3949</v>
      </c>
      <c r="T125" s="185" t="s">
        <v>3742</v>
      </c>
      <c r="U125" s="185" t="s">
        <v>438</v>
      </c>
      <c r="V125" s="185" t="s">
        <v>3743</v>
      </c>
      <c r="W125" s="161"/>
      <c r="X125" s="197" t="s">
        <v>3950</v>
      </c>
      <c r="Y125" s="193" t="s">
        <v>3745</v>
      </c>
      <c r="Z125" s="194"/>
      <c r="AA125" s="161"/>
      <c r="AB125" s="195"/>
      <c r="AC125" s="6">
        <v>261</v>
      </c>
    </row>
    <row r="126" spans="1:29">
      <c r="A126" s="183">
        <v>45926</v>
      </c>
      <c r="B126" s="183">
        <v>45929</v>
      </c>
      <c r="C126" s="184">
        <v>39</v>
      </c>
      <c r="D126" s="161" t="s">
        <v>3771</v>
      </c>
      <c r="E126" s="185"/>
      <c r="F126" s="161">
        <v>2910071091</v>
      </c>
      <c r="G126" s="161">
        <v>3197002063</v>
      </c>
      <c r="H126" s="186">
        <v>1728</v>
      </c>
      <c r="I126" s="187" t="s">
        <v>3767</v>
      </c>
      <c r="J126" s="188" t="s">
        <v>3953</v>
      </c>
      <c r="K126" s="189"/>
      <c r="L126" s="189">
        <v>447.47</v>
      </c>
      <c r="M126" s="189">
        <v>0.25895254629629633</v>
      </c>
      <c r="N126" s="190">
        <v>1</v>
      </c>
      <c r="O126" s="186">
        <v>12</v>
      </c>
      <c r="P126" s="191">
        <v>124.42</v>
      </c>
      <c r="Q126" s="191">
        <v>201</v>
      </c>
      <c r="R126" s="161" t="s">
        <v>3740</v>
      </c>
      <c r="S126" s="161" t="s">
        <v>3949</v>
      </c>
      <c r="T126" s="185" t="s">
        <v>3742</v>
      </c>
      <c r="U126" s="185" t="s">
        <v>438</v>
      </c>
      <c r="V126" s="185" t="s">
        <v>3743</v>
      </c>
      <c r="W126" s="161"/>
      <c r="X126" s="197" t="s">
        <v>3950</v>
      </c>
      <c r="Y126" s="193" t="s">
        <v>3745</v>
      </c>
      <c r="Z126" s="194"/>
      <c r="AA126" s="161"/>
      <c r="AB126" s="195"/>
      <c r="AC126" s="6">
        <v>261</v>
      </c>
    </row>
    <row r="127" spans="1:29">
      <c r="A127" s="183">
        <v>45926</v>
      </c>
      <c r="B127" s="183">
        <v>45929</v>
      </c>
      <c r="C127" s="184">
        <v>39</v>
      </c>
      <c r="D127" s="161" t="s">
        <v>3771</v>
      </c>
      <c r="E127" s="185"/>
      <c r="F127" s="161">
        <v>2910071092</v>
      </c>
      <c r="G127" s="161">
        <v>3197002061</v>
      </c>
      <c r="H127" s="186">
        <v>1728</v>
      </c>
      <c r="I127" s="187" t="s">
        <v>3767</v>
      </c>
      <c r="J127" s="188" t="s">
        <v>3954</v>
      </c>
      <c r="K127" s="189"/>
      <c r="L127" s="189">
        <v>447.47</v>
      </c>
      <c r="M127" s="189">
        <v>0.25895254629629633</v>
      </c>
      <c r="N127" s="190">
        <v>1</v>
      </c>
      <c r="O127" s="186">
        <v>12</v>
      </c>
      <c r="P127" s="191">
        <v>124.42</v>
      </c>
      <c r="Q127" s="191">
        <v>201</v>
      </c>
      <c r="R127" s="161" t="s">
        <v>3740</v>
      </c>
      <c r="S127" s="161" t="s">
        <v>3949</v>
      </c>
      <c r="T127" s="185" t="s">
        <v>3742</v>
      </c>
      <c r="U127" s="185" t="s">
        <v>438</v>
      </c>
      <c r="V127" s="185" t="s">
        <v>3743</v>
      </c>
      <c r="W127" s="161"/>
      <c r="X127" s="197" t="s">
        <v>3950</v>
      </c>
      <c r="Y127" s="193" t="s">
        <v>3745</v>
      </c>
      <c r="Z127" s="194"/>
      <c r="AA127" s="161"/>
      <c r="AB127" s="195"/>
      <c r="AC127" s="6">
        <v>261</v>
      </c>
    </row>
    <row r="128" spans="1:29">
      <c r="A128" s="183">
        <v>45926</v>
      </c>
      <c r="B128" s="183">
        <v>45929</v>
      </c>
      <c r="C128" s="184">
        <v>39</v>
      </c>
      <c r="D128" s="161" t="s">
        <v>3771</v>
      </c>
      <c r="E128" s="185"/>
      <c r="F128" s="161">
        <v>2910071093</v>
      </c>
      <c r="G128" s="161">
        <v>3197002081</v>
      </c>
      <c r="H128" s="186">
        <v>1728</v>
      </c>
      <c r="I128" s="187" t="s">
        <v>3767</v>
      </c>
      <c r="J128" s="188" t="s">
        <v>3955</v>
      </c>
      <c r="K128" s="189"/>
      <c r="L128" s="189">
        <v>447.47</v>
      </c>
      <c r="M128" s="189">
        <v>0.25895254629629633</v>
      </c>
      <c r="N128" s="190">
        <v>1</v>
      </c>
      <c r="O128" s="186">
        <v>12</v>
      </c>
      <c r="P128" s="191">
        <v>124.42</v>
      </c>
      <c r="Q128" s="191">
        <v>201</v>
      </c>
      <c r="R128" s="161" t="s">
        <v>3740</v>
      </c>
      <c r="S128" s="161" t="s">
        <v>3949</v>
      </c>
      <c r="T128" s="185" t="s">
        <v>3742</v>
      </c>
      <c r="U128" s="185" t="s">
        <v>438</v>
      </c>
      <c r="V128" s="185" t="s">
        <v>3743</v>
      </c>
      <c r="W128" s="161"/>
      <c r="X128" s="197" t="s">
        <v>3950</v>
      </c>
      <c r="Y128" s="193" t="s">
        <v>3745</v>
      </c>
      <c r="Z128" s="194"/>
      <c r="AA128" s="161"/>
      <c r="AB128" s="195"/>
      <c r="AC128" s="6">
        <v>261</v>
      </c>
    </row>
    <row r="129" spans="1:29">
      <c r="A129" s="183">
        <v>45926</v>
      </c>
      <c r="B129" s="183">
        <v>45929</v>
      </c>
      <c r="C129" s="184">
        <v>39</v>
      </c>
      <c r="D129" s="161" t="s">
        <v>3791</v>
      </c>
      <c r="E129" s="185"/>
      <c r="F129" s="161">
        <v>2910071094</v>
      </c>
      <c r="G129" s="161">
        <v>3197002166</v>
      </c>
      <c r="H129" s="186">
        <v>2016</v>
      </c>
      <c r="I129" s="187" t="s">
        <v>3755</v>
      </c>
      <c r="J129" s="188" t="s">
        <v>3956</v>
      </c>
      <c r="K129" s="189"/>
      <c r="L129" s="189">
        <v>308.62</v>
      </c>
      <c r="M129" s="189">
        <v>0.15308531746031745</v>
      </c>
      <c r="N129" s="190">
        <v>1</v>
      </c>
      <c r="O129" s="186">
        <v>12</v>
      </c>
      <c r="P129" s="191">
        <v>54.43</v>
      </c>
      <c r="Q129" s="191">
        <v>140</v>
      </c>
      <c r="R129" s="161" t="s">
        <v>3740</v>
      </c>
      <c r="S129" s="161" t="s">
        <v>3949</v>
      </c>
      <c r="T129" s="185" t="s">
        <v>3742</v>
      </c>
      <c r="U129" s="185" t="s">
        <v>438</v>
      </c>
      <c r="V129" s="185" t="s">
        <v>3743</v>
      </c>
      <c r="W129" s="161"/>
      <c r="X129" s="197" t="s">
        <v>3950</v>
      </c>
      <c r="Y129" s="193" t="s">
        <v>3745</v>
      </c>
      <c r="Z129" s="194"/>
      <c r="AA129" s="161"/>
      <c r="AB129" s="195"/>
      <c r="AC129" s="6">
        <v>261</v>
      </c>
    </row>
    <row r="130" spans="1:29">
      <c r="A130" s="183">
        <v>45926</v>
      </c>
      <c r="B130" s="183">
        <v>45929</v>
      </c>
      <c r="C130" s="184">
        <v>39</v>
      </c>
      <c r="D130" s="161" t="s">
        <v>3791</v>
      </c>
      <c r="E130" s="185"/>
      <c r="F130" s="161">
        <v>2910071095</v>
      </c>
      <c r="G130" s="161">
        <v>3197002163</v>
      </c>
      <c r="H130" s="186">
        <v>2016</v>
      </c>
      <c r="I130" s="187" t="s">
        <v>3755</v>
      </c>
      <c r="J130" s="188" t="s">
        <v>3957</v>
      </c>
      <c r="K130" s="189"/>
      <c r="L130" s="189">
        <v>308.62</v>
      </c>
      <c r="M130" s="189">
        <v>0.15308531746031745</v>
      </c>
      <c r="N130" s="190">
        <v>1</v>
      </c>
      <c r="O130" s="186">
        <v>12</v>
      </c>
      <c r="P130" s="191">
        <v>54.43</v>
      </c>
      <c r="Q130" s="191">
        <v>140</v>
      </c>
      <c r="R130" s="161" t="s">
        <v>3740</v>
      </c>
      <c r="S130" s="161" t="s">
        <v>3949</v>
      </c>
      <c r="T130" s="185" t="s">
        <v>3742</v>
      </c>
      <c r="U130" s="185" t="s">
        <v>438</v>
      </c>
      <c r="V130" s="185" t="s">
        <v>3743</v>
      </c>
      <c r="W130" s="161"/>
      <c r="X130" s="197" t="s">
        <v>3950</v>
      </c>
      <c r="Y130" s="193" t="s">
        <v>3745</v>
      </c>
      <c r="Z130" s="194"/>
      <c r="AA130" s="161"/>
      <c r="AB130" s="195"/>
      <c r="AC130" s="6">
        <v>261</v>
      </c>
    </row>
    <row r="131" spans="1:29">
      <c r="A131" s="183">
        <v>45926</v>
      </c>
      <c r="B131" s="183">
        <v>45929</v>
      </c>
      <c r="C131" s="184">
        <v>39</v>
      </c>
      <c r="D131" s="161" t="s">
        <v>3750</v>
      </c>
      <c r="E131" s="185"/>
      <c r="F131" s="161">
        <v>2910071096</v>
      </c>
      <c r="G131" s="161">
        <v>3197002147</v>
      </c>
      <c r="H131" s="186">
        <v>2112</v>
      </c>
      <c r="I131" s="187" t="s">
        <v>3751</v>
      </c>
      <c r="J131" s="188" t="s">
        <v>3958</v>
      </c>
      <c r="K131" s="189"/>
      <c r="L131" s="189">
        <v>422.31</v>
      </c>
      <c r="M131" s="189">
        <v>0.19995738636363636</v>
      </c>
      <c r="N131" s="190">
        <v>1</v>
      </c>
      <c r="O131" s="186">
        <v>12</v>
      </c>
      <c r="P131" s="191">
        <v>80.260000000000005</v>
      </c>
      <c r="Q131" s="191">
        <v>180.98</v>
      </c>
      <c r="R131" s="161" t="s">
        <v>3740</v>
      </c>
      <c r="S131" s="161" t="s">
        <v>3949</v>
      </c>
      <c r="T131" s="185" t="s">
        <v>3742</v>
      </c>
      <c r="U131" s="185" t="s">
        <v>438</v>
      </c>
      <c r="V131" s="185" t="s">
        <v>3743</v>
      </c>
      <c r="W131" s="161"/>
      <c r="X131" s="197" t="s">
        <v>3950</v>
      </c>
      <c r="Y131" s="193" t="s">
        <v>3745</v>
      </c>
      <c r="Z131" s="194"/>
      <c r="AA131" s="161"/>
      <c r="AB131" s="195"/>
      <c r="AC131" s="6">
        <v>261</v>
      </c>
    </row>
    <row r="132" spans="1:29">
      <c r="A132" s="183">
        <v>45926</v>
      </c>
      <c r="B132" s="183">
        <v>45929</v>
      </c>
      <c r="C132" s="184">
        <v>39</v>
      </c>
      <c r="D132" s="161" t="s">
        <v>3750</v>
      </c>
      <c r="E132" s="185"/>
      <c r="F132" s="161">
        <v>2910071097</v>
      </c>
      <c r="G132" s="161">
        <v>3197002152</v>
      </c>
      <c r="H132" s="186">
        <v>2112</v>
      </c>
      <c r="I132" s="187" t="s">
        <v>3751</v>
      </c>
      <c r="J132" s="188" t="s">
        <v>3959</v>
      </c>
      <c r="K132" s="189"/>
      <c r="L132" s="189">
        <v>422.31</v>
      </c>
      <c r="M132" s="189">
        <v>0.19995738636363636</v>
      </c>
      <c r="N132" s="190">
        <v>1</v>
      </c>
      <c r="O132" s="186">
        <v>12</v>
      </c>
      <c r="P132" s="191">
        <v>80.260000000000005</v>
      </c>
      <c r="Q132" s="191">
        <v>180.98</v>
      </c>
      <c r="R132" s="161" t="s">
        <v>3740</v>
      </c>
      <c r="S132" s="161" t="s">
        <v>3949</v>
      </c>
      <c r="T132" s="185" t="s">
        <v>3742</v>
      </c>
      <c r="U132" s="185" t="s">
        <v>438</v>
      </c>
      <c r="V132" s="185" t="s">
        <v>3743</v>
      </c>
      <c r="W132" s="161"/>
      <c r="X132" s="197" t="s">
        <v>3950</v>
      </c>
      <c r="Y132" s="193" t="s">
        <v>3745</v>
      </c>
      <c r="Z132" s="194"/>
      <c r="AA132" s="161"/>
      <c r="AB132" s="195"/>
      <c r="AC132" s="6">
        <v>261</v>
      </c>
    </row>
    <row r="133" spans="1:29">
      <c r="A133" s="183">
        <v>45926</v>
      </c>
      <c r="B133" s="183">
        <v>45929</v>
      </c>
      <c r="C133" s="184">
        <v>39</v>
      </c>
      <c r="D133" s="161" t="s">
        <v>3754</v>
      </c>
      <c r="E133" s="185"/>
      <c r="F133" s="161">
        <v>2910071098</v>
      </c>
      <c r="G133" s="161">
        <v>1197004440</v>
      </c>
      <c r="H133" s="186">
        <v>4224</v>
      </c>
      <c r="I133" s="187" t="s">
        <v>3755</v>
      </c>
      <c r="J133" s="188" t="s">
        <v>3960</v>
      </c>
      <c r="K133" s="189"/>
      <c r="L133" s="189">
        <v>844.62</v>
      </c>
      <c r="M133" s="189">
        <v>0.19995738636363636</v>
      </c>
      <c r="N133" s="190">
        <v>2</v>
      </c>
      <c r="O133" s="186">
        <v>24</v>
      </c>
      <c r="P133" s="191">
        <v>160.51</v>
      </c>
      <c r="Q133" s="191">
        <v>361.95</v>
      </c>
      <c r="R133" s="161" t="s">
        <v>3740</v>
      </c>
      <c r="S133" s="161" t="s">
        <v>3949</v>
      </c>
      <c r="T133" s="185" t="s">
        <v>3742</v>
      </c>
      <c r="U133" s="185" t="s">
        <v>438</v>
      </c>
      <c r="V133" s="185" t="s">
        <v>3743</v>
      </c>
      <c r="W133" s="161"/>
      <c r="X133" s="197" t="s">
        <v>3950</v>
      </c>
      <c r="Y133" s="193" t="s">
        <v>3745</v>
      </c>
      <c r="Z133" s="194"/>
      <c r="AA133" s="161"/>
      <c r="AB133" s="195"/>
      <c r="AC133" s="6">
        <v>261</v>
      </c>
    </row>
    <row r="134" spans="1:29">
      <c r="A134" s="183">
        <v>45926</v>
      </c>
      <c r="B134" s="183">
        <v>45929</v>
      </c>
      <c r="C134" s="184">
        <v>39</v>
      </c>
      <c r="D134" s="161" t="s">
        <v>3754</v>
      </c>
      <c r="E134" s="185"/>
      <c r="F134" s="161">
        <v>2910071099</v>
      </c>
      <c r="G134" s="161">
        <v>3197002150</v>
      </c>
      <c r="H134" s="186">
        <v>2112</v>
      </c>
      <c r="I134" s="187" t="s">
        <v>3755</v>
      </c>
      <c r="J134" s="188" t="s">
        <v>3961</v>
      </c>
      <c r="K134" s="189"/>
      <c r="L134" s="189">
        <v>422.31</v>
      </c>
      <c r="M134" s="189">
        <v>0.19995738636363636</v>
      </c>
      <c r="N134" s="190">
        <v>1</v>
      </c>
      <c r="O134" s="186">
        <v>12</v>
      </c>
      <c r="P134" s="191">
        <v>80.260000000000005</v>
      </c>
      <c r="Q134" s="191">
        <v>180.98</v>
      </c>
      <c r="R134" s="161" t="s">
        <v>3740</v>
      </c>
      <c r="S134" s="161" t="s">
        <v>3949</v>
      </c>
      <c r="T134" s="185" t="s">
        <v>3742</v>
      </c>
      <c r="U134" s="185" t="s">
        <v>438</v>
      </c>
      <c r="V134" s="185" t="s">
        <v>3743</v>
      </c>
      <c r="W134" s="161"/>
      <c r="X134" s="197" t="s">
        <v>3950</v>
      </c>
      <c r="Y134" s="193" t="s">
        <v>3745</v>
      </c>
      <c r="Z134" s="194"/>
      <c r="AA134" s="161"/>
      <c r="AB134" s="195"/>
      <c r="AC134" s="6">
        <v>261</v>
      </c>
    </row>
    <row r="135" spans="1:29">
      <c r="A135" s="183">
        <v>45926</v>
      </c>
      <c r="B135" s="183">
        <v>45929</v>
      </c>
      <c r="C135" s="184">
        <v>39</v>
      </c>
      <c r="D135" s="161" t="s">
        <v>3774</v>
      </c>
      <c r="E135" s="185"/>
      <c r="F135" s="161">
        <v>2910071100</v>
      </c>
      <c r="G135" s="161">
        <v>3197002178</v>
      </c>
      <c r="H135" s="186">
        <v>2016</v>
      </c>
      <c r="I135" s="187" t="s">
        <v>3759</v>
      </c>
      <c r="J135" s="188" t="s">
        <v>3962</v>
      </c>
      <c r="K135" s="189"/>
      <c r="L135" s="189">
        <v>331.42</v>
      </c>
      <c r="M135" s="189">
        <v>0.16439484126984127</v>
      </c>
      <c r="N135" s="190">
        <v>1</v>
      </c>
      <c r="O135" s="186">
        <v>12</v>
      </c>
      <c r="P135" s="191">
        <v>53.43</v>
      </c>
      <c r="Q135" s="191">
        <v>142.03</v>
      </c>
      <c r="R135" s="161" t="s">
        <v>3740</v>
      </c>
      <c r="S135" s="161" t="s">
        <v>3949</v>
      </c>
      <c r="T135" s="185" t="s">
        <v>3742</v>
      </c>
      <c r="U135" s="185" t="s">
        <v>438</v>
      </c>
      <c r="V135" s="185" t="s">
        <v>3743</v>
      </c>
      <c r="W135" s="161"/>
      <c r="X135" s="197" t="s">
        <v>3950</v>
      </c>
      <c r="Y135" s="193" t="s">
        <v>3745</v>
      </c>
      <c r="Z135" s="194"/>
      <c r="AA135" s="161"/>
      <c r="AB135" s="195"/>
      <c r="AC135" s="6">
        <v>261</v>
      </c>
    </row>
    <row r="136" spans="1:29">
      <c r="A136" s="183">
        <v>45926</v>
      </c>
      <c r="B136" s="183">
        <v>45929</v>
      </c>
      <c r="C136" s="184">
        <v>39</v>
      </c>
      <c r="D136" s="161" t="s">
        <v>3774</v>
      </c>
      <c r="E136" s="185"/>
      <c r="F136" s="161">
        <v>2910071101</v>
      </c>
      <c r="G136" s="161">
        <v>3197002180</v>
      </c>
      <c r="H136" s="186">
        <v>2016</v>
      </c>
      <c r="I136" s="187" t="s">
        <v>3759</v>
      </c>
      <c r="J136" s="188" t="s">
        <v>3963</v>
      </c>
      <c r="K136" s="189"/>
      <c r="L136" s="189">
        <v>331.42</v>
      </c>
      <c r="M136" s="189">
        <v>0.16439484126984127</v>
      </c>
      <c r="N136" s="190">
        <v>1</v>
      </c>
      <c r="O136" s="186">
        <v>12</v>
      </c>
      <c r="P136" s="191">
        <v>53.43</v>
      </c>
      <c r="Q136" s="191">
        <v>142.02000000000001</v>
      </c>
      <c r="R136" s="161" t="s">
        <v>3740</v>
      </c>
      <c r="S136" s="161" t="s">
        <v>3949</v>
      </c>
      <c r="T136" s="185" t="s">
        <v>3742</v>
      </c>
      <c r="U136" s="185" t="s">
        <v>438</v>
      </c>
      <c r="V136" s="185" t="s">
        <v>3743</v>
      </c>
      <c r="W136" s="161"/>
      <c r="X136" s="197" t="s">
        <v>3950</v>
      </c>
      <c r="Y136" s="193" t="s">
        <v>3745</v>
      </c>
      <c r="Z136" s="194"/>
      <c r="AA136" s="161"/>
      <c r="AB136" s="195"/>
      <c r="AC136" s="6">
        <v>261</v>
      </c>
    </row>
    <row r="137" spans="1:29">
      <c r="A137" s="183">
        <v>45926</v>
      </c>
      <c r="B137" s="183">
        <v>45929</v>
      </c>
      <c r="C137" s="184">
        <v>39</v>
      </c>
      <c r="D137" s="161" t="s">
        <v>3774</v>
      </c>
      <c r="E137" s="185"/>
      <c r="F137" s="161">
        <v>2910071102</v>
      </c>
      <c r="G137" s="161">
        <v>3197002179</v>
      </c>
      <c r="H137" s="186">
        <v>2016</v>
      </c>
      <c r="I137" s="187" t="s">
        <v>3759</v>
      </c>
      <c r="J137" s="188" t="s">
        <v>3964</v>
      </c>
      <c r="K137" s="189"/>
      <c r="L137" s="189">
        <v>331.42</v>
      </c>
      <c r="M137" s="189">
        <v>0.16439484126984127</v>
      </c>
      <c r="N137" s="190">
        <v>1</v>
      </c>
      <c r="O137" s="186">
        <v>12</v>
      </c>
      <c r="P137" s="191">
        <v>53.43</v>
      </c>
      <c r="Q137" s="191">
        <v>142.02000000000001</v>
      </c>
      <c r="R137" s="161" t="s">
        <v>3740</v>
      </c>
      <c r="S137" s="161" t="s">
        <v>3949</v>
      </c>
      <c r="T137" s="185" t="s">
        <v>3742</v>
      </c>
      <c r="U137" s="185" t="s">
        <v>438</v>
      </c>
      <c r="V137" s="185" t="s">
        <v>3743</v>
      </c>
      <c r="W137" s="161"/>
      <c r="X137" s="197" t="s">
        <v>3950</v>
      </c>
      <c r="Y137" s="193" t="s">
        <v>3745</v>
      </c>
      <c r="Z137" s="194"/>
      <c r="AA137" s="161"/>
      <c r="AB137" s="195"/>
      <c r="AC137" s="6">
        <v>261</v>
      </c>
    </row>
    <row r="138" spans="1:29">
      <c r="A138" s="183">
        <v>45926</v>
      </c>
      <c r="B138" s="183">
        <v>45929</v>
      </c>
      <c r="C138" s="184">
        <v>39</v>
      </c>
      <c r="D138" s="161" t="s">
        <v>3800</v>
      </c>
      <c r="E138" s="185"/>
      <c r="F138" s="161">
        <v>2910071103</v>
      </c>
      <c r="G138" s="161">
        <v>3197002112</v>
      </c>
      <c r="H138" s="186">
        <v>2016</v>
      </c>
      <c r="I138" s="187" t="s">
        <v>3759</v>
      </c>
      <c r="J138" s="188" t="s">
        <v>3965</v>
      </c>
      <c r="K138" s="189"/>
      <c r="L138" s="189">
        <v>312.70999999999998</v>
      </c>
      <c r="M138" s="189">
        <v>0.15511408730158729</v>
      </c>
      <c r="N138" s="190">
        <v>1</v>
      </c>
      <c r="O138" s="186">
        <v>12</v>
      </c>
      <c r="P138" s="191">
        <v>56.45</v>
      </c>
      <c r="Q138" s="191">
        <v>141</v>
      </c>
      <c r="R138" s="161" t="s">
        <v>3740</v>
      </c>
      <c r="S138" s="161" t="s">
        <v>3949</v>
      </c>
      <c r="T138" s="185" t="s">
        <v>3742</v>
      </c>
      <c r="U138" s="185" t="s">
        <v>438</v>
      </c>
      <c r="V138" s="185" t="s">
        <v>3743</v>
      </c>
      <c r="W138" s="161"/>
      <c r="X138" s="197" t="s">
        <v>3950</v>
      </c>
      <c r="Y138" s="193" t="s">
        <v>3745</v>
      </c>
      <c r="Z138" s="194"/>
      <c r="AA138" s="161"/>
      <c r="AB138" s="195"/>
      <c r="AC138" s="6">
        <v>261</v>
      </c>
    </row>
    <row r="139" spans="1:29">
      <c r="A139" s="183">
        <v>45926</v>
      </c>
      <c r="B139" s="183">
        <v>45929</v>
      </c>
      <c r="C139" s="184">
        <v>39</v>
      </c>
      <c r="D139" s="161" t="s">
        <v>3777</v>
      </c>
      <c r="E139" s="185"/>
      <c r="F139" s="161">
        <v>2910071104</v>
      </c>
      <c r="G139" s="161">
        <v>3197002085</v>
      </c>
      <c r="H139" s="186">
        <v>1296</v>
      </c>
      <c r="I139" s="187" t="s">
        <v>3748</v>
      </c>
      <c r="J139" s="188" t="s">
        <v>3966</v>
      </c>
      <c r="K139" s="189"/>
      <c r="L139" s="189">
        <v>391.79</v>
      </c>
      <c r="M139" s="189">
        <v>0.3023070987654321</v>
      </c>
      <c r="N139" s="190">
        <v>1</v>
      </c>
      <c r="O139" s="186">
        <v>12</v>
      </c>
      <c r="P139" s="191">
        <v>90.72</v>
      </c>
      <c r="Q139" s="191">
        <v>158</v>
      </c>
      <c r="R139" s="161" t="s">
        <v>3740</v>
      </c>
      <c r="S139" s="161" t="s">
        <v>3949</v>
      </c>
      <c r="T139" s="185" t="s">
        <v>3742</v>
      </c>
      <c r="U139" s="185" t="s">
        <v>438</v>
      </c>
      <c r="V139" s="185" t="s">
        <v>3743</v>
      </c>
      <c r="W139" s="161"/>
      <c r="X139" s="197" t="s">
        <v>3950</v>
      </c>
      <c r="Y139" s="193" t="s">
        <v>3745</v>
      </c>
      <c r="Z139" s="194"/>
      <c r="AA139" s="161"/>
      <c r="AB139" s="195"/>
      <c r="AC139" s="6">
        <v>261</v>
      </c>
    </row>
    <row r="140" spans="1:29">
      <c r="A140" s="183">
        <v>45926</v>
      </c>
      <c r="B140" s="183">
        <v>45929</v>
      </c>
      <c r="C140" s="184">
        <v>39</v>
      </c>
      <c r="D140" s="161" t="s">
        <v>3784</v>
      </c>
      <c r="E140" s="185"/>
      <c r="F140" s="161">
        <v>2910071105</v>
      </c>
      <c r="G140" s="161">
        <v>3197002199</v>
      </c>
      <c r="H140" s="186">
        <v>750</v>
      </c>
      <c r="I140" s="187" t="s">
        <v>3751</v>
      </c>
      <c r="J140" s="188" t="s">
        <v>3967</v>
      </c>
      <c r="K140" s="189"/>
      <c r="L140" s="189">
        <v>115.51</v>
      </c>
      <c r="M140" s="189">
        <v>0.15401333333333334</v>
      </c>
      <c r="N140" s="190">
        <v>1</v>
      </c>
      <c r="O140" s="186">
        <v>6</v>
      </c>
      <c r="P140" s="191">
        <v>49.48</v>
      </c>
      <c r="Q140" s="191">
        <v>94</v>
      </c>
      <c r="R140" s="161" t="s">
        <v>3740</v>
      </c>
      <c r="S140" s="161" t="s">
        <v>3949</v>
      </c>
      <c r="T140" s="185" t="s">
        <v>3742</v>
      </c>
      <c r="U140" s="185" t="s">
        <v>438</v>
      </c>
      <c r="V140" s="185" t="s">
        <v>3743</v>
      </c>
      <c r="W140" s="161"/>
      <c r="X140" s="197" t="s">
        <v>3950</v>
      </c>
      <c r="Y140" s="193" t="s">
        <v>3745</v>
      </c>
      <c r="Z140" s="194"/>
      <c r="AA140" s="161"/>
      <c r="AB140" s="195"/>
      <c r="AC140" s="6">
        <v>261</v>
      </c>
    </row>
    <row r="141" spans="1:29">
      <c r="A141" s="183">
        <v>45926</v>
      </c>
      <c r="B141" s="183">
        <v>45929</v>
      </c>
      <c r="C141" s="184">
        <v>39</v>
      </c>
      <c r="D141" s="161" t="s">
        <v>3894</v>
      </c>
      <c r="E141" s="185"/>
      <c r="F141" s="161">
        <v>2910071106</v>
      </c>
      <c r="G141" s="161">
        <v>3237000012</v>
      </c>
      <c r="H141" s="186">
        <v>2520</v>
      </c>
      <c r="I141" s="187" t="s">
        <v>3748</v>
      </c>
      <c r="J141" s="188" t="s">
        <v>3968</v>
      </c>
      <c r="K141" s="189"/>
      <c r="L141" s="189">
        <v>147.04</v>
      </c>
      <c r="M141" s="189">
        <v>5.8349206349206345E-2</v>
      </c>
      <c r="N141" s="190">
        <v>1</v>
      </c>
      <c r="O141" s="186">
        <v>8</v>
      </c>
      <c r="P141" s="191">
        <v>0</v>
      </c>
      <c r="Q141" s="191">
        <v>94</v>
      </c>
      <c r="R141" s="161" t="s">
        <v>3740</v>
      </c>
      <c r="S141" s="161" t="s">
        <v>3949</v>
      </c>
      <c r="T141" s="185" t="s">
        <v>3742</v>
      </c>
      <c r="U141" s="185" t="s">
        <v>438</v>
      </c>
      <c r="V141" s="185" t="s">
        <v>3743</v>
      </c>
      <c r="W141" s="161"/>
      <c r="X141" s="197" t="s">
        <v>3950</v>
      </c>
      <c r="Y141" s="193" t="s">
        <v>3745</v>
      </c>
      <c r="Z141" s="194"/>
      <c r="AA141" s="161"/>
      <c r="AB141" s="195"/>
      <c r="AC141" s="6">
        <v>261</v>
      </c>
    </row>
    <row r="142" spans="1:29">
      <c r="A142" s="183">
        <v>45926</v>
      </c>
      <c r="B142" s="183">
        <v>45926</v>
      </c>
      <c r="C142" s="184">
        <v>39</v>
      </c>
      <c r="D142" s="161" t="s">
        <v>3826</v>
      </c>
      <c r="E142" s="185"/>
      <c r="F142" s="161">
        <v>2910071126</v>
      </c>
      <c r="G142" s="161">
        <v>3197002146</v>
      </c>
      <c r="H142" s="186">
        <v>3200</v>
      </c>
      <c r="I142" s="187" t="s">
        <v>3755</v>
      </c>
      <c r="J142" s="188" t="s">
        <v>3969</v>
      </c>
      <c r="K142" s="189"/>
      <c r="L142" s="189">
        <v>4788.04</v>
      </c>
      <c r="M142" s="189">
        <v>1.4962625000000001</v>
      </c>
      <c r="N142" s="190">
        <v>1</v>
      </c>
      <c r="O142" s="186">
        <v>10</v>
      </c>
      <c r="P142" s="191">
        <v>70.400000000000006</v>
      </c>
      <c r="Q142" s="191">
        <v>140</v>
      </c>
      <c r="R142" s="161" t="s">
        <v>3740</v>
      </c>
      <c r="S142" s="161" t="s">
        <v>3970</v>
      </c>
      <c r="T142" s="185" t="s">
        <v>3742</v>
      </c>
      <c r="U142" s="185" t="s">
        <v>438</v>
      </c>
      <c r="V142" s="185" t="s">
        <v>3743</v>
      </c>
      <c r="W142" s="161" t="s">
        <v>3921</v>
      </c>
      <c r="X142" s="161" t="s">
        <v>3765</v>
      </c>
      <c r="Y142" s="193" t="s">
        <v>3745</v>
      </c>
      <c r="Z142" s="194"/>
      <c r="AA142" s="161"/>
      <c r="AB142" s="195"/>
      <c r="AC142" s="6">
        <v>262</v>
      </c>
    </row>
    <row r="143" spans="1:29">
      <c r="A143" s="183">
        <v>45926</v>
      </c>
      <c r="B143" s="183">
        <v>45926</v>
      </c>
      <c r="C143" s="184">
        <v>39</v>
      </c>
      <c r="D143" s="161" t="s">
        <v>3939</v>
      </c>
      <c r="E143" s="185"/>
      <c r="F143" s="161">
        <v>2910071127</v>
      </c>
      <c r="G143" s="161">
        <v>3237000005</v>
      </c>
      <c r="H143" s="186">
        <v>3390</v>
      </c>
      <c r="I143" s="187" t="s">
        <v>3872</v>
      </c>
      <c r="J143" s="188">
        <v>15623</v>
      </c>
      <c r="K143" s="189"/>
      <c r="L143" s="189">
        <v>0</v>
      </c>
      <c r="M143" s="189">
        <v>0</v>
      </c>
      <c r="N143" s="190">
        <v>1</v>
      </c>
      <c r="O143" s="186" t="s">
        <v>3745</v>
      </c>
      <c r="P143" s="191">
        <v>0</v>
      </c>
      <c r="Q143" s="191">
        <v>72</v>
      </c>
      <c r="R143" s="161" t="s">
        <v>3740</v>
      </c>
      <c r="S143" s="161" t="s">
        <v>3970</v>
      </c>
      <c r="T143" s="185" t="s">
        <v>3742</v>
      </c>
      <c r="U143" s="185" t="s">
        <v>438</v>
      </c>
      <c r="V143" s="185" t="s">
        <v>3743</v>
      </c>
      <c r="W143" s="161" t="s">
        <v>3971</v>
      </c>
      <c r="X143" s="161" t="s">
        <v>3765</v>
      </c>
      <c r="Y143" s="193" t="s">
        <v>3745</v>
      </c>
      <c r="Z143" s="194"/>
      <c r="AA143" s="161"/>
      <c r="AB143" s="195"/>
      <c r="AC143" s="6">
        <v>262</v>
      </c>
    </row>
    <row r="144" spans="1:29">
      <c r="A144" s="183">
        <v>45930</v>
      </c>
      <c r="B144" s="183">
        <v>45930</v>
      </c>
      <c r="C144" s="184">
        <v>40</v>
      </c>
      <c r="D144" s="161" t="s">
        <v>3826</v>
      </c>
      <c r="E144" s="185"/>
      <c r="F144" s="161">
        <v>2910071177</v>
      </c>
      <c r="G144" s="161">
        <v>3197002148</v>
      </c>
      <c r="H144" s="186">
        <v>2283</v>
      </c>
      <c r="I144" s="187" t="s">
        <v>3755</v>
      </c>
      <c r="J144" s="188" t="s">
        <v>3972</v>
      </c>
      <c r="K144" s="189"/>
      <c r="L144" s="189">
        <v>686.22</v>
      </c>
      <c r="M144" s="189">
        <v>0.30057818659658347</v>
      </c>
      <c r="N144" s="190">
        <v>1</v>
      </c>
      <c r="O144" s="186">
        <v>8</v>
      </c>
      <c r="P144" s="191">
        <v>50.23</v>
      </c>
      <c r="Q144" s="191">
        <v>108</v>
      </c>
      <c r="R144" s="161" t="s">
        <v>3740</v>
      </c>
      <c r="S144" s="161" t="s">
        <v>3973</v>
      </c>
      <c r="T144" s="185" t="s">
        <v>3742</v>
      </c>
      <c r="U144" s="185" t="s">
        <v>438</v>
      </c>
      <c r="V144" s="185" t="s">
        <v>3743</v>
      </c>
      <c r="W144" s="161" t="s">
        <v>3921</v>
      </c>
      <c r="X144" s="161" t="s">
        <v>3765</v>
      </c>
      <c r="Y144" s="193" t="s">
        <v>3745</v>
      </c>
      <c r="Z144" s="194"/>
      <c r="AA144" s="161"/>
      <c r="AB144" s="195"/>
      <c r="AC144" s="6">
        <v>264</v>
      </c>
    </row>
    <row r="145" spans="1:29">
      <c r="A145" s="183">
        <v>45930</v>
      </c>
      <c r="B145" s="183">
        <v>45930</v>
      </c>
      <c r="C145" s="184">
        <v>40</v>
      </c>
      <c r="D145" s="161" t="s">
        <v>3737</v>
      </c>
      <c r="E145" s="185"/>
      <c r="F145" s="161">
        <v>2910071178</v>
      </c>
      <c r="G145" s="161">
        <v>3197002090</v>
      </c>
      <c r="H145" s="186">
        <v>3888</v>
      </c>
      <c r="I145" s="187" t="s">
        <v>3738</v>
      </c>
      <c r="J145" s="188" t="s">
        <v>3974</v>
      </c>
      <c r="K145" s="189"/>
      <c r="L145" s="189">
        <v>2769.59</v>
      </c>
      <c r="M145" s="189">
        <v>0.71234310699588477</v>
      </c>
      <c r="N145" s="190">
        <v>3</v>
      </c>
      <c r="O145" s="186">
        <v>36</v>
      </c>
      <c r="P145" s="191">
        <v>283.82</v>
      </c>
      <c r="Q145" s="191">
        <v>461</v>
      </c>
      <c r="R145" s="161" t="s">
        <v>3740</v>
      </c>
      <c r="S145" s="161" t="s">
        <v>3973</v>
      </c>
      <c r="T145" s="185" t="s">
        <v>3742</v>
      </c>
      <c r="U145" s="185" t="s">
        <v>438</v>
      </c>
      <c r="V145" s="185" t="s">
        <v>3743</v>
      </c>
      <c r="W145" s="161" t="s">
        <v>3975</v>
      </c>
      <c r="X145" s="161" t="s">
        <v>3765</v>
      </c>
      <c r="Y145" s="193" t="s">
        <v>3745</v>
      </c>
      <c r="Z145" s="194"/>
      <c r="AA145" s="161"/>
      <c r="AB145" s="195"/>
      <c r="AC145" s="6">
        <v>264</v>
      </c>
    </row>
    <row r="146" spans="1:29">
      <c r="A146" s="183">
        <v>45930</v>
      </c>
      <c r="B146" s="183">
        <v>45930</v>
      </c>
      <c r="C146" s="184">
        <v>40</v>
      </c>
      <c r="D146" s="161" t="s">
        <v>3750</v>
      </c>
      <c r="E146" s="185"/>
      <c r="F146" s="161">
        <v>2910071179</v>
      </c>
      <c r="G146" s="161">
        <v>1197004465</v>
      </c>
      <c r="H146" s="186">
        <v>2112</v>
      </c>
      <c r="I146" s="187" t="s">
        <v>3751</v>
      </c>
      <c r="J146" s="188" t="s">
        <v>3976</v>
      </c>
      <c r="K146" s="189"/>
      <c r="L146" s="189">
        <v>1031.67</v>
      </c>
      <c r="M146" s="189">
        <v>0.48848011363636368</v>
      </c>
      <c r="N146" s="190">
        <v>1</v>
      </c>
      <c r="O146" s="186">
        <v>12</v>
      </c>
      <c r="P146" s="191">
        <v>80.260000000000005</v>
      </c>
      <c r="Q146" s="191">
        <v>163</v>
      </c>
      <c r="R146" s="161" t="s">
        <v>3740</v>
      </c>
      <c r="S146" s="161" t="s">
        <v>3973</v>
      </c>
      <c r="T146" s="185" t="s">
        <v>3742</v>
      </c>
      <c r="U146" s="185" t="s">
        <v>438</v>
      </c>
      <c r="V146" s="185" t="s">
        <v>3743</v>
      </c>
      <c r="W146" s="161" t="s">
        <v>3977</v>
      </c>
      <c r="X146" s="161" t="s">
        <v>3765</v>
      </c>
      <c r="Y146" s="193" t="s">
        <v>3745</v>
      </c>
      <c r="Z146" s="194"/>
      <c r="AA146" s="161"/>
      <c r="AB146" s="195"/>
      <c r="AC146" s="6">
        <v>264</v>
      </c>
    </row>
    <row r="147" spans="1:29">
      <c r="A147" s="183">
        <v>45930</v>
      </c>
      <c r="B147" s="183">
        <v>45930</v>
      </c>
      <c r="C147" s="184">
        <v>40</v>
      </c>
      <c r="D147" s="161" t="s">
        <v>3754</v>
      </c>
      <c r="E147" s="185"/>
      <c r="F147" s="161">
        <v>2910071180</v>
      </c>
      <c r="G147" s="161">
        <v>3197002144</v>
      </c>
      <c r="H147" s="186">
        <v>2112</v>
      </c>
      <c r="I147" s="187" t="s">
        <v>3755</v>
      </c>
      <c r="J147" s="188" t="s">
        <v>3978</v>
      </c>
      <c r="K147" s="189"/>
      <c r="L147" s="189">
        <v>1031.67</v>
      </c>
      <c r="M147" s="189">
        <v>0.48848011363636368</v>
      </c>
      <c r="N147" s="190">
        <v>1</v>
      </c>
      <c r="O147" s="186">
        <v>12</v>
      </c>
      <c r="P147" s="191">
        <v>80.260000000000005</v>
      </c>
      <c r="Q147" s="191">
        <v>163</v>
      </c>
      <c r="R147" s="161" t="s">
        <v>3740</v>
      </c>
      <c r="S147" s="161" t="s">
        <v>3973</v>
      </c>
      <c r="T147" s="185" t="s">
        <v>3742</v>
      </c>
      <c r="U147" s="185" t="s">
        <v>438</v>
      </c>
      <c r="V147" s="185" t="s">
        <v>3743</v>
      </c>
      <c r="W147" s="161" t="s">
        <v>3979</v>
      </c>
      <c r="X147" s="161" t="s">
        <v>3765</v>
      </c>
      <c r="Y147" s="193" t="s">
        <v>3745</v>
      </c>
      <c r="Z147" s="194"/>
      <c r="AA147" s="161"/>
      <c r="AB147" s="195"/>
      <c r="AC147" s="6">
        <v>264</v>
      </c>
    </row>
    <row r="148" spans="1:29">
      <c r="A148" s="183">
        <v>45930</v>
      </c>
      <c r="B148" s="183">
        <v>45930</v>
      </c>
      <c r="C148" s="184">
        <v>40</v>
      </c>
      <c r="D148" s="161" t="s">
        <v>3747</v>
      </c>
      <c r="E148" s="185"/>
      <c r="F148" s="161">
        <v>2910071181</v>
      </c>
      <c r="G148" s="161">
        <v>3197002195</v>
      </c>
      <c r="H148" s="186">
        <v>11520</v>
      </c>
      <c r="I148" s="187" t="s">
        <v>3872</v>
      </c>
      <c r="J148" s="188" t="s">
        <v>3980</v>
      </c>
      <c r="K148" s="189"/>
      <c r="L148" s="189">
        <v>2906.61</v>
      </c>
      <c r="M148" s="189">
        <v>0.25230989583333335</v>
      </c>
      <c r="N148" s="190">
        <v>3</v>
      </c>
      <c r="O148" s="186">
        <v>36</v>
      </c>
      <c r="P148" s="191">
        <v>241.92</v>
      </c>
      <c r="Q148" s="191">
        <v>486</v>
      </c>
      <c r="R148" s="161" t="s">
        <v>3740</v>
      </c>
      <c r="S148" s="161" t="s">
        <v>3973</v>
      </c>
      <c r="T148" s="185" t="s">
        <v>3742</v>
      </c>
      <c r="U148" s="185" t="s">
        <v>438</v>
      </c>
      <c r="V148" s="185" t="s">
        <v>3743</v>
      </c>
      <c r="W148" s="161" t="s">
        <v>3981</v>
      </c>
      <c r="X148" s="161" t="s">
        <v>3765</v>
      </c>
      <c r="Y148" s="193" t="s">
        <v>3745</v>
      </c>
      <c r="Z148" s="194"/>
      <c r="AA148" s="161"/>
      <c r="AB148" s="195"/>
      <c r="AC148" s="6">
        <v>264</v>
      </c>
    </row>
    <row r="149" spans="1:29">
      <c r="A149" s="183">
        <v>45930</v>
      </c>
      <c r="B149" s="183">
        <v>45930</v>
      </c>
      <c r="C149" s="184">
        <v>40</v>
      </c>
      <c r="D149" s="161" t="s">
        <v>3758</v>
      </c>
      <c r="E149" s="185"/>
      <c r="F149" s="161">
        <v>2910071182</v>
      </c>
      <c r="G149" s="161">
        <v>3197002088</v>
      </c>
      <c r="H149" s="186">
        <v>7680</v>
      </c>
      <c r="I149" s="187" t="s">
        <v>3759</v>
      </c>
      <c r="J149" s="188" t="s">
        <v>3982</v>
      </c>
      <c r="K149" s="189"/>
      <c r="L149" s="189">
        <v>1955.52</v>
      </c>
      <c r="M149" s="189">
        <v>0.25462499999999999</v>
      </c>
      <c r="N149" s="190">
        <v>2</v>
      </c>
      <c r="O149" s="186">
        <v>24</v>
      </c>
      <c r="P149" s="191">
        <v>153.6</v>
      </c>
      <c r="Q149" s="191">
        <v>318</v>
      </c>
      <c r="R149" s="161" t="s">
        <v>3740</v>
      </c>
      <c r="S149" s="161" t="s">
        <v>3973</v>
      </c>
      <c r="T149" s="185" t="s">
        <v>3742</v>
      </c>
      <c r="U149" s="185" t="s">
        <v>438</v>
      </c>
      <c r="V149" s="185" t="s">
        <v>3743</v>
      </c>
      <c r="W149" s="161" t="s">
        <v>3983</v>
      </c>
      <c r="X149" s="161" t="s">
        <v>3765</v>
      </c>
      <c r="Y149" s="193" t="s">
        <v>3745</v>
      </c>
      <c r="Z149" s="194"/>
      <c r="AA149" s="161"/>
      <c r="AB149" s="195"/>
      <c r="AC149" s="6">
        <v>264</v>
      </c>
    </row>
    <row r="150" spans="1:29">
      <c r="A150" s="183">
        <v>45931</v>
      </c>
      <c r="B150" s="183">
        <v>45931</v>
      </c>
      <c r="C150" s="184">
        <v>40</v>
      </c>
      <c r="D150" s="161" t="s">
        <v>3939</v>
      </c>
      <c r="E150" s="185"/>
      <c r="F150" s="161">
        <v>2910071227</v>
      </c>
      <c r="G150" s="161">
        <v>3237000008</v>
      </c>
      <c r="H150" s="186">
        <v>2520</v>
      </c>
      <c r="I150" s="187" t="s">
        <v>3872</v>
      </c>
      <c r="J150" s="188" t="s">
        <v>3984</v>
      </c>
      <c r="K150" s="189"/>
      <c r="L150" s="189">
        <v>408.49</v>
      </c>
      <c r="M150" s="189"/>
      <c r="N150" s="190">
        <v>1</v>
      </c>
      <c r="O150" s="186">
        <v>5</v>
      </c>
      <c r="P150" s="191">
        <v>0</v>
      </c>
      <c r="Q150" s="191">
        <v>54</v>
      </c>
      <c r="R150" s="161" t="s">
        <v>3740</v>
      </c>
      <c r="S150" s="161" t="s">
        <v>3985</v>
      </c>
      <c r="T150" s="185" t="s">
        <v>3742</v>
      </c>
      <c r="U150" s="185" t="s">
        <v>438</v>
      </c>
      <c r="V150" s="185" t="s">
        <v>3743</v>
      </c>
      <c r="W150" s="161" t="s">
        <v>3971</v>
      </c>
      <c r="X150" s="161" t="s">
        <v>3765</v>
      </c>
      <c r="Y150" s="193" t="s">
        <v>3745</v>
      </c>
      <c r="Z150" s="194"/>
      <c r="AA150" s="161"/>
      <c r="AB150" s="195"/>
      <c r="AC150" s="6">
        <v>265</v>
      </c>
    </row>
    <row r="151" spans="1:29">
      <c r="A151" s="183">
        <v>45931</v>
      </c>
      <c r="B151" s="183">
        <v>45931</v>
      </c>
      <c r="C151" s="184">
        <v>40</v>
      </c>
      <c r="D151" s="161" t="s">
        <v>3737</v>
      </c>
      <c r="E151" s="185"/>
      <c r="F151" s="161">
        <v>2910071228</v>
      </c>
      <c r="G151" s="161">
        <v>3197002097</v>
      </c>
      <c r="H151" s="186">
        <v>1296</v>
      </c>
      <c r="I151" s="187" t="s">
        <v>3738</v>
      </c>
      <c r="J151" s="188" t="s">
        <v>3986</v>
      </c>
      <c r="K151" s="189"/>
      <c r="L151" s="189">
        <v>2635.63</v>
      </c>
      <c r="M151" s="189"/>
      <c r="N151" s="190">
        <v>1</v>
      </c>
      <c r="O151" s="186">
        <v>12</v>
      </c>
      <c r="P151" s="191">
        <v>94.61</v>
      </c>
      <c r="Q151" s="191">
        <v>155</v>
      </c>
      <c r="R151" s="161" t="s">
        <v>3740</v>
      </c>
      <c r="S151" s="161" t="s">
        <v>3985</v>
      </c>
      <c r="T151" s="185" t="s">
        <v>3742</v>
      </c>
      <c r="U151" s="185" t="s">
        <v>438</v>
      </c>
      <c r="V151" s="185" t="s">
        <v>3743</v>
      </c>
      <c r="W151" s="161" t="s">
        <v>3975</v>
      </c>
      <c r="X151" s="161" t="s">
        <v>3765</v>
      </c>
      <c r="Y151" s="193" t="s">
        <v>3745</v>
      </c>
      <c r="Z151" s="194"/>
      <c r="AA151" s="161"/>
      <c r="AB151" s="195"/>
      <c r="AC151" s="6">
        <v>265</v>
      </c>
    </row>
    <row r="152" spans="1:29">
      <c r="A152" s="183">
        <v>45931</v>
      </c>
      <c r="B152" s="183">
        <v>45931</v>
      </c>
      <c r="C152" s="184">
        <v>40</v>
      </c>
      <c r="D152" s="161" t="s">
        <v>3754</v>
      </c>
      <c r="E152" s="185"/>
      <c r="F152" s="161">
        <v>2910071229</v>
      </c>
      <c r="G152" s="161">
        <v>1197004466</v>
      </c>
      <c r="H152" s="186">
        <v>2112</v>
      </c>
      <c r="I152" s="187" t="s">
        <v>3755</v>
      </c>
      <c r="J152" s="188" t="s">
        <v>3987</v>
      </c>
      <c r="K152" s="189"/>
      <c r="L152" s="189">
        <v>2945.31</v>
      </c>
      <c r="M152" s="189"/>
      <c r="N152" s="190">
        <v>1</v>
      </c>
      <c r="O152" s="186">
        <v>12</v>
      </c>
      <c r="P152" s="191">
        <v>80.260000000000005</v>
      </c>
      <c r="Q152" s="191">
        <v>162</v>
      </c>
      <c r="R152" s="161" t="s">
        <v>3740</v>
      </c>
      <c r="S152" s="161" t="s">
        <v>3985</v>
      </c>
      <c r="T152" s="185" t="s">
        <v>3742</v>
      </c>
      <c r="U152" s="185" t="s">
        <v>438</v>
      </c>
      <c r="V152" s="185" t="s">
        <v>3743</v>
      </c>
      <c r="W152" s="161" t="s">
        <v>3979</v>
      </c>
      <c r="X152" s="161" t="s">
        <v>3765</v>
      </c>
      <c r="Y152" s="193" t="s">
        <v>3745</v>
      </c>
      <c r="Z152" s="194"/>
      <c r="AA152" s="161"/>
      <c r="AB152" s="195"/>
      <c r="AC152" s="6">
        <v>265</v>
      </c>
    </row>
    <row r="153" spans="1:29">
      <c r="A153" s="183">
        <v>45931</v>
      </c>
      <c r="B153" s="183">
        <v>45931</v>
      </c>
      <c r="C153" s="184">
        <v>40</v>
      </c>
      <c r="D153" s="161" t="s">
        <v>3754</v>
      </c>
      <c r="E153" s="185"/>
      <c r="F153" s="161">
        <v>2910071230</v>
      </c>
      <c r="G153" s="161">
        <v>1197004464</v>
      </c>
      <c r="H153" s="186">
        <v>2112</v>
      </c>
      <c r="I153" s="187" t="s">
        <v>3755</v>
      </c>
      <c r="J153" s="188" t="s">
        <v>3988</v>
      </c>
      <c r="K153" s="189"/>
      <c r="L153" s="189">
        <v>2945.31</v>
      </c>
      <c r="M153" s="189"/>
      <c r="N153" s="190">
        <v>1</v>
      </c>
      <c r="O153" s="186">
        <v>12</v>
      </c>
      <c r="P153" s="191">
        <v>80.260000000000005</v>
      </c>
      <c r="Q153" s="191">
        <v>164</v>
      </c>
      <c r="R153" s="161" t="s">
        <v>3740</v>
      </c>
      <c r="S153" s="161" t="s">
        <v>3985</v>
      </c>
      <c r="T153" s="185" t="s">
        <v>3742</v>
      </c>
      <c r="U153" s="185" t="s">
        <v>438</v>
      </c>
      <c r="V153" s="185" t="s">
        <v>3743</v>
      </c>
      <c r="W153" s="161" t="s">
        <v>3979</v>
      </c>
      <c r="X153" s="161" t="s">
        <v>3765</v>
      </c>
      <c r="Y153" s="193" t="s">
        <v>3745</v>
      </c>
      <c r="Z153" s="194"/>
      <c r="AA153" s="161"/>
      <c r="AB153" s="195"/>
      <c r="AC153" s="6">
        <v>265</v>
      </c>
    </row>
    <row r="154" spans="1:29">
      <c r="A154" s="183">
        <v>45931</v>
      </c>
      <c r="B154" s="183">
        <v>45931</v>
      </c>
      <c r="C154" s="184">
        <v>40</v>
      </c>
      <c r="D154" s="161" t="s">
        <v>3803</v>
      </c>
      <c r="E154" s="185"/>
      <c r="F154" s="161">
        <v>2910071231</v>
      </c>
      <c r="G154" s="161">
        <v>3197002111</v>
      </c>
      <c r="H154" s="186">
        <v>2094</v>
      </c>
      <c r="I154" s="187" t="s">
        <v>3748</v>
      </c>
      <c r="J154" s="188" t="s">
        <v>3989</v>
      </c>
      <c r="K154" s="189"/>
      <c r="L154" s="189">
        <v>3229.95</v>
      </c>
      <c r="M154" s="189"/>
      <c r="N154" s="190">
        <v>1</v>
      </c>
      <c r="O154" s="186">
        <v>12</v>
      </c>
      <c r="P154" s="191">
        <v>81.67</v>
      </c>
      <c r="Q154" s="191">
        <v>162</v>
      </c>
      <c r="R154" s="161" t="s">
        <v>3740</v>
      </c>
      <c r="S154" s="161" t="s">
        <v>3985</v>
      </c>
      <c r="T154" s="185" t="s">
        <v>3742</v>
      </c>
      <c r="U154" s="185" t="s">
        <v>438</v>
      </c>
      <c r="V154" s="185" t="s">
        <v>3743</v>
      </c>
      <c r="W154" s="161" t="s">
        <v>3990</v>
      </c>
      <c r="X154" s="161" t="s">
        <v>3765</v>
      </c>
      <c r="Y154" s="193" t="s">
        <v>3745</v>
      </c>
      <c r="Z154" s="194"/>
      <c r="AA154" s="161"/>
      <c r="AB154" s="195"/>
      <c r="AC154" s="6">
        <v>265</v>
      </c>
    </row>
    <row r="155" spans="1:29">
      <c r="A155" s="183">
        <v>45933</v>
      </c>
      <c r="B155" s="183">
        <v>45933</v>
      </c>
      <c r="C155" s="184">
        <v>40</v>
      </c>
      <c r="D155" s="161" t="s">
        <v>3894</v>
      </c>
      <c r="E155" s="185"/>
      <c r="F155" s="161">
        <v>2910071290</v>
      </c>
      <c r="G155" s="161">
        <v>3237000012</v>
      </c>
      <c r="H155" s="186">
        <v>5040</v>
      </c>
      <c r="I155" s="187" t="s">
        <v>3748</v>
      </c>
      <c r="J155" s="188" t="s">
        <v>3991</v>
      </c>
      <c r="K155" s="189"/>
      <c r="L155" s="189">
        <v>1199.76</v>
      </c>
      <c r="M155" s="189"/>
      <c r="N155" s="190">
        <v>1</v>
      </c>
      <c r="O155" s="186">
        <v>12</v>
      </c>
      <c r="P155" s="191">
        <v>0</v>
      </c>
      <c r="Q155" s="191">
        <v>165</v>
      </c>
      <c r="R155" s="161" t="s">
        <v>3740</v>
      </c>
      <c r="S155" s="161" t="s">
        <v>3992</v>
      </c>
      <c r="T155" s="185" t="s">
        <v>3742</v>
      </c>
      <c r="U155" s="185" t="s">
        <v>438</v>
      </c>
      <c r="V155" s="185" t="s">
        <v>3743</v>
      </c>
      <c r="W155" s="161" t="s">
        <v>3993</v>
      </c>
      <c r="X155" s="161" t="s">
        <v>3765</v>
      </c>
      <c r="Y155" s="193" t="s">
        <v>3745</v>
      </c>
      <c r="Z155" s="194"/>
      <c r="AA155" s="161"/>
      <c r="AB155" s="195"/>
      <c r="AC155" s="6">
        <v>266</v>
      </c>
    </row>
    <row r="156" spans="1:29">
      <c r="A156" s="183">
        <v>45933</v>
      </c>
      <c r="B156" s="183">
        <v>45933</v>
      </c>
      <c r="C156" s="184">
        <v>40</v>
      </c>
      <c r="D156" s="161" t="s">
        <v>3939</v>
      </c>
      <c r="E156" s="185"/>
      <c r="F156" s="161">
        <v>2910071291</v>
      </c>
      <c r="G156" s="161">
        <v>3237000006</v>
      </c>
      <c r="H156" s="186">
        <v>840</v>
      </c>
      <c r="I156" s="187" t="s">
        <v>3872</v>
      </c>
      <c r="J156" s="188" t="s">
        <v>3994</v>
      </c>
      <c r="K156" s="189"/>
      <c r="L156" s="189">
        <v>79.739999999999995</v>
      </c>
      <c r="M156" s="189"/>
      <c r="N156" s="190">
        <v>1</v>
      </c>
      <c r="O156" s="186">
        <v>2</v>
      </c>
      <c r="P156" s="191">
        <v>0</v>
      </c>
      <c r="Q156" s="191">
        <v>21</v>
      </c>
      <c r="R156" s="161" t="s">
        <v>3740</v>
      </c>
      <c r="S156" s="161" t="s">
        <v>3992</v>
      </c>
      <c r="T156" s="185" t="s">
        <v>3742</v>
      </c>
      <c r="U156" s="185" t="s">
        <v>438</v>
      </c>
      <c r="V156" s="185" t="s">
        <v>3743</v>
      </c>
      <c r="W156" s="161" t="s">
        <v>3971</v>
      </c>
      <c r="X156" s="161" t="s">
        <v>3765</v>
      </c>
      <c r="Y156" s="193" t="s">
        <v>3745</v>
      </c>
      <c r="Z156" s="194"/>
      <c r="AA156" s="161"/>
      <c r="AB156" s="195"/>
      <c r="AC156" s="6">
        <v>266</v>
      </c>
    </row>
    <row r="157" spans="1:29">
      <c r="A157" s="183">
        <v>45933</v>
      </c>
      <c r="B157" s="183">
        <v>45933</v>
      </c>
      <c r="C157" s="184">
        <v>40</v>
      </c>
      <c r="D157" s="161" t="s">
        <v>3777</v>
      </c>
      <c r="E157" s="185"/>
      <c r="F157" s="161">
        <v>2910071292</v>
      </c>
      <c r="G157" s="161">
        <v>3197002076</v>
      </c>
      <c r="H157" s="186">
        <v>1296</v>
      </c>
      <c r="I157" s="187" t="s">
        <v>3748</v>
      </c>
      <c r="J157" s="188" t="s">
        <v>3995</v>
      </c>
      <c r="K157" s="189"/>
      <c r="L157" s="189">
        <v>1599.94</v>
      </c>
      <c r="M157" s="189"/>
      <c r="N157" s="190">
        <v>1</v>
      </c>
      <c r="O157" s="186">
        <v>12</v>
      </c>
      <c r="P157" s="191">
        <v>90.72</v>
      </c>
      <c r="Q157" s="191">
        <v>152</v>
      </c>
      <c r="R157" s="161" t="s">
        <v>3740</v>
      </c>
      <c r="S157" s="161" t="s">
        <v>3992</v>
      </c>
      <c r="T157" s="185" t="s">
        <v>3742</v>
      </c>
      <c r="U157" s="185" t="s">
        <v>438</v>
      </c>
      <c r="V157" s="185" t="s">
        <v>3743</v>
      </c>
      <c r="W157" s="161" t="s">
        <v>3996</v>
      </c>
      <c r="X157" s="161" t="s">
        <v>3765</v>
      </c>
      <c r="Y157" s="193" t="s">
        <v>3745</v>
      </c>
      <c r="Z157" s="194"/>
      <c r="AA157" s="161"/>
      <c r="AB157" s="195"/>
      <c r="AC157" s="6">
        <v>266</v>
      </c>
    </row>
    <row r="158" spans="1:29">
      <c r="A158" s="183">
        <v>45933</v>
      </c>
      <c r="B158" s="183">
        <v>45933</v>
      </c>
      <c r="C158" s="184">
        <v>40</v>
      </c>
      <c r="D158" s="161" t="s">
        <v>3771</v>
      </c>
      <c r="E158" s="185"/>
      <c r="F158" s="161">
        <v>2910071293</v>
      </c>
      <c r="G158" s="161">
        <v>3197002081</v>
      </c>
      <c r="H158" s="186">
        <v>1728</v>
      </c>
      <c r="I158" s="187" t="s">
        <v>3767</v>
      </c>
      <c r="J158" s="188" t="s">
        <v>3997</v>
      </c>
      <c r="K158" s="189"/>
      <c r="L158" s="189">
        <v>1827.31</v>
      </c>
      <c r="M158" s="189"/>
      <c r="N158" s="190">
        <v>1</v>
      </c>
      <c r="O158" s="186">
        <v>12</v>
      </c>
      <c r="P158" s="191">
        <v>124.42</v>
      </c>
      <c r="Q158" s="191">
        <v>191</v>
      </c>
      <c r="R158" s="161" t="s">
        <v>3740</v>
      </c>
      <c r="S158" s="161" t="s">
        <v>3992</v>
      </c>
      <c r="T158" s="185" t="s">
        <v>3742</v>
      </c>
      <c r="U158" s="185" t="s">
        <v>438</v>
      </c>
      <c r="V158" s="185" t="s">
        <v>3743</v>
      </c>
      <c r="W158" s="161" t="s">
        <v>3998</v>
      </c>
      <c r="X158" s="161" t="s">
        <v>3765</v>
      </c>
      <c r="Y158" s="193" t="s">
        <v>3745</v>
      </c>
      <c r="Z158" s="194"/>
      <c r="AA158" s="161"/>
      <c r="AB158" s="195"/>
      <c r="AC158" s="6">
        <v>266</v>
      </c>
    </row>
    <row r="159" spans="1:29">
      <c r="A159" s="183">
        <v>45933</v>
      </c>
      <c r="B159" s="183">
        <v>45933</v>
      </c>
      <c r="C159" s="184">
        <v>40</v>
      </c>
      <c r="D159" s="161" t="s">
        <v>3754</v>
      </c>
      <c r="E159" s="185"/>
      <c r="F159" s="161">
        <v>2910071294</v>
      </c>
      <c r="G159" s="161">
        <v>3197002205</v>
      </c>
      <c r="H159" s="186">
        <v>1811</v>
      </c>
      <c r="I159" s="187" t="s">
        <v>3755</v>
      </c>
      <c r="J159" s="188" t="s">
        <v>3999</v>
      </c>
      <c r="K159" s="189"/>
      <c r="L159" s="189">
        <v>1555.46</v>
      </c>
      <c r="M159" s="189"/>
      <c r="N159" s="190">
        <v>1</v>
      </c>
      <c r="O159" s="186">
        <v>11</v>
      </c>
      <c r="P159" s="191">
        <v>68.819999999999993</v>
      </c>
      <c r="Q159" s="191">
        <v>144</v>
      </c>
      <c r="R159" s="161" t="s">
        <v>3740</v>
      </c>
      <c r="S159" s="161" t="s">
        <v>3992</v>
      </c>
      <c r="T159" s="185" t="s">
        <v>3742</v>
      </c>
      <c r="U159" s="185" t="s">
        <v>438</v>
      </c>
      <c r="V159" s="185" t="s">
        <v>3743</v>
      </c>
      <c r="W159" s="161" t="s">
        <v>3979</v>
      </c>
      <c r="X159" s="161" t="s">
        <v>3765</v>
      </c>
      <c r="Y159" s="193" t="s">
        <v>3745</v>
      </c>
      <c r="Z159" s="194"/>
      <c r="AA159" s="161"/>
      <c r="AB159" s="195"/>
      <c r="AC159" s="6">
        <v>266</v>
      </c>
    </row>
    <row r="160" spans="1:29">
      <c r="A160" s="183">
        <v>45933</v>
      </c>
      <c r="B160" s="183">
        <v>45933</v>
      </c>
      <c r="C160" s="184">
        <v>40</v>
      </c>
      <c r="D160" s="161" t="s">
        <v>3865</v>
      </c>
      <c r="E160" s="185"/>
      <c r="F160" s="161">
        <v>2910071295</v>
      </c>
      <c r="G160" s="161">
        <v>1197004439</v>
      </c>
      <c r="H160" s="186">
        <v>3840</v>
      </c>
      <c r="I160" s="187" t="s">
        <v>3759</v>
      </c>
      <c r="J160" s="188" t="s">
        <v>4000</v>
      </c>
      <c r="K160" s="189"/>
      <c r="L160" s="189">
        <v>1634.93</v>
      </c>
      <c r="M160" s="189"/>
      <c r="N160" s="190">
        <v>1</v>
      </c>
      <c r="O160" s="186">
        <v>12</v>
      </c>
      <c r="P160" s="191">
        <v>80.64</v>
      </c>
      <c r="Q160" s="191">
        <v>162</v>
      </c>
      <c r="R160" s="161" t="s">
        <v>3740</v>
      </c>
      <c r="S160" s="161" t="s">
        <v>3992</v>
      </c>
      <c r="T160" s="185" t="s">
        <v>3742</v>
      </c>
      <c r="U160" s="185" t="s">
        <v>438</v>
      </c>
      <c r="V160" s="185" t="s">
        <v>3743</v>
      </c>
      <c r="W160" s="161" t="s">
        <v>4001</v>
      </c>
      <c r="X160" s="161" t="s">
        <v>3765</v>
      </c>
      <c r="Y160" s="193" t="s">
        <v>3745</v>
      </c>
      <c r="Z160" s="194"/>
      <c r="AA160" s="161"/>
      <c r="AB160" s="195"/>
      <c r="AC160" s="6">
        <v>266</v>
      </c>
    </row>
    <row r="161" spans="1:29">
      <c r="A161" s="198">
        <v>45937</v>
      </c>
      <c r="B161" s="198">
        <v>45937</v>
      </c>
      <c r="C161" s="184">
        <v>41</v>
      </c>
      <c r="D161" s="6" t="s">
        <v>3771</v>
      </c>
      <c r="E161" s="193"/>
      <c r="F161" s="6">
        <v>2910071351</v>
      </c>
      <c r="G161" s="6">
        <v>3197002081</v>
      </c>
      <c r="H161" s="199">
        <v>1728</v>
      </c>
      <c r="I161" s="200" t="s">
        <v>3767</v>
      </c>
      <c r="J161" s="201" t="s">
        <v>4002</v>
      </c>
      <c r="K161" s="202"/>
      <c r="L161" s="202">
        <v>1587.72</v>
      </c>
      <c r="M161" s="202"/>
      <c r="N161" s="203">
        <v>1</v>
      </c>
      <c r="O161" s="199">
        <v>12</v>
      </c>
      <c r="P161" s="204">
        <v>124.42</v>
      </c>
      <c r="Q161" s="204">
        <v>191</v>
      </c>
      <c r="R161" s="6" t="s">
        <v>3740</v>
      </c>
      <c r="S161" s="6" t="s">
        <v>4003</v>
      </c>
      <c r="T161" s="193" t="s">
        <v>3742</v>
      </c>
      <c r="U161" s="193" t="s">
        <v>438</v>
      </c>
      <c r="V161" s="193" t="s">
        <v>3743</v>
      </c>
      <c r="W161" s="6" t="s">
        <v>3998</v>
      </c>
      <c r="X161" s="6" t="s">
        <v>3765</v>
      </c>
      <c r="Y161" s="193" t="s">
        <v>3745</v>
      </c>
      <c r="Z161" s="194"/>
      <c r="AA161" s="6"/>
      <c r="AB161" s="205"/>
      <c r="AC161" s="6">
        <v>268</v>
      </c>
    </row>
    <row r="162" spans="1:29">
      <c r="A162" s="198">
        <v>45937</v>
      </c>
      <c r="B162" s="198">
        <v>45937</v>
      </c>
      <c r="C162" s="184">
        <v>41</v>
      </c>
      <c r="D162" s="6" t="s">
        <v>3803</v>
      </c>
      <c r="E162" s="193"/>
      <c r="F162" s="6">
        <v>2910071352</v>
      </c>
      <c r="G162" s="6">
        <v>1197004444</v>
      </c>
      <c r="H162" s="199">
        <v>2112</v>
      </c>
      <c r="I162" s="200" t="s">
        <v>3748</v>
      </c>
      <c r="J162" s="201" t="s">
        <v>4004</v>
      </c>
      <c r="K162" s="202"/>
      <c r="L162" s="202">
        <v>1649.1</v>
      </c>
      <c r="M162" s="202"/>
      <c r="N162" s="203">
        <v>1</v>
      </c>
      <c r="O162" s="199">
        <v>12</v>
      </c>
      <c r="P162" s="204">
        <v>82.37</v>
      </c>
      <c r="Q162" s="204">
        <v>162</v>
      </c>
      <c r="R162" s="6" t="s">
        <v>3740</v>
      </c>
      <c r="S162" s="6" t="s">
        <v>4003</v>
      </c>
      <c r="T162" s="193" t="s">
        <v>3742</v>
      </c>
      <c r="U162" s="193" t="s">
        <v>438</v>
      </c>
      <c r="V162" s="193" t="s">
        <v>3743</v>
      </c>
      <c r="W162" s="6" t="s">
        <v>3990</v>
      </c>
      <c r="X162" s="161" t="s">
        <v>3765</v>
      </c>
      <c r="Y162" s="193" t="s">
        <v>3745</v>
      </c>
      <c r="Z162" s="194"/>
      <c r="AA162" s="6"/>
      <c r="AB162" s="205"/>
      <c r="AC162" s="6">
        <v>268</v>
      </c>
    </row>
    <row r="163" spans="1:29">
      <c r="A163" s="198">
        <v>45940</v>
      </c>
      <c r="B163" s="198">
        <v>45940</v>
      </c>
      <c r="C163" s="184">
        <v>41</v>
      </c>
      <c r="D163" s="6" t="s">
        <v>3777</v>
      </c>
      <c r="E163" s="193"/>
      <c r="F163" s="6">
        <v>2910071463</v>
      </c>
      <c r="G163" s="6">
        <v>1197004452</v>
      </c>
      <c r="H163" s="199">
        <v>1296</v>
      </c>
      <c r="I163" s="200" t="s">
        <v>3748</v>
      </c>
      <c r="J163" s="201" t="s">
        <v>4005</v>
      </c>
      <c r="K163" s="202"/>
      <c r="L163" s="202">
        <v>2080.9</v>
      </c>
      <c r="M163" s="202"/>
      <c r="N163" s="203">
        <v>1</v>
      </c>
      <c r="O163" s="199">
        <v>12</v>
      </c>
      <c r="P163" s="204">
        <v>90.72</v>
      </c>
      <c r="Q163" s="204">
        <v>151</v>
      </c>
      <c r="R163" s="6" t="s">
        <v>3740</v>
      </c>
      <c r="S163" s="6" t="s">
        <v>4006</v>
      </c>
      <c r="T163" s="193" t="s">
        <v>3742</v>
      </c>
      <c r="U163" s="193" t="s">
        <v>438</v>
      </c>
      <c r="V163" s="193" t="s">
        <v>3743</v>
      </c>
      <c r="W163" s="6" t="s">
        <v>3996</v>
      </c>
      <c r="X163" s="161" t="s">
        <v>3765</v>
      </c>
      <c r="Y163" s="193" t="s">
        <v>3745</v>
      </c>
      <c r="Z163" s="194"/>
      <c r="AA163" s="6"/>
      <c r="AB163" s="205"/>
      <c r="AC163" s="6">
        <v>269</v>
      </c>
    </row>
    <row r="164" spans="1:29">
      <c r="A164" s="198">
        <v>45940</v>
      </c>
      <c r="B164" s="198">
        <v>45940</v>
      </c>
      <c r="C164" s="184">
        <v>41</v>
      </c>
      <c r="D164" s="6" t="s">
        <v>3771</v>
      </c>
      <c r="E164" s="193"/>
      <c r="F164" s="6">
        <v>2910071464</v>
      </c>
      <c r="G164" s="6">
        <v>3197002098</v>
      </c>
      <c r="H164" s="199">
        <v>3456</v>
      </c>
      <c r="I164" s="200" t="s">
        <v>3767</v>
      </c>
      <c r="J164" s="201" t="s">
        <v>4007</v>
      </c>
      <c r="K164" s="202"/>
      <c r="L164" s="202">
        <v>4753.2299999999996</v>
      </c>
      <c r="M164" s="202"/>
      <c r="N164" s="203">
        <v>2</v>
      </c>
      <c r="O164" s="199">
        <v>24</v>
      </c>
      <c r="P164" s="204">
        <v>248.83</v>
      </c>
      <c r="Q164" s="204">
        <v>382</v>
      </c>
      <c r="R164" s="6" t="s">
        <v>3740</v>
      </c>
      <c r="S164" s="6" t="s">
        <v>4006</v>
      </c>
      <c r="T164" s="193" t="s">
        <v>3742</v>
      </c>
      <c r="U164" s="193" t="s">
        <v>438</v>
      </c>
      <c r="V164" s="193" t="s">
        <v>3743</v>
      </c>
      <c r="W164" s="6" t="s">
        <v>3998</v>
      </c>
      <c r="X164" s="161" t="s">
        <v>3765</v>
      </c>
      <c r="Y164" s="193" t="s">
        <v>3745</v>
      </c>
      <c r="Z164" s="194"/>
      <c r="AA164" s="6"/>
      <c r="AB164" s="205"/>
      <c r="AC164" s="6">
        <v>269</v>
      </c>
    </row>
    <row r="165" spans="1:29">
      <c r="A165" s="198">
        <v>45940</v>
      </c>
      <c r="B165" s="198">
        <v>45940</v>
      </c>
      <c r="C165" s="184">
        <v>41</v>
      </c>
      <c r="D165" s="6" t="s">
        <v>3803</v>
      </c>
      <c r="E165" s="193"/>
      <c r="F165" s="6">
        <v>2910071465</v>
      </c>
      <c r="G165" s="6">
        <v>3197002211</v>
      </c>
      <c r="H165" s="199">
        <v>2112</v>
      </c>
      <c r="I165" s="200" t="s">
        <v>3748</v>
      </c>
      <c r="J165" s="201" t="s">
        <v>4008</v>
      </c>
      <c r="K165" s="202"/>
      <c r="L165" s="202">
        <v>2468.48</v>
      </c>
      <c r="M165" s="202"/>
      <c r="N165" s="203">
        <v>1</v>
      </c>
      <c r="O165" s="199">
        <v>12</v>
      </c>
      <c r="P165" s="204">
        <v>82.37</v>
      </c>
      <c r="Q165" s="204">
        <v>162</v>
      </c>
      <c r="R165" s="6" t="s">
        <v>3740</v>
      </c>
      <c r="S165" s="6" t="s">
        <v>4006</v>
      </c>
      <c r="T165" s="193" t="s">
        <v>3742</v>
      </c>
      <c r="U165" s="193" t="s">
        <v>438</v>
      </c>
      <c r="V165" s="193" t="s">
        <v>3743</v>
      </c>
      <c r="W165" s="6" t="s">
        <v>3990</v>
      </c>
      <c r="X165" s="161" t="s">
        <v>3765</v>
      </c>
      <c r="Y165" s="193" t="s">
        <v>3745</v>
      </c>
      <c r="Z165" s="194"/>
      <c r="AA165" s="6"/>
      <c r="AB165" s="205"/>
      <c r="AC165" s="6">
        <v>269</v>
      </c>
    </row>
    <row r="166" spans="1:29">
      <c r="A166" s="198">
        <v>45940</v>
      </c>
      <c r="B166" s="198">
        <v>45940</v>
      </c>
      <c r="C166" s="184">
        <v>41</v>
      </c>
      <c r="D166" s="6" t="s">
        <v>4009</v>
      </c>
      <c r="E166" s="193"/>
      <c r="F166" s="6">
        <v>2910071466</v>
      </c>
      <c r="G166" s="6">
        <v>3467000001</v>
      </c>
      <c r="H166" s="199">
        <v>2221</v>
      </c>
      <c r="I166" s="200" t="s">
        <v>3745</v>
      </c>
      <c r="J166" s="201">
        <v>15749</v>
      </c>
      <c r="K166" s="202"/>
      <c r="L166" s="202" t="s">
        <v>3745</v>
      </c>
      <c r="M166" s="202"/>
      <c r="N166" s="203">
        <v>1</v>
      </c>
      <c r="O166" s="199" t="s">
        <v>3745</v>
      </c>
      <c r="P166" s="204" t="s">
        <v>3745</v>
      </c>
      <c r="Q166" s="204">
        <v>8</v>
      </c>
      <c r="R166" s="6" t="s">
        <v>3740</v>
      </c>
      <c r="S166" s="6" t="s">
        <v>4006</v>
      </c>
      <c r="T166" s="193" t="s">
        <v>3742</v>
      </c>
      <c r="U166" s="193" t="s">
        <v>438</v>
      </c>
      <c r="V166" s="193" t="s">
        <v>3743</v>
      </c>
      <c r="W166" s="6" t="s">
        <v>3745</v>
      </c>
      <c r="X166" s="161" t="s">
        <v>3765</v>
      </c>
      <c r="Y166" s="193" t="s">
        <v>3745</v>
      </c>
      <c r="Z166" s="194"/>
      <c r="AA166" s="6"/>
      <c r="AB166" s="205"/>
      <c r="AC166" s="6">
        <v>269</v>
      </c>
    </row>
    <row r="167" spans="1:29">
      <c r="A167" s="198">
        <v>45940</v>
      </c>
      <c r="B167" s="206">
        <v>45943</v>
      </c>
      <c r="C167" s="184">
        <v>41</v>
      </c>
      <c r="D167" s="6" t="s">
        <v>3747</v>
      </c>
      <c r="E167" s="193"/>
      <c r="F167" s="6">
        <v>2910071489</v>
      </c>
      <c r="G167" s="6">
        <v>3197002192</v>
      </c>
      <c r="H167" s="199">
        <v>3840</v>
      </c>
      <c r="I167" s="200" t="s">
        <v>3872</v>
      </c>
      <c r="J167" s="201" t="s">
        <v>4010</v>
      </c>
      <c r="K167" s="202"/>
      <c r="L167" s="202">
        <v>737.99</v>
      </c>
      <c r="M167" s="202"/>
      <c r="N167" s="203">
        <v>1</v>
      </c>
      <c r="O167" s="199">
        <v>12</v>
      </c>
      <c r="P167" s="204">
        <v>80.64</v>
      </c>
      <c r="Q167" s="204">
        <v>177</v>
      </c>
      <c r="R167" s="6" t="s">
        <v>3740</v>
      </c>
      <c r="S167" s="6" t="s">
        <v>4011</v>
      </c>
      <c r="T167" s="193" t="s">
        <v>3742</v>
      </c>
      <c r="U167" s="193" t="s">
        <v>438</v>
      </c>
      <c r="V167" s="193" t="s">
        <v>3743</v>
      </c>
      <c r="W167" s="6"/>
      <c r="X167" s="197" t="s">
        <v>4012</v>
      </c>
      <c r="Y167" s="193" t="s">
        <v>3745</v>
      </c>
      <c r="Z167" s="194"/>
      <c r="AA167" s="6"/>
      <c r="AB167" s="205"/>
      <c r="AC167" s="6">
        <v>270</v>
      </c>
    </row>
    <row r="168" spans="1:29">
      <c r="A168" s="198">
        <v>45940</v>
      </c>
      <c r="B168" s="206">
        <v>45943</v>
      </c>
      <c r="C168" s="184">
        <v>41</v>
      </c>
      <c r="D168" s="6" t="s">
        <v>3944</v>
      </c>
      <c r="E168" s="193"/>
      <c r="F168" s="6">
        <v>2910071490</v>
      </c>
      <c r="G168" s="6">
        <v>1197004446</v>
      </c>
      <c r="H168" s="199">
        <v>1844</v>
      </c>
      <c r="I168" s="200" t="s">
        <v>3738</v>
      </c>
      <c r="J168" s="201" t="s">
        <v>4013</v>
      </c>
      <c r="K168" s="202"/>
      <c r="L168" s="202">
        <v>706.57</v>
      </c>
      <c r="M168" s="202"/>
      <c r="N168" s="203">
        <v>1</v>
      </c>
      <c r="O168" s="199">
        <v>11</v>
      </c>
      <c r="P168" s="204">
        <v>38.72</v>
      </c>
      <c r="Q168" s="204">
        <v>119</v>
      </c>
      <c r="R168" s="6" t="s">
        <v>3740</v>
      </c>
      <c r="S168" s="6" t="s">
        <v>4011</v>
      </c>
      <c r="T168" s="193" t="s">
        <v>3742</v>
      </c>
      <c r="U168" s="193" t="s">
        <v>438</v>
      </c>
      <c r="V168" s="193" t="s">
        <v>3743</v>
      </c>
      <c r="W168" s="6"/>
      <c r="X168" s="197" t="s">
        <v>4012</v>
      </c>
      <c r="Y168" s="193" t="s">
        <v>3745</v>
      </c>
      <c r="Z168" s="194"/>
      <c r="AA168" s="6"/>
      <c r="AB168" s="205"/>
      <c r="AC168" s="6">
        <v>270</v>
      </c>
    </row>
    <row r="169" spans="1:29">
      <c r="A169" s="198">
        <v>45940</v>
      </c>
      <c r="B169" s="206">
        <v>45943</v>
      </c>
      <c r="C169" s="184">
        <v>41</v>
      </c>
      <c r="D169" s="6" t="s">
        <v>3758</v>
      </c>
      <c r="E169" s="193"/>
      <c r="F169" s="6">
        <v>2910071491</v>
      </c>
      <c r="G169" s="6">
        <v>3197002095</v>
      </c>
      <c r="H169" s="199">
        <v>3840</v>
      </c>
      <c r="I169" s="200" t="s">
        <v>3759</v>
      </c>
      <c r="J169" s="201" t="s">
        <v>4014</v>
      </c>
      <c r="K169" s="202"/>
      <c r="L169" s="202">
        <v>744.77</v>
      </c>
      <c r="M169" s="202"/>
      <c r="N169" s="203">
        <v>1</v>
      </c>
      <c r="O169" s="199">
        <v>12</v>
      </c>
      <c r="P169" s="204">
        <v>76.8</v>
      </c>
      <c r="Q169" s="204">
        <v>161</v>
      </c>
      <c r="R169" s="6" t="s">
        <v>3740</v>
      </c>
      <c r="S169" s="6" t="s">
        <v>4011</v>
      </c>
      <c r="T169" s="193" t="s">
        <v>3742</v>
      </c>
      <c r="U169" s="193" t="s">
        <v>438</v>
      </c>
      <c r="V169" s="193" t="s">
        <v>3743</v>
      </c>
      <c r="W169" s="6"/>
      <c r="X169" s="197" t="s">
        <v>4012</v>
      </c>
      <c r="Y169" s="193" t="s">
        <v>3745</v>
      </c>
      <c r="Z169" s="194"/>
      <c r="AA169" s="6"/>
      <c r="AB169" s="205"/>
      <c r="AC169" s="6">
        <v>270</v>
      </c>
    </row>
    <row r="170" spans="1:29">
      <c r="A170" s="198">
        <v>45940</v>
      </c>
      <c r="B170" s="206">
        <v>45943</v>
      </c>
      <c r="C170" s="184">
        <v>41</v>
      </c>
      <c r="D170" s="6" t="s">
        <v>4015</v>
      </c>
      <c r="E170" s="193"/>
      <c r="F170" s="6">
        <v>2910071492</v>
      </c>
      <c r="G170" s="6">
        <v>3197002105</v>
      </c>
      <c r="H170" s="199">
        <v>1997</v>
      </c>
      <c r="I170" s="200" t="s">
        <v>3738</v>
      </c>
      <c r="J170" s="201" t="s">
        <v>4016</v>
      </c>
      <c r="K170" s="202"/>
      <c r="L170" s="202">
        <v>725.67</v>
      </c>
      <c r="M170" s="202"/>
      <c r="N170" s="203">
        <v>1</v>
      </c>
      <c r="O170" s="199">
        <v>12</v>
      </c>
      <c r="P170" s="204">
        <v>73.89</v>
      </c>
      <c r="Q170" s="204">
        <v>155</v>
      </c>
      <c r="R170" s="6" t="s">
        <v>3740</v>
      </c>
      <c r="S170" s="6" t="s">
        <v>4011</v>
      </c>
      <c r="T170" s="193" t="s">
        <v>3742</v>
      </c>
      <c r="U170" s="193" t="s">
        <v>438</v>
      </c>
      <c r="V170" s="193" t="s">
        <v>3743</v>
      </c>
      <c r="W170" s="6"/>
      <c r="X170" s="197" t="s">
        <v>4012</v>
      </c>
      <c r="Y170" s="193" t="s">
        <v>3745</v>
      </c>
      <c r="Z170" s="194"/>
      <c r="AA170" s="6"/>
      <c r="AB170" s="205"/>
      <c r="AC170" s="6">
        <v>270</v>
      </c>
    </row>
    <row r="171" spans="1:29">
      <c r="A171" s="198">
        <v>45940</v>
      </c>
      <c r="B171" s="206">
        <v>45943</v>
      </c>
      <c r="C171" s="184">
        <v>41</v>
      </c>
      <c r="D171" s="6" t="s">
        <v>3800</v>
      </c>
      <c r="E171" s="193"/>
      <c r="F171" s="6">
        <v>2910071493</v>
      </c>
      <c r="G171" s="6">
        <v>3197002084</v>
      </c>
      <c r="H171" s="199">
        <v>1260</v>
      </c>
      <c r="I171" s="200" t="s">
        <v>3759</v>
      </c>
      <c r="J171" s="201" t="s">
        <v>4017</v>
      </c>
      <c r="K171" s="202"/>
      <c r="L171" s="202">
        <v>413.89</v>
      </c>
      <c r="M171" s="202"/>
      <c r="N171" s="203">
        <v>1</v>
      </c>
      <c r="O171" s="199">
        <v>8</v>
      </c>
      <c r="P171" s="204">
        <v>35.28</v>
      </c>
      <c r="Q171" s="204">
        <v>87</v>
      </c>
      <c r="R171" s="6" t="s">
        <v>3740</v>
      </c>
      <c r="S171" s="6" t="s">
        <v>4011</v>
      </c>
      <c r="T171" s="193" t="s">
        <v>3742</v>
      </c>
      <c r="U171" s="193" t="s">
        <v>438</v>
      </c>
      <c r="V171" s="193" t="s">
        <v>3743</v>
      </c>
      <c r="W171" s="6"/>
      <c r="X171" s="197" t="s">
        <v>4012</v>
      </c>
      <c r="Y171" s="193" t="s">
        <v>3745</v>
      </c>
      <c r="Z171" s="194"/>
      <c r="AA171" s="6"/>
      <c r="AB171" s="205"/>
      <c r="AC171" s="6">
        <v>270</v>
      </c>
    </row>
    <row r="172" spans="1:29">
      <c r="A172" s="198">
        <v>45940</v>
      </c>
      <c r="B172" s="206">
        <v>45943</v>
      </c>
      <c r="C172" s="184">
        <v>41</v>
      </c>
      <c r="D172" s="6" t="s">
        <v>4018</v>
      </c>
      <c r="E172" s="193"/>
      <c r="F172" s="6">
        <v>2910071494</v>
      </c>
      <c r="G172" s="6">
        <v>3197002161</v>
      </c>
      <c r="H172" s="199">
        <v>2016</v>
      </c>
      <c r="I172" s="200" t="s">
        <v>3759</v>
      </c>
      <c r="J172" s="201" t="s">
        <v>4019</v>
      </c>
      <c r="K172" s="202"/>
      <c r="L172" s="202">
        <v>595.12</v>
      </c>
      <c r="M172" s="202"/>
      <c r="N172" s="203">
        <v>1</v>
      </c>
      <c r="O172" s="199">
        <v>12</v>
      </c>
      <c r="P172" s="204">
        <v>42.34</v>
      </c>
      <c r="Q172" s="204">
        <v>140</v>
      </c>
      <c r="R172" s="6" t="s">
        <v>3740</v>
      </c>
      <c r="S172" s="6" t="s">
        <v>4011</v>
      </c>
      <c r="T172" s="193" t="s">
        <v>3742</v>
      </c>
      <c r="U172" s="193" t="s">
        <v>438</v>
      </c>
      <c r="V172" s="193" t="s">
        <v>3743</v>
      </c>
      <c r="W172" s="6"/>
      <c r="X172" s="197" t="s">
        <v>4012</v>
      </c>
      <c r="Y172" s="193" t="s">
        <v>3745</v>
      </c>
      <c r="Z172" s="194"/>
      <c r="AA172" s="6"/>
      <c r="AB172" s="205"/>
      <c r="AC172" s="6">
        <v>270</v>
      </c>
    </row>
    <row r="173" spans="1:29">
      <c r="A173" s="198">
        <v>45940</v>
      </c>
      <c r="B173" s="206">
        <v>45943</v>
      </c>
      <c r="C173" s="184">
        <v>41</v>
      </c>
      <c r="D173" s="6" t="s">
        <v>4018</v>
      </c>
      <c r="E173" s="193"/>
      <c r="F173" s="6">
        <v>2910071495</v>
      </c>
      <c r="G173" s="6">
        <v>1197004467</v>
      </c>
      <c r="H173" s="199">
        <v>2016</v>
      </c>
      <c r="I173" s="200" t="s">
        <v>3759</v>
      </c>
      <c r="J173" s="201" t="s">
        <v>4020</v>
      </c>
      <c r="K173" s="202"/>
      <c r="L173" s="202">
        <v>595.12</v>
      </c>
      <c r="M173" s="202"/>
      <c r="N173" s="203">
        <v>1</v>
      </c>
      <c r="O173" s="199">
        <v>12</v>
      </c>
      <c r="P173" s="204">
        <v>42.34</v>
      </c>
      <c r="Q173" s="204">
        <v>140</v>
      </c>
      <c r="R173" s="6" t="s">
        <v>3740</v>
      </c>
      <c r="S173" s="6" t="s">
        <v>4011</v>
      </c>
      <c r="T173" s="193" t="s">
        <v>3742</v>
      </c>
      <c r="U173" s="193" t="s">
        <v>438</v>
      </c>
      <c r="V173" s="193" t="s">
        <v>3743</v>
      </c>
      <c r="W173" s="6"/>
      <c r="X173" s="197" t="s">
        <v>4012</v>
      </c>
      <c r="Y173" s="193" t="s">
        <v>3745</v>
      </c>
      <c r="Z173" s="194"/>
      <c r="AA173" s="6"/>
      <c r="AB173" s="205"/>
      <c r="AC173" s="6">
        <v>270</v>
      </c>
    </row>
    <row r="174" spans="1:29">
      <c r="A174" s="198">
        <v>45940</v>
      </c>
      <c r="B174" s="206">
        <v>45943</v>
      </c>
      <c r="C174" s="184">
        <v>41</v>
      </c>
      <c r="D174" s="6" t="s">
        <v>3777</v>
      </c>
      <c r="E174" s="193"/>
      <c r="F174" s="6">
        <v>2910071496</v>
      </c>
      <c r="G174" s="6">
        <v>3197002164</v>
      </c>
      <c r="H174" s="199">
        <v>2592</v>
      </c>
      <c r="I174" s="200" t="s">
        <v>3748</v>
      </c>
      <c r="J174" s="201" t="s">
        <v>4021</v>
      </c>
      <c r="K174" s="202"/>
      <c r="L174" s="202">
        <v>1458.06</v>
      </c>
      <c r="M174" s="202"/>
      <c r="N174" s="203">
        <v>2</v>
      </c>
      <c r="O174" s="199">
        <v>24</v>
      </c>
      <c r="P174" s="204">
        <v>181.44</v>
      </c>
      <c r="Q174" s="204">
        <v>316</v>
      </c>
      <c r="R174" s="6" t="s">
        <v>3740</v>
      </c>
      <c r="S174" s="6" t="s">
        <v>4011</v>
      </c>
      <c r="T174" s="193" t="s">
        <v>3742</v>
      </c>
      <c r="U174" s="193" t="s">
        <v>438</v>
      </c>
      <c r="V174" s="193" t="s">
        <v>3743</v>
      </c>
      <c r="W174" s="6"/>
      <c r="X174" s="197" t="s">
        <v>4012</v>
      </c>
      <c r="Y174" s="193" t="s">
        <v>3745</v>
      </c>
      <c r="Z174" s="194"/>
      <c r="AA174" s="6"/>
      <c r="AB174" s="205"/>
      <c r="AC174" s="6">
        <v>270</v>
      </c>
    </row>
    <row r="175" spans="1:29">
      <c r="A175" s="198">
        <v>45940</v>
      </c>
      <c r="B175" s="206">
        <v>45943</v>
      </c>
      <c r="C175" s="184">
        <v>41</v>
      </c>
      <c r="D175" s="6" t="s">
        <v>3880</v>
      </c>
      <c r="E175" s="193"/>
      <c r="F175" s="6">
        <v>2910071497</v>
      </c>
      <c r="G175" s="6">
        <v>3197002136</v>
      </c>
      <c r="H175" s="199">
        <v>2818</v>
      </c>
      <c r="I175" s="200" t="s">
        <v>3738</v>
      </c>
      <c r="J175" s="201" t="s">
        <v>4022</v>
      </c>
      <c r="K175" s="202"/>
      <c r="L175" s="202">
        <v>677.75</v>
      </c>
      <c r="M175" s="202"/>
      <c r="N175" s="203">
        <v>1</v>
      </c>
      <c r="O175" s="199">
        <v>11</v>
      </c>
      <c r="P175" s="204">
        <v>0</v>
      </c>
      <c r="Q175" s="204">
        <v>154</v>
      </c>
      <c r="R175" s="6" t="s">
        <v>3740</v>
      </c>
      <c r="S175" s="6" t="s">
        <v>4011</v>
      </c>
      <c r="T175" s="193" t="s">
        <v>3742</v>
      </c>
      <c r="U175" s="193" t="s">
        <v>438</v>
      </c>
      <c r="V175" s="193" t="s">
        <v>3743</v>
      </c>
      <c r="W175" s="6"/>
      <c r="X175" s="197" t="s">
        <v>4012</v>
      </c>
      <c r="Y175" s="193" t="s">
        <v>3745</v>
      </c>
      <c r="Z175" s="194"/>
      <c r="AA175" s="6"/>
      <c r="AB175" s="205"/>
      <c r="AC175" s="6">
        <v>270</v>
      </c>
    </row>
    <row r="176" spans="1:29">
      <c r="A176" s="198">
        <v>45940</v>
      </c>
      <c r="B176" s="206">
        <v>45943</v>
      </c>
      <c r="C176" s="184">
        <v>41</v>
      </c>
      <c r="D176" s="6" t="s">
        <v>3894</v>
      </c>
      <c r="E176" s="193"/>
      <c r="F176" s="6">
        <v>2910071498</v>
      </c>
      <c r="G176" s="6">
        <v>3237000013</v>
      </c>
      <c r="H176" s="199">
        <v>3360</v>
      </c>
      <c r="I176" s="200" t="s">
        <v>3748</v>
      </c>
      <c r="J176" s="201" t="s">
        <v>4023</v>
      </c>
      <c r="K176" s="202"/>
      <c r="L176" s="202">
        <v>594.6</v>
      </c>
      <c r="M176" s="202"/>
      <c r="N176" s="203">
        <v>1</v>
      </c>
      <c r="O176" s="199">
        <v>8</v>
      </c>
      <c r="P176" s="204">
        <v>63.84</v>
      </c>
      <c r="Q176" s="204">
        <v>116</v>
      </c>
      <c r="R176" s="6" t="s">
        <v>3740</v>
      </c>
      <c r="S176" s="6" t="s">
        <v>4011</v>
      </c>
      <c r="T176" s="193" t="s">
        <v>3742</v>
      </c>
      <c r="U176" s="193" t="s">
        <v>438</v>
      </c>
      <c r="V176" s="193" t="s">
        <v>3743</v>
      </c>
      <c r="W176" s="6"/>
      <c r="X176" s="197" t="s">
        <v>4012</v>
      </c>
      <c r="Y176" s="193" t="s">
        <v>3745</v>
      </c>
      <c r="Z176" s="194"/>
      <c r="AA176" s="6"/>
      <c r="AB176" s="205"/>
      <c r="AC176" s="6">
        <v>270</v>
      </c>
    </row>
    <row r="177" spans="1:29">
      <c r="A177" s="198">
        <v>45940</v>
      </c>
      <c r="B177" s="206">
        <v>45943</v>
      </c>
      <c r="C177" s="184">
        <v>41</v>
      </c>
      <c r="D177" s="6" t="s">
        <v>3939</v>
      </c>
      <c r="E177" s="193"/>
      <c r="F177" s="6">
        <v>2910071499</v>
      </c>
      <c r="G177" s="6">
        <v>3237000003</v>
      </c>
      <c r="H177" s="199">
        <v>2098</v>
      </c>
      <c r="I177" s="200" t="s">
        <v>3872</v>
      </c>
      <c r="J177" s="201" t="s">
        <v>4024</v>
      </c>
      <c r="K177" s="202"/>
      <c r="L177" s="202">
        <v>244.89</v>
      </c>
      <c r="M177" s="202"/>
      <c r="N177" s="203">
        <v>1</v>
      </c>
      <c r="O177" s="199">
        <v>3</v>
      </c>
      <c r="P177" s="204">
        <v>2.1</v>
      </c>
      <c r="Q177" s="204">
        <v>50</v>
      </c>
      <c r="R177" s="6" t="s">
        <v>3740</v>
      </c>
      <c r="S177" s="6" t="s">
        <v>4011</v>
      </c>
      <c r="T177" s="193" t="s">
        <v>3742</v>
      </c>
      <c r="U177" s="193" t="s">
        <v>438</v>
      </c>
      <c r="V177" s="193" t="s">
        <v>3743</v>
      </c>
      <c r="W177" s="6"/>
      <c r="X177" s="197" t="s">
        <v>4012</v>
      </c>
      <c r="Y177" s="193" t="s">
        <v>3745</v>
      </c>
      <c r="Z177" s="194"/>
      <c r="AA177" s="6"/>
      <c r="AB177" s="205"/>
      <c r="AC177" s="6">
        <v>270</v>
      </c>
    </row>
    <row r="178" spans="1:29">
      <c r="A178" s="198">
        <v>45940</v>
      </c>
      <c r="B178" s="206">
        <v>45943</v>
      </c>
      <c r="C178" s="184">
        <v>41</v>
      </c>
      <c r="D178" s="6" t="s">
        <v>3939</v>
      </c>
      <c r="E178" s="193"/>
      <c r="F178" s="6">
        <v>2910071500</v>
      </c>
      <c r="G178" s="6">
        <v>3237000008</v>
      </c>
      <c r="H178" s="199">
        <v>1680</v>
      </c>
      <c r="I178" s="200" t="s">
        <v>3872</v>
      </c>
      <c r="J178" s="201" t="s">
        <v>4025</v>
      </c>
      <c r="K178" s="202"/>
      <c r="L178" s="202">
        <v>211.61</v>
      </c>
      <c r="M178" s="202"/>
      <c r="N178" s="203">
        <v>1</v>
      </c>
      <c r="O178" s="199">
        <v>2</v>
      </c>
      <c r="P178" s="204">
        <v>1.68</v>
      </c>
      <c r="Q178" s="204">
        <v>34</v>
      </c>
      <c r="R178" s="6" t="s">
        <v>3740</v>
      </c>
      <c r="S178" s="6" t="s">
        <v>4011</v>
      </c>
      <c r="T178" s="193" t="s">
        <v>3742</v>
      </c>
      <c r="U178" s="193" t="s">
        <v>438</v>
      </c>
      <c r="V178" s="193" t="s">
        <v>3743</v>
      </c>
      <c r="W178" s="6"/>
      <c r="X178" s="197" t="s">
        <v>4012</v>
      </c>
      <c r="Y178" s="193" t="s">
        <v>3745</v>
      </c>
      <c r="Z178" s="194"/>
      <c r="AA178" s="6"/>
      <c r="AB178" s="205"/>
      <c r="AC178" s="6">
        <v>270</v>
      </c>
    </row>
    <row r="179" spans="1:29">
      <c r="A179" s="198">
        <v>45946</v>
      </c>
      <c r="B179" s="198">
        <v>45946</v>
      </c>
      <c r="C179" s="184">
        <v>42</v>
      </c>
      <c r="D179" s="6" t="s">
        <v>3737</v>
      </c>
      <c r="E179" s="193"/>
      <c r="F179" s="6">
        <v>2910071593</v>
      </c>
      <c r="G179" s="6">
        <v>3197002080</v>
      </c>
      <c r="H179" s="199">
        <v>2592</v>
      </c>
      <c r="I179" s="200" t="s">
        <v>3738</v>
      </c>
      <c r="J179" s="201" t="s">
        <v>4026</v>
      </c>
      <c r="K179" s="202"/>
      <c r="L179" s="202">
        <v>3364.52</v>
      </c>
      <c r="M179" s="202"/>
      <c r="N179" s="203">
        <v>2</v>
      </c>
      <c r="O179" s="199">
        <v>24</v>
      </c>
      <c r="P179" s="204">
        <v>189.22</v>
      </c>
      <c r="Q179" s="204">
        <v>307</v>
      </c>
      <c r="R179" s="6" t="s">
        <v>3740</v>
      </c>
      <c r="S179" s="6" t="s">
        <v>4027</v>
      </c>
      <c r="T179" s="193" t="s">
        <v>3742</v>
      </c>
      <c r="U179" s="193" t="s">
        <v>438</v>
      </c>
      <c r="V179" s="193" t="s">
        <v>3743</v>
      </c>
      <c r="W179" s="6" t="s">
        <v>3975</v>
      </c>
      <c r="X179" s="161" t="s">
        <v>3765</v>
      </c>
      <c r="Y179" s="193" t="s">
        <v>3745</v>
      </c>
      <c r="Z179" s="194"/>
      <c r="AA179" s="6"/>
      <c r="AB179" s="205"/>
      <c r="AC179" s="6">
        <v>272</v>
      </c>
    </row>
    <row r="180" spans="1:29">
      <c r="A180" s="198">
        <v>45946</v>
      </c>
      <c r="B180" s="198">
        <v>45946</v>
      </c>
      <c r="C180" s="184">
        <v>42</v>
      </c>
      <c r="D180" s="6" t="s">
        <v>3750</v>
      </c>
      <c r="E180" s="193"/>
      <c r="F180" s="6">
        <v>2910071594</v>
      </c>
      <c r="G180" s="6">
        <v>3197002213</v>
      </c>
      <c r="H180" s="199">
        <v>937</v>
      </c>
      <c r="I180" s="200" t="s">
        <v>3751</v>
      </c>
      <c r="J180" s="201" t="s">
        <v>4028</v>
      </c>
      <c r="K180" s="202"/>
      <c r="L180" s="202">
        <v>1022.83</v>
      </c>
      <c r="M180" s="202"/>
      <c r="N180" s="203">
        <v>1</v>
      </c>
      <c r="O180" s="199">
        <v>6</v>
      </c>
      <c r="P180" s="204">
        <v>35.61</v>
      </c>
      <c r="Q180" s="204">
        <v>88</v>
      </c>
      <c r="R180" s="6" t="s">
        <v>3740</v>
      </c>
      <c r="S180" s="6" t="s">
        <v>4027</v>
      </c>
      <c r="T180" s="193" t="s">
        <v>3742</v>
      </c>
      <c r="U180" s="193" t="s">
        <v>438</v>
      </c>
      <c r="V180" s="193" t="s">
        <v>3743</v>
      </c>
      <c r="W180" s="6" t="s">
        <v>3977</v>
      </c>
      <c r="X180" s="161" t="s">
        <v>3765</v>
      </c>
      <c r="Y180" s="193" t="s">
        <v>3745</v>
      </c>
      <c r="Z180" s="194"/>
      <c r="AA180" s="6"/>
      <c r="AB180" s="205"/>
      <c r="AC180" s="6">
        <v>272</v>
      </c>
    </row>
    <row r="181" spans="1:29">
      <c r="A181" s="198">
        <v>45946</v>
      </c>
      <c r="B181" s="198">
        <v>45946</v>
      </c>
      <c r="C181" s="184">
        <v>42</v>
      </c>
      <c r="D181" s="6" t="s">
        <v>3803</v>
      </c>
      <c r="E181" s="193"/>
      <c r="F181" s="6">
        <v>2910071595</v>
      </c>
      <c r="G181" s="6">
        <v>3197002207</v>
      </c>
      <c r="H181" s="199">
        <v>2112</v>
      </c>
      <c r="I181" s="200" t="s">
        <v>3748</v>
      </c>
      <c r="J181" s="201" t="s">
        <v>4029</v>
      </c>
      <c r="K181" s="202"/>
      <c r="L181" s="202">
        <v>2068.89</v>
      </c>
      <c r="M181" s="202"/>
      <c r="N181" s="203">
        <v>1</v>
      </c>
      <c r="O181" s="199">
        <v>12</v>
      </c>
      <c r="P181" s="204">
        <v>82.37</v>
      </c>
      <c r="Q181" s="204">
        <v>163</v>
      </c>
      <c r="R181" s="6" t="s">
        <v>3740</v>
      </c>
      <c r="S181" s="6" t="s">
        <v>4027</v>
      </c>
      <c r="T181" s="193" t="s">
        <v>3742</v>
      </c>
      <c r="U181" s="193" t="s">
        <v>438</v>
      </c>
      <c r="V181" s="193" t="s">
        <v>3743</v>
      </c>
      <c r="W181" s="6" t="s">
        <v>3990</v>
      </c>
      <c r="X181" s="161" t="s">
        <v>3765</v>
      </c>
      <c r="Y181" s="193" t="s">
        <v>3745</v>
      </c>
      <c r="Z181" s="194"/>
      <c r="AA181" s="6"/>
      <c r="AB181" s="205"/>
      <c r="AC181" s="6">
        <v>272</v>
      </c>
    </row>
    <row r="182" spans="1:29">
      <c r="A182" s="198">
        <v>45946</v>
      </c>
      <c r="B182" s="198">
        <v>45946</v>
      </c>
      <c r="C182" s="184">
        <v>42</v>
      </c>
      <c r="D182" s="6" t="s">
        <v>4009</v>
      </c>
      <c r="E182" s="193"/>
      <c r="F182" s="6">
        <v>2910071596</v>
      </c>
      <c r="G182" s="6">
        <v>3467000001</v>
      </c>
      <c r="H182" s="199">
        <v>6500</v>
      </c>
      <c r="I182" s="200" t="s">
        <v>3738</v>
      </c>
      <c r="J182" s="201">
        <v>15816</v>
      </c>
      <c r="K182" s="202"/>
      <c r="L182" s="202" t="s">
        <v>3745</v>
      </c>
      <c r="M182" s="202"/>
      <c r="N182" s="203">
        <v>1</v>
      </c>
      <c r="O182" s="199">
        <v>1</v>
      </c>
      <c r="P182" s="204">
        <v>6.44</v>
      </c>
      <c r="Q182" s="204">
        <v>11.7</v>
      </c>
      <c r="R182" s="6" t="s">
        <v>3740</v>
      </c>
      <c r="S182" s="6" t="s">
        <v>4027</v>
      </c>
      <c r="T182" s="193" t="s">
        <v>3742</v>
      </c>
      <c r="U182" s="193" t="s">
        <v>438</v>
      </c>
      <c r="V182" s="193" t="s">
        <v>3743</v>
      </c>
      <c r="W182" s="6" t="s">
        <v>3745</v>
      </c>
      <c r="X182" s="161" t="s">
        <v>3765</v>
      </c>
      <c r="Y182" s="193" t="s">
        <v>3745</v>
      </c>
      <c r="Z182" s="194"/>
      <c r="AA182" s="6"/>
      <c r="AB182" s="205"/>
      <c r="AC182" s="6">
        <v>272</v>
      </c>
    </row>
    <row r="183" spans="1:29">
      <c r="A183" s="198">
        <v>45947</v>
      </c>
      <c r="B183" s="198">
        <v>45947</v>
      </c>
      <c r="C183" s="184">
        <v>42</v>
      </c>
      <c r="D183" s="6" t="s">
        <v>3826</v>
      </c>
      <c r="E183" s="193"/>
      <c r="F183" s="6">
        <v>2910071627</v>
      </c>
      <c r="G183" s="6">
        <v>3197002203</v>
      </c>
      <c r="H183" s="199">
        <v>3840</v>
      </c>
      <c r="I183" s="200" t="s">
        <v>3755</v>
      </c>
      <c r="J183" s="201" t="s">
        <v>4030</v>
      </c>
      <c r="K183" s="202"/>
      <c r="L183" s="202">
        <v>2784.87</v>
      </c>
      <c r="M183" s="202"/>
      <c r="N183" s="203">
        <v>1</v>
      </c>
      <c r="O183" s="199">
        <v>12</v>
      </c>
      <c r="P183" s="204">
        <v>84.48</v>
      </c>
      <c r="Q183" s="204">
        <v>161</v>
      </c>
      <c r="R183" s="6" t="s">
        <v>3740</v>
      </c>
      <c r="S183" s="6" t="s">
        <v>4031</v>
      </c>
      <c r="T183" s="193" t="s">
        <v>3742</v>
      </c>
      <c r="U183" s="193" t="s">
        <v>438</v>
      </c>
      <c r="V183" s="193" t="s">
        <v>3743</v>
      </c>
      <c r="W183" s="6" t="s">
        <v>4032</v>
      </c>
      <c r="X183" s="6"/>
      <c r="Y183" s="193" t="s">
        <v>3745</v>
      </c>
      <c r="Z183" s="194"/>
      <c r="AA183" s="6"/>
      <c r="AB183" s="205"/>
      <c r="AC183" s="6">
        <v>273</v>
      </c>
    </row>
    <row r="184" spans="1:29">
      <c r="A184" s="198">
        <v>45947</v>
      </c>
      <c r="B184" s="198">
        <v>45947</v>
      </c>
      <c r="C184" s="184">
        <v>42</v>
      </c>
      <c r="D184" s="6" t="s">
        <v>3747</v>
      </c>
      <c r="E184" s="193"/>
      <c r="F184" s="6">
        <v>2910071652</v>
      </c>
      <c r="G184" s="6">
        <v>3197002194</v>
      </c>
      <c r="H184" s="199">
        <v>7680</v>
      </c>
      <c r="I184" s="200" t="s">
        <v>3872</v>
      </c>
      <c r="J184" s="201" t="s">
        <v>4033</v>
      </c>
      <c r="K184" s="202"/>
      <c r="L184" s="202">
        <v>2060.27</v>
      </c>
      <c r="M184" s="202"/>
      <c r="N184" s="203">
        <v>2</v>
      </c>
      <c r="O184" s="199">
        <v>24</v>
      </c>
      <c r="P184" s="204">
        <v>161.28</v>
      </c>
      <c r="Q184" s="204">
        <v>354</v>
      </c>
      <c r="R184" s="6" t="s">
        <v>3740</v>
      </c>
      <c r="S184" s="6" t="s">
        <v>4034</v>
      </c>
      <c r="T184" s="193" t="s">
        <v>3742</v>
      </c>
      <c r="U184" s="193" t="s">
        <v>438</v>
      </c>
      <c r="V184" s="193" t="s">
        <v>3743</v>
      </c>
      <c r="W184" s="6"/>
      <c r="X184" s="197" t="s">
        <v>4035</v>
      </c>
      <c r="Y184" s="193" t="s">
        <v>3745</v>
      </c>
      <c r="Z184" s="194"/>
      <c r="AA184" s="6"/>
      <c r="AB184" s="205"/>
      <c r="AC184" s="6">
        <v>274</v>
      </c>
    </row>
    <row r="185" spans="1:29">
      <c r="A185" s="198">
        <v>45947</v>
      </c>
      <c r="B185" s="198">
        <v>45947</v>
      </c>
      <c r="C185" s="184">
        <v>42</v>
      </c>
      <c r="D185" s="6" t="s">
        <v>3747</v>
      </c>
      <c r="E185" s="193"/>
      <c r="F185" s="6">
        <v>2910071653</v>
      </c>
      <c r="G185" s="6">
        <v>3197002197</v>
      </c>
      <c r="H185" s="199">
        <v>7680</v>
      </c>
      <c r="I185" s="200" t="s">
        <v>3872</v>
      </c>
      <c r="J185" s="201" t="s">
        <v>4036</v>
      </c>
      <c r="K185" s="202"/>
      <c r="L185" s="202">
        <v>2060.27</v>
      </c>
      <c r="M185" s="202"/>
      <c r="N185" s="203">
        <v>2</v>
      </c>
      <c r="O185" s="199">
        <v>24</v>
      </c>
      <c r="P185" s="204">
        <v>161.28</v>
      </c>
      <c r="Q185" s="204">
        <v>354</v>
      </c>
      <c r="R185" s="6" t="s">
        <v>3740</v>
      </c>
      <c r="S185" s="6" t="s">
        <v>4034</v>
      </c>
      <c r="T185" s="193" t="s">
        <v>3742</v>
      </c>
      <c r="U185" s="193" t="s">
        <v>438</v>
      </c>
      <c r="V185" s="193" t="s">
        <v>3743</v>
      </c>
      <c r="W185" s="6"/>
      <c r="X185" s="197" t="s">
        <v>4035</v>
      </c>
      <c r="Y185" s="193" t="s">
        <v>3745</v>
      </c>
      <c r="Z185" s="194"/>
      <c r="AA185" s="6"/>
      <c r="AB185" s="205"/>
      <c r="AC185" s="6">
        <v>274</v>
      </c>
    </row>
    <row r="186" spans="1:29">
      <c r="A186" s="198">
        <v>45947</v>
      </c>
      <c r="B186" s="198">
        <v>45947</v>
      </c>
      <c r="C186" s="184">
        <v>42</v>
      </c>
      <c r="D186" s="6" t="s">
        <v>3821</v>
      </c>
      <c r="E186" s="193"/>
      <c r="F186" s="6">
        <v>2910071654</v>
      </c>
      <c r="G186" s="6">
        <v>1197004448</v>
      </c>
      <c r="H186" s="199">
        <v>1728</v>
      </c>
      <c r="I186" s="200" t="s">
        <v>3822</v>
      </c>
      <c r="J186" s="201">
        <v>15858</v>
      </c>
      <c r="K186" s="202"/>
      <c r="L186" s="202" t="s">
        <v>3745</v>
      </c>
      <c r="M186" s="202"/>
      <c r="N186" s="203">
        <v>1</v>
      </c>
      <c r="O186" s="199">
        <v>12</v>
      </c>
      <c r="P186" s="204">
        <v>143.41999999999999</v>
      </c>
      <c r="Q186" s="204">
        <v>210.76</v>
      </c>
      <c r="R186" s="6" t="s">
        <v>3740</v>
      </c>
      <c r="S186" s="6" t="s">
        <v>4034</v>
      </c>
      <c r="T186" s="193" t="s">
        <v>3742</v>
      </c>
      <c r="U186" s="193" t="s">
        <v>438</v>
      </c>
      <c r="V186" s="193" t="s">
        <v>3743</v>
      </c>
      <c r="W186" s="6"/>
      <c r="X186" s="197" t="s">
        <v>4035</v>
      </c>
      <c r="Y186" s="193" t="s">
        <v>3745</v>
      </c>
      <c r="Z186" s="194"/>
      <c r="AA186" s="6"/>
      <c r="AB186" s="205"/>
      <c r="AC186" s="6">
        <v>274</v>
      </c>
    </row>
    <row r="187" spans="1:29">
      <c r="A187" s="198">
        <v>45947</v>
      </c>
      <c r="B187" s="198">
        <v>45947</v>
      </c>
      <c r="C187" s="184">
        <v>42</v>
      </c>
      <c r="D187" s="6" t="s">
        <v>3750</v>
      </c>
      <c r="E187" s="193"/>
      <c r="F187" s="6">
        <v>2910071655</v>
      </c>
      <c r="G187" s="6">
        <v>3197002213</v>
      </c>
      <c r="H187" s="199">
        <v>9</v>
      </c>
      <c r="I187" s="200" t="s">
        <v>3751</v>
      </c>
      <c r="J187" s="201">
        <v>15859</v>
      </c>
      <c r="K187" s="202"/>
      <c r="L187" s="202" t="s">
        <v>3745</v>
      </c>
      <c r="M187" s="202"/>
      <c r="N187" s="203">
        <v>1</v>
      </c>
      <c r="O187" s="199">
        <v>1</v>
      </c>
      <c r="P187" s="204">
        <v>0.34</v>
      </c>
      <c r="Q187" s="204">
        <v>9</v>
      </c>
      <c r="R187" s="6" t="s">
        <v>3740</v>
      </c>
      <c r="S187" s="6" t="s">
        <v>4034</v>
      </c>
      <c r="T187" s="193" t="s">
        <v>3742</v>
      </c>
      <c r="U187" s="193" t="s">
        <v>438</v>
      </c>
      <c r="V187" s="193" t="s">
        <v>3743</v>
      </c>
      <c r="W187" s="6"/>
      <c r="X187" s="197" t="s">
        <v>4035</v>
      </c>
      <c r="Y187" s="193" t="s">
        <v>3745</v>
      </c>
      <c r="Z187" s="194"/>
      <c r="AA187" s="6"/>
      <c r="AB187" s="205"/>
      <c r="AC187" s="6">
        <v>274</v>
      </c>
    </row>
    <row r="188" spans="1:29">
      <c r="A188" s="198">
        <v>45947</v>
      </c>
      <c r="B188" s="198">
        <v>45947</v>
      </c>
      <c r="C188" s="184">
        <v>42</v>
      </c>
      <c r="D188" s="6" t="s">
        <v>4037</v>
      </c>
      <c r="E188" s="193"/>
      <c r="F188" s="6">
        <v>2910071656</v>
      </c>
      <c r="G188" s="6">
        <v>3197002222</v>
      </c>
      <c r="H188" s="199">
        <v>71</v>
      </c>
      <c r="I188" s="200" t="s">
        <v>3751</v>
      </c>
      <c r="J188" s="201">
        <v>15860</v>
      </c>
      <c r="K188" s="202"/>
      <c r="L188" s="202" t="s">
        <v>3745</v>
      </c>
      <c r="M188" s="202"/>
      <c r="N188" s="203">
        <v>1</v>
      </c>
      <c r="O188" s="199">
        <v>1</v>
      </c>
      <c r="P188" s="204">
        <v>1.92</v>
      </c>
      <c r="Q188" s="204">
        <v>13</v>
      </c>
      <c r="R188" s="6" t="s">
        <v>3740</v>
      </c>
      <c r="S188" s="6" t="s">
        <v>4034</v>
      </c>
      <c r="T188" s="193" t="s">
        <v>3742</v>
      </c>
      <c r="U188" s="193" t="s">
        <v>438</v>
      </c>
      <c r="V188" s="193" t="s">
        <v>3743</v>
      </c>
      <c r="W188" s="6"/>
      <c r="X188" s="197" t="s">
        <v>4035</v>
      </c>
      <c r="Y188" s="193" t="s">
        <v>3745</v>
      </c>
      <c r="Z188" s="194"/>
      <c r="AA188" s="6"/>
      <c r="AB188" s="205"/>
      <c r="AC188" s="6">
        <v>274</v>
      </c>
    </row>
    <row r="189" spans="1:29">
      <c r="A189" s="198">
        <v>45947</v>
      </c>
      <c r="B189" s="198">
        <v>45947</v>
      </c>
      <c r="C189" s="184">
        <v>42</v>
      </c>
      <c r="D189" s="6" t="s">
        <v>4037</v>
      </c>
      <c r="E189" s="193"/>
      <c r="F189" s="6">
        <v>2910071657</v>
      </c>
      <c r="G189" s="6">
        <v>3197002183</v>
      </c>
      <c r="H189" s="199">
        <v>1873</v>
      </c>
      <c r="I189" s="200" t="s">
        <v>3755</v>
      </c>
      <c r="J189" s="201">
        <v>15861</v>
      </c>
      <c r="K189" s="202"/>
      <c r="L189" s="202" t="s">
        <v>3745</v>
      </c>
      <c r="M189" s="202"/>
      <c r="N189" s="203">
        <v>1</v>
      </c>
      <c r="O189" s="199">
        <v>12</v>
      </c>
      <c r="P189" s="204">
        <v>50.57</v>
      </c>
      <c r="Q189" s="204">
        <v>119</v>
      </c>
      <c r="R189" s="6" t="s">
        <v>3740</v>
      </c>
      <c r="S189" s="6" t="s">
        <v>4034</v>
      </c>
      <c r="T189" s="193" t="s">
        <v>3742</v>
      </c>
      <c r="U189" s="193" t="s">
        <v>438</v>
      </c>
      <c r="V189" s="193" t="s">
        <v>3743</v>
      </c>
      <c r="W189" s="6"/>
      <c r="X189" s="197" t="s">
        <v>4035</v>
      </c>
      <c r="Y189" s="193" t="s">
        <v>3745</v>
      </c>
      <c r="Z189" s="194"/>
      <c r="AA189" s="6"/>
      <c r="AB189" s="205"/>
      <c r="AC189" s="6">
        <v>274</v>
      </c>
    </row>
    <row r="190" spans="1:29">
      <c r="A190" s="198">
        <v>45947</v>
      </c>
      <c r="B190" s="198">
        <v>45947</v>
      </c>
      <c r="C190" s="184">
        <v>42</v>
      </c>
      <c r="D190" s="6" t="s">
        <v>3800</v>
      </c>
      <c r="E190" s="193"/>
      <c r="F190" s="6">
        <v>2910071658</v>
      </c>
      <c r="G190" s="6">
        <v>3197002083</v>
      </c>
      <c r="H190" s="199">
        <v>4032</v>
      </c>
      <c r="I190" s="200" t="s">
        <v>3759</v>
      </c>
      <c r="J190" s="201" t="s">
        <v>4038</v>
      </c>
      <c r="K190" s="202"/>
      <c r="L190" s="202">
        <v>1624.46</v>
      </c>
      <c r="M190" s="202"/>
      <c r="N190" s="203">
        <v>2</v>
      </c>
      <c r="O190" s="199">
        <v>24</v>
      </c>
      <c r="P190" s="204">
        <v>112.9</v>
      </c>
      <c r="Q190" s="204">
        <v>282</v>
      </c>
      <c r="R190" s="6" t="s">
        <v>3740</v>
      </c>
      <c r="S190" s="6" t="s">
        <v>4034</v>
      </c>
      <c r="T190" s="193" t="s">
        <v>3742</v>
      </c>
      <c r="U190" s="193" t="s">
        <v>438</v>
      </c>
      <c r="V190" s="193" t="s">
        <v>3743</v>
      </c>
      <c r="W190" s="6"/>
      <c r="X190" s="197" t="s">
        <v>4035</v>
      </c>
      <c r="Y190" s="193" t="s">
        <v>3745</v>
      </c>
      <c r="Z190" s="194"/>
      <c r="AA190" s="6"/>
      <c r="AB190" s="205"/>
      <c r="AC190" s="6">
        <v>274</v>
      </c>
    </row>
    <row r="191" spans="1:29">
      <c r="A191" s="198">
        <v>45947</v>
      </c>
      <c r="B191" s="198">
        <v>45947</v>
      </c>
      <c r="C191" s="184">
        <v>42</v>
      </c>
      <c r="D191" s="6" t="s">
        <v>3800</v>
      </c>
      <c r="E191" s="193"/>
      <c r="F191" s="6">
        <v>2910071659</v>
      </c>
      <c r="G191" s="6">
        <v>1197004451</v>
      </c>
      <c r="H191" s="199">
        <v>2016</v>
      </c>
      <c r="I191" s="200" t="s">
        <v>3759</v>
      </c>
      <c r="J191" s="201" t="s">
        <v>4039</v>
      </c>
      <c r="K191" s="202"/>
      <c r="L191" s="202">
        <v>812.23</v>
      </c>
      <c r="M191" s="202"/>
      <c r="N191" s="203">
        <v>1</v>
      </c>
      <c r="O191" s="199">
        <v>12</v>
      </c>
      <c r="P191" s="204">
        <v>56.45</v>
      </c>
      <c r="Q191" s="204">
        <v>141</v>
      </c>
      <c r="R191" s="6" t="s">
        <v>3740</v>
      </c>
      <c r="S191" s="6" t="s">
        <v>4034</v>
      </c>
      <c r="T191" s="193" t="s">
        <v>3742</v>
      </c>
      <c r="U191" s="193" t="s">
        <v>438</v>
      </c>
      <c r="V191" s="193" t="s">
        <v>3743</v>
      </c>
      <c r="W191" s="6"/>
      <c r="X191" s="197" t="s">
        <v>4035</v>
      </c>
      <c r="Y191" s="193" t="s">
        <v>3745</v>
      </c>
      <c r="Z191" s="194"/>
      <c r="AA191" s="6"/>
      <c r="AB191" s="205"/>
      <c r="AC191" s="6">
        <v>274</v>
      </c>
    </row>
    <row r="192" spans="1:29">
      <c r="A192" s="198">
        <v>45947</v>
      </c>
      <c r="B192" s="198">
        <v>45947</v>
      </c>
      <c r="C192" s="184">
        <v>42</v>
      </c>
      <c r="D192" s="6" t="s">
        <v>3803</v>
      </c>
      <c r="E192" s="193"/>
      <c r="F192" s="6">
        <v>2910071660</v>
      </c>
      <c r="G192" s="6">
        <v>3197002208</v>
      </c>
      <c r="H192" s="199">
        <v>2112</v>
      </c>
      <c r="I192" s="200" t="s">
        <v>3748</v>
      </c>
      <c r="J192" s="201" t="s">
        <v>4040</v>
      </c>
      <c r="K192" s="202"/>
      <c r="L192" s="202">
        <v>1207.17</v>
      </c>
      <c r="M192" s="202"/>
      <c r="N192" s="203">
        <v>1</v>
      </c>
      <c r="O192" s="199">
        <v>12</v>
      </c>
      <c r="P192" s="204">
        <v>82.37</v>
      </c>
      <c r="Q192" s="204">
        <v>180</v>
      </c>
      <c r="R192" s="6" t="s">
        <v>3740</v>
      </c>
      <c r="S192" s="6" t="s">
        <v>4034</v>
      </c>
      <c r="T192" s="193" t="s">
        <v>3742</v>
      </c>
      <c r="U192" s="193" t="s">
        <v>438</v>
      </c>
      <c r="V192" s="193" t="s">
        <v>3743</v>
      </c>
      <c r="W192" s="6"/>
      <c r="X192" s="197" t="s">
        <v>4035</v>
      </c>
      <c r="Y192" s="193" t="s">
        <v>3745</v>
      </c>
      <c r="Z192" s="194"/>
      <c r="AA192" s="6"/>
      <c r="AB192" s="205"/>
      <c r="AC192" s="6">
        <v>274</v>
      </c>
    </row>
    <row r="193" spans="1:29">
      <c r="A193" s="198">
        <v>45947</v>
      </c>
      <c r="B193" s="198">
        <v>45947</v>
      </c>
      <c r="C193" s="184">
        <v>42</v>
      </c>
      <c r="D193" s="6" t="s">
        <v>3782</v>
      </c>
      <c r="E193" s="193"/>
      <c r="F193" s="6">
        <v>2910071661</v>
      </c>
      <c r="G193" s="6">
        <v>1197004442</v>
      </c>
      <c r="H193" s="199">
        <v>683</v>
      </c>
      <c r="I193" s="200" t="s">
        <v>3738</v>
      </c>
      <c r="J193" s="201">
        <v>15857</v>
      </c>
      <c r="K193" s="202"/>
      <c r="L193" s="202" t="s">
        <v>3745</v>
      </c>
      <c r="M193" s="202"/>
      <c r="N193" s="203">
        <v>1</v>
      </c>
      <c r="O193" s="199">
        <v>5</v>
      </c>
      <c r="P193" s="204">
        <v>0</v>
      </c>
      <c r="Q193" s="204">
        <v>86</v>
      </c>
      <c r="R193" s="6" t="s">
        <v>3740</v>
      </c>
      <c r="S193" s="6" t="s">
        <v>4034</v>
      </c>
      <c r="T193" s="193" t="s">
        <v>3742</v>
      </c>
      <c r="U193" s="193" t="s">
        <v>438</v>
      </c>
      <c r="V193" s="193" t="s">
        <v>3743</v>
      </c>
      <c r="W193" s="6"/>
      <c r="X193" s="197" t="s">
        <v>4035</v>
      </c>
      <c r="Y193" s="193" t="s">
        <v>3745</v>
      </c>
      <c r="Z193" s="194"/>
      <c r="AA193" s="6"/>
      <c r="AB193" s="205"/>
      <c r="AC193" s="6">
        <v>274</v>
      </c>
    </row>
    <row r="194" spans="1:29">
      <c r="A194" s="198">
        <v>45953</v>
      </c>
      <c r="B194" s="198">
        <v>45953</v>
      </c>
      <c r="C194" s="184">
        <v>43</v>
      </c>
      <c r="D194" s="6" t="s">
        <v>3766</v>
      </c>
      <c r="E194" s="193"/>
      <c r="F194" s="6">
        <v>2910071741</v>
      </c>
      <c r="G194" s="6">
        <v>3197002187</v>
      </c>
      <c r="H194" s="199">
        <v>3456</v>
      </c>
      <c r="I194" s="200" t="s">
        <v>3767</v>
      </c>
      <c r="J194" s="201" t="s">
        <v>4041</v>
      </c>
      <c r="K194" s="202"/>
      <c r="L194" s="202">
        <v>3878.25</v>
      </c>
      <c r="M194" s="202"/>
      <c r="N194" s="203">
        <v>2</v>
      </c>
      <c r="O194" s="199">
        <v>24</v>
      </c>
      <c r="P194" s="204">
        <v>248.83</v>
      </c>
      <c r="Q194" s="204">
        <v>382</v>
      </c>
      <c r="R194" s="6" t="s">
        <v>3740</v>
      </c>
      <c r="S194" s="6" t="s">
        <v>4042</v>
      </c>
      <c r="T194" s="193" t="s">
        <v>3742</v>
      </c>
      <c r="U194" s="193" t="s">
        <v>438</v>
      </c>
      <c r="V194" s="193" t="s">
        <v>3743</v>
      </c>
      <c r="W194" s="6" t="s">
        <v>4043</v>
      </c>
      <c r="X194" s="161" t="s">
        <v>3765</v>
      </c>
      <c r="Y194" s="193" t="s">
        <v>3745</v>
      </c>
      <c r="Z194" s="194"/>
      <c r="AA194" s="6"/>
      <c r="AB194" s="205"/>
      <c r="AC194" s="6">
        <v>276</v>
      </c>
    </row>
    <row r="195" spans="1:29">
      <c r="A195" s="198">
        <v>45953</v>
      </c>
      <c r="B195" s="198">
        <v>45953</v>
      </c>
      <c r="C195" s="184">
        <v>43</v>
      </c>
      <c r="D195" s="6" t="s">
        <v>3737</v>
      </c>
      <c r="E195" s="193"/>
      <c r="F195" s="6">
        <v>2910071742</v>
      </c>
      <c r="G195" s="6">
        <v>1197004449</v>
      </c>
      <c r="H195" s="199">
        <v>2592</v>
      </c>
      <c r="I195" s="200" t="s">
        <v>3738</v>
      </c>
      <c r="J195" s="201" t="s">
        <v>4044</v>
      </c>
      <c r="K195" s="202"/>
      <c r="L195" s="202">
        <v>3275.39</v>
      </c>
      <c r="M195" s="202"/>
      <c r="N195" s="203">
        <v>2</v>
      </c>
      <c r="O195" s="199">
        <v>24</v>
      </c>
      <c r="P195" s="204">
        <v>189.22</v>
      </c>
      <c r="Q195" s="204">
        <v>307</v>
      </c>
      <c r="R195" s="6" t="s">
        <v>3740</v>
      </c>
      <c r="S195" s="6" t="s">
        <v>4042</v>
      </c>
      <c r="T195" s="193" t="s">
        <v>3742</v>
      </c>
      <c r="U195" s="193" t="s">
        <v>438</v>
      </c>
      <c r="V195" s="193" t="s">
        <v>3743</v>
      </c>
      <c r="W195" s="6" t="s">
        <v>4045</v>
      </c>
      <c r="X195" s="161" t="s">
        <v>3765</v>
      </c>
      <c r="Y195" s="193" t="s">
        <v>3745</v>
      </c>
      <c r="Z195" s="194"/>
      <c r="AA195" s="6"/>
      <c r="AB195" s="205"/>
      <c r="AC195" s="6">
        <v>276</v>
      </c>
    </row>
    <row r="196" spans="1:29">
      <c r="A196" s="198">
        <v>45953</v>
      </c>
      <c r="B196" s="198">
        <v>45953</v>
      </c>
      <c r="C196" s="184">
        <v>43</v>
      </c>
      <c r="D196" s="6" t="s">
        <v>3771</v>
      </c>
      <c r="E196" s="193"/>
      <c r="F196" s="6">
        <v>2910071743</v>
      </c>
      <c r="G196" s="6">
        <v>3197002099</v>
      </c>
      <c r="H196" s="199">
        <v>3456</v>
      </c>
      <c r="I196" s="200" t="s">
        <v>3767</v>
      </c>
      <c r="J196" s="201" t="s">
        <v>4046</v>
      </c>
      <c r="K196" s="202"/>
      <c r="L196" s="202">
        <v>3878.25</v>
      </c>
      <c r="M196" s="202"/>
      <c r="N196" s="203">
        <v>2</v>
      </c>
      <c r="O196" s="199">
        <v>24</v>
      </c>
      <c r="P196" s="204">
        <v>248.83</v>
      </c>
      <c r="Q196" s="204">
        <v>384</v>
      </c>
      <c r="R196" s="6" t="s">
        <v>3740</v>
      </c>
      <c r="S196" s="6" t="s">
        <v>4042</v>
      </c>
      <c r="T196" s="193" t="s">
        <v>3742</v>
      </c>
      <c r="U196" s="193" t="s">
        <v>438</v>
      </c>
      <c r="V196" s="193" t="s">
        <v>3743</v>
      </c>
      <c r="W196" s="6" t="s">
        <v>4047</v>
      </c>
      <c r="X196" s="161" t="s">
        <v>3765</v>
      </c>
      <c r="Y196" s="193" t="s">
        <v>3745</v>
      </c>
      <c r="Z196" s="194"/>
      <c r="AA196" s="6"/>
      <c r="AB196" s="205"/>
      <c r="AC196" s="6">
        <v>276</v>
      </c>
    </row>
    <row r="197" spans="1:29">
      <c r="A197" s="198">
        <v>45953</v>
      </c>
      <c r="B197" s="198">
        <v>45953</v>
      </c>
      <c r="C197" s="184">
        <v>43</v>
      </c>
      <c r="D197" s="6" t="s">
        <v>3774</v>
      </c>
      <c r="E197" s="193"/>
      <c r="F197" s="6">
        <v>2910071744</v>
      </c>
      <c r="G197" s="6">
        <v>3197002176</v>
      </c>
      <c r="H197" s="199">
        <v>2016</v>
      </c>
      <c r="I197" s="200" t="s">
        <v>3759</v>
      </c>
      <c r="J197" s="201">
        <v>15884</v>
      </c>
      <c r="K197" s="202"/>
      <c r="L197" s="202" t="s">
        <v>3745</v>
      </c>
      <c r="M197" s="202"/>
      <c r="N197" s="203">
        <v>1</v>
      </c>
      <c r="O197" s="199">
        <v>12</v>
      </c>
      <c r="P197" s="204">
        <v>53.43</v>
      </c>
      <c r="Q197" s="204">
        <v>124</v>
      </c>
      <c r="R197" s="6" t="s">
        <v>3740</v>
      </c>
      <c r="S197" s="6" t="s">
        <v>4042</v>
      </c>
      <c r="T197" s="193" t="s">
        <v>3742</v>
      </c>
      <c r="U197" s="193" t="s">
        <v>438</v>
      </c>
      <c r="V197" s="193" t="s">
        <v>3743</v>
      </c>
      <c r="W197" s="6" t="s">
        <v>4048</v>
      </c>
      <c r="X197" s="161" t="s">
        <v>3765</v>
      </c>
      <c r="Y197" s="193" t="s">
        <v>3745</v>
      </c>
      <c r="Z197" s="194"/>
      <c r="AA197" s="6"/>
      <c r="AB197" s="205"/>
      <c r="AC197" s="6">
        <v>276</v>
      </c>
    </row>
    <row r="198" spans="1:29">
      <c r="A198" s="198">
        <v>45953</v>
      </c>
      <c r="B198" s="198">
        <v>45953</v>
      </c>
      <c r="C198" s="184">
        <v>43</v>
      </c>
      <c r="D198" s="6" t="s">
        <v>3758</v>
      </c>
      <c r="E198" s="193"/>
      <c r="F198" s="6">
        <v>2910071745</v>
      </c>
      <c r="G198" s="6">
        <v>1197004438</v>
      </c>
      <c r="H198" s="199">
        <v>7680</v>
      </c>
      <c r="I198" s="200" t="s">
        <v>3759</v>
      </c>
      <c r="J198" s="201" t="s">
        <v>4049</v>
      </c>
      <c r="K198" s="202"/>
      <c r="L198" s="202">
        <v>3468.98</v>
      </c>
      <c r="M198" s="202"/>
      <c r="N198" s="203">
        <v>2</v>
      </c>
      <c r="O198" s="199">
        <v>24</v>
      </c>
      <c r="P198" s="204">
        <v>153.6</v>
      </c>
      <c r="Q198" s="204">
        <v>322</v>
      </c>
      <c r="R198" s="6" t="s">
        <v>3740</v>
      </c>
      <c r="S198" s="6" t="s">
        <v>4042</v>
      </c>
      <c r="T198" s="193" t="s">
        <v>3742</v>
      </c>
      <c r="U198" s="193" t="s">
        <v>438</v>
      </c>
      <c r="V198" s="193" t="s">
        <v>3743</v>
      </c>
      <c r="W198" s="6" t="s">
        <v>4050</v>
      </c>
      <c r="X198" s="161" t="s">
        <v>3765</v>
      </c>
      <c r="Y198" s="193" t="s">
        <v>3745</v>
      </c>
      <c r="Z198" s="194"/>
      <c r="AA198" s="6"/>
      <c r="AB198" s="205"/>
      <c r="AC198" s="6">
        <v>276</v>
      </c>
    </row>
    <row r="199" spans="1:29">
      <c r="A199" s="198">
        <v>45953</v>
      </c>
      <c r="B199" s="198">
        <v>45953</v>
      </c>
      <c r="C199" s="184">
        <v>43</v>
      </c>
      <c r="D199" s="6" t="s">
        <v>3758</v>
      </c>
      <c r="E199" s="193"/>
      <c r="F199" s="6">
        <v>2910071746</v>
      </c>
      <c r="G199" s="6">
        <v>3197002169</v>
      </c>
      <c r="H199" s="199">
        <v>3840</v>
      </c>
      <c r="I199" s="200" t="s">
        <v>3759</v>
      </c>
      <c r="J199" s="201" t="s">
        <v>4051</v>
      </c>
      <c r="K199" s="202"/>
      <c r="L199" s="202">
        <v>1734.49</v>
      </c>
      <c r="M199" s="202"/>
      <c r="N199" s="203">
        <v>1</v>
      </c>
      <c r="O199" s="199">
        <v>12</v>
      </c>
      <c r="P199" s="204">
        <v>76.8</v>
      </c>
      <c r="Q199" s="204">
        <v>159</v>
      </c>
      <c r="R199" s="6" t="s">
        <v>3740</v>
      </c>
      <c r="S199" s="6" t="s">
        <v>4042</v>
      </c>
      <c r="T199" s="193" t="s">
        <v>3742</v>
      </c>
      <c r="U199" s="193" t="s">
        <v>438</v>
      </c>
      <c r="V199" s="193" t="s">
        <v>3743</v>
      </c>
      <c r="W199" s="6" t="s">
        <v>4050</v>
      </c>
      <c r="X199" s="161" t="s">
        <v>3765</v>
      </c>
      <c r="Y199" s="193" t="s">
        <v>3745</v>
      </c>
      <c r="Z199" s="194"/>
      <c r="AA199" s="6"/>
      <c r="AB199" s="205"/>
      <c r="AC199" s="6">
        <v>276</v>
      </c>
    </row>
    <row r="200" spans="1:29">
      <c r="A200" s="198">
        <v>45953</v>
      </c>
      <c r="B200" s="198">
        <v>45953</v>
      </c>
      <c r="C200" s="184">
        <v>43</v>
      </c>
      <c r="D200" s="6" t="s">
        <v>4009</v>
      </c>
      <c r="E200" s="193"/>
      <c r="F200" s="6">
        <v>2910071747</v>
      </c>
      <c r="G200" s="6">
        <v>3467000002</v>
      </c>
      <c r="H200" s="199">
        <v>10000</v>
      </c>
      <c r="I200" s="200" t="s">
        <v>3738</v>
      </c>
      <c r="J200" s="201">
        <v>15880</v>
      </c>
      <c r="K200" s="202"/>
      <c r="L200" s="202" t="s">
        <v>3745</v>
      </c>
      <c r="M200" s="202"/>
      <c r="N200" s="203">
        <v>1</v>
      </c>
      <c r="O200" s="199">
        <v>1</v>
      </c>
      <c r="P200" s="204">
        <v>9.9</v>
      </c>
      <c r="Q200" s="204">
        <v>15</v>
      </c>
      <c r="R200" s="6" t="s">
        <v>3740</v>
      </c>
      <c r="S200" s="6" t="s">
        <v>4042</v>
      </c>
      <c r="T200" s="193" t="s">
        <v>3742</v>
      </c>
      <c r="U200" s="193" t="s">
        <v>438</v>
      </c>
      <c r="V200" s="193" t="s">
        <v>3743</v>
      </c>
      <c r="W200" s="6" t="s">
        <v>4052</v>
      </c>
      <c r="X200" s="161" t="s">
        <v>3765</v>
      </c>
      <c r="Y200" s="193" t="s">
        <v>3745</v>
      </c>
      <c r="Z200" s="194"/>
      <c r="AA200" s="6"/>
      <c r="AB200" s="205"/>
      <c r="AC200" s="6">
        <v>276</v>
      </c>
    </row>
    <row r="201" spans="1:29">
      <c r="A201" s="198">
        <v>45954</v>
      </c>
      <c r="B201" s="198">
        <v>45958</v>
      </c>
      <c r="C201" s="184">
        <v>43</v>
      </c>
      <c r="D201" s="6" t="s">
        <v>3747</v>
      </c>
      <c r="E201" s="193"/>
      <c r="F201" s="6">
        <v>2910071770</v>
      </c>
      <c r="G201" s="6">
        <v>1197004483</v>
      </c>
      <c r="H201" s="199">
        <v>3840</v>
      </c>
      <c r="I201" s="200" t="s">
        <v>3872</v>
      </c>
      <c r="J201" s="201" t="s">
        <v>4053</v>
      </c>
      <c r="K201" s="202"/>
      <c r="L201" s="202">
        <v>1077.18</v>
      </c>
      <c r="M201" s="202"/>
      <c r="N201" s="203">
        <v>1</v>
      </c>
      <c r="O201" s="199">
        <v>12</v>
      </c>
      <c r="P201" s="204">
        <v>80.64</v>
      </c>
      <c r="Q201" s="204">
        <v>162</v>
      </c>
      <c r="R201" s="6" t="s">
        <v>3740</v>
      </c>
      <c r="S201" s="6" t="s">
        <v>4054</v>
      </c>
      <c r="T201" s="193" t="s">
        <v>3742</v>
      </c>
      <c r="U201" s="193" t="s">
        <v>438</v>
      </c>
      <c r="V201" s="193" t="s">
        <v>3743</v>
      </c>
      <c r="W201" s="6"/>
      <c r="X201" s="197" t="s">
        <v>4055</v>
      </c>
      <c r="Y201" s="193" t="s">
        <v>3745</v>
      </c>
      <c r="Z201" s="194"/>
      <c r="AA201" s="6"/>
      <c r="AB201" s="205"/>
      <c r="AC201" s="6">
        <v>277</v>
      </c>
    </row>
    <row r="202" spans="1:29">
      <c r="A202" s="198">
        <v>45954</v>
      </c>
      <c r="B202" s="198">
        <v>45958</v>
      </c>
      <c r="C202" s="184">
        <v>43</v>
      </c>
      <c r="D202" s="6" t="s">
        <v>3791</v>
      </c>
      <c r="E202" s="193"/>
      <c r="F202" s="6">
        <v>2910071771</v>
      </c>
      <c r="G202" s="6">
        <v>1197004469</v>
      </c>
      <c r="H202" s="199">
        <v>2016</v>
      </c>
      <c r="I202" s="200" t="s">
        <v>3755</v>
      </c>
      <c r="J202" s="201" t="s">
        <v>4056</v>
      </c>
      <c r="K202" s="202"/>
      <c r="L202" s="202">
        <v>838.21</v>
      </c>
      <c r="M202" s="202"/>
      <c r="N202" s="203">
        <v>1</v>
      </c>
      <c r="O202" s="199">
        <v>12</v>
      </c>
      <c r="P202" s="204">
        <v>54.43</v>
      </c>
      <c r="Q202" s="204">
        <v>140</v>
      </c>
      <c r="R202" s="6" t="s">
        <v>3740</v>
      </c>
      <c r="S202" s="6" t="s">
        <v>4054</v>
      </c>
      <c r="T202" s="193" t="s">
        <v>3742</v>
      </c>
      <c r="U202" s="193" t="s">
        <v>438</v>
      </c>
      <c r="V202" s="193" t="s">
        <v>3743</v>
      </c>
      <c r="W202" s="6"/>
      <c r="X202" s="197" t="s">
        <v>4055</v>
      </c>
      <c r="Y202" s="193" t="s">
        <v>3745</v>
      </c>
      <c r="Z202" s="194"/>
      <c r="AA202" s="6"/>
      <c r="AB202" s="205"/>
      <c r="AC202" s="6">
        <v>277</v>
      </c>
    </row>
    <row r="203" spans="1:29">
      <c r="A203" s="198">
        <v>45954</v>
      </c>
      <c r="B203" s="198">
        <v>45958</v>
      </c>
      <c r="C203" s="184">
        <v>43</v>
      </c>
      <c r="D203" s="6" t="s">
        <v>3791</v>
      </c>
      <c r="E203" s="193"/>
      <c r="F203" s="6">
        <v>2910071772</v>
      </c>
      <c r="G203" s="6">
        <v>1197004470</v>
      </c>
      <c r="H203" s="199">
        <v>2016</v>
      </c>
      <c r="I203" s="200" t="s">
        <v>3755</v>
      </c>
      <c r="J203" s="201" t="s">
        <v>4057</v>
      </c>
      <c r="K203" s="202"/>
      <c r="L203" s="202">
        <v>838.21</v>
      </c>
      <c r="M203" s="202"/>
      <c r="N203" s="203">
        <v>1</v>
      </c>
      <c r="O203" s="199">
        <v>12</v>
      </c>
      <c r="P203" s="204">
        <v>54.43</v>
      </c>
      <c r="Q203" s="204">
        <v>140</v>
      </c>
      <c r="R203" s="6" t="s">
        <v>3740</v>
      </c>
      <c r="S203" s="6" t="s">
        <v>4054</v>
      </c>
      <c r="T203" s="193" t="s">
        <v>3742</v>
      </c>
      <c r="U203" s="193" t="s">
        <v>438</v>
      </c>
      <c r="V203" s="193" t="s">
        <v>3743</v>
      </c>
      <c r="W203" s="6"/>
      <c r="X203" s="197" t="s">
        <v>4055</v>
      </c>
      <c r="Y203" s="193" t="s">
        <v>3745</v>
      </c>
      <c r="Z203" s="194"/>
      <c r="AA203" s="6"/>
      <c r="AB203" s="205"/>
      <c r="AC203" s="6">
        <v>277</v>
      </c>
    </row>
    <row r="204" spans="1:29">
      <c r="A204" s="198">
        <v>45954</v>
      </c>
      <c r="B204" s="198">
        <v>45958</v>
      </c>
      <c r="C204" s="184">
        <v>43</v>
      </c>
      <c r="D204" s="6" t="s">
        <v>3791</v>
      </c>
      <c r="E204" s="193"/>
      <c r="F204" s="6">
        <v>2910071773</v>
      </c>
      <c r="G204" s="6">
        <v>1197004500</v>
      </c>
      <c r="H204" s="199">
        <v>2016</v>
      </c>
      <c r="I204" s="200" t="s">
        <v>3755</v>
      </c>
      <c r="J204" s="201" t="s">
        <v>4058</v>
      </c>
      <c r="K204" s="202"/>
      <c r="L204" s="202">
        <v>838.21</v>
      </c>
      <c r="M204" s="202"/>
      <c r="N204" s="203">
        <v>1</v>
      </c>
      <c r="O204" s="199">
        <v>12</v>
      </c>
      <c r="P204" s="204">
        <v>54.43</v>
      </c>
      <c r="Q204" s="204">
        <v>140</v>
      </c>
      <c r="R204" s="6" t="s">
        <v>3740</v>
      </c>
      <c r="S204" s="6" t="s">
        <v>4054</v>
      </c>
      <c r="T204" s="193" t="s">
        <v>3742</v>
      </c>
      <c r="U204" s="193" t="s">
        <v>438</v>
      </c>
      <c r="V204" s="193" t="s">
        <v>3743</v>
      </c>
      <c r="W204" s="6"/>
      <c r="X204" s="197" t="s">
        <v>4055</v>
      </c>
      <c r="Y204" s="193" t="s">
        <v>3745</v>
      </c>
      <c r="Z204" s="194"/>
      <c r="AA204" s="6"/>
      <c r="AB204" s="205"/>
      <c r="AC204" s="6">
        <v>277</v>
      </c>
    </row>
    <row r="205" spans="1:29">
      <c r="A205" s="198">
        <v>45954</v>
      </c>
      <c r="B205" s="198">
        <v>45958</v>
      </c>
      <c r="C205" s="184">
        <v>43</v>
      </c>
      <c r="D205" s="6" t="s">
        <v>3774</v>
      </c>
      <c r="E205" s="193"/>
      <c r="F205" s="6">
        <v>2910071774</v>
      </c>
      <c r="G205" s="6">
        <v>1197004478</v>
      </c>
      <c r="H205" s="199">
        <v>2016</v>
      </c>
      <c r="I205" s="200" t="s">
        <v>3759</v>
      </c>
      <c r="J205" s="201" t="s">
        <v>4059</v>
      </c>
      <c r="K205" s="202"/>
      <c r="L205" s="202">
        <v>900.12</v>
      </c>
      <c r="M205" s="202"/>
      <c r="N205" s="203">
        <v>1</v>
      </c>
      <c r="O205" s="199">
        <v>12</v>
      </c>
      <c r="P205" s="204">
        <v>53.43</v>
      </c>
      <c r="Q205" s="204">
        <v>142.03</v>
      </c>
      <c r="R205" s="6" t="s">
        <v>3740</v>
      </c>
      <c r="S205" s="6" t="s">
        <v>4054</v>
      </c>
      <c r="T205" s="193" t="s">
        <v>3742</v>
      </c>
      <c r="U205" s="193" t="s">
        <v>438</v>
      </c>
      <c r="V205" s="193" t="s">
        <v>3743</v>
      </c>
      <c r="W205" s="6"/>
      <c r="X205" s="197" t="s">
        <v>4055</v>
      </c>
      <c r="Y205" s="193" t="s">
        <v>3745</v>
      </c>
      <c r="Z205" s="194"/>
      <c r="AA205" s="6"/>
      <c r="AB205" s="205"/>
      <c r="AC205" s="6">
        <v>277</v>
      </c>
    </row>
    <row r="206" spans="1:29">
      <c r="A206" s="198">
        <v>45954</v>
      </c>
      <c r="B206" s="198">
        <v>45958</v>
      </c>
      <c r="C206" s="184">
        <v>43</v>
      </c>
      <c r="D206" s="6" t="s">
        <v>3800</v>
      </c>
      <c r="E206" s="193"/>
      <c r="F206" s="6">
        <v>2910071775</v>
      </c>
      <c r="G206" s="6">
        <v>3197002210</v>
      </c>
      <c r="H206" s="199">
        <v>1417</v>
      </c>
      <c r="I206" s="200" t="s">
        <v>3759</v>
      </c>
      <c r="J206" s="201" t="s">
        <v>4060</v>
      </c>
      <c r="K206" s="202"/>
      <c r="L206" s="202">
        <v>659.74</v>
      </c>
      <c r="M206" s="202"/>
      <c r="N206" s="203">
        <v>1</v>
      </c>
      <c r="O206" s="199">
        <v>9</v>
      </c>
      <c r="P206" s="204">
        <v>39.68</v>
      </c>
      <c r="Q206" s="204">
        <v>100</v>
      </c>
      <c r="R206" s="6" t="s">
        <v>3740</v>
      </c>
      <c r="S206" s="6" t="s">
        <v>4054</v>
      </c>
      <c r="T206" s="193" t="s">
        <v>3742</v>
      </c>
      <c r="U206" s="193" t="s">
        <v>438</v>
      </c>
      <c r="V206" s="193" t="s">
        <v>3743</v>
      </c>
      <c r="W206" s="6"/>
      <c r="X206" s="197" t="s">
        <v>4055</v>
      </c>
      <c r="Y206" s="193" t="s">
        <v>3745</v>
      </c>
      <c r="Z206" s="194"/>
      <c r="AA206" s="6"/>
      <c r="AB206" s="205"/>
      <c r="AC206" s="6">
        <v>277</v>
      </c>
    </row>
    <row r="207" spans="1:29">
      <c r="A207" s="198">
        <v>45954</v>
      </c>
      <c r="B207" s="198">
        <v>45958</v>
      </c>
      <c r="C207" s="184">
        <v>43</v>
      </c>
      <c r="D207" s="6" t="s">
        <v>3865</v>
      </c>
      <c r="E207" s="193"/>
      <c r="F207" s="6">
        <v>2910071776</v>
      </c>
      <c r="G207" s="6">
        <v>3197002216</v>
      </c>
      <c r="H207" s="199">
        <v>3840</v>
      </c>
      <c r="I207" s="200" t="s">
        <v>3759</v>
      </c>
      <c r="J207" s="201" t="s">
        <v>4061</v>
      </c>
      <c r="K207" s="202"/>
      <c r="L207" s="202">
        <v>1087.3699999999999</v>
      </c>
      <c r="M207" s="202"/>
      <c r="N207" s="203">
        <v>1</v>
      </c>
      <c r="O207" s="199">
        <v>12</v>
      </c>
      <c r="P207" s="204">
        <v>80.64</v>
      </c>
      <c r="Q207" s="204">
        <v>171.57</v>
      </c>
      <c r="R207" s="6" t="s">
        <v>3740</v>
      </c>
      <c r="S207" s="6" t="s">
        <v>4054</v>
      </c>
      <c r="T207" s="193" t="s">
        <v>3742</v>
      </c>
      <c r="U207" s="193" t="s">
        <v>438</v>
      </c>
      <c r="V207" s="193" t="s">
        <v>3743</v>
      </c>
      <c r="W207" s="6"/>
      <c r="X207" s="197" t="s">
        <v>4055</v>
      </c>
      <c r="Y207" s="193" t="s">
        <v>3745</v>
      </c>
      <c r="Z207" s="194"/>
      <c r="AA207" s="6"/>
      <c r="AB207" s="205"/>
      <c r="AC207" s="6">
        <v>277</v>
      </c>
    </row>
    <row r="208" spans="1:29">
      <c r="A208" s="198">
        <v>45954</v>
      </c>
      <c r="B208" s="198">
        <v>45958</v>
      </c>
      <c r="C208" s="184">
        <v>43</v>
      </c>
      <c r="D208" s="6" t="s">
        <v>3894</v>
      </c>
      <c r="E208" s="193"/>
      <c r="F208" s="6">
        <v>2910071777</v>
      </c>
      <c r="G208" s="6">
        <v>3237000014</v>
      </c>
      <c r="H208" s="199">
        <v>3360</v>
      </c>
      <c r="I208" s="200" t="s">
        <v>3748</v>
      </c>
      <c r="J208" s="201" t="s">
        <v>4062</v>
      </c>
      <c r="K208" s="202"/>
      <c r="L208" s="202">
        <v>867.9</v>
      </c>
      <c r="M208" s="202"/>
      <c r="N208" s="203">
        <v>1</v>
      </c>
      <c r="O208" s="199">
        <v>8</v>
      </c>
      <c r="P208" s="204">
        <v>63.84</v>
      </c>
      <c r="Q208" s="204">
        <v>117</v>
      </c>
      <c r="R208" s="6" t="s">
        <v>3740</v>
      </c>
      <c r="S208" s="6" t="s">
        <v>4054</v>
      </c>
      <c r="T208" s="193" t="s">
        <v>3742</v>
      </c>
      <c r="U208" s="193" t="s">
        <v>438</v>
      </c>
      <c r="V208" s="193" t="s">
        <v>3743</v>
      </c>
      <c r="W208" s="6"/>
      <c r="X208" s="197" t="s">
        <v>4055</v>
      </c>
      <c r="Y208" s="193" t="s">
        <v>3745</v>
      </c>
      <c r="Z208" s="194"/>
      <c r="AA208" s="6"/>
      <c r="AB208" s="205"/>
      <c r="AC208" s="6">
        <v>277</v>
      </c>
    </row>
    <row r="209" spans="1:29">
      <c r="A209" s="198">
        <v>45954</v>
      </c>
      <c r="B209" s="198">
        <v>45958</v>
      </c>
      <c r="C209" s="184">
        <v>43</v>
      </c>
      <c r="D209" s="6" t="s">
        <v>3939</v>
      </c>
      <c r="E209" s="193"/>
      <c r="F209" s="6">
        <v>2910071778</v>
      </c>
      <c r="G209" s="6">
        <v>3237000004</v>
      </c>
      <c r="H209" s="199">
        <v>1533</v>
      </c>
      <c r="I209" s="200" t="s">
        <v>3872</v>
      </c>
      <c r="J209" s="201" t="s">
        <v>4063</v>
      </c>
      <c r="K209" s="202"/>
      <c r="L209" s="202">
        <v>299.60000000000002</v>
      </c>
      <c r="M209" s="202"/>
      <c r="N209" s="203">
        <v>1</v>
      </c>
      <c r="O209" s="199">
        <v>2</v>
      </c>
      <c r="P209" s="204">
        <v>1.53</v>
      </c>
      <c r="Q209" s="204">
        <v>27</v>
      </c>
      <c r="R209" s="6" t="s">
        <v>3740</v>
      </c>
      <c r="S209" s="6" t="s">
        <v>4054</v>
      </c>
      <c r="T209" s="193" t="s">
        <v>3742</v>
      </c>
      <c r="U209" s="193" t="s">
        <v>438</v>
      </c>
      <c r="V209" s="193" t="s">
        <v>3743</v>
      </c>
      <c r="W209" s="6"/>
      <c r="X209" s="197" t="s">
        <v>4055</v>
      </c>
      <c r="Y209" s="193" t="s">
        <v>3745</v>
      </c>
      <c r="Z209" s="194"/>
      <c r="AA209" s="6"/>
      <c r="AB209" s="205"/>
      <c r="AC209" s="6">
        <v>277</v>
      </c>
    </row>
    <row r="210" spans="1:29">
      <c r="A210" s="198">
        <v>45954</v>
      </c>
      <c r="B210" s="198">
        <v>45954</v>
      </c>
      <c r="C210" s="184">
        <v>43</v>
      </c>
      <c r="D210" s="6" t="s">
        <v>3826</v>
      </c>
      <c r="E210" s="193"/>
      <c r="F210" s="6">
        <v>2910071791</v>
      </c>
      <c r="G210" s="6">
        <v>1197004490</v>
      </c>
      <c r="H210" s="199">
        <v>3840</v>
      </c>
      <c r="I210" s="200" t="s">
        <v>3755</v>
      </c>
      <c r="J210" s="201">
        <v>15899</v>
      </c>
      <c r="K210" s="202"/>
      <c r="L210" s="207" t="s">
        <v>4064</v>
      </c>
      <c r="M210" s="202"/>
      <c r="N210" s="203">
        <v>1</v>
      </c>
      <c r="O210" s="199">
        <v>12</v>
      </c>
      <c r="P210" s="204">
        <v>84.48</v>
      </c>
      <c r="Q210" s="204">
        <v>161</v>
      </c>
      <c r="R210" s="6" t="s">
        <v>3740</v>
      </c>
      <c r="S210" s="6" t="s">
        <v>4065</v>
      </c>
      <c r="T210" s="193" t="s">
        <v>3742</v>
      </c>
      <c r="U210" s="193" t="s">
        <v>438</v>
      </c>
      <c r="V210" s="193" t="s">
        <v>3743</v>
      </c>
      <c r="W210" s="6" t="s">
        <v>4032</v>
      </c>
      <c r="X210" s="161" t="s">
        <v>3765</v>
      </c>
      <c r="Y210" s="193" t="s">
        <v>3745</v>
      </c>
      <c r="Z210" s="194"/>
      <c r="AA210" s="6"/>
      <c r="AB210" s="205"/>
      <c r="AC210" s="6">
        <v>278</v>
      </c>
    </row>
    <row r="211" spans="1:29">
      <c r="A211" s="198">
        <v>45954</v>
      </c>
      <c r="B211" s="198">
        <v>45954</v>
      </c>
      <c r="C211" s="184">
        <v>43</v>
      </c>
      <c r="D211" s="6" t="s">
        <v>3771</v>
      </c>
      <c r="E211" s="193"/>
      <c r="F211" s="6">
        <v>2910071792</v>
      </c>
      <c r="G211" s="6">
        <v>3197002098</v>
      </c>
      <c r="H211" s="199">
        <v>3456</v>
      </c>
      <c r="I211" s="200" t="s">
        <v>3767</v>
      </c>
      <c r="J211" s="201">
        <v>15898</v>
      </c>
      <c r="K211" s="202"/>
      <c r="L211" s="202" t="s">
        <v>3745</v>
      </c>
      <c r="M211" s="202"/>
      <c r="N211" s="203">
        <v>2</v>
      </c>
      <c r="O211" s="199">
        <v>24</v>
      </c>
      <c r="P211" s="204">
        <v>248.83</v>
      </c>
      <c r="Q211" s="204">
        <v>382</v>
      </c>
      <c r="R211" s="6" t="s">
        <v>3740</v>
      </c>
      <c r="S211" s="6" t="s">
        <v>4065</v>
      </c>
      <c r="T211" s="193" t="s">
        <v>3742</v>
      </c>
      <c r="U211" s="193" t="s">
        <v>438</v>
      </c>
      <c r="V211" s="193" t="s">
        <v>3743</v>
      </c>
      <c r="W211" s="6" t="s">
        <v>4047</v>
      </c>
      <c r="X211" s="161" t="s">
        <v>3765</v>
      </c>
      <c r="Y211" s="193" t="s">
        <v>3745</v>
      </c>
      <c r="Z211" s="194"/>
      <c r="AA211" s="6"/>
      <c r="AB211" s="205"/>
      <c r="AC211" s="6">
        <v>278</v>
      </c>
    </row>
    <row r="212" spans="1:29">
      <c r="A212" s="198">
        <v>45954</v>
      </c>
      <c r="B212" s="198">
        <v>45954</v>
      </c>
      <c r="C212" s="184">
        <v>43</v>
      </c>
      <c r="D212" s="6" t="s">
        <v>3758</v>
      </c>
      <c r="E212" s="193"/>
      <c r="F212" s="6">
        <v>2910071793</v>
      </c>
      <c r="G212" s="6">
        <v>3197002168</v>
      </c>
      <c r="H212" s="199">
        <v>7680</v>
      </c>
      <c r="I212" s="200" t="s">
        <v>3759</v>
      </c>
      <c r="J212" s="201">
        <v>15901</v>
      </c>
      <c r="K212" s="202"/>
      <c r="L212" s="202" t="s">
        <v>3745</v>
      </c>
      <c r="M212" s="202"/>
      <c r="N212" s="203">
        <v>2</v>
      </c>
      <c r="O212" s="199">
        <v>24</v>
      </c>
      <c r="P212" s="204">
        <v>153.6</v>
      </c>
      <c r="Q212" s="204">
        <v>319</v>
      </c>
      <c r="R212" s="6" t="s">
        <v>3740</v>
      </c>
      <c r="S212" s="6" t="s">
        <v>4065</v>
      </c>
      <c r="T212" s="193" t="s">
        <v>3742</v>
      </c>
      <c r="U212" s="193" t="s">
        <v>438</v>
      </c>
      <c r="V212" s="193" t="s">
        <v>3743</v>
      </c>
      <c r="W212" s="6" t="s">
        <v>4050</v>
      </c>
      <c r="X212" s="161" t="s">
        <v>3765</v>
      </c>
      <c r="Y212" s="193" t="s">
        <v>3745</v>
      </c>
      <c r="Z212" s="194"/>
      <c r="AA212" s="6"/>
      <c r="AB212" s="205"/>
      <c r="AC212" s="6">
        <v>278</v>
      </c>
    </row>
    <row r="213" spans="1:29">
      <c r="A213" s="198">
        <v>45958</v>
      </c>
      <c r="B213" s="198">
        <v>45958</v>
      </c>
      <c r="C213" s="184">
        <v>44</v>
      </c>
      <c r="D213" s="6" t="s">
        <v>3737</v>
      </c>
      <c r="E213" s="193"/>
      <c r="F213" s="6">
        <v>2910071854</v>
      </c>
      <c r="G213" s="6">
        <v>3197002080</v>
      </c>
      <c r="H213" s="199">
        <v>1296</v>
      </c>
      <c r="I213" s="200" t="s">
        <v>3738</v>
      </c>
      <c r="J213" s="201">
        <v>15929</v>
      </c>
      <c r="K213" s="202"/>
      <c r="L213" s="207" t="s">
        <v>4066</v>
      </c>
      <c r="M213" s="202"/>
      <c r="N213" s="203">
        <v>1</v>
      </c>
      <c r="O213" s="199">
        <v>12</v>
      </c>
      <c r="P213" s="204">
        <v>94.61</v>
      </c>
      <c r="Q213" s="204">
        <v>151</v>
      </c>
      <c r="R213" s="6" t="s">
        <v>3740</v>
      </c>
      <c r="S213" s="6" t="s">
        <v>4067</v>
      </c>
      <c r="T213" s="193" t="s">
        <v>3742</v>
      </c>
      <c r="U213" s="193" t="s">
        <v>438</v>
      </c>
      <c r="V213" s="193" t="s">
        <v>3743</v>
      </c>
      <c r="W213" s="6" t="s">
        <v>4045</v>
      </c>
      <c r="X213" s="161" t="s">
        <v>3765</v>
      </c>
      <c r="Y213" s="193" t="s">
        <v>3745</v>
      </c>
      <c r="Z213" s="194"/>
      <c r="AA213" s="6"/>
      <c r="AB213" s="205"/>
      <c r="AC213" s="6">
        <v>280</v>
      </c>
    </row>
    <row r="214" spans="1:29">
      <c r="A214" s="198">
        <v>45958</v>
      </c>
      <c r="B214" s="198">
        <v>45958</v>
      </c>
      <c r="C214" s="184">
        <v>44</v>
      </c>
      <c r="D214" s="6" t="s">
        <v>3737</v>
      </c>
      <c r="E214" s="193"/>
      <c r="F214" s="6">
        <v>2910071855</v>
      </c>
      <c r="G214" s="6">
        <v>3197002138</v>
      </c>
      <c r="H214" s="199">
        <v>1296</v>
      </c>
      <c r="I214" s="200" t="s">
        <v>3738</v>
      </c>
      <c r="J214" s="201">
        <v>15930</v>
      </c>
      <c r="K214" s="202"/>
      <c r="L214" s="202" t="s">
        <v>3745</v>
      </c>
      <c r="M214" s="202"/>
      <c r="N214" s="203">
        <v>1</v>
      </c>
      <c r="O214" s="199">
        <v>12</v>
      </c>
      <c r="P214" s="204">
        <v>94.61</v>
      </c>
      <c r="Q214" s="204">
        <v>152</v>
      </c>
      <c r="R214" s="6" t="s">
        <v>3740</v>
      </c>
      <c r="S214" s="6" t="s">
        <v>4067</v>
      </c>
      <c r="T214" s="193" t="s">
        <v>3742</v>
      </c>
      <c r="U214" s="193" t="s">
        <v>438</v>
      </c>
      <c r="V214" s="193" t="s">
        <v>3743</v>
      </c>
      <c r="W214" s="6" t="s">
        <v>4045</v>
      </c>
      <c r="X214" s="161" t="s">
        <v>3765</v>
      </c>
      <c r="Y214" s="193" t="s">
        <v>3745</v>
      </c>
      <c r="Z214" s="194"/>
      <c r="AA214" s="6"/>
      <c r="AB214" s="205"/>
      <c r="AC214" s="6">
        <v>280</v>
      </c>
    </row>
    <row r="215" spans="1:29">
      <c r="A215" s="198">
        <v>45958</v>
      </c>
      <c r="B215" s="198">
        <v>45958</v>
      </c>
      <c r="C215" s="184">
        <v>44</v>
      </c>
      <c r="D215" s="6" t="s">
        <v>3771</v>
      </c>
      <c r="E215" s="193"/>
      <c r="F215" s="6">
        <v>2910071856</v>
      </c>
      <c r="G215" s="6">
        <v>3197002099</v>
      </c>
      <c r="H215" s="199">
        <v>1728</v>
      </c>
      <c r="I215" s="200" t="s">
        <v>3767</v>
      </c>
      <c r="J215" s="201">
        <v>15931</v>
      </c>
      <c r="K215" s="202"/>
      <c r="L215" s="202" t="s">
        <v>3745</v>
      </c>
      <c r="M215" s="202"/>
      <c r="N215" s="203">
        <v>1</v>
      </c>
      <c r="O215" s="199">
        <v>12</v>
      </c>
      <c r="P215" s="204">
        <v>124.42</v>
      </c>
      <c r="Q215" s="204">
        <v>191.4</v>
      </c>
      <c r="R215" s="6" t="s">
        <v>3740</v>
      </c>
      <c r="S215" s="6" t="s">
        <v>4067</v>
      </c>
      <c r="T215" s="193" t="s">
        <v>3742</v>
      </c>
      <c r="U215" s="193" t="s">
        <v>438</v>
      </c>
      <c r="V215" s="193" t="s">
        <v>3743</v>
      </c>
      <c r="W215" s="6" t="s">
        <v>4047</v>
      </c>
      <c r="X215" s="161" t="s">
        <v>3765</v>
      </c>
      <c r="Y215" s="193" t="s">
        <v>3745</v>
      </c>
      <c r="Z215" s="194"/>
      <c r="AA215" s="6"/>
      <c r="AB215" s="205"/>
      <c r="AC215" s="6">
        <v>280</v>
      </c>
    </row>
    <row r="216" spans="1:29">
      <c r="A216" s="198">
        <v>45958</v>
      </c>
      <c r="B216" s="198">
        <v>45958</v>
      </c>
      <c r="C216" s="184">
        <v>44</v>
      </c>
      <c r="D216" s="6" t="s">
        <v>4009</v>
      </c>
      <c r="E216" s="193"/>
      <c r="F216" s="6">
        <v>2910071857</v>
      </c>
      <c r="G216" s="6">
        <v>3467000003</v>
      </c>
      <c r="H216" s="199">
        <v>10000</v>
      </c>
      <c r="I216" s="200" t="s">
        <v>3738</v>
      </c>
      <c r="J216" s="201">
        <v>15928</v>
      </c>
      <c r="K216" s="202"/>
      <c r="L216" s="202" t="s">
        <v>3745</v>
      </c>
      <c r="M216" s="202"/>
      <c r="N216" s="203">
        <v>1</v>
      </c>
      <c r="O216" s="199">
        <v>1</v>
      </c>
      <c r="P216" s="204">
        <v>9.9</v>
      </c>
      <c r="Q216" s="204">
        <v>14</v>
      </c>
      <c r="R216" s="6" t="s">
        <v>3740</v>
      </c>
      <c r="S216" s="6" t="s">
        <v>4067</v>
      </c>
      <c r="T216" s="193" t="s">
        <v>3742</v>
      </c>
      <c r="U216" s="193" t="s">
        <v>438</v>
      </c>
      <c r="V216" s="193" t="s">
        <v>3743</v>
      </c>
      <c r="W216" s="6" t="s">
        <v>4052</v>
      </c>
      <c r="X216" s="161" t="s">
        <v>3765</v>
      </c>
      <c r="Y216" s="193" t="s">
        <v>3745</v>
      </c>
      <c r="Z216" s="194"/>
      <c r="AA216" s="6"/>
      <c r="AB216" s="205"/>
      <c r="AC216" s="6">
        <v>280</v>
      </c>
    </row>
    <row r="217" spans="1:29">
      <c r="A217" s="198">
        <v>45961</v>
      </c>
      <c r="B217" s="198">
        <v>45961</v>
      </c>
      <c r="C217" s="184">
        <v>44</v>
      </c>
      <c r="D217" s="6" t="s">
        <v>3747</v>
      </c>
      <c r="E217" s="193"/>
      <c r="F217" s="6">
        <v>2910071987</v>
      </c>
      <c r="G217" s="6">
        <v>1197004483</v>
      </c>
      <c r="H217" s="199">
        <v>3840</v>
      </c>
      <c r="I217" s="200" t="s">
        <v>3872</v>
      </c>
      <c r="J217" s="201" t="s">
        <v>4068</v>
      </c>
      <c r="K217" s="202"/>
      <c r="L217" s="202">
        <v>1978.63</v>
      </c>
      <c r="M217" s="202"/>
      <c r="N217" s="203">
        <v>1</v>
      </c>
      <c r="O217" s="199">
        <v>12</v>
      </c>
      <c r="P217" s="204">
        <v>80.64</v>
      </c>
      <c r="Q217" s="204">
        <v>177</v>
      </c>
      <c r="R217" s="6" t="s">
        <v>3740</v>
      </c>
      <c r="S217" s="6" t="s">
        <v>4069</v>
      </c>
      <c r="T217" s="193" t="s">
        <v>3742</v>
      </c>
      <c r="U217" s="193" t="s">
        <v>438</v>
      </c>
      <c r="V217" s="193" t="s">
        <v>3743</v>
      </c>
      <c r="W217" s="6"/>
      <c r="X217" s="147" t="s">
        <v>1255</v>
      </c>
      <c r="Y217" s="193" t="s">
        <v>3745</v>
      </c>
      <c r="Z217" s="194"/>
      <c r="AA217" s="6"/>
      <c r="AB217" s="205"/>
      <c r="AC217" s="6">
        <v>281</v>
      </c>
    </row>
    <row r="218" spans="1:29">
      <c r="A218" s="198">
        <v>45961</v>
      </c>
      <c r="B218" s="198">
        <v>45961</v>
      </c>
      <c r="C218" s="184">
        <v>44</v>
      </c>
      <c r="D218" s="6" t="s">
        <v>3766</v>
      </c>
      <c r="E218" s="193"/>
      <c r="F218" s="6">
        <v>2910071988</v>
      </c>
      <c r="G218" s="6">
        <v>3197002096</v>
      </c>
      <c r="H218" s="199">
        <v>1567</v>
      </c>
      <c r="I218" s="200" t="s">
        <v>3767</v>
      </c>
      <c r="J218" s="201" t="s">
        <v>4070</v>
      </c>
      <c r="K218" s="202"/>
      <c r="L218" s="202">
        <v>2053.4299999999998</v>
      </c>
      <c r="M218" s="202"/>
      <c r="N218" s="203">
        <v>1</v>
      </c>
      <c r="O218" s="199">
        <v>11</v>
      </c>
      <c r="P218" s="204">
        <v>112.82</v>
      </c>
      <c r="Q218" s="204">
        <v>177</v>
      </c>
      <c r="R218" s="6" t="s">
        <v>3740</v>
      </c>
      <c r="S218" s="6" t="s">
        <v>4069</v>
      </c>
      <c r="T218" s="193" t="s">
        <v>3742</v>
      </c>
      <c r="U218" s="193" t="s">
        <v>438</v>
      </c>
      <c r="V218" s="193" t="s">
        <v>3743</v>
      </c>
      <c r="W218" s="6"/>
      <c r="X218" s="197" t="s">
        <v>1255</v>
      </c>
      <c r="Y218" s="193" t="s">
        <v>3745</v>
      </c>
      <c r="Z218" s="194"/>
      <c r="AA218" s="6"/>
      <c r="AB218" s="205"/>
      <c r="AC218" s="6">
        <v>281</v>
      </c>
    </row>
    <row r="219" spans="1:29">
      <c r="A219" s="198">
        <v>45961</v>
      </c>
      <c r="B219" s="198">
        <v>45961</v>
      </c>
      <c r="C219" s="184">
        <v>44</v>
      </c>
      <c r="D219" s="6" t="s">
        <v>3774</v>
      </c>
      <c r="E219" s="193"/>
      <c r="F219" s="6">
        <v>2910071989</v>
      </c>
      <c r="G219" s="6">
        <v>3197002212</v>
      </c>
      <c r="H219" s="199">
        <v>2016</v>
      </c>
      <c r="I219" s="200" t="s">
        <v>3759</v>
      </c>
      <c r="J219" s="201" t="s">
        <v>4071</v>
      </c>
      <c r="K219" s="202"/>
      <c r="L219" s="202">
        <v>1653.4</v>
      </c>
      <c r="M219" s="202"/>
      <c r="N219" s="203">
        <v>1</v>
      </c>
      <c r="O219" s="199">
        <v>12</v>
      </c>
      <c r="P219" s="204">
        <v>53.43</v>
      </c>
      <c r="Q219" s="204">
        <v>142.03</v>
      </c>
      <c r="R219" s="6" t="s">
        <v>3740</v>
      </c>
      <c r="S219" s="6" t="s">
        <v>4069</v>
      </c>
      <c r="T219" s="193" t="s">
        <v>3742</v>
      </c>
      <c r="U219" s="193" t="s">
        <v>438</v>
      </c>
      <c r="V219" s="193" t="s">
        <v>3743</v>
      </c>
      <c r="W219" s="6"/>
      <c r="X219" s="197" t="s">
        <v>1255</v>
      </c>
      <c r="Y219" s="193" t="s">
        <v>3745</v>
      </c>
      <c r="Z219" s="194"/>
      <c r="AA219" s="6"/>
      <c r="AB219" s="205"/>
      <c r="AC219" s="6">
        <v>281</v>
      </c>
    </row>
    <row r="220" spans="1:29">
      <c r="A220" s="198">
        <v>45961</v>
      </c>
      <c r="B220" s="198">
        <v>45961</v>
      </c>
      <c r="C220" s="184">
        <v>44</v>
      </c>
      <c r="D220" s="6" t="s">
        <v>3774</v>
      </c>
      <c r="E220" s="193"/>
      <c r="F220" s="6">
        <v>2910071990</v>
      </c>
      <c r="G220" s="6">
        <v>1197004499</v>
      </c>
      <c r="H220" s="199">
        <v>1186</v>
      </c>
      <c r="I220" s="200" t="s">
        <v>3759</v>
      </c>
      <c r="J220" s="201" t="s">
        <v>4072</v>
      </c>
      <c r="K220" s="202"/>
      <c r="L220" s="202">
        <v>1150.54</v>
      </c>
      <c r="M220" s="202"/>
      <c r="N220" s="203">
        <v>1</v>
      </c>
      <c r="O220" s="199">
        <v>8</v>
      </c>
      <c r="P220" s="204">
        <v>31.43</v>
      </c>
      <c r="Q220" s="204">
        <v>84</v>
      </c>
      <c r="R220" s="6" t="s">
        <v>3740</v>
      </c>
      <c r="S220" s="6" t="s">
        <v>4069</v>
      </c>
      <c r="T220" s="193" t="s">
        <v>3742</v>
      </c>
      <c r="U220" s="193" t="s">
        <v>438</v>
      </c>
      <c r="V220" s="193" t="s">
        <v>3743</v>
      </c>
      <c r="W220" s="6"/>
      <c r="X220" s="197" t="s">
        <v>1255</v>
      </c>
      <c r="Y220" s="193" t="s">
        <v>3745</v>
      </c>
      <c r="Z220" s="194"/>
      <c r="AA220" s="6"/>
      <c r="AB220" s="205"/>
      <c r="AC220" s="6">
        <v>281</v>
      </c>
    </row>
    <row r="221" spans="1:29">
      <c r="A221" s="198">
        <v>45961</v>
      </c>
      <c r="B221" s="198">
        <v>45961</v>
      </c>
      <c r="C221" s="184">
        <v>44</v>
      </c>
      <c r="D221" s="6" t="s">
        <v>3758</v>
      </c>
      <c r="E221" s="193"/>
      <c r="F221" s="6">
        <v>2910071991</v>
      </c>
      <c r="G221" s="6">
        <v>1197004472</v>
      </c>
      <c r="H221" s="199">
        <v>7680</v>
      </c>
      <c r="I221" s="200" t="s">
        <v>3759</v>
      </c>
      <c r="J221" s="201">
        <v>15992</v>
      </c>
      <c r="K221" s="202"/>
      <c r="L221" s="202" t="s">
        <v>3745</v>
      </c>
      <c r="M221" s="202"/>
      <c r="N221" s="203">
        <v>2</v>
      </c>
      <c r="O221" s="199">
        <v>24</v>
      </c>
      <c r="P221" s="204">
        <v>153.6</v>
      </c>
      <c r="Q221" s="204">
        <v>334</v>
      </c>
      <c r="R221" s="6" t="s">
        <v>3740</v>
      </c>
      <c r="S221" s="6" t="s">
        <v>4069</v>
      </c>
      <c r="T221" s="193" t="s">
        <v>3742</v>
      </c>
      <c r="U221" s="193" t="s">
        <v>438</v>
      </c>
      <c r="V221" s="193" t="s">
        <v>3743</v>
      </c>
      <c r="W221" s="6"/>
      <c r="X221" s="197" t="s">
        <v>1255</v>
      </c>
      <c r="Y221" s="193" t="s">
        <v>3745</v>
      </c>
      <c r="Z221" s="194"/>
      <c r="AA221" s="6"/>
      <c r="AB221" s="205"/>
      <c r="AC221" s="6">
        <v>281</v>
      </c>
    </row>
    <row r="222" spans="1:29">
      <c r="A222" s="198">
        <v>45961</v>
      </c>
      <c r="B222" s="198">
        <v>45961</v>
      </c>
      <c r="C222" s="184">
        <v>44</v>
      </c>
      <c r="D222" s="6" t="s">
        <v>3754</v>
      </c>
      <c r="E222" s="193"/>
      <c r="F222" s="6">
        <v>2910071992</v>
      </c>
      <c r="G222" s="6">
        <v>3197002214</v>
      </c>
      <c r="H222" s="199">
        <v>242</v>
      </c>
      <c r="I222" s="200" t="s">
        <v>3755</v>
      </c>
      <c r="J222" s="201" t="s">
        <v>4073</v>
      </c>
      <c r="K222" s="202"/>
      <c r="L222" s="202">
        <v>545.02</v>
      </c>
      <c r="M222" s="202"/>
      <c r="N222" s="203">
        <v>1</v>
      </c>
      <c r="O222" s="199">
        <v>2</v>
      </c>
      <c r="P222" s="204">
        <v>9.1999999999999993</v>
      </c>
      <c r="Q222" s="204">
        <v>43</v>
      </c>
      <c r="R222" s="6" t="s">
        <v>3740</v>
      </c>
      <c r="S222" s="6" t="s">
        <v>4069</v>
      </c>
      <c r="T222" s="193" t="s">
        <v>3742</v>
      </c>
      <c r="U222" s="193" t="s">
        <v>438</v>
      </c>
      <c r="V222" s="193" t="s">
        <v>3743</v>
      </c>
      <c r="W222" s="6"/>
      <c r="X222" s="147" t="s">
        <v>1255</v>
      </c>
      <c r="Y222" s="193" t="s">
        <v>3745</v>
      </c>
      <c r="Z222" s="194"/>
      <c r="AA222" s="6"/>
      <c r="AB222" s="205"/>
      <c r="AC222" s="6">
        <v>281</v>
      </c>
    </row>
    <row r="223" spans="1:29">
      <c r="A223" s="198">
        <v>45961</v>
      </c>
      <c r="B223" s="198">
        <v>45961</v>
      </c>
      <c r="C223" s="184">
        <v>44</v>
      </c>
      <c r="D223" s="6" t="s">
        <v>3777</v>
      </c>
      <c r="E223" s="193"/>
      <c r="F223" s="6">
        <v>2910071973</v>
      </c>
      <c r="G223" s="6">
        <v>3197002162</v>
      </c>
      <c r="H223" s="199">
        <v>1296</v>
      </c>
      <c r="I223" s="200" t="s">
        <v>3748</v>
      </c>
      <c r="J223" s="201">
        <v>15975</v>
      </c>
      <c r="K223" s="202"/>
      <c r="L223" s="207" t="s">
        <v>4074</v>
      </c>
      <c r="M223" s="202"/>
      <c r="N223" s="203">
        <v>1</v>
      </c>
      <c r="O223" s="199">
        <v>12</v>
      </c>
      <c r="P223" s="204">
        <v>90.72</v>
      </c>
      <c r="Q223" s="204">
        <v>150</v>
      </c>
      <c r="R223" s="6" t="s">
        <v>3740</v>
      </c>
      <c r="S223" s="6" t="s">
        <v>4075</v>
      </c>
      <c r="T223" s="193" t="s">
        <v>3742</v>
      </c>
      <c r="U223" s="193" t="s">
        <v>438</v>
      </c>
      <c r="V223" s="193" t="s">
        <v>3743</v>
      </c>
      <c r="W223" s="6" t="s">
        <v>4076</v>
      </c>
      <c r="X223" s="161" t="s">
        <v>3765</v>
      </c>
      <c r="Y223" s="193" t="s">
        <v>3745</v>
      </c>
      <c r="Z223" s="194"/>
      <c r="AA223" s="6"/>
      <c r="AB223" s="205"/>
      <c r="AC223" s="6">
        <v>282</v>
      </c>
    </row>
    <row r="224" spans="1:29">
      <c r="A224" s="198">
        <v>45961</v>
      </c>
      <c r="B224" s="198">
        <v>45961</v>
      </c>
      <c r="C224" s="184">
        <v>44</v>
      </c>
      <c r="D224" s="6" t="s">
        <v>3737</v>
      </c>
      <c r="E224" s="193"/>
      <c r="F224" s="6">
        <v>2910071974</v>
      </c>
      <c r="G224" s="6">
        <v>3197002138</v>
      </c>
      <c r="H224" s="199">
        <v>2592</v>
      </c>
      <c r="I224" s="200" t="s">
        <v>3738</v>
      </c>
      <c r="J224" s="201">
        <v>15993</v>
      </c>
      <c r="K224" s="202"/>
      <c r="L224" s="202" t="s">
        <v>3745</v>
      </c>
      <c r="M224" s="202"/>
      <c r="N224" s="203">
        <v>2</v>
      </c>
      <c r="O224" s="199">
        <v>24</v>
      </c>
      <c r="P224" s="204">
        <v>189.22</v>
      </c>
      <c r="Q224" s="204">
        <v>306</v>
      </c>
      <c r="R224" s="6" t="s">
        <v>3740</v>
      </c>
      <c r="S224" s="6" t="s">
        <v>4075</v>
      </c>
      <c r="T224" s="193" t="s">
        <v>3742</v>
      </c>
      <c r="U224" s="193" t="s">
        <v>438</v>
      </c>
      <c r="V224" s="193" t="s">
        <v>3743</v>
      </c>
      <c r="W224" s="6" t="s">
        <v>4045</v>
      </c>
      <c r="X224" s="161" t="s">
        <v>3765</v>
      </c>
      <c r="Y224" s="193" t="s">
        <v>3745</v>
      </c>
      <c r="Z224" s="194"/>
      <c r="AA224" s="6"/>
      <c r="AB224" s="205"/>
      <c r="AC224" s="6">
        <v>282</v>
      </c>
    </row>
    <row r="225" spans="1:29">
      <c r="A225" s="198">
        <v>45961</v>
      </c>
      <c r="B225" s="198">
        <v>45961</v>
      </c>
      <c r="C225" s="184">
        <v>44</v>
      </c>
      <c r="D225" s="6" t="s">
        <v>3771</v>
      </c>
      <c r="E225" s="193"/>
      <c r="F225" s="6">
        <v>2910071975</v>
      </c>
      <c r="G225" s="6">
        <v>3197002099</v>
      </c>
      <c r="H225" s="199">
        <v>3456</v>
      </c>
      <c r="I225" s="200" t="s">
        <v>3767</v>
      </c>
      <c r="J225" s="201">
        <v>15976</v>
      </c>
      <c r="K225" s="202"/>
      <c r="L225" s="202" t="s">
        <v>3745</v>
      </c>
      <c r="M225" s="202"/>
      <c r="N225" s="203">
        <v>2</v>
      </c>
      <c r="O225" s="199">
        <v>24</v>
      </c>
      <c r="P225" s="204">
        <v>248.83</v>
      </c>
      <c r="Q225" s="204">
        <v>386</v>
      </c>
      <c r="R225" s="6" t="s">
        <v>3740</v>
      </c>
      <c r="S225" s="6" t="s">
        <v>4075</v>
      </c>
      <c r="T225" s="193" t="s">
        <v>3742</v>
      </c>
      <c r="U225" s="193" t="s">
        <v>438</v>
      </c>
      <c r="V225" s="193" t="s">
        <v>3743</v>
      </c>
      <c r="W225" s="6" t="s">
        <v>4047</v>
      </c>
      <c r="X225" s="161" t="s">
        <v>3765</v>
      </c>
      <c r="Y225" s="193" t="s">
        <v>3745</v>
      </c>
      <c r="Z225" s="194"/>
      <c r="AA225" s="6"/>
      <c r="AB225" s="205"/>
      <c r="AC225" s="6">
        <v>282</v>
      </c>
    </row>
    <row r="226" spans="1:29">
      <c r="A226" s="198">
        <v>45961</v>
      </c>
      <c r="B226" s="198">
        <v>45961</v>
      </c>
      <c r="C226" s="184">
        <v>44</v>
      </c>
      <c r="D226" s="6" t="s">
        <v>4009</v>
      </c>
      <c r="E226" s="193"/>
      <c r="F226" s="6">
        <v>2910071976</v>
      </c>
      <c r="G226" s="6">
        <v>3467000004</v>
      </c>
      <c r="H226" s="199">
        <v>10000</v>
      </c>
      <c r="I226" s="200" t="s">
        <v>3738</v>
      </c>
      <c r="J226" s="201">
        <v>15974</v>
      </c>
      <c r="K226" s="202"/>
      <c r="L226" s="202" t="s">
        <v>3745</v>
      </c>
      <c r="M226" s="202"/>
      <c r="N226" s="203">
        <v>1</v>
      </c>
      <c r="O226" s="199">
        <v>1</v>
      </c>
      <c r="P226" s="204">
        <v>9.9</v>
      </c>
      <c r="Q226" s="204">
        <v>15</v>
      </c>
      <c r="R226" s="6" t="s">
        <v>3740</v>
      </c>
      <c r="S226" s="6" t="s">
        <v>4075</v>
      </c>
      <c r="T226" s="193" t="s">
        <v>3742</v>
      </c>
      <c r="U226" s="193" t="s">
        <v>438</v>
      </c>
      <c r="V226" s="193" t="s">
        <v>3743</v>
      </c>
      <c r="W226" s="6" t="s">
        <v>3745</v>
      </c>
      <c r="X226" s="161" t="s">
        <v>3765</v>
      </c>
      <c r="Y226" s="193" t="s">
        <v>3745</v>
      </c>
      <c r="Z226" s="194"/>
      <c r="AA226" s="6"/>
      <c r="AB226" s="205"/>
      <c r="AC226" s="6">
        <v>282</v>
      </c>
    </row>
    <row r="227" spans="1:29">
      <c r="A227" s="198">
        <v>45968</v>
      </c>
      <c r="B227" s="198">
        <v>45968</v>
      </c>
      <c r="C227" s="184">
        <v>45</v>
      </c>
      <c r="D227" s="6" t="s">
        <v>3777</v>
      </c>
      <c r="E227" s="193"/>
      <c r="F227" s="6">
        <v>2910072132</v>
      </c>
      <c r="G227" s="6">
        <v>3197002167</v>
      </c>
      <c r="H227" s="199">
        <v>1296</v>
      </c>
      <c r="I227" s="200" t="s">
        <v>3748</v>
      </c>
      <c r="J227" s="201">
        <v>16046</v>
      </c>
      <c r="K227" s="202"/>
      <c r="L227" s="207" t="s">
        <v>4077</v>
      </c>
      <c r="M227" s="202"/>
      <c r="N227" s="203">
        <v>1</v>
      </c>
      <c r="O227" s="199">
        <v>12</v>
      </c>
      <c r="P227" s="204">
        <v>90.72</v>
      </c>
      <c r="Q227" s="204">
        <v>149</v>
      </c>
      <c r="R227" s="6" t="s">
        <v>3740</v>
      </c>
      <c r="S227" s="6" t="s">
        <v>4078</v>
      </c>
      <c r="T227" s="193" t="s">
        <v>3742</v>
      </c>
      <c r="U227" s="193" t="s">
        <v>438</v>
      </c>
      <c r="V227" s="193" t="s">
        <v>3743</v>
      </c>
      <c r="W227" s="6" t="s">
        <v>4076</v>
      </c>
      <c r="X227" s="161" t="s">
        <v>3765</v>
      </c>
      <c r="Y227" s="193" t="s">
        <v>3745</v>
      </c>
      <c r="Z227" s="194"/>
      <c r="AA227" s="6"/>
      <c r="AB227" s="205"/>
      <c r="AC227" s="6">
        <v>284</v>
      </c>
    </row>
    <row r="228" spans="1:29">
      <c r="A228" s="198">
        <v>45968</v>
      </c>
      <c r="B228" s="198">
        <v>45968</v>
      </c>
      <c r="C228" s="184">
        <v>45</v>
      </c>
      <c r="D228" s="6" t="s">
        <v>3777</v>
      </c>
      <c r="E228" s="193"/>
      <c r="F228" s="6">
        <v>2910072133</v>
      </c>
      <c r="G228" s="6">
        <v>1197004468</v>
      </c>
      <c r="H228" s="199">
        <v>1296</v>
      </c>
      <c r="I228" s="200" t="s">
        <v>3748</v>
      </c>
      <c r="J228" s="201">
        <v>16047</v>
      </c>
      <c r="K228" s="202"/>
      <c r="L228" s="202" t="s">
        <v>3745</v>
      </c>
      <c r="M228" s="202"/>
      <c r="N228" s="203">
        <v>1</v>
      </c>
      <c r="O228" s="199">
        <v>12</v>
      </c>
      <c r="P228" s="204">
        <v>90.72</v>
      </c>
      <c r="Q228" s="204">
        <v>150</v>
      </c>
      <c r="R228" s="6" t="s">
        <v>3740</v>
      </c>
      <c r="S228" s="6" t="s">
        <v>4078</v>
      </c>
      <c r="T228" s="193" t="s">
        <v>3742</v>
      </c>
      <c r="U228" s="193" t="s">
        <v>438</v>
      </c>
      <c r="V228" s="193" t="s">
        <v>3743</v>
      </c>
      <c r="W228" s="6" t="s">
        <v>4076</v>
      </c>
      <c r="X228" s="161" t="s">
        <v>3765</v>
      </c>
      <c r="Y228" s="193" t="s">
        <v>3745</v>
      </c>
      <c r="Z228" s="194"/>
      <c r="AA228" s="6"/>
      <c r="AB228" s="205"/>
      <c r="AC228" s="6">
        <v>284</v>
      </c>
    </row>
    <row r="229" spans="1:29">
      <c r="A229" s="198">
        <v>45968</v>
      </c>
      <c r="B229" s="198">
        <v>45968</v>
      </c>
      <c r="C229" s="184">
        <v>45</v>
      </c>
      <c r="D229" s="6" t="s">
        <v>3777</v>
      </c>
      <c r="E229" s="193"/>
      <c r="F229" s="6">
        <v>2910072134</v>
      </c>
      <c r="G229" s="6">
        <v>1197004471</v>
      </c>
      <c r="H229" s="199">
        <v>1296</v>
      </c>
      <c r="I229" s="200" t="s">
        <v>3748</v>
      </c>
      <c r="J229" s="201">
        <v>16045</v>
      </c>
      <c r="K229" s="202"/>
      <c r="L229" s="202" t="s">
        <v>3745</v>
      </c>
      <c r="M229" s="202"/>
      <c r="N229" s="203">
        <v>1</v>
      </c>
      <c r="O229" s="199">
        <v>12</v>
      </c>
      <c r="P229" s="204">
        <v>90.72</v>
      </c>
      <c r="Q229" s="204">
        <v>153</v>
      </c>
      <c r="R229" s="6" t="s">
        <v>3740</v>
      </c>
      <c r="S229" s="6" t="s">
        <v>4078</v>
      </c>
      <c r="T229" s="193" t="s">
        <v>3742</v>
      </c>
      <c r="U229" s="193" t="s">
        <v>438</v>
      </c>
      <c r="V229" s="193" t="s">
        <v>3743</v>
      </c>
      <c r="W229" s="6" t="s">
        <v>4076</v>
      </c>
      <c r="X229" s="161" t="s">
        <v>3765</v>
      </c>
      <c r="Y229" s="193" t="s">
        <v>3745</v>
      </c>
      <c r="Z229" s="194"/>
      <c r="AA229" s="6"/>
      <c r="AB229" s="205"/>
      <c r="AC229" s="6">
        <v>284</v>
      </c>
    </row>
    <row r="230" spans="1:29">
      <c r="A230" s="198">
        <v>45968</v>
      </c>
      <c r="B230" s="198">
        <v>45968</v>
      </c>
      <c r="C230" s="184">
        <v>45</v>
      </c>
      <c r="D230" s="6" t="s">
        <v>3777</v>
      </c>
      <c r="E230" s="193"/>
      <c r="F230" s="6">
        <v>2910072135</v>
      </c>
      <c r="G230" s="6">
        <v>3197002209</v>
      </c>
      <c r="H230" s="199">
        <v>2592</v>
      </c>
      <c r="I230" s="200" t="s">
        <v>3748</v>
      </c>
      <c r="J230" s="201">
        <v>16048</v>
      </c>
      <c r="K230" s="202"/>
      <c r="L230" s="202" t="s">
        <v>3745</v>
      </c>
      <c r="M230" s="202"/>
      <c r="N230" s="203">
        <v>2</v>
      </c>
      <c r="O230" s="199">
        <v>24</v>
      </c>
      <c r="P230" s="204">
        <v>181.44</v>
      </c>
      <c r="Q230" s="204">
        <v>300</v>
      </c>
      <c r="R230" s="6" t="s">
        <v>3740</v>
      </c>
      <c r="S230" s="6" t="s">
        <v>4078</v>
      </c>
      <c r="T230" s="193" t="s">
        <v>3742</v>
      </c>
      <c r="U230" s="193" t="s">
        <v>438</v>
      </c>
      <c r="V230" s="193" t="s">
        <v>3743</v>
      </c>
      <c r="W230" s="6" t="s">
        <v>4076</v>
      </c>
      <c r="X230" s="161" t="s">
        <v>3765</v>
      </c>
      <c r="Y230" s="193" t="s">
        <v>3745</v>
      </c>
      <c r="Z230" s="194"/>
      <c r="AA230" s="6"/>
      <c r="AB230" s="205"/>
      <c r="AC230" s="6">
        <v>284</v>
      </c>
    </row>
    <row r="231" spans="1:29">
      <c r="A231" s="198">
        <v>45968</v>
      </c>
      <c r="B231" s="198">
        <v>45968</v>
      </c>
      <c r="C231" s="184">
        <v>45</v>
      </c>
      <c r="D231" s="161" t="s">
        <v>3737</v>
      </c>
      <c r="E231" s="185"/>
      <c r="F231" s="161">
        <v>2910072136</v>
      </c>
      <c r="G231" s="161">
        <v>1197004462</v>
      </c>
      <c r="H231" s="186">
        <v>1296</v>
      </c>
      <c r="I231" s="187" t="s">
        <v>3738</v>
      </c>
      <c r="J231" s="188">
        <v>16042</v>
      </c>
      <c r="K231" s="189"/>
      <c r="L231" s="189" t="s">
        <v>3745</v>
      </c>
      <c r="M231" s="189"/>
      <c r="N231" s="190">
        <v>1</v>
      </c>
      <c r="O231" s="186">
        <v>12</v>
      </c>
      <c r="P231" s="191">
        <v>94.61</v>
      </c>
      <c r="Q231" s="191">
        <v>152</v>
      </c>
      <c r="R231" s="161" t="s">
        <v>3740</v>
      </c>
      <c r="S231" s="161" t="s">
        <v>4078</v>
      </c>
      <c r="T231" s="185" t="s">
        <v>3742</v>
      </c>
      <c r="U231" s="185" t="s">
        <v>438</v>
      </c>
      <c r="V231" s="185" t="s">
        <v>3743</v>
      </c>
      <c r="W231" s="161" t="s">
        <v>4045</v>
      </c>
      <c r="X231" s="161" t="s">
        <v>3765</v>
      </c>
      <c r="Y231" s="185" t="s">
        <v>3745</v>
      </c>
      <c r="Z231" s="208"/>
      <c r="AA231" s="161"/>
      <c r="AB231" s="195"/>
      <c r="AC231" s="161">
        <v>284</v>
      </c>
    </row>
    <row r="232" spans="1:29">
      <c r="A232" s="198">
        <v>45968</v>
      </c>
      <c r="B232" s="198">
        <v>45968</v>
      </c>
      <c r="C232" s="184">
        <v>45</v>
      </c>
      <c r="D232" s="6" t="s">
        <v>3771</v>
      </c>
      <c r="E232" s="193"/>
      <c r="F232" s="6">
        <v>2910072137</v>
      </c>
      <c r="G232" s="6">
        <v>3197002081</v>
      </c>
      <c r="H232" s="199">
        <v>1728</v>
      </c>
      <c r="I232" s="200" t="s">
        <v>3767</v>
      </c>
      <c r="J232" s="201">
        <v>16043</v>
      </c>
      <c r="K232" s="202"/>
      <c r="L232" s="202" t="s">
        <v>3745</v>
      </c>
      <c r="M232" s="202"/>
      <c r="N232" s="203">
        <v>1</v>
      </c>
      <c r="O232" s="199">
        <v>12</v>
      </c>
      <c r="P232" s="204">
        <v>124.42</v>
      </c>
      <c r="Q232" s="204">
        <v>193</v>
      </c>
      <c r="R232" s="6" t="s">
        <v>3740</v>
      </c>
      <c r="S232" s="6" t="s">
        <v>4078</v>
      </c>
      <c r="T232" s="193" t="s">
        <v>3742</v>
      </c>
      <c r="U232" s="193" t="s">
        <v>438</v>
      </c>
      <c r="V232" s="193" t="s">
        <v>3743</v>
      </c>
      <c r="W232" s="6" t="s">
        <v>4047</v>
      </c>
      <c r="X232" s="161" t="s">
        <v>3765</v>
      </c>
      <c r="Y232" s="185" t="s">
        <v>3745</v>
      </c>
      <c r="Z232" s="194"/>
      <c r="AA232" s="6"/>
      <c r="AB232" s="205"/>
      <c r="AC232" s="161">
        <v>284</v>
      </c>
    </row>
    <row r="233" spans="1:29">
      <c r="A233" s="198">
        <v>45968</v>
      </c>
      <c r="B233" s="198">
        <v>45968</v>
      </c>
      <c r="C233" s="184">
        <v>45</v>
      </c>
      <c r="D233" s="6" t="s">
        <v>4037</v>
      </c>
      <c r="E233" s="193"/>
      <c r="F233" s="6">
        <v>2910072138</v>
      </c>
      <c r="G233" s="6">
        <v>3197002182</v>
      </c>
      <c r="H233" s="199">
        <v>2016</v>
      </c>
      <c r="I233" s="200" t="s">
        <v>3755</v>
      </c>
      <c r="J233" s="201">
        <v>16044</v>
      </c>
      <c r="K233" s="202"/>
      <c r="L233" s="202" t="s">
        <v>3745</v>
      </c>
      <c r="M233" s="202"/>
      <c r="N233" s="203">
        <v>1</v>
      </c>
      <c r="O233" s="199">
        <v>12</v>
      </c>
      <c r="P233" s="204">
        <v>54.43</v>
      </c>
      <c r="Q233" s="204">
        <v>125</v>
      </c>
      <c r="R233" s="6" t="s">
        <v>3740</v>
      </c>
      <c r="S233" s="6" t="s">
        <v>4078</v>
      </c>
      <c r="T233" s="193" t="s">
        <v>3742</v>
      </c>
      <c r="U233" s="193" t="s">
        <v>438</v>
      </c>
      <c r="V233" s="193" t="s">
        <v>3743</v>
      </c>
      <c r="W233" s="6" t="s">
        <v>4079</v>
      </c>
      <c r="X233" s="161" t="s">
        <v>3765</v>
      </c>
      <c r="Y233" s="185" t="s">
        <v>3745</v>
      </c>
      <c r="Z233" s="194"/>
      <c r="AA233" s="6"/>
      <c r="AB233" s="205"/>
      <c r="AC233" s="161">
        <v>284</v>
      </c>
    </row>
    <row r="234" spans="1:29">
      <c r="A234" s="198">
        <v>45968</v>
      </c>
      <c r="B234" s="198">
        <v>45971</v>
      </c>
      <c r="C234" s="184">
        <v>45</v>
      </c>
      <c r="D234" s="6" t="s">
        <v>3747</v>
      </c>
      <c r="E234" s="193"/>
      <c r="F234" s="6">
        <v>2910072161</v>
      </c>
      <c r="G234" s="6">
        <v>1197004484</v>
      </c>
      <c r="H234" s="199">
        <v>7680</v>
      </c>
      <c r="I234" s="200" t="s">
        <v>3872</v>
      </c>
      <c r="J234" s="201" t="s">
        <v>4080</v>
      </c>
      <c r="K234" s="202"/>
      <c r="L234" s="202">
        <v>895.75</v>
      </c>
      <c r="M234" s="202"/>
      <c r="N234" s="203">
        <v>2</v>
      </c>
      <c r="O234" s="199">
        <v>24</v>
      </c>
      <c r="P234" s="204">
        <v>161.28</v>
      </c>
      <c r="Q234" s="204">
        <v>354</v>
      </c>
      <c r="R234" s="6" t="s">
        <v>3740</v>
      </c>
      <c r="S234" s="6" t="s">
        <v>4081</v>
      </c>
      <c r="T234" s="193" t="s">
        <v>3742</v>
      </c>
      <c r="U234" s="193" t="s">
        <v>438</v>
      </c>
      <c r="V234" s="193" t="s">
        <v>3743</v>
      </c>
      <c r="W234" s="6"/>
      <c r="X234" s="197" t="s">
        <v>1261</v>
      </c>
      <c r="Y234" s="193" t="s">
        <v>3745</v>
      </c>
      <c r="Z234" s="194"/>
      <c r="AA234" s="6"/>
      <c r="AB234" s="205"/>
      <c r="AC234" s="161">
        <v>285</v>
      </c>
    </row>
    <row r="235" spans="1:29">
      <c r="A235" s="198">
        <v>45968</v>
      </c>
      <c r="B235" s="198">
        <v>45971</v>
      </c>
      <c r="C235" s="184">
        <v>45</v>
      </c>
      <c r="D235" s="6" t="s">
        <v>3747</v>
      </c>
      <c r="E235" s="193"/>
      <c r="F235" s="6">
        <v>2910072162</v>
      </c>
      <c r="G235" s="6">
        <v>1197004482</v>
      </c>
      <c r="H235" s="199">
        <v>7680</v>
      </c>
      <c r="I235" s="200" t="s">
        <v>3872</v>
      </c>
      <c r="J235" s="201" t="s">
        <v>4082</v>
      </c>
      <c r="K235" s="202"/>
      <c r="L235" s="202">
        <v>895.75</v>
      </c>
      <c r="M235" s="202"/>
      <c r="N235" s="203">
        <v>2</v>
      </c>
      <c r="O235" s="199">
        <v>24</v>
      </c>
      <c r="P235" s="204">
        <v>161.28</v>
      </c>
      <c r="Q235" s="204">
        <v>354</v>
      </c>
      <c r="R235" s="6" t="s">
        <v>3740</v>
      </c>
      <c r="S235" s="6" t="s">
        <v>4081</v>
      </c>
      <c r="T235" s="193" t="s">
        <v>3742</v>
      </c>
      <c r="U235" s="193" t="s">
        <v>438</v>
      </c>
      <c r="V235" s="193" t="s">
        <v>3743</v>
      </c>
      <c r="W235" s="6"/>
      <c r="X235" s="197" t="s">
        <v>1261</v>
      </c>
      <c r="Y235" s="193" t="s">
        <v>3745</v>
      </c>
      <c r="Z235" s="194"/>
      <c r="AA235" s="6"/>
      <c r="AB235" s="205"/>
      <c r="AC235" s="161">
        <v>285</v>
      </c>
    </row>
    <row r="236" spans="1:29">
      <c r="A236" s="198">
        <v>45968</v>
      </c>
      <c r="B236" s="198">
        <v>45971</v>
      </c>
      <c r="C236" s="184">
        <v>45</v>
      </c>
      <c r="D236" s="6" t="s">
        <v>3771</v>
      </c>
      <c r="E236" s="193"/>
      <c r="F236" s="6">
        <v>2910072163</v>
      </c>
      <c r="G236" s="6">
        <v>1197004441</v>
      </c>
      <c r="H236" s="199">
        <v>5184</v>
      </c>
      <c r="I236" s="200" t="s">
        <v>3767</v>
      </c>
      <c r="J236" s="201" t="s">
        <v>4083</v>
      </c>
      <c r="K236" s="202"/>
      <c r="L236" s="202">
        <v>1515.94</v>
      </c>
      <c r="M236" s="202"/>
      <c r="N236" s="203">
        <v>3</v>
      </c>
      <c r="O236" s="199">
        <v>36</v>
      </c>
      <c r="P236" s="204">
        <v>373.25</v>
      </c>
      <c r="Q236" s="204">
        <v>603</v>
      </c>
      <c r="R236" s="6" t="s">
        <v>3740</v>
      </c>
      <c r="S236" s="6" t="s">
        <v>4081</v>
      </c>
      <c r="T236" s="193" t="s">
        <v>3742</v>
      </c>
      <c r="U236" s="193" t="s">
        <v>438</v>
      </c>
      <c r="V236" s="193" t="s">
        <v>3743</v>
      </c>
      <c r="W236" s="6"/>
      <c r="X236" s="197" t="s">
        <v>1261</v>
      </c>
      <c r="Y236" s="193" t="s">
        <v>3745</v>
      </c>
      <c r="Z236" s="194"/>
      <c r="AA236" s="6"/>
      <c r="AB236" s="205"/>
      <c r="AC236" s="161">
        <v>285</v>
      </c>
    </row>
    <row r="237" spans="1:29">
      <c r="A237" s="198">
        <v>45968</v>
      </c>
      <c r="B237" s="198">
        <v>45971</v>
      </c>
      <c r="C237" s="184">
        <v>45</v>
      </c>
      <c r="D237" s="6" t="s">
        <v>3826</v>
      </c>
      <c r="E237" s="193"/>
      <c r="F237" s="6">
        <v>2910072164</v>
      </c>
      <c r="G237" s="6">
        <v>3197002251</v>
      </c>
      <c r="H237" s="199">
        <v>3840</v>
      </c>
      <c r="I237" s="200" t="s">
        <v>3755</v>
      </c>
      <c r="J237" s="201" t="s">
        <v>4084</v>
      </c>
      <c r="K237" s="202"/>
      <c r="L237" s="202">
        <v>466.98</v>
      </c>
      <c r="M237" s="202"/>
      <c r="N237" s="203">
        <v>1</v>
      </c>
      <c r="O237" s="199">
        <v>12</v>
      </c>
      <c r="P237" s="204">
        <v>84.48</v>
      </c>
      <c r="Q237" s="204">
        <v>177.21</v>
      </c>
      <c r="R237" s="6" t="s">
        <v>3740</v>
      </c>
      <c r="S237" s="6" t="s">
        <v>4081</v>
      </c>
      <c r="T237" s="193" t="s">
        <v>3742</v>
      </c>
      <c r="U237" s="193" t="s">
        <v>438</v>
      </c>
      <c r="V237" s="193" t="s">
        <v>3743</v>
      </c>
      <c r="W237" s="6"/>
      <c r="X237" s="197" t="s">
        <v>1261</v>
      </c>
      <c r="Y237" s="193" t="s">
        <v>3745</v>
      </c>
      <c r="Z237" s="194"/>
      <c r="AA237" s="6"/>
      <c r="AB237" s="205"/>
      <c r="AC237" s="161">
        <v>285</v>
      </c>
    </row>
    <row r="238" spans="1:29">
      <c r="A238" s="198">
        <v>45968</v>
      </c>
      <c r="B238" s="198">
        <v>45971</v>
      </c>
      <c r="C238" s="184">
        <v>45</v>
      </c>
      <c r="D238" s="6" t="s">
        <v>3826</v>
      </c>
      <c r="E238" s="193"/>
      <c r="F238" s="6">
        <v>2910072165</v>
      </c>
      <c r="G238" s="6">
        <v>1197004346</v>
      </c>
      <c r="H238" s="199">
        <v>1242</v>
      </c>
      <c r="I238" s="200" t="s">
        <v>3755</v>
      </c>
      <c r="J238" s="201" t="s">
        <v>4085</v>
      </c>
      <c r="K238" s="202"/>
      <c r="L238" s="202">
        <v>197.38</v>
      </c>
      <c r="M238" s="202"/>
      <c r="N238" s="203">
        <v>1</v>
      </c>
      <c r="O238" s="199">
        <v>4</v>
      </c>
      <c r="P238" s="204">
        <v>27.32</v>
      </c>
      <c r="Q238" s="204">
        <v>65</v>
      </c>
      <c r="R238" s="6" t="s">
        <v>3740</v>
      </c>
      <c r="S238" s="6" t="s">
        <v>4081</v>
      </c>
      <c r="T238" s="193" t="s">
        <v>3742</v>
      </c>
      <c r="U238" s="193" t="s">
        <v>438</v>
      </c>
      <c r="V238" s="193" t="s">
        <v>3743</v>
      </c>
      <c r="W238" s="6"/>
      <c r="X238" s="197" t="s">
        <v>1261</v>
      </c>
      <c r="Y238" s="193" t="s">
        <v>3745</v>
      </c>
      <c r="Z238" s="194"/>
      <c r="AA238" s="6"/>
      <c r="AB238" s="205"/>
      <c r="AC238" s="161">
        <v>285</v>
      </c>
    </row>
    <row r="239" spans="1:29">
      <c r="A239" s="198">
        <v>45968</v>
      </c>
      <c r="B239" s="198">
        <v>45971</v>
      </c>
      <c r="C239" s="184">
        <v>45</v>
      </c>
      <c r="D239" s="6" t="s">
        <v>4086</v>
      </c>
      <c r="E239" s="193"/>
      <c r="F239" s="6">
        <v>2910072166</v>
      </c>
      <c r="G239" s="6">
        <v>3197002255</v>
      </c>
      <c r="H239" s="199">
        <v>2112</v>
      </c>
      <c r="I239" s="200" t="s">
        <v>3751</v>
      </c>
      <c r="J239" s="201" t="s">
        <v>4087</v>
      </c>
      <c r="K239" s="202"/>
      <c r="L239" s="202">
        <v>466.43</v>
      </c>
      <c r="M239" s="202"/>
      <c r="N239" s="203">
        <v>1</v>
      </c>
      <c r="O239" s="199">
        <v>12</v>
      </c>
      <c r="P239" s="204">
        <v>78.14</v>
      </c>
      <c r="Q239" s="204">
        <v>177</v>
      </c>
      <c r="R239" s="6" t="s">
        <v>3740</v>
      </c>
      <c r="S239" s="6" t="s">
        <v>4081</v>
      </c>
      <c r="T239" s="193" t="s">
        <v>3742</v>
      </c>
      <c r="U239" s="193" t="s">
        <v>438</v>
      </c>
      <c r="V239" s="193" t="s">
        <v>3743</v>
      </c>
      <c r="W239" s="6"/>
      <c r="X239" s="197" t="s">
        <v>1261</v>
      </c>
      <c r="Y239" s="193" t="s">
        <v>3745</v>
      </c>
      <c r="Z239" s="194"/>
      <c r="AA239" s="6"/>
      <c r="AB239" s="205"/>
      <c r="AC239" s="161">
        <v>285</v>
      </c>
    </row>
    <row r="240" spans="1:29">
      <c r="A240" s="198">
        <v>45968</v>
      </c>
      <c r="B240" s="198">
        <v>45971</v>
      </c>
      <c r="C240" s="184">
        <v>45</v>
      </c>
      <c r="D240" s="6" t="s">
        <v>3791</v>
      </c>
      <c r="E240" s="193"/>
      <c r="F240" s="6">
        <v>2910072167</v>
      </c>
      <c r="G240" s="6">
        <v>1197004491</v>
      </c>
      <c r="H240" s="199">
        <v>2016</v>
      </c>
      <c r="I240" s="200" t="s">
        <v>3755</v>
      </c>
      <c r="J240" s="201" t="s">
        <v>4088</v>
      </c>
      <c r="K240" s="202"/>
      <c r="L240" s="202">
        <v>348.52</v>
      </c>
      <c r="M240" s="202"/>
      <c r="N240" s="203">
        <v>1</v>
      </c>
      <c r="O240" s="199">
        <v>12</v>
      </c>
      <c r="P240" s="204">
        <v>54.43</v>
      </c>
      <c r="Q240" s="204">
        <v>140</v>
      </c>
      <c r="R240" s="6" t="s">
        <v>3740</v>
      </c>
      <c r="S240" s="6" t="s">
        <v>4081</v>
      </c>
      <c r="T240" s="193" t="s">
        <v>3742</v>
      </c>
      <c r="U240" s="193" t="s">
        <v>438</v>
      </c>
      <c r="V240" s="193" t="s">
        <v>3743</v>
      </c>
      <c r="W240" s="6"/>
      <c r="X240" s="197" t="s">
        <v>1261</v>
      </c>
      <c r="Y240" s="193" t="s">
        <v>3745</v>
      </c>
      <c r="Z240" s="194"/>
      <c r="AA240" s="6"/>
      <c r="AB240" s="205"/>
      <c r="AC240" s="161">
        <v>285</v>
      </c>
    </row>
    <row r="241" spans="1:29">
      <c r="A241" s="198">
        <v>45968</v>
      </c>
      <c r="B241" s="198">
        <v>45971</v>
      </c>
      <c r="C241" s="184">
        <v>45</v>
      </c>
      <c r="D241" s="6" t="s">
        <v>3944</v>
      </c>
      <c r="E241" s="193"/>
      <c r="F241" s="6">
        <v>2910072168</v>
      </c>
      <c r="G241" s="6">
        <v>1197004494</v>
      </c>
      <c r="H241" s="199">
        <v>2016</v>
      </c>
      <c r="I241" s="200" t="s">
        <v>3738</v>
      </c>
      <c r="J241" s="201" t="s">
        <v>4089</v>
      </c>
      <c r="K241" s="202"/>
      <c r="L241" s="202">
        <v>462.04</v>
      </c>
      <c r="M241" s="202"/>
      <c r="N241" s="203">
        <v>1</v>
      </c>
      <c r="O241" s="199">
        <v>12</v>
      </c>
      <c r="P241" s="204">
        <v>42.34</v>
      </c>
      <c r="Q241" s="204">
        <v>133</v>
      </c>
      <c r="R241" s="6" t="s">
        <v>3740</v>
      </c>
      <c r="S241" s="6" t="s">
        <v>4081</v>
      </c>
      <c r="T241" s="193" t="s">
        <v>3742</v>
      </c>
      <c r="U241" s="193" t="s">
        <v>438</v>
      </c>
      <c r="V241" s="193" t="s">
        <v>3743</v>
      </c>
      <c r="W241" s="6"/>
      <c r="X241" s="197" t="s">
        <v>1261</v>
      </c>
      <c r="Y241" s="193" t="s">
        <v>3745</v>
      </c>
      <c r="Z241" s="194"/>
      <c r="AA241" s="6"/>
      <c r="AB241" s="205"/>
      <c r="AC241" s="161">
        <v>285</v>
      </c>
    </row>
    <row r="242" spans="1:29">
      <c r="A242" s="198">
        <v>45968</v>
      </c>
      <c r="B242" s="198">
        <v>45971</v>
      </c>
      <c r="C242" s="184">
        <v>45</v>
      </c>
      <c r="D242" s="6" t="s">
        <v>3758</v>
      </c>
      <c r="E242" s="193"/>
      <c r="F242" s="6">
        <v>2910072169</v>
      </c>
      <c r="G242" s="6">
        <v>3197002217</v>
      </c>
      <c r="H242" s="199">
        <v>3840</v>
      </c>
      <c r="I242" s="200" t="s">
        <v>3759</v>
      </c>
      <c r="J242" s="201" t="s">
        <v>4090</v>
      </c>
      <c r="K242" s="202"/>
      <c r="L242" s="202">
        <v>451.99</v>
      </c>
      <c r="M242" s="202"/>
      <c r="N242" s="203">
        <v>1</v>
      </c>
      <c r="O242" s="199">
        <v>12</v>
      </c>
      <c r="P242" s="204">
        <v>76.8</v>
      </c>
      <c r="Q242" s="204">
        <v>167</v>
      </c>
      <c r="R242" s="6" t="s">
        <v>3740</v>
      </c>
      <c r="S242" s="6" t="s">
        <v>4081</v>
      </c>
      <c r="T242" s="193" t="s">
        <v>3742</v>
      </c>
      <c r="U242" s="193" t="s">
        <v>438</v>
      </c>
      <c r="V242" s="193" t="s">
        <v>3743</v>
      </c>
      <c r="W242" s="6"/>
      <c r="X242" s="197" t="s">
        <v>1261</v>
      </c>
      <c r="Y242" s="193" t="s">
        <v>3745</v>
      </c>
      <c r="Z242" s="194"/>
      <c r="AA242" s="6"/>
      <c r="AB242" s="205"/>
      <c r="AC242" s="161">
        <v>285</v>
      </c>
    </row>
    <row r="243" spans="1:29">
      <c r="A243" s="198">
        <v>45968</v>
      </c>
      <c r="B243" s="198">
        <v>45971</v>
      </c>
      <c r="C243" s="184">
        <v>45</v>
      </c>
      <c r="D243" s="6" t="s">
        <v>3758</v>
      </c>
      <c r="E243" s="193"/>
      <c r="F243" s="6">
        <v>2910072170</v>
      </c>
      <c r="G243" s="6">
        <v>3197002215</v>
      </c>
      <c r="H243" s="199">
        <v>3371</v>
      </c>
      <c r="I243" s="200" t="s">
        <v>3759</v>
      </c>
      <c r="J243" s="201" t="s">
        <v>4091</v>
      </c>
      <c r="K243" s="202"/>
      <c r="L243" s="202">
        <v>411.96</v>
      </c>
      <c r="M243" s="202"/>
      <c r="N243" s="203">
        <v>1</v>
      </c>
      <c r="O243" s="199">
        <v>11</v>
      </c>
      <c r="P243" s="204">
        <v>67.42</v>
      </c>
      <c r="Q243" s="204">
        <v>146</v>
      </c>
      <c r="R243" s="6" t="s">
        <v>3740</v>
      </c>
      <c r="S243" s="6" t="s">
        <v>4081</v>
      </c>
      <c r="T243" s="193" t="s">
        <v>3742</v>
      </c>
      <c r="U243" s="193" t="s">
        <v>438</v>
      </c>
      <c r="V243" s="193" t="s">
        <v>3743</v>
      </c>
      <c r="W243" s="6"/>
      <c r="X243" s="197" t="s">
        <v>1261</v>
      </c>
      <c r="Y243" s="193" t="s">
        <v>3745</v>
      </c>
      <c r="Z243" s="194"/>
      <c r="AA243" s="6"/>
      <c r="AB243" s="205"/>
      <c r="AC243" s="161">
        <v>285</v>
      </c>
    </row>
    <row r="244" spans="1:29">
      <c r="A244" s="198">
        <v>45968</v>
      </c>
      <c r="B244" s="198">
        <v>45971</v>
      </c>
      <c r="C244" s="184">
        <v>45</v>
      </c>
      <c r="D244" s="6" t="s">
        <v>3803</v>
      </c>
      <c r="E244" s="193"/>
      <c r="F244" s="6">
        <v>2910072171</v>
      </c>
      <c r="G244" s="6">
        <v>1197004501</v>
      </c>
      <c r="H244" s="199">
        <v>2112</v>
      </c>
      <c r="I244" s="200" t="s">
        <v>3748</v>
      </c>
      <c r="J244" s="201" t="s">
        <v>4092</v>
      </c>
      <c r="K244" s="202"/>
      <c r="L244" s="202">
        <v>524.84</v>
      </c>
      <c r="M244" s="202"/>
      <c r="N244" s="203">
        <v>1</v>
      </c>
      <c r="O244" s="199">
        <v>12</v>
      </c>
      <c r="P244" s="204">
        <v>82.37</v>
      </c>
      <c r="Q244" s="204">
        <v>180</v>
      </c>
      <c r="R244" s="6" t="s">
        <v>3740</v>
      </c>
      <c r="S244" s="6" t="s">
        <v>4081</v>
      </c>
      <c r="T244" s="193" t="s">
        <v>3742</v>
      </c>
      <c r="U244" s="193" t="s">
        <v>438</v>
      </c>
      <c r="V244" s="193" t="s">
        <v>3743</v>
      </c>
      <c r="W244" s="6"/>
      <c r="X244" s="197" t="s">
        <v>1261</v>
      </c>
      <c r="Y244" s="193" t="s">
        <v>3745</v>
      </c>
      <c r="Z244" s="194"/>
      <c r="AA244" s="6"/>
      <c r="AB244" s="205"/>
      <c r="AC244" s="161">
        <v>285</v>
      </c>
    </row>
    <row r="245" spans="1:29">
      <c r="A245" s="198">
        <v>45968</v>
      </c>
      <c r="B245" s="198">
        <v>45971</v>
      </c>
      <c r="C245" s="184">
        <v>45</v>
      </c>
      <c r="D245" s="6" t="s">
        <v>3803</v>
      </c>
      <c r="E245" s="193"/>
      <c r="F245" s="6">
        <v>2910072172</v>
      </c>
      <c r="G245" s="6">
        <v>1197004497</v>
      </c>
      <c r="H245" s="199">
        <v>2112</v>
      </c>
      <c r="I245" s="200" t="s">
        <v>3748</v>
      </c>
      <c r="J245" s="201" t="s">
        <v>4093</v>
      </c>
      <c r="K245" s="202"/>
      <c r="L245" s="202">
        <v>524.84</v>
      </c>
      <c r="M245" s="202"/>
      <c r="N245" s="203">
        <v>1</v>
      </c>
      <c r="O245" s="199">
        <v>12</v>
      </c>
      <c r="P245" s="204">
        <v>82.37</v>
      </c>
      <c r="Q245" s="204">
        <v>180</v>
      </c>
      <c r="R245" s="6" t="s">
        <v>3740</v>
      </c>
      <c r="S245" s="6" t="s">
        <v>4081</v>
      </c>
      <c r="T245" s="193" t="s">
        <v>3742</v>
      </c>
      <c r="U245" s="193" t="s">
        <v>438</v>
      </c>
      <c r="V245" s="193" t="s">
        <v>3743</v>
      </c>
      <c r="W245" s="6"/>
      <c r="X245" s="197" t="s">
        <v>1261</v>
      </c>
      <c r="Y245" s="193" t="s">
        <v>3745</v>
      </c>
      <c r="Z245" s="194"/>
      <c r="AA245" s="6"/>
      <c r="AB245" s="205"/>
      <c r="AC245" s="161">
        <v>285</v>
      </c>
    </row>
    <row r="246" spans="1:29">
      <c r="A246" s="198">
        <v>45968</v>
      </c>
      <c r="B246" s="198">
        <v>45971</v>
      </c>
      <c r="C246" s="184">
        <v>45</v>
      </c>
      <c r="D246" s="6" t="s">
        <v>4094</v>
      </c>
      <c r="E246" s="193"/>
      <c r="F246" s="6">
        <v>2910072173</v>
      </c>
      <c r="G246" s="6">
        <v>3197002259</v>
      </c>
      <c r="H246" s="199">
        <v>2016</v>
      </c>
      <c r="I246" s="200" t="s">
        <v>3822</v>
      </c>
      <c r="J246" s="201" t="s">
        <v>4095</v>
      </c>
      <c r="K246" s="202"/>
      <c r="L246" s="202">
        <v>379.07</v>
      </c>
      <c r="M246" s="202"/>
      <c r="N246" s="203">
        <v>1</v>
      </c>
      <c r="O246" s="199">
        <v>12</v>
      </c>
      <c r="P246" s="204">
        <v>56.45</v>
      </c>
      <c r="Q246" s="204">
        <v>143.85</v>
      </c>
      <c r="R246" s="6" t="s">
        <v>3740</v>
      </c>
      <c r="S246" s="6" t="s">
        <v>4081</v>
      </c>
      <c r="T246" s="193" t="s">
        <v>3742</v>
      </c>
      <c r="U246" s="193" t="s">
        <v>438</v>
      </c>
      <c r="V246" s="193" t="s">
        <v>3743</v>
      </c>
      <c r="W246" s="6"/>
      <c r="X246" s="197" t="s">
        <v>1261</v>
      </c>
      <c r="Y246" s="193" t="s">
        <v>3745</v>
      </c>
      <c r="Z246" s="194"/>
      <c r="AA246" s="6"/>
      <c r="AB246" s="205"/>
      <c r="AC246" s="161">
        <v>285</v>
      </c>
    </row>
    <row r="247" spans="1:29">
      <c r="A247" s="198">
        <v>45968</v>
      </c>
      <c r="B247" s="198">
        <v>45971</v>
      </c>
      <c r="C247" s="184">
        <v>45</v>
      </c>
      <c r="D247" s="6" t="s">
        <v>4096</v>
      </c>
      <c r="E247" s="193"/>
      <c r="F247" s="6">
        <v>2910072174</v>
      </c>
      <c r="G247" s="6">
        <v>3197002219</v>
      </c>
      <c r="H247" s="199">
        <v>361</v>
      </c>
      <c r="I247" s="200" t="s">
        <v>3872</v>
      </c>
      <c r="J247" s="201">
        <v>16049</v>
      </c>
      <c r="K247" s="202"/>
      <c r="L247" s="202" t="s">
        <v>3745</v>
      </c>
      <c r="M247" s="202"/>
      <c r="N247" s="203">
        <v>1</v>
      </c>
      <c r="O247" s="199" t="s">
        <v>3745</v>
      </c>
      <c r="P247" s="204">
        <v>0</v>
      </c>
      <c r="Q247" s="204">
        <v>58</v>
      </c>
      <c r="R247" s="6" t="s">
        <v>3740</v>
      </c>
      <c r="S247" s="6" t="s">
        <v>4081</v>
      </c>
      <c r="T247" s="193" t="s">
        <v>3742</v>
      </c>
      <c r="U247" s="193" t="s">
        <v>438</v>
      </c>
      <c r="V247" s="193" t="s">
        <v>3743</v>
      </c>
      <c r="W247" s="6"/>
      <c r="X247" s="197" t="s">
        <v>1261</v>
      </c>
      <c r="Y247" s="193" t="s">
        <v>3745</v>
      </c>
      <c r="Z247" s="194"/>
      <c r="AA247" s="6"/>
      <c r="AB247" s="205"/>
      <c r="AC247" s="161">
        <v>285</v>
      </c>
    </row>
    <row r="248" spans="1:29">
      <c r="A248" s="198">
        <v>45968</v>
      </c>
      <c r="B248" s="198">
        <v>45971</v>
      </c>
      <c r="C248" s="184">
        <v>45</v>
      </c>
      <c r="D248" s="6" t="s">
        <v>3782</v>
      </c>
      <c r="E248" s="193"/>
      <c r="F248" s="6">
        <v>2910072175</v>
      </c>
      <c r="G248" s="6">
        <v>3197002252</v>
      </c>
      <c r="H248" s="199">
        <v>162</v>
      </c>
      <c r="I248" s="200" t="s">
        <v>3738</v>
      </c>
      <c r="J248" s="201" t="s">
        <v>4097</v>
      </c>
      <c r="K248" s="202"/>
      <c r="L248" s="202">
        <v>106.22</v>
      </c>
      <c r="M248" s="202"/>
      <c r="N248" s="203">
        <v>1</v>
      </c>
      <c r="O248" s="199">
        <v>2</v>
      </c>
      <c r="P248" s="204">
        <v>0</v>
      </c>
      <c r="Q248" s="204">
        <v>24</v>
      </c>
      <c r="R248" s="6" t="s">
        <v>3740</v>
      </c>
      <c r="S248" s="6" t="s">
        <v>4081</v>
      </c>
      <c r="T248" s="193" t="s">
        <v>3742</v>
      </c>
      <c r="U248" s="193" t="s">
        <v>438</v>
      </c>
      <c r="V248" s="193" t="s">
        <v>3743</v>
      </c>
      <c r="W248" s="6"/>
      <c r="X248" s="197" t="s">
        <v>1261</v>
      </c>
      <c r="Y248" s="193" t="s">
        <v>3745</v>
      </c>
      <c r="Z248" s="194"/>
      <c r="AA248" s="6"/>
      <c r="AB248" s="205"/>
      <c r="AC248" s="161">
        <v>285</v>
      </c>
    </row>
    <row r="249" spans="1:29">
      <c r="A249" s="198">
        <v>45968</v>
      </c>
      <c r="B249" s="198">
        <v>45971</v>
      </c>
      <c r="C249" s="184">
        <v>45</v>
      </c>
      <c r="D249" s="6" t="s">
        <v>4009</v>
      </c>
      <c r="E249" s="193"/>
      <c r="F249" s="6">
        <v>2910072176</v>
      </c>
      <c r="G249" s="6">
        <v>1467000001</v>
      </c>
      <c r="H249" s="199">
        <v>10000</v>
      </c>
      <c r="I249" s="200" t="s">
        <v>3738</v>
      </c>
      <c r="J249" s="201">
        <v>16063</v>
      </c>
      <c r="K249" s="202"/>
      <c r="L249" s="202" t="s">
        <v>3745</v>
      </c>
      <c r="M249" s="202"/>
      <c r="N249" s="203">
        <v>1</v>
      </c>
      <c r="O249" s="199">
        <v>1</v>
      </c>
      <c r="P249" s="204">
        <v>9.9</v>
      </c>
      <c r="Q249" s="204">
        <v>14.9</v>
      </c>
      <c r="R249" s="6" t="s">
        <v>3740</v>
      </c>
      <c r="S249" s="6" t="s">
        <v>4081</v>
      </c>
      <c r="T249" s="193" t="s">
        <v>3742</v>
      </c>
      <c r="U249" s="193" t="s">
        <v>438</v>
      </c>
      <c r="V249" s="193" t="s">
        <v>3743</v>
      </c>
      <c r="W249" s="6"/>
      <c r="X249" s="197" t="s">
        <v>1261</v>
      </c>
      <c r="Y249" s="193" t="s">
        <v>3745</v>
      </c>
      <c r="Z249" s="194"/>
      <c r="AA249" s="6"/>
      <c r="AB249" s="205"/>
      <c r="AC249" s="161">
        <v>285</v>
      </c>
    </row>
    <row r="250" spans="1:29">
      <c r="A250" s="198">
        <v>45975</v>
      </c>
      <c r="B250" s="198">
        <v>45975</v>
      </c>
      <c r="C250" s="184">
        <v>46</v>
      </c>
      <c r="D250" s="6" t="s">
        <v>3761</v>
      </c>
      <c r="E250" s="193"/>
      <c r="F250" s="6">
        <v>2910072289</v>
      </c>
      <c r="G250" s="6">
        <v>3197002110</v>
      </c>
      <c r="H250" s="199">
        <v>338</v>
      </c>
      <c r="I250" s="200" t="s">
        <v>3738</v>
      </c>
      <c r="J250" s="201">
        <v>16157</v>
      </c>
      <c r="K250" s="202"/>
      <c r="L250" s="207" t="s">
        <v>4098</v>
      </c>
      <c r="M250" s="202"/>
      <c r="N250" s="203">
        <v>1</v>
      </c>
      <c r="O250" s="199">
        <v>4</v>
      </c>
      <c r="P250" s="204">
        <v>32.450000000000003</v>
      </c>
      <c r="Q250" s="204">
        <v>64</v>
      </c>
      <c r="R250" s="6" t="s">
        <v>3740</v>
      </c>
      <c r="S250" s="6" t="s">
        <v>4099</v>
      </c>
      <c r="T250" s="193" t="s">
        <v>3742</v>
      </c>
      <c r="U250" s="193" t="s">
        <v>438</v>
      </c>
      <c r="V250" s="193" t="s">
        <v>3743</v>
      </c>
      <c r="W250" s="6" t="s">
        <v>4100</v>
      </c>
      <c r="X250" s="6"/>
      <c r="Y250" s="193" t="s">
        <v>3745</v>
      </c>
      <c r="Z250" s="194"/>
      <c r="AA250" s="6"/>
      <c r="AB250" s="205"/>
      <c r="AC250" s="6">
        <v>287</v>
      </c>
    </row>
    <row r="251" spans="1:29">
      <c r="A251" s="198">
        <v>45975</v>
      </c>
      <c r="B251" s="198">
        <v>45975</v>
      </c>
      <c r="C251" s="184">
        <v>46</v>
      </c>
      <c r="D251" s="6" t="s">
        <v>3771</v>
      </c>
      <c r="E251" s="193"/>
      <c r="F251" s="6">
        <v>2910072290</v>
      </c>
      <c r="G251" s="6">
        <v>1197004441</v>
      </c>
      <c r="H251" s="199">
        <v>1728</v>
      </c>
      <c r="I251" s="200" t="s">
        <v>3767</v>
      </c>
      <c r="J251" s="201">
        <v>16156</v>
      </c>
      <c r="K251" s="202"/>
      <c r="L251" s="202" t="s">
        <v>3745</v>
      </c>
      <c r="M251" s="202"/>
      <c r="N251" s="203">
        <v>1</v>
      </c>
      <c r="O251" s="199">
        <v>12</v>
      </c>
      <c r="P251" s="204">
        <v>124.42</v>
      </c>
      <c r="Q251" s="204">
        <v>191</v>
      </c>
      <c r="R251" s="6" t="s">
        <v>3740</v>
      </c>
      <c r="S251" s="6" t="s">
        <v>4099</v>
      </c>
      <c r="T251" s="193" t="s">
        <v>3742</v>
      </c>
      <c r="U251" s="193" t="s">
        <v>438</v>
      </c>
      <c r="V251" s="193" t="s">
        <v>3743</v>
      </c>
      <c r="W251" s="6" t="s">
        <v>4101</v>
      </c>
      <c r="X251" s="6"/>
      <c r="Y251" s="193" t="s">
        <v>3745</v>
      </c>
      <c r="Z251" s="194"/>
      <c r="AA251" s="6"/>
      <c r="AB251" s="205"/>
      <c r="AC251" s="6">
        <v>287</v>
      </c>
    </row>
    <row r="252" spans="1:29">
      <c r="A252" s="198">
        <v>45975</v>
      </c>
      <c r="B252" s="198">
        <v>45975</v>
      </c>
      <c r="C252" s="184">
        <v>46</v>
      </c>
      <c r="D252" s="6" t="s">
        <v>3771</v>
      </c>
      <c r="E252" s="193"/>
      <c r="F252" s="6">
        <v>2910072291</v>
      </c>
      <c r="G252" s="6">
        <v>1197004447</v>
      </c>
      <c r="H252" s="199">
        <v>6912</v>
      </c>
      <c r="I252" s="200" t="s">
        <v>3767</v>
      </c>
      <c r="J252" s="201">
        <v>16155</v>
      </c>
      <c r="K252" s="202"/>
      <c r="L252" s="202" t="s">
        <v>3745</v>
      </c>
      <c r="M252" s="202"/>
      <c r="N252" s="203">
        <v>4</v>
      </c>
      <c r="O252" s="199">
        <v>48</v>
      </c>
      <c r="P252" s="204">
        <v>497.66</v>
      </c>
      <c r="Q252" s="204">
        <v>773</v>
      </c>
      <c r="R252" s="6" t="s">
        <v>3740</v>
      </c>
      <c r="S252" s="6" t="s">
        <v>4099</v>
      </c>
      <c r="T252" s="193" t="s">
        <v>3742</v>
      </c>
      <c r="U252" s="193" t="s">
        <v>438</v>
      </c>
      <c r="V252" s="193" t="s">
        <v>3743</v>
      </c>
      <c r="W252" s="6" t="s">
        <v>4101</v>
      </c>
      <c r="X252" s="6"/>
      <c r="Y252" s="193" t="s">
        <v>3745</v>
      </c>
      <c r="Z252" s="194"/>
      <c r="AA252" s="6"/>
      <c r="AB252" s="205"/>
      <c r="AC252" s="6">
        <v>287</v>
      </c>
    </row>
    <row r="253" spans="1:29">
      <c r="A253" s="198">
        <v>45975</v>
      </c>
      <c r="B253" s="198">
        <v>45975</v>
      </c>
      <c r="C253" s="184">
        <v>46</v>
      </c>
      <c r="D253" s="6" t="s">
        <v>3747</v>
      </c>
      <c r="E253" s="193"/>
      <c r="F253" s="6">
        <v>2910072292</v>
      </c>
      <c r="G253" s="6">
        <v>3197002288</v>
      </c>
      <c r="H253" s="199">
        <v>3840</v>
      </c>
      <c r="I253" s="200" t="s">
        <v>3872</v>
      </c>
      <c r="J253" s="201">
        <v>16158</v>
      </c>
      <c r="K253" s="202"/>
      <c r="L253" s="202" t="s">
        <v>3745</v>
      </c>
      <c r="M253" s="202"/>
      <c r="N253" s="203">
        <v>1</v>
      </c>
      <c r="O253" s="199">
        <v>12</v>
      </c>
      <c r="P253" s="204">
        <v>80.64</v>
      </c>
      <c r="Q253" s="204">
        <v>161</v>
      </c>
      <c r="R253" s="6" t="s">
        <v>3740</v>
      </c>
      <c r="S253" s="6" t="s">
        <v>4099</v>
      </c>
      <c r="T253" s="193" t="s">
        <v>3742</v>
      </c>
      <c r="U253" s="193" t="s">
        <v>438</v>
      </c>
      <c r="V253" s="193" t="s">
        <v>3743</v>
      </c>
      <c r="W253" s="6" t="s">
        <v>4102</v>
      </c>
      <c r="X253" s="6"/>
      <c r="Y253" s="193" t="s">
        <v>3745</v>
      </c>
      <c r="Z253" s="194"/>
      <c r="AA253" s="6"/>
      <c r="AB253" s="205"/>
      <c r="AC253" s="6">
        <v>287</v>
      </c>
    </row>
    <row r="254" spans="1:29">
      <c r="A254" s="198">
        <v>45975</v>
      </c>
      <c r="B254" s="198">
        <v>45975</v>
      </c>
      <c r="C254" s="184">
        <v>46</v>
      </c>
      <c r="D254" s="6" t="s">
        <v>4009</v>
      </c>
      <c r="E254" s="193"/>
      <c r="F254" s="6">
        <v>2910072322</v>
      </c>
      <c r="G254" s="6">
        <v>1467000002</v>
      </c>
      <c r="H254" s="199">
        <v>10000</v>
      </c>
      <c r="I254" s="200" t="s">
        <v>3738</v>
      </c>
      <c r="J254" s="201">
        <v>16162</v>
      </c>
      <c r="K254" s="202"/>
      <c r="L254" s="202" t="s">
        <v>3745</v>
      </c>
      <c r="M254" s="202"/>
      <c r="N254" s="203">
        <v>1</v>
      </c>
      <c r="O254" s="199">
        <v>1</v>
      </c>
      <c r="P254" s="204">
        <v>9.9</v>
      </c>
      <c r="Q254" s="204">
        <v>14.8</v>
      </c>
      <c r="R254" s="6" t="s">
        <v>3740</v>
      </c>
      <c r="S254" s="6" t="s">
        <v>4103</v>
      </c>
      <c r="T254" s="193" t="s">
        <v>3742</v>
      </c>
      <c r="U254" s="193" t="s">
        <v>438</v>
      </c>
      <c r="V254" s="193" t="s">
        <v>3743</v>
      </c>
      <c r="W254" s="6"/>
      <c r="X254" s="6"/>
      <c r="Y254" s="193" t="s">
        <v>3745</v>
      </c>
      <c r="Z254" s="194"/>
      <c r="AA254" s="6"/>
      <c r="AB254" s="205"/>
      <c r="AC254" s="6">
        <v>288</v>
      </c>
    </row>
    <row r="255" spans="1:29">
      <c r="A255" s="198">
        <v>45975</v>
      </c>
      <c r="B255" s="198">
        <v>45975</v>
      </c>
      <c r="C255" s="184">
        <v>46</v>
      </c>
      <c r="D255" s="6" t="s">
        <v>4009</v>
      </c>
      <c r="E255" s="193"/>
      <c r="F255" s="6">
        <v>2910072323</v>
      </c>
      <c r="G255" s="6">
        <v>1467000003</v>
      </c>
      <c r="H255" s="199">
        <v>10000</v>
      </c>
      <c r="I255" s="200" t="s">
        <v>3738</v>
      </c>
      <c r="J255" s="201">
        <v>16163</v>
      </c>
      <c r="K255" s="202"/>
      <c r="L255" s="202" t="s">
        <v>3745</v>
      </c>
      <c r="M255" s="202"/>
      <c r="N255" s="203">
        <v>1</v>
      </c>
      <c r="O255" s="199">
        <v>1</v>
      </c>
      <c r="P255" s="204">
        <v>9.9</v>
      </c>
      <c r="Q255" s="204">
        <v>14.8</v>
      </c>
      <c r="R255" s="6" t="s">
        <v>3740</v>
      </c>
      <c r="S255" s="6" t="s">
        <v>4103</v>
      </c>
      <c r="T255" s="193" t="s">
        <v>3742</v>
      </c>
      <c r="U255" s="193" t="s">
        <v>438</v>
      </c>
      <c r="V255" s="193" t="s">
        <v>3743</v>
      </c>
      <c r="W255" s="6"/>
      <c r="X255" s="6"/>
      <c r="Y255" s="193" t="s">
        <v>3745</v>
      </c>
      <c r="Z255" s="194"/>
      <c r="AA255" s="6"/>
      <c r="AB255" s="205"/>
      <c r="AC255" s="6">
        <v>288</v>
      </c>
    </row>
    <row r="256" spans="1:29">
      <c r="A256" s="198">
        <v>45975</v>
      </c>
      <c r="B256" s="198">
        <v>45978</v>
      </c>
      <c r="C256" s="184">
        <v>46</v>
      </c>
      <c r="D256" s="6" t="s">
        <v>4104</v>
      </c>
      <c r="E256" s="193"/>
      <c r="F256" s="6">
        <v>2910072295</v>
      </c>
      <c r="G256" s="6">
        <v>3197002228</v>
      </c>
      <c r="H256" s="199">
        <v>180</v>
      </c>
      <c r="I256" s="200" t="s">
        <v>3872</v>
      </c>
      <c r="J256" s="201" t="s">
        <v>4105</v>
      </c>
      <c r="K256" s="202"/>
      <c r="L256" s="202">
        <v>185.58</v>
      </c>
      <c r="M256" s="202"/>
      <c r="N256" s="203">
        <v>1</v>
      </c>
      <c r="O256" s="199">
        <v>2</v>
      </c>
      <c r="P256" s="204">
        <v>12.6</v>
      </c>
      <c r="Q256" s="204">
        <v>26</v>
      </c>
      <c r="R256" s="6" t="s">
        <v>3740</v>
      </c>
      <c r="S256" s="6" t="s">
        <v>4106</v>
      </c>
      <c r="T256" s="193" t="s">
        <v>3742</v>
      </c>
      <c r="U256" s="193" t="s">
        <v>438</v>
      </c>
      <c r="V256" s="193" t="s">
        <v>3743</v>
      </c>
      <c r="W256" s="6"/>
      <c r="X256" s="197" t="s">
        <v>1246</v>
      </c>
      <c r="Y256" s="193" t="s">
        <v>3745</v>
      </c>
      <c r="Z256" s="194"/>
      <c r="AA256" s="6"/>
      <c r="AB256" s="205"/>
      <c r="AC256" s="6">
        <v>289</v>
      </c>
    </row>
    <row r="257" spans="1:29">
      <c r="A257" s="198">
        <v>45975</v>
      </c>
      <c r="B257" s="198">
        <v>45978</v>
      </c>
      <c r="C257" s="184">
        <v>46</v>
      </c>
      <c r="D257" s="6" t="s">
        <v>3766</v>
      </c>
      <c r="E257" s="193"/>
      <c r="F257" s="6">
        <v>2910072296</v>
      </c>
      <c r="G257" s="6">
        <v>3197002189</v>
      </c>
      <c r="H257" s="199">
        <v>3456</v>
      </c>
      <c r="I257" s="200" t="s">
        <v>3767</v>
      </c>
      <c r="J257" s="201" t="s">
        <v>4107</v>
      </c>
      <c r="K257" s="202"/>
      <c r="L257" s="202">
        <v>1462.32</v>
      </c>
      <c r="M257" s="202"/>
      <c r="N257" s="203">
        <v>2</v>
      </c>
      <c r="O257" s="199">
        <v>24</v>
      </c>
      <c r="P257" s="204">
        <v>248.83</v>
      </c>
      <c r="Q257" s="204">
        <v>398</v>
      </c>
      <c r="R257" s="6" t="s">
        <v>3740</v>
      </c>
      <c r="S257" s="6" t="s">
        <v>4106</v>
      </c>
      <c r="T257" s="193" t="s">
        <v>3742</v>
      </c>
      <c r="U257" s="193" t="s">
        <v>438</v>
      </c>
      <c r="V257" s="193" t="s">
        <v>3743</v>
      </c>
      <c r="W257" s="6"/>
      <c r="X257" s="197" t="s">
        <v>1246</v>
      </c>
      <c r="Y257" s="193" t="s">
        <v>3745</v>
      </c>
      <c r="Z257" s="194"/>
      <c r="AA257" s="6"/>
      <c r="AB257" s="205"/>
      <c r="AC257" s="6">
        <v>289</v>
      </c>
    </row>
    <row r="258" spans="1:29">
      <c r="A258" s="198">
        <v>45975</v>
      </c>
      <c r="B258" s="198">
        <v>45978</v>
      </c>
      <c r="C258" s="184">
        <v>46</v>
      </c>
      <c r="D258" s="6" t="s">
        <v>4086</v>
      </c>
      <c r="E258" s="193"/>
      <c r="F258" s="6">
        <v>2910072297</v>
      </c>
      <c r="G258" s="6">
        <v>3197002255</v>
      </c>
      <c r="H258" s="199">
        <v>2112</v>
      </c>
      <c r="I258" s="200" t="s">
        <v>3751</v>
      </c>
      <c r="J258" s="201" t="s">
        <v>4108</v>
      </c>
      <c r="K258" s="202"/>
      <c r="L258" s="202">
        <v>674.89</v>
      </c>
      <c r="M258" s="202"/>
      <c r="N258" s="203">
        <v>1</v>
      </c>
      <c r="O258" s="199">
        <v>12</v>
      </c>
      <c r="P258" s="204">
        <v>78.14</v>
      </c>
      <c r="Q258" s="204">
        <v>177</v>
      </c>
      <c r="R258" s="6" t="s">
        <v>3740</v>
      </c>
      <c r="S258" s="6" t="s">
        <v>4106</v>
      </c>
      <c r="T258" s="193" t="s">
        <v>3742</v>
      </c>
      <c r="U258" s="193" t="s">
        <v>438</v>
      </c>
      <c r="V258" s="193" t="s">
        <v>3743</v>
      </c>
      <c r="W258" s="6"/>
      <c r="X258" s="197" t="s">
        <v>1246</v>
      </c>
      <c r="Y258" s="193" t="s">
        <v>3745</v>
      </c>
      <c r="Z258" s="194"/>
      <c r="AA258" s="6"/>
      <c r="AB258" s="205"/>
      <c r="AC258" s="6">
        <v>289</v>
      </c>
    </row>
    <row r="259" spans="1:29">
      <c r="A259" s="198">
        <v>45975</v>
      </c>
      <c r="B259" s="198">
        <v>45978</v>
      </c>
      <c r="C259" s="184">
        <v>46</v>
      </c>
      <c r="D259" s="6" t="s">
        <v>3944</v>
      </c>
      <c r="E259" s="193"/>
      <c r="F259" s="6">
        <v>2910072298</v>
      </c>
      <c r="G259" s="6">
        <v>3197002296</v>
      </c>
      <c r="H259" s="199">
        <v>2016</v>
      </c>
      <c r="I259" s="200" t="s">
        <v>3738</v>
      </c>
      <c r="J259" s="201" t="s">
        <v>4109</v>
      </c>
      <c r="K259" s="202"/>
      <c r="L259" s="202">
        <v>668.55</v>
      </c>
      <c r="M259" s="202"/>
      <c r="N259" s="203">
        <v>1</v>
      </c>
      <c r="O259" s="199">
        <v>12</v>
      </c>
      <c r="P259" s="204">
        <v>42.34</v>
      </c>
      <c r="Q259" s="204">
        <v>133</v>
      </c>
      <c r="R259" s="6" t="s">
        <v>3740</v>
      </c>
      <c r="S259" s="6" t="s">
        <v>4106</v>
      </c>
      <c r="T259" s="193" t="s">
        <v>3742</v>
      </c>
      <c r="U259" s="193" t="s">
        <v>438</v>
      </c>
      <c r="V259" s="193" t="s">
        <v>3743</v>
      </c>
      <c r="W259" s="6"/>
      <c r="X259" s="197" t="s">
        <v>1246</v>
      </c>
      <c r="Y259" s="193" t="s">
        <v>3745</v>
      </c>
      <c r="Z259" s="194"/>
      <c r="AA259" s="6"/>
      <c r="AB259" s="205"/>
      <c r="AC259" s="6">
        <v>289</v>
      </c>
    </row>
    <row r="260" spans="1:29">
      <c r="A260" s="198">
        <v>45975</v>
      </c>
      <c r="B260" s="198">
        <v>45978</v>
      </c>
      <c r="C260" s="184">
        <v>46</v>
      </c>
      <c r="D260" s="6" t="s">
        <v>3774</v>
      </c>
      <c r="E260" s="193"/>
      <c r="F260" s="6">
        <v>2910072299</v>
      </c>
      <c r="G260" s="6">
        <v>3197002301</v>
      </c>
      <c r="H260" s="199">
        <v>2016</v>
      </c>
      <c r="I260" s="200" t="s">
        <v>3759</v>
      </c>
      <c r="J260" s="201" t="s">
        <v>4110</v>
      </c>
      <c r="K260" s="202"/>
      <c r="L260" s="202">
        <v>541.53</v>
      </c>
      <c r="M260" s="202"/>
      <c r="N260" s="203">
        <v>1</v>
      </c>
      <c r="O260" s="199">
        <v>12</v>
      </c>
      <c r="P260" s="204">
        <v>53.43</v>
      </c>
      <c r="Q260" s="204">
        <v>142.02000000000001</v>
      </c>
      <c r="R260" s="6" t="s">
        <v>3740</v>
      </c>
      <c r="S260" s="6" t="s">
        <v>4106</v>
      </c>
      <c r="T260" s="193" t="s">
        <v>3742</v>
      </c>
      <c r="U260" s="193" t="s">
        <v>438</v>
      </c>
      <c r="V260" s="193" t="s">
        <v>3743</v>
      </c>
      <c r="W260" s="6"/>
      <c r="X260" s="197" t="s">
        <v>1246</v>
      </c>
      <c r="Y260" s="193" t="s">
        <v>3745</v>
      </c>
      <c r="Z260" s="194"/>
      <c r="AA260" s="6"/>
      <c r="AB260" s="205"/>
      <c r="AC260" s="6">
        <v>289</v>
      </c>
    </row>
    <row r="261" spans="1:29">
      <c r="A261" s="198">
        <v>45975</v>
      </c>
      <c r="B261" s="198">
        <v>45978</v>
      </c>
      <c r="C261" s="184">
        <v>46</v>
      </c>
      <c r="D261" s="6" t="s">
        <v>3774</v>
      </c>
      <c r="E261" s="193"/>
      <c r="F261" s="6">
        <v>2910072300</v>
      </c>
      <c r="G261" s="6">
        <v>3197002313</v>
      </c>
      <c r="H261" s="199">
        <v>2016</v>
      </c>
      <c r="I261" s="200" t="s">
        <v>3759</v>
      </c>
      <c r="J261" s="201" t="s">
        <v>4111</v>
      </c>
      <c r="K261" s="202"/>
      <c r="L261" s="202">
        <v>541.53</v>
      </c>
      <c r="M261" s="202"/>
      <c r="N261" s="203">
        <v>1</v>
      </c>
      <c r="O261" s="199">
        <v>12</v>
      </c>
      <c r="P261" s="204">
        <v>53.43</v>
      </c>
      <c r="Q261" s="204">
        <v>142.02000000000001</v>
      </c>
      <c r="R261" s="6" t="s">
        <v>3740</v>
      </c>
      <c r="S261" s="6" t="s">
        <v>4106</v>
      </c>
      <c r="T261" s="193" t="s">
        <v>3742</v>
      </c>
      <c r="U261" s="193" t="s">
        <v>438</v>
      </c>
      <c r="V261" s="193" t="s">
        <v>3743</v>
      </c>
      <c r="W261" s="6"/>
      <c r="X261" s="197" t="s">
        <v>1246</v>
      </c>
      <c r="Y261" s="193" t="s">
        <v>3745</v>
      </c>
      <c r="Z261" s="194"/>
      <c r="AA261" s="6"/>
      <c r="AB261" s="205"/>
      <c r="AC261" s="6">
        <v>289</v>
      </c>
    </row>
    <row r="262" spans="1:29">
      <c r="A262" s="198">
        <v>45975</v>
      </c>
      <c r="B262" s="198">
        <v>45978</v>
      </c>
      <c r="C262" s="184">
        <v>46</v>
      </c>
      <c r="D262" s="6" t="s">
        <v>3800</v>
      </c>
      <c r="E262" s="193"/>
      <c r="F262" s="6">
        <v>2910072301</v>
      </c>
      <c r="G262" s="6">
        <v>1197004503</v>
      </c>
      <c r="H262" s="199">
        <v>2016</v>
      </c>
      <c r="I262" s="200" t="s">
        <v>3759</v>
      </c>
      <c r="J262" s="201" t="s">
        <v>4112</v>
      </c>
      <c r="K262" s="202"/>
      <c r="L262" s="202">
        <v>510.97</v>
      </c>
      <c r="M262" s="202"/>
      <c r="N262" s="203">
        <v>1</v>
      </c>
      <c r="O262" s="199">
        <v>12</v>
      </c>
      <c r="P262" s="204">
        <v>56.45</v>
      </c>
      <c r="Q262" s="204">
        <v>141</v>
      </c>
      <c r="R262" s="6" t="s">
        <v>3740</v>
      </c>
      <c r="S262" s="6" t="s">
        <v>4106</v>
      </c>
      <c r="T262" s="193" t="s">
        <v>3742</v>
      </c>
      <c r="U262" s="193" t="s">
        <v>438</v>
      </c>
      <c r="V262" s="193" t="s">
        <v>3743</v>
      </c>
      <c r="W262" s="6"/>
      <c r="X262" s="197" t="s">
        <v>1246</v>
      </c>
      <c r="Y262" s="193" t="s">
        <v>3745</v>
      </c>
      <c r="Z262" s="194"/>
      <c r="AA262" s="6"/>
      <c r="AB262" s="205"/>
      <c r="AC262" s="6">
        <v>289</v>
      </c>
    </row>
    <row r="263" spans="1:29">
      <c r="A263" s="198">
        <v>45975</v>
      </c>
      <c r="B263" s="198">
        <v>45978</v>
      </c>
      <c r="C263" s="184">
        <v>46</v>
      </c>
      <c r="D263" s="6" t="s">
        <v>4018</v>
      </c>
      <c r="E263" s="193"/>
      <c r="F263" s="6">
        <v>2910072302</v>
      </c>
      <c r="G263" s="6">
        <v>3197002234</v>
      </c>
      <c r="H263" s="199">
        <v>4032</v>
      </c>
      <c r="I263" s="200" t="s">
        <v>3759</v>
      </c>
      <c r="J263" s="201" t="s">
        <v>4113</v>
      </c>
      <c r="K263" s="202"/>
      <c r="L263" s="202">
        <v>1045.18</v>
      </c>
      <c r="M263" s="202"/>
      <c r="N263" s="203">
        <v>2</v>
      </c>
      <c r="O263" s="199">
        <v>24</v>
      </c>
      <c r="P263" s="204">
        <v>84.67</v>
      </c>
      <c r="Q263" s="204">
        <v>280</v>
      </c>
      <c r="R263" s="6" t="s">
        <v>3740</v>
      </c>
      <c r="S263" s="6" t="s">
        <v>4106</v>
      </c>
      <c r="T263" s="193" t="s">
        <v>3742</v>
      </c>
      <c r="U263" s="193" t="s">
        <v>438</v>
      </c>
      <c r="V263" s="193" t="s">
        <v>3743</v>
      </c>
      <c r="W263" s="6"/>
      <c r="X263" s="197" t="s">
        <v>1246</v>
      </c>
      <c r="Y263" s="193" t="s">
        <v>3745</v>
      </c>
      <c r="Z263" s="194"/>
      <c r="AA263" s="6"/>
      <c r="AB263" s="205"/>
      <c r="AC263" s="6">
        <v>289</v>
      </c>
    </row>
    <row r="264" spans="1:29">
      <c r="A264" s="198">
        <v>45975</v>
      </c>
      <c r="B264" s="198">
        <v>45978</v>
      </c>
      <c r="C264" s="184">
        <v>46</v>
      </c>
      <c r="D264" s="6" t="s">
        <v>3777</v>
      </c>
      <c r="E264" s="193"/>
      <c r="F264" s="6">
        <v>2910072303</v>
      </c>
      <c r="G264" s="6">
        <v>1197004493</v>
      </c>
      <c r="H264" s="199">
        <v>1296</v>
      </c>
      <c r="I264" s="200" t="s">
        <v>3748</v>
      </c>
      <c r="J264" s="201" t="s">
        <v>4114</v>
      </c>
      <c r="K264" s="202"/>
      <c r="L264" s="202">
        <v>640.17999999999995</v>
      </c>
      <c r="M264" s="202"/>
      <c r="N264" s="203">
        <v>1</v>
      </c>
      <c r="O264" s="199">
        <v>12</v>
      </c>
      <c r="P264" s="204">
        <v>90.72</v>
      </c>
      <c r="Q264" s="204">
        <v>158</v>
      </c>
      <c r="R264" s="6" t="s">
        <v>3740</v>
      </c>
      <c r="S264" s="6" t="s">
        <v>4106</v>
      </c>
      <c r="T264" s="193" t="s">
        <v>3742</v>
      </c>
      <c r="U264" s="193" t="s">
        <v>438</v>
      </c>
      <c r="V264" s="193" t="s">
        <v>3743</v>
      </c>
      <c r="W264" s="6"/>
      <c r="X264" s="197" t="s">
        <v>1246</v>
      </c>
      <c r="Y264" s="193" t="s">
        <v>3745</v>
      </c>
      <c r="Z264" s="194"/>
      <c r="AA264" s="6"/>
      <c r="AB264" s="205"/>
      <c r="AC264" s="6">
        <v>289</v>
      </c>
    </row>
    <row r="265" spans="1:29">
      <c r="A265" s="198">
        <v>45975</v>
      </c>
      <c r="B265" s="198">
        <v>45978</v>
      </c>
      <c r="C265" s="184">
        <v>46</v>
      </c>
      <c r="D265" s="6" t="s">
        <v>3777</v>
      </c>
      <c r="E265" s="193"/>
      <c r="F265" s="6">
        <v>2910072304</v>
      </c>
      <c r="G265" s="6">
        <v>1197004502</v>
      </c>
      <c r="H265" s="199">
        <v>1296</v>
      </c>
      <c r="I265" s="200" t="s">
        <v>3748</v>
      </c>
      <c r="J265" s="201" t="s">
        <v>4115</v>
      </c>
      <c r="K265" s="202"/>
      <c r="L265" s="202">
        <v>640.17999999999995</v>
      </c>
      <c r="M265" s="202"/>
      <c r="N265" s="203">
        <v>1</v>
      </c>
      <c r="O265" s="199">
        <v>12</v>
      </c>
      <c r="P265" s="204">
        <v>90.72</v>
      </c>
      <c r="Q265" s="204">
        <v>158</v>
      </c>
      <c r="R265" s="6" t="s">
        <v>3740</v>
      </c>
      <c r="S265" s="6" t="s">
        <v>4106</v>
      </c>
      <c r="T265" s="193" t="s">
        <v>3742</v>
      </c>
      <c r="U265" s="193" t="s">
        <v>438</v>
      </c>
      <c r="V265" s="193" t="s">
        <v>3743</v>
      </c>
      <c r="W265" s="6"/>
      <c r="X265" s="197" t="s">
        <v>1246</v>
      </c>
      <c r="Y265" s="193" t="s">
        <v>3745</v>
      </c>
      <c r="Z265" s="194"/>
      <c r="AA265" s="6"/>
      <c r="AB265" s="205"/>
      <c r="AC265" s="6">
        <v>289</v>
      </c>
    </row>
    <row r="266" spans="1:29">
      <c r="A266" s="198">
        <v>45975</v>
      </c>
      <c r="B266" s="198">
        <v>45978</v>
      </c>
      <c r="C266" s="184">
        <v>46</v>
      </c>
      <c r="D266" s="6" t="s">
        <v>4094</v>
      </c>
      <c r="E266" s="193"/>
      <c r="F266" s="6">
        <v>2910072305</v>
      </c>
      <c r="G266" s="6">
        <v>3197002262</v>
      </c>
      <c r="H266" s="199">
        <v>2016</v>
      </c>
      <c r="I266" s="200" t="s">
        <v>3822</v>
      </c>
      <c r="J266" s="201" t="s">
        <v>4116</v>
      </c>
      <c r="K266" s="202"/>
      <c r="L266" s="202">
        <v>548.49</v>
      </c>
      <c r="M266" s="202"/>
      <c r="N266" s="203">
        <v>1</v>
      </c>
      <c r="O266" s="199">
        <v>12</v>
      </c>
      <c r="P266" s="204">
        <v>56.45</v>
      </c>
      <c r="Q266" s="204">
        <v>143.85</v>
      </c>
      <c r="R266" s="6" t="s">
        <v>3740</v>
      </c>
      <c r="S266" s="6" t="s">
        <v>4106</v>
      </c>
      <c r="T266" s="193" t="s">
        <v>3742</v>
      </c>
      <c r="U266" s="193" t="s">
        <v>438</v>
      </c>
      <c r="V266" s="193" t="s">
        <v>3743</v>
      </c>
      <c r="W266" s="6"/>
      <c r="X266" s="197" t="s">
        <v>1246</v>
      </c>
      <c r="Y266" s="193" t="s">
        <v>3745</v>
      </c>
      <c r="Z266" s="194"/>
      <c r="AA266" s="6"/>
      <c r="AB266" s="205"/>
      <c r="AC266" s="6">
        <v>289</v>
      </c>
    </row>
    <row r="267" spans="1:29">
      <c r="A267" s="198">
        <v>45975</v>
      </c>
      <c r="B267" s="198">
        <v>45978</v>
      </c>
      <c r="C267" s="184">
        <v>46</v>
      </c>
      <c r="D267" s="6" t="s">
        <v>3939</v>
      </c>
      <c r="E267" s="193"/>
      <c r="F267" s="6">
        <v>2910072306</v>
      </c>
      <c r="G267" s="6">
        <v>1237000001</v>
      </c>
      <c r="H267" s="199">
        <v>3048</v>
      </c>
      <c r="I267" s="200" t="s">
        <v>3872</v>
      </c>
      <c r="J267" s="201">
        <v>16177</v>
      </c>
      <c r="K267" s="202"/>
      <c r="L267" s="202">
        <v>264.55</v>
      </c>
      <c r="M267" s="202"/>
      <c r="N267" s="203">
        <v>1</v>
      </c>
      <c r="O267" s="199">
        <v>4</v>
      </c>
      <c r="P267" s="204">
        <v>3.05</v>
      </c>
      <c r="Q267" s="204">
        <v>63</v>
      </c>
      <c r="R267" s="6" t="s">
        <v>3740</v>
      </c>
      <c r="S267" s="6" t="s">
        <v>4106</v>
      </c>
      <c r="T267" s="193" t="s">
        <v>3742</v>
      </c>
      <c r="U267" s="193" t="s">
        <v>438</v>
      </c>
      <c r="V267" s="193" t="s">
        <v>3743</v>
      </c>
      <c r="W267" s="6"/>
      <c r="X267" s="197" t="s">
        <v>1246</v>
      </c>
      <c r="Y267" s="193" t="s">
        <v>3745</v>
      </c>
      <c r="Z267" s="194"/>
      <c r="AA267" s="6"/>
      <c r="AB267" s="205"/>
      <c r="AC267" s="6">
        <v>289</v>
      </c>
    </row>
    <row r="268" spans="1:29">
      <c r="A268" s="198">
        <v>45981</v>
      </c>
      <c r="B268" s="198">
        <v>45981</v>
      </c>
      <c r="C268" s="184">
        <v>47</v>
      </c>
      <c r="D268" s="6" t="s">
        <v>3761</v>
      </c>
      <c r="E268" s="193"/>
      <c r="F268" s="6">
        <v>2910072431</v>
      </c>
      <c r="G268" s="6">
        <v>3197002110</v>
      </c>
      <c r="H268" s="199">
        <v>557</v>
      </c>
      <c r="I268" s="200" t="s">
        <v>3738</v>
      </c>
      <c r="J268" s="201">
        <v>16243</v>
      </c>
      <c r="K268" s="202"/>
      <c r="L268" s="207" t="s">
        <v>4117</v>
      </c>
      <c r="M268" s="202"/>
      <c r="N268" s="203">
        <v>1</v>
      </c>
      <c r="O268" s="199">
        <v>6</v>
      </c>
      <c r="P268" s="204">
        <v>53.47</v>
      </c>
      <c r="Q268" s="204">
        <v>95</v>
      </c>
      <c r="R268" s="6" t="s">
        <v>3740</v>
      </c>
      <c r="S268" s="6" t="s">
        <v>4118</v>
      </c>
      <c r="T268" s="193" t="s">
        <v>3742</v>
      </c>
      <c r="U268" s="193" t="s">
        <v>438</v>
      </c>
      <c r="V268" s="193" t="s">
        <v>3743</v>
      </c>
      <c r="W268" s="6" t="s">
        <v>4100</v>
      </c>
      <c r="X268" s="6"/>
      <c r="Y268" s="193" t="s">
        <v>3745</v>
      </c>
      <c r="Z268" s="194"/>
      <c r="AA268" s="6"/>
      <c r="AB268" s="205"/>
      <c r="AC268" s="6">
        <v>291</v>
      </c>
    </row>
    <row r="269" spans="1:29">
      <c r="A269" s="198">
        <v>45981</v>
      </c>
      <c r="B269" s="198">
        <v>45981</v>
      </c>
      <c r="C269" s="184">
        <v>47</v>
      </c>
      <c r="D269" s="6" t="s">
        <v>3758</v>
      </c>
      <c r="E269" s="193"/>
      <c r="F269" s="6">
        <v>2910072432</v>
      </c>
      <c r="G269" s="6">
        <v>1197004504</v>
      </c>
      <c r="H269" s="199">
        <v>3840</v>
      </c>
      <c r="I269" s="200" t="s">
        <v>3759</v>
      </c>
      <c r="J269" s="201">
        <v>16244</v>
      </c>
      <c r="K269" s="202"/>
      <c r="L269" s="202" t="s">
        <v>3745</v>
      </c>
      <c r="M269" s="202"/>
      <c r="N269" s="203">
        <v>1</v>
      </c>
      <c r="O269" s="199">
        <v>12</v>
      </c>
      <c r="P269" s="204">
        <v>76.8</v>
      </c>
      <c r="Q269" s="204">
        <v>160</v>
      </c>
      <c r="R269" s="6" t="s">
        <v>3740</v>
      </c>
      <c r="S269" s="6" t="s">
        <v>4118</v>
      </c>
      <c r="T269" s="193" t="s">
        <v>3742</v>
      </c>
      <c r="U269" s="193" t="s">
        <v>438</v>
      </c>
      <c r="V269" s="193" t="s">
        <v>3743</v>
      </c>
      <c r="W269" s="6" t="s">
        <v>4119</v>
      </c>
      <c r="X269" s="6"/>
      <c r="Y269" s="193" t="s">
        <v>3745</v>
      </c>
      <c r="Z269" s="194"/>
      <c r="AA269" s="6"/>
      <c r="AB269" s="205"/>
      <c r="AC269" s="6">
        <v>291</v>
      </c>
    </row>
    <row r="270" spans="1:29">
      <c r="A270" s="198">
        <v>45981</v>
      </c>
      <c r="B270" s="198">
        <v>45981</v>
      </c>
      <c r="C270" s="184">
        <v>47</v>
      </c>
      <c r="D270" s="6" t="s">
        <v>4009</v>
      </c>
      <c r="E270" s="193"/>
      <c r="F270" s="6">
        <v>2910072430</v>
      </c>
      <c r="G270" s="6">
        <v>1467000004</v>
      </c>
      <c r="H270" s="199">
        <v>10000</v>
      </c>
      <c r="I270" s="200" t="s">
        <v>3738</v>
      </c>
      <c r="J270" s="201">
        <v>16245</v>
      </c>
      <c r="K270" s="202"/>
      <c r="L270" s="202" t="s">
        <v>3745</v>
      </c>
      <c r="M270" s="202"/>
      <c r="N270" s="203">
        <v>1</v>
      </c>
      <c r="O270" s="199">
        <v>1</v>
      </c>
      <c r="P270" s="204">
        <v>9.9</v>
      </c>
      <c r="Q270" s="204">
        <v>15</v>
      </c>
      <c r="R270" s="6" t="s">
        <v>3740</v>
      </c>
      <c r="S270" s="6" t="s">
        <v>4103</v>
      </c>
      <c r="T270" s="193" t="s">
        <v>3742</v>
      </c>
      <c r="U270" s="193" t="s">
        <v>438</v>
      </c>
      <c r="V270" s="193" t="s">
        <v>3743</v>
      </c>
      <c r="W270" s="6"/>
      <c r="X270" s="6"/>
      <c r="Y270" s="193" t="s">
        <v>3745</v>
      </c>
      <c r="Z270" s="194"/>
      <c r="AA270" s="6"/>
      <c r="AB270" s="205"/>
      <c r="AC270" s="6">
        <v>292</v>
      </c>
    </row>
    <row r="271" spans="1:29">
      <c r="A271" s="198">
        <v>45982</v>
      </c>
      <c r="B271" s="198">
        <v>45982</v>
      </c>
      <c r="C271" s="184">
        <v>47</v>
      </c>
      <c r="D271" s="6" t="s">
        <v>4120</v>
      </c>
      <c r="E271" s="193"/>
      <c r="F271" s="6">
        <v>2910072481</v>
      </c>
      <c r="G271" s="6">
        <v>3197002229</v>
      </c>
      <c r="H271" s="199">
        <v>2112</v>
      </c>
      <c r="I271" s="200" t="s">
        <v>3767</v>
      </c>
      <c r="J271" s="201" t="s">
        <v>4121</v>
      </c>
      <c r="K271" s="202"/>
      <c r="L271" s="202">
        <v>2451.17</v>
      </c>
      <c r="M271" s="202"/>
      <c r="N271" s="203">
        <v>1</v>
      </c>
      <c r="O271" s="199">
        <v>12</v>
      </c>
      <c r="P271" s="204">
        <v>0</v>
      </c>
      <c r="Q271" s="204">
        <v>158</v>
      </c>
      <c r="R271" s="6" t="s">
        <v>3740</v>
      </c>
      <c r="S271" s="6" t="s">
        <v>4122</v>
      </c>
      <c r="T271" s="193" t="s">
        <v>3742</v>
      </c>
      <c r="U271" s="193" t="s">
        <v>438</v>
      </c>
      <c r="V271" s="193" t="s">
        <v>3743</v>
      </c>
      <c r="W271" s="6" t="s">
        <v>4123</v>
      </c>
      <c r="X271" s="6"/>
      <c r="Y271" s="193" t="s">
        <v>3745</v>
      </c>
      <c r="Z271" s="194"/>
      <c r="AA271" s="6"/>
      <c r="AB271" s="205"/>
      <c r="AC271" s="6">
        <v>293</v>
      </c>
    </row>
    <row r="272" spans="1:29">
      <c r="A272" s="198">
        <v>45982</v>
      </c>
      <c r="B272" s="198">
        <v>45982</v>
      </c>
      <c r="C272" s="184">
        <v>47</v>
      </c>
      <c r="D272" s="6" t="s">
        <v>4120</v>
      </c>
      <c r="E272" s="193"/>
      <c r="F272" s="6">
        <v>2910072482</v>
      </c>
      <c r="G272" s="6">
        <v>3197002231</v>
      </c>
      <c r="H272" s="199">
        <v>2112</v>
      </c>
      <c r="I272" s="200" t="s">
        <v>3767</v>
      </c>
      <c r="J272" s="201" t="s">
        <v>4124</v>
      </c>
      <c r="K272" s="202"/>
      <c r="L272" s="202">
        <v>2451.17</v>
      </c>
      <c r="M272" s="202"/>
      <c r="N272" s="203">
        <v>1</v>
      </c>
      <c r="O272" s="199">
        <v>12</v>
      </c>
      <c r="P272" s="204">
        <v>0</v>
      </c>
      <c r="Q272" s="204">
        <v>158</v>
      </c>
      <c r="R272" s="6" t="s">
        <v>3740</v>
      </c>
      <c r="S272" s="6" t="s">
        <v>4122</v>
      </c>
      <c r="T272" s="193" t="s">
        <v>3742</v>
      </c>
      <c r="U272" s="193" t="s">
        <v>438</v>
      </c>
      <c r="V272" s="193" t="s">
        <v>3743</v>
      </c>
      <c r="W272" s="6" t="s">
        <v>4123</v>
      </c>
      <c r="X272" s="6"/>
      <c r="Y272" s="193" t="s">
        <v>3745</v>
      </c>
      <c r="Z272" s="194"/>
      <c r="AA272" s="6"/>
      <c r="AB272" s="205"/>
      <c r="AC272" s="6">
        <v>293</v>
      </c>
    </row>
    <row r="273" spans="1:29">
      <c r="A273" s="198">
        <v>45982</v>
      </c>
      <c r="B273" s="198">
        <v>45982</v>
      </c>
      <c r="C273" s="184">
        <v>47</v>
      </c>
      <c r="D273" s="6" t="s">
        <v>4125</v>
      </c>
      <c r="E273" s="193"/>
      <c r="F273" s="6">
        <v>2910072483</v>
      </c>
      <c r="G273" s="6">
        <v>3197002232</v>
      </c>
      <c r="H273" s="199">
        <v>2112</v>
      </c>
      <c r="I273" s="200" t="s">
        <v>3767</v>
      </c>
      <c r="J273" s="201" t="s">
        <v>4126</v>
      </c>
      <c r="K273" s="202"/>
      <c r="L273" s="202">
        <v>2451.17</v>
      </c>
      <c r="M273" s="202"/>
      <c r="N273" s="203">
        <v>1</v>
      </c>
      <c r="O273" s="199">
        <v>12</v>
      </c>
      <c r="P273" s="204">
        <v>0</v>
      </c>
      <c r="Q273" s="204">
        <v>158</v>
      </c>
      <c r="R273" s="6" t="s">
        <v>3740</v>
      </c>
      <c r="S273" s="6" t="s">
        <v>4122</v>
      </c>
      <c r="T273" s="193" t="s">
        <v>3742</v>
      </c>
      <c r="U273" s="193" t="s">
        <v>438</v>
      </c>
      <c r="V273" s="193" t="s">
        <v>3743</v>
      </c>
      <c r="W273" s="6" t="s">
        <v>4127</v>
      </c>
      <c r="X273" s="6"/>
      <c r="Y273" s="193" t="s">
        <v>3745</v>
      </c>
      <c r="Z273" s="194"/>
      <c r="AA273" s="6"/>
      <c r="AB273" s="205"/>
      <c r="AC273" s="6">
        <v>293</v>
      </c>
    </row>
    <row r="274" spans="1:29">
      <c r="A274" s="198">
        <v>45982</v>
      </c>
      <c r="B274" s="198">
        <v>45982</v>
      </c>
      <c r="C274" s="184">
        <v>47</v>
      </c>
      <c r="D274" s="6" t="s">
        <v>3747</v>
      </c>
      <c r="E274" s="193"/>
      <c r="F274" s="6">
        <v>2910072468</v>
      </c>
      <c r="G274" s="6">
        <v>3197002288</v>
      </c>
      <c r="H274" s="199">
        <v>3840</v>
      </c>
      <c r="I274" s="200" t="s">
        <v>3872</v>
      </c>
      <c r="J274" s="201" t="s">
        <v>4128</v>
      </c>
      <c r="K274" s="202"/>
      <c r="L274" s="202">
        <v>582.33000000000004</v>
      </c>
      <c r="M274" s="202"/>
      <c r="N274" s="203">
        <v>1</v>
      </c>
      <c r="O274" s="199">
        <v>12</v>
      </c>
      <c r="P274" s="204">
        <v>80.64</v>
      </c>
      <c r="Q274" s="204">
        <v>177</v>
      </c>
      <c r="R274" s="6" t="s">
        <v>3740</v>
      </c>
      <c r="S274" s="6" t="s">
        <v>4129</v>
      </c>
      <c r="T274" s="193" t="s">
        <v>3742</v>
      </c>
      <c r="U274" s="193" t="s">
        <v>438</v>
      </c>
      <c r="V274" s="193" t="s">
        <v>3743</v>
      </c>
      <c r="W274" s="6"/>
      <c r="X274" s="197" t="s">
        <v>1252</v>
      </c>
      <c r="Y274" s="193" t="s">
        <v>3745</v>
      </c>
      <c r="Z274" s="194"/>
      <c r="AA274" s="6"/>
      <c r="AB274" s="205"/>
      <c r="AC274" s="6">
        <v>294</v>
      </c>
    </row>
    <row r="275" spans="1:29">
      <c r="A275" s="198">
        <v>45982</v>
      </c>
      <c r="B275" s="198">
        <v>45982</v>
      </c>
      <c r="C275" s="184">
        <v>47</v>
      </c>
      <c r="D275" s="6" t="s">
        <v>3747</v>
      </c>
      <c r="E275" s="193"/>
      <c r="F275" s="6">
        <v>2910072469</v>
      </c>
      <c r="G275" s="6">
        <v>3197002300</v>
      </c>
      <c r="H275" s="199">
        <v>3840</v>
      </c>
      <c r="I275" s="200" t="s">
        <v>3872</v>
      </c>
      <c r="J275" s="201" t="s">
        <v>4130</v>
      </c>
      <c r="K275" s="202"/>
      <c r="L275" s="202">
        <v>582.33000000000004</v>
      </c>
      <c r="M275" s="202"/>
      <c r="N275" s="203">
        <v>1</v>
      </c>
      <c r="O275" s="199">
        <v>12</v>
      </c>
      <c r="P275" s="204">
        <v>80.64</v>
      </c>
      <c r="Q275" s="204">
        <v>177</v>
      </c>
      <c r="R275" s="6" t="s">
        <v>3740</v>
      </c>
      <c r="S275" s="6" t="s">
        <v>4129</v>
      </c>
      <c r="T275" s="193" t="s">
        <v>3742</v>
      </c>
      <c r="U275" s="193" t="s">
        <v>438</v>
      </c>
      <c r="V275" s="193" t="s">
        <v>3743</v>
      </c>
      <c r="W275" s="6"/>
      <c r="X275" s="197" t="s">
        <v>1252</v>
      </c>
      <c r="Y275" s="193" t="s">
        <v>3745</v>
      </c>
      <c r="Z275" s="194"/>
      <c r="AA275" s="6"/>
      <c r="AB275" s="205"/>
      <c r="AC275" s="6">
        <v>294</v>
      </c>
    </row>
    <row r="276" spans="1:29">
      <c r="A276" s="198">
        <v>45982</v>
      </c>
      <c r="B276" s="198">
        <v>45982</v>
      </c>
      <c r="C276" s="184">
        <v>47</v>
      </c>
      <c r="D276" s="6" t="s">
        <v>3747</v>
      </c>
      <c r="E276" s="193"/>
      <c r="F276" s="6">
        <v>2910072470</v>
      </c>
      <c r="G276" s="6">
        <v>3197002289</v>
      </c>
      <c r="H276" s="199">
        <v>7680</v>
      </c>
      <c r="I276" s="200" t="s">
        <v>3872</v>
      </c>
      <c r="J276" s="201" t="s">
        <v>4131</v>
      </c>
      <c r="K276" s="202"/>
      <c r="L276" s="202">
        <v>1164.6600000000001</v>
      </c>
      <c r="M276" s="202"/>
      <c r="N276" s="203">
        <v>2</v>
      </c>
      <c r="O276" s="199">
        <v>24</v>
      </c>
      <c r="P276" s="204">
        <v>161.28</v>
      </c>
      <c r="Q276" s="204">
        <v>354</v>
      </c>
      <c r="R276" s="6" t="s">
        <v>3740</v>
      </c>
      <c r="S276" s="6" t="s">
        <v>4129</v>
      </c>
      <c r="T276" s="193" t="s">
        <v>3742</v>
      </c>
      <c r="U276" s="193" t="s">
        <v>438</v>
      </c>
      <c r="V276" s="193" t="s">
        <v>3743</v>
      </c>
      <c r="W276" s="6"/>
      <c r="X276" s="197" t="s">
        <v>1252</v>
      </c>
      <c r="Y276" s="193" t="s">
        <v>3745</v>
      </c>
      <c r="Z276" s="194"/>
      <c r="AA276" s="6"/>
      <c r="AB276" s="205"/>
      <c r="AC276" s="6">
        <v>294</v>
      </c>
    </row>
    <row r="277" spans="1:29">
      <c r="A277" s="198">
        <v>45982</v>
      </c>
      <c r="B277" s="198">
        <v>45982</v>
      </c>
      <c r="C277" s="184">
        <v>47</v>
      </c>
      <c r="D277" s="6" t="s">
        <v>3771</v>
      </c>
      <c r="E277" s="193"/>
      <c r="F277" s="6">
        <v>2910072471</v>
      </c>
      <c r="G277" s="6">
        <v>3197002327</v>
      </c>
      <c r="H277" s="199">
        <v>3456</v>
      </c>
      <c r="I277" s="200" t="s">
        <v>3767</v>
      </c>
      <c r="J277" s="201" t="s">
        <v>4132</v>
      </c>
      <c r="K277" s="202"/>
      <c r="L277" s="202">
        <v>1314.01</v>
      </c>
      <c r="M277" s="202"/>
      <c r="N277" s="203">
        <v>2</v>
      </c>
      <c r="O277" s="199">
        <v>24</v>
      </c>
      <c r="P277" s="204">
        <v>248.83</v>
      </c>
      <c r="Q277" s="204">
        <v>402</v>
      </c>
      <c r="R277" s="6" t="s">
        <v>3740</v>
      </c>
      <c r="S277" s="6" t="s">
        <v>4129</v>
      </c>
      <c r="T277" s="193" t="s">
        <v>3742</v>
      </c>
      <c r="U277" s="193" t="s">
        <v>438</v>
      </c>
      <c r="V277" s="193" t="s">
        <v>3743</v>
      </c>
      <c r="W277" s="6"/>
      <c r="X277" s="197" t="s">
        <v>1252</v>
      </c>
      <c r="Y277" s="193" t="s">
        <v>3745</v>
      </c>
      <c r="Z277" s="194"/>
      <c r="AA277" s="6"/>
      <c r="AB277" s="205"/>
      <c r="AC277" s="6">
        <v>294</v>
      </c>
    </row>
    <row r="278" spans="1:29">
      <c r="A278" s="198">
        <v>45982</v>
      </c>
      <c r="B278" s="198">
        <v>45982</v>
      </c>
      <c r="C278" s="184">
        <v>47</v>
      </c>
      <c r="D278" s="6" t="s">
        <v>3771</v>
      </c>
      <c r="E278" s="193"/>
      <c r="F278" s="6">
        <v>2910072472</v>
      </c>
      <c r="G278" s="6">
        <v>3197002323</v>
      </c>
      <c r="H278" s="199">
        <v>5184</v>
      </c>
      <c r="I278" s="200" t="s">
        <v>3767</v>
      </c>
      <c r="J278" s="201" t="s">
        <v>4133</v>
      </c>
      <c r="K278" s="202"/>
      <c r="L278" s="202">
        <v>1971.02</v>
      </c>
      <c r="M278" s="202"/>
      <c r="N278" s="203">
        <v>3</v>
      </c>
      <c r="O278" s="199">
        <v>36</v>
      </c>
      <c r="P278" s="204">
        <v>373.25</v>
      </c>
      <c r="Q278" s="204">
        <v>603</v>
      </c>
      <c r="R278" s="6" t="s">
        <v>3740</v>
      </c>
      <c r="S278" s="6" t="s">
        <v>4129</v>
      </c>
      <c r="T278" s="193" t="s">
        <v>3742</v>
      </c>
      <c r="U278" s="193" t="s">
        <v>438</v>
      </c>
      <c r="V278" s="193" t="s">
        <v>3743</v>
      </c>
      <c r="W278" s="6"/>
      <c r="X278" s="197" t="s">
        <v>1252</v>
      </c>
      <c r="Y278" s="193" t="s">
        <v>3745</v>
      </c>
      <c r="Z278" s="194"/>
      <c r="AA278" s="6"/>
      <c r="AB278" s="205"/>
      <c r="AC278" s="6">
        <v>294</v>
      </c>
    </row>
    <row r="279" spans="1:29">
      <c r="A279" s="198">
        <v>45982</v>
      </c>
      <c r="B279" s="198">
        <v>45982</v>
      </c>
      <c r="C279" s="184">
        <v>47</v>
      </c>
      <c r="D279" s="6" t="s">
        <v>4086</v>
      </c>
      <c r="E279" s="193"/>
      <c r="F279" s="6">
        <v>2910072473</v>
      </c>
      <c r="G279" s="6">
        <v>3197002254</v>
      </c>
      <c r="H279" s="199">
        <v>2112</v>
      </c>
      <c r="I279" s="200" t="s">
        <v>3751</v>
      </c>
      <c r="J279" s="201" t="s">
        <v>4134</v>
      </c>
      <c r="K279" s="202"/>
      <c r="L279" s="202">
        <v>606.45000000000005</v>
      </c>
      <c r="M279" s="202"/>
      <c r="N279" s="203">
        <v>1</v>
      </c>
      <c r="O279" s="199">
        <v>12</v>
      </c>
      <c r="P279" s="204">
        <v>78.14</v>
      </c>
      <c r="Q279" s="204">
        <v>177</v>
      </c>
      <c r="R279" s="6" t="s">
        <v>3740</v>
      </c>
      <c r="S279" s="6" t="s">
        <v>4129</v>
      </c>
      <c r="T279" s="193" t="s">
        <v>3742</v>
      </c>
      <c r="U279" s="193" t="s">
        <v>438</v>
      </c>
      <c r="V279" s="193" t="s">
        <v>3743</v>
      </c>
      <c r="W279" s="6"/>
      <c r="X279" s="197" t="s">
        <v>1252</v>
      </c>
      <c r="Y279" s="193" t="s">
        <v>3745</v>
      </c>
      <c r="Z279" s="194"/>
      <c r="AA279" s="6"/>
      <c r="AB279" s="205"/>
      <c r="AC279" s="6">
        <v>294</v>
      </c>
    </row>
    <row r="280" spans="1:29">
      <c r="A280" s="198">
        <v>45982</v>
      </c>
      <c r="B280" s="198">
        <v>45982</v>
      </c>
      <c r="C280" s="184">
        <v>47</v>
      </c>
      <c r="D280" s="6" t="s">
        <v>3800</v>
      </c>
      <c r="E280" s="193"/>
      <c r="F280" s="6">
        <v>2910072474</v>
      </c>
      <c r="G280" s="6">
        <v>3197002297</v>
      </c>
      <c r="H280" s="199">
        <v>2016</v>
      </c>
      <c r="I280" s="200" t="s">
        <v>3759</v>
      </c>
      <c r="J280" s="201" t="s">
        <v>4135</v>
      </c>
      <c r="K280" s="202"/>
      <c r="L280" s="202">
        <v>459.15</v>
      </c>
      <c r="M280" s="202"/>
      <c r="N280" s="203">
        <v>1</v>
      </c>
      <c r="O280" s="199">
        <v>12</v>
      </c>
      <c r="P280" s="204">
        <v>56.45</v>
      </c>
      <c r="Q280" s="204">
        <v>141</v>
      </c>
      <c r="R280" s="6" t="s">
        <v>3740</v>
      </c>
      <c r="S280" s="6" t="s">
        <v>4129</v>
      </c>
      <c r="T280" s="193" t="s">
        <v>3742</v>
      </c>
      <c r="U280" s="193" t="s">
        <v>438</v>
      </c>
      <c r="V280" s="193" t="s">
        <v>3743</v>
      </c>
      <c r="W280" s="6"/>
      <c r="X280" s="197" t="s">
        <v>1252</v>
      </c>
      <c r="Y280" s="193" t="s">
        <v>3745</v>
      </c>
      <c r="Z280" s="194"/>
      <c r="AA280" s="6"/>
      <c r="AB280" s="205"/>
      <c r="AC280" s="6">
        <v>294</v>
      </c>
    </row>
    <row r="281" spans="1:29">
      <c r="A281" s="198">
        <v>45982</v>
      </c>
      <c r="B281" s="198">
        <v>45982</v>
      </c>
      <c r="C281" s="184">
        <v>47</v>
      </c>
      <c r="D281" s="6" t="s">
        <v>3777</v>
      </c>
      <c r="E281" s="193"/>
      <c r="F281" s="6">
        <v>2910072475</v>
      </c>
      <c r="G281" s="6">
        <v>1197004495</v>
      </c>
      <c r="H281" s="199">
        <v>1296</v>
      </c>
      <c r="I281" s="200" t="s">
        <v>3748</v>
      </c>
      <c r="J281" s="201" t="s">
        <v>4136</v>
      </c>
      <c r="K281" s="202"/>
      <c r="L281" s="202">
        <v>575.26</v>
      </c>
      <c r="M281" s="202"/>
      <c r="N281" s="203">
        <v>1</v>
      </c>
      <c r="O281" s="199">
        <v>12</v>
      </c>
      <c r="P281" s="204">
        <v>90.72</v>
      </c>
      <c r="Q281" s="204">
        <v>158</v>
      </c>
      <c r="R281" s="6" t="s">
        <v>3740</v>
      </c>
      <c r="S281" s="6" t="s">
        <v>4129</v>
      </c>
      <c r="T281" s="193" t="s">
        <v>3742</v>
      </c>
      <c r="U281" s="193" t="s">
        <v>438</v>
      </c>
      <c r="V281" s="193" t="s">
        <v>3743</v>
      </c>
      <c r="W281" s="6"/>
      <c r="X281" s="197" t="s">
        <v>1252</v>
      </c>
      <c r="Y281" s="193" t="s">
        <v>3745</v>
      </c>
      <c r="Z281" s="194"/>
      <c r="AA281" s="6"/>
      <c r="AB281" s="205"/>
      <c r="AC281" s="6">
        <v>294</v>
      </c>
    </row>
    <row r="282" spans="1:29">
      <c r="A282" s="198">
        <v>45982</v>
      </c>
      <c r="B282" s="198">
        <v>45982</v>
      </c>
      <c r="C282" s="184">
        <v>47</v>
      </c>
      <c r="D282" s="6" t="s">
        <v>3880</v>
      </c>
      <c r="E282" s="193"/>
      <c r="F282" s="6">
        <v>2910072476</v>
      </c>
      <c r="G282" s="6">
        <v>3197002135</v>
      </c>
      <c r="H282" s="199">
        <v>1857</v>
      </c>
      <c r="I282" s="200" t="s">
        <v>3738</v>
      </c>
      <c r="J282" s="201" t="s">
        <v>4137</v>
      </c>
      <c r="K282" s="202"/>
      <c r="L282" s="202">
        <v>394.5</v>
      </c>
      <c r="M282" s="202"/>
      <c r="N282" s="203">
        <v>1</v>
      </c>
      <c r="O282" s="199">
        <v>8</v>
      </c>
      <c r="P282" s="204">
        <v>0</v>
      </c>
      <c r="Q282" s="204">
        <v>108</v>
      </c>
      <c r="R282" s="6" t="s">
        <v>3740</v>
      </c>
      <c r="S282" s="6" t="s">
        <v>4129</v>
      </c>
      <c r="T282" s="193" t="s">
        <v>3742</v>
      </c>
      <c r="U282" s="193" t="s">
        <v>438</v>
      </c>
      <c r="V282" s="193" t="s">
        <v>3743</v>
      </c>
      <c r="W282" s="6"/>
      <c r="X282" s="197" t="s">
        <v>1252</v>
      </c>
      <c r="Y282" s="193" t="s">
        <v>3745</v>
      </c>
      <c r="Z282" s="194"/>
      <c r="AA282" s="6"/>
      <c r="AB282" s="205"/>
      <c r="AC282" s="6">
        <v>294</v>
      </c>
    </row>
    <row r="283" spans="1:29">
      <c r="A283" s="198">
        <v>45986</v>
      </c>
      <c r="B283" s="198">
        <v>45986</v>
      </c>
      <c r="C283" s="184">
        <v>48</v>
      </c>
      <c r="D283" s="6" t="s">
        <v>4125</v>
      </c>
      <c r="E283" s="193"/>
      <c r="F283" s="6">
        <v>2910072541</v>
      </c>
      <c r="G283" s="6">
        <v>3197002233</v>
      </c>
      <c r="H283" s="199">
        <v>2112</v>
      </c>
      <c r="I283" s="200" t="s">
        <v>3767</v>
      </c>
      <c r="J283" s="201" t="s">
        <v>4138</v>
      </c>
      <c r="K283" s="202"/>
      <c r="L283" s="202">
        <v>1887.68</v>
      </c>
      <c r="M283" s="202"/>
      <c r="N283" s="203">
        <v>1</v>
      </c>
      <c r="O283" s="199">
        <v>12</v>
      </c>
      <c r="P283" s="204">
        <v>0</v>
      </c>
      <c r="Q283" s="204">
        <v>160</v>
      </c>
      <c r="R283" s="6" t="s">
        <v>3740</v>
      </c>
      <c r="S283" s="6" t="s">
        <v>4139</v>
      </c>
      <c r="T283" s="193" t="s">
        <v>3742</v>
      </c>
      <c r="U283" s="193" t="s">
        <v>438</v>
      </c>
      <c r="V283" s="193" t="s">
        <v>3743</v>
      </c>
      <c r="W283" s="6" t="s">
        <v>4127</v>
      </c>
      <c r="X283" s="6"/>
      <c r="Y283" s="193" t="s">
        <v>3745</v>
      </c>
      <c r="Z283" s="194"/>
      <c r="AA283" s="6"/>
      <c r="AB283" s="205"/>
      <c r="AC283" s="6">
        <v>296</v>
      </c>
    </row>
    <row r="284" spans="1:29">
      <c r="A284" s="198">
        <v>45986</v>
      </c>
      <c r="B284" s="198">
        <v>45986</v>
      </c>
      <c r="C284" s="184">
        <v>48</v>
      </c>
      <c r="D284" s="6" t="s">
        <v>4125</v>
      </c>
      <c r="E284" s="193"/>
      <c r="F284" s="6">
        <v>2910072542</v>
      </c>
      <c r="G284" s="6">
        <v>3197002279</v>
      </c>
      <c r="H284" s="199">
        <v>2112</v>
      </c>
      <c r="I284" s="200" t="s">
        <v>3767</v>
      </c>
      <c r="J284" s="201" t="s">
        <v>4140</v>
      </c>
      <c r="K284" s="202"/>
      <c r="L284" s="202">
        <v>1887.68</v>
      </c>
      <c r="M284" s="202"/>
      <c r="N284" s="203">
        <v>1</v>
      </c>
      <c r="O284" s="199">
        <v>12</v>
      </c>
      <c r="P284" s="204">
        <v>0</v>
      </c>
      <c r="Q284" s="204">
        <v>160</v>
      </c>
      <c r="R284" s="6" t="s">
        <v>3740</v>
      </c>
      <c r="S284" s="6" t="s">
        <v>4139</v>
      </c>
      <c r="T284" s="193" t="s">
        <v>3742</v>
      </c>
      <c r="U284" s="193" t="s">
        <v>438</v>
      </c>
      <c r="V284" s="193" t="s">
        <v>3743</v>
      </c>
      <c r="W284" s="6" t="s">
        <v>4127</v>
      </c>
      <c r="X284" s="6"/>
      <c r="Y284" s="193" t="s">
        <v>3745</v>
      </c>
      <c r="Z284" s="194"/>
      <c r="AA284" s="6"/>
      <c r="AB284" s="205"/>
      <c r="AC284" s="6">
        <v>296</v>
      </c>
    </row>
    <row r="285" spans="1:29">
      <c r="A285" s="198">
        <v>45986</v>
      </c>
      <c r="B285" s="198">
        <v>45986</v>
      </c>
      <c r="C285" s="184">
        <v>48</v>
      </c>
      <c r="D285" s="6" t="s">
        <v>4125</v>
      </c>
      <c r="E285" s="193"/>
      <c r="F285" s="6">
        <v>2910072543</v>
      </c>
      <c r="G285" s="6">
        <v>3197002280</v>
      </c>
      <c r="H285" s="199">
        <v>2112</v>
      </c>
      <c r="I285" s="200" t="s">
        <v>3767</v>
      </c>
      <c r="J285" s="201" t="s">
        <v>4141</v>
      </c>
      <c r="K285" s="202"/>
      <c r="L285" s="202">
        <v>1887.68</v>
      </c>
      <c r="M285" s="202"/>
      <c r="N285" s="203">
        <v>1</v>
      </c>
      <c r="O285" s="199">
        <v>12</v>
      </c>
      <c r="P285" s="204">
        <v>0</v>
      </c>
      <c r="Q285" s="204">
        <v>159</v>
      </c>
      <c r="R285" s="6" t="s">
        <v>3740</v>
      </c>
      <c r="S285" s="6" t="s">
        <v>4139</v>
      </c>
      <c r="T285" s="193" t="s">
        <v>3742</v>
      </c>
      <c r="U285" s="193" t="s">
        <v>438</v>
      </c>
      <c r="V285" s="193" t="s">
        <v>3743</v>
      </c>
      <c r="W285" s="6" t="s">
        <v>4127</v>
      </c>
      <c r="X285" s="6"/>
      <c r="Y285" s="193" t="s">
        <v>3745</v>
      </c>
      <c r="Z285" s="194"/>
      <c r="AA285" s="6"/>
      <c r="AB285" s="205"/>
      <c r="AC285" s="6">
        <v>296</v>
      </c>
    </row>
    <row r="286" spans="1:29">
      <c r="A286" s="198">
        <v>45989</v>
      </c>
      <c r="B286" s="198">
        <v>45989</v>
      </c>
      <c r="C286" s="184">
        <v>48</v>
      </c>
      <c r="D286" s="6" t="s">
        <v>4125</v>
      </c>
      <c r="E286" s="193"/>
      <c r="F286" s="6">
        <v>2910072612</v>
      </c>
      <c r="G286" s="6">
        <v>3197002281</v>
      </c>
      <c r="H286" s="199">
        <v>2112</v>
      </c>
      <c r="I286" s="200" t="s">
        <v>3767</v>
      </c>
      <c r="J286" s="201" t="s">
        <v>4142</v>
      </c>
      <c r="K286" s="202"/>
      <c r="L286" s="202">
        <v>3399.28</v>
      </c>
      <c r="M286" s="202"/>
      <c r="N286" s="203">
        <v>1</v>
      </c>
      <c r="O286" s="199">
        <v>12</v>
      </c>
      <c r="P286" s="204">
        <v>80.260000000000005</v>
      </c>
      <c r="Q286" s="204">
        <v>161</v>
      </c>
      <c r="R286" s="6" t="s">
        <v>3740</v>
      </c>
      <c r="S286" s="6" t="s">
        <v>4143</v>
      </c>
      <c r="T286" s="193" t="s">
        <v>3742</v>
      </c>
      <c r="U286" s="193" t="s">
        <v>438</v>
      </c>
      <c r="V286" s="193" t="s">
        <v>3743</v>
      </c>
      <c r="W286" s="6" t="s">
        <v>4127</v>
      </c>
      <c r="X286" s="6"/>
      <c r="Y286" s="193" t="s">
        <v>3745</v>
      </c>
      <c r="Z286" s="194"/>
      <c r="AA286" s="6"/>
      <c r="AB286" s="205"/>
      <c r="AC286" s="6">
        <v>297</v>
      </c>
    </row>
    <row r="287" spans="1:29">
      <c r="A287" s="198">
        <v>45989</v>
      </c>
      <c r="B287" s="198">
        <v>45992</v>
      </c>
      <c r="C287" s="184">
        <v>48</v>
      </c>
      <c r="D287" s="6" t="s">
        <v>3766</v>
      </c>
      <c r="E287" s="193"/>
      <c r="F287" s="6">
        <v>2910072626</v>
      </c>
      <c r="G287" s="6">
        <v>3197002190</v>
      </c>
      <c r="H287" s="199">
        <v>1728</v>
      </c>
      <c r="I287" s="200" t="s">
        <v>3767</v>
      </c>
      <c r="J287" s="201" t="s">
        <v>4144</v>
      </c>
      <c r="K287" s="202"/>
      <c r="L287" s="202">
        <v>703.42</v>
      </c>
      <c r="M287" s="202"/>
      <c r="N287" s="203">
        <v>1</v>
      </c>
      <c r="O287" s="199">
        <v>12</v>
      </c>
      <c r="P287" s="204">
        <v>124.42</v>
      </c>
      <c r="Q287" s="204">
        <v>199</v>
      </c>
      <c r="R287" s="6" t="s">
        <v>3740</v>
      </c>
      <c r="S287" s="6" t="s">
        <v>4145</v>
      </c>
      <c r="T287" s="193" t="s">
        <v>3742</v>
      </c>
      <c r="U287" s="193" t="s">
        <v>438</v>
      </c>
      <c r="V287" s="193" t="s">
        <v>3743</v>
      </c>
      <c r="W287" s="6"/>
      <c r="X287" s="6"/>
      <c r="Y287" s="193" t="s">
        <v>3745</v>
      </c>
      <c r="Z287" s="194"/>
      <c r="AA287" s="6"/>
      <c r="AB287" s="205"/>
      <c r="AC287" s="6">
        <v>298</v>
      </c>
    </row>
    <row r="288" spans="1:29">
      <c r="A288" s="198">
        <v>45989</v>
      </c>
      <c r="B288" s="198">
        <v>45992</v>
      </c>
      <c r="C288" s="184">
        <v>48</v>
      </c>
      <c r="D288" s="6" t="s">
        <v>3771</v>
      </c>
      <c r="E288" s="193"/>
      <c r="F288" s="6">
        <v>2910072627</v>
      </c>
      <c r="G288" s="6">
        <v>3197002323</v>
      </c>
      <c r="H288" s="199">
        <v>1728</v>
      </c>
      <c r="I288" s="200" t="s">
        <v>3767</v>
      </c>
      <c r="J288" s="201" t="s">
        <v>4146</v>
      </c>
      <c r="K288" s="202"/>
      <c r="L288" s="202">
        <v>703.42</v>
      </c>
      <c r="M288" s="202"/>
      <c r="N288" s="203">
        <v>1</v>
      </c>
      <c r="O288" s="199">
        <v>12</v>
      </c>
      <c r="P288" s="204">
        <v>124.42</v>
      </c>
      <c r="Q288" s="204">
        <v>199</v>
      </c>
      <c r="R288" s="6" t="s">
        <v>3740</v>
      </c>
      <c r="S288" s="6" t="s">
        <v>4145</v>
      </c>
      <c r="T288" s="193" t="s">
        <v>3742</v>
      </c>
      <c r="U288" s="193" t="s">
        <v>438</v>
      </c>
      <c r="V288" s="193" t="s">
        <v>3743</v>
      </c>
      <c r="W288" s="6"/>
      <c r="X288" s="6"/>
      <c r="Y288" s="193" t="s">
        <v>3745</v>
      </c>
      <c r="Z288" s="194"/>
      <c r="AA288" s="6"/>
      <c r="AB288" s="205"/>
      <c r="AC288" s="6">
        <v>298</v>
      </c>
    </row>
    <row r="289" spans="1:29">
      <c r="A289" s="198">
        <v>45989</v>
      </c>
      <c r="B289" s="198">
        <v>45992</v>
      </c>
      <c r="C289" s="184">
        <v>48</v>
      </c>
      <c r="D289" s="6" t="s">
        <v>3771</v>
      </c>
      <c r="E289" s="193"/>
      <c r="F289" s="6">
        <v>2910072628</v>
      </c>
      <c r="G289" s="6">
        <v>3197002325</v>
      </c>
      <c r="H289" s="199">
        <v>3456</v>
      </c>
      <c r="I289" s="200" t="s">
        <v>3767</v>
      </c>
      <c r="J289" s="201" t="s">
        <v>4147</v>
      </c>
      <c r="K289" s="202"/>
      <c r="L289" s="202">
        <v>1406.84</v>
      </c>
      <c r="M289" s="202"/>
      <c r="N289" s="203">
        <v>2</v>
      </c>
      <c r="O289" s="199">
        <v>24</v>
      </c>
      <c r="P289" s="204">
        <v>248.83</v>
      </c>
      <c r="Q289" s="204">
        <v>402</v>
      </c>
      <c r="R289" s="6" t="s">
        <v>3740</v>
      </c>
      <c r="S289" s="6" t="s">
        <v>4145</v>
      </c>
      <c r="T289" s="193" t="s">
        <v>3742</v>
      </c>
      <c r="U289" s="193" t="s">
        <v>438</v>
      </c>
      <c r="V289" s="193" t="s">
        <v>3743</v>
      </c>
      <c r="W289" s="6"/>
      <c r="X289" s="6"/>
      <c r="Y289" s="193" t="s">
        <v>3745</v>
      </c>
      <c r="Z289" s="194"/>
      <c r="AA289" s="6"/>
      <c r="AB289" s="205"/>
      <c r="AC289" s="6">
        <v>298</v>
      </c>
    </row>
    <row r="290" spans="1:29">
      <c r="A290" s="198">
        <v>45989</v>
      </c>
      <c r="B290" s="198">
        <v>45992</v>
      </c>
      <c r="C290" s="184">
        <v>48</v>
      </c>
      <c r="D290" s="6" t="s">
        <v>3771</v>
      </c>
      <c r="E290" s="193"/>
      <c r="F290" s="6">
        <v>2910072629</v>
      </c>
      <c r="G290" s="6">
        <v>3197002324</v>
      </c>
      <c r="H290" s="199">
        <v>3456</v>
      </c>
      <c r="I290" s="200" t="s">
        <v>3767</v>
      </c>
      <c r="J290" s="201" t="s">
        <v>4148</v>
      </c>
      <c r="K290" s="202"/>
      <c r="L290" s="202" t="s">
        <v>3745</v>
      </c>
      <c r="M290" s="202"/>
      <c r="N290" s="203">
        <v>2</v>
      </c>
      <c r="O290" s="199">
        <v>24</v>
      </c>
      <c r="P290" s="204">
        <v>248.83</v>
      </c>
      <c r="Q290" s="204">
        <v>402</v>
      </c>
      <c r="R290" s="6" t="s">
        <v>3740</v>
      </c>
      <c r="S290" s="6" t="s">
        <v>4145</v>
      </c>
      <c r="T290" s="193" t="s">
        <v>3742</v>
      </c>
      <c r="U290" s="193" t="s">
        <v>438</v>
      </c>
      <c r="V290" s="193" t="s">
        <v>3743</v>
      </c>
      <c r="W290" s="6"/>
      <c r="X290" s="6"/>
      <c r="Y290" s="193" t="s">
        <v>3745</v>
      </c>
      <c r="Z290" s="194"/>
      <c r="AA290" s="6"/>
      <c r="AB290" s="205"/>
      <c r="AC290" s="6">
        <v>298</v>
      </c>
    </row>
    <row r="291" spans="1:29">
      <c r="A291" s="198">
        <v>45989</v>
      </c>
      <c r="B291" s="198">
        <v>45992</v>
      </c>
      <c r="C291" s="184">
        <v>48</v>
      </c>
      <c r="D291" s="6" t="s">
        <v>3771</v>
      </c>
      <c r="E291" s="193"/>
      <c r="F291" s="6">
        <v>2910072630</v>
      </c>
      <c r="G291" s="6">
        <v>3197002326</v>
      </c>
      <c r="H291" s="199">
        <v>1728</v>
      </c>
      <c r="I291" s="200" t="s">
        <v>3767</v>
      </c>
      <c r="J291" s="201" t="s">
        <v>4149</v>
      </c>
      <c r="K291" s="202"/>
      <c r="L291" s="202">
        <v>703.42</v>
      </c>
      <c r="M291" s="202"/>
      <c r="N291" s="203">
        <v>1</v>
      </c>
      <c r="O291" s="199">
        <v>12</v>
      </c>
      <c r="P291" s="204">
        <v>124.42</v>
      </c>
      <c r="Q291" s="204">
        <v>201</v>
      </c>
      <c r="R291" s="6" t="s">
        <v>3740</v>
      </c>
      <c r="S291" s="6" t="s">
        <v>4145</v>
      </c>
      <c r="T291" s="193" t="s">
        <v>3742</v>
      </c>
      <c r="U291" s="193" t="s">
        <v>438</v>
      </c>
      <c r="V291" s="193" t="s">
        <v>3743</v>
      </c>
      <c r="W291" s="6"/>
      <c r="X291" s="6"/>
      <c r="Y291" s="193" t="s">
        <v>3745</v>
      </c>
      <c r="Z291" s="194"/>
      <c r="AA291" s="6"/>
      <c r="AB291" s="205"/>
      <c r="AC291" s="6">
        <v>298</v>
      </c>
    </row>
    <row r="292" spans="1:29">
      <c r="A292" s="198">
        <v>45989</v>
      </c>
      <c r="B292" s="198">
        <v>45992</v>
      </c>
      <c r="C292" s="184">
        <v>48</v>
      </c>
      <c r="D292" s="6" t="s">
        <v>4086</v>
      </c>
      <c r="E292" s="193"/>
      <c r="F292" s="6">
        <v>2910072631</v>
      </c>
      <c r="G292" s="6">
        <v>3197002254</v>
      </c>
      <c r="H292" s="199">
        <v>2112</v>
      </c>
      <c r="I292" s="200" t="s">
        <v>3751</v>
      </c>
      <c r="J292" s="201" t="s">
        <v>4150</v>
      </c>
      <c r="K292" s="202"/>
      <c r="L292" s="202">
        <v>649.29</v>
      </c>
      <c r="M292" s="202"/>
      <c r="N292" s="203">
        <v>1</v>
      </c>
      <c r="O292" s="199">
        <v>12</v>
      </c>
      <c r="P292" s="204">
        <v>78.14</v>
      </c>
      <c r="Q292" s="204">
        <v>177</v>
      </c>
      <c r="R292" s="6" t="s">
        <v>3740</v>
      </c>
      <c r="S292" s="6" t="s">
        <v>4145</v>
      </c>
      <c r="T292" s="193" t="s">
        <v>3742</v>
      </c>
      <c r="U292" s="193" t="s">
        <v>438</v>
      </c>
      <c r="V292" s="193" t="s">
        <v>3743</v>
      </c>
      <c r="W292" s="6"/>
      <c r="X292" s="6"/>
      <c r="Y292" s="193" t="s">
        <v>3745</v>
      </c>
      <c r="Z292" s="194"/>
      <c r="AA292" s="6"/>
      <c r="AB292" s="205"/>
      <c r="AC292" s="6">
        <v>298</v>
      </c>
    </row>
    <row r="293" spans="1:29">
      <c r="A293" s="198">
        <v>45989</v>
      </c>
      <c r="B293" s="198">
        <v>45992</v>
      </c>
      <c r="C293" s="184">
        <v>48</v>
      </c>
      <c r="D293" s="6" t="s">
        <v>3774</v>
      </c>
      <c r="E293" s="193"/>
      <c r="F293" s="6">
        <v>2910072632</v>
      </c>
      <c r="G293" s="6">
        <v>3197002290</v>
      </c>
      <c r="H293" s="199">
        <v>2016</v>
      </c>
      <c r="I293" s="200" t="s">
        <v>3759</v>
      </c>
      <c r="J293" s="201" t="s">
        <v>4151</v>
      </c>
      <c r="K293" s="202"/>
      <c r="L293" s="202">
        <v>520.99</v>
      </c>
      <c r="M293" s="202"/>
      <c r="N293" s="203">
        <v>1</v>
      </c>
      <c r="O293" s="199">
        <v>12</v>
      </c>
      <c r="P293" s="204">
        <v>53.43</v>
      </c>
      <c r="Q293" s="204">
        <v>142.03</v>
      </c>
      <c r="R293" s="6" t="s">
        <v>3740</v>
      </c>
      <c r="S293" s="6" t="s">
        <v>4145</v>
      </c>
      <c r="T293" s="193" t="s">
        <v>3742</v>
      </c>
      <c r="U293" s="193" t="s">
        <v>438</v>
      </c>
      <c r="V293" s="193" t="s">
        <v>3743</v>
      </c>
      <c r="W293" s="6"/>
      <c r="X293" s="6"/>
      <c r="Y293" s="193" t="s">
        <v>3745</v>
      </c>
      <c r="Z293" s="194"/>
      <c r="AA293" s="6"/>
      <c r="AB293" s="205"/>
      <c r="AC293" s="6">
        <v>298</v>
      </c>
    </row>
    <row r="294" spans="1:29">
      <c r="A294" s="198">
        <v>45989</v>
      </c>
      <c r="B294" s="198">
        <v>45992</v>
      </c>
      <c r="C294" s="184">
        <v>48</v>
      </c>
      <c r="D294" s="6" t="s">
        <v>3774</v>
      </c>
      <c r="E294" s="193"/>
      <c r="F294" s="6">
        <v>2910072633</v>
      </c>
      <c r="G294" s="6">
        <v>3197002314</v>
      </c>
      <c r="H294" s="199">
        <v>2016</v>
      </c>
      <c r="I294" s="200" t="s">
        <v>3759</v>
      </c>
      <c r="J294" s="201" t="s">
        <v>4152</v>
      </c>
      <c r="K294" s="202"/>
      <c r="L294" s="202">
        <v>520.99</v>
      </c>
      <c r="M294" s="202"/>
      <c r="N294" s="203">
        <v>1</v>
      </c>
      <c r="O294" s="199">
        <v>12</v>
      </c>
      <c r="P294" s="204">
        <v>53.43</v>
      </c>
      <c r="Q294" s="204">
        <v>142.03</v>
      </c>
      <c r="R294" s="6" t="s">
        <v>3740</v>
      </c>
      <c r="S294" s="6" t="s">
        <v>4145</v>
      </c>
      <c r="T294" s="193" t="s">
        <v>3742</v>
      </c>
      <c r="U294" s="193" t="s">
        <v>438</v>
      </c>
      <c r="V294" s="193" t="s">
        <v>3743</v>
      </c>
      <c r="W294" s="6"/>
      <c r="X294" s="6"/>
      <c r="Y294" s="193" t="s">
        <v>3745</v>
      </c>
      <c r="Z294" s="194"/>
      <c r="AA294" s="6"/>
      <c r="AB294" s="205"/>
      <c r="AC294" s="6">
        <v>298</v>
      </c>
    </row>
    <row r="295" spans="1:29">
      <c r="A295" s="198">
        <v>45989</v>
      </c>
      <c r="B295" s="198">
        <v>45992</v>
      </c>
      <c r="C295" s="184">
        <v>48</v>
      </c>
      <c r="D295" s="6" t="s">
        <v>3758</v>
      </c>
      <c r="E295" s="193"/>
      <c r="F295" s="6">
        <v>2910072634</v>
      </c>
      <c r="G295" s="6">
        <v>3197002215</v>
      </c>
      <c r="H295" s="199">
        <v>3840</v>
      </c>
      <c r="I295" s="200" t="s">
        <v>3759</v>
      </c>
      <c r="J295" s="201" t="s">
        <v>4153</v>
      </c>
      <c r="K295" s="202"/>
      <c r="L295" s="202" t="s">
        <v>3745</v>
      </c>
      <c r="M295" s="202"/>
      <c r="N295" s="203">
        <v>1</v>
      </c>
      <c r="O295" s="199">
        <v>12</v>
      </c>
      <c r="P295" s="204">
        <v>76.8</v>
      </c>
      <c r="Q295" s="204">
        <v>167</v>
      </c>
      <c r="R295" s="6" t="s">
        <v>3740</v>
      </c>
      <c r="S295" s="6" t="s">
        <v>4145</v>
      </c>
      <c r="T295" s="193" t="s">
        <v>3742</v>
      </c>
      <c r="U295" s="193" t="s">
        <v>438</v>
      </c>
      <c r="V295" s="193" t="s">
        <v>3743</v>
      </c>
      <c r="W295" s="6"/>
      <c r="X295" s="6"/>
      <c r="Y295" s="193" t="s">
        <v>3745</v>
      </c>
      <c r="Z295" s="194"/>
      <c r="AA295" s="6"/>
      <c r="AB295" s="205"/>
      <c r="AC295" s="6">
        <v>298</v>
      </c>
    </row>
    <row r="296" spans="1:29">
      <c r="A296" s="198">
        <v>45989</v>
      </c>
      <c r="B296" s="198">
        <v>45992</v>
      </c>
      <c r="C296" s="184">
        <v>48</v>
      </c>
      <c r="D296" s="6" t="s">
        <v>3800</v>
      </c>
      <c r="E296" s="193"/>
      <c r="F296" s="6">
        <v>2910072635</v>
      </c>
      <c r="G296" s="6">
        <v>3197002310</v>
      </c>
      <c r="H296" s="199">
        <v>2016</v>
      </c>
      <c r="I296" s="200" t="s">
        <v>3759</v>
      </c>
      <c r="J296" s="201" t="s">
        <v>4154</v>
      </c>
      <c r="K296" s="202"/>
      <c r="L296" s="202">
        <v>491.58</v>
      </c>
      <c r="M296" s="202"/>
      <c r="N296" s="203">
        <v>1</v>
      </c>
      <c r="O296" s="199">
        <v>12</v>
      </c>
      <c r="P296" s="204">
        <v>56.45</v>
      </c>
      <c r="Q296" s="204">
        <v>141</v>
      </c>
      <c r="R296" s="6" t="s">
        <v>3740</v>
      </c>
      <c r="S296" s="6" t="s">
        <v>4145</v>
      </c>
      <c r="T296" s="193" t="s">
        <v>3742</v>
      </c>
      <c r="U296" s="193" t="s">
        <v>438</v>
      </c>
      <c r="V296" s="193" t="s">
        <v>3743</v>
      </c>
      <c r="W296" s="6"/>
      <c r="X296" s="6"/>
      <c r="Y296" s="193" t="s">
        <v>3745</v>
      </c>
      <c r="Z296" s="194"/>
      <c r="AA296" s="6"/>
      <c r="AB296" s="205"/>
      <c r="AC296" s="6">
        <v>298</v>
      </c>
    </row>
    <row r="297" spans="1:29">
      <c r="A297" s="198">
        <v>45989</v>
      </c>
      <c r="B297" s="198">
        <v>45992</v>
      </c>
      <c r="C297" s="184">
        <v>48</v>
      </c>
      <c r="D297" s="6" t="s">
        <v>3803</v>
      </c>
      <c r="E297" s="193"/>
      <c r="F297" s="6">
        <v>2910072636</v>
      </c>
      <c r="G297" s="6">
        <v>3197002309</v>
      </c>
      <c r="H297" s="199">
        <v>2112</v>
      </c>
      <c r="I297" s="200" t="s">
        <v>3748</v>
      </c>
      <c r="J297" s="201" t="s">
        <v>4155</v>
      </c>
      <c r="K297" s="202"/>
      <c r="L297" s="202">
        <v>730.61</v>
      </c>
      <c r="M297" s="202"/>
      <c r="N297" s="203">
        <v>1</v>
      </c>
      <c r="O297" s="199">
        <v>12</v>
      </c>
      <c r="P297" s="204">
        <v>82.37</v>
      </c>
      <c r="Q297" s="204">
        <v>180</v>
      </c>
      <c r="R297" s="6" t="s">
        <v>3740</v>
      </c>
      <c r="S297" s="6" t="s">
        <v>4145</v>
      </c>
      <c r="T297" s="193" t="s">
        <v>3742</v>
      </c>
      <c r="U297" s="193" t="s">
        <v>438</v>
      </c>
      <c r="V297" s="193" t="s">
        <v>3743</v>
      </c>
      <c r="W297" s="6"/>
      <c r="X297" s="6"/>
      <c r="Y297" s="193" t="s">
        <v>3745</v>
      </c>
      <c r="Z297" s="194"/>
      <c r="AA297" s="6"/>
      <c r="AB297" s="205"/>
      <c r="AC297" s="6">
        <v>298</v>
      </c>
    </row>
    <row r="298" spans="1:29">
      <c r="A298" s="198">
        <v>45989</v>
      </c>
      <c r="B298" s="198">
        <v>45992</v>
      </c>
      <c r="C298" s="184">
        <v>48</v>
      </c>
      <c r="D298" s="6" t="s">
        <v>3777</v>
      </c>
      <c r="E298" s="193"/>
      <c r="F298" s="6">
        <v>2910072637</v>
      </c>
      <c r="G298" s="6">
        <v>1197004495</v>
      </c>
      <c r="H298" s="199">
        <v>1296</v>
      </c>
      <c r="I298" s="200" t="s">
        <v>3748</v>
      </c>
      <c r="J298" s="201" t="s">
        <v>4156</v>
      </c>
      <c r="K298" s="202"/>
      <c r="L298" s="202" t="s">
        <v>3745</v>
      </c>
      <c r="M298" s="202"/>
      <c r="N298" s="203">
        <v>1</v>
      </c>
      <c r="O298" s="199">
        <v>12</v>
      </c>
      <c r="P298" s="204">
        <v>90.72</v>
      </c>
      <c r="Q298" s="204">
        <v>158</v>
      </c>
      <c r="R298" s="6" t="s">
        <v>3740</v>
      </c>
      <c r="S298" s="6" t="s">
        <v>4145</v>
      </c>
      <c r="T298" s="193" t="s">
        <v>3742</v>
      </c>
      <c r="U298" s="193" t="s">
        <v>438</v>
      </c>
      <c r="V298" s="193" t="s">
        <v>3743</v>
      </c>
      <c r="W298" s="6"/>
      <c r="X298" s="6"/>
      <c r="Y298" s="193" t="s">
        <v>3745</v>
      </c>
      <c r="Z298" s="194"/>
      <c r="AA298" s="6"/>
      <c r="AB298" s="205"/>
      <c r="AC298" s="6">
        <v>298</v>
      </c>
    </row>
    <row r="299" spans="1:29">
      <c r="A299" s="198">
        <v>45989</v>
      </c>
      <c r="B299" s="198">
        <v>45992</v>
      </c>
      <c r="C299" s="184">
        <v>48</v>
      </c>
      <c r="D299" s="6" t="s">
        <v>3777</v>
      </c>
      <c r="E299" s="193"/>
      <c r="F299" s="6">
        <v>2910072638</v>
      </c>
      <c r="G299" s="6">
        <v>3197002299</v>
      </c>
      <c r="H299" s="199">
        <v>2592</v>
      </c>
      <c r="I299" s="200" t="s">
        <v>3748</v>
      </c>
      <c r="J299" s="201" t="s">
        <v>4157</v>
      </c>
      <c r="K299" s="202"/>
      <c r="L299" s="202" t="s">
        <v>3745</v>
      </c>
      <c r="M299" s="202"/>
      <c r="N299" s="203">
        <v>2</v>
      </c>
      <c r="O299" s="199">
        <v>24</v>
      </c>
      <c r="P299" s="204">
        <v>181.44</v>
      </c>
      <c r="Q299" s="204">
        <v>316</v>
      </c>
      <c r="R299" s="6" t="s">
        <v>3740</v>
      </c>
      <c r="S299" s="6" t="s">
        <v>4145</v>
      </c>
      <c r="T299" s="193" t="s">
        <v>3742</v>
      </c>
      <c r="U299" s="193" t="s">
        <v>438</v>
      </c>
      <c r="V299" s="193" t="s">
        <v>3743</v>
      </c>
      <c r="W299" s="6"/>
      <c r="X299" s="6"/>
      <c r="Y299" s="193" t="s">
        <v>3745</v>
      </c>
      <c r="Z299" s="194"/>
      <c r="AA299" s="6"/>
      <c r="AB299" s="205"/>
      <c r="AC299" s="6">
        <v>298</v>
      </c>
    </row>
    <row r="300" spans="1:29">
      <c r="A300" s="198">
        <v>45989</v>
      </c>
      <c r="B300" s="198">
        <v>45992</v>
      </c>
      <c r="C300" s="184">
        <v>48</v>
      </c>
      <c r="D300" s="6" t="s">
        <v>3880</v>
      </c>
      <c r="E300" s="193"/>
      <c r="F300" s="6">
        <v>2910072639</v>
      </c>
      <c r="G300" s="6">
        <v>3197002135</v>
      </c>
      <c r="H300" s="199">
        <v>260</v>
      </c>
      <c r="I300" s="200" t="s">
        <v>3738</v>
      </c>
      <c r="J300" s="201" t="s">
        <v>4158</v>
      </c>
      <c r="K300" s="202"/>
      <c r="L300" s="202">
        <v>135.80000000000001</v>
      </c>
      <c r="M300" s="202"/>
      <c r="N300" s="203">
        <v>1</v>
      </c>
      <c r="O300" s="199">
        <v>1</v>
      </c>
      <c r="P300" s="204">
        <v>0</v>
      </c>
      <c r="Q300" s="204">
        <v>40</v>
      </c>
      <c r="R300" s="6" t="s">
        <v>3740</v>
      </c>
      <c r="S300" s="6" t="s">
        <v>4145</v>
      </c>
      <c r="T300" s="193" t="s">
        <v>3742</v>
      </c>
      <c r="U300" s="193" t="s">
        <v>438</v>
      </c>
      <c r="V300" s="193" t="s">
        <v>3743</v>
      </c>
      <c r="W300" s="6"/>
      <c r="X300" s="6"/>
      <c r="Y300" s="193" t="s">
        <v>3745</v>
      </c>
      <c r="Z300" s="194"/>
      <c r="AA300" s="6"/>
      <c r="AB300" s="205"/>
      <c r="AC300" s="6">
        <v>298</v>
      </c>
    </row>
    <row r="301" spans="1:29">
      <c r="A301" s="198">
        <v>45989</v>
      </c>
      <c r="B301" s="198">
        <v>45992</v>
      </c>
      <c r="C301" s="184">
        <v>48</v>
      </c>
      <c r="D301" s="6" t="s">
        <v>4094</v>
      </c>
      <c r="E301" s="193"/>
      <c r="F301" s="6">
        <v>2910072640</v>
      </c>
      <c r="G301" s="6">
        <v>3197002263</v>
      </c>
      <c r="H301" s="199">
        <v>2016</v>
      </c>
      <c r="I301" s="200" t="s">
        <v>3822</v>
      </c>
      <c r="J301" s="201" t="s">
        <v>4159</v>
      </c>
      <c r="K301" s="202"/>
      <c r="L301" s="202">
        <v>527.67999999999995</v>
      </c>
      <c r="M301" s="202"/>
      <c r="N301" s="203">
        <v>1</v>
      </c>
      <c r="O301" s="199">
        <v>12</v>
      </c>
      <c r="P301" s="204">
        <v>56.45</v>
      </c>
      <c r="Q301" s="204">
        <v>143.85</v>
      </c>
      <c r="R301" s="6" t="s">
        <v>3740</v>
      </c>
      <c r="S301" s="6" t="s">
        <v>4145</v>
      </c>
      <c r="T301" s="193" t="s">
        <v>3742</v>
      </c>
      <c r="U301" s="193" t="s">
        <v>438</v>
      </c>
      <c r="V301" s="193" t="s">
        <v>3743</v>
      </c>
      <c r="W301" s="6"/>
      <c r="X301" s="6"/>
      <c r="Y301" s="193" t="s">
        <v>3745</v>
      </c>
      <c r="Z301" s="194"/>
      <c r="AA301" s="6"/>
      <c r="AB301" s="205"/>
      <c r="AC301" s="6">
        <v>298</v>
      </c>
    </row>
    <row r="302" spans="1:29">
      <c r="A302" s="198">
        <v>45989</v>
      </c>
      <c r="B302" s="198">
        <v>45992</v>
      </c>
      <c r="C302" s="184">
        <v>48</v>
      </c>
      <c r="D302" s="6" t="s">
        <v>4120</v>
      </c>
      <c r="E302" s="193"/>
      <c r="F302" s="6">
        <v>2910072641</v>
      </c>
      <c r="G302" s="6">
        <v>3197002230</v>
      </c>
      <c r="H302" s="199">
        <v>2112</v>
      </c>
      <c r="I302" s="200" t="s">
        <v>3767</v>
      </c>
      <c r="J302" s="201" t="s">
        <v>4160</v>
      </c>
      <c r="K302" s="202"/>
      <c r="L302" s="202">
        <v>294.41000000000003</v>
      </c>
      <c r="M302" s="202"/>
      <c r="N302" s="203">
        <v>1</v>
      </c>
      <c r="O302" s="199">
        <v>12</v>
      </c>
      <c r="P302" s="204">
        <v>0</v>
      </c>
      <c r="Q302" s="204">
        <v>158</v>
      </c>
      <c r="R302" s="6" t="s">
        <v>3740</v>
      </c>
      <c r="S302" s="6" t="s">
        <v>4145</v>
      </c>
      <c r="T302" s="193" t="s">
        <v>3742</v>
      </c>
      <c r="U302" s="193" t="s">
        <v>438</v>
      </c>
      <c r="V302" s="193" t="s">
        <v>3743</v>
      </c>
      <c r="W302" s="6"/>
      <c r="X302" s="6"/>
      <c r="Y302" s="193" t="s">
        <v>3745</v>
      </c>
      <c r="Z302" s="194"/>
      <c r="AA302" s="6"/>
      <c r="AB302" s="205"/>
      <c r="AC302" s="6">
        <v>298</v>
      </c>
    </row>
    <row r="303" spans="1:29">
      <c r="A303" s="198">
        <v>45989</v>
      </c>
      <c r="B303" s="198">
        <v>45992</v>
      </c>
      <c r="C303" s="184">
        <v>48</v>
      </c>
      <c r="D303" s="6" t="s">
        <v>4125</v>
      </c>
      <c r="E303" s="193"/>
      <c r="F303" s="6">
        <v>2910072642</v>
      </c>
      <c r="G303" s="6">
        <v>3197002236</v>
      </c>
      <c r="H303" s="199">
        <v>2112</v>
      </c>
      <c r="I303" s="200" t="s">
        <v>3767</v>
      </c>
      <c r="J303" s="201" t="s">
        <v>4161</v>
      </c>
      <c r="K303" s="202"/>
      <c r="L303" s="202">
        <v>294.41000000000003</v>
      </c>
      <c r="M303" s="202"/>
      <c r="N303" s="203">
        <v>1</v>
      </c>
      <c r="O303" s="199">
        <v>12</v>
      </c>
      <c r="P303" s="204">
        <v>0</v>
      </c>
      <c r="Q303" s="204">
        <v>158</v>
      </c>
      <c r="R303" s="6" t="s">
        <v>3740</v>
      </c>
      <c r="S303" s="6" t="s">
        <v>4145</v>
      </c>
      <c r="T303" s="193" t="s">
        <v>3742</v>
      </c>
      <c r="U303" s="193" t="s">
        <v>438</v>
      </c>
      <c r="V303" s="193" t="s">
        <v>3743</v>
      </c>
      <c r="W303" s="6"/>
      <c r="X303" s="6"/>
      <c r="Y303" s="193" t="s">
        <v>3745</v>
      </c>
      <c r="Z303" s="194"/>
      <c r="AA303" s="6"/>
      <c r="AB303" s="205"/>
      <c r="AC303" s="6">
        <v>298</v>
      </c>
    </row>
    <row r="304" spans="1:29">
      <c r="A304" s="198">
        <v>45996</v>
      </c>
      <c r="B304" s="206">
        <v>45999</v>
      </c>
      <c r="C304" s="184">
        <v>49</v>
      </c>
      <c r="D304" s="6" t="s">
        <v>3747</v>
      </c>
      <c r="E304" s="193"/>
      <c r="F304" s="6">
        <v>2910072820</v>
      </c>
      <c r="G304" s="6">
        <v>1197004549</v>
      </c>
      <c r="H304" s="199">
        <v>7680</v>
      </c>
      <c r="I304" s="200" t="s">
        <v>3872</v>
      </c>
      <c r="J304" s="201" t="s">
        <v>4200</v>
      </c>
      <c r="K304" s="202"/>
      <c r="L304" s="202">
        <v>1190.26</v>
      </c>
      <c r="M304" s="202"/>
      <c r="N304" s="203">
        <v>2</v>
      </c>
      <c r="O304" s="199">
        <v>24</v>
      </c>
      <c r="P304" s="204">
        <v>161.28</v>
      </c>
      <c r="Q304" s="204">
        <v>354</v>
      </c>
      <c r="R304" s="6" t="s">
        <v>3740</v>
      </c>
      <c r="S304" s="6" t="s">
        <v>4201</v>
      </c>
      <c r="T304" s="193" t="s">
        <v>3742</v>
      </c>
      <c r="U304" s="193" t="s">
        <v>438</v>
      </c>
      <c r="V304" s="193" t="s">
        <v>3743</v>
      </c>
      <c r="W304" s="6"/>
      <c r="X304" s="6"/>
    </row>
    <row r="305" spans="1:24">
      <c r="A305" s="198">
        <v>45996</v>
      </c>
      <c r="B305" s="206">
        <v>45999</v>
      </c>
      <c r="C305" s="184">
        <v>49</v>
      </c>
      <c r="D305" s="6" t="s">
        <v>3858</v>
      </c>
      <c r="E305" s="193"/>
      <c r="F305" s="6">
        <v>2910072821</v>
      </c>
      <c r="G305" s="6">
        <v>3197002104</v>
      </c>
      <c r="H305" s="199">
        <v>1728</v>
      </c>
      <c r="I305" s="200" t="s">
        <v>3767</v>
      </c>
      <c r="J305" s="201" t="s">
        <v>4202</v>
      </c>
      <c r="K305" s="202"/>
      <c r="L305" s="202">
        <v>629.09</v>
      </c>
      <c r="M305" s="202"/>
      <c r="N305" s="203">
        <v>1</v>
      </c>
      <c r="O305" s="199">
        <v>12</v>
      </c>
      <c r="P305" s="204">
        <v>112.32</v>
      </c>
      <c r="Q305" s="204">
        <v>189</v>
      </c>
      <c r="R305" s="6" t="s">
        <v>3740</v>
      </c>
      <c r="S305" s="6" t="s">
        <v>4201</v>
      </c>
      <c r="T305" s="193" t="s">
        <v>3742</v>
      </c>
      <c r="U305" s="193" t="s">
        <v>438</v>
      </c>
      <c r="V305" s="193" t="s">
        <v>3743</v>
      </c>
      <c r="W305" s="6"/>
      <c r="X305" s="6"/>
    </row>
    <row r="306" spans="1:24">
      <c r="A306" s="198">
        <v>45996</v>
      </c>
      <c r="B306" s="206">
        <v>45999</v>
      </c>
      <c r="C306" s="184">
        <v>49</v>
      </c>
      <c r="D306" s="6" t="s">
        <v>3771</v>
      </c>
      <c r="E306" s="193"/>
      <c r="F306" s="6">
        <v>2910072822</v>
      </c>
      <c r="G306" s="6">
        <v>3197002326</v>
      </c>
      <c r="H306" s="199">
        <v>1728</v>
      </c>
      <c r="I306" s="200" t="s">
        <v>3767</v>
      </c>
      <c r="J306" s="201" t="s">
        <v>4203</v>
      </c>
      <c r="K306" s="202"/>
      <c r="L306" s="202">
        <v>671.45</v>
      </c>
      <c r="M306" s="202"/>
      <c r="N306" s="203">
        <v>1</v>
      </c>
      <c r="O306" s="199">
        <v>12</v>
      </c>
      <c r="P306" s="204">
        <v>124.42</v>
      </c>
      <c r="Q306" s="204">
        <v>201</v>
      </c>
      <c r="R306" s="6" t="s">
        <v>3740</v>
      </c>
      <c r="S306" s="6" t="s">
        <v>4201</v>
      </c>
      <c r="T306" s="193" t="s">
        <v>3742</v>
      </c>
      <c r="U306" s="193" t="s">
        <v>438</v>
      </c>
      <c r="V306" s="193" t="s">
        <v>3743</v>
      </c>
      <c r="W306" s="6"/>
      <c r="X306" s="6"/>
    </row>
    <row r="307" spans="1:24">
      <c r="A307" s="198">
        <v>45996</v>
      </c>
      <c r="B307" s="206">
        <v>45999</v>
      </c>
      <c r="C307" s="184">
        <v>49</v>
      </c>
      <c r="D307" s="6" t="s">
        <v>3821</v>
      </c>
      <c r="E307" s="193"/>
      <c r="F307" s="6">
        <v>2910072823</v>
      </c>
      <c r="G307" s="6">
        <v>1197004553</v>
      </c>
      <c r="H307" s="199">
        <v>1661</v>
      </c>
      <c r="I307" s="200" t="s">
        <v>3822</v>
      </c>
      <c r="J307" s="201" t="s">
        <v>4204</v>
      </c>
      <c r="K307" s="202"/>
      <c r="L307" s="202">
        <v>718.53</v>
      </c>
      <c r="M307" s="202"/>
      <c r="N307" s="203">
        <v>1</v>
      </c>
      <c r="O307" s="199">
        <v>12</v>
      </c>
      <c r="P307" s="204">
        <v>137.86000000000001</v>
      </c>
      <c r="Q307" s="204">
        <v>186</v>
      </c>
      <c r="R307" s="6" t="s">
        <v>3740</v>
      </c>
      <c r="S307" s="6" t="s">
        <v>4201</v>
      </c>
      <c r="T307" s="193" t="s">
        <v>3742</v>
      </c>
      <c r="U307" s="193" t="s">
        <v>438</v>
      </c>
      <c r="V307" s="193" t="s">
        <v>3743</v>
      </c>
      <c r="W307" s="6"/>
      <c r="X307" s="6"/>
    </row>
    <row r="308" spans="1:24">
      <c r="A308" s="198">
        <v>45996</v>
      </c>
      <c r="B308" s="206">
        <v>45999</v>
      </c>
      <c r="C308" s="184">
        <v>49</v>
      </c>
      <c r="D308" s="6" t="s">
        <v>3791</v>
      </c>
      <c r="E308" s="193"/>
      <c r="F308" s="6">
        <v>2910072824</v>
      </c>
      <c r="G308" s="6">
        <v>1197004548</v>
      </c>
      <c r="H308" s="199">
        <v>2016</v>
      </c>
      <c r="I308" s="200" t="s">
        <v>3755</v>
      </c>
      <c r="J308" s="201" t="s">
        <v>4205</v>
      </c>
      <c r="K308" s="202"/>
      <c r="L308" s="202">
        <v>463.1</v>
      </c>
      <c r="M308" s="202"/>
      <c r="N308" s="203">
        <v>1</v>
      </c>
      <c r="O308" s="199">
        <v>12</v>
      </c>
      <c r="P308" s="204">
        <v>54.43</v>
      </c>
      <c r="Q308" s="204">
        <v>140</v>
      </c>
      <c r="R308" s="6" t="s">
        <v>3740</v>
      </c>
      <c r="S308" s="6" t="s">
        <v>4201</v>
      </c>
      <c r="T308" s="193" t="s">
        <v>3742</v>
      </c>
      <c r="U308" s="193" t="s">
        <v>438</v>
      </c>
      <c r="V308" s="193" t="s">
        <v>3743</v>
      </c>
      <c r="W308" s="6"/>
      <c r="X308" s="6"/>
    </row>
    <row r="309" spans="1:24">
      <c r="A309" s="198">
        <v>45996</v>
      </c>
      <c r="B309" s="206">
        <v>45999</v>
      </c>
      <c r="C309" s="184">
        <v>49</v>
      </c>
      <c r="D309" s="6" t="s">
        <v>3758</v>
      </c>
      <c r="E309" s="193"/>
      <c r="F309" s="6">
        <v>2910072825</v>
      </c>
      <c r="G309" s="6">
        <v>3197002292</v>
      </c>
      <c r="H309" s="199">
        <v>2122</v>
      </c>
      <c r="I309" s="200" t="s">
        <v>3759</v>
      </c>
      <c r="J309" s="201" t="s">
        <v>4206</v>
      </c>
      <c r="K309" s="202"/>
      <c r="L309" s="202">
        <v>378.56</v>
      </c>
      <c r="M309" s="202"/>
      <c r="N309" s="203">
        <v>1</v>
      </c>
      <c r="O309" s="199">
        <v>7</v>
      </c>
      <c r="P309" s="204">
        <v>42.44</v>
      </c>
      <c r="Q309" s="204">
        <v>103</v>
      </c>
      <c r="R309" s="6" t="s">
        <v>3740</v>
      </c>
      <c r="S309" s="6" t="s">
        <v>4201</v>
      </c>
      <c r="T309" s="193" t="s">
        <v>3742</v>
      </c>
      <c r="U309" s="193" t="s">
        <v>438</v>
      </c>
      <c r="V309" s="193" t="s">
        <v>3743</v>
      </c>
      <c r="W309" s="6"/>
      <c r="X309" s="6"/>
    </row>
    <row r="310" spans="1:24">
      <c r="A310" s="198">
        <v>45996</v>
      </c>
      <c r="B310" s="206">
        <v>45999</v>
      </c>
      <c r="C310" s="184">
        <v>49</v>
      </c>
      <c r="D310" s="6" t="s">
        <v>3800</v>
      </c>
      <c r="E310" s="193"/>
      <c r="F310" s="6">
        <v>2910072826</v>
      </c>
      <c r="G310" s="6">
        <v>3197002302</v>
      </c>
      <c r="H310" s="199">
        <v>2016</v>
      </c>
      <c r="I310" s="200" t="s">
        <v>3759</v>
      </c>
      <c r="J310" s="201" t="s">
        <v>4207</v>
      </c>
      <c r="K310" s="202"/>
      <c r="L310" s="202">
        <v>469.24</v>
      </c>
      <c r="M310" s="202"/>
      <c r="N310" s="203">
        <v>1</v>
      </c>
      <c r="O310" s="199">
        <v>12</v>
      </c>
      <c r="P310" s="204">
        <v>56.45</v>
      </c>
      <c r="Q310" s="204">
        <v>141</v>
      </c>
      <c r="R310" s="6" t="s">
        <v>3740</v>
      </c>
      <c r="S310" s="6" t="s">
        <v>4201</v>
      </c>
      <c r="T310" s="193" t="s">
        <v>3742</v>
      </c>
      <c r="U310" s="193" t="s">
        <v>438</v>
      </c>
      <c r="V310" s="193" t="s">
        <v>3743</v>
      </c>
      <c r="W310" s="6"/>
      <c r="X310" s="6"/>
    </row>
    <row r="311" spans="1:24">
      <c r="A311" s="198">
        <v>45996</v>
      </c>
      <c r="B311" s="206">
        <v>45999</v>
      </c>
      <c r="C311" s="184">
        <v>49</v>
      </c>
      <c r="D311" s="6" t="s">
        <v>3865</v>
      </c>
      <c r="E311" s="193"/>
      <c r="F311" s="6">
        <v>2910072827</v>
      </c>
      <c r="G311" s="6">
        <v>3197002287</v>
      </c>
      <c r="H311" s="199">
        <v>3840</v>
      </c>
      <c r="I311" s="200" t="s">
        <v>3759</v>
      </c>
      <c r="J311" s="201" t="s">
        <v>4208</v>
      </c>
      <c r="K311" s="202"/>
      <c r="L311" s="202">
        <v>600.76</v>
      </c>
      <c r="M311" s="202"/>
      <c r="N311" s="203">
        <v>1</v>
      </c>
      <c r="O311" s="199">
        <v>12</v>
      </c>
      <c r="P311" s="204">
        <v>80.64</v>
      </c>
      <c r="Q311" s="204">
        <v>171.57</v>
      </c>
      <c r="R311" s="6" t="s">
        <v>3740</v>
      </c>
      <c r="S311" s="6" t="s">
        <v>4201</v>
      </c>
      <c r="T311" s="193" t="s">
        <v>3742</v>
      </c>
      <c r="U311" s="193" t="s">
        <v>438</v>
      </c>
      <c r="V311" s="193" t="s">
        <v>3743</v>
      </c>
      <c r="W311" s="6"/>
      <c r="X311" s="6"/>
    </row>
    <row r="312" spans="1:24">
      <c r="A312" s="198">
        <v>45996</v>
      </c>
      <c r="B312" s="206">
        <v>45999</v>
      </c>
      <c r="C312" s="184">
        <v>49</v>
      </c>
      <c r="D312" s="6" t="s">
        <v>3880</v>
      </c>
      <c r="E312" s="193"/>
      <c r="F312" s="6">
        <v>2910072828</v>
      </c>
      <c r="G312" s="6">
        <v>3197002303</v>
      </c>
      <c r="H312" s="199">
        <v>2097</v>
      </c>
      <c r="I312" s="200" t="s">
        <v>3738</v>
      </c>
      <c r="J312" s="201" t="s">
        <v>4209</v>
      </c>
      <c r="K312" s="202"/>
      <c r="L312" s="202">
        <v>443.37</v>
      </c>
      <c r="M312" s="202"/>
      <c r="N312" s="203">
        <v>1</v>
      </c>
      <c r="O312" s="199">
        <v>9</v>
      </c>
      <c r="P312" s="204">
        <v>0</v>
      </c>
      <c r="Q312" s="204">
        <v>123</v>
      </c>
      <c r="R312" s="6" t="s">
        <v>3740</v>
      </c>
      <c r="S312" s="6" t="s">
        <v>4201</v>
      </c>
      <c r="T312" s="193" t="s">
        <v>3742</v>
      </c>
      <c r="U312" s="193" t="s">
        <v>438</v>
      </c>
      <c r="V312" s="193" t="s">
        <v>3743</v>
      </c>
      <c r="W312" s="6"/>
      <c r="X312" s="6"/>
    </row>
    <row r="313" spans="1:24">
      <c r="A313" s="198">
        <v>45996</v>
      </c>
      <c r="B313" s="206">
        <v>45999</v>
      </c>
      <c r="C313" s="184">
        <v>49</v>
      </c>
      <c r="D313" s="6" t="s">
        <v>3782</v>
      </c>
      <c r="E313" s="193"/>
      <c r="F313" s="6">
        <v>2910072829</v>
      </c>
      <c r="G313" s="6">
        <v>3197002308</v>
      </c>
      <c r="H313" s="199">
        <v>1728</v>
      </c>
      <c r="I313" s="200" t="s">
        <v>3738</v>
      </c>
      <c r="J313" s="201" t="s">
        <v>4210</v>
      </c>
      <c r="K313" s="202"/>
      <c r="L313" s="202">
        <v>658.3</v>
      </c>
      <c r="M313" s="202"/>
      <c r="N313" s="203">
        <v>1</v>
      </c>
      <c r="O313" s="199">
        <v>12</v>
      </c>
      <c r="P313" s="204">
        <v>0</v>
      </c>
      <c r="Q313" s="204">
        <v>132.91999999999999</v>
      </c>
      <c r="R313" s="6" t="s">
        <v>3740</v>
      </c>
      <c r="S313" s="6" t="s">
        <v>4201</v>
      </c>
      <c r="T313" s="193" t="s">
        <v>3742</v>
      </c>
      <c r="U313" s="193" t="s">
        <v>438</v>
      </c>
      <c r="V313" s="193" t="s">
        <v>3743</v>
      </c>
      <c r="W313" s="6"/>
      <c r="X313" s="6"/>
    </row>
    <row r="314" spans="1:24">
      <c r="A314" s="198">
        <v>45996</v>
      </c>
      <c r="B314" s="206">
        <v>45999</v>
      </c>
      <c r="C314" s="184">
        <v>49</v>
      </c>
      <c r="D314" s="6" t="s">
        <v>3784</v>
      </c>
      <c r="E314" s="193"/>
      <c r="F314" s="6">
        <v>2910072830</v>
      </c>
      <c r="G314" s="6">
        <v>3197002294</v>
      </c>
      <c r="H314" s="199">
        <v>1728</v>
      </c>
      <c r="I314" s="200" t="s">
        <v>3751</v>
      </c>
      <c r="J314" s="201" t="s">
        <v>4211</v>
      </c>
      <c r="K314" s="202"/>
      <c r="L314" s="202">
        <v>399.35</v>
      </c>
      <c r="M314" s="202"/>
      <c r="N314" s="203">
        <v>1</v>
      </c>
      <c r="O314" s="199">
        <v>12</v>
      </c>
      <c r="P314" s="204">
        <v>114</v>
      </c>
      <c r="Q314" s="204">
        <v>226</v>
      </c>
      <c r="R314" s="6" t="s">
        <v>3740</v>
      </c>
      <c r="S314" s="6" t="s">
        <v>4201</v>
      </c>
      <c r="T314" s="193" t="s">
        <v>3742</v>
      </c>
      <c r="U314" s="193" t="s">
        <v>438</v>
      </c>
      <c r="V314" s="193" t="s">
        <v>3743</v>
      </c>
      <c r="W314" s="6"/>
      <c r="X314" s="6"/>
    </row>
    <row r="315" spans="1:24">
      <c r="A315" s="198">
        <v>45996</v>
      </c>
      <c r="B315" s="206">
        <v>45999</v>
      </c>
      <c r="C315" s="184">
        <v>49</v>
      </c>
      <c r="D315" s="6" t="s">
        <v>4120</v>
      </c>
      <c r="E315" s="193"/>
      <c r="F315" s="6">
        <v>2910072831</v>
      </c>
      <c r="G315" s="6">
        <v>1197004517</v>
      </c>
      <c r="H315" s="199">
        <v>2112</v>
      </c>
      <c r="I315" s="200" t="s">
        <v>3767</v>
      </c>
      <c r="J315" s="201" t="s">
        <v>4212</v>
      </c>
      <c r="K315" s="202"/>
      <c r="L315" s="202">
        <v>553.95000000000005</v>
      </c>
      <c r="M315" s="202"/>
      <c r="N315" s="203">
        <v>1</v>
      </c>
      <c r="O315" s="199">
        <v>12</v>
      </c>
      <c r="P315" s="204">
        <v>76.03</v>
      </c>
      <c r="Q315" s="204">
        <v>164</v>
      </c>
      <c r="R315" s="6" t="s">
        <v>3740</v>
      </c>
      <c r="S315" s="6" t="s">
        <v>4201</v>
      </c>
      <c r="T315" s="193" t="s">
        <v>3742</v>
      </c>
      <c r="U315" s="193" t="s">
        <v>438</v>
      </c>
      <c r="V315" s="193" t="s">
        <v>3743</v>
      </c>
      <c r="W315" s="6"/>
      <c r="X315" s="6"/>
    </row>
    <row r="316" spans="1:24">
      <c r="A316" s="198">
        <v>45996</v>
      </c>
      <c r="B316" s="206">
        <v>45999</v>
      </c>
      <c r="C316" s="184">
        <v>49</v>
      </c>
      <c r="D316" s="6" t="s">
        <v>4125</v>
      </c>
      <c r="E316" s="193"/>
      <c r="F316" s="6">
        <v>2910072832</v>
      </c>
      <c r="G316" s="6">
        <v>3197002282</v>
      </c>
      <c r="H316" s="199">
        <v>2112</v>
      </c>
      <c r="I316" s="200" t="s">
        <v>3767</v>
      </c>
      <c r="J316" s="201" t="s">
        <v>4213</v>
      </c>
      <c r="K316" s="202"/>
      <c r="L316" s="202">
        <v>553.95000000000005</v>
      </c>
      <c r="M316" s="202"/>
      <c r="N316" s="203">
        <v>1</v>
      </c>
      <c r="O316" s="199">
        <v>12</v>
      </c>
      <c r="P316" s="204">
        <v>76.03</v>
      </c>
      <c r="Q316" s="204">
        <v>159</v>
      </c>
      <c r="R316" s="6" t="s">
        <v>3740</v>
      </c>
      <c r="S316" s="6" t="s">
        <v>4201</v>
      </c>
      <c r="T316" s="193" t="s">
        <v>3742</v>
      </c>
      <c r="U316" s="193" t="s">
        <v>438</v>
      </c>
      <c r="V316" s="193" t="s">
        <v>3743</v>
      </c>
      <c r="W316" s="6"/>
      <c r="X316" s="6"/>
    </row>
    <row r="317" spans="1:24">
      <c r="A317" s="198">
        <v>45996</v>
      </c>
      <c r="B317" s="206">
        <v>45999</v>
      </c>
      <c r="C317" s="184">
        <v>49</v>
      </c>
      <c r="D317" s="6" t="s">
        <v>4125</v>
      </c>
      <c r="E317" s="193"/>
      <c r="F317" s="6">
        <v>2910072833</v>
      </c>
      <c r="G317" s="6">
        <v>3197002285</v>
      </c>
      <c r="H317" s="199">
        <v>4224</v>
      </c>
      <c r="I317" s="200" t="s">
        <v>3767</v>
      </c>
      <c r="J317" s="201" t="s">
        <v>4214</v>
      </c>
      <c r="K317" s="202"/>
      <c r="L317" s="202" t="s">
        <v>3745</v>
      </c>
      <c r="M317" s="202"/>
      <c r="N317" s="203">
        <v>2</v>
      </c>
      <c r="O317" s="199">
        <v>24</v>
      </c>
      <c r="P317" s="204">
        <v>152.06</v>
      </c>
      <c r="Q317" s="204">
        <v>318</v>
      </c>
      <c r="R317" s="6" t="s">
        <v>3740</v>
      </c>
      <c r="S317" s="6" t="s">
        <v>4201</v>
      </c>
      <c r="T317" s="193" t="s">
        <v>3742</v>
      </c>
      <c r="U317" s="193" t="s">
        <v>438</v>
      </c>
      <c r="V317" s="193" t="s">
        <v>3743</v>
      </c>
      <c r="W317" s="6"/>
      <c r="X317" s="6"/>
    </row>
    <row r="318" spans="1:24">
      <c r="A318" s="198">
        <v>45996</v>
      </c>
      <c r="B318" s="206">
        <v>45999</v>
      </c>
      <c r="C318" s="184">
        <v>49</v>
      </c>
      <c r="D318" s="6" t="s">
        <v>4125</v>
      </c>
      <c r="E318" s="193"/>
      <c r="F318" s="6">
        <v>2910072834</v>
      </c>
      <c r="G318" s="6">
        <v>3197002283</v>
      </c>
      <c r="H318" s="199">
        <v>4224</v>
      </c>
      <c r="I318" s="200" t="s">
        <v>3767</v>
      </c>
      <c r="J318" s="201" t="s">
        <v>4215</v>
      </c>
      <c r="K318" s="202"/>
      <c r="L318" s="202" t="s">
        <v>3745</v>
      </c>
      <c r="M318" s="202"/>
      <c r="N318" s="203">
        <v>2</v>
      </c>
      <c r="O318" s="199">
        <v>24</v>
      </c>
      <c r="P318" s="204">
        <v>152.06</v>
      </c>
      <c r="Q318" s="204">
        <v>318</v>
      </c>
      <c r="R318" s="6" t="s">
        <v>3740</v>
      </c>
      <c r="S318" s="6" t="s">
        <v>4201</v>
      </c>
      <c r="T318" s="193" t="s">
        <v>3742</v>
      </c>
      <c r="U318" s="193" t="s">
        <v>438</v>
      </c>
      <c r="V318" s="193" t="s">
        <v>3743</v>
      </c>
      <c r="W318" s="6"/>
      <c r="X318" s="6"/>
    </row>
    <row r="319" spans="1:24">
      <c r="A319" s="206">
        <v>46003</v>
      </c>
      <c r="B319" s="206">
        <v>46003</v>
      </c>
      <c r="C319" s="184">
        <v>50</v>
      </c>
      <c r="D319" s="6" t="s">
        <v>3766</v>
      </c>
      <c r="E319" s="193"/>
      <c r="F319" s="6">
        <v>2910072987</v>
      </c>
      <c r="G319" s="6">
        <v>3197002312</v>
      </c>
      <c r="H319" s="199">
        <v>1728</v>
      </c>
      <c r="I319" s="200" t="s">
        <v>3767</v>
      </c>
      <c r="J319" s="201" t="s">
        <v>4216</v>
      </c>
      <c r="K319" s="202"/>
      <c r="L319" s="202">
        <v>688.1</v>
      </c>
      <c r="M319" s="202"/>
      <c r="N319" s="203">
        <v>1</v>
      </c>
      <c r="O319" s="199">
        <v>12</v>
      </c>
      <c r="P319" s="204">
        <v>124.42</v>
      </c>
      <c r="Q319" s="204">
        <v>199</v>
      </c>
      <c r="R319" s="6" t="s">
        <v>3740</v>
      </c>
      <c r="S319" s="6" t="s">
        <v>4217</v>
      </c>
      <c r="T319" s="193" t="s">
        <v>3742</v>
      </c>
      <c r="U319" s="193" t="s">
        <v>438</v>
      </c>
      <c r="V319" s="193" t="s">
        <v>3743</v>
      </c>
      <c r="W319" s="193"/>
      <c r="X319" s="193"/>
    </row>
    <row r="320" spans="1:24">
      <c r="A320" s="206">
        <v>46003</v>
      </c>
      <c r="B320" s="206">
        <v>46003</v>
      </c>
      <c r="C320" s="184">
        <v>50</v>
      </c>
      <c r="D320" s="6" t="s">
        <v>3771</v>
      </c>
      <c r="E320" s="193"/>
      <c r="F320" s="6">
        <v>2910072988</v>
      </c>
      <c r="G320" s="6">
        <v>3197002335</v>
      </c>
      <c r="H320" s="199">
        <v>3456</v>
      </c>
      <c r="I320" s="200" t="s">
        <v>3767</v>
      </c>
      <c r="J320" s="201" t="s">
        <v>4218</v>
      </c>
      <c r="K320" s="202"/>
      <c r="L320" s="202">
        <v>1376.2</v>
      </c>
      <c r="M320" s="202"/>
      <c r="N320" s="203">
        <v>2</v>
      </c>
      <c r="O320" s="199">
        <v>24</v>
      </c>
      <c r="P320" s="204">
        <v>248.83</v>
      </c>
      <c r="Q320" s="204">
        <v>402</v>
      </c>
      <c r="R320" s="6" t="s">
        <v>3740</v>
      </c>
      <c r="S320" s="6" t="s">
        <v>4217</v>
      </c>
      <c r="T320" s="193" t="s">
        <v>3742</v>
      </c>
      <c r="U320" s="193" t="s">
        <v>438</v>
      </c>
      <c r="V320" s="193" t="s">
        <v>3743</v>
      </c>
      <c r="W320" s="193"/>
      <c r="X320" s="193"/>
    </row>
    <row r="321" spans="1:24">
      <c r="A321" s="206">
        <v>46003</v>
      </c>
      <c r="B321" s="206">
        <v>46003</v>
      </c>
      <c r="C321" s="184">
        <v>50</v>
      </c>
      <c r="D321" s="6" t="s">
        <v>3771</v>
      </c>
      <c r="E321" s="193"/>
      <c r="F321" s="6">
        <v>2910072989</v>
      </c>
      <c r="G321" s="6">
        <v>3197002340</v>
      </c>
      <c r="H321" s="199">
        <v>1728</v>
      </c>
      <c r="I321" s="200" t="s">
        <v>3767</v>
      </c>
      <c r="J321" s="201" t="s">
        <v>4219</v>
      </c>
      <c r="K321" s="202"/>
      <c r="L321" s="202">
        <v>688.1</v>
      </c>
      <c r="M321" s="202"/>
      <c r="N321" s="203">
        <v>1</v>
      </c>
      <c r="O321" s="199">
        <v>12</v>
      </c>
      <c r="P321" s="204">
        <v>124.42</v>
      </c>
      <c r="Q321" s="204">
        <v>201</v>
      </c>
      <c r="R321" s="6" t="s">
        <v>3740</v>
      </c>
      <c r="S321" s="6" t="s">
        <v>4217</v>
      </c>
      <c r="T321" s="193" t="s">
        <v>3742</v>
      </c>
      <c r="U321" s="193" t="s">
        <v>438</v>
      </c>
      <c r="V321" s="193" t="s">
        <v>3743</v>
      </c>
      <c r="W321" s="193"/>
      <c r="X321" s="193"/>
    </row>
    <row r="322" spans="1:24">
      <c r="A322" s="206">
        <v>46003</v>
      </c>
      <c r="B322" s="206">
        <v>46003</v>
      </c>
      <c r="C322" s="184">
        <v>50</v>
      </c>
      <c r="D322" s="6" t="s">
        <v>4037</v>
      </c>
      <c r="E322" s="193"/>
      <c r="F322" s="6">
        <v>2910072990</v>
      </c>
      <c r="G322" s="6">
        <v>1197004479</v>
      </c>
      <c r="H322" s="199">
        <v>2016</v>
      </c>
      <c r="I322" s="200" t="s">
        <v>3755</v>
      </c>
      <c r="J322" s="201" t="s">
        <v>4220</v>
      </c>
      <c r="K322" s="202"/>
      <c r="L322" s="202">
        <v>466.32</v>
      </c>
      <c r="M322" s="202"/>
      <c r="N322" s="203">
        <v>1</v>
      </c>
      <c r="O322" s="199">
        <v>12</v>
      </c>
      <c r="P322" s="204">
        <v>54.43</v>
      </c>
      <c r="Q322" s="204">
        <v>139</v>
      </c>
      <c r="R322" s="6" t="s">
        <v>3740</v>
      </c>
      <c r="S322" s="6" t="s">
        <v>4217</v>
      </c>
      <c r="T322" s="193" t="s">
        <v>3742</v>
      </c>
      <c r="U322" s="193" t="s">
        <v>438</v>
      </c>
      <c r="V322" s="193" t="s">
        <v>3743</v>
      </c>
      <c r="W322" s="193"/>
      <c r="X322" s="193"/>
    </row>
    <row r="323" spans="1:24">
      <c r="A323" s="206">
        <v>46003</v>
      </c>
      <c r="B323" s="206">
        <v>46003</v>
      </c>
      <c r="C323" s="184">
        <v>50</v>
      </c>
      <c r="D323" s="6" t="s">
        <v>3774</v>
      </c>
      <c r="E323" s="193"/>
      <c r="F323" s="6">
        <v>2910072991</v>
      </c>
      <c r="G323" s="6">
        <v>1197004550</v>
      </c>
      <c r="H323" s="199">
        <v>2016</v>
      </c>
      <c r="I323" s="200" t="s">
        <v>3759</v>
      </c>
      <c r="J323" s="201" t="s">
        <v>4221</v>
      </c>
      <c r="K323" s="202"/>
      <c r="L323" s="202">
        <v>509.64</v>
      </c>
      <c r="M323" s="202"/>
      <c r="N323" s="203">
        <v>1</v>
      </c>
      <c r="O323" s="199">
        <v>12</v>
      </c>
      <c r="P323" s="204">
        <v>53.43</v>
      </c>
      <c r="Q323" s="204">
        <v>142.03</v>
      </c>
      <c r="R323" s="6" t="s">
        <v>3740</v>
      </c>
      <c r="S323" s="6" t="s">
        <v>4217</v>
      </c>
      <c r="T323" s="193" t="s">
        <v>3742</v>
      </c>
      <c r="U323" s="193" t="s">
        <v>438</v>
      </c>
      <c r="V323" s="193" t="s">
        <v>3743</v>
      </c>
      <c r="W323" s="193"/>
      <c r="X323" s="193"/>
    </row>
    <row r="324" spans="1:24">
      <c r="A324" s="206">
        <v>46003</v>
      </c>
      <c r="B324" s="206">
        <v>46003</v>
      </c>
      <c r="C324" s="184">
        <v>50</v>
      </c>
      <c r="D324" s="6" t="s">
        <v>3758</v>
      </c>
      <c r="E324" s="193"/>
      <c r="F324" s="6">
        <v>2910072992</v>
      </c>
      <c r="G324" s="6">
        <v>3197002311</v>
      </c>
      <c r="H324" s="199">
        <v>7680</v>
      </c>
      <c r="I324" s="200" t="s">
        <v>3759</v>
      </c>
      <c r="J324" s="201" t="s">
        <v>4222</v>
      </c>
      <c r="K324" s="202"/>
      <c r="L324" s="202">
        <v>1230.97</v>
      </c>
      <c r="M324" s="202"/>
      <c r="N324" s="203">
        <v>2</v>
      </c>
      <c r="O324" s="199">
        <v>24</v>
      </c>
      <c r="P324" s="204">
        <v>153.6</v>
      </c>
      <c r="Q324" s="204">
        <v>334</v>
      </c>
      <c r="R324" s="6" t="s">
        <v>3740</v>
      </c>
      <c r="S324" s="6" t="s">
        <v>4217</v>
      </c>
      <c r="T324" s="193" t="s">
        <v>3742</v>
      </c>
      <c r="U324" s="193" t="s">
        <v>438</v>
      </c>
      <c r="V324" s="193" t="s">
        <v>3743</v>
      </c>
      <c r="W324" s="193"/>
      <c r="X324" s="193"/>
    </row>
    <row r="325" spans="1:24">
      <c r="A325" s="206">
        <v>46003</v>
      </c>
      <c r="B325" s="206">
        <v>46003</v>
      </c>
      <c r="C325" s="184">
        <v>50</v>
      </c>
      <c r="D325" s="6" t="s">
        <v>3758</v>
      </c>
      <c r="E325" s="193"/>
      <c r="F325" s="6">
        <v>2910072993</v>
      </c>
      <c r="G325" s="6">
        <v>3197002298</v>
      </c>
      <c r="H325" s="199">
        <v>3840</v>
      </c>
      <c r="I325" s="200" t="s">
        <v>3759</v>
      </c>
      <c r="J325" s="201" t="s">
        <v>4223</v>
      </c>
      <c r="K325" s="202"/>
      <c r="L325" s="202">
        <v>615.48</v>
      </c>
      <c r="M325" s="202"/>
      <c r="N325" s="203">
        <v>1</v>
      </c>
      <c r="O325" s="199">
        <v>12</v>
      </c>
      <c r="P325" s="204">
        <v>76.8</v>
      </c>
      <c r="Q325" s="204">
        <v>167</v>
      </c>
      <c r="R325" s="6" t="s">
        <v>3740</v>
      </c>
      <c r="S325" s="6" t="s">
        <v>4217</v>
      </c>
      <c r="T325" s="193" t="s">
        <v>3742</v>
      </c>
      <c r="U325" s="193" t="s">
        <v>438</v>
      </c>
      <c r="V325" s="193" t="s">
        <v>3743</v>
      </c>
      <c r="W325" s="193"/>
      <c r="X325" s="193"/>
    </row>
    <row r="326" spans="1:24">
      <c r="A326" s="206">
        <v>46003</v>
      </c>
      <c r="B326" s="206">
        <v>46003</v>
      </c>
      <c r="C326" s="184">
        <v>50</v>
      </c>
      <c r="D326" s="6" t="s">
        <v>3800</v>
      </c>
      <c r="E326" s="193"/>
      <c r="F326" s="6">
        <v>2910072994</v>
      </c>
      <c r="G326" s="6">
        <v>3197002349</v>
      </c>
      <c r="H326" s="199">
        <v>2016</v>
      </c>
      <c r="I326" s="200" t="s">
        <v>3759</v>
      </c>
      <c r="J326" s="201" t="s">
        <v>4224</v>
      </c>
      <c r="K326" s="202"/>
      <c r="L326" s="202">
        <v>480.88</v>
      </c>
      <c r="M326" s="202"/>
      <c r="N326" s="203">
        <v>1</v>
      </c>
      <c r="O326" s="199">
        <v>12</v>
      </c>
      <c r="P326" s="204">
        <v>56.45</v>
      </c>
      <c r="Q326" s="204">
        <v>141</v>
      </c>
      <c r="R326" s="6" t="s">
        <v>3740</v>
      </c>
      <c r="S326" s="6" t="s">
        <v>4217</v>
      </c>
      <c r="T326" s="193" t="s">
        <v>3742</v>
      </c>
      <c r="U326" s="193" t="s">
        <v>438</v>
      </c>
      <c r="V326" s="193" t="s">
        <v>3743</v>
      </c>
      <c r="W326" s="193"/>
      <c r="X326" s="193"/>
    </row>
    <row r="327" spans="1:24">
      <c r="A327" s="206">
        <v>46003</v>
      </c>
      <c r="B327" s="206">
        <v>46003</v>
      </c>
      <c r="C327" s="184">
        <v>50</v>
      </c>
      <c r="D327" s="6" t="s">
        <v>3894</v>
      </c>
      <c r="E327" s="193"/>
      <c r="F327" s="6">
        <v>2910072995</v>
      </c>
      <c r="G327" s="6">
        <v>3237000015</v>
      </c>
      <c r="H327" s="199">
        <v>4200</v>
      </c>
      <c r="I327" s="200" t="s">
        <v>3748</v>
      </c>
      <c r="J327" s="201" t="s">
        <v>4225</v>
      </c>
      <c r="K327" s="202"/>
      <c r="L327" s="202">
        <v>591.89</v>
      </c>
      <c r="M327" s="202"/>
      <c r="N327" s="203">
        <v>1</v>
      </c>
      <c r="O327" s="199">
        <v>10</v>
      </c>
      <c r="P327" s="204">
        <v>79.8</v>
      </c>
      <c r="Q327" s="204">
        <v>143</v>
      </c>
      <c r="R327" s="6" t="s">
        <v>3740</v>
      </c>
      <c r="S327" s="6" t="s">
        <v>4217</v>
      </c>
      <c r="T327" s="193" t="s">
        <v>3742</v>
      </c>
      <c r="U327" s="193" t="s">
        <v>438</v>
      </c>
      <c r="V327" s="193" t="s">
        <v>3743</v>
      </c>
      <c r="W327" s="193"/>
      <c r="X327" s="193"/>
    </row>
    <row r="328" spans="1:24">
      <c r="A328" s="206">
        <v>46003</v>
      </c>
      <c r="B328" s="206">
        <v>46003</v>
      </c>
      <c r="C328" s="184">
        <v>50</v>
      </c>
      <c r="D328" s="6" t="s">
        <v>4125</v>
      </c>
      <c r="E328" s="193"/>
      <c r="F328" s="6">
        <v>2910072996</v>
      </c>
      <c r="G328" s="6">
        <v>3197002284</v>
      </c>
      <c r="H328" s="199">
        <v>2112</v>
      </c>
      <c r="I328" s="200" t="s">
        <v>3767</v>
      </c>
      <c r="J328" s="201" t="s">
        <v>4226</v>
      </c>
      <c r="K328" s="202"/>
      <c r="L328" s="202">
        <v>567.69000000000005</v>
      </c>
      <c r="M328" s="202"/>
      <c r="N328" s="203">
        <v>1</v>
      </c>
      <c r="O328" s="199">
        <v>12</v>
      </c>
      <c r="P328" s="204">
        <v>76.03</v>
      </c>
      <c r="Q328" s="204">
        <v>159</v>
      </c>
      <c r="R328" s="6" t="s">
        <v>3740</v>
      </c>
      <c r="S328" s="6" t="s">
        <v>4217</v>
      </c>
      <c r="T328" s="193" t="s">
        <v>3742</v>
      </c>
      <c r="U328" s="193" t="s">
        <v>438</v>
      </c>
      <c r="V328" s="193" t="s">
        <v>3743</v>
      </c>
      <c r="W328" s="193"/>
      <c r="X328" s="193"/>
    </row>
    <row r="329" spans="1:24">
      <c r="A329" s="206">
        <v>46003</v>
      </c>
      <c r="B329" s="206">
        <v>46003</v>
      </c>
      <c r="C329" s="184">
        <v>50</v>
      </c>
      <c r="D329" s="6" t="s">
        <v>4125</v>
      </c>
      <c r="E329" s="193"/>
      <c r="F329" s="6">
        <v>2910072997</v>
      </c>
      <c r="G329" s="6">
        <v>3197002286</v>
      </c>
      <c r="H329" s="199">
        <v>2112</v>
      </c>
      <c r="I329" s="200" t="s">
        <v>3767</v>
      </c>
      <c r="J329" s="201" t="s">
        <v>4227</v>
      </c>
      <c r="K329" s="202"/>
      <c r="L329" s="202">
        <v>567.69000000000005</v>
      </c>
      <c r="M329" s="202"/>
      <c r="N329" s="203">
        <v>1</v>
      </c>
      <c r="O329" s="199">
        <v>12</v>
      </c>
      <c r="P329" s="204">
        <v>76.03</v>
      </c>
      <c r="Q329" s="204">
        <v>159</v>
      </c>
      <c r="R329" s="6" t="s">
        <v>3740</v>
      </c>
      <c r="S329" s="6" t="s">
        <v>4217</v>
      </c>
      <c r="T329" s="193" t="s">
        <v>3742</v>
      </c>
      <c r="U329" s="193" t="s">
        <v>438</v>
      </c>
      <c r="V329" s="193" t="s">
        <v>3743</v>
      </c>
      <c r="W329" s="193"/>
      <c r="X329" s="193"/>
    </row>
    <row r="330" spans="1:24">
      <c r="A330" s="198">
        <v>46010</v>
      </c>
      <c r="B330" s="206">
        <v>46013</v>
      </c>
      <c r="C330" s="184">
        <v>51</v>
      </c>
      <c r="D330" s="6" t="s">
        <v>3771</v>
      </c>
      <c r="E330" s="193"/>
      <c r="F330" s="6">
        <v>2910073131</v>
      </c>
      <c r="G330" s="6">
        <v>3197002340</v>
      </c>
      <c r="H330" s="199">
        <v>1728</v>
      </c>
      <c r="I330" s="200" t="s">
        <v>3767</v>
      </c>
      <c r="J330" s="201" t="s">
        <v>4228</v>
      </c>
      <c r="K330" s="202"/>
      <c r="L330" s="202">
        <v>411.81</v>
      </c>
      <c r="M330" s="202"/>
      <c r="N330" s="203">
        <v>1</v>
      </c>
      <c r="O330" s="199">
        <v>12</v>
      </c>
      <c r="P330" s="204">
        <v>124.42</v>
      </c>
      <c r="Q330" s="204">
        <v>201</v>
      </c>
      <c r="R330" s="6" t="s">
        <v>3740</v>
      </c>
      <c r="S330" s="6" t="s">
        <v>4229</v>
      </c>
      <c r="T330" s="193" t="s">
        <v>3742</v>
      </c>
      <c r="U330" s="193" t="s">
        <v>438</v>
      </c>
      <c r="V330" s="193" t="s">
        <v>3743</v>
      </c>
      <c r="W330" s="193"/>
      <c r="X330" s="193"/>
    </row>
    <row r="331" spans="1:24">
      <c r="A331" s="198">
        <v>46010</v>
      </c>
      <c r="B331" s="206">
        <v>46013</v>
      </c>
      <c r="C331" s="184">
        <v>51</v>
      </c>
      <c r="D331" s="6" t="s">
        <v>3771</v>
      </c>
      <c r="E331" s="193"/>
      <c r="F331" s="6">
        <v>2910073132</v>
      </c>
      <c r="G331" s="6">
        <v>3197002339</v>
      </c>
      <c r="H331" s="199">
        <v>5184</v>
      </c>
      <c r="I331" s="200" t="s">
        <v>3767</v>
      </c>
      <c r="J331" s="201" t="s">
        <v>4230</v>
      </c>
      <c r="K331" s="202"/>
      <c r="L331" s="202">
        <v>1235.42</v>
      </c>
      <c r="M331" s="202"/>
      <c r="N331" s="203">
        <v>3</v>
      </c>
      <c r="O331" s="199">
        <v>36</v>
      </c>
      <c r="P331" s="204">
        <v>373.25</v>
      </c>
      <c r="Q331" s="204">
        <v>603</v>
      </c>
      <c r="R331" s="6" t="s">
        <v>3740</v>
      </c>
      <c r="S331" s="6" t="s">
        <v>4229</v>
      </c>
      <c r="T331" s="193" t="s">
        <v>3742</v>
      </c>
      <c r="U331" s="193" t="s">
        <v>438</v>
      </c>
      <c r="V331" s="193" t="s">
        <v>3743</v>
      </c>
      <c r="W331" s="193"/>
      <c r="X331" s="193"/>
    </row>
    <row r="332" spans="1:24">
      <c r="A332" s="198">
        <v>46010</v>
      </c>
      <c r="B332" s="206">
        <v>46013</v>
      </c>
      <c r="C332" s="184">
        <v>51</v>
      </c>
      <c r="D332" s="6" t="s">
        <v>3791</v>
      </c>
      <c r="E332" s="193"/>
      <c r="F332" s="6">
        <v>2910073133</v>
      </c>
      <c r="G332" s="6">
        <v>3197002344</v>
      </c>
      <c r="H332" s="199">
        <v>2016</v>
      </c>
      <c r="I332" s="200" t="s">
        <v>3755</v>
      </c>
      <c r="J332" s="201" t="s">
        <v>4231</v>
      </c>
      <c r="K332" s="202"/>
      <c r="L332" s="202">
        <v>284.02999999999997</v>
      </c>
      <c r="M332" s="202"/>
      <c r="N332" s="203">
        <v>1</v>
      </c>
      <c r="O332" s="199">
        <v>12</v>
      </c>
      <c r="P332" s="204">
        <v>54.43</v>
      </c>
      <c r="Q332" s="204">
        <v>140</v>
      </c>
      <c r="R332" s="6" t="s">
        <v>3740</v>
      </c>
      <c r="S332" s="6" t="s">
        <v>4229</v>
      </c>
      <c r="T332" s="193" t="s">
        <v>3742</v>
      </c>
      <c r="U332" s="193" t="s">
        <v>438</v>
      </c>
      <c r="V332" s="193" t="s">
        <v>3743</v>
      </c>
      <c r="W332" s="193"/>
      <c r="X332" s="193"/>
    </row>
    <row r="333" spans="1:24">
      <c r="A333" s="198">
        <v>46010</v>
      </c>
      <c r="B333" s="206">
        <v>46013</v>
      </c>
      <c r="C333" s="184">
        <v>51</v>
      </c>
      <c r="D333" s="6" t="s">
        <v>3791</v>
      </c>
      <c r="E333" s="193"/>
      <c r="F333" s="6">
        <v>2910073134</v>
      </c>
      <c r="G333" s="6">
        <v>3197002348</v>
      </c>
      <c r="H333" s="199">
        <v>2016</v>
      </c>
      <c r="I333" s="200" t="s">
        <v>3755</v>
      </c>
      <c r="J333" s="201" t="s">
        <v>4232</v>
      </c>
      <c r="K333" s="202"/>
      <c r="L333" s="202">
        <v>284.02999999999997</v>
      </c>
      <c r="M333" s="202"/>
      <c r="N333" s="203">
        <v>1</v>
      </c>
      <c r="O333" s="199">
        <v>12</v>
      </c>
      <c r="P333" s="204">
        <v>54.43</v>
      </c>
      <c r="Q333" s="204">
        <v>140</v>
      </c>
      <c r="R333" s="6" t="s">
        <v>3740</v>
      </c>
      <c r="S333" s="6" t="s">
        <v>4229</v>
      </c>
      <c r="T333" s="193" t="s">
        <v>3742</v>
      </c>
      <c r="U333" s="193" t="s">
        <v>438</v>
      </c>
      <c r="V333" s="193" t="s">
        <v>3743</v>
      </c>
      <c r="W333" s="193"/>
      <c r="X333" s="193"/>
    </row>
    <row r="334" spans="1:24">
      <c r="A334" s="198">
        <v>46010</v>
      </c>
      <c r="B334" s="206">
        <v>46013</v>
      </c>
      <c r="C334" s="184">
        <v>51</v>
      </c>
      <c r="D334" s="6" t="s">
        <v>3944</v>
      </c>
      <c r="E334" s="193"/>
      <c r="F334" s="6">
        <v>2910073135</v>
      </c>
      <c r="G334" s="6">
        <v>3197002356</v>
      </c>
      <c r="H334" s="199">
        <v>2016</v>
      </c>
      <c r="I334" s="200" t="s">
        <v>3738</v>
      </c>
      <c r="J334" s="201" t="s">
        <v>4233</v>
      </c>
      <c r="K334" s="202"/>
      <c r="L334" s="202">
        <v>376.54</v>
      </c>
      <c r="M334" s="202"/>
      <c r="N334" s="203">
        <v>1</v>
      </c>
      <c r="O334" s="199">
        <v>12</v>
      </c>
      <c r="P334" s="204">
        <v>42.34</v>
      </c>
      <c r="Q334" s="204">
        <v>133</v>
      </c>
      <c r="R334" s="6" t="s">
        <v>3740</v>
      </c>
      <c r="S334" s="6" t="s">
        <v>4229</v>
      </c>
      <c r="T334" s="193" t="s">
        <v>3742</v>
      </c>
      <c r="U334" s="193" t="s">
        <v>438</v>
      </c>
      <c r="V334" s="193" t="s">
        <v>3743</v>
      </c>
      <c r="W334" s="193"/>
      <c r="X334" s="193"/>
    </row>
    <row r="335" spans="1:24">
      <c r="A335" s="198">
        <v>46010</v>
      </c>
      <c r="B335" s="206">
        <v>46013</v>
      </c>
      <c r="C335" s="184">
        <v>51</v>
      </c>
      <c r="D335" s="6" t="s">
        <v>4037</v>
      </c>
      <c r="E335" s="193"/>
      <c r="F335" s="6">
        <v>2910073136</v>
      </c>
      <c r="G335" s="6">
        <v>1197004605</v>
      </c>
      <c r="H335" s="199">
        <v>2016</v>
      </c>
      <c r="I335" s="200" t="s">
        <v>3755</v>
      </c>
      <c r="J335" s="201" t="s">
        <v>4234</v>
      </c>
      <c r="K335" s="202"/>
      <c r="L335" s="202">
        <v>279.08</v>
      </c>
      <c r="M335" s="202"/>
      <c r="N335" s="203">
        <v>1</v>
      </c>
      <c r="O335" s="199">
        <v>12</v>
      </c>
      <c r="P335" s="204">
        <v>54.43</v>
      </c>
      <c r="Q335" s="204">
        <v>139</v>
      </c>
      <c r="R335" s="6" t="s">
        <v>3740</v>
      </c>
      <c r="S335" s="6" t="s">
        <v>4229</v>
      </c>
      <c r="T335" s="193" t="s">
        <v>3742</v>
      </c>
      <c r="U335" s="193" t="s">
        <v>438</v>
      </c>
      <c r="V335" s="193" t="s">
        <v>3743</v>
      </c>
      <c r="W335" s="193"/>
      <c r="X335" s="193"/>
    </row>
    <row r="336" spans="1:24">
      <c r="A336" s="198">
        <v>46010</v>
      </c>
      <c r="B336" s="206">
        <v>46013</v>
      </c>
      <c r="C336" s="184">
        <v>51</v>
      </c>
      <c r="D336" s="6" t="s">
        <v>3774</v>
      </c>
      <c r="E336" s="193"/>
      <c r="F336" s="6">
        <v>2910073137</v>
      </c>
      <c r="G336" s="6">
        <v>3197002347</v>
      </c>
      <c r="H336" s="199">
        <v>2016</v>
      </c>
      <c r="I336" s="200" t="s">
        <v>3759</v>
      </c>
      <c r="J336" s="201" t="s">
        <v>4235</v>
      </c>
      <c r="K336" s="202"/>
      <c r="L336" s="202">
        <v>305</v>
      </c>
      <c r="M336" s="202"/>
      <c r="N336" s="203">
        <v>1</v>
      </c>
      <c r="O336" s="199">
        <v>12</v>
      </c>
      <c r="P336" s="204">
        <v>53.43</v>
      </c>
      <c r="Q336" s="204">
        <v>142.03</v>
      </c>
      <c r="R336" s="6" t="s">
        <v>3740</v>
      </c>
      <c r="S336" s="6" t="s">
        <v>4229</v>
      </c>
      <c r="T336" s="193" t="s">
        <v>3742</v>
      </c>
      <c r="U336" s="193" t="s">
        <v>438</v>
      </c>
      <c r="V336" s="193" t="s">
        <v>3743</v>
      </c>
      <c r="W336" s="193"/>
      <c r="X336" s="193"/>
    </row>
    <row r="337" spans="1:24">
      <c r="A337" s="198">
        <v>46010</v>
      </c>
      <c r="B337" s="206">
        <v>46013</v>
      </c>
      <c r="C337" s="184">
        <v>51</v>
      </c>
      <c r="D337" s="6" t="s">
        <v>3758</v>
      </c>
      <c r="E337" s="193"/>
      <c r="F337" s="6">
        <v>2910073138</v>
      </c>
      <c r="G337" s="6">
        <v>3197002291</v>
      </c>
      <c r="H337" s="199">
        <v>3840</v>
      </c>
      <c r="I337" s="200" t="s">
        <v>3759</v>
      </c>
      <c r="J337" s="201" t="s">
        <v>4236</v>
      </c>
      <c r="K337" s="202"/>
      <c r="L337" s="202">
        <v>368.35</v>
      </c>
      <c r="M337" s="202"/>
      <c r="N337" s="203">
        <v>1</v>
      </c>
      <c r="O337" s="199">
        <v>12</v>
      </c>
      <c r="P337" s="204">
        <v>76.8</v>
      </c>
      <c r="Q337" s="204">
        <v>167</v>
      </c>
      <c r="R337" s="6" t="s">
        <v>3740</v>
      </c>
      <c r="S337" s="6" t="s">
        <v>4229</v>
      </c>
      <c r="T337" s="193" t="s">
        <v>3742</v>
      </c>
      <c r="U337" s="193" t="s">
        <v>438</v>
      </c>
      <c r="V337" s="193" t="s">
        <v>3743</v>
      </c>
      <c r="W337" s="193"/>
      <c r="X337" s="193"/>
    </row>
    <row r="338" spans="1:24">
      <c r="A338" s="198">
        <v>46010</v>
      </c>
      <c r="B338" s="206">
        <v>46013</v>
      </c>
      <c r="C338" s="184">
        <v>51</v>
      </c>
      <c r="D338" s="6" t="s">
        <v>4018</v>
      </c>
      <c r="E338" s="193"/>
      <c r="F338" s="6">
        <v>2910073139</v>
      </c>
      <c r="G338" s="6">
        <v>1197004515</v>
      </c>
      <c r="H338" s="199">
        <v>2016</v>
      </c>
      <c r="I338" s="200" t="s">
        <v>3759</v>
      </c>
      <c r="J338" s="201" t="s">
        <v>4237</v>
      </c>
      <c r="K338" s="202"/>
      <c r="L338" s="202">
        <v>294.33</v>
      </c>
      <c r="M338" s="202"/>
      <c r="N338" s="203">
        <v>1</v>
      </c>
      <c r="O338" s="199">
        <v>12</v>
      </c>
      <c r="P338" s="204">
        <v>42.34</v>
      </c>
      <c r="Q338" s="204">
        <v>140</v>
      </c>
      <c r="R338" s="6" t="s">
        <v>3740</v>
      </c>
      <c r="S338" s="6" t="s">
        <v>4229</v>
      </c>
      <c r="T338" s="193" t="s">
        <v>3742</v>
      </c>
      <c r="U338" s="193" t="s">
        <v>438</v>
      </c>
      <c r="V338" s="193" t="s">
        <v>3743</v>
      </c>
      <c r="W338" s="193"/>
      <c r="X338" s="193"/>
    </row>
    <row r="339" spans="1:24">
      <c r="A339" s="198">
        <v>46010</v>
      </c>
      <c r="B339" s="206">
        <v>46013</v>
      </c>
      <c r="C339" s="184">
        <v>51</v>
      </c>
      <c r="D339" s="6" t="s">
        <v>3777</v>
      </c>
      <c r="E339" s="193"/>
      <c r="F339" s="6">
        <v>2910073140</v>
      </c>
      <c r="G339" s="6">
        <v>3197002299</v>
      </c>
      <c r="H339" s="199">
        <v>1296</v>
      </c>
      <c r="I339" s="200" t="s">
        <v>3748</v>
      </c>
      <c r="J339" s="201">
        <v>16859</v>
      </c>
      <c r="K339" s="202"/>
      <c r="L339" s="202">
        <v>360.57</v>
      </c>
      <c r="M339" s="202"/>
      <c r="N339" s="203">
        <v>1</v>
      </c>
      <c r="O339" s="199">
        <v>12</v>
      </c>
      <c r="P339" s="204">
        <v>90.72</v>
      </c>
      <c r="Q339" s="204">
        <v>158</v>
      </c>
      <c r="R339" s="6" t="s">
        <v>3740</v>
      </c>
      <c r="S339" s="6" t="s">
        <v>4229</v>
      </c>
      <c r="T339" s="193" t="s">
        <v>3742</v>
      </c>
      <c r="U339" s="193" t="s">
        <v>438</v>
      </c>
      <c r="V339" s="193" t="s">
        <v>3743</v>
      </c>
      <c r="W339" s="193"/>
      <c r="X339" s="193"/>
    </row>
    <row r="340" spans="1:24">
      <c r="A340" s="198">
        <v>46010</v>
      </c>
      <c r="B340" s="206">
        <v>46013</v>
      </c>
      <c r="C340" s="184">
        <v>51</v>
      </c>
      <c r="D340" s="6" t="s">
        <v>3777</v>
      </c>
      <c r="E340" s="193"/>
      <c r="F340" s="6">
        <v>2910073141</v>
      </c>
      <c r="G340" s="6">
        <v>3197002306</v>
      </c>
      <c r="H340" s="199">
        <v>1296</v>
      </c>
      <c r="I340" s="200" t="s">
        <v>3748</v>
      </c>
      <c r="J340" s="201" t="s">
        <v>4238</v>
      </c>
      <c r="K340" s="202"/>
      <c r="L340" s="202">
        <v>360.57</v>
      </c>
      <c r="M340" s="202"/>
      <c r="N340" s="203">
        <v>1</v>
      </c>
      <c r="O340" s="199">
        <v>12</v>
      </c>
      <c r="P340" s="204">
        <v>90.72</v>
      </c>
      <c r="Q340" s="204">
        <v>158</v>
      </c>
      <c r="R340" s="6" t="s">
        <v>3740</v>
      </c>
      <c r="S340" s="6" t="s">
        <v>4229</v>
      </c>
      <c r="T340" s="193" t="s">
        <v>3742</v>
      </c>
      <c r="U340" s="193" t="s">
        <v>438</v>
      </c>
      <c r="V340" s="193" t="s">
        <v>3743</v>
      </c>
      <c r="W340" s="193"/>
      <c r="X340" s="193"/>
    </row>
    <row r="341" spans="1:24">
      <c r="A341" s="198">
        <v>46010</v>
      </c>
      <c r="B341" s="206">
        <v>46013</v>
      </c>
      <c r="C341" s="184">
        <v>51</v>
      </c>
      <c r="D341" s="6" t="s">
        <v>3777</v>
      </c>
      <c r="E341" s="193"/>
      <c r="F341" s="6">
        <v>2910073142</v>
      </c>
      <c r="G341" s="6">
        <v>3197002307</v>
      </c>
      <c r="H341" s="199">
        <v>2592</v>
      </c>
      <c r="I341" s="200" t="s">
        <v>3748</v>
      </c>
      <c r="J341" s="201" t="s">
        <v>4239</v>
      </c>
      <c r="K341" s="202"/>
      <c r="L341" s="202">
        <v>721.13</v>
      </c>
      <c r="M341" s="202"/>
      <c r="N341" s="203">
        <v>2</v>
      </c>
      <c r="O341" s="199">
        <v>24</v>
      </c>
      <c r="P341" s="204">
        <v>181.44</v>
      </c>
      <c r="Q341" s="204">
        <v>316</v>
      </c>
      <c r="R341" s="6" t="s">
        <v>3740</v>
      </c>
      <c r="S341" s="6" t="s">
        <v>4229</v>
      </c>
      <c r="T341" s="193" t="s">
        <v>3742</v>
      </c>
      <c r="U341" s="193" t="s">
        <v>438</v>
      </c>
      <c r="V341" s="193" t="s">
        <v>3743</v>
      </c>
      <c r="W341" s="193"/>
      <c r="X341" s="193"/>
    </row>
    <row r="342" spans="1:24">
      <c r="A342" s="198">
        <v>46010</v>
      </c>
      <c r="B342" s="206">
        <v>46013</v>
      </c>
      <c r="C342" s="184">
        <v>51</v>
      </c>
      <c r="D342" s="6" t="s">
        <v>4094</v>
      </c>
      <c r="E342" s="193"/>
      <c r="F342" s="6">
        <v>2910073143</v>
      </c>
      <c r="G342" s="6">
        <v>1197004538</v>
      </c>
      <c r="H342" s="199">
        <v>2016</v>
      </c>
      <c r="I342" s="200" t="s">
        <v>3822</v>
      </c>
      <c r="J342" s="201" t="s">
        <v>4240</v>
      </c>
      <c r="K342" s="202"/>
      <c r="L342" s="202">
        <v>308.92</v>
      </c>
      <c r="M342" s="202"/>
      <c r="N342" s="203">
        <v>1</v>
      </c>
      <c r="O342" s="199">
        <v>12</v>
      </c>
      <c r="P342" s="204">
        <v>56.45</v>
      </c>
      <c r="Q342" s="204">
        <v>143.85</v>
      </c>
      <c r="R342" s="6" t="s">
        <v>3740</v>
      </c>
      <c r="S342" s="6" t="s">
        <v>4229</v>
      </c>
      <c r="T342" s="193" t="s">
        <v>3742</v>
      </c>
      <c r="U342" s="193" t="s">
        <v>438</v>
      </c>
      <c r="V342" s="193" t="s">
        <v>3743</v>
      </c>
      <c r="W342" s="193"/>
      <c r="X342" s="193"/>
    </row>
    <row r="343" spans="1:24">
      <c r="A343" s="198">
        <v>46010</v>
      </c>
      <c r="B343" s="206">
        <v>46013</v>
      </c>
      <c r="C343" s="184">
        <v>51</v>
      </c>
      <c r="D343" s="6" t="s">
        <v>4120</v>
      </c>
      <c r="E343" s="193"/>
      <c r="F343" s="6">
        <v>2910073144</v>
      </c>
      <c r="G343" s="6">
        <v>3197002352</v>
      </c>
      <c r="H343" s="199">
        <v>2112</v>
      </c>
      <c r="I343" s="200" t="s">
        <v>3767</v>
      </c>
      <c r="J343" s="201" t="s">
        <v>4241</v>
      </c>
      <c r="K343" s="202"/>
      <c r="L343" s="202">
        <v>339.74</v>
      </c>
      <c r="M343" s="202"/>
      <c r="N343" s="203">
        <v>1</v>
      </c>
      <c r="O343" s="199">
        <v>12</v>
      </c>
      <c r="P343" s="204">
        <v>76.03</v>
      </c>
      <c r="Q343" s="204">
        <v>164</v>
      </c>
      <c r="R343" s="6" t="s">
        <v>3740</v>
      </c>
      <c r="S343" s="6" t="s">
        <v>4229</v>
      </c>
      <c r="T343" s="193" t="s">
        <v>3742</v>
      </c>
      <c r="U343" s="193" t="s">
        <v>438</v>
      </c>
      <c r="V343" s="193" t="s">
        <v>3743</v>
      </c>
      <c r="W343" s="193"/>
      <c r="X343" s="193"/>
    </row>
    <row r="344" spans="1:24">
      <c r="A344" s="198">
        <v>46010</v>
      </c>
      <c r="B344" s="206">
        <v>46013</v>
      </c>
      <c r="C344" s="184">
        <v>51</v>
      </c>
      <c r="D344" s="6" t="s">
        <v>4120</v>
      </c>
      <c r="E344" s="193"/>
      <c r="F344" s="6">
        <v>2910073145</v>
      </c>
      <c r="G344" s="6">
        <v>3197002353</v>
      </c>
      <c r="H344" s="199">
        <v>2112</v>
      </c>
      <c r="I344" s="200" t="s">
        <v>3767</v>
      </c>
      <c r="J344" s="201" t="s">
        <v>4242</v>
      </c>
      <c r="K344" s="202"/>
      <c r="L344" s="202">
        <v>339.74</v>
      </c>
      <c r="M344" s="202"/>
      <c r="N344" s="203">
        <v>1</v>
      </c>
      <c r="O344" s="199">
        <v>12</v>
      </c>
      <c r="P344" s="204">
        <v>76.03</v>
      </c>
      <c r="Q344" s="204">
        <v>164</v>
      </c>
      <c r="R344" s="6" t="s">
        <v>3740</v>
      </c>
      <c r="S344" s="6" t="s">
        <v>4229</v>
      </c>
      <c r="T344" s="193" t="s">
        <v>3742</v>
      </c>
      <c r="U344" s="193" t="s">
        <v>438</v>
      </c>
      <c r="V344" s="193" t="s">
        <v>3743</v>
      </c>
      <c r="W344" s="193"/>
      <c r="X344" s="193"/>
    </row>
    <row r="345" spans="1:24">
      <c r="A345" s="198">
        <v>46010</v>
      </c>
      <c r="B345" s="206">
        <v>46013</v>
      </c>
      <c r="C345" s="184">
        <v>51</v>
      </c>
      <c r="D345" s="6" t="s">
        <v>4120</v>
      </c>
      <c r="E345" s="193"/>
      <c r="F345" s="6">
        <v>2910073146</v>
      </c>
      <c r="G345" s="6">
        <v>3197002354</v>
      </c>
      <c r="H345" s="199">
        <v>2112</v>
      </c>
      <c r="I345" s="200" t="s">
        <v>3767</v>
      </c>
      <c r="J345" s="201" t="s">
        <v>4243</v>
      </c>
      <c r="K345" s="202"/>
      <c r="L345" s="202">
        <v>339.74</v>
      </c>
      <c r="M345" s="202"/>
      <c r="N345" s="203">
        <v>1</v>
      </c>
      <c r="O345" s="199">
        <v>12</v>
      </c>
      <c r="P345" s="204">
        <v>76.03</v>
      </c>
      <c r="Q345" s="204">
        <v>164</v>
      </c>
      <c r="R345" s="6" t="s">
        <v>3740</v>
      </c>
      <c r="S345" s="6" t="s">
        <v>4229</v>
      </c>
      <c r="T345" s="193" t="s">
        <v>3742</v>
      </c>
      <c r="U345" s="193" t="s">
        <v>438</v>
      </c>
      <c r="V345" s="193" t="s">
        <v>3743</v>
      </c>
      <c r="W345" s="193"/>
      <c r="X345" s="193"/>
    </row>
    <row r="346" spans="1:24">
      <c r="A346" s="198">
        <v>46010</v>
      </c>
      <c r="B346" s="206">
        <v>46013</v>
      </c>
      <c r="C346" s="184">
        <v>51</v>
      </c>
      <c r="D346" s="6" t="s">
        <v>4125</v>
      </c>
      <c r="E346" s="193"/>
      <c r="F346" s="6">
        <v>2910073147</v>
      </c>
      <c r="G346" s="6">
        <v>3197002286</v>
      </c>
      <c r="H346" s="199">
        <v>2112</v>
      </c>
      <c r="I346" s="200" t="s">
        <v>3767</v>
      </c>
      <c r="J346" s="201" t="s">
        <v>4244</v>
      </c>
      <c r="K346" s="202"/>
      <c r="L346" s="202">
        <v>339.74</v>
      </c>
      <c r="M346" s="202"/>
      <c r="N346" s="203">
        <v>1</v>
      </c>
      <c r="O346" s="199">
        <v>12</v>
      </c>
      <c r="P346" s="204">
        <v>76.03</v>
      </c>
      <c r="Q346" s="204">
        <v>159</v>
      </c>
      <c r="R346" s="6" t="s">
        <v>3740</v>
      </c>
      <c r="S346" s="6" t="s">
        <v>4229</v>
      </c>
      <c r="T346" s="193" t="s">
        <v>3742</v>
      </c>
      <c r="U346" s="193" t="s">
        <v>438</v>
      </c>
      <c r="V346" s="193" t="s">
        <v>3743</v>
      </c>
      <c r="W346" s="193"/>
      <c r="X346" s="193"/>
    </row>
    <row r="347" spans="1:24">
      <c r="A347" s="198">
        <v>46010</v>
      </c>
      <c r="B347" s="206">
        <v>46013</v>
      </c>
      <c r="C347" s="184">
        <v>51</v>
      </c>
      <c r="D347" s="6" t="s">
        <v>3766</v>
      </c>
      <c r="E347" s="193"/>
      <c r="F347" s="6">
        <v>2910073148</v>
      </c>
      <c r="G347" s="6">
        <v>3197002312</v>
      </c>
      <c r="H347" s="199">
        <v>1728</v>
      </c>
      <c r="I347" s="200" t="s">
        <v>3767</v>
      </c>
      <c r="J347" s="201" t="s">
        <v>4245</v>
      </c>
      <c r="K347" s="202"/>
      <c r="L347" s="202">
        <v>411.81</v>
      </c>
      <c r="M347" s="202"/>
      <c r="N347" s="203">
        <v>1</v>
      </c>
      <c r="O347" s="199">
        <v>12</v>
      </c>
      <c r="P347" s="204">
        <v>124.42</v>
      </c>
      <c r="Q347" s="204">
        <v>199</v>
      </c>
      <c r="R347" s="6" t="s">
        <v>3740</v>
      </c>
      <c r="S347" s="6" t="s">
        <v>4229</v>
      </c>
      <c r="T347" s="193" t="s">
        <v>3742</v>
      </c>
      <c r="U347" s="193" t="s">
        <v>438</v>
      </c>
      <c r="V347" s="193" t="s">
        <v>3743</v>
      </c>
      <c r="W347" s="193"/>
      <c r="X347" s="193"/>
    </row>
    <row r="348" spans="1:24">
      <c r="A348" s="198">
        <v>46010</v>
      </c>
      <c r="B348" s="206">
        <v>46013</v>
      </c>
      <c r="C348" s="184">
        <v>51</v>
      </c>
      <c r="D348" s="6" t="s">
        <v>3766</v>
      </c>
      <c r="E348" s="193"/>
      <c r="F348" s="6">
        <v>2910073149</v>
      </c>
      <c r="G348" s="6">
        <v>3197002295</v>
      </c>
      <c r="H348" s="199">
        <v>1728</v>
      </c>
      <c r="I348" s="200" t="s">
        <v>3767</v>
      </c>
      <c r="J348" s="201" t="s">
        <v>4246</v>
      </c>
      <c r="K348" s="202"/>
      <c r="L348" s="202">
        <v>411.81</v>
      </c>
      <c r="M348" s="202"/>
      <c r="N348" s="203">
        <v>1</v>
      </c>
      <c r="O348" s="199">
        <v>12</v>
      </c>
      <c r="P348" s="204">
        <v>124.42</v>
      </c>
      <c r="Q348" s="204">
        <v>199</v>
      </c>
      <c r="R348" s="6" t="s">
        <v>3740</v>
      </c>
      <c r="S348" s="6" t="s">
        <v>4229</v>
      </c>
      <c r="T348" s="193" t="s">
        <v>3742</v>
      </c>
      <c r="U348" s="193" t="s">
        <v>438</v>
      </c>
      <c r="V348" s="193" t="s">
        <v>3743</v>
      </c>
      <c r="W348" s="193"/>
      <c r="X348" s="193"/>
    </row>
    <row r="349" spans="1:24">
      <c r="A349" s="198">
        <v>46010</v>
      </c>
      <c r="B349" s="206">
        <v>46013</v>
      </c>
      <c r="C349" s="184">
        <v>51</v>
      </c>
      <c r="D349" s="6" t="s">
        <v>4009</v>
      </c>
      <c r="E349" s="193"/>
      <c r="F349" s="6">
        <v>2910073150</v>
      </c>
      <c r="G349" s="6">
        <v>1467000005</v>
      </c>
      <c r="H349" s="199">
        <v>10000</v>
      </c>
      <c r="I349" s="200" t="s">
        <v>3738</v>
      </c>
      <c r="J349" s="201">
        <v>16867</v>
      </c>
      <c r="K349" s="202"/>
      <c r="L349" s="202">
        <v>0</v>
      </c>
      <c r="M349" s="202"/>
      <c r="N349" s="203">
        <v>1</v>
      </c>
      <c r="O349" s="199">
        <v>1</v>
      </c>
      <c r="P349" s="204">
        <v>9.9</v>
      </c>
      <c r="Q349" s="204">
        <v>55</v>
      </c>
      <c r="R349" s="6" t="s">
        <v>3740</v>
      </c>
      <c r="S349" s="6" t="s">
        <v>4229</v>
      </c>
      <c r="T349" s="193" t="s">
        <v>3742</v>
      </c>
      <c r="U349" s="193" t="s">
        <v>438</v>
      </c>
      <c r="V349" s="193" t="s">
        <v>3743</v>
      </c>
      <c r="W349" s="193"/>
      <c r="X349" s="193"/>
    </row>
    <row r="350" spans="1:24">
      <c r="A350" s="198">
        <v>46010</v>
      </c>
      <c r="B350" s="206">
        <v>46013</v>
      </c>
      <c r="C350" s="184">
        <v>51</v>
      </c>
      <c r="D350" s="6" t="s">
        <v>4009</v>
      </c>
      <c r="E350" s="193"/>
      <c r="F350" s="6">
        <v>2910073150</v>
      </c>
      <c r="G350" s="6">
        <v>1467000006</v>
      </c>
      <c r="H350" s="199">
        <v>10000</v>
      </c>
      <c r="I350" s="200" t="s">
        <v>3738</v>
      </c>
      <c r="J350" s="201">
        <v>16868</v>
      </c>
      <c r="K350" s="202"/>
      <c r="L350" s="202">
        <v>0</v>
      </c>
      <c r="M350" s="202"/>
      <c r="N350" s="203">
        <v>0</v>
      </c>
      <c r="O350" s="199">
        <v>1</v>
      </c>
      <c r="P350" s="204">
        <v>9.9</v>
      </c>
      <c r="Q350" s="204">
        <v>0</v>
      </c>
      <c r="R350" s="6" t="s">
        <v>3740</v>
      </c>
      <c r="S350" s="6" t="s">
        <v>4229</v>
      </c>
      <c r="T350" s="193" t="s">
        <v>3742</v>
      </c>
      <c r="U350" s="193" t="s">
        <v>438</v>
      </c>
      <c r="V350" s="193" t="s">
        <v>3743</v>
      </c>
      <c r="W350" s="193"/>
      <c r="X350" s="193"/>
    </row>
    <row r="351" spans="1:24">
      <c r="A351" s="198">
        <v>46017</v>
      </c>
      <c r="B351" s="206">
        <v>46017</v>
      </c>
      <c r="C351" s="184">
        <v>52</v>
      </c>
      <c r="D351" s="6" t="s">
        <v>3766</v>
      </c>
      <c r="E351" s="193"/>
      <c r="F351" s="6">
        <v>2910073232</v>
      </c>
      <c r="G351" s="6">
        <v>1197004552</v>
      </c>
      <c r="H351" s="199">
        <v>1728</v>
      </c>
      <c r="I351" s="200" t="s">
        <v>3767</v>
      </c>
      <c r="J351" s="201" t="s">
        <v>4247</v>
      </c>
      <c r="K351" s="202"/>
      <c r="L351" s="202">
        <v>1621.76</v>
      </c>
      <c r="M351" s="202"/>
      <c r="N351" s="203">
        <v>1</v>
      </c>
      <c r="O351" s="199">
        <v>12</v>
      </c>
      <c r="P351" s="204">
        <v>124.42</v>
      </c>
      <c r="Q351" s="204">
        <v>199</v>
      </c>
      <c r="R351" s="6" t="s">
        <v>3740</v>
      </c>
      <c r="S351" s="6" t="s">
        <v>4248</v>
      </c>
      <c r="T351" s="193" t="s">
        <v>3742</v>
      </c>
      <c r="U351" s="193" t="s">
        <v>438</v>
      </c>
      <c r="V351" s="193" t="s">
        <v>3743</v>
      </c>
      <c r="W351" s="6"/>
      <c r="X351" s="197" t="s">
        <v>3260</v>
      </c>
    </row>
    <row r="352" spans="1:24">
      <c r="A352" s="198">
        <v>46017</v>
      </c>
      <c r="B352" s="206">
        <v>46017</v>
      </c>
      <c r="C352" s="184">
        <v>52</v>
      </c>
      <c r="D352" s="6" t="s">
        <v>3800</v>
      </c>
      <c r="E352" s="193"/>
      <c r="F352" s="6">
        <v>2910073233</v>
      </c>
      <c r="G352" s="6">
        <v>3197002343</v>
      </c>
      <c r="H352" s="199">
        <v>2016</v>
      </c>
      <c r="I352" s="200" t="s">
        <v>3759</v>
      </c>
      <c r="J352" s="201" t="s">
        <v>4249</v>
      </c>
      <c r="K352" s="202"/>
      <c r="L352" s="202">
        <v>1133.3599999999999</v>
      </c>
      <c r="M352" s="202"/>
      <c r="N352" s="203">
        <v>1</v>
      </c>
      <c r="O352" s="199">
        <v>12</v>
      </c>
      <c r="P352" s="204">
        <v>56.45</v>
      </c>
      <c r="Q352" s="204">
        <v>141</v>
      </c>
      <c r="R352" s="6" t="s">
        <v>3740</v>
      </c>
      <c r="S352" s="6" t="s">
        <v>4248</v>
      </c>
      <c r="T352" s="193" t="s">
        <v>3742</v>
      </c>
      <c r="U352" s="193" t="s">
        <v>438</v>
      </c>
      <c r="V352" s="193" t="s">
        <v>3743</v>
      </c>
      <c r="W352" s="6"/>
      <c r="X352" s="197" t="s">
        <v>3260</v>
      </c>
    </row>
    <row r="353" spans="1:24">
      <c r="A353" s="198">
        <v>46017</v>
      </c>
      <c r="B353" s="206">
        <v>46017</v>
      </c>
      <c r="C353" s="184">
        <v>52</v>
      </c>
      <c r="D353" s="6" t="s">
        <v>4018</v>
      </c>
      <c r="E353" s="193"/>
      <c r="F353" s="6">
        <v>2910073234</v>
      </c>
      <c r="G353" s="6">
        <v>3197002237</v>
      </c>
      <c r="H353" s="199">
        <v>2016</v>
      </c>
      <c r="I353" s="200" t="s">
        <v>3759</v>
      </c>
      <c r="J353" s="201" t="s">
        <v>4250</v>
      </c>
      <c r="K353" s="202"/>
      <c r="L353" s="202">
        <v>1159.1400000000001</v>
      </c>
      <c r="M353" s="202"/>
      <c r="N353" s="203">
        <v>1</v>
      </c>
      <c r="O353" s="199">
        <v>12</v>
      </c>
      <c r="P353" s="204">
        <v>42.34</v>
      </c>
      <c r="Q353" s="204">
        <v>140</v>
      </c>
      <c r="R353" s="6" t="s">
        <v>3740</v>
      </c>
      <c r="S353" s="6" t="s">
        <v>4248</v>
      </c>
      <c r="T353" s="193" t="s">
        <v>3742</v>
      </c>
      <c r="U353" s="193" t="s">
        <v>438</v>
      </c>
      <c r="V353" s="193" t="s">
        <v>3743</v>
      </c>
      <c r="W353" s="6"/>
      <c r="X353" s="197" t="s">
        <v>3260</v>
      </c>
    </row>
    <row r="354" spans="1:24">
      <c r="A354" s="198">
        <v>46017</v>
      </c>
      <c r="B354" s="206">
        <v>46017</v>
      </c>
      <c r="C354" s="184">
        <v>52</v>
      </c>
      <c r="D354" s="6" t="s">
        <v>3777</v>
      </c>
      <c r="E354" s="193"/>
      <c r="F354" s="6">
        <v>2910073235</v>
      </c>
      <c r="G354" s="6">
        <v>1197004547</v>
      </c>
      <c r="H354" s="199">
        <v>1296</v>
      </c>
      <c r="I354" s="200" t="s">
        <v>3748</v>
      </c>
      <c r="J354" s="201" t="s">
        <v>4251</v>
      </c>
      <c r="K354" s="202"/>
      <c r="L354" s="202">
        <v>1419.96</v>
      </c>
      <c r="M354" s="202"/>
      <c r="N354" s="203">
        <v>1</v>
      </c>
      <c r="O354" s="199">
        <v>12</v>
      </c>
      <c r="P354" s="204">
        <v>90.72</v>
      </c>
      <c r="Q354" s="204">
        <v>158</v>
      </c>
      <c r="R354" s="6" t="s">
        <v>3740</v>
      </c>
      <c r="S354" s="6" t="s">
        <v>4248</v>
      </c>
      <c r="T354" s="193" t="s">
        <v>3742</v>
      </c>
      <c r="U354" s="193" t="s">
        <v>438</v>
      </c>
      <c r="V354" s="193" t="s">
        <v>3743</v>
      </c>
      <c r="W354" s="6"/>
      <c r="X354" s="197" t="s">
        <v>3260</v>
      </c>
    </row>
    <row r="355" spans="1:24">
      <c r="A355" s="198">
        <v>46017</v>
      </c>
      <c r="B355" s="206">
        <v>46017</v>
      </c>
      <c r="C355" s="184">
        <v>52</v>
      </c>
      <c r="D355" s="6" t="s">
        <v>4094</v>
      </c>
      <c r="E355" s="193"/>
      <c r="F355" s="6">
        <v>2910073236</v>
      </c>
      <c r="G355" s="6">
        <v>3197002264</v>
      </c>
      <c r="H355" s="199">
        <v>2016</v>
      </c>
      <c r="I355" s="200" t="s">
        <v>3822</v>
      </c>
      <c r="J355" s="201" t="s">
        <v>4252</v>
      </c>
      <c r="K355" s="202"/>
      <c r="L355" s="202">
        <v>1216.58</v>
      </c>
      <c r="M355" s="202"/>
      <c r="N355" s="203">
        <v>1</v>
      </c>
      <c r="O355" s="199">
        <v>12</v>
      </c>
      <c r="P355" s="204">
        <v>56.45</v>
      </c>
      <c r="Q355" s="204">
        <v>143.85</v>
      </c>
      <c r="R355" s="6" t="s">
        <v>3740</v>
      </c>
      <c r="S355" s="6" t="s">
        <v>4248</v>
      </c>
      <c r="T355" s="193" t="s">
        <v>3742</v>
      </c>
      <c r="U355" s="193" t="s">
        <v>438</v>
      </c>
      <c r="V355" s="193" t="s">
        <v>3743</v>
      </c>
      <c r="W355" s="6"/>
      <c r="X355" s="197" t="s">
        <v>3260</v>
      </c>
    </row>
    <row r="356" spans="1:24">
      <c r="A356" s="198">
        <v>46017</v>
      </c>
      <c r="B356" s="206">
        <v>46017</v>
      </c>
      <c r="C356" s="184">
        <v>52</v>
      </c>
      <c r="D356" s="6" t="s">
        <v>4094</v>
      </c>
      <c r="E356" s="193"/>
      <c r="F356" s="6">
        <v>2910073237</v>
      </c>
      <c r="G356" s="6">
        <v>3197002265</v>
      </c>
      <c r="H356" s="199">
        <v>2016</v>
      </c>
      <c r="I356" s="200" t="s">
        <v>3822</v>
      </c>
      <c r="J356" s="201" t="s">
        <v>4253</v>
      </c>
      <c r="K356" s="202"/>
      <c r="L356" s="202">
        <v>1216.58</v>
      </c>
      <c r="M356" s="202"/>
      <c r="N356" s="203">
        <v>1</v>
      </c>
      <c r="O356" s="199">
        <v>12</v>
      </c>
      <c r="P356" s="204">
        <v>56.45</v>
      </c>
      <c r="Q356" s="204">
        <v>143.85</v>
      </c>
      <c r="R356" s="6" t="s">
        <v>3740</v>
      </c>
      <c r="S356" s="6" t="s">
        <v>4248</v>
      </c>
      <c r="T356" s="193" t="s">
        <v>3742</v>
      </c>
      <c r="U356" s="193" t="s">
        <v>438</v>
      </c>
      <c r="V356" s="193" t="s">
        <v>3743</v>
      </c>
      <c r="W356" s="6"/>
      <c r="X356" s="197" t="s">
        <v>3260</v>
      </c>
    </row>
    <row r="357" spans="1:24">
      <c r="A357" s="198">
        <v>46031</v>
      </c>
      <c r="B357" s="198">
        <v>46031</v>
      </c>
      <c r="C357" s="184">
        <v>2</v>
      </c>
      <c r="D357" s="6" t="s">
        <v>3944</v>
      </c>
      <c r="E357" s="193"/>
      <c r="F357" s="6">
        <v>2910073314</v>
      </c>
      <c r="G357" s="6">
        <v>3197002373</v>
      </c>
      <c r="H357" s="199">
        <v>2016</v>
      </c>
      <c r="I357" s="200" t="s">
        <v>3738</v>
      </c>
      <c r="J357" s="201" t="s">
        <v>4254</v>
      </c>
      <c r="K357" s="202"/>
      <c r="L357" s="202">
        <v>1028.55</v>
      </c>
      <c r="M357" s="202"/>
      <c r="N357" s="203">
        <v>1</v>
      </c>
      <c r="O357" s="199">
        <v>12</v>
      </c>
      <c r="P357" s="204">
        <v>42.34</v>
      </c>
      <c r="Q357" s="204">
        <v>133</v>
      </c>
      <c r="R357" s="6" t="s">
        <v>3740</v>
      </c>
      <c r="S357" s="6" t="s">
        <v>4255</v>
      </c>
      <c r="T357" s="193" t="s">
        <v>3742</v>
      </c>
      <c r="U357" s="193" t="s">
        <v>438</v>
      </c>
      <c r="V357" s="193" t="s">
        <v>3743</v>
      </c>
      <c r="W357" s="6"/>
      <c r="X357" s="6"/>
    </row>
    <row r="358" spans="1:24">
      <c r="A358" s="198">
        <v>46031</v>
      </c>
      <c r="B358" s="198">
        <v>46031</v>
      </c>
      <c r="C358" s="184">
        <v>2</v>
      </c>
      <c r="D358" s="6" t="s">
        <v>3777</v>
      </c>
      <c r="E358" s="193"/>
      <c r="F358" s="6">
        <v>2910073315</v>
      </c>
      <c r="G358" s="6">
        <v>3197002372</v>
      </c>
      <c r="H358" s="199">
        <v>2592</v>
      </c>
      <c r="I358" s="200" t="s">
        <v>3748</v>
      </c>
      <c r="J358" s="201" t="s">
        <v>4256</v>
      </c>
      <c r="K358" s="202"/>
      <c r="L358" s="202">
        <v>1969.81</v>
      </c>
      <c r="M358" s="202"/>
      <c r="N358" s="203">
        <v>2</v>
      </c>
      <c r="O358" s="199">
        <v>24</v>
      </c>
      <c r="P358" s="204">
        <v>181.44</v>
      </c>
      <c r="Q358" s="204">
        <v>316</v>
      </c>
      <c r="R358" s="6" t="s">
        <v>3740</v>
      </c>
      <c r="S358" s="6" t="s">
        <v>4255</v>
      </c>
      <c r="T358" s="193" t="s">
        <v>3742</v>
      </c>
      <c r="U358" s="193" t="s">
        <v>438</v>
      </c>
      <c r="V358" s="193" t="s">
        <v>3743</v>
      </c>
      <c r="W358" s="6"/>
      <c r="X358" s="6"/>
    </row>
    <row r="359" spans="1:24">
      <c r="A359" s="198">
        <v>46031</v>
      </c>
      <c r="B359" s="198">
        <v>46031</v>
      </c>
      <c r="C359" s="184">
        <v>2</v>
      </c>
      <c r="D359" s="6" t="s">
        <v>3777</v>
      </c>
      <c r="E359" s="193"/>
      <c r="F359" s="6">
        <v>2910073316</v>
      </c>
      <c r="G359" s="6">
        <v>3197002375</v>
      </c>
      <c r="H359" s="199">
        <v>2592</v>
      </c>
      <c r="I359" s="200" t="s">
        <v>3748</v>
      </c>
      <c r="J359" s="201" t="s">
        <v>4257</v>
      </c>
      <c r="K359" s="202"/>
      <c r="L359" s="202">
        <v>1969.81</v>
      </c>
      <c r="M359" s="202"/>
      <c r="N359" s="203">
        <v>2</v>
      </c>
      <c r="O359" s="199">
        <v>24</v>
      </c>
      <c r="P359" s="204">
        <v>181.44</v>
      </c>
      <c r="Q359" s="204">
        <v>316</v>
      </c>
      <c r="R359" s="6" t="s">
        <v>3740</v>
      </c>
      <c r="S359" s="6" t="s">
        <v>4255</v>
      </c>
      <c r="T359" s="193" t="s">
        <v>3742</v>
      </c>
      <c r="U359" s="193" t="s">
        <v>438</v>
      </c>
      <c r="V359" s="193" t="s">
        <v>3743</v>
      </c>
      <c r="W359" s="6"/>
      <c r="X359" s="6"/>
    </row>
    <row r="360" spans="1:24">
      <c r="A360" s="198">
        <v>46031</v>
      </c>
      <c r="B360" s="198">
        <v>46031</v>
      </c>
      <c r="C360" s="184">
        <v>2</v>
      </c>
      <c r="D360" s="6" t="s">
        <v>3939</v>
      </c>
      <c r="E360" s="193"/>
      <c r="F360" s="6">
        <v>2910073317</v>
      </c>
      <c r="G360" s="6">
        <v>1237000007</v>
      </c>
      <c r="H360" s="199">
        <v>6720</v>
      </c>
      <c r="I360" s="200" t="s">
        <v>3872</v>
      </c>
      <c r="J360" s="201" t="s">
        <v>4258</v>
      </c>
      <c r="K360" s="202"/>
      <c r="L360" s="202">
        <v>703.63</v>
      </c>
      <c r="M360" s="202"/>
      <c r="N360" s="203">
        <v>1</v>
      </c>
      <c r="O360" s="199">
        <v>8</v>
      </c>
      <c r="P360" s="204">
        <v>6.72</v>
      </c>
      <c r="Q360" s="204">
        <v>114</v>
      </c>
      <c r="R360" s="6" t="s">
        <v>3740</v>
      </c>
      <c r="S360" s="6" t="s">
        <v>4255</v>
      </c>
      <c r="T360" s="193" t="s">
        <v>3742</v>
      </c>
      <c r="U360" s="193" t="s">
        <v>438</v>
      </c>
      <c r="V360" s="193" t="s">
        <v>3743</v>
      </c>
      <c r="W360" s="6"/>
      <c r="X360" s="6"/>
    </row>
    <row r="361" spans="1:24">
      <c r="A361" s="198">
        <v>46031</v>
      </c>
      <c r="B361" s="198">
        <v>46031</v>
      </c>
      <c r="C361" s="184">
        <v>2</v>
      </c>
      <c r="D361" s="6" t="s">
        <v>4125</v>
      </c>
      <c r="E361" s="193"/>
      <c r="F361" s="6">
        <v>2910073318</v>
      </c>
      <c r="G361" s="6">
        <v>3197002404</v>
      </c>
      <c r="H361" s="199">
        <v>4224</v>
      </c>
      <c r="I361" s="200" t="s">
        <v>3767</v>
      </c>
      <c r="J361" s="201" t="s">
        <v>4259</v>
      </c>
      <c r="K361" s="202"/>
      <c r="L361" s="202">
        <v>1856.05</v>
      </c>
      <c r="M361" s="202"/>
      <c r="N361" s="203">
        <v>2</v>
      </c>
      <c r="O361" s="199">
        <v>24</v>
      </c>
      <c r="P361" s="204">
        <v>152.06</v>
      </c>
      <c r="Q361" s="204">
        <v>318</v>
      </c>
      <c r="R361" s="6" t="s">
        <v>3740</v>
      </c>
      <c r="S361" s="6" t="s">
        <v>4255</v>
      </c>
      <c r="T361" s="193" t="s">
        <v>3742</v>
      </c>
      <c r="U361" s="193" t="s">
        <v>438</v>
      </c>
      <c r="V361" s="193" t="s">
        <v>3743</v>
      </c>
      <c r="W361" s="6"/>
      <c r="X361" s="6"/>
    </row>
    <row r="362" spans="1:24">
      <c r="A362" s="198">
        <v>46042</v>
      </c>
      <c r="B362" s="198">
        <v>46042</v>
      </c>
      <c r="C362" s="184">
        <v>4</v>
      </c>
      <c r="D362" s="6" t="s">
        <v>3771</v>
      </c>
      <c r="E362" s="193"/>
      <c r="F362" s="6">
        <v>2910073549</v>
      </c>
      <c r="G362" s="6">
        <v>3197002337</v>
      </c>
      <c r="H362" s="199">
        <v>1351</v>
      </c>
      <c r="I362" s="200" t="s">
        <v>3767</v>
      </c>
      <c r="J362" s="201" t="s">
        <v>4260</v>
      </c>
      <c r="K362" s="202"/>
      <c r="L362" s="202">
        <v>1103.53</v>
      </c>
      <c r="M362" s="202"/>
      <c r="N362" s="203">
        <v>1</v>
      </c>
      <c r="O362" s="199">
        <v>10</v>
      </c>
      <c r="P362" s="204">
        <v>97.27</v>
      </c>
      <c r="Q362" s="204">
        <v>157.06</v>
      </c>
      <c r="R362" s="6" t="s">
        <v>3740</v>
      </c>
      <c r="S362" s="6" t="s">
        <v>4261</v>
      </c>
      <c r="T362" s="193" t="s">
        <v>3742</v>
      </c>
      <c r="U362" s="193" t="s">
        <v>438</v>
      </c>
      <c r="V362" s="193" t="s">
        <v>3743</v>
      </c>
    </row>
    <row r="363" spans="1:24">
      <c r="A363" s="198">
        <v>46042</v>
      </c>
      <c r="B363" s="198">
        <v>46042</v>
      </c>
      <c r="C363" s="184">
        <v>4</v>
      </c>
      <c r="D363" s="6" t="s">
        <v>3774</v>
      </c>
      <c r="E363" s="193"/>
      <c r="F363" s="6">
        <v>2910073550</v>
      </c>
      <c r="G363" s="6">
        <v>3197002341</v>
      </c>
      <c r="H363" s="199">
        <v>163</v>
      </c>
      <c r="I363" s="200" t="s">
        <v>3759</v>
      </c>
      <c r="J363" s="201" t="s">
        <v>4262</v>
      </c>
      <c r="K363" s="202"/>
      <c r="L363" s="202">
        <v>243.25</v>
      </c>
      <c r="M363" s="202"/>
      <c r="N363" s="203">
        <v>1</v>
      </c>
      <c r="O363" s="199">
        <v>1</v>
      </c>
      <c r="P363" s="204">
        <v>4.32</v>
      </c>
      <c r="Q363" s="204">
        <v>36</v>
      </c>
      <c r="R363" s="6" t="s">
        <v>3740</v>
      </c>
      <c r="S363" s="6" t="s">
        <v>4261</v>
      </c>
      <c r="T363" s="193" t="s">
        <v>3742</v>
      </c>
      <c r="U363" s="193" t="s">
        <v>438</v>
      </c>
      <c r="V363" s="193" t="s">
        <v>3743</v>
      </c>
    </row>
    <row r="364" spans="1:24">
      <c r="A364" s="198">
        <v>46042</v>
      </c>
      <c r="B364" s="198">
        <v>46042</v>
      </c>
      <c r="C364" s="184">
        <v>4</v>
      </c>
      <c r="D364" s="6" t="s">
        <v>3758</v>
      </c>
      <c r="E364" s="193"/>
      <c r="F364" s="6">
        <v>2910073551</v>
      </c>
      <c r="G364" s="6">
        <v>1197004551</v>
      </c>
      <c r="H364" s="199">
        <v>1217</v>
      </c>
      <c r="I364" s="200" t="s">
        <v>3759</v>
      </c>
      <c r="J364" s="201" t="s">
        <v>4263</v>
      </c>
      <c r="K364" s="202"/>
      <c r="L364" s="202">
        <v>509.97</v>
      </c>
      <c r="M364" s="202"/>
      <c r="N364" s="203">
        <v>1</v>
      </c>
      <c r="O364" s="199">
        <v>4</v>
      </c>
      <c r="P364" s="204">
        <v>24.34</v>
      </c>
      <c r="Q364" s="204">
        <v>66</v>
      </c>
      <c r="R364" s="6" t="s">
        <v>3740</v>
      </c>
      <c r="S364" s="6" t="s">
        <v>4261</v>
      </c>
      <c r="T364" s="193" t="s">
        <v>3742</v>
      </c>
      <c r="U364" s="193" t="s">
        <v>438</v>
      </c>
      <c r="V364" s="193" t="s">
        <v>3743</v>
      </c>
    </row>
    <row r="365" spans="1:24">
      <c r="A365" s="198">
        <v>46042</v>
      </c>
      <c r="B365" s="198">
        <v>46042</v>
      </c>
      <c r="C365" s="184">
        <v>4</v>
      </c>
      <c r="D365" s="6" t="s">
        <v>4015</v>
      </c>
      <c r="E365" s="193"/>
      <c r="F365" s="6">
        <v>2910073552</v>
      </c>
      <c r="G365" s="6">
        <v>3197002305</v>
      </c>
      <c r="H365" s="199">
        <v>159</v>
      </c>
      <c r="I365" s="200" t="s">
        <v>3738</v>
      </c>
      <c r="J365" s="201" t="s">
        <v>4264</v>
      </c>
      <c r="K365" s="202"/>
      <c r="L365" s="202">
        <v>256.95</v>
      </c>
      <c r="M365" s="202"/>
      <c r="N365" s="203">
        <v>1</v>
      </c>
      <c r="O365" s="199">
        <v>1</v>
      </c>
      <c r="P365" s="204">
        <v>5.88</v>
      </c>
      <c r="Q365" s="204">
        <v>20</v>
      </c>
      <c r="R365" s="6" t="s">
        <v>3740</v>
      </c>
      <c r="S365" s="6" t="s">
        <v>4261</v>
      </c>
      <c r="T365" s="193" t="s">
        <v>3742</v>
      </c>
      <c r="U365" s="193" t="s">
        <v>438</v>
      </c>
      <c r="V365" s="193" t="s">
        <v>3743</v>
      </c>
    </row>
    <row r="366" spans="1:24">
      <c r="A366" s="198">
        <v>46042</v>
      </c>
      <c r="B366" s="198">
        <v>46042</v>
      </c>
      <c r="C366" s="184">
        <v>4</v>
      </c>
      <c r="D366" s="6" t="s">
        <v>3803</v>
      </c>
      <c r="E366" s="193"/>
      <c r="F366" s="6">
        <v>2910073553</v>
      </c>
      <c r="G366" s="6">
        <v>3197002293</v>
      </c>
      <c r="H366" s="199">
        <v>182</v>
      </c>
      <c r="I366" s="200" t="s">
        <v>3748</v>
      </c>
      <c r="J366" s="201" t="s">
        <v>4265</v>
      </c>
      <c r="K366" s="202"/>
      <c r="L366" s="202">
        <v>333.04</v>
      </c>
      <c r="M366" s="202"/>
      <c r="N366" s="203">
        <v>1</v>
      </c>
      <c r="O366" s="199">
        <v>2</v>
      </c>
      <c r="P366" s="204">
        <v>7.1</v>
      </c>
      <c r="Q366" s="204">
        <v>37</v>
      </c>
      <c r="R366" s="6" t="s">
        <v>3740</v>
      </c>
      <c r="S366" s="6" t="s">
        <v>4261</v>
      </c>
      <c r="T366" s="193" t="s">
        <v>3742</v>
      </c>
      <c r="U366" s="193" t="s">
        <v>438</v>
      </c>
      <c r="V366" s="193" t="s">
        <v>3743</v>
      </c>
    </row>
    <row r="367" spans="1:24">
      <c r="A367" s="198">
        <v>46042</v>
      </c>
      <c r="B367" s="198">
        <v>46042</v>
      </c>
      <c r="C367" s="184">
        <v>4</v>
      </c>
      <c r="D367" s="6" t="s">
        <v>3777</v>
      </c>
      <c r="E367" s="193"/>
      <c r="F367" s="6">
        <v>2910073554</v>
      </c>
      <c r="G367" s="6">
        <v>3197002371</v>
      </c>
      <c r="H367" s="199">
        <v>1296</v>
      </c>
      <c r="I367" s="200" t="s">
        <v>3748</v>
      </c>
      <c r="J367" s="201" t="s">
        <v>4266</v>
      </c>
      <c r="K367" s="202"/>
      <c r="L367" s="202">
        <v>1179.7</v>
      </c>
      <c r="M367" s="202"/>
      <c r="N367" s="203">
        <v>1</v>
      </c>
      <c r="O367" s="199">
        <v>12</v>
      </c>
      <c r="P367" s="204">
        <v>90.72</v>
      </c>
      <c r="Q367" s="204">
        <v>158</v>
      </c>
      <c r="R367" s="6" t="s">
        <v>3740</v>
      </c>
      <c r="S367" s="6" t="s">
        <v>4261</v>
      </c>
      <c r="T367" s="193" t="s">
        <v>3742</v>
      </c>
      <c r="U367" s="193" t="s">
        <v>438</v>
      </c>
      <c r="V367" s="193" t="s">
        <v>3743</v>
      </c>
    </row>
    <row r="368" spans="1:24">
      <c r="A368" s="198">
        <v>46042</v>
      </c>
      <c r="B368" s="198">
        <v>46042</v>
      </c>
      <c r="C368" s="184">
        <v>4</v>
      </c>
      <c r="D368" s="6" t="s">
        <v>3880</v>
      </c>
      <c r="E368" s="193"/>
      <c r="F368" s="6">
        <v>2910073555</v>
      </c>
      <c r="G368" s="6">
        <v>3197002315</v>
      </c>
      <c r="H368" s="199">
        <v>1806</v>
      </c>
      <c r="I368" s="200" t="s">
        <v>3738</v>
      </c>
      <c r="J368" s="201" t="s">
        <v>4267</v>
      </c>
      <c r="K368" s="202"/>
      <c r="L368" s="202">
        <v>764.2</v>
      </c>
      <c r="M368" s="202"/>
      <c r="N368" s="203">
        <v>1</v>
      </c>
      <c r="O368" s="199">
        <v>7</v>
      </c>
      <c r="P368" s="204">
        <v>0</v>
      </c>
      <c r="Q368" s="204">
        <v>105</v>
      </c>
      <c r="R368" s="6" t="s">
        <v>3740</v>
      </c>
      <c r="S368" s="6" t="s">
        <v>4261</v>
      </c>
      <c r="T368" s="193" t="s">
        <v>3742</v>
      </c>
      <c r="U368" s="193" t="s">
        <v>438</v>
      </c>
      <c r="V368" s="193" t="s">
        <v>3743</v>
      </c>
    </row>
    <row r="369" spans="1:29">
      <c r="A369" s="198">
        <v>46042</v>
      </c>
      <c r="B369" s="198">
        <v>46042</v>
      </c>
      <c r="C369" s="184">
        <v>4</v>
      </c>
      <c r="D369" s="6" t="s">
        <v>3894</v>
      </c>
      <c r="E369" s="193"/>
      <c r="F369" s="6">
        <v>2910073556</v>
      </c>
      <c r="G369" s="6">
        <v>3237000016</v>
      </c>
      <c r="H369" s="199">
        <v>8201</v>
      </c>
      <c r="I369" s="200" t="s">
        <v>3748</v>
      </c>
      <c r="J369" s="201" t="s">
        <v>4268</v>
      </c>
      <c r="K369" s="202"/>
      <c r="L369" s="202">
        <v>2282.63</v>
      </c>
      <c r="M369" s="202"/>
      <c r="N369" s="203">
        <v>2</v>
      </c>
      <c r="O369" s="199">
        <v>20</v>
      </c>
      <c r="P369" s="204">
        <v>155.82</v>
      </c>
      <c r="Q369" s="204">
        <v>446</v>
      </c>
      <c r="R369" s="6" t="s">
        <v>3740</v>
      </c>
      <c r="S369" s="6" t="s">
        <v>4261</v>
      </c>
      <c r="T369" s="193" t="s">
        <v>3742</v>
      </c>
      <c r="U369" s="193" t="s">
        <v>438</v>
      </c>
      <c r="V369" s="193" t="s">
        <v>3743</v>
      </c>
    </row>
    <row r="370" spans="1:29">
      <c r="A370" s="198">
        <v>46042</v>
      </c>
      <c r="B370" s="198">
        <v>46042</v>
      </c>
      <c r="C370" s="184">
        <v>4</v>
      </c>
      <c r="D370" s="6" t="s">
        <v>4125</v>
      </c>
      <c r="E370" s="193"/>
      <c r="F370" s="6">
        <v>2910073557</v>
      </c>
      <c r="G370" s="6">
        <v>3197002401</v>
      </c>
      <c r="H370" s="199">
        <v>1521</v>
      </c>
      <c r="I370" s="200" t="s">
        <v>3767</v>
      </c>
      <c r="J370" s="201" t="s">
        <v>4269</v>
      </c>
      <c r="K370" s="202"/>
      <c r="L370" s="202">
        <v>861.66</v>
      </c>
      <c r="M370" s="202"/>
      <c r="N370" s="203">
        <v>1</v>
      </c>
      <c r="O370" s="199">
        <v>9</v>
      </c>
      <c r="P370" s="204">
        <v>54.76</v>
      </c>
      <c r="Q370" s="204">
        <v>126</v>
      </c>
      <c r="R370" s="6" t="s">
        <v>3740</v>
      </c>
      <c r="S370" s="6" t="s">
        <v>4261</v>
      </c>
      <c r="T370" s="193" t="s">
        <v>3742</v>
      </c>
      <c r="U370" s="193" t="s">
        <v>438</v>
      </c>
      <c r="V370" s="193" t="s">
        <v>3743</v>
      </c>
    </row>
    <row r="371" spans="1:29">
      <c r="A371" s="198">
        <v>46042</v>
      </c>
      <c r="B371" s="198">
        <v>46042</v>
      </c>
      <c r="C371" s="184">
        <v>4</v>
      </c>
      <c r="D371" s="6" t="s">
        <v>4009</v>
      </c>
      <c r="E371" s="193"/>
      <c r="F371" s="6">
        <v>2910073558</v>
      </c>
      <c r="G371" s="6">
        <v>3467000154</v>
      </c>
      <c r="H371" s="199">
        <v>20000</v>
      </c>
      <c r="I371" s="200" t="s">
        <v>3738</v>
      </c>
      <c r="J371" s="201">
        <v>17454</v>
      </c>
      <c r="K371" s="202"/>
      <c r="L371" s="202" t="s">
        <v>3745</v>
      </c>
      <c r="M371" s="202"/>
      <c r="N371" s="203">
        <v>1</v>
      </c>
      <c r="O371" s="199">
        <v>2</v>
      </c>
      <c r="P371" s="204">
        <v>19.8</v>
      </c>
      <c r="Q371" s="204">
        <v>27</v>
      </c>
      <c r="R371" s="6" t="s">
        <v>3740</v>
      </c>
      <c r="S371" s="6" t="s">
        <v>4261</v>
      </c>
      <c r="T371" s="193" t="s">
        <v>3742</v>
      </c>
      <c r="U371" s="193" t="s">
        <v>438</v>
      </c>
      <c r="V371" s="193" t="s">
        <v>3743</v>
      </c>
    </row>
    <row r="372" spans="1:29">
      <c r="A372" s="198">
        <v>46049</v>
      </c>
      <c r="B372" s="198">
        <v>46049</v>
      </c>
      <c r="C372" s="184">
        <v>5</v>
      </c>
      <c r="D372" s="6" t="s">
        <v>4270</v>
      </c>
      <c r="E372" s="193"/>
      <c r="F372" s="6">
        <v>2910073765</v>
      </c>
      <c r="G372" s="6">
        <v>3197002435</v>
      </c>
      <c r="H372" s="199">
        <v>7680</v>
      </c>
      <c r="I372" s="200" t="s">
        <v>3759</v>
      </c>
      <c r="J372" s="201">
        <v>17780</v>
      </c>
      <c r="K372" s="202"/>
      <c r="L372" s="202" t="s">
        <v>3745</v>
      </c>
      <c r="M372" s="202"/>
      <c r="N372" s="203">
        <v>2</v>
      </c>
      <c r="O372" s="199">
        <v>24</v>
      </c>
      <c r="P372" s="204">
        <v>153.6</v>
      </c>
      <c r="Q372" s="204">
        <v>315</v>
      </c>
      <c r="R372" s="6" t="s">
        <v>3740</v>
      </c>
      <c r="S372" s="6" t="s">
        <v>4271</v>
      </c>
      <c r="T372" s="193" t="s">
        <v>3742</v>
      </c>
      <c r="U372" s="193" t="s">
        <v>438</v>
      </c>
      <c r="V372" s="193" t="s">
        <v>3743</v>
      </c>
      <c r="W372" s="6" t="s">
        <v>4272</v>
      </c>
      <c r="X372" s="6" t="s">
        <v>3765</v>
      </c>
      <c r="Y372" s="193" t="s">
        <v>3745</v>
      </c>
      <c r="Z372" s="194"/>
      <c r="AA372" s="6"/>
      <c r="AB372" s="205"/>
      <c r="AC372" s="6">
        <v>311</v>
      </c>
    </row>
    <row r="373" spans="1:29">
      <c r="A373" s="198">
        <v>46049</v>
      </c>
      <c r="B373" s="198">
        <v>46049</v>
      </c>
      <c r="C373" s="184">
        <v>5</v>
      </c>
      <c r="D373" s="6" t="s">
        <v>4270</v>
      </c>
      <c r="E373" s="193"/>
      <c r="F373" s="6">
        <v>2910073766</v>
      </c>
      <c r="G373" s="6">
        <v>3197002436</v>
      </c>
      <c r="H373" s="199">
        <v>3840</v>
      </c>
      <c r="I373" s="200" t="s">
        <v>3759</v>
      </c>
      <c r="J373" s="201">
        <v>17779</v>
      </c>
      <c r="K373" s="202"/>
      <c r="L373" s="202" t="s">
        <v>3745</v>
      </c>
      <c r="M373" s="202"/>
      <c r="N373" s="203">
        <v>1</v>
      </c>
      <c r="O373" s="199">
        <v>12</v>
      </c>
      <c r="P373" s="204">
        <v>76.8</v>
      </c>
      <c r="Q373" s="204">
        <v>157</v>
      </c>
      <c r="R373" s="6" t="s">
        <v>3740</v>
      </c>
      <c r="S373" s="6" t="s">
        <v>4271</v>
      </c>
      <c r="T373" s="193" t="s">
        <v>3742</v>
      </c>
      <c r="U373" s="193" t="s">
        <v>438</v>
      </c>
      <c r="V373" s="193" t="s">
        <v>3743</v>
      </c>
      <c r="W373" s="6" t="s">
        <v>4272</v>
      </c>
      <c r="X373" s="6" t="s">
        <v>3765</v>
      </c>
      <c r="Y373" s="193" t="s">
        <v>3745</v>
      </c>
      <c r="Z373" s="194"/>
      <c r="AA373" s="6"/>
      <c r="AB373" s="205"/>
      <c r="AC373" s="6">
        <v>311</v>
      </c>
    </row>
    <row r="374" spans="1:29">
      <c r="A374" s="198">
        <v>46049</v>
      </c>
      <c r="B374" s="198">
        <v>46049</v>
      </c>
      <c r="C374" s="184">
        <v>5</v>
      </c>
      <c r="D374" s="6" t="s">
        <v>4270</v>
      </c>
      <c r="E374" s="193"/>
      <c r="F374" s="6">
        <v>2910073767</v>
      </c>
      <c r="G374" s="6">
        <v>3197002437</v>
      </c>
      <c r="H374" s="199">
        <v>3840</v>
      </c>
      <c r="I374" s="200" t="s">
        <v>3759</v>
      </c>
      <c r="J374" s="201">
        <v>17781</v>
      </c>
      <c r="K374" s="202"/>
      <c r="L374" s="202" t="s">
        <v>3745</v>
      </c>
      <c r="M374" s="202"/>
      <c r="N374" s="203">
        <v>1</v>
      </c>
      <c r="O374" s="199">
        <v>12</v>
      </c>
      <c r="P374" s="204">
        <v>76.8</v>
      </c>
      <c r="Q374" s="204">
        <v>157</v>
      </c>
      <c r="R374" s="6" t="s">
        <v>3740</v>
      </c>
      <c r="S374" s="6" t="s">
        <v>4271</v>
      </c>
      <c r="T374" s="193" t="s">
        <v>3742</v>
      </c>
      <c r="U374" s="193" t="s">
        <v>438</v>
      </c>
      <c r="V374" s="193" t="s">
        <v>3743</v>
      </c>
      <c r="W374" s="6" t="s">
        <v>4272</v>
      </c>
      <c r="X374" s="6" t="s">
        <v>3765</v>
      </c>
      <c r="Y374" s="193" t="s">
        <v>3745</v>
      </c>
      <c r="Z374" s="194"/>
      <c r="AA374" s="6"/>
      <c r="AB374" s="205"/>
      <c r="AC374" s="6">
        <v>311</v>
      </c>
    </row>
    <row r="375" spans="1:29">
      <c r="A375" s="198">
        <v>46050</v>
      </c>
      <c r="B375" s="198">
        <v>46050</v>
      </c>
      <c r="C375" s="184">
        <v>5</v>
      </c>
      <c r="D375" s="6" t="s">
        <v>3747</v>
      </c>
      <c r="E375" s="193"/>
      <c r="F375" s="6">
        <v>2910073789</v>
      </c>
      <c r="G375" s="6">
        <v>3197002106</v>
      </c>
      <c r="H375" s="199">
        <v>1443</v>
      </c>
      <c r="I375" s="200" t="s">
        <v>3872</v>
      </c>
      <c r="J375" s="201">
        <v>17858</v>
      </c>
      <c r="K375" s="202"/>
      <c r="L375" s="202" t="s">
        <v>3745</v>
      </c>
      <c r="M375" s="202"/>
      <c r="N375" s="203">
        <v>1</v>
      </c>
      <c r="O375" s="199">
        <v>5</v>
      </c>
      <c r="P375" s="204">
        <v>30.3</v>
      </c>
      <c r="Q375" s="204">
        <v>76</v>
      </c>
      <c r="R375" s="6" t="s">
        <v>3740</v>
      </c>
      <c r="S375" s="6" t="s">
        <v>4273</v>
      </c>
      <c r="T375" s="193" t="s">
        <v>3742</v>
      </c>
      <c r="U375" s="193" t="s">
        <v>438</v>
      </c>
      <c r="V375" s="193" t="s">
        <v>3743</v>
      </c>
      <c r="W375" s="6" t="s">
        <v>4274</v>
      </c>
      <c r="X375" s="6" t="s">
        <v>3765</v>
      </c>
      <c r="Y375" s="193" t="s">
        <v>3745</v>
      </c>
      <c r="Z375" s="194"/>
      <c r="AA375" s="6"/>
      <c r="AB375" s="205"/>
      <c r="AC375" s="6">
        <v>312</v>
      </c>
    </row>
    <row r="376" spans="1:29">
      <c r="A376" s="198">
        <v>46052</v>
      </c>
      <c r="B376" s="198">
        <v>46052</v>
      </c>
      <c r="C376" s="184">
        <v>5</v>
      </c>
      <c r="D376" s="6" t="s">
        <v>4275</v>
      </c>
      <c r="E376" s="193"/>
      <c r="F376" s="6">
        <v>2910073833</v>
      </c>
      <c r="G376" s="6">
        <v>3197002462</v>
      </c>
      <c r="H376" s="199">
        <v>11520</v>
      </c>
      <c r="I376" s="200" t="s">
        <v>3872</v>
      </c>
      <c r="J376" s="201">
        <v>17889</v>
      </c>
      <c r="K376" s="202"/>
      <c r="L376" s="202" t="s">
        <v>3745</v>
      </c>
      <c r="M376" s="202"/>
      <c r="N376" s="203">
        <v>3</v>
      </c>
      <c r="O376" s="199">
        <v>36</v>
      </c>
      <c r="P376" s="204">
        <v>0</v>
      </c>
      <c r="Q376" s="204">
        <v>488</v>
      </c>
      <c r="R376" s="6" t="s">
        <v>3740</v>
      </c>
      <c r="S376" s="6" t="s">
        <v>4276</v>
      </c>
      <c r="T376" s="193" t="s">
        <v>3742</v>
      </c>
      <c r="U376" s="193" t="s">
        <v>438</v>
      </c>
      <c r="V376" s="193" t="s">
        <v>3743</v>
      </c>
      <c r="W376" s="6" t="s">
        <v>4274</v>
      </c>
      <c r="X376" s="6" t="s">
        <v>3765</v>
      </c>
      <c r="Y376" s="193" t="s">
        <v>3745</v>
      </c>
      <c r="Z376" s="194"/>
      <c r="AA376" s="6"/>
      <c r="AB376" s="205"/>
      <c r="AC376" s="6">
        <v>313</v>
      </c>
    </row>
    <row r="377" spans="1:29">
      <c r="A377" s="198">
        <v>46052</v>
      </c>
      <c r="B377" s="198">
        <v>46052</v>
      </c>
      <c r="C377" s="184">
        <v>5</v>
      </c>
      <c r="D377" s="6" t="s">
        <v>3761</v>
      </c>
      <c r="E377" s="193"/>
      <c r="F377" s="6">
        <v>2910073834</v>
      </c>
      <c r="G377" s="6">
        <v>3197002304</v>
      </c>
      <c r="H377" s="199">
        <v>193</v>
      </c>
      <c r="I377" s="200" t="s">
        <v>3738</v>
      </c>
      <c r="J377" s="201">
        <v>17888</v>
      </c>
      <c r="K377" s="202"/>
      <c r="L377" s="202" t="s">
        <v>3745</v>
      </c>
      <c r="M377" s="202"/>
      <c r="N377" s="203">
        <v>1</v>
      </c>
      <c r="O377" s="199">
        <v>2</v>
      </c>
      <c r="P377" s="204">
        <v>18.53</v>
      </c>
      <c r="Q377" s="204">
        <v>50</v>
      </c>
      <c r="R377" s="6" t="s">
        <v>3740</v>
      </c>
      <c r="S377" s="6" t="s">
        <v>4276</v>
      </c>
      <c r="T377" s="193" t="s">
        <v>3742</v>
      </c>
      <c r="U377" s="193" t="s">
        <v>438</v>
      </c>
      <c r="V377" s="193" t="s">
        <v>3743</v>
      </c>
      <c r="W377" s="6" t="s">
        <v>4277</v>
      </c>
      <c r="X377" s="6" t="s">
        <v>3765</v>
      </c>
      <c r="Y377" s="193" t="s">
        <v>3745</v>
      </c>
      <c r="Z377" s="194"/>
      <c r="AA377" s="6"/>
      <c r="AB377" s="205"/>
      <c r="AC377" s="6">
        <v>313</v>
      </c>
    </row>
    <row r="378" spans="1:29">
      <c r="A378" s="198">
        <v>46052</v>
      </c>
      <c r="B378" s="198">
        <v>46052</v>
      </c>
      <c r="C378" s="184">
        <v>5</v>
      </c>
      <c r="D378" s="6" t="s">
        <v>4278</v>
      </c>
      <c r="E378" s="193"/>
      <c r="F378" s="6">
        <v>2910073872</v>
      </c>
      <c r="G378" s="6">
        <v>3197002431</v>
      </c>
      <c r="H378" s="199">
        <v>2016</v>
      </c>
      <c r="I378" s="200" t="s">
        <v>3759</v>
      </c>
      <c r="J378" s="201" t="s">
        <v>4279</v>
      </c>
      <c r="K378" s="202"/>
      <c r="L378" s="202">
        <v>754.33</v>
      </c>
      <c r="M378" s="202"/>
      <c r="N378" s="203">
        <v>1</v>
      </c>
      <c r="O378" s="199">
        <v>12</v>
      </c>
      <c r="P378" s="204">
        <v>53.43</v>
      </c>
      <c r="Q378" s="204">
        <v>142.03</v>
      </c>
      <c r="R378" s="6" t="s">
        <v>3740</v>
      </c>
      <c r="S378" s="6" t="s">
        <v>4280</v>
      </c>
      <c r="T378" s="193" t="s">
        <v>3742</v>
      </c>
      <c r="U378" s="193" t="s">
        <v>438</v>
      </c>
      <c r="V378" s="193" t="s">
        <v>3743</v>
      </c>
      <c r="W378" s="6"/>
      <c r="X378" s="6"/>
      <c r="Y378" s="193" t="s">
        <v>3745</v>
      </c>
      <c r="Z378" s="194"/>
      <c r="AA378" s="6"/>
      <c r="AB378" s="205"/>
      <c r="AC378" s="6">
        <v>315</v>
      </c>
    </row>
    <row r="379" spans="1:29">
      <c r="A379" s="198">
        <v>46052</v>
      </c>
      <c r="B379" s="198">
        <v>46052</v>
      </c>
      <c r="C379" s="184">
        <v>5</v>
      </c>
      <c r="D379" s="6" t="s">
        <v>4278</v>
      </c>
      <c r="E379" s="193"/>
      <c r="F379" s="6">
        <v>2910073873</v>
      </c>
      <c r="G379" s="6">
        <v>3197002434</v>
      </c>
      <c r="H379" s="199">
        <v>2016</v>
      </c>
      <c r="I379" s="200" t="s">
        <v>3759</v>
      </c>
      <c r="J379" s="201" t="s">
        <v>4281</v>
      </c>
      <c r="K379" s="202"/>
      <c r="L379" s="202">
        <v>754.33</v>
      </c>
      <c r="M379" s="202"/>
      <c r="N379" s="203">
        <v>1</v>
      </c>
      <c r="O379" s="199">
        <v>12</v>
      </c>
      <c r="P379" s="204">
        <v>53.43</v>
      </c>
      <c r="Q379" s="204">
        <v>142.03</v>
      </c>
      <c r="R379" s="6" t="s">
        <v>3740</v>
      </c>
      <c r="S379" s="6" t="s">
        <v>4280</v>
      </c>
      <c r="T379" s="193" t="s">
        <v>3742</v>
      </c>
      <c r="U379" s="193" t="s">
        <v>438</v>
      </c>
      <c r="V379" s="193" t="s">
        <v>3743</v>
      </c>
      <c r="W379" s="6"/>
      <c r="X379" s="6"/>
      <c r="Y379" s="193" t="s">
        <v>3745</v>
      </c>
      <c r="Z379" s="194"/>
      <c r="AA379" s="6"/>
      <c r="AB379" s="205"/>
      <c r="AC379" s="6">
        <v>315</v>
      </c>
    </row>
    <row r="380" spans="1:29">
      <c r="A380" s="198">
        <v>46052</v>
      </c>
      <c r="B380" s="198">
        <v>46052</v>
      </c>
      <c r="C380" s="184">
        <v>5</v>
      </c>
      <c r="D380" s="6" t="s">
        <v>4278</v>
      </c>
      <c r="E380" s="193"/>
      <c r="F380" s="6">
        <v>2910073874</v>
      </c>
      <c r="G380" s="6">
        <v>3197002432</v>
      </c>
      <c r="H380" s="199">
        <v>2016</v>
      </c>
      <c r="I380" s="200" t="s">
        <v>3759</v>
      </c>
      <c r="J380" s="201" t="s">
        <v>4282</v>
      </c>
      <c r="K380" s="202"/>
      <c r="L380" s="202">
        <v>754.33</v>
      </c>
      <c r="M380" s="202"/>
      <c r="N380" s="203">
        <v>1</v>
      </c>
      <c r="O380" s="199">
        <v>12</v>
      </c>
      <c r="P380" s="204">
        <v>53.43</v>
      </c>
      <c r="Q380" s="204">
        <v>142.03</v>
      </c>
      <c r="R380" s="6" t="s">
        <v>3740</v>
      </c>
      <c r="S380" s="6" t="s">
        <v>4280</v>
      </c>
      <c r="T380" s="193" t="s">
        <v>3742</v>
      </c>
      <c r="U380" s="193" t="s">
        <v>438</v>
      </c>
      <c r="V380" s="193" t="s">
        <v>3743</v>
      </c>
      <c r="W380" s="6"/>
      <c r="X380" s="6"/>
      <c r="Y380" s="193" t="s">
        <v>3745</v>
      </c>
      <c r="Z380" s="194"/>
      <c r="AA380" s="6"/>
      <c r="AB380" s="205"/>
      <c r="AC380" s="6">
        <v>315</v>
      </c>
    </row>
    <row r="381" spans="1:29">
      <c r="A381" s="198">
        <v>46052</v>
      </c>
      <c r="B381" s="198">
        <v>46052</v>
      </c>
      <c r="C381" s="184">
        <v>5</v>
      </c>
      <c r="D381" s="6" t="s">
        <v>4278</v>
      </c>
      <c r="E381" s="193"/>
      <c r="F381" s="6">
        <v>2910073875</v>
      </c>
      <c r="G381" s="6">
        <v>3197002433</v>
      </c>
      <c r="H381" s="199">
        <v>2016</v>
      </c>
      <c r="I381" s="200" t="s">
        <v>3759</v>
      </c>
      <c r="J381" s="201" t="s">
        <v>4283</v>
      </c>
      <c r="K381" s="202"/>
      <c r="L381" s="202">
        <v>754.33</v>
      </c>
      <c r="M381" s="202"/>
      <c r="N381" s="203">
        <v>1</v>
      </c>
      <c r="O381" s="199">
        <v>12</v>
      </c>
      <c r="P381" s="204">
        <v>53.43</v>
      </c>
      <c r="Q381" s="204">
        <v>142.03</v>
      </c>
      <c r="R381" s="6" t="s">
        <v>3740</v>
      </c>
      <c r="S381" s="6" t="s">
        <v>4280</v>
      </c>
      <c r="T381" s="193" t="s">
        <v>3742</v>
      </c>
      <c r="U381" s="193" t="s">
        <v>438</v>
      </c>
      <c r="V381" s="193" t="s">
        <v>3743</v>
      </c>
      <c r="W381" s="6"/>
      <c r="X381" s="6"/>
      <c r="Y381" s="193" t="s">
        <v>3745</v>
      </c>
      <c r="Z381" s="194"/>
      <c r="AA381" s="6"/>
      <c r="AB381" s="205"/>
      <c r="AC381" s="6">
        <v>315</v>
      </c>
    </row>
    <row r="382" spans="1:29">
      <c r="A382" s="198">
        <v>46052</v>
      </c>
      <c r="B382" s="198">
        <v>46052</v>
      </c>
      <c r="C382" s="184">
        <v>5</v>
      </c>
      <c r="D382" s="6" t="s">
        <v>4270</v>
      </c>
      <c r="E382" s="193"/>
      <c r="F382" s="6">
        <v>2910073876</v>
      </c>
      <c r="G382" s="6">
        <v>3197002438</v>
      </c>
      <c r="H382" s="199">
        <v>3840</v>
      </c>
      <c r="I382" s="200" t="s">
        <v>3759</v>
      </c>
      <c r="J382" s="201" t="s">
        <v>4284</v>
      </c>
      <c r="K382" s="202"/>
      <c r="L382" s="202">
        <v>910.99</v>
      </c>
      <c r="M382" s="202"/>
      <c r="N382" s="203">
        <v>1</v>
      </c>
      <c r="O382" s="199">
        <v>12</v>
      </c>
      <c r="P382" s="204">
        <v>76.8</v>
      </c>
      <c r="Q382" s="204">
        <v>167</v>
      </c>
      <c r="R382" s="6" t="s">
        <v>3740</v>
      </c>
      <c r="S382" s="6" t="s">
        <v>4280</v>
      </c>
      <c r="T382" s="193" t="s">
        <v>3742</v>
      </c>
      <c r="U382" s="193" t="s">
        <v>438</v>
      </c>
      <c r="V382" s="193" t="s">
        <v>3743</v>
      </c>
      <c r="W382" s="6"/>
      <c r="X382" s="6"/>
      <c r="Y382" s="193" t="s">
        <v>3745</v>
      </c>
      <c r="Z382" s="194"/>
      <c r="AA382" s="6"/>
      <c r="AB382" s="205"/>
      <c r="AC382" s="6">
        <v>315</v>
      </c>
    </row>
    <row r="383" spans="1:29">
      <c r="A383" s="198">
        <v>46052</v>
      </c>
      <c r="B383" s="198">
        <v>46052</v>
      </c>
      <c r="C383" s="184">
        <v>5</v>
      </c>
      <c r="D383" s="6" t="s">
        <v>4270</v>
      </c>
      <c r="E383" s="193"/>
      <c r="F383" s="6">
        <v>2910073877</v>
      </c>
      <c r="G383" s="6">
        <v>3197002439</v>
      </c>
      <c r="H383" s="199">
        <v>3840</v>
      </c>
      <c r="I383" s="200" t="s">
        <v>3759</v>
      </c>
      <c r="J383" s="201" t="s">
        <v>4285</v>
      </c>
      <c r="K383" s="202"/>
      <c r="L383" s="202">
        <v>910.99</v>
      </c>
      <c r="M383" s="202"/>
      <c r="N383" s="203">
        <v>1</v>
      </c>
      <c r="O383" s="199">
        <v>12</v>
      </c>
      <c r="P383" s="204">
        <v>76.8</v>
      </c>
      <c r="Q383" s="204">
        <v>167</v>
      </c>
      <c r="R383" s="6" t="s">
        <v>3740</v>
      </c>
      <c r="S383" s="6" t="s">
        <v>4280</v>
      </c>
      <c r="T383" s="193" t="s">
        <v>3742</v>
      </c>
      <c r="U383" s="193" t="s">
        <v>438</v>
      </c>
      <c r="V383" s="193" t="s">
        <v>3743</v>
      </c>
      <c r="W383" s="6"/>
      <c r="X383" s="6"/>
      <c r="Y383" s="193" t="s">
        <v>3745</v>
      </c>
      <c r="Z383" s="194"/>
      <c r="AA383" s="6"/>
      <c r="AB383" s="205"/>
      <c r="AC383" s="6">
        <v>315</v>
      </c>
    </row>
    <row r="384" spans="1:29">
      <c r="A384" s="198">
        <v>46052</v>
      </c>
      <c r="B384" s="198">
        <v>46052</v>
      </c>
      <c r="C384" s="184">
        <v>5</v>
      </c>
      <c r="D384" s="6" t="s">
        <v>4270</v>
      </c>
      <c r="E384" s="193"/>
      <c r="F384" s="6">
        <v>2910073878</v>
      </c>
      <c r="G384" s="6">
        <v>3197002440</v>
      </c>
      <c r="H384" s="199">
        <v>7680</v>
      </c>
      <c r="I384" s="200" t="s">
        <v>3759</v>
      </c>
      <c r="J384" s="201" t="s">
        <v>4286</v>
      </c>
      <c r="K384" s="202"/>
      <c r="L384" s="202">
        <v>1821.98</v>
      </c>
      <c r="M384" s="202"/>
      <c r="N384" s="203">
        <v>2</v>
      </c>
      <c r="O384" s="199">
        <v>24</v>
      </c>
      <c r="P384" s="204">
        <v>153.6</v>
      </c>
      <c r="Q384" s="204">
        <v>334</v>
      </c>
      <c r="R384" s="6" t="s">
        <v>3740</v>
      </c>
      <c r="S384" s="6" t="s">
        <v>4280</v>
      </c>
      <c r="T384" s="193" t="s">
        <v>3742</v>
      </c>
      <c r="U384" s="193" t="s">
        <v>438</v>
      </c>
      <c r="V384" s="193" t="s">
        <v>3743</v>
      </c>
      <c r="W384" s="6"/>
      <c r="X384" s="6"/>
      <c r="Y384" s="193" t="s">
        <v>3745</v>
      </c>
      <c r="Z384" s="194"/>
      <c r="AA384" s="6"/>
      <c r="AB384" s="205"/>
      <c r="AC384" s="6">
        <v>315</v>
      </c>
    </row>
    <row r="385" spans="1:29">
      <c r="A385" s="198">
        <v>46052</v>
      </c>
      <c r="B385" s="198">
        <v>46052</v>
      </c>
      <c r="C385" s="184">
        <v>5</v>
      </c>
      <c r="D385" s="6" t="s">
        <v>4015</v>
      </c>
      <c r="E385" s="193"/>
      <c r="F385" s="6">
        <v>2910073879</v>
      </c>
      <c r="G385" s="6">
        <v>3197002305</v>
      </c>
      <c r="H385" s="199">
        <v>8</v>
      </c>
      <c r="I385" s="200" t="s">
        <v>3738</v>
      </c>
      <c r="J385" s="201" t="s">
        <v>4287</v>
      </c>
      <c r="K385" s="202"/>
      <c r="L385" s="202">
        <v>164.55</v>
      </c>
      <c r="M385" s="202"/>
      <c r="N385" s="203">
        <v>1</v>
      </c>
      <c r="O385" s="199">
        <v>1</v>
      </c>
      <c r="P385" s="204">
        <v>0.3</v>
      </c>
      <c r="Q385" s="204">
        <v>27</v>
      </c>
      <c r="R385" s="6" t="s">
        <v>3740</v>
      </c>
      <c r="S385" s="6" t="s">
        <v>4280</v>
      </c>
      <c r="T385" s="193" t="s">
        <v>3742</v>
      </c>
      <c r="U385" s="193" t="s">
        <v>438</v>
      </c>
      <c r="V385" s="193" t="s">
        <v>3743</v>
      </c>
      <c r="W385" s="6"/>
      <c r="X385" s="6"/>
      <c r="Y385" s="193" t="s">
        <v>3745</v>
      </c>
      <c r="Z385" s="194"/>
      <c r="AA385" s="6"/>
      <c r="AB385" s="205"/>
      <c r="AC385" s="6">
        <v>315</v>
      </c>
    </row>
    <row r="386" spans="1:29">
      <c r="A386" s="198">
        <v>46052</v>
      </c>
      <c r="B386" s="198">
        <v>46052</v>
      </c>
      <c r="C386" s="184">
        <v>5</v>
      </c>
      <c r="D386" s="6" t="s">
        <v>4288</v>
      </c>
      <c r="E386" s="193"/>
      <c r="F386" s="6">
        <v>2910073880</v>
      </c>
      <c r="G386" s="6">
        <v>3197002458</v>
      </c>
      <c r="H386" s="199">
        <v>1950</v>
      </c>
      <c r="I386" s="200" t="s">
        <v>3738</v>
      </c>
      <c r="J386" s="201" t="s">
        <v>4289</v>
      </c>
      <c r="K386" s="202"/>
      <c r="L386" s="202">
        <v>878.39</v>
      </c>
      <c r="M386" s="202"/>
      <c r="N386" s="203">
        <v>1</v>
      </c>
      <c r="O386" s="199">
        <v>12</v>
      </c>
      <c r="P386" s="204">
        <v>72</v>
      </c>
      <c r="Q386" s="204">
        <v>154</v>
      </c>
      <c r="R386" s="6" t="s">
        <v>3740</v>
      </c>
      <c r="S386" s="6" t="s">
        <v>4280</v>
      </c>
      <c r="T386" s="193" t="s">
        <v>3742</v>
      </c>
      <c r="U386" s="193" t="s">
        <v>438</v>
      </c>
      <c r="V386" s="193" t="s">
        <v>3743</v>
      </c>
      <c r="W386" s="6"/>
      <c r="X386" s="6"/>
      <c r="Y386" s="193" t="s">
        <v>3745</v>
      </c>
      <c r="Z386" s="194"/>
      <c r="AA386" s="6"/>
      <c r="AB386" s="205"/>
      <c r="AC386" s="6">
        <v>315</v>
      </c>
    </row>
    <row r="387" spans="1:29">
      <c r="A387" s="198">
        <v>46057</v>
      </c>
      <c r="B387" s="198">
        <v>46057</v>
      </c>
      <c r="C387" s="184">
        <f t="shared" ref="C387:C450" si="0">IF(A387&lt;&gt;"",_xlfn.ISOWEEKNUM(A387),"")</f>
        <v>6</v>
      </c>
      <c r="D387" s="6" t="s">
        <v>4275</v>
      </c>
      <c r="E387" s="193"/>
      <c r="F387" s="6">
        <v>2910073969</v>
      </c>
      <c r="G387" s="6">
        <v>3197002462</v>
      </c>
      <c r="H387" s="199">
        <v>3840</v>
      </c>
      <c r="I387" s="200" t="s">
        <v>3872</v>
      </c>
      <c r="J387" s="201" t="s">
        <v>4290</v>
      </c>
      <c r="K387" s="202"/>
      <c r="L387" s="202">
        <v>2680.16</v>
      </c>
      <c r="M387" s="202"/>
      <c r="N387" s="203">
        <v>1</v>
      </c>
      <c r="O387" s="199">
        <v>12</v>
      </c>
      <c r="P387" s="204">
        <v>0</v>
      </c>
      <c r="Q387" s="204">
        <v>162</v>
      </c>
      <c r="R387" s="6" t="s">
        <v>3740</v>
      </c>
      <c r="S387" s="6" t="s">
        <v>4291</v>
      </c>
      <c r="T387" s="193" t="s">
        <v>3742</v>
      </c>
      <c r="U387" s="193" t="s">
        <v>438</v>
      </c>
      <c r="V387" s="193" t="s">
        <v>3743</v>
      </c>
      <c r="W387" s="6" t="s">
        <v>4274</v>
      </c>
      <c r="X387" s="6" t="s">
        <v>3765</v>
      </c>
      <c r="Y387" s="193"/>
      <c r="Z387" s="194"/>
      <c r="AA387" s="6"/>
      <c r="AB387" s="205"/>
      <c r="AC387" s="6" t="e">
        <f>IF([1]!izvoz[[#This Row],[E-broj]]=S386,AC386,AC386+1)</f>
        <v>#REF!</v>
      </c>
    </row>
    <row r="388" spans="1:29">
      <c r="A388" s="198">
        <v>46057</v>
      </c>
      <c r="B388" s="198">
        <v>46057</v>
      </c>
      <c r="C388" s="184">
        <f t="shared" si="0"/>
        <v>6</v>
      </c>
      <c r="D388" s="6" t="s">
        <v>4275</v>
      </c>
      <c r="E388" s="193"/>
      <c r="F388" s="6">
        <v>2910073970</v>
      </c>
      <c r="G388" s="6">
        <v>3197002463</v>
      </c>
      <c r="H388" s="199">
        <v>7680</v>
      </c>
      <c r="I388" s="200" t="s">
        <v>3872</v>
      </c>
      <c r="J388" s="201" t="s">
        <v>4292</v>
      </c>
      <c r="K388" s="202"/>
      <c r="L388" s="202">
        <v>5360.31</v>
      </c>
      <c r="M388" s="202"/>
      <c r="N388" s="203">
        <v>2</v>
      </c>
      <c r="O388" s="199">
        <v>24</v>
      </c>
      <c r="P388" s="204">
        <v>0</v>
      </c>
      <c r="Q388" s="204">
        <v>323</v>
      </c>
      <c r="R388" s="6" t="s">
        <v>3740</v>
      </c>
      <c r="S388" s="6" t="s">
        <v>4291</v>
      </c>
      <c r="T388" s="193" t="s">
        <v>3742</v>
      </c>
      <c r="U388" s="193" t="s">
        <v>438</v>
      </c>
      <c r="V388" s="193" t="s">
        <v>3743</v>
      </c>
      <c r="W388" s="6" t="s">
        <v>4274</v>
      </c>
      <c r="X388" s="6" t="s">
        <v>3765</v>
      </c>
      <c r="Y388" s="193"/>
      <c r="Z388" s="194"/>
      <c r="AA388" s="6"/>
      <c r="AB388" s="205"/>
      <c r="AC388" s="6" t="e">
        <f>IF([1]!izvoz[[#This Row],[E-broj]]=S387,AC387,AC387+1)</f>
        <v>#REF!</v>
      </c>
    </row>
    <row r="389" spans="1:29">
      <c r="A389" s="198">
        <v>46057</v>
      </c>
      <c r="B389" s="198">
        <v>46057</v>
      </c>
      <c r="C389" s="184">
        <f t="shared" si="0"/>
        <v>6</v>
      </c>
      <c r="D389" s="6" t="s">
        <v>4275</v>
      </c>
      <c r="E389" s="193"/>
      <c r="F389" s="6">
        <v>2910073972</v>
      </c>
      <c r="G389" s="6">
        <v>3197002464</v>
      </c>
      <c r="H389" s="199">
        <v>3840</v>
      </c>
      <c r="I389" s="200" t="s">
        <v>3872</v>
      </c>
      <c r="J389" s="201" t="s">
        <v>4293</v>
      </c>
      <c r="K389" s="202"/>
      <c r="L389" s="202">
        <v>2680.16</v>
      </c>
      <c r="M389" s="202"/>
      <c r="N389" s="203">
        <v>1</v>
      </c>
      <c r="O389" s="199">
        <v>12</v>
      </c>
      <c r="P389" s="204">
        <v>0</v>
      </c>
      <c r="Q389" s="204">
        <v>163</v>
      </c>
      <c r="R389" s="6" t="s">
        <v>3740</v>
      </c>
      <c r="S389" s="6" t="s">
        <v>4291</v>
      </c>
      <c r="T389" s="193" t="s">
        <v>3742</v>
      </c>
      <c r="U389" s="193" t="s">
        <v>438</v>
      </c>
      <c r="V389" s="193" t="s">
        <v>3743</v>
      </c>
      <c r="W389" s="6" t="s">
        <v>4274</v>
      </c>
      <c r="X389" s="6" t="s">
        <v>3765</v>
      </c>
      <c r="Y389" s="193"/>
      <c r="Z389" s="194"/>
      <c r="AA389" s="6"/>
      <c r="AB389" s="205"/>
      <c r="AC389" s="6" t="e">
        <f>IF([1]!izvoz[[#This Row],[E-broj]]=S388,AC388,AC388+1)</f>
        <v>#REF!</v>
      </c>
    </row>
    <row r="390" spans="1:29">
      <c r="A390" s="198">
        <v>46059</v>
      </c>
      <c r="B390" s="198">
        <v>46059</v>
      </c>
      <c r="C390" s="184">
        <f t="shared" si="0"/>
        <v>6</v>
      </c>
      <c r="D390" s="6" t="s">
        <v>3737</v>
      </c>
      <c r="E390" s="6"/>
      <c r="F390" s="6">
        <v>2910074020</v>
      </c>
      <c r="G390" s="6">
        <v>1197004462</v>
      </c>
      <c r="H390" s="6">
        <v>579</v>
      </c>
      <c r="I390" s="6" t="s">
        <v>3738</v>
      </c>
      <c r="J390" s="6" t="s">
        <v>4294</v>
      </c>
      <c r="K390" s="6"/>
      <c r="L390" s="6">
        <v>414.11</v>
      </c>
      <c r="M390" s="6"/>
      <c r="N390" s="6">
        <v>1</v>
      </c>
      <c r="O390" s="6">
        <v>6</v>
      </c>
      <c r="P390" s="6">
        <v>42.27</v>
      </c>
      <c r="Q390" s="6">
        <v>83</v>
      </c>
      <c r="R390" s="6" t="s">
        <v>3740</v>
      </c>
      <c r="S390" s="6" t="s">
        <v>4295</v>
      </c>
      <c r="T390" s="6" t="s">
        <v>3742</v>
      </c>
      <c r="U390" s="6" t="s">
        <v>438</v>
      </c>
      <c r="V390" s="6" t="s">
        <v>3743</v>
      </c>
      <c r="W390" s="6"/>
      <c r="X390" s="197" t="s">
        <v>4296</v>
      </c>
      <c r="Y390" s="193"/>
      <c r="Z390" s="194"/>
      <c r="AA390" s="6"/>
      <c r="AB390" s="205"/>
      <c r="AC390" s="6" t="e">
        <f>IF([1]!izvoz[[#This Row],[E-broj]]=S389,AC389,AC389+1)</f>
        <v>#REF!</v>
      </c>
    </row>
    <row r="391" spans="1:29">
      <c r="A391" s="198">
        <v>46059</v>
      </c>
      <c r="B391" s="198">
        <v>46059</v>
      </c>
      <c r="C391" s="184">
        <f t="shared" si="0"/>
        <v>6</v>
      </c>
      <c r="D391" s="6" t="s">
        <v>4297</v>
      </c>
      <c r="E391" s="6"/>
      <c r="F391" s="6">
        <v>2910074021</v>
      </c>
      <c r="G391" s="6">
        <v>3197002461</v>
      </c>
      <c r="H391" s="6">
        <v>864</v>
      </c>
      <c r="I391" s="6" t="s">
        <v>3738</v>
      </c>
      <c r="J391" s="6" t="s">
        <v>4298</v>
      </c>
      <c r="K391" s="6"/>
      <c r="L391" s="6">
        <v>643.86</v>
      </c>
      <c r="M391" s="6"/>
      <c r="N391" s="6">
        <v>1</v>
      </c>
      <c r="O391" s="6">
        <v>8</v>
      </c>
      <c r="P391" s="6">
        <v>82.94</v>
      </c>
      <c r="Q391" s="6">
        <v>132</v>
      </c>
      <c r="R391" s="6" t="s">
        <v>3740</v>
      </c>
      <c r="S391" s="6" t="s">
        <v>4295</v>
      </c>
      <c r="T391" s="6" t="s">
        <v>3742</v>
      </c>
      <c r="U391" s="6" t="s">
        <v>438</v>
      </c>
      <c r="V391" s="6" t="s">
        <v>3743</v>
      </c>
      <c r="W391" s="6"/>
      <c r="X391" s="197" t="s">
        <v>4296</v>
      </c>
      <c r="Y391" s="193"/>
      <c r="Z391" s="194"/>
      <c r="AA391" s="6"/>
      <c r="AB391" s="205"/>
      <c r="AC391" s="6" t="e">
        <f>IF([1]!izvoz[[#This Row],[E-broj]]=S390,AC390,AC390+1)</f>
        <v>#REF!</v>
      </c>
    </row>
    <row r="392" spans="1:29">
      <c r="A392" s="198">
        <v>46059</v>
      </c>
      <c r="B392" s="198">
        <v>46059</v>
      </c>
      <c r="C392" s="184">
        <f t="shared" si="0"/>
        <v>6</v>
      </c>
      <c r="D392" s="6" t="s">
        <v>4086</v>
      </c>
      <c r="E392" s="6"/>
      <c r="F392" s="6">
        <v>2910074022</v>
      </c>
      <c r="G392" s="6">
        <v>1197004536</v>
      </c>
      <c r="H392" s="6">
        <v>219</v>
      </c>
      <c r="I392" s="6" t="s">
        <v>3751</v>
      </c>
      <c r="J392" s="6" t="s">
        <v>4299</v>
      </c>
      <c r="K392" s="6"/>
      <c r="L392" s="6">
        <v>200.43</v>
      </c>
      <c r="M392" s="6"/>
      <c r="N392" s="6">
        <v>1</v>
      </c>
      <c r="O392" s="6">
        <v>2</v>
      </c>
      <c r="P392" s="6">
        <v>8.1</v>
      </c>
      <c r="Q392" s="6">
        <v>43</v>
      </c>
      <c r="R392" s="6" t="s">
        <v>3740</v>
      </c>
      <c r="S392" s="6" t="s">
        <v>4295</v>
      </c>
      <c r="T392" s="6" t="s">
        <v>3742</v>
      </c>
      <c r="U392" s="6" t="s">
        <v>438</v>
      </c>
      <c r="V392" s="6" t="s">
        <v>3743</v>
      </c>
      <c r="W392" s="6"/>
      <c r="X392" s="197" t="s">
        <v>4296</v>
      </c>
      <c r="Y392" s="193"/>
      <c r="Z392" s="194"/>
      <c r="AA392" s="6"/>
      <c r="AB392" s="205"/>
      <c r="AC392" s="6" t="e">
        <f>IF([1]!izvoz[[#This Row],[E-broj]]=S391,AC391,AC391+1)</f>
        <v>#REF!</v>
      </c>
    </row>
    <row r="393" spans="1:29">
      <c r="A393" s="198">
        <v>46059</v>
      </c>
      <c r="B393" s="198">
        <v>46059</v>
      </c>
      <c r="C393" s="184">
        <f t="shared" si="0"/>
        <v>6</v>
      </c>
      <c r="D393" s="6" t="s">
        <v>3791</v>
      </c>
      <c r="E393" s="6"/>
      <c r="F393" s="6">
        <v>2910074023</v>
      </c>
      <c r="G393" s="6">
        <v>1197004593</v>
      </c>
      <c r="H393" s="6">
        <v>126</v>
      </c>
      <c r="I393" s="6" t="s">
        <v>3755</v>
      </c>
      <c r="J393" s="6" t="s">
        <v>4300</v>
      </c>
      <c r="K393" s="6"/>
      <c r="L393" s="6">
        <v>156.26</v>
      </c>
      <c r="M393" s="6"/>
      <c r="N393" s="6">
        <v>1</v>
      </c>
      <c r="O393" s="6">
        <v>1</v>
      </c>
      <c r="P393" s="6">
        <v>3.4</v>
      </c>
      <c r="Q393" s="6">
        <v>17</v>
      </c>
      <c r="R393" s="6" t="s">
        <v>3740</v>
      </c>
      <c r="S393" s="6" t="s">
        <v>4295</v>
      </c>
      <c r="T393" s="6" t="s">
        <v>3742</v>
      </c>
      <c r="U393" s="6" t="s">
        <v>438</v>
      </c>
      <c r="V393" s="6" t="s">
        <v>3743</v>
      </c>
      <c r="W393" s="6"/>
      <c r="X393" s="197" t="s">
        <v>4296</v>
      </c>
      <c r="Y393" s="193"/>
      <c r="Z393" s="194"/>
      <c r="AA393" s="6"/>
      <c r="AB393" s="205"/>
      <c r="AC393" s="6" t="e">
        <f>IF([1]!izvoz[[#This Row],[E-broj]]=S392,AC392,AC392+1)</f>
        <v>#REF!</v>
      </c>
    </row>
    <row r="394" spans="1:29">
      <c r="A394" s="198">
        <v>46059</v>
      </c>
      <c r="B394" s="198">
        <v>46059</v>
      </c>
      <c r="C394" s="184">
        <f t="shared" si="0"/>
        <v>6</v>
      </c>
      <c r="D394" s="6" t="s">
        <v>4037</v>
      </c>
      <c r="E394" s="6"/>
      <c r="F394" s="6">
        <v>2910074024</v>
      </c>
      <c r="G394" s="6">
        <v>3197002477</v>
      </c>
      <c r="H394" s="6">
        <v>109</v>
      </c>
      <c r="I394" s="6" t="s">
        <v>3755</v>
      </c>
      <c r="J394" s="6" t="s">
        <v>4301</v>
      </c>
      <c r="K394" s="6"/>
      <c r="L394" s="6">
        <v>153.15</v>
      </c>
      <c r="M394" s="6"/>
      <c r="N394" s="6">
        <v>1</v>
      </c>
      <c r="O394" s="6">
        <v>1</v>
      </c>
      <c r="P394" s="6">
        <v>2.94</v>
      </c>
      <c r="Q394" s="6">
        <v>27</v>
      </c>
      <c r="R394" s="6" t="s">
        <v>3740</v>
      </c>
      <c r="S394" s="6" t="s">
        <v>4295</v>
      </c>
      <c r="T394" s="6" t="s">
        <v>3742</v>
      </c>
      <c r="U394" s="6" t="s">
        <v>438</v>
      </c>
      <c r="V394" s="6" t="s">
        <v>3743</v>
      </c>
      <c r="W394" s="6"/>
      <c r="X394" s="197" t="s">
        <v>4296</v>
      </c>
      <c r="Y394" s="193"/>
      <c r="Z394" s="194"/>
      <c r="AA394" s="6"/>
      <c r="AB394" s="205"/>
      <c r="AC394" s="6" t="e">
        <f>IF([1]!izvoz[[#This Row],[E-broj]]=S393,AC393,AC393+1)</f>
        <v>#REF!</v>
      </c>
    </row>
    <row r="395" spans="1:29">
      <c r="A395" s="198">
        <v>46059</v>
      </c>
      <c r="B395" s="198">
        <v>46059</v>
      </c>
      <c r="C395" s="184">
        <f t="shared" si="0"/>
        <v>6</v>
      </c>
      <c r="D395" s="6" t="s">
        <v>4278</v>
      </c>
      <c r="E395" s="6"/>
      <c r="F395" s="6">
        <v>2910074025</v>
      </c>
      <c r="G395" s="6">
        <v>3197002482</v>
      </c>
      <c r="H395" s="6">
        <v>2016</v>
      </c>
      <c r="I395" s="6" t="s">
        <v>3759</v>
      </c>
      <c r="J395" s="6" t="s">
        <v>4302</v>
      </c>
      <c r="K395" s="6"/>
      <c r="L395" s="6">
        <v>676.5</v>
      </c>
      <c r="M395" s="6"/>
      <c r="N395" s="6">
        <v>1</v>
      </c>
      <c r="O395" s="6">
        <v>12</v>
      </c>
      <c r="P395" s="6">
        <v>53.43</v>
      </c>
      <c r="Q395" s="6">
        <v>142.02000000000001</v>
      </c>
      <c r="R395" s="6" t="s">
        <v>3740</v>
      </c>
      <c r="S395" s="6" t="s">
        <v>4295</v>
      </c>
      <c r="T395" s="6" t="s">
        <v>3742</v>
      </c>
      <c r="U395" s="6" t="s">
        <v>438</v>
      </c>
      <c r="V395" s="6" t="s">
        <v>3743</v>
      </c>
      <c r="W395" s="6"/>
      <c r="X395" s="197" t="s">
        <v>4296</v>
      </c>
      <c r="Y395" s="193"/>
      <c r="Z395" s="194"/>
      <c r="AA395" s="6"/>
      <c r="AB395" s="205"/>
      <c r="AC395" s="6" t="e">
        <f>IF([1]!izvoz[[#This Row],[E-broj]]=S394,AC394,AC394+1)</f>
        <v>#REF!</v>
      </c>
    </row>
    <row r="396" spans="1:29">
      <c r="A396" s="198">
        <v>46059</v>
      </c>
      <c r="B396" s="198">
        <v>46059</v>
      </c>
      <c r="C396" s="184">
        <f t="shared" si="0"/>
        <v>6</v>
      </c>
      <c r="D396" s="6" t="s">
        <v>4278</v>
      </c>
      <c r="E396" s="6"/>
      <c r="F396" s="6">
        <v>2910074026</v>
      </c>
      <c r="G396" s="6">
        <v>1197004662</v>
      </c>
      <c r="H396" s="6">
        <v>2016</v>
      </c>
      <c r="I396" s="6" t="s">
        <v>3759</v>
      </c>
      <c r="J396" s="6" t="s">
        <v>4303</v>
      </c>
      <c r="K396" s="6"/>
      <c r="L396" s="6">
        <v>676.5</v>
      </c>
      <c r="M396" s="6"/>
      <c r="N396" s="6">
        <v>1</v>
      </c>
      <c r="O396" s="6">
        <v>12</v>
      </c>
      <c r="P396" s="6">
        <v>53.43</v>
      </c>
      <c r="Q396" s="6">
        <v>142.02000000000001</v>
      </c>
      <c r="R396" s="6" t="s">
        <v>3740</v>
      </c>
      <c r="S396" s="6" t="s">
        <v>4295</v>
      </c>
      <c r="T396" s="6" t="s">
        <v>3742</v>
      </c>
      <c r="U396" s="6" t="s">
        <v>438</v>
      </c>
      <c r="V396" s="6" t="s">
        <v>3743</v>
      </c>
      <c r="W396" s="6"/>
      <c r="X396" s="197" t="s">
        <v>4296</v>
      </c>
      <c r="Y396" s="193"/>
      <c r="Z396" s="194"/>
      <c r="AA396" s="6"/>
      <c r="AB396" s="205"/>
      <c r="AC396" s="6" t="e">
        <f>IF([1]!izvoz[[#This Row],[E-broj]]=S395,AC395,AC395+1)</f>
        <v>#REF!</v>
      </c>
    </row>
    <row r="397" spans="1:29">
      <c r="A397" s="198">
        <v>46059</v>
      </c>
      <c r="B397" s="198">
        <v>46059</v>
      </c>
      <c r="C397" s="184">
        <f t="shared" si="0"/>
        <v>6</v>
      </c>
      <c r="D397" s="6" t="s">
        <v>4278</v>
      </c>
      <c r="E397" s="6"/>
      <c r="F397" s="6">
        <v>2910074027</v>
      </c>
      <c r="G397" s="6">
        <v>1197004663</v>
      </c>
      <c r="H397" s="6">
        <v>2016</v>
      </c>
      <c r="I397" s="6" t="s">
        <v>3759</v>
      </c>
      <c r="J397" s="6" t="s">
        <v>4304</v>
      </c>
      <c r="K397" s="6"/>
      <c r="L397" s="6">
        <v>676.5</v>
      </c>
      <c r="M397" s="6"/>
      <c r="N397" s="6">
        <v>1</v>
      </c>
      <c r="O397" s="6">
        <v>12</v>
      </c>
      <c r="P397" s="6">
        <v>53.43</v>
      </c>
      <c r="Q397" s="6">
        <v>142.02000000000001</v>
      </c>
      <c r="R397" s="6" t="s">
        <v>3740</v>
      </c>
      <c r="S397" s="6" t="s">
        <v>4295</v>
      </c>
      <c r="T397" s="6" t="s">
        <v>3742</v>
      </c>
      <c r="U397" s="6" t="s">
        <v>438</v>
      </c>
      <c r="V397" s="6" t="s">
        <v>3743</v>
      </c>
      <c r="W397" s="6"/>
      <c r="X397" s="197" t="s">
        <v>4296</v>
      </c>
      <c r="Y397" s="193"/>
      <c r="Z397" s="194"/>
      <c r="AA397" s="6"/>
      <c r="AB397" s="205"/>
      <c r="AC397" s="6" t="e">
        <f>IF([1]!izvoz[[#This Row],[E-broj]]=S396,AC396,AC396+1)</f>
        <v>#REF!</v>
      </c>
    </row>
    <row r="398" spans="1:29">
      <c r="A398" s="198">
        <v>46059</v>
      </c>
      <c r="B398" s="198">
        <v>46059</v>
      </c>
      <c r="C398" s="184">
        <f t="shared" si="0"/>
        <v>6</v>
      </c>
      <c r="D398" s="6" t="s">
        <v>4270</v>
      </c>
      <c r="E398" s="6"/>
      <c r="F398" s="6">
        <v>2910074028</v>
      </c>
      <c r="G398" s="6">
        <v>3197002459</v>
      </c>
      <c r="H398" s="6">
        <v>7680</v>
      </c>
      <c r="I398" s="6" t="s">
        <v>3759</v>
      </c>
      <c r="J398" s="6" t="s">
        <v>4305</v>
      </c>
      <c r="K398" s="6"/>
      <c r="L398" s="6">
        <v>1634</v>
      </c>
      <c r="M398" s="6"/>
      <c r="N398" s="6">
        <v>2</v>
      </c>
      <c r="O398" s="6">
        <v>24</v>
      </c>
      <c r="P398" s="6">
        <v>153.6</v>
      </c>
      <c r="Q398" s="6">
        <v>334</v>
      </c>
      <c r="R398" s="6" t="s">
        <v>3740</v>
      </c>
      <c r="S398" s="6" t="s">
        <v>4295</v>
      </c>
      <c r="T398" s="6" t="s">
        <v>3742</v>
      </c>
      <c r="U398" s="6" t="s">
        <v>438</v>
      </c>
      <c r="V398" s="6" t="s">
        <v>3743</v>
      </c>
      <c r="W398" s="6"/>
      <c r="X398" s="197" t="s">
        <v>4296</v>
      </c>
      <c r="Y398" s="193"/>
      <c r="Z398" s="194"/>
      <c r="AA398" s="6"/>
      <c r="AB398" s="205"/>
      <c r="AC398" s="6" t="e">
        <f>IF([1]!izvoz[[#This Row],[E-broj]]=S397,AC397,AC397+1)</f>
        <v>#REF!</v>
      </c>
    </row>
    <row r="399" spans="1:29">
      <c r="A399" s="198">
        <v>46059</v>
      </c>
      <c r="B399" s="198">
        <v>46059</v>
      </c>
      <c r="C399" s="184">
        <f t="shared" si="0"/>
        <v>6</v>
      </c>
      <c r="D399" s="6" t="s">
        <v>4306</v>
      </c>
      <c r="E399" s="6"/>
      <c r="F399" s="6">
        <v>2910074029</v>
      </c>
      <c r="G399" s="6">
        <v>3197002479</v>
      </c>
      <c r="H399" s="6">
        <v>2112</v>
      </c>
      <c r="I399" s="6" t="s">
        <v>3748</v>
      </c>
      <c r="J399" s="6" t="s">
        <v>4307</v>
      </c>
      <c r="K399" s="6"/>
      <c r="L399" s="6">
        <v>948.7</v>
      </c>
      <c r="M399" s="6"/>
      <c r="N399" s="6">
        <v>1</v>
      </c>
      <c r="O399" s="6">
        <v>12</v>
      </c>
      <c r="P399" s="6">
        <v>82.37</v>
      </c>
      <c r="Q399" s="6">
        <v>180</v>
      </c>
      <c r="R399" s="6" t="s">
        <v>3740</v>
      </c>
      <c r="S399" s="6" t="s">
        <v>4295</v>
      </c>
      <c r="T399" s="6" t="s">
        <v>3742</v>
      </c>
      <c r="U399" s="6" t="s">
        <v>438</v>
      </c>
      <c r="V399" s="6" t="s">
        <v>3743</v>
      </c>
      <c r="W399" s="6"/>
      <c r="X399" s="197" t="s">
        <v>4296</v>
      </c>
      <c r="Y399" s="193"/>
      <c r="Z399" s="194"/>
      <c r="AA399" s="6"/>
      <c r="AB399" s="205"/>
      <c r="AC399" s="6" t="e">
        <f>IF([1]!izvoz[[#This Row],[E-broj]]=S398,AC398,AC398+1)</f>
        <v>#REF!</v>
      </c>
    </row>
    <row r="400" spans="1:29">
      <c r="A400" s="198">
        <v>46059</v>
      </c>
      <c r="B400" s="198">
        <v>46059</v>
      </c>
      <c r="C400" s="184">
        <f t="shared" si="0"/>
        <v>6</v>
      </c>
      <c r="D400" s="6" t="s">
        <v>4094</v>
      </c>
      <c r="E400" s="6"/>
      <c r="F400" s="6">
        <v>2910074030</v>
      </c>
      <c r="G400" s="6">
        <v>1197004541</v>
      </c>
      <c r="H400" s="6">
        <v>109</v>
      </c>
      <c r="I400" s="6" t="s">
        <v>3822</v>
      </c>
      <c r="J400" s="6" t="s">
        <v>4308</v>
      </c>
      <c r="K400" s="6"/>
      <c r="L400" s="6">
        <v>158.38999999999999</v>
      </c>
      <c r="M400" s="6"/>
      <c r="N400" s="6">
        <v>1</v>
      </c>
      <c r="O400" s="6">
        <v>1</v>
      </c>
      <c r="P400" s="6">
        <v>3.05</v>
      </c>
      <c r="Q400" s="6">
        <v>33.25</v>
      </c>
      <c r="R400" s="6" t="s">
        <v>3740</v>
      </c>
      <c r="S400" s="6" t="s">
        <v>4295</v>
      </c>
      <c r="T400" s="6" t="s">
        <v>3742</v>
      </c>
      <c r="U400" s="6" t="s">
        <v>438</v>
      </c>
      <c r="V400" s="6" t="s">
        <v>3743</v>
      </c>
      <c r="W400" s="6"/>
      <c r="X400" s="197" t="s">
        <v>4296</v>
      </c>
      <c r="Y400" s="193"/>
      <c r="Z400" s="194"/>
      <c r="AA400" s="6"/>
      <c r="AB400" s="205"/>
      <c r="AC400" s="6" t="e">
        <f>IF([1]!izvoz[[#This Row],[E-broj]]=S399,AC399,AC399+1)</f>
        <v>#REF!</v>
      </c>
    </row>
    <row r="401" spans="1:29">
      <c r="A401" s="198">
        <v>46059</v>
      </c>
      <c r="B401" s="198">
        <v>46059</v>
      </c>
      <c r="C401" s="184">
        <f t="shared" si="0"/>
        <v>6</v>
      </c>
      <c r="D401" s="6" t="s">
        <v>4309</v>
      </c>
      <c r="E401" s="6"/>
      <c r="F401" s="6">
        <v>2910074031</v>
      </c>
      <c r="G401" s="6">
        <v>3197002483</v>
      </c>
      <c r="H401" s="6">
        <v>2016</v>
      </c>
      <c r="I401" s="6" t="s">
        <v>3822</v>
      </c>
      <c r="J401" s="6" t="s">
        <v>4310</v>
      </c>
      <c r="K401" s="6"/>
      <c r="L401" s="6">
        <v>993.85</v>
      </c>
      <c r="M401" s="6"/>
      <c r="N401" s="6">
        <v>1</v>
      </c>
      <c r="O401" s="6">
        <v>12</v>
      </c>
      <c r="P401" s="6">
        <v>56.45</v>
      </c>
      <c r="Q401" s="6">
        <v>143</v>
      </c>
      <c r="R401" s="6" t="s">
        <v>3740</v>
      </c>
      <c r="S401" s="6" t="s">
        <v>4295</v>
      </c>
      <c r="T401" s="6" t="s">
        <v>3742</v>
      </c>
      <c r="U401" s="6" t="s">
        <v>438</v>
      </c>
      <c r="V401" s="6" t="s">
        <v>3743</v>
      </c>
      <c r="W401" s="6"/>
      <c r="X401" s="197" t="s">
        <v>4296</v>
      </c>
      <c r="Y401" s="193"/>
      <c r="Z401" s="194"/>
      <c r="AA401" s="6"/>
      <c r="AB401" s="205"/>
      <c r="AC401" s="6" t="e">
        <f>IF([1]!izvoz[[#This Row],[E-broj]]=S400,AC400,AC400+1)</f>
        <v>#REF!</v>
      </c>
    </row>
    <row r="402" spans="1:29">
      <c r="A402" s="198">
        <v>46059</v>
      </c>
      <c r="B402" s="198">
        <v>46059</v>
      </c>
      <c r="C402" s="184">
        <f t="shared" si="0"/>
        <v>6</v>
      </c>
      <c r="D402" s="6" t="s">
        <v>4120</v>
      </c>
      <c r="E402" s="6"/>
      <c r="F402" s="6">
        <v>2910074032</v>
      </c>
      <c r="G402" s="6">
        <v>3197002399</v>
      </c>
      <c r="H402" s="6">
        <v>172</v>
      </c>
      <c r="I402" s="6" t="s">
        <v>3767</v>
      </c>
      <c r="J402" s="6" t="s">
        <v>4311</v>
      </c>
      <c r="K402" s="6"/>
      <c r="L402" s="6">
        <v>171.27</v>
      </c>
      <c r="M402" s="6"/>
      <c r="N402" s="6">
        <v>1</v>
      </c>
      <c r="O402" s="6">
        <v>1</v>
      </c>
      <c r="P402" s="6">
        <v>6.19</v>
      </c>
      <c r="Q402" s="6">
        <v>41</v>
      </c>
      <c r="R402" s="6" t="s">
        <v>3740</v>
      </c>
      <c r="S402" s="6" t="s">
        <v>4295</v>
      </c>
      <c r="T402" s="6" t="s">
        <v>3742</v>
      </c>
      <c r="U402" s="6" t="s">
        <v>438</v>
      </c>
      <c r="V402" s="6" t="s">
        <v>3743</v>
      </c>
      <c r="W402" s="6"/>
      <c r="X402" s="197" t="s">
        <v>4296</v>
      </c>
      <c r="Y402" s="193"/>
      <c r="Z402" s="194"/>
      <c r="AA402" s="6"/>
      <c r="AB402" s="205"/>
      <c r="AC402" s="6" t="e">
        <f>IF([1]!izvoz[[#This Row],[E-broj]]=S401,AC401,AC401+1)</f>
        <v>#REF!</v>
      </c>
    </row>
    <row r="403" spans="1:29">
      <c r="A403" s="198">
        <v>46059</v>
      </c>
      <c r="B403" s="198">
        <v>46059</v>
      </c>
      <c r="C403" s="184">
        <f t="shared" si="0"/>
        <v>6</v>
      </c>
      <c r="D403" s="6" t="s">
        <v>4009</v>
      </c>
      <c r="E403" s="6"/>
      <c r="F403" s="6">
        <v>2910074033</v>
      </c>
      <c r="G403" s="6">
        <v>3467000214</v>
      </c>
      <c r="H403" s="6">
        <v>20000</v>
      </c>
      <c r="I403" s="6" t="s">
        <v>3738</v>
      </c>
      <c r="J403" s="6">
        <v>18180</v>
      </c>
      <c r="K403" s="6"/>
      <c r="L403" s="6" t="s">
        <v>3745</v>
      </c>
      <c r="M403" s="6"/>
      <c r="N403" s="6">
        <v>1</v>
      </c>
      <c r="O403" s="6">
        <v>2</v>
      </c>
      <c r="P403" s="6">
        <v>19.8</v>
      </c>
      <c r="Q403" s="6">
        <v>42</v>
      </c>
      <c r="R403" s="6" t="s">
        <v>3740</v>
      </c>
      <c r="S403" s="6" t="s">
        <v>4295</v>
      </c>
      <c r="T403" s="6" t="s">
        <v>3742</v>
      </c>
      <c r="U403" s="6" t="s">
        <v>438</v>
      </c>
      <c r="V403" s="6" t="s">
        <v>3743</v>
      </c>
      <c r="W403" s="6"/>
      <c r="X403" s="197" t="s">
        <v>4296</v>
      </c>
      <c r="Y403" s="193"/>
      <c r="Z403" s="194"/>
      <c r="AA403" s="6"/>
      <c r="AB403" s="205"/>
      <c r="AC403" s="6" t="e">
        <f>IF([1]!izvoz[[#This Row],[E-broj]]=S402,AC402,AC402+1)</f>
        <v>#REF!</v>
      </c>
    </row>
    <row r="404" spans="1:29">
      <c r="A404" s="198">
        <v>46062</v>
      </c>
      <c r="B404" s="198">
        <v>46062</v>
      </c>
      <c r="C404" s="184">
        <f t="shared" si="0"/>
        <v>7</v>
      </c>
      <c r="D404" s="252" t="s">
        <v>4275</v>
      </c>
      <c r="E404" s="193"/>
      <c r="F404" s="6">
        <v>2910074055</v>
      </c>
      <c r="G404" s="6">
        <v>3197002464</v>
      </c>
      <c r="H404" s="199">
        <v>3520</v>
      </c>
      <c r="I404" s="200" t="s">
        <v>3872</v>
      </c>
      <c r="J404" s="201" t="s">
        <v>4312</v>
      </c>
      <c r="K404" s="202"/>
      <c r="L404" s="202">
        <v>2536.89</v>
      </c>
      <c r="M404" s="202"/>
      <c r="N404" s="203">
        <v>1</v>
      </c>
      <c r="O404" s="199">
        <v>11</v>
      </c>
      <c r="P404" s="204">
        <v>95.04</v>
      </c>
      <c r="Q404" s="204">
        <v>153</v>
      </c>
      <c r="R404" s="6" t="s">
        <v>3740</v>
      </c>
      <c r="S404" s="6" t="s">
        <v>4313</v>
      </c>
      <c r="T404" s="193" t="s">
        <v>3742</v>
      </c>
      <c r="U404" s="193" t="s">
        <v>438</v>
      </c>
      <c r="V404" s="193" t="s">
        <v>3743</v>
      </c>
      <c r="W404" s="6" t="s">
        <v>4274</v>
      </c>
      <c r="X404" s="6" t="s">
        <v>3765</v>
      </c>
    </row>
    <row r="405" spans="1:29">
      <c r="A405" s="198">
        <v>46062</v>
      </c>
      <c r="B405" s="198">
        <v>46062</v>
      </c>
      <c r="C405" s="184">
        <f t="shared" si="0"/>
        <v>7</v>
      </c>
      <c r="D405" s="252" t="s">
        <v>4297</v>
      </c>
      <c r="E405" s="193"/>
      <c r="F405" s="6">
        <v>2910074056</v>
      </c>
      <c r="G405" s="6">
        <v>3197002461</v>
      </c>
      <c r="H405" s="199">
        <v>214</v>
      </c>
      <c r="I405" s="200" t="s">
        <v>3738</v>
      </c>
      <c r="J405" s="201" t="s">
        <v>4314</v>
      </c>
      <c r="K405" s="202"/>
      <c r="L405" s="202">
        <v>805.04</v>
      </c>
      <c r="M405" s="202"/>
      <c r="N405" s="203">
        <v>1</v>
      </c>
      <c r="O405" s="199">
        <v>2</v>
      </c>
      <c r="P405" s="204">
        <v>20.54</v>
      </c>
      <c r="Q405" s="204">
        <v>33</v>
      </c>
      <c r="R405" s="6" t="s">
        <v>3740</v>
      </c>
      <c r="S405" s="6" t="s">
        <v>4313</v>
      </c>
      <c r="T405" s="193" t="s">
        <v>3742</v>
      </c>
      <c r="U405" s="193" t="s">
        <v>438</v>
      </c>
      <c r="V405" s="193" t="s">
        <v>3743</v>
      </c>
      <c r="W405" s="6" t="s">
        <v>4277</v>
      </c>
      <c r="X405" s="6" t="s">
        <v>3765</v>
      </c>
    </row>
    <row r="406" spans="1:29">
      <c r="A406" s="198">
        <v>46062</v>
      </c>
      <c r="B406" s="198">
        <v>46062</v>
      </c>
      <c r="C406" s="184">
        <f t="shared" si="0"/>
        <v>7</v>
      </c>
      <c r="D406" s="252" t="s">
        <v>4315</v>
      </c>
      <c r="E406" s="193"/>
      <c r="F406" s="6">
        <v>2910074057</v>
      </c>
      <c r="G406" s="6">
        <v>3197002485</v>
      </c>
      <c r="H406" s="199">
        <v>4224</v>
      </c>
      <c r="I406" s="200" t="s">
        <v>3751</v>
      </c>
      <c r="J406" s="201" t="s">
        <v>4316</v>
      </c>
      <c r="K406" s="202"/>
      <c r="L406" s="202">
        <v>5688.24</v>
      </c>
      <c r="M406" s="202"/>
      <c r="N406" s="203">
        <v>2</v>
      </c>
      <c r="O406" s="199">
        <v>24</v>
      </c>
      <c r="P406" s="204">
        <v>156.28</v>
      </c>
      <c r="Q406" s="204">
        <v>329</v>
      </c>
      <c r="R406" s="6" t="s">
        <v>3740</v>
      </c>
      <c r="S406" s="6" t="s">
        <v>4313</v>
      </c>
      <c r="T406" s="193" t="s">
        <v>3742</v>
      </c>
      <c r="U406" s="193" t="s">
        <v>438</v>
      </c>
      <c r="V406" s="193" t="s">
        <v>3743</v>
      </c>
      <c r="W406" s="6" t="s">
        <v>4317</v>
      </c>
      <c r="X406" s="6" t="s">
        <v>3765</v>
      </c>
    </row>
    <row r="407" spans="1:29">
      <c r="A407" s="198">
        <v>46066</v>
      </c>
      <c r="B407" s="198">
        <v>46066</v>
      </c>
      <c r="C407" s="184">
        <f t="shared" si="0"/>
        <v>7</v>
      </c>
      <c r="D407" s="252" t="s">
        <v>4318</v>
      </c>
      <c r="E407" s="193"/>
      <c r="F407" s="6">
        <v>2910074206</v>
      </c>
      <c r="G407" s="6">
        <v>3197002469</v>
      </c>
      <c r="H407" s="199">
        <v>1985</v>
      </c>
      <c r="I407" s="200" t="s">
        <v>3755</v>
      </c>
      <c r="J407" s="201" t="s">
        <v>4319</v>
      </c>
      <c r="K407" s="202"/>
      <c r="L407" s="202">
        <v>978.1</v>
      </c>
      <c r="M407" s="202"/>
      <c r="N407" s="203">
        <v>1</v>
      </c>
      <c r="O407" s="199">
        <v>12</v>
      </c>
      <c r="P407" s="204">
        <v>53.59</v>
      </c>
      <c r="Q407" s="204">
        <v>127</v>
      </c>
      <c r="R407" s="6" t="s">
        <v>3740</v>
      </c>
      <c r="S407" s="6" t="s">
        <v>4320</v>
      </c>
      <c r="T407" s="193" t="s">
        <v>3742</v>
      </c>
      <c r="U407" s="193" t="s">
        <v>438</v>
      </c>
      <c r="V407" s="193" t="s">
        <v>3743</v>
      </c>
      <c r="W407" s="6"/>
      <c r="X407" s="197" t="s">
        <v>4321</v>
      </c>
    </row>
    <row r="408" spans="1:29">
      <c r="A408" s="198">
        <v>46066</v>
      </c>
      <c r="B408" s="198">
        <v>46066</v>
      </c>
      <c r="C408" s="184">
        <f t="shared" si="0"/>
        <v>7</v>
      </c>
      <c r="D408" s="252" t="s">
        <v>4322</v>
      </c>
      <c r="E408" s="193"/>
      <c r="F408" s="6">
        <v>2910074207</v>
      </c>
      <c r="G408" s="6">
        <v>3197002478</v>
      </c>
      <c r="H408" s="199">
        <v>1897</v>
      </c>
      <c r="I408" s="200" t="s">
        <v>3755</v>
      </c>
      <c r="J408" s="201" t="s">
        <v>4323</v>
      </c>
      <c r="K408" s="202"/>
      <c r="L408" s="202">
        <v>647.67999999999995</v>
      </c>
      <c r="M408" s="202"/>
      <c r="N408" s="203">
        <v>1</v>
      </c>
      <c r="O408" s="199">
        <v>12</v>
      </c>
      <c r="P408" s="204">
        <v>51.22</v>
      </c>
      <c r="Q408" s="204">
        <v>122</v>
      </c>
      <c r="R408" s="6" t="s">
        <v>3740</v>
      </c>
      <c r="S408" s="6" t="s">
        <v>4320</v>
      </c>
      <c r="T408" s="193" t="s">
        <v>3742</v>
      </c>
      <c r="U408" s="193" t="s">
        <v>438</v>
      </c>
      <c r="V408" s="193" t="s">
        <v>3743</v>
      </c>
      <c r="W408" s="6"/>
      <c r="X408" s="197" t="s">
        <v>4321</v>
      </c>
    </row>
    <row r="409" spans="1:29">
      <c r="A409" s="198">
        <v>46066</v>
      </c>
      <c r="B409" s="198">
        <v>46066</v>
      </c>
      <c r="C409" s="184">
        <f t="shared" si="0"/>
        <v>7</v>
      </c>
      <c r="D409" s="252" t="s">
        <v>4270</v>
      </c>
      <c r="E409" s="193"/>
      <c r="F409" s="6">
        <v>2910074208</v>
      </c>
      <c r="G409" s="6">
        <v>3197002460</v>
      </c>
      <c r="H409" s="199">
        <v>3840</v>
      </c>
      <c r="I409" s="200" t="s">
        <v>3759</v>
      </c>
      <c r="J409" s="201" t="s">
        <v>4324</v>
      </c>
      <c r="K409" s="202"/>
      <c r="L409" s="202">
        <v>876.53</v>
      </c>
      <c r="M409" s="202"/>
      <c r="N409" s="203">
        <v>1</v>
      </c>
      <c r="O409" s="199">
        <v>12</v>
      </c>
      <c r="P409" s="204">
        <v>76.8</v>
      </c>
      <c r="Q409" s="204">
        <v>167</v>
      </c>
      <c r="R409" s="6" t="s">
        <v>3740</v>
      </c>
      <c r="S409" s="6" t="s">
        <v>4320</v>
      </c>
      <c r="T409" s="193" t="s">
        <v>3742</v>
      </c>
      <c r="U409" s="193" t="s">
        <v>438</v>
      </c>
      <c r="V409" s="193" t="s">
        <v>3743</v>
      </c>
      <c r="W409" s="6"/>
      <c r="X409" s="197" t="s">
        <v>4321</v>
      </c>
    </row>
    <row r="410" spans="1:29">
      <c r="A410" s="198">
        <v>46066</v>
      </c>
      <c r="B410" s="198">
        <v>46066</v>
      </c>
      <c r="C410" s="184">
        <f t="shared" si="0"/>
        <v>7</v>
      </c>
      <c r="D410" s="252" t="s">
        <v>4309</v>
      </c>
      <c r="E410" s="193"/>
      <c r="F410" s="6">
        <v>2910074209</v>
      </c>
      <c r="G410" s="6">
        <v>3197002484</v>
      </c>
      <c r="H410" s="199">
        <v>1960</v>
      </c>
      <c r="I410" s="200" t="s">
        <v>3822</v>
      </c>
      <c r="J410" s="201" t="s">
        <v>4325</v>
      </c>
      <c r="K410" s="202"/>
      <c r="L410" s="202">
        <v>1058.25</v>
      </c>
      <c r="M410" s="202"/>
      <c r="N410" s="203">
        <v>1</v>
      </c>
      <c r="O410" s="199">
        <v>12</v>
      </c>
      <c r="P410" s="204">
        <v>54.88</v>
      </c>
      <c r="Q410" s="204">
        <v>139</v>
      </c>
      <c r="R410" s="6" t="s">
        <v>3740</v>
      </c>
      <c r="S410" s="6" t="s">
        <v>4320</v>
      </c>
      <c r="T410" s="193" t="s">
        <v>3742</v>
      </c>
      <c r="U410" s="193" t="s">
        <v>438</v>
      </c>
      <c r="V410" s="193" t="s">
        <v>3743</v>
      </c>
      <c r="W410" s="6"/>
      <c r="X410" s="197" t="s">
        <v>4321</v>
      </c>
    </row>
    <row r="411" spans="1:29">
      <c r="A411" s="198">
        <v>46066</v>
      </c>
      <c r="B411" s="198">
        <v>46066</v>
      </c>
      <c r="C411" s="184">
        <f t="shared" si="0"/>
        <v>7</v>
      </c>
      <c r="D411" s="252" t="s">
        <v>4326</v>
      </c>
      <c r="E411" s="193"/>
      <c r="F411" s="6">
        <v>2910074210</v>
      </c>
      <c r="G411" s="6">
        <v>3197002471</v>
      </c>
      <c r="H411" s="199">
        <v>2112</v>
      </c>
      <c r="I411" s="200" t="s">
        <v>3767</v>
      </c>
      <c r="J411" s="201" t="s">
        <v>4327</v>
      </c>
      <c r="K411" s="202"/>
      <c r="L411" s="202">
        <v>808.46</v>
      </c>
      <c r="M411" s="202"/>
      <c r="N411" s="203">
        <v>1</v>
      </c>
      <c r="O411" s="199">
        <v>12</v>
      </c>
      <c r="P411" s="204">
        <v>76.03</v>
      </c>
      <c r="Q411" s="204">
        <v>164</v>
      </c>
      <c r="R411" s="6" t="s">
        <v>3740</v>
      </c>
      <c r="S411" s="6" t="s">
        <v>4320</v>
      </c>
      <c r="T411" s="193" t="s">
        <v>3742</v>
      </c>
      <c r="U411" s="193" t="s">
        <v>438</v>
      </c>
      <c r="V411" s="193" t="s">
        <v>3743</v>
      </c>
      <c r="W411" s="6"/>
      <c r="X411" s="197" t="s">
        <v>4321</v>
      </c>
    </row>
    <row r="412" spans="1:29">
      <c r="A412" s="198">
        <v>46066</v>
      </c>
      <c r="B412" s="198">
        <v>46066</v>
      </c>
      <c r="C412" s="184">
        <f t="shared" si="0"/>
        <v>7</v>
      </c>
      <c r="D412" s="252" t="s">
        <v>4326</v>
      </c>
      <c r="E412" s="193"/>
      <c r="F412" s="6">
        <v>2910074211</v>
      </c>
      <c r="G412" s="6">
        <v>3197002472</v>
      </c>
      <c r="H412" s="199">
        <v>2112</v>
      </c>
      <c r="I412" s="200" t="s">
        <v>3767</v>
      </c>
      <c r="J412" s="201" t="s">
        <v>4328</v>
      </c>
      <c r="K412" s="202"/>
      <c r="L412" s="202">
        <v>808.46</v>
      </c>
      <c r="M412" s="202"/>
      <c r="N412" s="203">
        <v>1</v>
      </c>
      <c r="O412" s="199">
        <v>12</v>
      </c>
      <c r="P412" s="204">
        <v>76.03</v>
      </c>
      <c r="Q412" s="204">
        <v>164</v>
      </c>
      <c r="R412" s="6" t="s">
        <v>3740</v>
      </c>
      <c r="S412" s="6" t="s">
        <v>4320</v>
      </c>
      <c r="T412" s="193" t="s">
        <v>3742</v>
      </c>
      <c r="U412" s="193" t="s">
        <v>438</v>
      </c>
      <c r="V412" s="193" t="s">
        <v>3743</v>
      </c>
      <c r="W412" s="6"/>
      <c r="X412" s="197" t="s">
        <v>4321</v>
      </c>
    </row>
    <row r="413" spans="1:29">
      <c r="A413" s="198">
        <v>46066</v>
      </c>
      <c r="B413" s="198">
        <v>46066</v>
      </c>
      <c r="C413" s="184">
        <f t="shared" si="0"/>
        <v>7</v>
      </c>
      <c r="D413" s="252" t="s">
        <v>4329</v>
      </c>
      <c r="E413" s="193"/>
      <c r="F413" s="6">
        <v>2910074212</v>
      </c>
      <c r="G413" s="6">
        <v>3197002474</v>
      </c>
      <c r="H413" s="199">
        <v>4224</v>
      </c>
      <c r="I413" s="200" t="s">
        <v>3767</v>
      </c>
      <c r="J413" s="201" t="s">
        <v>4330</v>
      </c>
      <c r="K413" s="202"/>
      <c r="L413" s="202">
        <v>1616.92</v>
      </c>
      <c r="M413" s="202"/>
      <c r="N413" s="203">
        <v>2</v>
      </c>
      <c r="O413" s="199">
        <v>24</v>
      </c>
      <c r="P413" s="204">
        <v>152.06</v>
      </c>
      <c r="Q413" s="204">
        <v>318</v>
      </c>
      <c r="R413" s="6" t="s">
        <v>3740</v>
      </c>
      <c r="S413" s="6" t="s">
        <v>4320</v>
      </c>
      <c r="T413" s="193" t="s">
        <v>3742</v>
      </c>
      <c r="U413" s="193" t="s">
        <v>438</v>
      </c>
      <c r="V413" s="193" t="s">
        <v>3743</v>
      </c>
      <c r="W413" s="6"/>
      <c r="X413" s="197" t="s">
        <v>4321</v>
      </c>
    </row>
    <row r="414" spans="1:29">
      <c r="A414" s="198">
        <v>46066</v>
      </c>
      <c r="B414" s="198">
        <v>46066</v>
      </c>
      <c r="C414" s="184">
        <f t="shared" si="0"/>
        <v>7</v>
      </c>
      <c r="D414" s="252" t="s">
        <v>4329</v>
      </c>
      <c r="E414" s="193"/>
      <c r="F414" s="6">
        <v>2910074213</v>
      </c>
      <c r="G414" s="6">
        <v>3197002474</v>
      </c>
      <c r="H414" s="199">
        <v>1936</v>
      </c>
      <c r="I414" s="200" t="s">
        <v>3767</v>
      </c>
      <c r="J414" s="201" t="s">
        <v>4331</v>
      </c>
      <c r="K414" s="202"/>
      <c r="L414" s="202">
        <v>751.73</v>
      </c>
      <c r="M414" s="202"/>
      <c r="N414" s="203">
        <v>1</v>
      </c>
      <c r="O414" s="199">
        <v>11</v>
      </c>
      <c r="P414" s="204">
        <v>69.7</v>
      </c>
      <c r="Q414" s="204">
        <v>150</v>
      </c>
      <c r="R414" s="6" t="s">
        <v>3740</v>
      </c>
      <c r="S414" s="6" t="s">
        <v>4320</v>
      </c>
      <c r="T414" s="193" t="s">
        <v>3742</v>
      </c>
      <c r="U414" s="193" t="s">
        <v>438</v>
      </c>
      <c r="V414" s="193" t="s">
        <v>3743</v>
      </c>
      <c r="W414" s="6"/>
      <c r="X414" s="197" t="s">
        <v>4321</v>
      </c>
    </row>
    <row r="415" spans="1:29">
      <c r="A415" s="198">
        <v>46066</v>
      </c>
      <c r="B415" s="198">
        <v>46066</v>
      </c>
      <c r="C415" s="184">
        <f t="shared" si="0"/>
        <v>7</v>
      </c>
      <c r="D415" s="252" t="s">
        <v>4332</v>
      </c>
      <c r="E415" s="193"/>
      <c r="F415" s="6">
        <v>2910074187</v>
      </c>
      <c r="G415" s="6">
        <v>3197002504</v>
      </c>
      <c r="H415" s="199">
        <v>4224</v>
      </c>
      <c r="I415" s="200" t="s">
        <v>3751</v>
      </c>
      <c r="J415" s="201" t="s">
        <v>4333</v>
      </c>
      <c r="K415" s="202"/>
      <c r="L415" s="202">
        <v>6075.79</v>
      </c>
      <c r="M415" s="202"/>
      <c r="N415" s="203">
        <v>2</v>
      </c>
      <c r="O415" s="199">
        <v>24</v>
      </c>
      <c r="P415" s="204">
        <v>156.28</v>
      </c>
      <c r="Q415" s="204">
        <v>321</v>
      </c>
      <c r="R415" s="6" t="s">
        <v>3740</v>
      </c>
      <c r="S415" s="6" t="s">
        <v>4334</v>
      </c>
      <c r="T415" s="193" t="s">
        <v>3742</v>
      </c>
      <c r="U415" s="193" t="s">
        <v>438</v>
      </c>
      <c r="V415" s="193" t="s">
        <v>3743</v>
      </c>
      <c r="W415" s="6" t="s">
        <v>4335</v>
      </c>
      <c r="X415" s="6" t="s">
        <v>3765</v>
      </c>
    </row>
    <row r="416" spans="1:29">
      <c r="A416" s="198">
        <v>46066</v>
      </c>
      <c r="B416" s="198">
        <v>46066</v>
      </c>
      <c r="C416" s="184">
        <f t="shared" si="0"/>
        <v>7</v>
      </c>
      <c r="D416" s="252" t="s">
        <v>4275</v>
      </c>
      <c r="E416" s="193"/>
      <c r="F416" s="6">
        <v>2910074188</v>
      </c>
      <c r="G416" s="6">
        <v>3197002499</v>
      </c>
      <c r="H416" s="199">
        <v>7680</v>
      </c>
      <c r="I416" s="200" t="s">
        <v>3872</v>
      </c>
      <c r="J416" s="201" t="s">
        <v>4336</v>
      </c>
      <c r="K416" s="202"/>
      <c r="L416" s="202">
        <v>5834.13</v>
      </c>
      <c r="M416" s="202"/>
      <c r="N416" s="203">
        <v>2</v>
      </c>
      <c r="O416" s="199">
        <v>24</v>
      </c>
      <c r="P416" s="204">
        <v>207.36</v>
      </c>
      <c r="Q416" s="204">
        <v>327</v>
      </c>
      <c r="R416" s="6" t="s">
        <v>3740</v>
      </c>
      <c r="S416" s="6" t="s">
        <v>4334</v>
      </c>
      <c r="T416" s="193" t="s">
        <v>3742</v>
      </c>
      <c r="U416" s="193" t="s">
        <v>438</v>
      </c>
      <c r="V416" s="193" t="s">
        <v>3743</v>
      </c>
      <c r="W416" s="6" t="s">
        <v>4337</v>
      </c>
      <c r="X416" s="6" t="s">
        <v>3765</v>
      </c>
    </row>
    <row r="417" spans="1:24">
      <c r="A417" s="198">
        <v>46066</v>
      </c>
      <c r="B417" s="198">
        <v>46066</v>
      </c>
      <c r="C417" s="184">
        <f t="shared" si="0"/>
        <v>7</v>
      </c>
      <c r="D417" s="252" t="s">
        <v>4275</v>
      </c>
      <c r="E417" s="193"/>
      <c r="F417" s="6">
        <v>2910074189</v>
      </c>
      <c r="G417" s="6">
        <v>3197002465</v>
      </c>
      <c r="H417" s="199">
        <v>3840</v>
      </c>
      <c r="I417" s="200" t="s">
        <v>3872</v>
      </c>
      <c r="J417" s="201" t="s">
        <v>4338</v>
      </c>
      <c r="K417" s="202"/>
      <c r="L417" s="202">
        <v>2917.06</v>
      </c>
      <c r="M417" s="202"/>
      <c r="N417" s="203">
        <v>1</v>
      </c>
      <c r="O417" s="199">
        <v>12</v>
      </c>
      <c r="P417" s="204">
        <v>103.68</v>
      </c>
      <c r="Q417" s="204">
        <v>162</v>
      </c>
      <c r="R417" s="6" t="s">
        <v>3740</v>
      </c>
      <c r="S417" s="6" t="s">
        <v>4334</v>
      </c>
      <c r="T417" s="193" t="s">
        <v>3742</v>
      </c>
      <c r="U417" s="193" t="s">
        <v>438</v>
      </c>
      <c r="V417" s="193" t="s">
        <v>3743</v>
      </c>
      <c r="W417" s="6" t="s">
        <v>4337</v>
      </c>
      <c r="X417" s="6" t="s">
        <v>3765</v>
      </c>
    </row>
    <row r="418" spans="1:24">
      <c r="A418" s="198">
        <v>46066</v>
      </c>
      <c r="B418" s="198">
        <v>46066</v>
      </c>
      <c r="C418" s="184">
        <f t="shared" si="0"/>
        <v>7</v>
      </c>
      <c r="D418" s="252" t="s">
        <v>4315</v>
      </c>
      <c r="E418" s="193"/>
      <c r="F418" s="6">
        <v>2910074204</v>
      </c>
      <c r="G418" s="6">
        <v>3197002486</v>
      </c>
      <c r="H418" s="199">
        <v>29</v>
      </c>
      <c r="I418" s="200" t="s">
        <v>3751</v>
      </c>
      <c r="J418" s="201">
        <v>18465</v>
      </c>
      <c r="K418" s="202"/>
      <c r="L418" s="202" t="s">
        <v>3745</v>
      </c>
      <c r="M418" s="202"/>
      <c r="N418" s="203">
        <v>1</v>
      </c>
      <c r="O418" s="199">
        <v>1</v>
      </c>
      <c r="P418" s="204">
        <v>1.07</v>
      </c>
      <c r="Q418" s="204">
        <v>28</v>
      </c>
      <c r="R418" s="6" t="s">
        <v>3740</v>
      </c>
      <c r="S418" s="6" t="s">
        <v>4334</v>
      </c>
      <c r="T418" s="193" t="s">
        <v>3742</v>
      </c>
      <c r="U418" s="193" t="s">
        <v>438</v>
      </c>
      <c r="V418" s="193" t="s">
        <v>3743</v>
      </c>
      <c r="W418" s="6" t="s">
        <v>3745</v>
      </c>
      <c r="X418" s="6" t="s">
        <v>3765</v>
      </c>
    </row>
    <row r="419" spans="1:24">
      <c r="A419" s="253">
        <v>46073</v>
      </c>
      <c r="B419" s="253">
        <v>46073</v>
      </c>
      <c r="C419" s="254">
        <f t="shared" si="0"/>
        <v>8</v>
      </c>
      <c r="D419" s="255" t="s">
        <v>4332</v>
      </c>
      <c r="E419" s="256"/>
      <c r="F419" s="257">
        <v>2910074359</v>
      </c>
      <c r="G419" s="257">
        <v>3197002494</v>
      </c>
      <c r="H419" s="258">
        <v>4224</v>
      </c>
      <c r="I419" s="259" t="s">
        <v>3751</v>
      </c>
      <c r="J419" s="260" t="s">
        <v>4339</v>
      </c>
      <c r="K419" s="261"/>
      <c r="L419" s="261">
        <v>6134.39</v>
      </c>
      <c r="M419" s="261"/>
      <c r="N419" s="262">
        <v>2</v>
      </c>
      <c r="O419" s="258">
        <v>24</v>
      </c>
      <c r="P419" s="263">
        <v>156.28</v>
      </c>
      <c r="Q419" s="263">
        <v>326</v>
      </c>
      <c r="R419" s="257" t="s">
        <v>3740</v>
      </c>
      <c r="S419" s="257" t="s">
        <v>4340</v>
      </c>
      <c r="T419" s="256" t="s">
        <v>3742</v>
      </c>
      <c r="U419" s="256" t="s">
        <v>438</v>
      </c>
      <c r="V419" s="256" t="s">
        <v>3743</v>
      </c>
      <c r="W419" s="257" t="s">
        <v>4335</v>
      </c>
      <c r="X419" s="257" t="s">
        <v>3765</v>
      </c>
    </row>
    <row r="420" spans="1:24">
      <c r="A420" s="253">
        <v>46073</v>
      </c>
      <c r="B420" s="253">
        <v>46073</v>
      </c>
      <c r="C420" s="254">
        <f t="shared" si="0"/>
        <v>8</v>
      </c>
      <c r="D420" s="255" t="s">
        <v>4275</v>
      </c>
      <c r="E420" s="256"/>
      <c r="F420" s="257">
        <v>2910074360</v>
      </c>
      <c r="G420" s="257">
        <v>3197002465</v>
      </c>
      <c r="H420" s="258">
        <v>3840</v>
      </c>
      <c r="I420" s="259" t="s">
        <v>3872</v>
      </c>
      <c r="J420" s="260" t="s">
        <v>4341</v>
      </c>
      <c r="K420" s="261"/>
      <c r="L420" s="261">
        <v>2945.2</v>
      </c>
      <c r="M420" s="261"/>
      <c r="N420" s="262">
        <v>1</v>
      </c>
      <c r="O420" s="258">
        <v>12</v>
      </c>
      <c r="P420" s="263">
        <v>103.68</v>
      </c>
      <c r="Q420" s="263">
        <v>162</v>
      </c>
      <c r="R420" s="257" t="s">
        <v>3740</v>
      </c>
      <c r="S420" s="257" t="s">
        <v>4340</v>
      </c>
      <c r="T420" s="256" t="s">
        <v>3742</v>
      </c>
      <c r="U420" s="256" t="s">
        <v>438</v>
      </c>
      <c r="V420" s="256" t="s">
        <v>3743</v>
      </c>
      <c r="W420" s="257" t="s">
        <v>4337</v>
      </c>
      <c r="X420" s="257" t="s">
        <v>3765</v>
      </c>
    </row>
    <row r="421" spans="1:24">
      <c r="A421" s="253">
        <v>46073</v>
      </c>
      <c r="B421" s="253">
        <v>46073</v>
      </c>
      <c r="C421" s="254">
        <f t="shared" si="0"/>
        <v>8</v>
      </c>
      <c r="D421" s="255" t="s">
        <v>4275</v>
      </c>
      <c r="E421" s="256"/>
      <c r="F421" s="257">
        <v>2910074361</v>
      </c>
      <c r="G421" s="257">
        <v>3197002495</v>
      </c>
      <c r="H421" s="258">
        <v>7680</v>
      </c>
      <c r="I421" s="259" t="s">
        <v>3872</v>
      </c>
      <c r="J421" s="260" t="s">
        <v>4342</v>
      </c>
      <c r="K421" s="261"/>
      <c r="L421" s="261">
        <v>5890.4</v>
      </c>
      <c r="M421" s="261"/>
      <c r="N421" s="262">
        <v>2</v>
      </c>
      <c r="O421" s="258">
        <v>24</v>
      </c>
      <c r="P421" s="263">
        <v>207.36</v>
      </c>
      <c r="Q421" s="263">
        <v>327</v>
      </c>
      <c r="R421" s="257" t="s">
        <v>3740</v>
      </c>
      <c r="S421" s="257" t="s">
        <v>4340</v>
      </c>
      <c r="T421" s="256" t="s">
        <v>3742</v>
      </c>
      <c r="U421" s="256" t="s">
        <v>438</v>
      </c>
      <c r="V421" s="256" t="s">
        <v>3743</v>
      </c>
      <c r="W421" s="257" t="s">
        <v>4337</v>
      </c>
      <c r="X421" s="257" t="s">
        <v>3765</v>
      </c>
    </row>
    <row r="422" spans="1:24">
      <c r="A422" s="253">
        <v>46073</v>
      </c>
      <c r="B422" s="253">
        <v>46073</v>
      </c>
      <c r="C422" s="254">
        <f t="shared" si="0"/>
        <v>8</v>
      </c>
      <c r="D422" s="255" t="s">
        <v>4275</v>
      </c>
      <c r="E422" s="256"/>
      <c r="F422" s="257">
        <v>2910074336</v>
      </c>
      <c r="G422" s="257">
        <v>3197002497</v>
      </c>
      <c r="H422" s="258">
        <v>3200</v>
      </c>
      <c r="I422" s="259" t="s">
        <v>3872</v>
      </c>
      <c r="J422" s="260" t="s">
        <v>4343</v>
      </c>
      <c r="K422" s="261"/>
      <c r="L422" s="261">
        <v>330.09</v>
      </c>
      <c r="M422" s="261"/>
      <c r="N422" s="262">
        <v>1</v>
      </c>
      <c r="O422" s="258">
        <v>10</v>
      </c>
      <c r="P422" s="263">
        <v>86.4</v>
      </c>
      <c r="Q422" s="263">
        <v>145.80000000000001</v>
      </c>
      <c r="R422" s="257" t="s">
        <v>3740</v>
      </c>
      <c r="S422" s="257" t="s">
        <v>4344</v>
      </c>
      <c r="T422" s="256" t="s">
        <v>3742</v>
      </c>
      <c r="U422" s="256" t="s">
        <v>438</v>
      </c>
      <c r="V422" s="256" t="s">
        <v>3743</v>
      </c>
      <c r="W422" s="257"/>
      <c r="X422" s="264" t="s">
        <v>4345</v>
      </c>
    </row>
    <row r="423" spans="1:24">
      <c r="A423" s="253">
        <v>46073</v>
      </c>
      <c r="B423" s="253">
        <v>46073</v>
      </c>
      <c r="C423" s="254">
        <f t="shared" si="0"/>
        <v>8</v>
      </c>
      <c r="D423" s="255" t="s">
        <v>3766</v>
      </c>
      <c r="E423" s="256"/>
      <c r="F423" s="257">
        <v>2910074337</v>
      </c>
      <c r="G423" s="257">
        <v>3197002379</v>
      </c>
      <c r="H423" s="258">
        <v>180</v>
      </c>
      <c r="I423" s="259" t="s">
        <v>3767</v>
      </c>
      <c r="J423" s="260" t="s">
        <v>4346</v>
      </c>
      <c r="K423" s="261"/>
      <c r="L423" s="261">
        <v>96.26</v>
      </c>
      <c r="M423" s="261"/>
      <c r="N423" s="262">
        <v>1</v>
      </c>
      <c r="O423" s="258">
        <v>2</v>
      </c>
      <c r="P423" s="263">
        <v>12.96</v>
      </c>
      <c r="Q423" s="263">
        <v>25</v>
      </c>
      <c r="R423" s="257" t="s">
        <v>3740</v>
      </c>
      <c r="S423" s="257" t="s">
        <v>4344</v>
      </c>
      <c r="T423" s="256" t="s">
        <v>3742</v>
      </c>
      <c r="U423" s="256" t="s">
        <v>438</v>
      </c>
      <c r="V423" s="256" t="s">
        <v>3743</v>
      </c>
      <c r="W423" s="257"/>
      <c r="X423" s="264" t="s">
        <v>4345</v>
      </c>
    </row>
    <row r="424" spans="1:24">
      <c r="A424" s="253">
        <v>46073</v>
      </c>
      <c r="B424" s="253">
        <v>46073</v>
      </c>
      <c r="C424" s="254">
        <f t="shared" si="0"/>
        <v>8</v>
      </c>
      <c r="D424" s="255" t="s">
        <v>4347</v>
      </c>
      <c r="E424" s="256"/>
      <c r="F424" s="257">
        <v>2910074338</v>
      </c>
      <c r="G424" s="257">
        <v>3197002524</v>
      </c>
      <c r="H424" s="258">
        <v>1728</v>
      </c>
      <c r="I424" s="259" t="s">
        <v>3767</v>
      </c>
      <c r="J424" s="260" t="s">
        <v>4348</v>
      </c>
      <c r="K424" s="261"/>
      <c r="L424" s="261">
        <v>434.14</v>
      </c>
      <c r="M424" s="261"/>
      <c r="N424" s="262">
        <v>1</v>
      </c>
      <c r="O424" s="258">
        <v>12</v>
      </c>
      <c r="P424" s="263">
        <v>124.42</v>
      </c>
      <c r="Q424" s="263">
        <v>191.76</v>
      </c>
      <c r="R424" s="257" t="s">
        <v>3740</v>
      </c>
      <c r="S424" s="257" t="s">
        <v>4344</v>
      </c>
      <c r="T424" s="256" t="s">
        <v>3742</v>
      </c>
      <c r="U424" s="256" t="s">
        <v>438</v>
      </c>
      <c r="V424" s="256" t="s">
        <v>3743</v>
      </c>
      <c r="W424" s="257"/>
      <c r="X424" s="264" t="s">
        <v>4345</v>
      </c>
    </row>
    <row r="425" spans="1:24">
      <c r="A425" s="253">
        <v>46073</v>
      </c>
      <c r="B425" s="253">
        <v>46073</v>
      </c>
      <c r="C425" s="254">
        <f t="shared" si="0"/>
        <v>8</v>
      </c>
      <c r="D425" s="255" t="s">
        <v>4349</v>
      </c>
      <c r="E425" s="256"/>
      <c r="F425" s="257">
        <v>2910074339</v>
      </c>
      <c r="G425" s="257">
        <v>3197002530</v>
      </c>
      <c r="H425" s="258">
        <v>3456</v>
      </c>
      <c r="I425" s="259" t="s">
        <v>3767</v>
      </c>
      <c r="J425" s="260" t="s">
        <v>4350</v>
      </c>
      <c r="K425" s="261"/>
      <c r="L425" s="261">
        <v>868.28</v>
      </c>
      <c r="M425" s="261"/>
      <c r="N425" s="262">
        <v>2</v>
      </c>
      <c r="O425" s="258">
        <v>24</v>
      </c>
      <c r="P425" s="263">
        <v>248.83</v>
      </c>
      <c r="Q425" s="263">
        <v>402</v>
      </c>
      <c r="R425" s="257" t="s">
        <v>3740</v>
      </c>
      <c r="S425" s="257" t="s">
        <v>4344</v>
      </c>
      <c r="T425" s="256" t="s">
        <v>3742</v>
      </c>
      <c r="U425" s="256" t="s">
        <v>438</v>
      </c>
      <c r="V425" s="256" t="s">
        <v>3743</v>
      </c>
      <c r="W425" s="257"/>
      <c r="X425" s="264" t="s">
        <v>4345</v>
      </c>
    </row>
    <row r="426" spans="1:24">
      <c r="A426" s="253">
        <v>46073</v>
      </c>
      <c r="B426" s="253">
        <v>46073</v>
      </c>
      <c r="C426" s="254">
        <f t="shared" si="0"/>
        <v>8</v>
      </c>
      <c r="D426" s="255" t="s">
        <v>4349</v>
      </c>
      <c r="E426" s="256"/>
      <c r="F426" s="257">
        <v>2910074340</v>
      </c>
      <c r="G426" s="257">
        <v>3197002531</v>
      </c>
      <c r="H426" s="258">
        <v>6912</v>
      </c>
      <c r="I426" s="259" t="s">
        <v>3767</v>
      </c>
      <c r="J426" s="260" t="s">
        <v>4351</v>
      </c>
      <c r="K426" s="261"/>
      <c r="L426" s="261">
        <v>1736.55</v>
      </c>
      <c r="M426" s="261"/>
      <c r="N426" s="262">
        <v>4</v>
      </c>
      <c r="O426" s="258">
        <v>48</v>
      </c>
      <c r="P426" s="263">
        <v>497.66</v>
      </c>
      <c r="Q426" s="263">
        <v>804</v>
      </c>
      <c r="R426" s="257" t="s">
        <v>3740</v>
      </c>
      <c r="S426" s="257" t="s">
        <v>4344</v>
      </c>
      <c r="T426" s="256" t="s">
        <v>3742</v>
      </c>
      <c r="U426" s="256" t="s">
        <v>438</v>
      </c>
      <c r="V426" s="256" t="s">
        <v>3743</v>
      </c>
      <c r="W426" s="257"/>
      <c r="X426" s="264" t="s">
        <v>4345</v>
      </c>
    </row>
    <row r="427" spans="1:24">
      <c r="A427" s="253">
        <v>46073</v>
      </c>
      <c r="B427" s="253">
        <v>46073</v>
      </c>
      <c r="C427" s="254">
        <f t="shared" si="0"/>
        <v>8</v>
      </c>
      <c r="D427" s="255" t="s">
        <v>4349</v>
      </c>
      <c r="E427" s="256"/>
      <c r="F427" s="257">
        <v>2910074341</v>
      </c>
      <c r="G427" s="257">
        <v>3197002532</v>
      </c>
      <c r="H427" s="258">
        <v>3456</v>
      </c>
      <c r="I427" s="259" t="s">
        <v>3767</v>
      </c>
      <c r="J427" s="260" t="s">
        <v>4352</v>
      </c>
      <c r="K427" s="261"/>
      <c r="L427" s="261">
        <v>868.28</v>
      </c>
      <c r="M427" s="261"/>
      <c r="N427" s="262">
        <v>2</v>
      </c>
      <c r="O427" s="258">
        <v>24</v>
      </c>
      <c r="P427" s="263">
        <v>248.83</v>
      </c>
      <c r="Q427" s="263">
        <v>402</v>
      </c>
      <c r="R427" s="257" t="s">
        <v>3740</v>
      </c>
      <c r="S427" s="257" t="s">
        <v>4344</v>
      </c>
      <c r="T427" s="256" t="s">
        <v>3742</v>
      </c>
      <c r="U427" s="256" t="s">
        <v>438</v>
      </c>
      <c r="V427" s="256" t="s">
        <v>3743</v>
      </c>
      <c r="W427" s="257"/>
      <c r="X427" s="264" t="s">
        <v>4345</v>
      </c>
    </row>
    <row r="428" spans="1:24">
      <c r="A428" s="253">
        <v>46073</v>
      </c>
      <c r="B428" s="253">
        <v>46073</v>
      </c>
      <c r="C428" s="254">
        <f t="shared" si="0"/>
        <v>8</v>
      </c>
      <c r="D428" s="255" t="s">
        <v>4318</v>
      </c>
      <c r="E428" s="256"/>
      <c r="F428" s="257">
        <v>2910074342</v>
      </c>
      <c r="G428" s="257">
        <v>3197002470</v>
      </c>
      <c r="H428" s="258">
        <v>1848</v>
      </c>
      <c r="I428" s="259" t="s">
        <v>3755</v>
      </c>
      <c r="J428" s="260" t="s">
        <v>4353</v>
      </c>
      <c r="K428" s="261"/>
      <c r="L428" s="261">
        <v>403.66</v>
      </c>
      <c r="M428" s="261"/>
      <c r="N428" s="262">
        <v>1</v>
      </c>
      <c r="O428" s="258">
        <v>11</v>
      </c>
      <c r="P428" s="263">
        <v>49.89</v>
      </c>
      <c r="Q428" s="263">
        <v>121</v>
      </c>
      <c r="R428" s="257" t="s">
        <v>3740</v>
      </c>
      <c r="S428" s="257" t="s">
        <v>4344</v>
      </c>
      <c r="T428" s="256" t="s">
        <v>3742</v>
      </c>
      <c r="U428" s="256" t="s">
        <v>438</v>
      </c>
      <c r="V428" s="256" t="s">
        <v>3743</v>
      </c>
      <c r="W428" s="257"/>
      <c r="X428" s="264" t="s">
        <v>4345</v>
      </c>
    </row>
    <row r="429" spans="1:24">
      <c r="A429" s="253">
        <v>46073</v>
      </c>
      <c r="B429" s="253">
        <v>46073</v>
      </c>
      <c r="C429" s="254">
        <f t="shared" si="0"/>
        <v>8</v>
      </c>
      <c r="D429" s="255" t="s">
        <v>4270</v>
      </c>
      <c r="E429" s="256"/>
      <c r="F429" s="257">
        <v>2910074343</v>
      </c>
      <c r="G429" s="257">
        <v>3197002460</v>
      </c>
      <c r="H429" s="258">
        <v>3840</v>
      </c>
      <c r="I429" s="259" t="s">
        <v>3759</v>
      </c>
      <c r="J429" s="260" t="s">
        <v>4354</v>
      </c>
      <c r="K429" s="261"/>
      <c r="L429" s="261">
        <v>388.32</v>
      </c>
      <c r="M429" s="261"/>
      <c r="N429" s="262">
        <v>1</v>
      </c>
      <c r="O429" s="258">
        <v>12</v>
      </c>
      <c r="P429" s="263">
        <v>76.8</v>
      </c>
      <c r="Q429" s="263">
        <v>167</v>
      </c>
      <c r="R429" s="257" t="s">
        <v>3740</v>
      </c>
      <c r="S429" s="257" t="s">
        <v>4344</v>
      </c>
      <c r="T429" s="256" t="s">
        <v>3742</v>
      </c>
      <c r="U429" s="256" t="s">
        <v>438</v>
      </c>
      <c r="V429" s="256" t="s">
        <v>3743</v>
      </c>
      <c r="W429" s="257"/>
      <c r="X429" s="264" t="s">
        <v>4345</v>
      </c>
    </row>
    <row r="430" spans="1:24">
      <c r="A430" s="253">
        <v>46073</v>
      </c>
      <c r="B430" s="253">
        <v>46073</v>
      </c>
      <c r="C430" s="254">
        <f t="shared" si="0"/>
        <v>8</v>
      </c>
      <c r="D430" s="255" t="s">
        <v>4270</v>
      </c>
      <c r="E430" s="256"/>
      <c r="F430" s="257">
        <v>2910074344</v>
      </c>
      <c r="G430" s="257">
        <v>3197002542</v>
      </c>
      <c r="H430" s="258">
        <v>3840</v>
      </c>
      <c r="I430" s="259" t="s">
        <v>3759</v>
      </c>
      <c r="J430" s="260" t="s">
        <v>4355</v>
      </c>
      <c r="K430" s="261"/>
      <c r="L430" s="261">
        <v>388.32</v>
      </c>
      <c r="M430" s="261"/>
      <c r="N430" s="262">
        <v>1</v>
      </c>
      <c r="O430" s="258">
        <v>12</v>
      </c>
      <c r="P430" s="263">
        <v>76.8</v>
      </c>
      <c r="Q430" s="263">
        <v>167</v>
      </c>
      <c r="R430" s="257" t="s">
        <v>3740</v>
      </c>
      <c r="S430" s="257" t="s">
        <v>4344</v>
      </c>
      <c r="T430" s="256" t="s">
        <v>3742</v>
      </c>
      <c r="U430" s="256" t="s">
        <v>438</v>
      </c>
      <c r="V430" s="256" t="s">
        <v>3743</v>
      </c>
      <c r="W430" s="257"/>
      <c r="X430" s="264" t="s">
        <v>4345</v>
      </c>
    </row>
    <row r="431" spans="1:24">
      <c r="A431" s="253">
        <v>46073</v>
      </c>
      <c r="B431" s="253">
        <v>46073</v>
      </c>
      <c r="C431" s="254">
        <f t="shared" si="0"/>
        <v>8</v>
      </c>
      <c r="D431" s="255" t="s">
        <v>3800</v>
      </c>
      <c r="E431" s="256"/>
      <c r="F431" s="257">
        <v>2910074345</v>
      </c>
      <c r="G431" s="257">
        <v>1197004595</v>
      </c>
      <c r="H431" s="258">
        <v>135</v>
      </c>
      <c r="I431" s="259" t="s">
        <v>3759</v>
      </c>
      <c r="J431" s="260" t="s">
        <v>4356</v>
      </c>
      <c r="K431" s="261"/>
      <c r="L431" s="261">
        <v>75.069999999999993</v>
      </c>
      <c r="M431" s="261"/>
      <c r="N431" s="262">
        <v>1</v>
      </c>
      <c r="O431" s="258">
        <v>1</v>
      </c>
      <c r="P431" s="263">
        <v>3.78</v>
      </c>
      <c r="Q431" s="263">
        <v>18</v>
      </c>
      <c r="R431" s="257" t="s">
        <v>3740</v>
      </c>
      <c r="S431" s="257" t="s">
        <v>4344</v>
      </c>
      <c r="T431" s="256" t="s">
        <v>3742</v>
      </c>
      <c r="U431" s="256" t="s">
        <v>438</v>
      </c>
      <c r="V431" s="256" t="s">
        <v>3743</v>
      </c>
      <c r="W431" s="257"/>
      <c r="X431" s="264" t="s">
        <v>4345</v>
      </c>
    </row>
    <row r="432" spans="1:24">
      <c r="A432" s="253">
        <v>46073</v>
      </c>
      <c r="B432" s="253">
        <v>46073</v>
      </c>
      <c r="C432" s="254">
        <f t="shared" si="0"/>
        <v>8</v>
      </c>
      <c r="D432" s="255" t="s">
        <v>4357</v>
      </c>
      <c r="E432" s="256"/>
      <c r="F432" s="257">
        <v>2910074346</v>
      </c>
      <c r="G432" s="257">
        <v>3197002537</v>
      </c>
      <c r="H432" s="258">
        <v>2016</v>
      </c>
      <c r="I432" s="259" t="s">
        <v>3759</v>
      </c>
      <c r="J432" s="260" t="s">
        <v>4358</v>
      </c>
      <c r="K432" s="261"/>
      <c r="L432" s="261">
        <v>303.39999999999998</v>
      </c>
      <c r="M432" s="261"/>
      <c r="N432" s="262">
        <v>1</v>
      </c>
      <c r="O432" s="258">
        <v>12</v>
      </c>
      <c r="P432" s="263">
        <v>56.45</v>
      </c>
      <c r="Q432" s="263">
        <v>141</v>
      </c>
      <c r="R432" s="257" t="s">
        <v>3740</v>
      </c>
      <c r="S432" s="257" t="s">
        <v>4344</v>
      </c>
      <c r="T432" s="256" t="s">
        <v>3742</v>
      </c>
      <c r="U432" s="256" t="s">
        <v>438</v>
      </c>
      <c r="V432" s="256" t="s">
        <v>3743</v>
      </c>
      <c r="W432" s="257"/>
      <c r="X432" s="264" t="s">
        <v>4345</v>
      </c>
    </row>
    <row r="433" spans="1:24">
      <c r="A433" s="253">
        <v>46073</v>
      </c>
      <c r="B433" s="253">
        <v>46073</v>
      </c>
      <c r="C433" s="254">
        <f t="shared" si="0"/>
        <v>8</v>
      </c>
      <c r="D433" s="255" t="s">
        <v>4309</v>
      </c>
      <c r="E433" s="256"/>
      <c r="F433" s="257">
        <v>2910074347</v>
      </c>
      <c r="G433" s="257">
        <v>3197002546</v>
      </c>
      <c r="H433" s="258">
        <v>2016</v>
      </c>
      <c r="I433" s="259" t="s">
        <v>3822</v>
      </c>
      <c r="J433" s="260" t="s">
        <v>4359</v>
      </c>
      <c r="K433" s="261"/>
      <c r="L433" s="261">
        <v>472.38</v>
      </c>
      <c r="M433" s="261"/>
      <c r="N433" s="262">
        <v>1</v>
      </c>
      <c r="O433" s="258">
        <v>12</v>
      </c>
      <c r="P433" s="263">
        <v>56.45</v>
      </c>
      <c r="Q433" s="263">
        <v>143</v>
      </c>
      <c r="R433" s="257" t="s">
        <v>3740</v>
      </c>
      <c r="S433" s="257" t="s">
        <v>4344</v>
      </c>
      <c r="T433" s="256" t="s">
        <v>3742</v>
      </c>
      <c r="U433" s="256" t="s">
        <v>438</v>
      </c>
      <c r="V433" s="256" t="s">
        <v>3743</v>
      </c>
      <c r="W433" s="257"/>
      <c r="X433" s="264" t="s">
        <v>4345</v>
      </c>
    </row>
    <row r="434" spans="1:24">
      <c r="A434" s="253">
        <v>46073</v>
      </c>
      <c r="B434" s="253">
        <v>46073</v>
      </c>
      <c r="C434" s="254">
        <f t="shared" si="0"/>
        <v>8</v>
      </c>
      <c r="D434" s="255" t="s">
        <v>4309</v>
      </c>
      <c r="E434" s="256"/>
      <c r="F434" s="257">
        <v>2910074348</v>
      </c>
      <c r="G434" s="257">
        <v>3197002547</v>
      </c>
      <c r="H434" s="258">
        <v>2016</v>
      </c>
      <c r="I434" s="259" t="s">
        <v>3822</v>
      </c>
      <c r="J434" s="260" t="s">
        <v>4360</v>
      </c>
      <c r="K434" s="261"/>
      <c r="L434" s="261">
        <v>472.38</v>
      </c>
      <c r="M434" s="261"/>
      <c r="N434" s="262">
        <v>1</v>
      </c>
      <c r="O434" s="258">
        <v>12</v>
      </c>
      <c r="P434" s="263">
        <v>56.45</v>
      </c>
      <c r="Q434" s="263">
        <v>143</v>
      </c>
      <c r="R434" s="257" t="s">
        <v>3740</v>
      </c>
      <c r="S434" s="257" t="s">
        <v>4344</v>
      </c>
      <c r="T434" s="256" t="s">
        <v>3742</v>
      </c>
      <c r="U434" s="256" t="s">
        <v>438</v>
      </c>
      <c r="V434" s="256" t="s">
        <v>3743</v>
      </c>
      <c r="W434" s="257"/>
      <c r="X434" s="264" t="s">
        <v>4345</v>
      </c>
    </row>
    <row r="435" spans="1:24">
      <c r="A435" s="253">
        <v>46073</v>
      </c>
      <c r="B435" s="253">
        <v>46073</v>
      </c>
      <c r="C435" s="254">
        <f t="shared" si="0"/>
        <v>8</v>
      </c>
      <c r="D435" s="255" t="s">
        <v>4326</v>
      </c>
      <c r="E435" s="256"/>
      <c r="F435" s="257">
        <v>2910074349</v>
      </c>
      <c r="G435" s="257">
        <v>3197002473</v>
      </c>
      <c r="H435" s="258">
        <v>1584</v>
      </c>
      <c r="I435" s="259" t="s">
        <v>3767</v>
      </c>
      <c r="J435" s="260" t="s">
        <v>4361</v>
      </c>
      <c r="K435" s="261"/>
      <c r="L435" s="261">
        <v>282.77999999999997</v>
      </c>
      <c r="M435" s="261"/>
      <c r="N435" s="262">
        <v>1</v>
      </c>
      <c r="O435" s="258">
        <v>9</v>
      </c>
      <c r="P435" s="263">
        <v>57.02</v>
      </c>
      <c r="Q435" s="263">
        <v>127</v>
      </c>
      <c r="R435" s="257" t="s">
        <v>3740</v>
      </c>
      <c r="S435" s="257" t="s">
        <v>4344</v>
      </c>
      <c r="T435" s="256" t="s">
        <v>3742</v>
      </c>
      <c r="U435" s="256" t="s">
        <v>438</v>
      </c>
      <c r="V435" s="256" t="s">
        <v>3743</v>
      </c>
      <c r="W435" s="257"/>
      <c r="X435" s="264" t="s">
        <v>4345</v>
      </c>
    </row>
    <row r="436" spans="1:24">
      <c r="A436" s="253">
        <v>46073</v>
      </c>
      <c r="B436" s="253">
        <v>46073</v>
      </c>
      <c r="C436" s="254">
        <f t="shared" si="0"/>
        <v>8</v>
      </c>
      <c r="D436" s="255" t="s">
        <v>4329</v>
      </c>
      <c r="E436" s="256"/>
      <c r="F436" s="257">
        <v>2910074350</v>
      </c>
      <c r="G436" s="257">
        <v>3197002475</v>
      </c>
      <c r="H436" s="258">
        <v>2112</v>
      </c>
      <c r="I436" s="259" t="s">
        <v>3767</v>
      </c>
      <c r="J436" s="260" t="s">
        <v>4362</v>
      </c>
      <c r="K436" s="261"/>
      <c r="L436" s="261">
        <v>358.17</v>
      </c>
      <c r="M436" s="261"/>
      <c r="N436" s="262">
        <v>1</v>
      </c>
      <c r="O436" s="258">
        <v>12</v>
      </c>
      <c r="P436" s="263">
        <v>76.03</v>
      </c>
      <c r="Q436" s="263">
        <v>159</v>
      </c>
      <c r="R436" s="257" t="s">
        <v>3740</v>
      </c>
      <c r="S436" s="257" t="s">
        <v>4344</v>
      </c>
      <c r="T436" s="256" t="s">
        <v>3742</v>
      </c>
      <c r="U436" s="256" t="s">
        <v>438</v>
      </c>
      <c r="V436" s="256" t="s">
        <v>3743</v>
      </c>
      <c r="W436" s="257"/>
      <c r="X436" s="264" t="s">
        <v>4345</v>
      </c>
    </row>
    <row r="437" spans="1:24">
      <c r="A437" s="198">
        <v>46080</v>
      </c>
      <c r="B437" s="198">
        <v>46080</v>
      </c>
      <c r="C437" s="184">
        <f t="shared" si="0"/>
        <v>9</v>
      </c>
      <c r="D437" s="252" t="s">
        <v>4306</v>
      </c>
      <c r="E437" s="193"/>
      <c r="F437" s="6">
        <v>2910074501</v>
      </c>
      <c r="G437" s="6">
        <v>3197002480</v>
      </c>
      <c r="H437" s="199">
        <v>2112</v>
      </c>
      <c r="I437" s="200" t="s">
        <v>3748</v>
      </c>
      <c r="J437" s="201" t="s">
        <v>4363</v>
      </c>
      <c r="K437" s="202"/>
      <c r="L437" s="202">
        <v>2290</v>
      </c>
      <c r="M437" s="202"/>
      <c r="N437" s="203">
        <v>1</v>
      </c>
      <c r="O437" s="199">
        <v>12</v>
      </c>
      <c r="P437" s="204">
        <v>82.37</v>
      </c>
      <c r="Q437" s="204">
        <v>161</v>
      </c>
      <c r="R437" s="6" t="s">
        <v>3740</v>
      </c>
      <c r="S437" s="6" t="s">
        <v>4364</v>
      </c>
      <c r="T437" s="193" t="s">
        <v>3742</v>
      </c>
      <c r="U437" s="193" t="s">
        <v>438</v>
      </c>
      <c r="V437" s="193" t="s">
        <v>3743</v>
      </c>
      <c r="W437" s="6" t="s">
        <v>4365</v>
      </c>
      <c r="X437" s="6" t="s">
        <v>3765</v>
      </c>
    </row>
    <row r="438" spans="1:24">
      <c r="A438" s="198">
        <v>46080</v>
      </c>
      <c r="B438" s="198">
        <v>46080</v>
      </c>
      <c r="C438" s="184">
        <f t="shared" si="0"/>
        <v>9</v>
      </c>
      <c r="D438" s="252" t="s">
        <v>4306</v>
      </c>
      <c r="E438" s="193"/>
      <c r="F438" s="6">
        <v>2910074502</v>
      </c>
      <c r="G438" s="6">
        <v>3197002481</v>
      </c>
      <c r="H438" s="199">
        <v>2112</v>
      </c>
      <c r="I438" s="200" t="s">
        <v>3748</v>
      </c>
      <c r="J438" s="201" t="s">
        <v>4366</v>
      </c>
      <c r="K438" s="202"/>
      <c r="L438" s="202">
        <v>2290</v>
      </c>
      <c r="M438" s="202"/>
      <c r="N438" s="203">
        <v>1</v>
      </c>
      <c r="O438" s="199">
        <v>12</v>
      </c>
      <c r="P438" s="204">
        <v>82.37</v>
      </c>
      <c r="Q438" s="204">
        <v>165</v>
      </c>
      <c r="R438" s="6" t="s">
        <v>3740</v>
      </c>
      <c r="S438" s="6" t="s">
        <v>4364</v>
      </c>
      <c r="T438" s="193" t="s">
        <v>3742</v>
      </c>
      <c r="U438" s="193" t="s">
        <v>438</v>
      </c>
      <c r="V438" s="193" t="s">
        <v>3743</v>
      </c>
      <c r="W438" s="6" t="s">
        <v>4365</v>
      </c>
      <c r="X438" s="6" t="s">
        <v>3765</v>
      </c>
    </row>
    <row r="439" spans="1:24">
      <c r="A439" s="198">
        <v>46080</v>
      </c>
      <c r="B439" s="198">
        <v>46080</v>
      </c>
      <c r="C439" s="184">
        <f t="shared" si="0"/>
        <v>9</v>
      </c>
      <c r="D439" s="252" t="s">
        <v>4347</v>
      </c>
      <c r="E439" s="193"/>
      <c r="F439" s="6">
        <v>2910074509</v>
      </c>
      <c r="G439" s="6">
        <v>3197002524</v>
      </c>
      <c r="H439" s="199">
        <v>1728</v>
      </c>
      <c r="I439" s="200" t="s">
        <v>3767</v>
      </c>
      <c r="J439" s="201" t="s">
        <v>4367</v>
      </c>
      <c r="K439" s="202"/>
      <c r="L439" s="202">
        <v>616.89</v>
      </c>
      <c r="M439" s="202"/>
      <c r="N439" s="203">
        <v>1</v>
      </c>
      <c r="O439" s="199">
        <v>12</v>
      </c>
      <c r="P439" s="204">
        <v>124.42</v>
      </c>
      <c r="Q439" s="204">
        <v>191.76</v>
      </c>
      <c r="R439" s="6" t="s">
        <v>3740</v>
      </c>
      <c r="S439" s="6" t="s">
        <v>4368</v>
      </c>
      <c r="T439" s="193" t="s">
        <v>3742</v>
      </c>
      <c r="U439" s="193" t="s">
        <v>438</v>
      </c>
      <c r="V439" s="193" t="s">
        <v>3743</v>
      </c>
      <c r="W439" s="6"/>
      <c r="X439" s="6"/>
    </row>
    <row r="440" spans="1:24">
      <c r="A440" s="198">
        <v>46080</v>
      </c>
      <c r="B440" s="198">
        <v>46080</v>
      </c>
      <c r="C440" s="184">
        <f t="shared" si="0"/>
        <v>9</v>
      </c>
      <c r="D440" s="252" t="s">
        <v>4347</v>
      </c>
      <c r="E440" s="193"/>
      <c r="F440" s="6">
        <v>2910074510</v>
      </c>
      <c r="G440" s="6">
        <v>3197002525</v>
      </c>
      <c r="H440" s="199">
        <v>3456</v>
      </c>
      <c r="I440" s="200" t="s">
        <v>3767</v>
      </c>
      <c r="J440" s="201" t="s">
        <v>4369</v>
      </c>
      <c r="K440" s="202"/>
      <c r="L440" s="202">
        <v>1233.77</v>
      </c>
      <c r="M440" s="202"/>
      <c r="N440" s="203">
        <v>2</v>
      </c>
      <c r="O440" s="199">
        <v>24</v>
      </c>
      <c r="P440" s="204">
        <v>248.83</v>
      </c>
      <c r="Q440" s="204">
        <v>383.51</v>
      </c>
      <c r="R440" s="6" t="s">
        <v>3740</v>
      </c>
      <c r="S440" s="6" t="s">
        <v>4368</v>
      </c>
      <c r="T440" s="193" t="s">
        <v>3742</v>
      </c>
      <c r="U440" s="193" t="s">
        <v>438</v>
      </c>
      <c r="V440" s="193" t="s">
        <v>3743</v>
      </c>
      <c r="W440" s="6"/>
      <c r="X440" s="6"/>
    </row>
    <row r="441" spans="1:24">
      <c r="A441" s="198">
        <v>46080</v>
      </c>
      <c r="B441" s="198">
        <v>46080</v>
      </c>
      <c r="C441" s="184">
        <f t="shared" si="0"/>
        <v>9</v>
      </c>
      <c r="D441" s="252" t="s">
        <v>4349</v>
      </c>
      <c r="E441" s="193"/>
      <c r="F441" s="6">
        <v>2910074511</v>
      </c>
      <c r="G441" s="6">
        <v>3197002533</v>
      </c>
      <c r="H441" s="199">
        <v>3456</v>
      </c>
      <c r="I441" s="200" t="s">
        <v>3767</v>
      </c>
      <c r="J441" s="201" t="s">
        <v>4370</v>
      </c>
      <c r="K441" s="202"/>
      <c r="L441" s="202">
        <v>1233.77</v>
      </c>
      <c r="M441" s="202"/>
      <c r="N441" s="203">
        <v>2</v>
      </c>
      <c r="O441" s="199">
        <v>24</v>
      </c>
      <c r="P441" s="204">
        <v>248.83</v>
      </c>
      <c r="Q441" s="204">
        <v>383.51</v>
      </c>
      <c r="R441" s="6" t="s">
        <v>3740</v>
      </c>
      <c r="S441" s="6" t="s">
        <v>4368</v>
      </c>
      <c r="T441" s="193" t="s">
        <v>3742</v>
      </c>
      <c r="U441" s="193" t="s">
        <v>438</v>
      </c>
      <c r="V441" s="193" t="s">
        <v>3743</v>
      </c>
      <c r="W441" s="6"/>
      <c r="X441" s="6"/>
    </row>
    <row r="442" spans="1:24">
      <c r="A442" s="198">
        <v>46080</v>
      </c>
      <c r="B442" s="198">
        <v>46080</v>
      </c>
      <c r="C442" s="184">
        <f t="shared" si="0"/>
        <v>9</v>
      </c>
      <c r="D442" s="252" t="s">
        <v>4349</v>
      </c>
      <c r="E442" s="193"/>
      <c r="F442" s="6">
        <v>2910074512</v>
      </c>
      <c r="G442" s="6">
        <v>3197002534</v>
      </c>
      <c r="H442" s="199">
        <v>3456</v>
      </c>
      <c r="I442" s="200" t="s">
        <v>3767</v>
      </c>
      <c r="J442" s="201" t="s">
        <v>4371</v>
      </c>
      <c r="K442" s="202"/>
      <c r="L442" s="202">
        <v>1233.77</v>
      </c>
      <c r="M442" s="202"/>
      <c r="N442" s="203">
        <v>2</v>
      </c>
      <c r="O442" s="199">
        <v>24</v>
      </c>
      <c r="P442" s="204">
        <v>248.83</v>
      </c>
      <c r="Q442" s="204">
        <v>383.51</v>
      </c>
      <c r="R442" s="6" t="s">
        <v>3740</v>
      </c>
      <c r="S442" s="6" t="s">
        <v>4368</v>
      </c>
      <c r="T442" s="193" t="s">
        <v>3742</v>
      </c>
      <c r="U442" s="193" t="s">
        <v>438</v>
      </c>
      <c r="V442" s="193" t="s">
        <v>3743</v>
      </c>
      <c r="W442" s="6"/>
      <c r="X442" s="6"/>
    </row>
    <row r="443" spans="1:24">
      <c r="A443" s="198">
        <v>46080</v>
      </c>
      <c r="B443" s="198">
        <v>46080</v>
      </c>
      <c r="C443" s="184">
        <f t="shared" si="0"/>
        <v>9</v>
      </c>
      <c r="D443" s="252" t="s">
        <v>4332</v>
      </c>
      <c r="E443" s="193"/>
      <c r="F443" s="6">
        <v>2910074513</v>
      </c>
      <c r="G443" s="6">
        <v>3197002496</v>
      </c>
      <c r="H443" s="199">
        <v>2112</v>
      </c>
      <c r="I443" s="200" t="s">
        <v>3751</v>
      </c>
      <c r="J443" s="201" t="s">
        <v>4372</v>
      </c>
      <c r="K443" s="202"/>
      <c r="L443" s="202">
        <v>569.41999999999996</v>
      </c>
      <c r="M443" s="202"/>
      <c r="N443" s="203">
        <v>1</v>
      </c>
      <c r="O443" s="199">
        <v>12</v>
      </c>
      <c r="P443" s="204">
        <v>78.14</v>
      </c>
      <c r="Q443" s="204">
        <v>177</v>
      </c>
      <c r="R443" s="6" t="s">
        <v>3740</v>
      </c>
      <c r="S443" s="6" t="s">
        <v>4368</v>
      </c>
      <c r="T443" s="193" t="s">
        <v>3742</v>
      </c>
      <c r="U443" s="193" t="s">
        <v>438</v>
      </c>
      <c r="V443" s="193" t="s">
        <v>3743</v>
      </c>
      <c r="W443" s="6"/>
      <c r="X443" s="6"/>
    </row>
    <row r="444" spans="1:24">
      <c r="A444" s="198">
        <v>46080</v>
      </c>
      <c r="B444" s="198">
        <v>46080</v>
      </c>
      <c r="C444" s="184">
        <f t="shared" si="0"/>
        <v>9</v>
      </c>
      <c r="D444" s="252" t="s">
        <v>4270</v>
      </c>
      <c r="E444" s="193"/>
      <c r="F444" s="6">
        <v>2910074514</v>
      </c>
      <c r="G444" s="6">
        <v>3197002542</v>
      </c>
      <c r="H444" s="199">
        <v>3840</v>
      </c>
      <c r="I444" s="200" t="s">
        <v>3759</v>
      </c>
      <c r="J444" s="201" t="s">
        <v>4373</v>
      </c>
      <c r="K444" s="202"/>
      <c r="L444" s="202">
        <v>551.79</v>
      </c>
      <c r="M444" s="202"/>
      <c r="N444" s="203">
        <v>1</v>
      </c>
      <c r="O444" s="199">
        <v>12</v>
      </c>
      <c r="P444" s="204">
        <v>76.8</v>
      </c>
      <c r="Q444" s="204">
        <v>171.52</v>
      </c>
      <c r="R444" s="6" t="s">
        <v>3740</v>
      </c>
      <c r="S444" s="6" t="s">
        <v>4368</v>
      </c>
      <c r="T444" s="193" t="s">
        <v>3742</v>
      </c>
      <c r="U444" s="193" t="s">
        <v>438</v>
      </c>
      <c r="V444" s="193" t="s">
        <v>3743</v>
      </c>
      <c r="W444" s="6"/>
      <c r="X444" s="6"/>
    </row>
    <row r="445" spans="1:24">
      <c r="A445" s="198">
        <v>46080</v>
      </c>
      <c r="B445" s="198">
        <v>46080</v>
      </c>
      <c r="C445" s="184">
        <f t="shared" si="0"/>
        <v>9</v>
      </c>
      <c r="D445" s="252" t="s">
        <v>4270</v>
      </c>
      <c r="E445" s="193"/>
      <c r="F445" s="6">
        <v>2910074515</v>
      </c>
      <c r="G445" s="6">
        <v>3197002543</v>
      </c>
      <c r="H445" s="199">
        <v>3840</v>
      </c>
      <c r="I445" s="200" t="s">
        <v>3759</v>
      </c>
      <c r="J445" s="201" t="s">
        <v>4374</v>
      </c>
      <c r="K445" s="202"/>
      <c r="L445" s="202">
        <v>551.79</v>
      </c>
      <c r="M445" s="202"/>
      <c r="N445" s="203">
        <v>1</v>
      </c>
      <c r="O445" s="199">
        <v>12</v>
      </c>
      <c r="P445" s="204">
        <v>76.8</v>
      </c>
      <c r="Q445" s="204">
        <v>171.52</v>
      </c>
      <c r="R445" s="6" t="s">
        <v>3740</v>
      </c>
      <c r="S445" s="6" t="s">
        <v>4368</v>
      </c>
      <c r="T445" s="193" t="s">
        <v>3742</v>
      </c>
      <c r="U445" s="193" t="s">
        <v>438</v>
      </c>
      <c r="V445" s="193" t="s">
        <v>3743</v>
      </c>
      <c r="W445" s="6"/>
      <c r="X445" s="6"/>
    </row>
    <row r="446" spans="1:24">
      <c r="A446" s="198">
        <v>46080</v>
      </c>
      <c r="B446" s="198">
        <v>46080</v>
      </c>
      <c r="C446" s="184">
        <f t="shared" si="0"/>
        <v>9</v>
      </c>
      <c r="D446" s="252" t="s">
        <v>4326</v>
      </c>
      <c r="E446" s="193"/>
      <c r="F446" s="6">
        <v>2910074516</v>
      </c>
      <c r="G446" s="6">
        <v>3197002566</v>
      </c>
      <c r="H446" s="199">
        <v>2112</v>
      </c>
      <c r="I446" s="200" t="s">
        <v>3767</v>
      </c>
      <c r="J446" s="201" t="s">
        <v>4375</v>
      </c>
      <c r="K446" s="202"/>
      <c r="L446" s="202">
        <v>508.94</v>
      </c>
      <c r="M446" s="202"/>
      <c r="N446" s="203">
        <v>1</v>
      </c>
      <c r="O446" s="199">
        <v>12</v>
      </c>
      <c r="P446" s="204">
        <v>76.03</v>
      </c>
      <c r="Q446" s="204">
        <v>101.03</v>
      </c>
      <c r="R446" s="6" t="s">
        <v>3740</v>
      </c>
      <c r="S446" s="6" t="s">
        <v>4368</v>
      </c>
      <c r="T446" s="193" t="s">
        <v>3742</v>
      </c>
      <c r="U446" s="193" t="s">
        <v>438</v>
      </c>
      <c r="V446" s="193" t="s">
        <v>3743</v>
      </c>
      <c r="W446" s="6"/>
      <c r="X446" s="6"/>
    </row>
    <row r="447" spans="1:24">
      <c r="A447" s="198">
        <v>46080</v>
      </c>
      <c r="B447" s="198">
        <v>46080</v>
      </c>
      <c r="C447" s="184">
        <f t="shared" si="0"/>
        <v>9</v>
      </c>
      <c r="D447" s="252" t="s">
        <v>4326</v>
      </c>
      <c r="E447" s="193"/>
      <c r="F447" s="6">
        <v>2910074517</v>
      </c>
      <c r="G447" s="6">
        <v>3197002567</v>
      </c>
      <c r="H447" s="199">
        <v>2112</v>
      </c>
      <c r="I447" s="200" t="s">
        <v>3767</v>
      </c>
      <c r="J447" s="201" t="s">
        <v>4376</v>
      </c>
      <c r="K447" s="202"/>
      <c r="L447" s="202">
        <v>508.94</v>
      </c>
      <c r="M447" s="202"/>
      <c r="N447" s="203">
        <v>1</v>
      </c>
      <c r="O447" s="199">
        <v>12</v>
      </c>
      <c r="P447" s="204">
        <v>76.03</v>
      </c>
      <c r="Q447" s="204">
        <v>101.03</v>
      </c>
      <c r="R447" s="6" t="s">
        <v>3740</v>
      </c>
      <c r="S447" s="6" t="s">
        <v>4368</v>
      </c>
      <c r="T447" s="193" t="s">
        <v>3742</v>
      </c>
      <c r="U447" s="193" t="s">
        <v>438</v>
      </c>
      <c r="V447" s="193" t="s">
        <v>3743</v>
      </c>
      <c r="W447" s="6"/>
      <c r="X447" s="6"/>
    </row>
    <row r="448" spans="1:24">
      <c r="A448" s="198">
        <v>46080</v>
      </c>
      <c r="B448" s="198">
        <v>46080</v>
      </c>
      <c r="C448" s="184">
        <f t="shared" si="0"/>
        <v>9</v>
      </c>
      <c r="D448" s="252" t="s">
        <v>4329</v>
      </c>
      <c r="E448" s="193"/>
      <c r="F448" s="6">
        <v>2910074518</v>
      </c>
      <c r="G448" s="6">
        <v>3197002476</v>
      </c>
      <c r="H448" s="199">
        <v>2112</v>
      </c>
      <c r="I448" s="200" t="s">
        <v>3767</v>
      </c>
      <c r="J448" s="201" t="s">
        <v>4377</v>
      </c>
      <c r="K448" s="202"/>
      <c r="L448" s="202">
        <v>508.94</v>
      </c>
      <c r="M448" s="202"/>
      <c r="N448" s="203">
        <v>1</v>
      </c>
      <c r="O448" s="199">
        <v>12</v>
      </c>
      <c r="P448" s="204">
        <v>76.03</v>
      </c>
      <c r="Q448" s="204">
        <v>101.03</v>
      </c>
      <c r="R448" s="6" t="s">
        <v>3740</v>
      </c>
      <c r="S448" s="6" t="s">
        <v>4368</v>
      </c>
      <c r="T448" s="193" t="s">
        <v>3742</v>
      </c>
      <c r="U448" s="193" t="s">
        <v>438</v>
      </c>
      <c r="V448" s="193" t="s">
        <v>3743</v>
      </c>
      <c r="W448" s="6"/>
      <c r="X448" s="6"/>
    </row>
    <row r="449" spans="1:24">
      <c r="A449" s="198">
        <v>46084</v>
      </c>
      <c r="B449" s="198">
        <v>46084</v>
      </c>
      <c r="C449" s="184">
        <f t="shared" si="0"/>
        <v>10</v>
      </c>
      <c r="D449" s="252" t="s">
        <v>4347</v>
      </c>
      <c r="E449" s="193"/>
      <c r="F449" s="6">
        <v>2910074581</v>
      </c>
      <c r="G449" s="6">
        <v>3197002526</v>
      </c>
      <c r="H449" s="199">
        <v>1728</v>
      </c>
      <c r="I449" s="200" t="s">
        <v>3767</v>
      </c>
      <c r="J449" s="201" t="s">
        <v>4918</v>
      </c>
      <c r="K449" s="202"/>
      <c r="L449" s="202">
        <v>3596.84</v>
      </c>
      <c r="M449" s="202"/>
      <c r="N449" s="203">
        <v>1</v>
      </c>
      <c r="O449" s="199">
        <v>12</v>
      </c>
      <c r="P449" s="204">
        <v>124.42</v>
      </c>
      <c r="Q449" s="204">
        <v>194</v>
      </c>
      <c r="R449" s="6" t="s">
        <v>3740</v>
      </c>
      <c r="S449" s="6" t="s">
        <v>4919</v>
      </c>
      <c r="T449" s="193" t="s">
        <v>3742</v>
      </c>
      <c r="U449" s="193" t="s">
        <v>438</v>
      </c>
      <c r="V449" s="193" t="s">
        <v>3743</v>
      </c>
      <c r="W449" s="6" t="s">
        <v>4394</v>
      </c>
      <c r="X449" s="6"/>
    </row>
    <row r="450" spans="1:24">
      <c r="A450" s="198">
        <v>46084</v>
      </c>
      <c r="B450" s="198">
        <v>46084</v>
      </c>
      <c r="C450" s="184">
        <f t="shared" si="0"/>
        <v>10</v>
      </c>
      <c r="D450" s="252" t="s">
        <v>4347</v>
      </c>
      <c r="E450" s="193"/>
      <c r="F450" s="6">
        <v>2910074582</v>
      </c>
      <c r="G450" s="6">
        <v>3197002527</v>
      </c>
      <c r="H450" s="199">
        <v>1728</v>
      </c>
      <c r="I450" s="200" t="s">
        <v>3767</v>
      </c>
      <c r="J450" s="201" t="s">
        <v>4920</v>
      </c>
      <c r="K450" s="202"/>
      <c r="L450" s="202">
        <v>3596.84</v>
      </c>
      <c r="M450" s="202"/>
      <c r="N450" s="203">
        <v>1</v>
      </c>
      <c r="O450" s="199">
        <v>12</v>
      </c>
      <c r="P450" s="204">
        <v>124.42</v>
      </c>
      <c r="Q450" s="204">
        <v>195</v>
      </c>
      <c r="R450" s="6" t="s">
        <v>3740</v>
      </c>
      <c r="S450" s="6" t="s">
        <v>4919</v>
      </c>
      <c r="T450" s="193" t="s">
        <v>3742</v>
      </c>
      <c r="U450" s="193" t="s">
        <v>438</v>
      </c>
      <c r="V450" s="193" t="s">
        <v>3743</v>
      </c>
      <c r="W450" s="6" t="s">
        <v>4394</v>
      </c>
      <c r="X450" s="6"/>
    </row>
    <row r="451" spans="1:24">
      <c r="A451" s="198">
        <v>46084</v>
      </c>
      <c r="B451" s="198">
        <v>46084</v>
      </c>
      <c r="C451" s="184">
        <f t="shared" ref="C451:C468" si="1">IF(A451&lt;&gt;"",_xlfn.ISOWEEKNUM(A451),"")</f>
        <v>10</v>
      </c>
      <c r="D451" s="252" t="s">
        <v>4329</v>
      </c>
      <c r="E451" s="193"/>
      <c r="F451" s="6">
        <v>2910074583</v>
      </c>
      <c r="G451" s="6">
        <v>3197002584</v>
      </c>
      <c r="H451" s="199">
        <v>4224</v>
      </c>
      <c r="I451" s="200" t="s">
        <v>3767</v>
      </c>
      <c r="J451" s="201" t="s">
        <v>4921</v>
      </c>
      <c r="K451" s="202"/>
      <c r="L451" s="202">
        <v>5934.83</v>
      </c>
      <c r="M451" s="202"/>
      <c r="N451" s="203">
        <v>2</v>
      </c>
      <c r="O451" s="199">
        <v>24</v>
      </c>
      <c r="P451" s="204">
        <v>152.06</v>
      </c>
      <c r="Q451" s="204">
        <v>324</v>
      </c>
      <c r="R451" s="6" t="s">
        <v>3740</v>
      </c>
      <c r="S451" s="6" t="s">
        <v>4919</v>
      </c>
      <c r="T451" s="193" t="s">
        <v>3742</v>
      </c>
      <c r="U451" s="193" t="s">
        <v>438</v>
      </c>
      <c r="V451" s="193" t="s">
        <v>3743</v>
      </c>
      <c r="W451" s="6" t="s">
        <v>4390</v>
      </c>
      <c r="X451" s="6"/>
    </row>
    <row r="452" spans="1:24">
      <c r="A452" s="198">
        <v>46084</v>
      </c>
      <c r="B452" s="198">
        <v>46084</v>
      </c>
      <c r="C452" s="184">
        <f t="shared" si="1"/>
        <v>10</v>
      </c>
      <c r="D452" s="252" t="s">
        <v>4329</v>
      </c>
      <c r="E452" s="193"/>
      <c r="F452" s="6">
        <v>2910074584</v>
      </c>
      <c r="G452" s="6">
        <v>3197002588</v>
      </c>
      <c r="H452" s="199">
        <v>4224</v>
      </c>
      <c r="I452" s="200" t="s">
        <v>3767</v>
      </c>
      <c r="J452" s="201" t="s">
        <v>4922</v>
      </c>
      <c r="K452" s="202"/>
      <c r="L452" s="202">
        <v>5934.83</v>
      </c>
      <c r="M452" s="202"/>
      <c r="N452" s="203">
        <v>2</v>
      </c>
      <c r="O452" s="199">
        <v>24</v>
      </c>
      <c r="P452" s="204">
        <v>152.06</v>
      </c>
      <c r="Q452" s="204">
        <v>322</v>
      </c>
      <c r="R452" s="6" t="s">
        <v>3740</v>
      </c>
      <c r="S452" s="6" t="s">
        <v>4919</v>
      </c>
      <c r="T452" s="193" t="s">
        <v>3742</v>
      </c>
      <c r="U452" s="193" t="s">
        <v>438</v>
      </c>
      <c r="V452" s="193" t="s">
        <v>3743</v>
      </c>
      <c r="W452" s="6" t="s">
        <v>4390</v>
      </c>
      <c r="X452" s="6"/>
    </row>
    <row r="453" spans="1:24">
      <c r="A453" s="198">
        <v>46084</v>
      </c>
      <c r="B453" s="198">
        <v>46084</v>
      </c>
      <c r="C453" s="184">
        <f t="shared" si="1"/>
        <v>10</v>
      </c>
      <c r="D453" s="252" t="s">
        <v>4275</v>
      </c>
      <c r="E453" s="193"/>
      <c r="F453" s="6">
        <v>2910074585</v>
      </c>
      <c r="G453" s="6">
        <v>3197002497</v>
      </c>
      <c r="H453" s="199">
        <v>3840</v>
      </c>
      <c r="I453" s="200" t="s">
        <v>3872</v>
      </c>
      <c r="J453" s="201" t="s">
        <v>4923</v>
      </c>
      <c r="K453" s="202"/>
      <c r="L453" s="202">
        <v>3188</v>
      </c>
      <c r="M453" s="202"/>
      <c r="N453" s="203">
        <v>1</v>
      </c>
      <c r="O453" s="199">
        <v>12</v>
      </c>
      <c r="P453" s="204">
        <v>103.68</v>
      </c>
      <c r="Q453" s="204">
        <v>163</v>
      </c>
      <c r="R453" s="6" t="s">
        <v>3740</v>
      </c>
      <c r="S453" s="6" t="s">
        <v>4919</v>
      </c>
      <c r="T453" s="193" t="s">
        <v>3742</v>
      </c>
      <c r="U453" s="193" t="s">
        <v>438</v>
      </c>
      <c r="V453" s="193" t="s">
        <v>3743</v>
      </c>
      <c r="W453" s="6" t="s">
        <v>4385</v>
      </c>
      <c r="X453" s="6"/>
    </row>
    <row r="454" spans="1:24">
      <c r="A454" s="198">
        <v>46084</v>
      </c>
      <c r="B454" s="198">
        <v>46084</v>
      </c>
      <c r="C454" s="184">
        <f t="shared" si="1"/>
        <v>10</v>
      </c>
      <c r="D454" s="252" t="s">
        <v>4275</v>
      </c>
      <c r="E454" s="193"/>
      <c r="F454" s="6">
        <v>2910074586</v>
      </c>
      <c r="G454" s="6">
        <v>3197002498</v>
      </c>
      <c r="H454" s="199">
        <v>11520</v>
      </c>
      <c r="I454" s="200" t="s">
        <v>3872</v>
      </c>
      <c r="J454" s="201">
        <v>19060</v>
      </c>
      <c r="K454" s="202"/>
      <c r="L454" s="202" t="s">
        <v>3745</v>
      </c>
      <c r="M454" s="202"/>
      <c r="N454" s="203">
        <v>3</v>
      </c>
      <c r="O454" s="199">
        <v>36</v>
      </c>
      <c r="P454" s="204">
        <v>311.04000000000002</v>
      </c>
      <c r="Q454" s="204">
        <v>492</v>
      </c>
      <c r="R454" s="6" t="s">
        <v>3740</v>
      </c>
      <c r="S454" s="6" t="s">
        <v>4919</v>
      </c>
      <c r="T454" s="193" t="s">
        <v>3742</v>
      </c>
      <c r="U454" s="193" t="s">
        <v>438</v>
      </c>
      <c r="V454" s="193" t="s">
        <v>3743</v>
      </c>
      <c r="W454" s="6" t="s">
        <v>4385</v>
      </c>
      <c r="X454" s="6"/>
    </row>
    <row r="455" spans="1:24">
      <c r="A455" s="198">
        <v>46087</v>
      </c>
      <c r="B455" s="198">
        <v>46087</v>
      </c>
      <c r="C455" s="184">
        <f t="shared" si="1"/>
        <v>10</v>
      </c>
      <c r="D455" s="252" t="s">
        <v>4347</v>
      </c>
      <c r="E455" s="193"/>
      <c r="F455" s="6">
        <v>2910074762</v>
      </c>
      <c r="G455" s="6">
        <v>3197002527</v>
      </c>
      <c r="H455" s="199">
        <v>1728</v>
      </c>
      <c r="I455" s="200" t="s">
        <v>3767</v>
      </c>
      <c r="J455" s="201">
        <v>19243</v>
      </c>
      <c r="K455" s="202"/>
      <c r="L455" s="202" t="s">
        <v>3745</v>
      </c>
      <c r="M455" s="202"/>
      <c r="N455" s="203">
        <v>1</v>
      </c>
      <c r="O455" s="199">
        <v>12</v>
      </c>
      <c r="P455" s="204">
        <v>124.42</v>
      </c>
      <c r="Q455" s="204">
        <v>199</v>
      </c>
      <c r="R455" s="6" t="s">
        <v>3740</v>
      </c>
      <c r="S455" s="6" t="s">
        <v>4924</v>
      </c>
      <c r="T455" s="193" t="s">
        <v>3742</v>
      </c>
      <c r="U455" s="193" t="s">
        <v>438</v>
      </c>
      <c r="V455" s="193" t="s">
        <v>3743</v>
      </c>
      <c r="W455" s="6"/>
      <c r="X455" s="192" t="s">
        <v>4925</v>
      </c>
    </row>
    <row r="456" spans="1:24">
      <c r="A456" s="198">
        <v>46087</v>
      </c>
      <c r="B456" s="198">
        <v>46087</v>
      </c>
      <c r="C456" s="314">
        <f t="shared" si="1"/>
        <v>10</v>
      </c>
      <c r="D456" s="315" t="s">
        <v>4270</v>
      </c>
      <c r="E456" s="185"/>
      <c r="F456" s="161">
        <v>2910074765</v>
      </c>
      <c r="G456" s="161">
        <v>3197002543</v>
      </c>
      <c r="H456" s="186">
        <v>3840</v>
      </c>
      <c r="I456" s="187" t="s">
        <v>3759</v>
      </c>
      <c r="J456" s="188">
        <v>19238</v>
      </c>
      <c r="K456" s="189"/>
      <c r="L456" s="189" t="s">
        <v>3745</v>
      </c>
      <c r="M456" s="189"/>
      <c r="N456" s="190">
        <v>1</v>
      </c>
      <c r="O456" s="186">
        <v>12</v>
      </c>
      <c r="P456" s="191">
        <v>76.8</v>
      </c>
      <c r="Q456" s="191">
        <v>167</v>
      </c>
      <c r="R456" s="161" t="s">
        <v>3740</v>
      </c>
      <c r="S456" s="6" t="s">
        <v>4924</v>
      </c>
      <c r="T456" s="185" t="s">
        <v>3742</v>
      </c>
      <c r="U456" s="185" t="s">
        <v>438</v>
      </c>
      <c r="V456" s="185" t="s">
        <v>3743</v>
      </c>
      <c r="W456" s="161"/>
      <c r="X456" s="192" t="s">
        <v>4925</v>
      </c>
    </row>
    <row r="457" spans="1:24">
      <c r="A457" s="198">
        <v>46087</v>
      </c>
      <c r="B457" s="198">
        <v>46087</v>
      </c>
      <c r="C457" s="184">
        <f t="shared" si="1"/>
        <v>10</v>
      </c>
      <c r="D457" s="252" t="s">
        <v>4270</v>
      </c>
      <c r="E457" s="193"/>
      <c r="F457" s="6">
        <v>2910074766</v>
      </c>
      <c r="G457" s="6">
        <v>3197002544</v>
      </c>
      <c r="H457" s="199">
        <v>3840</v>
      </c>
      <c r="I457" s="200" t="s">
        <v>3759</v>
      </c>
      <c r="J457" s="201">
        <v>19237</v>
      </c>
      <c r="K457" s="202"/>
      <c r="L457" s="202" t="s">
        <v>3745</v>
      </c>
      <c r="M457" s="202"/>
      <c r="N457" s="203">
        <v>1</v>
      </c>
      <c r="O457" s="199">
        <v>12</v>
      </c>
      <c r="P457" s="204">
        <v>76.8</v>
      </c>
      <c r="Q457" s="204">
        <v>167</v>
      </c>
      <c r="R457" s="6" t="s">
        <v>3740</v>
      </c>
      <c r="S457" s="6" t="s">
        <v>4924</v>
      </c>
      <c r="T457" s="193" t="s">
        <v>3742</v>
      </c>
      <c r="U457" s="193" t="s">
        <v>438</v>
      </c>
      <c r="V457" s="193" t="s">
        <v>3743</v>
      </c>
      <c r="W457" s="6"/>
      <c r="X457" s="192" t="s">
        <v>4925</v>
      </c>
    </row>
    <row r="458" spans="1:24">
      <c r="A458" s="198">
        <v>46087</v>
      </c>
      <c r="B458" s="198">
        <v>46087</v>
      </c>
      <c r="C458" s="184">
        <f t="shared" si="1"/>
        <v>10</v>
      </c>
      <c r="D458" s="252" t="s">
        <v>4357</v>
      </c>
      <c r="E458" s="193"/>
      <c r="F458" s="6">
        <v>2910074767</v>
      </c>
      <c r="G458" s="6">
        <v>3197002538</v>
      </c>
      <c r="H458" s="199">
        <v>2012</v>
      </c>
      <c r="I458" s="200" t="s">
        <v>3759</v>
      </c>
      <c r="J458" s="201">
        <v>19244</v>
      </c>
      <c r="K458" s="202"/>
      <c r="L458" s="202" t="s">
        <v>3745</v>
      </c>
      <c r="M458" s="202"/>
      <c r="N458" s="203">
        <v>1</v>
      </c>
      <c r="O458" s="199">
        <v>12</v>
      </c>
      <c r="P458" s="204">
        <v>56.34</v>
      </c>
      <c r="Q458" s="204">
        <v>129</v>
      </c>
      <c r="R458" s="6" t="s">
        <v>3740</v>
      </c>
      <c r="S458" s="6" t="s">
        <v>4924</v>
      </c>
      <c r="T458" s="193" t="s">
        <v>3742</v>
      </c>
      <c r="U458" s="193" t="s">
        <v>438</v>
      </c>
      <c r="V458" s="193" t="s">
        <v>3743</v>
      </c>
      <c r="W458" s="6"/>
      <c r="X458" s="192" t="s">
        <v>4925</v>
      </c>
    </row>
    <row r="459" spans="1:24">
      <c r="A459" s="198">
        <v>46087</v>
      </c>
      <c r="B459" s="198">
        <v>46087</v>
      </c>
      <c r="C459" s="184">
        <f t="shared" si="1"/>
        <v>10</v>
      </c>
      <c r="D459" s="252" t="s">
        <v>4326</v>
      </c>
      <c r="E459" s="193"/>
      <c r="F459" s="6">
        <v>2910074768</v>
      </c>
      <c r="G459" s="6">
        <v>3197002587</v>
      </c>
      <c r="H459" s="199">
        <v>2112</v>
      </c>
      <c r="I459" s="200" t="s">
        <v>3767</v>
      </c>
      <c r="J459" s="201">
        <v>19240</v>
      </c>
      <c r="K459" s="202"/>
      <c r="L459" s="202" t="s">
        <v>3745</v>
      </c>
      <c r="M459" s="202"/>
      <c r="N459" s="203">
        <v>1</v>
      </c>
      <c r="O459" s="199">
        <v>12</v>
      </c>
      <c r="P459" s="204">
        <v>76.03</v>
      </c>
      <c r="Q459" s="204">
        <v>164</v>
      </c>
      <c r="R459" s="6" t="s">
        <v>3740</v>
      </c>
      <c r="S459" s="6" t="s">
        <v>4924</v>
      </c>
      <c r="T459" s="193" t="s">
        <v>3742</v>
      </c>
      <c r="U459" s="193" t="s">
        <v>438</v>
      </c>
      <c r="V459" s="193" t="s">
        <v>3743</v>
      </c>
      <c r="W459" s="6"/>
      <c r="X459" s="192" t="s">
        <v>4925</v>
      </c>
    </row>
    <row r="460" spans="1:24">
      <c r="A460" s="198">
        <v>46087</v>
      </c>
      <c r="B460" s="198">
        <v>46087</v>
      </c>
      <c r="C460" s="184">
        <f t="shared" si="1"/>
        <v>10</v>
      </c>
      <c r="D460" s="252" t="s">
        <v>4326</v>
      </c>
      <c r="E460" s="193"/>
      <c r="F460" s="6">
        <v>2910074769</v>
      </c>
      <c r="G460" s="6">
        <v>3197002567</v>
      </c>
      <c r="H460" s="199">
        <v>2112</v>
      </c>
      <c r="I460" s="200" t="s">
        <v>3767</v>
      </c>
      <c r="J460" s="201">
        <v>19239</v>
      </c>
      <c r="K460" s="202"/>
      <c r="L460" s="202" t="s">
        <v>3745</v>
      </c>
      <c r="M460" s="202"/>
      <c r="N460" s="203">
        <v>1</v>
      </c>
      <c r="O460" s="199">
        <v>12</v>
      </c>
      <c r="P460" s="204">
        <v>76.03</v>
      </c>
      <c r="Q460" s="204">
        <v>164</v>
      </c>
      <c r="R460" s="6" t="s">
        <v>3740</v>
      </c>
      <c r="S460" s="6" t="s">
        <v>4924</v>
      </c>
      <c r="T460" s="193" t="s">
        <v>3742</v>
      </c>
      <c r="U460" s="193" t="s">
        <v>438</v>
      </c>
      <c r="V460" s="193" t="s">
        <v>3743</v>
      </c>
      <c r="W460" s="6"/>
      <c r="X460" s="192" t="s">
        <v>4925</v>
      </c>
    </row>
    <row r="461" spans="1:24">
      <c r="A461" s="198">
        <v>46087</v>
      </c>
      <c r="B461" s="198">
        <v>46087</v>
      </c>
      <c r="C461" s="184">
        <f t="shared" si="1"/>
        <v>10</v>
      </c>
      <c r="D461" s="252" t="s">
        <v>4329</v>
      </c>
      <c r="E461" s="193"/>
      <c r="F461" s="6">
        <v>2910074770</v>
      </c>
      <c r="G461" s="6">
        <v>3197002580</v>
      </c>
      <c r="H461" s="199">
        <v>2112</v>
      </c>
      <c r="I461" s="200" t="s">
        <v>3767</v>
      </c>
      <c r="J461" s="201">
        <v>19241</v>
      </c>
      <c r="K461" s="202"/>
      <c r="L461" s="202" t="s">
        <v>3745</v>
      </c>
      <c r="M461" s="202"/>
      <c r="N461" s="203">
        <v>1</v>
      </c>
      <c r="O461" s="199">
        <v>12</v>
      </c>
      <c r="P461" s="204">
        <v>76.03</v>
      </c>
      <c r="Q461" s="204">
        <v>159</v>
      </c>
      <c r="R461" s="6" t="s">
        <v>3740</v>
      </c>
      <c r="S461" s="6" t="s">
        <v>4924</v>
      </c>
      <c r="T461" s="193" t="s">
        <v>3742</v>
      </c>
      <c r="U461" s="193" t="s">
        <v>438</v>
      </c>
      <c r="V461" s="193" t="s">
        <v>3743</v>
      </c>
      <c r="W461" s="6"/>
      <c r="X461" s="192" t="s">
        <v>4925</v>
      </c>
    </row>
    <row r="462" spans="1:24">
      <c r="A462" s="198">
        <v>46087</v>
      </c>
      <c r="B462" s="198">
        <v>46087</v>
      </c>
      <c r="C462" s="184">
        <f t="shared" si="1"/>
        <v>10</v>
      </c>
      <c r="D462" s="252" t="s">
        <v>4329</v>
      </c>
      <c r="E462" s="193"/>
      <c r="F462" s="6">
        <v>2910074771</v>
      </c>
      <c r="G462" s="6">
        <v>3197002573</v>
      </c>
      <c r="H462" s="199">
        <v>2112</v>
      </c>
      <c r="I462" s="200" t="s">
        <v>3767</v>
      </c>
      <c r="J462" s="201">
        <v>19242</v>
      </c>
      <c r="K462" s="202"/>
      <c r="L462" s="202" t="s">
        <v>3745</v>
      </c>
      <c r="M462" s="202"/>
      <c r="N462" s="203">
        <v>1</v>
      </c>
      <c r="O462" s="199">
        <v>12</v>
      </c>
      <c r="P462" s="204">
        <v>76.03</v>
      </c>
      <c r="Q462" s="204">
        <v>159</v>
      </c>
      <c r="R462" s="6" t="s">
        <v>3740</v>
      </c>
      <c r="S462" s="6" t="s">
        <v>4924</v>
      </c>
      <c r="T462" s="193" t="s">
        <v>3742</v>
      </c>
      <c r="U462" s="193" t="s">
        <v>438</v>
      </c>
      <c r="V462" s="193" t="s">
        <v>3743</v>
      </c>
      <c r="W462" s="6"/>
      <c r="X462" s="197" t="s">
        <v>4925</v>
      </c>
    </row>
    <row r="463" spans="1:24">
      <c r="A463" s="198">
        <v>46091</v>
      </c>
      <c r="B463" s="198">
        <v>46091</v>
      </c>
      <c r="C463" s="184">
        <f t="shared" si="1"/>
        <v>11</v>
      </c>
      <c r="D463" s="252" t="s">
        <v>4329</v>
      </c>
      <c r="E463" s="193"/>
      <c r="F463" s="6">
        <v>2910074793</v>
      </c>
      <c r="G463" s="6">
        <v>3197002592</v>
      </c>
      <c r="H463" s="199">
        <v>2112</v>
      </c>
      <c r="I463" s="200" t="s">
        <v>3767</v>
      </c>
      <c r="J463" s="201" t="s">
        <v>5398</v>
      </c>
      <c r="K463" s="202"/>
      <c r="L463" s="202">
        <v>1969.16</v>
      </c>
      <c r="M463" s="202"/>
      <c r="N463" s="203">
        <v>1</v>
      </c>
      <c r="O463" s="199">
        <v>12</v>
      </c>
      <c r="P463" s="204">
        <v>76.03</v>
      </c>
      <c r="Q463" s="204">
        <v>161</v>
      </c>
      <c r="R463" s="6" t="s">
        <v>3740</v>
      </c>
      <c r="S463" s="6" t="s">
        <v>5399</v>
      </c>
      <c r="T463" s="193" t="s">
        <v>3742</v>
      </c>
      <c r="U463" s="193" t="s">
        <v>438</v>
      </c>
      <c r="V463" s="193" t="s">
        <v>3743</v>
      </c>
      <c r="W463" s="6" t="s">
        <v>4390</v>
      </c>
      <c r="X463" s="6"/>
    </row>
    <row r="464" spans="1:24">
      <c r="A464" s="198">
        <v>46091</v>
      </c>
      <c r="B464" s="198">
        <v>46091</v>
      </c>
      <c r="C464" s="184">
        <f t="shared" si="1"/>
        <v>11</v>
      </c>
      <c r="D464" s="252" t="s">
        <v>4275</v>
      </c>
      <c r="E464" s="193"/>
      <c r="F464" s="6">
        <v>2910074794</v>
      </c>
      <c r="G464" s="6">
        <v>3197002498</v>
      </c>
      <c r="H464" s="199">
        <v>3840</v>
      </c>
      <c r="I464" s="200" t="s">
        <v>3872</v>
      </c>
      <c r="J464" s="201" t="s">
        <v>5400</v>
      </c>
      <c r="K464" s="202"/>
      <c r="L464" s="202">
        <v>2115.54</v>
      </c>
      <c r="M464" s="202"/>
      <c r="N464" s="203">
        <v>1</v>
      </c>
      <c r="O464" s="199">
        <v>12</v>
      </c>
      <c r="P464" s="204">
        <v>103.68</v>
      </c>
      <c r="Q464" s="204">
        <v>164</v>
      </c>
      <c r="R464" s="6" t="s">
        <v>3740</v>
      </c>
      <c r="S464" s="6" t="s">
        <v>5399</v>
      </c>
      <c r="T464" s="193" t="s">
        <v>3742</v>
      </c>
      <c r="U464" s="193" t="s">
        <v>438</v>
      </c>
      <c r="V464" s="193" t="s">
        <v>3743</v>
      </c>
      <c r="W464" s="6" t="s">
        <v>4385</v>
      </c>
      <c r="X464" s="6"/>
    </row>
    <row r="465" spans="1:24">
      <c r="A465" s="198">
        <v>46091</v>
      </c>
      <c r="B465" s="198">
        <v>46091</v>
      </c>
      <c r="C465" s="184">
        <f t="shared" si="1"/>
        <v>11</v>
      </c>
      <c r="D465" s="252" t="s">
        <v>4275</v>
      </c>
      <c r="E465" s="193"/>
      <c r="F465" s="6">
        <v>2910074795</v>
      </c>
      <c r="G465" s="6">
        <v>3197002500</v>
      </c>
      <c r="H465" s="199">
        <v>7680</v>
      </c>
      <c r="I465" s="200" t="s">
        <v>3872</v>
      </c>
      <c r="J465" s="201" t="s">
        <v>5401</v>
      </c>
      <c r="K465" s="202"/>
      <c r="L465" s="202">
        <v>4231.08</v>
      </c>
      <c r="M465" s="202"/>
      <c r="N465" s="203">
        <v>2</v>
      </c>
      <c r="O465" s="199">
        <v>24</v>
      </c>
      <c r="P465" s="204">
        <v>207.36</v>
      </c>
      <c r="Q465" s="204">
        <v>328</v>
      </c>
      <c r="R465" s="6" t="s">
        <v>3740</v>
      </c>
      <c r="S465" s="6" t="s">
        <v>5399</v>
      </c>
      <c r="T465" s="193" t="s">
        <v>3742</v>
      </c>
      <c r="U465" s="193" t="s">
        <v>438</v>
      </c>
      <c r="V465" s="193" t="s">
        <v>3743</v>
      </c>
      <c r="W465" s="6" t="s">
        <v>4385</v>
      </c>
      <c r="X465" s="6"/>
    </row>
    <row r="466" spans="1:24">
      <c r="A466" s="198">
        <v>46091</v>
      </c>
      <c r="B466" s="198">
        <v>46091</v>
      </c>
      <c r="C466" s="184">
        <f t="shared" si="1"/>
        <v>11</v>
      </c>
      <c r="D466" s="252" t="s">
        <v>4275</v>
      </c>
      <c r="E466" s="193"/>
      <c r="F466" s="6">
        <v>2910074796</v>
      </c>
      <c r="G466" s="6">
        <v>3197002501</v>
      </c>
      <c r="H466" s="199">
        <v>3840</v>
      </c>
      <c r="I466" s="200" t="s">
        <v>3872</v>
      </c>
      <c r="J466" s="201" t="s">
        <v>5402</v>
      </c>
      <c r="K466" s="202"/>
      <c r="L466" s="202">
        <v>2115.54</v>
      </c>
      <c r="M466" s="202"/>
      <c r="N466" s="203">
        <v>1</v>
      </c>
      <c r="O466" s="199">
        <v>12</v>
      </c>
      <c r="P466" s="204">
        <v>103.68</v>
      </c>
      <c r="Q466" s="204">
        <v>164</v>
      </c>
      <c r="R466" s="6" t="s">
        <v>3740</v>
      </c>
      <c r="S466" s="6" t="s">
        <v>5399</v>
      </c>
      <c r="T466" s="193" t="s">
        <v>3742</v>
      </c>
      <c r="U466" s="193" t="s">
        <v>438</v>
      </c>
      <c r="V466" s="193" t="s">
        <v>3743</v>
      </c>
      <c r="W466" s="6" t="s">
        <v>4385</v>
      </c>
      <c r="X466" s="6"/>
    </row>
    <row r="467" spans="1:24">
      <c r="A467" s="198">
        <v>46091</v>
      </c>
      <c r="B467" s="198">
        <v>46091</v>
      </c>
      <c r="C467" s="184">
        <f t="shared" si="1"/>
        <v>11</v>
      </c>
      <c r="D467" s="252" t="s">
        <v>4349</v>
      </c>
      <c r="E467" s="193"/>
      <c r="F467" s="6">
        <v>2910074797</v>
      </c>
      <c r="G467" s="6">
        <v>3197002535</v>
      </c>
      <c r="H467" s="199">
        <v>5184</v>
      </c>
      <c r="I467" s="200" t="s">
        <v>3767</v>
      </c>
      <c r="J467" s="201" t="s">
        <v>5403</v>
      </c>
      <c r="K467" s="202"/>
      <c r="L467" s="202">
        <v>7160.52</v>
      </c>
      <c r="M467" s="202"/>
      <c r="N467" s="203">
        <v>3</v>
      </c>
      <c r="O467" s="199">
        <v>36</v>
      </c>
      <c r="P467" s="204">
        <v>373.25</v>
      </c>
      <c r="Q467" s="204">
        <v>581</v>
      </c>
      <c r="R467" s="6" t="s">
        <v>3740</v>
      </c>
      <c r="S467" s="6" t="s">
        <v>5399</v>
      </c>
      <c r="T467" s="193" t="s">
        <v>3742</v>
      </c>
      <c r="U467" s="193" t="s">
        <v>438</v>
      </c>
      <c r="V467" s="193" t="s">
        <v>3743</v>
      </c>
      <c r="W467" s="6" t="s">
        <v>5404</v>
      </c>
      <c r="X467" s="6"/>
    </row>
    <row r="468" spans="1:24">
      <c r="A468" s="198">
        <v>46091</v>
      </c>
      <c r="B468" s="198">
        <v>46091</v>
      </c>
      <c r="C468" s="184">
        <f t="shared" si="1"/>
        <v>11</v>
      </c>
      <c r="D468" s="252" t="s">
        <v>4349</v>
      </c>
      <c r="E468" s="193"/>
      <c r="F468" s="6">
        <v>2910074798</v>
      </c>
      <c r="G468" s="6">
        <v>3197002536</v>
      </c>
      <c r="H468" s="199">
        <v>3456</v>
      </c>
      <c r="I468" s="200" t="s">
        <v>3767</v>
      </c>
      <c r="J468" s="201" t="s">
        <v>5405</v>
      </c>
      <c r="K468" s="202"/>
      <c r="L468" s="202">
        <v>4773.68</v>
      </c>
      <c r="M468" s="202"/>
      <c r="N468" s="203">
        <v>2</v>
      </c>
      <c r="O468" s="199">
        <v>24</v>
      </c>
      <c r="P468" s="204">
        <v>248.83</v>
      </c>
      <c r="Q468" s="204">
        <v>389</v>
      </c>
      <c r="R468" s="6" t="s">
        <v>3740</v>
      </c>
      <c r="S468" s="6" t="s">
        <v>5399</v>
      </c>
      <c r="T468" s="193" t="s">
        <v>3742</v>
      </c>
      <c r="U468" s="193" t="s">
        <v>438</v>
      </c>
      <c r="V468" s="193" t="s">
        <v>3743</v>
      </c>
      <c r="W468" s="6" t="s">
        <v>5404</v>
      </c>
      <c r="X468" s="6"/>
    </row>
  </sheetData>
  <conditionalFormatting sqref="A362:V371">
    <cfRule type="expression" dxfId="864" priority="21">
      <formula>MOD($AA362,2)=0</formula>
    </cfRule>
  </conditionalFormatting>
  <conditionalFormatting sqref="A304:X318">
    <cfRule type="expression" dxfId="863" priority="41">
      <formula>MOD(#REF!,2)=0</formula>
    </cfRule>
  </conditionalFormatting>
  <conditionalFormatting sqref="A319:X350">
    <cfRule type="expression" dxfId="862" priority="32">
      <formula>MOD($AC319,2)=0</formula>
    </cfRule>
  </conditionalFormatting>
  <conditionalFormatting sqref="A351:X356">
    <cfRule type="expression" dxfId="861" priority="31">
      <formula>MOD(#REF!,2)=0</formula>
    </cfRule>
  </conditionalFormatting>
  <conditionalFormatting sqref="A357:X361">
    <cfRule type="expression" dxfId="860" priority="27">
      <formula>MOD(#REF!,2)=0</formula>
    </cfRule>
  </conditionalFormatting>
  <conditionalFormatting sqref="A404:X448">
    <cfRule type="expression" dxfId="859" priority="12">
      <formula>MOD(#REF!,2)=0</formula>
    </cfRule>
  </conditionalFormatting>
  <conditionalFormatting sqref="A449:X462">
    <cfRule type="expression" dxfId="858" priority="8">
      <formula>MOD(#REF!,2)=0</formula>
    </cfRule>
  </conditionalFormatting>
  <conditionalFormatting sqref="A463:X468">
    <cfRule type="expression" dxfId="857" priority="4">
      <formula>MOD(#REF!,2)=0</formula>
    </cfRule>
  </conditionalFormatting>
  <conditionalFormatting sqref="A2:AC118 A119:Y122 A142:Y161 A162:AC200 A210:AC216 A223:AC255 A268:AC303 Z119:AC161 A123:W141 Y123:Y141 A201:W209 Y201:AC209 A217:W222 Y217:AC222 A256:W267 Y256:AC267">
    <cfRule type="expression" dxfId="856" priority="44">
      <formula>MOD($AC2,2)=0</formula>
    </cfRule>
  </conditionalFormatting>
  <conditionalFormatting sqref="A372:AC375 A376:R377 T376:AC377">
    <cfRule type="expression" dxfId="855" priority="17">
      <formula>MOD($AC372,2)=0</formula>
    </cfRule>
  </conditionalFormatting>
  <conditionalFormatting sqref="A378:AC389 W390:AC403 A390:C403">
    <cfRule type="expression" dxfId="854" priority="14">
      <formula>MOD($AC378,2)=0</formula>
    </cfRule>
  </conditionalFormatting>
  <conditionalFormatting sqref="F1">
    <cfRule type="duplicateValues" dxfId="853" priority="48"/>
  </conditionalFormatting>
  <conditionalFormatting sqref="F2:F303">
    <cfRule type="duplicateValues" dxfId="852" priority="46"/>
  </conditionalFormatting>
  <conditionalFormatting sqref="F304:F318">
    <cfRule type="duplicateValues" dxfId="851" priority="40"/>
  </conditionalFormatting>
  <conditionalFormatting sqref="F319:F329">
    <cfRule type="duplicateValues" dxfId="850" priority="37"/>
  </conditionalFormatting>
  <conditionalFormatting sqref="F330:F350">
    <cfRule type="duplicateValues" dxfId="849" priority="34"/>
  </conditionalFormatting>
  <conditionalFormatting sqref="F351:F356">
    <cfRule type="duplicateValues" dxfId="848" priority="30"/>
  </conditionalFormatting>
  <conditionalFormatting sqref="F357:F361">
    <cfRule type="duplicateValues" dxfId="847" priority="26"/>
  </conditionalFormatting>
  <conditionalFormatting sqref="F362:F371">
    <cfRule type="duplicateValues" dxfId="846" priority="23"/>
  </conditionalFormatting>
  <conditionalFormatting sqref="F372:F386">
    <cfRule type="duplicateValues" dxfId="845" priority="19"/>
  </conditionalFormatting>
  <conditionalFormatting sqref="F387:F389">
    <cfRule type="duplicateValues" dxfId="844" priority="16"/>
  </conditionalFormatting>
  <conditionalFormatting sqref="F404:F448">
    <cfRule type="duplicateValues" dxfId="843" priority="10"/>
  </conditionalFormatting>
  <conditionalFormatting sqref="F449:F462">
    <cfRule type="duplicateValues" dxfId="842" priority="7"/>
  </conditionalFormatting>
  <conditionalFormatting sqref="F463:F468">
    <cfRule type="duplicateValues" dxfId="841" priority="3"/>
  </conditionalFormatting>
  <conditionalFormatting sqref="J1">
    <cfRule type="duplicateValues" dxfId="840" priority="47"/>
  </conditionalFormatting>
  <conditionalFormatting sqref="J2:J303">
    <cfRule type="duplicateValues" dxfId="839" priority="45"/>
  </conditionalFormatting>
  <conditionalFormatting sqref="J304:J318">
    <cfRule type="duplicateValues" dxfId="838" priority="39"/>
  </conditionalFormatting>
  <conditionalFormatting sqref="J319:J329">
    <cfRule type="duplicateValues" dxfId="837" priority="36"/>
  </conditionalFormatting>
  <conditionalFormatting sqref="J330:J350">
    <cfRule type="duplicateValues" dxfId="836" priority="33"/>
  </conditionalFormatting>
  <conditionalFormatting sqref="J351:J356">
    <cfRule type="duplicateValues" dxfId="835" priority="29"/>
  </conditionalFormatting>
  <conditionalFormatting sqref="J357:J361">
    <cfRule type="duplicateValues" dxfId="834" priority="25"/>
  </conditionalFormatting>
  <conditionalFormatting sqref="J362:J371">
    <cfRule type="duplicateValues" dxfId="833" priority="22"/>
  </conditionalFormatting>
  <conditionalFormatting sqref="J372:J386">
    <cfRule type="duplicateValues" dxfId="832" priority="20"/>
  </conditionalFormatting>
  <conditionalFormatting sqref="J387:J389">
    <cfRule type="duplicateValues" dxfId="831" priority="15"/>
  </conditionalFormatting>
  <conditionalFormatting sqref="J404:J448">
    <cfRule type="duplicateValues" dxfId="830" priority="11"/>
  </conditionalFormatting>
  <conditionalFormatting sqref="J449:J462">
    <cfRule type="duplicateValues" dxfId="829" priority="6"/>
  </conditionalFormatting>
  <conditionalFormatting sqref="J463:J468">
    <cfRule type="duplicateValues" dxfId="828" priority="2"/>
  </conditionalFormatting>
  <conditionalFormatting sqref="X1:X122">
    <cfRule type="containsText" dxfId="827" priority="43" operator="containsText" text="nema draft">
      <formula>NOT(ISERROR(SEARCH("nema draft",X1)))</formula>
    </cfRule>
  </conditionalFormatting>
  <conditionalFormatting sqref="X142:X200 X210:X216 X223:X255">
    <cfRule type="containsText" dxfId="826" priority="42" operator="containsText" text="nema draft">
      <formula>NOT(ISERROR(SEARCH("nema draft",X142)))</formula>
    </cfRule>
  </conditionalFormatting>
  <conditionalFormatting sqref="X268:X318">
    <cfRule type="containsText" dxfId="825" priority="38" operator="containsText" text="nema draft">
      <formula>NOT(ISERROR(SEARCH("nema draft",X268)))</formula>
    </cfRule>
  </conditionalFormatting>
  <conditionalFormatting sqref="X351:X361">
    <cfRule type="containsText" dxfId="824" priority="24" operator="containsText" text="nema draft">
      <formula>NOT(ISERROR(SEARCH("nema draft",X351)))</formula>
    </cfRule>
  </conditionalFormatting>
  <conditionalFormatting sqref="X372:X386">
    <cfRule type="containsText" dxfId="823" priority="18" operator="containsText" text="nema draft">
      <formula>NOT(ISERROR(SEARCH("nema draft",X372)))</formula>
    </cfRule>
  </conditionalFormatting>
  <conditionalFormatting sqref="X387:X454">
    <cfRule type="containsText" dxfId="822" priority="5" operator="containsText" text="nema draft">
      <formula>NOT(ISERROR(SEARCH("nema draft",X387)))</formula>
    </cfRule>
  </conditionalFormatting>
  <conditionalFormatting sqref="X463:X468">
    <cfRule type="containsText" dxfId="821" priority="1" operator="containsText" text="nema draft">
      <formula>NOT(ISERROR(SEARCH("nema draft",X463)))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A17F-7B0B-4A18-A2D2-788F58EA7629}">
  <dimension ref="A1:P15"/>
  <sheetViews>
    <sheetView workbookViewId="0">
      <selection activeCell="A3" sqref="A3"/>
    </sheetView>
  </sheetViews>
  <sheetFormatPr defaultRowHeight="14.5"/>
  <cols>
    <col min="1" max="1" width="12.90625" bestFit="1" customWidth="1"/>
    <col min="2" max="2" width="21.1796875" bestFit="1" customWidth="1"/>
    <col min="3" max="3" width="16" bestFit="1" customWidth="1"/>
    <col min="4" max="4" width="16.26953125" bestFit="1" customWidth="1"/>
    <col min="5" max="5" width="16.08984375" bestFit="1" customWidth="1"/>
    <col min="6" max="6" width="11.1796875" bestFit="1" customWidth="1"/>
    <col min="7" max="7" width="8.81640625" bestFit="1" customWidth="1"/>
    <col min="16" max="16" width="57.26953125" customWidth="1"/>
  </cols>
  <sheetData>
    <row r="1" spans="1:16" ht="16">
      <c r="A1" s="321" t="s">
        <v>4378</v>
      </c>
      <c r="B1" s="322" t="s">
        <v>4381</v>
      </c>
      <c r="C1" s="322" t="s">
        <v>4382</v>
      </c>
      <c r="D1" s="322" t="s">
        <v>5416</v>
      </c>
      <c r="E1" s="322" t="s">
        <v>5417</v>
      </c>
      <c r="F1" s="323" t="s">
        <v>5415</v>
      </c>
      <c r="G1" s="323" t="s">
        <v>4191</v>
      </c>
      <c r="H1" s="324" t="s">
        <v>14</v>
      </c>
      <c r="P1" s="334" t="s">
        <v>6410</v>
      </c>
    </row>
    <row r="2" spans="1:16" ht="16">
      <c r="A2" s="325" t="s">
        <v>4272</v>
      </c>
      <c r="B2" s="326" t="s">
        <v>4270</v>
      </c>
      <c r="C2" s="326" t="s">
        <v>4388</v>
      </c>
      <c r="D2" s="326" t="s">
        <v>5418</v>
      </c>
      <c r="E2" s="326" t="s">
        <v>5419</v>
      </c>
      <c r="F2" s="239">
        <v>11000</v>
      </c>
      <c r="G2" s="80" t="s">
        <v>4193</v>
      </c>
      <c r="H2" s="80" t="s">
        <v>539</v>
      </c>
      <c r="J2">
        <v>9338</v>
      </c>
      <c r="P2" s="334" t="s">
        <v>6411</v>
      </c>
    </row>
    <row r="3" spans="1:16" ht="16">
      <c r="A3" s="325" t="s">
        <v>4277</v>
      </c>
      <c r="B3" s="326" t="s">
        <v>3761</v>
      </c>
      <c r="C3" s="326" t="s">
        <v>4388</v>
      </c>
      <c r="D3" s="326" t="s">
        <v>5420</v>
      </c>
      <c r="E3" s="326" t="s">
        <v>5419</v>
      </c>
      <c r="F3" s="168">
        <v>600</v>
      </c>
      <c r="G3" s="80" t="s">
        <v>4193</v>
      </c>
      <c r="H3" s="80" t="s">
        <v>539</v>
      </c>
      <c r="P3" s="334" t="s">
        <v>6412</v>
      </c>
    </row>
    <row r="4" spans="1:16" ht="16">
      <c r="A4" s="325" t="s">
        <v>4274</v>
      </c>
      <c r="B4" s="326" t="s">
        <v>3747</v>
      </c>
      <c r="C4" s="326" t="s">
        <v>4388</v>
      </c>
      <c r="D4" s="326" t="s">
        <v>5421</v>
      </c>
      <c r="E4" s="326" t="s">
        <v>3544</v>
      </c>
      <c r="F4" s="168">
        <v>23500</v>
      </c>
      <c r="G4" s="80" t="s">
        <v>4193</v>
      </c>
      <c r="H4" s="80" t="s">
        <v>539</v>
      </c>
      <c r="P4" s="334" t="s">
        <v>6413</v>
      </c>
    </row>
    <row r="5" spans="1:16" ht="16">
      <c r="F5" s="154">
        <f>SUM(F2:F4)</f>
        <v>35100</v>
      </c>
      <c r="P5" s="334" t="s">
        <v>6414</v>
      </c>
    </row>
    <row r="6" spans="1:16" ht="16">
      <c r="P6" s="334" t="s">
        <v>6415</v>
      </c>
    </row>
    <row r="7" spans="1:16" ht="16">
      <c r="P7" s="334" t="s">
        <v>6416</v>
      </c>
    </row>
    <row r="8" spans="1:16" ht="16">
      <c r="P8" s="334" t="s">
        <v>6417</v>
      </c>
    </row>
    <row r="9" spans="1:16" ht="16">
      <c r="F9">
        <v>20000</v>
      </c>
      <c r="P9" s="334" t="s">
        <v>6418</v>
      </c>
    </row>
    <row r="10" spans="1:16" ht="16">
      <c r="F10" s="146">
        <f>F2+F3</f>
        <v>11600</v>
      </c>
      <c r="P10" s="334" t="s">
        <v>6419</v>
      </c>
    </row>
    <row r="11" spans="1:16" ht="16">
      <c r="F11" s="146">
        <f>F9-F10</f>
        <v>8400</v>
      </c>
      <c r="P11" s="334" t="s">
        <v>6420</v>
      </c>
    </row>
    <row r="12" spans="1:16" ht="16">
      <c r="P12" s="334" t="s">
        <v>6421</v>
      </c>
    </row>
    <row r="13" spans="1:16" ht="16">
      <c r="P13" s="334" t="s">
        <v>6422</v>
      </c>
    </row>
    <row r="14" spans="1:16" ht="16">
      <c r="P14" s="334" t="s">
        <v>6423</v>
      </c>
    </row>
    <row r="15" spans="1:16" ht="16">
      <c r="P15" s="334" t="s">
        <v>6424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C26C-A8E5-485D-A9C2-B2DFD1690E7C}">
  <dimension ref="A1:K22"/>
  <sheetViews>
    <sheetView workbookViewId="0">
      <selection activeCell="F5" sqref="F5"/>
    </sheetView>
  </sheetViews>
  <sheetFormatPr defaultRowHeight="14.5"/>
  <cols>
    <col min="1" max="1" width="15.6328125" bestFit="1" customWidth="1"/>
    <col min="2" max="2" width="12.1796875" customWidth="1"/>
    <col min="3" max="3" width="27.81640625" customWidth="1"/>
    <col min="4" max="4" width="10.453125" bestFit="1" customWidth="1"/>
    <col min="5" max="5" width="15.7265625" bestFit="1" customWidth="1"/>
    <col min="6" max="6" width="12.08984375" bestFit="1" customWidth="1"/>
    <col min="8" max="8" width="27.6328125" customWidth="1"/>
    <col min="11" max="11" width="12.08984375" bestFit="1" customWidth="1"/>
  </cols>
  <sheetData>
    <row r="1" spans="1:11">
      <c r="A1" s="147" t="s">
        <v>4171</v>
      </c>
      <c r="K1" s="141">
        <v>178204</v>
      </c>
    </row>
    <row r="2" spans="1:11">
      <c r="B2" s="147" t="s">
        <v>4168</v>
      </c>
      <c r="F2" s="147" t="s">
        <v>4172</v>
      </c>
      <c r="G2" s="147"/>
      <c r="K2" s="141">
        <v>54127.77</v>
      </c>
    </row>
    <row r="3" spans="1:11">
      <c r="A3" s="211" t="s">
        <v>4162</v>
      </c>
      <c r="B3" s="141">
        <v>260255.19</v>
      </c>
      <c r="C3" s="147" t="s">
        <v>4167</v>
      </c>
      <c r="E3" s="211" t="s">
        <v>4162</v>
      </c>
      <c r="F3" s="141">
        <v>-2314.81</v>
      </c>
      <c r="G3" s="147" t="s">
        <v>4167</v>
      </c>
      <c r="K3" s="152">
        <f>SUM(K1:K2)</f>
        <v>232331.77</v>
      </c>
    </row>
    <row r="4" spans="1:11">
      <c r="B4" s="141">
        <v>57931.99</v>
      </c>
      <c r="C4" s="147" t="s">
        <v>4164</v>
      </c>
      <c r="F4" s="141">
        <v>79577.279999999999</v>
      </c>
      <c r="G4" s="147" t="s">
        <v>4164</v>
      </c>
      <c r="K4" s="146">
        <f>K3-F9</f>
        <v>16414.550000000017</v>
      </c>
    </row>
    <row r="5" spans="1:11" ht="72.5">
      <c r="B5" s="213">
        <v>30045.75</v>
      </c>
      <c r="C5" s="147" t="s">
        <v>4163</v>
      </c>
      <c r="F5" s="213">
        <v>54127.77</v>
      </c>
      <c r="G5" s="147" t="s">
        <v>4163</v>
      </c>
      <c r="H5" s="214" t="s">
        <v>4174</v>
      </c>
    </row>
    <row r="6" spans="1:11">
      <c r="B6" s="154">
        <f>SUM(B3:B5)</f>
        <v>348232.93</v>
      </c>
      <c r="F6" s="154">
        <f>SUM(F3:F5)</f>
        <v>131390.24</v>
      </c>
    </row>
    <row r="7" spans="1:11">
      <c r="A7" s="147" t="s">
        <v>4165</v>
      </c>
      <c r="B7" s="210">
        <v>231546.85</v>
      </c>
      <c r="E7" s="147" t="s">
        <v>4165</v>
      </c>
      <c r="F7" s="209">
        <v>224287.24</v>
      </c>
    </row>
    <row r="8" spans="1:11" ht="57.5" customHeight="1">
      <c r="A8" s="147" t="s">
        <v>4166</v>
      </c>
      <c r="B8" s="213">
        <v>329830.83</v>
      </c>
      <c r="C8" s="214" t="s">
        <v>4170</v>
      </c>
      <c r="D8" s="212"/>
      <c r="E8" s="147" t="s">
        <v>4166</v>
      </c>
      <c r="F8" s="152">
        <v>308814.21999999997</v>
      </c>
      <c r="H8" s="214" t="s">
        <v>4175</v>
      </c>
    </row>
    <row r="9" spans="1:11" ht="15" thickBot="1">
      <c r="A9" t="s">
        <v>4169</v>
      </c>
      <c r="B9" s="138">
        <f>B6-B7+B8</f>
        <v>446516.91000000003</v>
      </c>
      <c r="C9" s="147" t="s">
        <v>4173</v>
      </c>
      <c r="E9" t="s">
        <v>4169</v>
      </c>
      <c r="F9" s="138">
        <f>F6-F7+F8</f>
        <v>215917.21999999997</v>
      </c>
    </row>
    <row r="10" spans="1:11" ht="5.5" customHeight="1" thickBot="1">
      <c r="A10" s="217"/>
      <c r="B10" s="218"/>
      <c r="C10" s="218"/>
      <c r="D10" s="218"/>
      <c r="E10" s="218"/>
      <c r="F10" s="218"/>
      <c r="G10" s="218"/>
      <c r="H10" s="218"/>
      <c r="I10" s="218"/>
      <c r="J10" s="219"/>
    </row>
    <row r="11" spans="1:11">
      <c r="A11" s="147" t="s">
        <v>4176</v>
      </c>
      <c r="B11" s="146"/>
    </row>
    <row r="12" spans="1:11">
      <c r="B12" s="147" t="s">
        <v>4178</v>
      </c>
      <c r="F12" s="147" t="s">
        <v>4181</v>
      </c>
    </row>
    <row r="13" spans="1:11" ht="58">
      <c r="A13" s="211" t="s">
        <v>4162</v>
      </c>
      <c r="B13" s="141">
        <v>145157.76000000001</v>
      </c>
      <c r="C13" s="147" t="s">
        <v>4167</v>
      </c>
      <c r="E13" s="211" t="s">
        <v>4162</v>
      </c>
      <c r="F13" s="220">
        <v>18599.88</v>
      </c>
      <c r="G13" s="147" t="s">
        <v>4167</v>
      </c>
      <c r="H13" s="223" t="s">
        <v>4182</v>
      </c>
    </row>
    <row r="14" spans="1:11">
      <c r="B14" s="213">
        <v>1045.79</v>
      </c>
      <c r="C14" s="147" t="s">
        <v>4177</v>
      </c>
      <c r="F14" s="221">
        <v>4180.8</v>
      </c>
      <c r="G14" s="147" t="s">
        <v>4164</v>
      </c>
    </row>
    <row r="15" spans="1:11">
      <c r="B15" s="154">
        <f>SUM(B13:B14)</f>
        <v>146203.55000000002</v>
      </c>
      <c r="F15" s="152">
        <f>SUM(F13:F14)</f>
        <v>22780.68</v>
      </c>
    </row>
    <row r="16" spans="1:11" ht="58">
      <c r="A16" s="147" t="s">
        <v>4179</v>
      </c>
      <c r="B16" s="215">
        <v>27442</v>
      </c>
      <c r="C16" s="214" t="s">
        <v>4180</v>
      </c>
    </row>
    <row r="17" spans="1:8">
      <c r="A17" s="147" t="s">
        <v>4165</v>
      </c>
      <c r="B17" s="209">
        <v>107774.52</v>
      </c>
      <c r="E17" s="147" t="s">
        <v>4165</v>
      </c>
      <c r="F17" s="209">
        <v>6876.39</v>
      </c>
    </row>
    <row r="18" spans="1:8" ht="58">
      <c r="A18" s="147" t="s">
        <v>4166</v>
      </c>
      <c r="B18" s="213">
        <v>122398.2</v>
      </c>
      <c r="E18" s="147" t="s">
        <v>4166</v>
      </c>
      <c r="F18" s="213">
        <v>16504.330000000002</v>
      </c>
      <c r="H18" s="224" t="s">
        <v>4183</v>
      </c>
    </row>
    <row r="19" spans="1:8" ht="15" thickBot="1">
      <c r="A19" t="s">
        <v>4169</v>
      </c>
      <c r="B19" s="216">
        <f>(B15-B16-B17+B18)</f>
        <v>133385.23000000001</v>
      </c>
      <c r="E19" t="s">
        <v>4169</v>
      </c>
      <c r="F19" s="216">
        <f>(F15-F17+F18)</f>
        <v>32408.620000000003</v>
      </c>
    </row>
    <row r="20" spans="1:8" ht="15" thickTop="1"/>
    <row r="21" spans="1:8">
      <c r="B21">
        <v>135000</v>
      </c>
    </row>
    <row r="22" spans="1:8">
      <c r="B22" s="146">
        <f>B21-B19</f>
        <v>1614.7699999999895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0D0A-47A3-4338-A57F-6F9CF6B4A7A6}">
  <dimension ref="A1:J19"/>
  <sheetViews>
    <sheetView workbookViewId="0">
      <selection activeCell="C3" sqref="C3"/>
    </sheetView>
  </sheetViews>
  <sheetFormatPr defaultRowHeight="14.5"/>
  <cols>
    <col min="1" max="1" width="15.6328125" bestFit="1" customWidth="1"/>
    <col min="2" max="2" width="12.1796875" customWidth="1"/>
    <col min="3" max="3" width="30.6328125" customWidth="1"/>
    <col min="4" max="4" width="10.453125" bestFit="1" customWidth="1"/>
    <col min="5" max="5" width="15.7265625" bestFit="1" customWidth="1"/>
    <col min="6" max="6" width="12.08984375" bestFit="1" customWidth="1"/>
    <col min="8" max="8" width="30.1796875" bestFit="1" customWidth="1"/>
  </cols>
  <sheetData>
    <row r="1" spans="1:10">
      <c r="A1" s="147" t="s">
        <v>4171</v>
      </c>
    </row>
    <row r="2" spans="1:10">
      <c r="B2" s="147" t="s">
        <v>4168</v>
      </c>
      <c r="F2" s="147" t="s">
        <v>4172</v>
      </c>
      <c r="G2" s="147"/>
    </row>
    <row r="3" spans="1:10">
      <c r="A3" s="211" t="s">
        <v>4162</v>
      </c>
      <c r="B3" s="141">
        <v>325578.19</v>
      </c>
      <c r="C3" s="147" t="s">
        <v>6748</v>
      </c>
      <c r="E3" s="211" t="s">
        <v>4162</v>
      </c>
      <c r="F3" s="141">
        <v>40835.919999999998</v>
      </c>
      <c r="G3" s="147" t="s">
        <v>4167</v>
      </c>
      <c r="H3" s="349"/>
    </row>
    <row r="4" spans="1:10">
      <c r="B4" s="141">
        <v>181768.26</v>
      </c>
      <c r="C4" s="147" t="s">
        <v>6752</v>
      </c>
      <c r="F4" s="141">
        <v>97508.44</v>
      </c>
      <c r="G4" s="147" t="s">
        <v>4164</v>
      </c>
      <c r="H4" s="349" t="s">
        <v>6751</v>
      </c>
    </row>
    <row r="5" spans="1:10" ht="72.5">
      <c r="B5" s="344">
        <v>30534.83</v>
      </c>
      <c r="C5" s="147" t="s">
        <v>4163</v>
      </c>
      <c r="F5" s="344">
        <v>66305.210000000006</v>
      </c>
      <c r="G5" s="147" t="s">
        <v>4163</v>
      </c>
      <c r="H5" s="214" t="s">
        <v>6750</v>
      </c>
    </row>
    <row r="6" spans="1:10">
      <c r="B6" s="213">
        <v>4301</v>
      </c>
      <c r="C6" s="147" t="s">
        <v>6746</v>
      </c>
      <c r="F6" s="213"/>
      <c r="G6" s="147"/>
      <c r="H6" s="214"/>
    </row>
    <row r="7" spans="1:10">
      <c r="B7" s="154">
        <f>SUM(B3:B6)</f>
        <v>542182.28</v>
      </c>
      <c r="F7" s="154">
        <f>SUM(F3:F5)</f>
        <v>204649.57</v>
      </c>
    </row>
    <row r="8" spans="1:10">
      <c r="A8" s="147" t="s">
        <v>4165</v>
      </c>
      <c r="B8" s="210">
        <v>329830.83</v>
      </c>
      <c r="E8" s="147" t="s">
        <v>4165</v>
      </c>
      <c r="F8" s="209">
        <v>308814.21999999997</v>
      </c>
    </row>
    <row r="9" spans="1:10">
      <c r="A9" s="147"/>
      <c r="B9" s="210"/>
      <c r="E9" s="147" t="s">
        <v>6749</v>
      </c>
      <c r="F9" s="350">
        <v>31372.799999999999</v>
      </c>
    </row>
    <row r="10" spans="1:10">
      <c r="A10" s="147"/>
      <c r="B10" s="210"/>
      <c r="E10" s="147" t="s">
        <v>4179</v>
      </c>
      <c r="F10" s="209">
        <v>11600</v>
      </c>
    </row>
    <row r="11" spans="1:10" ht="71" customHeight="1">
      <c r="A11" s="348" t="s">
        <v>4166</v>
      </c>
      <c r="B11" s="213">
        <v>271456.52</v>
      </c>
      <c r="C11" s="347" t="s">
        <v>6747</v>
      </c>
      <c r="D11" s="212"/>
      <c r="E11" s="348" t="s">
        <v>4166</v>
      </c>
      <c r="F11" s="152">
        <v>249575.8</v>
      </c>
      <c r="H11" s="214" t="s">
        <v>6753</v>
      </c>
    </row>
    <row r="12" spans="1:10" ht="15" thickBot="1">
      <c r="A12" t="s">
        <v>4169</v>
      </c>
      <c r="B12" s="138">
        <f>B7-B8+B11</f>
        <v>483807.97000000003</v>
      </c>
      <c r="C12" s="147" t="s">
        <v>6745</v>
      </c>
      <c r="E12" t="s">
        <v>4169</v>
      </c>
      <c r="F12" s="138">
        <f>F7+F11-F8-F9-F10</f>
        <v>102438.35000000002</v>
      </c>
    </row>
    <row r="13" spans="1:10" ht="5.5" customHeight="1" thickBot="1">
      <c r="A13" s="217"/>
      <c r="B13" s="218"/>
      <c r="C13" s="218"/>
      <c r="D13" s="218"/>
      <c r="E13" s="218"/>
      <c r="F13" s="218"/>
      <c r="G13" s="218"/>
      <c r="H13" s="218"/>
      <c r="I13" s="218"/>
      <c r="J13" s="219"/>
    </row>
    <row r="15" spans="1:10">
      <c r="B15" s="346"/>
      <c r="F15">
        <v>102</v>
      </c>
    </row>
    <row r="17" spans="2:2">
      <c r="B17" s="146"/>
    </row>
    <row r="18" spans="2:2">
      <c r="B18" s="146"/>
    </row>
    <row r="19" spans="2:2">
      <c r="B19" s="146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898D-665B-4691-9745-B18A382C1CCF}">
  <dimension ref="A1:S63"/>
  <sheetViews>
    <sheetView topLeftCell="B48" workbookViewId="0">
      <selection activeCell="M54" sqref="M54"/>
    </sheetView>
  </sheetViews>
  <sheetFormatPr defaultRowHeight="14.5"/>
  <cols>
    <col min="1" max="1" width="25.453125" bestFit="1" customWidth="1"/>
    <col min="2" max="2" width="12.90625" bestFit="1" customWidth="1"/>
    <col min="3" max="3" width="11.1796875" bestFit="1" customWidth="1"/>
    <col min="4" max="4" width="11.08984375" bestFit="1" customWidth="1"/>
    <col min="5" max="5" width="4.453125" bestFit="1" customWidth="1"/>
    <col min="6" max="6" width="11.08984375" bestFit="1" customWidth="1"/>
    <col min="7" max="7" width="11.81640625" bestFit="1" customWidth="1"/>
    <col min="12" max="12" width="26.36328125" bestFit="1" customWidth="1"/>
    <col min="13" max="13" width="30.6328125" bestFit="1" customWidth="1"/>
    <col min="14" max="14" width="11" bestFit="1" customWidth="1"/>
    <col min="15" max="15" width="8.54296875" bestFit="1" customWidth="1"/>
    <col min="17" max="17" width="19.453125" bestFit="1" customWidth="1"/>
    <col min="18" max="18" width="14.36328125" bestFit="1" customWidth="1"/>
  </cols>
  <sheetData>
    <row r="1" spans="1:19" ht="23">
      <c r="A1" s="351" t="s">
        <v>6754</v>
      </c>
      <c r="B1" s="351" t="s">
        <v>6755</v>
      </c>
      <c r="C1" s="351" t="s">
        <v>6756</v>
      </c>
      <c r="D1" s="351" t="s">
        <v>6757</v>
      </c>
      <c r="E1" s="351" t="s">
        <v>2140</v>
      </c>
      <c r="F1" s="351" t="s">
        <v>6758</v>
      </c>
      <c r="L1" s="360" t="s">
        <v>6787</v>
      </c>
      <c r="M1" s="360" t="s">
        <v>6788</v>
      </c>
      <c r="N1" s="360" t="s">
        <v>1479</v>
      </c>
      <c r="O1" s="360" t="s">
        <v>6789</v>
      </c>
      <c r="P1" s="360" t="s">
        <v>6790</v>
      </c>
      <c r="Q1" s="360" t="s">
        <v>18</v>
      </c>
      <c r="R1" s="360" t="s">
        <v>4413</v>
      </c>
    </row>
    <row r="2" spans="1:19">
      <c r="A2" s="345" t="s">
        <v>6759</v>
      </c>
      <c r="B2" s="355" t="s">
        <v>6761</v>
      </c>
      <c r="C2" s="352">
        <v>46080</v>
      </c>
      <c r="D2" s="352">
        <v>46081</v>
      </c>
      <c r="E2" s="345" t="s">
        <v>118</v>
      </c>
      <c r="F2" s="357">
        <v>2290</v>
      </c>
      <c r="G2" t="s">
        <v>4365</v>
      </c>
      <c r="H2" t="s">
        <v>6879</v>
      </c>
      <c r="L2" s="361" t="s">
        <v>6791</v>
      </c>
      <c r="M2" s="362" t="s">
        <v>6792</v>
      </c>
      <c r="N2" s="362" t="s">
        <v>6729</v>
      </c>
      <c r="O2" s="363" t="s">
        <v>6793</v>
      </c>
      <c r="P2" s="364">
        <v>46104</v>
      </c>
      <c r="Q2" s="365" t="s">
        <v>6794</v>
      </c>
      <c r="R2" s="362" t="s">
        <v>6795</v>
      </c>
      <c r="S2" t="str">
        <f>VLOOKUP(R2,'[2]PROVISION MARZO 2026'!$A:$AU,47,0)</f>
        <v>ABIERTO</v>
      </c>
    </row>
    <row r="3" spans="1:19">
      <c r="A3" s="353" t="s">
        <v>6759</v>
      </c>
      <c r="B3" s="356" t="s">
        <v>6762</v>
      </c>
      <c r="C3" s="354">
        <v>46080</v>
      </c>
      <c r="D3" s="354">
        <v>46081</v>
      </c>
      <c r="E3" s="353" t="s">
        <v>118</v>
      </c>
      <c r="F3" s="358">
        <v>2290</v>
      </c>
      <c r="G3" t="s">
        <v>4365</v>
      </c>
      <c r="H3" t="s">
        <v>6879</v>
      </c>
      <c r="L3" s="361" t="s">
        <v>6791</v>
      </c>
      <c r="M3" s="362" t="s">
        <v>6792</v>
      </c>
      <c r="N3" s="362" t="s">
        <v>6796</v>
      </c>
      <c r="O3" s="363" t="s">
        <v>6793</v>
      </c>
      <c r="P3" s="364">
        <v>46104</v>
      </c>
      <c r="Q3" s="365" t="s">
        <v>6794</v>
      </c>
      <c r="R3" s="362" t="s">
        <v>6797</v>
      </c>
      <c r="S3" t="str">
        <f>VLOOKUP(R3,'[2]PROVISION MARZO 2026'!$A:$AU,47,0)</f>
        <v>ABIERTO</v>
      </c>
    </row>
    <row r="4" spans="1:19">
      <c r="A4" s="345" t="s">
        <v>6759</v>
      </c>
      <c r="B4" s="355" t="s">
        <v>6763</v>
      </c>
      <c r="C4" s="352">
        <v>46073</v>
      </c>
      <c r="D4" s="352">
        <v>46081</v>
      </c>
      <c r="E4" s="345" t="s">
        <v>118</v>
      </c>
      <c r="F4" s="357">
        <v>5890.4</v>
      </c>
      <c r="G4" t="s">
        <v>4335</v>
      </c>
      <c r="H4" t="s">
        <v>4177</v>
      </c>
      <c r="L4" s="361" t="s">
        <v>6791</v>
      </c>
      <c r="M4" s="362" t="s">
        <v>6792</v>
      </c>
      <c r="N4" s="362" t="s">
        <v>6798</v>
      </c>
      <c r="O4" s="363" t="s">
        <v>6793</v>
      </c>
      <c r="P4" s="364">
        <v>46104</v>
      </c>
      <c r="Q4" s="365" t="s">
        <v>6794</v>
      </c>
      <c r="R4" s="362" t="s">
        <v>6799</v>
      </c>
      <c r="S4" t="str">
        <f>VLOOKUP(R4,'[2]PROVISION MARZO 2026'!$A:$AU,47,0)</f>
        <v>ABIERTO</v>
      </c>
    </row>
    <row r="5" spans="1:19">
      <c r="A5" s="353" t="s">
        <v>6759</v>
      </c>
      <c r="B5" s="356" t="s">
        <v>6764</v>
      </c>
      <c r="C5" s="354">
        <v>46073</v>
      </c>
      <c r="D5" s="354">
        <v>46081</v>
      </c>
      <c r="E5" s="353" t="s">
        <v>118</v>
      </c>
      <c r="F5" s="358">
        <v>2945.2</v>
      </c>
      <c r="G5" t="s">
        <v>4335</v>
      </c>
      <c r="H5" t="s">
        <v>4177</v>
      </c>
      <c r="L5" s="361" t="s">
        <v>6791</v>
      </c>
      <c r="M5" s="362" t="s">
        <v>6800</v>
      </c>
      <c r="N5" s="362" t="s">
        <v>6801</v>
      </c>
      <c r="O5" s="363" t="s">
        <v>537</v>
      </c>
      <c r="P5" s="364">
        <v>46105</v>
      </c>
      <c r="Q5" s="366" t="s">
        <v>6802</v>
      </c>
      <c r="R5" s="362" t="s">
        <v>6803</v>
      </c>
      <c r="S5" t="str">
        <f>VLOOKUP(R5,'[2]PROVISION MARZO 2026'!$A:$AU,47,0)</f>
        <v>ABIERTO</v>
      </c>
    </row>
    <row r="6" spans="1:19">
      <c r="A6" s="345" t="s">
        <v>6759</v>
      </c>
      <c r="B6" s="355" t="s">
        <v>6765</v>
      </c>
      <c r="C6" s="352">
        <v>46073</v>
      </c>
      <c r="D6" s="352">
        <v>46081</v>
      </c>
      <c r="E6" s="345" t="s">
        <v>118</v>
      </c>
      <c r="F6" s="357">
        <v>6134.39</v>
      </c>
      <c r="G6" t="s">
        <v>4337</v>
      </c>
      <c r="H6" t="s">
        <v>121</v>
      </c>
      <c r="L6" s="361" t="s">
        <v>6791</v>
      </c>
      <c r="M6" s="362" t="s">
        <v>6800</v>
      </c>
      <c r="N6" s="362" t="s">
        <v>6804</v>
      </c>
      <c r="O6" s="363" t="s">
        <v>537</v>
      </c>
      <c r="P6" s="364">
        <v>46105</v>
      </c>
      <c r="Q6" s="366" t="s">
        <v>6802</v>
      </c>
      <c r="R6" s="362" t="s">
        <v>6805</v>
      </c>
      <c r="S6" t="str">
        <f>VLOOKUP(R6,'[2]PROVISION MARZO 2026'!$A:$AU,47,0)</f>
        <v>ABIERTO</v>
      </c>
    </row>
    <row r="7" spans="1:19">
      <c r="A7" s="353" t="s">
        <v>6759</v>
      </c>
      <c r="B7" s="356" t="s">
        <v>6766</v>
      </c>
      <c r="C7" s="354">
        <v>46066</v>
      </c>
      <c r="D7" s="354">
        <v>46081</v>
      </c>
      <c r="E7" s="353" t="s">
        <v>118</v>
      </c>
      <c r="F7" s="358">
        <v>2917.06</v>
      </c>
      <c r="G7" t="s">
        <v>4335</v>
      </c>
      <c r="H7" t="s">
        <v>4177</v>
      </c>
      <c r="L7" s="361" t="s">
        <v>6791</v>
      </c>
      <c r="M7" s="362" t="s">
        <v>6800</v>
      </c>
      <c r="N7" s="362" t="s">
        <v>6806</v>
      </c>
      <c r="O7" s="363" t="s">
        <v>537</v>
      </c>
      <c r="P7" s="364">
        <v>46105</v>
      </c>
      <c r="Q7" s="366" t="s">
        <v>6807</v>
      </c>
      <c r="R7" s="362" t="s">
        <v>6808</v>
      </c>
      <c r="S7" t="str">
        <f>VLOOKUP(R7,'[2]PROVISION MARZO 2026'!$A:$AU,47,0)</f>
        <v>ABIERTO</v>
      </c>
    </row>
    <row r="8" spans="1:19">
      <c r="A8" s="345" t="s">
        <v>6759</v>
      </c>
      <c r="B8" s="355" t="s">
        <v>6767</v>
      </c>
      <c r="C8" s="352">
        <v>46066</v>
      </c>
      <c r="D8" s="352">
        <v>46081</v>
      </c>
      <c r="E8" s="345" t="s">
        <v>118</v>
      </c>
      <c r="F8" s="357">
        <v>5834.13</v>
      </c>
      <c r="G8" t="s">
        <v>4335</v>
      </c>
      <c r="H8" t="s">
        <v>4177</v>
      </c>
      <c r="L8" s="361" t="s">
        <v>6791</v>
      </c>
      <c r="M8" s="362" t="s">
        <v>6800</v>
      </c>
      <c r="N8" s="362" t="s">
        <v>6809</v>
      </c>
      <c r="O8" s="363" t="s">
        <v>537</v>
      </c>
      <c r="P8" s="364">
        <v>46105</v>
      </c>
      <c r="Q8" s="366" t="s">
        <v>6807</v>
      </c>
      <c r="R8" s="362" t="s">
        <v>6810</v>
      </c>
      <c r="S8" t="str">
        <f>VLOOKUP(R8,'[2]PROVISION MARZO 2026'!$A:$AU,47,0)</f>
        <v>ABIERTO</v>
      </c>
    </row>
    <row r="9" spans="1:19">
      <c r="A9" s="353" t="s">
        <v>6759</v>
      </c>
      <c r="B9" s="356" t="s">
        <v>6768</v>
      </c>
      <c r="C9" s="354">
        <v>46066</v>
      </c>
      <c r="D9" s="354">
        <v>46081</v>
      </c>
      <c r="E9" s="353" t="s">
        <v>118</v>
      </c>
      <c r="F9" s="358">
        <v>6075.79</v>
      </c>
      <c r="G9" t="s">
        <v>4337</v>
      </c>
      <c r="H9" t="s">
        <v>121</v>
      </c>
      <c r="L9" s="361" t="s">
        <v>6791</v>
      </c>
      <c r="M9" s="362" t="s">
        <v>6811</v>
      </c>
      <c r="N9" s="362" t="s">
        <v>6812</v>
      </c>
      <c r="O9" s="363" t="s">
        <v>537</v>
      </c>
      <c r="P9" s="364">
        <v>46105</v>
      </c>
      <c r="Q9" s="366" t="s">
        <v>6813</v>
      </c>
      <c r="R9" s="362" t="s">
        <v>6814</v>
      </c>
      <c r="S9" t="str">
        <f>VLOOKUP(R9,'[2]PROVISION MARZO 2026'!$A:$AU,47,0)</f>
        <v>ABIERTO</v>
      </c>
    </row>
    <row r="10" spans="1:19">
      <c r="A10" s="345" t="s">
        <v>6759</v>
      </c>
      <c r="B10" s="355" t="s">
        <v>6769</v>
      </c>
      <c r="C10" s="352">
        <v>46062</v>
      </c>
      <c r="D10" s="352">
        <v>46081</v>
      </c>
      <c r="E10" s="345" t="s">
        <v>118</v>
      </c>
      <c r="F10" s="357">
        <v>5688.24</v>
      </c>
      <c r="G10" t="s">
        <v>4274</v>
      </c>
      <c r="H10" t="s">
        <v>4163</v>
      </c>
      <c r="L10" s="361" t="s">
        <v>6791</v>
      </c>
      <c r="M10" s="362" t="s">
        <v>6815</v>
      </c>
      <c r="N10" s="362" t="s">
        <v>6816</v>
      </c>
      <c r="O10" s="363" t="s">
        <v>6793</v>
      </c>
      <c r="P10" s="364">
        <v>46105</v>
      </c>
      <c r="Q10" s="366" t="s">
        <v>6817</v>
      </c>
      <c r="R10" s="362" t="s">
        <v>6818</v>
      </c>
      <c r="S10" t="str">
        <f>VLOOKUP(R10,'[2]PROVISION MARZO 2026'!$A:$AU,47,0)</f>
        <v>ABIERTO</v>
      </c>
    </row>
    <row r="11" spans="1:19">
      <c r="A11" s="353" t="s">
        <v>6759</v>
      </c>
      <c r="B11" s="356" t="s">
        <v>6770</v>
      </c>
      <c r="C11" s="354">
        <v>46062</v>
      </c>
      <c r="D11" s="354">
        <v>46081</v>
      </c>
      <c r="E11" s="353" t="s">
        <v>118</v>
      </c>
      <c r="F11" s="358">
        <v>805.04</v>
      </c>
      <c r="G11" t="s">
        <v>4277</v>
      </c>
      <c r="H11" t="s">
        <v>4163</v>
      </c>
      <c r="L11" s="361" t="s">
        <v>6791</v>
      </c>
      <c r="M11" s="362" t="s">
        <v>6815</v>
      </c>
      <c r="N11" s="362" t="s">
        <v>6819</v>
      </c>
      <c r="O11" s="363" t="s">
        <v>6793</v>
      </c>
      <c r="P11" s="364">
        <v>46105</v>
      </c>
      <c r="Q11" s="366" t="s">
        <v>6817</v>
      </c>
      <c r="R11" s="362" t="s">
        <v>6820</v>
      </c>
      <c r="S11" t="str">
        <f>VLOOKUP(R11,'[2]PROVISION MARZO 2026'!$A:$AU,47,0)</f>
        <v>ABIERTO</v>
      </c>
    </row>
    <row r="12" spans="1:19">
      <c r="A12" s="345" t="s">
        <v>6759</v>
      </c>
      <c r="B12" s="355" t="s">
        <v>6771</v>
      </c>
      <c r="C12" s="352">
        <v>46062</v>
      </c>
      <c r="D12" s="352">
        <v>46081</v>
      </c>
      <c r="E12" s="345" t="s">
        <v>118</v>
      </c>
      <c r="F12" s="357">
        <v>2536.89</v>
      </c>
      <c r="G12" t="s">
        <v>4317</v>
      </c>
      <c r="H12" t="s">
        <v>4163</v>
      </c>
      <c r="L12" s="361" t="s">
        <v>6791</v>
      </c>
      <c r="M12" s="362" t="s">
        <v>6815</v>
      </c>
      <c r="N12" s="362" t="s">
        <v>6821</v>
      </c>
      <c r="O12" s="363" t="s">
        <v>6793</v>
      </c>
      <c r="P12" s="364">
        <v>46105</v>
      </c>
      <c r="Q12" s="366" t="s">
        <v>6822</v>
      </c>
      <c r="R12" s="362" t="s">
        <v>6823</v>
      </c>
      <c r="S12" t="str">
        <f>VLOOKUP(R12,'[2]PROVISION MARZO 2026'!$A:$AU,47,0)</f>
        <v>ABIERTO</v>
      </c>
    </row>
    <row r="13" spans="1:19">
      <c r="A13" s="353" t="s">
        <v>6759</v>
      </c>
      <c r="B13" s="356" t="s">
        <v>6772</v>
      </c>
      <c r="C13" s="354">
        <v>46057</v>
      </c>
      <c r="D13" s="354">
        <v>46081</v>
      </c>
      <c r="E13" s="353" t="s">
        <v>118</v>
      </c>
      <c r="F13" s="358">
        <v>2680.16</v>
      </c>
      <c r="G13" t="s">
        <v>4274</v>
      </c>
      <c r="H13" t="s">
        <v>4163</v>
      </c>
      <c r="L13" s="361" t="s">
        <v>6791</v>
      </c>
      <c r="M13" s="362" t="s">
        <v>6815</v>
      </c>
      <c r="N13" s="362" t="s">
        <v>6824</v>
      </c>
      <c r="O13" s="363" t="s">
        <v>6793</v>
      </c>
      <c r="P13" s="364">
        <v>46105</v>
      </c>
      <c r="Q13" s="366" t="s">
        <v>6825</v>
      </c>
      <c r="R13" s="362" t="s">
        <v>6826</v>
      </c>
      <c r="S13" t="str">
        <f>VLOOKUP(R13,'[2]PROVISION MARZO 2026'!$A:$AU,47,0)</f>
        <v>ABIERTO</v>
      </c>
    </row>
    <row r="14" spans="1:19">
      <c r="A14" s="345" t="s">
        <v>6759</v>
      </c>
      <c r="B14" s="355" t="s">
        <v>6773</v>
      </c>
      <c r="C14" s="352">
        <v>46057</v>
      </c>
      <c r="D14" s="352">
        <v>46081</v>
      </c>
      <c r="E14" s="345" t="s">
        <v>118</v>
      </c>
      <c r="F14" s="357">
        <v>5360.31</v>
      </c>
      <c r="G14" t="s">
        <v>4274</v>
      </c>
      <c r="H14" t="s">
        <v>4163</v>
      </c>
      <c r="L14" s="361" t="s">
        <v>6791</v>
      </c>
      <c r="M14" s="362" t="s">
        <v>6827</v>
      </c>
      <c r="N14" s="362" t="s">
        <v>6828</v>
      </c>
      <c r="O14" s="363">
        <v>46104</v>
      </c>
      <c r="P14" s="364">
        <v>46106</v>
      </c>
      <c r="Q14" s="362" t="s">
        <v>6829</v>
      </c>
      <c r="R14" s="362" t="s">
        <v>6830</v>
      </c>
      <c r="S14" t="str">
        <f>VLOOKUP(R14,'[2]PROVISION MARZO 2026'!$A:$AU,47,0)</f>
        <v>ABIERTO</v>
      </c>
    </row>
    <row r="15" spans="1:19">
      <c r="A15" s="353" t="s">
        <v>6759</v>
      </c>
      <c r="B15" s="356" t="s">
        <v>6774</v>
      </c>
      <c r="C15" s="354">
        <v>46057</v>
      </c>
      <c r="D15" s="354">
        <v>46081</v>
      </c>
      <c r="E15" s="353" t="s">
        <v>118</v>
      </c>
      <c r="F15" s="358">
        <v>2680.16</v>
      </c>
      <c r="G15" t="s">
        <v>4274</v>
      </c>
      <c r="H15" t="s">
        <v>4163</v>
      </c>
      <c r="L15" s="361" t="s">
        <v>6791</v>
      </c>
      <c r="M15" s="362" t="s">
        <v>6827</v>
      </c>
      <c r="N15" s="362" t="s">
        <v>6831</v>
      </c>
      <c r="O15" s="363">
        <v>46104</v>
      </c>
      <c r="P15" s="364">
        <v>46106</v>
      </c>
      <c r="Q15" s="362" t="s">
        <v>6829</v>
      </c>
      <c r="R15" s="362" t="s">
        <v>6832</v>
      </c>
      <c r="S15" t="str">
        <f>VLOOKUP(R15,'[2]PROVISION MARZO 2026'!$A:$AU,47,0)</f>
        <v>ABIERTO</v>
      </c>
    </row>
    <row r="16" spans="1:19">
      <c r="A16" s="345" t="s">
        <v>6759</v>
      </c>
      <c r="B16" s="355" t="s">
        <v>6775</v>
      </c>
      <c r="C16" s="352">
        <v>46091</v>
      </c>
      <c r="D16" s="352">
        <v>46093</v>
      </c>
      <c r="E16" s="345" t="s">
        <v>118</v>
      </c>
      <c r="F16" s="357">
        <v>4773.68</v>
      </c>
      <c r="L16" s="361" t="s">
        <v>6791</v>
      </c>
      <c r="M16" s="362" t="s">
        <v>6833</v>
      </c>
      <c r="N16" s="362" t="s">
        <v>6834</v>
      </c>
      <c r="O16" s="363">
        <v>46104</v>
      </c>
      <c r="P16" s="364">
        <v>46106</v>
      </c>
      <c r="Q16" s="362" t="s">
        <v>6829</v>
      </c>
      <c r="R16" s="362" t="s">
        <v>6835</v>
      </c>
      <c r="S16" t="str">
        <f>VLOOKUP(R16,'[2]PROVISION MARZO 2026'!$A:$AU,47,0)</f>
        <v>ABIERTO</v>
      </c>
    </row>
    <row r="17" spans="1:19">
      <c r="A17" s="353" t="s">
        <v>6759</v>
      </c>
      <c r="B17" s="356" t="s">
        <v>6776</v>
      </c>
      <c r="C17" s="354">
        <v>46091</v>
      </c>
      <c r="D17" s="354">
        <v>46093</v>
      </c>
      <c r="E17" s="353" t="s">
        <v>118</v>
      </c>
      <c r="F17" s="358">
        <v>7160.52</v>
      </c>
      <c r="L17" s="361" t="s">
        <v>6791</v>
      </c>
      <c r="M17" s="362" t="s">
        <v>6833</v>
      </c>
      <c r="N17" s="362" t="s">
        <v>6836</v>
      </c>
      <c r="O17" s="363">
        <v>46104</v>
      </c>
      <c r="P17" s="364">
        <v>46106</v>
      </c>
      <c r="Q17" s="362" t="s">
        <v>6829</v>
      </c>
      <c r="R17" s="362" t="s">
        <v>6837</v>
      </c>
      <c r="S17" t="str">
        <f>VLOOKUP(R17,'[2]PROVISION MARZO 2026'!$A:$AU,47,0)</f>
        <v>ABIERTO</v>
      </c>
    </row>
    <row r="18" spans="1:19">
      <c r="A18" s="345" t="s">
        <v>6759</v>
      </c>
      <c r="B18" s="355" t="s">
        <v>6777</v>
      </c>
      <c r="C18" s="352">
        <v>46091</v>
      </c>
      <c r="D18" s="352">
        <v>46093</v>
      </c>
      <c r="E18" s="345" t="s">
        <v>118</v>
      </c>
      <c r="F18" s="357">
        <v>2115.54</v>
      </c>
      <c r="L18" s="361" t="s">
        <v>6791</v>
      </c>
      <c r="M18" s="362" t="s">
        <v>6838</v>
      </c>
      <c r="N18" s="362" t="s">
        <v>6839</v>
      </c>
      <c r="O18" s="363">
        <v>46105</v>
      </c>
      <c r="P18" s="364">
        <v>46106</v>
      </c>
      <c r="Q18" s="362" t="s">
        <v>6829</v>
      </c>
      <c r="R18" s="362" t="s">
        <v>6840</v>
      </c>
      <c r="S18" t="str">
        <f>VLOOKUP(R18,'[2]PROVISION MARZO 2026'!$A:$AU,47,0)</f>
        <v>ABIERTO</v>
      </c>
    </row>
    <row r="19" spans="1:19">
      <c r="A19" s="353" t="s">
        <v>6759</v>
      </c>
      <c r="B19" s="356" t="s">
        <v>6778</v>
      </c>
      <c r="C19" s="354">
        <v>46091</v>
      </c>
      <c r="D19" s="354">
        <v>46093</v>
      </c>
      <c r="E19" s="353" t="s">
        <v>118</v>
      </c>
      <c r="F19" s="358">
        <v>4231.08</v>
      </c>
      <c r="L19" s="361" t="s">
        <v>6791</v>
      </c>
      <c r="M19" s="362" t="s">
        <v>6838</v>
      </c>
      <c r="N19" s="362" t="s">
        <v>6841</v>
      </c>
      <c r="O19" s="363">
        <v>46105</v>
      </c>
      <c r="P19" s="364">
        <v>46106</v>
      </c>
      <c r="Q19" s="362" t="s">
        <v>6829</v>
      </c>
      <c r="R19" s="362" t="s">
        <v>6842</v>
      </c>
      <c r="S19" t="str">
        <f>VLOOKUP(R19,'[2]PROVISION MARZO 2026'!$A:$AU,47,0)</f>
        <v>ABIERTO</v>
      </c>
    </row>
    <row r="20" spans="1:19">
      <c r="A20" s="345" t="s">
        <v>6759</v>
      </c>
      <c r="B20" s="355" t="s">
        <v>6779</v>
      </c>
      <c r="C20" s="352">
        <v>46091</v>
      </c>
      <c r="D20" s="352">
        <v>46093</v>
      </c>
      <c r="E20" s="345" t="s">
        <v>118</v>
      </c>
      <c r="F20" s="357">
        <v>2115.54</v>
      </c>
      <c r="L20" s="361" t="s">
        <v>6791</v>
      </c>
      <c r="M20" s="362" t="s">
        <v>6843</v>
      </c>
      <c r="N20" s="362" t="s">
        <v>6844</v>
      </c>
      <c r="O20" s="363">
        <v>46105</v>
      </c>
      <c r="P20" s="364">
        <v>46106</v>
      </c>
      <c r="Q20" s="362" t="s">
        <v>6829</v>
      </c>
      <c r="R20" s="362" t="s">
        <v>6845</v>
      </c>
      <c r="S20" t="str">
        <f>VLOOKUP(R20,'[2]PROVISION MARZO 2026'!$A:$AU,47,0)</f>
        <v>ABIERTO</v>
      </c>
    </row>
    <row r="21" spans="1:19">
      <c r="A21" s="353" t="s">
        <v>6759</v>
      </c>
      <c r="B21" s="356" t="s">
        <v>6780</v>
      </c>
      <c r="C21" s="354">
        <v>46091</v>
      </c>
      <c r="D21" s="354">
        <v>46093</v>
      </c>
      <c r="E21" s="353" t="s">
        <v>118</v>
      </c>
      <c r="F21" s="358">
        <v>1969.16</v>
      </c>
      <c r="L21" s="361" t="s">
        <v>6791</v>
      </c>
      <c r="M21" s="362" t="s">
        <v>6843</v>
      </c>
      <c r="N21" s="362" t="s">
        <v>6846</v>
      </c>
      <c r="O21" s="363">
        <v>46105</v>
      </c>
      <c r="P21" s="364">
        <v>46106</v>
      </c>
      <c r="Q21" s="362" t="s">
        <v>6829</v>
      </c>
      <c r="R21" s="362" t="s">
        <v>6847</v>
      </c>
      <c r="S21" t="str">
        <f>VLOOKUP(R21,'[2]PROVISION MARZO 2026'!$A:$AU,47,0)</f>
        <v>ABIERTO</v>
      </c>
    </row>
    <row r="22" spans="1:19">
      <c r="A22" s="345" t="s">
        <v>6759</v>
      </c>
      <c r="B22" s="355" t="s">
        <v>6781</v>
      </c>
      <c r="C22" s="352">
        <v>46084</v>
      </c>
      <c r="D22" s="352">
        <v>46093</v>
      </c>
      <c r="E22" s="345" t="s">
        <v>118</v>
      </c>
      <c r="F22" s="357">
        <v>3188</v>
      </c>
      <c r="L22" s="361" t="s">
        <v>6791</v>
      </c>
      <c r="M22" s="362" t="s">
        <v>6848</v>
      </c>
      <c r="N22" s="362" t="s">
        <v>6849</v>
      </c>
      <c r="O22" s="363">
        <v>46106</v>
      </c>
      <c r="P22" s="364">
        <v>46107</v>
      </c>
      <c r="Q22" s="362" t="s">
        <v>6829</v>
      </c>
      <c r="R22" s="362" t="s">
        <v>6850</v>
      </c>
      <c r="S22" t="str">
        <f>VLOOKUP(R22,'[2]PROVISION MARZO 2026'!$A:$AU,47,0)</f>
        <v>ABIERTO</v>
      </c>
    </row>
    <row r="23" spans="1:19">
      <c r="A23" s="353" t="s">
        <v>6759</v>
      </c>
      <c r="B23" s="356" t="s">
        <v>6782</v>
      </c>
      <c r="C23" s="354">
        <v>46084</v>
      </c>
      <c r="D23" s="354">
        <v>46093</v>
      </c>
      <c r="E23" s="353" t="s">
        <v>118</v>
      </c>
      <c r="F23" s="358">
        <v>5934.83</v>
      </c>
      <c r="L23" s="361" t="s">
        <v>6791</v>
      </c>
      <c r="M23" s="362" t="s">
        <v>6851</v>
      </c>
      <c r="N23" s="362" t="s">
        <v>6852</v>
      </c>
      <c r="O23" s="363">
        <v>46105</v>
      </c>
      <c r="P23" s="364">
        <v>46107</v>
      </c>
      <c r="Q23" s="362" t="s">
        <v>6829</v>
      </c>
      <c r="R23" s="362" t="s">
        <v>6853</v>
      </c>
      <c r="S23" t="e">
        <f>VLOOKUP(R23,'[2]PROVISION MARZO 2026'!$A:$AU,47,0)</f>
        <v>#N/A</v>
      </c>
    </row>
    <row r="24" spans="1:19">
      <c r="A24" s="345" t="s">
        <v>6759</v>
      </c>
      <c r="B24" s="355" t="s">
        <v>6783</v>
      </c>
      <c r="C24" s="352">
        <v>46084</v>
      </c>
      <c r="D24" s="352">
        <v>46093</v>
      </c>
      <c r="E24" s="345" t="s">
        <v>118</v>
      </c>
      <c r="F24" s="357">
        <v>5934.83</v>
      </c>
      <c r="L24" s="361" t="s">
        <v>6791</v>
      </c>
      <c r="M24" s="362" t="s">
        <v>6848</v>
      </c>
      <c r="N24" s="362" t="s">
        <v>6854</v>
      </c>
      <c r="O24" s="363">
        <v>46106</v>
      </c>
      <c r="P24" s="364">
        <v>46107</v>
      </c>
      <c r="Q24" s="362" t="s">
        <v>6829</v>
      </c>
      <c r="R24" s="362" t="s">
        <v>6855</v>
      </c>
      <c r="S24" t="e">
        <f>VLOOKUP(R24,'[2]PROVISION MARZO 2026'!$A:$AU,47,0)</f>
        <v>#N/A</v>
      </c>
    </row>
    <row r="25" spans="1:19">
      <c r="A25" s="353" t="s">
        <v>6759</v>
      </c>
      <c r="B25" s="356" t="s">
        <v>6784</v>
      </c>
      <c r="C25" s="354">
        <v>46084</v>
      </c>
      <c r="D25" s="354">
        <v>46093</v>
      </c>
      <c r="E25" s="353" t="s">
        <v>118</v>
      </c>
      <c r="F25" s="358">
        <v>3596.84</v>
      </c>
      <c r="L25" s="361" t="s">
        <v>6791</v>
      </c>
      <c r="M25" s="362" t="s">
        <v>6856</v>
      </c>
      <c r="N25" s="362" t="s">
        <v>6857</v>
      </c>
      <c r="O25" s="363">
        <v>46105</v>
      </c>
      <c r="P25" s="364">
        <v>46107</v>
      </c>
      <c r="Q25" s="362" t="s">
        <v>6829</v>
      </c>
      <c r="R25" s="362" t="s">
        <v>6858</v>
      </c>
      <c r="S25" t="e">
        <f>VLOOKUP(R25,'[2]PROVISION MARZO 2026'!$A:$AU,47,0)</f>
        <v>#N/A</v>
      </c>
    </row>
    <row r="26" spans="1:19">
      <c r="A26" s="345" t="s">
        <v>6759</v>
      </c>
      <c r="B26" s="355" t="s">
        <v>6785</v>
      </c>
      <c r="C26" s="352">
        <v>46084</v>
      </c>
      <c r="D26" s="352">
        <v>46093</v>
      </c>
      <c r="E26" s="345" t="s">
        <v>118</v>
      </c>
      <c r="F26" s="357">
        <v>3596.84</v>
      </c>
      <c r="L26" s="361" t="s">
        <v>6791</v>
      </c>
      <c r="M26" s="362" t="s">
        <v>6859</v>
      </c>
      <c r="N26" s="362" t="s">
        <v>6860</v>
      </c>
      <c r="O26" s="363">
        <v>46106</v>
      </c>
      <c r="P26" s="364">
        <v>46107</v>
      </c>
      <c r="Q26" s="362" t="s">
        <v>6829</v>
      </c>
      <c r="R26" s="362" t="s">
        <v>6861</v>
      </c>
      <c r="S26" t="e">
        <f>VLOOKUP(R26,'[2]PROVISION MARZO 2026'!$A:$AU,47,0)</f>
        <v>#N/A</v>
      </c>
    </row>
    <row r="27" spans="1:19">
      <c r="A27" s="345"/>
      <c r="B27" s="355"/>
      <c r="C27" s="352"/>
      <c r="D27" s="352"/>
      <c r="E27" s="345"/>
      <c r="F27" s="359">
        <f>SUM(F2:F26)</f>
        <v>98744.62999999999</v>
      </c>
      <c r="L27" s="361" t="s">
        <v>6791</v>
      </c>
      <c r="M27" s="362" t="s">
        <v>6859</v>
      </c>
      <c r="N27" s="362" t="s">
        <v>6862</v>
      </c>
      <c r="O27" s="363">
        <v>46106</v>
      </c>
      <c r="P27" s="364">
        <v>46107</v>
      </c>
      <c r="Q27" s="362" t="s">
        <v>6829</v>
      </c>
      <c r="R27" s="362" t="s">
        <v>6863</v>
      </c>
      <c r="S27" t="e">
        <f>VLOOKUP(R27,'[2]PROVISION MARZO 2026'!$A:$AU,47,0)</f>
        <v>#N/A</v>
      </c>
    </row>
    <row r="28" spans="1:19">
      <c r="A28" s="353" t="s">
        <v>6759</v>
      </c>
      <c r="B28" s="356" t="s">
        <v>6786</v>
      </c>
      <c r="C28" s="354">
        <v>46080</v>
      </c>
      <c r="D28" s="354">
        <v>46106</v>
      </c>
      <c r="E28" s="353" t="s">
        <v>6760</v>
      </c>
      <c r="F28" s="353">
        <v>21688.35</v>
      </c>
      <c r="L28" s="361" t="s">
        <v>6791</v>
      </c>
      <c r="M28" s="362" t="s">
        <v>6864</v>
      </c>
      <c r="N28" s="362" t="s">
        <v>6865</v>
      </c>
      <c r="O28" s="363">
        <v>46106</v>
      </c>
      <c r="P28" s="364">
        <v>46107</v>
      </c>
      <c r="Q28" s="362" t="s">
        <v>6829</v>
      </c>
      <c r="R28" s="362" t="s">
        <v>6866</v>
      </c>
      <c r="S28" t="e">
        <f>VLOOKUP(R28,'[2]PROVISION MARZO 2026'!$A:$AU,47,0)</f>
        <v>#N/A</v>
      </c>
    </row>
    <row r="29" spans="1:19">
      <c r="L29" s="361" t="s">
        <v>6791</v>
      </c>
      <c r="M29" s="362" t="s">
        <v>6867</v>
      </c>
      <c r="N29" s="362" t="s">
        <v>6868</v>
      </c>
      <c r="O29" s="363">
        <v>46106</v>
      </c>
      <c r="P29" s="364">
        <v>46107</v>
      </c>
      <c r="Q29" s="362" t="s">
        <v>6829</v>
      </c>
      <c r="R29" s="362" t="s">
        <v>6869</v>
      </c>
      <c r="S29" t="e">
        <f>VLOOKUP(R29,'[2]PROVISION MARZO 2026'!$A:$AU,47,0)</f>
        <v>#N/A</v>
      </c>
    </row>
    <row r="30" spans="1:19">
      <c r="L30" s="361" t="s">
        <v>6791</v>
      </c>
      <c r="M30" s="362" t="s">
        <v>6867</v>
      </c>
      <c r="N30" s="362" t="s">
        <v>6870</v>
      </c>
      <c r="O30" s="363">
        <v>46106</v>
      </c>
      <c r="P30" s="364">
        <v>46108</v>
      </c>
      <c r="Q30" s="362" t="s">
        <v>6829</v>
      </c>
      <c r="R30" s="362" t="s">
        <v>6871</v>
      </c>
      <c r="S30" t="e">
        <f>VLOOKUP(R30,'[2]PROVISION MARZO 2026'!$A:$AU,47,0)</f>
        <v>#N/A</v>
      </c>
    </row>
    <row r="31" spans="1:19">
      <c r="L31" s="361" t="s">
        <v>6791</v>
      </c>
      <c r="M31" s="362" t="s">
        <v>6859</v>
      </c>
      <c r="N31" s="362" t="s">
        <v>6872</v>
      </c>
      <c r="O31" s="363">
        <v>46106</v>
      </c>
      <c r="P31" s="364">
        <v>46108</v>
      </c>
      <c r="Q31" s="362" t="s">
        <v>6829</v>
      </c>
      <c r="R31" s="362" t="s">
        <v>6873</v>
      </c>
      <c r="S31" t="e">
        <f>VLOOKUP(R31,'[2]PROVISION MARZO 2026'!$A:$AU,47,0)</f>
        <v>#N/A</v>
      </c>
    </row>
    <row r="32" spans="1:19">
      <c r="L32" s="361" t="s">
        <v>6791</v>
      </c>
      <c r="M32" s="362" t="s">
        <v>6874</v>
      </c>
      <c r="N32" s="362" t="s">
        <v>6875</v>
      </c>
      <c r="O32" s="363">
        <v>46106</v>
      </c>
      <c r="P32" s="364">
        <v>46108</v>
      </c>
      <c r="Q32" s="362" t="s">
        <v>6829</v>
      </c>
      <c r="R32" s="362" t="s">
        <v>6876</v>
      </c>
      <c r="S32" t="e">
        <f>VLOOKUP(R32,'[2]PROVISION MARZO 2026'!$A:$AU,47,0)</f>
        <v>#N/A</v>
      </c>
    </row>
    <row r="33" spans="7:19">
      <c r="L33" s="361" t="s">
        <v>6791</v>
      </c>
      <c r="M33" s="362" t="s">
        <v>6859</v>
      </c>
      <c r="N33" s="362" t="s">
        <v>6877</v>
      </c>
      <c r="O33" s="363">
        <v>46106</v>
      </c>
      <c r="P33" s="364">
        <v>46108</v>
      </c>
      <c r="Q33" s="362" t="s">
        <v>6829</v>
      </c>
      <c r="R33" s="362" t="s">
        <v>6878</v>
      </c>
      <c r="S33" t="e">
        <f>VLOOKUP(R33,'[2]PROVISION MARZO 2026'!$A:$AU,47,0)</f>
        <v>#N/A</v>
      </c>
    </row>
    <row r="35" spans="7:19">
      <c r="G35" s="421" t="s">
        <v>5399</v>
      </c>
      <c r="H35" s="423" t="s">
        <v>7410</v>
      </c>
      <c r="I35" s="379"/>
    </row>
    <row r="36" spans="7:19">
      <c r="G36" s="421"/>
      <c r="H36" s="423"/>
      <c r="I36" s="379"/>
    </row>
    <row r="37" spans="7:19">
      <c r="G37" s="421"/>
      <c r="H37" s="423"/>
      <c r="I37" s="379"/>
    </row>
    <row r="38" spans="7:19">
      <c r="G38" s="421"/>
      <c r="H38" s="423"/>
      <c r="I38" s="379"/>
    </row>
    <row r="39" spans="7:19">
      <c r="G39" s="421"/>
      <c r="H39" s="423"/>
      <c r="I39" s="379"/>
    </row>
    <row r="40" spans="7:19" ht="15" thickBot="1">
      <c r="G40" s="422"/>
      <c r="H40" s="424"/>
      <c r="I40" s="379"/>
    </row>
    <row r="41" spans="7:19">
      <c r="G41" s="425" t="s">
        <v>4919</v>
      </c>
      <c r="H41" s="426" t="s">
        <v>7411</v>
      </c>
      <c r="I41" s="379"/>
    </row>
    <row r="42" spans="7:19">
      <c r="G42" s="421"/>
      <c r="H42" s="423"/>
      <c r="I42" s="379"/>
    </row>
    <row r="43" spans="7:19">
      <c r="G43" s="421"/>
      <c r="H43" s="423"/>
      <c r="I43" s="379"/>
    </row>
    <row r="44" spans="7:19">
      <c r="G44" s="421"/>
      <c r="H44" s="423"/>
      <c r="I44" s="379"/>
    </row>
    <row r="45" spans="7:19" ht="15" thickBot="1">
      <c r="G45" s="422"/>
      <c r="H45" s="424"/>
      <c r="I45" s="379"/>
    </row>
    <row r="49" spans="1:13" ht="15" thickBot="1"/>
    <row r="50" spans="1:13" ht="58.5" thickBot="1">
      <c r="A50" s="380" t="s">
        <v>3716</v>
      </c>
      <c r="B50" s="381" t="s">
        <v>3721</v>
      </c>
      <c r="C50" s="382" t="s">
        <v>7412</v>
      </c>
      <c r="D50" s="382" t="s">
        <v>3720</v>
      </c>
      <c r="E50" s="382" t="s">
        <v>7413</v>
      </c>
      <c r="F50" s="382" t="s">
        <v>7414</v>
      </c>
      <c r="G50" s="382" t="s">
        <v>3719</v>
      </c>
      <c r="H50" s="382" t="s">
        <v>7415</v>
      </c>
      <c r="I50" s="382" t="s">
        <v>3724</v>
      </c>
      <c r="J50" s="382" t="s">
        <v>3735</v>
      </c>
      <c r="K50" s="382" t="s">
        <v>7416</v>
      </c>
      <c r="L50" s="382"/>
    </row>
    <row r="51" spans="1:13" ht="15" thickBot="1">
      <c r="A51" s="114" t="s">
        <v>4332</v>
      </c>
      <c r="B51" s="383" t="s">
        <v>3751</v>
      </c>
      <c r="C51" s="384">
        <v>2</v>
      </c>
      <c r="D51" s="385">
        <v>4224</v>
      </c>
      <c r="E51" s="384">
        <v>326</v>
      </c>
      <c r="F51" s="384">
        <v>2910074359</v>
      </c>
      <c r="G51" s="384">
        <v>3197002494</v>
      </c>
      <c r="H51" s="383" t="s">
        <v>4339</v>
      </c>
      <c r="I51" s="386">
        <v>6134.39</v>
      </c>
      <c r="J51" s="383" t="s">
        <v>4335</v>
      </c>
      <c r="K51" s="383" t="s">
        <v>4340</v>
      </c>
      <c r="L51" s="383" t="s">
        <v>4392</v>
      </c>
    </row>
    <row r="52" spans="1:13" ht="15" thickBot="1">
      <c r="A52" s="114" t="s">
        <v>4275</v>
      </c>
      <c r="B52" s="383" t="s">
        <v>3872</v>
      </c>
      <c r="C52" s="384">
        <v>1</v>
      </c>
      <c r="D52" s="385">
        <v>3840</v>
      </c>
      <c r="E52" s="384">
        <v>162</v>
      </c>
      <c r="F52" s="384">
        <v>2910074360</v>
      </c>
      <c r="G52" s="384">
        <v>3197002465</v>
      </c>
      <c r="H52" s="383" t="s">
        <v>4341</v>
      </c>
      <c r="I52" s="386">
        <v>2945.2</v>
      </c>
      <c r="J52" s="383" t="s">
        <v>4337</v>
      </c>
      <c r="K52" s="383" t="s">
        <v>4340</v>
      </c>
      <c r="L52" s="387" t="s">
        <v>4389</v>
      </c>
      <c r="M52" s="389" t="s">
        <v>8092</v>
      </c>
    </row>
    <row r="53" spans="1:13" ht="15" thickBot="1">
      <c r="A53" s="114" t="s">
        <v>4275</v>
      </c>
      <c r="B53" s="383" t="s">
        <v>3872</v>
      </c>
      <c r="C53" s="384">
        <v>2</v>
      </c>
      <c r="D53" s="385">
        <v>7680</v>
      </c>
      <c r="E53" s="384">
        <v>327</v>
      </c>
      <c r="F53" s="384">
        <v>2910074361</v>
      </c>
      <c r="G53" s="384">
        <v>3197002495</v>
      </c>
      <c r="H53" s="383" t="s">
        <v>4342</v>
      </c>
      <c r="I53" s="386">
        <v>5890.4</v>
      </c>
      <c r="J53" s="383" t="s">
        <v>4337</v>
      </c>
      <c r="K53" s="383" t="s">
        <v>4340</v>
      </c>
      <c r="L53" s="387" t="s">
        <v>4389</v>
      </c>
      <c r="M53" s="389" t="s">
        <v>8092</v>
      </c>
    </row>
    <row r="54" spans="1:13" ht="15" thickBot="1">
      <c r="A54" s="114" t="s">
        <v>4332</v>
      </c>
      <c r="B54" s="383" t="s">
        <v>3751</v>
      </c>
      <c r="C54" s="384">
        <v>2</v>
      </c>
      <c r="D54" s="385">
        <v>4224</v>
      </c>
      <c r="E54" s="384">
        <v>321</v>
      </c>
      <c r="F54" s="384">
        <v>2910074187</v>
      </c>
      <c r="G54" s="384">
        <v>3197002504</v>
      </c>
      <c r="H54" s="383" t="s">
        <v>4333</v>
      </c>
      <c r="I54" s="386">
        <v>6075.79</v>
      </c>
      <c r="J54" s="383" t="s">
        <v>4335</v>
      </c>
      <c r="K54" s="383" t="s">
        <v>4334</v>
      </c>
      <c r="L54" s="383" t="s">
        <v>4392</v>
      </c>
    </row>
    <row r="55" spans="1:13" ht="15" thickBot="1">
      <c r="A55" s="114" t="s">
        <v>4275</v>
      </c>
      <c r="B55" s="383" t="s">
        <v>3872</v>
      </c>
      <c r="C55" s="384">
        <v>2</v>
      </c>
      <c r="D55" s="385">
        <v>7680</v>
      </c>
      <c r="E55" s="384">
        <v>327</v>
      </c>
      <c r="F55" s="384">
        <v>2910074188</v>
      </c>
      <c r="G55" s="384">
        <v>3197002499</v>
      </c>
      <c r="H55" s="383" t="s">
        <v>4336</v>
      </c>
      <c r="I55" s="386">
        <v>5834.13</v>
      </c>
      <c r="J55" s="383" t="s">
        <v>4337</v>
      </c>
      <c r="K55" s="383" t="s">
        <v>4334</v>
      </c>
      <c r="L55" s="387" t="s">
        <v>4389</v>
      </c>
      <c r="M55" s="389" t="s">
        <v>8092</v>
      </c>
    </row>
    <row r="56" spans="1:13" ht="15" thickBot="1">
      <c r="A56" s="114" t="s">
        <v>4275</v>
      </c>
      <c r="B56" s="383" t="s">
        <v>3872</v>
      </c>
      <c r="C56" s="384">
        <v>1</v>
      </c>
      <c r="D56" s="385">
        <v>3520</v>
      </c>
      <c r="E56" s="384">
        <v>153</v>
      </c>
      <c r="F56" s="384">
        <v>2910074055</v>
      </c>
      <c r="G56" s="384">
        <v>3197002464</v>
      </c>
      <c r="H56" s="383" t="s">
        <v>4312</v>
      </c>
      <c r="I56" s="386">
        <v>2536.89</v>
      </c>
      <c r="J56" s="388" t="s">
        <v>4274</v>
      </c>
      <c r="K56" s="383" t="s">
        <v>4313</v>
      </c>
      <c r="L56" s="383" t="s">
        <v>7417</v>
      </c>
    </row>
    <row r="57" spans="1:13" ht="15" thickBot="1">
      <c r="A57" s="114" t="s">
        <v>4297</v>
      </c>
      <c r="B57" s="383" t="s">
        <v>3738</v>
      </c>
      <c r="C57" s="384">
        <v>1</v>
      </c>
      <c r="D57" s="384">
        <v>214</v>
      </c>
      <c r="E57" s="384">
        <v>33</v>
      </c>
      <c r="F57" s="384">
        <v>2910074056</v>
      </c>
      <c r="G57" s="384">
        <v>3197002461</v>
      </c>
      <c r="H57" s="383" t="s">
        <v>4314</v>
      </c>
      <c r="I57" s="384">
        <v>805.04</v>
      </c>
      <c r="J57" s="388" t="s">
        <v>4277</v>
      </c>
      <c r="K57" s="383" t="s">
        <v>4313</v>
      </c>
      <c r="L57" s="383" t="s">
        <v>7418</v>
      </c>
    </row>
    <row r="58" spans="1:13" ht="15" thickBot="1">
      <c r="A58" s="114" t="s">
        <v>4315</v>
      </c>
      <c r="B58" s="383" t="s">
        <v>3751</v>
      </c>
      <c r="C58" s="384">
        <v>2</v>
      </c>
      <c r="D58" s="385">
        <v>4224</v>
      </c>
      <c r="E58" s="384">
        <v>329</v>
      </c>
      <c r="F58" s="384">
        <v>2910074057</v>
      </c>
      <c r="G58" s="384">
        <v>3197002485</v>
      </c>
      <c r="H58" s="383" t="s">
        <v>4316</v>
      </c>
      <c r="I58" s="386">
        <v>5688.24</v>
      </c>
      <c r="J58" s="388" t="s">
        <v>4317</v>
      </c>
      <c r="K58" s="383" t="s">
        <v>4313</v>
      </c>
      <c r="L58" s="383" t="s">
        <v>7417</v>
      </c>
    </row>
    <row r="59" spans="1:13" ht="15" thickBot="1">
      <c r="A59" s="114" t="s">
        <v>4275</v>
      </c>
      <c r="B59" s="383" t="s">
        <v>3872</v>
      </c>
      <c r="C59" s="384">
        <v>1</v>
      </c>
      <c r="D59" s="385">
        <v>3840</v>
      </c>
      <c r="E59" s="384">
        <v>162</v>
      </c>
      <c r="F59" s="384">
        <v>2910073969</v>
      </c>
      <c r="G59" s="384">
        <v>3197002462</v>
      </c>
      <c r="H59" s="383" t="s">
        <v>4290</v>
      </c>
      <c r="I59" s="386">
        <v>2680.16</v>
      </c>
      <c r="J59" s="388" t="s">
        <v>4274</v>
      </c>
      <c r="K59" s="383" t="s">
        <v>4291</v>
      </c>
      <c r="L59" s="383" t="s">
        <v>3743</v>
      </c>
    </row>
    <row r="60" spans="1:13" ht="15" thickBot="1">
      <c r="A60" s="114" t="s">
        <v>4275</v>
      </c>
      <c r="B60" s="383" t="s">
        <v>3872</v>
      </c>
      <c r="C60" s="384">
        <v>2</v>
      </c>
      <c r="D60" s="385">
        <v>7680</v>
      </c>
      <c r="E60" s="384">
        <v>323</v>
      </c>
      <c r="F60" s="384">
        <v>2910073970</v>
      </c>
      <c r="G60" s="384">
        <v>3197002463</v>
      </c>
      <c r="H60" s="383" t="s">
        <v>4292</v>
      </c>
      <c r="I60" s="386">
        <v>5360.31</v>
      </c>
      <c r="J60" s="388" t="s">
        <v>4274</v>
      </c>
      <c r="K60" s="383" t="s">
        <v>4291</v>
      </c>
      <c r="L60" s="383" t="s">
        <v>3743</v>
      </c>
    </row>
    <row r="61" spans="1:13" ht="15" thickBot="1">
      <c r="A61" s="114" t="s">
        <v>4275</v>
      </c>
      <c r="B61" s="383" t="s">
        <v>3872</v>
      </c>
      <c r="C61" s="384">
        <v>1</v>
      </c>
      <c r="D61" s="385">
        <v>3840</v>
      </c>
      <c r="E61" s="384">
        <v>163</v>
      </c>
      <c r="F61" s="384">
        <v>2910073972</v>
      </c>
      <c r="G61" s="384">
        <v>3197002464</v>
      </c>
      <c r="H61" s="383" t="s">
        <v>4293</v>
      </c>
      <c r="I61" s="386">
        <v>2680.16</v>
      </c>
      <c r="J61" s="388" t="s">
        <v>4274</v>
      </c>
      <c r="K61" s="383" t="s">
        <v>4291</v>
      </c>
      <c r="L61" s="383" t="s">
        <v>3743</v>
      </c>
    </row>
    <row r="62" spans="1:13" ht="15" thickBot="1">
      <c r="A62" s="114" t="s">
        <v>4306</v>
      </c>
      <c r="B62" s="383" t="s">
        <v>3748</v>
      </c>
      <c r="C62" s="384">
        <v>1</v>
      </c>
      <c r="D62" s="385">
        <v>2112</v>
      </c>
      <c r="E62" s="384">
        <v>161</v>
      </c>
      <c r="F62" s="384">
        <v>2910074501</v>
      </c>
      <c r="G62" s="384">
        <v>3197002480</v>
      </c>
      <c r="H62" s="383" t="s">
        <v>4363</v>
      </c>
      <c r="I62" s="386">
        <v>2290</v>
      </c>
      <c r="J62" s="383" t="s">
        <v>4365</v>
      </c>
      <c r="K62" s="383" t="s">
        <v>4364</v>
      </c>
      <c r="L62" s="383" t="s">
        <v>4395</v>
      </c>
    </row>
    <row r="63" spans="1:13" ht="15" thickBot="1">
      <c r="A63" s="114" t="s">
        <v>4306</v>
      </c>
      <c r="B63" s="383" t="s">
        <v>3748</v>
      </c>
      <c r="C63" s="384">
        <v>1</v>
      </c>
      <c r="D63" s="385">
        <v>2112</v>
      </c>
      <c r="E63" s="384">
        <v>165</v>
      </c>
      <c r="F63" s="384">
        <v>2910074502</v>
      </c>
      <c r="G63" s="384">
        <v>3197002481</v>
      </c>
      <c r="H63" s="383" t="s">
        <v>4366</v>
      </c>
      <c r="I63" s="386">
        <v>2290</v>
      </c>
      <c r="J63" s="383" t="s">
        <v>4365</v>
      </c>
      <c r="K63" s="383" t="s">
        <v>4364</v>
      </c>
      <c r="L63" s="383" t="s">
        <v>4395</v>
      </c>
    </row>
  </sheetData>
  <mergeCells count="4">
    <mergeCell ref="G35:G40"/>
    <mergeCell ref="H35:H40"/>
    <mergeCell ref="G41:G45"/>
    <mergeCell ref="H41:H4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6EDE-5351-4915-80DB-69DAF0DB65FC}">
  <sheetPr filterMode="1"/>
  <dimension ref="A1:AM156"/>
  <sheetViews>
    <sheetView zoomScaleNormal="100" workbookViewId="0">
      <pane ySplit="1" topLeftCell="A28" activePane="bottomLeft" state="frozen"/>
      <selection pane="bottomLeft" activeCell="A61" sqref="A61:XFD61"/>
    </sheetView>
  </sheetViews>
  <sheetFormatPr defaultColWidth="11.453125" defaultRowHeight="14.5"/>
  <cols>
    <col min="1" max="1" width="5.7265625" style="56" bestFit="1" customWidth="1"/>
    <col min="2" max="2" width="5.54296875" style="56" customWidth="1"/>
    <col min="3" max="3" width="5.08984375" style="56" bestFit="1" customWidth="1"/>
    <col min="4" max="4" width="31" style="56" customWidth="1"/>
    <col min="5" max="5" width="8.6328125" style="56" bestFit="1" customWidth="1"/>
    <col min="6" max="6" width="24.1796875" style="56" customWidth="1"/>
    <col min="7" max="7" width="26.6328125" style="56" customWidth="1"/>
    <col min="8" max="8" width="15.1796875" style="56" customWidth="1"/>
    <col min="9" max="9" width="8.36328125" style="56" customWidth="1"/>
    <col min="10" max="10" width="11.36328125" style="57" customWidth="1"/>
    <col min="11" max="11" width="22.90625" style="56" customWidth="1"/>
    <col min="12" max="12" width="19.08984375" style="56" customWidth="1"/>
    <col min="13" max="13" width="13" style="56" customWidth="1"/>
    <col min="14" max="14" width="20.6328125" style="56" customWidth="1"/>
    <col min="15" max="15" width="10.6328125" style="54" customWidth="1"/>
    <col min="16" max="16" width="12.08984375" style="54" bestFit="1" customWidth="1"/>
    <col min="17" max="17" width="12.08984375" style="54" customWidth="1"/>
    <col min="18" max="18" width="11.08984375" style="54" customWidth="1"/>
    <col min="19" max="19" width="10.81640625" style="54" customWidth="1"/>
    <col min="20" max="20" width="12.08984375" style="54" customWidth="1"/>
    <col min="21" max="21" width="10.1796875" style="54" customWidth="1"/>
    <col min="22" max="22" width="14.26953125" style="54" customWidth="1"/>
    <col min="23" max="23" width="13" style="58" customWidth="1"/>
    <col min="24" max="24" width="21.1796875" style="56" customWidth="1"/>
    <col min="25" max="25" width="12.90625" style="56" customWidth="1"/>
    <col min="26" max="26" width="13" style="56" customWidth="1"/>
    <col min="27" max="27" width="14.08984375" style="56" customWidth="1"/>
    <col min="28" max="28" width="4.54296875" style="56" customWidth="1"/>
    <col min="29" max="29" width="3.54296875" style="56" customWidth="1"/>
    <col min="30" max="30" width="12.26953125" style="56" customWidth="1"/>
    <col min="31" max="31" width="9.08984375" style="56" customWidth="1"/>
    <col min="32" max="32" width="40.1796875" style="56" customWidth="1"/>
    <col min="33" max="33" width="11.36328125" style="59" customWidth="1"/>
    <col min="34" max="34" width="16.7265625" style="54" customWidth="1"/>
    <col min="35" max="35" width="2.81640625" style="54" customWidth="1"/>
    <col min="36" max="36" width="12.6328125" style="54" customWidth="1"/>
    <col min="37" max="37" width="12.54296875" style="54" customWidth="1"/>
    <col min="38" max="38" width="9.08984375" style="54" customWidth="1"/>
    <col min="39" max="39" width="11.453125" customWidth="1"/>
    <col min="48" max="48" width="13.54296875" bestFit="1" customWidth="1"/>
    <col min="49" max="50" width="14.54296875" bestFit="1" customWidth="1"/>
    <col min="51" max="51" width="13.54296875" bestFit="1" customWidth="1"/>
  </cols>
  <sheetData>
    <row r="1" spans="1:39" s="3" customFormat="1" ht="29">
      <c r="A1" s="62" t="s">
        <v>94</v>
      </c>
      <c r="B1" s="62" t="s">
        <v>0</v>
      </c>
      <c r="C1" s="62" t="s">
        <v>1</v>
      </c>
      <c r="D1" s="7" t="s">
        <v>2</v>
      </c>
      <c r="E1" s="7" t="s">
        <v>17</v>
      </c>
      <c r="F1" s="7" t="s">
        <v>585</v>
      </c>
      <c r="G1" s="7" t="s">
        <v>13</v>
      </c>
      <c r="H1" s="7" t="s">
        <v>22</v>
      </c>
      <c r="I1" s="7" t="s">
        <v>583</v>
      </c>
      <c r="J1" s="64" t="s">
        <v>3</v>
      </c>
      <c r="K1" s="65" t="s">
        <v>23</v>
      </c>
      <c r="L1" s="62" t="s">
        <v>4</v>
      </c>
      <c r="M1" s="62" t="s">
        <v>5</v>
      </c>
      <c r="N1" s="65" t="s">
        <v>6</v>
      </c>
      <c r="O1" s="66" t="s">
        <v>90</v>
      </c>
      <c r="P1" s="66" t="s">
        <v>92</v>
      </c>
      <c r="Q1" s="66" t="s">
        <v>7</v>
      </c>
      <c r="R1" s="66" t="s">
        <v>8</v>
      </c>
      <c r="S1" s="66" t="s">
        <v>9</v>
      </c>
      <c r="T1" s="66" t="s">
        <v>10</v>
      </c>
      <c r="U1" s="66" t="s">
        <v>11</v>
      </c>
      <c r="V1" s="69" t="s">
        <v>95</v>
      </c>
      <c r="W1" s="67" t="s">
        <v>19</v>
      </c>
      <c r="X1" s="62" t="s">
        <v>20</v>
      </c>
      <c r="Y1" s="62" t="s">
        <v>12</v>
      </c>
      <c r="Z1" s="62" t="s">
        <v>26</v>
      </c>
      <c r="AA1" s="62" t="s">
        <v>21</v>
      </c>
      <c r="AB1" s="63" t="s">
        <v>14</v>
      </c>
      <c r="AC1" s="52" t="s">
        <v>15</v>
      </c>
      <c r="AD1" s="53" t="s">
        <v>17</v>
      </c>
      <c r="AE1" s="50" t="s">
        <v>16</v>
      </c>
      <c r="AF1" s="50" t="s">
        <v>18</v>
      </c>
      <c r="AG1" s="55" t="s">
        <v>16</v>
      </c>
      <c r="AH1" s="51" t="s">
        <v>91</v>
      </c>
      <c r="AI1" s="3" t="s">
        <v>99</v>
      </c>
      <c r="AJ1" s="68" t="s">
        <v>100</v>
      </c>
      <c r="AK1" s="68" t="s">
        <v>101</v>
      </c>
      <c r="AL1" s="68" t="s">
        <v>102</v>
      </c>
    </row>
    <row r="2" spans="1:39" s="83" customFormat="1" ht="15" customHeight="1">
      <c r="A2" s="75" t="s">
        <v>112</v>
      </c>
      <c r="B2" s="6" t="s">
        <v>93</v>
      </c>
      <c r="C2" s="76">
        <v>20</v>
      </c>
      <c r="D2" s="76" t="s">
        <v>98</v>
      </c>
      <c r="E2" s="6" t="s">
        <v>2136</v>
      </c>
      <c r="F2" s="6" t="str">
        <f t="shared" ref="F2:F15" si="0">E2&amp;G2</f>
        <v>BrokerRM-M-487-SI25-M19-B</v>
      </c>
      <c r="G2" s="97" t="s">
        <v>378</v>
      </c>
      <c r="H2" s="95" t="s">
        <v>301</v>
      </c>
      <c r="I2" s="6" t="s">
        <v>584</v>
      </c>
      <c r="J2" s="92">
        <v>46003</v>
      </c>
      <c r="K2" s="92" t="s">
        <v>442</v>
      </c>
      <c r="L2" s="88" t="s">
        <v>443</v>
      </c>
      <c r="M2" s="78" t="s">
        <v>117</v>
      </c>
      <c r="N2" s="6" t="s">
        <v>444</v>
      </c>
      <c r="O2" s="71">
        <v>0</v>
      </c>
      <c r="P2" s="71">
        <v>11671.42</v>
      </c>
      <c r="Q2" s="79">
        <v>3631.63</v>
      </c>
      <c r="R2" s="79">
        <v>581.07000000000005</v>
      </c>
      <c r="S2" s="71">
        <v>0</v>
      </c>
      <c r="T2" s="79">
        <v>15884.12</v>
      </c>
      <c r="U2" s="80" t="s">
        <v>24</v>
      </c>
      <c r="V2" s="84">
        <f t="shared" ref="V2:V15" si="1">T2/17.9075</f>
        <v>887.00935362278381</v>
      </c>
      <c r="W2" s="89" t="s">
        <v>523</v>
      </c>
      <c r="X2" s="85" t="s">
        <v>437</v>
      </c>
      <c r="Y2" s="85" t="s">
        <v>129</v>
      </c>
      <c r="Z2" s="85" t="s">
        <v>239</v>
      </c>
      <c r="AA2" s="80" t="s">
        <v>122</v>
      </c>
      <c r="AB2" s="76" t="s">
        <v>539</v>
      </c>
      <c r="AC2" s="76" t="s">
        <v>540</v>
      </c>
      <c r="AD2" s="76" t="s">
        <v>174</v>
      </c>
      <c r="AE2" s="76" t="s">
        <v>546</v>
      </c>
      <c r="AF2" s="76" t="s">
        <v>96</v>
      </c>
      <c r="AG2" s="82"/>
      <c r="AH2" s="60"/>
      <c r="AI2" s="75" t="s">
        <v>112</v>
      </c>
      <c r="AJ2" s="6" t="s">
        <v>103</v>
      </c>
      <c r="AK2" s="81">
        <v>0</v>
      </c>
      <c r="AL2" s="6" t="s">
        <v>103</v>
      </c>
      <c r="AM2" s="83" t="str">
        <f>VLOOKUP(G2,'[3]Master template02'!$D:$D,1,0)</f>
        <v>RM-M-487-SI25-M19-B</v>
      </c>
    </row>
    <row r="3" spans="1:39" s="83" customFormat="1" ht="15" customHeight="1">
      <c r="A3" s="75" t="s">
        <v>112</v>
      </c>
      <c r="B3" s="6" t="s">
        <v>93</v>
      </c>
      <c r="C3" s="76">
        <v>25</v>
      </c>
      <c r="D3" s="76" t="s">
        <v>98</v>
      </c>
      <c r="E3" s="6" t="s">
        <v>2136</v>
      </c>
      <c r="F3" s="6" t="str">
        <f t="shared" si="0"/>
        <v>BrokerRM-M-492-SI25-M19-B</v>
      </c>
      <c r="G3" s="97" t="s">
        <v>309</v>
      </c>
      <c r="H3" s="95" t="s">
        <v>308</v>
      </c>
      <c r="I3" s="6" t="s">
        <v>584</v>
      </c>
      <c r="J3" s="92">
        <v>46003</v>
      </c>
      <c r="K3" s="95" t="s">
        <v>458</v>
      </c>
      <c r="L3" s="72" t="s">
        <v>459</v>
      </c>
      <c r="M3" s="80" t="s">
        <v>447</v>
      </c>
      <c r="N3" s="80" t="s">
        <v>460</v>
      </c>
      <c r="O3" s="71">
        <v>0</v>
      </c>
      <c r="P3" s="71">
        <v>15672.47</v>
      </c>
      <c r="Q3" s="79">
        <v>3544.16</v>
      </c>
      <c r="R3" s="79">
        <v>567.05999999999995</v>
      </c>
      <c r="S3" s="71">
        <v>0</v>
      </c>
      <c r="T3" s="79">
        <v>19783.689999999999</v>
      </c>
      <c r="U3" s="80" t="s">
        <v>24</v>
      </c>
      <c r="V3" s="84">
        <f t="shared" si="1"/>
        <v>1104.7711852575737</v>
      </c>
      <c r="W3" s="89" t="s">
        <v>523</v>
      </c>
      <c r="X3" s="87" t="s">
        <v>437</v>
      </c>
      <c r="Y3" s="85" t="s">
        <v>129</v>
      </c>
      <c r="Z3" s="85" t="s">
        <v>239</v>
      </c>
      <c r="AA3" s="85" t="s">
        <v>122</v>
      </c>
      <c r="AB3" s="76" t="s">
        <v>539</v>
      </c>
      <c r="AC3" s="76" t="s">
        <v>540</v>
      </c>
      <c r="AD3" s="76" t="s">
        <v>174</v>
      </c>
      <c r="AE3" s="76" t="s">
        <v>546</v>
      </c>
      <c r="AF3" s="76" t="s">
        <v>96</v>
      </c>
      <c r="AG3" s="82"/>
      <c r="AH3" s="60"/>
      <c r="AI3" s="75" t="s">
        <v>112</v>
      </c>
      <c r="AJ3" s="6" t="s">
        <v>103</v>
      </c>
      <c r="AK3" s="81">
        <v>0</v>
      </c>
      <c r="AL3" s="6" t="s">
        <v>103</v>
      </c>
      <c r="AM3" s="83" t="str">
        <f>VLOOKUP(G3,'[3]Master template02'!$D:$D,1,0)</f>
        <v>RM-M-492-SI25-M19-B</v>
      </c>
    </row>
    <row r="4" spans="1:39" s="83" customFormat="1" ht="15" customHeight="1">
      <c r="A4" s="75" t="s">
        <v>112</v>
      </c>
      <c r="B4" s="6" t="s">
        <v>93</v>
      </c>
      <c r="C4" s="76">
        <v>28</v>
      </c>
      <c r="D4" s="76" t="s">
        <v>98</v>
      </c>
      <c r="E4" s="6" t="s">
        <v>2136</v>
      </c>
      <c r="F4" s="6" t="str">
        <f t="shared" si="0"/>
        <v>BrokerRM-M-488-SI25-M19-B</v>
      </c>
      <c r="G4" s="97" t="s">
        <v>307</v>
      </c>
      <c r="H4" s="95" t="s">
        <v>306</v>
      </c>
      <c r="I4" s="6" t="s">
        <v>584</v>
      </c>
      <c r="J4" s="92">
        <v>46003</v>
      </c>
      <c r="K4" s="95" t="s">
        <v>468</v>
      </c>
      <c r="L4" s="72" t="s">
        <v>469</v>
      </c>
      <c r="M4" s="80" t="s">
        <v>447</v>
      </c>
      <c r="N4" s="80" t="s">
        <v>470</v>
      </c>
      <c r="O4" s="71">
        <v>0</v>
      </c>
      <c r="P4" s="71">
        <v>11671.42</v>
      </c>
      <c r="Q4" s="79">
        <v>6693.5</v>
      </c>
      <c r="R4" s="79">
        <v>1070.96</v>
      </c>
      <c r="S4" s="71">
        <v>0</v>
      </c>
      <c r="T4" s="79">
        <v>19435.88</v>
      </c>
      <c r="U4" s="80" t="s">
        <v>24</v>
      </c>
      <c r="V4" s="84">
        <f t="shared" si="1"/>
        <v>1085.3485969565825</v>
      </c>
      <c r="W4" s="89" t="s">
        <v>523</v>
      </c>
      <c r="X4" s="87" t="s">
        <v>437</v>
      </c>
      <c r="Y4" s="85" t="s">
        <v>129</v>
      </c>
      <c r="Z4" s="85" t="s">
        <v>239</v>
      </c>
      <c r="AA4" s="85" t="s">
        <v>122</v>
      </c>
      <c r="AB4" s="76" t="s">
        <v>539</v>
      </c>
      <c r="AC4" s="76" t="s">
        <v>540</v>
      </c>
      <c r="AD4" s="76" t="s">
        <v>174</v>
      </c>
      <c r="AE4" s="76" t="s">
        <v>546</v>
      </c>
      <c r="AF4" s="76" t="s">
        <v>96</v>
      </c>
      <c r="AG4" s="75"/>
      <c r="AH4" s="60"/>
      <c r="AI4" s="75" t="s">
        <v>112</v>
      </c>
      <c r="AJ4" s="6" t="s">
        <v>103</v>
      </c>
      <c r="AK4" s="81">
        <v>0</v>
      </c>
      <c r="AL4" s="6" t="s">
        <v>103</v>
      </c>
      <c r="AM4" s="83" t="str">
        <f>VLOOKUP(G4,'[3]Master template02'!$D:$D,1,0)</f>
        <v>RM-M-488-SI25-M19-B</v>
      </c>
    </row>
    <row r="5" spans="1:39" s="83" customFormat="1" ht="15" customHeight="1">
      <c r="A5" s="75" t="s">
        <v>112</v>
      </c>
      <c r="B5" s="6" t="s">
        <v>93</v>
      </c>
      <c r="C5" s="76">
        <v>29</v>
      </c>
      <c r="D5" s="76" t="s">
        <v>98</v>
      </c>
      <c r="E5" s="6" t="s">
        <v>2136</v>
      </c>
      <c r="F5" s="6" t="str">
        <f t="shared" si="0"/>
        <v>BrokerRM-M-490-SI25-M19-B</v>
      </c>
      <c r="G5" s="97" t="s">
        <v>303</v>
      </c>
      <c r="H5" s="95" t="s">
        <v>302</v>
      </c>
      <c r="I5" s="6" t="s">
        <v>584</v>
      </c>
      <c r="J5" s="92">
        <v>46003</v>
      </c>
      <c r="K5" s="95" t="s">
        <v>471</v>
      </c>
      <c r="L5" s="73" t="s">
        <v>472</v>
      </c>
      <c r="M5" s="73" t="s">
        <v>117</v>
      </c>
      <c r="N5" s="73" t="s">
        <v>473</v>
      </c>
      <c r="O5" s="71">
        <v>0</v>
      </c>
      <c r="P5" s="71">
        <v>12430.27</v>
      </c>
      <c r="Q5" s="79">
        <v>4920.08</v>
      </c>
      <c r="R5" s="79">
        <v>787.21</v>
      </c>
      <c r="S5" s="71">
        <v>0</v>
      </c>
      <c r="T5" s="79">
        <v>18137.560000000001</v>
      </c>
      <c r="U5" s="80" t="s">
        <v>24</v>
      </c>
      <c r="V5" s="84">
        <f t="shared" si="1"/>
        <v>1012.8471310903254</v>
      </c>
      <c r="W5" s="89" t="s">
        <v>523</v>
      </c>
      <c r="X5" s="87" t="s">
        <v>437</v>
      </c>
      <c r="Y5" s="85" t="s">
        <v>129</v>
      </c>
      <c r="Z5" s="85" t="s">
        <v>239</v>
      </c>
      <c r="AA5" s="85" t="s">
        <v>122</v>
      </c>
      <c r="AB5" s="76" t="s">
        <v>539</v>
      </c>
      <c r="AC5" s="76" t="s">
        <v>540</v>
      </c>
      <c r="AD5" s="76" t="s">
        <v>174</v>
      </c>
      <c r="AE5" s="76" t="s">
        <v>546</v>
      </c>
      <c r="AF5" s="76" t="s">
        <v>96</v>
      </c>
      <c r="AG5" s="75"/>
      <c r="AH5" s="60"/>
      <c r="AI5" s="75" t="s">
        <v>112</v>
      </c>
      <c r="AJ5" s="6" t="s">
        <v>103</v>
      </c>
      <c r="AK5" s="81">
        <v>0</v>
      </c>
      <c r="AL5" s="6" t="s">
        <v>103</v>
      </c>
      <c r="AM5" s="83" t="str">
        <f>VLOOKUP(G5,'[3]Master template02'!$D:$D,1,0)</f>
        <v>RM-M-490-SI25-M19-B</v>
      </c>
    </row>
    <row r="6" spans="1:39" s="83" customFormat="1" ht="15" customHeight="1">
      <c r="A6" s="75" t="s">
        <v>112</v>
      </c>
      <c r="B6" s="6" t="s">
        <v>93</v>
      </c>
      <c r="C6" s="76">
        <v>30</v>
      </c>
      <c r="D6" s="76" t="s">
        <v>98</v>
      </c>
      <c r="E6" s="6" t="s">
        <v>2136</v>
      </c>
      <c r="F6" s="6" t="str">
        <f t="shared" si="0"/>
        <v>BrokerRM-M-488-SI25-M19-B</v>
      </c>
      <c r="G6" s="97" t="s">
        <v>307</v>
      </c>
      <c r="H6" s="95" t="s">
        <v>318</v>
      </c>
      <c r="I6" s="6" t="s">
        <v>584</v>
      </c>
      <c r="J6" s="92">
        <v>46006</v>
      </c>
      <c r="K6" s="95" t="s">
        <v>474</v>
      </c>
      <c r="L6" s="73" t="s">
        <v>469</v>
      </c>
      <c r="M6" s="73" t="s">
        <v>447</v>
      </c>
      <c r="N6" s="73" t="s">
        <v>470</v>
      </c>
      <c r="O6" s="71">
        <v>0</v>
      </c>
      <c r="P6" s="71">
        <v>0</v>
      </c>
      <c r="Q6" s="79">
        <v>1498.91</v>
      </c>
      <c r="R6" s="79">
        <v>239.83</v>
      </c>
      <c r="S6" s="71">
        <v>0</v>
      </c>
      <c r="T6" s="79">
        <v>1738.74</v>
      </c>
      <c r="U6" s="80" t="s">
        <v>24</v>
      </c>
      <c r="V6" s="84">
        <f t="shared" si="1"/>
        <v>97.095630322490578</v>
      </c>
      <c r="W6" s="89" t="s">
        <v>526</v>
      </c>
      <c r="X6" s="87" t="s">
        <v>437</v>
      </c>
      <c r="Y6" s="85" t="s">
        <v>129</v>
      </c>
      <c r="Z6" s="85" t="s">
        <v>239</v>
      </c>
      <c r="AA6" s="85" t="s">
        <v>122</v>
      </c>
      <c r="AB6" s="76" t="s">
        <v>539</v>
      </c>
      <c r="AC6" s="76" t="s">
        <v>540</v>
      </c>
      <c r="AD6" s="76" t="s">
        <v>174</v>
      </c>
      <c r="AE6" s="76" t="s">
        <v>546</v>
      </c>
      <c r="AF6" s="76" t="s">
        <v>96</v>
      </c>
      <c r="AG6" s="75"/>
      <c r="AH6" s="60"/>
      <c r="AI6" s="75" t="s">
        <v>112</v>
      </c>
      <c r="AJ6" s="6" t="s">
        <v>103</v>
      </c>
      <c r="AK6" s="81">
        <v>0</v>
      </c>
      <c r="AL6" s="6" t="s">
        <v>103</v>
      </c>
      <c r="AM6" s="83" t="str">
        <f>VLOOKUP(G6,'[3]Master template02'!$D:$D,1,0)</f>
        <v>RM-M-488-SI25-M19-B</v>
      </c>
    </row>
    <row r="7" spans="1:39" s="83" customFormat="1" ht="15" customHeight="1">
      <c r="A7" s="75" t="s">
        <v>112</v>
      </c>
      <c r="B7" s="6" t="s">
        <v>93</v>
      </c>
      <c r="C7" s="76">
        <v>38</v>
      </c>
      <c r="D7" s="76" t="s">
        <v>98</v>
      </c>
      <c r="E7" s="6" t="s">
        <v>2136</v>
      </c>
      <c r="F7" s="6" t="str">
        <f t="shared" si="0"/>
        <v>BrokerRM-M-490-SI25-M19-B</v>
      </c>
      <c r="G7" s="97" t="s">
        <v>303</v>
      </c>
      <c r="H7" s="95" t="s">
        <v>325</v>
      </c>
      <c r="I7" s="6" t="s">
        <v>584</v>
      </c>
      <c r="J7" s="92">
        <v>46008</v>
      </c>
      <c r="K7" s="97" t="s">
        <v>471</v>
      </c>
      <c r="L7" s="77" t="s">
        <v>472</v>
      </c>
      <c r="M7" s="80" t="s">
        <v>117</v>
      </c>
      <c r="N7" s="6" t="s">
        <v>473</v>
      </c>
      <c r="O7" s="71">
        <v>0</v>
      </c>
      <c r="P7" s="71">
        <v>6264</v>
      </c>
      <c r="Q7" s="79">
        <v>0</v>
      </c>
      <c r="R7" s="79">
        <v>0</v>
      </c>
      <c r="S7" s="71">
        <v>0</v>
      </c>
      <c r="T7" s="79">
        <v>6264</v>
      </c>
      <c r="U7" s="80" t="s">
        <v>24</v>
      </c>
      <c r="V7" s="84">
        <f t="shared" si="1"/>
        <v>349.79757085020248</v>
      </c>
      <c r="W7" s="86" t="s">
        <v>528</v>
      </c>
      <c r="X7" s="80" t="s">
        <v>437</v>
      </c>
      <c r="Y7" s="80" t="s">
        <v>129</v>
      </c>
      <c r="Z7" s="80" t="s">
        <v>239</v>
      </c>
      <c r="AA7" s="80" t="s">
        <v>122</v>
      </c>
      <c r="AB7" s="76" t="s">
        <v>539</v>
      </c>
      <c r="AC7" s="76" t="s">
        <v>540</v>
      </c>
      <c r="AD7" s="76" t="s">
        <v>174</v>
      </c>
      <c r="AE7" s="76" t="s">
        <v>546</v>
      </c>
      <c r="AF7" s="76" t="s">
        <v>96</v>
      </c>
      <c r="AG7" s="82"/>
      <c r="AH7" s="60"/>
      <c r="AI7" s="75" t="s">
        <v>112</v>
      </c>
      <c r="AJ7" s="6" t="s">
        <v>103</v>
      </c>
      <c r="AK7" s="81">
        <v>0</v>
      </c>
      <c r="AL7" s="6" t="s">
        <v>103</v>
      </c>
      <c r="AM7" s="83" t="str">
        <f>VLOOKUP(G7,'[3]Master template02'!$D:$D,1,0)</f>
        <v>RM-M-490-SI25-M19-B</v>
      </c>
    </row>
    <row r="8" spans="1:39" s="83" customFormat="1">
      <c r="A8" s="75" t="s">
        <v>112</v>
      </c>
      <c r="B8" s="6" t="s">
        <v>93</v>
      </c>
      <c r="C8" s="76">
        <v>43</v>
      </c>
      <c r="D8" s="76" t="s">
        <v>98</v>
      </c>
      <c r="E8" s="6" t="s">
        <v>2136</v>
      </c>
      <c r="F8" s="6" t="str">
        <f t="shared" si="0"/>
        <v>BrokerRM-M-492-SI25-M19-B</v>
      </c>
      <c r="G8" s="97" t="s">
        <v>309</v>
      </c>
      <c r="H8" s="95" t="s">
        <v>341</v>
      </c>
      <c r="I8" s="6" t="s">
        <v>584</v>
      </c>
      <c r="J8" s="92">
        <v>46010</v>
      </c>
      <c r="K8" s="92" t="s">
        <v>458</v>
      </c>
      <c r="L8" s="88" t="s">
        <v>459</v>
      </c>
      <c r="M8" s="78" t="s">
        <v>447</v>
      </c>
      <c r="N8" s="6" t="s">
        <v>460</v>
      </c>
      <c r="O8" s="71">
        <v>0</v>
      </c>
      <c r="P8" s="71">
        <v>12992</v>
      </c>
      <c r="Q8" s="79">
        <v>0</v>
      </c>
      <c r="R8" s="79">
        <v>0</v>
      </c>
      <c r="S8" s="71">
        <v>0</v>
      </c>
      <c r="T8" s="79">
        <v>12992</v>
      </c>
      <c r="U8" s="80" t="s">
        <v>24</v>
      </c>
      <c r="V8" s="84">
        <f t="shared" si="1"/>
        <v>725.50607287449395</v>
      </c>
      <c r="W8" s="78" t="s">
        <v>531</v>
      </c>
      <c r="X8" s="80" t="s">
        <v>437</v>
      </c>
      <c r="Y8" s="80" t="s">
        <v>129</v>
      </c>
      <c r="Z8" s="80" t="s">
        <v>239</v>
      </c>
      <c r="AA8" s="80" t="s">
        <v>122</v>
      </c>
      <c r="AB8" s="76" t="s">
        <v>539</v>
      </c>
      <c r="AC8" s="76" t="s">
        <v>540</v>
      </c>
      <c r="AD8" s="76" t="s">
        <v>174</v>
      </c>
      <c r="AE8" s="76" t="s">
        <v>546</v>
      </c>
      <c r="AF8" s="76" t="s">
        <v>96</v>
      </c>
      <c r="AG8" s="82"/>
      <c r="AH8" s="60"/>
      <c r="AI8" s="75" t="s">
        <v>112</v>
      </c>
      <c r="AJ8" s="6" t="s">
        <v>103</v>
      </c>
      <c r="AK8" s="81">
        <v>0</v>
      </c>
      <c r="AL8" s="6" t="s">
        <v>103</v>
      </c>
      <c r="AM8" s="83" t="str">
        <f>VLOOKUP(G8,'[3]Master template02'!$D:$D,1,0)</f>
        <v>RM-M-492-SI25-M19-B</v>
      </c>
    </row>
    <row r="9" spans="1:39" s="83" customFormat="1" ht="15" customHeight="1">
      <c r="A9" s="75" t="s">
        <v>112</v>
      </c>
      <c r="B9" s="6" t="s">
        <v>93</v>
      </c>
      <c r="C9" s="76">
        <v>44</v>
      </c>
      <c r="D9" s="76" t="s">
        <v>98</v>
      </c>
      <c r="E9" s="6" t="s">
        <v>2136</v>
      </c>
      <c r="F9" s="6" t="str">
        <f t="shared" si="0"/>
        <v>BrokerRM-M-488-SI25-M19-B</v>
      </c>
      <c r="G9" s="97" t="s">
        <v>307</v>
      </c>
      <c r="H9" s="95" t="s">
        <v>339</v>
      </c>
      <c r="I9" s="6" t="s">
        <v>584</v>
      </c>
      <c r="J9" s="92">
        <v>46010</v>
      </c>
      <c r="K9" s="92" t="s">
        <v>468</v>
      </c>
      <c r="L9" s="88" t="s">
        <v>469</v>
      </c>
      <c r="M9" s="78" t="s">
        <v>447</v>
      </c>
      <c r="N9" s="6" t="s">
        <v>470</v>
      </c>
      <c r="O9" s="71">
        <v>0</v>
      </c>
      <c r="P9" s="71">
        <v>7540</v>
      </c>
      <c r="Q9" s="79">
        <v>0</v>
      </c>
      <c r="R9" s="79">
        <v>0</v>
      </c>
      <c r="S9" s="71">
        <v>0</v>
      </c>
      <c r="T9" s="79">
        <v>7540</v>
      </c>
      <c r="U9" s="80" t="s">
        <v>24</v>
      </c>
      <c r="V9" s="84">
        <f t="shared" si="1"/>
        <v>421.0526315789474</v>
      </c>
      <c r="W9" s="78" t="s">
        <v>531</v>
      </c>
      <c r="X9" s="80" t="s">
        <v>525</v>
      </c>
      <c r="Y9" s="80" t="s">
        <v>129</v>
      </c>
      <c r="Z9" s="80" t="s">
        <v>239</v>
      </c>
      <c r="AA9" s="80" t="s">
        <v>122</v>
      </c>
      <c r="AB9" s="76" t="s">
        <v>539</v>
      </c>
      <c r="AC9" s="76" t="s">
        <v>540</v>
      </c>
      <c r="AD9" s="76" t="s">
        <v>174</v>
      </c>
      <c r="AE9" s="76" t="s">
        <v>546</v>
      </c>
      <c r="AF9" s="76" t="s">
        <v>96</v>
      </c>
      <c r="AG9" s="75"/>
      <c r="AH9" s="60"/>
      <c r="AI9" s="75" t="s">
        <v>112</v>
      </c>
      <c r="AJ9" s="6" t="s">
        <v>103</v>
      </c>
      <c r="AK9" s="81">
        <v>0</v>
      </c>
      <c r="AL9" s="6" t="s">
        <v>103</v>
      </c>
      <c r="AM9" s="83" t="str">
        <f>VLOOKUP(G9,'[3]Master template02'!$D:$D,1,0)</f>
        <v>RM-M-488-SI25-M19-B</v>
      </c>
    </row>
    <row r="10" spans="1:39" s="83" customFormat="1" ht="15" customHeight="1">
      <c r="A10" s="75" t="s">
        <v>112</v>
      </c>
      <c r="B10" s="6" t="s">
        <v>93</v>
      </c>
      <c r="C10" s="76">
        <v>45</v>
      </c>
      <c r="D10" s="76" t="s">
        <v>98</v>
      </c>
      <c r="E10" s="6" t="s">
        <v>2136</v>
      </c>
      <c r="F10" s="6" t="str">
        <f t="shared" si="0"/>
        <v>BrokerRM-M-487-SI25-M19-B</v>
      </c>
      <c r="G10" s="97" t="s">
        <v>378</v>
      </c>
      <c r="H10" s="95" t="s">
        <v>336</v>
      </c>
      <c r="I10" s="6" t="s">
        <v>584</v>
      </c>
      <c r="J10" s="92">
        <v>46010</v>
      </c>
      <c r="K10" s="92" t="s">
        <v>442</v>
      </c>
      <c r="L10" s="88" t="s">
        <v>443</v>
      </c>
      <c r="M10" s="78" t="s">
        <v>117</v>
      </c>
      <c r="N10" s="6" t="s">
        <v>444</v>
      </c>
      <c r="O10" s="71">
        <v>0</v>
      </c>
      <c r="P10" s="71">
        <v>6844</v>
      </c>
      <c r="Q10" s="79">
        <v>0</v>
      </c>
      <c r="R10" s="79">
        <v>0</v>
      </c>
      <c r="S10" s="71">
        <v>0</v>
      </c>
      <c r="T10" s="79">
        <v>6844</v>
      </c>
      <c r="U10" s="80" t="s">
        <v>24</v>
      </c>
      <c r="V10" s="84">
        <f t="shared" si="1"/>
        <v>382.18623481781378</v>
      </c>
      <c r="W10" s="70" t="s">
        <v>531</v>
      </c>
      <c r="X10" s="6" t="s">
        <v>525</v>
      </c>
      <c r="Y10" s="80" t="s">
        <v>129</v>
      </c>
      <c r="Z10" s="80" t="s">
        <v>239</v>
      </c>
      <c r="AA10" s="80" t="s">
        <v>122</v>
      </c>
      <c r="AB10" s="76" t="s">
        <v>539</v>
      </c>
      <c r="AC10" s="76" t="s">
        <v>540</v>
      </c>
      <c r="AD10" s="76" t="s">
        <v>174</v>
      </c>
      <c r="AE10" s="76" t="s">
        <v>546</v>
      </c>
      <c r="AF10" s="76" t="s">
        <v>96</v>
      </c>
      <c r="AG10" s="82"/>
      <c r="AH10" s="60"/>
      <c r="AI10" s="75" t="s">
        <v>112</v>
      </c>
      <c r="AJ10" s="6" t="s">
        <v>103</v>
      </c>
      <c r="AK10" s="81">
        <v>0</v>
      </c>
      <c r="AL10" s="6" t="s">
        <v>103</v>
      </c>
      <c r="AM10" s="83" t="str">
        <f>VLOOKUP(G10,'[3]Master template02'!$D:$D,1,0)</f>
        <v>RM-M-487-SI25-M19-B</v>
      </c>
    </row>
    <row r="11" spans="1:39" s="83" customFormat="1" ht="15" customHeight="1">
      <c r="A11" s="75" t="s">
        <v>112</v>
      </c>
      <c r="B11" s="6" t="s">
        <v>93</v>
      </c>
      <c r="C11" s="76">
        <v>46</v>
      </c>
      <c r="D11" s="76" t="s">
        <v>98</v>
      </c>
      <c r="E11" s="6" t="s">
        <v>2136</v>
      </c>
      <c r="F11" s="6" t="str">
        <f t="shared" si="0"/>
        <v>BrokerRM-M-504-SI25-M19-B</v>
      </c>
      <c r="G11" s="97" t="s">
        <v>388</v>
      </c>
      <c r="H11" s="95" t="s">
        <v>345</v>
      </c>
      <c r="I11" s="6" t="s">
        <v>584</v>
      </c>
      <c r="J11" s="92">
        <v>46010</v>
      </c>
      <c r="K11" s="92" t="s">
        <v>498</v>
      </c>
      <c r="L11" s="88" t="s">
        <v>499</v>
      </c>
      <c r="M11" s="78" t="s">
        <v>447</v>
      </c>
      <c r="N11" s="6" t="s">
        <v>500</v>
      </c>
      <c r="O11" s="71">
        <v>0</v>
      </c>
      <c r="P11" s="71">
        <v>12430.27</v>
      </c>
      <c r="Q11" s="79">
        <v>4795.3599999999997</v>
      </c>
      <c r="R11" s="79">
        <v>767.25</v>
      </c>
      <c r="S11" s="71">
        <v>0</v>
      </c>
      <c r="T11" s="79">
        <v>17992.88</v>
      </c>
      <c r="U11" s="80" t="s">
        <v>24</v>
      </c>
      <c r="V11" s="84">
        <f t="shared" si="1"/>
        <v>1004.7678347061288</v>
      </c>
      <c r="W11" s="70" t="s">
        <v>531</v>
      </c>
      <c r="X11" s="6" t="s">
        <v>437</v>
      </c>
      <c r="Y11" s="80" t="s">
        <v>129</v>
      </c>
      <c r="Z11" s="80" t="s">
        <v>239</v>
      </c>
      <c r="AA11" s="80" t="s">
        <v>122</v>
      </c>
      <c r="AB11" s="76" t="s">
        <v>539</v>
      </c>
      <c r="AC11" s="76" t="s">
        <v>540</v>
      </c>
      <c r="AD11" s="76" t="s">
        <v>174</v>
      </c>
      <c r="AE11" s="76" t="s">
        <v>546</v>
      </c>
      <c r="AF11" s="76" t="s">
        <v>96</v>
      </c>
      <c r="AG11" s="82"/>
      <c r="AH11" s="60"/>
      <c r="AI11" s="75" t="s">
        <v>112</v>
      </c>
      <c r="AJ11" s="6" t="s">
        <v>103</v>
      </c>
      <c r="AK11" s="81">
        <v>0</v>
      </c>
      <c r="AL11" s="6" t="s">
        <v>103</v>
      </c>
      <c r="AM11" s="83" t="str">
        <f>VLOOKUP(G11,'[3]Master template02'!$D:$D,1,0)</f>
        <v>RM-M-504-SI25-M19-B</v>
      </c>
    </row>
    <row r="12" spans="1:39" s="83" customFormat="1" ht="15" customHeight="1">
      <c r="A12" s="75" t="s">
        <v>112</v>
      </c>
      <c r="B12" s="6" t="s">
        <v>93</v>
      </c>
      <c r="C12" s="76">
        <v>47</v>
      </c>
      <c r="D12" s="76" t="s">
        <v>98</v>
      </c>
      <c r="E12" s="6" t="s">
        <v>2136</v>
      </c>
      <c r="F12" s="6" t="str">
        <f t="shared" si="0"/>
        <v>BrokerRM-M-505-SI25-M19-B</v>
      </c>
      <c r="G12" s="97" t="s">
        <v>390</v>
      </c>
      <c r="H12" s="95" t="s">
        <v>347</v>
      </c>
      <c r="I12" s="6" t="s">
        <v>584</v>
      </c>
      <c r="J12" s="92">
        <v>46010</v>
      </c>
      <c r="K12" s="92" t="s">
        <v>501</v>
      </c>
      <c r="L12" s="88" t="s">
        <v>502</v>
      </c>
      <c r="M12" s="78" t="s">
        <v>447</v>
      </c>
      <c r="N12" s="6" t="s">
        <v>503</v>
      </c>
      <c r="O12" s="71">
        <v>0</v>
      </c>
      <c r="P12" s="71">
        <v>12430.27</v>
      </c>
      <c r="Q12" s="79">
        <v>6761.96</v>
      </c>
      <c r="R12" s="79">
        <v>1081.9100000000001</v>
      </c>
      <c r="S12" s="71">
        <v>0</v>
      </c>
      <c r="T12" s="79">
        <v>20274.14</v>
      </c>
      <c r="U12" s="80" t="s">
        <v>24</v>
      </c>
      <c r="V12" s="84">
        <f t="shared" si="1"/>
        <v>1132.159151193634</v>
      </c>
      <c r="W12" s="89" t="s">
        <v>531</v>
      </c>
      <c r="X12" s="85" t="s">
        <v>437</v>
      </c>
      <c r="Y12" s="85" t="s">
        <v>129</v>
      </c>
      <c r="Z12" s="85" t="s">
        <v>239</v>
      </c>
      <c r="AA12" s="80" t="s">
        <v>122</v>
      </c>
      <c r="AB12" s="76" t="s">
        <v>539</v>
      </c>
      <c r="AC12" s="76" t="s">
        <v>540</v>
      </c>
      <c r="AD12" s="76" t="s">
        <v>174</v>
      </c>
      <c r="AE12" s="76" t="s">
        <v>546</v>
      </c>
      <c r="AF12" s="76" t="s">
        <v>96</v>
      </c>
      <c r="AG12" s="82"/>
      <c r="AH12" s="60"/>
      <c r="AI12" s="75" t="s">
        <v>112</v>
      </c>
      <c r="AJ12" s="6" t="s">
        <v>103</v>
      </c>
      <c r="AK12" s="81">
        <v>0</v>
      </c>
      <c r="AL12" s="6" t="s">
        <v>103</v>
      </c>
      <c r="AM12" s="83" t="str">
        <f>VLOOKUP(G12,'[3]Master template02'!$D:$D,1,0)</f>
        <v>RM-M-505-SI25-M19-B</v>
      </c>
    </row>
    <row r="13" spans="1:39" s="83" customFormat="1" ht="15" customHeight="1">
      <c r="A13" s="75" t="s">
        <v>112</v>
      </c>
      <c r="B13" s="6" t="s">
        <v>93</v>
      </c>
      <c r="C13" s="76">
        <v>59</v>
      </c>
      <c r="D13" s="76" t="s">
        <v>98</v>
      </c>
      <c r="E13" s="6" t="s">
        <v>2136</v>
      </c>
      <c r="F13" s="6" t="str">
        <f t="shared" si="0"/>
        <v>BrokerRM-M-523-SI25-M19-B</v>
      </c>
      <c r="G13" s="97" t="s">
        <v>404</v>
      </c>
      <c r="H13" s="95" t="s">
        <v>361</v>
      </c>
      <c r="I13" s="6" t="s">
        <v>584</v>
      </c>
      <c r="J13" s="92">
        <v>46024</v>
      </c>
      <c r="K13" s="95" t="s">
        <v>567</v>
      </c>
      <c r="L13" s="73" t="s">
        <v>568</v>
      </c>
      <c r="M13" s="73" t="s">
        <v>463</v>
      </c>
      <c r="N13" s="73" t="s">
        <v>569</v>
      </c>
      <c r="O13" s="71">
        <v>0</v>
      </c>
      <c r="P13" s="71">
        <v>0</v>
      </c>
      <c r="Q13" s="79">
        <v>2438.4</v>
      </c>
      <c r="R13" s="79">
        <v>390.14</v>
      </c>
      <c r="S13" s="71">
        <v>0</v>
      </c>
      <c r="T13" s="79">
        <v>2828.54</v>
      </c>
      <c r="U13" s="80" t="s">
        <v>24</v>
      </c>
      <c r="V13" s="84">
        <f t="shared" si="1"/>
        <v>157.95281306715066</v>
      </c>
      <c r="W13" s="78">
        <v>46024</v>
      </c>
      <c r="X13" s="87" t="s">
        <v>525</v>
      </c>
      <c r="Y13" s="85" t="s">
        <v>129</v>
      </c>
      <c r="Z13" s="85" t="s">
        <v>239</v>
      </c>
      <c r="AA13" s="85" t="s">
        <v>122</v>
      </c>
      <c r="AB13" s="76" t="s">
        <v>539</v>
      </c>
      <c r="AC13" s="76" t="s">
        <v>540</v>
      </c>
      <c r="AD13" s="76" t="s">
        <v>174</v>
      </c>
      <c r="AE13" s="76" t="s">
        <v>546</v>
      </c>
      <c r="AF13" s="76" t="s">
        <v>96</v>
      </c>
      <c r="AG13" s="75"/>
      <c r="AH13" s="60"/>
      <c r="AI13" s="75" t="s">
        <v>112</v>
      </c>
      <c r="AJ13" s="6" t="s">
        <v>103</v>
      </c>
      <c r="AK13" s="81">
        <v>0</v>
      </c>
      <c r="AL13" s="6" t="s">
        <v>103</v>
      </c>
      <c r="AM13" s="83" t="str">
        <f>VLOOKUP(G13,'[3]Master template02'!$D:$D,1,0)</f>
        <v>RM-M-523-SI25-M19-B</v>
      </c>
    </row>
    <row r="14" spans="1:39" s="83" customFormat="1" ht="43.5">
      <c r="A14" s="75" t="s">
        <v>112</v>
      </c>
      <c r="B14" s="6" t="s">
        <v>93</v>
      </c>
      <c r="C14" s="76">
        <v>60</v>
      </c>
      <c r="D14" s="76" t="s">
        <v>98</v>
      </c>
      <c r="E14" s="6" t="s">
        <v>2136</v>
      </c>
      <c r="F14" s="6" t="str">
        <f t="shared" si="0"/>
        <v>BrokerRM-M-504-SI25-M19-B</v>
      </c>
      <c r="G14" s="97" t="s">
        <v>388</v>
      </c>
      <c r="H14" s="95" t="s">
        <v>362</v>
      </c>
      <c r="I14" s="6" t="s">
        <v>584</v>
      </c>
      <c r="J14" s="92">
        <v>46024</v>
      </c>
      <c r="K14" s="95" t="s">
        <v>498</v>
      </c>
      <c r="L14" s="73" t="s">
        <v>499</v>
      </c>
      <c r="M14" s="73" t="s">
        <v>463</v>
      </c>
      <c r="N14" s="73" t="s">
        <v>500</v>
      </c>
      <c r="O14" s="71">
        <v>0</v>
      </c>
      <c r="P14" s="71">
        <v>6148</v>
      </c>
      <c r="Q14" s="79">
        <v>0</v>
      </c>
      <c r="R14" s="79">
        <v>0</v>
      </c>
      <c r="S14" s="71">
        <v>0</v>
      </c>
      <c r="T14" s="79">
        <v>6148</v>
      </c>
      <c r="U14" s="80" t="s">
        <v>24</v>
      </c>
      <c r="V14" s="84">
        <f t="shared" si="1"/>
        <v>343.31983805668017</v>
      </c>
      <c r="W14" s="78">
        <v>46024</v>
      </c>
      <c r="X14" s="87" t="s">
        <v>525</v>
      </c>
      <c r="Y14" s="85" t="s">
        <v>129</v>
      </c>
      <c r="Z14" s="85" t="s">
        <v>239</v>
      </c>
      <c r="AA14" s="85" t="s">
        <v>122</v>
      </c>
      <c r="AB14" s="76" t="s">
        <v>539</v>
      </c>
      <c r="AC14" s="76" t="s">
        <v>540</v>
      </c>
      <c r="AD14" s="76" t="s">
        <v>174</v>
      </c>
      <c r="AE14" s="76" t="s">
        <v>546</v>
      </c>
      <c r="AF14" s="76" t="s">
        <v>96</v>
      </c>
      <c r="AG14" s="75"/>
      <c r="AH14" s="93"/>
      <c r="AI14" s="75" t="s">
        <v>112</v>
      </c>
      <c r="AJ14" s="6" t="s">
        <v>103</v>
      </c>
      <c r="AK14" s="81">
        <v>0</v>
      </c>
      <c r="AL14" s="6" t="s">
        <v>103</v>
      </c>
      <c r="AM14" s="83" t="str">
        <f>VLOOKUP(G14,'[3]Master template02'!$D:$D,1,0)</f>
        <v>RM-M-504-SI25-M19-B</v>
      </c>
    </row>
    <row r="15" spans="1:39" s="83" customFormat="1" ht="15" customHeight="1">
      <c r="A15" s="75" t="s">
        <v>112</v>
      </c>
      <c r="B15" s="6" t="s">
        <v>93</v>
      </c>
      <c r="C15" s="76">
        <v>61</v>
      </c>
      <c r="D15" s="76" t="s">
        <v>98</v>
      </c>
      <c r="E15" s="6" t="s">
        <v>2136</v>
      </c>
      <c r="F15" s="6" t="str">
        <f t="shared" si="0"/>
        <v>BrokerRM-M-505-SI25-M19-B</v>
      </c>
      <c r="G15" s="97" t="s">
        <v>390</v>
      </c>
      <c r="H15" s="95" t="s">
        <v>363</v>
      </c>
      <c r="I15" s="6" t="s">
        <v>584</v>
      </c>
      <c r="J15" s="92">
        <v>46024</v>
      </c>
      <c r="K15" s="95" t="s">
        <v>501</v>
      </c>
      <c r="L15" s="73" t="s">
        <v>502</v>
      </c>
      <c r="M15" s="73" t="s">
        <v>463</v>
      </c>
      <c r="N15" s="73" t="s">
        <v>503</v>
      </c>
      <c r="O15" s="71">
        <v>0</v>
      </c>
      <c r="P15" s="71">
        <v>6844</v>
      </c>
      <c r="Q15" s="79">
        <v>0</v>
      </c>
      <c r="R15" s="79">
        <v>0</v>
      </c>
      <c r="S15" s="71">
        <v>0</v>
      </c>
      <c r="T15" s="79">
        <v>6844</v>
      </c>
      <c r="U15" s="80" t="s">
        <v>24</v>
      </c>
      <c r="V15" s="84">
        <f t="shared" si="1"/>
        <v>382.18623481781378</v>
      </c>
      <c r="W15" s="78">
        <v>46024</v>
      </c>
      <c r="X15" s="87" t="s">
        <v>437</v>
      </c>
      <c r="Y15" s="85" t="s">
        <v>129</v>
      </c>
      <c r="Z15" s="85" t="s">
        <v>239</v>
      </c>
      <c r="AA15" s="85" t="s">
        <v>122</v>
      </c>
      <c r="AB15" s="76" t="s">
        <v>539</v>
      </c>
      <c r="AC15" s="76" t="s">
        <v>540</v>
      </c>
      <c r="AD15" s="76" t="s">
        <v>174</v>
      </c>
      <c r="AE15" s="76" t="s">
        <v>546</v>
      </c>
      <c r="AF15" s="76" t="s">
        <v>96</v>
      </c>
      <c r="AG15" s="75"/>
      <c r="AH15" s="93"/>
      <c r="AI15" s="75" t="s">
        <v>112</v>
      </c>
      <c r="AJ15" s="6" t="s">
        <v>103</v>
      </c>
      <c r="AK15" s="81">
        <v>0</v>
      </c>
      <c r="AL15" s="6" t="s">
        <v>103</v>
      </c>
      <c r="AM15" s="83" t="str">
        <f>VLOOKUP(G15,'[3]Master template02'!$D:$D,1,0)</f>
        <v>RM-M-505-SI25-M19-B</v>
      </c>
    </row>
    <row r="16" spans="1:39" s="83" customFormat="1" ht="15" hidden="1" customHeight="1">
      <c r="A16" s="75" t="s">
        <v>112</v>
      </c>
      <c r="B16" s="6" t="s">
        <v>93</v>
      </c>
      <c r="C16" s="76">
        <v>145</v>
      </c>
      <c r="D16" s="6" t="s">
        <v>110</v>
      </c>
      <c r="E16" s="6" t="s">
        <v>2135</v>
      </c>
      <c r="F16" s="6" t="str">
        <f t="shared" ref="F16:F21" si="2">E16&amp;G16</f>
        <v>FreightFG-A-0078-SE25-M19</v>
      </c>
      <c r="G16" s="97" t="s">
        <v>280</v>
      </c>
      <c r="H16" s="95">
        <v>4571</v>
      </c>
      <c r="I16" s="6" t="s">
        <v>584</v>
      </c>
      <c r="J16" s="92">
        <v>46024</v>
      </c>
      <c r="K16" s="97"/>
      <c r="L16" s="80" t="s">
        <v>116</v>
      </c>
      <c r="M16" s="80" t="s">
        <v>195</v>
      </c>
      <c r="N16" s="80" t="s">
        <v>281</v>
      </c>
      <c r="O16" s="71">
        <v>0</v>
      </c>
      <c r="P16" s="71">
        <v>0</v>
      </c>
      <c r="Q16" s="79">
        <v>35000</v>
      </c>
      <c r="R16" s="79">
        <v>5600</v>
      </c>
      <c r="S16" s="71">
        <v>1400</v>
      </c>
      <c r="T16" s="79">
        <v>39200</v>
      </c>
      <c r="U16" s="87" t="s">
        <v>24</v>
      </c>
      <c r="V16" s="84">
        <f t="shared" ref="V16:V19" si="3">T16/17.9075</f>
        <v>2189.0269440178699</v>
      </c>
      <c r="W16" s="94" t="s">
        <v>119</v>
      </c>
      <c r="X16" s="80" t="s">
        <v>120</v>
      </c>
      <c r="Y16" s="80" t="s">
        <v>282</v>
      </c>
      <c r="Z16" s="80" t="s">
        <v>121</v>
      </c>
      <c r="AA16" s="80" t="s">
        <v>283</v>
      </c>
      <c r="AB16" s="76" t="s">
        <v>539</v>
      </c>
      <c r="AC16" s="76" t="s">
        <v>541</v>
      </c>
      <c r="AD16" s="76" t="s">
        <v>543</v>
      </c>
      <c r="AE16" s="76" t="s">
        <v>549</v>
      </c>
      <c r="AF16" s="76" t="s">
        <v>96</v>
      </c>
      <c r="AG16" s="82"/>
      <c r="AH16" s="60"/>
      <c r="AI16" s="75" t="s">
        <v>112</v>
      </c>
      <c r="AJ16" s="6" t="s">
        <v>103</v>
      </c>
      <c r="AK16" s="81">
        <v>0</v>
      </c>
      <c r="AL16" s="6" t="s">
        <v>103</v>
      </c>
      <c r="AM16" s="83" t="str">
        <f>VLOOKUP(G16,'[3]Master template02'!$D:$D,1,0)</f>
        <v>FG-A-0078-SE25-M19</v>
      </c>
    </row>
    <row r="17" spans="1:39" ht="15" hidden="1" customHeight="1">
      <c r="A17" s="75" t="s">
        <v>112</v>
      </c>
      <c r="B17" s="6" t="s">
        <v>93</v>
      </c>
      <c r="C17" s="76">
        <v>146</v>
      </c>
      <c r="D17" s="6" t="s">
        <v>110</v>
      </c>
      <c r="E17" s="6" t="s">
        <v>2135</v>
      </c>
      <c r="F17" s="6" t="str">
        <f t="shared" si="2"/>
        <v>FreightFG-A-0077-SE25-M19</v>
      </c>
      <c r="G17" s="97" t="s">
        <v>284</v>
      </c>
      <c r="H17" s="95">
        <v>4573</v>
      </c>
      <c r="I17" s="6" t="s">
        <v>584</v>
      </c>
      <c r="J17" s="92">
        <v>46024</v>
      </c>
      <c r="K17" s="95"/>
      <c r="L17" s="80" t="s">
        <v>116</v>
      </c>
      <c r="M17" s="80" t="s">
        <v>195</v>
      </c>
      <c r="N17" s="80" t="s">
        <v>285</v>
      </c>
      <c r="O17" s="71">
        <v>0</v>
      </c>
      <c r="P17" s="71">
        <v>0</v>
      </c>
      <c r="Q17" s="79">
        <v>35000</v>
      </c>
      <c r="R17" s="79">
        <v>5600</v>
      </c>
      <c r="S17" s="71">
        <v>1400</v>
      </c>
      <c r="T17" s="79">
        <v>39200</v>
      </c>
      <c r="U17" s="87" t="s">
        <v>24</v>
      </c>
      <c r="V17" s="84">
        <f t="shared" si="3"/>
        <v>2189.0269440178699</v>
      </c>
      <c r="W17" s="94" t="s">
        <v>119</v>
      </c>
      <c r="X17" s="80" t="s">
        <v>120</v>
      </c>
      <c r="Y17" s="80" t="s">
        <v>282</v>
      </c>
      <c r="Z17" s="80" t="s">
        <v>121</v>
      </c>
      <c r="AA17" s="80" t="s">
        <v>283</v>
      </c>
      <c r="AB17" s="76" t="s">
        <v>539</v>
      </c>
      <c r="AC17" s="76" t="s">
        <v>541</v>
      </c>
      <c r="AD17" s="76" t="s">
        <v>543</v>
      </c>
      <c r="AE17" s="76" t="s">
        <v>549</v>
      </c>
      <c r="AF17" s="76" t="s">
        <v>96</v>
      </c>
      <c r="AG17" s="82"/>
      <c r="AH17" s="60"/>
      <c r="AI17" s="75" t="s">
        <v>112</v>
      </c>
      <c r="AJ17" s="6" t="s">
        <v>103</v>
      </c>
      <c r="AK17" s="81">
        <v>0</v>
      </c>
      <c r="AL17" s="6" t="s">
        <v>103</v>
      </c>
      <c r="AM17" s="83" t="str">
        <f>VLOOKUP(G17,'[3]Master template02'!$D:$D,1,0)</f>
        <v>FG-A-0077-SE25-M19</v>
      </c>
    </row>
    <row r="18" spans="1:39" s="83" customFormat="1" ht="15" hidden="1" customHeight="1">
      <c r="A18" s="75" t="s">
        <v>112</v>
      </c>
      <c r="B18" s="6" t="s">
        <v>93</v>
      </c>
      <c r="C18" s="76">
        <v>149</v>
      </c>
      <c r="D18" s="6" t="s">
        <v>110</v>
      </c>
      <c r="E18" s="6" t="s">
        <v>2135</v>
      </c>
      <c r="F18" s="6" t="str">
        <f t="shared" si="2"/>
        <v>FreightRM-M-203-SI25-M19-L</v>
      </c>
      <c r="G18" s="97" t="s">
        <v>135</v>
      </c>
      <c r="H18" s="95">
        <v>4576</v>
      </c>
      <c r="I18" s="6" t="s">
        <v>584</v>
      </c>
      <c r="J18" s="92">
        <v>46024</v>
      </c>
      <c r="K18" s="97" t="s">
        <v>290</v>
      </c>
      <c r="L18" s="80" t="s">
        <v>116</v>
      </c>
      <c r="M18" s="80" t="s">
        <v>173</v>
      </c>
      <c r="N18" s="80" t="s">
        <v>291</v>
      </c>
      <c r="O18" s="71">
        <v>0</v>
      </c>
      <c r="P18" s="71">
        <v>0</v>
      </c>
      <c r="Q18" s="79">
        <v>27750</v>
      </c>
      <c r="R18" s="79">
        <v>4440</v>
      </c>
      <c r="S18" s="71">
        <v>1110</v>
      </c>
      <c r="T18" s="79">
        <v>31080</v>
      </c>
      <c r="U18" s="87" t="s">
        <v>24</v>
      </c>
      <c r="V18" s="84">
        <f t="shared" si="3"/>
        <v>1735.5856484713111</v>
      </c>
      <c r="W18" s="94" t="s">
        <v>119</v>
      </c>
      <c r="X18" s="80" t="s">
        <v>292</v>
      </c>
      <c r="Y18" s="80" t="s">
        <v>282</v>
      </c>
      <c r="Z18" s="80" t="s">
        <v>121</v>
      </c>
      <c r="AA18" s="80" t="s">
        <v>283</v>
      </c>
      <c r="AB18" s="76" t="s">
        <v>539</v>
      </c>
      <c r="AC18" s="76" t="s">
        <v>540</v>
      </c>
      <c r="AD18" s="76" t="s">
        <v>174</v>
      </c>
      <c r="AE18" s="76" t="s">
        <v>546</v>
      </c>
      <c r="AF18" s="76" t="s">
        <v>96</v>
      </c>
      <c r="AG18" s="82"/>
      <c r="AH18" s="60"/>
      <c r="AI18" s="75" t="s">
        <v>112</v>
      </c>
      <c r="AJ18" s="6" t="s">
        <v>103</v>
      </c>
      <c r="AK18" s="81">
        <v>0</v>
      </c>
      <c r="AL18" s="6" t="s">
        <v>103</v>
      </c>
      <c r="AM18" s="83" t="str">
        <f>VLOOKUP(G18,'[3]Master template02'!$D:$D,1,0)</f>
        <v>RM-M-203-SI25-M19-L</v>
      </c>
    </row>
    <row r="19" spans="1:39" ht="15" hidden="1" customHeight="1">
      <c r="A19" s="75" t="s">
        <v>112</v>
      </c>
      <c r="B19" s="6" t="s">
        <v>93</v>
      </c>
      <c r="C19" s="76">
        <v>150</v>
      </c>
      <c r="D19" s="6" t="s">
        <v>110</v>
      </c>
      <c r="E19" s="6" t="s">
        <v>2135</v>
      </c>
      <c r="F19" s="6" t="str">
        <f t="shared" si="2"/>
        <v>FreightRM-M-202-SI25-M19-L</v>
      </c>
      <c r="G19" s="97" t="s">
        <v>136</v>
      </c>
      <c r="H19" s="95">
        <v>4576</v>
      </c>
      <c r="I19" s="6" t="s">
        <v>584</v>
      </c>
      <c r="J19" s="92">
        <v>46024</v>
      </c>
      <c r="K19" s="95" t="s">
        <v>293</v>
      </c>
      <c r="L19" s="80" t="s">
        <v>116</v>
      </c>
      <c r="M19" s="80" t="s">
        <v>173</v>
      </c>
      <c r="N19" s="80" t="s">
        <v>291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87" t="s">
        <v>24</v>
      </c>
      <c r="V19" s="84">
        <f t="shared" si="3"/>
        <v>0</v>
      </c>
      <c r="W19" s="94" t="s">
        <v>119</v>
      </c>
      <c r="X19" s="80" t="s">
        <v>120</v>
      </c>
      <c r="Y19" s="80" t="s">
        <v>282</v>
      </c>
      <c r="Z19" s="80" t="s">
        <v>121</v>
      </c>
      <c r="AA19" s="80" t="s">
        <v>283</v>
      </c>
      <c r="AB19" s="76" t="s">
        <v>539</v>
      </c>
      <c r="AC19" s="76" t="s">
        <v>540</v>
      </c>
      <c r="AD19" s="76" t="s">
        <v>174</v>
      </c>
      <c r="AE19" s="76" t="s">
        <v>546</v>
      </c>
      <c r="AF19" s="76" t="s">
        <v>96</v>
      </c>
      <c r="AG19" s="82"/>
      <c r="AH19" s="60"/>
      <c r="AI19" s="75" t="s">
        <v>112</v>
      </c>
      <c r="AJ19" s="6" t="s">
        <v>103</v>
      </c>
      <c r="AK19" s="81">
        <v>0</v>
      </c>
      <c r="AL19" s="6" t="s">
        <v>103</v>
      </c>
      <c r="AM19" s="83" t="str">
        <f>VLOOKUP(G19,'[3]Master template02'!$D:$D,1,0)</f>
        <v>RM-M-202-SI25-M19-L</v>
      </c>
    </row>
    <row r="20" spans="1:39" hidden="1">
      <c r="A20" s="75" t="s">
        <v>586</v>
      </c>
      <c r="B20" s="6" t="s">
        <v>93</v>
      </c>
      <c r="C20" s="76">
        <v>186</v>
      </c>
      <c r="D20" s="80" t="s">
        <v>590</v>
      </c>
      <c r="E20" s="6" t="s">
        <v>2135</v>
      </c>
      <c r="F20" s="6" t="str">
        <f t="shared" si="2"/>
        <v>FreightFG-V-174-V1E25-M19</v>
      </c>
      <c r="G20" s="95" t="s">
        <v>661</v>
      </c>
      <c r="H20" s="95" t="s">
        <v>662</v>
      </c>
      <c r="I20" s="6" t="s">
        <v>584</v>
      </c>
      <c r="J20" s="92">
        <v>46031</v>
      </c>
      <c r="K20" s="95" t="s">
        <v>1142</v>
      </c>
      <c r="L20" s="80">
        <v>5656</v>
      </c>
      <c r="M20" s="80" t="s">
        <v>1133</v>
      </c>
      <c r="N20" s="80" t="s">
        <v>1134</v>
      </c>
      <c r="O20" s="71">
        <v>0</v>
      </c>
      <c r="P20" s="71">
        <v>0</v>
      </c>
      <c r="Q20" s="79">
        <v>8000</v>
      </c>
      <c r="R20" s="79">
        <v>1280</v>
      </c>
      <c r="S20" s="71">
        <v>320</v>
      </c>
      <c r="T20" s="79">
        <v>8960</v>
      </c>
      <c r="U20" s="80" t="s">
        <v>24</v>
      </c>
      <c r="V20" s="84">
        <f t="shared" ref="V20" si="4">T20/17.599</f>
        <v>509.1198363543383</v>
      </c>
      <c r="W20" s="78">
        <v>46033</v>
      </c>
      <c r="X20" s="80" t="s">
        <v>1143</v>
      </c>
      <c r="Y20" s="80" t="s">
        <v>1137</v>
      </c>
      <c r="Z20" s="80" t="s">
        <v>1144</v>
      </c>
      <c r="AA20" s="80" t="s">
        <v>121</v>
      </c>
      <c r="AB20" s="76" t="s">
        <v>539</v>
      </c>
      <c r="AC20" s="76" t="s">
        <v>541</v>
      </c>
      <c r="AD20" s="76" t="s">
        <v>195</v>
      </c>
      <c r="AE20" s="76" t="s">
        <v>547</v>
      </c>
      <c r="AF20" s="76" t="s">
        <v>96</v>
      </c>
      <c r="AG20" s="82"/>
      <c r="AH20" s="60"/>
      <c r="AI20" s="75" t="s">
        <v>586</v>
      </c>
      <c r="AJ20" s="6" t="s">
        <v>103</v>
      </c>
      <c r="AK20" s="81">
        <v>0</v>
      </c>
      <c r="AL20" s="6" t="s">
        <v>103</v>
      </c>
      <c r="AM20" s="83" t="str">
        <f>VLOOKUP(G20,'[3]Master template02'!$D:$D,1,0)</f>
        <v>FG-V-174-V1E25-M19</v>
      </c>
    </row>
    <row r="21" spans="1:39" hidden="1">
      <c r="A21" s="75" t="s">
        <v>586</v>
      </c>
      <c r="B21" s="6" t="s">
        <v>93</v>
      </c>
      <c r="C21" s="76">
        <v>193</v>
      </c>
      <c r="D21" s="80" t="s">
        <v>590</v>
      </c>
      <c r="E21" s="6" t="s">
        <v>2135</v>
      </c>
      <c r="F21" s="6" t="str">
        <f t="shared" si="2"/>
        <v>FreightRM-J-1139LI25-M19.3</v>
      </c>
      <c r="G21" s="95" t="s">
        <v>675</v>
      </c>
      <c r="H21" s="95" t="s">
        <v>676</v>
      </c>
      <c r="I21" s="6" t="s">
        <v>584</v>
      </c>
      <c r="J21" s="92">
        <v>46027</v>
      </c>
      <c r="K21" s="95" t="s">
        <v>1153</v>
      </c>
      <c r="L21" s="80">
        <v>5915</v>
      </c>
      <c r="M21" s="80" t="s">
        <v>117</v>
      </c>
      <c r="N21" s="80" t="s">
        <v>1154</v>
      </c>
      <c r="O21" s="71">
        <v>0</v>
      </c>
      <c r="P21" s="71">
        <v>0</v>
      </c>
      <c r="Q21" s="79">
        <v>1200</v>
      </c>
      <c r="R21" s="79">
        <v>192</v>
      </c>
      <c r="S21" s="71">
        <v>48</v>
      </c>
      <c r="T21" s="79">
        <v>1344</v>
      </c>
      <c r="U21" s="80" t="s">
        <v>118</v>
      </c>
      <c r="V21" s="84">
        <f t="shared" ref="V21:V26" si="5">T21</f>
        <v>1344</v>
      </c>
      <c r="W21" s="78">
        <v>46029</v>
      </c>
      <c r="X21" s="80" t="s">
        <v>1155</v>
      </c>
      <c r="Y21" s="80" t="s">
        <v>1156</v>
      </c>
      <c r="Z21" s="80" t="s">
        <v>1137</v>
      </c>
      <c r="AA21" s="80" t="s">
        <v>121</v>
      </c>
      <c r="AB21" s="76" t="s">
        <v>539</v>
      </c>
      <c r="AC21" s="76" t="s">
        <v>540</v>
      </c>
      <c r="AD21" s="76" t="s">
        <v>173</v>
      </c>
      <c r="AE21" s="76" t="s">
        <v>548</v>
      </c>
      <c r="AF21" s="76" t="s">
        <v>96</v>
      </c>
      <c r="AG21" s="82"/>
      <c r="AH21" s="60"/>
      <c r="AI21" s="75" t="s">
        <v>586</v>
      </c>
      <c r="AJ21" s="6" t="s">
        <v>103</v>
      </c>
      <c r="AK21" s="81">
        <v>0</v>
      </c>
      <c r="AL21" s="6" t="s">
        <v>103</v>
      </c>
      <c r="AM21" s="83" t="str">
        <f>VLOOKUP(G21,'[3]Master template02'!$D:$D,1,0)</f>
        <v>RM-J-1139LI25-M19.3</v>
      </c>
    </row>
    <row r="22" spans="1:39" hidden="1">
      <c r="A22" s="75" t="s">
        <v>586</v>
      </c>
      <c r="B22" s="6" t="s">
        <v>93</v>
      </c>
      <c r="C22" s="76">
        <v>194</v>
      </c>
      <c r="D22" s="80" t="s">
        <v>590</v>
      </c>
      <c r="E22" s="6" t="s">
        <v>2135</v>
      </c>
      <c r="F22" s="6" t="str">
        <f t="shared" ref="F22:F28" si="6">E22&amp;G22</f>
        <v>FreightRM-J-1137LI25-M19.2</v>
      </c>
      <c r="G22" s="95" t="s">
        <v>677</v>
      </c>
      <c r="H22" s="95" t="s">
        <v>678</v>
      </c>
      <c r="I22" s="6" t="s">
        <v>584</v>
      </c>
      <c r="J22" s="92">
        <v>46029</v>
      </c>
      <c r="K22" s="95" t="s">
        <v>1157</v>
      </c>
      <c r="L22" s="80">
        <v>5825</v>
      </c>
      <c r="M22" s="80" t="s">
        <v>117</v>
      </c>
      <c r="N22" s="80" t="s">
        <v>1158</v>
      </c>
      <c r="O22" s="71">
        <v>0</v>
      </c>
      <c r="P22" s="71">
        <v>0</v>
      </c>
      <c r="Q22" s="79">
        <v>1150</v>
      </c>
      <c r="R22" s="79">
        <v>184</v>
      </c>
      <c r="S22" s="71">
        <v>46</v>
      </c>
      <c r="T22" s="79">
        <v>1288</v>
      </c>
      <c r="U22" s="80" t="s">
        <v>118</v>
      </c>
      <c r="V22" s="84">
        <f t="shared" si="5"/>
        <v>1288</v>
      </c>
      <c r="W22" s="78">
        <v>46029</v>
      </c>
      <c r="X22" s="80" t="s">
        <v>1155</v>
      </c>
      <c r="Y22" s="80" t="s">
        <v>1156</v>
      </c>
      <c r="Z22" s="80" t="s">
        <v>1137</v>
      </c>
      <c r="AA22" s="80" t="s">
        <v>121</v>
      </c>
      <c r="AB22" s="76" t="s">
        <v>539</v>
      </c>
      <c r="AC22" s="76" t="s">
        <v>540</v>
      </c>
      <c r="AD22" s="76" t="s">
        <v>173</v>
      </c>
      <c r="AE22" s="76" t="s">
        <v>548</v>
      </c>
      <c r="AF22" s="76" t="s">
        <v>96</v>
      </c>
      <c r="AG22" s="82"/>
      <c r="AH22" s="60"/>
      <c r="AI22" s="75" t="s">
        <v>586</v>
      </c>
      <c r="AJ22" s="6" t="s">
        <v>103</v>
      </c>
      <c r="AK22" s="81">
        <v>0</v>
      </c>
      <c r="AL22" s="6" t="s">
        <v>103</v>
      </c>
      <c r="AM22" s="83" t="str">
        <f>VLOOKUP(G22,'[3]Master template02'!$D:$D,1,0)</f>
        <v>RM-J-1137LI25-M19.2</v>
      </c>
    </row>
    <row r="23" spans="1:39" hidden="1">
      <c r="A23" s="75" t="s">
        <v>586</v>
      </c>
      <c r="B23" s="6" t="s">
        <v>93</v>
      </c>
      <c r="C23" s="76">
        <v>195</v>
      </c>
      <c r="D23" s="80" t="s">
        <v>590</v>
      </c>
      <c r="E23" s="6" t="s">
        <v>2135</v>
      </c>
      <c r="F23" s="6" t="str">
        <f t="shared" si="6"/>
        <v>FreightRM-J-1134LI25-M19.4</v>
      </c>
      <c r="G23" s="95" t="s">
        <v>679</v>
      </c>
      <c r="H23" s="95" t="s">
        <v>680</v>
      </c>
      <c r="I23" s="6" t="s">
        <v>584</v>
      </c>
      <c r="J23" s="92">
        <v>46029</v>
      </c>
      <c r="K23" s="95" t="s">
        <v>1159</v>
      </c>
      <c r="L23" s="80">
        <v>5808</v>
      </c>
      <c r="M23" s="80" t="s">
        <v>117</v>
      </c>
      <c r="N23" s="80" t="s">
        <v>1160</v>
      </c>
      <c r="O23" s="71">
        <v>0</v>
      </c>
      <c r="P23" s="71">
        <v>0</v>
      </c>
      <c r="Q23" s="79">
        <v>1150</v>
      </c>
      <c r="R23" s="79">
        <v>184</v>
      </c>
      <c r="S23" s="71">
        <v>46</v>
      </c>
      <c r="T23" s="79">
        <v>1288</v>
      </c>
      <c r="U23" s="80" t="s">
        <v>118</v>
      </c>
      <c r="V23" s="84">
        <f t="shared" si="5"/>
        <v>1288</v>
      </c>
      <c r="W23" s="78">
        <v>46029</v>
      </c>
      <c r="X23" s="80" t="s">
        <v>1155</v>
      </c>
      <c r="Y23" s="80" t="s">
        <v>1156</v>
      </c>
      <c r="Z23" s="80" t="s">
        <v>1137</v>
      </c>
      <c r="AA23" s="80" t="s">
        <v>121</v>
      </c>
      <c r="AB23" s="76" t="s">
        <v>539</v>
      </c>
      <c r="AC23" s="76" t="s">
        <v>540</v>
      </c>
      <c r="AD23" s="76" t="s">
        <v>173</v>
      </c>
      <c r="AE23" s="76" t="s">
        <v>548</v>
      </c>
      <c r="AF23" s="76" t="s">
        <v>96</v>
      </c>
      <c r="AG23" s="82"/>
      <c r="AH23" s="60"/>
      <c r="AI23" s="75" t="s">
        <v>586</v>
      </c>
      <c r="AJ23" s="6" t="s">
        <v>103</v>
      </c>
      <c r="AK23" s="81">
        <v>0</v>
      </c>
      <c r="AL23" s="6" t="s">
        <v>103</v>
      </c>
      <c r="AM23" s="83" t="str">
        <f>VLOOKUP(G23,'[3]Master template02'!$D:$D,1,0)</f>
        <v>RM-J-1134LI25-M19.4</v>
      </c>
    </row>
    <row r="24" spans="1:39" hidden="1">
      <c r="A24" s="75" t="s">
        <v>586</v>
      </c>
      <c r="B24" s="6" t="s">
        <v>93</v>
      </c>
      <c r="C24" s="76">
        <v>196</v>
      </c>
      <c r="D24" s="80" t="s">
        <v>590</v>
      </c>
      <c r="E24" s="6" t="s">
        <v>2135</v>
      </c>
      <c r="F24" s="6" t="str">
        <f t="shared" si="6"/>
        <v>FreightRM-J-1131LI25-M19.2</v>
      </c>
      <c r="G24" s="95" t="s">
        <v>681</v>
      </c>
      <c r="H24" s="95" t="s">
        <v>682</v>
      </c>
      <c r="I24" s="6" t="s">
        <v>584</v>
      </c>
      <c r="J24" s="92">
        <v>46029</v>
      </c>
      <c r="K24" s="95" t="s">
        <v>1161</v>
      </c>
      <c r="L24" s="80">
        <v>5758</v>
      </c>
      <c r="M24" s="80" t="s">
        <v>117</v>
      </c>
      <c r="N24" s="80" t="s">
        <v>1154</v>
      </c>
      <c r="O24" s="71">
        <v>0</v>
      </c>
      <c r="P24" s="71">
        <v>0</v>
      </c>
      <c r="Q24" s="79">
        <v>1150</v>
      </c>
      <c r="R24" s="79">
        <v>184</v>
      </c>
      <c r="S24" s="71">
        <v>46</v>
      </c>
      <c r="T24" s="79">
        <v>1288</v>
      </c>
      <c r="U24" s="80" t="s">
        <v>118</v>
      </c>
      <c r="V24" s="84">
        <f t="shared" si="5"/>
        <v>1288</v>
      </c>
      <c r="W24" s="78">
        <v>46029</v>
      </c>
      <c r="X24" s="80" t="s">
        <v>1155</v>
      </c>
      <c r="Y24" s="80" t="s">
        <v>1156</v>
      </c>
      <c r="Z24" s="80" t="s">
        <v>1137</v>
      </c>
      <c r="AA24" s="80" t="s">
        <v>121</v>
      </c>
      <c r="AB24" s="76" t="s">
        <v>539</v>
      </c>
      <c r="AC24" s="76" t="s">
        <v>540</v>
      </c>
      <c r="AD24" s="76" t="s">
        <v>173</v>
      </c>
      <c r="AE24" s="76" t="s">
        <v>548</v>
      </c>
      <c r="AF24" s="76" t="s">
        <v>96</v>
      </c>
      <c r="AG24" s="82"/>
      <c r="AH24" s="60"/>
      <c r="AI24" s="75" t="s">
        <v>586</v>
      </c>
      <c r="AJ24" s="6" t="s">
        <v>103</v>
      </c>
      <c r="AK24" s="81">
        <v>0</v>
      </c>
      <c r="AL24" s="6" t="s">
        <v>103</v>
      </c>
      <c r="AM24" s="83" t="str">
        <f>VLOOKUP(G24,'[3]Master template02'!$D:$D,1,0)</f>
        <v>RM-J-1131LI25-M19.2</v>
      </c>
    </row>
    <row r="25" spans="1:39" hidden="1">
      <c r="A25" s="75" t="s">
        <v>586</v>
      </c>
      <c r="B25" s="6" t="s">
        <v>93</v>
      </c>
      <c r="C25" s="76">
        <v>197</v>
      </c>
      <c r="D25" s="80" t="s">
        <v>590</v>
      </c>
      <c r="E25" s="6" t="s">
        <v>2135</v>
      </c>
      <c r="F25" s="6" t="str">
        <f t="shared" si="6"/>
        <v>FreightRM-J-1121LI25-M19.2</v>
      </c>
      <c r="G25" s="95" t="s">
        <v>683</v>
      </c>
      <c r="H25" s="95" t="s">
        <v>684</v>
      </c>
      <c r="I25" s="6" t="s">
        <v>584</v>
      </c>
      <c r="J25" s="92">
        <v>46029</v>
      </c>
      <c r="K25" s="95" t="s">
        <v>1161</v>
      </c>
      <c r="L25" s="80">
        <v>5734</v>
      </c>
      <c r="M25" s="80" t="s">
        <v>117</v>
      </c>
      <c r="N25" s="80" t="s">
        <v>1162</v>
      </c>
      <c r="O25" s="71">
        <v>0</v>
      </c>
      <c r="P25" s="71">
        <v>0</v>
      </c>
      <c r="Q25" s="79">
        <v>1150</v>
      </c>
      <c r="R25" s="79">
        <v>184</v>
      </c>
      <c r="S25" s="71">
        <v>46</v>
      </c>
      <c r="T25" s="79">
        <v>1288</v>
      </c>
      <c r="U25" s="80" t="s">
        <v>118</v>
      </c>
      <c r="V25" s="84">
        <f t="shared" si="5"/>
        <v>1288</v>
      </c>
      <c r="W25" s="78">
        <v>46029</v>
      </c>
      <c r="X25" s="80" t="s">
        <v>1155</v>
      </c>
      <c r="Y25" s="80" t="s">
        <v>1156</v>
      </c>
      <c r="Z25" s="80" t="s">
        <v>1137</v>
      </c>
      <c r="AA25" s="80" t="s">
        <v>121</v>
      </c>
      <c r="AB25" s="76" t="s">
        <v>539</v>
      </c>
      <c r="AC25" s="76" t="s">
        <v>540</v>
      </c>
      <c r="AD25" s="76" t="s">
        <v>173</v>
      </c>
      <c r="AE25" s="76" t="s">
        <v>548</v>
      </c>
      <c r="AF25" s="76" t="s">
        <v>96</v>
      </c>
      <c r="AG25" s="82"/>
      <c r="AH25" s="60"/>
      <c r="AI25" s="75" t="s">
        <v>586</v>
      </c>
      <c r="AJ25" s="6" t="s">
        <v>103</v>
      </c>
      <c r="AK25" s="81">
        <v>0</v>
      </c>
      <c r="AL25" s="6" t="s">
        <v>103</v>
      </c>
      <c r="AM25" s="83" t="str">
        <f>VLOOKUP(G25,'[3]Master template02'!$D:$D,1,0)</f>
        <v>RM-J-1121LI25-M19.2</v>
      </c>
    </row>
    <row r="26" spans="1:39" hidden="1">
      <c r="A26" s="75" t="s">
        <v>586</v>
      </c>
      <c r="B26" s="6" t="s">
        <v>93</v>
      </c>
      <c r="C26" s="76">
        <v>198</v>
      </c>
      <c r="D26" s="80" t="s">
        <v>590</v>
      </c>
      <c r="E26" s="6" t="s">
        <v>2135</v>
      </c>
      <c r="F26" s="6" t="str">
        <f t="shared" si="6"/>
        <v>FreightRM-J-1115LI25-M19.3</v>
      </c>
      <c r="G26" s="95" t="s">
        <v>685</v>
      </c>
      <c r="H26" s="95" t="s">
        <v>686</v>
      </c>
      <c r="I26" s="6" t="s">
        <v>584</v>
      </c>
      <c r="J26" s="92">
        <v>46029</v>
      </c>
      <c r="K26" s="95" t="s">
        <v>1163</v>
      </c>
      <c r="L26" s="80">
        <v>5658</v>
      </c>
      <c r="M26" s="80" t="s">
        <v>117</v>
      </c>
      <c r="N26" s="80" t="s">
        <v>1164</v>
      </c>
      <c r="O26" s="71">
        <v>0</v>
      </c>
      <c r="P26" s="71">
        <v>0</v>
      </c>
      <c r="Q26" s="79">
        <v>1150</v>
      </c>
      <c r="R26" s="79">
        <v>184</v>
      </c>
      <c r="S26" s="71">
        <v>46</v>
      </c>
      <c r="T26" s="79">
        <v>1288</v>
      </c>
      <c r="U26" s="80" t="s">
        <v>118</v>
      </c>
      <c r="V26" s="84">
        <f t="shared" si="5"/>
        <v>1288</v>
      </c>
      <c r="W26" s="78">
        <v>46029</v>
      </c>
      <c r="X26" s="80" t="s">
        <v>1155</v>
      </c>
      <c r="Y26" s="80" t="s">
        <v>1156</v>
      </c>
      <c r="Z26" s="80" t="s">
        <v>1137</v>
      </c>
      <c r="AA26" s="80" t="s">
        <v>121</v>
      </c>
      <c r="AB26" s="76" t="s">
        <v>539</v>
      </c>
      <c r="AC26" s="76" t="s">
        <v>540</v>
      </c>
      <c r="AD26" s="76" t="s">
        <v>173</v>
      </c>
      <c r="AE26" s="76" t="s">
        <v>548</v>
      </c>
      <c r="AF26" s="76" t="s">
        <v>96</v>
      </c>
      <c r="AG26" s="82"/>
      <c r="AH26" s="60"/>
      <c r="AI26" s="75" t="s">
        <v>586</v>
      </c>
      <c r="AJ26" s="6" t="s">
        <v>103</v>
      </c>
      <c r="AK26" s="81">
        <v>0</v>
      </c>
      <c r="AL26" s="6" t="s">
        <v>103</v>
      </c>
      <c r="AM26" s="83" t="str">
        <f>VLOOKUP(G26,'[3]Master template02'!$D:$D,1,0)</f>
        <v>RM-J-1115LI25-M19.3</v>
      </c>
    </row>
    <row r="27" spans="1:39">
      <c r="A27" s="75" t="s">
        <v>586</v>
      </c>
      <c r="B27" s="6" t="s">
        <v>93</v>
      </c>
      <c r="C27" s="76">
        <v>255</v>
      </c>
      <c r="D27" s="76" t="s">
        <v>98</v>
      </c>
      <c r="E27" s="6" t="s">
        <v>2136</v>
      </c>
      <c r="F27" s="6" t="str">
        <f t="shared" si="6"/>
        <v>BrokerRM-M-506-S125-M19-B</v>
      </c>
      <c r="G27" s="97" t="s">
        <v>789</v>
      </c>
      <c r="H27" s="95" t="s">
        <v>790</v>
      </c>
      <c r="I27" s="6" t="s">
        <v>584</v>
      </c>
      <c r="J27" s="92">
        <v>46027</v>
      </c>
      <c r="K27" s="96" t="s">
        <v>1239</v>
      </c>
      <c r="L27" s="77" t="s">
        <v>1240</v>
      </c>
      <c r="M27" s="80" t="s">
        <v>117</v>
      </c>
      <c r="N27" s="6" t="s">
        <v>1241</v>
      </c>
      <c r="O27" s="71">
        <v>0</v>
      </c>
      <c r="P27" s="71">
        <v>10097.120000000001</v>
      </c>
      <c r="Q27" s="79">
        <v>2630.03</v>
      </c>
      <c r="R27" s="79">
        <v>420.8</v>
      </c>
      <c r="S27" s="71">
        <v>0</v>
      </c>
      <c r="T27" s="79">
        <v>13147.95</v>
      </c>
      <c r="U27" s="87" t="s">
        <v>24</v>
      </c>
      <c r="V27" s="84">
        <f t="shared" ref="V27:V30" si="7">T27/17.599</f>
        <v>747.08506165123026</v>
      </c>
      <c r="W27" s="86">
        <v>46006</v>
      </c>
      <c r="X27" s="85" t="s">
        <v>1231</v>
      </c>
      <c r="Y27" s="6" t="s">
        <v>536</v>
      </c>
      <c r="Z27" s="80" t="s">
        <v>537</v>
      </c>
      <c r="AA27" s="85" t="s">
        <v>1232</v>
      </c>
      <c r="AB27" s="76" t="s">
        <v>539</v>
      </c>
      <c r="AC27" s="76" t="s">
        <v>540</v>
      </c>
      <c r="AD27" s="76" t="s">
        <v>174</v>
      </c>
      <c r="AE27" s="76" t="s">
        <v>546</v>
      </c>
      <c r="AF27" s="76" t="s">
        <v>96</v>
      </c>
      <c r="AG27" s="75"/>
      <c r="AH27" s="60"/>
      <c r="AI27" s="75" t="s">
        <v>586</v>
      </c>
      <c r="AJ27" s="6" t="s">
        <v>103</v>
      </c>
      <c r="AK27" s="81">
        <v>0</v>
      </c>
      <c r="AL27" s="6" t="s">
        <v>103</v>
      </c>
      <c r="AM27" s="83" t="e">
        <f>VLOOKUP(G27,'[3]Master template02'!$D:$D,1,0)</f>
        <v>#N/A</v>
      </c>
    </row>
    <row r="28" spans="1:39">
      <c r="A28" s="75" t="s">
        <v>586</v>
      </c>
      <c r="B28" s="6" t="s">
        <v>93</v>
      </c>
      <c r="C28" s="76">
        <v>256</v>
      </c>
      <c r="D28" s="76" t="s">
        <v>98</v>
      </c>
      <c r="E28" s="6" t="s">
        <v>2136</v>
      </c>
      <c r="F28" s="6" t="str">
        <f t="shared" si="6"/>
        <v>BrokerRM-M-506-S125-M19-B</v>
      </c>
      <c r="G28" s="97" t="s">
        <v>789</v>
      </c>
      <c r="H28" s="95" t="s">
        <v>791</v>
      </c>
      <c r="I28" s="6" t="s">
        <v>584</v>
      </c>
      <c r="J28" s="92">
        <v>46027</v>
      </c>
      <c r="K28" s="96" t="s">
        <v>1242</v>
      </c>
      <c r="L28" s="77" t="s">
        <v>1243</v>
      </c>
      <c r="M28" s="80" t="s">
        <v>117</v>
      </c>
      <c r="N28" s="6" t="s">
        <v>1244</v>
      </c>
      <c r="O28" s="71">
        <v>781</v>
      </c>
      <c r="P28" s="71">
        <v>10096.68</v>
      </c>
      <c r="Q28" s="79">
        <v>2536.65</v>
      </c>
      <c r="R28" s="79">
        <v>405.86</v>
      </c>
      <c r="S28" s="71">
        <v>0</v>
      </c>
      <c r="T28" s="79">
        <v>13820.19</v>
      </c>
      <c r="U28" s="87" t="s">
        <v>24</v>
      </c>
      <c r="V28" s="84">
        <f t="shared" si="7"/>
        <v>785.28268651627934</v>
      </c>
      <c r="W28" s="86">
        <v>46000</v>
      </c>
      <c r="X28" s="85" t="s">
        <v>1231</v>
      </c>
      <c r="Y28" s="6" t="s">
        <v>536</v>
      </c>
      <c r="Z28" s="80" t="s">
        <v>537</v>
      </c>
      <c r="AA28" s="85" t="s">
        <v>1232</v>
      </c>
      <c r="AB28" s="76" t="s">
        <v>539</v>
      </c>
      <c r="AC28" s="76" t="s">
        <v>540</v>
      </c>
      <c r="AD28" s="76" t="s">
        <v>174</v>
      </c>
      <c r="AE28" s="76" t="s">
        <v>546</v>
      </c>
      <c r="AF28" s="76" t="s">
        <v>96</v>
      </c>
      <c r="AG28" s="82"/>
      <c r="AH28" s="60"/>
      <c r="AI28" s="75" t="s">
        <v>586</v>
      </c>
      <c r="AJ28" s="6" t="s">
        <v>103</v>
      </c>
      <c r="AK28" s="81">
        <v>0</v>
      </c>
      <c r="AL28" s="6" t="s">
        <v>103</v>
      </c>
      <c r="AM28" s="83" t="e">
        <f>VLOOKUP(G28,'[3]Master template02'!$D:$D,1,0)</f>
        <v>#N/A</v>
      </c>
    </row>
    <row r="29" spans="1:39">
      <c r="A29" s="75" t="s">
        <v>586</v>
      </c>
      <c r="B29" s="6" t="s">
        <v>93</v>
      </c>
      <c r="C29" s="76">
        <v>269</v>
      </c>
      <c r="D29" s="76" t="s">
        <v>98</v>
      </c>
      <c r="E29" s="6" t="s">
        <v>2136</v>
      </c>
      <c r="F29" s="6" t="str">
        <f t="shared" ref="F29:F31" si="8">E29&amp;G29</f>
        <v>BrokerFG-I-0037-SE25-M23-L.D</v>
      </c>
      <c r="G29" s="97" t="s">
        <v>816</v>
      </c>
      <c r="H29" s="95" t="s">
        <v>817</v>
      </c>
      <c r="I29" s="6" t="s">
        <v>584</v>
      </c>
      <c r="J29" s="92">
        <v>46029</v>
      </c>
      <c r="K29" s="96" t="s">
        <v>1285</v>
      </c>
      <c r="L29" s="80" t="s">
        <v>1286</v>
      </c>
      <c r="M29" s="80" t="s">
        <v>117</v>
      </c>
      <c r="N29" s="6" t="s">
        <v>1287</v>
      </c>
      <c r="O29" s="71">
        <v>336</v>
      </c>
      <c r="P29" s="71">
        <v>1508</v>
      </c>
      <c r="Q29" s="79">
        <v>2536.65</v>
      </c>
      <c r="R29" s="79">
        <v>405.86</v>
      </c>
      <c r="S29" s="71">
        <v>0</v>
      </c>
      <c r="T29" s="79">
        <v>4786.51</v>
      </c>
      <c r="U29" s="87" t="s">
        <v>24</v>
      </c>
      <c r="V29" s="84">
        <f t="shared" si="7"/>
        <v>271.97624865049153</v>
      </c>
      <c r="W29" s="86">
        <v>45999</v>
      </c>
      <c r="X29" s="80" t="s">
        <v>1266</v>
      </c>
      <c r="Y29" s="80" t="s">
        <v>537</v>
      </c>
      <c r="Z29" s="80" t="s">
        <v>178</v>
      </c>
      <c r="AA29" s="6" t="s">
        <v>1267</v>
      </c>
      <c r="AB29" s="76" t="s">
        <v>1118</v>
      </c>
      <c r="AC29" s="76" t="s">
        <v>541</v>
      </c>
      <c r="AD29" s="76" t="s">
        <v>543</v>
      </c>
      <c r="AE29" s="76" t="s">
        <v>549</v>
      </c>
      <c r="AF29" s="76" t="s">
        <v>1288</v>
      </c>
      <c r="AG29" s="75"/>
      <c r="AH29" s="60"/>
      <c r="AI29" s="75" t="s">
        <v>586</v>
      </c>
      <c r="AJ29" s="6" t="s">
        <v>103</v>
      </c>
      <c r="AK29" s="81">
        <v>0</v>
      </c>
      <c r="AL29" s="6" t="s">
        <v>103</v>
      </c>
      <c r="AM29" s="83" t="e">
        <f>VLOOKUP(G29,'[3]Master template02'!$D:$D,1,0)</f>
        <v>#N/A</v>
      </c>
    </row>
    <row r="30" spans="1:39">
      <c r="A30" s="75" t="s">
        <v>586</v>
      </c>
      <c r="B30" s="6" t="s">
        <v>93</v>
      </c>
      <c r="C30" s="76">
        <v>270</v>
      </c>
      <c r="D30" s="76" t="s">
        <v>98</v>
      </c>
      <c r="E30" s="6" t="s">
        <v>2136</v>
      </c>
      <c r="F30" s="6" t="str">
        <f t="shared" si="8"/>
        <v>BrokerFG-I-0037-SE25-M23-L.D</v>
      </c>
      <c r="G30" s="97" t="s">
        <v>816</v>
      </c>
      <c r="H30" s="95" t="s">
        <v>818</v>
      </c>
      <c r="I30" s="6" t="s">
        <v>584</v>
      </c>
      <c r="J30" s="92">
        <v>46029</v>
      </c>
      <c r="K30" s="96" t="s">
        <v>1289</v>
      </c>
      <c r="L30" s="80" t="s">
        <v>1286</v>
      </c>
      <c r="M30" s="80" t="s">
        <v>117</v>
      </c>
      <c r="N30" s="6" t="s">
        <v>1287</v>
      </c>
      <c r="O30" s="71">
        <v>428</v>
      </c>
      <c r="P30" s="71">
        <v>0</v>
      </c>
      <c r="Q30" s="79">
        <v>1005.38</v>
      </c>
      <c r="R30" s="79">
        <v>160.86000000000001</v>
      </c>
      <c r="S30" s="71">
        <v>0</v>
      </c>
      <c r="T30" s="79">
        <v>1594.24</v>
      </c>
      <c r="U30" s="87" t="s">
        <v>24</v>
      </c>
      <c r="V30" s="84">
        <f t="shared" si="7"/>
        <v>90.586965168475487</v>
      </c>
      <c r="W30" s="86">
        <v>46008</v>
      </c>
      <c r="X30" s="85" t="s">
        <v>1266</v>
      </c>
      <c r="Y30" s="80" t="s">
        <v>537</v>
      </c>
      <c r="Z30" s="80" t="s">
        <v>178</v>
      </c>
      <c r="AA30" s="85" t="s">
        <v>1267</v>
      </c>
      <c r="AB30" s="76" t="s">
        <v>1118</v>
      </c>
      <c r="AC30" s="76" t="s">
        <v>541</v>
      </c>
      <c r="AD30" s="76" t="s">
        <v>543</v>
      </c>
      <c r="AE30" s="76" t="s">
        <v>549</v>
      </c>
      <c r="AF30" s="76" t="s">
        <v>96</v>
      </c>
      <c r="AG30" s="75"/>
      <c r="AH30" s="60"/>
      <c r="AI30" s="75" t="s">
        <v>586</v>
      </c>
      <c r="AJ30" s="6" t="s">
        <v>103</v>
      </c>
      <c r="AK30" s="81">
        <v>0</v>
      </c>
      <c r="AL30" s="6" t="s">
        <v>103</v>
      </c>
      <c r="AM30" s="83" t="e">
        <f>VLOOKUP(G30,'[3]Master template02'!$D:$D,1,0)</f>
        <v>#N/A</v>
      </c>
    </row>
    <row r="31" spans="1:39">
      <c r="A31" s="75" t="s">
        <v>586</v>
      </c>
      <c r="B31" s="6" t="s">
        <v>93</v>
      </c>
      <c r="C31" s="76">
        <v>310</v>
      </c>
      <c r="D31" s="76" t="s">
        <v>98</v>
      </c>
      <c r="E31" s="6" t="s">
        <v>2136</v>
      </c>
      <c r="F31" s="6" t="str">
        <f t="shared" si="8"/>
        <v>BrokerRM-M-523-SI25-M19-B</v>
      </c>
      <c r="G31" s="97" t="s">
        <v>404</v>
      </c>
      <c r="H31" s="95" t="s">
        <v>886</v>
      </c>
      <c r="I31" s="6" t="s">
        <v>584</v>
      </c>
      <c r="J31" s="92">
        <v>46028</v>
      </c>
      <c r="K31" s="92" t="s">
        <v>1372</v>
      </c>
      <c r="L31" s="88" t="s">
        <v>568</v>
      </c>
      <c r="M31" s="73" t="s">
        <v>1343</v>
      </c>
      <c r="N31" s="6" t="s">
        <v>569</v>
      </c>
      <c r="O31" s="71">
        <v>0</v>
      </c>
      <c r="P31" s="71">
        <v>19081.27</v>
      </c>
      <c r="Q31" s="79">
        <v>5594.66</v>
      </c>
      <c r="R31" s="79">
        <v>895.14</v>
      </c>
      <c r="S31" s="71">
        <v>0</v>
      </c>
      <c r="T31" s="79">
        <v>25571.07</v>
      </c>
      <c r="U31" s="87" t="s">
        <v>24</v>
      </c>
      <c r="V31" s="84">
        <f t="shared" ref="V31:V32" si="9">T31/17.599</f>
        <v>1452.9842604693449</v>
      </c>
      <c r="W31" s="70">
        <v>46028</v>
      </c>
      <c r="X31" s="6" t="s">
        <v>437</v>
      </c>
      <c r="Y31" s="80" t="s">
        <v>129</v>
      </c>
      <c r="Z31" s="80" t="s">
        <v>239</v>
      </c>
      <c r="AA31" s="80" t="s">
        <v>122</v>
      </c>
      <c r="AB31" s="76" t="s">
        <v>539</v>
      </c>
      <c r="AC31" s="76" t="s">
        <v>540</v>
      </c>
      <c r="AD31" s="76" t="s">
        <v>174</v>
      </c>
      <c r="AE31" s="76" t="s">
        <v>546</v>
      </c>
      <c r="AF31" s="76" t="s">
        <v>96</v>
      </c>
      <c r="AG31" s="75"/>
      <c r="AH31" s="60"/>
      <c r="AI31" s="75" t="s">
        <v>586</v>
      </c>
      <c r="AJ31" s="6" t="s">
        <v>103</v>
      </c>
      <c r="AK31" s="81">
        <v>0</v>
      </c>
      <c r="AL31" s="6" t="s">
        <v>103</v>
      </c>
      <c r="AM31" s="83" t="str">
        <f>VLOOKUP(G31,'[3]Master template02'!$D:$D,1,0)</f>
        <v>RM-M-523-SI25-M19-B</v>
      </c>
    </row>
    <row r="32" spans="1:39" ht="58">
      <c r="A32" s="75" t="s">
        <v>586</v>
      </c>
      <c r="B32" s="6" t="s">
        <v>93</v>
      </c>
      <c r="C32" s="76">
        <v>323</v>
      </c>
      <c r="D32" s="76" t="s">
        <v>98</v>
      </c>
      <c r="E32" s="6" t="s">
        <v>2136</v>
      </c>
      <c r="F32" s="6" t="str">
        <f t="shared" ref="F32" si="10">E32&amp;G32</f>
        <v>BrokerRM-M-540-SI25-M19-B</v>
      </c>
      <c r="G32" s="97" t="s">
        <v>910</v>
      </c>
      <c r="H32" s="95" t="s">
        <v>911</v>
      </c>
      <c r="I32" s="6" t="s">
        <v>584</v>
      </c>
      <c r="J32" s="92">
        <v>46030</v>
      </c>
      <c r="K32" s="95" t="s">
        <v>1410</v>
      </c>
      <c r="L32" s="72" t="s">
        <v>1411</v>
      </c>
      <c r="M32" s="73" t="s">
        <v>1343</v>
      </c>
      <c r="N32" s="80" t="s">
        <v>1412</v>
      </c>
      <c r="O32" s="71">
        <v>0</v>
      </c>
      <c r="P32" s="71">
        <v>14017.17</v>
      </c>
      <c r="Q32" s="79">
        <v>3858.68</v>
      </c>
      <c r="R32" s="79">
        <v>617.38</v>
      </c>
      <c r="S32" s="71">
        <v>0</v>
      </c>
      <c r="T32" s="79">
        <v>18493.23</v>
      </c>
      <c r="U32" s="87" t="s">
        <v>24</v>
      </c>
      <c r="V32" s="84">
        <f t="shared" si="9"/>
        <v>1050.8114097391897</v>
      </c>
      <c r="W32" s="89">
        <v>46030</v>
      </c>
      <c r="X32" s="87" t="s">
        <v>437</v>
      </c>
      <c r="Y32" s="85" t="s">
        <v>129</v>
      </c>
      <c r="Z32" s="85" t="s">
        <v>239</v>
      </c>
      <c r="AA32" s="85" t="s">
        <v>122</v>
      </c>
      <c r="AB32" s="76" t="s">
        <v>539</v>
      </c>
      <c r="AC32" s="76" t="s">
        <v>540</v>
      </c>
      <c r="AD32" s="76" t="s">
        <v>174</v>
      </c>
      <c r="AE32" s="76" t="s">
        <v>546</v>
      </c>
      <c r="AF32" s="76" t="s">
        <v>96</v>
      </c>
      <c r="AG32" s="75"/>
      <c r="AH32" s="60"/>
      <c r="AI32" s="75" t="s">
        <v>586</v>
      </c>
      <c r="AJ32" s="6" t="s">
        <v>103</v>
      </c>
      <c r="AK32" s="81">
        <v>0</v>
      </c>
      <c r="AL32" s="6" t="s">
        <v>103</v>
      </c>
      <c r="AM32" s="83" t="str">
        <f>VLOOKUP(G32,'[3]Master template02'!$D:$D,1,0)</f>
        <v>RM-M-540-SI25-M19-B</v>
      </c>
    </row>
    <row r="33" spans="1:39" hidden="1">
      <c r="A33" s="75" t="s">
        <v>586</v>
      </c>
      <c r="B33" s="6" t="s">
        <v>93</v>
      </c>
      <c r="C33" s="76">
        <v>419</v>
      </c>
      <c r="D33" s="6" t="s">
        <v>110</v>
      </c>
      <c r="E33" s="6" t="s">
        <v>2135</v>
      </c>
      <c r="F33" s="6" t="str">
        <f t="shared" ref="F33:F42" si="11">E33&amp;G33</f>
        <v>FreightRM-M-574-SI25-M19</v>
      </c>
      <c r="G33" s="97" t="s">
        <v>1052</v>
      </c>
      <c r="H33" s="95">
        <v>4604</v>
      </c>
      <c r="I33" s="6" t="s">
        <v>584</v>
      </c>
      <c r="J33" s="92">
        <v>46029</v>
      </c>
      <c r="K33" s="97"/>
      <c r="L33" s="80" t="s">
        <v>1543</v>
      </c>
      <c r="M33" s="80" t="s">
        <v>173</v>
      </c>
      <c r="N33" s="80" t="s">
        <v>1544</v>
      </c>
      <c r="O33" s="71">
        <v>0</v>
      </c>
      <c r="P33" s="71">
        <v>0</v>
      </c>
      <c r="Q33" s="79">
        <v>36500</v>
      </c>
      <c r="R33" s="79">
        <v>5840</v>
      </c>
      <c r="S33" s="71">
        <v>1460</v>
      </c>
      <c r="T33" s="79">
        <v>40880</v>
      </c>
      <c r="U33" s="87" t="s">
        <v>24</v>
      </c>
      <c r="V33" s="84">
        <f t="shared" ref="V33:V42" si="12">T33/17.599</f>
        <v>2322.8592533666683</v>
      </c>
      <c r="W33" s="94" t="s">
        <v>1545</v>
      </c>
      <c r="X33" s="80" t="s">
        <v>1546</v>
      </c>
      <c r="Y33" s="80" t="s">
        <v>282</v>
      </c>
      <c r="Z33" s="80" t="s">
        <v>121</v>
      </c>
      <c r="AA33" s="80" t="s">
        <v>122</v>
      </c>
      <c r="AB33" s="76" t="s">
        <v>539</v>
      </c>
      <c r="AC33" s="76" t="s">
        <v>540</v>
      </c>
      <c r="AD33" s="76" t="s">
        <v>174</v>
      </c>
      <c r="AE33" s="76" t="s">
        <v>546</v>
      </c>
      <c r="AF33" s="76" t="s">
        <v>96</v>
      </c>
      <c r="AG33" s="82"/>
      <c r="AH33" s="60"/>
      <c r="AI33" s="75" t="s">
        <v>586</v>
      </c>
      <c r="AJ33" s="6" t="s">
        <v>103</v>
      </c>
      <c r="AK33" s="81">
        <v>0</v>
      </c>
      <c r="AL33" s="6" t="s">
        <v>103</v>
      </c>
      <c r="AM33" s="83" t="e">
        <f>VLOOKUP(G33,'[3]Master template02'!$D:$D,1,0)</f>
        <v>#N/A</v>
      </c>
    </row>
    <row r="34" spans="1:39" hidden="1">
      <c r="A34" s="75" t="s">
        <v>586</v>
      </c>
      <c r="B34" s="6" t="s">
        <v>93</v>
      </c>
      <c r="C34" s="76">
        <v>420</v>
      </c>
      <c r="D34" s="6" t="s">
        <v>110</v>
      </c>
      <c r="E34" s="6" t="s">
        <v>2135</v>
      </c>
      <c r="F34" s="6" t="str">
        <f t="shared" si="11"/>
        <v>FreightRM-M-226-SI25-M19-L</v>
      </c>
      <c r="G34" s="97" t="s">
        <v>948</v>
      </c>
      <c r="H34" s="95">
        <v>4610</v>
      </c>
      <c r="I34" s="6" t="s">
        <v>584</v>
      </c>
      <c r="J34" s="92">
        <v>46029</v>
      </c>
      <c r="K34" s="95"/>
      <c r="L34" s="80" t="s">
        <v>116</v>
      </c>
      <c r="M34" s="80" t="s">
        <v>173</v>
      </c>
      <c r="N34" s="80" t="s">
        <v>291</v>
      </c>
      <c r="O34" s="71">
        <v>0</v>
      </c>
      <c r="P34" s="71">
        <v>0</v>
      </c>
      <c r="Q34" s="79">
        <v>27750</v>
      </c>
      <c r="R34" s="79">
        <v>4440</v>
      </c>
      <c r="S34" s="71">
        <v>1110</v>
      </c>
      <c r="T34" s="79">
        <v>31080</v>
      </c>
      <c r="U34" s="87" t="s">
        <v>24</v>
      </c>
      <c r="V34" s="84">
        <f t="shared" si="12"/>
        <v>1766.0094323541109</v>
      </c>
      <c r="W34" s="92" t="s">
        <v>119</v>
      </c>
      <c r="X34" s="80" t="s">
        <v>120</v>
      </c>
      <c r="Y34" s="80" t="s">
        <v>282</v>
      </c>
      <c r="Z34" s="80" t="s">
        <v>121</v>
      </c>
      <c r="AA34" s="80" t="s">
        <v>122</v>
      </c>
      <c r="AB34" s="76" t="s">
        <v>539</v>
      </c>
      <c r="AC34" s="76" t="s">
        <v>540</v>
      </c>
      <c r="AD34" s="76" t="s">
        <v>174</v>
      </c>
      <c r="AE34" s="76" t="s">
        <v>546</v>
      </c>
      <c r="AF34" s="76" t="s">
        <v>96</v>
      </c>
      <c r="AG34" s="82"/>
      <c r="AH34" s="60"/>
      <c r="AI34" s="75" t="s">
        <v>586</v>
      </c>
      <c r="AJ34" s="6" t="s">
        <v>103</v>
      </c>
      <c r="AK34" s="81">
        <v>0</v>
      </c>
      <c r="AL34" s="6" t="s">
        <v>103</v>
      </c>
      <c r="AM34" s="83" t="e">
        <f>VLOOKUP(G34,'[3]Master template02'!$D:$D,1,0)</f>
        <v>#N/A</v>
      </c>
    </row>
    <row r="35" spans="1:39" hidden="1">
      <c r="A35" s="75" t="s">
        <v>586</v>
      </c>
      <c r="B35" s="6" t="s">
        <v>93</v>
      </c>
      <c r="C35" s="76">
        <v>421</v>
      </c>
      <c r="D35" s="6" t="s">
        <v>110</v>
      </c>
      <c r="E35" s="6" t="s">
        <v>2135</v>
      </c>
      <c r="F35" s="6" t="str">
        <f t="shared" si="11"/>
        <v>FreightRM-R-002-SI25-M19</v>
      </c>
      <c r="G35" s="97" t="s">
        <v>1053</v>
      </c>
      <c r="H35" s="95">
        <v>4625</v>
      </c>
      <c r="I35" s="6" t="s">
        <v>584</v>
      </c>
      <c r="J35" s="92">
        <v>46032</v>
      </c>
      <c r="K35" s="97"/>
      <c r="L35" s="80" t="s">
        <v>116</v>
      </c>
      <c r="M35" s="80" t="s">
        <v>173</v>
      </c>
      <c r="N35" s="80" t="s">
        <v>1547</v>
      </c>
      <c r="O35" s="71">
        <v>0</v>
      </c>
      <c r="P35" s="71">
        <v>0</v>
      </c>
      <c r="Q35" s="79">
        <v>54000</v>
      </c>
      <c r="R35" s="79">
        <v>8640</v>
      </c>
      <c r="S35" s="71">
        <v>2160</v>
      </c>
      <c r="T35" s="79">
        <v>60480</v>
      </c>
      <c r="U35" s="87" t="s">
        <v>24</v>
      </c>
      <c r="V35" s="84">
        <f t="shared" si="12"/>
        <v>3436.5588953917836</v>
      </c>
      <c r="W35" s="92" t="s">
        <v>119</v>
      </c>
      <c r="X35" s="80" t="s">
        <v>120</v>
      </c>
      <c r="Y35" s="80" t="s">
        <v>282</v>
      </c>
      <c r="Z35" s="80" t="s">
        <v>121</v>
      </c>
      <c r="AA35" s="80" t="s">
        <v>122</v>
      </c>
      <c r="AB35" s="76" t="s">
        <v>539</v>
      </c>
      <c r="AC35" s="76" t="s">
        <v>540</v>
      </c>
      <c r="AD35" s="76" t="s">
        <v>174</v>
      </c>
      <c r="AE35" s="76" t="s">
        <v>546</v>
      </c>
      <c r="AF35" s="76" t="s">
        <v>96</v>
      </c>
      <c r="AG35" s="82"/>
      <c r="AH35" s="60"/>
      <c r="AI35" s="75" t="s">
        <v>586</v>
      </c>
      <c r="AJ35" s="6" t="s">
        <v>103</v>
      </c>
      <c r="AK35" s="81">
        <v>0</v>
      </c>
      <c r="AL35" s="6" t="s">
        <v>103</v>
      </c>
      <c r="AM35" s="83" t="str">
        <f>VLOOKUP(G35,'[3]Master template02'!$D:$D,1,0)</f>
        <v>RM-R-002-SI25-M19</v>
      </c>
    </row>
    <row r="36" spans="1:39" hidden="1">
      <c r="A36" s="75" t="s">
        <v>586</v>
      </c>
      <c r="B36" s="6" t="s">
        <v>93</v>
      </c>
      <c r="C36" s="76">
        <v>422</v>
      </c>
      <c r="D36" s="6" t="s">
        <v>110</v>
      </c>
      <c r="E36" s="6" t="s">
        <v>2135</v>
      </c>
      <c r="F36" s="6" t="str">
        <f t="shared" si="11"/>
        <v>FreightRM-R-003-SI25-M19</v>
      </c>
      <c r="G36" s="97" t="s">
        <v>1054</v>
      </c>
      <c r="H36" s="95">
        <v>4625</v>
      </c>
      <c r="I36" s="6" t="s">
        <v>584</v>
      </c>
      <c r="J36" s="92">
        <v>46032</v>
      </c>
      <c r="K36" s="95"/>
      <c r="L36" s="80" t="s">
        <v>116</v>
      </c>
      <c r="M36" s="80" t="s">
        <v>173</v>
      </c>
      <c r="N36" s="80" t="s">
        <v>1548</v>
      </c>
      <c r="O36" s="71">
        <v>0</v>
      </c>
      <c r="P36" s="71">
        <v>0</v>
      </c>
      <c r="Q36" s="71">
        <v>0</v>
      </c>
      <c r="R36" s="71">
        <v>0</v>
      </c>
      <c r="S36" s="71">
        <v>0</v>
      </c>
      <c r="T36" s="71">
        <v>0</v>
      </c>
      <c r="U36" s="87" t="s">
        <v>24</v>
      </c>
      <c r="V36" s="84">
        <f t="shared" si="12"/>
        <v>0</v>
      </c>
      <c r="W36" s="92" t="s">
        <v>119</v>
      </c>
      <c r="X36" s="80" t="s">
        <v>120</v>
      </c>
      <c r="Y36" s="80" t="s">
        <v>282</v>
      </c>
      <c r="Z36" s="80" t="s">
        <v>121</v>
      </c>
      <c r="AA36" s="80" t="s">
        <v>122</v>
      </c>
      <c r="AB36" s="76" t="s">
        <v>539</v>
      </c>
      <c r="AC36" s="76" t="s">
        <v>540</v>
      </c>
      <c r="AD36" s="76" t="s">
        <v>174</v>
      </c>
      <c r="AE36" s="76" t="s">
        <v>546</v>
      </c>
      <c r="AF36" s="76" t="s">
        <v>96</v>
      </c>
      <c r="AG36" s="82"/>
      <c r="AH36" s="60"/>
      <c r="AI36" s="75" t="s">
        <v>586</v>
      </c>
      <c r="AJ36" s="6" t="s">
        <v>103</v>
      </c>
      <c r="AK36" s="81">
        <v>0</v>
      </c>
      <c r="AL36" s="6" t="s">
        <v>103</v>
      </c>
      <c r="AM36" s="83" t="str">
        <f>VLOOKUP(G36,'[3]Master template02'!$D:$D,1,0)</f>
        <v>RM-R-003-SI25-M19</v>
      </c>
    </row>
    <row r="37" spans="1:39" hidden="1">
      <c r="A37" s="75" t="s">
        <v>586</v>
      </c>
      <c r="B37" s="6" t="s">
        <v>93</v>
      </c>
      <c r="C37" s="76">
        <v>423</v>
      </c>
      <c r="D37" s="6" t="s">
        <v>110</v>
      </c>
      <c r="E37" s="6" t="s">
        <v>2135</v>
      </c>
      <c r="F37" s="6" t="str">
        <f t="shared" si="11"/>
        <v>FreightRM-M-494-SI25-M19</v>
      </c>
      <c r="G37" s="97" t="s">
        <v>1055</v>
      </c>
      <c r="H37" s="95">
        <v>4608</v>
      </c>
      <c r="I37" s="6" t="s">
        <v>584</v>
      </c>
      <c r="J37" s="92">
        <v>46029</v>
      </c>
      <c r="K37" s="97"/>
      <c r="L37" s="80" t="s">
        <v>116</v>
      </c>
      <c r="M37" s="80" t="s">
        <v>173</v>
      </c>
      <c r="N37" s="80" t="s">
        <v>1549</v>
      </c>
      <c r="O37" s="71">
        <v>0</v>
      </c>
      <c r="P37" s="71">
        <v>0</v>
      </c>
      <c r="Q37" s="79">
        <v>54000</v>
      </c>
      <c r="R37" s="79">
        <v>8640</v>
      </c>
      <c r="S37" s="71">
        <v>2160</v>
      </c>
      <c r="T37" s="79">
        <v>60480</v>
      </c>
      <c r="U37" s="87" t="s">
        <v>24</v>
      </c>
      <c r="V37" s="84">
        <f t="shared" si="12"/>
        <v>3436.5588953917836</v>
      </c>
      <c r="W37" s="92" t="s">
        <v>119</v>
      </c>
      <c r="X37" s="80" t="s">
        <v>120</v>
      </c>
      <c r="Y37" s="80" t="s">
        <v>282</v>
      </c>
      <c r="Z37" s="80" t="s">
        <v>121</v>
      </c>
      <c r="AA37" s="80" t="s">
        <v>122</v>
      </c>
      <c r="AB37" s="76" t="s">
        <v>539</v>
      </c>
      <c r="AC37" s="76" t="s">
        <v>540</v>
      </c>
      <c r="AD37" s="76" t="s">
        <v>174</v>
      </c>
      <c r="AE37" s="76" t="s">
        <v>546</v>
      </c>
      <c r="AF37" s="76" t="s">
        <v>96</v>
      </c>
      <c r="AG37" s="82"/>
      <c r="AH37" s="60"/>
      <c r="AI37" s="75" t="s">
        <v>586</v>
      </c>
      <c r="AJ37" s="6" t="s">
        <v>103</v>
      </c>
      <c r="AK37" s="81">
        <v>0</v>
      </c>
      <c r="AL37" s="6" t="s">
        <v>103</v>
      </c>
      <c r="AM37" s="83" t="str">
        <f>VLOOKUP(G37,'[3]Master template02'!$D:$D,1,0)</f>
        <v>RM-M-494-SI25-M19</v>
      </c>
    </row>
    <row r="38" spans="1:39" hidden="1">
      <c r="A38" s="75" t="s">
        <v>586</v>
      </c>
      <c r="B38" s="6" t="s">
        <v>93</v>
      </c>
      <c r="C38" s="76">
        <v>424</v>
      </c>
      <c r="D38" s="6" t="s">
        <v>110</v>
      </c>
      <c r="E38" s="6" t="s">
        <v>2135</v>
      </c>
      <c r="F38" s="6" t="str">
        <f t="shared" si="11"/>
        <v>FreightRM-M-494-SI25-M19</v>
      </c>
      <c r="G38" s="97" t="s">
        <v>1055</v>
      </c>
      <c r="H38" s="95">
        <v>4608</v>
      </c>
      <c r="I38" s="6" t="s">
        <v>584</v>
      </c>
      <c r="J38" s="92">
        <v>46029</v>
      </c>
      <c r="K38" s="95"/>
      <c r="L38" s="80" t="s">
        <v>116</v>
      </c>
      <c r="M38" s="80" t="s">
        <v>173</v>
      </c>
      <c r="N38" s="80" t="s">
        <v>1550</v>
      </c>
      <c r="O38" s="71">
        <v>0</v>
      </c>
      <c r="P38" s="71">
        <v>0</v>
      </c>
      <c r="Q38" s="71">
        <v>0</v>
      </c>
      <c r="R38" s="71">
        <v>0</v>
      </c>
      <c r="S38" s="71">
        <v>0</v>
      </c>
      <c r="T38" s="71">
        <v>0</v>
      </c>
      <c r="U38" s="87" t="s">
        <v>24</v>
      </c>
      <c r="V38" s="84">
        <f t="shared" si="12"/>
        <v>0</v>
      </c>
      <c r="W38" s="92" t="s">
        <v>119</v>
      </c>
      <c r="X38" s="80" t="s">
        <v>120</v>
      </c>
      <c r="Y38" s="80" t="s">
        <v>282</v>
      </c>
      <c r="Z38" s="80" t="s">
        <v>121</v>
      </c>
      <c r="AA38" s="80" t="s">
        <v>122</v>
      </c>
      <c r="AB38" s="76" t="s">
        <v>539</v>
      </c>
      <c r="AC38" s="76" t="s">
        <v>540</v>
      </c>
      <c r="AD38" s="76" t="s">
        <v>174</v>
      </c>
      <c r="AE38" s="76" t="s">
        <v>546</v>
      </c>
      <c r="AF38" s="76" t="s">
        <v>96</v>
      </c>
      <c r="AG38" s="82"/>
      <c r="AH38" s="60"/>
      <c r="AI38" s="75" t="s">
        <v>586</v>
      </c>
      <c r="AJ38" s="6" t="s">
        <v>103</v>
      </c>
      <c r="AK38" s="81">
        <v>0</v>
      </c>
      <c r="AL38" s="6" t="s">
        <v>103</v>
      </c>
      <c r="AM38" s="83" t="str">
        <f>VLOOKUP(G38,'[3]Master template02'!$D:$D,1,0)</f>
        <v>RM-M-494-SI25-M19</v>
      </c>
    </row>
    <row r="39" spans="1:39" hidden="1">
      <c r="A39" s="75" t="s">
        <v>586</v>
      </c>
      <c r="B39" s="6" t="s">
        <v>93</v>
      </c>
      <c r="C39" s="76">
        <v>427</v>
      </c>
      <c r="D39" s="6" t="s">
        <v>110</v>
      </c>
      <c r="E39" s="6" t="s">
        <v>2135</v>
      </c>
      <c r="F39" s="6" t="str">
        <f t="shared" si="11"/>
        <v>FreightRM-M-213-SI25-M19-L</v>
      </c>
      <c r="G39" s="97" t="s">
        <v>141</v>
      </c>
      <c r="H39" s="95">
        <v>4609</v>
      </c>
      <c r="I39" s="6" t="s">
        <v>584</v>
      </c>
      <c r="J39" s="92">
        <v>46029</v>
      </c>
      <c r="K39" s="95"/>
      <c r="L39" s="80" t="s">
        <v>116</v>
      </c>
      <c r="M39" s="80" t="s">
        <v>173</v>
      </c>
      <c r="N39" s="80" t="s">
        <v>116</v>
      </c>
      <c r="O39" s="71">
        <v>0</v>
      </c>
      <c r="P39" s="71">
        <v>0</v>
      </c>
      <c r="Q39" s="71">
        <v>0</v>
      </c>
      <c r="R39" s="71">
        <v>0</v>
      </c>
      <c r="S39" s="71">
        <v>0</v>
      </c>
      <c r="T39" s="71">
        <v>0</v>
      </c>
      <c r="U39" s="87" t="s">
        <v>24</v>
      </c>
      <c r="V39" s="84">
        <f t="shared" si="12"/>
        <v>0</v>
      </c>
      <c r="W39" s="92" t="s">
        <v>119</v>
      </c>
      <c r="X39" s="80" t="s">
        <v>120</v>
      </c>
      <c r="Y39" s="80" t="s">
        <v>282</v>
      </c>
      <c r="Z39" s="80" t="s">
        <v>121</v>
      </c>
      <c r="AA39" s="80" t="s">
        <v>122</v>
      </c>
      <c r="AB39" s="76" t="s">
        <v>539</v>
      </c>
      <c r="AC39" s="76" t="s">
        <v>540</v>
      </c>
      <c r="AD39" s="76" t="s">
        <v>174</v>
      </c>
      <c r="AE39" s="76" t="s">
        <v>546</v>
      </c>
      <c r="AF39" s="76" t="s">
        <v>96</v>
      </c>
      <c r="AG39" s="82"/>
      <c r="AH39" s="60"/>
      <c r="AI39" s="75" t="s">
        <v>586</v>
      </c>
      <c r="AJ39" s="6" t="s">
        <v>103</v>
      </c>
      <c r="AK39" s="81">
        <v>0</v>
      </c>
      <c r="AL39" s="6" t="s">
        <v>103</v>
      </c>
      <c r="AM39" s="83" t="e">
        <f>VLOOKUP(G39,'[3]Master template02'!$D:$D,1,0)</f>
        <v>#N/A</v>
      </c>
    </row>
    <row r="40" spans="1:39" hidden="1">
      <c r="A40" s="75" t="s">
        <v>586</v>
      </c>
      <c r="B40" s="6" t="s">
        <v>93</v>
      </c>
      <c r="C40" s="76">
        <v>428</v>
      </c>
      <c r="D40" s="6" t="s">
        <v>110</v>
      </c>
      <c r="E40" s="6" t="s">
        <v>2135</v>
      </c>
      <c r="F40" s="6" t="str">
        <f t="shared" si="11"/>
        <v>FreightRM-M-206-SI25-M19-L</v>
      </c>
      <c r="G40" s="97" t="s">
        <v>139</v>
      </c>
      <c r="H40" s="95">
        <v>4609</v>
      </c>
      <c r="I40" s="6" t="s">
        <v>584</v>
      </c>
      <c r="J40" s="92">
        <v>46029</v>
      </c>
      <c r="K40" s="97"/>
      <c r="L40" s="80" t="s">
        <v>116</v>
      </c>
      <c r="M40" s="80" t="s">
        <v>173</v>
      </c>
      <c r="N40" s="80" t="s">
        <v>116</v>
      </c>
      <c r="O40" s="71">
        <v>0</v>
      </c>
      <c r="P40" s="71">
        <v>0</v>
      </c>
      <c r="Q40" s="71">
        <v>0</v>
      </c>
      <c r="R40" s="71">
        <v>0</v>
      </c>
      <c r="S40" s="71">
        <v>0</v>
      </c>
      <c r="T40" s="71">
        <v>0</v>
      </c>
      <c r="U40" s="87" t="s">
        <v>24</v>
      </c>
      <c r="V40" s="84">
        <f t="shared" si="12"/>
        <v>0</v>
      </c>
      <c r="W40" s="92" t="s">
        <v>119</v>
      </c>
      <c r="X40" s="80" t="s">
        <v>120</v>
      </c>
      <c r="Y40" s="80" t="s">
        <v>282</v>
      </c>
      <c r="Z40" s="80" t="s">
        <v>121</v>
      </c>
      <c r="AA40" s="80" t="s">
        <v>122</v>
      </c>
      <c r="AB40" s="76" t="s">
        <v>539</v>
      </c>
      <c r="AC40" s="76" t="s">
        <v>540</v>
      </c>
      <c r="AD40" s="76" t="s">
        <v>174</v>
      </c>
      <c r="AE40" s="76" t="s">
        <v>546</v>
      </c>
      <c r="AF40" s="76" t="s">
        <v>96</v>
      </c>
      <c r="AG40" s="82"/>
      <c r="AH40" s="60"/>
      <c r="AI40" s="75" t="s">
        <v>586</v>
      </c>
      <c r="AJ40" s="6" t="s">
        <v>103</v>
      </c>
      <c r="AK40" s="81">
        <v>0</v>
      </c>
      <c r="AL40" s="6" t="s">
        <v>103</v>
      </c>
      <c r="AM40" s="83" t="e">
        <f>VLOOKUP(G40,'[3]Master template02'!$D:$D,1,0)</f>
        <v>#N/A</v>
      </c>
    </row>
    <row r="41" spans="1:39" hidden="1">
      <c r="A41" s="75" t="s">
        <v>586</v>
      </c>
      <c r="B41" s="6" t="s">
        <v>93</v>
      </c>
      <c r="C41" s="76">
        <v>432</v>
      </c>
      <c r="D41" s="6" t="s">
        <v>110</v>
      </c>
      <c r="E41" s="6" t="s">
        <v>2135</v>
      </c>
      <c r="F41" s="6" t="str">
        <f t="shared" si="11"/>
        <v>FreightRM-M-553-SI25-M19</v>
      </c>
      <c r="G41" s="97" t="s">
        <v>1061</v>
      </c>
      <c r="H41" s="95">
        <v>4614</v>
      </c>
      <c r="I41" s="6" t="s">
        <v>584</v>
      </c>
      <c r="J41" s="92">
        <v>46029</v>
      </c>
      <c r="K41" s="97"/>
      <c r="L41" s="80" t="s">
        <v>1251</v>
      </c>
      <c r="M41" s="80" t="s">
        <v>173</v>
      </c>
      <c r="N41" s="80" t="s">
        <v>1554</v>
      </c>
      <c r="O41" s="71">
        <v>0</v>
      </c>
      <c r="P41" s="71">
        <v>0</v>
      </c>
      <c r="Q41" s="79">
        <v>36500</v>
      </c>
      <c r="R41" s="79">
        <v>5840</v>
      </c>
      <c r="S41" s="71">
        <v>1460</v>
      </c>
      <c r="T41" s="79">
        <v>40880</v>
      </c>
      <c r="U41" s="87" t="s">
        <v>24</v>
      </c>
      <c r="V41" s="84">
        <f t="shared" si="12"/>
        <v>2322.8592533666683</v>
      </c>
      <c r="W41" s="94" t="s">
        <v>1555</v>
      </c>
      <c r="X41" s="80" t="s">
        <v>1556</v>
      </c>
      <c r="Y41" s="80" t="s">
        <v>282</v>
      </c>
      <c r="Z41" s="80" t="s">
        <v>121</v>
      </c>
      <c r="AA41" s="80" t="s">
        <v>122</v>
      </c>
      <c r="AB41" s="76" t="s">
        <v>539</v>
      </c>
      <c r="AC41" s="76" t="s">
        <v>540</v>
      </c>
      <c r="AD41" s="76" t="s">
        <v>174</v>
      </c>
      <c r="AE41" s="76" t="s">
        <v>546</v>
      </c>
      <c r="AF41" s="76" t="s">
        <v>96</v>
      </c>
      <c r="AG41" s="82"/>
      <c r="AH41" s="60"/>
      <c r="AI41" s="75" t="s">
        <v>586</v>
      </c>
      <c r="AJ41" s="6" t="s">
        <v>103</v>
      </c>
      <c r="AK41" s="81">
        <v>0</v>
      </c>
      <c r="AL41" s="6" t="s">
        <v>103</v>
      </c>
      <c r="AM41" s="83" t="e">
        <f>VLOOKUP(G41,'[3]Master template02'!$D:$D,1,0)</f>
        <v>#N/A</v>
      </c>
    </row>
    <row r="42" spans="1:39" hidden="1">
      <c r="A42" s="75" t="s">
        <v>586</v>
      </c>
      <c r="B42" s="6" t="s">
        <v>93</v>
      </c>
      <c r="C42" s="76">
        <v>435</v>
      </c>
      <c r="D42" s="6" t="s">
        <v>110</v>
      </c>
      <c r="E42" s="6" t="s">
        <v>2135</v>
      </c>
      <c r="F42" s="6" t="str">
        <f t="shared" si="11"/>
        <v>FreightRM-M-564-SI25-M19</v>
      </c>
      <c r="G42" s="97" t="s">
        <v>1064</v>
      </c>
      <c r="H42" s="95">
        <v>4616</v>
      </c>
      <c r="I42" s="6" t="s">
        <v>584</v>
      </c>
      <c r="J42" s="92">
        <v>46029</v>
      </c>
      <c r="K42" s="95"/>
      <c r="L42" s="80" t="s">
        <v>1305</v>
      </c>
      <c r="M42" s="80" t="s">
        <v>173</v>
      </c>
      <c r="N42" s="80" t="s">
        <v>1559</v>
      </c>
      <c r="O42" s="71">
        <v>0</v>
      </c>
      <c r="P42" s="71">
        <v>0</v>
      </c>
      <c r="Q42" s="79">
        <v>36500</v>
      </c>
      <c r="R42" s="79">
        <v>5840</v>
      </c>
      <c r="S42" s="71">
        <v>1460</v>
      </c>
      <c r="T42" s="79">
        <v>40880</v>
      </c>
      <c r="U42" s="87" t="s">
        <v>24</v>
      </c>
      <c r="V42" s="84">
        <f t="shared" si="12"/>
        <v>2322.8592533666683</v>
      </c>
      <c r="W42" s="94" t="s">
        <v>1560</v>
      </c>
      <c r="X42" s="80" t="s">
        <v>1561</v>
      </c>
      <c r="Y42" s="80" t="s">
        <v>282</v>
      </c>
      <c r="Z42" s="80" t="s">
        <v>121</v>
      </c>
      <c r="AA42" s="80" t="s">
        <v>122</v>
      </c>
      <c r="AB42" s="76" t="s">
        <v>539</v>
      </c>
      <c r="AC42" s="76" t="s">
        <v>540</v>
      </c>
      <c r="AD42" s="76" t="s">
        <v>174</v>
      </c>
      <c r="AE42" s="76" t="s">
        <v>546</v>
      </c>
      <c r="AF42" s="76" t="s">
        <v>96</v>
      </c>
      <c r="AG42" s="82"/>
      <c r="AH42" s="60"/>
      <c r="AI42" s="75" t="s">
        <v>586</v>
      </c>
      <c r="AJ42" s="6" t="s">
        <v>103</v>
      </c>
      <c r="AK42" s="81">
        <v>0</v>
      </c>
      <c r="AL42" s="6" t="s">
        <v>103</v>
      </c>
      <c r="AM42" s="83" t="e">
        <f>VLOOKUP(G42,'[3]Master template02'!$D:$D,1,0)</f>
        <v>#N/A</v>
      </c>
    </row>
    <row r="43" spans="1:39" hidden="1">
      <c r="A43" s="75" t="s">
        <v>1562</v>
      </c>
      <c r="B43" s="6" t="s">
        <v>93</v>
      </c>
      <c r="C43" s="76">
        <v>468</v>
      </c>
      <c r="D43" s="80" t="s">
        <v>590</v>
      </c>
      <c r="E43" s="6" t="s">
        <v>2135</v>
      </c>
      <c r="F43" s="6" t="str">
        <f t="shared" ref="F43:F47" si="13">E43&amp;G43</f>
        <v>FreightFG-V-001-V1E26-M01</v>
      </c>
      <c r="G43" s="95" t="s">
        <v>1626</v>
      </c>
      <c r="H43" s="95" t="s">
        <v>1627</v>
      </c>
      <c r="I43" s="6" t="s">
        <v>584</v>
      </c>
      <c r="J43" s="92">
        <v>46036</v>
      </c>
      <c r="K43" s="95" t="s">
        <v>1871</v>
      </c>
      <c r="L43" s="80">
        <v>5934</v>
      </c>
      <c r="M43" s="80" t="s">
        <v>1870</v>
      </c>
      <c r="N43" s="80" t="s">
        <v>1150</v>
      </c>
      <c r="O43" s="71">
        <v>0</v>
      </c>
      <c r="P43" s="71">
        <v>0</v>
      </c>
      <c r="Q43" s="79">
        <v>12800</v>
      </c>
      <c r="R43" s="79">
        <v>2048</v>
      </c>
      <c r="S43" s="71">
        <v>0</v>
      </c>
      <c r="T43" s="79">
        <v>14848</v>
      </c>
      <c r="U43" s="80" t="s">
        <v>24</v>
      </c>
      <c r="V43" s="84">
        <f t="shared" ref="V43" si="14">T43/17.283</f>
        <v>859.11010819880801</v>
      </c>
      <c r="W43" s="78">
        <v>46037</v>
      </c>
      <c r="X43" s="80" t="s">
        <v>1872</v>
      </c>
      <c r="Y43" s="80" t="s">
        <v>1137</v>
      </c>
      <c r="Z43" s="80" t="s">
        <v>1873</v>
      </c>
      <c r="AA43" s="80" t="s">
        <v>121</v>
      </c>
      <c r="AB43" s="76" t="s">
        <v>542</v>
      </c>
      <c r="AC43" s="76" t="s">
        <v>541</v>
      </c>
      <c r="AD43" s="76" t="s">
        <v>195</v>
      </c>
      <c r="AE43" s="76" t="s">
        <v>547</v>
      </c>
      <c r="AF43" s="76" t="s">
        <v>96</v>
      </c>
      <c r="AG43" s="82"/>
      <c r="AH43" s="60"/>
      <c r="AI43" s="75" t="s">
        <v>1562</v>
      </c>
      <c r="AJ43" s="6" t="s">
        <v>103</v>
      </c>
      <c r="AK43" s="81">
        <v>0</v>
      </c>
      <c r="AL43" s="6" t="s">
        <v>103</v>
      </c>
      <c r="AM43" s="83" t="str">
        <f>VLOOKUP(G43,'[3]Master template02'!$D:$D,1,0)</f>
        <v>FG-V-001-V1E26-M01</v>
      </c>
    </row>
    <row r="44" spans="1:39" hidden="1">
      <c r="A44" s="75" t="s">
        <v>1562</v>
      </c>
      <c r="B44" s="6" t="s">
        <v>93</v>
      </c>
      <c r="C44" s="76">
        <v>469</v>
      </c>
      <c r="D44" s="80" t="s">
        <v>590</v>
      </c>
      <c r="E44" s="6" t="s">
        <v>2135</v>
      </c>
      <c r="F44" s="6" t="str">
        <f t="shared" si="13"/>
        <v>FreightRM-J-1144LI26-M19.3</v>
      </c>
      <c r="G44" s="95" t="s">
        <v>1628</v>
      </c>
      <c r="H44" s="95" t="s">
        <v>1629</v>
      </c>
      <c r="I44" s="6" t="s">
        <v>584</v>
      </c>
      <c r="J44" s="92">
        <v>46038</v>
      </c>
      <c r="K44" s="95" t="s">
        <v>1874</v>
      </c>
      <c r="L44" s="80">
        <v>5968</v>
      </c>
      <c r="M44" s="80" t="s">
        <v>117</v>
      </c>
      <c r="N44" s="80" t="s">
        <v>1875</v>
      </c>
      <c r="O44" s="71">
        <v>0</v>
      </c>
      <c r="P44" s="71">
        <v>0</v>
      </c>
      <c r="Q44" s="79">
        <v>1200</v>
      </c>
      <c r="R44" s="79">
        <v>192</v>
      </c>
      <c r="S44" s="71">
        <v>48</v>
      </c>
      <c r="T44" s="79">
        <v>1344</v>
      </c>
      <c r="U44" s="80" t="s">
        <v>118</v>
      </c>
      <c r="V44" s="84">
        <f>T44</f>
        <v>1344</v>
      </c>
      <c r="W44" s="78">
        <v>46038</v>
      </c>
      <c r="X44" s="80" t="s">
        <v>1155</v>
      </c>
      <c r="Y44" s="80" t="s">
        <v>1156</v>
      </c>
      <c r="Z44" s="80" t="s">
        <v>1137</v>
      </c>
      <c r="AA44" s="80" t="s">
        <v>121</v>
      </c>
      <c r="AB44" s="76" t="s">
        <v>539</v>
      </c>
      <c r="AC44" s="76" t="s">
        <v>540</v>
      </c>
      <c r="AD44" s="76" t="s">
        <v>173</v>
      </c>
      <c r="AE44" s="76" t="s">
        <v>548</v>
      </c>
      <c r="AF44" s="76" t="s">
        <v>96</v>
      </c>
      <c r="AG44" s="82"/>
      <c r="AH44" s="60"/>
      <c r="AI44" s="75" t="s">
        <v>1562</v>
      </c>
      <c r="AJ44" s="6" t="s">
        <v>103</v>
      </c>
      <c r="AK44" s="81">
        <v>0</v>
      </c>
      <c r="AL44" s="6" t="s">
        <v>103</v>
      </c>
      <c r="AM44" s="83" t="str">
        <f>VLOOKUP(G44,'[3]Master template02'!$D:$D,1,0)</f>
        <v>RM-J-1144LI26-M19.3</v>
      </c>
    </row>
    <row r="45" spans="1:39" hidden="1">
      <c r="A45" s="75" t="s">
        <v>1562</v>
      </c>
      <c r="B45" s="6" t="s">
        <v>93</v>
      </c>
      <c r="C45" s="76">
        <v>470</v>
      </c>
      <c r="D45" s="80" t="s">
        <v>590</v>
      </c>
      <c r="E45" s="6" t="s">
        <v>2135</v>
      </c>
      <c r="F45" s="6" t="str">
        <f t="shared" si="13"/>
        <v>FreightRM-J-1150LI26-M19.2</v>
      </c>
      <c r="G45" s="95" t="s">
        <v>1630</v>
      </c>
      <c r="H45" s="95" t="s">
        <v>1631</v>
      </c>
      <c r="I45" s="6" t="s">
        <v>584</v>
      </c>
      <c r="J45" s="92">
        <v>46034</v>
      </c>
      <c r="K45" s="95" t="s">
        <v>1876</v>
      </c>
      <c r="L45" s="80">
        <v>6026</v>
      </c>
      <c r="M45" s="80" t="s">
        <v>117</v>
      </c>
      <c r="N45" s="80" t="s">
        <v>1164</v>
      </c>
      <c r="O45" s="71">
        <v>0</v>
      </c>
      <c r="P45" s="71">
        <v>0</v>
      </c>
      <c r="Q45" s="79">
        <v>1200</v>
      </c>
      <c r="R45" s="79">
        <v>192</v>
      </c>
      <c r="S45" s="71">
        <v>48</v>
      </c>
      <c r="T45" s="79">
        <v>1344</v>
      </c>
      <c r="U45" s="80" t="s">
        <v>118</v>
      </c>
      <c r="V45" s="84">
        <f t="shared" ref="V45" si="15">T45</f>
        <v>1344</v>
      </c>
      <c r="W45" s="78">
        <v>46035</v>
      </c>
      <c r="X45" s="80" t="s">
        <v>1155</v>
      </c>
      <c r="Y45" s="80" t="s">
        <v>1156</v>
      </c>
      <c r="Z45" s="80" t="s">
        <v>1137</v>
      </c>
      <c r="AA45" s="80" t="s">
        <v>121</v>
      </c>
      <c r="AB45" s="76" t="s">
        <v>539</v>
      </c>
      <c r="AC45" s="76" t="s">
        <v>540</v>
      </c>
      <c r="AD45" s="76" t="s">
        <v>173</v>
      </c>
      <c r="AE45" s="76" t="s">
        <v>548</v>
      </c>
      <c r="AF45" s="76" t="s">
        <v>96</v>
      </c>
      <c r="AG45" s="82"/>
      <c r="AH45" s="60"/>
      <c r="AI45" s="75" t="s">
        <v>1562</v>
      </c>
      <c r="AJ45" s="6" t="s">
        <v>103</v>
      </c>
      <c r="AK45" s="81">
        <v>0</v>
      </c>
      <c r="AL45" s="6" t="s">
        <v>103</v>
      </c>
      <c r="AM45" s="83" t="str">
        <f>VLOOKUP(G45,'[3]Master template02'!$D:$D,1,0)</f>
        <v>RM-J-1150LI26-M19.2</v>
      </c>
    </row>
    <row r="46" spans="1:39">
      <c r="A46" s="75" t="s">
        <v>1562</v>
      </c>
      <c r="B46" s="6" t="s">
        <v>93</v>
      </c>
      <c r="C46" s="76">
        <v>506</v>
      </c>
      <c r="D46" s="76" t="s">
        <v>98</v>
      </c>
      <c r="E46" s="6" t="s">
        <v>2136</v>
      </c>
      <c r="F46" s="6" t="str">
        <f t="shared" si="13"/>
        <v>BrokerRM-M-574-SI25-M19</v>
      </c>
      <c r="G46" s="97" t="s">
        <v>1052</v>
      </c>
      <c r="H46" s="95" t="s">
        <v>1696</v>
      </c>
      <c r="I46" s="6" t="s">
        <v>584</v>
      </c>
      <c r="J46" s="92">
        <v>46036</v>
      </c>
      <c r="K46" s="96" t="s">
        <v>1954</v>
      </c>
      <c r="L46" s="77" t="s">
        <v>1955</v>
      </c>
      <c r="M46" s="80" t="s">
        <v>117</v>
      </c>
      <c r="N46" s="6" t="s">
        <v>1543</v>
      </c>
      <c r="O46" s="71">
        <v>0</v>
      </c>
      <c r="P46" s="71">
        <v>10111.549999999999</v>
      </c>
      <c r="Q46" s="79">
        <v>3936.89</v>
      </c>
      <c r="R46" s="79">
        <v>629.9</v>
      </c>
      <c r="S46" s="71">
        <v>0</v>
      </c>
      <c r="T46" s="79">
        <v>14678.34</v>
      </c>
      <c r="U46" s="87" t="s">
        <v>24</v>
      </c>
      <c r="V46" s="84">
        <f t="shared" ref="V46:V47" si="16">T46/17.283</f>
        <v>849.29352542961283</v>
      </c>
      <c r="W46" s="86">
        <v>46029</v>
      </c>
      <c r="X46" s="85" t="s">
        <v>1247</v>
      </c>
      <c r="Y46" s="6" t="s">
        <v>1248</v>
      </c>
      <c r="Z46" s="80" t="s">
        <v>537</v>
      </c>
      <c r="AA46" s="85" t="s">
        <v>1249</v>
      </c>
      <c r="AB46" s="76" t="s">
        <v>539</v>
      </c>
      <c r="AC46" s="76" t="s">
        <v>540</v>
      </c>
      <c r="AD46" s="76" t="s">
        <v>174</v>
      </c>
      <c r="AE46" s="76" t="s">
        <v>546</v>
      </c>
      <c r="AF46" s="76" t="s">
        <v>96</v>
      </c>
      <c r="AG46" s="75"/>
      <c r="AH46" s="60"/>
      <c r="AI46" s="75" t="s">
        <v>1562</v>
      </c>
      <c r="AJ46" s="6" t="s">
        <v>103</v>
      </c>
      <c r="AK46" s="81">
        <v>0</v>
      </c>
      <c r="AL46" s="6" t="s">
        <v>103</v>
      </c>
      <c r="AM46" s="83" t="e">
        <f>VLOOKUP(G46,'[3]Master template02'!$D:$D,1,0)</f>
        <v>#N/A</v>
      </c>
    </row>
    <row r="47" spans="1:39">
      <c r="A47" s="75" t="s">
        <v>1562</v>
      </c>
      <c r="B47" s="6" t="s">
        <v>93</v>
      </c>
      <c r="C47" s="76">
        <v>508</v>
      </c>
      <c r="D47" s="76" t="s">
        <v>98</v>
      </c>
      <c r="E47" s="6" t="s">
        <v>2136</v>
      </c>
      <c r="F47" s="6" t="str">
        <f t="shared" si="13"/>
        <v>BrokerRM-R-002-SI25-M19</v>
      </c>
      <c r="G47" s="97" t="s">
        <v>1053</v>
      </c>
      <c r="H47" s="95" t="s">
        <v>1699</v>
      </c>
      <c r="I47" s="6" t="s">
        <v>584</v>
      </c>
      <c r="J47" s="92">
        <v>46037</v>
      </c>
      <c r="K47" s="97" t="s">
        <v>1959</v>
      </c>
      <c r="L47" s="77" t="s">
        <v>1960</v>
      </c>
      <c r="M47" s="80" t="s">
        <v>117</v>
      </c>
      <c r="N47" s="6" t="s">
        <v>1961</v>
      </c>
      <c r="O47" s="71">
        <v>0</v>
      </c>
      <c r="P47" s="71">
        <v>10141.299999999999</v>
      </c>
      <c r="Q47" s="79">
        <v>2499.3000000000002</v>
      </c>
      <c r="R47" s="79">
        <v>399.89</v>
      </c>
      <c r="S47" s="71">
        <v>0</v>
      </c>
      <c r="T47" s="79">
        <v>13040.49</v>
      </c>
      <c r="U47" s="87" t="s">
        <v>24</v>
      </c>
      <c r="V47" s="84">
        <f t="shared" si="16"/>
        <v>754.5269918416941</v>
      </c>
      <c r="W47" s="86">
        <v>46032</v>
      </c>
      <c r="X47" s="80" t="s">
        <v>1231</v>
      </c>
      <c r="Y47" s="80" t="s">
        <v>536</v>
      </c>
      <c r="Z47" s="80" t="s">
        <v>537</v>
      </c>
      <c r="AA47" s="80" t="s">
        <v>1303</v>
      </c>
      <c r="AB47" s="76" t="s">
        <v>539</v>
      </c>
      <c r="AC47" s="76" t="s">
        <v>540</v>
      </c>
      <c r="AD47" s="76" t="s">
        <v>174</v>
      </c>
      <c r="AE47" s="76" t="s">
        <v>546</v>
      </c>
      <c r="AF47" s="76" t="s">
        <v>96</v>
      </c>
      <c r="AG47" s="82"/>
      <c r="AH47" s="60"/>
      <c r="AI47" s="75" t="s">
        <v>1562</v>
      </c>
      <c r="AJ47" s="6" t="s">
        <v>103</v>
      </c>
      <c r="AK47" s="81">
        <v>0</v>
      </c>
      <c r="AL47" s="6" t="s">
        <v>103</v>
      </c>
      <c r="AM47" s="83" t="str">
        <f>VLOOKUP(G47,'[3]Master template02'!$D:$D,1,0)</f>
        <v>RM-R-002-SI25-M19</v>
      </c>
    </row>
    <row r="48" spans="1:39" hidden="1">
      <c r="A48" s="75" t="s">
        <v>1562</v>
      </c>
      <c r="B48" s="6" t="s">
        <v>93</v>
      </c>
      <c r="C48" s="76">
        <v>606</v>
      </c>
      <c r="D48" s="6" t="s">
        <v>110</v>
      </c>
      <c r="E48" s="6" t="s">
        <v>2135</v>
      </c>
      <c r="F48" s="6" t="str">
        <f t="shared" ref="F48:F58" si="17">E48&amp;G48</f>
        <v>FreightRM-R-011-SI26-M19</v>
      </c>
      <c r="G48" s="97" t="s">
        <v>1742</v>
      </c>
      <c r="H48" s="95">
        <v>4626</v>
      </c>
      <c r="I48" s="6" t="s">
        <v>584</v>
      </c>
      <c r="J48" s="92">
        <v>46034</v>
      </c>
      <c r="K48" s="97"/>
      <c r="L48" s="80" t="s">
        <v>2080</v>
      </c>
      <c r="M48" s="80" t="s">
        <v>173</v>
      </c>
      <c r="N48" s="80" t="s">
        <v>2081</v>
      </c>
      <c r="O48" s="71">
        <v>0</v>
      </c>
      <c r="P48" s="71">
        <v>0</v>
      </c>
      <c r="Q48" s="79">
        <v>36500</v>
      </c>
      <c r="R48" s="79">
        <v>5840</v>
      </c>
      <c r="S48" s="71">
        <v>1460</v>
      </c>
      <c r="T48" s="79">
        <v>40880</v>
      </c>
      <c r="U48" s="87" t="s">
        <v>24</v>
      </c>
      <c r="V48" s="84">
        <f t="shared" ref="V48:V51" si="18">T48/17.283</f>
        <v>2365.3300931551234</v>
      </c>
      <c r="W48" s="94" t="s">
        <v>2082</v>
      </c>
      <c r="X48" s="80" t="s">
        <v>2083</v>
      </c>
      <c r="Y48" s="80" t="s">
        <v>282</v>
      </c>
      <c r="Z48" s="80" t="s">
        <v>239</v>
      </c>
      <c r="AA48" s="80" t="s">
        <v>240</v>
      </c>
      <c r="AB48" s="76" t="s">
        <v>539</v>
      </c>
      <c r="AC48" s="76" t="s">
        <v>540</v>
      </c>
      <c r="AD48" s="76" t="s">
        <v>174</v>
      </c>
      <c r="AE48" s="76" t="s">
        <v>546</v>
      </c>
      <c r="AF48" s="76" t="s">
        <v>96</v>
      </c>
      <c r="AG48" s="82"/>
      <c r="AH48" s="60"/>
      <c r="AI48" s="75" t="s">
        <v>1562</v>
      </c>
      <c r="AJ48" s="6" t="s">
        <v>103</v>
      </c>
      <c r="AK48" s="81">
        <v>0</v>
      </c>
      <c r="AL48" s="6" t="s">
        <v>103</v>
      </c>
      <c r="AM48" s="83" t="e">
        <f>VLOOKUP(G48,'[3]Master template02'!$D:$D,1,0)</f>
        <v>#N/A</v>
      </c>
    </row>
    <row r="49" spans="1:39" hidden="1">
      <c r="A49" s="75" t="s">
        <v>1562</v>
      </c>
      <c r="B49" s="6" t="s">
        <v>93</v>
      </c>
      <c r="C49" s="76">
        <v>607</v>
      </c>
      <c r="D49" s="6" t="s">
        <v>110</v>
      </c>
      <c r="E49" s="6" t="s">
        <v>2135</v>
      </c>
      <c r="F49" s="6" t="str">
        <f t="shared" si="17"/>
        <v>FreightRM-M-220-SI25-M19-L</v>
      </c>
      <c r="G49" s="97" t="s">
        <v>1817</v>
      </c>
      <c r="H49" s="95">
        <v>4632</v>
      </c>
      <c r="I49" s="6" t="s">
        <v>584</v>
      </c>
      <c r="J49" s="92">
        <v>46036</v>
      </c>
      <c r="K49" s="95" t="s">
        <v>2084</v>
      </c>
      <c r="L49" s="80" t="s">
        <v>116</v>
      </c>
      <c r="M49" s="80" t="s">
        <v>173</v>
      </c>
      <c r="N49" s="80" t="s">
        <v>291</v>
      </c>
      <c r="O49" s="71">
        <v>0</v>
      </c>
      <c r="P49" s="71">
        <v>0</v>
      </c>
      <c r="Q49" s="79">
        <v>36500</v>
      </c>
      <c r="R49" s="79">
        <v>5840</v>
      </c>
      <c r="S49" s="71">
        <v>1460</v>
      </c>
      <c r="T49" s="79">
        <v>40880</v>
      </c>
      <c r="U49" s="87" t="s">
        <v>24</v>
      </c>
      <c r="V49" s="84">
        <f t="shared" si="18"/>
        <v>2365.3300931551234</v>
      </c>
      <c r="W49" s="94" t="s">
        <v>119</v>
      </c>
      <c r="X49" s="80" t="s">
        <v>120</v>
      </c>
      <c r="Y49" s="80" t="s">
        <v>282</v>
      </c>
      <c r="Z49" s="80" t="s">
        <v>239</v>
      </c>
      <c r="AA49" s="80" t="s">
        <v>240</v>
      </c>
      <c r="AB49" s="76" t="s">
        <v>539</v>
      </c>
      <c r="AC49" s="76" t="s">
        <v>540</v>
      </c>
      <c r="AD49" s="76" t="s">
        <v>174</v>
      </c>
      <c r="AE49" s="76" t="s">
        <v>546</v>
      </c>
      <c r="AF49" s="76" t="s">
        <v>96</v>
      </c>
      <c r="AG49" s="82"/>
      <c r="AH49" s="60"/>
      <c r="AI49" s="75" t="s">
        <v>1562</v>
      </c>
      <c r="AJ49" s="6" t="s">
        <v>103</v>
      </c>
      <c r="AK49" s="81">
        <v>0</v>
      </c>
      <c r="AL49" s="6" t="s">
        <v>103</v>
      </c>
      <c r="AM49" s="83" t="str">
        <f>VLOOKUP(G49,'[3]Master template02'!$D:$D,1,0)</f>
        <v>RM-M-220-SI25-M19-L</v>
      </c>
    </row>
    <row r="50" spans="1:39" hidden="1">
      <c r="A50" s="75" t="s">
        <v>1562</v>
      </c>
      <c r="B50" s="6" t="s">
        <v>93</v>
      </c>
      <c r="C50" s="76">
        <v>608</v>
      </c>
      <c r="D50" s="6" t="s">
        <v>110</v>
      </c>
      <c r="E50" s="6" t="s">
        <v>2135</v>
      </c>
      <c r="F50" s="6" t="str">
        <f t="shared" si="17"/>
        <v>FreightRM-M-223-SI25-M19-L</v>
      </c>
      <c r="G50" s="97" t="s">
        <v>949</v>
      </c>
      <c r="H50" s="95">
        <v>4632</v>
      </c>
      <c r="I50" s="6" t="s">
        <v>584</v>
      </c>
      <c r="J50" s="92">
        <v>46036</v>
      </c>
      <c r="K50" s="97" t="s">
        <v>2085</v>
      </c>
      <c r="L50" s="80" t="s">
        <v>116</v>
      </c>
      <c r="M50" s="80" t="s">
        <v>173</v>
      </c>
      <c r="N50" s="80" t="s">
        <v>116</v>
      </c>
      <c r="O50" s="71">
        <v>0</v>
      </c>
      <c r="P50" s="71">
        <v>0</v>
      </c>
      <c r="Q50" s="71">
        <v>0</v>
      </c>
      <c r="R50" s="71">
        <v>0</v>
      </c>
      <c r="S50" s="71">
        <v>0</v>
      </c>
      <c r="T50" s="71">
        <v>0</v>
      </c>
      <c r="U50" s="87" t="s">
        <v>24</v>
      </c>
      <c r="V50" s="84">
        <f t="shared" si="18"/>
        <v>0</v>
      </c>
      <c r="W50" s="94" t="s">
        <v>119</v>
      </c>
      <c r="X50" s="80" t="s">
        <v>120</v>
      </c>
      <c r="Y50" s="80" t="s">
        <v>282</v>
      </c>
      <c r="Z50" s="80" t="s">
        <v>239</v>
      </c>
      <c r="AA50" s="80" t="s">
        <v>240</v>
      </c>
      <c r="AB50" s="76" t="s">
        <v>539</v>
      </c>
      <c r="AC50" s="76" t="s">
        <v>540</v>
      </c>
      <c r="AD50" s="76" t="s">
        <v>174</v>
      </c>
      <c r="AE50" s="76" t="s">
        <v>546</v>
      </c>
      <c r="AF50" s="76" t="s">
        <v>96</v>
      </c>
      <c r="AG50" s="82"/>
      <c r="AH50" s="60"/>
      <c r="AI50" s="75" t="s">
        <v>1562</v>
      </c>
      <c r="AJ50" s="6" t="s">
        <v>103</v>
      </c>
      <c r="AK50" s="81">
        <v>0</v>
      </c>
      <c r="AL50" s="6" t="s">
        <v>103</v>
      </c>
      <c r="AM50" s="83" t="str">
        <f>VLOOKUP(G50,'[3]Master template02'!$D:$D,1,0)</f>
        <v>RM-M-223-SI25-M19-L</v>
      </c>
    </row>
    <row r="51" spans="1:39" hidden="1">
      <c r="A51" s="75" t="s">
        <v>1562</v>
      </c>
      <c r="B51" s="6" t="s">
        <v>93</v>
      </c>
      <c r="C51" s="76">
        <v>609</v>
      </c>
      <c r="D51" s="6" t="s">
        <v>110</v>
      </c>
      <c r="E51" s="6" t="s">
        <v>2135</v>
      </c>
      <c r="F51" s="6" t="str">
        <f t="shared" si="17"/>
        <v>FreightRM-M-228-SI25-M19-L</v>
      </c>
      <c r="G51" s="97" t="s">
        <v>597</v>
      </c>
      <c r="H51" s="95">
        <v>4632</v>
      </c>
      <c r="I51" s="6" t="s">
        <v>584</v>
      </c>
      <c r="J51" s="92">
        <v>46036</v>
      </c>
      <c r="K51" s="95" t="s">
        <v>2086</v>
      </c>
      <c r="L51" s="80" t="s">
        <v>116</v>
      </c>
      <c r="M51" s="80" t="s">
        <v>173</v>
      </c>
      <c r="N51" s="80" t="s">
        <v>116</v>
      </c>
      <c r="O51" s="71">
        <v>0</v>
      </c>
      <c r="P51" s="71">
        <v>0</v>
      </c>
      <c r="Q51" s="71">
        <v>0</v>
      </c>
      <c r="R51" s="71">
        <v>0</v>
      </c>
      <c r="S51" s="71">
        <v>0</v>
      </c>
      <c r="T51" s="71">
        <v>0</v>
      </c>
      <c r="U51" s="87" t="s">
        <v>24</v>
      </c>
      <c r="V51" s="84">
        <f t="shared" si="18"/>
        <v>0</v>
      </c>
      <c r="W51" s="94" t="s">
        <v>119</v>
      </c>
      <c r="X51" s="80" t="s">
        <v>120</v>
      </c>
      <c r="Y51" s="80" t="s">
        <v>282</v>
      </c>
      <c r="Z51" s="80" t="s">
        <v>239</v>
      </c>
      <c r="AA51" s="80" t="s">
        <v>240</v>
      </c>
      <c r="AB51" s="76" t="s">
        <v>539</v>
      </c>
      <c r="AC51" s="76" t="s">
        <v>540</v>
      </c>
      <c r="AD51" s="76" t="s">
        <v>174</v>
      </c>
      <c r="AE51" s="76" t="s">
        <v>546</v>
      </c>
      <c r="AF51" s="76" t="s">
        <v>96</v>
      </c>
      <c r="AG51" s="82"/>
      <c r="AH51" s="60"/>
      <c r="AI51" s="75" t="s">
        <v>1562</v>
      </c>
      <c r="AJ51" s="6" t="s">
        <v>103</v>
      </c>
      <c r="AK51" s="81">
        <v>0</v>
      </c>
      <c r="AL51" s="6" t="s">
        <v>103</v>
      </c>
      <c r="AM51" s="83" t="str">
        <f>VLOOKUP(G51,'[3]Master template02'!$D:$D,1,0)</f>
        <v>RM-M-228-SI25-M19-L</v>
      </c>
    </row>
    <row r="52" spans="1:39" hidden="1">
      <c r="A52" s="75" t="s">
        <v>2162</v>
      </c>
      <c r="B52" s="6" t="s">
        <v>93</v>
      </c>
      <c r="C52" s="76">
        <v>622</v>
      </c>
      <c r="D52" s="80" t="s">
        <v>590</v>
      </c>
      <c r="E52" s="80" t="s">
        <v>2163</v>
      </c>
      <c r="F52" s="6" t="str">
        <f t="shared" si="17"/>
        <v>FREIGHTRM-V-028-V1I26-M19.1</v>
      </c>
      <c r="G52" s="95" t="s">
        <v>2184</v>
      </c>
      <c r="H52" s="95" t="s">
        <v>2185</v>
      </c>
      <c r="I52" s="85" t="s">
        <v>2380</v>
      </c>
      <c r="J52" s="92">
        <v>46031</v>
      </c>
      <c r="K52" s="95"/>
      <c r="L52" s="80">
        <v>5858</v>
      </c>
      <c r="M52" s="80" t="s">
        <v>1870</v>
      </c>
      <c r="N52" s="80" t="s">
        <v>1150</v>
      </c>
      <c r="O52" s="71">
        <v>0</v>
      </c>
      <c r="P52" s="71">
        <v>0</v>
      </c>
      <c r="Q52" s="79">
        <v>19000</v>
      </c>
      <c r="R52" s="79">
        <v>3040</v>
      </c>
      <c r="S52" s="71">
        <v>0</v>
      </c>
      <c r="T52" s="79">
        <v>22040</v>
      </c>
      <c r="U52" s="80" t="s">
        <v>24</v>
      </c>
      <c r="V52" s="84">
        <f t="shared" ref="V52:V56" si="19">T52/17.407</f>
        <v>1266.1572930430286</v>
      </c>
      <c r="W52" s="78">
        <v>46031</v>
      </c>
      <c r="X52" s="80" t="s">
        <v>1140</v>
      </c>
      <c r="Y52" s="80" t="s">
        <v>1141</v>
      </c>
      <c r="Z52" s="80" t="s">
        <v>1137</v>
      </c>
      <c r="AA52" s="80" t="s">
        <v>121</v>
      </c>
      <c r="AB52" s="76" t="s">
        <v>539</v>
      </c>
      <c r="AC52" s="76" t="s">
        <v>540</v>
      </c>
      <c r="AD52" s="76" t="s">
        <v>173</v>
      </c>
      <c r="AE52" s="76" t="s">
        <v>548</v>
      </c>
      <c r="AF52" s="76" t="s">
        <v>96</v>
      </c>
      <c r="AG52" s="82"/>
      <c r="AH52" s="60"/>
      <c r="AI52" s="75" t="s">
        <v>2162</v>
      </c>
      <c r="AJ52" s="6" t="s">
        <v>103</v>
      </c>
      <c r="AK52" s="81">
        <v>0</v>
      </c>
      <c r="AL52" s="6" t="s">
        <v>103</v>
      </c>
      <c r="AM52" s="83" t="str">
        <f>VLOOKUP(G52,'[3]Master template02'!$D:$D,1,0)</f>
        <v>RM-V-028-V1I26-M19.1</v>
      </c>
    </row>
    <row r="53" spans="1:39" hidden="1">
      <c r="A53" s="75" t="s">
        <v>2162</v>
      </c>
      <c r="B53" s="6" t="s">
        <v>93</v>
      </c>
      <c r="C53" s="76">
        <v>623</v>
      </c>
      <c r="D53" s="80" t="s">
        <v>590</v>
      </c>
      <c r="E53" s="80" t="s">
        <v>2163</v>
      </c>
      <c r="F53" s="6" t="str">
        <f t="shared" si="17"/>
        <v>FREIGHTRM-V-010-V1I26-M19</v>
      </c>
      <c r="G53" s="95" t="s">
        <v>2186</v>
      </c>
      <c r="H53" s="95" t="s">
        <v>2187</v>
      </c>
      <c r="I53" s="85" t="s">
        <v>2380</v>
      </c>
      <c r="J53" s="92">
        <v>46035</v>
      </c>
      <c r="K53" s="95"/>
      <c r="L53" s="80">
        <v>5955</v>
      </c>
      <c r="M53" s="80" t="s">
        <v>1870</v>
      </c>
      <c r="N53" s="80" t="s">
        <v>1134</v>
      </c>
      <c r="O53" s="71">
        <v>0</v>
      </c>
      <c r="P53" s="71">
        <v>0</v>
      </c>
      <c r="Q53" s="79">
        <v>2000</v>
      </c>
      <c r="R53" s="79">
        <v>320</v>
      </c>
      <c r="S53" s="71">
        <v>80</v>
      </c>
      <c r="T53" s="79">
        <v>2240</v>
      </c>
      <c r="U53" s="80" t="s">
        <v>24</v>
      </c>
      <c r="V53" s="84">
        <f t="shared" si="19"/>
        <v>128.68386281381055</v>
      </c>
      <c r="W53" s="78">
        <v>46036</v>
      </c>
      <c r="X53" s="80" t="s">
        <v>1135</v>
      </c>
      <c r="Y53" s="80" t="s">
        <v>1151</v>
      </c>
      <c r="Z53" s="80" t="s">
        <v>1137</v>
      </c>
      <c r="AA53" s="80" t="s">
        <v>121</v>
      </c>
      <c r="AB53" s="76" t="s">
        <v>539</v>
      </c>
      <c r="AC53" s="76" t="s">
        <v>540</v>
      </c>
      <c r="AD53" s="76" t="s">
        <v>173</v>
      </c>
      <c r="AE53" s="76" t="s">
        <v>548</v>
      </c>
      <c r="AF53" s="76" t="s">
        <v>96</v>
      </c>
      <c r="AG53" s="82"/>
      <c r="AH53" s="60"/>
      <c r="AI53" s="75" t="s">
        <v>2162</v>
      </c>
      <c r="AJ53" s="6" t="s">
        <v>103</v>
      </c>
      <c r="AK53" s="81">
        <v>0</v>
      </c>
      <c r="AL53" s="6" t="s">
        <v>103</v>
      </c>
      <c r="AM53" s="83" t="str">
        <f>VLOOKUP(G53,'[3]Master template02'!$D:$D,1,0)</f>
        <v>RM-V-010-V1I26-M19</v>
      </c>
    </row>
    <row r="54" spans="1:39" hidden="1">
      <c r="A54" s="75" t="s">
        <v>2162</v>
      </c>
      <c r="B54" s="6" t="s">
        <v>93</v>
      </c>
      <c r="C54" s="76">
        <v>624</v>
      </c>
      <c r="D54" s="80" t="s">
        <v>590</v>
      </c>
      <c r="E54" s="80" t="s">
        <v>2163</v>
      </c>
      <c r="F54" s="6" t="str">
        <f t="shared" si="17"/>
        <v>FREIGHTRM-V-028-V1I26-M19</v>
      </c>
      <c r="G54" s="95" t="s">
        <v>2188</v>
      </c>
      <c r="H54" s="95" t="s">
        <v>2189</v>
      </c>
      <c r="I54" s="85" t="s">
        <v>2380</v>
      </c>
      <c r="J54" s="92">
        <v>46036</v>
      </c>
      <c r="K54" s="95"/>
      <c r="L54" s="80">
        <v>5939</v>
      </c>
      <c r="M54" s="80" t="s">
        <v>1870</v>
      </c>
      <c r="N54" s="80" t="s">
        <v>1150</v>
      </c>
      <c r="O54" s="71">
        <v>0</v>
      </c>
      <c r="P54" s="71">
        <v>0</v>
      </c>
      <c r="Q54" s="79">
        <v>19000</v>
      </c>
      <c r="R54" s="79">
        <v>3040</v>
      </c>
      <c r="S54" s="71">
        <v>0</v>
      </c>
      <c r="T54" s="79">
        <v>22040</v>
      </c>
      <c r="U54" s="80" t="s">
        <v>24</v>
      </c>
      <c r="V54" s="84">
        <f t="shared" si="19"/>
        <v>1266.1572930430286</v>
      </c>
      <c r="W54" s="78">
        <v>46036</v>
      </c>
      <c r="X54" s="80" t="s">
        <v>1140</v>
      </c>
      <c r="Y54" s="80" t="s">
        <v>1141</v>
      </c>
      <c r="Z54" s="80" t="s">
        <v>1137</v>
      </c>
      <c r="AA54" s="80" t="s">
        <v>121</v>
      </c>
      <c r="AB54" s="76" t="s">
        <v>539</v>
      </c>
      <c r="AC54" s="76" t="s">
        <v>540</v>
      </c>
      <c r="AD54" s="76" t="s">
        <v>173</v>
      </c>
      <c r="AE54" s="76" t="s">
        <v>548</v>
      </c>
      <c r="AF54" s="76" t="s">
        <v>96</v>
      </c>
      <c r="AG54" s="82"/>
      <c r="AH54" s="60"/>
      <c r="AI54" s="75" t="s">
        <v>2162</v>
      </c>
      <c r="AJ54" s="6" t="s">
        <v>103</v>
      </c>
      <c r="AK54" s="81">
        <v>0</v>
      </c>
      <c r="AL54" s="6" t="s">
        <v>103</v>
      </c>
      <c r="AM54" s="83" t="str">
        <f>VLOOKUP(G54,'[3]Master template02'!$D:$D,1,0)</f>
        <v>RM-V-028-V1I26-M19</v>
      </c>
    </row>
    <row r="55" spans="1:39" hidden="1">
      <c r="A55" s="75" t="s">
        <v>2162</v>
      </c>
      <c r="B55" s="6" t="s">
        <v>93</v>
      </c>
      <c r="C55" s="76">
        <v>625</v>
      </c>
      <c r="D55" s="80" t="s">
        <v>590</v>
      </c>
      <c r="E55" s="80" t="s">
        <v>2163</v>
      </c>
      <c r="F55" s="6" t="str">
        <f t="shared" si="17"/>
        <v>FREIGHTRM-V-018-V1I26-M01.2</v>
      </c>
      <c r="G55" s="95" t="s">
        <v>2190</v>
      </c>
      <c r="H55" s="95" t="s">
        <v>2191</v>
      </c>
      <c r="I55" s="85" t="s">
        <v>2380</v>
      </c>
      <c r="J55" s="92">
        <v>46042</v>
      </c>
      <c r="K55" s="95" t="s">
        <v>1145</v>
      </c>
      <c r="L55" s="80">
        <v>6019</v>
      </c>
      <c r="M55" s="80" t="s">
        <v>1870</v>
      </c>
      <c r="N55" s="80" t="s">
        <v>1134</v>
      </c>
      <c r="O55" s="71">
        <v>0</v>
      </c>
      <c r="P55" s="71">
        <v>0</v>
      </c>
      <c r="Q55" s="79">
        <v>19000</v>
      </c>
      <c r="R55" s="79">
        <v>3040</v>
      </c>
      <c r="S55" s="71">
        <v>760</v>
      </c>
      <c r="T55" s="79">
        <v>21280</v>
      </c>
      <c r="U55" s="80" t="s">
        <v>24</v>
      </c>
      <c r="V55" s="84">
        <f t="shared" si="19"/>
        <v>1222.4966967312</v>
      </c>
      <c r="W55" s="78">
        <v>46042</v>
      </c>
      <c r="X55" s="80" t="s">
        <v>1147</v>
      </c>
      <c r="Y55" s="80" t="s">
        <v>1148</v>
      </c>
      <c r="Z55" s="80" t="s">
        <v>1137</v>
      </c>
      <c r="AA55" s="80" t="s">
        <v>121</v>
      </c>
      <c r="AB55" s="76" t="s">
        <v>542</v>
      </c>
      <c r="AC55" s="76" t="s">
        <v>540</v>
      </c>
      <c r="AD55" s="76" t="s">
        <v>173</v>
      </c>
      <c r="AE55" s="76" t="s">
        <v>548</v>
      </c>
      <c r="AF55" s="76" t="s">
        <v>96</v>
      </c>
      <c r="AG55" s="82"/>
      <c r="AH55" s="60"/>
      <c r="AI55" s="75" t="s">
        <v>2162</v>
      </c>
      <c r="AJ55" s="6" t="s">
        <v>103</v>
      </c>
      <c r="AK55" s="81">
        <v>0</v>
      </c>
      <c r="AL55" s="6" t="s">
        <v>103</v>
      </c>
      <c r="AM55" s="83" t="str">
        <f>VLOOKUP(G55,'[3]Master template02'!$D:$D,1,0)</f>
        <v>RM-V-018-V1I26-M01.2</v>
      </c>
    </row>
    <row r="56" spans="1:39" hidden="1">
      <c r="A56" s="75" t="s">
        <v>2162</v>
      </c>
      <c r="B56" s="6" t="s">
        <v>93</v>
      </c>
      <c r="C56" s="76">
        <v>626</v>
      </c>
      <c r="D56" s="80" t="s">
        <v>590</v>
      </c>
      <c r="E56" s="80" t="s">
        <v>2163</v>
      </c>
      <c r="F56" s="6" t="str">
        <f t="shared" si="17"/>
        <v>FREIGHTRM-V-028-V1I26-M19.1</v>
      </c>
      <c r="G56" s="95" t="s">
        <v>2184</v>
      </c>
      <c r="H56" s="95" t="s">
        <v>2192</v>
      </c>
      <c r="I56" s="85" t="s">
        <v>2380</v>
      </c>
      <c r="J56" s="92">
        <v>46043</v>
      </c>
      <c r="K56" s="95"/>
      <c r="L56" s="80">
        <v>6031</v>
      </c>
      <c r="M56" s="80" t="s">
        <v>1870</v>
      </c>
      <c r="N56" s="80" t="s">
        <v>1150</v>
      </c>
      <c r="O56" s="71">
        <v>0</v>
      </c>
      <c r="P56" s="71">
        <v>0</v>
      </c>
      <c r="Q56" s="79">
        <v>19000</v>
      </c>
      <c r="R56" s="79">
        <v>3040</v>
      </c>
      <c r="S56" s="71">
        <v>0</v>
      </c>
      <c r="T56" s="79">
        <v>22040</v>
      </c>
      <c r="U56" s="80" t="s">
        <v>24</v>
      </c>
      <c r="V56" s="84">
        <f t="shared" si="19"/>
        <v>1266.1572930430286</v>
      </c>
      <c r="W56" s="78">
        <v>46043</v>
      </c>
      <c r="X56" s="80" t="s">
        <v>1140</v>
      </c>
      <c r="Y56" s="80" t="s">
        <v>1141</v>
      </c>
      <c r="Z56" s="80" t="s">
        <v>1137</v>
      </c>
      <c r="AA56" s="80" t="s">
        <v>121</v>
      </c>
      <c r="AB56" s="76" t="s">
        <v>539</v>
      </c>
      <c r="AC56" s="76" t="s">
        <v>540</v>
      </c>
      <c r="AD56" s="76" t="s">
        <v>173</v>
      </c>
      <c r="AE56" s="76" t="s">
        <v>548</v>
      </c>
      <c r="AF56" s="76" t="s">
        <v>96</v>
      </c>
      <c r="AG56" s="82"/>
      <c r="AH56" s="60"/>
      <c r="AI56" s="75" t="s">
        <v>2162</v>
      </c>
      <c r="AJ56" s="6" t="s">
        <v>103</v>
      </c>
      <c r="AK56" s="81">
        <v>0</v>
      </c>
      <c r="AL56" s="6" t="s">
        <v>103</v>
      </c>
      <c r="AM56" s="83" t="str">
        <f>VLOOKUP(G56,'[3]Master template02'!$D:$D,1,0)</f>
        <v>RM-V-028-V1I26-M19.1</v>
      </c>
    </row>
    <row r="57" spans="1:39" hidden="1">
      <c r="A57" s="75" t="s">
        <v>2162</v>
      </c>
      <c r="B57" s="6" t="s">
        <v>93</v>
      </c>
      <c r="C57" s="76">
        <v>627</v>
      </c>
      <c r="D57" s="80" t="s">
        <v>590</v>
      </c>
      <c r="E57" s="80" t="s">
        <v>2163</v>
      </c>
      <c r="F57" s="6" t="str">
        <f t="shared" si="17"/>
        <v>FREIGHTRM-J-1155LI26-M19.3</v>
      </c>
      <c r="G57" s="95" t="s">
        <v>1634</v>
      </c>
      <c r="H57" s="95" t="s">
        <v>2193</v>
      </c>
      <c r="I57" s="85" t="s">
        <v>2380</v>
      </c>
      <c r="J57" s="92">
        <v>46038</v>
      </c>
      <c r="K57" s="95" t="s">
        <v>2395</v>
      </c>
      <c r="L57" s="80">
        <v>6075</v>
      </c>
      <c r="M57" s="80" t="s">
        <v>117</v>
      </c>
      <c r="N57" s="80" t="s">
        <v>1154</v>
      </c>
      <c r="O57" s="71">
        <v>0</v>
      </c>
      <c r="P57" s="71">
        <v>0</v>
      </c>
      <c r="Q57" s="79">
        <v>1200</v>
      </c>
      <c r="R57" s="79">
        <v>192</v>
      </c>
      <c r="S57" s="71">
        <v>48</v>
      </c>
      <c r="T57" s="79">
        <v>1344</v>
      </c>
      <c r="U57" s="80" t="s">
        <v>118</v>
      </c>
      <c r="V57" s="84">
        <f t="shared" ref="V57:V58" si="20">T57</f>
        <v>1344</v>
      </c>
      <c r="W57" s="78">
        <v>46038</v>
      </c>
      <c r="X57" s="80" t="s">
        <v>1155</v>
      </c>
      <c r="Y57" s="80" t="s">
        <v>1156</v>
      </c>
      <c r="Z57" s="80" t="s">
        <v>1137</v>
      </c>
      <c r="AA57" s="80" t="s">
        <v>121</v>
      </c>
      <c r="AB57" s="76" t="s">
        <v>539</v>
      </c>
      <c r="AC57" s="76" t="s">
        <v>540</v>
      </c>
      <c r="AD57" s="76" t="s">
        <v>173</v>
      </c>
      <c r="AE57" s="76" t="s">
        <v>548</v>
      </c>
      <c r="AF57" s="76" t="s">
        <v>96</v>
      </c>
      <c r="AG57" s="82"/>
      <c r="AH57" s="60"/>
      <c r="AI57" s="75" t="s">
        <v>2162</v>
      </c>
      <c r="AJ57" s="6" t="s">
        <v>103</v>
      </c>
      <c r="AK57" s="81">
        <v>0</v>
      </c>
      <c r="AL57" s="6" t="s">
        <v>103</v>
      </c>
      <c r="AM57" s="83" t="str">
        <f>VLOOKUP(G57,'[3]Master template02'!$D:$D,1,0)</f>
        <v>RM-J-1155LI26-M19.3</v>
      </c>
    </row>
    <row r="58" spans="1:39" hidden="1">
      <c r="A58" s="75" t="s">
        <v>2162</v>
      </c>
      <c r="B58" s="6" t="s">
        <v>93</v>
      </c>
      <c r="C58" s="76">
        <v>628</v>
      </c>
      <c r="D58" s="80" t="s">
        <v>590</v>
      </c>
      <c r="E58" s="80" t="s">
        <v>2163</v>
      </c>
      <c r="F58" s="6" t="str">
        <f t="shared" si="17"/>
        <v>FREIGHTRM-J-1157LI26-M19.3</v>
      </c>
      <c r="G58" s="95" t="s">
        <v>2194</v>
      </c>
      <c r="H58" s="95" t="s">
        <v>2195</v>
      </c>
      <c r="I58" s="85" t="s">
        <v>2380</v>
      </c>
      <c r="J58" s="92">
        <v>46041</v>
      </c>
      <c r="K58" s="95" t="s">
        <v>2396</v>
      </c>
      <c r="L58" s="80">
        <v>6132</v>
      </c>
      <c r="M58" s="80" t="s">
        <v>117</v>
      </c>
      <c r="N58" s="80" t="s">
        <v>1164</v>
      </c>
      <c r="O58" s="71">
        <v>0</v>
      </c>
      <c r="P58" s="71">
        <v>0</v>
      </c>
      <c r="Q58" s="79">
        <v>1200</v>
      </c>
      <c r="R58" s="79">
        <v>192</v>
      </c>
      <c r="S58" s="71">
        <v>48</v>
      </c>
      <c r="T58" s="79">
        <v>1344</v>
      </c>
      <c r="U58" s="80" t="s">
        <v>118</v>
      </c>
      <c r="V58" s="84">
        <f t="shared" si="20"/>
        <v>1344</v>
      </c>
      <c r="W58" s="78">
        <v>46042</v>
      </c>
      <c r="X58" s="80" t="s">
        <v>1155</v>
      </c>
      <c r="Y58" s="80" t="s">
        <v>1156</v>
      </c>
      <c r="Z58" s="80" t="s">
        <v>1137</v>
      </c>
      <c r="AA58" s="80" t="s">
        <v>121</v>
      </c>
      <c r="AB58" s="76" t="s">
        <v>539</v>
      </c>
      <c r="AC58" s="76" t="s">
        <v>540</v>
      </c>
      <c r="AD58" s="76" t="s">
        <v>173</v>
      </c>
      <c r="AE58" s="76" t="s">
        <v>548</v>
      </c>
      <c r="AF58" s="76" t="s">
        <v>96</v>
      </c>
      <c r="AG58" s="82"/>
      <c r="AH58" s="60"/>
      <c r="AI58" s="75" t="s">
        <v>2162</v>
      </c>
      <c r="AJ58" s="6" t="s">
        <v>103</v>
      </c>
      <c r="AK58" s="81">
        <v>0</v>
      </c>
      <c r="AL58" s="6" t="s">
        <v>103</v>
      </c>
      <c r="AM58" s="83" t="str">
        <f>VLOOKUP(G58,'[3]Master template02'!$D:$D,1,0)</f>
        <v>RM-J-1157LI26-M19.3</v>
      </c>
    </row>
    <row r="59" spans="1:39">
      <c r="A59" s="75" t="s">
        <v>2162</v>
      </c>
      <c r="B59" s="6" t="s">
        <v>93</v>
      </c>
      <c r="C59" s="76">
        <v>660</v>
      </c>
      <c r="D59" s="76" t="s">
        <v>98</v>
      </c>
      <c r="E59" s="76" t="s">
        <v>2164</v>
      </c>
      <c r="F59" s="6" t="str">
        <f t="shared" ref="F59:F62" si="21">E59&amp;G59</f>
        <v>BROKERRM-I-0881-AI25-M19</v>
      </c>
      <c r="G59" s="97" t="s">
        <v>2254</v>
      </c>
      <c r="H59" s="95" t="s">
        <v>2255</v>
      </c>
      <c r="I59" s="85" t="s">
        <v>2380</v>
      </c>
      <c r="J59" s="92">
        <v>46041</v>
      </c>
      <c r="K59" s="92" t="s">
        <v>2454</v>
      </c>
      <c r="L59" s="88">
        <v>885924429827</v>
      </c>
      <c r="M59" s="78" t="s">
        <v>25</v>
      </c>
      <c r="N59" s="6" t="s">
        <v>116</v>
      </c>
      <c r="O59" s="71">
        <v>0</v>
      </c>
      <c r="P59" s="71">
        <v>7412.85</v>
      </c>
      <c r="Q59" s="79">
        <v>809.66</v>
      </c>
      <c r="R59" s="79">
        <v>129.55000000000001</v>
      </c>
      <c r="S59" s="71">
        <v>0</v>
      </c>
      <c r="T59" s="79">
        <v>8352.06</v>
      </c>
      <c r="U59" s="87" t="s">
        <v>24</v>
      </c>
      <c r="V59" s="84">
        <f t="shared" ref="V59:V62" si="22">T59/17.407</f>
        <v>479.81042109496178</v>
      </c>
      <c r="W59" s="70">
        <v>46031</v>
      </c>
      <c r="X59" s="6" t="s">
        <v>430</v>
      </c>
      <c r="Y59" s="80" t="s">
        <v>129</v>
      </c>
      <c r="Z59" s="80" t="s">
        <v>239</v>
      </c>
      <c r="AA59" s="80" t="s">
        <v>122</v>
      </c>
      <c r="AB59" s="76" t="s">
        <v>539</v>
      </c>
      <c r="AC59" s="76" t="s">
        <v>540</v>
      </c>
      <c r="AD59" s="76" t="s">
        <v>25</v>
      </c>
      <c r="AE59" s="76" t="s">
        <v>544</v>
      </c>
      <c r="AF59" s="76" t="s">
        <v>96</v>
      </c>
      <c r="AG59" s="75"/>
      <c r="AH59" s="60"/>
      <c r="AI59" s="75" t="s">
        <v>2162</v>
      </c>
      <c r="AJ59" s="6" t="s">
        <v>103</v>
      </c>
      <c r="AK59" s="81">
        <v>0</v>
      </c>
      <c r="AL59" s="6" t="s">
        <v>103</v>
      </c>
      <c r="AM59" s="83" t="str">
        <f>VLOOKUP(G59,'[3]Master template02'!$D:$D,1,0)</f>
        <v>RM-I-0881-AI25-M19</v>
      </c>
    </row>
    <row r="60" spans="1:39">
      <c r="A60" s="75" t="s">
        <v>2162</v>
      </c>
      <c r="B60" s="6" t="s">
        <v>93</v>
      </c>
      <c r="C60" s="76">
        <v>661</v>
      </c>
      <c r="D60" s="76" t="s">
        <v>98</v>
      </c>
      <c r="E60" s="76" t="s">
        <v>2164</v>
      </c>
      <c r="F60" s="6" t="str">
        <f t="shared" si="21"/>
        <v>BROKERRM-I-0881-AI25-M19</v>
      </c>
      <c r="G60" s="96" t="s">
        <v>2254</v>
      </c>
      <c r="H60" s="95" t="s">
        <v>2256</v>
      </c>
      <c r="I60" s="85" t="s">
        <v>2380</v>
      </c>
      <c r="J60" s="92">
        <v>46041</v>
      </c>
      <c r="K60" s="92" t="s">
        <v>2455</v>
      </c>
      <c r="L60" s="77" t="s">
        <v>2456</v>
      </c>
      <c r="M60" s="80" t="s">
        <v>25</v>
      </c>
      <c r="N60" s="6" t="s">
        <v>116</v>
      </c>
      <c r="O60" s="71">
        <v>0</v>
      </c>
      <c r="P60" s="71">
        <v>6518.59</v>
      </c>
      <c r="Q60" s="79">
        <v>809.66</v>
      </c>
      <c r="R60" s="79">
        <v>129.55000000000001</v>
      </c>
      <c r="S60" s="71">
        <v>0</v>
      </c>
      <c r="T60" s="79">
        <v>7457.8</v>
      </c>
      <c r="U60" s="87" t="s">
        <v>24</v>
      </c>
      <c r="V60" s="84">
        <f t="shared" si="22"/>
        <v>428.43683575573044</v>
      </c>
      <c r="W60" s="78">
        <v>46031</v>
      </c>
      <c r="X60" s="80" t="s">
        <v>430</v>
      </c>
      <c r="Y60" s="80" t="s">
        <v>178</v>
      </c>
      <c r="Z60" s="80" t="s">
        <v>239</v>
      </c>
      <c r="AA60" s="80" t="s">
        <v>122</v>
      </c>
      <c r="AB60" s="76" t="s">
        <v>539</v>
      </c>
      <c r="AC60" s="76" t="s">
        <v>540</v>
      </c>
      <c r="AD60" s="76" t="s">
        <v>25</v>
      </c>
      <c r="AE60" s="76" t="s">
        <v>544</v>
      </c>
      <c r="AF60" s="76" t="s">
        <v>96</v>
      </c>
      <c r="AG60" s="82"/>
      <c r="AH60" s="60"/>
      <c r="AI60" s="75" t="s">
        <v>2162</v>
      </c>
      <c r="AJ60" s="6" t="s">
        <v>103</v>
      </c>
      <c r="AK60" s="81">
        <v>0</v>
      </c>
      <c r="AL60" s="6" t="s">
        <v>103</v>
      </c>
      <c r="AM60" s="83" t="str">
        <f>VLOOKUP(G60,'[3]Master template02'!$D:$D,1,0)</f>
        <v>RM-I-0881-AI25-M19</v>
      </c>
    </row>
    <row r="61" spans="1:39" ht="29">
      <c r="A61" s="75" t="s">
        <v>2162</v>
      </c>
      <c r="B61" s="6" t="s">
        <v>93</v>
      </c>
      <c r="C61" s="76">
        <v>674</v>
      </c>
      <c r="D61" s="76" t="s">
        <v>98</v>
      </c>
      <c r="E61" s="76" t="s">
        <v>2164</v>
      </c>
      <c r="F61" s="6" t="str">
        <f t="shared" si="21"/>
        <v>BROKERAF-M-493-SI25-M23-B</v>
      </c>
      <c r="G61" s="97" t="s">
        <v>2280</v>
      </c>
      <c r="H61" s="95" t="s">
        <v>2281</v>
      </c>
      <c r="I61" s="85" t="s">
        <v>2380</v>
      </c>
      <c r="J61" s="92">
        <v>46043</v>
      </c>
      <c r="K61" s="95" t="s">
        <v>2479</v>
      </c>
      <c r="L61" s="72" t="s">
        <v>2480</v>
      </c>
      <c r="M61" s="80" t="s">
        <v>447</v>
      </c>
      <c r="N61" s="80" t="s">
        <v>2481</v>
      </c>
      <c r="O61" s="71">
        <v>0</v>
      </c>
      <c r="P61" s="71">
        <v>68970.080000000002</v>
      </c>
      <c r="Q61" s="79">
        <v>2495.7800000000002</v>
      </c>
      <c r="R61" s="79">
        <v>399.32</v>
      </c>
      <c r="S61" s="71">
        <v>0</v>
      </c>
      <c r="T61" s="79">
        <v>71865.179999999993</v>
      </c>
      <c r="U61" s="87" t="s">
        <v>24</v>
      </c>
      <c r="V61" s="84">
        <f t="shared" si="22"/>
        <v>4128.5218590222321</v>
      </c>
      <c r="W61" s="89" t="s">
        <v>2473</v>
      </c>
      <c r="X61" s="87" t="s">
        <v>582</v>
      </c>
      <c r="Y61" s="85" t="s">
        <v>129</v>
      </c>
      <c r="Z61" s="85" t="s">
        <v>239</v>
      </c>
      <c r="AA61" s="85" t="s">
        <v>122</v>
      </c>
      <c r="AB61" s="76" t="s">
        <v>1118</v>
      </c>
      <c r="AC61" s="76" t="s">
        <v>540</v>
      </c>
      <c r="AD61" s="76" t="s">
        <v>174</v>
      </c>
      <c r="AE61" s="76" t="s">
        <v>546</v>
      </c>
      <c r="AF61" s="76" t="s">
        <v>2482</v>
      </c>
      <c r="AG61" s="80" t="s">
        <v>550</v>
      </c>
      <c r="AH61" s="60">
        <v>35434.080000000002</v>
      </c>
      <c r="AI61" s="75" t="s">
        <v>2162</v>
      </c>
      <c r="AJ61" s="6" t="s">
        <v>103</v>
      </c>
      <c r="AK61" s="81">
        <v>0</v>
      </c>
      <c r="AL61" s="6" t="s">
        <v>103</v>
      </c>
      <c r="AM61" s="83" t="e">
        <f>VLOOKUP(G61,'[3]Master template02'!$D:$D,1,0)</f>
        <v>#N/A</v>
      </c>
    </row>
    <row r="62" spans="1:39" ht="29">
      <c r="A62" s="75" t="s">
        <v>2162</v>
      </c>
      <c r="B62" s="6" t="s">
        <v>93</v>
      </c>
      <c r="C62" s="76">
        <v>690</v>
      </c>
      <c r="D62" s="76" t="s">
        <v>98</v>
      </c>
      <c r="E62" s="76" t="s">
        <v>2164</v>
      </c>
      <c r="F62" s="6" t="str">
        <f t="shared" si="21"/>
        <v>BROKERAF-M-493-SI25-M23-B</v>
      </c>
      <c r="G62" s="97" t="s">
        <v>2280</v>
      </c>
      <c r="H62" s="95" t="s">
        <v>2310</v>
      </c>
      <c r="I62" s="85" t="s">
        <v>2380</v>
      </c>
      <c r="J62" s="92">
        <v>46046</v>
      </c>
      <c r="K62" s="95" t="s">
        <v>2530</v>
      </c>
      <c r="L62" s="73" t="s">
        <v>2480</v>
      </c>
      <c r="M62" s="73" t="s">
        <v>447</v>
      </c>
      <c r="N62" s="73" t="s">
        <v>2531</v>
      </c>
      <c r="O62" s="71">
        <v>0</v>
      </c>
      <c r="P62" s="71">
        <v>68970.080000000002</v>
      </c>
      <c r="Q62" s="79">
        <v>2592.62</v>
      </c>
      <c r="R62" s="79">
        <v>414.81</v>
      </c>
      <c r="S62" s="71">
        <v>0</v>
      </c>
      <c r="T62" s="79">
        <v>71977.509999999995</v>
      </c>
      <c r="U62" s="87" t="s">
        <v>24</v>
      </c>
      <c r="V62" s="84">
        <f t="shared" si="22"/>
        <v>4134.9750100534266</v>
      </c>
      <c r="W62" s="78" t="s">
        <v>2526</v>
      </c>
      <c r="X62" s="87" t="s">
        <v>2478</v>
      </c>
      <c r="Y62" s="85" t="s">
        <v>129</v>
      </c>
      <c r="Z62" s="85" t="s">
        <v>239</v>
      </c>
      <c r="AA62" s="85" t="s">
        <v>122</v>
      </c>
      <c r="AB62" s="76" t="s">
        <v>1118</v>
      </c>
      <c r="AC62" s="76" t="s">
        <v>540</v>
      </c>
      <c r="AD62" s="76" t="s">
        <v>174</v>
      </c>
      <c r="AE62" s="76" t="s">
        <v>546</v>
      </c>
      <c r="AF62" s="76" t="s">
        <v>2532</v>
      </c>
      <c r="AG62" s="80" t="s">
        <v>550</v>
      </c>
      <c r="AH62" s="60">
        <v>35434.080000000002</v>
      </c>
      <c r="AI62" s="75" t="s">
        <v>2162</v>
      </c>
      <c r="AJ62" s="6" t="s">
        <v>103</v>
      </c>
      <c r="AK62" s="81">
        <v>0</v>
      </c>
      <c r="AL62" s="6" t="s">
        <v>103</v>
      </c>
      <c r="AM62" s="83" t="e">
        <f>VLOOKUP(G62,'[3]Master template02'!$D:$D,1,0)</f>
        <v>#N/A</v>
      </c>
    </row>
    <row r="63" spans="1:39" hidden="1">
      <c r="A63" s="75" t="s">
        <v>2162</v>
      </c>
      <c r="B63" s="6" t="s">
        <v>93</v>
      </c>
      <c r="C63" s="76">
        <v>750</v>
      </c>
      <c r="D63" s="6" t="s">
        <v>110</v>
      </c>
      <c r="E63" s="80" t="s">
        <v>2165</v>
      </c>
      <c r="F63" s="6" t="str">
        <f t="shared" ref="F63" si="23">E63&amp;G63</f>
        <v>FREIGHT RM-R-013-SI26-M19</v>
      </c>
      <c r="G63" s="97" t="s">
        <v>1745</v>
      </c>
      <c r="H63" s="95">
        <v>4653</v>
      </c>
      <c r="I63" s="85" t="s">
        <v>2380</v>
      </c>
      <c r="J63" s="92">
        <v>46042</v>
      </c>
      <c r="K63" s="97"/>
      <c r="L63" s="80" t="s">
        <v>116</v>
      </c>
      <c r="M63" s="80" t="s">
        <v>173</v>
      </c>
      <c r="N63" s="80" t="s">
        <v>2580</v>
      </c>
      <c r="O63" s="71">
        <v>0</v>
      </c>
      <c r="P63" s="71">
        <v>0</v>
      </c>
      <c r="Q63" s="79">
        <v>36500</v>
      </c>
      <c r="R63" s="79">
        <v>5840</v>
      </c>
      <c r="S63" s="71">
        <v>1460</v>
      </c>
      <c r="T63" s="79">
        <v>40880</v>
      </c>
      <c r="U63" s="87" t="s">
        <v>24</v>
      </c>
      <c r="V63" s="84">
        <f t="shared" ref="V63" si="24">T63/17.407</f>
        <v>2348.4804963520423</v>
      </c>
      <c r="W63" s="94" t="s">
        <v>119</v>
      </c>
      <c r="X63" s="80" t="s">
        <v>120</v>
      </c>
      <c r="Y63" s="80" t="s">
        <v>282</v>
      </c>
      <c r="Z63" s="80" t="s">
        <v>121</v>
      </c>
      <c r="AA63" s="80" t="s">
        <v>283</v>
      </c>
      <c r="AB63" s="76" t="s">
        <v>539</v>
      </c>
      <c r="AC63" s="76" t="s">
        <v>540</v>
      </c>
      <c r="AD63" s="76" t="s">
        <v>174</v>
      </c>
      <c r="AE63" s="76" t="s">
        <v>546</v>
      </c>
      <c r="AF63" s="76" t="s">
        <v>96</v>
      </c>
      <c r="AG63" s="82"/>
      <c r="AH63" s="60"/>
      <c r="AI63" s="75" t="s">
        <v>2162</v>
      </c>
      <c r="AJ63" s="6" t="s">
        <v>103</v>
      </c>
      <c r="AK63" s="81">
        <v>0</v>
      </c>
      <c r="AL63" s="6" t="s">
        <v>103</v>
      </c>
      <c r="AM63" s="83" t="e">
        <f>VLOOKUP(G63,'[3]Master template02'!$D:$D,1,0)</f>
        <v>#N/A</v>
      </c>
    </row>
    <row r="64" spans="1:39" hidden="1">
      <c r="A64" s="75" t="s">
        <v>2614</v>
      </c>
      <c r="B64" s="6" t="s">
        <v>93</v>
      </c>
      <c r="C64" s="76">
        <v>771</v>
      </c>
      <c r="D64" s="80" t="s">
        <v>590</v>
      </c>
      <c r="E64" s="80" t="s">
        <v>2163</v>
      </c>
      <c r="F64" s="6" t="str">
        <f t="shared" ref="F64:F72" si="25">E64&amp;G64</f>
        <v>FREIGHTRM-V-018-V1I26-M01.2</v>
      </c>
      <c r="G64" s="95" t="s">
        <v>2190</v>
      </c>
      <c r="H64" s="95" t="s">
        <v>2638</v>
      </c>
      <c r="I64" s="85" t="s">
        <v>2380</v>
      </c>
      <c r="J64" s="92">
        <v>46045</v>
      </c>
      <c r="K64" s="95" t="s">
        <v>1145</v>
      </c>
      <c r="L64" s="80">
        <v>6020</v>
      </c>
      <c r="M64" s="80" t="s">
        <v>1870</v>
      </c>
      <c r="N64" s="80" t="s">
        <v>1134</v>
      </c>
      <c r="O64" s="71">
        <v>0</v>
      </c>
      <c r="P64" s="71">
        <v>0</v>
      </c>
      <c r="Q64" s="79">
        <v>19000</v>
      </c>
      <c r="R64" s="79">
        <v>3040</v>
      </c>
      <c r="S64" s="71">
        <v>760</v>
      </c>
      <c r="T64" s="79">
        <v>21280</v>
      </c>
      <c r="U64" s="80" t="s">
        <v>24</v>
      </c>
      <c r="V64" s="84">
        <f t="shared" ref="V64:V66" si="26">T64/17.2315</f>
        <v>1234.9476249891188</v>
      </c>
      <c r="W64" s="78">
        <v>46045</v>
      </c>
      <c r="X64" s="80" t="s">
        <v>1147</v>
      </c>
      <c r="Y64" s="80" t="s">
        <v>1148</v>
      </c>
      <c r="Z64" s="80" t="s">
        <v>1137</v>
      </c>
      <c r="AA64" s="80" t="s">
        <v>121</v>
      </c>
      <c r="AB64" s="76" t="s">
        <v>542</v>
      </c>
      <c r="AC64" s="76" t="s">
        <v>540</v>
      </c>
      <c r="AD64" s="76" t="s">
        <v>173</v>
      </c>
      <c r="AE64" s="76" t="s">
        <v>548</v>
      </c>
      <c r="AF64" s="76" t="s">
        <v>96</v>
      </c>
      <c r="AG64" s="82"/>
      <c r="AH64" s="60"/>
      <c r="AI64" s="75" t="s">
        <v>2614</v>
      </c>
      <c r="AJ64" s="6" t="s">
        <v>103</v>
      </c>
      <c r="AK64" s="81">
        <v>0</v>
      </c>
      <c r="AL64" s="6" t="s">
        <v>103</v>
      </c>
      <c r="AM64" s="83" t="str">
        <f>VLOOKUP(G64,'[3]Master template02'!$D:$D,1,0)</f>
        <v>RM-V-018-V1I26-M01.2</v>
      </c>
    </row>
    <row r="65" spans="1:39" hidden="1">
      <c r="A65" s="75" t="s">
        <v>2614</v>
      </c>
      <c r="B65" s="6" t="s">
        <v>93</v>
      </c>
      <c r="C65" s="76">
        <v>773</v>
      </c>
      <c r="D65" s="80" t="s">
        <v>590</v>
      </c>
      <c r="E65" s="80" t="s">
        <v>2163</v>
      </c>
      <c r="F65" s="6" t="str">
        <f t="shared" si="25"/>
        <v>FREIGHTRM-V-003-V1I26-M19.4</v>
      </c>
      <c r="G65" s="95" t="s">
        <v>2641</v>
      </c>
      <c r="H65" s="95" t="s">
        <v>2642</v>
      </c>
      <c r="I65" s="85" t="s">
        <v>2380</v>
      </c>
      <c r="J65" s="92">
        <v>46045</v>
      </c>
      <c r="K65" s="95" t="s">
        <v>1473</v>
      </c>
      <c r="L65" s="80">
        <v>6198</v>
      </c>
      <c r="M65" s="80" t="s">
        <v>1870</v>
      </c>
      <c r="N65" s="80" t="s">
        <v>1134</v>
      </c>
      <c r="O65" s="71">
        <v>0</v>
      </c>
      <c r="P65" s="71">
        <v>0</v>
      </c>
      <c r="Q65" s="79">
        <v>9650</v>
      </c>
      <c r="R65" s="79">
        <v>1544</v>
      </c>
      <c r="S65" s="71">
        <v>386</v>
      </c>
      <c r="T65" s="79">
        <v>10808</v>
      </c>
      <c r="U65" s="80" t="s">
        <v>24</v>
      </c>
      <c r="V65" s="84">
        <f t="shared" si="26"/>
        <v>627.22339900763131</v>
      </c>
      <c r="W65" s="78">
        <v>46045</v>
      </c>
      <c r="X65" s="80" t="s">
        <v>1135</v>
      </c>
      <c r="Y65" s="80" t="s">
        <v>1136</v>
      </c>
      <c r="Z65" s="80" t="s">
        <v>1137</v>
      </c>
      <c r="AA65" s="80" t="s">
        <v>121</v>
      </c>
      <c r="AB65" s="76" t="s">
        <v>539</v>
      </c>
      <c r="AC65" s="76" t="s">
        <v>540</v>
      </c>
      <c r="AD65" s="76" t="s">
        <v>173</v>
      </c>
      <c r="AE65" s="76" t="s">
        <v>548</v>
      </c>
      <c r="AF65" s="76" t="s">
        <v>96</v>
      </c>
      <c r="AG65" s="82"/>
      <c r="AH65" s="60"/>
      <c r="AI65" s="75" t="s">
        <v>2614</v>
      </c>
      <c r="AJ65" s="6" t="s">
        <v>103</v>
      </c>
      <c r="AK65" s="81">
        <v>0</v>
      </c>
      <c r="AL65" s="6" t="s">
        <v>103</v>
      </c>
      <c r="AM65" s="83" t="str">
        <f>VLOOKUP(G65,'[3]Master template02'!$D:$D,1,0)</f>
        <v>RM-V-003-V1I26-M19.4</v>
      </c>
    </row>
    <row r="66" spans="1:39" hidden="1">
      <c r="A66" s="75" t="s">
        <v>2614</v>
      </c>
      <c r="B66" s="6" t="s">
        <v>93</v>
      </c>
      <c r="C66" s="76">
        <v>774</v>
      </c>
      <c r="D66" s="80" t="s">
        <v>590</v>
      </c>
      <c r="E66" s="80" t="s">
        <v>2163</v>
      </c>
      <c r="F66" s="6" t="str">
        <f t="shared" si="25"/>
        <v>FREIGHTRM-V-003-V1I26-M19.4</v>
      </c>
      <c r="G66" s="95" t="s">
        <v>2641</v>
      </c>
      <c r="H66" s="95" t="s">
        <v>2643</v>
      </c>
      <c r="I66" s="85" t="s">
        <v>2380</v>
      </c>
      <c r="J66" s="92">
        <v>46048</v>
      </c>
      <c r="K66" s="95" t="s">
        <v>1869</v>
      </c>
      <c r="L66" s="80">
        <v>6146</v>
      </c>
      <c r="M66" s="80" t="s">
        <v>1870</v>
      </c>
      <c r="N66" s="80" t="s">
        <v>1150</v>
      </c>
      <c r="O66" s="71">
        <v>0</v>
      </c>
      <c r="P66" s="71">
        <v>0</v>
      </c>
      <c r="Q66" s="79">
        <v>9650</v>
      </c>
      <c r="R66" s="79">
        <v>1544</v>
      </c>
      <c r="S66" s="71">
        <v>0</v>
      </c>
      <c r="T66" s="79">
        <v>11194</v>
      </c>
      <c r="U66" s="80" t="s">
        <v>24</v>
      </c>
      <c r="V66" s="84">
        <f t="shared" si="26"/>
        <v>649.62423468647535</v>
      </c>
      <c r="W66" s="78">
        <v>46049</v>
      </c>
      <c r="X66" s="80" t="s">
        <v>1135</v>
      </c>
      <c r="Y66" s="80" t="s">
        <v>1136</v>
      </c>
      <c r="Z66" s="80" t="s">
        <v>1137</v>
      </c>
      <c r="AA66" s="80" t="s">
        <v>121</v>
      </c>
      <c r="AB66" s="76" t="s">
        <v>539</v>
      </c>
      <c r="AC66" s="76" t="s">
        <v>540</v>
      </c>
      <c r="AD66" s="76" t="s">
        <v>173</v>
      </c>
      <c r="AE66" s="76" t="s">
        <v>548</v>
      </c>
      <c r="AF66" s="76" t="s">
        <v>96</v>
      </c>
      <c r="AG66" s="82"/>
      <c r="AH66" s="60"/>
      <c r="AI66" s="75" t="s">
        <v>2614</v>
      </c>
      <c r="AJ66" s="6" t="s">
        <v>103</v>
      </c>
      <c r="AK66" s="81">
        <v>0</v>
      </c>
      <c r="AL66" s="6" t="s">
        <v>103</v>
      </c>
      <c r="AM66" s="83" t="str">
        <f>VLOOKUP(G66,'[3]Master template02'!$D:$D,1,0)</f>
        <v>RM-V-003-V1I26-M19.4</v>
      </c>
    </row>
    <row r="67" spans="1:39" hidden="1">
      <c r="A67" s="75" t="s">
        <v>2614</v>
      </c>
      <c r="B67" s="6" t="s">
        <v>93</v>
      </c>
      <c r="C67" s="76">
        <v>777</v>
      </c>
      <c r="D67" s="80" t="s">
        <v>590</v>
      </c>
      <c r="E67" s="80" t="s">
        <v>2163</v>
      </c>
      <c r="F67" s="6" t="str">
        <f t="shared" si="25"/>
        <v>FREIGHTRM-J-1158LI26-M19.3</v>
      </c>
      <c r="G67" s="95" t="s">
        <v>2648</v>
      </c>
      <c r="H67" s="95" t="s">
        <v>2649</v>
      </c>
      <c r="I67" s="85" t="s">
        <v>2380</v>
      </c>
      <c r="J67" s="92">
        <v>46048</v>
      </c>
      <c r="K67" s="95" t="s">
        <v>2860</v>
      </c>
      <c r="L67" s="80">
        <v>6208</v>
      </c>
      <c r="M67" s="80" t="s">
        <v>117</v>
      </c>
      <c r="N67" s="80" t="s">
        <v>1164</v>
      </c>
      <c r="O67" s="71">
        <v>0</v>
      </c>
      <c r="P67" s="71">
        <v>0</v>
      </c>
      <c r="Q67" s="79">
        <v>1200</v>
      </c>
      <c r="R67" s="79">
        <v>192</v>
      </c>
      <c r="S67" s="71">
        <v>48</v>
      </c>
      <c r="T67" s="79">
        <v>1344</v>
      </c>
      <c r="U67" s="80" t="s">
        <v>118</v>
      </c>
      <c r="V67" s="84">
        <f t="shared" ref="V67:V68" si="27">T67</f>
        <v>1344</v>
      </c>
      <c r="W67" s="78">
        <v>46049</v>
      </c>
      <c r="X67" s="80" t="s">
        <v>1155</v>
      </c>
      <c r="Y67" s="80" t="s">
        <v>1156</v>
      </c>
      <c r="Z67" s="80" t="s">
        <v>1137</v>
      </c>
      <c r="AA67" s="80" t="s">
        <v>121</v>
      </c>
      <c r="AB67" s="76" t="s">
        <v>539</v>
      </c>
      <c r="AC67" s="76" t="s">
        <v>540</v>
      </c>
      <c r="AD67" s="76" t="s">
        <v>173</v>
      </c>
      <c r="AE67" s="76" t="s">
        <v>548</v>
      </c>
      <c r="AF67" s="76" t="s">
        <v>96</v>
      </c>
      <c r="AG67" s="82"/>
      <c r="AH67" s="60"/>
      <c r="AI67" s="75" t="s">
        <v>2614</v>
      </c>
      <c r="AJ67" s="6" t="s">
        <v>103</v>
      </c>
      <c r="AK67" s="81">
        <v>0</v>
      </c>
      <c r="AL67" s="6" t="s">
        <v>103</v>
      </c>
      <c r="AM67" s="83" t="str">
        <f>VLOOKUP(G67,'[3]Master template02'!$D:$D,1,0)</f>
        <v>RM-J-1158LI26-M19.3</v>
      </c>
    </row>
    <row r="68" spans="1:39" hidden="1">
      <c r="A68" s="75" t="s">
        <v>2614</v>
      </c>
      <c r="B68" s="6" t="s">
        <v>93</v>
      </c>
      <c r="C68" s="76">
        <v>779</v>
      </c>
      <c r="D68" s="80" t="s">
        <v>590</v>
      </c>
      <c r="E68" s="80" t="s">
        <v>2163</v>
      </c>
      <c r="F68" s="6" t="str">
        <f t="shared" si="25"/>
        <v>FREIGHTRM-J-1181LI26-M19.3</v>
      </c>
      <c r="G68" s="95" t="s">
        <v>2651</v>
      </c>
      <c r="H68" s="95" t="s">
        <v>2652</v>
      </c>
      <c r="I68" s="85" t="s">
        <v>2380</v>
      </c>
      <c r="J68" s="92">
        <v>46052</v>
      </c>
      <c r="K68" s="95" t="s">
        <v>2862</v>
      </c>
      <c r="L68" s="80">
        <v>6317</v>
      </c>
      <c r="M68" s="80" t="s">
        <v>117</v>
      </c>
      <c r="N68" s="80" t="s">
        <v>1164</v>
      </c>
      <c r="O68" s="71">
        <v>0</v>
      </c>
      <c r="P68" s="71">
        <v>0</v>
      </c>
      <c r="Q68" s="79">
        <v>1200</v>
      </c>
      <c r="R68" s="79">
        <v>192</v>
      </c>
      <c r="S68" s="71">
        <v>48</v>
      </c>
      <c r="T68" s="79">
        <v>1344</v>
      </c>
      <c r="U68" s="80" t="s">
        <v>118</v>
      </c>
      <c r="V68" s="84">
        <f t="shared" si="27"/>
        <v>1344</v>
      </c>
      <c r="W68" s="78">
        <v>46052</v>
      </c>
      <c r="X68" s="80" t="s">
        <v>1155</v>
      </c>
      <c r="Y68" s="80" t="s">
        <v>1156</v>
      </c>
      <c r="Z68" s="80" t="s">
        <v>1137</v>
      </c>
      <c r="AA68" s="80" t="s">
        <v>121</v>
      </c>
      <c r="AB68" s="76" t="s">
        <v>539</v>
      </c>
      <c r="AC68" s="76" t="s">
        <v>540</v>
      </c>
      <c r="AD68" s="76" t="s">
        <v>173</v>
      </c>
      <c r="AE68" s="76" t="s">
        <v>548</v>
      </c>
      <c r="AF68" s="76" t="s">
        <v>96</v>
      </c>
      <c r="AG68" s="82"/>
      <c r="AH68" s="60"/>
      <c r="AI68" s="75" t="s">
        <v>2614</v>
      </c>
      <c r="AJ68" s="6" t="s">
        <v>103</v>
      </c>
      <c r="AK68" s="81">
        <v>0</v>
      </c>
      <c r="AL68" s="6" t="s">
        <v>103</v>
      </c>
      <c r="AM68" s="83" t="str">
        <f>VLOOKUP(G68,'[3]Master template02'!$D:$D,1,0)</f>
        <v>RM-J-1181LI26-M19.3</v>
      </c>
    </row>
    <row r="69" spans="1:39">
      <c r="A69" s="75" t="s">
        <v>2614</v>
      </c>
      <c r="B69" s="6" t="s">
        <v>93</v>
      </c>
      <c r="C69" s="76">
        <v>824</v>
      </c>
      <c r="D69" s="76" t="s">
        <v>98</v>
      </c>
      <c r="E69" s="76" t="s">
        <v>2164</v>
      </c>
      <c r="F69" s="6" t="str">
        <f t="shared" si="25"/>
        <v>BROKERRM-M-573-SI25-M19-B</v>
      </c>
      <c r="G69" s="97" t="s">
        <v>2728</v>
      </c>
      <c r="H69" s="95" t="s">
        <v>2729</v>
      </c>
      <c r="I69" s="85" t="s">
        <v>2380</v>
      </c>
      <c r="J69" s="92">
        <v>46052</v>
      </c>
      <c r="K69" s="92" t="s">
        <v>2938</v>
      </c>
      <c r="L69" s="88" t="s">
        <v>2936</v>
      </c>
      <c r="M69" s="78" t="s">
        <v>463</v>
      </c>
      <c r="N69" s="6" t="s">
        <v>2937</v>
      </c>
      <c r="O69" s="71">
        <v>0</v>
      </c>
      <c r="P69" s="71">
        <v>17295.72</v>
      </c>
      <c r="Q69" s="79">
        <v>7531.77</v>
      </c>
      <c r="R69" s="79">
        <v>1205.08</v>
      </c>
      <c r="S69" s="71">
        <v>0</v>
      </c>
      <c r="T69" s="79">
        <v>26032.57</v>
      </c>
      <c r="U69" s="87" t="s">
        <v>24</v>
      </c>
      <c r="V69" s="84">
        <f t="shared" ref="V69:V72" si="28">T69/17.2315</f>
        <v>1510.7547224559671</v>
      </c>
      <c r="W69" s="89" t="s">
        <v>2933</v>
      </c>
      <c r="X69" s="85" t="s">
        <v>437</v>
      </c>
      <c r="Y69" s="85" t="s">
        <v>129</v>
      </c>
      <c r="Z69" s="85" t="s">
        <v>239</v>
      </c>
      <c r="AA69" s="80" t="s">
        <v>122</v>
      </c>
      <c r="AB69" s="76" t="s">
        <v>539</v>
      </c>
      <c r="AC69" s="76" t="s">
        <v>540</v>
      </c>
      <c r="AD69" s="76" t="s">
        <v>174</v>
      </c>
      <c r="AE69" s="76" t="s">
        <v>546</v>
      </c>
      <c r="AF69" s="76" t="s">
        <v>96</v>
      </c>
      <c r="AG69" s="82"/>
      <c r="AH69" s="60"/>
      <c r="AI69" s="75" t="s">
        <v>2614</v>
      </c>
      <c r="AJ69" s="6" t="s">
        <v>103</v>
      </c>
      <c r="AK69" s="81">
        <v>0</v>
      </c>
      <c r="AL69" s="6" t="s">
        <v>103</v>
      </c>
      <c r="AM69" s="83" t="str">
        <f>VLOOKUP(G69,'[3]Master template02'!$D:$D,1,0)</f>
        <v>RM-M-573-SI25-M19-B</v>
      </c>
    </row>
    <row r="70" spans="1:39" ht="58">
      <c r="A70" s="75" t="s">
        <v>2614</v>
      </c>
      <c r="B70" s="6" t="s">
        <v>93</v>
      </c>
      <c r="C70" s="76">
        <v>828</v>
      </c>
      <c r="D70" s="76" t="s">
        <v>98</v>
      </c>
      <c r="E70" s="76" t="s">
        <v>2164</v>
      </c>
      <c r="F70" s="6" t="str">
        <f t="shared" si="25"/>
        <v>BROKERRM-M-011-SI26-M19-B</v>
      </c>
      <c r="G70" s="97" t="s">
        <v>2736</v>
      </c>
      <c r="H70" s="95" t="s">
        <v>2737</v>
      </c>
      <c r="I70" s="85" t="s">
        <v>2380</v>
      </c>
      <c r="J70" s="92">
        <v>46052</v>
      </c>
      <c r="K70" s="95" t="s">
        <v>2950</v>
      </c>
      <c r="L70" s="72" t="s">
        <v>2951</v>
      </c>
      <c r="M70" s="80" t="s">
        <v>463</v>
      </c>
      <c r="N70" s="80" t="s">
        <v>2952</v>
      </c>
      <c r="O70" s="71">
        <v>0</v>
      </c>
      <c r="P70" s="71">
        <v>20746.97</v>
      </c>
      <c r="Q70" s="79">
        <v>7300.89</v>
      </c>
      <c r="R70" s="79">
        <v>1168.1500000000001</v>
      </c>
      <c r="S70" s="71">
        <v>0</v>
      </c>
      <c r="T70" s="79">
        <v>29216.01</v>
      </c>
      <c r="U70" s="87" t="s">
        <v>24</v>
      </c>
      <c r="V70" s="84">
        <f t="shared" si="28"/>
        <v>1695.5001015581927</v>
      </c>
      <c r="W70" s="89" t="s">
        <v>2933</v>
      </c>
      <c r="X70" s="87" t="s">
        <v>437</v>
      </c>
      <c r="Y70" s="85" t="s">
        <v>129</v>
      </c>
      <c r="Z70" s="85" t="s">
        <v>239</v>
      </c>
      <c r="AA70" s="85" t="s">
        <v>122</v>
      </c>
      <c r="AB70" s="76" t="s">
        <v>539</v>
      </c>
      <c r="AC70" s="76" t="s">
        <v>540</v>
      </c>
      <c r="AD70" s="76" t="s">
        <v>174</v>
      </c>
      <c r="AE70" s="76" t="s">
        <v>546</v>
      </c>
      <c r="AF70" s="76" t="s">
        <v>96</v>
      </c>
      <c r="AG70" s="75"/>
      <c r="AH70" s="60"/>
      <c r="AI70" s="75" t="s">
        <v>2614</v>
      </c>
      <c r="AJ70" s="6" t="s">
        <v>103</v>
      </c>
      <c r="AK70" s="81">
        <v>0</v>
      </c>
      <c r="AL70" s="6" t="s">
        <v>103</v>
      </c>
      <c r="AM70" s="83" t="str">
        <f>VLOOKUP(G70,'[3]Master template02'!$D:$D,1,0)</f>
        <v>RM-M-011-SI26-M19-B</v>
      </c>
    </row>
    <row r="71" spans="1:39" ht="58">
      <c r="A71" s="75" t="s">
        <v>2614</v>
      </c>
      <c r="B71" s="6" t="s">
        <v>93</v>
      </c>
      <c r="C71" s="76">
        <v>829</v>
      </c>
      <c r="D71" s="76" t="s">
        <v>98</v>
      </c>
      <c r="E71" s="76" t="s">
        <v>2164</v>
      </c>
      <c r="F71" s="6" t="str">
        <f t="shared" si="25"/>
        <v>BROKERRM-M-562-SI25-M19-B</v>
      </c>
      <c r="G71" s="97" t="s">
        <v>2738</v>
      </c>
      <c r="H71" s="95" t="s">
        <v>2739</v>
      </c>
      <c r="I71" s="85" t="s">
        <v>2380</v>
      </c>
      <c r="J71" s="92">
        <v>46052</v>
      </c>
      <c r="K71" s="95" t="s">
        <v>2953</v>
      </c>
      <c r="L71" s="72" t="s">
        <v>2954</v>
      </c>
      <c r="M71" s="80" t="s">
        <v>463</v>
      </c>
      <c r="N71" s="80" t="s">
        <v>2564</v>
      </c>
      <c r="O71" s="71">
        <v>0</v>
      </c>
      <c r="P71" s="71">
        <v>31816.04</v>
      </c>
      <c r="Q71" s="79">
        <v>7674.94</v>
      </c>
      <c r="R71" s="79">
        <v>1227.99</v>
      </c>
      <c r="S71" s="71">
        <v>0</v>
      </c>
      <c r="T71" s="79">
        <v>40718.97</v>
      </c>
      <c r="U71" s="87" t="s">
        <v>24</v>
      </c>
      <c r="V71" s="84">
        <f t="shared" si="28"/>
        <v>2363.0542901082322</v>
      </c>
      <c r="W71" s="89" t="s">
        <v>2933</v>
      </c>
      <c r="X71" s="87" t="s">
        <v>437</v>
      </c>
      <c r="Y71" s="85" t="s">
        <v>129</v>
      </c>
      <c r="Z71" s="85" t="s">
        <v>239</v>
      </c>
      <c r="AA71" s="85" t="s">
        <v>122</v>
      </c>
      <c r="AB71" s="76" t="s">
        <v>539</v>
      </c>
      <c r="AC71" s="76" t="s">
        <v>540</v>
      </c>
      <c r="AD71" s="76" t="s">
        <v>174</v>
      </c>
      <c r="AE71" s="76" t="s">
        <v>546</v>
      </c>
      <c r="AF71" s="76">
        <v>8649437</v>
      </c>
      <c r="AG71" s="139" t="s">
        <v>550</v>
      </c>
      <c r="AH71" s="60">
        <v>18366.560000000001</v>
      </c>
      <c r="AI71" s="75" t="s">
        <v>2614</v>
      </c>
      <c r="AJ71" s="6" t="s">
        <v>103</v>
      </c>
      <c r="AK71" s="81">
        <v>0</v>
      </c>
      <c r="AL71" s="6" t="s">
        <v>103</v>
      </c>
      <c r="AM71" s="83" t="str">
        <f>VLOOKUP(G71,'[3]Master template02'!$D:$D,1,0)</f>
        <v>RM-M-562-SI25-M19-B</v>
      </c>
    </row>
    <row r="72" spans="1:39" ht="58">
      <c r="A72" s="75" t="s">
        <v>2614</v>
      </c>
      <c r="B72" s="6" t="s">
        <v>93</v>
      </c>
      <c r="C72" s="76">
        <v>830</v>
      </c>
      <c r="D72" s="76" t="s">
        <v>98</v>
      </c>
      <c r="E72" s="76" t="s">
        <v>2164</v>
      </c>
      <c r="F72" s="6" t="str">
        <f t="shared" si="25"/>
        <v>BROKERRM-M-562-SI25-M19-B</v>
      </c>
      <c r="G72" s="97" t="s">
        <v>2738</v>
      </c>
      <c r="H72" s="95" t="s">
        <v>2740</v>
      </c>
      <c r="I72" s="85" t="s">
        <v>2380</v>
      </c>
      <c r="J72" s="92">
        <v>46052</v>
      </c>
      <c r="K72" s="95" t="s">
        <v>2955</v>
      </c>
      <c r="L72" s="72" t="s">
        <v>2956</v>
      </c>
      <c r="M72" s="80" t="s">
        <v>447</v>
      </c>
      <c r="N72" s="80" t="s">
        <v>2957</v>
      </c>
      <c r="O72" s="71">
        <v>0</v>
      </c>
      <c r="P72" s="71">
        <v>28622.44</v>
      </c>
      <c r="Q72" s="79">
        <v>5462.21</v>
      </c>
      <c r="R72" s="79">
        <v>873.95</v>
      </c>
      <c r="S72" s="71">
        <v>0</v>
      </c>
      <c r="T72" s="79">
        <v>34958.6</v>
      </c>
      <c r="U72" s="87" t="s">
        <v>24</v>
      </c>
      <c r="V72" s="84">
        <f t="shared" si="28"/>
        <v>2028.7612802135623</v>
      </c>
      <c r="W72" s="89" t="s">
        <v>2933</v>
      </c>
      <c r="X72" s="87" t="s">
        <v>437</v>
      </c>
      <c r="Y72" s="85" t="s">
        <v>129</v>
      </c>
      <c r="Z72" s="85" t="s">
        <v>239</v>
      </c>
      <c r="AA72" s="85" t="s">
        <v>122</v>
      </c>
      <c r="AB72" s="76" t="s">
        <v>539</v>
      </c>
      <c r="AC72" s="76" t="s">
        <v>540</v>
      </c>
      <c r="AD72" s="76" t="s">
        <v>174</v>
      </c>
      <c r="AE72" s="76" t="s">
        <v>546</v>
      </c>
      <c r="AF72" s="76" t="s">
        <v>2958</v>
      </c>
      <c r="AG72" s="139" t="s">
        <v>550</v>
      </c>
      <c r="AH72" s="60">
        <v>22792.6</v>
      </c>
      <c r="AI72" s="75" t="s">
        <v>2614</v>
      </c>
      <c r="AJ72" s="6" t="s">
        <v>103</v>
      </c>
      <c r="AK72" s="81">
        <v>0</v>
      </c>
      <c r="AL72" s="6" t="s">
        <v>103</v>
      </c>
      <c r="AM72" s="83" t="str">
        <f>VLOOKUP(G72,'[3]Master template02'!$D:$D,1,0)</f>
        <v>RM-M-562-SI25-M19-B</v>
      </c>
    </row>
    <row r="73" spans="1:39" hidden="1">
      <c r="A73" s="75" t="s">
        <v>2614</v>
      </c>
      <c r="B73" s="6" t="s">
        <v>93</v>
      </c>
      <c r="C73" s="76">
        <v>908</v>
      </c>
      <c r="D73" s="6" t="s">
        <v>110</v>
      </c>
      <c r="E73" s="80" t="s">
        <v>2165</v>
      </c>
      <c r="F73" s="6" t="str">
        <f t="shared" ref="F73:F80" si="29">E73&amp;G73</f>
        <v>FREIGHT RM-R-014-SI26-M19</v>
      </c>
      <c r="G73" s="97" t="s">
        <v>1744</v>
      </c>
      <c r="H73" s="95">
        <v>4677</v>
      </c>
      <c r="I73" s="85" t="s">
        <v>2380</v>
      </c>
      <c r="J73" s="92">
        <v>46048</v>
      </c>
      <c r="K73" s="97"/>
      <c r="L73" s="80" t="s">
        <v>3052</v>
      </c>
      <c r="M73" s="80" t="s">
        <v>173</v>
      </c>
      <c r="N73" s="80" t="s">
        <v>3053</v>
      </c>
      <c r="O73" s="71">
        <v>0</v>
      </c>
      <c r="P73" s="71">
        <v>0</v>
      </c>
      <c r="Q73" s="79">
        <v>36500</v>
      </c>
      <c r="R73" s="79">
        <v>5840</v>
      </c>
      <c r="S73" s="71">
        <v>1460</v>
      </c>
      <c r="T73" s="79">
        <v>40880</v>
      </c>
      <c r="U73" s="87" t="s">
        <v>24</v>
      </c>
      <c r="V73" s="84">
        <f t="shared" ref="V73:V76" si="30">T73/17.2315</f>
        <v>2372.3993848475175</v>
      </c>
      <c r="W73" s="94">
        <v>46050</v>
      </c>
      <c r="X73" s="80" t="s">
        <v>3054</v>
      </c>
      <c r="Y73" s="80" t="s">
        <v>282</v>
      </c>
      <c r="Z73" s="80" t="s">
        <v>121</v>
      </c>
      <c r="AA73" s="80" t="s">
        <v>122</v>
      </c>
      <c r="AB73" s="76" t="s">
        <v>539</v>
      </c>
      <c r="AC73" s="76" t="s">
        <v>540</v>
      </c>
      <c r="AD73" s="76" t="s">
        <v>174</v>
      </c>
      <c r="AE73" s="76" t="s">
        <v>546</v>
      </c>
      <c r="AF73" s="76" t="s">
        <v>96</v>
      </c>
      <c r="AG73" s="82"/>
      <c r="AH73" s="60"/>
      <c r="AI73" s="75" t="s">
        <v>2614</v>
      </c>
      <c r="AJ73" s="6" t="s">
        <v>103</v>
      </c>
      <c r="AK73" s="81">
        <v>0</v>
      </c>
      <c r="AL73" s="6" t="s">
        <v>103</v>
      </c>
      <c r="AM73" s="83" t="e">
        <f>VLOOKUP(G73,'[3]Master template02'!$D:$D,1,0)</f>
        <v>#N/A</v>
      </c>
    </row>
    <row r="74" spans="1:39" hidden="1">
      <c r="A74" s="75" t="s">
        <v>2614</v>
      </c>
      <c r="B74" s="6" t="s">
        <v>93</v>
      </c>
      <c r="C74" s="76">
        <v>909</v>
      </c>
      <c r="D74" s="6" t="s">
        <v>110</v>
      </c>
      <c r="E74" s="80" t="s">
        <v>2165</v>
      </c>
      <c r="F74" s="6" t="str">
        <f t="shared" si="29"/>
        <v>FREIGHT RM-R-001-SI25-M19</v>
      </c>
      <c r="G74" s="97" t="s">
        <v>1747</v>
      </c>
      <c r="H74" s="95">
        <v>4701</v>
      </c>
      <c r="I74" s="85" t="s">
        <v>2380</v>
      </c>
      <c r="J74" s="92">
        <v>46052</v>
      </c>
      <c r="K74" s="95"/>
      <c r="L74" s="80" t="s">
        <v>116</v>
      </c>
      <c r="M74" s="80" t="s">
        <v>173</v>
      </c>
      <c r="N74" s="80" t="s">
        <v>3055</v>
      </c>
      <c r="O74" s="71">
        <v>0</v>
      </c>
      <c r="P74" s="71">
        <v>0</v>
      </c>
      <c r="Q74" s="79">
        <v>36500</v>
      </c>
      <c r="R74" s="79">
        <v>5840</v>
      </c>
      <c r="S74" s="71">
        <v>1460</v>
      </c>
      <c r="T74" s="79">
        <v>40880</v>
      </c>
      <c r="U74" s="87" t="s">
        <v>24</v>
      </c>
      <c r="V74" s="84">
        <f t="shared" si="30"/>
        <v>2372.3993848475175</v>
      </c>
      <c r="W74" s="94">
        <v>46053</v>
      </c>
      <c r="X74" s="80" t="s">
        <v>3056</v>
      </c>
      <c r="Y74" s="80" t="s">
        <v>282</v>
      </c>
      <c r="Z74" s="80" t="s">
        <v>121</v>
      </c>
      <c r="AA74" s="80" t="s">
        <v>122</v>
      </c>
      <c r="AB74" s="76" t="s">
        <v>539</v>
      </c>
      <c r="AC74" s="76" t="s">
        <v>540</v>
      </c>
      <c r="AD74" s="76" t="s">
        <v>174</v>
      </c>
      <c r="AE74" s="76" t="s">
        <v>546</v>
      </c>
      <c r="AF74" s="76" t="s">
        <v>96</v>
      </c>
      <c r="AG74" s="82"/>
      <c r="AH74" s="60"/>
      <c r="AI74" s="75" t="s">
        <v>2614</v>
      </c>
      <c r="AJ74" s="6" t="s">
        <v>103</v>
      </c>
      <c r="AK74" s="81">
        <v>0</v>
      </c>
      <c r="AL74" s="6" t="s">
        <v>103</v>
      </c>
      <c r="AM74" s="83" t="str">
        <f>VLOOKUP(G74,'[3]Master template02'!$D:$D,1,0)</f>
        <v>RM-R-001-SI25-M19</v>
      </c>
    </row>
    <row r="75" spans="1:39" hidden="1">
      <c r="A75" s="75" t="s">
        <v>2614</v>
      </c>
      <c r="B75" s="6" t="s">
        <v>93</v>
      </c>
      <c r="C75" s="76">
        <v>910</v>
      </c>
      <c r="D75" s="6" t="s">
        <v>110</v>
      </c>
      <c r="E75" s="80" t="s">
        <v>2165</v>
      </c>
      <c r="F75" s="6" t="str">
        <f t="shared" si="29"/>
        <v xml:space="preserve">FREIGHT FG-A-0004-SE26-M19 </v>
      </c>
      <c r="G75" s="97" t="s">
        <v>2832</v>
      </c>
      <c r="H75" s="95">
        <v>4703</v>
      </c>
      <c r="I75" s="85" t="s">
        <v>2380</v>
      </c>
      <c r="J75" s="92">
        <v>46052</v>
      </c>
      <c r="K75" s="97"/>
      <c r="L75" s="80" t="s">
        <v>116</v>
      </c>
      <c r="M75" s="80" t="s">
        <v>543</v>
      </c>
      <c r="N75" s="80" t="s">
        <v>3057</v>
      </c>
      <c r="O75" s="71">
        <v>0</v>
      </c>
      <c r="P75" s="71">
        <v>0</v>
      </c>
      <c r="Q75" s="79">
        <v>58000</v>
      </c>
      <c r="R75" s="79">
        <v>5600</v>
      </c>
      <c r="S75" s="71">
        <v>1400</v>
      </c>
      <c r="T75" s="79">
        <v>39200</v>
      </c>
      <c r="U75" s="87" t="s">
        <v>24</v>
      </c>
      <c r="V75" s="84">
        <f t="shared" si="30"/>
        <v>2274.9035197167977</v>
      </c>
      <c r="W75" s="94">
        <v>46051</v>
      </c>
      <c r="X75" s="80" t="s">
        <v>122</v>
      </c>
      <c r="Y75" s="80" t="s">
        <v>121</v>
      </c>
      <c r="Z75" s="80" t="s">
        <v>282</v>
      </c>
      <c r="AA75" s="80" t="s">
        <v>122</v>
      </c>
      <c r="AB75" s="76" t="s">
        <v>539</v>
      </c>
      <c r="AC75" s="76" t="s">
        <v>541</v>
      </c>
      <c r="AD75" s="76" t="s">
        <v>543</v>
      </c>
      <c r="AE75" s="76" t="s">
        <v>549</v>
      </c>
      <c r="AF75" s="76" t="s">
        <v>96</v>
      </c>
      <c r="AG75" s="82"/>
      <c r="AH75" s="60"/>
      <c r="AI75" s="75" t="s">
        <v>2614</v>
      </c>
      <c r="AJ75" s="6" t="s">
        <v>103</v>
      </c>
      <c r="AK75" s="81">
        <v>0</v>
      </c>
      <c r="AL75" s="6" t="s">
        <v>103</v>
      </c>
      <c r="AM75" s="83" t="e">
        <f>VLOOKUP(G75,'[3]Master template02'!$D:$D,1,0)</f>
        <v>#N/A</v>
      </c>
    </row>
    <row r="76" spans="1:39" hidden="1">
      <c r="A76" s="75" t="s">
        <v>2614</v>
      </c>
      <c r="B76" s="6" t="s">
        <v>93</v>
      </c>
      <c r="C76" s="76">
        <v>911</v>
      </c>
      <c r="D76" s="6" t="s">
        <v>110</v>
      </c>
      <c r="E76" s="80" t="s">
        <v>2165</v>
      </c>
      <c r="F76" s="6" t="str">
        <f t="shared" si="29"/>
        <v>FREIGHT FG-A-0005-SE26-M19</v>
      </c>
      <c r="G76" s="97" t="s">
        <v>2833</v>
      </c>
      <c r="H76" s="95">
        <v>4703</v>
      </c>
      <c r="I76" s="85" t="s">
        <v>2380</v>
      </c>
      <c r="J76" s="92">
        <v>46052</v>
      </c>
      <c r="K76" s="95"/>
      <c r="L76" s="80" t="s">
        <v>116</v>
      </c>
      <c r="M76" s="80" t="s">
        <v>543</v>
      </c>
      <c r="N76" s="80" t="s">
        <v>3058</v>
      </c>
      <c r="O76" s="71">
        <v>0</v>
      </c>
      <c r="P76" s="71">
        <v>0</v>
      </c>
      <c r="Q76" s="71">
        <v>0</v>
      </c>
      <c r="R76" s="71">
        <v>0</v>
      </c>
      <c r="S76" s="71">
        <v>0</v>
      </c>
      <c r="T76" s="71">
        <v>0</v>
      </c>
      <c r="U76" s="87" t="s">
        <v>24</v>
      </c>
      <c r="V76" s="84">
        <f t="shared" si="30"/>
        <v>0</v>
      </c>
      <c r="W76" s="94">
        <v>46051</v>
      </c>
      <c r="X76" s="80" t="s">
        <v>122</v>
      </c>
      <c r="Y76" s="80" t="s">
        <v>121</v>
      </c>
      <c r="Z76" s="80" t="s">
        <v>282</v>
      </c>
      <c r="AA76" s="80" t="s">
        <v>122</v>
      </c>
      <c r="AB76" s="76" t="s">
        <v>539</v>
      </c>
      <c r="AC76" s="76" t="s">
        <v>541</v>
      </c>
      <c r="AD76" s="76" t="s">
        <v>543</v>
      </c>
      <c r="AE76" s="76" t="s">
        <v>549</v>
      </c>
      <c r="AF76" s="76" t="s">
        <v>96</v>
      </c>
      <c r="AG76" s="82"/>
      <c r="AH76" s="60"/>
      <c r="AI76" s="75" t="s">
        <v>2614</v>
      </c>
      <c r="AJ76" s="6" t="s">
        <v>103</v>
      </c>
      <c r="AK76" s="81">
        <v>0</v>
      </c>
      <c r="AL76" s="6" t="s">
        <v>103</v>
      </c>
      <c r="AM76" s="83" t="str">
        <f>VLOOKUP(G76,'[3]Master template02'!$D:$D,1,0)</f>
        <v>FG-A-0005-SE26-M19</v>
      </c>
    </row>
    <row r="77" spans="1:39" hidden="1">
      <c r="A77" s="75" t="s">
        <v>3069</v>
      </c>
      <c r="B77" s="6" t="s">
        <v>93</v>
      </c>
      <c r="C77" s="76">
        <v>924</v>
      </c>
      <c r="D77" s="80" t="s">
        <v>590</v>
      </c>
      <c r="E77" s="80" t="s">
        <v>2163</v>
      </c>
      <c r="F77" s="6" t="str">
        <f t="shared" si="29"/>
        <v>FREIGHTRM-J-1187LI26-M19.2</v>
      </c>
      <c r="G77" s="95" t="s">
        <v>3088</v>
      </c>
      <c r="H77" s="95" t="s">
        <v>3089</v>
      </c>
      <c r="I77" s="85" t="s">
        <v>2380</v>
      </c>
      <c r="J77" s="92">
        <v>46056</v>
      </c>
      <c r="K77" s="95" t="s">
        <v>3229</v>
      </c>
      <c r="L77" s="80">
        <v>6362</v>
      </c>
      <c r="M77" s="80" t="s">
        <v>117</v>
      </c>
      <c r="N77" s="80" t="s">
        <v>3230</v>
      </c>
      <c r="O77" s="71">
        <v>0</v>
      </c>
      <c r="P77" s="71">
        <v>0</v>
      </c>
      <c r="Q77" s="79">
        <v>1339.92</v>
      </c>
      <c r="R77" s="79">
        <v>214.38</v>
      </c>
      <c r="S77" s="71">
        <v>53.59</v>
      </c>
      <c r="T77" s="79">
        <v>1500.7100000000003</v>
      </c>
      <c r="U77" s="80" t="s">
        <v>118</v>
      </c>
      <c r="V77" s="84">
        <f t="shared" ref="V77" si="31">T77</f>
        <v>1500.7100000000003</v>
      </c>
      <c r="W77" s="78">
        <v>46057</v>
      </c>
      <c r="X77" s="80" t="s">
        <v>1155</v>
      </c>
      <c r="Y77" s="80" t="s">
        <v>1156</v>
      </c>
      <c r="Z77" s="80" t="s">
        <v>1137</v>
      </c>
      <c r="AA77" s="80" t="s">
        <v>121</v>
      </c>
      <c r="AB77" s="76" t="s">
        <v>539</v>
      </c>
      <c r="AC77" s="76" t="s">
        <v>540</v>
      </c>
      <c r="AD77" s="76" t="s">
        <v>173</v>
      </c>
      <c r="AE77" s="76" t="s">
        <v>548</v>
      </c>
      <c r="AF77" s="76" t="s">
        <v>96</v>
      </c>
      <c r="AG77" s="82"/>
      <c r="AH77" s="60"/>
      <c r="AI77" s="75" t="s">
        <v>3069</v>
      </c>
      <c r="AJ77" s="6" t="s">
        <v>103</v>
      </c>
      <c r="AK77" s="81">
        <v>0</v>
      </c>
      <c r="AL77" s="6" t="s">
        <v>103</v>
      </c>
      <c r="AM77" s="83" t="str">
        <f>VLOOKUP(G77,'[3]Master template02'!$D:$D,1,0)</f>
        <v>RM-J-1187LI26-M19.2</v>
      </c>
    </row>
    <row r="78" spans="1:39">
      <c r="A78" s="75" t="s">
        <v>3069</v>
      </c>
      <c r="B78" s="6" t="s">
        <v>93</v>
      </c>
      <c r="C78" s="76">
        <v>945</v>
      </c>
      <c r="D78" s="76" t="s">
        <v>98</v>
      </c>
      <c r="E78" s="76" t="s">
        <v>2164</v>
      </c>
      <c r="F78" s="6" t="str">
        <f t="shared" si="29"/>
        <v>BROKERFG-A-0004-SE26-M19</v>
      </c>
      <c r="G78" s="97" t="s">
        <v>3127</v>
      </c>
      <c r="H78" s="95" t="s">
        <v>3128</v>
      </c>
      <c r="I78" s="85" t="s">
        <v>2380</v>
      </c>
      <c r="J78" s="92">
        <v>46060</v>
      </c>
      <c r="K78" s="96" t="s">
        <v>3263</v>
      </c>
      <c r="L78" s="77" t="s">
        <v>3264</v>
      </c>
      <c r="M78" s="80" t="s">
        <v>1264</v>
      </c>
      <c r="N78" s="6" t="s">
        <v>3265</v>
      </c>
      <c r="O78" s="71">
        <v>0</v>
      </c>
      <c r="P78" s="71">
        <v>12001.17</v>
      </c>
      <c r="Q78" s="79">
        <v>3164.85</v>
      </c>
      <c r="R78" s="79">
        <v>506.37</v>
      </c>
      <c r="S78" s="71">
        <v>0</v>
      </c>
      <c r="T78" s="79">
        <v>15672.39</v>
      </c>
      <c r="U78" s="87" t="s">
        <v>24</v>
      </c>
      <c r="V78" s="84">
        <f t="shared" ref="V78:V81" si="32">T78/17.1723</f>
        <v>912.65526458307852</v>
      </c>
      <c r="W78" s="86">
        <v>46057</v>
      </c>
      <c r="X78" s="85" t="s">
        <v>1266</v>
      </c>
      <c r="Y78" s="6" t="s">
        <v>537</v>
      </c>
      <c r="Z78" s="80" t="s">
        <v>178</v>
      </c>
      <c r="AA78" s="85" t="s">
        <v>2894</v>
      </c>
      <c r="AB78" s="76" t="s">
        <v>539</v>
      </c>
      <c r="AC78" s="76" t="s">
        <v>541</v>
      </c>
      <c r="AD78" s="76" t="s">
        <v>543</v>
      </c>
      <c r="AE78" s="76" t="s">
        <v>549</v>
      </c>
      <c r="AF78" s="76" t="s">
        <v>96</v>
      </c>
      <c r="AG78" s="75"/>
      <c r="AH78" s="60"/>
      <c r="AI78" s="75" t="s">
        <v>3069</v>
      </c>
      <c r="AJ78" s="6" t="s">
        <v>103</v>
      </c>
      <c r="AK78" s="81">
        <v>0</v>
      </c>
      <c r="AL78" s="6" t="s">
        <v>103</v>
      </c>
      <c r="AM78" s="83" t="str">
        <f>VLOOKUP(G78,'[3]Master template02'!$D:$D,1,0)</f>
        <v>FG-A-0004-SE26-M19</v>
      </c>
    </row>
    <row r="79" spans="1:39">
      <c r="A79" s="75" t="s">
        <v>3069</v>
      </c>
      <c r="B79" s="6" t="s">
        <v>93</v>
      </c>
      <c r="C79" s="76">
        <v>956</v>
      </c>
      <c r="D79" s="76" t="s">
        <v>98</v>
      </c>
      <c r="E79" s="76" t="s">
        <v>2164</v>
      </c>
      <c r="F79" s="6" t="str">
        <f t="shared" si="29"/>
        <v>BROKERRM-M-001-SI26-M19-L-B</v>
      </c>
      <c r="G79" s="97" t="s">
        <v>3149</v>
      </c>
      <c r="H79" s="95" t="s">
        <v>3150</v>
      </c>
      <c r="I79" s="85" t="s">
        <v>2380</v>
      </c>
      <c r="J79" s="92">
        <v>46056</v>
      </c>
      <c r="K79" s="92" t="s">
        <v>3283</v>
      </c>
      <c r="L79" s="88" t="s">
        <v>3281</v>
      </c>
      <c r="M79" s="78" t="s">
        <v>447</v>
      </c>
      <c r="N79" s="6" t="s">
        <v>3281</v>
      </c>
      <c r="O79" s="71">
        <v>0</v>
      </c>
      <c r="P79" s="71">
        <v>9751.11</v>
      </c>
      <c r="Q79" s="79">
        <v>2449.66</v>
      </c>
      <c r="R79" s="79">
        <v>391.95</v>
      </c>
      <c r="S79" s="71">
        <v>0</v>
      </c>
      <c r="T79" s="79">
        <v>12592.72</v>
      </c>
      <c r="U79" s="87" t="s">
        <v>24</v>
      </c>
      <c r="V79" s="84">
        <f t="shared" si="32"/>
        <v>733.31586333805024</v>
      </c>
      <c r="W79" s="89">
        <v>46056</v>
      </c>
      <c r="X79" s="85" t="s">
        <v>580</v>
      </c>
      <c r="Y79" s="85" t="s">
        <v>2524</v>
      </c>
      <c r="Z79" s="85" t="s">
        <v>239</v>
      </c>
      <c r="AA79" s="80" t="s">
        <v>122</v>
      </c>
      <c r="AB79" s="76" t="s">
        <v>539</v>
      </c>
      <c r="AC79" s="76" t="s">
        <v>540</v>
      </c>
      <c r="AD79" s="76" t="s">
        <v>174</v>
      </c>
      <c r="AE79" s="76" t="s">
        <v>546</v>
      </c>
      <c r="AF79" s="76" t="s">
        <v>96</v>
      </c>
      <c r="AG79" s="82"/>
      <c r="AH79" s="60"/>
      <c r="AI79" s="75" t="s">
        <v>3069</v>
      </c>
      <c r="AJ79" s="6" t="s">
        <v>103</v>
      </c>
      <c r="AK79" s="81">
        <v>0</v>
      </c>
      <c r="AL79" s="6" t="s">
        <v>103</v>
      </c>
      <c r="AM79" s="83" t="e">
        <f>VLOOKUP(G79,'[3]Master template02'!$D:$D,1,0)</f>
        <v>#N/A</v>
      </c>
    </row>
    <row r="80" spans="1:39">
      <c r="A80" s="75" t="s">
        <v>3069</v>
      </c>
      <c r="B80" s="6" t="s">
        <v>93</v>
      </c>
      <c r="C80" s="76">
        <v>959</v>
      </c>
      <c r="D80" s="76" t="s">
        <v>98</v>
      </c>
      <c r="E80" s="76" t="s">
        <v>2164</v>
      </c>
      <c r="F80" s="6" t="str">
        <f t="shared" si="29"/>
        <v>BROKERRM-M-567-SI25-M19-B</v>
      </c>
      <c r="G80" s="97" t="s">
        <v>3153</v>
      </c>
      <c r="H80" s="95" t="s">
        <v>3154</v>
      </c>
      <c r="I80" s="85" t="s">
        <v>2380</v>
      </c>
      <c r="J80" s="92">
        <v>46057</v>
      </c>
      <c r="K80" s="92" t="s">
        <v>3286</v>
      </c>
      <c r="L80" s="77" t="s">
        <v>3287</v>
      </c>
      <c r="M80" s="80" t="s">
        <v>463</v>
      </c>
      <c r="N80" s="80" t="s">
        <v>3288</v>
      </c>
      <c r="O80" s="71">
        <v>0</v>
      </c>
      <c r="P80" s="71">
        <v>0</v>
      </c>
      <c r="Q80" s="79">
        <v>1823.11</v>
      </c>
      <c r="R80" s="79">
        <v>291.7</v>
      </c>
      <c r="S80" s="71">
        <v>0</v>
      </c>
      <c r="T80" s="79">
        <v>2114.81</v>
      </c>
      <c r="U80" s="87" t="s">
        <v>24</v>
      </c>
      <c r="V80" s="84">
        <f t="shared" si="32"/>
        <v>123.15240241551801</v>
      </c>
      <c r="W80" s="70">
        <v>46057</v>
      </c>
      <c r="X80" s="80" t="s">
        <v>437</v>
      </c>
      <c r="Y80" s="80" t="s">
        <v>129</v>
      </c>
      <c r="Z80" s="80" t="s">
        <v>239</v>
      </c>
      <c r="AA80" s="80" t="s">
        <v>122</v>
      </c>
      <c r="AB80" s="76" t="s">
        <v>539</v>
      </c>
      <c r="AC80" s="76" t="s">
        <v>540</v>
      </c>
      <c r="AD80" s="76" t="s">
        <v>174</v>
      </c>
      <c r="AE80" s="76" t="s">
        <v>546</v>
      </c>
      <c r="AF80" s="76" t="s">
        <v>96</v>
      </c>
      <c r="AG80" s="82"/>
      <c r="AH80" s="60"/>
      <c r="AI80" s="75" t="s">
        <v>3069</v>
      </c>
      <c r="AJ80" s="6" t="s">
        <v>103</v>
      </c>
      <c r="AK80" s="81">
        <v>0</v>
      </c>
      <c r="AL80" s="6" t="s">
        <v>103</v>
      </c>
      <c r="AM80" s="83" t="str">
        <f>VLOOKUP(G80,'[3]Master template02'!$D:$D,1,0)</f>
        <v>RM-M-567-SI25-M19-B</v>
      </c>
    </row>
    <row r="81" spans="1:39" ht="58">
      <c r="A81" s="75" t="s">
        <v>3069</v>
      </c>
      <c r="B81" s="6" t="s">
        <v>93</v>
      </c>
      <c r="C81" s="76">
        <v>962</v>
      </c>
      <c r="D81" s="76" t="s">
        <v>98</v>
      </c>
      <c r="E81" s="76" t="s">
        <v>2164</v>
      </c>
      <c r="F81" s="6" t="str">
        <f t="shared" ref="F81:F84" si="33">E81&amp;G81</f>
        <v>BROKERRM-M-540-SI25-M19-B</v>
      </c>
      <c r="G81" s="97" t="s">
        <v>910</v>
      </c>
      <c r="H81" s="95" t="s">
        <v>3158</v>
      </c>
      <c r="I81" s="85" t="s">
        <v>2380</v>
      </c>
      <c r="J81" s="92">
        <v>46058</v>
      </c>
      <c r="K81" s="95" t="s">
        <v>1410</v>
      </c>
      <c r="L81" s="72" t="s">
        <v>1411</v>
      </c>
      <c r="M81" s="80" t="s">
        <v>463</v>
      </c>
      <c r="N81" s="80" t="s">
        <v>1412</v>
      </c>
      <c r="O81" s="71">
        <v>0</v>
      </c>
      <c r="P81" s="71">
        <v>14017.17</v>
      </c>
      <c r="Q81" s="79">
        <v>3858.68</v>
      </c>
      <c r="R81" s="79">
        <v>617.38</v>
      </c>
      <c r="S81" s="71">
        <v>0</v>
      </c>
      <c r="T81" s="79">
        <v>18493.23</v>
      </c>
      <c r="U81" s="87" t="s">
        <v>24</v>
      </c>
      <c r="V81" s="84">
        <f t="shared" si="32"/>
        <v>1076.9221362310232</v>
      </c>
      <c r="W81" s="89">
        <v>46058</v>
      </c>
      <c r="X81" s="87" t="s">
        <v>437</v>
      </c>
      <c r="Y81" s="85" t="s">
        <v>129</v>
      </c>
      <c r="Z81" s="85" t="s">
        <v>239</v>
      </c>
      <c r="AA81" s="85" t="s">
        <v>122</v>
      </c>
      <c r="AB81" s="76" t="s">
        <v>539</v>
      </c>
      <c r="AC81" s="76" t="s">
        <v>540</v>
      </c>
      <c r="AD81" s="76" t="s">
        <v>174</v>
      </c>
      <c r="AE81" s="76" t="s">
        <v>546</v>
      </c>
      <c r="AF81" s="76" t="s">
        <v>96</v>
      </c>
      <c r="AG81" s="75"/>
      <c r="AH81" s="60"/>
      <c r="AI81" s="75" t="s">
        <v>3069</v>
      </c>
      <c r="AJ81" s="6" t="s">
        <v>103</v>
      </c>
      <c r="AK81" s="81">
        <v>0</v>
      </c>
      <c r="AL81" s="6" t="s">
        <v>103</v>
      </c>
      <c r="AM81" s="83" t="str">
        <f>VLOOKUP(G81,'[3]Master template02'!$D:$D,1,0)</f>
        <v>RM-M-540-SI25-M19-B</v>
      </c>
    </row>
    <row r="82" spans="1:39" hidden="1">
      <c r="A82" s="75" t="s">
        <v>3069</v>
      </c>
      <c r="B82" s="6" t="s">
        <v>93</v>
      </c>
      <c r="C82" s="76">
        <v>1003</v>
      </c>
      <c r="D82" s="6" t="s">
        <v>3070</v>
      </c>
      <c r="E82" s="6" t="s">
        <v>2165</v>
      </c>
      <c r="F82" s="6" t="str">
        <f t="shared" si="33"/>
        <v>FREIGHT RM-V-020-V1I26-M19.1</v>
      </c>
      <c r="G82" s="97" t="s">
        <v>3209</v>
      </c>
      <c r="H82" s="95">
        <v>3385</v>
      </c>
      <c r="I82" s="85" t="s">
        <v>2380</v>
      </c>
      <c r="J82" s="92">
        <v>46059</v>
      </c>
      <c r="K82" s="97" t="s">
        <v>3044</v>
      </c>
      <c r="L82" s="6" t="s">
        <v>116</v>
      </c>
      <c r="M82" s="6" t="s">
        <v>3325</v>
      </c>
      <c r="N82" s="80" t="s">
        <v>116</v>
      </c>
      <c r="O82" s="71">
        <v>0</v>
      </c>
      <c r="P82" s="71">
        <v>0</v>
      </c>
      <c r="Q82" s="79">
        <v>2800</v>
      </c>
      <c r="R82" s="79">
        <v>448</v>
      </c>
      <c r="S82" s="71">
        <v>112</v>
      </c>
      <c r="T82" s="79">
        <v>3136</v>
      </c>
      <c r="U82" s="87" t="s">
        <v>24</v>
      </c>
      <c r="V82" s="84">
        <f t="shared" ref="V82:V84" si="34">T82/17.1723</f>
        <v>182.61968402601866</v>
      </c>
      <c r="W82" s="94">
        <v>46052</v>
      </c>
      <c r="X82" s="80" t="s">
        <v>3326</v>
      </c>
      <c r="Y82" s="80" t="s">
        <v>3327</v>
      </c>
      <c r="Z82" s="80" t="s">
        <v>121</v>
      </c>
      <c r="AA82" s="80" t="s">
        <v>3324</v>
      </c>
      <c r="AB82" s="76" t="s">
        <v>539</v>
      </c>
      <c r="AC82" s="76" t="s">
        <v>540</v>
      </c>
      <c r="AD82" s="76" t="s">
        <v>173</v>
      </c>
      <c r="AE82" s="76" t="s">
        <v>548</v>
      </c>
      <c r="AF82" s="76" t="s">
        <v>96</v>
      </c>
      <c r="AG82" s="82"/>
      <c r="AH82" s="60"/>
      <c r="AI82" s="75" t="s">
        <v>3069</v>
      </c>
      <c r="AJ82" s="6" t="s">
        <v>103</v>
      </c>
      <c r="AK82" s="81">
        <v>0</v>
      </c>
      <c r="AL82" s="6" t="s">
        <v>103</v>
      </c>
      <c r="AM82" s="83" t="str">
        <f>VLOOKUP(G82,'[3]Master template02'!$D:$D,1,0)</f>
        <v>RM-V-020-V1I26-M19.1</v>
      </c>
    </row>
    <row r="83" spans="1:39" hidden="1">
      <c r="A83" s="75" t="s">
        <v>3069</v>
      </c>
      <c r="B83" s="6" t="s">
        <v>93</v>
      </c>
      <c r="C83" s="76">
        <v>1004</v>
      </c>
      <c r="D83" s="6" t="s">
        <v>110</v>
      </c>
      <c r="E83" s="80" t="s">
        <v>2165</v>
      </c>
      <c r="F83" s="6" t="str">
        <f t="shared" si="33"/>
        <v>FREIGHT RM-R-004-SI25-M19</v>
      </c>
      <c r="G83" s="97" t="s">
        <v>1757</v>
      </c>
      <c r="H83" s="95">
        <v>4716</v>
      </c>
      <c r="I83" s="85" t="s">
        <v>2380</v>
      </c>
      <c r="J83" s="92">
        <v>46056</v>
      </c>
      <c r="K83" s="97"/>
      <c r="L83" s="6" t="s">
        <v>116</v>
      </c>
      <c r="M83" s="80" t="s">
        <v>173</v>
      </c>
      <c r="N83" s="80" t="s">
        <v>3328</v>
      </c>
      <c r="O83" s="71">
        <v>0</v>
      </c>
      <c r="P83" s="71">
        <v>0</v>
      </c>
      <c r="Q83" s="79">
        <v>36500</v>
      </c>
      <c r="R83" s="79">
        <v>5840</v>
      </c>
      <c r="S83" s="71">
        <v>1460</v>
      </c>
      <c r="T83" s="79">
        <v>40880</v>
      </c>
      <c r="U83" s="87" t="s">
        <v>24</v>
      </c>
      <c r="V83" s="84">
        <f t="shared" si="34"/>
        <v>2380.5780239106002</v>
      </c>
      <c r="W83" s="94">
        <v>46057</v>
      </c>
      <c r="X83" s="80" t="s">
        <v>292</v>
      </c>
      <c r="Y83" s="80" t="s">
        <v>282</v>
      </c>
      <c r="Z83" s="80" t="s">
        <v>121</v>
      </c>
      <c r="AA83" s="80" t="s">
        <v>122</v>
      </c>
      <c r="AB83" s="76" t="s">
        <v>539</v>
      </c>
      <c r="AC83" s="76" t="s">
        <v>540</v>
      </c>
      <c r="AD83" s="76" t="s">
        <v>174</v>
      </c>
      <c r="AE83" s="76" t="s">
        <v>546</v>
      </c>
      <c r="AF83" s="76" t="s">
        <v>96</v>
      </c>
      <c r="AG83" s="82"/>
      <c r="AH83" s="60"/>
      <c r="AI83" s="75" t="s">
        <v>3069</v>
      </c>
      <c r="AJ83" s="6" t="s">
        <v>103</v>
      </c>
      <c r="AK83" s="81">
        <v>0</v>
      </c>
      <c r="AL83" s="6" t="s">
        <v>103</v>
      </c>
      <c r="AM83" s="83" t="str">
        <f>VLOOKUP(G83,'[3]Master template02'!$D:$D,1,0)</f>
        <v>RM-R-004-SI25-M19</v>
      </c>
    </row>
    <row r="84" spans="1:39" hidden="1">
      <c r="A84" s="75" t="s">
        <v>3069</v>
      </c>
      <c r="B84" s="6" t="s">
        <v>93</v>
      </c>
      <c r="C84" s="76">
        <v>1005</v>
      </c>
      <c r="D84" s="6" t="s">
        <v>110</v>
      </c>
      <c r="E84" s="80" t="s">
        <v>2165</v>
      </c>
      <c r="F84" s="6" t="str">
        <f t="shared" si="33"/>
        <v>FREIGHT RM-R-005-SI25-M19</v>
      </c>
      <c r="G84" s="97" t="s">
        <v>940</v>
      </c>
      <c r="H84" s="95">
        <v>4717</v>
      </c>
      <c r="I84" s="85" t="s">
        <v>2380</v>
      </c>
      <c r="J84" s="92">
        <v>46056</v>
      </c>
      <c r="K84" s="95"/>
      <c r="L84" s="6" t="s">
        <v>116</v>
      </c>
      <c r="M84" s="80" t="s">
        <v>173</v>
      </c>
      <c r="N84" s="80" t="s">
        <v>3329</v>
      </c>
      <c r="O84" s="71">
        <v>0</v>
      </c>
      <c r="P84" s="71">
        <v>0</v>
      </c>
      <c r="Q84" s="79">
        <v>36500</v>
      </c>
      <c r="R84" s="79">
        <v>5840</v>
      </c>
      <c r="S84" s="71">
        <v>1460</v>
      </c>
      <c r="T84" s="79">
        <v>40880</v>
      </c>
      <c r="U84" s="87" t="s">
        <v>24</v>
      </c>
      <c r="V84" s="84">
        <f t="shared" si="34"/>
        <v>2380.5780239106002</v>
      </c>
      <c r="W84" s="94">
        <v>46057</v>
      </c>
      <c r="X84" s="80" t="s">
        <v>3330</v>
      </c>
      <c r="Y84" s="80" t="s">
        <v>282</v>
      </c>
      <c r="Z84" s="80" t="s">
        <v>121</v>
      </c>
      <c r="AA84" s="80" t="s">
        <v>122</v>
      </c>
      <c r="AB84" s="76" t="s">
        <v>539</v>
      </c>
      <c r="AC84" s="76" t="s">
        <v>540</v>
      </c>
      <c r="AD84" s="76" t="s">
        <v>174</v>
      </c>
      <c r="AE84" s="76" t="s">
        <v>546</v>
      </c>
      <c r="AF84" s="76" t="s">
        <v>96</v>
      </c>
      <c r="AG84" s="82"/>
      <c r="AH84" s="60"/>
      <c r="AI84" s="75" t="s">
        <v>3069</v>
      </c>
      <c r="AJ84" s="6" t="s">
        <v>103</v>
      </c>
      <c r="AK84" s="81">
        <v>0</v>
      </c>
      <c r="AL84" s="6" t="s">
        <v>103</v>
      </c>
      <c r="AM84" s="83" t="str">
        <f>VLOOKUP(G84,'[3]Master template02'!$D:$D,1,0)</f>
        <v>RM-R-005-SI25-M19</v>
      </c>
    </row>
    <row r="85" spans="1:39" hidden="1">
      <c r="A85" s="75" t="s">
        <v>3334</v>
      </c>
      <c r="B85" s="6" t="s">
        <v>93</v>
      </c>
      <c r="C85" s="76">
        <v>1032</v>
      </c>
      <c r="D85" s="80" t="s">
        <v>590</v>
      </c>
      <c r="E85" s="80" t="s">
        <v>2163</v>
      </c>
      <c r="F85" s="6" t="str">
        <f t="shared" ref="F85:F91" si="35">E85&amp;G85</f>
        <v>FREIGHTRM-V-060-V1I26-M19</v>
      </c>
      <c r="G85" s="95" t="s">
        <v>3376</v>
      </c>
      <c r="H85" s="95" t="s">
        <v>3377</v>
      </c>
      <c r="I85" s="85" t="s">
        <v>2380</v>
      </c>
      <c r="J85" s="92">
        <v>46065</v>
      </c>
      <c r="K85" s="95" t="s">
        <v>3557</v>
      </c>
      <c r="L85" s="80">
        <v>6395</v>
      </c>
      <c r="M85" s="80" t="s">
        <v>1870</v>
      </c>
      <c r="N85" s="80" t="s">
        <v>1150</v>
      </c>
      <c r="O85" s="71">
        <v>0</v>
      </c>
      <c r="P85" s="71">
        <v>0</v>
      </c>
      <c r="Q85" s="79">
        <v>19000</v>
      </c>
      <c r="R85" s="79">
        <v>3040</v>
      </c>
      <c r="S85" s="71">
        <v>0</v>
      </c>
      <c r="T85" s="79">
        <v>22040</v>
      </c>
      <c r="U85" s="80" t="s">
        <v>24</v>
      </c>
      <c r="V85" s="84">
        <f t="shared" ref="V85" si="36">T85/17.2162</f>
        <v>1280.1895888755939</v>
      </c>
      <c r="W85" s="78">
        <v>46065</v>
      </c>
      <c r="X85" s="80" t="s">
        <v>1140</v>
      </c>
      <c r="Y85" s="80" t="s">
        <v>1141</v>
      </c>
      <c r="Z85" s="80" t="s">
        <v>1137</v>
      </c>
      <c r="AA85" s="80" t="s">
        <v>121</v>
      </c>
      <c r="AB85" s="76" t="s">
        <v>539</v>
      </c>
      <c r="AC85" s="76" t="s">
        <v>540</v>
      </c>
      <c r="AD85" s="76" t="s">
        <v>173</v>
      </c>
      <c r="AE85" s="76" t="s">
        <v>548</v>
      </c>
      <c r="AF85" s="76" t="s">
        <v>96</v>
      </c>
      <c r="AG85" s="82"/>
      <c r="AH85" s="60"/>
      <c r="AI85" s="75" t="s">
        <v>3334</v>
      </c>
      <c r="AJ85" s="6" t="s">
        <v>103</v>
      </c>
      <c r="AK85" s="81">
        <v>0</v>
      </c>
      <c r="AL85" s="6" t="s">
        <v>103</v>
      </c>
      <c r="AM85" s="83" t="str">
        <f>VLOOKUP(G85,'[3]Master template02'!$D:$D,1,0)</f>
        <v>RM-V-060-V1I26-M19</v>
      </c>
    </row>
    <row r="86" spans="1:39">
      <c r="A86" s="75" t="s">
        <v>3334</v>
      </c>
      <c r="B86" s="6" t="s">
        <v>93</v>
      </c>
      <c r="C86" s="76">
        <v>1053</v>
      </c>
      <c r="D86" s="76" t="s">
        <v>98</v>
      </c>
      <c r="E86" s="76" t="s">
        <v>2164</v>
      </c>
      <c r="F86" s="6" t="str">
        <f t="shared" si="35"/>
        <v>BROKERRM-I-1048-AI26-M19</v>
      </c>
      <c r="G86" s="97" t="s">
        <v>3416</v>
      </c>
      <c r="H86" s="95" t="s">
        <v>3417</v>
      </c>
      <c r="I86" s="85" t="s">
        <v>2380</v>
      </c>
      <c r="J86" s="92">
        <v>46062</v>
      </c>
      <c r="K86" s="96" t="s">
        <v>3592</v>
      </c>
      <c r="L86" s="77" t="s">
        <v>3269</v>
      </c>
      <c r="M86" s="80" t="s">
        <v>25</v>
      </c>
      <c r="N86" s="6" t="s">
        <v>116</v>
      </c>
      <c r="O86" s="71">
        <v>0</v>
      </c>
      <c r="P86" s="71">
        <v>4191.49</v>
      </c>
      <c r="Q86" s="79">
        <v>794.17</v>
      </c>
      <c r="R86" s="79">
        <v>127.07</v>
      </c>
      <c r="S86" s="71">
        <v>0</v>
      </c>
      <c r="T86" s="79">
        <v>5112.7299999999996</v>
      </c>
      <c r="U86" s="87" t="s">
        <v>24</v>
      </c>
      <c r="V86" s="84">
        <f t="shared" ref="V86:V91" si="37">T86/17.2162</f>
        <v>296.97203796424293</v>
      </c>
      <c r="W86" s="86">
        <v>46042</v>
      </c>
      <c r="X86" s="85" t="s">
        <v>430</v>
      </c>
      <c r="Y86" s="6" t="s">
        <v>178</v>
      </c>
      <c r="Z86" s="80" t="s">
        <v>239</v>
      </c>
      <c r="AA86" s="85" t="s">
        <v>122</v>
      </c>
      <c r="AB86" s="76" t="s">
        <v>539</v>
      </c>
      <c r="AC86" s="76" t="s">
        <v>540</v>
      </c>
      <c r="AD86" s="76" t="s">
        <v>25</v>
      </c>
      <c r="AE86" s="76" t="s">
        <v>544</v>
      </c>
      <c r="AF86" s="76" t="s">
        <v>96</v>
      </c>
      <c r="AG86" s="82"/>
      <c r="AH86" s="60"/>
      <c r="AI86" s="75" t="s">
        <v>3334</v>
      </c>
      <c r="AJ86" s="6" t="s">
        <v>103</v>
      </c>
      <c r="AK86" s="81">
        <v>0</v>
      </c>
      <c r="AL86" s="6" t="s">
        <v>103</v>
      </c>
      <c r="AM86" s="83" t="str">
        <f>VLOOKUP(G86,'[3]Master template02'!$D:$D,1,0)</f>
        <v>RM-I-1048-AI26-M19</v>
      </c>
    </row>
    <row r="87" spans="1:39">
      <c r="A87" s="75" t="s">
        <v>3334</v>
      </c>
      <c r="B87" s="6" t="s">
        <v>93</v>
      </c>
      <c r="C87" s="76">
        <v>1054</v>
      </c>
      <c r="D87" s="76" t="s">
        <v>98</v>
      </c>
      <c r="E87" s="76" t="s">
        <v>2164</v>
      </c>
      <c r="F87" s="6" t="str">
        <f t="shared" si="35"/>
        <v>BROKERRM-I-1048-AI26-M19</v>
      </c>
      <c r="G87" s="97" t="s">
        <v>3416</v>
      </c>
      <c r="H87" s="95" t="s">
        <v>3418</v>
      </c>
      <c r="I87" s="85" t="s">
        <v>2380</v>
      </c>
      <c r="J87" s="92">
        <v>46062</v>
      </c>
      <c r="K87" s="97" t="s">
        <v>3593</v>
      </c>
      <c r="L87" s="77" t="s">
        <v>3594</v>
      </c>
      <c r="M87" s="80" t="s">
        <v>25</v>
      </c>
      <c r="N87" s="6" t="s">
        <v>116</v>
      </c>
      <c r="O87" s="71">
        <v>0</v>
      </c>
      <c r="P87" s="71">
        <v>4135.2</v>
      </c>
      <c r="Q87" s="79">
        <v>771.44</v>
      </c>
      <c r="R87" s="79">
        <v>123.43</v>
      </c>
      <c r="S87" s="71">
        <v>0</v>
      </c>
      <c r="T87" s="79">
        <v>5030.07</v>
      </c>
      <c r="U87" s="87" t="s">
        <v>24</v>
      </c>
      <c r="V87" s="84">
        <f t="shared" si="37"/>
        <v>292.17074615768865</v>
      </c>
      <c r="W87" s="86">
        <v>46050</v>
      </c>
      <c r="X87" s="80" t="s">
        <v>430</v>
      </c>
      <c r="Y87" s="80" t="s">
        <v>178</v>
      </c>
      <c r="Z87" s="80" t="s">
        <v>239</v>
      </c>
      <c r="AA87" s="80" t="s">
        <v>122</v>
      </c>
      <c r="AB87" s="76" t="s">
        <v>539</v>
      </c>
      <c r="AC87" s="76" t="s">
        <v>540</v>
      </c>
      <c r="AD87" s="76" t="s">
        <v>25</v>
      </c>
      <c r="AE87" s="76" t="s">
        <v>544</v>
      </c>
      <c r="AF87" s="76" t="s">
        <v>96</v>
      </c>
      <c r="AG87" s="82"/>
      <c r="AH87" s="60"/>
      <c r="AI87" s="75" t="s">
        <v>3334</v>
      </c>
      <c r="AJ87" s="6" t="s">
        <v>103</v>
      </c>
      <c r="AK87" s="81">
        <v>0</v>
      </c>
      <c r="AL87" s="6" t="s">
        <v>103</v>
      </c>
      <c r="AM87" s="83" t="str">
        <f>VLOOKUP(G87,'[3]Master template02'!$D:$D,1,0)</f>
        <v>RM-I-1048-AI26-M19</v>
      </c>
    </row>
    <row r="88" spans="1:39">
      <c r="A88" s="75" t="s">
        <v>3334</v>
      </c>
      <c r="B88" s="6" t="s">
        <v>93</v>
      </c>
      <c r="C88" s="76">
        <v>1064</v>
      </c>
      <c r="D88" s="76" t="s">
        <v>98</v>
      </c>
      <c r="E88" s="76" t="s">
        <v>2164</v>
      </c>
      <c r="F88" s="6" t="str">
        <f t="shared" si="35"/>
        <v>BROKERRM-M-575-SI25-M19-B</v>
      </c>
      <c r="G88" s="97" t="s">
        <v>3437</v>
      </c>
      <c r="H88" s="95" t="s">
        <v>3438</v>
      </c>
      <c r="I88" s="85" t="s">
        <v>2380</v>
      </c>
      <c r="J88" s="92">
        <v>46063</v>
      </c>
      <c r="K88" s="92" t="s">
        <v>3606</v>
      </c>
      <c r="L88" s="88" t="s">
        <v>3607</v>
      </c>
      <c r="M88" s="78" t="s">
        <v>463</v>
      </c>
      <c r="N88" s="80" t="s">
        <v>3312</v>
      </c>
      <c r="O88" s="71">
        <v>0</v>
      </c>
      <c r="P88" s="71">
        <v>0</v>
      </c>
      <c r="Q88" s="79">
        <v>2401.94</v>
      </c>
      <c r="R88" s="79">
        <v>384.31</v>
      </c>
      <c r="S88" s="71">
        <v>0</v>
      </c>
      <c r="T88" s="79">
        <v>2786.25</v>
      </c>
      <c r="U88" s="87" t="s">
        <v>24</v>
      </c>
      <c r="V88" s="84">
        <f t="shared" si="37"/>
        <v>161.83884945574516</v>
      </c>
      <c r="W88" s="89">
        <v>46063</v>
      </c>
      <c r="X88" s="85" t="s">
        <v>437</v>
      </c>
      <c r="Y88" s="85" t="s">
        <v>129</v>
      </c>
      <c r="Z88" s="85" t="s">
        <v>239</v>
      </c>
      <c r="AA88" s="80" t="s">
        <v>122</v>
      </c>
      <c r="AB88" s="76" t="s">
        <v>539</v>
      </c>
      <c r="AC88" s="76" t="s">
        <v>540</v>
      </c>
      <c r="AD88" s="76" t="s">
        <v>174</v>
      </c>
      <c r="AE88" s="76" t="s">
        <v>546</v>
      </c>
      <c r="AF88" s="76" t="s">
        <v>96</v>
      </c>
      <c r="AG88" s="82"/>
      <c r="AH88" s="60"/>
      <c r="AI88" s="75" t="s">
        <v>3334</v>
      </c>
      <c r="AJ88" s="6" t="s">
        <v>103</v>
      </c>
      <c r="AK88" s="81">
        <v>0</v>
      </c>
      <c r="AL88" s="6" t="s">
        <v>103</v>
      </c>
      <c r="AM88" s="83" t="e">
        <f>VLOOKUP(G88,'[3]Master template02'!$D:$D,1,0)</f>
        <v>#N/A</v>
      </c>
    </row>
    <row r="89" spans="1:39">
      <c r="A89" s="75" t="s">
        <v>3334</v>
      </c>
      <c r="B89" s="6" t="s">
        <v>93</v>
      </c>
      <c r="C89" s="76">
        <v>1066</v>
      </c>
      <c r="D89" s="76" t="s">
        <v>98</v>
      </c>
      <c r="E89" s="76" t="s">
        <v>2164</v>
      </c>
      <c r="F89" s="6" t="str">
        <f t="shared" si="35"/>
        <v>BROKERRM-M-567-SI25-M19-B</v>
      </c>
      <c r="G89" s="97" t="s">
        <v>3153</v>
      </c>
      <c r="H89" s="95" t="s">
        <v>3441</v>
      </c>
      <c r="I89" s="85" t="s">
        <v>2380</v>
      </c>
      <c r="J89" s="92">
        <v>46065</v>
      </c>
      <c r="K89" s="92" t="s">
        <v>3610</v>
      </c>
      <c r="L89" s="77" t="s">
        <v>3287</v>
      </c>
      <c r="M89" s="80" t="s">
        <v>447</v>
      </c>
      <c r="N89" s="80" t="s">
        <v>3288</v>
      </c>
      <c r="O89" s="71">
        <v>0</v>
      </c>
      <c r="P89" s="71">
        <v>34930.19</v>
      </c>
      <c r="Q89" s="79">
        <v>4679.75</v>
      </c>
      <c r="R89" s="79">
        <v>748.76</v>
      </c>
      <c r="S89" s="71">
        <v>0</v>
      </c>
      <c r="T89" s="79">
        <v>40358.699999999997</v>
      </c>
      <c r="U89" s="87" t="s">
        <v>24</v>
      </c>
      <c r="V89" s="84">
        <f t="shared" si="37"/>
        <v>2344.228110732914</v>
      </c>
      <c r="W89" s="70">
        <v>46065</v>
      </c>
      <c r="X89" s="80" t="s">
        <v>437</v>
      </c>
      <c r="Y89" s="80" t="s">
        <v>129</v>
      </c>
      <c r="Z89" s="80" t="s">
        <v>239</v>
      </c>
      <c r="AA89" s="80" t="s">
        <v>122</v>
      </c>
      <c r="AB89" s="76" t="s">
        <v>539</v>
      </c>
      <c r="AC89" s="76" t="s">
        <v>540</v>
      </c>
      <c r="AD89" s="76" t="s">
        <v>174</v>
      </c>
      <c r="AE89" s="76" t="s">
        <v>546</v>
      </c>
      <c r="AF89" s="76">
        <v>8666791</v>
      </c>
      <c r="AG89" s="139" t="s">
        <v>550</v>
      </c>
      <c r="AH89" s="162">
        <v>24631.79</v>
      </c>
      <c r="AI89" s="75" t="s">
        <v>3334</v>
      </c>
      <c r="AJ89" s="6" t="s">
        <v>103</v>
      </c>
      <c r="AK89" s="81">
        <v>0</v>
      </c>
      <c r="AL89" s="6" t="s">
        <v>103</v>
      </c>
      <c r="AM89" s="83" t="str">
        <f>VLOOKUP(G89,'[3]Master template02'!$D:$D,1,0)</f>
        <v>RM-M-567-SI25-M19-B</v>
      </c>
    </row>
    <row r="90" spans="1:39" ht="58">
      <c r="A90" s="75" t="s">
        <v>3334</v>
      </c>
      <c r="B90" s="6" t="s">
        <v>93</v>
      </c>
      <c r="C90" s="76">
        <v>1067</v>
      </c>
      <c r="D90" s="76" t="s">
        <v>98</v>
      </c>
      <c r="E90" s="76" t="s">
        <v>2164</v>
      </c>
      <c r="F90" s="6" t="str">
        <f t="shared" si="35"/>
        <v>BROKERRM-M-583-SI25-M19-B</v>
      </c>
      <c r="G90" s="97" t="s">
        <v>3442</v>
      </c>
      <c r="H90" s="95" t="s">
        <v>3443</v>
      </c>
      <c r="I90" s="85" t="s">
        <v>2380</v>
      </c>
      <c r="J90" s="92">
        <v>46065</v>
      </c>
      <c r="K90" s="95" t="s">
        <v>3611</v>
      </c>
      <c r="L90" s="72" t="s">
        <v>3612</v>
      </c>
      <c r="M90" s="80" t="s">
        <v>447</v>
      </c>
      <c r="N90" s="80" t="s">
        <v>3613</v>
      </c>
      <c r="O90" s="71">
        <v>0</v>
      </c>
      <c r="P90" s="71">
        <v>0</v>
      </c>
      <c r="Q90" s="79">
        <v>2401.94</v>
      </c>
      <c r="R90" s="79">
        <v>384.31</v>
      </c>
      <c r="S90" s="71">
        <v>0</v>
      </c>
      <c r="T90" s="79">
        <v>2786.25</v>
      </c>
      <c r="U90" s="87" t="s">
        <v>24</v>
      </c>
      <c r="V90" s="84">
        <f t="shared" si="37"/>
        <v>161.83884945574516</v>
      </c>
      <c r="W90" s="89">
        <v>46065</v>
      </c>
      <c r="X90" s="87" t="s">
        <v>437</v>
      </c>
      <c r="Y90" s="85" t="s">
        <v>129</v>
      </c>
      <c r="Z90" s="85" t="s">
        <v>239</v>
      </c>
      <c r="AA90" s="85" t="s">
        <v>122</v>
      </c>
      <c r="AB90" s="76" t="s">
        <v>539</v>
      </c>
      <c r="AC90" s="76" t="s">
        <v>540</v>
      </c>
      <c r="AD90" s="76" t="s">
        <v>174</v>
      </c>
      <c r="AE90" s="76" t="s">
        <v>546</v>
      </c>
      <c r="AF90" s="163" t="s">
        <v>96</v>
      </c>
      <c r="AG90" s="164"/>
      <c r="AH90" s="162"/>
      <c r="AI90" s="164" t="s">
        <v>3334</v>
      </c>
      <c r="AJ90" s="165" t="s">
        <v>103</v>
      </c>
      <c r="AK90" s="81">
        <v>0</v>
      </c>
      <c r="AL90" s="6" t="s">
        <v>103</v>
      </c>
      <c r="AM90" s="83" t="e">
        <f>VLOOKUP(G90,'[3]Master template02'!$D:$D,1,0)</f>
        <v>#N/A</v>
      </c>
    </row>
    <row r="91" spans="1:39" ht="58">
      <c r="A91" s="75" t="s">
        <v>3334</v>
      </c>
      <c r="B91" s="6" t="s">
        <v>93</v>
      </c>
      <c r="C91" s="76">
        <v>1068</v>
      </c>
      <c r="D91" s="76" t="s">
        <v>98</v>
      </c>
      <c r="E91" s="76" t="s">
        <v>2164</v>
      </c>
      <c r="F91" s="6" t="str">
        <f t="shared" si="35"/>
        <v>BROKERRM-M-573-SI25-M19-B</v>
      </c>
      <c r="G91" s="97" t="s">
        <v>2728</v>
      </c>
      <c r="H91" s="95" t="s">
        <v>3444</v>
      </c>
      <c r="I91" s="85" t="s">
        <v>2380</v>
      </c>
      <c r="J91" s="92">
        <v>46065</v>
      </c>
      <c r="K91" s="95" t="s">
        <v>3614</v>
      </c>
      <c r="L91" s="72" t="s">
        <v>3615</v>
      </c>
      <c r="M91" s="80" t="s">
        <v>447</v>
      </c>
      <c r="N91" s="80" t="s">
        <v>3310</v>
      </c>
      <c r="O91" s="71">
        <v>0</v>
      </c>
      <c r="P91" s="71">
        <v>19043.27</v>
      </c>
      <c r="Q91" s="79">
        <v>3472.14</v>
      </c>
      <c r="R91" s="79">
        <v>555.54</v>
      </c>
      <c r="S91" s="71">
        <v>0</v>
      </c>
      <c r="T91" s="79">
        <v>23070.95</v>
      </c>
      <c r="U91" s="87" t="s">
        <v>24</v>
      </c>
      <c r="V91" s="84">
        <f t="shared" si="37"/>
        <v>1340.0721413552351</v>
      </c>
      <c r="W91" s="89">
        <v>46065</v>
      </c>
      <c r="X91" s="87" t="s">
        <v>437</v>
      </c>
      <c r="Y91" s="85" t="s">
        <v>129</v>
      </c>
      <c r="Z91" s="85" t="s">
        <v>239</v>
      </c>
      <c r="AA91" s="85" t="s">
        <v>122</v>
      </c>
      <c r="AB91" s="76" t="s">
        <v>539</v>
      </c>
      <c r="AC91" s="76" t="s">
        <v>540</v>
      </c>
      <c r="AD91" s="76" t="s">
        <v>174</v>
      </c>
      <c r="AE91" s="76" t="s">
        <v>546</v>
      </c>
      <c r="AF91" s="76" t="s">
        <v>96</v>
      </c>
      <c r="AG91" s="82"/>
      <c r="AH91" s="162"/>
      <c r="AI91" s="75" t="s">
        <v>3334</v>
      </c>
      <c r="AJ91" s="6" t="s">
        <v>103</v>
      </c>
      <c r="AK91" s="81">
        <v>0</v>
      </c>
      <c r="AL91" s="6" t="s">
        <v>103</v>
      </c>
      <c r="AM91" s="83" t="str">
        <f>VLOOKUP(G91,'[3]Master template02'!$D:$D,1,0)</f>
        <v>RM-M-573-SI25-M19-B</v>
      </c>
    </row>
    <row r="92" spans="1:39" hidden="1">
      <c r="A92" s="75" t="s">
        <v>3334</v>
      </c>
      <c r="B92" s="6" t="s">
        <v>93</v>
      </c>
      <c r="C92" s="76">
        <v>1118</v>
      </c>
      <c r="D92" s="6" t="s">
        <v>3070</v>
      </c>
      <c r="E92" s="6" t="s">
        <v>2165</v>
      </c>
      <c r="F92" s="6" t="str">
        <f t="shared" ref="F92:F93" si="38">E92&amp;G92</f>
        <v>FREIGHT RM-V-020-V1I26-M19.1</v>
      </c>
      <c r="G92" s="97" t="s">
        <v>3209</v>
      </c>
      <c r="H92" s="95">
        <v>3385</v>
      </c>
      <c r="I92" s="85" t="s">
        <v>2380</v>
      </c>
      <c r="J92" s="92">
        <v>46059</v>
      </c>
      <c r="K92" s="97" t="s">
        <v>3044</v>
      </c>
      <c r="L92" s="6" t="s">
        <v>116</v>
      </c>
      <c r="M92" s="6" t="s">
        <v>3325</v>
      </c>
      <c r="N92" s="80" t="s">
        <v>116</v>
      </c>
      <c r="O92" s="71">
        <v>0</v>
      </c>
      <c r="P92" s="71">
        <v>0</v>
      </c>
      <c r="Q92" s="79">
        <v>20200</v>
      </c>
      <c r="R92" s="79">
        <v>3232</v>
      </c>
      <c r="S92" s="71">
        <v>808</v>
      </c>
      <c r="T92" s="79">
        <v>22624</v>
      </c>
      <c r="U92" s="87" t="s">
        <v>24</v>
      </c>
      <c r="V92" s="84">
        <f t="shared" ref="V92" si="39">T92/17.2162</f>
        <v>1314.1111278911721</v>
      </c>
      <c r="W92" s="94">
        <v>46052</v>
      </c>
      <c r="X92" s="80" t="s">
        <v>3326</v>
      </c>
      <c r="Y92" s="80" t="s">
        <v>3327</v>
      </c>
      <c r="Z92" s="80" t="s">
        <v>121</v>
      </c>
      <c r="AA92" s="80" t="s">
        <v>3324</v>
      </c>
      <c r="AB92" s="76" t="s">
        <v>539</v>
      </c>
      <c r="AC92" s="76" t="s">
        <v>540</v>
      </c>
      <c r="AD92" s="76" t="s">
        <v>173</v>
      </c>
      <c r="AE92" s="76" t="s">
        <v>548</v>
      </c>
      <c r="AF92" s="76" t="s">
        <v>96</v>
      </c>
      <c r="AG92" s="82"/>
      <c r="AH92" s="60"/>
      <c r="AI92" s="75" t="s">
        <v>3334</v>
      </c>
      <c r="AJ92" s="6" t="s">
        <v>103</v>
      </c>
      <c r="AK92" s="81">
        <v>0</v>
      </c>
      <c r="AL92" s="6" t="s">
        <v>103</v>
      </c>
      <c r="AM92" s="83" t="str">
        <f>VLOOKUP(G92,'[3]Master template02'!$D:$D,1,0)</f>
        <v>RM-V-020-V1I26-M19.1</v>
      </c>
    </row>
    <row r="93" spans="1:39" hidden="1">
      <c r="A93" s="75" t="s">
        <v>3334</v>
      </c>
      <c r="B93" s="6" t="s">
        <v>93</v>
      </c>
      <c r="C93" s="76">
        <v>1127</v>
      </c>
      <c r="D93" s="6" t="s">
        <v>110</v>
      </c>
      <c r="E93" s="80" t="s">
        <v>2165</v>
      </c>
      <c r="F93" s="6" t="str">
        <f t="shared" si="38"/>
        <v xml:space="preserve">FREIGHT FG-A-0004-SE26-M19 </v>
      </c>
      <c r="G93" s="97" t="s">
        <v>2832</v>
      </c>
      <c r="H93" s="95">
        <v>4703</v>
      </c>
      <c r="I93" s="85" t="s">
        <v>2380</v>
      </c>
      <c r="J93" s="92">
        <v>46052</v>
      </c>
      <c r="K93" s="97"/>
      <c r="L93" s="80" t="s">
        <v>116</v>
      </c>
      <c r="M93" s="80" t="s">
        <v>543</v>
      </c>
      <c r="N93" s="80" t="s">
        <v>3057</v>
      </c>
      <c r="O93" s="71">
        <v>0</v>
      </c>
      <c r="P93" s="71">
        <v>0</v>
      </c>
      <c r="Q93" s="79">
        <v>0</v>
      </c>
      <c r="R93" s="79">
        <v>3680</v>
      </c>
      <c r="S93" s="71">
        <v>920</v>
      </c>
      <c r="T93" s="79">
        <v>25760</v>
      </c>
      <c r="U93" s="87" t="s">
        <v>24</v>
      </c>
      <c r="V93" s="84">
        <f>T93/17.2162</f>
        <v>1496.2651456186613</v>
      </c>
      <c r="W93" s="94">
        <v>46051</v>
      </c>
      <c r="X93" s="80" t="s">
        <v>122</v>
      </c>
      <c r="Y93" s="80" t="s">
        <v>121</v>
      </c>
      <c r="Z93" s="80" t="s">
        <v>282</v>
      </c>
      <c r="AA93" s="80" t="s">
        <v>122</v>
      </c>
      <c r="AB93" s="76" t="s">
        <v>539</v>
      </c>
      <c r="AC93" s="76" t="s">
        <v>541</v>
      </c>
      <c r="AD93" s="76" t="s">
        <v>543</v>
      </c>
      <c r="AE93" s="76" t="s">
        <v>549</v>
      </c>
      <c r="AF93" s="76" t="s">
        <v>96</v>
      </c>
      <c r="AG93" s="82"/>
      <c r="AH93" s="60"/>
      <c r="AI93" s="75" t="s">
        <v>3334</v>
      </c>
      <c r="AJ93" s="6" t="s">
        <v>103</v>
      </c>
      <c r="AK93" s="81">
        <v>0</v>
      </c>
      <c r="AL93" s="6" t="s">
        <v>103</v>
      </c>
      <c r="AM93" s="83" t="e">
        <f>VLOOKUP(G93,'[3]Master template02'!$D:$D,1,0)</f>
        <v>#N/A</v>
      </c>
    </row>
    <row r="94" spans="1:39" hidden="1">
      <c r="A94" s="75" t="s">
        <v>4446</v>
      </c>
      <c r="B94" s="6" t="s">
        <v>93</v>
      </c>
      <c r="C94" s="76">
        <v>1157</v>
      </c>
      <c r="D94" s="80" t="s">
        <v>590</v>
      </c>
      <c r="E94" s="80" t="s">
        <v>2163</v>
      </c>
      <c r="F94" s="6" t="str">
        <f t="shared" ref="F94:F99" si="40">E94&amp;G94</f>
        <v>FREIGHTRM-V-018-V1I26-M01.2</v>
      </c>
      <c r="G94" s="95" t="s">
        <v>2190</v>
      </c>
      <c r="H94" s="309" t="s">
        <v>4607</v>
      </c>
      <c r="I94" s="85" t="s">
        <v>4692</v>
      </c>
      <c r="J94" s="92">
        <v>46073</v>
      </c>
      <c r="K94" s="95" t="s">
        <v>4730</v>
      </c>
      <c r="L94" s="80">
        <v>6464</v>
      </c>
      <c r="M94" s="80" t="s">
        <v>1870</v>
      </c>
      <c r="N94" s="80" t="s">
        <v>1150</v>
      </c>
      <c r="O94" s="71">
        <v>0</v>
      </c>
      <c r="P94" s="71">
        <v>0</v>
      </c>
      <c r="Q94" s="79">
        <v>19000</v>
      </c>
      <c r="R94" s="79">
        <v>3040</v>
      </c>
      <c r="S94" s="71">
        <v>0</v>
      </c>
      <c r="T94" s="79">
        <v>22040</v>
      </c>
      <c r="U94" s="80" t="s">
        <v>24</v>
      </c>
      <c r="V94" s="84">
        <f t="shared" ref="V94" si="41">T94/17.5445</f>
        <v>1256.2341474536179</v>
      </c>
      <c r="W94" s="78">
        <v>46073</v>
      </c>
      <c r="X94" s="80" t="s">
        <v>1147</v>
      </c>
      <c r="Y94" s="80" t="s">
        <v>1148</v>
      </c>
      <c r="Z94" s="80" t="s">
        <v>1137</v>
      </c>
      <c r="AA94" s="80" t="s">
        <v>121</v>
      </c>
      <c r="AB94" s="76" t="s">
        <v>542</v>
      </c>
      <c r="AC94" s="76" t="s">
        <v>540</v>
      </c>
      <c r="AD94" s="76" t="s">
        <v>173</v>
      </c>
      <c r="AE94" s="76" t="s">
        <v>548</v>
      </c>
      <c r="AF94" s="76" t="s">
        <v>96</v>
      </c>
      <c r="AG94" s="82"/>
      <c r="AH94" s="60"/>
      <c r="AI94" s="75" t="s">
        <v>4446</v>
      </c>
      <c r="AJ94" s="6" t="s">
        <v>103</v>
      </c>
      <c r="AK94" s="81">
        <v>0</v>
      </c>
      <c r="AL94" s="6" t="s">
        <v>103</v>
      </c>
    </row>
    <row r="95" spans="1:39" hidden="1">
      <c r="A95" s="75" t="s">
        <v>4446</v>
      </c>
      <c r="B95" s="6" t="s">
        <v>93</v>
      </c>
      <c r="C95" s="76">
        <v>1161</v>
      </c>
      <c r="D95" s="80" t="s">
        <v>590</v>
      </c>
      <c r="E95" s="80" t="s">
        <v>2163</v>
      </c>
      <c r="F95" s="6" t="str">
        <f t="shared" si="40"/>
        <v>FREIGHTFG-R-2138LE25.M19</v>
      </c>
      <c r="G95" s="95" t="s">
        <v>4472</v>
      </c>
      <c r="H95" s="309" t="s">
        <v>4611</v>
      </c>
      <c r="I95" s="85" t="s">
        <v>4692</v>
      </c>
      <c r="J95" s="92">
        <v>46071</v>
      </c>
      <c r="K95" s="95" t="s">
        <v>4736</v>
      </c>
      <c r="L95" s="80">
        <v>6692</v>
      </c>
      <c r="M95" s="80" t="s">
        <v>1264</v>
      </c>
      <c r="N95" s="80" t="s">
        <v>4737</v>
      </c>
      <c r="O95" s="71">
        <v>0</v>
      </c>
      <c r="P95" s="71">
        <v>0</v>
      </c>
      <c r="Q95" s="79">
        <v>5900</v>
      </c>
      <c r="R95" s="79">
        <v>944</v>
      </c>
      <c r="S95" s="71">
        <v>236</v>
      </c>
      <c r="T95" s="79">
        <v>6608</v>
      </c>
      <c r="U95" s="80" t="s">
        <v>118</v>
      </c>
      <c r="V95" s="84">
        <f>T95</f>
        <v>6608</v>
      </c>
      <c r="W95" s="78">
        <v>46072</v>
      </c>
      <c r="X95" s="80" t="s">
        <v>4738</v>
      </c>
      <c r="Y95" s="80" t="s">
        <v>1137</v>
      </c>
      <c r="Z95" s="80" t="s">
        <v>4739</v>
      </c>
      <c r="AA95" s="80" t="s">
        <v>121</v>
      </c>
      <c r="AB95" s="76" t="s">
        <v>539</v>
      </c>
      <c r="AC95" s="76" t="s">
        <v>541</v>
      </c>
      <c r="AD95" s="76" t="s">
        <v>195</v>
      </c>
      <c r="AE95" s="76" t="s">
        <v>547</v>
      </c>
      <c r="AF95" s="76" t="s">
        <v>96</v>
      </c>
      <c r="AG95" s="82"/>
      <c r="AH95" s="60"/>
      <c r="AI95" s="75" t="s">
        <v>4446</v>
      </c>
      <c r="AJ95" s="6" t="s">
        <v>103</v>
      </c>
      <c r="AK95" s="81">
        <v>0</v>
      </c>
      <c r="AL95" s="6" t="s">
        <v>103</v>
      </c>
    </row>
    <row r="96" spans="1:39">
      <c r="A96" s="75" t="s">
        <v>4446</v>
      </c>
      <c r="B96" s="6" t="s">
        <v>93</v>
      </c>
      <c r="C96" s="76">
        <v>1208</v>
      </c>
      <c r="D96" s="76" t="s">
        <v>98</v>
      </c>
      <c r="E96" s="76" t="s">
        <v>2164</v>
      </c>
      <c r="F96" s="6" t="str">
        <f t="shared" si="40"/>
        <v>BROKERRM-A-0021AI26-M19-C9049.D</v>
      </c>
      <c r="G96" s="97" t="s">
        <v>4516</v>
      </c>
      <c r="H96" s="309" t="s">
        <v>4657</v>
      </c>
      <c r="I96" s="85" t="s">
        <v>4692</v>
      </c>
      <c r="J96" s="92">
        <v>46070</v>
      </c>
      <c r="K96" s="92" t="s">
        <v>4811</v>
      </c>
      <c r="L96" s="88" t="s">
        <v>4812</v>
      </c>
      <c r="M96" s="78" t="s">
        <v>25</v>
      </c>
      <c r="N96" s="6" t="s">
        <v>116</v>
      </c>
      <c r="O96" s="71">
        <v>0</v>
      </c>
      <c r="P96" s="71">
        <v>17090.28</v>
      </c>
      <c r="Q96" s="79">
        <v>844.52</v>
      </c>
      <c r="R96" s="79">
        <v>135.12</v>
      </c>
      <c r="S96" s="71">
        <v>0</v>
      </c>
      <c r="T96" s="79">
        <v>18069.919999999998</v>
      </c>
      <c r="U96" s="87" t="s">
        <v>24</v>
      </c>
      <c r="V96" s="84">
        <f t="shared" ref="V96:V100" si="42">T96/17.5445</f>
        <v>1029.947846903588</v>
      </c>
      <c r="W96" s="70">
        <v>46070</v>
      </c>
      <c r="X96" s="6" t="s">
        <v>437</v>
      </c>
      <c r="Y96" s="80" t="s">
        <v>178</v>
      </c>
      <c r="Z96" s="80" t="s">
        <v>121</v>
      </c>
      <c r="AA96" s="80" t="s">
        <v>122</v>
      </c>
      <c r="AB96" s="76" t="s">
        <v>539</v>
      </c>
      <c r="AC96" s="76" t="s">
        <v>540</v>
      </c>
      <c r="AD96" s="76" t="s">
        <v>25</v>
      </c>
      <c r="AE96" s="76" t="s">
        <v>544</v>
      </c>
      <c r="AF96" s="76" t="s">
        <v>96</v>
      </c>
      <c r="AG96" s="82"/>
      <c r="AH96" s="60"/>
      <c r="AI96" s="75" t="s">
        <v>4446</v>
      </c>
      <c r="AJ96" s="6" t="s">
        <v>103</v>
      </c>
      <c r="AK96" s="81">
        <v>0</v>
      </c>
      <c r="AL96" s="6" t="s">
        <v>103</v>
      </c>
    </row>
    <row r="97" spans="1:38">
      <c r="A97" s="75" t="s">
        <v>4446</v>
      </c>
      <c r="B97" s="6" t="s">
        <v>93</v>
      </c>
      <c r="C97" s="76">
        <v>1210</v>
      </c>
      <c r="D97" s="76" t="s">
        <v>98</v>
      </c>
      <c r="E97" s="76" t="s">
        <v>2164</v>
      </c>
      <c r="F97" s="6" t="str">
        <f t="shared" si="40"/>
        <v>BROKERRM-M-011-SI26-M19-B</v>
      </c>
      <c r="G97" s="97" t="s">
        <v>2736</v>
      </c>
      <c r="H97" s="309" t="s">
        <v>4659</v>
      </c>
      <c r="I97" s="85" t="s">
        <v>4692</v>
      </c>
      <c r="J97" s="92">
        <v>46069</v>
      </c>
      <c r="K97" s="92" t="s">
        <v>4816</v>
      </c>
      <c r="L97" s="88" t="s">
        <v>4817</v>
      </c>
      <c r="M97" s="78" t="s">
        <v>463</v>
      </c>
      <c r="N97" s="6" t="s">
        <v>4818</v>
      </c>
      <c r="O97" s="71">
        <v>0</v>
      </c>
      <c r="P97" s="71">
        <v>0</v>
      </c>
      <c r="Q97" s="79">
        <v>2399.4299999999998</v>
      </c>
      <c r="R97" s="79">
        <v>383.91</v>
      </c>
      <c r="S97" s="71">
        <v>0</v>
      </c>
      <c r="T97" s="79">
        <v>2783.34</v>
      </c>
      <c r="U97" s="87" t="s">
        <v>24</v>
      </c>
      <c r="V97" s="84">
        <f t="shared" si="42"/>
        <v>158.64458947248426</v>
      </c>
      <c r="W97" s="89">
        <v>46069</v>
      </c>
      <c r="X97" s="85" t="s">
        <v>437</v>
      </c>
      <c r="Y97" s="85" t="s">
        <v>129</v>
      </c>
      <c r="Z97" s="85" t="s">
        <v>239</v>
      </c>
      <c r="AA97" s="80" t="s">
        <v>122</v>
      </c>
      <c r="AB97" s="76" t="s">
        <v>539</v>
      </c>
      <c r="AC97" s="76" t="s">
        <v>540</v>
      </c>
      <c r="AD97" s="76" t="s">
        <v>174</v>
      </c>
      <c r="AE97" s="76" t="s">
        <v>546</v>
      </c>
      <c r="AF97" s="76" t="s">
        <v>96</v>
      </c>
      <c r="AG97" s="82"/>
      <c r="AH97" s="60"/>
      <c r="AI97" s="75" t="s">
        <v>4446</v>
      </c>
      <c r="AJ97" s="6" t="s">
        <v>103</v>
      </c>
      <c r="AK97" s="81">
        <v>0</v>
      </c>
      <c r="AL97" s="6" t="s">
        <v>103</v>
      </c>
    </row>
    <row r="98" spans="1:38" ht="58">
      <c r="A98" s="75" t="s">
        <v>4446</v>
      </c>
      <c r="B98" s="6" t="s">
        <v>93</v>
      </c>
      <c r="C98" s="76">
        <v>1215</v>
      </c>
      <c r="D98" s="76" t="s">
        <v>98</v>
      </c>
      <c r="E98" s="76" t="s">
        <v>2164</v>
      </c>
      <c r="F98" s="6" t="str">
        <f t="shared" si="40"/>
        <v>BROKERRM-M-014-SI26-M19-B</v>
      </c>
      <c r="G98" s="97" t="s">
        <v>4522</v>
      </c>
      <c r="H98" s="309" t="s">
        <v>4664</v>
      </c>
      <c r="I98" s="85" t="s">
        <v>4692</v>
      </c>
      <c r="J98" s="92">
        <v>46071</v>
      </c>
      <c r="K98" s="95" t="s">
        <v>4831</v>
      </c>
      <c r="L98" s="72" t="s">
        <v>4832</v>
      </c>
      <c r="M98" s="80" t="s">
        <v>463</v>
      </c>
      <c r="N98" s="80" t="s">
        <v>4833</v>
      </c>
      <c r="O98" s="71">
        <v>0</v>
      </c>
      <c r="P98" s="71">
        <v>0</v>
      </c>
      <c r="Q98" s="79">
        <v>1218.49</v>
      </c>
      <c r="R98" s="79">
        <v>194.96</v>
      </c>
      <c r="S98" s="71">
        <v>0</v>
      </c>
      <c r="T98" s="79">
        <v>1413.45</v>
      </c>
      <c r="U98" s="87" t="s">
        <v>24</v>
      </c>
      <c r="V98" s="84">
        <f t="shared" si="42"/>
        <v>80.563709424606003</v>
      </c>
      <c r="W98" s="89">
        <v>46071</v>
      </c>
      <c r="X98" s="87" t="s">
        <v>437</v>
      </c>
      <c r="Y98" s="85" t="s">
        <v>129</v>
      </c>
      <c r="Z98" s="85" t="s">
        <v>239</v>
      </c>
      <c r="AA98" s="85" t="s">
        <v>122</v>
      </c>
      <c r="AB98" s="76" t="s">
        <v>539</v>
      </c>
      <c r="AC98" s="76" t="s">
        <v>540</v>
      </c>
      <c r="AD98" s="76" t="s">
        <v>174</v>
      </c>
      <c r="AE98" s="76" t="s">
        <v>546</v>
      </c>
      <c r="AF98" s="76" t="s">
        <v>96</v>
      </c>
      <c r="AG98" s="82"/>
      <c r="AH98" s="60"/>
      <c r="AI98" s="75" t="s">
        <v>4446</v>
      </c>
      <c r="AJ98" s="6" t="s">
        <v>103</v>
      </c>
      <c r="AK98" s="81">
        <v>0</v>
      </c>
      <c r="AL98" s="6" t="s">
        <v>103</v>
      </c>
    </row>
    <row r="99" spans="1:38" ht="58">
      <c r="A99" s="75" t="s">
        <v>4446</v>
      </c>
      <c r="B99" s="6" t="s">
        <v>93</v>
      </c>
      <c r="C99" s="76">
        <v>1216</v>
      </c>
      <c r="D99" s="76" t="s">
        <v>98</v>
      </c>
      <c r="E99" s="76" t="s">
        <v>2164</v>
      </c>
      <c r="F99" s="6" t="str">
        <f t="shared" si="40"/>
        <v>BROKERRM-M-575-SI25-M19-B</v>
      </c>
      <c r="G99" s="97" t="s">
        <v>3437</v>
      </c>
      <c r="H99" s="309" t="s">
        <v>4665</v>
      </c>
      <c r="I99" s="85" t="s">
        <v>4692</v>
      </c>
      <c r="J99" s="92">
        <v>46071</v>
      </c>
      <c r="K99" s="95" t="s">
        <v>4834</v>
      </c>
      <c r="L99" s="72" t="s">
        <v>3607</v>
      </c>
      <c r="M99" s="80" t="s">
        <v>463</v>
      </c>
      <c r="N99" s="80" t="s">
        <v>3312</v>
      </c>
      <c r="O99" s="71">
        <v>0</v>
      </c>
      <c r="P99" s="71">
        <v>67556.03</v>
      </c>
      <c r="Q99" s="79">
        <v>4451.68</v>
      </c>
      <c r="R99" s="79">
        <v>712.27</v>
      </c>
      <c r="S99" s="71">
        <v>0</v>
      </c>
      <c r="T99" s="79">
        <v>72719.98</v>
      </c>
      <c r="U99" s="87" t="s">
        <v>24</v>
      </c>
      <c r="V99" s="84">
        <f t="shared" si="42"/>
        <v>4144.8875716036364</v>
      </c>
      <c r="W99" s="89">
        <v>46071</v>
      </c>
      <c r="X99" s="87" t="s">
        <v>437</v>
      </c>
      <c r="Y99" s="85" t="s">
        <v>129</v>
      </c>
      <c r="Z99" s="85" t="s">
        <v>239</v>
      </c>
      <c r="AA99" s="85" t="s">
        <v>122</v>
      </c>
      <c r="AB99" s="76" t="s">
        <v>539</v>
      </c>
      <c r="AC99" s="76" t="s">
        <v>540</v>
      </c>
      <c r="AD99" s="76" t="s">
        <v>174</v>
      </c>
      <c r="AE99" s="76" t="s">
        <v>546</v>
      </c>
      <c r="AF99" s="76" t="s">
        <v>4835</v>
      </c>
      <c r="AG99" s="80" t="s">
        <v>550</v>
      </c>
      <c r="AH99" s="60">
        <v>31500</v>
      </c>
      <c r="AI99" s="75" t="s">
        <v>4446</v>
      </c>
      <c r="AJ99" s="6" t="s">
        <v>103</v>
      </c>
      <c r="AK99" s="81">
        <v>0</v>
      </c>
      <c r="AL99" s="6" t="s">
        <v>103</v>
      </c>
    </row>
    <row r="100" spans="1:38" ht="29">
      <c r="A100" s="75" t="s">
        <v>4446</v>
      </c>
      <c r="B100" s="6" t="s">
        <v>93</v>
      </c>
      <c r="C100" s="76">
        <v>1221</v>
      </c>
      <c r="D100" s="76" t="s">
        <v>98</v>
      </c>
      <c r="E100" s="76" t="s">
        <v>2164</v>
      </c>
      <c r="F100" s="6" t="str">
        <f t="shared" ref="F100" si="43">E100&amp;G100</f>
        <v>BROKERRM-M-002-SI26-M19-L</v>
      </c>
      <c r="G100" s="97" t="s">
        <v>4527</v>
      </c>
      <c r="H100" s="309" t="s">
        <v>4670</v>
      </c>
      <c r="I100" s="85" t="s">
        <v>4692</v>
      </c>
      <c r="J100" s="92">
        <v>46072</v>
      </c>
      <c r="K100" s="95" t="s">
        <v>4845</v>
      </c>
      <c r="L100" s="73" t="s">
        <v>4846</v>
      </c>
      <c r="M100" s="73" t="s">
        <v>2525</v>
      </c>
      <c r="N100" s="73" t="s">
        <v>4846</v>
      </c>
      <c r="O100" s="71">
        <v>0</v>
      </c>
      <c r="P100" s="71">
        <v>26522.240000000002</v>
      </c>
      <c r="Q100" s="79">
        <v>2399.4299999999998</v>
      </c>
      <c r="R100" s="79">
        <v>383.91</v>
      </c>
      <c r="S100" s="71">
        <v>0</v>
      </c>
      <c r="T100" s="79">
        <v>29305.58</v>
      </c>
      <c r="U100" s="87" t="s">
        <v>24</v>
      </c>
      <c r="V100" s="84">
        <f t="shared" si="42"/>
        <v>1670.3570919661433</v>
      </c>
      <c r="W100" s="78">
        <v>46072</v>
      </c>
      <c r="X100" s="87" t="s">
        <v>580</v>
      </c>
      <c r="Y100" s="85" t="s">
        <v>2524</v>
      </c>
      <c r="Z100" s="85" t="s">
        <v>239</v>
      </c>
      <c r="AA100" s="85" t="s">
        <v>122</v>
      </c>
      <c r="AB100" s="76" t="s">
        <v>539</v>
      </c>
      <c r="AC100" s="76" t="s">
        <v>540</v>
      </c>
      <c r="AD100" s="76" t="s">
        <v>174</v>
      </c>
      <c r="AE100" s="76" t="s">
        <v>546</v>
      </c>
      <c r="AF100" s="76">
        <v>447071</v>
      </c>
      <c r="AG100" s="80" t="s">
        <v>550</v>
      </c>
      <c r="AH100" s="60">
        <v>8613</v>
      </c>
      <c r="AI100" s="75" t="s">
        <v>4446</v>
      </c>
      <c r="AJ100" s="6" t="s">
        <v>103</v>
      </c>
      <c r="AK100" s="81">
        <v>0</v>
      </c>
      <c r="AL100" s="6" t="s">
        <v>103</v>
      </c>
    </row>
    <row r="101" spans="1:38" hidden="1">
      <c r="A101" s="75" t="s">
        <v>4446</v>
      </c>
      <c r="B101" s="6" t="s">
        <v>93</v>
      </c>
      <c r="C101" s="76">
        <v>1290</v>
      </c>
      <c r="D101" s="6" t="s">
        <v>110</v>
      </c>
      <c r="E101" s="80" t="s">
        <v>2165</v>
      </c>
      <c r="F101" s="6" t="str">
        <f t="shared" ref="F101:F112" si="44">E101&amp;G101</f>
        <v>FREIGHT RM-R-010-SI26-M19</v>
      </c>
      <c r="G101" s="97" t="s">
        <v>2315</v>
      </c>
      <c r="H101" s="309">
        <v>4779</v>
      </c>
      <c r="I101" s="85" t="s">
        <v>4692</v>
      </c>
      <c r="J101" s="92">
        <v>46070</v>
      </c>
      <c r="K101" s="97"/>
      <c r="L101" s="80" t="s">
        <v>116</v>
      </c>
      <c r="M101" s="80" t="s">
        <v>174</v>
      </c>
      <c r="N101" s="80" t="s">
        <v>4906</v>
      </c>
      <c r="O101" s="71">
        <v>0</v>
      </c>
      <c r="P101" s="71">
        <v>0</v>
      </c>
      <c r="Q101" s="79">
        <v>54000</v>
      </c>
      <c r="R101" s="79">
        <v>8640</v>
      </c>
      <c r="S101" s="71">
        <v>2160</v>
      </c>
      <c r="T101" s="79">
        <v>60480</v>
      </c>
      <c r="U101" s="87" t="s">
        <v>24</v>
      </c>
      <c r="V101" s="84">
        <f t="shared" ref="V101:V107" si="45">T101/17.5445</f>
        <v>3447.234175952578</v>
      </c>
      <c r="W101" s="94">
        <v>46072</v>
      </c>
      <c r="X101" s="80" t="s">
        <v>4907</v>
      </c>
      <c r="Y101" s="80" t="s">
        <v>282</v>
      </c>
      <c r="Z101" s="80" t="s">
        <v>121</v>
      </c>
      <c r="AA101" s="80" t="s">
        <v>122</v>
      </c>
      <c r="AB101" s="76" t="s">
        <v>539</v>
      </c>
      <c r="AC101" s="76" t="s">
        <v>540</v>
      </c>
      <c r="AD101" s="76" t="s">
        <v>174</v>
      </c>
      <c r="AE101" s="76" t="s">
        <v>546</v>
      </c>
      <c r="AF101" s="76" t="s">
        <v>96</v>
      </c>
      <c r="AG101" s="82"/>
      <c r="AH101" s="60"/>
      <c r="AI101" s="75" t="s">
        <v>4446</v>
      </c>
      <c r="AJ101" s="6" t="s">
        <v>103</v>
      </c>
      <c r="AK101" s="81">
        <v>0</v>
      </c>
      <c r="AL101" s="6" t="s">
        <v>103</v>
      </c>
    </row>
    <row r="102" spans="1:38" hidden="1">
      <c r="A102" s="75" t="s">
        <v>4446</v>
      </c>
      <c r="B102" s="6" t="s">
        <v>93</v>
      </c>
      <c r="C102" s="76">
        <v>1291</v>
      </c>
      <c r="D102" s="6" t="s">
        <v>110</v>
      </c>
      <c r="E102" s="80" t="s">
        <v>2165</v>
      </c>
      <c r="F102" s="6" t="str">
        <f t="shared" si="44"/>
        <v>FREIGHT RM-R-015-SI26-M19</v>
      </c>
      <c r="G102" s="97" t="s">
        <v>1743</v>
      </c>
      <c r="H102" s="309">
        <v>4779</v>
      </c>
      <c r="I102" s="85" t="s">
        <v>4692</v>
      </c>
      <c r="J102" s="92">
        <v>46070</v>
      </c>
      <c r="K102" s="97"/>
      <c r="L102" s="80" t="s">
        <v>4908</v>
      </c>
      <c r="M102" s="80" t="s">
        <v>174</v>
      </c>
      <c r="N102" s="80" t="s">
        <v>4909</v>
      </c>
      <c r="O102" s="71">
        <v>0</v>
      </c>
      <c r="P102" s="71">
        <v>0</v>
      </c>
      <c r="Q102" s="71">
        <v>0</v>
      </c>
      <c r="R102" s="71">
        <v>0</v>
      </c>
      <c r="S102" s="71">
        <v>0</v>
      </c>
      <c r="T102" s="71">
        <v>0</v>
      </c>
      <c r="U102" s="87" t="s">
        <v>24</v>
      </c>
      <c r="V102" s="84">
        <f t="shared" si="45"/>
        <v>0</v>
      </c>
      <c r="W102" s="94">
        <v>46072</v>
      </c>
      <c r="X102" s="80" t="s">
        <v>4907</v>
      </c>
      <c r="Y102" s="80" t="s">
        <v>282</v>
      </c>
      <c r="Z102" s="80" t="s">
        <v>121</v>
      </c>
      <c r="AA102" s="80" t="s">
        <v>122</v>
      </c>
      <c r="AB102" s="76" t="s">
        <v>539</v>
      </c>
      <c r="AC102" s="76" t="s">
        <v>540</v>
      </c>
      <c r="AD102" s="76" t="s">
        <v>174</v>
      </c>
      <c r="AE102" s="76" t="s">
        <v>546</v>
      </c>
      <c r="AF102" s="76" t="s">
        <v>96</v>
      </c>
      <c r="AG102" s="82"/>
      <c r="AH102" s="60"/>
      <c r="AI102" s="75" t="s">
        <v>4446</v>
      </c>
      <c r="AJ102" s="6" t="s">
        <v>103</v>
      </c>
      <c r="AK102" s="81">
        <v>0</v>
      </c>
      <c r="AL102" s="6" t="s">
        <v>103</v>
      </c>
    </row>
    <row r="103" spans="1:38" hidden="1">
      <c r="A103" s="75" t="s">
        <v>4446</v>
      </c>
      <c r="B103" s="6" t="s">
        <v>93</v>
      </c>
      <c r="C103" s="76">
        <v>1292</v>
      </c>
      <c r="D103" s="6" t="s">
        <v>110</v>
      </c>
      <c r="E103" s="80" t="s">
        <v>2165</v>
      </c>
      <c r="F103" s="6" t="str">
        <f t="shared" si="44"/>
        <v>FREIGHT RM-M-235-SI25-M19-L</v>
      </c>
      <c r="G103" s="97" t="s">
        <v>2169</v>
      </c>
      <c r="H103" s="309">
        <v>4782</v>
      </c>
      <c r="I103" s="85" t="s">
        <v>4692</v>
      </c>
      <c r="J103" s="92">
        <v>46071</v>
      </c>
      <c r="K103" s="97" t="s">
        <v>4910</v>
      </c>
      <c r="L103" s="80" t="s">
        <v>116</v>
      </c>
      <c r="M103" s="80" t="s">
        <v>174</v>
      </c>
      <c r="N103" s="80" t="s">
        <v>291</v>
      </c>
      <c r="O103" s="71">
        <v>0</v>
      </c>
      <c r="P103" s="71">
        <v>0</v>
      </c>
      <c r="Q103" s="79">
        <v>27750</v>
      </c>
      <c r="R103" s="79">
        <v>4440</v>
      </c>
      <c r="S103" s="71">
        <v>1110</v>
      </c>
      <c r="T103" s="79">
        <v>31080</v>
      </c>
      <c r="U103" s="87" t="s">
        <v>24</v>
      </c>
      <c r="V103" s="84">
        <f t="shared" si="45"/>
        <v>1771.4953404200746</v>
      </c>
      <c r="W103" s="94">
        <v>46071</v>
      </c>
      <c r="X103" s="80" t="s">
        <v>120</v>
      </c>
      <c r="Y103" s="80" t="s">
        <v>282</v>
      </c>
      <c r="Z103" s="80" t="s">
        <v>121</v>
      </c>
      <c r="AA103" s="80" t="s">
        <v>122</v>
      </c>
      <c r="AB103" s="76" t="s">
        <v>539</v>
      </c>
      <c r="AC103" s="76" t="s">
        <v>540</v>
      </c>
      <c r="AD103" s="76" t="s">
        <v>174</v>
      </c>
      <c r="AE103" s="76" t="s">
        <v>546</v>
      </c>
      <c r="AF103" s="76" t="s">
        <v>96</v>
      </c>
      <c r="AG103" s="82"/>
      <c r="AH103" s="60"/>
      <c r="AI103" s="75" t="s">
        <v>4446</v>
      </c>
      <c r="AJ103" s="6" t="s">
        <v>103</v>
      </c>
      <c r="AK103" s="81">
        <v>0</v>
      </c>
      <c r="AL103" s="6" t="s">
        <v>103</v>
      </c>
    </row>
    <row r="104" spans="1:38" hidden="1">
      <c r="A104" s="75" t="s">
        <v>4446</v>
      </c>
      <c r="B104" s="6" t="s">
        <v>93</v>
      </c>
      <c r="C104" s="76">
        <v>1293</v>
      </c>
      <c r="D104" s="6" t="s">
        <v>110</v>
      </c>
      <c r="E104" s="80" t="s">
        <v>2165</v>
      </c>
      <c r="F104" s="6" t="str">
        <f t="shared" si="44"/>
        <v>FREIGHT RM-R-024-SI26-M19</v>
      </c>
      <c r="G104" s="97" t="s">
        <v>3463</v>
      </c>
      <c r="H104" s="309">
        <v>4784</v>
      </c>
      <c r="I104" s="85" t="s">
        <v>4692</v>
      </c>
      <c r="J104" s="92">
        <v>46071</v>
      </c>
      <c r="K104" s="95"/>
      <c r="L104" s="80" t="s">
        <v>4911</v>
      </c>
      <c r="M104" s="80" t="s">
        <v>174</v>
      </c>
      <c r="N104" s="80" t="s">
        <v>4912</v>
      </c>
      <c r="O104" s="71">
        <v>0</v>
      </c>
      <c r="P104" s="71">
        <v>0</v>
      </c>
      <c r="Q104" s="79">
        <v>54000</v>
      </c>
      <c r="R104" s="79">
        <v>8640</v>
      </c>
      <c r="S104" s="71">
        <v>2160</v>
      </c>
      <c r="T104" s="79">
        <v>60480</v>
      </c>
      <c r="U104" s="87" t="s">
        <v>24</v>
      </c>
      <c r="V104" s="84">
        <f t="shared" si="45"/>
        <v>3447.234175952578</v>
      </c>
      <c r="W104" s="94">
        <v>46072</v>
      </c>
      <c r="X104" s="80" t="s">
        <v>4913</v>
      </c>
      <c r="Y104" s="80" t="s">
        <v>282</v>
      </c>
      <c r="Z104" s="80" t="s">
        <v>121</v>
      </c>
      <c r="AA104" s="80" t="s">
        <v>122</v>
      </c>
      <c r="AB104" s="76" t="s">
        <v>539</v>
      </c>
      <c r="AC104" s="76" t="s">
        <v>540</v>
      </c>
      <c r="AD104" s="76" t="s">
        <v>174</v>
      </c>
      <c r="AE104" s="76" t="s">
        <v>546</v>
      </c>
      <c r="AF104" s="76" t="s">
        <v>96</v>
      </c>
      <c r="AG104" s="82"/>
      <c r="AH104" s="60"/>
      <c r="AI104" s="75" t="s">
        <v>4446</v>
      </c>
      <c r="AJ104" s="6" t="s">
        <v>103</v>
      </c>
      <c r="AK104" s="81">
        <v>0</v>
      </c>
      <c r="AL104" s="6" t="s">
        <v>103</v>
      </c>
    </row>
    <row r="105" spans="1:38" hidden="1">
      <c r="A105" s="75" t="s">
        <v>4446</v>
      </c>
      <c r="B105" s="6" t="s">
        <v>93</v>
      </c>
      <c r="C105" s="76">
        <v>1294</v>
      </c>
      <c r="D105" s="6" t="s">
        <v>110</v>
      </c>
      <c r="E105" s="80" t="s">
        <v>2165</v>
      </c>
      <c r="F105" s="6" t="str">
        <f t="shared" si="44"/>
        <v>FREIGHT RM-R-016-SI26-M19</v>
      </c>
      <c r="G105" s="97" t="s">
        <v>2767</v>
      </c>
      <c r="H105" s="309">
        <v>4784</v>
      </c>
      <c r="I105" s="85" t="s">
        <v>4692</v>
      </c>
      <c r="J105" s="92">
        <v>46071</v>
      </c>
      <c r="K105" s="97"/>
      <c r="L105" s="80" t="s">
        <v>116</v>
      </c>
      <c r="M105" s="80" t="s">
        <v>174</v>
      </c>
      <c r="N105" s="80" t="s">
        <v>4914</v>
      </c>
      <c r="O105" s="71">
        <v>0</v>
      </c>
      <c r="P105" s="71">
        <v>0</v>
      </c>
      <c r="Q105" s="71">
        <v>0</v>
      </c>
      <c r="R105" s="71">
        <v>0</v>
      </c>
      <c r="S105" s="71">
        <v>0</v>
      </c>
      <c r="T105" s="71">
        <v>0</v>
      </c>
      <c r="U105" s="87" t="s">
        <v>24</v>
      </c>
      <c r="V105" s="84">
        <f t="shared" si="45"/>
        <v>0</v>
      </c>
      <c r="W105" s="94">
        <v>46072</v>
      </c>
      <c r="X105" s="80" t="s">
        <v>4915</v>
      </c>
      <c r="Y105" s="80" t="s">
        <v>282</v>
      </c>
      <c r="Z105" s="80" t="s">
        <v>121</v>
      </c>
      <c r="AA105" s="80" t="s">
        <v>122</v>
      </c>
      <c r="AB105" s="76" t="s">
        <v>539</v>
      </c>
      <c r="AC105" s="76" t="s">
        <v>540</v>
      </c>
      <c r="AD105" s="76" t="s">
        <v>174</v>
      </c>
      <c r="AE105" s="76" t="s">
        <v>546</v>
      </c>
      <c r="AF105" s="76" t="s">
        <v>96</v>
      </c>
      <c r="AG105" s="82"/>
      <c r="AH105" s="60"/>
      <c r="AI105" s="75" t="s">
        <v>4446</v>
      </c>
      <c r="AJ105" s="6" t="s">
        <v>103</v>
      </c>
      <c r="AK105" s="81">
        <v>0</v>
      </c>
      <c r="AL105" s="6" t="s">
        <v>103</v>
      </c>
    </row>
    <row r="106" spans="1:38" hidden="1">
      <c r="A106" s="75" t="s">
        <v>4446</v>
      </c>
      <c r="B106" s="6" t="s">
        <v>93</v>
      </c>
      <c r="C106" s="76">
        <v>1295</v>
      </c>
      <c r="D106" s="6" t="s">
        <v>110</v>
      </c>
      <c r="E106" s="80" t="s">
        <v>2165</v>
      </c>
      <c r="F106" s="6" t="str">
        <f t="shared" si="44"/>
        <v>FREIGHT FG-A-0016-SE26-M19</v>
      </c>
      <c r="G106" s="97" t="s">
        <v>4578</v>
      </c>
      <c r="H106" s="309">
        <v>4793</v>
      </c>
      <c r="I106" s="85" t="s">
        <v>4692</v>
      </c>
      <c r="J106" s="92">
        <v>46073</v>
      </c>
      <c r="K106" s="97"/>
      <c r="L106" s="80" t="s">
        <v>116</v>
      </c>
      <c r="M106" s="80" t="s">
        <v>543</v>
      </c>
      <c r="N106" s="80" t="s">
        <v>4916</v>
      </c>
      <c r="O106" s="71">
        <v>0</v>
      </c>
      <c r="P106" s="71">
        <v>0</v>
      </c>
      <c r="Q106" s="79">
        <v>58000</v>
      </c>
      <c r="R106" s="79">
        <v>9280</v>
      </c>
      <c r="S106" s="71">
        <v>2320</v>
      </c>
      <c r="T106" s="79">
        <v>64960</v>
      </c>
      <c r="U106" s="87" t="s">
        <v>24</v>
      </c>
      <c r="V106" s="84">
        <f t="shared" si="45"/>
        <v>3702.584855652769</v>
      </c>
      <c r="W106" s="94">
        <v>46072</v>
      </c>
      <c r="X106" s="80" t="s">
        <v>122</v>
      </c>
      <c r="Y106" s="80" t="s">
        <v>121</v>
      </c>
      <c r="Z106" s="80" t="s">
        <v>282</v>
      </c>
      <c r="AA106" s="80" t="s">
        <v>122</v>
      </c>
      <c r="AB106" s="76" t="s">
        <v>539</v>
      </c>
      <c r="AC106" s="76" t="s">
        <v>541</v>
      </c>
      <c r="AD106" s="76" t="s">
        <v>543</v>
      </c>
      <c r="AE106" s="76" t="s">
        <v>549</v>
      </c>
      <c r="AF106" s="76" t="s">
        <v>96</v>
      </c>
      <c r="AG106" s="82"/>
      <c r="AH106" s="60"/>
      <c r="AI106" s="75" t="s">
        <v>4446</v>
      </c>
      <c r="AJ106" s="6" t="s">
        <v>103</v>
      </c>
      <c r="AK106" s="81">
        <v>0</v>
      </c>
      <c r="AL106" s="6" t="s">
        <v>103</v>
      </c>
    </row>
    <row r="107" spans="1:38" hidden="1">
      <c r="A107" s="75" t="s">
        <v>4446</v>
      </c>
      <c r="B107" s="6" t="s">
        <v>93</v>
      </c>
      <c r="C107" s="76">
        <v>1296</v>
      </c>
      <c r="D107" s="6" t="s">
        <v>110</v>
      </c>
      <c r="E107" s="80" t="s">
        <v>2165</v>
      </c>
      <c r="F107" s="6" t="str">
        <f t="shared" si="44"/>
        <v>FREIGHT FG-A-0012-SE26-M19</v>
      </c>
      <c r="G107" s="97" t="s">
        <v>4579</v>
      </c>
      <c r="H107" s="309">
        <v>4793</v>
      </c>
      <c r="I107" s="85" t="s">
        <v>4692</v>
      </c>
      <c r="J107" s="92">
        <v>46073</v>
      </c>
      <c r="K107" s="95"/>
      <c r="L107" s="80" t="s">
        <v>116</v>
      </c>
      <c r="M107" s="80" t="s">
        <v>543</v>
      </c>
      <c r="N107" s="80" t="s">
        <v>4917</v>
      </c>
      <c r="O107" s="71">
        <v>0</v>
      </c>
      <c r="P107" s="71">
        <v>0</v>
      </c>
      <c r="Q107" s="71">
        <v>0</v>
      </c>
      <c r="R107" s="71">
        <v>0</v>
      </c>
      <c r="S107" s="71">
        <v>0</v>
      </c>
      <c r="T107" s="71">
        <v>0</v>
      </c>
      <c r="U107" s="87" t="s">
        <v>24</v>
      </c>
      <c r="V107" s="84">
        <f t="shared" si="45"/>
        <v>0</v>
      </c>
      <c r="W107" s="94">
        <v>46072</v>
      </c>
      <c r="X107" s="80" t="s">
        <v>122</v>
      </c>
      <c r="Y107" s="80" t="s">
        <v>121</v>
      </c>
      <c r="Z107" s="80" t="s">
        <v>282</v>
      </c>
      <c r="AA107" s="80" t="s">
        <v>122</v>
      </c>
      <c r="AB107" s="76" t="s">
        <v>539</v>
      </c>
      <c r="AC107" s="76" t="s">
        <v>541</v>
      </c>
      <c r="AD107" s="76" t="s">
        <v>543</v>
      </c>
      <c r="AE107" s="76" t="s">
        <v>549</v>
      </c>
      <c r="AF107" s="76" t="s">
        <v>96</v>
      </c>
      <c r="AG107" s="82"/>
      <c r="AH107" s="60"/>
      <c r="AI107" s="75" t="s">
        <v>4446</v>
      </c>
      <c r="AJ107" s="6" t="s">
        <v>103</v>
      </c>
      <c r="AK107" s="81">
        <v>0</v>
      </c>
      <c r="AL107" s="6" t="s">
        <v>103</v>
      </c>
    </row>
    <row r="108" spans="1:38" hidden="1">
      <c r="A108" s="75" t="s">
        <v>4947</v>
      </c>
      <c r="B108" s="6" t="s">
        <v>93</v>
      </c>
      <c r="C108" s="76">
        <v>1330</v>
      </c>
      <c r="D108" s="80" t="s">
        <v>590</v>
      </c>
      <c r="E108" s="80" t="s">
        <v>2163</v>
      </c>
      <c r="F108" s="6" t="str">
        <f t="shared" si="44"/>
        <v>FREIGHTRM-V-034-V1I26-M19.4</v>
      </c>
      <c r="G108" s="95" t="s">
        <v>4988</v>
      </c>
      <c r="H108" s="95" t="s">
        <v>4989</v>
      </c>
      <c r="I108" s="85" t="s">
        <v>4692</v>
      </c>
      <c r="J108" s="92">
        <v>46080</v>
      </c>
      <c r="K108" s="95" t="s">
        <v>5211</v>
      </c>
      <c r="L108" s="80">
        <v>6690</v>
      </c>
      <c r="M108" s="80" t="s">
        <v>1870</v>
      </c>
      <c r="N108" s="80" t="s">
        <v>1150</v>
      </c>
      <c r="O108" s="71">
        <v>0</v>
      </c>
      <c r="P108" s="71">
        <v>0</v>
      </c>
      <c r="Q108" s="79">
        <v>10800</v>
      </c>
      <c r="R108" s="79">
        <v>1728</v>
      </c>
      <c r="S108" s="71">
        <v>0</v>
      </c>
      <c r="T108" s="79">
        <v>12528</v>
      </c>
      <c r="U108" s="80" t="s">
        <v>24</v>
      </c>
      <c r="V108" s="84">
        <f t="shared" ref="V108:V109" si="46">T108/17.5037</f>
        <v>715.73438758662462</v>
      </c>
      <c r="W108" s="78">
        <v>46081</v>
      </c>
      <c r="X108" s="80" t="s">
        <v>1135</v>
      </c>
      <c r="Y108" s="80" t="s">
        <v>1136</v>
      </c>
      <c r="Z108" s="80" t="s">
        <v>1137</v>
      </c>
      <c r="AA108" s="80" t="s">
        <v>121</v>
      </c>
      <c r="AB108" s="76" t="s">
        <v>539</v>
      </c>
      <c r="AC108" s="76" t="s">
        <v>540</v>
      </c>
      <c r="AD108" s="76" t="s">
        <v>173</v>
      </c>
      <c r="AE108" s="76" t="s">
        <v>548</v>
      </c>
      <c r="AF108" s="76" t="s">
        <v>96</v>
      </c>
      <c r="AG108" s="82"/>
      <c r="AH108" s="60"/>
      <c r="AI108" s="75" t="s">
        <v>4947</v>
      </c>
      <c r="AJ108" s="6" t="s">
        <v>103</v>
      </c>
      <c r="AK108" s="81">
        <v>0</v>
      </c>
      <c r="AL108" s="6" t="s">
        <v>103</v>
      </c>
    </row>
    <row r="109" spans="1:38" hidden="1">
      <c r="A109" s="75" t="s">
        <v>4947</v>
      </c>
      <c r="B109" s="6" t="s">
        <v>93</v>
      </c>
      <c r="C109" s="76">
        <v>1333</v>
      </c>
      <c r="D109" s="80" t="s">
        <v>590</v>
      </c>
      <c r="E109" s="80" t="s">
        <v>2163</v>
      </c>
      <c r="F109" s="6" t="str">
        <f t="shared" si="44"/>
        <v>FREIGHTRM-V-034-V1I26-M19.4</v>
      </c>
      <c r="G109" s="95" t="s">
        <v>4988</v>
      </c>
      <c r="H109" s="95" t="s">
        <v>4994</v>
      </c>
      <c r="I109" s="85" t="s">
        <v>4692</v>
      </c>
      <c r="J109" s="92">
        <v>46080</v>
      </c>
      <c r="K109" s="95" t="s">
        <v>3556</v>
      </c>
      <c r="L109" s="80">
        <v>6816</v>
      </c>
      <c r="M109" s="80" t="s">
        <v>1870</v>
      </c>
      <c r="N109" s="80" t="s">
        <v>1150</v>
      </c>
      <c r="O109" s="71">
        <v>0</v>
      </c>
      <c r="P109" s="71">
        <v>0</v>
      </c>
      <c r="Q109" s="79">
        <v>10800</v>
      </c>
      <c r="R109" s="79">
        <v>1728</v>
      </c>
      <c r="S109" s="71">
        <v>0</v>
      </c>
      <c r="T109" s="79">
        <v>12528</v>
      </c>
      <c r="U109" s="80" t="s">
        <v>24</v>
      </c>
      <c r="V109" s="84">
        <f t="shared" si="46"/>
        <v>715.73438758662462</v>
      </c>
      <c r="W109" s="78">
        <v>46081</v>
      </c>
      <c r="X109" s="80" t="s">
        <v>1135</v>
      </c>
      <c r="Y109" s="80" t="s">
        <v>1136</v>
      </c>
      <c r="Z109" s="80" t="s">
        <v>1137</v>
      </c>
      <c r="AA109" s="80" t="s">
        <v>121</v>
      </c>
      <c r="AB109" s="76" t="s">
        <v>539</v>
      </c>
      <c r="AC109" s="76" t="s">
        <v>540</v>
      </c>
      <c r="AD109" s="76" t="s">
        <v>173</v>
      </c>
      <c r="AE109" s="76" t="s">
        <v>548</v>
      </c>
      <c r="AF109" s="76" t="s">
        <v>96</v>
      </c>
      <c r="AG109" s="82"/>
      <c r="AH109" s="60"/>
      <c r="AI109" s="75" t="s">
        <v>4947</v>
      </c>
      <c r="AJ109" s="6" t="s">
        <v>103</v>
      </c>
      <c r="AK109" s="81">
        <v>0</v>
      </c>
      <c r="AL109" s="6" t="s">
        <v>103</v>
      </c>
    </row>
    <row r="110" spans="1:38" hidden="1">
      <c r="A110" s="75" t="s">
        <v>4947</v>
      </c>
      <c r="B110" s="6" t="s">
        <v>93</v>
      </c>
      <c r="C110" s="76">
        <v>1334</v>
      </c>
      <c r="D110" s="80" t="s">
        <v>590</v>
      </c>
      <c r="E110" s="80" t="s">
        <v>2163</v>
      </c>
      <c r="F110" s="6" t="str">
        <f t="shared" si="44"/>
        <v>FREIGHTFG-R-2145LE25.M19</v>
      </c>
      <c r="G110" s="95" t="s">
        <v>4995</v>
      </c>
      <c r="H110" s="95" t="s">
        <v>4996</v>
      </c>
      <c r="I110" s="85" t="s">
        <v>4692</v>
      </c>
      <c r="J110" s="92">
        <v>46079</v>
      </c>
      <c r="K110" s="95" t="s">
        <v>5213</v>
      </c>
      <c r="L110" s="80">
        <v>6820</v>
      </c>
      <c r="M110" s="80" t="s">
        <v>1264</v>
      </c>
      <c r="N110" s="80" t="s">
        <v>5214</v>
      </c>
      <c r="O110" s="71">
        <v>0</v>
      </c>
      <c r="P110" s="71">
        <v>0</v>
      </c>
      <c r="Q110" s="79">
        <v>5900</v>
      </c>
      <c r="R110" s="79">
        <v>944</v>
      </c>
      <c r="S110" s="71">
        <v>236</v>
      </c>
      <c r="T110" s="79">
        <v>6608</v>
      </c>
      <c r="U110" s="80" t="s">
        <v>118</v>
      </c>
      <c r="V110" s="84">
        <f>T110</f>
        <v>6608</v>
      </c>
      <c r="W110" s="78">
        <v>46080</v>
      </c>
      <c r="X110" s="80" t="s">
        <v>4738</v>
      </c>
      <c r="Y110" s="80" t="s">
        <v>1137</v>
      </c>
      <c r="Z110" s="80" t="s">
        <v>4739</v>
      </c>
      <c r="AA110" s="80" t="s">
        <v>121</v>
      </c>
      <c r="AB110" s="76" t="s">
        <v>539</v>
      </c>
      <c r="AC110" s="76" t="s">
        <v>541</v>
      </c>
      <c r="AD110" s="76" t="s">
        <v>195</v>
      </c>
      <c r="AE110" s="76" t="s">
        <v>547</v>
      </c>
      <c r="AF110" s="76" t="s">
        <v>96</v>
      </c>
      <c r="AG110" s="82"/>
      <c r="AH110" s="60"/>
      <c r="AI110" s="75" t="s">
        <v>4947</v>
      </c>
      <c r="AJ110" s="6" t="s">
        <v>103</v>
      </c>
      <c r="AK110" s="81">
        <v>0</v>
      </c>
      <c r="AL110" s="6" t="s">
        <v>103</v>
      </c>
    </row>
    <row r="111" spans="1:38" hidden="1">
      <c r="A111" s="75" t="s">
        <v>4947</v>
      </c>
      <c r="B111" s="6" t="s">
        <v>93</v>
      </c>
      <c r="C111" s="76">
        <v>1335</v>
      </c>
      <c r="D111" s="80" t="s">
        <v>590</v>
      </c>
      <c r="E111" s="80" t="s">
        <v>2163</v>
      </c>
      <c r="F111" s="6" t="str">
        <f t="shared" si="44"/>
        <v>FREIGHTRM-V-041-V1I26-M19.2</v>
      </c>
      <c r="G111" s="95" t="s">
        <v>4997</v>
      </c>
      <c r="H111" s="95" t="s">
        <v>4998</v>
      </c>
      <c r="I111" s="85" t="s">
        <v>4692</v>
      </c>
      <c r="J111" s="92">
        <v>46080</v>
      </c>
      <c r="K111" s="95" t="s">
        <v>5215</v>
      </c>
      <c r="L111" s="80">
        <v>6849</v>
      </c>
      <c r="M111" s="80" t="s">
        <v>5216</v>
      </c>
      <c r="N111" s="80" t="s">
        <v>1134</v>
      </c>
      <c r="O111" s="71">
        <v>0</v>
      </c>
      <c r="P111" s="71">
        <v>0</v>
      </c>
      <c r="Q111" s="79">
        <v>2000</v>
      </c>
      <c r="R111" s="79">
        <v>320</v>
      </c>
      <c r="S111" s="71">
        <v>80</v>
      </c>
      <c r="T111" s="79">
        <v>2240</v>
      </c>
      <c r="U111" s="80" t="s">
        <v>24</v>
      </c>
      <c r="V111" s="84">
        <f t="shared" ref="V111:V112" si="47">T111/17.5037</f>
        <v>127.97294286350886</v>
      </c>
      <c r="W111" s="78">
        <v>46081</v>
      </c>
      <c r="X111" s="80" t="s">
        <v>1135</v>
      </c>
      <c r="Y111" s="80" t="s">
        <v>4732</v>
      </c>
      <c r="Z111" s="80" t="s">
        <v>1137</v>
      </c>
      <c r="AA111" s="80" t="s">
        <v>121</v>
      </c>
      <c r="AB111" s="76" t="s">
        <v>539</v>
      </c>
      <c r="AC111" s="76" t="s">
        <v>540</v>
      </c>
      <c r="AD111" s="76" t="s">
        <v>173</v>
      </c>
      <c r="AE111" s="76" t="s">
        <v>548</v>
      </c>
      <c r="AF111" s="76" t="s">
        <v>96</v>
      </c>
      <c r="AG111" s="82"/>
      <c r="AH111" s="60"/>
      <c r="AI111" s="75" t="s">
        <v>4947</v>
      </c>
      <c r="AJ111" s="6" t="s">
        <v>103</v>
      </c>
      <c r="AK111" s="81">
        <v>0</v>
      </c>
      <c r="AL111" s="6" t="s">
        <v>103</v>
      </c>
    </row>
    <row r="112" spans="1:38" hidden="1">
      <c r="A112" s="75" t="s">
        <v>4947</v>
      </c>
      <c r="B112" s="6" t="s">
        <v>93</v>
      </c>
      <c r="C112" s="76">
        <v>1336</v>
      </c>
      <c r="D112" s="80" t="s">
        <v>590</v>
      </c>
      <c r="E112" s="80" t="s">
        <v>2163</v>
      </c>
      <c r="F112" s="6" t="str">
        <f t="shared" si="44"/>
        <v>FREIGHTRM-V-041-V1I26-M19.2</v>
      </c>
      <c r="G112" s="95" t="s">
        <v>4997</v>
      </c>
      <c r="H112" s="95" t="s">
        <v>4999</v>
      </c>
      <c r="I112" s="85" t="s">
        <v>4692</v>
      </c>
      <c r="J112" s="92">
        <v>46080</v>
      </c>
      <c r="K112" s="95" t="s">
        <v>5215</v>
      </c>
      <c r="L112" s="80">
        <v>6737</v>
      </c>
      <c r="M112" s="80" t="s">
        <v>5216</v>
      </c>
      <c r="N112" s="80" t="s">
        <v>1134</v>
      </c>
      <c r="O112" s="71">
        <v>0</v>
      </c>
      <c r="P112" s="71">
        <v>0</v>
      </c>
      <c r="Q112" s="79">
        <v>2000</v>
      </c>
      <c r="R112" s="79">
        <v>320</v>
      </c>
      <c r="S112" s="71">
        <v>80</v>
      </c>
      <c r="T112" s="79">
        <v>2240</v>
      </c>
      <c r="U112" s="80" t="s">
        <v>24</v>
      </c>
      <c r="V112" s="84">
        <f t="shared" si="47"/>
        <v>127.97294286350886</v>
      </c>
      <c r="W112" s="78">
        <v>46081</v>
      </c>
      <c r="X112" s="80" t="s">
        <v>1135</v>
      </c>
      <c r="Y112" s="80" t="s">
        <v>4732</v>
      </c>
      <c r="Z112" s="80" t="s">
        <v>1137</v>
      </c>
      <c r="AA112" s="80" t="s">
        <v>121</v>
      </c>
      <c r="AB112" s="76" t="s">
        <v>539</v>
      </c>
      <c r="AC112" s="76" t="s">
        <v>540</v>
      </c>
      <c r="AD112" s="76" t="s">
        <v>173</v>
      </c>
      <c r="AE112" s="76" t="s">
        <v>548</v>
      </c>
      <c r="AF112" s="76" t="s">
        <v>96</v>
      </c>
      <c r="AG112" s="82"/>
      <c r="AH112" s="60"/>
      <c r="AI112" s="75" t="s">
        <v>4947</v>
      </c>
      <c r="AJ112" s="6" t="s">
        <v>103</v>
      </c>
      <c r="AK112" s="81">
        <v>0</v>
      </c>
      <c r="AL112" s="6" t="s">
        <v>103</v>
      </c>
    </row>
    <row r="113" spans="1:38">
      <c r="A113" s="75" t="s">
        <v>4947</v>
      </c>
      <c r="B113" s="6" t="s">
        <v>93</v>
      </c>
      <c r="C113" s="76">
        <v>1361</v>
      </c>
      <c r="D113" s="76" t="s">
        <v>98</v>
      </c>
      <c r="E113" s="76" t="s">
        <v>2164</v>
      </c>
      <c r="F113" s="6" t="str">
        <f t="shared" ref="F113:F119" si="48">E113&amp;G113</f>
        <v>BROKERRM-M-014-SI26-M19-B</v>
      </c>
      <c r="G113" s="97" t="s">
        <v>4522</v>
      </c>
      <c r="H113" s="95" t="s">
        <v>5044</v>
      </c>
      <c r="I113" s="85" t="s">
        <v>4692</v>
      </c>
      <c r="J113" s="92">
        <v>46078</v>
      </c>
      <c r="K113" s="92" t="s">
        <v>5257</v>
      </c>
      <c r="L113" s="88" t="s">
        <v>4832</v>
      </c>
      <c r="M113" s="78" t="s">
        <v>5248</v>
      </c>
      <c r="N113" s="80" t="s">
        <v>4833</v>
      </c>
      <c r="O113" s="71">
        <v>0</v>
      </c>
      <c r="P113" s="71">
        <v>18498.04</v>
      </c>
      <c r="Q113" s="79">
        <v>3363.17</v>
      </c>
      <c r="R113" s="79">
        <v>538.11</v>
      </c>
      <c r="S113" s="71">
        <v>0</v>
      </c>
      <c r="T113" s="79">
        <v>22399.32</v>
      </c>
      <c r="U113" s="87" t="s">
        <v>24</v>
      </c>
      <c r="V113" s="84">
        <f t="shared" ref="V113:V119" si="49">T113/17.5037</f>
        <v>1279.6905797060051</v>
      </c>
      <c r="W113" s="89">
        <v>46078</v>
      </c>
      <c r="X113" s="85" t="s">
        <v>437</v>
      </c>
      <c r="Y113" s="85" t="s">
        <v>129</v>
      </c>
      <c r="Z113" s="85" t="s">
        <v>239</v>
      </c>
      <c r="AA113" s="80" t="s">
        <v>122</v>
      </c>
      <c r="AB113" s="76" t="s">
        <v>539</v>
      </c>
      <c r="AC113" s="76" t="s">
        <v>540</v>
      </c>
      <c r="AD113" s="76" t="s">
        <v>174</v>
      </c>
      <c r="AE113" s="76" t="s">
        <v>546</v>
      </c>
      <c r="AF113" s="76" t="s">
        <v>96</v>
      </c>
      <c r="AG113" s="82"/>
      <c r="AH113" s="60"/>
      <c r="AI113" s="75" t="s">
        <v>4947</v>
      </c>
      <c r="AJ113" s="6" t="s">
        <v>103</v>
      </c>
      <c r="AK113" s="81">
        <v>0</v>
      </c>
      <c r="AL113" s="6" t="s">
        <v>103</v>
      </c>
    </row>
    <row r="114" spans="1:38" ht="58">
      <c r="A114" s="75" t="s">
        <v>4947</v>
      </c>
      <c r="B114" s="6" t="s">
        <v>93</v>
      </c>
      <c r="C114" s="76">
        <v>1373</v>
      </c>
      <c r="D114" s="76" t="s">
        <v>98</v>
      </c>
      <c r="E114" s="76" t="s">
        <v>2164</v>
      </c>
      <c r="F114" s="6" t="str">
        <f t="shared" si="48"/>
        <v>BROKERRM-M-583-SI25-M19-B</v>
      </c>
      <c r="G114" s="97" t="s">
        <v>3442</v>
      </c>
      <c r="H114" s="95" t="s">
        <v>5061</v>
      </c>
      <c r="I114" s="85" t="s">
        <v>4692</v>
      </c>
      <c r="J114" s="92">
        <v>46079</v>
      </c>
      <c r="K114" s="95" t="s">
        <v>5278</v>
      </c>
      <c r="L114" s="73" t="s">
        <v>3612</v>
      </c>
      <c r="M114" s="78" t="s">
        <v>5248</v>
      </c>
      <c r="N114" s="73" t="s">
        <v>3613</v>
      </c>
      <c r="O114" s="71">
        <v>0</v>
      </c>
      <c r="P114" s="71">
        <v>12005.64</v>
      </c>
      <c r="Q114" s="79">
        <v>3519.98</v>
      </c>
      <c r="R114" s="79">
        <v>563.20000000000005</v>
      </c>
      <c r="S114" s="71">
        <v>0</v>
      </c>
      <c r="T114" s="79">
        <v>16088.82</v>
      </c>
      <c r="U114" s="87" t="s">
        <v>24</v>
      </c>
      <c r="V114" s="84">
        <f t="shared" si="49"/>
        <v>919.16680473271367</v>
      </c>
      <c r="W114" s="78">
        <v>46079</v>
      </c>
      <c r="X114" s="87" t="s">
        <v>437</v>
      </c>
      <c r="Y114" s="85" t="s">
        <v>129</v>
      </c>
      <c r="Z114" s="85" t="s">
        <v>239</v>
      </c>
      <c r="AA114" s="85" t="s">
        <v>122</v>
      </c>
      <c r="AB114" s="76" t="s">
        <v>539</v>
      </c>
      <c r="AC114" s="76" t="s">
        <v>540</v>
      </c>
      <c r="AD114" s="76" t="s">
        <v>174</v>
      </c>
      <c r="AE114" s="76" t="s">
        <v>546</v>
      </c>
      <c r="AF114" s="76" t="s">
        <v>96</v>
      </c>
      <c r="AG114" s="75"/>
      <c r="AH114" s="93"/>
      <c r="AI114" s="75" t="s">
        <v>4947</v>
      </c>
      <c r="AJ114" s="6" t="s">
        <v>103</v>
      </c>
      <c r="AK114" s="81">
        <v>0</v>
      </c>
      <c r="AL114" s="6" t="s">
        <v>103</v>
      </c>
    </row>
    <row r="115" spans="1:38">
      <c r="A115" s="75" t="s">
        <v>4947</v>
      </c>
      <c r="B115" s="6" t="s">
        <v>93</v>
      </c>
      <c r="C115" s="76">
        <v>1376</v>
      </c>
      <c r="D115" s="76" t="s">
        <v>98</v>
      </c>
      <c r="E115" s="76" t="s">
        <v>2164</v>
      </c>
      <c r="F115" s="6" t="str">
        <f t="shared" si="48"/>
        <v>BROKERRM-M-003-SI26-M19-B</v>
      </c>
      <c r="G115" s="97" t="s">
        <v>5065</v>
      </c>
      <c r="H115" s="95" t="s">
        <v>5066</v>
      </c>
      <c r="I115" s="85" t="s">
        <v>4692</v>
      </c>
      <c r="J115" s="92">
        <v>46079</v>
      </c>
      <c r="K115" s="96" t="s">
        <v>5282</v>
      </c>
      <c r="L115" s="80" t="s">
        <v>5283</v>
      </c>
      <c r="M115" s="78" t="s">
        <v>5248</v>
      </c>
      <c r="N115" s="6" t="s">
        <v>3660</v>
      </c>
      <c r="O115" s="71">
        <v>0</v>
      </c>
      <c r="P115" s="71">
        <v>20160.57</v>
      </c>
      <c r="Q115" s="79">
        <v>5995.17</v>
      </c>
      <c r="R115" s="79">
        <v>959.23</v>
      </c>
      <c r="S115" s="71">
        <v>0</v>
      </c>
      <c r="T115" s="79">
        <v>27114.97</v>
      </c>
      <c r="U115" s="87" t="s">
        <v>24</v>
      </c>
      <c r="V115" s="84">
        <f t="shared" si="49"/>
        <v>1549.0993332838202</v>
      </c>
      <c r="W115" s="86">
        <v>46079</v>
      </c>
      <c r="X115" s="80" t="s">
        <v>437</v>
      </c>
      <c r="Y115" s="80" t="s">
        <v>129</v>
      </c>
      <c r="Z115" s="80" t="s">
        <v>239</v>
      </c>
      <c r="AA115" s="6" t="s">
        <v>122</v>
      </c>
      <c r="AB115" s="76" t="s">
        <v>539</v>
      </c>
      <c r="AC115" s="76" t="s">
        <v>540</v>
      </c>
      <c r="AD115" s="76" t="s">
        <v>174</v>
      </c>
      <c r="AE115" s="76" t="s">
        <v>546</v>
      </c>
      <c r="AF115" s="76" t="s">
        <v>96</v>
      </c>
      <c r="AG115" s="75"/>
      <c r="AH115" s="60"/>
      <c r="AI115" s="75" t="s">
        <v>4947</v>
      </c>
      <c r="AJ115" s="6" t="s">
        <v>103</v>
      </c>
      <c r="AK115" s="81">
        <v>0</v>
      </c>
      <c r="AL115" s="6" t="s">
        <v>103</v>
      </c>
    </row>
    <row r="116" spans="1:38">
      <c r="A116" s="75" t="s">
        <v>4947</v>
      </c>
      <c r="B116" s="6" t="s">
        <v>93</v>
      </c>
      <c r="C116" s="76">
        <v>1382</v>
      </c>
      <c r="D116" s="76" t="s">
        <v>98</v>
      </c>
      <c r="E116" s="76" t="s">
        <v>2164</v>
      </c>
      <c r="F116" s="6" t="str">
        <f t="shared" si="48"/>
        <v>BROKERRM-M-011-SI26-M19-B</v>
      </c>
      <c r="G116" s="97" t="s">
        <v>2736</v>
      </c>
      <c r="H116" s="95" t="s">
        <v>5077</v>
      </c>
      <c r="I116" s="85" t="s">
        <v>4692</v>
      </c>
      <c r="J116" s="92">
        <v>46079</v>
      </c>
      <c r="K116" s="92" t="s">
        <v>5298</v>
      </c>
      <c r="L116" s="88" t="s">
        <v>4817</v>
      </c>
      <c r="M116" s="78" t="s">
        <v>5248</v>
      </c>
      <c r="N116" s="6" t="s">
        <v>4818</v>
      </c>
      <c r="O116" s="71">
        <v>0</v>
      </c>
      <c r="P116" s="71">
        <v>28693.96</v>
      </c>
      <c r="Q116" s="79">
        <v>4633.1099999999997</v>
      </c>
      <c r="R116" s="79">
        <v>741.3</v>
      </c>
      <c r="S116" s="71">
        <v>0</v>
      </c>
      <c r="T116" s="79">
        <v>34068.370000000003</v>
      </c>
      <c r="U116" s="87" t="s">
        <v>24</v>
      </c>
      <c r="V116" s="84">
        <f t="shared" si="49"/>
        <v>1946.3524854745001</v>
      </c>
      <c r="W116" s="70">
        <v>46079</v>
      </c>
      <c r="X116" s="6" t="s">
        <v>437</v>
      </c>
      <c r="Y116" s="80" t="s">
        <v>129</v>
      </c>
      <c r="Z116" s="80" t="s">
        <v>239</v>
      </c>
      <c r="AA116" s="80" t="s">
        <v>122</v>
      </c>
      <c r="AB116" s="76" t="s">
        <v>539</v>
      </c>
      <c r="AC116" s="76" t="s">
        <v>540</v>
      </c>
      <c r="AD116" s="76" t="s">
        <v>174</v>
      </c>
      <c r="AE116" s="76" t="s">
        <v>546</v>
      </c>
      <c r="AF116" s="83" t="s">
        <v>5299</v>
      </c>
      <c r="AG116" s="80" t="s">
        <v>550</v>
      </c>
      <c r="AH116" s="60">
        <v>19653.21</v>
      </c>
      <c r="AI116" s="75" t="s">
        <v>4947</v>
      </c>
      <c r="AJ116" s="6" t="s">
        <v>103</v>
      </c>
      <c r="AK116" s="81">
        <v>0</v>
      </c>
      <c r="AL116" s="6" t="s">
        <v>103</v>
      </c>
    </row>
    <row r="117" spans="1:38" ht="58">
      <c r="A117" s="75" t="s">
        <v>4947</v>
      </c>
      <c r="B117" s="6" t="s">
        <v>93</v>
      </c>
      <c r="C117" s="76">
        <v>1403</v>
      </c>
      <c r="D117" s="76" t="s">
        <v>98</v>
      </c>
      <c r="E117" s="76" t="s">
        <v>2164</v>
      </c>
      <c r="F117" s="6" t="str">
        <f t="shared" si="48"/>
        <v>BROKERRM-M-003-SI26-M19-B</v>
      </c>
      <c r="G117" s="97" t="s">
        <v>5065</v>
      </c>
      <c r="H117" s="95" t="s">
        <v>5118</v>
      </c>
      <c r="I117" s="85" t="s">
        <v>4692</v>
      </c>
      <c r="J117" s="92">
        <v>46079</v>
      </c>
      <c r="K117" s="95" t="s">
        <v>5282</v>
      </c>
      <c r="L117" s="73" t="s">
        <v>5283</v>
      </c>
      <c r="M117" s="78" t="s">
        <v>5248</v>
      </c>
      <c r="N117" s="73" t="s">
        <v>3660</v>
      </c>
      <c r="O117" s="71">
        <v>0</v>
      </c>
      <c r="P117" s="71">
        <v>0</v>
      </c>
      <c r="Q117" s="79">
        <v>1937.5</v>
      </c>
      <c r="R117" s="79">
        <v>310</v>
      </c>
      <c r="S117" s="71">
        <v>0</v>
      </c>
      <c r="T117" s="79">
        <v>2247.5</v>
      </c>
      <c r="U117" s="87" t="s">
        <v>24</v>
      </c>
      <c r="V117" s="84">
        <f t="shared" si="49"/>
        <v>128.40142369898936</v>
      </c>
      <c r="W117" s="78">
        <v>46079</v>
      </c>
      <c r="X117" s="87" t="s">
        <v>437</v>
      </c>
      <c r="Y117" s="85" t="s">
        <v>129</v>
      </c>
      <c r="Z117" s="85" t="s">
        <v>239</v>
      </c>
      <c r="AA117" s="85" t="s">
        <v>122</v>
      </c>
      <c r="AB117" s="76" t="s">
        <v>539</v>
      </c>
      <c r="AC117" s="76" t="s">
        <v>540</v>
      </c>
      <c r="AD117" s="76" t="s">
        <v>174</v>
      </c>
      <c r="AE117" s="76" t="s">
        <v>546</v>
      </c>
      <c r="AF117" s="76" t="s">
        <v>96</v>
      </c>
      <c r="AG117" s="75"/>
      <c r="AH117" s="93"/>
      <c r="AI117" s="75" t="s">
        <v>4947</v>
      </c>
      <c r="AJ117" s="6" t="s">
        <v>103</v>
      </c>
      <c r="AK117" s="81">
        <v>0</v>
      </c>
      <c r="AL117" s="6" t="s">
        <v>103</v>
      </c>
    </row>
    <row r="118" spans="1:38" ht="58">
      <c r="A118" s="75" t="s">
        <v>4947</v>
      </c>
      <c r="B118" s="6" t="s">
        <v>93</v>
      </c>
      <c r="C118" s="76">
        <v>1404</v>
      </c>
      <c r="D118" s="76" t="s">
        <v>98</v>
      </c>
      <c r="E118" s="76" t="s">
        <v>2164</v>
      </c>
      <c r="F118" s="6" t="str">
        <f t="shared" si="48"/>
        <v>BROKERAF-M-052-SI26-M46//AF-M-053-SI26-M46-B//AF-M-062-SI26-M46-B</v>
      </c>
      <c r="G118" s="97" t="s">
        <v>5119</v>
      </c>
      <c r="H118" s="95" t="s">
        <v>5120</v>
      </c>
      <c r="I118" s="85" t="s">
        <v>4692</v>
      </c>
      <c r="J118" s="92">
        <v>46081</v>
      </c>
      <c r="K118" s="95" t="s">
        <v>5358</v>
      </c>
      <c r="L118" s="73" t="s">
        <v>5359</v>
      </c>
      <c r="M118" s="78" t="s">
        <v>5248</v>
      </c>
      <c r="N118" s="73" t="s">
        <v>5360</v>
      </c>
      <c r="O118" s="71">
        <v>0</v>
      </c>
      <c r="P118" s="71">
        <v>97388.4</v>
      </c>
      <c r="Q118" s="79">
        <v>7234.68</v>
      </c>
      <c r="R118" s="79">
        <v>1157.55</v>
      </c>
      <c r="S118" s="71">
        <v>0</v>
      </c>
      <c r="T118" s="79">
        <v>105780.63</v>
      </c>
      <c r="U118" s="87" t="s">
        <v>24</v>
      </c>
      <c r="V118" s="84">
        <f t="shared" si="49"/>
        <v>6043.3296960071311</v>
      </c>
      <c r="W118" s="78">
        <v>46081</v>
      </c>
      <c r="X118" s="87" t="s">
        <v>437</v>
      </c>
      <c r="Y118" s="85" t="s">
        <v>129</v>
      </c>
      <c r="Z118" s="85" t="s">
        <v>239</v>
      </c>
      <c r="AA118" s="85" t="s">
        <v>122</v>
      </c>
      <c r="AB118" s="76" t="s">
        <v>1106</v>
      </c>
      <c r="AC118" s="76" t="s">
        <v>540</v>
      </c>
      <c r="AD118" s="76" t="s">
        <v>174</v>
      </c>
      <c r="AE118" s="76" t="s">
        <v>546</v>
      </c>
      <c r="AF118" s="76" t="s">
        <v>96</v>
      </c>
      <c r="AG118" s="75"/>
      <c r="AH118" s="93"/>
      <c r="AI118" s="75" t="s">
        <v>4947</v>
      </c>
      <c r="AJ118" s="6" t="s">
        <v>103</v>
      </c>
      <c r="AK118" s="81">
        <v>0</v>
      </c>
      <c r="AL118" s="6" t="s">
        <v>103</v>
      </c>
    </row>
    <row r="119" spans="1:38" ht="29">
      <c r="A119" s="75" t="s">
        <v>4947</v>
      </c>
      <c r="B119" s="6" t="s">
        <v>93</v>
      </c>
      <c r="C119" s="76">
        <v>1405</v>
      </c>
      <c r="D119" s="76" t="s">
        <v>98</v>
      </c>
      <c r="E119" s="76" t="s">
        <v>2164</v>
      </c>
      <c r="F119" s="6" t="str">
        <f t="shared" si="48"/>
        <v>BROKERAF-M-052-SI26-M46//AF-M-053-SI26-M46-B//AF-M-062-SI26-M46-B</v>
      </c>
      <c r="G119" s="97" t="s">
        <v>5119</v>
      </c>
      <c r="H119" s="95" t="s">
        <v>5121</v>
      </c>
      <c r="I119" s="85" t="s">
        <v>4692</v>
      </c>
      <c r="J119" s="92">
        <v>46081</v>
      </c>
      <c r="K119" s="95" t="s">
        <v>5361</v>
      </c>
      <c r="L119" s="73" t="s">
        <v>5362</v>
      </c>
      <c r="M119" s="78" t="s">
        <v>5248</v>
      </c>
      <c r="N119" s="73" t="s">
        <v>5362</v>
      </c>
      <c r="O119" s="71">
        <v>0</v>
      </c>
      <c r="P119" s="71">
        <v>31904.79</v>
      </c>
      <c r="Q119" s="79">
        <v>2517.17</v>
      </c>
      <c r="R119" s="79">
        <v>402.75</v>
      </c>
      <c r="S119" s="71">
        <v>0</v>
      </c>
      <c r="T119" s="79">
        <v>34824.71</v>
      </c>
      <c r="U119" s="87" t="s">
        <v>24</v>
      </c>
      <c r="V119" s="84">
        <f t="shared" si="49"/>
        <v>1989.5627781554758</v>
      </c>
      <c r="W119" s="78">
        <v>46081</v>
      </c>
      <c r="X119" s="87" t="s">
        <v>579</v>
      </c>
      <c r="Y119" s="85" t="s">
        <v>129</v>
      </c>
      <c r="Z119" s="85" t="s">
        <v>239</v>
      </c>
      <c r="AA119" s="85" t="s">
        <v>122</v>
      </c>
      <c r="AB119" s="76" t="s">
        <v>1106</v>
      </c>
      <c r="AC119" s="76" t="s">
        <v>540</v>
      </c>
      <c r="AD119" s="76" t="s">
        <v>174</v>
      </c>
      <c r="AE119" s="76" t="s">
        <v>546</v>
      </c>
      <c r="AF119" s="76" t="s">
        <v>96</v>
      </c>
      <c r="AG119" s="75"/>
      <c r="AH119" s="60"/>
      <c r="AI119" s="75" t="s">
        <v>4947</v>
      </c>
      <c r="AJ119" s="6" t="s">
        <v>103</v>
      </c>
      <c r="AK119" s="81">
        <v>0</v>
      </c>
      <c r="AL119" s="6" t="s">
        <v>103</v>
      </c>
    </row>
    <row r="120" spans="1:38" hidden="1">
      <c r="A120" s="75" t="s">
        <v>4947</v>
      </c>
      <c r="B120" s="6" t="s">
        <v>93</v>
      </c>
      <c r="C120" s="76">
        <v>1472</v>
      </c>
      <c r="D120" s="6" t="s">
        <v>110</v>
      </c>
      <c r="E120" s="80" t="s">
        <v>2165</v>
      </c>
      <c r="F120" s="6" t="str">
        <f t="shared" ref="F120:F121" si="50">E120&amp;G120</f>
        <v>FREIGHT RM-M-247-SI25-M19-L</v>
      </c>
      <c r="G120" s="97" t="s">
        <v>2618</v>
      </c>
      <c r="H120" s="95">
        <v>4816</v>
      </c>
      <c r="I120" s="85" t="s">
        <v>4692</v>
      </c>
      <c r="J120" s="92">
        <v>46077</v>
      </c>
      <c r="K120" s="97"/>
      <c r="L120" s="80" t="s">
        <v>116</v>
      </c>
      <c r="M120" s="80" t="s">
        <v>173</v>
      </c>
      <c r="N120" s="80" t="s">
        <v>291</v>
      </c>
      <c r="O120" s="71">
        <v>0</v>
      </c>
      <c r="P120" s="71">
        <v>0</v>
      </c>
      <c r="Q120" s="79">
        <v>27750</v>
      </c>
      <c r="R120" s="79">
        <v>4440</v>
      </c>
      <c r="S120" s="71">
        <v>1110</v>
      </c>
      <c r="T120" s="79">
        <v>31080</v>
      </c>
      <c r="U120" s="87" t="s">
        <v>24</v>
      </c>
      <c r="V120" s="84">
        <f t="shared" ref="V120:V122" si="51">T120/17.5037</f>
        <v>1775.6245822311855</v>
      </c>
      <c r="W120" s="94">
        <v>46078</v>
      </c>
      <c r="X120" s="80" t="s">
        <v>120</v>
      </c>
      <c r="Y120" s="80" t="s">
        <v>282</v>
      </c>
      <c r="Z120" s="80" t="s">
        <v>121</v>
      </c>
      <c r="AA120" s="80" t="s">
        <v>122</v>
      </c>
      <c r="AB120" s="76" t="s">
        <v>539</v>
      </c>
      <c r="AC120" s="76" t="s">
        <v>540</v>
      </c>
      <c r="AD120" s="76" t="s">
        <v>174</v>
      </c>
      <c r="AE120" s="76" t="s">
        <v>546</v>
      </c>
      <c r="AF120" s="76" t="s">
        <v>96</v>
      </c>
      <c r="AG120" s="82"/>
      <c r="AH120" s="60"/>
      <c r="AI120" s="75" t="s">
        <v>4947</v>
      </c>
      <c r="AJ120" s="6" t="s">
        <v>103</v>
      </c>
      <c r="AK120" s="81">
        <v>0</v>
      </c>
      <c r="AL120" s="6" t="s">
        <v>103</v>
      </c>
    </row>
    <row r="121" spans="1:38" hidden="1">
      <c r="A121" s="75" t="s">
        <v>4947</v>
      </c>
      <c r="B121" s="6" t="s">
        <v>93</v>
      </c>
      <c r="C121" s="76">
        <v>1473</v>
      </c>
      <c r="D121" s="6" t="s">
        <v>110</v>
      </c>
      <c r="E121" s="80" t="s">
        <v>2165</v>
      </c>
      <c r="F121" s="6" t="str">
        <f t="shared" si="50"/>
        <v>FREIGHT RM-R-020-SI26-M19</v>
      </c>
      <c r="G121" s="97" t="s">
        <v>3164</v>
      </c>
      <c r="H121" s="95">
        <v>4819</v>
      </c>
      <c r="I121" s="85" t="s">
        <v>4692</v>
      </c>
      <c r="J121" s="92">
        <v>46077</v>
      </c>
      <c r="K121" s="95"/>
      <c r="L121" s="80" t="s">
        <v>116</v>
      </c>
      <c r="M121" s="80" t="s">
        <v>173</v>
      </c>
      <c r="N121" s="80" t="s">
        <v>5394</v>
      </c>
      <c r="O121" s="71">
        <v>0</v>
      </c>
      <c r="P121" s="71">
        <v>0</v>
      </c>
      <c r="Q121" s="79">
        <v>36500</v>
      </c>
      <c r="R121" s="79">
        <v>5840</v>
      </c>
      <c r="S121" s="71">
        <v>1460</v>
      </c>
      <c r="T121" s="79">
        <v>40880</v>
      </c>
      <c r="U121" s="87" t="s">
        <v>24</v>
      </c>
      <c r="V121" s="84">
        <f t="shared" si="51"/>
        <v>2335.5062072590367</v>
      </c>
      <c r="W121" s="94">
        <v>46078</v>
      </c>
      <c r="X121" s="80" t="s">
        <v>120</v>
      </c>
      <c r="Y121" s="80" t="s">
        <v>282</v>
      </c>
      <c r="Z121" s="80" t="s">
        <v>121</v>
      </c>
      <c r="AA121" s="80" t="s">
        <v>122</v>
      </c>
      <c r="AB121" s="76" t="s">
        <v>539</v>
      </c>
      <c r="AC121" s="76" t="s">
        <v>540</v>
      </c>
      <c r="AD121" s="76" t="s">
        <v>174</v>
      </c>
      <c r="AE121" s="76" t="s">
        <v>546</v>
      </c>
      <c r="AF121" s="76" t="s">
        <v>96</v>
      </c>
      <c r="AG121" s="82"/>
      <c r="AH121" s="60"/>
      <c r="AI121" s="75" t="s">
        <v>4947</v>
      </c>
      <c r="AJ121" s="6" t="s">
        <v>103</v>
      </c>
      <c r="AK121" s="81">
        <v>0</v>
      </c>
      <c r="AL121" s="6" t="s">
        <v>103</v>
      </c>
    </row>
    <row r="122" spans="1:38" hidden="1">
      <c r="A122" s="75" t="s">
        <v>4947</v>
      </c>
      <c r="B122" s="6" t="s">
        <v>93</v>
      </c>
      <c r="C122" s="76">
        <v>1474</v>
      </c>
      <c r="D122" s="6" t="s">
        <v>110</v>
      </c>
      <c r="E122" s="80" t="s">
        <v>2165</v>
      </c>
      <c r="F122" s="6" t="str">
        <f t="shared" ref="F122:F128" si="52">E122&amp;G122</f>
        <v>FREIGHT RM-A-005-SI26-M19-L</v>
      </c>
      <c r="G122" s="97" t="s">
        <v>3071</v>
      </c>
      <c r="H122" s="95">
        <v>4823</v>
      </c>
      <c r="I122" s="85" t="s">
        <v>4692</v>
      </c>
      <c r="J122" s="92">
        <v>46079</v>
      </c>
      <c r="K122" s="95"/>
      <c r="L122" s="80" t="s">
        <v>116</v>
      </c>
      <c r="M122" s="80" t="s">
        <v>173</v>
      </c>
      <c r="N122" s="80" t="s">
        <v>291</v>
      </c>
      <c r="O122" s="71">
        <v>0</v>
      </c>
      <c r="P122" s="71">
        <v>0</v>
      </c>
      <c r="Q122" s="79">
        <v>36500</v>
      </c>
      <c r="R122" s="79">
        <v>5840</v>
      </c>
      <c r="S122" s="71">
        <v>1460</v>
      </c>
      <c r="T122" s="79">
        <v>40880</v>
      </c>
      <c r="U122" s="87" t="s">
        <v>24</v>
      </c>
      <c r="V122" s="84">
        <f t="shared" si="51"/>
        <v>2335.5062072590367</v>
      </c>
      <c r="W122" s="94">
        <v>46080</v>
      </c>
      <c r="X122" s="80" t="s">
        <v>120</v>
      </c>
      <c r="Y122" s="80" t="s">
        <v>282</v>
      </c>
      <c r="Z122" s="80" t="s">
        <v>121</v>
      </c>
      <c r="AA122" s="80" t="s">
        <v>122</v>
      </c>
      <c r="AB122" s="76" t="s">
        <v>539</v>
      </c>
      <c r="AC122" s="76" t="s">
        <v>540</v>
      </c>
      <c r="AD122" s="76" t="s">
        <v>174</v>
      </c>
      <c r="AE122" s="76" t="s">
        <v>546</v>
      </c>
      <c r="AF122" s="76" t="s">
        <v>96</v>
      </c>
      <c r="AG122" s="82"/>
      <c r="AH122" s="60"/>
      <c r="AI122" s="75" t="s">
        <v>4947</v>
      </c>
      <c r="AJ122" s="6" t="s">
        <v>103</v>
      </c>
      <c r="AK122" s="81">
        <v>0</v>
      </c>
      <c r="AL122" s="6" t="s">
        <v>103</v>
      </c>
    </row>
    <row r="123" spans="1:38" hidden="1">
      <c r="A123" s="75" t="s">
        <v>5422</v>
      </c>
      <c r="B123" s="6" t="s">
        <v>93</v>
      </c>
      <c r="C123" s="76">
        <v>1493</v>
      </c>
      <c r="D123" s="80" t="s">
        <v>590</v>
      </c>
      <c r="E123" s="80" t="s">
        <v>2163</v>
      </c>
      <c r="F123" s="6" t="str">
        <f t="shared" si="52"/>
        <v>FREIGHTFG-R-2146LE25.M19</v>
      </c>
      <c r="G123" s="95" t="s">
        <v>5446</v>
      </c>
      <c r="H123" s="95" t="s">
        <v>5447</v>
      </c>
      <c r="I123" s="85" t="s">
        <v>4692</v>
      </c>
      <c r="J123" s="92">
        <v>46087</v>
      </c>
      <c r="K123" s="95" t="s">
        <v>5632</v>
      </c>
      <c r="L123" s="80">
        <v>6867</v>
      </c>
      <c r="M123" s="80" t="s">
        <v>1264</v>
      </c>
      <c r="N123" s="80" t="s">
        <v>5214</v>
      </c>
      <c r="O123" s="71">
        <v>0</v>
      </c>
      <c r="P123" s="71">
        <v>0</v>
      </c>
      <c r="Q123" s="79">
        <v>5500</v>
      </c>
      <c r="R123" s="79">
        <v>880</v>
      </c>
      <c r="S123" s="71">
        <v>220</v>
      </c>
      <c r="T123" s="79">
        <v>6160</v>
      </c>
      <c r="U123" s="80" t="s">
        <v>118</v>
      </c>
      <c r="V123" s="84">
        <f t="shared" ref="V123:V124" si="53">T123</f>
        <v>6160</v>
      </c>
      <c r="W123" s="78">
        <v>46087</v>
      </c>
      <c r="X123" s="80" t="s">
        <v>5633</v>
      </c>
      <c r="Y123" s="80" t="s">
        <v>5200</v>
      </c>
      <c r="Z123" s="80" t="s">
        <v>5634</v>
      </c>
      <c r="AA123" s="80" t="s">
        <v>121</v>
      </c>
      <c r="AB123" s="76" t="s">
        <v>539</v>
      </c>
      <c r="AC123" s="76" t="s">
        <v>541</v>
      </c>
      <c r="AD123" s="76" t="s">
        <v>195</v>
      </c>
      <c r="AE123" s="76" t="s">
        <v>547</v>
      </c>
      <c r="AF123" s="76" t="s">
        <v>96</v>
      </c>
      <c r="AG123" s="82"/>
      <c r="AH123" s="60"/>
      <c r="AI123" s="75" t="s">
        <v>5422</v>
      </c>
      <c r="AJ123" s="6" t="s">
        <v>103</v>
      </c>
      <c r="AK123" s="81">
        <v>0</v>
      </c>
      <c r="AL123" s="6" t="s">
        <v>103</v>
      </c>
    </row>
    <row r="124" spans="1:38" hidden="1">
      <c r="A124" s="75" t="s">
        <v>5422</v>
      </c>
      <c r="B124" s="6" t="s">
        <v>93</v>
      </c>
      <c r="C124" s="76">
        <v>1494</v>
      </c>
      <c r="D124" s="80" t="s">
        <v>590</v>
      </c>
      <c r="E124" s="80" t="s">
        <v>2163</v>
      </c>
      <c r="F124" s="6" t="str">
        <f t="shared" si="52"/>
        <v>FREIGHTFG-R-2154LE25.M01</v>
      </c>
      <c r="G124" s="95" t="s">
        <v>5448</v>
      </c>
      <c r="H124" s="95" t="s">
        <v>5449</v>
      </c>
      <c r="I124" s="85" t="s">
        <v>4692</v>
      </c>
      <c r="J124" s="92">
        <v>46084</v>
      </c>
      <c r="K124" s="95">
        <v>3323</v>
      </c>
      <c r="L124" s="80">
        <v>6934</v>
      </c>
      <c r="M124" s="80" t="s">
        <v>1264</v>
      </c>
      <c r="N124" s="80" t="s">
        <v>1164</v>
      </c>
      <c r="O124" s="71">
        <v>0</v>
      </c>
      <c r="P124" s="71">
        <v>0</v>
      </c>
      <c r="Q124" s="79">
        <v>6000</v>
      </c>
      <c r="R124" s="79">
        <v>960</v>
      </c>
      <c r="S124" s="71">
        <v>240</v>
      </c>
      <c r="T124" s="79">
        <v>6720</v>
      </c>
      <c r="U124" s="80" t="s">
        <v>118</v>
      </c>
      <c r="V124" s="84">
        <f t="shared" si="53"/>
        <v>6720</v>
      </c>
      <c r="W124" s="78">
        <v>46086</v>
      </c>
      <c r="X124" s="80" t="s">
        <v>5633</v>
      </c>
      <c r="Y124" s="80" t="s">
        <v>5200</v>
      </c>
      <c r="Z124" s="80" t="s">
        <v>5634</v>
      </c>
      <c r="AA124" s="80" t="s">
        <v>121</v>
      </c>
      <c r="AB124" s="76" t="s">
        <v>542</v>
      </c>
      <c r="AC124" s="76" t="s">
        <v>541</v>
      </c>
      <c r="AD124" s="76" t="s">
        <v>195</v>
      </c>
      <c r="AE124" s="76" t="s">
        <v>547</v>
      </c>
      <c r="AF124" s="76" t="s">
        <v>96</v>
      </c>
      <c r="AG124" s="82"/>
      <c r="AH124" s="60"/>
      <c r="AI124" s="75" t="s">
        <v>5422</v>
      </c>
      <c r="AJ124" s="6" t="s">
        <v>103</v>
      </c>
      <c r="AK124" s="81">
        <v>0</v>
      </c>
      <c r="AL124" s="6" t="s">
        <v>103</v>
      </c>
    </row>
    <row r="125" spans="1:38">
      <c r="A125" s="75" t="s">
        <v>5422</v>
      </c>
      <c r="B125" s="6" t="s">
        <v>93</v>
      </c>
      <c r="C125" s="76">
        <v>1512</v>
      </c>
      <c r="D125" s="76" t="s">
        <v>98</v>
      </c>
      <c r="E125" s="76" t="s">
        <v>2164</v>
      </c>
      <c r="F125" s="6" t="str">
        <f t="shared" si="52"/>
        <v>BROKERFG-A-0016-SE26-M19</v>
      </c>
      <c r="G125" s="97" t="s">
        <v>4578</v>
      </c>
      <c r="H125" s="95" t="s">
        <v>5475</v>
      </c>
      <c r="I125" s="85" t="s">
        <v>4692</v>
      </c>
      <c r="J125" s="92">
        <v>46083</v>
      </c>
      <c r="K125" s="96" t="s">
        <v>5653</v>
      </c>
      <c r="L125" s="80" t="s">
        <v>5654</v>
      </c>
      <c r="M125" s="80" t="s">
        <v>1264</v>
      </c>
      <c r="N125" s="6" t="s">
        <v>5655</v>
      </c>
      <c r="O125" s="71">
        <v>0</v>
      </c>
      <c r="P125" s="71">
        <v>7376.32</v>
      </c>
      <c r="Q125" s="79">
        <v>3325.14</v>
      </c>
      <c r="R125" s="79">
        <v>532.02</v>
      </c>
      <c r="S125" s="71">
        <v>0</v>
      </c>
      <c r="T125" s="79">
        <v>11233.48</v>
      </c>
      <c r="U125" s="87" t="s">
        <v>24</v>
      </c>
      <c r="V125" s="84">
        <f t="shared" ref="V125:V130" si="54">T125/17.669</f>
        <v>635.77338842039728</v>
      </c>
      <c r="W125" s="86">
        <v>46079</v>
      </c>
      <c r="X125" s="80" t="s">
        <v>1266</v>
      </c>
      <c r="Y125" s="80" t="s">
        <v>537</v>
      </c>
      <c r="Z125" s="80" t="s">
        <v>178</v>
      </c>
      <c r="AA125" s="6" t="s">
        <v>1267</v>
      </c>
      <c r="AB125" s="76" t="s">
        <v>539</v>
      </c>
      <c r="AC125" s="76" t="s">
        <v>541</v>
      </c>
      <c r="AD125" s="76" t="s">
        <v>543</v>
      </c>
      <c r="AE125" s="76" t="s">
        <v>549</v>
      </c>
      <c r="AF125" s="76" t="s">
        <v>96</v>
      </c>
      <c r="AG125" s="75"/>
      <c r="AH125" s="60"/>
      <c r="AI125" s="75" t="s">
        <v>5422</v>
      </c>
      <c r="AJ125" s="6" t="s">
        <v>103</v>
      </c>
      <c r="AK125" s="81">
        <v>0</v>
      </c>
      <c r="AL125" s="6" t="s">
        <v>103</v>
      </c>
    </row>
    <row r="126" spans="1:38">
      <c r="A126" s="75" t="s">
        <v>5422</v>
      </c>
      <c r="B126" s="6" t="s">
        <v>93</v>
      </c>
      <c r="C126" s="76">
        <v>1513</v>
      </c>
      <c r="D126" s="76" t="s">
        <v>98</v>
      </c>
      <c r="E126" s="76" t="s">
        <v>2164</v>
      </c>
      <c r="F126" s="6" t="str">
        <f t="shared" si="52"/>
        <v>BROKERFG-A-0012-SE26-M19</v>
      </c>
      <c r="G126" s="97" t="s">
        <v>4579</v>
      </c>
      <c r="H126" s="95" t="s">
        <v>5476</v>
      </c>
      <c r="I126" s="85" t="s">
        <v>4692</v>
      </c>
      <c r="J126" s="92">
        <v>46083</v>
      </c>
      <c r="K126" s="96" t="s">
        <v>5656</v>
      </c>
      <c r="L126" s="80" t="s">
        <v>5654</v>
      </c>
      <c r="M126" s="80" t="s">
        <v>1264</v>
      </c>
      <c r="N126" s="6" t="s">
        <v>5657</v>
      </c>
      <c r="O126" s="71">
        <v>0</v>
      </c>
      <c r="P126" s="71">
        <v>7493.65</v>
      </c>
      <c r="Q126" s="79">
        <v>3325.14</v>
      </c>
      <c r="R126" s="79">
        <v>532.02</v>
      </c>
      <c r="S126" s="71">
        <v>0</v>
      </c>
      <c r="T126" s="79">
        <v>11350.81</v>
      </c>
      <c r="U126" s="87" t="s">
        <v>24</v>
      </c>
      <c r="V126" s="84">
        <f t="shared" si="54"/>
        <v>642.41383213537824</v>
      </c>
      <c r="W126" s="86">
        <v>46079</v>
      </c>
      <c r="X126" s="85" t="s">
        <v>1266</v>
      </c>
      <c r="Y126" s="80" t="s">
        <v>537</v>
      </c>
      <c r="Z126" s="80" t="s">
        <v>178</v>
      </c>
      <c r="AA126" s="85" t="s">
        <v>1267</v>
      </c>
      <c r="AB126" s="76" t="s">
        <v>539</v>
      </c>
      <c r="AC126" s="76" t="s">
        <v>541</v>
      </c>
      <c r="AD126" s="76" t="s">
        <v>543</v>
      </c>
      <c r="AE126" s="76" t="s">
        <v>549</v>
      </c>
      <c r="AF126" s="76" t="s">
        <v>96</v>
      </c>
      <c r="AG126" s="75"/>
      <c r="AH126" s="60"/>
      <c r="AI126" s="75" t="s">
        <v>5422</v>
      </c>
      <c r="AJ126" s="6" t="s">
        <v>103</v>
      </c>
      <c r="AK126" s="81">
        <v>0</v>
      </c>
      <c r="AL126" s="6" t="s">
        <v>103</v>
      </c>
    </row>
    <row r="127" spans="1:38">
      <c r="A127" s="75" t="s">
        <v>5422</v>
      </c>
      <c r="B127" s="6" t="s">
        <v>93</v>
      </c>
      <c r="C127" s="76">
        <v>1525</v>
      </c>
      <c r="D127" s="76" t="s">
        <v>98</v>
      </c>
      <c r="E127" s="76" t="s">
        <v>2164</v>
      </c>
      <c r="F127" s="6" t="str">
        <f t="shared" si="52"/>
        <v>BROKERRM-A-0021AI26-M19-C9049.D</v>
      </c>
      <c r="G127" s="97" t="s">
        <v>4516</v>
      </c>
      <c r="H127" s="95" t="s">
        <v>5499</v>
      </c>
      <c r="I127" s="85" t="s">
        <v>4692</v>
      </c>
      <c r="J127" s="92">
        <v>46085</v>
      </c>
      <c r="K127" s="92" t="s">
        <v>5689</v>
      </c>
      <c r="L127" s="88" t="s">
        <v>5690</v>
      </c>
      <c r="M127" s="78" t="s">
        <v>25</v>
      </c>
      <c r="N127" s="6"/>
      <c r="O127" s="71">
        <v>0</v>
      </c>
      <c r="P127" s="71">
        <v>46411.95</v>
      </c>
      <c r="Q127" s="79">
        <v>1845.56</v>
      </c>
      <c r="R127" s="79">
        <v>295.29000000000002</v>
      </c>
      <c r="S127" s="71">
        <v>0</v>
      </c>
      <c r="T127" s="79">
        <v>48552.800000000003</v>
      </c>
      <c r="U127" s="87" t="s">
        <v>24</v>
      </c>
      <c r="V127" s="84">
        <f t="shared" si="54"/>
        <v>2747.9087667666536</v>
      </c>
      <c r="W127" s="70">
        <v>46085</v>
      </c>
      <c r="X127" s="6" t="s">
        <v>437</v>
      </c>
      <c r="Y127" s="80" t="s">
        <v>178</v>
      </c>
      <c r="Z127" s="80" t="s">
        <v>121</v>
      </c>
      <c r="AA127" s="80" t="s">
        <v>122</v>
      </c>
      <c r="AB127" s="76" t="s">
        <v>539</v>
      </c>
      <c r="AC127" s="76" t="s">
        <v>540</v>
      </c>
      <c r="AD127" s="76" t="s">
        <v>25</v>
      </c>
      <c r="AE127" s="76">
        <v>67180000</v>
      </c>
      <c r="AF127" s="76" t="s">
        <v>96</v>
      </c>
      <c r="AG127" s="82"/>
      <c r="AH127" s="60"/>
      <c r="AI127" s="75" t="s">
        <v>5422</v>
      </c>
      <c r="AJ127" s="6" t="s">
        <v>103</v>
      </c>
      <c r="AK127" s="81">
        <v>0</v>
      </c>
      <c r="AL127" s="6" t="s">
        <v>103</v>
      </c>
    </row>
    <row r="128" spans="1:38" ht="58">
      <c r="A128" s="75" t="s">
        <v>5422</v>
      </c>
      <c r="B128" s="6" t="s">
        <v>93</v>
      </c>
      <c r="C128" s="76">
        <v>1534</v>
      </c>
      <c r="D128" s="76" t="s">
        <v>98</v>
      </c>
      <c r="E128" s="76" t="s">
        <v>2164</v>
      </c>
      <c r="F128" s="6" t="str">
        <f t="shared" si="52"/>
        <v>BROKERRM-M-037-SI26-M19-B</v>
      </c>
      <c r="G128" s="97" t="s">
        <v>5514</v>
      </c>
      <c r="H128" s="95" t="s">
        <v>5515</v>
      </c>
      <c r="I128" s="85" t="s">
        <v>4692</v>
      </c>
      <c r="J128" s="92">
        <v>46086</v>
      </c>
      <c r="K128" s="95" t="s">
        <v>5712</v>
      </c>
      <c r="L128" s="72" t="s">
        <v>5713</v>
      </c>
      <c r="M128" s="78" t="s">
        <v>117</v>
      </c>
      <c r="N128" s="80" t="s">
        <v>5714</v>
      </c>
      <c r="O128" s="71">
        <v>0</v>
      </c>
      <c r="P128" s="71">
        <v>24405.03</v>
      </c>
      <c r="Q128" s="79">
        <v>5202.0600000000004</v>
      </c>
      <c r="R128" s="79">
        <v>832.33</v>
      </c>
      <c r="S128" s="71">
        <v>0</v>
      </c>
      <c r="T128" s="79">
        <v>30439.42</v>
      </c>
      <c r="U128" s="87" t="s">
        <v>24</v>
      </c>
      <c r="V128" s="84">
        <f t="shared" si="54"/>
        <v>1722.7585035938648</v>
      </c>
      <c r="W128" s="89">
        <v>46086</v>
      </c>
      <c r="X128" s="87" t="s">
        <v>437</v>
      </c>
      <c r="Y128" s="85" t="s">
        <v>129</v>
      </c>
      <c r="Z128" s="85" t="s">
        <v>239</v>
      </c>
      <c r="AA128" s="85" t="s">
        <v>122</v>
      </c>
      <c r="AB128" s="76" t="s">
        <v>539</v>
      </c>
      <c r="AC128" s="76" t="s">
        <v>540</v>
      </c>
      <c r="AD128" s="76" t="s">
        <v>174</v>
      </c>
      <c r="AE128" s="76" t="s">
        <v>546</v>
      </c>
      <c r="AF128" s="76" t="s">
        <v>5715</v>
      </c>
      <c r="AG128" s="139" t="s">
        <v>550</v>
      </c>
      <c r="AH128" s="60">
        <v>22623.78</v>
      </c>
      <c r="AI128" s="75" t="s">
        <v>5422</v>
      </c>
      <c r="AJ128" s="6" t="s">
        <v>103</v>
      </c>
      <c r="AK128" s="81">
        <v>0</v>
      </c>
      <c r="AL128" s="6" t="s">
        <v>103</v>
      </c>
    </row>
    <row r="129" spans="1:38" ht="58">
      <c r="A129" s="75" t="s">
        <v>5422</v>
      </c>
      <c r="B129" s="6" t="s">
        <v>93</v>
      </c>
      <c r="C129" s="76">
        <v>1539</v>
      </c>
      <c r="D129" s="76" t="s">
        <v>98</v>
      </c>
      <c r="E129" s="76" t="s">
        <v>2164</v>
      </c>
      <c r="F129" s="6" t="str">
        <f t="shared" ref="F129:F132" si="55">E129&amp;G129</f>
        <v>BROKERRM-M-020-SI26-M19-B</v>
      </c>
      <c r="G129" s="97" t="s">
        <v>5524</v>
      </c>
      <c r="H129" s="95" t="s">
        <v>5525</v>
      </c>
      <c r="I129" s="85" t="s">
        <v>4692</v>
      </c>
      <c r="J129" s="92">
        <v>46088</v>
      </c>
      <c r="K129" s="95" t="s">
        <v>5732</v>
      </c>
      <c r="L129" s="73" t="s">
        <v>5733</v>
      </c>
      <c r="M129" s="73" t="s">
        <v>5248</v>
      </c>
      <c r="N129" s="73" t="s">
        <v>5734</v>
      </c>
      <c r="O129" s="71">
        <v>0</v>
      </c>
      <c r="P129" s="71">
        <v>47943.24</v>
      </c>
      <c r="Q129" s="79">
        <v>3880.68</v>
      </c>
      <c r="R129" s="79">
        <v>620.91</v>
      </c>
      <c r="S129" s="71">
        <v>0</v>
      </c>
      <c r="T129" s="79">
        <v>52444.83</v>
      </c>
      <c r="U129" s="87" t="s">
        <v>24</v>
      </c>
      <c r="V129" s="84">
        <f t="shared" si="54"/>
        <v>2968.1832588148736</v>
      </c>
      <c r="W129" s="78">
        <v>46088</v>
      </c>
      <c r="X129" s="87" t="s">
        <v>437</v>
      </c>
      <c r="Y129" s="85" t="s">
        <v>129</v>
      </c>
      <c r="Z129" s="85" t="s">
        <v>239</v>
      </c>
      <c r="AA129" s="85" t="s">
        <v>122</v>
      </c>
      <c r="AB129" s="76" t="s">
        <v>539</v>
      </c>
      <c r="AC129" s="76" t="s">
        <v>540</v>
      </c>
      <c r="AD129" s="76" t="s">
        <v>174</v>
      </c>
      <c r="AE129" s="76" t="s">
        <v>546</v>
      </c>
      <c r="AF129" s="76" t="s">
        <v>96</v>
      </c>
      <c r="AG129" s="75"/>
      <c r="AH129" s="60"/>
      <c r="AI129" s="75" t="s">
        <v>5422</v>
      </c>
      <c r="AJ129" s="6" t="s">
        <v>103</v>
      </c>
      <c r="AK129" s="81">
        <v>0</v>
      </c>
      <c r="AL129" s="6" t="s">
        <v>103</v>
      </c>
    </row>
    <row r="130" spans="1:38" ht="58">
      <c r="A130" s="75" t="s">
        <v>5422</v>
      </c>
      <c r="B130" s="6" t="s">
        <v>93</v>
      </c>
      <c r="C130" s="76">
        <v>1541</v>
      </c>
      <c r="D130" s="76" t="s">
        <v>98</v>
      </c>
      <c r="E130" s="76" t="s">
        <v>2164</v>
      </c>
      <c r="F130" s="6" t="str">
        <f t="shared" si="55"/>
        <v>BROKERRM-M-046-SI26-M19-B</v>
      </c>
      <c r="G130" s="97" t="s">
        <v>5528</v>
      </c>
      <c r="H130" s="95" t="s">
        <v>5529</v>
      </c>
      <c r="I130" s="85" t="s">
        <v>4692</v>
      </c>
      <c r="J130" s="92">
        <v>46088</v>
      </c>
      <c r="K130" s="95" t="s">
        <v>5738</v>
      </c>
      <c r="L130" s="73" t="s">
        <v>5739</v>
      </c>
      <c r="M130" s="73" t="s">
        <v>5248</v>
      </c>
      <c r="N130" s="73" t="s">
        <v>5740</v>
      </c>
      <c r="O130" s="71">
        <v>0</v>
      </c>
      <c r="P130" s="71">
        <v>0</v>
      </c>
      <c r="Q130" s="79">
        <v>1224.3699999999999</v>
      </c>
      <c r="R130" s="79">
        <v>195.9</v>
      </c>
      <c r="S130" s="71">
        <v>0</v>
      </c>
      <c r="T130" s="79">
        <v>1420.27</v>
      </c>
      <c r="U130" s="87" t="s">
        <v>24</v>
      </c>
      <c r="V130" s="84">
        <f t="shared" si="54"/>
        <v>80.382025015563983</v>
      </c>
      <c r="W130" s="78">
        <v>46088</v>
      </c>
      <c r="X130" s="87" t="s">
        <v>437</v>
      </c>
      <c r="Y130" s="85" t="s">
        <v>129</v>
      </c>
      <c r="Z130" s="85" t="s">
        <v>239</v>
      </c>
      <c r="AA130" s="85" t="s">
        <v>122</v>
      </c>
      <c r="AB130" s="76" t="s">
        <v>539</v>
      </c>
      <c r="AC130" s="76" t="s">
        <v>540</v>
      </c>
      <c r="AD130" s="76" t="s">
        <v>174</v>
      </c>
      <c r="AE130" s="76" t="s">
        <v>546</v>
      </c>
      <c r="AF130" s="76" t="s">
        <v>96</v>
      </c>
      <c r="AG130" s="75"/>
      <c r="AH130" s="60"/>
      <c r="AI130" s="75" t="s">
        <v>5422</v>
      </c>
      <c r="AJ130" s="6" t="s">
        <v>103</v>
      </c>
      <c r="AK130" s="81">
        <v>0</v>
      </c>
      <c r="AL130" s="6" t="s">
        <v>103</v>
      </c>
    </row>
    <row r="131" spans="1:38" hidden="1">
      <c r="A131" s="75" t="s">
        <v>5422</v>
      </c>
      <c r="B131" s="6" t="s">
        <v>93</v>
      </c>
      <c r="C131" s="76">
        <v>1578</v>
      </c>
      <c r="D131" s="76" t="s">
        <v>1564</v>
      </c>
      <c r="E131" s="76" t="s">
        <v>2163</v>
      </c>
      <c r="F131" s="6" t="str">
        <f t="shared" si="55"/>
        <v>FREIGHTRM-M-004-SI26-M19</v>
      </c>
      <c r="G131" s="95" t="s">
        <v>5571</v>
      </c>
      <c r="H131" s="99" t="s">
        <v>5572</v>
      </c>
      <c r="I131" s="85" t="s">
        <v>4692</v>
      </c>
      <c r="J131" s="100">
        <v>46087</v>
      </c>
      <c r="K131" s="100" t="s">
        <v>5767</v>
      </c>
      <c r="L131" s="77"/>
      <c r="M131" s="76" t="s">
        <v>173</v>
      </c>
      <c r="N131" s="76" t="s">
        <v>5768</v>
      </c>
      <c r="O131" s="71">
        <v>0</v>
      </c>
      <c r="P131" s="71">
        <v>0</v>
      </c>
      <c r="Q131" s="79">
        <v>71100</v>
      </c>
      <c r="R131" s="79">
        <v>11376</v>
      </c>
      <c r="S131" s="71">
        <v>0</v>
      </c>
      <c r="T131" s="79">
        <v>82476</v>
      </c>
      <c r="U131" s="87" t="s">
        <v>24</v>
      </c>
      <c r="V131" s="84">
        <f t="shared" ref="V131" si="56">T131/17.669</f>
        <v>4667.8363235044426</v>
      </c>
      <c r="W131" s="61">
        <v>46080</v>
      </c>
      <c r="X131" s="76" t="s">
        <v>2058</v>
      </c>
      <c r="Y131" s="76" t="s">
        <v>2059</v>
      </c>
      <c r="Z131" s="76" t="s">
        <v>2058</v>
      </c>
      <c r="AA131" s="76" t="s">
        <v>2058</v>
      </c>
      <c r="AB131" s="76" t="s">
        <v>539</v>
      </c>
      <c r="AC131" s="76" t="s">
        <v>540</v>
      </c>
      <c r="AD131" s="76" t="s">
        <v>174</v>
      </c>
      <c r="AE131" s="76" t="s">
        <v>546</v>
      </c>
      <c r="AF131" s="76" t="s">
        <v>96</v>
      </c>
      <c r="AG131" s="82"/>
      <c r="AH131" s="60"/>
      <c r="AI131" s="75" t="s">
        <v>5422</v>
      </c>
      <c r="AJ131" s="6" t="s">
        <v>103</v>
      </c>
      <c r="AK131" s="81">
        <v>0</v>
      </c>
      <c r="AL131" s="6" t="s">
        <v>103</v>
      </c>
    </row>
    <row r="132" spans="1:38" hidden="1">
      <c r="A132" s="75" t="s">
        <v>5422</v>
      </c>
      <c r="B132" s="6" t="s">
        <v>93</v>
      </c>
      <c r="C132" s="76">
        <v>1597</v>
      </c>
      <c r="D132" s="6" t="s">
        <v>3070</v>
      </c>
      <c r="E132" s="6" t="s">
        <v>2165</v>
      </c>
      <c r="F132" s="6" t="str">
        <f t="shared" si="55"/>
        <v>FREIGHT RM-A-0032AI26-M19-C9506</v>
      </c>
      <c r="G132" s="97" t="s">
        <v>5601</v>
      </c>
      <c r="H132" s="95">
        <v>3459</v>
      </c>
      <c r="I132" s="85" t="s">
        <v>4692</v>
      </c>
      <c r="J132" s="92">
        <v>46176</v>
      </c>
      <c r="K132" s="97"/>
      <c r="L132" s="6" t="s">
        <v>116</v>
      </c>
      <c r="M132" s="6" t="s">
        <v>25</v>
      </c>
      <c r="N132" s="6" t="s">
        <v>116</v>
      </c>
      <c r="O132" s="71">
        <v>0</v>
      </c>
      <c r="P132" s="71">
        <v>0</v>
      </c>
      <c r="Q132" s="79">
        <v>1000</v>
      </c>
      <c r="R132" s="79">
        <v>160</v>
      </c>
      <c r="S132" s="71">
        <v>40</v>
      </c>
      <c r="T132" s="79">
        <v>1120</v>
      </c>
      <c r="U132" s="87" t="s">
        <v>118</v>
      </c>
      <c r="V132" s="84">
        <f t="shared" ref="V132" si="57">T132</f>
        <v>1120</v>
      </c>
      <c r="W132" s="94">
        <v>46069</v>
      </c>
      <c r="X132" s="80" t="s">
        <v>3323</v>
      </c>
      <c r="Y132" s="80" t="s">
        <v>537</v>
      </c>
      <c r="Z132" s="80" t="s">
        <v>121</v>
      </c>
      <c r="AA132" s="80" t="s">
        <v>3324</v>
      </c>
      <c r="AB132" s="76" t="s">
        <v>539</v>
      </c>
      <c r="AC132" s="76" t="s">
        <v>540</v>
      </c>
      <c r="AD132" s="76" t="s">
        <v>25</v>
      </c>
      <c r="AE132" s="76">
        <v>67180000</v>
      </c>
      <c r="AF132" s="76" t="s">
        <v>96</v>
      </c>
      <c r="AG132" s="82"/>
      <c r="AH132" s="60"/>
      <c r="AI132" s="75" t="s">
        <v>5422</v>
      </c>
      <c r="AJ132" s="6" t="s">
        <v>103</v>
      </c>
      <c r="AK132" s="81">
        <v>0</v>
      </c>
      <c r="AL132" s="6" t="s">
        <v>103</v>
      </c>
    </row>
    <row r="133" spans="1:38" hidden="1">
      <c r="A133" s="75" t="s">
        <v>5422</v>
      </c>
      <c r="B133" s="6" t="s">
        <v>93</v>
      </c>
      <c r="C133" s="76">
        <v>1631</v>
      </c>
      <c r="D133" s="6" t="s">
        <v>110</v>
      </c>
      <c r="E133" s="80" t="s">
        <v>2165</v>
      </c>
      <c r="F133" s="6" t="str">
        <f t="shared" ref="F133:F140" si="58">E133&amp;G133</f>
        <v>FREIGHT RM-R-023-SI26-M19</v>
      </c>
      <c r="G133" s="97" t="s">
        <v>3470</v>
      </c>
      <c r="H133" s="95">
        <v>4833</v>
      </c>
      <c r="I133" s="85" t="s">
        <v>4692</v>
      </c>
      <c r="J133" s="92">
        <v>46083</v>
      </c>
      <c r="K133" s="97"/>
      <c r="L133" s="6" t="s">
        <v>116</v>
      </c>
      <c r="M133" s="80" t="s">
        <v>173</v>
      </c>
      <c r="N133" s="80" t="s">
        <v>5810</v>
      </c>
      <c r="O133" s="71">
        <v>0</v>
      </c>
      <c r="P133" s="71">
        <v>0</v>
      </c>
      <c r="Q133" s="79">
        <v>36500</v>
      </c>
      <c r="R133" s="79">
        <v>5840</v>
      </c>
      <c r="S133" s="71">
        <v>1460</v>
      </c>
      <c r="T133" s="79">
        <v>40880</v>
      </c>
      <c r="U133" s="87" t="s">
        <v>24</v>
      </c>
      <c r="V133" s="84">
        <f t="shared" ref="V133:V140" si="59">T133/17.669</f>
        <v>2313.6566868526797</v>
      </c>
      <c r="W133" s="94">
        <v>46083</v>
      </c>
      <c r="X133" s="80" t="s">
        <v>128</v>
      </c>
      <c r="Y133" s="80" t="s">
        <v>282</v>
      </c>
      <c r="Z133" s="80" t="s">
        <v>121</v>
      </c>
      <c r="AA133" s="80" t="s">
        <v>122</v>
      </c>
      <c r="AB133" s="76" t="s">
        <v>539</v>
      </c>
      <c r="AC133" s="76" t="s">
        <v>540</v>
      </c>
      <c r="AD133" s="76" t="s">
        <v>174</v>
      </c>
      <c r="AE133" s="76" t="s">
        <v>546</v>
      </c>
      <c r="AF133" s="76" t="s">
        <v>96</v>
      </c>
      <c r="AG133" s="82"/>
      <c r="AH133" s="60"/>
      <c r="AI133" s="75" t="s">
        <v>5422</v>
      </c>
      <c r="AJ133" s="6" t="s">
        <v>103</v>
      </c>
      <c r="AK133" s="81">
        <v>0</v>
      </c>
      <c r="AL133" s="6" t="s">
        <v>103</v>
      </c>
    </row>
    <row r="134" spans="1:38" hidden="1">
      <c r="A134" s="75" t="s">
        <v>5422</v>
      </c>
      <c r="B134" s="6" t="s">
        <v>93</v>
      </c>
      <c r="C134" s="76">
        <v>1632</v>
      </c>
      <c r="D134" s="6" t="s">
        <v>110</v>
      </c>
      <c r="E134" s="80" t="s">
        <v>2165</v>
      </c>
      <c r="F134" s="6" t="str">
        <f t="shared" si="58"/>
        <v>FREIGHT RM-R-018-SI26-M19</v>
      </c>
      <c r="G134" s="97" t="s">
        <v>3165</v>
      </c>
      <c r="H134" s="95">
        <v>4839</v>
      </c>
      <c r="I134" s="85" t="s">
        <v>4692</v>
      </c>
      <c r="J134" s="92">
        <v>46084</v>
      </c>
      <c r="K134" s="95"/>
      <c r="L134" s="80" t="s">
        <v>5811</v>
      </c>
      <c r="M134" s="80" t="s">
        <v>173</v>
      </c>
      <c r="N134" s="80" t="s">
        <v>5812</v>
      </c>
      <c r="O134" s="71">
        <v>0</v>
      </c>
      <c r="P134" s="71">
        <v>0</v>
      </c>
      <c r="Q134" s="79">
        <v>54000</v>
      </c>
      <c r="R134" s="79">
        <v>8640</v>
      </c>
      <c r="S134" s="71">
        <v>2160</v>
      </c>
      <c r="T134" s="79">
        <v>60480</v>
      </c>
      <c r="U134" s="87" t="s">
        <v>24</v>
      </c>
      <c r="V134" s="84">
        <f t="shared" si="59"/>
        <v>3422.9441394532796</v>
      </c>
      <c r="W134" s="94">
        <v>46085</v>
      </c>
      <c r="X134" s="80" t="s">
        <v>128</v>
      </c>
      <c r="Y134" s="80" t="s">
        <v>282</v>
      </c>
      <c r="Z134" s="80" t="s">
        <v>121</v>
      </c>
      <c r="AA134" s="80" t="s">
        <v>122</v>
      </c>
      <c r="AB134" s="76" t="s">
        <v>539</v>
      </c>
      <c r="AC134" s="76" t="s">
        <v>540</v>
      </c>
      <c r="AD134" s="76" t="s">
        <v>174</v>
      </c>
      <c r="AE134" s="76" t="s">
        <v>546</v>
      </c>
      <c r="AF134" s="76" t="s">
        <v>96</v>
      </c>
      <c r="AG134" s="82"/>
      <c r="AH134" s="60"/>
      <c r="AI134" s="75" t="s">
        <v>5422</v>
      </c>
      <c r="AJ134" s="6" t="s">
        <v>103</v>
      </c>
      <c r="AK134" s="81">
        <v>0</v>
      </c>
      <c r="AL134" s="6" t="s">
        <v>103</v>
      </c>
    </row>
    <row r="135" spans="1:38" hidden="1">
      <c r="A135" s="75" t="s">
        <v>5422</v>
      </c>
      <c r="B135" s="6" t="s">
        <v>93</v>
      </c>
      <c r="C135" s="76">
        <v>1633</v>
      </c>
      <c r="D135" s="6" t="s">
        <v>110</v>
      </c>
      <c r="E135" s="80" t="s">
        <v>2165</v>
      </c>
      <c r="F135" s="6" t="str">
        <f t="shared" si="58"/>
        <v>FREIGHT RM-R-028-SI26-M19</v>
      </c>
      <c r="G135" s="97" t="s">
        <v>3464</v>
      </c>
      <c r="H135" s="95">
        <v>4839</v>
      </c>
      <c r="I135" s="85" t="s">
        <v>4692</v>
      </c>
      <c r="J135" s="92">
        <v>46084</v>
      </c>
      <c r="K135" s="97"/>
      <c r="L135" s="80" t="s">
        <v>5813</v>
      </c>
      <c r="M135" s="80" t="s">
        <v>173</v>
      </c>
      <c r="N135" s="80" t="s">
        <v>5814</v>
      </c>
      <c r="O135" s="71">
        <v>0</v>
      </c>
      <c r="P135" s="71">
        <v>0</v>
      </c>
      <c r="Q135" s="71">
        <v>0</v>
      </c>
      <c r="R135" s="71">
        <v>0</v>
      </c>
      <c r="S135" s="71">
        <v>0</v>
      </c>
      <c r="T135" s="71">
        <v>0</v>
      </c>
      <c r="U135" s="87" t="s">
        <v>24</v>
      </c>
      <c r="V135" s="84">
        <f t="shared" si="59"/>
        <v>0</v>
      </c>
      <c r="W135" s="94" t="s">
        <v>119</v>
      </c>
      <c r="X135" s="80" t="s">
        <v>5815</v>
      </c>
      <c r="Y135" s="80" t="s">
        <v>282</v>
      </c>
      <c r="Z135" s="80" t="s">
        <v>121</v>
      </c>
      <c r="AA135" s="80" t="s">
        <v>122</v>
      </c>
      <c r="AB135" s="76" t="s">
        <v>539</v>
      </c>
      <c r="AC135" s="76" t="s">
        <v>540</v>
      </c>
      <c r="AD135" s="76" t="s">
        <v>174</v>
      </c>
      <c r="AE135" s="76" t="s">
        <v>546</v>
      </c>
      <c r="AF135" s="76" t="s">
        <v>96</v>
      </c>
      <c r="AG135" s="82"/>
      <c r="AH135" s="60"/>
      <c r="AI135" s="75" t="s">
        <v>5422</v>
      </c>
      <c r="AJ135" s="6" t="s">
        <v>103</v>
      </c>
      <c r="AK135" s="81">
        <v>0</v>
      </c>
      <c r="AL135" s="6" t="s">
        <v>103</v>
      </c>
    </row>
    <row r="136" spans="1:38" hidden="1">
      <c r="A136" s="75" t="s">
        <v>5422</v>
      </c>
      <c r="B136" s="6" t="s">
        <v>93</v>
      </c>
      <c r="C136" s="76">
        <v>1634</v>
      </c>
      <c r="D136" s="6" t="s">
        <v>110</v>
      </c>
      <c r="E136" s="80" t="s">
        <v>2165</v>
      </c>
      <c r="F136" s="6" t="str">
        <f t="shared" si="58"/>
        <v>FREIGHT RM-A-009-SI26-M19-L</v>
      </c>
      <c r="G136" s="97" t="s">
        <v>5136</v>
      </c>
      <c r="H136" s="95">
        <v>4856</v>
      </c>
      <c r="I136" s="85" t="s">
        <v>4692</v>
      </c>
      <c r="J136" s="92">
        <v>46086</v>
      </c>
      <c r="K136" s="95" t="s">
        <v>5816</v>
      </c>
      <c r="L136" s="6" t="s">
        <v>116</v>
      </c>
      <c r="M136" s="80" t="s">
        <v>173</v>
      </c>
      <c r="N136" s="80" t="s">
        <v>291</v>
      </c>
      <c r="O136" s="71">
        <v>0</v>
      </c>
      <c r="P136" s="71">
        <v>0</v>
      </c>
      <c r="Q136" s="79">
        <v>27750</v>
      </c>
      <c r="R136" s="79">
        <v>4440</v>
      </c>
      <c r="S136" s="71">
        <v>1110</v>
      </c>
      <c r="T136" s="79">
        <v>31080</v>
      </c>
      <c r="U136" s="87" t="s">
        <v>24</v>
      </c>
      <c r="V136" s="84">
        <f t="shared" si="59"/>
        <v>1759.0129605523798</v>
      </c>
      <c r="W136" s="94">
        <v>46087</v>
      </c>
      <c r="X136" s="80" t="s">
        <v>5817</v>
      </c>
      <c r="Y136" s="80" t="s">
        <v>282</v>
      </c>
      <c r="Z136" s="80" t="s">
        <v>121</v>
      </c>
      <c r="AA136" s="80" t="s">
        <v>122</v>
      </c>
      <c r="AB136" s="76" t="s">
        <v>539</v>
      </c>
      <c r="AC136" s="76" t="s">
        <v>540</v>
      </c>
      <c r="AD136" s="76" t="s">
        <v>174</v>
      </c>
      <c r="AE136" s="76" t="s">
        <v>546</v>
      </c>
      <c r="AF136" s="76" t="s">
        <v>96</v>
      </c>
      <c r="AG136" s="82"/>
      <c r="AH136" s="60"/>
      <c r="AI136" s="75" t="s">
        <v>5422</v>
      </c>
      <c r="AJ136" s="6" t="s">
        <v>103</v>
      </c>
      <c r="AK136" s="81">
        <v>0</v>
      </c>
      <c r="AL136" s="6" t="s">
        <v>103</v>
      </c>
    </row>
    <row r="137" spans="1:38" hidden="1">
      <c r="A137" s="75" t="s">
        <v>5422</v>
      </c>
      <c r="B137" s="6" t="s">
        <v>93</v>
      </c>
      <c r="C137" s="76">
        <v>1635</v>
      </c>
      <c r="D137" s="6" t="s">
        <v>110</v>
      </c>
      <c r="E137" s="80" t="s">
        <v>2165</v>
      </c>
      <c r="F137" s="6" t="str">
        <f t="shared" si="58"/>
        <v>FREIGHT AF-M-229-SI25-M19-L</v>
      </c>
      <c r="G137" s="97" t="s">
        <v>2781</v>
      </c>
      <c r="H137" s="95">
        <v>4856</v>
      </c>
      <c r="I137" s="85" t="s">
        <v>4692</v>
      </c>
      <c r="J137" s="92">
        <v>46086</v>
      </c>
      <c r="K137" s="97"/>
      <c r="L137" s="6" t="s">
        <v>116</v>
      </c>
      <c r="M137" s="80" t="s">
        <v>173</v>
      </c>
      <c r="N137" s="6" t="s">
        <v>116</v>
      </c>
      <c r="O137" s="71">
        <v>0</v>
      </c>
      <c r="P137" s="71">
        <v>0</v>
      </c>
      <c r="Q137" s="71">
        <v>0</v>
      </c>
      <c r="R137" s="71">
        <v>0</v>
      </c>
      <c r="S137" s="71">
        <v>0</v>
      </c>
      <c r="T137" s="71">
        <v>0</v>
      </c>
      <c r="U137" s="87" t="s">
        <v>24</v>
      </c>
      <c r="V137" s="84">
        <f t="shared" si="59"/>
        <v>0</v>
      </c>
      <c r="W137" s="94" t="s">
        <v>119</v>
      </c>
      <c r="X137" s="80" t="s">
        <v>128</v>
      </c>
      <c r="Y137" s="80" t="s">
        <v>282</v>
      </c>
      <c r="Z137" s="80" t="s">
        <v>121</v>
      </c>
      <c r="AA137" s="80" t="s">
        <v>122</v>
      </c>
      <c r="AB137" s="76" t="s">
        <v>539</v>
      </c>
      <c r="AC137" s="76" t="s">
        <v>540</v>
      </c>
      <c r="AD137" s="76" t="s">
        <v>174</v>
      </c>
      <c r="AE137" s="76" t="s">
        <v>546</v>
      </c>
      <c r="AF137" s="76" t="s">
        <v>96</v>
      </c>
      <c r="AG137" s="82"/>
      <c r="AH137" s="60"/>
      <c r="AI137" s="75" t="s">
        <v>5422</v>
      </c>
      <c r="AJ137" s="6" t="s">
        <v>103</v>
      </c>
      <c r="AK137" s="81">
        <v>0</v>
      </c>
      <c r="AL137" s="6" t="s">
        <v>103</v>
      </c>
    </row>
    <row r="138" spans="1:38" hidden="1">
      <c r="A138" s="75" t="s">
        <v>5422</v>
      </c>
      <c r="B138" s="6" t="s">
        <v>93</v>
      </c>
      <c r="C138" s="76">
        <v>1636</v>
      </c>
      <c r="D138" s="6" t="s">
        <v>110</v>
      </c>
      <c r="E138" s="80" t="s">
        <v>2165</v>
      </c>
      <c r="F138" s="6" t="str">
        <f t="shared" si="58"/>
        <v>FREIGHT RM-A-017-SI26-M19-L</v>
      </c>
      <c r="G138" s="97" t="s">
        <v>5547</v>
      </c>
      <c r="H138" s="95">
        <v>4856</v>
      </c>
      <c r="I138" s="85" t="s">
        <v>4692</v>
      </c>
      <c r="J138" s="92">
        <v>46086</v>
      </c>
      <c r="K138" s="95"/>
      <c r="L138" s="6" t="s">
        <v>116</v>
      </c>
      <c r="M138" s="80" t="s">
        <v>173</v>
      </c>
      <c r="N138" s="6" t="s">
        <v>116</v>
      </c>
      <c r="O138" s="71">
        <v>0</v>
      </c>
      <c r="P138" s="71">
        <v>0</v>
      </c>
      <c r="Q138" s="71">
        <v>0</v>
      </c>
      <c r="R138" s="71">
        <v>0</v>
      </c>
      <c r="S138" s="71">
        <v>0</v>
      </c>
      <c r="T138" s="71">
        <v>0</v>
      </c>
      <c r="U138" s="87" t="s">
        <v>24</v>
      </c>
      <c r="V138" s="84">
        <f t="shared" si="59"/>
        <v>0</v>
      </c>
      <c r="W138" s="94" t="s">
        <v>119</v>
      </c>
      <c r="X138" s="80" t="s">
        <v>5818</v>
      </c>
      <c r="Y138" s="80" t="s">
        <v>282</v>
      </c>
      <c r="Z138" s="80" t="s">
        <v>121</v>
      </c>
      <c r="AA138" s="80" t="s">
        <v>122</v>
      </c>
      <c r="AB138" s="76" t="s">
        <v>539</v>
      </c>
      <c r="AC138" s="76" t="s">
        <v>540</v>
      </c>
      <c r="AD138" s="76" t="s">
        <v>174</v>
      </c>
      <c r="AE138" s="76" t="s">
        <v>546</v>
      </c>
      <c r="AF138" s="76" t="s">
        <v>96</v>
      </c>
      <c r="AG138" s="82"/>
      <c r="AH138" s="60"/>
      <c r="AI138" s="75" t="s">
        <v>5422</v>
      </c>
      <c r="AJ138" s="6" t="s">
        <v>103</v>
      </c>
      <c r="AK138" s="81">
        <v>0</v>
      </c>
      <c r="AL138" s="6" t="s">
        <v>103</v>
      </c>
    </row>
    <row r="139" spans="1:38" hidden="1">
      <c r="A139" s="75" t="s">
        <v>5422</v>
      </c>
      <c r="B139" s="6" t="s">
        <v>93</v>
      </c>
      <c r="C139" s="76">
        <v>1637</v>
      </c>
      <c r="D139" s="6" t="s">
        <v>110</v>
      </c>
      <c r="E139" s="80" t="s">
        <v>2163</v>
      </c>
      <c r="F139" s="6" t="str">
        <f t="shared" si="58"/>
        <v>FREIGHTRM-R-018-SI26-M19</v>
      </c>
      <c r="G139" s="6" t="s">
        <v>3165</v>
      </c>
      <c r="H139" s="80">
        <v>4865</v>
      </c>
      <c r="I139" s="85" t="s">
        <v>4692</v>
      </c>
      <c r="J139" s="78">
        <v>45723</v>
      </c>
      <c r="K139" s="97"/>
      <c r="L139" s="6" t="s">
        <v>5811</v>
      </c>
      <c r="M139" s="80" t="s">
        <v>173</v>
      </c>
      <c r="N139" s="80" t="s">
        <v>5819</v>
      </c>
      <c r="O139" s="71">
        <v>0</v>
      </c>
      <c r="P139" s="71">
        <v>0</v>
      </c>
      <c r="Q139" s="79">
        <v>8000</v>
      </c>
      <c r="R139" s="79">
        <v>1280</v>
      </c>
      <c r="S139" s="71">
        <v>320</v>
      </c>
      <c r="T139" s="79">
        <v>8960</v>
      </c>
      <c r="U139" s="87" t="s">
        <v>24</v>
      </c>
      <c r="V139" s="84">
        <f t="shared" si="59"/>
        <v>507.10283547455992</v>
      </c>
      <c r="W139" s="74">
        <v>46086</v>
      </c>
      <c r="X139" s="80" t="s">
        <v>128</v>
      </c>
      <c r="Y139" s="80" t="s">
        <v>282</v>
      </c>
      <c r="Z139" s="80" t="s">
        <v>121</v>
      </c>
      <c r="AA139" s="80" t="s">
        <v>122</v>
      </c>
      <c r="AB139" s="76" t="s">
        <v>539</v>
      </c>
      <c r="AC139" s="76" t="s">
        <v>540</v>
      </c>
      <c r="AD139" s="76" t="s">
        <v>174</v>
      </c>
      <c r="AE139" s="76" t="s">
        <v>546</v>
      </c>
      <c r="AF139" s="76" t="s">
        <v>96</v>
      </c>
      <c r="AG139" s="82"/>
      <c r="AH139" s="60"/>
      <c r="AI139" s="75" t="s">
        <v>5422</v>
      </c>
      <c r="AJ139" s="6" t="s">
        <v>103</v>
      </c>
      <c r="AK139" s="81">
        <v>0</v>
      </c>
      <c r="AL139" s="6" t="s">
        <v>103</v>
      </c>
    </row>
    <row r="140" spans="1:38" hidden="1">
      <c r="A140" s="75" t="s">
        <v>5422</v>
      </c>
      <c r="B140" s="6" t="s">
        <v>93</v>
      </c>
      <c r="C140" s="76">
        <v>1638</v>
      </c>
      <c r="D140" s="6" t="s">
        <v>110</v>
      </c>
      <c r="E140" s="80" t="s">
        <v>2163</v>
      </c>
      <c r="F140" s="6" t="str">
        <f t="shared" si="58"/>
        <v>FREIGHTRM-R-028-SI26-M19</v>
      </c>
      <c r="G140" s="6" t="s">
        <v>3464</v>
      </c>
      <c r="H140" s="80">
        <v>4865</v>
      </c>
      <c r="I140" s="85" t="s">
        <v>4692</v>
      </c>
      <c r="J140" s="78">
        <v>45723</v>
      </c>
      <c r="K140" s="97"/>
      <c r="L140" s="80" t="s">
        <v>5813</v>
      </c>
      <c r="M140" s="80" t="s">
        <v>173</v>
      </c>
      <c r="N140" s="80" t="s">
        <v>5820</v>
      </c>
      <c r="O140" s="71">
        <v>0</v>
      </c>
      <c r="P140" s="71">
        <v>0</v>
      </c>
      <c r="Q140" s="71">
        <v>0</v>
      </c>
      <c r="R140" s="71">
        <v>0</v>
      </c>
      <c r="S140" s="71">
        <v>0</v>
      </c>
      <c r="T140" s="71">
        <v>0</v>
      </c>
      <c r="U140" s="87" t="s">
        <v>24</v>
      </c>
      <c r="V140" s="84">
        <f t="shared" si="59"/>
        <v>0</v>
      </c>
      <c r="W140" s="74" t="s">
        <v>119</v>
      </c>
      <c r="X140" s="80" t="s">
        <v>5815</v>
      </c>
      <c r="Y140" s="80" t="s">
        <v>282</v>
      </c>
      <c r="Z140" s="80" t="s">
        <v>121</v>
      </c>
      <c r="AA140" s="80" t="s">
        <v>122</v>
      </c>
      <c r="AB140" s="76" t="s">
        <v>539</v>
      </c>
      <c r="AC140" s="76" t="s">
        <v>540</v>
      </c>
      <c r="AD140" s="76" t="s">
        <v>174</v>
      </c>
      <c r="AE140" s="76" t="s">
        <v>546</v>
      </c>
      <c r="AF140" s="76" t="s">
        <v>96</v>
      </c>
      <c r="AG140" s="82"/>
      <c r="AH140" s="60"/>
      <c r="AI140" s="75" t="s">
        <v>5422</v>
      </c>
      <c r="AJ140" s="6" t="s">
        <v>103</v>
      </c>
      <c r="AK140" s="81">
        <v>0</v>
      </c>
      <c r="AL140" s="6" t="s">
        <v>103</v>
      </c>
    </row>
    <row r="141" spans="1:38" hidden="1">
      <c r="A141" s="75" t="s">
        <v>5843</v>
      </c>
      <c r="B141" s="6" t="s">
        <v>93</v>
      </c>
      <c r="C141" s="76">
        <v>1669</v>
      </c>
      <c r="D141" s="80" t="s">
        <v>590</v>
      </c>
      <c r="E141" s="80" t="s">
        <v>2163</v>
      </c>
      <c r="F141" s="6" t="str">
        <f t="shared" ref="F141:F146" si="60">E141&amp;G141</f>
        <v>FREIGHTFG-V-023-V1E26-M46</v>
      </c>
      <c r="G141" s="95" t="s">
        <v>3185</v>
      </c>
      <c r="H141" s="95">
        <v>9341</v>
      </c>
      <c r="I141" s="85" t="s">
        <v>4692</v>
      </c>
      <c r="J141" s="92">
        <v>46092</v>
      </c>
      <c r="K141" s="95" t="s">
        <v>6132</v>
      </c>
      <c r="L141" s="80">
        <v>6971</v>
      </c>
      <c r="M141" s="80" t="s">
        <v>1870</v>
      </c>
      <c r="N141" s="80" t="s">
        <v>1134</v>
      </c>
      <c r="O141" s="71">
        <v>0</v>
      </c>
      <c r="P141" s="71">
        <v>0</v>
      </c>
      <c r="Q141" s="79">
        <v>10500</v>
      </c>
      <c r="R141" s="79">
        <v>1680</v>
      </c>
      <c r="S141" s="71">
        <v>420</v>
      </c>
      <c r="T141" s="79">
        <v>11760</v>
      </c>
      <c r="U141" s="80" t="s">
        <v>24</v>
      </c>
      <c r="V141" s="84">
        <f t="shared" ref="V141:V142" si="61">T141/17.8047</f>
        <v>660.49975568248828</v>
      </c>
      <c r="W141" s="78">
        <v>46093</v>
      </c>
      <c r="X141" s="80" t="s">
        <v>4727</v>
      </c>
      <c r="Y141" s="80" t="s">
        <v>5200</v>
      </c>
      <c r="Z141" s="80" t="s">
        <v>1470</v>
      </c>
      <c r="AA141" s="80" t="s">
        <v>121</v>
      </c>
      <c r="AB141" s="76" t="s">
        <v>1106</v>
      </c>
      <c r="AC141" s="76" t="s">
        <v>541</v>
      </c>
      <c r="AD141" s="76" t="s">
        <v>195</v>
      </c>
      <c r="AE141" s="76" t="s">
        <v>547</v>
      </c>
      <c r="AF141" s="76" t="s">
        <v>96</v>
      </c>
      <c r="AG141" s="82"/>
      <c r="AH141" s="60"/>
      <c r="AI141" s="75" t="s">
        <v>5843</v>
      </c>
      <c r="AJ141" s="6" t="s">
        <v>103</v>
      </c>
      <c r="AK141" s="81">
        <v>0</v>
      </c>
      <c r="AL141" s="6" t="s">
        <v>103</v>
      </c>
    </row>
    <row r="142" spans="1:38" hidden="1">
      <c r="A142" s="75" t="s">
        <v>5843</v>
      </c>
      <c r="B142" s="6" t="s">
        <v>93</v>
      </c>
      <c r="C142" s="76">
        <v>1672</v>
      </c>
      <c r="D142" s="80" t="s">
        <v>590</v>
      </c>
      <c r="E142" s="80" t="s">
        <v>2163</v>
      </c>
      <c r="F142" s="6" t="str">
        <f t="shared" si="60"/>
        <v>FREIGHTRM-V-018-V1I26-M01</v>
      </c>
      <c r="G142" s="95" t="s">
        <v>3359</v>
      </c>
      <c r="H142" s="95">
        <v>9429</v>
      </c>
      <c r="I142" s="85" t="s">
        <v>4692</v>
      </c>
      <c r="J142" s="92">
        <v>46094</v>
      </c>
      <c r="K142" s="95"/>
      <c r="L142" s="80">
        <v>6999</v>
      </c>
      <c r="M142" s="80" t="s">
        <v>1870</v>
      </c>
      <c r="N142" s="80" t="s">
        <v>1150</v>
      </c>
      <c r="O142" s="71">
        <v>0</v>
      </c>
      <c r="P142" s="71">
        <v>0</v>
      </c>
      <c r="Q142" s="79">
        <v>19000</v>
      </c>
      <c r="R142" s="79">
        <v>3040</v>
      </c>
      <c r="S142" s="71">
        <v>0</v>
      </c>
      <c r="T142" s="79">
        <v>22040</v>
      </c>
      <c r="U142" s="80" t="s">
        <v>24</v>
      </c>
      <c r="V142" s="84">
        <f t="shared" si="61"/>
        <v>1237.8753924525547</v>
      </c>
      <c r="W142" s="78">
        <v>46094</v>
      </c>
      <c r="X142" s="80" t="s">
        <v>1147</v>
      </c>
      <c r="Y142" s="80" t="s">
        <v>1148</v>
      </c>
      <c r="Z142" s="80" t="s">
        <v>1137</v>
      </c>
      <c r="AA142" s="80" t="s">
        <v>121</v>
      </c>
      <c r="AB142" s="76" t="s">
        <v>542</v>
      </c>
      <c r="AC142" s="76" t="s">
        <v>540</v>
      </c>
      <c r="AD142" s="76" t="s">
        <v>173</v>
      </c>
      <c r="AE142" s="76" t="s">
        <v>548</v>
      </c>
      <c r="AF142" s="76" t="s">
        <v>96</v>
      </c>
      <c r="AG142" s="82"/>
      <c r="AH142" s="60"/>
      <c r="AI142" s="75" t="s">
        <v>5843</v>
      </c>
      <c r="AJ142" s="6" t="s">
        <v>103</v>
      </c>
      <c r="AK142" s="81">
        <v>0</v>
      </c>
      <c r="AL142" s="6" t="s">
        <v>103</v>
      </c>
    </row>
    <row r="143" spans="1:38" hidden="1">
      <c r="A143" s="75" t="s">
        <v>5843</v>
      </c>
      <c r="B143" s="6" t="s">
        <v>93</v>
      </c>
      <c r="C143" s="76">
        <v>1674</v>
      </c>
      <c r="D143" s="80" t="s">
        <v>590</v>
      </c>
      <c r="E143" s="80" t="s">
        <v>2163</v>
      </c>
      <c r="F143" s="6" t="str">
        <f t="shared" si="60"/>
        <v>FREIGHTFG-R-2163LE25.M19</v>
      </c>
      <c r="G143" s="95" t="s">
        <v>5897</v>
      </c>
      <c r="H143" s="95">
        <v>9348</v>
      </c>
      <c r="I143" s="85" t="s">
        <v>4692</v>
      </c>
      <c r="J143" s="92">
        <v>46092</v>
      </c>
      <c r="K143" s="95" t="s">
        <v>6135</v>
      </c>
      <c r="L143" s="80">
        <v>7082</v>
      </c>
      <c r="M143" s="80" t="s">
        <v>1264</v>
      </c>
      <c r="N143" s="80" t="s">
        <v>5214</v>
      </c>
      <c r="O143" s="71">
        <v>0</v>
      </c>
      <c r="P143" s="71">
        <v>0</v>
      </c>
      <c r="Q143" s="79">
        <v>5900</v>
      </c>
      <c r="R143" s="79">
        <v>944</v>
      </c>
      <c r="S143" s="71">
        <v>236</v>
      </c>
      <c r="T143" s="79">
        <v>6608</v>
      </c>
      <c r="U143" s="80" t="s">
        <v>118</v>
      </c>
      <c r="V143" s="84">
        <f t="shared" ref="V143:V144" si="62">T143</f>
        <v>6608</v>
      </c>
      <c r="W143" s="78">
        <v>46092</v>
      </c>
      <c r="X143" s="80" t="s">
        <v>4738</v>
      </c>
      <c r="Y143" s="80" t="s">
        <v>5200</v>
      </c>
      <c r="Z143" s="80" t="s">
        <v>6136</v>
      </c>
      <c r="AA143" s="80" t="s">
        <v>121</v>
      </c>
      <c r="AB143" s="76" t="s">
        <v>539</v>
      </c>
      <c r="AC143" s="76" t="s">
        <v>541</v>
      </c>
      <c r="AD143" s="76" t="s">
        <v>195</v>
      </c>
      <c r="AE143" s="76" t="s">
        <v>547</v>
      </c>
      <c r="AF143" s="76" t="s">
        <v>96</v>
      </c>
      <c r="AG143" s="82"/>
      <c r="AH143" s="60"/>
      <c r="AI143" s="75" t="s">
        <v>5843</v>
      </c>
      <c r="AJ143" s="6" t="s">
        <v>103</v>
      </c>
      <c r="AK143" s="81">
        <v>0</v>
      </c>
      <c r="AL143" s="6" t="s">
        <v>103</v>
      </c>
    </row>
    <row r="144" spans="1:38" hidden="1">
      <c r="A144" s="75" t="s">
        <v>5843</v>
      </c>
      <c r="B144" s="6" t="s">
        <v>93</v>
      </c>
      <c r="C144" s="76">
        <v>1675</v>
      </c>
      <c r="D144" s="80" t="s">
        <v>590</v>
      </c>
      <c r="E144" s="80" t="s">
        <v>2163</v>
      </c>
      <c r="F144" s="6" t="str">
        <f t="shared" si="60"/>
        <v>FREIGHTFG-R-2162LE25.M01</v>
      </c>
      <c r="G144" s="95" t="s">
        <v>5898</v>
      </c>
      <c r="H144" s="95">
        <v>9332</v>
      </c>
      <c r="I144" s="85" t="s">
        <v>4692</v>
      </c>
      <c r="J144" s="92">
        <v>46092</v>
      </c>
      <c r="K144" s="95" t="s">
        <v>6135</v>
      </c>
      <c r="L144" s="80">
        <v>7066</v>
      </c>
      <c r="M144" s="80" t="s">
        <v>1264</v>
      </c>
      <c r="N144" s="80" t="s">
        <v>1158</v>
      </c>
      <c r="O144" s="71">
        <v>0</v>
      </c>
      <c r="P144" s="71">
        <v>0</v>
      </c>
      <c r="Q144" s="79">
        <v>6200</v>
      </c>
      <c r="R144" s="79">
        <v>992</v>
      </c>
      <c r="S144" s="71">
        <v>248</v>
      </c>
      <c r="T144" s="79">
        <v>6944</v>
      </c>
      <c r="U144" s="80" t="s">
        <v>118</v>
      </c>
      <c r="V144" s="84">
        <f t="shared" si="62"/>
        <v>6944</v>
      </c>
      <c r="W144" s="78">
        <v>46092</v>
      </c>
      <c r="X144" s="80" t="s">
        <v>4738</v>
      </c>
      <c r="Y144" s="80" t="s">
        <v>5200</v>
      </c>
      <c r="Z144" s="80" t="s">
        <v>6136</v>
      </c>
      <c r="AA144" s="80" t="s">
        <v>121</v>
      </c>
      <c r="AB144" s="76" t="s">
        <v>542</v>
      </c>
      <c r="AC144" s="76" t="s">
        <v>541</v>
      </c>
      <c r="AD144" s="76" t="s">
        <v>195</v>
      </c>
      <c r="AE144" s="76" t="s">
        <v>547</v>
      </c>
      <c r="AF144" s="76" t="s">
        <v>96</v>
      </c>
      <c r="AG144" s="82"/>
      <c r="AH144" s="60"/>
      <c r="AI144" s="75" t="s">
        <v>5843</v>
      </c>
      <c r="AJ144" s="6" t="s">
        <v>103</v>
      </c>
      <c r="AK144" s="81">
        <v>0</v>
      </c>
      <c r="AL144" s="6" t="s">
        <v>103</v>
      </c>
    </row>
    <row r="145" spans="1:38">
      <c r="A145" s="75" t="s">
        <v>5843</v>
      </c>
      <c r="B145" s="6" t="s">
        <v>93</v>
      </c>
      <c r="C145" s="76">
        <v>1725</v>
      </c>
      <c r="D145" s="76" t="s">
        <v>98</v>
      </c>
      <c r="E145" s="76" t="s">
        <v>2164</v>
      </c>
      <c r="F145" s="6" t="str">
        <f t="shared" si="60"/>
        <v>BROKERRM-M-020-SI26-M19-B</v>
      </c>
      <c r="G145" s="97" t="s">
        <v>5524</v>
      </c>
      <c r="H145" s="95" t="s">
        <v>5990</v>
      </c>
      <c r="I145" s="85" t="s">
        <v>4692</v>
      </c>
      <c r="J145" s="92">
        <v>46090</v>
      </c>
      <c r="K145" s="96" t="s">
        <v>6223</v>
      </c>
      <c r="L145" s="77" t="s">
        <v>6224</v>
      </c>
      <c r="M145" s="80" t="s">
        <v>117</v>
      </c>
      <c r="N145" s="6" t="s">
        <v>5778</v>
      </c>
      <c r="O145" s="71">
        <v>0</v>
      </c>
      <c r="P145" s="71">
        <v>41400.839999999997</v>
      </c>
      <c r="Q145" s="79">
        <v>3509.16</v>
      </c>
      <c r="R145" s="79">
        <v>561.47</v>
      </c>
      <c r="S145" s="71">
        <v>0</v>
      </c>
      <c r="T145" s="79">
        <v>45471.47</v>
      </c>
      <c r="U145" s="87" t="s">
        <v>24</v>
      </c>
      <c r="V145" s="84">
        <f t="shared" ref="V145:V149" si="63">T145/17.8047</f>
        <v>2553.9026212179929</v>
      </c>
      <c r="W145" s="86">
        <v>46090</v>
      </c>
      <c r="X145" s="85" t="s">
        <v>437</v>
      </c>
      <c r="Y145" s="6" t="s">
        <v>129</v>
      </c>
      <c r="Z145" s="80" t="s">
        <v>239</v>
      </c>
      <c r="AA145" s="85" t="s">
        <v>122</v>
      </c>
      <c r="AB145" s="76" t="s">
        <v>539</v>
      </c>
      <c r="AC145" s="76" t="s">
        <v>540</v>
      </c>
      <c r="AD145" s="76" t="s">
        <v>174</v>
      </c>
      <c r="AE145" s="76" t="s">
        <v>546</v>
      </c>
      <c r="AF145" s="76" t="s">
        <v>6225</v>
      </c>
      <c r="AG145" s="139" t="s">
        <v>550</v>
      </c>
      <c r="AH145" s="60">
        <v>39844.6</v>
      </c>
      <c r="AI145" s="75" t="s">
        <v>5843</v>
      </c>
      <c r="AJ145" s="6" t="s">
        <v>103</v>
      </c>
      <c r="AK145" s="81">
        <v>0</v>
      </c>
      <c r="AL145" s="6" t="s">
        <v>103</v>
      </c>
    </row>
    <row r="146" spans="1:38">
      <c r="A146" s="75" t="s">
        <v>5843</v>
      </c>
      <c r="B146" s="6" t="s">
        <v>93</v>
      </c>
      <c r="C146" s="76">
        <v>1726</v>
      </c>
      <c r="D146" s="76" t="s">
        <v>98</v>
      </c>
      <c r="E146" s="76" t="s">
        <v>2164</v>
      </c>
      <c r="F146" s="6" t="str">
        <f t="shared" si="60"/>
        <v>BROKERRM-M-046-SI26-M19-B</v>
      </c>
      <c r="G146" s="97" t="s">
        <v>5528</v>
      </c>
      <c r="H146" s="95" t="s">
        <v>5991</v>
      </c>
      <c r="I146" s="85" t="s">
        <v>4692</v>
      </c>
      <c r="J146" s="92">
        <v>46090</v>
      </c>
      <c r="K146" s="97" t="s">
        <v>6226</v>
      </c>
      <c r="L146" s="77" t="s">
        <v>5739</v>
      </c>
      <c r="M146" s="80" t="s">
        <v>117</v>
      </c>
      <c r="N146" s="6" t="s">
        <v>5740</v>
      </c>
      <c r="O146" s="71">
        <v>0</v>
      </c>
      <c r="P146" s="71">
        <v>21844.16</v>
      </c>
      <c r="Q146" s="79">
        <v>7123.26</v>
      </c>
      <c r="R146" s="79">
        <v>1139.72</v>
      </c>
      <c r="S146" s="71">
        <v>0</v>
      </c>
      <c r="T146" s="79">
        <v>30107.14</v>
      </c>
      <c r="U146" s="87" t="s">
        <v>24</v>
      </c>
      <c r="V146" s="84">
        <f t="shared" si="63"/>
        <v>1690.9658685627951</v>
      </c>
      <c r="W146" s="86">
        <v>46090</v>
      </c>
      <c r="X146" s="80" t="s">
        <v>437</v>
      </c>
      <c r="Y146" s="80" t="s">
        <v>129</v>
      </c>
      <c r="Z146" s="80" t="s">
        <v>239</v>
      </c>
      <c r="AA146" s="80" t="s">
        <v>122</v>
      </c>
      <c r="AB146" s="76" t="s">
        <v>539</v>
      </c>
      <c r="AC146" s="76" t="s">
        <v>540</v>
      </c>
      <c r="AD146" s="76" t="s">
        <v>174</v>
      </c>
      <c r="AE146" s="76" t="s">
        <v>546</v>
      </c>
      <c r="AF146" s="76" t="s">
        <v>96</v>
      </c>
      <c r="AG146" s="82"/>
      <c r="AH146" s="60"/>
      <c r="AI146" s="75" t="s">
        <v>5843</v>
      </c>
      <c r="AJ146" s="6" t="s">
        <v>103</v>
      </c>
      <c r="AK146" s="81">
        <v>0</v>
      </c>
      <c r="AL146" s="6" t="s">
        <v>103</v>
      </c>
    </row>
    <row r="147" spans="1:38" ht="58">
      <c r="A147" s="75" t="s">
        <v>5843</v>
      </c>
      <c r="B147" s="6" t="s">
        <v>93</v>
      </c>
      <c r="C147" s="76">
        <v>1741</v>
      </c>
      <c r="D147" s="76" t="s">
        <v>98</v>
      </c>
      <c r="E147" s="76" t="s">
        <v>2164</v>
      </c>
      <c r="F147" s="6" t="str">
        <f t="shared" ref="F147:F151" si="64">E147&amp;G147</f>
        <v>BROKERRM-M-001-SI26-M19-L-B</v>
      </c>
      <c r="G147" s="97" t="s">
        <v>3149</v>
      </c>
      <c r="H147" s="95" t="s">
        <v>6010</v>
      </c>
      <c r="I147" s="85" t="s">
        <v>4692</v>
      </c>
      <c r="J147" s="92">
        <v>46092</v>
      </c>
      <c r="K147" s="95" t="s">
        <v>6248</v>
      </c>
      <c r="L147" s="72" t="s">
        <v>6249</v>
      </c>
      <c r="M147" s="80" t="s">
        <v>117</v>
      </c>
      <c r="N147" s="80" t="s">
        <v>5826</v>
      </c>
      <c r="O147" s="71">
        <v>0</v>
      </c>
      <c r="P147" s="71">
        <v>30355.1</v>
      </c>
      <c r="Q147" s="79">
        <v>2393.36</v>
      </c>
      <c r="R147" s="79">
        <v>382.94</v>
      </c>
      <c r="S147" s="71">
        <v>0</v>
      </c>
      <c r="T147" s="79">
        <v>33131.4</v>
      </c>
      <c r="U147" s="87" t="s">
        <v>24</v>
      </c>
      <c r="V147" s="84">
        <f t="shared" si="63"/>
        <v>1860.8232657669043</v>
      </c>
      <c r="W147" s="89">
        <v>46092</v>
      </c>
      <c r="X147" s="87" t="s">
        <v>437</v>
      </c>
      <c r="Y147" s="85" t="s">
        <v>129</v>
      </c>
      <c r="Z147" s="85" t="s">
        <v>239</v>
      </c>
      <c r="AA147" s="85" t="s">
        <v>122</v>
      </c>
      <c r="AB147" s="76" t="s">
        <v>539</v>
      </c>
      <c r="AC147" s="76" t="s">
        <v>540</v>
      </c>
      <c r="AD147" s="76" t="s">
        <v>174</v>
      </c>
      <c r="AE147" s="76" t="s">
        <v>546</v>
      </c>
      <c r="AF147" s="76">
        <v>8731785</v>
      </c>
      <c r="AG147" s="139" t="s">
        <v>550</v>
      </c>
      <c r="AH147" s="60">
        <v>30355.1</v>
      </c>
      <c r="AI147" s="75" t="s">
        <v>5843</v>
      </c>
      <c r="AJ147" s="6" t="s">
        <v>103</v>
      </c>
      <c r="AK147" s="81">
        <v>0</v>
      </c>
      <c r="AL147" s="6" t="s">
        <v>103</v>
      </c>
    </row>
    <row r="148" spans="1:38" ht="58">
      <c r="A148" s="75" t="s">
        <v>5843</v>
      </c>
      <c r="B148" s="6" t="s">
        <v>93</v>
      </c>
      <c r="C148" s="76">
        <v>1749</v>
      </c>
      <c r="D148" s="76" t="s">
        <v>98</v>
      </c>
      <c r="E148" s="76" t="s">
        <v>2164</v>
      </c>
      <c r="F148" s="6" t="str">
        <f t="shared" si="64"/>
        <v>BROKERRM-M-037-SI26-M19-B</v>
      </c>
      <c r="G148" s="97" t="s">
        <v>5514</v>
      </c>
      <c r="H148" s="95" t="s">
        <v>6025</v>
      </c>
      <c r="I148" s="85" t="s">
        <v>4692</v>
      </c>
      <c r="J148" s="92">
        <v>46094</v>
      </c>
      <c r="K148" s="95">
        <v>6003631</v>
      </c>
      <c r="L148" s="73" t="s">
        <v>6264</v>
      </c>
      <c r="M148" s="80" t="s">
        <v>117</v>
      </c>
      <c r="N148" s="73" t="s">
        <v>5828</v>
      </c>
      <c r="O148" s="71">
        <v>0</v>
      </c>
      <c r="P148" s="71">
        <v>27607.61</v>
      </c>
      <c r="Q148" s="79">
        <v>2868.27</v>
      </c>
      <c r="R148" s="79">
        <v>458.92</v>
      </c>
      <c r="S148" s="71">
        <v>0</v>
      </c>
      <c r="T148" s="79">
        <v>30934.799999999999</v>
      </c>
      <c r="U148" s="87" t="s">
        <v>24</v>
      </c>
      <c r="V148" s="84">
        <f t="shared" si="63"/>
        <v>1737.4513471162109</v>
      </c>
      <c r="W148" s="78">
        <v>46094</v>
      </c>
      <c r="X148" s="87" t="s">
        <v>437</v>
      </c>
      <c r="Y148" s="85" t="s">
        <v>129</v>
      </c>
      <c r="Z148" s="85" t="s">
        <v>239</v>
      </c>
      <c r="AA148" s="85" t="s">
        <v>122</v>
      </c>
      <c r="AB148" s="76" t="s">
        <v>539</v>
      </c>
      <c r="AC148" s="76" t="s">
        <v>540</v>
      </c>
      <c r="AD148" s="76" t="s">
        <v>174</v>
      </c>
      <c r="AE148" s="76" t="s">
        <v>546</v>
      </c>
      <c r="AF148" s="76" t="s">
        <v>6265</v>
      </c>
      <c r="AG148" s="139" t="s">
        <v>550</v>
      </c>
      <c r="AH148" s="93">
        <v>25826.36</v>
      </c>
      <c r="AI148" s="75" t="s">
        <v>5843</v>
      </c>
      <c r="AJ148" s="6" t="s">
        <v>103</v>
      </c>
      <c r="AK148" s="81">
        <v>0</v>
      </c>
      <c r="AL148" s="6" t="s">
        <v>103</v>
      </c>
    </row>
    <row r="149" spans="1:38">
      <c r="A149" s="75" t="s">
        <v>5843</v>
      </c>
      <c r="B149" s="6" t="s">
        <v>93</v>
      </c>
      <c r="C149" s="76">
        <v>1750</v>
      </c>
      <c r="D149" s="76" t="s">
        <v>98</v>
      </c>
      <c r="E149" s="76" t="s">
        <v>2164</v>
      </c>
      <c r="F149" s="6" t="str">
        <f t="shared" si="64"/>
        <v>BROKERFG-R-2146LE25.M19</v>
      </c>
      <c r="G149" s="97" t="s">
        <v>5446</v>
      </c>
      <c r="H149" s="95" t="s">
        <v>6026</v>
      </c>
      <c r="I149" s="85" t="s">
        <v>4692</v>
      </c>
      <c r="J149" s="92">
        <v>46093</v>
      </c>
      <c r="K149" s="328">
        <v>6085308</v>
      </c>
      <c r="L149" s="73" t="s">
        <v>116</v>
      </c>
      <c r="M149" s="73" t="s">
        <v>195</v>
      </c>
      <c r="N149" s="73" t="s">
        <v>116</v>
      </c>
      <c r="O149" s="71">
        <v>0</v>
      </c>
      <c r="P149" s="71">
        <v>0</v>
      </c>
      <c r="Q149" s="79">
        <v>1046.02</v>
      </c>
      <c r="R149" s="79">
        <v>167.36</v>
      </c>
      <c r="S149" s="71">
        <v>0</v>
      </c>
      <c r="T149" s="79">
        <v>1213.3800000000001</v>
      </c>
      <c r="U149" s="87" t="s">
        <v>24</v>
      </c>
      <c r="V149" s="84">
        <f t="shared" si="63"/>
        <v>68.149421220239603</v>
      </c>
      <c r="W149" s="78" t="s">
        <v>119</v>
      </c>
      <c r="X149" s="87" t="s">
        <v>122</v>
      </c>
      <c r="Y149" s="85" t="s">
        <v>121</v>
      </c>
      <c r="Z149" s="85" t="s">
        <v>178</v>
      </c>
      <c r="AA149" s="85" t="s">
        <v>438</v>
      </c>
      <c r="AB149" s="76" t="s">
        <v>539</v>
      </c>
      <c r="AC149" s="76" t="s">
        <v>541</v>
      </c>
      <c r="AD149" s="76" t="s">
        <v>195</v>
      </c>
      <c r="AE149" s="76" t="s">
        <v>547</v>
      </c>
      <c r="AF149" s="76" t="s">
        <v>96</v>
      </c>
      <c r="AG149" s="75"/>
      <c r="AH149" s="60"/>
      <c r="AI149" s="75" t="s">
        <v>5843</v>
      </c>
      <c r="AJ149" s="6" t="s">
        <v>103</v>
      </c>
      <c r="AK149" s="81">
        <v>0</v>
      </c>
      <c r="AL149" s="6" t="s">
        <v>103</v>
      </c>
    </row>
    <row r="150" spans="1:38" hidden="1">
      <c r="A150" s="75" t="s">
        <v>5843</v>
      </c>
      <c r="B150" s="6" t="s">
        <v>93</v>
      </c>
      <c r="C150" s="76">
        <v>1775</v>
      </c>
      <c r="D150" s="76" t="s">
        <v>1564</v>
      </c>
      <c r="E150" s="76" t="s">
        <v>2163</v>
      </c>
      <c r="F150" s="6" t="str">
        <f t="shared" si="64"/>
        <v>FREIGHTRM-M-004-SI26-M19</v>
      </c>
      <c r="G150" s="95" t="s">
        <v>5571</v>
      </c>
      <c r="H150" s="99" t="s">
        <v>6053</v>
      </c>
      <c r="I150" s="85" t="s">
        <v>4692</v>
      </c>
      <c r="J150" s="100">
        <v>46094</v>
      </c>
      <c r="K150" s="100" t="s">
        <v>6288</v>
      </c>
      <c r="L150" s="77" t="s">
        <v>116</v>
      </c>
      <c r="M150" s="76" t="s">
        <v>173</v>
      </c>
      <c r="N150" s="76" t="s">
        <v>5768</v>
      </c>
      <c r="O150" s="71">
        <v>0</v>
      </c>
      <c r="P150" s="71">
        <v>0</v>
      </c>
      <c r="Q150" s="79">
        <v>8240</v>
      </c>
      <c r="R150" s="79">
        <v>1318.4</v>
      </c>
      <c r="S150" s="71">
        <v>0</v>
      </c>
      <c r="T150" s="79">
        <v>9558.4</v>
      </c>
      <c r="U150" s="87" t="s">
        <v>24</v>
      </c>
      <c r="V150" s="84">
        <f t="shared" ref="V150" si="65">T150/17.8047</f>
        <v>536.84701230573944</v>
      </c>
      <c r="W150" s="61">
        <v>46083</v>
      </c>
      <c r="X150" s="76" t="s">
        <v>2058</v>
      </c>
      <c r="Y150" s="76" t="s">
        <v>2059</v>
      </c>
      <c r="Z150" s="76" t="s">
        <v>2058</v>
      </c>
      <c r="AA150" s="76" t="s">
        <v>2058</v>
      </c>
      <c r="AB150" s="76" t="s">
        <v>539</v>
      </c>
      <c r="AC150" s="76" t="s">
        <v>540</v>
      </c>
      <c r="AD150" s="76" t="s">
        <v>174</v>
      </c>
      <c r="AE150" s="76" t="s">
        <v>546</v>
      </c>
      <c r="AF150" s="76" t="s">
        <v>96</v>
      </c>
      <c r="AG150" s="82"/>
      <c r="AH150" s="60"/>
      <c r="AI150" s="75" t="s">
        <v>5843</v>
      </c>
      <c r="AJ150" s="6" t="s">
        <v>103</v>
      </c>
      <c r="AK150" s="81">
        <v>0</v>
      </c>
      <c r="AL150" s="6" t="s">
        <v>103</v>
      </c>
    </row>
    <row r="151" spans="1:38" hidden="1">
      <c r="A151" s="75" t="s">
        <v>5843</v>
      </c>
      <c r="B151" s="6" t="s">
        <v>93</v>
      </c>
      <c r="C151" s="76">
        <v>1791</v>
      </c>
      <c r="D151" s="6" t="s">
        <v>3070</v>
      </c>
      <c r="E151" s="6" t="s">
        <v>2163</v>
      </c>
      <c r="F151" s="6" t="str">
        <f t="shared" si="64"/>
        <v>FREIGHTRM-A-0032AI26-M19-C9506</v>
      </c>
      <c r="G151" s="97" t="s">
        <v>5601</v>
      </c>
      <c r="H151" s="95">
        <v>3484</v>
      </c>
      <c r="I151" s="85" t="s">
        <v>4692</v>
      </c>
      <c r="J151" s="92">
        <v>46093</v>
      </c>
      <c r="K151" s="97"/>
      <c r="L151" s="6" t="s">
        <v>116</v>
      </c>
      <c r="M151" s="6" t="s">
        <v>1133</v>
      </c>
      <c r="N151" s="6" t="s">
        <v>116</v>
      </c>
      <c r="O151" s="71">
        <v>0</v>
      </c>
      <c r="P151" s="71">
        <v>0</v>
      </c>
      <c r="Q151" s="79">
        <v>1000</v>
      </c>
      <c r="R151" s="79">
        <v>160</v>
      </c>
      <c r="S151" s="71">
        <v>40</v>
      </c>
      <c r="T151" s="79">
        <v>1120</v>
      </c>
      <c r="U151" s="87" t="s">
        <v>118</v>
      </c>
      <c r="V151" s="84">
        <f t="shared" ref="V151" si="66">T151</f>
        <v>1120</v>
      </c>
      <c r="W151" s="94">
        <v>46069</v>
      </c>
      <c r="X151" s="80" t="s">
        <v>3323</v>
      </c>
      <c r="Y151" s="80" t="s">
        <v>537</v>
      </c>
      <c r="Z151" s="80" t="s">
        <v>121</v>
      </c>
      <c r="AA151" s="80" t="s">
        <v>3324</v>
      </c>
      <c r="AB151" s="76" t="s">
        <v>539</v>
      </c>
      <c r="AC151" s="76" t="s">
        <v>540</v>
      </c>
      <c r="AD151" s="76" t="s">
        <v>25</v>
      </c>
      <c r="AE151" s="76">
        <v>67180000</v>
      </c>
      <c r="AF151" s="76" t="s">
        <v>96</v>
      </c>
      <c r="AG151" s="82"/>
      <c r="AH151" s="60"/>
      <c r="AI151" s="75" t="s">
        <v>5843</v>
      </c>
      <c r="AJ151" s="6" t="s">
        <v>103</v>
      </c>
      <c r="AK151" s="81">
        <v>0</v>
      </c>
      <c r="AL151" s="6" t="s">
        <v>103</v>
      </c>
    </row>
    <row r="152" spans="1:38" hidden="1">
      <c r="A152" s="75" t="s">
        <v>5843</v>
      </c>
      <c r="B152" s="6" t="s">
        <v>93</v>
      </c>
      <c r="C152" s="76">
        <v>1813</v>
      </c>
      <c r="D152" s="6" t="s">
        <v>110</v>
      </c>
      <c r="E152" s="80" t="s">
        <v>2165</v>
      </c>
      <c r="F152" s="6" t="str">
        <f t="shared" ref="F152:F156" si="67">E152&amp;G152</f>
        <v>FREIGHT RM-R-029-SI26-M19</v>
      </c>
      <c r="G152" s="97" t="s">
        <v>5130</v>
      </c>
      <c r="H152" s="95">
        <v>4876</v>
      </c>
      <c r="I152" s="85" t="s">
        <v>4692</v>
      </c>
      <c r="J152" s="92">
        <v>46092</v>
      </c>
      <c r="K152" s="97"/>
      <c r="L152" s="80" t="s">
        <v>6324</v>
      </c>
      <c r="M152" s="80" t="s">
        <v>173</v>
      </c>
      <c r="N152" s="80" t="s">
        <v>6325</v>
      </c>
      <c r="O152" s="71">
        <v>0</v>
      </c>
      <c r="P152" s="71">
        <v>0</v>
      </c>
      <c r="Q152" s="79">
        <v>54000</v>
      </c>
      <c r="R152" s="79">
        <v>8640</v>
      </c>
      <c r="S152" s="71">
        <v>2160</v>
      </c>
      <c r="T152" s="79">
        <v>60480</v>
      </c>
      <c r="U152" s="87" t="s">
        <v>24</v>
      </c>
      <c r="V152" s="84">
        <f t="shared" ref="V152:V156" si="68">T152/17.8047</f>
        <v>3396.8558863670828</v>
      </c>
      <c r="W152" s="94">
        <v>46093</v>
      </c>
      <c r="X152" s="80" t="s">
        <v>6326</v>
      </c>
      <c r="Y152" s="80" t="s">
        <v>282</v>
      </c>
      <c r="Z152" s="80" t="s">
        <v>121</v>
      </c>
      <c r="AA152" s="80" t="s">
        <v>122</v>
      </c>
      <c r="AB152" s="76" t="s">
        <v>539</v>
      </c>
      <c r="AC152" s="76" t="s">
        <v>540</v>
      </c>
      <c r="AD152" s="76" t="s">
        <v>174</v>
      </c>
      <c r="AE152" s="76" t="s">
        <v>546</v>
      </c>
      <c r="AF152" s="76" t="s">
        <v>96</v>
      </c>
      <c r="AG152" s="82"/>
      <c r="AH152" s="60"/>
      <c r="AI152" s="75" t="s">
        <v>5843</v>
      </c>
      <c r="AJ152" s="6" t="s">
        <v>103</v>
      </c>
      <c r="AK152" s="81">
        <v>0</v>
      </c>
      <c r="AL152" s="6" t="s">
        <v>103</v>
      </c>
    </row>
    <row r="153" spans="1:38" hidden="1">
      <c r="A153" s="75" t="s">
        <v>5843</v>
      </c>
      <c r="B153" s="6" t="s">
        <v>93</v>
      </c>
      <c r="C153" s="76">
        <v>1814</v>
      </c>
      <c r="D153" s="6" t="s">
        <v>110</v>
      </c>
      <c r="E153" s="80" t="s">
        <v>2165</v>
      </c>
      <c r="F153" s="6" t="str">
        <f t="shared" si="67"/>
        <v>FREIGHT RM-R-025-SI26-M19</v>
      </c>
      <c r="G153" s="97" t="s">
        <v>5134</v>
      </c>
      <c r="H153" s="95">
        <v>4876</v>
      </c>
      <c r="I153" s="85" t="s">
        <v>4692</v>
      </c>
      <c r="J153" s="92">
        <v>46092</v>
      </c>
      <c r="K153" s="95"/>
      <c r="L153" s="80" t="s">
        <v>116</v>
      </c>
      <c r="M153" s="80" t="s">
        <v>173</v>
      </c>
      <c r="N153" s="80" t="s">
        <v>6327</v>
      </c>
      <c r="O153" s="71">
        <v>0</v>
      </c>
      <c r="P153" s="71">
        <v>0</v>
      </c>
      <c r="Q153" s="71">
        <v>0</v>
      </c>
      <c r="R153" s="71">
        <v>0</v>
      </c>
      <c r="S153" s="71">
        <v>0</v>
      </c>
      <c r="T153" s="71">
        <v>0</v>
      </c>
      <c r="U153" s="87" t="s">
        <v>24</v>
      </c>
      <c r="V153" s="84">
        <f t="shared" si="68"/>
        <v>0</v>
      </c>
      <c r="W153" s="94">
        <v>46093</v>
      </c>
      <c r="X153" s="80" t="s">
        <v>6326</v>
      </c>
      <c r="Y153" s="80" t="s">
        <v>282</v>
      </c>
      <c r="Z153" s="80" t="s">
        <v>121</v>
      </c>
      <c r="AA153" s="80" t="s">
        <v>122</v>
      </c>
      <c r="AB153" s="76" t="s">
        <v>539</v>
      </c>
      <c r="AC153" s="76" t="s">
        <v>540</v>
      </c>
      <c r="AD153" s="76" t="s">
        <v>174</v>
      </c>
      <c r="AE153" s="76" t="s">
        <v>546</v>
      </c>
      <c r="AF153" s="76" t="s">
        <v>96</v>
      </c>
      <c r="AG153" s="82"/>
      <c r="AH153" s="60"/>
      <c r="AI153" s="75" t="s">
        <v>5843</v>
      </c>
      <c r="AJ153" s="6" t="s">
        <v>103</v>
      </c>
      <c r="AK153" s="81">
        <v>0</v>
      </c>
      <c r="AL153" s="6" t="s">
        <v>103</v>
      </c>
    </row>
    <row r="154" spans="1:38" hidden="1">
      <c r="A154" s="75" t="s">
        <v>5843</v>
      </c>
      <c r="B154" s="6" t="s">
        <v>93</v>
      </c>
      <c r="C154" s="76">
        <v>1815</v>
      </c>
      <c r="D154" s="6" t="s">
        <v>110</v>
      </c>
      <c r="E154" s="80" t="s">
        <v>2165</v>
      </c>
      <c r="F154" s="6" t="str">
        <f t="shared" si="67"/>
        <v>FREIGHT RM-R-022-SI26-M19</v>
      </c>
      <c r="G154" s="97" t="s">
        <v>4530</v>
      </c>
      <c r="H154" s="95">
        <v>4888</v>
      </c>
      <c r="I154" s="85" t="s">
        <v>4692</v>
      </c>
      <c r="J154" s="92">
        <v>46093</v>
      </c>
      <c r="K154" s="97"/>
      <c r="L154" s="80" t="s">
        <v>116</v>
      </c>
      <c r="M154" s="80" t="s">
        <v>173</v>
      </c>
      <c r="N154" s="80" t="s">
        <v>6328</v>
      </c>
      <c r="O154" s="71">
        <v>0</v>
      </c>
      <c r="P154" s="71">
        <v>0</v>
      </c>
      <c r="Q154" s="79">
        <v>54000</v>
      </c>
      <c r="R154" s="79">
        <v>8640</v>
      </c>
      <c r="S154" s="71">
        <v>2160</v>
      </c>
      <c r="T154" s="79">
        <v>60480</v>
      </c>
      <c r="U154" s="87" t="s">
        <v>24</v>
      </c>
      <c r="V154" s="84">
        <f t="shared" si="68"/>
        <v>3396.8558863670828</v>
      </c>
      <c r="W154" s="94">
        <v>46094</v>
      </c>
      <c r="X154" s="80" t="s">
        <v>120</v>
      </c>
      <c r="Y154" s="80" t="s">
        <v>282</v>
      </c>
      <c r="Z154" s="80" t="s">
        <v>121</v>
      </c>
      <c r="AA154" s="80" t="s">
        <v>122</v>
      </c>
      <c r="AB154" s="76" t="s">
        <v>539</v>
      </c>
      <c r="AC154" s="76" t="s">
        <v>540</v>
      </c>
      <c r="AD154" s="76" t="s">
        <v>174</v>
      </c>
      <c r="AE154" s="76" t="s">
        <v>546</v>
      </c>
      <c r="AF154" s="76" t="s">
        <v>96</v>
      </c>
      <c r="AG154" s="82"/>
      <c r="AH154" s="60"/>
      <c r="AI154" s="75" t="s">
        <v>5843</v>
      </c>
      <c r="AJ154" s="6" t="s">
        <v>103</v>
      </c>
      <c r="AK154" s="81">
        <v>0</v>
      </c>
      <c r="AL154" s="6" t="s">
        <v>103</v>
      </c>
    </row>
    <row r="155" spans="1:38" hidden="1">
      <c r="A155" s="75" t="s">
        <v>5843</v>
      </c>
      <c r="B155" s="6" t="s">
        <v>93</v>
      </c>
      <c r="C155" s="76">
        <v>1816</v>
      </c>
      <c r="D155" s="6" t="s">
        <v>110</v>
      </c>
      <c r="E155" s="80" t="s">
        <v>2165</v>
      </c>
      <c r="F155" s="6" t="str">
        <f t="shared" si="67"/>
        <v>FREIGHT RM-R-027-SI26-M19</v>
      </c>
      <c r="G155" s="97" t="s">
        <v>4536</v>
      </c>
      <c r="H155" s="95">
        <v>4888</v>
      </c>
      <c r="I155" s="85" t="s">
        <v>4692</v>
      </c>
      <c r="J155" s="92">
        <v>46093</v>
      </c>
      <c r="K155" s="95"/>
      <c r="L155" s="80" t="s">
        <v>116</v>
      </c>
      <c r="M155" s="80" t="s">
        <v>173</v>
      </c>
      <c r="N155" s="80" t="s">
        <v>6329</v>
      </c>
      <c r="O155" s="71">
        <v>0</v>
      </c>
      <c r="P155" s="71">
        <v>0</v>
      </c>
      <c r="Q155" s="71">
        <v>0</v>
      </c>
      <c r="R155" s="71">
        <v>0</v>
      </c>
      <c r="S155" s="71">
        <v>0</v>
      </c>
      <c r="T155" s="71">
        <v>0</v>
      </c>
      <c r="U155" s="87" t="s">
        <v>24</v>
      </c>
      <c r="V155" s="84">
        <f t="shared" si="68"/>
        <v>0</v>
      </c>
      <c r="W155" s="94" t="s">
        <v>119</v>
      </c>
      <c r="X155" s="80" t="s">
        <v>120</v>
      </c>
      <c r="Y155" s="80" t="s">
        <v>282</v>
      </c>
      <c r="Z155" s="80" t="s">
        <v>121</v>
      </c>
      <c r="AA155" s="80" t="s">
        <v>122</v>
      </c>
      <c r="AB155" s="76" t="s">
        <v>539</v>
      </c>
      <c r="AC155" s="76" t="s">
        <v>540</v>
      </c>
      <c r="AD155" s="76" t="s">
        <v>174</v>
      </c>
      <c r="AE155" s="76" t="s">
        <v>546</v>
      </c>
      <c r="AF155" s="76" t="s">
        <v>96</v>
      </c>
      <c r="AG155" s="82"/>
      <c r="AH155" s="60"/>
      <c r="AI155" s="75" t="s">
        <v>5843</v>
      </c>
      <c r="AJ155" s="6" t="s">
        <v>103</v>
      </c>
      <c r="AK155" s="81">
        <v>0</v>
      </c>
      <c r="AL155" s="6" t="s">
        <v>103</v>
      </c>
    </row>
    <row r="156" spans="1:38" hidden="1">
      <c r="A156" s="75" t="s">
        <v>5843</v>
      </c>
      <c r="B156" s="6" t="s">
        <v>93</v>
      </c>
      <c r="C156" s="76">
        <v>1817</v>
      </c>
      <c r="D156" s="6" t="s">
        <v>110</v>
      </c>
      <c r="E156" s="80" t="s">
        <v>2165</v>
      </c>
      <c r="F156" s="6" t="str">
        <f t="shared" si="67"/>
        <v>FREIGHT RM-R-022-SI26-M19</v>
      </c>
      <c r="G156" s="6" t="s">
        <v>4530</v>
      </c>
      <c r="H156" s="80">
        <v>4895</v>
      </c>
      <c r="I156" s="85" t="s">
        <v>4692</v>
      </c>
      <c r="J156" s="78">
        <v>46095</v>
      </c>
      <c r="K156" s="97"/>
      <c r="L156" s="80" t="s">
        <v>116</v>
      </c>
      <c r="M156" s="80" t="s">
        <v>173</v>
      </c>
      <c r="N156" s="80" t="s">
        <v>6330</v>
      </c>
      <c r="O156" s="71">
        <v>0</v>
      </c>
      <c r="P156" s="71">
        <v>0</v>
      </c>
      <c r="Q156" s="79">
        <v>27750</v>
      </c>
      <c r="R156" s="79">
        <v>4440</v>
      </c>
      <c r="S156" s="71">
        <v>1110</v>
      </c>
      <c r="T156" s="79">
        <v>31080</v>
      </c>
      <c r="U156" s="87" t="s">
        <v>24</v>
      </c>
      <c r="V156" s="84">
        <f t="shared" si="68"/>
        <v>1745.6064971608621</v>
      </c>
      <c r="W156" s="74">
        <v>46098</v>
      </c>
      <c r="X156" s="80" t="s">
        <v>120</v>
      </c>
      <c r="Y156" s="80" t="s">
        <v>282</v>
      </c>
      <c r="Z156" s="80" t="s">
        <v>121</v>
      </c>
      <c r="AA156" s="80" t="s">
        <v>122</v>
      </c>
      <c r="AB156" s="76" t="s">
        <v>539</v>
      </c>
      <c r="AC156" s="76" t="s">
        <v>540</v>
      </c>
      <c r="AD156" s="76" t="s">
        <v>174</v>
      </c>
      <c r="AE156" s="76" t="s">
        <v>546</v>
      </c>
      <c r="AF156" s="76" t="s">
        <v>96</v>
      </c>
      <c r="AG156" s="82"/>
      <c r="AH156" s="60"/>
      <c r="AI156" s="75" t="s">
        <v>5843</v>
      </c>
      <c r="AJ156" s="6" t="s">
        <v>103</v>
      </c>
      <c r="AK156" s="81">
        <v>0</v>
      </c>
      <c r="AL156" s="6" t="s">
        <v>103</v>
      </c>
    </row>
  </sheetData>
  <autoFilter ref="A1:AM156" xr:uid="{15786EDE-5351-4915-80DB-69DAF0DB65FC}">
    <filterColumn colId="3">
      <filters>
        <filter val="DICEX S.A DE C.V."/>
      </filters>
    </filterColumn>
  </autoFilter>
  <conditionalFormatting sqref="G1:G1048576">
    <cfRule type="duplicateValues" dxfId="820" priority="1"/>
  </conditionalFormatting>
  <conditionalFormatting sqref="H2:H16">
    <cfRule type="duplicateValues" dxfId="819" priority="85541"/>
    <cfRule type="duplicateValues" dxfId="818" priority="85542"/>
    <cfRule type="duplicateValues" dxfId="817" priority="85543"/>
  </conditionalFormatting>
  <conditionalFormatting sqref="H16">
    <cfRule type="duplicateValues" dxfId="816" priority="85226"/>
    <cfRule type="duplicateValues" dxfId="815" priority="85227"/>
    <cfRule type="duplicateValues" dxfId="814" priority="85547"/>
    <cfRule type="duplicateValues" dxfId="813" priority="85228"/>
  </conditionalFormatting>
  <conditionalFormatting sqref="H18:H19">
    <cfRule type="duplicateValues" dxfId="812" priority="431"/>
    <cfRule type="duplicateValues" dxfId="811" priority="430"/>
    <cfRule type="duplicateValues" dxfId="810" priority="429"/>
    <cfRule type="duplicateValues" dxfId="809" priority="428"/>
    <cfRule type="duplicateValues" dxfId="808" priority="427"/>
    <cfRule type="duplicateValues" dxfId="807" priority="426"/>
    <cfRule type="duplicateValues" dxfId="806" priority="425"/>
  </conditionalFormatting>
  <conditionalFormatting sqref="H20:H26">
    <cfRule type="duplicateValues" dxfId="805" priority="85691"/>
  </conditionalFormatting>
  <conditionalFormatting sqref="H20:H33">
    <cfRule type="duplicateValues" dxfId="804" priority="85739"/>
    <cfRule type="duplicateValues" dxfId="803" priority="85738"/>
    <cfRule type="duplicateValues" dxfId="802" priority="85737"/>
  </conditionalFormatting>
  <conditionalFormatting sqref="H20:H42">
    <cfRule type="duplicateValues" dxfId="801" priority="85743"/>
  </conditionalFormatting>
  <conditionalFormatting sqref="H33">
    <cfRule type="duplicateValues" dxfId="800" priority="85187"/>
    <cfRule type="duplicateValues" dxfId="799" priority="85186"/>
    <cfRule type="duplicateValues" dxfId="798" priority="85188"/>
    <cfRule type="duplicateValues" dxfId="797" priority="85527"/>
  </conditionalFormatting>
  <conditionalFormatting sqref="H35:H36">
    <cfRule type="duplicateValues" dxfId="796" priority="390"/>
    <cfRule type="duplicateValues" dxfId="795" priority="389"/>
    <cfRule type="duplicateValues" dxfId="794" priority="388"/>
    <cfRule type="duplicateValues" dxfId="793" priority="392"/>
    <cfRule type="duplicateValues" dxfId="792" priority="391"/>
    <cfRule type="duplicateValues" dxfId="791" priority="393"/>
    <cfRule type="duplicateValues" dxfId="790" priority="394"/>
  </conditionalFormatting>
  <conditionalFormatting sqref="H37:H38">
    <cfRule type="duplicateValues" dxfId="789" priority="384"/>
    <cfRule type="duplicateValues" dxfId="788" priority="385"/>
    <cfRule type="duplicateValues" dxfId="787" priority="386"/>
    <cfRule type="duplicateValues" dxfId="786" priority="381"/>
    <cfRule type="duplicateValues" dxfId="785" priority="382"/>
    <cfRule type="duplicateValues" dxfId="784" priority="383"/>
    <cfRule type="duplicateValues" dxfId="783" priority="387"/>
  </conditionalFormatting>
  <conditionalFormatting sqref="H39:H40">
    <cfRule type="duplicateValues" dxfId="782" priority="33521"/>
    <cfRule type="duplicateValues" dxfId="781" priority="33520"/>
    <cfRule type="duplicateValues" dxfId="780" priority="33519"/>
    <cfRule type="duplicateValues" dxfId="779" priority="33518"/>
    <cfRule type="duplicateValues" dxfId="778" priority="33517"/>
    <cfRule type="duplicateValues" dxfId="777" priority="33516"/>
    <cfRule type="duplicateValues" dxfId="776" priority="33515"/>
  </conditionalFormatting>
  <conditionalFormatting sqref="H41">
    <cfRule type="duplicateValues" dxfId="775" priority="373"/>
    <cfRule type="duplicateValues" dxfId="774" priority="372"/>
    <cfRule type="duplicateValues" dxfId="773" priority="371"/>
    <cfRule type="duplicateValues" dxfId="772" priority="370"/>
    <cfRule type="duplicateValues" dxfId="771" priority="369"/>
    <cfRule type="duplicateValues" dxfId="770" priority="368"/>
    <cfRule type="duplicateValues" dxfId="769" priority="367"/>
  </conditionalFormatting>
  <conditionalFormatting sqref="H43:H45">
    <cfRule type="duplicateValues" dxfId="768" priority="85669"/>
  </conditionalFormatting>
  <conditionalFormatting sqref="H43:H48">
    <cfRule type="duplicateValues" dxfId="767" priority="85779"/>
    <cfRule type="duplicateValues" dxfId="766" priority="85780"/>
    <cfRule type="duplicateValues" dxfId="765" priority="85781"/>
  </conditionalFormatting>
  <conditionalFormatting sqref="H43:H51">
    <cfRule type="duplicateValues" dxfId="764" priority="85785"/>
  </conditionalFormatting>
  <conditionalFormatting sqref="H48">
    <cfRule type="duplicateValues" dxfId="763" priority="85116"/>
    <cfRule type="duplicateValues" dxfId="762" priority="85117"/>
    <cfRule type="duplicateValues" dxfId="761" priority="85505"/>
    <cfRule type="duplicateValues" dxfId="760" priority="85115"/>
  </conditionalFormatting>
  <conditionalFormatting sqref="H50">
    <cfRule type="duplicateValues" dxfId="759" priority="327"/>
    <cfRule type="duplicateValues" dxfId="758" priority="329"/>
    <cfRule type="duplicateValues" dxfId="757" priority="330"/>
    <cfRule type="duplicateValues" dxfId="756" priority="331"/>
    <cfRule type="duplicateValues" dxfId="755" priority="332"/>
    <cfRule type="duplicateValues" dxfId="754" priority="333"/>
    <cfRule type="duplicateValues" dxfId="753" priority="328"/>
  </conditionalFormatting>
  <conditionalFormatting sqref="H52:H58">
    <cfRule type="duplicateValues" dxfId="752" priority="85647"/>
  </conditionalFormatting>
  <conditionalFormatting sqref="H52:H63">
    <cfRule type="duplicateValues" dxfId="751" priority="85800"/>
    <cfRule type="duplicateValues" dxfId="750" priority="85806"/>
    <cfRule type="duplicateValues" dxfId="749" priority="85801"/>
    <cfRule type="duplicateValues" dxfId="748" priority="85802"/>
  </conditionalFormatting>
  <conditionalFormatting sqref="H63">
    <cfRule type="duplicateValues" dxfId="747" priority="85483"/>
    <cfRule type="duplicateValues" dxfId="746" priority="85079"/>
    <cfRule type="duplicateValues" dxfId="745" priority="85081"/>
    <cfRule type="duplicateValues" dxfId="744" priority="85080"/>
  </conditionalFormatting>
  <conditionalFormatting sqref="H64:H68">
    <cfRule type="duplicateValues" dxfId="743" priority="85624"/>
  </conditionalFormatting>
  <conditionalFormatting sqref="H64:H73">
    <cfRule type="duplicateValues" dxfId="742" priority="85637"/>
    <cfRule type="duplicateValues" dxfId="741" priority="85638"/>
    <cfRule type="duplicateValues" dxfId="740" priority="85639"/>
  </conditionalFormatting>
  <conditionalFormatting sqref="H64:H76">
    <cfRule type="duplicateValues" dxfId="739" priority="85643"/>
  </conditionalFormatting>
  <conditionalFormatting sqref="H73">
    <cfRule type="duplicateValues" dxfId="738" priority="285"/>
    <cfRule type="duplicateValues" dxfId="737" priority="286"/>
    <cfRule type="duplicateValues" dxfId="736" priority="287"/>
    <cfRule type="duplicateValues" dxfId="735" priority="85464"/>
  </conditionalFormatting>
  <conditionalFormatting sqref="H75:H76">
    <cfRule type="duplicateValues" dxfId="734" priority="259"/>
    <cfRule type="duplicateValues" dxfId="733" priority="260"/>
    <cfRule type="duplicateValues" dxfId="732" priority="261"/>
    <cfRule type="duplicateValues" dxfId="731" priority="257"/>
    <cfRule type="duplicateValues" dxfId="730" priority="263"/>
    <cfRule type="duplicateValues" dxfId="729" priority="262"/>
    <cfRule type="duplicateValues" dxfId="728" priority="258"/>
  </conditionalFormatting>
  <conditionalFormatting sqref="H77">
    <cfRule type="duplicateValues" dxfId="727" priority="85603"/>
  </conditionalFormatting>
  <conditionalFormatting sqref="H77:H83">
    <cfRule type="duplicateValues" dxfId="726" priority="85615"/>
    <cfRule type="duplicateValues" dxfId="725" priority="85617"/>
    <cfRule type="duplicateValues" dxfId="724" priority="85616"/>
  </conditionalFormatting>
  <conditionalFormatting sqref="H77:H84">
    <cfRule type="duplicateValues" dxfId="723" priority="85621"/>
  </conditionalFormatting>
  <conditionalFormatting sqref="H82:H83">
    <cfRule type="duplicateValues" dxfId="722" priority="85304"/>
  </conditionalFormatting>
  <conditionalFormatting sqref="H85">
    <cfRule type="duplicateValues" dxfId="721" priority="80851"/>
  </conditionalFormatting>
  <conditionalFormatting sqref="H85:H91">
    <cfRule type="duplicateValues" dxfId="720" priority="85441"/>
    <cfRule type="duplicateValues" dxfId="719" priority="85442"/>
    <cfRule type="duplicateValues" dxfId="718" priority="85443"/>
    <cfRule type="duplicateValues" dxfId="717" priority="85444"/>
  </conditionalFormatting>
  <conditionalFormatting sqref="H92">
    <cfRule type="duplicateValues" dxfId="716" priority="217"/>
    <cfRule type="duplicateValues" dxfId="715" priority="216"/>
    <cfRule type="duplicateValues" dxfId="714" priority="215"/>
    <cfRule type="duplicateValues" dxfId="713" priority="214"/>
    <cfRule type="duplicateValues" dxfId="712" priority="213"/>
    <cfRule type="duplicateValues" dxfId="711" priority="212"/>
    <cfRule type="duplicateValues" dxfId="710" priority="211"/>
    <cfRule type="duplicateValues" dxfId="709" priority="210"/>
  </conditionalFormatting>
  <conditionalFormatting sqref="H93">
    <cfRule type="duplicateValues" dxfId="708" priority="208"/>
    <cfRule type="duplicateValues" dxfId="707" priority="209"/>
    <cfRule type="duplicateValues" dxfId="706" priority="206"/>
    <cfRule type="duplicateValues" dxfId="705" priority="203"/>
    <cfRule type="duplicateValues" dxfId="704" priority="202"/>
    <cfRule type="duplicateValues" dxfId="703" priority="204"/>
    <cfRule type="duplicateValues" dxfId="702" priority="205"/>
    <cfRule type="duplicateValues" dxfId="701" priority="207"/>
  </conditionalFormatting>
  <conditionalFormatting sqref="H94:H95">
    <cfRule type="duplicateValues" dxfId="700" priority="80701"/>
  </conditionalFormatting>
  <conditionalFormatting sqref="H94:H102">
    <cfRule type="duplicateValues" dxfId="699" priority="85424"/>
    <cfRule type="duplicateValues" dxfId="698" priority="85423"/>
    <cfRule type="duplicateValues" dxfId="697" priority="85425"/>
  </conditionalFormatting>
  <conditionalFormatting sqref="H94:H107">
    <cfRule type="duplicateValues" dxfId="696" priority="85430"/>
  </conditionalFormatting>
  <conditionalFormatting sqref="H101:H102">
    <cfRule type="duplicateValues" dxfId="695" priority="84995"/>
    <cfRule type="duplicateValues" dxfId="694" priority="85429"/>
    <cfRule type="duplicateValues" dxfId="693" priority="84993"/>
    <cfRule type="duplicateValues" dxfId="692" priority="84994"/>
  </conditionalFormatting>
  <conditionalFormatting sqref="H103">
    <cfRule type="duplicateValues" dxfId="691" priority="171"/>
    <cfRule type="duplicateValues" dxfId="690" priority="170"/>
    <cfRule type="duplicateValues" dxfId="689" priority="167"/>
    <cfRule type="duplicateValues" dxfId="688" priority="169"/>
    <cfRule type="duplicateValues" dxfId="687" priority="166"/>
    <cfRule type="duplicateValues" dxfId="686" priority="165"/>
    <cfRule type="duplicateValues" dxfId="685" priority="168"/>
  </conditionalFormatting>
  <conditionalFormatting sqref="H106:H107">
    <cfRule type="duplicateValues" dxfId="684" priority="161"/>
    <cfRule type="duplicateValues" dxfId="683" priority="160"/>
    <cfRule type="duplicateValues" dxfId="682" priority="159"/>
    <cfRule type="duplicateValues" dxfId="681" priority="158"/>
    <cfRule type="duplicateValues" dxfId="680" priority="162"/>
    <cfRule type="duplicateValues" dxfId="679" priority="164"/>
    <cfRule type="duplicateValues" dxfId="678" priority="163"/>
  </conditionalFormatting>
  <conditionalFormatting sqref="H108:H112">
    <cfRule type="duplicateValues" dxfId="677" priority="85582"/>
  </conditionalFormatting>
  <conditionalFormatting sqref="H108:H120">
    <cfRule type="duplicateValues" dxfId="676" priority="85594"/>
    <cfRule type="duplicateValues" dxfId="675" priority="85595"/>
    <cfRule type="duplicateValues" dxfId="674" priority="85596"/>
  </conditionalFormatting>
  <conditionalFormatting sqref="H108:H122">
    <cfRule type="duplicateValues" dxfId="673" priority="85600"/>
  </conditionalFormatting>
  <conditionalFormatting sqref="H120">
    <cfRule type="duplicateValues" dxfId="672" priority="84967"/>
    <cfRule type="duplicateValues" dxfId="671" priority="84968"/>
    <cfRule type="duplicateValues" dxfId="670" priority="85408"/>
    <cfRule type="duplicateValues" dxfId="669" priority="84966"/>
  </conditionalFormatting>
  <conditionalFormatting sqref="H123:H124">
    <cfRule type="duplicateValues" dxfId="668" priority="85564"/>
  </conditionalFormatting>
  <conditionalFormatting sqref="H123:H138">
    <cfRule type="duplicateValues" dxfId="667" priority="85579"/>
  </conditionalFormatting>
  <conditionalFormatting sqref="H132">
    <cfRule type="duplicateValues" dxfId="666" priority="84934"/>
    <cfRule type="duplicateValues" dxfId="665" priority="84933"/>
    <cfRule type="duplicateValues" dxfId="664" priority="84929"/>
    <cfRule type="duplicateValues" dxfId="663" priority="84930"/>
    <cfRule type="duplicateValues" dxfId="662" priority="84935"/>
    <cfRule type="duplicateValues" dxfId="661" priority="84931"/>
    <cfRule type="duplicateValues" dxfId="660" priority="84932"/>
  </conditionalFormatting>
  <conditionalFormatting sqref="H133 H123:H131">
    <cfRule type="duplicateValues" dxfId="659" priority="84939"/>
    <cfRule type="duplicateValues" dxfId="658" priority="84938"/>
    <cfRule type="duplicateValues" dxfId="657" priority="84937"/>
  </conditionalFormatting>
  <conditionalFormatting sqref="H133 H131">
    <cfRule type="duplicateValues" dxfId="656" priority="84949"/>
  </conditionalFormatting>
  <conditionalFormatting sqref="H133">
    <cfRule type="duplicateValues" dxfId="655" priority="84947"/>
    <cfRule type="duplicateValues" dxfId="654" priority="84948"/>
    <cfRule type="duplicateValues" dxfId="653" priority="84946"/>
  </conditionalFormatting>
  <conditionalFormatting sqref="H137">
    <cfRule type="duplicateValues" dxfId="652" priority="51"/>
    <cfRule type="duplicateValues" dxfId="651" priority="50"/>
    <cfRule type="duplicateValues" dxfId="650" priority="49"/>
    <cfRule type="duplicateValues" dxfId="649" priority="55"/>
    <cfRule type="duplicateValues" dxfId="648" priority="54"/>
    <cfRule type="duplicateValues" dxfId="647" priority="53"/>
    <cfRule type="duplicateValues" dxfId="646" priority="52"/>
  </conditionalFormatting>
  <conditionalFormatting sqref="H141:H144">
    <cfRule type="duplicateValues" dxfId="645" priority="85550"/>
  </conditionalFormatting>
  <conditionalFormatting sqref="H141:H155">
    <cfRule type="duplicateValues" dxfId="644" priority="85722"/>
  </conditionalFormatting>
  <conditionalFormatting sqref="H151">
    <cfRule type="duplicateValues" dxfId="643" priority="44886"/>
    <cfRule type="duplicateValues" dxfId="642" priority="44885"/>
    <cfRule type="duplicateValues" dxfId="641" priority="44883"/>
    <cfRule type="duplicateValues" dxfId="640" priority="44881"/>
    <cfRule type="duplicateValues" dxfId="639" priority="44884"/>
    <cfRule type="duplicateValues" dxfId="638" priority="44882"/>
    <cfRule type="duplicateValues" dxfId="637" priority="44887"/>
  </conditionalFormatting>
  <conditionalFormatting sqref="H152:H153 H141:H150">
    <cfRule type="duplicateValues" dxfId="636" priority="84918"/>
    <cfRule type="duplicateValues" dxfId="635" priority="84917"/>
    <cfRule type="duplicateValues" dxfId="634" priority="84916"/>
  </conditionalFormatting>
  <conditionalFormatting sqref="H152:H153 H150">
    <cfRule type="duplicateValues" dxfId="633" priority="84925"/>
  </conditionalFormatting>
  <conditionalFormatting sqref="H152:H153">
    <cfRule type="duplicateValues" dxfId="632" priority="84924"/>
    <cfRule type="duplicateValues" dxfId="631" priority="84923"/>
    <cfRule type="duplicateValues" dxfId="630" priority="84922"/>
  </conditionalFormatting>
  <conditionalFormatting sqref="H154:H155">
    <cfRule type="duplicateValues" dxfId="629" priority="7"/>
    <cfRule type="duplicateValues" dxfId="628" priority="8"/>
    <cfRule type="duplicateValues" dxfId="627" priority="9"/>
    <cfRule type="duplicateValues" dxfId="626" priority="11"/>
    <cfRule type="duplicateValues" dxfId="625" priority="10"/>
    <cfRule type="duplicateValues" dxfId="624" priority="5"/>
    <cfRule type="duplicateValues" dxfId="623" priority="6"/>
  </conditionalFormatting>
  <conditionalFormatting sqref="H157:H1048576 H1:H19">
    <cfRule type="duplicateValues" dxfId="622" priority="478"/>
  </conditionalFormatting>
  <conditionalFormatting sqref="H157:H1048576 H1:H63">
    <cfRule type="duplicateValues" dxfId="621" priority="290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D067-729B-45E6-AB8B-A447FF1946A8}">
  <dimension ref="A1:J47"/>
  <sheetViews>
    <sheetView workbookViewId="0">
      <selection activeCell="I12" sqref="I12"/>
    </sheetView>
  </sheetViews>
  <sheetFormatPr defaultRowHeight="14.5"/>
  <cols>
    <col min="1" max="1" width="19.1796875" bestFit="1" customWidth="1"/>
    <col min="2" max="2" width="10.1796875" bestFit="1" customWidth="1"/>
    <col min="3" max="3" width="15.36328125" bestFit="1" customWidth="1"/>
    <col min="4" max="4" width="10.08984375" bestFit="1" customWidth="1"/>
    <col min="5" max="5" width="11.1796875" bestFit="1" customWidth="1"/>
    <col min="6" max="6" width="8.6328125" bestFit="1" customWidth="1"/>
    <col min="7" max="7" width="11.1796875" bestFit="1" customWidth="1"/>
    <col min="8" max="8" width="10.08984375" bestFit="1" customWidth="1"/>
    <col min="9" max="9" width="11.1796875" bestFit="1" customWidth="1"/>
    <col min="10" max="10" width="12.08984375" bestFit="1" customWidth="1"/>
  </cols>
  <sheetData>
    <row r="1" spans="1:10" ht="15" thickBot="1">
      <c r="A1" s="411" t="s">
        <v>4413</v>
      </c>
      <c r="B1" s="412" t="s">
        <v>8132</v>
      </c>
      <c r="C1" s="412" t="s">
        <v>8133</v>
      </c>
      <c r="D1" s="412" t="s">
        <v>8132</v>
      </c>
      <c r="E1" s="412" t="s">
        <v>8133</v>
      </c>
      <c r="F1" s="412" t="s">
        <v>8132</v>
      </c>
      <c r="G1" s="412" t="s">
        <v>8133</v>
      </c>
      <c r="H1" s="412" t="s">
        <v>8132</v>
      </c>
      <c r="I1" s="413" t="s">
        <v>8133</v>
      </c>
      <c r="J1" s="414" t="s">
        <v>8620</v>
      </c>
    </row>
    <row r="2" spans="1:10">
      <c r="A2" s="233" t="s">
        <v>5128</v>
      </c>
      <c r="B2" s="409">
        <v>131.66816158869267</v>
      </c>
      <c r="C2" s="233" t="s">
        <v>98</v>
      </c>
      <c r="D2" s="410"/>
      <c r="E2" s="165"/>
      <c r="F2" s="410"/>
      <c r="G2" s="165"/>
      <c r="H2" s="410"/>
      <c r="I2" s="165"/>
      <c r="J2" s="146">
        <f>B2+D2+F2+H2</f>
        <v>131.66816158869267</v>
      </c>
    </row>
    <row r="3" spans="1:10">
      <c r="A3" s="238" t="s">
        <v>8134</v>
      </c>
      <c r="B3" s="408"/>
      <c r="C3" s="238"/>
      <c r="D3" s="168"/>
      <c r="E3" s="6"/>
      <c r="F3" s="168"/>
      <c r="G3" s="6"/>
      <c r="H3" s="168"/>
      <c r="I3" s="6"/>
      <c r="J3" s="146">
        <f t="shared" ref="J3:J46" si="0">B3+D3+F3+H3</f>
        <v>0</v>
      </c>
    </row>
    <row r="4" spans="1:10">
      <c r="A4" s="238" t="s">
        <v>5154</v>
      </c>
      <c r="B4" s="408"/>
      <c r="C4" s="238"/>
      <c r="D4" s="168">
        <v>5225</v>
      </c>
      <c r="E4" s="6" t="s">
        <v>8619</v>
      </c>
      <c r="F4" s="168"/>
      <c r="G4" s="6"/>
      <c r="H4" s="168"/>
      <c r="I4" s="6"/>
      <c r="J4" s="146">
        <f t="shared" si="0"/>
        <v>5225</v>
      </c>
    </row>
    <row r="5" spans="1:10">
      <c r="A5" s="238" t="s">
        <v>5154</v>
      </c>
      <c r="B5" s="408"/>
      <c r="C5" s="238"/>
      <c r="D5" s="168">
        <v>5225</v>
      </c>
      <c r="E5" s="6" t="s">
        <v>8619</v>
      </c>
      <c r="F5" s="168"/>
      <c r="G5" s="6"/>
      <c r="H5" s="168"/>
      <c r="I5" s="6"/>
      <c r="J5" s="146">
        <f t="shared" si="0"/>
        <v>5225</v>
      </c>
    </row>
    <row r="6" spans="1:10">
      <c r="A6" s="238" t="s">
        <v>4472</v>
      </c>
      <c r="B6" s="408"/>
      <c r="C6" s="238"/>
      <c r="D6" s="168"/>
      <c r="E6" s="6"/>
      <c r="F6" s="168">
        <v>300.10000000000002</v>
      </c>
      <c r="G6" s="6" t="s">
        <v>1156</v>
      </c>
      <c r="H6" s="168">
        <v>7438.89</v>
      </c>
      <c r="I6" s="6" t="s">
        <v>8618</v>
      </c>
      <c r="J6" s="146">
        <f t="shared" si="0"/>
        <v>7738.9900000000007</v>
      </c>
    </row>
    <row r="7" spans="1:10">
      <c r="A7" s="238" t="s">
        <v>5603</v>
      </c>
      <c r="B7" s="408"/>
      <c r="C7" s="238"/>
      <c r="D7" s="168"/>
      <c r="E7" s="6"/>
      <c r="F7" s="168">
        <v>95.5</v>
      </c>
      <c r="G7" s="6" t="s">
        <v>1156</v>
      </c>
      <c r="H7" s="168"/>
      <c r="I7" s="6"/>
      <c r="J7" s="146">
        <f t="shared" si="0"/>
        <v>95.5</v>
      </c>
    </row>
    <row r="8" spans="1:10">
      <c r="A8" s="238" t="s">
        <v>5536</v>
      </c>
      <c r="B8" s="408">
        <v>133.95211953138266</v>
      </c>
      <c r="C8" s="238" t="s">
        <v>98</v>
      </c>
      <c r="D8" s="168"/>
      <c r="E8" s="6"/>
      <c r="F8" s="168"/>
      <c r="G8" s="6"/>
      <c r="H8" s="168"/>
      <c r="I8" s="6"/>
      <c r="J8" s="146">
        <f t="shared" si="0"/>
        <v>133.95211953138266</v>
      </c>
    </row>
    <row r="9" spans="1:10">
      <c r="A9" s="238" t="s">
        <v>5155</v>
      </c>
      <c r="B9" s="408"/>
      <c r="C9" s="238"/>
      <c r="D9" s="168">
        <v>4545</v>
      </c>
      <c r="E9" s="6" t="s">
        <v>8619</v>
      </c>
      <c r="F9" s="168"/>
      <c r="G9" s="6"/>
      <c r="H9" s="168"/>
      <c r="I9" s="6"/>
      <c r="J9" s="146">
        <f t="shared" si="0"/>
        <v>4545</v>
      </c>
    </row>
    <row r="10" spans="1:10">
      <c r="A10" s="238" t="s">
        <v>5156</v>
      </c>
      <c r="B10" s="408"/>
      <c r="C10" s="238"/>
      <c r="D10" s="168">
        <v>6025</v>
      </c>
      <c r="E10" s="6" t="s">
        <v>8619</v>
      </c>
      <c r="F10" s="168">
        <v>162</v>
      </c>
      <c r="G10" s="6" t="s">
        <v>1156</v>
      </c>
      <c r="H10" s="168"/>
      <c r="I10" s="6"/>
      <c r="J10" s="146">
        <f t="shared" si="0"/>
        <v>6187</v>
      </c>
    </row>
    <row r="11" spans="1:10">
      <c r="A11" s="238" t="s">
        <v>8135</v>
      </c>
      <c r="B11" s="408"/>
      <c r="C11" s="238"/>
      <c r="D11" s="168"/>
      <c r="E11" s="6"/>
      <c r="F11" s="168"/>
      <c r="G11" s="6"/>
      <c r="H11" s="168"/>
      <c r="I11" s="6"/>
      <c r="J11" s="146">
        <f t="shared" si="0"/>
        <v>0</v>
      </c>
    </row>
    <row r="12" spans="1:10">
      <c r="A12" s="238" t="s">
        <v>5157</v>
      </c>
      <c r="B12" s="408"/>
      <c r="C12" s="238"/>
      <c r="D12" s="168">
        <v>5197</v>
      </c>
      <c r="E12" s="6" t="s">
        <v>8619</v>
      </c>
      <c r="F12" s="168"/>
      <c r="G12" s="6"/>
      <c r="H12" s="168"/>
      <c r="I12" s="6"/>
      <c r="J12" s="146">
        <f t="shared" si="0"/>
        <v>5197</v>
      </c>
    </row>
    <row r="13" spans="1:10">
      <c r="A13" s="238" t="s">
        <v>5158</v>
      </c>
      <c r="B13" s="408"/>
      <c r="C13" s="238"/>
      <c r="D13" s="168">
        <v>5197</v>
      </c>
      <c r="E13" s="6" t="s">
        <v>8619</v>
      </c>
      <c r="F13" s="168"/>
      <c r="G13" s="6"/>
      <c r="H13" s="168"/>
      <c r="I13" s="6"/>
      <c r="J13" s="146">
        <f t="shared" si="0"/>
        <v>5197</v>
      </c>
    </row>
    <row r="14" spans="1:10">
      <c r="A14" s="238" t="s">
        <v>5160</v>
      </c>
      <c r="B14" s="408"/>
      <c r="C14" s="238"/>
      <c r="D14" s="168">
        <v>5225</v>
      </c>
      <c r="E14" s="6" t="s">
        <v>8619</v>
      </c>
      <c r="F14" s="168"/>
      <c r="G14" s="6"/>
      <c r="H14" s="168"/>
      <c r="I14" s="6"/>
      <c r="J14" s="146">
        <f t="shared" si="0"/>
        <v>5225</v>
      </c>
    </row>
    <row r="15" spans="1:10">
      <c r="A15" s="238" t="s">
        <v>5575</v>
      </c>
      <c r="B15" s="408"/>
      <c r="C15" s="238"/>
      <c r="D15" s="168">
        <v>5197</v>
      </c>
      <c r="E15" s="6" t="s">
        <v>8619</v>
      </c>
      <c r="F15" s="168"/>
      <c r="G15" s="6"/>
      <c r="H15" s="168"/>
      <c r="I15" s="6"/>
      <c r="J15" s="146">
        <f t="shared" si="0"/>
        <v>5197</v>
      </c>
    </row>
    <row r="16" spans="1:10">
      <c r="A16" s="238" t="s">
        <v>6056</v>
      </c>
      <c r="B16" s="408"/>
      <c r="C16" s="238"/>
      <c r="D16" s="168">
        <v>9225</v>
      </c>
      <c r="E16" s="6" t="s">
        <v>8619</v>
      </c>
      <c r="F16" s="168">
        <v>68.7</v>
      </c>
      <c r="G16" s="6" t="s">
        <v>1156</v>
      </c>
      <c r="H16" s="168"/>
      <c r="I16" s="6"/>
      <c r="J16" s="146">
        <f t="shared" si="0"/>
        <v>9293.7000000000007</v>
      </c>
    </row>
    <row r="17" spans="1:10">
      <c r="A17" s="238" t="s">
        <v>6057</v>
      </c>
      <c r="B17" s="408"/>
      <c r="C17" s="238"/>
      <c r="D17" s="168">
        <v>4545</v>
      </c>
      <c r="E17" s="6" t="s">
        <v>8619</v>
      </c>
      <c r="F17" s="168"/>
      <c r="G17" s="6"/>
      <c r="H17" s="168"/>
      <c r="I17" s="6"/>
      <c r="J17" s="146">
        <f t="shared" si="0"/>
        <v>4545</v>
      </c>
    </row>
    <row r="18" spans="1:10">
      <c r="A18" s="238" t="s">
        <v>6028</v>
      </c>
      <c r="B18" s="408">
        <v>1517.4212427055777</v>
      </c>
      <c r="C18" s="238" t="s">
        <v>98</v>
      </c>
      <c r="D18" s="168">
        <v>6025</v>
      </c>
      <c r="E18" s="6" t="s">
        <v>8619</v>
      </c>
      <c r="F18" s="168">
        <v>37</v>
      </c>
      <c r="G18" s="6" t="s">
        <v>1156</v>
      </c>
      <c r="H18" s="168"/>
      <c r="I18" s="6"/>
      <c r="J18" s="146">
        <f t="shared" si="0"/>
        <v>7579.4212427055772</v>
      </c>
    </row>
    <row r="19" spans="1:10">
      <c r="A19" s="238" t="s">
        <v>8136</v>
      </c>
      <c r="B19" s="408"/>
      <c r="C19" s="238"/>
      <c r="D19" s="168"/>
      <c r="E19" s="6"/>
      <c r="F19" s="168"/>
      <c r="G19" s="6"/>
      <c r="H19" s="168"/>
      <c r="I19" s="6"/>
      <c r="J19" s="146">
        <f t="shared" si="0"/>
        <v>0</v>
      </c>
    </row>
    <row r="20" spans="1:10">
      <c r="A20" s="238" t="s">
        <v>8137</v>
      </c>
      <c r="B20" s="408"/>
      <c r="C20" s="238"/>
      <c r="D20" s="168"/>
      <c r="E20" s="6"/>
      <c r="F20" s="168"/>
      <c r="G20" s="6"/>
      <c r="H20" s="168"/>
      <c r="I20" s="6"/>
      <c r="J20" s="146">
        <f t="shared" si="0"/>
        <v>0</v>
      </c>
    </row>
    <row r="21" spans="1:10">
      <c r="A21" s="238" t="s">
        <v>6058</v>
      </c>
      <c r="B21" s="408"/>
      <c r="C21" s="238"/>
      <c r="D21" s="168">
        <v>5197</v>
      </c>
      <c r="E21" s="6" t="s">
        <v>8619</v>
      </c>
      <c r="F21" s="168"/>
      <c r="G21" s="6"/>
      <c r="H21" s="168"/>
      <c r="I21" s="6"/>
      <c r="J21" s="146">
        <f t="shared" si="0"/>
        <v>5197</v>
      </c>
    </row>
    <row r="22" spans="1:10">
      <c r="A22" s="238" t="s">
        <v>5448</v>
      </c>
      <c r="B22" s="408"/>
      <c r="C22" s="238"/>
      <c r="D22" s="168"/>
      <c r="E22" s="6"/>
      <c r="F22" s="168"/>
      <c r="G22" s="6"/>
      <c r="H22" s="168">
        <v>7651.51</v>
      </c>
      <c r="I22" s="6" t="s">
        <v>8618</v>
      </c>
      <c r="J22" s="146">
        <f t="shared" si="0"/>
        <v>7651.51</v>
      </c>
    </row>
    <row r="23" spans="1:10">
      <c r="A23" s="238" t="s">
        <v>8138</v>
      </c>
      <c r="B23" s="408"/>
      <c r="C23" s="238"/>
      <c r="D23" s="168"/>
      <c r="E23" s="6"/>
      <c r="F23" s="168"/>
      <c r="G23" s="6"/>
      <c r="H23" s="168"/>
      <c r="I23" s="6"/>
      <c r="J23" s="146">
        <f t="shared" si="0"/>
        <v>0</v>
      </c>
    </row>
    <row r="24" spans="1:10">
      <c r="A24" s="238" t="s">
        <v>6030</v>
      </c>
      <c r="B24" s="408">
        <v>187.49712154655793</v>
      </c>
      <c r="C24" s="238" t="s">
        <v>98</v>
      </c>
      <c r="D24" s="168"/>
      <c r="E24" s="6"/>
      <c r="F24" s="168"/>
      <c r="G24" s="6"/>
      <c r="H24" s="168"/>
      <c r="I24" s="6"/>
      <c r="J24" s="146">
        <f t="shared" si="0"/>
        <v>187.49712154655793</v>
      </c>
    </row>
    <row r="25" spans="1:10">
      <c r="A25" s="238" t="s">
        <v>6567</v>
      </c>
      <c r="B25" s="408">
        <v>157.43022844534772</v>
      </c>
      <c r="C25" s="238" t="s">
        <v>98</v>
      </c>
      <c r="D25" s="168"/>
      <c r="E25" s="6"/>
      <c r="F25" s="168"/>
      <c r="G25" s="6"/>
      <c r="H25" s="168"/>
      <c r="I25" s="6"/>
      <c r="J25" s="146">
        <f t="shared" si="0"/>
        <v>157.43022844534772</v>
      </c>
    </row>
    <row r="26" spans="1:10">
      <c r="A26" s="238" t="s">
        <v>6592</v>
      </c>
      <c r="B26" s="408"/>
      <c r="C26" s="238"/>
      <c r="D26" s="168">
        <v>5197</v>
      </c>
      <c r="E26" s="6" t="s">
        <v>8619</v>
      </c>
      <c r="F26" s="168"/>
      <c r="G26" s="6"/>
      <c r="H26" s="168"/>
      <c r="I26" s="6"/>
      <c r="J26" s="146">
        <f t="shared" si="0"/>
        <v>5197</v>
      </c>
    </row>
    <row r="27" spans="1:10">
      <c r="A27" s="238" t="s">
        <v>6593</v>
      </c>
      <c r="B27" s="408"/>
      <c r="C27" s="238"/>
      <c r="D27" s="168">
        <v>5695</v>
      </c>
      <c r="E27" s="6" t="s">
        <v>8619</v>
      </c>
      <c r="F27" s="168"/>
      <c r="G27" s="6"/>
      <c r="H27" s="168"/>
      <c r="I27" s="6"/>
      <c r="J27" s="146">
        <f t="shared" si="0"/>
        <v>5695</v>
      </c>
    </row>
    <row r="28" spans="1:10">
      <c r="A28" s="238" t="s">
        <v>8139</v>
      </c>
      <c r="B28" s="408"/>
      <c r="C28" s="238"/>
      <c r="D28" s="168"/>
      <c r="E28" s="6"/>
      <c r="F28" s="168"/>
      <c r="G28" s="6"/>
      <c r="H28" s="168"/>
      <c r="I28" s="6"/>
      <c r="J28" s="146">
        <f t="shared" si="0"/>
        <v>0</v>
      </c>
    </row>
    <row r="29" spans="1:10">
      <c r="A29" s="238" t="s">
        <v>6594</v>
      </c>
      <c r="B29" s="408"/>
      <c r="C29" s="238"/>
      <c r="D29" s="168">
        <v>6025</v>
      </c>
      <c r="E29" s="6" t="s">
        <v>8619</v>
      </c>
      <c r="F29" s="168">
        <v>89.2</v>
      </c>
      <c r="G29" s="6" t="s">
        <v>1156</v>
      </c>
      <c r="H29" s="168"/>
      <c r="I29" s="6"/>
      <c r="J29" s="146">
        <f t="shared" si="0"/>
        <v>6114.2</v>
      </c>
    </row>
    <row r="30" spans="1:10">
      <c r="A30" s="238" t="s">
        <v>8140</v>
      </c>
      <c r="B30" s="408"/>
      <c r="C30" s="238"/>
      <c r="D30" s="168"/>
      <c r="E30" s="6"/>
      <c r="F30" s="168"/>
      <c r="G30" s="6"/>
      <c r="H30" s="168"/>
      <c r="I30" s="6"/>
      <c r="J30" s="146">
        <f t="shared" si="0"/>
        <v>0</v>
      </c>
    </row>
    <row r="31" spans="1:10">
      <c r="A31" s="238" t="s">
        <v>8141</v>
      </c>
      <c r="B31" s="408"/>
      <c r="C31" s="238"/>
      <c r="D31" s="168"/>
      <c r="E31" s="6"/>
      <c r="F31" s="168"/>
      <c r="G31" s="6"/>
      <c r="H31" s="168"/>
      <c r="I31" s="6"/>
      <c r="J31" s="146">
        <f t="shared" si="0"/>
        <v>0</v>
      </c>
    </row>
    <row r="32" spans="1:10">
      <c r="A32" s="238" t="s">
        <v>5898</v>
      </c>
      <c r="B32" s="408"/>
      <c r="C32" s="238"/>
      <c r="D32" s="168"/>
      <c r="E32" s="6"/>
      <c r="F32" s="168"/>
      <c r="G32" s="6"/>
      <c r="H32" s="168">
        <v>7535.98</v>
      </c>
      <c r="I32" s="6" t="s">
        <v>8618</v>
      </c>
      <c r="J32" s="146">
        <f t="shared" si="0"/>
        <v>7535.98</v>
      </c>
    </row>
    <row r="33" spans="1:10">
      <c r="A33" s="238" t="s">
        <v>8142</v>
      </c>
      <c r="B33" s="408"/>
      <c r="C33" s="238"/>
      <c r="D33" s="168"/>
      <c r="E33" s="6"/>
      <c r="F33" s="168"/>
      <c r="G33" s="6"/>
      <c r="H33" s="168"/>
      <c r="I33" s="6"/>
      <c r="J33" s="146">
        <f t="shared" si="0"/>
        <v>0</v>
      </c>
    </row>
    <row r="34" spans="1:10">
      <c r="A34" s="238" t="s">
        <v>5897</v>
      </c>
      <c r="B34" s="408"/>
      <c r="C34" s="238"/>
      <c r="D34" s="168"/>
      <c r="E34" s="6"/>
      <c r="F34" s="168">
        <v>91.5</v>
      </c>
      <c r="G34" s="6" t="s">
        <v>1156</v>
      </c>
      <c r="H34" s="168">
        <v>7294.4</v>
      </c>
      <c r="I34" s="6" t="s">
        <v>8618</v>
      </c>
      <c r="J34" s="146">
        <f t="shared" si="0"/>
        <v>7385.9</v>
      </c>
    </row>
    <row r="35" spans="1:10">
      <c r="A35" s="238" t="s">
        <v>7154</v>
      </c>
      <c r="B35" s="408"/>
      <c r="C35" s="238"/>
      <c r="D35" s="168"/>
      <c r="E35" s="6"/>
      <c r="F35" s="168">
        <v>32.5</v>
      </c>
      <c r="G35" s="6" t="s">
        <v>1156</v>
      </c>
      <c r="H35" s="168"/>
      <c r="I35" s="6"/>
      <c r="J35" s="146">
        <f t="shared" si="0"/>
        <v>32.5</v>
      </c>
    </row>
    <row r="36" spans="1:10">
      <c r="A36" s="238" t="s">
        <v>6491</v>
      </c>
      <c r="B36" s="408"/>
      <c r="C36" s="238"/>
      <c r="D36" s="168"/>
      <c r="E36" s="6"/>
      <c r="F36" s="168"/>
      <c r="G36" s="6"/>
      <c r="H36" s="168">
        <v>7519.58</v>
      </c>
      <c r="I36" s="6" t="s">
        <v>8618</v>
      </c>
      <c r="J36" s="146">
        <f t="shared" si="0"/>
        <v>7519.58</v>
      </c>
    </row>
    <row r="37" spans="1:10">
      <c r="A37" s="238" t="s">
        <v>8143</v>
      </c>
      <c r="B37" s="408"/>
      <c r="C37" s="238"/>
      <c r="D37" s="168"/>
      <c r="E37" s="6"/>
      <c r="F37" s="168"/>
      <c r="G37" s="6"/>
      <c r="H37" s="168"/>
      <c r="I37" s="6"/>
      <c r="J37" s="146">
        <f t="shared" si="0"/>
        <v>0</v>
      </c>
    </row>
    <row r="38" spans="1:10">
      <c r="A38" s="238" t="s">
        <v>8144</v>
      </c>
      <c r="B38" s="408"/>
      <c r="C38" s="238"/>
      <c r="D38" s="168"/>
      <c r="E38" s="6"/>
      <c r="F38" s="168"/>
      <c r="G38" s="6"/>
      <c r="H38" s="168"/>
      <c r="I38" s="6"/>
      <c r="J38" s="146">
        <f t="shared" si="0"/>
        <v>0</v>
      </c>
    </row>
    <row r="39" spans="1:10">
      <c r="A39" s="238" t="s">
        <v>8145</v>
      </c>
      <c r="B39" s="408"/>
      <c r="C39" s="238"/>
      <c r="D39" s="168"/>
      <c r="E39" s="6"/>
      <c r="F39" s="168"/>
      <c r="G39" s="6"/>
      <c r="H39" s="168"/>
      <c r="I39" s="6"/>
      <c r="J39" s="146">
        <f t="shared" si="0"/>
        <v>0</v>
      </c>
    </row>
    <row r="40" spans="1:10">
      <c r="A40" s="238" t="s">
        <v>8146</v>
      </c>
      <c r="B40" s="408"/>
      <c r="C40" s="238"/>
      <c r="D40" s="168"/>
      <c r="E40" s="6"/>
      <c r="F40" s="168"/>
      <c r="G40" s="6"/>
      <c r="H40" s="168"/>
      <c r="I40" s="6"/>
      <c r="J40" s="146">
        <f t="shared" si="0"/>
        <v>0</v>
      </c>
    </row>
    <row r="41" spans="1:10">
      <c r="A41" s="238" t="s">
        <v>8147</v>
      </c>
      <c r="B41" s="408"/>
      <c r="C41" s="238"/>
      <c r="D41" s="168"/>
      <c r="E41" s="6"/>
      <c r="F41" s="168"/>
      <c r="G41" s="6"/>
      <c r="H41" s="168"/>
      <c r="I41" s="6"/>
      <c r="J41" s="146">
        <f t="shared" si="0"/>
        <v>0</v>
      </c>
    </row>
    <row r="42" spans="1:10">
      <c r="A42" s="238" t="s">
        <v>8148</v>
      </c>
      <c r="B42" s="408"/>
      <c r="C42" s="238"/>
      <c r="D42" s="168"/>
      <c r="E42" s="6"/>
      <c r="F42" s="168"/>
      <c r="G42" s="6"/>
      <c r="H42" s="168"/>
      <c r="I42" s="6"/>
      <c r="J42" s="146">
        <f t="shared" si="0"/>
        <v>0</v>
      </c>
    </row>
    <row r="43" spans="1:10">
      <c r="A43" s="238" t="s">
        <v>8149</v>
      </c>
      <c r="B43" s="408"/>
      <c r="C43" s="238"/>
      <c r="D43" s="168"/>
      <c r="E43" s="6"/>
      <c r="F43" s="168"/>
      <c r="G43" s="6"/>
      <c r="H43" s="168"/>
      <c r="I43" s="6"/>
      <c r="J43" s="146">
        <f t="shared" si="0"/>
        <v>0</v>
      </c>
    </row>
    <row r="44" spans="1:10">
      <c r="A44" s="238" t="s">
        <v>8150</v>
      </c>
      <c r="B44" s="408"/>
      <c r="C44" s="238"/>
      <c r="D44" s="168"/>
      <c r="E44" s="6"/>
      <c r="F44" s="168"/>
      <c r="G44" s="6"/>
      <c r="H44" s="168"/>
      <c r="I44" s="6"/>
      <c r="J44" s="146">
        <f t="shared" si="0"/>
        <v>0</v>
      </c>
    </row>
    <row r="45" spans="1:10">
      <c r="A45" s="238" t="s">
        <v>8151</v>
      </c>
      <c r="B45" s="408"/>
      <c r="C45" s="238"/>
      <c r="D45" s="168"/>
      <c r="E45" s="6"/>
      <c r="F45" s="168"/>
      <c r="G45" s="6"/>
      <c r="H45" s="168"/>
      <c r="I45" s="6"/>
      <c r="J45" s="146">
        <f t="shared" si="0"/>
        <v>0</v>
      </c>
    </row>
    <row r="46" spans="1:10">
      <c r="A46" s="238" t="s">
        <v>7841</v>
      </c>
      <c r="B46" s="408"/>
      <c r="C46" s="238"/>
      <c r="D46" s="168"/>
      <c r="E46" s="6"/>
      <c r="F46" s="168"/>
      <c r="G46" s="6"/>
      <c r="H46" s="168"/>
      <c r="I46" s="6"/>
      <c r="J46" s="146">
        <f t="shared" si="0"/>
        <v>0</v>
      </c>
    </row>
    <row r="47" spans="1:10">
      <c r="J47" s="138">
        <f>SUM(J2:J46)</f>
        <v>124189.82887381755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34B50-8799-48E7-9034-A8EBBBD29913}">
  <dimension ref="A3:P241"/>
  <sheetViews>
    <sheetView topLeftCell="B1" workbookViewId="0">
      <selection activeCell="E2" sqref="E2"/>
    </sheetView>
  </sheetViews>
  <sheetFormatPr defaultRowHeight="14.5"/>
  <cols>
    <col min="1" max="1" width="67.08984375" bestFit="1" customWidth="1"/>
    <col min="2" max="2" width="56.81640625" bestFit="1" customWidth="1"/>
    <col min="3" max="3" width="12.1796875" bestFit="1" customWidth="1"/>
    <col min="4" max="4" width="36.26953125" bestFit="1" customWidth="1"/>
    <col min="5" max="5" width="17.6328125" bestFit="1" customWidth="1"/>
    <col min="8" max="8" width="22.26953125" bestFit="1" customWidth="1"/>
    <col min="9" max="9" width="10.08984375" bestFit="1" customWidth="1"/>
    <col min="10" max="10" width="24.90625" bestFit="1" customWidth="1"/>
    <col min="11" max="11" width="23.7265625" bestFit="1" customWidth="1"/>
    <col min="12" max="12" width="8.6328125" bestFit="1" customWidth="1"/>
    <col min="13" max="13" width="31.453125" bestFit="1" customWidth="1"/>
    <col min="15" max="15" width="10.08984375" bestFit="1" customWidth="1"/>
    <col min="16" max="16" width="30" bestFit="1" customWidth="1"/>
  </cols>
  <sheetData>
    <row r="3" spans="1:16">
      <c r="A3" s="405" t="s">
        <v>8616</v>
      </c>
    </row>
    <row r="4" spans="1:16">
      <c r="A4" s="405" t="s">
        <v>2</v>
      </c>
      <c r="B4" s="405" t="s">
        <v>13</v>
      </c>
      <c r="C4" t="s">
        <v>8617</v>
      </c>
    </row>
    <row r="5" spans="1:16">
      <c r="A5" t="s">
        <v>98</v>
      </c>
      <c r="B5" t="s">
        <v>382</v>
      </c>
      <c r="C5" s="152">
        <v>1098.5804830378336</v>
      </c>
      <c r="D5" s="406" t="s">
        <v>98</v>
      </c>
      <c r="E5" t="s">
        <v>1770</v>
      </c>
      <c r="F5" s="152">
        <v>384</v>
      </c>
      <c r="G5" s="406" t="s">
        <v>109</v>
      </c>
      <c r="H5" t="s">
        <v>197</v>
      </c>
      <c r="I5" s="152">
        <v>5175</v>
      </c>
      <c r="J5" s="406" t="s">
        <v>97</v>
      </c>
      <c r="K5" t="s">
        <v>6614</v>
      </c>
      <c r="L5" s="152">
        <v>41.9</v>
      </c>
      <c r="M5" s="406" t="s">
        <v>107</v>
      </c>
      <c r="N5" t="s">
        <v>6914</v>
      </c>
      <c r="O5" s="152">
        <v>6160</v>
      </c>
      <c r="P5" s="406" t="s">
        <v>590</v>
      </c>
    </row>
    <row r="6" spans="1:16">
      <c r="B6" t="s">
        <v>384</v>
      </c>
      <c r="C6" s="152">
        <v>687.38070640792967</v>
      </c>
      <c r="D6" s="406" t="s">
        <v>98</v>
      </c>
      <c r="H6" t="s">
        <v>199</v>
      </c>
      <c r="I6" s="152">
        <v>5645</v>
      </c>
      <c r="J6" s="406" t="s">
        <v>97</v>
      </c>
      <c r="K6" t="s">
        <v>7152</v>
      </c>
      <c r="L6" s="152">
        <v>39.9</v>
      </c>
      <c r="M6" s="406" t="s">
        <v>107</v>
      </c>
      <c r="N6" t="s">
        <v>4472</v>
      </c>
      <c r="O6" s="152">
        <v>7438.89</v>
      </c>
      <c r="P6" s="406" t="s">
        <v>590</v>
      </c>
    </row>
    <row r="7" spans="1:16">
      <c r="B7" t="s">
        <v>923</v>
      </c>
      <c r="C7" s="152">
        <v>1121.2091596113414</v>
      </c>
      <c r="D7" s="406" t="s">
        <v>98</v>
      </c>
      <c r="H7" t="s">
        <v>202</v>
      </c>
      <c r="I7" s="152">
        <v>7945</v>
      </c>
      <c r="J7" s="406" t="s">
        <v>97</v>
      </c>
      <c r="K7" t="s">
        <v>4574</v>
      </c>
      <c r="L7" s="152">
        <v>48.2</v>
      </c>
      <c r="M7" s="406" t="s">
        <v>107</v>
      </c>
      <c r="N7" t="s">
        <v>4995</v>
      </c>
      <c r="O7" s="152">
        <v>7252.24</v>
      </c>
      <c r="P7" s="406" t="s">
        <v>590</v>
      </c>
    </row>
    <row r="8" spans="1:16">
      <c r="B8" t="s">
        <v>925</v>
      </c>
      <c r="C8" s="152">
        <v>192.78027160634124</v>
      </c>
      <c r="D8" s="406" t="s">
        <v>98</v>
      </c>
      <c r="H8" t="s">
        <v>204</v>
      </c>
      <c r="I8" s="152">
        <v>4345</v>
      </c>
      <c r="J8" s="406" t="s">
        <v>97</v>
      </c>
      <c r="K8" t="s">
        <v>2829</v>
      </c>
      <c r="L8" s="152">
        <v>42.3</v>
      </c>
      <c r="M8" s="406" t="s">
        <v>107</v>
      </c>
      <c r="N8" t="s">
        <v>5446</v>
      </c>
      <c r="O8" s="152">
        <v>7649.1100000000006</v>
      </c>
      <c r="P8" s="406" t="s">
        <v>590</v>
      </c>
    </row>
    <row r="9" spans="1:16">
      <c r="B9" t="s">
        <v>931</v>
      </c>
      <c r="C9" s="152">
        <v>159.17836240695493</v>
      </c>
      <c r="D9" s="406" t="s">
        <v>98</v>
      </c>
      <c r="H9" t="s">
        <v>205</v>
      </c>
      <c r="I9" s="152">
        <v>8245</v>
      </c>
      <c r="J9" s="406" t="s">
        <v>97</v>
      </c>
      <c r="K9" t="s">
        <v>6091</v>
      </c>
      <c r="L9" s="152">
        <v>74.3</v>
      </c>
      <c r="M9" s="406" t="s">
        <v>107</v>
      </c>
      <c r="N9" t="s">
        <v>5448</v>
      </c>
      <c r="O9" s="152">
        <v>7651.51</v>
      </c>
      <c r="P9" s="406" t="s">
        <v>590</v>
      </c>
    </row>
    <row r="10" spans="1:16">
      <c r="B10" t="s">
        <v>927</v>
      </c>
      <c r="C10" s="152">
        <v>141.74043979771577</v>
      </c>
      <c r="D10" s="406" t="s">
        <v>98</v>
      </c>
      <c r="H10" t="s">
        <v>206</v>
      </c>
      <c r="I10" s="152">
        <v>4997</v>
      </c>
      <c r="J10" s="406" t="s">
        <v>97</v>
      </c>
      <c r="K10" t="s">
        <v>4575</v>
      </c>
      <c r="L10" s="152">
        <v>71.5</v>
      </c>
      <c r="M10" s="406" t="s">
        <v>107</v>
      </c>
      <c r="N10" t="s">
        <v>5898</v>
      </c>
      <c r="O10" s="152">
        <v>7535.98</v>
      </c>
      <c r="P10" s="406" t="s">
        <v>590</v>
      </c>
    </row>
    <row r="11" spans="1:16">
      <c r="B11" t="s">
        <v>929</v>
      </c>
      <c r="C11" s="152">
        <v>204.2786521961475</v>
      </c>
      <c r="D11" s="406" t="s">
        <v>98</v>
      </c>
      <c r="H11" t="s">
        <v>201</v>
      </c>
      <c r="I11" s="152">
        <v>4997</v>
      </c>
      <c r="J11" s="406" t="s">
        <v>97</v>
      </c>
      <c r="K11" t="s">
        <v>2828</v>
      </c>
      <c r="L11" s="152">
        <v>35.5</v>
      </c>
      <c r="M11" s="406" t="s">
        <v>107</v>
      </c>
      <c r="N11" t="s">
        <v>5897</v>
      </c>
      <c r="O11" s="152">
        <v>7294.4</v>
      </c>
      <c r="P11" s="406" t="s">
        <v>590</v>
      </c>
    </row>
    <row r="12" spans="1:16">
      <c r="B12" t="s">
        <v>1738</v>
      </c>
      <c r="C12" s="152">
        <v>73.05155354973094</v>
      </c>
      <c r="D12" s="406" t="s">
        <v>98</v>
      </c>
      <c r="H12" t="s">
        <v>207</v>
      </c>
      <c r="I12" s="152">
        <v>7650</v>
      </c>
      <c r="J12" s="406" t="s">
        <v>97</v>
      </c>
      <c r="K12" t="s">
        <v>4576</v>
      </c>
      <c r="L12" s="152">
        <v>29.7</v>
      </c>
      <c r="M12" s="406" t="s">
        <v>107</v>
      </c>
      <c r="N12" t="s">
        <v>6491</v>
      </c>
      <c r="O12" s="152">
        <v>7519.58</v>
      </c>
      <c r="P12" s="406" t="s">
        <v>590</v>
      </c>
    </row>
    <row r="13" spans="1:16">
      <c r="B13" t="s">
        <v>1740</v>
      </c>
      <c r="C13" s="152">
        <v>1112.2530810623155</v>
      </c>
      <c r="D13" s="406" t="s">
        <v>98</v>
      </c>
      <c r="H13" t="s">
        <v>212</v>
      </c>
      <c r="I13" s="152">
        <v>4345</v>
      </c>
      <c r="J13" s="406" t="s">
        <v>97</v>
      </c>
      <c r="K13" t="s">
        <v>2366</v>
      </c>
      <c r="L13" s="152">
        <v>199</v>
      </c>
      <c r="M13" s="406" t="s">
        <v>107</v>
      </c>
      <c r="N13" t="s">
        <v>6493</v>
      </c>
      <c r="O13" s="152">
        <v>7428.24</v>
      </c>
      <c r="P13" s="406" t="s">
        <v>590</v>
      </c>
    </row>
    <row r="14" spans="1:16">
      <c r="B14" t="s">
        <v>2313</v>
      </c>
      <c r="C14" s="152">
        <v>162.98155914287355</v>
      </c>
      <c r="D14" s="406" t="s">
        <v>98</v>
      </c>
      <c r="H14" t="s">
        <v>213</v>
      </c>
      <c r="I14" s="152">
        <v>5825</v>
      </c>
      <c r="J14" s="406" t="s">
        <v>97</v>
      </c>
      <c r="K14" t="s">
        <v>266</v>
      </c>
      <c r="L14" s="152">
        <v>102.2</v>
      </c>
      <c r="M14" s="406" t="s">
        <v>107</v>
      </c>
      <c r="N14" t="s">
        <v>7430</v>
      </c>
      <c r="O14" s="152">
        <v>696.32999999999993</v>
      </c>
      <c r="P14" s="406" t="s">
        <v>590</v>
      </c>
    </row>
    <row r="15" spans="1:16">
      <c r="B15" t="s">
        <v>2311</v>
      </c>
      <c r="C15" s="152">
        <v>900.68707991038093</v>
      </c>
      <c r="D15" s="406" t="s">
        <v>98</v>
      </c>
      <c r="H15" t="s">
        <v>214</v>
      </c>
      <c r="I15" s="152">
        <v>4997</v>
      </c>
      <c r="J15" s="406" t="s">
        <v>97</v>
      </c>
      <c r="K15" t="s">
        <v>268</v>
      </c>
      <c r="L15" s="152">
        <v>79.8</v>
      </c>
      <c r="M15" s="406" t="s">
        <v>107</v>
      </c>
      <c r="N15" t="s">
        <v>6916</v>
      </c>
      <c r="O15" s="152">
        <v>2016</v>
      </c>
      <c r="P15" s="406" t="s">
        <v>590</v>
      </c>
    </row>
    <row r="16" spans="1:16">
      <c r="B16" t="s">
        <v>2765</v>
      </c>
      <c r="C16" s="152">
        <v>893.19850274207113</v>
      </c>
      <c r="D16" s="406" t="s">
        <v>98</v>
      </c>
      <c r="H16" t="s">
        <v>210</v>
      </c>
      <c r="I16" s="152">
        <v>4745</v>
      </c>
      <c r="J16" s="406" t="s">
        <v>97</v>
      </c>
      <c r="K16" t="s">
        <v>1809</v>
      </c>
      <c r="L16" s="152">
        <v>30.5</v>
      </c>
      <c r="M16" s="406" t="s">
        <v>107</v>
      </c>
      <c r="N16" t="s">
        <v>7735</v>
      </c>
      <c r="O16" s="152">
        <v>6944</v>
      </c>
      <c r="P16" s="406" t="s">
        <v>590</v>
      </c>
    </row>
    <row r="17" spans="2:16">
      <c r="B17" t="s">
        <v>3457</v>
      </c>
      <c r="C17" s="152">
        <v>182.85277819727932</v>
      </c>
      <c r="D17" s="406" t="s">
        <v>98</v>
      </c>
      <c r="H17" t="s">
        <v>209</v>
      </c>
      <c r="I17" s="152">
        <v>5175</v>
      </c>
      <c r="J17" s="406" t="s">
        <v>97</v>
      </c>
      <c r="K17" t="s">
        <v>267</v>
      </c>
      <c r="L17" s="152">
        <v>454.2</v>
      </c>
      <c r="M17" s="406" t="s">
        <v>107</v>
      </c>
      <c r="N17" t="s">
        <v>7737</v>
      </c>
      <c r="O17" s="152">
        <v>5488</v>
      </c>
      <c r="P17" s="406" t="s">
        <v>590</v>
      </c>
    </row>
    <row r="18" spans="2:16">
      <c r="B18" t="s">
        <v>3453</v>
      </c>
      <c r="C18" s="152">
        <v>1006.8435543267387</v>
      </c>
      <c r="D18" s="406" t="s">
        <v>98</v>
      </c>
      <c r="H18" t="s">
        <v>220</v>
      </c>
      <c r="I18" s="152">
        <v>5645</v>
      </c>
      <c r="J18" s="406" t="s">
        <v>97</v>
      </c>
      <c r="K18" t="s">
        <v>1810</v>
      </c>
      <c r="L18" s="152">
        <v>296.60000000000002</v>
      </c>
      <c r="M18" s="406" t="s">
        <v>107</v>
      </c>
    </row>
    <row r="19" spans="2:16">
      <c r="B19" t="s">
        <v>3459</v>
      </c>
      <c r="C19" s="152">
        <v>175.66245745286415</v>
      </c>
      <c r="D19" s="406" t="s">
        <v>98</v>
      </c>
      <c r="H19" t="s">
        <v>221</v>
      </c>
      <c r="I19" s="152">
        <v>4345</v>
      </c>
      <c r="J19" s="406" t="s">
        <v>97</v>
      </c>
      <c r="K19" t="s">
        <v>263</v>
      </c>
      <c r="L19" s="152">
        <v>156.85</v>
      </c>
      <c r="M19" s="406" t="s">
        <v>107</v>
      </c>
    </row>
    <row r="20" spans="2:16">
      <c r="B20" t="s">
        <v>3455</v>
      </c>
      <c r="C20" s="152">
        <v>1181.4738444023653</v>
      </c>
      <c r="D20" s="406" t="s">
        <v>98</v>
      </c>
      <c r="H20" t="s">
        <v>223</v>
      </c>
      <c r="I20" s="152">
        <v>5895</v>
      </c>
      <c r="J20" s="406" t="s">
        <v>97</v>
      </c>
      <c r="K20" t="s">
        <v>1805</v>
      </c>
      <c r="L20" s="152">
        <v>145.05000000000001</v>
      </c>
      <c r="M20" s="406" t="s">
        <v>107</v>
      </c>
    </row>
    <row r="21" spans="2:16">
      <c r="B21" t="s">
        <v>5124</v>
      </c>
      <c r="C21" s="152">
        <v>1027.8678222318711</v>
      </c>
      <c r="D21" s="406" t="s">
        <v>98</v>
      </c>
      <c r="H21" t="s">
        <v>224</v>
      </c>
      <c r="I21" s="152">
        <v>4997</v>
      </c>
      <c r="J21" s="406" t="s">
        <v>97</v>
      </c>
      <c r="K21" t="s">
        <v>2365</v>
      </c>
      <c r="L21" s="152">
        <v>123.3</v>
      </c>
      <c r="M21" s="406" t="s">
        <v>107</v>
      </c>
    </row>
    <row r="22" spans="2:16">
      <c r="B22" t="s">
        <v>5126</v>
      </c>
      <c r="C22" s="152">
        <v>178.72906871118678</v>
      </c>
      <c r="D22" s="406" t="s">
        <v>98</v>
      </c>
      <c r="H22" t="s">
        <v>218</v>
      </c>
      <c r="I22" s="152">
        <v>4997</v>
      </c>
      <c r="J22" s="406" t="s">
        <v>97</v>
      </c>
      <c r="K22" t="s">
        <v>1806</v>
      </c>
      <c r="L22" s="152">
        <v>20.25</v>
      </c>
      <c r="M22" s="406" t="s">
        <v>107</v>
      </c>
    </row>
    <row r="23" spans="2:16">
      <c r="B23" t="s">
        <v>5128</v>
      </c>
      <c r="C23" s="152">
        <v>131.66816158869267</v>
      </c>
      <c r="D23" s="406" t="s">
        <v>98</v>
      </c>
      <c r="H23" t="s">
        <v>225</v>
      </c>
      <c r="I23" s="152">
        <v>6125</v>
      </c>
      <c r="J23" s="406" t="s">
        <v>97</v>
      </c>
      <c r="K23" t="s">
        <v>1807</v>
      </c>
      <c r="L23" s="152">
        <v>102.25</v>
      </c>
      <c r="M23" s="406" t="s">
        <v>107</v>
      </c>
    </row>
    <row r="24" spans="2:16">
      <c r="B24" t="s">
        <v>5536</v>
      </c>
      <c r="C24" s="152">
        <v>133.95211953138266</v>
      </c>
      <c r="D24" s="406" t="s">
        <v>98</v>
      </c>
      <c r="H24" t="s">
        <v>226</v>
      </c>
      <c r="I24" s="152">
        <v>5425</v>
      </c>
      <c r="J24" s="406" t="s">
        <v>97</v>
      </c>
      <c r="K24" t="s">
        <v>1808</v>
      </c>
      <c r="L24" s="152">
        <v>51</v>
      </c>
      <c r="M24" s="406" t="s">
        <v>107</v>
      </c>
    </row>
    <row r="25" spans="2:16">
      <c r="B25" t="s">
        <v>5532</v>
      </c>
      <c r="C25" s="152">
        <v>957.17641066274257</v>
      </c>
      <c r="D25" s="406" t="s">
        <v>98</v>
      </c>
      <c r="H25" t="s">
        <v>228</v>
      </c>
      <c r="I25" s="152">
        <v>5495</v>
      </c>
      <c r="J25" s="406" t="s">
        <v>97</v>
      </c>
      <c r="K25" t="s">
        <v>4577</v>
      </c>
      <c r="L25" s="152">
        <v>250.89999999999998</v>
      </c>
      <c r="M25" s="406" t="s">
        <v>107</v>
      </c>
    </row>
    <row r="26" spans="2:16">
      <c r="B26" t="s">
        <v>5534</v>
      </c>
      <c r="C26" s="152">
        <v>297.97781425094797</v>
      </c>
      <c r="D26" s="406" t="s">
        <v>98</v>
      </c>
      <c r="H26" t="s">
        <v>927</v>
      </c>
      <c r="I26" s="152">
        <v>5024.1899999999996</v>
      </c>
      <c r="J26" s="406" t="s">
        <v>97</v>
      </c>
      <c r="K26" t="s">
        <v>5607</v>
      </c>
      <c r="L26" s="152">
        <v>32.5</v>
      </c>
      <c r="M26" s="406" t="s">
        <v>107</v>
      </c>
    </row>
    <row r="27" spans="2:16">
      <c r="B27" t="s">
        <v>5446</v>
      </c>
      <c r="C27" s="152">
        <v>68.149421220239603</v>
      </c>
      <c r="D27" s="406" t="s">
        <v>98</v>
      </c>
      <c r="H27" t="s">
        <v>929</v>
      </c>
      <c r="I27" s="152">
        <v>6754.1</v>
      </c>
      <c r="J27" s="406" t="s">
        <v>97</v>
      </c>
      <c r="K27" t="s">
        <v>1811</v>
      </c>
      <c r="L27" s="152">
        <v>30.5</v>
      </c>
      <c r="M27" s="406" t="s">
        <v>107</v>
      </c>
    </row>
    <row r="28" spans="2:16">
      <c r="B28" t="s">
        <v>5574</v>
      </c>
      <c r="C28" s="152">
        <v>542.54663094576142</v>
      </c>
      <c r="D28" s="406" t="s">
        <v>98</v>
      </c>
      <c r="H28" t="s">
        <v>1738</v>
      </c>
      <c r="I28" s="152">
        <v>6419.36</v>
      </c>
      <c r="J28" s="406" t="s">
        <v>97</v>
      </c>
      <c r="K28" t="s">
        <v>1813</v>
      </c>
      <c r="L28" s="152">
        <v>30.5</v>
      </c>
      <c r="M28" s="406" t="s">
        <v>107</v>
      </c>
    </row>
    <row r="29" spans="2:16">
      <c r="B29" t="s">
        <v>6028</v>
      </c>
      <c r="C29" s="152">
        <v>1517.4212427055777</v>
      </c>
      <c r="D29" s="406" t="s">
        <v>98</v>
      </c>
      <c r="H29" t="s">
        <v>1785</v>
      </c>
      <c r="I29" s="152">
        <v>5636.64</v>
      </c>
      <c r="J29" s="406" t="s">
        <v>97</v>
      </c>
      <c r="K29" t="s">
        <v>269</v>
      </c>
      <c r="L29" s="152">
        <v>222.3</v>
      </c>
      <c r="M29" s="406" t="s">
        <v>107</v>
      </c>
    </row>
    <row r="30" spans="2:16">
      <c r="B30" t="s">
        <v>6030</v>
      </c>
      <c r="C30" s="152">
        <v>187.49712154655793</v>
      </c>
      <c r="D30" s="406" t="s">
        <v>98</v>
      </c>
      <c r="H30" t="s">
        <v>1786</v>
      </c>
      <c r="I30" s="152">
        <v>6019.36</v>
      </c>
      <c r="J30" s="406" t="s">
        <v>97</v>
      </c>
      <c r="K30" t="s">
        <v>261</v>
      </c>
      <c r="L30" s="152">
        <v>50.2</v>
      </c>
      <c r="M30" s="406" t="s">
        <v>107</v>
      </c>
    </row>
    <row r="31" spans="2:16">
      <c r="B31" t="s">
        <v>6567</v>
      </c>
      <c r="C31" s="152">
        <v>157.43022844534772</v>
      </c>
      <c r="D31" s="406" t="s">
        <v>98</v>
      </c>
      <c r="H31" t="s">
        <v>1787</v>
      </c>
      <c r="I31" s="152">
        <v>5636.64</v>
      </c>
      <c r="J31" s="406" t="s">
        <v>97</v>
      </c>
      <c r="K31" t="s">
        <v>1812</v>
      </c>
      <c r="L31" s="152">
        <v>71.5</v>
      </c>
      <c r="M31" s="406" t="s">
        <v>107</v>
      </c>
    </row>
    <row r="32" spans="2:16">
      <c r="B32" t="s">
        <v>6565</v>
      </c>
      <c r="C32" s="152">
        <v>797.61841935357108</v>
      </c>
      <c r="D32" s="406" t="s">
        <v>98</v>
      </c>
      <c r="H32" t="s">
        <v>1784</v>
      </c>
      <c r="I32" s="152">
        <v>6169.36</v>
      </c>
      <c r="J32" s="406" t="s">
        <v>97</v>
      </c>
      <c r="K32" t="s">
        <v>1814</v>
      </c>
      <c r="L32" s="152">
        <v>40.75</v>
      </c>
      <c r="M32" s="406" t="s">
        <v>107</v>
      </c>
    </row>
    <row r="33" spans="1:13">
      <c r="B33" t="s">
        <v>7839</v>
      </c>
      <c r="C33" s="152">
        <v>236.79792147806006</v>
      </c>
      <c r="D33" s="406" t="s">
        <v>98</v>
      </c>
      <c r="H33" t="s">
        <v>1770</v>
      </c>
      <c r="I33" s="152">
        <v>5274.19</v>
      </c>
      <c r="J33" s="406" t="s">
        <v>97</v>
      </c>
      <c r="K33" t="s">
        <v>262</v>
      </c>
      <c r="L33" s="152">
        <v>49.95</v>
      </c>
      <c r="M33" s="406" t="s">
        <v>107</v>
      </c>
    </row>
    <row r="34" spans="1:13">
      <c r="B34" t="s">
        <v>7076</v>
      </c>
      <c r="C34" s="152">
        <v>1359.1184965289938</v>
      </c>
      <c r="D34" s="406" t="s">
        <v>98</v>
      </c>
      <c r="H34" t="s">
        <v>2340</v>
      </c>
      <c r="I34" s="152">
        <v>5645</v>
      </c>
      <c r="J34" s="406" t="s">
        <v>97</v>
      </c>
      <c r="K34" t="s">
        <v>265</v>
      </c>
      <c r="L34" s="152">
        <v>482.85</v>
      </c>
      <c r="M34" s="406" t="s">
        <v>107</v>
      </c>
    </row>
    <row r="35" spans="1:13">
      <c r="B35" t="s">
        <v>7835</v>
      </c>
      <c r="C35" s="152">
        <v>997.61720554272517</v>
      </c>
      <c r="D35" s="406" t="s">
        <v>98</v>
      </c>
      <c r="H35" t="s">
        <v>2341</v>
      </c>
      <c r="I35" s="152">
        <v>4345</v>
      </c>
      <c r="J35" s="406" t="s">
        <v>97</v>
      </c>
      <c r="K35" t="s">
        <v>1051</v>
      </c>
      <c r="L35" s="152">
        <v>99.35</v>
      </c>
      <c r="M35" s="406" t="s">
        <v>107</v>
      </c>
    </row>
    <row r="36" spans="1:13">
      <c r="B36" t="s">
        <v>7841</v>
      </c>
      <c r="C36" s="152">
        <v>163.2338337182448</v>
      </c>
      <c r="D36" s="406" t="s">
        <v>98</v>
      </c>
      <c r="H36" t="s">
        <v>2342</v>
      </c>
      <c r="I36" s="152">
        <v>4997</v>
      </c>
      <c r="J36" s="406" t="s">
        <v>97</v>
      </c>
      <c r="K36" t="s">
        <v>241</v>
      </c>
      <c r="L36" s="152">
        <v>245.75</v>
      </c>
      <c r="M36" s="406" t="s">
        <v>107</v>
      </c>
    </row>
    <row r="37" spans="1:13">
      <c r="B37" t="s">
        <v>7837</v>
      </c>
      <c r="C37" s="152">
        <v>906.60277136258662</v>
      </c>
      <c r="D37" s="406" t="s">
        <v>98</v>
      </c>
      <c r="H37" t="s">
        <v>2343</v>
      </c>
      <c r="I37" s="152">
        <v>5825</v>
      </c>
      <c r="J37" s="406" t="s">
        <v>97</v>
      </c>
      <c r="K37" t="s">
        <v>1050</v>
      </c>
      <c r="L37" s="152">
        <v>71.849999999999994</v>
      </c>
      <c r="M37" s="406" t="s">
        <v>107</v>
      </c>
    </row>
    <row r="38" spans="1:13">
      <c r="A38" t="s">
        <v>8611</v>
      </c>
      <c r="C38" s="152">
        <v>18955.557175675374</v>
      </c>
      <c r="D38" s="407" t="s">
        <v>8611</v>
      </c>
      <c r="H38" t="s">
        <v>2344</v>
      </c>
      <c r="I38" s="152">
        <v>4997</v>
      </c>
      <c r="J38" s="406" t="s">
        <v>97</v>
      </c>
      <c r="K38" t="s">
        <v>1815</v>
      </c>
      <c r="L38" s="152">
        <v>20.25</v>
      </c>
      <c r="M38" s="406" t="s">
        <v>107</v>
      </c>
    </row>
    <row r="39" spans="1:13">
      <c r="A39" t="s">
        <v>109</v>
      </c>
      <c r="B39" t="s">
        <v>1770</v>
      </c>
      <c r="C39" s="152">
        <v>384</v>
      </c>
      <c r="D39" s="406" t="s">
        <v>109</v>
      </c>
      <c r="H39" t="s">
        <v>2809</v>
      </c>
      <c r="I39" s="152">
        <v>5147</v>
      </c>
      <c r="J39" s="406" t="s">
        <v>97</v>
      </c>
      <c r="K39" t="s">
        <v>1816</v>
      </c>
      <c r="L39" s="152">
        <v>38.950000000000003</v>
      </c>
      <c r="M39" s="406" t="s">
        <v>107</v>
      </c>
    </row>
    <row r="40" spans="1:13">
      <c r="A40" t="s">
        <v>8612</v>
      </c>
      <c r="C40" s="152">
        <v>384</v>
      </c>
      <c r="D40" s="407" t="s">
        <v>8612</v>
      </c>
      <c r="H40" t="s">
        <v>2810</v>
      </c>
      <c r="I40" s="152">
        <v>5645</v>
      </c>
      <c r="J40" s="406" t="s">
        <v>97</v>
      </c>
      <c r="K40" t="s">
        <v>264</v>
      </c>
      <c r="L40" s="152">
        <v>255.85</v>
      </c>
      <c r="M40" s="406" t="s">
        <v>107</v>
      </c>
    </row>
    <row r="41" spans="1:13">
      <c r="A41" t="s">
        <v>97</v>
      </c>
      <c r="B41" t="s">
        <v>197</v>
      </c>
      <c r="C41" s="152">
        <v>5175</v>
      </c>
      <c r="D41" s="406" t="s">
        <v>97</v>
      </c>
      <c r="H41" t="s">
        <v>2812</v>
      </c>
      <c r="I41" s="152">
        <v>5045</v>
      </c>
      <c r="J41" s="406" t="s">
        <v>97</v>
      </c>
      <c r="K41" t="s">
        <v>1049</v>
      </c>
      <c r="L41" s="152">
        <v>88.75</v>
      </c>
      <c r="M41" s="406" t="s">
        <v>107</v>
      </c>
    </row>
    <row r="42" spans="1:13">
      <c r="B42" t="s">
        <v>199</v>
      </c>
      <c r="C42" s="152">
        <v>5645</v>
      </c>
      <c r="D42" s="406" t="s">
        <v>97</v>
      </c>
      <c r="H42" t="s">
        <v>2813</v>
      </c>
      <c r="I42" s="152">
        <v>5825</v>
      </c>
      <c r="J42" s="406" t="s">
        <v>97</v>
      </c>
      <c r="K42" t="s">
        <v>197</v>
      </c>
      <c r="L42" s="152">
        <v>126.75</v>
      </c>
      <c r="M42" s="406" t="s">
        <v>107</v>
      </c>
    </row>
    <row r="43" spans="1:13">
      <c r="B43" t="s">
        <v>202</v>
      </c>
      <c r="C43" s="152">
        <v>7945</v>
      </c>
      <c r="D43" s="406" t="s">
        <v>97</v>
      </c>
      <c r="H43" t="s">
        <v>2814</v>
      </c>
      <c r="I43" s="152">
        <v>4997</v>
      </c>
      <c r="J43" s="406" t="s">
        <v>97</v>
      </c>
      <c r="K43" t="s">
        <v>205</v>
      </c>
      <c r="L43" s="152">
        <v>89.25</v>
      </c>
      <c r="M43" s="406" t="s">
        <v>107</v>
      </c>
    </row>
    <row r="44" spans="1:13">
      <c r="B44" t="s">
        <v>204</v>
      </c>
      <c r="C44" s="152">
        <v>4345</v>
      </c>
      <c r="D44" s="406" t="s">
        <v>97</v>
      </c>
      <c r="H44" t="s">
        <v>2811</v>
      </c>
      <c r="I44" s="152">
        <v>5175</v>
      </c>
      <c r="J44" s="406" t="s">
        <v>97</v>
      </c>
      <c r="K44" t="s">
        <v>207</v>
      </c>
      <c r="L44" s="152">
        <v>204.7</v>
      </c>
      <c r="M44" s="406" t="s">
        <v>107</v>
      </c>
    </row>
    <row r="45" spans="1:13">
      <c r="B45" t="s">
        <v>205</v>
      </c>
      <c r="C45" s="152">
        <v>8245</v>
      </c>
      <c r="D45" s="406" t="s">
        <v>97</v>
      </c>
      <c r="H45" t="s">
        <v>2818</v>
      </c>
      <c r="I45" s="152">
        <v>4997</v>
      </c>
      <c r="J45" s="406" t="s">
        <v>97</v>
      </c>
      <c r="K45" t="s">
        <v>2359</v>
      </c>
      <c r="L45" s="152">
        <v>37</v>
      </c>
      <c r="M45" s="406" t="s">
        <v>107</v>
      </c>
    </row>
    <row r="46" spans="1:13">
      <c r="B46" t="s">
        <v>206</v>
      </c>
      <c r="C46" s="152">
        <v>4997</v>
      </c>
      <c r="D46" s="406" t="s">
        <v>97</v>
      </c>
      <c r="H46" t="s">
        <v>2817</v>
      </c>
      <c r="I46" s="152">
        <v>5575</v>
      </c>
      <c r="J46" s="406" t="s">
        <v>97</v>
      </c>
      <c r="K46" t="s">
        <v>213</v>
      </c>
      <c r="L46" s="152">
        <v>49.9</v>
      </c>
      <c r="M46" s="406" t="s">
        <v>107</v>
      </c>
    </row>
    <row r="47" spans="1:13">
      <c r="B47" t="s">
        <v>201</v>
      </c>
      <c r="C47" s="152">
        <v>4997</v>
      </c>
      <c r="D47" s="406" t="s">
        <v>97</v>
      </c>
      <c r="H47" t="s">
        <v>2819</v>
      </c>
      <c r="I47" s="152">
        <v>5645</v>
      </c>
      <c r="J47" s="406" t="s">
        <v>97</v>
      </c>
      <c r="K47" t="s">
        <v>210</v>
      </c>
      <c r="L47" s="152">
        <v>404.6</v>
      </c>
      <c r="M47" s="406" t="s">
        <v>107</v>
      </c>
    </row>
    <row r="48" spans="1:13">
      <c r="B48" t="s">
        <v>207</v>
      </c>
      <c r="C48" s="152">
        <v>7650</v>
      </c>
      <c r="D48" s="406" t="s">
        <v>97</v>
      </c>
      <c r="H48" t="s">
        <v>2816</v>
      </c>
      <c r="I48" s="152">
        <v>4997</v>
      </c>
      <c r="J48" s="406" t="s">
        <v>97</v>
      </c>
      <c r="K48" t="s">
        <v>2360</v>
      </c>
      <c r="L48" s="152">
        <v>14.5</v>
      </c>
      <c r="M48" s="406" t="s">
        <v>107</v>
      </c>
    </row>
    <row r="49" spans="2:13">
      <c r="B49" t="s">
        <v>212</v>
      </c>
      <c r="C49" s="152">
        <v>4345</v>
      </c>
      <c r="D49" s="406" t="s">
        <v>97</v>
      </c>
      <c r="H49" t="s">
        <v>3183</v>
      </c>
      <c r="I49" s="152">
        <v>5825</v>
      </c>
      <c r="J49" s="406" t="s">
        <v>97</v>
      </c>
      <c r="K49" t="s">
        <v>220</v>
      </c>
      <c r="L49" s="152">
        <v>394.20000000000005</v>
      </c>
      <c r="M49" s="406" t="s">
        <v>107</v>
      </c>
    </row>
    <row r="50" spans="2:13">
      <c r="B50" t="s">
        <v>213</v>
      </c>
      <c r="C50" s="152">
        <v>5825</v>
      </c>
      <c r="D50" s="406" t="s">
        <v>97</v>
      </c>
      <c r="H50" t="s">
        <v>3184</v>
      </c>
      <c r="I50" s="152">
        <v>4997</v>
      </c>
      <c r="J50" s="406" t="s">
        <v>97</v>
      </c>
      <c r="K50" t="s">
        <v>2361</v>
      </c>
      <c r="L50" s="152">
        <v>124.2</v>
      </c>
      <c r="M50" s="406" t="s">
        <v>107</v>
      </c>
    </row>
    <row r="51" spans="2:13">
      <c r="B51" t="s">
        <v>214</v>
      </c>
      <c r="C51" s="152">
        <v>4997</v>
      </c>
      <c r="D51" s="406" t="s">
        <v>97</v>
      </c>
      <c r="H51" t="s">
        <v>3182</v>
      </c>
      <c r="I51" s="152">
        <v>4345</v>
      </c>
      <c r="J51" s="406" t="s">
        <v>97</v>
      </c>
      <c r="K51" t="s">
        <v>225</v>
      </c>
      <c r="L51" s="152">
        <v>70.900000000000006</v>
      </c>
      <c r="M51" s="406" t="s">
        <v>107</v>
      </c>
    </row>
    <row r="52" spans="2:13">
      <c r="B52" t="s">
        <v>210</v>
      </c>
      <c r="C52" s="152">
        <v>4745</v>
      </c>
      <c r="D52" s="406" t="s">
        <v>97</v>
      </c>
      <c r="H52" t="s">
        <v>2815</v>
      </c>
      <c r="I52" s="152">
        <v>4345</v>
      </c>
      <c r="J52" s="406" t="s">
        <v>97</v>
      </c>
      <c r="K52" t="s">
        <v>927</v>
      </c>
      <c r="L52" s="152">
        <v>102.5</v>
      </c>
      <c r="M52" s="406" t="s">
        <v>107</v>
      </c>
    </row>
    <row r="53" spans="2:13">
      <c r="B53" t="s">
        <v>209</v>
      </c>
      <c r="C53" s="152">
        <v>5175</v>
      </c>
      <c r="D53" s="406" t="s">
        <v>97</v>
      </c>
      <c r="H53" t="s">
        <v>3490</v>
      </c>
      <c r="I53" s="152">
        <v>5695</v>
      </c>
      <c r="J53" s="406" t="s">
        <v>97</v>
      </c>
      <c r="K53" t="s">
        <v>929</v>
      </c>
      <c r="L53" s="152">
        <v>59.9</v>
      </c>
      <c r="M53" s="406" t="s">
        <v>107</v>
      </c>
    </row>
    <row r="54" spans="2:13">
      <c r="B54" t="s">
        <v>220</v>
      </c>
      <c r="C54" s="152">
        <v>5645</v>
      </c>
      <c r="D54" s="406" t="s">
        <v>97</v>
      </c>
      <c r="H54" t="s">
        <v>3491</v>
      </c>
      <c r="I54" s="152">
        <v>5845</v>
      </c>
      <c r="J54" s="406" t="s">
        <v>97</v>
      </c>
      <c r="K54" t="s">
        <v>1738</v>
      </c>
      <c r="L54" s="152">
        <v>211.1</v>
      </c>
      <c r="M54" s="406" t="s">
        <v>107</v>
      </c>
    </row>
    <row r="55" spans="2:13">
      <c r="B55" t="s">
        <v>221</v>
      </c>
      <c r="C55" s="152">
        <v>4345</v>
      </c>
      <c r="D55" s="406" t="s">
        <v>97</v>
      </c>
      <c r="H55" t="s">
        <v>3492</v>
      </c>
      <c r="I55" s="152">
        <v>5197</v>
      </c>
      <c r="J55" s="406" t="s">
        <v>97</v>
      </c>
      <c r="K55" t="s">
        <v>1784</v>
      </c>
      <c r="L55" s="152">
        <v>72.099999999999994</v>
      </c>
      <c r="M55" s="406" t="s">
        <v>107</v>
      </c>
    </row>
    <row r="56" spans="2:13">
      <c r="B56" t="s">
        <v>223</v>
      </c>
      <c r="C56" s="152">
        <v>5895</v>
      </c>
      <c r="D56" s="406" t="s">
        <v>97</v>
      </c>
      <c r="H56" t="s">
        <v>3493</v>
      </c>
      <c r="I56" s="152">
        <v>4545</v>
      </c>
      <c r="J56" s="406" t="s">
        <v>97</v>
      </c>
      <c r="K56" t="s">
        <v>1770</v>
      </c>
      <c r="L56" s="152">
        <v>64.599999999999994</v>
      </c>
      <c r="M56" s="406" t="s">
        <v>107</v>
      </c>
    </row>
    <row r="57" spans="2:13">
      <c r="B57" t="s">
        <v>224</v>
      </c>
      <c r="C57" s="152">
        <v>4997</v>
      </c>
      <c r="D57" s="406" t="s">
        <v>97</v>
      </c>
      <c r="H57" t="s">
        <v>3494</v>
      </c>
      <c r="I57" s="152">
        <v>6025</v>
      </c>
      <c r="J57" s="406" t="s">
        <v>97</v>
      </c>
      <c r="K57" t="s">
        <v>2340</v>
      </c>
      <c r="L57" s="152">
        <v>228.4</v>
      </c>
      <c r="M57" s="406" t="s">
        <v>107</v>
      </c>
    </row>
    <row r="58" spans="2:13">
      <c r="B58" t="s">
        <v>218</v>
      </c>
      <c r="C58" s="152">
        <v>4997</v>
      </c>
      <c r="D58" s="406" t="s">
        <v>97</v>
      </c>
      <c r="H58" t="s">
        <v>3495</v>
      </c>
      <c r="I58" s="152">
        <v>5197</v>
      </c>
      <c r="J58" s="406" t="s">
        <v>97</v>
      </c>
      <c r="K58" t="s">
        <v>2343</v>
      </c>
      <c r="L58" s="152">
        <v>209.1</v>
      </c>
      <c r="M58" s="406" t="s">
        <v>107</v>
      </c>
    </row>
    <row r="59" spans="2:13">
      <c r="B59" t="s">
        <v>225</v>
      </c>
      <c r="C59" s="152">
        <v>6125</v>
      </c>
      <c r="D59" s="406" t="s">
        <v>97</v>
      </c>
      <c r="H59" t="s">
        <v>4554</v>
      </c>
      <c r="I59" s="152">
        <v>5225</v>
      </c>
      <c r="J59" s="406" t="s">
        <v>97</v>
      </c>
      <c r="K59" t="s">
        <v>2809</v>
      </c>
      <c r="L59" s="152">
        <v>14.5</v>
      </c>
      <c r="M59" s="406" t="s">
        <v>107</v>
      </c>
    </row>
    <row r="60" spans="2:13">
      <c r="B60" t="s">
        <v>226</v>
      </c>
      <c r="C60" s="152">
        <v>5425</v>
      </c>
      <c r="D60" s="406" t="s">
        <v>97</v>
      </c>
      <c r="H60" t="s">
        <v>4555</v>
      </c>
      <c r="I60" s="152">
        <v>5775</v>
      </c>
      <c r="J60" s="406" t="s">
        <v>97</v>
      </c>
      <c r="K60" t="s">
        <v>6335</v>
      </c>
      <c r="L60" s="152">
        <v>32.5</v>
      </c>
      <c r="M60" s="406" t="s">
        <v>107</v>
      </c>
    </row>
    <row r="61" spans="2:13">
      <c r="B61" t="s">
        <v>228</v>
      </c>
      <c r="C61" s="152">
        <v>5495</v>
      </c>
      <c r="D61" s="406" t="s">
        <v>97</v>
      </c>
      <c r="H61" t="s">
        <v>4556</v>
      </c>
      <c r="I61" s="152">
        <v>5197</v>
      </c>
      <c r="J61" s="406" t="s">
        <v>97</v>
      </c>
      <c r="K61" t="s">
        <v>2813</v>
      </c>
      <c r="L61" s="152">
        <v>194.7</v>
      </c>
      <c r="M61" s="406" t="s">
        <v>107</v>
      </c>
    </row>
    <row r="62" spans="2:13">
      <c r="B62" t="s">
        <v>927</v>
      </c>
      <c r="C62" s="152">
        <v>5024.1899999999996</v>
      </c>
      <c r="D62" s="406" t="s">
        <v>97</v>
      </c>
      <c r="H62" t="s">
        <v>4557</v>
      </c>
      <c r="I62" s="152">
        <v>4545</v>
      </c>
      <c r="J62" s="406" t="s">
        <v>97</v>
      </c>
      <c r="K62" t="s">
        <v>2811</v>
      </c>
      <c r="L62" s="152">
        <v>51.5</v>
      </c>
      <c r="M62" s="406" t="s">
        <v>107</v>
      </c>
    </row>
    <row r="63" spans="2:13">
      <c r="B63" t="s">
        <v>929</v>
      </c>
      <c r="C63" s="152">
        <v>6754.1</v>
      </c>
      <c r="D63" s="406" t="s">
        <v>97</v>
      </c>
      <c r="H63" t="s">
        <v>4558</v>
      </c>
      <c r="I63" s="152">
        <v>6025</v>
      </c>
      <c r="J63" s="406" t="s">
        <v>97</v>
      </c>
      <c r="K63" t="s">
        <v>2817</v>
      </c>
      <c r="L63" s="152">
        <v>23.5</v>
      </c>
      <c r="M63" s="406" t="s">
        <v>107</v>
      </c>
    </row>
    <row r="64" spans="2:13">
      <c r="B64" t="s">
        <v>1738</v>
      </c>
      <c r="C64" s="152">
        <v>6419.36</v>
      </c>
      <c r="D64" s="406" t="s">
        <v>97</v>
      </c>
      <c r="H64" t="s">
        <v>4559</v>
      </c>
      <c r="I64" s="152">
        <v>5197</v>
      </c>
      <c r="J64" s="406" t="s">
        <v>97</v>
      </c>
      <c r="K64" t="s">
        <v>2819</v>
      </c>
      <c r="L64" s="152">
        <v>219.7</v>
      </c>
      <c r="M64" s="406" t="s">
        <v>107</v>
      </c>
    </row>
    <row r="65" spans="2:13">
      <c r="B65" t="s">
        <v>1785</v>
      </c>
      <c r="C65" s="152">
        <v>5636.64</v>
      </c>
      <c r="D65" s="406" t="s">
        <v>97</v>
      </c>
      <c r="H65" t="s">
        <v>5153</v>
      </c>
      <c r="I65" s="152">
        <v>5197</v>
      </c>
      <c r="J65" s="406" t="s">
        <v>97</v>
      </c>
      <c r="K65" t="s">
        <v>3183</v>
      </c>
      <c r="L65" s="152">
        <v>101.3</v>
      </c>
      <c r="M65" s="406" t="s">
        <v>107</v>
      </c>
    </row>
    <row r="66" spans="2:13">
      <c r="B66" t="s">
        <v>1786</v>
      </c>
      <c r="C66" s="152">
        <v>6019.36</v>
      </c>
      <c r="D66" s="406" t="s">
        <v>97</v>
      </c>
      <c r="H66" t="s">
        <v>5154</v>
      </c>
      <c r="I66" s="152">
        <v>5225</v>
      </c>
      <c r="J66" s="406" t="s">
        <v>97</v>
      </c>
      <c r="K66" t="s">
        <v>5606</v>
      </c>
      <c r="L66" s="152">
        <v>68.5</v>
      </c>
      <c r="M66" s="406" t="s">
        <v>107</v>
      </c>
    </row>
    <row r="67" spans="2:13">
      <c r="B67" t="s">
        <v>1787</v>
      </c>
      <c r="C67" s="152">
        <v>5636.64</v>
      </c>
      <c r="D67" s="406" t="s">
        <v>97</v>
      </c>
      <c r="H67" t="s">
        <v>5155</v>
      </c>
      <c r="I67" s="152">
        <v>4545</v>
      </c>
      <c r="J67" s="406" t="s">
        <v>97</v>
      </c>
      <c r="K67" t="s">
        <v>3491</v>
      </c>
      <c r="L67" s="152">
        <v>241.7</v>
      </c>
      <c r="M67" s="406" t="s">
        <v>107</v>
      </c>
    </row>
    <row r="68" spans="2:13">
      <c r="B68" t="s">
        <v>1784</v>
      </c>
      <c r="C68" s="152">
        <v>6169.36</v>
      </c>
      <c r="D68" s="406" t="s">
        <v>97</v>
      </c>
      <c r="H68" t="s">
        <v>5156</v>
      </c>
      <c r="I68" s="152">
        <v>6025</v>
      </c>
      <c r="J68" s="406" t="s">
        <v>97</v>
      </c>
      <c r="K68" t="s">
        <v>3494</v>
      </c>
      <c r="L68" s="152">
        <v>125.2</v>
      </c>
      <c r="M68" s="406" t="s">
        <v>107</v>
      </c>
    </row>
    <row r="69" spans="2:13">
      <c r="B69" t="s">
        <v>1770</v>
      </c>
      <c r="C69" s="152">
        <v>5274.19</v>
      </c>
      <c r="D69" s="406" t="s">
        <v>97</v>
      </c>
      <c r="H69" t="s">
        <v>5157</v>
      </c>
      <c r="I69" s="152">
        <v>5197</v>
      </c>
      <c r="J69" s="406" t="s">
        <v>97</v>
      </c>
      <c r="K69" t="s">
        <v>4555</v>
      </c>
      <c r="L69" s="152">
        <v>206.3</v>
      </c>
      <c r="M69" s="406" t="s">
        <v>107</v>
      </c>
    </row>
    <row r="70" spans="2:13">
      <c r="B70" t="s">
        <v>2340</v>
      </c>
      <c r="C70" s="152">
        <v>5645</v>
      </c>
      <c r="D70" s="406" t="s">
        <v>97</v>
      </c>
      <c r="H70" t="s">
        <v>5158</v>
      </c>
      <c r="I70" s="152">
        <v>5197</v>
      </c>
      <c r="J70" s="406" t="s">
        <v>97</v>
      </c>
      <c r="K70" t="s">
        <v>5605</v>
      </c>
      <c r="L70" s="152">
        <v>91</v>
      </c>
      <c r="M70" s="406" t="s">
        <v>107</v>
      </c>
    </row>
    <row r="71" spans="2:13">
      <c r="B71" t="s">
        <v>2341</v>
      </c>
      <c r="C71" s="152">
        <v>4345</v>
      </c>
      <c r="D71" s="406" t="s">
        <v>97</v>
      </c>
      <c r="H71" t="s">
        <v>5160</v>
      </c>
      <c r="I71" s="152">
        <v>5225</v>
      </c>
      <c r="J71" s="406" t="s">
        <v>97</v>
      </c>
      <c r="K71" t="s">
        <v>4558</v>
      </c>
      <c r="L71" s="152">
        <v>104.2</v>
      </c>
      <c r="M71" s="406" t="s">
        <v>107</v>
      </c>
    </row>
    <row r="72" spans="2:13">
      <c r="B72" t="s">
        <v>2342</v>
      </c>
      <c r="C72" s="152">
        <v>4997</v>
      </c>
      <c r="D72" s="406" t="s">
        <v>97</v>
      </c>
      <c r="H72" t="s">
        <v>5573</v>
      </c>
      <c r="I72" s="152">
        <v>4545</v>
      </c>
      <c r="J72" s="406" t="s">
        <v>97</v>
      </c>
      <c r="K72" t="s">
        <v>5604</v>
      </c>
      <c r="L72" s="152">
        <v>55</v>
      </c>
      <c r="M72" s="406" t="s">
        <v>107</v>
      </c>
    </row>
    <row r="73" spans="2:13">
      <c r="B73" t="s">
        <v>2343</v>
      </c>
      <c r="C73" s="152">
        <v>5825</v>
      </c>
      <c r="D73" s="406" t="s">
        <v>97</v>
      </c>
      <c r="H73" t="s">
        <v>5574</v>
      </c>
      <c r="I73" s="152">
        <v>5625</v>
      </c>
      <c r="J73" s="406" t="s">
        <v>97</v>
      </c>
      <c r="K73" t="s">
        <v>4472</v>
      </c>
      <c r="L73" s="152">
        <v>300.10000000000002</v>
      </c>
      <c r="M73" s="406" t="s">
        <v>107</v>
      </c>
    </row>
    <row r="74" spans="2:13">
      <c r="B74" t="s">
        <v>2344</v>
      </c>
      <c r="C74" s="152">
        <v>4997</v>
      </c>
      <c r="D74" s="406" t="s">
        <v>97</v>
      </c>
      <c r="H74" t="s">
        <v>5575</v>
      </c>
      <c r="I74" s="152">
        <v>5197</v>
      </c>
      <c r="J74" s="406" t="s">
        <v>97</v>
      </c>
      <c r="K74" t="s">
        <v>5603</v>
      </c>
      <c r="L74" s="152">
        <v>95.5</v>
      </c>
      <c r="M74" s="406" t="s">
        <v>107</v>
      </c>
    </row>
    <row r="75" spans="2:13">
      <c r="B75" t="s">
        <v>2809</v>
      </c>
      <c r="C75" s="152">
        <v>5147</v>
      </c>
      <c r="D75" s="406" t="s">
        <v>97</v>
      </c>
      <c r="H75" t="s">
        <v>6056</v>
      </c>
      <c r="I75" s="152">
        <v>9225</v>
      </c>
      <c r="J75" s="406" t="s">
        <v>97</v>
      </c>
      <c r="K75" t="s">
        <v>5156</v>
      </c>
      <c r="L75" s="152">
        <v>162</v>
      </c>
      <c r="M75" s="406" t="s">
        <v>107</v>
      </c>
    </row>
    <row r="76" spans="2:13">
      <c r="B76" t="s">
        <v>2810</v>
      </c>
      <c r="C76" s="152">
        <v>5645</v>
      </c>
      <c r="D76" s="406" t="s">
        <v>97</v>
      </c>
      <c r="H76" t="s">
        <v>6057</v>
      </c>
      <c r="I76" s="152">
        <v>4545</v>
      </c>
      <c r="J76" s="406" t="s">
        <v>97</v>
      </c>
      <c r="K76" t="s">
        <v>4995</v>
      </c>
      <c r="L76" s="152">
        <v>92.8</v>
      </c>
      <c r="M76" s="406" t="s">
        <v>107</v>
      </c>
    </row>
    <row r="77" spans="2:13">
      <c r="B77" t="s">
        <v>2812</v>
      </c>
      <c r="C77" s="152">
        <v>5045</v>
      </c>
      <c r="D77" s="406" t="s">
        <v>97</v>
      </c>
      <c r="H77" t="s">
        <v>6028</v>
      </c>
      <c r="I77" s="152">
        <v>6025</v>
      </c>
      <c r="J77" s="406" t="s">
        <v>97</v>
      </c>
      <c r="K77" t="s">
        <v>5602</v>
      </c>
      <c r="L77" s="152">
        <v>50.5</v>
      </c>
      <c r="M77" s="406" t="s">
        <v>107</v>
      </c>
    </row>
    <row r="78" spans="2:13">
      <c r="B78" t="s">
        <v>2813</v>
      </c>
      <c r="C78" s="152">
        <v>5825</v>
      </c>
      <c r="D78" s="406" t="s">
        <v>97</v>
      </c>
      <c r="H78" t="s">
        <v>6058</v>
      </c>
      <c r="I78" s="152">
        <v>5197</v>
      </c>
      <c r="J78" s="406" t="s">
        <v>97</v>
      </c>
      <c r="K78" t="s">
        <v>6056</v>
      </c>
      <c r="L78" s="152">
        <v>68.7</v>
      </c>
      <c r="M78" s="406" t="s">
        <v>107</v>
      </c>
    </row>
    <row r="79" spans="2:13">
      <c r="B79" t="s">
        <v>2814</v>
      </c>
      <c r="C79" s="152">
        <v>4997</v>
      </c>
      <c r="D79" s="406" t="s">
        <v>97</v>
      </c>
      <c r="H79" t="s">
        <v>5577</v>
      </c>
      <c r="I79" s="152">
        <v>400</v>
      </c>
      <c r="J79" s="406" t="s">
        <v>97</v>
      </c>
      <c r="K79" t="s">
        <v>6028</v>
      </c>
      <c r="L79" s="152">
        <v>37</v>
      </c>
      <c r="M79" s="406" t="s">
        <v>107</v>
      </c>
    </row>
    <row r="80" spans="2:13">
      <c r="B80" t="s">
        <v>2811</v>
      </c>
      <c r="C80" s="152">
        <v>5175</v>
      </c>
      <c r="D80" s="406" t="s">
        <v>97</v>
      </c>
      <c r="H80" t="s">
        <v>6592</v>
      </c>
      <c r="I80" s="152">
        <v>5197</v>
      </c>
      <c r="J80" s="406" t="s">
        <v>97</v>
      </c>
      <c r="K80" t="s">
        <v>6594</v>
      </c>
      <c r="L80" s="152">
        <v>89.2</v>
      </c>
      <c r="M80" s="406" t="s">
        <v>107</v>
      </c>
    </row>
    <row r="81" spans="2:13">
      <c r="B81" t="s">
        <v>2818</v>
      </c>
      <c r="C81" s="152">
        <v>4997</v>
      </c>
      <c r="D81" s="406" t="s">
        <v>97</v>
      </c>
      <c r="H81" t="s">
        <v>6593</v>
      </c>
      <c r="I81" s="152">
        <v>5695</v>
      </c>
      <c r="J81" s="406" t="s">
        <v>97</v>
      </c>
      <c r="K81" t="s">
        <v>5897</v>
      </c>
      <c r="L81" s="152">
        <v>91.5</v>
      </c>
      <c r="M81" s="406" t="s">
        <v>107</v>
      </c>
    </row>
    <row r="82" spans="2:13">
      <c r="B82" t="s">
        <v>2817</v>
      </c>
      <c r="C82" s="152">
        <v>5575</v>
      </c>
      <c r="D82" s="406" t="s">
        <v>97</v>
      </c>
      <c r="H82" t="s">
        <v>6594</v>
      </c>
      <c r="I82" s="152">
        <v>6025</v>
      </c>
      <c r="J82" s="406" t="s">
        <v>97</v>
      </c>
      <c r="K82" t="s">
        <v>7154</v>
      </c>
      <c r="L82" s="152">
        <v>32.5</v>
      </c>
      <c r="M82" s="406" t="s">
        <v>107</v>
      </c>
    </row>
    <row r="83" spans="2:13">
      <c r="B83" t="s">
        <v>2819</v>
      </c>
      <c r="C83" s="152">
        <v>5645</v>
      </c>
      <c r="D83" s="406" t="s">
        <v>97</v>
      </c>
      <c r="H83" t="s">
        <v>7120</v>
      </c>
      <c r="I83" s="152">
        <v>5695</v>
      </c>
      <c r="J83" s="406" t="s">
        <v>97</v>
      </c>
      <c r="K83" t="s">
        <v>7123</v>
      </c>
      <c r="L83" s="152">
        <v>84.7</v>
      </c>
      <c r="M83" s="406" t="s">
        <v>107</v>
      </c>
    </row>
    <row r="84" spans="2:13">
      <c r="B84" t="s">
        <v>2816</v>
      </c>
      <c r="C84" s="152">
        <v>4997</v>
      </c>
      <c r="D84" s="406" t="s">
        <v>97</v>
      </c>
      <c r="H84" t="s">
        <v>7122</v>
      </c>
      <c r="I84" s="152">
        <v>4545</v>
      </c>
      <c r="J84" s="406" t="s">
        <v>97</v>
      </c>
      <c r="K84" t="s">
        <v>7520</v>
      </c>
      <c r="L84" s="152">
        <v>51.9</v>
      </c>
      <c r="M84" s="406" t="s">
        <v>107</v>
      </c>
    </row>
    <row r="85" spans="2:13">
      <c r="B85" t="s">
        <v>3183</v>
      </c>
      <c r="C85" s="152">
        <v>5825</v>
      </c>
      <c r="D85" s="406" t="s">
        <v>97</v>
      </c>
      <c r="H85" t="s">
        <v>7123</v>
      </c>
      <c r="I85" s="152">
        <v>6025</v>
      </c>
      <c r="J85" s="406" t="s">
        <v>97</v>
      </c>
      <c r="K85" t="s">
        <v>7531</v>
      </c>
      <c r="L85" s="152">
        <v>275.7</v>
      </c>
      <c r="M85" s="406" t="s">
        <v>107</v>
      </c>
    </row>
    <row r="86" spans="2:13">
      <c r="B86" t="s">
        <v>3184</v>
      </c>
      <c r="C86" s="152">
        <v>4997</v>
      </c>
      <c r="D86" s="406" t="s">
        <v>97</v>
      </c>
      <c r="H86" t="s">
        <v>7124</v>
      </c>
      <c r="I86" s="152">
        <v>5197</v>
      </c>
      <c r="J86" s="406" t="s">
        <v>97</v>
      </c>
      <c r="K86" t="s">
        <v>7885</v>
      </c>
      <c r="L86" s="152">
        <v>193.5</v>
      </c>
      <c r="M86" s="406" t="s">
        <v>107</v>
      </c>
    </row>
    <row r="87" spans="2:13">
      <c r="B87" t="s">
        <v>3182</v>
      </c>
      <c r="C87" s="152">
        <v>4345</v>
      </c>
      <c r="D87" s="406" t="s">
        <v>97</v>
      </c>
      <c r="H87" t="s">
        <v>7121</v>
      </c>
      <c r="I87" s="152">
        <v>1375</v>
      </c>
      <c r="J87" s="406" t="s">
        <v>97</v>
      </c>
      <c r="K87" t="s">
        <v>8380</v>
      </c>
      <c r="L87" s="152">
        <v>95.5</v>
      </c>
      <c r="M87" s="406" t="s">
        <v>107</v>
      </c>
    </row>
    <row r="88" spans="2:13">
      <c r="B88" t="s">
        <v>2815</v>
      </c>
      <c r="C88" s="152">
        <v>4345</v>
      </c>
      <c r="D88" s="406" t="s">
        <v>97</v>
      </c>
      <c r="H88" t="s">
        <v>7517</v>
      </c>
      <c r="I88" s="152">
        <v>5695</v>
      </c>
      <c r="J88" s="406" t="s">
        <v>97</v>
      </c>
      <c r="K88" t="s">
        <v>7864</v>
      </c>
      <c r="L88" s="152">
        <v>14.5</v>
      </c>
      <c r="M88" s="406" t="s">
        <v>107</v>
      </c>
    </row>
    <row r="89" spans="2:13">
      <c r="B89" t="s">
        <v>3490</v>
      </c>
      <c r="C89" s="152">
        <v>5695</v>
      </c>
      <c r="D89" s="406" t="s">
        <v>97</v>
      </c>
      <c r="H89" t="s">
        <v>7518</v>
      </c>
      <c r="I89" s="152">
        <v>4545</v>
      </c>
      <c r="J89" s="406" t="s">
        <v>97</v>
      </c>
      <c r="K89" t="s">
        <v>8379</v>
      </c>
      <c r="L89" s="152">
        <v>178.4</v>
      </c>
      <c r="M89" s="406" t="s">
        <v>107</v>
      </c>
    </row>
    <row r="90" spans="2:13">
      <c r="B90" t="s">
        <v>3491</v>
      </c>
      <c r="C90" s="152">
        <v>5845</v>
      </c>
      <c r="D90" s="406" t="s">
        <v>97</v>
      </c>
      <c r="H90" t="s">
        <v>7519</v>
      </c>
      <c r="I90" s="152">
        <v>5197</v>
      </c>
      <c r="J90" s="406" t="s">
        <v>97</v>
      </c>
    </row>
    <row r="91" spans="2:13">
      <c r="B91" t="s">
        <v>3492</v>
      </c>
      <c r="C91" s="152">
        <v>5197</v>
      </c>
      <c r="D91" s="406" t="s">
        <v>97</v>
      </c>
      <c r="H91" t="s">
        <v>7520</v>
      </c>
      <c r="I91" s="152">
        <v>5347</v>
      </c>
      <c r="J91" s="406" t="s">
        <v>97</v>
      </c>
    </row>
    <row r="92" spans="2:13">
      <c r="B92" t="s">
        <v>3493</v>
      </c>
      <c r="C92" s="152">
        <v>4545</v>
      </c>
      <c r="D92" s="406" t="s">
        <v>97</v>
      </c>
      <c r="H92" t="s">
        <v>6916</v>
      </c>
      <c r="I92" s="152">
        <v>5250</v>
      </c>
      <c r="J92" s="406" t="s">
        <v>97</v>
      </c>
    </row>
    <row r="93" spans="2:13">
      <c r="B93" t="s">
        <v>3494</v>
      </c>
      <c r="C93" s="152">
        <v>6025</v>
      </c>
      <c r="D93" s="406" t="s">
        <v>97</v>
      </c>
      <c r="H93" t="s">
        <v>7521</v>
      </c>
      <c r="I93" s="152">
        <v>6025</v>
      </c>
      <c r="J93" s="406" t="s">
        <v>97</v>
      </c>
    </row>
    <row r="94" spans="2:13">
      <c r="B94" t="s">
        <v>3495</v>
      </c>
      <c r="C94" s="152">
        <v>5197</v>
      </c>
      <c r="D94" s="406" t="s">
        <v>97</v>
      </c>
      <c r="H94" t="s">
        <v>7860</v>
      </c>
      <c r="I94" s="152">
        <v>5775</v>
      </c>
      <c r="J94" s="406" t="s">
        <v>97</v>
      </c>
    </row>
    <row r="95" spans="2:13">
      <c r="B95" t="s">
        <v>4554</v>
      </c>
      <c r="C95" s="152">
        <v>5225</v>
      </c>
      <c r="D95" s="406" t="s">
        <v>97</v>
      </c>
      <c r="H95" t="s">
        <v>7861</v>
      </c>
      <c r="I95" s="152">
        <v>4545</v>
      </c>
      <c r="J95" s="406" t="s">
        <v>97</v>
      </c>
    </row>
    <row r="96" spans="2:13">
      <c r="B96" t="s">
        <v>4555</v>
      </c>
      <c r="C96" s="152">
        <v>5775</v>
      </c>
      <c r="D96" s="406" t="s">
        <v>97</v>
      </c>
      <c r="H96" t="s">
        <v>7862</v>
      </c>
      <c r="I96" s="152">
        <v>6025</v>
      </c>
      <c r="J96" s="406" t="s">
        <v>97</v>
      </c>
    </row>
    <row r="97" spans="2:10">
      <c r="B97" t="s">
        <v>4556</v>
      </c>
      <c r="C97" s="152">
        <v>5197</v>
      </c>
      <c r="D97" s="406" t="s">
        <v>97</v>
      </c>
      <c r="H97" t="s">
        <v>7863</v>
      </c>
      <c r="I97" s="152">
        <v>5197</v>
      </c>
      <c r="J97" s="406" t="s">
        <v>97</v>
      </c>
    </row>
    <row r="98" spans="2:10">
      <c r="B98" t="s">
        <v>4557</v>
      </c>
      <c r="C98" s="152">
        <v>4545</v>
      </c>
      <c r="D98" s="406" t="s">
        <v>97</v>
      </c>
      <c r="H98" t="s">
        <v>7864</v>
      </c>
      <c r="I98" s="152">
        <v>6022</v>
      </c>
      <c r="J98" s="406" t="s">
        <v>97</v>
      </c>
    </row>
    <row r="99" spans="2:10">
      <c r="B99" t="s">
        <v>4558</v>
      </c>
      <c r="C99" s="152">
        <v>6025</v>
      </c>
      <c r="D99" s="406" t="s">
        <v>97</v>
      </c>
      <c r="H99" t="s">
        <v>8357</v>
      </c>
      <c r="I99" s="152">
        <v>5775</v>
      </c>
      <c r="J99" s="406" t="s">
        <v>97</v>
      </c>
    </row>
    <row r="100" spans="2:10">
      <c r="B100" t="s">
        <v>4559</v>
      </c>
      <c r="C100" s="152">
        <v>5197</v>
      </c>
      <c r="D100" s="406" t="s">
        <v>97</v>
      </c>
      <c r="H100" t="s">
        <v>8358</v>
      </c>
      <c r="I100" s="152">
        <v>5197</v>
      </c>
      <c r="J100" s="406" t="s">
        <v>97</v>
      </c>
    </row>
    <row r="101" spans="2:10">
      <c r="B101" t="s">
        <v>5153</v>
      </c>
      <c r="C101" s="152">
        <v>5197</v>
      </c>
      <c r="D101" s="406" t="s">
        <v>97</v>
      </c>
      <c r="H101" t="s">
        <v>8359</v>
      </c>
      <c r="I101" s="152">
        <v>4545</v>
      </c>
      <c r="J101" s="406" t="s">
        <v>97</v>
      </c>
    </row>
    <row r="102" spans="2:10">
      <c r="B102" t="s">
        <v>5154</v>
      </c>
      <c r="C102" s="152">
        <v>5225</v>
      </c>
      <c r="D102" s="406" t="s">
        <v>97</v>
      </c>
      <c r="H102" t="s">
        <v>8360</v>
      </c>
      <c r="I102" s="152">
        <v>6025</v>
      </c>
      <c r="J102" s="406" t="s">
        <v>97</v>
      </c>
    </row>
    <row r="103" spans="2:10">
      <c r="B103" t="s">
        <v>5155</v>
      </c>
      <c r="C103" s="152">
        <v>4545</v>
      </c>
      <c r="D103" s="406" t="s">
        <v>97</v>
      </c>
      <c r="H103" t="s">
        <v>8361</v>
      </c>
      <c r="I103" s="152">
        <v>5197</v>
      </c>
      <c r="J103" s="406" t="s">
        <v>97</v>
      </c>
    </row>
    <row r="104" spans="2:10">
      <c r="B104" t="s">
        <v>5156</v>
      </c>
      <c r="C104" s="152">
        <v>6025</v>
      </c>
      <c r="D104" s="406" t="s">
        <v>97</v>
      </c>
    </row>
    <row r="105" spans="2:10">
      <c r="B105" t="s">
        <v>5157</v>
      </c>
      <c r="C105" s="152">
        <v>5197</v>
      </c>
      <c r="D105" s="406" t="s">
        <v>97</v>
      </c>
    </row>
    <row r="106" spans="2:10">
      <c r="B106" t="s">
        <v>5158</v>
      </c>
      <c r="C106" s="152">
        <v>5197</v>
      </c>
      <c r="D106" s="406" t="s">
        <v>97</v>
      </c>
    </row>
    <row r="107" spans="2:10">
      <c r="B107" t="s">
        <v>5160</v>
      </c>
      <c r="C107" s="152">
        <v>5225</v>
      </c>
      <c r="D107" s="406" t="s">
        <v>97</v>
      </c>
    </row>
    <row r="108" spans="2:10">
      <c r="B108" t="s">
        <v>5573</v>
      </c>
      <c r="C108" s="152">
        <v>4545</v>
      </c>
      <c r="D108" s="406" t="s">
        <v>97</v>
      </c>
    </row>
    <row r="109" spans="2:10">
      <c r="B109" t="s">
        <v>5574</v>
      </c>
      <c r="C109" s="152">
        <v>5625</v>
      </c>
      <c r="D109" s="406" t="s">
        <v>97</v>
      </c>
    </row>
    <row r="110" spans="2:10">
      <c r="B110" t="s">
        <v>5575</v>
      </c>
      <c r="C110" s="152">
        <v>5197</v>
      </c>
      <c r="D110" s="406" t="s">
        <v>97</v>
      </c>
    </row>
    <row r="111" spans="2:10">
      <c r="B111" t="s">
        <v>6056</v>
      </c>
      <c r="C111" s="152">
        <v>9225</v>
      </c>
      <c r="D111" s="406" t="s">
        <v>97</v>
      </c>
    </row>
    <row r="112" spans="2:10">
      <c r="B112" t="s">
        <v>6057</v>
      </c>
      <c r="C112" s="152">
        <v>4545</v>
      </c>
      <c r="D112" s="406" t="s">
        <v>97</v>
      </c>
    </row>
    <row r="113" spans="2:4">
      <c r="B113" t="s">
        <v>6028</v>
      </c>
      <c r="C113" s="152">
        <v>6025</v>
      </c>
      <c r="D113" s="406" t="s">
        <v>97</v>
      </c>
    </row>
    <row r="114" spans="2:4">
      <c r="B114" t="s">
        <v>6058</v>
      </c>
      <c r="C114" s="152">
        <v>5197</v>
      </c>
      <c r="D114" s="406" t="s">
        <v>97</v>
      </c>
    </row>
    <row r="115" spans="2:4">
      <c r="B115" t="s">
        <v>5577</v>
      </c>
      <c r="C115" s="152">
        <v>400</v>
      </c>
      <c r="D115" s="406" t="s">
        <v>97</v>
      </c>
    </row>
    <row r="116" spans="2:4">
      <c r="B116" t="s">
        <v>6592</v>
      </c>
      <c r="C116" s="152">
        <v>5197</v>
      </c>
      <c r="D116" s="406" t="s">
        <v>97</v>
      </c>
    </row>
    <row r="117" spans="2:4">
      <c r="B117" t="s">
        <v>6593</v>
      </c>
      <c r="C117" s="152">
        <v>5695</v>
      </c>
      <c r="D117" s="406" t="s">
        <v>97</v>
      </c>
    </row>
    <row r="118" spans="2:4">
      <c r="B118" t="s">
        <v>6594</v>
      </c>
      <c r="C118" s="152">
        <v>6025</v>
      </c>
      <c r="D118" s="406" t="s">
        <v>97</v>
      </c>
    </row>
    <row r="119" spans="2:4">
      <c r="B119" t="s">
        <v>7120</v>
      </c>
      <c r="C119" s="152">
        <v>5695</v>
      </c>
      <c r="D119" s="406" t="s">
        <v>97</v>
      </c>
    </row>
    <row r="120" spans="2:4">
      <c r="B120" t="s">
        <v>7122</v>
      </c>
      <c r="C120" s="152">
        <v>4545</v>
      </c>
      <c r="D120" s="406" t="s">
        <v>97</v>
      </c>
    </row>
    <row r="121" spans="2:4">
      <c r="B121" t="s">
        <v>7123</v>
      </c>
      <c r="C121" s="152">
        <v>6025</v>
      </c>
      <c r="D121" s="406" t="s">
        <v>97</v>
      </c>
    </row>
    <row r="122" spans="2:4">
      <c r="B122" t="s">
        <v>7124</v>
      </c>
      <c r="C122" s="152">
        <v>5197</v>
      </c>
      <c r="D122" s="406" t="s">
        <v>97</v>
      </c>
    </row>
    <row r="123" spans="2:4">
      <c r="B123" t="s">
        <v>7121</v>
      </c>
      <c r="C123" s="152">
        <v>1375</v>
      </c>
      <c r="D123" s="406" t="s">
        <v>97</v>
      </c>
    </row>
    <row r="124" spans="2:4">
      <c r="B124" t="s">
        <v>7517</v>
      </c>
      <c r="C124" s="152">
        <v>5695</v>
      </c>
      <c r="D124" s="406" t="s">
        <v>97</v>
      </c>
    </row>
    <row r="125" spans="2:4">
      <c r="B125" t="s">
        <v>7518</v>
      </c>
      <c r="C125" s="152">
        <v>4545</v>
      </c>
      <c r="D125" s="406" t="s">
        <v>97</v>
      </c>
    </row>
    <row r="126" spans="2:4">
      <c r="B126" t="s">
        <v>7519</v>
      </c>
      <c r="C126" s="152">
        <v>5197</v>
      </c>
      <c r="D126" s="406" t="s">
        <v>97</v>
      </c>
    </row>
    <row r="127" spans="2:4">
      <c r="B127" t="s">
        <v>7520</v>
      </c>
      <c r="C127" s="152">
        <v>5347</v>
      </c>
      <c r="D127" s="406" t="s">
        <v>97</v>
      </c>
    </row>
    <row r="128" spans="2:4">
      <c r="B128" t="s">
        <v>6916</v>
      </c>
      <c r="C128" s="152">
        <v>5250</v>
      </c>
      <c r="D128" s="406" t="s">
        <v>97</v>
      </c>
    </row>
    <row r="129" spans="1:4">
      <c r="B129" t="s">
        <v>7521</v>
      </c>
      <c r="C129" s="152">
        <v>6025</v>
      </c>
      <c r="D129" s="406" t="s">
        <v>97</v>
      </c>
    </row>
    <row r="130" spans="1:4">
      <c r="B130" t="s">
        <v>7860</v>
      </c>
      <c r="C130" s="152">
        <v>5775</v>
      </c>
      <c r="D130" s="406" t="s">
        <v>97</v>
      </c>
    </row>
    <row r="131" spans="1:4">
      <c r="B131" t="s">
        <v>7861</v>
      </c>
      <c r="C131" s="152">
        <v>4545</v>
      </c>
      <c r="D131" s="406" t="s">
        <v>97</v>
      </c>
    </row>
    <row r="132" spans="1:4">
      <c r="B132" t="s">
        <v>7862</v>
      </c>
      <c r="C132" s="152">
        <v>6025</v>
      </c>
      <c r="D132" s="406" t="s">
        <v>97</v>
      </c>
    </row>
    <row r="133" spans="1:4">
      <c r="B133" t="s">
        <v>7863</v>
      </c>
      <c r="C133" s="152">
        <v>5197</v>
      </c>
      <c r="D133" s="406" t="s">
        <v>97</v>
      </c>
    </row>
    <row r="134" spans="1:4">
      <c r="B134" t="s">
        <v>7864</v>
      </c>
      <c r="C134" s="152">
        <v>6022</v>
      </c>
      <c r="D134" s="406" t="s">
        <v>97</v>
      </c>
    </row>
    <row r="135" spans="1:4">
      <c r="B135" t="s">
        <v>8357</v>
      </c>
      <c r="C135" s="152">
        <v>5775</v>
      </c>
      <c r="D135" s="406" t="s">
        <v>97</v>
      </c>
    </row>
    <row r="136" spans="1:4">
      <c r="B136" t="s">
        <v>8358</v>
      </c>
      <c r="C136" s="152">
        <v>5197</v>
      </c>
      <c r="D136" s="406" t="s">
        <v>97</v>
      </c>
    </row>
    <row r="137" spans="1:4">
      <c r="B137" t="s">
        <v>8359</v>
      </c>
      <c r="C137" s="152">
        <v>4545</v>
      </c>
      <c r="D137" s="406" t="s">
        <v>97</v>
      </c>
    </row>
    <row r="138" spans="1:4">
      <c r="B138" t="s">
        <v>8360</v>
      </c>
      <c r="C138" s="152">
        <v>6025</v>
      </c>
      <c r="D138" s="406" t="s">
        <v>97</v>
      </c>
    </row>
    <row r="139" spans="1:4">
      <c r="B139" t="s">
        <v>8361</v>
      </c>
      <c r="C139" s="152">
        <v>5197</v>
      </c>
      <c r="D139" s="406" t="s">
        <v>97</v>
      </c>
    </row>
    <row r="140" spans="1:4">
      <c r="A140" t="s">
        <v>8613</v>
      </c>
      <c r="C140" s="152">
        <v>530266.84</v>
      </c>
      <c r="D140" s="407" t="s">
        <v>8613</v>
      </c>
    </row>
    <row r="141" spans="1:4">
      <c r="A141" t="s">
        <v>107</v>
      </c>
      <c r="B141" t="s">
        <v>6614</v>
      </c>
      <c r="C141" s="152">
        <v>41.9</v>
      </c>
      <c r="D141" s="406" t="s">
        <v>107</v>
      </c>
    </row>
    <row r="142" spans="1:4">
      <c r="B142" t="s">
        <v>7152</v>
      </c>
      <c r="C142" s="152">
        <v>39.9</v>
      </c>
      <c r="D142" s="406" t="s">
        <v>107</v>
      </c>
    </row>
    <row r="143" spans="1:4">
      <c r="B143" t="s">
        <v>4574</v>
      </c>
      <c r="C143" s="152">
        <v>48.2</v>
      </c>
      <c r="D143" s="406" t="s">
        <v>107</v>
      </c>
    </row>
    <row r="144" spans="1:4">
      <c r="B144" t="s">
        <v>2829</v>
      </c>
      <c r="C144" s="152">
        <v>42.3</v>
      </c>
      <c r="D144" s="406" t="s">
        <v>107</v>
      </c>
    </row>
    <row r="145" spans="2:4">
      <c r="B145" t="s">
        <v>6091</v>
      </c>
      <c r="C145" s="152">
        <v>74.3</v>
      </c>
      <c r="D145" s="406" t="s">
        <v>107</v>
      </c>
    </row>
    <row r="146" spans="2:4">
      <c r="B146" t="s">
        <v>4575</v>
      </c>
      <c r="C146" s="152">
        <v>71.5</v>
      </c>
      <c r="D146" s="406" t="s">
        <v>107</v>
      </c>
    </row>
    <row r="147" spans="2:4">
      <c r="B147" t="s">
        <v>2828</v>
      </c>
      <c r="C147" s="152">
        <v>35.5</v>
      </c>
      <c r="D147" s="406" t="s">
        <v>107</v>
      </c>
    </row>
    <row r="148" spans="2:4">
      <c r="B148" t="s">
        <v>4576</v>
      </c>
      <c r="C148" s="152">
        <v>29.7</v>
      </c>
      <c r="D148" s="406" t="s">
        <v>107</v>
      </c>
    </row>
    <row r="149" spans="2:4">
      <c r="B149" t="s">
        <v>2366</v>
      </c>
      <c r="C149" s="152">
        <v>199</v>
      </c>
      <c r="D149" s="406" t="s">
        <v>107</v>
      </c>
    </row>
    <row r="150" spans="2:4">
      <c r="B150" t="s">
        <v>266</v>
      </c>
      <c r="C150" s="152">
        <v>102.2</v>
      </c>
      <c r="D150" s="406" t="s">
        <v>107</v>
      </c>
    </row>
    <row r="151" spans="2:4">
      <c r="B151" t="s">
        <v>268</v>
      </c>
      <c r="C151" s="152">
        <v>79.8</v>
      </c>
      <c r="D151" s="406" t="s">
        <v>107</v>
      </c>
    </row>
    <row r="152" spans="2:4">
      <c r="B152" t="s">
        <v>1809</v>
      </c>
      <c r="C152" s="152">
        <v>30.5</v>
      </c>
      <c r="D152" s="406" t="s">
        <v>107</v>
      </c>
    </row>
    <row r="153" spans="2:4">
      <c r="B153" t="s">
        <v>267</v>
      </c>
      <c r="C153" s="152">
        <v>454.2</v>
      </c>
      <c r="D153" s="406" t="s">
        <v>107</v>
      </c>
    </row>
    <row r="154" spans="2:4">
      <c r="B154" t="s">
        <v>1810</v>
      </c>
      <c r="C154" s="152">
        <v>296.60000000000002</v>
      </c>
      <c r="D154" s="406" t="s">
        <v>107</v>
      </c>
    </row>
    <row r="155" spans="2:4">
      <c r="B155" t="s">
        <v>263</v>
      </c>
      <c r="C155" s="152">
        <v>156.85</v>
      </c>
      <c r="D155" s="406" t="s">
        <v>107</v>
      </c>
    </row>
    <row r="156" spans="2:4">
      <c r="B156" t="s">
        <v>1805</v>
      </c>
      <c r="C156" s="152">
        <v>145.05000000000001</v>
      </c>
      <c r="D156" s="406" t="s">
        <v>107</v>
      </c>
    </row>
    <row r="157" spans="2:4">
      <c r="B157" t="s">
        <v>2365</v>
      </c>
      <c r="C157" s="152">
        <v>123.3</v>
      </c>
      <c r="D157" s="406" t="s">
        <v>107</v>
      </c>
    </row>
    <row r="158" spans="2:4">
      <c r="B158" t="s">
        <v>1806</v>
      </c>
      <c r="C158" s="152">
        <v>20.25</v>
      </c>
      <c r="D158" s="406" t="s">
        <v>107</v>
      </c>
    </row>
    <row r="159" spans="2:4">
      <c r="B159" t="s">
        <v>1807</v>
      </c>
      <c r="C159" s="152">
        <v>102.25</v>
      </c>
      <c r="D159" s="406" t="s">
        <v>107</v>
      </c>
    </row>
    <row r="160" spans="2:4">
      <c r="B160" t="s">
        <v>1808</v>
      </c>
      <c r="C160" s="152">
        <v>51</v>
      </c>
      <c r="D160" s="406" t="s">
        <v>107</v>
      </c>
    </row>
    <row r="161" spans="2:4">
      <c r="B161" t="s">
        <v>4577</v>
      </c>
      <c r="C161" s="152">
        <v>250.89999999999998</v>
      </c>
      <c r="D161" s="406" t="s">
        <v>107</v>
      </c>
    </row>
    <row r="162" spans="2:4">
      <c r="B162" t="s">
        <v>5607</v>
      </c>
      <c r="C162" s="152">
        <v>32.5</v>
      </c>
      <c r="D162" s="406" t="s">
        <v>107</v>
      </c>
    </row>
    <row r="163" spans="2:4">
      <c r="B163" t="s">
        <v>1811</v>
      </c>
      <c r="C163" s="152">
        <v>30.5</v>
      </c>
      <c r="D163" s="406" t="s">
        <v>107</v>
      </c>
    </row>
    <row r="164" spans="2:4">
      <c r="B164" t="s">
        <v>1813</v>
      </c>
      <c r="C164" s="152">
        <v>30.5</v>
      </c>
      <c r="D164" s="406" t="s">
        <v>107</v>
      </c>
    </row>
    <row r="165" spans="2:4">
      <c r="B165" t="s">
        <v>269</v>
      </c>
      <c r="C165" s="152">
        <v>222.3</v>
      </c>
      <c r="D165" s="406" t="s">
        <v>107</v>
      </c>
    </row>
    <row r="166" spans="2:4">
      <c r="B166" t="s">
        <v>261</v>
      </c>
      <c r="C166" s="152">
        <v>50.2</v>
      </c>
      <c r="D166" s="406" t="s">
        <v>107</v>
      </c>
    </row>
    <row r="167" spans="2:4">
      <c r="B167" t="s">
        <v>1812</v>
      </c>
      <c r="C167" s="152">
        <v>71.5</v>
      </c>
      <c r="D167" s="406" t="s">
        <v>107</v>
      </c>
    </row>
    <row r="168" spans="2:4">
      <c r="B168" t="s">
        <v>1814</v>
      </c>
      <c r="C168" s="152">
        <v>40.75</v>
      </c>
      <c r="D168" s="406" t="s">
        <v>107</v>
      </c>
    </row>
    <row r="169" spans="2:4">
      <c r="B169" t="s">
        <v>262</v>
      </c>
      <c r="C169" s="152">
        <v>49.95</v>
      </c>
      <c r="D169" s="406" t="s">
        <v>107</v>
      </c>
    </row>
    <row r="170" spans="2:4">
      <c r="B170" t="s">
        <v>265</v>
      </c>
      <c r="C170" s="152">
        <v>482.85</v>
      </c>
      <c r="D170" s="406" t="s">
        <v>107</v>
      </c>
    </row>
    <row r="171" spans="2:4">
      <c r="B171" t="s">
        <v>1051</v>
      </c>
      <c r="C171" s="152">
        <v>99.35</v>
      </c>
      <c r="D171" s="406" t="s">
        <v>107</v>
      </c>
    </row>
    <row r="172" spans="2:4">
      <c r="B172" t="s">
        <v>241</v>
      </c>
      <c r="C172" s="152">
        <v>245.75</v>
      </c>
      <c r="D172" s="406" t="s">
        <v>107</v>
      </c>
    </row>
    <row r="173" spans="2:4">
      <c r="B173" t="s">
        <v>1050</v>
      </c>
      <c r="C173" s="152">
        <v>71.849999999999994</v>
      </c>
      <c r="D173" s="406" t="s">
        <v>107</v>
      </c>
    </row>
    <row r="174" spans="2:4">
      <c r="B174" t="s">
        <v>1815</v>
      </c>
      <c r="C174" s="152">
        <v>20.25</v>
      </c>
      <c r="D174" s="406" t="s">
        <v>107</v>
      </c>
    </row>
    <row r="175" spans="2:4">
      <c r="B175" t="s">
        <v>1816</v>
      </c>
      <c r="C175" s="152">
        <v>38.950000000000003</v>
      </c>
      <c r="D175" s="406" t="s">
        <v>107</v>
      </c>
    </row>
    <row r="176" spans="2:4">
      <c r="B176" t="s">
        <v>264</v>
      </c>
      <c r="C176" s="152">
        <v>255.85</v>
      </c>
      <c r="D176" s="406" t="s">
        <v>107</v>
      </c>
    </row>
    <row r="177" spans="2:4">
      <c r="B177" t="s">
        <v>1049</v>
      </c>
      <c r="C177" s="152">
        <v>88.75</v>
      </c>
      <c r="D177" s="406" t="s">
        <v>107</v>
      </c>
    </row>
    <row r="178" spans="2:4">
      <c r="B178" t="s">
        <v>197</v>
      </c>
      <c r="C178" s="152">
        <v>126.75</v>
      </c>
      <c r="D178" s="406" t="s">
        <v>107</v>
      </c>
    </row>
    <row r="179" spans="2:4">
      <c r="B179" t="s">
        <v>205</v>
      </c>
      <c r="C179" s="152">
        <v>89.25</v>
      </c>
      <c r="D179" s="406" t="s">
        <v>107</v>
      </c>
    </row>
    <row r="180" spans="2:4">
      <c r="B180" t="s">
        <v>207</v>
      </c>
      <c r="C180" s="152">
        <v>204.7</v>
      </c>
      <c r="D180" s="406" t="s">
        <v>107</v>
      </c>
    </row>
    <row r="181" spans="2:4">
      <c r="B181" t="s">
        <v>2359</v>
      </c>
      <c r="C181" s="152">
        <v>37</v>
      </c>
      <c r="D181" s="406" t="s">
        <v>107</v>
      </c>
    </row>
    <row r="182" spans="2:4">
      <c r="B182" t="s">
        <v>213</v>
      </c>
      <c r="C182" s="152">
        <v>49.9</v>
      </c>
      <c r="D182" s="406" t="s">
        <v>107</v>
      </c>
    </row>
    <row r="183" spans="2:4">
      <c r="B183" t="s">
        <v>210</v>
      </c>
      <c r="C183" s="152">
        <v>404.6</v>
      </c>
      <c r="D183" s="406" t="s">
        <v>107</v>
      </c>
    </row>
    <row r="184" spans="2:4">
      <c r="B184" t="s">
        <v>2360</v>
      </c>
      <c r="C184" s="152">
        <v>14.5</v>
      </c>
      <c r="D184" s="406" t="s">
        <v>107</v>
      </c>
    </row>
    <row r="185" spans="2:4">
      <c r="B185" t="s">
        <v>220</v>
      </c>
      <c r="C185" s="152">
        <v>394.20000000000005</v>
      </c>
      <c r="D185" s="406" t="s">
        <v>107</v>
      </c>
    </row>
    <row r="186" spans="2:4">
      <c r="B186" t="s">
        <v>2361</v>
      </c>
      <c r="C186" s="152">
        <v>124.2</v>
      </c>
      <c r="D186" s="406" t="s">
        <v>107</v>
      </c>
    </row>
    <row r="187" spans="2:4">
      <c r="B187" t="s">
        <v>225</v>
      </c>
      <c r="C187" s="152">
        <v>70.900000000000006</v>
      </c>
      <c r="D187" s="406" t="s">
        <v>107</v>
      </c>
    </row>
    <row r="188" spans="2:4">
      <c r="B188" t="s">
        <v>927</v>
      </c>
      <c r="C188" s="152">
        <v>102.5</v>
      </c>
      <c r="D188" s="406" t="s">
        <v>107</v>
      </c>
    </row>
    <row r="189" spans="2:4">
      <c r="B189" t="s">
        <v>929</v>
      </c>
      <c r="C189" s="152">
        <v>59.9</v>
      </c>
      <c r="D189" s="406" t="s">
        <v>107</v>
      </c>
    </row>
    <row r="190" spans="2:4">
      <c r="B190" t="s">
        <v>1738</v>
      </c>
      <c r="C190" s="152">
        <v>211.1</v>
      </c>
      <c r="D190" s="406" t="s">
        <v>107</v>
      </c>
    </row>
    <row r="191" spans="2:4">
      <c r="B191" t="s">
        <v>1784</v>
      </c>
      <c r="C191" s="152">
        <v>72.099999999999994</v>
      </c>
      <c r="D191" s="406" t="s">
        <v>107</v>
      </c>
    </row>
    <row r="192" spans="2:4">
      <c r="B192" t="s">
        <v>1770</v>
      </c>
      <c r="C192" s="152">
        <v>64.599999999999994</v>
      </c>
      <c r="D192" s="406" t="s">
        <v>107</v>
      </c>
    </row>
    <row r="193" spans="2:4">
      <c r="B193" t="s">
        <v>2340</v>
      </c>
      <c r="C193" s="152">
        <v>228.4</v>
      </c>
      <c r="D193" s="406" t="s">
        <v>107</v>
      </c>
    </row>
    <row r="194" spans="2:4">
      <c r="B194" t="s">
        <v>2343</v>
      </c>
      <c r="C194" s="152">
        <v>209.1</v>
      </c>
      <c r="D194" s="406" t="s">
        <v>107</v>
      </c>
    </row>
    <row r="195" spans="2:4">
      <c r="B195" t="s">
        <v>2809</v>
      </c>
      <c r="C195" s="152">
        <v>14.5</v>
      </c>
      <c r="D195" s="406" t="s">
        <v>107</v>
      </c>
    </row>
    <row r="196" spans="2:4">
      <c r="B196" t="s">
        <v>6335</v>
      </c>
      <c r="C196" s="152">
        <v>32.5</v>
      </c>
      <c r="D196" s="406" t="s">
        <v>107</v>
      </c>
    </row>
    <row r="197" spans="2:4">
      <c r="B197" t="s">
        <v>2813</v>
      </c>
      <c r="C197" s="152">
        <v>194.7</v>
      </c>
      <c r="D197" s="406" t="s">
        <v>107</v>
      </c>
    </row>
    <row r="198" spans="2:4">
      <c r="B198" t="s">
        <v>2811</v>
      </c>
      <c r="C198" s="152">
        <v>51.5</v>
      </c>
      <c r="D198" s="406" t="s">
        <v>107</v>
      </c>
    </row>
    <row r="199" spans="2:4">
      <c r="B199" t="s">
        <v>2817</v>
      </c>
      <c r="C199" s="152">
        <v>23.5</v>
      </c>
      <c r="D199" s="406" t="s">
        <v>107</v>
      </c>
    </row>
    <row r="200" spans="2:4">
      <c r="B200" t="s">
        <v>2819</v>
      </c>
      <c r="C200" s="152">
        <v>219.7</v>
      </c>
      <c r="D200" s="406" t="s">
        <v>107</v>
      </c>
    </row>
    <row r="201" spans="2:4">
      <c r="B201" t="s">
        <v>3183</v>
      </c>
      <c r="C201" s="152">
        <v>101.3</v>
      </c>
      <c r="D201" s="406" t="s">
        <v>107</v>
      </c>
    </row>
    <row r="202" spans="2:4">
      <c r="B202" t="s">
        <v>5606</v>
      </c>
      <c r="C202" s="152">
        <v>68.5</v>
      </c>
      <c r="D202" s="406" t="s">
        <v>107</v>
      </c>
    </row>
    <row r="203" spans="2:4">
      <c r="B203" t="s">
        <v>3491</v>
      </c>
      <c r="C203" s="152">
        <v>241.7</v>
      </c>
      <c r="D203" s="406" t="s">
        <v>107</v>
      </c>
    </row>
    <row r="204" spans="2:4">
      <c r="B204" t="s">
        <v>3494</v>
      </c>
      <c r="C204" s="152">
        <v>125.2</v>
      </c>
      <c r="D204" s="406" t="s">
        <v>107</v>
      </c>
    </row>
    <row r="205" spans="2:4">
      <c r="B205" t="s">
        <v>4555</v>
      </c>
      <c r="C205" s="152">
        <v>206.3</v>
      </c>
      <c r="D205" s="406" t="s">
        <v>107</v>
      </c>
    </row>
    <row r="206" spans="2:4">
      <c r="B206" t="s">
        <v>5605</v>
      </c>
      <c r="C206" s="152">
        <v>91</v>
      </c>
      <c r="D206" s="406" t="s">
        <v>107</v>
      </c>
    </row>
    <row r="207" spans="2:4">
      <c r="B207" t="s">
        <v>4558</v>
      </c>
      <c r="C207" s="152">
        <v>104.2</v>
      </c>
      <c r="D207" s="406" t="s">
        <v>107</v>
      </c>
    </row>
    <row r="208" spans="2:4">
      <c r="B208" t="s">
        <v>5604</v>
      </c>
      <c r="C208" s="152">
        <v>55</v>
      </c>
      <c r="D208" s="406" t="s">
        <v>107</v>
      </c>
    </row>
    <row r="209" spans="2:4">
      <c r="B209" t="s">
        <v>4472</v>
      </c>
      <c r="C209" s="152">
        <v>300.10000000000002</v>
      </c>
      <c r="D209" s="406" t="s">
        <v>107</v>
      </c>
    </row>
    <row r="210" spans="2:4">
      <c r="B210" t="s">
        <v>5603</v>
      </c>
      <c r="C210" s="152">
        <v>95.5</v>
      </c>
      <c r="D210" s="406" t="s">
        <v>107</v>
      </c>
    </row>
    <row r="211" spans="2:4">
      <c r="B211" t="s">
        <v>5156</v>
      </c>
      <c r="C211" s="152">
        <v>162</v>
      </c>
      <c r="D211" s="406" t="s">
        <v>107</v>
      </c>
    </row>
    <row r="212" spans="2:4">
      <c r="B212" t="s">
        <v>4995</v>
      </c>
      <c r="C212" s="152">
        <v>92.8</v>
      </c>
      <c r="D212" s="406" t="s">
        <v>107</v>
      </c>
    </row>
    <row r="213" spans="2:4">
      <c r="B213" t="s">
        <v>5602</v>
      </c>
      <c r="C213" s="152">
        <v>50.5</v>
      </c>
      <c r="D213" s="406" t="s">
        <v>107</v>
      </c>
    </row>
    <row r="214" spans="2:4">
      <c r="B214" t="s">
        <v>6056</v>
      </c>
      <c r="C214" s="152">
        <v>68.7</v>
      </c>
      <c r="D214" s="406" t="s">
        <v>107</v>
      </c>
    </row>
    <row r="215" spans="2:4">
      <c r="B215" t="s">
        <v>6028</v>
      </c>
      <c r="C215" s="152">
        <v>37</v>
      </c>
      <c r="D215" s="406" t="s">
        <v>107</v>
      </c>
    </row>
    <row r="216" spans="2:4">
      <c r="B216" t="s">
        <v>6594</v>
      </c>
      <c r="C216" s="152">
        <v>89.2</v>
      </c>
      <c r="D216" s="406" t="s">
        <v>107</v>
      </c>
    </row>
    <row r="217" spans="2:4">
      <c r="B217" t="s">
        <v>5897</v>
      </c>
      <c r="C217" s="152">
        <v>91.5</v>
      </c>
      <c r="D217" s="406" t="s">
        <v>107</v>
      </c>
    </row>
    <row r="218" spans="2:4">
      <c r="B218" t="s">
        <v>7154</v>
      </c>
      <c r="C218" s="152">
        <v>32.5</v>
      </c>
      <c r="D218" s="406" t="s">
        <v>107</v>
      </c>
    </row>
    <row r="219" spans="2:4">
      <c r="B219" t="s">
        <v>7123</v>
      </c>
      <c r="C219" s="152">
        <v>84.7</v>
      </c>
      <c r="D219" s="406" t="s">
        <v>107</v>
      </c>
    </row>
    <row r="220" spans="2:4">
      <c r="B220" t="s">
        <v>7520</v>
      </c>
      <c r="C220" s="152">
        <v>51.9</v>
      </c>
      <c r="D220" s="406" t="s">
        <v>107</v>
      </c>
    </row>
    <row r="221" spans="2:4">
      <c r="B221" t="s">
        <v>7531</v>
      </c>
      <c r="C221" s="152">
        <v>275.7</v>
      </c>
      <c r="D221" s="406" t="s">
        <v>107</v>
      </c>
    </row>
    <row r="222" spans="2:4">
      <c r="B222" t="s">
        <v>7885</v>
      </c>
      <c r="C222" s="152">
        <v>193.5</v>
      </c>
      <c r="D222" s="406" t="s">
        <v>107</v>
      </c>
    </row>
    <row r="223" spans="2:4">
      <c r="B223" t="s">
        <v>8380</v>
      </c>
      <c r="C223" s="152">
        <v>95.5</v>
      </c>
      <c r="D223" s="406" t="s">
        <v>107</v>
      </c>
    </row>
    <row r="224" spans="2:4">
      <c r="B224" t="s">
        <v>7864</v>
      </c>
      <c r="C224" s="152">
        <v>14.5</v>
      </c>
      <c r="D224" s="406" t="s">
        <v>107</v>
      </c>
    </row>
    <row r="225" spans="1:4">
      <c r="B225" t="s">
        <v>8379</v>
      </c>
      <c r="C225" s="152">
        <v>178.4</v>
      </c>
      <c r="D225" s="406" t="s">
        <v>107</v>
      </c>
    </row>
    <row r="226" spans="1:4">
      <c r="A226" t="s">
        <v>8614</v>
      </c>
      <c r="C226" s="152">
        <v>10134.300000000001</v>
      </c>
      <c r="D226" s="407" t="s">
        <v>8614</v>
      </c>
    </row>
    <row r="227" spans="1:4">
      <c r="A227" t="s">
        <v>590</v>
      </c>
      <c r="B227" t="s">
        <v>6914</v>
      </c>
      <c r="C227" s="152">
        <v>6160</v>
      </c>
      <c r="D227" s="406" t="s">
        <v>590</v>
      </c>
    </row>
    <row r="228" spans="1:4">
      <c r="B228" t="s">
        <v>4472</v>
      </c>
      <c r="C228" s="152">
        <v>7438.89</v>
      </c>
      <c r="D228" s="406" t="s">
        <v>590</v>
      </c>
    </row>
    <row r="229" spans="1:4">
      <c r="B229" t="s">
        <v>4995</v>
      </c>
      <c r="C229" s="152">
        <v>7252.24</v>
      </c>
      <c r="D229" s="406" t="s">
        <v>590</v>
      </c>
    </row>
    <row r="230" spans="1:4">
      <c r="B230" t="s">
        <v>5446</v>
      </c>
      <c r="C230" s="152">
        <v>7649.1100000000006</v>
      </c>
      <c r="D230" s="406" t="s">
        <v>590</v>
      </c>
    </row>
    <row r="231" spans="1:4">
      <c r="B231" t="s">
        <v>5448</v>
      </c>
      <c r="C231" s="152">
        <v>7651.51</v>
      </c>
      <c r="D231" s="406" t="s">
        <v>590</v>
      </c>
    </row>
    <row r="232" spans="1:4">
      <c r="B232" t="s">
        <v>5898</v>
      </c>
      <c r="C232" s="152">
        <v>7535.98</v>
      </c>
      <c r="D232" s="406" t="s">
        <v>590</v>
      </c>
    </row>
    <row r="233" spans="1:4">
      <c r="B233" t="s">
        <v>5897</v>
      </c>
      <c r="C233" s="152">
        <v>7294.4</v>
      </c>
      <c r="D233" s="406" t="s">
        <v>590</v>
      </c>
    </row>
    <row r="234" spans="1:4">
      <c r="B234" t="s">
        <v>6491</v>
      </c>
      <c r="C234" s="152">
        <v>7519.58</v>
      </c>
      <c r="D234" s="406" t="s">
        <v>590</v>
      </c>
    </row>
    <row r="235" spans="1:4">
      <c r="B235" t="s">
        <v>6493</v>
      </c>
      <c r="C235" s="152">
        <v>7428.24</v>
      </c>
      <c r="D235" s="406" t="s">
        <v>590</v>
      </c>
    </row>
    <row r="236" spans="1:4">
      <c r="B236" t="s">
        <v>7430</v>
      </c>
      <c r="C236" s="152">
        <v>696.32999999999993</v>
      </c>
      <c r="D236" s="406" t="s">
        <v>590</v>
      </c>
    </row>
    <row r="237" spans="1:4">
      <c r="B237" t="s">
        <v>6916</v>
      </c>
      <c r="C237" s="152">
        <v>2016</v>
      </c>
      <c r="D237" s="406" t="s">
        <v>590</v>
      </c>
    </row>
    <row r="238" spans="1:4">
      <c r="B238" t="s">
        <v>7735</v>
      </c>
      <c r="C238" s="152">
        <v>6944</v>
      </c>
      <c r="D238" s="406" t="s">
        <v>590</v>
      </c>
    </row>
    <row r="239" spans="1:4">
      <c r="B239" t="s">
        <v>7737</v>
      </c>
      <c r="C239" s="152">
        <v>5488</v>
      </c>
      <c r="D239" s="406" t="s">
        <v>590</v>
      </c>
    </row>
    <row r="240" spans="1:4">
      <c r="A240" t="s">
        <v>8615</v>
      </c>
      <c r="C240" s="152">
        <v>81074.28</v>
      </c>
      <c r="D240" s="407" t="s">
        <v>8615</v>
      </c>
    </row>
    <row r="241" spans="1:3">
      <c r="A241" t="s">
        <v>3061</v>
      </c>
      <c r="C241" s="152">
        <v>640814.97717567475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31A5-0A93-4A0D-91A2-510ED83440C0}">
  <dimension ref="A1:AO2553"/>
  <sheetViews>
    <sheetView topLeftCell="AC1" zoomScaleNormal="100" workbookViewId="0">
      <pane ySplit="1" topLeftCell="A2534" activePane="bottomLeft" state="frozen"/>
      <selection pane="bottomLeft" sqref="A1:AO2553"/>
    </sheetView>
  </sheetViews>
  <sheetFormatPr defaultColWidth="11.453125" defaultRowHeight="14.5"/>
  <cols>
    <col min="1" max="1" width="5.7265625" style="56" bestFit="1" customWidth="1"/>
    <col min="2" max="2" width="5.54296875" style="56" customWidth="1"/>
    <col min="3" max="3" width="5.08984375" style="56" bestFit="1" customWidth="1"/>
    <col min="4" max="4" width="31" style="56" customWidth="1"/>
    <col min="5" max="5" width="8.6328125" style="56" bestFit="1" customWidth="1"/>
    <col min="6" max="6" width="24.1796875" style="56" customWidth="1"/>
    <col min="7" max="7" width="26.6328125" style="56" customWidth="1"/>
    <col min="8" max="8" width="15.1796875" style="56" customWidth="1"/>
    <col min="9" max="9" width="8.36328125" style="56" customWidth="1"/>
    <col min="10" max="10" width="11.36328125" style="57" customWidth="1"/>
    <col min="11" max="11" width="22.90625" style="56" customWidth="1"/>
    <col min="12" max="12" width="19.08984375" style="56" customWidth="1"/>
    <col min="13" max="13" width="13" style="56" customWidth="1"/>
    <col min="14" max="14" width="20.6328125" style="56" customWidth="1"/>
    <col min="15" max="15" width="10.6328125" style="54" customWidth="1"/>
    <col min="16" max="17" width="12.08984375" style="54" customWidth="1"/>
    <col min="18" max="18" width="11.08984375" style="54" customWidth="1"/>
    <col min="19" max="19" width="10.81640625" style="54" customWidth="1"/>
    <col min="20" max="20" width="12.08984375" style="54" customWidth="1"/>
    <col min="21" max="21" width="10.1796875" style="54" customWidth="1"/>
    <col min="22" max="22" width="14.26953125" style="54" customWidth="1"/>
    <col min="23" max="23" width="13" style="58" customWidth="1"/>
    <col min="24" max="24" width="21.1796875" style="56" customWidth="1"/>
    <col min="25" max="25" width="12.90625" style="56" customWidth="1"/>
    <col min="26" max="26" width="13" style="56" customWidth="1"/>
    <col min="27" max="27" width="14.08984375" style="56" customWidth="1"/>
    <col min="28" max="28" width="4.54296875" style="56" customWidth="1"/>
    <col min="29" max="29" width="3.54296875" style="56" customWidth="1"/>
    <col min="30" max="30" width="12.26953125" style="56" customWidth="1"/>
    <col min="31" max="31" width="9.08984375" style="56" customWidth="1"/>
    <col min="32" max="32" width="40.1796875" style="56" customWidth="1"/>
    <col min="33" max="33" width="11.36328125" style="59" customWidth="1"/>
    <col min="34" max="34" width="16.7265625" style="54" customWidth="1"/>
    <col min="35" max="35" width="2.81640625" style="54" customWidth="1"/>
    <col min="36" max="36" width="12.6328125" style="54" customWidth="1"/>
    <col min="37" max="37" width="12.54296875" style="54" customWidth="1"/>
    <col min="38" max="38" width="9.08984375" style="54" customWidth="1"/>
    <col min="39" max="41" width="11.81640625" style="54" bestFit="1" customWidth="1"/>
    <col min="44" max="44" width="13.54296875" bestFit="1" customWidth="1"/>
    <col min="45" max="46" width="14.54296875" bestFit="1" customWidth="1"/>
    <col min="47" max="47" width="13.54296875" bestFit="1" customWidth="1"/>
  </cols>
  <sheetData>
    <row r="1" spans="1:41" s="3" customFormat="1" ht="29">
      <c r="A1" s="62" t="s">
        <v>94</v>
      </c>
      <c r="B1" s="62" t="s">
        <v>0</v>
      </c>
      <c r="C1" s="62" t="s">
        <v>1</v>
      </c>
      <c r="D1" s="7" t="s">
        <v>2</v>
      </c>
      <c r="E1" s="7" t="s">
        <v>17</v>
      </c>
      <c r="F1" s="7" t="s">
        <v>585</v>
      </c>
      <c r="G1" s="7" t="s">
        <v>13</v>
      </c>
      <c r="H1" s="7" t="s">
        <v>22</v>
      </c>
      <c r="I1" s="7" t="s">
        <v>583</v>
      </c>
      <c r="J1" s="64" t="s">
        <v>3</v>
      </c>
      <c r="K1" s="65" t="s">
        <v>23</v>
      </c>
      <c r="L1" s="62" t="s">
        <v>4</v>
      </c>
      <c r="M1" s="62" t="s">
        <v>5</v>
      </c>
      <c r="N1" s="65" t="s">
        <v>6</v>
      </c>
      <c r="O1" s="66" t="s">
        <v>90</v>
      </c>
      <c r="P1" s="66" t="s">
        <v>92</v>
      </c>
      <c r="Q1" s="66" t="s">
        <v>7</v>
      </c>
      <c r="R1" s="66" t="s">
        <v>8</v>
      </c>
      <c r="S1" s="66" t="s">
        <v>9</v>
      </c>
      <c r="T1" s="66" t="s">
        <v>10</v>
      </c>
      <c r="U1" s="66" t="s">
        <v>11</v>
      </c>
      <c r="V1" s="69" t="s">
        <v>95</v>
      </c>
      <c r="W1" s="67" t="s">
        <v>19</v>
      </c>
      <c r="X1" s="62" t="s">
        <v>20</v>
      </c>
      <c r="Y1" s="62" t="s">
        <v>12</v>
      </c>
      <c r="Z1" s="62" t="s">
        <v>26</v>
      </c>
      <c r="AA1" s="62" t="s">
        <v>21</v>
      </c>
      <c r="AB1" s="63" t="s">
        <v>14</v>
      </c>
      <c r="AC1" s="52" t="s">
        <v>15</v>
      </c>
      <c r="AD1" s="53" t="s">
        <v>17</v>
      </c>
      <c r="AE1" s="50" t="s">
        <v>16</v>
      </c>
      <c r="AF1" s="50" t="s">
        <v>18</v>
      </c>
      <c r="AG1" s="55" t="s">
        <v>16</v>
      </c>
      <c r="AH1" s="51" t="s">
        <v>91</v>
      </c>
      <c r="AI1" s="3" t="s">
        <v>99</v>
      </c>
      <c r="AJ1" s="68" t="s">
        <v>100</v>
      </c>
      <c r="AK1" s="68" t="s">
        <v>101</v>
      </c>
      <c r="AL1" s="68" t="s">
        <v>102</v>
      </c>
      <c r="AM1" s="335" t="s">
        <v>3735</v>
      </c>
      <c r="AN1" s="336" t="s">
        <v>6425</v>
      </c>
      <c r="AO1" s="337" t="s">
        <v>6426</v>
      </c>
    </row>
    <row r="2" spans="1:41" s="83" customFormat="1" ht="15" customHeight="1">
      <c r="A2" s="75" t="s">
        <v>112</v>
      </c>
      <c r="B2" s="6" t="s">
        <v>93</v>
      </c>
      <c r="C2" s="76">
        <v>1</v>
      </c>
      <c r="D2" s="6" t="s">
        <v>113</v>
      </c>
      <c r="E2" s="6" t="s">
        <v>2135</v>
      </c>
      <c r="F2" s="6" t="str">
        <f>E2&amp;G2</f>
        <v>FreightRM-A-0383AI25-M19</v>
      </c>
      <c r="G2" s="6" t="s">
        <v>114</v>
      </c>
      <c r="H2" s="6" t="s">
        <v>115</v>
      </c>
      <c r="I2" s="6" t="s">
        <v>584</v>
      </c>
      <c r="J2" s="92">
        <v>46054</v>
      </c>
      <c r="K2" s="95"/>
      <c r="L2" s="80" t="s">
        <v>116</v>
      </c>
      <c r="M2" s="80" t="s">
        <v>117</v>
      </c>
      <c r="N2" s="80" t="s">
        <v>116</v>
      </c>
      <c r="O2" s="71">
        <v>0</v>
      </c>
      <c r="P2" s="71">
        <v>0</v>
      </c>
      <c r="Q2" s="79">
        <v>3121</v>
      </c>
      <c r="R2" s="79">
        <v>0</v>
      </c>
      <c r="S2" s="71">
        <v>0</v>
      </c>
      <c r="T2" s="79">
        <v>3121</v>
      </c>
      <c r="U2" s="80" t="s">
        <v>118</v>
      </c>
      <c r="V2" s="84">
        <f>T2</f>
        <v>3121</v>
      </c>
      <c r="W2" s="1" t="s">
        <v>119</v>
      </c>
      <c r="X2" s="6" t="s">
        <v>120</v>
      </c>
      <c r="Y2" s="76" t="s">
        <v>120</v>
      </c>
      <c r="Z2" s="76" t="s">
        <v>121</v>
      </c>
      <c r="AA2" s="76" t="s">
        <v>122</v>
      </c>
      <c r="AB2" s="76" t="s">
        <v>539</v>
      </c>
      <c r="AC2" s="76" t="s">
        <v>540</v>
      </c>
      <c r="AD2" s="76" t="s">
        <v>25</v>
      </c>
      <c r="AE2" s="76" t="s">
        <v>544</v>
      </c>
      <c r="AF2" s="76" t="s">
        <v>96</v>
      </c>
      <c r="AG2" s="82"/>
      <c r="AH2" s="60"/>
      <c r="AI2" s="75" t="s">
        <v>112</v>
      </c>
      <c r="AJ2" s="6" t="s">
        <v>103</v>
      </c>
      <c r="AK2" s="81">
        <v>0</v>
      </c>
      <c r="AL2" s="205" t="s">
        <v>103</v>
      </c>
      <c r="AM2" s="169"/>
      <c r="AN2" s="6"/>
      <c r="AO2" s="120"/>
    </row>
    <row r="3" spans="1:41" s="83" customFormat="1">
      <c r="A3" s="75" t="s">
        <v>112</v>
      </c>
      <c r="B3" s="6" t="s">
        <v>93</v>
      </c>
      <c r="C3" s="76">
        <v>2</v>
      </c>
      <c r="D3" s="80" t="s">
        <v>108</v>
      </c>
      <c r="E3" s="6" t="s">
        <v>2135</v>
      </c>
      <c r="F3" s="6" t="str">
        <f t="shared" ref="F3:F66" si="0">E3&amp;G3</f>
        <v>FreightPAQUETERIA</v>
      </c>
      <c r="G3" s="96" t="s">
        <v>127</v>
      </c>
      <c r="H3" s="6" t="s">
        <v>123</v>
      </c>
      <c r="I3" s="6" t="s">
        <v>584</v>
      </c>
      <c r="J3" s="92">
        <v>46054</v>
      </c>
      <c r="K3" s="92" t="s">
        <v>116</v>
      </c>
      <c r="L3" s="80">
        <v>3636567771</v>
      </c>
      <c r="M3" s="80" t="s">
        <v>25</v>
      </c>
      <c r="N3" s="80" t="s">
        <v>116</v>
      </c>
      <c r="O3" s="71">
        <v>0</v>
      </c>
      <c r="P3" s="71">
        <v>0</v>
      </c>
      <c r="Q3" s="79">
        <v>31467.62</v>
      </c>
      <c r="R3" s="79">
        <v>0</v>
      </c>
      <c r="S3" s="71">
        <v>0</v>
      </c>
      <c r="T3" s="79">
        <v>31467.62</v>
      </c>
      <c r="U3" s="80" t="s">
        <v>24</v>
      </c>
      <c r="V3" s="84">
        <f>T3/17.9075</f>
        <v>1757.2313276560101</v>
      </c>
      <c r="W3" s="74" t="s">
        <v>119</v>
      </c>
      <c r="X3" s="80" t="s">
        <v>128</v>
      </c>
      <c r="Y3" s="80" t="s">
        <v>129</v>
      </c>
      <c r="Z3" s="76" t="s">
        <v>121</v>
      </c>
      <c r="AA3" s="76" t="s">
        <v>122</v>
      </c>
      <c r="AB3" s="76" t="s">
        <v>539</v>
      </c>
      <c r="AC3" s="76" t="s">
        <v>540</v>
      </c>
      <c r="AD3" s="76" t="s">
        <v>25</v>
      </c>
      <c r="AE3" s="76" t="s">
        <v>544</v>
      </c>
      <c r="AF3" s="76" t="s">
        <v>96</v>
      </c>
      <c r="AG3" s="82"/>
      <c r="AH3" s="60"/>
      <c r="AI3" s="75" t="s">
        <v>112</v>
      </c>
      <c r="AJ3" s="6" t="s">
        <v>103</v>
      </c>
      <c r="AK3" s="81">
        <v>0</v>
      </c>
      <c r="AL3" s="205" t="s">
        <v>103</v>
      </c>
      <c r="AM3" s="169"/>
      <c r="AN3" s="6"/>
      <c r="AO3" s="120"/>
    </row>
    <row r="4" spans="1:41" s="83" customFormat="1">
      <c r="A4" s="75" t="s">
        <v>112</v>
      </c>
      <c r="B4" s="6" t="s">
        <v>93</v>
      </c>
      <c r="C4" s="76">
        <v>3</v>
      </c>
      <c r="D4" s="80" t="s">
        <v>108</v>
      </c>
      <c r="E4" s="6" t="s">
        <v>2135</v>
      </c>
      <c r="F4" s="6" t="str">
        <f t="shared" si="0"/>
        <v>FreightRM-I-0970-AI25-M19</v>
      </c>
      <c r="G4" s="96" t="s">
        <v>130</v>
      </c>
      <c r="H4" s="6" t="s">
        <v>124</v>
      </c>
      <c r="I4" s="6" t="s">
        <v>584</v>
      </c>
      <c r="J4" s="92">
        <v>46266</v>
      </c>
      <c r="K4" s="92" t="s">
        <v>116</v>
      </c>
      <c r="L4" s="80" t="s">
        <v>119</v>
      </c>
      <c r="M4" s="80" t="s">
        <v>25</v>
      </c>
      <c r="N4" s="85" t="s">
        <v>116</v>
      </c>
      <c r="O4" s="71">
        <v>0</v>
      </c>
      <c r="P4" s="71">
        <v>0</v>
      </c>
      <c r="Q4" s="79">
        <v>35461.760000000002</v>
      </c>
      <c r="R4" s="79">
        <v>1418.47</v>
      </c>
      <c r="S4" s="71">
        <v>0</v>
      </c>
      <c r="T4" s="79">
        <v>36880.230000000003</v>
      </c>
      <c r="U4" s="80" t="s">
        <v>24</v>
      </c>
      <c r="V4" s="84">
        <f t="shared" ref="V4:V67" si="1">T4/17.9075</f>
        <v>2059.4851319279633</v>
      </c>
      <c r="W4" s="74" t="s">
        <v>119</v>
      </c>
      <c r="X4" s="80" t="s">
        <v>120</v>
      </c>
      <c r="Y4" s="80" t="s">
        <v>120</v>
      </c>
      <c r="Z4" s="76" t="s">
        <v>121</v>
      </c>
      <c r="AA4" s="76" t="s">
        <v>122</v>
      </c>
      <c r="AB4" s="76" t="s">
        <v>539</v>
      </c>
      <c r="AC4" s="76" t="s">
        <v>540</v>
      </c>
      <c r="AD4" s="76" t="s">
        <v>25</v>
      </c>
      <c r="AE4" s="76" t="s">
        <v>544</v>
      </c>
      <c r="AF4" s="76" t="s">
        <v>96</v>
      </c>
      <c r="AG4" s="82"/>
      <c r="AH4" s="60"/>
      <c r="AI4" s="75" t="s">
        <v>112</v>
      </c>
      <c r="AJ4" s="6" t="s">
        <v>103</v>
      </c>
      <c r="AK4" s="81">
        <v>0</v>
      </c>
      <c r="AL4" s="205" t="s">
        <v>103</v>
      </c>
      <c r="AM4" s="169"/>
      <c r="AN4" s="6"/>
      <c r="AO4" s="120"/>
    </row>
    <row r="5" spans="1:41" s="83" customFormat="1">
      <c r="A5" s="75" t="s">
        <v>112</v>
      </c>
      <c r="B5" s="6" t="s">
        <v>93</v>
      </c>
      <c r="C5" s="76">
        <v>4</v>
      </c>
      <c r="D5" s="80" t="s">
        <v>108</v>
      </c>
      <c r="E5" s="6" t="s">
        <v>2135</v>
      </c>
      <c r="F5" s="6" t="str">
        <f t="shared" si="0"/>
        <v>FreightRM-I-0983-AI25-M19</v>
      </c>
      <c r="G5" s="96" t="s">
        <v>131</v>
      </c>
      <c r="H5" s="6" t="s">
        <v>125</v>
      </c>
      <c r="I5" s="6" t="s">
        <v>584</v>
      </c>
      <c r="J5" s="92">
        <v>46054</v>
      </c>
      <c r="K5" s="92" t="s">
        <v>116</v>
      </c>
      <c r="L5" s="80">
        <v>6201039272</v>
      </c>
      <c r="M5" s="80" t="s">
        <v>25</v>
      </c>
      <c r="N5" s="85" t="s">
        <v>116</v>
      </c>
      <c r="O5" s="71">
        <v>0</v>
      </c>
      <c r="P5" s="71">
        <v>0</v>
      </c>
      <c r="Q5" s="79">
        <v>339.74</v>
      </c>
      <c r="R5" s="79">
        <v>54.36</v>
      </c>
      <c r="S5" s="71">
        <v>0</v>
      </c>
      <c r="T5" s="79">
        <v>394.1</v>
      </c>
      <c r="U5" s="80" t="s">
        <v>24</v>
      </c>
      <c r="V5" s="84">
        <f t="shared" si="1"/>
        <v>22.007538740751084</v>
      </c>
      <c r="W5" s="74" t="s">
        <v>119</v>
      </c>
      <c r="X5" s="80" t="s">
        <v>120</v>
      </c>
      <c r="Y5" s="80" t="s">
        <v>120</v>
      </c>
      <c r="Z5" s="76" t="s">
        <v>121</v>
      </c>
      <c r="AA5" s="76" t="s">
        <v>122</v>
      </c>
      <c r="AB5" s="76" t="s">
        <v>539</v>
      </c>
      <c r="AC5" s="76" t="s">
        <v>540</v>
      </c>
      <c r="AD5" s="76" t="s">
        <v>25</v>
      </c>
      <c r="AE5" s="76" t="s">
        <v>544</v>
      </c>
      <c r="AF5" s="76" t="s">
        <v>96</v>
      </c>
      <c r="AG5" s="82"/>
      <c r="AH5" s="60"/>
      <c r="AI5" s="75" t="s">
        <v>112</v>
      </c>
      <c r="AJ5" s="6" t="s">
        <v>103</v>
      </c>
      <c r="AK5" s="81">
        <v>0</v>
      </c>
      <c r="AL5" s="205" t="s">
        <v>103</v>
      </c>
      <c r="AM5" s="169"/>
      <c r="AN5" s="6"/>
      <c r="AO5" s="120"/>
    </row>
    <row r="6" spans="1:41" s="83" customFormat="1">
      <c r="A6" s="75" t="s">
        <v>112</v>
      </c>
      <c r="B6" s="6" t="s">
        <v>93</v>
      </c>
      <c r="C6" s="76">
        <v>5</v>
      </c>
      <c r="D6" s="80" t="s">
        <v>108</v>
      </c>
      <c r="E6" s="6" t="s">
        <v>2135</v>
      </c>
      <c r="F6" s="6" t="str">
        <f t="shared" si="0"/>
        <v>FreightFG-I-0422-AE26-M19</v>
      </c>
      <c r="G6" s="96" t="s">
        <v>132</v>
      </c>
      <c r="H6" s="6" t="s">
        <v>126</v>
      </c>
      <c r="I6" s="6" t="s">
        <v>584</v>
      </c>
      <c r="J6" s="92">
        <v>46266</v>
      </c>
      <c r="K6" s="92" t="s">
        <v>116</v>
      </c>
      <c r="L6" s="80" t="s">
        <v>119</v>
      </c>
      <c r="M6" s="80" t="s">
        <v>28</v>
      </c>
      <c r="N6" s="85" t="s">
        <v>116</v>
      </c>
      <c r="O6" s="71">
        <v>0</v>
      </c>
      <c r="P6" s="71">
        <v>0</v>
      </c>
      <c r="Q6" s="79">
        <v>519.6</v>
      </c>
      <c r="R6" s="79">
        <v>83.14</v>
      </c>
      <c r="S6" s="71">
        <v>0</v>
      </c>
      <c r="T6" s="79">
        <v>602.74</v>
      </c>
      <c r="U6" s="80" t="s">
        <v>24</v>
      </c>
      <c r="V6" s="84">
        <f t="shared" si="1"/>
        <v>33.658522965238035</v>
      </c>
      <c r="W6" s="74" t="s">
        <v>119</v>
      </c>
      <c r="X6" s="80" t="s">
        <v>122</v>
      </c>
      <c r="Y6" s="80" t="s">
        <v>121</v>
      </c>
      <c r="Z6" s="80" t="s">
        <v>120</v>
      </c>
      <c r="AA6" s="80" t="s">
        <v>120</v>
      </c>
      <c r="AB6" s="76" t="s">
        <v>539</v>
      </c>
      <c r="AC6" s="76" t="s">
        <v>541</v>
      </c>
      <c r="AD6" s="76" t="s">
        <v>28</v>
      </c>
      <c r="AE6" s="76" t="s">
        <v>545</v>
      </c>
      <c r="AF6" s="76" t="s">
        <v>96</v>
      </c>
      <c r="AG6" s="82"/>
      <c r="AH6" s="60"/>
      <c r="AI6" s="75" t="s">
        <v>112</v>
      </c>
      <c r="AJ6" s="6" t="s">
        <v>103</v>
      </c>
      <c r="AK6" s="81">
        <v>0</v>
      </c>
      <c r="AL6" s="205" t="s">
        <v>103</v>
      </c>
      <c r="AM6" s="169"/>
      <c r="AN6" s="6"/>
      <c r="AO6" s="120"/>
    </row>
    <row r="7" spans="1:41" s="83" customFormat="1" ht="15" customHeight="1">
      <c r="A7" s="75" t="s">
        <v>112</v>
      </c>
      <c r="B7" s="6" t="s">
        <v>93</v>
      </c>
      <c r="C7" s="76">
        <v>6</v>
      </c>
      <c r="D7" s="76" t="s">
        <v>98</v>
      </c>
      <c r="E7" s="6" t="s">
        <v>2136</v>
      </c>
      <c r="F7" s="6" t="str">
        <f t="shared" si="0"/>
        <v>BrokerRM-M-195-SI25-M19-L-B</v>
      </c>
      <c r="G7" s="97" t="s">
        <v>375</v>
      </c>
      <c r="H7" s="95" t="s">
        <v>374</v>
      </c>
      <c r="I7" s="6" t="s">
        <v>584</v>
      </c>
      <c r="J7" s="92">
        <v>46025</v>
      </c>
      <c r="K7" s="96" t="s">
        <v>532</v>
      </c>
      <c r="L7" s="80" t="s">
        <v>533</v>
      </c>
      <c r="M7" s="80" t="s">
        <v>117</v>
      </c>
      <c r="N7" s="6" t="s">
        <v>534</v>
      </c>
      <c r="O7" s="71">
        <v>0</v>
      </c>
      <c r="P7" s="71">
        <v>3300.2</v>
      </c>
      <c r="Q7" s="79">
        <v>2553.9899999999998</v>
      </c>
      <c r="R7" s="79">
        <v>408.64</v>
      </c>
      <c r="S7" s="71">
        <v>0</v>
      </c>
      <c r="T7" s="79">
        <v>6262.83</v>
      </c>
      <c r="U7" s="80" t="s">
        <v>24</v>
      </c>
      <c r="V7" s="84">
        <f t="shared" si="1"/>
        <v>349.73223509702638</v>
      </c>
      <c r="W7" s="86">
        <v>45989</v>
      </c>
      <c r="X7" s="80" t="s">
        <v>535</v>
      </c>
      <c r="Y7" s="80" t="s">
        <v>536</v>
      </c>
      <c r="Z7" s="80" t="s">
        <v>537</v>
      </c>
      <c r="AA7" s="6" t="s">
        <v>538</v>
      </c>
      <c r="AB7" s="76" t="s">
        <v>539</v>
      </c>
      <c r="AC7" s="76" t="s">
        <v>540</v>
      </c>
      <c r="AD7" s="76" t="s">
        <v>174</v>
      </c>
      <c r="AE7" s="76" t="s">
        <v>546</v>
      </c>
      <c r="AF7" s="76" t="s">
        <v>96</v>
      </c>
      <c r="AG7" s="75"/>
      <c r="AH7" s="60"/>
      <c r="AI7" s="75" t="s">
        <v>112</v>
      </c>
      <c r="AJ7" s="6" t="s">
        <v>103</v>
      </c>
      <c r="AK7" s="81">
        <v>0</v>
      </c>
      <c r="AL7" s="205" t="s">
        <v>103</v>
      </c>
      <c r="AM7" s="169"/>
      <c r="AN7" s="6"/>
      <c r="AO7" s="120"/>
    </row>
    <row r="8" spans="1:41" s="83" customFormat="1" ht="15" customHeight="1">
      <c r="A8" s="75" t="s">
        <v>112</v>
      </c>
      <c r="B8" s="6" t="s">
        <v>93</v>
      </c>
      <c r="C8" s="76">
        <v>7</v>
      </c>
      <c r="D8" s="76" t="s">
        <v>98</v>
      </c>
      <c r="E8" s="6" t="s">
        <v>2136</v>
      </c>
      <c r="F8" s="6" t="str">
        <f t="shared" si="0"/>
        <v>BrokerRM-I-0934-AI24-M19</v>
      </c>
      <c r="G8" s="97" t="s">
        <v>401</v>
      </c>
      <c r="H8" s="95" t="s">
        <v>358</v>
      </c>
      <c r="I8" s="6" t="s">
        <v>584</v>
      </c>
      <c r="J8" s="92">
        <v>46013</v>
      </c>
      <c r="K8" s="96" t="s">
        <v>418</v>
      </c>
      <c r="L8" s="77" t="s">
        <v>518</v>
      </c>
      <c r="M8" s="80" t="s">
        <v>25</v>
      </c>
      <c r="N8" s="85" t="s">
        <v>116</v>
      </c>
      <c r="O8" s="71">
        <v>0</v>
      </c>
      <c r="P8" s="71">
        <v>3991.85</v>
      </c>
      <c r="Q8" s="79">
        <v>806.86</v>
      </c>
      <c r="R8" s="79">
        <v>129.1</v>
      </c>
      <c r="S8" s="71">
        <v>0</v>
      </c>
      <c r="T8" s="79">
        <v>4927.8100000000004</v>
      </c>
      <c r="U8" s="80" t="s">
        <v>24</v>
      </c>
      <c r="V8" s="84">
        <f t="shared" si="1"/>
        <v>275.18134859695664</v>
      </c>
      <c r="W8" s="86" t="s">
        <v>429</v>
      </c>
      <c r="X8" s="85" t="s">
        <v>430</v>
      </c>
      <c r="Y8" s="80" t="s">
        <v>178</v>
      </c>
      <c r="Z8" s="80" t="s">
        <v>239</v>
      </c>
      <c r="AA8" s="85" t="s">
        <v>122</v>
      </c>
      <c r="AB8" s="76" t="s">
        <v>539</v>
      </c>
      <c r="AC8" s="76" t="s">
        <v>540</v>
      </c>
      <c r="AD8" s="76" t="s">
        <v>25</v>
      </c>
      <c r="AE8" s="76" t="s">
        <v>544</v>
      </c>
      <c r="AF8" s="76" t="s">
        <v>96</v>
      </c>
      <c r="AG8" s="75"/>
      <c r="AH8" s="60"/>
      <c r="AI8" s="75" t="s">
        <v>112</v>
      </c>
      <c r="AJ8" s="6" t="s">
        <v>103</v>
      </c>
      <c r="AK8" s="81">
        <v>0</v>
      </c>
      <c r="AL8" s="205" t="s">
        <v>103</v>
      </c>
      <c r="AM8" s="169"/>
      <c r="AN8" s="6"/>
      <c r="AO8" s="120"/>
    </row>
    <row r="9" spans="1:41" s="83" customFormat="1" ht="15" customHeight="1">
      <c r="A9" s="75" t="s">
        <v>112</v>
      </c>
      <c r="B9" s="6" t="s">
        <v>93</v>
      </c>
      <c r="C9" s="76">
        <v>8</v>
      </c>
      <c r="D9" s="76" t="s">
        <v>98</v>
      </c>
      <c r="E9" s="6" t="s">
        <v>2136</v>
      </c>
      <c r="F9" s="6" t="str">
        <f t="shared" si="0"/>
        <v>BrokerRM-I-0935-AI24-M19</v>
      </c>
      <c r="G9" s="96" t="s">
        <v>396</v>
      </c>
      <c r="H9" s="95" t="s">
        <v>353</v>
      </c>
      <c r="I9" s="6" t="s">
        <v>584</v>
      </c>
      <c r="J9" s="92">
        <v>46013</v>
      </c>
      <c r="K9" s="96" t="s">
        <v>419</v>
      </c>
      <c r="L9" s="77" t="s">
        <v>516</v>
      </c>
      <c r="M9" s="80" t="s">
        <v>25</v>
      </c>
      <c r="N9" s="85" t="s">
        <v>116</v>
      </c>
      <c r="O9" s="71">
        <v>0</v>
      </c>
      <c r="P9" s="71">
        <v>2838.88</v>
      </c>
      <c r="Q9" s="79">
        <v>809.91</v>
      </c>
      <c r="R9" s="79">
        <v>129.59</v>
      </c>
      <c r="S9" s="71">
        <v>0</v>
      </c>
      <c r="T9" s="79">
        <v>3778.38</v>
      </c>
      <c r="U9" s="80" t="s">
        <v>24</v>
      </c>
      <c r="V9" s="84">
        <f t="shared" si="1"/>
        <v>210.9942761412816</v>
      </c>
      <c r="W9" s="86" t="s">
        <v>431</v>
      </c>
      <c r="X9" s="85" t="s">
        <v>430</v>
      </c>
      <c r="Y9" s="6" t="s">
        <v>178</v>
      </c>
      <c r="Z9" s="80" t="s">
        <v>239</v>
      </c>
      <c r="AA9" s="85" t="s">
        <v>122</v>
      </c>
      <c r="AB9" s="76" t="s">
        <v>539</v>
      </c>
      <c r="AC9" s="76" t="s">
        <v>540</v>
      </c>
      <c r="AD9" s="76" t="s">
        <v>25</v>
      </c>
      <c r="AE9" s="76" t="s">
        <v>544</v>
      </c>
      <c r="AF9" s="76" t="s">
        <v>96</v>
      </c>
      <c r="AG9" s="75"/>
      <c r="AH9" s="60"/>
      <c r="AI9" s="75" t="s">
        <v>112</v>
      </c>
      <c r="AJ9" s="6" t="s">
        <v>103</v>
      </c>
      <c r="AK9" s="81">
        <v>0</v>
      </c>
      <c r="AL9" s="205" t="s">
        <v>103</v>
      </c>
      <c r="AM9" s="169"/>
      <c r="AN9" s="6"/>
      <c r="AO9" s="120"/>
    </row>
    <row r="10" spans="1:41" s="83" customFormat="1" ht="15" customHeight="1">
      <c r="A10" s="75" t="s">
        <v>112</v>
      </c>
      <c r="B10" s="6" t="s">
        <v>93</v>
      </c>
      <c r="C10" s="76">
        <v>9</v>
      </c>
      <c r="D10" s="76" t="s">
        <v>98</v>
      </c>
      <c r="E10" s="6" t="s">
        <v>2136</v>
      </c>
      <c r="F10" s="6" t="str">
        <f t="shared" si="0"/>
        <v>BrokerRM-I-0940-AI24-M19</v>
      </c>
      <c r="G10" s="97" t="s">
        <v>395</v>
      </c>
      <c r="H10" s="95" t="s">
        <v>352</v>
      </c>
      <c r="I10" s="6" t="s">
        <v>584</v>
      </c>
      <c r="J10" s="92">
        <v>46013</v>
      </c>
      <c r="K10" s="96" t="s">
        <v>420</v>
      </c>
      <c r="L10" s="77" t="s">
        <v>517</v>
      </c>
      <c r="M10" s="80" t="s">
        <v>25</v>
      </c>
      <c r="N10" s="85" t="s">
        <v>116</v>
      </c>
      <c r="O10" s="71">
        <v>0</v>
      </c>
      <c r="P10" s="71">
        <v>2763.96</v>
      </c>
      <c r="Q10" s="79">
        <v>804.86</v>
      </c>
      <c r="R10" s="79">
        <v>128.78</v>
      </c>
      <c r="S10" s="71">
        <v>0</v>
      </c>
      <c r="T10" s="79">
        <v>3697.6</v>
      </c>
      <c r="U10" s="80" t="s">
        <v>24</v>
      </c>
      <c r="V10" s="84">
        <f t="shared" si="1"/>
        <v>206.48331704593048</v>
      </c>
      <c r="W10" s="86" t="s">
        <v>431</v>
      </c>
      <c r="X10" s="85" t="s">
        <v>430</v>
      </c>
      <c r="Y10" s="6" t="s">
        <v>178</v>
      </c>
      <c r="Z10" s="80" t="s">
        <v>239</v>
      </c>
      <c r="AA10" s="85" t="s">
        <v>122</v>
      </c>
      <c r="AB10" s="76" t="s">
        <v>539</v>
      </c>
      <c r="AC10" s="76" t="s">
        <v>540</v>
      </c>
      <c r="AD10" s="76" t="s">
        <v>25</v>
      </c>
      <c r="AE10" s="76" t="s">
        <v>544</v>
      </c>
      <c r="AF10" s="76" t="s">
        <v>96</v>
      </c>
      <c r="AG10" s="75"/>
      <c r="AH10" s="60"/>
      <c r="AI10" s="75" t="s">
        <v>112</v>
      </c>
      <c r="AJ10" s="6" t="s">
        <v>103</v>
      </c>
      <c r="AK10" s="81">
        <v>0</v>
      </c>
      <c r="AL10" s="205" t="s">
        <v>103</v>
      </c>
      <c r="AM10" s="169"/>
      <c r="AN10" s="6"/>
      <c r="AO10" s="120"/>
    </row>
    <row r="11" spans="1:41" s="83" customFormat="1">
      <c r="A11" s="75" t="s">
        <v>112</v>
      </c>
      <c r="B11" s="6" t="s">
        <v>93</v>
      </c>
      <c r="C11" s="76">
        <v>10</v>
      </c>
      <c r="D11" s="76" t="s">
        <v>98</v>
      </c>
      <c r="E11" s="6" t="s">
        <v>2136</v>
      </c>
      <c r="F11" s="6" t="str">
        <f t="shared" si="0"/>
        <v>BrokerRM-I-0945-AI24-M19</v>
      </c>
      <c r="G11" s="97" t="s">
        <v>392</v>
      </c>
      <c r="H11" s="95" t="s">
        <v>349</v>
      </c>
      <c r="I11" s="6" t="s">
        <v>584</v>
      </c>
      <c r="J11" s="92">
        <v>46013</v>
      </c>
      <c r="K11" s="96" t="s">
        <v>421</v>
      </c>
      <c r="L11" s="77" t="s">
        <v>519</v>
      </c>
      <c r="M11" s="80" t="s">
        <v>25</v>
      </c>
      <c r="N11" s="85" t="s">
        <v>116</v>
      </c>
      <c r="O11" s="71">
        <v>0</v>
      </c>
      <c r="P11" s="71">
        <v>2759.73</v>
      </c>
      <c r="Q11" s="79">
        <v>803</v>
      </c>
      <c r="R11" s="79">
        <v>128.47999999999999</v>
      </c>
      <c r="S11" s="71">
        <v>0</v>
      </c>
      <c r="T11" s="79">
        <v>3691.21</v>
      </c>
      <c r="U11" s="80" t="s">
        <v>24</v>
      </c>
      <c r="V11" s="84">
        <f t="shared" si="1"/>
        <v>206.12648331704594</v>
      </c>
      <c r="W11" s="86" t="s">
        <v>431</v>
      </c>
      <c r="X11" s="85" t="s">
        <v>430</v>
      </c>
      <c r="Y11" s="6" t="s">
        <v>178</v>
      </c>
      <c r="Z11" s="80" t="s">
        <v>239</v>
      </c>
      <c r="AA11" s="85" t="s">
        <v>122</v>
      </c>
      <c r="AB11" s="76" t="s">
        <v>539</v>
      </c>
      <c r="AC11" s="76" t="s">
        <v>540</v>
      </c>
      <c r="AD11" s="76" t="s">
        <v>25</v>
      </c>
      <c r="AE11" s="76" t="s">
        <v>544</v>
      </c>
      <c r="AF11" s="76" t="s">
        <v>96</v>
      </c>
      <c r="AG11" s="82"/>
      <c r="AH11" s="60"/>
      <c r="AI11" s="75" t="s">
        <v>112</v>
      </c>
      <c r="AJ11" s="6" t="s">
        <v>103</v>
      </c>
      <c r="AK11" s="81">
        <v>0</v>
      </c>
      <c r="AL11" s="205" t="s">
        <v>103</v>
      </c>
      <c r="AM11" s="169"/>
      <c r="AN11" s="6"/>
      <c r="AO11" s="120"/>
    </row>
    <row r="12" spans="1:41" s="83" customFormat="1" ht="15" customHeight="1">
      <c r="A12" s="75" t="s">
        <v>112</v>
      </c>
      <c r="B12" s="6" t="s">
        <v>93</v>
      </c>
      <c r="C12" s="76">
        <v>11</v>
      </c>
      <c r="D12" s="76" t="s">
        <v>98</v>
      </c>
      <c r="E12" s="6" t="s">
        <v>2136</v>
      </c>
      <c r="F12" s="6" t="str">
        <f t="shared" si="0"/>
        <v>BrokerRM-I-0946-AI24-M19</v>
      </c>
      <c r="G12" s="97" t="s">
        <v>393</v>
      </c>
      <c r="H12" s="95" t="s">
        <v>350</v>
      </c>
      <c r="I12" s="6" t="s">
        <v>584</v>
      </c>
      <c r="J12" s="92">
        <v>46013</v>
      </c>
      <c r="K12" s="97" t="s">
        <v>422</v>
      </c>
      <c r="L12" s="77" t="s">
        <v>520</v>
      </c>
      <c r="M12" s="80" t="s">
        <v>25</v>
      </c>
      <c r="N12" s="85" t="s">
        <v>116</v>
      </c>
      <c r="O12" s="71">
        <v>0</v>
      </c>
      <c r="P12" s="71">
        <v>2759.73</v>
      </c>
      <c r="Q12" s="79">
        <v>805.18</v>
      </c>
      <c r="R12" s="79">
        <v>128.83000000000001</v>
      </c>
      <c r="S12" s="71">
        <v>0</v>
      </c>
      <c r="T12" s="79">
        <v>3693.74</v>
      </c>
      <c r="U12" s="80" t="s">
        <v>24</v>
      </c>
      <c r="V12" s="84">
        <f t="shared" si="1"/>
        <v>206.26776490297362</v>
      </c>
      <c r="W12" s="86" t="s">
        <v>432</v>
      </c>
      <c r="X12" s="80" t="s">
        <v>430</v>
      </c>
      <c r="Y12" s="80" t="s">
        <v>129</v>
      </c>
      <c r="Z12" s="80" t="s">
        <v>239</v>
      </c>
      <c r="AA12" s="80" t="s">
        <v>122</v>
      </c>
      <c r="AB12" s="76" t="s">
        <v>539</v>
      </c>
      <c r="AC12" s="76" t="s">
        <v>540</v>
      </c>
      <c r="AD12" s="76" t="s">
        <v>25</v>
      </c>
      <c r="AE12" s="76" t="s">
        <v>544</v>
      </c>
      <c r="AF12" s="76" t="s">
        <v>96</v>
      </c>
      <c r="AG12" s="82"/>
      <c r="AH12" s="60"/>
      <c r="AI12" s="75" t="s">
        <v>112</v>
      </c>
      <c r="AJ12" s="6" t="s">
        <v>103</v>
      </c>
      <c r="AK12" s="81">
        <v>0</v>
      </c>
      <c r="AL12" s="205" t="s">
        <v>103</v>
      </c>
      <c r="AM12" s="169"/>
      <c r="AN12" s="6"/>
      <c r="AO12" s="120"/>
    </row>
    <row r="13" spans="1:41" s="83" customFormat="1" ht="15" customHeight="1">
      <c r="A13" s="75" t="s">
        <v>112</v>
      </c>
      <c r="B13" s="6" t="s">
        <v>93</v>
      </c>
      <c r="C13" s="76">
        <v>12</v>
      </c>
      <c r="D13" s="76" t="s">
        <v>98</v>
      </c>
      <c r="E13" s="6" t="s">
        <v>2136</v>
      </c>
      <c r="F13" s="6" t="str">
        <f t="shared" si="0"/>
        <v>BrokerRM-I-0947-AI24-M19</v>
      </c>
      <c r="G13" s="97" t="s">
        <v>394</v>
      </c>
      <c r="H13" s="95" t="s">
        <v>351</v>
      </c>
      <c r="I13" s="6" t="s">
        <v>584</v>
      </c>
      <c r="J13" s="92">
        <v>46013</v>
      </c>
      <c r="K13" s="92" t="s">
        <v>423</v>
      </c>
      <c r="L13" s="88">
        <v>886647776083</v>
      </c>
      <c r="M13" s="78" t="s">
        <v>25</v>
      </c>
      <c r="N13" s="85" t="s">
        <v>116</v>
      </c>
      <c r="O13" s="71">
        <v>0</v>
      </c>
      <c r="P13" s="71">
        <v>2759.73</v>
      </c>
      <c r="Q13" s="79">
        <v>805.18</v>
      </c>
      <c r="R13" s="79">
        <v>128.83000000000001</v>
      </c>
      <c r="S13" s="71">
        <v>0</v>
      </c>
      <c r="T13" s="79">
        <v>3693.74</v>
      </c>
      <c r="U13" s="80" t="s">
        <v>24</v>
      </c>
      <c r="V13" s="84">
        <f t="shared" si="1"/>
        <v>206.26776490297362</v>
      </c>
      <c r="W13" s="70" t="s">
        <v>433</v>
      </c>
      <c r="X13" s="6" t="s">
        <v>430</v>
      </c>
      <c r="Y13" s="80" t="s">
        <v>178</v>
      </c>
      <c r="Z13" s="80" t="s">
        <v>239</v>
      </c>
      <c r="AA13" s="80" t="s">
        <v>122</v>
      </c>
      <c r="AB13" s="76" t="s">
        <v>539</v>
      </c>
      <c r="AC13" s="76" t="s">
        <v>540</v>
      </c>
      <c r="AD13" s="76" t="s">
        <v>25</v>
      </c>
      <c r="AE13" s="76" t="s">
        <v>544</v>
      </c>
      <c r="AF13" s="76" t="s">
        <v>96</v>
      </c>
      <c r="AG13" s="82"/>
      <c r="AH13" s="60"/>
      <c r="AI13" s="75" t="s">
        <v>112</v>
      </c>
      <c r="AJ13" s="6" t="s">
        <v>103</v>
      </c>
      <c r="AK13" s="81">
        <v>0</v>
      </c>
      <c r="AL13" s="205" t="s">
        <v>103</v>
      </c>
      <c r="AM13" s="169"/>
      <c r="AN13" s="6"/>
      <c r="AO13" s="120"/>
    </row>
    <row r="14" spans="1:41" s="83" customFormat="1" ht="15" customHeight="1">
      <c r="A14" s="75" t="s">
        <v>112</v>
      </c>
      <c r="B14" s="6" t="s">
        <v>93</v>
      </c>
      <c r="C14" s="76">
        <v>13</v>
      </c>
      <c r="D14" s="76" t="s">
        <v>98</v>
      </c>
      <c r="E14" s="6" t="s">
        <v>2136</v>
      </c>
      <c r="F14" s="6" t="str">
        <f t="shared" si="0"/>
        <v>BrokerRM-I-0953-AI24-M19</v>
      </c>
      <c r="G14" s="97" t="s">
        <v>397</v>
      </c>
      <c r="H14" s="95" t="s">
        <v>354</v>
      </c>
      <c r="I14" s="6" t="s">
        <v>584</v>
      </c>
      <c r="J14" s="92">
        <v>46013</v>
      </c>
      <c r="K14" s="92" t="s">
        <v>424</v>
      </c>
      <c r="L14" s="88">
        <v>886937395946</v>
      </c>
      <c r="M14" s="78" t="s">
        <v>25</v>
      </c>
      <c r="N14" s="85" t="s">
        <v>116</v>
      </c>
      <c r="O14" s="71">
        <v>0</v>
      </c>
      <c r="P14" s="71">
        <v>3181.38</v>
      </c>
      <c r="Q14" s="79">
        <v>803.34</v>
      </c>
      <c r="R14" s="79">
        <v>128.53</v>
      </c>
      <c r="S14" s="71">
        <v>0</v>
      </c>
      <c r="T14" s="79">
        <v>4113.25</v>
      </c>
      <c r="U14" s="80" t="s">
        <v>24</v>
      </c>
      <c r="V14" s="84">
        <f t="shared" si="1"/>
        <v>229.69426218065058</v>
      </c>
      <c r="W14" s="70" t="s">
        <v>434</v>
      </c>
      <c r="X14" s="6" t="s">
        <v>430</v>
      </c>
      <c r="Y14" s="80" t="s">
        <v>129</v>
      </c>
      <c r="Z14" s="80" t="s">
        <v>239</v>
      </c>
      <c r="AA14" s="80" t="s">
        <v>122</v>
      </c>
      <c r="AB14" s="76" t="s">
        <v>539</v>
      </c>
      <c r="AC14" s="76" t="s">
        <v>540</v>
      </c>
      <c r="AD14" s="76" t="s">
        <v>25</v>
      </c>
      <c r="AE14" s="76" t="s">
        <v>544</v>
      </c>
      <c r="AF14" s="76" t="s">
        <v>96</v>
      </c>
      <c r="AG14" s="75"/>
      <c r="AH14" s="60"/>
      <c r="AI14" s="75" t="s">
        <v>112</v>
      </c>
      <c r="AJ14" s="6" t="s">
        <v>103</v>
      </c>
      <c r="AK14" s="81">
        <v>0</v>
      </c>
      <c r="AL14" s="205" t="s">
        <v>103</v>
      </c>
      <c r="AM14" s="169"/>
      <c r="AN14" s="6"/>
      <c r="AO14" s="120"/>
    </row>
    <row r="15" spans="1:41" s="83" customFormat="1" ht="15" customHeight="1">
      <c r="A15" s="75" t="s">
        <v>112</v>
      </c>
      <c r="B15" s="6" t="s">
        <v>93</v>
      </c>
      <c r="C15" s="76">
        <v>14</v>
      </c>
      <c r="D15" s="76" t="s">
        <v>98</v>
      </c>
      <c r="E15" s="6" t="s">
        <v>2136</v>
      </c>
      <c r="F15" s="6" t="str">
        <f t="shared" si="0"/>
        <v>BrokerRM-I-0952-AI24-M19</v>
      </c>
      <c r="G15" s="96" t="s">
        <v>398</v>
      </c>
      <c r="H15" s="95" t="s">
        <v>355</v>
      </c>
      <c r="I15" s="6" t="s">
        <v>584</v>
      </c>
      <c r="J15" s="92">
        <v>46013</v>
      </c>
      <c r="K15" s="92" t="s">
        <v>425</v>
      </c>
      <c r="L15" s="77" t="s">
        <v>521</v>
      </c>
      <c r="M15" s="80" t="s">
        <v>25</v>
      </c>
      <c r="N15" s="85" t="s">
        <v>116</v>
      </c>
      <c r="O15" s="71">
        <v>0</v>
      </c>
      <c r="P15" s="71">
        <v>3181.38</v>
      </c>
      <c r="Q15" s="79">
        <v>805.18</v>
      </c>
      <c r="R15" s="79">
        <v>128.83000000000001</v>
      </c>
      <c r="S15" s="71">
        <v>0</v>
      </c>
      <c r="T15" s="79">
        <v>4115.3900000000003</v>
      </c>
      <c r="U15" s="80" t="s">
        <v>24</v>
      </c>
      <c r="V15" s="84">
        <f t="shared" si="1"/>
        <v>229.81376518218627</v>
      </c>
      <c r="W15" s="78" t="s">
        <v>434</v>
      </c>
      <c r="X15" s="80" t="s">
        <v>430</v>
      </c>
      <c r="Y15" s="80" t="s">
        <v>129</v>
      </c>
      <c r="Z15" s="80" t="s">
        <v>239</v>
      </c>
      <c r="AA15" s="80" t="s">
        <v>122</v>
      </c>
      <c r="AB15" s="76" t="s">
        <v>539</v>
      </c>
      <c r="AC15" s="76" t="s">
        <v>540</v>
      </c>
      <c r="AD15" s="76" t="s">
        <v>25</v>
      </c>
      <c r="AE15" s="76" t="s">
        <v>544</v>
      </c>
      <c r="AF15" s="76" t="s">
        <v>96</v>
      </c>
      <c r="AG15" s="82"/>
      <c r="AH15" s="60"/>
      <c r="AI15" s="75" t="s">
        <v>112</v>
      </c>
      <c r="AJ15" s="6" t="s">
        <v>103</v>
      </c>
      <c r="AK15" s="81">
        <v>0</v>
      </c>
      <c r="AL15" s="205" t="s">
        <v>103</v>
      </c>
      <c r="AM15" s="169"/>
      <c r="AN15" s="6"/>
      <c r="AO15" s="120"/>
    </row>
    <row r="16" spans="1:41" s="83" customFormat="1" ht="15" customHeight="1">
      <c r="A16" s="75" t="s">
        <v>112</v>
      </c>
      <c r="B16" s="6" t="s">
        <v>93</v>
      </c>
      <c r="C16" s="76">
        <v>15</v>
      </c>
      <c r="D16" s="76" t="s">
        <v>98</v>
      </c>
      <c r="E16" s="6" t="s">
        <v>2136</v>
      </c>
      <c r="F16" s="6" t="str">
        <f t="shared" si="0"/>
        <v>BrokerRM-I-0960-AI24-M19</v>
      </c>
      <c r="G16" s="97" t="s">
        <v>399</v>
      </c>
      <c r="H16" s="95" t="s">
        <v>356</v>
      </c>
      <c r="I16" s="6" t="s">
        <v>584</v>
      </c>
      <c r="J16" s="92">
        <v>46013</v>
      </c>
      <c r="K16" s="98" t="s">
        <v>426</v>
      </c>
      <c r="L16" s="77" t="s">
        <v>522</v>
      </c>
      <c r="M16" s="78" t="s">
        <v>25</v>
      </c>
      <c r="N16" s="85" t="s">
        <v>116</v>
      </c>
      <c r="O16" s="71">
        <v>0</v>
      </c>
      <c r="P16" s="71">
        <v>3892.34</v>
      </c>
      <c r="Q16" s="79">
        <v>803.97</v>
      </c>
      <c r="R16" s="79">
        <v>128.63999999999999</v>
      </c>
      <c r="S16" s="71">
        <v>0</v>
      </c>
      <c r="T16" s="79">
        <v>4824.95</v>
      </c>
      <c r="U16" s="80" t="s">
        <v>24</v>
      </c>
      <c r="V16" s="84">
        <f t="shared" si="1"/>
        <v>269.43738656987296</v>
      </c>
      <c r="W16" s="78" t="s">
        <v>434</v>
      </c>
      <c r="X16" s="80" t="s">
        <v>430</v>
      </c>
      <c r="Y16" s="80" t="s">
        <v>129</v>
      </c>
      <c r="Z16" s="80" t="s">
        <v>239</v>
      </c>
      <c r="AA16" s="80" t="s">
        <v>122</v>
      </c>
      <c r="AB16" s="76" t="s">
        <v>539</v>
      </c>
      <c r="AC16" s="76" t="s">
        <v>540</v>
      </c>
      <c r="AD16" s="76" t="s">
        <v>25</v>
      </c>
      <c r="AE16" s="76" t="s">
        <v>544</v>
      </c>
      <c r="AF16" s="76" t="s">
        <v>96</v>
      </c>
      <c r="AG16" s="75"/>
      <c r="AH16" s="60"/>
      <c r="AI16" s="75" t="s">
        <v>112</v>
      </c>
      <c r="AJ16" s="6" t="s">
        <v>103</v>
      </c>
      <c r="AK16" s="81">
        <v>0</v>
      </c>
      <c r="AL16" s="205" t="s">
        <v>103</v>
      </c>
      <c r="AM16" s="169"/>
      <c r="AN16" s="6"/>
      <c r="AO16" s="120"/>
    </row>
    <row r="17" spans="1:41" s="83" customFormat="1">
      <c r="A17" s="75" t="s">
        <v>112</v>
      </c>
      <c r="B17" s="6" t="s">
        <v>93</v>
      </c>
      <c r="C17" s="76">
        <v>16</v>
      </c>
      <c r="D17" s="76" t="s">
        <v>98</v>
      </c>
      <c r="E17" s="6" t="s">
        <v>2136</v>
      </c>
      <c r="F17" s="6" t="str">
        <f t="shared" si="0"/>
        <v>BrokerRM-I-0961-AI24-M19</v>
      </c>
      <c r="G17" s="97" t="s">
        <v>400</v>
      </c>
      <c r="H17" s="95" t="s">
        <v>357</v>
      </c>
      <c r="I17" s="6" t="s">
        <v>584</v>
      </c>
      <c r="J17" s="92">
        <v>46013</v>
      </c>
      <c r="K17" s="92" t="s">
        <v>427</v>
      </c>
      <c r="L17" s="88">
        <v>887018804665</v>
      </c>
      <c r="M17" s="78" t="s">
        <v>25</v>
      </c>
      <c r="N17" s="85" t="s">
        <v>116</v>
      </c>
      <c r="O17" s="71">
        <v>0</v>
      </c>
      <c r="P17" s="71">
        <v>3892.34</v>
      </c>
      <c r="Q17" s="79">
        <v>803.97</v>
      </c>
      <c r="R17" s="79">
        <v>128.63999999999999</v>
      </c>
      <c r="S17" s="71">
        <v>0</v>
      </c>
      <c r="T17" s="79">
        <v>4824.95</v>
      </c>
      <c r="U17" s="80" t="s">
        <v>24</v>
      </c>
      <c r="V17" s="84">
        <f t="shared" si="1"/>
        <v>269.43738656987296</v>
      </c>
      <c r="W17" s="78" t="s">
        <v>434</v>
      </c>
      <c r="X17" s="80" t="s">
        <v>430</v>
      </c>
      <c r="Y17" s="80" t="s">
        <v>129</v>
      </c>
      <c r="Z17" s="80" t="s">
        <v>239</v>
      </c>
      <c r="AA17" s="80" t="s">
        <v>122</v>
      </c>
      <c r="AB17" s="76" t="s">
        <v>539</v>
      </c>
      <c r="AC17" s="76" t="s">
        <v>540</v>
      </c>
      <c r="AD17" s="76" t="s">
        <v>25</v>
      </c>
      <c r="AE17" s="76" t="s">
        <v>544</v>
      </c>
      <c r="AF17" s="76" t="s">
        <v>96</v>
      </c>
      <c r="AG17" s="82"/>
      <c r="AH17" s="60"/>
      <c r="AI17" s="75" t="s">
        <v>112</v>
      </c>
      <c r="AJ17" s="6" t="s">
        <v>103</v>
      </c>
      <c r="AK17" s="81">
        <v>0</v>
      </c>
      <c r="AL17" s="205" t="s">
        <v>103</v>
      </c>
      <c r="AM17" s="169"/>
      <c r="AN17" s="6"/>
      <c r="AO17" s="120"/>
    </row>
    <row r="18" spans="1:41" s="83" customFormat="1" ht="15" customHeight="1">
      <c r="A18" s="75" t="s">
        <v>112</v>
      </c>
      <c r="B18" s="6" t="s">
        <v>93</v>
      </c>
      <c r="C18" s="76">
        <v>17</v>
      </c>
      <c r="D18" s="76" t="s">
        <v>98</v>
      </c>
      <c r="E18" s="6" t="s">
        <v>2136</v>
      </c>
      <c r="F18" s="6" t="str">
        <f t="shared" si="0"/>
        <v>BrokerRM-I-0962-AI24-M19</v>
      </c>
      <c r="G18" s="97" t="s">
        <v>391</v>
      </c>
      <c r="H18" s="95" t="s">
        <v>348</v>
      </c>
      <c r="I18" s="6" t="s">
        <v>584</v>
      </c>
      <c r="J18" s="92">
        <v>46013</v>
      </c>
      <c r="K18" s="92" t="s">
        <v>428</v>
      </c>
      <c r="L18" s="88">
        <v>887092934199</v>
      </c>
      <c r="M18" s="78" t="s">
        <v>25</v>
      </c>
      <c r="N18" s="85" t="s">
        <v>116</v>
      </c>
      <c r="O18" s="71">
        <v>0</v>
      </c>
      <c r="P18" s="71">
        <v>2742.99</v>
      </c>
      <c r="Q18" s="79">
        <v>797.33</v>
      </c>
      <c r="R18" s="79">
        <v>127.57</v>
      </c>
      <c r="S18" s="71">
        <v>0</v>
      </c>
      <c r="T18" s="79">
        <v>3667.89</v>
      </c>
      <c r="U18" s="80" t="s">
        <v>24</v>
      </c>
      <c r="V18" s="84">
        <f t="shared" si="1"/>
        <v>204.82423565545164</v>
      </c>
      <c r="W18" s="78" t="s">
        <v>434</v>
      </c>
      <c r="X18" s="80" t="s">
        <v>430</v>
      </c>
      <c r="Y18" s="80" t="s">
        <v>129</v>
      </c>
      <c r="Z18" s="80" t="s">
        <v>239</v>
      </c>
      <c r="AA18" s="80" t="s">
        <v>122</v>
      </c>
      <c r="AB18" s="76" t="s">
        <v>539</v>
      </c>
      <c r="AC18" s="76" t="s">
        <v>540</v>
      </c>
      <c r="AD18" s="76" t="s">
        <v>25</v>
      </c>
      <c r="AE18" s="76" t="s">
        <v>544</v>
      </c>
      <c r="AF18" s="76" t="s">
        <v>96</v>
      </c>
      <c r="AG18" s="75"/>
      <c r="AH18" s="60"/>
      <c r="AI18" s="75" t="s">
        <v>112</v>
      </c>
      <c r="AJ18" s="6" t="s">
        <v>103</v>
      </c>
      <c r="AK18" s="81">
        <v>0</v>
      </c>
      <c r="AL18" s="205" t="s">
        <v>103</v>
      </c>
      <c r="AM18" s="169"/>
      <c r="AN18" s="6"/>
      <c r="AO18" s="120"/>
    </row>
    <row r="19" spans="1:41" s="83" customFormat="1" ht="15" customHeight="1">
      <c r="A19" s="75" t="s">
        <v>112</v>
      </c>
      <c r="B19" s="6" t="s">
        <v>93</v>
      </c>
      <c r="C19" s="76">
        <v>18</v>
      </c>
      <c r="D19" s="76" t="s">
        <v>98</v>
      </c>
      <c r="E19" s="6" t="s">
        <v>2136</v>
      </c>
      <c r="F19" s="6" t="str">
        <f t="shared" si="0"/>
        <v>BrokerFG-A-0382AI25-M19-C8714.D</v>
      </c>
      <c r="G19" s="97" t="s">
        <v>402</v>
      </c>
      <c r="H19" s="95" t="s">
        <v>359</v>
      </c>
      <c r="I19" s="6" t="s">
        <v>584</v>
      </c>
      <c r="J19" s="92">
        <v>46014</v>
      </c>
      <c r="K19" s="92" t="s">
        <v>435</v>
      </c>
      <c r="L19" s="88" t="s">
        <v>436</v>
      </c>
      <c r="M19" s="78" t="s">
        <v>25</v>
      </c>
      <c r="N19" s="85" t="s">
        <v>116</v>
      </c>
      <c r="O19" s="71">
        <v>0</v>
      </c>
      <c r="P19" s="71">
        <v>33385.870000000003</v>
      </c>
      <c r="Q19" s="79">
        <v>1893.24</v>
      </c>
      <c r="R19" s="79">
        <v>302.92</v>
      </c>
      <c r="S19" s="71">
        <v>0</v>
      </c>
      <c r="T19" s="79">
        <v>35582.03</v>
      </c>
      <c r="U19" s="80" t="s">
        <v>24</v>
      </c>
      <c r="V19" s="84">
        <f t="shared" si="1"/>
        <v>1986.9903671645959</v>
      </c>
      <c r="W19" s="70">
        <v>46014</v>
      </c>
      <c r="X19" s="6" t="s">
        <v>437</v>
      </c>
      <c r="Y19" s="80" t="s">
        <v>178</v>
      </c>
      <c r="Z19" s="80" t="s">
        <v>121</v>
      </c>
      <c r="AA19" s="80" t="s">
        <v>122</v>
      </c>
      <c r="AB19" s="76" t="s">
        <v>539</v>
      </c>
      <c r="AC19" s="76" t="s">
        <v>540</v>
      </c>
      <c r="AD19" s="76" t="s">
        <v>25</v>
      </c>
      <c r="AE19" s="76">
        <v>67180000</v>
      </c>
      <c r="AF19" s="76" t="s">
        <v>96</v>
      </c>
      <c r="AG19" s="82"/>
      <c r="AH19" s="60"/>
      <c r="AI19" s="75" t="s">
        <v>112</v>
      </c>
      <c r="AJ19" s="6" t="s">
        <v>103</v>
      </c>
      <c r="AK19" s="81">
        <v>0</v>
      </c>
      <c r="AL19" s="205" t="s">
        <v>103</v>
      </c>
      <c r="AM19" s="169" t="s">
        <v>3706</v>
      </c>
      <c r="AN19" s="6"/>
      <c r="AO19" s="120"/>
    </row>
    <row r="20" spans="1:41" s="83" customFormat="1" ht="15" customHeight="1">
      <c r="A20" s="75" t="s">
        <v>112</v>
      </c>
      <c r="B20" s="6" t="s">
        <v>93</v>
      </c>
      <c r="C20" s="76">
        <v>19</v>
      </c>
      <c r="D20" s="76" t="s">
        <v>98</v>
      </c>
      <c r="E20" s="6" t="s">
        <v>2136</v>
      </c>
      <c r="F20" s="6" t="str">
        <f t="shared" si="0"/>
        <v>BrokerRM-M-466-SI25-M19-B</v>
      </c>
      <c r="G20" s="97" t="s">
        <v>377</v>
      </c>
      <c r="H20" s="95" t="s">
        <v>300</v>
      </c>
      <c r="I20" s="6" t="s">
        <v>584</v>
      </c>
      <c r="J20" s="92">
        <v>46003</v>
      </c>
      <c r="K20" s="92" t="s">
        <v>439</v>
      </c>
      <c r="L20" s="88" t="s">
        <v>440</v>
      </c>
      <c r="M20" s="78" t="s">
        <v>117</v>
      </c>
      <c r="N20" s="6" t="s">
        <v>441</v>
      </c>
      <c r="O20" s="71">
        <v>0</v>
      </c>
      <c r="P20" s="71">
        <v>7134</v>
      </c>
      <c r="Q20" s="79">
        <v>0</v>
      </c>
      <c r="R20" s="79">
        <v>0</v>
      </c>
      <c r="S20" s="71">
        <v>0</v>
      </c>
      <c r="T20" s="79">
        <v>7134</v>
      </c>
      <c r="U20" s="80" t="s">
        <v>24</v>
      </c>
      <c r="V20" s="84">
        <f t="shared" si="1"/>
        <v>398.38056680161947</v>
      </c>
      <c r="W20" s="70" t="s">
        <v>523</v>
      </c>
      <c r="X20" s="6" t="s">
        <v>437</v>
      </c>
      <c r="Y20" s="80" t="s">
        <v>129</v>
      </c>
      <c r="Z20" s="80" t="s">
        <v>239</v>
      </c>
      <c r="AA20" s="80" t="s">
        <v>122</v>
      </c>
      <c r="AB20" s="76" t="s">
        <v>539</v>
      </c>
      <c r="AC20" s="76" t="s">
        <v>540</v>
      </c>
      <c r="AD20" s="76" t="s">
        <v>174</v>
      </c>
      <c r="AE20" s="76" t="s">
        <v>546</v>
      </c>
      <c r="AF20" s="76" t="s">
        <v>412</v>
      </c>
      <c r="AG20" s="82"/>
      <c r="AH20" s="60"/>
      <c r="AI20" s="75" t="s">
        <v>112</v>
      </c>
      <c r="AJ20" s="6" t="s">
        <v>103</v>
      </c>
      <c r="AK20" s="81">
        <v>0</v>
      </c>
      <c r="AL20" s="205" t="s">
        <v>103</v>
      </c>
      <c r="AM20" s="169"/>
      <c r="AN20" s="6"/>
      <c r="AO20" s="120"/>
    </row>
    <row r="21" spans="1:41" s="83" customFormat="1" ht="15" customHeight="1">
      <c r="A21" s="75" t="s">
        <v>112</v>
      </c>
      <c r="B21" s="6" t="s">
        <v>93</v>
      </c>
      <c r="C21" s="76">
        <v>20</v>
      </c>
      <c r="D21" s="76" t="s">
        <v>98</v>
      </c>
      <c r="E21" s="6" t="s">
        <v>2136</v>
      </c>
      <c r="F21" s="6" t="str">
        <f t="shared" si="0"/>
        <v>BrokerRM-M-487-SI25-M19-B</v>
      </c>
      <c r="G21" s="97" t="s">
        <v>378</v>
      </c>
      <c r="H21" s="95" t="s">
        <v>301</v>
      </c>
      <c r="I21" s="6" t="s">
        <v>584</v>
      </c>
      <c r="J21" s="92">
        <v>46003</v>
      </c>
      <c r="K21" s="92" t="s">
        <v>442</v>
      </c>
      <c r="L21" s="88" t="s">
        <v>443</v>
      </c>
      <c r="M21" s="78" t="s">
        <v>117</v>
      </c>
      <c r="N21" s="6" t="s">
        <v>444</v>
      </c>
      <c r="O21" s="71">
        <v>0</v>
      </c>
      <c r="P21" s="71">
        <v>11671.42</v>
      </c>
      <c r="Q21" s="79">
        <v>3631.63</v>
      </c>
      <c r="R21" s="79">
        <v>581.07000000000005</v>
      </c>
      <c r="S21" s="71">
        <v>0</v>
      </c>
      <c r="T21" s="79">
        <v>15884.12</v>
      </c>
      <c r="U21" s="80" t="s">
        <v>24</v>
      </c>
      <c r="V21" s="84">
        <f t="shared" si="1"/>
        <v>887.00935362278381</v>
      </c>
      <c r="W21" s="89" t="s">
        <v>523</v>
      </c>
      <c r="X21" s="85" t="s">
        <v>437</v>
      </c>
      <c r="Y21" s="85" t="s">
        <v>129</v>
      </c>
      <c r="Z21" s="85" t="s">
        <v>239</v>
      </c>
      <c r="AA21" s="80" t="s">
        <v>122</v>
      </c>
      <c r="AB21" s="76" t="s">
        <v>539</v>
      </c>
      <c r="AC21" s="76" t="s">
        <v>540</v>
      </c>
      <c r="AD21" s="76" t="s">
        <v>174</v>
      </c>
      <c r="AE21" s="76" t="s">
        <v>546</v>
      </c>
      <c r="AF21" s="76" t="s">
        <v>96</v>
      </c>
      <c r="AG21" s="82"/>
      <c r="AH21" s="60"/>
      <c r="AI21" s="75" t="s">
        <v>112</v>
      </c>
      <c r="AJ21" s="6" t="s">
        <v>103</v>
      </c>
      <c r="AK21" s="81">
        <v>0</v>
      </c>
      <c r="AL21" s="205" t="s">
        <v>103</v>
      </c>
      <c r="AM21" s="169"/>
      <c r="AN21" s="6"/>
      <c r="AO21" s="120"/>
    </row>
    <row r="22" spans="1:41" s="83" customFormat="1" ht="15" customHeight="1">
      <c r="A22" s="75" t="s">
        <v>112</v>
      </c>
      <c r="B22" s="6" t="s">
        <v>93</v>
      </c>
      <c r="C22" s="76">
        <v>21</v>
      </c>
      <c r="D22" s="76" t="s">
        <v>98</v>
      </c>
      <c r="E22" s="6" t="s">
        <v>2136</v>
      </c>
      <c r="F22" s="6" t="str">
        <f t="shared" si="0"/>
        <v>BrokerRM-M-485-SI25-M19-B</v>
      </c>
      <c r="G22" s="97" t="s">
        <v>379</v>
      </c>
      <c r="H22" s="95" t="s">
        <v>310</v>
      </c>
      <c r="I22" s="6" t="s">
        <v>584</v>
      </c>
      <c r="J22" s="92">
        <v>46003</v>
      </c>
      <c r="K22" s="92" t="s">
        <v>445</v>
      </c>
      <c r="L22" s="88" t="s">
        <v>446</v>
      </c>
      <c r="M22" s="78" t="s">
        <v>447</v>
      </c>
      <c r="N22" s="80" t="s">
        <v>448</v>
      </c>
      <c r="O22" s="71">
        <v>0</v>
      </c>
      <c r="P22" s="71">
        <v>14542.42</v>
      </c>
      <c r="Q22" s="79">
        <v>5014.41</v>
      </c>
      <c r="R22" s="79">
        <v>802.31</v>
      </c>
      <c r="S22" s="71">
        <v>0</v>
      </c>
      <c r="T22" s="79">
        <v>20359.14</v>
      </c>
      <c r="U22" s="80" t="s">
        <v>24</v>
      </c>
      <c r="V22" s="84">
        <f t="shared" si="1"/>
        <v>1136.9057657406115</v>
      </c>
      <c r="W22" s="89" t="s">
        <v>523</v>
      </c>
      <c r="X22" s="85" t="s">
        <v>437</v>
      </c>
      <c r="Y22" s="85" t="s">
        <v>129</v>
      </c>
      <c r="Z22" s="85" t="s">
        <v>239</v>
      </c>
      <c r="AA22" s="80" t="s">
        <v>122</v>
      </c>
      <c r="AB22" s="76" t="s">
        <v>539</v>
      </c>
      <c r="AC22" s="76" t="s">
        <v>540</v>
      </c>
      <c r="AD22" s="76" t="s">
        <v>174</v>
      </c>
      <c r="AE22" s="76" t="s">
        <v>546</v>
      </c>
      <c r="AF22" s="76" t="s">
        <v>96</v>
      </c>
      <c r="AG22" s="82"/>
      <c r="AH22" s="60"/>
      <c r="AI22" s="75" t="s">
        <v>112</v>
      </c>
      <c r="AJ22" s="6" t="s">
        <v>103</v>
      </c>
      <c r="AK22" s="81">
        <v>0</v>
      </c>
      <c r="AL22" s="205" t="s">
        <v>103</v>
      </c>
      <c r="AM22" s="169"/>
      <c r="AN22" s="6"/>
      <c r="AO22" s="120"/>
    </row>
    <row r="23" spans="1:41" s="83" customFormat="1" ht="15" customHeight="1">
      <c r="A23" s="75" t="s">
        <v>112</v>
      </c>
      <c r="B23" s="6" t="s">
        <v>93</v>
      </c>
      <c r="C23" s="76">
        <v>22</v>
      </c>
      <c r="D23" s="76" t="s">
        <v>98</v>
      </c>
      <c r="E23" s="6" t="s">
        <v>2136</v>
      </c>
      <c r="F23" s="6" t="str">
        <f t="shared" si="0"/>
        <v>BrokerRM-M-489-SI25-M19-B</v>
      </c>
      <c r="G23" s="97" t="s">
        <v>380</v>
      </c>
      <c r="H23" s="95" t="s">
        <v>311</v>
      </c>
      <c r="I23" s="6" t="s">
        <v>584</v>
      </c>
      <c r="J23" s="92">
        <v>46003</v>
      </c>
      <c r="K23" s="92" t="s">
        <v>449</v>
      </c>
      <c r="L23" s="91" t="s">
        <v>450</v>
      </c>
      <c r="M23" s="80" t="s">
        <v>447</v>
      </c>
      <c r="N23" s="80" t="s">
        <v>451</v>
      </c>
      <c r="O23" s="71">
        <v>0</v>
      </c>
      <c r="P23" s="71">
        <v>13874.37</v>
      </c>
      <c r="Q23" s="79">
        <v>6110.48</v>
      </c>
      <c r="R23" s="79">
        <v>977.68</v>
      </c>
      <c r="S23" s="71">
        <v>0</v>
      </c>
      <c r="T23" s="79">
        <v>20962.53</v>
      </c>
      <c r="U23" s="80" t="s">
        <v>24</v>
      </c>
      <c r="V23" s="84">
        <f t="shared" si="1"/>
        <v>1170.600586346503</v>
      </c>
      <c r="W23" s="70" t="s">
        <v>523</v>
      </c>
      <c r="X23" s="6" t="s">
        <v>524</v>
      </c>
      <c r="Y23" s="80" t="s">
        <v>129</v>
      </c>
      <c r="Z23" s="80" t="s">
        <v>239</v>
      </c>
      <c r="AA23" s="80" t="s">
        <v>122</v>
      </c>
      <c r="AB23" s="76" t="s">
        <v>539</v>
      </c>
      <c r="AC23" s="76" t="s">
        <v>540</v>
      </c>
      <c r="AD23" s="76" t="s">
        <v>174</v>
      </c>
      <c r="AE23" s="76" t="s">
        <v>546</v>
      </c>
      <c r="AF23" s="76" t="s">
        <v>96</v>
      </c>
      <c r="AG23" s="82"/>
      <c r="AH23" s="60"/>
      <c r="AI23" s="75" t="s">
        <v>112</v>
      </c>
      <c r="AJ23" s="6" t="s">
        <v>103</v>
      </c>
      <c r="AK23" s="81">
        <v>0</v>
      </c>
      <c r="AL23" s="205" t="s">
        <v>103</v>
      </c>
      <c r="AM23" s="169"/>
      <c r="AN23" s="6"/>
      <c r="AO23" s="120"/>
    </row>
    <row r="24" spans="1:41" s="83" customFormat="1" ht="15" customHeight="1">
      <c r="A24" s="75" t="s">
        <v>112</v>
      </c>
      <c r="B24" s="6" t="s">
        <v>93</v>
      </c>
      <c r="C24" s="76">
        <v>23</v>
      </c>
      <c r="D24" s="76" t="s">
        <v>98</v>
      </c>
      <c r="E24" s="6" t="s">
        <v>2136</v>
      </c>
      <c r="F24" s="6" t="str">
        <f t="shared" si="0"/>
        <v>BrokerRM-M-479-SI25-M19-B</v>
      </c>
      <c r="G24" s="97" t="s">
        <v>315</v>
      </c>
      <c r="H24" s="95" t="s">
        <v>314</v>
      </c>
      <c r="I24" s="6" t="s">
        <v>584</v>
      </c>
      <c r="J24" s="92">
        <v>46003</v>
      </c>
      <c r="K24" s="92" t="s">
        <v>452</v>
      </c>
      <c r="L24" s="77" t="s">
        <v>453</v>
      </c>
      <c r="M24" s="80" t="s">
        <v>447</v>
      </c>
      <c r="N24" s="80" t="s">
        <v>454</v>
      </c>
      <c r="O24" s="71">
        <v>0</v>
      </c>
      <c r="P24" s="71">
        <v>23759.85</v>
      </c>
      <c r="Q24" s="79">
        <v>3169.12</v>
      </c>
      <c r="R24" s="79">
        <v>507.05</v>
      </c>
      <c r="S24" s="71">
        <v>0</v>
      </c>
      <c r="T24" s="79">
        <v>27436.02</v>
      </c>
      <c r="U24" s="80" t="s">
        <v>24</v>
      </c>
      <c r="V24" s="84">
        <f t="shared" si="1"/>
        <v>1532.0966075666622</v>
      </c>
      <c r="W24" s="70" t="s">
        <v>523</v>
      </c>
      <c r="X24" s="80" t="s">
        <v>524</v>
      </c>
      <c r="Y24" s="80" t="s">
        <v>129</v>
      </c>
      <c r="Z24" s="80" t="s">
        <v>239</v>
      </c>
      <c r="AA24" s="80" t="s">
        <v>122</v>
      </c>
      <c r="AB24" s="76" t="s">
        <v>539</v>
      </c>
      <c r="AC24" s="76" t="s">
        <v>540</v>
      </c>
      <c r="AD24" s="76" t="s">
        <v>174</v>
      </c>
      <c r="AE24" s="76" t="s">
        <v>546</v>
      </c>
      <c r="AF24" s="76" t="s">
        <v>96</v>
      </c>
      <c r="AG24" s="82"/>
      <c r="AH24" s="60"/>
      <c r="AI24" s="75" t="s">
        <v>112</v>
      </c>
      <c r="AJ24" s="6" t="s">
        <v>103</v>
      </c>
      <c r="AK24" s="81">
        <v>0</v>
      </c>
      <c r="AL24" s="205" t="s">
        <v>103</v>
      </c>
      <c r="AM24" s="169"/>
      <c r="AN24" s="6"/>
      <c r="AO24" s="120"/>
    </row>
    <row r="25" spans="1:41" s="83" customFormat="1" ht="15" customHeight="1">
      <c r="A25" s="75" t="s">
        <v>112</v>
      </c>
      <c r="B25" s="6" t="s">
        <v>93</v>
      </c>
      <c r="C25" s="76">
        <v>24</v>
      </c>
      <c r="D25" s="76" t="s">
        <v>98</v>
      </c>
      <c r="E25" s="6" t="s">
        <v>2136</v>
      </c>
      <c r="F25" s="6" t="str">
        <f t="shared" si="0"/>
        <v>BrokerRM-M-480-SI25-M19-B</v>
      </c>
      <c r="G25" s="97" t="s">
        <v>313</v>
      </c>
      <c r="H25" s="95" t="s">
        <v>312</v>
      </c>
      <c r="I25" s="6" t="s">
        <v>584</v>
      </c>
      <c r="J25" s="92">
        <v>46003</v>
      </c>
      <c r="K25" s="95" t="s">
        <v>455</v>
      </c>
      <c r="L25" s="72" t="s">
        <v>456</v>
      </c>
      <c r="M25" s="80" t="s">
        <v>117</v>
      </c>
      <c r="N25" s="80" t="s">
        <v>457</v>
      </c>
      <c r="O25" s="71">
        <v>0</v>
      </c>
      <c r="P25" s="71">
        <v>23165.93</v>
      </c>
      <c r="Q25" s="79">
        <v>3664.47</v>
      </c>
      <c r="R25" s="79">
        <v>586.30999999999995</v>
      </c>
      <c r="S25" s="71">
        <v>0</v>
      </c>
      <c r="T25" s="79">
        <v>27416.71</v>
      </c>
      <c r="U25" s="80" t="s">
        <v>24</v>
      </c>
      <c r="V25" s="84">
        <f t="shared" si="1"/>
        <v>1531.0182884266369</v>
      </c>
      <c r="W25" s="89" t="s">
        <v>523</v>
      </c>
      <c r="X25" s="87" t="s">
        <v>437</v>
      </c>
      <c r="Y25" s="85" t="s">
        <v>129</v>
      </c>
      <c r="Z25" s="85" t="s">
        <v>239</v>
      </c>
      <c r="AA25" s="85" t="s">
        <v>122</v>
      </c>
      <c r="AB25" s="76" t="s">
        <v>539</v>
      </c>
      <c r="AC25" s="76" t="s">
        <v>540</v>
      </c>
      <c r="AD25" s="76" t="s">
        <v>174</v>
      </c>
      <c r="AE25" s="76" t="s">
        <v>546</v>
      </c>
      <c r="AF25" s="76" t="s">
        <v>96</v>
      </c>
      <c r="AG25" s="75"/>
      <c r="AH25" s="60"/>
      <c r="AI25" s="75" t="s">
        <v>112</v>
      </c>
      <c r="AJ25" s="6" t="s">
        <v>103</v>
      </c>
      <c r="AK25" s="81">
        <v>0</v>
      </c>
      <c r="AL25" s="205" t="s">
        <v>103</v>
      </c>
      <c r="AM25" s="169"/>
      <c r="AN25" s="6"/>
      <c r="AO25" s="120"/>
    </row>
    <row r="26" spans="1:41" s="83" customFormat="1" ht="15" customHeight="1">
      <c r="A26" s="75" t="s">
        <v>112</v>
      </c>
      <c r="B26" s="6" t="s">
        <v>93</v>
      </c>
      <c r="C26" s="76">
        <v>25</v>
      </c>
      <c r="D26" s="76" t="s">
        <v>98</v>
      </c>
      <c r="E26" s="6" t="s">
        <v>2136</v>
      </c>
      <c r="F26" s="6" t="str">
        <f t="shared" si="0"/>
        <v>BrokerRM-M-492-SI25-M19-B</v>
      </c>
      <c r="G26" s="97" t="s">
        <v>309</v>
      </c>
      <c r="H26" s="95" t="s">
        <v>308</v>
      </c>
      <c r="I26" s="6" t="s">
        <v>584</v>
      </c>
      <c r="J26" s="92">
        <v>46003</v>
      </c>
      <c r="K26" s="95" t="s">
        <v>458</v>
      </c>
      <c r="L26" s="72" t="s">
        <v>459</v>
      </c>
      <c r="M26" s="80" t="s">
        <v>447</v>
      </c>
      <c r="N26" s="80" t="s">
        <v>460</v>
      </c>
      <c r="O26" s="71">
        <v>0</v>
      </c>
      <c r="P26" s="71">
        <v>15672.47</v>
      </c>
      <c r="Q26" s="79">
        <v>3544.16</v>
      </c>
      <c r="R26" s="79">
        <v>567.05999999999995</v>
      </c>
      <c r="S26" s="71">
        <v>0</v>
      </c>
      <c r="T26" s="79">
        <v>19783.689999999999</v>
      </c>
      <c r="U26" s="80" t="s">
        <v>24</v>
      </c>
      <c r="V26" s="84">
        <f t="shared" si="1"/>
        <v>1104.7711852575737</v>
      </c>
      <c r="W26" s="89" t="s">
        <v>523</v>
      </c>
      <c r="X26" s="87" t="s">
        <v>437</v>
      </c>
      <c r="Y26" s="85" t="s">
        <v>129</v>
      </c>
      <c r="Z26" s="85" t="s">
        <v>239</v>
      </c>
      <c r="AA26" s="85" t="s">
        <v>122</v>
      </c>
      <c r="AB26" s="76" t="s">
        <v>539</v>
      </c>
      <c r="AC26" s="76" t="s">
        <v>540</v>
      </c>
      <c r="AD26" s="76" t="s">
        <v>174</v>
      </c>
      <c r="AE26" s="76" t="s">
        <v>546</v>
      </c>
      <c r="AF26" s="76" t="s">
        <v>96</v>
      </c>
      <c r="AG26" s="82"/>
      <c r="AH26" s="60"/>
      <c r="AI26" s="75" t="s">
        <v>112</v>
      </c>
      <c r="AJ26" s="6" t="s">
        <v>103</v>
      </c>
      <c r="AK26" s="81">
        <v>0</v>
      </c>
      <c r="AL26" s="205" t="s">
        <v>103</v>
      </c>
      <c r="AM26" s="169"/>
      <c r="AN26" s="6"/>
      <c r="AO26" s="120"/>
    </row>
    <row r="27" spans="1:41" s="83" customFormat="1" ht="15" customHeight="1">
      <c r="A27" s="75" t="s">
        <v>112</v>
      </c>
      <c r="B27" s="6" t="s">
        <v>93</v>
      </c>
      <c r="C27" s="76">
        <v>26</v>
      </c>
      <c r="D27" s="76" t="s">
        <v>98</v>
      </c>
      <c r="E27" s="6" t="s">
        <v>2136</v>
      </c>
      <c r="F27" s="6" t="str">
        <f t="shared" si="0"/>
        <v>BrokerRM-M-491-SI25-M19-B</v>
      </c>
      <c r="G27" s="97" t="s">
        <v>305</v>
      </c>
      <c r="H27" s="95" t="s">
        <v>304</v>
      </c>
      <c r="I27" s="6" t="s">
        <v>584</v>
      </c>
      <c r="J27" s="92">
        <v>46003</v>
      </c>
      <c r="K27" s="95" t="s">
        <v>461</v>
      </c>
      <c r="L27" s="72" t="s">
        <v>462</v>
      </c>
      <c r="M27" s="80" t="s">
        <v>463</v>
      </c>
      <c r="N27" s="80" t="s">
        <v>464</v>
      </c>
      <c r="O27" s="71">
        <v>0</v>
      </c>
      <c r="P27" s="71">
        <v>15375.51</v>
      </c>
      <c r="Q27" s="79">
        <v>3248.84</v>
      </c>
      <c r="R27" s="79">
        <v>519.80999999999995</v>
      </c>
      <c r="S27" s="71">
        <v>0</v>
      </c>
      <c r="T27" s="79">
        <v>19144.16</v>
      </c>
      <c r="U27" s="80" t="s">
        <v>24</v>
      </c>
      <c r="V27" s="84">
        <f t="shared" si="1"/>
        <v>1069.0582158313557</v>
      </c>
      <c r="W27" s="89" t="s">
        <v>523</v>
      </c>
      <c r="X27" s="87" t="s">
        <v>525</v>
      </c>
      <c r="Y27" s="85" t="s">
        <v>129</v>
      </c>
      <c r="Z27" s="85" t="s">
        <v>239</v>
      </c>
      <c r="AA27" s="85" t="s">
        <v>122</v>
      </c>
      <c r="AB27" s="76" t="s">
        <v>539</v>
      </c>
      <c r="AC27" s="76" t="s">
        <v>540</v>
      </c>
      <c r="AD27" s="76" t="s">
        <v>174</v>
      </c>
      <c r="AE27" s="76" t="s">
        <v>546</v>
      </c>
      <c r="AF27" s="76" t="s">
        <v>96</v>
      </c>
      <c r="AG27" s="75"/>
      <c r="AH27" s="60"/>
      <c r="AI27" s="75" t="s">
        <v>112</v>
      </c>
      <c r="AJ27" s="6" t="s">
        <v>103</v>
      </c>
      <c r="AK27" s="81">
        <v>0</v>
      </c>
      <c r="AL27" s="205" t="s">
        <v>103</v>
      </c>
      <c r="AM27" s="169"/>
      <c r="AN27" s="6"/>
      <c r="AO27" s="120"/>
    </row>
    <row r="28" spans="1:41" s="83" customFormat="1" ht="15" customHeight="1">
      <c r="A28" s="75" t="s">
        <v>112</v>
      </c>
      <c r="B28" s="6" t="s">
        <v>93</v>
      </c>
      <c r="C28" s="76">
        <v>27</v>
      </c>
      <c r="D28" s="76" t="s">
        <v>98</v>
      </c>
      <c r="E28" s="6" t="s">
        <v>2136</v>
      </c>
      <c r="F28" s="6" t="str">
        <f t="shared" si="0"/>
        <v>BrokerRM-M-478-SI25-M19-B</v>
      </c>
      <c r="G28" s="97" t="s">
        <v>317</v>
      </c>
      <c r="H28" s="95" t="s">
        <v>316</v>
      </c>
      <c r="I28" s="6" t="s">
        <v>584</v>
      </c>
      <c r="J28" s="92">
        <v>46003</v>
      </c>
      <c r="K28" s="95" t="s">
        <v>465</v>
      </c>
      <c r="L28" s="72" t="s">
        <v>466</v>
      </c>
      <c r="M28" s="80" t="s">
        <v>117</v>
      </c>
      <c r="N28" s="80" t="s">
        <v>467</v>
      </c>
      <c r="O28" s="71">
        <v>0</v>
      </c>
      <c r="P28" s="71">
        <v>33390.57</v>
      </c>
      <c r="Q28" s="79">
        <v>5128.66</v>
      </c>
      <c r="R28" s="79">
        <v>820.58</v>
      </c>
      <c r="S28" s="71">
        <v>0</v>
      </c>
      <c r="T28" s="79">
        <v>39339.81</v>
      </c>
      <c r="U28" s="80" t="s">
        <v>24</v>
      </c>
      <c r="V28" s="84">
        <f t="shared" si="1"/>
        <v>2196.8342873097863</v>
      </c>
      <c r="W28" s="89" t="s">
        <v>523</v>
      </c>
      <c r="X28" s="87" t="s">
        <v>525</v>
      </c>
      <c r="Y28" s="85" t="s">
        <v>129</v>
      </c>
      <c r="Z28" s="85" t="s">
        <v>239</v>
      </c>
      <c r="AA28" s="85" t="s">
        <v>122</v>
      </c>
      <c r="AB28" s="76" t="s">
        <v>539</v>
      </c>
      <c r="AC28" s="76" t="s">
        <v>540</v>
      </c>
      <c r="AD28" s="76" t="s">
        <v>174</v>
      </c>
      <c r="AE28" s="76" t="s">
        <v>546</v>
      </c>
      <c r="AF28" s="76" t="s">
        <v>96</v>
      </c>
      <c r="AG28" s="75"/>
      <c r="AH28" s="60"/>
      <c r="AI28" s="75" t="s">
        <v>112</v>
      </c>
      <c r="AJ28" s="6" t="s">
        <v>103</v>
      </c>
      <c r="AK28" s="81">
        <v>0</v>
      </c>
      <c r="AL28" s="205" t="s">
        <v>103</v>
      </c>
      <c r="AM28" s="169"/>
      <c r="AN28" s="6"/>
      <c r="AO28" s="120"/>
    </row>
    <row r="29" spans="1:41" s="83" customFormat="1" ht="15" customHeight="1">
      <c r="A29" s="75" t="s">
        <v>112</v>
      </c>
      <c r="B29" s="6" t="s">
        <v>93</v>
      </c>
      <c r="C29" s="76">
        <v>28</v>
      </c>
      <c r="D29" s="76" t="s">
        <v>98</v>
      </c>
      <c r="E29" s="6" t="s">
        <v>2136</v>
      </c>
      <c r="F29" s="6" t="str">
        <f t="shared" si="0"/>
        <v>BrokerRM-M-488-SI25-M19-B</v>
      </c>
      <c r="G29" s="97" t="s">
        <v>307</v>
      </c>
      <c r="H29" s="95" t="s">
        <v>306</v>
      </c>
      <c r="I29" s="6" t="s">
        <v>584</v>
      </c>
      <c r="J29" s="92">
        <v>46003</v>
      </c>
      <c r="K29" s="95" t="s">
        <v>468</v>
      </c>
      <c r="L29" s="72" t="s">
        <v>469</v>
      </c>
      <c r="M29" s="80" t="s">
        <v>447</v>
      </c>
      <c r="N29" s="80" t="s">
        <v>470</v>
      </c>
      <c r="O29" s="71">
        <v>0</v>
      </c>
      <c r="P29" s="71">
        <v>11671.42</v>
      </c>
      <c r="Q29" s="79">
        <v>6693.5</v>
      </c>
      <c r="R29" s="79">
        <v>1070.96</v>
      </c>
      <c r="S29" s="71">
        <v>0</v>
      </c>
      <c r="T29" s="79">
        <v>19435.88</v>
      </c>
      <c r="U29" s="80" t="s">
        <v>24</v>
      </c>
      <c r="V29" s="84">
        <f t="shared" si="1"/>
        <v>1085.3485969565825</v>
      </c>
      <c r="W29" s="89" t="s">
        <v>523</v>
      </c>
      <c r="X29" s="87" t="s">
        <v>437</v>
      </c>
      <c r="Y29" s="85" t="s">
        <v>129</v>
      </c>
      <c r="Z29" s="85" t="s">
        <v>239</v>
      </c>
      <c r="AA29" s="85" t="s">
        <v>122</v>
      </c>
      <c r="AB29" s="76" t="s">
        <v>539</v>
      </c>
      <c r="AC29" s="76" t="s">
        <v>540</v>
      </c>
      <c r="AD29" s="76" t="s">
        <v>174</v>
      </c>
      <c r="AE29" s="76" t="s">
        <v>546</v>
      </c>
      <c r="AF29" s="76" t="s">
        <v>96</v>
      </c>
      <c r="AG29" s="75"/>
      <c r="AH29" s="60"/>
      <c r="AI29" s="75" t="s">
        <v>112</v>
      </c>
      <c r="AJ29" s="6" t="s">
        <v>103</v>
      </c>
      <c r="AK29" s="81">
        <v>0</v>
      </c>
      <c r="AL29" s="205" t="s">
        <v>103</v>
      </c>
      <c r="AM29" s="169"/>
      <c r="AN29" s="6"/>
      <c r="AO29" s="120"/>
    </row>
    <row r="30" spans="1:41" s="83" customFormat="1" ht="15" customHeight="1">
      <c r="A30" s="75" t="s">
        <v>112</v>
      </c>
      <c r="B30" s="6" t="s">
        <v>93</v>
      </c>
      <c r="C30" s="76">
        <v>29</v>
      </c>
      <c r="D30" s="76" t="s">
        <v>98</v>
      </c>
      <c r="E30" s="6" t="s">
        <v>2136</v>
      </c>
      <c r="F30" s="6" t="str">
        <f t="shared" si="0"/>
        <v>BrokerRM-M-490-SI25-M19-B</v>
      </c>
      <c r="G30" s="97" t="s">
        <v>303</v>
      </c>
      <c r="H30" s="95" t="s">
        <v>302</v>
      </c>
      <c r="I30" s="6" t="s">
        <v>584</v>
      </c>
      <c r="J30" s="92">
        <v>46003</v>
      </c>
      <c r="K30" s="95" t="s">
        <v>471</v>
      </c>
      <c r="L30" s="73" t="s">
        <v>472</v>
      </c>
      <c r="M30" s="73" t="s">
        <v>117</v>
      </c>
      <c r="N30" s="73" t="s">
        <v>473</v>
      </c>
      <c r="O30" s="71">
        <v>0</v>
      </c>
      <c r="P30" s="71">
        <v>12430.27</v>
      </c>
      <c r="Q30" s="79">
        <v>4920.08</v>
      </c>
      <c r="R30" s="79">
        <v>787.21</v>
      </c>
      <c r="S30" s="71">
        <v>0</v>
      </c>
      <c r="T30" s="79">
        <v>18137.560000000001</v>
      </c>
      <c r="U30" s="80" t="s">
        <v>24</v>
      </c>
      <c r="V30" s="84">
        <f t="shared" si="1"/>
        <v>1012.8471310903254</v>
      </c>
      <c r="W30" s="89" t="s">
        <v>523</v>
      </c>
      <c r="X30" s="87" t="s">
        <v>437</v>
      </c>
      <c r="Y30" s="85" t="s">
        <v>129</v>
      </c>
      <c r="Z30" s="85" t="s">
        <v>239</v>
      </c>
      <c r="AA30" s="85" t="s">
        <v>122</v>
      </c>
      <c r="AB30" s="76" t="s">
        <v>539</v>
      </c>
      <c r="AC30" s="76" t="s">
        <v>540</v>
      </c>
      <c r="AD30" s="76" t="s">
        <v>174</v>
      </c>
      <c r="AE30" s="76" t="s">
        <v>546</v>
      </c>
      <c r="AF30" s="76" t="s">
        <v>96</v>
      </c>
      <c r="AG30" s="75"/>
      <c r="AH30" s="60"/>
      <c r="AI30" s="75" t="s">
        <v>112</v>
      </c>
      <c r="AJ30" s="6" t="s">
        <v>103</v>
      </c>
      <c r="AK30" s="81">
        <v>0</v>
      </c>
      <c r="AL30" s="205" t="s">
        <v>103</v>
      </c>
      <c r="AM30" s="169"/>
      <c r="AN30" s="6"/>
      <c r="AO30" s="120"/>
    </row>
    <row r="31" spans="1:41" s="83" customFormat="1" ht="15" customHeight="1">
      <c r="A31" s="75" t="s">
        <v>112</v>
      </c>
      <c r="B31" s="6" t="s">
        <v>93</v>
      </c>
      <c r="C31" s="76">
        <v>30</v>
      </c>
      <c r="D31" s="76" t="s">
        <v>98</v>
      </c>
      <c r="E31" s="6" t="s">
        <v>2136</v>
      </c>
      <c r="F31" s="6" t="str">
        <f t="shared" si="0"/>
        <v>BrokerRM-M-488-SI25-M19-B</v>
      </c>
      <c r="G31" s="97" t="s">
        <v>307</v>
      </c>
      <c r="H31" s="95" t="s">
        <v>318</v>
      </c>
      <c r="I31" s="6" t="s">
        <v>584</v>
      </c>
      <c r="J31" s="92">
        <v>46006</v>
      </c>
      <c r="K31" s="95" t="s">
        <v>474</v>
      </c>
      <c r="L31" s="73" t="s">
        <v>469</v>
      </c>
      <c r="M31" s="73" t="s">
        <v>447</v>
      </c>
      <c r="N31" s="73" t="s">
        <v>470</v>
      </c>
      <c r="O31" s="71">
        <v>0</v>
      </c>
      <c r="P31" s="71">
        <v>0</v>
      </c>
      <c r="Q31" s="79">
        <v>1498.91</v>
      </c>
      <c r="R31" s="79">
        <v>239.83</v>
      </c>
      <c r="S31" s="71">
        <v>0</v>
      </c>
      <c r="T31" s="79">
        <v>1738.74</v>
      </c>
      <c r="U31" s="80" t="s">
        <v>24</v>
      </c>
      <c r="V31" s="84">
        <f t="shared" si="1"/>
        <v>97.095630322490578</v>
      </c>
      <c r="W31" s="89" t="s">
        <v>526</v>
      </c>
      <c r="X31" s="87" t="s">
        <v>437</v>
      </c>
      <c r="Y31" s="85" t="s">
        <v>129</v>
      </c>
      <c r="Z31" s="85" t="s">
        <v>239</v>
      </c>
      <c r="AA31" s="85" t="s">
        <v>122</v>
      </c>
      <c r="AB31" s="76" t="s">
        <v>539</v>
      </c>
      <c r="AC31" s="76" t="s">
        <v>540</v>
      </c>
      <c r="AD31" s="76" t="s">
        <v>174</v>
      </c>
      <c r="AE31" s="76" t="s">
        <v>546</v>
      </c>
      <c r="AF31" s="76" t="s">
        <v>96</v>
      </c>
      <c r="AG31" s="75"/>
      <c r="AH31" s="60"/>
      <c r="AI31" s="75" t="s">
        <v>112</v>
      </c>
      <c r="AJ31" s="6" t="s">
        <v>103</v>
      </c>
      <c r="AK31" s="81">
        <v>0</v>
      </c>
      <c r="AL31" s="205" t="s">
        <v>103</v>
      </c>
      <c r="AM31" s="169"/>
      <c r="AN31" s="6"/>
      <c r="AO31" s="120"/>
    </row>
    <row r="32" spans="1:41" s="83" customFormat="1" ht="15" customHeight="1">
      <c r="A32" s="75" t="s">
        <v>112</v>
      </c>
      <c r="B32" s="6" t="s">
        <v>93</v>
      </c>
      <c r="C32" s="76">
        <v>31</v>
      </c>
      <c r="D32" s="76" t="s">
        <v>98</v>
      </c>
      <c r="E32" s="6" t="s">
        <v>2136</v>
      </c>
      <c r="F32" s="6" t="str">
        <f t="shared" si="0"/>
        <v>BrokerRM-M-500-SI25-M19-B</v>
      </c>
      <c r="G32" s="97" t="s">
        <v>322</v>
      </c>
      <c r="H32" s="95" t="s">
        <v>321</v>
      </c>
      <c r="I32" s="6" t="s">
        <v>584</v>
      </c>
      <c r="J32" s="92">
        <v>46007</v>
      </c>
      <c r="K32" s="95" t="s">
        <v>475</v>
      </c>
      <c r="L32" s="73" t="s">
        <v>476</v>
      </c>
      <c r="M32" s="73" t="s">
        <v>447</v>
      </c>
      <c r="N32" s="73" t="s">
        <v>477</v>
      </c>
      <c r="O32" s="71">
        <v>0</v>
      </c>
      <c r="P32" s="71">
        <v>11657.02</v>
      </c>
      <c r="Q32" s="79">
        <v>6556.87</v>
      </c>
      <c r="R32" s="79">
        <v>1049.0999999999999</v>
      </c>
      <c r="S32" s="71">
        <v>0</v>
      </c>
      <c r="T32" s="79">
        <v>19262.990000000002</v>
      </c>
      <c r="U32" s="80" t="s">
        <v>24</v>
      </c>
      <c r="V32" s="84">
        <f t="shared" si="1"/>
        <v>1075.6939829680302</v>
      </c>
      <c r="W32" s="78" t="s">
        <v>527</v>
      </c>
      <c r="X32" s="87" t="s">
        <v>437</v>
      </c>
      <c r="Y32" s="85" t="s">
        <v>129</v>
      </c>
      <c r="Z32" s="85" t="s">
        <v>239</v>
      </c>
      <c r="AA32" s="85" t="s">
        <v>122</v>
      </c>
      <c r="AB32" s="76" t="s">
        <v>539</v>
      </c>
      <c r="AC32" s="76" t="s">
        <v>540</v>
      </c>
      <c r="AD32" s="76" t="s">
        <v>174</v>
      </c>
      <c r="AE32" s="76" t="s">
        <v>546</v>
      </c>
      <c r="AF32" s="76" t="s">
        <v>96</v>
      </c>
      <c r="AG32" s="75"/>
      <c r="AH32" s="60"/>
      <c r="AI32" s="75" t="s">
        <v>112</v>
      </c>
      <c r="AJ32" s="6" t="s">
        <v>103</v>
      </c>
      <c r="AK32" s="81">
        <v>0</v>
      </c>
      <c r="AL32" s="205" t="s">
        <v>103</v>
      </c>
      <c r="AM32" s="169"/>
      <c r="AN32" s="6"/>
      <c r="AO32" s="120"/>
    </row>
    <row r="33" spans="1:41" s="83" customFormat="1" ht="15" customHeight="1">
      <c r="A33" s="75" t="s">
        <v>112</v>
      </c>
      <c r="B33" s="6" t="s">
        <v>93</v>
      </c>
      <c r="C33" s="76">
        <v>32</v>
      </c>
      <c r="D33" s="76" t="s">
        <v>98</v>
      </c>
      <c r="E33" s="6" t="s">
        <v>2136</v>
      </c>
      <c r="F33" s="6" t="str">
        <f t="shared" si="0"/>
        <v>BrokerRM-M-498-SI25-M19-B</v>
      </c>
      <c r="G33" s="97" t="s">
        <v>320</v>
      </c>
      <c r="H33" s="95" t="s">
        <v>319</v>
      </c>
      <c r="I33" s="6" t="s">
        <v>584</v>
      </c>
      <c r="J33" s="92">
        <v>46007</v>
      </c>
      <c r="K33" s="95" t="s">
        <v>478</v>
      </c>
      <c r="L33" s="73" t="s">
        <v>479</v>
      </c>
      <c r="M33" s="73" t="s">
        <v>447</v>
      </c>
      <c r="N33" s="73" t="s">
        <v>480</v>
      </c>
      <c r="O33" s="71">
        <v>0</v>
      </c>
      <c r="P33" s="71">
        <v>11657.02</v>
      </c>
      <c r="Q33" s="79">
        <v>3807.27</v>
      </c>
      <c r="R33" s="79">
        <v>609.16999999999996</v>
      </c>
      <c r="S33" s="71">
        <v>0</v>
      </c>
      <c r="T33" s="79">
        <v>16073.46</v>
      </c>
      <c r="U33" s="80" t="s">
        <v>24</v>
      </c>
      <c r="V33" s="84">
        <f t="shared" si="1"/>
        <v>897.58257713248645</v>
      </c>
      <c r="W33" s="78" t="s">
        <v>527</v>
      </c>
      <c r="X33" s="87" t="s">
        <v>437</v>
      </c>
      <c r="Y33" s="85" t="s">
        <v>129</v>
      </c>
      <c r="Z33" s="85" t="s">
        <v>239</v>
      </c>
      <c r="AA33" s="85" t="s">
        <v>122</v>
      </c>
      <c r="AB33" s="76" t="s">
        <v>539</v>
      </c>
      <c r="AC33" s="76" t="s">
        <v>540</v>
      </c>
      <c r="AD33" s="76" t="s">
        <v>174</v>
      </c>
      <c r="AE33" s="76" t="s">
        <v>546</v>
      </c>
      <c r="AF33" s="76" t="s">
        <v>96</v>
      </c>
      <c r="AG33" s="75"/>
      <c r="AH33" s="60"/>
      <c r="AI33" s="75" t="s">
        <v>112</v>
      </c>
      <c r="AJ33" s="6" t="s">
        <v>103</v>
      </c>
      <c r="AK33" s="81">
        <v>0</v>
      </c>
      <c r="AL33" s="205" t="s">
        <v>103</v>
      </c>
      <c r="AM33" s="169"/>
      <c r="AN33" s="6"/>
      <c r="AO33" s="120"/>
    </row>
    <row r="34" spans="1:41" s="83" customFormat="1" ht="15" customHeight="1">
      <c r="A34" s="75" t="s">
        <v>112</v>
      </c>
      <c r="B34" s="6" t="s">
        <v>93</v>
      </c>
      <c r="C34" s="76">
        <v>33</v>
      </c>
      <c r="D34" s="76" t="s">
        <v>98</v>
      </c>
      <c r="E34" s="6" t="s">
        <v>2136</v>
      </c>
      <c r="F34" s="6" t="str">
        <f t="shared" si="0"/>
        <v>BrokerRM-M-499-SI25-M19-B</v>
      </c>
      <c r="G34" s="97" t="s">
        <v>324</v>
      </c>
      <c r="H34" s="95" t="s">
        <v>323</v>
      </c>
      <c r="I34" s="6" t="s">
        <v>584</v>
      </c>
      <c r="J34" s="92">
        <v>46007</v>
      </c>
      <c r="K34" s="96" t="s">
        <v>481</v>
      </c>
      <c r="L34" s="80" t="s">
        <v>482</v>
      </c>
      <c r="M34" s="80" t="s">
        <v>117</v>
      </c>
      <c r="N34" s="6" t="s">
        <v>483</v>
      </c>
      <c r="O34" s="71">
        <v>0</v>
      </c>
      <c r="P34" s="71">
        <v>16557.439999999999</v>
      </c>
      <c r="Q34" s="79">
        <v>4125.47</v>
      </c>
      <c r="R34" s="79">
        <v>660.08</v>
      </c>
      <c r="S34" s="71">
        <v>0</v>
      </c>
      <c r="T34" s="79">
        <v>21342.99</v>
      </c>
      <c r="U34" s="80" t="s">
        <v>24</v>
      </c>
      <c r="V34" s="84">
        <f t="shared" si="1"/>
        <v>1191.8464330587744</v>
      </c>
      <c r="W34" s="86" t="s">
        <v>527</v>
      </c>
      <c r="X34" s="80" t="s">
        <v>437</v>
      </c>
      <c r="Y34" s="80" t="s">
        <v>129</v>
      </c>
      <c r="Z34" s="80" t="s">
        <v>239</v>
      </c>
      <c r="AA34" s="6" t="s">
        <v>122</v>
      </c>
      <c r="AB34" s="76" t="s">
        <v>539</v>
      </c>
      <c r="AC34" s="76" t="s">
        <v>540</v>
      </c>
      <c r="AD34" s="76" t="s">
        <v>174</v>
      </c>
      <c r="AE34" s="76" t="s">
        <v>546</v>
      </c>
      <c r="AF34" s="76" t="s">
        <v>96</v>
      </c>
      <c r="AG34" s="75"/>
      <c r="AH34" s="60"/>
      <c r="AI34" s="75" t="s">
        <v>112</v>
      </c>
      <c r="AJ34" s="6" t="s">
        <v>103</v>
      </c>
      <c r="AK34" s="81">
        <v>0</v>
      </c>
      <c r="AL34" s="205" t="s">
        <v>103</v>
      </c>
      <c r="AM34" s="169"/>
      <c r="AN34" s="6"/>
      <c r="AO34" s="120"/>
    </row>
    <row r="35" spans="1:41" s="83" customFormat="1" ht="15" customHeight="1">
      <c r="A35" s="75" t="s">
        <v>112</v>
      </c>
      <c r="B35" s="6" t="s">
        <v>93</v>
      </c>
      <c r="C35" s="76">
        <v>34</v>
      </c>
      <c r="D35" s="76" t="s">
        <v>98</v>
      </c>
      <c r="E35" s="6" t="s">
        <v>2136</v>
      </c>
      <c r="F35" s="6" t="str">
        <f t="shared" si="0"/>
        <v>BrokerRM-M-478-SI25-M19-B</v>
      </c>
      <c r="G35" s="97" t="s">
        <v>317</v>
      </c>
      <c r="H35" s="95" t="s">
        <v>333</v>
      </c>
      <c r="I35" s="6" t="s">
        <v>584</v>
      </c>
      <c r="J35" s="92">
        <v>46008</v>
      </c>
      <c r="K35" s="96" t="s">
        <v>465</v>
      </c>
      <c r="L35" s="80" t="s">
        <v>466</v>
      </c>
      <c r="M35" s="80" t="s">
        <v>117</v>
      </c>
      <c r="N35" s="6" t="s">
        <v>467</v>
      </c>
      <c r="O35" s="71">
        <v>0</v>
      </c>
      <c r="P35" s="71">
        <v>32955</v>
      </c>
      <c r="Q35" s="79">
        <v>0</v>
      </c>
      <c r="R35" s="79">
        <v>0</v>
      </c>
      <c r="S35" s="71">
        <v>0</v>
      </c>
      <c r="T35" s="79">
        <v>32955</v>
      </c>
      <c r="U35" s="80" t="s">
        <v>24</v>
      </c>
      <c r="V35" s="84">
        <f t="shared" si="1"/>
        <v>1840.290381125227</v>
      </c>
      <c r="W35" s="86" t="s">
        <v>528</v>
      </c>
      <c r="X35" s="85" t="s">
        <v>525</v>
      </c>
      <c r="Y35" s="80" t="s">
        <v>129</v>
      </c>
      <c r="Z35" s="80" t="s">
        <v>239</v>
      </c>
      <c r="AA35" s="85" t="s">
        <v>122</v>
      </c>
      <c r="AB35" s="76" t="s">
        <v>539</v>
      </c>
      <c r="AC35" s="76" t="s">
        <v>540</v>
      </c>
      <c r="AD35" s="76" t="s">
        <v>174</v>
      </c>
      <c r="AE35" s="76" t="s">
        <v>546</v>
      </c>
      <c r="AF35" s="76" t="s">
        <v>413</v>
      </c>
      <c r="AG35" s="75"/>
      <c r="AH35" s="60"/>
      <c r="AI35" s="75" t="s">
        <v>112</v>
      </c>
      <c r="AJ35" s="6" t="s">
        <v>103</v>
      </c>
      <c r="AK35" s="81">
        <v>0</v>
      </c>
      <c r="AL35" s="205" t="s">
        <v>103</v>
      </c>
      <c r="AM35" s="169"/>
      <c r="AN35" s="6"/>
      <c r="AO35" s="120"/>
    </row>
    <row r="36" spans="1:41" s="83" customFormat="1" ht="15" customHeight="1">
      <c r="A36" s="75" t="s">
        <v>112</v>
      </c>
      <c r="B36" s="6" t="s">
        <v>93</v>
      </c>
      <c r="C36" s="76">
        <v>35</v>
      </c>
      <c r="D36" s="76" t="s">
        <v>98</v>
      </c>
      <c r="E36" s="6" t="s">
        <v>2136</v>
      </c>
      <c r="F36" s="6" t="str">
        <f t="shared" si="0"/>
        <v>BrokerRM-M-468-SI25-M19-B</v>
      </c>
      <c r="G36" s="96" t="s">
        <v>383</v>
      </c>
      <c r="H36" s="95" t="s">
        <v>332</v>
      </c>
      <c r="I36" s="6" t="s">
        <v>584</v>
      </c>
      <c r="J36" s="92">
        <v>46008</v>
      </c>
      <c r="K36" s="96" t="s">
        <v>484</v>
      </c>
      <c r="L36" s="77" t="s">
        <v>485</v>
      </c>
      <c r="M36" s="80" t="s">
        <v>117</v>
      </c>
      <c r="N36" s="6" t="s">
        <v>486</v>
      </c>
      <c r="O36" s="71">
        <v>0</v>
      </c>
      <c r="P36" s="71">
        <v>26328.43</v>
      </c>
      <c r="Q36" s="79">
        <v>5032.13</v>
      </c>
      <c r="R36" s="79">
        <v>805.14</v>
      </c>
      <c r="S36" s="71">
        <v>0</v>
      </c>
      <c r="T36" s="79">
        <v>32165.7</v>
      </c>
      <c r="U36" s="80" t="s">
        <v>24</v>
      </c>
      <c r="V36" s="84">
        <f t="shared" si="1"/>
        <v>1796.2138768672346</v>
      </c>
      <c r="W36" s="86" t="s">
        <v>528</v>
      </c>
      <c r="X36" s="85" t="s">
        <v>525</v>
      </c>
      <c r="Y36" s="6" t="s">
        <v>129</v>
      </c>
      <c r="Z36" s="80" t="s">
        <v>239</v>
      </c>
      <c r="AA36" s="85" t="s">
        <v>122</v>
      </c>
      <c r="AB36" s="76" t="s">
        <v>539</v>
      </c>
      <c r="AC36" s="76" t="s">
        <v>540</v>
      </c>
      <c r="AD36" s="76" t="s">
        <v>174</v>
      </c>
      <c r="AE36" s="76" t="s">
        <v>546</v>
      </c>
      <c r="AF36" s="76" t="s">
        <v>96</v>
      </c>
      <c r="AG36" s="75"/>
      <c r="AH36" s="60"/>
      <c r="AI36" s="75" t="s">
        <v>112</v>
      </c>
      <c r="AJ36" s="6" t="s">
        <v>103</v>
      </c>
      <c r="AK36" s="81">
        <v>0</v>
      </c>
      <c r="AL36" s="205" t="s">
        <v>103</v>
      </c>
      <c r="AM36" s="169"/>
      <c r="AN36" s="6"/>
      <c r="AO36" s="120"/>
    </row>
    <row r="37" spans="1:41" s="83" customFormat="1" ht="15" customHeight="1">
      <c r="A37" s="75" t="s">
        <v>112</v>
      </c>
      <c r="B37" s="6" t="s">
        <v>93</v>
      </c>
      <c r="C37" s="76">
        <v>36</v>
      </c>
      <c r="D37" s="76" t="s">
        <v>98</v>
      </c>
      <c r="E37" s="6" t="s">
        <v>2136</v>
      </c>
      <c r="F37" s="6" t="str">
        <f t="shared" si="0"/>
        <v>BrokerRM-M-472-SI25-M19-B</v>
      </c>
      <c r="G37" s="97" t="s">
        <v>381</v>
      </c>
      <c r="H37" s="95" t="s">
        <v>328</v>
      </c>
      <c r="I37" s="6" t="s">
        <v>584</v>
      </c>
      <c r="J37" s="92">
        <v>46008</v>
      </c>
      <c r="K37" s="96" t="s">
        <v>487</v>
      </c>
      <c r="L37" s="77" t="s">
        <v>488</v>
      </c>
      <c r="M37" s="80" t="s">
        <v>447</v>
      </c>
      <c r="N37" s="6" t="s">
        <v>489</v>
      </c>
      <c r="O37" s="71">
        <v>0</v>
      </c>
      <c r="P37" s="71">
        <v>13572</v>
      </c>
      <c r="Q37" s="79">
        <v>0</v>
      </c>
      <c r="R37" s="79">
        <v>0</v>
      </c>
      <c r="S37" s="71">
        <v>0</v>
      </c>
      <c r="T37" s="79">
        <v>13572</v>
      </c>
      <c r="U37" s="80" t="s">
        <v>24</v>
      </c>
      <c r="V37" s="84">
        <f t="shared" si="1"/>
        <v>757.89473684210532</v>
      </c>
      <c r="W37" s="86" t="s">
        <v>528</v>
      </c>
      <c r="X37" s="85" t="s">
        <v>437</v>
      </c>
      <c r="Y37" s="6" t="s">
        <v>129</v>
      </c>
      <c r="Z37" s="80" t="s">
        <v>239</v>
      </c>
      <c r="AA37" s="85" t="s">
        <v>122</v>
      </c>
      <c r="AB37" s="76" t="s">
        <v>539</v>
      </c>
      <c r="AC37" s="76" t="s">
        <v>540</v>
      </c>
      <c r="AD37" s="76" t="s">
        <v>174</v>
      </c>
      <c r="AE37" s="76" t="s">
        <v>546</v>
      </c>
      <c r="AF37" s="76" t="s">
        <v>414</v>
      </c>
      <c r="AG37" s="75"/>
      <c r="AH37" s="60"/>
      <c r="AI37" s="75" t="s">
        <v>112</v>
      </c>
      <c r="AJ37" s="6" t="s">
        <v>103</v>
      </c>
      <c r="AK37" s="81">
        <v>0</v>
      </c>
      <c r="AL37" s="205" t="s">
        <v>103</v>
      </c>
      <c r="AM37" s="169"/>
      <c r="AN37" s="6"/>
      <c r="AO37" s="120"/>
    </row>
    <row r="38" spans="1:41" s="83" customFormat="1">
      <c r="A38" s="75" t="s">
        <v>112</v>
      </c>
      <c r="B38" s="6" t="s">
        <v>93</v>
      </c>
      <c r="C38" s="76">
        <v>37</v>
      </c>
      <c r="D38" s="76" t="s">
        <v>98</v>
      </c>
      <c r="E38" s="6" t="s">
        <v>2136</v>
      </c>
      <c r="F38" s="6" t="str">
        <f t="shared" si="0"/>
        <v>BrokerRM-M-489-SI25-M19-B</v>
      </c>
      <c r="G38" s="97" t="s">
        <v>380</v>
      </c>
      <c r="H38" s="95" t="s">
        <v>326</v>
      </c>
      <c r="I38" s="6" t="s">
        <v>584</v>
      </c>
      <c r="J38" s="92">
        <v>46008</v>
      </c>
      <c r="K38" s="96" t="s">
        <v>449</v>
      </c>
      <c r="L38" s="77" t="s">
        <v>450</v>
      </c>
      <c r="M38" s="80" t="s">
        <v>447</v>
      </c>
      <c r="N38" s="6" t="s">
        <v>451</v>
      </c>
      <c r="O38" s="71">
        <v>0</v>
      </c>
      <c r="P38" s="71">
        <v>6844</v>
      </c>
      <c r="Q38" s="79">
        <v>0</v>
      </c>
      <c r="R38" s="79">
        <v>0</v>
      </c>
      <c r="S38" s="71">
        <v>0</v>
      </c>
      <c r="T38" s="79">
        <v>6844</v>
      </c>
      <c r="U38" s="80" t="s">
        <v>24</v>
      </c>
      <c r="V38" s="84">
        <f t="shared" si="1"/>
        <v>382.18623481781378</v>
      </c>
      <c r="W38" s="86" t="s">
        <v>528</v>
      </c>
      <c r="X38" s="85" t="s">
        <v>437</v>
      </c>
      <c r="Y38" s="6" t="s">
        <v>129</v>
      </c>
      <c r="Z38" s="80" t="s">
        <v>239</v>
      </c>
      <c r="AA38" s="85" t="s">
        <v>122</v>
      </c>
      <c r="AB38" s="76" t="s">
        <v>539</v>
      </c>
      <c r="AC38" s="76" t="s">
        <v>540</v>
      </c>
      <c r="AD38" s="76" t="s">
        <v>174</v>
      </c>
      <c r="AE38" s="76" t="s">
        <v>546</v>
      </c>
      <c r="AF38" s="76" t="s">
        <v>415</v>
      </c>
      <c r="AG38" s="82"/>
      <c r="AH38" s="60"/>
      <c r="AI38" s="75" t="s">
        <v>112</v>
      </c>
      <c r="AJ38" s="6" t="s">
        <v>103</v>
      </c>
      <c r="AK38" s="81">
        <v>0</v>
      </c>
      <c r="AL38" s="205" t="s">
        <v>103</v>
      </c>
      <c r="AM38" s="169"/>
      <c r="AN38" s="6"/>
      <c r="AO38" s="120"/>
    </row>
    <row r="39" spans="1:41" s="83" customFormat="1" ht="15" customHeight="1">
      <c r="A39" s="75" t="s">
        <v>112</v>
      </c>
      <c r="B39" s="6" t="s">
        <v>93</v>
      </c>
      <c r="C39" s="76">
        <v>38</v>
      </c>
      <c r="D39" s="76" t="s">
        <v>98</v>
      </c>
      <c r="E39" s="6" t="s">
        <v>2136</v>
      </c>
      <c r="F39" s="6" t="str">
        <f t="shared" si="0"/>
        <v>BrokerRM-M-490-SI25-M19-B</v>
      </c>
      <c r="G39" s="97" t="s">
        <v>303</v>
      </c>
      <c r="H39" s="95" t="s">
        <v>325</v>
      </c>
      <c r="I39" s="6" t="s">
        <v>584</v>
      </c>
      <c r="J39" s="92">
        <v>46008</v>
      </c>
      <c r="K39" s="97" t="s">
        <v>471</v>
      </c>
      <c r="L39" s="77" t="s">
        <v>472</v>
      </c>
      <c r="M39" s="80" t="s">
        <v>117</v>
      </c>
      <c r="N39" s="6" t="s">
        <v>473</v>
      </c>
      <c r="O39" s="71">
        <v>0</v>
      </c>
      <c r="P39" s="71">
        <v>6264</v>
      </c>
      <c r="Q39" s="79">
        <v>0</v>
      </c>
      <c r="R39" s="79">
        <v>0</v>
      </c>
      <c r="S39" s="71">
        <v>0</v>
      </c>
      <c r="T39" s="79">
        <v>6264</v>
      </c>
      <c r="U39" s="80" t="s">
        <v>24</v>
      </c>
      <c r="V39" s="84">
        <f t="shared" si="1"/>
        <v>349.79757085020248</v>
      </c>
      <c r="W39" s="86" t="s">
        <v>528</v>
      </c>
      <c r="X39" s="80" t="s">
        <v>437</v>
      </c>
      <c r="Y39" s="80" t="s">
        <v>129</v>
      </c>
      <c r="Z39" s="80" t="s">
        <v>239</v>
      </c>
      <c r="AA39" s="80" t="s">
        <v>122</v>
      </c>
      <c r="AB39" s="76" t="s">
        <v>539</v>
      </c>
      <c r="AC39" s="76" t="s">
        <v>540</v>
      </c>
      <c r="AD39" s="76" t="s">
        <v>174</v>
      </c>
      <c r="AE39" s="76" t="s">
        <v>546</v>
      </c>
      <c r="AF39" s="76" t="s">
        <v>96</v>
      </c>
      <c r="AG39" s="82"/>
      <c r="AH39" s="60"/>
      <c r="AI39" s="75" t="s">
        <v>112</v>
      </c>
      <c r="AJ39" s="6" t="s">
        <v>103</v>
      </c>
      <c r="AK39" s="81">
        <v>0</v>
      </c>
      <c r="AL39" s="205" t="s">
        <v>103</v>
      </c>
      <c r="AM39" s="169"/>
      <c r="AN39" s="6"/>
      <c r="AO39" s="120"/>
    </row>
    <row r="40" spans="1:41" s="83" customFormat="1" ht="15" customHeight="1">
      <c r="A40" s="75" t="s">
        <v>112</v>
      </c>
      <c r="B40" s="6" t="s">
        <v>93</v>
      </c>
      <c r="C40" s="76">
        <v>39</v>
      </c>
      <c r="D40" s="76" t="s">
        <v>98</v>
      </c>
      <c r="E40" s="6" t="s">
        <v>2136</v>
      </c>
      <c r="F40" s="6" t="str">
        <f t="shared" si="0"/>
        <v>BrokerRM-M-486-SI25-M19-B</v>
      </c>
      <c r="G40" s="97" t="s">
        <v>331</v>
      </c>
      <c r="H40" s="95" t="s">
        <v>330</v>
      </c>
      <c r="I40" s="6" t="s">
        <v>584</v>
      </c>
      <c r="J40" s="92">
        <v>46008</v>
      </c>
      <c r="K40" s="92" t="s">
        <v>490</v>
      </c>
      <c r="L40" s="88" t="s">
        <v>491</v>
      </c>
      <c r="M40" s="78" t="s">
        <v>447</v>
      </c>
      <c r="N40" s="6" t="s">
        <v>492</v>
      </c>
      <c r="O40" s="71">
        <v>0</v>
      </c>
      <c r="P40" s="71">
        <v>21453.7</v>
      </c>
      <c r="Q40" s="79">
        <v>3631.63</v>
      </c>
      <c r="R40" s="79">
        <v>581.07000000000005</v>
      </c>
      <c r="S40" s="71">
        <v>0</v>
      </c>
      <c r="T40" s="79">
        <v>25666.400000000001</v>
      </c>
      <c r="U40" s="80" t="s">
        <v>24</v>
      </c>
      <c r="V40" s="84">
        <f t="shared" si="1"/>
        <v>1433.2765601005167</v>
      </c>
      <c r="W40" s="70" t="s">
        <v>528</v>
      </c>
      <c r="X40" s="6" t="s">
        <v>437</v>
      </c>
      <c r="Y40" s="80" t="s">
        <v>129</v>
      </c>
      <c r="Z40" s="80" t="s">
        <v>239</v>
      </c>
      <c r="AA40" s="80" t="s">
        <v>122</v>
      </c>
      <c r="AB40" s="76" t="s">
        <v>539</v>
      </c>
      <c r="AC40" s="76" t="s">
        <v>540</v>
      </c>
      <c r="AD40" s="76" t="s">
        <v>174</v>
      </c>
      <c r="AE40" s="76" t="s">
        <v>546</v>
      </c>
      <c r="AF40" s="76" t="s">
        <v>96</v>
      </c>
      <c r="AG40" s="82"/>
      <c r="AH40" s="60"/>
      <c r="AI40" s="75" t="s">
        <v>112</v>
      </c>
      <c r="AJ40" s="6" t="s">
        <v>103</v>
      </c>
      <c r="AK40" s="81">
        <v>0</v>
      </c>
      <c r="AL40" s="205" t="s">
        <v>103</v>
      </c>
      <c r="AM40" s="169"/>
      <c r="AN40" s="6"/>
      <c r="AO40" s="120"/>
    </row>
    <row r="41" spans="1:41" s="83" customFormat="1" ht="15" customHeight="1">
      <c r="A41" s="75" t="s">
        <v>112</v>
      </c>
      <c r="B41" s="6" t="s">
        <v>93</v>
      </c>
      <c r="C41" s="76">
        <v>40</v>
      </c>
      <c r="D41" s="76" t="s">
        <v>98</v>
      </c>
      <c r="E41" s="6" t="s">
        <v>2136</v>
      </c>
      <c r="F41" s="6" t="str">
        <f t="shared" si="0"/>
        <v>BrokerRM-M-485-SI25-M19-B</v>
      </c>
      <c r="G41" s="97" t="s">
        <v>379</v>
      </c>
      <c r="H41" s="95" t="s">
        <v>327</v>
      </c>
      <c r="I41" s="6" t="s">
        <v>584</v>
      </c>
      <c r="J41" s="92">
        <v>46008</v>
      </c>
      <c r="K41" s="92" t="s">
        <v>445</v>
      </c>
      <c r="L41" s="88" t="s">
        <v>446</v>
      </c>
      <c r="M41" s="78" t="s">
        <v>447</v>
      </c>
      <c r="N41" s="6" t="s">
        <v>448</v>
      </c>
      <c r="O41" s="71">
        <v>0</v>
      </c>
      <c r="P41" s="71">
        <v>7134</v>
      </c>
      <c r="Q41" s="79">
        <v>0</v>
      </c>
      <c r="R41" s="79">
        <v>0</v>
      </c>
      <c r="S41" s="71">
        <v>0</v>
      </c>
      <c r="T41" s="79">
        <v>7134</v>
      </c>
      <c r="U41" s="80" t="s">
        <v>24</v>
      </c>
      <c r="V41" s="84">
        <f t="shared" si="1"/>
        <v>398.38056680161947</v>
      </c>
      <c r="W41" s="70" t="s">
        <v>528</v>
      </c>
      <c r="X41" s="6" t="s">
        <v>437</v>
      </c>
      <c r="Y41" s="80" t="s">
        <v>129</v>
      </c>
      <c r="Z41" s="80" t="s">
        <v>239</v>
      </c>
      <c r="AA41" s="80" t="s">
        <v>122</v>
      </c>
      <c r="AB41" s="76" t="s">
        <v>539</v>
      </c>
      <c r="AC41" s="76" t="s">
        <v>540</v>
      </c>
      <c r="AD41" s="76" t="s">
        <v>174</v>
      </c>
      <c r="AE41" s="76" t="s">
        <v>546</v>
      </c>
      <c r="AF41" s="76" t="s">
        <v>416</v>
      </c>
      <c r="AG41" s="75"/>
      <c r="AH41" s="60"/>
      <c r="AI41" s="75" t="s">
        <v>112</v>
      </c>
      <c r="AJ41" s="6" t="s">
        <v>103</v>
      </c>
      <c r="AK41" s="81">
        <v>0</v>
      </c>
      <c r="AL41" s="205" t="s">
        <v>103</v>
      </c>
      <c r="AM41" s="169"/>
      <c r="AN41" s="6"/>
      <c r="AO41" s="120"/>
    </row>
    <row r="42" spans="1:41" s="83" customFormat="1" ht="15" customHeight="1">
      <c r="A42" s="75" t="s">
        <v>112</v>
      </c>
      <c r="B42" s="6" t="s">
        <v>93</v>
      </c>
      <c r="C42" s="76">
        <v>41</v>
      </c>
      <c r="D42" s="76" t="s">
        <v>98</v>
      </c>
      <c r="E42" s="6" t="s">
        <v>2136</v>
      </c>
      <c r="F42" s="6" t="str">
        <f t="shared" si="0"/>
        <v>BrokerRM-M-216-SI25-M19-L-B</v>
      </c>
      <c r="G42" s="96" t="s">
        <v>335</v>
      </c>
      <c r="H42" s="95" t="s">
        <v>334</v>
      </c>
      <c r="I42" s="6" t="s">
        <v>584</v>
      </c>
      <c r="J42" s="92">
        <v>46009</v>
      </c>
      <c r="K42" s="92" t="s">
        <v>493</v>
      </c>
      <c r="L42" s="77" t="s">
        <v>494</v>
      </c>
      <c r="M42" s="80" t="s">
        <v>447</v>
      </c>
      <c r="N42" s="6" t="s">
        <v>494</v>
      </c>
      <c r="O42" s="71">
        <v>0</v>
      </c>
      <c r="P42" s="71">
        <v>7709.54</v>
      </c>
      <c r="Q42" s="79">
        <v>2533.77</v>
      </c>
      <c r="R42" s="79">
        <v>405.4</v>
      </c>
      <c r="S42" s="71">
        <v>0</v>
      </c>
      <c r="T42" s="79">
        <v>10648.71</v>
      </c>
      <c r="U42" s="80" t="s">
        <v>24</v>
      </c>
      <c r="V42" s="84">
        <f t="shared" si="1"/>
        <v>594.65084461817673</v>
      </c>
      <c r="W42" s="78" t="s">
        <v>529</v>
      </c>
      <c r="X42" s="80" t="s">
        <v>530</v>
      </c>
      <c r="Y42" s="80" t="s">
        <v>129</v>
      </c>
      <c r="Z42" s="80" t="s">
        <v>239</v>
      </c>
      <c r="AA42" s="80" t="s">
        <v>122</v>
      </c>
      <c r="AB42" s="76" t="s">
        <v>539</v>
      </c>
      <c r="AC42" s="76" t="s">
        <v>540</v>
      </c>
      <c r="AD42" s="76" t="s">
        <v>174</v>
      </c>
      <c r="AE42" s="76" t="s">
        <v>546</v>
      </c>
      <c r="AF42" s="76" t="s">
        <v>96</v>
      </c>
      <c r="AG42" s="82"/>
      <c r="AH42" s="60"/>
      <c r="AI42" s="75" t="s">
        <v>112</v>
      </c>
      <c r="AJ42" s="6" t="s">
        <v>103</v>
      </c>
      <c r="AK42" s="81">
        <v>0</v>
      </c>
      <c r="AL42" s="205" t="s">
        <v>103</v>
      </c>
      <c r="AM42" s="169"/>
      <c r="AN42" s="6"/>
      <c r="AO42" s="120"/>
    </row>
    <row r="43" spans="1:41" s="83" customFormat="1" ht="15" customHeight="1">
      <c r="A43" s="75" t="s">
        <v>112</v>
      </c>
      <c r="B43" s="6" t="s">
        <v>93</v>
      </c>
      <c r="C43" s="76">
        <v>42</v>
      </c>
      <c r="D43" s="76" t="s">
        <v>98</v>
      </c>
      <c r="E43" s="6" t="s">
        <v>2136</v>
      </c>
      <c r="F43" s="6" t="str">
        <f t="shared" si="0"/>
        <v>BrokerRM-M-465-SI25-M19-B</v>
      </c>
      <c r="G43" s="97" t="s">
        <v>338</v>
      </c>
      <c r="H43" s="95" t="s">
        <v>337</v>
      </c>
      <c r="I43" s="6" t="s">
        <v>584</v>
      </c>
      <c r="J43" s="92">
        <v>46010</v>
      </c>
      <c r="K43" s="98" t="s">
        <v>495</v>
      </c>
      <c r="L43" s="77" t="s">
        <v>496</v>
      </c>
      <c r="M43" s="78" t="s">
        <v>463</v>
      </c>
      <c r="N43" s="6" t="s">
        <v>497</v>
      </c>
      <c r="O43" s="71">
        <v>0</v>
      </c>
      <c r="P43" s="71">
        <v>7134</v>
      </c>
      <c r="Q43" s="79">
        <v>0</v>
      </c>
      <c r="R43" s="79">
        <v>0</v>
      </c>
      <c r="S43" s="71">
        <v>0</v>
      </c>
      <c r="T43" s="79">
        <v>7134</v>
      </c>
      <c r="U43" s="80" t="s">
        <v>24</v>
      </c>
      <c r="V43" s="84">
        <f t="shared" si="1"/>
        <v>398.38056680161947</v>
      </c>
      <c r="W43" s="78" t="s">
        <v>531</v>
      </c>
      <c r="X43" s="80" t="s">
        <v>437</v>
      </c>
      <c r="Y43" s="80" t="s">
        <v>129</v>
      </c>
      <c r="Z43" s="80" t="s">
        <v>239</v>
      </c>
      <c r="AA43" s="80" t="s">
        <v>122</v>
      </c>
      <c r="AB43" s="76" t="s">
        <v>539</v>
      </c>
      <c r="AC43" s="76" t="s">
        <v>540</v>
      </c>
      <c r="AD43" s="76" t="s">
        <v>174</v>
      </c>
      <c r="AE43" s="76" t="s">
        <v>546</v>
      </c>
      <c r="AF43" s="76" t="s">
        <v>96</v>
      </c>
      <c r="AG43" s="75"/>
      <c r="AH43" s="60"/>
      <c r="AI43" s="75" t="s">
        <v>112</v>
      </c>
      <c r="AJ43" s="6" t="s">
        <v>103</v>
      </c>
      <c r="AK43" s="81">
        <v>0</v>
      </c>
      <c r="AL43" s="205" t="s">
        <v>103</v>
      </c>
      <c r="AM43" s="169"/>
      <c r="AN43" s="6"/>
      <c r="AO43" s="120"/>
    </row>
    <row r="44" spans="1:41" s="83" customFormat="1">
      <c r="A44" s="75" t="s">
        <v>112</v>
      </c>
      <c r="B44" s="6" t="s">
        <v>93</v>
      </c>
      <c r="C44" s="76">
        <v>43</v>
      </c>
      <c r="D44" s="76" t="s">
        <v>98</v>
      </c>
      <c r="E44" s="6" t="s">
        <v>2136</v>
      </c>
      <c r="F44" s="6" t="str">
        <f t="shared" si="0"/>
        <v>BrokerRM-M-492-SI25-M19-B</v>
      </c>
      <c r="G44" s="97" t="s">
        <v>309</v>
      </c>
      <c r="H44" s="95" t="s">
        <v>341</v>
      </c>
      <c r="I44" s="6" t="s">
        <v>584</v>
      </c>
      <c r="J44" s="92">
        <v>46010</v>
      </c>
      <c r="K44" s="92" t="s">
        <v>458</v>
      </c>
      <c r="L44" s="88" t="s">
        <v>459</v>
      </c>
      <c r="M44" s="78" t="s">
        <v>447</v>
      </c>
      <c r="N44" s="6" t="s">
        <v>460</v>
      </c>
      <c r="O44" s="71">
        <v>0</v>
      </c>
      <c r="P44" s="71">
        <v>12992</v>
      </c>
      <c r="Q44" s="79">
        <v>0</v>
      </c>
      <c r="R44" s="79">
        <v>0</v>
      </c>
      <c r="S44" s="71">
        <v>0</v>
      </c>
      <c r="T44" s="79">
        <v>12992</v>
      </c>
      <c r="U44" s="80" t="s">
        <v>24</v>
      </c>
      <c r="V44" s="84">
        <f t="shared" si="1"/>
        <v>725.50607287449395</v>
      </c>
      <c r="W44" s="78" t="s">
        <v>531</v>
      </c>
      <c r="X44" s="80" t="s">
        <v>437</v>
      </c>
      <c r="Y44" s="80" t="s">
        <v>129</v>
      </c>
      <c r="Z44" s="80" t="s">
        <v>239</v>
      </c>
      <c r="AA44" s="80" t="s">
        <v>122</v>
      </c>
      <c r="AB44" s="76" t="s">
        <v>539</v>
      </c>
      <c r="AC44" s="76" t="s">
        <v>540</v>
      </c>
      <c r="AD44" s="76" t="s">
        <v>174</v>
      </c>
      <c r="AE44" s="76" t="s">
        <v>546</v>
      </c>
      <c r="AF44" s="76" t="s">
        <v>96</v>
      </c>
      <c r="AG44" s="82"/>
      <c r="AH44" s="60"/>
      <c r="AI44" s="75" t="s">
        <v>112</v>
      </c>
      <c r="AJ44" s="6" t="s">
        <v>103</v>
      </c>
      <c r="AK44" s="81">
        <v>0</v>
      </c>
      <c r="AL44" s="205" t="s">
        <v>103</v>
      </c>
      <c r="AM44" s="169"/>
      <c r="AN44" s="6"/>
      <c r="AO44" s="120"/>
    </row>
    <row r="45" spans="1:41" s="83" customFormat="1" ht="15" customHeight="1">
      <c r="A45" s="75" t="s">
        <v>112</v>
      </c>
      <c r="B45" s="6" t="s">
        <v>93</v>
      </c>
      <c r="C45" s="76">
        <v>44</v>
      </c>
      <c r="D45" s="76" t="s">
        <v>98</v>
      </c>
      <c r="E45" s="6" t="s">
        <v>2136</v>
      </c>
      <c r="F45" s="6" t="str">
        <f t="shared" si="0"/>
        <v>BrokerRM-M-488-SI25-M19-B</v>
      </c>
      <c r="G45" s="97" t="s">
        <v>307</v>
      </c>
      <c r="H45" s="95" t="s">
        <v>339</v>
      </c>
      <c r="I45" s="6" t="s">
        <v>584</v>
      </c>
      <c r="J45" s="92">
        <v>46010</v>
      </c>
      <c r="K45" s="92" t="s">
        <v>468</v>
      </c>
      <c r="L45" s="88" t="s">
        <v>469</v>
      </c>
      <c r="M45" s="78" t="s">
        <v>447</v>
      </c>
      <c r="N45" s="6" t="s">
        <v>470</v>
      </c>
      <c r="O45" s="71">
        <v>0</v>
      </c>
      <c r="P45" s="71">
        <v>7540</v>
      </c>
      <c r="Q45" s="79">
        <v>0</v>
      </c>
      <c r="R45" s="79">
        <v>0</v>
      </c>
      <c r="S45" s="71">
        <v>0</v>
      </c>
      <c r="T45" s="79">
        <v>7540</v>
      </c>
      <c r="U45" s="80" t="s">
        <v>24</v>
      </c>
      <c r="V45" s="84">
        <f t="shared" si="1"/>
        <v>421.0526315789474</v>
      </c>
      <c r="W45" s="78" t="s">
        <v>531</v>
      </c>
      <c r="X45" s="80" t="s">
        <v>525</v>
      </c>
      <c r="Y45" s="80" t="s">
        <v>129</v>
      </c>
      <c r="Z45" s="80" t="s">
        <v>239</v>
      </c>
      <c r="AA45" s="80" t="s">
        <v>122</v>
      </c>
      <c r="AB45" s="76" t="s">
        <v>539</v>
      </c>
      <c r="AC45" s="76" t="s">
        <v>540</v>
      </c>
      <c r="AD45" s="76" t="s">
        <v>174</v>
      </c>
      <c r="AE45" s="76" t="s">
        <v>546</v>
      </c>
      <c r="AF45" s="76" t="s">
        <v>96</v>
      </c>
      <c r="AG45" s="75"/>
      <c r="AH45" s="60"/>
      <c r="AI45" s="75" t="s">
        <v>112</v>
      </c>
      <c r="AJ45" s="6" t="s">
        <v>103</v>
      </c>
      <c r="AK45" s="81">
        <v>0</v>
      </c>
      <c r="AL45" s="205" t="s">
        <v>103</v>
      </c>
      <c r="AM45" s="169"/>
      <c r="AN45" s="6"/>
      <c r="AO45" s="120"/>
    </row>
    <row r="46" spans="1:41" s="83" customFormat="1" ht="15" customHeight="1">
      <c r="A46" s="75" t="s">
        <v>112</v>
      </c>
      <c r="B46" s="6" t="s">
        <v>93</v>
      </c>
      <c r="C46" s="76">
        <v>45</v>
      </c>
      <c r="D46" s="76" t="s">
        <v>98</v>
      </c>
      <c r="E46" s="6" t="s">
        <v>2136</v>
      </c>
      <c r="F46" s="6" t="str">
        <f t="shared" si="0"/>
        <v>BrokerRM-M-487-SI25-M19-B</v>
      </c>
      <c r="G46" s="97" t="s">
        <v>378</v>
      </c>
      <c r="H46" s="95" t="s">
        <v>336</v>
      </c>
      <c r="I46" s="6" t="s">
        <v>584</v>
      </c>
      <c r="J46" s="92">
        <v>46010</v>
      </c>
      <c r="K46" s="92" t="s">
        <v>442</v>
      </c>
      <c r="L46" s="88" t="s">
        <v>443</v>
      </c>
      <c r="M46" s="78" t="s">
        <v>117</v>
      </c>
      <c r="N46" s="6" t="s">
        <v>444</v>
      </c>
      <c r="O46" s="71">
        <v>0</v>
      </c>
      <c r="P46" s="71">
        <v>6844</v>
      </c>
      <c r="Q46" s="79">
        <v>0</v>
      </c>
      <c r="R46" s="79">
        <v>0</v>
      </c>
      <c r="S46" s="71">
        <v>0</v>
      </c>
      <c r="T46" s="79">
        <v>6844</v>
      </c>
      <c r="U46" s="80" t="s">
        <v>24</v>
      </c>
      <c r="V46" s="84">
        <f t="shared" si="1"/>
        <v>382.18623481781378</v>
      </c>
      <c r="W46" s="70" t="s">
        <v>531</v>
      </c>
      <c r="X46" s="6" t="s">
        <v>525</v>
      </c>
      <c r="Y46" s="80" t="s">
        <v>129</v>
      </c>
      <c r="Z46" s="80" t="s">
        <v>239</v>
      </c>
      <c r="AA46" s="80" t="s">
        <v>122</v>
      </c>
      <c r="AB46" s="76" t="s">
        <v>539</v>
      </c>
      <c r="AC46" s="76" t="s">
        <v>540</v>
      </c>
      <c r="AD46" s="76" t="s">
        <v>174</v>
      </c>
      <c r="AE46" s="76" t="s">
        <v>546</v>
      </c>
      <c r="AF46" s="76" t="s">
        <v>96</v>
      </c>
      <c r="AG46" s="82"/>
      <c r="AH46" s="60"/>
      <c r="AI46" s="75" t="s">
        <v>112</v>
      </c>
      <c r="AJ46" s="6" t="s">
        <v>103</v>
      </c>
      <c r="AK46" s="81">
        <v>0</v>
      </c>
      <c r="AL46" s="205" t="s">
        <v>103</v>
      </c>
      <c r="AM46" s="169"/>
      <c r="AN46" s="6"/>
      <c r="AO46" s="120"/>
    </row>
    <row r="47" spans="1:41" s="83" customFormat="1" ht="15" customHeight="1">
      <c r="A47" s="75" t="s">
        <v>112</v>
      </c>
      <c r="B47" s="6" t="s">
        <v>93</v>
      </c>
      <c r="C47" s="76">
        <v>46</v>
      </c>
      <c r="D47" s="76" t="s">
        <v>98</v>
      </c>
      <c r="E47" s="6" t="s">
        <v>2136</v>
      </c>
      <c r="F47" s="6" t="str">
        <f t="shared" si="0"/>
        <v>BrokerRM-M-504-SI25-M19-B</v>
      </c>
      <c r="G47" s="97" t="s">
        <v>388</v>
      </c>
      <c r="H47" s="95" t="s">
        <v>345</v>
      </c>
      <c r="I47" s="6" t="s">
        <v>584</v>
      </c>
      <c r="J47" s="92">
        <v>46010</v>
      </c>
      <c r="K47" s="92" t="s">
        <v>498</v>
      </c>
      <c r="L47" s="88" t="s">
        <v>499</v>
      </c>
      <c r="M47" s="78" t="s">
        <v>447</v>
      </c>
      <c r="N47" s="6" t="s">
        <v>500</v>
      </c>
      <c r="O47" s="71">
        <v>0</v>
      </c>
      <c r="P47" s="71">
        <v>12430.27</v>
      </c>
      <c r="Q47" s="79">
        <v>4795.3599999999997</v>
      </c>
      <c r="R47" s="79">
        <v>767.25</v>
      </c>
      <c r="S47" s="71">
        <v>0</v>
      </c>
      <c r="T47" s="79">
        <v>17992.88</v>
      </c>
      <c r="U47" s="80" t="s">
        <v>24</v>
      </c>
      <c r="V47" s="84">
        <f t="shared" si="1"/>
        <v>1004.7678347061288</v>
      </c>
      <c r="W47" s="70" t="s">
        <v>531</v>
      </c>
      <c r="X47" s="6" t="s">
        <v>437</v>
      </c>
      <c r="Y47" s="80" t="s">
        <v>129</v>
      </c>
      <c r="Z47" s="80" t="s">
        <v>239</v>
      </c>
      <c r="AA47" s="80" t="s">
        <v>122</v>
      </c>
      <c r="AB47" s="76" t="s">
        <v>539</v>
      </c>
      <c r="AC47" s="76" t="s">
        <v>540</v>
      </c>
      <c r="AD47" s="76" t="s">
        <v>174</v>
      </c>
      <c r="AE47" s="76" t="s">
        <v>546</v>
      </c>
      <c r="AF47" s="76" t="s">
        <v>96</v>
      </c>
      <c r="AG47" s="82"/>
      <c r="AH47" s="60"/>
      <c r="AI47" s="75" t="s">
        <v>112</v>
      </c>
      <c r="AJ47" s="6" t="s">
        <v>103</v>
      </c>
      <c r="AK47" s="81">
        <v>0</v>
      </c>
      <c r="AL47" s="205" t="s">
        <v>103</v>
      </c>
      <c r="AM47" s="169"/>
      <c r="AN47" s="6"/>
      <c r="AO47" s="120"/>
    </row>
    <row r="48" spans="1:41" s="83" customFormat="1" ht="15" customHeight="1">
      <c r="A48" s="75" t="s">
        <v>112</v>
      </c>
      <c r="B48" s="6" t="s">
        <v>93</v>
      </c>
      <c r="C48" s="76">
        <v>47</v>
      </c>
      <c r="D48" s="76" t="s">
        <v>98</v>
      </c>
      <c r="E48" s="6" t="s">
        <v>2136</v>
      </c>
      <c r="F48" s="6" t="str">
        <f t="shared" si="0"/>
        <v>BrokerRM-M-505-SI25-M19-B</v>
      </c>
      <c r="G48" s="97" t="s">
        <v>390</v>
      </c>
      <c r="H48" s="95" t="s">
        <v>347</v>
      </c>
      <c r="I48" s="6" t="s">
        <v>584</v>
      </c>
      <c r="J48" s="92">
        <v>46010</v>
      </c>
      <c r="K48" s="92" t="s">
        <v>501</v>
      </c>
      <c r="L48" s="88" t="s">
        <v>502</v>
      </c>
      <c r="M48" s="78" t="s">
        <v>447</v>
      </c>
      <c r="N48" s="6" t="s">
        <v>503</v>
      </c>
      <c r="O48" s="71">
        <v>0</v>
      </c>
      <c r="P48" s="71">
        <v>12430.27</v>
      </c>
      <c r="Q48" s="79">
        <v>6761.96</v>
      </c>
      <c r="R48" s="79">
        <v>1081.9100000000001</v>
      </c>
      <c r="S48" s="71">
        <v>0</v>
      </c>
      <c r="T48" s="79">
        <v>20274.14</v>
      </c>
      <c r="U48" s="80" t="s">
        <v>24</v>
      </c>
      <c r="V48" s="84">
        <f t="shared" si="1"/>
        <v>1132.159151193634</v>
      </c>
      <c r="W48" s="89" t="s">
        <v>531</v>
      </c>
      <c r="X48" s="85" t="s">
        <v>437</v>
      </c>
      <c r="Y48" s="85" t="s">
        <v>129</v>
      </c>
      <c r="Z48" s="85" t="s">
        <v>239</v>
      </c>
      <c r="AA48" s="80" t="s">
        <v>122</v>
      </c>
      <c r="AB48" s="76" t="s">
        <v>539</v>
      </c>
      <c r="AC48" s="76" t="s">
        <v>540</v>
      </c>
      <c r="AD48" s="76" t="s">
        <v>174</v>
      </c>
      <c r="AE48" s="76" t="s">
        <v>546</v>
      </c>
      <c r="AF48" s="76" t="s">
        <v>96</v>
      </c>
      <c r="AG48" s="82"/>
      <c r="AH48" s="60"/>
      <c r="AI48" s="75" t="s">
        <v>112</v>
      </c>
      <c r="AJ48" s="6" t="s">
        <v>103</v>
      </c>
      <c r="AK48" s="81">
        <v>0</v>
      </c>
      <c r="AL48" s="205" t="s">
        <v>103</v>
      </c>
      <c r="AM48" s="169"/>
      <c r="AN48" s="6"/>
      <c r="AO48" s="120"/>
    </row>
    <row r="49" spans="1:41" s="83" customFormat="1" ht="15" customHeight="1">
      <c r="A49" s="75" t="s">
        <v>112</v>
      </c>
      <c r="B49" s="6" t="s">
        <v>93</v>
      </c>
      <c r="C49" s="76">
        <v>48</v>
      </c>
      <c r="D49" s="76" t="s">
        <v>98</v>
      </c>
      <c r="E49" s="6" t="s">
        <v>2136</v>
      </c>
      <c r="F49" s="6" t="str">
        <f t="shared" si="0"/>
        <v>BrokerRM-M-508-SI25-M19-B</v>
      </c>
      <c r="G49" s="97" t="s">
        <v>387</v>
      </c>
      <c r="H49" s="95" t="s">
        <v>344</v>
      </c>
      <c r="I49" s="6" t="s">
        <v>584</v>
      </c>
      <c r="J49" s="92">
        <v>46010</v>
      </c>
      <c r="K49" s="92" t="s">
        <v>504</v>
      </c>
      <c r="L49" s="88" t="s">
        <v>505</v>
      </c>
      <c r="M49" s="78" t="s">
        <v>117</v>
      </c>
      <c r="N49" s="80" t="s">
        <v>506</v>
      </c>
      <c r="O49" s="71">
        <v>0</v>
      </c>
      <c r="P49" s="71">
        <v>11657.02</v>
      </c>
      <c r="Q49" s="79">
        <v>4598.7</v>
      </c>
      <c r="R49" s="79">
        <v>735.79</v>
      </c>
      <c r="S49" s="71">
        <v>0</v>
      </c>
      <c r="T49" s="79">
        <v>16991.509999999998</v>
      </c>
      <c r="U49" s="80" t="s">
        <v>24</v>
      </c>
      <c r="V49" s="84">
        <f t="shared" si="1"/>
        <v>948.84880636604771</v>
      </c>
      <c r="W49" s="89" t="s">
        <v>531</v>
      </c>
      <c r="X49" s="85" t="s">
        <v>437</v>
      </c>
      <c r="Y49" s="85" t="s">
        <v>129</v>
      </c>
      <c r="Z49" s="85" t="s">
        <v>239</v>
      </c>
      <c r="AA49" s="80" t="s">
        <v>122</v>
      </c>
      <c r="AB49" s="76" t="s">
        <v>539</v>
      </c>
      <c r="AC49" s="76" t="s">
        <v>540</v>
      </c>
      <c r="AD49" s="76" t="s">
        <v>174</v>
      </c>
      <c r="AE49" s="76" t="s">
        <v>546</v>
      </c>
      <c r="AF49" s="76" t="s">
        <v>96</v>
      </c>
      <c r="AG49" s="82"/>
      <c r="AH49" s="60"/>
      <c r="AI49" s="75" t="s">
        <v>112</v>
      </c>
      <c r="AJ49" s="6" t="s">
        <v>103</v>
      </c>
      <c r="AK49" s="81">
        <v>0</v>
      </c>
      <c r="AL49" s="205" t="s">
        <v>103</v>
      </c>
      <c r="AM49" s="169"/>
      <c r="AN49" s="6"/>
      <c r="AO49" s="120"/>
    </row>
    <row r="50" spans="1:41" s="83" customFormat="1" ht="15" customHeight="1">
      <c r="A50" s="75" t="s">
        <v>112</v>
      </c>
      <c r="B50" s="6" t="s">
        <v>93</v>
      </c>
      <c r="C50" s="76">
        <v>49</v>
      </c>
      <c r="D50" s="76" t="s">
        <v>98</v>
      </c>
      <c r="E50" s="6" t="s">
        <v>2136</v>
      </c>
      <c r="F50" s="6" t="str">
        <f t="shared" si="0"/>
        <v>BrokerRM-M-509-SI25-M19-B</v>
      </c>
      <c r="G50" s="97" t="s">
        <v>385</v>
      </c>
      <c r="H50" s="95" t="s">
        <v>342</v>
      </c>
      <c r="I50" s="6" t="s">
        <v>584</v>
      </c>
      <c r="J50" s="92">
        <v>46010</v>
      </c>
      <c r="K50" s="92" t="s">
        <v>507</v>
      </c>
      <c r="L50" s="91" t="s">
        <v>508</v>
      </c>
      <c r="M50" s="80" t="s">
        <v>447</v>
      </c>
      <c r="N50" s="80" t="s">
        <v>509</v>
      </c>
      <c r="O50" s="71">
        <v>0</v>
      </c>
      <c r="P50" s="71">
        <v>11657.02</v>
      </c>
      <c r="Q50" s="79">
        <v>3418.74</v>
      </c>
      <c r="R50" s="79">
        <v>547</v>
      </c>
      <c r="S50" s="71">
        <v>0</v>
      </c>
      <c r="T50" s="79">
        <v>15622.76</v>
      </c>
      <c r="U50" s="80" t="s">
        <v>24</v>
      </c>
      <c r="V50" s="84">
        <f t="shared" si="1"/>
        <v>872.41435152868917</v>
      </c>
      <c r="W50" s="70" t="s">
        <v>531</v>
      </c>
      <c r="X50" s="6" t="s">
        <v>437</v>
      </c>
      <c r="Y50" s="80" t="s">
        <v>129</v>
      </c>
      <c r="Z50" s="80" t="s">
        <v>239</v>
      </c>
      <c r="AA50" s="80" t="s">
        <v>122</v>
      </c>
      <c r="AB50" s="76" t="s">
        <v>539</v>
      </c>
      <c r="AC50" s="76" t="s">
        <v>540</v>
      </c>
      <c r="AD50" s="76" t="s">
        <v>174</v>
      </c>
      <c r="AE50" s="76" t="s">
        <v>546</v>
      </c>
      <c r="AF50" s="76" t="s">
        <v>96</v>
      </c>
      <c r="AG50" s="82"/>
      <c r="AH50" s="60"/>
      <c r="AI50" s="75" t="s">
        <v>112</v>
      </c>
      <c r="AJ50" s="6" t="s">
        <v>103</v>
      </c>
      <c r="AK50" s="81">
        <v>0</v>
      </c>
      <c r="AL50" s="205" t="s">
        <v>103</v>
      </c>
      <c r="AM50" s="169"/>
      <c r="AN50" s="6"/>
      <c r="AO50" s="120"/>
    </row>
    <row r="51" spans="1:41" s="83" customFormat="1" ht="15" customHeight="1">
      <c r="A51" s="75" t="s">
        <v>112</v>
      </c>
      <c r="B51" s="6" t="s">
        <v>93</v>
      </c>
      <c r="C51" s="76">
        <v>50</v>
      </c>
      <c r="D51" s="76" t="s">
        <v>98</v>
      </c>
      <c r="E51" s="6" t="s">
        <v>2136</v>
      </c>
      <c r="F51" s="6" t="str">
        <f t="shared" si="0"/>
        <v>BrokerRM-M-510-SI25-M19-B</v>
      </c>
      <c r="G51" s="97" t="s">
        <v>386</v>
      </c>
      <c r="H51" s="95" t="s">
        <v>343</v>
      </c>
      <c r="I51" s="6" t="s">
        <v>584</v>
      </c>
      <c r="J51" s="92">
        <v>46010</v>
      </c>
      <c r="K51" s="92" t="s">
        <v>510</v>
      </c>
      <c r="L51" s="77" t="s">
        <v>511</v>
      </c>
      <c r="M51" s="80" t="s">
        <v>447</v>
      </c>
      <c r="N51" s="80" t="s">
        <v>512</v>
      </c>
      <c r="O51" s="71">
        <v>0</v>
      </c>
      <c r="P51" s="71">
        <v>11657.02</v>
      </c>
      <c r="Q51" s="79">
        <v>3812.06</v>
      </c>
      <c r="R51" s="79">
        <v>609.92999999999995</v>
      </c>
      <c r="S51" s="71">
        <v>0</v>
      </c>
      <c r="T51" s="79">
        <v>16079.01</v>
      </c>
      <c r="U51" s="80" t="s">
        <v>24</v>
      </c>
      <c r="V51" s="84">
        <f t="shared" si="1"/>
        <v>897.89250314114202</v>
      </c>
      <c r="W51" s="70" t="s">
        <v>531</v>
      </c>
      <c r="X51" s="80" t="s">
        <v>437</v>
      </c>
      <c r="Y51" s="80" t="s">
        <v>129</v>
      </c>
      <c r="Z51" s="80" t="s">
        <v>239</v>
      </c>
      <c r="AA51" s="80" t="s">
        <v>122</v>
      </c>
      <c r="AB51" s="76" t="s">
        <v>539</v>
      </c>
      <c r="AC51" s="76" t="s">
        <v>540</v>
      </c>
      <c r="AD51" s="76" t="s">
        <v>174</v>
      </c>
      <c r="AE51" s="76" t="s">
        <v>546</v>
      </c>
      <c r="AF51" s="76" t="s">
        <v>96</v>
      </c>
      <c r="AG51" s="82"/>
      <c r="AH51" s="60"/>
      <c r="AI51" s="75" t="s">
        <v>112</v>
      </c>
      <c r="AJ51" s="6" t="s">
        <v>103</v>
      </c>
      <c r="AK51" s="81">
        <v>0</v>
      </c>
      <c r="AL51" s="205" t="s">
        <v>103</v>
      </c>
      <c r="AM51" s="169"/>
      <c r="AN51" s="6"/>
      <c r="AO51" s="120"/>
    </row>
    <row r="52" spans="1:41" s="83" customFormat="1" ht="15" customHeight="1">
      <c r="A52" s="75" t="s">
        <v>112</v>
      </c>
      <c r="B52" s="6" t="s">
        <v>93</v>
      </c>
      <c r="C52" s="76">
        <v>51</v>
      </c>
      <c r="D52" s="76" t="s">
        <v>98</v>
      </c>
      <c r="E52" s="6" t="s">
        <v>2136</v>
      </c>
      <c r="F52" s="6" t="str">
        <f t="shared" si="0"/>
        <v>BrokerRM-M-511-SI25-M19-B</v>
      </c>
      <c r="G52" s="97" t="s">
        <v>389</v>
      </c>
      <c r="H52" s="95" t="s">
        <v>346</v>
      </c>
      <c r="I52" s="6" t="s">
        <v>584</v>
      </c>
      <c r="J52" s="92">
        <v>46010</v>
      </c>
      <c r="K52" s="95" t="s">
        <v>513</v>
      </c>
      <c r="L52" s="72" t="s">
        <v>514</v>
      </c>
      <c r="M52" s="80" t="s">
        <v>447</v>
      </c>
      <c r="N52" s="80" t="s">
        <v>515</v>
      </c>
      <c r="O52" s="71">
        <v>0</v>
      </c>
      <c r="P52" s="71">
        <v>11657.02</v>
      </c>
      <c r="Q52" s="79">
        <v>6368.64</v>
      </c>
      <c r="R52" s="79">
        <v>1018.98</v>
      </c>
      <c r="S52" s="71">
        <v>0</v>
      </c>
      <c r="T52" s="79">
        <v>19044.64</v>
      </c>
      <c r="U52" s="80" t="s">
        <v>24</v>
      </c>
      <c r="V52" s="84">
        <f t="shared" si="1"/>
        <v>1063.5007678347063</v>
      </c>
      <c r="W52" s="89" t="s">
        <v>531</v>
      </c>
      <c r="X52" s="87" t="s">
        <v>437</v>
      </c>
      <c r="Y52" s="85" t="s">
        <v>129</v>
      </c>
      <c r="Z52" s="85" t="s">
        <v>239</v>
      </c>
      <c r="AA52" s="85" t="s">
        <v>122</v>
      </c>
      <c r="AB52" s="76" t="s">
        <v>539</v>
      </c>
      <c r="AC52" s="76" t="s">
        <v>540</v>
      </c>
      <c r="AD52" s="76" t="s">
        <v>174</v>
      </c>
      <c r="AE52" s="76" t="s">
        <v>546</v>
      </c>
      <c r="AF52" s="76" t="s">
        <v>96</v>
      </c>
      <c r="AG52" s="75"/>
      <c r="AH52" s="60"/>
      <c r="AI52" s="75" t="s">
        <v>112</v>
      </c>
      <c r="AJ52" s="6" t="s">
        <v>103</v>
      </c>
      <c r="AK52" s="81">
        <v>0</v>
      </c>
      <c r="AL52" s="205" t="s">
        <v>103</v>
      </c>
      <c r="AM52" s="169"/>
      <c r="AN52" s="6"/>
      <c r="AO52" s="120"/>
    </row>
    <row r="53" spans="1:41" s="83" customFormat="1" ht="15" customHeight="1">
      <c r="A53" s="75" t="s">
        <v>112</v>
      </c>
      <c r="B53" s="6" t="s">
        <v>93</v>
      </c>
      <c r="C53" s="76">
        <v>52</v>
      </c>
      <c r="D53" s="76" t="s">
        <v>98</v>
      </c>
      <c r="E53" s="6" t="s">
        <v>2136</v>
      </c>
      <c r="F53" s="6" t="str">
        <f t="shared" si="0"/>
        <v>BrokerRM-M-208-SI25-M19-L-B</v>
      </c>
      <c r="G53" s="97" t="s">
        <v>409</v>
      </c>
      <c r="H53" s="95" t="s">
        <v>368</v>
      </c>
      <c r="I53" s="6" t="s">
        <v>584</v>
      </c>
      <c r="J53" s="92">
        <v>46024</v>
      </c>
      <c r="K53" s="95" t="s">
        <v>552</v>
      </c>
      <c r="L53" s="72" t="s">
        <v>553</v>
      </c>
      <c r="M53" s="80" t="s">
        <v>447</v>
      </c>
      <c r="N53" s="80" t="s">
        <v>553</v>
      </c>
      <c r="O53" s="71">
        <v>0</v>
      </c>
      <c r="P53" s="71">
        <v>9066.56</v>
      </c>
      <c r="Q53" s="79">
        <v>2632.1</v>
      </c>
      <c r="R53" s="79">
        <v>421.13</v>
      </c>
      <c r="S53" s="71">
        <v>0</v>
      </c>
      <c r="T53" s="79">
        <v>12119.79</v>
      </c>
      <c r="U53" s="80" t="s">
        <v>24</v>
      </c>
      <c r="V53" s="84">
        <f t="shared" si="1"/>
        <v>676.79966494485564</v>
      </c>
      <c r="W53" s="89">
        <v>46024</v>
      </c>
      <c r="X53" s="87" t="s">
        <v>579</v>
      </c>
      <c r="Y53" s="85" t="s">
        <v>129</v>
      </c>
      <c r="Z53" s="85" t="s">
        <v>239</v>
      </c>
      <c r="AA53" s="85" t="s">
        <v>122</v>
      </c>
      <c r="AB53" s="76" t="s">
        <v>539</v>
      </c>
      <c r="AC53" s="76" t="s">
        <v>540</v>
      </c>
      <c r="AD53" s="76" t="s">
        <v>174</v>
      </c>
      <c r="AE53" s="76" t="s">
        <v>546</v>
      </c>
      <c r="AF53" s="76" t="s">
        <v>96</v>
      </c>
      <c r="AG53" s="82"/>
      <c r="AH53" s="60"/>
      <c r="AI53" s="75" t="s">
        <v>112</v>
      </c>
      <c r="AJ53" s="6" t="s">
        <v>103</v>
      </c>
      <c r="AK53" s="81">
        <v>0</v>
      </c>
      <c r="AL53" s="205" t="s">
        <v>103</v>
      </c>
      <c r="AM53" s="169"/>
      <c r="AN53" s="6"/>
      <c r="AO53" s="120"/>
    </row>
    <row r="54" spans="1:41" s="83" customFormat="1" ht="15" customHeight="1">
      <c r="A54" s="75" t="s">
        <v>112</v>
      </c>
      <c r="B54" s="6" t="s">
        <v>93</v>
      </c>
      <c r="C54" s="76">
        <v>53</v>
      </c>
      <c r="D54" s="76" t="s">
        <v>98</v>
      </c>
      <c r="E54" s="6" t="s">
        <v>2136</v>
      </c>
      <c r="F54" s="6" t="str">
        <f t="shared" si="0"/>
        <v>BrokerRM-M-192-SI25-M19-L-B</v>
      </c>
      <c r="G54" s="97" t="s">
        <v>410</v>
      </c>
      <c r="H54" s="95" t="s">
        <v>369</v>
      </c>
      <c r="I54" s="6" t="s">
        <v>584</v>
      </c>
      <c r="J54" s="92">
        <v>46024</v>
      </c>
      <c r="K54" s="95" t="s">
        <v>554</v>
      </c>
      <c r="L54" s="72" t="s">
        <v>555</v>
      </c>
      <c r="M54" s="80" t="s">
        <v>447</v>
      </c>
      <c r="N54" s="80" t="s">
        <v>555</v>
      </c>
      <c r="O54" s="71">
        <v>0</v>
      </c>
      <c r="P54" s="71">
        <v>9101.5400000000009</v>
      </c>
      <c r="Q54" s="79">
        <v>2728.27</v>
      </c>
      <c r="R54" s="79">
        <v>436.52</v>
      </c>
      <c r="S54" s="71">
        <v>0</v>
      </c>
      <c r="T54" s="79">
        <v>12266.33</v>
      </c>
      <c r="U54" s="80" t="s">
        <v>24</v>
      </c>
      <c r="V54" s="84">
        <f t="shared" si="1"/>
        <v>684.98282842384481</v>
      </c>
      <c r="W54" s="89">
        <v>46024</v>
      </c>
      <c r="X54" s="87" t="s">
        <v>580</v>
      </c>
      <c r="Y54" s="85" t="s">
        <v>129</v>
      </c>
      <c r="Z54" s="85" t="s">
        <v>239</v>
      </c>
      <c r="AA54" s="85" t="s">
        <v>122</v>
      </c>
      <c r="AB54" s="76" t="s">
        <v>539</v>
      </c>
      <c r="AC54" s="76" t="s">
        <v>540</v>
      </c>
      <c r="AD54" s="76" t="s">
        <v>174</v>
      </c>
      <c r="AE54" s="76" t="s">
        <v>546</v>
      </c>
      <c r="AF54" s="76" t="s">
        <v>96</v>
      </c>
      <c r="AG54" s="75"/>
      <c r="AH54" s="60"/>
      <c r="AI54" s="75" t="s">
        <v>112</v>
      </c>
      <c r="AJ54" s="6" t="s">
        <v>103</v>
      </c>
      <c r="AK54" s="81">
        <v>0</v>
      </c>
      <c r="AL54" s="205" t="s">
        <v>103</v>
      </c>
      <c r="AM54" s="169"/>
      <c r="AN54" s="6"/>
      <c r="AO54" s="120"/>
    </row>
    <row r="55" spans="1:41" s="83" customFormat="1" ht="15" customHeight="1">
      <c r="A55" s="75" t="s">
        <v>112</v>
      </c>
      <c r="B55" s="6" t="s">
        <v>93</v>
      </c>
      <c r="C55" s="76">
        <v>54</v>
      </c>
      <c r="D55" s="76" t="s">
        <v>98</v>
      </c>
      <c r="E55" s="6" t="s">
        <v>2136</v>
      </c>
      <c r="F55" s="6" t="str">
        <f t="shared" si="0"/>
        <v>BrokerRM-M-201-SI25-M19-L-B</v>
      </c>
      <c r="G55" s="97" t="s">
        <v>406</v>
      </c>
      <c r="H55" s="95" t="s">
        <v>365</v>
      </c>
      <c r="I55" s="6" t="s">
        <v>584</v>
      </c>
      <c r="J55" s="92">
        <v>46024</v>
      </c>
      <c r="K55" s="95" t="s">
        <v>556</v>
      </c>
      <c r="L55" s="72" t="s">
        <v>557</v>
      </c>
      <c r="M55" s="80" t="s">
        <v>463</v>
      </c>
      <c r="N55" s="80" t="s">
        <v>557</v>
      </c>
      <c r="O55" s="71">
        <v>0</v>
      </c>
      <c r="P55" s="71">
        <v>7674.56</v>
      </c>
      <c r="Q55" s="79">
        <v>2696.31</v>
      </c>
      <c r="R55" s="79">
        <v>431.41</v>
      </c>
      <c r="S55" s="71">
        <v>0</v>
      </c>
      <c r="T55" s="79">
        <v>10802.28</v>
      </c>
      <c r="U55" s="80" t="s">
        <v>24</v>
      </c>
      <c r="V55" s="84">
        <f t="shared" si="1"/>
        <v>603.22658104146319</v>
      </c>
      <c r="W55" s="89">
        <v>46024</v>
      </c>
      <c r="X55" s="87" t="s">
        <v>581</v>
      </c>
      <c r="Y55" s="85" t="s">
        <v>129</v>
      </c>
      <c r="Z55" s="85" t="s">
        <v>239</v>
      </c>
      <c r="AA55" s="85" t="s">
        <v>122</v>
      </c>
      <c r="AB55" s="76" t="s">
        <v>539</v>
      </c>
      <c r="AC55" s="76" t="s">
        <v>540</v>
      </c>
      <c r="AD55" s="76" t="s">
        <v>174</v>
      </c>
      <c r="AE55" s="76" t="s">
        <v>546</v>
      </c>
      <c r="AF55" s="76" t="s">
        <v>96</v>
      </c>
      <c r="AG55" s="75"/>
      <c r="AH55" s="60"/>
      <c r="AI55" s="75" t="s">
        <v>112</v>
      </c>
      <c r="AJ55" s="6" t="s">
        <v>103</v>
      </c>
      <c r="AK55" s="81">
        <v>0</v>
      </c>
      <c r="AL55" s="205" t="s">
        <v>103</v>
      </c>
      <c r="AM55" s="169"/>
      <c r="AN55" s="6"/>
      <c r="AO55" s="120"/>
    </row>
    <row r="56" spans="1:41" s="83" customFormat="1" ht="15" customHeight="1">
      <c r="A56" s="75" t="s">
        <v>112</v>
      </c>
      <c r="B56" s="6" t="s">
        <v>93</v>
      </c>
      <c r="C56" s="76">
        <v>55</v>
      </c>
      <c r="D56" s="76" t="s">
        <v>98</v>
      </c>
      <c r="E56" s="6" t="s">
        <v>2136</v>
      </c>
      <c r="F56" s="6" t="str">
        <f t="shared" si="0"/>
        <v>BrokerRM-M-214-SI25-M19-L-B</v>
      </c>
      <c r="G56" s="97" t="s">
        <v>407</v>
      </c>
      <c r="H56" s="95" t="s">
        <v>366</v>
      </c>
      <c r="I56" s="6" t="s">
        <v>584</v>
      </c>
      <c r="J56" s="92">
        <v>46024</v>
      </c>
      <c r="K56" s="95" t="s">
        <v>558</v>
      </c>
      <c r="L56" s="72" t="s">
        <v>559</v>
      </c>
      <c r="M56" s="80" t="s">
        <v>463</v>
      </c>
      <c r="N56" s="80">
        <v>264868494</v>
      </c>
      <c r="O56" s="71">
        <v>0</v>
      </c>
      <c r="P56" s="71">
        <v>8891.4</v>
      </c>
      <c r="Q56" s="79">
        <v>2605.0700000000002</v>
      </c>
      <c r="R56" s="79">
        <v>416.81</v>
      </c>
      <c r="S56" s="71">
        <v>0</v>
      </c>
      <c r="T56" s="79">
        <v>11913.28</v>
      </c>
      <c r="U56" s="80" t="s">
        <v>24</v>
      </c>
      <c r="V56" s="84">
        <f t="shared" si="1"/>
        <v>665.26762529666348</v>
      </c>
      <c r="W56" s="89">
        <v>46024</v>
      </c>
      <c r="X56" s="87" t="s">
        <v>582</v>
      </c>
      <c r="Y56" s="85" t="s">
        <v>129</v>
      </c>
      <c r="Z56" s="85" t="s">
        <v>239</v>
      </c>
      <c r="AA56" s="85" t="s">
        <v>122</v>
      </c>
      <c r="AB56" s="76" t="s">
        <v>539</v>
      </c>
      <c r="AC56" s="76" t="s">
        <v>540</v>
      </c>
      <c r="AD56" s="76" t="s">
        <v>174</v>
      </c>
      <c r="AE56" s="76" t="s">
        <v>546</v>
      </c>
      <c r="AF56" s="76" t="s">
        <v>96</v>
      </c>
      <c r="AG56" s="75"/>
      <c r="AH56" s="60"/>
      <c r="AI56" s="75" t="s">
        <v>112</v>
      </c>
      <c r="AJ56" s="6" t="s">
        <v>103</v>
      </c>
      <c r="AK56" s="81">
        <v>0</v>
      </c>
      <c r="AL56" s="205" t="s">
        <v>103</v>
      </c>
      <c r="AM56" s="169"/>
      <c r="AN56" s="6"/>
      <c r="AO56" s="120"/>
    </row>
    <row r="57" spans="1:41" s="83" customFormat="1" ht="15" customHeight="1">
      <c r="A57" s="75" t="s">
        <v>112</v>
      </c>
      <c r="B57" s="6" t="s">
        <v>93</v>
      </c>
      <c r="C57" s="76">
        <v>56</v>
      </c>
      <c r="D57" s="76" t="s">
        <v>98</v>
      </c>
      <c r="E57" s="6" t="s">
        <v>2136</v>
      </c>
      <c r="F57" s="6" t="str">
        <f t="shared" si="0"/>
        <v>BrokerRM-M-204-SI25-M19-L-B</v>
      </c>
      <c r="G57" s="97" t="s">
        <v>405</v>
      </c>
      <c r="H57" s="95" t="s">
        <v>364</v>
      </c>
      <c r="I57" s="6" t="s">
        <v>584</v>
      </c>
      <c r="J57" s="92">
        <v>46024</v>
      </c>
      <c r="K57" s="95" t="s">
        <v>560</v>
      </c>
      <c r="L57" s="73" t="s">
        <v>557</v>
      </c>
      <c r="M57" s="73" t="s">
        <v>463</v>
      </c>
      <c r="N57" s="73" t="s">
        <v>557</v>
      </c>
      <c r="O57" s="71">
        <v>0</v>
      </c>
      <c r="P57" s="71">
        <v>7674.56</v>
      </c>
      <c r="Q57" s="79">
        <v>2599.2199999999998</v>
      </c>
      <c r="R57" s="79">
        <v>415.87</v>
      </c>
      <c r="S57" s="71">
        <v>0</v>
      </c>
      <c r="T57" s="79">
        <v>10689.65</v>
      </c>
      <c r="U57" s="80" t="s">
        <v>24</v>
      </c>
      <c r="V57" s="84">
        <f t="shared" si="1"/>
        <v>596.93703755409751</v>
      </c>
      <c r="W57" s="89">
        <v>46024</v>
      </c>
      <c r="X57" s="87" t="s">
        <v>581</v>
      </c>
      <c r="Y57" s="85" t="s">
        <v>129</v>
      </c>
      <c r="Z57" s="85" t="s">
        <v>239</v>
      </c>
      <c r="AA57" s="85" t="s">
        <v>122</v>
      </c>
      <c r="AB57" s="76" t="s">
        <v>539</v>
      </c>
      <c r="AC57" s="76" t="s">
        <v>540</v>
      </c>
      <c r="AD57" s="76" t="s">
        <v>174</v>
      </c>
      <c r="AE57" s="76" t="s">
        <v>546</v>
      </c>
      <c r="AF57" s="76" t="s">
        <v>96</v>
      </c>
      <c r="AG57" s="75"/>
      <c r="AH57" s="60"/>
      <c r="AI57" s="75" t="s">
        <v>112</v>
      </c>
      <c r="AJ57" s="6" t="s">
        <v>103</v>
      </c>
      <c r="AK57" s="81">
        <v>0</v>
      </c>
      <c r="AL57" s="205" t="s">
        <v>103</v>
      </c>
      <c r="AM57" s="169"/>
      <c r="AN57" s="6"/>
      <c r="AO57" s="120"/>
    </row>
    <row r="58" spans="1:41" s="83" customFormat="1" ht="15" customHeight="1">
      <c r="A58" s="75" t="s">
        <v>112</v>
      </c>
      <c r="B58" s="6" t="s">
        <v>93</v>
      </c>
      <c r="C58" s="76">
        <v>57</v>
      </c>
      <c r="D58" s="76" t="s">
        <v>98</v>
      </c>
      <c r="E58" s="6" t="s">
        <v>2136</v>
      </c>
      <c r="F58" s="6" t="str">
        <f t="shared" si="0"/>
        <v>BrokerRM-M-189-SI25-M19-L-B</v>
      </c>
      <c r="G58" s="97" t="s">
        <v>408</v>
      </c>
      <c r="H58" s="95" t="s">
        <v>367</v>
      </c>
      <c r="I58" s="6" t="s">
        <v>584</v>
      </c>
      <c r="J58" s="92">
        <v>46024</v>
      </c>
      <c r="K58" s="95" t="s">
        <v>561</v>
      </c>
      <c r="L58" s="73" t="s">
        <v>562</v>
      </c>
      <c r="M58" s="73" t="s">
        <v>447</v>
      </c>
      <c r="N58" s="73" t="s">
        <v>562</v>
      </c>
      <c r="O58" s="71">
        <v>0</v>
      </c>
      <c r="P58" s="71">
        <v>9101.5400000000009</v>
      </c>
      <c r="Q58" s="79">
        <v>2531.77</v>
      </c>
      <c r="R58" s="79">
        <v>405.08</v>
      </c>
      <c r="S58" s="71">
        <v>0</v>
      </c>
      <c r="T58" s="79">
        <v>12038.39</v>
      </c>
      <c r="U58" s="80" t="s">
        <v>24</v>
      </c>
      <c r="V58" s="84">
        <f t="shared" si="1"/>
        <v>672.25408348457347</v>
      </c>
      <c r="W58" s="89">
        <v>46024</v>
      </c>
      <c r="X58" s="87" t="s">
        <v>580</v>
      </c>
      <c r="Y58" s="85" t="s">
        <v>129</v>
      </c>
      <c r="Z58" s="85" t="s">
        <v>239</v>
      </c>
      <c r="AA58" s="85" t="s">
        <v>122</v>
      </c>
      <c r="AB58" s="76" t="s">
        <v>539</v>
      </c>
      <c r="AC58" s="76" t="s">
        <v>540</v>
      </c>
      <c r="AD58" s="76" t="s">
        <v>174</v>
      </c>
      <c r="AE58" s="76" t="s">
        <v>546</v>
      </c>
      <c r="AF58" s="76" t="s">
        <v>96</v>
      </c>
      <c r="AG58" s="75"/>
      <c r="AH58" s="60"/>
      <c r="AI58" s="75" t="s">
        <v>112</v>
      </c>
      <c r="AJ58" s="6" t="s">
        <v>103</v>
      </c>
      <c r="AK58" s="81">
        <v>0</v>
      </c>
      <c r="AL58" s="205" t="s">
        <v>103</v>
      </c>
      <c r="AM58" s="169"/>
      <c r="AN58" s="6"/>
      <c r="AO58" s="120"/>
    </row>
    <row r="59" spans="1:41" s="83" customFormat="1" ht="15" customHeight="1">
      <c r="A59" s="75" t="s">
        <v>112</v>
      </c>
      <c r="B59" s="6" t="s">
        <v>93</v>
      </c>
      <c r="C59" s="76">
        <v>58</v>
      </c>
      <c r="D59" s="76" t="s">
        <v>98</v>
      </c>
      <c r="E59" s="6" t="s">
        <v>2136</v>
      </c>
      <c r="F59" s="6" t="str">
        <f t="shared" si="0"/>
        <v>BrokerRM-M-483-SI25-M19-B</v>
      </c>
      <c r="G59" s="97" t="s">
        <v>403</v>
      </c>
      <c r="H59" s="95" t="s">
        <v>360</v>
      </c>
      <c r="I59" s="6" t="s">
        <v>584</v>
      </c>
      <c r="J59" s="92">
        <v>46024</v>
      </c>
      <c r="K59" s="95" t="s">
        <v>563</v>
      </c>
      <c r="L59" s="73" t="s">
        <v>564</v>
      </c>
      <c r="M59" s="73" t="s">
        <v>565</v>
      </c>
      <c r="N59" s="73" t="s">
        <v>566</v>
      </c>
      <c r="O59" s="71">
        <v>0</v>
      </c>
      <c r="P59" s="71">
        <v>0</v>
      </c>
      <c r="Q59" s="79">
        <v>1990</v>
      </c>
      <c r="R59" s="79">
        <v>318.39999999999998</v>
      </c>
      <c r="S59" s="71">
        <v>0</v>
      </c>
      <c r="T59" s="79">
        <v>2308.4</v>
      </c>
      <c r="U59" s="80" t="s">
        <v>24</v>
      </c>
      <c r="V59" s="84">
        <f t="shared" si="1"/>
        <v>128.90688259109314</v>
      </c>
      <c r="W59" s="78">
        <v>46024</v>
      </c>
      <c r="X59" s="87" t="s">
        <v>437</v>
      </c>
      <c r="Y59" s="85" t="s">
        <v>129</v>
      </c>
      <c r="Z59" s="85" t="s">
        <v>239</v>
      </c>
      <c r="AA59" s="85" t="s">
        <v>122</v>
      </c>
      <c r="AB59" s="76" t="s">
        <v>539</v>
      </c>
      <c r="AC59" s="76" t="s">
        <v>540</v>
      </c>
      <c r="AD59" s="76" t="s">
        <v>174</v>
      </c>
      <c r="AE59" s="76" t="s">
        <v>546</v>
      </c>
      <c r="AF59" s="76" t="s">
        <v>417</v>
      </c>
      <c r="AG59" s="75"/>
      <c r="AH59" s="60"/>
      <c r="AI59" s="75" t="s">
        <v>112</v>
      </c>
      <c r="AJ59" s="6" t="s">
        <v>103</v>
      </c>
      <c r="AK59" s="81">
        <v>0</v>
      </c>
      <c r="AL59" s="205" t="s">
        <v>103</v>
      </c>
      <c r="AM59" s="169"/>
      <c r="AN59" s="6"/>
      <c r="AO59" s="120"/>
    </row>
    <row r="60" spans="1:41" s="83" customFormat="1" ht="15" customHeight="1">
      <c r="A60" s="75" t="s">
        <v>112</v>
      </c>
      <c r="B60" s="6" t="s">
        <v>93</v>
      </c>
      <c r="C60" s="76">
        <v>59</v>
      </c>
      <c r="D60" s="76" t="s">
        <v>98</v>
      </c>
      <c r="E60" s="6" t="s">
        <v>2136</v>
      </c>
      <c r="F60" s="6" t="str">
        <f t="shared" si="0"/>
        <v>BrokerRM-M-523-SI25-M19-B</v>
      </c>
      <c r="G60" s="97" t="s">
        <v>404</v>
      </c>
      <c r="H60" s="95" t="s">
        <v>361</v>
      </c>
      <c r="I60" s="6" t="s">
        <v>584</v>
      </c>
      <c r="J60" s="92">
        <v>46024</v>
      </c>
      <c r="K60" s="95" t="s">
        <v>567</v>
      </c>
      <c r="L60" s="73" t="s">
        <v>568</v>
      </c>
      <c r="M60" s="73" t="s">
        <v>463</v>
      </c>
      <c r="N60" s="73" t="s">
        <v>569</v>
      </c>
      <c r="O60" s="71">
        <v>0</v>
      </c>
      <c r="P60" s="71">
        <v>0</v>
      </c>
      <c r="Q60" s="79">
        <v>2438.4</v>
      </c>
      <c r="R60" s="79">
        <v>390.14</v>
      </c>
      <c r="S60" s="71">
        <v>0</v>
      </c>
      <c r="T60" s="79">
        <v>2828.54</v>
      </c>
      <c r="U60" s="80" t="s">
        <v>24</v>
      </c>
      <c r="V60" s="84">
        <f t="shared" si="1"/>
        <v>157.95281306715066</v>
      </c>
      <c r="W60" s="78">
        <v>46024</v>
      </c>
      <c r="X60" s="87" t="s">
        <v>525</v>
      </c>
      <c r="Y60" s="85" t="s">
        <v>129</v>
      </c>
      <c r="Z60" s="85" t="s">
        <v>239</v>
      </c>
      <c r="AA60" s="85" t="s">
        <v>122</v>
      </c>
      <c r="AB60" s="76" t="s">
        <v>539</v>
      </c>
      <c r="AC60" s="76" t="s">
        <v>540</v>
      </c>
      <c r="AD60" s="76" t="s">
        <v>174</v>
      </c>
      <c r="AE60" s="76" t="s">
        <v>546</v>
      </c>
      <c r="AF60" s="76" t="s">
        <v>96</v>
      </c>
      <c r="AG60" s="75"/>
      <c r="AH60" s="60"/>
      <c r="AI60" s="75" t="s">
        <v>112</v>
      </c>
      <c r="AJ60" s="6" t="s">
        <v>103</v>
      </c>
      <c r="AK60" s="81">
        <v>0</v>
      </c>
      <c r="AL60" s="205" t="s">
        <v>103</v>
      </c>
      <c r="AM60" s="169"/>
      <c r="AN60" s="6"/>
      <c r="AO60" s="120"/>
    </row>
    <row r="61" spans="1:41" s="83" customFormat="1" ht="43.5">
      <c r="A61" s="75" t="s">
        <v>112</v>
      </c>
      <c r="B61" s="6" t="s">
        <v>93</v>
      </c>
      <c r="C61" s="76">
        <v>60</v>
      </c>
      <c r="D61" s="76" t="s">
        <v>98</v>
      </c>
      <c r="E61" s="6" t="s">
        <v>2136</v>
      </c>
      <c r="F61" s="6" t="str">
        <f t="shared" si="0"/>
        <v>BrokerRM-M-504-SI25-M19-B</v>
      </c>
      <c r="G61" s="97" t="s">
        <v>388</v>
      </c>
      <c r="H61" s="95" t="s">
        <v>362</v>
      </c>
      <c r="I61" s="6" t="s">
        <v>584</v>
      </c>
      <c r="J61" s="92">
        <v>46024</v>
      </c>
      <c r="K61" s="95" t="s">
        <v>498</v>
      </c>
      <c r="L61" s="73" t="s">
        <v>499</v>
      </c>
      <c r="M61" s="73" t="s">
        <v>463</v>
      </c>
      <c r="N61" s="73" t="s">
        <v>500</v>
      </c>
      <c r="O61" s="71">
        <v>0</v>
      </c>
      <c r="P61" s="71">
        <v>6148</v>
      </c>
      <c r="Q61" s="79">
        <v>0</v>
      </c>
      <c r="R61" s="79">
        <v>0</v>
      </c>
      <c r="S61" s="71">
        <v>0</v>
      </c>
      <c r="T61" s="79">
        <v>6148</v>
      </c>
      <c r="U61" s="80" t="s">
        <v>24</v>
      </c>
      <c r="V61" s="84">
        <f t="shared" si="1"/>
        <v>343.31983805668017</v>
      </c>
      <c r="W61" s="78">
        <v>46024</v>
      </c>
      <c r="X61" s="87" t="s">
        <v>525</v>
      </c>
      <c r="Y61" s="85" t="s">
        <v>129</v>
      </c>
      <c r="Z61" s="85" t="s">
        <v>239</v>
      </c>
      <c r="AA61" s="85" t="s">
        <v>122</v>
      </c>
      <c r="AB61" s="76" t="s">
        <v>539</v>
      </c>
      <c r="AC61" s="76" t="s">
        <v>540</v>
      </c>
      <c r="AD61" s="76" t="s">
        <v>174</v>
      </c>
      <c r="AE61" s="76" t="s">
        <v>546</v>
      </c>
      <c r="AF61" s="76" t="s">
        <v>96</v>
      </c>
      <c r="AG61" s="75"/>
      <c r="AH61" s="93"/>
      <c r="AI61" s="75" t="s">
        <v>112</v>
      </c>
      <c r="AJ61" s="6" t="s">
        <v>103</v>
      </c>
      <c r="AK61" s="81">
        <v>0</v>
      </c>
      <c r="AL61" s="205" t="s">
        <v>103</v>
      </c>
      <c r="AM61" s="169"/>
      <c r="AN61" s="6"/>
      <c r="AO61" s="120"/>
    </row>
    <row r="62" spans="1:41" s="83" customFormat="1" ht="15" customHeight="1">
      <c r="A62" s="75" t="s">
        <v>112</v>
      </c>
      <c r="B62" s="6" t="s">
        <v>93</v>
      </c>
      <c r="C62" s="76">
        <v>61</v>
      </c>
      <c r="D62" s="76" t="s">
        <v>98</v>
      </c>
      <c r="E62" s="6" t="s">
        <v>2136</v>
      </c>
      <c r="F62" s="6" t="str">
        <f t="shared" si="0"/>
        <v>BrokerRM-M-505-SI25-M19-B</v>
      </c>
      <c r="G62" s="97" t="s">
        <v>390</v>
      </c>
      <c r="H62" s="95" t="s">
        <v>363</v>
      </c>
      <c r="I62" s="6" t="s">
        <v>584</v>
      </c>
      <c r="J62" s="92">
        <v>46024</v>
      </c>
      <c r="K62" s="95" t="s">
        <v>501</v>
      </c>
      <c r="L62" s="73" t="s">
        <v>502</v>
      </c>
      <c r="M62" s="73" t="s">
        <v>463</v>
      </c>
      <c r="N62" s="73" t="s">
        <v>503</v>
      </c>
      <c r="O62" s="71">
        <v>0</v>
      </c>
      <c r="P62" s="71">
        <v>6844</v>
      </c>
      <c r="Q62" s="79">
        <v>0</v>
      </c>
      <c r="R62" s="79">
        <v>0</v>
      </c>
      <c r="S62" s="71">
        <v>0</v>
      </c>
      <c r="T62" s="79">
        <v>6844</v>
      </c>
      <c r="U62" s="80" t="s">
        <v>24</v>
      </c>
      <c r="V62" s="84">
        <f t="shared" si="1"/>
        <v>382.18623481781378</v>
      </c>
      <c r="W62" s="78">
        <v>46024</v>
      </c>
      <c r="X62" s="87" t="s">
        <v>437</v>
      </c>
      <c r="Y62" s="85" t="s">
        <v>129</v>
      </c>
      <c r="Z62" s="85" t="s">
        <v>239</v>
      </c>
      <c r="AA62" s="85" t="s">
        <v>122</v>
      </c>
      <c r="AB62" s="76" t="s">
        <v>539</v>
      </c>
      <c r="AC62" s="76" t="s">
        <v>540</v>
      </c>
      <c r="AD62" s="76" t="s">
        <v>174</v>
      </c>
      <c r="AE62" s="76" t="s">
        <v>546</v>
      </c>
      <c r="AF62" s="76" t="s">
        <v>96</v>
      </c>
      <c r="AG62" s="75"/>
      <c r="AH62" s="93"/>
      <c r="AI62" s="75" t="s">
        <v>112</v>
      </c>
      <c r="AJ62" s="6" t="s">
        <v>103</v>
      </c>
      <c r="AK62" s="81">
        <v>0</v>
      </c>
      <c r="AL62" s="205" t="s">
        <v>103</v>
      </c>
      <c r="AM62" s="169"/>
      <c r="AN62" s="6"/>
      <c r="AO62" s="120"/>
    </row>
    <row r="63" spans="1:41" s="83" customFormat="1" ht="15" customHeight="1">
      <c r="A63" s="75" t="s">
        <v>112</v>
      </c>
      <c r="B63" s="6" t="s">
        <v>93</v>
      </c>
      <c r="C63" s="76">
        <v>62</v>
      </c>
      <c r="D63" s="76" t="s">
        <v>98</v>
      </c>
      <c r="E63" s="6" t="s">
        <v>2136</v>
      </c>
      <c r="F63" s="6" t="str">
        <f t="shared" si="0"/>
        <v>BrokerRM-M-512-SI25-M19-B</v>
      </c>
      <c r="G63" s="97" t="s">
        <v>371</v>
      </c>
      <c r="H63" s="95" t="s">
        <v>370</v>
      </c>
      <c r="I63" s="6" t="s">
        <v>584</v>
      </c>
      <c r="J63" s="92">
        <v>46024</v>
      </c>
      <c r="K63" s="95" t="s">
        <v>570</v>
      </c>
      <c r="L63" s="73" t="s">
        <v>571</v>
      </c>
      <c r="M63" s="73" t="s">
        <v>447</v>
      </c>
      <c r="N63" s="73" t="s">
        <v>572</v>
      </c>
      <c r="O63" s="71">
        <v>0</v>
      </c>
      <c r="P63" s="71">
        <v>14034.57</v>
      </c>
      <c r="Q63" s="79">
        <v>4453.96</v>
      </c>
      <c r="R63" s="79">
        <v>712.63</v>
      </c>
      <c r="S63" s="71">
        <v>0</v>
      </c>
      <c r="T63" s="79">
        <v>19201.16</v>
      </c>
      <c r="U63" s="80" t="s">
        <v>24</v>
      </c>
      <c r="V63" s="84">
        <f t="shared" si="1"/>
        <v>1072.2412397040346</v>
      </c>
      <c r="W63" s="78">
        <v>46024</v>
      </c>
      <c r="X63" s="87" t="s">
        <v>437</v>
      </c>
      <c r="Y63" s="85" t="s">
        <v>129</v>
      </c>
      <c r="Z63" s="85" t="s">
        <v>239</v>
      </c>
      <c r="AA63" s="85" t="s">
        <v>122</v>
      </c>
      <c r="AB63" s="76" t="s">
        <v>539</v>
      </c>
      <c r="AC63" s="76" t="s">
        <v>540</v>
      </c>
      <c r="AD63" s="76" t="s">
        <v>174</v>
      </c>
      <c r="AE63" s="76" t="s">
        <v>546</v>
      </c>
      <c r="AF63" s="76" t="s">
        <v>96</v>
      </c>
      <c r="AG63" s="75"/>
      <c r="AH63" s="60"/>
      <c r="AI63" s="75" t="s">
        <v>112</v>
      </c>
      <c r="AJ63" s="6" t="s">
        <v>103</v>
      </c>
      <c r="AK63" s="81">
        <v>0</v>
      </c>
      <c r="AL63" s="205" t="s">
        <v>103</v>
      </c>
      <c r="AM63" s="169"/>
      <c r="AN63" s="6"/>
      <c r="AO63" s="120"/>
    </row>
    <row r="64" spans="1:41" s="83" customFormat="1" ht="58">
      <c r="A64" s="75" t="s">
        <v>112</v>
      </c>
      <c r="B64" s="6" t="s">
        <v>93</v>
      </c>
      <c r="C64" s="76">
        <v>63</v>
      </c>
      <c r="D64" s="76" t="s">
        <v>98</v>
      </c>
      <c r="E64" s="6" t="s">
        <v>2136</v>
      </c>
      <c r="F64" s="6" t="str">
        <f t="shared" si="0"/>
        <v>BrokerRM-M-513-SI25-M19-B</v>
      </c>
      <c r="G64" s="97" t="s">
        <v>373</v>
      </c>
      <c r="H64" s="95" t="s">
        <v>372</v>
      </c>
      <c r="I64" s="6" t="s">
        <v>584</v>
      </c>
      <c r="J64" s="92">
        <v>46024</v>
      </c>
      <c r="K64" s="95" t="s">
        <v>573</v>
      </c>
      <c r="L64" s="73" t="s">
        <v>574</v>
      </c>
      <c r="M64" s="73" t="s">
        <v>463</v>
      </c>
      <c r="N64" s="73" t="s">
        <v>575</v>
      </c>
      <c r="O64" s="71">
        <v>0</v>
      </c>
      <c r="P64" s="71">
        <v>14034.57</v>
      </c>
      <c r="Q64" s="79">
        <v>4453.96</v>
      </c>
      <c r="R64" s="79">
        <v>712.63</v>
      </c>
      <c r="S64" s="71">
        <v>0</v>
      </c>
      <c r="T64" s="79">
        <v>19201.16</v>
      </c>
      <c r="U64" s="80" t="s">
        <v>24</v>
      </c>
      <c r="V64" s="84">
        <f t="shared" si="1"/>
        <v>1072.2412397040346</v>
      </c>
      <c r="W64" s="78">
        <v>46024</v>
      </c>
      <c r="X64" s="87" t="s">
        <v>437</v>
      </c>
      <c r="Y64" s="85" t="s">
        <v>129</v>
      </c>
      <c r="Z64" s="85" t="s">
        <v>239</v>
      </c>
      <c r="AA64" s="85" t="s">
        <v>122</v>
      </c>
      <c r="AB64" s="76" t="s">
        <v>539</v>
      </c>
      <c r="AC64" s="76" t="s">
        <v>540</v>
      </c>
      <c r="AD64" s="76" t="s">
        <v>174</v>
      </c>
      <c r="AE64" s="76" t="s">
        <v>546</v>
      </c>
      <c r="AF64" s="76" t="s">
        <v>96</v>
      </c>
      <c r="AG64" s="75"/>
      <c r="AH64" s="60"/>
      <c r="AI64" s="75" t="s">
        <v>112</v>
      </c>
      <c r="AJ64" s="6" t="s">
        <v>103</v>
      </c>
      <c r="AK64" s="81">
        <v>0</v>
      </c>
      <c r="AL64" s="205" t="s">
        <v>103</v>
      </c>
      <c r="AM64" s="169"/>
      <c r="AN64" s="6"/>
      <c r="AO64" s="120"/>
    </row>
    <row r="65" spans="1:41" s="83" customFormat="1" ht="58">
      <c r="A65" s="75" t="s">
        <v>112</v>
      </c>
      <c r="B65" s="6" t="s">
        <v>93</v>
      </c>
      <c r="C65" s="76">
        <v>64</v>
      </c>
      <c r="D65" s="76" t="s">
        <v>98</v>
      </c>
      <c r="E65" s="6" t="s">
        <v>2136</v>
      </c>
      <c r="F65" s="6" t="str">
        <f t="shared" si="0"/>
        <v>BrokerRM-M-524-SI25-M19-B</v>
      </c>
      <c r="G65" s="97" t="s">
        <v>411</v>
      </c>
      <c r="H65" s="95" t="s">
        <v>376</v>
      </c>
      <c r="I65" s="6" t="s">
        <v>584</v>
      </c>
      <c r="J65" s="92">
        <v>46025</v>
      </c>
      <c r="K65" s="95" t="s">
        <v>576</v>
      </c>
      <c r="L65" s="73" t="s">
        <v>577</v>
      </c>
      <c r="M65" s="73" t="s">
        <v>463</v>
      </c>
      <c r="N65" s="73" t="s">
        <v>578</v>
      </c>
      <c r="O65" s="71">
        <v>0</v>
      </c>
      <c r="P65" s="71">
        <v>14034.57</v>
      </c>
      <c r="Q65" s="79">
        <v>5439.18</v>
      </c>
      <c r="R65" s="79">
        <v>870.26</v>
      </c>
      <c r="S65" s="71">
        <v>0</v>
      </c>
      <c r="T65" s="79">
        <v>20344.009999999998</v>
      </c>
      <c r="U65" s="80" t="s">
        <v>24</v>
      </c>
      <c r="V65" s="84">
        <f t="shared" si="1"/>
        <v>1136.0608683512494</v>
      </c>
      <c r="W65" s="78">
        <v>46025</v>
      </c>
      <c r="X65" s="87" t="s">
        <v>437</v>
      </c>
      <c r="Y65" s="85" t="s">
        <v>129</v>
      </c>
      <c r="Z65" s="85" t="s">
        <v>239</v>
      </c>
      <c r="AA65" s="85" t="s">
        <v>122</v>
      </c>
      <c r="AB65" s="76" t="s">
        <v>539</v>
      </c>
      <c r="AC65" s="76" t="s">
        <v>540</v>
      </c>
      <c r="AD65" s="76" t="s">
        <v>174</v>
      </c>
      <c r="AE65" s="76" t="s">
        <v>546</v>
      </c>
      <c r="AF65" s="76" t="s">
        <v>96</v>
      </c>
      <c r="AG65" s="75"/>
      <c r="AH65" s="60"/>
      <c r="AI65" s="75" t="s">
        <v>112</v>
      </c>
      <c r="AJ65" s="6" t="s">
        <v>103</v>
      </c>
      <c r="AK65" s="81">
        <v>0</v>
      </c>
      <c r="AL65" s="205" t="s">
        <v>103</v>
      </c>
      <c r="AM65" s="169"/>
      <c r="AN65" s="6"/>
      <c r="AO65" s="120"/>
    </row>
    <row r="66" spans="1:41" s="83" customFormat="1" ht="15" customHeight="1">
      <c r="A66" s="75" t="s">
        <v>112</v>
      </c>
      <c r="B66" s="6" t="s">
        <v>93</v>
      </c>
      <c r="C66" s="76">
        <v>65</v>
      </c>
      <c r="D66" s="76" t="s">
        <v>98</v>
      </c>
      <c r="E66" s="6" t="s">
        <v>2136</v>
      </c>
      <c r="F66" s="6" t="str">
        <f t="shared" si="0"/>
        <v>BrokerFG-R-2069LR25.M19//FG-R-2068LR25.M19//FG-R-2067LR25.M01</v>
      </c>
      <c r="G66" s="112" t="s">
        <v>382</v>
      </c>
      <c r="H66" s="95" t="s">
        <v>329</v>
      </c>
      <c r="I66" s="6" t="s">
        <v>584</v>
      </c>
      <c r="J66" s="92">
        <v>46008</v>
      </c>
      <c r="K66" s="101">
        <v>5085044</v>
      </c>
      <c r="L66" s="73" t="s">
        <v>116</v>
      </c>
      <c r="M66" s="80" t="s">
        <v>195</v>
      </c>
      <c r="N66" s="6" t="s">
        <v>116</v>
      </c>
      <c r="O66" s="71">
        <v>0</v>
      </c>
      <c r="P66" s="71">
        <v>0</v>
      </c>
      <c r="Q66" s="79">
        <v>16959.34</v>
      </c>
      <c r="R66" s="79">
        <v>2713.49</v>
      </c>
      <c r="S66" s="71">
        <v>0</v>
      </c>
      <c r="T66" s="79">
        <v>19672.830000000002</v>
      </c>
      <c r="U66" s="80" t="s">
        <v>24</v>
      </c>
      <c r="V66" s="84">
        <f t="shared" si="1"/>
        <v>1098.5804830378336</v>
      </c>
      <c r="W66" s="86" t="s">
        <v>119</v>
      </c>
      <c r="X66" s="80" t="s">
        <v>122</v>
      </c>
      <c r="Y66" s="80" t="s">
        <v>121</v>
      </c>
      <c r="Z66" s="80" t="s">
        <v>178</v>
      </c>
      <c r="AA66" s="6" t="s">
        <v>438</v>
      </c>
      <c r="AB66" s="76" t="s">
        <v>539</v>
      </c>
      <c r="AC66" s="76" t="s">
        <v>541</v>
      </c>
      <c r="AD66" s="76" t="s">
        <v>195</v>
      </c>
      <c r="AE66" s="76" t="s">
        <v>547</v>
      </c>
      <c r="AF66" s="76" t="s">
        <v>96</v>
      </c>
      <c r="AG66" s="82"/>
      <c r="AH66" s="60"/>
      <c r="AI66" s="75" t="s">
        <v>112</v>
      </c>
      <c r="AJ66" s="6" t="s">
        <v>103</v>
      </c>
      <c r="AK66" s="81">
        <v>0</v>
      </c>
      <c r="AL66" s="205" t="s">
        <v>103</v>
      </c>
      <c r="AM66" s="169"/>
      <c r="AN66" s="6"/>
      <c r="AO66" s="120"/>
    </row>
    <row r="67" spans="1:41" s="83" customFormat="1" ht="15" customHeight="1">
      <c r="A67" s="75" t="s">
        <v>112</v>
      </c>
      <c r="B67" s="6" t="s">
        <v>93</v>
      </c>
      <c r="C67" s="76">
        <v>66</v>
      </c>
      <c r="D67" s="76" t="s">
        <v>98</v>
      </c>
      <c r="E67" s="6" t="s">
        <v>2136</v>
      </c>
      <c r="F67" s="6" t="str">
        <f t="shared" ref="F67:F130" si="2">E67&amp;G67</f>
        <v>BrokerFG-R-2075LE25.M01//FG-R-2076LE25.M19//FG-R-2078LE25.M19</v>
      </c>
      <c r="G67" s="112" t="s">
        <v>384</v>
      </c>
      <c r="H67" s="95" t="s">
        <v>340</v>
      </c>
      <c r="I67" s="6" t="s">
        <v>584</v>
      </c>
      <c r="J67" s="92">
        <v>46010</v>
      </c>
      <c r="K67" s="101">
        <v>5085885</v>
      </c>
      <c r="L67" s="73" t="s">
        <v>116</v>
      </c>
      <c r="M67" s="80" t="s">
        <v>195</v>
      </c>
      <c r="N67" s="6" t="s">
        <v>116</v>
      </c>
      <c r="O67" s="71">
        <v>0</v>
      </c>
      <c r="P67" s="71">
        <v>0</v>
      </c>
      <c r="Q67" s="79">
        <v>10611.44</v>
      </c>
      <c r="R67" s="79">
        <v>1697.83</v>
      </c>
      <c r="S67" s="71">
        <v>0</v>
      </c>
      <c r="T67" s="79">
        <v>12309.27</v>
      </c>
      <c r="U67" s="80" t="s">
        <v>24</v>
      </c>
      <c r="V67" s="84">
        <f t="shared" si="1"/>
        <v>687.38070640792967</v>
      </c>
      <c r="W67" s="86" t="s">
        <v>119</v>
      </c>
      <c r="X67" s="85" t="s">
        <v>122</v>
      </c>
      <c r="Y67" s="80" t="s">
        <v>121</v>
      </c>
      <c r="Z67" s="80" t="s">
        <v>178</v>
      </c>
      <c r="AA67" s="85" t="s">
        <v>438</v>
      </c>
      <c r="AB67" s="76" t="s">
        <v>542</v>
      </c>
      <c r="AC67" s="76" t="s">
        <v>541</v>
      </c>
      <c r="AD67" s="76" t="s">
        <v>195</v>
      </c>
      <c r="AE67" s="76" t="s">
        <v>547</v>
      </c>
      <c r="AF67" s="76" t="s">
        <v>96</v>
      </c>
      <c r="AG67" s="82"/>
      <c r="AH67" s="60"/>
      <c r="AI67" s="75" t="s">
        <v>112</v>
      </c>
      <c r="AJ67" s="6" t="s">
        <v>103</v>
      </c>
      <c r="AK67" s="81">
        <v>0</v>
      </c>
      <c r="AL67" s="205" t="s">
        <v>103</v>
      </c>
      <c r="AM67" s="169"/>
      <c r="AN67" s="6"/>
      <c r="AO67" s="120"/>
    </row>
    <row r="68" spans="1:41" s="83" customFormat="1">
      <c r="A68" s="75" t="s">
        <v>112</v>
      </c>
      <c r="B68" s="6" t="s">
        <v>93</v>
      </c>
      <c r="C68" s="76">
        <v>67</v>
      </c>
      <c r="D68" s="6" t="s">
        <v>106</v>
      </c>
      <c r="E68" s="6" t="s">
        <v>2135</v>
      </c>
      <c r="F68" s="6" t="str">
        <f t="shared" si="2"/>
        <v>FreightRM-J-1093LI25-M19</v>
      </c>
      <c r="G68" s="95" t="s">
        <v>133</v>
      </c>
      <c r="H68" s="95">
        <v>618994</v>
      </c>
      <c r="I68" s="6" t="s">
        <v>584</v>
      </c>
      <c r="J68" s="92">
        <v>46024</v>
      </c>
      <c r="K68" s="92"/>
      <c r="L68" s="78" t="s">
        <v>116</v>
      </c>
      <c r="M68" s="76" t="s">
        <v>173</v>
      </c>
      <c r="N68" s="78" t="s">
        <v>116</v>
      </c>
      <c r="O68" s="71">
        <v>0</v>
      </c>
      <c r="P68" s="71">
        <v>0</v>
      </c>
      <c r="Q68" s="79">
        <v>420</v>
      </c>
      <c r="R68" s="79">
        <v>0</v>
      </c>
      <c r="S68" s="71">
        <v>0</v>
      </c>
      <c r="T68" s="79">
        <v>420</v>
      </c>
      <c r="U68" s="87" t="s">
        <v>118</v>
      </c>
      <c r="V68" s="84">
        <f t="shared" ref="V68:V69" si="3">T68</f>
        <v>420</v>
      </c>
      <c r="W68" s="61">
        <v>45997</v>
      </c>
      <c r="X68" s="6" t="s">
        <v>147</v>
      </c>
      <c r="Y68" s="76" t="s">
        <v>148</v>
      </c>
      <c r="Z68" s="76" t="s">
        <v>149</v>
      </c>
      <c r="AA68" s="76" t="s">
        <v>150</v>
      </c>
      <c r="AB68" s="76" t="s">
        <v>539</v>
      </c>
      <c r="AC68" s="76" t="s">
        <v>540</v>
      </c>
      <c r="AD68" s="76" t="s">
        <v>173</v>
      </c>
      <c r="AE68" s="76" t="s">
        <v>548</v>
      </c>
      <c r="AF68" s="76" t="s">
        <v>96</v>
      </c>
      <c r="AG68" s="82"/>
      <c r="AH68" s="60"/>
      <c r="AI68" s="75" t="s">
        <v>112</v>
      </c>
      <c r="AJ68" s="6" t="s">
        <v>103</v>
      </c>
      <c r="AK68" s="81">
        <v>0</v>
      </c>
      <c r="AL68" s="205" t="s">
        <v>103</v>
      </c>
      <c r="AM68" s="169"/>
      <c r="AN68" s="6"/>
      <c r="AO68" s="120"/>
    </row>
    <row r="69" spans="1:41" s="83" customFormat="1">
      <c r="A69" s="75" t="s">
        <v>112</v>
      </c>
      <c r="B69" s="6" t="s">
        <v>93</v>
      </c>
      <c r="C69" s="76">
        <v>68</v>
      </c>
      <c r="D69" s="6" t="s">
        <v>106</v>
      </c>
      <c r="E69" s="6" t="s">
        <v>2135</v>
      </c>
      <c r="F69" s="6" t="str">
        <f t="shared" si="2"/>
        <v>FreightRM-J-1096LI25-M19.1</v>
      </c>
      <c r="G69" s="95" t="s">
        <v>134</v>
      </c>
      <c r="H69" s="95">
        <v>618995</v>
      </c>
      <c r="I69" s="6" t="s">
        <v>584</v>
      </c>
      <c r="J69" s="92">
        <v>46024</v>
      </c>
      <c r="K69" s="92"/>
      <c r="L69" s="78" t="s">
        <v>116</v>
      </c>
      <c r="M69" s="76" t="s">
        <v>173</v>
      </c>
      <c r="N69" s="78" t="s">
        <v>116</v>
      </c>
      <c r="O69" s="71">
        <v>0</v>
      </c>
      <c r="P69" s="71">
        <v>0</v>
      </c>
      <c r="Q69" s="79">
        <v>320</v>
      </c>
      <c r="R69" s="79">
        <v>0</v>
      </c>
      <c r="S69" s="71">
        <v>0</v>
      </c>
      <c r="T69" s="79">
        <v>320</v>
      </c>
      <c r="U69" s="87" t="s">
        <v>118</v>
      </c>
      <c r="V69" s="84">
        <f t="shared" si="3"/>
        <v>320</v>
      </c>
      <c r="W69" s="61">
        <v>45997</v>
      </c>
      <c r="X69" s="6" t="s">
        <v>151</v>
      </c>
      <c r="Y69" s="76" t="s">
        <v>152</v>
      </c>
      <c r="Z69" s="76" t="s">
        <v>149</v>
      </c>
      <c r="AA69" s="76" t="s">
        <v>150</v>
      </c>
      <c r="AB69" s="76" t="s">
        <v>539</v>
      </c>
      <c r="AC69" s="76" t="s">
        <v>540</v>
      </c>
      <c r="AD69" s="76" t="s">
        <v>173</v>
      </c>
      <c r="AE69" s="76" t="s">
        <v>548</v>
      </c>
      <c r="AF69" s="76" t="s">
        <v>96</v>
      </c>
      <c r="AG69" s="82"/>
      <c r="AH69" s="60"/>
      <c r="AI69" s="75" t="s">
        <v>112</v>
      </c>
      <c r="AJ69" s="6" t="s">
        <v>103</v>
      </c>
      <c r="AK69" s="81">
        <v>0</v>
      </c>
      <c r="AL69" s="205" t="s">
        <v>103</v>
      </c>
      <c r="AM69" s="169"/>
      <c r="AN69" s="6"/>
      <c r="AO69" s="120"/>
    </row>
    <row r="70" spans="1:41" s="83" customFormat="1">
      <c r="A70" s="75" t="s">
        <v>112</v>
      </c>
      <c r="B70" s="6" t="s">
        <v>93</v>
      </c>
      <c r="C70" s="76">
        <v>69</v>
      </c>
      <c r="D70" s="6" t="s">
        <v>106</v>
      </c>
      <c r="E70" s="6" t="s">
        <v>2135</v>
      </c>
      <c r="F70" s="6" t="str">
        <f t="shared" si="2"/>
        <v>FreightRM-M-203-SI25-M19-L</v>
      </c>
      <c r="G70" s="95" t="s">
        <v>135</v>
      </c>
      <c r="H70" s="95">
        <v>618997</v>
      </c>
      <c r="I70" s="6" t="s">
        <v>584</v>
      </c>
      <c r="J70" s="92">
        <v>46024</v>
      </c>
      <c r="K70" s="92"/>
      <c r="L70" s="78" t="s">
        <v>116</v>
      </c>
      <c r="M70" s="76" t="s">
        <v>174</v>
      </c>
      <c r="N70" s="78" t="s">
        <v>116</v>
      </c>
      <c r="O70" s="71">
        <v>0</v>
      </c>
      <c r="P70" s="71">
        <v>0</v>
      </c>
      <c r="Q70" s="79">
        <v>644</v>
      </c>
      <c r="R70" s="79">
        <v>0</v>
      </c>
      <c r="S70" s="71">
        <v>0</v>
      </c>
      <c r="T70" s="79">
        <v>644</v>
      </c>
      <c r="U70" s="87" t="s">
        <v>24</v>
      </c>
      <c r="V70" s="84">
        <f>T70/17.9075</f>
        <v>35.962585508865004</v>
      </c>
      <c r="W70" s="61">
        <v>45993</v>
      </c>
      <c r="X70" s="6" t="s">
        <v>153</v>
      </c>
      <c r="Y70" s="76" t="s">
        <v>154</v>
      </c>
      <c r="Z70" s="76" t="s">
        <v>155</v>
      </c>
      <c r="AA70" s="76" t="s">
        <v>156</v>
      </c>
      <c r="AB70" s="76" t="s">
        <v>539</v>
      </c>
      <c r="AC70" s="76" t="s">
        <v>540</v>
      </c>
      <c r="AD70" s="76" t="s">
        <v>174</v>
      </c>
      <c r="AE70" s="76" t="s">
        <v>546</v>
      </c>
      <c r="AF70" s="76" t="s">
        <v>96</v>
      </c>
      <c r="AG70" s="82"/>
      <c r="AH70" s="60"/>
      <c r="AI70" s="75" t="s">
        <v>112</v>
      </c>
      <c r="AJ70" s="6" t="s">
        <v>103</v>
      </c>
      <c r="AK70" s="81">
        <v>0</v>
      </c>
      <c r="AL70" s="205" t="s">
        <v>103</v>
      </c>
      <c r="AM70" s="169"/>
      <c r="AN70" s="6"/>
      <c r="AO70" s="120"/>
    </row>
    <row r="71" spans="1:41" s="83" customFormat="1">
      <c r="A71" s="75" t="s">
        <v>112</v>
      </c>
      <c r="B71" s="6" t="s">
        <v>93</v>
      </c>
      <c r="C71" s="76">
        <v>70</v>
      </c>
      <c r="D71" s="6" t="s">
        <v>106</v>
      </c>
      <c r="E71" s="6" t="s">
        <v>2135</v>
      </c>
      <c r="F71" s="6" t="str">
        <f t="shared" si="2"/>
        <v>FreightRM-M-202-SI25-M19-L</v>
      </c>
      <c r="G71" s="95" t="s">
        <v>136</v>
      </c>
      <c r="H71" s="95">
        <v>618998</v>
      </c>
      <c r="I71" s="6" t="s">
        <v>584</v>
      </c>
      <c r="J71" s="92">
        <v>46024</v>
      </c>
      <c r="K71" s="92"/>
      <c r="L71" s="78" t="s">
        <v>116</v>
      </c>
      <c r="M71" s="76" t="s">
        <v>174</v>
      </c>
      <c r="N71" s="78" t="s">
        <v>116</v>
      </c>
      <c r="O71" s="71">
        <v>0</v>
      </c>
      <c r="P71" s="71">
        <v>0</v>
      </c>
      <c r="Q71" s="79">
        <v>922.4</v>
      </c>
      <c r="R71" s="79">
        <v>0</v>
      </c>
      <c r="S71" s="71">
        <v>0</v>
      </c>
      <c r="T71" s="79">
        <v>922.4</v>
      </c>
      <c r="U71" s="87" t="s">
        <v>118</v>
      </c>
      <c r="V71" s="84">
        <f t="shared" ref="V71:V82" si="4">T71</f>
        <v>922.4</v>
      </c>
      <c r="W71" s="61">
        <v>45986</v>
      </c>
      <c r="X71" s="6" t="s">
        <v>153</v>
      </c>
      <c r="Y71" s="76" t="s">
        <v>154</v>
      </c>
      <c r="Z71" s="76" t="s">
        <v>155</v>
      </c>
      <c r="AA71" s="76" t="s">
        <v>156</v>
      </c>
      <c r="AB71" s="76" t="s">
        <v>539</v>
      </c>
      <c r="AC71" s="76" t="s">
        <v>540</v>
      </c>
      <c r="AD71" s="76" t="s">
        <v>174</v>
      </c>
      <c r="AE71" s="76" t="s">
        <v>546</v>
      </c>
      <c r="AF71" s="76" t="s">
        <v>96</v>
      </c>
      <c r="AG71" s="82"/>
      <c r="AH71" s="60"/>
      <c r="AI71" s="75" t="s">
        <v>112</v>
      </c>
      <c r="AJ71" s="6" t="s">
        <v>103</v>
      </c>
      <c r="AK71" s="81">
        <v>0</v>
      </c>
      <c r="AL71" s="205" t="s">
        <v>103</v>
      </c>
      <c r="AM71" s="169"/>
      <c r="AN71" s="6"/>
      <c r="AO71" s="120"/>
    </row>
    <row r="72" spans="1:41" s="83" customFormat="1">
      <c r="A72" s="75" t="s">
        <v>112</v>
      </c>
      <c r="B72" s="6" t="s">
        <v>93</v>
      </c>
      <c r="C72" s="76">
        <v>71</v>
      </c>
      <c r="D72" s="6" t="s">
        <v>106</v>
      </c>
      <c r="E72" s="6" t="s">
        <v>2135</v>
      </c>
      <c r="F72" s="6" t="str">
        <f t="shared" si="2"/>
        <v>FreightRM-J-1097LI25-M19</v>
      </c>
      <c r="G72" s="95" t="s">
        <v>137</v>
      </c>
      <c r="H72" s="95">
        <v>619025</v>
      </c>
      <c r="I72" s="6" t="s">
        <v>584</v>
      </c>
      <c r="J72" s="92">
        <v>46024</v>
      </c>
      <c r="K72" s="92"/>
      <c r="L72" s="78" t="s">
        <v>116</v>
      </c>
      <c r="M72" s="76" t="s">
        <v>173</v>
      </c>
      <c r="N72" s="78" t="s">
        <v>116</v>
      </c>
      <c r="O72" s="71">
        <v>0</v>
      </c>
      <c r="P72" s="71">
        <v>0</v>
      </c>
      <c r="Q72" s="79">
        <v>420</v>
      </c>
      <c r="R72" s="79">
        <v>0</v>
      </c>
      <c r="S72" s="71">
        <v>0</v>
      </c>
      <c r="T72" s="79">
        <v>420</v>
      </c>
      <c r="U72" s="87" t="s">
        <v>118</v>
      </c>
      <c r="V72" s="84">
        <f t="shared" si="4"/>
        <v>420</v>
      </c>
      <c r="W72" s="61">
        <v>45998</v>
      </c>
      <c r="X72" s="6" t="s">
        <v>157</v>
      </c>
      <c r="Y72" s="76" t="s">
        <v>158</v>
      </c>
      <c r="Z72" s="76" t="s">
        <v>149</v>
      </c>
      <c r="AA72" s="76" t="s">
        <v>150</v>
      </c>
      <c r="AB72" s="76" t="s">
        <v>539</v>
      </c>
      <c r="AC72" s="76" t="s">
        <v>540</v>
      </c>
      <c r="AD72" s="76" t="s">
        <v>173</v>
      </c>
      <c r="AE72" s="76" t="s">
        <v>548</v>
      </c>
      <c r="AF72" s="76" t="s">
        <v>96</v>
      </c>
      <c r="AG72" s="82"/>
      <c r="AH72" s="60"/>
      <c r="AI72" s="75" t="s">
        <v>112</v>
      </c>
      <c r="AJ72" s="6" t="s">
        <v>103</v>
      </c>
      <c r="AK72" s="81">
        <v>0</v>
      </c>
      <c r="AL72" s="205" t="s">
        <v>103</v>
      </c>
      <c r="AM72" s="169"/>
      <c r="AN72" s="6"/>
      <c r="AO72" s="120"/>
    </row>
    <row r="73" spans="1:41" s="83" customFormat="1">
      <c r="A73" s="75" t="s">
        <v>112</v>
      </c>
      <c r="B73" s="6" t="s">
        <v>93</v>
      </c>
      <c r="C73" s="76">
        <v>72</v>
      </c>
      <c r="D73" s="6" t="s">
        <v>106</v>
      </c>
      <c r="E73" s="6" t="s">
        <v>2135</v>
      </c>
      <c r="F73" s="6" t="str">
        <f t="shared" si="2"/>
        <v>FreightRM-J-1088LI25-M19</v>
      </c>
      <c r="G73" s="95" t="s">
        <v>138</v>
      </c>
      <c r="H73" s="95">
        <v>619082</v>
      </c>
      <c r="I73" s="6" t="s">
        <v>584</v>
      </c>
      <c r="J73" s="92">
        <v>46026</v>
      </c>
      <c r="K73" s="92"/>
      <c r="L73" s="78" t="s">
        <v>116</v>
      </c>
      <c r="M73" s="76" t="s">
        <v>173</v>
      </c>
      <c r="N73" s="78" t="s">
        <v>116</v>
      </c>
      <c r="O73" s="71">
        <v>0</v>
      </c>
      <c r="P73" s="71">
        <v>0</v>
      </c>
      <c r="Q73" s="79">
        <v>420</v>
      </c>
      <c r="R73" s="79">
        <v>0</v>
      </c>
      <c r="S73" s="71">
        <v>0</v>
      </c>
      <c r="T73" s="79">
        <v>420</v>
      </c>
      <c r="U73" s="87" t="s">
        <v>118</v>
      </c>
      <c r="V73" s="84">
        <f t="shared" si="4"/>
        <v>420</v>
      </c>
      <c r="W73" s="61">
        <v>45997</v>
      </c>
      <c r="X73" s="6" t="s">
        <v>159</v>
      </c>
      <c r="Y73" s="76" t="s">
        <v>160</v>
      </c>
      <c r="Z73" s="76" t="s">
        <v>149</v>
      </c>
      <c r="AA73" s="76" t="s">
        <v>150</v>
      </c>
      <c r="AB73" s="76" t="s">
        <v>539</v>
      </c>
      <c r="AC73" s="76" t="s">
        <v>540</v>
      </c>
      <c r="AD73" s="76" t="s">
        <v>173</v>
      </c>
      <c r="AE73" s="76" t="s">
        <v>548</v>
      </c>
      <c r="AF73" s="76" t="s">
        <v>96</v>
      </c>
      <c r="AG73" s="82"/>
      <c r="AH73" s="60"/>
      <c r="AI73" s="75" t="s">
        <v>112</v>
      </c>
      <c r="AJ73" s="6" t="s">
        <v>103</v>
      </c>
      <c r="AK73" s="81">
        <v>0</v>
      </c>
      <c r="AL73" s="205" t="s">
        <v>103</v>
      </c>
      <c r="AM73" s="169"/>
      <c r="AN73" s="6"/>
      <c r="AO73" s="120"/>
    </row>
    <row r="74" spans="1:41" s="83" customFormat="1">
      <c r="A74" s="75" t="s">
        <v>112</v>
      </c>
      <c r="B74" s="6" t="s">
        <v>93</v>
      </c>
      <c r="C74" s="76">
        <v>73</v>
      </c>
      <c r="D74" s="6" t="s">
        <v>106</v>
      </c>
      <c r="E74" s="6" t="s">
        <v>2135</v>
      </c>
      <c r="F74" s="6" t="str">
        <f t="shared" si="2"/>
        <v>FreightRM-M-206-SI25-M19-L</v>
      </c>
      <c r="G74" s="95" t="s">
        <v>139</v>
      </c>
      <c r="H74" s="95">
        <v>619180</v>
      </c>
      <c r="I74" s="6" t="s">
        <v>584</v>
      </c>
      <c r="J74" s="92">
        <v>46027</v>
      </c>
      <c r="K74" s="92"/>
      <c r="L74" s="78" t="s">
        <v>116</v>
      </c>
      <c r="M74" s="76" t="s">
        <v>174</v>
      </c>
      <c r="N74" s="78" t="s">
        <v>116</v>
      </c>
      <c r="O74" s="71">
        <v>0</v>
      </c>
      <c r="P74" s="71">
        <v>0</v>
      </c>
      <c r="Q74" s="79">
        <v>642.4</v>
      </c>
      <c r="R74" s="79">
        <v>0</v>
      </c>
      <c r="S74" s="71">
        <v>0</v>
      </c>
      <c r="T74" s="79">
        <v>642.4</v>
      </c>
      <c r="U74" s="87" t="s">
        <v>118</v>
      </c>
      <c r="V74" s="84">
        <f t="shared" si="4"/>
        <v>642.4</v>
      </c>
      <c r="W74" s="61">
        <v>46001</v>
      </c>
      <c r="X74" s="6" t="s">
        <v>153</v>
      </c>
      <c r="Y74" s="76" t="s">
        <v>154</v>
      </c>
      <c r="Z74" s="76" t="s">
        <v>155</v>
      </c>
      <c r="AA74" s="76" t="s">
        <v>156</v>
      </c>
      <c r="AB74" s="76" t="s">
        <v>539</v>
      </c>
      <c r="AC74" s="76" t="s">
        <v>540</v>
      </c>
      <c r="AD74" s="76" t="s">
        <v>174</v>
      </c>
      <c r="AE74" s="76" t="s">
        <v>546</v>
      </c>
      <c r="AF74" s="76" t="s">
        <v>96</v>
      </c>
      <c r="AG74" s="82"/>
      <c r="AH74" s="60"/>
      <c r="AI74" s="75" t="s">
        <v>112</v>
      </c>
      <c r="AJ74" s="6" t="s">
        <v>103</v>
      </c>
      <c r="AK74" s="81">
        <v>0</v>
      </c>
      <c r="AL74" s="205" t="s">
        <v>103</v>
      </c>
      <c r="AM74" s="169"/>
      <c r="AN74" s="6"/>
      <c r="AO74" s="120"/>
    </row>
    <row r="75" spans="1:41" s="83" customFormat="1">
      <c r="A75" s="75" t="s">
        <v>112</v>
      </c>
      <c r="B75" s="6" t="s">
        <v>93</v>
      </c>
      <c r="C75" s="76">
        <v>74</v>
      </c>
      <c r="D75" s="6" t="s">
        <v>106</v>
      </c>
      <c r="E75" s="6" t="s">
        <v>2135</v>
      </c>
      <c r="F75" s="6" t="str">
        <f t="shared" si="2"/>
        <v>FreightRM-M-208-SI25-M19-L</v>
      </c>
      <c r="G75" s="95" t="s">
        <v>140</v>
      </c>
      <c r="H75" s="95">
        <v>619181</v>
      </c>
      <c r="I75" s="6" t="s">
        <v>584</v>
      </c>
      <c r="J75" s="92">
        <v>46027</v>
      </c>
      <c r="K75" s="92"/>
      <c r="L75" s="78" t="s">
        <v>116</v>
      </c>
      <c r="M75" s="76" t="s">
        <v>174</v>
      </c>
      <c r="N75" s="78" t="s">
        <v>116</v>
      </c>
      <c r="O75" s="71">
        <v>0</v>
      </c>
      <c r="P75" s="71">
        <v>0</v>
      </c>
      <c r="Q75" s="79">
        <v>692.4</v>
      </c>
      <c r="R75" s="79">
        <v>0</v>
      </c>
      <c r="S75" s="71">
        <v>0</v>
      </c>
      <c r="T75" s="79">
        <v>692.4</v>
      </c>
      <c r="U75" s="87" t="s">
        <v>118</v>
      </c>
      <c r="V75" s="84">
        <f t="shared" si="4"/>
        <v>692.4</v>
      </c>
      <c r="W75" s="61">
        <v>46006</v>
      </c>
      <c r="X75" s="6" t="s">
        <v>161</v>
      </c>
      <c r="Y75" s="76" t="s">
        <v>162</v>
      </c>
      <c r="Z75" s="76" t="s">
        <v>163</v>
      </c>
      <c r="AA75" s="76" t="s">
        <v>156</v>
      </c>
      <c r="AB75" s="76" t="s">
        <v>539</v>
      </c>
      <c r="AC75" s="76" t="s">
        <v>540</v>
      </c>
      <c r="AD75" s="76" t="s">
        <v>174</v>
      </c>
      <c r="AE75" s="76" t="s">
        <v>546</v>
      </c>
      <c r="AF75" s="76" t="s">
        <v>96</v>
      </c>
      <c r="AG75" s="82"/>
      <c r="AH75" s="60"/>
      <c r="AI75" s="75" t="s">
        <v>112</v>
      </c>
      <c r="AJ75" s="6" t="s">
        <v>103</v>
      </c>
      <c r="AK75" s="81">
        <v>0</v>
      </c>
      <c r="AL75" s="205" t="s">
        <v>103</v>
      </c>
      <c r="AM75" s="169"/>
      <c r="AN75" s="6"/>
      <c r="AO75" s="120"/>
    </row>
    <row r="76" spans="1:41" s="83" customFormat="1">
      <c r="A76" s="75" t="s">
        <v>112</v>
      </c>
      <c r="B76" s="6" t="s">
        <v>93</v>
      </c>
      <c r="C76" s="76">
        <v>75</v>
      </c>
      <c r="D76" s="6" t="s">
        <v>106</v>
      </c>
      <c r="E76" s="6" t="s">
        <v>2135</v>
      </c>
      <c r="F76" s="6" t="str">
        <f t="shared" si="2"/>
        <v>FreightRM-M-213-SI25-M19-L</v>
      </c>
      <c r="G76" s="95" t="s">
        <v>141</v>
      </c>
      <c r="H76" s="95">
        <v>619182</v>
      </c>
      <c r="I76" s="6" t="s">
        <v>584</v>
      </c>
      <c r="J76" s="92">
        <v>46027</v>
      </c>
      <c r="K76" s="92"/>
      <c r="L76" s="78" t="s">
        <v>116</v>
      </c>
      <c r="M76" s="76" t="s">
        <v>174</v>
      </c>
      <c r="N76" s="78" t="s">
        <v>116</v>
      </c>
      <c r="O76" s="71">
        <v>0</v>
      </c>
      <c r="P76" s="71">
        <v>0</v>
      </c>
      <c r="Q76" s="79">
        <v>742.4</v>
      </c>
      <c r="R76" s="79">
        <v>0</v>
      </c>
      <c r="S76" s="71">
        <v>0</v>
      </c>
      <c r="T76" s="79">
        <v>742.4</v>
      </c>
      <c r="U76" s="87" t="s">
        <v>118</v>
      </c>
      <c r="V76" s="84">
        <f t="shared" si="4"/>
        <v>742.4</v>
      </c>
      <c r="W76" s="61">
        <v>46001</v>
      </c>
      <c r="X76" s="6" t="s">
        <v>153</v>
      </c>
      <c r="Y76" s="76" t="s">
        <v>154</v>
      </c>
      <c r="Z76" s="76" t="s">
        <v>155</v>
      </c>
      <c r="AA76" s="76" t="s">
        <v>164</v>
      </c>
      <c r="AB76" s="76" t="s">
        <v>539</v>
      </c>
      <c r="AC76" s="76" t="s">
        <v>540</v>
      </c>
      <c r="AD76" s="76" t="s">
        <v>174</v>
      </c>
      <c r="AE76" s="76" t="s">
        <v>546</v>
      </c>
      <c r="AF76" s="76" t="s">
        <v>96</v>
      </c>
      <c r="AG76" s="82"/>
      <c r="AH76" s="60"/>
      <c r="AI76" s="75" t="s">
        <v>112</v>
      </c>
      <c r="AJ76" s="6" t="s">
        <v>103</v>
      </c>
      <c r="AK76" s="81">
        <v>0</v>
      </c>
      <c r="AL76" s="205" t="s">
        <v>103</v>
      </c>
      <c r="AM76" s="169"/>
      <c r="AN76" s="6"/>
      <c r="AO76" s="120"/>
    </row>
    <row r="77" spans="1:41" s="83" customFormat="1">
      <c r="A77" s="75" t="s">
        <v>112</v>
      </c>
      <c r="B77" s="6" t="s">
        <v>93</v>
      </c>
      <c r="C77" s="76">
        <v>76</v>
      </c>
      <c r="D77" s="6" t="s">
        <v>106</v>
      </c>
      <c r="E77" s="6" t="s">
        <v>2135</v>
      </c>
      <c r="F77" s="6" t="str">
        <f t="shared" si="2"/>
        <v>FreightRM-J-1099LI25-M19</v>
      </c>
      <c r="G77" s="95" t="s">
        <v>142</v>
      </c>
      <c r="H77" s="95">
        <v>619204</v>
      </c>
      <c r="I77" s="6" t="s">
        <v>584</v>
      </c>
      <c r="J77" s="92">
        <v>46027</v>
      </c>
      <c r="K77" s="92"/>
      <c r="L77" s="78" t="s">
        <v>116</v>
      </c>
      <c r="M77" s="76" t="s">
        <v>173</v>
      </c>
      <c r="N77" s="78" t="s">
        <v>116</v>
      </c>
      <c r="O77" s="71">
        <v>0</v>
      </c>
      <c r="P77" s="71">
        <v>0</v>
      </c>
      <c r="Q77" s="79">
        <v>450</v>
      </c>
      <c r="R77" s="79">
        <v>0</v>
      </c>
      <c r="S77" s="71">
        <v>0</v>
      </c>
      <c r="T77" s="79">
        <v>450</v>
      </c>
      <c r="U77" s="87" t="s">
        <v>118</v>
      </c>
      <c r="V77" s="84">
        <f t="shared" si="4"/>
        <v>450</v>
      </c>
      <c r="W77" s="61">
        <v>46000</v>
      </c>
      <c r="X77" s="6" t="s">
        <v>165</v>
      </c>
      <c r="Y77" s="76" t="s">
        <v>166</v>
      </c>
      <c r="Z77" s="76" t="s">
        <v>149</v>
      </c>
      <c r="AA77" s="76" t="s">
        <v>150</v>
      </c>
      <c r="AB77" s="76" t="s">
        <v>539</v>
      </c>
      <c r="AC77" s="76" t="s">
        <v>540</v>
      </c>
      <c r="AD77" s="76" t="s">
        <v>173</v>
      </c>
      <c r="AE77" s="76" t="s">
        <v>548</v>
      </c>
      <c r="AF77" s="76" t="s">
        <v>96</v>
      </c>
      <c r="AG77" s="82"/>
      <c r="AH77" s="60"/>
      <c r="AI77" s="75" t="s">
        <v>112</v>
      </c>
      <c r="AJ77" s="6" t="s">
        <v>103</v>
      </c>
      <c r="AK77" s="81">
        <v>0</v>
      </c>
      <c r="AL77" s="205" t="s">
        <v>103</v>
      </c>
      <c r="AM77" s="169"/>
      <c r="AN77" s="6"/>
      <c r="AO77" s="120"/>
    </row>
    <row r="78" spans="1:41" s="83" customFormat="1">
      <c r="A78" s="75" t="s">
        <v>112</v>
      </c>
      <c r="B78" s="6" t="s">
        <v>93</v>
      </c>
      <c r="C78" s="76">
        <v>77</v>
      </c>
      <c r="D78" s="6" t="s">
        <v>106</v>
      </c>
      <c r="E78" s="6" t="s">
        <v>2135</v>
      </c>
      <c r="F78" s="6" t="str">
        <f t="shared" si="2"/>
        <v>FreightRM-J-1102LI25-M19</v>
      </c>
      <c r="G78" s="95" t="s">
        <v>143</v>
      </c>
      <c r="H78" s="95">
        <v>619205</v>
      </c>
      <c r="I78" s="6" t="s">
        <v>584</v>
      </c>
      <c r="J78" s="92">
        <v>46027</v>
      </c>
      <c r="K78" s="92"/>
      <c r="L78" s="78" t="s">
        <v>116</v>
      </c>
      <c r="M78" s="76" t="s">
        <v>173</v>
      </c>
      <c r="N78" s="78" t="s">
        <v>116</v>
      </c>
      <c r="O78" s="71">
        <v>0</v>
      </c>
      <c r="P78" s="71">
        <v>0</v>
      </c>
      <c r="Q78" s="79">
        <v>580</v>
      </c>
      <c r="R78" s="79">
        <v>0</v>
      </c>
      <c r="S78" s="71">
        <v>0</v>
      </c>
      <c r="T78" s="79">
        <v>580</v>
      </c>
      <c r="U78" s="87" t="s">
        <v>118</v>
      </c>
      <c r="V78" s="84">
        <f t="shared" si="4"/>
        <v>580</v>
      </c>
      <c r="W78" s="61">
        <v>46000</v>
      </c>
      <c r="X78" s="6" t="s">
        <v>147</v>
      </c>
      <c r="Y78" s="76" t="s">
        <v>148</v>
      </c>
      <c r="Z78" s="76" t="s">
        <v>149</v>
      </c>
      <c r="AA78" s="76" t="s">
        <v>150</v>
      </c>
      <c r="AB78" s="76" t="s">
        <v>539</v>
      </c>
      <c r="AC78" s="76" t="s">
        <v>540</v>
      </c>
      <c r="AD78" s="76" t="s">
        <v>173</v>
      </c>
      <c r="AE78" s="76" t="s">
        <v>548</v>
      </c>
      <c r="AF78" s="76" t="s">
        <v>96</v>
      </c>
      <c r="AG78" s="82"/>
      <c r="AH78" s="60"/>
      <c r="AI78" s="75" t="s">
        <v>112</v>
      </c>
      <c r="AJ78" s="6" t="s">
        <v>103</v>
      </c>
      <c r="AK78" s="81">
        <v>0</v>
      </c>
      <c r="AL78" s="205" t="s">
        <v>103</v>
      </c>
      <c r="AM78" s="169"/>
      <c r="AN78" s="6"/>
      <c r="AO78" s="120"/>
    </row>
    <row r="79" spans="1:41" s="83" customFormat="1">
      <c r="A79" s="75" t="s">
        <v>112</v>
      </c>
      <c r="B79" s="6" t="s">
        <v>93</v>
      </c>
      <c r="C79" s="76">
        <v>78</v>
      </c>
      <c r="D79" s="6" t="s">
        <v>106</v>
      </c>
      <c r="E79" s="6" t="s">
        <v>2135</v>
      </c>
      <c r="F79" s="6" t="str">
        <f t="shared" si="2"/>
        <v>FreightRM-J-1103LI25-M19</v>
      </c>
      <c r="G79" s="95" t="s">
        <v>144</v>
      </c>
      <c r="H79" s="95">
        <v>619206</v>
      </c>
      <c r="I79" s="6" t="s">
        <v>584</v>
      </c>
      <c r="J79" s="92">
        <v>46027</v>
      </c>
      <c r="K79" s="92"/>
      <c r="L79" s="78" t="s">
        <v>116</v>
      </c>
      <c r="M79" s="76" t="s">
        <v>173</v>
      </c>
      <c r="N79" s="78" t="s">
        <v>116</v>
      </c>
      <c r="O79" s="71">
        <v>0</v>
      </c>
      <c r="P79" s="71">
        <v>0</v>
      </c>
      <c r="Q79" s="79">
        <v>330</v>
      </c>
      <c r="R79" s="79">
        <v>0</v>
      </c>
      <c r="S79" s="71">
        <v>0</v>
      </c>
      <c r="T79" s="79">
        <v>330</v>
      </c>
      <c r="U79" s="87" t="s">
        <v>118</v>
      </c>
      <c r="V79" s="84">
        <f t="shared" si="4"/>
        <v>330</v>
      </c>
      <c r="W79" s="61">
        <v>46006</v>
      </c>
      <c r="X79" s="6" t="s">
        <v>167</v>
      </c>
      <c r="Y79" s="76" t="s">
        <v>168</v>
      </c>
      <c r="Z79" s="76" t="s">
        <v>149</v>
      </c>
      <c r="AA79" s="76" t="s">
        <v>150</v>
      </c>
      <c r="AB79" s="76" t="s">
        <v>539</v>
      </c>
      <c r="AC79" s="76" t="s">
        <v>540</v>
      </c>
      <c r="AD79" s="76" t="s">
        <v>173</v>
      </c>
      <c r="AE79" s="76" t="s">
        <v>548</v>
      </c>
      <c r="AF79" s="76" t="s">
        <v>96</v>
      </c>
      <c r="AG79" s="82"/>
      <c r="AH79" s="60"/>
      <c r="AI79" s="75" t="s">
        <v>112</v>
      </c>
      <c r="AJ79" s="6" t="s">
        <v>103</v>
      </c>
      <c r="AK79" s="81">
        <v>0</v>
      </c>
      <c r="AL79" s="205" t="s">
        <v>103</v>
      </c>
      <c r="AM79" s="169"/>
      <c r="AN79" s="6"/>
      <c r="AO79" s="120"/>
    </row>
    <row r="80" spans="1:41" s="83" customFormat="1">
      <c r="A80" s="75" t="s">
        <v>112</v>
      </c>
      <c r="B80" s="6" t="s">
        <v>93</v>
      </c>
      <c r="C80" s="76">
        <v>79</v>
      </c>
      <c r="D80" s="6" t="s">
        <v>106</v>
      </c>
      <c r="E80" s="6" t="s">
        <v>2135</v>
      </c>
      <c r="F80" s="6" t="str">
        <f t="shared" si="2"/>
        <v>FreightRM-J-1101LI25-M19</v>
      </c>
      <c r="G80" s="95" t="s">
        <v>2091</v>
      </c>
      <c r="H80" s="95">
        <v>619207</v>
      </c>
      <c r="I80" s="6" t="s">
        <v>584</v>
      </c>
      <c r="J80" s="92">
        <v>46027</v>
      </c>
      <c r="K80" s="92"/>
      <c r="L80" s="78" t="s">
        <v>116</v>
      </c>
      <c r="M80" s="76" t="s">
        <v>173</v>
      </c>
      <c r="N80" s="78" t="s">
        <v>116</v>
      </c>
      <c r="O80" s="71">
        <v>0</v>
      </c>
      <c r="P80" s="71">
        <v>0</v>
      </c>
      <c r="Q80" s="79">
        <v>400</v>
      </c>
      <c r="R80" s="79">
        <v>0</v>
      </c>
      <c r="S80" s="71">
        <v>0</v>
      </c>
      <c r="T80" s="79">
        <v>400</v>
      </c>
      <c r="U80" s="87" t="s">
        <v>118</v>
      </c>
      <c r="V80" s="84">
        <f t="shared" si="4"/>
        <v>400</v>
      </c>
      <c r="W80" s="61">
        <v>46003</v>
      </c>
      <c r="X80" s="6" t="s">
        <v>159</v>
      </c>
      <c r="Y80" s="76" t="s">
        <v>160</v>
      </c>
      <c r="Z80" s="76" t="s">
        <v>149</v>
      </c>
      <c r="AA80" s="76" t="s">
        <v>150</v>
      </c>
      <c r="AB80" s="76" t="s">
        <v>539</v>
      </c>
      <c r="AC80" s="76" t="s">
        <v>540</v>
      </c>
      <c r="AD80" s="76" t="s">
        <v>173</v>
      </c>
      <c r="AE80" s="76" t="s">
        <v>548</v>
      </c>
      <c r="AF80" s="76" t="s">
        <v>96</v>
      </c>
      <c r="AG80" s="82"/>
      <c r="AH80" s="60"/>
      <c r="AI80" s="75" t="s">
        <v>112</v>
      </c>
      <c r="AJ80" s="6" t="s">
        <v>103</v>
      </c>
      <c r="AK80" s="81">
        <v>0</v>
      </c>
      <c r="AL80" s="205" t="s">
        <v>103</v>
      </c>
      <c r="AM80" s="169"/>
      <c r="AN80" s="6"/>
      <c r="AO80" s="120"/>
    </row>
    <row r="81" spans="1:41" s="83" customFormat="1">
      <c r="A81" s="75" t="s">
        <v>112</v>
      </c>
      <c r="B81" s="6" t="s">
        <v>93</v>
      </c>
      <c r="C81" s="76">
        <v>80</v>
      </c>
      <c r="D81" s="6" t="s">
        <v>106</v>
      </c>
      <c r="E81" s="6" t="s">
        <v>2135</v>
      </c>
      <c r="F81" s="6" t="str">
        <f t="shared" si="2"/>
        <v>FreightRM-J-1113LI25-M19</v>
      </c>
      <c r="G81" s="95" t="s">
        <v>145</v>
      </c>
      <c r="H81" s="95">
        <v>619238</v>
      </c>
      <c r="I81" s="6" t="s">
        <v>584</v>
      </c>
      <c r="J81" s="92">
        <v>46027</v>
      </c>
      <c r="K81" s="92"/>
      <c r="L81" s="78" t="s">
        <v>116</v>
      </c>
      <c r="M81" s="76" t="s">
        <v>173</v>
      </c>
      <c r="N81" s="78" t="s">
        <v>116</v>
      </c>
      <c r="O81" s="71">
        <v>0</v>
      </c>
      <c r="P81" s="71">
        <v>0</v>
      </c>
      <c r="Q81" s="79">
        <v>350</v>
      </c>
      <c r="R81" s="79">
        <v>0</v>
      </c>
      <c r="S81" s="71">
        <v>0</v>
      </c>
      <c r="T81" s="79">
        <v>350</v>
      </c>
      <c r="U81" s="87" t="s">
        <v>118</v>
      </c>
      <c r="V81" s="84">
        <f t="shared" si="4"/>
        <v>350</v>
      </c>
      <c r="W81" s="61">
        <v>46006</v>
      </c>
      <c r="X81" s="6" t="s">
        <v>169</v>
      </c>
      <c r="Y81" s="76" t="s">
        <v>170</v>
      </c>
      <c r="Z81" s="76" t="s">
        <v>149</v>
      </c>
      <c r="AA81" s="76" t="s">
        <v>150</v>
      </c>
      <c r="AB81" s="76" t="s">
        <v>539</v>
      </c>
      <c r="AC81" s="76" t="s">
        <v>540</v>
      </c>
      <c r="AD81" s="76" t="s">
        <v>173</v>
      </c>
      <c r="AE81" s="76" t="s">
        <v>548</v>
      </c>
      <c r="AF81" s="76" t="s">
        <v>96</v>
      </c>
      <c r="AG81" s="82"/>
      <c r="AH81" s="60"/>
      <c r="AI81" s="75" t="s">
        <v>112</v>
      </c>
      <c r="AJ81" s="6" t="s">
        <v>103</v>
      </c>
      <c r="AK81" s="81">
        <v>0</v>
      </c>
      <c r="AL81" s="205" t="s">
        <v>103</v>
      </c>
      <c r="AM81" s="169"/>
      <c r="AN81" s="6"/>
      <c r="AO81" s="120"/>
    </row>
    <row r="82" spans="1:41" s="83" customFormat="1">
      <c r="A82" s="75" t="s">
        <v>112</v>
      </c>
      <c r="B82" s="6" t="s">
        <v>93</v>
      </c>
      <c r="C82" s="76">
        <v>81</v>
      </c>
      <c r="D82" s="6" t="s">
        <v>106</v>
      </c>
      <c r="E82" s="6" t="s">
        <v>2135</v>
      </c>
      <c r="F82" s="6" t="str">
        <f t="shared" si="2"/>
        <v>FreightRM-M-183-SI25-M19-L</v>
      </c>
      <c r="G82" s="76" t="s">
        <v>146</v>
      </c>
      <c r="H82" s="95">
        <v>619351</v>
      </c>
      <c r="I82" s="6" t="s">
        <v>584</v>
      </c>
      <c r="J82" s="92">
        <v>46027</v>
      </c>
      <c r="K82" s="92"/>
      <c r="L82" s="78" t="s">
        <v>116</v>
      </c>
      <c r="M82" s="76" t="s">
        <v>174</v>
      </c>
      <c r="N82" s="78" t="s">
        <v>116</v>
      </c>
      <c r="O82" s="71">
        <v>0</v>
      </c>
      <c r="P82" s="71">
        <v>0</v>
      </c>
      <c r="Q82" s="79">
        <v>1092.4000000000001</v>
      </c>
      <c r="R82" s="79">
        <v>0</v>
      </c>
      <c r="S82" s="71">
        <v>0</v>
      </c>
      <c r="T82" s="79">
        <v>1092.4000000000001</v>
      </c>
      <c r="U82" s="87" t="s">
        <v>118</v>
      </c>
      <c r="V82" s="84">
        <f t="shared" si="4"/>
        <v>1092.4000000000001</v>
      </c>
      <c r="W82" s="61">
        <v>45968</v>
      </c>
      <c r="X82" s="6" t="s">
        <v>171</v>
      </c>
      <c r="Y82" s="76" t="s">
        <v>172</v>
      </c>
      <c r="Z82" s="76" t="s">
        <v>155</v>
      </c>
      <c r="AA82" s="76" t="s">
        <v>164</v>
      </c>
      <c r="AB82" s="76" t="s">
        <v>539</v>
      </c>
      <c r="AC82" s="76" t="s">
        <v>540</v>
      </c>
      <c r="AD82" s="76" t="s">
        <v>174</v>
      </c>
      <c r="AE82" s="76" t="s">
        <v>546</v>
      </c>
      <c r="AF82" s="76" t="s">
        <v>96</v>
      </c>
      <c r="AG82" s="82"/>
      <c r="AH82" s="60"/>
      <c r="AI82" s="75" t="s">
        <v>112</v>
      </c>
      <c r="AJ82" s="6" t="s">
        <v>103</v>
      </c>
      <c r="AK82" s="81">
        <v>0</v>
      </c>
      <c r="AL82" s="205" t="s">
        <v>103</v>
      </c>
      <c r="AM82" s="169"/>
      <c r="AN82" s="6"/>
      <c r="AO82" s="120"/>
    </row>
    <row r="83" spans="1:41" s="83" customFormat="1" ht="15" customHeight="1">
      <c r="A83" s="75" t="s">
        <v>112</v>
      </c>
      <c r="B83" s="6" t="s">
        <v>93</v>
      </c>
      <c r="C83" s="76">
        <v>82</v>
      </c>
      <c r="D83" s="6" t="s">
        <v>104</v>
      </c>
      <c r="E83" s="6" t="s">
        <v>2135</v>
      </c>
      <c r="F83" s="6" t="str">
        <f t="shared" si="2"/>
        <v>FreightPAQUETERIA</v>
      </c>
      <c r="G83" s="95" t="s">
        <v>127</v>
      </c>
      <c r="H83" s="6" t="s">
        <v>175</v>
      </c>
      <c r="I83" s="6" t="s">
        <v>584</v>
      </c>
      <c r="J83" s="92">
        <v>46027</v>
      </c>
      <c r="K83" s="92"/>
      <c r="L83" s="77" t="s">
        <v>176</v>
      </c>
      <c r="M83" s="76" t="s">
        <v>25</v>
      </c>
      <c r="N83" s="78" t="s">
        <v>116</v>
      </c>
      <c r="O83" s="71">
        <v>0</v>
      </c>
      <c r="P83" s="71">
        <v>0</v>
      </c>
      <c r="Q83" s="79">
        <v>1743.2</v>
      </c>
      <c r="R83" s="79">
        <v>0</v>
      </c>
      <c r="S83" s="71">
        <v>0</v>
      </c>
      <c r="T83" s="79">
        <v>1743.2</v>
      </c>
      <c r="U83" s="87" t="s">
        <v>24</v>
      </c>
      <c r="V83" s="84">
        <f t="shared" ref="V83:V86" si="5">T83/17.9075</f>
        <v>97.344687979896705</v>
      </c>
      <c r="W83" s="61" t="s">
        <v>179</v>
      </c>
      <c r="X83" s="6" t="s">
        <v>177</v>
      </c>
      <c r="Y83" s="76" t="s">
        <v>178</v>
      </c>
      <c r="Z83" s="76" t="s">
        <v>121</v>
      </c>
      <c r="AA83" s="76" t="s">
        <v>122</v>
      </c>
      <c r="AB83" s="76" t="s">
        <v>539</v>
      </c>
      <c r="AC83" s="76" t="s">
        <v>540</v>
      </c>
      <c r="AD83" s="76" t="s">
        <v>25</v>
      </c>
      <c r="AE83" s="76" t="s">
        <v>544</v>
      </c>
      <c r="AF83" s="76" t="s">
        <v>96</v>
      </c>
      <c r="AG83" s="82"/>
      <c r="AH83" s="60"/>
      <c r="AI83" s="75" t="s">
        <v>112</v>
      </c>
      <c r="AJ83" s="6" t="s">
        <v>103</v>
      </c>
      <c r="AK83" s="81">
        <v>0</v>
      </c>
      <c r="AL83" s="205" t="s">
        <v>103</v>
      </c>
      <c r="AM83" s="169"/>
      <c r="AN83" s="6"/>
      <c r="AO83" s="120"/>
    </row>
    <row r="84" spans="1:41" s="83" customFormat="1" ht="15" customHeight="1">
      <c r="A84" s="75" t="s">
        <v>112</v>
      </c>
      <c r="B84" s="6" t="s">
        <v>93</v>
      </c>
      <c r="C84" s="76">
        <v>83</v>
      </c>
      <c r="D84" s="6" t="s">
        <v>104</v>
      </c>
      <c r="E84" s="6" t="s">
        <v>2135</v>
      </c>
      <c r="F84" s="6" t="str">
        <f t="shared" si="2"/>
        <v>FreightPAQUETERIA</v>
      </c>
      <c r="G84" s="97" t="s">
        <v>127</v>
      </c>
      <c r="H84" s="6" t="s">
        <v>180</v>
      </c>
      <c r="I84" s="6" t="s">
        <v>584</v>
      </c>
      <c r="J84" s="92">
        <v>45992</v>
      </c>
      <c r="K84" s="92"/>
      <c r="L84" s="90" t="s">
        <v>119</v>
      </c>
      <c r="M84" s="76" t="s">
        <v>25</v>
      </c>
      <c r="N84" s="78" t="s">
        <v>116</v>
      </c>
      <c r="O84" s="71">
        <v>0</v>
      </c>
      <c r="P84" s="71">
        <v>0</v>
      </c>
      <c r="Q84" s="79">
        <v>12457.56</v>
      </c>
      <c r="R84" s="79">
        <v>0</v>
      </c>
      <c r="S84" s="71">
        <v>0</v>
      </c>
      <c r="T84" s="79">
        <v>12457.56</v>
      </c>
      <c r="U84" s="87" t="s">
        <v>24</v>
      </c>
      <c r="V84" s="84">
        <f t="shared" si="5"/>
        <v>695.66159430406253</v>
      </c>
      <c r="W84" s="61" t="s">
        <v>119</v>
      </c>
      <c r="X84" s="76" t="s">
        <v>120</v>
      </c>
      <c r="Y84" s="76" t="s">
        <v>120</v>
      </c>
      <c r="Z84" s="76" t="s">
        <v>121</v>
      </c>
      <c r="AA84" s="76" t="s">
        <v>122</v>
      </c>
      <c r="AB84" s="76" t="s">
        <v>539</v>
      </c>
      <c r="AC84" s="76" t="s">
        <v>540</v>
      </c>
      <c r="AD84" s="76" t="s">
        <v>25</v>
      </c>
      <c r="AE84" s="76" t="s">
        <v>544</v>
      </c>
      <c r="AF84" s="76" t="s">
        <v>96</v>
      </c>
      <c r="AG84" s="82"/>
      <c r="AH84" s="60"/>
      <c r="AI84" s="75" t="s">
        <v>112</v>
      </c>
      <c r="AJ84" s="6" t="s">
        <v>103</v>
      </c>
      <c r="AK84" s="81">
        <v>0</v>
      </c>
      <c r="AL84" s="205" t="s">
        <v>103</v>
      </c>
      <c r="AM84" s="169"/>
      <c r="AN84" s="6"/>
      <c r="AO84" s="120"/>
    </row>
    <row r="85" spans="1:41" s="83" customFormat="1" ht="15" customHeight="1">
      <c r="A85" s="75" t="s">
        <v>112</v>
      </c>
      <c r="B85" s="6" t="s">
        <v>93</v>
      </c>
      <c r="C85" s="76">
        <v>84</v>
      </c>
      <c r="D85" s="6" t="s">
        <v>104</v>
      </c>
      <c r="E85" s="6" t="s">
        <v>2135</v>
      </c>
      <c r="F85" s="6" t="str">
        <f t="shared" si="2"/>
        <v>FreightPAQUETERIA</v>
      </c>
      <c r="G85" s="6" t="s">
        <v>127</v>
      </c>
      <c r="H85" s="6" t="s">
        <v>181</v>
      </c>
      <c r="I85" s="6" t="s">
        <v>584</v>
      </c>
      <c r="J85" s="92">
        <v>46204</v>
      </c>
      <c r="K85" s="92"/>
      <c r="L85" s="90" t="s">
        <v>182</v>
      </c>
      <c r="M85" s="76" t="s">
        <v>28</v>
      </c>
      <c r="N85" s="78" t="s">
        <v>116</v>
      </c>
      <c r="O85" s="71">
        <v>0</v>
      </c>
      <c r="P85" s="71">
        <v>0</v>
      </c>
      <c r="Q85" s="79">
        <v>336</v>
      </c>
      <c r="R85" s="79">
        <v>0</v>
      </c>
      <c r="S85" s="71">
        <v>0</v>
      </c>
      <c r="T85" s="79">
        <v>336</v>
      </c>
      <c r="U85" s="87" t="s">
        <v>24</v>
      </c>
      <c r="V85" s="84">
        <f t="shared" si="5"/>
        <v>18.763088091581739</v>
      </c>
      <c r="W85" s="61" t="s">
        <v>119</v>
      </c>
      <c r="X85" s="76" t="s">
        <v>122</v>
      </c>
      <c r="Y85" s="76" t="s">
        <v>121</v>
      </c>
      <c r="Z85" s="76" t="s">
        <v>120</v>
      </c>
      <c r="AA85" s="76" t="s">
        <v>120</v>
      </c>
      <c r="AB85" s="76" t="s">
        <v>539</v>
      </c>
      <c r="AC85" s="76" t="s">
        <v>541</v>
      </c>
      <c r="AD85" s="76" t="s">
        <v>28</v>
      </c>
      <c r="AE85" s="76" t="s">
        <v>545</v>
      </c>
      <c r="AF85" s="76" t="s">
        <v>96</v>
      </c>
      <c r="AG85" s="82"/>
      <c r="AH85" s="60"/>
      <c r="AI85" s="75" t="s">
        <v>112</v>
      </c>
      <c r="AJ85" s="6" t="s">
        <v>103</v>
      </c>
      <c r="AK85" s="81">
        <v>0</v>
      </c>
      <c r="AL85" s="205" t="s">
        <v>103</v>
      </c>
      <c r="AM85" s="169"/>
      <c r="AN85" s="6"/>
      <c r="AO85" s="120"/>
    </row>
    <row r="86" spans="1:41" s="83" customFormat="1" ht="15" customHeight="1">
      <c r="A86" s="75" t="s">
        <v>112</v>
      </c>
      <c r="B86" s="6" t="s">
        <v>93</v>
      </c>
      <c r="C86" s="76">
        <v>85</v>
      </c>
      <c r="D86" s="6" t="s">
        <v>104</v>
      </c>
      <c r="E86" s="6" t="s">
        <v>2135</v>
      </c>
      <c r="F86" s="6" t="str">
        <f t="shared" si="2"/>
        <v>FreightPAQUETERIA</v>
      </c>
      <c r="G86" s="97" t="s">
        <v>127</v>
      </c>
      <c r="H86" s="6" t="s">
        <v>183</v>
      </c>
      <c r="I86" s="6" t="s">
        <v>584</v>
      </c>
      <c r="J86" s="92">
        <v>46235</v>
      </c>
      <c r="K86" s="92"/>
      <c r="L86" s="90" t="s">
        <v>182</v>
      </c>
      <c r="M86" s="76" t="s">
        <v>28</v>
      </c>
      <c r="N86" s="78" t="s">
        <v>116</v>
      </c>
      <c r="O86" s="71">
        <v>0</v>
      </c>
      <c r="P86" s="71">
        <v>0</v>
      </c>
      <c r="Q86" s="79">
        <v>1195.75</v>
      </c>
      <c r="R86" s="79">
        <v>191.32</v>
      </c>
      <c r="S86" s="71">
        <v>0</v>
      </c>
      <c r="T86" s="79">
        <v>1387.07</v>
      </c>
      <c r="U86" s="87" t="s">
        <v>24</v>
      </c>
      <c r="V86" s="84">
        <f t="shared" si="5"/>
        <v>77.457489878542518</v>
      </c>
      <c r="W86" s="61" t="s">
        <v>119</v>
      </c>
      <c r="X86" s="76" t="s">
        <v>122</v>
      </c>
      <c r="Y86" s="76" t="s">
        <v>121</v>
      </c>
      <c r="Z86" s="76" t="s">
        <v>120</v>
      </c>
      <c r="AA86" s="76" t="s">
        <v>120</v>
      </c>
      <c r="AB86" s="76" t="s">
        <v>539</v>
      </c>
      <c r="AC86" s="76" t="s">
        <v>541</v>
      </c>
      <c r="AD86" s="76" t="s">
        <v>28</v>
      </c>
      <c r="AE86" s="76" t="s">
        <v>545</v>
      </c>
      <c r="AF86" s="76" t="s">
        <v>96</v>
      </c>
      <c r="AG86" s="82"/>
      <c r="AH86" s="60"/>
      <c r="AI86" s="75" t="s">
        <v>112</v>
      </c>
      <c r="AJ86" s="6" t="s">
        <v>103</v>
      </c>
      <c r="AK86" s="81">
        <v>0</v>
      </c>
      <c r="AL86" s="205" t="s">
        <v>103</v>
      </c>
      <c r="AM86" s="169"/>
      <c r="AN86" s="6"/>
      <c r="AO86" s="120"/>
    </row>
    <row r="87" spans="1:41" s="83" customFormat="1" ht="15" customHeight="1">
      <c r="A87" s="75" t="s">
        <v>112</v>
      </c>
      <c r="B87" s="6" t="s">
        <v>93</v>
      </c>
      <c r="C87" s="76">
        <v>86</v>
      </c>
      <c r="D87" s="76" t="s">
        <v>109</v>
      </c>
      <c r="E87" s="76" t="s">
        <v>105</v>
      </c>
      <c r="F87" s="6" t="str">
        <f t="shared" si="2"/>
        <v>STORAGEINVENTARIO</v>
      </c>
      <c r="G87" s="95" t="s">
        <v>194</v>
      </c>
      <c r="H87" s="6" t="s">
        <v>184</v>
      </c>
      <c r="I87" s="6" t="s">
        <v>584</v>
      </c>
      <c r="J87" s="100">
        <v>45689</v>
      </c>
      <c r="K87" s="92"/>
      <c r="L87" s="77" t="s">
        <v>116</v>
      </c>
      <c r="M87" s="76" t="s">
        <v>195</v>
      </c>
      <c r="N87" s="78" t="s">
        <v>116</v>
      </c>
      <c r="O87" s="71">
        <v>0</v>
      </c>
      <c r="P87" s="71">
        <v>0</v>
      </c>
      <c r="Q87" s="79">
        <v>146</v>
      </c>
      <c r="R87" s="79">
        <v>0</v>
      </c>
      <c r="S87" s="71">
        <v>0</v>
      </c>
      <c r="T87" s="79">
        <v>146</v>
      </c>
      <c r="U87" s="87" t="s">
        <v>118</v>
      </c>
      <c r="V87" s="84">
        <f t="shared" ref="V87:V145" si="6">T87</f>
        <v>146</v>
      </c>
      <c r="W87" s="61" t="s">
        <v>119</v>
      </c>
      <c r="X87" s="76" t="s">
        <v>122</v>
      </c>
      <c r="Y87" s="76" t="s">
        <v>121</v>
      </c>
      <c r="Z87" s="76" t="s">
        <v>178</v>
      </c>
      <c r="AA87" s="76" t="s">
        <v>196</v>
      </c>
      <c r="AB87" s="76" t="s">
        <v>539</v>
      </c>
      <c r="AC87" s="76" t="s">
        <v>541</v>
      </c>
      <c r="AD87" s="76" t="s">
        <v>195</v>
      </c>
      <c r="AE87" s="76">
        <v>75640000</v>
      </c>
      <c r="AF87" s="76" t="s">
        <v>96</v>
      </c>
      <c r="AG87" s="82"/>
      <c r="AH87" s="60"/>
      <c r="AI87" s="75" t="s">
        <v>112</v>
      </c>
      <c r="AJ87" s="6" t="s">
        <v>103</v>
      </c>
      <c r="AK87" s="81">
        <v>0</v>
      </c>
      <c r="AL87" s="205" t="s">
        <v>103</v>
      </c>
      <c r="AM87" s="169"/>
      <c r="AN87" s="6"/>
      <c r="AO87" s="120"/>
    </row>
    <row r="88" spans="1:41" s="83" customFormat="1" ht="15" customHeight="1">
      <c r="A88" s="75" t="s">
        <v>112</v>
      </c>
      <c r="B88" s="6" t="s">
        <v>93</v>
      </c>
      <c r="C88" s="76">
        <v>87</v>
      </c>
      <c r="D88" s="76" t="s">
        <v>109</v>
      </c>
      <c r="E88" s="76" t="s">
        <v>105</v>
      </c>
      <c r="F88" s="6" t="str">
        <f t="shared" si="2"/>
        <v>STORAGEINVENTARIO</v>
      </c>
      <c r="G88" s="95" t="s">
        <v>194</v>
      </c>
      <c r="H88" s="6" t="s">
        <v>185</v>
      </c>
      <c r="I88" s="6" t="s">
        <v>584</v>
      </c>
      <c r="J88" s="100">
        <v>45689</v>
      </c>
      <c r="K88" s="92"/>
      <c r="L88" s="77" t="s">
        <v>116</v>
      </c>
      <c r="M88" s="76" t="s">
        <v>195</v>
      </c>
      <c r="N88" s="78" t="s">
        <v>116</v>
      </c>
      <c r="O88" s="71">
        <v>0</v>
      </c>
      <c r="P88" s="71">
        <v>0</v>
      </c>
      <c r="Q88" s="79">
        <v>36</v>
      </c>
      <c r="R88" s="79">
        <v>0</v>
      </c>
      <c r="S88" s="71">
        <v>0</v>
      </c>
      <c r="T88" s="79">
        <v>36</v>
      </c>
      <c r="U88" s="87" t="s">
        <v>118</v>
      </c>
      <c r="V88" s="84">
        <f t="shared" si="6"/>
        <v>36</v>
      </c>
      <c r="W88" s="61" t="s">
        <v>119</v>
      </c>
      <c r="X88" s="76" t="s">
        <v>122</v>
      </c>
      <c r="Y88" s="76" t="s">
        <v>121</v>
      </c>
      <c r="Z88" s="76" t="s">
        <v>178</v>
      </c>
      <c r="AA88" s="76" t="s">
        <v>196</v>
      </c>
      <c r="AB88" s="76" t="s">
        <v>539</v>
      </c>
      <c r="AC88" s="76" t="s">
        <v>541</v>
      </c>
      <c r="AD88" s="76" t="s">
        <v>195</v>
      </c>
      <c r="AE88" s="76">
        <v>75640000</v>
      </c>
      <c r="AF88" s="76" t="s">
        <v>96</v>
      </c>
      <c r="AG88" s="82"/>
      <c r="AH88" s="60"/>
      <c r="AI88" s="75" t="s">
        <v>112</v>
      </c>
      <c r="AJ88" s="6" t="s">
        <v>103</v>
      </c>
      <c r="AK88" s="81">
        <v>0</v>
      </c>
      <c r="AL88" s="205" t="s">
        <v>103</v>
      </c>
      <c r="AM88" s="169"/>
      <c r="AN88" s="6"/>
      <c r="AO88" s="120"/>
    </row>
    <row r="89" spans="1:41" s="83" customFormat="1" ht="15" customHeight="1">
      <c r="A89" s="75" t="s">
        <v>112</v>
      </c>
      <c r="B89" s="6" t="s">
        <v>93</v>
      </c>
      <c r="C89" s="76">
        <v>88</v>
      </c>
      <c r="D89" s="76" t="s">
        <v>109</v>
      </c>
      <c r="E89" s="76" t="s">
        <v>105</v>
      </c>
      <c r="F89" s="6" t="str">
        <f t="shared" si="2"/>
        <v>STORAGEINVENTARIO</v>
      </c>
      <c r="G89" s="95" t="s">
        <v>194</v>
      </c>
      <c r="H89" s="6" t="s">
        <v>186</v>
      </c>
      <c r="I89" s="6" t="s">
        <v>584</v>
      </c>
      <c r="J89" s="100">
        <v>45689</v>
      </c>
      <c r="K89" s="92"/>
      <c r="L89" s="77" t="s">
        <v>116</v>
      </c>
      <c r="M89" s="76" t="s">
        <v>195</v>
      </c>
      <c r="N89" s="78" t="s">
        <v>116</v>
      </c>
      <c r="O89" s="71">
        <v>0</v>
      </c>
      <c r="P89" s="71">
        <v>0</v>
      </c>
      <c r="Q89" s="79">
        <v>120</v>
      </c>
      <c r="R89" s="79">
        <v>0</v>
      </c>
      <c r="S89" s="71">
        <v>0</v>
      </c>
      <c r="T89" s="79">
        <v>120</v>
      </c>
      <c r="U89" s="87" t="s">
        <v>118</v>
      </c>
      <c r="V89" s="84">
        <f t="shared" si="6"/>
        <v>120</v>
      </c>
      <c r="W89" s="61" t="s">
        <v>119</v>
      </c>
      <c r="X89" s="76" t="s">
        <v>122</v>
      </c>
      <c r="Y89" s="76" t="s">
        <v>121</v>
      </c>
      <c r="Z89" s="76" t="s">
        <v>178</v>
      </c>
      <c r="AA89" s="76" t="s">
        <v>196</v>
      </c>
      <c r="AB89" s="76" t="s">
        <v>539</v>
      </c>
      <c r="AC89" s="76" t="s">
        <v>541</v>
      </c>
      <c r="AD89" s="76" t="s">
        <v>195</v>
      </c>
      <c r="AE89" s="76">
        <v>75640000</v>
      </c>
      <c r="AF89" s="76" t="s">
        <v>96</v>
      </c>
      <c r="AG89" s="82"/>
      <c r="AH89" s="60"/>
      <c r="AI89" s="75" t="s">
        <v>112</v>
      </c>
      <c r="AJ89" s="6" t="s">
        <v>103</v>
      </c>
      <c r="AK89" s="81">
        <v>0</v>
      </c>
      <c r="AL89" s="205" t="s">
        <v>103</v>
      </c>
      <c r="AM89" s="169"/>
      <c r="AN89" s="6"/>
      <c r="AO89" s="120"/>
    </row>
    <row r="90" spans="1:41" s="83" customFormat="1" ht="15" customHeight="1">
      <c r="A90" s="75" t="s">
        <v>112</v>
      </c>
      <c r="B90" s="6" t="s">
        <v>93</v>
      </c>
      <c r="C90" s="76">
        <v>89</v>
      </c>
      <c r="D90" s="76" t="s">
        <v>109</v>
      </c>
      <c r="E90" s="76" t="s">
        <v>105</v>
      </c>
      <c r="F90" s="6" t="str">
        <f t="shared" si="2"/>
        <v>STORAGEINVENTARIO</v>
      </c>
      <c r="G90" s="95" t="s">
        <v>194</v>
      </c>
      <c r="H90" s="6" t="s">
        <v>187</v>
      </c>
      <c r="I90" s="6" t="s">
        <v>584</v>
      </c>
      <c r="J90" s="100">
        <v>45689</v>
      </c>
      <c r="K90" s="92"/>
      <c r="L90" s="77" t="s">
        <v>116</v>
      </c>
      <c r="M90" s="76" t="s">
        <v>195</v>
      </c>
      <c r="N90" s="78" t="s">
        <v>116</v>
      </c>
      <c r="O90" s="71">
        <v>0</v>
      </c>
      <c r="P90" s="71">
        <v>0</v>
      </c>
      <c r="Q90" s="79">
        <v>60</v>
      </c>
      <c r="R90" s="79">
        <v>0</v>
      </c>
      <c r="S90" s="71">
        <v>0</v>
      </c>
      <c r="T90" s="79">
        <v>60</v>
      </c>
      <c r="U90" s="87" t="s">
        <v>118</v>
      </c>
      <c r="V90" s="84">
        <f t="shared" si="6"/>
        <v>60</v>
      </c>
      <c r="W90" s="61" t="s">
        <v>119</v>
      </c>
      <c r="X90" s="76" t="s">
        <v>122</v>
      </c>
      <c r="Y90" s="76" t="s">
        <v>121</v>
      </c>
      <c r="Z90" s="76" t="s">
        <v>178</v>
      </c>
      <c r="AA90" s="76" t="s">
        <v>196</v>
      </c>
      <c r="AB90" s="76" t="s">
        <v>539</v>
      </c>
      <c r="AC90" s="76" t="s">
        <v>541</v>
      </c>
      <c r="AD90" s="76" t="s">
        <v>195</v>
      </c>
      <c r="AE90" s="76">
        <v>75640000</v>
      </c>
      <c r="AF90" s="76" t="s">
        <v>96</v>
      </c>
      <c r="AG90" s="82"/>
      <c r="AH90" s="60"/>
      <c r="AI90" s="75" t="s">
        <v>112</v>
      </c>
      <c r="AJ90" s="6" t="s">
        <v>103</v>
      </c>
      <c r="AK90" s="81">
        <v>0</v>
      </c>
      <c r="AL90" s="205" t="s">
        <v>103</v>
      </c>
      <c r="AM90" s="169"/>
      <c r="AN90" s="6"/>
      <c r="AO90" s="120"/>
    </row>
    <row r="91" spans="1:41" s="83" customFormat="1" ht="15" customHeight="1">
      <c r="A91" s="75" t="s">
        <v>112</v>
      </c>
      <c r="B91" s="6" t="s">
        <v>93</v>
      </c>
      <c r="C91" s="76">
        <v>90</v>
      </c>
      <c r="D91" s="76" t="s">
        <v>109</v>
      </c>
      <c r="E91" s="76" t="s">
        <v>105</v>
      </c>
      <c r="F91" s="6" t="str">
        <f t="shared" si="2"/>
        <v>STORAGEINVENTARIO</v>
      </c>
      <c r="G91" s="95" t="s">
        <v>194</v>
      </c>
      <c r="H91" s="6" t="s">
        <v>188</v>
      </c>
      <c r="I91" s="6" t="s">
        <v>584</v>
      </c>
      <c r="J91" s="100">
        <v>45689</v>
      </c>
      <c r="K91" s="92"/>
      <c r="L91" s="77" t="s">
        <v>116</v>
      </c>
      <c r="M91" s="76" t="s">
        <v>195</v>
      </c>
      <c r="N91" s="78" t="s">
        <v>116</v>
      </c>
      <c r="O91" s="71">
        <v>0</v>
      </c>
      <c r="P91" s="71">
        <v>0</v>
      </c>
      <c r="Q91" s="79">
        <v>432</v>
      </c>
      <c r="R91" s="79">
        <v>0</v>
      </c>
      <c r="S91" s="71">
        <v>0</v>
      </c>
      <c r="T91" s="79">
        <v>432</v>
      </c>
      <c r="U91" s="87" t="s">
        <v>118</v>
      </c>
      <c r="V91" s="84">
        <f t="shared" si="6"/>
        <v>432</v>
      </c>
      <c r="W91" s="61" t="s">
        <v>119</v>
      </c>
      <c r="X91" s="76" t="s">
        <v>122</v>
      </c>
      <c r="Y91" s="76" t="s">
        <v>121</v>
      </c>
      <c r="Z91" s="76" t="s">
        <v>178</v>
      </c>
      <c r="AA91" s="76" t="s">
        <v>196</v>
      </c>
      <c r="AB91" s="76" t="s">
        <v>539</v>
      </c>
      <c r="AC91" s="76" t="s">
        <v>541</v>
      </c>
      <c r="AD91" s="76" t="s">
        <v>195</v>
      </c>
      <c r="AE91" s="76">
        <v>75640000</v>
      </c>
      <c r="AF91" s="76" t="s">
        <v>96</v>
      </c>
      <c r="AG91" s="82"/>
      <c r="AH91" s="60"/>
      <c r="AI91" s="75" t="s">
        <v>112</v>
      </c>
      <c r="AJ91" s="6" t="s">
        <v>103</v>
      </c>
      <c r="AK91" s="81">
        <v>0</v>
      </c>
      <c r="AL91" s="205" t="s">
        <v>103</v>
      </c>
      <c r="AM91" s="169"/>
      <c r="AN91" s="6"/>
      <c r="AO91" s="120"/>
    </row>
    <row r="92" spans="1:41" s="83" customFormat="1" ht="15" customHeight="1">
      <c r="A92" s="75" t="s">
        <v>112</v>
      </c>
      <c r="B92" s="6" t="s">
        <v>93</v>
      </c>
      <c r="C92" s="76">
        <v>91</v>
      </c>
      <c r="D92" s="76" t="s">
        <v>109</v>
      </c>
      <c r="E92" s="76" t="s">
        <v>105</v>
      </c>
      <c r="F92" s="6" t="str">
        <f t="shared" si="2"/>
        <v>STORAGEINVENTARIO</v>
      </c>
      <c r="G92" s="95" t="s">
        <v>194</v>
      </c>
      <c r="H92" s="6" t="s">
        <v>189</v>
      </c>
      <c r="I92" s="6" t="s">
        <v>584</v>
      </c>
      <c r="J92" s="100">
        <v>45689</v>
      </c>
      <c r="K92" s="92"/>
      <c r="L92" s="77" t="s">
        <v>116</v>
      </c>
      <c r="M92" s="76" t="s">
        <v>195</v>
      </c>
      <c r="N92" s="78" t="s">
        <v>116</v>
      </c>
      <c r="O92" s="71">
        <v>0</v>
      </c>
      <c r="P92" s="71">
        <v>0</v>
      </c>
      <c r="Q92" s="79">
        <v>108</v>
      </c>
      <c r="R92" s="79">
        <v>0</v>
      </c>
      <c r="S92" s="71">
        <v>0</v>
      </c>
      <c r="T92" s="79">
        <v>108</v>
      </c>
      <c r="U92" s="87" t="s">
        <v>118</v>
      </c>
      <c r="V92" s="84">
        <f t="shared" si="6"/>
        <v>108</v>
      </c>
      <c r="W92" s="61" t="s">
        <v>119</v>
      </c>
      <c r="X92" s="76" t="s">
        <v>122</v>
      </c>
      <c r="Y92" s="76" t="s">
        <v>121</v>
      </c>
      <c r="Z92" s="76" t="s">
        <v>178</v>
      </c>
      <c r="AA92" s="76" t="s">
        <v>196</v>
      </c>
      <c r="AB92" s="76" t="s">
        <v>539</v>
      </c>
      <c r="AC92" s="76" t="s">
        <v>541</v>
      </c>
      <c r="AD92" s="76" t="s">
        <v>195</v>
      </c>
      <c r="AE92" s="76">
        <v>75640000</v>
      </c>
      <c r="AF92" s="76" t="s">
        <v>96</v>
      </c>
      <c r="AG92" s="82"/>
      <c r="AH92" s="60"/>
      <c r="AI92" s="75" t="s">
        <v>112</v>
      </c>
      <c r="AJ92" s="6" t="s">
        <v>103</v>
      </c>
      <c r="AK92" s="81">
        <v>0</v>
      </c>
      <c r="AL92" s="205" t="s">
        <v>103</v>
      </c>
      <c r="AM92" s="169"/>
      <c r="AN92" s="6"/>
      <c r="AO92" s="120"/>
    </row>
    <row r="93" spans="1:41" s="83" customFormat="1" ht="15" customHeight="1">
      <c r="A93" s="75" t="s">
        <v>112</v>
      </c>
      <c r="B93" s="6" t="s">
        <v>93</v>
      </c>
      <c r="C93" s="76">
        <v>92</v>
      </c>
      <c r="D93" s="76" t="s">
        <v>109</v>
      </c>
      <c r="E93" s="76" t="s">
        <v>105</v>
      </c>
      <c r="F93" s="6" t="str">
        <f t="shared" si="2"/>
        <v>STORAGEINVENTARIO</v>
      </c>
      <c r="G93" s="95" t="s">
        <v>194</v>
      </c>
      <c r="H93" s="6" t="s">
        <v>190</v>
      </c>
      <c r="I93" s="6" t="s">
        <v>584</v>
      </c>
      <c r="J93" s="100">
        <v>45689</v>
      </c>
      <c r="K93" s="92"/>
      <c r="L93" s="77" t="s">
        <v>116</v>
      </c>
      <c r="M93" s="76" t="s">
        <v>195</v>
      </c>
      <c r="N93" s="78" t="s">
        <v>116</v>
      </c>
      <c r="O93" s="71">
        <v>0</v>
      </c>
      <c r="P93" s="71">
        <v>0</v>
      </c>
      <c r="Q93" s="79">
        <v>84</v>
      </c>
      <c r="R93" s="79">
        <v>0</v>
      </c>
      <c r="S93" s="71">
        <v>0</v>
      </c>
      <c r="T93" s="79">
        <v>84</v>
      </c>
      <c r="U93" s="87" t="s">
        <v>118</v>
      </c>
      <c r="V93" s="84">
        <f t="shared" si="6"/>
        <v>84</v>
      </c>
      <c r="W93" s="61" t="s">
        <v>119</v>
      </c>
      <c r="X93" s="76" t="s">
        <v>122</v>
      </c>
      <c r="Y93" s="76" t="s">
        <v>121</v>
      </c>
      <c r="Z93" s="76" t="s">
        <v>178</v>
      </c>
      <c r="AA93" s="76" t="s">
        <v>196</v>
      </c>
      <c r="AB93" s="76" t="s">
        <v>539</v>
      </c>
      <c r="AC93" s="76" t="s">
        <v>541</v>
      </c>
      <c r="AD93" s="76" t="s">
        <v>195</v>
      </c>
      <c r="AE93" s="76">
        <v>75640000</v>
      </c>
      <c r="AF93" s="76" t="s">
        <v>96</v>
      </c>
      <c r="AG93" s="82"/>
      <c r="AH93" s="60"/>
      <c r="AI93" s="75" t="s">
        <v>112</v>
      </c>
      <c r="AJ93" s="6" t="s">
        <v>103</v>
      </c>
      <c r="AK93" s="81">
        <v>0</v>
      </c>
      <c r="AL93" s="205" t="s">
        <v>103</v>
      </c>
      <c r="AM93" s="169"/>
      <c r="AN93" s="6"/>
      <c r="AO93" s="120"/>
    </row>
    <row r="94" spans="1:41" s="83" customFormat="1" ht="15" customHeight="1">
      <c r="A94" s="75" t="s">
        <v>112</v>
      </c>
      <c r="B94" s="6" t="s">
        <v>93</v>
      </c>
      <c r="C94" s="76">
        <v>93</v>
      </c>
      <c r="D94" s="76" t="s">
        <v>109</v>
      </c>
      <c r="E94" s="76" t="s">
        <v>105</v>
      </c>
      <c r="F94" s="6" t="str">
        <f t="shared" si="2"/>
        <v>STORAGEINVENTARIO</v>
      </c>
      <c r="G94" s="95" t="s">
        <v>194</v>
      </c>
      <c r="H94" s="6" t="s">
        <v>191</v>
      </c>
      <c r="I94" s="6" t="s">
        <v>584</v>
      </c>
      <c r="J94" s="100">
        <v>45689</v>
      </c>
      <c r="K94" s="92"/>
      <c r="L94" s="77" t="s">
        <v>116</v>
      </c>
      <c r="M94" s="76" t="s">
        <v>195</v>
      </c>
      <c r="N94" s="78" t="s">
        <v>116</v>
      </c>
      <c r="O94" s="71">
        <v>0</v>
      </c>
      <c r="P94" s="71">
        <v>0</v>
      </c>
      <c r="Q94" s="79">
        <v>120</v>
      </c>
      <c r="R94" s="79">
        <v>0</v>
      </c>
      <c r="S94" s="71">
        <v>0</v>
      </c>
      <c r="T94" s="79">
        <v>120</v>
      </c>
      <c r="U94" s="87" t="s">
        <v>118</v>
      </c>
      <c r="V94" s="84">
        <f t="shared" si="6"/>
        <v>120</v>
      </c>
      <c r="W94" s="61" t="s">
        <v>119</v>
      </c>
      <c r="X94" s="76" t="s">
        <v>122</v>
      </c>
      <c r="Y94" s="76" t="s">
        <v>121</v>
      </c>
      <c r="Z94" s="76" t="s">
        <v>178</v>
      </c>
      <c r="AA94" s="76" t="s">
        <v>196</v>
      </c>
      <c r="AB94" s="76" t="s">
        <v>539</v>
      </c>
      <c r="AC94" s="76" t="s">
        <v>541</v>
      </c>
      <c r="AD94" s="76" t="s">
        <v>195</v>
      </c>
      <c r="AE94" s="76">
        <v>75640000</v>
      </c>
      <c r="AF94" s="76" t="s">
        <v>96</v>
      </c>
      <c r="AG94" s="82"/>
      <c r="AH94" s="60"/>
      <c r="AI94" s="75" t="s">
        <v>112</v>
      </c>
      <c r="AJ94" s="6" t="s">
        <v>103</v>
      </c>
      <c r="AK94" s="81">
        <v>0</v>
      </c>
      <c r="AL94" s="205" t="s">
        <v>103</v>
      </c>
      <c r="AM94" s="169"/>
      <c r="AN94" s="6"/>
      <c r="AO94" s="120"/>
    </row>
    <row r="95" spans="1:41" s="83" customFormat="1" ht="15" customHeight="1">
      <c r="A95" s="75" t="s">
        <v>112</v>
      </c>
      <c r="B95" s="6" t="s">
        <v>93</v>
      </c>
      <c r="C95" s="76">
        <v>94</v>
      </c>
      <c r="D95" s="76" t="s">
        <v>109</v>
      </c>
      <c r="E95" s="76" t="s">
        <v>105</v>
      </c>
      <c r="F95" s="6" t="str">
        <f t="shared" si="2"/>
        <v>STORAGEINVENTARIO</v>
      </c>
      <c r="G95" s="95" t="s">
        <v>194</v>
      </c>
      <c r="H95" s="6" t="s">
        <v>192</v>
      </c>
      <c r="I95" s="6" t="s">
        <v>584</v>
      </c>
      <c r="J95" s="100">
        <v>45689</v>
      </c>
      <c r="K95" s="92"/>
      <c r="L95" s="77" t="s">
        <v>116</v>
      </c>
      <c r="M95" s="76" t="s">
        <v>195</v>
      </c>
      <c r="N95" s="78" t="s">
        <v>116</v>
      </c>
      <c r="O95" s="71">
        <v>0</v>
      </c>
      <c r="P95" s="71">
        <v>0</v>
      </c>
      <c r="Q95" s="79">
        <v>72</v>
      </c>
      <c r="R95" s="79">
        <v>0</v>
      </c>
      <c r="S95" s="71">
        <v>0</v>
      </c>
      <c r="T95" s="79">
        <v>72</v>
      </c>
      <c r="U95" s="87" t="s">
        <v>118</v>
      </c>
      <c r="V95" s="84">
        <f t="shared" si="6"/>
        <v>72</v>
      </c>
      <c r="W95" s="61" t="s">
        <v>119</v>
      </c>
      <c r="X95" s="76" t="s">
        <v>122</v>
      </c>
      <c r="Y95" s="76" t="s">
        <v>121</v>
      </c>
      <c r="Z95" s="76" t="s">
        <v>178</v>
      </c>
      <c r="AA95" s="76" t="s">
        <v>196</v>
      </c>
      <c r="AB95" s="76" t="s">
        <v>539</v>
      </c>
      <c r="AC95" s="76" t="s">
        <v>541</v>
      </c>
      <c r="AD95" s="76" t="s">
        <v>195</v>
      </c>
      <c r="AE95" s="76">
        <v>75640000</v>
      </c>
      <c r="AF95" s="76" t="s">
        <v>96</v>
      </c>
      <c r="AG95" s="82"/>
      <c r="AH95" s="60"/>
      <c r="AI95" s="75" t="s">
        <v>112</v>
      </c>
      <c r="AJ95" s="6" t="s">
        <v>103</v>
      </c>
      <c r="AK95" s="81">
        <v>0</v>
      </c>
      <c r="AL95" s="205" t="s">
        <v>103</v>
      </c>
      <c r="AM95" s="169"/>
      <c r="AN95" s="6"/>
      <c r="AO95" s="120"/>
    </row>
    <row r="96" spans="1:41" s="83" customFormat="1" ht="15" customHeight="1">
      <c r="A96" s="75" t="s">
        <v>112</v>
      </c>
      <c r="B96" s="6" t="s">
        <v>93</v>
      </c>
      <c r="C96" s="76">
        <v>95</v>
      </c>
      <c r="D96" s="76" t="s">
        <v>109</v>
      </c>
      <c r="E96" s="76" t="s">
        <v>105</v>
      </c>
      <c r="F96" s="6" t="str">
        <f t="shared" si="2"/>
        <v>STORAGEINVENTARIO</v>
      </c>
      <c r="G96" s="95" t="s">
        <v>194</v>
      </c>
      <c r="H96" s="6" t="s">
        <v>193</v>
      </c>
      <c r="I96" s="6" t="s">
        <v>584</v>
      </c>
      <c r="J96" s="100">
        <v>45689</v>
      </c>
      <c r="K96" s="92"/>
      <c r="L96" s="77" t="s">
        <v>116</v>
      </c>
      <c r="M96" s="76" t="s">
        <v>195</v>
      </c>
      <c r="N96" s="78" t="s">
        <v>116</v>
      </c>
      <c r="O96" s="71">
        <v>0</v>
      </c>
      <c r="P96" s="71">
        <v>0</v>
      </c>
      <c r="Q96" s="79">
        <v>132</v>
      </c>
      <c r="R96" s="79">
        <v>0</v>
      </c>
      <c r="S96" s="71">
        <v>0</v>
      </c>
      <c r="T96" s="79">
        <v>132</v>
      </c>
      <c r="U96" s="87" t="s">
        <v>118</v>
      </c>
      <c r="V96" s="84">
        <f t="shared" si="6"/>
        <v>132</v>
      </c>
      <c r="W96" s="61" t="s">
        <v>119</v>
      </c>
      <c r="X96" s="76" t="s">
        <v>122</v>
      </c>
      <c r="Y96" s="76" t="s">
        <v>121</v>
      </c>
      <c r="Z96" s="76" t="s">
        <v>178</v>
      </c>
      <c r="AA96" s="76" t="s">
        <v>196</v>
      </c>
      <c r="AB96" s="76" t="s">
        <v>539</v>
      </c>
      <c r="AC96" s="76" t="s">
        <v>541</v>
      </c>
      <c r="AD96" s="76" t="s">
        <v>195</v>
      </c>
      <c r="AE96" s="76">
        <v>75640000</v>
      </c>
      <c r="AF96" s="76" t="s">
        <v>96</v>
      </c>
      <c r="AG96" s="82"/>
      <c r="AH96" s="60"/>
      <c r="AI96" s="75" t="s">
        <v>112</v>
      </c>
      <c r="AJ96" s="6" t="s">
        <v>103</v>
      </c>
      <c r="AK96" s="81">
        <v>0</v>
      </c>
      <c r="AL96" s="205" t="s">
        <v>103</v>
      </c>
      <c r="AM96" s="169"/>
      <c r="AN96" s="6"/>
      <c r="AO96" s="120"/>
    </row>
    <row r="97" spans="1:41" s="83" customFormat="1" ht="15" customHeight="1">
      <c r="A97" s="75" t="s">
        <v>112</v>
      </c>
      <c r="B97" s="6" t="s">
        <v>93</v>
      </c>
      <c r="C97" s="76">
        <v>96</v>
      </c>
      <c r="D97" s="76" t="s">
        <v>97</v>
      </c>
      <c r="E97" s="6" t="s">
        <v>2135</v>
      </c>
      <c r="F97" s="6" t="str">
        <f t="shared" si="2"/>
        <v>FreightFG-R-2064LE25.M19</v>
      </c>
      <c r="G97" s="95" t="s">
        <v>197</v>
      </c>
      <c r="H97" s="99">
        <v>53748</v>
      </c>
      <c r="I97" s="6" t="s">
        <v>584</v>
      </c>
      <c r="J97" s="100">
        <v>46024</v>
      </c>
      <c r="K97" s="100" t="s">
        <v>198</v>
      </c>
      <c r="L97" s="77" t="s">
        <v>116</v>
      </c>
      <c r="M97" s="76" t="s">
        <v>195</v>
      </c>
      <c r="N97" s="76">
        <v>553902</v>
      </c>
      <c r="O97" s="71">
        <v>0</v>
      </c>
      <c r="P97" s="71">
        <v>0</v>
      </c>
      <c r="Q97" s="79">
        <v>5175</v>
      </c>
      <c r="R97" s="79">
        <v>0</v>
      </c>
      <c r="S97" s="71">
        <v>0</v>
      </c>
      <c r="T97" s="79">
        <v>5175</v>
      </c>
      <c r="U97" s="87" t="s">
        <v>118</v>
      </c>
      <c r="V97" s="84">
        <f t="shared" si="6"/>
        <v>5175</v>
      </c>
      <c r="W97" s="61">
        <v>45992</v>
      </c>
      <c r="X97" s="76" t="s">
        <v>230</v>
      </c>
      <c r="Y97" s="76" t="s">
        <v>178</v>
      </c>
      <c r="Z97" s="76" t="s">
        <v>178</v>
      </c>
      <c r="AA97" s="76" t="s">
        <v>231</v>
      </c>
      <c r="AB97" s="76" t="s">
        <v>539</v>
      </c>
      <c r="AC97" s="76" t="s">
        <v>541</v>
      </c>
      <c r="AD97" s="76" t="s">
        <v>195</v>
      </c>
      <c r="AE97" s="76" t="s">
        <v>547</v>
      </c>
      <c r="AF97" s="76" t="s">
        <v>96</v>
      </c>
      <c r="AG97" s="82"/>
      <c r="AH97" s="60"/>
      <c r="AI97" s="75" t="s">
        <v>112</v>
      </c>
      <c r="AJ97" s="6" t="s">
        <v>103</v>
      </c>
      <c r="AK97" s="81">
        <v>0</v>
      </c>
      <c r="AL97" s="205" t="s">
        <v>103</v>
      </c>
      <c r="AM97" s="169"/>
      <c r="AN97" s="6"/>
      <c r="AO97" s="120"/>
    </row>
    <row r="98" spans="1:41" s="83" customFormat="1" ht="15" customHeight="1">
      <c r="A98" s="75" t="s">
        <v>112</v>
      </c>
      <c r="B98" s="6" t="s">
        <v>93</v>
      </c>
      <c r="C98" s="76">
        <v>97</v>
      </c>
      <c r="D98" s="76" t="s">
        <v>97</v>
      </c>
      <c r="E98" s="6" t="s">
        <v>2135</v>
      </c>
      <c r="F98" s="6" t="str">
        <f t="shared" si="2"/>
        <v>FreightFG-R-2065LE25.M19</v>
      </c>
      <c r="G98" s="95" t="s">
        <v>199</v>
      </c>
      <c r="H98" s="99">
        <v>53749</v>
      </c>
      <c r="I98" s="6" t="s">
        <v>584</v>
      </c>
      <c r="J98" s="100">
        <v>46024</v>
      </c>
      <c r="K98" s="100" t="s">
        <v>198</v>
      </c>
      <c r="L98" s="77" t="s">
        <v>116</v>
      </c>
      <c r="M98" s="76" t="s">
        <v>195</v>
      </c>
      <c r="N98" s="76" t="s">
        <v>200</v>
      </c>
      <c r="O98" s="71">
        <v>0</v>
      </c>
      <c r="P98" s="71">
        <v>0</v>
      </c>
      <c r="Q98" s="79">
        <v>5645</v>
      </c>
      <c r="R98" s="79">
        <v>0</v>
      </c>
      <c r="S98" s="71">
        <v>0</v>
      </c>
      <c r="T98" s="79">
        <v>5645</v>
      </c>
      <c r="U98" s="87" t="s">
        <v>118</v>
      </c>
      <c r="V98" s="84">
        <f t="shared" si="6"/>
        <v>5645</v>
      </c>
      <c r="W98" s="61">
        <v>45993</v>
      </c>
      <c r="X98" s="76" t="s">
        <v>230</v>
      </c>
      <c r="Y98" s="76" t="s">
        <v>178</v>
      </c>
      <c r="Z98" s="76" t="s">
        <v>178</v>
      </c>
      <c r="AA98" s="76" t="s">
        <v>232</v>
      </c>
      <c r="AB98" s="76" t="s">
        <v>539</v>
      </c>
      <c r="AC98" s="76" t="s">
        <v>541</v>
      </c>
      <c r="AD98" s="76" t="s">
        <v>195</v>
      </c>
      <c r="AE98" s="76" t="s">
        <v>547</v>
      </c>
      <c r="AF98" s="76" t="s">
        <v>96</v>
      </c>
      <c r="AG98" s="82"/>
      <c r="AH98" s="60"/>
      <c r="AI98" s="75" t="s">
        <v>112</v>
      </c>
      <c r="AJ98" s="6" t="s">
        <v>103</v>
      </c>
      <c r="AK98" s="81">
        <v>0</v>
      </c>
      <c r="AL98" s="205" t="s">
        <v>103</v>
      </c>
      <c r="AM98" s="169"/>
      <c r="AN98" s="6"/>
      <c r="AO98" s="120"/>
    </row>
    <row r="99" spans="1:41" s="83" customFormat="1" ht="15" customHeight="1">
      <c r="A99" s="75" t="s">
        <v>112</v>
      </c>
      <c r="B99" s="6" t="s">
        <v>93</v>
      </c>
      <c r="C99" s="76">
        <v>98</v>
      </c>
      <c r="D99" s="76" t="s">
        <v>97</v>
      </c>
      <c r="E99" s="6" t="s">
        <v>2135</v>
      </c>
      <c r="F99" s="6" t="str">
        <f t="shared" si="2"/>
        <v>FreightFG-R-2070LE25.M19</v>
      </c>
      <c r="G99" s="95" t="s">
        <v>201</v>
      </c>
      <c r="H99" s="99">
        <v>53750</v>
      </c>
      <c r="I99" s="6" t="s">
        <v>584</v>
      </c>
      <c r="J99" s="100">
        <v>46024</v>
      </c>
      <c r="K99" s="100" t="s">
        <v>198</v>
      </c>
      <c r="L99" s="77" t="s">
        <v>116</v>
      </c>
      <c r="M99" s="76" t="s">
        <v>195</v>
      </c>
      <c r="N99" s="76">
        <v>5307955</v>
      </c>
      <c r="O99" s="71">
        <v>0</v>
      </c>
      <c r="P99" s="71">
        <v>0</v>
      </c>
      <c r="Q99" s="79">
        <v>4997</v>
      </c>
      <c r="R99" s="79">
        <v>0</v>
      </c>
      <c r="S99" s="71">
        <v>0</v>
      </c>
      <c r="T99" s="79">
        <v>4997</v>
      </c>
      <c r="U99" s="87" t="s">
        <v>118</v>
      </c>
      <c r="V99" s="84">
        <f t="shared" si="6"/>
        <v>4997</v>
      </c>
      <c r="W99" s="61">
        <v>45994</v>
      </c>
      <c r="X99" s="76" t="s">
        <v>230</v>
      </c>
      <c r="Y99" s="76" t="s">
        <v>178</v>
      </c>
      <c r="Z99" s="76" t="s">
        <v>178</v>
      </c>
      <c r="AA99" s="76" t="s">
        <v>231</v>
      </c>
      <c r="AB99" s="76" t="s">
        <v>539</v>
      </c>
      <c r="AC99" s="76" t="s">
        <v>541</v>
      </c>
      <c r="AD99" s="76" t="s">
        <v>195</v>
      </c>
      <c r="AE99" s="76" t="s">
        <v>547</v>
      </c>
      <c r="AF99" s="76" t="s">
        <v>96</v>
      </c>
      <c r="AG99" s="82"/>
      <c r="AH99" s="60"/>
      <c r="AI99" s="75" t="s">
        <v>112</v>
      </c>
      <c r="AJ99" s="6" t="s">
        <v>103</v>
      </c>
      <c r="AK99" s="81">
        <v>0</v>
      </c>
      <c r="AL99" s="205" t="s">
        <v>103</v>
      </c>
      <c r="AM99" s="169"/>
      <c r="AN99" s="6"/>
      <c r="AO99" s="120"/>
    </row>
    <row r="100" spans="1:41" s="83" customFormat="1" ht="15" customHeight="1">
      <c r="A100" s="75" t="s">
        <v>112</v>
      </c>
      <c r="B100" s="6" t="s">
        <v>93</v>
      </c>
      <c r="C100" s="76">
        <v>99</v>
      </c>
      <c r="D100" s="76" t="s">
        <v>97</v>
      </c>
      <c r="E100" s="6" t="s">
        <v>2135</v>
      </c>
      <c r="F100" s="6" t="str">
        <f t="shared" si="2"/>
        <v>FreightFG-R-2066LE25.M19</v>
      </c>
      <c r="G100" s="95" t="s">
        <v>202</v>
      </c>
      <c r="H100" s="99">
        <v>53751</v>
      </c>
      <c r="I100" s="6" t="s">
        <v>584</v>
      </c>
      <c r="J100" s="100">
        <v>46024</v>
      </c>
      <c r="K100" s="100" t="s">
        <v>198</v>
      </c>
      <c r="L100" s="77" t="s">
        <v>116</v>
      </c>
      <c r="M100" s="76" t="s">
        <v>195</v>
      </c>
      <c r="N100" s="76" t="s">
        <v>203</v>
      </c>
      <c r="O100" s="71">
        <v>0</v>
      </c>
      <c r="P100" s="71">
        <v>0</v>
      </c>
      <c r="Q100" s="79">
        <v>7945</v>
      </c>
      <c r="R100" s="79">
        <v>0</v>
      </c>
      <c r="S100" s="71">
        <v>0</v>
      </c>
      <c r="T100" s="79">
        <v>7945</v>
      </c>
      <c r="U100" s="87" t="s">
        <v>118</v>
      </c>
      <c r="V100" s="84">
        <f t="shared" si="6"/>
        <v>7945</v>
      </c>
      <c r="W100" s="61">
        <v>45994</v>
      </c>
      <c r="X100" s="76" t="s">
        <v>230</v>
      </c>
      <c r="Y100" s="76" t="s">
        <v>178</v>
      </c>
      <c r="Z100" s="76" t="s">
        <v>178</v>
      </c>
      <c r="AA100" s="76" t="s">
        <v>232</v>
      </c>
      <c r="AB100" s="76" t="s">
        <v>539</v>
      </c>
      <c r="AC100" s="76" t="s">
        <v>541</v>
      </c>
      <c r="AD100" s="76" t="s">
        <v>195</v>
      </c>
      <c r="AE100" s="76" t="s">
        <v>547</v>
      </c>
      <c r="AF100" s="76" t="s">
        <v>96</v>
      </c>
      <c r="AG100" s="82"/>
      <c r="AH100" s="60"/>
      <c r="AI100" s="75" t="s">
        <v>112</v>
      </c>
      <c r="AJ100" s="6" t="s">
        <v>103</v>
      </c>
      <c r="AK100" s="81">
        <v>0</v>
      </c>
      <c r="AL100" s="205" t="s">
        <v>103</v>
      </c>
      <c r="AM100" s="169"/>
      <c r="AN100" s="6"/>
      <c r="AO100" s="120"/>
    </row>
    <row r="101" spans="1:41" s="83" customFormat="1" ht="15" customHeight="1">
      <c r="A101" s="75" t="s">
        <v>112</v>
      </c>
      <c r="B101" s="6" t="s">
        <v>93</v>
      </c>
      <c r="C101" s="76">
        <v>100</v>
      </c>
      <c r="D101" s="76" t="s">
        <v>97</v>
      </c>
      <c r="E101" s="6" t="s">
        <v>2135</v>
      </c>
      <c r="F101" s="6" t="str">
        <f t="shared" si="2"/>
        <v>FreightFG-R-2067LE25.M01</v>
      </c>
      <c r="G101" s="95" t="s">
        <v>204</v>
      </c>
      <c r="H101" s="99">
        <v>53752</v>
      </c>
      <c r="I101" s="6" t="s">
        <v>584</v>
      </c>
      <c r="J101" s="100">
        <v>46024</v>
      </c>
      <c r="K101" s="100" t="s">
        <v>198</v>
      </c>
      <c r="L101" s="77" t="s">
        <v>116</v>
      </c>
      <c r="M101" s="76" t="s">
        <v>195</v>
      </c>
      <c r="N101" s="76">
        <v>553899</v>
      </c>
      <c r="O101" s="71">
        <v>0</v>
      </c>
      <c r="P101" s="71">
        <v>0</v>
      </c>
      <c r="Q101" s="79">
        <v>4345</v>
      </c>
      <c r="R101" s="79">
        <v>0</v>
      </c>
      <c r="S101" s="71">
        <v>0</v>
      </c>
      <c r="T101" s="79">
        <v>4345</v>
      </c>
      <c r="U101" s="87" t="s">
        <v>118</v>
      </c>
      <c r="V101" s="84">
        <f t="shared" si="6"/>
        <v>4345</v>
      </c>
      <c r="W101" s="61">
        <v>45997</v>
      </c>
      <c r="X101" s="76" t="s">
        <v>230</v>
      </c>
      <c r="Y101" s="76" t="s">
        <v>178</v>
      </c>
      <c r="Z101" s="76" t="s">
        <v>178</v>
      </c>
      <c r="AA101" s="76" t="s">
        <v>109</v>
      </c>
      <c r="AB101" s="76" t="s">
        <v>542</v>
      </c>
      <c r="AC101" s="76" t="s">
        <v>541</v>
      </c>
      <c r="AD101" s="76" t="s">
        <v>195</v>
      </c>
      <c r="AE101" s="76" t="s">
        <v>547</v>
      </c>
      <c r="AF101" s="76" t="s">
        <v>96</v>
      </c>
      <c r="AG101" s="82"/>
      <c r="AH101" s="60"/>
      <c r="AI101" s="75" t="s">
        <v>112</v>
      </c>
      <c r="AJ101" s="6" t="s">
        <v>103</v>
      </c>
      <c r="AK101" s="81">
        <v>0</v>
      </c>
      <c r="AL101" s="205" t="s">
        <v>103</v>
      </c>
      <c r="AM101" s="169"/>
      <c r="AN101" s="6"/>
      <c r="AO101" s="120"/>
    </row>
    <row r="102" spans="1:41" s="83" customFormat="1" ht="15" customHeight="1">
      <c r="A102" s="75" t="s">
        <v>112</v>
      </c>
      <c r="B102" s="6" t="s">
        <v>93</v>
      </c>
      <c r="C102" s="76">
        <v>101</v>
      </c>
      <c r="D102" s="76" t="s">
        <v>97</v>
      </c>
      <c r="E102" s="6" t="s">
        <v>2135</v>
      </c>
      <c r="F102" s="6" t="str">
        <f t="shared" si="2"/>
        <v>FreightFG-R-2068LE25.M19</v>
      </c>
      <c r="G102" s="95" t="s">
        <v>205</v>
      </c>
      <c r="H102" s="99">
        <v>53753</v>
      </c>
      <c r="I102" s="6" t="s">
        <v>584</v>
      </c>
      <c r="J102" s="100">
        <v>46024</v>
      </c>
      <c r="K102" s="100" t="s">
        <v>198</v>
      </c>
      <c r="L102" s="77" t="s">
        <v>116</v>
      </c>
      <c r="M102" s="76" t="s">
        <v>195</v>
      </c>
      <c r="N102" s="76">
        <v>5182950</v>
      </c>
      <c r="O102" s="71">
        <v>0</v>
      </c>
      <c r="P102" s="71">
        <v>0</v>
      </c>
      <c r="Q102" s="79">
        <v>8245</v>
      </c>
      <c r="R102" s="79">
        <v>0</v>
      </c>
      <c r="S102" s="71">
        <v>0</v>
      </c>
      <c r="T102" s="79">
        <v>8245</v>
      </c>
      <c r="U102" s="87" t="s">
        <v>118</v>
      </c>
      <c r="V102" s="84">
        <f t="shared" si="6"/>
        <v>8245</v>
      </c>
      <c r="W102" s="61">
        <v>45997</v>
      </c>
      <c r="X102" s="76" t="s">
        <v>230</v>
      </c>
      <c r="Y102" s="76" t="s">
        <v>178</v>
      </c>
      <c r="Z102" s="76" t="s">
        <v>178</v>
      </c>
      <c r="AA102" s="76" t="s">
        <v>232</v>
      </c>
      <c r="AB102" s="76" t="s">
        <v>539</v>
      </c>
      <c r="AC102" s="76" t="s">
        <v>541</v>
      </c>
      <c r="AD102" s="76" t="s">
        <v>195</v>
      </c>
      <c r="AE102" s="76" t="s">
        <v>547</v>
      </c>
      <c r="AF102" s="76" t="s">
        <v>96</v>
      </c>
      <c r="AG102" s="82"/>
      <c r="AH102" s="60"/>
      <c r="AI102" s="75" t="s">
        <v>112</v>
      </c>
      <c r="AJ102" s="6" t="s">
        <v>103</v>
      </c>
      <c r="AK102" s="81">
        <v>0</v>
      </c>
      <c r="AL102" s="205" t="s">
        <v>103</v>
      </c>
      <c r="AM102" s="169"/>
      <c r="AN102" s="6"/>
      <c r="AO102" s="120"/>
    </row>
    <row r="103" spans="1:41" s="83" customFormat="1" ht="15" customHeight="1">
      <c r="A103" s="75" t="s">
        <v>112</v>
      </c>
      <c r="B103" s="6" t="s">
        <v>93</v>
      </c>
      <c r="C103" s="76">
        <v>102</v>
      </c>
      <c r="D103" s="76" t="s">
        <v>97</v>
      </c>
      <c r="E103" s="6" t="s">
        <v>2135</v>
      </c>
      <c r="F103" s="6" t="str">
        <f t="shared" si="2"/>
        <v>FreightFG-R-2069LE25.M19</v>
      </c>
      <c r="G103" s="95" t="s">
        <v>206</v>
      </c>
      <c r="H103" s="99">
        <v>53754</v>
      </c>
      <c r="I103" s="6" t="s">
        <v>584</v>
      </c>
      <c r="J103" s="100">
        <v>46024</v>
      </c>
      <c r="K103" s="100" t="s">
        <v>198</v>
      </c>
      <c r="L103" s="77" t="s">
        <v>116</v>
      </c>
      <c r="M103" s="76" t="s">
        <v>195</v>
      </c>
      <c r="N103" s="76">
        <v>5182221</v>
      </c>
      <c r="O103" s="71">
        <v>0</v>
      </c>
      <c r="P103" s="71">
        <v>0</v>
      </c>
      <c r="Q103" s="79">
        <v>4997</v>
      </c>
      <c r="R103" s="79">
        <v>0</v>
      </c>
      <c r="S103" s="71">
        <v>0</v>
      </c>
      <c r="T103" s="79">
        <v>4997</v>
      </c>
      <c r="U103" s="87" t="s">
        <v>118</v>
      </c>
      <c r="V103" s="84">
        <f t="shared" si="6"/>
        <v>4997</v>
      </c>
      <c r="W103" s="61">
        <v>45997</v>
      </c>
      <c r="X103" s="76" t="s">
        <v>230</v>
      </c>
      <c r="Y103" s="76" t="s">
        <v>178</v>
      </c>
      <c r="Z103" s="76" t="s">
        <v>178</v>
      </c>
      <c r="AA103" s="76" t="s">
        <v>231</v>
      </c>
      <c r="AB103" s="76" t="s">
        <v>539</v>
      </c>
      <c r="AC103" s="76" t="s">
        <v>541</v>
      </c>
      <c r="AD103" s="76" t="s">
        <v>195</v>
      </c>
      <c r="AE103" s="76" t="s">
        <v>547</v>
      </c>
      <c r="AF103" s="76" t="s">
        <v>96</v>
      </c>
      <c r="AG103" s="82"/>
      <c r="AH103" s="60"/>
      <c r="AI103" s="75" t="s">
        <v>112</v>
      </c>
      <c r="AJ103" s="6" t="s">
        <v>103</v>
      </c>
      <c r="AK103" s="81">
        <v>0</v>
      </c>
      <c r="AL103" s="205" t="s">
        <v>103</v>
      </c>
      <c r="AM103" s="169"/>
      <c r="AN103" s="6"/>
      <c r="AO103" s="120"/>
    </row>
    <row r="104" spans="1:41" s="83" customFormat="1" ht="15" customHeight="1">
      <c r="A104" s="75" t="s">
        <v>112</v>
      </c>
      <c r="B104" s="6" t="s">
        <v>93</v>
      </c>
      <c r="C104" s="76">
        <v>103</v>
      </c>
      <c r="D104" s="76" t="s">
        <v>97</v>
      </c>
      <c r="E104" s="6" t="s">
        <v>2135</v>
      </c>
      <c r="F104" s="6" t="str">
        <f t="shared" si="2"/>
        <v>FreightFG-R-2073LE25.M19</v>
      </c>
      <c r="G104" s="95" t="s">
        <v>207</v>
      </c>
      <c r="H104" s="99">
        <v>54034</v>
      </c>
      <c r="I104" s="6" t="s">
        <v>584</v>
      </c>
      <c r="J104" s="100">
        <v>46024</v>
      </c>
      <c r="K104" s="100" t="s">
        <v>208</v>
      </c>
      <c r="L104" s="77" t="s">
        <v>116</v>
      </c>
      <c r="M104" s="76" t="s">
        <v>195</v>
      </c>
      <c r="N104" s="76">
        <v>553888</v>
      </c>
      <c r="O104" s="71">
        <v>0</v>
      </c>
      <c r="P104" s="71">
        <v>0</v>
      </c>
      <c r="Q104" s="79">
        <v>7650</v>
      </c>
      <c r="R104" s="79">
        <v>0</v>
      </c>
      <c r="S104" s="71">
        <v>0</v>
      </c>
      <c r="T104" s="79">
        <v>7650</v>
      </c>
      <c r="U104" s="87" t="s">
        <v>118</v>
      </c>
      <c r="V104" s="84">
        <f t="shared" si="6"/>
        <v>7650</v>
      </c>
      <c r="W104" s="61">
        <v>46000</v>
      </c>
      <c r="X104" s="76" t="s">
        <v>230</v>
      </c>
      <c r="Y104" s="76" t="s">
        <v>178</v>
      </c>
      <c r="Z104" s="76" t="s">
        <v>178</v>
      </c>
      <c r="AA104" s="76" t="s">
        <v>232</v>
      </c>
      <c r="AB104" s="76" t="s">
        <v>539</v>
      </c>
      <c r="AC104" s="76" t="s">
        <v>541</v>
      </c>
      <c r="AD104" s="76" t="s">
        <v>195</v>
      </c>
      <c r="AE104" s="76" t="s">
        <v>547</v>
      </c>
      <c r="AF104" s="76" t="s">
        <v>96</v>
      </c>
      <c r="AG104" s="82"/>
      <c r="AH104" s="60"/>
      <c r="AI104" s="75" t="s">
        <v>112</v>
      </c>
      <c r="AJ104" s="6" t="s">
        <v>103</v>
      </c>
      <c r="AK104" s="81">
        <v>0</v>
      </c>
      <c r="AL104" s="205" t="s">
        <v>103</v>
      </c>
      <c r="AM104" s="169"/>
      <c r="AN104" s="6"/>
      <c r="AO104" s="120"/>
    </row>
    <row r="105" spans="1:41" s="83" customFormat="1" ht="15" customHeight="1">
      <c r="A105" s="75" t="s">
        <v>112</v>
      </c>
      <c r="B105" s="6" t="s">
        <v>93</v>
      </c>
      <c r="C105" s="76">
        <v>104</v>
      </c>
      <c r="D105" s="76" t="s">
        <v>97</v>
      </c>
      <c r="E105" s="6" t="s">
        <v>2135</v>
      </c>
      <c r="F105" s="6" t="str">
        <f t="shared" si="2"/>
        <v>FreightFG-R-2079LE25.M19</v>
      </c>
      <c r="G105" s="95" t="s">
        <v>209</v>
      </c>
      <c r="H105" s="99">
        <v>54035</v>
      </c>
      <c r="I105" s="6" t="s">
        <v>584</v>
      </c>
      <c r="J105" s="100">
        <v>46024</v>
      </c>
      <c r="K105" s="100" t="s">
        <v>208</v>
      </c>
      <c r="L105" s="77" t="s">
        <v>116</v>
      </c>
      <c r="M105" s="76" t="s">
        <v>195</v>
      </c>
      <c r="N105" s="76">
        <v>5182314</v>
      </c>
      <c r="O105" s="71">
        <v>0</v>
      </c>
      <c r="P105" s="71">
        <v>0</v>
      </c>
      <c r="Q105" s="79">
        <v>5175</v>
      </c>
      <c r="R105" s="79">
        <v>0</v>
      </c>
      <c r="S105" s="71">
        <v>0</v>
      </c>
      <c r="T105" s="79">
        <v>5175</v>
      </c>
      <c r="U105" s="87" t="s">
        <v>118</v>
      </c>
      <c r="V105" s="84">
        <f t="shared" si="6"/>
        <v>5175</v>
      </c>
      <c r="W105" s="61">
        <v>46001</v>
      </c>
      <c r="X105" s="76" t="s">
        <v>230</v>
      </c>
      <c r="Y105" s="76" t="s">
        <v>178</v>
      </c>
      <c r="Z105" s="76" t="s">
        <v>178</v>
      </c>
      <c r="AA105" s="76" t="s">
        <v>231</v>
      </c>
      <c r="AB105" s="76" t="s">
        <v>539</v>
      </c>
      <c r="AC105" s="76" t="s">
        <v>541</v>
      </c>
      <c r="AD105" s="76" t="s">
        <v>195</v>
      </c>
      <c r="AE105" s="76" t="s">
        <v>547</v>
      </c>
      <c r="AF105" s="76" t="s">
        <v>96</v>
      </c>
      <c r="AG105" s="82"/>
      <c r="AH105" s="60"/>
      <c r="AI105" s="75" t="s">
        <v>112</v>
      </c>
      <c r="AJ105" s="6" t="s">
        <v>103</v>
      </c>
      <c r="AK105" s="81">
        <v>0</v>
      </c>
      <c r="AL105" s="205" t="s">
        <v>103</v>
      </c>
      <c r="AM105" s="169"/>
      <c r="AN105" s="6"/>
      <c r="AO105" s="120"/>
    </row>
    <row r="106" spans="1:41" s="83" customFormat="1" ht="15" customHeight="1">
      <c r="A106" s="75" t="s">
        <v>112</v>
      </c>
      <c r="B106" s="6" t="s">
        <v>93</v>
      </c>
      <c r="C106" s="76">
        <v>105</v>
      </c>
      <c r="D106" s="76" t="s">
        <v>97</v>
      </c>
      <c r="E106" s="6" t="s">
        <v>2135</v>
      </c>
      <c r="F106" s="6" t="str">
        <f t="shared" si="2"/>
        <v>FreightFG-R-2078LE25.M19</v>
      </c>
      <c r="G106" s="95" t="s">
        <v>210</v>
      </c>
      <c r="H106" s="99">
        <v>54036</v>
      </c>
      <c r="I106" s="6" t="s">
        <v>584</v>
      </c>
      <c r="J106" s="100">
        <v>46024</v>
      </c>
      <c r="K106" s="100" t="s">
        <v>208</v>
      </c>
      <c r="L106" s="77" t="s">
        <v>116</v>
      </c>
      <c r="M106" s="76" t="s">
        <v>195</v>
      </c>
      <c r="N106" s="76" t="s">
        <v>211</v>
      </c>
      <c r="O106" s="71">
        <v>0</v>
      </c>
      <c r="P106" s="71">
        <v>0</v>
      </c>
      <c r="Q106" s="79">
        <v>4745</v>
      </c>
      <c r="R106" s="79">
        <v>0</v>
      </c>
      <c r="S106" s="71">
        <v>0</v>
      </c>
      <c r="T106" s="79">
        <v>4745</v>
      </c>
      <c r="U106" s="87" t="s">
        <v>118</v>
      </c>
      <c r="V106" s="84">
        <f t="shared" si="6"/>
        <v>4745</v>
      </c>
      <c r="W106" s="61">
        <v>46002</v>
      </c>
      <c r="X106" s="76" t="s">
        <v>230</v>
      </c>
      <c r="Y106" s="76" t="s">
        <v>178</v>
      </c>
      <c r="Z106" s="76" t="s">
        <v>178</v>
      </c>
      <c r="AA106" s="76" t="s">
        <v>109</v>
      </c>
      <c r="AB106" s="76" t="s">
        <v>539</v>
      </c>
      <c r="AC106" s="76" t="s">
        <v>541</v>
      </c>
      <c r="AD106" s="76" t="s">
        <v>195</v>
      </c>
      <c r="AE106" s="76" t="s">
        <v>547</v>
      </c>
      <c r="AF106" s="76" t="s">
        <v>96</v>
      </c>
      <c r="AG106" s="82"/>
      <c r="AH106" s="60"/>
      <c r="AI106" s="75" t="s">
        <v>112</v>
      </c>
      <c r="AJ106" s="6" t="s">
        <v>103</v>
      </c>
      <c r="AK106" s="81">
        <v>0</v>
      </c>
      <c r="AL106" s="205" t="s">
        <v>103</v>
      </c>
      <c r="AM106" s="169"/>
      <c r="AN106" s="6"/>
      <c r="AO106" s="120"/>
    </row>
    <row r="107" spans="1:41" s="83" customFormat="1" ht="15" customHeight="1">
      <c r="A107" s="75" t="s">
        <v>112</v>
      </c>
      <c r="B107" s="6" t="s">
        <v>93</v>
      </c>
      <c r="C107" s="76">
        <v>106</v>
      </c>
      <c r="D107" s="76" t="s">
        <v>97</v>
      </c>
      <c r="E107" s="6" t="s">
        <v>2135</v>
      </c>
      <c r="F107" s="6" t="str">
        <f t="shared" si="2"/>
        <v>FreightFG-R-2075LE25.M01</v>
      </c>
      <c r="G107" s="95" t="s">
        <v>212</v>
      </c>
      <c r="H107" s="99">
        <v>54037</v>
      </c>
      <c r="I107" s="6" t="s">
        <v>584</v>
      </c>
      <c r="J107" s="100">
        <v>46024</v>
      </c>
      <c r="K107" s="100" t="s">
        <v>208</v>
      </c>
      <c r="L107" s="77" t="s">
        <v>116</v>
      </c>
      <c r="M107" s="76" t="s">
        <v>195</v>
      </c>
      <c r="N107" s="76">
        <v>5182221</v>
      </c>
      <c r="O107" s="71">
        <v>0</v>
      </c>
      <c r="P107" s="71">
        <v>0</v>
      </c>
      <c r="Q107" s="79">
        <v>4345</v>
      </c>
      <c r="R107" s="79">
        <v>0</v>
      </c>
      <c r="S107" s="71">
        <v>0</v>
      </c>
      <c r="T107" s="79">
        <v>4345</v>
      </c>
      <c r="U107" s="87" t="s">
        <v>118</v>
      </c>
      <c r="V107" s="84">
        <f t="shared" si="6"/>
        <v>4345</v>
      </c>
      <c r="W107" s="61">
        <v>46003</v>
      </c>
      <c r="X107" s="76" t="s">
        <v>230</v>
      </c>
      <c r="Y107" s="76" t="s">
        <v>178</v>
      </c>
      <c r="Z107" s="76" t="s">
        <v>178</v>
      </c>
      <c r="AA107" s="76" t="s">
        <v>109</v>
      </c>
      <c r="AB107" s="76" t="s">
        <v>542</v>
      </c>
      <c r="AC107" s="76" t="s">
        <v>541</v>
      </c>
      <c r="AD107" s="76" t="s">
        <v>195</v>
      </c>
      <c r="AE107" s="76" t="s">
        <v>547</v>
      </c>
      <c r="AF107" s="76" t="s">
        <v>96</v>
      </c>
      <c r="AG107" s="82"/>
      <c r="AH107" s="60"/>
      <c r="AI107" s="75" t="s">
        <v>112</v>
      </c>
      <c r="AJ107" s="6" t="s">
        <v>103</v>
      </c>
      <c r="AK107" s="81">
        <v>0</v>
      </c>
      <c r="AL107" s="205" t="s">
        <v>103</v>
      </c>
      <c r="AM107" s="169"/>
      <c r="AN107" s="6"/>
      <c r="AO107" s="120"/>
    </row>
    <row r="108" spans="1:41" s="83" customFormat="1" ht="15" customHeight="1">
      <c r="A108" s="75" t="s">
        <v>112</v>
      </c>
      <c r="B108" s="6" t="s">
        <v>93</v>
      </c>
      <c r="C108" s="76">
        <v>107</v>
      </c>
      <c r="D108" s="76" t="s">
        <v>97</v>
      </c>
      <c r="E108" s="6" t="s">
        <v>2135</v>
      </c>
      <c r="F108" s="6" t="str">
        <f t="shared" si="2"/>
        <v>FreightFG-R-2076LE25.M19</v>
      </c>
      <c r="G108" s="95" t="s">
        <v>213</v>
      </c>
      <c r="H108" s="99">
        <v>54038</v>
      </c>
      <c r="I108" s="6" t="s">
        <v>584</v>
      </c>
      <c r="J108" s="100">
        <v>46024</v>
      </c>
      <c r="K108" s="100" t="s">
        <v>208</v>
      </c>
      <c r="L108" s="77" t="s">
        <v>116</v>
      </c>
      <c r="M108" s="76" t="s">
        <v>195</v>
      </c>
      <c r="N108" s="76">
        <v>548054</v>
      </c>
      <c r="O108" s="71">
        <v>0</v>
      </c>
      <c r="P108" s="71">
        <v>0</v>
      </c>
      <c r="Q108" s="79">
        <v>5825</v>
      </c>
      <c r="R108" s="79">
        <v>0</v>
      </c>
      <c r="S108" s="71">
        <v>0</v>
      </c>
      <c r="T108" s="79">
        <v>5825</v>
      </c>
      <c r="U108" s="87" t="s">
        <v>118</v>
      </c>
      <c r="V108" s="84">
        <f t="shared" si="6"/>
        <v>5825</v>
      </c>
      <c r="W108" s="61">
        <v>46003</v>
      </c>
      <c r="X108" s="76" t="s">
        <v>230</v>
      </c>
      <c r="Y108" s="76" t="s">
        <v>178</v>
      </c>
      <c r="Z108" s="76" t="s">
        <v>178</v>
      </c>
      <c r="AA108" s="76" t="s">
        <v>232</v>
      </c>
      <c r="AB108" s="76" t="s">
        <v>539</v>
      </c>
      <c r="AC108" s="76" t="s">
        <v>541</v>
      </c>
      <c r="AD108" s="76" t="s">
        <v>195</v>
      </c>
      <c r="AE108" s="76" t="s">
        <v>547</v>
      </c>
      <c r="AF108" s="76" t="s">
        <v>96</v>
      </c>
      <c r="AG108" s="82"/>
      <c r="AH108" s="60"/>
      <c r="AI108" s="75" t="s">
        <v>112</v>
      </c>
      <c r="AJ108" s="6" t="s">
        <v>103</v>
      </c>
      <c r="AK108" s="81">
        <v>0</v>
      </c>
      <c r="AL108" s="205" t="s">
        <v>103</v>
      </c>
      <c r="AM108" s="169"/>
      <c r="AN108" s="6"/>
      <c r="AO108" s="120"/>
    </row>
    <row r="109" spans="1:41" s="83" customFormat="1" ht="15" customHeight="1">
      <c r="A109" s="75" t="s">
        <v>112</v>
      </c>
      <c r="B109" s="6" t="s">
        <v>93</v>
      </c>
      <c r="C109" s="76">
        <v>108</v>
      </c>
      <c r="D109" s="76" t="s">
        <v>97</v>
      </c>
      <c r="E109" s="6" t="s">
        <v>2135</v>
      </c>
      <c r="F109" s="6" t="str">
        <f t="shared" si="2"/>
        <v>FreightFG-R-2077LE25.M19</v>
      </c>
      <c r="G109" s="95" t="s">
        <v>214</v>
      </c>
      <c r="H109" s="99">
        <v>54039</v>
      </c>
      <c r="I109" s="6" t="s">
        <v>584</v>
      </c>
      <c r="J109" s="100">
        <v>46024</v>
      </c>
      <c r="K109" s="100" t="s">
        <v>208</v>
      </c>
      <c r="L109" s="77" t="s">
        <v>116</v>
      </c>
      <c r="M109" s="76" t="s">
        <v>195</v>
      </c>
      <c r="N109" s="76" t="s">
        <v>215</v>
      </c>
      <c r="O109" s="71">
        <v>0</v>
      </c>
      <c r="P109" s="71">
        <v>0</v>
      </c>
      <c r="Q109" s="79">
        <v>4997</v>
      </c>
      <c r="R109" s="79">
        <v>0</v>
      </c>
      <c r="S109" s="71">
        <v>0</v>
      </c>
      <c r="T109" s="79">
        <v>4997</v>
      </c>
      <c r="U109" s="87" t="s">
        <v>118</v>
      </c>
      <c r="V109" s="84">
        <f t="shared" si="6"/>
        <v>4997</v>
      </c>
      <c r="W109" s="61">
        <v>46004</v>
      </c>
      <c r="X109" s="76" t="s">
        <v>230</v>
      </c>
      <c r="Y109" s="76" t="s">
        <v>178</v>
      </c>
      <c r="Z109" s="76" t="s">
        <v>178</v>
      </c>
      <c r="AA109" s="76" t="s">
        <v>231</v>
      </c>
      <c r="AB109" s="76" t="s">
        <v>539</v>
      </c>
      <c r="AC109" s="76" t="s">
        <v>541</v>
      </c>
      <c r="AD109" s="76" t="s">
        <v>195</v>
      </c>
      <c r="AE109" s="76" t="s">
        <v>547</v>
      </c>
      <c r="AF109" s="76" t="s">
        <v>96</v>
      </c>
      <c r="AG109" s="82"/>
      <c r="AH109" s="60"/>
      <c r="AI109" s="75" t="s">
        <v>112</v>
      </c>
      <c r="AJ109" s="6" t="s">
        <v>103</v>
      </c>
      <c r="AK109" s="81">
        <v>0</v>
      </c>
      <c r="AL109" s="205" t="s">
        <v>103</v>
      </c>
      <c r="AM109" s="169"/>
      <c r="AN109" s="6"/>
      <c r="AO109" s="120"/>
    </row>
    <row r="110" spans="1:41" s="83" customFormat="1" ht="15" customHeight="1">
      <c r="A110" s="75" t="s">
        <v>112</v>
      </c>
      <c r="B110" s="6" t="s">
        <v>93</v>
      </c>
      <c r="C110" s="76">
        <v>109</v>
      </c>
      <c r="D110" s="76" t="s">
        <v>97</v>
      </c>
      <c r="E110" s="6" t="s">
        <v>2135</v>
      </c>
      <c r="F110" s="6" t="str">
        <f t="shared" si="2"/>
        <v>FreightRM-J-1111LI25-M19</v>
      </c>
      <c r="G110" s="95" t="s">
        <v>216</v>
      </c>
      <c r="H110" s="99">
        <v>54061</v>
      </c>
      <c r="I110" s="6" t="s">
        <v>584</v>
      </c>
      <c r="J110" s="100">
        <v>46024</v>
      </c>
      <c r="K110" s="100" t="s">
        <v>208</v>
      </c>
      <c r="L110" s="77" t="s">
        <v>116</v>
      </c>
      <c r="M110" s="76" t="s">
        <v>217</v>
      </c>
      <c r="N110" s="76" t="s">
        <v>116</v>
      </c>
      <c r="O110" s="71">
        <v>0</v>
      </c>
      <c r="P110" s="71">
        <v>0</v>
      </c>
      <c r="Q110" s="79">
        <v>150</v>
      </c>
      <c r="R110" s="79">
        <v>0</v>
      </c>
      <c r="S110" s="71">
        <v>0</v>
      </c>
      <c r="T110" s="79">
        <v>150</v>
      </c>
      <c r="U110" s="87" t="s">
        <v>118</v>
      </c>
      <c r="V110" s="84">
        <f t="shared" si="6"/>
        <v>150</v>
      </c>
      <c r="W110" s="61" t="s">
        <v>119</v>
      </c>
      <c r="X110" s="76" t="s">
        <v>230</v>
      </c>
      <c r="Y110" s="76" t="s">
        <v>178</v>
      </c>
      <c r="Z110" s="76" t="s">
        <v>178</v>
      </c>
      <c r="AA110" s="76" t="s">
        <v>116</v>
      </c>
      <c r="AB110" s="76" t="s">
        <v>539</v>
      </c>
      <c r="AC110" s="76" t="s">
        <v>540</v>
      </c>
      <c r="AD110" s="76" t="s">
        <v>173</v>
      </c>
      <c r="AE110" s="76" t="s">
        <v>548</v>
      </c>
      <c r="AF110" s="76" t="s">
        <v>96</v>
      </c>
      <c r="AG110" s="82"/>
      <c r="AH110" s="60"/>
      <c r="AI110" s="75" t="s">
        <v>112</v>
      </c>
      <c r="AJ110" s="6" t="s">
        <v>103</v>
      </c>
      <c r="AK110" s="81">
        <v>0</v>
      </c>
      <c r="AL110" s="205" t="s">
        <v>103</v>
      </c>
      <c r="AM110" s="169"/>
      <c r="AN110" s="6"/>
      <c r="AO110" s="120"/>
    </row>
    <row r="111" spans="1:41" s="83" customFormat="1" ht="15" customHeight="1">
      <c r="A111" s="75" t="s">
        <v>112</v>
      </c>
      <c r="B111" s="6" t="s">
        <v>93</v>
      </c>
      <c r="C111" s="76">
        <v>110</v>
      </c>
      <c r="D111" s="76" t="s">
        <v>97</v>
      </c>
      <c r="E111" s="6" t="s">
        <v>2135</v>
      </c>
      <c r="F111" s="6" t="str">
        <f t="shared" si="2"/>
        <v>FreightFG-R-2084LE25.M19</v>
      </c>
      <c r="G111" s="95" t="s">
        <v>218</v>
      </c>
      <c r="H111" s="99">
        <v>54241</v>
      </c>
      <c r="I111" s="6" t="s">
        <v>584</v>
      </c>
      <c r="J111" s="100">
        <v>46024</v>
      </c>
      <c r="K111" s="100" t="s">
        <v>219</v>
      </c>
      <c r="L111" s="77" t="s">
        <v>116</v>
      </c>
      <c r="M111" s="76" t="s">
        <v>195</v>
      </c>
      <c r="N111" s="76">
        <v>55656</v>
      </c>
      <c r="O111" s="71">
        <v>0</v>
      </c>
      <c r="P111" s="71">
        <v>0</v>
      </c>
      <c r="Q111" s="79">
        <v>4997</v>
      </c>
      <c r="R111" s="79">
        <v>0</v>
      </c>
      <c r="S111" s="71">
        <v>0</v>
      </c>
      <c r="T111" s="79">
        <v>4997</v>
      </c>
      <c r="U111" s="87" t="s">
        <v>118</v>
      </c>
      <c r="V111" s="84">
        <f t="shared" si="6"/>
        <v>4997</v>
      </c>
      <c r="W111" s="61">
        <v>46006</v>
      </c>
      <c r="X111" s="76" t="s">
        <v>230</v>
      </c>
      <c r="Y111" s="76" t="s">
        <v>178</v>
      </c>
      <c r="Z111" s="76" t="s">
        <v>178</v>
      </c>
      <c r="AA111" s="76" t="s">
        <v>231</v>
      </c>
      <c r="AB111" s="76" t="s">
        <v>539</v>
      </c>
      <c r="AC111" s="76" t="s">
        <v>541</v>
      </c>
      <c r="AD111" s="76" t="s">
        <v>195</v>
      </c>
      <c r="AE111" s="76" t="s">
        <v>547</v>
      </c>
      <c r="AF111" s="76" t="s">
        <v>96</v>
      </c>
      <c r="AG111" s="82"/>
      <c r="AH111" s="60"/>
      <c r="AI111" s="75" t="s">
        <v>112</v>
      </c>
      <c r="AJ111" s="6" t="s">
        <v>103</v>
      </c>
      <c r="AK111" s="81">
        <v>0</v>
      </c>
      <c r="AL111" s="205" t="s">
        <v>103</v>
      </c>
      <c r="AM111" s="169"/>
      <c r="AN111" s="6"/>
      <c r="AO111" s="120"/>
    </row>
    <row r="112" spans="1:41" s="83" customFormat="1" ht="15" customHeight="1">
      <c r="A112" s="75" t="s">
        <v>112</v>
      </c>
      <c r="B112" s="6" t="s">
        <v>93</v>
      </c>
      <c r="C112" s="76">
        <v>111</v>
      </c>
      <c r="D112" s="76" t="s">
        <v>97</v>
      </c>
      <c r="E112" s="6" t="s">
        <v>2135</v>
      </c>
      <c r="F112" s="6" t="str">
        <f t="shared" si="2"/>
        <v>FreightFG-R-2080LE25.M19</v>
      </c>
      <c r="G112" s="95" t="s">
        <v>220</v>
      </c>
      <c r="H112" s="99">
        <v>54242</v>
      </c>
      <c r="I112" s="6" t="s">
        <v>584</v>
      </c>
      <c r="J112" s="100">
        <v>46024</v>
      </c>
      <c r="K112" s="100" t="s">
        <v>219</v>
      </c>
      <c r="L112" s="77" t="s">
        <v>116</v>
      </c>
      <c r="M112" s="76" t="s">
        <v>195</v>
      </c>
      <c r="N112" s="76">
        <v>553893</v>
      </c>
      <c r="O112" s="71">
        <v>0</v>
      </c>
      <c r="P112" s="71">
        <v>0</v>
      </c>
      <c r="Q112" s="79">
        <v>5645</v>
      </c>
      <c r="R112" s="79">
        <v>0</v>
      </c>
      <c r="S112" s="71">
        <v>0</v>
      </c>
      <c r="T112" s="79">
        <v>5645</v>
      </c>
      <c r="U112" s="87" t="s">
        <v>118</v>
      </c>
      <c r="V112" s="84">
        <f t="shared" si="6"/>
        <v>5645</v>
      </c>
      <c r="W112" s="61">
        <v>46008</v>
      </c>
      <c r="X112" s="76" t="s">
        <v>230</v>
      </c>
      <c r="Y112" s="76" t="s">
        <v>178</v>
      </c>
      <c r="Z112" s="76" t="s">
        <v>178</v>
      </c>
      <c r="AA112" s="76" t="s">
        <v>232</v>
      </c>
      <c r="AB112" s="76" t="s">
        <v>539</v>
      </c>
      <c r="AC112" s="76" t="s">
        <v>541</v>
      </c>
      <c r="AD112" s="76" t="s">
        <v>195</v>
      </c>
      <c r="AE112" s="76" t="s">
        <v>547</v>
      </c>
      <c r="AF112" s="76" t="s">
        <v>96</v>
      </c>
      <c r="AG112" s="82"/>
      <c r="AH112" s="60"/>
      <c r="AI112" s="75" t="s">
        <v>112</v>
      </c>
      <c r="AJ112" s="6" t="s">
        <v>103</v>
      </c>
      <c r="AK112" s="81">
        <v>0</v>
      </c>
      <c r="AL112" s="205" t="s">
        <v>103</v>
      </c>
      <c r="AM112" s="169"/>
      <c r="AN112" s="6"/>
      <c r="AO112" s="120"/>
    </row>
    <row r="113" spans="1:41" s="83" customFormat="1" ht="15" customHeight="1">
      <c r="A113" s="75" t="s">
        <v>112</v>
      </c>
      <c r="B113" s="6" t="s">
        <v>93</v>
      </c>
      <c r="C113" s="76">
        <v>112</v>
      </c>
      <c r="D113" s="76" t="s">
        <v>97</v>
      </c>
      <c r="E113" s="6" t="s">
        <v>2135</v>
      </c>
      <c r="F113" s="6" t="str">
        <f t="shared" si="2"/>
        <v>FreightFG-R-2081LE25.M19</v>
      </c>
      <c r="G113" s="95" t="s">
        <v>221</v>
      </c>
      <c r="H113" s="99">
        <v>54248</v>
      </c>
      <c r="I113" s="6" t="s">
        <v>584</v>
      </c>
      <c r="J113" s="100">
        <v>46024</v>
      </c>
      <c r="K113" s="100" t="s">
        <v>219</v>
      </c>
      <c r="L113" s="77" t="s">
        <v>116</v>
      </c>
      <c r="M113" s="76" t="s">
        <v>195</v>
      </c>
      <c r="N113" s="76" t="s">
        <v>222</v>
      </c>
      <c r="O113" s="71">
        <v>0</v>
      </c>
      <c r="P113" s="71">
        <v>0</v>
      </c>
      <c r="Q113" s="79">
        <v>4345</v>
      </c>
      <c r="R113" s="79">
        <v>0</v>
      </c>
      <c r="S113" s="71">
        <v>0</v>
      </c>
      <c r="T113" s="79">
        <v>4345</v>
      </c>
      <c r="U113" s="87" t="s">
        <v>118</v>
      </c>
      <c r="V113" s="84">
        <f t="shared" si="6"/>
        <v>4345</v>
      </c>
      <c r="W113" s="61">
        <v>46010</v>
      </c>
      <c r="X113" s="76" t="s">
        <v>230</v>
      </c>
      <c r="Y113" s="76" t="s">
        <v>178</v>
      </c>
      <c r="Z113" s="76" t="s">
        <v>178</v>
      </c>
      <c r="AA113" s="76" t="s">
        <v>109</v>
      </c>
      <c r="AB113" s="76" t="s">
        <v>539</v>
      </c>
      <c r="AC113" s="76" t="s">
        <v>541</v>
      </c>
      <c r="AD113" s="76" t="s">
        <v>195</v>
      </c>
      <c r="AE113" s="76" t="s">
        <v>547</v>
      </c>
      <c r="AF113" s="76" t="s">
        <v>96</v>
      </c>
      <c r="AG113" s="82"/>
      <c r="AH113" s="60"/>
      <c r="AI113" s="75" t="s">
        <v>112</v>
      </c>
      <c r="AJ113" s="6" t="s">
        <v>103</v>
      </c>
      <c r="AK113" s="81">
        <v>0</v>
      </c>
      <c r="AL113" s="205" t="s">
        <v>103</v>
      </c>
      <c r="AM113" s="169"/>
      <c r="AN113" s="6"/>
      <c r="AO113" s="120"/>
    </row>
    <row r="114" spans="1:41" s="83" customFormat="1" ht="15" customHeight="1">
      <c r="A114" s="75" t="s">
        <v>112</v>
      </c>
      <c r="B114" s="6" t="s">
        <v>93</v>
      </c>
      <c r="C114" s="76">
        <v>113</v>
      </c>
      <c r="D114" s="76" t="s">
        <v>97</v>
      </c>
      <c r="E114" s="6" t="s">
        <v>2135</v>
      </c>
      <c r="F114" s="6" t="str">
        <f t="shared" si="2"/>
        <v>FreightFG-R-2082LE25.M19</v>
      </c>
      <c r="G114" s="95" t="s">
        <v>223</v>
      </c>
      <c r="H114" s="99">
        <v>54243</v>
      </c>
      <c r="I114" s="6" t="s">
        <v>584</v>
      </c>
      <c r="J114" s="100">
        <v>46024</v>
      </c>
      <c r="K114" s="100" t="s">
        <v>219</v>
      </c>
      <c r="L114" s="77" t="s">
        <v>116</v>
      </c>
      <c r="M114" s="76" t="s">
        <v>195</v>
      </c>
      <c r="N114" s="76">
        <v>5184533</v>
      </c>
      <c r="O114" s="71">
        <v>0</v>
      </c>
      <c r="P114" s="71">
        <v>0</v>
      </c>
      <c r="Q114" s="79">
        <v>5895</v>
      </c>
      <c r="R114" s="79">
        <v>0</v>
      </c>
      <c r="S114" s="71">
        <v>0</v>
      </c>
      <c r="T114" s="79">
        <v>5895</v>
      </c>
      <c r="U114" s="87" t="s">
        <v>118</v>
      </c>
      <c r="V114" s="84">
        <f t="shared" si="6"/>
        <v>5895</v>
      </c>
      <c r="W114" s="61">
        <v>46011</v>
      </c>
      <c r="X114" s="76" t="s">
        <v>230</v>
      </c>
      <c r="Y114" s="76" t="s">
        <v>178</v>
      </c>
      <c r="Z114" s="76" t="s">
        <v>178</v>
      </c>
      <c r="AA114" s="76" t="s">
        <v>232</v>
      </c>
      <c r="AB114" s="76" t="s">
        <v>539</v>
      </c>
      <c r="AC114" s="76" t="s">
        <v>541</v>
      </c>
      <c r="AD114" s="76" t="s">
        <v>195</v>
      </c>
      <c r="AE114" s="76" t="s">
        <v>547</v>
      </c>
      <c r="AF114" s="76" t="s">
        <v>96</v>
      </c>
      <c r="AG114" s="82"/>
      <c r="AH114" s="60"/>
      <c r="AI114" s="75" t="s">
        <v>112</v>
      </c>
      <c r="AJ114" s="6" t="s">
        <v>103</v>
      </c>
      <c r="AK114" s="81">
        <v>0</v>
      </c>
      <c r="AL114" s="205" t="s">
        <v>103</v>
      </c>
      <c r="AM114" s="169"/>
      <c r="AN114" s="6"/>
      <c r="AO114" s="120"/>
    </row>
    <row r="115" spans="1:41" s="83" customFormat="1" ht="15" customHeight="1">
      <c r="A115" s="75" t="s">
        <v>112</v>
      </c>
      <c r="B115" s="6" t="s">
        <v>93</v>
      </c>
      <c r="C115" s="76">
        <v>114</v>
      </c>
      <c r="D115" s="76" t="s">
        <v>97</v>
      </c>
      <c r="E115" s="6" t="s">
        <v>2135</v>
      </c>
      <c r="F115" s="6" t="str">
        <f t="shared" si="2"/>
        <v>FreightFG-R-2083LE25.M01</v>
      </c>
      <c r="G115" s="95" t="s">
        <v>224</v>
      </c>
      <c r="H115" s="99">
        <v>54249</v>
      </c>
      <c r="I115" s="6" t="s">
        <v>584</v>
      </c>
      <c r="J115" s="100">
        <v>46024</v>
      </c>
      <c r="K115" s="100" t="s">
        <v>219</v>
      </c>
      <c r="L115" s="77" t="s">
        <v>116</v>
      </c>
      <c r="M115" s="76" t="s">
        <v>195</v>
      </c>
      <c r="N115" s="76">
        <v>553889</v>
      </c>
      <c r="O115" s="71">
        <v>0</v>
      </c>
      <c r="P115" s="71">
        <v>0</v>
      </c>
      <c r="Q115" s="79">
        <v>4997</v>
      </c>
      <c r="R115" s="79">
        <v>0</v>
      </c>
      <c r="S115" s="71">
        <v>0</v>
      </c>
      <c r="T115" s="79">
        <v>4997</v>
      </c>
      <c r="U115" s="87" t="s">
        <v>118</v>
      </c>
      <c r="V115" s="84">
        <f t="shared" si="6"/>
        <v>4997</v>
      </c>
      <c r="W115" s="61">
        <v>46011</v>
      </c>
      <c r="X115" s="76" t="s">
        <v>230</v>
      </c>
      <c r="Y115" s="76" t="s">
        <v>178</v>
      </c>
      <c r="Z115" s="76" t="s">
        <v>178</v>
      </c>
      <c r="AA115" s="76" t="s">
        <v>231</v>
      </c>
      <c r="AB115" s="76" t="s">
        <v>542</v>
      </c>
      <c r="AC115" s="76" t="s">
        <v>541</v>
      </c>
      <c r="AD115" s="76" t="s">
        <v>195</v>
      </c>
      <c r="AE115" s="76" t="s">
        <v>547</v>
      </c>
      <c r="AF115" s="76" t="s">
        <v>96</v>
      </c>
      <c r="AG115" s="82"/>
      <c r="AH115" s="60"/>
      <c r="AI115" s="75" t="s">
        <v>112</v>
      </c>
      <c r="AJ115" s="6" t="s">
        <v>103</v>
      </c>
      <c r="AK115" s="81">
        <v>0</v>
      </c>
      <c r="AL115" s="205" t="s">
        <v>103</v>
      </c>
      <c r="AM115" s="169"/>
      <c r="AN115" s="6"/>
      <c r="AO115" s="120"/>
    </row>
    <row r="116" spans="1:41" s="83" customFormat="1" ht="15" customHeight="1">
      <c r="A116" s="75" t="s">
        <v>112</v>
      </c>
      <c r="B116" s="6" t="s">
        <v>93</v>
      </c>
      <c r="C116" s="76">
        <v>115</v>
      </c>
      <c r="D116" s="76" t="s">
        <v>97</v>
      </c>
      <c r="E116" s="6" t="s">
        <v>2135</v>
      </c>
      <c r="F116" s="6" t="str">
        <f t="shared" si="2"/>
        <v>FreightFG-R-2085LE25.M19</v>
      </c>
      <c r="G116" s="95" t="s">
        <v>225</v>
      </c>
      <c r="H116" s="99">
        <v>54244</v>
      </c>
      <c r="I116" s="6" t="s">
        <v>584</v>
      </c>
      <c r="J116" s="100">
        <v>46024</v>
      </c>
      <c r="K116" s="100" t="s">
        <v>219</v>
      </c>
      <c r="L116" s="77" t="s">
        <v>116</v>
      </c>
      <c r="M116" s="76" t="s">
        <v>195</v>
      </c>
      <c r="N116" s="76" t="s">
        <v>222</v>
      </c>
      <c r="O116" s="71">
        <v>0</v>
      </c>
      <c r="P116" s="71">
        <v>0</v>
      </c>
      <c r="Q116" s="79">
        <v>6125</v>
      </c>
      <c r="R116" s="79">
        <v>0</v>
      </c>
      <c r="S116" s="71">
        <v>0</v>
      </c>
      <c r="T116" s="79">
        <v>6125</v>
      </c>
      <c r="U116" s="87" t="s">
        <v>118</v>
      </c>
      <c r="V116" s="84">
        <f t="shared" si="6"/>
        <v>6125</v>
      </c>
      <c r="W116" s="61">
        <v>46011</v>
      </c>
      <c r="X116" s="76" t="s">
        <v>230</v>
      </c>
      <c r="Y116" s="76" t="s">
        <v>178</v>
      </c>
      <c r="Z116" s="76" t="s">
        <v>178</v>
      </c>
      <c r="AA116" s="76" t="s">
        <v>231</v>
      </c>
      <c r="AB116" s="76" t="s">
        <v>539</v>
      </c>
      <c r="AC116" s="76" t="s">
        <v>541</v>
      </c>
      <c r="AD116" s="76" t="s">
        <v>195</v>
      </c>
      <c r="AE116" s="76" t="s">
        <v>547</v>
      </c>
      <c r="AF116" s="76" t="s">
        <v>96</v>
      </c>
      <c r="AG116" s="82"/>
      <c r="AH116" s="60"/>
      <c r="AI116" s="75" t="s">
        <v>112</v>
      </c>
      <c r="AJ116" s="6" t="s">
        <v>103</v>
      </c>
      <c r="AK116" s="81">
        <v>0</v>
      </c>
      <c r="AL116" s="205" t="s">
        <v>103</v>
      </c>
      <c r="AM116" s="169"/>
      <c r="AN116" s="6"/>
      <c r="AO116" s="120"/>
    </row>
    <row r="117" spans="1:41" s="83" customFormat="1" ht="15" customHeight="1">
      <c r="A117" s="75" t="s">
        <v>112</v>
      </c>
      <c r="B117" s="6" t="s">
        <v>93</v>
      </c>
      <c r="C117" s="76">
        <v>116</v>
      </c>
      <c r="D117" s="76" t="s">
        <v>97</v>
      </c>
      <c r="E117" s="6" t="s">
        <v>2135</v>
      </c>
      <c r="F117" s="6" t="str">
        <f t="shared" si="2"/>
        <v>FreightFG-R-2086LE25.M19</v>
      </c>
      <c r="G117" s="95" t="s">
        <v>226</v>
      </c>
      <c r="H117" s="99">
        <v>54442</v>
      </c>
      <c r="I117" s="6" t="s">
        <v>584</v>
      </c>
      <c r="J117" s="100">
        <v>46024</v>
      </c>
      <c r="K117" s="100" t="s">
        <v>227</v>
      </c>
      <c r="L117" s="77" t="s">
        <v>116</v>
      </c>
      <c r="M117" s="76" t="s">
        <v>195</v>
      </c>
      <c r="N117" s="76">
        <v>5182941</v>
      </c>
      <c r="O117" s="71">
        <v>0</v>
      </c>
      <c r="P117" s="71">
        <v>0</v>
      </c>
      <c r="Q117" s="79">
        <v>5425</v>
      </c>
      <c r="R117" s="79">
        <v>0</v>
      </c>
      <c r="S117" s="71">
        <v>0</v>
      </c>
      <c r="T117" s="79">
        <v>5425</v>
      </c>
      <c r="U117" s="87" t="s">
        <v>118</v>
      </c>
      <c r="V117" s="84">
        <f t="shared" si="6"/>
        <v>5425</v>
      </c>
      <c r="W117" s="61">
        <v>46014</v>
      </c>
      <c r="X117" s="76" t="s">
        <v>230</v>
      </c>
      <c r="Y117" s="76" t="s">
        <v>178</v>
      </c>
      <c r="Z117" s="76" t="s">
        <v>178</v>
      </c>
      <c r="AA117" s="76" t="s">
        <v>232</v>
      </c>
      <c r="AB117" s="76" t="s">
        <v>539</v>
      </c>
      <c r="AC117" s="76" t="s">
        <v>541</v>
      </c>
      <c r="AD117" s="76" t="s">
        <v>195</v>
      </c>
      <c r="AE117" s="76" t="s">
        <v>547</v>
      </c>
      <c r="AF117" s="76" t="s">
        <v>96</v>
      </c>
      <c r="AG117" s="82"/>
      <c r="AH117" s="60"/>
      <c r="AI117" s="75" t="s">
        <v>112</v>
      </c>
      <c r="AJ117" s="6" t="s">
        <v>103</v>
      </c>
      <c r="AK117" s="81">
        <v>0</v>
      </c>
      <c r="AL117" s="205" t="s">
        <v>103</v>
      </c>
      <c r="AM117" s="169"/>
      <c r="AN117" s="6"/>
      <c r="AO117" s="120"/>
    </row>
    <row r="118" spans="1:41" s="83" customFormat="1" ht="15" customHeight="1">
      <c r="A118" s="75" t="s">
        <v>112</v>
      </c>
      <c r="B118" s="6" t="s">
        <v>93</v>
      </c>
      <c r="C118" s="76">
        <v>117</v>
      </c>
      <c r="D118" s="76" t="s">
        <v>97</v>
      </c>
      <c r="E118" s="6" t="s">
        <v>2135</v>
      </c>
      <c r="F118" s="6" t="str">
        <f t="shared" si="2"/>
        <v>FreightFG-R-2087LE25.M19</v>
      </c>
      <c r="G118" s="95" t="s">
        <v>228</v>
      </c>
      <c r="H118" s="99">
        <v>54443</v>
      </c>
      <c r="I118" s="6" t="s">
        <v>584</v>
      </c>
      <c r="J118" s="100">
        <v>46024</v>
      </c>
      <c r="K118" s="100" t="s">
        <v>227</v>
      </c>
      <c r="L118" s="77" t="s">
        <v>116</v>
      </c>
      <c r="M118" s="76" t="s">
        <v>195</v>
      </c>
      <c r="N118" s="76" t="s">
        <v>229</v>
      </c>
      <c r="O118" s="71">
        <v>0</v>
      </c>
      <c r="P118" s="71">
        <v>0</v>
      </c>
      <c r="Q118" s="79">
        <v>5495</v>
      </c>
      <c r="R118" s="79">
        <v>0</v>
      </c>
      <c r="S118" s="71">
        <v>0</v>
      </c>
      <c r="T118" s="79">
        <v>5495</v>
      </c>
      <c r="U118" s="87" t="s">
        <v>118</v>
      </c>
      <c r="V118" s="84">
        <f t="shared" si="6"/>
        <v>5495</v>
      </c>
      <c r="W118" s="61">
        <v>46017</v>
      </c>
      <c r="X118" s="76" t="s">
        <v>230</v>
      </c>
      <c r="Y118" s="76" t="s">
        <v>178</v>
      </c>
      <c r="Z118" s="76" t="s">
        <v>178</v>
      </c>
      <c r="AA118" s="76" t="s">
        <v>232</v>
      </c>
      <c r="AB118" s="76" t="s">
        <v>539</v>
      </c>
      <c r="AC118" s="76" t="s">
        <v>541</v>
      </c>
      <c r="AD118" s="76" t="s">
        <v>195</v>
      </c>
      <c r="AE118" s="76" t="s">
        <v>547</v>
      </c>
      <c r="AF118" s="76" t="s">
        <v>96</v>
      </c>
      <c r="AG118" s="82"/>
      <c r="AH118" s="60"/>
      <c r="AI118" s="75" t="s">
        <v>112</v>
      </c>
      <c r="AJ118" s="6" t="s">
        <v>103</v>
      </c>
      <c r="AK118" s="81">
        <v>0</v>
      </c>
      <c r="AL118" s="205" t="s">
        <v>103</v>
      </c>
      <c r="AM118" s="169"/>
      <c r="AN118" s="6"/>
      <c r="AO118" s="120"/>
    </row>
    <row r="119" spans="1:41" s="83" customFormat="1" ht="15" customHeight="1">
      <c r="A119" s="75" t="s">
        <v>112</v>
      </c>
      <c r="B119" s="6" t="s">
        <v>93</v>
      </c>
      <c r="C119" s="76">
        <v>118</v>
      </c>
      <c r="D119" s="6" t="s">
        <v>107</v>
      </c>
      <c r="E119" s="6" t="s">
        <v>105</v>
      </c>
      <c r="F119" s="6" t="str">
        <f t="shared" si="2"/>
        <v>STORAGERM-J-1069LI25-M19.1</v>
      </c>
      <c r="G119" s="97" t="s">
        <v>233</v>
      </c>
      <c r="H119" s="95">
        <v>145454</v>
      </c>
      <c r="I119" s="6" t="s">
        <v>584</v>
      </c>
      <c r="J119" s="92">
        <v>45659</v>
      </c>
      <c r="K119" s="97" t="s">
        <v>234</v>
      </c>
      <c r="L119" s="6" t="s">
        <v>235</v>
      </c>
      <c r="M119" s="6" t="s">
        <v>173</v>
      </c>
      <c r="N119" s="80" t="s">
        <v>236</v>
      </c>
      <c r="O119" s="71">
        <v>0</v>
      </c>
      <c r="P119" s="71">
        <v>0</v>
      </c>
      <c r="Q119" s="79">
        <v>420.75</v>
      </c>
      <c r="R119" s="79">
        <v>0</v>
      </c>
      <c r="S119" s="71">
        <v>0</v>
      </c>
      <c r="T119" s="79">
        <v>420.75</v>
      </c>
      <c r="U119" s="87" t="s">
        <v>118</v>
      </c>
      <c r="V119" s="84">
        <f t="shared" si="6"/>
        <v>420.75</v>
      </c>
      <c r="W119" s="94">
        <v>45975</v>
      </c>
      <c r="X119" s="80" t="s">
        <v>237</v>
      </c>
      <c r="Y119" s="80" t="s">
        <v>238</v>
      </c>
      <c r="Z119" s="80" t="s">
        <v>239</v>
      </c>
      <c r="AA119" s="80" t="s">
        <v>240</v>
      </c>
      <c r="AB119" s="76" t="s">
        <v>539</v>
      </c>
      <c r="AC119" s="76" t="s">
        <v>540</v>
      </c>
      <c r="AD119" s="76" t="s">
        <v>173</v>
      </c>
      <c r="AE119" s="80" t="s">
        <v>550</v>
      </c>
      <c r="AF119" s="76" t="s">
        <v>96</v>
      </c>
      <c r="AG119" s="82"/>
      <c r="AH119" s="60"/>
      <c r="AI119" s="75" t="s">
        <v>112</v>
      </c>
      <c r="AJ119" s="6" t="s">
        <v>103</v>
      </c>
      <c r="AK119" s="81">
        <v>0</v>
      </c>
      <c r="AL119" s="205" t="s">
        <v>103</v>
      </c>
      <c r="AM119" s="169"/>
      <c r="AN119" s="6"/>
      <c r="AO119" s="120"/>
    </row>
    <row r="120" spans="1:41" s="83" customFormat="1" ht="15" customHeight="1">
      <c r="A120" s="75" t="s">
        <v>112</v>
      </c>
      <c r="B120" s="6" t="s">
        <v>93</v>
      </c>
      <c r="C120" s="76">
        <v>119</v>
      </c>
      <c r="D120" s="6" t="s">
        <v>107</v>
      </c>
      <c r="E120" s="6" t="s">
        <v>105</v>
      </c>
      <c r="F120" s="6" t="str">
        <f t="shared" si="2"/>
        <v>STORAGEFG-R-2033LE25.M19</v>
      </c>
      <c r="G120" s="97" t="s">
        <v>241</v>
      </c>
      <c r="H120" s="95">
        <v>145455</v>
      </c>
      <c r="I120" s="6" t="s">
        <v>584</v>
      </c>
      <c r="J120" s="92">
        <v>45659</v>
      </c>
      <c r="K120" s="97"/>
      <c r="L120" s="80">
        <v>487248</v>
      </c>
      <c r="M120" s="6" t="s">
        <v>173</v>
      </c>
      <c r="N120" s="80" t="s">
        <v>116</v>
      </c>
      <c r="O120" s="71">
        <v>0</v>
      </c>
      <c r="P120" s="71">
        <v>0</v>
      </c>
      <c r="Q120" s="79">
        <v>29.7</v>
      </c>
      <c r="R120" s="79">
        <v>0</v>
      </c>
      <c r="S120" s="71">
        <v>0</v>
      </c>
      <c r="T120" s="79">
        <v>29.7</v>
      </c>
      <c r="U120" s="87" t="s">
        <v>118</v>
      </c>
      <c r="V120" s="84">
        <f t="shared" si="6"/>
        <v>29.7</v>
      </c>
      <c r="W120" s="94" t="s">
        <v>119</v>
      </c>
      <c r="X120" s="80" t="s">
        <v>238</v>
      </c>
      <c r="Y120" s="80" t="s">
        <v>238</v>
      </c>
      <c r="Z120" s="80" t="s">
        <v>239</v>
      </c>
      <c r="AA120" s="80" t="s">
        <v>240</v>
      </c>
      <c r="AB120" s="76" t="s">
        <v>539</v>
      </c>
      <c r="AC120" s="76" t="s">
        <v>541</v>
      </c>
      <c r="AD120" s="76" t="s">
        <v>195</v>
      </c>
      <c r="AE120" s="76">
        <v>75640000</v>
      </c>
      <c r="AF120" s="76" t="s">
        <v>96</v>
      </c>
      <c r="AG120" s="82"/>
      <c r="AH120" s="60"/>
      <c r="AI120" s="75" t="s">
        <v>112</v>
      </c>
      <c r="AJ120" s="6" t="s">
        <v>103</v>
      </c>
      <c r="AK120" s="81">
        <v>0</v>
      </c>
      <c r="AL120" s="205" t="s">
        <v>103</v>
      </c>
      <c r="AM120" s="169"/>
      <c r="AN120" s="6"/>
      <c r="AO120" s="120"/>
    </row>
    <row r="121" spans="1:41" s="83" customFormat="1" ht="15" customHeight="1">
      <c r="A121" s="75" t="s">
        <v>112</v>
      </c>
      <c r="B121" s="6" t="s">
        <v>93</v>
      </c>
      <c r="C121" s="76">
        <v>120</v>
      </c>
      <c r="D121" s="6" t="s">
        <v>107</v>
      </c>
      <c r="E121" s="6" t="s">
        <v>105</v>
      </c>
      <c r="F121" s="6" t="str">
        <f t="shared" si="2"/>
        <v>STORAGERM-J-1076LI25-M19.1</v>
      </c>
      <c r="G121" s="97" t="s">
        <v>242</v>
      </c>
      <c r="H121" s="95">
        <v>145467</v>
      </c>
      <c r="I121" s="6" t="s">
        <v>584</v>
      </c>
      <c r="J121" s="92">
        <v>45659</v>
      </c>
      <c r="K121" s="97" t="s">
        <v>243</v>
      </c>
      <c r="L121" s="6" t="s">
        <v>244</v>
      </c>
      <c r="M121" s="6" t="s">
        <v>173</v>
      </c>
      <c r="N121" s="80" t="s">
        <v>245</v>
      </c>
      <c r="O121" s="71">
        <v>0</v>
      </c>
      <c r="P121" s="71">
        <v>0</v>
      </c>
      <c r="Q121" s="79">
        <v>325.75</v>
      </c>
      <c r="R121" s="79">
        <v>0</v>
      </c>
      <c r="S121" s="71">
        <v>0</v>
      </c>
      <c r="T121" s="79">
        <v>325.75</v>
      </c>
      <c r="U121" s="87" t="s">
        <v>118</v>
      </c>
      <c r="V121" s="84">
        <f t="shared" si="6"/>
        <v>325.75</v>
      </c>
      <c r="W121" s="94">
        <v>45979</v>
      </c>
      <c r="X121" s="80" t="s">
        <v>238</v>
      </c>
      <c r="Y121" s="80" t="s">
        <v>238</v>
      </c>
      <c r="Z121" s="80" t="s">
        <v>239</v>
      </c>
      <c r="AA121" s="80" t="s">
        <v>240</v>
      </c>
      <c r="AB121" s="76" t="s">
        <v>539</v>
      </c>
      <c r="AC121" s="76" t="s">
        <v>540</v>
      </c>
      <c r="AD121" s="76" t="s">
        <v>173</v>
      </c>
      <c r="AE121" s="80" t="s">
        <v>550</v>
      </c>
      <c r="AF121" s="76" t="s">
        <v>96</v>
      </c>
      <c r="AG121" s="82"/>
      <c r="AH121" s="60"/>
      <c r="AI121" s="75" t="s">
        <v>112</v>
      </c>
      <c r="AJ121" s="6" t="s">
        <v>103</v>
      </c>
      <c r="AK121" s="81">
        <v>0</v>
      </c>
      <c r="AL121" s="205" t="s">
        <v>103</v>
      </c>
      <c r="AM121" s="169"/>
      <c r="AN121" s="6"/>
      <c r="AO121" s="120"/>
    </row>
    <row r="122" spans="1:41" s="83" customFormat="1" ht="15" customHeight="1">
      <c r="A122" s="75" t="s">
        <v>112</v>
      </c>
      <c r="B122" s="6" t="s">
        <v>93</v>
      </c>
      <c r="C122" s="76">
        <v>121</v>
      </c>
      <c r="D122" s="6" t="s">
        <v>107</v>
      </c>
      <c r="E122" s="6" t="s">
        <v>105</v>
      </c>
      <c r="F122" s="6" t="str">
        <f t="shared" si="2"/>
        <v>STORAGERM-J-1083LI25-M19.1</v>
      </c>
      <c r="G122" s="97" t="s">
        <v>246</v>
      </c>
      <c r="H122" s="95">
        <v>145548</v>
      </c>
      <c r="I122" s="6" t="s">
        <v>584</v>
      </c>
      <c r="J122" s="92">
        <v>45659</v>
      </c>
      <c r="K122" s="97" t="s">
        <v>247</v>
      </c>
      <c r="L122" s="6" t="s">
        <v>248</v>
      </c>
      <c r="M122" s="6" t="s">
        <v>173</v>
      </c>
      <c r="N122" s="80" t="s">
        <v>249</v>
      </c>
      <c r="O122" s="71">
        <v>0</v>
      </c>
      <c r="P122" s="71">
        <v>0</v>
      </c>
      <c r="Q122" s="79">
        <v>767</v>
      </c>
      <c r="R122" s="79">
        <v>0</v>
      </c>
      <c r="S122" s="71">
        <v>0</v>
      </c>
      <c r="T122" s="79">
        <v>767</v>
      </c>
      <c r="U122" s="87" t="s">
        <v>118</v>
      </c>
      <c r="V122" s="84">
        <f t="shared" si="6"/>
        <v>767</v>
      </c>
      <c r="W122" s="94">
        <v>45982</v>
      </c>
      <c r="X122" s="80" t="s">
        <v>238</v>
      </c>
      <c r="Y122" s="80" t="s">
        <v>238</v>
      </c>
      <c r="Z122" s="80" t="s">
        <v>239</v>
      </c>
      <c r="AA122" s="80" t="s">
        <v>240</v>
      </c>
      <c r="AB122" s="76" t="s">
        <v>539</v>
      </c>
      <c r="AC122" s="76" t="s">
        <v>540</v>
      </c>
      <c r="AD122" s="76" t="s">
        <v>173</v>
      </c>
      <c r="AE122" s="80" t="s">
        <v>550</v>
      </c>
      <c r="AF122" s="76" t="s">
        <v>96</v>
      </c>
      <c r="AG122" s="82"/>
      <c r="AH122" s="60"/>
      <c r="AI122" s="75" t="s">
        <v>112</v>
      </c>
      <c r="AJ122" s="6" t="s">
        <v>103</v>
      </c>
      <c r="AK122" s="81">
        <v>0</v>
      </c>
      <c r="AL122" s="205" t="s">
        <v>103</v>
      </c>
      <c r="AM122" s="169"/>
      <c r="AN122" s="6"/>
      <c r="AO122" s="120"/>
    </row>
    <row r="123" spans="1:41" s="83" customFormat="1" ht="15" customHeight="1">
      <c r="A123" s="75" t="s">
        <v>112</v>
      </c>
      <c r="B123" s="6" t="s">
        <v>93</v>
      </c>
      <c r="C123" s="76">
        <v>122</v>
      </c>
      <c r="D123" s="6" t="s">
        <v>107</v>
      </c>
      <c r="E123" s="6" t="s">
        <v>105</v>
      </c>
      <c r="F123" s="6" t="str">
        <f t="shared" si="2"/>
        <v>STORAGERM-J-1094LI25-M19.1</v>
      </c>
      <c r="G123" s="97" t="s">
        <v>250</v>
      </c>
      <c r="H123" s="95">
        <v>145549</v>
      </c>
      <c r="I123" s="6" t="s">
        <v>584</v>
      </c>
      <c r="J123" s="92">
        <v>45659</v>
      </c>
      <c r="K123" s="97" t="s">
        <v>251</v>
      </c>
      <c r="L123" s="6" t="s">
        <v>252</v>
      </c>
      <c r="M123" s="6" t="s">
        <v>173</v>
      </c>
      <c r="N123" s="80" t="s">
        <v>253</v>
      </c>
      <c r="O123" s="71">
        <v>0</v>
      </c>
      <c r="P123" s="71">
        <v>0</v>
      </c>
      <c r="Q123" s="79">
        <v>61</v>
      </c>
      <c r="R123" s="79">
        <v>0</v>
      </c>
      <c r="S123" s="71">
        <v>0</v>
      </c>
      <c r="T123" s="79">
        <v>61</v>
      </c>
      <c r="U123" s="87" t="s">
        <v>118</v>
      </c>
      <c r="V123" s="84">
        <f t="shared" si="6"/>
        <v>61</v>
      </c>
      <c r="W123" s="94">
        <v>45992</v>
      </c>
      <c r="X123" s="80" t="s">
        <v>238</v>
      </c>
      <c r="Y123" s="80" t="s">
        <v>238</v>
      </c>
      <c r="Z123" s="80" t="s">
        <v>239</v>
      </c>
      <c r="AA123" s="80" t="s">
        <v>240</v>
      </c>
      <c r="AB123" s="76" t="s">
        <v>539</v>
      </c>
      <c r="AC123" s="76" t="s">
        <v>540</v>
      </c>
      <c r="AD123" s="76" t="s">
        <v>173</v>
      </c>
      <c r="AE123" s="80" t="s">
        <v>550</v>
      </c>
      <c r="AF123" s="76" t="s">
        <v>96</v>
      </c>
      <c r="AG123" s="82"/>
      <c r="AH123" s="60"/>
      <c r="AI123" s="75" t="s">
        <v>112</v>
      </c>
      <c r="AJ123" s="6" t="s">
        <v>103</v>
      </c>
      <c r="AK123" s="81">
        <v>0</v>
      </c>
      <c r="AL123" s="205" t="s">
        <v>103</v>
      </c>
      <c r="AM123" s="169"/>
      <c r="AN123" s="6"/>
      <c r="AO123" s="120"/>
    </row>
    <row r="124" spans="1:41" s="83" customFormat="1" ht="15" customHeight="1">
      <c r="A124" s="75" t="s">
        <v>112</v>
      </c>
      <c r="B124" s="6" t="s">
        <v>93</v>
      </c>
      <c r="C124" s="76">
        <v>123</v>
      </c>
      <c r="D124" s="6" t="s">
        <v>107</v>
      </c>
      <c r="E124" s="6" t="s">
        <v>105</v>
      </c>
      <c r="F124" s="6" t="str">
        <f t="shared" si="2"/>
        <v>STORAGERM-J-1090LI25-M19.1</v>
      </c>
      <c r="G124" s="97" t="s">
        <v>254</v>
      </c>
      <c r="H124" s="95">
        <v>145550</v>
      </c>
      <c r="I124" s="6" t="s">
        <v>584</v>
      </c>
      <c r="J124" s="92">
        <v>45659</v>
      </c>
      <c r="K124" s="97" t="s">
        <v>251</v>
      </c>
      <c r="L124" s="6" t="s">
        <v>255</v>
      </c>
      <c r="M124" s="6" t="s">
        <v>173</v>
      </c>
      <c r="N124" s="80" t="s">
        <v>253</v>
      </c>
      <c r="O124" s="71">
        <v>0</v>
      </c>
      <c r="P124" s="71">
        <v>0</v>
      </c>
      <c r="Q124" s="79">
        <v>642.5</v>
      </c>
      <c r="R124" s="79">
        <v>0</v>
      </c>
      <c r="S124" s="71">
        <v>0</v>
      </c>
      <c r="T124" s="79">
        <v>642.5</v>
      </c>
      <c r="U124" s="87" t="s">
        <v>118</v>
      </c>
      <c r="V124" s="84">
        <f t="shared" si="6"/>
        <v>642.5</v>
      </c>
      <c r="W124" s="94">
        <v>45987</v>
      </c>
      <c r="X124" s="80" t="s">
        <v>238</v>
      </c>
      <c r="Y124" s="80" t="s">
        <v>238</v>
      </c>
      <c r="Z124" s="80" t="s">
        <v>239</v>
      </c>
      <c r="AA124" s="80" t="s">
        <v>240</v>
      </c>
      <c r="AB124" s="76" t="s">
        <v>539</v>
      </c>
      <c r="AC124" s="76" t="s">
        <v>540</v>
      </c>
      <c r="AD124" s="76" t="s">
        <v>173</v>
      </c>
      <c r="AE124" s="80" t="s">
        <v>550</v>
      </c>
      <c r="AF124" s="76" t="s">
        <v>96</v>
      </c>
      <c r="AG124" s="82"/>
      <c r="AH124" s="60"/>
      <c r="AI124" s="75" t="s">
        <v>112</v>
      </c>
      <c r="AJ124" s="6" t="s">
        <v>103</v>
      </c>
      <c r="AK124" s="81">
        <v>0</v>
      </c>
      <c r="AL124" s="205" t="s">
        <v>103</v>
      </c>
      <c r="AM124" s="169"/>
      <c r="AN124" s="6"/>
      <c r="AO124" s="120"/>
    </row>
    <row r="125" spans="1:41" s="83" customFormat="1" ht="15" customHeight="1">
      <c r="A125" s="75" t="s">
        <v>112</v>
      </c>
      <c r="B125" s="6" t="s">
        <v>93</v>
      </c>
      <c r="C125" s="76">
        <v>124</v>
      </c>
      <c r="D125" s="6" t="s">
        <v>107</v>
      </c>
      <c r="E125" s="6" t="s">
        <v>105</v>
      </c>
      <c r="F125" s="6" t="str">
        <f t="shared" si="2"/>
        <v>STORAGERM-J-1096LI25-M19.1</v>
      </c>
      <c r="G125" s="97" t="s">
        <v>134</v>
      </c>
      <c r="H125" s="95">
        <v>145551</v>
      </c>
      <c r="I125" s="6" t="s">
        <v>584</v>
      </c>
      <c r="J125" s="92">
        <v>45659</v>
      </c>
      <c r="K125" s="97" t="s">
        <v>256</v>
      </c>
      <c r="L125" s="6" t="s">
        <v>252</v>
      </c>
      <c r="M125" s="6" t="s">
        <v>173</v>
      </c>
      <c r="N125" s="80" t="s">
        <v>257</v>
      </c>
      <c r="O125" s="71">
        <v>0</v>
      </c>
      <c r="P125" s="71">
        <v>0</v>
      </c>
      <c r="Q125" s="79">
        <v>25.25</v>
      </c>
      <c r="R125" s="79">
        <v>0</v>
      </c>
      <c r="S125" s="71">
        <v>0</v>
      </c>
      <c r="T125" s="79">
        <v>25.25</v>
      </c>
      <c r="U125" s="87" t="s">
        <v>118</v>
      </c>
      <c r="V125" s="84">
        <f t="shared" si="6"/>
        <v>25.25</v>
      </c>
      <c r="W125" s="94">
        <v>45992</v>
      </c>
      <c r="X125" s="80" t="s">
        <v>238</v>
      </c>
      <c r="Y125" s="80" t="s">
        <v>238</v>
      </c>
      <c r="Z125" s="80" t="s">
        <v>239</v>
      </c>
      <c r="AA125" s="80" t="s">
        <v>240</v>
      </c>
      <c r="AB125" s="76" t="s">
        <v>539</v>
      </c>
      <c r="AC125" s="76" t="s">
        <v>540</v>
      </c>
      <c r="AD125" s="76" t="s">
        <v>173</v>
      </c>
      <c r="AE125" s="80" t="s">
        <v>550</v>
      </c>
      <c r="AF125" s="76" t="s">
        <v>96</v>
      </c>
      <c r="AG125" s="82"/>
      <c r="AH125" s="60"/>
      <c r="AI125" s="75" t="s">
        <v>112</v>
      </c>
      <c r="AJ125" s="6" t="s">
        <v>103</v>
      </c>
      <c r="AK125" s="81">
        <v>0</v>
      </c>
      <c r="AL125" s="205" t="s">
        <v>103</v>
      </c>
      <c r="AM125" s="169"/>
      <c r="AN125" s="6"/>
      <c r="AO125" s="120"/>
    </row>
    <row r="126" spans="1:41" s="83" customFormat="1" ht="15" customHeight="1">
      <c r="A126" s="75" t="s">
        <v>112</v>
      </c>
      <c r="B126" s="6" t="s">
        <v>93</v>
      </c>
      <c r="C126" s="76">
        <v>125</v>
      </c>
      <c r="D126" s="6" t="s">
        <v>107</v>
      </c>
      <c r="E126" s="6" t="s">
        <v>105</v>
      </c>
      <c r="F126" s="6" t="str">
        <f t="shared" si="2"/>
        <v>STORAGERM-J-1108LI25-M19.1</v>
      </c>
      <c r="G126" s="97" t="s">
        <v>1672</v>
      </c>
      <c r="H126" s="95">
        <v>145552</v>
      </c>
      <c r="I126" s="6" t="s">
        <v>584</v>
      </c>
      <c r="J126" s="92">
        <v>45659</v>
      </c>
      <c r="K126" s="97" t="s">
        <v>258</v>
      </c>
      <c r="L126" s="6" t="s">
        <v>259</v>
      </c>
      <c r="M126" s="6" t="s">
        <v>173</v>
      </c>
      <c r="N126" s="80" t="s">
        <v>260</v>
      </c>
      <c r="O126" s="71">
        <v>0</v>
      </c>
      <c r="P126" s="71">
        <v>0</v>
      </c>
      <c r="Q126" s="79">
        <v>618.5</v>
      </c>
      <c r="R126" s="79">
        <v>0</v>
      </c>
      <c r="S126" s="71">
        <v>0</v>
      </c>
      <c r="T126" s="79">
        <v>618.5</v>
      </c>
      <c r="U126" s="87" t="s">
        <v>118</v>
      </c>
      <c r="V126" s="84">
        <f t="shared" si="6"/>
        <v>618.5</v>
      </c>
      <c r="W126" s="94">
        <v>45996</v>
      </c>
      <c r="X126" s="80" t="s">
        <v>238</v>
      </c>
      <c r="Y126" s="80" t="s">
        <v>238</v>
      </c>
      <c r="Z126" s="80" t="s">
        <v>239</v>
      </c>
      <c r="AA126" s="80" t="s">
        <v>240</v>
      </c>
      <c r="AB126" s="76" t="s">
        <v>539</v>
      </c>
      <c r="AC126" s="76" t="s">
        <v>540</v>
      </c>
      <c r="AD126" s="76" t="s">
        <v>173</v>
      </c>
      <c r="AE126" s="80" t="s">
        <v>550</v>
      </c>
      <c r="AF126" s="76" t="s">
        <v>96</v>
      </c>
      <c r="AG126" s="82"/>
      <c r="AH126" s="60"/>
      <c r="AI126" s="75" t="s">
        <v>112</v>
      </c>
      <c r="AJ126" s="6" t="s">
        <v>103</v>
      </c>
      <c r="AK126" s="81">
        <v>0</v>
      </c>
      <c r="AL126" s="205" t="s">
        <v>103</v>
      </c>
      <c r="AM126" s="169"/>
      <c r="AN126" s="6"/>
      <c r="AO126" s="120"/>
    </row>
    <row r="127" spans="1:41" s="83" customFormat="1" ht="15" customHeight="1">
      <c r="A127" s="75" t="s">
        <v>112</v>
      </c>
      <c r="B127" s="6" t="s">
        <v>93</v>
      </c>
      <c r="C127" s="76">
        <v>126</v>
      </c>
      <c r="D127" s="6" t="s">
        <v>107</v>
      </c>
      <c r="E127" s="6" t="s">
        <v>105</v>
      </c>
      <c r="F127" s="6" t="str">
        <f t="shared" si="2"/>
        <v>STORAGEFG-R-2010LE25.M19</v>
      </c>
      <c r="G127" s="97" t="s">
        <v>261</v>
      </c>
      <c r="H127" s="95">
        <v>145564</v>
      </c>
      <c r="I127" s="6" t="s">
        <v>584</v>
      </c>
      <c r="J127" s="92">
        <v>45659</v>
      </c>
      <c r="K127" s="97"/>
      <c r="L127" s="80">
        <v>5925369</v>
      </c>
      <c r="M127" s="6" t="s">
        <v>173</v>
      </c>
      <c r="N127" s="80" t="s">
        <v>116</v>
      </c>
      <c r="O127" s="71">
        <v>0</v>
      </c>
      <c r="P127" s="71">
        <v>0</v>
      </c>
      <c r="Q127" s="79">
        <v>50.2</v>
      </c>
      <c r="R127" s="79">
        <v>0</v>
      </c>
      <c r="S127" s="71">
        <v>0</v>
      </c>
      <c r="T127" s="79">
        <v>50.2</v>
      </c>
      <c r="U127" s="87" t="s">
        <v>118</v>
      </c>
      <c r="V127" s="84">
        <f t="shared" si="6"/>
        <v>50.2</v>
      </c>
      <c r="W127" s="94" t="s">
        <v>119</v>
      </c>
      <c r="X127" s="80" t="s">
        <v>238</v>
      </c>
      <c r="Y127" s="80" t="s">
        <v>238</v>
      </c>
      <c r="Z127" s="80" t="s">
        <v>239</v>
      </c>
      <c r="AA127" s="80" t="s">
        <v>240</v>
      </c>
      <c r="AB127" s="76" t="s">
        <v>539</v>
      </c>
      <c r="AC127" s="76" t="s">
        <v>541</v>
      </c>
      <c r="AD127" s="76" t="s">
        <v>195</v>
      </c>
      <c r="AE127" s="76">
        <v>75640000</v>
      </c>
      <c r="AF127" s="76" t="s">
        <v>96</v>
      </c>
      <c r="AG127" s="82"/>
      <c r="AH127" s="60"/>
      <c r="AI127" s="75" t="s">
        <v>112</v>
      </c>
      <c r="AJ127" s="6" t="s">
        <v>103</v>
      </c>
      <c r="AK127" s="81">
        <v>0</v>
      </c>
      <c r="AL127" s="205" t="s">
        <v>103</v>
      </c>
      <c r="AM127" s="169"/>
      <c r="AN127" s="6"/>
      <c r="AO127" s="120"/>
    </row>
    <row r="128" spans="1:41" s="83" customFormat="1" ht="15" customHeight="1">
      <c r="A128" s="75" t="s">
        <v>112</v>
      </c>
      <c r="B128" s="6" t="s">
        <v>93</v>
      </c>
      <c r="C128" s="76">
        <v>127</v>
      </c>
      <c r="D128" s="6" t="s">
        <v>107</v>
      </c>
      <c r="E128" s="6" t="s">
        <v>105</v>
      </c>
      <c r="F128" s="6" t="str">
        <f t="shared" si="2"/>
        <v>STORAGEFG-R-2022LE25.M19</v>
      </c>
      <c r="G128" s="97" t="s">
        <v>262</v>
      </c>
      <c r="H128" s="95">
        <v>145565</v>
      </c>
      <c r="I128" s="6" t="s">
        <v>584</v>
      </c>
      <c r="J128" s="92">
        <v>45659</v>
      </c>
      <c r="K128" s="97"/>
      <c r="L128" s="80">
        <v>5925331</v>
      </c>
      <c r="M128" s="6" t="s">
        <v>173</v>
      </c>
      <c r="N128" s="80" t="s">
        <v>116</v>
      </c>
      <c r="O128" s="71">
        <v>0</v>
      </c>
      <c r="P128" s="71">
        <v>0</v>
      </c>
      <c r="Q128" s="79">
        <v>29.7</v>
      </c>
      <c r="R128" s="79">
        <v>0</v>
      </c>
      <c r="S128" s="71">
        <v>0</v>
      </c>
      <c r="T128" s="79">
        <v>29.7</v>
      </c>
      <c r="U128" s="87" t="s">
        <v>118</v>
      </c>
      <c r="V128" s="84">
        <f t="shared" si="6"/>
        <v>29.7</v>
      </c>
      <c r="W128" s="94" t="s">
        <v>119</v>
      </c>
      <c r="X128" s="80" t="s">
        <v>238</v>
      </c>
      <c r="Y128" s="80" t="s">
        <v>238</v>
      </c>
      <c r="Z128" s="80" t="s">
        <v>239</v>
      </c>
      <c r="AA128" s="80" t="s">
        <v>240</v>
      </c>
      <c r="AB128" s="76" t="s">
        <v>539</v>
      </c>
      <c r="AC128" s="76" t="s">
        <v>541</v>
      </c>
      <c r="AD128" s="76" t="s">
        <v>195</v>
      </c>
      <c r="AE128" s="76">
        <v>75640000</v>
      </c>
      <c r="AF128" s="76" t="s">
        <v>96</v>
      </c>
      <c r="AG128" s="82"/>
      <c r="AH128" s="60"/>
      <c r="AI128" s="75" t="s">
        <v>112</v>
      </c>
      <c r="AJ128" s="6" t="s">
        <v>103</v>
      </c>
      <c r="AK128" s="81">
        <v>0</v>
      </c>
      <c r="AL128" s="205" t="s">
        <v>103</v>
      </c>
      <c r="AM128" s="169"/>
      <c r="AN128" s="6"/>
      <c r="AO128" s="120"/>
    </row>
    <row r="129" spans="1:41" s="83" customFormat="1" ht="15" customHeight="1">
      <c r="A129" s="75" t="s">
        <v>112</v>
      </c>
      <c r="B129" s="6" t="s">
        <v>93</v>
      </c>
      <c r="C129" s="76">
        <v>128</v>
      </c>
      <c r="D129" s="6" t="s">
        <v>107</v>
      </c>
      <c r="E129" s="6" t="s">
        <v>105</v>
      </c>
      <c r="F129" s="6" t="str">
        <f t="shared" si="2"/>
        <v>STORAGEFG-R-1985LE25.M19</v>
      </c>
      <c r="G129" s="97" t="s">
        <v>263</v>
      </c>
      <c r="H129" s="95">
        <v>145566</v>
      </c>
      <c r="I129" s="6" t="s">
        <v>584</v>
      </c>
      <c r="J129" s="92">
        <v>45659</v>
      </c>
      <c r="K129" s="97"/>
      <c r="L129" s="80">
        <v>5925091</v>
      </c>
      <c r="M129" s="6" t="s">
        <v>173</v>
      </c>
      <c r="N129" s="80" t="s">
        <v>116</v>
      </c>
      <c r="O129" s="71">
        <v>0</v>
      </c>
      <c r="P129" s="71">
        <v>0</v>
      </c>
      <c r="Q129" s="79">
        <v>34.1</v>
      </c>
      <c r="R129" s="79">
        <v>0</v>
      </c>
      <c r="S129" s="71">
        <v>0</v>
      </c>
      <c r="T129" s="79">
        <v>34.1</v>
      </c>
      <c r="U129" s="87" t="s">
        <v>118</v>
      </c>
      <c r="V129" s="84">
        <f t="shared" si="6"/>
        <v>34.1</v>
      </c>
      <c r="W129" s="94" t="s">
        <v>119</v>
      </c>
      <c r="X129" s="80" t="s">
        <v>238</v>
      </c>
      <c r="Y129" s="80" t="s">
        <v>238</v>
      </c>
      <c r="Z129" s="80" t="s">
        <v>239</v>
      </c>
      <c r="AA129" s="80" t="s">
        <v>240</v>
      </c>
      <c r="AB129" s="76" t="s">
        <v>539</v>
      </c>
      <c r="AC129" s="76" t="s">
        <v>541</v>
      </c>
      <c r="AD129" s="76" t="s">
        <v>195</v>
      </c>
      <c r="AE129" s="76">
        <v>75640000</v>
      </c>
      <c r="AF129" s="76" t="s">
        <v>96</v>
      </c>
      <c r="AG129" s="82"/>
      <c r="AH129" s="60"/>
      <c r="AI129" s="75" t="s">
        <v>112</v>
      </c>
      <c r="AJ129" s="6" t="s">
        <v>103</v>
      </c>
      <c r="AK129" s="81">
        <v>0</v>
      </c>
      <c r="AL129" s="205" t="s">
        <v>103</v>
      </c>
      <c r="AM129" s="169"/>
      <c r="AN129" s="6"/>
      <c r="AO129" s="120"/>
    </row>
    <row r="130" spans="1:41" s="83" customFormat="1" ht="15" customHeight="1">
      <c r="A130" s="75" t="s">
        <v>112</v>
      </c>
      <c r="B130" s="6" t="s">
        <v>93</v>
      </c>
      <c r="C130" s="76">
        <v>129</v>
      </c>
      <c r="D130" s="6" t="s">
        <v>107</v>
      </c>
      <c r="E130" s="6" t="s">
        <v>105</v>
      </c>
      <c r="F130" s="6" t="str">
        <f t="shared" si="2"/>
        <v>STORAGEFG-R-2051LE25.M19</v>
      </c>
      <c r="G130" s="97" t="s">
        <v>264</v>
      </c>
      <c r="H130" s="95">
        <v>145574</v>
      </c>
      <c r="I130" s="6" t="s">
        <v>584</v>
      </c>
      <c r="J130" s="92">
        <v>45659</v>
      </c>
      <c r="K130" s="97"/>
      <c r="L130" s="80">
        <v>5960211</v>
      </c>
      <c r="M130" s="6" t="s">
        <v>173</v>
      </c>
      <c r="N130" s="80" t="s">
        <v>116</v>
      </c>
      <c r="O130" s="71">
        <v>0</v>
      </c>
      <c r="P130" s="71">
        <v>0</v>
      </c>
      <c r="Q130" s="79">
        <v>29.7</v>
      </c>
      <c r="R130" s="79">
        <v>0</v>
      </c>
      <c r="S130" s="71">
        <v>0</v>
      </c>
      <c r="T130" s="79">
        <v>29.7</v>
      </c>
      <c r="U130" s="87" t="s">
        <v>118</v>
      </c>
      <c r="V130" s="84">
        <f t="shared" si="6"/>
        <v>29.7</v>
      </c>
      <c r="W130" s="94" t="s">
        <v>119</v>
      </c>
      <c r="X130" s="80" t="s">
        <v>238</v>
      </c>
      <c r="Y130" s="80" t="s">
        <v>238</v>
      </c>
      <c r="Z130" s="80" t="s">
        <v>239</v>
      </c>
      <c r="AA130" s="80" t="s">
        <v>240</v>
      </c>
      <c r="AB130" s="76" t="s">
        <v>539</v>
      </c>
      <c r="AC130" s="76" t="s">
        <v>541</v>
      </c>
      <c r="AD130" s="76" t="s">
        <v>195</v>
      </c>
      <c r="AE130" s="76">
        <v>75640000</v>
      </c>
      <c r="AF130" s="76" t="s">
        <v>96</v>
      </c>
      <c r="AG130" s="82"/>
      <c r="AH130" s="60"/>
      <c r="AI130" s="75" t="s">
        <v>112</v>
      </c>
      <c r="AJ130" s="6" t="s">
        <v>103</v>
      </c>
      <c r="AK130" s="81">
        <v>0</v>
      </c>
      <c r="AL130" s="205" t="s">
        <v>103</v>
      </c>
      <c r="AM130" s="169"/>
      <c r="AN130" s="6"/>
      <c r="AO130" s="120"/>
    </row>
    <row r="131" spans="1:41" s="83" customFormat="1" ht="15" customHeight="1">
      <c r="A131" s="75" t="s">
        <v>112</v>
      </c>
      <c r="B131" s="6" t="s">
        <v>93</v>
      </c>
      <c r="C131" s="76">
        <v>130</v>
      </c>
      <c r="D131" s="6" t="s">
        <v>107</v>
      </c>
      <c r="E131" s="6" t="s">
        <v>105</v>
      </c>
      <c r="F131" s="6" t="str">
        <f t="shared" ref="F131:F194" si="7">E131&amp;G131</f>
        <v>STORAGEFG-R-2027LE25.M19</v>
      </c>
      <c r="G131" s="97" t="s">
        <v>265</v>
      </c>
      <c r="H131" s="95">
        <v>145577</v>
      </c>
      <c r="I131" s="6" t="s">
        <v>584</v>
      </c>
      <c r="J131" s="92">
        <v>45659</v>
      </c>
      <c r="K131" s="97"/>
      <c r="L131" s="80">
        <v>5949336</v>
      </c>
      <c r="M131" s="6" t="s">
        <v>173</v>
      </c>
      <c r="N131" s="80" t="s">
        <v>116</v>
      </c>
      <c r="O131" s="71">
        <v>0</v>
      </c>
      <c r="P131" s="71">
        <v>0</v>
      </c>
      <c r="Q131" s="79">
        <v>31.1</v>
      </c>
      <c r="R131" s="79">
        <v>0</v>
      </c>
      <c r="S131" s="71">
        <v>0</v>
      </c>
      <c r="T131" s="79">
        <v>31.1</v>
      </c>
      <c r="U131" s="87" t="s">
        <v>118</v>
      </c>
      <c r="V131" s="84">
        <f t="shared" si="6"/>
        <v>31.1</v>
      </c>
      <c r="W131" s="94" t="s">
        <v>119</v>
      </c>
      <c r="X131" s="80" t="s">
        <v>238</v>
      </c>
      <c r="Y131" s="80" t="s">
        <v>238</v>
      </c>
      <c r="Z131" s="80" t="s">
        <v>239</v>
      </c>
      <c r="AA131" s="80" t="s">
        <v>240</v>
      </c>
      <c r="AB131" s="76" t="s">
        <v>539</v>
      </c>
      <c r="AC131" s="76" t="s">
        <v>541</v>
      </c>
      <c r="AD131" s="76" t="s">
        <v>195</v>
      </c>
      <c r="AE131" s="76">
        <v>75640000</v>
      </c>
      <c r="AF131" s="76" t="s">
        <v>96</v>
      </c>
      <c r="AG131" s="82"/>
      <c r="AH131" s="60"/>
      <c r="AI131" s="75" t="s">
        <v>112</v>
      </c>
      <c r="AJ131" s="6" t="s">
        <v>103</v>
      </c>
      <c r="AK131" s="81">
        <v>0</v>
      </c>
      <c r="AL131" s="205" t="s">
        <v>103</v>
      </c>
      <c r="AM131" s="169"/>
      <c r="AN131" s="6"/>
      <c r="AO131" s="120"/>
    </row>
    <row r="132" spans="1:41" s="83" customFormat="1" ht="15" customHeight="1">
      <c r="A132" s="75" t="s">
        <v>112</v>
      </c>
      <c r="B132" s="6" t="s">
        <v>93</v>
      </c>
      <c r="C132" s="76">
        <v>131</v>
      </c>
      <c r="D132" s="6" t="s">
        <v>107</v>
      </c>
      <c r="E132" s="6" t="s">
        <v>105</v>
      </c>
      <c r="F132" s="6" t="str">
        <f t="shared" si="7"/>
        <v>STORAGEFG-R-1971LE25.M19</v>
      </c>
      <c r="G132" s="97" t="s">
        <v>266</v>
      </c>
      <c r="H132" s="95">
        <v>145578</v>
      </c>
      <c r="I132" s="6" t="s">
        <v>584</v>
      </c>
      <c r="J132" s="92">
        <v>45659</v>
      </c>
      <c r="K132" s="97"/>
      <c r="L132" s="80">
        <v>5949306</v>
      </c>
      <c r="M132" s="6" t="s">
        <v>173</v>
      </c>
      <c r="N132" s="80" t="s">
        <v>116</v>
      </c>
      <c r="O132" s="71">
        <v>0</v>
      </c>
      <c r="P132" s="71">
        <v>0</v>
      </c>
      <c r="Q132" s="79">
        <v>39.700000000000003</v>
      </c>
      <c r="R132" s="79">
        <v>0</v>
      </c>
      <c r="S132" s="71">
        <v>0</v>
      </c>
      <c r="T132" s="79">
        <v>39.700000000000003</v>
      </c>
      <c r="U132" s="87" t="s">
        <v>118</v>
      </c>
      <c r="V132" s="84">
        <f t="shared" si="6"/>
        <v>39.700000000000003</v>
      </c>
      <c r="W132" s="94" t="s">
        <v>119</v>
      </c>
      <c r="X132" s="80" t="s">
        <v>238</v>
      </c>
      <c r="Y132" s="80" t="s">
        <v>238</v>
      </c>
      <c r="Z132" s="80" t="s">
        <v>239</v>
      </c>
      <c r="AA132" s="80" t="s">
        <v>240</v>
      </c>
      <c r="AB132" s="76" t="s">
        <v>539</v>
      </c>
      <c r="AC132" s="76" t="s">
        <v>541</v>
      </c>
      <c r="AD132" s="76" t="s">
        <v>195</v>
      </c>
      <c r="AE132" s="76">
        <v>75640000</v>
      </c>
      <c r="AF132" s="76" t="s">
        <v>96</v>
      </c>
      <c r="AG132" s="82"/>
      <c r="AH132" s="60"/>
      <c r="AI132" s="75" t="s">
        <v>112</v>
      </c>
      <c r="AJ132" s="6" t="s">
        <v>103</v>
      </c>
      <c r="AK132" s="81">
        <v>0</v>
      </c>
      <c r="AL132" s="205" t="s">
        <v>103</v>
      </c>
      <c r="AM132" s="169"/>
      <c r="AN132" s="6"/>
      <c r="AO132" s="120"/>
    </row>
    <row r="133" spans="1:41" s="83" customFormat="1" ht="15" customHeight="1">
      <c r="A133" s="75" t="s">
        <v>112</v>
      </c>
      <c r="B133" s="6" t="s">
        <v>93</v>
      </c>
      <c r="C133" s="76">
        <v>132</v>
      </c>
      <c r="D133" s="6" t="s">
        <v>107</v>
      </c>
      <c r="E133" s="6" t="s">
        <v>105</v>
      </c>
      <c r="F133" s="6" t="str">
        <f t="shared" si="7"/>
        <v>STORAGEFG-R-2027LE25.M19</v>
      </c>
      <c r="G133" s="97" t="s">
        <v>265</v>
      </c>
      <c r="H133" s="95">
        <v>145579</v>
      </c>
      <c r="I133" s="6" t="s">
        <v>584</v>
      </c>
      <c r="J133" s="92">
        <v>45659</v>
      </c>
      <c r="K133" s="97"/>
      <c r="L133" s="80">
        <v>5938581</v>
      </c>
      <c r="M133" s="6" t="s">
        <v>173</v>
      </c>
      <c r="N133" s="80" t="s">
        <v>116</v>
      </c>
      <c r="O133" s="71">
        <v>0</v>
      </c>
      <c r="P133" s="71">
        <v>0</v>
      </c>
      <c r="Q133" s="79">
        <v>30.7</v>
      </c>
      <c r="R133" s="79">
        <v>0</v>
      </c>
      <c r="S133" s="71">
        <v>0</v>
      </c>
      <c r="T133" s="79">
        <v>30.7</v>
      </c>
      <c r="U133" s="87" t="s">
        <v>118</v>
      </c>
      <c r="V133" s="84">
        <f t="shared" si="6"/>
        <v>30.7</v>
      </c>
      <c r="W133" s="94" t="s">
        <v>119</v>
      </c>
      <c r="X133" s="80" t="s">
        <v>238</v>
      </c>
      <c r="Y133" s="80" t="s">
        <v>238</v>
      </c>
      <c r="Z133" s="80" t="s">
        <v>239</v>
      </c>
      <c r="AA133" s="80" t="s">
        <v>240</v>
      </c>
      <c r="AB133" s="76" t="s">
        <v>539</v>
      </c>
      <c r="AC133" s="76" t="s">
        <v>541</v>
      </c>
      <c r="AD133" s="76" t="s">
        <v>195</v>
      </c>
      <c r="AE133" s="76">
        <v>75640000</v>
      </c>
      <c r="AF133" s="76" t="s">
        <v>96</v>
      </c>
      <c r="AG133" s="82"/>
      <c r="AH133" s="60"/>
      <c r="AI133" s="75" t="s">
        <v>112</v>
      </c>
      <c r="AJ133" s="6" t="s">
        <v>103</v>
      </c>
      <c r="AK133" s="81">
        <v>0</v>
      </c>
      <c r="AL133" s="205" t="s">
        <v>103</v>
      </c>
      <c r="AM133" s="169"/>
      <c r="AN133" s="6"/>
      <c r="AO133" s="120"/>
    </row>
    <row r="134" spans="1:41" s="83" customFormat="1" ht="15" customHeight="1">
      <c r="A134" s="75" t="s">
        <v>112</v>
      </c>
      <c r="B134" s="6" t="s">
        <v>93</v>
      </c>
      <c r="C134" s="76">
        <v>133</v>
      </c>
      <c r="D134" s="6" t="s">
        <v>107</v>
      </c>
      <c r="E134" s="6" t="s">
        <v>105</v>
      </c>
      <c r="F134" s="6" t="str">
        <f t="shared" si="7"/>
        <v>STORAGEFG-R-1978LE25.M19</v>
      </c>
      <c r="G134" s="97" t="s">
        <v>267</v>
      </c>
      <c r="H134" s="95">
        <v>145580</v>
      </c>
      <c r="I134" s="6" t="s">
        <v>584</v>
      </c>
      <c r="J134" s="92">
        <v>45659</v>
      </c>
      <c r="K134" s="97"/>
      <c r="L134" s="80">
        <v>5936289</v>
      </c>
      <c r="M134" s="6" t="s">
        <v>173</v>
      </c>
      <c r="N134" s="80" t="s">
        <v>116</v>
      </c>
      <c r="O134" s="71">
        <v>0</v>
      </c>
      <c r="P134" s="71">
        <v>0</v>
      </c>
      <c r="Q134" s="79">
        <v>36.700000000000003</v>
      </c>
      <c r="R134" s="79">
        <v>0</v>
      </c>
      <c r="S134" s="71">
        <v>0</v>
      </c>
      <c r="T134" s="79">
        <v>36.700000000000003</v>
      </c>
      <c r="U134" s="87" t="s">
        <v>118</v>
      </c>
      <c r="V134" s="84">
        <f t="shared" si="6"/>
        <v>36.700000000000003</v>
      </c>
      <c r="W134" s="94" t="s">
        <v>119</v>
      </c>
      <c r="X134" s="80" t="s">
        <v>238</v>
      </c>
      <c r="Y134" s="80" t="s">
        <v>238</v>
      </c>
      <c r="Z134" s="80" t="s">
        <v>239</v>
      </c>
      <c r="AA134" s="80" t="s">
        <v>240</v>
      </c>
      <c r="AB134" s="76" t="s">
        <v>539</v>
      </c>
      <c r="AC134" s="76" t="s">
        <v>541</v>
      </c>
      <c r="AD134" s="76" t="s">
        <v>195</v>
      </c>
      <c r="AE134" s="76">
        <v>75640000</v>
      </c>
      <c r="AF134" s="76" t="s">
        <v>96</v>
      </c>
      <c r="AG134" s="82"/>
      <c r="AH134" s="60"/>
      <c r="AI134" s="75" t="s">
        <v>112</v>
      </c>
      <c r="AJ134" s="6" t="s">
        <v>103</v>
      </c>
      <c r="AK134" s="81">
        <v>0</v>
      </c>
      <c r="AL134" s="205" t="s">
        <v>103</v>
      </c>
      <c r="AM134" s="169"/>
      <c r="AN134" s="6"/>
      <c r="AO134" s="120"/>
    </row>
    <row r="135" spans="1:41" s="83" customFormat="1" ht="15" customHeight="1">
      <c r="A135" s="75" t="s">
        <v>112</v>
      </c>
      <c r="B135" s="6" t="s">
        <v>93</v>
      </c>
      <c r="C135" s="76">
        <v>134</v>
      </c>
      <c r="D135" s="6" t="s">
        <v>107</v>
      </c>
      <c r="E135" s="6" t="s">
        <v>105</v>
      </c>
      <c r="F135" s="6" t="str">
        <f t="shared" si="7"/>
        <v>STORAGEFG-R-1971LE25.M19</v>
      </c>
      <c r="G135" s="97" t="s">
        <v>266</v>
      </c>
      <c r="H135" s="95">
        <v>145583</v>
      </c>
      <c r="I135" s="6" t="s">
        <v>584</v>
      </c>
      <c r="J135" s="92">
        <v>45659</v>
      </c>
      <c r="K135" s="97"/>
      <c r="L135" s="80">
        <v>5934179</v>
      </c>
      <c r="M135" s="6" t="s">
        <v>173</v>
      </c>
      <c r="N135" s="80" t="s">
        <v>116</v>
      </c>
      <c r="O135" s="71">
        <v>0</v>
      </c>
      <c r="P135" s="71">
        <v>0</v>
      </c>
      <c r="Q135" s="79">
        <v>62.5</v>
      </c>
      <c r="R135" s="79">
        <v>0</v>
      </c>
      <c r="S135" s="71">
        <v>0</v>
      </c>
      <c r="T135" s="79">
        <v>62.5</v>
      </c>
      <c r="U135" s="87" t="s">
        <v>118</v>
      </c>
      <c r="V135" s="84">
        <f t="shared" si="6"/>
        <v>62.5</v>
      </c>
      <c r="W135" s="94" t="s">
        <v>119</v>
      </c>
      <c r="X135" s="80" t="s">
        <v>238</v>
      </c>
      <c r="Y135" s="80" t="s">
        <v>238</v>
      </c>
      <c r="Z135" s="80" t="s">
        <v>239</v>
      </c>
      <c r="AA135" s="80" t="s">
        <v>240</v>
      </c>
      <c r="AB135" s="76" t="s">
        <v>539</v>
      </c>
      <c r="AC135" s="76" t="s">
        <v>541</v>
      </c>
      <c r="AD135" s="76" t="s">
        <v>195</v>
      </c>
      <c r="AE135" s="76">
        <v>75640000</v>
      </c>
      <c r="AF135" s="76" t="s">
        <v>96</v>
      </c>
      <c r="AG135" s="82"/>
      <c r="AH135" s="60"/>
      <c r="AI135" s="75" t="s">
        <v>112</v>
      </c>
      <c r="AJ135" s="6" t="s">
        <v>103</v>
      </c>
      <c r="AK135" s="81">
        <v>0</v>
      </c>
      <c r="AL135" s="205" t="s">
        <v>103</v>
      </c>
      <c r="AM135" s="169"/>
      <c r="AN135" s="6"/>
      <c r="AO135" s="120"/>
    </row>
    <row r="136" spans="1:41" s="83" customFormat="1" ht="15" customHeight="1">
      <c r="A136" s="75" t="s">
        <v>112</v>
      </c>
      <c r="B136" s="6" t="s">
        <v>93</v>
      </c>
      <c r="C136" s="76">
        <v>135</v>
      </c>
      <c r="D136" s="6" t="s">
        <v>107</v>
      </c>
      <c r="E136" s="6" t="s">
        <v>105</v>
      </c>
      <c r="F136" s="6" t="str">
        <f t="shared" si="7"/>
        <v>STORAGEFG-R-2051LE25.M19</v>
      </c>
      <c r="G136" s="97" t="s">
        <v>264</v>
      </c>
      <c r="H136" s="95">
        <v>145586</v>
      </c>
      <c r="I136" s="6" t="s">
        <v>584</v>
      </c>
      <c r="J136" s="92">
        <v>45659</v>
      </c>
      <c r="K136" s="97"/>
      <c r="L136" s="80">
        <v>5962470</v>
      </c>
      <c r="M136" s="6" t="s">
        <v>173</v>
      </c>
      <c r="N136" s="80" t="s">
        <v>116</v>
      </c>
      <c r="O136" s="71">
        <v>0</v>
      </c>
      <c r="P136" s="71">
        <v>0</v>
      </c>
      <c r="Q136" s="79">
        <v>29.7</v>
      </c>
      <c r="R136" s="79">
        <v>0</v>
      </c>
      <c r="S136" s="71">
        <v>0</v>
      </c>
      <c r="T136" s="79">
        <v>29.7</v>
      </c>
      <c r="U136" s="87" t="s">
        <v>118</v>
      </c>
      <c r="V136" s="84">
        <f t="shared" si="6"/>
        <v>29.7</v>
      </c>
      <c r="W136" s="94" t="s">
        <v>119</v>
      </c>
      <c r="X136" s="80" t="s">
        <v>238</v>
      </c>
      <c r="Y136" s="80" t="s">
        <v>238</v>
      </c>
      <c r="Z136" s="80" t="s">
        <v>239</v>
      </c>
      <c r="AA136" s="80" t="s">
        <v>240</v>
      </c>
      <c r="AB136" s="76" t="s">
        <v>539</v>
      </c>
      <c r="AC136" s="76" t="s">
        <v>541</v>
      </c>
      <c r="AD136" s="76" t="s">
        <v>195</v>
      </c>
      <c r="AE136" s="76">
        <v>75640000</v>
      </c>
      <c r="AF136" s="76" t="s">
        <v>96</v>
      </c>
      <c r="AG136" s="82"/>
      <c r="AH136" s="60"/>
      <c r="AI136" s="75" t="s">
        <v>112</v>
      </c>
      <c r="AJ136" s="6" t="s">
        <v>103</v>
      </c>
      <c r="AK136" s="81">
        <v>0</v>
      </c>
      <c r="AL136" s="205" t="s">
        <v>103</v>
      </c>
      <c r="AM136" s="169"/>
      <c r="AN136" s="6"/>
      <c r="AO136" s="120"/>
    </row>
    <row r="137" spans="1:41" s="83" customFormat="1" ht="15" customHeight="1">
      <c r="A137" s="75" t="s">
        <v>112</v>
      </c>
      <c r="B137" s="6" t="s">
        <v>93</v>
      </c>
      <c r="C137" s="76">
        <v>136</v>
      </c>
      <c r="D137" s="6" t="s">
        <v>107</v>
      </c>
      <c r="E137" s="6" t="s">
        <v>105</v>
      </c>
      <c r="F137" s="6" t="str">
        <f t="shared" si="7"/>
        <v>STORAGEFG-R-1975LE25.M19</v>
      </c>
      <c r="G137" s="97" t="s">
        <v>268</v>
      </c>
      <c r="H137" s="95">
        <v>145673</v>
      </c>
      <c r="I137" s="6" t="s">
        <v>584</v>
      </c>
      <c r="J137" s="92">
        <v>45659</v>
      </c>
      <c r="K137" s="97"/>
      <c r="L137" s="80" t="s">
        <v>116</v>
      </c>
      <c r="M137" s="6" t="s">
        <v>173</v>
      </c>
      <c r="N137" s="80" t="s">
        <v>116</v>
      </c>
      <c r="O137" s="71">
        <v>0</v>
      </c>
      <c r="P137" s="71">
        <v>0</v>
      </c>
      <c r="Q137" s="79">
        <v>79.8</v>
      </c>
      <c r="R137" s="79">
        <v>0</v>
      </c>
      <c r="S137" s="71">
        <v>0</v>
      </c>
      <c r="T137" s="79">
        <v>79.8</v>
      </c>
      <c r="U137" s="87" t="s">
        <v>118</v>
      </c>
      <c r="V137" s="84">
        <f t="shared" si="6"/>
        <v>79.8</v>
      </c>
      <c r="W137" s="94" t="s">
        <v>119</v>
      </c>
      <c r="X137" s="80" t="s">
        <v>238</v>
      </c>
      <c r="Y137" s="80" t="s">
        <v>238</v>
      </c>
      <c r="Z137" s="80" t="s">
        <v>239</v>
      </c>
      <c r="AA137" s="80" t="s">
        <v>240</v>
      </c>
      <c r="AB137" s="76" t="s">
        <v>539</v>
      </c>
      <c r="AC137" s="76" t="s">
        <v>541</v>
      </c>
      <c r="AD137" s="76" t="s">
        <v>195</v>
      </c>
      <c r="AE137" s="76">
        <v>75640000</v>
      </c>
      <c r="AF137" s="76" t="s">
        <v>96</v>
      </c>
      <c r="AG137" s="82"/>
      <c r="AH137" s="60"/>
      <c r="AI137" s="75" t="s">
        <v>112</v>
      </c>
      <c r="AJ137" s="6" t="s">
        <v>103</v>
      </c>
      <c r="AK137" s="81">
        <v>0</v>
      </c>
      <c r="AL137" s="205" t="s">
        <v>103</v>
      </c>
      <c r="AM137" s="169"/>
      <c r="AN137" s="6"/>
      <c r="AO137" s="120"/>
    </row>
    <row r="138" spans="1:41" s="83" customFormat="1" ht="15" customHeight="1">
      <c r="A138" s="75" t="s">
        <v>112</v>
      </c>
      <c r="B138" s="6" t="s">
        <v>93</v>
      </c>
      <c r="C138" s="76">
        <v>137</v>
      </c>
      <c r="D138" s="6" t="s">
        <v>107</v>
      </c>
      <c r="E138" s="6" t="s">
        <v>105</v>
      </c>
      <c r="F138" s="6" t="str">
        <f t="shared" si="7"/>
        <v>STORAGEFG-R-2007LE25.M19</v>
      </c>
      <c r="G138" s="97" t="s">
        <v>269</v>
      </c>
      <c r="H138" s="95">
        <v>145674</v>
      </c>
      <c r="I138" s="6" t="s">
        <v>584</v>
      </c>
      <c r="J138" s="92">
        <v>45659</v>
      </c>
      <c r="K138" s="97"/>
      <c r="L138" s="80" t="s">
        <v>116</v>
      </c>
      <c r="M138" s="6" t="s">
        <v>173</v>
      </c>
      <c r="N138" s="80" t="s">
        <v>116</v>
      </c>
      <c r="O138" s="71">
        <v>0</v>
      </c>
      <c r="P138" s="71">
        <v>0</v>
      </c>
      <c r="Q138" s="79">
        <v>32.9</v>
      </c>
      <c r="R138" s="79">
        <v>0</v>
      </c>
      <c r="S138" s="71">
        <v>0</v>
      </c>
      <c r="T138" s="79">
        <v>32.9</v>
      </c>
      <c r="U138" s="87" t="s">
        <v>118</v>
      </c>
      <c r="V138" s="84">
        <f t="shared" si="6"/>
        <v>32.9</v>
      </c>
      <c r="W138" s="94" t="s">
        <v>119</v>
      </c>
      <c r="X138" s="80" t="s">
        <v>238</v>
      </c>
      <c r="Y138" s="80" t="s">
        <v>238</v>
      </c>
      <c r="Z138" s="80" t="s">
        <v>239</v>
      </c>
      <c r="AA138" s="80" t="s">
        <v>240</v>
      </c>
      <c r="AB138" s="76" t="s">
        <v>539</v>
      </c>
      <c r="AC138" s="76" t="s">
        <v>541</v>
      </c>
      <c r="AD138" s="76" t="s">
        <v>195</v>
      </c>
      <c r="AE138" s="76">
        <v>75640000</v>
      </c>
      <c r="AF138" s="76" t="s">
        <v>96</v>
      </c>
      <c r="AG138" s="82"/>
      <c r="AH138" s="60"/>
      <c r="AI138" s="75" t="s">
        <v>112</v>
      </c>
      <c r="AJ138" s="6" t="s">
        <v>103</v>
      </c>
      <c r="AK138" s="81">
        <v>0</v>
      </c>
      <c r="AL138" s="205" t="s">
        <v>103</v>
      </c>
      <c r="AM138" s="169"/>
      <c r="AN138" s="6"/>
      <c r="AO138" s="120"/>
    </row>
    <row r="139" spans="1:41" s="83" customFormat="1" ht="15" customHeight="1">
      <c r="A139" s="75" t="s">
        <v>112</v>
      </c>
      <c r="B139" s="6" t="s">
        <v>93</v>
      </c>
      <c r="C139" s="76">
        <v>138</v>
      </c>
      <c r="D139" s="6" t="s">
        <v>107</v>
      </c>
      <c r="E139" s="6" t="s">
        <v>105</v>
      </c>
      <c r="F139" s="6" t="str">
        <f t="shared" si="7"/>
        <v>STORAGEFG-R-2051LE25.M19</v>
      </c>
      <c r="G139" s="97" t="s">
        <v>264</v>
      </c>
      <c r="H139" s="95">
        <v>145683</v>
      </c>
      <c r="I139" s="6" t="s">
        <v>584</v>
      </c>
      <c r="J139" s="92">
        <v>45659</v>
      </c>
      <c r="K139" s="97"/>
      <c r="L139" s="80" t="s">
        <v>116</v>
      </c>
      <c r="M139" s="6" t="s">
        <v>173</v>
      </c>
      <c r="N139" s="80" t="s">
        <v>116</v>
      </c>
      <c r="O139" s="71">
        <v>0</v>
      </c>
      <c r="P139" s="71">
        <v>0</v>
      </c>
      <c r="Q139" s="79">
        <v>47.2</v>
      </c>
      <c r="R139" s="79">
        <v>0</v>
      </c>
      <c r="S139" s="71">
        <v>0</v>
      </c>
      <c r="T139" s="79">
        <v>47.2</v>
      </c>
      <c r="U139" s="87" t="s">
        <v>118</v>
      </c>
      <c r="V139" s="84">
        <f t="shared" si="6"/>
        <v>47.2</v>
      </c>
      <c r="W139" s="94" t="s">
        <v>119</v>
      </c>
      <c r="X139" s="80" t="s">
        <v>238</v>
      </c>
      <c r="Y139" s="80" t="s">
        <v>238</v>
      </c>
      <c r="Z139" s="80" t="s">
        <v>239</v>
      </c>
      <c r="AA139" s="80" t="s">
        <v>240</v>
      </c>
      <c r="AB139" s="76" t="s">
        <v>539</v>
      </c>
      <c r="AC139" s="76" t="s">
        <v>541</v>
      </c>
      <c r="AD139" s="76" t="s">
        <v>195</v>
      </c>
      <c r="AE139" s="76">
        <v>75640000</v>
      </c>
      <c r="AF139" s="76" t="s">
        <v>96</v>
      </c>
      <c r="AG139" s="82"/>
      <c r="AH139" s="60"/>
      <c r="AI139" s="75" t="s">
        <v>112</v>
      </c>
      <c r="AJ139" s="6" t="s">
        <v>103</v>
      </c>
      <c r="AK139" s="81">
        <v>0</v>
      </c>
      <c r="AL139" s="205" t="s">
        <v>103</v>
      </c>
      <c r="AM139" s="169"/>
      <c r="AN139" s="6"/>
      <c r="AO139" s="120"/>
    </row>
    <row r="140" spans="1:41" s="83" customFormat="1" ht="15" customHeight="1">
      <c r="A140" s="75" t="s">
        <v>112</v>
      </c>
      <c r="B140" s="6" t="s">
        <v>93</v>
      </c>
      <c r="C140" s="76">
        <v>139</v>
      </c>
      <c r="D140" s="6" t="s">
        <v>107</v>
      </c>
      <c r="E140" s="6" t="s">
        <v>105</v>
      </c>
      <c r="F140" s="6" t="str">
        <f t="shared" si="7"/>
        <v>STORAGEFG-R-1978LE25.M19</v>
      </c>
      <c r="G140" s="97" t="s">
        <v>267</v>
      </c>
      <c r="H140" s="95">
        <v>145684</v>
      </c>
      <c r="I140" s="6" t="s">
        <v>584</v>
      </c>
      <c r="J140" s="92">
        <v>45659</v>
      </c>
      <c r="K140" s="97"/>
      <c r="L140" s="80" t="s">
        <v>116</v>
      </c>
      <c r="M140" s="6" t="s">
        <v>173</v>
      </c>
      <c r="N140" s="80" t="s">
        <v>116</v>
      </c>
      <c r="O140" s="71">
        <v>0</v>
      </c>
      <c r="P140" s="71">
        <v>0</v>
      </c>
      <c r="Q140" s="79">
        <v>193.1</v>
      </c>
      <c r="R140" s="79">
        <v>0</v>
      </c>
      <c r="S140" s="71">
        <v>0</v>
      </c>
      <c r="T140" s="79">
        <v>193.1</v>
      </c>
      <c r="U140" s="87" t="s">
        <v>118</v>
      </c>
      <c r="V140" s="84">
        <f t="shared" si="6"/>
        <v>193.1</v>
      </c>
      <c r="W140" s="94" t="s">
        <v>119</v>
      </c>
      <c r="X140" s="80" t="s">
        <v>238</v>
      </c>
      <c r="Y140" s="80" t="s">
        <v>238</v>
      </c>
      <c r="Z140" s="80" t="s">
        <v>239</v>
      </c>
      <c r="AA140" s="80" t="s">
        <v>240</v>
      </c>
      <c r="AB140" s="76" t="s">
        <v>539</v>
      </c>
      <c r="AC140" s="76" t="s">
        <v>541</v>
      </c>
      <c r="AD140" s="76" t="s">
        <v>195</v>
      </c>
      <c r="AE140" s="76">
        <v>75640000</v>
      </c>
      <c r="AF140" s="76" t="s">
        <v>96</v>
      </c>
      <c r="AG140" s="82"/>
      <c r="AH140" s="60"/>
      <c r="AI140" s="75" t="s">
        <v>112</v>
      </c>
      <c r="AJ140" s="6" t="s">
        <v>103</v>
      </c>
      <c r="AK140" s="81">
        <v>0</v>
      </c>
      <c r="AL140" s="205" t="s">
        <v>103</v>
      </c>
      <c r="AM140" s="169"/>
      <c r="AN140" s="6"/>
      <c r="AO140" s="120"/>
    </row>
    <row r="141" spans="1:41" s="83" customFormat="1" ht="15" customHeight="1">
      <c r="A141" s="75" t="s">
        <v>112</v>
      </c>
      <c r="B141" s="6" t="s">
        <v>93</v>
      </c>
      <c r="C141" s="76">
        <v>140</v>
      </c>
      <c r="D141" s="6" t="s">
        <v>107</v>
      </c>
      <c r="E141" s="6" t="s">
        <v>105</v>
      </c>
      <c r="F141" s="6" t="str">
        <f t="shared" si="7"/>
        <v>STORAGEFG-R-2073LE25.M19</v>
      </c>
      <c r="G141" s="97" t="s">
        <v>207</v>
      </c>
      <c r="H141" s="95">
        <v>145693</v>
      </c>
      <c r="I141" s="6" t="s">
        <v>584</v>
      </c>
      <c r="J141" s="92">
        <v>45659</v>
      </c>
      <c r="K141" s="97"/>
      <c r="L141" s="80">
        <v>5990850</v>
      </c>
      <c r="M141" s="6" t="s">
        <v>173</v>
      </c>
      <c r="N141" s="80" t="s">
        <v>116</v>
      </c>
      <c r="O141" s="71">
        <v>0</v>
      </c>
      <c r="P141" s="71">
        <v>0</v>
      </c>
      <c r="Q141" s="79">
        <v>29.9</v>
      </c>
      <c r="R141" s="79">
        <v>0</v>
      </c>
      <c r="S141" s="71">
        <v>0</v>
      </c>
      <c r="T141" s="79">
        <v>29.9</v>
      </c>
      <c r="U141" s="87" t="s">
        <v>118</v>
      </c>
      <c r="V141" s="84">
        <f t="shared" si="6"/>
        <v>29.9</v>
      </c>
      <c r="W141" s="94" t="s">
        <v>119</v>
      </c>
      <c r="X141" s="80" t="s">
        <v>238</v>
      </c>
      <c r="Y141" s="80" t="s">
        <v>238</v>
      </c>
      <c r="Z141" s="80" t="s">
        <v>239</v>
      </c>
      <c r="AA141" s="80" t="s">
        <v>240</v>
      </c>
      <c r="AB141" s="76" t="s">
        <v>539</v>
      </c>
      <c r="AC141" s="76" t="s">
        <v>541</v>
      </c>
      <c r="AD141" s="76" t="s">
        <v>195</v>
      </c>
      <c r="AE141" s="76">
        <v>75640000</v>
      </c>
      <c r="AF141" s="76" t="s">
        <v>96</v>
      </c>
      <c r="AG141" s="82"/>
      <c r="AH141" s="60"/>
      <c r="AI141" s="75" t="s">
        <v>112</v>
      </c>
      <c r="AJ141" s="6" t="s">
        <v>103</v>
      </c>
      <c r="AK141" s="81">
        <v>0</v>
      </c>
      <c r="AL141" s="205" t="s">
        <v>103</v>
      </c>
      <c r="AM141" s="169"/>
      <c r="AN141" s="6"/>
      <c r="AO141" s="120"/>
    </row>
    <row r="142" spans="1:41" s="83" customFormat="1" ht="15" customHeight="1">
      <c r="A142" s="75" t="s">
        <v>112</v>
      </c>
      <c r="B142" s="6" t="s">
        <v>93</v>
      </c>
      <c r="C142" s="76">
        <v>141</v>
      </c>
      <c r="D142" s="6" t="s">
        <v>107</v>
      </c>
      <c r="E142" s="6" t="s">
        <v>105</v>
      </c>
      <c r="F142" s="6" t="str">
        <f t="shared" si="7"/>
        <v>STORAGEFG-R-2073LE25.M19</v>
      </c>
      <c r="G142" s="97" t="s">
        <v>207</v>
      </c>
      <c r="H142" s="95">
        <v>145694</v>
      </c>
      <c r="I142" s="6" t="s">
        <v>584</v>
      </c>
      <c r="J142" s="92">
        <v>45659</v>
      </c>
      <c r="K142" s="97"/>
      <c r="L142" s="80">
        <v>5990859</v>
      </c>
      <c r="M142" s="6" t="s">
        <v>173</v>
      </c>
      <c r="N142" s="80" t="s">
        <v>116</v>
      </c>
      <c r="O142" s="71">
        <v>0</v>
      </c>
      <c r="P142" s="71">
        <v>0</v>
      </c>
      <c r="Q142" s="79">
        <v>34.799999999999997</v>
      </c>
      <c r="R142" s="79">
        <v>0</v>
      </c>
      <c r="S142" s="71">
        <v>0</v>
      </c>
      <c r="T142" s="79">
        <v>34.799999999999997</v>
      </c>
      <c r="U142" s="87" t="s">
        <v>118</v>
      </c>
      <c r="V142" s="84">
        <f t="shared" si="6"/>
        <v>34.799999999999997</v>
      </c>
      <c r="W142" s="94" t="s">
        <v>119</v>
      </c>
      <c r="X142" s="80" t="s">
        <v>238</v>
      </c>
      <c r="Y142" s="80" t="s">
        <v>238</v>
      </c>
      <c r="Z142" s="80" t="s">
        <v>239</v>
      </c>
      <c r="AA142" s="80" t="s">
        <v>240</v>
      </c>
      <c r="AB142" s="76" t="s">
        <v>539</v>
      </c>
      <c r="AC142" s="76" t="s">
        <v>541</v>
      </c>
      <c r="AD142" s="76" t="s">
        <v>195</v>
      </c>
      <c r="AE142" s="76">
        <v>75640000</v>
      </c>
      <c r="AF142" s="76" t="s">
        <v>96</v>
      </c>
      <c r="AG142" s="82"/>
      <c r="AH142" s="60"/>
      <c r="AI142" s="75" t="s">
        <v>112</v>
      </c>
      <c r="AJ142" s="6" t="s">
        <v>103</v>
      </c>
      <c r="AK142" s="81">
        <v>0</v>
      </c>
      <c r="AL142" s="205" t="s">
        <v>103</v>
      </c>
      <c r="AM142" s="169"/>
      <c r="AN142" s="6"/>
      <c r="AO142" s="120"/>
    </row>
    <row r="143" spans="1:41" s="83" customFormat="1" ht="15" customHeight="1">
      <c r="A143" s="75" t="s">
        <v>112</v>
      </c>
      <c r="B143" s="6" t="s">
        <v>93</v>
      </c>
      <c r="C143" s="76">
        <v>142</v>
      </c>
      <c r="D143" s="6" t="s">
        <v>107</v>
      </c>
      <c r="E143" s="6" t="s">
        <v>105</v>
      </c>
      <c r="F143" s="6" t="str">
        <f t="shared" si="7"/>
        <v>STORAGERM-J-1110LI25-M19.1</v>
      </c>
      <c r="G143" s="97" t="s">
        <v>270</v>
      </c>
      <c r="H143" s="95">
        <v>145704</v>
      </c>
      <c r="I143" s="6" t="s">
        <v>584</v>
      </c>
      <c r="J143" s="92">
        <v>45659</v>
      </c>
      <c r="K143" s="97" t="s">
        <v>271</v>
      </c>
      <c r="L143" s="80" t="s">
        <v>272</v>
      </c>
      <c r="M143" s="6" t="s">
        <v>173</v>
      </c>
      <c r="N143" s="80" t="s">
        <v>273</v>
      </c>
      <c r="O143" s="71">
        <v>0</v>
      </c>
      <c r="P143" s="71">
        <v>0</v>
      </c>
      <c r="Q143" s="79">
        <v>512</v>
      </c>
      <c r="R143" s="79">
        <v>0</v>
      </c>
      <c r="S143" s="71">
        <v>0</v>
      </c>
      <c r="T143" s="79">
        <v>512</v>
      </c>
      <c r="U143" s="87" t="s">
        <v>118</v>
      </c>
      <c r="V143" s="84">
        <f t="shared" si="6"/>
        <v>512</v>
      </c>
      <c r="W143" s="92">
        <v>45999</v>
      </c>
      <c r="X143" s="80" t="s">
        <v>237</v>
      </c>
      <c r="Y143" s="80" t="s">
        <v>238</v>
      </c>
      <c r="Z143" s="80" t="s">
        <v>239</v>
      </c>
      <c r="AA143" s="80" t="s">
        <v>240</v>
      </c>
      <c r="AB143" s="76" t="s">
        <v>539</v>
      </c>
      <c r="AC143" s="76" t="s">
        <v>540</v>
      </c>
      <c r="AD143" s="76" t="s">
        <v>173</v>
      </c>
      <c r="AE143" s="80" t="s">
        <v>550</v>
      </c>
      <c r="AF143" s="76" t="s">
        <v>96</v>
      </c>
      <c r="AG143" s="82"/>
      <c r="AH143" s="60"/>
      <c r="AI143" s="75" t="s">
        <v>112</v>
      </c>
      <c r="AJ143" s="6" t="s">
        <v>103</v>
      </c>
      <c r="AK143" s="81">
        <v>0</v>
      </c>
      <c r="AL143" s="205" t="s">
        <v>103</v>
      </c>
      <c r="AM143" s="169"/>
      <c r="AN143" s="6"/>
      <c r="AO143" s="120"/>
    </row>
    <row r="144" spans="1:41" s="83" customFormat="1" ht="15" customHeight="1">
      <c r="A144" s="75" t="s">
        <v>112</v>
      </c>
      <c r="B144" s="6" t="s">
        <v>93</v>
      </c>
      <c r="C144" s="76">
        <v>143</v>
      </c>
      <c r="D144" s="6" t="s">
        <v>107</v>
      </c>
      <c r="E144" s="6" t="s">
        <v>105</v>
      </c>
      <c r="F144" s="6" t="str">
        <f t="shared" si="7"/>
        <v>STORAGERM-J-1115LI25-M19.2</v>
      </c>
      <c r="G144" s="97" t="s">
        <v>274</v>
      </c>
      <c r="H144" s="95">
        <v>145705</v>
      </c>
      <c r="I144" s="6" t="s">
        <v>584</v>
      </c>
      <c r="J144" s="92">
        <v>45659</v>
      </c>
      <c r="K144" s="97" t="s">
        <v>275</v>
      </c>
      <c r="L144" s="80" t="s">
        <v>116</v>
      </c>
      <c r="M144" s="6" t="s">
        <v>173</v>
      </c>
      <c r="N144" s="80" t="s">
        <v>276</v>
      </c>
      <c r="O144" s="71">
        <v>0</v>
      </c>
      <c r="P144" s="71">
        <v>0</v>
      </c>
      <c r="Q144" s="79">
        <v>492.75</v>
      </c>
      <c r="R144" s="79">
        <v>0</v>
      </c>
      <c r="S144" s="71">
        <v>0</v>
      </c>
      <c r="T144" s="79">
        <v>492.75</v>
      </c>
      <c r="U144" s="87" t="s">
        <v>118</v>
      </c>
      <c r="V144" s="84">
        <f t="shared" si="6"/>
        <v>492.75</v>
      </c>
      <c r="W144" s="92">
        <v>46002</v>
      </c>
      <c r="X144" s="80" t="s">
        <v>237</v>
      </c>
      <c r="Y144" s="80" t="s">
        <v>238</v>
      </c>
      <c r="Z144" s="80" t="s">
        <v>239</v>
      </c>
      <c r="AA144" s="80" t="s">
        <v>240</v>
      </c>
      <c r="AB144" s="76" t="s">
        <v>539</v>
      </c>
      <c r="AC144" s="76" t="s">
        <v>540</v>
      </c>
      <c r="AD144" s="76" t="s">
        <v>173</v>
      </c>
      <c r="AE144" s="80" t="s">
        <v>550</v>
      </c>
      <c r="AF144" s="76" t="s">
        <v>96</v>
      </c>
      <c r="AG144" s="82"/>
      <c r="AH144" s="60"/>
      <c r="AI144" s="75" t="s">
        <v>112</v>
      </c>
      <c r="AJ144" s="6" t="s">
        <v>103</v>
      </c>
      <c r="AK144" s="81">
        <v>0</v>
      </c>
      <c r="AL144" s="205" t="s">
        <v>103</v>
      </c>
      <c r="AM144" s="169"/>
      <c r="AN144" s="6"/>
      <c r="AO144" s="120"/>
    </row>
    <row r="145" spans="1:41" s="83" customFormat="1" ht="15" customHeight="1">
      <c r="A145" s="75" t="s">
        <v>112</v>
      </c>
      <c r="B145" s="6" t="s">
        <v>93</v>
      </c>
      <c r="C145" s="76">
        <v>144</v>
      </c>
      <c r="D145" s="6" t="s">
        <v>107</v>
      </c>
      <c r="E145" s="6" t="s">
        <v>105</v>
      </c>
      <c r="F145" s="6" t="str">
        <f t="shared" si="7"/>
        <v>STORAGERM-J-1121LI25-M19.1</v>
      </c>
      <c r="G145" s="97" t="s">
        <v>277</v>
      </c>
      <c r="H145" s="95">
        <v>145706</v>
      </c>
      <c r="I145" s="6" t="s">
        <v>584</v>
      </c>
      <c r="J145" s="92">
        <v>45659</v>
      </c>
      <c r="K145" s="97" t="s">
        <v>278</v>
      </c>
      <c r="L145" s="80" t="s">
        <v>116</v>
      </c>
      <c r="M145" s="6" t="s">
        <v>173</v>
      </c>
      <c r="N145" s="80" t="s">
        <v>279</v>
      </c>
      <c r="O145" s="71">
        <v>0</v>
      </c>
      <c r="P145" s="71">
        <v>0</v>
      </c>
      <c r="Q145" s="79">
        <v>471</v>
      </c>
      <c r="R145" s="79">
        <v>0</v>
      </c>
      <c r="S145" s="71">
        <v>0</v>
      </c>
      <c r="T145" s="79">
        <v>471</v>
      </c>
      <c r="U145" s="87" t="s">
        <v>118</v>
      </c>
      <c r="V145" s="84">
        <f t="shared" si="6"/>
        <v>471</v>
      </c>
      <c r="W145" s="92">
        <v>46006</v>
      </c>
      <c r="X145" s="80" t="s">
        <v>237</v>
      </c>
      <c r="Y145" s="80" t="s">
        <v>238</v>
      </c>
      <c r="Z145" s="80" t="s">
        <v>239</v>
      </c>
      <c r="AA145" s="80" t="s">
        <v>240</v>
      </c>
      <c r="AB145" s="76" t="s">
        <v>539</v>
      </c>
      <c r="AC145" s="76" t="s">
        <v>540</v>
      </c>
      <c r="AD145" s="76" t="s">
        <v>173</v>
      </c>
      <c r="AE145" s="80" t="s">
        <v>550</v>
      </c>
      <c r="AF145" s="76" t="s">
        <v>96</v>
      </c>
      <c r="AG145" s="82"/>
      <c r="AH145" s="60"/>
      <c r="AI145" s="75" t="s">
        <v>112</v>
      </c>
      <c r="AJ145" s="6" t="s">
        <v>103</v>
      </c>
      <c r="AK145" s="81">
        <v>0</v>
      </c>
      <c r="AL145" s="205" t="s">
        <v>103</v>
      </c>
      <c r="AM145" s="169"/>
      <c r="AN145" s="6"/>
      <c r="AO145" s="120"/>
    </row>
    <row r="146" spans="1:41" s="83" customFormat="1" ht="15" customHeight="1">
      <c r="A146" s="75" t="s">
        <v>112</v>
      </c>
      <c r="B146" s="6" t="s">
        <v>93</v>
      </c>
      <c r="C146" s="76">
        <v>145</v>
      </c>
      <c r="D146" s="6" t="s">
        <v>110</v>
      </c>
      <c r="E146" s="6" t="s">
        <v>2135</v>
      </c>
      <c r="F146" s="6" t="str">
        <f t="shared" si="7"/>
        <v>FreightFG-A-0078-SE25-M19</v>
      </c>
      <c r="G146" s="97" t="s">
        <v>280</v>
      </c>
      <c r="H146" s="95">
        <v>4571</v>
      </c>
      <c r="I146" s="6" t="s">
        <v>584</v>
      </c>
      <c r="J146" s="92">
        <v>46024</v>
      </c>
      <c r="K146" s="97"/>
      <c r="L146" s="80" t="s">
        <v>116</v>
      </c>
      <c r="M146" s="80" t="s">
        <v>195</v>
      </c>
      <c r="N146" s="80" t="s">
        <v>281</v>
      </c>
      <c r="O146" s="71">
        <v>0</v>
      </c>
      <c r="P146" s="71">
        <v>0</v>
      </c>
      <c r="Q146" s="79">
        <v>35000</v>
      </c>
      <c r="R146" s="79">
        <v>5600</v>
      </c>
      <c r="S146" s="71">
        <v>1400</v>
      </c>
      <c r="T146" s="79">
        <v>39200</v>
      </c>
      <c r="U146" s="87" t="s">
        <v>24</v>
      </c>
      <c r="V146" s="84">
        <f t="shared" ref="V146:V153" si="8">T146/17.9075</f>
        <v>2189.0269440178699</v>
      </c>
      <c r="W146" s="94" t="s">
        <v>119</v>
      </c>
      <c r="X146" s="80" t="s">
        <v>120</v>
      </c>
      <c r="Y146" s="80" t="s">
        <v>282</v>
      </c>
      <c r="Z146" s="80" t="s">
        <v>121</v>
      </c>
      <c r="AA146" s="80" t="s">
        <v>283</v>
      </c>
      <c r="AB146" s="76" t="s">
        <v>539</v>
      </c>
      <c r="AC146" s="76" t="s">
        <v>541</v>
      </c>
      <c r="AD146" s="76" t="s">
        <v>543</v>
      </c>
      <c r="AE146" s="76" t="s">
        <v>549</v>
      </c>
      <c r="AF146" s="76" t="s">
        <v>96</v>
      </c>
      <c r="AG146" s="82"/>
      <c r="AH146" s="60"/>
      <c r="AI146" s="75" t="s">
        <v>112</v>
      </c>
      <c r="AJ146" s="6" t="s">
        <v>103</v>
      </c>
      <c r="AK146" s="81">
        <v>0</v>
      </c>
      <c r="AL146" s="205" t="s">
        <v>103</v>
      </c>
      <c r="AM146" s="169"/>
      <c r="AN146" s="6"/>
      <c r="AO146" s="120"/>
    </row>
    <row r="147" spans="1:41" ht="15" customHeight="1">
      <c r="A147" s="75" t="s">
        <v>112</v>
      </c>
      <c r="B147" s="6" t="s">
        <v>93</v>
      </c>
      <c r="C147" s="76">
        <v>146</v>
      </c>
      <c r="D147" s="6" t="s">
        <v>110</v>
      </c>
      <c r="E147" s="6" t="s">
        <v>2135</v>
      </c>
      <c r="F147" s="6" t="str">
        <f t="shared" si="7"/>
        <v>FreightFG-A-0077-SE25-M19</v>
      </c>
      <c r="G147" s="97" t="s">
        <v>284</v>
      </c>
      <c r="H147" s="95">
        <v>4573</v>
      </c>
      <c r="I147" s="6" t="s">
        <v>584</v>
      </c>
      <c r="J147" s="92">
        <v>46024</v>
      </c>
      <c r="K147" s="95"/>
      <c r="L147" s="80" t="s">
        <v>116</v>
      </c>
      <c r="M147" s="80" t="s">
        <v>195</v>
      </c>
      <c r="N147" s="80" t="s">
        <v>285</v>
      </c>
      <c r="O147" s="71">
        <v>0</v>
      </c>
      <c r="P147" s="71">
        <v>0</v>
      </c>
      <c r="Q147" s="79">
        <v>35000</v>
      </c>
      <c r="R147" s="79">
        <v>5600</v>
      </c>
      <c r="S147" s="71">
        <v>1400</v>
      </c>
      <c r="T147" s="79">
        <v>39200</v>
      </c>
      <c r="U147" s="87" t="s">
        <v>24</v>
      </c>
      <c r="V147" s="84">
        <f t="shared" si="8"/>
        <v>2189.0269440178699</v>
      </c>
      <c r="W147" s="94" t="s">
        <v>119</v>
      </c>
      <c r="X147" s="80" t="s">
        <v>120</v>
      </c>
      <c r="Y147" s="80" t="s">
        <v>282</v>
      </c>
      <c r="Z147" s="80" t="s">
        <v>121</v>
      </c>
      <c r="AA147" s="80" t="s">
        <v>283</v>
      </c>
      <c r="AB147" s="76" t="s">
        <v>539</v>
      </c>
      <c r="AC147" s="76" t="s">
        <v>541</v>
      </c>
      <c r="AD147" s="76" t="s">
        <v>543</v>
      </c>
      <c r="AE147" s="76" t="s">
        <v>549</v>
      </c>
      <c r="AF147" s="76" t="s">
        <v>96</v>
      </c>
      <c r="AG147" s="82"/>
      <c r="AH147" s="60"/>
      <c r="AI147" s="75" t="s">
        <v>112</v>
      </c>
      <c r="AJ147" s="6" t="s">
        <v>103</v>
      </c>
      <c r="AK147" s="81">
        <v>0</v>
      </c>
      <c r="AL147" s="205" t="s">
        <v>103</v>
      </c>
      <c r="AM147" s="169"/>
      <c r="AN147" s="6"/>
      <c r="AO147" s="120"/>
    </row>
    <row r="148" spans="1:41" s="83" customFormat="1" ht="15" customHeight="1">
      <c r="A148" s="75" t="s">
        <v>112</v>
      </c>
      <c r="B148" s="6" t="s">
        <v>93</v>
      </c>
      <c r="C148" s="76">
        <v>147</v>
      </c>
      <c r="D148" s="6" t="s">
        <v>110</v>
      </c>
      <c r="E148" s="6" t="s">
        <v>2135</v>
      </c>
      <c r="F148" s="6" t="str">
        <f t="shared" si="7"/>
        <v>FreightRM-M-484-SI25-M19</v>
      </c>
      <c r="G148" s="97" t="s">
        <v>286</v>
      </c>
      <c r="H148" s="95">
        <v>4575</v>
      </c>
      <c r="I148" s="6" t="s">
        <v>584</v>
      </c>
      <c r="J148" s="92">
        <v>46024</v>
      </c>
      <c r="K148" s="95">
        <v>5001765</v>
      </c>
      <c r="L148" s="80" t="s">
        <v>116</v>
      </c>
      <c r="M148" s="80" t="s">
        <v>173</v>
      </c>
      <c r="N148" s="80" t="s">
        <v>287</v>
      </c>
      <c r="O148" s="71">
        <v>0</v>
      </c>
      <c r="P148" s="71">
        <v>0</v>
      </c>
      <c r="Q148" s="79">
        <v>54000</v>
      </c>
      <c r="R148" s="79">
        <v>8640</v>
      </c>
      <c r="S148" s="71">
        <v>2160</v>
      </c>
      <c r="T148" s="79">
        <v>60480</v>
      </c>
      <c r="U148" s="87" t="s">
        <v>24</v>
      </c>
      <c r="V148" s="84">
        <f t="shared" si="8"/>
        <v>3377.3558564847135</v>
      </c>
      <c r="W148" s="94" t="s">
        <v>119</v>
      </c>
      <c r="X148" s="80" t="s">
        <v>120</v>
      </c>
      <c r="Y148" s="80" t="s">
        <v>282</v>
      </c>
      <c r="Z148" s="80" t="s">
        <v>121</v>
      </c>
      <c r="AA148" s="80" t="s">
        <v>283</v>
      </c>
      <c r="AB148" s="76" t="s">
        <v>539</v>
      </c>
      <c r="AC148" s="76" t="s">
        <v>540</v>
      </c>
      <c r="AD148" s="76" t="s">
        <v>174</v>
      </c>
      <c r="AE148" s="76" t="s">
        <v>546</v>
      </c>
      <c r="AF148" s="76" t="s">
        <v>96</v>
      </c>
      <c r="AG148" s="82"/>
      <c r="AH148" s="60"/>
      <c r="AI148" s="75" t="s">
        <v>112</v>
      </c>
      <c r="AJ148" s="6" t="s">
        <v>103</v>
      </c>
      <c r="AK148" s="81">
        <v>0</v>
      </c>
      <c r="AL148" s="205" t="s">
        <v>103</v>
      </c>
      <c r="AM148" s="169"/>
      <c r="AN148" s="6"/>
      <c r="AO148" s="120"/>
    </row>
    <row r="149" spans="1:41" ht="15" customHeight="1">
      <c r="A149" s="75" t="s">
        <v>112</v>
      </c>
      <c r="B149" s="6" t="s">
        <v>93</v>
      </c>
      <c r="C149" s="76">
        <v>148</v>
      </c>
      <c r="D149" s="6" t="s">
        <v>110</v>
      </c>
      <c r="E149" s="6" t="s">
        <v>2135</v>
      </c>
      <c r="F149" s="6" t="str">
        <f t="shared" si="7"/>
        <v>FreightRM-M-517-SI25-M19</v>
      </c>
      <c r="G149" s="97" t="s">
        <v>288</v>
      </c>
      <c r="H149" s="95">
        <v>4575</v>
      </c>
      <c r="I149" s="6" t="s">
        <v>584</v>
      </c>
      <c r="J149" s="92">
        <v>46024</v>
      </c>
      <c r="K149" s="95">
        <v>5001764</v>
      </c>
      <c r="L149" s="80" t="s">
        <v>116</v>
      </c>
      <c r="M149" s="80" t="s">
        <v>173</v>
      </c>
      <c r="N149" s="80" t="s">
        <v>289</v>
      </c>
      <c r="O149" s="71">
        <v>0</v>
      </c>
      <c r="P149" s="71">
        <v>0</v>
      </c>
      <c r="Q149" s="71">
        <v>0</v>
      </c>
      <c r="R149" s="71">
        <v>0</v>
      </c>
      <c r="S149" s="71">
        <v>0</v>
      </c>
      <c r="T149" s="71">
        <v>0</v>
      </c>
      <c r="U149" s="87" t="s">
        <v>24</v>
      </c>
      <c r="V149" s="84">
        <f t="shared" si="8"/>
        <v>0</v>
      </c>
      <c r="W149" s="94" t="s">
        <v>119</v>
      </c>
      <c r="X149" s="80" t="s">
        <v>120</v>
      </c>
      <c r="Y149" s="80" t="s">
        <v>282</v>
      </c>
      <c r="Z149" s="80" t="s">
        <v>121</v>
      </c>
      <c r="AA149" s="80" t="s">
        <v>283</v>
      </c>
      <c r="AB149" s="76" t="s">
        <v>539</v>
      </c>
      <c r="AC149" s="76" t="s">
        <v>540</v>
      </c>
      <c r="AD149" s="76" t="s">
        <v>174</v>
      </c>
      <c r="AE149" s="76" t="s">
        <v>546</v>
      </c>
      <c r="AF149" s="76" t="s">
        <v>96</v>
      </c>
      <c r="AG149" s="82"/>
      <c r="AH149" s="60"/>
      <c r="AI149" s="75" t="s">
        <v>112</v>
      </c>
      <c r="AJ149" s="6" t="s">
        <v>103</v>
      </c>
      <c r="AK149" s="81">
        <v>0</v>
      </c>
      <c r="AL149" s="205" t="s">
        <v>103</v>
      </c>
      <c r="AM149" s="169"/>
      <c r="AN149" s="6"/>
      <c r="AO149" s="120"/>
    </row>
    <row r="150" spans="1:41" s="83" customFormat="1" ht="15" customHeight="1">
      <c r="A150" s="75" t="s">
        <v>112</v>
      </c>
      <c r="B150" s="6" t="s">
        <v>93</v>
      </c>
      <c r="C150" s="76">
        <v>149</v>
      </c>
      <c r="D150" s="6" t="s">
        <v>110</v>
      </c>
      <c r="E150" s="6" t="s">
        <v>2135</v>
      </c>
      <c r="F150" s="6" t="str">
        <f t="shared" si="7"/>
        <v>FreightRM-M-203-SI25-M19-L</v>
      </c>
      <c r="G150" s="97" t="s">
        <v>135</v>
      </c>
      <c r="H150" s="95">
        <v>4576</v>
      </c>
      <c r="I150" s="6" t="s">
        <v>584</v>
      </c>
      <c r="J150" s="92">
        <v>46024</v>
      </c>
      <c r="K150" s="97" t="s">
        <v>290</v>
      </c>
      <c r="L150" s="80" t="s">
        <v>116</v>
      </c>
      <c r="M150" s="80" t="s">
        <v>173</v>
      </c>
      <c r="N150" s="80" t="s">
        <v>291</v>
      </c>
      <c r="O150" s="71">
        <v>0</v>
      </c>
      <c r="P150" s="71">
        <v>0</v>
      </c>
      <c r="Q150" s="79">
        <v>27750</v>
      </c>
      <c r="R150" s="79">
        <v>4440</v>
      </c>
      <c r="S150" s="71">
        <v>1110</v>
      </c>
      <c r="T150" s="79">
        <v>31080</v>
      </c>
      <c r="U150" s="87" t="s">
        <v>24</v>
      </c>
      <c r="V150" s="84">
        <f t="shared" si="8"/>
        <v>1735.5856484713111</v>
      </c>
      <c r="W150" s="94" t="s">
        <v>119</v>
      </c>
      <c r="X150" s="80" t="s">
        <v>292</v>
      </c>
      <c r="Y150" s="80" t="s">
        <v>282</v>
      </c>
      <c r="Z150" s="80" t="s">
        <v>121</v>
      </c>
      <c r="AA150" s="80" t="s">
        <v>283</v>
      </c>
      <c r="AB150" s="76" t="s">
        <v>539</v>
      </c>
      <c r="AC150" s="76" t="s">
        <v>540</v>
      </c>
      <c r="AD150" s="76" t="s">
        <v>174</v>
      </c>
      <c r="AE150" s="76" t="s">
        <v>546</v>
      </c>
      <c r="AF150" s="76" t="s">
        <v>96</v>
      </c>
      <c r="AG150" s="82"/>
      <c r="AH150" s="60"/>
      <c r="AI150" s="75" t="s">
        <v>112</v>
      </c>
      <c r="AJ150" s="6" t="s">
        <v>103</v>
      </c>
      <c r="AK150" s="81">
        <v>0</v>
      </c>
      <c r="AL150" s="205" t="s">
        <v>103</v>
      </c>
      <c r="AM150" s="169"/>
      <c r="AN150" s="6"/>
      <c r="AO150" s="120"/>
    </row>
    <row r="151" spans="1:41" ht="15" customHeight="1">
      <c r="A151" s="75" t="s">
        <v>112</v>
      </c>
      <c r="B151" s="6" t="s">
        <v>93</v>
      </c>
      <c r="C151" s="76">
        <v>150</v>
      </c>
      <c r="D151" s="6" t="s">
        <v>110</v>
      </c>
      <c r="E151" s="6" t="s">
        <v>2135</v>
      </c>
      <c r="F151" s="6" t="str">
        <f t="shared" si="7"/>
        <v>FreightRM-M-202-SI25-M19-L</v>
      </c>
      <c r="G151" s="97" t="s">
        <v>136</v>
      </c>
      <c r="H151" s="95">
        <v>4576</v>
      </c>
      <c r="I151" s="6" t="s">
        <v>584</v>
      </c>
      <c r="J151" s="92">
        <v>46024</v>
      </c>
      <c r="K151" s="95" t="s">
        <v>293</v>
      </c>
      <c r="L151" s="80" t="s">
        <v>116</v>
      </c>
      <c r="M151" s="80" t="s">
        <v>173</v>
      </c>
      <c r="N151" s="80" t="s">
        <v>291</v>
      </c>
      <c r="O151" s="71">
        <v>0</v>
      </c>
      <c r="P151" s="71">
        <v>0</v>
      </c>
      <c r="Q151" s="71">
        <v>0</v>
      </c>
      <c r="R151" s="71">
        <v>0</v>
      </c>
      <c r="S151" s="71">
        <v>0</v>
      </c>
      <c r="T151" s="71">
        <v>0</v>
      </c>
      <c r="U151" s="87" t="s">
        <v>24</v>
      </c>
      <c r="V151" s="84">
        <f t="shared" si="8"/>
        <v>0</v>
      </c>
      <c r="W151" s="94" t="s">
        <v>119</v>
      </c>
      <c r="X151" s="80" t="s">
        <v>120</v>
      </c>
      <c r="Y151" s="80" t="s">
        <v>282</v>
      </c>
      <c r="Z151" s="80" t="s">
        <v>121</v>
      </c>
      <c r="AA151" s="80" t="s">
        <v>283</v>
      </c>
      <c r="AB151" s="76" t="s">
        <v>539</v>
      </c>
      <c r="AC151" s="76" t="s">
        <v>540</v>
      </c>
      <c r="AD151" s="76" t="s">
        <v>174</v>
      </c>
      <c r="AE151" s="76" t="s">
        <v>546</v>
      </c>
      <c r="AF151" s="76" t="s">
        <v>96</v>
      </c>
      <c r="AG151" s="82"/>
      <c r="AH151" s="60"/>
      <c r="AI151" s="75" t="s">
        <v>112</v>
      </c>
      <c r="AJ151" s="6" t="s">
        <v>103</v>
      </c>
      <c r="AK151" s="81">
        <v>0</v>
      </c>
      <c r="AL151" s="205" t="s">
        <v>103</v>
      </c>
      <c r="AM151" s="169"/>
      <c r="AN151" s="6"/>
      <c r="AO151" s="120"/>
    </row>
    <row r="152" spans="1:41" s="83" customFormat="1" ht="15" customHeight="1">
      <c r="A152" s="75" t="s">
        <v>112</v>
      </c>
      <c r="B152" s="6" t="s">
        <v>93</v>
      </c>
      <c r="C152" s="76">
        <v>151</v>
      </c>
      <c r="D152" s="6" t="s">
        <v>110</v>
      </c>
      <c r="E152" s="6" t="s">
        <v>2135</v>
      </c>
      <c r="F152" s="6" t="str">
        <f t="shared" si="7"/>
        <v>FreightRM-M-518-SI25-M19</v>
      </c>
      <c r="G152" s="97" t="s">
        <v>294</v>
      </c>
      <c r="H152" s="95">
        <v>4578</v>
      </c>
      <c r="I152" s="6" t="s">
        <v>584</v>
      </c>
      <c r="J152" s="92">
        <v>46024</v>
      </c>
      <c r="K152" s="97"/>
      <c r="L152" s="80" t="s">
        <v>295</v>
      </c>
      <c r="M152" s="80" t="s">
        <v>173</v>
      </c>
      <c r="N152" s="80" t="s">
        <v>296</v>
      </c>
      <c r="O152" s="71">
        <v>0</v>
      </c>
      <c r="P152" s="71">
        <v>0</v>
      </c>
      <c r="Q152" s="79">
        <v>54000</v>
      </c>
      <c r="R152" s="79">
        <v>8640</v>
      </c>
      <c r="S152" s="71">
        <v>2160</v>
      </c>
      <c r="T152" s="79">
        <v>60480</v>
      </c>
      <c r="U152" s="87" t="s">
        <v>24</v>
      </c>
      <c r="V152" s="84">
        <f t="shared" si="8"/>
        <v>3377.3558564847135</v>
      </c>
      <c r="W152" s="94">
        <v>46002</v>
      </c>
      <c r="X152" s="80" t="s">
        <v>297</v>
      </c>
      <c r="Y152" s="80" t="s">
        <v>282</v>
      </c>
      <c r="Z152" s="80" t="s">
        <v>121</v>
      </c>
      <c r="AA152" s="80" t="s">
        <v>283</v>
      </c>
      <c r="AB152" s="76" t="s">
        <v>539</v>
      </c>
      <c r="AC152" s="76" t="s">
        <v>540</v>
      </c>
      <c r="AD152" s="76" t="s">
        <v>174</v>
      </c>
      <c r="AE152" s="76" t="s">
        <v>546</v>
      </c>
      <c r="AF152" s="76" t="s">
        <v>96</v>
      </c>
      <c r="AG152" s="82"/>
      <c r="AH152" s="60"/>
      <c r="AI152" s="75" t="s">
        <v>112</v>
      </c>
      <c r="AJ152" s="6" t="s">
        <v>103</v>
      </c>
      <c r="AK152" s="81">
        <v>0</v>
      </c>
      <c r="AL152" s="205" t="s">
        <v>103</v>
      </c>
      <c r="AM152" s="169"/>
      <c r="AN152" s="6"/>
      <c r="AO152" s="120"/>
    </row>
    <row r="153" spans="1:41" ht="15" customHeight="1">
      <c r="A153" s="75" t="s">
        <v>112</v>
      </c>
      <c r="B153" s="6" t="s">
        <v>93</v>
      </c>
      <c r="C153" s="76">
        <v>152</v>
      </c>
      <c r="D153" s="6" t="s">
        <v>110</v>
      </c>
      <c r="E153" s="6" t="s">
        <v>2135</v>
      </c>
      <c r="F153" s="6" t="str">
        <f t="shared" si="7"/>
        <v>FreightRM-M-506-SI25-M19</v>
      </c>
      <c r="G153" s="97" t="s">
        <v>298</v>
      </c>
      <c r="H153" s="95">
        <v>4578</v>
      </c>
      <c r="I153" s="6" t="s">
        <v>584</v>
      </c>
      <c r="J153" s="92">
        <v>46024</v>
      </c>
      <c r="K153" s="95"/>
      <c r="L153" s="80" t="s">
        <v>116</v>
      </c>
      <c r="M153" s="80" t="s">
        <v>173</v>
      </c>
      <c r="N153" s="80" t="s">
        <v>299</v>
      </c>
      <c r="O153" s="71">
        <v>0</v>
      </c>
      <c r="P153" s="71">
        <v>0</v>
      </c>
      <c r="Q153" s="71">
        <v>0</v>
      </c>
      <c r="R153" s="71">
        <v>0</v>
      </c>
      <c r="S153" s="71">
        <v>0</v>
      </c>
      <c r="T153" s="71">
        <v>0</v>
      </c>
      <c r="U153" s="87" t="s">
        <v>24</v>
      </c>
      <c r="V153" s="84">
        <f t="shared" si="8"/>
        <v>0</v>
      </c>
      <c r="W153" s="94" t="s">
        <v>119</v>
      </c>
      <c r="X153" s="80" t="s">
        <v>120</v>
      </c>
      <c r="Y153" s="80" t="s">
        <v>282</v>
      </c>
      <c r="Z153" s="80" t="s">
        <v>121</v>
      </c>
      <c r="AA153" s="80" t="s">
        <v>283</v>
      </c>
      <c r="AB153" s="76" t="s">
        <v>539</v>
      </c>
      <c r="AC153" s="76" t="s">
        <v>540</v>
      </c>
      <c r="AD153" s="76" t="s">
        <v>174</v>
      </c>
      <c r="AE153" s="76" t="s">
        <v>546</v>
      </c>
      <c r="AF153" s="76" t="s">
        <v>96</v>
      </c>
      <c r="AG153" s="82"/>
      <c r="AH153" s="60"/>
      <c r="AI153" s="75" t="s">
        <v>112</v>
      </c>
      <c r="AJ153" s="6" t="s">
        <v>103</v>
      </c>
      <c r="AK153" s="81">
        <v>0</v>
      </c>
      <c r="AL153" s="205" t="s">
        <v>103</v>
      </c>
      <c r="AM153" s="169"/>
      <c r="AN153" s="6"/>
      <c r="AO153" s="120"/>
    </row>
    <row r="154" spans="1:41">
      <c r="A154" s="75" t="s">
        <v>586</v>
      </c>
      <c r="B154" s="6" t="s">
        <v>93</v>
      </c>
      <c r="C154" s="76">
        <v>153</v>
      </c>
      <c r="D154" s="80" t="s">
        <v>588</v>
      </c>
      <c r="E154" s="6" t="s">
        <v>2135</v>
      </c>
      <c r="F154" s="6" t="str">
        <f t="shared" si="7"/>
        <v>FreightRM-M-219-SI25-M19-L</v>
      </c>
      <c r="G154" s="95" t="s">
        <v>595</v>
      </c>
      <c r="H154" s="95" t="s">
        <v>596</v>
      </c>
      <c r="I154" s="6" t="s">
        <v>584</v>
      </c>
      <c r="J154" s="92">
        <v>46028</v>
      </c>
      <c r="K154" s="95"/>
      <c r="L154" s="80" t="s">
        <v>1065</v>
      </c>
      <c r="M154" s="80" t="s">
        <v>174</v>
      </c>
      <c r="N154" s="80" t="s">
        <v>116</v>
      </c>
      <c r="O154" s="71">
        <v>0</v>
      </c>
      <c r="P154" s="71">
        <v>0</v>
      </c>
      <c r="Q154" s="79">
        <v>1917</v>
      </c>
      <c r="R154" s="79">
        <v>82.56</v>
      </c>
      <c r="S154" s="71">
        <v>0</v>
      </c>
      <c r="T154" s="79">
        <v>1999.56</v>
      </c>
      <c r="U154" s="80" t="s">
        <v>118</v>
      </c>
      <c r="V154" s="84">
        <f>T154</f>
        <v>1999.56</v>
      </c>
      <c r="W154" s="78">
        <v>45992</v>
      </c>
      <c r="X154" s="80" t="s">
        <v>1066</v>
      </c>
      <c r="Y154" s="80" t="s">
        <v>1067</v>
      </c>
      <c r="Z154" s="80" t="s">
        <v>239</v>
      </c>
      <c r="AA154" s="80" t="s">
        <v>283</v>
      </c>
      <c r="AB154" s="76" t="s">
        <v>539</v>
      </c>
      <c r="AC154" s="76" t="s">
        <v>540</v>
      </c>
      <c r="AD154" s="76" t="s">
        <v>174</v>
      </c>
      <c r="AE154" s="76" t="s">
        <v>546</v>
      </c>
      <c r="AF154" s="76" t="s">
        <v>96</v>
      </c>
      <c r="AG154" s="82"/>
      <c r="AH154" s="60"/>
      <c r="AI154" s="75" t="s">
        <v>586</v>
      </c>
      <c r="AJ154" s="6" t="s">
        <v>103</v>
      </c>
      <c r="AK154" s="81">
        <v>0</v>
      </c>
      <c r="AL154" s="205" t="s">
        <v>103</v>
      </c>
      <c r="AM154" s="169"/>
      <c r="AN154" s="6"/>
      <c r="AO154" s="120"/>
    </row>
    <row r="155" spans="1:41">
      <c r="A155" s="75" t="s">
        <v>586</v>
      </c>
      <c r="B155" s="6" t="s">
        <v>93</v>
      </c>
      <c r="C155" s="76">
        <v>154</v>
      </c>
      <c r="D155" s="80" t="s">
        <v>588</v>
      </c>
      <c r="E155" s="6" t="s">
        <v>2135</v>
      </c>
      <c r="F155" s="6" t="str">
        <f t="shared" si="7"/>
        <v>FreightRM-M-228-SI25-M19-L</v>
      </c>
      <c r="G155" s="95" t="s">
        <v>597</v>
      </c>
      <c r="H155" s="95" t="s">
        <v>598</v>
      </c>
      <c r="I155" s="6" t="s">
        <v>584</v>
      </c>
      <c r="J155" s="92">
        <v>46028</v>
      </c>
      <c r="K155" s="95"/>
      <c r="L155" s="80" t="s">
        <v>1068</v>
      </c>
      <c r="M155" s="80" t="s">
        <v>174</v>
      </c>
      <c r="N155" s="80" t="s">
        <v>116</v>
      </c>
      <c r="O155" s="71">
        <v>0</v>
      </c>
      <c r="P155" s="71">
        <v>0</v>
      </c>
      <c r="Q155" s="79">
        <v>579</v>
      </c>
      <c r="R155" s="79">
        <v>36.799999999999997</v>
      </c>
      <c r="S155" s="71">
        <v>0</v>
      </c>
      <c r="T155" s="79">
        <v>615.79999999999995</v>
      </c>
      <c r="U155" s="80" t="s">
        <v>118</v>
      </c>
      <c r="V155" s="84">
        <f t="shared" ref="V155:V162" si="9">T155</f>
        <v>615.79999999999995</v>
      </c>
      <c r="W155" s="78">
        <v>45995</v>
      </c>
      <c r="X155" s="80" t="s">
        <v>1069</v>
      </c>
      <c r="Y155" s="80" t="s">
        <v>1070</v>
      </c>
      <c r="Z155" s="80" t="s">
        <v>239</v>
      </c>
      <c r="AA155" s="80" t="s">
        <v>283</v>
      </c>
      <c r="AB155" s="76" t="s">
        <v>539</v>
      </c>
      <c r="AC155" s="76" t="s">
        <v>540</v>
      </c>
      <c r="AD155" s="76" t="s">
        <v>174</v>
      </c>
      <c r="AE155" s="76" t="s">
        <v>546</v>
      </c>
      <c r="AF155" s="76" t="s">
        <v>96</v>
      </c>
      <c r="AG155" s="82"/>
      <c r="AH155" s="60"/>
      <c r="AI155" s="75" t="s">
        <v>586</v>
      </c>
      <c r="AJ155" s="6" t="s">
        <v>103</v>
      </c>
      <c r="AK155" s="81">
        <v>0</v>
      </c>
      <c r="AL155" s="205" t="s">
        <v>103</v>
      </c>
      <c r="AM155" s="169"/>
      <c r="AN155" s="6"/>
      <c r="AO155" s="120"/>
    </row>
    <row r="156" spans="1:41">
      <c r="A156" s="75" t="s">
        <v>586</v>
      </c>
      <c r="B156" s="6" t="s">
        <v>93</v>
      </c>
      <c r="C156" s="76">
        <v>155</v>
      </c>
      <c r="D156" s="80" t="s">
        <v>588</v>
      </c>
      <c r="E156" s="6" t="s">
        <v>2135</v>
      </c>
      <c r="F156" s="6" t="str">
        <f t="shared" si="7"/>
        <v>FreightAF-M-233-SI25-M19-L</v>
      </c>
      <c r="G156" s="95" t="s">
        <v>599</v>
      </c>
      <c r="H156" s="95" t="s">
        <v>600</v>
      </c>
      <c r="I156" s="6" t="s">
        <v>584</v>
      </c>
      <c r="J156" s="92">
        <v>46028</v>
      </c>
      <c r="K156" s="95"/>
      <c r="L156" s="80" t="s">
        <v>1071</v>
      </c>
      <c r="M156" s="80" t="s">
        <v>174</v>
      </c>
      <c r="N156" s="80" t="s">
        <v>116</v>
      </c>
      <c r="O156" s="71">
        <v>0</v>
      </c>
      <c r="P156" s="71">
        <v>0</v>
      </c>
      <c r="Q156" s="79">
        <v>465</v>
      </c>
      <c r="R156" s="79">
        <v>36.799999999999997</v>
      </c>
      <c r="S156" s="71">
        <v>0</v>
      </c>
      <c r="T156" s="79">
        <v>501.8</v>
      </c>
      <c r="U156" s="80" t="s">
        <v>118</v>
      </c>
      <c r="V156" s="84">
        <f t="shared" si="9"/>
        <v>501.8</v>
      </c>
      <c r="W156" s="78">
        <v>45999</v>
      </c>
      <c r="X156" s="80" t="s">
        <v>1072</v>
      </c>
      <c r="Y156" s="80" t="s">
        <v>1067</v>
      </c>
      <c r="Z156" s="80" t="s">
        <v>239</v>
      </c>
      <c r="AA156" s="80" t="s">
        <v>283</v>
      </c>
      <c r="AB156" s="76" t="s">
        <v>539</v>
      </c>
      <c r="AC156" s="76" t="s">
        <v>540</v>
      </c>
      <c r="AD156" s="76" t="s">
        <v>174</v>
      </c>
      <c r="AE156" s="76" t="s">
        <v>546</v>
      </c>
      <c r="AF156" s="76" t="s">
        <v>96</v>
      </c>
      <c r="AG156" s="82"/>
      <c r="AH156" s="60"/>
      <c r="AI156" s="75" t="s">
        <v>586</v>
      </c>
      <c r="AJ156" s="6" t="s">
        <v>103</v>
      </c>
      <c r="AK156" s="81">
        <v>0</v>
      </c>
      <c r="AL156" s="205" t="s">
        <v>103</v>
      </c>
      <c r="AM156" s="169"/>
      <c r="AN156" s="6"/>
      <c r="AO156" s="120"/>
    </row>
    <row r="157" spans="1:41">
      <c r="A157" s="75" t="s">
        <v>586</v>
      </c>
      <c r="B157" s="6" t="s">
        <v>93</v>
      </c>
      <c r="C157" s="76">
        <v>156</v>
      </c>
      <c r="D157" s="80" t="s">
        <v>588</v>
      </c>
      <c r="E157" s="6" t="s">
        <v>2135</v>
      </c>
      <c r="F157" s="6" t="str">
        <f t="shared" si="7"/>
        <v xml:space="preserve">FreightRM-M-231-SI25-M19-L </v>
      </c>
      <c r="G157" s="95" t="s">
        <v>601</v>
      </c>
      <c r="H157" s="95" t="s">
        <v>602</v>
      </c>
      <c r="I157" s="6" t="s">
        <v>584</v>
      </c>
      <c r="J157" s="92">
        <v>46028</v>
      </c>
      <c r="K157" s="95"/>
      <c r="L157" s="80" t="s">
        <v>1073</v>
      </c>
      <c r="M157" s="80" t="s">
        <v>174</v>
      </c>
      <c r="N157" s="80" t="s">
        <v>116</v>
      </c>
      <c r="O157" s="71">
        <v>0</v>
      </c>
      <c r="P157" s="71">
        <v>0</v>
      </c>
      <c r="Q157" s="79">
        <v>521</v>
      </c>
      <c r="R157" s="79">
        <v>58.08</v>
      </c>
      <c r="S157" s="71">
        <v>0</v>
      </c>
      <c r="T157" s="79">
        <v>579.08000000000004</v>
      </c>
      <c r="U157" s="80" t="s">
        <v>118</v>
      </c>
      <c r="V157" s="84">
        <f t="shared" si="9"/>
        <v>579.08000000000004</v>
      </c>
      <c r="W157" s="78">
        <v>45997</v>
      </c>
      <c r="X157" s="80" t="s">
        <v>1074</v>
      </c>
      <c r="Y157" s="80" t="s">
        <v>129</v>
      </c>
      <c r="Z157" s="80" t="s">
        <v>239</v>
      </c>
      <c r="AA157" s="80" t="s">
        <v>283</v>
      </c>
      <c r="AB157" s="76" t="s">
        <v>539</v>
      </c>
      <c r="AC157" s="76" t="s">
        <v>540</v>
      </c>
      <c r="AD157" s="76" t="s">
        <v>174</v>
      </c>
      <c r="AE157" s="76" t="s">
        <v>546</v>
      </c>
      <c r="AF157" s="76" t="s">
        <v>96</v>
      </c>
      <c r="AG157" s="82"/>
      <c r="AH157" s="60"/>
      <c r="AI157" s="75" t="s">
        <v>586</v>
      </c>
      <c r="AJ157" s="6" t="s">
        <v>103</v>
      </c>
      <c r="AK157" s="81">
        <v>0</v>
      </c>
      <c r="AL157" s="205" t="s">
        <v>103</v>
      </c>
      <c r="AM157" s="169"/>
      <c r="AN157" s="6"/>
      <c r="AO157" s="120"/>
    </row>
    <row r="158" spans="1:41">
      <c r="A158" s="75" t="s">
        <v>586</v>
      </c>
      <c r="B158" s="6" t="s">
        <v>93</v>
      </c>
      <c r="C158" s="76">
        <v>157</v>
      </c>
      <c r="D158" s="80" t="s">
        <v>588</v>
      </c>
      <c r="E158" s="6" t="s">
        <v>2135</v>
      </c>
      <c r="F158" s="6" t="str">
        <f t="shared" si="7"/>
        <v>FreightAF-M-240-SI25-M19-L</v>
      </c>
      <c r="G158" s="95" t="s">
        <v>603</v>
      </c>
      <c r="H158" s="95" t="s">
        <v>604</v>
      </c>
      <c r="I158" s="6" t="s">
        <v>584</v>
      </c>
      <c r="J158" s="92">
        <v>46028</v>
      </c>
      <c r="K158" s="95"/>
      <c r="L158" s="80" t="s">
        <v>1075</v>
      </c>
      <c r="M158" s="80" t="s">
        <v>174</v>
      </c>
      <c r="N158" s="80" t="s">
        <v>116</v>
      </c>
      <c r="O158" s="71">
        <v>0</v>
      </c>
      <c r="P158" s="71">
        <v>0</v>
      </c>
      <c r="Q158" s="79">
        <v>424</v>
      </c>
      <c r="R158" s="79">
        <v>36.799999999999997</v>
      </c>
      <c r="S158" s="71">
        <v>0</v>
      </c>
      <c r="T158" s="79">
        <v>460.8</v>
      </c>
      <c r="U158" s="80" t="s">
        <v>118</v>
      </c>
      <c r="V158" s="84">
        <f t="shared" si="9"/>
        <v>460.8</v>
      </c>
      <c r="W158" s="78">
        <v>46009</v>
      </c>
      <c r="X158" s="80" t="s">
        <v>1076</v>
      </c>
      <c r="Y158" s="80" t="s">
        <v>1077</v>
      </c>
      <c r="Z158" s="80" t="s">
        <v>239</v>
      </c>
      <c r="AA158" s="80" t="s">
        <v>283</v>
      </c>
      <c r="AB158" s="76" t="s">
        <v>539</v>
      </c>
      <c r="AC158" s="76" t="s">
        <v>540</v>
      </c>
      <c r="AD158" s="76" t="s">
        <v>174</v>
      </c>
      <c r="AE158" s="76" t="s">
        <v>546</v>
      </c>
      <c r="AF158" s="76" t="s">
        <v>96</v>
      </c>
      <c r="AG158" s="82"/>
      <c r="AH158" s="60"/>
      <c r="AI158" s="75" t="s">
        <v>586</v>
      </c>
      <c r="AJ158" s="6" t="s">
        <v>103</v>
      </c>
      <c r="AK158" s="81">
        <v>0</v>
      </c>
      <c r="AL158" s="205" t="s">
        <v>103</v>
      </c>
      <c r="AM158" s="169"/>
      <c r="AN158" s="6"/>
      <c r="AO158" s="120"/>
    </row>
    <row r="159" spans="1:41">
      <c r="A159" s="75" t="s">
        <v>586</v>
      </c>
      <c r="B159" s="6" t="s">
        <v>93</v>
      </c>
      <c r="C159" s="76">
        <v>158</v>
      </c>
      <c r="D159" s="80" t="s">
        <v>588</v>
      </c>
      <c r="E159" s="6" t="s">
        <v>2135</v>
      </c>
      <c r="F159" s="6" t="str">
        <f t="shared" si="7"/>
        <v>FreightRM-M-236-SI25-M19-L</v>
      </c>
      <c r="G159" s="95" t="s">
        <v>605</v>
      </c>
      <c r="H159" s="95" t="s">
        <v>606</v>
      </c>
      <c r="I159" s="6" t="s">
        <v>584</v>
      </c>
      <c r="J159" s="92">
        <v>46028</v>
      </c>
      <c r="K159" s="95"/>
      <c r="L159" s="80" t="s">
        <v>1078</v>
      </c>
      <c r="M159" s="80" t="s">
        <v>174</v>
      </c>
      <c r="N159" s="80" t="s">
        <v>116</v>
      </c>
      <c r="O159" s="71">
        <v>0</v>
      </c>
      <c r="P159" s="71">
        <v>0</v>
      </c>
      <c r="Q159" s="79">
        <v>930</v>
      </c>
      <c r="R159" s="79">
        <v>101.6</v>
      </c>
      <c r="S159" s="71">
        <v>0</v>
      </c>
      <c r="T159" s="79">
        <v>1031.5999999999999</v>
      </c>
      <c r="U159" s="80" t="s">
        <v>118</v>
      </c>
      <c r="V159" s="84">
        <f t="shared" si="9"/>
        <v>1031.5999999999999</v>
      </c>
      <c r="W159" s="78">
        <v>46001</v>
      </c>
      <c r="X159" s="80" t="s">
        <v>1079</v>
      </c>
      <c r="Y159" s="80" t="s">
        <v>129</v>
      </c>
      <c r="Z159" s="80" t="s">
        <v>239</v>
      </c>
      <c r="AA159" s="80" t="s">
        <v>283</v>
      </c>
      <c r="AB159" s="76" t="s">
        <v>539</v>
      </c>
      <c r="AC159" s="76" t="s">
        <v>540</v>
      </c>
      <c r="AD159" s="76" t="s">
        <v>174</v>
      </c>
      <c r="AE159" s="76" t="s">
        <v>546</v>
      </c>
      <c r="AF159" s="76" t="s">
        <v>96</v>
      </c>
      <c r="AG159" s="82"/>
      <c r="AH159" s="60"/>
      <c r="AI159" s="75" t="s">
        <v>586</v>
      </c>
      <c r="AJ159" s="6" t="s">
        <v>103</v>
      </c>
      <c r="AK159" s="81">
        <v>0</v>
      </c>
      <c r="AL159" s="205" t="s">
        <v>103</v>
      </c>
      <c r="AM159" s="169"/>
      <c r="AN159" s="6"/>
      <c r="AO159" s="120"/>
    </row>
    <row r="160" spans="1:41">
      <c r="A160" s="75" t="s">
        <v>586</v>
      </c>
      <c r="B160" s="6" t="s">
        <v>93</v>
      </c>
      <c r="C160" s="76">
        <v>159</v>
      </c>
      <c r="D160" s="80" t="s">
        <v>588</v>
      </c>
      <c r="E160" s="6" t="s">
        <v>2135</v>
      </c>
      <c r="F160" s="6" t="str">
        <f t="shared" si="7"/>
        <v>FreightRM-M-241-SI25-M19-L</v>
      </c>
      <c r="G160" s="95" t="s">
        <v>607</v>
      </c>
      <c r="H160" s="95" t="s">
        <v>608</v>
      </c>
      <c r="I160" s="6" t="s">
        <v>584</v>
      </c>
      <c r="J160" s="92">
        <v>46028</v>
      </c>
      <c r="K160" s="95"/>
      <c r="L160" s="80" t="s">
        <v>1080</v>
      </c>
      <c r="M160" s="80" t="s">
        <v>174</v>
      </c>
      <c r="N160" s="80" t="s">
        <v>116</v>
      </c>
      <c r="O160" s="71">
        <v>0</v>
      </c>
      <c r="P160" s="71">
        <v>0</v>
      </c>
      <c r="Q160" s="79">
        <v>521</v>
      </c>
      <c r="R160" s="79">
        <v>58.08</v>
      </c>
      <c r="S160" s="71">
        <v>0</v>
      </c>
      <c r="T160" s="79">
        <v>579.08000000000004</v>
      </c>
      <c r="U160" s="80" t="s">
        <v>118</v>
      </c>
      <c r="V160" s="84">
        <f t="shared" si="9"/>
        <v>579.08000000000004</v>
      </c>
      <c r="W160" s="78">
        <v>46006</v>
      </c>
      <c r="X160" s="80" t="s">
        <v>1074</v>
      </c>
      <c r="Y160" s="80" t="s">
        <v>129</v>
      </c>
      <c r="Z160" s="80" t="s">
        <v>239</v>
      </c>
      <c r="AA160" s="80" t="s">
        <v>283</v>
      </c>
      <c r="AB160" s="76" t="s">
        <v>539</v>
      </c>
      <c r="AC160" s="76" t="s">
        <v>540</v>
      </c>
      <c r="AD160" s="76" t="s">
        <v>174</v>
      </c>
      <c r="AE160" s="76" t="s">
        <v>546</v>
      </c>
      <c r="AF160" s="76" t="s">
        <v>96</v>
      </c>
      <c r="AG160" s="82"/>
      <c r="AH160" s="60"/>
      <c r="AI160" s="75" t="s">
        <v>586</v>
      </c>
      <c r="AJ160" s="6" t="s">
        <v>103</v>
      </c>
      <c r="AK160" s="81">
        <v>0</v>
      </c>
      <c r="AL160" s="205" t="s">
        <v>103</v>
      </c>
      <c r="AM160" s="169"/>
      <c r="AN160" s="6"/>
      <c r="AO160" s="120"/>
    </row>
    <row r="161" spans="1:41">
      <c r="A161" s="75" t="s">
        <v>586</v>
      </c>
      <c r="B161" s="6" t="s">
        <v>93</v>
      </c>
      <c r="C161" s="76">
        <v>160</v>
      </c>
      <c r="D161" s="80" t="s">
        <v>588</v>
      </c>
      <c r="E161" s="6" t="s">
        <v>2135</v>
      </c>
      <c r="F161" s="6" t="str">
        <f t="shared" si="7"/>
        <v>FreightRM-M-244-SI25-M19-L</v>
      </c>
      <c r="G161" s="95" t="s">
        <v>609</v>
      </c>
      <c r="H161" s="95" t="s">
        <v>610</v>
      </c>
      <c r="I161" s="6" t="s">
        <v>584</v>
      </c>
      <c r="J161" s="92">
        <v>46028</v>
      </c>
      <c r="K161" s="95"/>
      <c r="L161" s="80" t="s">
        <v>1081</v>
      </c>
      <c r="M161" s="80" t="s">
        <v>174</v>
      </c>
      <c r="N161" s="80" t="s">
        <v>116</v>
      </c>
      <c r="O161" s="71">
        <v>0</v>
      </c>
      <c r="P161" s="71">
        <v>0</v>
      </c>
      <c r="Q161" s="79">
        <v>446</v>
      </c>
      <c r="R161" s="79">
        <v>49.12</v>
      </c>
      <c r="S161" s="71">
        <v>0</v>
      </c>
      <c r="T161" s="79">
        <v>495.12</v>
      </c>
      <c r="U161" s="80" t="s">
        <v>118</v>
      </c>
      <c r="V161" s="84">
        <f t="shared" si="9"/>
        <v>495.12</v>
      </c>
      <c r="W161" s="78">
        <v>46011</v>
      </c>
      <c r="X161" s="80" t="s">
        <v>1074</v>
      </c>
      <c r="Y161" s="80" t="s">
        <v>129</v>
      </c>
      <c r="Z161" s="80" t="s">
        <v>239</v>
      </c>
      <c r="AA161" s="80" t="s">
        <v>283</v>
      </c>
      <c r="AB161" s="76" t="s">
        <v>539</v>
      </c>
      <c r="AC161" s="76" t="s">
        <v>540</v>
      </c>
      <c r="AD161" s="76" t="s">
        <v>174</v>
      </c>
      <c r="AE161" s="76" t="s">
        <v>546</v>
      </c>
      <c r="AF161" s="76" t="s">
        <v>96</v>
      </c>
      <c r="AG161" s="82"/>
      <c r="AH161" s="60"/>
      <c r="AI161" s="75" t="s">
        <v>586</v>
      </c>
      <c r="AJ161" s="6" t="s">
        <v>103</v>
      </c>
      <c r="AK161" s="81">
        <v>0</v>
      </c>
      <c r="AL161" s="205" t="s">
        <v>103</v>
      </c>
      <c r="AM161" s="169"/>
      <c r="AN161" s="6"/>
      <c r="AO161" s="120"/>
    </row>
    <row r="162" spans="1:41">
      <c r="A162" s="75" t="s">
        <v>586</v>
      </c>
      <c r="B162" s="6" t="s">
        <v>93</v>
      </c>
      <c r="C162" s="76">
        <v>161</v>
      </c>
      <c r="D162" s="80" t="s">
        <v>588</v>
      </c>
      <c r="E162" s="6" t="s">
        <v>2135</v>
      </c>
      <c r="F162" s="6" t="str">
        <f t="shared" si="7"/>
        <v>FreightRM-M-249-SI25-M19-L</v>
      </c>
      <c r="G162" s="95" t="s">
        <v>611</v>
      </c>
      <c r="H162" s="95" t="s">
        <v>612</v>
      </c>
      <c r="I162" s="6" t="s">
        <v>584</v>
      </c>
      <c r="J162" s="92">
        <v>46028</v>
      </c>
      <c r="K162" s="95"/>
      <c r="L162" s="80" t="s">
        <v>1082</v>
      </c>
      <c r="M162" s="80" t="s">
        <v>174</v>
      </c>
      <c r="N162" s="80" t="s">
        <v>116</v>
      </c>
      <c r="O162" s="71">
        <v>0</v>
      </c>
      <c r="P162" s="71">
        <v>0</v>
      </c>
      <c r="Q162" s="79">
        <v>521</v>
      </c>
      <c r="R162" s="79">
        <v>58.08</v>
      </c>
      <c r="S162" s="71">
        <v>0</v>
      </c>
      <c r="T162" s="79">
        <v>579.08000000000004</v>
      </c>
      <c r="U162" s="80" t="s">
        <v>118</v>
      </c>
      <c r="V162" s="84">
        <f t="shared" si="9"/>
        <v>579.08000000000004</v>
      </c>
      <c r="W162" s="78">
        <v>46018</v>
      </c>
      <c r="X162" s="80" t="s">
        <v>1074</v>
      </c>
      <c r="Y162" s="80" t="s">
        <v>129</v>
      </c>
      <c r="Z162" s="80" t="s">
        <v>239</v>
      </c>
      <c r="AA162" s="80" t="s">
        <v>283</v>
      </c>
      <c r="AB162" s="76" t="s">
        <v>539</v>
      </c>
      <c r="AC162" s="76" t="s">
        <v>540</v>
      </c>
      <c r="AD162" s="76" t="s">
        <v>174</v>
      </c>
      <c r="AE162" s="76" t="s">
        <v>546</v>
      </c>
      <c r="AF162" s="76" t="s">
        <v>96</v>
      </c>
      <c r="AG162" s="82"/>
      <c r="AH162" s="60"/>
      <c r="AI162" s="75" t="s">
        <v>586</v>
      </c>
      <c r="AJ162" s="6" t="s">
        <v>103</v>
      </c>
      <c r="AK162" s="81">
        <v>0</v>
      </c>
      <c r="AL162" s="205" t="s">
        <v>103</v>
      </c>
      <c r="AM162" s="169"/>
      <c r="AN162" s="6"/>
      <c r="AO162" s="120"/>
    </row>
    <row r="163" spans="1:41">
      <c r="A163" s="75" t="s">
        <v>586</v>
      </c>
      <c r="B163" s="6" t="s">
        <v>93</v>
      </c>
      <c r="C163" s="76">
        <v>162</v>
      </c>
      <c r="D163" s="80" t="s">
        <v>589</v>
      </c>
      <c r="E163" s="6" t="s">
        <v>2136</v>
      </c>
      <c r="F163" s="6" t="str">
        <f t="shared" si="7"/>
        <v>BrokerRM-V-304-V1I25-M19</v>
      </c>
      <c r="G163" s="95" t="s">
        <v>613</v>
      </c>
      <c r="H163" s="95" t="s">
        <v>614</v>
      </c>
      <c r="I163" s="6" t="s">
        <v>584</v>
      </c>
      <c r="J163" s="92">
        <v>46027</v>
      </c>
      <c r="K163" s="95" t="s">
        <v>1083</v>
      </c>
      <c r="L163" s="80" t="s">
        <v>116</v>
      </c>
      <c r="M163" s="80" t="s">
        <v>1084</v>
      </c>
      <c r="N163" s="80" t="s">
        <v>1085</v>
      </c>
      <c r="O163" s="71">
        <v>0</v>
      </c>
      <c r="P163" s="71">
        <v>0</v>
      </c>
      <c r="Q163" s="79">
        <v>1281.24</v>
      </c>
      <c r="R163" s="79">
        <v>205.01</v>
      </c>
      <c r="S163" s="71">
        <v>0</v>
      </c>
      <c r="T163" s="79">
        <v>1486.25</v>
      </c>
      <c r="U163" s="80" t="s">
        <v>24</v>
      </c>
      <c r="V163" s="84">
        <f>T163/17.599</f>
        <v>84.450821069378947</v>
      </c>
      <c r="W163" s="78">
        <v>45999</v>
      </c>
      <c r="X163" s="80" t="s">
        <v>1086</v>
      </c>
      <c r="Y163" s="80" t="s">
        <v>121</v>
      </c>
      <c r="Z163" s="80" t="s">
        <v>537</v>
      </c>
      <c r="AA163" s="80" t="s">
        <v>122</v>
      </c>
      <c r="AB163" s="76" t="s">
        <v>539</v>
      </c>
      <c r="AC163" s="76" t="s">
        <v>540</v>
      </c>
      <c r="AD163" s="76" t="s">
        <v>173</v>
      </c>
      <c r="AE163" s="76" t="s">
        <v>548</v>
      </c>
      <c r="AF163" s="76" t="s">
        <v>96</v>
      </c>
      <c r="AG163" s="82"/>
      <c r="AH163" s="60"/>
      <c r="AI163" s="75" t="s">
        <v>586</v>
      </c>
      <c r="AJ163" s="6" t="s">
        <v>103</v>
      </c>
      <c r="AK163" s="81">
        <v>0</v>
      </c>
      <c r="AL163" s="205" t="s">
        <v>103</v>
      </c>
      <c r="AM163" s="169"/>
      <c r="AN163" s="6"/>
      <c r="AO163" s="120"/>
    </row>
    <row r="164" spans="1:41">
      <c r="A164" s="75" t="s">
        <v>586</v>
      </c>
      <c r="B164" s="6" t="s">
        <v>93</v>
      </c>
      <c r="C164" s="76">
        <v>163</v>
      </c>
      <c r="D164" s="80" t="s">
        <v>589</v>
      </c>
      <c r="E164" s="6" t="s">
        <v>2136</v>
      </c>
      <c r="F164" s="6" t="str">
        <f t="shared" si="7"/>
        <v>BrokerRM-V-306-V125-M01, M46, M23, M19, M61, M62, M63</v>
      </c>
      <c r="G164" s="95" t="s">
        <v>615</v>
      </c>
      <c r="H164" s="95" t="s">
        <v>616</v>
      </c>
      <c r="I164" s="6" t="s">
        <v>584</v>
      </c>
      <c r="J164" s="92">
        <v>46027</v>
      </c>
      <c r="K164" s="95" t="s">
        <v>1087</v>
      </c>
      <c r="L164" s="80" t="s">
        <v>116</v>
      </c>
      <c r="M164" s="80" t="s">
        <v>1084</v>
      </c>
      <c r="N164" s="80" t="s">
        <v>1085</v>
      </c>
      <c r="O164" s="71">
        <v>0</v>
      </c>
      <c r="P164" s="71">
        <v>0</v>
      </c>
      <c r="Q164" s="79">
        <v>13363.72</v>
      </c>
      <c r="R164" s="79">
        <v>2138.1999999999998</v>
      </c>
      <c r="S164" s="71">
        <v>0</v>
      </c>
      <c r="T164" s="79">
        <v>15501.92</v>
      </c>
      <c r="U164" s="80" t="s">
        <v>24</v>
      </c>
      <c r="V164" s="84">
        <f t="shared" ref="V164:V193" si="10">T164/17.599</f>
        <v>880.84095687254955</v>
      </c>
      <c r="W164" s="78">
        <v>45999</v>
      </c>
      <c r="X164" s="80" t="s">
        <v>1088</v>
      </c>
      <c r="Y164" s="80" t="s">
        <v>121</v>
      </c>
      <c r="Z164" s="80" t="s">
        <v>537</v>
      </c>
      <c r="AA164" s="80" t="s">
        <v>122</v>
      </c>
      <c r="AB164" s="76" t="s">
        <v>542</v>
      </c>
      <c r="AC164" s="76" t="s">
        <v>540</v>
      </c>
      <c r="AD164" s="76" t="s">
        <v>173</v>
      </c>
      <c r="AE164" s="76" t="s">
        <v>548</v>
      </c>
      <c r="AF164" s="76" t="s">
        <v>96</v>
      </c>
      <c r="AG164" s="82"/>
      <c r="AH164" s="60"/>
      <c r="AI164" s="75" t="s">
        <v>586</v>
      </c>
      <c r="AJ164" s="6" t="s">
        <v>103</v>
      </c>
      <c r="AK164" s="81">
        <v>0</v>
      </c>
      <c r="AL164" s="205" t="s">
        <v>103</v>
      </c>
      <c r="AM164" s="169"/>
      <c r="AN164" s="6"/>
      <c r="AO164" s="120"/>
    </row>
    <row r="165" spans="1:41">
      <c r="A165" s="75" t="s">
        <v>586</v>
      </c>
      <c r="B165" s="6" t="s">
        <v>93</v>
      </c>
      <c r="C165" s="76">
        <v>164</v>
      </c>
      <c r="D165" s="80" t="s">
        <v>589</v>
      </c>
      <c r="E165" s="6" t="s">
        <v>2136</v>
      </c>
      <c r="F165" s="6" t="str">
        <f t="shared" si="7"/>
        <v>BrokerRM-V-316-V1I25-M01, M46, M19, M23, M61, M62, M63</v>
      </c>
      <c r="G165" s="95" t="s">
        <v>617</v>
      </c>
      <c r="H165" s="95" t="s">
        <v>618</v>
      </c>
      <c r="I165" s="6" t="s">
        <v>584</v>
      </c>
      <c r="J165" s="92">
        <v>46027</v>
      </c>
      <c r="K165" s="95" t="s">
        <v>1089</v>
      </c>
      <c r="L165" s="80" t="s">
        <v>116</v>
      </c>
      <c r="M165" s="80" t="s">
        <v>1084</v>
      </c>
      <c r="N165" s="80" t="s">
        <v>1085</v>
      </c>
      <c r="O165" s="71">
        <v>0</v>
      </c>
      <c r="P165" s="71">
        <v>0</v>
      </c>
      <c r="Q165" s="79">
        <v>4222.37</v>
      </c>
      <c r="R165" s="79">
        <v>675.59</v>
      </c>
      <c r="S165" s="71">
        <v>0</v>
      </c>
      <c r="T165" s="79">
        <v>4897.96</v>
      </c>
      <c r="U165" s="80" t="s">
        <v>24</v>
      </c>
      <c r="V165" s="84">
        <f t="shared" si="10"/>
        <v>278.30899482925167</v>
      </c>
      <c r="W165" s="78">
        <v>45999</v>
      </c>
      <c r="X165" s="80" t="s">
        <v>1090</v>
      </c>
      <c r="Y165" s="80" t="s">
        <v>121</v>
      </c>
      <c r="Z165" s="80" t="s">
        <v>537</v>
      </c>
      <c r="AA165" s="80" t="s">
        <v>122</v>
      </c>
      <c r="AB165" s="76" t="s">
        <v>542</v>
      </c>
      <c r="AC165" s="76" t="s">
        <v>540</v>
      </c>
      <c r="AD165" s="76" t="s">
        <v>173</v>
      </c>
      <c r="AE165" s="76" t="s">
        <v>548</v>
      </c>
      <c r="AF165" s="76" t="s">
        <v>96</v>
      </c>
      <c r="AG165" s="82"/>
      <c r="AH165" s="60"/>
      <c r="AI165" s="75" t="s">
        <v>586</v>
      </c>
      <c r="AJ165" s="6" t="s">
        <v>103</v>
      </c>
      <c r="AK165" s="81">
        <v>0</v>
      </c>
      <c r="AL165" s="205" t="s">
        <v>103</v>
      </c>
      <c r="AM165" s="169"/>
      <c r="AN165" s="6"/>
      <c r="AO165" s="120"/>
    </row>
    <row r="166" spans="1:41">
      <c r="A166" s="75" t="s">
        <v>586</v>
      </c>
      <c r="B166" s="6" t="s">
        <v>93</v>
      </c>
      <c r="C166" s="76">
        <v>165</v>
      </c>
      <c r="D166" s="80" t="s">
        <v>589</v>
      </c>
      <c r="E166" s="6" t="s">
        <v>2136</v>
      </c>
      <c r="F166" s="6" t="str">
        <f t="shared" si="7"/>
        <v>BrokerRM-V-324-V1I25-MCS</v>
      </c>
      <c r="G166" s="95" t="s">
        <v>619</v>
      </c>
      <c r="H166" s="95" t="s">
        <v>620</v>
      </c>
      <c r="I166" s="6" t="s">
        <v>584</v>
      </c>
      <c r="J166" s="92">
        <v>46027</v>
      </c>
      <c r="K166" s="95" t="s">
        <v>1091</v>
      </c>
      <c r="L166" s="80" t="s">
        <v>116</v>
      </c>
      <c r="M166" s="80" t="s">
        <v>1084</v>
      </c>
      <c r="N166" s="80" t="s">
        <v>1085</v>
      </c>
      <c r="O166" s="71">
        <v>0</v>
      </c>
      <c r="P166" s="71">
        <v>0</v>
      </c>
      <c r="Q166" s="79">
        <v>1122.26</v>
      </c>
      <c r="R166" s="79">
        <v>179.57</v>
      </c>
      <c r="S166" s="71">
        <v>0</v>
      </c>
      <c r="T166" s="79">
        <v>1301.83</v>
      </c>
      <c r="U166" s="80" t="s">
        <v>24</v>
      </c>
      <c r="V166" s="84">
        <f t="shared" si="10"/>
        <v>73.971816580487527</v>
      </c>
      <c r="W166" s="78">
        <v>45999</v>
      </c>
      <c r="X166" s="80" t="s">
        <v>1092</v>
      </c>
      <c r="Y166" s="80" t="s">
        <v>121</v>
      </c>
      <c r="Z166" s="80" t="s">
        <v>537</v>
      </c>
      <c r="AA166" s="80" t="s">
        <v>122</v>
      </c>
      <c r="AB166" s="76" t="s">
        <v>1093</v>
      </c>
      <c r="AC166" s="76" t="s">
        <v>540</v>
      </c>
      <c r="AD166" s="76" t="s">
        <v>173</v>
      </c>
      <c r="AE166" s="76" t="s">
        <v>548</v>
      </c>
      <c r="AF166" s="76" t="s">
        <v>96</v>
      </c>
      <c r="AG166" s="82"/>
      <c r="AH166" s="60"/>
      <c r="AI166" s="75" t="s">
        <v>586</v>
      </c>
      <c r="AJ166" s="6" t="s">
        <v>103</v>
      </c>
      <c r="AK166" s="81">
        <v>0</v>
      </c>
      <c r="AL166" s="205" t="s">
        <v>103</v>
      </c>
      <c r="AM166" s="169"/>
      <c r="AN166" s="6"/>
      <c r="AO166" s="120"/>
    </row>
    <row r="167" spans="1:41">
      <c r="A167" s="75" t="s">
        <v>586</v>
      </c>
      <c r="B167" s="6" t="s">
        <v>93</v>
      </c>
      <c r="C167" s="76">
        <v>166</v>
      </c>
      <c r="D167" s="80" t="s">
        <v>589</v>
      </c>
      <c r="E167" s="6" t="s">
        <v>2136</v>
      </c>
      <c r="F167" s="6" t="str">
        <f t="shared" si="7"/>
        <v>BrokerRM-V-328-V1I25-M19</v>
      </c>
      <c r="G167" s="95" t="s">
        <v>621</v>
      </c>
      <c r="H167" s="95" t="s">
        <v>622</v>
      </c>
      <c r="I167" s="6" t="s">
        <v>584</v>
      </c>
      <c r="J167" s="92">
        <v>46027</v>
      </c>
      <c r="K167" s="95" t="s">
        <v>1094</v>
      </c>
      <c r="L167" s="80" t="s">
        <v>116</v>
      </c>
      <c r="M167" s="80" t="s">
        <v>1084</v>
      </c>
      <c r="N167" s="80" t="s">
        <v>1085</v>
      </c>
      <c r="O167" s="71">
        <v>0</v>
      </c>
      <c r="P167" s="71">
        <v>0</v>
      </c>
      <c r="Q167" s="79">
        <v>1360.73</v>
      </c>
      <c r="R167" s="79">
        <v>217.72</v>
      </c>
      <c r="S167" s="71">
        <v>0</v>
      </c>
      <c r="T167" s="79">
        <v>1578.45</v>
      </c>
      <c r="U167" s="80" t="s">
        <v>24</v>
      </c>
      <c r="V167" s="84">
        <f t="shared" si="10"/>
        <v>89.68975509972158</v>
      </c>
      <c r="W167" s="78">
        <v>45999</v>
      </c>
      <c r="X167" s="80" t="s">
        <v>1095</v>
      </c>
      <c r="Y167" s="80" t="s">
        <v>121</v>
      </c>
      <c r="Z167" s="80" t="s">
        <v>537</v>
      </c>
      <c r="AA167" s="80" t="s">
        <v>122</v>
      </c>
      <c r="AB167" s="76" t="s">
        <v>539</v>
      </c>
      <c r="AC167" s="76" t="s">
        <v>540</v>
      </c>
      <c r="AD167" s="76" t="s">
        <v>173</v>
      </c>
      <c r="AE167" s="76" t="s">
        <v>548</v>
      </c>
      <c r="AF167" s="76" t="s">
        <v>96</v>
      </c>
      <c r="AG167" s="82"/>
      <c r="AH167" s="60"/>
      <c r="AI167" s="75" t="s">
        <v>586</v>
      </c>
      <c r="AJ167" s="6" t="s">
        <v>103</v>
      </c>
      <c r="AK167" s="81">
        <v>0</v>
      </c>
      <c r="AL167" s="205" t="s">
        <v>103</v>
      </c>
      <c r="AM167" s="169"/>
      <c r="AN167" s="6"/>
      <c r="AO167" s="120"/>
    </row>
    <row r="168" spans="1:41">
      <c r="A168" s="75" t="s">
        <v>586</v>
      </c>
      <c r="B168" s="6" t="s">
        <v>93</v>
      </c>
      <c r="C168" s="76">
        <v>167</v>
      </c>
      <c r="D168" s="80" t="s">
        <v>589</v>
      </c>
      <c r="E168" s="6" t="s">
        <v>2136</v>
      </c>
      <c r="F168" s="6" t="str">
        <f t="shared" si="7"/>
        <v>BrokerRM-V-360-V1I25-M45</v>
      </c>
      <c r="G168" s="95" t="s">
        <v>623</v>
      </c>
      <c r="H168" s="95" t="s">
        <v>624</v>
      </c>
      <c r="I168" s="6" t="s">
        <v>584</v>
      </c>
      <c r="J168" s="92">
        <v>46027</v>
      </c>
      <c r="K168" s="95" t="s">
        <v>1096</v>
      </c>
      <c r="L168" s="80" t="s">
        <v>116</v>
      </c>
      <c r="M168" s="80" t="s">
        <v>1084</v>
      </c>
      <c r="N168" s="80" t="s">
        <v>1085</v>
      </c>
      <c r="O168" s="71">
        <v>0</v>
      </c>
      <c r="P168" s="71">
        <v>0</v>
      </c>
      <c r="Q168" s="79">
        <v>1122.26</v>
      </c>
      <c r="R168" s="79">
        <v>179.57</v>
      </c>
      <c r="S168" s="71">
        <v>0</v>
      </c>
      <c r="T168" s="79">
        <v>1301.83</v>
      </c>
      <c r="U168" s="80" t="s">
        <v>24</v>
      </c>
      <c r="V168" s="84">
        <f t="shared" si="10"/>
        <v>73.971816580487527</v>
      </c>
      <c r="W168" s="78">
        <v>45999</v>
      </c>
      <c r="X168" s="80" t="s">
        <v>1097</v>
      </c>
      <c r="Y168" s="80" t="s">
        <v>121</v>
      </c>
      <c r="Z168" s="80" t="s">
        <v>537</v>
      </c>
      <c r="AA168" s="80" t="s">
        <v>122</v>
      </c>
      <c r="AB168" s="76" t="s">
        <v>1098</v>
      </c>
      <c r="AC168" s="76" t="s">
        <v>540</v>
      </c>
      <c r="AD168" s="76" t="s">
        <v>173</v>
      </c>
      <c r="AE168" s="76" t="s">
        <v>548</v>
      </c>
      <c r="AF168" s="76" t="s">
        <v>96</v>
      </c>
      <c r="AG168" s="82"/>
      <c r="AH168" s="60"/>
      <c r="AI168" s="75" t="s">
        <v>586</v>
      </c>
      <c r="AJ168" s="6" t="s">
        <v>103</v>
      </c>
      <c r="AK168" s="81">
        <v>0</v>
      </c>
      <c r="AL168" s="205" t="s">
        <v>103</v>
      </c>
      <c r="AM168" s="169"/>
      <c r="AN168" s="6"/>
      <c r="AO168" s="120"/>
    </row>
    <row r="169" spans="1:41">
      <c r="A169" s="75" t="s">
        <v>586</v>
      </c>
      <c r="B169" s="6" t="s">
        <v>93</v>
      </c>
      <c r="C169" s="76">
        <v>168</v>
      </c>
      <c r="D169" s="80" t="s">
        <v>589</v>
      </c>
      <c r="E169" s="6" t="s">
        <v>2136</v>
      </c>
      <c r="F169" s="6" t="str">
        <f t="shared" si="7"/>
        <v>BrokerFG-V-156-V1E25-M01</v>
      </c>
      <c r="G169" s="95" t="s">
        <v>625</v>
      </c>
      <c r="H169" s="95" t="s">
        <v>626</v>
      </c>
      <c r="I169" s="6" t="s">
        <v>584</v>
      </c>
      <c r="J169" s="92">
        <v>46027</v>
      </c>
      <c r="K169" s="95" t="s">
        <v>1099</v>
      </c>
      <c r="L169" s="80" t="s">
        <v>116</v>
      </c>
      <c r="M169" s="80" t="s">
        <v>1100</v>
      </c>
      <c r="N169" s="80" t="s">
        <v>1085</v>
      </c>
      <c r="O169" s="71">
        <v>0</v>
      </c>
      <c r="P169" s="71">
        <v>0</v>
      </c>
      <c r="Q169" s="79">
        <v>1440.22</v>
      </c>
      <c r="R169" s="79">
        <v>230.44</v>
      </c>
      <c r="S169" s="71">
        <v>0</v>
      </c>
      <c r="T169" s="79">
        <v>1670.66</v>
      </c>
      <c r="U169" s="80" t="s">
        <v>24</v>
      </c>
      <c r="V169" s="84">
        <f t="shared" si="10"/>
        <v>94.929257344167283</v>
      </c>
      <c r="W169" s="78">
        <v>46000</v>
      </c>
      <c r="X169" s="80" t="s">
        <v>122</v>
      </c>
      <c r="Y169" s="80" t="s">
        <v>537</v>
      </c>
      <c r="Z169" s="80" t="s">
        <v>121</v>
      </c>
      <c r="AA169" s="80" t="s">
        <v>1101</v>
      </c>
      <c r="AB169" s="76" t="s">
        <v>542</v>
      </c>
      <c r="AC169" s="76" t="s">
        <v>541</v>
      </c>
      <c r="AD169" s="76" t="s">
        <v>195</v>
      </c>
      <c r="AE169" s="76" t="s">
        <v>547</v>
      </c>
      <c r="AF169" s="76" t="s">
        <v>96</v>
      </c>
      <c r="AG169" s="82"/>
      <c r="AH169" s="60"/>
      <c r="AI169" s="75" t="s">
        <v>586</v>
      </c>
      <c r="AJ169" s="6" t="s">
        <v>103</v>
      </c>
      <c r="AK169" s="81">
        <v>0</v>
      </c>
      <c r="AL169" s="205" t="s">
        <v>103</v>
      </c>
      <c r="AM169" s="169"/>
      <c r="AN169" s="6"/>
      <c r="AO169" s="120"/>
    </row>
    <row r="170" spans="1:41">
      <c r="A170" s="75" t="s">
        <v>586</v>
      </c>
      <c r="B170" s="6" t="s">
        <v>93</v>
      </c>
      <c r="C170" s="76">
        <v>169</v>
      </c>
      <c r="D170" s="80" t="s">
        <v>589</v>
      </c>
      <c r="E170" s="6" t="s">
        <v>2136</v>
      </c>
      <c r="F170" s="6" t="str">
        <f t="shared" si="7"/>
        <v>BrokerRM-V-325-V1I25-M19</v>
      </c>
      <c r="G170" s="95" t="s">
        <v>627</v>
      </c>
      <c r="H170" s="95" t="s">
        <v>628</v>
      </c>
      <c r="I170" s="6" t="s">
        <v>584</v>
      </c>
      <c r="J170" s="92">
        <v>46027</v>
      </c>
      <c r="K170" s="95" t="s">
        <v>1102</v>
      </c>
      <c r="L170" s="80" t="s">
        <v>116</v>
      </c>
      <c r="M170" s="80" t="s">
        <v>1084</v>
      </c>
      <c r="N170" s="80" t="s">
        <v>1085</v>
      </c>
      <c r="O170" s="71">
        <v>0</v>
      </c>
      <c r="P170" s="71">
        <v>0</v>
      </c>
      <c r="Q170" s="79">
        <v>2791.55</v>
      </c>
      <c r="R170" s="79">
        <v>446.65</v>
      </c>
      <c r="S170" s="71">
        <v>0</v>
      </c>
      <c r="T170" s="79">
        <v>3238.2</v>
      </c>
      <c r="U170" s="80" t="s">
        <v>24</v>
      </c>
      <c r="V170" s="84">
        <f t="shared" si="10"/>
        <v>183.99909085743508</v>
      </c>
      <c r="W170" s="78">
        <v>46000</v>
      </c>
      <c r="X170" s="80" t="s">
        <v>1103</v>
      </c>
      <c r="Y170" s="80" t="s">
        <v>121</v>
      </c>
      <c r="Z170" s="80" t="s">
        <v>537</v>
      </c>
      <c r="AA170" s="80" t="s">
        <v>122</v>
      </c>
      <c r="AB170" s="76" t="s">
        <v>539</v>
      </c>
      <c r="AC170" s="76" t="s">
        <v>540</v>
      </c>
      <c r="AD170" s="76" t="s">
        <v>173</v>
      </c>
      <c r="AE170" s="76" t="s">
        <v>548</v>
      </c>
      <c r="AF170" s="76" t="s">
        <v>96</v>
      </c>
      <c r="AG170" s="82"/>
      <c r="AH170" s="60"/>
      <c r="AI170" s="75" t="s">
        <v>586</v>
      </c>
      <c r="AJ170" s="6" t="s">
        <v>103</v>
      </c>
      <c r="AK170" s="81">
        <v>0</v>
      </c>
      <c r="AL170" s="205" t="s">
        <v>103</v>
      </c>
      <c r="AM170" s="169"/>
      <c r="AN170" s="6"/>
      <c r="AO170" s="120"/>
    </row>
    <row r="171" spans="1:41">
      <c r="A171" s="75" t="s">
        <v>586</v>
      </c>
      <c r="B171" s="6" t="s">
        <v>93</v>
      </c>
      <c r="C171" s="76">
        <v>170</v>
      </c>
      <c r="D171" s="80" t="s">
        <v>589</v>
      </c>
      <c r="E171" s="6" t="s">
        <v>2136</v>
      </c>
      <c r="F171" s="6" t="str">
        <f t="shared" si="7"/>
        <v>BrokerRM-V-303-V1I25-M46</v>
      </c>
      <c r="G171" s="95" t="s">
        <v>629</v>
      </c>
      <c r="H171" s="95" t="s">
        <v>630</v>
      </c>
      <c r="I171" s="6" t="s">
        <v>584</v>
      </c>
      <c r="J171" s="92">
        <v>46027</v>
      </c>
      <c r="K171" s="95" t="s">
        <v>1104</v>
      </c>
      <c r="L171" s="80" t="s">
        <v>116</v>
      </c>
      <c r="M171" s="80" t="s">
        <v>1084</v>
      </c>
      <c r="N171" s="80" t="s">
        <v>1085</v>
      </c>
      <c r="O171" s="71">
        <v>0</v>
      </c>
      <c r="P171" s="71">
        <v>0</v>
      </c>
      <c r="Q171" s="79">
        <v>1122.26</v>
      </c>
      <c r="R171" s="79">
        <v>179.57</v>
      </c>
      <c r="S171" s="71">
        <v>0</v>
      </c>
      <c r="T171" s="79">
        <v>1301.83</v>
      </c>
      <c r="U171" s="80" t="s">
        <v>24</v>
      </c>
      <c r="V171" s="84">
        <f t="shared" si="10"/>
        <v>73.971816580487527</v>
      </c>
      <c r="W171" s="78">
        <v>46001</v>
      </c>
      <c r="X171" s="80" t="s">
        <v>1105</v>
      </c>
      <c r="Y171" s="80" t="s">
        <v>121</v>
      </c>
      <c r="Z171" s="80" t="s">
        <v>537</v>
      </c>
      <c r="AA171" s="80" t="s">
        <v>122</v>
      </c>
      <c r="AB171" s="76" t="s">
        <v>1106</v>
      </c>
      <c r="AC171" s="76" t="s">
        <v>540</v>
      </c>
      <c r="AD171" s="76" t="s">
        <v>173</v>
      </c>
      <c r="AE171" s="76" t="s">
        <v>548</v>
      </c>
      <c r="AF171" s="76" t="s">
        <v>96</v>
      </c>
      <c r="AG171" s="82"/>
      <c r="AH171" s="60"/>
      <c r="AI171" s="75" t="s">
        <v>586</v>
      </c>
      <c r="AJ171" s="6" t="s">
        <v>103</v>
      </c>
      <c r="AK171" s="81">
        <v>0</v>
      </c>
      <c r="AL171" s="205" t="s">
        <v>103</v>
      </c>
      <c r="AM171" s="169"/>
      <c r="AN171" s="6"/>
      <c r="AO171" s="120"/>
    </row>
    <row r="172" spans="1:41">
      <c r="A172" s="75" t="s">
        <v>586</v>
      </c>
      <c r="B172" s="6" t="s">
        <v>93</v>
      </c>
      <c r="C172" s="76">
        <v>171</v>
      </c>
      <c r="D172" s="80" t="s">
        <v>589</v>
      </c>
      <c r="E172" s="6" t="s">
        <v>2136</v>
      </c>
      <c r="F172" s="6" t="str">
        <f t="shared" si="7"/>
        <v>BrokerRM-V-308-V1I25-M45</v>
      </c>
      <c r="G172" s="95" t="s">
        <v>631</v>
      </c>
      <c r="H172" s="95" t="s">
        <v>632</v>
      </c>
      <c r="I172" s="6" t="s">
        <v>584</v>
      </c>
      <c r="J172" s="92">
        <v>46027</v>
      </c>
      <c r="K172" s="95" t="s">
        <v>1107</v>
      </c>
      <c r="L172" s="80" t="s">
        <v>116</v>
      </c>
      <c r="M172" s="80" t="s">
        <v>1084</v>
      </c>
      <c r="N172" s="80" t="s">
        <v>1085</v>
      </c>
      <c r="O172" s="71">
        <v>0</v>
      </c>
      <c r="P172" s="71">
        <v>0</v>
      </c>
      <c r="Q172" s="79">
        <v>1201.75</v>
      </c>
      <c r="R172" s="79">
        <v>192.29</v>
      </c>
      <c r="S172" s="71">
        <v>0</v>
      </c>
      <c r="T172" s="79">
        <v>1394.04</v>
      </c>
      <c r="U172" s="80" t="s">
        <v>24</v>
      </c>
      <c r="V172" s="84">
        <f t="shared" si="10"/>
        <v>79.21131882493323</v>
      </c>
      <c r="W172" s="78">
        <v>46001</v>
      </c>
      <c r="X172" s="80" t="s">
        <v>1097</v>
      </c>
      <c r="Y172" s="80" t="s">
        <v>121</v>
      </c>
      <c r="Z172" s="80" t="s">
        <v>537</v>
      </c>
      <c r="AA172" s="80" t="s">
        <v>122</v>
      </c>
      <c r="AB172" s="76" t="s">
        <v>1098</v>
      </c>
      <c r="AC172" s="76" t="s">
        <v>540</v>
      </c>
      <c r="AD172" s="76" t="s">
        <v>173</v>
      </c>
      <c r="AE172" s="76" t="s">
        <v>548</v>
      </c>
      <c r="AF172" s="76" t="s">
        <v>96</v>
      </c>
      <c r="AG172" s="82"/>
      <c r="AH172" s="60"/>
      <c r="AI172" s="75" t="s">
        <v>586</v>
      </c>
      <c r="AJ172" s="6" t="s">
        <v>103</v>
      </c>
      <c r="AK172" s="81">
        <v>0</v>
      </c>
      <c r="AL172" s="205" t="s">
        <v>103</v>
      </c>
      <c r="AM172" s="169"/>
      <c r="AN172" s="6"/>
      <c r="AO172" s="120"/>
    </row>
    <row r="173" spans="1:41">
      <c r="A173" s="75" t="s">
        <v>586</v>
      </c>
      <c r="B173" s="6" t="s">
        <v>93</v>
      </c>
      <c r="C173" s="76">
        <v>172</v>
      </c>
      <c r="D173" s="80" t="s">
        <v>589</v>
      </c>
      <c r="E173" s="6" t="s">
        <v>2136</v>
      </c>
      <c r="F173" s="6" t="str">
        <f t="shared" si="7"/>
        <v>BrokerFG-V-158-V1E25-M46</v>
      </c>
      <c r="G173" s="95" t="s">
        <v>633</v>
      </c>
      <c r="H173" s="95" t="s">
        <v>634</v>
      </c>
      <c r="I173" s="6" t="s">
        <v>584</v>
      </c>
      <c r="J173" s="92">
        <v>46027</v>
      </c>
      <c r="K173" s="95" t="s">
        <v>1108</v>
      </c>
      <c r="L173" s="80" t="s">
        <v>116</v>
      </c>
      <c r="M173" s="80" t="s">
        <v>1100</v>
      </c>
      <c r="N173" s="80" t="s">
        <v>1085</v>
      </c>
      <c r="O173" s="71">
        <v>0</v>
      </c>
      <c r="P173" s="71">
        <v>0</v>
      </c>
      <c r="Q173" s="79">
        <v>1122.26</v>
      </c>
      <c r="R173" s="79">
        <v>179.57</v>
      </c>
      <c r="S173" s="71">
        <v>0</v>
      </c>
      <c r="T173" s="79">
        <v>1301.83</v>
      </c>
      <c r="U173" s="80" t="s">
        <v>24</v>
      </c>
      <c r="V173" s="84">
        <f t="shared" si="10"/>
        <v>73.971816580487527</v>
      </c>
      <c r="W173" s="78">
        <v>46001</v>
      </c>
      <c r="X173" s="80" t="s">
        <v>122</v>
      </c>
      <c r="Y173" s="80" t="s">
        <v>537</v>
      </c>
      <c r="Z173" s="80" t="s">
        <v>121</v>
      </c>
      <c r="AA173" s="80" t="s">
        <v>1109</v>
      </c>
      <c r="AB173" s="76" t="s">
        <v>1106</v>
      </c>
      <c r="AC173" s="76" t="s">
        <v>541</v>
      </c>
      <c r="AD173" s="76" t="s">
        <v>195</v>
      </c>
      <c r="AE173" s="76" t="s">
        <v>547</v>
      </c>
      <c r="AF173" s="76" t="s">
        <v>96</v>
      </c>
      <c r="AG173" s="82"/>
      <c r="AH173" s="60"/>
      <c r="AI173" s="75" t="s">
        <v>586</v>
      </c>
      <c r="AJ173" s="6" t="s">
        <v>103</v>
      </c>
      <c r="AK173" s="81">
        <v>0</v>
      </c>
      <c r="AL173" s="205" t="s">
        <v>103</v>
      </c>
      <c r="AM173" s="169"/>
      <c r="AN173" s="6"/>
      <c r="AO173" s="120"/>
    </row>
    <row r="174" spans="1:41">
      <c r="A174" s="75" t="s">
        <v>586</v>
      </c>
      <c r="B174" s="6" t="s">
        <v>93</v>
      </c>
      <c r="C174" s="76">
        <v>173</v>
      </c>
      <c r="D174" s="80" t="s">
        <v>589</v>
      </c>
      <c r="E174" s="6" t="s">
        <v>2136</v>
      </c>
      <c r="F174" s="6" t="str">
        <f t="shared" si="7"/>
        <v>BrokerFG-V-151-V1E25-M46</v>
      </c>
      <c r="G174" s="95" t="s">
        <v>635</v>
      </c>
      <c r="H174" s="95" t="s">
        <v>636</v>
      </c>
      <c r="I174" s="6" t="s">
        <v>584</v>
      </c>
      <c r="J174" s="92">
        <v>46027</v>
      </c>
      <c r="K174" s="95" t="s">
        <v>1110</v>
      </c>
      <c r="L174" s="80" t="s">
        <v>116</v>
      </c>
      <c r="M174" s="80" t="s">
        <v>1100</v>
      </c>
      <c r="N174" s="80" t="s">
        <v>1085</v>
      </c>
      <c r="O174" s="71">
        <v>0</v>
      </c>
      <c r="P174" s="71">
        <v>0</v>
      </c>
      <c r="Q174" s="79">
        <v>1281.24</v>
      </c>
      <c r="R174" s="79">
        <v>205.01</v>
      </c>
      <c r="S174" s="71">
        <v>0</v>
      </c>
      <c r="T174" s="79">
        <v>1486.25</v>
      </c>
      <c r="U174" s="80" t="s">
        <v>24</v>
      </c>
      <c r="V174" s="84">
        <f t="shared" si="10"/>
        <v>84.450821069378947</v>
      </c>
      <c r="W174" s="78">
        <v>46001</v>
      </c>
      <c r="X174" s="80" t="s">
        <v>122</v>
      </c>
      <c r="Y174" s="80" t="s">
        <v>537</v>
      </c>
      <c r="Z174" s="80" t="s">
        <v>121</v>
      </c>
      <c r="AA174" s="80" t="s">
        <v>1111</v>
      </c>
      <c r="AB174" s="76" t="s">
        <v>1106</v>
      </c>
      <c r="AC174" s="76" t="s">
        <v>541</v>
      </c>
      <c r="AD174" s="76" t="s">
        <v>195</v>
      </c>
      <c r="AE174" s="76" t="s">
        <v>547</v>
      </c>
      <c r="AF174" s="76" t="s">
        <v>96</v>
      </c>
      <c r="AG174" s="82"/>
      <c r="AH174" s="60"/>
      <c r="AI174" s="75" t="s">
        <v>586</v>
      </c>
      <c r="AJ174" s="6" t="s">
        <v>103</v>
      </c>
      <c r="AK174" s="81">
        <v>0</v>
      </c>
      <c r="AL174" s="205" t="s">
        <v>103</v>
      </c>
      <c r="AM174" s="169"/>
      <c r="AN174" s="6"/>
      <c r="AO174" s="120"/>
    </row>
    <row r="175" spans="1:41">
      <c r="A175" s="75" t="s">
        <v>586</v>
      </c>
      <c r="B175" s="6" t="s">
        <v>93</v>
      </c>
      <c r="C175" s="76">
        <v>174</v>
      </c>
      <c r="D175" s="80" t="s">
        <v>589</v>
      </c>
      <c r="E175" s="6" t="s">
        <v>2136</v>
      </c>
      <c r="F175" s="6" t="str">
        <f t="shared" si="7"/>
        <v>BrokerRM-V-314-V1I25-M46</v>
      </c>
      <c r="G175" s="95" t="s">
        <v>637</v>
      </c>
      <c r="H175" s="95" t="s">
        <v>638</v>
      </c>
      <c r="I175" s="6" t="s">
        <v>584</v>
      </c>
      <c r="J175" s="92">
        <v>46027</v>
      </c>
      <c r="K175" s="95" t="s">
        <v>1112</v>
      </c>
      <c r="L175" s="80" t="s">
        <v>116</v>
      </c>
      <c r="M175" s="80" t="s">
        <v>1084</v>
      </c>
      <c r="N175" s="80" t="s">
        <v>1085</v>
      </c>
      <c r="O175" s="71">
        <v>0</v>
      </c>
      <c r="P175" s="71">
        <v>0</v>
      </c>
      <c r="Q175" s="79">
        <v>1281.24</v>
      </c>
      <c r="R175" s="79">
        <v>205.01</v>
      </c>
      <c r="S175" s="71">
        <v>0</v>
      </c>
      <c r="T175" s="79">
        <v>1486.25</v>
      </c>
      <c r="U175" s="80" t="s">
        <v>24</v>
      </c>
      <c r="V175" s="84">
        <f t="shared" si="10"/>
        <v>84.450821069378947</v>
      </c>
      <c r="W175" s="78">
        <v>46002</v>
      </c>
      <c r="X175" s="80" t="s">
        <v>1113</v>
      </c>
      <c r="Y175" s="80" t="s">
        <v>121</v>
      </c>
      <c r="Z175" s="80" t="s">
        <v>537</v>
      </c>
      <c r="AA175" s="80" t="s">
        <v>122</v>
      </c>
      <c r="AB175" s="76" t="s">
        <v>1106</v>
      </c>
      <c r="AC175" s="76" t="s">
        <v>540</v>
      </c>
      <c r="AD175" s="76" t="s">
        <v>173</v>
      </c>
      <c r="AE175" s="76" t="s">
        <v>548</v>
      </c>
      <c r="AF175" s="76" t="s">
        <v>96</v>
      </c>
      <c r="AG175" s="82"/>
      <c r="AH175" s="60"/>
      <c r="AI175" s="75" t="s">
        <v>586</v>
      </c>
      <c r="AJ175" s="6" t="s">
        <v>103</v>
      </c>
      <c r="AK175" s="81">
        <v>0</v>
      </c>
      <c r="AL175" s="205" t="s">
        <v>103</v>
      </c>
      <c r="AM175" s="169"/>
      <c r="AN175" s="6"/>
      <c r="AO175" s="120"/>
    </row>
    <row r="176" spans="1:41">
      <c r="A176" s="75" t="s">
        <v>586</v>
      </c>
      <c r="B176" s="6" t="s">
        <v>93</v>
      </c>
      <c r="C176" s="76">
        <v>175</v>
      </c>
      <c r="D176" s="80" t="s">
        <v>589</v>
      </c>
      <c r="E176" s="6" t="s">
        <v>2136</v>
      </c>
      <c r="F176" s="6" t="str">
        <f t="shared" si="7"/>
        <v>BrokerRM-V-315-V1I25-M01</v>
      </c>
      <c r="G176" s="95" t="s">
        <v>639</v>
      </c>
      <c r="H176" s="95" t="s">
        <v>640</v>
      </c>
      <c r="I176" s="6" t="s">
        <v>584</v>
      </c>
      <c r="J176" s="92">
        <v>46027</v>
      </c>
      <c r="K176" s="95" t="s">
        <v>1114</v>
      </c>
      <c r="L176" s="80" t="s">
        <v>116</v>
      </c>
      <c r="M176" s="80" t="s">
        <v>1084</v>
      </c>
      <c r="N176" s="80" t="s">
        <v>1085</v>
      </c>
      <c r="O176" s="71">
        <v>0</v>
      </c>
      <c r="P176" s="71">
        <v>0</v>
      </c>
      <c r="Q176" s="79">
        <v>1201.75</v>
      </c>
      <c r="R176" s="79">
        <v>192.29</v>
      </c>
      <c r="S176" s="71">
        <v>0</v>
      </c>
      <c r="T176" s="79">
        <v>1394.04</v>
      </c>
      <c r="U176" s="80" t="s">
        <v>24</v>
      </c>
      <c r="V176" s="84">
        <f t="shared" si="10"/>
        <v>79.21131882493323</v>
      </c>
      <c r="W176" s="78">
        <v>46002</v>
      </c>
      <c r="X176" s="80" t="s">
        <v>1115</v>
      </c>
      <c r="Y176" s="80" t="s">
        <v>121</v>
      </c>
      <c r="Z176" s="80" t="s">
        <v>537</v>
      </c>
      <c r="AA176" s="80" t="s">
        <v>122</v>
      </c>
      <c r="AB176" s="76" t="s">
        <v>542</v>
      </c>
      <c r="AC176" s="76" t="s">
        <v>540</v>
      </c>
      <c r="AD176" s="76" t="s">
        <v>173</v>
      </c>
      <c r="AE176" s="76" t="s">
        <v>548</v>
      </c>
      <c r="AF176" s="76" t="s">
        <v>96</v>
      </c>
      <c r="AG176" s="82"/>
      <c r="AH176" s="60"/>
      <c r="AI176" s="75" t="s">
        <v>586</v>
      </c>
      <c r="AJ176" s="6" t="s">
        <v>103</v>
      </c>
      <c r="AK176" s="81">
        <v>0</v>
      </c>
      <c r="AL176" s="205" t="s">
        <v>103</v>
      </c>
      <c r="AM176" s="169"/>
      <c r="AN176" s="6"/>
      <c r="AO176" s="120"/>
    </row>
    <row r="177" spans="1:41">
      <c r="A177" s="75" t="s">
        <v>586</v>
      </c>
      <c r="B177" s="6" t="s">
        <v>93</v>
      </c>
      <c r="C177" s="76">
        <v>176</v>
      </c>
      <c r="D177" s="80" t="s">
        <v>589</v>
      </c>
      <c r="E177" s="6" t="s">
        <v>2136</v>
      </c>
      <c r="F177" s="6" t="str">
        <f t="shared" si="7"/>
        <v>BrokerFG-V-159-V1E25-M23</v>
      </c>
      <c r="G177" s="95" t="s">
        <v>641</v>
      </c>
      <c r="H177" s="95" t="s">
        <v>642</v>
      </c>
      <c r="I177" s="6" t="s">
        <v>584</v>
      </c>
      <c r="J177" s="92">
        <v>46027</v>
      </c>
      <c r="K177" s="95" t="s">
        <v>1116</v>
      </c>
      <c r="L177" s="80" t="s">
        <v>116</v>
      </c>
      <c r="M177" s="80" t="s">
        <v>1100</v>
      </c>
      <c r="N177" s="80" t="s">
        <v>1085</v>
      </c>
      <c r="O177" s="71">
        <v>0</v>
      </c>
      <c r="P177" s="71">
        <v>0</v>
      </c>
      <c r="Q177" s="79">
        <v>1996.65</v>
      </c>
      <c r="R177" s="79">
        <v>319.47000000000003</v>
      </c>
      <c r="S177" s="71">
        <v>0</v>
      </c>
      <c r="T177" s="79">
        <v>2316.12</v>
      </c>
      <c r="U177" s="80" t="s">
        <v>24</v>
      </c>
      <c r="V177" s="84">
        <f t="shared" si="10"/>
        <v>131.60520484118416</v>
      </c>
      <c r="W177" s="78">
        <v>46008</v>
      </c>
      <c r="X177" s="80" t="s">
        <v>122</v>
      </c>
      <c r="Y177" s="80" t="s">
        <v>537</v>
      </c>
      <c r="Z177" s="80" t="s">
        <v>121</v>
      </c>
      <c r="AA177" s="80" t="s">
        <v>1117</v>
      </c>
      <c r="AB177" s="76" t="s">
        <v>1118</v>
      </c>
      <c r="AC177" s="76" t="s">
        <v>541</v>
      </c>
      <c r="AD177" s="76" t="s">
        <v>195</v>
      </c>
      <c r="AE177" s="76" t="s">
        <v>547</v>
      </c>
      <c r="AF177" s="76" t="s">
        <v>96</v>
      </c>
      <c r="AG177" s="82"/>
      <c r="AH177" s="60"/>
      <c r="AI177" s="75" t="s">
        <v>586</v>
      </c>
      <c r="AJ177" s="6" t="s">
        <v>103</v>
      </c>
      <c r="AK177" s="81">
        <v>0</v>
      </c>
      <c r="AL177" s="205" t="s">
        <v>103</v>
      </c>
      <c r="AM177" s="169"/>
      <c r="AN177" s="6"/>
      <c r="AO177" s="120"/>
    </row>
    <row r="178" spans="1:41">
      <c r="A178" s="75" t="s">
        <v>586</v>
      </c>
      <c r="B178" s="6" t="s">
        <v>93</v>
      </c>
      <c r="C178" s="76">
        <v>177</v>
      </c>
      <c r="D178" s="80" t="s">
        <v>589</v>
      </c>
      <c r="E178" s="6" t="s">
        <v>2136</v>
      </c>
      <c r="F178" s="6" t="str">
        <f t="shared" si="7"/>
        <v>BrokerFG-V-155-V1E25-M01</v>
      </c>
      <c r="G178" s="95" t="s">
        <v>643</v>
      </c>
      <c r="H178" s="95" t="s">
        <v>644</v>
      </c>
      <c r="I178" s="6" t="s">
        <v>584</v>
      </c>
      <c r="J178" s="92">
        <v>46027</v>
      </c>
      <c r="K178" s="95" t="s">
        <v>1119</v>
      </c>
      <c r="L178" s="80" t="s">
        <v>116</v>
      </c>
      <c r="M178" s="80" t="s">
        <v>1100</v>
      </c>
      <c r="N178" s="80" t="s">
        <v>1085</v>
      </c>
      <c r="O178" s="71">
        <v>0</v>
      </c>
      <c r="P178" s="71">
        <v>0</v>
      </c>
      <c r="Q178" s="79">
        <v>1281.24</v>
      </c>
      <c r="R178" s="79">
        <v>205.01</v>
      </c>
      <c r="S178" s="71">
        <v>0</v>
      </c>
      <c r="T178" s="79">
        <v>1486.25</v>
      </c>
      <c r="U178" s="80" t="s">
        <v>24</v>
      </c>
      <c r="V178" s="84">
        <f t="shared" si="10"/>
        <v>84.450821069378947</v>
      </c>
      <c r="W178" s="78">
        <v>46013</v>
      </c>
      <c r="X178" s="80" t="s">
        <v>122</v>
      </c>
      <c r="Y178" s="80" t="s">
        <v>537</v>
      </c>
      <c r="Z178" s="80" t="s">
        <v>121</v>
      </c>
      <c r="AA178" s="80" t="s">
        <v>1101</v>
      </c>
      <c r="AB178" s="76" t="s">
        <v>542</v>
      </c>
      <c r="AC178" s="76" t="s">
        <v>541</v>
      </c>
      <c r="AD178" s="76" t="s">
        <v>195</v>
      </c>
      <c r="AE178" s="76" t="s">
        <v>547</v>
      </c>
      <c r="AF178" s="76" t="s">
        <v>96</v>
      </c>
      <c r="AG178" s="82"/>
      <c r="AH178" s="60"/>
      <c r="AI178" s="75" t="s">
        <v>586</v>
      </c>
      <c r="AJ178" s="6" t="s">
        <v>103</v>
      </c>
      <c r="AK178" s="81">
        <v>0</v>
      </c>
      <c r="AL178" s="205" t="s">
        <v>103</v>
      </c>
      <c r="AM178" s="169"/>
      <c r="AN178" s="6"/>
      <c r="AO178" s="120"/>
    </row>
    <row r="179" spans="1:41">
      <c r="A179" s="75" t="s">
        <v>586</v>
      </c>
      <c r="B179" s="6" t="s">
        <v>93</v>
      </c>
      <c r="C179" s="76">
        <v>178</v>
      </c>
      <c r="D179" s="80" t="s">
        <v>589</v>
      </c>
      <c r="E179" s="6" t="s">
        <v>2136</v>
      </c>
      <c r="F179" s="6" t="str">
        <f t="shared" si="7"/>
        <v>BrokerFG-V-161-V1E25-M19</v>
      </c>
      <c r="G179" s="95" t="s">
        <v>645</v>
      </c>
      <c r="H179" s="95" t="s">
        <v>646</v>
      </c>
      <c r="I179" s="6" t="s">
        <v>584</v>
      </c>
      <c r="J179" s="92">
        <v>46027</v>
      </c>
      <c r="K179" s="95" t="s">
        <v>1120</v>
      </c>
      <c r="L179" s="80" t="s">
        <v>116</v>
      </c>
      <c r="M179" s="80" t="s">
        <v>1100</v>
      </c>
      <c r="N179" s="80" t="s">
        <v>1085</v>
      </c>
      <c r="O179" s="71">
        <v>0</v>
      </c>
      <c r="P179" s="71">
        <v>0</v>
      </c>
      <c r="Q179" s="79">
        <v>1360.73</v>
      </c>
      <c r="R179" s="79">
        <v>217.72</v>
      </c>
      <c r="S179" s="71">
        <v>0</v>
      </c>
      <c r="T179" s="79">
        <v>1578.45</v>
      </c>
      <c r="U179" s="80" t="s">
        <v>24</v>
      </c>
      <c r="V179" s="84">
        <f t="shared" si="10"/>
        <v>89.68975509972158</v>
      </c>
      <c r="W179" s="78">
        <v>46013</v>
      </c>
      <c r="X179" s="80" t="s">
        <v>122</v>
      </c>
      <c r="Y179" s="80" t="s">
        <v>537</v>
      </c>
      <c r="Z179" s="80" t="s">
        <v>121</v>
      </c>
      <c r="AA179" s="80" t="s">
        <v>1121</v>
      </c>
      <c r="AB179" s="76" t="s">
        <v>539</v>
      </c>
      <c r="AC179" s="76" t="s">
        <v>541</v>
      </c>
      <c r="AD179" s="76" t="s">
        <v>195</v>
      </c>
      <c r="AE179" s="76" t="s">
        <v>547</v>
      </c>
      <c r="AF179" s="76" t="s">
        <v>96</v>
      </c>
      <c r="AG179" s="82"/>
      <c r="AH179" s="60"/>
      <c r="AI179" s="75" t="s">
        <v>586</v>
      </c>
      <c r="AJ179" s="6" t="s">
        <v>103</v>
      </c>
      <c r="AK179" s="81">
        <v>0</v>
      </c>
      <c r="AL179" s="205" t="s">
        <v>103</v>
      </c>
      <c r="AM179" s="169"/>
      <c r="AN179" s="6"/>
      <c r="AO179" s="120"/>
    </row>
    <row r="180" spans="1:41">
      <c r="A180" s="75" t="s">
        <v>586</v>
      </c>
      <c r="B180" s="6" t="s">
        <v>93</v>
      </c>
      <c r="C180" s="76">
        <v>179</v>
      </c>
      <c r="D180" s="80" t="s">
        <v>589</v>
      </c>
      <c r="E180" s="6" t="s">
        <v>2136</v>
      </c>
      <c r="F180" s="6" t="str">
        <f t="shared" si="7"/>
        <v>BrokerFG-V-017-V1E26-M45</v>
      </c>
      <c r="G180" s="95" t="s">
        <v>647</v>
      </c>
      <c r="H180" s="95" t="s">
        <v>648</v>
      </c>
      <c r="I180" s="6" t="s">
        <v>584</v>
      </c>
      <c r="J180" s="92">
        <v>46027</v>
      </c>
      <c r="K180" s="95" t="s">
        <v>1122</v>
      </c>
      <c r="L180" s="80" t="s">
        <v>116</v>
      </c>
      <c r="M180" s="80" t="s">
        <v>1100</v>
      </c>
      <c r="N180" s="80" t="s">
        <v>1085</v>
      </c>
      <c r="O180" s="71">
        <v>0</v>
      </c>
      <c r="P180" s="71">
        <v>0</v>
      </c>
      <c r="Q180" s="79">
        <v>1122.26</v>
      </c>
      <c r="R180" s="79">
        <v>179.57</v>
      </c>
      <c r="S180" s="71">
        <v>0</v>
      </c>
      <c r="T180" s="79">
        <v>1301.83</v>
      </c>
      <c r="U180" s="80" t="s">
        <v>24</v>
      </c>
      <c r="V180" s="84">
        <f t="shared" si="10"/>
        <v>73.971816580487527</v>
      </c>
      <c r="W180" s="78">
        <v>46017</v>
      </c>
      <c r="X180" s="80" t="s">
        <v>122</v>
      </c>
      <c r="Y180" s="80" t="s">
        <v>537</v>
      </c>
      <c r="Z180" s="80" t="s">
        <v>121</v>
      </c>
      <c r="AA180" s="80" t="s">
        <v>1123</v>
      </c>
      <c r="AB180" s="76" t="s">
        <v>1098</v>
      </c>
      <c r="AC180" s="76" t="s">
        <v>541</v>
      </c>
      <c r="AD180" s="76" t="s">
        <v>195</v>
      </c>
      <c r="AE180" s="76" t="s">
        <v>547</v>
      </c>
      <c r="AF180" s="76" t="s">
        <v>96</v>
      </c>
      <c r="AG180" s="82"/>
      <c r="AH180" s="60"/>
      <c r="AI180" s="75" t="s">
        <v>586</v>
      </c>
      <c r="AJ180" s="6" t="s">
        <v>103</v>
      </c>
      <c r="AK180" s="81">
        <v>0</v>
      </c>
      <c r="AL180" s="205" t="s">
        <v>103</v>
      </c>
      <c r="AM180" s="169"/>
      <c r="AN180" s="6"/>
      <c r="AO180" s="120"/>
    </row>
    <row r="181" spans="1:41">
      <c r="A181" s="75" t="s">
        <v>586</v>
      </c>
      <c r="B181" s="6" t="s">
        <v>93</v>
      </c>
      <c r="C181" s="76">
        <v>180</v>
      </c>
      <c r="D181" s="80" t="s">
        <v>589</v>
      </c>
      <c r="E181" s="6" t="s">
        <v>2136</v>
      </c>
      <c r="F181" s="6" t="str">
        <f t="shared" si="7"/>
        <v>BrokerFG-V-145-V1E25-M19</v>
      </c>
      <c r="G181" s="95" t="s">
        <v>649</v>
      </c>
      <c r="H181" s="95" t="s">
        <v>650</v>
      </c>
      <c r="I181" s="6" t="s">
        <v>584</v>
      </c>
      <c r="J181" s="92">
        <v>46030</v>
      </c>
      <c r="K181" s="95" t="s">
        <v>1124</v>
      </c>
      <c r="L181" s="80" t="s">
        <v>116</v>
      </c>
      <c r="M181" s="80" t="s">
        <v>1100</v>
      </c>
      <c r="N181" s="80" t="s">
        <v>1085</v>
      </c>
      <c r="O181" s="71">
        <v>0</v>
      </c>
      <c r="P181" s="71">
        <v>0</v>
      </c>
      <c r="Q181" s="79">
        <v>6517.23</v>
      </c>
      <c r="R181" s="79">
        <v>1042.76</v>
      </c>
      <c r="S181" s="71">
        <v>0</v>
      </c>
      <c r="T181" s="79">
        <v>7559.99</v>
      </c>
      <c r="U181" s="80" t="s">
        <v>24</v>
      </c>
      <c r="V181" s="84">
        <f t="shared" si="10"/>
        <v>429.56929370986984</v>
      </c>
      <c r="W181" s="78">
        <v>45938</v>
      </c>
      <c r="X181" s="80" t="s">
        <v>122</v>
      </c>
      <c r="Y181" s="80" t="s">
        <v>537</v>
      </c>
      <c r="Z181" s="80" t="s">
        <v>121</v>
      </c>
      <c r="AA181" s="80" t="s">
        <v>1125</v>
      </c>
      <c r="AB181" s="76" t="s">
        <v>539</v>
      </c>
      <c r="AC181" s="76" t="s">
        <v>541</v>
      </c>
      <c r="AD181" s="76" t="s">
        <v>195</v>
      </c>
      <c r="AE181" s="76" t="s">
        <v>547</v>
      </c>
      <c r="AF181" s="76" t="s">
        <v>96</v>
      </c>
      <c r="AG181" s="82"/>
      <c r="AH181" s="60"/>
      <c r="AI181" s="75" t="s">
        <v>586</v>
      </c>
      <c r="AJ181" s="6" t="s">
        <v>103</v>
      </c>
      <c r="AK181" s="81">
        <v>0</v>
      </c>
      <c r="AL181" s="205" t="s">
        <v>103</v>
      </c>
      <c r="AM181" s="169"/>
      <c r="AN181" s="6"/>
      <c r="AO181" s="120"/>
    </row>
    <row r="182" spans="1:41">
      <c r="A182" s="75" t="s">
        <v>586</v>
      </c>
      <c r="B182" s="6" t="s">
        <v>93</v>
      </c>
      <c r="C182" s="76">
        <v>181</v>
      </c>
      <c r="D182" s="80" t="s">
        <v>589</v>
      </c>
      <c r="E182" s="6" t="s">
        <v>2136</v>
      </c>
      <c r="F182" s="6" t="str">
        <f t="shared" si="7"/>
        <v>BrokerFG-V-170-V1E25-M19</v>
      </c>
      <c r="G182" s="95" t="s">
        <v>651</v>
      </c>
      <c r="H182" s="95" t="s">
        <v>652</v>
      </c>
      <c r="I182" s="6" t="s">
        <v>584</v>
      </c>
      <c r="J182" s="92">
        <v>46031</v>
      </c>
      <c r="K182" s="95" t="s">
        <v>1126</v>
      </c>
      <c r="L182" s="80" t="s">
        <v>116</v>
      </c>
      <c r="M182" s="80" t="s">
        <v>1100</v>
      </c>
      <c r="N182" s="80" t="s">
        <v>1085</v>
      </c>
      <c r="O182" s="71">
        <v>0</v>
      </c>
      <c r="P182" s="71">
        <v>0</v>
      </c>
      <c r="Q182" s="79">
        <v>4222.37</v>
      </c>
      <c r="R182" s="79">
        <v>675.59</v>
      </c>
      <c r="S182" s="71">
        <v>0</v>
      </c>
      <c r="T182" s="79">
        <v>4897.96</v>
      </c>
      <c r="U182" s="80" t="s">
        <v>24</v>
      </c>
      <c r="V182" s="84">
        <f t="shared" si="10"/>
        <v>278.30899482925167</v>
      </c>
      <c r="W182" s="78">
        <v>46029</v>
      </c>
      <c r="X182" s="80" t="s">
        <v>122</v>
      </c>
      <c r="Y182" s="80" t="s">
        <v>537</v>
      </c>
      <c r="Z182" s="80" t="s">
        <v>121</v>
      </c>
      <c r="AA182" s="80" t="s">
        <v>1125</v>
      </c>
      <c r="AB182" s="76" t="s">
        <v>539</v>
      </c>
      <c r="AC182" s="76" t="s">
        <v>541</v>
      </c>
      <c r="AD182" s="76" t="s">
        <v>195</v>
      </c>
      <c r="AE182" s="76" t="s">
        <v>547</v>
      </c>
      <c r="AF182" s="76" t="s">
        <v>96</v>
      </c>
      <c r="AG182" s="82"/>
      <c r="AH182" s="60"/>
      <c r="AI182" s="75" t="s">
        <v>586</v>
      </c>
      <c r="AJ182" s="6" t="s">
        <v>103</v>
      </c>
      <c r="AK182" s="81">
        <v>0</v>
      </c>
      <c r="AL182" s="205" t="s">
        <v>103</v>
      </c>
      <c r="AM182" s="169"/>
      <c r="AN182" s="6"/>
      <c r="AO182" s="120"/>
    </row>
    <row r="183" spans="1:41">
      <c r="A183" s="75" t="s">
        <v>586</v>
      </c>
      <c r="B183" s="6" t="s">
        <v>93</v>
      </c>
      <c r="C183" s="76">
        <v>182</v>
      </c>
      <c r="D183" s="80" t="s">
        <v>589</v>
      </c>
      <c r="E183" s="6" t="s">
        <v>2136</v>
      </c>
      <c r="F183" s="6" t="str">
        <f t="shared" si="7"/>
        <v>BrokerVA-V-067-F4I25</v>
      </c>
      <c r="G183" s="95" t="s">
        <v>653</v>
      </c>
      <c r="H183" s="95" t="s">
        <v>654</v>
      </c>
      <c r="I183" s="6" t="s">
        <v>584</v>
      </c>
      <c r="J183" s="92">
        <v>46031</v>
      </c>
      <c r="K183" s="95" t="s">
        <v>1127</v>
      </c>
      <c r="L183" s="80" t="s">
        <v>116</v>
      </c>
      <c r="M183" s="80" t="s">
        <v>1084</v>
      </c>
      <c r="N183" s="80" t="s">
        <v>1128</v>
      </c>
      <c r="O183" s="71">
        <v>0</v>
      </c>
      <c r="P183" s="71">
        <v>0</v>
      </c>
      <c r="Q183" s="79">
        <v>1235.8399999999999</v>
      </c>
      <c r="R183" s="79">
        <v>197.74</v>
      </c>
      <c r="S183" s="71">
        <v>0</v>
      </c>
      <c r="T183" s="79">
        <v>1433.58</v>
      </c>
      <c r="U183" s="80" t="s">
        <v>24</v>
      </c>
      <c r="V183" s="84">
        <f t="shared" si="10"/>
        <v>81.45803738848798</v>
      </c>
      <c r="W183" s="78">
        <v>46031</v>
      </c>
      <c r="X183" s="80" t="s">
        <v>1129</v>
      </c>
      <c r="Y183" s="80" t="s">
        <v>121</v>
      </c>
      <c r="Z183" s="80" t="s">
        <v>537</v>
      </c>
      <c r="AA183" s="80" t="s">
        <v>1130</v>
      </c>
      <c r="AB183" s="76" t="s">
        <v>539</v>
      </c>
      <c r="AC183" s="76" t="s">
        <v>540</v>
      </c>
      <c r="AD183" s="76" t="s">
        <v>173</v>
      </c>
      <c r="AE183" s="76" t="s">
        <v>548</v>
      </c>
      <c r="AF183" s="76" t="s">
        <v>96</v>
      </c>
      <c r="AG183" s="82"/>
      <c r="AH183" s="60"/>
      <c r="AI183" s="75" t="s">
        <v>586</v>
      </c>
      <c r="AJ183" s="6" t="s">
        <v>103</v>
      </c>
      <c r="AK183" s="81">
        <v>0</v>
      </c>
      <c r="AL183" s="205" t="s">
        <v>103</v>
      </c>
      <c r="AM183" s="169"/>
      <c r="AN183" s="6"/>
      <c r="AO183" s="120"/>
    </row>
    <row r="184" spans="1:41">
      <c r="A184" s="75" t="s">
        <v>586</v>
      </c>
      <c r="B184" s="6" t="s">
        <v>93</v>
      </c>
      <c r="C184" s="76">
        <v>183</v>
      </c>
      <c r="D184" s="80" t="s">
        <v>589</v>
      </c>
      <c r="E184" s="6" t="s">
        <v>2136</v>
      </c>
      <c r="F184" s="6" t="str">
        <f t="shared" si="7"/>
        <v>BrokerVA-V-068-F4I25</v>
      </c>
      <c r="G184" s="95" t="s">
        <v>655</v>
      </c>
      <c r="H184" s="95" t="s">
        <v>656</v>
      </c>
      <c r="I184" s="6" t="s">
        <v>584</v>
      </c>
      <c r="J184" s="92">
        <v>46031</v>
      </c>
      <c r="K184" s="95" t="s">
        <v>1131</v>
      </c>
      <c r="L184" s="80" t="s">
        <v>116</v>
      </c>
      <c r="M184" s="80" t="s">
        <v>1084</v>
      </c>
      <c r="N184" s="80" t="s">
        <v>1128</v>
      </c>
      <c r="O184" s="71">
        <v>0</v>
      </c>
      <c r="P184" s="71">
        <v>0</v>
      </c>
      <c r="Q184" s="79">
        <v>1235.8399999999999</v>
      </c>
      <c r="R184" s="79">
        <v>197.74</v>
      </c>
      <c r="S184" s="71">
        <v>0</v>
      </c>
      <c r="T184" s="79">
        <v>1433.58</v>
      </c>
      <c r="U184" s="80" t="s">
        <v>24</v>
      </c>
      <c r="V184" s="84">
        <f t="shared" si="10"/>
        <v>81.45803738848798</v>
      </c>
      <c r="W184" s="78">
        <v>46031</v>
      </c>
      <c r="X184" s="80" t="s">
        <v>1129</v>
      </c>
      <c r="Y184" s="80" t="s">
        <v>121</v>
      </c>
      <c r="Z184" s="80" t="s">
        <v>537</v>
      </c>
      <c r="AA184" s="80" t="s">
        <v>1130</v>
      </c>
      <c r="AB184" s="76" t="s">
        <v>539</v>
      </c>
      <c r="AC184" s="76" t="s">
        <v>540</v>
      </c>
      <c r="AD184" s="76" t="s">
        <v>173</v>
      </c>
      <c r="AE184" s="76" t="s">
        <v>548</v>
      </c>
      <c r="AF184" s="76" t="s">
        <v>96</v>
      </c>
      <c r="AG184" s="82"/>
      <c r="AH184" s="60"/>
      <c r="AI184" s="75" t="s">
        <v>586</v>
      </c>
      <c r="AJ184" s="6" t="s">
        <v>103</v>
      </c>
      <c r="AK184" s="81">
        <v>0</v>
      </c>
      <c r="AL184" s="205" t="s">
        <v>103</v>
      </c>
      <c r="AM184" s="169"/>
      <c r="AN184" s="6"/>
      <c r="AO184" s="120"/>
    </row>
    <row r="185" spans="1:41">
      <c r="A185" s="75" t="s">
        <v>586</v>
      </c>
      <c r="B185" s="6" t="s">
        <v>93</v>
      </c>
      <c r="C185" s="76">
        <v>184</v>
      </c>
      <c r="D185" s="80" t="s">
        <v>590</v>
      </c>
      <c r="E185" s="6" t="s">
        <v>2135</v>
      </c>
      <c r="F185" s="6" t="str">
        <f t="shared" si="7"/>
        <v>FreightRM-V-331-V1I25-M19.4</v>
      </c>
      <c r="G185" s="95" t="s">
        <v>657</v>
      </c>
      <c r="H185" s="95" t="s">
        <v>658</v>
      </c>
      <c r="I185" s="6" t="s">
        <v>584</v>
      </c>
      <c r="J185" s="92">
        <v>46031</v>
      </c>
      <c r="K185" s="95" t="s">
        <v>1132</v>
      </c>
      <c r="L185" s="80">
        <v>5641</v>
      </c>
      <c r="M185" s="80" t="s">
        <v>1133</v>
      </c>
      <c r="N185" s="80" t="s">
        <v>1134</v>
      </c>
      <c r="O185" s="71">
        <v>0</v>
      </c>
      <c r="P185" s="71">
        <v>0</v>
      </c>
      <c r="Q185" s="79">
        <v>9650</v>
      </c>
      <c r="R185" s="79">
        <v>1544</v>
      </c>
      <c r="S185" s="71">
        <v>386</v>
      </c>
      <c r="T185" s="79">
        <v>10808</v>
      </c>
      <c r="U185" s="80" t="s">
        <v>24</v>
      </c>
      <c r="V185" s="84">
        <f t="shared" si="10"/>
        <v>614.12580260242055</v>
      </c>
      <c r="W185" s="78">
        <v>46033</v>
      </c>
      <c r="X185" s="80" t="s">
        <v>1135</v>
      </c>
      <c r="Y185" s="80" t="s">
        <v>1136</v>
      </c>
      <c r="Z185" s="80" t="s">
        <v>1137</v>
      </c>
      <c r="AA185" s="80" t="s">
        <v>121</v>
      </c>
      <c r="AB185" s="76" t="s">
        <v>539</v>
      </c>
      <c r="AC185" s="76" t="s">
        <v>540</v>
      </c>
      <c r="AD185" s="76" t="s">
        <v>173</v>
      </c>
      <c r="AE185" s="76" t="s">
        <v>548</v>
      </c>
      <c r="AF185" s="76" t="s">
        <v>96</v>
      </c>
      <c r="AG185" s="82"/>
      <c r="AH185" s="60"/>
      <c r="AI185" s="75" t="s">
        <v>586</v>
      </c>
      <c r="AJ185" s="6" t="s">
        <v>103</v>
      </c>
      <c r="AK185" s="81">
        <v>0</v>
      </c>
      <c r="AL185" s="205" t="s">
        <v>103</v>
      </c>
      <c r="AM185" s="169"/>
      <c r="AN185" s="6"/>
      <c r="AO185" s="120"/>
    </row>
    <row r="186" spans="1:41">
      <c r="A186" s="75" t="s">
        <v>586</v>
      </c>
      <c r="B186" s="6" t="s">
        <v>93</v>
      </c>
      <c r="C186" s="76">
        <v>185</v>
      </c>
      <c r="D186" s="80" t="s">
        <v>590</v>
      </c>
      <c r="E186" s="6" t="s">
        <v>2135</v>
      </c>
      <c r="F186" s="6" t="str">
        <f t="shared" si="7"/>
        <v>FreightRM-V-356-V1I25-M19.1</v>
      </c>
      <c r="G186" s="95" t="s">
        <v>659</v>
      </c>
      <c r="H186" s="95" t="s">
        <v>660</v>
      </c>
      <c r="I186" s="6" t="s">
        <v>584</v>
      </c>
      <c r="J186" s="92">
        <v>46031</v>
      </c>
      <c r="K186" s="95" t="s">
        <v>1138</v>
      </c>
      <c r="L186" s="80">
        <v>5652</v>
      </c>
      <c r="M186" s="80" t="s">
        <v>1133</v>
      </c>
      <c r="N186" s="80" t="s">
        <v>1139</v>
      </c>
      <c r="O186" s="71">
        <v>0</v>
      </c>
      <c r="P186" s="71">
        <v>0</v>
      </c>
      <c r="Q186" s="79">
        <v>19000</v>
      </c>
      <c r="R186" s="79">
        <v>3040</v>
      </c>
      <c r="S186" s="71">
        <v>760</v>
      </c>
      <c r="T186" s="79">
        <v>21280</v>
      </c>
      <c r="U186" s="80" t="s">
        <v>24</v>
      </c>
      <c r="V186" s="84">
        <f t="shared" si="10"/>
        <v>1209.1596113415535</v>
      </c>
      <c r="W186" s="78">
        <v>46033</v>
      </c>
      <c r="X186" s="80" t="s">
        <v>1140</v>
      </c>
      <c r="Y186" s="80" t="s">
        <v>1141</v>
      </c>
      <c r="Z186" s="80" t="s">
        <v>1137</v>
      </c>
      <c r="AA186" s="80" t="s">
        <v>121</v>
      </c>
      <c r="AB186" s="76" t="s">
        <v>539</v>
      </c>
      <c r="AC186" s="76" t="s">
        <v>540</v>
      </c>
      <c r="AD186" s="76" t="s">
        <v>173</v>
      </c>
      <c r="AE186" s="76" t="s">
        <v>548</v>
      </c>
      <c r="AF186" s="76" t="s">
        <v>96</v>
      </c>
      <c r="AG186" s="82"/>
      <c r="AH186" s="60"/>
      <c r="AI186" s="75" t="s">
        <v>586</v>
      </c>
      <c r="AJ186" s="6" t="s">
        <v>103</v>
      </c>
      <c r="AK186" s="81">
        <v>0</v>
      </c>
      <c r="AL186" s="205" t="s">
        <v>103</v>
      </c>
      <c r="AM186" s="169"/>
      <c r="AN186" s="6"/>
      <c r="AO186" s="120"/>
    </row>
    <row r="187" spans="1:41">
      <c r="A187" s="75" t="s">
        <v>586</v>
      </c>
      <c r="B187" s="6" t="s">
        <v>93</v>
      </c>
      <c r="C187" s="76">
        <v>186</v>
      </c>
      <c r="D187" s="80" t="s">
        <v>590</v>
      </c>
      <c r="E187" s="6" t="s">
        <v>2135</v>
      </c>
      <c r="F187" s="6" t="str">
        <f t="shared" si="7"/>
        <v>FreightFG-V-174-V1E25-M19</v>
      </c>
      <c r="G187" s="95" t="s">
        <v>661</v>
      </c>
      <c r="H187" s="95" t="s">
        <v>662</v>
      </c>
      <c r="I187" s="6" t="s">
        <v>584</v>
      </c>
      <c r="J187" s="92">
        <v>46031</v>
      </c>
      <c r="K187" s="95" t="s">
        <v>1142</v>
      </c>
      <c r="L187" s="80">
        <v>5656</v>
      </c>
      <c r="M187" s="80" t="s">
        <v>1133</v>
      </c>
      <c r="N187" s="80" t="s">
        <v>1134</v>
      </c>
      <c r="O187" s="71">
        <v>0</v>
      </c>
      <c r="P187" s="71">
        <v>0</v>
      </c>
      <c r="Q187" s="79">
        <v>8000</v>
      </c>
      <c r="R187" s="79">
        <v>1280</v>
      </c>
      <c r="S187" s="71">
        <v>320</v>
      </c>
      <c r="T187" s="79">
        <v>8960</v>
      </c>
      <c r="U187" s="80" t="s">
        <v>24</v>
      </c>
      <c r="V187" s="84">
        <f t="shared" si="10"/>
        <v>509.1198363543383</v>
      </c>
      <c r="W187" s="78">
        <v>46033</v>
      </c>
      <c r="X187" s="80" t="s">
        <v>1143</v>
      </c>
      <c r="Y187" s="80" t="s">
        <v>1137</v>
      </c>
      <c r="Z187" s="80" t="s">
        <v>1144</v>
      </c>
      <c r="AA187" s="80" t="s">
        <v>121</v>
      </c>
      <c r="AB187" s="76" t="s">
        <v>539</v>
      </c>
      <c r="AC187" s="76" t="s">
        <v>541</v>
      </c>
      <c r="AD187" s="76" t="s">
        <v>195</v>
      </c>
      <c r="AE187" s="76" t="s">
        <v>547</v>
      </c>
      <c r="AF187" s="76" t="s">
        <v>96</v>
      </c>
      <c r="AG187" s="82"/>
      <c r="AH187" s="60"/>
      <c r="AI187" s="75" t="s">
        <v>586</v>
      </c>
      <c r="AJ187" s="6" t="s">
        <v>103</v>
      </c>
      <c r="AK187" s="81">
        <v>0</v>
      </c>
      <c r="AL187" s="205" t="s">
        <v>103</v>
      </c>
      <c r="AM187" s="169"/>
      <c r="AN187" s="6"/>
      <c r="AO187" s="120"/>
    </row>
    <row r="188" spans="1:41">
      <c r="A188" s="75" t="s">
        <v>586</v>
      </c>
      <c r="B188" s="6" t="s">
        <v>93</v>
      </c>
      <c r="C188" s="76">
        <v>187</v>
      </c>
      <c r="D188" s="80" t="s">
        <v>590</v>
      </c>
      <c r="E188" s="6" t="s">
        <v>2135</v>
      </c>
      <c r="F188" s="6" t="str">
        <f t="shared" si="7"/>
        <v>FreightRM-V-018-V1I26-M01.1</v>
      </c>
      <c r="G188" s="95" t="s">
        <v>663</v>
      </c>
      <c r="H188" s="95" t="s">
        <v>664</v>
      </c>
      <c r="I188" s="6" t="s">
        <v>584</v>
      </c>
      <c r="J188" s="92">
        <v>46031</v>
      </c>
      <c r="K188" s="95" t="s">
        <v>1145</v>
      </c>
      <c r="L188" s="80">
        <v>5905</v>
      </c>
      <c r="M188" s="80" t="s">
        <v>1133</v>
      </c>
      <c r="N188" s="80" t="s">
        <v>1134</v>
      </c>
      <c r="O188" s="71">
        <v>0</v>
      </c>
      <c r="P188" s="71">
        <v>0</v>
      </c>
      <c r="Q188" s="79">
        <v>19000</v>
      </c>
      <c r="R188" s="79">
        <v>3040</v>
      </c>
      <c r="S188" s="71">
        <v>760</v>
      </c>
      <c r="T188" s="79">
        <v>21280</v>
      </c>
      <c r="U188" s="80" t="s">
        <v>1146</v>
      </c>
      <c r="V188" s="84">
        <f t="shared" si="10"/>
        <v>1209.1596113415535</v>
      </c>
      <c r="W188" s="78">
        <v>46033</v>
      </c>
      <c r="X188" s="80" t="s">
        <v>1147</v>
      </c>
      <c r="Y188" s="80" t="s">
        <v>1148</v>
      </c>
      <c r="Z188" s="80" t="s">
        <v>1137</v>
      </c>
      <c r="AA188" s="80" t="s">
        <v>121</v>
      </c>
      <c r="AB188" s="76" t="s">
        <v>542</v>
      </c>
      <c r="AC188" s="76" t="s">
        <v>540</v>
      </c>
      <c r="AD188" s="76" t="s">
        <v>173</v>
      </c>
      <c r="AE188" s="76" t="s">
        <v>548</v>
      </c>
      <c r="AF188" s="76" t="s">
        <v>96</v>
      </c>
      <c r="AG188" s="82"/>
      <c r="AH188" s="60"/>
      <c r="AI188" s="75" t="s">
        <v>586</v>
      </c>
      <c r="AJ188" s="6" t="s">
        <v>103</v>
      </c>
      <c r="AK188" s="81">
        <v>0</v>
      </c>
      <c r="AL188" s="205" t="s">
        <v>103</v>
      </c>
      <c r="AM188" s="169"/>
      <c r="AN188" s="6"/>
      <c r="AO188" s="120"/>
    </row>
    <row r="189" spans="1:41">
      <c r="A189" s="75" t="s">
        <v>586</v>
      </c>
      <c r="B189" s="6" t="s">
        <v>93</v>
      </c>
      <c r="C189" s="76">
        <v>188</v>
      </c>
      <c r="D189" s="80" t="s">
        <v>590</v>
      </c>
      <c r="E189" s="6" t="s">
        <v>2135</v>
      </c>
      <c r="F189" s="6" t="str">
        <f t="shared" si="7"/>
        <v>FreightRM-V-338-V1I25-M19.1</v>
      </c>
      <c r="G189" s="95" t="s">
        <v>665</v>
      </c>
      <c r="H189" s="95" t="s">
        <v>666</v>
      </c>
      <c r="I189" s="6" t="s">
        <v>584</v>
      </c>
      <c r="J189" s="92">
        <v>46031</v>
      </c>
      <c r="K189" s="95" t="s">
        <v>1149</v>
      </c>
      <c r="L189" s="80">
        <v>5647</v>
      </c>
      <c r="M189" s="80" t="s">
        <v>1133</v>
      </c>
      <c r="N189" s="80" t="s">
        <v>1150</v>
      </c>
      <c r="O189" s="71">
        <v>0</v>
      </c>
      <c r="P189" s="71">
        <v>0</v>
      </c>
      <c r="Q189" s="79">
        <v>8650</v>
      </c>
      <c r="R189" s="79">
        <v>1384</v>
      </c>
      <c r="S189" s="71">
        <v>0</v>
      </c>
      <c r="T189" s="79">
        <v>10034</v>
      </c>
      <c r="U189" s="80" t="s">
        <v>1146</v>
      </c>
      <c r="V189" s="84">
        <f t="shared" si="10"/>
        <v>570.14603102449007</v>
      </c>
      <c r="W189" s="78">
        <v>46033</v>
      </c>
      <c r="X189" s="80" t="s">
        <v>1135</v>
      </c>
      <c r="Y189" s="80" t="s">
        <v>1151</v>
      </c>
      <c r="Z189" s="80" t="s">
        <v>1137</v>
      </c>
      <c r="AA189" s="80" t="s">
        <v>121</v>
      </c>
      <c r="AB189" s="76" t="s">
        <v>539</v>
      </c>
      <c r="AC189" s="76" t="s">
        <v>540</v>
      </c>
      <c r="AD189" s="76" t="s">
        <v>173</v>
      </c>
      <c r="AE189" s="76" t="s">
        <v>548</v>
      </c>
      <c r="AF189" s="76" t="s">
        <v>96</v>
      </c>
      <c r="AG189" s="82"/>
      <c r="AH189" s="60"/>
      <c r="AI189" s="75" t="s">
        <v>586</v>
      </c>
      <c r="AJ189" s="6" t="s">
        <v>103</v>
      </c>
      <c r="AK189" s="81">
        <v>0</v>
      </c>
      <c r="AL189" s="205" t="s">
        <v>103</v>
      </c>
      <c r="AM189" s="169"/>
      <c r="AN189" s="6"/>
      <c r="AO189" s="120"/>
    </row>
    <row r="190" spans="1:41">
      <c r="A190" s="75" t="s">
        <v>586</v>
      </c>
      <c r="B190" s="6" t="s">
        <v>93</v>
      </c>
      <c r="C190" s="76">
        <v>189</v>
      </c>
      <c r="D190" s="80" t="s">
        <v>590</v>
      </c>
      <c r="E190" s="6" t="s">
        <v>2135</v>
      </c>
      <c r="F190" s="6" t="str">
        <f t="shared" si="7"/>
        <v>FreightRM-V-356-V1I25-M19.2</v>
      </c>
      <c r="G190" s="95" t="s">
        <v>667</v>
      </c>
      <c r="H190" s="95" t="s">
        <v>668</v>
      </c>
      <c r="I190" s="6" t="s">
        <v>584</v>
      </c>
      <c r="J190" s="92">
        <v>46031</v>
      </c>
      <c r="K190" s="95" t="s">
        <v>1138</v>
      </c>
      <c r="L190" s="80">
        <v>5762</v>
      </c>
      <c r="M190" s="80" t="s">
        <v>1133</v>
      </c>
      <c r="N190" s="80" t="s">
        <v>1150</v>
      </c>
      <c r="O190" s="71">
        <v>0</v>
      </c>
      <c r="P190" s="71">
        <v>0</v>
      </c>
      <c r="Q190" s="79">
        <v>19000</v>
      </c>
      <c r="R190" s="79">
        <v>3040</v>
      </c>
      <c r="S190" s="71">
        <v>0</v>
      </c>
      <c r="T190" s="79">
        <v>22040</v>
      </c>
      <c r="U190" s="80" t="s">
        <v>1146</v>
      </c>
      <c r="V190" s="84">
        <f t="shared" si="10"/>
        <v>1252.3438831751803</v>
      </c>
      <c r="W190" s="78">
        <v>46033</v>
      </c>
      <c r="X190" s="80" t="s">
        <v>1140</v>
      </c>
      <c r="Y190" s="80" t="s">
        <v>1141</v>
      </c>
      <c r="Z190" s="80" t="s">
        <v>1137</v>
      </c>
      <c r="AA190" s="80" t="s">
        <v>121</v>
      </c>
      <c r="AB190" s="76" t="s">
        <v>539</v>
      </c>
      <c r="AC190" s="76" t="s">
        <v>540</v>
      </c>
      <c r="AD190" s="76" t="s">
        <v>173</v>
      </c>
      <c r="AE190" s="76" t="s">
        <v>548</v>
      </c>
      <c r="AF190" s="76" t="s">
        <v>96</v>
      </c>
      <c r="AG190" s="82"/>
      <c r="AH190" s="60"/>
      <c r="AI190" s="75" t="s">
        <v>586</v>
      </c>
      <c r="AJ190" s="6" t="s">
        <v>103</v>
      </c>
      <c r="AK190" s="81">
        <v>0</v>
      </c>
      <c r="AL190" s="205" t="s">
        <v>103</v>
      </c>
      <c r="AM190" s="169"/>
      <c r="AN190" s="6"/>
      <c r="AO190" s="120"/>
    </row>
    <row r="191" spans="1:41">
      <c r="A191" s="75" t="s">
        <v>586</v>
      </c>
      <c r="B191" s="6" t="s">
        <v>93</v>
      </c>
      <c r="C191" s="76">
        <v>190</v>
      </c>
      <c r="D191" s="80" t="s">
        <v>590</v>
      </c>
      <c r="E191" s="6" t="s">
        <v>2135</v>
      </c>
      <c r="F191" s="6" t="str">
        <f t="shared" si="7"/>
        <v>FreightRM-V-331-V1I25-M19.7</v>
      </c>
      <c r="G191" s="95" t="s">
        <v>669</v>
      </c>
      <c r="H191" s="95" t="s">
        <v>670</v>
      </c>
      <c r="I191" s="6" t="s">
        <v>584</v>
      </c>
      <c r="J191" s="92">
        <v>46031</v>
      </c>
      <c r="K191" s="95" t="s">
        <v>1152</v>
      </c>
      <c r="L191" s="80">
        <v>5774</v>
      </c>
      <c r="M191" s="80" t="s">
        <v>1133</v>
      </c>
      <c r="N191" s="80" t="s">
        <v>1150</v>
      </c>
      <c r="O191" s="71">
        <v>0</v>
      </c>
      <c r="P191" s="71">
        <v>0</v>
      </c>
      <c r="Q191" s="79">
        <v>9650</v>
      </c>
      <c r="R191" s="79">
        <v>1544</v>
      </c>
      <c r="S191" s="71">
        <v>0</v>
      </c>
      <c r="T191" s="79">
        <v>11194</v>
      </c>
      <c r="U191" s="80" t="s">
        <v>1146</v>
      </c>
      <c r="V191" s="84">
        <f t="shared" si="10"/>
        <v>636.05886698107849</v>
      </c>
      <c r="W191" s="78">
        <v>46033</v>
      </c>
      <c r="X191" s="80" t="s">
        <v>1135</v>
      </c>
      <c r="Y191" s="80" t="s">
        <v>1136</v>
      </c>
      <c r="Z191" s="80" t="s">
        <v>1137</v>
      </c>
      <c r="AA191" s="80" t="s">
        <v>121</v>
      </c>
      <c r="AB191" s="76" t="s">
        <v>539</v>
      </c>
      <c r="AC191" s="76" t="s">
        <v>540</v>
      </c>
      <c r="AD191" s="76" t="s">
        <v>173</v>
      </c>
      <c r="AE191" s="76" t="s">
        <v>548</v>
      </c>
      <c r="AF191" s="76" t="s">
        <v>96</v>
      </c>
      <c r="AG191" s="82"/>
      <c r="AH191" s="60"/>
      <c r="AI191" s="75" t="s">
        <v>586</v>
      </c>
      <c r="AJ191" s="6" t="s">
        <v>103</v>
      </c>
      <c r="AK191" s="81">
        <v>0</v>
      </c>
      <c r="AL191" s="205" t="s">
        <v>103</v>
      </c>
      <c r="AM191" s="169"/>
      <c r="AN191" s="6"/>
      <c r="AO191" s="120"/>
    </row>
    <row r="192" spans="1:41">
      <c r="A192" s="75" t="s">
        <v>586</v>
      </c>
      <c r="B192" s="6" t="s">
        <v>93</v>
      </c>
      <c r="C192" s="76">
        <v>191</v>
      </c>
      <c r="D192" s="80" t="s">
        <v>590</v>
      </c>
      <c r="E192" s="6" t="s">
        <v>2135</v>
      </c>
      <c r="F192" s="6" t="str">
        <f t="shared" si="7"/>
        <v>FreightRM-V-356-V1I25-M19.3</v>
      </c>
      <c r="G192" s="95" t="s">
        <v>671</v>
      </c>
      <c r="H192" s="95" t="s">
        <v>672</v>
      </c>
      <c r="I192" s="6" t="s">
        <v>584</v>
      </c>
      <c r="J192" s="92">
        <v>46031</v>
      </c>
      <c r="K192" s="95" t="s">
        <v>1138</v>
      </c>
      <c r="L192" s="80">
        <v>5811</v>
      </c>
      <c r="M192" s="80" t="s">
        <v>1133</v>
      </c>
      <c r="N192" s="80" t="s">
        <v>1150</v>
      </c>
      <c r="O192" s="71">
        <v>0</v>
      </c>
      <c r="P192" s="71">
        <v>0</v>
      </c>
      <c r="Q192" s="79">
        <v>19000</v>
      </c>
      <c r="R192" s="79">
        <v>3040</v>
      </c>
      <c r="S192" s="71">
        <v>0</v>
      </c>
      <c r="T192" s="79">
        <v>22040</v>
      </c>
      <c r="U192" s="80" t="s">
        <v>1146</v>
      </c>
      <c r="V192" s="84">
        <f t="shared" si="10"/>
        <v>1252.3438831751803</v>
      </c>
      <c r="W192" s="78">
        <v>46033</v>
      </c>
      <c r="X192" s="80" t="s">
        <v>1140</v>
      </c>
      <c r="Y192" s="80" t="s">
        <v>1141</v>
      </c>
      <c r="Z192" s="80" t="s">
        <v>1137</v>
      </c>
      <c r="AA192" s="80" t="s">
        <v>121</v>
      </c>
      <c r="AB192" s="76" t="s">
        <v>539</v>
      </c>
      <c r="AC192" s="76" t="s">
        <v>540</v>
      </c>
      <c r="AD192" s="76" t="s">
        <v>173</v>
      </c>
      <c r="AE192" s="76" t="s">
        <v>548</v>
      </c>
      <c r="AF192" s="76" t="s">
        <v>96</v>
      </c>
      <c r="AG192" s="82"/>
      <c r="AH192" s="60"/>
      <c r="AI192" s="75" t="s">
        <v>586</v>
      </c>
      <c r="AJ192" s="6" t="s">
        <v>103</v>
      </c>
      <c r="AK192" s="81">
        <v>0</v>
      </c>
      <c r="AL192" s="205" t="s">
        <v>103</v>
      </c>
      <c r="AM192" s="169"/>
      <c r="AN192" s="6"/>
      <c r="AO192" s="120"/>
    </row>
    <row r="193" spans="1:41">
      <c r="A193" s="75" t="s">
        <v>586</v>
      </c>
      <c r="B193" s="6" t="s">
        <v>93</v>
      </c>
      <c r="C193" s="76">
        <v>192</v>
      </c>
      <c r="D193" s="80" t="s">
        <v>590</v>
      </c>
      <c r="E193" s="6" t="s">
        <v>2135</v>
      </c>
      <c r="F193" s="6" t="str">
        <f t="shared" si="7"/>
        <v>FreightRM-V-338-V1I25-M19.2</v>
      </c>
      <c r="G193" s="95" t="s">
        <v>673</v>
      </c>
      <c r="H193" s="95" t="s">
        <v>674</v>
      </c>
      <c r="I193" s="6" t="s">
        <v>584</v>
      </c>
      <c r="J193" s="92">
        <v>46031</v>
      </c>
      <c r="K193" s="95" t="s">
        <v>1149</v>
      </c>
      <c r="L193" s="80">
        <v>5778</v>
      </c>
      <c r="M193" s="80" t="s">
        <v>1133</v>
      </c>
      <c r="N193" s="80" t="s">
        <v>1134</v>
      </c>
      <c r="O193" s="71">
        <v>0</v>
      </c>
      <c r="P193" s="71">
        <v>0</v>
      </c>
      <c r="Q193" s="79">
        <v>2000</v>
      </c>
      <c r="R193" s="79">
        <v>320</v>
      </c>
      <c r="S193" s="71">
        <v>80</v>
      </c>
      <c r="T193" s="79">
        <v>2240</v>
      </c>
      <c r="U193" s="80" t="s">
        <v>1146</v>
      </c>
      <c r="V193" s="84">
        <f t="shared" si="10"/>
        <v>127.27995908858458</v>
      </c>
      <c r="W193" s="78">
        <v>46033</v>
      </c>
      <c r="X193" s="80" t="s">
        <v>1135</v>
      </c>
      <c r="Y193" s="80" t="s">
        <v>1151</v>
      </c>
      <c r="Z193" s="80" t="s">
        <v>1137</v>
      </c>
      <c r="AA193" s="80" t="s">
        <v>121</v>
      </c>
      <c r="AB193" s="76" t="s">
        <v>539</v>
      </c>
      <c r="AC193" s="76" t="s">
        <v>540</v>
      </c>
      <c r="AD193" s="76" t="s">
        <v>173</v>
      </c>
      <c r="AE193" s="76" t="s">
        <v>548</v>
      </c>
      <c r="AF193" s="76" t="s">
        <v>96</v>
      </c>
      <c r="AG193" s="82"/>
      <c r="AH193" s="60"/>
      <c r="AI193" s="75" t="s">
        <v>586</v>
      </c>
      <c r="AJ193" s="6" t="s">
        <v>103</v>
      </c>
      <c r="AK193" s="81">
        <v>0</v>
      </c>
      <c r="AL193" s="205" t="s">
        <v>103</v>
      </c>
      <c r="AM193" s="169"/>
      <c r="AN193" s="6"/>
      <c r="AO193" s="120"/>
    </row>
    <row r="194" spans="1:41">
      <c r="A194" s="75" t="s">
        <v>586</v>
      </c>
      <c r="B194" s="6" t="s">
        <v>93</v>
      </c>
      <c r="C194" s="76">
        <v>193</v>
      </c>
      <c r="D194" s="80" t="s">
        <v>590</v>
      </c>
      <c r="E194" s="6" t="s">
        <v>2135</v>
      </c>
      <c r="F194" s="6" t="str">
        <f t="shared" si="7"/>
        <v>FreightRM-J-1139LI25-M19.3</v>
      </c>
      <c r="G194" s="95" t="s">
        <v>675</v>
      </c>
      <c r="H194" s="95" t="s">
        <v>676</v>
      </c>
      <c r="I194" s="6" t="s">
        <v>584</v>
      </c>
      <c r="J194" s="92">
        <v>46027</v>
      </c>
      <c r="K194" s="95" t="s">
        <v>1153</v>
      </c>
      <c r="L194" s="80">
        <v>5915</v>
      </c>
      <c r="M194" s="80" t="s">
        <v>117</v>
      </c>
      <c r="N194" s="80" t="s">
        <v>1154</v>
      </c>
      <c r="O194" s="71">
        <v>0</v>
      </c>
      <c r="P194" s="71">
        <v>0</v>
      </c>
      <c r="Q194" s="79">
        <v>1200</v>
      </c>
      <c r="R194" s="79">
        <v>192</v>
      </c>
      <c r="S194" s="71">
        <v>48</v>
      </c>
      <c r="T194" s="79">
        <v>1344</v>
      </c>
      <c r="U194" s="80" t="s">
        <v>118</v>
      </c>
      <c r="V194" s="84">
        <f t="shared" ref="V194:V207" si="11">T194</f>
        <v>1344</v>
      </c>
      <c r="W194" s="78">
        <v>46029</v>
      </c>
      <c r="X194" s="80" t="s">
        <v>1155</v>
      </c>
      <c r="Y194" s="80" t="s">
        <v>1156</v>
      </c>
      <c r="Z194" s="80" t="s">
        <v>1137</v>
      </c>
      <c r="AA194" s="80" t="s">
        <v>121</v>
      </c>
      <c r="AB194" s="76" t="s">
        <v>539</v>
      </c>
      <c r="AC194" s="76" t="s">
        <v>540</v>
      </c>
      <c r="AD194" s="76" t="s">
        <v>173</v>
      </c>
      <c r="AE194" s="76" t="s">
        <v>548</v>
      </c>
      <c r="AF194" s="76" t="s">
        <v>96</v>
      </c>
      <c r="AG194" s="82"/>
      <c r="AH194" s="60"/>
      <c r="AI194" s="75" t="s">
        <v>586</v>
      </c>
      <c r="AJ194" s="6" t="s">
        <v>103</v>
      </c>
      <c r="AK194" s="81">
        <v>0</v>
      </c>
      <c r="AL194" s="205" t="s">
        <v>103</v>
      </c>
      <c r="AM194" s="169"/>
      <c r="AN194" s="6"/>
      <c r="AO194" s="120"/>
    </row>
    <row r="195" spans="1:41">
      <c r="A195" s="75" t="s">
        <v>586</v>
      </c>
      <c r="B195" s="6" t="s">
        <v>93</v>
      </c>
      <c r="C195" s="76">
        <v>194</v>
      </c>
      <c r="D195" s="80" t="s">
        <v>590</v>
      </c>
      <c r="E195" s="6" t="s">
        <v>2135</v>
      </c>
      <c r="F195" s="6" t="str">
        <f t="shared" ref="F195:F258" si="12">E195&amp;G195</f>
        <v>FreightRM-J-1137LI25-M19.2</v>
      </c>
      <c r="G195" s="95" t="s">
        <v>677</v>
      </c>
      <c r="H195" s="95" t="s">
        <v>678</v>
      </c>
      <c r="I195" s="6" t="s">
        <v>584</v>
      </c>
      <c r="J195" s="92">
        <v>46029</v>
      </c>
      <c r="K195" s="95" t="s">
        <v>1157</v>
      </c>
      <c r="L195" s="80">
        <v>5825</v>
      </c>
      <c r="M195" s="80" t="s">
        <v>117</v>
      </c>
      <c r="N195" s="80" t="s">
        <v>1158</v>
      </c>
      <c r="O195" s="71">
        <v>0</v>
      </c>
      <c r="P195" s="71">
        <v>0</v>
      </c>
      <c r="Q195" s="79">
        <v>1150</v>
      </c>
      <c r="R195" s="79">
        <v>184</v>
      </c>
      <c r="S195" s="71">
        <v>46</v>
      </c>
      <c r="T195" s="79">
        <v>1288</v>
      </c>
      <c r="U195" s="80" t="s">
        <v>118</v>
      </c>
      <c r="V195" s="84">
        <f t="shared" si="11"/>
        <v>1288</v>
      </c>
      <c r="W195" s="78">
        <v>46029</v>
      </c>
      <c r="X195" s="80" t="s">
        <v>1155</v>
      </c>
      <c r="Y195" s="80" t="s">
        <v>1156</v>
      </c>
      <c r="Z195" s="80" t="s">
        <v>1137</v>
      </c>
      <c r="AA195" s="80" t="s">
        <v>121</v>
      </c>
      <c r="AB195" s="76" t="s">
        <v>539</v>
      </c>
      <c r="AC195" s="76" t="s">
        <v>540</v>
      </c>
      <c r="AD195" s="76" t="s">
        <v>173</v>
      </c>
      <c r="AE195" s="76" t="s">
        <v>548</v>
      </c>
      <c r="AF195" s="76" t="s">
        <v>96</v>
      </c>
      <c r="AG195" s="82"/>
      <c r="AH195" s="60"/>
      <c r="AI195" s="75" t="s">
        <v>586</v>
      </c>
      <c r="AJ195" s="6" t="s">
        <v>103</v>
      </c>
      <c r="AK195" s="81">
        <v>0</v>
      </c>
      <c r="AL195" s="205" t="s">
        <v>103</v>
      </c>
      <c r="AM195" s="169"/>
      <c r="AN195" s="6"/>
      <c r="AO195" s="120"/>
    </row>
    <row r="196" spans="1:41">
      <c r="A196" s="75" t="s">
        <v>586</v>
      </c>
      <c r="B196" s="6" t="s">
        <v>93</v>
      </c>
      <c r="C196" s="76">
        <v>195</v>
      </c>
      <c r="D196" s="80" t="s">
        <v>590</v>
      </c>
      <c r="E196" s="6" t="s">
        <v>2135</v>
      </c>
      <c r="F196" s="6" t="str">
        <f t="shared" si="12"/>
        <v>FreightRM-J-1134LI25-M19.4</v>
      </c>
      <c r="G196" s="95" t="s">
        <v>679</v>
      </c>
      <c r="H196" s="95" t="s">
        <v>680</v>
      </c>
      <c r="I196" s="6" t="s">
        <v>584</v>
      </c>
      <c r="J196" s="92">
        <v>46029</v>
      </c>
      <c r="K196" s="95" t="s">
        <v>1159</v>
      </c>
      <c r="L196" s="80">
        <v>5808</v>
      </c>
      <c r="M196" s="80" t="s">
        <v>117</v>
      </c>
      <c r="N196" s="80" t="s">
        <v>1160</v>
      </c>
      <c r="O196" s="71">
        <v>0</v>
      </c>
      <c r="P196" s="71">
        <v>0</v>
      </c>
      <c r="Q196" s="79">
        <v>1150</v>
      </c>
      <c r="R196" s="79">
        <v>184</v>
      </c>
      <c r="S196" s="71">
        <v>46</v>
      </c>
      <c r="T196" s="79">
        <v>1288</v>
      </c>
      <c r="U196" s="80" t="s">
        <v>118</v>
      </c>
      <c r="V196" s="84">
        <f t="shared" si="11"/>
        <v>1288</v>
      </c>
      <c r="W196" s="78">
        <v>46029</v>
      </c>
      <c r="X196" s="80" t="s">
        <v>1155</v>
      </c>
      <c r="Y196" s="80" t="s">
        <v>1156</v>
      </c>
      <c r="Z196" s="80" t="s">
        <v>1137</v>
      </c>
      <c r="AA196" s="80" t="s">
        <v>121</v>
      </c>
      <c r="AB196" s="76" t="s">
        <v>539</v>
      </c>
      <c r="AC196" s="76" t="s">
        <v>540</v>
      </c>
      <c r="AD196" s="76" t="s">
        <v>173</v>
      </c>
      <c r="AE196" s="76" t="s">
        <v>548</v>
      </c>
      <c r="AF196" s="76" t="s">
        <v>96</v>
      </c>
      <c r="AG196" s="82"/>
      <c r="AH196" s="60"/>
      <c r="AI196" s="75" t="s">
        <v>586</v>
      </c>
      <c r="AJ196" s="6" t="s">
        <v>103</v>
      </c>
      <c r="AK196" s="81">
        <v>0</v>
      </c>
      <c r="AL196" s="205" t="s">
        <v>103</v>
      </c>
      <c r="AM196" s="169"/>
      <c r="AN196" s="6"/>
      <c r="AO196" s="120"/>
    </row>
    <row r="197" spans="1:41">
      <c r="A197" s="75" t="s">
        <v>586</v>
      </c>
      <c r="B197" s="6" t="s">
        <v>93</v>
      </c>
      <c r="C197" s="76">
        <v>196</v>
      </c>
      <c r="D197" s="80" t="s">
        <v>590</v>
      </c>
      <c r="E197" s="6" t="s">
        <v>2135</v>
      </c>
      <c r="F197" s="6" t="str">
        <f t="shared" si="12"/>
        <v>FreightRM-J-1131LI25-M19.2</v>
      </c>
      <c r="G197" s="95" t="s">
        <v>681</v>
      </c>
      <c r="H197" s="95" t="s">
        <v>682</v>
      </c>
      <c r="I197" s="6" t="s">
        <v>584</v>
      </c>
      <c r="J197" s="92">
        <v>46029</v>
      </c>
      <c r="K197" s="95" t="s">
        <v>1161</v>
      </c>
      <c r="L197" s="80">
        <v>5758</v>
      </c>
      <c r="M197" s="80" t="s">
        <v>117</v>
      </c>
      <c r="N197" s="80" t="s">
        <v>1154</v>
      </c>
      <c r="O197" s="71">
        <v>0</v>
      </c>
      <c r="P197" s="71">
        <v>0</v>
      </c>
      <c r="Q197" s="79">
        <v>1150</v>
      </c>
      <c r="R197" s="79">
        <v>184</v>
      </c>
      <c r="S197" s="71">
        <v>46</v>
      </c>
      <c r="T197" s="79">
        <v>1288</v>
      </c>
      <c r="U197" s="80" t="s">
        <v>118</v>
      </c>
      <c r="V197" s="84">
        <f t="shared" si="11"/>
        <v>1288</v>
      </c>
      <c r="W197" s="78">
        <v>46029</v>
      </c>
      <c r="X197" s="80" t="s">
        <v>1155</v>
      </c>
      <c r="Y197" s="80" t="s">
        <v>1156</v>
      </c>
      <c r="Z197" s="80" t="s">
        <v>1137</v>
      </c>
      <c r="AA197" s="80" t="s">
        <v>121</v>
      </c>
      <c r="AB197" s="76" t="s">
        <v>539</v>
      </c>
      <c r="AC197" s="76" t="s">
        <v>540</v>
      </c>
      <c r="AD197" s="76" t="s">
        <v>173</v>
      </c>
      <c r="AE197" s="76" t="s">
        <v>548</v>
      </c>
      <c r="AF197" s="76" t="s">
        <v>96</v>
      </c>
      <c r="AG197" s="82"/>
      <c r="AH197" s="60"/>
      <c r="AI197" s="75" t="s">
        <v>586</v>
      </c>
      <c r="AJ197" s="6" t="s">
        <v>103</v>
      </c>
      <c r="AK197" s="81">
        <v>0</v>
      </c>
      <c r="AL197" s="205" t="s">
        <v>103</v>
      </c>
      <c r="AM197" s="169"/>
      <c r="AN197" s="6"/>
      <c r="AO197" s="120"/>
    </row>
    <row r="198" spans="1:41">
      <c r="A198" s="75" t="s">
        <v>586</v>
      </c>
      <c r="B198" s="6" t="s">
        <v>93</v>
      </c>
      <c r="C198" s="76">
        <v>197</v>
      </c>
      <c r="D198" s="80" t="s">
        <v>590</v>
      </c>
      <c r="E198" s="6" t="s">
        <v>2135</v>
      </c>
      <c r="F198" s="6" t="str">
        <f t="shared" si="12"/>
        <v>FreightRM-J-1121LI25-M19.2</v>
      </c>
      <c r="G198" s="95" t="s">
        <v>683</v>
      </c>
      <c r="H198" s="95" t="s">
        <v>684</v>
      </c>
      <c r="I198" s="6" t="s">
        <v>584</v>
      </c>
      <c r="J198" s="92">
        <v>46029</v>
      </c>
      <c r="K198" s="95" t="s">
        <v>1161</v>
      </c>
      <c r="L198" s="80">
        <v>5734</v>
      </c>
      <c r="M198" s="80" t="s">
        <v>117</v>
      </c>
      <c r="N198" s="80" t="s">
        <v>1162</v>
      </c>
      <c r="O198" s="71">
        <v>0</v>
      </c>
      <c r="P198" s="71">
        <v>0</v>
      </c>
      <c r="Q198" s="79">
        <v>1150</v>
      </c>
      <c r="R198" s="79">
        <v>184</v>
      </c>
      <c r="S198" s="71">
        <v>46</v>
      </c>
      <c r="T198" s="79">
        <v>1288</v>
      </c>
      <c r="U198" s="80" t="s">
        <v>118</v>
      </c>
      <c r="V198" s="84">
        <f t="shared" si="11"/>
        <v>1288</v>
      </c>
      <c r="W198" s="78">
        <v>46029</v>
      </c>
      <c r="X198" s="80" t="s">
        <v>1155</v>
      </c>
      <c r="Y198" s="80" t="s">
        <v>1156</v>
      </c>
      <c r="Z198" s="80" t="s">
        <v>1137</v>
      </c>
      <c r="AA198" s="80" t="s">
        <v>121</v>
      </c>
      <c r="AB198" s="76" t="s">
        <v>539</v>
      </c>
      <c r="AC198" s="76" t="s">
        <v>540</v>
      </c>
      <c r="AD198" s="76" t="s">
        <v>173</v>
      </c>
      <c r="AE198" s="76" t="s">
        <v>548</v>
      </c>
      <c r="AF198" s="76" t="s">
        <v>96</v>
      </c>
      <c r="AG198" s="82"/>
      <c r="AH198" s="60"/>
      <c r="AI198" s="75" t="s">
        <v>586</v>
      </c>
      <c r="AJ198" s="6" t="s">
        <v>103</v>
      </c>
      <c r="AK198" s="81">
        <v>0</v>
      </c>
      <c r="AL198" s="205" t="s">
        <v>103</v>
      </c>
      <c r="AM198" s="169"/>
      <c r="AN198" s="6"/>
      <c r="AO198" s="120"/>
    </row>
    <row r="199" spans="1:41">
      <c r="A199" s="75" t="s">
        <v>586</v>
      </c>
      <c r="B199" s="6" t="s">
        <v>93</v>
      </c>
      <c r="C199" s="76">
        <v>198</v>
      </c>
      <c r="D199" s="80" t="s">
        <v>590</v>
      </c>
      <c r="E199" s="6" t="s">
        <v>2135</v>
      </c>
      <c r="F199" s="6" t="str">
        <f t="shared" si="12"/>
        <v>FreightRM-J-1115LI25-M19.3</v>
      </c>
      <c r="G199" s="95" t="s">
        <v>685</v>
      </c>
      <c r="H199" s="95" t="s">
        <v>686</v>
      </c>
      <c r="I199" s="6" t="s">
        <v>584</v>
      </c>
      <c r="J199" s="92">
        <v>46029</v>
      </c>
      <c r="K199" s="95" t="s">
        <v>1163</v>
      </c>
      <c r="L199" s="80">
        <v>5658</v>
      </c>
      <c r="M199" s="80" t="s">
        <v>117</v>
      </c>
      <c r="N199" s="80" t="s">
        <v>1164</v>
      </c>
      <c r="O199" s="71">
        <v>0</v>
      </c>
      <c r="P199" s="71">
        <v>0</v>
      </c>
      <c r="Q199" s="79">
        <v>1150</v>
      </c>
      <c r="R199" s="79">
        <v>184</v>
      </c>
      <c r="S199" s="71">
        <v>46</v>
      </c>
      <c r="T199" s="79">
        <v>1288</v>
      </c>
      <c r="U199" s="80" t="s">
        <v>118</v>
      </c>
      <c r="V199" s="84">
        <f t="shared" si="11"/>
        <v>1288</v>
      </c>
      <c r="W199" s="78">
        <v>46029</v>
      </c>
      <c r="X199" s="80" t="s">
        <v>1155</v>
      </c>
      <c r="Y199" s="80" t="s">
        <v>1156</v>
      </c>
      <c r="Z199" s="80" t="s">
        <v>1137</v>
      </c>
      <c r="AA199" s="80" t="s">
        <v>121</v>
      </c>
      <c r="AB199" s="76" t="s">
        <v>539</v>
      </c>
      <c r="AC199" s="76" t="s">
        <v>540</v>
      </c>
      <c r="AD199" s="76" t="s">
        <v>173</v>
      </c>
      <c r="AE199" s="76" t="s">
        <v>548</v>
      </c>
      <c r="AF199" s="76" t="s">
        <v>96</v>
      </c>
      <c r="AG199" s="82"/>
      <c r="AH199" s="60"/>
      <c r="AI199" s="75" t="s">
        <v>586</v>
      </c>
      <c r="AJ199" s="6" t="s">
        <v>103</v>
      </c>
      <c r="AK199" s="81">
        <v>0</v>
      </c>
      <c r="AL199" s="205" t="s">
        <v>103</v>
      </c>
      <c r="AM199" s="169"/>
      <c r="AN199" s="6"/>
      <c r="AO199" s="120"/>
    </row>
    <row r="200" spans="1:41">
      <c r="A200" s="75" t="s">
        <v>586</v>
      </c>
      <c r="B200" s="6" t="s">
        <v>93</v>
      </c>
      <c r="C200" s="76">
        <v>199</v>
      </c>
      <c r="D200" s="80" t="s">
        <v>590</v>
      </c>
      <c r="E200" s="6" t="s">
        <v>2135</v>
      </c>
      <c r="F200" s="6" t="str">
        <f t="shared" si="12"/>
        <v>FreightRM-J-1115LI25-M19.3</v>
      </c>
      <c r="G200" s="95" t="s">
        <v>685</v>
      </c>
      <c r="H200" s="95" t="s">
        <v>687</v>
      </c>
      <c r="I200" s="6" t="s">
        <v>584</v>
      </c>
      <c r="J200" s="92">
        <v>46029</v>
      </c>
      <c r="K200" s="95" t="s">
        <v>1165</v>
      </c>
      <c r="L200" s="80">
        <v>5751</v>
      </c>
      <c r="M200" s="80" t="s">
        <v>1166</v>
      </c>
      <c r="N200" s="80" t="s">
        <v>1150</v>
      </c>
      <c r="O200" s="71">
        <v>0</v>
      </c>
      <c r="P200" s="71">
        <v>0</v>
      </c>
      <c r="Q200" s="79">
        <v>425</v>
      </c>
      <c r="R200" s="79">
        <v>68</v>
      </c>
      <c r="S200" s="71">
        <v>0</v>
      </c>
      <c r="T200" s="79">
        <v>493</v>
      </c>
      <c r="U200" s="80" t="s">
        <v>118</v>
      </c>
      <c r="V200" s="84">
        <f t="shared" si="11"/>
        <v>493</v>
      </c>
      <c r="W200" s="78">
        <v>46029</v>
      </c>
      <c r="X200" s="80" t="s">
        <v>1155</v>
      </c>
      <c r="Y200" s="80" t="s">
        <v>1156</v>
      </c>
      <c r="Z200" s="80" t="s">
        <v>1137</v>
      </c>
      <c r="AA200" s="80" t="s">
        <v>121</v>
      </c>
      <c r="AB200" s="76" t="s">
        <v>539</v>
      </c>
      <c r="AC200" s="76" t="s">
        <v>540</v>
      </c>
      <c r="AD200" s="76" t="s">
        <v>173</v>
      </c>
      <c r="AE200" s="76" t="s">
        <v>548</v>
      </c>
      <c r="AF200" s="76" t="s">
        <v>96</v>
      </c>
      <c r="AG200" s="82"/>
      <c r="AH200" s="60"/>
      <c r="AI200" s="75" t="s">
        <v>586</v>
      </c>
      <c r="AJ200" s="6" t="s">
        <v>103</v>
      </c>
      <c r="AK200" s="81">
        <v>0</v>
      </c>
      <c r="AL200" s="205" t="s">
        <v>103</v>
      </c>
      <c r="AM200" s="169"/>
      <c r="AN200" s="6"/>
      <c r="AO200" s="120"/>
    </row>
    <row r="201" spans="1:41">
      <c r="A201" s="75" t="s">
        <v>586</v>
      </c>
      <c r="B201" s="6" t="s">
        <v>93</v>
      </c>
      <c r="C201" s="76">
        <v>200</v>
      </c>
      <c r="D201" s="80" t="s">
        <v>590</v>
      </c>
      <c r="E201" s="6" t="s">
        <v>2135</v>
      </c>
      <c r="F201" s="6" t="str">
        <f t="shared" si="12"/>
        <v>FreightRM-J-1121LI25-M19.2</v>
      </c>
      <c r="G201" s="95" t="s">
        <v>683</v>
      </c>
      <c r="H201" s="95" t="s">
        <v>688</v>
      </c>
      <c r="I201" s="6" t="s">
        <v>584</v>
      </c>
      <c r="J201" s="92">
        <v>46029</v>
      </c>
      <c r="K201" s="95" t="s">
        <v>1167</v>
      </c>
      <c r="L201" s="80">
        <v>5769</v>
      </c>
      <c r="M201" s="80" t="s">
        <v>1166</v>
      </c>
      <c r="N201" s="80" t="s">
        <v>1150</v>
      </c>
      <c r="O201" s="71">
        <v>0</v>
      </c>
      <c r="P201" s="71">
        <v>0</v>
      </c>
      <c r="Q201" s="79">
        <v>340</v>
      </c>
      <c r="R201" s="79">
        <v>54.4</v>
      </c>
      <c r="S201" s="71">
        <v>0</v>
      </c>
      <c r="T201" s="79">
        <v>394.4</v>
      </c>
      <c r="U201" s="80" t="s">
        <v>118</v>
      </c>
      <c r="V201" s="84">
        <f t="shared" si="11"/>
        <v>394.4</v>
      </c>
      <c r="W201" s="78">
        <v>46029</v>
      </c>
      <c r="X201" s="80" t="s">
        <v>1155</v>
      </c>
      <c r="Y201" s="80" t="s">
        <v>1156</v>
      </c>
      <c r="Z201" s="80" t="s">
        <v>1137</v>
      </c>
      <c r="AA201" s="80" t="s">
        <v>121</v>
      </c>
      <c r="AB201" s="76" t="s">
        <v>539</v>
      </c>
      <c r="AC201" s="76" t="s">
        <v>540</v>
      </c>
      <c r="AD201" s="76" t="s">
        <v>173</v>
      </c>
      <c r="AE201" s="76" t="s">
        <v>548</v>
      </c>
      <c r="AF201" s="76" t="s">
        <v>96</v>
      </c>
      <c r="AG201" s="82"/>
      <c r="AH201" s="60"/>
      <c r="AI201" s="75" t="s">
        <v>586</v>
      </c>
      <c r="AJ201" s="6" t="s">
        <v>103</v>
      </c>
      <c r="AK201" s="81">
        <v>0</v>
      </c>
      <c r="AL201" s="205" t="s">
        <v>103</v>
      </c>
      <c r="AM201" s="169"/>
      <c r="AN201" s="6"/>
      <c r="AO201" s="120"/>
    </row>
    <row r="202" spans="1:41">
      <c r="A202" s="75" t="s">
        <v>586</v>
      </c>
      <c r="B202" s="6" t="s">
        <v>93</v>
      </c>
      <c r="C202" s="76">
        <v>201</v>
      </c>
      <c r="D202" s="80" t="s">
        <v>590</v>
      </c>
      <c r="E202" s="6" t="s">
        <v>2135</v>
      </c>
      <c r="F202" s="6" t="str">
        <f t="shared" si="12"/>
        <v>FreightRM-J-1131LI25-M19.2</v>
      </c>
      <c r="G202" s="95" t="s">
        <v>681</v>
      </c>
      <c r="H202" s="95" t="s">
        <v>689</v>
      </c>
      <c r="I202" s="6" t="s">
        <v>584</v>
      </c>
      <c r="J202" s="92">
        <v>46029</v>
      </c>
      <c r="K202" s="95" t="s">
        <v>1167</v>
      </c>
      <c r="L202" s="80">
        <v>5759</v>
      </c>
      <c r="M202" s="80" t="s">
        <v>1166</v>
      </c>
      <c r="N202" s="80" t="s">
        <v>1150</v>
      </c>
      <c r="O202" s="71">
        <v>0</v>
      </c>
      <c r="P202" s="71">
        <v>0</v>
      </c>
      <c r="Q202" s="79">
        <v>290</v>
      </c>
      <c r="R202" s="79">
        <v>46.4</v>
      </c>
      <c r="S202" s="71">
        <v>0</v>
      </c>
      <c r="T202" s="79">
        <v>336.4</v>
      </c>
      <c r="U202" s="80" t="s">
        <v>118</v>
      </c>
      <c r="V202" s="84">
        <f t="shared" si="11"/>
        <v>336.4</v>
      </c>
      <c r="W202" s="78">
        <v>46029</v>
      </c>
      <c r="X202" s="80" t="s">
        <v>1155</v>
      </c>
      <c r="Y202" s="80" t="s">
        <v>1156</v>
      </c>
      <c r="Z202" s="80" t="s">
        <v>1137</v>
      </c>
      <c r="AA202" s="80" t="s">
        <v>121</v>
      </c>
      <c r="AB202" s="76" t="s">
        <v>539</v>
      </c>
      <c r="AC202" s="76" t="s">
        <v>540</v>
      </c>
      <c r="AD202" s="76" t="s">
        <v>173</v>
      </c>
      <c r="AE202" s="76" t="s">
        <v>548</v>
      </c>
      <c r="AF202" s="76" t="s">
        <v>96</v>
      </c>
      <c r="AG202" s="82"/>
      <c r="AH202" s="60"/>
      <c r="AI202" s="75" t="s">
        <v>586</v>
      </c>
      <c r="AJ202" s="6" t="s">
        <v>103</v>
      </c>
      <c r="AK202" s="81">
        <v>0</v>
      </c>
      <c r="AL202" s="205" t="s">
        <v>103</v>
      </c>
      <c r="AM202" s="169"/>
      <c r="AN202" s="6"/>
      <c r="AO202" s="120"/>
    </row>
    <row r="203" spans="1:41">
      <c r="A203" s="75" t="s">
        <v>586</v>
      </c>
      <c r="B203" s="6" t="s">
        <v>93</v>
      </c>
      <c r="C203" s="76">
        <v>202</v>
      </c>
      <c r="D203" s="80" t="s">
        <v>590</v>
      </c>
      <c r="E203" s="6" t="s">
        <v>2135</v>
      </c>
      <c r="F203" s="6" t="str">
        <f t="shared" si="12"/>
        <v>FreightRM-J-1134LI25-M19.4</v>
      </c>
      <c r="G203" s="95" t="s">
        <v>679</v>
      </c>
      <c r="H203" s="95" t="s">
        <v>690</v>
      </c>
      <c r="I203" s="6" t="s">
        <v>584</v>
      </c>
      <c r="J203" s="92">
        <v>46029</v>
      </c>
      <c r="K203" s="95" t="s">
        <v>1168</v>
      </c>
      <c r="L203" s="80">
        <v>5809</v>
      </c>
      <c r="M203" s="80" t="s">
        <v>1166</v>
      </c>
      <c r="N203" s="80" t="s">
        <v>1150</v>
      </c>
      <c r="O203" s="71">
        <v>0</v>
      </c>
      <c r="P203" s="71">
        <v>0</v>
      </c>
      <c r="Q203" s="79">
        <v>310</v>
      </c>
      <c r="R203" s="79">
        <v>49.6</v>
      </c>
      <c r="S203" s="71">
        <v>0</v>
      </c>
      <c r="T203" s="79">
        <v>359.6</v>
      </c>
      <c r="U203" s="80" t="s">
        <v>118</v>
      </c>
      <c r="V203" s="84">
        <f t="shared" si="11"/>
        <v>359.6</v>
      </c>
      <c r="W203" s="78">
        <v>46029</v>
      </c>
      <c r="X203" s="80" t="s">
        <v>1155</v>
      </c>
      <c r="Y203" s="80" t="s">
        <v>1156</v>
      </c>
      <c r="Z203" s="80" t="s">
        <v>1137</v>
      </c>
      <c r="AA203" s="80" t="s">
        <v>121</v>
      </c>
      <c r="AB203" s="76" t="s">
        <v>539</v>
      </c>
      <c r="AC203" s="76" t="s">
        <v>540</v>
      </c>
      <c r="AD203" s="76" t="s">
        <v>173</v>
      </c>
      <c r="AE203" s="76" t="s">
        <v>548</v>
      </c>
      <c r="AF203" s="76" t="s">
        <v>96</v>
      </c>
      <c r="AG203" s="82"/>
      <c r="AH203" s="60"/>
      <c r="AI203" s="75" t="s">
        <v>586</v>
      </c>
      <c r="AJ203" s="6" t="s">
        <v>103</v>
      </c>
      <c r="AK203" s="81">
        <v>0</v>
      </c>
      <c r="AL203" s="205" t="s">
        <v>103</v>
      </c>
      <c r="AM203" s="169"/>
      <c r="AN203" s="6"/>
      <c r="AO203" s="120"/>
    </row>
    <row r="204" spans="1:41">
      <c r="A204" s="75" t="s">
        <v>586</v>
      </c>
      <c r="B204" s="6" t="s">
        <v>93</v>
      </c>
      <c r="C204" s="76">
        <v>203</v>
      </c>
      <c r="D204" s="80" t="s">
        <v>590</v>
      </c>
      <c r="E204" s="6" t="s">
        <v>2135</v>
      </c>
      <c r="F204" s="6" t="str">
        <f t="shared" si="12"/>
        <v>FreightRM-J-1137LI25-M19.2</v>
      </c>
      <c r="G204" s="95" t="s">
        <v>677</v>
      </c>
      <c r="H204" s="95" t="s">
        <v>691</v>
      </c>
      <c r="I204" s="6" t="s">
        <v>584</v>
      </c>
      <c r="J204" s="92">
        <v>46029</v>
      </c>
      <c r="K204" s="95" t="s">
        <v>1169</v>
      </c>
      <c r="L204" s="80">
        <v>5863</v>
      </c>
      <c r="M204" s="80" t="s">
        <v>1166</v>
      </c>
      <c r="N204" s="80" t="s">
        <v>1150</v>
      </c>
      <c r="O204" s="71">
        <v>0</v>
      </c>
      <c r="P204" s="71">
        <v>0</v>
      </c>
      <c r="Q204" s="79">
        <v>320</v>
      </c>
      <c r="R204" s="79">
        <v>51.2</v>
      </c>
      <c r="S204" s="71">
        <v>0</v>
      </c>
      <c r="T204" s="79">
        <v>371.2</v>
      </c>
      <c r="U204" s="80" t="s">
        <v>118</v>
      </c>
      <c r="V204" s="84">
        <f t="shared" si="11"/>
        <v>371.2</v>
      </c>
      <c r="W204" s="78">
        <v>46029</v>
      </c>
      <c r="X204" s="80" t="s">
        <v>1155</v>
      </c>
      <c r="Y204" s="80" t="s">
        <v>1156</v>
      </c>
      <c r="Z204" s="80" t="s">
        <v>1137</v>
      </c>
      <c r="AA204" s="80" t="s">
        <v>121</v>
      </c>
      <c r="AB204" s="76" t="s">
        <v>539</v>
      </c>
      <c r="AC204" s="76" t="s">
        <v>540</v>
      </c>
      <c r="AD204" s="76" t="s">
        <v>173</v>
      </c>
      <c r="AE204" s="76" t="s">
        <v>548</v>
      </c>
      <c r="AF204" s="76" t="s">
        <v>96</v>
      </c>
      <c r="AG204" s="82"/>
      <c r="AH204" s="60"/>
      <c r="AI204" s="75" t="s">
        <v>586</v>
      </c>
      <c r="AJ204" s="6" t="s">
        <v>103</v>
      </c>
      <c r="AK204" s="81">
        <v>0</v>
      </c>
      <c r="AL204" s="205" t="s">
        <v>103</v>
      </c>
      <c r="AM204" s="169"/>
      <c r="AN204" s="6"/>
      <c r="AO204" s="120"/>
    </row>
    <row r="205" spans="1:41">
      <c r="A205" s="75" t="s">
        <v>586</v>
      </c>
      <c r="B205" s="6" t="s">
        <v>93</v>
      </c>
      <c r="C205" s="76">
        <v>204</v>
      </c>
      <c r="D205" s="80" t="s">
        <v>590</v>
      </c>
      <c r="E205" s="6" t="s">
        <v>2135</v>
      </c>
      <c r="F205" s="6" t="str">
        <f t="shared" si="12"/>
        <v>FreightRM-J-1139LI25-M19.3</v>
      </c>
      <c r="G205" s="95" t="s">
        <v>675</v>
      </c>
      <c r="H205" s="95" t="s">
        <v>692</v>
      </c>
      <c r="I205" s="6" t="s">
        <v>584</v>
      </c>
      <c r="J205" s="92">
        <v>46029</v>
      </c>
      <c r="K205" s="95" t="s">
        <v>1170</v>
      </c>
      <c r="L205" s="80">
        <v>5935</v>
      </c>
      <c r="M205" s="80" t="s">
        <v>1166</v>
      </c>
      <c r="N205" s="80" t="s">
        <v>1150</v>
      </c>
      <c r="O205" s="71">
        <v>0</v>
      </c>
      <c r="P205" s="71">
        <v>0</v>
      </c>
      <c r="Q205" s="79">
        <v>230</v>
      </c>
      <c r="R205" s="79">
        <v>36.799999999999997</v>
      </c>
      <c r="S205" s="71">
        <v>0</v>
      </c>
      <c r="T205" s="79">
        <v>266.8</v>
      </c>
      <c r="U205" s="80" t="s">
        <v>118</v>
      </c>
      <c r="V205" s="84">
        <f t="shared" si="11"/>
        <v>266.8</v>
      </c>
      <c r="W205" s="78">
        <v>46029</v>
      </c>
      <c r="X205" s="80" t="s">
        <v>1155</v>
      </c>
      <c r="Y205" s="80" t="s">
        <v>1156</v>
      </c>
      <c r="Z205" s="80" t="s">
        <v>1137</v>
      </c>
      <c r="AA205" s="80" t="s">
        <v>121</v>
      </c>
      <c r="AB205" s="76" t="s">
        <v>539</v>
      </c>
      <c r="AC205" s="76" t="s">
        <v>540</v>
      </c>
      <c r="AD205" s="76" t="s">
        <v>173</v>
      </c>
      <c r="AE205" s="76" t="s">
        <v>548</v>
      </c>
      <c r="AF205" s="76" t="s">
        <v>96</v>
      </c>
      <c r="AG205" s="82"/>
      <c r="AH205" s="60"/>
      <c r="AI205" s="75" t="s">
        <v>586</v>
      </c>
      <c r="AJ205" s="6" t="s">
        <v>103</v>
      </c>
      <c r="AK205" s="81">
        <v>0</v>
      </c>
      <c r="AL205" s="205" t="s">
        <v>103</v>
      </c>
      <c r="AM205" s="169"/>
      <c r="AN205" s="6"/>
      <c r="AO205" s="120"/>
    </row>
    <row r="206" spans="1:41">
      <c r="A206" s="75" t="s">
        <v>586</v>
      </c>
      <c r="B206" s="6" t="s">
        <v>93</v>
      </c>
      <c r="C206" s="76">
        <v>205</v>
      </c>
      <c r="D206" s="80" t="s">
        <v>591</v>
      </c>
      <c r="E206" s="6" t="s">
        <v>2135</v>
      </c>
      <c r="F206" s="6" t="str">
        <f t="shared" si="12"/>
        <v>FreightRM-J-1167LI26-M19</v>
      </c>
      <c r="G206" s="95" t="s">
        <v>693</v>
      </c>
      <c r="H206" s="80">
        <v>6235622287</v>
      </c>
      <c r="I206" s="6" t="s">
        <v>584</v>
      </c>
      <c r="J206" s="105">
        <v>46027</v>
      </c>
      <c r="K206" s="96" t="s">
        <v>116</v>
      </c>
      <c r="L206" s="85" t="s">
        <v>116</v>
      </c>
      <c r="M206" s="85" t="s">
        <v>1171</v>
      </c>
      <c r="N206" s="85" t="s">
        <v>116</v>
      </c>
      <c r="O206" s="71">
        <v>0</v>
      </c>
      <c r="P206" s="71">
        <v>0</v>
      </c>
      <c r="Q206" s="79">
        <v>207.17</v>
      </c>
      <c r="R206" s="79">
        <v>0</v>
      </c>
      <c r="S206" s="71">
        <v>0</v>
      </c>
      <c r="T206" s="79">
        <v>207.17</v>
      </c>
      <c r="U206" s="80" t="s">
        <v>118</v>
      </c>
      <c r="V206" s="84">
        <f t="shared" si="11"/>
        <v>207.17</v>
      </c>
      <c r="W206" s="106" t="s">
        <v>1172</v>
      </c>
      <c r="X206" s="6" t="s">
        <v>1173</v>
      </c>
      <c r="Y206" s="85" t="s">
        <v>178</v>
      </c>
      <c r="Z206" s="85" t="s">
        <v>178</v>
      </c>
      <c r="AA206" s="6" t="s">
        <v>1156</v>
      </c>
      <c r="AB206" s="76" t="s">
        <v>539</v>
      </c>
      <c r="AC206" s="76" t="s">
        <v>540</v>
      </c>
      <c r="AD206" s="76" t="s">
        <v>173</v>
      </c>
      <c r="AE206" s="76" t="s">
        <v>548</v>
      </c>
      <c r="AF206" s="76" t="s">
        <v>96</v>
      </c>
      <c r="AG206" s="82"/>
      <c r="AH206" s="60"/>
      <c r="AI206" s="75" t="s">
        <v>586</v>
      </c>
      <c r="AJ206" s="6" t="s">
        <v>103</v>
      </c>
      <c r="AK206" s="81">
        <v>0</v>
      </c>
      <c r="AL206" s="205" t="s">
        <v>103</v>
      </c>
      <c r="AM206" s="169"/>
      <c r="AN206" s="6"/>
      <c r="AO206" s="120"/>
    </row>
    <row r="207" spans="1:41">
      <c r="A207" s="75" t="s">
        <v>586</v>
      </c>
      <c r="B207" s="6" t="s">
        <v>93</v>
      </c>
      <c r="C207" s="76">
        <v>206</v>
      </c>
      <c r="D207" s="80" t="s">
        <v>591</v>
      </c>
      <c r="E207" s="6" t="s">
        <v>2135</v>
      </c>
      <c r="F207" s="6" t="str">
        <f t="shared" si="12"/>
        <v>FreightRM-J-1105LI25-M19</v>
      </c>
      <c r="G207" s="6" t="s">
        <v>694</v>
      </c>
      <c r="H207" s="80">
        <v>6236461421</v>
      </c>
      <c r="I207" s="6" t="s">
        <v>584</v>
      </c>
      <c r="J207" s="105">
        <v>46030</v>
      </c>
      <c r="K207" s="107" t="s">
        <v>116</v>
      </c>
      <c r="L207" s="85" t="s">
        <v>116</v>
      </c>
      <c r="M207" s="85" t="s">
        <v>1171</v>
      </c>
      <c r="N207" s="85" t="s">
        <v>116</v>
      </c>
      <c r="O207" s="71">
        <v>0</v>
      </c>
      <c r="P207" s="71">
        <v>0</v>
      </c>
      <c r="Q207" s="79">
        <v>361.11</v>
      </c>
      <c r="R207" s="79">
        <v>0</v>
      </c>
      <c r="S207" s="71">
        <v>0</v>
      </c>
      <c r="T207" s="79">
        <v>361.11</v>
      </c>
      <c r="U207" s="80" t="s">
        <v>118</v>
      </c>
      <c r="V207" s="84">
        <f t="shared" si="11"/>
        <v>361.11</v>
      </c>
      <c r="W207" s="106">
        <v>46000</v>
      </c>
      <c r="X207" s="6" t="s">
        <v>1174</v>
      </c>
      <c r="Y207" s="85" t="s">
        <v>178</v>
      </c>
      <c r="Z207" s="85" t="s">
        <v>178</v>
      </c>
      <c r="AA207" s="6" t="s">
        <v>1156</v>
      </c>
      <c r="AB207" s="76" t="s">
        <v>539</v>
      </c>
      <c r="AC207" s="76" t="s">
        <v>540</v>
      </c>
      <c r="AD207" s="76" t="s">
        <v>173</v>
      </c>
      <c r="AE207" s="76" t="s">
        <v>548</v>
      </c>
      <c r="AF207" s="76" t="s">
        <v>96</v>
      </c>
      <c r="AG207" s="82"/>
      <c r="AH207" s="60"/>
      <c r="AI207" s="75" t="s">
        <v>586</v>
      </c>
      <c r="AJ207" s="6" t="s">
        <v>103</v>
      </c>
      <c r="AK207" s="81">
        <v>0</v>
      </c>
      <c r="AL207" s="205" t="s">
        <v>103</v>
      </c>
      <c r="AM207" s="169"/>
      <c r="AN207" s="6"/>
      <c r="AO207" s="120"/>
    </row>
    <row r="208" spans="1:41">
      <c r="A208" s="75" t="s">
        <v>586</v>
      </c>
      <c r="B208" s="6" t="s">
        <v>93</v>
      </c>
      <c r="C208" s="76">
        <v>207</v>
      </c>
      <c r="D208" s="80" t="s">
        <v>592</v>
      </c>
      <c r="E208" s="6" t="s">
        <v>2136</v>
      </c>
      <c r="F208" s="6" t="str">
        <f t="shared" si="12"/>
        <v>BrokerRM-I-0800-AI25-M19</v>
      </c>
      <c r="G208" s="96" t="s">
        <v>695</v>
      </c>
      <c r="H208" s="103" t="s">
        <v>696</v>
      </c>
      <c r="I208" s="6" t="s">
        <v>584</v>
      </c>
      <c r="J208" s="105">
        <v>46027</v>
      </c>
      <c r="K208" s="107" t="s">
        <v>1175</v>
      </c>
      <c r="L208" s="85">
        <v>8381022263</v>
      </c>
      <c r="M208" s="85" t="s">
        <v>25</v>
      </c>
      <c r="N208" s="85" t="s">
        <v>116</v>
      </c>
      <c r="O208" s="71">
        <v>0</v>
      </c>
      <c r="P208" s="71">
        <v>0</v>
      </c>
      <c r="Q208" s="79">
        <v>1722.53</v>
      </c>
      <c r="R208" s="79">
        <v>275.61</v>
      </c>
      <c r="S208" s="71">
        <v>0</v>
      </c>
      <c r="T208" s="79">
        <v>1998.1399999999999</v>
      </c>
      <c r="U208" s="80" t="s">
        <v>24</v>
      </c>
      <c r="V208" s="84">
        <f t="shared" ref="V208:V271" si="13">T208/17.599</f>
        <v>113.53713279163588</v>
      </c>
      <c r="W208" s="106">
        <v>45957</v>
      </c>
      <c r="X208" s="85" t="s">
        <v>1176</v>
      </c>
      <c r="Y208" s="85" t="s">
        <v>129</v>
      </c>
      <c r="Z208" s="85" t="s">
        <v>121</v>
      </c>
      <c r="AA208" s="85" t="s">
        <v>122</v>
      </c>
      <c r="AB208" s="76" t="s">
        <v>539</v>
      </c>
      <c r="AC208" s="76" t="s">
        <v>540</v>
      </c>
      <c r="AD208" s="76" t="s">
        <v>25</v>
      </c>
      <c r="AE208" s="76" t="s">
        <v>544</v>
      </c>
      <c r="AF208" s="76" t="s">
        <v>96</v>
      </c>
      <c r="AG208" s="82"/>
      <c r="AH208" s="60"/>
      <c r="AI208" s="75" t="s">
        <v>586</v>
      </c>
      <c r="AJ208" s="6" t="s">
        <v>103</v>
      </c>
      <c r="AK208" s="81">
        <v>0</v>
      </c>
      <c r="AL208" s="205" t="s">
        <v>103</v>
      </c>
      <c r="AM208" s="169"/>
      <c r="AN208" s="6"/>
      <c r="AO208" s="120"/>
    </row>
    <row r="209" spans="1:41">
      <c r="A209" s="75" t="s">
        <v>586</v>
      </c>
      <c r="B209" s="6" t="s">
        <v>93</v>
      </c>
      <c r="C209" s="76">
        <v>208</v>
      </c>
      <c r="D209" s="80" t="s">
        <v>592</v>
      </c>
      <c r="E209" s="6" t="s">
        <v>2136</v>
      </c>
      <c r="F209" s="6" t="str">
        <f t="shared" si="12"/>
        <v>BrokerRM-I-0753-AI25-M19</v>
      </c>
      <c r="G209" s="96" t="s">
        <v>697</v>
      </c>
      <c r="H209" s="103" t="s">
        <v>698</v>
      </c>
      <c r="I209" s="6" t="s">
        <v>584</v>
      </c>
      <c r="J209" s="105">
        <v>46027</v>
      </c>
      <c r="K209" s="107" t="s">
        <v>1177</v>
      </c>
      <c r="L209" s="85">
        <v>7020543493</v>
      </c>
      <c r="M209" s="85" t="s">
        <v>25</v>
      </c>
      <c r="N209" s="85" t="s">
        <v>116</v>
      </c>
      <c r="O209" s="71">
        <v>0</v>
      </c>
      <c r="P209" s="71">
        <v>0</v>
      </c>
      <c r="Q209" s="79">
        <v>4652.33</v>
      </c>
      <c r="R209" s="79">
        <v>744.37279999999998</v>
      </c>
      <c r="S209" s="71">
        <v>0</v>
      </c>
      <c r="T209" s="79">
        <v>5396.7028</v>
      </c>
      <c r="U209" s="80" t="s">
        <v>24</v>
      </c>
      <c r="V209" s="84">
        <f t="shared" si="13"/>
        <v>306.64826410591513</v>
      </c>
      <c r="W209" s="106">
        <v>45958</v>
      </c>
      <c r="X209" s="85" t="s">
        <v>1178</v>
      </c>
      <c r="Y209" s="85" t="s">
        <v>178</v>
      </c>
      <c r="Z209" s="85" t="s">
        <v>121</v>
      </c>
      <c r="AA209" s="85" t="s">
        <v>122</v>
      </c>
      <c r="AB209" s="76" t="s">
        <v>539</v>
      </c>
      <c r="AC209" s="76" t="s">
        <v>540</v>
      </c>
      <c r="AD209" s="76" t="s">
        <v>25</v>
      </c>
      <c r="AE209" s="76" t="s">
        <v>544</v>
      </c>
      <c r="AF209" s="76" t="s">
        <v>96</v>
      </c>
      <c r="AG209" s="82"/>
      <c r="AH209" s="60"/>
      <c r="AI209" s="75" t="s">
        <v>586</v>
      </c>
      <c r="AJ209" s="6" t="s">
        <v>103</v>
      </c>
      <c r="AK209" s="81">
        <v>0</v>
      </c>
      <c r="AL209" s="205" t="s">
        <v>103</v>
      </c>
      <c r="AM209" s="169"/>
      <c r="AN209" s="6"/>
      <c r="AO209" s="120"/>
    </row>
    <row r="210" spans="1:41">
      <c r="A210" s="75" t="s">
        <v>586</v>
      </c>
      <c r="B210" s="6" t="s">
        <v>93</v>
      </c>
      <c r="C210" s="76">
        <v>209</v>
      </c>
      <c r="D210" s="80" t="s">
        <v>592</v>
      </c>
      <c r="E210" s="6" t="s">
        <v>2136</v>
      </c>
      <c r="F210" s="6" t="str">
        <f t="shared" si="12"/>
        <v>BrokerRM-I-0854-AI25-M19</v>
      </c>
      <c r="G210" s="96" t="s">
        <v>699</v>
      </c>
      <c r="H210" s="103" t="s">
        <v>700</v>
      </c>
      <c r="I210" s="6" t="s">
        <v>584</v>
      </c>
      <c r="J210" s="105">
        <v>46027</v>
      </c>
      <c r="K210" s="107" t="s">
        <v>1179</v>
      </c>
      <c r="L210" s="85">
        <v>6860026364</v>
      </c>
      <c r="M210" s="85" t="s">
        <v>25</v>
      </c>
      <c r="N210" s="85" t="s">
        <v>116</v>
      </c>
      <c r="O210" s="71">
        <v>0</v>
      </c>
      <c r="P210" s="71">
        <v>0</v>
      </c>
      <c r="Q210" s="79">
        <v>8501.26</v>
      </c>
      <c r="R210" s="79">
        <v>1360.2016000000001</v>
      </c>
      <c r="S210" s="71">
        <v>0</v>
      </c>
      <c r="T210" s="79">
        <v>9861.4616000000005</v>
      </c>
      <c r="U210" s="80" t="s">
        <v>24</v>
      </c>
      <c r="V210" s="84">
        <f t="shared" si="13"/>
        <v>560.34215580430714</v>
      </c>
      <c r="W210" s="106">
        <v>45989</v>
      </c>
      <c r="X210" s="85" t="s">
        <v>1176</v>
      </c>
      <c r="Y210" s="85" t="s">
        <v>129</v>
      </c>
      <c r="Z210" s="85" t="s">
        <v>121</v>
      </c>
      <c r="AA210" s="85" t="s">
        <v>122</v>
      </c>
      <c r="AB210" s="76" t="s">
        <v>539</v>
      </c>
      <c r="AC210" s="76" t="s">
        <v>540</v>
      </c>
      <c r="AD210" s="76" t="s">
        <v>25</v>
      </c>
      <c r="AE210" s="76" t="s">
        <v>544</v>
      </c>
      <c r="AF210" s="76" t="s">
        <v>96</v>
      </c>
      <c r="AG210" s="82"/>
      <c r="AH210" s="60"/>
      <c r="AI210" s="75" t="s">
        <v>586</v>
      </c>
      <c r="AJ210" s="6" t="s">
        <v>103</v>
      </c>
      <c r="AK210" s="81">
        <v>0</v>
      </c>
      <c r="AL210" s="205" t="s">
        <v>103</v>
      </c>
      <c r="AM210" s="169"/>
      <c r="AN210" s="6"/>
      <c r="AO210" s="120"/>
    </row>
    <row r="211" spans="1:41">
      <c r="A211" s="75" t="s">
        <v>586</v>
      </c>
      <c r="B211" s="6" t="s">
        <v>93</v>
      </c>
      <c r="C211" s="76">
        <v>210</v>
      </c>
      <c r="D211" s="80" t="s">
        <v>592</v>
      </c>
      <c r="E211" s="6" t="s">
        <v>2136</v>
      </c>
      <c r="F211" s="6" t="str">
        <f t="shared" si="12"/>
        <v>BrokerRM-I-0889-AI25-M19</v>
      </c>
      <c r="G211" s="96" t="s">
        <v>701</v>
      </c>
      <c r="H211" s="103" t="s">
        <v>702</v>
      </c>
      <c r="I211" s="6" t="s">
        <v>584</v>
      </c>
      <c r="J211" s="105">
        <v>46027</v>
      </c>
      <c r="K211" s="107" t="s">
        <v>1180</v>
      </c>
      <c r="L211" s="85">
        <v>6491823424</v>
      </c>
      <c r="M211" s="85" t="s">
        <v>25</v>
      </c>
      <c r="N211" s="85" t="s">
        <v>116</v>
      </c>
      <c r="O211" s="71">
        <v>0</v>
      </c>
      <c r="P211" s="71">
        <v>0</v>
      </c>
      <c r="Q211" s="79">
        <v>2969.61</v>
      </c>
      <c r="R211" s="79">
        <v>475.13760000000002</v>
      </c>
      <c r="S211" s="71">
        <v>0</v>
      </c>
      <c r="T211" s="79">
        <v>3444.7476000000001</v>
      </c>
      <c r="U211" s="80" t="s">
        <v>24</v>
      </c>
      <c r="V211" s="84">
        <f t="shared" si="13"/>
        <v>195.73541678504461</v>
      </c>
      <c r="W211" s="106">
        <v>45989</v>
      </c>
      <c r="X211" s="85" t="s">
        <v>1181</v>
      </c>
      <c r="Y211" s="85" t="s">
        <v>129</v>
      </c>
      <c r="Z211" s="85" t="s">
        <v>121</v>
      </c>
      <c r="AA211" s="85" t="s">
        <v>122</v>
      </c>
      <c r="AB211" s="76" t="s">
        <v>539</v>
      </c>
      <c r="AC211" s="76" t="s">
        <v>540</v>
      </c>
      <c r="AD211" s="76" t="s">
        <v>25</v>
      </c>
      <c r="AE211" s="76" t="s">
        <v>544</v>
      </c>
      <c r="AF211" s="76" t="s">
        <v>96</v>
      </c>
      <c r="AG211" s="82"/>
      <c r="AH211" s="60"/>
      <c r="AI211" s="75" t="s">
        <v>586</v>
      </c>
      <c r="AJ211" s="6" t="s">
        <v>103</v>
      </c>
      <c r="AK211" s="81">
        <v>0</v>
      </c>
      <c r="AL211" s="205" t="s">
        <v>103</v>
      </c>
      <c r="AM211" s="169"/>
      <c r="AN211" s="6"/>
      <c r="AO211" s="120"/>
    </row>
    <row r="212" spans="1:41">
      <c r="A212" s="75" t="s">
        <v>586</v>
      </c>
      <c r="B212" s="6" t="s">
        <v>93</v>
      </c>
      <c r="C212" s="76">
        <v>211</v>
      </c>
      <c r="D212" s="80" t="s">
        <v>592</v>
      </c>
      <c r="E212" s="6" t="s">
        <v>2136</v>
      </c>
      <c r="F212" s="6" t="str">
        <f t="shared" si="12"/>
        <v>BrokerRM-I-0902-AI25-M19</v>
      </c>
      <c r="G212" s="96" t="s">
        <v>703</v>
      </c>
      <c r="H212" s="103" t="s">
        <v>704</v>
      </c>
      <c r="I212" s="6" t="s">
        <v>584</v>
      </c>
      <c r="J212" s="105">
        <v>46027</v>
      </c>
      <c r="K212" s="96" t="s">
        <v>1182</v>
      </c>
      <c r="L212" s="85">
        <v>8260787496</v>
      </c>
      <c r="M212" s="85" t="s">
        <v>25</v>
      </c>
      <c r="N212" s="85" t="s">
        <v>116</v>
      </c>
      <c r="O212" s="71">
        <v>0</v>
      </c>
      <c r="P212" s="71">
        <v>0</v>
      </c>
      <c r="Q212" s="79">
        <v>6538.86</v>
      </c>
      <c r="R212" s="79">
        <v>1046.21</v>
      </c>
      <c r="S212" s="71">
        <v>0</v>
      </c>
      <c r="T212" s="79">
        <v>7585.07</v>
      </c>
      <c r="U212" s="80" t="s">
        <v>24</v>
      </c>
      <c r="V212" s="84">
        <f t="shared" si="13"/>
        <v>430.99437468037956</v>
      </c>
      <c r="W212" s="106">
        <v>46001</v>
      </c>
      <c r="X212" s="85" t="s">
        <v>1183</v>
      </c>
      <c r="Y212" s="85" t="s">
        <v>178</v>
      </c>
      <c r="Z212" s="85" t="s">
        <v>121</v>
      </c>
      <c r="AA212" s="85" t="s">
        <v>122</v>
      </c>
      <c r="AB212" s="76" t="s">
        <v>539</v>
      </c>
      <c r="AC212" s="76" t="s">
        <v>540</v>
      </c>
      <c r="AD212" s="76" t="s">
        <v>25</v>
      </c>
      <c r="AE212" s="76" t="s">
        <v>544</v>
      </c>
      <c r="AF212" s="76" t="s">
        <v>96</v>
      </c>
      <c r="AG212" s="82"/>
      <c r="AH212" s="60"/>
      <c r="AI212" s="75" t="s">
        <v>586</v>
      </c>
      <c r="AJ212" s="6" t="s">
        <v>103</v>
      </c>
      <c r="AK212" s="81">
        <v>0</v>
      </c>
      <c r="AL212" s="205" t="s">
        <v>103</v>
      </c>
      <c r="AM212" s="169"/>
      <c r="AN212" s="6"/>
      <c r="AO212" s="120"/>
    </row>
    <row r="213" spans="1:41">
      <c r="A213" s="75" t="s">
        <v>586</v>
      </c>
      <c r="B213" s="6" t="s">
        <v>93</v>
      </c>
      <c r="C213" s="76">
        <v>212</v>
      </c>
      <c r="D213" s="80" t="s">
        <v>592</v>
      </c>
      <c r="E213" s="6" t="s">
        <v>2136</v>
      </c>
      <c r="F213" s="6" t="str">
        <f t="shared" si="12"/>
        <v>BrokerRM-I-0915-AI25-M19</v>
      </c>
      <c r="G213" s="96" t="s">
        <v>705</v>
      </c>
      <c r="H213" s="103" t="s">
        <v>706</v>
      </c>
      <c r="I213" s="6" t="s">
        <v>584</v>
      </c>
      <c r="J213" s="105">
        <v>46027</v>
      </c>
      <c r="K213" s="107" t="s">
        <v>1184</v>
      </c>
      <c r="L213" s="85">
        <v>2949781214</v>
      </c>
      <c r="M213" s="85" t="s">
        <v>25</v>
      </c>
      <c r="N213" s="85" t="s">
        <v>116</v>
      </c>
      <c r="O213" s="71">
        <v>0</v>
      </c>
      <c r="P213" s="71">
        <v>0</v>
      </c>
      <c r="Q213" s="79">
        <v>3589.02</v>
      </c>
      <c r="R213" s="79">
        <v>574.25</v>
      </c>
      <c r="S213" s="71">
        <v>0</v>
      </c>
      <c r="T213" s="79">
        <v>4163.2700000000004</v>
      </c>
      <c r="U213" s="80" t="s">
        <v>24</v>
      </c>
      <c r="V213" s="84">
        <f t="shared" si="13"/>
        <v>236.56287289050516</v>
      </c>
      <c r="W213" s="106">
        <v>45993</v>
      </c>
      <c r="X213" s="85" t="s">
        <v>1185</v>
      </c>
      <c r="Y213" s="85" t="s">
        <v>1186</v>
      </c>
      <c r="Z213" s="85" t="s">
        <v>121</v>
      </c>
      <c r="AA213" s="85" t="s">
        <v>122</v>
      </c>
      <c r="AB213" s="76" t="s">
        <v>539</v>
      </c>
      <c r="AC213" s="76" t="s">
        <v>540</v>
      </c>
      <c r="AD213" s="76" t="s">
        <v>25</v>
      </c>
      <c r="AE213" s="76" t="s">
        <v>544</v>
      </c>
      <c r="AF213" s="76" t="s">
        <v>96</v>
      </c>
      <c r="AG213" s="82"/>
      <c r="AH213" s="60"/>
      <c r="AI213" s="75" t="s">
        <v>586</v>
      </c>
      <c r="AJ213" s="6" t="s">
        <v>103</v>
      </c>
      <c r="AK213" s="81">
        <v>0</v>
      </c>
      <c r="AL213" s="205" t="s">
        <v>103</v>
      </c>
      <c r="AM213" s="169"/>
      <c r="AN213" s="6"/>
      <c r="AO213" s="120"/>
    </row>
    <row r="214" spans="1:41">
      <c r="A214" s="75" t="s">
        <v>586</v>
      </c>
      <c r="B214" s="6" t="s">
        <v>93</v>
      </c>
      <c r="C214" s="76">
        <v>213</v>
      </c>
      <c r="D214" s="80" t="s">
        <v>592</v>
      </c>
      <c r="E214" s="6" t="s">
        <v>2136</v>
      </c>
      <c r="F214" s="6" t="str">
        <f t="shared" si="12"/>
        <v>BrokerRM-I-0927-AI25-M19</v>
      </c>
      <c r="G214" s="96" t="s">
        <v>707</v>
      </c>
      <c r="H214" s="103" t="s">
        <v>708</v>
      </c>
      <c r="I214" s="6" t="s">
        <v>584</v>
      </c>
      <c r="J214" s="105">
        <v>46027</v>
      </c>
      <c r="K214" s="96" t="s">
        <v>1187</v>
      </c>
      <c r="L214" s="85">
        <v>5646780683</v>
      </c>
      <c r="M214" s="85" t="s">
        <v>25</v>
      </c>
      <c r="N214" s="85" t="s">
        <v>116</v>
      </c>
      <c r="O214" s="71">
        <v>0</v>
      </c>
      <c r="P214" s="71">
        <v>0</v>
      </c>
      <c r="Q214" s="79">
        <v>3164.65</v>
      </c>
      <c r="R214" s="79">
        <v>506.35</v>
      </c>
      <c r="S214" s="71">
        <v>0</v>
      </c>
      <c r="T214" s="79">
        <v>3671</v>
      </c>
      <c r="U214" s="80" t="s">
        <v>24</v>
      </c>
      <c r="V214" s="84">
        <f t="shared" si="13"/>
        <v>208.59139723847946</v>
      </c>
      <c r="W214" s="106">
        <v>45996</v>
      </c>
      <c r="X214" s="85" t="s">
        <v>1185</v>
      </c>
      <c r="Y214" s="85" t="s">
        <v>1186</v>
      </c>
      <c r="Z214" s="85" t="s">
        <v>121</v>
      </c>
      <c r="AA214" s="85" t="s">
        <v>122</v>
      </c>
      <c r="AB214" s="76" t="s">
        <v>539</v>
      </c>
      <c r="AC214" s="76" t="s">
        <v>540</v>
      </c>
      <c r="AD214" s="76" t="s">
        <v>25</v>
      </c>
      <c r="AE214" s="76" t="s">
        <v>544</v>
      </c>
      <c r="AF214" s="76" t="s">
        <v>96</v>
      </c>
      <c r="AG214" s="82"/>
      <c r="AH214" s="60"/>
      <c r="AI214" s="75" t="s">
        <v>586</v>
      </c>
      <c r="AJ214" s="6" t="s">
        <v>103</v>
      </c>
      <c r="AK214" s="81">
        <v>0</v>
      </c>
      <c r="AL214" s="205" t="s">
        <v>103</v>
      </c>
      <c r="AM214" s="169"/>
      <c r="AN214" s="6"/>
      <c r="AO214" s="120"/>
    </row>
    <row r="215" spans="1:41">
      <c r="A215" s="75" t="s">
        <v>586</v>
      </c>
      <c r="B215" s="6" t="s">
        <v>93</v>
      </c>
      <c r="C215" s="76">
        <v>214</v>
      </c>
      <c r="D215" s="80" t="s">
        <v>592</v>
      </c>
      <c r="E215" s="6" t="s">
        <v>2136</v>
      </c>
      <c r="F215" s="6" t="str">
        <f t="shared" si="12"/>
        <v>BrokerRM-I-0933-AI25-M19</v>
      </c>
      <c r="G215" s="96" t="s">
        <v>709</v>
      </c>
      <c r="H215" s="103" t="s">
        <v>710</v>
      </c>
      <c r="I215" s="6" t="s">
        <v>584</v>
      </c>
      <c r="J215" s="105">
        <v>46027</v>
      </c>
      <c r="K215" s="96" t="s">
        <v>1188</v>
      </c>
      <c r="L215" s="85">
        <v>2203281102</v>
      </c>
      <c r="M215" s="85" t="s">
        <v>25</v>
      </c>
      <c r="N215" s="85" t="s">
        <v>116</v>
      </c>
      <c r="O215" s="71">
        <v>0</v>
      </c>
      <c r="P215" s="71">
        <v>0</v>
      </c>
      <c r="Q215" s="79">
        <v>3164.65</v>
      </c>
      <c r="R215" s="79">
        <v>506.35</v>
      </c>
      <c r="S215" s="71">
        <v>0</v>
      </c>
      <c r="T215" s="79">
        <v>3671</v>
      </c>
      <c r="U215" s="80" t="s">
        <v>24</v>
      </c>
      <c r="V215" s="84">
        <f t="shared" si="13"/>
        <v>208.59139723847946</v>
      </c>
      <c r="W215" s="106">
        <v>46000</v>
      </c>
      <c r="X215" s="85" t="s">
        <v>1176</v>
      </c>
      <c r="Y215" s="85" t="s">
        <v>129</v>
      </c>
      <c r="Z215" s="85" t="s">
        <v>121</v>
      </c>
      <c r="AA215" s="85" t="s">
        <v>122</v>
      </c>
      <c r="AB215" s="76" t="s">
        <v>539</v>
      </c>
      <c r="AC215" s="76" t="s">
        <v>540</v>
      </c>
      <c r="AD215" s="76" t="s">
        <v>25</v>
      </c>
      <c r="AE215" s="76" t="s">
        <v>544</v>
      </c>
      <c r="AF215" s="76" t="s">
        <v>96</v>
      </c>
      <c r="AG215" s="82"/>
      <c r="AH215" s="60"/>
      <c r="AI215" s="75" t="s">
        <v>586</v>
      </c>
      <c r="AJ215" s="6" t="s">
        <v>103</v>
      </c>
      <c r="AK215" s="81">
        <v>0</v>
      </c>
      <c r="AL215" s="205" t="s">
        <v>103</v>
      </c>
      <c r="AM215" s="169"/>
      <c r="AN215" s="6"/>
      <c r="AO215" s="120"/>
    </row>
    <row r="216" spans="1:41">
      <c r="A216" s="75" t="s">
        <v>586</v>
      </c>
      <c r="B216" s="6" t="s">
        <v>93</v>
      </c>
      <c r="C216" s="76">
        <v>215</v>
      </c>
      <c r="D216" s="80" t="s">
        <v>592</v>
      </c>
      <c r="E216" s="6" t="s">
        <v>2136</v>
      </c>
      <c r="F216" s="6" t="str">
        <f t="shared" si="12"/>
        <v>BrokerRM-I-0931-AI25-M19</v>
      </c>
      <c r="G216" s="96" t="s">
        <v>711</v>
      </c>
      <c r="H216" s="103" t="s">
        <v>712</v>
      </c>
      <c r="I216" s="6" t="s">
        <v>584</v>
      </c>
      <c r="J216" s="105">
        <v>46027</v>
      </c>
      <c r="K216" s="96" t="s">
        <v>1189</v>
      </c>
      <c r="L216" s="85">
        <v>2856472021</v>
      </c>
      <c r="M216" s="85" t="s">
        <v>25</v>
      </c>
      <c r="N216" s="85" t="s">
        <v>116</v>
      </c>
      <c r="O216" s="71">
        <v>0</v>
      </c>
      <c r="P216" s="71">
        <v>0</v>
      </c>
      <c r="Q216" s="79">
        <v>6757.65</v>
      </c>
      <c r="R216" s="79">
        <v>1081.2239999999999</v>
      </c>
      <c r="S216" s="71">
        <v>0</v>
      </c>
      <c r="T216" s="79">
        <v>7838.8739999999998</v>
      </c>
      <c r="U216" s="80" t="s">
        <v>24</v>
      </c>
      <c r="V216" s="84">
        <f t="shared" si="13"/>
        <v>445.41587590203989</v>
      </c>
      <c r="W216" s="106">
        <v>45999</v>
      </c>
      <c r="X216" s="85" t="s">
        <v>1176</v>
      </c>
      <c r="Y216" s="85" t="s">
        <v>129</v>
      </c>
      <c r="Z216" s="85" t="s">
        <v>121</v>
      </c>
      <c r="AA216" s="85" t="s">
        <v>122</v>
      </c>
      <c r="AB216" s="76" t="s">
        <v>539</v>
      </c>
      <c r="AC216" s="76" t="s">
        <v>540</v>
      </c>
      <c r="AD216" s="76" t="s">
        <v>25</v>
      </c>
      <c r="AE216" s="76" t="s">
        <v>544</v>
      </c>
      <c r="AF216" s="76" t="s">
        <v>96</v>
      </c>
      <c r="AG216" s="82"/>
      <c r="AH216" s="60"/>
      <c r="AI216" s="75" t="s">
        <v>586</v>
      </c>
      <c r="AJ216" s="6" t="s">
        <v>103</v>
      </c>
      <c r="AK216" s="81">
        <v>0</v>
      </c>
      <c r="AL216" s="205" t="s">
        <v>103</v>
      </c>
      <c r="AM216" s="169"/>
      <c r="AN216" s="6"/>
      <c r="AO216" s="120"/>
    </row>
    <row r="217" spans="1:41">
      <c r="A217" s="75" t="s">
        <v>586</v>
      </c>
      <c r="B217" s="6" t="s">
        <v>93</v>
      </c>
      <c r="C217" s="76">
        <v>216</v>
      </c>
      <c r="D217" s="80" t="s">
        <v>592</v>
      </c>
      <c r="E217" s="6" t="s">
        <v>2136</v>
      </c>
      <c r="F217" s="6" t="str">
        <f t="shared" si="12"/>
        <v>BrokerRM-I-091-AI25-M19</v>
      </c>
      <c r="G217" s="96" t="s">
        <v>713</v>
      </c>
      <c r="H217" s="103" t="s">
        <v>714</v>
      </c>
      <c r="I217" s="6" t="s">
        <v>584</v>
      </c>
      <c r="J217" s="105">
        <v>46027</v>
      </c>
      <c r="K217" s="96" t="s">
        <v>1190</v>
      </c>
      <c r="L217" s="85">
        <v>8641724884</v>
      </c>
      <c r="M217" s="85" t="s">
        <v>25</v>
      </c>
      <c r="N217" s="85" t="s">
        <v>116</v>
      </c>
      <c r="O217" s="71">
        <v>0</v>
      </c>
      <c r="P217" s="71">
        <v>0</v>
      </c>
      <c r="Q217" s="79">
        <v>3589.02</v>
      </c>
      <c r="R217" s="79">
        <v>574.25</v>
      </c>
      <c r="S217" s="71">
        <v>0</v>
      </c>
      <c r="T217" s="79">
        <v>4163.2700000000004</v>
      </c>
      <c r="U217" s="80" t="s">
        <v>24</v>
      </c>
      <c r="V217" s="84">
        <f t="shared" si="13"/>
        <v>236.56287289050516</v>
      </c>
      <c r="W217" s="106">
        <v>45999</v>
      </c>
      <c r="X217" s="85" t="s">
        <v>1191</v>
      </c>
      <c r="Y217" s="85" t="s">
        <v>129</v>
      </c>
      <c r="Z217" s="85" t="s">
        <v>121</v>
      </c>
      <c r="AA217" s="85" t="s">
        <v>122</v>
      </c>
      <c r="AB217" s="76" t="s">
        <v>539</v>
      </c>
      <c r="AC217" s="76" t="s">
        <v>540</v>
      </c>
      <c r="AD217" s="76" t="s">
        <v>25</v>
      </c>
      <c r="AE217" s="76" t="s">
        <v>544</v>
      </c>
      <c r="AF217" s="76" t="s">
        <v>96</v>
      </c>
      <c r="AG217" s="82"/>
      <c r="AH217" s="60"/>
      <c r="AI217" s="75" t="s">
        <v>586</v>
      </c>
      <c r="AJ217" s="6" t="s">
        <v>103</v>
      </c>
      <c r="AK217" s="81">
        <v>0</v>
      </c>
      <c r="AL217" s="205" t="s">
        <v>103</v>
      </c>
      <c r="AM217" s="169"/>
      <c r="AN217" s="6"/>
      <c r="AO217" s="120"/>
    </row>
    <row r="218" spans="1:41">
      <c r="A218" s="75" t="s">
        <v>586</v>
      </c>
      <c r="B218" s="6" t="s">
        <v>93</v>
      </c>
      <c r="C218" s="76">
        <v>217</v>
      </c>
      <c r="D218" s="80" t="s">
        <v>592</v>
      </c>
      <c r="E218" s="6" t="s">
        <v>2136</v>
      </c>
      <c r="F218" s="6" t="str">
        <f t="shared" si="12"/>
        <v>BrokerRM-I-0949-AI25-M19</v>
      </c>
      <c r="G218" s="96" t="s">
        <v>715</v>
      </c>
      <c r="H218" s="103" t="s">
        <v>716</v>
      </c>
      <c r="I218" s="6" t="s">
        <v>584</v>
      </c>
      <c r="J218" s="105">
        <v>46027</v>
      </c>
      <c r="K218" s="96" t="s">
        <v>1192</v>
      </c>
      <c r="L218" s="85">
        <v>2488465276</v>
      </c>
      <c r="M218" s="85" t="s">
        <v>25</v>
      </c>
      <c r="N218" s="85" t="s">
        <v>116</v>
      </c>
      <c r="O218" s="71">
        <v>0</v>
      </c>
      <c r="P218" s="71">
        <v>0</v>
      </c>
      <c r="Q218" s="79">
        <v>6906.14</v>
      </c>
      <c r="R218" s="79">
        <v>1104.9824000000001</v>
      </c>
      <c r="S218" s="71">
        <v>0</v>
      </c>
      <c r="T218" s="79">
        <v>8011.1224000000002</v>
      </c>
      <c r="U218" s="80" t="s">
        <v>24</v>
      </c>
      <c r="V218" s="84">
        <f t="shared" si="13"/>
        <v>455.20327291323372</v>
      </c>
      <c r="W218" s="106">
        <v>46007</v>
      </c>
      <c r="X218" s="85" t="s">
        <v>1193</v>
      </c>
      <c r="Y218" s="85" t="s">
        <v>1194</v>
      </c>
      <c r="Z218" s="85" t="s">
        <v>121</v>
      </c>
      <c r="AA218" s="85" t="s">
        <v>122</v>
      </c>
      <c r="AB218" s="76" t="s">
        <v>539</v>
      </c>
      <c r="AC218" s="76" t="s">
        <v>540</v>
      </c>
      <c r="AD218" s="76" t="s">
        <v>25</v>
      </c>
      <c r="AE218" s="76" t="s">
        <v>544</v>
      </c>
      <c r="AF218" s="76" t="s">
        <v>96</v>
      </c>
      <c r="AG218" s="82"/>
      <c r="AH218" s="60"/>
      <c r="AI218" s="75" t="s">
        <v>586</v>
      </c>
      <c r="AJ218" s="6" t="s">
        <v>103</v>
      </c>
      <c r="AK218" s="81">
        <v>0</v>
      </c>
      <c r="AL218" s="205" t="s">
        <v>103</v>
      </c>
      <c r="AM218" s="169"/>
      <c r="AN218" s="6"/>
      <c r="AO218" s="120"/>
    </row>
    <row r="219" spans="1:41">
      <c r="A219" s="75" t="s">
        <v>586</v>
      </c>
      <c r="B219" s="6" t="s">
        <v>93</v>
      </c>
      <c r="C219" s="76">
        <v>218</v>
      </c>
      <c r="D219" s="80" t="s">
        <v>592</v>
      </c>
      <c r="E219" s="6" t="s">
        <v>2136</v>
      </c>
      <c r="F219" s="6" t="str">
        <f t="shared" si="12"/>
        <v>BrokerRM-I-0939-AI25-M19</v>
      </c>
      <c r="G219" s="96" t="s">
        <v>717</v>
      </c>
      <c r="H219" s="103" t="s">
        <v>718</v>
      </c>
      <c r="I219" s="6" t="s">
        <v>584</v>
      </c>
      <c r="J219" s="105">
        <v>46027</v>
      </c>
      <c r="K219" s="96" t="s">
        <v>1195</v>
      </c>
      <c r="L219" s="85">
        <v>7437145026</v>
      </c>
      <c r="M219" s="85" t="s">
        <v>25</v>
      </c>
      <c r="N219" s="85" t="s">
        <v>116</v>
      </c>
      <c r="O219" s="71">
        <v>0</v>
      </c>
      <c r="P219" s="71">
        <v>0</v>
      </c>
      <c r="Q219" s="79">
        <v>3589.02</v>
      </c>
      <c r="R219" s="79">
        <v>574.25</v>
      </c>
      <c r="S219" s="71">
        <v>0</v>
      </c>
      <c r="T219" s="79">
        <v>4163.2700000000004</v>
      </c>
      <c r="U219" s="80" t="s">
        <v>24</v>
      </c>
      <c r="V219" s="84">
        <f t="shared" si="13"/>
        <v>236.56287289050516</v>
      </c>
      <c r="W219" s="106">
        <v>46000</v>
      </c>
      <c r="X219" s="85" t="s">
        <v>1176</v>
      </c>
      <c r="Y219" s="85" t="s">
        <v>129</v>
      </c>
      <c r="Z219" s="85" t="s">
        <v>121</v>
      </c>
      <c r="AA219" s="85" t="s">
        <v>122</v>
      </c>
      <c r="AB219" s="76" t="s">
        <v>539</v>
      </c>
      <c r="AC219" s="76" t="s">
        <v>540</v>
      </c>
      <c r="AD219" s="76" t="s">
        <v>25</v>
      </c>
      <c r="AE219" s="76" t="s">
        <v>544</v>
      </c>
      <c r="AF219" s="76" t="s">
        <v>96</v>
      </c>
      <c r="AG219" s="82"/>
      <c r="AH219" s="60"/>
      <c r="AI219" s="75" t="s">
        <v>586</v>
      </c>
      <c r="AJ219" s="6" t="s">
        <v>103</v>
      </c>
      <c r="AK219" s="81">
        <v>0</v>
      </c>
      <c r="AL219" s="205" t="s">
        <v>103</v>
      </c>
      <c r="AM219" s="169"/>
      <c r="AN219" s="6"/>
      <c r="AO219" s="120"/>
    </row>
    <row r="220" spans="1:41">
      <c r="A220" s="75" t="s">
        <v>586</v>
      </c>
      <c r="B220" s="6" t="s">
        <v>93</v>
      </c>
      <c r="C220" s="76">
        <v>219</v>
      </c>
      <c r="D220" s="80" t="s">
        <v>592</v>
      </c>
      <c r="E220" s="6" t="s">
        <v>2136</v>
      </c>
      <c r="F220" s="6" t="str">
        <f t="shared" si="12"/>
        <v>BrokerRM-I-0938-AI25-M19</v>
      </c>
      <c r="G220" s="96" t="s">
        <v>719</v>
      </c>
      <c r="H220" s="103" t="s">
        <v>720</v>
      </c>
      <c r="I220" s="6" t="s">
        <v>584</v>
      </c>
      <c r="J220" s="105">
        <v>46027</v>
      </c>
      <c r="K220" s="96" t="s">
        <v>1196</v>
      </c>
      <c r="L220" s="85">
        <v>7015130802</v>
      </c>
      <c r="M220" s="85" t="s">
        <v>25</v>
      </c>
      <c r="N220" s="85" t="s">
        <v>116</v>
      </c>
      <c r="O220" s="71">
        <v>0</v>
      </c>
      <c r="P220" s="71">
        <v>0</v>
      </c>
      <c r="Q220" s="79">
        <v>6943.96</v>
      </c>
      <c r="R220" s="79">
        <v>1111.0336</v>
      </c>
      <c r="S220" s="71">
        <v>0</v>
      </c>
      <c r="T220" s="79">
        <v>8054.9935999999998</v>
      </c>
      <c r="U220" s="80" t="s">
        <v>24</v>
      </c>
      <c r="V220" s="84">
        <f t="shared" si="13"/>
        <v>457.69609636911184</v>
      </c>
      <c r="W220" s="106">
        <v>46007</v>
      </c>
      <c r="X220" s="85" t="s">
        <v>1176</v>
      </c>
      <c r="Y220" s="85" t="s">
        <v>129</v>
      </c>
      <c r="Z220" s="85" t="s">
        <v>121</v>
      </c>
      <c r="AA220" s="85" t="s">
        <v>122</v>
      </c>
      <c r="AB220" s="76" t="s">
        <v>539</v>
      </c>
      <c r="AC220" s="76" t="s">
        <v>540</v>
      </c>
      <c r="AD220" s="76" t="s">
        <v>25</v>
      </c>
      <c r="AE220" s="76" t="s">
        <v>544</v>
      </c>
      <c r="AF220" s="76" t="s">
        <v>96</v>
      </c>
      <c r="AG220" s="82"/>
      <c r="AH220" s="60"/>
      <c r="AI220" s="75" t="s">
        <v>586</v>
      </c>
      <c r="AJ220" s="6" t="s">
        <v>103</v>
      </c>
      <c r="AK220" s="81">
        <v>0</v>
      </c>
      <c r="AL220" s="205" t="s">
        <v>103</v>
      </c>
      <c r="AM220" s="169"/>
      <c r="AN220" s="6"/>
      <c r="AO220" s="120"/>
    </row>
    <row r="221" spans="1:41">
      <c r="A221" s="75" t="s">
        <v>586</v>
      </c>
      <c r="B221" s="6" t="s">
        <v>93</v>
      </c>
      <c r="C221" s="76">
        <v>220</v>
      </c>
      <c r="D221" s="80" t="s">
        <v>592</v>
      </c>
      <c r="E221" s="6" t="s">
        <v>2136</v>
      </c>
      <c r="F221" s="6" t="str">
        <f t="shared" si="12"/>
        <v>BrokerRM-I-0936-AI25-M19</v>
      </c>
      <c r="G221" s="96" t="s">
        <v>721</v>
      </c>
      <c r="H221" s="103" t="s">
        <v>722</v>
      </c>
      <c r="I221" s="6" t="s">
        <v>584</v>
      </c>
      <c r="J221" s="105">
        <v>46027</v>
      </c>
      <c r="K221" s="96" t="s">
        <v>1197</v>
      </c>
      <c r="L221" s="85">
        <v>5647900613</v>
      </c>
      <c r="M221" s="85" t="s">
        <v>25</v>
      </c>
      <c r="N221" s="85" t="s">
        <v>116</v>
      </c>
      <c r="O221" s="71">
        <v>0</v>
      </c>
      <c r="P221" s="71">
        <v>0</v>
      </c>
      <c r="Q221" s="79">
        <v>3164.65</v>
      </c>
      <c r="R221" s="79">
        <v>506.35</v>
      </c>
      <c r="S221" s="71">
        <v>0</v>
      </c>
      <c r="T221" s="79">
        <v>3671</v>
      </c>
      <c r="U221" s="80" t="s">
        <v>24</v>
      </c>
      <c r="V221" s="84">
        <f t="shared" si="13"/>
        <v>208.59139723847946</v>
      </c>
      <c r="W221" s="106">
        <v>46001</v>
      </c>
      <c r="X221" s="85" t="s">
        <v>1185</v>
      </c>
      <c r="Y221" s="85" t="s">
        <v>1186</v>
      </c>
      <c r="Z221" s="85" t="s">
        <v>121</v>
      </c>
      <c r="AA221" s="85" t="s">
        <v>122</v>
      </c>
      <c r="AB221" s="76" t="s">
        <v>539</v>
      </c>
      <c r="AC221" s="76" t="s">
        <v>540</v>
      </c>
      <c r="AD221" s="76" t="s">
        <v>25</v>
      </c>
      <c r="AE221" s="76" t="s">
        <v>544</v>
      </c>
      <c r="AF221" s="76" t="s">
        <v>96</v>
      </c>
      <c r="AG221" s="82"/>
      <c r="AH221" s="60"/>
      <c r="AI221" s="75" t="s">
        <v>586</v>
      </c>
      <c r="AJ221" s="6" t="s">
        <v>103</v>
      </c>
      <c r="AK221" s="81">
        <v>0</v>
      </c>
      <c r="AL221" s="205" t="s">
        <v>103</v>
      </c>
      <c r="AM221" s="169"/>
      <c r="AN221" s="6"/>
      <c r="AO221" s="120"/>
    </row>
    <row r="222" spans="1:41">
      <c r="A222" s="75" t="s">
        <v>586</v>
      </c>
      <c r="B222" s="6" t="s">
        <v>93</v>
      </c>
      <c r="C222" s="76">
        <v>221</v>
      </c>
      <c r="D222" s="80" t="s">
        <v>592</v>
      </c>
      <c r="E222" s="6" t="s">
        <v>2136</v>
      </c>
      <c r="F222" s="6" t="str">
        <f t="shared" si="12"/>
        <v>BrokerRM-I-0943-AI25-M19</v>
      </c>
      <c r="G222" s="96" t="s">
        <v>723</v>
      </c>
      <c r="H222" s="103" t="s">
        <v>724</v>
      </c>
      <c r="I222" s="6" t="s">
        <v>584</v>
      </c>
      <c r="J222" s="105">
        <v>46027</v>
      </c>
      <c r="K222" s="96" t="s">
        <v>1198</v>
      </c>
      <c r="L222" s="85">
        <v>1682372182</v>
      </c>
      <c r="M222" s="85" t="s">
        <v>25</v>
      </c>
      <c r="N222" s="85" t="s">
        <v>116</v>
      </c>
      <c r="O222" s="71">
        <v>0</v>
      </c>
      <c r="P222" s="71">
        <v>0</v>
      </c>
      <c r="Q222" s="79">
        <v>3077.67</v>
      </c>
      <c r="R222" s="79">
        <v>492.42720000000003</v>
      </c>
      <c r="S222" s="71">
        <v>0</v>
      </c>
      <c r="T222" s="79">
        <v>3570.0972000000002</v>
      </c>
      <c r="U222" s="80" t="s">
        <v>24</v>
      </c>
      <c r="V222" s="84">
        <f t="shared" si="13"/>
        <v>202.85795783851356</v>
      </c>
      <c r="W222" s="106">
        <v>46003</v>
      </c>
      <c r="X222" s="85" t="s">
        <v>1199</v>
      </c>
      <c r="Y222" s="85" t="s">
        <v>129</v>
      </c>
      <c r="Z222" s="85" t="s">
        <v>121</v>
      </c>
      <c r="AA222" s="85" t="s">
        <v>122</v>
      </c>
      <c r="AB222" s="76" t="s">
        <v>539</v>
      </c>
      <c r="AC222" s="76" t="s">
        <v>540</v>
      </c>
      <c r="AD222" s="76" t="s">
        <v>25</v>
      </c>
      <c r="AE222" s="76" t="s">
        <v>544</v>
      </c>
      <c r="AF222" s="76" t="s">
        <v>96</v>
      </c>
      <c r="AG222" s="82"/>
      <c r="AH222" s="60"/>
      <c r="AI222" s="75" t="s">
        <v>586</v>
      </c>
      <c r="AJ222" s="6" t="s">
        <v>103</v>
      </c>
      <c r="AK222" s="81">
        <v>0</v>
      </c>
      <c r="AL222" s="205" t="s">
        <v>103</v>
      </c>
      <c r="AM222" s="169"/>
      <c r="AN222" s="6"/>
      <c r="AO222" s="120"/>
    </row>
    <row r="223" spans="1:41">
      <c r="A223" s="75" t="s">
        <v>586</v>
      </c>
      <c r="B223" s="6" t="s">
        <v>93</v>
      </c>
      <c r="C223" s="76">
        <v>222</v>
      </c>
      <c r="D223" s="80" t="s">
        <v>592</v>
      </c>
      <c r="E223" s="6" t="s">
        <v>2136</v>
      </c>
      <c r="F223" s="6" t="str">
        <f t="shared" si="12"/>
        <v>BrokerRM-I-0964-AI25-M19</v>
      </c>
      <c r="G223" s="96" t="s">
        <v>725</v>
      </c>
      <c r="H223" s="103" t="s">
        <v>726</v>
      </c>
      <c r="I223" s="6" t="s">
        <v>584</v>
      </c>
      <c r="J223" s="105">
        <v>46027</v>
      </c>
      <c r="K223" s="107" t="s">
        <v>1200</v>
      </c>
      <c r="L223" s="85">
        <v>5569069251</v>
      </c>
      <c r="M223" s="85" t="s">
        <v>25</v>
      </c>
      <c r="N223" s="85" t="s">
        <v>116</v>
      </c>
      <c r="O223" s="71">
        <v>0</v>
      </c>
      <c r="P223" s="71">
        <v>0</v>
      </c>
      <c r="Q223" s="79">
        <v>6577.22</v>
      </c>
      <c r="R223" s="79">
        <v>1052.3499999999999</v>
      </c>
      <c r="S223" s="71">
        <v>0</v>
      </c>
      <c r="T223" s="79">
        <v>7629.57</v>
      </c>
      <c r="U223" s="80" t="s">
        <v>24</v>
      </c>
      <c r="V223" s="84">
        <f t="shared" si="13"/>
        <v>433.522927439059</v>
      </c>
      <c r="W223" s="106">
        <v>46013</v>
      </c>
      <c r="X223" s="85" t="s">
        <v>1176</v>
      </c>
      <c r="Y223" s="85" t="s">
        <v>129</v>
      </c>
      <c r="Z223" s="85" t="s">
        <v>121</v>
      </c>
      <c r="AA223" s="85" t="s">
        <v>122</v>
      </c>
      <c r="AB223" s="76" t="s">
        <v>539</v>
      </c>
      <c r="AC223" s="76" t="s">
        <v>540</v>
      </c>
      <c r="AD223" s="76" t="s">
        <v>25</v>
      </c>
      <c r="AE223" s="76" t="s">
        <v>544</v>
      </c>
      <c r="AF223" s="76" t="s">
        <v>96</v>
      </c>
      <c r="AG223" s="82"/>
      <c r="AH223" s="60"/>
      <c r="AI223" s="75" t="s">
        <v>586</v>
      </c>
      <c r="AJ223" s="6" t="s">
        <v>103</v>
      </c>
      <c r="AK223" s="81">
        <v>0</v>
      </c>
      <c r="AL223" s="205" t="s">
        <v>103</v>
      </c>
      <c r="AM223" s="169"/>
      <c r="AN223" s="6"/>
      <c r="AO223" s="120"/>
    </row>
    <row r="224" spans="1:41">
      <c r="A224" s="75" t="s">
        <v>586</v>
      </c>
      <c r="B224" s="6" t="s">
        <v>93</v>
      </c>
      <c r="C224" s="76">
        <v>223</v>
      </c>
      <c r="D224" s="80" t="s">
        <v>592</v>
      </c>
      <c r="E224" s="6" t="s">
        <v>2136</v>
      </c>
      <c r="F224" s="6" t="str">
        <f t="shared" si="12"/>
        <v>BrokerRM-I-0950-AI25-M19</v>
      </c>
      <c r="G224" s="96" t="s">
        <v>727</v>
      </c>
      <c r="H224" s="103" t="s">
        <v>728</v>
      </c>
      <c r="I224" s="6" t="s">
        <v>584</v>
      </c>
      <c r="J224" s="105">
        <v>46027</v>
      </c>
      <c r="K224" s="96" t="s">
        <v>1201</v>
      </c>
      <c r="L224" s="85">
        <v>8459627772</v>
      </c>
      <c r="M224" s="85" t="s">
        <v>25</v>
      </c>
      <c r="N224" s="85" t="s">
        <v>116</v>
      </c>
      <c r="O224" s="71">
        <v>0</v>
      </c>
      <c r="P224" s="71">
        <v>0</v>
      </c>
      <c r="Q224" s="79">
        <v>5270.4</v>
      </c>
      <c r="R224" s="79">
        <v>843.27</v>
      </c>
      <c r="S224" s="71">
        <v>0</v>
      </c>
      <c r="T224" s="79">
        <v>6113.67</v>
      </c>
      <c r="U224" s="80" t="s">
        <v>24</v>
      </c>
      <c r="V224" s="84">
        <f t="shared" si="13"/>
        <v>347.38735155406556</v>
      </c>
      <c r="W224" s="106">
        <v>46007</v>
      </c>
      <c r="X224" s="85" t="s">
        <v>1202</v>
      </c>
      <c r="Y224" s="85" t="s">
        <v>129</v>
      </c>
      <c r="Z224" s="85" t="s">
        <v>121</v>
      </c>
      <c r="AA224" s="85" t="s">
        <v>122</v>
      </c>
      <c r="AB224" s="76" t="s">
        <v>539</v>
      </c>
      <c r="AC224" s="76" t="s">
        <v>540</v>
      </c>
      <c r="AD224" s="76" t="s">
        <v>25</v>
      </c>
      <c r="AE224" s="76" t="s">
        <v>544</v>
      </c>
      <c r="AF224" s="76" t="s">
        <v>96</v>
      </c>
      <c r="AG224" s="82"/>
      <c r="AH224" s="60"/>
      <c r="AI224" s="75" t="s">
        <v>586</v>
      </c>
      <c r="AJ224" s="6" t="s">
        <v>103</v>
      </c>
      <c r="AK224" s="81">
        <v>0</v>
      </c>
      <c r="AL224" s="205" t="s">
        <v>103</v>
      </c>
      <c r="AM224" s="169"/>
      <c r="AN224" s="6"/>
      <c r="AO224" s="120"/>
    </row>
    <row r="225" spans="1:41">
      <c r="A225" s="75" t="s">
        <v>586</v>
      </c>
      <c r="B225" s="6" t="s">
        <v>93</v>
      </c>
      <c r="C225" s="76">
        <v>224</v>
      </c>
      <c r="D225" s="80" t="s">
        <v>592</v>
      </c>
      <c r="E225" s="6" t="s">
        <v>2136</v>
      </c>
      <c r="F225" s="6" t="str">
        <f t="shared" si="12"/>
        <v>BrokerRM-I-0957-AI25-M19</v>
      </c>
      <c r="G225" s="96" t="s">
        <v>729</v>
      </c>
      <c r="H225" s="125" t="s">
        <v>730</v>
      </c>
      <c r="I225" s="6" t="s">
        <v>584</v>
      </c>
      <c r="J225" s="105">
        <v>46027</v>
      </c>
      <c r="K225" s="107" t="s">
        <v>1203</v>
      </c>
      <c r="L225" s="85">
        <v>1544658846</v>
      </c>
      <c r="M225" s="85" t="s">
        <v>25</v>
      </c>
      <c r="N225" s="85" t="s">
        <v>116</v>
      </c>
      <c r="O225" s="71">
        <v>2568</v>
      </c>
      <c r="P225" s="71">
        <v>0</v>
      </c>
      <c r="Q225" s="79">
        <v>3077.67</v>
      </c>
      <c r="R225" s="79">
        <v>492.42720000000003</v>
      </c>
      <c r="S225" s="71">
        <v>0</v>
      </c>
      <c r="T225" s="79">
        <v>6138.0972000000002</v>
      </c>
      <c r="U225" s="80" t="s">
        <v>24</v>
      </c>
      <c r="V225" s="84">
        <f t="shared" si="13"/>
        <v>348.77533950792662</v>
      </c>
      <c r="W225" s="106">
        <v>46008</v>
      </c>
      <c r="X225" s="85" t="s">
        <v>1176</v>
      </c>
      <c r="Y225" s="85" t="s">
        <v>129</v>
      </c>
      <c r="Z225" s="85" t="s">
        <v>121</v>
      </c>
      <c r="AA225" s="85" t="s">
        <v>122</v>
      </c>
      <c r="AB225" s="76" t="s">
        <v>539</v>
      </c>
      <c r="AC225" s="76" t="s">
        <v>540</v>
      </c>
      <c r="AD225" s="76" t="s">
        <v>25</v>
      </c>
      <c r="AE225" s="76" t="s">
        <v>544</v>
      </c>
      <c r="AF225" s="76" t="s">
        <v>96</v>
      </c>
      <c r="AG225" s="82"/>
      <c r="AH225" s="60"/>
      <c r="AI225" s="75" t="s">
        <v>586</v>
      </c>
      <c r="AJ225" s="6" t="s">
        <v>103</v>
      </c>
      <c r="AK225" s="81">
        <v>0</v>
      </c>
      <c r="AL225" s="205" t="s">
        <v>103</v>
      </c>
      <c r="AM225" s="169"/>
      <c r="AN225" s="6"/>
      <c r="AO225" s="120"/>
    </row>
    <row r="226" spans="1:41">
      <c r="A226" s="75" t="s">
        <v>586</v>
      </c>
      <c r="B226" s="6" t="s">
        <v>93</v>
      </c>
      <c r="C226" s="76">
        <v>225</v>
      </c>
      <c r="D226" s="80" t="s">
        <v>592</v>
      </c>
      <c r="E226" s="6" t="s">
        <v>2136</v>
      </c>
      <c r="F226" s="6" t="str">
        <f t="shared" si="12"/>
        <v>BrokerRM-I-0839-AI25-M19</v>
      </c>
      <c r="G226" s="96" t="s">
        <v>731</v>
      </c>
      <c r="H226" s="125" t="s">
        <v>732</v>
      </c>
      <c r="I226" s="6" t="s">
        <v>584</v>
      </c>
      <c r="J226" s="105">
        <v>46027</v>
      </c>
      <c r="K226" s="107" t="s">
        <v>1204</v>
      </c>
      <c r="L226" s="85">
        <v>4167860281</v>
      </c>
      <c r="M226" s="85" t="s">
        <v>25</v>
      </c>
      <c r="N226" s="85" t="s">
        <v>116</v>
      </c>
      <c r="O226" s="71">
        <v>781</v>
      </c>
      <c r="P226" s="71">
        <v>0</v>
      </c>
      <c r="Q226" s="79">
        <v>5270.4</v>
      </c>
      <c r="R226" s="79">
        <v>843.27</v>
      </c>
      <c r="S226" s="71">
        <v>0</v>
      </c>
      <c r="T226" s="79">
        <v>6894.67</v>
      </c>
      <c r="U226" s="80" t="s">
        <v>24</v>
      </c>
      <c r="V226" s="84">
        <f t="shared" si="13"/>
        <v>391.76487300414794</v>
      </c>
      <c r="W226" s="106">
        <v>46008</v>
      </c>
      <c r="X226" s="85" t="s">
        <v>1191</v>
      </c>
      <c r="Y226" s="85" t="s">
        <v>129</v>
      </c>
      <c r="Z226" s="85" t="s">
        <v>121</v>
      </c>
      <c r="AA226" s="85" t="s">
        <v>122</v>
      </c>
      <c r="AB226" s="76" t="s">
        <v>539</v>
      </c>
      <c r="AC226" s="76" t="s">
        <v>540</v>
      </c>
      <c r="AD226" s="76" t="s">
        <v>25</v>
      </c>
      <c r="AE226" s="76" t="s">
        <v>544</v>
      </c>
      <c r="AF226" s="76" t="s">
        <v>96</v>
      </c>
      <c r="AG226" s="82"/>
      <c r="AH226" s="60"/>
      <c r="AI226" s="75" t="s">
        <v>586</v>
      </c>
      <c r="AJ226" s="6" t="s">
        <v>103</v>
      </c>
      <c r="AK226" s="81">
        <v>0</v>
      </c>
      <c r="AL226" s="205" t="s">
        <v>103</v>
      </c>
      <c r="AM226" s="169"/>
      <c r="AN226" s="6"/>
      <c r="AO226" s="120"/>
    </row>
    <row r="227" spans="1:41">
      <c r="A227" s="75" t="s">
        <v>586</v>
      </c>
      <c r="B227" s="6" t="s">
        <v>93</v>
      </c>
      <c r="C227" s="76">
        <v>226</v>
      </c>
      <c r="D227" s="80" t="s">
        <v>592</v>
      </c>
      <c r="E227" s="6" t="s">
        <v>2136</v>
      </c>
      <c r="F227" s="6" t="str">
        <f t="shared" si="12"/>
        <v>BrokerRM-I-0958-AI25-M19</v>
      </c>
      <c r="G227" s="96" t="s">
        <v>733</v>
      </c>
      <c r="H227" s="103" t="s">
        <v>734</v>
      </c>
      <c r="I227" s="6" t="s">
        <v>584</v>
      </c>
      <c r="J227" s="105">
        <v>46027</v>
      </c>
      <c r="K227" s="96" t="s">
        <v>1205</v>
      </c>
      <c r="L227" s="85">
        <v>4508526400</v>
      </c>
      <c r="M227" s="85" t="s">
        <v>25</v>
      </c>
      <c r="N227" s="85" t="s">
        <v>116</v>
      </c>
      <c r="O227" s="71">
        <v>0</v>
      </c>
      <c r="P227" s="71">
        <v>0</v>
      </c>
      <c r="Q227" s="79">
        <v>1786.07</v>
      </c>
      <c r="R227" s="79">
        <v>285.77999999999997</v>
      </c>
      <c r="S227" s="71">
        <v>0</v>
      </c>
      <c r="T227" s="79">
        <v>2071.85</v>
      </c>
      <c r="U227" s="80" t="s">
        <v>24</v>
      </c>
      <c r="V227" s="84">
        <f t="shared" si="13"/>
        <v>117.72543894539461</v>
      </c>
      <c r="W227" s="106">
        <v>46007</v>
      </c>
      <c r="X227" s="85" t="s">
        <v>1176</v>
      </c>
      <c r="Y227" s="85" t="s">
        <v>129</v>
      </c>
      <c r="Z227" s="85" t="s">
        <v>121</v>
      </c>
      <c r="AA227" s="85" t="s">
        <v>122</v>
      </c>
      <c r="AB227" s="76" t="s">
        <v>539</v>
      </c>
      <c r="AC227" s="76" t="s">
        <v>540</v>
      </c>
      <c r="AD227" s="76" t="s">
        <v>25</v>
      </c>
      <c r="AE227" s="76" t="s">
        <v>544</v>
      </c>
      <c r="AF227" s="76" t="s">
        <v>96</v>
      </c>
      <c r="AG227" s="82"/>
      <c r="AH227" s="60"/>
      <c r="AI227" s="75" t="s">
        <v>586</v>
      </c>
      <c r="AJ227" s="6" t="s">
        <v>103</v>
      </c>
      <c r="AK227" s="81">
        <v>0</v>
      </c>
      <c r="AL227" s="205" t="s">
        <v>103</v>
      </c>
      <c r="AM227" s="169"/>
      <c r="AN227" s="6"/>
      <c r="AO227" s="120"/>
    </row>
    <row r="228" spans="1:41">
      <c r="A228" s="75" t="s">
        <v>586</v>
      </c>
      <c r="B228" s="6" t="s">
        <v>93</v>
      </c>
      <c r="C228" s="76">
        <v>227</v>
      </c>
      <c r="D228" s="80" t="s">
        <v>592</v>
      </c>
      <c r="E228" s="6" t="s">
        <v>2136</v>
      </c>
      <c r="F228" s="6" t="str">
        <f t="shared" si="12"/>
        <v>BrokerRM-I-0959-AI25-M19</v>
      </c>
      <c r="G228" s="96" t="s">
        <v>735</v>
      </c>
      <c r="H228" s="103" t="s">
        <v>736</v>
      </c>
      <c r="I228" s="6" t="s">
        <v>584</v>
      </c>
      <c r="J228" s="105">
        <v>46027</v>
      </c>
      <c r="K228" s="107" t="s">
        <v>1206</v>
      </c>
      <c r="L228" s="85">
        <v>3896491922</v>
      </c>
      <c r="M228" s="85" t="s">
        <v>25</v>
      </c>
      <c r="N228" s="85" t="s">
        <v>116</v>
      </c>
      <c r="O228" s="71">
        <v>0</v>
      </c>
      <c r="P228" s="71">
        <v>0</v>
      </c>
      <c r="Q228" s="79">
        <v>3164.65</v>
      </c>
      <c r="R228" s="79">
        <v>506.35</v>
      </c>
      <c r="S228" s="71">
        <v>0</v>
      </c>
      <c r="T228" s="79">
        <v>3671</v>
      </c>
      <c r="U228" s="80" t="s">
        <v>24</v>
      </c>
      <c r="V228" s="84">
        <f t="shared" si="13"/>
        <v>208.59139723847946</v>
      </c>
      <c r="W228" s="106">
        <v>46010</v>
      </c>
      <c r="X228" s="85" t="s">
        <v>1207</v>
      </c>
      <c r="Y228" s="85" t="s">
        <v>129</v>
      </c>
      <c r="Z228" s="85" t="s">
        <v>121</v>
      </c>
      <c r="AA228" s="85" t="s">
        <v>122</v>
      </c>
      <c r="AB228" s="76" t="s">
        <v>539</v>
      </c>
      <c r="AC228" s="76" t="s">
        <v>540</v>
      </c>
      <c r="AD228" s="76" t="s">
        <v>25</v>
      </c>
      <c r="AE228" s="76" t="s">
        <v>544</v>
      </c>
      <c r="AF228" s="76" t="s">
        <v>96</v>
      </c>
      <c r="AG228" s="82"/>
      <c r="AH228" s="60"/>
      <c r="AI228" s="75" t="s">
        <v>586</v>
      </c>
      <c r="AJ228" s="6" t="s">
        <v>103</v>
      </c>
      <c r="AK228" s="81">
        <v>0</v>
      </c>
      <c r="AL228" s="205" t="s">
        <v>103</v>
      </c>
      <c r="AM228" s="169"/>
      <c r="AN228" s="6"/>
      <c r="AO228" s="120"/>
    </row>
    <row r="229" spans="1:41">
      <c r="A229" s="75" t="s">
        <v>586</v>
      </c>
      <c r="B229" s="6" t="s">
        <v>93</v>
      </c>
      <c r="C229" s="76">
        <v>228</v>
      </c>
      <c r="D229" s="80" t="s">
        <v>592</v>
      </c>
      <c r="E229" s="6" t="s">
        <v>2136</v>
      </c>
      <c r="F229" s="6" t="str">
        <f t="shared" si="12"/>
        <v>BrokerRM-I-0966-AI25-M19</v>
      </c>
      <c r="G229" s="96" t="s">
        <v>737</v>
      </c>
      <c r="H229" s="103" t="s">
        <v>738</v>
      </c>
      <c r="I229" s="6" t="s">
        <v>584</v>
      </c>
      <c r="J229" s="105">
        <v>46027</v>
      </c>
      <c r="K229" s="96" t="s">
        <v>1208</v>
      </c>
      <c r="L229" s="85">
        <v>1220231806</v>
      </c>
      <c r="M229" s="85" t="s">
        <v>25</v>
      </c>
      <c r="N229" s="85" t="s">
        <v>116</v>
      </c>
      <c r="O229" s="71">
        <v>0</v>
      </c>
      <c r="P229" s="71">
        <v>0</v>
      </c>
      <c r="Q229" s="79">
        <v>3589.02</v>
      </c>
      <c r="R229" s="79">
        <v>574.25</v>
      </c>
      <c r="S229" s="71">
        <v>0</v>
      </c>
      <c r="T229" s="79">
        <v>4163.2700000000004</v>
      </c>
      <c r="U229" s="80" t="s">
        <v>24</v>
      </c>
      <c r="V229" s="84">
        <f t="shared" si="13"/>
        <v>236.56287289050516</v>
      </c>
      <c r="W229" s="106">
        <v>46010</v>
      </c>
      <c r="X229" s="85" t="s">
        <v>1193</v>
      </c>
      <c r="Y229" s="85" t="s">
        <v>1194</v>
      </c>
      <c r="Z229" s="85" t="s">
        <v>121</v>
      </c>
      <c r="AA229" s="85" t="s">
        <v>122</v>
      </c>
      <c r="AB229" s="76" t="s">
        <v>539</v>
      </c>
      <c r="AC229" s="76" t="s">
        <v>540</v>
      </c>
      <c r="AD229" s="76" t="s">
        <v>25</v>
      </c>
      <c r="AE229" s="76" t="s">
        <v>544</v>
      </c>
      <c r="AF229" s="76" t="s">
        <v>96</v>
      </c>
      <c r="AG229" s="82"/>
      <c r="AH229" s="60"/>
      <c r="AI229" s="75" t="s">
        <v>586</v>
      </c>
      <c r="AJ229" s="6" t="s">
        <v>103</v>
      </c>
      <c r="AK229" s="81">
        <v>0</v>
      </c>
      <c r="AL229" s="205" t="s">
        <v>103</v>
      </c>
      <c r="AM229" s="169"/>
      <c r="AN229" s="6"/>
      <c r="AO229" s="120"/>
    </row>
    <row r="230" spans="1:41">
      <c r="A230" s="75" t="s">
        <v>586</v>
      </c>
      <c r="B230" s="6" t="s">
        <v>93</v>
      </c>
      <c r="C230" s="76">
        <v>229</v>
      </c>
      <c r="D230" s="80" t="s">
        <v>592</v>
      </c>
      <c r="E230" s="6" t="s">
        <v>2136</v>
      </c>
      <c r="F230" s="6" t="str">
        <f t="shared" si="12"/>
        <v>BrokerRM-I-0969-AI25-M19</v>
      </c>
      <c r="G230" s="96" t="s">
        <v>739</v>
      </c>
      <c r="H230" s="103" t="s">
        <v>740</v>
      </c>
      <c r="I230" s="6" t="s">
        <v>584</v>
      </c>
      <c r="J230" s="105">
        <v>46027</v>
      </c>
      <c r="K230" s="96" t="s">
        <v>1209</v>
      </c>
      <c r="L230" s="85">
        <v>4729147802</v>
      </c>
      <c r="M230" s="85" t="s">
        <v>25</v>
      </c>
      <c r="N230" s="85" t="s">
        <v>116</v>
      </c>
      <c r="O230" s="71">
        <v>0</v>
      </c>
      <c r="P230" s="71">
        <v>0</v>
      </c>
      <c r="Q230" s="79">
        <v>5270.4</v>
      </c>
      <c r="R230" s="79">
        <v>843.27</v>
      </c>
      <c r="S230" s="71">
        <v>0</v>
      </c>
      <c r="T230" s="79">
        <v>6113.67</v>
      </c>
      <c r="U230" s="80" t="s">
        <v>24</v>
      </c>
      <c r="V230" s="84">
        <f t="shared" si="13"/>
        <v>347.38735155406556</v>
      </c>
      <c r="W230" s="106">
        <v>46013</v>
      </c>
      <c r="X230" s="85" t="s">
        <v>1210</v>
      </c>
      <c r="Y230" s="85" t="s">
        <v>129</v>
      </c>
      <c r="Z230" s="85" t="s">
        <v>121</v>
      </c>
      <c r="AA230" s="85" t="s">
        <v>122</v>
      </c>
      <c r="AB230" s="76" t="s">
        <v>539</v>
      </c>
      <c r="AC230" s="76" t="s">
        <v>540</v>
      </c>
      <c r="AD230" s="76" t="s">
        <v>25</v>
      </c>
      <c r="AE230" s="76" t="s">
        <v>544</v>
      </c>
      <c r="AF230" s="76" t="s">
        <v>96</v>
      </c>
      <c r="AG230" s="82"/>
      <c r="AH230" s="60"/>
      <c r="AI230" s="75" t="s">
        <v>586</v>
      </c>
      <c r="AJ230" s="6" t="s">
        <v>103</v>
      </c>
      <c r="AK230" s="81">
        <v>0</v>
      </c>
      <c r="AL230" s="205" t="s">
        <v>103</v>
      </c>
      <c r="AM230" s="169"/>
      <c r="AN230" s="6"/>
      <c r="AO230" s="120"/>
    </row>
    <row r="231" spans="1:41">
      <c r="A231" s="75" t="s">
        <v>586</v>
      </c>
      <c r="B231" s="6" t="s">
        <v>93</v>
      </c>
      <c r="C231" s="76">
        <v>230</v>
      </c>
      <c r="D231" s="80" t="s">
        <v>592</v>
      </c>
      <c r="E231" s="6" t="s">
        <v>2136</v>
      </c>
      <c r="F231" s="6" t="str">
        <f t="shared" si="12"/>
        <v>BrokerRM-I-0956-AI25-M19</v>
      </c>
      <c r="G231" s="96" t="s">
        <v>741</v>
      </c>
      <c r="H231" s="103" t="s">
        <v>742</v>
      </c>
      <c r="I231" s="6" t="s">
        <v>584</v>
      </c>
      <c r="J231" s="105">
        <v>46027</v>
      </c>
      <c r="K231" s="96" t="s">
        <v>1211</v>
      </c>
      <c r="L231" s="85">
        <v>6169704612</v>
      </c>
      <c r="M231" s="85" t="s">
        <v>25</v>
      </c>
      <c r="N231" s="85" t="s">
        <v>116</v>
      </c>
      <c r="O231" s="71">
        <v>0</v>
      </c>
      <c r="P231" s="71">
        <v>0</v>
      </c>
      <c r="Q231" s="79">
        <v>3589.02</v>
      </c>
      <c r="R231" s="79">
        <v>574.25</v>
      </c>
      <c r="S231" s="71">
        <v>0</v>
      </c>
      <c r="T231" s="79">
        <v>4163.2700000000004</v>
      </c>
      <c r="U231" s="80" t="s">
        <v>24</v>
      </c>
      <c r="V231" s="84">
        <f t="shared" si="13"/>
        <v>236.56287289050516</v>
      </c>
      <c r="W231" s="106">
        <v>46013</v>
      </c>
      <c r="X231" s="85" t="s">
        <v>1191</v>
      </c>
      <c r="Y231" s="85" t="s">
        <v>129</v>
      </c>
      <c r="Z231" s="85" t="s">
        <v>121</v>
      </c>
      <c r="AA231" s="85" t="s">
        <v>122</v>
      </c>
      <c r="AB231" s="76" t="s">
        <v>539</v>
      </c>
      <c r="AC231" s="76" t="s">
        <v>540</v>
      </c>
      <c r="AD231" s="76" t="s">
        <v>25</v>
      </c>
      <c r="AE231" s="76" t="s">
        <v>544</v>
      </c>
      <c r="AF231" s="76" t="s">
        <v>96</v>
      </c>
      <c r="AG231" s="82"/>
      <c r="AH231" s="60"/>
      <c r="AI231" s="75" t="s">
        <v>586</v>
      </c>
      <c r="AJ231" s="6" t="s">
        <v>103</v>
      </c>
      <c r="AK231" s="81">
        <v>0</v>
      </c>
      <c r="AL231" s="205" t="s">
        <v>103</v>
      </c>
      <c r="AM231" s="169"/>
      <c r="AN231" s="6"/>
      <c r="AO231" s="120"/>
    </row>
    <row r="232" spans="1:41">
      <c r="A232" s="75" t="s">
        <v>586</v>
      </c>
      <c r="B232" s="6" t="s">
        <v>93</v>
      </c>
      <c r="C232" s="76">
        <v>231</v>
      </c>
      <c r="D232" s="80" t="s">
        <v>592</v>
      </c>
      <c r="E232" s="6" t="s">
        <v>2136</v>
      </c>
      <c r="F232" s="6" t="str">
        <f t="shared" si="12"/>
        <v>BrokerRM-I-0972-AI25-M19</v>
      </c>
      <c r="G232" s="96" t="s">
        <v>743</v>
      </c>
      <c r="H232" s="103" t="s">
        <v>744</v>
      </c>
      <c r="I232" s="6" t="s">
        <v>584</v>
      </c>
      <c r="J232" s="105">
        <v>46027</v>
      </c>
      <c r="K232" s="96" t="s">
        <v>1212</v>
      </c>
      <c r="L232" s="85">
        <v>1217250963</v>
      </c>
      <c r="M232" s="85" t="s">
        <v>25</v>
      </c>
      <c r="N232" s="85" t="s">
        <v>116</v>
      </c>
      <c r="O232" s="71">
        <v>0</v>
      </c>
      <c r="P232" s="71">
        <v>0</v>
      </c>
      <c r="Q232" s="79">
        <v>4715.87</v>
      </c>
      <c r="R232" s="79">
        <v>754.53920000000005</v>
      </c>
      <c r="S232" s="71">
        <v>0</v>
      </c>
      <c r="T232" s="79">
        <v>5470.4092000000001</v>
      </c>
      <c r="U232" s="80" t="s">
        <v>24</v>
      </c>
      <c r="V232" s="84">
        <f t="shared" si="13"/>
        <v>310.83636570259677</v>
      </c>
      <c r="W232" s="106">
        <v>46013</v>
      </c>
      <c r="X232" s="85" t="s">
        <v>1213</v>
      </c>
      <c r="Y232" s="85" t="s">
        <v>1067</v>
      </c>
      <c r="Z232" s="85" t="s">
        <v>121</v>
      </c>
      <c r="AA232" s="85" t="s">
        <v>122</v>
      </c>
      <c r="AB232" s="76" t="s">
        <v>539</v>
      </c>
      <c r="AC232" s="76" t="s">
        <v>540</v>
      </c>
      <c r="AD232" s="76" t="s">
        <v>25</v>
      </c>
      <c r="AE232" s="76" t="s">
        <v>544</v>
      </c>
      <c r="AF232" s="76" t="s">
        <v>96</v>
      </c>
      <c r="AG232" s="82"/>
      <c r="AH232" s="60"/>
      <c r="AI232" s="75" t="s">
        <v>586</v>
      </c>
      <c r="AJ232" s="6" t="s">
        <v>103</v>
      </c>
      <c r="AK232" s="81">
        <v>0</v>
      </c>
      <c r="AL232" s="205" t="s">
        <v>103</v>
      </c>
      <c r="AM232" s="169"/>
      <c r="AN232" s="6"/>
      <c r="AO232" s="120"/>
    </row>
    <row r="233" spans="1:41">
      <c r="A233" s="75" t="s">
        <v>586</v>
      </c>
      <c r="B233" s="6" t="s">
        <v>93</v>
      </c>
      <c r="C233" s="76">
        <v>232</v>
      </c>
      <c r="D233" s="80" t="s">
        <v>592</v>
      </c>
      <c r="E233" s="6" t="s">
        <v>2136</v>
      </c>
      <c r="F233" s="6" t="str">
        <f t="shared" si="12"/>
        <v>BrokerRM-I-0989-AI25-M19</v>
      </c>
      <c r="G233" s="96" t="s">
        <v>745</v>
      </c>
      <c r="H233" s="103" t="s">
        <v>746</v>
      </c>
      <c r="I233" s="6" t="s">
        <v>584</v>
      </c>
      <c r="J233" s="105">
        <v>46029</v>
      </c>
      <c r="K233" s="96" t="s">
        <v>1214</v>
      </c>
      <c r="L233" s="85">
        <v>1776891351</v>
      </c>
      <c r="M233" s="85" t="s">
        <v>25</v>
      </c>
      <c r="N233" s="85" t="s">
        <v>116</v>
      </c>
      <c r="O233" s="71">
        <v>0</v>
      </c>
      <c r="P233" s="71">
        <v>0</v>
      </c>
      <c r="Q233" s="79">
        <v>3119.55</v>
      </c>
      <c r="R233" s="79">
        <v>499.12800000000004</v>
      </c>
      <c r="S233" s="71">
        <v>0</v>
      </c>
      <c r="T233" s="79">
        <v>3618.6780000000003</v>
      </c>
      <c r="U233" s="80" t="s">
        <v>24</v>
      </c>
      <c r="V233" s="84">
        <f t="shared" si="13"/>
        <v>205.6183874083755</v>
      </c>
      <c r="W233" s="106">
        <v>46024</v>
      </c>
      <c r="X233" s="85" t="s">
        <v>1215</v>
      </c>
      <c r="Y233" s="85" t="s">
        <v>129</v>
      </c>
      <c r="Z233" s="85" t="s">
        <v>121</v>
      </c>
      <c r="AA233" s="85" t="s">
        <v>122</v>
      </c>
      <c r="AB233" s="76" t="s">
        <v>539</v>
      </c>
      <c r="AC233" s="76" t="s">
        <v>540</v>
      </c>
      <c r="AD233" s="76" t="s">
        <v>25</v>
      </c>
      <c r="AE233" s="76" t="s">
        <v>544</v>
      </c>
      <c r="AF233" s="76" t="s">
        <v>96</v>
      </c>
      <c r="AG233" s="82"/>
      <c r="AH233" s="60"/>
      <c r="AI233" s="75" t="s">
        <v>586</v>
      </c>
      <c r="AJ233" s="6" t="s">
        <v>103</v>
      </c>
      <c r="AK233" s="81">
        <v>0</v>
      </c>
      <c r="AL233" s="205" t="s">
        <v>103</v>
      </c>
      <c r="AM233" s="169"/>
      <c r="AN233" s="6"/>
      <c r="AO233" s="120"/>
    </row>
    <row r="234" spans="1:41">
      <c r="A234" s="75" t="s">
        <v>586</v>
      </c>
      <c r="B234" s="6" t="s">
        <v>93</v>
      </c>
      <c r="C234" s="76">
        <v>233</v>
      </c>
      <c r="D234" s="80" t="s">
        <v>592</v>
      </c>
      <c r="E234" s="6" t="s">
        <v>2136</v>
      </c>
      <c r="F234" s="6" t="str">
        <f t="shared" si="12"/>
        <v>BrokerRM-I-0980-AI25-M19</v>
      </c>
      <c r="G234" s="96" t="s">
        <v>747</v>
      </c>
      <c r="H234" s="103" t="s">
        <v>748</v>
      </c>
      <c r="I234" s="6" t="s">
        <v>584</v>
      </c>
      <c r="J234" s="105">
        <v>46027</v>
      </c>
      <c r="K234" s="96" t="s">
        <v>1216</v>
      </c>
      <c r="L234" s="85">
        <v>5039720571</v>
      </c>
      <c r="M234" s="85" t="s">
        <v>25</v>
      </c>
      <c r="N234" s="85" t="s">
        <v>116</v>
      </c>
      <c r="O234" s="71">
        <v>0</v>
      </c>
      <c r="P234" s="71">
        <v>0</v>
      </c>
      <c r="Q234" s="79">
        <v>6499.87</v>
      </c>
      <c r="R234" s="79">
        <v>1039.9792</v>
      </c>
      <c r="S234" s="71">
        <v>0</v>
      </c>
      <c r="T234" s="79">
        <v>7539.8491999999997</v>
      </c>
      <c r="U234" s="80" t="s">
        <v>24</v>
      </c>
      <c r="V234" s="84">
        <f t="shared" si="13"/>
        <v>428.42486504915047</v>
      </c>
      <c r="W234" s="106">
        <v>46021</v>
      </c>
      <c r="X234" s="85" t="s">
        <v>1176</v>
      </c>
      <c r="Y234" s="85" t="s">
        <v>129</v>
      </c>
      <c r="Z234" s="85" t="s">
        <v>121</v>
      </c>
      <c r="AA234" s="85" t="s">
        <v>122</v>
      </c>
      <c r="AB234" s="76" t="s">
        <v>539</v>
      </c>
      <c r="AC234" s="76" t="s">
        <v>540</v>
      </c>
      <c r="AD234" s="76" t="s">
        <v>25</v>
      </c>
      <c r="AE234" s="76" t="s">
        <v>544</v>
      </c>
      <c r="AF234" s="76" t="s">
        <v>96</v>
      </c>
      <c r="AG234" s="82"/>
      <c r="AH234" s="60"/>
      <c r="AI234" s="75" t="s">
        <v>586</v>
      </c>
      <c r="AJ234" s="6" t="s">
        <v>103</v>
      </c>
      <c r="AK234" s="81">
        <v>0</v>
      </c>
      <c r="AL234" s="205" t="s">
        <v>103</v>
      </c>
      <c r="AM234" s="169"/>
      <c r="AN234" s="6"/>
      <c r="AO234" s="120"/>
    </row>
    <row r="235" spans="1:41">
      <c r="A235" s="75" t="s">
        <v>586</v>
      </c>
      <c r="B235" s="6" t="s">
        <v>93</v>
      </c>
      <c r="C235" s="76">
        <v>234</v>
      </c>
      <c r="D235" s="80" t="s">
        <v>592</v>
      </c>
      <c r="E235" s="6" t="s">
        <v>2136</v>
      </c>
      <c r="F235" s="6" t="str">
        <f t="shared" si="12"/>
        <v>BrokerRM-I-0979-AI25-M19</v>
      </c>
      <c r="G235" s="96" t="s">
        <v>749</v>
      </c>
      <c r="H235" s="103" t="s">
        <v>750</v>
      </c>
      <c r="I235" s="6" t="s">
        <v>584</v>
      </c>
      <c r="J235" s="105">
        <v>46027</v>
      </c>
      <c r="K235" s="96" t="s">
        <v>1217</v>
      </c>
      <c r="L235" s="85">
        <v>5650982190</v>
      </c>
      <c r="M235" s="85" t="s">
        <v>25</v>
      </c>
      <c r="N235" s="85" t="s">
        <v>116</v>
      </c>
      <c r="O235" s="71">
        <v>0</v>
      </c>
      <c r="P235" s="71">
        <v>0</v>
      </c>
      <c r="Q235" s="79">
        <v>1786.07</v>
      </c>
      <c r="R235" s="79">
        <v>285.77999999999997</v>
      </c>
      <c r="S235" s="71">
        <v>0</v>
      </c>
      <c r="T235" s="79">
        <v>2071.85</v>
      </c>
      <c r="U235" s="80" t="s">
        <v>24</v>
      </c>
      <c r="V235" s="84">
        <f t="shared" si="13"/>
        <v>117.72543894539461</v>
      </c>
      <c r="W235" s="106">
        <v>46017</v>
      </c>
      <c r="X235" s="85" t="s">
        <v>1218</v>
      </c>
      <c r="Y235" s="85" t="s">
        <v>129</v>
      </c>
      <c r="Z235" s="85" t="s">
        <v>121</v>
      </c>
      <c r="AA235" s="85" t="s">
        <v>122</v>
      </c>
      <c r="AB235" s="76" t="s">
        <v>539</v>
      </c>
      <c r="AC235" s="76" t="s">
        <v>540</v>
      </c>
      <c r="AD235" s="76" t="s">
        <v>25</v>
      </c>
      <c r="AE235" s="76" t="s">
        <v>544</v>
      </c>
      <c r="AF235" s="76" t="s">
        <v>96</v>
      </c>
      <c r="AG235" s="82"/>
      <c r="AH235" s="60"/>
      <c r="AI235" s="75" t="s">
        <v>586</v>
      </c>
      <c r="AJ235" s="6" t="s">
        <v>103</v>
      </c>
      <c r="AK235" s="81">
        <v>0</v>
      </c>
      <c r="AL235" s="205" t="s">
        <v>103</v>
      </c>
      <c r="AM235" s="169"/>
      <c r="AN235" s="6"/>
      <c r="AO235" s="120"/>
    </row>
    <row r="236" spans="1:41">
      <c r="A236" s="75" t="s">
        <v>586</v>
      </c>
      <c r="B236" s="6" t="s">
        <v>93</v>
      </c>
      <c r="C236" s="76">
        <v>235</v>
      </c>
      <c r="D236" s="80" t="s">
        <v>592</v>
      </c>
      <c r="E236" s="6" t="s">
        <v>2136</v>
      </c>
      <c r="F236" s="6" t="str">
        <f t="shared" si="12"/>
        <v>BrokerRM-I-0987-AI25-M19</v>
      </c>
      <c r="G236" s="96" t="s">
        <v>751</v>
      </c>
      <c r="H236" s="103" t="s">
        <v>752</v>
      </c>
      <c r="I236" s="6" t="s">
        <v>584</v>
      </c>
      <c r="J236" s="105">
        <v>46027</v>
      </c>
      <c r="K236" s="96" t="s">
        <v>1219</v>
      </c>
      <c r="L236" s="85">
        <v>1846060366</v>
      </c>
      <c r="M236" s="85" t="s">
        <v>25</v>
      </c>
      <c r="N236" s="85" t="s">
        <v>116</v>
      </c>
      <c r="O236" s="71">
        <v>0</v>
      </c>
      <c r="P236" s="71">
        <v>0</v>
      </c>
      <c r="Q236" s="79">
        <v>6641.83</v>
      </c>
      <c r="R236" s="79">
        <v>1062.6928</v>
      </c>
      <c r="S236" s="71">
        <v>0</v>
      </c>
      <c r="T236" s="79">
        <v>7704.5227999999997</v>
      </c>
      <c r="U236" s="80" t="s">
        <v>24</v>
      </c>
      <c r="V236" s="84">
        <f t="shared" si="13"/>
        <v>437.78185124154777</v>
      </c>
      <c r="W236" s="106">
        <v>46021</v>
      </c>
      <c r="X236" s="85" t="s">
        <v>1176</v>
      </c>
      <c r="Y236" s="85" t="s">
        <v>129</v>
      </c>
      <c r="Z236" s="85" t="s">
        <v>121</v>
      </c>
      <c r="AA236" s="85" t="s">
        <v>122</v>
      </c>
      <c r="AB236" s="76" t="s">
        <v>539</v>
      </c>
      <c r="AC236" s="76" t="s">
        <v>540</v>
      </c>
      <c r="AD236" s="76" t="s">
        <v>25</v>
      </c>
      <c r="AE236" s="76" t="s">
        <v>544</v>
      </c>
      <c r="AF236" s="76" t="s">
        <v>96</v>
      </c>
      <c r="AG236" s="82"/>
      <c r="AH236" s="60"/>
      <c r="AI236" s="75" t="s">
        <v>586</v>
      </c>
      <c r="AJ236" s="6" t="s">
        <v>103</v>
      </c>
      <c r="AK236" s="81">
        <v>0</v>
      </c>
      <c r="AL236" s="205" t="s">
        <v>103</v>
      </c>
      <c r="AM236" s="169"/>
      <c r="AN236" s="6"/>
      <c r="AO236" s="120"/>
    </row>
    <row r="237" spans="1:41">
      <c r="A237" s="75" t="s">
        <v>586</v>
      </c>
      <c r="B237" s="6" t="s">
        <v>93</v>
      </c>
      <c r="C237" s="76">
        <v>236</v>
      </c>
      <c r="D237" s="80" t="s">
        <v>592</v>
      </c>
      <c r="E237" s="6" t="s">
        <v>2136</v>
      </c>
      <c r="F237" s="6" t="str">
        <f t="shared" si="12"/>
        <v>BrokerRM-I-0970-AI25-M19</v>
      </c>
      <c r="G237" s="96" t="s">
        <v>130</v>
      </c>
      <c r="H237" s="103" t="s">
        <v>753</v>
      </c>
      <c r="I237" s="6" t="s">
        <v>584</v>
      </c>
      <c r="J237" s="105">
        <v>46030</v>
      </c>
      <c r="K237" s="96" t="s">
        <v>1220</v>
      </c>
      <c r="L237" s="85">
        <v>6319601153</v>
      </c>
      <c r="M237" s="85" t="s">
        <v>25</v>
      </c>
      <c r="N237" s="85" t="s">
        <v>116</v>
      </c>
      <c r="O237" s="71">
        <v>0</v>
      </c>
      <c r="P237" s="71">
        <v>0</v>
      </c>
      <c r="Q237" s="79">
        <v>5428.83</v>
      </c>
      <c r="R237" s="79">
        <v>868.62</v>
      </c>
      <c r="S237" s="71">
        <v>0</v>
      </c>
      <c r="T237" s="79">
        <v>6297.45</v>
      </c>
      <c r="U237" s="80" t="s">
        <v>24</v>
      </c>
      <c r="V237" s="84">
        <f t="shared" si="13"/>
        <v>357.82999034036021</v>
      </c>
      <c r="W237" s="106">
        <v>46027</v>
      </c>
      <c r="X237" s="85" t="s">
        <v>1191</v>
      </c>
      <c r="Y237" s="85" t="s">
        <v>129</v>
      </c>
      <c r="Z237" s="85" t="s">
        <v>121</v>
      </c>
      <c r="AA237" s="85" t="s">
        <v>122</v>
      </c>
      <c r="AB237" s="76" t="s">
        <v>539</v>
      </c>
      <c r="AC237" s="76" t="s">
        <v>540</v>
      </c>
      <c r="AD237" s="76" t="s">
        <v>25</v>
      </c>
      <c r="AE237" s="76" t="s">
        <v>544</v>
      </c>
      <c r="AF237" s="76" t="s">
        <v>96</v>
      </c>
      <c r="AG237" s="82"/>
      <c r="AH237" s="60"/>
      <c r="AI237" s="75" t="s">
        <v>586</v>
      </c>
      <c r="AJ237" s="6" t="s">
        <v>103</v>
      </c>
      <c r="AK237" s="81">
        <v>0</v>
      </c>
      <c r="AL237" s="205" t="s">
        <v>103</v>
      </c>
      <c r="AM237" s="169"/>
      <c r="AN237" s="6"/>
      <c r="AO237" s="120"/>
    </row>
    <row r="238" spans="1:41">
      <c r="A238" s="75" t="s">
        <v>586</v>
      </c>
      <c r="B238" s="6" t="s">
        <v>93</v>
      </c>
      <c r="C238" s="76">
        <v>237</v>
      </c>
      <c r="D238" s="80" t="s">
        <v>592</v>
      </c>
      <c r="E238" s="6" t="s">
        <v>2136</v>
      </c>
      <c r="F238" s="6" t="str">
        <f t="shared" si="12"/>
        <v>BrokerRM-I-0993-AI26-M19</v>
      </c>
      <c r="G238" s="96" t="s">
        <v>754</v>
      </c>
      <c r="H238" s="103" t="s">
        <v>755</v>
      </c>
      <c r="I238" s="6" t="s">
        <v>584</v>
      </c>
      <c r="J238" s="105">
        <v>46029</v>
      </c>
      <c r="K238" s="96" t="s">
        <v>1221</v>
      </c>
      <c r="L238" s="85">
        <v>8691276031</v>
      </c>
      <c r="M238" s="85" t="s">
        <v>25</v>
      </c>
      <c r="N238" s="85" t="s">
        <v>116</v>
      </c>
      <c r="O238" s="71">
        <v>0</v>
      </c>
      <c r="P238" s="71">
        <v>0</v>
      </c>
      <c r="Q238" s="79">
        <v>4775.1000000000004</v>
      </c>
      <c r="R238" s="79">
        <v>764.01</v>
      </c>
      <c r="S238" s="71">
        <v>0</v>
      </c>
      <c r="T238" s="79">
        <v>5539.1100000000006</v>
      </c>
      <c r="U238" s="80" t="s">
        <v>24</v>
      </c>
      <c r="V238" s="84">
        <f t="shared" si="13"/>
        <v>314.74004204784364</v>
      </c>
      <c r="W238" s="106">
        <v>46028</v>
      </c>
      <c r="X238" s="85" t="s">
        <v>1178</v>
      </c>
      <c r="Y238" s="85" t="s">
        <v>178</v>
      </c>
      <c r="Z238" s="85" t="s">
        <v>121</v>
      </c>
      <c r="AA238" s="85" t="s">
        <v>122</v>
      </c>
      <c r="AB238" s="76" t="s">
        <v>539</v>
      </c>
      <c r="AC238" s="76" t="s">
        <v>540</v>
      </c>
      <c r="AD238" s="76" t="s">
        <v>25</v>
      </c>
      <c r="AE238" s="76" t="s">
        <v>544</v>
      </c>
      <c r="AF238" s="76" t="s">
        <v>96</v>
      </c>
      <c r="AG238" s="82"/>
      <c r="AH238" s="60"/>
      <c r="AI238" s="75" t="s">
        <v>586</v>
      </c>
      <c r="AJ238" s="6" t="s">
        <v>103</v>
      </c>
      <c r="AK238" s="81">
        <v>0</v>
      </c>
      <c r="AL238" s="205" t="s">
        <v>103</v>
      </c>
      <c r="AM238" s="169"/>
      <c r="AN238" s="6"/>
      <c r="AO238" s="120"/>
    </row>
    <row r="239" spans="1:41">
      <c r="A239" s="75" t="s">
        <v>586</v>
      </c>
      <c r="B239" s="6" t="s">
        <v>93</v>
      </c>
      <c r="C239" s="76">
        <v>238</v>
      </c>
      <c r="D239" s="80" t="s">
        <v>592</v>
      </c>
      <c r="E239" s="6" t="s">
        <v>2136</v>
      </c>
      <c r="F239" s="6" t="str">
        <f t="shared" si="12"/>
        <v>BrokerRM-I-1003-AI26-M19</v>
      </c>
      <c r="G239" s="96" t="s">
        <v>756</v>
      </c>
      <c r="H239" s="103" t="s">
        <v>757</v>
      </c>
      <c r="I239" s="6" t="s">
        <v>584</v>
      </c>
      <c r="J239" s="105">
        <v>46031</v>
      </c>
      <c r="K239" s="96" t="s">
        <v>1222</v>
      </c>
      <c r="L239" s="85">
        <v>8970606094</v>
      </c>
      <c r="M239" s="85" t="s">
        <v>25</v>
      </c>
      <c r="N239" s="85" t="s">
        <v>116</v>
      </c>
      <c r="O239" s="71">
        <v>0</v>
      </c>
      <c r="P239" s="71">
        <v>0</v>
      </c>
      <c r="Q239" s="79">
        <v>3648.25</v>
      </c>
      <c r="R239" s="79">
        <v>583.72</v>
      </c>
      <c r="S239" s="71">
        <v>0</v>
      </c>
      <c r="T239" s="79">
        <v>4231.97</v>
      </c>
      <c r="U239" s="80" t="s">
        <v>24</v>
      </c>
      <c r="V239" s="84">
        <f t="shared" si="13"/>
        <v>240.4665037786238</v>
      </c>
      <c r="W239" s="106">
        <v>46030</v>
      </c>
      <c r="X239" s="85" t="s">
        <v>1176</v>
      </c>
      <c r="Y239" s="85" t="s">
        <v>129</v>
      </c>
      <c r="Z239" s="85" t="s">
        <v>121</v>
      </c>
      <c r="AA239" s="85" t="s">
        <v>122</v>
      </c>
      <c r="AB239" s="76" t="s">
        <v>539</v>
      </c>
      <c r="AC239" s="76" t="s">
        <v>540</v>
      </c>
      <c r="AD239" s="76" t="s">
        <v>25</v>
      </c>
      <c r="AE239" s="76" t="s">
        <v>544</v>
      </c>
      <c r="AF239" s="76" t="s">
        <v>96</v>
      </c>
      <c r="AG239" s="82"/>
      <c r="AH239" s="60"/>
      <c r="AI239" s="75" t="s">
        <v>586</v>
      </c>
      <c r="AJ239" s="6" t="s">
        <v>103</v>
      </c>
      <c r="AK239" s="81">
        <v>0</v>
      </c>
      <c r="AL239" s="205" t="s">
        <v>103</v>
      </c>
      <c r="AM239" s="169"/>
      <c r="AN239" s="6"/>
      <c r="AO239" s="120"/>
    </row>
    <row r="240" spans="1:41">
      <c r="A240" s="75" t="s">
        <v>586</v>
      </c>
      <c r="B240" s="6" t="s">
        <v>93</v>
      </c>
      <c r="C240" s="76">
        <v>239</v>
      </c>
      <c r="D240" s="80" t="s">
        <v>592</v>
      </c>
      <c r="E240" s="6" t="s">
        <v>2136</v>
      </c>
      <c r="F240" s="6" t="str">
        <f t="shared" si="12"/>
        <v>BrokerRM-I-0890-AI25-M19</v>
      </c>
      <c r="G240" s="96" t="s">
        <v>758</v>
      </c>
      <c r="H240" s="103" t="s">
        <v>759</v>
      </c>
      <c r="I240" s="6" t="s">
        <v>584</v>
      </c>
      <c r="J240" s="105">
        <v>46030</v>
      </c>
      <c r="K240" s="96" t="s">
        <v>1223</v>
      </c>
      <c r="L240" s="85">
        <v>1298431820</v>
      </c>
      <c r="M240" s="85" t="s">
        <v>25</v>
      </c>
      <c r="N240" s="85" t="s">
        <v>116</v>
      </c>
      <c r="O240" s="71">
        <v>0</v>
      </c>
      <c r="P240" s="71">
        <v>0</v>
      </c>
      <c r="Q240" s="79">
        <v>800</v>
      </c>
      <c r="R240" s="79">
        <v>128</v>
      </c>
      <c r="S240" s="71">
        <v>0</v>
      </c>
      <c r="T240" s="79">
        <v>928</v>
      </c>
      <c r="U240" s="80" t="s">
        <v>24</v>
      </c>
      <c r="V240" s="84">
        <f t="shared" si="13"/>
        <v>52.73026876527075</v>
      </c>
      <c r="W240" s="106">
        <v>45986</v>
      </c>
      <c r="X240" s="85" t="s">
        <v>1224</v>
      </c>
      <c r="Y240" s="85" t="s">
        <v>129</v>
      </c>
      <c r="Z240" s="85" t="s">
        <v>121</v>
      </c>
      <c r="AA240" s="85" t="s">
        <v>122</v>
      </c>
      <c r="AB240" s="76" t="s">
        <v>539</v>
      </c>
      <c r="AC240" s="76" t="s">
        <v>540</v>
      </c>
      <c r="AD240" s="76" t="s">
        <v>25</v>
      </c>
      <c r="AE240" s="76" t="s">
        <v>544</v>
      </c>
      <c r="AF240" s="76" t="s">
        <v>96</v>
      </c>
      <c r="AG240" s="82"/>
      <c r="AH240" s="60"/>
      <c r="AI240" s="75" t="s">
        <v>586</v>
      </c>
      <c r="AJ240" s="6" t="s">
        <v>103</v>
      </c>
      <c r="AK240" s="81">
        <v>0</v>
      </c>
      <c r="AL240" s="205" t="s">
        <v>103</v>
      </c>
      <c r="AM240" s="169"/>
      <c r="AN240" s="6"/>
      <c r="AO240" s="120"/>
    </row>
    <row r="241" spans="1:41">
      <c r="A241" s="75" t="s">
        <v>586</v>
      </c>
      <c r="B241" s="6" t="s">
        <v>93</v>
      </c>
      <c r="C241" s="76">
        <v>240</v>
      </c>
      <c r="D241" s="80" t="s">
        <v>592</v>
      </c>
      <c r="E241" s="6" t="s">
        <v>2136</v>
      </c>
      <c r="F241" s="6" t="str">
        <f t="shared" si="12"/>
        <v>BrokerRM-I-0891-AI25-M19</v>
      </c>
      <c r="G241" s="96" t="s">
        <v>760</v>
      </c>
      <c r="H241" s="103" t="s">
        <v>761</v>
      </c>
      <c r="I241" s="6" t="s">
        <v>584</v>
      </c>
      <c r="J241" s="105">
        <v>46030</v>
      </c>
      <c r="K241" s="96" t="s">
        <v>1225</v>
      </c>
      <c r="L241" s="85">
        <v>1298435246</v>
      </c>
      <c r="M241" s="85" t="s">
        <v>25</v>
      </c>
      <c r="N241" s="85" t="s">
        <v>116</v>
      </c>
      <c r="O241" s="71">
        <v>0</v>
      </c>
      <c r="P241" s="71">
        <v>0</v>
      </c>
      <c r="Q241" s="79">
        <v>800</v>
      </c>
      <c r="R241" s="79">
        <v>128</v>
      </c>
      <c r="S241" s="71">
        <v>0</v>
      </c>
      <c r="T241" s="79">
        <v>928</v>
      </c>
      <c r="U241" s="80" t="s">
        <v>24</v>
      </c>
      <c r="V241" s="84">
        <f t="shared" si="13"/>
        <v>52.73026876527075</v>
      </c>
      <c r="W241" s="106">
        <v>45986</v>
      </c>
      <c r="X241" s="85" t="s">
        <v>1224</v>
      </c>
      <c r="Y241" s="85" t="s">
        <v>129</v>
      </c>
      <c r="Z241" s="85" t="s">
        <v>121</v>
      </c>
      <c r="AA241" s="85" t="s">
        <v>122</v>
      </c>
      <c r="AB241" s="76" t="s">
        <v>539</v>
      </c>
      <c r="AC241" s="76" t="s">
        <v>540</v>
      </c>
      <c r="AD241" s="76" t="s">
        <v>25</v>
      </c>
      <c r="AE241" s="76" t="s">
        <v>544</v>
      </c>
      <c r="AF241" s="76" t="s">
        <v>96</v>
      </c>
      <c r="AG241" s="82"/>
      <c r="AH241" s="60"/>
      <c r="AI241" s="75" t="s">
        <v>586</v>
      </c>
      <c r="AJ241" s="6" t="s">
        <v>103</v>
      </c>
      <c r="AK241" s="81">
        <v>0</v>
      </c>
      <c r="AL241" s="205" t="s">
        <v>103</v>
      </c>
      <c r="AM241" s="169"/>
      <c r="AN241" s="6"/>
      <c r="AO241" s="120"/>
    </row>
    <row r="242" spans="1:41">
      <c r="A242" s="75" t="s">
        <v>586</v>
      </c>
      <c r="B242" s="6" t="s">
        <v>93</v>
      </c>
      <c r="C242" s="76">
        <v>241</v>
      </c>
      <c r="D242" s="80" t="s">
        <v>592</v>
      </c>
      <c r="E242" s="6" t="s">
        <v>2136</v>
      </c>
      <c r="F242" s="6" t="str">
        <f t="shared" si="12"/>
        <v>BrokerRM-I-0981-AI25-M19</v>
      </c>
      <c r="G242" s="96" t="s">
        <v>762</v>
      </c>
      <c r="H242" s="103" t="s">
        <v>763</v>
      </c>
      <c r="I242" s="6" t="s">
        <v>584</v>
      </c>
      <c r="J242" s="105">
        <v>46031</v>
      </c>
      <c r="K242" s="96" t="s">
        <v>1226</v>
      </c>
      <c r="L242" s="85">
        <v>7154787614</v>
      </c>
      <c r="M242" s="85" t="s">
        <v>25</v>
      </c>
      <c r="N242" s="85" t="s">
        <v>116</v>
      </c>
      <c r="O242" s="71">
        <v>0</v>
      </c>
      <c r="P242" s="71">
        <v>0</v>
      </c>
      <c r="Q242" s="79">
        <v>6727.07</v>
      </c>
      <c r="R242" s="79">
        <v>1076.3312000000001</v>
      </c>
      <c r="S242" s="71">
        <v>0</v>
      </c>
      <c r="T242" s="79">
        <v>7803.4012000000002</v>
      </c>
      <c r="U242" s="80" t="s">
        <v>24</v>
      </c>
      <c r="V242" s="84">
        <f t="shared" si="13"/>
        <v>443.40026137848741</v>
      </c>
      <c r="W242" s="106">
        <v>46021</v>
      </c>
      <c r="X242" s="85" t="s">
        <v>1176</v>
      </c>
      <c r="Y242" s="85" t="s">
        <v>129</v>
      </c>
      <c r="Z242" s="85" t="s">
        <v>121</v>
      </c>
      <c r="AA242" s="85" t="s">
        <v>122</v>
      </c>
      <c r="AB242" s="76" t="s">
        <v>539</v>
      </c>
      <c r="AC242" s="76" t="s">
        <v>540</v>
      </c>
      <c r="AD242" s="76" t="s">
        <v>25</v>
      </c>
      <c r="AE242" s="76" t="s">
        <v>544</v>
      </c>
      <c r="AF242" s="76" t="s">
        <v>96</v>
      </c>
      <c r="AG242" s="82"/>
      <c r="AH242" s="60"/>
      <c r="AI242" s="75" t="s">
        <v>586</v>
      </c>
      <c r="AJ242" s="6" t="s">
        <v>103</v>
      </c>
      <c r="AK242" s="81">
        <v>0</v>
      </c>
      <c r="AL242" s="205" t="s">
        <v>103</v>
      </c>
      <c r="AM242" s="169"/>
      <c r="AN242" s="6"/>
      <c r="AO242" s="120"/>
    </row>
    <row r="243" spans="1:41">
      <c r="A243" s="75" t="s">
        <v>586</v>
      </c>
      <c r="B243" s="6" t="s">
        <v>93</v>
      </c>
      <c r="C243" s="76">
        <v>242</v>
      </c>
      <c r="D243" s="80" t="s">
        <v>592</v>
      </c>
      <c r="E243" s="6" t="s">
        <v>2136</v>
      </c>
      <c r="F243" s="6" t="str">
        <f t="shared" si="12"/>
        <v>BrokerRM-I-0982-AI25-M19</v>
      </c>
      <c r="G243" s="96" t="s">
        <v>764</v>
      </c>
      <c r="H243" s="103" t="s">
        <v>765</v>
      </c>
      <c r="I243" s="6" t="s">
        <v>584</v>
      </c>
      <c r="J243" s="105">
        <v>46031</v>
      </c>
      <c r="K243" s="96" t="s">
        <v>1227</v>
      </c>
      <c r="L243" s="85">
        <v>2470338371</v>
      </c>
      <c r="M243" s="85" t="s">
        <v>25</v>
      </c>
      <c r="N243" s="85" t="s">
        <v>116</v>
      </c>
      <c r="O243" s="71">
        <v>0</v>
      </c>
      <c r="P243" s="71">
        <v>0</v>
      </c>
      <c r="Q243" s="79">
        <v>6730.34</v>
      </c>
      <c r="R243" s="79">
        <v>1076.8543999999999</v>
      </c>
      <c r="S243" s="71">
        <v>0</v>
      </c>
      <c r="T243" s="79">
        <v>7807.1944000000003</v>
      </c>
      <c r="U243" s="80" t="s">
        <v>24</v>
      </c>
      <c r="V243" s="84">
        <f t="shared" si="13"/>
        <v>443.61579635206544</v>
      </c>
      <c r="W243" s="106">
        <v>46021</v>
      </c>
      <c r="X243" s="85" t="s">
        <v>1176</v>
      </c>
      <c r="Y243" s="85" t="s">
        <v>129</v>
      </c>
      <c r="Z243" s="85" t="s">
        <v>121</v>
      </c>
      <c r="AA243" s="85" t="s">
        <v>122</v>
      </c>
      <c r="AB243" s="76" t="s">
        <v>539</v>
      </c>
      <c r="AC243" s="76" t="s">
        <v>540</v>
      </c>
      <c r="AD243" s="76" t="s">
        <v>25</v>
      </c>
      <c r="AE243" s="76" t="s">
        <v>544</v>
      </c>
      <c r="AF243" s="76" t="s">
        <v>96</v>
      </c>
      <c r="AG243" s="82"/>
      <c r="AH243" s="60"/>
      <c r="AI243" s="75" t="s">
        <v>586</v>
      </c>
      <c r="AJ243" s="6" t="s">
        <v>103</v>
      </c>
      <c r="AK243" s="81">
        <v>0</v>
      </c>
      <c r="AL243" s="205" t="s">
        <v>103</v>
      </c>
      <c r="AM243" s="169"/>
      <c r="AN243" s="6"/>
      <c r="AO243" s="120"/>
    </row>
    <row r="244" spans="1:41">
      <c r="A244" s="75" t="s">
        <v>586</v>
      </c>
      <c r="B244" s="6" t="s">
        <v>93</v>
      </c>
      <c r="C244" s="76">
        <v>243</v>
      </c>
      <c r="D244" s="80" t="s">
        <v>108</v>
      </c>
      <c r="E244" s="6" t="s">
        <v>2135</v>
      </c>
      <c r="F244" s="6" t="str">
        <f t="shared" si="12"/>
        <v>FreightRM-I-0941-AI25-M19</v>
      </c>
      <c r="G244" s="96" t="s">
        <v>766</v>
      </c>
      <c r="H244" s="6" t="s">
        <v>767</v>
      </c>
      <c r="I244" s="6" t="s">
        <v>584</v>
      </c>
      <c r="J244" s="92">
        <v>46038</v>
      </c>
      <c r="K244" s="92" t="s">
        <v>116</v>
      </c>
      <c r="L244" s="80" t="s">
        <v>119</v>
      </c>
      <c r="M244" s="85" t="s">
        <v>25</v>
      </c>
      <c r="N244" s="85" t="s">
        <v>116</v>
      </c>
      <c r="O244" s="71">
        <v>0</v>
      </c>
      <c r="P244" s="71">
        <v>0</v>
      </c>
      <c r="Q244" s="79">
        <v>16847.05</v>
      </c>
      <c r="R244" s="79">
        <v>2695.52</v>
      </c>
      <c r="S244" s="71">
        <v>0</v>
      </c>
      <c r="T244" s="79">
        <v>19542.57</v>
      </c>
      <c r="U244" s="80" t="s">
        <v>24</v>
      </c>
      <c r="V244" s="84">
        <f t="shared" si="13"/>
        <v>1110.4363884311608</v>
      </c>
      <c r="W244" s="74" t="s">
        <v>119</v>
      </c>
      <c r="X244" s="80" t="s">
        <v>120</v>
      </c>
      <c r="Y244" s="80" t="s">
        <v>120</v>
      </c>
      <c r="Z244" s="85" t="s">
        <v>121</v>
      </c>
      <c r="AA244" s="85" t="s">
        <v>122</v>
      </c>
      <c r="AB244" s="76" t="s">
        <v>539</v>
      </c>
      <c r="AC244" s="76" t="s">
        <v>540</v>
      </c>
      <c r="AD244" s="85" t="s">
        <v>25</v>
      </c>
      <c r="AE244" s="76" t="s">
        <v>544</v>
      </c>
      <c r="AF244" s="76" t="s">
        <v>96</v>
      </c>
      <c r="AG244" s="82"/>
      <c r="AH244" s="60"/>
      <c r="AI244" s="75" t="s">
        <v>586</v>
      </c>
      <c r="AJ244" s="6" t="s">
        <v>103</v>
      </c>
      <c r="AK244" s="81">
        <v>0</v>
      </c>
      <c r="AL244" s="205" t="s">
        <v>103</v>
      </c>
      <c r="AM244" s="169"/>
      <c r="AN244" s="6"/>
      <c r="AO244" s="120"/>
    </row>
    <row r="245" spans="1:41">
      <c r="A245" s="75" t="s">
        <v>586</v>
      </c>
      <c r="B245" s="6" t="s">
        <v>93</v>
      </c>
      <c r="C245" s="76">
        <v>244</v>
      </c>
      <c r="D245" s="80" t="s">
        <v>108</v>
      </c>
      <c r="E245" s="6" t="s">
        <v>2135</v>
      </c>
      <c r="F245" s="6" t="str">
        <f t="shared" si="12"/>
        <v>FreightRM-I-0963-AI25-M19</v>
      </c>
      <c r="G245" s="96" t="s">
        <v>768</v>
      </c>
      <c r="H245" s="6" t="s">
        <v>769</v>
      </c>
      <c r="I245" s="6" t="s">
        <v>584</v>
      </c>
      <c r="J245" s="92">
        <v>46038</v>
      </c>
      <c r="K245" s="92" t="s">
        <v>116</v>
      </c>
      <c r="L245" s="80" t="s">
        <v>119</v>
      </c>
      <c r="M245" s="85" t="s">
        <v>25</v>
      </c>
      <c r="N245" s="85" t="s">
        <v>116</v>
      </c>
      <c r="O245" s="71">
        <v>0</v>
      </c>
      <c r="P245" s="71">
        <v>0</v>
      </c>
      <c r="Q245" s="79">
        <v>10944.87</v>
      </c>
      <c r="R245" s="79">
        <v>1751.18</v>
      </c>
      <c r="S245" s="71">
        <v>0</v>
      </c>
      <c r="T245" s="79">
        <v>12696.05</v>
      </c>
      <c r="U245" s="80" t="s">
        <v>24</v>
      </c>
      <c r="V245" s="84">
        <f t="shared" si="13"/>
        <v>721.40746633331435</v>
      </c>
      <c r="W245" s="74" t="s">
        <v>119</v>
      </c>
      <c r="X245" s="80" t="s">
        <v>120</v>
      </c>
      <c r="Y245" s="80" t="s">
        <v>120</v>
      </c>
      <c r="Z245" s="85" t="s">
        <v>121</v>
      </c>
      <c r="AA245" s="85" t="s">
        <v>122</v>
      </c>
      <c r="AB245" s="76" t="s">
        <v>539</v>
      </c>
      <c r="AC245" s="76" t="s">
        <v>540</v>
      </c>
      <c r="AD245" s="85" t="s">
        <v>25</v>
      </c>
      <c r="AE245" s="76" t="s">
        <v>544</v>
      </c>
      <c r="AF245" s="76" t="s">
        <v>96</v>
      </c>
      <c r="AG245" s="82"/>
      <c r="AH245" s="60"/>
      <c r="AI245" s="75" t="s">
        <v>586</v>
      </c>
      <c r="AJ245" s="6" t="s">
        <v>103</v>
      </c>
      <c r="AK245" s="81">
        <v>0</v>
      </c>
      <c r="AL245" s="205" t="s">
        <v>103</v>
      </c>
      <c r="AM245" s="169"/>
      <c r="AN245" s="6"/>
      <c r="AO245" s="120"/>
    </row>
    <row r="246" spans="1:41">
      <c r="A246" s="75" t="s">
        <v>586</v>
      </c>
      <c r="B246" s="6" t="s">
        <v>93</v>
      </c>
      <c r="C246" s="76">
        <v>245</v>
      </c>
      <c r="D246" s="80" t="s">
        <v>108</v>
      </c>
      <c r="E246" s="6" t="s">
        <v>2135</v>
      </c>
      <c r="F246" s="6" t="str">
        <f t="shared" si="12"/>
        <v>FreightFG-I-0401-AE25-M23</v>
      </c>
      <c r="G246" s="96" t="s">
        <v>770</v>
      </c>
      <c r="H246" s="6" t="s">
        <v>771</v>
      </c>
      <c r="I246" s="6" t="s">
        <v>584</v>
      </c>
      <c r="J246" s="92">
        <v>46038</v>
      </c>
      <c r="K246" s="92" t="s">
        <v>116</v>
      </c>
      <c r="L246" s="80">
        <v>1560611021</v>
      </c>
      <c r="M246" s="85" t="s">
        <v>25</v>
      </c>
      <c r="N246" s="85" t="s">
        <v>116</v>
      </c>
      <c r="O246" s="71">
        <v>0</v>
      </c>
      <c r="P246" s="71">
        <v>0</v>
      </c>
      <c r="Q246" s="79">
        <v>17680.669999999998</v>
      </c>
      <c r="R246" s="79">
        <v>675.98</v>
      </c>
      <c r="S246" s="71">
        <v>0</v>
      </c>
      <c r="T246" s="79">
        <v>18356.650000000001</v>
      </c>
      <c r="U246" s="80" t="s">
        <v>24</v>
      </c>
      <c r="V246" s="84">
        <f t="shared" si="13"/>
        <v>1043.0507415194045</v>
      </c>
      <c r="W246" s="74" t="s">
        <v>119</v>
      </c>
      <c r="X246" s="80" t="s">
        <v>122</v>
      </c>
      <c r="Y246" s="80" t="s">
        <v>121</v>
      </c>
      <c r="Z246" s="80" t="s">
        <v>120</v>
      </c>
      <c r="AA246" s="80" t="s">
        <v>120</v>
      </c>
      <c r="AB246" s="76" t="s">
        <v>1118</v>
      </c>
      <c r="AC246" s="76" t="s">
        <v>540</v>
      </c>
      <c r="AD246" s="85" t="s">
        <v>25</v>
      </c>
      <c r="AE246" s="76" t="s">
        <v>544</v>
      </c>
      <c r="AF246" s="76" t="s">
        <v>96</v>
      </c>
      <c r="AG246" s="82"/>
      <c r="AH246" s="60"/>
      <c r="AI246" s="75" t="s">
        <v>586</v>
      </c>
      <c r="AJ246" s="6" t="s">
        <v>103</v>
      </c>
      <c r="AK246" s="81">
        <v>0</v>
      </c>
      <c r="AL246" s="205" t="s">
        <v>103</v>
      </c>
      <c r="AM246" s="169"/>
      <c r="AN246" s="6"/>
      <c r="AO246" s="120"/>
    </row>
    <row r="247" spans="1:41">
      <c r="A247" s="75" t="s">
        <v>586</v>
      </c>
      <c r="B247" s="6" t="s">
        <v>93</v>
      </c>
      <c r="C247" s="76">
        <v>246</v>
      </c>
      <c r="D247" s="80" t="s">
        <v>108</v>
      </c>
      <c r="E247" s="6" t="s">
        <v>2135</v>
      </c>
      <c r="F247" s="6" t="str">
        <f t="shared" si="12"/>
        <v>FreightPAQUETERIA</v>
      </c>
      <c r="G247" s="96" t="s">
        <v>127</v>
      </c>
      <c r="H247" s="6" t="s">
        <v>772</v>
      </c>
      <c r="I247" s="6" t="s">
        <v>584</v>
      </c>
      <c r="J247" s="92">
        <v>46038</v>
      </c>
      <c r="K247" s="92" t="s">
        <v>116</v>
      </c>
      <c r="L247" s="80" t="s">
        <v>119</v>
      </c>
      <c r="M247" s="85" t="s">
        <v>25</v>
      </c>
      <c r="N247" s="85" t="s">
        <v>116</v>
      </c>
      <c r="O247" s="71">
        <v>0</v>
      </c>
      <c r="P247" s="71">
        <v>0</v>
      </c>
      <c r="Q247" s="79">
        <v>26752.63</v>
      </c>
      <c r="R247" s="79">
        <v>1070.0999999999999</v>
      </c>
      <c r="S247" s="71">
        <v>0</v>
      </c>
      <c r="T247" s="79">
        <v>27822.73</v>
      </c>
      <c r="U247" s="80" t="s">
        <v>24</v>
      </c>
      <c r="V247" s="84">
        <f t="shared" si="13"/>
        <v>1580.9267572021138</v>
      </c>
      <c r="W247" s="74" t="s">
        <v>119</v>
      </c>
      <c r="X247" s="80" t="s">
        <v>120</v>
      </c>
      <c r="Y247" s="80" t="s">
        <v>120</v>
      </c>
      <c r="Z247" s="85" t="s">
        <v>121</v>
      </c>
      <c r="AA247" s="85" t="s">
        <v>122</v>
      </c>
      <c r="AB247" s="76" t="s">
        <v>539</v>
      </c>
      <c r="AC247" s="76" t="s">
        <v>540</v>
      </c>
      <c r="AD247" s="85" t="s">
        <v>25</v>
      </c>
      <c r="AE247" s="76" t="s">
        <v>544</v>
      </c>
      <c r="AF247" s="76" t="s">
        <v>96</v>
      </c>
      <c r="AG247" s="82"/>
      <c r="AH247" s="60"/>
      <c r="AI247" s="75" t="s">
        <v>586</v>
      </c>
      <c r="AJ247" s="6" t="s">
        <v>103</v>
      </c>
      <c r="AK247" s="81">
        <v>0</v>
      </c>
      <c r="AL247" s="205" t="s">
        <v>103</v>
      </c>
      <c r="AM247" s="169"/>
      <c r="AN247" s="6"/>
      <c r="AO247" s="120"/>
    </row>
    <row r="248" spans="1:41">
      <c r="A248" s="75" t="s">
        <v>586</v>
      </c>
      <c r="B248" s="6" t="s">
        <v>93</v>
      </c>
      <c r="C248" s="76">
        <v>247</v>
      </c>
      <c r="D248" s="80" t="s">
        <v>108</v>
      </c>
      <c r="E248" s="6" t="s">
        <v>2135</v>
      </c>
      <c r="F248" s="6" t="str">
        <f t="shared" si="12"/>
        <v>FreightRM-I-0942-AI25-M19</v>
      </c>
      <c r="G248" s="96" t="s">
        <v>773</v>
      </c>
      <c r="H248" s="6" t="s">
        <v>774</v>
      </c>
      <c r="I248" s="6" t="s">
        <v>584</v>
      </c>
      <c r="J248" s="92">
        <v>46038</v>
      </c>
      <c r="K248" s="92" t="s">
        <v>116</v>
      </c>
      <c r="L248" s="80" t="s">
        <v>119</v>
      </c>
      <c r="M248" s="85" t="s">
        <v>25</v>
      </c>
      <c r="N248" s="85" t="s">
        <v>116</v>
      </c>
      <c r="O248" s="71">
        <v>0</v>
      </c>
      <c r="P248" s="71">
        <v>0</v>
      </c>
      <c r="Q248" s="79">
        <v>78201.149999999994</v>
      </c>
      <c r="R248" s="79">
        <v>3128.05</v>
      </c>
      <c r="S248" s="71">
        <v>0</v>
      </c>
      <c r="T248" s="79">
        <v>81329.2</v>
      </c>
      <c r="U248" s="80" t="s">
        <v>24</v>
      </c>
      <c r="V248" s="84">
        <f t="shared" si="13"/>
        <v>4621.2398431729071</v>
      </c>
      <c r="W248" s="74" t="s">
        <v>119</v>
      </c>
      <c r="X248" s="80" t="s">
        <v>120</v>
      </c>
      <c r="Y248" s="80" t="s">
        <v>120</v>
      </c>
      <c r="Z248" s="85" t="s">
        <v>121</v>
      </c>
      <c r="AA248" s="85" t="s">
        <v>122</v>
      </c>
      <c r="AB248" s="76" t="s">
        <v>539</v>
      </c>
      <c r="AC248" s="76" t="s">
        <v>540</v>
      </c>
      <c r="AD248" s="85" t="s">
        <v>25</v>
      </c>
      <c r="AE248" s="76" t="s">
        <v>544</v>
      </c>
      <c r="AF248" s="76" t="s">
        <v>96</v>
      </c>
      <c r="AG248" s="82"/>
      <c r="AH248" s="60"/>
      <c r="AI248" s="75" t="s">
        <v>586</v>
      </c>
      <c r="AJ248" s="6" t="s">
        <v>103</v>
      </c>
      <c r="AK248" s="81">
        <v>0</v>
      </c>
      <c r="AL248" s="205" t="s">
        <v>103</v>
      </c>
      <c r="AM248" s="169"/>
      <c r="AN248" s="6"/>
      <c r="AO248" s="120"/>
    </row>
    <row r="249" spans="1:41">
      <c r="A249" s="75" t="s">
        <v>586</v>
      </c>
      <c r="B249" s="6" t="s">
        <v>93</v>
      </c>
      <c r="C249" s="76">
        <v>248</v>
      </c>
      <c r="D249" s="80" t="s">
        <v>108</v>
      </c>
      <c r="E249" s="6" t="s">
        <v>2135</v>
      </c>
      <c r="F249" s="6" t="str">
        <f t="shared" si="12"/>
        <v>FreightRM-I-0998-AI26-M19</v>
      </c>
      <c r="G249" s="96" t="s">
        <v>775</v>
      </c>
      <c r="H249" s="6" t="s">
        <v>776</v>
      </c>
      <c r="I249" s="6" t="s">
        <v>584</v>
      </c>
      <c r="J249" s="92">
        <v>46038</v>
      </c>
      <c r="K249" s="92" t="s">
        <v>116</v>
      </c>
      <c r="L249" s="80" t="s">
        <v>119</v>
      </c>
      <c r="M249" s="85" t="s">
        <v>25</v>
      </c>
      <c r="N249" s="85" t="s">
        <v>116</v>
      </c>
      <c r="O249" s="71">
        <v>0</v>
      </c>
      <c r="P249" s="71">
        <v>0</v>
      </c>
      <c r="Q249" s="79">
        <v>67107.75</v>
      </c>
      <c r="R249" s="79">
        <v>2684.32</v>
      </c>
      <c r="S249" s="71">
        <v>0</v>
      </c>
      <c r="T249" s="79">
        <v>69792.070000000007</v>
      </c>
      <c r="U249" s="80" t="s">
        <v>24</v>
      </c>
      <c r="V249" s="84">
        <f t="shared" si="13"/>
        <v>3965.6838456730497</v>
      </c>
      <c r="W249" s="74" t="s">
        <v>119</v>
      </c>
      <c r="X249" s="80" t="s">
        <v>120</v>
      </c>
      <c r="Y249" s="80" t="s">
        <v>120</v>
      </c>
      <c r="Z249" s="85" t="s">
        <v>121</v>
      </c>
      <c r="AA249" s="85" t="s">
        <v>122</v>
      </c>
      <c r="AB249" s="76" t="s">
        <v>539</v>
      </c>
      <c r="AC249" s="76" t="s">
        <v>540</v>
      </c>
      <c r="AD249" s="85" t="s">
        <v>25</v>
      </c>
      <c r="AE249" s="76" t="s">
        <v>544</v>
      </c>
      <c r="AF249" s="76" t="s">
        <v>96</v>
      </c>
      <c r="AG249" s="82"/>
      <c r="AH249" s="60"/>
      <c r="AI249" s="75" t="s">
        <v>586</v>
      </c>
      <c r="AJ249" s="6" t="s">
        <v>103</v>
      </c>
      <c r="AK249" s="81">
        <v>0</v>
      </c>
      <c r="AL249" s="205" t="s">
        <v>103</v>
      </c>
      <c r="AM249" s="169"/>
      <c r="AN249" s="6"/>
      <c r="AO249" s="120"/>
    </row>
    <row r="250" spans="1:41">
      <c r="A250" s="75" t="s">
        <v>586</v>
      </c>
      <c r="B250" s="6" t="s">
        <v>93</v>
      </c>
      <c r="C250" s="76">
        <v>249</v>
      </c>
      <c r="D250" s="80" t="s">
        <v>108</v>
      </c>
      <c r="E250" s="6" t="s">
        <v>2135</v>
      </c>
      <c r="F250" s="6" t="str">
        <f t="shared" si="12"/>
        <v>FreightFG-I-0421-AE26-M46</v>
      </c>
      <c r="G250" s="96" t="s">
        <v>777</v>
      </c>
      <c r="H250" s="6" t="s">
        <v>778</v>
      </c>
      <c r="I250" s="6" t="s">
        <v>584</v>
      </c>
      <c r="J250" s="92">
        <v>46037</v>
      </c>
      <c r="K250" s="92" t="s">
        <v>116</v>
      </c>
      <c r="L250" s="80" t="s">
        <v>119</v>
      </c>
      <c r="M250" s="80" t="s">
        <v>28</v>
      </c>
      <c r="N250" s="85" t="s">
        <v>116</v>
      </c>
      <c r="O250" s="71">
        <v>0</v>
      </c>
      <c r="P250" s="71">
        <v>0</v>
      </c>
      <c r="Q250" s="79">
        <v>64476.69</v>
      </c>
      <c r="R250" s="79">
        <v>2482.7800000000002</v>
      </c>
      <c r="S250" s="71">
        <v>0</v>
      </c>
      <c r="T250" s="79">
        <v>66959.47</v>
      </c>
      <c r="U250" s="80" t="s">
        <v>24</v>
      </c>
      <c r="V250" s="84">
        <f t="shared" si="13"/>
        <v>3804.7315188362977</v>
      </c>
      <c r="W250" s="74" t="s">
        <v>119</v>
      </c>
      <c r="X250" s="80" t="s">
        <v>122</v>
      </c>
      <c r="Y250" s="80" t="s">
        <v>121</v>
      </c>
      <c r="Z250" s="80" t="s">
        <v>120</v>
      </c>
      <c r="AA250" s="80" t="s">
        <v>120</v>
      </c>
      <c r="AB250" s="76" t="s">
        <v>1106</v>
      </c>
      <c r="AC250" s="76" t="s">
        <v>541</v>
      </c>
      <c r="AD250" s="80" t="s">
        <v>28</v>
      </c>
      <c r="AE250" s="76" t="s">
        <v>545</v>
      </c>
      <c r="AF250" s="76" t="s">
        <v>96</v>
      </c>
      <c r="AG250" s="82"/>
      <c r="AH250" s="60"/>
      <c r="AI250" s="75" t="s">
        <v>586</v>
      </c>
      <c r="AJ250" s="6" t="s">
        <v>103</v>
      </c>
      <c r="AK250" s="81">
        <v>0</v>
      </c>
      <c r="AL250" s="205" t="s">
        <v>103</v>
      </c>
      <c r="AM250" s="169"/>
      <c r="AN250" s="6"/>
      <c r="AO250" s="120"/>
    </row>
    <row r="251" spans="1:41">
      <c r="A251" s="75" t="s">
        <v>586</v>
      </c>
      <c r="B251" s="6" t="s">
        <v>93</v>
      </c>
      <c r="C251" s="76">
        <v>250</v>
      </c>
      <c r="D251" s="80" t="s">
        <v>108</v>
      </c>
      <c r="E251" s="6" t="s">
        <v>2135</v>
      </c>
      <c r="F251" s="6" t="str">
        <f t="shared" si="12"/>
        <v>FreightRM-I-1000-AI26-M19</v>
      </c>
      <c r="G251" s="96" t="s">
        <v>779</v>
      </c>
      <c r="H251" s="6" t="s">
        <v>780</v>
      </c>
      <c r="I251" s="6" t="s">
        <v>584</v>
      </c>
      <c r="J251" s="92">
        <v>46038</v>
      </c>
      <c r="K251" s="92" t="s">
        <v>116</v>
      </c>
      <c r="L251" s="80" t="s">
        <v>119</v>
      </c>
      <c r="M251" s="85" t="s">
        <v>25</v>
      </c>
      <c r="N251" s="85" t="s">
        <v>116</v>
      </c>
      <c r="O251" s="71">
        <v>0</v>
      </c>
      <c r="P251" s="71">
        <v>0</v>
      </c>
      <c r="Q251" s="79">
        <v>7303.17</v>
      </c>
      <c r="R251" s="79">
        <v>1168.52</v>
      </c>
      <c r="S251" s="71">
        <v>0</v>
      </c>
      <c r="T251" s="79">
        <v>8471.69</v>
      </c>
      <c r="U251" s="80" t="s">
        <v>24</v>
      </c>
      <c r="V251" s="84">
        <f t="shared" si="13"/>
        <v>481.37337348712998</v>
      </c>
      <c r="W251" s="74" t="s">
        <v>119</v>
      </c>
      <c r="X251" s="80" t="s">
        <v>120</v>
      </c>
      <c r="Y251" s="80" t="s">
        <v>120</v>
      </c>
      <c r="Z251" s="85" t="s">
        <v>121</v>
      </c>
      <c r="AA251" s="85" t="s">
        <v>122</v>
      </c>
      <c r="AB251" s="76" t="s">
        <v>539</v>
      </c>
      <c r="AC251" s="76" t="s">
        <v>540</v>
      </c>
      <c r="AD251" s="85" t="s">
        <v>25</v>
      </c>
      <c r="AE251" s="76" t="s">
        <v>544</v>
      </c>
      <c r="AF251" s="76" t="s">
        <v>96</v>
      </c>
      <c r="AG251" s="82"/>
      <c r="AH251" s="60"/>
      <c r="AI251" s="75" t="s">
        <v>586</v>
      </c>
      <c r="AJ251" s="6" t="s">
        <v>103</v>
      </c>
      <c r="AK251" s="81">
        <v>0</v>
      </c>
      <c r="AL251" s="205" t="s">
        <v>103</v>
      </c>
      <c r="AM251" s="169"/>
      <c r="AN251" s="6"/>
      <c r="AO251" s="120"/>
    </row>
    <row r="252" spans="1:41">
      <c r="A252" s="75" t="s">
        <v>586</v>
      </c>
      <c r="B252" s="6" t="s">
        <v>93</v>
      </c>
      <c r="C252" s="76">
        <v>251</v>
      </c>
      <c r="D252" s="80" t="s">
        <v>108</v>
      </c>
      <c r="E252" s="6" t="s">
        <v>2135</v>
      </c>
      <c r="F252" s="6" t="str">
        <f t="shared" si="12"/>
        <v>FreightFG-I-0427-AE26-M19</v>
      </c>
      <c r="G252" s="96" t="s">
        <v>781</v>
      </c>
      <c r="H252" s="6" t="s">
        <v>782</v>
      </c>
      <c r="I252" s="6" t="s">
        <v>584</v>
      </c>
      <c r="J252" s="92">
        <v>46038</v>
      </c>
      <c r="K252" s="92" t="s">
        <v>116</v>
      </c>
      <c r="L252" s="80">
        <v>2389993896</v>
      </c>
      <c r="M252" s="80" t="s">
        <v>28</v>
      </c>
      <c r="N252" s="85" t="s">
        <v>116</v>
      </c>
      <c r="O252" s="71">
        <v>0</v>
      </c>
      <c r="P252" s="71">
        <v>0</v>
      </c>
      <c r="Q252" s="79">
        <v>1191.0999999999999</v>
      </c>
      <c r="R252" s="79">
        <v>47.65</v>
      </c>
      <c r="S252" s="71">
        <v>0</v>
      </c>
      <c r="T252" s="79">
        <v>1238.75</v>
      </c>
      <c r="U252" s="80" t="s">
        <v>24</v>
      </c>
      <c r="V252" s="84">
        <f t="shared" si="13"/>
        <v>70.387522018296494</v>
      </c>
      <c r="W252" s="74" t="s">
        <v>119</v>
      </c>
      <c r="X252" s="80" t="s">
        <v>122</v>
      </c>
      <c r="Y252" s="80" t="s">
        <v>121</v>
      </c>
      <c r="Z252" s="80" t="s">
        <v>120</v>
      </c>
      <c r="AA252" s="80" t="s">
        <v>120</v>
      </c>
      <c r="AB252" s="76" t="s">
        <v>539</v>
      </c>
      <c r="AC252" s="76" t="s">
        <v>541</v>
      </c>
      <c r="AD252" s="80" t="s">
        <v>28</v>
      </c>
      <c r="AE252" s="76" t="s">
        <v>545</v>
      </c>
      <c r="AF252" s="76" t="s">
        <v>96</v>
      </c>
      <c r="AG252" s="82"/>
      <c r="AH252" s="60"/>
      <c r="AI252" s="75" t="s">
        <v>586</v>
      </c>
      <c r="AJ252" s="6" t="s">
        <v>103</v>
      </c>
      <c r="AK252" s="81">
        <v>0</v>
      </c>
      <c r="AL252" s="205" t="s">
        <v>103</v>
      </c>
      <c r="AM252" s="169"/>
      <c r="AN252" s="6"/>
      <c r="AO252" s="120"/>
    </row>
    <row r="253" spans="1:41">
      <c r="A253" s="75" t="s">
        <v>586</v>
      </c>
      <c r="B253" s="6" t="s">
        <v>93</v>
      </c>
      <c r="C253" s="76">
        <v>252</v>
      </c>
      <c r="D253" s="76" t="s">
        <v>98</v>
      </c>
      <c r="E253" s="6" t="s">
        <v>2136</v>
      </c>
      <c r="F253" s="6" t="str">
        <f t="shared" si="12"/>
        <v>BrokerRM-M-497-S125-M19-B</v>
      </c>
      <c r="G253" s="97" t="s">
        <v>783</v>
      </c>
      <c r="H253" s="95" t="s">
        <v>784</v>
      </c>
      <c r="I253" s="6" t="s">
        <v>584</v>
      </c>
      <c r="J253" s="92">
        <v>46027</v>
      </c>
      <c r="K253" s="96" t="s">
        <v>1228</v>
      </c>
      <c r="L253" s="80" t="s">
        <v>1229</v>
      </c>
      <c r="M253" s="80" t="s">
        <v>117</v>
      </c>
      <c r="N253" s="6" t="s">
        <v>1230</v>
      </c>
      <c r="O253" s="71">
        <v>0</v>
      </c>
      <c r="P253" s="71">
        <v>9559.81</v>
      </c>
      <c r="Q253" s="79">
        <v>2533.7800000000002</v>
      </c>
      <c r="R253" s="79">
        <v>405.4</v>
      </c>
      <c r="S253" s="71">
        <v>0</v>
      </c>
      <c r="T253" s="79">
        <v>12498.99</v>
      </c>
      <c r="U253" s="87" t="s">
        <v>24</v>
      </c>
      <c r="V253" s="84">
        <f t="shared" si="13"/>
        <v>710.21023921813742</v>
      </c>
      <c r="W253" s="86">
        <v>46006</v>
      </c>
      <c r="X253" s="80" t="s">
        <v>1231</v>
      </c>
      <c r="Y253" s="80" t="s">
        <v>536</v>
      </c>
      <c r="Z253" s="80" t="s">
        <v>537</v>
      </c>
      <c r="AA253" s="6" t="s">
        <v>1232</v>
      </c>
      <c r="AB253" s="76" t="s">
        <v>539</v>
      </c>
      <c r="AC253" s="76" t="s">
        <v>540</v>
      </c>
      <c r="AD253" s="76" t="s">
        <v>174</v>
      </c>
      <c r="AE253" s="76" t="s">
        <v>546</v>
      </c>
      <c r="AF253" s="76" t="s">
        <v>96</v>
      </c>
      <c r="AG253" s="75"/>
      <c r="AH253" s="60"/>
      <c r="AI253" s="75" t="s">
        <v>586</v>
      </c>
      <c r="AJ253" s="6" t="s">
        <v>103</v>
      </c>
      <c r="AK253" s="81">
        <v>0</v>
      </c>
      <c r="AL253" s="205" t="s">
        <v>103</v>
      </c>
      <c r="AM253" s="169"/>
      <c r="AN253" s="6"/>
      <c r="AO253" s="120"/>
    </row>
    <row r="254" spans="1:41">
      <c r="A254" s="75" t="s">
        <v>586</v>
      </c>
      <c r="B254" s="6" t="s">
        <v>93</v>
      </c>
      <c r="C254" s="76">
        <v>253</v>
      </c>
      <c r="D254" s="76" t="s">
        <v>98</v>
      </c>
      <c r="E254" s="6" t="s">
        <v>2136</v>
      </c>
      <c r="F254" s="6" t="str">
        <f t="shared" si="12"/>
        <v>BrokerRM-M-203-S125-M19-L-B</v>
      </c>
      <c r="G254" s="97" t="s">
        <v>785</v>
      </c>
      <c r="H254" s="95" t="s">
        <v>786</v>
      </c>
      <c r="I254" s="6" t="s">
        <v>584</v>
      </c>
      <c r="J254" s="92">
        <v>46027</v>
      </c>
      <c r="K254" s="96" t="s">
        <v>1233</v>
      </c>
      <c r="L254" s="80">
        <v>721106950</v>
      </c>
      <c r="M254" s="80" t="s">
        <v>117</v>
      </c>
      <c r="N254" s="6" t="s">
        <v>1234</v>
      </c>
      <c r="O254" s="71">
        <v>781</v>
      </c>
      <c r="P254" s="71">
        <v>3300.2</v>
      </c>
      <c r="Q254" s="79">
        <v>2536.65</v>
      </c>
      <c r="R254" s="79">
        <v>405.86</v>
      </c>
      <c r="S254" s="71">
        <v>0</v>
      </c>
      <c r="T254" s="79">
        <v>7023.71</v>
      </c>
      <c r="U254" s="87" t="s">
        <v>24</v>
      </c>
      <c r="V254" s="84">
        <f t="shared" si="13"/>
        <v>399.09710779021538</v>
      </c>
      <c r="W254" s="86">
        <v>46002</v>
      </c>
      <c r="X254" s="85" t="s">
        <v>535</v>
      </c>
      <c r="Y254" s="80" t="s">
        <v>536</v>
      </c>
      <c r="Z254" s="80" t="s">
        <v>537</v>
      </c>
      <c r="AA254" s="85" t="s">
        <v>1235</v>
      </c>
      <c r="AB254" s="76" t="s">
        <v>539</v>
      </c>
      <c r="AC254" s="76" t="s">
        <v>540</v>
      </c>
      <c r="AD254" s="76" t="s">
        <v>174</v>
      </c>
      <c r="AE254" s="76" t="s">
        <v>546</v>
      </c>
      <c r="AF254" s="76" t="s">
        <v>96</v>
      </c>
      <c r="AG254" s="75"/>
      <c r="AH254" s="60"/>
      <c r="AI254" s="75" t="s">
        <v>586</v>
      </c>
      <c r="AJ254" s="6" t="s">
        <v>103</v>
      </c>
      <c r="AK254" s="81">
        <v>0</v>
      </c>
      <c r="AL254" s="205" t="s">
        <v>103</v>
      </c>
      <c r="AM254" s="169"/>
      <c r="AN254" s="6"/>
      <c r="AO254" s="120"/>
    </row>
    <row r="255" spans="1:41">
      <c r="A255" s="75" t="s">
        <v>586</v>
      </c>
      <c r="B255" s="6" t="s">
        <v>93</v>
      </c>
      <c r="C255" s="76">
        <v>254</v>
      </c>
      <c r="D255" s="76" t="s">
        <v>98</v>
      </c>
      <c r="E255" s="6" t="s">
        <v>2136</v>
      </c>
      <c r="F255" s="6" t="str">
        <f t="shared" si="12"/>
        <v>BrokerRM-M-213-S125-M19-L-B</v>
      </c>
      <c r="G255" s="96" t="s">
        <v>787</v>
      </c>
      <c r="H255" s="95" t="s">
        <v>788</v>
      </c>
      <c r="I255" s="6" t="s">
        <v>584</v>
      </c>
      <c r="J255" s="92">
        <v>46027</v>
      </c>
      <c r="K255" s="96" t="s">
        <v>1236</v>
      </c>
      <c r="L255" s="77" t="s">
        <v>1237</v>
      </c>
      <c r="M255" s="80" t="s">
        <v>117</v>
      </c>
      <c r="N255" s="6" t="s">
        <v>1238</v>
      </c>
      <c r="O255" s="71">
        <v>0</v>
      </c>
      <c r="P255" s="71">
        <v>3300.2</v>
      </c>
      <c r="Q255" s="79">
        <v>2533.7800000000002</v>
      </c>
      <c r="R255" s="79">
        <v>405.4</v>
      </c>
      <c r="S255" s="71">
        <v>0</v>
      </c>
      <c r="T255" s="79">
        <v>6239.38</v>
      </c>
      <c r="U255" s="87" t="s">
        <v>24</v>
      </c>
      <c r="V255" s="84">
        <f t="shared" si="13"/>
        <v>354.53037104380928</v>
      </c>
      <c r="W255" s="86">
        <v>46009</v>
      </c>
      <c r="X255" s="85" t="s">
        <v>535</v>
      </c>
      <c r="Y255" s="6" t="s">
        <v>536</v>
      </c>
      <c r="Z255" s="80" t="s">
        <v>537</v>
      </c>
      <c r="AA255" s="85" t="s">
        <v>538</v>
      </c>
      <c r="AB255" s="76" t="s">
        <v>539</v>
      </c>
      <c r="AC255" s="76" t="s">
        <v>540</v>
      </c>
      <c r="AD255" s="76" t="s">
        <v>174</v>
      </c>
      <c r="AE255" s="76" t="s">
        <v>546</v>
      </c>
      <c r="AF255" s="76" t="s">
        <v>96</v>
      </c>
      <c r="AG255" s="75"/>
      <c r="AH255" s="60"/>
      <c r="AI255" s="75" t="s">
        <v>586</v>
      </c>
      <c r="AJ255" s="6" t="s">
        <v>103</v>
      </c>
      <c r="AK255" s="81">
        <v>0</v>
      </c>
      <c r="AL255" s="205" t="s">
        <v>103</v>
      </c>
      <c r="AM255" s="169"/>
      <c r="AN255" s="6"/>
      <c r="AO255" s="120"/>
    </row>
    <row r="256" spans="1:41">
      <c r="A256" s="75" t="s">
        <v>586</v>
      </c>
      <c r="B256" s="6" t="s">
        <v>93</v>
      </c>
      <c r="C256" s="76">
        <v>255</v>
      </c>
      <c r="D256" s="76" t="s">
        <v>98</v>
      </c>
      <c r="E256" s="6" t="s">
        <v>2136</v>
      </c>
      <c r="F256" s="6" t="str">
        <f t="shared" si="12"/>
        <v>BrokerRM-M-506-S125-M19-B</v>
      </c>
      <c r="G256" s="97" t="s">
        <v>789</v>
      </c>
      <c r="H256" s="95" t="s">
        <v>790</v>
      </c>
      <c r="I256" s="6" t="s">
        <v>584</v>
      </c>
      <c r="J256" s="92">
        <v>46027</v>
      </c>
      <c r="K256" s="96" t="s">
        <v>1239</v>
      </c>
      <c r="L256" s="77" t="s">
        <v>1240</v>
      </c>
      <c r="M256" s="80" t="s">
        <v>117</v>
      </c>
      <c r="N256" s="6" t="s">
        <v>1241</v>
      </c>
      <c r="O256" s="71">
        <v>0</v>
      </c>
      <c r="P256" s="71">
        <v>10097.120000000001</v>
      </c>
      <c r="Q256" s="79">
        <v>2630.03</v>
      </c>
      <c r="R256" s="79">
        <v>420.8</v>
      </c>
      <c r="S256" s="71">
        <v>0</v>
      </c>
      <c r="T256" s="79">
        <v>13147.95</v>
      </c>
      <c r="U256" s="87" t="s">
        <v>24</v>
      </c>
      <c r="V256" s="84">
        <f t="shared" si="13"/>
        <v>747.08506165123026</v>
      </c>
      <c r="W256" s="86">
        <v>46006</v>
      </c>
      <c r="X256" s="85" t="s">
        <v>1231</v>
      </c>
      <c r="Y256" s="6" t="s">
        <v>536</v>
      </c>
      <c r="Z256" s="80" t="s">
        <v>537</v>
      </c>
      <c r="AA256" s="85" t="s">
        <v>1232</v>
      </c>
      <c r="AB256" s="76" t="s">
        <v>539</v>
      </c>
      <c r="AC256" s="76" t="s">
        <v>540</v>
      </c>
      <c r="AD256" s="76" t="s">
        <v>174</v>
      </c>
      <c r="AE256" s="76" t="s">
        <v>546</v>
      </c>
      <c r="AF256" s="76" t="s">
        <v>96</v>
      </c>
      <c r="AG256" s="75"/>
      <c r="AH256" s="60"/>
      <c r="AI256" s="75" t="s">
        <v>586</v>
      </c>
      <c r="AJ256" s="6" t="s">
        <v>103</v>
      </c>
      <c r="AK256" s="81">
        <v>0</v>
      </c>
      <c r="AL256" s="205" t="s">
        <v>103</v>
      </c>
      <c r="AM256" s="169"/>
      <c r="AN256" s="6"/>
      <c r="AO256" s="120"/>
    </row>
    <row r="257" spans="1:41">
      <c r="A257" s="75" t="s">
        <v>586</v>
      </c>
      <c r="B257" s="6" t="s">
        <v>93</v>
      </c>
      <c r="C257" s="76">
        <v>256</v>
      </c>
      <c r="D257" s="76" t="s">
        <v>98</v>
      </c>
      <c r="E257" s="6" t="s">
        <v>2136</v>
      </c>
      <c r="F257" s="6" t="str">
        <f t="shared" si="12"/>
        <v>BrokerRM-M-506-S125-M19-B</v>
      </c>
      <c r="G257" s="97" t="s">
        <v>789</v>
      </c>
      <c r="H257" s="95" t="s">
        <v>791</v>
      </c>
      <c r="I257" s="6" t="s">
        <v>584</v>
      </c>
      <c r="J257" s="92">
        <v>46027</v>
      </c>
      <c r="K257" s="96" t="s">
        <v>1242</v>
      </c>
      <c r="L257" s="77" t="s">
        <v>1243</v>
      </c>
      <c r="M257" s="80" t="s">
        <v>117</v>
      </c>
      <c r="N257" s="6" t="s">
        <v>1244</v>
      </c>
      <c r="O257" s="71">
        <v>781</v>
      </c>
      <c r="P257" s="71">
        <v>10096.68</v>
      </c>
      <c r="Q257" s="79">
        <v>2536.65</v>
      </c>
      <c r="R257" s="79">
        <v>405.86</v>
      </c>
      <c r="S257" s="71">
        <v>0</v>
      </c>
      <c r="T257" s="79">
        <v>13820.19</v>
      </c>
      <c r="U257" s="87" t="s">
        <v>24</v>
      </c>
      <c r="V257" s="84">
        <f t="shared" si="13"/>
        <v>785.28268651627934</v>
      </c>
      <c r="W257" s="86">
        <v>46000</v>
      </c>
      <c r="X257" s="85" t="s">
        <v>1231</v>
      </c>
      <c r="Y257" s="6" t="s">
        <v>536</v>
      </c>
      <c r="Z257" s="80" t="s">
        <v>537</v>
      </c>
      <c r="AA257" s="85" t="s">
        <v>1232</v>
      </c>
      <c r="AB257" s="76" t="s">
        <v>539</v>
      </c>
      <c r="AC257" s="76" t="s">
        <v>540</v>
      </c>
      <c r="AD257" s="76" t="s">
        <v>174</v>
      </c>
      <c r="AE257" s="76" t="s">
        <v>546</v>
      </c>
      <c r="AF257" s="76" t="s">
        <v>96</v>
      </c>
      <c r="AG257" s="82"/>
      <c r="AH257" s="60"/>
      <c r="AI257" s="75" t="s">
        <v>586</v>
      </c>
      <c r="AJ257" s="6" t="s">
        <v>103</v>
      </c>
      <c r="AK257" s="81">
        <v>0</v>
      </c>
      <c r="AL257" s="205" t="s">
        <v>103</v>
      </c>
      <c r="AM257" s="169"/>
      <c r="AN257" s="6"/>
      <c r="AO257" s="120"/>
    </row>
    <row r="258" spans="1:41">
      <c r="A258" s="75" t="s">
        <v>586</v>
      </c>
      <c r="B258" s="6" t="s">
        <v>93</v>
      </c>
      <c r="C258" s="76">
        <v>257</v>
      </c>
      <c r="D258" s="76" t="s">
        <v>98</v>
      </c>
      <c r="E258" s="6" t="s">
        <v>2136</v>
      </c>
      <c r="F258" s="6" t="str">
        <f t="shared" si="12"/>
        <v>BrokerRM-M-518-SI25-M19-B</v>
      </c>
      <c r="G258" s="97" t="s">
        <v>792</v>
      </c>
      <c r="H258" s="95" t="s">
        <v>793</v>
      </c>
      <c r="I258" s="6" t="s">
        <v>584</v>
      </c>
      <c r="J258" s="92">
        <v>46027</v>
      </c>
      <c r="K258" s="97" t="s">
        <v>1245</v>
      </c>
      <c r="L258" s="77" t="s">
        <v>295</v>
      </c>
      <c r="M258" s="80" t="s">
        <v>117</v>
      </c>
      <c r="N258" s="6" t="s">
        <v>1246</v>
      </c>
      <c r="O258" s="71">
        <v>0</v>
      </c>
      <c r="P258" s="71">
        <v>10096.68</v>
      </c>
      <c r="Q258" s="79">
        <v>3514.28</v>
      </c>
      <c r="R258" s="79">
        <v>562.28</v>
      </c>
      <c r="S258" s="71">
        <v>0</v>
      </c>
      <c r="T258" s="79">
        <v>14173.24</v>
      </c>
      <c r="U258" s="87" t="s">
        <v>24</v>
      </c>
      <c r="V258" s="84">
        <f t="shared" si="13"/>
        <v>805.34348542530824</v>
      </c>
      <c r="W258" s="86">
        <v>46003</v>
      </c>
      <c r="X258" s="80" t="s">
        <v>1247</v>
      </c>
      <c r="Y258" s="80" t="s">
        <v>1248</v>
      </c>
      <c r="Z258" s="80" t="s">
        <v>537</v>
      </c>
      <c r="AA258" s="80" t="s">
        <v>1249</v>
      </c>
      <c r="AB258" s="76" t="s">
        <v>539</v>
      </c>
      <c r="AC258" s="76" t="s">
        <v>540</v>
      </c>
      <c r="AD258" s="76" t="s">
        <v>174</v>
      </c>
      <c r="AE258" s="76" t="s">
        <v>546</v>
      </c>
      <c r="AF258" s="76" t="s">
        <v>96</v>
      </c>
      <c r="AG258" s="82"/>
      <c r="AH258" s="60"/>
      <c r="AI258" s="75" t="s">
        <v>586</v>
      </c>
      <c r="AJ258" s="6" t="s">
        <v>103</v>
      </c>
      <c r="AK258" s="81">
        <v>0</v>
      </c>
      <c r="AL258" s="205" t="s">
        <v>103</v>
      </c>
      <c r="AM258" s="169"/>
      <c r="AN258" s="6"/>
      <c r="AO258" s="120"/>
    </row>
    <row r="259" spans="1:41">
      <c r="A259" s="75" t="s">
        <v>586</v>
      </c>
      <c r="B259" s="6" t="s">
        <v>93</v>
      </c>
      <c r="C259" s="76">
        <v>258</v>
      </c>
      <c r="D259" s="76" t="s">
        <v>98</v>
      </c>
      <c r="E259" s="6" t="s">
        <v>2136</v>
      </c>
      <c r="F259" s="6" t="str">
        <f t="shared" ref="F259:F322" si="14">E259&amp;G259</f>
        <v>BrokerRM-M-553-SI25-M19-B</v>
      </c>
      <c r="G259" s="97" t="s">
        <v>794</v>
      </c>
      <c r="H259" s="95" t="s">
        <v>795</v>
      </c>
      <c r="I259" s="6" t="s">
        <v>584</v>
      </c>
      <c r="J259" s="92">
        <v>46027</v>
      </c>
      <c r="K259" s="92" t="s">
        <v>1250</v>
      </c>
      <c r="L259" s="88" t="s">
        <v>1251</v>
      </c>
      <c r="M259" s="78" t="s">
        <v>117</v>
      </c>
      <c r="N259" s="6" t="s">
        <v>1252</v>
      </c>
      <c r="O259" s="71">
        <v>0</v>
      </c>
      <c r="P259" s="71">
        <v>10111.549999999999</v>
      </c>
      <c r="Q259" s="79">
        <v>3181.76</v>
      </c>
      <c r="R259" s="79">
        <v>509.08</v>
      </c>
      <c r="S259" s="71">
        <v>0</v>
      </c>
      <c r="T259" s="79">
        <v>13802.39</v>
      </c>
      <c r="U259" s="87" t="s">
        <v>24</v>
      </c>
      <c r="V259" s="84">
        <f t="shared" si="13"/>
        <v>784.27126541280745</v>
      </c>
      <c r="W259" s="70">
        <v>46013</v>
      </c>
      <c r="X259" s="6" t="s">
        <v>1247</v>
      </c>
      <c r="Y259" s="80" t="s">
        <v>1248</v>
      </c>
      <c r="Z259" s="80" t="s">
        <v>537</v>
      </c>
      <c r="AA259" s="80" t="s">
        <v>1249</v>
      </c>
      <c r="AB259" s="76" t="s">
        <v>539</v>
      </c>
      <c r="AC259" s="76" t="s">
        <v>540</v>
      </c>
      <c r="AD259" s="76" t="s">
        <v>174</v>
      </c>
      <c r="AE259" s="76" t="s">
        <v>546</v>
      </c>
      <c r="AF259" s="76" t="s">
        <v>96</v>
      </c>
      <c r="AG259" s="82"/>
      <c r="AH259" s="60"/>
      <c r="AI259" s="75" t="s">
        <v>586</v>
      </c>
      <c r="AJ259" s="6" t="s">
        <v>103</v>
      </c>
      <c r="AK259" s="81">
        <v>0</v>
      </c>
      <c r="AL259" s="205" t="s">
        <v>103</v>
      </c>
      <c r="AM259" s="169"/>
      <c r="AN259" s="6"/>
      <c r="AO259" s="120"/>
    </row>
    <row r="260" spans="1:41">
      <c r="A260" s="75" t="s">
        <v>586</v>
      </c>
      <c r="B260" s="6" t="s">
        <v>93</v>
      </c>
      <c r="C260" s="76">
        <v>259</v>
      </c>
      <c r="D260" s="76" t="s">
        <v>98</v>
      </c>
      <c r="E260" s="6" t="s">
        <v>2136</v>
      </c>
      <c r="F260" s="6" t="str">
        <f t="shared" si="14"/>
        <v>BrokerRM-M-495-SI25-M19-B</v>
      </c>
      <c r="G260" s="97" t="s">
        <v>796</v>
      </c>
      <c r="H260" s="95" t="s">
        <v>797</v>
      </c>
      <c r="I260" s="6" t="s">
        <v>584</v>
      </c>
      <c r="J260" s="92">
        <v>46027</v>
      </c>
      <c r="K260" s="92" t="s">
        <v>1253</v>
      </c>
      <c r="L260" s="88" t="s">
        <v>1254</v>
      </c>
      <c r="M260" s="78" t="s">
        <v>117</v>
      </c>
      <c r="N260" s="6" t="s">
        <v>1255</v>
      </c>
      <c r="O260" s="71">
        <v>0</v>
      </c>
      <c r="P260" s="71">
        <v>10081.81</v>
      </c>
      <c r="Q260" s="79">
        <v>2950.65</v>
      </c>
      <c r="R260" s="79">
        <v>472.1</v>
      </c>
      <c r="S260" s="71">
        <v>0</v>
      </c>
      <c r="T260" s="79">
        <v>13504.56</v>
      </c>
      <c r="U260" s="87" t="s">
        <v>24</v>
      </c>
      <c r="V260" s="84">
        <f t="shared" si="13"/>
        <v>767.34814478095348</v>
      </c>
      <c r="W260" s="70">
        <v>45990</v>
      </c>
      <c r="X260" s="6" t="s">
        <v>1247</v>
      </c>
      <c r="Y260" s="80" t="s">
        <v>1248</v>
      </c>
      <c r="Z260" s="80" t="s">
        <v>537</v>
      </c>
      <c r="AA260" s="80" t="s">
        <v>1249</v>
      </c>
      <c r="AB260" s="76" t="s">
        <v>539</v>
      </c>
      <c r="AC260" s="76" t="s">
        <v>540</v>
      </c>
      <c r="AD260" s="76" t="s">
        <v>174</v>
      </c>
      <c r="AE260" s="76" t="s">
        <v>546</v>
      </c>
      <c r="AF260" s="76" t="s">
        <v>96</v>
      </c>
      <c r="AG260" s="75"/>
      <c r="AH260" s="60"/>
      <c r="AI260" s="75" t="s">
        <v>586</v>
      </c>
      <c r="AJ260" s="6" t="s">
        <v>103</v>
      </c>
      <c r="AK260" s="81">
        <v>0</v>
      </c>
      <c r="AL260" s="205" t="s">
        <v>103</v>
      </c>
      <c r="AM260" s="169"/>
      <c r="AN260" s="6"/>
      <c r="AO260" s="120"/>
    </row>
    <row r="261" spans="1:41">
      <c r="A261" s="75" t="s">
        <v>586</v>
      </c>
      <c r="B261" s="6" t="s">
        <v>93</v>
      </c>
      <c r="C261" s="76">
        <v>260</v>
      </c>
      <c r="D261" s="76" t="s">
        <v>98</v>
      </c>
      <c r="E261" s="6" t="s">
        <v>2136</v>
      </c>
      <c r="F261" s="6" t="str">
        <f t="shared" si="14"/>
        <v>BrokerRM-M-471-SI25-M19-B</v>
      </c>
      <c r="G261" s="96" t="s">
        <v>798</v>
      </c>
      <c r="H261" s="95" t="s">
        <v>799</v>
      </c>
      <c r="I261" s="6" t="s">
        <v>584</v>
      </c>
      <c r="J261" s="92">
        <v>46027</v>
      </c>
      <c r="K261" s="92" t="s">
        <v>1256</v>
      </c>
      <c r="L261" s="77" t="s">
        <v>1257</v>
      </c>
      <c r="M261" s="80" t="s">
        <v>117</v>
      </c>
      <c r="N261" s="6" t="s">
        <v>1258</v>
      </c>
      <c r="O261" s="71">
        <v>0</v>
      </c>
      <c r="P261" s="71">
        <v>10096.68</v>
      </c>
      <c r="Q261" s="79">
        <v>2554.13</v>
      </c>
      <c r="R261" s="79">
        <v>408.66</v>
      </c>
      <c r="S261" s="71">
        <v>0</v>
      </c>
      <c r="T261" s="79">
        <v>13059.47</v>
      </c>
      <c r="U261" s="87" t="s">
        <v>24</v>
      </c>
      <c r="V261" s="84">
        <f t="shared" si="13"/>
        <v>742.05750326723103</v>
      </c>
      <c r="W261" s="78">
        <v>45990</v>
      </c>
      <c r="X261" s="80" t="s">
        <v>1231</v>
      </c>
      <c r="Y261" s="80" t="s">
        <v>536</v>
      </c>
      <c r="Z261" s="80" t="s">
        <v>537</v>
      </c>
      <c r="AA261" s="80" t="s">
        <v>1232</v>
      </c>
      <c r="AB261" s="76" t="s">
        <v>539</v>
      </c>
      <c r="AC261" s="76" t="s">
        <v>540</v>
      </c>
      <c r="AD261" s="76" t="s">
        <v>174</v>
      </c>
      <c r="AE261" s="76" t="s">
        <v>546</v>
      </c>
      <c r="AF261" s="76" t="s">
        <v>96</v>
      </c>
      <c r="AG261" s="82"/>
      <c r="AH261" s="60"/>
      <c r="AI261" s="75" t="s">
        <v>586</v>
      </c>
      <c r="AJ261" s="6" t="s">
        <v>103</v>
      </c>
      <c r="AK261" s="81">
        <v>0</v>
      </c>
      <c r="AL261" s="205" t="s">
        <v>103</v>
      </c>
      <c r="AM261" s="169"/>
      <c r="AN261" s="6"/>
      <c r="AO261" s="120"/>
    </row>
    <row r="262" spans="1:41">
      <c r="A262" s="75" t="s">
        <v>586</v>
      </c>
      <c r="B262" s="6" t="s">
        <v>93</v>
      </c>
      <c r="C262" s="76">
        <v>261</v>
      </c>
      <c r="D262" s="76" t="s">
        <v>98</v>
      </c>
      <c r="E262" s="6" t="s">
        <v>2136</v>
      </c>
      <c r="F262" s="6" t="str">
        <f t="shared" si="14"/>
        <v>BrokerRM-M-517-SI25-M19-B</v>
      </c>
      <c r="G262" s="97" t="s">
        <v>800</v>
      </c>
      <c r="H262" s="95" t="s">
        <v>801</v>
      </c>
      <c r="I262" s="6" t="s">
        <v>584</v>
      </c>
      <c r="J262" s="92">
        <v>46027</v>
      </c>
      <c r="K262" s="98" t="s">
        <v>1259</v>
      </c>
      <c r="L262" s="77" t="s">
        <v>1260</v>
      </c>
      <c r="M262" s="78" t="s">
        <v>117</v>
      </c>
      <c r="N262" s="6" t="s">
        <v>1261</v>
      </c>
      <c r="O262" s="71">
        <v>781</v>
      </c>
      <c r="P262" s="71">
        <v>10111.549999999999</v>
      </c>
      <c r="Q262" s="79">
        <v>3914.81</v>
      </c>
      <c r="R262" s="79">
        <v>626.37</v>
      </c>
      <c r="S262" s="71">
        <v>0</v>
      </c>
      <c r="T262" s="79">
        <v>15433.73</v>
      </c>
      <c r="U262" s="87" t="s">
        <v>24</v>
      </c>
      <c r="V262" s="84">
        <f t="shared" si="13"/>
        <v>876.96630490368773</v>
      </c>
      <c r="W262" s="78">
        <v>46000</v>
      </c>
      <c r="X262" s="80" t="s">
        <v>1247</v>
      </c>
      <c r="Y262" s="80" t="s">
        <v>1248</v>
      </c>
      <c r="Z262" s="80" t="s">
        <v>537</v>
      </c>
      <c r="AA262" s="80" t="s">
        <v>1249</v>
      </c>
      <c r="AB262" s="76" t="s">
        <v>539</v>
      </c>
      <c r="AC262" s="76" t="s">
        <v>540</v>
      </c>
      <c r="AD262" s="76" t="s">
        <v>174</v>
      </c>
      <c r="AE262" s="76" t="s">
        <v>546</v>
      </c>
      <c r="AF262" s="76" t="s">
        <v>96</v>
      </c>
      <c r="AG262" s="75"/>
      <c r="AH262" s="60"/>
      <c r="AI262" s="75" t="s">
        <v>586</v>
      </c>
      <c r="AJ262" s="6" t="s">
        <v>103</v>
      </c>
      <c r="AK262" s="81">
        <v>0</v>
      </c>
      <c r="AL262" s="205" t="s">
        <v>103</v>
      </c>
      <c r="AM262" s="169"/>
      <c r="AN262" s="6"/>
      <c r="AO262" s="120"/>
    </row>
    <row r="263" spans="1:41">
      <c r="A263" s="75" t="s">
        <v>586</v>
      </c>
      <c r="B263" s="6" t="s">
        <v>93</v>
      </c>
      <c r="C263" s="76">
        <v>262</v>
      </c>
      <c r="D263" s="76" t="s">
        <v>98</v>
      </c>
      <c r="E263" s="6" t="s">
        <v>2136</v>
      </c>
      <c r="F263" s="6" t="str">
        <f t="shared" si="14"/>
        <v>BrokerRM-M-206-SI25-M19-L-B</v>
      </c>
      <c r="G263" s="97" t="s">
        <v>802</v>
      </c>
      <c r="H263" s="95" t="s">
        <v>803</v>
      </c>
      <c r="I263" s="6" t="s">
        <v>584</v>
      </c>
      <c r="J263" s="92">
        <v>46027</v>
      </c>
      <c r="K263" s="92" t="s">
        <v>1262</v>
      </c>
      <c r="L263" s="88">
        <v>721116530</v>
      </c>
      <c r="M263" s="78" t="s">
        <v>117</v>
      </c>
      <c r="N263" s="6" t="s">
        <v>1238</v>
      </c>
      <c r="O263" s="71">
        <v>0</v>
      </c>
      <c r="P263" s="71">
        <v>3300.2</v>
      </c>
      <c r="Q263" s="79">
        <v>2533.7800000000002</v>
      </c>
      <c r="R263" s="79">
        <v>405.4</v>
      </c>
      <c r="S263" s="71">
        <v>0</v>
      </c>
      <c r="T263" s="79">
        <v>6239.38</v>
      </c>
      <c r="U263" s="87" t="s">
        <v>24</v>
      </c>
      <c r="V263" s="84">
        <f t="shared" si="13"/>
        <v>354.53037104380928</v>
      </c>
      <c r="W263" s="78">
        <v>46009</v>
      </c>
      <c r="X263" s="80" t="s">
        <v>535</v>
      </c>
      <c r="Y263" s="80" t="s">
        <v>536</v>
      </c>
      <c r="Z263" s="80" t="s">
        <v>537</v>
      </c>
      <c r="AA263" s="80" t="s">
        <v>1235</v>
      </c>
      <c r="AB263" s="76" t="s">
        <v>539</v>
      </c>
      <c r="AC263" s="76" t="s">
        <v>540</v>
      </c>
      <c r="AD263" s="76" t="s">
        <v>174</v>
      </c>
      <c r="AE263" s="76" t="s">
        <v>546</v>
      </c>
      <c r="AF263" s="76" t="s">
        <v>96</v>
      </c>
      <c r="AG263" s="82"/>
      <c r="AH263" s="60"/>
      <c r="AI263" s="75" t="s">
        <v>586</v>
      </c>
      <c r="AJ263" s="6" t="s">
        <v>103</v>
      </c>
      <c r="AK263" s="81">
        <v>0</v>
      </c>
      <c r="AL263" s="205" t="s">
        <v>103</v>
      </c>
      <c r="AM263" s="169"/>
      <c r="AN263" s="6"/>
      <c r="AO263" s="120"/>
    </row>
    <row r="264" spans="1:41">
      <c r="A264" s="75" t="s">
        <v>586</v>
      </c>
      <c r="B264" s="6" t="s">
        <v>93</v>
      </c>
      <c r="C264" s="76">
        <v>263</v>
      </c>
      <c r="D264" s="76" t="s">
        <v>98</v>
      </c>
      <c r="E264" s="6" t="s">
        <v>2136</v>
      </c>
      <c r="F264" s="6" t="str">
        <f t="shared" si="14"/>
        <v>BrokerFG-A-0077-SE25-M19.D</v>
      </c>
      <c r="G264" s="97" t="s">
        <v>804</v>
      </c>
      <c r="H264" s="95" t="s">
        <v>805</v>
      </c>
      <c r="I264" s="6" t="s">
        <v>584</v>
      </c>
      <c r="J264" s="92">
        <v>46027</v>
      </c>
      <c r="K264" s="92" t="s">
        <v>1263</v>
      </c>
      <c r="L264" s="88">
        <v>28270055</v>
      </c>
      <c r="M264" s="78" t="s">
        <v>1264</v>
      </c>
      <c r="N264" s="6" t="s">
        <v>1265</v>
      </c>
      <c r="O264" s="71">
        <v>0</v>
      </c>
      <c r="P264" s="71">
        <v>4666.57</v>
      </c>
      <c r="Q264" s="79">
        <v>3223.16</v>
      </c>
      <c r="R264" s="79">
        <v>515.70000000000005</v>
      </c>
      <c r="S264" s="71">
        <v>0</v>
      </c>
      <c r="T264" s="79">
        <v>8405.43</v>
      </c>
      <c r="U264" s="87" t="s">
        <v>24</v>
      </c>
      <c r="V264" s="84">
        <f t="shared" si="13"/>
        <v>477.60838684016136</v>
      </c>
      <c r="W264" s="78">
        <v>46002</v>
      </c>
      <c r="X264" s="80" t="s">
        <v>1266</v>
      </c>
      <c r="Y264" s="80" t="s">
        <v>537</v>
      </c>
      <c r="Z264" s="80" t="s">
        <v>178</v>
      </c>
      <c r="AA264" s="80" t="s">
        <v>1267</v>
      </c>
      <c r="AB264" s="76" t="s">
        <v>539</v>
      </c>
      <c r="AC264" s="76" t="s">
        <v>541</v>
      </c>
      <c r="AD264" s="76" t="s">
        <v>543</v>
      </c>
      <c r="AE264" s="76" t="s">
        <v>549</v>
      </c>
      <c r="AF264" s="76" t="s">
        <v>96</v>
      </c>
      <c r="AG264" s="75"/>
      <c r="AH264" s="60"/>
      <c r="AI264" s="75" t="s">
        <v>586</v>
      </c>
      <c r="AJ264" s="6" t="s">
        <v>103</v>
      </c>
      <c r="AK264" s="81">
        <v>0</v>
      </c>
      <c r="AL264" s="205" t="s">
        <v>103</v>
      </c>
      <c r="AM264" s="169"/>
      <c r="AN264" s="6"/>
      <c r="AO264" s="120"/>
    </row>
    <row r="265" spans="1:41">
      <c r="A265" s="75" t="s">
        <v>586</v>
      </c>
      <c r="B265" s="6" t="s">
        <v>93</v>
      </c>
      <c r="C265" s="76">
        <v>264</v>
      </c>
      <c r="D265" s="76" t="s">
        <v>98</v>
      </c>
      <c r="E265" s="6" t="s">
        <v>2136</v>
      </c>
      <c r="F265" s="6" t="str">
        <f t="shared" si="14"/>
        <v>BrokerRM-M-212-SI25-M19-L-B</v>
      </c>
      <c r="G265" s="97" t="s">
        <v>806</v>
      </c>
      <c r="H265" s="95" t="s">
        <v>807</v>
      </c>
      <c r="I265" s="6" t="s">
        <v>584</v>
      </c>
      <c r="J265" s="92">
        <v>46027</v>
      </c>
      <c r="K265" s="92" t="s">
        <v>1268</v>
      </c>
      <c r="L265" s="88">
        <v>261266265</v>
      </c>
      <c r="M265" s="78" t="s">
        <v>117</v>
      </c>
      <c r="N265" s="6" t="s">
        <v>116</v>
      </c>
      <c r="O265" s="71">
        <v>0</v>
      </c>
      <c r="P265" s="71">
        <v>7120.08</v>
      </c>
      <c r="Q265" s="79">
        <v>2533.7800000000002</v>
      </c>
      <c r="R265" s="79">
        <v>405.4</v>
      </c>
      <c r="S265" s="71">
        <v>0</v>
      </c>
      <c r="T265" s="79">
        <v>10059.26</v>
      </c>
      <c r="U265" s="87" t="s">
        <v>24</v>
      </c>
      <c r="V265" s="84">
        <f t="shared" si="13"/>
        <v>571.58133984885501</v>
      </c>
      <c r="W265" s="70">
        <v>46011</v>
      </c>
      <c r="X265" s="6" t="s">
        <v>1269</v>
      </c>
      <c r="Y265" s="80" t="s">
        <v>537</v>
      </c>
      <c r="Z265" s="80" t="s">
        <v>178</v>
      </c>
      <c r="AA265" s="80" t="s">
        <v>1270</v>
      </c>
      <c r="AB265" s="76" t="s">
        <v>539</v>
      </c>
      <c r="AC265" s="76" t="s">
        <v>540</v>
      </c>
      <c r="AD265" s="76" t="s">
        <v>174</v>
      </c>
      <c r="AE265" s="76" t="s">
        <v>546</v>
      </c>
      <c r="AF265" s="76" t="s">
        <v>96</v>
      </c>
      <c r="AG265" s="82"/>
      <c r="AH265" s="60"/>
      <c r="AI265" s="75" t="s">
        <v>586</v>
      </c>
      <c r="AJ265" s="6" t="s">
        <v>103</v>
      </c>
      <c r="AK265" s="81">
        <v>0</v>
      </c>
      <c r="AL265" s="205" t="s">
        <v>103</v>
      </c>
      <c r="AM265" s="169"/>
      <c r="AN265" s="6"/>
      <c r="AO265" s="120"/>
    </row>
    <row r="266" spans="1:41">
      <c r="A266" s="75" t="s">
        <v>586</v>
      </c>
      <c r="B266" s="6" t="s">
        <v>93</v>
      </c>
      <c r="C266" s="76">
        <v>265</v>
      </c>
      <c r="D266" s="76" t="s">
        <v>98</v>
      </c>
      <c r="E266" s="6" t="s">
        <v>2136</v>
      </c>
      <c r="F266" s="6" t="str">
        <f t="shared" si="14"/>
        <v>BrokerRM-M-202-SI25-M19-L-B</v>
      </c>
      <c r="G266" s="97" t="s">
        <v>808</v>
      </c>
      <c r="H266" s="95" t="s">
        <v>809</v>
      </c>
      <c r="I266" s="6" t="s">
        <v>584</v>
      </c>
      <c r="J266" s="92">
        <v>46027</v>
      </c>
      <c r="K266" s="92" t="s">
        <v>1271</v>
      </c>
      <c r="L266" s="88">
        <v>721106947</v>
      </c>
      <c r="M266" s="78" t="s">
        <v>117</v>
      </c>
      <c r="N266" s="6" t="s">
        <v>1272</v>
      </c>
      <c r="O266" s="71">
        <v>781</v>
      </c>
      <c r="P266" s="71">
        <v>1160</v>
      </c>
      <c r="Q266" s="79">
        <v>2536.65</v>
      </c>
      <c r="R266" s="79">
        <v>405.86</v>
      </c>
      <c r="S266" s="71">
        <v>0</v>
      </c>
      <c r="T266" s="79">
        <v>4883.51</v>
      </c>
      <c r="U266" s="87" t="s">
        <v>24</v>
      </c>
      <c r="V266" s="84">
        <f t="shared" si="13"/>
        <v>277.48792545030966</v>
      </c>
      <c r="W266" s="70">
        <v>46002</v>
      </c>
      <c r="X266" s="6" t="s">
        <v>535</v>
      </c>
      <c r="Y266" s="80" t="s">
        <v>536</v>
      </c>
      <c r="Z266" s="80" t="s">
        <v>537</v>
      </c>
      <c r="AA266" s="80" t="s">
        <v>1235</v>
      </c>
      <c r="AB266" s="76" t="s">
        <v>539</v>
      </c>
      <c r="AC266" s="76" t="s">
        <v>540</v>
      </c>
      <c r="AD266" s="76" t="s">
        <v>174</v>
      </c>
      <c r="AE266" s="76" t="s">
        <v>546</v>
      </c>
      <c r="AF266" s="76" t="s">
        <v>96</v>
      </c>
      <c r="AG266" s="82"/>
      <c r="AH266" s="60"/>
      <c r="AI266" s="75" t="s">
        <v>586</v>
      </c>
      <c r="AJ266" s="6" t="s">
        <v>103</v>
      </c>
      <c r="AK266" s="81">
        <v>0</v>
      </c>
      <c r="AL266" s="205" t="s">
        <v>103</v>
      </c>
      <c r="AM266" s="169"/>
      <c r="AN266" s="6"/>
      <c r="AO266" s="120"/>
    </row>
    <row r="267" spans="1:41">
      <c r="A267" s="75" t="s">
        <v>586</v>
      </c>
      <c r="B267" s="6" t="s">
        <v>93</v>
      </c>
      <c r="C267" s="76">
        <v>266</v>
      </c>
      <c r="D267" s="76" t="s">
        <v>98</v>
      </c>
      <c r="E267" s="6" t="s">
        <v>2136</v>
      </c>
      <c r="F267" s="6" t="str">
        <f t="shared" si="14"/>
        <v>BrokerRM-M-198-SI25-M19-L-B</v>
      </c>
      <c r="G267" s="97" t="s">
        <v>810</v>
      </c>
      <c r="H267" s="95" t="s">
        <v>811</v>
      </c>
      <c r="I267" s="6" t="s">
        <v>584</v>
      </c>
      <c r="J267" s="92">
        <v>46027</v>
      </c>
      <c r="K267" s="92" t="s">
        <v>1273</v>
      </c>
      <c r="L267" s="88" t="s">
        <v>1274</v>
      </c>
      <c r="M267" s="78" t="s">
        <v>117</v>
      </c>
      <c r="N267" s="6" t="s">
        <v>1275</v>
      </c>
      <c r="O267" s="71">
        <v>10629</v>
      </c>
      <c r="P267" s="71">
        <v>878.13</v>
      </c>
      <c r="Q267" s="79">
        <v>2552.85</v>
      </c>
      <c r="R267" s="79">
        <v>408.46</v>
      </c>
      <c r="S267" s="71">
        <v>0</v>
      </c>
      <c r="T267" s="79">
        <v>14468.44</v>
      </c>
      <c r="U267" s="87" t="s">
        <v>24</v>
      </c>
      <c r="V267" s="84">
        <f t="shared" si="13"/>
        <v>822.11716574805394</v>
      </c>
      <c r="W267" s="89">
        <v>46000</v>
      </c>
      <c r="X267" s="85" t="s">
        <v>1276</v>
      </c>
      <c r="Y267" s="85" t="s">
        <v>1277</v>
      </c>
      <c r="Z267" s="85" t="s">
        <v>537</v>
      </c>
      <c r="AA267" s="80" t="s">
        <v>1278</v>
      </c>
      <c r="AB267" s="76" t="s">
        <v>539</v>
      </c>
      <c r="AC267" s="76" t="s">
        <v>540</v>
      </c>
      <c r="AD267" s="76" t="s">
        <v>174</v>
      </c>
      <c r="AE267" s="76" t="s">
        <v>546</v>
      </c>
      <c r="AF267" s="76" t="s">
        <v>1279</v>
      </c>
      <c r="AG267" s="82"/>
      <c r="AH267" s="60">
        <v>213.44</v>
      </c>
      <c r="AI267" s="75" t="s">
        <v>586</v>
      </c>
      <c r="AJ267" s="6" t="s">
        <v>103</v>
      </c>
      <c r="AK267" s="81">
        <v>0</v>
      </c>
      <c r="AL267" s="205" t="s">
        <v>103</v>
      </c>
      <c r="AM267" s="169"/>
      <c r="AN267" s="6"/>
      <c r="AO267" s="120"/>
    </row>
    <row r="268" spans="1:41">
      <c r="A268" s="75" t="s">
        <v>586</v>
      </c>
      <c r="B268" s="6" t="s">
        <v>93</v>
      </c>
      <c r="C268" s="76">
        <v>267</v>
      </c>
      <c r="D268" s="76" t="s">
        <v>98</v>
      </c>
      <c r="E268" s="6" t="s">
        <v>2136</v>
      </c>
      <c r="F268" s="6" t="str">
        <f t="shared" si="14"/>
        <v>BrokerFG-A-0078-SE25-M19-D</v>
      </c>
      <c r="G268" s="97" t="s">
        <v>812</v>
      </c>
      <c r="H268" s="95" t="s">
        <v>813</v>
      </c>
      <c r="I268" s="6" t="s">
        <v>584</v>
      </c>
      <c r="J268" s="92">
        <v>46027</v>
      </c>
      <c r="K268" s="92" t="s">
        <v>1280</v>
      </c>
      <c r="L268" s="88">
        <v>37574004</v>
      </c>
      <c r="M268" s="78" t="s">
        <v>1264</v>
      </c>
      <c r="N268" s="80" t="s">
        <v>1281</v>
      </c>
      <c r="O268" s="71">
        <v>0</v>
      </c>
      <c r="P268" s="71">
        <v>7488.89</v>
      </c>
      <c r="Q268" s="79">
        <v>3616.16</v>
      </c>
      <c r="R268" s="79">
        <v>578.58000000000004</v>
      </c>
      <c r="S268" s="71">
        <v>0</v>
      </c>
      <c r="T268" s="79">
        <v>11683.63</v>
      </c>
      <c r="U268" s="87" t="s">
        <v>24</v>
      </c>
      <c r="V268" s="84">
        <f t="shared" si="13"/>
        <v>663.8803341098926</v>
      </c>
      <c r="W268" s="89">
        <v>46002</v>
      </c>
      <c r="X268" s="85" t="s">
        <v>1266</v>
      </c>
      <c r="Y268" s="85" t="s">
        <v>537</v>
      </c>
      <c r="Z268" s="85" t="s">
        <v>178</v>
      </c>
      <c r="AA268" s="80" t="s">
        <v>1267</v>
      </c>
      <c r="AB268" s="76" t="s">
        <v>539</v>
      </c>
      <c r="AC268" s="76" t="s">
        <v>541</v>
      </c>
      <c r="AD268" s="76" t="s">
        <v>543</v>
      </c>
      <c r="AE268" s="76" t="s">
        <v>549</v>
      </c>
      <c r="AF268" s="76" t="s">
        <v>96</v>
      </c>
      <c r="AG268" s="82"/>
      <c r="AH268" s="60"/>
      <c r="AI268" s="75" t="s">
        <v>586</v>
      </c>
      <c r="AJ268" s="6" t="s">
        <v>103</v>
      </c>
      <c r="AK268" s="81">
        <v>0</v>
      </c>
      <c r="AL268" s="205" t="s">
        <v>103</v>
      </c>
      <c r="AM268" s="169"/>
      <c r="AN268" s="6"/>
      <c r="AO268" s="120"/>
    </row>
    <row r="269" spans="1:41">
      <c r="A269" s="75" t="s">
        <v>586</v>
      </c>
      <c r="B269" s="6" t="s">
        <v>93</v>
      </c>
      <c r="C269" s="76">
        <v>268</v>
      </c>
      <c r="D269" s="76" t="s">
        <v>98</v>
      </c>
      <c r="E269" s="6" t="s">
        <v>2136</v>
      </c>
      <c r="F269" s="6" t="str">
        <f t="shared" si="14"/>
        <v>BrokerFG-I-0038-SE25-M23-L-D</v>
      </c>
      <c r="G269" s="97" t="s">
        <v>814</v>
      </c>
      <c r="H269" s="95" t="s">
        <v>815</v>
      </c>
      <c r="I269" s="6" t="s">
        <v>584</v>
      </c>
      <c r="J269" s="92">
        <v>46027</v>
      </c>
      <c r="K269" s="92" t="s">
        <v>1282</v>
      </c>
      <c r="L269" s="91" t="s">
        <v>1283</v>
      </c>
      <c r="M269" s="80" t="s">
        <v>1264</v>
      </c>
      <c r="N269" s="80" t="s">
        <v>1284</v>
      </c>
      <c r="O269" s="71">
        <v>0</v>
      </c>
      <c r="P269" s="71">
        <v>1172.77</v>
      </c>
      <c r="Q269" s="79">
        <v>3192.52</v>
      </c>
      <c r="R269" s="79">
        <v>510.8</v>
      </c>
      <c r="S269" s="71">
        <v>0</v>
      </c>
      <c r="T269" s="79">
        <v>4876.09</v>
      </c>
      <c r="U269" s="87" t="s">
        <v>24</v>
      </c>
      <c r="V269" s="84">
        <f t="shared" si="13"/>
        <v>277.06631058582877</v>
      </c>
      <c r="W269" s="70">
        <v>46010</v>
      </c>
      <c r="X269" s="6" t="s">
        <v>1266</v>
      </c>
      <c r="Y269" s="80" t="s">
        <v>537</v>
      </c>
      <c r="Z269" s="80" t="s">
        <v>178</v>
      </c>
      <c r="AA269" s="80" t="s">
        <v>1267</v>
      </c>
      <c r="AB269" s="76" t="s">
        <v>1118</v>
      </c>
      <c r="AC269" s="76" t="s">
        <v>541</v>
      </c>
      <c r="AD269" s="76" t="s">
        <v>543</v>
      </c>
      <c r="AE269" s="76" t="s">
        <v>549</v>
      </c>
      <c r="AF269" s="76" t="s">
        <v>96</v>
      </c>
      <c r="AG269" s="82"/>
      <c r="AH269" s="60"/>
      <c r="AI269" s="75" t="s">
        <v>586</v>
      </c>
      <c r="AJ269" s="6" t="s">
        <v>103</v>
      </c>
      <c r="AK269" s="81">
        <v>0</v>
      </c>
      <c r="AL269" s="205" t="s">
        <v>103</v>
      </c>
      <c r="AM269" s="169"/>
      <c r="AN269" s="6"/>
      <c r="AO269" s="120"/>
    </row>
    <row r="270" spans="1:41">
      <c r="A270" s="75" t="s">
        <v>586</v>
      </c>
      <c r="B270" s="6" t="s">
        <v>93</v>
      </c>
      <c r="C270" s="76">
        <v>269</v>
      </c>
      <c r="D270" s="76" t="s">
        <v>98</v>
      </c>
      <c r="E270" s="6" t="s">
        <v>2136</v>
      </c>
      <c r="F270" s="6" t="str">
        <f t="shared" si="14"/>
        <v>BrokerFG-I-0037-SE25-M23-L.D</v>
      </c>
      <c r="G270" s="97" t="s">
        <v>816</v>
      </c>
      <c r="H270" s="95" t="s">
        <v>817</v>
      </c>
      <c r="I270" s="6" t="s">
        <v>584</v>
      </c>
      <c r="J270" s="92">
        <v>46029</v>
      </c>
      <c r="K270" s="96" t="s">
        <v>1285</v>
      </c>
      <c r="L270" s="80" t="s">
        <v>1286</v>
      </c>
      <c r="M270" s="80" t="s">
        <v>117</v>
      </c>
      <c r="N270" s="6" t="s">
        <v>1287</v>
      </c>
      <c r="O270" s="71">
        <v>336</v>
      </c>
      <c r="P270" s="71">
        <v>1508</v>
      </c>
      <c r="Q270" s="79">
        <v>2536.65</v>
      </c>
      <c r="R270" s="79">
        <v>405.86</v>
      </c>
      <c r="S270" s="71">
        <v>0</v>
      </c>
      <c r="T270" s="79">
        <v>4786.51</v>
      </c>
      <c r="U270" s="87" t="s">
        <v>24</v>
      </c>
      <c r="V270" s="84">
        <f t="shared" si="13"/>
        <v>271.97624865049153</v>
      </c>
      <c r="W270" s="86">
        <v>45999</v>
      </c>
      <c r="X270" s="80" t="s">
        <v>1266</v>
      </c>
      <c r="Y270" s="80" t="s">
        <v>537</v>
      </c>
      <c r="Z270" s="80" t="s">
        <v>178</v>
      </c>
      <c r="AA270" s="6" t="s">
        <v>1267</v>
      </c>
      <c r="AB270" s="76" t="s">
        <v>1118</v>
      </c>
      <c r="AC270" s="76" t="s">
        <v>541</v>
      </c>
      <c r="AD270" s="76" t="s">
        <v>543</v>
      </c>
      <c r="AE270" s="76" t="s">
        <v>549</v>
      </c>
      <c r="AF270" s="76" t="s">
        <v>1288</v>
      </c>
      <c r="AG270" s="75"/>
      <c r="AH270" s="60"/>
      <c r="AI270" s="75" t="s">
        <v>586</v>
      </c>
      <c r="AJ270" s="6" t="s">
        <v>103</v>
      </c>
      <c r="AK270" s="81">
        <v>0</v>
      </c>
      <c r="AL270" s="205" t="s">
        <v>103</v>
      </c>
      <c r="AM270" s="169"/>
      <c r="AN270" s="6"/>
      <c r="AO270" s="120"/>
    </row>
    <row r="271" spans="1:41">
      <c r="A271" s="75" t="s">
        <v>586</v>
      </c>
      <c r="B271" s="6" t="s">
        <v>93</v>
      </c>
      <c r="C271" s="76">
        <v>270</v>
      </c>
      <c r="D271" s="76" t="s">
        <v>98</v>
      </c>
      <c r="E271" s="6" t="s">
        <v>2136</v>
      </c>
      <c r="F271" s="6" t="str">
        <f t="shared" si="14"/>
        <v>BrokerFG-I-0037-SE25-M23-L.D</v>
      </c>
      <c r="G271" s="97" t="s">
        <v>816</v>
      </c>
      <c r="H271" s="95" t="s">
        <v>818</v>
      </c>
      <c r="I271" s="6" t="s">
        <v>584</v>
      </c>
      <c r="J271" s="92">
        <v>46029</v>
      </c>
      <c r="K271" s="96" t="s">
        <v>1289</v>
      </c>
      <c r="L271" s="80" t="s">
        <v>1286</v>
      </c>
      <c r="M271" s="80" t="s">
        <v>117</v>
      </c>
      <c r="N271" s="6" t="s">
        <v>1287</v>
      </c>
      <c r="O271" s="71">
        <v>428</v>
      </c>
      <c r="P271" s="71">
        <v>0</v>
      </c>
      <c r="Q271" s="79">
        <v>1005.38</v>
      </c>
      <c r="R271" s="79">
        <v>160.86000000000001</v>
      </c>
      <c r="S271" s="71">
        <v>0</v>
      </c>
      <c r="T271" s="79">
        <v>1594.24</v>
      </c>
      <c r="U271" s="87" t="s">
        <v>24</v>
      </c>
      <c r="V271" s="84">
        <f t="shared" si="13"/>
        <v>90.586965168475487</v>
      </c>
      <c r="W271" s="86">
        <v>46008</v>
      </c>
      <c r="X271" s="85" t="s">
        <v>1266</v>
      </c>
      <c r="Y271" s="80" t="s">
        <v>537</v>
      </c>
      <c r="Z271" s="80" t="s">
        <v>178</v>
      </c>
      <c r="AA271" s="85" t="s">
        <v>1267</v>
      </c>
      <c r="AB271" s="76" t="s">
        <v>1118</v>
      </c>
      <c r="AC271" s="76" t="s">
        <v>541</v>
      </c>
      <c r="AD271" s="76" t="s">
        <v>543</v>
      </c>
      <c r="AE271" s="76" t="s">
        <v>549</v>
      </c>
      <c r="AF271" s="76" t="s">
        <v>96</v>
      </c>
      <c r="AG271" s="75"/>
      <c r="AH271" s="60"/>
      <c r="AI271" s="75" t="s">
        <v>586</v>
      </c>
      <c r="AJ271" s="6" t="s">
        <v>103</v>
      </c>
      <c r="AK271" s="81">
        <v>0</v>
      </c>
      <c r="AL271" s="205" t="s">
        <v>103</v>
      </c>
      <c r="AM271" s="169"/>
      <c r="AN271" s="6"/>
      <c r="AO271" s="120"/>
    </row>
    <row r="272" spans="1:41">
      <c r="A272" s="75" t="s">
        <v>586</v>
      </c>
      <c r="B272" s="6" t="s">
        <v>93</v>
      </c>
      <c r="C272" s="76">
        <v>271</v>
      </c>
      <c r="D272" s="76" t="s">
        <v>98</v>
      </c>
      <c r="E272" s="6" t="s">
        <v>2136</v>
      </c>
      <c r="F272" s="6" t="str">
        <f t="shared" si="14"/>
        <v>BrokerFG-1-0038-SE25-M23-L-D</v>
      </c>
      <c r="G272" s="96" t="s">
        <v>819</v>
      </c>
      <c r="H272" s="95" t="s">
        <v>820</v>
      </c>
      <c r="I272" s="6" t="s">
        <v>584</v>
      </c>
      <c r="J272" s="92">
        <v>46032</v>
      </c>
      <c r="K272" s="96" t="s">
        <v>1282</v>
      </c>
      <c r="L272" s="77" t="s">
        <v>1283</v>
      </c>
      <c r="M272" s="80" t="s">
        <v>1264</v>
      </c>
      <c r="N272" s="6" t="s">
        <v>1284</v>
      </c>
      <c r="O272" s="71">
        <v>0</v>
      </c>
      <c r="P272" s="71">
        <v>2140.1999999999998</v>
      </c>
      <c r="Q272" s="79">
        <v>0</v>
      </c>
      <c r="R272" s="79">
        <v>0</v>
      </c>
      <c r="S272" s="71">
        <v>0</v>
      </c>
      <c r="T272" s="79">
        <v>2140.1999999999998</v>
      </c>
      <c r="U272" s="87" t="s">
        <v>24</v>
      </c>
      <c r="V272" s="84">
        <f t="shared" ref="V272:V335" si="15">T272/17.599</f>
        <v>121.60918233990566</v>
      </c>
      <c r="W272" s="86">
        <v>46010</v>
      </c>
      <c r="X272" s="85" t="s">
        <v>1266</v>
      </c>
      <c r="Y272" s="6" t="s">
        <v>537</v>
      </c>
      <c r="Z272" s="80" t="s">
        <v>178</v>
      </c>
      <c r="AA272" s="85" t="s">
        <v>1267</v>
      </c>
      <c r="AB272" s="76" t="s">
        <v>1118</v>
      </c>
      <c r="AC272" s="76" t="s">
        <v>541</v>
      </c>
      <c r="AD272" s="76" t="s">
        <v>543</v>
      </c>
      <c r="AE272" s="76" t="s">
        <v>549</v>
      </c>
      <c r="AF272" s="76" t="s">
        <v>1290</v>
      </c>
      <c r="AG272" s="75"/>
      <c r="AH272" s="60"/>
      <c r="AI272" s="75" t="s">
        <v>586</v>
      </c>
      <c r="AJ272" s="6" t="s">
        <v>103</v>
      </c>
      <c r="AK272" s="81">
        <v>0</v>
      </c>
      <c r="AL272" s="205" t="s">
        <v>103</v>
      </c>
      <c r="AM272" s="169"/>
      <c r="AN272" s="6"/>
      <c r="AO272" s="120"/>
    </row>
    <row r="273" spans="1:41">
      <c r="A273" s="75" t="s">
        <v>586</v>
      </c>
      <c r="B273" s="6" t="s">
        <v>93</v>
      </c>
      <c r="C273" s="76">
        <v>272</v>
      </c>
      <c r="D273" s="76" t="s">
        <v>98</v>
      </c>
      <c r="E273" s="6" t="s">
        <v>2136</v>
      </c>
      <c r="F273" s="6" t="str">
        <f t="shared" si="14"/>
        <v>BrokerFG-A-0077-SE25-M19-D</v>
      </c>
      <c r="G273" s="97" t="s">
        <v>821</v>
      </c>
      <c r="H273" s="95" t="s">
        <v>822</v>
      </c>
      <c r="I273" s="6" t="s">
        <v>584</v>
      </c>
      <c r="J273" s="92">
        <v>46032</v>
      </c>
      <c r="K273" s="96" t="s">
        <v>1263</v>
      </c>
      <c r="L273" s="77" t="s">
        <v>1291</v>
      </c>
      <c r="M273" s="80" t="s">
        <v>1264</v>
      </c>
      <c r="N273" s="6" t="s">
        <v>1265</v>
      </c>
      <c r="O273" s="71">
        <v>0</v>
      </c>
      <c r="P273" s="71">
        <v>3423.16</v>
      </c>
      <c r="Q273" s="79">
        <v>0</v>
      </c>
      <c r="R273" s="79">
        <v>0</v>
      </c>
      <c r="S273" s="71">
        <v>0</v>
      </c>
      <c r="T273" s="79">
        <v>3423.16</v>
      </c>
      <c r="U273" s="87" t="s">
        <v>24</v>
      </c>
      <c r="V273" s="84">
        <f t="shared" si="15"/>
        <v>194.50877890789249</v>
      </c>
      <c r="W273" s="86">
        <v>46002</v>
      </c>
      <c r="X273" s="85" t="s">
        <v>1266</v>
      </c>
      <c r="Y273" s="6" t="s">
        <v>537</v>
      </c>
      <c r="Z273" s="80" t="s">
        <v>178</v>
      </c>
      <c r="AA273" s="85" t="s">
        <v>1267</v>
      </c>
      <c r="AB273" s="76" t="s">
        <v>539</v>
      </c>
      <c r="AC273" s="76" t="s">
        <v>541</v>
      </c>
      <c r="AD273" s="76" t="s">
        <v>543</v>
      </c>
      <c r="AE273" s="76" t="s">
        <v>549</v>
      </c>
      <c r="AF273" s="76" t="s">
        <v>1292</v>
      </c>
      <c r="AG273" s="75"/>
      <c r="AH273" s="60"/>
      <c r="AI273" s="75" t="s">
        <v>586</v>
      </c>
      <c r="AJ273" s="6" t="s">
        <v>103</v>
      </c>
      <c r="AK273" s="81">
        <v>0</v>
      </c>
      <c r="AL273" s="205" t="s">
        <v>103</v>
      </c>
      <c r="AM273" s="169"/>
      <c r="AN273" s="6"/>
      <c r="AO273" s="120"/>
    </row>
    <row r="274" spans="1:41">
      <c r="A274" s="75" t="s">
        <v>586</v>
      </c>
      <c r="B274" s="6" t="s">
        <v>93</v>
      </c>
      <c r="C274" s="76">
        <v>273</v>
      </c>
      <c r="D274" s="76" t="s">
        <v>98</v>
      </c>
      <c r="E274" s="6" t="s">
        <v>2136</v>
      </c>
      <c r="F274" s="6" t="str">
        <f t="shared" si="14"/>
        <v>BrokerRM-M-202-SI25-M19-L-B</v>
      </c>
      <c r="G274" s="97" t="s">
        <v>808</v>
      </c>
      <c r="H274" s="95" t="s">
        <v>823</v>
      </c>
      <c r="I274" s="6" t="s">
        <v>584</v>
      </c>
      <c r="J274" s="92">
        <v>46032</v>
      </c>
      <c r="K274" s="96" t="s">
        <v>1271</v>
      </c>
      <c r="L274" s="77" t="s">
        <v>1293</v>
      </c>
      <c r="M274" s="80" t="s">
        <v>117</v>
      </c>
      <c r="N274" s="6" t="s">
        <v>1272</v>
      </c>
      <c r="O274" s="71">
        <v>0</v>
      </c>
      <c r="P274" s="71">
        <v>2140.1999999999998</v>
      </c>
      <c r="Q274" s="79">
        <v>0</v>
      </c>
      <c r="R274" s="79">
        <v>0</v>
      </c>
      <c r="S274" s="71">
        <v>0</v>
      </c>
      <c r="T274" s="79">
        <v>2140.1999999999998</v>
      </c>
      <c r="U274" s="87" t="s">
        <v>24</v>
      </c>
      <c r="V274" s="84">
        <f t="shared" si="15"/>
        <v>121.60918233990566</v>
      </c>
      <c r="W274" s="86">
        <v>46002</v>
      </c>
      <c r="X274" s="85" t="s">
        <v>535</v>
      </c>
      <c r="Y274" s="6" t="s">
        <v>536</v>
      </c>
      <c r="Z274" s="80" t="s">
        <v>537</v>
      </c>
      <c r="AA274" s="85" t="s">
        <v>1235</v>
      </c>
      <c r="AB274" s="76" t="s">
        <v>539</v>
      </c>
      <c r="AC274" s="76" t="s">
        <v>540</v>
      </c>
      <c r="AD274" s="76" t="s">
        <v>174</v>
      </c>
      <c r="AE274" s="76" t="s">
        <v>546</v>
      </c>
      <c r="AF274" s="76" t="s">
        <v>1294</v>
      </c>
      <c r="AG274" s="82"/>
      <c r="AH274" s="60"/>
      <c r="AI274" s="75" t="s">
        <v>586</v>
      </c>
      <c r="AJ274" s="6" t="s">
        <v>103</v>
      </c>
      <c r="AK274" s="81">
        <v>0</v>
      </c>
      <c r="AL274" s="205" t="s">
        <v>103</v>
      </c>
      <c r="AM274" s="169"/>
      <c r="AN274" s="6"/>
      <c r="AO274" s="120"/>
    </row>
    <row r="275" spans="1:41">
      <c r="A275" s="75" t="s">
        <v>586</v>
      </c>
      <c r="B275" s="6" t="s">
        <v>93</v>
      </c>
      <c r="C275" s="76">
        <v>274</v>
      </c>
      <c r="D275" s="76" t="s">
        <v>98</v>
      </c>
      <c r="E275" s="6" t="s">
        <v>2136</v>
      </c>
      <c r="F275" s="6" t="str">
        <f t="shared" si="14"/>
        <v>BrokerRM-M-183-SI25-M19-L-B</v>
      </c>
      <c r="G275" s="97" t="s">
        <v>824</v>
      </c>
      <c r="H275" s="95" t="s">
        <v>825</v>
      </c>
      <c r="I275" s="6" t="s">
        <v>584</v>
      </c>
      <c r="J275" s="92">
        <v>46032</v>
      </c>
      <c r="K275" s="97" t="s">
        <v>1295</v>
      </c>
      <c r="L275" s="77" t="s">
        <v>1296</v>
      </c>
      <c r="M275" s="80" t="s">
        <v>117</v>
      </c>
      <c r="N275" s="6" t="s">
        <v>1297</v>
      </c>
      <c r="O275" s="71">
        <v>0</v>
      </c>
      <c r="P275" s="71">
        <v>8417.19</v>
      </c>
      <c r="Q275" s="79">
        <v>2543.71</v>
      </c>
      <c r="R275" s="79">
        <v>406.99</v>
      </c>
      <c r="S275" s="71">
        <v>0</v>
      </c>
      <c r="T275" s="79">
        <v>11367.89</v>
      </c>
      <c r="U275" s="87" t="s">
        <v>24</v>
      </c>
      <c r="V275" s="84">
        <f t="shared" si="15"/>
        <v>645.93954201943291</v>
      </c>
      <c r="W275" s="86">
        <v>45986</v>
      </c>
      <c r="X275" s="80" t="s">
        <v>1298</v>
      </c>
      <c r="Y275" s="80" t="s">
        <v>1277</v>
      </c>
      <c r="Z275" s="80" t="s">
        <v>537</v>
      </c>
      <c r="AA275" s="80" t="s">
        <v>1299</v>
      </c>
      <c r="AB275" s="76" t="s">
        <v>539</v>
      </c>
      <c r="AC275" s="76" t="s">
        <v>540</v>
      </c>
      <c r="AD275" s="76" t="s">
        <v>174</v>
      </c>
      <c r="AE275" s="76" t="s">
        <v>546</v>
      </c>
      <c r="AF275" s="76" t="s">
        <v>96</v>
      </c>
      <c r="AG275" s="82"/>
      <c r="AH275" s="60"/>
      <c r="AI275" s="75" t="s">
        <v>586</v>
      </c>
      <c r="AJ275" s="6" t="s">
        <v>103</v>
      </c>
      <c r="AK275" s="81">
        <v>0</v>
      </c>
      <c r="AL275" s="205" t="s">
        <v>103</v>
      </c>
      <c r="AM275" s="169"/>
      <c r="AN275" s="6"/>
      <c r="AO275" s="120"/>
    </row>
    <row r="276" spans="1:41">
      <c r="A276" s="75" t="s">
        <v>586</v>
      </c>
      <c r="B276" s="6" t="s">
        <v>93</v>
      </c>
      <c r="C276" s="76">
        <v>275</v>
      </c>
      <c r="D276" s="76" t="s">
        <v>98</v>
      </c>
      <c r="E276" s="6" t="s">
        <v>2136</v>
      </c>
      <c r="F276" s="6" t="str">
        <f t="shared" si="14"/>
        <v>BrokerRM-M-528-SI25-M19-B</v>
      </c>
      <c r="G276" s="97" t="s">
        <v>826</v>
      </c>
      <c r="H276" s="95" t="s">
        <v>827</v>
      </c>
      <c r="I276" s="6" t="s">
        <v>584</v>
      </c>
      <c r="J276" s="92">
        <v>46032</v>
      </c>
      <c r="K276" s="92" t="s">
        <v>1300</v>
      </c>
      <c r="L276" s="88" t="s">
        <v>1301</v>
      </c>
      <c r="M276" s="78" t="s">
        <v>117</v>
      </c>
      <c r="N276" s="6" t="s">
        <v>1302</v>
      </c>
      <c r="O276" s="71">
        <v>0</v>
      </c>
      <c r="P276" s="71">
        <v>14560.79</v>
      </c>
      <c r="Q276" s="79">
        <v>2549.59</v>
      </c>
      <c r="R276" s="79">
        <v>407.94</v>
      </c>
      <c r="S276" s="71">
        <v>0</v>
      </c>
      <c r="T276" s="79">
        <v>17518.32</v>
      </c>
      <c r="U276" s="87" t="s">
        <v>24</v>
      </c>
      <c r="V276" s="84">
        <f t="shared" si="15"/>
        <v>995.41564861639858</v>
      </c>
      <c r="W276" s="70">
        <v>46020</v>
      </c>
      <c r="X276" s="6" t="s">
        <v>1231</v>
      </c>
      <c r="Y276" s="80" t="s">
        <v>537</v>
      </c>
      <c r="Z276" s="80" t="s">
        <v>537</v>
      </c>
      <c r="AA276" s="80" t="s">
        <v>1303</v>
      </c>
      <c r="AB276" s="76" t="s">
        <v>539</v>
      </c>
      <c r="AC276" s="76" t="s">
        <v>540</v>
      </c>
      <c r="AD276" s="76" t="s">
        <v>174</v>
      </c>
      <c r="AE276" s="76" t="s">
        <v>546</v>
      </c>
      <c r="AF276" s="76" t="s">
        <v>96</v>
      </c>
      <c r="AG276" s="82"/>
      <c r="AH276" s="60"/>
      <c r="AI276" s="75" t="s">
        <v>586</v>
      </c>
      <c r="AJ276" s="6" t="s">
        <v>103</v>
      </c>
      <c r="AK276" s="81">
        <v>0</v>
      </c>
      <c r="AL276" s="205" t="s">
        <v>103</v>
      </c>
      <c r="AM276" s="169"/>
      <c r="AN276" s="6"/>
      <c r="AO276" s="120"/>
    </row>
    <row r="277" spans="1:41">
      <c r="A277" s="75" t="s">
        <v>586</v>
      </c>
      <c r="B277" s="6" t="s">
        <v>93</v>
      </c>
      <c r="C277" s="76">
        <v>276</v>
      </c>
      <c r="D277" s="76" t="s">
        <v>98</v>
      </c>
      <c r="E277" s="6" t="s">
        <v>2136</v>
      </c>
      <c r="F277" s="6" t="str">
        <f t="shared" si="14"/>
        <v>BrokerRM-M-564-SI25-M19-B</v>
      </c>
      <c r="G277" s="97" t="s">
        <v>828</v>
      </c>
      <c r="H277" s="95" t="s">
        <v>829</v>
      </c>
      <c r="I277" s="6" t="s">
        <v>584</v>
      </c>
      <c r="J277" s="92">
        <v>46032</v>
      </c>
      <c r="K277" s="92" t="s">
        <v>1304</v>
      </c>
      <c r="L277" s="88" t="s">
        <v>1305</v>
      </c>
      <c r="M277" s="78" t="s">
        <v>117</v>
      </c>
      <c r="N277" s="6" t="s">
        <v>1306</v>
      </c>
      <c r="O277" s="71">
        <v>0</v>
      </c>
      <c r="P277" s="71">
        <v>10126.42</v>
      </c>
      <c r="Q277" s="79">
        <v>4333.83</v>
      </c>
      <c r="R277" s="79">
        <v>693.41</v>
      </c>
      <c r="S277" s="71">
        <v>0</v>
      </c>
      <c r="T277" s="79">
        <v>15153.66</v>
      </c>
      <c r="U277" s="87" t="s">
        <v>24</v>
      </c>
      <c r="V277" s="84">
        <f t="shared" si="15"/>
        <v>861.05233251889308</v>
      </c>
      <c r="W277" s="70">
        <v>46021</v>
      </c>
      <c r="X277" s="6" t="s">
        <v>1247</v>
      </c>
      <c r="Y277" s="80" t="s">
        <v>1248</v>
      </c>
      <c r="Z277" s="80" t="s">
        <v>178</v>
      </c>
      <c r="AA277" s="80" t="s">
        <v>1267</v>
      </c>
      <c r="AB277" s="76" t="s">
        <v>539</v>
      </c>
      <c r="AC277" s="76" t="s">
        <v>540</v>
      </c>
      <c r="AD277" s="76" t="s">
        <v>174</v>
      </c>
      <c r="AE277" s="76" t="s">
        <v>546</v>
      </c>
      <c r="AF277" s="76" t="s">
        <v>96</v>
      </c>
      <c r="AG277" s="75"/>
      <c r="AH277" s="60"/>
      <c r="AI277" s="75" t="s">
        <v>586</v>
      </c>
      <c r="AJ277" s="6" t="s">
        <v>103</v>
      </c>
      <c r="AK277" s="81">
        <v>0</v>
      </c>
      <c r="AL277" s="205" t="s">
        <v>103</v>
      </c>
      <c r="AM277" s="169"/>
      <c r="AN277" s="6"/>
      <c r="AO277" s="120"/>
    </row>
    <row r="278" spans="1:41">
      <c r="A278" s="75" t="s">
        <v>586</v>
      </c>
      <c r="B278" s="6" t="s">
        <v>93</v>
      </c>
      <c r="C278" s="76">
        <v>277</v>
      </c>
      <c r="D278" s="76" t="s">
        <v>98</v>
      </c>
      <c r="E278" s="6" t="s">
        <v>2136</v>
      </c>
      <c r="F278" s="6" t="str">
        <f t="shared" si="14"/>
        <v>BrokerRM-M-507-SI25-M19-B</v>
      </c>
      <c r="G278" s="96" t="s">
        <v>830</v>
      </c>
      <c r="H278" s="95" t="s">
        <v>831</v>
      </c>
      <c r="I278" s="6" t="s">
        <v>584</v>
      </c>
      <c r="J278" s="92">
        <v>46032</v>
      </c>
      <c r="K278" s="92" t="s">
        <v>1307</v>
      </c>
      <c r="L278" s="77" t="s">
        <v>1308</v>
      </c>
      <c r="M278" s="80" t="s">
        <v>117</v>
      </c>
      <c r="N278" s="6" t="s">
        <v>1309</v>
      </c>
      <c r="O278" s="71">
        <v>0</v>
      </c>
      <c r="P278" s="71">
        <v>13693.84</v>
      </c>
      <c r="Q278" s="79">
        <v>2548.41</v>
      </c>
      <c r="R278" s="79">
        <v>407.74</v>
      </c>
      <c r="S278" s="71">
        <v>0</v>
      </c>
      <c r="T278" s="79">
        <v>16649.990000000002</v>
      </c>
      <c r="U278" s="87" t="s">
        <v>24</v>
      </c>
      <c r="V278" s="84">
        <f t="shared" si="15"/>
        <v>946.07591340417082</v>
      </c>
      <c r="W278" s="78">
        <v>46020</v>
      </c>
      <c r="X278" s="80" t="s">
        <v>1231</v>
      </c>
      <c r="Y278" s="80" t="s">
        <v>536</v>
      </c>
      <c r="Z278" s="80" t="s">
        <v>537</v>
      </c>
      <c r="AA278" s="80" t="s">
        <v>1232</v>
      </c>
      <c r="AB278" s="76" t="s">
        <v>539</v>
      </c>
      <c r="AC278" s="76" t="s">
        <v>540</v>
      </c>
      <c r="AD278" s="76" t="s">
        <v>174</v>
      </c>
      <c r="AE278" s="76" t="s">
        <v>546</v>
      </c>
      <c r="AF278" s="76" t="s">
        <v>96</v>
      </c>
      <c r="AG278" s="82"/>
      <c r="AH278" s="60"/>
      <c r="AI278" s="75" t="s">
        <v>586</v>
      </c>
      <c r="AJ278" s="6" t="s">
        <v>103</v>
      </c>
      <c r="AK278" s="81">
        <v>0</v>
      </c>
      <c r="AL278" s="205" t="s">
        <v>103</v>
      </c>
      <c r="AM278" s="169"/>
      <c r="AN278" s="6"/>
      <c r="AO278" s="120"/>
    </row>
    <row r="279" spans="1:41">
      <c r="A279" s="75" t="s">
        <v>586</v>
      </c>
      <c r="B279" s="6" t="s">
        <v>93</v>
      </c>
      <c r="C279" s="76">
        <v>278</v>
      </c>
      <c r="D279" s="76" t="s">
        <v>98</v>
      </c>
      <c r="E279" s="6" t="s">
        <v>2136</v>
      </c>
      <c r="F279" s="6" t="str">
        <f t="shared" si="14"/>
        <v>BrokerRM-M-494-SI25-M19-B</v>
      </c>
      <c r="G279" s="97" t="s">
        <v>832</v>
      </c>
      <c r="H279" s="95" t="s">
        <v>833</v>
      </c>
      <c r="I279" s="6" t="s">
        <v>584</v>
      </c>
      <c r="J279" s="92">
        <v>46032</v>
      </c>
      <c r="K279" s="98" t="s">
        <v>1310</v>
      </c>
      <c r="L279" s="77" t="s">
        <v>1311</v>
      </c>
      <c r="M279" s="78" t="s">
        <v>117</v>
      </c>
      <c r="N279" s="6" t="s">
        <v>1312</v>
      </c>
      <c r="O279" s="71">
        <v>0</v>
      </c>
      <c r="P279" s="71">
        <v>9574.68</v>
      </c>
      <c r="Q279" s="79">
        <v>2533.7800000000002</v>
      </c>
      <c r="R279" s="79">
        <v>405.4</v>
      </c>
      <c r="S279" s="71">
        <v>0</v>
      </c>
      <c r="T279" s="79">
        <v>12513.86</v>
      </c>
      <c r="U279" s="87" t="s">
        <v>24</v>
      </c>
      <c r="V279" s="84">
        <f t="shared" si="15"/>
        <v>711.05517358940847</v>
      </c>
      <c r="W279" s="78">
        <v>46006</v>
      </c>
      <c r="X279" s="80" t="s">
        <v>1231</v>
      </c>
      <c r="Y279" s="80" t="s">
        <v>536</v>
      </c>
      <c r="Z279" s="80" t="s">
        <v>537</v>
      </c>
      <c r="AA279" s="80" t="s">
        <v>1232</v>
      </c>
      <c r="AB279" s="76" t="s">
        <v>539</v>
      </c>
      <c r="AC279" s="76" t="s">
        <v>540</v>
      </c>
      <c r="AD279" s="76" t="s">
        <v>174</v>
      </c>
      <c r="AE279" s="76" t="s">
        <v>546</v>
      </c>
      <c r="AF279" s="76" t="s">
        <v>96</v>
      </c>
      <c r="AG279" s="75"/>
      <c r="AH279" s="60"/>
      <c r="AI279" s="75" t="s">
        <v>586</v>
      </c>
      <c r="AJ279" s="6" t="s">
        <v>103</v>
      </c>
      <c r="AK279" s="81">
        <v>0</v>
      </c>
      <c r="AL279" s="205" t="s">
        <v>103</v>
      </c>
      <c r="AM279" s="169"/>
      <c r="AN279" s="6"/>
      <c r="AO279" s="120"/>
    </row>
    <row r="280" spans="1:41">
      <c r="A280" s="75" t="s">
        <v>586</v>
      </c>
      <c r="B280" s="6" t="s">
        <v>93</v>
      </c>
      <c r="C280" s="76">
        <v>279</v>
      </c>
      <c r="D280" s="76" t="s">
        <v>98</v>
      </c>
      <c r="E280" s="6" t="s">
        <v>2136</v>
      </c>
      <c r="F280" s="6" t="str">
        <f t="shared" si="14"/>
        <v>BrokerRM-M-226-SI25-M19-L-B</v>
      </c>
      <c r="G280" s="97" t="s">
        <v>834</v>
      </c>
      <c r="H280" s="95" t="s">
        <v>835</v>
      </c>
      <c r="I280" s="6" t="s">
        <v>584</v>
      </c>
      <c r="J280" s="92">
        <v>46032</v>
      </c>
      <c r="K280" s="92" t="s">
        <v>1313</v>
      </c>
      <c r="L280" s="88">
        <v>721141595</v>
      </c>
      <c r="M280" s="78" t="s">
        <v>117</v>
      </c>
      <c r="N280" s="6" t="s">
        <v>1314</v>
      </c>
      <c r="O280" s="71">
        <v>0</v>
      </c>
      <c r="P280" s="71">
        <v>3300.2</v>
      </c>
      <c r="Q280" s="79">
        <v>2495.79</v>
      </c>
      <c r="R280" s="79">
        <v>399.33</v>
      </c>
      <c r="S280" s="71">
        <v>0</v>
      </c>
      <c r="T280" s="79">
        <v>6195.32</v>
      </c>
      <c r="U280" s="87" t="s">
        <v>24</v>
      </c>
      <c r="V280" s="84">
        <f t="shared" si="15"/>
        <v>352.02681970566505</v>
      </c>
      <c r="W280" s="78">
        <v>46028</v>
      </c>
      <c r="X280" s="80" t="s">
        <v>535</v>
      </c>
      <c r="Y280" s="80" t="s">
        <v>536</v>
      </c>
      <c r="Z280" s="80" t="s">
        <v>537</v>
      </c>
      <c r="AA280" s="80" t="s">
        <v>1235</v>
      </c>
      <c r="AB280" s="76" t="s">
        <v>539</v>
      </c>
      <c r="AC280" s="76" t="s">
        <v>540</v>
      </c>
      <c r="AD280" s="76" t="s">
        <v>174</v>
      </c>
      <c r="AE280" s="76" t="s">
        <v>546</v>
      </c>
      <c r="AF280" s="76" t="s">
        <v>96</v>
      </c>
      <c r="AG280" s="82"/>
      <c r="AH280" s="60"/>
      <c r="AI280" s="75" t="s">
        <v>586</v>
      </c>
      <c r="AJ280" s="6" t="s">
        <v>103</v>
      </c>
      <c r="AK280" s="81">
        <v>0</v>
      </c>
      <c r="AL280" s="205" t="s">
        <v>103</v>
      </c>
      <c r="AM280" s="169"/>
      <c r="AN280" s="6"/>
      <c r="AO280" s="120"/>
    </row>
    <row r="281" spans="1:41">
      <c r="A281" s="75" t="s">
        <v>586</v>
      </c>
      <c r="B281" s="6" t="s">
        <v>93</v>
      </c>
      <c r="C281" s="76">
        <v>280</v>
      </c>
      <c r="D281" s="76" t="s">
        <v>98</v>
      </c>
      <c r="E281" s="6" t="s">
        <v>2136</v>
      </c>
      <c r="F281" s="6" t="str">
        <f t="shared" si="14"/>
        <v>BrokerFG-A-0079-SE25-M19.D</v>
      </c>
      <c r="G281" s="97" t="s">
        <v>836</v>
      </c>
      <c r="H281" s="95" t="s">
        <v>837</v>
      </c>
      <c r="I281" s="6" t="s">
        <v>584</v>
      </c>
      <c r="J281" s="92">
        <v>46032</v>
      </c>
      <c r="K281" s="92" t="s">
        <v>1315</v>
      </c>
      <c r="L281" s="88">
        <v>94643242</v>
      </c>
      <c r="M281" s="78" t="s">
        <v>1264</v>
      </c>
      <c r="N281" s="6" t="s">
        <v>1316</v>
      </c>
      <c r="O281" s="71">
        <v>0</v>
      </c>
      <c r="P281" s="71">
        <v>7920.43</v>
      </c>
      <c r="Q281" s="79">
        <v>3296.07</v>
      </c>
      <c r="R281" s="79">
        <v>527.37</v>
      </c>
      <c r="S281" s="71">
        <v>0</v>
      </c>
      <c r="T281" s="79">
        <v>11743.87</v>
      </c>
      <c r="U281" s="87" t="s">
        <v>24</v>
      </c>
      <c r="V281" s="84">
        <f t="shared" si="15"/>
        <v>667.30325586681067</v>
      </c>
      <c r="W281" s="78">
        <v>46007</v>
      </c>
      <c r="X281" s="80" t="s">
        <v>1266</v>
      </c>
      <c r="Y281" s="80" t="s">
        <v>537</v>
      </c>
      <c r="Z281" s="80" t="s">
        <v>178</v>
      </c>
      <c r="AA281" s="80" t="s">
        <v>1267</v>
      </c>
      <c r="AB281" s="76" t="s">
        <v>539</v>
      </c>
      <c r="AC281" s="76" t="s">
        <v>541</v>
      </c>
      <c r="AD281" s="76" t="s">
        <v>543</v>
      </c>
      <c r="AE281" s="76" t="s">
        <v>549</v>
      </c>
      <c r="AF281" s="76" t="s">
        <v>96</v>
      </c>
      <c r="AG281" s="75"/>
      <c r="AH281" s="60"/>
      <c r="AI281" s="75" t="s">
        <v>586</v>
      </c>
      <c r="AJ281" s="6" t="s">
        <v>103</v>
      </c>
      <c r="AK281" s="81">
        <v>0</v>
      </c>
      <c r="AL281" s="205" t="s">
        <v>103</v>
      </c>
      <c r="AM281" s="169"/>
      <c r="AN281" s="6"/>
      <c r="AO281" s="120"/>
    </row>
    <row r="282" spans="1:41">
      <c r="A282" s="75" t="s">
        <v>586</v>
      </c>
      <c r="B282" s="6" t="s">
        <v>93</v>
      </c>
      <c r="C282" s="76">
        <v>281</v>
      </c>
      <c r="D282" s="76" t="s">
        <v>98</v>
      </c>
      <c r="E282" s="6" t="s">
        <v>2136</v>
      </c>
      <c r="F282" s="6" t="str">
        <f t="shared" si="14"/>
        <v>BrokerFG-A-0082SE25-M19.D</v>
      </c>
      <c r="G282" s="97" t="s">
        <v>838</v>
      </c>
      <c r="H282" s="95" t="s">
        <v>839</v>
      </c>
      <c r="I282" s="6" t="s">
        <v>584</v>
      </c>
      <c r="J282" s="92">
        <v>46032</v>
      </c>
      <c r="K282" s="92" t="s">
        <v>1317</v>
      </c>
      <c r="L282" s="88">
        <v>96340157</v>
      </c>
      <c r="M282" s="78" t="s">
        <v>1264</v>
      </c>
      <c r="N282" s="6" t="s">
        <v>1318</v>
      </c>
      <c r="O282" s="71">
        <v>0</v>
      </c>
      <c r="P282" s="71">
        <v>7768.67</v>
      </c>
      <c r="Q282" s="79">
        <v>3177.26</v>
      </c>
      <c r="R282" s="79">
        <v>508.37</v>
      </c>
      <c r="S282" s="71">
        <v>0</v>
      </c>
      <c r="T282" s="79">
        <v>11454.3</v>
      </c>
      <c r="U282" s="87" t="s">
        <v>24</v>
      </c>
      <c r="V282" s="84">
        <f t="shared" si="15"/>
        <v>650.8494800840956</v>
      </c>
      <c r="W282" s="70">
        <v>46017</v>
      </c>
      <c r="X282" s="6" t="s">
        <v>1266</v>
      </c>
      <c r="Y282" s="80" t="s">
        <v>537</v>
      </c>
      <c r="Z282" s="80" t="s">
        <v>178</v>
      </c>
      <c r="AA282" s="80" t="s">
        <v>1267</v>
      </c>
      <c r="AB282" s="76" t="s">
        <v>539</v>
      </c>
      <c r="AC282" s="76" t="s">
        <v>541</v>
      </c>
      <c r="AD282" s="76" t="s">
        <v>543</v>
      </c>
      <c r="AE282" s="76" t="s">
        <v>549</v>
      </c>
      <c r="AF282" s="76" t="s">
        <v>96</v>
      </c>
      <c r="AG282" s="82"/>
      <c r="AH282" s="60"/>
      <c r="AI282" s="75" t="s">
        <v>586</v>
      </c>
      <c r="AJ282" s="6" t="s">
        <v>103</v>
      </c>
      <c r="AK282" s="81">
        <v>0</v>
      </c>
      <c r="AL282" s="205" t="s">
        <v>103</v>
      </c>
      <c r="AM282" s="169"/>
      <c r="AN282" s="6"/>
      <c r="AO282" s="120"/>
    </row>
    <row r="283" spans="1:41">
      <c r="A283" s="75" t="s">
        <v>586</v>
      </c>
      <c r="B283" s="6" t="s">
        <v>93</v>
      </c>
      <c r="C283" s="76">
        <v>282</v>
      </c>
      <c r="D283" s="76" t="s">
        <v>98</v>
      </c>
      <c r="E283" s="6" t="s">
        <v>2136</v>
      </c>
      <c r="F283" s="6" t="str">
        <f t="shared" si="14"/>
        <v>BrokerFG-I-0039-SE25-M25-L.D</v>
      </c>
      <c r="G283" s="97" t="s">
        <v>840</v>
      </c>
      <c r="H283" s="95" t="s">
        <v>841</v>
      </c>
      <c r="I283" s="6" t="s">
        <v>584</v>
      </c>
      <c r="J283" s="92">
        <v>46032</v>
      </c>
      <c r="K283" s="92" t="s">
        <v>1319</v>
      </c>
      <c r="L283" s="88" t="s">
        <v>1320</v>
      </c>
      <c r="M283" s="78" t="s">
        <v>1264</v>
      </c>
      <c r="N283" s="6" t="s">
        <v>1321</v>
      </c>
      <c r="O283" s="71">
        <v>0</v>
      </c>
      <c r="P283" s="71">
        <v>1508</v>
      </c>
      <c r="Q283" s="79">
        <v>3180.65</v>
      </c>
      <c r="R283" s="79">
        <v>508.9</v>
      </c>
      <c r="S283" s="71">
        <v>0</v>
      </c>
      <c r="T283" s="79">
        <v>5197.55</v>
      </c>
      <c r="U283" s="87" t="s">
        <v>24</v>
      </c>
      <c r="V283" s="84">
        <f t="shared" si="15"/>
        <v>295.33212114324681</v>
      </c>
      <c r="W283" s="70">
        <v>46009</v>
      </c>
      <c r="X283" s="6" t="s">
        <v>1266</v>
      </c>
      <c r="Y283" s="80" t="s">
        <v>537</v>
      </c>
      <c r="Z283" s="80" t="s">
        <v>178</v>
      </c>
      <c r="AA283" s="80" t="s">
        <v>1267</v>
      </c>
      <c r="AB283" s="76" t="s">
        <v>539</v>
      </c>
      <c r="AC283" s="76" t="s">
        <v>541</v>
      </c>
      <c r="AD283" s="76" t="s">
        <v>543</v>
      </c>
      <c r="AE283" s="76" t="s">
        <v>549</v>
      </c>
      <c r="AF283" s="76" t="s">
        <v>96</v>
      </c>
      <c r="AG283" s="82"/>
      <c r="AH283" s="60"/>
      <c r="AI283" s="75" t="s">
        <v>586</v>
      </c>
      <c r="AJ283" s="6" t="s">
        <v>103</v>
      </c>
      <c r="AK283" s="81">
        <v>0</v>
      </c>
      <c r="AL283" s="205" t="s">
        <v>103</v>
      </c>
      <c r="AM283" s="169"/>
      <c r="AN283" s="6"/>
      <c r="AO283" s="120"/>
    </row>
    <row r="284" spans="1:41">
      <c r="A284" s="75" t="s">
        <v>586</v>
      </c>
      <c r="B284" s="6" t="s">
        <v>93</v>
      </c>
      <c r="C284" s="76">
        <v>283</v>
      </c>
      <c r="D284" s="76" t="s">
        <v>98</v>
      </c>
      <c r="E284" s="6" t="s">
        <v>2136</v>
      </c>
      <c r="F284" s="6" t="str">
        <f t="shared" si="14"/>
        <v>BrokerFG-A-0080-SE25-M19-D</v>
      </c>
      <c r="G284" s="97" t="s">
        <v>842</v>
      </c>
      <c r="H284" s="95" t="s">
        <v>843</v>
      </c>
      <c r="I284" s="6" t="s">
        <v>584</v>
      </c>
      <c r="J284" s="92">
        <v>46032</v>
      </c>
      <c r="K284" s="92" t="s">
        <v>1322</v>
      </c>
      <c r="L284" s="88">
        <v>96340157</v>
      </c>
      <c r="M284" s="78" t="s">
        <v>1264</v>
      </c>
      <c r="N284" s="6" t="s">
        <v>1323</v>
      </c>
      <c r="O284" s="71">
        <v>0</v>
      </c>
      <c r="P284" s="71">
        <v>7807.55</v>
      </c>
      <c r="Q284" s="79">
        <v>3177.26</v>
      </c>
      <c r="R284" s="79">
        <v>508.37</v>
      </c>
      <c r="S284" s="71">
        <v>0</v>
      </c>
      <c r="T284" s="79">
        <v>11493.18</v>
      </c>
      <c r="U284" s="87" t="s">
        <v>24</v>
      </c>
      <c r="V284" s="84">
        <f t="shared" si="15"/>
        <v>653.05869651684759</v>
      </c>
      <c r="W284" s="89">
        <v>46017</v>
      </c>
      <c r="X284" s="85" t="s">
        <v>1266</v>
      </c>
      <c r="Y284" s="85" t="s">
        <v>537</v>
      </c>
      <c r="Z284" s="85" t="s">
        <v>178</v>
      </c>
      <c r="AA284" s="80" t="s">
        <v>1267</v>
      </c>
      <c r="AB284" s="76" t="s">
        <v>539</v>
      </c>
      <c r="AC284" s="76" t="s">
        <v>541</v>
      </c>
      <c r="AD284" s="76" t="s">
        <v>543</v>
      </c>
      <c r="AE284" s="76" t="s">
        <v>549</v>
      </c>
      <c r="AF284" s="76" t="s">
        <v>96</v>
      </c>
      <c r="AG284" s="82"/>
      <c r="AH284" s="60"/>
      <c r="AI284" s="75" t="s">
        <v>586</v>
      </c>
      <c r="AJ284" s="6" t="s">
        <v>103</v>
      </c>
      <c r="AK284" s="81">
        <v>0</v>
      </c>
      <c r="AL284" s="205" t="s">
        <v>103</v>
      </c>
      <c r="AM284" s="169"/>
      <c r="AN284" s="6"/>
      <c r="AO284" s="120"/>
    </row>
    <row r="285" spans="1:41">
      <c r="A285" s="75" t="s">
        <v>586</v>
      </c>
      <c r="B285" s="6" t="s">
        <v>93</v>
      </c>
      <c r="C285" s="76">
        <v>284</v>
      </c>
      <c r="D285" s="76" t="s">
        <v>98</v>
      </c>
      <c r="E285" s="6" t="s">
        <v>2136</v>
      </c>
      <c r="F285" s="6" t="str">
        <f t="shared" si="14"/>
        <v>BrokerFG-A-0081-SE25-M19-D</v>
      </c>
      <c r="G285" s="97" t="s">
        <v>844</v>
      </c>
      <c r="H285" s="95" t="s">
        <v>845</v>
      </c>
      <c r="I285" s="6" t="s">
        <v>584</v>
      </c>
      <c r="J285" s="92">
        <v>46032</v>
      </c>
      <c r="K285" s="92" t="s">
        <v>1324</v>
      </c>
      <c r="L285" s="88">
        <v>96340157</v>
      </c>
      <c r="M285" s="78" t="s">
        <v>1264</v>
      </c>
      <c r="N285" s="80" t="s">
        <v>1325</v>
      </c>
      <c r="O285" s="71">
        <v>0</v>
      </c>
      <c r="P285" s="71">
        <v>7846.43</v>
      </c>
      <c r="Q285" s="79">
        <v>3661.46</v>
      </c>
      <c r="R285" s="79">
        <v>585.84</v>
      </c>
      <c r="S285" s="71">
        <v>0</v>
      </c>
      <c r="T285" s="79">
        <v>12093.73</v>
      </c>
      <c r="U285" s="87" t="s">
        <v>24</v>
      </c>
      <c r="V285" s="84">
        <f t="shared" si="15"/>
        <v>687.18279447695886</v>
      </c>
      <c r="W285" s="89">
        <v>46017</v>
      </c>
      <c r="X285" s="85" t="s">
        <v>1266</v>
      </c>
      <c r="Y285" s="85" t="s">
        <v>537</v>
      </c>
      <c r="Z285" s="85" t="s">
        <v>178</v>
      </c>
      <c r="AA285" s="80" t="s">
        <v>1267</v>
      </c>
      <c r="AB285" s="76" t="s">
        <v>539</v>
      </c>
      <c r="AC285" s="76" t="s">
        <v>541</v>
      </c>
      <c r="AD285" s="76" t="s">
        <v>543</v>
      </c>
      <c r="AE285" s="76" t="s">
        <v>549</v>
      </c>
      <c r="AF285" s="76" t="s">
        <v>96</v>
      </c>
      <c r="AG285" s="82"/>
      <c r="AH285" s="60"/>
      <c r="AI285" s="75" t="s">
        <v>586</v>
      </c>
      <c r="AJ285" s="6" t="s">
        <v>103</v>
      </c>
      <c r="AK285" s="81">
        <v>0</v>
      </c>
      <c r="AL285" s="205" t="s">
        <v>103</v>
      </c>
      <c r="AM285" s="169"/>
      <c r="AN285" s="6"/>
      <c r="AO285" s="120"/>
    </row>
    <row r="286" spans="1:41">
      <c r="A286" s="75" t="s">
        <v>586</v>
      </c>
      <c r="B286" s="6" t="s">
        <v>93</v>
      </c>
      <c r="C286" s="76">
        <v>285</v>
      </c>
      <c r="D286" s="76" t="s">
        <v>98</v>
      </c>
      <c r="E286" s="6" t="s">
        <v>2136</v>
      </c>
      <c r="F286" s="6" t="str">
        <f t="shared" si="14"/>
        <v>BrokerRM-I-0898-AI25-M19</v>
      </c>
      <c r="G286" s="97" t="s">
        <v>846</v>
      </c>
      <c r="H286" s="95" t="s">
        <v>847</v>
      </c>
      <c r="I286" s="6" t="s">
        <v>584</v>
      </c>
      <c r="J286" s="92">
        <v>46027</v>
      </c>
      <c r="K286" s="92" t="s">
        <v>1326</v>
      </c>
      <c r="L286" s="91" t="s">
        <v>1327</v>
      </c>
      <c r="M286" s="80" t="s">
        <v>25</v>
      </c>
      <c r="N286" s="80" t="s">
        <v>116</v>
      </c>
      <c r="O286" s="71">
        <v>0</v>
      </c>
      <c r="P286" s="71">
        <v>2615.87</v>
      </c>
      <c r="Q286" s="79">
        <v>809.03</v>
      </c>
      <c r="R286" s="79">
        <v>129.44</v>
      </c>
      <c r="S286" s="71">
        <v>0</v>
      </c>
      <c r="T286" s="79">
        <v>3554.34</v>
      </c>
      <c r="U286" s="87" t="s">
        <v>24</v>
      </c>
      <c r="V286" s="84">
        <f t="shared" si="15"/>
        <v>201.96261151201773</v>
      </c>
      <c r="W286" s="70">
        <v>46027</v>
      </c>
      <c r="X286" s="6" t="s">
        <v>430</v>
      </c>
      <c r="Y286" s="80" t="s">
        <v>178</v>
      </c>
      <c r="Z286" s="80" t="s">
        <v>239</v>
      </c>
      <c r="AA286" s="80" t="s">
        <v>122</v>
      </c>
      <c r="AB286" s="76" t="s">
        <v>539</v>
      </c>
      <c r="AC286" s="76" t="s">
        <v>540</v>
      </c>
      <c r="AD286" s="76" t="s">
        <v>25</v>
      </c>
      <c r="AE286" s="76" t="s">
        <v>544</v>
      </c>
      <c r="AF286" s="76" t="s">
        <v>96</v>
      </c>
      <c r="AG286" s="82"/>
      <c r="AH286" s="60"/>
      <c r="AI286" s="75" t="s">
        <v>586</v>
      </c>
      <c r="AJ286" s="6" t="s">
        <v>103</v>
      </c>
      <c r="AK286" s="81">
        <v>0</v>
      </c>
      <c r="AL286" s="205" t="s">
        <v>103</v>
      </c>
      <c r="AM286" s="169"/>
      <c r="AN286" s="6"/>
      <c r="AO286" s="120"/>
    </row>
    <row r="287" spans="1:41">
      <c r="A287" s="75" t="s">
        <v>586</v>
      </c>
      <c r="B287" s="6" t="s">
        <v>93</v>
      </c>
      <c r="C287" s="76">
        <v>286</v>
      </c>
      <c r="D287" s="76" t="s">
        <v>98</v>
      </c>
      <c r="E287" s="6" t="s">
        <v>2136</v>
      </c>
      <c r="F287" s="6" t="str">
        <f t="shared" si="14"/>
        <v>BrokerRM-I-0975-AI25-M19</v>
      </c>
      <c r="G287" s="97" t="s">
        <v>848</v>
      </c>
      <c r="H287" s="95" t="s">
        <v>849</v>
      </c>
      <c r="I287" s="6" t="s">
        <v>584</v>
      </c>
      <c r="J287" s="92">
        <v>46027</v>
      </c>
      <c r="K287" s="92" t="s">
        <v>1328</v>
      </c>
      <c r="L287" s="77" t="s">
        <v>1329</v>
      </c>
      <c r="M287" s="80" t="s">
        <v>25</v>
      </c>
      <c r="N287" s="80" t="s">
        <v>116</v>
      </c>
      <c r="O287" s="71">
        <v>0</v>
      </c>
      <c r="P287" s="71">
        <v>3384.53</v>
      </c>
      <c r="Q287" s="79">
        <v>792.96</v>
      </c>
      <c r="R287" s="79">
        <v>126.87</v>
      </c>
      <c r="S287" s="71">
        <v>0</v>
      </c>
      <c r="T287" s="79">
        <v>4304.3599999999997</v>
      </c>
      <c r="U287" s="87" t="s">
        <v>24</v>
      </c>
      <c r="V287" s="84">
        <f t="shared" si="15"/>
        <v>244.57980567077672</v>
      </c>
      <c r="W287" s="70">
        <v>46027</v>
      </c>
      <c r="X287" s="80" t="s">
        <v>430</v>
      </c>
      <c r="Y287" s="80" t="s">
        <v>178</v>
      </c>
      <c r="Z287" s="80" t="s">
        <v>239</v>
      </c>
      <c r="AA287" s="80" t="s">
        <v>122</v>
      </c>
      <c r="AB287" s="76" t="s">
        <v>539</v>
      </c>
      <c r="AC287" s="76" t="s">
        <v>540</v>
      </c>
      <c r="AD287" s="76" t="s">
        <v>25</v>
      </c>
      <c r="AE287" s="76" t="s">
        <v>544</v>
      </c>
      <c r="AF287" s="76" t="s">
        <v>96</v>
      </c>
      <c r="AG287" s="82"/>
      <c r="AH287" s="60"/>
      <c r="AI287" s="75" t="s">
        <v>586</v>
      </c>
      <c r="AJ287" s="6" t="s">
        <v>103</v>
      </c>
      <c r="AK287" s="81">
        <v>0</v>
      </c>
      <c r="AL287" s="205" t="s">
        <v>103</v>
      </c>
      <c r="AM287" s="169"/>
      <c r="AN287" s="6"/>
      <c r="AO287" s="120"/>
    </row>
    <row r="288" spans="1:41">
      <c r="A288" s="75" t="s">
        <v>586</v>
      </c>
      <c r="B288" s="6" t="s">
        <v>93</v>
      </c>
      <c r="C288" s="76">
        <v>287</v>
      </c>
      <c r="D288" s="76" t="s">
        <v>98</v>
      </c>
      <c r="E288" s="6" t="s">
        <v>2136</v>
      </c>
      <c r="F288" s="6" t="str">
        <f t="shared" si="14"/>
        <v>BrokerRM-I-0974-AI25-M19</v>
      </c>
      <c r="G288" s="97" t="s">
        <v>850</v>
      </c>
      <c r="H288" s="95" t="s">
        <v>851</v>
      </c>
      <c r="I288" s="6" t="s">
        <v>584</v>
      </c>
      <c r="J288" s="92">
        <v>46027</v>
      </c>
      <c r="K288" s="95" t="s">
        <v>1330</v>
      </c>
      <c r="L288" s="72" t="s">
        <v>1331</v>
      </c>
      <c r="M288" s="80" t="s">
        <v>25</v>
      </c>
      <c r="N288" s="80" t="s">
        <v>116</v>
      </c>
      <c r="O288" s="71">
        <v>0</v>
      </c>
      <c r="P288" s="71">
        <v>2969.28</v>
      </c>
      <c r="Q288" s="79">
        <v>794.11</v>
      </c>
      <c r="R288" s="79">
        <v>127.06</v>
      </c>
      <c r="S288" s="71">
        <v>0</v>
      </c>
      <c r="T288" s="79">
        <v>3890.45</v>
      </c>
      <c r="U288" s="87" t="s">
        <v>24</v>
      </c>
      <c r="V288" s="84">
        <f t="shared" si="15"/>
        <v>221.06085573043921</v>
      </c>
      <c r="W288" s="89">
        <v>46027</v>
      </c>
      <c r="X288" s="87" t="s">
        <v>430</v>
      </c>
      <c r="Y288" s="85" t="s">
        <v>178</v>
      </c>
      <c r="Z288" s="85" t="s">
        <v>239</v>
      </c>
      <c r="AA288" s="85" t="s">
        <v>122</v>
      </c>
      <c r="AB288" s="76" t="s">
        <v>539</v>
      </c>
      <c r="AC288" s="76" t="s">
        <v>540</v>
      </c>
      <c r="AD288" s="76" t="s">
        <v>25</v>
      </c>
      <c r="AE288" s="76" t="s">
        <v>544</v>
      </c>
      <c r="AF288" s="76" t="s">
        <v>96</v>
      </c>
      <c r="AG288" s="75"/>
      <c r="AH288" s="60"/>
      <c r="AI288" s="75" t="s">
        <v>586</v>
      </c>
      <c r="AJ288" s="6" t="s">
        <v>103</v>
      </c>
      <c r="AK288" s="81">
        <v>0</v>
      </c>
      <c r="AL288" s="205" t="s">
        <v>103</v>
      </c>
      <c r="AM288" s="169"/>
      <c r="AN288" s="6"/>
      <c r="AO288" s="120"/>
    </row>
    <row r="289" spans="1:41">
      <c r="A289" s="75" t="s">
        <v>586</v>
      </c>
      <c r="B289" s="6" t="s">
        <v>93</v>
      </c>
      <c r="C289" s="76">
        <v>288</v>
      </c>
      <c r="D289" s="76" t="s">
        <v>98</v>
      </c>
      <c r="E289" s="6" t="s">
        <v>2136</v>
      </c>
      <c r="F289" s="6" t="str">
        <f t="shared" si="14"/>
        <v>BrokerRM-I-0973-AI25-M19</v>
      </c>
      <c r="G289" s="97" t="s">
        <v>852</v>
      </c>
      <c r="H289" s="95" t="s">
        <v>853</v>
      </c>
      <c r="I289" s="6" t="s">
        <v>584</v>
      </c>
      <c r="J289" s="92">
        <v>46027</v>
      </c>
      <c r="K289" s="95" t="s">
        <v>1332</v>
      </c>
      <c r="L289" s="72" t="s">
        <v>1333</v>
      </c>
      <c r="M289" s="80" t="s">
        <v>25</v>
      </c>
      <c r="N289" s="80" t="s">
        <v>116</v>
      </c>
      <c r="O289" s="71">
        <v>0</v>
      </c>
      <c r="P289" s="71">
        <v>3218.11</v>
      </c>
      <c r="Q289" s="79">
        <v>794.11</v>
      </c>
      <c r="R289" s="79">
        <v>127.06</v>
      </c>
      <c r="S289" s="71">
        <v>0</v>
      </c>
      <c r="T289" s="79">
        <v>4139.28</v>
      </c>
      <c r="U289" s="87" t="s">
        <v>24</v>
      </c>
      <c r="V289" s="84">
        <f t="shared" si="15"/>
        <v>235.19972725723051</v>
      </c>
      <c r="W289" s="89">
        <v>46027</v>
      </c>
      <c r="X289" s="87" t="s">
        <v>430</v>
      </c>
      <c r="Y289" s="85" t="s">
        <v>178</v>
      </c>
      <c r="Z289" s="85" t="s">
        <v>239</v>
      </c>
      <c r="AA289" s="85" t="s">
        <v>122</v>
      </c>
      <c r="AB289" s="76" t="s">
        <v>539</v>
      </c>
      <c r="AC289" s="76" t="s">
        <v>540</v>
      </c>
      <c r="AD289" s="76" t="s">
        <v>25</v>
      </c>
      <c r="AE289" s="76" t="s">
        <v>544</v>
      </c>
      <c r="AF289" s="76" t="s">
        <v>96</v>
      </c>
      <c r="AG289" s="82"/>
      <c r="AH289" s="60"/>
      <c r="AI289" s="75" t="s">
        <v>586</v>
      </c>
      <c r="AJ289" s="6" t="s">
        <v>103</v>
      </c>
      <c r="AK289" s="81">
        <v>0</v>
      </c>
      <c r="AL289" s="205" t="s">
        <v>103</v>
      </c>
      <c r="AM289" s="169"/>
      <c r="AN289" s="6"/>
      <c r="AO289" s="120"/>
    </row>
    <row r="290" spans="1:41">
      <c r="A290" s="75" t="s">
        <v>586</v>
      </c>
      <c r="B290" s="6" t="s">
        <v>93</v>
      </c>
      <c r="C290" s="76">
        <v>289</v>
      </c>
      <c r="D290" s="76" t="s">
        <v>98</v>
      </c>
      <c r="E290" s="6" t="s">
        <v>2136</v>
      </c>
      <c r="F290" s="6" t="str">
        <f t="shared" si="14"/>
        <v>BrokerRM-I-0978-AI25-M19</v>
      </c>
      <c r="G290" s="97" t="s">
        <v>854</v>
      </c>
      <c r="H290" s="95" t="s">
        <v>855</v>
      </c>
      <c r="I290" s="6" t="s">
        <v>584</v>
      </c>
      <c r="J290" s="92">
        <v>46027</v>
      </c>
      <c r="K290" s="95" t="s">
        <v>1334</v>
      </c>
      <c r="L290" s="72" t="s">
        <v>1335</v>
      </c>
      <c r="M290" s="80" t="s">
        <v>25</v>
      </c>
      <c r="N290" s="80" t="s">
        <v>116</v>
      </c>
      <c r="O290" s="71">
        <v>0</v>
      </c>
      <c r="P290" s="71">
        <v>2737.28</v>
      </c>
      <c r="Q290" s="79">
        <v>795.28</v>
      </c>
      <c r="R290" s="79">
        <v>127.24</v>
      </c>
      <c r="S290" s="71">
        <v>0</v>
      </c>
      <c r="T290" s="79">
        <v>3659.8</v>
      </c>
      <c r="U290" s="87" t="s">
        <v>24</v>
      </c>
      <c r="V290" s="84">
        <f t="shared" si="15"/>
        <v>207.95499744303655</v>
      </c>
      <c r="W290" s="89">
        <v>46027</v>
      </c>
      <c r="X290" s="87" t="s">
        <v>430</v>
      </c>
      <c r="Y290" s="85" t="s">
        <v>129</v>
      </c>
      <c r="Z290" s="85" t="s">
        <v>239</v>
      </c>
      <c r="AA290" s="85" t="s">
        <v>122</v>
      </c>
      <c r="AB290" s="76" t="s">
        <v>539</v>
      </c>
      <c r="AC290" s="76" t="s">
        <v>540</v>
      </c>
      <c r="AD290" s="76" t="s">
        <v>25</v>
      </c>
      <c r="AE290" s="76" t="s">
        <v>544</v>
      </c>
      <c r="AF290" s="76" t="s">
        <v>96</v>
      </c>
      <c r="AG290" s="75"/>
      <c r="AH290" s="60"/>
      <c r="AI290" s="75" t="s">
        <v>586</v>
      </c>
      <c r="AJ290" s="6" t="s">
        <v>103</v>
      </c>
      <c r="AK290" s="81">
        <v>0</v>
      </c>
      <c r="AL290" s="205" t="s">
        <v>103</v>
      </c>
      <c r="AM290" s="169"/>
      <c r="AN290" s="6"/>
      <c r="AO290" s="120"/>
    </row>
    <row r="291" spans="1:41">
      <c r="A291" s="75" t="s">
        <v>586</v>
      </c>
      <c r="B291" s="6" t="s">
        <v>93</v>
      </c>
      <c r="C291" s="76">
        <v>290</v>
      </c>
      <c r="D291" s="76" t="s">
        <v>98</v>
      </c>
      <c r="E291" s="6" t="s">
        <v>2136</v>
      </c>
      <c r="F291" s="6" t="str">
        <f t="shared" si="14"/>
        <v>BrokerRM-I-0977-AI25-M19</v>
      </c>
      <c r="G291" s="97" t="s">
        <v>856</v>
      </c>
      <c r="H291" s="95" t="s">
        <v>857</v>
      </c>
      <c r="I291" s="6" t="s">
        <v>584</v>
      </c>
      <c r="J291" s="92">
        <v>46027</v>
      </c>
      <c r="K291" s="95" t="s">
        <v>1336</v>
      </c>
      <c r="L291" s="72" t="s">
        <v>1337</v>
      </c>
      <c r="M291" s="80" t="s">
        <v>25</v>
      </c>
      <c r="N291" s="80" t="s">
        <v>116</v>
      </c>
      <c r="O291" s="71">
        <v>0</v>
      </c>
      <c r="P291" s="71">
        <v>2969.28</v>
      </c>
      <c r="Q291" s="79">
        <v>795.28</v>
      </c>
      <c r="R291" s="79">
        <v>127.24</v>
      </c>
      <c r="S291" s="71">
        <v>0</v>
      </c>
      <c r="T291" s="79">
        <v>3891.8</v>
      </c>
      <c r="U291" s="87" t="s">
        <v>24</v>
      </c>
      <c r="V291" s="84">
        <f t="shared" si="15"/>
        <v>221.13756463435422</v>
      </c>
      <c r="W291" s="89">
        <v>46027</v>
      </c>
      <c r="X291" s="87" t="s">
        <v>430</v>
      </c>
      <c r="Y291" s="85" t="s">
        <v>178</v>
      </c>
      <c r="Z291" s="85" t="s">
        <v>239</v>
      </c>
      <c r="AA291" s="85" t="s">
        <v>122</v>
      </c>
      <c r="AB291" s="76" t="s">
        <v>539</v>
      </c>
      <c r="AC291" s="76" t="s">
        <v>540</v>
      </c>
      <c r="AD291" s="76" t="s">
        <v>25</v>
      </c>
      <c r="AE291" s="76" t="s">
        <v>544</v>
      </c>
      <c r="AF291" s="76" t="s">
        <v>96</v>
      </c>
      <c r="AG291" s="75"/>
      <c r="AH291" s="60"/>
      <c r="AI291" s="75" t="s">
        <v>586</v>
      </c>
      <c r="AJ291" s="6" t="s">
        <v>103</v>
      </c>
      <c r="AK291" s="81">
        <v>0</v>
      </c>
      <c r="AL291" s="205" t="s">
        <v>103</v>
      </c>
      <c r="AM291" s="169"/>
      <c r="AN291" s="6"/>
      <c r="AO291" s="120"/>
    </row>
    <row r="292" spans="1:41">
      <c r="A292" s="75" t="s">
        <v>586</v>
      </c>
      <c r="B292" s="6" t="s">
        <v>93</v>
      </c>
      <c r="C292" s="76">
        <v>291</v>
      </c>
      <c r="D292" s="76" t="s">
        <v>98</v>
      </c>
      <c r="E292" s="6" t="s">
        <v>2136</v>
      </c>
      <c r="F292" s="6" t="str">
        <f t="shared" si="14"/>
        <v>BrokerRM-I-0984-AI25-M19</v>
      </c>
      <c r="G292" s="97" t="s">
        <v>858</v>
      </c>
      <c r="H292" s="95" t="s">
        <v>859</v>
      </c>
      <c r="I292" s="6" t="s">
        <v>584</v>
      </c>
      <c r="J292" s="92">
        <v>46030</v>
      </c>
      <c r="K292" s="95" t="s">
        <v>1338</v>
      </c>
      <c r="L292" s="72" t="s">
        <v>176</v>
      </c>
      <c r="M292" s="80" t="s">
        <v>25</v>
      </c>
      <c r="N292" s="80" t="s">
        <v>116</v>
      </c>
      <c r="O292" s="71">
        <v>0</v>
      </c>
      <c r="P292" s="71">
        <v>2728.49</v>
      </c>
      <c r="Q292" s="79">
        <v>792.13</v>
      </c>
      <c r="R292" s="79">
        <v>126.74</v>
      </c>
      <c r="S292" s="71">
        <v>0</v>
      </c>
      <c r="T292" s="79">
        <v>3647.36</v>
      </c>
      <c r="U292" s="87" t="s">
        <v>24</v>
      </c>
      <c r="V292" s="84">
        <f t="shared" si="15"/>
        <v>207.24813909881243</v>
      </c>
      <c r="W292" s="89">
        <v>46031</v>
      </c>
      <c r="X292" s="87" t="s">
        <v>430</v>
      </c>
      <c r="Y292" s="85" t="s">
        <v>178</v>
      </c>
      <c r="Z292" s="85" t="s">
        <v>239</v>
      </c>
      <c r="AA292" s="85" t="s">
        <v>122</v>
      </c>
      <c r="AB292" s="76" t="s">
        <v>539</v>
      </c>
      <c r="AC292" s="76" t="s">
        <v>540</v>
      </c>
      <c r="AD292" s="76" t="s">
        <v>25</v>
      </c>
      <c r="AE292" s="76" t="s">
        <v>544</v>
      </c>
      <c r="AF292" s="76" t="s">
        <v>96</v>
      </c>
      <c r="AG292" s="75"/>
      <c r="AH292" s="60"/>
      <c r="AI292" s="75" t="s">
        <v>586</v>
      </c>
      <c r="AJ292" s="6" t="s">
        <v>103</v>
      </c>
      <c r="AK292" s="81">
        <v>0</v>
      </c>
      <c r="AL292" s="205" t="s">
        <v>103</v>
      </c>
      <c r="AM292" s="169"/>
      <c r="AN292" s="6"/>
      <c r="AO292" s="120"/>
    </row>
    <row r="293" spans="1:41" ht="58">
      <c r="A293" s="75" t="s">
        <v>586</v>
      </c>
      <c r="B293" s="6" t="s">
        <v>93</v>
      </c>
      <c r="C293" s="76">
        <v>292</v>
      </c>
      <c r="D293" s="76" t="s">
        <v>98</v>
      </c>
      <c r="E293" s="6" t="s">
        <v>2136</v>
      </c>
      <c r="F293" s="6" t="str">
        <f t="shared" si="14"/>
        <v>BrokerRM-A-0003AI26-M19-C9038.D//RM-A-0011AI26-M19.PFA.D//RM-A-0012AI26-M19.PFA.D</v>
      </c>
      <c r="G293" s="112" t="s">
        <v>860</v>
      </c>
      <c r="H293" s="95" t="s">
        <v>861</v>
      </c>
      <c r="I293" s="6" t="s">
        <v>584</v>
      </c>
      <c r="J293" s="92">
        <v>46030</v>
      </c>
      <c r="K293" s="95" t="s">
        <v>1339</v>
      </c>
      <c r="L293" s="73" t="s">
        <v>1340</v>
      </c>
      <c r="M293" s="73" t="s">
        <v>25</v>
      </c>
      <c r="N293" s="80" t="s">
        <v>116</v>
      </c>
      <c r="O293" s="71">
        <v>0</v>
      </c>
      <c r="P293" s="71">
        <v>56323.07</v>
      </c>
      <c r="Q293" s="79">
        <v>5726.5</v>
      </c>
      <c r="R293" s="79">
        <v>916.24</v>
      </c>
      <c r="S293" s="71">
        <v>0</v>
      </c>
      <c r="T293" s="79">
        <v>62965.81</v>
      </c>
      <c r="U293" s="87" t="s">
        <v>24</v>
      </c>
      <c r="V293" s="84">
        <f t="shared" si="15"/>
        <v>3577.8061253480309</v>
      </c>
      <c r="W293" s="89">
        <v>46030</v>
      </c>
      <c r="X293" s="87" t="s">
        <v>437</v>
      </c>
      <c r="Y293" s="85" t="s">
        <v>178</v>
      </c>
      <c r="Z293" s="85" t="s">
        <v>121</v>
      </c>
      <c r="AA293" s="85" t="s">
        <v>122</v>
      </c>
      <c r="AB293" s="76" t="s">
        <v>539</v>
      </c>
      <c r="AC293" s="76" t="s">
        <v>540</v>
      </c>
      <c r="AD293" s="76" t="s">
        <v>25</v>
      </c>
      <c r="AE293" s="76">
        <v>67180000</v>
      </c>
      <c r="AF293" s="76" t="s">
        <v>96</v>
      </c>
      <c r="AG293" s="75"/>
      <c r="AH293" s="60"/>
      <c r="AI293" s="75" t="s">
        <v>586</v>
      </c>
      <c r="AJ293" s="6" t="s">
        <v>103</v>
      </c>
      <c r="AK293" s="81">
        <v>0</v>
      </c>
      <c r="AL293" s="205" t="s">
        <v>103</v>
      </c>
      <c r="AM293" s="169" t="s">
        <v>3707</v>
      </c>
      <c r="AN293" s="6" t="s">
        <v>2145</v>
      </c>
      <c r="AO293" s="120"/>
    </row>
    <row r="294" spans="1:41" ht="58">
      <c r="A294" s="75" t="s">
        <v>586</v>
      </c>
      <c r="B294" s="6" t="s">
        <v>93</v>
      </c>
      <c r="C294" s="76">
        <v>293</v>
      </c>
      <c r="D294" s="76" t="s">
        <v>98</v>
      </c>
      <c r="E294" s="6" t="s">
        <v>2136</v>
      </c>
      <c r="F294" s="6" t="str">
        <f t="shared" si="14"/>
        <v>BrokerRM-M-473-SI25-M19-B</v>
      </c>
      <c r="G294" s="97" t="s">
        <v>862</v>
      </c>
      <c r="H294" s="95" t="s">
        <v>863</v>
      </c>
      <c r="I294" s="6" t="s">
        <v>584</v>
      </c>
      <c r="J294" s="92">
        <v>46027</v>
      </c>
      <c r="K294" s="95" t="s">
        <v>1341</v>
      </c>
      <c r="L294" s="73" t="s">
        <v>1342</v>
      </c>
      <c r="M294" s="73" t="s">
        <v>1343</v>
      </c>
      <c r="N294" s="73" t="s">
        <v>1344</v>
      </c>
      <c r="O294" s="71">
        <v>0</v>
      </c>
      <c r="P294" s="71">
        <v>13572</v>
      </c>
      <c r="Q294" s="79">
        <v>0</v>
      </c>
      <c r="R294" s="79">
        <v>0</v>
      </c>
      <c r="S294" s="71">
        <v>0</v>
      </c>
      <c r="T294" s="79">
        <v>13572</v>
      </c>
      <c r="U294" s="87" t="s">
        <v>24</v>
      </c>
      <c r="V294" s="84">
        <f t="shared" si="15"/>
        <v>771.18018069208472</v>
      </c>
      <c r="W294" s="89">
        <v>46027</v>
      </c>
      <c r="X294" s="87" t="s">
        <v>437</v>
      </c>
      <c r="Y294" s="85" t="s">
        <v>129</v>
      </c>
      <c r="Z294" s="85" t="s">
        <v>239</v>
      </c>
      <c r="AA294" s="85" t="s">
        <v>122</v>
      </c>
      <c r="AB294" s="76" t="s">
        <v>539</v>
      </c>
      <c r="AC294" s="76" t="s">
        <v>540</v>
      </c>
      <c r="AD294" s="76" t="s">
        <v>174</v>
      </c>
      <c r="AE294" s="76" t="s">
        <v>546</v>
      </c>
      <c r="AF294" s="76" t="s">
        <v>1345</v>
      </c>
      <c r="AG294" s="75"/>
      <c r="AH294" s="60">
        <v>13572</v>
      </c>
      <c r="AI294" s="75" t="s">
        <v>586</v>
      </c>
      <c r="AJ294" s="6" t="s">
        <v>103</v>
      </c>
      <c r="AK294" s="81">
        <v>0</v>
      </c>
      <c r="AL294" s="205" t="s">
        <v>103</v>
      </c>
      <c r="AM294" s="169"/>
      <c r="AN294" s="6"/>
      <c r="AO294" s="120"/>
    </row>
    <row r="295" spans="1:41" ht="58">
      <c r="A295" s="75" t="s">
        <v>586</v>
      </c>
      <c r="B295" s="6" t="s">
        <v>93</v>
      </c>
      <c r="C295" s="76">
        <v>294</v>
      </c>
      <c r="D295" s="76" t="s">
        <v>98</v>
      </c>
      <c r="E295" s="6" t="s">
        <v>2136</v>
      </c>
      <c r="F295" s="6" t="str">
        <f t="shared" si="14"/>
        <v>BrokerRM-M-500-SI25-M19-B</v>
      </c>
      <c r="G295" s="97" t="s">
        <v>322</v>
      </c>
      <c r="H295" s="95" t="s">
        <v>864</v>
      </c>
      <c r="I295" s="6" t="s">
        <v>584</v>
      </c>
      <c r="J295" s="92">
        <v>46027</v>
      </c>
      <c r="K295" s="95" t="s">
        <v>475</v>
      </c>
      <c r="L295" s="73" t="s">
        <v>476</v>
      </c>
      <c r="M295" s="73" t="s">
        <v>1343</v>
      </c>
      <c r="N295" s="73" t="s">
        <v>477</v>
      </c>
      <c r="O295" s="71">
        <v>0</v>
      </c>
      <c r="P295" s="71">
        <v>6844</v>
      </c>
      <c r="Q295" s="79">
        <v>0</v>
      </c>
      <c r="R295" s="79">
        <v>0</v>
      </c>
      <c r="S295" s="71">
        <v>0</v>
      </c>
      <c r="T295" s="79">
        <v>6844</v>
      </c>
      <c r="U295" s="87" t="s">
        <v>24</v>
      </c>
      <c r="V295" s="84">
        <f t="shared" si="15"/>
        <v>388.88573214387179</v>
      </c>
      <c r="W295" s="78">
        <v>46027</v>
      </c>
      <c r="X295" s="87" t="s">
        <v>437</v>
      </c>
      <c r="Y295" s="85" t="s">
        <v>129</v>
      </c>
      <c r="Z295" s="85" t="s">
        <v>239</v>
      </c>
      <c r="AA295" s="85" t="s">
        <v>122</v>
      </c>
      <c r="AB295" s="76" t="s">
        <v>539</v>
      </c>
      <c r="AC295" s="76" t="s">
        <v>540</v>
      </c>
      <c r="AD295" s="76" t="s">
        <v>174</v>
      </c>
      <c r="AE295" s="76" t="s">
        <v>546</v>
      </c>
      <c r="AF295" s="76" t="s">
        <v>1346</v>
      </c>
      <c r="AG295" s="75"/>
      <c r="AH295" s="60"/>
      <c r="AI295" s="75" t="s">
        <v>586</v>
      </c>
      <c r="AJ295" s="6" t="s">
        <v>103</v>
      </c>
      <c r="AK295" s="81">
        <v>0</v>
      </c>
      <c r="AL295" s="205" t="s">
        <v>103</v>
      </c>
      <c r="AM295" s="169"/>
      <c r="AN295" s="6"/>
      <c r="AO295" s="120"/>
    </row>
    <row r="296" spans="1:41" ht="43.5">
      <c r="A296" s="75" t="s">
        <v>586</v>
      </c>
      <c r="B296" s="6" t="s">
        <v>93</v>
      </c>
      <c r="C296" s="76">
        <v>295</v>
      </c>
      <c r="D296" s="76" t="s">
        <v>98</v>
      </c>
      <c r="E296" s="6" t="s">
        <v>2136</v>
      </c>
      <c r="F296" s="6" t="str">
        <f t="shared" si="14"/>
        <v>BrokerRM-M-499-SI25-M19-B</v>
      </c>
      <c r="G296" s="97" t="s">
        <v>324</v>
      </c>
      <c r="H296" s="95" t="s">
        <v>865</v>
      </c>
      <c r="I296" s="6" t="s">
        <v>584</v>
      </c>
      <c r="J296" s="92">
        <v>46027</v>
      </c>
      <c r="K296" s="95" t="s">
        <v>481</v>
      </c>
      <c r="L296" s="73" t="s">
        <v>482</v>
      </c>
      <c r="M296" s="73" t="s">
        <v>1343</v>
      </c>
      <c r="N296" s="73" t="s">
        <v>483</v>
      </c>
      <c r="O296" s="71">
        <v>0</v>
      </c>
      <c r="P296" s="71">
        <v>6670</v>
      </c>
      <c r="Q296" s="79">
        <v>0</v>
      </c>
      <c r="R296" s="79">
        <v>0</v>
      </c>
      <c r="S296" s="71">
        <v>0</v>
      </c>
      <c r="T296" s="79">
        <v>6670</v>
      </c>
      <c r="U296" s="87" t="s">
        <v>24</v>
      </c>
      <c r="V296" s="84">
        <f t="shared" si="15"/>
        <v>378.99880675038355</v>
      </c>
      <c r="W296" s="78">
        <v>46027</v>
      </c>
      <c r="X296" s="87" t="s">
        <v>525</v>
      </c>
      <c r="Y296" s="85" t="s">
        <v>129</v>
      </c>
      <c r="Z296" s="85" t="s">
        <v>239</v>
      </c>
      <c r="AA296" s="85" t="s">
        <v>122</v>
      </c>
      <c r="AB296" s="76" t="s">
        <v>539</v>
      </c>
      <c r="AC296" s="76" t="s">
        <v>540</v>
      </c>
      <c r="AD296" s="76" t="s">
        <v>174</v>
      </c>
      <c r="AE296" s="76" t="s">
        <v>546</v>
      </c>
      <c r="AF296" s="76" t="s">
        <v>1347</v>
      </c>
      <c r="AG296" s="75"/>
      <c r="AH296" s="60"/>
      <c r="AI296" s="75" t="s">
        <v>586</v>
      </c>
      <c r="AJ296" s="6" t="s">
        <v>103</v>
      </c>
      <c r="AK296" s="81">
        <v>0</v>
      </c>
      <c r="AL296" s="205" t="s">
        <v>103</v>
      </c>
      <c r="AM296" s="169"/>
      <c r="AN296" s="6"/>
      <c r="AO296" s="120"/>
    </row>
    <row r="297" spans="1:41" ht="43.5">
      <c r="A297" s="75" t="s">
        <v>586</v>
      </c>
      <c r="B297" s="6" t="s">
        <v>93</v>
      </c>
      <c r="C297" s="76">
        <v>296</v>
      </c>
      <c r="D297" s="76" t="s">
        <v>98</v>
      </c>
      <c r="E297" s="6" t="s">
        <v>2136</v>
      </c>
      <c r="F297" s="6" t="str">
        <f t="shared" si="14"/>
        <v>BrokerRM-M-508-SI25-M19-B</v>
      </c>
      <c r="G297" s="97" t="s">
        <v>387</v>
      </c>
      <c r="H297" s="95" t="s">
        <v>866</v>
      </c>
      <c r="I297" s="6" t="s">
        <v>584</v>
      </c>
      <c r="J297" s="92">
        <v>46027</v>
      </c>
      <c r="K297" s="95" t="s">
        <v>504</v>
      </c>
      <c r="L297" s="73" t="s">
        <v>505</v>
      </c>
      <c r="M297" s="73" t="s">
        <v>1343</v>
      </c>
      <c r="N297" s="73" t="s">
        <v>506</v>
      </c>
      <c r="O297" s="71">
        <v>0</v>
      </c>
      <c r="P297" s="71">
        <v>6670</v>
      </c>
      <c r="Q297" s="79">
        <v>0</v>
      </c>
      <c r="R297" s="79">
        <v>0</v>
      </c>
      <c r="S297" s="71">
        <v>0</v>
      </c>
      <c r="T297" s="79">
        <v>6670</v>
      </c>
      <c r="U297" s="87" t="s">
        <v>24</v>
      </c>
      <c r="V297" s="84">
        <f t="shared" si="15"/>
        <v>378.99880675038355</v>
      </c>
      <c r="W297" s="78">
        <v>46027</v>
      </c>
      <c r="X297" s="87" t="s">
        <v>525</v>
      </c>
      <c r="Y297" s="85" t="s">
        <v>129</v>
      </c>
      <c r="Z297" s="85" t="s">
        <v>239</v>
      </c>
      <c r="AA297" s="85" t="s">
        <v>122</v>
      </c>
      <c r="AB297" s="76" t="s">
        <v>539</v>
      </c>
      <c r="AC297" s="76" t="s">
        <v>540</v>
      </c>
      <c r="AD297" s="76" t="s">
        <v>174</v>
      </c>
      <c r="AE297" s="76" t="s">
        <v>546</v>
      </c>
      <c r="AF297" s="76" t="s">
        <v>1348</v>
      </c>
      <c r="AG297" s="75"/>
      <c r="AH297" s="93"/>
      <c r="AI297" s="75" t="s">
        <v>586</v>
      </c>
      <c r="AJ297" s="6" t="s">
        <v>103</v>
      </c>
      <c r="AK297" s="81">
        <v>0</v>
      </c>
      <c r="AL297" s="205" t="s">
        <v>103</v>
      </c>
      <c r="AM297" s="169"/>
      <c r="AN297" s="6"/>
      <c r="AO297" s="120"/>
    </row>
    <row r="298" spans="1:41" ht="58">
      <c r="A298" s="75" t="s">
        <v>586</v>
      </c>
      <c r="B298" s="6" t="s">
        <v>93</v>
      </c>
      <c r="C298" s="76">
        <v>297</v>
      </c>
      <c r="D298" s="76" t="s">
        <v>98</v>
      </c>
      <c r="E298" s="6" t="s">
        <v>2136</v>
      </c>
      <c r="F298" s="6" t="str">
        <f t="shared" si="14"/>
        <v>BrokerRM-M-509-SI25-M19-B</v>
      </c>
      <c r="G298" s="97" t="s">
        <v>385</v>
      </c>
      <c r="H298" s="95" t="s">
        <v>867</v>
      </c>
      <c r="I298" s="6" t="s">
        <v>584</v>
      </c>
      <c r="J298" s="92">
        <v>46027</v>
      </c>
      <c r="K298" s="95" t="s">
        <v>507</v>
      </c>
      <c r="L298" s="73" t="s">
        <v>508</v>
      </c>
      <c r="M298" s="73" t="s">
        <v>1343</v>
      </c>
      <c r="N298" s="73" t="s">
        <v>509</v>
      </c>
      <c r="O298" s="71">
        <v>0</v>
      </c>
      <c r="P298" s="71">
        <v>7888</v>
      </c>
      <c r="Q298" s="79">
        <v>0</v>
      </c>
      <c r="R298" s="79">
        <v>0</v>
      </c>
      <c r="S298" s="71">
        <v>0</v>
      </c>
      <c r="T298" s="79">
        <v>7888</v>
      </c>
      <c r="U298" s="87" t="s">
        <v>24</v>
      </c>
      <c r="V298" s="84">
        <f t="shared" si="15"/>
        <v>448.20728450480141</v>
      </c>
      <c r="W298" s="78">
        <v>46027</v>
      </c>
      <c r="X298" s="87" t="s">
        <v>437</v>
      </c>
      <c r="Y298" s="85" t="s">
        <v>129</v>
      </c>
      <c r="Z298" s="85" t="s">
        <v>239</v>
      </c>
      <c r="AA298" s="85" t="s">
        <v>122</v>
      </c>
      <c r="AB298" s="76" t="s">
        <v>539</v>
      </c>
      <c r="AC298" s="76" t="s">
        <v>540</v>
      </c>
      <c r="AD298" s="76" t="s">
        <v>174</v>
      </c>
      <c r="AE298" s="76" t="s">
        <v>546</v>
      </c>
      <c r="AF298" s="76" t="s">
        <v>1349</v>
      </c>
      <c r="AG298" s="75"/>
      <c r="AH298" s="93"/>
      <c r="AI298" s="75" t="s">
        <v>586</v>
      </c>
      <c r="AJ298" s="6" t="s">
        <v>103</v>
      </c>
      <c r="AK298" s="81">
        <v>0</v>
      </c>
      <c r="AL298" s="205" t="s">
        <v>103</v>
      </c>
      <c r="AM298" s="169"/>
      <c r="AN298" s="6"/>
      <c r="AO298" s="120"/>
    </row>
    <row r="299" spans="1:41" ht="58">
      <c r="A299" s="75" t="s">
        <v>586</v>
      </c>
      <c r="B299" s="6" t="s">
        <v>93</v>
      </c>
      <c r="C299" s="76">
        <v>298</v>
      </c>
      <c r="D299" s="76" t="s">
        <v>98</v>
      </c>
      <c r="E299" s="6" t="s">
        <v>2136</v>
      </c>
      <c r="F299" s="6" t="str">
        <f t="shared" si="14"/>
        <v>BrokerRM-M-510-SI25-M19-B</v>
      </c>
      <c r="G299" s="97" t="s">
        <v>386</v>
      </c>
      <c r="H299" s="95" t="s">
        <v>868</v>
      </c>
      <c r="I299" s="6" t="s">
        <v>584</v>
      </c>
      <c r="J299" s="92">
        <v>46027</v>
      </c>
      <c r="K299" s="95" t="s">
        <v>510</v>
      </c>
      <c r="L299" s="73" t="s">
        <v>511</v>
      </c>
      <c r="M299" s="73" t="s">
        <v>1343</v>
      </c>
      <c r="N299" s="73" t="s">
        <v>512</v>
      </c>
      <c r="O299" s="71">
        <v>0</v>
      </c>
      <c r="P299" s="71">
        <v>6670</v>
      </c>
      <c r="Q299" s="79">
        <v>0</v>
      </c>
      <c r="R299" s="79">
        <v>0</v>
      </c>
      <c r="S299" s="71">
        <v>0</v>
      </c>
      <c r="T299" s="79">
        <v>6670</v>
      </c>
      <c r="U299" s="87" t="s">
        <v>24</v>
      </c>
      <c r="V299" s="84">
        <f t="shared" si="15"/>
        <v>378.99880675038355</v>
      </c>
      <c r="W299" s="78">
        <v>46027</v>
      </c>
      <c r="X299" s="87" t="s">
        <v>437</v>
      </c>
      <c r="Y299" s="85" t="s">
        <v>129</v>
      </c>
      <c r="Z299" s="85" t="s">
        <v>239</v>
      </c>
      <c r="AA299" s="85" t="s">
        <v>122</v>
      </c>
      <c r="AB299" s="76" t="s">
        <v>539</v>
      </c>
      <c r="AC299" s="76" t="s">
        <v>540</v>
      </c>
      <c r="AD299" s="76" t="s">
        <v>174</v>
      </c>
      <c r="AE299" s="76" t="s">
        <v>546</v>
      </c>
      <c r="AF299" s="76" t="s">
        <v>1350</v>
      </c>
      <c r="AG299" s="75"/>
      <c r="AH299" s="60"/>
      <c r="AI299" s="75" t="s">
        <v>586</v>
      </c>
      <c r="AJ299" s="6" t="s">
        <v>103</v>
      </c>
      <c r="AK299" s="81">
        <v>0</v>
      </c>
      <c r="AL299" s="205" t="s">
        <v>103</v>
      </c>
      <c r="AM299" s="169"/>
      <c r="AN299" s="6"/>
      <c r="AO299" s="120"/>
    </row>
    <row r="300" spans="1:41" ht="58">
      <c r="A300" s="75" t="s">
        <v>586</v>
      </c>
      <c r="B300" s="6" t="s">
        <v>93</v>
      </c>
      <c r="C300" s="76">
        <v>299</v>
      </c>
      <c r="D300" s="76" t="s">
        <v>98</v>
      </c>
      <c r="E300" s="6" t="s">
        <v>2136</v>
      </c>
      <c r="F300" s="6" t="str">
        <f t="shared" si="14"/>
        <v>BrokerRM-M-511-SI25-M19-B</v>
      </c>
      <c r="G300" s="97" t="s">
        <v>389</v>
      </c>
      <c r="H300" s="95" t="s">
        <v>869</v>
      </c>
      <c r="I300" s="6" t="s">
        <v>584</v>
      </c>
      <c r="J300" s="92">
        <v>46027</v>
      </c>
      <c r="K300" s="95" t="s">
        <v>513</v>
      </c>
      <c r="L300" s="73" t="s">
        <v>514</v>
      </c>
      <c r="M300" s="73" t="s">
        <v>1343</v>
      </c>
      <c r="N300" s="73" t="s">
        <v>515</v>
      </c>
      <c r="O300" s="71">
        <v>0</v>
      </c>
      <c r="P300" s="71">
        <v>6670</v>
      </c>
      <c r="Q300" s="79">
        <v>0</v>
      </c>
      <c r="R300" s="79">
        <v>0</v>
      </c>
      <c r="S300" s="71">
        <v>0</v>
      </c>
      <c r="T300" s="79">
        <v>6670</v>
      </c>
      <c r="U300" s="87" t="s">
        <v>24</v>
      </c>
      <c r="V300" s="84">
        <f t="shared" si="15"/>
        <v>378.99880675038355</v>
      </c>
      <c r="W300" s="78">
        <v>46027</v>
      </c>
      <c r="X300" s="87" t="s">
        <v>437</v>
      </c>
      <c r="Y300" s="85" t="s">
        <v>129</v>
      </c>
      <c r="Z300" s="85" t="s">
        <v>239</v>
      </c>
      <c r="AA300" s="85" t="s">
        <v>122</v>
      </c>
      <c r="AB300" s="76" t="s">
        <v>539</v>
      </c>
      <c r="AC300" s="76" t="s">
        <v>540</v>
      </c>
      <c r="AD300" s="76" t="s">
        <v>174</v>
      </c>
      <c r="AE300" s="76" t="s">
        <v>546</v>
      </c>
      <c r="AF300" s="76" t="s">
        <v>1351</v>
      </c>
      <c r="AG300" s="75"/>
      <c r="AH300" s="60"/>
      <c r="AI300" s="75" t="s">
        <v>586</v>
      </c>
      <c r="AJ300" s="6" t="s">
        <v>103</v>
      </c>
      <c r="AK300" s="81">
        <v>0</v>
      </c>
      <c r="AL300" s="205" t="s">
        <v>103</v>
      </c>
      <c r="AM300" s="169"/>
      <c r="AN300" s="6"/>
      <c r="AO300" s="120"/>
    </row>
    <row r="301" spans="1:41" ht="58">
      <c r="A301" s="75" t="s">
        <v>586</v>
      </c>
      <c r="B301" s="6" t="s">
        <v>93</v>
      </c>
      <c r="C301" s="76">
        <v>300</v>
      </c>
      <c r="D301" s="76" t="s">
        <v>98</v>
      </c>
      <c r="E301" s="6" t="s">
        <v>2136</v>
      </c>
      <c r="F301" s="6" t="str">
        <f t="shared" si="14"/>
        <v>BrokerRM-M-196-SI25-M19-L-B</v>
      </c>
      <c r="G301" s="97" t="s">
        <v>870</v>
      </c>
      <c r="H301" s="95" t="s">
        <v>871</v>
      </c>
      <c r="I301" s="6" t="s">
        <v>584</v>
      </c>
      <c r="J301" s="92">
        <v>46027</v>
      </c>
      <c r="K301" s="95" t="s">
        <v>1352</v>
      </c>
      <c r="L301" s="73" t="s">
        <v>562</v>
      </c>
      <c r="M301" s="73" t="s">
        <v>1343</v>
      </c>
      <c r="N301" s="73" t="s">
        <v>562</v>
      </c>
      <c r="O301" s="71">
        <v>0</v>
      </c>
      <c r="P301" s="71">
        <v>13288.74</v>
      </c>
      <c r="Q301" s="79">
        <v>2531.77</v>
      </c>
      <c r="R301" s="79">
        <v>405.08</v>
      </c>
      <c r="S301" s="71">
        <v>0</v>
      </c>
      <c r="T301" s="79">
        <v>16225.59</v>
      </c>
      <c r="U301" s="87" t="s">
        <v>24</v>
      </c>
      <c r="V301" s="84">
        <f t="shared" si="15"/>
        <v>921.96090686970854</v>
      </c>
      <c r="W301" s="78">
        <v>46027</v>
      </c>
      <c r="X301" s="87" t="s">
        <v>437</v>
      </c>
      <c r="Y301" s="85" t="s">
        <v>129</v>
      </c>
      <c r="Z301" s="85" t="s">
        <v>239</v>
      </c>
      <c r="AA301" s="85" t="s">
        <v>122</v>
      </c>
      <c r="AB301" s="76" t="s">
        <v>539</v>
      </c>
      <c r="AC301" s="76" t="s">
        <v>540</v>
      </c>
      <c r="AD301" s="76" t="s">
        <v>174</v>
      </c>
      <c r="AE301" s="76" t="s">
        <v>546</v>
      </c>
      <c r="AF301" s="76" t="s">
        <v>96</v>
      </c>
      <c r="AG301" s="75"/>
      <c r="AH301" s="60"/>
      <c r="AI301" s="75" t="s">
        <v>586</v>
      </c>
      <c r="AJ301" s="6" t="s">
        <v>103</v>
      </c>
      <c r="AK301" s="81">
        <v>0</v>
      </c>
      <c r="AL301" s="205" t="s">
        <v>103</v>
      </c>
      <c r="AM301" s="169"/>
      <c r="AN301" s="6"/>
      <c r="AO301" s="120"/>
    </row>
    <row r="302" spans="1:41">
      <c r="A302" s="75" t="s">
        <v>586</v>
      </c>
      <c r="B302" s="6" t="s">
        <v>93</v>
      </c>
      <c r="C302" s="76">
        <v>301</v>
      </c>
      <c r="D302" s="76" t="s">
        <v>98</v>
      </c>
      <c r="E302" s="6" t="s">
        <v>2136</v>
      </c>
      <c r="F302" s="6" t="str">
        <f t="shared" si="14"/>
        <v>BrokerRM-M-200-SI25-M19-L-B</v>
      </c>
      <c r="G302" s="97" t="s">
        <v>872</v>
      </c>
      <c r="H302" s="95" t="s">
        <v>873</v>
      </c>
      <c r="I302" s="6" t="s">
        <v>584</v>
      </c>
      <c r="J302" s="92">
        <v>46027</v>
      </c>
      <c r="K302" s="96" t="s">
        <v>1353</v>
      </c>
      <c r="L302" s="73" t="s">
        <v>1354</v>
      </c>
      <c r="M302" s="73" t="s">
        <v>1343</v>
      </c>
      <c r="N302" s="6" t="s">
        <v>1354</v>
      </c>
      <c r="O302" s="71">
        <v>0</v>
      </c>
      <c r="P302" s="71">
        <v>9101.5400000000009</v>
      </c>
      <c r="Q302" s="79">
        <v>2503.9699999999998</v>
      </c>
      <c r="R302" s="79">
        <v>400.64</v>
      </c>
      <c r="S302" s="71">
        <v>0</v>
      </c>
      <c r="T302" s="79">
        <v>12006.15</v>
      </c>
      <c r="U302" s="87" t="s">
        <v>24</v>
      </c>
      <c r="V302" s="84">
        <f t="shared" si="15"/>
        <v>682.20637536223649</v>
      </c>
      <c r="W302" s="86">
        <v>46027</v>
      </c>
      <c r="X302" s="80" t="s">
        <v>437</v>
      </c>
      <c r="Y302" s="80" t="s">
        <v>129</v>
      </c>
      <c r="Z302" s="80" t="s">
        <v>239</v>
      </c>
      <c r="AA302" s="6" t="s">
        <v>122</v>
      </c>
      <c r="AB302" s="76" t="s">
        <v>539</v>
      </c>
      <c r="AC302" s="76" t="s">
        <v>540</v>
      </c>
      <c r="AD302" s="76" t="s">
        <v>174</v>
      </c>
      <c r="AE302" s="76" t="s">
        <v>546</v>
      </c>
      <c r="AF302" s="76" t="s">
        <v>96</v>
      </c>
      <c r="AG302" s="82"/>
      <c r="AH302" s="60"/>
      <c r="AI302" s="75" t="s">
        <v>586</v>
      </c>
      <c r="AJ302" s="6" t="s">
        <v>103</v>
      </c>
      <c r="AK302" s="81">
        <v>0</v>
      </c>
      <c r="AL302" s="205" t="s">
        <v>103</v>
      </c>
      <c r="AM302" s="169"/>
      <c r="AN302" s="6"/>
      <c r="AO302" s="120"/>
    </row>
    <row r="303" spans="1:41">
      <c r="A303" s="75" t="s">
        <v>586</v>
      </c>
      <c r="B303" s="6" t="s">
        <v>93</v>
      </c>
      <c r="C303" s="76">
        <v>302</v>
      </c>
      <c r="D303" s="76" t="s">
        <v>98</v>
      </c>
      <c r="E303" s="6" t="s">
        <v>2136</v>
      </c>
      <c r="F303" s="6" t="str">
        <f t="shared" si="14"/>
        <v>BrokerFG-A-0001SE26-M19.D2</v>
      </c>
      <c r="G303" s="97" t="s">
        <v>874</v>
      </c>
      <c r="H303" s="95" t="s">
        <v>875</v>
      </c>
      <c r="I303" s="6" t="s">
        <v>584</v>
      </c>
      <c r="J303" s="92">
        <v>46028</v>
      </c>
      <c r="K303" s="96" t="s">
        <v>1355</v>
      </c>
      <c r="L303" s="73" t="s">
        <v>1356</v>
      </c>
      <c r="M303" s="73" t="s">
        <v>1357</v>
      </c>
      <c r="N303" s="6" t="s">
        <v>1356</v>
      </c>
      <c r="O303" s="71">
        <v>0</v>
      </c>
      <c r="P303" s="71">
        <v>16988.64</v>
      </c>
      <c r="Q303" s="79">
        <v>2599.11</v>
      </c>
      <c r="R303" s="79">
        <v>415.85</v>
      </c>
      <c r="S303" s="71">
        <v>0</v>
      </c>
      <c r="T303" s="79">
        <v>20003.599999999999</v>
      </c>
      <c r="U303" s="87" t="s">
        <v>24</v>
      </c>
      <c r="V303" s="84">
        <f t="shared" si="15"/>
        <v>1136.6327632251832</v>
      </c>
      <c r="W303" s="86">
        <v>46028</v>
      </c>
      <c r="X303" s="85" t="s">
        <v>1358</v>
      </c>
      <c r="Y303" s="80" t="s">
        <v>129</v>
      </c>
      <c r="Z303" s="80" t="s">
        <v>239</v>
      </c>
      <c r="AA303" s="85" t="s">
        <v>122</v>
      </c>
      <c r="AB303" s="76" t="s">
        <v>539</v>
      </c>
      <c r="AC303" s="76" t="s">
        <v>541</v>
      </c>
      <c r="AD303" s="76" t="s">
        <v>543</v>
      </c>
      <c r="AE303" s="76" t="s">
        <v>549</v>
      </c>
      <c r="AF303" s="76" t="s">
        <v>96</v>
      </c>
      <c r="AG303" s="82"/>
      <c r="AH303" s="60"/>
      <c r="AI303" s="75" t="s">
        <v>586</v>
      </c>
      <c r="AJ303" s="6" t="s">
        <v>103</v>
      </c>
      <c r="AK303" s="81">
        <v>0</v>
      </c>
      <c r="AL303" s="205" t="s">
        <v>103</v>
      </c>
      <c r="AM303" s="169"/>
      <c r="AN303" s="6"/>
      <c r="AO303" s="120"/>
    </row>
    <row r="304" spans="1:41">
      <c r="A304" s="75" t="s">
        <v>586</v>
      </c>
      <c r="B304" s="6" t="s">
        <v>93</v>
      </c>
      <c r="C304" s="76">
        <v>303</v>
      </c>
      <c r="D304" s="76" t="s">
        <v>98</v>
      </c>
      <c r="E304" s="6" t="s">
        <v>2136</v>
      </c>
      <c r="F304" s="6" t="str">
        <f t="shared" si="14"/>
        <v>BrokerRM-M-498-SI25-M19-B</v>
      </c>
      <c r="G304" s="97" t="s">
        <v>320</v>
      </c>
      <c r="H304" s="95" t="s">
        <v>876</v>
      </c>
      <c r="I304" s="6" t="s">
        <v>584</v>
      </c>
      <c r="J304" s="92">
        <v>46028</v>
      </c>
      <c r="K304" s="96" t="s">
        <v>478</v>
      </c>
      <c r="L304" s="80" t="s">
        <v>479</v>
      </c>
      <c r="M304" s="73" t="s">
        <v>1343</v>
      </c>
      <c r="N304" s="6" t="s">
        <v>480</v>
      </c>
      <c r="O304" s="71">
        <v>0</v>
      </c>
      <c r="P304" s="71">
        <v>6670</v>
      </c>
      <c r="Q304" s="79">
        <v>0</v>
      </c>
      <c r="R304" s="79">
        <v>0</v>
      </c>
      <c r="S304" s="71">
        <v>0</v>
      </c>
      <c r="T304" s="79">
        <v>6670</v>
      </c>
      <c r="U304" s="87" t="s">
        <v>24</v>
      </c>
      <c r="V304" s="84">
        <f t="shared" si="15"/>
        <v>378.99880675038355</v>
      </c>
      <c r="W304" s="86">
        <v>46028</v>
      </c>
      <c r="X304" s="80" t="s">
        <v>437</v>
      </c>
      <c r="Y304" s="80" t="s">
        <v>129</v>
      </c>
      <c r="Z304" s="80" t="s">
        <v>239</v>
      </c>
      <c r="AA304" s="6" t="s">
        <v>122</v>
      </c>
      <c r="AB304" s="76" t="s">
        <v>539</v>
      </c>
      <c r="AC304" s="76" t="s">
        <v>540</v>
      </c>
      <c r="AD304" s="76" t="s">
        <v>174</v>
      </c>
      <c r="AE304" s="76" t="s">
        <v>546</v>
      </c>
      <c r="AF304" s="76" t="s">
        <v>1359</v>
      </c>
      <c r="AG304" s="75"/>
      <c r="AH304" s="60"/>
      <c r="AI304" s="75" t="s">
        <v>586</v>
      </c>
      <c r="AJ304" s="6" t="s">
        <v>103</v>
      </c>
      <c r="AK304" s="81">
        <v>0</v>
      </c>
      <c r="AL304" s="205" t="s">
        <v>103</v>
      </c>
      <c r="AM304" s="169"/>
      <c r="AN304" s="6"/>
      <c r="AO304" s="120"/>
    </row>
    <row r="305" spans="1:41">
      <c r="A305" s="75" t="s">
        <v>586</v>
      </c>
      <c r="B305" s="6" t="s">
        <v>93</v>
      </c>
      <c r="C305" s="76">
        <v>304</v>
      </c>
      <c r="D305" s="76" t="s">
        <v>98</v>
      </c>
      <c r="E305" s="6" t="s">
        <v>2136</v>
      </c>
      <c r="F305" s="6" t="str">
        <f t="shared" si="14"/>
        <v>BrokerRM-M-503-SI25-M19-B</v>
      </c>
      <c r="G305" s="97" t="s">
        <v>877</v>
      </c>
      <c r="H305" s="95" t="s">
        <v>878</v>
      </c>
      <c r="I305" s="6" t="s">
        <v>584</v>
      </c>
      <c r="J305" s="92">
        <v>46028</v>
      </c>
      <c r="K305" s="96" t="s">
        <v>1360</v>
      </c>
      <c r="L305" s="80" t="s">
        <v>1361</v>
      </c>
      <c r="M305" s="73" t="s">
        <v>1343</v>
      </c>
      <c r="N305" s="6" t="s">
        <v>1362</v>
      </c>
      <c r="O305" s="71">
        <v>0</v>
      </c>
      <c r="P305" s="71">
        <v>1852.5</v>
      </c>
      <c r="Q305" s="79">
        <v>4735.2</v>
      </c>
      <c r="R305" s="79">
        <v>757.63</v>
      </c>
      <c r="S305" s="71">
        <v>0</v>
      </c>
      <c r="T305" s="79">
        <v>7345.33</v>
      </c>
      <c r="U305" s="87" t="s">
        <v>24</v>
      </c>
      <c r="V305" s="84">
        <f t="shared" si="15"/>
        <v>417.37200977328257</v>
      </c>
      <c r="W305" s="86">
        <v>46028</v>
      </c>
      <c r="X305" s="85" t="s">
        <v>437</v>
      </c>
      <c r="Y305" s="80" t="s">
        <v>129</v>
      </c>
      <c r="Z305" s="80" t="s">
        <v>239</v>
      </c>
      <c r="AA305" s="85" t="s">
        <v>122</v>
      </c>
      <c r="AB305" s="76" t="s">
        <v>539</v>
      </c>
      <c r="AC305" s="76" t="s">
        <v>540</v>
      </c>
      <c r="AD305" s="76" t="s">
        <v>174</v>
      </c>
      <c r="AE305" s="76" t="s">
        <v>546</v>
      </c>
      <c r="AF305" s="76" t="s">
        <v>96</v>
      </c>
      <c r="AG305" s="75"/>
      <c r="AH305" s="60"/>
      <c r="AI305" s="75" t="s">
        <v>586</v>
      </c>
      <c r="AJ305" s="6" t="s">
        <v>103</v>
      </c>
      <c r="AK305" s="81">
        <v>0</v>
      </c>
      <c r="AL305" s="205" t="s">
        <v>103</v>
      </c>
      <c r="AM305" s="169"/>
      <c r="AN305" s="6"/>
      <c r="AO305" s="120"/>
    </row>
    <row r="306" spans="1:41">
      <c r="A306" s="75" t="s">
        <v>586</v>
      </c>
      <c r="B306" s="6" t="s">
        <v>93</v>
      </c>
      <c r="C306" s="76">
        <v>305</v>
      </c>
      <c r="D306" s="76" t="s">
        <v>98</v>
      </c>
      <c r="E306" s="6" t="s">
        <v>2136</v>
      </c>
      <c r="F306" s="6" t="str">
        <f t="shared" si="14"/>
        <v>BrokerRM-M-502-SI25-M19-B</v>
      </c>
      <c r="G306" s="96" t="s">
        <v>879</v>
      </c>
      <c r="H306" s="95" t="s">
        <v>880</v>
      </c>
      <c r="I306" s="6" t="s">
        <v>584</v>
      </c>
      <c r="J306" s="92">
        <v>46028</v>
      </c>
      <c r="K306" s="96" t="s">
        <v>1363</v>
      </c>
      <c r="L306" s="77" t="s">
        <v>1364</v>
      </c>
      <c r="M306" s="73" t="s">
        <v>1343</v>
      </c>
      <c r="N306" s="6" t="s">
        <v>1365</v>
      </c>
      <c r="O306" s="71">
        <v>0</v>
      </c>
      <c r="P306" s="71">
        <v>8522.5</v>
      </c>
      <c r="Q306" s="79">
        <v>4346.84</v>
      </c>
      <c r="R306" s="79">
        <v>695.49</v>
      </c>
      <c r="S306" s="71">
        <v>0</v>
      </c>
      <c r="T306" s="79">
        <v>13564.83</v>
      </c>
      <c r="U306" s="87" t="s">
        <v>24</v>
      </c>
      <c r="V306" s="84">
        <f t="shared" si="15"/>
        <v>770.77277118018071</v>
      </c>
      <c r="W306" s="86">
        <v>46028</v>
      </c>
      <c r="X306" s="85" t="s">
        <v>525</v>
      </c>
      <c r="Y306" s="6" t="s">
        <v>129</v>
      </c>
      <c r="Z306" s="80" t="s">
        <v>239</v>
      </c>
      <c r="AA306" s="85" t="s">
        <v>122</v>
      </c>
      <c r="AB306" s="76" t="s">
        <v>539</v>
      </c>
      <c r="AC306" s="76" t="s">
        <v>540</v>
      </c>
      <c r="AD306" s="76" t="s">
        <v>174</v>
      </c>
      <c r="AE306" s="76" t="s">
        <v>546</v>
      </c>
      <c r="AF306" s="76" t="s">
        <v>96</v>
      </c>
      <c r="AG306" s="75"/>
      <c r="AH306" s="60"/>
      <c r="AI306" s="75" t="s">
        <v>586</v>
      </c>
      <c r="AJ306" s="6" t="s">
        <v>103</v>
      </c>
      <c r="AK306" s="81">
        <v>0</v>
      </c>
      <c r="AL306" s="205" t="s">
        <v>103</v>
      </c>
      <c r="AM306" s="169"/>
      <c r="AN306" s="6"/>
      <c r="AO306" s="120"/>
    </row>
    <row r="307" spans="1:41">
      <c r="A307" s="75" t="s">
        <v>586</v>
      </c>
      <c r="B307" s="6" t="s">
        <v>93</v>
      </c>
      <c r="C307" s="76">
        <v>306</v>
      </c>
      <c r="D307" s="76" t="s">
        <v>98</v>
      </c>
      <c r="E307" s="6" t="s">
        <v>2136</v>
      </c>
      <c r="F307" s="6" t="str">
        <f t="shared" si="14"/>
        <v>BrokerRM-M-501-SI25-M19-B</v>
      </c>
      <c r="G307" s="97" t="s">
        <v>881</v>
      </c>
      <c r="H307" s="95" t="s">
        <v>882</v>
      </c>
      <c r="I307" s="6" t="s">
        <v>584</v>
      </c>
      <c r="J307" s="92">
        <v>46028</v>
      </c>
      <c r="K307" s="96" t="s">
        <v>1366</v>
      </c>
      <c r="L307" s="77" t="s">
        <v>1367</v>
      </c>
      <c r="M307" s="73" t="s">
        <v>1343</v>
      </c>
      <c r="N307" s="6" t="s">
        <v>1368</v>
      </c>
      <c r="O307" s="71">
        <v>0</v>
      </c>
      <c r="P307" s="71">
        <v>12411.27</v>
      </c>
      <c r="Q307" s="79">
        <v>3181.76</v>
      </c>
      <c r="R307" s="79">
        <v>509.08</v>
      </c>
      <c r="S307" s="71">
        <v>0</v>
      </c>
      <c r="T307" s="79">
        <v>16102.11</v>
      </c>
      <c r="U307" s="87" t="s">
        <v>24</v>
      </c>
      <c r="V307" s="84">
        <f t="shared" si="15"/>
        <v>914.94459912495029</v>
      </c>
      <c r="W307" s="86">
        <v>46028</v>
      </c>
      <c r="X307" s="85" t="s">
        <v>525</v>
      </c>
      <c r="Y307" s="6" t="s">
        <v>129</v>
      </c>
      <c r="Z307" s="80" t="s">
        <v>239</v>
      </c>
      <c r="AA307" s="85" t="s">
        <v>122</v>
      </c>
      <c r="AB307" s="76" t="s">
        <v>539</v>
      </c>
      <c r="AC307" s="76" t="s">
        <v>540</v>
      </c>
      <c r="AD307" s="76" t="s">
        <v>174</v>
      </c>
      <c r="AE307" s="76" t="s">
        <v>546</v>
      </c>
      <c r="AF307" s="76" t="s">
        <v>96</v>
      </c>
      <c r="AG307" s="75"/>
      <c r="AH307" s="60"/>
      <c r="AI307" s="75" t="s">
        <v>586</v>
      </c>
      <c r="AJ307" s="6" t="s">
        <v>103</v>
      </c>
      <c r="AK307" s="81">
        <v>0</v>
      </c>
      <c r="AL307" s="205" t="s">
        <v>103</v>
      </c>
      <c r="AM307" s="169"/>
      <c r="AN307" s="6"/>
      <c r="AO307" s="120"/>
    </row>
    <row r="308" spans="1:41">
      <c r="A308" s="75" t="s">
        <v>586</v>
      </c>
      <c r="B308" s="6" t="s">
        <v>93</v>
      </c>
      <c r="C308" s="76">
        <v>307</v>
      </c>
      <c r="D308" s="76" t="s">
        <v>98</v>
      </c>
      <c r="E308" s="6" t="s">
        <v>2136</v>
      </c>
      <c r="F308" s="6" t="str">
        <f t="shared" si="14"/>
        <v>BrokerRM-M-512-SI25-M19-B</v>
      </c>
      <c r="G308" s="97" t="s">
        <v>371</v>
      </c>
      <c r="H308" s="95" t="s">
        <v>883</v>
      </c>
      <c r="I308" s="6" t="s">
        <v>584</v>
      </c>
      <c r="J308" s="92">
        <v>46028</v>
      </c>
      <c r="K308" s="96" t="s">
        <v>570</v>
      </c>
      <c r="L308" s="77" t="s">
        <v>571</v>
      </c>
      <c r="M308" s="73" t="s">
        <v>1343</v>
      </c>
      <c r="N308" s="6" t="s">
        <v>572</v>
      </c>
      <c r="O308" s="71">
        <v>0</v>
      </c>
      <c r="P308" s="71">
        <v>6264</v>
      </c>
      <c r="Q308" s="79">
        <v>0</v>
      </c>
      <c r="R308" s="79">
        <v>0</v>
      </c>
      <c r="S308" s="71">
        <v>0</v>
      </c>
      <c r="T308" s="79">
        <v>6264</v>
      </c>
      <c r="U308" s="87" t="s">
        <v>24</v>
      </c>
      <c r="V308" s="84">
        <f t="shared" si="15"/>
        <v>355.92931416557758</v>
      </c>
      <c r="W308" s="86">
        <v>46028</v>
      </c>
      <c r="X308" s="85" t="s">
        <v>437</v>
      </c>
      <c r="Y308" s="6" t="s">
        <v>129</v>
      </c>
      <c r="Z308" s="80" t="s">
        <v>239</v>
      </c>
      <c r="AA308" s="85" t="s">
        <v>122</v>
      </c>
      <c r="AB308" s="76" t="s">
        <v>539</v>
      </c>
      <c r="AC308" s="76" t="s">
        <v>540</v>
      </c>
      <c r="AD308" s="76" t="s">
        <v>174</v>
      </c>
      <c r="AE308" s="76" t="s">
        <v>546</v>
      </c>
      <c r="AF308" s="76" t="s">
        <v>1369</v>
      </c>
      <c r="AG308" s="82"/>
      <c r="AH308" s="60"/>
      <c r="AI308" s="75" t="s">
        <v>586</v>
      </c>
      <c r="AJ308" s="6" t="s">
        <v>103</v>
      </c>
      <c r="AK308" s="81">
        <v>0</v>
      </c>
      <c r="AL308" s="205" t="s">
        <v>103</v>
      </c>
      <c r="AM308" s="169"/>
      <c r="AN308" s="6"/>
      <c r="AO308" s="120"/>
    </row>
    <row r="309" spans="1:41">
      <c r="A309" s="75" t="s">
        <v>586</v>
      </c>
      <c r="B309" s="6" t="s">
        <v>93</v>
      </c>
      <c r="C309" s="76">
        <v>308</v>
      </c>
      <c r="D309" s="76" t="s">
        <v>98</v>
      </c>
      <c r="E309" s="6" t="s">
        <v>2136</v>
      </c>
      <c r="F309" s="6" t="str">
        <f t="shared" si="14"/>
        <v>BrokerRM-M-503-SI25-M19-B</v>
      </c>
      <c r="G309" s="97" t="s">
        <v>877</v>
      </c>
      <c r="H309" s="95" t="s">
        <v>884</v>
      </c>
      <c r="I309" s="6" t="s">
        <v>584</v>
      </c>
      <c r="J309" s="92">
        <v>46028</v>
      </c>
      <c r="K309" s="97" t="s">
        <v>1360</v>
      </c>
      <c r="L309" s="77" t="s">
        <v>1361</v>
      </c>
      <c r="M309" s="73" t="s">
        <v>1343</v>
      </c>
      <c r="N309" s="6" t="s">
        <v>1362</v>
      </c>
      <c r="O309" s="71">
        <v>0</v>
      </c>
      <c r="P309" s="71">
        <v>17228.77</v>
      </c>
      <c r="Q309" s="79">
        <v>0</v>
      </c>
      <c r="R309" s="79">
        <v>0</v>
      </c>
      <c r="S309" s="71">
        <v>0</v>
      </c>
      <c r="T309" s="79">
        <v>17228.77</v>
      </c>
      <c r="U309" s="87" t="s">
        <v>24</v>
      </c>
      <c r="V309" s="84">
        <f t="shared" si="15"/>
        <v>978.96300926188985</v>
      </c>
      <c r="W309" s="86">
        <v>46028</v>
      </c>
      <c r="X309" s="80" t="s">
        <v>437</v>
      </c>
      <c r="Y309" s="80" t="s">
        <v>129</v>
      </c>
      <c r="Z309" s="80" t="s">
        <v>239</v>
      </c>
      <c r="AA309" s="80" t="s">
        <v>122</v>
      </c>
      <c r="AB309" s="76" t="s">
        <v>539</v>
      </c>
      <c r="AC309" s="76" t="s">
        <v>540</v>
      </c>
      <c r="AD309" s="76" t="s">
        <v>174</v>
      </c>
      <c r="AE309" s="76" t="s">
        <v>546</v>
      </c>
      <c r="AF309" s="76" t="s">
        <v>1370</v>
      </c>
      <c r="AG309" s="82"/>
      <c r="AH309" s="60"/>
      <c r="AI309" s="75" t="s">
        <v>586</v>
      </c>
      <c r="AJ309" s="6" t="s">
        <v>103</v>
      </c>
      <c r="AK309" s="81">
        <v>0</v>
      </c>
      <c r="AL309" s="205" t="s">
        <v>103</v>
      </c>
      <c r="AM309" s="169"/>
      <c r="AN309" s="6"/>
      <c r="AO309" s="120"/>
    </row>
    <row r="310" spans="1:41">
      <c r="A310" s="75" t="s">
        <v>586</v>
      </c>
      <c r="B310" s="6" t="s">
        <v>93</v>
      </c>
      <c r="C310" s="76">
        <v>309</v>
      </c>
      <c r="D310" s="76" t="s">
        <v>98</v>
      </c>
      <c r="E310" s="6" t="s">
        <v>2136</v>
      </c>
      <c r="F310" s="6" t="str">
        <f t="shared" si="14"/>
        <v>BrokerRM-M-502-SI25-M19-B</v>
      </c>
      <c r="G310" s="97" t="s">
        <v>879</v>
      </c>
      <c r="H310" s="95" t="s">
        <v>885</v>
      </c>
      <c r="I310" s="6" t="s">
        <v>584</v>
      </c>
      <c r="J310" s="92">
        <v>46028</v>
      </c>
      <c r="K310" s="92" t="s">
        <v>1363</v>
      </c>
      <c r="L310" s="88" t="s">
        <v>1364</v>
      </c>
      <c r="M310" s="73" t="s">
        <v>1343</v>
      </c>
      <c r="N310" s="6" t="s">
        <v>1365</v>
      </c>
      <c r="O310" s="71">
        <v>0</v>
      </c>
      <c r="P310" s="71">
        <v>10558.77</v>
      </c>
      <c r="Q310" s="79">
        <v>0</v>
      </c>
      <c r="R310" s="79">
        <v>0</v>
      </c>
      <c r="S310" s="71">
        <v>0</v>
      </c>
      <c r="T310" s="79">
        <v>10558.77</v>
      </c>
      <c r="U310" s="87" t="s">
        <v>24</v>
      </c>
      <c r="V310" s="84">
        <f t="shared" si="15"/>
        <v>599.9642025115063</v>
      </c>
      <c r="W310" s="70">
        <v>46028</v>
      </c>
      <c r="X310" s="6" t="s">
        <v>437</v>
      </c>
      <c r="Y310" s="80" t="s">
        <v>129</v>
      </c>
      <c r="Z310" s="80" t="s">
        <v>239</v>
      </c>
      <c r="AA310" s="80" t="s">
        <v>122</v>
      </c>
      <c r="AB310" s="76" t="s">
        <v>539</v>
      </c>
      <c r="AC310" s="76" t="s">
        <v>540</v>
      </c>
      <c r="AD310" s="76" t="s">
        <v>174</v>
      </c>
      <c r="AE310" s="76" t="s">
        <v>546</v>
      </c>
      <c r="AF310" s="76" t="s">
        <v>1371</v>
      </c>
      <c r="AG310" s="82"/>
      <c r="AH310" s="60"/>
      <c r="AI310" s="75" t="s">
        <v>586</v>
      </c>
      <c r="AJ310" s="6" t="s">
        <v>103</v>
      </c>
      <c r="AK310" s="81">
        <v>0</v>
      </c>
      <c r="AL310" s="205" t="s">
        <v>103</v>
      </c>
      <c r="AM310" s="169"/>
      <c r="AN310" s="6"/>
      <c r="AO310" s="120"/>
    </row>
    <row r="311" spans="1:41">
      <c r="A311" s="75" t="s">
        <v>586</v>
      </c>
      <c r="B311" s="6" t="s">
        <v>93</v>
      </c>
      <c r="C311" s="76">
        <v>310</v>
      </c>
      <c r="D311" s="76" t="s">
        <v>98</v>
      </c>
      <c r="E311" s="6" t="s">
        <v>2136</v>
      </c>
      <c r="F311" s="6" t="str">
        <f t="shared" si="14"/>
        <v>BrokerRM-M-523-SI25-M19-B</v>
      </c>
      <c r="G311" s="97" t="s">
        <v>404</v>
      </c>
      <c r="H311" s="95" t="s">
        <v>886</v>
      </c>
      <c r="I311" s="6" t="s">
        <v>584</v>
      </c>
      <c r="J311" s="92">
        <v>46028</v>
      </c>
      <c r="K311" s="92" t="s">
        <v>1372</v>
      </c>
      <c r="L311" s="88" t="s">
        <v>568</v>
      </c>
      <c r="M311" s="73" t="s">
        <v>1343</v>
      </c>
      <c r="N311" s="6" t="s">
        <v>569</v>
      </c>
      <c r="O311" s="71">
        <v>0</v>
      </c>
      <c r="P311" s="71">
        <v>19081.27</v>
      </c>
      <c r="Q311" s="79">
        <v>5594.66</v>
      </c>
      <c r="R311" s="79">
        <v>895.14</v>
      </c>
      <c r="S311" s="71">
        <v>0</v>
      </c>
      <c r="T311" s="79">
        <v>25571.07</v>
      </c>
      <c r="U311" s="87" t="s">
        <v>24</v>
      </c>
      <c r="V311" s="84">
        <f t="shared" si="15"/>
        <v>1452.9842604693449</v>
      </c>
      <c r="W311" s="70">
        <v>46028</v>
      </c>
      <c r="X311" s="6" t="s">
        <v>437</v>
      </c>
      <c r="Y311" s="80" t="s">
        <v>129</v>
      </c>
      <c r="Z311" s="80" t="s">
        <v>239</v>
      </c>
      <c r="AA311" s="80" t="s">
        <v>122</v>
      </c>
      <c r="AB311" s="76" t="s">
        <v>539</v>
      </c>
      <c r="AC311" s="76" t="s">
        <v>540</v>
      </c>
      <c r="AD311" s="76" t="s">
        <v>174</v>
      </c>
      <c r="AE311" s="76" t="s">
        <v>546</v>
      </c>
      <c r="AF311" s="76" t="s">
        <v>96</v>
      </c>
      <c r="AG311" s="75"/>
      <c r="AH311" s="60"/>
      <c r="AI311" s="75" t="s">
        <v>586</v>
      </c>
      <c r="AJ311" s="6" t="s">
        <v>103</v>
      </c>
      <c r="AK311" s="81">
        <v>0</v>
      </c>
      <c r="AL311" s="205" t="s">
        <v>103</v>
      </c>
      <c r="AM311" s="169"/>
      <c r="AN311" s="6"/>
      <c r="AO311" s="120"/>
    </row>
    <row r="312" spans="1:41">
      <c r="A312" s="75" t="s">
        <v>586</v>
      </c>
      <c r="B312" s="6" t="s">
        <v>93</v>
      </c>
      <c r="C312" s="76">
        <v>311</v>
      </c>
      <c r="D312" s="76" t="s">
        <v>98</v>
      </c>
      <c r="E312" s="6" t="s">
        <v>2136</v>
      </c>
      <c r="F312" s="6" t="str">
        <f t="shared" si="14"/>
        <v>BrokerRM-M-501-SI25-M19-B</v>
      </c>
      <c r="G312" s="96" t="s">
        <v>881</v>
      </c>
      <c r="H312" s="95" t="s">
        <v>887</v>
      </c>
      <c r="I312" s="6" t="s">
        <v>584</v>
      </c>
      <c r="J312" s="92">
        <v>46028</v>
      </c>
      <c r="K312" s="92" t="s">
        <v>1366</v>
      </c>
      <c r="L312" s="77" t="s">
        <v>1367</v>
      </c>
      <c r="M312" s="73" t="s">
        <v>1343</v>
      </c>
      <c r="N312" s="6" t="s">
        <v>1368</v>
      </c>
      <c r="O312" s="71">
        <v>0</v>
      </c>
      <c r="P312" s="71">
        <v>6670</v>
      </c>
      <c r="Q312" s="79">
        <v>0</v>
      </c>
      <c r="R312" s="79">
        <v>0</v>
      </c>
      <c r="S312" s="71">
        <v>0</v>
      </c>
      <c r="T312" s="79">
        <v>6670</v>
      </c>
      <c r="U312" s="87" t="s">
        <v>24</v>
      </c>
      <c r="V312" s="84">
        <f t="shared" si="15"/>
        <v>378.99880675038355</v>
      </c>
      <c r="W312" s="78">
        <v>46028</v>
      </c>
      <c r="X312" s="80" t="s">
        <v>437</v>
      </c>
      <c r="Y312" s="80" t="s">
        <v>129</v>
      </c>
      <c r="Z312" s="80" t="s">
        <v>239</v>
      </c>
      <c r="AA312" s="80" t="s">
        <v>122</v>
      </c>
      <c r="AB312" s="76" t="s">
        <v>539</v>
      </c>
      <c r="AC312" s="76" t="s">
        <v>540</v>
      </c>
      <c r="AD312" s="76" t="s">
        <v>174</v>
      </c>
      <c r="AE312" s="76" t="s">
        <v>546</v>
      </c>
      <c r="AF312" s="76" t="s">
        <v>1373</v>
      </c>
      <c r="AG312" s="82"/>
      <c r="AH312" s="60"/>
      <c r="AI312" s="75" t="s">
        <v>586</v>
      </c>
      <c r="AJ312" s="6" t="s">
        <v>103</v>
      </c>
      <c r="AK312" s="81">
        <v>0</v>
      </c>
      <c r="AL312" s="205" t="s">
        <v>103</v>
      </c>
      <c r="AM312" s="169"/>
      <c r="AN312" s="6"/>
      <c r="AO312" s="120"/>
    </row>
    <row r="313" spans="1:41">
      <c r="A313" s="75" t="s">
        <v>586</v>
      </c>
      <c r="B313" s="6" t="s">
        <v>93</v>
      </c>
      <c r="C313" s="76">
        <v>312</v>
      </c>
      <c r="D313" s="76" t="s">
        <v>98</v>
      </c>
      <c r="E313" s="6" t="s">
        <v>2136</v>
      </c>
      <c r="F313" s="6" t="str">
        <f t="shared" si="14"/>
        <v>BrokerRM-M-514-SI25-M19-B</v>
      </c>
      <c r="G313" s="97" t="s">
        <v>888</v>
      </c>
      <c r="H313" s="95" t="s">
        <v>889</v>
      </c>
      <c r="I313" s="6" t="s">
        <v>584</v>
      </c>
      <c r="J313" s="92">
        <v>46030</v>
      </c>
      <c r="K313" s="98" t="s">
        <v>1374</v>
      </c>
      <c r="L313" s="77" t="s">
        <v>1375</v>
      </c>
      <c r="M313" s="73" t="s">
        <v>1343</v>
      </c>
      <c r="N313" s="6" t="s">
        <v>1376</v>
      </c>
      <c r="O313" s="71">
        <v>0</v>
      </c>
      <c r="P313" s="71">
        <v>40763.5</v>
      </c>
      <c r="Q313" s="79">
        <v>4738.6499999999996</v>
      </c>
      <c r="R313" s="79">
        <v>758.19</v>
      </c>
      <c r="S313" s="71">
        <v>0</v>
      </c>
      <c r="T313" s="79">
        <v>46260.34</v>
      </c>
      <c r="U313" s="87" t="s">
        <v>24</v>
      </c>
      <c r="V313" s="84">
        <f t="shared" si="15"/>
        <v>2628.5777601000054</v>
      </c>
      <c r="W313" s="78">
        <v>46030</v>
      </c>
      <c r="X313" s="80" t="s">
        <v>437</v>
      </c>
      <c r="Y313" s="80" t="s">
        <v>129</v>
      </c>
      <c r="Z313" s="80" t="s">
        <v>239</v>
      </c>
      <c r="AA313" s="80" t="s">
        <v>122</v>
      </c>
      <c r="AB313" s="76" t="s">
        <v>539</v>
      </c>
      <c r="AC313" s="76" t="s">
        <v>540</v>
      </c>
      <c r="AD313" s="76" t="s">
        <v>174</v>
      </c>
      <c r="AE313" s="76" t="s">
        <v>546</v>
      </c>
      <c r="AF313" s="76" t="s">
        <v>1377</v>
      </c>
      <c r="AG313" s="75"/>
      <c r="AH313" s="60">
        <v>32231.5</v>
      </c>
      <c r="AI313" s="75" t="s">
        <v>586</v>
      </c>
      <c r="AJ313" s="6" t="s">
        <v>103</v>
      </c>
      <c r="AK313" s="81">
        <v>0</v>
      </c>
      <c r="AL313" s="205" t="s">
        <v>103</v>
      </c>
      <c r="AM313" s="169"/>
      <c r="AN313" s="6"/>
      <c r="AO313" s="120"/>
    </row>
    <row r="314" spans="1:41">
      <c r="A314" s="75" t="s">
        <v>586</v>
      </c>
      <c r="B314" s="6" t="s">
        <v>93</v>
      </c>
      <c r="C314" s="76">
        <v>313</v>
      </c>
      <c r="D314" s="76" t="s">
        <v>98</v>
      </c>
      <c r="E314" s="6" t="s">
        <v>2136</v>
      </c>
      <c r="F314" s="6" t="str">
        <f t="shared" si="14"/>
        <v>BrokerRM-M-521-SI25-M19-B</v>
      </c>
      <c r="G314" s="97" t="s">
        <v>890</v>
      </c>
      <c r="H314" s="95" t="s">
        <v>891</v>
      </c>
      <c r="I314" s="6" t="s">
        <v>584</v>
      </c>
      <c r="J314" s="92">
        <v>46030</v>
      </c>
      <c r="K314" s="92" t="s">
        <v>1378</v>
      </c>
      <c r="L314" s="88" t="s">
        <v>1379</v>
      </c>
      <c r="M314" s="73" t="s">
        <v>1343</v>
      </c>
      <c r="N314" s="6" t="s">
        <v>1380</v>
      </c>
      <c r="O314" s="71">
        <v>0</v>
      </c>
      <c r="P314" s="71">
        <v>7914.62</v>
      </c>
      <c r="Q314" s="79">
        <v>4353.46</v>
      </c>
      <c r="R314" s="79">
        <v>696.55</v>
      </c>
      <c r="S314" s="71">
        <v>0</v>
      </c>
      <c r="T314" s="79">
        <v>12964.63</v>
      </c>
      <c r="U314" s="87" t="s">
        <v>24</v>
      </c>
      <c r="V314" s="84">
        <f t="shared" si="15"/>
        <v>736.66856071367681</v>
      </c>
      <c r="W314" s="78">
        <v>46030</v>
      </c>
      <c r="X314" s="80" t="s">
        <v>437</v>
      </c>
      <c r="Y314" s="80" t="s">
        <v>129</v>
      </c>
      <c r="Z314" s="80" t="s">
        <v>239</v>
      </c>
      <c r="AA314" s="80" t="s">
        <v>122</v>
      </c>
      <c r="AB314" s="76" t="s">
        <v>539</v>
      </c>
      <c r="AC314" s="76" t="s">
        <v>540</v>
      </c>
      <c r="AD314" s="76" t="s">
        <v>174</v>
      </c>
      <c r="AE314" s="76" t="s">
        <v>546</v>
      </c>
      <c r="AF314" s="76" t="s">
        <v>1381</v>
      </c>
      <c r="AG314" s="82"/>
      <c r="AH314" s="60">
        <v>6322</v>
      </c>
      <c r="AI314" s="75" t="s">
        <v>586</v>
      </c>
      <c r="AJ314" s="6" t="s">
        <v>103</v>
      </c>
      <c r="AK314" s="81">
        <v>0</v>
      </c>
      <c r="AL314" s="205" t="s">
        <v>103</v>
      </c>
      <c r="AM314" s="169"/>
      <c r="AN314" s="6"/>
      <c r="AO314" s="120"/>
    </row>
    <row r="315" spans="1:41">
      <c r="A315" s="75" t="s">
        <v>586</v>
      </c>
      <c r="B315" s="6" t="s">
        <v>93</v>
      </c>
      <c r="C315" s="76">
        <v>314</v>
      </c>
      <c r="D315" s="76" t="s">
        <v>98</v>
      </c>
      <c r="E315" s="6" t="s">
        <v>2136</v>
      </c>
      <c r="F315" s="6" t="str">
        <f t="shared" si="14"/>
        <v>BrokerRM-M-516-SI25-M19-B</v>
      </c>
      <c r="G315" s="97" t="s">
        <v>892</v>
      </c>
      <c r="H315" s="95" t="s">
        <v>893</v>
      </c>
      <c r="I315" s="6" t="s">
        <v>584</v>
      </c>
      <c r="J315" s="92">
        <v>46030</v>
      </c>
      <c r="K315" s="92" t="s">
        <v>1382</v>
      </c>
      <c r="L315" s="88" t="s">
        <v>1383</v>
      </c>
      <c r="M315" s="73" t="s">
        <v>1343</v>
      </c>
      <c r="N315" s="6" t="s">
        <v>1384</v>
      </c>
      <c r="O315" s="71">
        <v>0</v>
      </c>
      <c r="P315" s="71">
        <v>21273.71</v>
      </c>
      <c r="Q315" s="79">
        <v>3849.68</v>
      </c>
      <c r="R315" s="79">
        <v>615.95000000000005</v>
      </c>
      <c r="S315" s="71">
        <v>0</v>
      </c>
      <c r="T315" s="79">
        <v>25739.34</v>
      </c>
      <c r="U315" s="87" t="s">
        <v>24</v>
      </c>
      <c r="V315" s="84">
        <f t="shared" si="15"/>
        <v>1462.5455991817716</v>
      </c>
      <c r="W315" s="78">
        <v>46030</v>
      </c>
      <c r="X315" s="80" t="s">
        <v>437</v>
      </c>
      <c r="Y315" s="80" t="s">
        <v>129</v>
      </c>
      <c r="Z315" s="80" t="s">
        <v>239</v>
      </c>
      <c r="AA315" s="80" t="s">
        <v>122</v>
      </c>
      <c r="AB315" s="76" t="s">
        <v>539</v>
      </c>
      <c r="AC315" s="76" t="s">
        <v>540</v>
      </c>
      <c r="AD315" s="76" t="s">
        <v>174</v>
      </c>
      <c r="AE315" s="76" t="s">
        <v>546</v>
      </c>
      <c r="AF315" s="76" t="s">
        <v>96</v>
      </c>
      <c r="AG315" s="75"/>
      <c r="AH315" s="60"/>
      <c r="AI315" s="75" t="s">
        <v>586</v>
      </c>
      <c r="AJ315" s="6" t="s">
        <v>103</v>
      </c>
      <c r="AK315" s="81">
        <v>0</v>
      </c>
      <c r="AL315" s="205" t="s">
        <v>103</v>
      </c>
      <c r="AM315" s="169"/>
      <c r="AN315" s="6"/>
      <c r="AO315" s="120"/>
    </row>
    <row r="316" spans="1:41">
      <c r="A316" s="75" t="s">
        <v>586</v>
      </c>
      <c r="B316" s="6" t="s">
        <v>93</v>
      </c>
      <c r="C316" s="76">
        <v>315</v>
      </c>
      <c r="D316" s="76" t="s">
        <v>98</v>
      </c>
      <c r="E316" s="6" t="s">
        <v>2136</v>
      </c>
      <c r="F316" s="6" t="str">
        <f t="shared" si="14"/>
        <v>BrokerRM-M-526-SI25-M19-B</v>
      </c>
      <c r="G316" s="97" t="s">
        <v>894</v>
      </c>
      <c r="H316" s="95" t="s">
        <v>895</v>
      </c>
      <c r="I316" s="6" t="s">
        <v>584</v>
      </c>
      <c r="J316" s="92">
        <v>46030</v>
      </c>
      <c r="K316" s="92" t="s">
        <v>1385</v>
      </c>
      <c r="L316" s="88" t="s">
        <v>1386</v>
      </c>
      <c r="M316" s="73" t="s">
        <v>1343</v>
      </c>
      <c r="N316" s="6" t="s">
        <v>1387</v>
      </c>
      <c r="O316" s="71">
        <v>0</v>
      </c>
      <c r="P316" s="71">
        <v>19081.27</v>
      </c>
      <c r="Q316" s="79">
        <v>3946.47</v>
      </c>
      <c r="R316" s="79">
        <v>631.44000000000005</v>
      </c>
      <c r="S316" s="71">
        <v>0</v>
      </c>
      <c r="T316" s="79">
        <v>23659.18</v>
      </c>
      <c r="U316" s="87" t="s">
        <v>24</v>
      </c>
      <c r="V316" s="84">
        <f t="shared" si="15"/>
        <v>1344.3479743167225</v>
      </c>
      <c r="W316" s="70">
        <v>46030</v>
      </c>
      <c r="X316" s="6" t="s">
        <v>437</v>
      </c>
      <c r="Y316" s="80" t="s">
        <v>129</v>
      </c>
      <c r="Z316" s="80" t="s">
        <v>239</v>
      </c>
      <c r="AA316" s="80" t="s">
        <v>122</v>
      </c>
      <c r="AB316" s="76" t="s">
        <v>539</v>
      </c>
      <c r="AC316" s="76" t="s">
        <v>540</v>
      </c>
      <c r="AD316" s="76" t="s">
        <v>174</v>
      </c>
      <c r="AE316" s="76" t="s">
        <v>546</v>
      </c>
      <c r="AF316" s="76" t="s">
        <v>96</v>
      </c>
      <c r="AG316" s="82"/>
      <c r="AH316" s="60"/>
      <c r="AI316" s="75" t="s">
        <v>586</v>
      </c>
      <c r="AJ316" s="6" t="s">
        <v>103</v>
      </c>
      <c r="AK316" s="81">
        <v>0</v>
      </c>
      <c r="AL316" s="205" t="s">
        <v>103</v>
      </c>
      <c r="AM316" s="169"/>
      <c r="AN316" s="6"/>
      <c r="AO316" s="120"/>
    </row>
    <row r="317" spans="1:41">
      <c r="A317" s="75" t="s">
        <v>586</v>
      </c>
      <c r="B317" s="6" t="s">
        <v>93</v>
      </c>
      <c r="C317" s="76">
        <v>316</v>
      </c>
      <c r="D317" s="76" t="s">
        <v>98</v>
      </c>
      <c r="E317" s="6" t="s">
        <v>2136</v>
      </c>
      <c r="F317" s="6" t="str">
        <f t="shared" si="14"/>
        <v>BrokerRM-M-527-SI25-M19-B</v>
      </c>
      <c r="G317" s="97" t="s">
        <v>896</v>
      </c>
      <c r="H317" s="95" t="s">
        <v>897</v>
      </c>
      <c r="I317" s="6" t="s">
        <v>584</v>
      </c>
      <c r="J317" s="92">
        <v>46030</v>
      </c>
      <c r="K317" s="92" t="s">
        <v>1388</v>
      </c>
      <c r="L317" s="88" t="s">
        <v>1389</v>
      </c>
      <c r="M317" s="73" t="s">
        <v>1343</v>
      </c>
      <c r="N317" s="6" t="s">
        <v>1390</v>
      </c>
      <c r="O317" s="71">
        <v>0</v>
      </c>
      <c r="P317" s="71">
        <v>12411.27</v>
      </c>
      <c r="Q317" s="79">
        <v>3946.47</v>
      </c>
      <c r="R317" s="79">
        <v>631.44000000000005</v>
      </c>
      <c r="S317" s="71">
        <v>0</v>
      </c>
      <c r="T317" s="79">
        <v>16989.18</v>
      </c>
      <c r="U317" s="87" t="s">
        <v>24</v>
      </c>
      <c r="V317" s="84">
        <f t="shared" si="15"/>
        <v>965.34916756633902</v>
      </c>
      <c r="W317" s="70">
        <v>46030</v>
      </c>
      <c r="X317" s="6" t="s">
        <v>437</v>
      </c>
      <c r="Y317" s="80" t="s">
        <v>129</v>
      </c>
      <c r="Z317" s="80" t="s">
        <v>239</v>
      </c>
      <c r="AA317" s="80" t="s">
        <v>122</v>
      </c>
      <c r="AB317" s="76" t="s">
        <v>539</v>
      </c>
      <c r="AC317" s="76" t="s">
        <v>540</v>
      </c>
      <c r="AD317" s="76" t="s">
        <v>174</v>
      </c>
      <c r="AE317" s="76" t="s">
        <v>546</v>
      </c>
      <c r="AF317" s="76" t="s">
        <v>96</v>
      </c>
      <c r="AG317" s="82"/>
      <c r="AH317" s="60"/>
      <c r="AI317" s="75" t="s">
        <v>586</v>
      </c>
      <c r="AJ317" s="6" t="s">
        <v>103</v>
      </c>
      <c r="AK317" s="81">
        <v>0</v>
      </c>
      <c r="AL317" s="205" t="s">
        <v>103</v>
      </c>
      <c r="AM317" s="169"/>
      <c r="AN317" s="6"/>
      <c r="AO317" s="120"/>
    </row>
    <row r="318" spans="1:41">
      <c r="A318" s="75" t="s">
        <v>586</v>
      </c>
      <c r="B318" s="6" t="s">
        <v>93</v>
      </c>
      <c r="C318" s="76">
        <v>317</v>
      </c>
      <c r="D318" s="76" t="s">
        <v>98</v>
      </c>
      <c r="E318" s="6" t="s">
        <v>2136</v>
      </c>
      <c r="F318" s="6" t="str">
        <f t="shared" si="14"/>
        <v>BrokerRM-M-525-SI25-M19-B</v>
      </c>
      <c r="G318" s="97" t="s">
        <v>898</v>
      </c>
      <c r="H318" s="95" t="s">
        <v>899</v>
      </c>
      <c r="I318" s="6" t="s">
        <v>584</v>
      </c>
      <c r="J318" s="92">
        <v>46030</v>
      </c>
      <c r="K318" s="92" t="s">
        <v>1391</v>
      </c>
      <c r="L318" s="88" t="s">
        <v>1392</v>
      </c>
      <c r="M318" s="73" t="s">
        <v>1343</v>
      </c>
      <c r="N318" s="6" t="s">
        <v>1393</v>
      </c>
      <c r="O318" s="71">
        <v>0</v>
      </c>
      <c r="P318" s="71">
        <v>49626.42</v>
      </c>
      <c r="Q318" s="79">
        <v>5107.95</v>
      </c>
      <c r="R318" s="79">
        <v>817.27</v>
      </c>
      <c r="S318" s="71">
        <v>0</v>
      </c>
      <c r="T318" s="79">
        <v>55551.64</v>
      </c>
      <c r="U318" s="87" t="s">
        <v>24</v>
      </c>
      <c r="V318" s="84">
        <f t="shared" si="15"/>
        <v>3156.5225296891867</v>
      </c>
      <c r="W318" s="89">
        <v>46030</v>
      </c>
      <c r="X318" s="85" t="s">
        <v>437</v>
      </c>
      <c r="Y318" s="85" t="s">
        <v>129</v>
      </c>
      <c r="Z318" s="85" t="s">
        <v>239</v>
      </c>
      <c r="AA318" s="80" t="s">
        <v>122</v>
      </c>
      <c r="AB318" s="76" t="s">
        <v>539</v>
      </c>
      <c r="AC318" s="76" t="s">
        <v>540</v>
      </c>
      <c r="AD318" s="76" t="s">
        <v>174</v>
      </c>
      <c r="AE318" s="76" t="s">
        <v>546</v>
      </c>
      <c r="AF318" s="76" t="s">
        <v>96</v>
      </c>
      <c r="AG318" s="82"/>
      <c r="AH318" s="60"/>
      <c r="AI318" s="75" t="s">
        <v>586</v>
      </c>
      <c r="AJ318" s="6" t="s">
        <v>103</v>
      </c>
      <c r="AK318" s="81">
        <v>0</v>
      </c>
      <c r="AL318" s="205" t="s">
        <v>103</v>
      </c>
      <c r="AM318" s="169"/>
      <c r="AN318" s="6"/>
      <c r="AO318" s="120"/>
    </row>
    <row r="319" spans="1:41">
      <c r="A319" s="75" t="s">
        <v>586</v>
      </c>
      <c r="B319" s="6" t="s">
        <v>93</v>
      </c>
      <c r="C319" s="76">
        <v>318</v>
      </c>
      <c r="D319" s="76" t="s">
        <v>98</v>
      </c>
      <c r="E319" s="6" t="s">
        <v>2136</v>
      </c>
      <c r="F319" s="6" t="str">
        <f t="shared" si="14"/>
        <v>BrokerRM-M-543-SI25-M19-B</v>
      </c>
      <c r="G319" s="97" t="s">
        <v>900</v>
      </c>
      <c r="H319" s="95" t="s">
        <v>901</v>
      </c>
      <c r="I319" s="6" t="s">
        <v>584</v>
      </c>
      <c r="J319" s="92">
        <v>46030</v>
      </c>
      <c r="K319" s="92" t="s">
        <v>1394</v>
      </c>
      <c r="L319" s="88" t="s">
        <v>1395</v>
      </c>
      <c r="M319" s="73" t="s">
        <v>1343</v>
      </c>
      <c r="N319" s="80" t="s">
        <v>1396</v>
      </c>
      <c r="O319" s="71">
        <v>0</v>
      </c>
      <c r="P319" s="71">
        <v>11519.07</v>
      </c>
      <c r="Q319" s="79">
        <v>7060.34</v>
      </c>
      <c r="R319" s="79">
        <v>1129.6500000000001</v>
      </c>
      <c r="S319" s="71">
        <v>0</v>
      </c>
      <c r="T319" s="79">
        <v>19709.060000000001</v>
      </c>
      <c r="U319" s="87" t="s">
        <v>24</v>
      </c>
      <c r="V319" s="84">
        <f t="shared" si="15"/>
        <v>1119.8965850332406</v>
      </c>
      <c r="W319" s="89">
        <v>46030</v>
      </c>
      <c r="X319" s="85" t="s">
        <v>437</v>
      </c>
      <c r="Y319" s="85" t="s">
        <v>129</v>
      </c>
      <c r="Z319" s="85" t="s">
        <v>239</v>
      </c>
      <c r="AA319" s="80" t="s">
        <v>122</v>
      </c>
      <c r="AB319" s="76" t="s">
        <v>539</v>
      </c>
      <c r="AC319" s="76" t="s">
        <v>540</v>
      </c>
      <c r="AD319" s="76" t="s">
        <v>174</v>
      </c>
      <c r="AE319" s="76" t="s">
        <v>546</v>
      </c>
      <c r="AF319" s="76" t="s">
        <v>96</v>
      </c>
      <c r="AG319" s="82"/>
      <c r="AH319" s="60"/>
      <c r="AI319" s="75" t="s">
        <v>586</v>
      </c>
      <c r="AJ319" s="6" t="s">
        <v>103</v>
      </c>
      <c r="AK319" s="81">
        <v>0</v>
      </c>
      <c r="AL319" s="205" t="s">
        <v>103</v>
      </c>
      <c r="AM319" s="169"/>
      <c r="AN319" s="6"/>
      <c r="AO319" s="120"/>
    </row>
    <row r="320" spans="1:41">
      <c r="A320" s="75" t="s">
        <v>586</v>
      </c>
      <c r="B320" s="6" t="s">
        <v>93</v>
      </c>
      <c r="C320" s="76">
        <v>319</v>
      </c>
      <c r="D320" s="76" t="s">
        <v>98</v>
      </c>
      <c r="E320" s="6" t="s">
        <v>2136</v>
      </c>
      <c r="F320" s="6" t="str">
        <f t="shared" si="14"/>
        <v>BrokerRM-M-538-SI25-M19-B</v>
      </c>
      <c r="G320" s="97" t="s">
        <v>902</v>
      </c>
      <c r="H320" s="95" t="s">
        <v>903</v>
      </c>
      <c r="I320" s="6" t="s">
        <v>584</v>
      </c>
      <c r="J320" s="92">
        <v>46030</v>
      </c>
      <c r="K320" s="92" t="s">
        <v>1397</v>
      </c>
      <c r="L320" s="91" t="s">
        <v>1398</v>
      </c>
      <c r="M320" s="73" t="s">
        <v>1343</v>
      </c>
      <c r="N320" s="80" t="s">
        <v>1399</v>
      </c>
      <c r="O320" s="71">
        <v>0</v>
      </c>
      <c r="P320" s="71">
        <v>19332.02</v>
      </c>
      <c r="Q320" s="79">
        <v>5301.53</v>
      </c>
      <c r="R320" s="79">
        <v>848.25</v>
      </c>
      <c r="S320" s="71">
        <v>0</v>
      </c>
      <c r="T320" s="79">
        <v>25481.8</v>
      </c>
      <c r="U320" s="87" t="s">
        <v>24</v>
      </c>
      <c r="V320" s="84">
        <f t="shared" si="15"/>
        <v>1447.9118131712028</v>
      </c>
      <c r="W320" s="70">
        <v>46030</v>
      </c>
      <c r="X320" s="6" t="s">
        <v>437</v>
      </c>
      <c r="Y320" s="80" t="s">
        <v>129</v>
      </c>
      <c r="Z320" s="80" t="s">
        <v>239</v>
      </c>
      <c r="AA320" s="80" t="s">
        <v>122</v>
      </c>
      <c r="AB320" s="76" t="s">
        <v>539</v>
      </c>
      <c r="AC320" s="76" t="s">
        <v>540</v>
      </c>
      <c r="AD320" s="76" t="s">
        <v>174</v>
      </c>
      <c r="AE320" s="76" t="s">
        <v>546</v>
      </c>
      <c r="AF320" s="76" t="s">
        <v>96</v>
      </c>
      <c r="AG320" s="82"/>
      <c r="AH320" s="60"/>
      <c r="AI320" s="75" t="s">
        <v>586</v>
      </c>
      <c r="AJ320" s="6" t="s">
        <v>103</v>
      </c>
      <c r="AK320" s="81">
        <v>0</v>
      </c>
      <c r="AL320" s="205" t="s">
        <v>103</v>
      </c>
      <c r="AM320" s="169"/>
      <c r="AN320" s="6"/>
      <c r="AO320" s="120"/>
    </row>
    <row r="321" spans="1:41">
      <c r="A321" s="75" t="s">
        <v>586</v>
      </c>
      <c r="B321" s="6" t="s">
        <v>93</v>
      </c>
      <c r="C321" s="76">
        <v>320</v>
      </c>
      <c r="D321" s="76" t="s">
        <v>98</v>
      </c>
      <c r="E321" s="6" t="s">
        <v>2136</v>
      </c>
      <c r="F321" s="6" t="str">
        <f t="shared" si="14"/>
        <v>BrokerRM-M-537-SI25-M19-B</v>
      </c>
      <c r="G321" s="97" t="s">
        <v>904</v>
      </c>
      <c r="H321" s="95" t="s">
        <v>905</v>
      </c>
      <c r="I321" s="6" t="s">
        <v>584</v>
      </c>
      <c r="J321" s="92">
        <v>46030</v>
      </c>
      <c r="K321" s="92" t="s">
        <v>1400</v>
      </c>
      <c r="L321" s="77" t="s">
        <v>1401</v>
      </c>
      <c r="M321" s="73" t="s">
        <v>1343</v>
      </c>
      <c r="N321" s="80" t="s">
        <v>1402</v>
      </c>
      <c r="O321" s="71">
        <v>0</v>
      </c>
      <c r="P321" s="71">
        <v>22406.02</v>
      </c>
      <c r="Q321" s="79">
        <v>4624</v>
      </c>
      <c r="R321" s="79">
        <v>739.84</v>
      </c>
      <c r="S321" s="71">
        <v>0</v>
      </c>
      <c r="T321" s="79">
        <v>27769.86</v>
      </c>
      <c r="U321" s="87" t="s">
        <v>24</v>
      </c>
      <c r="V321" s="84">
        <f t="shared" si="15"/>
        <v>1577.9226092391614</v>
      </c>
      <c r="W321" s="70">
        <v>46030</v>
      </c>
      <c r="X321" s="80" t="s">
        <v>437</v>
      </c>
      <c r="Y321" s="80" t="s">
        <v>129</v>
      </c>
      <c r="Z321" s="80" t="s">
        <v>239</v>
      </c>
      <c r="AA321" s="80" t="s">
        <v>122</v>
      </c>
      <c r="AB321" s="76" t="s">
        <v>539</v>
      </c>
      <c r="AC321" s="76" t="s">
        <v>540</v>
      </c>
      <c r="AD321" s="76" t="s">
        <v>174</v>
      </c>
      <c r="AE321" s="76" t="s">
        <v>546</v>
      </c>
      <c r="AF321" s="76" t="s">
        <v>1403</v>
      </c>
      <c r="AG321" s="82"/>
      <c r="AH321" s="60">
        <v>20820.599999999999</v>
      </c>
      <c r="AI321" s="75" t="s">
        <v>586</v>
      </c>
      <c r="AJ321" s="6" t="s">
        <v>103</v>
      </c>
      <c r="AK321" s="81">
        <v>0</v>
      </c>
      <c r="AL321" s="205" t="s">
        <v>103</v>
      </c>
      <c r="AM321" s="169"/>
      <c r="AN321" s="6"/>
      <c r="AO321" s="120"/>
    </row>
    <row r="322" spans="1:41" ht="58">
      <c r="A322" s="75" t="s">
        <v>586</v>
      </c>
      <c r="B322" s="6" t="s">
        <v>93</v>
      </c>
      <c r="C322" s="76">
        <v>321</v>
      </c>
      <c r="D322" s="76" t="s">
        <v>98</v>
      </c>
      <c r="E322" s="6" t="s">
        <v>2136</v>
      </c>
      <c r="F322" s="6" t="str">
        <f t="shared" si="14"/>
        <v>BrokerRM-M-535-SI25-M19-B</v>
      </c>
      <c r="G322" s="97" t="s">
        <v>906</v>
      </c>
      <c r="H322" s="95" t="s">
        <v>907</v>
      </c>
      <c r="I322" s="6" t="s">
        <v>584</v>
      </c>
      <c r="J322" s="92">
        <v>46030</v>
      </c>
      <c r="K322" s="95" t="s">
        <v>1404</v>
      </c>
      <c r="L322" s="72" t="s">
        <v>1405</v>
      </c>
      <c r="M322" s="73" t="s">
        <v>1343</v>
      </c>
      <c r="N322" s="80" t="s">
        <v>1406</v>
      </c>
      <c r="O322" s="71">
        <v>0</v>
      </c>
      <c r="P322" s="71">
        <v>19332.02</v>
      </c>
      <c r="Q322" s="79">
        <v>3656.1</v>
      </c>
      <c r="R322" s="79">
        <v>584.98</v>
      </c>
      <c r="S322" s="71">
        <v>0</v>
      </c>
      <c r="T322" s="79">
        <v>23573.1</v>
      </c>
      <c r="U322" s="87" t="s">
        <v>24</v>
      </c>
      <c r="V322" s="84">
        <f t="shared" si="15"/>
        <v>1339.456787317461</v>
      </c>
      <c r="W322" s="89">
        <v>46030</v>
      </c>
      <c r="X322" s="87" t="s">
        <v>437</v>
      </c>
      <c r="Y322" s="85" t="s">
        <v>129</v>
      </c>
      <c r="Z322" s="85" t="s">
        <v>239</v>
      </c>
      <c r="AA322" s="85" t="s">
        <v>122</v>
      </c>
      <c r="AB322" s="76" t="s">
        <v>539</v>
      </c>
      <c r="AC322" s="76" t="s">
        <v>540</v>
      </c>
      <c r="AD322" s="76" t="s">
        <v>174</v>
      </c>
      <c r="AE322" s="76" t="s">
        <v>546</v>
      </c>
      <c r="AF322" s="76" t="s">
        <v>96</v>
      </c>
      <c r="AG322" s="75"/>
      <c r="AH322" s="60"/>
      <c r="AI322" s="75" t="s">
        <v>586</v>
      </c>
      <c r="AJ322" s="6" t="s">
        <v>103</v>
      </c>
      <c r="AK322" s="81">
        <v>0</v>
      </c>
      <c r="AL322" s="205" t="s">
        <v>103</v>
      </c>
      <c r="AM322" s="169"/>
      <c r="AN322" s="6"/>
      <c r="AO322" s="120"/>
    </row>
    <row r="323" spans="1:41" ht="58">
      <c r="A323" s="75" t="s">
        <v>586</v>
      </c>
      <c r="B323" s="6" t="s">
        <v>93</v>
      </c>
      <c r="C323" s="76">
        <v>322</v>
      </c>
      <c r="D323" s="76" t="s">
        <v>98</v>
      </c>
      <c r="E323" s="6" t="s">
        <v>2136</v>
      </c>
      <c r="F323" s="6" t="str">
        <f t="shared" ref="F323:F386" si="16">E323&amp;G323</f>
        <v>BrokerRM-M-541-SI25-M19-B</v>
      </c>
      <c r="G323" s="97" t="s">
        <v>908</v>
      </c>
      <c r="H323" s="95" t="s">
        <v>909</v>
      </c>
      <c r="I323" s="6" t="s">
        <v>584</v>
      </c>
      <c r="J323" s="92">
        <v>46030</v>
      </c>
      <c r="K323" s="95" t="s">
        <v>1407</v>
      </c>
      <c r="L323" s="72" t="s">
        <v>1408</v>
      </c>
      <c r="M323" s="73" t="s">
        <v>1343</v>
      </c>
      <c r="N323" s="80" t="s">
        <v>1409</v>
      </c>
      <c r="O323" s="71">
        <v>0</v>
      </c>
      <c r="P323" s="71">
        <v>14017.17</v>
      </c>
      <c r="Q323" s="79">
        <v>4149.74</v>
      </c>
      <c r="R323" s="79">
        <v>663.95</v>
      </c>
      <c r="S323" s="71">
        <v>0</v>
      </c>
      <c r="T323" s="79">
        <v>18830.86</v>
      </c>
      <c r="U323" s="87" t="s">
        <v>24</v>
      </c>
      <c r="V323" s="84">
        <f t="shared" si="15"/>
        <v>1069.9960225012785</v>
      </c>
      <c r="W323" s="89">
        <v>46030</v>
      </c>
      <c r="X323" s="87" t="s">
        <v>437</v>
      </c>
      <c r="Y323" s="85" t="s">
        <v>129</v>
      </c>
      <c r="Z323" s="85" t="s">
        <v>239</v>
      </c>
      <c r="AA323" s="85" t="s">
        <v>122</v>
      </c>
      <c r="AB323" s="76" t="s">
        <v>539</v>
      </c>
      <c r="AC323" s="76" t="s">
        <v>540</v>
      </c>
      <c r="AD323" s="76" t="s">
        <v>174</v>
      </c>
      <c r="AE323" s="76" t="s">
        <v>546</v>
      </c>
      <c r="AF323" s="76" t="s">
        <v>96</v>
      </c>
      <c r="AG323" s="82"/>
      <c r="AH323" s="60"/>
      <c r="AI323" s="75" t="s">
        <v>586</v>
      </c>
      <c r="AJ323" s="6" t="s">
        <v>103</v>
      </c>
      <c r="AK323" s="81">
        <v>0</v>
      </c>
      <c r="AL323" s="205" t="s">
        <v>103</v>
      </c>
      <c r="AM323" s="169"/>
      <c r="AN323" s="6"/>
      <c r="AO323" s="120"/>
    </row>
    <row r="324" spans="1:41" ht="58">
      <c r="A324" s="75" t="s">
        <v>586</v>
      </c>
      <c r="B324" s="6" t="s">
        <v>93</v>
      </c>
      <c r="C324" s="76">
        <v>323</v>
      </c>
      <c r="D324" s="76" t="s">
        <v>98</v>
      </c>
      <c r="E324" s="6" t="s">
        <v>2136</v>
      </c>
      <c r="F324" s="6" t="str">
        <f t="shared" si="16"/>
        <v>BrokerRM-M-540-SI25-M19-B</v>
      </c>
      <c r="G324" s="97" t="s">
        <v>910</v>
      </c>
      <c r="H324" s="95" t="s">
        <v>911</v>
      </c>
      <c r="I324" s="6" t="s">
        <v>584</v>
      </c>
      <c r="J324" s="92">
        <v>46030</v>
      </c>
      <c r="K324" s="95" t="s">
        <v>1410</v>
      </c>
      <c r="L324" s="72" t="s">
        <v>1411</v>
      </c>
      <c r="M324" s="73" t="s">
        <v>1343</v>
      </c>
      <c r="N324" s="80" t="s">
        <v>1412</v>
      </c>
      <c r="O324" s="71">
        <v>0</v>
      </c>
      <c r="P324" s="71">
        <v>14017.17</v>
      </c>
      <c r="Q324" s="79">
        <v>3858.68</v>
      </c>
      <c r="R324" s="79">
        <v>617.38</v>
      </c>
      <c r="S324" s="71">
        <v>0</v>
      </c>
      <c r="T324" s="79">
        <v>18493.23</v>
      </c>
      <c r="U324" s="87" t="s">
        <v>24</v>
      </c>
      <c r="V324" s="84">
        <f t="shared" si="15"/>
        <v>1050.8114097391897</v>
      </c>
      <c r="W324" s="89">
        <v>46030</v>
      </c>
      <c r="X324" s="87" t="s">
        <v>437</v>
      </c>
      <c r="Y324" s="85" t="s">
        <v>129</v>
      </c>
      <c r="Z324" s="85" t="s">
        <v>239</v>
      </c>
      <c r="AA324" s="85" t="s">
        <v>122</v>
      </c>
      <c r="AB324" s="76" t="s">
        <v>539</v>
      </c>
      <c r="AC324" s="76" t="s">
        <v>540</v>
      </c>
      <c r="AD324" s="76" t="s">
        <v>174</v>
      </c>
      <c r="AE324" s="76" t="s">
        <v>546</v>
      </c>
      <c r="AF324" s="76" t="s">
        <v>96</v>
      </c>
      <c r="AG324" s="75"/>
      <c r="AH324" s="60"/>
      <c r="AI324" s="75" t="s">
        <v>586</v>
      </c>
      <c r="AJ324" s="6" t="s">
        <v>103</v>
      </c>
      <c r="AK324" s="81">
        <v>0</v>
      </c>
      <c r="AL324" s="205" t="s">
        <v>103</v>
      </c>
      <c r="AM324" s="169"/>
      <c r="AN324" s="6"/>
      <c r="AO324" s="120"/>
    </row>
    <row r="325" spans="1:41" ht="29">
      <c r="A325" s="75" t="s">
        <v>586</v>
      </c>
      <c r="B325" s="6" t="s">
        <v>93</v>
      </c>
      <c r="C325" s="76">
        <v>324</v>
      </c>
      <c r="D325" s="76" t="s">
        <v>98</v>
      </c>
      <c r="E325" s="6" t="s">
        <v>2136</v>
      </c>
      <c r="F325" s="6" t="str">
        <f t="shared" si="16"/>
        <v>BrokerFG-A-0001SE26-M19.D</v>
      </c>
      <c r="G325" s="97" t="s">
        <v>912</v>
      </c>
      <c r="H325" s="95" t="s">
        <v>913</v>
      </c>
      <c r="I325" s="6" t="s">
        <v>584</v>
      </c>
      <c r="J325" s="92">
        <v>46031</v>
      </c>
      <c r="K325" s="95" t="s">
        <v>1413</v>
      </c>
      <c r="L325" s="72" t="s">
        <v>1356</v>
      </c>
      <c r="M325" s="73" t="s">
        <v>1357</v>
      </c>
      <c r="N325" s="80" t="s">
        <v>1356</v>
      </c>
      <c r="O325" s="71">
        <v>0</v>
      </c>
      <c r="P325" s="71">
        <v>0</v>
      </c>
      <c r="Q325" s="79">
        <v>1279.5</v>
      </c>
      <c r="R325" s="79">
        <v>204.72</v>
      </c>
      <c r="S325" s="71">
        <v>0</v>
      </c>
      <c r="T325" s="79">
        <v>1484.22</v>
      </c>
      <c r="U325" s="87" t="s">
        <v>24</v>
      </c>
      <c r="V325" s="84">
        <f t="shared" si="15"/>
        <v>84.335473606454912</v>
      </c>
      <c r="W325" s="89">
        <v>46031</v>
      </c>
      <c r="X325" s="87" t="s">
        <v>1267</v>
      </c>
      <c r="Y325" s="85" t="s">
        <v>178</v>
      </c>
      <c r="Z325" s="85" t="s">
        <v>239</v>
      </c>
      <c r="AA325" s="85" t="s">
        <v>122</v>
      </c>
      <c r="AB325" s="76" t="s">
        <v>539</v>
      </c>
      <c r="AC325" s="76" t="s">
        <v>541</v>
      </c>
      <c r="AD325" s="76" t="s">
        <v>543</v>
      </c>
      <c r="AE325" s="76" t="s">
        <v>549</v>
      </c>
      <c r="AF325" s="76" t="s">
        <v>96</v>
      </c>
      <c r="AG325" s="75"/>
      <c r="AH325" s="60"/>
      <c r="AI325" s="75" t="s">
        <v>586</v>
      </c>
      <c r="AJ325" s="6" t="s">
        <v>103</v>
      </c>
      <c r="AK325" s="81">
        <v>0</v>
      </c>
      <c r="AL325" s="205" t="s">
        <v>103</v>
      </c>
      <c r="AM325" s="169"/>
      <c r="AN325" s="6"/>
      <c r="AO325" s="120"/>
    </row>
    <row r="326" spans="1:41" ht="58">
      <c r="A326" s="75" t="s">
        <v>586</v>
      </c>
      <c r="B326" s="6" t="s">
        <v>93</v>
      </c>
      <c r="C326" s="76">
        <v>325</v>
      </c>
      <c r="D326" s="76" t="s">
        <v>98</v>
      </c>
      <c r="E326" s="6" t="s">
        <v>2136</v>
      </c>
      <c r="F326" s="6" t="str">
        <f t="shared" si="16"/>
        <v>BrokerRM-M-516-SI25-M19-B</v>
      </c>
      <c r="G326" s="97" t="s">
        <v>892</v>
      </c>
      <c r="H326" s="95" t="s">
        <v>914</v>
      </c>
      <c r="I326" s="6" t="s">
        <v>584</v>
      </c>
      <c r="J326" s="92">
        <v>46031</v>
      </c>
      <c r="K326" s="95" t="s">
        <v>1414</v>
      </c>
      <c r="L326" s="72" t="s">
        <v>1383</v>
      </c>
      <c r="M326" s="73" t="s">
        <v>1343</v>
      </c>
      <c r="N326" s="80" t="s">
        <v>1384</v>
      </c>
      <c r="O326" s="71">
        <v>0</v>
      </c>
      <c r="P326" s="71">
        <v>3167.96</v>
      </c>
      <c r="Q326" s="79">
        <v>0</v>
      </c>
      <c r="R326" s="79">
        <v>0</v>
      </c>
      <c r="S326" s="71">
        <v>0</v>
      </c>
      <c r="T326" s="79">
        <v>3167.96</v>
      </c>
      <c r="U326" s="87" t="s">
        <v>24</v>
      </c>
      <c r="V326" s="84">
        <f t="shared" si="15"/>
        <v>180.00795499744305</v>
      </c>
      <c r="W326" s="89">
        <v>46031</v>
      </c>
      <c r="X326" s="87" t="s">
        <v>437</v>
      </c>
      <c r="Y326" s="85" t="s">
        <v>129</v>
      </c>
      <c r="Z326" s="85" t="s">
        <v>239</v>
      </c>
      <c r="AA326" s="85" t="s">
        <v>122</v>
      </c>
      <c r="AB326" s="76" t="s">
        <v>539</v>
      </c>
      <c r="AC326" s="76" t="s">
        <v>540</v>
      </c>
      <c r="AD326" s="76" t="s">
        <v>174</v>
      </c>
      <c r="AE326" s="76" t="s">
        <v>546</v>
      </c>
      <c r="AF326" s="76" t="s">
        <v>1415</v>
      </c>
      <c r="AG326" s="75"/>
      <c r="AH326" s="60"/>
      <c r="AI326" s="75" t="s">
        <v>586</v>
      </c>
      <c r="AJ326" s="6" t="s">
        <v>103</v>
      </c>
      <c r="AK326" s="81">
        <v>0</v>
      </c>
      <c r="AL326" s="205" t="s">
        <v>103</v>
      </c>
      <c r="AM326" s="169"/>
      <c r="AN326" s="6"/>
      <c r="AO326" s="120"/>
    </row>
    <row r="327" spans="1:41" ht="58">
      <c r="A327" s="75" t="s">
        <v>586</v>
      </c>
      <c r="B327" s="6" t="s">
        <v>93</v>
      </c>
      <c r="C327" s="76">
        <v>326</v>
      </c>
      <c r="D327" s="76" t="s">
        <v>98</v>
      </c>
      <c r="E327" s="6" t="s">
        <v>2136</v>
      </c>
      <c r="F327" s="6" t="str">
        <f t="shared" si="16"/>
        <v>BrokerRM-M-525-SI25-M19-B</v>
      </c>
      <c r="G327" s="97" t="s">
        <v>898</v>
      </c>
      <c r="H327" s="95" t="s">
        <v>915</v>
      </c>
      <c r="I327" s="6" t="s">
        <v>584</v>
      </c>
      <c r="J327" s="92">
        <v>46031</v>
      </c>
      <c r="K327" s="95" t="s">
        <v>1416</v>
      </c>
      <c r="L327" s="73" t="s">
        <v>1392</v>
      </c>
      <c r="M327" s="73" t="s">
        <v>1343</v>
      </c>
      <c r="N327" s="73" t="s">
        <v>1393</v>
      </c>
      <c r="O327" s="71">
        <v>0</v>
      </c>
      <c r="P327" s="71">
        <v>2648.28</v>
      </c>
      <c r="Q327" s="79">
        <v>0</v>
      </c>
      <c r="R327" s="79">
        <v>0</v>
      </c>
      <c r="S327" s="71">
        <v>0</v>
      </c>
      <c r="T327" s="79">
        <v>2648.28</v>
      </c>
      <c r="U327" s="87" t="s">
        <v>24</v>
      </c>
      <c r="V327" s="84">
        <f t="shared" si="15"/>
        <v>150.47900448889143</v>
      </c>
      <c r="W327" s="89">
        <v>46031</v>
      </c>
      <c r="X327" s="87" t="s">
        <v>437</v>
      </c>
      <c r="Y327" s="85" t="s">
        <v>129</v>
      </c>
      <c r="Z327" s="85" t="s">
        <v>239</v>
      </c>
      <c r="AA327" s="85" t="s">
        <v>122</v>
      </c>
      <c r="AB327" s="76" t="s">
        <v>539</v>
      </c>
      <c r="AC327" s="76" t="s">
        <v>540</v>
      </c>
      <c r="AD327" s="76" t="s">
        <v>174</v>
      </c>
      <c r="AE327" s="76" t="s">
        <v>546</v>
      </c>
      <c r="AF327" s="76" t="s">
        <v>1417</v>
      </c>
      <c r="AG327" s="75"/>
      <c r="AH327" s="60"/>
      <c r="AI327" s="75" t="s">
        <v>586</v>
      </c>
      <c r="AJ327" s="6" t="s">
        <v>103</v>
      </c>
      <c r="AK327" s="81">
        <v>0</v>
      </c>
      <c r="AL327" s="205" t="s">
        <v>103</v>
      </c>
      <c r="AM327" s="169"/>
      <c r="AN327" s="6"/>
      <c r="AO327" s="120"/>
    </row>
    <row r="328" spans="1:41" ht="58">
      <c r="A328" s="75" t="s">
        <v>586</v>
      </c>
      <c r="B328" s="6" t="s">
        <v>93</v>
      </c>
      <c r="C328" s="76">
        <v>327</v>
      </c>
      <c r="D328" s="76" t="s">
        <v>98</v>
      </c>
      <c r="E328" s="6" t="s">
        <v>2136</v>
      </c>
      <c r="F328" s="6" t="str">
        <f t="shared" si="16"/>
        <v>BrokerRM-M-207-SI25-M19-L-B</v>
      </c>
      <c r="G328" s="97" t="s">
        <v>916</v>
      </c>
      <c r="H328" s="95" t="s">
        <v>917</v>
      </c>
      <c r="I328" s="6" t="s">
        <v>584</v>
      </c>
      <c r="J328" s="92">
        <v>46031</v>
      </c>
      <c r="K328" s="95" t="s">
        <v>1418</v>
      </c>
      <c r="L328" s="73" t="s">
        <v>1419</v>
      </c>
      <c r="M328" s="73" t="s">
        <v>1343</v>
      </c>
      <c r="N328" s="73" t="s">
        <v>1419</v>
      </c>
      <c r="O328" s="71">
        <v>0</v>
      </c>
      <c r="P328" s="71">
        <v>7674.56</v>
      </c>
      <c r="Q328" s="79">
        <v>2507.7600000000002</v>
      </c>
      <c r="R328" s="79">
        <v>401.24</v>
      </c>
      <c r="S328" s="71">
        <v>0</v>
      </c>
      <c r="T328" s="79">
        <v>10583.56</v>
      </c>
      <c r="U328" s="87" t="s">
        <v>24</v>
      </c>
      <c r="V328" s="84">
        <f t="shared" si="15"/>
        <v>601.37280527302687</v>
      </c>
      <c r="W328" s="89">
        <v>46031</v>
      </c>
      <c r="X328" s="87" t="s">
        <v>437</v>
      </c>
      <c r="Y328" s="85" t="s">
        <v>129</v>
      </c>
      <c r="Z328" s="85" t="s">
        <v>239</v>
      </c>
      <c r="AA328" s="85" t="s">
        <v>122</v>
      </c>
      <c r="AB328" s="76" t="s">
        <v>539</v>
      </c>
      <c r="AC328" s="76" t="s">
        <v>540</v>
      </c>
      <c r="AD328" s="76" t="s">
        <v>174</v>
      </c>
      <c r="AE328" s="76" t="s">
        <v>546</v>
      </c>
      <c r="AF328" s="76" t="s">
        <v>96</v>
      </c>
      <c r="AG328" s="75"/>
      <c r="AH328" s="60"/>
      <c r="AI328" s="75" t="s">
        <v>586</v>
      </c>
      <c r="AJ328" s="6" t="s">
        <v>103</v>
      </c>
      <c r="AK328" s="81">
        <v>0</v>
      </c>
      <c r="AL328" s="205" t="s">
        <v>103</v>
      </c>
      <c r="AM328" s="169"/>
      <c r="AN328" s="6"/>
      <c r="AO328" s="120"/>
    </row>
    <row r="329" spans="1:41" ht="29">
      <c r="A329" s="75" t="s">
        <v>586</v>
      </c>
      <c r="B329" s="6" t="s">
        <v>93</v>
      </c>
      <c r="C329" s="76">
        <v>328</v>
      </c>
      <c r="D329" s="76" t="s">
        <v>98</v>
      </c>
      <c r="E329" s="6" t="s">
        <v>2136</v>
      </c>
      <c r="F329" s="6" t="str">
        <f t="shared" si="16"/>
        <v>BrokerRM-M-221-SI25-M19-L-B</v>
      </c>
      <c r="G329" s="97" t="s">
        <v>918</v>
      </c>
      <c r="H329" s="95" t="s">
        <v>919</v>
      </c>
      <c r="I329" s="6" t="s">
        <v>584</v>
      </c>
      <c r="J329" s="92">
        <v>46031</v>
      </c>
      <c r="K329" s="95" t="s">
        <v>1420</v>
      </c>
      <c r="L329" s="73" t="s">
        <v>1421</v>
      </c>
      <c r="M329" s="73" t="s">
        <v>1343</v>
      </c>
      <c r="N329" s="73" t="s">
        <v>1421</v>
      </c>
      <c r="O329" s="71">
        <v>0</v>
      </c>
      <c r="P329" s="71">
        <v>13556.83</v>
      </c>
      <c r="Q329" s="79">
        <v>2495.7800000000002</v>
      </c>
      <c r="R329" s="79">
        <v>399.32</v>
      </c>
      <c r="S329" s="71">
        <v>0</v>
      </c>
      <c r="T329" s="79">
        <v>16451.93</v>
      </c>
      <c r="U329" s="87" t="s">
        <v>24</v>
      </c>
      <c r="V329" s="84">
        <f t="shared" si="15"/>
        <v>934.82186487868626</v>
      </c>
      <c r="W329" s="78">
        <v>46031</v>
      </c>
      <c r="X329" s="87" t="s">
        <v>582</v>
      </c>
      <c r="Y329" s="85" t="s">
        <v>129</v>
      </c>
      <c r="Z329" s="85" t="s">
        <v>239</v>
      </c>
      <c r="AA329" s="85" t="s">
        <v>122</v>
      </c>
      <c r="AB329" s="76" t="s">
        <v>539</v>
      </c>
      <c r="AC329" s="76" t="s">
        <v>540</v>
      </c>
      <c r="AD329" s="76" t="s">
        <v>174</v>
      </c>
      <c r="AE329" s="76" t="s">
        <v>546</v>
      </c>
      <c r="AF329" s="76" t="s">
        <v>96</v>
      </c>
      <c r="AG329" s="75"/>
      <c r="AH329" s="60"/>
      <c r="AI329" s="75" t="s">
        <v>586</v>
      </c>
      <c r="AJ329" s="6" t="s">
        <v>103</v>
      </c>
      <c r="AK329" s="81">
        <v>0</v>
      </c>
      <c r="AL329" s="205" t="s">
        <v>103</v>
      </c>
      <c r="AM329" s="169"/>
      <c r="AN329" s="6"/>
      <c r="AO329" s="120"/>
    </row>
    <row r="330" spans="1:41" ht="58">
      <c r="A330" s="75" t="s">
        <v>586</v>
      </c>
      <c r="B330" s="6" t="s">
        <v>93</v>
      </c>
      <c r="C330" s="76">
        <v>329</v>
      </c>
      <c r="D330" s="76" t="s">
        <v>98</v>
      </c>
      <c r="E330" s="6" t="s">
        <v>2136</v>
      </c>
      <c r="F330" s="6" t="str">
        <f t="shared" si="16"/>
        <v>BrokerRM-M-526-SI25-M19-B</v>
      </c>
      <c r="G330" s="97" t="s">
        <v>894</v>
      </c>
      <c r="H330" s="95" t="s">
        <v>920</v>
      </c>
      <c r="I330" s="6" t="s">
        <v>584</v>
      </c>
      <c r="J330" s="92">
        <v>46031</v>
      </c>
      <c r="K330" s="95" t="s">
        <v>1422</v>
      </c>
      <c r="L330" s="73" t="s">
        <v>1389</v>
      </c>
      <c r="M330" s="73" t="s">
        <v>1343</v>
      </c>
      <c r="N330" s="73" t="s">
        <v>1390</v>
      </c>
      <c r="O330" s="71">
        <v>0</v>
      </c>
      <c r="P330" s="71">
        <v>6670</v>
      </c>
      <c r="Q330" s="79">
        <v>0</v>
      </c>
      <c r="R330" s="79">
        <v>0</v>
      </c>
      <c r="S330" s="71">
        <v>0</v>
      </c>
      <c r="T330" s="79">
        <v>6670</v>
      </c>
      <c r="U330" s="87" t="s">
        <v>24</v>
      </c>
      <c r="V330" s="84">
        <f t="shared" si="15"/>
        <v>378.99880675038355</v>
      </c>
      <c r="W330" s="78">
        <v>46031</v>
      </c>
      <c r="X330" s="87" t="s">
        <v>437</v>
      </c>
      <c r="Y330" s="85" t="s">
        <v>129</v>
      </c>
      <c r="Z330" s="85" t="s">
        <v>239</v>
      </c>
      <c r="AA330" s="85" t="s">
        <v>122</v>
      </c>
      <c r="AB330" s="76" t="s">
        <v>539</v>
      </c>
      <c r="AC330" s="76" t="s">
        <v>540</v>
      </c>
      <c r="AD330" s="76" t="s">
        <v>174</v>
      </c>
      <c r="AE330" s="76" t="s">
        <v>546</v>
      </c>
      <c r="AF330" s="76" t="s">
        <v>1423</v>
      </c>
      <c r="AG330" s="75"/>
      <c r="AH330" s="60"/>
      <c r="AI330" s="75" t="s">
        <v>586</v>
      </c>
      <c r="AJ330" s="6" t="s">
        <v>103</v>
      </c>
      <c r="AK330" s="81">
        <v>0</v>
      </c>
      <c r="AL330" s="205" t="s">
        <v>103</v>
      </c>
      <c r="AM330" s="169"/>
      <c r="AN330" s="6"/>
      <c r="AO330" s="120"/>
    </row>
    <row r="331" spans="1:41" ht="58">
      <c r="A331" s="75" t="s">
        <v>586</v>
      </c>
      <c r="B331" s="6" t="s">
        <v>93</v>
      </c>
      <c r="C331" s="76">
        <v>330</v>
      </c>
      <c r="D331" s="76" t="s">
        <v>98</v>
      </c>
      <c r="E331" s="6" t="s">
        <v>2136</v>
      </c>
      <c r="F331" s="6" t="str">
        <f t="shared" si="16"/>
        <v>BrokerRM-M-542-SI25-M19-B</v>
      </c>
      <c r="G331" s="97" t="s">
        <v>921</v>
      </c>
      <c r="H331" s="95" t="s">
        <v>922</v>
      </c>
      <c r="I331" s="6" t="s">
        <v>584</v>
      </c>
      <c r="J331" s="92">
        <v>46032</v>
      </c>
      <c r="K331" s="95" t="s">
        <v>1424</v>
      </c>
      <c r="L331" s="73" t="s">
        <v>1425</v>
      </c>
      <c r="M331" s="73" t="s">
        <v>1264</v>
      </c>
      <c r="N331" s="73" t="s">
        <v>1426</v>
      </c>
      <c r="O331" s="71">
        <v>0</v>
      </c>
      <c r="P331" s="71">
        <v>38879.17</v>
      </c>
      <c r="Q331" s="79">
        <v>4537.82</v>
      </c>
      <c r="R331" s="79">
        <v>726.05</v>
      </c>
      <c r="S331" s="71">
        <v>0</v>
      </c>
      <c r="T331" s="79">
        <v>44143.040000000001</v>
      </c>
      <c r="U331" s="87" t="s">
        <v>24</v>
      </c>
      <c r="V331" s="84">
        <f t="shared" si="15"/>
        <v>2508.2697880561395</v>
      </c>
      <c r="W331" s="78" t="s">
        <v>1427</v>
      </c>
      <c r="X331" s="87" t="s">
        <v>437</v>
      </c>
      <c r="Y331" s="85" t="s">
        <v>129</v>
      </c>
      <c r="Z331" s="85" t="s">
        <v>239</v>
      </c>
      <c r="AA331" s="85" t="s">
        <v>122</v>
      </c>
      <c r="AB331" s="76" t="s">
        <v>539</v>
      </c>
      <c r="AC331" s="76" t="s">
        <v>540</v>
      </c>
      <c r="AD331" s="76" t="s">
        <v>174</v>
      </c>
      <c r="AE331" s="76" t="s">
        <v>546</v>
      </c>
      <c r="AF331" s="76" t="s">
        <v>96</v>
      </c>
      <c r="AG331" s="75"/>
      <c r="AH331" s="93"/>
      <c r="AI331" s="75" t="s">
        <v>586</v>
      </c>
      <c r="AJ331" s="6" t="s">
        <v>103</v>
      </c>
      <c r="AK331" s="81">
        <v>0</v>
      </c>
      <c r="AL331" s="205" t="s">
        <v>103</v>
      </c>
      <c r="AM331" s="169"/>
      <c r="AN331" s="6"/>
      <c r="AO331" s="120"/>
    </row>
    <row r="332" spans="1:41">
      <c r="A332" s="75" t="s">
        <v>586</v>
      </c>
      <c r="B332" s="6" t="s">
        <v>93</v>
      </c>
      <c r="C332" s="76">
        <v>331</v>
      </c>
      <c r="D332" s="76" t="s">
        <v>98</v>
      </c>
      <c r="E332" s="6" t="s">
        <v>2136</v>
      </c>
      <c r="F332" s="6" t="str">
        <f t="shared" si="16"/>
        <v>BrokerFG-R-2077LE25.M19//FG-R-2084LE25.M19</v>
      </c>
      <c r="G332" s="112" t="s">
        <v>923</v>
      </c>
      <c r="H332" s="95" t="s">
        <v>924</v>
      </c>
      <c r="I332" s="6" t="s">
        <v>584</v>
      </c>
      <c r="J332" s="92">
        <v>46029</v>
      </c>
      <c r="K332" s="108">
        <v>5086630</v>
      </c>
      <c r="L332" s="73" t="s">
        <v>116</v>
      </c>
      <c r="M332" s="73" t="s">
        <v>1264</v>
      </c>
      <c r="N332" s="73" t="s">
        <v>116</v>
      </c>
      <c r="O332" s="71">
        <v>0</v>
      </c>
      <c r="P332" s="71">
        <v>0</v>
      </c>
      <c r="Q332" s="79">
        <v>17010.490000000002</v>
      </c>
      <c r="R332" s="79">
        <v>2721.67</v>
      </c>
      <c r="S332" s="71">
        <v>0</v>
      </c>
      <c r="T332" s="79">
        <v>19732.16</v>
      </c>
      <c r="U332" s="87" t="s">
        <v>24</v>
      </c>
      <c r="V332" s="84">
        <f t="shared" si="15"/>
        <v>1121.2091596113414</v>
      </c>
      <c r="W332" s="78" t="s">
        <v>119</v>
      </c>
      <c r="X332" s="87" t="s">
        <v>122</v>
      </c>
      <c r="Y332" s="85" t="s">
        <v>121</v>
      </c>
      <c r="Z332" s="85" t="s">
        <v>178</v>
      </c>
      <c r="AA332" s="85" t="s">
        <v>438</v>
      </c>
      <c r="AB332" s="76" t="s">
        <v>539</v>
      </c>
      <c r="AC332" s="76" t="s">
        <v>541</v>
      </c>
      <c r="AD332" s="76" t="s">
        <v>195</v>
      </c>
      <c r="AE332" s="76" t="s">
        <v>547</v>
      </c>
      <c r="AF332" s="76" t="s">
        <v>96</v>
      </c>
      <c r="AG332" s="75"/>
      <c r="AH332" s="93"/>
      <c r="AI332" s="75" t="s">
        <v>586</v>
      </c>
      <c r="AJ332" s="6" t="s">
        <v>103</v>
      </c>
      <c r="AK332" s="81">
        <v>0</v>
      </c>
      <c r="AL332" s="205" t="s">
        <v>103</v>
      </c>
      <c r="AM332" s="169"/>
      <c r="AN332" s="6"/>
      <c r="AO332" s="120"/>
    </row>
    <row r="333" spans="1:41">
      <c r="A333" s="75" t="s">
        <v>586</v>
      </c>
      <c r="B333" s="6" t="s">
        <v>93</v>
      </c>
      <c r="C333" s="76">
        <v>332</v>
      </c>
      <c r="D333" s="76" t="s">
        <v>98</v>
      </c>
      <c r="E333" s="6" t="s">
        <v>2136</v>
      </c>
      <c r="F333" s="6" t="str">
        <f t="shared" si="16"/>
        <v>BrokerFG-R-2087LE25.M19//FG-R-2086LE25.M19</v>
      </c>
      <c r="G333" s="112" t="s">
        <v>925</v>
      </c>
      <c r="H333" s="95" t="s">
        <v>926</v>
      </c>
      <c r="I333" s="6" t="s">
        <v>584</v>
      </c>
      <c r="J333" s="92">
        <v>46029</v>
      </c>
      <c r="K333" s="108">
        <v>5087389</v>
      </c>
      <c r="L333" s="73" t="s">
        <v>116</v>
      </c>
      <c r="M333" s="73" t="s">
        <v>1264</v>
      </c>
      <c r="N333" s="73" t="s">
        <v>116</v>
      </c>
      <c r="O333" s="71">
        <v>0</v>
      </c>
      <c r="P333" s="71">
        <v>0</v>
      </c>
      <c r="Q333" s="79">
        <v>2924.78</v>
      </c>
      <c r="R333" s="79">
        <v>467.96</v>
      </c>
      <c r="S333" s="71">
        <v>0</v>
      </c>
      <c r="T333" s="79">
        <v>3392.74</v>
      </c>
      <c r="U333" s="87" t="s">
        <v>24</v>
      </c>
      <c r="V333" s="84">
        <f t="shared" si="15"/>
        <v>192.78027160634124</v>
      </c>
      <c r="W333" s="78" t="s">
        <v>119</v>
      </c>
      <c r="X333" s="87" t="s">
        <v>122</v>
      </c>
      <c r="Y333" s="85" t="s">
        <v>121</v>
      </c>
      <c r="Z333" s="85" t="s">
        <v>178</v>
      </c>
      <c r="AA333" s="85" t="s">
        <v>438</v>
      </c>
      <c r="AB333" s="76" t="s">
        <v>539</v>
      </c>
      <c r="AC333" s="76" t="s">
        <v>541</v>
      </c>
      <c r="AD333" s="76" t="s">
        <v>195</v>
      </c>
      <c r="AE333" s="76" t="s">
        <v>547</v>
      </c>
      <c r="AF333" s="76" t="s">
        <v>96</v>
      </c>
      <c r="AG333" s="75"/>
      <c r="AH333" s="60"/>
      <c r="AI333" s="75" t="s">
        <v>586</v>
      </c>
      <c r="AJ333" s="6" t="s">
        <v>103</v>
      </c>
      <c r="AK333" s="81">
        <v>0</v>
      </c>
      <c r="AL333" s="205" t="s">
        <v>103</v>
      </c>
      <c r="AM333" s="169"/>
      <c r="AN333" s="6"/>
      <c r="AO333" s="120"/>
    </row>
    <row r="334" spans="1:41">
      <c r="A334" s="75" t="s">
        <v>586</v>
      </c>
      <c r="B334" s="6" t="s">
        <v>93</v>
      </c>
      <c r="C334" s="76">
        <v>333</v>
      </c>
      <c r="D334" s="76" t="s">
        <v>98</v>
      </c>
      <c r="E334" s="6" t="s">
        <v>2136</v>
      </c>
      <c r="F334" s="6" t="str">
        <f t="shared" si="16"/>
        <v>BrokerFG-R-2089LE25.M19</v>
      </c>
      <c r="G334" s="97" t="s">
        <v>927</v>
      </c>
      <c r="H334" s="95" t="s">
        <v>928</v>
      </c>
      <c r="I334" s="6" t="s">
        <v>584</v>
      </c>
      <c r="J334" s="92">
        <v>46029</v>
      </c>
      <c r="K334" s="108">
        <v>5087788</v>
      </c>
      <c r="L334" s="73" t="s">
        <v>116</v>
      </c>
      <c r="M334" s="73" t="s">
        <v>1264</v>
      </c>
      <c r="N334" s="73" t="s">
        <v>116</v>
      </c>
      <c r="O334" s="71">
        <v>0</v>
      </c>
      <c r="P334" s="71">
        <v>0</v>
      </c>
      <c r="Q334" s="79">
        <v>2150.42</v>
      </c>
      <c r="R334" s="79">
        <v>344.07</v>
      </c>
      <c r="S334" s="71">
        <v>0</v>
      </c>
      <c r="T334" s="79">
        <v>2494.4899999999998</v>
      </c>
      <c r="U334" s="87" t="s">
        <v>24</v>
      </c>
      <c r="V334" s="84">
        <f t="shared" si="15"/>
        <v>141.74043979771577</v>
      </c>
      <c r="W334" s="78" t="s">
        <v>119</v>
      </c>
      <c r="X334" s="87" t="s">
        <v>122</v>
      </c>
      <c r="Y334" s="85" t="s">
        <v>121</v>
      </c>
      <c r="Z334" s="85" t="s">
        <v>178</v>
      </c>
      <c r="AA334" s="85" t="s">
        <v>438</v>
      </c>
      <c r="AB334" s="76" t="s">
        <v>539</v>
      </c>
      <c r="AC334" s="76" t="s">
        <v>541</v>
      </c>
      <c r="AD334" s="76" t="s">
        <v>195</v>
      </c>
      <c r="AE334" s="76" t="s">
        <v>547</v>
      </c>
      <c r="AF334" s="76" t="s">
        <v>96</v>
      </c>
      <c r="AG334" s="75"/>
      <c r="AH334" s="60"/>
      <c r="AI334" s="75" t="s">
        <v>586</v>
      </c>
      <c r="AJ334" s="6" t="s">
        <v>103</v>
      </c>
      <c r="AK334" s="81">
        <v>0</v>
      </c>
      <c r="AL334" s="205" t="s">
        <v>103</v>
      </c>
      <c r="AM334" s="169"/>
      <c r="AN334" s="6"/>
      <c r="AO334" s="120"/>
    </row>
    <row r="335" spans="1:41">
      <c r="A335" s="75" t="s">
        <v>586</v>
      </c>
      <c r="B335" s="6" t="s">
        <v>93</v>
      </c>
      <c r="C335" s="76">
        <v>334</v>
      </c>
      <c r="D335" s="76" t="s">
        <v>98</v>
      </c>
      <c r="E335" s="6" t="s">
        <v>2136</v>
      </c>
      <c r="F335" s="6" t="str">
        <f t="shared" si="16"/>
        <v>BrokerFG-R-2090LE25.M19</v>
      </c>
      <c r="G335" s="97" t="s">
        <v>929</v>
      </c>
      <c r="H335" s="95" t="s">
        <v>930</v>
      </c>
      <c r="I335" s="6" t="s">
        <v>584</v>
      </c>
      <c r="J335" s="92">
        <v>46030</v>
      </c>
      <c r="K335" s="108">
        <v>6046946</v>
      </c>
      <c r="L335" s="73" t="s">
        <v>116</v>
      </c>
      <c r="M335" s="73" t="s">
        <v>1264</v>
      </c>
      <c r="N335" s="73" t="s">
        <v>116</v>
      </c>
      <c r="O335" s="71">
        <v>0</v>
      </c>
      <c r="P335" s="71">
        <v>0</v>
      </c>
      <c r="Q335" s="79">
        <v>3099.22</v>
      </c>
      <c r="R335" s="79">
        <v>495.88</v>
      </c>
      <c r="S335" s="71">
        <v>0</v>
      </c>
      <c r="T335" s="79">
        <v>3595.1</v>
      </c>
      <c r="U335" s="87" t="s">
        <v>24</v>
      </c>
      <c r="V335" s="84">
        <f t="shared" si="15"/>
        <v>204.2786521961475</v>
      </c>
      <c r="W335" s="78" t="s">
        <v>119</v>
      </c>
      <c r="X335" s="87" t="s">
        <v>122</v>
      </c>
      <c r="Y335" s="85" t="s">
        <v>121</v>
      </c>
      <c r="Z335" s="85" t="s">
        <v>178</v>
      </c>
      <c r="AA335" s="85" t="s">
        <v>438</v>
      </c>
      <c r="AB335" s="76" t="s">
        <v>539</v>
      </c>
      <c r="AC335" s="76" t="s">
        <v>541</v>
      </c>
      <c r="AD335" s="76" t="s">
        <v>195</v>
      </c>
      <c r="AE335" s="76" t="s">
        <v>547</v>
      </c>
      <c r="AF335" s="76" t="s">
        <v>96</v>
      </c>
      <c r="AG335" s="75"/>
      <c r="AH335" s="60"/>
      <c r="AI335" s="75" t="s">
        <v>586</v>
      </c>
      <c r="AJ335" s="6" t="s">
        <v>103</v>
      </c>
      <c r="AK335" s="81">
        <v>0</v>
      </c>
      <c r="AL335" s="205" t="s">
        <v>103</v>
      </c>
      <c r="AM335" s="169"/>
      <c r="AN335" s="6"/>
      <c r="AO335" s="120"/>
    </row>
    <row r="336" spans="1:41">
      <c r="A336" s="75" t="s">
        <v>586</v>
      </c>
      <c r="B336" s="6" t="s">
        <v>93</v>
      </c>
      <c r="C336" s="76">
        <v>335</v>
      </c>
      <c r="D336" s="76" t="s">
        <v>98</v>
      </c>
      <c r="E336" s="6" t="s">
        <v>2136</v>
      </c>
      <c r="F336" s="6" t="str">
        <f t="shared" si="16"/>
        <v>BrokerFG-R-2088LE25.M45</v>
      </c>
      <c r="G336" s="97" t="s">
        <v>931</v>
      </c>
      <c r="H336" s="95" t="s">
        <v>932</v>
      </c>
      <c r="I336" s="6" t="s">
        <v>584</v>
      </c>
      <c r="J336" s="92">
        <v>46031</v>
      </c>
      <c r="K336" s="96" t="s">
        <v>1428</v>
      </c>
      <c r="L336" s="73" t="s">
        <v>116</v>
      </c>
      <c r="M336" s="80" t="s">
        <v>1264</v>
      </c>
      <c r="N336" s="6" t="s">
        <v>1429</v>
      </c>
      <c r="O336" s="71">
        <v>0</v>
      </c>
      <c r="P336" s="71">
        <v>0</v>
      </c>
      <c r="Q336" s="79">
        <v>754.26</v>
      </c>
      <c r="R336" s="79">
        <v>386.4</v>
      </c>
      <c r="S336" s="71">
        <v>0</v>
      </c>
      <c r="T336" s="79">
        <v>2801.38</v>
      </c>
      <c r="U336" s="87" t="s">
        <v>24</v>
      </c>
      <c r="V336" s="84">
        <f t="shared" ref="V336:V337" si="17">T336/17.599</f>
        <v>159.17836240695493</v>
      </c>
      <c r="W336" s="86">
        <v>46020</v>
      </c>
      <c r="X336" s="80" t="s">
        <v>239</v>
      </c>
      <c r="Y336" s="80" t="s">
        <v>239</v>
      </c>
      <c r="Z336" s="80" t="s">
        <v>178</v>
      </c>
      <c r="AA336" s="6" t="s">
        <v>122</v>
      </c>
      <c r="AB336" s="76" t="s">
        <v>1098</v>
      </c>
      <c r="AC336" s="76" t="s">
        <v>541</v>
      </c>
      <c r="AD336" s="76" t="s">
        <v>195</v>
      </c>
      <c r="AE336" s="76" t="s">
        <v>547</v>
      </c>
      <c r="AF336" s="76" t="s">
        <v>96</v>
      </c>
      <c r="AG336" s="82"/>
      <c r="AH336" s="60"/>
      <c r="AI336" s="75" t="s">
        <v>586</v>
      </c>
      <c r="AJ336" s="6" t="s">
        <v>103</v>
      </c>
      <c r="AK336" s="81">
        <v>0</v>
      </c>
      <c r="AL336" s="205" t="s">
        <v>103</v>
      </c>
      <c r="AM336" s="169"/>
      <c r="AN336" s="6"/>
      <c r="AO336" s="120"/>
    </row>
    <row r="337" spans="1:41">
      <c r="A337" s="75" t="s">
        <v>586</v>
      </c>
      <c r="B337" s="6" t="s">
        <v>587</v>
      </c>
      <c r="C337" s="76">
        <v>336</v>
      </c>
      <c r="D337" s="76" t="s">
        <v>98</v>
      </c>
      <c r="E337" s="6" t="s">
        <v>2136</v>
      </c>
      <c r="F337" s="6" t="str">
        <f t="shared" si="16"/>
        <v>BrokerFG-I-0040-SE25-M23-L</v>
      </c>
      <c r="G337" s="97" t="s">
        <v>933</v>
      </c>
      <c r="H337" s="95" t="s">
        <v>934</v>
      </c>
      <c r="I337" s="6" t="s">
        <v>584</v>
      </c>
      <c r="J337" s="92">
        <v>46032</v>
      </c>
      <c r="K337" s="96" t="s">
        <v>1430</v>
      </c>
      <c r="L337" s="73">
        <v>263339459</v>
      </c>
      <c r="M337" s="80" t="s">
        <v>1264</v>
      </c>
      <c r="N337" s="6" t="s">
        <v>1431</v>
      </c>
      <c r="O337" s="71">
        <v>0</v>
      </c>
      <c r="P337" s="71">
        <v>266.63</v>
      </c>
      <c r="Q337" s="79">
        <v>3167.95</v>
      </c>
      <c r="R337" s="79">
        <v>506.87</v>
      </c>
      <c r="S337" s="71">
        <v>0</v>
      </c>
      <c r="T337" s="79">
        <v>3941.45</v>
      </c>
      <c r="U337" s="87" t="s">
        <v>24</v>
      </c>
      <c r="V337" s="84">
        <f t="shared" si="17"/>
        <v>223.9587476561168</v>
      </c>
      <c r="W337" s="86">
        <v>46028</v>
      </c>
      <c r="X337" s="85" t="s">
        <v>1432</v>
      </c>
      <c r="Y337" s="80" t="s">
        <v>537</v>
      </c>
      <c r="Z337" s="80" t="s">
        <v>1433</v>
      </c>
      <c r="AA337" s="85" t="s">
        <v>1434</v>
      </c>
      <c r="AB337" s="76" t="s">
        <v>1118</v>
      </c>
      <c r="AC337" s="76" t="s">
        <v>541</v>
      </c>
      <c r="AD337" s="76" t="s">
        <v>543</v>
      </c>
      <c r="AE337" s="76" t="s">
        <v>549</v>
      </c>
      <c r="AF337" s="76" t="s">
        <v>96</v>
      </c>
      <c r="AG337" s="82"/>
      <c r="AH337" s="60"/>
      <c r="AI337" s="75" t="s">
        <v>586</v>
      </c>
      <c r="AJ337" s="6" t="s">
        <v>103</v>
      </c>
      <c r="AK337" s="81">
        <v>0</v>
      </c>
      <c r="AL337" s="205" t="s">
        <v>103</v>
      </c>
      <c r="AM337" s="169"/>
      <c r="AN337" s="6"/>
      <c r="AO337" s="120"/>
    </row>
    <row r="338" spans="1:41">
      <c r="A338" s="75" t="s">
        <v>586</v>
      </c>
      <c r="B338" s="6" t="s">
        <v>93</v>
      </c>
      <c r="C338" s="76">
        <v>337</v>
      </c>
      <c r="D338" s="6" t="s">
        <v>593</v>
      </c>
      <c r="E338" s="6" t="s">
        <v>2135</v>
      </c>
      <c r="F338" s="6" t="str">
        <f t="shared" si="16"/>
        <v>FreightRM-M-218-SI25-M19-L</v>
      </c>
      <c r="G338" s="97" t="s">
        <v>935</v>
      </c>
      <c r="H338" s="95">
        <v>1679747</v>
      </c>
      <c r="I338" s="6" t="s">
        <v>584</v>
      </c>
      <c r="J338" s="92">
        <v>46028</v>
      </c>
      <c r="K338" s="92" t="s">
        <v>1435</v>
      </c>
      <c r="L338" s="80" t="s">
        <v>117</v>
      </c>
      <c r="M338" s="80" t="s">
        <v>1435</v>
      </c>
      <c r="N338" s="73" t="s">
        <v>116</v>
      </c>
      <c r="O338" s="71">
        <v>0</v>
      </c>
      <c r="P338" s="71">
        <v>0</v>
      </c>
      <c r="Q338" s="79">
        <v>1460.59</v>
      </c>
      <c r="R338" s="79">
        <v>33.39</v>
      </c>
      <c r="S338" s="71">
        <v>0</v>
      </c>
      <c r="T338" s="79">
        <v>1493.98</v>
      </c>
      <c r="U338" s="87" t="s">
        <v>118</v>
      </c>
      <c r="V338" s="84">
        <f t="shared" ref="V338:V355" si="18">T338</f>
        <v>1493.98</v>
      </c>
      <c r="W338" s="70" t="s">
        <v>1436</v>
      </c>
      <c r="X338" s="6" t="s">
        <v>1437</v>
      </c>
      <c r="Y338" s="80" t="s">
        <v>1438</v>
      </c>
      <c r="Z338" s="80" t="s">
        <v>1439</v>
      </c>
      <c r="AA338" s="109" t="s">
        <v>1266</v>
      </c>
      <c r="AB338" s="76" t="s">
        <v>539</v>
      </c>
      <c r="AC338" s="76" t="s">
        <v>540</v>
      </c>
      <c r="AD338" s="76" t="s">
        <v>174</v>
      </c>
      <c r="AE338" s="76" t="s">
        <v>546</v>
      </c>
      <c r="AF338" s="76" t="s">
        <v>96</v>
      </c>
      <c r="AG338" s="82"/>
      <c r="AH338" s="60"/>
      <c r="AI338" s="75" t="s">
        <v>586</v>
      </c>
      <c r="AJ338" s="6" t="s">
        <v>103</v>
      </c>
      <c r="AK338" s="81">
        <v>0</v>
      </c>
      <c r="AL338" s="205" t="s">
        <v>103</v>
      </c>
      <c r="AM338" s="169"/>
      <c r="AN338" s="6"/>
      <c r="AO338" s="120"/>
    </row>
    <row r="339" spans="1:41">
      <c r="A339" s="75" t="s">
        <v>586</v>
      </c>
      <c r="B339" s="6" t="s">
        <v>93</v>
      </c>
      <c r="C339" s="76">
        <v>338</v>
      </c>
      <c r="D339" s="6" t="s">
        <v>593</v>
      </c>
      <c r="E339" s="6" t="s">
        <v>2135</v>
      </c>
      <c r="F339" s="6" t="str">
        <f t="shared" si="16"/>
        <v>FreightRM-M-222-SI25-M19-L</v>
      </c>
      <c r="G339" s="97" t="s">
        <v>936</v>
      </c>
      <c r="H339" s="95">
        <v>1679757</v>
      </c>
      <c r="I339" s="6" t="s">
        <v>584</v>
      </c>
      <c r="J339" s="92">
        <v>46028</v>
      </c>
      <c r="K339" s="92" t="s">
        <v>1440</v>
      </c>
      <c r="L339" s="80" t="s">
        <v>117</v>
      </c>
      <c r="M339" s="80" t="s">
        <v>1440</v>
      </c>
      <c r="N339" s="73" t="s">
        <v>116</v>
      </c>
      <c r="O339" s="71">
        <v>0</v>
      </c>
      <c r="P339" s="71">
        <v>0</v>
      </c>
      <c r="Q339" s="79">
        <v>1083.45</v>
      </c>
      <c r="R339" s="79">
        <v>30</v>
      </c>
      <c r="S339" s="71">
        <v>0</v>
      </c>
      <c r="T339" s="79">
        <v>1113.45</v>
      </c>
      <c r="U339" s="87" t="s">
        <v>118</v>
      </c>
      <c r="V339" s="84">
        <f t="shared" si="18"/>
        <v>1113.45</v>
      </c>
      <c r="W339" s="70" t="s">
        <v>1436</v>
      </c>
      <c r="X339" s="6" t="s">
        <v>1437</v>
      </c>
      <c r="Y339" s="80" t="s">
        <v>1438</v>
      </c>
      <c r="Z339" s="80" t="s">
        <v>1439</v>
      </c>
      <c r="AA339" s="109" t="s">
        <v>1266</v>
      </c>
      <c r="AB339" s="76" t="s">
        <v>539</v>
      </c>
      <c r="AC339" s="76" t="s">
        <v>540</v>
      </c>
      <c r="AD339" s="76" t="s">
        <v>174</v>
      </c>
      <c r="AE339" s="76" t="s">
        <v>546</v>
      </c>
      <c r="AF339" s="76" t="s">
        <v>96</v>
      </c>
      <c r="AG339" s="82"/>
      <c r="AH339" s="60"/>
      <c r="AI339" s="75" t="s">
        <v>586</v>
      </c>
      <c r="AJ339" s="6" t="s">
        <v>103</v>
      </c>
      <c r="AK339" s="81">
        <v>0</v>
      </c>
      <c r="AL339" s="205" t="s">
        <v>103</v>
      </c>
      <c r="AM339" s="169"/>
      <c r="AN339" s="6"/>
      <c r="AO339" s="120"/>
    </row>
    <row r="340" spans="1:41">
      <c r="A340" s="75" t="s">
        <v>586</v>
      </c>
      <c r="B340" s="6" t="s">
        <v>93</v>
      </c>
      <c r="C340" s="76">
        <v>339</v>
      </c>
      <c r="D340" s="6" t="s">
        <v>593</v>
      </c>
      <c r="E340" s="6" t="s">
        <v>2135</v>
      </c>
      <c r="F340" s="6" t="str">
        <f t="shared" si="16"/>
        <v>FreightRM-M-224-SI25-M19-L</v>
      </c>
      <c r="G340" s="97" t="s">
        <v>937</v>
      </c>
      <c r="H340" s="95">
        <v>1679768</v>
      </c>
      <c r="I340" s="6" t="s">
        <v>584</v>
      </c>
      <c r="J340" s="92">
        <v>46028</v>
      </c>
      <c r="K340" s="92" t="s">
        <v>1441</v>
      </c>
      <c r="L340" s="80" t="s">
        <v>117</v>
      </c>
      <c r="M340" s="80" t="s">
        <v>1441</v>
      </c>
      <c r="N340" s="73" t="s">
        <v>116</v>
      </c>
      <c r="O340" s="71">
        <v>0</v>
      </c>
      <c r="P340" s="71">
        <v>0</v>
      </c>
      <c r="Q340" s="79">
        <v>1103.75</v>
      </c>
      <c r="R340" s="79">
        <v>30</v>
      </c>
      <c r="S340" s="71">
        <v>0</v>
      </c>
      <c r="T340" s="79">
        <v>1133.75</v>
      </c>
      <c r="U340" s="87" t="s">
        <v>118</v>
      </c>
      <c r="V340" s="84">
        <f t="shared" si="18"/>
        <v>1133.75</v>
      </c>
      <c r="W340" s="70" t="s">
        <v>1436</v>
      </c>
      <c r="X340" s="6" t="s">
        <v>1437</v>
      </c>
      <c r="Y340" s="80" t="s">
        <v>1438</v>
      </c>
      <c r="Z340" s="80" t="s">
        <v>1439</v>
      </c>
      <c r="AA340" s="109" t="s">
        <v>1266</v>
      </c>
      <c r="AB340" s="76" t="s">
        <v>539</v>
      </c>
      <c r="AC340" s="76" t="s">
        <v>540</v>
      </c>
      <c r="AD340" s="76" t="s">
        <v>174</v>
      </c>
      <c r="AE340" s="76" t="s">
        <v>546</v>
      </c>
      <c r="AF340" s="76" t="s">
        <v>96</v>
      </c>
      <c r="AG340" s="82"/>
      <c r="AH340" s="60"/>
      <c r="AI340" s="75" t="s">
        <v>586</v>
      </c>
      <c r="AJ340" s="6" t="s">
        <v>103</v>
      </c>
      <c r="AK340" s="81">
        <v>0</v>
      </c>
      <c r="AL340" s="205" t="s">
        <v>103</v>
      </c>
      <c r="AM340" s="169"/>
      <c r="AN340" s="6"/>
      <c r="AO340" s="120"/>
    </row>
    <row r="341" spans="1:41">
      <c r="A341" s="75" t="s">
        <v>586</v>
      </c>
      <c r="B341" s="6" t="s">
        <v>93</v>
      </c>
      <c r="C341" s="76">
        <v>340</v>
      </c>
      <c r="D341" s="6" t="s">
        <v>593</v>
      </c>
      <c r="E341" s="6" t="s">
        <v>2135</v>
      </c>
      <c r="F341" s="6" t="str">
        <f t="shared" si="16"/>
        <v>FreightRM-M-230-SI25-M19-L</v>
      </c>
      <c r="G341" s="97" t="s">
        <v>938</v>
      </c>
      <c r="H341" s="95">
        <v>1679773</v>
      </c>
      <c r="I341" s="6" t="s">
        <v>584</v>
      </c>
      <c r="J341" s="92">
        <v>46028</v>
      </c>
      <c r="K341" s="92" t="s">
        <v>1442</v>
      </c>
      <c r="L341" s="80" t="s">
        <v>117</v>
      </c>
      <c r="M341" s="80" t="s">
        <v>1442</v>
      </c>
      <c r="N341" s="73" t="s">
        <v>116</v>
      </c>
      <c r="O341" s="71">
        <v>0</v>
      </c>
      <c r="P341" s="71">
        <v>0</v>
      </c>
      <c r="Q341" s="79">
        <v>1083.45</v>
      </c>
      <c r="R341" s="79">
        <v>30</v>
      </c>
      <c r="S341" s="71">
        <v>0</v>
      </c>
      <c r="T341" s="79">
        <v>1113.45</v>
      </c>
      <c r="U341" s="87" t="s">
        <v>118</v>
      </c>
      <c r="V341" s="84">
        <f t="shared" si="18"/>
        <v>1113.45</v>
      </c>
      <c r="W341" s="70" t="s">
        <v>1436</v>
      </c>
      <c r="X341" s="6" t="s">
        <v>1437</v>
      </c>
      <c r="Y341" s="80" t="s">
        <v>1438</v>
      </c>
      <c r="Z341" s="80" t="s">
        <v>1439</v>
      </c>
      <c r="AA341" s="109" t="s">
        <v>1266</v>
      </c>
      <c r="AB341" s="76" t="s">
        <v>539</v>
      </c>
      <c r="AC341" s="76" t="s">
        <v>540</v>
      </c>
      <c r="AD341" s="76" t="s">
        <v>174</v>
      </c>
      <c r="AE341" s="76" t="s">
        <v>546</v>
      </c>
      <c r="AF341" s="76" t="s">
        <v>96</v>
      </c>
      <c r="AG341" s="82"/>
      <c r="AH341" s="60"/>
      <c r="AI341" s="75" t="s">
        <v>586</v>
      </c>
      <c r="AJ341" s="6" t="s">
        <v>103</v>
      </c>
      <c r="AK341" s="81">
        <v>0</v>
      </c>
      <c r="AL341" s="205" t="s">
        <v>103</v>
      </c>
      <c r="AM341" s="169"/>
      <c r="AN341" s="6"/>
      <c r="AO341" s="120"/>
    </row>
    <row r="342" spans="1:41">
      <c r="A342" s="75" t="s">
        <v>586</v>
      </c>
      <c r="B342" s="6" t="s">
        <v>93</v>
      </c>
      <c r="C342" s="76">
        <v>341</v>
      </c>
      <c r="D342" s="6" t="s">
        <v>593</v>
      </c>
      <c r="E342" s="6" t="s">
        <v>2135</v>
      </c>
      <c r="F342" s="6" t="str">
        <f t="shared" si="16"/>
        <v>FreightRM-M-215-SI25-M19-L</v>
      </c>
      <c r="G342" s="97" t="s">
        <v>939</v>
      </c>
      <c r="H342" s="95">
        <v>1679804</v>
      </c>
      <c r="I342" s="6" t="s">
        <v>584</v>
      </c>
      <c r="J342" s="92">
        <v>46028</v>
      </c>
      <c r="K342" s="92" t="s">
        <v>1443</v>
      </c>
      <c r="L342" s="80" t="s">
        <v>117</v>
      </c>
      <c r="M342" s="80" t="s">
        <v>1443</v>
      </c>
      <c r="N342" s="73" t="s">
        <v>116</v>
      </c>
      <c r="O342" s="71">
        <v>0</v>
      </c>
      <c r="P342" s="71">
        <v>0</v>
      </c>
      <c r="Q342" s="79">
        <v>2422.86</v>
      </c>
      <c r="R342" s="79">
        <v>67.05</v>
      </c>
      <c r="S342" s="71">
        <v>0</v>
      </c>
      <c r="T342" s="79">
        <v>2489.91</v>
      </c>
      <c r="U342" s="87" t="s">
        <v>118</v>
      </c>
      <c r="V342" s="84">
        <f t="shared" si="18"/>
        <v>2489.91</v>
      </c>
      <c r="W342" s="70" t="s">
        <v>1436</v>
      </c>
      <c r="X342" s="6" t="s">
        <v>1444</v>
      </c>
      <c r="Y342" s="80" t="s">
        <v>1445</v>
      </c>
      <c r="Z342" s="80" t="s">
        <v>1439</v>
      </c>
      <c r="AA342" s="109" t="s">
        <v>1266</v>
      </c>
      <c r="AB342" s="76" t="s">
        <v>539</v>
      </c>
      <c r="AC342" s="76" t="s">
        <v>540</v>
      </c>
      <c r="AD342" s="76" t="s">
        <v>174</v>
      </c>
      <c r="AE342" s="76" t="s">
        <v>546</v>
      </c>
      <c r="AF342" s="76" t="s">
        <v>96</v>
      </c>
      <c r="AG342" s="82"/>
      <c r="AH342" s="60"/>
      <c r="AI342" s="75" t="s">
        <v>586</v>
      </c>
      <c r="AJ342" s="6" t="s">
        <v>103</v>
      </c>
      <c r="AK342" s="81">
        <v>0</v>
      </c>
      <c r="AL342" s="205" t="s">
        <v>103</v>
      </c>
      <c r="AM342" s="169"/>
      <c r="AN342" s="6"/>
      <c r="AO342" s="120"/>
    </row>
    <row r="343" spans="1:41">
      <c r="A343" s="75" t="s">
        <v>586</v>
      </c>
      <c r="B343" s="6" t="s">
        <v>93</v>
      </c>
      <c r="C343" s="76">
        <v>342</v>
      </c>
      <c r="D343" s="6" t="s">
        <v>593</v>
      </c>
      <c r="E343" s="6" t="s">
        <v>2135</v>
      </c>
      <c r="F343" s="6" t="str">
        <f t="shared" si="16"/>
        <v>FreightRM-R-005-SI25-M19</v>
      </c>
      <c r="G343" s="97" t="s">
        <v>940</v>
      </c>
      <c r="H343" s="95">
        <v>1679822</v>
      </c>
      <c r="I343" s="6" t="s">
        <v>584</v>
      </c>
      <c r="J343" s="92">
        <v>46028</v>
      </c>
      <c r="K343" s="92" t="s">
        <v>1446</v>
      </c>
      <c r="L343" s="80" t="s">
        <v>117</v>
      </c>
      <c r="M343" s="80" t="s">
        <v>1446</v>
      </c>
      <c r="N343" s="73" t="s">
        <v>116</v>
      </c>
      <c r="O343" s="71">
        <v>0</v>
      </c>
      <c r="P343" s="71">
        <v>0</v>
      </c>
      <c r="Q343" s="79">
        <v>5937.5</v>
      </c>
      <c r="R343" s="79">
        <v>22</v>
      </c>
      <c r="S343" s="71">
        <v>0</v>
      </c>
      <c r="T343" s="79">
        <v>5959.5</v>
      </c>
      <c r="U343" s="87" t="s">
        <v>118</v>
      </c>
      <c r="V343" s="84">
        <f t="shared" si="18"/>
        <v>5959.5</v>
      </c>
      <c r="W343" s="70" t="s">
        <v>1436</v>
      </c>
      <c r="X343" s="6" t="s">
        <v>1447</v>
      </c>
      <c r="Y343" s="80" t="s">
        <v>1448</v>
      </c>
      <c r="Z343" s="80" t="s">
        <v>1449</v>
      </c>
      <c r="AA343" s="109" t="s">
        <v>1266</v>
      </c>
      <c r="AB343" s="76" t="s">
        <v>539</v>
      </c>
      <c r="AC343" s="76" t="s">
        <v>540</v>
      </c>
      <c r="AD343" s="76" t="s">
        <v>174</v>
      </c>
      <c r="AE343" s="76" t="s">
        <v>546</v>
      </c>
      <c r="AF343" s="76" t="s">
        <v>96</v>
      </c>
      <c r="AG343" s="82"/>
      <c r="AH343" s="60"/>
      <c r="AI343" s="75" t="s">
        <v>586</v>
      </c>
      <c r="AJ343" s="6" t="s">
        <v>103</v>
      </c>
      <c r="AK343" s="81">
        <v>0</v>
      </c>
      <c r="AL343" s="205" t="s">
        <v>103</v>
      </c>
      <c r="AM343" s="169"/>
      <c r="AN343" s="6"/>
      <c r="AO343" s="120"/>
    </row>
    <row r="344" spans="1:41">
      <c r="A344" s="75" t="s">
        <v>586</v>
      </c>
      <c r="B344" s="6" t="s">
        <v>93</v>
      </c>
      <c r="C344" s="76">
        <v>343</v>
      </c>
      <c r="D344" s="6" t="s">
        <v>106</v>
      </c>
      <c r="E344" s="6" t="s">
        <v>2135</v>
      </c>
      <c r="F344" s="6" t="str">
        <f t="shared" si="16"/>
        <v>FreightRM-J-1109LI25-M19</v>
      </c>
      <c r="G344" s="95" t="s">
        <v>941</v>
      </c>
      <c r="H344" s="95">
        <v>619650</v>
      </c>
      <c r="I344" s="6" t="s">
        <v>584</v>
      </c>
      <c r="J344" s="92">
        <v>46027</v>
      </c>
      <c r="K344" s="92"/>
      <c r="L344" s="73" t="s">
        <v>116</v>
      </c>
      <c r="M344" s="78" t="s">
        <v>173</v>
      </c>
      <c r="N344" s="73" t="s">
        <v>116</v>
      </c>
      <c r="O344" s="71">
        <v>0</v>
      </c>
      <c r="P344" s="71">
        <v>0</v>
      </c>
      <c r="Q344" s="79">
        <v>400</v>
      </c>
      <c r="R344" s="79">
        <v>0</v>
      </c>
      <c r="S344" s="71">
        <v>0</v>
      </c>
      <c r="T344" s="79">
        <v>400</v>
      </c>
      <c r="U344" s="87" t="s">
        <v>118</v>
      </c>
      <c r="V344" s="84">
        <f t="shared" si="18"/>
        <v>400</v>
      </c>
      <c r="W344" s="61">
        <v>46004</v>
      </c>
      <c r="X344" s="6" t="s">
        <v>1450</v>
      </c>
      <c r="Y344" s="76" t="s">
        <v>1451</v>
      </c>
      <c r="Z344" s="76" t="s">
        <v>1452</v>
      </c>
      <c r="AA344" s="76" t="s">
        <v>1453</v>
      </c>
      <c r="AB344" s="76" t="s">
        <v>539</v>
      </c>
      <c r="AC344" s="76" t="s">
        <v>540</v>
      </c>
      <c r="AD344" s="76" t="s">
        <v>173</v>
      </c>
      <c r="AE344" s="76" t="s">
        <v>548</v>
      </c>
      <c r="AF344" s="76" t="s">
        <v>96</v>
      </c>
      <c r="AG344" s="82"/>
      <c r="AH344" s="60"/>
      <c r="AI344" s="75" t="s">
        <v>586</v>
      </c>
      <c r="AJ344" s="6" t="s">
        <v>103</v>
      </c>
      <c r="AK344" s="81">
        <v>0</v>
      </c>
      <c r="AL344" s="205" t="s">
        <v>103</v>
      </c>
      <c r="AM344" s="169"/>
      <c r="AN344" s="6"/>
      <c r="AO344" s="120"/>
    </row>
    <row r="345" spans="1:41">
      <c r="A345" s="75" t="s">
        <v>586</v>
      </c>
      <c r="B345" s="6" t="s">
        <v>93</v>
      </c>
      <c r="C345" s="76">
        <v>344</v>
      </c>
      <c r="D345" s="6" t="s">
        <v>106</v>
      </c>
      <c r="E345" s="6" t="s">
        <v>2135</v>
      </c>
      <c r="F345" s="6" t="str">
        <f t="shared" si="16"/>
        <v>FreightRM-J-1117LI25-M19</v>
      </c>
      <c r="G345" s="95" t="s">
        <v>942</v>
      </c>
      <c r="H345" s="95">
        <v>619685</v>
      </c>
      <c r="I345" s="6" t="s">
        <v>584</v>
      </c>
      <c r="J345" s="92">
        <v>46027</v>
      </c>
      <c r="K345" s="92"/>
      <c r="L345" s="73" t="s">
        <v>116</v>
      </c>
      <c r="M345" s="78" t="s">
        <v>173</v>
      </c>
      <c r="N345" s="73" t="s">
        <v>116</v>
      </c>
      <c r="O345" s="71">
        <v>0</v>
      </c>
      <c r="P345" s="71">
        <v>0</v>
      </c>
      <c r="Q345" s="79">
        <v>400</v>
      </c>
      <c r="R345" s="79">
        <v>0</v>
      </c>
      <c r="S345" s="71">
        <v>0</v>
      </c>
      <c r="T345" s="79">
        <v>400</v>
      </c>
      <c r="U345" s="87" t="s">
        <v>118</v>
      </c>
      <c r="V345" s="84">
        <f t="shared" si="18"/>
        <v>400</v>
      </c>
      <c r="W345" s="61">
        <v>46009</v>
      </c>
      <c r="X345" s="6" t="s">
        <v>159</v>
      </c>
      <c r="Y345" s="76" t="s">
        <v>160</v>
      </c>
      <c r="Z345" s="76" t="s">
        <v>1454</v>
      </c>
      <c r="AA345" s="76" t="s">
        <v>1455</v>
      </c>
      <c r="AB345" s="76" t="s">
        <v>539</v>
      </c>
      <c r="AC345" s="76" t="s">
        <v>540</v>
      </c>
      <c r="AD345" s="76" t="s">
        <v>173</v>
      </c>
      <c r="AE345" s="76" t="s">
        <v>548</v>
      </c>
      <c r="AF345" s="76" t="s">
        <v>96</v>
      </c>
      <c r="AG345" s="82"/>
      <c r="AH345" s="60"/>
      <c r="AI345" s="75" t="s">
        <v>586</v>
      </c>
      <c r="AJ345" s="6" t="s">
        <v>103</v>
      </c>
      <c r="AK345" s="81">
        <v>0</v>
      </c>
      <c r="AL345" s="205" t="s">
        <v>103</v>
      </c>
      <c r="AM345" s="169"/>
      <c r="AN345" s="6"/>
      <c r="AO345" s="120"/>
    </row>
    <row r="346" spans="1:41">
      <c r="A346" s="75" t="s">
        <v>586</v>
      </c>
      <c r="B346" s="6" t="s">
        <v>93</v>
      </c>
      <c r="C346" s="76">
        <v>345</v>
      </c>
      <c r="D346" s="6" t="s">
        <v>106</v>
      </c>
      <c r="E346" s="6" t="s">
        <v>2135</v>
      </c>
      <c r="F346" s="6" t="str">
        <f t="shared" si="16"/>
        <v>FreightRM-J-1119LI25-M19</v>
      </c>
      <c r="G346" s="104" t="s">
        <v>943</v>
      </c>
      <c r="H346" s="95">
        <v>619689</v>
      </c>
      <c r="I346" s="6" t="s">
        <v>584</v>
      </c>
      <c r="J346" s="92">
        <v>46027</v>
      </c>
      <c r="K346" s="92"/>
      <c r="L346" s="73" t="s">
        <v>116</v>
      </c>
      <c r="M346" s="78" t="s">
        <v>173</v>
      </c>
      <c r="N346" s="73" t="s">
        <v>116</v>
      </c>
      <c r="O346" s="71">
        <v>0</v>
      </c>
      <c r="P346" s="71">
        <v>0</v>
      </c>
      <c r="Q346" s="79">
        <v>360</v>
      </c>
      <c r="R346" s="79">
        <v>0</v>
      </c>
      <c r="S346" s="71">
        <v>0</v>
      </c>
      <c r="T346" s="79">
        <v>360</v>
      </c>
      <c r="U346" s="87" t="s">
        <v>118</v>
      </c>
      <c r="V346" s="84">
        <f t="shared" si="18"/>
        <v>360</v>
      </c>
      <c r="W346" s="61">
        <v>46011</v>
      </c>
      <c r="X346" s="6" t="s">
        <v>1453</v>
      </c>
      <c r="Y346" s="76" t="s">
        <v>1456</v>
      </c>
      <c r="Z346" s="76" t="s">
        <v>149</v>
      </c>
      <c r="AA346" s="76" t="s">
        <v>150</v>
      </c>
      <c r="AB346" s="76" t="s">
        <v>539</v>
      </c>
      <c r="AC346" s="76" t="s">
        <v>540</v>
      </c>
      <c r="AD346" s="76" t="s">
        <v>173</v>
      </c>
      <c r="AE346" s="76" t="s">
        <v>548</v>
      </c>
      <c r="AF346" s="76" t="s">
        <v>96</v>
      </c>
      <c r="AG346" s="82"/>
      <c r="AH346" s="60"/>
      <c r="AI346" s="75" t="s">
        <v>586</v>
      </c>
      <c r="AJ346" s="6" t="s">
        <v>103</v>
      </c>
      <c r="AK346" s="81">
        <v>0</v>
      </c>
      <c r="AL346" s="205" t="s">
        <v>103</v>
      </c>
      <c r="AM346" s="169"/>
      <c r="AN346" s="6"/>
      <c r="AO346" s="120"/>
    </row>
    <row r="347" spans="1:41">
      <c r="A347" s="75" t="s">
        <v>586</v>
      </c>
      <c r="B347" s="6" t="s">
        <v>93</v>
      </c>
      <c r="C347" s="76">
        <v>346</v>
      </c>
      <c r="D347" s="6" t="s">
        <v>106</v>
      </c>
      <c r="E347" s="6" t="s">
        <v>2135</v>
      </c>
      <c r="F347" s="6" t="str">
        <f t="shared" si="16"/>
        <v>FreightRM-J-1125LI25-M19</v>
      </c>
      <c r="G347" s="95" t="s">
        <v>944</v>
      </c>
      <c r="H347" s="95">
        <v>619768</v>
      </c>
      <c r="I347" s="6" t="s">
        <v>584</v>
      </c>
      <c r="J347" s="92">
        <v>46027</v>
      </c>
      <c r="K347" s="92"/>
      <c r="L347" s="73" t="s">
        <v>116</v>
      </c>
      <c r="M347" s="78" t="s">
        <v>173</v>
      </c>
      <c r="N347" s="73" t="s">
        <v>116</v>
      </c>
      <c r="O347" s="71">
        <v>0</v>
      </c>
      <c r="P347" s="71">
        <v>0</v>
      </c>
      <c r="Q347" s="79">
        <v>360</v>
      </c>
      <c r="R347" s="79">
        <v>0</v>
      </c>
      <c r="S347" s="71">
        <v>0</v>
      </c>
      <c r="T347" s="79">
        <v>360</v>
      </c>
      <c r="U347" s="87" t="s">
        <v>118</v>
      </c>
      <c r="V347" s="84">
        <f t="shared" si="18"/>
        <v>360</v>
      </c>
      <c r="W347" s="61">
        <v>46013</v>
      </c>
      <c r="X347" s="6" t="s">
        <v>147</v>
      </c>
      <c r="Y347" s="76" t="s">
        <v>148</v>
      </c>
      <c r="Z347" s="76" t="s">
        <v>149</v>
      </c>
      <c r="AA347" s="76" t="s">
        <v>150</v>
      </c>
      <c r="AB347" s="76" t="s">
        <v>539</v>
      </c>
      <c r="AC347" s="76" t="s">
        <v>540</v>
      </c>
      <c r="AD347" s="76" t="s">
        <v>173</v>
      </c>
      <c r="AE347" s="76" t="s">
        <v>548</v>
      </c>
      <c r="AF347" s="76" t="s">
        <v>96</v>
      </c>
      <c r="AG347" s="82"/>
      <c r="AH347" s="60"/>
      <c r="AI347" s="75" t="s">
        <v>586</v>
      </c>
      <c r="AJ347" s="6" t="s">
        <v>103</v>
      </c>
      <c r="AK347" s="81">
        <v>0</v>
      </c>
      <c r="AL347" s="205" t="s">
        <v>103</v>
      </c>
      <c r="AM347" s="169"/>
      <c r="AN347" s="6"/>
      <c r="AO347" s="120"/>
    </row>
    <row r="348" spans="1:41">
      <c r="A348" s="75" t="s">
        <v>586</v>
      </c>
      <c r="B348" s="6" t="s">
        <v>93</v>
      </c>
      <c r="C348" s="76">
        <v>347</v>
      </c>
      <c r="D348" s="6" t="s">
        <v>106</v>
      </c>
      <c r="E348" s="6" t="s">
        <v>2135</v>
      </c>
      <c r="F348" s="6" t="str">
        <f t="shared" si="16"/>
        <v>FreightRM-J-1123LI25-M19</v>
      </c>
      <c r="G348" s="95" t="s">
        <v>945</v>
      </c>
      <c r="H348" s="95">
        <v>619771</v>
      </c>
      <c r="I348" s="6" t="s">
        <v>584</v>
      </c>
      <c r="J348" s="92">
        <v>46027</v>
      </c>
      <c r="K348" s="92"/>
      <c r="L348" s="73" t="s">
        <v>116</v>
      </c>
      <c r="M348" s="78" t="s">
        <v>173</v>
      </c>
      <c r="N348" s="73" t="s">
        <v>116</v>
      </c>
      <c r="O348" s="71">
        <v>0</v>
      </c>
      <c r="P348" s="71">
        <v>0</v>
      </c>
      <c r="Q348" s="79">
        <v>410</v>
      </c>
      <c r="R348" s="79">
        <v>0</v>
      </c>
      <c r="S348" s="71">
        <v>0</v>
      </c>
      <c r="T348" s="79">
        <v>410</v>
      </c>
      <c r="U348" s="87" t="s">
        <v>118</v>
      </c>
      <c r="V348" s="84">
        <f t="shared" si="18"/>
        <v>410</v>
      </c>
      <c r="W348" s="61">
        <v>46014</v>
      </c>
      <c r="X348" s="6" t="s">
        <v>157</v>
      </c>
      <c r="Y348" s="76" t="s">
        <v>158</v>
      </c>
      <c r="Z348" s="76" t="s">
        <v>149</v>
      </c>
      <c r="AA348" s="76" t="s">
        <v>150</v>
      </c>
      <c r="AB348" s="76" t="s">
        <v>539</v>
      </c>
      <c r="AC348" s="76" t="s">
        <v>540</v>
      </c>
      <c r="AD348" s="76" t="s">
        <v>173</v>
      </c>
      <c r="AE348" s="76" t="s">
        <v>548</v>
      </c>
      <c r="AF348" s="76" t="s">
        <v>96</v>
      </c>
      <c r="AG348" s="82"/>
      <c r="AH348" s="60"/>
      <c r="AI348" s="75" t="s">
        <v>586</v>
      </c>
      <c r="AJ348" s="6" t="s">
        <v>103</v>
      </c>
      <c r="AK348" s="81">
        <v>0</v>
      </c>
      <c r="AL348" s="205" t="s">
        <v>103</v>
      </c>
      <c r="AM348" s="169"/>
      <c r="AN348" s="6"/>
      <c r="AO348" s="120"/>
    </row>
    <row r="349" spans="1:41">
      <c r="A349" s="75" t="s">
        <v>586</v>
      </c>
      <c r="B349" s="6" t="s">
        <v>93</v>
      </c>
      <c r="C349" s="76">
        <v>348</v>
      </c>
      <c r="D349" s="6" t="s">
        <v>106</v>
      </c>
      <c r="E349" s="6" t="s">
        <v>2135</v>
      </c>
      <c r="F349" s="6" t="str">
        <f t="shared" si="16"/>
        <v>FreightRM-J-1116LI25-M19</v>
      </c>
      <c r="G349" s="95" t="s">
        <v>946</v>
      </c>
      <c r="H349" s="95">
        <v>619836</v>
      </c>
      <c r="I349" s="6" t="s">
        <v>584</v>
      </c>
      <c r="J349" s="92">
        <v>46028</v>
      </c>
      <c r="K349" s="92"/>
      <c r="L349" s="73" t="s">
        <v>116</v>
      </c>
      <c r="M349" s="78" t="s">
        <v>173</v>
      </c>
      <c r="N349" s="73" t="s">
        <v>116</v>
      </c>
      <c r="O349" s="71">
        <v>0</v>
      </c>
      <c r="P349" s="71">
        <v>0</v>
      </c>
      <c r="Q349" s="79">
        <v>380</v>
      </c>
      <c r="R349" s="79">
        <v>0</v>
      </c>
      <c r="S349" s="71">
        <v>0</v>
      </c>
      <c r="T349" s="79">
        <v>380</v>
      </c>
      <c r="U349" s="87" t="s">
        <v>118</v>
      </c>
      <c r="V349" s="84">
        <f t="shared" si="18"/>
        <v>380</v>
      </c>
      <c r="W349" s="61">
        <v>46007</v>
      </c>
      <c r="X349" s="6" t="s">
        <v>169</v>
      </c>
      <c r="Y349" s="76" t="s">
        <v>170</v>
      </c>
      <c r="Z349" s="76" t="s">
        <v>149</v>
      </c>
      <c r="AA349" s="76" t="s">
        <v>150</v>
      </c>
      <c r="AB349" s="76" t="s">
        <v>539</v>
      </c>
      <c r="AC349" s="76" t="s">
        <v>540</v>
      </c>
      <c r="AD349" s="76" t="s">
        <v>173</v>
      </c>
      <c r="AE349" s="76" t="s">
        <v>548</v>
      </c>
      <c r="AF349" s="76" t="s">
        <v>96</v>
      </c>
      <c r="AG349" s="82"/>
      <c r="AH349" s="60"/>
      <c r="AI349" s="75" t="s">
        <v>586</v>
      </c>
      <c r="AJ349" s="6" t="s">
        <v>103</v>
      </c>
      <c r="AK349" s="81">
        <v>0</v>
      </c>
      <c r="AL349" s="205" t="s">
        <v>103</v>
      </c>
      <c r="AM349" s="169"/>
      <c r="AN349" s="6"/>
      <c r="AO349" s="120"/>
    </row>
    <row r="350" spans="1:41">
      <c r="A350" s="75" t="s">
        <v>586</v>
      </c>
      <c r="B350" s="6" t="s">
        <v>93</v>
      </c>
      <c r="C350" s="76">
        <v>349</v>
      </c>
      <c r="D350" s="6" t="s">
        <v>106</v>
      </c>
      <c r="E350" s="6" t="s">
        <v>2135</v>
      </c>
      <c r="F350" s="6" t="str">
        <f t="shared" si="16"/>
        <v>FreightRM-A-0010AI26-M19</v>
      </c>
      <c r="G350" s="95" t="s">
        <v>947</v>
      </c>
      <c r="H350" s="95">
        <v>620005</v>
      </c>
      <c r="I350" s="6" t="s">
        <v>584</v>
      </c>
      <c r="J350" s="92">
        <v>46028</v>
      </c>
      <c r="K350" s="92"/>
      <c r="L350" s="73" t="s">
        <v>116</v>
      </c>
      <c r="M350" s="78" t="s">
        <v>25</v>
      </c>
      <c r="N350" s="73" t="s">
        <v>116</v>
      </c>
      <c r="O350" s="71">
        <v>0</v>
      </c>
      <c r="P350" s="71">
        <v>0</v>
      </c>
      <c r="Q350" s="79">
        <v>1696.8</v>
      </c>
      <c r="R350" s="79">
        <v>0</v>
      </c>
      <c r="S350" s="71">
        <v>0</v>
      </c>
      <c r="T350" s="79">
        <v>1696.8</v>
      </c>
      <c r="U350" s="87" t="s">
        <v>118</v>
      </c>
      <c r="V350" s="84">
        <f t="shared" si="18"/>
        <v>1696.8</v>
      </c>
      <c r="W350" s="61">
        <v>46015</v>
      </c>
      <c r="X350" s="6" t="s">
        <v>1457</v>
      </c>
      <c r="Y350" s="76" t="s">
        <v>1458</v>
      </c>
      <c r="Z350" s="76" t="s">
        <v>1459</v>
      </c>
      <c r="AA350" s="76" t="s">
        <v>156</v>
      </c>
      <c r="AB350" s="76" t="s">
        <v>539</v>
      </c>
      <c r="AC350" s="76" t="s">
        <v>540</v>
      </c>
      <c r="AD350" s="76" t="s">
        <v>25</v>
      </c>
      <c r="AE350" s="76" t="s">
        <v>544</v>
      </c>
      <c r="AF350" s="76" t="s">
        <v>96</v>
      </c>
      <c r="AG350" s="82"/>
      <c r="AH350" s="60"/>
      <c r="AI350" s="75" t="s">
        <v>586</v>
      </c>
      <c r="AJ350" s="6" t="s">
        <v>103</v>
      </c>
      <c r="AK350" s="81">
        <v>0</v>
      </c>
      <c r="AL350" s="205" t="s">
        <v>103</v>
      </c>
      <c r="AM350" s="169"/>
      <c r="AN350" s="6"/>
      <c r="AO350" s="120"/>
    </row>
    <row r="351" spans="1:41">
      <c r="A351" s="75" t="s">
        <v>586</v>
      </c>
      <c r="B351" s="6" t="s">
        <v>93</v>
      </c>
      <c r="C351" s="76">
        <v>350</v>
      </c>
      <c r="D351" s="6" t="s">
        <v>106</v>
      </c>
      <c r="E351" s="6" t="s">
        <v>2135</v>
      </c>
      <c r="F351" s="6" t="str">
        <f t="shared" si="16"/>
        <v>FreightRM-M-226-SI25-M19-L</v>
      </c>
      <c r="G351" s="95" t="s">
        <v>948</v>
      </c>
      <c r="H351" s="95">
        <v>620143</v>
      </c>
      <c r="I351" s="6" t="s">
        <v>584</v>
      </c>
      <c r="J351" s="92">
        <v>46028</v>
      </c>
      <c r="K351" s="92"/>
      <c r="L351" s="73" t="s">
        <v>116</v>
      </c>
      <c r="M351" s="78" t="s">
        <v>174</v>
      </c>
      <c r="N351" s="73" t="s">
        <v>116</v>
      </c>
      <c r="O351" s="71">
        <v>0</v>
      </c>
      <c r="P351" s="71">
        <v>0</v>
      </c>
      <c r="Q351" s="79">
        <v>712.4</v>
      </c>
      <c r="R351" s="79">
        <v>0</v>
      </c>
      <c r="S351" s="71">
        <v>0</v>
      </c>
      <c r="T351" s="79">
        <v>712.4</v>
      </c>
      <c r="U351" s="87" t="s">
        <v>118</v>
      </c>
      <c r="V351" s="84">
        <f t="shared" si="18"/>
        <v>712.4</v>
      </c>
      <c r="W351" s="61">
        <v>46017</v>
      </c>
      <c r="X351" s="6" t="s">
        <v>153</v>
      </c>
      <c r="Y351" s="76" t="s">
        <v>154</v>
      </c>
      <c r="Z351" s="76" t="s">
        <v>155</v>
      </c>
      <c r="AA351" s="76" t="s">
        <v>156</v>
      </c>
      <c r="AB351" s="76" t="s">
        <v>539</v>
      </c>
      <c r="AC351" s="76" t="s">
        <v>540</v>
      </c>
      <c r="AD351" s="76" t="s">
        <v>174</v>
      </c>
      <c r="AE351" s="76" t="s">
        <v>546</v>
      </c>
      <c r="AF351" s="76" t="s">
        <v>96</v>
      </c>
      <c r="AG351" s="82"/>
      <c r="AH351" s="60"/>
      <c r="AI351" s="75" t="s">
        <v>586</v>
      </c>
      <c r="AJ351" s="6" t="s">
        <v>103</v>
      </c>
      <c r="AK351" s="81">
        <v>0</v>
      </c>
      <c r="AL351" s="205" t="s">
        <v>103</v>
      </c>
      <c r="AM351" s="169"/>
      <c r="AN351" s="6"/>
      <c r="AO351" s="120"/>
    </row>
    <row r="352" spans="1:41">
      <c r="A352" s="75" t="s">
        <v>586</v>
      </c>
      <c r="B352" s="6" t="s">
        <v>93</v>
      </c>
      <c r="C352" s="76">
        <v>351</v>
      </c>
      <c r="D352" s="6" t="s">
        <v>106</v>
      </c>
      <c r="E352" s="6" t="s">
        <v>2135</v>
      </c>
      <c r="F352" s="6" t="str">
        <f t="shared" si="16"/>
        <v>FreightRM-M-223-SI25-M19-L</v>
      </c>
      <c r="G352" s="95" t="s">
        <v>949</v>
      </c>
      <c r="H352" s="95">
        <v>621236</v>
      </c>
      <c r="I352" s="6" t="s">
        <v>584</v>
      </c>
      <c r="J352" s="92">
        <v>46030</v>
      </c>
      <c r="K352" s="92"/>
      <c r="L352" s="73" t="s">
        <v>116</v>
      </c>
      <c r="M352" s="78" t="s">
        <v>174</v>
      </c>
      <c r="N352" s="73" t="s">
        <v>116</v>
      </c>
      <c r="O352" s="71">
        <v>0</v>
      </c>
      <c r="P352" s="71">
        <v>0</v>
      </c>
      <c r="Q352" s="79">
        <v>614</v>
      </c>
      <c r="R352" s="79">
        <v>0</v>
      </c>
      <c r="S352" s="71">
        <v>0</v>
      </c>
      <c r="T352" s="79">
        <v>614</v>
      </c>
      <c r="U352" s="87" t="s">
        <v>118</v>
      </c>
      <c r="V352" s="84">
        <f t="shared" si="18"/>
        <v>614</v>
      </c>
      <c r="W352" s="61">
        <v>46022</v>
      </c>
      <c r="X352" s="6" t="s">
        <v>1460</v>
      </c>
      <c r="Y352" s="76" t="s">
        <v>154</v>
      </c>
      <c r="Z352" s="76" t="s">
        <v>155</v>
      </c>
      <c r="AA352" s="76" t="s">
        <v>164</v>
      </c>
      <c r="AB352" s="76" t="s">
        <v>539</v>
      </c>
      <c r="AC352" s="76" t="s">
        <v>540</v>
      </c>
      <c r="AD352" s="76" t="s">
        <v>174</v>
      </c>
      <c r="AE352" s="76" t="s">
        <v>546</v>
      </c>
      <c r="AF352" s="76" t="s">
        <v>96</v>
      </c>
      <c r="AG352" s="82"/>
      <c r="AH352" s="60"/>
      <c r="AI352" s="75" t="s">
        <v>586</v>
      </c>
      <c r="AJ352" s="6" t="s">
        <v>103</v>
      </c>
      <c r="AK352" s="81">
        <v>0</v>
      </c>
      <c r="AL352" s="205" t="s">
        <v>103</v>
      </c>
      <c r="AM352" s="169"/>
      <c r="AN352" s="6"/>
      <c r="AO352" s="120"/>
    </row>
    <row r="353" spans="1:41">
      <c r="A353" s="75" t="s">
        <v>586</v>
      </c>
      <c r="B353" s="6" t="s">
        <v>93</v>
      </c>
      <c r="C353" s="76">
        <v>352</v>
      </c>
      <c r="D353" s="6" t="s">
        <v>106</v>
      </c>
      <c r="E353" s="6" t="s">
        <v>2135</v>
      </c>
      <c r="F353" s="6" t="str">
        <f t="shared" si="16"/>
        <v>FreightRM-J-1176LI25-M19</v>
      </c>
      <c r="G353" s="95" t="s">
        <v>950</v>
      </c>
      <c r="H353" s="95">
        <v>621946</v>
      </c>
      <c r="I353" s="6" t="s">
        <v>584</v>
      </c>
      <c r="J353" s="92">
        <v>46031</v>
      </c>
      <c r="K353" s="92"/>
      <c r="L353" s="73" t="s">
        <v>116</v>
      </c>
      <c r="M353" s="78" t="s">
        <v>173</v>
      </c>
      <c r="N353" s="73" t="s">
        <v>116</v>
      </c>
      <c r="O353" s="71">
        <v>0</v>
      </c>
      <c r="P353" s="71">
        <v>0</v>
      </c>
      <c r="Q353" s="79">
        <v>380</v>
      </c>
      <c r="R353" s="79">
        <v>0</v>
      </c>
      <c r="S353" s="71">
        <v>0</v>
      </c>
      <c r="T353" s="79">
        <v>380</v>
      </c>
      <c r="U353" s="87" t="s">
        <v>118</v>
      </c>
      <c r="V353" s="84">
        <f t="shared" si="18"/>
        <v>380</v>
      </c>
      <c r="W353" s="61">
        <v>46015</v>
      </c>
      <c r="X353" s="6" t="s">
        <v>167</v>
      </c>
      <c r="Y353" s="76" t="s">
        <v>168</v>
      </c>
      <c r="Z353" s="76" t="s">
        <v>149</v>
      </c>
      <c r="AA353" s="76" t="s">
        <v>150</v>
      </c>
      <c r="AB353" s="76" t="s">
        <v>539</v>
      </c>
      <c r="AC353" s="76" t="s">
        <v>540</v>
      </c>
      <c r="AD353" s="76" t="s">
        <v>173</v>
      </c>
      <c r="AE353" s="76" t="s">
        <v>548</v>
      </c>
      <c r="AF353" s="76" t="s">
        <v>96</v>
      </c>
      <c r="AG353" s="82"/>
      <c r="AH353" s="60"/>
      <c r="AI353" s="75" t="s">
        <v>586</v>
      </c>
      <c r="AJ353" s="6" t="s">
        <v>103</v>
      </c>
      <c r="AK353" s="81">
        <v>0</v>
      </c>
      <c r="AL353" s="205" t="s">
        <v>103</v>
      </c>
      <c r="AM353" s="169"/>
      <c r="AN353" s="6"/>
      <c r="AO353" s="120"/>
    </row>
    <row r="354" spans="1:41">
      <c r="A354" s="75" t="s">
        <v>586</v>
      </c>
      <c r="B354" s="6" t="s">
        <v>93</v>
      </c>
      <c r="C354" s="76">
        <v>353</v>
      </c>
      <c r="D354" s="6" t="s">
        <v>106</v>
      </c>
      <c r="E354" s="6" t="s">
        <v>2135</v>
      </c>
      <c r="F354" s="6" t="str">
        <f t="shared" si="16"/>
        <v>FreightRM-J-1124LI25-M19</v>
      </c>
      <c r="G354" s="95" t="s">
        <v>951</v>
      </c>
      <c r="H354" s="95">
        <v>621953</v>
      </c>
      <c r="I354" s="6" t="s">
        <v>584</v>
      </c>
      <c r="J354" s="92">
        <v>46031</v>
      </c>
      <c r="K354" s="92"/>
      <c r="L354" s="73" t="s">
        <v>116</v>
      </c>
      <c r="M354" s="78" t="s">
        <v>173</v>
      </c>
      <c r="N354" s="73" t="s">
        <v>116</v>
      </c>
      <c r="O354" s="71">
        <v>0</v>
      </c>
      <c r="P354" s="71">
        <v>0</v>
      </c>
      <c r="Q354" s="79">
        <v>580</v>
      </c>
      <c r="R354" s="79">
        <v>0</v>
      </c>
      <c r="S354" s="71">
        <v>0</v>
      </c>
      <c r="T354" s="79">
        <v>580</v>
      </c>
      <c r="U354" s="87" t="s">
        <v>118</v>
      </c>
      <c r="V354" s="84">
        <f t="shared" si="18"/>
        <v>580</v>
      </c>
      <c r="W354" s="61">
        <v>46027</v>
      </c>
      <c r="X354" s="6" t="s">
        <v>1461</v>
      </c>
      <c r="Y354" s="76" t="s">
        <v>1462</v>
      </c>
      <c r="Z354" s="76" t="s">
        <v>149</v>
      </c>
      <c r="AA354" s="76" t="s">
        <v>150</v>
      </c>
      <c r="AB354" s="76" t="s">
        <v>539</v>
      </c>
      <c r="AC354" s="76" t="s">
        <v>540</v>
      </c>
      <c r="AD354" s="76" t="s">
        <v>173</v>
      </c>
      <c r="AE354" s="76" t="s">
        <v>548</v>
      </c>
      <c r="AF354" s="76" t="s">
        <v>96</v>
      </c>
      <c r="AG354" s="82"/>
      <c r="AH354" s="60"/>
      <c r="AI354" s="75" t="s">
        <v>586</v>
      </c>
      <c r="AJ354" s="6" t="s">
        <v>103</v>
      </c>
      <c r="AK354" s="81">
        <v>0</v>
      </c>
      <c r="AL354" s="205" t="s">
        <v>103</v>
      </c>
      <c r="AM354" s="169"/>
      <c r="AN354" s="6"/>
      <c r="AO354" s="120"/>
    </row>
    <row r="355" spans="1:41">
      <c r="A355" s="75" t="s">
        <v>586</v>
      </c>
      <c r="B355" s="6" t="s">
        <v>93</v>
      </c>
      <c r="C355" s="76">
        <v>354</v>
      </c>
      <c r="D355" s="6" t="s">
        <v>106</v>
      </c>
      <c r="E355" s="6" t="s">
        <v>2135</v>
      </c>
      <c r="F355" s="6" t="str">
        <f t="shared" si="16"/>
        <v>FreightRM-J-1128LI25-M19</v>
      </c>
      <c r="G355" s="95" t="s">
        <v>952</v>
      </c>
      <c r="H355" s="95">
        <v>621954</v>
      </c>
      <c r="I355" s="6" t="s">
        <v>584</v>
      </c>
      <c r="J355" s="92">
        <v>46031</v>
      </c>
      <c r="K355" s="92"/>
      <c r="L355" s="73" t="s">
        <v>116</v>
      </c>
      <c r="M355" s="78" t="s">
        <v>173</v>
      </c>
      <c r="N355" s="73" t="s">
        <v>116</v>
      </c>
      <c r="O355" s="71">
        <v>0</v>
      </c>
      <c r="P355" s="71">
        <v>0</v>
      </c>
      <c r="Q355" s="79">
        <v>370</v>
      </c>
      <c r="R355" s="79">
        <v>0</v>
      </c>
      <c r="S355" s="71">
        <v>0</v>
      </c>
      <c r="T355" s="79">
        <v>370</v>
      </c>
      <c r="U355" s="87" t="s">
        <v>118</v>
      </c>
      <c r="V355" s="84">
        <f t="shared" si="18"/>
        <v>370</v>
      </c>
      <c r="W355" s="61">
        <v>46017</v>
      </c>
      <c r="X355" s="6" t="s">
        <v>159</v>
      </c>
      <c r="Y355" s="76" t="s">
        <v>160</v>
      </c>
      <c r="Z355" s="76" t="s">
        <v>149</v>
      </c>
      <c r="AA355" s="76" t="s">
        <v>150</v>
      </c>
      <c r="AB355" s="76" t="s">
        <v>539</v>
      </c>
      <c r="AC355" s="76" t="s">
        <v>540</v>
      </c>
      <c r="AD355" s="76" t="s">
        <v>173</v>
      </c>
      <c r="AE355" s="76" t="s">
        <v>548</v>
      </c>
      <c r="AF355" s="76" t="s">
        <v>96</v>
      </c>
      <c r="AG355" s="82"/>
      <c r="AH355" s="60"/>
      <c r="AI355" s="75" t="s">
        <v>586</v>
      </c>
      <c r="AJ355" s="6" t="s">
        <v>103</v>
      </c>
      <c r="AK355" s="81">
        <v>0</v>
      </c>
      <c r="AL355" s="205" t="s">
        <v>103</v>
      </c>
      <c r="AM355" s="169"/>
      <c r="AN355" s="6"/>
      <c r="AO355" s="120"/>
    </row>
    <row r="356" spans="1:41">
      <c r="A356" s="75" t="s">
        <v>586</v>
      </c>
      <c r="B356" s="6" t="s">
        <v>93</v>
      </c>
      <c r="C356" s="76">
        <v>355</v>
      </c>
      <c r="D356" s="6" t="s">
        <v>104</v>
      </c>
      <c r="E356" s="6" t="s">
        <v>2135</v>
      </c>
      <c r="F356" s="6" t="str">
        <f t="shared" si="16"/>
        <v>FreightPAQUETERIA</v>
      </c>
      <c r="G356" s="6" t="s">
        <v>127</v>
      </c>
      <c r="H356" s="6" t="s">
        <v>953</v>
      </c>
      <c r="I356" s="6" t="s">
        <v>584</v>
      </c>
      <c r="J356" s="92">
        <v>46041</v>
      </c>
      <c r="K356" s="92" t="s">
        <v>116</v>
      </c>
      <c r="L356" s="90" t="s">
        <v>119</v>
      </c>
      <c r="M356" s="76" t="s">
        <v>25</v>
      </c>
      <c r="N356" s="73" t="s">
        <v>116</v>
      </c>
      <c r="O356" s="71">
        <v>0</v>
      </c>
      <c r="P356" s="71">
        <v>0</v>
      </c>
      <c r="Q356" s="79">
        <v>10412.040000000001</v>
      </c>
      <c r="R356" s="79">
        <v>0</v>
      </c>
      <c r="S356" s="71">
        <v>0</v>
      </c>
      <c r="T356" s="79">
        <v>10412.040000000001</v>
      </c>
      <c r="U356" s="87" t="s">
        <v>24</v>
      </c>
      <c r="V356" s="84">
        <f t="shared" ref="V356:V357" si="19">T356/17.599</f>
        <v>591.62679697710098</v>
      </c>
      <c r="W356" s="61" t="s">
        <v>119</v>
      </c>
      <c r="X356" s="6" t="s">
        <v>120</v>
      </c>
      <c r="Y356" s="6" t="s">
        <v>120</v>
      </c>
      <c r="Z356" s="76" t="s">
        <v>121</v>
      </c>
      <c r="AA356" s="76" t="s">
        <v>122</v>
      </c>
      <c r="AB356" s="76" t="s">
        <v>539</v>
      </c>
      <c r="AC356" s="76" t="s">
        <v>540</v>
      </c>
      <c r="AD356" s="76" t="s">
        <v>25</v>
      </c>
      <c r="AE356" s="76" t="s">
        <v>544</v>
      </c>
      <c r="AF356" s="76" t="s">
        <v>96</v>
      </c>
      <c r="AG356" s="82"/>
      <c r="AH356" s="60"/>
      <c r="AI356" s="75" t="s">
        <v>586</v>
      </c>
      <c r="AJ356" s="6" t="s">
        <v>103</v>
      </c>
      <c r="AK356" s="81">
        <v>0</v>
      </c>
      <c r="AL356" s="205" t="s">
        <v>103</v>
      </c>
      <c r="AM356" s="169"/>
      <c r="AN356" s="6"/>
      <c r="AO356" s="120"/>
    </row>
    <row r="357" spans="1:41">
      <c r="A357" s="75" t="s">
        <v>586</v>
      </c>
      <c r="B357" s="6" t="s">
        <v>93</v>
      </c>
      <c r="C357" s="76">
        <v>356</v>
      </c>
      <c r="D357" s="6" t="s">
        <v>104</v>
      </c>
      <c r="E357" s="6" t="s">
        <v>2135</v>
      </c>
      <c r="F357" s="6" t="str">
        <f t="shared" si="16"/>
        <v>FreightPAQUETERIA</v>
      </c>
      <c r="G357" s="97" t="s">
        <v>127</v>
      </c>
      <c r="H357" s="6" t="s">
        <v>954</v>
      </c>
      <c r="I357" s="6" t="s">
        <v>584</v>
      </c>
      <c r="J357" s="92">
        <v>46034</v>
      </c>
      <c r="K357" s="92" t="s">
        <v>116</v>
      </c>
      <c r="L357" s="90" t="s">
        <v>119</v>
      </c>
      <c r="M357" s="76" t="s">
        <v>25</v>
      </c>
      <c r="N357" s="73" t="s">
        <v>116</v>
      </c>
      <c r="O357" s="71">
        <v>0</v>
      </c>
      <c r="P357" s="71">
        <v>0</v>
      </c>
      <c r="Q357" s="79">
        <v>201.2</v>
      </c>
      <c r="R357" s="79">
        <v>32.19</v>
      </c>
      <c r="S357" s="71">
        <v>0</v>
      </c>
      <c r="T357" s="79">
        <v>233.39</v>
      </c>
      <c r="U357" s="87" t="s">
        <v>24</v>
      </c>
      <c r="V357" s="84">
        <f t="shared" si="19"/>
        <v>13.261548951644979</v>
      </c>
      <c r="W357" s="61" t="s">
        <v>119</v>
      </c>
      <c r="X357" s="6" t="s">
        <v>120</v>
      </c>
      <c r="Y357" s="6" t="s">
        <v>120</v>
      </c>
      <c r="Z357" s="76" t="s">
        <v>121</v>
      </c>
      <c r="AA357" s="76" t="s">
        <v>122</v>
      </c>
      <c r="AB357" s="76" t="s">
        <v>539</v>
      </c>
      <c r="AC357" s="76" t="s">
        <v>540</v>
      </c>
      <c r="AD357" s="76" t="s">
        <v>25</v>
      </c>
      <c r="AE357" s="76" t="s">
        <v>544</v>
      </c>
      <c r="AF357" s="76" t="s">
        <v>96</v>
      </c>
      <c r="AG357" s="82"/>
      <c r="AH357" s="60"/>
      <c r="AI357" s="75" t="s">
        <v>586</v>
      </c>
      <c r="AJ357" s="6" t="s">
        <v>103</v>
      </c>
      <c r="AK357" s="81">
        <v>0</v>
      </c>
      <c r="AL357" s="205" t="s">
        <v>103</v>
      </c>
      <c r="AM357" s="169"/>
      <c r="AN357" s="6"/>
      <c r="AO357" s="120"/>
    </row>
    <row r="358" spans="1:41">
      <c r="A358" s="75" t="s">
        <v>586</v>
      </c>
      <c r="B358" s="6" t="s">
        <v>93</v>
      </c>
      <c r="C358" s="76">
        <v>357</v>
      </c>
      <c r="D358" s="76" t="s">
        <v>109</v>
      </c>
      <c r="E358" s="76" t="s">
        <v>105</v>
      </c>
      <c r="F358" s="6" t="str">
        <f t="shared" si="16"/>
        <v>STORAGEINVENTARIO</v>
      </c>
      <c r="G358" s="95" t="s">
        <v>194</v>
      </c>
      <c r="H358" s="6" t="s">
        <v>955</v>
      </c>
      <c r="I358" s="6" t="s">
        <v>584</v>
      </c>
      <c r="J358" s="100">
        <v>46028</v>
      </c>
      <c r="K358" s="92"/>
      <c r="L358" s="73" t="s">
        <v>116</v>
      </c>
      <c r="M358" s="76" t="s">
        <v>195</v>
      </c>
      <c r="N358" s="73" t="s">
        <v>116</v>
      </c>
      <c r="O358" s="71">
        <v>0</v>
      </c>
      <c r="P358" s="71">
        <v>0</v>
      </c>
      <c r="Q358" s="79">
        <v>5286</v>
      </c>
      <c r="R358" s="79">
        <v>0</v>
      </c>
      <c r="S358" s="71">
        <v>0</v>
      </c>
      <c r="T358" s="79">
        <v>5286</v>
      </c>
      <c r="U358" s="87" t="s">
        <v>118</v>
      </c>
      <c r="V358" s="84">
        <f t="shared" ref="V358:V360" si="20">T358</f>
        <v>5286</v>
      </c>
      <c r="W358" s="61" t="s">
        <v>119</v>
      </c>
      <c r="X358" s="6" t="s">
        <v>122</v>
      </c>
      <c r="Y358" s="76" t="s">
        <v>121</v>
      </c>
      <c r="Z358" s="76" t="s">
        <v>178</v>
      </c>
      <c r="AA358" s="76" t="s">
        <v>196</v>
      </c>
      <c r="AB358" s="76" t="s">
        <v>539</v>
      </c>
      <c r="AC358" s="76" t="s">
        <v>541</v>
      </c>
      <c r="AD358" s="76" t="s">
        <v>195</v>
      </c>
      <c r="AE358" s="76">
        <v>75640000</v>
      </c>
      <c r="AF358" s="76" t="s">
        <v>96</v>
      </c>
      <c r="AG358" s="82"/>
      <c r="AH358" s="60"/>
      <c r="AI358" s="75" t="s">
        <v>586</v>
      </c>
      <c r="AJ358" s="6" t="s">
        <v>103</v>
      </c>
      <c r="AK358" s="81">
        <v>0</v>
      </c>
      <c r="AL358" s="205" t="s">
        <v>103</v>
      </c>
      <c r="AM358" s="169"/>
      <c r="AN358" s="6"/>
      <c r="AO358" s="120"/>
    </row>
    <row r="359" spans="1:41">
      <c r="A359" s="75" t="s">
        <v>586</v>
      </c>
      <c r="B359" s="6" t="s">
        <v>93</v>
      </c>
      <c r="C359" s="76">
        <v>358</v>
      </c>
      <c r="D359" s="76" t="s">
        <v>97</v>
      </c>
      <c r="E359" s="6" t="s">
        <v>2135</v>
      </c>
      <c r="F359" s="6" t="str">
        <f t="shared" si="16"/>
        <v>FreightFG-R-2089LE25.M19</v>
      </c>
      <c r="G359" s="95" t="s">
        <v>927</v>
      </c>
      <c r="H359" s="99">
        <v>54643</v>
      </c>
      <c r="I359" s="6" t="s">
        <v>584</v>
      </c>
      <c r="J359" s="100">
        <v>46031</v>
      </c>
      <c r="K359" s="100" t="s">
        <v>1463</v>
      </c>
      <c r="L359" s="73" t="s">
        <v>116</v>
      </c>
      <c r="M359" s="76" t="s">
        <v>195</v>
      </c>
      <c r="N359" s="76" t="s">
        <v>1464</v>
      </c>
      <c r="O359" s="71">
        <v>0</v>
      </c>
      <c r="P359" s="71">
        <v>0</v>
      </c>
      <c r="Q359" s="79">
        <v>5024.1899999999996</v>
      </c>
      <c r="R359" s="79">
        <v>0</v>
      </c>
      <c r="S359" s="71">
        <v>0</v>
      </c>
      <c r="T359" s="79">
        <v>5024.1899999999996</v>
      </c>
      <c r="U359" s="87" t="s">
        <v>118</v>
      </c>
      <c r="V359" s="84">
        <f t="shared" si="20"/>
        <v>5024.1899999999996</v>
      </c>
      <c r="W359" s="61">
        <v>46020</v>
      </c>
      <c r="X359" s="76" t="s">
        <v>230</v>
      </c>
      <c r="Y359" s="76" t="s">
        <v>178</v>
      </c>
      <c r="Z359" s="76" t="s">
        <v>178</v>
      </c>
      <c r="AA359" s="76" t="s">
        <v>109</v>
      </c>
      <c r="AB359" s="76" t="s">
        <v>539</v>
      </c>
      <c r="AC359" s="76" t="s">
        <v>541</v>
      </c>
      <c r="AD359" s="76" t="s">
        <v>195</v>
      </c>
      <c r="AE359" s="76" t="s">
        <v>547</v>
      </c>
      <c r="AF359" s="76" t="s">
        <v>96</v>
      </c>
      <c r="AG359" s="82"/>
      <c r="AH359" s="60"/>
      <c r="AI359" s="75" t="s">
        <v>586</v>
      </c>
      <c r="AJ359" s="6" t="s">
        <v>103</v>
      </c>
      <c r="AK359" s="81">
        <v>0</v>
      </c>
      <c r="AL359" s="205" t="s">
        <v>103</v>
      </c>
      <c r="AM359" s="169"/>
      <c r="AN359" s="6"/>
      <c r="AO359" s="120"/>
    </row>
    <row r="360" spans="1:41">
      <c r="A360" s="75" t="s">
        <v>586</v>
      </c>
      <c r="B360" s="6" t="s">
        <v>93</v>
      </c>
      <c r="C360" s="76">
        <v>359</v>
      </c>
      <c r="D360" s="76" t="s">
        <v>97</v>
      </c>
      <c r="E360" s="6" t="s">
        <v>2135</v>
      </c>
      <c r="F360" s="6" t="str">
        <f t="shared" si="16"/>
        <v>FreightFG-R-2090LE25.M19</v>
      </c>
      <c r="G360" s="95" t="s">
        <v>929</v>
      </c>
      <c r="H360" s="99">
        <v>54644</v>
      </c>
      <c r="I360" s="6" t="s">
        <v>584</v>
      </c>
      <c r="J360" s="100">
        <v>46031</v>
      </c>
      <c r="K360" s="100" t="s">
        <v>1463</v>
      </c>
      <c r="L360" s="73" t="s">
        <v>116</v>
      </c>
      <c r="M360" s="76" t="s">
        <v>195</v>
      </c>
      <c r="N360" s="76" t="s">
        <v>1465</v>
      </c>
      <c r="O360" s="71">
        <v>0</v>
      </c>
      <c r="P360" s="71">
        <v>0</v>
      </c>
      <c r="Q360" s="79">
        <v>6754.1</v>
      </c>
      <c r="R360" s="79">
        <v>0</v>
      </c>
      <c r="S360" s="71">
        <v>0</v>
      </c>
      <c r="T360" s="79">
        <v>6754.1</v>
      </c>
      <c r="U360" s="87" t="s">
        <v>118</v>
      </c>
      <c r="V360" s="84">
        <f t="shared" si="20"/>
        <v>6754.1</v>
      </c>
      <c r="W360" s="61">
        <v>45660</v>
      </c>
      <c r="X360" s="76" t="s">
        <v>230</v>
      </c>
      <c r="Y360" s="76" t="s">
        <v>178</v>
      </c>
      <c r="Z360" s="76" t="s">
        <v>178</v>
      </c>
      <c r="AA360" s="76" t="s">
        <v>232</v>
      </c>
      <c r="AB360" s="76" t="s">
        <v>539</v>
      </c>
      <c r="AC360" s="76" t="s">
        <v>541</v>
      </c>
      <c r="AD360" s="76" t="s">
        <v>195</v>
      </c>
      <c r="AE360" s="76" t="s">
        <v>547</v>
      </c>
      <c r="AF360" s="76" t="s">
        <v>96</v>
      </c>
      <c r="AG360" s="82"/>
      <c r="AH360" s="60"/>
      <c r="AI360" s="75" t="s">
        <v>586</v>
      </c>
      <c r="AJ360" s="6" t="s">
        <v>103</v>
      </c>
      <c r="AK360" s="81">
        <v>0</v>
      </c>
      <c r="AL360" s="205" t="s">
        <v>103</v>
      </c>
      <c r="AM360" s="169"/>
      <c r="AN360" s="6"/>
      <c r="AO360" s="120"/>
    </row>
    <row r="361" spans="1:41">
      <c r="A361" s="75" t="s">
        <v>586</v>
      </c>
      <c r="B361" s="6" t="s">
        <v>93</v>
      </c>
      <c r="C361" s="76">
        <v>360</v>
      </c>
      <c r="D361" s="6" t="s">
        <v>594</v>
      </c>
      <c r="E361" s="6" t="s">
        <v>2135</v>
      </c>
      <c r="F361" s="6" t="str">
        <f t="shared" si="16"/>
        <v>FreightRM-R-008-SI26-M19</v>
      </c>
      <c r="G361" s="97" t="s">
        <v>956</v>
      </c>
      <c r="H361" s="97" t="s">
        <v>957</v>
      </c>
      <c r="I361" s="6" t="s">
        <v>584</v>
      </c>
      <c r="J361" s="92">
        <v>46027</v>
      </c>
      <c r="K361" s="97"/>
      <c r="L361" s="6" t="s">
        <v>1466</v>
      </c>
      <c r="M361" s="6" t="s">
        <v>174</v>
      </c>
      <c r="N361" s="6" t="s">
        <v>1467</v>
      </c>
      <c r="O361" s="71">
        <v>0</v>
      </c>
      <c r="P361" s="71">
        <v>0</v>
      </c>
      <c r="Q361" s="79">
        <v>32445</v>
      </c>
      <c r="R361" s="79">
        <v>5191.2</v>
      </c>
      <c r="S361" s="71">
        <v>1297.8</v>
      </c>
      <c r="T361" s="79">
        <v>36338.399999999994</v>
      </c>
      <c r="U361" s="6" t="s">
        <v>24</v>
      </c>
      <c r="V361" s="84">
        <f t="shared" ref="V361:V405" si="21">T361/17.599</f>
        <v>2064.7991363145629</v>
      </c>
      <c r="W361" s="110">
        <v>46029</v>
      </c>
      <c r="X361" s="6" t="s">
        <v>1466</v>
      </c>
      <c r="Y361" s="6" t="s">
        <v>1468</v>
      </c>
      <c r="Z361" s="6" t="s">
        <v>239</v>
      </c>
      <c r="AA361" s="6" t="s">
        <v>122</v>
      </c>
      <c r="AB361" s="76" t="s">
        <v>539</v>
      </c>
      <c r="AC361" s="76" t="s">
        <v>540</v>
      </c>
      <c r="AD361" s="76" t="s">
        <v>174</v>
      </c>
      <c r="AE361" s="76" t="s">
        <v>546</v>
      </c>
      <c r="AF361" s="76" t="s">
        <v>96</v>
      </c>
      <c r="AG361" s="82"/>
      <c r="AH361" s="60"/>
      <c r="AI361" s="75" t="s">
        <v>586</v>
      </c>
      <c r="AJ361" s="6" t="s">
        <v>103</v>
      </c>
      <c r="AK361" s="81">
        <v>0</v>
      </c>
      <c r="AL361" s="205" t="s">
        <v>103</v>
      </c>
      <c r="AM361" s="169"/>
      <c r="AN361" s="6"/>
      <c r="AO361" s="120"/>
    </row>
    <row r="362" spans="1:41">
      <c r="A362" s="75" t="s">
        <v>586</v>
      </c>
      <c r="B362" s="6" t="s">
        <v>93</v>
      </c>
      <c r="C362" s="76">
        <v>361</v>
      </c>
      <c r="D362" s="6" t="s">
        <v>594</v>
      </c>
      <c r="E362" s="6" t="s">
        <v>2135</v>
      </c>
      <c r="F362" s="6" t="str">
        <f t="shared" si="16"/>
        <v>FreightFG-V-006-V1E26-M46</v>
      </c>
      <c r="G362" s="97" t="s">
        <v>958</v>
      </c>
      <c r="H362" s="97" t="s">
        <v>959</v>
      </c>
      <c r="I362" s="6" t="s">
        <v>584</v>
      </c>
      <c r="J362" s="92">
        <v>46027</v>
      </c>
      <c r="K362" s="97" t="s">
        <v>1469</v>
      </c>
      <c r="L362" s="6" t="s">
        <v>1470</v>
      </c>
      <c r="M362" s="6" t="s">
        <v>174</v>
      </c>
      <c r="N362" s="6" t="s">
        <v>1471</v>
      </c>
      <c r="O362" s="71">
        <v>0</v>
      </c>
      <c r="P362" s="71">
        <v>0</v>
      </c>
      <c r="Q362" s="79">
        <v>12500</v>
      </c>
      <c r="R362" s="79">
        <v>2000</v>
      </c>
      <c r="S362" s="71">
        <v>500</v>
      </c>
      <c r="T362" s="79">
        <v>14000</v>
      </c>
      <c r="U362" s="6" t="s">
        <v>24</v>
      </c>
      <c r="V362" s="84">
        <f t="shared" si="21"/>
        <v>795.49974430365364</v>
      </c>
      <c r="W362" s="110">
        <v>46027</v>
      </c>
      <c r="X362" s="6" t="s">
        <v>122</v>
      </c>
      <c r="Y362" s="6" t="s">
        <v>121</v>
      </c>
      <c r="Z362" s="6" t="s">
        <v>1472</v>
      </c>
      <c r="AA362" s="6" t="s">
        <v>1470</v>
      </c>
      <c r="AB362" s="76" t="s">
        <v>1106</v>
      </c>
      <c r="AC362" s="76" t="s">
        <v>541</v>
      </c>
      <c r="AD362" s="76" t="s">
        <v>195</v>
      </c>
      <c r="AE362" s="76" t="s">
        <v>547</v>
      </c>
      <c r="AF362" s="76" t="s">
        <v>96</v>
      </c>
      <c r="AG362" s="82"/>
      <c r="AH362" s="60"/>
      <c r="AI362" s="75" t="s">
        <v>586</v>
      </c>
      <c r="AJ362" s="6" t="s">
        <v>103</v>
      </c>
      <c r="AK362" s="81">
        <v>0</v>
      </c>
      <c r="AL362" s="205" t="s">
        <v>103</v>
      </c>
      <c r="AM362" s="169"/>
      <c r="AN362" s="6"/>
      <c r="AO362" s="120"/>
    </row>
    <row r="363" spans="1:41">
      <c r="A363" s="75" t="s">
        <v>586</v>
      </c>
      <c r="B363" s="6" t="s">
        <v>93</v>
      </c>
      <c r="C363" s="76">
        <v>362</v>
      </c>
      <c r="D363" s="6" t="s">
        <v>594</v>
      </c>
      <c r="E363" s="6" t="s">
        <v>2135</v>
      </c>
      <c r="F363" s="6" t="str">
        <f t="shared" si="16"/>
        <v>FreightRM-V-003-V1I26-M19</v>
      </c>
      <c r="G363" s="97" t="s">
        <v>960</v>
      </c>
      <c r="H363" s="97" t="s">
        <v>961</v>
      </c>
      <c r="I363" s="6" t="s">
        <v>584</v>
      </c>
      <c r="J363" s="92">
        <v>46028</v>
      </c>
      <c r="K363" s="97" t="s">
        <v>1473</v>
      </c>
      <c r="L363" s="6" t="s">
        <v>1136</v>
      </c>
      <c r="M363" s="6" t="s">
        <v>174</v>
      </c>
      <c r="N363" s="6" t="s">
        <v>1471</v>
      </c>
      <c r="O363" s="71">
        <v>0</v>
      </c>
      <c r="P363" s="71">
        <v>0</v>
      </c>
      <c r="Q363" s="79">
        <v>12500</v>
      </c>
      <c r="R363" s="79">
        <v>2000</v>
      </c>
      <c r="S363" s="71">
        <v>500</v>
      </c>
      <c r="T363" s="79">
        <v>14000</v>
      </c>
      <c r="U363" s="6" t="s">
        <v>24</v>
      </c>
      <c r="V363" s="84">
        <f t="shared" si="21"/>
        <v>795.49974430365364</v>
      </c>
      <c r="W363" s="110">
        <v>46029</v>
      </c>
      <c r="X363" s="6" t="s">
        <v>1136</v>
      </c>
      <c r="Y363" s="6" t="s">
        <v>1472</v>
      </c>
      <c r="Z363" s="6" t="s">
        <v>239</v>
      </c>
      <c r="AA363" s="6" t="s">
        <v>122</v>
      </c>
      <c r="AB363" s="76" t="s">
        <v>539</v>
      </c>
      <c r="AC363" s="76" t="s">
        <v>540</v>
      </c>
      <c r="AD363" s="76" t="s">
        <v>173</v>
      </c>
      <c r="AE363" s="76" t="s">
        <v>548</v>
      </c>
      <c r="AF363" s="76" t="s">
        <v>96</v>
      </c>
      <c r="AG363" s="82"/>
      <c r="AH363" s="60"/>
      <c r="AI363" s="75" t="s">
        <v>586</v>
      </c>
      <c r="AJ363" s="6" t="s">
        <v>103</v>
      </c>
      <c r="AK363" s="81">
        <v>0</v>
      </c>
      <c r="AL363" s="205" t="s">
        <v>103</v>
      </c>
      <c r="AM363" s="169"/>
      <c r="AN363" s="6"/>
      <c r="AO363" s="120"/>
    </row>
    <row r="364" spans="1:41">
      <c r="A364" s="75" t="s">
        <v>586</v>
      </c>
      <c r="B364" s="6" t="s">
        <v>93</v>
      </c>
      <c r="C364" s="76">
        <v>363</v>
      </c>
      <c r="D364" s="6" t="s">
        <v>594</v>
      </c>
      <c r="E364" s="6" t="s">
        <v>2135</v>
      </c>
      <c r="F364" s="6" t="str">
        <f t="shared" si="16"/>
        <v>FreightRM-R-007-SI26-M19</v>
      </c>
      <c r="G364" s="97" t="s">
        <v>962</v>
      </c>
      <c r="H364" s="97" t="s">
        <v>963</v>
      </c>
      <c r="I364" s="6" t="s">
        <v>584</v>
      </c>
      <c r="J364" s="92">
        <v>46029</v>
      </c>
      <c r="K364" s="97"/>
      <c r="L364" s="6" t="s">
        <v>1474</v>
      </c>
      <c r="M364" s="6" t="s">
        <v>174</v>
      </c>
      <c r="N364" s="6" t="s">
        <v>1471</v>
      </c>
      <c r="O364" s="71">
        <v>0</v>
      </c>
      <c r="P364" s="71">
        <v>0</v>
      </c>
      <c r="Q364" s="79">
        <v>21000</v>
      </c>
      <c r="R364" s="79">
        <v>3360</v>
      </c>
      <c r="S364" s="71">
        <v>840</v>
      </c>
      <c r="T364" s="79">
        <v>23520</v>
      </c>
      <c r="U364" s="6" t="s">
        <v>24</v>
      </c>
      <c r="V364" s="84">
        <f t="shared" si="21"/>
        <v>1336.439570430138</v>
      </c>
      <c r="W364" s="110">
        <v>46030</v>
      </c>
      <c r="X364" s="6" t="s">
        <v>1474</v>
      </c>
      <c r="Y364" s="6" t="s">
        <v>1475</v>
      </c>
      <c r="Z364" s="6" t="s">
        <v>239</v>
      </c>
      <c r="AA364" s="6" t="s">
        <v>122</v>
      </c>
      <c r="AB364" s="76" t="s">
        <v>539</v>
      </c>
      <c r="AC364" s="76" t="s">
        <v>540</v>
      </c>
      <c r="AD364" s="76" t="s">
        <v>174</v>
      </c>
      <c r="AE364" s="76" t="s">
        <v>546</v>
      </c>
      <c r="AF364" s="76" t="s">
        <v>96</v>
      </c>
      <c r="AG364" s="82"/>
      <c r="AH364" s="60"/>
      <c r="AI364" s="75" t="s">
        <v>586</v>
      </c>
      <c r="AJ364" s="6" t="s">
        <v>103</v>
      </c>
      <c r="AK364" s="81">
        <v>0</v>
      </c>
      <c r="AL364" s="205" t="s">
        <v>103</v>
      </c>
      <c r="AM364" s="169"/>
      <c r="AN364" s="6"/>
      <c r="AO364" s="120"/>
    </row>
    <row r="365" spans="1:41">
      <c r="A365" s="75" t="s">
        <v>586</v>
      </c>
      <c r="B365" s="6" t="s">
        <v>93</v>
      </c>
      <c r="C365" s="76">
        <v>364</v>
      </c>
      <c r="D365" s="6" t="s">
        <v>594</v>
      </c>
      <c r="E365" s="6" t="s">
        <v>2135</v>
      </c>
      <c r="F365" s="6" t="str">
        <f t="shared" si="16"/>
        <v>FreightRM-R-009SI26-M19</v>
      </c>
      <c r="G365" s="97" t="s">
        <v>964</v>
      </c>
      <c r="H365" s="97" t="s">
        <v>965</v>
      </c>
      <c r="I365" s="6" t="s">
        <v>584</v>
      </c>
      <c r="J365" s="92">
        <v>46029</v>
      </c>
      <c r="K365" s="97"/>
      <c r="L365" s="6" t="s">
        <v>1476</v>
      </c>
      <c r="M365" s="6" t="s">
        <v>174</v>
      </c>
      <c r="N365" s="6" t="s">
        <v>1467</v>
      </c>
      <c r="O365" s="71">
        <v>0</v>
      </c>
      <c r="P365" s="71">
        <v>0</v>
      </c>
      <c r="Q365" s="79">
        <v>26000</v>
      </c>
      <c r="R365" s="79">
        <v>4160</v>
      </c>
      <c r="S365" s="71">
        <v>1040</v>
      </c>
      <c r="T365" s="79">
        <v>29120</v>
      </c>
      <c r="U365" s="6" t="s">
        <v>24</v>
      </c>
      <c r="V365" s="84">
        <f t="shared" si="21"/>
        <v>1654.6394681515994</v>
      </c>
      <c r="W365" s="110">
        <v>46030</v>
      </c>
      <c r="X365" s="6" t="s">
        <v>1476</v>
      </c>
      <c r="Y365" s="6" t="s">
        <v>1468</v>
      </c>
      <c r="Z365" s="6" t="s">
        <v>239</v>
      </c>
      <c r="AA365" s="6" t="s">
        <v>122</v>
      </c>
      <c r="AB365" s="76" t="s">
        <v>539</v>
      </c>
      <c r="AC365" s="76" t="s">
        <v>540</v>
      </c>
      <c r="AD365" s="76" t="s">
        <v>174</v>
      </c>
      <c r="AE365" s="76" t="s">
        <v>546</v>
      </c>
      <c r="AF365" s="76" t="s">
        <v>96</v>
      </c>
      <c r="AG365" s="82"/>
      <c r="AH365" s="60"/>
      <c r="AI365" s="75" t="s">
        <v>586</v>
      </c>
      <c r="AJ365" s="6" t="s">
        <v>103</v>
      </c>
      <c r="AK365" s="81">
        <v>0</v>
      </c>
      <c r="AL365" s="205" t="s">
        <v>103</v>
      </c>
      <c r="AM365" s="169"/>
      <c r="AN365" s="6"/>
      <c r="AO365" s="120"/>
    </row>
    <row r="366" spans="1:41">
      <c r="A366" s="75" t="s">
        <v>586</v>
      </c>
      <c r="B366" s="6" t="s">
        <v>93</v>
      </c>
      <c r="C366" s="76">
        <v>365</v>
      </c>
      <c r="D366" s="6" t="s">
        <v>594</v>
      </c>
      <c r="E366" s="6" t="s">
        <v>2135</v>
      </c>
      <c r="F366" s="6" t="str">
        <f t="shared" si="16"/>
        <v>FreightFG-V-006-V1E26-M46.1</v>
      </c>
      <c r="G366" s="97" t="s">
        <v>966</v>
      </c>
      <c r="H366" s="97" t="s">
        <v>967</v>
      </c>
      <c r="I366" s="6" t="s">
        <v>584</v>
      </c>
      <c r="J366" s="92">
        <v>46030</v>
      </c>
      <c r="K366" s="97" t="s">
        <v>1469</v>
      </c>
      <c r="L366" s="6" t="s">
        <v>1470</v>
      </c>
      <c r="M366" s="6" t="s">
        <v>174</v>
      </c>
      <c r="N366" s="6" t="s">
        <v>1471</v>
      </c>
      <c r="O366" s="71">
        <v>0</v>
      </c>
      <c r="P366" s="71">
        <v>0</v>
      </c>
      <c r="Q366" s="79">
        <v>12500</v>
      </c>
      <c r="R366" s="79">
        <v>2000</v>
      </c>
      <c r="S366" s="71">
        <v>500</v>
      </c>
      <c r="T366" s="79">
        <v>14000</v>
      </c>
      <c r="U366" s="6" t="s">
        <v>24</v>
      </c>
      <c r="V366" s="84">
        <f t="shared" si="21"/>
        <v>795.49974430365364</v>
      </c>
      <c r="W366" s="110">
        <v>46031</v>
      </c>
      <c r="X366" s="6" t="s">
        <v>122</v>
      </c>
      <c r="Y366" s="6" t="s">
        <v>121</v>
      </c>
      <c r="Z366" s="6" t="s">
        <v>1472</v>
      </c>
      <c r="AA366" s="6" t="s">
        <v>1470</v>
      </c>
      <c r="AB366" s="76" t="s">
        <v>1106</v>
      </c>
      <c r="AC366" s="76" t="s">
        <v>541</v>
      </c>
      <c r="AD366" s="76" t="s">
        <v>195</v>
      </c>
      <c r="AE366" s="76" t="s">
        <v>547</v>
      </c>
      <c r="AF366" s="76" t="s">
        <v>96</v>
      </c>
      <c r="AG366" s="82"/>
      <c r="AH366" s="60"/>
      <c r="AI366" s="75" t="s">
        <v>586</v>
      </c>
      <c r="AJ366" s="6" t="s">
        <v>103</v>
      </c>
      <c r="AK366" s="81">
        <v>0</v>
      </c>
      <c r="AL366" s="205" t="s">
        <v>103</v>
      </c>
      <c r="AM366" s="169"/>
      <c r="AN366" s="6"/>
      <c r="AO366" s="120"/>
    </row>
    <row r="367" spans="1:41">
      <c r="A367" s="75" t="s">
        <v>586</v>
      </c>
      <c r="B367" s="6" t="s">
        <v>93</v>
      </c>
      <c r="C367" s="76">
        <v>366</v>
      </c>
      <c r="D367" s="6" t="s">
        <v>594</v>
      </c>
      <c r="E367" s="6" t="s">
        <v>2135</v>
      </c>
      <c r="F367" s="6" t="str">
        <f t="shared" si="16"/>
        <v>FreightRM-M-540-SI25-M19/RM-M-541-SI25-M19</v>
      </c>
      <c r="G367" s="112" t="s">
        <v>968</v>
      </c>
      <c r="H367" s="97" t="s">
        <v>969</v>
      </c>
      <c r="I367" s="6" t="s">
        <v>584</v>
      </c>
      <c r="J367" s="92">
        <v>46027</v>
      </c>
      <c r="K367" s="97" t="s">
        <v>1477</v>
      </c>
      <c r="L367" s="6" t="s">
        <v>1478</v>
      </c>
      <c r="M367" s="6" t="s">
        <v>174</v>
      </c>
      <c r="N367" s="6" t="s">
        <v>1479</v>
      </c>
      <c r="O367" s="71">
        <v>0</v>
      </c>
      <c r="P367" s="71">
        <v>0</v>
      </c>
      <c r="Q367" s="79">
        <v>71400</v>
      </c>
      <c r="R367" s="79">
        <v>11424</v>
      </c>
      <c r="S367" s="71">
        <v>2856</v>
      </c>
      <c r="T367" s="79">
        <v>79968</v>
      </c>
      <c r="U367" s="6" t="s">
        <v>24</v>
      </c>
      <c r="V367" s="84">
        <f t="shared" si="21"/>
        <v>4543.8945394624698</v>
      </c>
      <c r="W367" s="110">
        <v>46029</v>
      </c>
      <c r="X367" s="6" t="s">
        <v>1480</v>
      </c>
      <c r="Y367" s="6" t="s">
        <v>129</v>
      </c>
      <c r="Z367" s="6" t="s">
        <v>239</v>
      </c>
      <c r="AA367" s="6" t="s">
        <v>122</v>
      </c>
      <c r="AB367" s="76" t="s">
        <v>539</v>
      </c>
      <c r="AC367" s="76" t="s">
        <v>540</v>
      </c>
      <c r="AD367" s="76" t="s">
        <v>174</v>
      </c>
      <c r="AE367" s="76" t="s">
        <v>546</v>
      </c>
      <c r="AF367" s="76" t="s">
        <v>96</v>
      </c>
      <c r="AG367" s="82"/>
      <c r="AH367" s="60"/>
      <c r="AI367" s="75" t="s">
        <v>586</v>
      </c>
      <c r="AJ367" s="6" t="s">
        <v>103</v>
      </c>
      <c r="AK367" s="81">
        <v>0</v>
      </c>
      <c r="AL367" s="205" t="s">
        <v>103</v>
      </c>
      <c r="AM367" s="169"/>
      <c r="AN367" s="6"/>
      <c r="AO367" s="120"/>
    </row>
    <row r="368" spans="1:41">
      <c r="A368" s="75" t="s">
        <v>586</v>
      </c>
      <c r="B368" s="6" t="s">
        <v>93</v>
      </c>
      <c r="C368" s="76">
        <v>367</v>
      </c>
      <c r="D368" s="6" t="s">
        <v>594</v>
      </c>
      <c r="E368" s="6" t="s">
        <v>2135</v>
      </c>
      <c r="F368" s="6" t="str">
        <f t="shared" si="16"/>
        <v>FreightRM-M-516-SI25-M19/RM-M-525-SI25-M19</v>
      </c>
      <c r="G368" s="112" t="s">
        <v>970</v>
      </c>
      <c r="H368" s="97" t="s">
        <v>971</v>
      </c>
      <c r="I368" s="6" t="s">
        <v>584</v>
      </c>
      <c r="J368" s="92">
        <v>46027</v>
      </c>
      <c r="K368" s="97" t="s">
        <v>1481</v>
      </c>
      <c r="L368" s="6" t="s">
        <v>1482</v>
      </c>
      <c r="M368" s="6" t="s">
        <v>174</v>
      </c>
      <c r="N368" s="6" t="s">
        <v>1479</v>
      </c>
      <c r="O368" s="71">
        <v>0</v>
      </c>
      <c r="P368" s="71">
        <v>0</v>
      </c>
      <c r="Q368" s="79">
        <v>71400</v>
      </c>
      <c r="R368" s="79">
        <v>11424</v>
      </c>
      <c r="S368" s="71">
        <v>2856</v>
      </c>
      <c r="T368" s="79">
        <v>79968</v>
      </c>
      <c r="U368" s="6" t="s">
        <v>24</v>
      </c>
      <c r="V368" s="84">
        <f t="shared" si="21"/>
        <v>4543.8945394624698</v>
      </c>
      <c r="W368" s="110">
        <v>46028</v>
      </c>
      <c r="X368" s="6" t="s">
        <v>1480</v>
      </c>
      <c r="Y368" s="6" t="s">
        <v>129</v>
      </c>
      <c r="Z368" s="6" t="s">
        <v>239</v>
      </c>
      <c r="AA368" s="6" t="s">
        <v>122</v>
      </c>
      <c r="AB368" s="76" t="s">
        <v>539</v>
      </c>
      <c r="AC368" s="76" t="s">
        <v>540</v>
      </c>
      <c r="AD368" s="76" t="s">
        <v>174</v>
      </c>
      <c r="AE368" s="76" t="s">
        <v>546</v>
      </c>
      <c r="AF368" s="76" t="s">
        <v>96</v>
      </c>
      <c r="AG368" s="82"/>
      <c r="AH368" s="60"/>
      <c r="AI368" s="75" t="s">
        <v>586</v>
      </c>
      <c r="AJ368" s="6" t="s">
        <v>103</v>
      </c>
      <c r="AK368" s="81">
        <v>0</v>
      </c>
      <c r="AL368" s="205" t="s">
        <v>103</v>
      </c>
      <c r="AM368" s="169"/>
      <c r="AN368" s="6"/>
      <c r="AO368" s="120"/>
    </row>
    <row r="369" spans="1:41">
      <c r="A369" s="75" t="s">
        <v>586</v>
      </c>
      <c r="B369" s="6" t="s">
        <v>93</v>
      </c>
      <c r="C369" s="76">
        <v>368</v>
      </c>
      <c r="D369" s="6" t="s">
        <v>594</v>
      </c>
      <c r="E369" s="6" t="s">
        <v>2135</v>
      </c>
      <c r="F369" s="6" t="str">
        <f t="shared" si="16"/>
        <v>FreightRM-M-542-SI25-M19</v>
      </c>
      <c r="G369" s="97" t="s">
        <v>972</v>
      </c>
      <c r="H369" s="97" t="s">
        <v>973</v>
      </c>
      <c r="I369" s="6" t="s">
        <v>584</v>
      </c>
      <c r="J369" s="92">
        <v>46029</v>
      </c>
      <c r="K369" s="97" t="s">
        <v>1483</v>
      </c>
      <c r="L369" s="6" t="s">
        <v>1426</v>
      </c>
      <c r="M369" s="6" t="s">
        <v>174</v>
      </c>
      <c r="N369" s="6" t="s">
        <v>1479</v>
      </c>
      <c r="O369" s="71">
        <v>0</v>
      </c>
      <c r="P369" s="71">
        <v>0</v>
      </c>
      <c r="Q369" s="79">
        <v>51800</v>
      </c>
      <c r="R369" s="79">
        <v>8288</v>
      </c>
      <c r="S369" s="71">
        <v>2072</v>
      </c>
      <c r="T369" s="79">
        <v>58016</v>
      </c>
      <c r="U369" s="6" t="s">
        <v>24</v>
      </c>
      <c r="V369" s="84">
        <f t="shared" si="21"/>
        <v>3296.5509403943406</v>
      </c>
      <c r="W369" s="110">
        <v>46030</v>
      </c>
      <c r="X369" s="6" t="s">
        <v>1480</v>
      </c>
      <c r="Y369" s="6" t="s">
        <v>129</v>
      </c>
      <c r="Z369" s="6" t="s">
        <v>239</v>
      </c>
      <c r="AA369" s="6" t="s">
        <v>122</v>
      </c>
      <c r="AB369" s="76" t="s">
        <v>539</v>
      </c>
      <c r="AC369" s="76" t="s">
        <v>540</v>
      </c>
      <c r="AD369" s="76" t="s">
        <v>174</v>
      </c>
      <c r="AE369" s="76" t="s">
        <v>546</v>
      </c>
      <c r="AF369" s="76" t="s">
        <v>96</v>
      </c>
      <c r="AG369" s="82"/>
      <c r="AH369" s="60"/>
      <c r="AI369" s="75" t="s">
        <v>586</v>
      </c>
      <c r="AJ369" s="6" t="s">
        <v>103</v>
      </c>
      <c r="AK369" s="81">
        <v>0</v>
      </c>
      <c r="AL369" s="205" t="s">
        <v>103</v>
      </c>
      <c r="AM369" s="169"/>
      <c r="AN369" s="6"/>
      <c r="AO369" s="120"/>
    </row>
    <row r="370" spans="1:41">
      <c r="A370" s="75" t="s">
        <v>586</v>
      </c>
      <c r="B370" s="6" t="s">
        <v>93</v>
      </c>
      <c r="C370" s="76">
        <v>369</v>
      </c>
      <c r="D370" s="6" t="s">
        <v>594</v>
      </c>
      <c r="E370" s="6" t="s">
        <v>2135</v>
      </c>
      <c r="F370" s="6" t="str">
        <f t="shared" si="16"/>
        <v>FreightRM-M-536-SI25-M19</v>
      </c>
      <c r="G370" s="97" t="s">
        <v>974</v>
      </c>
      <c r="H370" s="97" t="s">
        <v>975</v>
      </c>
      <c r="I370" s="6" t="s">
        <v>584</v>
      </c>
      <c r="J370" s="92">
        <v>46030</v>
      </c>
      <c r="K370" s="97" t="s">
        <v>1484</v>
      </c>
      <c r="L370" s="6" t="s">
        <v>1485</v>
      </c>
      <c r="M370" s="6" t="s">
        <v>174</v>
      </c>
      <c r="N370" s="6" t="s">
        <v>1479</v>
      </c>
      <c r="O370" s="71">
        <v>0</v>
      </c>
      <c r="P370" s="71">
        <v>0</v>
      </c>
      <c r="Q370" s="79">
        <v>48800</v>
      </c>
      <c r="R370" s="79">
        <v>7808</v>
      </c>
      <c r="S370" s="71">
        <v>1952</v>
      </c>
      <c r="T370" s="79">
        <v>54656</v>
      </c>
      <c r="U370" s="6" t="s">
        <v>24</v>
      </c>
      <c r="V370" s="84">
        <f t="shared" si="21"/>
        <v>3105.6310017614637</v>
      </c>
      <c r="W370" s="110">
        <v>46032</v>
      </c>
      <c r="X370" s="6" t="s">
        <v>1480</v>
      </c>
      <c r="Y370" s="6" t="s">
        <v>129</v>
      </c>
      <c r="Z370" s="6" t="s">
        <v>239</v>
      </c>
      <c r="AA370" s="6" t="s">
        <v>122</v>
      </c>
      <c r="AB370" s="76" t="s">
        <v>539</v>
      </c>
      <c r="AC370" s="76" t="s">
        <v>540</v>
      </c>
      <c r="AD370" s="76" t="s">
        <v>174</v>
      </c>
      <c r="AE370" s="76" t="s">
        <v>546</v>
      </c>
      <c r="AF370" s="76" t="s">
        <v>96</v>
      </c>
      <c r="AG370" s="82"/>
      <c r="AH370" s="60"/>
      <c r="AI370" s="75" t="s">
        <v>586</v>
      </c>
      <c r="AJ370" s="6" t="s">
        <v>103</v>
      </c>
      <c r="AK370" s="81">
        <v>0</v>
      </c>
      <c r="AL370" s="205" t="s">
        <v>103</v>
      </c>
      <c r="AM370" s="169"/>
      <c r="AN370" s="6"/>
      <c r="AO370" s="120"/>
    </row>
    <row r="371" spans="1:41">
      <c r="A371" s="75" t="s">
        <v>586</v>
      </c>
      <c r="B371" s="6" t="s">
        <v>93</v>
      </c>
      <c r="C371" s="76">
        <v>370</v>
      </c>
      <c r="D371" s="6" t="s">
        <v>594</v>
      </c>
      <c r="E371" s="6" t="s">
        <v>2135</v>
      </c>
      <c r="F371" s="6" t="str">
        <f t="shared" si="16"/>
        <v>FreightRM-M-543-SI25-M19</v>
      </c>
      <c r="G371" s="97" t="s">
        <v>976</v>
      </c>
      <c r="H371" s="97" t="s">
        <v>977</v>
      </c>
      <c r="I371" s="6" t="s">
        <v>584</v>
      </c>
      <c r="J371" s="92">
        <v>46029</v>
      </c>
      <c r="K371" s="97" t="s">
        <v>1486</v>
      </c>
      <c r="L371" s="6" t="s">
        <v>1396</v>
      </c>
      <c r="M371" s="6" t="s">
        <v>174</v>
      </c>
      <c r="N371" s="6" t="s">
        <v>1479</v>
      </c>
      <c r="O371" s="71">
        <v>0</v>
      </c>
      <c r="P371" s="71">
        <v>0</v>
      </c>
      <c r="Q371" s="79">
        <v>44000</v>
      </c>
      <c r="R371" s="79">
        <v>7040</v>
      </c>
      <c r="S371" s="71">
        <v>1760</v>
      </c>
      <c r="T371" s="79">
        <v>49280</v>
      </c>
      <c r="U371" s="6" t="s">
        <v>24</v>
      </c>
      <c r="V371" s="84">
        <f t="shared" si="21"/>
        <v>2800.1590999488608</v>
      </c>
      <c r="W371" s="110">
        <v>46032</v>
      </c>
      <c r="X371" s="6" t="s">
        <v>1480</v>
      </c>
      <c r="Y371" s="6" t="s">
        <v>129</v>
      </c>
      <c r="Z371" s="6" t="s">
        <v>239</v>
      </c>
      <c r="AA371" s="6" t="s">
        <v>122</v>
      </c>
      <c r="AB371" s="76" t="s">
        <v>539</v>
      </c>
      <c r="AC371" s="76" t="s">
        <v>540</v>
      </c>
      <c r="AD371" s="76" t="s">
        <v>174</v>
      </c>
      <c r="AE371" s="76" t="s">
        <v>546</v>
      </c>
      <c r="AF371" s="76" t="s">
        <v>96</v>
      </c>
      <c r="AG371" s="82"/>
      <c r="AH371" s="60"/>
      <c r="AI371" s="75" t="s">
        <v>586</v>
      </c>
      <c r="AJ371" s="6" t="s">
        <v>103</v>
      </c>
      <c r="AK371" s="81">
        <v>0</v>
      </c>
      <c r="AL371" s="205" t="s">
        <v>103</v>
      </c>
      <c r="AM371" s="169"/>
      <c r="AN371" s="6"/>
      <c r="AO371" s="120"/>
    </row>
    <row r="372" spans="1:41">
      <c r="A372" s="75" t="s">
        <v>586</v>
      </c>
      <c r="B372" s="6" t="s">
        <v>93</v>
      </c>
      <c r="C372" s="76">
        <v>371</v>
      </c>
      <c r="D372" s="6" t="s">
        <v>594</v>
      </c>
      <c r="E372" s="6" t="s">
        <v>2135</v>
      </c>
      <c r="F372" s="6" t="str">
        <f t="shared" si="16"/>
        <v>FreightRM-M-537-SI25-M19</v>
      </c>
      <c r="G372" s="97" t="s">
        <v>978</v>
      </c>
      <c r="H372" s="97" t="s">
        <v>979</v>
      </c>
      <c r="I372" s="6" t="s">
        <v>584</v>
      </c>
      <c r="J372" s="92">
        <v>46029</v>
      </c>
      <c r="K372" s="97" t="s">
        <v>1487</v>
      </c>
      <c r="L372" s="6" t="s">
        <v>1402</v>
      </c>
      <c r="M372" s="6" t="s">
        <v>174</v>
      </c>
      <c r="N372" s="6" t="s">
        <v>1479</v>
      </c>
      <c r="O372" s="71">
        <v>0</v>
      </c>
      <c r="P372" s="71">
        <v>0</v>
      </c>
      <c r="Q372" s="79">
        <v>48800</v>
      </c>
      <c r="R372" s="79">
        <v>7808</v>
      </c>
      <c r="S372" s="71">
        <v>1952</v>
      </c>
      <c r="T372" s="79">
        <v>54656</v>
      </c>
      <c r="U372" s="6" t="s">
        <v>24</v>
      </c>
      <c r="V372" s="84">
        <f t="shared" si="21"/>
        <v>3105.6310017614637</v>
      </c>
      <c r="W372" s="110"/>
      <c r="X372" s="6" t="s">
        <v>1480</v>
      </c>
      <c r="Y372" s="6" t="s">
        <v>129</v>
      </c>
      <c r="Z372" s="6" t="s">
        <v>239</v>
      </c>
      <c r="AA372" s="6" t="s">
        <v>122</v>
      </c>
      <c r="AB372" s="76" t="s">
        <v>539</v>
      </c>
      <c r="AC372" s="76" t="s">
        <v>540</v>
      </c>
      <c r="AD372" s="76" t="s">
        <v>174</v>
      </c>
      <c r="AE372" s="76" t="s">
        <v>546</v>
      </c>
      <c r="AF372" s="76" t="s">
        <v>96</v>
      </c>
      <c r="AG372" s="82"/>
      <c r="AH372" s="60"/>
      <c r="AI372" s="75" t="s">
        <v>586</v>
      </c>
      <c r="AJ372" s="6" t="s">
        <v>103</v>
      </c>
      <c r="AK372" s="81">
        <v>0</v>
      </c>
      <c r="AL372" s="205" t="s">
        <v>103</v>
      </c>
      <c r="AM372" s="169"/>
      <c r="AN372" s="6"/>
      <c r="AO372" s="120"/>
    </row>
    <row r="373" spans="1:41">
      <c r="A373" s="75" t="s">
        <v>586</v>
      </c>
      <c r="B373" s="6" t="s">
        <v>93</v>
      </c>
      <c r="C373" s="76">
        <v>372</v>
      </c>
      <c r="D373" s="6" t="s">
        <v>594</v>
      </c>
      <c r="E373" s="6" t="s">
        <v>2135</v>
      </c>
      <c r="F373" s="6" t="str">
        <f t="shared" si="16"/>
        <v>FreightRM-M-535-SI25-M19/RM-M-538-SI25-M19</v>
      </c>
      <c r="G373" s="112" t="s">
        <v>980</v>
      </c>
      <c r="H373" s="97" t="s">
        <v>981</v>
      </c>
      <c r="I373" s="6" t="s">
        <v>584</v>
      </c>
      <c r="J373" s="92">
        <v>46028</v>
      </c>
      <c r="K373" s="97" t="s">
        <v>1488</v>
      </c>
      <c r="L373" s="6" t="s">
        <v>1489</v>
      </c>
      <c r="M373" s="6" t="s">
        <v>174</v>
      </c>
      <c r="N373" s="6" t="s">
        <v>1479</v>
      </c>
      <c r="O373" s="71">
        <v>0</v>
      </c>
      <c r="P373" s="71">
        <v>0</v>
      </c>
      <c r="Q373" s="79">
        <v>71400</v>
      </c>
      <c r="R373" s="79">
        <v>11424</v>
      </c>
      <c r="S373" s="71">
        <v>2856</v>
      </c>
      <c r="T373" s="79">
        <v>79968</v>
      </c>
      <c r="U373" s="6" t="s">
        <v>24</v>
      </c>
      <c r="V373" s="84">
        <f t="shared" si="21"/>
        <v>4543.8945394624698</v>
      </c>
      <c r="W373" s="110">
        <v>46034</v>
      </c>
      <c r="X373" s="6" t="s">
        <v>1480</v>
      </c>
      <c r="Y373" s="6" t="s">
        <v>129</v>
      </c>
      <c r="Z373" s="6" t="s">
        <v>239</v>
      </c>
      <c r="AA373" s="6" t="s">
        <v>122</v>
      </c>
      <c r="AB373" s="76" t="s">
        <v>539</v>
      </c>
      <c r="AC373" s="76" t="s">
        <v>540</v>
      </c>
      <c r="AD373" s="76" t="s">
        <v>174</v>
      </c>
      <c r="AE373" s="76" t="s">
        <v>546</v>
      </c>
      <c r="AF373" s="76" t="s">
        <v>96</v>
      </c>
      <c r="AG373" s="82"/>
      <c r="AH373" s="60"/>
      <c r="AI373" s="75" t="s">
        <v>586</v>
      </c>
      <c r="AJ373" s="6" t="s">
        <v>103</v>
      </c>
      <c r="AK373" s="81">
        <v>0</v>
      </c>
      <c r="AL373" s="205" t="s">
        <v>103</v>
      </c>
      <c r="AM373" s="169"/>
      <c r="AN373" s="6"/>
      <c r="AO373" s="120"/>
    </row>
    <row r="374" spans="1:41">
      <c r="A374" s="75" t="s">
        <v>586</v>
      </c>
      <c r="B374" s="6" t="s">
        <v>93</v>
      </c>
      <c r="C374" s="76">
        <v>373</v>
      </c>
      <c r="D374" s="6" t="s">
        <v>594</v>
      </c>
      <c r="E374" s="6" t="s">
        <v>2135</v>
      </c>
      <c r="F374" s="6" t="str">
        <f t="shared" si="16"/>
        <v>FreightRM-M-539-SI25-M19</v>
      </c>
      <c r="G374" s="97" t="s">
        <v>982</v>
      </c>
      <c r="H374" s="97" t="s">
        <v>983</v>
      </c>
      <c r="I374" s="6" t="s">
        <v>584</v>
      </c>
      <c r="J374" s="92">
        <v>46030</v>
      </c>
      <c r="K374" s="97" t="s">
        <v>1490</v>
      </c>
      <c r="L374" s="6" t="s">
        <v>1491</v>
      </c>
      <c r="M374" s="6" t="s">
        <v>174</v>
      </c>
      <c r="N374" s="6" t="s">
        <v>1479</v>
      </c>
      <c r="O374" s="71">
        <v>0</v>
      </c>
      <c r="P374" s="71">
        <v>0</v>
      </c>
      <c r="Q374" s="79">
        <v>48800</v>
      </c>
      <c r="R374" s="79">
        <v>7808</v>
      </c>
      <c r="S374" s="71">
        <v>1952</v>
      </c>
      <c r="T374" s="79">
        <v>54656</v>
      </c>
      <c r="U374" s="6" t="s">
        <v>24</v>
      </c>
      <c r="V374" s="84">
        <f t="shared" si="21"/>
        <v>3105.6310017614637</v>
      </c>
      <c r="W374" s="110">
        <v>46034</v>
      </c>
      <c r="X374" s="6" t="s">
        <v>1480</v>
      </c>
      <c r="Y374" s="6" t="s">
        <v>129</v>
      </c>
      <c r="Z374" s="6" t="s">
        <v>239</v>
      </c>
      <c r="AA374" s="6" t="s">
        <v>122</v>
      </c>
      <c r="AB374" s="76" t="s">
        <v>539</v>
      </c>
      <c r="AC374" s="76" t="s">
        <v>540</v>
      </c>
      <c r="AD374" s="76" t="s">
        <v>174</v>
      </c>
      <c r="AE374" s="76" t="s">
        <v>546</v>
      </c>
      <c r="AF374" s="76" t="s">
        <v>96</v>
      </c>
      <c r="AG374" s="82"/>
      <c r="AH374" s="60"/>
      <c r="AI374" s="75" t="s">
        <v>586</v>
      </c>
      <c r="AJ374" s="6" t="s">
        <v>103</v>
      </c>
      <c r="AK374" s="81">
        <v>0</v>
      </c>
      <c r="AL374" s="205" t="s">
        <v>103</v>
      </c>
      <c r="AM374" s="169"/>
      <c r="AN374" s="6"/>
      <c r="AO374" s="120"/>
    </row>
    <row r="375" spans="1:41">
      <c r="A375" s="75" t="s">
        <v>586</v>
      </c>
      <c r="B375" s="6" t="s">
        <v>93</v>
      </c>
      <c r="C375" s="76">
        <v>374</v>
      </c>
      <c r="D375" s="6" t="s">
        <v>594</v>
      </c>
      <c r="E375" s="6" t="s">
        <v>2135</v>
      </c>
      <c r="F375" s="6" t="str">
        <f t="shared" si="16"/>
        <v>FreightRM-M-532-SI25-M19/RM-M-533-SI25-M19</v>
      </c>
      <c r="G375" s="112" t="s">
        <v>984</v>
      </c>
      <c r="H375" s="97" t="s">
        <v>985</v>
      </c>
      <c r="I375" s="6" t="s">
        <v>584</v>
      </c>
      <c r="J375" s="92">
        <v>46030</v>
      </c>
      <c r="K375" s="97" t="s">
        <v>1492</v>
      </c>
      <c r="L375" s="6" t="s">
        <v>1493</v>
      </c>
      <c r="M375" s="6" t="s">
        <v>174</v>
      </c>
      <c r="N375" s="6" t="s">
        <v>1479</v>
      </c>
      <c r="O375" s="71">
        <v>0</v>
      </c>
      <c r="P375" s="71">
        <v>0</v>
      </c>
      <c r="Q375" s="79">
        <v>71400</v>
      </c>
      <c r="R375" s="79">
        <v>11424</v>
      </c>
      <c r="S375" s="71">
        <v>2856</v>
      </c>
      <c r="T375" s="79">
        <v>79968</v>
      </c>
      <c r="U375" s="6" t="s">
        <v>24</v>
      </c>
      <c r="V375" s="84">
        <f t="shared" si="21"/>
        <v>4543.8945394624698</v>
      </c>
      <c r="W375" s="110">
        <v>46034</v>
      </c>
      <c r="X375" s="6" t="s">
        <v>1480</v>
      </c>
      <c r="Y375" s="6" t="s">
        <v>129</v>
      </c>
      <c r="Z375" s="6" t="s">
        <v>239</v>
      </c>
      <c r="AA375" s="6" t="s">
        <v>122</v>
      </c>
      <c r="AB375" s="76" t="s">
        <v>539</v>
      </c>
      <c r="AC375" s="76" t="s">
        <v>540</v>
      </c>
      <c r="AD375" s="76" t="s">
        <v>174</v>
      </c>
      <c r="AE375" s="76" t="s">
        <v>546</v>
      </c>
      <c r="AF375" s="76" t="s">
        <v>96</v>
      </c>
      <c r="AG375" s="82"/>
      <c r="AH375" s="60"/>
      <c r="AI375" s="75" t="s">
        <v>586</v>
      </c>
      <c r="AJ375" s="6" t="s">
        <v>103</v>
      </c>
      <c r="AK375" s="81">
        <v>0</v>
      </c>
      <c r="AL375" s="205" t="s">
        <v>103</v>
      </c>
      <c r="AM375" s="169"/>
      <c r="AN375" s="6"/>
      <c r="AO375" s="120"/>
    </row>
    <row r="376" spans="1:41">
      <c r="A376" s="75" t="s">
        <v>586</v>
      </c>
      <c r="B376" s="6" t="s">
        <v>93</v>
      </c>
      <c r="C376" s="76">
        <v>375</v>
      </c>
      <c r="D376" s="6" t="s">
        <v>594</v>
      </c>
      <c r="E376" s="6" t="s">
        <v>2135</v>
      </c>
      <c r="F376" s="6" t="str">
        <f t="shared" si="16"/>
        <v>FreightAF-M-493-SI25-M23/AF-M-496-SI25-M23</v>
      </c>
      <c r="G376" s="112" t="s">
        <v>986</v>
      </c>
      <c r="H376" s="97" t="s">
        <v>987</v>
      </c>
      <c r="I376" s="6" t="s">
        <v>584</v>
      </c>
      <c r="J376" s="92">
        <v>46028</v>
      </c>
      <c r="K376" s="97" t="s">
        <v>1494</v>
      </c>
      <c r="L376" s="6" t="s">
        <v>1495</v>
      </c>
      <c r="M376" s="6" t="s">
        <v>174</v>
      </c>
      <c r="N376" s="6" t="s">
        <v>1479</v>
      </c>
      <c r="O376" s="71">
        <v>0</v>
      </c>
      <c r="P376" s="71">
        <v>0</v>
      </c>
      <c r="Q376" s="79">
        <v>71400</v>
      </c>
      <c r="R376" s="79">
        <v>11424</v>
      </c>
      <c r="S376" s="71">
        <v>2856</v>
      </c>
      <c r="T376" s="79">
        <v>79968</v>
      </c>
      <c r="U376" s="6" t="s">
        <v>24</v>
      </c>
      <c r="V376" s="84">
        <f t="shared" si="21"/>
        <v>4543.8945394624698</v>
      </c>
      <c r="W376" s="110">
        <v>46039</v>
      </c>
      <c r="X376" s="6" t="s">
        <v>1480</v>
      </c>
      <c r="Y376" s="6" t="s">
        <v>129</v>
      </c>
      <c r="Z376" s="6" t="s">
        <v>239</v>
      </c>
      <c r="AA376" s="6" t="s">
        <v>122</v>
      </c>
      <c r="AB376" s="76" t="s">
        <v>1118</v>
      </c>
      <c r="AC376" s="76" t="s">
        <v>540</v>
      </c>
      <c r="AD376" s="76" t="s">
        <v>174</v>
      </c>
      <c r="AE376" s="76" t="s">
        <v>546</v>
      </c>
      <c r="AF376" s="76" t="s">
        <v>96</v>
      </c>
      <c r="AG376" s="82"/>
      <c r="AH376" s="60"/>
      <c r="AI376" s="75" t="s">
        <v>586</v>
      </c>
      <c r="AJ376" s="6" t="s">
        <v>103</v>
      </c>
      <c r="AK376" s="81">
        <v>0</v>
      </c>
      <c r="AL376" s="205" t="s">
        <v>103</v>
      </c>
      <c r="AM376" s="169"/>
      <c r="AN376" s="6"/>
      <c r="AO376" s="120"/>
    </row>
    <row r="377" spans="1:41">
      <c r="A377" s="75" t="s">
        <v>586</v>
      </c>
      <c r="B377" s="6" t="s">
        <v>93</v>
      </c>
      <c r="C377" s="76">
        <v>376</v>
      </c>
      <c r="D377" s="6" t="s">
        <v>594</v>
      </c>
      <c r="E377" s="6" t="s">
        <v>2135</v>
      </c>
      <c r="F377" s="6" t="str">
        <f t="shared" si="16"/>
        <v>FreightFG-V-171-V1E25-M01.1</v>
      </c>
      <c r="G377" s="97" t="s">
        <v>988</v>
      </c>
      <c r="H377" s="97" t="s">
        <v>989</v>
      </c>
      <c r="I377" s="6" t="s">
        <v>584</v>
      </c>
      <c r="J377" s="92">
        <v>46030</v>
      </c>
      <c r="K377" s="97" t="s">
        <v>1496</v>
      </c>
      <c r="L377" s="6" t="s">
        <v>1497</v>
      </c>
      <c r="M377" s="6" t="s">
        <v>174</v>
      </c>
      <c r="N377" s="6" t="s">
        <v>1471</v>
      </c>
      <c r="O377" s="71">
        <v>0</v>
      </c>
      <c r="P377" s="71">
        <v>0</v>
      </c>
      <c r="Q377" s="79">
        <v>9500</v>
      </c>
      <c r="R377" s="79">
        <v>1520</v>
      </c>
      <c r="S377" s="71">
        <v>380</v>
      </c>
      <c r="T377" s="79">
        <v>10640</v>
      </c>
      <c r="U377" s="6" t="s">
        <v>24</v>
      </c>
      <c r="V377" s="84">
        <f t="shared" si="21"/>
        <v>604.57980567077675</v>
      </c>
      <c r="W377" s="110">
        <v>45999</v>
      </c>
      <c r="X377" s="6" t="s">
        <v>122</v>
      </c>
      <c r="Y377" s="6" t="s">
        <v>121</v>
      </c>
      <c r="Z377" s="6" t="s">
        <v>1498</v>
      </c>
      <c r="AA377" s="6" t="s">
        <v>1497</v>
      </c>
      <c r="AB377" s="76" t="s">
        <v>542</v>
      </c>
      <c r="AC377" s="76" t="s">
        <v>541</v>
      </c>
      <c r="AD377" s="76" t="s">
        <v>195</v>
      </c>
      <c r="AE377" s="76" t="s">
        <v>547</v>
      </c>
      <c r="AF377" s="76" t="s">
        <v>96</v>
      </c>
      <c r="AG377" s="82"/>
      <c r="AH377" s="60"/>
      <c r="AI377" s="75" t="s">
        <v>586</v>
      </c>
      <c r="AJ377" s="6" t="s">
        <v>103</v>
      </c>
      <c r="AK377" s="81">
        <v>0</v>
      </c>
      <c r="AL377" s="205" t="s">
        <v>103</v>
      </c>
      <c r="AM377" s="169"/>
      <c r="AN377" s="6"/>
      <c r="AO377" s="120"/>
    </row>
    <row r="378" spans="1:41">
      <c r="A378" s="75" t="s">
        <v>586</v>
      </c>
      <c r="B378" s="6" t="s">
        <v>93</v>
      </c>
      <c r="C378" s="76">
        <v>377</v>
      </c>
      <c r="D378" s="6" t="s">
        <v>594</v>
      </c>
      <c r="E378" s="6" t="s">
        <v>2135</v>
      </c>
      <c r="F378" s="6" t="str">
        <f t="shared" si="16"/>
        <v>FreightFG-V-168-V1E25-M46</v>
      </c>
      <c r="G378" s="97" t="s">
        <v>990</v>
      </c>
      <c r="H378" s="97" t="s">
        <v>991</v>
      </c>
      <c r="I378" s="6" t="s">
        <v>584</v>
      </c>
      <c r="J378" s="92">
        <v>46030</v>
      </c>
      <c r="K378" s="97" t="s">
        <v>1499</v>
      </c>
      <c r="L378" s="6" t="s">
        <v>1470</v>
      </c>
      <c r="M378" s="6" t="s">
        <v>174</v>
      </c>
      <c r="N378" s="6" t="s">
        <v>1471</v>
      </c>
      <c r="O378" s="71">
        <v>0</v>
      </c>
      <c r="P378" s="71">
        <v>0</v>
      </c>
      <c r="Q378" s="79">
        <v>11500</v>
      </c>
      <c r="R378" s="79">
        <v>1840</v>
      </c>
      <c r="S378" s="71">
        <v>460</v>
      </c>
      <c r="T378" s="79">
        <v>12880</v>
      </c>
      <c r="U378" s="6" t="s">
        <v>24</v>
      </c>
      <c r="V378" s="84">
        <f t="shared" si="21"/>
        <v>731.85976475936127</v>
      </c>
      <c r="W378" s="110">
        <v>45999</v>
      </c>
      <c r="X378" s="6" t="s">
        <v>122</v>
      </c>
      <c r="Y378" s="6" t="s">
        <v>121</v>
      </c>
      <c r="Z378" s="6" t="s">
        <v>1472</v>
      </c>
      <c r="AA378" s="6" t="s">
        <v>1470</v>
      </c>
      <c r="AB378" s="76" t="s">
        <v>1106</v>
      </c>
      <c r="AC378" s="76" t="s">
        <v>541</v>
      </c>
      <c r="AD378" s="76" t="s">
        <v>195</v>
      </c>
      <c r="AE378" s="76" t="s">
        <v>547</v>
      </c>
      <c r="AF378" s="76" t="s">
        <v>96</v>
      </c>
      <c r="AG378" s="82"/>
      <c r="AH378" s="60"/>
      <c r="AI378" s="75" t="s">
        <v>586</v>
      </c>
      <c r="AJ378" s="6" t="s">
        <v>103</v>
      </c>
      <c r="AK378" s="81">
        <v>0</v>
      </c>
      <c r="AL378" s="205" t="s">
        <v>103</v>
      </c>
      <c r="AM378" s="169"/>
      <c r="AN378" s="6"/>
      <c r="AO378" s="120"/>
    </row>
    <row r="379" spans="1:41">
      <c r="A379" s="75" t="s">
        <v>586</v>
      </c>
      <c r="B379" s="6" t="s">
        <v>93</v>
      </c>
      <c r="C379" s="76">
        <v>378</v>
      </c>
      <c r="D379" s="6" t="s">
        <v>594</v>
      </c>
      <c r="E379" s="6" t="s">
        <v>2135</v>
      </c>
      <c r="F379" s="6" t="str">
        <f t="shared" si="16"/>
        <v>FreightFG-V-169-V1E25-M01.4</v>
      </c>
      <c r="G379" s="97" t="s">
        <v>992</v>
      </c>
      <c r="H379" s="97" t="s">
        <v>993</v>
      </c>
      <c r="I379" s="6" t="s">
        <v>584</v>
      </c>
      <c r="J379" s="92">
        <v>46030</v>
      </c>
      <c r="K379" s="97" t="s">
        <v>1500</v>
      </c>
      <c r="L379" s="6" t="s">
        <v>1501</v>
      </c>
      <c r="M379" s="6" t="s">
        <v>174</v>
      </c>
      <c r="N379" s="6" t="s">
        <v>1502</v>
      </c>
      <c r="O379" s="71">
        <v>0</v>
      </c>
      <c r="P379" s="71">
        <v>0</v>
      </c>
      <c r="Q379" s="79">
        <v>17000</v>
      </c>
      <c r="R379" s="79">
        <v>2720</v>
      </c>
      <c r="S379" s="71">
        <v>680</v>
      </c>
      <c r="T379" s="79">
        <v>19040</v>
      </c>
      <c r="U379" s="6" t="s">
        <v>24</v>
      </c>
      <c r="V379" s="84">
        <f t="shared" si="21"/>
        <v>1081.879652252969</v>
      </c>
      <c r="W379" s="110">
        <v>45999</v>
      </c>
      <c r="X379" s="6" t="s">
        <v>122</v>
      </c>
      <c r="Y379" s="6" t="s">
        <v>121</v>
      </c>
      <c r="Z379" s="6" t="s">
        <v>1475</v>
      </c>
      <c r="AA379" s="6" t="s">
        <v>1501</v>
      </c>
      <c r="AB379" s="76" t="s">
        <v>542</v>
      </c>
      <c r="AC379" s="76" t="s">
        <v>541</v>
      </c>
      <c r="AD379" s="76" t="s">
        <v>195</v>
      </c>
      <c r="AE379" s="76" t="s">
        <v>547</v>
      </c>
      <c r="AF379" s="76" t="s">
        <v>96</v>
      </c>
      <c r="AG379" s="82"/>
      <c r="AH379" s="60"/>
      <c r="AI379" s="75" t="s">
        <v>586</v>
      </c>
      <c r="AJ379" s="6" t="s">
        <v>103</v>
      </c>
      <c r="AK379" s="81">
        <v>0</v>
      </c>
      <c r="AL379" s="205" t="s">
        <v>103</v>
      </c>
      <c r="AM379" s="169"/>
      <c r="AN379" s="6"/>
      <c r="AO379" s="120"/>
    </row>
    <row r="380" spans="1:41">
      <c r="A380" s="75" t="s">
        <v>586</v>
      </c>
      <c r="B380" s="6" t="s">
        <v>93</v>
      </c>
      <c r="C380" s="76">
        <v>379</v>
      </c>
      <c r="D380" s="6" t="s">
        <v>594</v>
      </c>
      <c r="E380" s="6" t="s">
        <v>2135</v>
      </c>
      <c r="F380" s="6" t="str">
        <f t="shared" si="16"/>
        <v>FreightRM-V-331-V1I25-M19.3</v>
      </c>
      <c r="G380" s="97" t="s">
        <v>994</v>
      </c>
      <c r="H380" s="97" t="s">
        <v>995</v>
      </c>
      <c r="I380" s="6" t="s">
        <v>584</v>
      </c>
      <c r="J380" s="92">
        <v>46030</v>
      </c>
      <c r="K380" s="97" t="s">
        <v>1132</v>
      </c>
      <c r="L380" s="6" t="s">
        <v>1136</v>
      </c>
      <c r="M380" s="6" t="s">
        <v>174</v>
      </c>
      <c r="N380" s="6" t="s">
        <v>1471</v>
      </c>
      <c r="O380" s="71">
        <v>0</v>
      </c>
      <c r="P380" s="71">
        <v>0</v>
      </c>
      <c r="Q380" s="79">
        <v>11500</v>
      </c>
      <c r="R380" s="79">
        <v>1840</v>
      </c>
      <c r="S380" s="71">
        <v>460</v>
      </c>
      <c r="T380" s="79">
        <v>12880</v>
      </c>
      <c r="U380" s="6" t="s">
        <v>24</v>
      </c>
      <c r="V380" s="84">
        <f t="shared" si="21"/>
        <v>731.85976475936127</v>
      </c>
      <c r="W380" s="110">
        <v>45999</v>
      </c>
      <c r="X380" s="6" t="s">
        <v>1136</v>
      </c>
      <c r="Y380" s="6" t="s">
        <v>1472</v>
      </c>
      <c r="Z380" s="6" t="s">
        <v>239</v>
      </c>
      <c r="AA380" s="6" t="s">
        <v>122</v>
      </c>
      <c r="AB380" s="76" t="s">
        <v>539</v>
      </c>
      <c r="AC380" s="76" t="s">
        <v>540</v>
      </c>
      <c r="AD380" s="76" t="s">
        <v>173</v>
      </c>
      <c r="AE380" s="76" t="s">
        <v>548</v>
      </c>
      <c r="AF380" s="76" t="s">
        <v>96</v>
      </c>
      <c r="AG380" s="82"/>
      <c r="AH380" s="60"/>
      <c r="AI380" s="75" t="s">
        <v>586</v>
      </c>
      <c r="AJ380" s="6" t="s">
        <v>103</v>
      </c>
      <c r="AK380" s="81">
        <v>0</v>
      </c>
      <c r="AL380" s="205" t="s">
        <v>103</v>
      </c>
      <c r="AM380" s="169"/>
      <c r="AN380" s="6"/>
      <c r="AO380" s="120"/>
    </row>
    <row r="381" spans="1:41">
      <c r="A381" s="75" t="s">
        <v>586</v>
      </c>
      <c r="B381" s="6" t="s">
        <v>93</v>
      </c>
      <c r="C381" s="76">
        <v>380</v>
      </c>
      <c r="D381" s="6" t="s">
        <v>594</v>
      </c>
      <c r="E381" s="6" t="s">
        <v>2135</v>
      </c>
      <c r="F381" s="6" t="str">
        <f t="shared" si="16"/>
        <v>FreightRM-V-338-V1I25-M19</v>
      </c>
      <c r="G381" s="97" t="s">
        <v>996</v>
      </c>
      <c r="H381" s="97" t="s">
        <v>997</v>
      </c>
      <c r="I381" s="6" t="s">
        <v>584</v>
      </c>
      <c r="J381" s="92">
        <v>46030</v>
      </c>
      <c r="K381" s="97" t="s">
        <v>1503</v>
      </c>
      <c r="L381" s="6" t="s">
        <v>1151</v>
      </c>
      <c r="M381" s="6" t="s">
        <v>174</v>
      </c>
      <c r="N381" s="6" t="s">
        <v>1471</v>
      </c>
      <c r="O381" s="71">
        <v>0</v>
      </c>
      <c r="P381" s="71">
        <v>0</v>
      </c>
      <c r="Q381" s="79">
        <v>4000</v>
      </c>
      <c r="R381" s="79">
        <v>640</v>
      </c>
      <c r="S381" s="71">
        <v>160</v>
      </c>
      <c r="T381" s="79">
        <v>4480</v>
      </c>
      <c r="U381" s="6" t="s">
        <v>24</v>
      </c>
      <c r="V381" s="84">
        <f t="shared" si="21"/>
        <v>254.55991817716915</v>
      </c>
      <c r="W381" s="110">
        <v>45999</v>
      </c>
      <c r="X381" s="6" t="s">
        <v>1151</v>
      </c>
      <c r="Y381" s="6" t="s">
        <v>1472</v>
      </c>
      <c r="Z381" s="6" t="s">
        <v>239</v>
      </c>
      <c r="AA381" s="6" t="s">
        <v>122</v>
      </c>
      <c r="AB381" s="76" t="s">
        <v>539</v>
      </c>
      <c r="AC381" s="76" t="s">
        <v>540</v>
      </c>
      <c r="AD381" s="76" t="s">
        <v>173</v>
      </c>
      <c r="AE381" s="76" t="s">
        <v>548</v>
      </c>
      <c r="AF381" s="76" t="s">
        <v>96</v>
      </c>
      <c r="AG381" s="82"/>
      <c r="AH381" s="60"/>
      <c r="AI381" s="75" t="s">
        <v>586</v>
      </c>
      <c r="AJ381" s="6" t="s">
        <v>103</v>
      </c>
      <c r="AK381" s="81">
        <v>0</v>
      </c>
      <c r="AL381" s="205" t="s">
        <v>103</v>
      </c>
      <c r="AM381" s="169"/>
      <c r="AN381" s="6"/>
      <c r="AO381" s="120"/>
    </row>
    <row r="382" spans="1:41">
      <c r="A382" s="75" t="s">
        <v>586</v>
      </c>
      <c r="B382" s="6" t="s">
        <v>93</v>
      </c>
      <c r="C382" s="76">
        <v>381</v>
      </c>
      <c r="D382" s="6" t="s">
        <v>594</v>
      </c>
      <c r="E382" s="6" t="s">
        <v>2135</v>
      </c>
      <c r="F382" s="6" t="str">
        <f t="shared" si="16"/>
        <v>FreightFG-V-169-V1E25-M01.5</v>
      </c>
      <c r="G382" s="97" t="s">
        <v>998</v>
      </c>
      <c r="H382" s="97" t="s">
        <v>999</v>
      </c>
      <c r="I382" s="6" t="s">
        <v>584</v>
      </c>
      <c r="J382" s="92">
        <v>46030</v>
      </c>
      <c r="K382" s="97" t="s">
        <v>1500</v>
      </c>
      <c r="L382" s="6" t="s">
        <v>1504</v>
      </c>
      <c r="M382" s="6" t="s">
        <v>174</v>
      </c>
      <c r="N382" s="6" t="s">
        <v>1471</v>
      </c>
      <c r="O382" s="71">
        <v>0</v>
      </c>
      <c r="P382" s="71">
        <v>0</v>
      </c>
      <c r="Q382" s="79">
        <v>22500</v>
      </c>
      <c r="R382" s="79">
        <v>3600</v>
      </c>
      <c r="S382" s="71">
        <v>900</v>
      </c>
      <c r="T382" s="79">
        <v>25200</v>
      </c>
      <c r="U382" s="6" t="s">
        <v>24</v>
      </c>
      <c r="V382" s="84">
        <f t="shared" si="21"/>
        <v>1431.8995397465765</v>
      </c>
      <c r="W382" s="110">
        <v>46002</v>
      </c>
      <c r="X382" s="6" t="s">
        <v>122</v>
      </c>
      <c r="Y382" s="6" t="s">
        <v>121</v>
      </c>
      <c r="Z382" s="6" t="s">
        <v>1505</v>
      </c>
      <c r="AA382" s="6" t="s">
        <v>1504</v>
      </c>
      <c r="AB382" s="76" t="s">
        <v>542</v>
      </c>
      <c r="AC382" s="76" t="s">
        <v>541</v>
      </c>
      <c r="AD382" s="76" t="s">
        <v>195</v>
      </c>
      <c r="AE382" s="76" t="s">
        <v>547</v>
      </c>
      <c r="AF382" s="76" t="s">
        <v>96</v>
      </c>
      <c r="AG382" s="82"/>
      <c r="AH382" s="60"/>
      <c r="AI382" s="75" t="s">
        <v>586</v>
      </c>
      <c r="AJ382" s="6" t="s">
        <v>103</v>
      </c>
      <c r="AK382" s="81">
        <v>0</v>
      </c>
      <c r="AL382" s="205" t="s">
        <v>103</v>
      </c>
      <c r="AM382" s="169"/>
      <c r="AN382" s="6"/>
      <c r="AO382" s="120"/>
    </row>
    <row r="383" spans="1:41">
      <c r="A383" s="75" t="s">
        <v>586</v>
      </c>
      <c r="B383" s="6" t="s">
        <v>93</v>
      </c>
      <c r="C383" s="76">
        <v>382</v>
      </c>
      <c r="D383" s="6" t="s">
        <v>594</v>
      </c>
      <c r="E383" s="6" t="s">
        <v>2135</v>
      </c>
      <c r="F383" s="6" t="str">
        <f t="shared" si="16"/>
        <v>FreightRM-V-348-V1I25-M19</v>
      </c>
      <c r="G383" s="97" t="s">
        <v>1000</v>
      </c>
      <c r="H383" s="97" t="s">
        <v>1001</v>
      </c>
      <c r="I383" s="6" t="s">
        <v>584</v>
      </c>
      <c r="J383" s="92">
        <v>46030</v>
      </c>
      <c r="K383" s="97" t="s">
        <v>1506</v>
      </c>
      <c r="L383" s="6" t="s">
        <v>1507</v>
      </c>
      <c r="M383" s="6" t="s">
        <v>174</v>
      </c>
      <c r="N383" s="6" t="s">
        <v>1502</v>
      </c>
      <c r="O383" s="71">
        <v>0</v>
      </c>
      <c r="P383" s="71">
        <v>0</v>
      </c>
      <c r="Q383" s="79">
        <v>13300</v>
      </c>
      <c r="R383" s="79">
        <v>2128</v>
      </c>
      <c r="S383" s="71">
        <v>532</v>
      </c>
      <c r="T383" s="79">
        <v>14896</v>
      </c>
      <c r="U383" s="6" t="s">
        <v>24</v>
      </c>
      <c r="V383" s="84">
        <f t="shared" si="21"/>
        <v>846.41172793908743</v>
      </c>
      <c r="W383" s="110">
        <v>46002</v>
      </c>
      <c r="X383" s="6" t="s">
        <v>1507</v>
      </c>
      <c r="Y383" s="6" t="s">
        <v>1508</v>
      </c>
      <c r="Z383" s="6" t="s">
        <v>239</v>
      </c>
      <c r="AA383" s="6" t="s">
        <v>122</v>
      </c>
      <c r="AB383" s="76" t="s">
        <v>539</v>
      </c>
      <c r="AC383" s="76" t="s">
        <v>540</v>
      </c>
      <c r="AD383" s="76" t="s">
        <v>173</v>
      </c>
      <c r="AE383" s="76" t="s">
        <v>548</v>
      </c>
      <c r="AF383" s="76" t="s">
        <v>96</v>
      </c>
      <c r="AG383" s="82"/>
      <c r="AH383" s="60"/>
      <c r="AI383" s="75" t="s">
        <v>586</v>
      </c>
      <c r="AJ383" s="6" t="s">
        <v>103</v>
      </c>
      <c r="AK383" s="81">
        <v>0</v>
      </c>
      <c r="AL383" s="205" t="s">
        <v>103</v>
      </c>
      <c r="AM383" s="169"/>
      <c r="AN383" s="6"/>
      <c r="AO383" s="120"/>
    </row>
    <row r="384" spans="1:41">
      <c r="A384" s="75" t="s">
        <v>586</v>
      </c>
      <c r="B384" s="6" t="s">
        <v>93</v>
      </c>
      <c r="C384" s="76">
        <v>383</v>
      </c>
      <c r="D384" s="6" t="s">
        <v>594</v>
      </c>
      <c r="E384" s="6" t="s">
        <v>2135</v>
      </c>
      <c r="F384" s="6" t="str">
        <f t="shared" si="16"/>
        <v>FreightRM-M-489-SI25-M19</v>
      </c>
      <c r="G384" s="97" t="s">
        <v>1002</v>
      </c>
      <c r="H384" s="97" t="s">
        <v>1003</v>
      </c>
      <c r="I384" s="6" t="s">
        <v>584</v>
      </c>
      <c r="J384" s="92">
        <v>46029</v>
      </c>
      <c r="K384" s="97" t="s">
        <v>1509</v>
      </c>
      <c r="L384" s="6" t="s">
        <v>451</v>
      </c>
      <c r="M384" s="6" t="s">
        <v>174</v>
      </c>
      <c r="N384" s="6" t="s">
        <v>1479</v>
      </c>
      <c r="O384" s="71">
        <v>0</v>
      </c>
      <c r="P384" s="71">
        <v>0</v>
      </c>
      <c r="Q384" s="79">
        <v>29100</v>
      </c>
      <c r="R384" s="79">
        <v>4656</v>
      </c>
      <c r="S384" s="71">
        <v>1164</v>
      </c>
      <c r="T384" s="79">
        <v>32592</v>
      </c>
      <c r="U384" s="6" t="s">
        <v>24</v>
      </c>
      <c r="V384" s="84">
        <f t="shared" si="21"/>
        <v>1851.9234047389057</v>
      </c>
      <c r="W384" s="110">
        <v>46366</v>
      </c>
      <c r="X384" s="6" t="s">
        <v>1480</v>
      </c>
      <c r="Y384" s="6" t="s">
        <v>129</v>
      </c>
      <c r="Z384" s="6" t="s">
        <v>239</v>
      </c>
      <c r="AA384" s="6" t="s">
        <v>122</v>
      </c>
      <c r="AB384" s="76" t="s">
        <v>539</v>
      </c>
      <c r="AC384" s="76" t="s">
        <v>540</v>
      </c>
      <c r="AD384" s="76" t="s">
        <v>174</v>
      </c>
      <c r="AE384" s="76" t="s">
        <v>546</v>
      </c>
      <c r="AF384" s="76" t="s">
        <v>96</v>
      </c>
      <c r="AG384" s="82"/>
      <c r="AH384" s="60"/>
      <c r="AI384" s="75" t="s">
        <v>586</v>
      </c>
      <c r="AJ384" s="6" t="s">
        <v>103</v>
      </c>
      <c r="AK384" s="81">
        <v>0</v>
      </c>
      <c r="AL384" s="205" t="s">
        <v>103</v>
      </c>
      <c r="AM384" s="169"/>
      <c r="AN384" s="6"/>
      <c r="AO384" s="120"/>
    </row>
    <row r="385" spans="1:41">
      <c r="A385" s="75" t="s">
        <v>586</v>
      </c>
      <c r="B385" s="6" t="s">
        <v>93</v>
      </c>
      <c r="C385" s="76">
        <v>384</v>
      </c>
      <c r="D385" s="6" t="s">
        <v>594</v>
      </c>
      <c r="E385" s="6" t="s">
        <v>2135</v>
      </c>
      <c r="F385" s="6" t="str">
        <f t="shared" si="16"/>
        <v>FreightRM-M-487-SI25-M19</v>
      </c>
      <c r="G385" s="97" t="s">
        <v>1004</v>
      </c>
      <c r="H385" s="97" t="s">
        <v>1005</v>
      </c>
      <c r="I385" s="6" t="s">
        <v>584</v>
      </c>
      <c r="J385" s="92">
        <v>46029</v>
      </c>
      <c r="K385" s="97" t="s">
        <v>1510</v>
      </c>
      <c r="L385" s="6" t="s">
        <v>444</v>
      </c>
      <c r="M385" s="6" t="s">
        <v>174</v>
      </c>
      <c r="N385" s="6" t="s">
        <v>1479</v>
      </c>
      <c r="O385" s="71">
        <v>0</v>
      </c>
      <c r="P385" s="71">
        <v>0</v>
      </c>
      <c r="Q385" s="79">
        <v>34800</v>
      </c>
      <c r="R385" s="79">
        <v>5568</v>
      </c>
      <c r="S385" s="71">
        <v>1392</v>
      </c>
      <c r="T385" s="79">
        <v>38976</v>
      </c>
      <c r="U385" s="6" t="s">
        <v>24</v>
      </c>
      <c r="V385" s="84">
        <f t="shared" si="21"/>
        <v>2214.6712881413719</v>
      </c>
      <c r="W385" s="110">
        <v>46367</v>
      </c>
      <c r="X385" s="6" t="s">
        <v>1480</v>
      </c>
      <c r="Y385" s="6" t="s">
        <v>129</v>
      </c>
      <c r="Z385" s="6" t="s">
        <v>239</v>
      </c>
      <c r="AA385" s="6" t="s">
        <v>122</v>
      </c>
      <c r="AB385" s="76" t="s">
        <v>539</v>
      </c>
      <c r="AC385" s="76" t="s">
        <v>540</v>
      </c>
      <c r="AD385" s="76" t="s">
        <v>174</v>
      </c>
      <c r="AE385" s="76" t="s">
        <v>546</v>
      </c>
      <c r="AF385" s="76" t="s">
        <v>96</v>
      </c>
      <c r="AG385" s="82"/>
      <c r="AH385" s="60"/>
      <c r="AI385" s="75" t="s">
        <v>586</v>
      </c>
      <c r="AJ385" s="6" t="s">
        <v>103</v>
      </c>
      <c r="AK385" s="81">
        <v>0</v>
      </c>
      <c r="AL385" s="205" t="s">
        <v>103</v>
      </c>
      <c r="AM385" s="169"/>
      <c r="AN385" s="6"/>
      <c r="AO385" s="120"/>
    </row>
    <row r="386" spans="1:41">
      <c r="A386" s="75" t="s">
        <v>586</v>
      </c>
      <c r="B386" s="6" t="s">
        <v>93</v>
      </c>
      <c r="C386" s="76">
        <v>385</v>
      </c>
      <c r="D386" s="6" t="s">
        <v>594</v>
      </c>
      <c r="E386" s="6" t="s">
        <v>2135</v>
      </c>
      <c r="F386" s="6" t="str">
        <f t="shared" si="16"/>
        <v>FreightRM-M-491-SI25-M19/RM-M-492-SI25-M19</v>
      </c>
      <c r="G386" s="112" t="s">
        <v>1006</v>
      </c>
      <c r="H386" s="97" t="s">
        <v>1007</v>
      </c>
      <c r="I386" s="6" t="s">
        <v>584</v>
      </c>
      <c r="J386" s="92">
        <v>46029</v>
      </c>
      <c r="K386" s="97" t="s">
        <v>1511</v>
      </c>
      <c r="L386" s="6" t="s">
        <v>1512</v>
      </c>
      <c r="M386" s="6" t="s">
        <v>174</v>
      </c>
      <c r="N386" s="6" t="s">
        <v>1479</v>
      </c>
      <c r="O386" s="71">
        <v>0</v>
      </c>
      <c r="P386" s="71">
        <v>0</v>
      </c>
      <c r="Q386" s="79">
        <v>71900</v>
      </c>
      <c r="R386" s="79">
        <v>11504</v>
      </c>
      <c r="S386" s="71">
        <v>2876</v>
      </c>
      <c r="T386" s="79">
        <v>80528</v>
      </c>
      <c r="U386" s="6" t="s">
        <v>24</v>
      </c>
      <c r="V386" s="84">
        <f t="shared" si="21"/>
        <v>4575.7145292346158</v>
      </c>
      <c r="W386" s="110"/>
      <c r="X386" s="6" t="s">
        <v>1480</v>
      </c>
      <c r="Y386" s="6" t="s">
        <v>129</v>
      </c>
      <c r="Z386" s="6" t="s">
        <v>239</v>
      </c>
      <c r="AA386" s="6" t="s">
        <v>122</v>
      </c>
      <c r="AB386" s="76" t="s">
        <v>539</v>
      </c>
      <c r="AC386" s="76" t="s">
        <v>540</v>
      </c>
      <c r="AD386" s="76" t="s">
        <v>174</v>
      </c>
      <c r="AE386" s="76" t="s">
        <v>546</v>
      </c>
      <c r="AF386" s="76" t="s">
        <v>96</v>
      </c>
      <c r="AG386" s="82"/>
      <c r="AH386" s="60"/>
      <c r="AI386" s="75" t="s">
        <v>586</v>
      </c>
      <c r="AJ386" s="6" t="s">
        <v>103</v>
      </c>
      <c r="AK386" s="81">
        <v>0</v>
      </c>
      <c r="AL386" s="205" t="s">
        <v>103</v>
      </c>
      <c r="AM386" s="169"/>
      <c r="AN386" s="6"/>
      <c r="AO386" s="120"/>
    </row>
    <row r="387" spans="1:41">
      <c r="A387" s="75" t="s">
        <v>586</v>
      </c>
      <c r="B387" s="6" t="s">
        <v>93</v>
      </c>
      <c r="C387" s="76">
        <v>386</v>
      </c>
      <c r="D387" s="6" t="s">
        <v>594</v>
      </c>
      <c r="E387" s="6" t="s">
        <v>2135</v>
      </c>
      <c r="F387" s="6" t="str">
        <f t="shared" ref="F387:F450" si="22">E387&amp;G387</f>
        <v>FreightRM-M-488-SI25-M19</v>
      </c>
      <c r="G387" s="97" t="s">
        <v>1008</v>
      </c>
      <c r="H387" s="97" t="s">
        <v>1009</v>
      </c>
      <c r="I387" s="6" t="s">
        <v>584</v>
      </c>
      <c r="J387" s="92">
        <v>46029</v>
      </c>
      <c r="K387" s="97" t="s">
        <v>1513</v>
      </c>
      <c r="L387" s="6" t="s">
        <v>470</v>
      </c>
      <c r="M387" s="6" t="s">
        <v>174</v>
      </c>
      <c r="N387" s="6" t="s">
        <v>1479</v>
      </c>
      <c r="O387" s="71">
        <v>0</v>
      </c>
      <c r="P387" s="71">
        <v>0</v>
      </c>
      <c r="Q387" s="79">
        <v>40300</v>
      </c>
      <c r="R387" s="79">
        <v>6448</v>
      </c>
      <c r="S387" s="71">
        <v>1612</v>
      </c>
      <c r="T387" s="79">
        <v>45136</v>
      </c>
      <c r="U387" s="6" t="s">
        <v>24</v>
      </c>
      <c r="V387" s="84">
        <f t="shared" si="21"/>
        <v>2564.6911756349791</v>
      </c>
      <c r="W387" s="110">
        <v>46371</v>
      </c>
      <c r="X387" s="6" t="s">
        <v>1480</v>
      </c>
      <c r="Y387" s="6" t="s">
        <v>129</v>
      </c>
      <c r="Z387" s="6" t="s">
        <v>239</v>
      </c>
      <c r="AA387" s="6" t="s">
        <v>122</v>
      </c>
      <c r="AB387" s="76" t="s">
        <v>539</v>
      </c>
      <c r="AC387" s="76" t="s">
        <v>540</v>
      </c>
      <c r="AD387" s="76" t="s">
        <v>174</v>
      </c>
      <c r="AE387" s="76" t="s">
        <v>546</v>
      </c>
      <c r="AF387" s="76" t="s">
        <v>96</v>
      </c>
      <c r="AG387" s="82"/>
      <c r="AH387" s="60"/>
      <c r="AI387" s="75" t="s">
        <v>586</v>
      </c>
      <c r="AJ387" s="6" t="s">
        <v>103</v>
      </c>
      <c r="AK387" s="81">
        <v>0</v>
      </c>
      <c r="AL387" s="205" t="s">
        <v>103</v>
      </c>
      <c r="AM387" s="169"/>
      <c r="AN387" s="6"/>
      <c r="AO387" s="120"/>
    </row>
    <row r="388" spans="1:41">
      <c r="A388" s="75" t="s">
        <v>586</v>
      </c>
      <c r="B388" s="6" t="s">
        <v>93</v>
      </c>
      <c r="C388" s="76">
        <v>387</v>
      </c>
      <c r="D388" s="6" t="s">
        <v>594</v>
      </c>
      <c r="E388" s="6" t="s">
        <v>2135</v>
      </c>
      <c r="F388" s="6" t="str">
        <f t="shared" si="22"/>
        <v>FreightRM-M-498-SI25-M19/RM-M-500-SI25-M19</v>
      </c>
      <c r="G388" s="112" t="s">
        <v>1010</v>
      </c>
      <c r="H388" s="97" t="s">
        <v>1011</v>
      </c>
      <c r="I388" s="6" t="s">
        <v>584</v>
      </c>
      <c r="J388" s="92">
        <v>46029</v>
      </c>
      <c r="K388" s="97" t="s">
        <v>1514</v>
      </c>
      <c r="L388" s="6" t="s">
        <v>1515</v>
      </c>
      <c r="M388" s="6" t="s">
        <v>174</v>
      </c>
      <c r="N388" s="6" t="s">
        <v>1479</v>
      </c>
      <c r="O388" s="71">
        <v>0</v>
      </c>
      <c r="P388" s="71">
        <v>0</v>
      </c>
      <c r="Q388" s="79">
        <v>67400</v>
      </c>
      <c r="R388" s="79">
        <v>10784</v>
      </c>
      <c r="S388" s="71">
        <v>2696</v>
      </c>
      <c r="T388" s="79">
        <v>75488</v>
      </c>
      <c r="U388" s="6" t="s">
        <v>24</v>
      </c>
      <c r="V388" s="84">
        <f t="shared" si="21"/>
        <v>4289.3346212853003</v>
      </c>
      <c r="W388" s="110">
        <v>46372</v>
      </c>
      <c r="X388" s="6" t="s">
        <v>1480</v>
      </c>
      <c r="Y388" s="6" t="s">
        <v>129</v>
      </c>
      <c r="Z388" s="6" t="s">
        <v>239</v>
      </c>
      <c r="AA388" s="6" t="s">
        <v>122</v>
      </c>
      <c r="AB388" s="76" t="s">
        <v>539</v>
      </c>
      <c r="AC388" s="76" t="s">
        <v>540</v>
      </c>
      <c r="AD388" s="76" t="s">
        <v>174</v>
      </c>
      <c r="AE388" s="76" t="s">
        <v>546</v>
      </c>
      <c r="AF388" s="76" t="s">
        <v>96</v>
      </c>
      <c r="AG388" s="82"/>
      <c r="AH388" s="60"/>
      <c r="AI388" s="75" t="s">
        <v>586</v>
      </c>
      <c r="AJ388" s="6" t="s">
        <v>103</v>
      </c>
      <c r="AK388" s="81">
        <v>0</v>
      </c>
      <c r="AL388" s="205" t="s">
        <v>103</v>
      </c>
      <c r="AM388" s="169"/>
      <c r="AN388" s="6"/>
      <c r="AO388" s="120"/>
    </row>
    <row r="389" spans="1:41">
      <c r="A389" s="75" t="s">
        <v>586</v>
      </c>
      <c r="B389" s="6" t="s">
        <v>93</v>
      </c>
      <c r="C389" s="76">
        <v>388</v>
      </c>
      <c r="D389" s="6" t="s">
        <v>594</v>
      </c>
      <c r="E389" s="6" t="s">
        <v>2135</v>
      </c>
      <c r="F389" s="6" t="str">
        <f t="shared" si="22"/>
        <v>FreightRM-M-499-SI25-M19</v>
      </c>
      <c r="G389" s="97" t="s">
        <v>1012</v>
      </c>
      <c r="H389" s="97" t="s">
        <v>1013</v>
      </c>
      <c r="I389" s="6" t="s">
        <v>584</v>
      </c>
      <c r="J389" s="92">
        <v>46029</v>
      </c>
      <c r="K389" s="97" t="s">
        <v>1516</v>
      </c>
      <c r="L389" s="6" t="s">
        <v>483</v>
      </c>
      <c r="M389" s="6" t="s">
        <v>174</v>
      </c>
      <c r="N389" s="6" t="s">
        <v>1479</v>
      </c>
      <c r="O389" s="71">
        <v>0</v>
      </c>
      <c r="P389" s="71">
        <v>0</v>
      </c>
      <c r="Q389" s="79">
        <v>40700</v>
      </c>
      <c r="R389" s="79">
        <v>6512</v>
      </c>
      <c r="S389" s="71">
        <v>1628</v>
      </c>
      <c r="T389" s="79">
        <v>45584</v>
      </c>
      <c r="U389" s="6" t="s">
        <v>24</v>
      </c>
      <c r="V389" s="84">
        <f t="shared" si="21"/>
        <v>2590.1471674526961</v>
      </c>
      <c r="W389" s="110"/>
      <c r="X389" s="6" t="s">
        <v>1480</v>
      </c>
      <c r="Y389" s="6" t="s">
        <v>129</v>
      </c>
      <c r="Z389" s="6" t="s">
        <v>239</v>
      </c>
      <c r="AA389" s="6" t="s">
        <v>122</v>
      </c>
      <c r="AB389" s="76" t="s">
        <v>539</v>
      </c>
      <c r="AC389" s="76" t="s">
        <v>540</v>
      </c>
      <c r="AD389" s="76" t="s">
        <v>174</v>
      </c>
      <c r="AE389" s="76" t="s">
        <v>546</v>
      </c>
      <c r="AF389" s="76" t="s">
        <v>96</v>
      </c>
      <c r="AG389" s="82"/>
      <c r="AH389" s="60"/>
      <c r="AI389" s="75" t="s">
        <v>586</v>
      </c>
      <c r="AJ389" s="6" t="s">
        <v>103</v>
      </c>
      <c r="AK389" s="81">
        <v>0</v>
      </c>
      <c r="AL389" s="205" t="s">
        <v>103</v>
      </c>
      <c r="AM389" s="169"/>
      <c r="AN389" s="6"/>
      <c r="AO389" s="120"/>
    </row>
    <row r="390" spans="1:41">
      <c r="A390" s="75" t="s">
        <v>586</v>
      </c>
      <c r="B390" s="6" t="s">
        <v>93</v>
      </c>
      <c r="C390" s="76">
        <v>389</v>
      </c>
      <c r="D390" s="6" t="s">
        <v>594</v>
      </c>
      <c r="E390" s="6" t="s">
        <v>2135</v>
      </c>
      <c r="F390" s="6" t="str">
        <f t="shared" si="22"/>
        <v>FreightFG-V-169-V1E25-M01.6.09031</v>
      </c>
      <c r="G390" s="97" t="s">
        <v>1014</v>
      </c>
      <c r="H390" s="97" t="s">
        <v>1015</v>
      </c>
      <c r="I390" s="6" t="s">
        <v>584</v>
      </c>
      <c r="J390" s="92">
        <v>46032</v>
      </c>
      <c r="K390" s="97" t="s">
        <v>1500</v>
      </c>
      <c r="L390" s="6" t="s">
        <v>1501</v>
      </c>
      <c r="M390" s="6" t="s">
        <v>174</v>
      </c>
      <c r="N390" s="6" t="s">
        <v>1502</v>
      </c>
      <c r="O390" s="71">
        <v>0</v>
      </c>
      <c r="P390" s="71">
        <v>0</v>
      </c>
      <c r="Q390" s="79">
        <v>17000</v>
      </c>
      <c r="R390" s="79">
        <v>2720</v>
      </c>
      <c r="S390" s="71">
        <v>680</v>
      </c>
      <c r="T390" s="79">
        <v>19040</v>
      </c>
      <c r="U390" s="6" t="s">
        <v>24</v>
      </c>
      <c r="V390" s="84">
        <f t="shared" si="21"/>
        <v>1081.879652252969</v>
      </c>
      <c r="W390" s="110">
        <v>46037</v>
      </c>
      <c r="X390" s="6" t="s">
        <v>122</v>
      </c>
      <c r="Y390" s="6" t="s">
        <v>121</v>
      </c>
      <c r="Z390" s="6" t="s">
        <v>1475</v>
      </c>
      <c r="AA390" s="6" t="s">
        <v>1501</v>
      </c>
      <c r="AB390" s="76" t="s">
        <v>542</v>
      </c>
      <c r="AC390" s="76" t="s">
        <v>541</v>
      </c>
      <c r="AD390" s="76" t="s">
        <v>195</v>
      </c>
      <c r="AE390" s="80" t="s">
        <v>1517</v>
      </c>
      <c r="AF390" s="76" t="s">
        <v>96</v>
      </c>
      <c r="AG390" s="82"/>
      <c r="AH390" s="60"/>
      <c r="AI390" s="75" t="s">
        <v>586</v>
      </c>
      <c r="AJ390" s="6" t="s">
        <v>103</v>
      </c>
      <c r="AK390" s="81">
        <v>0</v>
      </c>
      <c r="AL390" s="205" t="s">
        <v>103</v>
      </c>
      <c r="AM390" s="169" t="s">
        <v>3708</v>
      </c>
      <c r="AN390" s="6"/>
      <c r="AO390" s="120"/>
    </row>
    <row r="391" spans="1:41">
      <c r="A391" s="75" t="s">
        <v>586</v>
      </c>
      <c r="B391" s="6" t="s">
        <v>93</v>
      </c>
      <c r="C391" s="76">
        <v>390</v>
      </c>
      <c r="D391" s="6" t="s">
        <v>594</v>
      </c>
      <c r="E391" s="6" t="s">
        <v>2135</v>
      </c>
      <c r="F391" s="6" t="str">
        <f t="shared" si="22"/>
        <v>FreightFG-V-168-V1E25-M46.2</v>
      </c>
      <c r="G391" s="97" t="s">
        <v>1016</v>
      </c>
      <c r="H391" s="97" t="s">
        <v>1017</v>
      </c>
      <c r="I391" s="6" t="s">
        <v>584</v>
      </c>
      <c r="J391" s="92">
        <v>46032</v>
      </c>
      <c r="K391" s="97" t="s">
        <v>1518</v>
      </c>
      <c r="L391" s="6" t="s">
        <v>1470</v>
      </c>
      <c r="M391" s="6" t="s">
        <v>174</v>
      </c>
      <c r="N391" s="6" t="s">
        <v>1471</v>
      </c>
      <c r="O391" s="71">
        <v>0</v>
      </c>
      <c r="P391" s="71">
        <v>0</v>
      </c>
      <c r="Q391" s="79">
        <v>11500</v>
      </c>
      <c r="R391" s="79">
        <v>1840</v>
      </c>
      <c r="S391" s="71">
        <v>460</v>
      </c>
      <c r="T391" s="79">
        <v>12880</v>
      </c>
      <c r="U391" s="6" t="s">
        <v>24</v>
      </c>
      <c r="V391" s="84">
        <f t="shared" si="21"/>
        <v>731.85976475936127</v>
      </c>
      <c r="W391" s="110">
        <v>46037</v>
      </c>
      <c r="X391" s="6" t="s">
        <v>122</v>
      </c>
      <c r="Y391" s="6" t="s">
        <v>121</v>
      </c>
      <c r="Z391" s="6" t="s">
        <v>1472</v>
      </c>
      <c r="AA391" s="6" t="s">
        <v>1470</v>
      </c>
      <c r="AB391" s="76" t="s">
        <v>1106</v>
      </c>
      <c r="AC391" s="76" t="s">
        <v>541</v>
      </c>
      <c r="AD391" s="76" t="s">
        <v>195</v>
      </c>
      <c r="AE391" s="76" t="s">
        <v>547</v>
      </c>
      <c r="AF391" s="76" t="s">
        <v>96</v>
      </c>
      <c r="AG391" s="82"/>
      <c r="AH391" s="60"/>
      <c r="AI391" s="75" t="s">
        <v>586</v>
      </c>
      <c r="AJ391" s="6" t="s">
        <v>103</v>
      </c>
      <c r="AK391" s="81">
        <v>0</v>
      </c>
      <c r="AL391" s="205" t="s">
        <v>103</v>
      </c>
      <c r="AM391" s="169"/>
      <c r="AN391" s="6"/>
      <c r="AO391" s="120"/>
    </row>
    <row r="392" spans="1:41">
      <c r="A392" s="75" t="s">
        <v>586</v>
      </c>
      <c r="B392" s="6" t="s">
        <v>93</v>
      </c>
      <c r="C392" s="76">
        <v>391</v>
      </c>
      <c r="D392" s="6" t="s">
        <v>594</v>
      </c>
      <c r="E392" s="6" t="s">
        <v>2135</v>
      </c>
      <c r="F392" s="6" t="str">
        <f t="shared" si="22"/>
        <v>FreightRM-V-331-V1I25-M19.6</v>
      </c>
      <c r="G392" s="97" t="s">
        <v>1018</v>
      </c>
      <c r="H392" s="97" t="s">
        <v>1019</v>
      </c>
      <c r="I392" s="6" t="s">
        <v>584</v>
      </c>
      <c r="J392" s="92">
        <v>46032</v>
      </c>
      <c r="K392" s="97" t="s">
        <v>1132</v>
      </c>
      <c r="L392" s="6" t="s">
        <v>1136</v>
      </c>
      <c r="M392" s="6" t="s">
        <v>174</v>
      </c>
      <c r="N392" s="6" t="s">
        <v>1471</v>
      </c>
      <c r="O392" s="71">
        <v>0</v>
      </c>
      <c r="P392" s="71">
        <v>0</v>
      </c>
      <c r="Q392" s="79">
        <v>11500</v>
      </c>
      <c r="R392" s="79">
        <v>1840</v>
      </c>
      <c r="S392" s="71">
        <v>460</v>
      </c>
      <c r="T392" s="79">
        <v>12880</v>
      </c>
      <c r="U392" s="6" t="s">
        <v>24</v>
      </c>
      <c r="V392" s="84">
        <f t="shared" si="21"/>
        <v>731.85976475936127</v>
      </c>
      <c r="W392" s="110">
        <v>46039</v>
      </c>
      <c r="X392" s="6" t="s">
        <v>1136</v>
      </c>
      <c r="Y392" s="6" t="s">
        <v>1472</v>
      </c>
      <c r="Z392" s="6" t="s">
        <v>239</v>
      </c>
      <c r="AA392" s="6" t="s">
        <v>122</v>
      </c>
      <c r="AB392" s="76" t="s">
        <v>539</v>
      </c>
      <c r="AC392" s="76" t="s">
        <v>540</v>
      </c>
      <c r="AD392" s="76" t="s">
        <v>173</v>
      </c>
      <c r="AE392" s="76" t="s">
        <v>548</v>
      </c>
      <c r="AF392" s="76" t="s">
        <v>96</v>
      </c>
      <c r="AG392" s="82"/>
      <c r="AH392" s="60"/>
      <c r="AI392" s="75" t="s">
        <v>586</v>
      </c>
      <c r="AJ392" s="6" t="s">
        <v>103</v>
      </c>
      <c r="AK392" s="81">
        <v>0</v>
      </c>
      <c r="AL392" s="205" t="s">
        <v>103</v>
      </c>
      <c r="AM392" s="169"/>
      <c r="AN392" s="6"/>
      <c r="AO392" s="120"/>
    </row>
    <row r="393" spans="1:41">
      <c r="A393" s="75" t="s">
        <v>586</v>
      </c>
      <c r="B393" s="6" t="s">
        <v>93</v>
      </c>
      <c r="C393" s="76">
        <v>392</v>
      </c>
      <c r="D393" s="6" t="s">
        <v>594</v>
      </c>
      <c r="E393" s="6" t="s">
        <v>2135</v>
      </c>
      <c r="F393" s="6" t="str">
        <f t="shared" si="22"/>
        <v>FreightFG-V-169-V1E25-M01.7</v>
      </c>
      <c r="G393" s="97" t="s">
        <v>1020</v>
      </c>
      <c r="H393" s="97" t="s">
        <v>1021</v>
      </c>
      <c r="I393" s="6" t="s">
        <v>584</v>
      </c>
      <c r="J393" s="92">
        <v>46032</v>
      </c>
      <c r="K393" s="97" t="s">
        <v>1500</v>
      </c>
      <c r="L393" s="6" t="s">
        <v>1501</v>
      </c>
      <c r="M393" s="6" t="s">
        <v>174</v>
      </c>
      <c r="N393" s="6" t="s">
        <v>1471</v>
      </c>
      <c r="O393" s="71">
        <v>0</v>
      </c>
      <c r="P393" s="71">
        <v>0</v>
      </c>
      <c r="Q393" s="79">
        <v>21000</v>
      </c>
      <c r="R393" s="79">
        <v>3360</v>
      </c>
      <c r="S393" s="71">
        <v>840</v>
      </c>
      <c r="T393" s="79">
        <v>23520</v>
      </c>
      <c r="U393" s="6" t="s">
        <v>24</v>
      </c>
      <c r="V393" s="84">
        <f t="shared" si="21"/>
        <v>1336.439570430138</v>
      </c>
      <c r="W393" s="110">
        <v>46040</v>
      </c>
      <c r="X393" s="6" t="s">
        <v>122</v>
      </c>
      <c r="Y393" s="6" t="s">
        <v>121</v>
      </c>
      <c r="Z393" s="6" t="s">
        <v>1475</v>
      </c>
      <c r="AA393" s="6" t="s">
        <v>1501</v>
      </c>
      <c r="AB393" s="76" t="s">
        <v>542</v>
      </c>
      <c r="AC393" s="76" t="s">
        <v>541</v>
      </c>
      <c r="AD393" s="76" t="s">
        <v>195</v>
      </c>
      <c r="AE393" s="76" t="s">
        <v>547</v>
      </c>
      <c r="AF393" s="76" t="s">
        <v>96</v>
      </c>
      <c r="AG393" s="82"/>
      <c r="AH393" s="60"/>
      <c r="AI393" s="75" t="s">
        <v>586</v>
      </c>
      <c r="AJ393" s="6" t="s">
        <v>103</v>
      </c>
      <c r="AK393" s="81">
        <v>0</v>
      </c>
      <c r="AL393" s="205" t="s">
        <v>103</v>
      </c>
      <c r="AM393" s="169"/>
      <c r="AN393" s="6"/>
      <c r="AO393" s="120"/>
    </row>
    <row r="394" spans="1:41">
      <c r="A394" s="75" t="s">
        <v>586</v>
      </c>
      <c r="B394" s="6" t="s">
        <v>93</v>
      </c>
      <c r="C394" s="76">
        <v>393</v>
      </c>
      <c r="D394" s="6" t="s">
        <v>594</v>
      </c>
      <c r="E394" s="6" t="s">
        <v>2135</v>
      </c>
      <c r="F394" s="6" t="str">
        <f t="shared" si="22"/>
        <v>FreightRM-M-505-SI25-M19/RM-M-504-SI25-M19</v>
      </c>
      <c r="G394" s="112" t="s">
        <v>1022</v>
      </c>
      <c r="H394" s="97" t="s">
        <v>1023</v>
      </c>
      <c r="I394" s="6" t="s">
        <v>584</v>
      </c>
      <c r="J394" s="92">
        <v>46032</v>
      </c>
      <c r="K394" s="97" t="s">
        <v>1519</v>
      </c>
      <c r="L394" s="6" t="s">
        <v>1520</v>
      </c>
      <c r="M394" s="6" t="s">
        <v>174</v>
      </c>
      <c r="N394" s="6" t="s">
        <v>1479</v>
      </c>
      <c r="O394" s="71">
        <v>0</v>
      </c>
      <c r="P394" s="71">
        <v>0</v>
      </c>
      <c r="Q394" s="79">
        <v>74800</v>
      </c>
      <c r="R394" s="79">
        <v>11968</v>
      </c>
      <c r="S394" s="71">
        <v>2992</v>
      </c>
      <c r="T394" s="79">
        <v>83776</v>
      </c>
      <c r="U394" s="6" t="s">
        <v>24</v>
      </c>
      <c r="V394" s="84">
        <f t="shared" si="21"/>
        <v>4760.2704699130636</v>
      </c>
      <c r="W394" s="110" t="s">
        <v>1521</v>
      </c>
      <c r="X394" s="6" t="s">
        <v>1480</v>
      </c>
      <c r="Y394" s="6" t="s">
        <v>129</v>
      </c>
      <c r="Z394" s="6" t="s">
        <v>239</v>
      </c>
      <c r="AA394" s="6" t="s">
        <v>122</v>
      </c>
      <c r="AB394" s="76" t="s">
        <v>539</v>
      </c>
      <c r="AC394" s="76" t="s">
        <v>540</v>
      </c>
      <c r="AD394" s="76" t="s">
        <v>174</v>
      </c>
      <c r="AE394" s="76" t="s">
        <v>546</v>
      </c>
      <c r="AF394" s="76" t="s">
        <v>96</v>
      </c>
      <c r="AG394" s="82"/>
      <c r="AH394" s="60"/>
      <c r="AI394" s="75" t="s">
        <v>586</v>
      </c>
      <c r="AJ394" s="6" t="s">
        <v>103</v>
      </c>
      <c r="AK394" s="81">
        <v>0</v>
      </c>
      <c r="AL394" s="205" t="s">
        <v>103</v>
      </c>
      <c r="AM394" s="169"/>
      <c r="AN394" s="6"/>
      <c r="AO394" s="120"/>
    </row>
    <row r="395" spans="1:41">
      <c r="A395" s="75" t="s">
        <v>586</v>
      </c>
      <c r="B395" s="6" t="s">
        <v>93</v>
      </c>
      <c r="C395" s="76">
        <v>394</v>
      </c>
      <c r="D395" s="6" t="s">
        <v>594</v>
      </c>
      <c r="E395" s="6" t="s">
        <v>2135</v>
      </c>
      <c r="F395" s="6" t="str">
        <f t="shared" si="22"/>
        <v>FreightRM-M-509-SI24-M19</v>
      </c>
      <c r="G395" s="97" t="s">
        <v>1024</v>
      </c>
      <c r="H395" s="97" t="s">
        <v>1025</v>
      </c>
      <c r="I395" s="6" t="s">
        <v>584</v>
      </c>
      <c r="J395" s="92">
        <v>46032</v>
      </c>
      <c r="K395" s="97" t="s">
        <v>1522</v>
      </c>
      <c r="L395" s="6" t="s">
        <v>509</v>
      </c>
      <c r="M395" s="6" t="s">
        <v>174</v>
      </c>
      <c r="N395" s="6" t="s">
        <v>1479</v>
      </c>
      <c r="O395" s="71">
        <v>0</v>
      </c>
      <c r="P395" s="71">
        <v>0</v>
      </c>
      <c r="Q395" s="79">
        <v>48200</v>
      </c>
      <c r="R395" s="79">
        <v>7712</v>
      </c>
      <c r="S395" s="71">
        <v>1928</v>
      </c>
      <c r="T395" s="79">
        <v>53984</v>
      </c>
      <c r="U395" s="6" t="s">
        <v>24</v>
      </c>
      <c r="V395" s="84">
        <f t="shared" si="21"/>
        <v>3067.4470140348885</v>
      </c>
      <c r="W395" s="110">
        <v>46376</v>
      </c>
      <c r="X395" s="6" t="s">
        <v>1480</v>
      </c>
      <c r="Y395" s="6" t="s">
        <v>129</v>
      </c>
      <c r="Z395" s="6" t="s">
        <v>239</v>
      </c>
      <c r="AA395" s="6" t="s">
        <v>122</v>
      </c>
      <c r="AB395" s="76" t="s">
        <v>539</v>
      </c>
      <c r="AC395" s="76" t="s">
        <v>540</v>
      </c>
      <c r="AD395" s="76" t="s">
        <v>174</v>
      </c>
      <c r="AE395" s="76" t="s">
        <v>546</v>
      </c>
      <c r="AF395" s="76" t="s">
        <v>96</v>
      </c>
      <c r="AG395" s="82"/>
      <c r="AH395" s="60"/>
      <c r="AI395" s="75" t="s">
        <v>586</v>
      </c>
      <c r="AJ395" s="6" t="s">
        <v>103</v>
      </c>
      <c r="AK395" s="81">
        <v>0</v>
      </c>
      <c r="AL395" s="205" t="s">
        <v>103</v>
      </c>
      <c r="AM395" s="169"/>
      <c r="AN395" s="6"/>
      <c r="AO395" s="120"/>
    </row>
    <row r="396" spans="1:41">
      <c r="A396" s="75" t="s">
        <v>586</v>
      </c>
      <c r="B396" s="6" t="s">
        <v>93</v>
      </c>
      <c r="C396" s="76">
        <v>395</v>
      </c>
      <c r="D396" s="6" t="s">
        <v>594</v>
      </c>
      <c r="E396" s="6" t="s">
        <v>2135</v>
      </c>
      <c r="F396" s="6" t="str">
        <f t="shared" si="22"/>
        <v>FreightRM-M-508-SI25-M19/RM-M-510-SI25-M19</v>
      </c>
      <c r="G396" s="112" t="s">
        <v>1026</v>
      </c>
      <c r="H396" s="97" t="s">
        <v>1027</v>
      </c>
      <c r="I396" s="6" t="s">
        <v>584</v>
      </c>
      <c r="J396" s="92">
        <v>46032</v>
      </c>
      <c r="K396" s="97" t="s">
        <v>1523</v>
      </c>
      <c r="L396" s="6" t="s">
        <v>1524</v>
      </c>
      <c r="M396" s="6" t="s">
        <v>174</v>
      </c>
      <c r="N396" s="6" t="s">
        <v>1479</v>
      </c>
      <c r="O396" s="71">
        <v>0</v>
      </c>
      <c r="P396" s="71">
        <v>0</v>
      </c>
      <c r="Q396" s="79">
        <v>73400</v>
      </c>
      <c r="R396" s="79">
        <v>11744</v>
      </c>
      <c r="S396" s="71">
        <v>2936</v>
      </c>
      <c r="T396" s="79">
        <v>82208</v>
      </c>
      <c r="U396" s="6" t="s">
        <v>24</v>
      </c>
      <c r="V396" s="84">
        <f t="shared" si="21"/>
        <v>4671.1744985510541</v>
      </c>
      <c r="W396" s="110">
        <v>46375</v>
      </c>
      <c r="X396" s="6" t="s">
        <v>1480</v>
      </c>
      <c r="Y396" s="6" t="s">
        <v>129</v>
      </c>
      <c r="Z396" s="6" t="s">
        <v>239</v>
      </c>
      <c r="AA396" s="6" t="s">
        <v>122</v>
      </c>
      <c r="AB396" s="76" t="s">
        <v>539</v>
      </c>
      <c r="AC396" s="76" t="s">
        <v>540</v>
      </c>
      <c r="AD396" s="76" t="s">
        <v>174</v>
      </c>
      <c r="AE396" s="76" t="s">
        <v>546</v>
      </c>
      <c r="AF396" s="76" t="s">
        <v>96</v>
      </c>
      <c r="AG396" s="82"/>
      <c r="AH396" s="60"/>
      <c r="AI396" s="75" t="s">
        <v>586</v>
      </c>
      <c r="AJ396" s="6" t="s">
        <v>103</v>
      </c>
      <c r="AK396" s="81">
        <v>0</v>
      </c>
      <c r="AL396" s="205" t="s">
        <v>103</v>
      </c>
      <c r="AM396" s="169"/>
      <c r="AN396" s="6"/>
      <c r="AO396" s="120"/>
    </row>
    <row r="397" spans="1:41">
      <c r="A397" s="75" t="s">
        <v>586</v>
      </c>
      <c r="B397" s="6" t="s">
        <v>93</v>
      </c>
      <c r="C397" s="76">
        <v>396</v>
      </c>
      <c r="D397" s="6" t="s">
        <v>594</v>
      </c>
      <c r="E397" s="6" t="s">
        <v>2135</v>
      </c>
      <c r="F397" s="6" t="str">
        <f t="shared" si="22"/>
        <v>FreightRM-M-511-SI25-M19</v>
      </c>
      <c r="G397" s="97" t="s">
        <v>1028</v>
      </c>
      <c r="H397" s="97" t="s">
        <v>1029</v>
      </c>
      <c r="I397" s="6" t="s">
        <v>584</v>
      </c>
      <c r="J397" s="92">
        <v>46032</v>
      </c>
      <c r="K397" s="97" t="s">
        <v>1525</v>
      </c>
      <c r="L397" s="6" t="s">
        <v>515</v>
      </c>
      <c r="M397" s="6" t="s">
        <v>174</v>
      </c>
      <c r="N397" s="6" t="s">
        <v>1479</v>
      </c>
      <c r="O397" s="71">
        <v>0</v>
      </c>
      <c r="P397" s="71">
        <v>0</v>
      </c>
      <c r="Q397" s="79">
        <v>45300</v>
      </c>
      <c r="R397" s="79">
        <v>7248</v>
      </c>
      <c r="S397" s="71">
        <v>1812</v>
      </c>
      <c r="T397" s="79">
        <v>50736</v>
      </c>
      <c r="U397" s="6" t="s">
        <v>24</v>
      </c>
      <c r="V397" s="84">
        <f t="shared" si="21"/>
        <v>2882.8910733564408</v>
      </c>
      <c r="W397" s="110">
        <v>46376</v>
      </c>
      <c r="X397" s="6" t="s">
        <v>1480</v>
      </c>
      <c r="Y397" s="6" t="s">
        <v>129</v>
      </c>
      <c r="Z397" s="6" t="s">
        <v>239</v>
      </c>
      <c r="AA397" s="6" t="s">
        <v>122</v>
      </c>
      <c r="AB397" s="76" t="s">
        <v>539</v>
      </c>
      <c r="AC397" s="76" t="s">
        <v>540</v>
      </c>
      <c r="AD397" s="76" t="s">
        <v>174</v>
      </c>
      <c r="AE397" s="76" t="s">
        <v>546</v>
      </c>
      <c r="AF397" s="76" t="s">
        <v>96</v>
      </c>
      <c r="AG397" s="82"/>
      <c r="AH397" s="60"/>
      <c r="AI397" s="75" t="s">
        <v>586</v>
      </c>
      <c r="AJ397" s="6" t="s">
        <v>103</v>
      </c>
      <c r="AK397" s="81">
        <v>0</v>
      </c>
      <c r="AL397" s="205" t="s">
        <v>103</v>
      </c>
      <c r="AM397" s="169"/>
      <c r="AN397" s="6"/>
      <c r="AO397" s="120"/>
    </row>
    <row r="398" spans="1:41">
      <c r="A398" s="75" t="s">
        <v>586</v>
      </c>
      <c r="B398" s="6" t="s">
        <v>93</v>
      </c>
      <c r="C398" s="76">
        <v>397</v>
      </c>
      <c r="D398" s="6" t="s">
        <v>594</v>
      </c>
      <c r="E398" s="6" t="s">
        <v>2135</v>
      </c>
      <c r="F398" s="6" t="str">
        <f t="shared" si="22"/>
        <v>FreightRM-M-513-SI25-M19</v>
      </c>
      <c r="G398" s="97" t="s">
        <v>1030</v>
      </c>
      <c r="H398" s="97" t="s">
        <v>1031</v>
      </c>
      <c r="I398" s="6" t="s">
        <v>584</v>
      </c>
      <c r="J398" s="92">
        <v>46032</v>
      </c>
      <c r="K398" s="97" t="s">
        <v>1526</v>
      </c>
      <c r="L398" s="6" t="s">
        <v>575</v>
      </c>
      <c r="M398" s="6" t="s">
        <v>174</v>
      </c>
      <c r="N398" s="6" t="s">
        <v>1479</v>
      </c>
      <c r="O398" s="71">
        <v>0</v>
      </c>
      <c r="P398" s="71">
        <v>0</v>
      </c>
      <c r="Q398" s="79">
        <v>50800</v>
      </c>
      <c r="R398" s="79">
        <v>8128</v>
      </c>
      <c r="S398" s="71">
        <v>2032</v>
      </c>
      <c r="T398" s="79">
        <v>56896</v>
      </c>
      <c r="U398" s="6" t="s">
        <v>24</v>
      </c>
      <c r="V398" s="84">
        <f t="shared" si="21"/>
        <v>3232.9109608500485</v>
      </c>
      <c r="W398" s="110">
        <v>46386</v>
      </c>
      <c r="X398" s="6" t="s">
        <v>1480</v>
      </c>
      <c r="Y398" s="6" t="s">
        <v>129</v>
      </c>
      <c r="Z398" s="6" t="s">
        <v>239</v>
      </c>
      <c r="AA398" s="6" t="s">
        <v>122</v>
      </c>
      <c r="AB398" s="76" t="s">
        <v>539</v>
      </c>
      <c r="AC398" s="76" t="s">
        <v>540</v>
      </c>
      <c r="AD398" s="76" t="s">
        <v>174</v>
      </c>
      <c r="AE398" s="76" t="s">
        <v>546</v>
      </c>
      <c r="AF398" s="76" t="s">
        <v>96</v>
      </c>
      <c r="AG398" s="82"/>
      <c r="AH398" s="60"/>
      <c r="AI398" s="75" t="s">
        <v>586</v>
      </c>
      <c r="AJ398" s="6" t="s">
        <v>103</v>
      </c>
      <c r="AK398" s="81">
        <v>0</v>
      </c>
      <c r="AL398" s="205" t="s">
        <v>103</v>
      </c>
      <c r="AM398" s="169"/>
      <c r="AN398" s="6"/>
      <c r="AO398" s="120"/>
    </row>
    <row r="399" spans="1:41">
      <c r="A399" s="75" t="s">
        <v>586</v>
      </c>
      <c r="B399" s="6" t="s">
        <v>93</v>
      </c>
      <c r="C399" s="76">
        <v>398</v>
      </c>
      <c r="D399" s="6" t="s">
        <v>594</v>
      </c>
      <c r="E399" s="6" t="s">
        <v>2135</v>
      </c>
      <c r="F399" s="6" t="str">
        <f t="shared" si="22"/>
        <v>FreightRM-M-501-SI25-M19</v>
      </c>
      <c r="G399" s="97" t="s">
        <v>1032</v>
      </c>
      <c r="H399" s="97" t="s">
        <v>1033</v>
      </c>
      <c r="I399" s="6" t="s">
        <v>584</v>
      </c>
      <c r="J399" s="92">
        <v>46032</v>
      </c>
      <c r="K399" s="97" t="s">
        <v>1527</v>
      </c>
      <c r="L399" s="6" t="s">
        <v>1368</v>
      </c>
      <c r="M399" s="6" t="s">
        <v>174</v>
      </c>
      <c r="N399" s="6" t="s">
        <v>1479</v>
      </c>
      <c r="O399" s="71">
        <v>0</v>
      </c>
      <c r="P399" s="71">
        <v>0</v>
      </c>
      <c r="Q399" s="79">
        <v>41300</v>
      </c>
      <c r="R399" s="79">
        <v>6608</v>
      </c>
      <c r="S399" s="71">
        <v>1652</v>
      </c>
      <c r="T399" s="79">
        <v>46256</v>
      </c>
      <c r="U399" s="6" t="s">
        <v>24</v>
      </c>
      <c r="V399" s="84">
        <f t="shared" si="21"/>
        <v>2628.3311551792717</v>
      </c>
      <c r="W399" s="110">
        <v>46386</v>
      </c>
      <c r="X399" s="6" t="s">
        <v>1480</v>
      </c>
      <c r="Y399" s="6" t="s">
        <v>129</v>
      </c>
      <c r="Z399" s="6" t="s">
        <v>239</v>
      </c>
      <c r="AA399" s="6" t="s">
        <v>122</v>
      </c>
      <c r="AB399" s="76" t="s">
        <v>539</v>
      </c>
      <c r="AC399" s="76" t="s">
        <v>540</v>
      </c>
      <c r="AD399" s="76" t="s">
        <v>174</v>
      </c>
      <c r="AE399" s="76" t="s">
        <v>546</v>
      </c>
      <c r="AF399" s="76" t="s">
        <v>96</v>
      </c>
      <c r="AG399" s="82"/>
      <c r="AH399" s="60"/>
      <c r="AI399" s="75" t="s">
        <v>586</v>
      </c>
      <c r="AJ399" s="6" t="s">
        <v>103</v>
      </c>
      <c r="AK399" s="81">
        <v>0</v>
      </c>
      <c r="AL399" s="205" t="s">
        <v>103</v>
      </c>
      <c r="AM399" s="169"/>
      <c r="AN399" s="6"/>
      <c r="AO399" s="120"/>
    </row>
    <row r="400" spans="1:41">
      <c r="A400" s="75" t="s">
        <v>586</v>
      </c>
      <c r="B400" s="6" t="s">
        <v>93</v>
      </c>
      <c r="C400" s="76">
        <v>399</v>
      </c>
      <c r="D400" s="6" t="s">
        <v>594</v>
      </c>
      <c r="E400" s="6" t="s">
        <v>2135</v>
      </c>
      <c r="F400" s="6" t="str">
        <f t="shared" si="22"/>
        <v>FreightRM-M-502-SI25-M19/RM-M-503-SI25-M19</v>
      </c>
      <c r="G400" s="112" t="s">
        <v>1034</v>
      </c>
      <c r="H400" s="97" t="s">
        <v>1035</v>
      </c>
      <c r="I400" s="6" t="s">
        <v>584</v>
      </c>
      <c r="J400" s="92">
        <v>46032</v>
      </c>
      <c r="K400" s="97" t="s">
        <v>1528</v>
      </c>
      <c r="L400" s="6" t="s">
        <v>1529</v>
      </c>
      <c r="M400" s="6" t="s">
        <v>174</v>
      </c>
      <c r="N400" s="6" t="s">
        <v>1479</v>
      </c>
      <c r="O400" s="71">
        <v>0</v>
      </c>
      <c r="P400" s="71">
        <v>0</v>
      </c>
      <c r="Q400" s="79">
        <v>72000</v>
      </c>
      <c r="R400" s="79">
        <v>11520</v>
      </c>
      <c r="S400" s="71">
        <v>2520</v>
      </c>
      <c r="T400" s="79">
        <v>81000</v>
      </c>
      <c r="U400" s="6" t="s">
        <v>24</v>
      </c>
      <c r="V400" s="84">
        <f t="shared" si="21"/>
        <v>4602.5342348997101</v>
      </c>
      <c r="W400" s="110">
        <v>46386</v>
      </c>
      <c r="X400" s="6" t="s">
        <v>1480</v>
      </c>
      <c r="Y400" s="6" t="s">
        <v>129</v>
      </c>
      <c r="Z400" s="6" t="s">
        <v>239</v>
      </c>
      <c r="AA400" s="6" t="s">
        <v>122</v>
      </c>
      <c r="AB400" s="76" t="s">
        <v>539</v>
      </c>
      <c r="AC400" s="76" t="s">
        <v>540</v>
      </c>
      <c r="AD400" s="76" t="s">
        <v>174</v>
      </c>
      <c r="AE400" s="76" t="s">
        <v>546</v>
      </c>
      <c r="AF400" s="76" t="s">
        <v>96</v>
      </c>
      <c r="AG400" s="82"/>
      <c r="AH400" s="60"/>
      <c r="AI400" s="75" t="s">
        <v>586</v>
      </c>
      <c r="AJ400" s="6" t="s">
        <v>103</v>
      </c>
      <c r="AK400" s="81">
        <v>0</v>
      </c>
      <c r="AL400" s="205" t="s">
        <v>103</v>
      </c>
      <c r="AM400" s="169"/>
      <c r="AN400" s="6"/>
      <c r="AO400" s="120"/>
    </row>
    <row r="401" spans="1:41">
      <c r="A401" s="75" t="s">
        <v>586</v>
      </c>
      <c r="B401" s="6" t="s">
        <v>93</v>
      </c>
      <c r="C401" s="76">
        <v>400</v>
      </c>
      <c r="D401" s="6" t="s">
        <v>594</v>
      </c>
      <c r="E401" s="6" t="s">
        <v>2135</v>
      </c>
      <c r="F401" s="6" t="str">
        <f t="shared" si="22"/>
        <v>FreightRM-M-524-SI25-M19</v>
      </c>
      <c r="G401" s="97" t="s">
        <v>1036</v>
      </c>
      <c r="H401" s="97" t="s">
        <v>1037</v>
      </c>
      <c r="I401" s="6" t="s">
        <v>584</v>
      </c>
      <c r="J401" s="92">
        <v>46032</v>
      </c>
      <c r="K401" s="97" t="s">
        <v>1530</v>
      </c>
      <c r="L401" s="6" t="s">
        <v>578</v>
      </c>
      <c r="M401" s="6" t="s">
        <v>174</v>
      </c>
      <c r="N401" s="6" t="s">
        <v>1479</v>
      </c>
      <c r="O401" s="71">
        <v>0</v>
      </c>
      <c r="P401" s="71">
        <v>0</v>
      </c>
      <c r="Q401" s="79">
        <v>45300</v>
      </c>
      <c r="R401" s="79">
        <v>7248</v>
      </c>
      <c r="S401" s="71">
        <v>1812</v>
      </c>
      <c r="T401" s="79">
        <v>50736</v>
      </c>
      <c r="U401" s="6" t="s">
        <v>24</v>
      </c>
      <c r="V401" s="84">
        <f t="shared" si="21"/>
        <v>2882.8910733564408</v>
      </c>
      <c r="W401" s="110">
        <v>46027</v>
      </c>
      <c r="X401" s="6" t="s">
        <v>1480</v>
      </c>
      <c r="Y401" s="6" t="s">
        <v>129</v>
      </c>
      <c r="Z401" s="6" t="s">
        <v>239</v>
      </c>
      <c r="AA401" s="6" t="s">
        <v>122</v>
      </c>
      <c r="AB401" s="76" t="s">
        <v>539</v>
      </c>
      <c r="AC401" s="76" t="s">
        <v>540</v>
      </c>
      <c r="AD401" s="76" t="s">
        <v>174</v>
      </c>
      <c r="AE401" s="76" t="s">
        <v>546</v>
      </c>
      <c r="AF401" s="76" t="s">
        <v>96</v>
      </c>
      <c r="AG401" s="82"/>
      <c r="AH401" s="60"/>
      <c r="AI401" s="75" t="s">
        <v>586</v>
      </c>
      <c r="AJ401" s="6" t="s">
        <v>103</v>
      </c>
      <c r="AK401" s="81">
        <v>0</v>
      </c>
      <c r="AL401" s="205" t="s">
        <v>103</v>
      </c>
      <c r="AM401" s="169"/>
      <c r="AN401" s="6"/>
      <c r="AO401" s="120"/>
    </row>
    <row r="402" spans="1:41">
      <c r="A402" s="75" t="s">
        <v>586</v>
      </c>
      <c r="B402" s="6" t="s">
        <v>93</v>
      </c>
      <c r="C402" s="76">
        <v>401</v>
      </c>
      <c r="D402" s="6" t="s">
        <v>594</v>
      </c>
      <c r="E402" s="6" t="s">
        <v>2135</v>
      </c>
      <c r="F402" s="6" t="str">
        <f t="shared" si="22"/>
        <v>FreightRM-M-526-SI25-M19/RM-M-527-SI25-M19</v>
      </c>
      <c r="G402" s="112" t="s">
        <v>1038</v>
      </c>
      <c r="H402" s="97" t="s">
        <v>1039</v>
      </c>
      <c r="I402" s="6" t="s">
        <v>584</v>
      </c>
      <c r="J402" s="92">
        <v>46032</v>
      </c>
      <c r="K402" s="97" t="s">
        <v>1531</v>
      </c>
      <c r="L402" s="6" t="s">
        <v>1532</v>
      </c>
      <c r="M402" s="6" t="s">
        <v>174</v>
      </c>
      <c r="N402" s="6" t="s">
        <v>1479</v>
      </c>
      <c r="O402" s="71">
        <v>0</v>
      </c>
      <c r="P402" s="71">
        <v>0</v>
      </c>
      <c r="Q402" s="79">
        <v>67400</v>
      </c>
      <c r="R402" s="79">
        <v>10784</v>
      </c>
      <c r="S402" s="71">
        <v>2696</v>
      </c>
      <c r="T402" s="79">
        <v>75488</v>
      </c>
      <c r="U402" s="6" t="s">
        <v>24</v>
      </c>
      <c r="V402" s="84">
        <f t="shared" si="21"/>
        <v>4289.3346212853003</v>
      </c>
      <c r="W402" s="110" t="s">
        <v>119</v>
      </c>
      <c r="X402" s="6" t="s">
        <v>1480</v>
      </c>
      <c r="Y402" s="6" t="s">
        <v>129</v>
      </c>
      <c r="Z402" s="6" t="s">
        <v>239</v>
      </c>
      <c r="AA402" s="6" t="s">
        <v>122</v>
      </c>
      <c r="AB402" s="76" t="s">
        <v>539</v>
      </c>
      <c r="AC402" s="76" t="s">
        <v>540</v>
      </c>
      <c r="AD402" s="76" t="s">
        <v>174</v>
      </c>
      <c r="AE402" s="76" t="s">
        <v>546</v>
      </c>
      <c r="AF402" s="76" t="s">
        <v>96</v>
      </c>
      <c r="AG402" s="82"/>
      <c r="AH402" s="60"/>
      <c r="AI402" s="75" t="s">
        <v>586</v>
      </c>
      <c r="AJ402" s="6" t="s">
        <v>103</v>
      </c>
      <c r="AK402" s="81">
        <v>0</v>
      </c>
      <c r="AL402" s="205" t="s">
        <v>103</v>
      </c>
      <c r="AM402" s="169"/>
      <c r="AN402" s="6"/>
      <c r="AO402" s="120"/>
    </row>
    <row r="403" spans="1:41">
      <c r="A403" s="75" t="s">
        <v>586</v>
      </c>
      <c r="B403" s="6" t="s">
        <v>93</v>
      </c>
      <c r="C403" s="76">
        <v>402</v>
      </c>
      <c r="D403" s="6" t="s">
        <v>594</v>
      </c>
      <c r="E403" s="6" t="s">
        <v>2135</v>
      </c>
      <c r="F403" s="6" t="str">
        <f t="shared" si="22"/>
        <v>FreightRM-M-514-SI25-M19</v>
      </c>
      <c r="G403" s="97" t="s">
        <v>1040</v>
      </c>
      <c r="H403" s="97" t="s">
        <v>1041</v>
      </c>
      <c r="I403" s="6" t="s">
        <v>584</v>
      </c>
      <c r="J403" s="92">
        <v>46032</v>
      </c>
      <c r="K403" s="97" t="s">
        <v>1533</v>
      </c>
      <c r="L403" s="6" t="s">
        <v>1376</v>
      </c>
      <c r="M403" s="6" t="s">
        <v>174</v>
      </c>
      <c r="N403" s="6" t="s">
        <v>1479</v>
      </c>
      <c r="O403" s="71">
        <v>0</v>
      </c>
      <c r="P403" s="71">
        <v>0</v>
      </c>
      <c r="Q403" s="79">
        <v>34800</v>
      </c>
      <c r="R403" s="79">
        <v>5568</v>
      </c>
      <c r="S403" s="71">
        <v>1392</v>
      </c>
      <c r="T403" s="79">
        <v>38976</v>
      </c>
      <c r="U403" s="6" t="s">
        <v>24</v>
      </c>
      <c r="V403" s="84">
        <f t="shared" si="21"/>
        <v>2214.6712881413719</v>
      </c>
      <c r="W403" s="110">
        <v>46024</v>
      </c>
      <c r="X403" s="6" t="s">
        <v>1480</v>
      </c>
      <c r="Y403" s="6" t="s">
        <v>129</v>
      </c>
      <c r="Z403" s="6" t="s">
        <v>239</v>
      </c>
      <c r="AA403" s="6" t="s">
        <v>122</v>
      </c>
      <c r="AB403" s="76" t="s">
        <v>539</v>
      </c>
      <c r="AC403" s="76" t="s">
        <v>540</v>
      </c>
      <c r="AD403" s="76" t="s">
        <v>174</v>
      </c>
      <c r="AE403" s="76" t="s">
        <v>546</v>
      </c>
      <c r="AF403" s="76" t="s">
        <v>96</v>
      </c>
      <c r="AG403" s="82"/>
      <c r="AH403" s="60"/>
      <c r="AI403" s="75" t="s">
        <v>586</v>
      </c>
      <c r="AJ403" s="6" t="s">
        <v>103</v>
      </c>
      <c r="AK403" s="81">
        <v>0</v>
      </c>
      <c r="AL403" s="205" t="s">
        <v>103</v>
      </c>
      <c r="AM403" s="169"/>
      <c r="AN403" s="6"/>
      <c r="AO403" s="120"/>
    </row>
    <row r="404" spans="1:41">
      <c r="A404" s="75" t="s">
        <v>586</v>
      </c>
      <c r="B404" s="6" t="s">
        <v>93</v>
      </c>
      <c r="C404" s="76">
        <v>403</v>
      </c>
      <c r="D404" s="6" t="s">
        <v>594</v>
      </c>
      <c r="E404" s="6" t="s">
        <v>2135</v>
      </c>
      <c r="F404" s="6" t="str">
        <f t="shared" si="22"/>
        <v>FreightRM-M-523-SI25-M19</v>
      </c>
      <c r="G404" s="97" t="s">
        <v>1042</v>
      </c>
      <c r="H404" s="97" t="s">
        <v>1043</v>
      </c>
      <c r="I404" s="6" t="s">
        <v>584</v>
      </c>
      <c r="J404" s="92">
        <v>46032</v>
      </c>
      <c r="K404" s="97" t="s">
        <v>1534</v>
      </c>
      <c r="L404" s="6" t="s">
        <v>569</v>
      </c>
      <c r="M404" s="6" t="s">
        <v>174</v>
      </c>
      <c r="N404" s="6" t="s">
        <v>1479</v>
      </c>
      <c r="O404" s="71">
        <v>0</v>
      </c>
      <c r="P404" s="71">
        <v>0</v>
      </c>
      <c r="Q404" s="79">
        <v>25300</v>
      </c>
      <c r="R404" s="79">
        <v>4048</v>
      </c>
      <c r="S404" s="71">
        <v>1012</v>
      </c>
      <c r="T404" s="79">
        <v>28336</v>
      </c>
      <c r="U404" s="6" t="s">
        <v>24</v>
      </c>
      <c r="V404" s="84">
        <f t="shared" si="21"/>
        <v>1610.0914824705949</v>
      </c>
      <c r="W404" s="110" t="s">
        <v>119</v>
      </c>
      <c r="X404" s="6" t="s">
        <v>1480</v>
      </c>
      <c r="Y404" s="6" t="s">
        <v>129</v>
      </c>
      <c r="Z404" s="6" t="s">
        <v>239</v>
      </c>
      <c r="AA404" s="6" t="s">
        <v>122</v>
      </c>
      <c r="AB404" s="76" t="s">
        <v>539</v>
      </c>
      <c r="AC404" s="76" t="s">
        <v>540</v>
      </c>
      <c r="AD404" s="76" t="s">
        <v>174</v>
      </c>
      <c r="AE404" s="76" t="s">
        <v>546</v>
      </c>
      <c r="AF404" s="76" t="s">
        <v>96</v>
      </c>
      <c r="AG404" s="82"/>
      <c r="AH404" s="60"/>
      <c r="AI404" s="75" t="s">
        <v>586</v>
      </c>
      <c r="AJ404" s="6" t="s">
        <v>103</v>
      </c>
      <c r="AK404" s="81">
        <v>0</v>
      </c>
      <c r="AL404" s="205" t="s">
        <v>103</v>
      </c>
      <c r="AM404" s="169"/>
      <c r="AN404" s="6"/>
      <c r="AO404" s="120"/>
    </row>
    <row r="405" spans="1:41">
      <c r="A405" s="75" t="s">
        <v>586</v>
      </c>
      <c r="B405" s="6" t="s">
        <v>93</v>
      </c>
      <c r="C405" s="76">
        <v>404</v>
      </c>
      <c r="D405" s="6" t="s">
        <v>594</v>
      </c>
      <c r="E405" s="6" t="s">
        <v>2135</v>
      </c>
      <c r="F405" s="6" t="str">
        <f t="shared" si="22"/>
        <v>FreightRM-M-519-SI25-M19/RM-M-520-SI25-M19</v>
      </c>
      <c r="G405" s="112" t="s">
        <v>1044</v>
      </c>
      <c r="H405" s="97" t="s">
        <v>1045</v>
      </c>
      <c r="I405" s="6" t="s">
        <v>584</v>
      </c>
      <c r="J405" s="92">
        <v>46032</v>
      </c>
      <c r="K405" s="97" t="s">
        <v>1535</v>
      </c>
      <c r="L405" s="6" t="s">
        <v>1536</v>
      </c>
      <c r="M405" s="6" t="s">
        <v>174</v>
      </c>
      <c r="N405" s="6" t="s">
        <v>1479</v>
      </c>
      <c r="O405" s="71">
        <v>0</v>
      </c>
      <c r="P405" s="71">
        <v>0</v>
      </c>
      <c r="Q405" s="79">
        <v>67400</v>
      </c>
      <c r="R405" s="79">
        <v>10784</v>
      </c>
      <c r="S405" s="71">
        <v>2696</v>
      </c>
      <c r="T405" s="79">
        <v>75488</v>
      </c>
      <c r="U405" s="6" t="s">
        <v>24</v>
      </c>
      <c r="V405" s="84">
        <f t="shared" si="21"/>
        <v>4289.3346212853003</v>
      </c>
      <c r="W405" s="110">
        <v>46025</v>
      </c>
      <c r="X405" s="6" t="s">
        <v>1480</v>
      </c>
      <c r="Y405" s="6" t="s">
        <v>129</v>
      </c>
      <c r="Z405" s="6" t="s">
        <v>239</v>
      </c>
      <c r="AA405" s="6" t="s">
        <v>122</v>
      </c>
      <c r="AB405" s="76" t="s">
        <v>539</v>
      </c>
      <c r="AC405" s="76" t="s">
        <v>540</v>
      </c>
      <c r="AD405" s="76" t="s">
        <v>174</v>
      </c>
      <c r="AE405" s="76" t="s">
        <v>546</v>
      </c>
      <c r="AF405" s="76" t="s">
        <v>96</v>
      </c>
      <c r="AG405" s="82"/>
      <c r="AH405" s="60"/>
      <c r="AI405" s="75" t="s">
        <v>586</v>
      </c>
      <c r="AJ405" s="6" t="s">
        <v>103</v>
      </c>
      <c r="AK405" s="81">
        <v>0</v>
      </c>
      <c r="AL405" s="205" t="s">
        <v>103</v>
      </c>
      <c r="AM405" s="169"/>
      <c r="AN405" s="6"/>
      <c r="AO405" s="120"/>
    </row>
    <row r="406" spans="1:41">
      <c r="A406" s="75" t="s">
        <v>586</v>
      </c>
      <c r="B406" s="6" t="s">
        <v>93</v>
      </c>
      <c r="C406" s="76">
        <v>405</v>
      </c>
      <c r="D406" s="6" t="s">
        <v>107</v>
      </c>
      <c r="E406" s="6" t="s">
        <v>105</v>
      </c>
      <c r="F406" s="6" t="str">
        <f t="shared" si="22"/>
        <v>STORAGEFG-R-2073LE25.M19</v>
      </c>
      <c r="G406" s="97" t="s">
        <v>207</v>
      </c>
      <c r="H406" s="95">
        <v>145698</v>
      </c>
      <c r="I406" s="6" t="s">
        <v>584</v>
      </c>
      <c r="J406" s="92">
        <v>46027</v>
      </c>
      <c r="K406" s="97"/>
      <c r="L406" s="80">
        <v>553888</v>
      </c>
      <c r="M406" s="6" t="s">
        <v>173</v>
      </c>
      <c r="N406" s="80" t="s">
        <v>116</v>
      </c>
      <c r="O406" s="71">
        <v>0</v>
      </c>
      <c r="P406" s="71">
        <v>0</v>
      </c>
      <c r="Q406" s="79">
        <v>102.4</v>
      </c>
      <c r="R406" s="79">
        <v>0</v>
      </c>
      <c r="S406" s="71">
        <v>0</v>
      </c>
      <c r="T406" s="79">
        <v>102.4</v>
      </c>
      <c r="U406" s="87" t="s">
        <v>118</v>
      </c>
      <c r="V406" s="84">
        <f t="shared" ref="V406:V419" si="23">T406</f>
        <v>102.4</v>
      </c>
      <c r="W406" s="94" t="s">
        <v>119</v>
      </c>
      <c r="X406" s="80" t="s">
        <v>238</v>
      </c>
      <c r="Y406" s="80" t="s">
        <v>238</v>
      </c>
      <c r="Z406" s="80" t="s">
        <v>239</v>
      </c>
      <c r="AA406" s="80" t="s">
        <v>240</v>
      </c>
      <c r="AB406" s="76" t="s">
        <v>539</v>
      </c>
      <c r="AC406" s="76" t="s">
        <v>541</v>
      </c>
      <c r="AD406" s="76" t="s">
        <v>195</v>
      </c>
      <c r="AE406" s="76">
        <v>75640000</v>
      </c>
      <c r="AF406" s="76" t="s">
        <v>96</v>
      </c>
      <c r="AG406" s="82"/>
      <c r="AH406" s="60"/>
      <c r="AI406" s="75" t="s">
        <v>586</v>
      </c>
      <c r="AJ406" s="6" t="s">
        <v>103</v>
      </c>
      <c r="AK406" s="81">
        <v>0</v>
      </c>
      <c r="AL406" s="205" t="s">
        <v>103</v>
      </c>
      <c r="AM406" s="169"/>
      <c r="AN406" s="6"/>
      <c r="AO406" s="120"/>
    </row>
    <row r="407" spans="1:41">
      <c r="A407" s="75" t="s">
        <v>586</v>
      </c>
      <c r="B407" s="6" t="s">
        <v>93</v>
      </c>
      <c r="C407" s="76">
        <v>406</v>
      </c>
      <c r="D407" s="6" t="s">
        <v>107</v>
      </c>
      <c r="E407" s="6" t="s">
        <v>105</v>
      </c>
      <c r="F407" s="6" t="str">
        <f t="shared" si="22"/>
        <v>STORAGEFG-R-2064LE25.M19</v>
      </c>
      <c r="G407" s="97" t="s">
        <v>197</v>
      </c>
      <c r="H407" s="95">
        <v>145699</v>
      </c>
      <c r="I407" s="6" t="s">
        <v>584</v>
      </c>
      <c r="J407" s="92">
        <v>46027</v>
      </c>
      <c r="K407" s="97"/>
      <c r="L407" s="80">
        <v>487248</v>
      </c>
      <c r="M407" s="6" t="s">
        <v>173</v>
      </c>
      <c r="N407" s="80" t="s">
        <v>116</v>
      </c>
      <c r="O407" s="71">
        <v>0</v>
      </c>
      <c r="P407" s="71">
        <v>0</v>
      </c>
      <c r="Q407" s="79">
        <v>37.549999999999997</v>
      </c>
      <c r="R407" s="79">
        <v>0</v>
      </c>
      <c r="S407" s="71">
        <v>0</v>
      </c>
      <c r="T407" s="79">
        <v>37.549999999999997</v>
      </c>
      <c r="U407" s="87" t="s">
        <v>118</v>
      </c>
      <c r="V407" s="84">
        <f t="shared" si="23"/>
        <v>37.549999999999997</v>
      </c>
      <c r="W407" s="94" t="s">
        <v>119</v>
      </c>
      <c r="X407" s="80" t="s">
        <v>238</v>
      </c>
      <c r="Y407" s="80" t="s">
        <v>238</v>
      </c>
      <c r="Z407" s="80" t="s">
        <v>239</v>
      </c>
      <c r="AA407" s="80" t="s">
        <v>240</v>
      </c>
      <c r="AB407" s="76" t="s">
        <v>539</v>
      </c>
      <c r="AC407" s="76" t="s">
        <v>541</v>
      </c>
      <c r="AD407" s="76" t="s">
        <v>195</v>
      </c>
      <c r="AE407" s="76">
        <v>75640000</v>
      </c>
      <c r="AF407" s="76" t="s">
        <v>96</v>
      </c>
      <c r="AG407" s="82"/>
      <c r="AH407" s="60"/>
      <c r="AI407" s="75" t="s">
        <v>586</v>
      </c>
      <c r="AJ407" s="6" t="s">
        <v>103</v>
      </c>
      <c r="AK407" s="81">
        <v>0</v>
      </c>
      <c r="AL407" s="205" t="s">
        <v>103</v>
      </c>
      <c r="AM407" s="169"/>
      <c r="AN407" s="6"/>
      <c r="AO407" s="120"/>
    </row>
    <row r="408" spans="1:41">
      <c r="A408" s="75" t="s">
        <v>586</v>
      </c>
      <c r="B408" s="6" t="s">
        <v>93</v>
      </c>
      <c r="C408" s="76">
        <v>407</v>
      </c>
      <c r="D408" s="6" t="s">
        <v>107</v>
      </c>
      <c r="E408" s="6" t="s">
        <v>105</v>
      </c>
      <c r="F408" s="6" t="str">
        <f t="shared" si="22"/>
        <v>STORAGERM-J-1131LI25-M19.1</v>
      </c>
      <c r="G408" s="97" t="s">
        <v>1046</v>
      </c>
      <c r="H408" s="95">
        <v>145707</v>
      </c>
      <c r="I408" s="6" t="s">
        <v>584</v>
      </c>
      <c r="J408" s="92">
        <v>46027</v>
      </c>
      <c r="K408" s="97" t="s">
        <v>243</v>
      </c>
      <c r="L408" s="80" t="s">
        <v>1537</v>
      </c>
      <c r="M408" s="6" t="s">
        <v>173</v>
      </c>
      <c r="N408" s="80" t="s">
        <v>1538</v>
      </c>
      <c r="O408" s="71">
        <v>0</v>
      </c>
      <c r="P408" s="71">
        <v>0</v>
      </c>
      <c r="Q408" s="79">
        <v>141.25</v>
      </c>
      <c r="R408" s="79">
        <v>0</v>
      </c>
      <c r="S408" s="71">
        <v>0</v>
      </c>
      <c r="T408" s="79">
        <v>141.25</v>
      </c>
      <c r="U408" s="87" t="s">
        <v>118</v>
      </c>
      <c r="V408" s="84">
        <f t="shared" si="23"/>
        <v>141.25</v>
      </c>
      <c r="W408" s="94">
        <v>46008</v>
      </c>
      <c r="X408" s="80" t="s">
        <v>237</v>
      </c>
      <c r="Y408" s="80" t="s">
        <v>238</v>
      </c>
      <c r="Z408" s="80" t="s">
        <v>239</v>
      </c>
      <c r="AA408" s="80" t="s">
        <v>240</v>
      </c>
      <c r="AB408" s="76" t="s">
        <v>539</v>
      </c>
      <c r="AC408" s="76" t="s">
        <v>540</v>
      </c>
      <c r="AD408" s="76" t="s">
        <v>173</v>
      </c>
      <c r="AE408" s="80" t="s">
        <v>550</v>
      </c>
      <c r="AF408" s="76" t="s">
        <v>96</v>
      </c>
      <c r="AG408" s="82"/>
      <c r="AH408" s="60"/>
      <c r="AI408" s="75" t="s">
        <v>586</v>
      </c>
      <c r="AJ408" s="6" t="s">
        <v>103</v>
      </c>
      <c r="AK408" s="81">
        <v>0</v>
      </c>
      <c r="AL408" s="205" t="s">
        <v>103</v>
      </c>
      <c r="AM408" s="169"/>
      <c r="AN408" s="6"/>
      <c r="AO408" s="120"/>
    </row>
    <row r="409" spans="1:41">
      <c r="A409" s="75" t="s">
        <v>586</v>
      </c>
      <c r="B409" s="6" t="s">
        <v>93</v>
      </c>
      <c r="C409" s="76">
        <v>408</v>
      </c>
      <c r="D409" s="6" t="s">
        <v>107</v>
      </c>
      <c r="E409" s="6" t="s">
        <v>105</v>
      </c>
      <c r="F409" s="6" t="str">
        <f t="shared" si="22"/>
        <v>STORAGERM-J-1129LI25-M19</v>
      </c>
      <c r="G409" s="97" t="s">
        <v>1047</v>
      </c>
      <c r="H409" s="95">
        <v>145759</v>
      </c>
      <c r="I409" s="6" t="s">
        <v>584</v>
      </c>
      <c r="J409" s="92">
        <v>46027</v>
      </c>
      <c r="K409" s="97"/>
      <c r="L409" s="80" t="s">
        <v>1539</v>
      </c>
      <c r="M409" s="6" t="s">
        <v>173</v>
      </c>
      <c r="N409" s="80" t="s">
        <v>116</v>
      </c>
      <c r="O409" s="71">
        <v>0</v>
      </c>
      <c r="P409" s="71">
        <v>0</v>
      </c>
      <c r="Q409" s="79">
        <v>178.5</v>
      </c>
      <c r="R409" s="79">
        <v>0</v>
      </c>
      <c r="S409" s="71">
        <v>0</v>
      </c>
      <c r="T409" s="79">
        <v>178.5</v>
      </c>
      <c r="U409" s="87" t="s">
        <v>118</v>
      </c>
      <c r="V409" s="84">
        <f t="shared" si="23"/>
        <v>178.5</v>
      </c>
      <c r="W409" s="94" t="s">
        <v>119</v>
      </c>
      <c r="X409" s="80" t="s">
        <v>238</v>
      </c>
      <c r="Y409" s="80" t="s">
        <v>238</v>
      </c>
      <c r="Z409" s="80" t="s">
        <v>239</v>
      </c>
      <c r="AA409" s="80" t="s">
        <v>240</v>
      </c>
      <c r="AB409" s="76" t="s">
        <v>539</v>
      </c>
      <c r="AC409" s="76" t="s">
        <v>540</v>
      </c>
      <c r="AD409" s="76" t="s">
        <v>173</v>
      </c>
      <c r="AE409" s="80" t="s">
        <v>550</v>
      </c>
      <c r="AF409" s="76" t="s">
        <v>96</v>
      </c>
      <c r="AG409" s="82"/>
      <c r="AH409" s="60"/>
      <c r="AI409" s="75" t="s">
        <v>586</v>
      </c>
      <c r="AJ409" s="6" t="s">
        <v>103</v>
      </c>
      <c r="AK409" s="81">
        <v>0</v>
      </c>
      <c r="AL409" s="205" t="s">
        <v>103</v>
      </c>
      <c r="AM409" s="169"/>
      <c r="AN409" s="6"/>
      <c r="AO409" s="120"/>
    </row>
    <row r="410" spans="1:41">
      <c r="A410" s="75" t="s">
        <v>586</v>
      </c>
      <c r="B410" s="6" t="s">
        <v>93</v>
      </c>
      <c r="C410" s="76">
        <v>409</v>
      </c>
      <c r="D410" s="6" t="s">
        <v>107</v>
      </c>
      <c r="E410" s="6" t="s">
        <v>105</v>
      </c>
      <c r="F410" s="6" t="str">
        <f t="shared" si="22"/>
        <v>STORAGERM-J-1129LI25-M19</v>
      </c>
      <c r="G410" s="97" t="s">
        <v>1047</v>
      </c>
      <c r="H410" s="95">
        <v>145760</v>
      </c>
      <c r="I410" s="6" t="s">
        <v>584</v>
      </c>
      <c r="J410" s="92">
        <v>46027</v>
      </c>
      <c r="K410" s="97"/>
      <c r="L410" s="80" t="s">
        <v>1540</v>
      </c>
      <c r="M410" s="6" t="s">
        <v>173</v>
      </c>
      <c r="N410" s="80" t="s">
        <v>116</v>
      </c>
      <c r="O410" s="71">
        <v>0</v>
      </c>
      <c r="P410" s="71">
        <v>0</v>
      </c>
      <c r="Q410" s="79">
        <v>178.5</v>
      </c>
      <c r="R410" s="79">
        <v>0</v>
      </c>
      <c r="S410" s="71">
        <v>0</v>
      </c>
      <c r="T410" s="79">
        <v>178.5</v>
      </c>
      <c r="U410" s="87" t="s">
        <v>118</v>
      </c>
      <c r="V410" s="84">
        <f t="shared" si="23"/>
        <v>178.5</v>
      </c>
      <c r="W410" s="94" t="s">
        <v>119</v>
      </c>
      <c r="X410" s="80" t="s">
        <v>238</v>
      </c>
      <c r="Y410" s="80" t="s">
        <v>238</v>
      </c>
      <c r="Z410" s="80" t="s">
        <v>239</v>
      </c>
      <c r="AA410" s="80" t="s">
        <v>240</v>
      </c>
      <c r="AB410" s="76" t="s">
        <v>539</v>
      </c>
      <c r="AC410" s="76" t="s">
        <v>540</v>
      </c>
      <c r="AD410" s="76" t="s">
        <v>173</v>
      </c>
      <c r="AE410" s="80" t="s">
        <v>550</v>
      </c>
      <c r="AF410" s="76" t="s">
        <v>96</v>
      </c>
      <c r="AG410" s="82"/>
      <c r="AH410" s="60"/>
      <c r="AI410" s="75" t="s">
        <v>586</v>
      </c>
      <c r="AJ410" s="6" t="s">
        <v>103</v>
      </c>
      <c r="AK410" s="81">
        <v>0</v>
      </c>
      <c r="AL410" s="205" t="s">
        <v>103</v>
      </c>
      <c r="AM410" s="169"/>
      <c r="AN410" s="6"/>
      <c r="AO410" s="120"/>
    </row>
    <row r="411" spans="1:41">
      <c r="A411" s="75" t="s">
        <v>586</v>
      </c>
      <c r="B411" s="6" t="s">
        <v>93</v>
      </c>
      <c r="C411" s="76">
        <v>410</v>
      </c>
      <c r="D411" s="6" t="s">
        <v>107</v>
      </c>
      <c r="E411" s="6" t="s">
        <v>105</v>
      </c>
      <c r="F411" s="6" t="str">
        <f t="shared" si="22"/>
        <v>STORAGEFG-I-0398-AE25-M46</v>
      </c>
      <c r="G411" s="97" t="s">
        <v>1048</v>
      </c>
      <c r="H411" s="95">
        <v>145761</v>
      </c>
      <c r="I411" s="6" t="s">
        <v>584</v>
      </c>
      <c r="J411" s="92">
        <v>46027</v>
      </c>
      <c r="K411" s="97"/>
      <c r="L411" s="80" t="s">
        <v>116</v>
      </c>
      <c r="M411" s="6" t="s">
        <v>173</v>
      </c>
      <c r="N411" s="80" t="s">
        <v>116</v>
      </c>
      <c r="O411" s="71">
        <v>0</v>
      </c>
      <c r="P411" s="71">
        <v>0</v>
      </c>
      <c r="Q411" s="79">
        <v>178.5</v>
      </c>
      <c r="R411" s="79">
        <v>0</v>
      </c>
      <c r="S411" s="71">
        <v>0</v>
      </c>
      <c r="T411" s="79">
        <v>178.5</v>
      </c>
      <c r="U411" s="87" t="s">
        <v>118</v>
      </c>
      <c r="V411" s="84">
        <f t="shared" si="23"/>
        <v>178.5</v>
      </c>
      <c r="W411" s="94" t="s">
        <v>119</v>
      </c>
      <c r="X411" s="80" t="s">
        <v>238</v>
      </c>
      <c r="Y411" s="80" t="s">
        <v>238</v>
      </c>
      <c r="Z411" s="80" t="s">
        <v>239</v>
      </c>
      <c r="AA411" s="80" t="s">
        <v>240</v>
      </c>
      <c r="AB411" s="76" t="s">
        <v>1106</v>
      </c>
      <c r="AC411" s="76" t="s">
        <v>541</v>
      </c>
      <c r="AD411" s="76" t="s">
        <v>28</v>
      </c>
      <c r="AE411" s="76">
        <v>75640000</v>
      </c>
      <c r="AF411" s="76" t="s">
        <v>96</v>
      </c>
      <c r="AG411" s="82"/>
      <c r="AH411" s="60"/>
      <c r="AI411" s="75" t="s">
        <v>586</v>
      </c>
      <c r="AJ411" s="6" t="s">
        <v>103</v>
      </c>
      <c r="AK411" s="81">
        <v>0</v>
      </c>
      <c r="AL411" s="205" t="s">
        <v>103</v>
      </c>
      <c r="AM411" s="169"/>
      <c r="AN411" s="6"/>
      <c r="AO411" s="120"/>
    </row>
    <row r="412" spans="1:41">
      <c r="A412" s="75" t="s">
        <v>586</v>
      </c>
      <c r="B412" s="6" t="s">
        <v>93</v>
      </c>
      <c r="C412" s="76">
        <v>411</v>
      </c>
      <c r="D412" s="6" t="s">
        <v>107</v>
      </c>
      <c r="E412" s="6" t="s">
        <v>105</v>
      </c>
      <c r="F412" s="6" t="str">
        <f t="shared" si="22"/>
        <v>STORAGEFG-R-2061LE25.M19</v>
      </c>
      <c r="G412" s="97" t="s">
        <v>1049</v>
      </c>
      <c r="H412" s="95">
        <v>145797</v>
      </c>
      <c r="I412" s="6" t="s">
        <v>584</v>
      </c>
      <c r="J412" s="92">
        <v>46030</v>
      </c>
      <c r="K412" s="97"/>
      <c r="L412" s="80" t="s">
        <v>1541</v>
      </c>
      <c r="M412" s="6" t="s">
        <v>173</v>
      </c>
      <c r="N412" s="80" t="s">
        <v>116</v>
      </c>
      <c r="O412" s="71">
        <v>0</v>
      </c>
      <c r="P412" s="71">
        <v>0</v>
      </c>
      <c r="Q412" s="79">
        <v>40.75</v>
      </c>
      <c r="R412" s="79">
        <v>0</v>
      </c>
      <c r="S412" s="71">
        <v>0</v>
      </c>
      <c r="T412" s="79">
        <v>40.75</v>
      </c>
      <c r="U412" s="87" t="s">
        <v>118</v>
      </c>
      <c r="V412" s="84">
        <f t="shared" si="23"/>
        <v>40.75</v>
      </c>
      <c r="W412" s="94" t="s">
        <v>119</v>
      </c>
      <c r="X412" s="80" t="s">
        <v>238</v>
      </c>
      <c r="Y412" s="80" t="s">
        <v>238</v>
      </c>
      <c r="Z412" s="80" t="s">
        <v>239</v>
      </c>
      <c r="AA412" s="80" t="s">
        <v>240</v>
      </c>
      <c r="AB412" s="76" t="s">
        <v>539</v>
      </c>
      <c r="AC412" s="76" t="s">
        <v>541</v>
      </c>
      <c r="AD412" s="76" t="s">
        <v>195</v>
      </c>
      <c r="AE412" s="76">
        <v>75640000</v>
      </c>
      <c r="AF412" s="76" t="s">
        <v>96</v>
      </c>
      <c r="AG412" s="82"/>
      <c r="AH412" s="60"/>
      <c r="AI412" s="75" t="s">
        <v>586</v>
      </c>
      <c r="AJ412" s="6" t="s">
        <v>103</v>
      </c>
      <c r="AK412" s="81">
        <v>0</v>
      </c>
      <c r="AL412" s="205" t="s">
        <v>103</v>
      </c>
      <c r="AM412" s="169"/>
      <c r="AN412" s="6"/>
      <c r="AO412" s="120"/>
    </row>
    <row r="413" spans="1:41">
      <c r="A413" s="75" t="s">
        <v>586</v>
      </c>
      <c r="B413" s="6" t="s">
        <v>93</v>
      </c>
      <c r="C413" s="76">
        <v>412</v>
      </c>
      <c r="D413" s="6" t="s">
        <v>107</v>
      </c>
      <c r="E413" s="6" t="s">
        <v>105</v>
      </c>
      <c r="F413" s="6" t="str">
        <f t="shared" si="22"/>
        <v>STORAGEFG-R-2051LE25.M19</v>
      </c>
      <c r="G413" s="97" t="s">
        <v>264</v>
      </c>
      <c r="H413" s="95">
        <v>145799</v>
      </c>
      <c r="I413" s="6" t="s">
        <v>584</v>
      </c>
      <c r="J413" s="92">
        <v>46030</v>
      </c>
      <c r="K413" s="97"/>
      <c r="L413" s="80" t="s">
        <v>1542</v>
      </c>
      <c r="M413" s="6" t="s">
        <v>173</v>
      </c>
      <c r="N413" s="80" t="s">
        <v>116</v>
      </c>
      <c r="O413" s="71">
        <v>0</v>
      </c>
      <c r="P413" s="71">
        <v>0</v>
      </c>
      <c r="Q413" s="79">
        <v>81.75</v>
      </c>
      <c r="R413" s="79">
        <v>0</v>
      </c>
      <c r="S413" s="71">
        <v>0</v>
      </c>
      <c r="T413" s="79">
        <v>81.75</v>
      </c>
      <c r="U413" s="87" t="s">
        <v>118</v>
      </c>
      <c r="V413" s="84">
        <f t="shared" si="23"/>
        <v>81.75</v>
      </c>
      <c r="W413" s="94" t="s">
        <v>119</v>
      </c>
      <c r="X413" s="80" t="s">
        <v>238</v>
      </c>
      <c r="Y413" s="80" t="s">
        <v>238</v>
      </c>
      <c r="Z413" s="80" t="s">
        <v>239</v>
      </c>
      <c r="AA413" s="80" t="s">
        <v>240</v>
      </c>
      <c r="AB413" s="76" t="s">
        <v>539</v>
      </c>
      <c r="AC413" s="76" t="s">
        <v>541</v>
      </c>
      <c r="AD413" s="76" t="s">
        <v>195</v>
      </c>
      <c r="AE413" s="76">
        <v>75640000</v>
      </c>
      <c r="AF413" s="76" t="s">
        <v>96</v>
      </c>
      <c r="AG413" s="82"/>
      <c r="AH413" s="60"/>
      <c r="AI413" s="75" t="s">
        <v>586</v>
      </c>
      <c r="AJ413" s="6" t="s">
        <v>103</v>
      </c>
      <c r="AK413" s="81">
        <v>0</v>
      </c>
      <c r="AL413" s="205" t="s">
        <v>103</v>
      </c>
      <c r="AM413" s="169"/>
      <c r="AN413" s="6"/>
      <c r="AO413" s="120"/>
    </row>
    <row r="414" spans="1:41">
      <c r="A414" s="75" t="s">
        <v>586</v>
      </c>
      <c r="B414" s="6" t="s">
        <v>93</v>
      </c>
      <c r="C414" s="76">
        <v>413</v>
      </c>
      <c r="D414" s="6" t="s">
        <v>107</v>
      </c>
      <c r="E414" s="6" t="s">
        <v>105</v>
      </c>
      <c r="F414" s="6" t="str">
        <f t="shared" si="22"/>
        <v>STORAGEFG-R-2039LE25.M19</v>
      </c>
      <c r="G414" s="97" t="s">
        <v>1050</v>
      </c>
      <c r="H414" s="95">
        <v>145800</v>
      </c>
      <c r="I414" s="6" t="s">
        <v>584</v>
      </c>
      <c r="J414" s="92">
        <v>46030</v>
      </c>
      <c r="K414" s="97"/>
      <c r="L414" s="80">
        <v>553888</v>
      </c>
      <c r="M414" s="6" t="s">
        <v>173</v>
      </c>
      <c r="N414" s="80" t="s">
        <v>116</v>
      </c>
      <c r="O414" s="71">
        <v>0</v>
      </c>
      <c r="P414" s="71">
        <v>0</v>
      </c>
      <c r="Q414" s="79">
        <v>20.25</v>
      </c>
      <c r="R414" s="79">
        <v>0</v>
      </c>
      <c r="S414" s="71">
        <v>0</v>
      </c>
      <c r="T414" s="79">
        <v>20.25</v>
      </c>
      <c r="U414" s="87" t="s">
        <v>118</v>
      </c>
      <c r="V414" s="84">
        <f t="shared" si="23"/>
        <v>20.25</v>
      </c>
      <c r="W414" s="94" t="s">
        <v>119</v>
      </c>
      <c r="X414" s="80" t="s">
        <v>238</v>
      </c>
      <c r="Y414" s="80" t="s">
        <v>238</v>
      </c>
      <c r="Z414" s="80" t="s">
        <v>239</v>
      </c>
      <c r="AA414" s="80" t="s">
        <v>240</v>
      </c>
      <c r="AB414" s="76" t="s">
        <v>539</v>
      </c>
      <c r="AC414" s="76" t="s">
        <v>541</v>
      </c>
      <c r="AD414" s="76" t="s">
        <v>195</v>
      </c>
      <c r="AE414" s="76">
        <v>75640000</v>
      </c>
      <c r="AF414" s="76" t="s">
        <v>96</v>
      </c>
      <c r="AG414" s="82"/>
      <c r="AH414" s="60"/>
      <c r="AI414" s="75" t="s">
        <v>586</v>
      </c>
      <c r="AJ414" s="6" t="s">
        <v>103</v>
      </c>
      <c r="AK414" s="81">
        <v>0</v>
      </c>
      <c r="AL414" s="205" t="s">
        <v>103</v>
      </c>
      <c r="AM414" s="169"/>
      <c r="AN414" s="6"/>
      <c r="AO414" s="120"/>
    </row>
    <row r="415" spans="1:41">
      <c r="A415" s="75" t="s">
        <v>586</v>
      </c>
      <c r="B415" s="6" t="s">
        <v>93</v>
      </c>
      <c r="C415" s="76">
        <v>414</v>
      </c>
      <c r="D415" s="6" t="s">
        <v>107</v>
      </c>
      <c r="E415" s="6" t="s">
        <v>105</v>
      </c>
      <c r="F415" s="6" t="str">
        <f t="shared" si="22"/>
        <v>STORAGEFG-R-2031LE25.M19</v>
      </c>
      <c r="G415" s="97" t="s">
        <v>1051</v>
      </c>
      <c r="H415" s="95">
        <v>145801</v>
      </c>
      <c r="I415" s="6" t="s">
        <v>584</v>
      </c>
      <c r="J415" s="92">
        <v>46030</v>
      </c>
      <c r="K415" s="97"/>
      <c r="L415" s="80">
        <v>560609</v>
      </c>
      <c r="M415" s="6" t="s">
        <v>173</v>
      </c>
      <c r="N415" s="80" t="s">
        <v>116</v>
      </c>
      <c r="O415" s="71">
        <v>0</v>
      </c>
      <c r="P415" s="71">
        <v>0</v>
      </c>
      <c r="Q415" s="79">
        <v>20.25</v>
      </c>
      <c r="R415" s="79">
        <v>0</v>
      </c>
      <c r="S415" s="71">
        <v>0</v>
      </c>
      <c r="T415" s="79">
        <v>20.25</v>
      </c>
      <c r="U415" s="87" t="s">
        <v>118</v>
      </c>
      <c r="V415" s="84">
        <f t="shared" si="23"/>
        <v>20.25</v>
      </c>
      <c r="W415" s="94" t="s">
        <v>119</v>
      </c>
      <c r="X415" s="80" t="s">
        <v>238</v>
      </c>
      <c r="Y415" s="80" t="s">
        <v>238</v>
      </c>
      <c r="Z415" s="80" t="s">
        <v>239</v>
      </c>
      <c r="AA415" s="80" t="s">
        <v>240</v>
      </c>
      <c r="AB415" s="76" t="s">
        <v>539</v>
      </c>
      <c r="AC415" s="76" t="s">
        <v>541</v>
      </c>
      <c r="AD415" s="76" t="s">
        <v>195</v>
      </c>
      <c r="AE415" s="76">
        <v>75640000</v>
      </c>
      <c r="AF415" s="76" t="s">
        <v>96</v>
      </c>
      <c r="AG415" s="82"/>
      <c r="AH415" s="60"/>
      <c r="AI415" s="75" t="s">
        <v>586</v>
      </c>
      <c r="AJ415" s="6" t="s">
        <v>103</v>
      </c>
      <c r="AK415" s="81">
        <v>0</v>
      </c>
      <c r="AL415" s="205" t="s">
        <v>103</v>
      </c>
      <c r="AM415" s="169"/>
      <c r="AN415" s="6"/>
      <c r="AO415" s="120"/>
    </row>
    <row r="416" spans="1:41">
      <c r="A416" s="75" t="s">
        <v>586</v>
      </c>
      <c r="B416" s="6" t="s">
        <v>93</v>
      </c>
      <c r="C416" s="76">
        <v>415</v>
      </c>
      <c r="D416" s="6" t="s">
        <v>107</v>
      </c>
      <c r="E416" s="6" t="s">
        <v>105</v>
      </c>
      <c r="F416" s="6" t="str">
        <f t="shared" si="22"/>
        <v>STORAGEFG-R-2064LE25.M19</v>
      </c>
      <c r="G416" s="97" t="s">
        <v>197</v>
      </c>
      <c r="H416" s="95">
        <v>145802</v>
      </c>
      <c r="I416" s="6" t="s">
        <v>584</v>
      </c>
      <c r="J416" s="92">
        <v>46030</v>
      </c>
      <c r="K416" s="97"/>
      <c r="L416" s="80">
        <v>553902</v>
      </c>
      <c r="M416" s="6" t="s">
        <v>173</v>
      </c>
      <c r="N416" s="80" t="s">
        <v>116</v>
      </c>
      <c r="O416" s="71">
        <v>0</v>
      </c>
      <c r="P416" s="71">
        <v>0</v>
      </c>
      <c r="Q416" s="79">
        <v>30.5</v>
      </c>
      <c r="R416" s="79">
        <v>0</v>
      </c>
      <c r="S416" s="71">
        <v>0</v>
      </c>
      <c r="T416" s="79">
        <v>30.5</v>
      </c>
      <c r="U416" s="87" t="s">
        <v>118</v>
      </c>
      <c r="V416" s="84">
        <f t="shared" si="23"/>
        <v>30.5</v>
      </c>
      <c r="W416" s="94" t="s">
        <v>119</v>
      </c>
      <c r="X416" s="80" t="s">
        <v>238</v>
      </c>
      <c r="Y416" s="80" t="s">
        <v>238</v>
      </c>
      <c r="Z416" s="80" t="s">
        <v>239</v>
      </c>
      <c r="AA416" s="80" t="s">
        <v>240</v>
      </c>
      <c r="AB416" s="76" t="s">
        <v>539</v>
      </c>
      <c r="AC416" s="76" t="s">
        <v>541</v>
      </c>
      <c r="AD416" s="76" t="s">
        <v>195</v>
      </c>
      <c r="AE416" s="76">
        <v>75640000</v>
      </c>
      <c r="AF416" s="76" t="s">
        <v>96</v>
      </c>
      <c r="AG416" s="82"/>
      <c r="AH416" s="60"/>
      <c r="AI416" s="75" t="s">
        <v>586</v>
      </c>
      <c r="AJ416" s="6" t="s">
        <v>103</v>
      </c>
      <c r="AK416" s="81">
        <v>0</v>
      </c>
      <c r="AL416" s="205" t="s">
        <v>103</v>
      </c>
      <c r="AM416" s="169"/>
      <c r="AN416" s="6"/>
      <c r="AO416" s="120"/>
    </row>
    <row r="417" spans="1:41">
      <c r="A417" s="75" t="s">
        <v>586</v>
      </c>
      <c r="B417" s="6" t="s">
        <v>93</v>
      </c>
      <c r="C417" s="76">
        <v>416</v>
      </c>
      <c r="D417" s="6" t="s">
        <v>107</v>
      </c>
      <c r="E417" s="6" t="s">
        <v>105</v>
      </c>
      <c r="F417" s="6" t="str">
        <f t="shared" si="22"/>
        <v>STORAGEFG-R-2033LE25.M19</v>
      </c>
      <c r="G417" s="97" t="s">
        <v>241</v>
      </c>
      <c r="H417" s="95">
        <v>145803</v>
      </c>
      <c r="I417" s="6" t="s">
        <v>584</v>
      </c>
      <c r="J417" s="92">
        <v>46030</v>
      </c>
      <c r="K417" s="97"/>
      <c r="L417" s="80">
        <v>553898</v>
      </c>
      <c r="M417" s="6" t="s">
        <v>173</v>
      </c>
      <c r="N417" s="80" t="s">
        <v>116</v>
      </c>
      <c r="O417" s="71">
        <v>0</v>
      </c>
      <c r="P417" s="71">
        <v>0</v>
      </c>
      <c r="Q417" s="79">
        <v>40.75</v>
      </c>
      <c r="R417" s="79">
        <v>0</v>
      </c>
      <c r="S417" s="71">
        <v>0</v>
      </c>
      <c r="T417" s="79">
        <v>40.75</v>
      </c>
      <c r="U417" s="87" t="s">
        <v>118</v>
      </c>
      <c r="V417" s="84">
        <f t="shared" si="23"/>
        <v>40.75</v>
      </c>
      <c r="W417" s="92" t="s">
        <v>119</v>
      </c>
      <c r="X417" s="80" t="s">
        <v>238</v>
      </c>
      <c r="Y417" s="80" t="s">
        <v>238</v>
      </c>
      <c r="Z417" s="80" t="s">
        <v>239</v>
      </c>
      <c r="AA417" s="80" t="s">
        <v>240</v>
      </c>
      <c r="AB417" s="76" t="s">
        <v>539</v>
      </c>
      <c r="AC417" s="76" t="s">
        <v>541</v>
      </c>
      <c r="AD417" s="76" t="s">
        <v>195</v>
      </c>
      <c r="AE417" s="76">
        <v>75640000</v>
      </c>
      <c r="AF417" s="76" t="s">
        <v>96</v>
      </c>
      <c r="AG417" s="82"/>
      <c r="AH417" s="60"/>
      <c r="AI417" s="75" t="s">
        <v>586</v>
      </c>
      <c r="AJ417" s="6" t="s">
        <v>103</v>
      </c>
      <c r="AK417" s="81">
        <v>0</v>
      </c>
      <c r="AL417" s="205" t="s">
        <v>103</v>
      </c>
      <c r="AM417" s="169"/>
      <c r="AN417" s="6"/>
      <c r="AO417" s="120"/>
    </row>
    <row r="418" spans="1:41">
      <c r="A418" s="75" t="s">
        <v>586</v>
      </c>
      <c r="B418" s="6" t="s">
        <v>93</v>
      </c>
      <c r="C418" s="76">
        <v>417</v>
      </c>
      <c r="D418" s="6" t="s">
        <v>107</v>
      </c>
      <c r="E418" s="6" t="s">
        <v>105</v>
      </c>
      <c r="F418" s="6" t="str">
        <f t="shared" si="22"/>
        <v>STORAGEFG-R-2022LE25.M19</v>
      </c>
      <c r="G418" s="97" t="s">
        <v>262</v>
      </c>
      <c r="H418" s="95">
        <v>145804</v>
      </c>
      <c r="I418" s="6" t="s">
        <v>584</v>
      </c>
      <c r="J418" s="92">
        <v>46030</v>
      </c>
      <c r="K418" s="97"/>
      <c r="L418" s="80">
        <v>560604</v>
      </c>
      <c r="M418" s="6" t="s">
        <v>173</v>
      </c>
      <c r="N418" s="80" t="s">
        <v>116</v>
      </c>
      <c r="O418" s="71">
        <v>0</v>
      </c>
      <c r="P418" s="71">
        <v>0</v>
      </c>
      <c r="Q418" s="79">
        <v>20.25</v>
      </c>
      <c r="R418" s="79">
        <v>0</v>
      </c>
      <c r="S418" s="71">
        <v>0</v>
      </c>
      <c r="T418" s="79">
        <v>20.25</v>
      </c>
      <c r="U418" s="87" t="s">
        <v>118</v>
      </c>
      <c r="V418" s="84">
        <f t="shared" si="23"/>
        <v>20.25</v>
      </c>
      <c r="W418" s="92" t="s">
        <v>119</v>
      </c>
      <c r="X418" s="80" t="s">
        <v>238</v>
      </c>
      <c r="Y418" s="80" t="s">
        <v>238</v>
      </c>
      <c r="Z418" s="80" t="s">
        <v>239</v>
      </c>
      <c r="AA418" s="80" t="s">
        <v>240</v>
      </c>
      <c r="AB418" s="76" t="s">
        <v>539</v>
      </c>
      <c r="AC418" s="76" t="s">
        <v>541</v>
      </c>
      <c r="AD418" s="76" t="s">
        <v>195</v>
      </c>
      <c r="AE418" s="76">
        <v>75640000</v>
      </c>
      <c r="AF418" s="76" t="s">
        <v>96</v>
      </c>
      <c r="AG418" s="82"/>
      <c r="AH418" s="60"/>
      <c r="AI418" s="75" t="s">
        <v>586</v>
      </c>
      <c r="AJ418" s="6" t="s">
        <v>103</v>
      </c>
      <c r="AK418" s="81">
        <v>0</v>
      </c>
      <c r="AL418" s="205" t="s">
        <v>103</v>
      </c>
      <c r="AM418" s="169"/>
      <c r="AN418" s="6"/>
      <c r="AO418" s="120"/>
    </row>
    <row r="419" spans="1:41">
      <c r="A419" s="75" t="s">
        <v>586</v>
      </c>
      <c r="B419" s="6" t="s">
        <v>93</v>
      </c>
      <c r="C419" s="76">
        <v>418</v>
      </c>
      <c r="D419" s="6" t="s">
        <v>107</v>
      </c>
      <c r="E419" s="6" t="s">
        <v>105</v>
      </c>
      <c r="F419" s="6" t="str">
        <f t="shared" si="22"/>
        <v>STORAGEFG-R-2027LE25.M19</v>
      </c>
      <c r="G419" s="97" t="s">
        <v>265</v>
      </c>
      <c r="H419" s="95">
        <v>145805</v>
      </c>
      <c r="I419" s="6" t="s">
        <v>584</v>
      </c>
      <c r="J419" s="92">
        <v>46030</v>
      </c>
      <c r="K419" s="97"/>
      <c r="L419" s="80">
        <v>5927987</v>
      </c>
      <c r="M419" s="6" t="s">
        <v>173</v>
      </c>
      <c r="N419" s="80" t="s">
        <v>116</v>
      </c>
      <c r="O419" s="71">
        <v>0</v>
      </c>
      <c r="P419" s="71">
        <v>0</v>
      </c>
      <c r="Q419" s="79">
        <v>327.75</v>
      </c>
      <c r="R419" s="79">
        <v>0</v>
      </c>
      <c r="S419" s="71">
        <v>0</v>
      </c>
      <c r="T419" s="79">
        <v>327.75</v>
      </c>
      <c r="U419" s="87" t="s">
        <v>118</v>
      </c>
      <c r="V419" s="84">
        <f t="shared" si="23"/>
        <v>327.75</v>
      </c>
      <c r="W419" s="92" t="s">
        <v>119</v>
      </c>
      <c r="X419" s="80" t="s">
        <v>238</v>
      </c>
      <c r="Y419" s="80" t="s">
        <v>238</v>
      </c>
      <c r="Z419" s="80" t="s">
        <v>239</v>
      </c>
      <c r="AA419" s="80" t="s">
        <v>240</v>
      </c>
      <c r="AB419" s="76" t="s">
        <v>539</v>
      </c>
      <c r="AC419" s="76" t="s">
        <v>541</v>
      </c>
      <c r="AD419" s="76" t="s">
        <v>195</v>
      </c>
      <c r="AE419" s="76">
        <v>75640000</v>
      </c>
      <c r="AF419" s="76" t="s">
        <v>96</v>
      </c>
      <c r="AG419" s="82"/>
      <c r="AH419" s="60"/>
      <c r="AI419" s="75" t="s">
        <v>586</v>
      </c>
      <c r="AJ419" s="6" t="s">
        <v>103</v>
      </c>
      <c r="AK419" s="81">
        <v>0</v>
      </c>
      <c r="AL419" s="205" t="s">
        <v>103</v>
      </c>
      <c r="AM419" s="169"/>
      <c r="AN419" s="6"/>
      <c r="AO419" s="120"/>
    </row>
    <row r="420" spans="1:41">
      <c r="A420" s="75" t="s">
        <v>586</v>
      </c>
      <c r="B420" s="6" t="s">
        <v>93</v>
      </c>
      <c r="C420" s="76">
        <v>419</v>
      </c>
      <c r="D420" s="6" t="s">
        <v>110</v>
      </c>
      <c r="E420" s="6" t="s">
        <v>2135</v>
      </c>
      <c r="F420" s="6" t="str">
        <f t="shared" si="22"/>
        <v>FreightRM-M-574-SI25-M19</v>
      </c>
      <c r="G420" s="97" t="s">
        <v>1052</v>
      </c>
      <c r="H420" s="95">
        <v>4604</v>
      </c>
      <c r="I420" s="6" t="s">
        <v>584</v>
      </c>
      <c r="J420" s="92">
        <v>46029</v>
      </c>
      <c r="K420" s="97"/>
      <c r="L420" s="80" t="s">
        <v>1543</v>
      </c>
      <c r="M420" s="80" t="s">
        <v>173</v>
      </c>
      <c r="N420" s="80" t="s">
        <v>1544</v>
      </c>
      <c r="O420" s="71">
        <v>0</v>
      </c>
      <c r="P420" s="71">
        <v>0</v>
      </c>
      <c r="Q420" s="79">
        <v>36500</v>
      </c>
      <c r="R420" s="79">
        <v>5840</v>
      </c>
      <c r="S420" s="71">
        <v>1460</v>
      </c>
      <c r="T420" s="79">
        <v>40880</v>
      </c>
      <c r="U420" s="87" t="s">
        <v>24</v>
      </c>
      <c r="V420" s="84">
        <f t="shared" ref="V420:V436" si="24">T420/17.599</f>
        <v>2322.8592533666683</v>
      </c>
      <c r="W420" s="94" t="s">
        <v>1545</v>
      </c>
      <c r="X420" s="80" t="s">
        <v>1546</v>
      </c>
      <c r="Y420" s="80" t="s">
        <v>282</v>
      </c>
      <c r="Z420" s="80" t="s">
        <v>121</v>
      </c>
      <c r="AA420" s="80" t="s">
        <v>122</v>
      </c>
      <c r="AB420" s="76" t="s">
        <v>539</v>
      </c>
      <c r="AC420" s="76" t="s">
        <v>540</v>
      </c>
      <c r="AD420" s="76" t="s">
        <v>174</v>
      </c>
      <c r="AE420" s="76" t="s">
        <v>546</v>
      </c>
      <c r="AF420" s="76" t="s">
        <v>96</v>
      </c>
      <c r="AG420" s="82"/>
      <c r="AH420" s="60"/>
      <c r="AI420" s="75" t="s">
        <v>586</v>
      </c>
      <c r="AJ420" s="6" t="s">
        <v>103</v>
      </c>
      <c r="AK420" s="81">
        <v>0</v>
      </c>
      <c r="AL420" s="205" t="s">
        <v>103</v>
      </c>
      <c r="AM420" s="169"/>
      <c r="AN420" s="6"/>
      <c r="AO420" s="120"/>
    </row>
    <row r="421" spans="1:41">
      <c r="A421" s="75" t="s">
        <v>586</v>
      </c>
      <c r="B421" s="6" t="s">
        <v>93</v>
      </c>
      <c r="C421" s="76">
        <v>420</v>
      </c>
      <c r="D421" s="6" t="s">
        <v>110</v>
      </c>
      <c r="E421" s="6" t="s">
        <v>2135</v>
      </c>
      <c r="F421" s="6" t="str">
        <f t="shared" si="22"/>
        <v>FreightRM-M-226-SI25-M19-L</v>
      </c>
      <c r="G421" s="97" t="s">
        <v>948</v>
      </c>
      <c r="H421" s="95">
        <v>4610</v>
      </c>
      <c r="I421" s="6" t="s">
        <v>584</v>
      </c>
      <c r="J421" s="92">
        <v>46029</v>
      </c>
      <c r="K421" s="95"/>
      <c r="L421" s="80" t="s">
        <v>116</v>
      </c>
      <c r="M421" s="80" t="s">
        <v>173</v>
      </c>
      <c r="N421" s="80" t="s">
        <v>291</v>
      </c>
      <c r="O421" s="71">
        <v>0</v>
      </c>
      <c r="P421" s="71">
        <v>0</v>
      </c>
      <c r="Q421" s="79">
        <v>27750</v>
      </c>
      <c r="R421" s="79">
        <v>4440</v>
      </c>
      <c r="S421" s="71">
        <v>1110</v>
      </c>
      <c r="T421" s="79">
        <v>31080</v>
      </c>
      <c r="U421" s="87" t="s">
        <v>24</v>
      </c>
      <c r="V421" s="84">
        <f t="shared" si="24"/>
        <v>1766.0094323541109</v>
      </c>
      <c r="W421" s="92" t="s">
        <v>119</v>
      </c>
      <c r="X421" s="80" t="s">
        <v>120</v>
      </c>
      <c r="Y421" s="80" t="s">
        <v>282</v>
      </c>
      <c r="Z421" s="80" t="s">
        <v>121</v>
      </c>
      <c r="AA421" s="80" t="s">
        <v>122</v>
      </c>
      <c r="AB421" s="76" t="s">
        <v>539</v>
      </c>
      <c r="AC421" s="76" t="s">
        <v>540</v>
      </c>
      <c r="AD421" s="76" t="s">
        <v>174</v>
      </c>
      <c r="AE421" s="76" t="s">
        <v>546</v>
      </c>
      <c r="AF421" s="76" t="s">
        <v>96</v>
      </c>
      <c r="AG421" s="82"/>
      <c r="AH421" s="60"/>
      <c r="AI421" s="75" t="s">
        <v>586</v>
      </c>
      <c r="AJ421" s="6" t="s">
        <v>103</v>
      </c>
      <c r="AK421" s="81">
        <v>0</v>
      </c>
      <c r="AL421" s="205" t="s">
        <v>103</v>
      </c>
      <c r="AM421" s="169"/>
      <c r="AN421" s="6"/>
      <c r="AO421" s="120"/>
    </row>
    <row r="422" spans="1:41">
      <c r="A422" s="75" t="s">
        <v>586</v>
      </c>
      <c r="B422" s="6" t="s">
        <v>93</v>
      </c>
      <c r="C422" s="76">
        <v>421</v>
      </c>
      <c r="D422" s="6" t="s">
        <v>110</v>
      </c>
      <c r="E422" s="6" t="s">
        <v>2135</v>
      </c>
      <c r="F422" s="6" t="str">
        <f t="shared" si="22"/>
        <v>FreightRM-R-002-SI25-M19</v>
      </c>
      <c r="G422" s="97" t="s">
        <v>1053</v>
      </c>
      <c r="H422" s="95">
        <v>4625</v>
      </c>
      <c r="I422" s="6" t="s">
        <v>584</v>
      </c>
      <c r="J422" s="92">
        <v>46032</v>
      </c>
      <c r="K422" s="97"/>
      <c r="L422" s="80" t="s">
        <v>116</v>
      </c>
      <c r="M422" s="80" t="s">
        <v>173</v>
      </c>
      <c r="N422" s="80" t="s">
        <v>1547</v>
      </c>
      <c r="O422" s="71">
        <v>0</v>
      </c>
      <c r="P422" s="71">
        <v>0</v>
      </c>
      <c r="Q422" s="79">
        <v>54000</v>
      </c>
      <c r="R422" s="79">
        <v>8640</v>
      </c>
      <c r="S422" s="71">
        <v>2160</v>
      </c>
      <c r="T422" s="79">
        <v>60480</v>
      </c>
      <c r="U422" s="87" t="s">
        <v>24</v>
      </c>
      <c r="V422" s="84">
        <f t="shared" si="24"/>
        <v>3436.5588953917836</v>
      </c>
      <c r="W422" s="92" t="s">
        <v>119</v>
      </c>
      <c r="X422" s="80" t="s">
        <v>120</v>
      </c>
      <c r="Y422" s="80" t="s">
        <v>282</v>
      </c>
      <c r="Z422" s="80" t="s">
        <v>121</v>
      </c>
      <c r="AA422" s="80" t="s">
        <v>122</v>
      </c>
      <c r="AB422" s="76" t="s">
        <v>539</v>
      </c>
      <c r="AC422" s="76" t="s">
        <v>540</v>
      </c>
      <c r="AD422" s="76" t="s">
        <v>174</v>
      </c>
      <c r="AE422" s="76" t="s">
        <v>546</v>
      </c>
      <c r="AF422" s="76" t="s">
        <v>96</v>
      </c>
      <c r="AG422" s="82"/>
      <c r="AH422" s="60"/>
      <c r="AI422" s="75" t="s">
        <v>586</v>
      </c>
      <c r="AJ422" s="6" t="s">
        <v>103</v>
      </c>
      <c r="AK422" s="81">
        <v>0</v>
      </c>
      <c r="AL422" s="205" t="s">
        <v>103</v>
      </c>
      <c r="AM422" s="169"/>
      <c r="AN422" s="6"/>
      <c r="AO422" s="120"/>
    </row>
    <row r="423" spans="1:41">
      <c r="A423" s="75" t="s">
        <v>586</v>
      </c>
      <c r="B423" s="6" t="s">
        <v>93</v>
      </c>
      <c r="C423" s="76">
        <v>422</v>
      </c>
      <c r="D423" s="6" t="s">
        <v>110</v>
      </c>
      <c r="E423" s="6" t="s">
        <v>2135</v>
      </c>
      <c r="F423" s="6" t="str">
        <f t="shared" si="22"/>
        <v>FreightRM-R-003-SI25-M19</v>
      </c>
      <c r="G423" s="97" t="s">
        <v>1054</v>
      </c>
      <c r="H423" s="95">
        <v>4625</v>
      </c>
      <c r="I423" s="6" t="s">
        <v>584</v>
      </c>
      <c r="J423" s="92">
        <v>46032</v>
      </c>
      <c r="K423" s="95"/>
      <c r="L423" s="80" t="s">
        <v>116</v>
      </c>
      <c r="M423" s="80" t="s">
        <v>173</v>
      </c>
      <c r="N423" s="80" t="s">
        <v>1548</v>
      </c>
      <c r="O423" s="71">
        <v>0</v>
      </c>
      <c r="P423" s="71">
        <v>0</v>
      </c>
      <c r="Q423" s="71">
        <v>0</v>
      </c>
      <c r="R423" s="71">
        <v>0</v>
      </c>
      <c r="S423" s="71">
        <v>0</v>
      </c>
      <c r="T423" s="71">
        <v>0</v>
      </c>
      <c r="U423" s="87" t="s">
        <v>24</v>
      </c>
      <c r="V423" s="84">
        <f t="shared" si="24"/>
        <v>0</v>
      </c>
      <c r="W423" s="92" t="s">
        <v>119</v>
      </c>
      <c r="X423" s="80" t="s">
        <v>120</v>
      </c>
      <c r="Y423" s="80" t="s">
        <v>282</v>
      </c>
      <c r="Z423" s="80" t="s">
        <v>121</v>
      </c>
      <c r="AA423" s="80" t="s">
        <v>122</v>
      </c>
      <c r="AB423" s="76" t="s">
        <v>539</v>
      </c>
      <c r="AC423" s="76" t="s">
        <v>540</v>
      </c>
      <c r="AD423" s="76" t="s">
        <v>174</v>
      </c>
      <c r="AE423" s="76" t="s">
        <v>546</v>
      </c>
      <c r="AF423" s="76" t="s">
        <v>96</v>
      </c>
      <c r="AG423" s="82"/>
      <c r="AH423" s="60"/>
      <c r="AI423" s="75" t="s">
        <v>586</v>
      </c>
      <c r="AJ423" s="6" t="s">
        <v>103</v>
      </c>
      <c r="AK423" s="81">
        <v>0</v>
      </c>
      <c r="AL423" s="205" t="s">
        <v>103</v>
      </c>
      <c r="AM423" s="169"/>
      <c r="AN423" s="6"/>
      <c r="AO423" s="120"/>
    </row>
    <row r="424" spans="1:41">
      <c r="A424" s="75" t="s">
        <v>586</v>
      </c>
      <c r="B424" s="6" t="s">
        <v>93</v>
      </c>
      <c r="C424" s="76">
        <v>423</v>
      </c>
      <c r="D424" s="6" t="s">
        <v>110</v>
      </c>
      <c r="E424" s="6" t="s">
        <v>2135</v>
      </c>
      <c r="F424" s="6" t="str">
        <f t="shared" si="22"/>
        <v>FreightRM-M-494-SI25-M19</v>
      </c>
      <c r="G424" s="97" t="s">
        <v>1055</v>
      </c>
      <c r="H424" s="95">
        <v>4608</v>
      </c>
      <c r="I424" s="6" t="s">
        <v>584</v>
      </c>
      <c r="J424" s="92">
        <v>46029</v>
      </c>
      <c r="K424" s="97"/>
      <c r="L424" s="80" t="s">
        <v>116</v>
      </c>
      <c r="M424" s="80" t="s">
        <v>173</v>
      </c>
      <c r="N424" s="80" t="s">
        <v>1549</v>
      </c>
      <c r="O424" s="71">
        <v>0</v>
      </c>
      <c r="P424" s="71">
        <v>0</v>
      </c>
      <c r="Q424" s="79">
        <v>54000</v>
      </c>
      <c r="R424" s="79">
        <v>8640</v>
      </c>
      <c r="S424" s="71">
        <v>2160</v>
      </c>
      <c r="T424" s="79">
        <v>60480</v>
      </c>
      <c r="U424" s="87" t="s">
        <v>24</v>
      </c>
      <c r="V424" s="84">
        <f t="shared" si="24"/>
        <v>3436.5588953917836</v>
      </c>
      <c r="W424" s="92" t="s">
        <v>119</v>
      </c>
      <c r="X424" s="80" t="s">
        <v>120</v>
      </c>
      <c r="Y424" s="80" t="s">
        <v>282</v>
      </c>
      <c r="Z424" s="80" t="s">
        <v>121</v>
      </c>
      <c r="AA424" s="80" t="s">
        <v>122</v>
      </c>
      <c r="AB424" s="76" t="s">
        <v>539</v>
      </c>
      <c r="AC424" s="76" t="s">
        <v>540</v>
      </c>
      <c r="AD424" s="76" t="s">
        <v>174</v>
      </c>
      <c r="AE424" s="76" t="s">
        <v>546</v>
      </c>
      <c r="AF424" s="76" t="s">
        <v>96</v>
      </c>
      <c r="AG424" s="82"/>
      <c r="AH424" s="60"/>
      <c r="AI424" s="75" t="s">
        <v>586</v>
      </c>
      <c r="AJ424" s="6" t="s">
        <v>103</v>
      </c>
      <c r="AK424" s="81">
        <v>0</v>
      </c>
      <c r="AL424" s="205" t="s">
        <v>103</v>
      </c>
      <c r="AM424" s="169"/>
      <c r="AN424" s="6"/>
      <c r="AO424" s="120"/>
    </row>
    <row r="425" spans="1:41">
      <c r="A425" s="75" t="s">
        <v>586</v>
      </c>
      <c r="B425" s="6" t="s">
        <v>93</v>
      </c>
      <c r="C425" s="76">
        <v>424</v>
      </c>
      <c r="D425" s="6" t="s">
        <v>110</v>
      </c>
      <c r="E425" s="6" t="s">
        <v>2135</v>
      </c>
      <c r="F425" s="6" t="str">
        <f t="shared" si="22"/>
        <v>FreightRM-M-494-SI25-M19</v>
      </c>
      <c r="G425" s="97" t="s">
        <v>1055</v>
      </c>
      <c r="H425" s="95">
        <v>4608</v>
      </c>
      <c r="I425" s="6" t="s">
        <v>584</v>
      </c>
      <c r="J425" s="92">
        <v>46029</v>
      </c>
      <c r="K425" s="95"/>
      <c r="L425" s="80" t="s">
        <v>116</v>
      </c>
      <c r="M425" s="80" t="s">
        <v>173</v>
      </c>
      <c r="N425" s="80" t="s">
        <v>1550</v>
      </c>
      <c r="O425" s="71">
        <v>0</v>
      </c>
      <c r="P425" s="71">
        <v>0</v>
      </c>
      <c r="Q425" s="71">
        <v>0</v>
      </c>
      <c r="R425" s="71">
        <v>0</v>
      </c>
      <c r="S425" s="71">
        <v>0</v>
      </c>
      <c r="T425" s="71">
        <v>0</v>
      </c>
      <c r="U425" s="87" t="s">
        <v>24</v>
      </c>
      <c r="V425" s="84">
        <f t="shared" si="24"/>
        <v>0</v>
      </c>
      <c r="W425" s="92" t="s">
        <v>119</v>
      </c>
      <c r="X425" s="80" t="s">
        <v>120</v>
      </c>
      <c r="Y425" s="80" t="s">
        <v>282</v>
      </c>
      <c r="Z425" s="80" t="s">
        <v>121</v>
      </c>
      <c r="AA425" s="80" t="s">
        <v>122</v>
      </c>
      <c r="AB425" s="76" t="s">
        <v>539</v>
      </c>
      <c r="AC425" s="76" t="s">
        <v>540</v>
      </c>
      <c r="AD425" s="76" t="s">
        <v>174</v>
      </c>
      <c r="AE425" s="76" t="s">
        <v>546</v>
      </c>
      <c r="AF425" s="76" t="s">
        <v>96</v>
      </c>
      <c r="AG425" s="82"/>
      <c r="AH425" s="60"/>
      <c r="AI425" s="75" t="s">
        <v>586</v>
      </c>
      <c r="AJ425" s="6" t="s">
        <v>103</v>
      </c>
      <c r="AK425" s="81">
        <v>0</v>
      </c>
      <c r="AL425" s="205" t="s">
        <v>103</v>
      </c>
      <c r="AM425" s="169"/>
      <c r="AN425" s="6"/>
      <c r="AO425" s="120"/>
    </row>
    <row r="426" spans="1:41">
      <c r="A426" s="75" t="s">
        <v>586</v>
      </c>
      <c r="B426" s="6" t="s">
        <v>93</v>
      </c>
      <c r="C426" s="76">
        <v>425</v>
      </c>
      <c r="D426" s="6" t="s">
        <v>110</v>
      </c>
      <c r="E426" s="6" t="s">
        <v>2135</v>
      </c>
      <c r="F426" s="6" t="str">
        <f t="shared" si="22"/>
        <v>FreightRM-M-212-SI25-M19-L</v>
      </c>
      <c r="G426" s="97" t="s">
        <v>1056</v>
      </c>
      <c r="H426" s="95">
        <v>4609</v>
      </c>
      <c r="I426" s="6" t="s">
        <v>584</v>
      </c>
      <c r="J426" s="92">
        <v>46029</v>
      </c>
      <c r="K426" s="97"/>
      <c r="L426" s="80" t="s">
        <v>116</v>
      </c>
      <c r="M426" s="80" t="s">
        <v>173</v>
      </c>
      <c r="N426" s="80" t="s">
        <v>291</v>
      </c>
      <c r="O426" s="71">
        <v>0</v>
      </c>
      <c r="P426" s="71">
        <v>0</v>
      </c>
      <c r="Q426" s="79">
        <v>36500</v>
      </c>
      <c r="R426" s="79">
        <v>5840</v>
      </c>
      <c r="S426" s="71">
        <v>1460</v>
      </c>
      <c r="T426" s="79">
        <v>40880</v>
      </c>
      <c r="U426" s="87" t="s">
        <v>24</v>
      </c>
      <c r="V426" s="84">
        <f t="shared" si="24"/>
        <v>2322.8592533666683</v>
      </c>
      <c r="W426" s="92" t="s">
        <v>119</v>
      </c>
      <c r="X426" s="80" t="s">
        <v>120</v>
      </c>
      <c r="Y426" s="80" t="s">
        <v>282</v>
      </c>
      <c r="Z426" s="80" t="s">
        <v>121</v>
      </c>
      <c r="AA426" s="80" t="s">
        <v>122</v>
      </c>
      <c r="AB426" s="76" t="s">
        <v>539</v>
      </c>
      <c r="AC426" s="76" t="s">
        <v>540</v>
      </c>
      <c r="AD426" s="76" t="s">
        <v>174</v>
      </c>
      <c r="AE426" s="76" t="s">
        <v>546</v>
      </c>
      <c r="AF426" s="76" t="s">
        <v>96</v>
      </c>
      <c r="AG426" s="82"/>
      <c r="AH426" s="60"/>
      <c r="AI426" s="75" t="s">
        <v>586</v>
      </c>
      <c r="AJ426" s="6" t="s">
        <v>103</v>
      </c>
      <c r="AK426" s="81">
        <v>0</v>
      </c>
      <c r="AL426" s="205" t="s">
        <v>103</v>
      </c>
      <c r="AM426" s="169"/>
      <c r="AN426" s="6"/>
      <c r="AO426" s="120"/>
    </row>
    <row r="427" spans="1:41">
      <c r="A427" s="75" t="s">
        <v>586</v>
      </c>
      <c r="B427" s="6" t="s">
        <v>93</v>
      </c>
      <c r="C427" s="76">
        <v>426</v>
      </c>
      <c r="D427" s="6" t="s">
        <v>110</v>
      </c>
      <c r="E427" s="6" t="s">
        <v>2135</v>
      </c>
      <c r="F427" s="6" t="str">
        <f t="shared" si="22"/>
        <v>FreightRM-M-209-SI25-M19-L</v>
      </c>
      <c r="G427" s="97" t="s">
        <v>1057</v>
      </c>
      <c r="H427" s="95">
        <v>4609</v>
      </c>
      <c r="I427" s="6" t="s">
        <v>584</v>
      </c>
      <c r="J427" s="92">
        <v>46029</v>
      </c>
      <c r="K427" s="95"/>
      <c r="L427" s="80" t="s">
        <v>116</v>
      </c>
      <c r="M427" s="80" t="s">
        <v>173</v>
      </c>
      <c r="N427" s="80" t="s">
        <v>116</v>
      </c>
      <c r="O427" s="71">
        <v>0</v>
      </c>
      <c r="P427" s="71">
        <v>0</v>
      </c>
      <c r="Q427" s="71">
        <v>0</v>
      </c>
      <c r="R427" s="71">
        <v>0</v>
      </c>
      <c r="S427" s="71">
        <v>0</v>
      </c>
      <c r="T427" s="71">
        <v>0</v>
      </c>
      <c r="U427" s="87" t="s">
        <v>24</v>
      </c>
      <c r="V427" s="84">
        <f t="shared" si="24"/>
        <v>0</v>
      </c>
      <c r="W427" s="92" t="s">
        <v>119</v>
      </c>
      <c r="X427" s="80" t="s">
        <v>120</v>
      </c>
      <c r="Y427" s="80" t="s">
        <v>282</v>
      </c>
      <c r="Z427" s="80" t="s">
        <v>121</v>
      </c>
      <c r="AA427" s="80" t="s">
        <v>122</v>
      </c>
      <c r="AB427" s="76" t="s">
        <v>539</v>
      </c>
      <c r="AC427" s="76" t="s">
        <v>540</v>
      </c>
      <c r="AD427" s="76" t="s">
        <v>174</v>
      </c>
      <c r="AE427" s="76" t="s">
        <v>546</v>
      </c>
      <c r="AF427" s="76" t="s">
        <v>96</v>
      </c>
      <c r="AG427" s="82"/>
      <c r="AH427" s="60"/>
      <c r="AI427" s="75" t="s">
        <v>586</v>
      </c>
      <c r="AJ427" s="6" t="s">
        <v>103</v>
      </c>
      <c r="AK427" s="81">
        <v>0</v>
      </c>
      <c r="AL427" s="205" t="s">
        <v>103</v>
      </c>
      <c r="AM427" s="169"/>
      <c r="AN427" s="6"/>
      <c r="AO427" s="120"/>
    </row>
    <row r="428" spans="1:41">
      <c r="A428" s="75" t="s">
        <v>586</v>
      </c>
      <c r="B428" s="6" t="s">
        <v>93</v>
      </c>
      <c r="C428" s="76">
        <v>427</v>
      </c>
      <c r="D428" s="6" t="s">
        <v>110</v>
      </c>
      <c r="E428" s="6" t="s">
        <v>2135</v>
      </c>
      <c r="F428" s="6" t="str">
        <f t="shared" si="22"/>
        <v>FreightRM-M-213-SI25-M19-L</v>
      </c>
      <c r="G428" s="97" t="s">
        <v>141</v>
      </c>
      <c r="H428" s="95">
        <v>4609</v>
      </c>
      <c r="I428" s="6" t="s">
        <v>584</v>
      </c>
      <c r="J428" s="92">
        <v>46029</v>
      </c>
      <c r="K428" s="95"/>
      <c r="L428" s="80" t="s">
        <v>116</v>
      </c>
      <c r="M428" s="80" t="s">
        <v>173</v>
      </c>
      <c r="N428" s="80" t="s">
        <v>116</v>
      </c>
      <c r="O428" s="71">
        <v>0</v>
      </c>
      <c r="P428" s="71">
        <v>0</v>
      </c>
      <c r="Q428" s="71">
        <v>0</v>
      </c>
      <c r="R428" s="71">
        <v>0</v>
      </c>
      <c r="S428" s="71">
        <v>0</v>
      </c>
      <c r="T428" s="71">
        <v>0</v>
      </c>
      <c r="U428" s="87" t="s">
        <v>24</v>
      </c>
      <c r="V428" s="84">
        <f t="shared" si="24"/>
        <v>0</v>
      </c>
      <c r="W428" s="92" t="s">
        <v>119</v>
      </c>
      <c r="X428" s="80" t="s">
        <v>120</v>
      </c>
      <c r="Y428" s="80" t="s">
        <v>282</v>
      </c>
      <c r="Z428" s="80" t="s">
        <v>121</v>
      </c>
      <c r="AA428" s="80" t="s">
        <v>122</v>
      </c>
      <c r="AB428" s="76" t="s">
        <v>539</v>
      </c>
      <c r="AC428" s="76" t="s">
        <v>540</v>
      </c>
      <c r="AD428" s="76" t="s">
        <v>174</v>
      </c>
      <c r="AE428" s="76" t="s">
        <v>546</v>
      </c>
      <c r="AF428" s="76" t="s">
        <v>96</v>
      </c>
      <c r="AG428" s="82"/>
      <c r="AH428" s="60"/>
      <c r="AI428" s="75" t="s">
        <v>586</v>
      </c>
      <c r="AJ428" s="6" t="s">
        <v>103</v>
      </c>
      <c r="AK428" s="81">
        <v>0</v>
      </c>
      <c r="AL428" s="205" t="s">
        <v>103</v>
      </c>
      <c r="AM428" s="169"/>
      <c r="AN428" s="6"/>
      <c r="AO428" s="120"/>
    </row>
    <row r="429" spans="1:41">
      <c r="A429" s="75" t="s">
        <v>586</v>
      </c>
      <c r="B429" s="6" t="s">
        <v>93</v>
      </c>
      <c r="C429" s="76">
        <v>428</v>
      </c>
      <c r="D429" s="6" t="s">
        <v>110</v>
      </c>
      <c r="E429" s="6" t="s">
        <v>2135</v>
      </c>
      <c r="F429" s="6" t="str">
        <f t="shared" si="22"/>
        <v>FreightRM-M-206-SI25-M19-L</v>
      </c>
      <c r="G429" s="97" t="s">
        <v>139</v>
      </c>
      <c r="H429" s="95">
        <v>4609</v>
      </c>
      <c r="I429" s="6" t="s">
        <v>584</v>
      </c>
      <c r="J429" s="92">
        <v>46029</v>
      </c>
      <c r="K429" s="97"/>
      <c r="L429" s="80" t="s">
        <v>116</v>
      </c>
      <c r="M429" s="80" t="s">
        <v>173</v>
      </c>
      <c r="N429" s="80" t="s">
        <v>116</v>
      </c>
      <c r="O429" s="71">
        <v>0</v>
      </c>
      <c r="P429" s="71">
        <v>0</v>
      </c>
      <c r="Q429" s="71">
        <v>0</v>
      </c>
      <c r="R429" s="71">
        <v>0</v>
      </c>
      <c r="S429" s="71">
        <v>0</v>
      </c>
      <c r="T429" s="71">
        <v>0</v>
      </c>
      <c r="U429" s="87" t="s">
        <v>24</v>
      </c>
      <c r="V429" s="84">
        <f t="shared" si="24"/>
        <v>0</v>
      </c>
      <c r="W429" s="92" t="s">
        <v>119</v>
      </c>
      <c r="X429" s="80" t="s">
        <v>120</v>
      </c>
      <c r="Y429" s="80" t="s">
        <v>282</v>
      </c>
      <c r="Z429" s="80" t="s">
        <v>121</v>
      </c>
      <c r="AA429" s="80" t="s">
        <v>122</v>
      </c>
      <c r="AB429" s="76" t="s">
        <v>539</v>
      </c>
      <c r="AC429" s="76" t="s">
        <v>540</v>
      </c>
      <c r="AD429" s="76" t="s">
        <v>174</v>
      </c>
      <c r="AE429" s="76" t="s">
        <v>546</v>
      </c>
      <c r="AF429" s="76" t="s">
        <v>96</v>
      </c>
      <c r="AG429" s="82"/>
      <c r="AH429" s="60"/>
      <c r="AI429" s="75" t="s">
        <v>586</v>
      </c>
      <c r="AJ429" s="6" t="s">
        <v>103</v>
      </c>
      <c r="AK429" s="81">
        <v>0</v>
      </c>
      <c r="AL429" s="205" t="s">
        <v>103</v>
      </c>
      <c r="AM429" s="169"/>
      <c r="AN429" s="6"/>
      <c r="AO429" s="120"/>
    </row>
    <row r="430" spans="1:41">
      <c r="A430" s="75" t="s">
        <v>586</v>
      </c>
      <c r="B430" s="6" t="s">
        <v>93</v>
      </c>
      <c r="C430" s="76">
        <v>429</v>
      </c>
      <c r="D430" s="6" t="s">
        <v>110</v>
      </c>
      <c r="E430" s="6" t="s">
        <v>2135</v>
      </c>
      <c r="F430" s="6" t="str">
        <f t="shared" si="22"/>
        <v xml:space="preserve">FreightFG-A-0080-SE25-M19.D </v>
      </c>
      <c r="G430" s="97" t="s">
        <v>1058</v>
      </c>
      <c r="H430" s="95">
        <v>4612</v>
      </c>
      <c r="I430" s="6" t="s">
        <v>584</v>
      </c>
      <c r="J430" s="92">
        <v>46029</v>
      </c>
      <c r="K430" s="95"/>
      <c r="L430" s="80" t="s">
        <v>116</v>
      </c>
      <c r="M430" s="80" t="s">
        <v>195</v>
      </c>
      <c r="N430" s="80" t="s">
        <v>1551</v>
      </c>
      <c r="O430" s="71">
        <v>0</v>
      </c>
      <c r="P430" s="71">
        <v>0</v>
      </c>
      <c r="Q430" s="79">
        <v>58000</v>
      </c>
      <c r="R430" s="79">
        <v>9280</v>
      </c>
      <c r="S430" s="71">
        <v>2320</v>
      </c>
      <c r="T430" s="79">
        <v>64960</v>
      </c>
      <c r="U430" s="87" t="s">
        <v>24</v>
      </c>
      <c r="V430" s="84">
        <f t="shared" si="24"/>
        <v>3691.1188135689526</v>
      </c>
      <c r="W430" s="92" t="s">
        <v>119</v>
      </c>
      <c r="X430" s="80" t="s">
        <v>120</v>
      </c>
      <c r="Y430" s="80" t="s">
        <v>282</v>
      </c>
      <c r="Z430" s="80" t="s">
        <v>121</v>
      </c>
      <c r="AA430" s="80" t="s">
        <v>122</v>
      </c>
      <c r="AB430" s="76" t="s">
        <v>539</v>
      </c>
      <c r="AC430" s="76" t="s">
        <v>541</v>
      </c>
      <c r="AD430" s="76" t="s">
        <v>543</v>
      </c>
      <c r="AE430" s="76" t="s">
        <v>549</v>
      </c>
      <c r="AF430" s="76" t="s">
        <v>96</v>
      </c>
      <c r="AG430" s="82"/>
      <c r="AH430" s="60"/>
      <c r="AI430" s="75" t="s">
        <v>586</v>
      </c>
      <c r="AJ430" s="6" t="s">
        <v>103</v>
      </c>
      <c r="AK430" s="81">
        <v>0</v>
      </c>
      <c r="AL430" s="205" t="s">
        <v>103</v>
      </c>
      <c r="AM430" s="169"/>
      <c r="AN430" s="6"/>
      <c r="AO430" s="120"/>
    </row>
    <row r="431" spans="1:41">
      <c r="A431" s="75" t="s">
        <v>586</v>
      </c>
      <c r="B431" s="6" t="s">
        <v>93</v>
      </c>
      <c r="C431" s="76">
        <v>430</v>
      </c>
      <c r="D431" s="6" t="s">
        <v>110</v>
      </c>
      <c r="E431" s="6" t="s">
        <v>2135</v>
      </c>
      <c r="F431" s="6" t="str">
        <f t="shared" si="22"/>
        <v>FreightFG-A-0081-SE25-M19.D</v>
      </c>
      <c r="G431" s="97" t="s">
        <v>1059</v>
      </c>
      <c r="H431" s="95">
        <v>4612</v>
      </c>
      <c r="I431" s="6" t="s">
        <v>584</v>
      </c>
      <c r="J431" s="92">
        <v>46029</v>
      </c>
      <c r="K431" s="97"/>
      <c r="L431" s="80" t="s">
        <v>116</v>
      </c>
      <c r="M431" s="80" t="s">
        <v>195</v>
      </c>
      <c r="N431" s="80" t="s">
        <v>1552</v>
      </c>
      <c r="O431" s="71">
        <v>0</v>
      </c>
      <c r="P431" s="71">
        <v>0</v>
      </c>
      <c r="Q431" s="71">
        <v>0</v>
      </c>
      <c r="R431" s="71">
        <v>0</v>
      </c>
      <c r="S431" s="71">
        <v>0</v>
      </c>
      <c r="T431" s="71">
        <v>0</v>
      </c>
      <c r="U431" s="87" t="s">
        <v>24</v>
      </c>
      <c r="V431" s="84">
        <f t="shared" si="24"/>
        <v>0</v>
      </c>
      <c r="W431" s="92" t="s">
        <v>119</v>
      </c>
      <c r="X431" s="80" t="s">
        <v>120</v>
      </c>
      <c r="Y431" s="80" t="s">
        <v>282</v>
      </c>
      <c r="Z431" s="80" t="s">
        <v>121</v>
      </c>
      <c r="AA431" s="80" t="s">
        <v>122</v>
      </c>
      <c r="AB431" s="76" t="s">
        <v>539</v>
      </c>
      <c r="AC431" s="76" t="s">
        <v>541</v>
      </c>
      <c r="AD431" s="76" t="s">
        <v>543</v>
      </c>
      <c r="AE431" s="76" t="s">
        <v>549</v>
      </c>
      <c r="AF431" s="76" t="s">
        <v>96</v>
      </c>
      <c r="AG431" s="82"/>
      <c r="AH431" s="60"/>
      <c r="AI431" s="75" t="s">
        <v>586</v>
      </c>
      <c r="AJ431" s="6" t="s">
        <v>103</v>
      </c>
      <c r="AK431" s="81">
        <v>0</v>
      </c>
      <c r="AL431" s="205" t="s">
        <v>103</v>
      </c>
      <c r="AM431" s="169"/>
      <c r="AN431" s="6"/>
      <c r="AO431" s="120"/>
    </row>
    <row r="432" spans="1:41">
      <c r="A432" s="75" t="s">
        <v>586</v>
      </c>
      <c r="B432" s="6" t="s">
        <v>93</v>
      </c>
      <c r="C432" s="76">
        <v>431</v>
      </c>
      <c r="D432" s="6" t="s">
        <v>110</v>
      </c>
      <c r="E432" s="6" t="s">
        <v>2135</v>
      </c>
      <c r="F432" s="6" t="str">
        <f t="shared" si="22"/>
        <v>FreightFG-A-0082-SE25-M19.D</v>
      </c>
      <c r="G432" s="97" t="s">
        <v>1060</v>
      </c>
      <c r="H432" s="95">
        <v>4613</v>
      </c>
      <c r="I432" s="6" t="s">
        <v>584</v>
      </c>
      <c r="J432" s="92">
        <v>46029</v>
      </c>
      <c r="K432" s="95"/>
      <c r="L432" s="80" t="s">
        <v>116</v>
      </c>
      <c r="M432" s="80" t="s">
        <v>195</v>
      </c>
      <c r="N432" s="80" t="s">
        <v>1553</v>
      </c>
      <c r="O432" s="71">
        <v>0</v>
      </c>
      <c r="P432" s="71">
        <v>0</v>
      </c>
      <c r="Q432" s="79">
        <v>35000</v>
      </c>
      <c r="R432" s="79">
        <v>5600</v>
      </c>
      <c r="S432" s="71">
        <v>1400</v>
      </c>
      <c r="T432" s="79">
        <v>39200</v>
      </c>
      <c r="U432" s="87" t="s">
        <v>24</v>
      </c>
      <c r="V432" s="84">
        <f t="shared" si="24"/>
        <v>2227.3992840502301</v>
      </c>
      <c r="W432" s="92" t="s">
        <v>119</v>
      </c>
      <c r="X432" s="80" t="s">
        <v>120</v>
      </c>
      <c r="Y432" s="80" t="s">
        <v>282</v>
      </c>
      <c r="Z432" s="80" t="s">
        <v>121</v>
      </c>
      <c r="AA432" s="80" t="s">
        <v>122</v>
      </c>
      <c r="AB432" s="76" t="s">
        <v>539</v>
      </c>
      <c r="AC432" s="76" t="s">
        <v>541</v>
      </c>
      <c r="AD432" s="76" t="s">
        <v>543</v>
      </c>
      <c r="AE432" s="76" t="s">
        <v>549</v>
      </c>
      <c r="AF432" s="76" t="s">
        <v>96</v>
      </c>
      <c r="AG432" s="82"/>
      <c r="AH432" s="60"/>
      <c r="AI432" s="75" t="s">
        <v>586</v>
      </c>
      <c r="AJ432" s="6" t="s">
        <v>103</v>
      </c>
      <c r="AK432" s="81">
        <v>0</v>
      </c>
      <c r="AL432" s="205" t="s">
        <v>103</v>
      </c>
      <c r="AM432" s="169"/>
      <c r="AN432" s="6"/>
      <c r="AO432" s="120"/>
    </row>
    <row r="433" spans="1:41">
      <c r="A433" s="75" t="s">
        <v>586</v>
      </c>
      <c r="B433" s="6" t="s">
        <v>93</v>
      </c>
      <c r="C433" s="76">
        <v>432</v>
      </c>
      <c r="D433" s="6" t="s">
        <v>110</v>
      </c>
      <c r="E433" s="6" t="s">
        <v>2135</v>
      </c>
      <c r="F433" s="6" t="str">
        <f t="shared" si="22"/>
        <v>FreightRM-M-553-SI25-M19</v>
      </c>
      <c r="G433" s="97" t="s">
        <v>1061</v>
      </c>
      <c r="H433" s="95">
        <v>4614</v>
      </c>
      <c r="I433" s="6" t="s">
        <v>584</v>
      </c>
      <c r="J433" s="92">
        <v>46029</v>
      </c>
      <c r="K433" s="97"/>
      <c r="L433" s="80" t="s">
        <v>1251</v>
      </c>
      <c r="M433" s="80" t="s">
        <v>173</v>
      </c>
      <c r="N433" s="80" t="s">
        <v>1554</v>
      </c>
      <c r="O433" s="71">
        <v>0</v>
      </c>
      <c r="P433" s="71">
        <v>0</v>
      </c>
      <c r="Q433" s="79">
        <v>36500</v>
      </c>
      <c r="R433" s="79">
        <v>5840</v>
      </c>
      <c r="S433" s="71">
        <v>1460</v>
      </c>
      <c r="T433" s="79">
        <v>40880</v>
      </c>
      <c r="U433" s="87" t="s">
        <v>24</v>
      </c>
      <c r="V433" s="84">
        <f t="shared" si="24"/>
        <v>2322.8592533666683</v>
      </c>
      <c r="W433" s="94" t="s">
        <v>1555</v>
      </c>
      <c r="X433" s="80" t="s">
        <v>1556</v>
      </c>
      <c r="Y433" s="80" t="s">
        <v>282</v>
      </c>
      <c r="Z433" s="80" t="s">
        <v>121</v>
      </c>
      <c r="AA433" s="80" t="s">
        <v>122</v>
      </c>
      <c r="AB433" s="76" t="s">
        <v>539</v>
      </c>
      <c r="AC433" s="76" t="s">
        <v>540</v>
      </c>
      <c r="AD433" s="76" t="s">
        <v>174</v>
      </c>
      <c r="AE433" s="76" t="s">
        <v>546</v>
      </c>
      <c r="AF433" s="76" t="s">
        <v>96</v>
      </c>
      <c r="AG433" s="82"/>
      <c r="AH433" s="60"/>
      <c r="AI433" s="75" t="s">
        <v>586</v>
      </c>
      <c r="AJ433" s="6" t="s">
        <v>103</v>
      </c>
      <c r="AK433" s="81">
        <v>0</v>
      </c>
      <c r="AL433" s="205" t="s">
        <v>103</v>
      </c>
      <c r="AM433" s="169"/>
      <c r="AN433" s="6"/>
      <c r="AO433" s="120"/>
    </row>
    <row r="434" spans="1:41">
      <c r="A434" s="75" t="s">
        <v>586</v>
      </c>
      <c r="B434" s="6" t="s">
        <v>93</v>
      </c>
      <c r="C434" s="76">
        <v>433</v>
      </c>
      <c r="D434" s="6" t="s">
        <v>110</v>
      </c>
      <c r="E434" s="6" t="s">
        <v>2135</v>
      </c>
      <c r="F434" s="6" t="str">
        <f t="shared" si="22"/>
        <v>FreightRM-M-528-SI25-M19</v>
      </c>
      <c r="G434" s="97" t="s">
        <v>1062</v>
      </c>
      <c r="H434" s="95">
        <v>4615</v>
      </c>
      <c r="I434" s="6" t="s">
        <v>584</v>
      </c>
      <c r="J434" s="92">
        <v>46029</v>
      </c>
      <c r="K434" s="95"/>
      <c r="L434" s="80" t="s">
        <v>116</v>
      </c>
      <c r="M434" s="80" t="s">
        <v>173</v>
      </c>
      <c r="N434" s="80" t="s">
        <v>1557</v>
      </c>
      <c r="O434" s="71">
        <v>0</v>
      </c>
      <c r="P434" s="71">
        <v>0</v>
      </c>
      <c r="Q434" s="79">
        <v>54000</v>
      </c>
      <c r="R434" s="79">
        <v>8640</v>
      </c>
      <c r="S434" s="71">
        <v>2160</v>
      </c>
      <c r="T434" s="79">
        <v>60480</v>
      </c>
      <c r="U434" s="87" t="s">
        <v>24</v>
      </c>
      <c r="V434" s="84">
        <f t="shared" si="24"/>
        <v>3436.5588953917836</v>
      </c>
      <c r="W434" s="92" t="s">
        <v>119</v>
      </c>
      <c r="X434" s="80" t="s">
        <v>120</v>
      </c>
      <c r="Y434" s="80" t="s">
        <v>282</v>
      </c>
      <c r="Z434" s="80" t="s">
        <v>121</v>
      </c>
      <c r="AA434" s="80" t="s">
        <v>122</v>
      </c>
      <c r="AB434" s="76" t="s">
        <v>539</v>
      </c>
      <c r="AC434" s="76" t="s">
        <v>540</v>
      </c>
      <c r="AD434" s="76" t="s">
        <v>174</v>
      </c>
      <c r="AE434" s="76" t="s">
        <v>546</v>
      </c>
      <c r="AF434" s="76" t="s">
        <v>96</v>
      </c>
      <c r="AG434" s="82"/>
      <c r="AH434" s="60"/>
      <c r="AI434" s="75" t="s">
        <v>586</v>
      </c>
      <c r="AJ434" s="6" t="s">
        <v>103</v>
      </c>
      <c r="AK434" s="81">
        <v>0</v>
      </c>
      <c r="AL434" s="205" t="s">
        <v>103</v>
      </c>
      <c r="AM434" s="169"/>
      <c r="AN434" s="6"/>
      <c r="AO434" s="120"/>
    </row>
    <row r="435" spans="1:41">
      <c r="A435" s="75" t="s">
        <v>586</v>
      </c>
      <c r="B435" s="6" t="s">
        <v>93</v>
      </c>
      <c r="C435" s="76">
        <v>434</v>
      </c>
      <c r="D435" s="6" t="s">
        <v>110</v>
      </c>
      <c r="E435" s="6" t="s">
        <v>2135</v>
      </c>
      <c r="F435" s="6" t="str">
        <f t="shared" si="22"/>
        <v>FreightRM-M-507-SI25-M19</v>
      </c>
      <c r="G435" s="97" t="s">
        <v>1063</v>
      </c>
      <c r="H435" s="95">
        <v>4615</v>
      </c>
      <c r="I435" s="6" t="s">
        <v>584</v>
      </c>
      <c r="J435" s="92">
        <v>46029</v>
      </c>
      <c r="K435" s="97"/>
      <c r="L435" s="80" t="s">
        <v>116</v>
      </c>
      <c r="M435" s="80" t="s">
        <v>173</v>
      </c>
      <c r="N435" s="80" t="s">
        <v>1558</v>
      </c>
      <c r="O435" s="71">
        <v>0</v>
      </c>
      <c r="P435" s="71">
        <v>0</v>
      </c>
      <c r="Q435" s="71">
        <v>0</v>
      </c>
      <c r="R435" s="71">
        <v>0</v>
      </c>
      <c r="S435" s="71">
        <v>0</v>
      </c>
      <c r="T435" s="71">
        <v>0</v>
      </c>
      <c r="U435" s="87" t="s">
        <v>24</v>
      </c>
      <c r="V435" s="84">
        <f t="shared" si="24"/>
        <v>0</v>
      </c>
      <c r="W435" s="92" t="s">
        <v>119</v>
      </c>
      <c r="X435" s="80" t="s">
        <v>120</v>
      </c>
      <c r="Y435" s="80" t="s">
        <v>282</v>
      </c>
      <c r="Z435" s="80" t="s">
        <v>121</v>
      </c>
      <c r="AA435" s="80" t="s">
        <v>122</v>
      </c>
      <c r="AB435" s="76" t="s">
        <v>539</v>
      </c>
      <c r="AC435" s="76" t="s">
        <v>540</v>
      </c>
      <c r="AD435" s="76" t="s">
        <v>174</v>
      </c>
      <c r="AE435" s="76" t="s">
        <v>546</v>
      </c>
      <c r="AF435" s="76" t="s">
        <v>96</v>
      </c>
      <c r="AG435" s="82"/>
      <c r="AH435" s="60"/>
      <c r="AI435" s="75" t="s">
        <v>586</v>
      </c>
      <c r="AJ435" s="6" t="s">
        <v>103</v>
      </c>
      <c r="AK435" s="81">
        <v>0</v>
      </c>
      <c r="AL435" s="205" t="s">
        <v>103</v>
      </c>
      <c r="AM435" s="169"/>
      <c r="AN435" s="6"/>
      <c r="AO435" s="120"/>
    </row>
    <row r="436" spans="1:41">
      <c r="A436" s="75" t="s">
        <v>586</v>
      </c>
      <c r="B436" s="6" t="s">
        <v>93</v>
      </c>
      <c r="C436" s="76">
        <v>435</v>
      </c>
      <c r="D436" s="6" t="s">
        <v>110</v>
      </c>
      <c r="E436" s="6" t="s">
        <v>2135</v>
      </c>
      <c r="F436" s="6" t="str">
        <f t="shared" si="22"/>
        <v>FreightRM-M-564-SI25-M19</v>
      </c>
      <c r="G436" s="97" t="s">
        <v>1064</v>
      </c>
      <c r="H436" s="95">
        <v>4616</v>
      </c>
      <c r="I436" s="6" t="s">
        <v>584</v>
      </c>
      <c r="J436" s="92">
        <v>46029</v>
      </c>
      <c r="K436" s="95"/>
      <c r="L436" s="80" t="s">
        <v>1305</v>
      </c>
      <c r="M436" s="80" t="s">
        <v>173</v>
      </c>
      <c r="N436" s="80" t="s">
        <v>1559</v>
      </c>
      <c r="O436" s="71">
        <v>0</v>
      </c>
      <c r="P436" s="71">
        <v>0</v>
      </c>
      <c r="Q436" s="79">
        <v>36500</v>
      </c>
      <c r="R436" s="79">
        <v>5840</v>
      </c>
      <c r="S436" s="71">
        <v>1460</v>
      </c>
      <c r="T436" s="79">
        <v>40880</v>
      </c>
      <c r="U436" s="87" t="s">
        <v>24</v>
      </c>
      <c r="V436" s="84">
        <f t="shared" si="24"/>
        <v>2322.8592533666683</v>
      </c>
      <c r="W436" s="94" t="s">
        <v>1560</v>
      </c>
      <c r="X436" s="80" t="s">
        <v>1561</v>
      </c>
      <c r="Y436" s="80" t="s">
        <v>282</v>
      </c>
      <c r="Z436" s="80" t="s">
        <v>121</v>
      </c>
      <c r="AA436" s="80" t="s">
        <v>122</v>
      </c>
      <c r="AB436" s="76" t="s">
        <v>539</v>
      </c>
      <c r="AC436" s="76" t="s">
        <v>540</v>
      </c>
      <c r="AD436" s="76" t="s">
        <v>174</v>
      </c>
      <c r="AE436" s="76" t="s">
        <v>546</v>
      </c>
      <c r="AF436" s="76" t="s">
        <v>96</v>
      </c>
      <c r="AG436" s="82"/>
      <c r="AH436" s="60"/>
      <c r="AI436" s="75" t="s">
        <v>586</v>
      </c>
      <c r="AJ436" s="6" t="s">
        <v>103</v>
      </c>
      <c r="AK436" s="81">
        <v>0</v>
      </c>
      <c r="AL436" s="205" t="s">
        <v>103</v>
      </c>
      <c r="AM436" s="169"/>
      <c r="AN436" s="6"/>
      <c r="AO436" s="120"/>
    </row>
    <row r="437" spans="1:41">
      <c r="A437" s="75" t="s">
        <v>1562</v>
      </c>
      <c r="B437" s="6" t="s">
        <v>93</v>
      </c>
      <c r="C437" s="76">
        <v>436</v>
      </c>
      <c r="D437" s="80" t="s">
        <v>589</v>
      </c>
      <c r="E437" s="6" t="s">
        <v>2136</v>
      </c>
      <c r="F437" s="6" t="str">
        <f t="shared" si="22"/>
        <v>BrokerFG-V-164-V1E25-M19</v>
      </c>
      <c r="G437" s="95" t="s">
        <v>1566</v>
      </c>
      <c r="H437" s="95" t="s">
        <v>1567</v>
      </c>
      <c r="I437" s="6" t="s">
        <v>584</v>
      </c>
      <c r="J437" s="92">
        <v>46036</v>
      </c>
      <c r="K437" s="95" t="s">
        <v>1822</v>
      </c>
      <c r="L437" s="80" t="s">
        <v>116</v>
      </c>
      <c r="M437" s="80" t="s">
        <v>1100</v>
      </c>
      <c r="N437" s="80" t="s">
        <v>1085</v>
      </c>
      <c r="O437" s="71">
        <v>0</v>
      </c>
      <c r="P437" s="71">
        <v>0</v>
      </c>
      <c r="Q437" s="79">
        <v>1122.26</v>
      </c>
      <c r="R437" s="79">
        <v>179.57</v>
      </c>
      <c r="S437" s="71">
        <v>0</v>
      </c>
      <c r="T437" s="79">
        <v>1301.83</v>
      </c>
      <c r="U437" s="80" t="s">
        <v>24</v>
      </c>
      <c r="V437" s="84">
        <f>T437/17.283</f>
        <v>75.324307122606015</v>
      </c>
      <c r="W437" s="78">
        <v>46035</v>
      </c>
      <c r="X437" s="80" t="s">
        <v>122</v>
      </c>
      <c r="Y437" s="80" t="s">
        <v>537</v>
      </c>
      <c r="Z437" s="80" t="s">
        <v>121</v>
      </c>
      <c r="AA437" s="80" t="s">
        <v>1823</v>
      </c>
      <c r="AB437" s="76" t="s">
        <v>539</v>
      </c>
      <c r="AC437" s="76" t="s">
        <v>541</v>
      </c>
      <c r="AD437" s="76" t="s">
        <v>195</v>
      </c>
      <c r="AE437" s="76" t="s">
        <v>547</v>
      </c>
      <c r="AF437" s="76" t="s">
        <v>96</v>
      </c>
      <c r="AG437" s="82"/>
      <c r="AH437" s="60"/>
      <c r="AI437" s="75" t="s">
        <v>1562</v>
      </c>
      <c r="AJ437" s="6" t="s">
        <v>103</v>
      </c>
      <c r="AK437" s="81">
        <v>0</v>
      </c>
      <c r="AL437" s="205" t="s">
        <v>103</v>
      </c>
      <c r="AM437" s="169"/>
      <c r="AN437" s="6"/>
      <c r="AO437" s="120"/>
    </row>
    <row r="438" spans="1:41">
      <c r="A438" s="75" t="s">
        <v>1562</v>
      </c>
      <c r="B438" s="6" t="s">
        <v>93</v>
      </c>
      <c r="C438" s="76">
        <v>437</v>
      </c>
      <c r="D438" s="80" t="s">
        <v>589</v>
      </c>
      <c r="E438" s="6" t="s">
        <v>2136</v>
      </c>
      <c r="F438" s="6" t="str">
        <f t="shared" si="22"/>
        <v>BrokerRM-V-329-V1I25-M01, M46, M19, M61, M62, M63</v>
      </c>
      <c r="G438" s="95" t="s">
        <v>1568</v>
      </c>
      <c r="H438" s="95" t="s">
        <v>1569</v>
      </c>
      <c r="I438" s="6" t="s">
        <v>584</v>
      </c>
      <c r="J438" s="92">
        <v>46038</v>
      </c>
      <c r="K438" s="95" t="s">
        <v>1824</v>
      </c>
      <c r="L438" s="80" t="s">
        <v>116</v>
      </c>
      <c r="M438" s="80" t="s">
        <v>1084</v>
      </c>
      <c r="N438" s="80" t="s">
        <v>1085</v>
      </c>
      <c r="O438" s="71">
        <v>0</v>
      </c>
      <c r="P438" s="71">
        <v>0</v>
      </c>
      <c r="Q438" s="79">
        <v>2553.08</v>
      </c>
      <c r="R438" s="79">
        <v>408.5</v>
      </c>
      <c r="S438" s="71">
        <v>0</v>
      </c>
      <c r="T438" s="79">
        <v>2961.58</v>
      </c>
      <c r="U438" s="80" t="s">
        <v>24</v>
      </c>
      <c r="V438" s="84">
        <f t="shared" ref="V438:V469" si="25">T438/17.283</f>
        <v>171.35798183185787</v>
      </c>
      <c r="W438" s="78">
        <v>46037</v>
      </c>
      <c r="X438" s="80" t="s">
        <v>1825</v>
      </c>
      <c r="Y438" s="80" t="s">
        <v>121</v>
      </c>
      <c r="Z438" s="80" t="s">
        <v>537</v>
      </c>
      <c r="AA438" s="80" t="s">
        <v>122</v>
      </c>
      <c r="AB438" s="76" t="s">
        <v>542</v>
      </c>
      <c r="AC438" s="76" t="s">
        <v>540</v>
      </c>
      <c r="AD438" s="76" t="s">
        <v>173</v>
      </c>
      <c r="AE438" s="76" t="s">
        <v>548</v>
      </c>
      <c r="AF438" s="76" t="s">
        <v>96</v>
      </c>
      <c r="AG438" s="82"/>
      <c r="AH438" s="60"/>
      <c r="AI438" s="75" t="s">
        <v>1562</v>
      </c>
      <c r="AJ438" s="6" t="s">
        <v>103</v>
      </c>
      <c r="AK438" s="81">
        <v>0</v>
      </c>
      <c r="AL438" s="205" t="s">
        <v>103</v>
      </c>
      <c r="AM438" s="169"/>
      <c r="AN438" s="6"/>
      <c r="AO438" s="120"/>
    </row>
    <row r="439" spans="1:41">
      <c r="A439" s="75" t="s">
        <v>1562</v>
      </c>
      <c r="B439" s="6" t="s">
        <v>93</v>
      </c>
      <c r="C439" s="76">
        <v>438</v>
      </c>
      <c r="D439" s="80" t="s">
        <v>589</v>
      </c>
      <c r="E439" s="6" t="s">
        <v>2136</v>
      </c>
      <c r="F439" s="6" t="str">
        <f t="shared" si="22"/>
        <v>BrokerRM-V-331-V1I25-M19</v>
      </c>
      <c r="G439" s="95" t="s">
        <v>1570</v>
      </c>
      <c r="H439" s="95" t="s">
        <v>1571</v>
      </c>
      <c r="I439" s="6" t="s">
        <v>584</v>
      </c>
      <c r="J439" s="92">
        <v>46035</v>
      </c>
      <c r="K439" s="95" t="s">
        <v>1826</v>
      </c>
      <c r="L439" s="80" t="s">
        <v>116</v>
      </c>
      <c r="M439" s="80" t="s">
        <v>1084</v>
      </c>
      <c r="N439" s="80" t="s">
        <v>1085</v>
      </c>
      <c r="O439" s="71">
        <v>0</v>
      </c>
      <c r="P439" s="71">
        <v>0</v>
      </c>
      <c r="Q439" s="79">
        <v>1917.16</v>
      </c>
      <c r="R439" s="79">
        <v>306.75</v>
      </c>
      <c r="S439" s="71">
        <v>0</v>
      </c>
      <c r="T439" s="79">
        <v>2223.91</v>
      </c>
      <c r="U439" s="80" t="s">
        <v>24</v>
      </c>
      <c r="V439" s="84">
        <f t="shared" si="25"/>
        <v>128.67615575999537</v>
      </c>
      <c r="W439" s="78">
        <v>46034</v>
      </c>
      <c r="X439" s="80" t="s">
        <v>1827</v>
      </c>
      <c r="Y439" s="80" t="s">
        <v>121</v>
      </c>
      <c r="Z439" s="80" t="s">
        <v>537</v>
      </c>
      <c r="AA439" s="80" t="s">
        <v>122</v>
      </c>
      <c r="AB439" s="76" t="s">
        <v>539</v>
      </c>
      <c r="AC439" s="76" t="s">
        <v>540</v>
      </c>
      <c r="AD439" s="76" t="s">
        <v>173</v>
      </c>
      <c r="AE439" s="76" t="s">
        <v>548</v>
      </c>
      <c r="AF439" s="76" t="s">
        <v>96</v>
      </c>
      <c r="AG439" s="82"/>
      <c r="AH439" s="60"/>
      <c r="AI439" s="75" t="s">
        <v>1562</v>
      </c>
      <c r="AJ439" s="6" t="s">
        <v>103</v>
      </c>
      <c r="AK439" s="81">
        <v>0</v>
      </c>
      <c r="AL439" s="205" t="s">
        <v>103</v>
      </c>
      <c r="AM439" s="169"/>
      <c r="AN439" s="6"/>
      <c r="AO439" s="120"/>
    </row>
    <row r="440" spans="1:41">
      <c r="A440" s="75" t="s">
        <v>1562</v>
      </c>
      <c r="B440" s="6" t="s">
        <v>93</v>
      </c>
      <c r="C440" s="76">
        <v>439</v>
      </c>
      <c r="D440" s="80" t="s">
        <v>589</v>
      </c>
      <c r="E440" s="6" t="s">
        <v>2136</v>
      </c>
      <c r="F440" s="6" t="str">
        <f t="shared" si="22"/>
        <v>BrokerFG-V-168-V1E25-M46</v>
      </c>
      <c r="G440" s="95" t="s">
        <v>990</v>
      </c>
      <c r="H440" s="95" t="s">
        <v>1572</v>
      </c>
      <c r="I440" s="6" t="s">
        <v>584</v>
      </c>
      <c r="J440" s="92">
        <v>46036</v>
      </c>
      <c r="K440" s="95" t="s">
        <v>1828</v>
      </c>
      <c r="L440" s="80" t="s">
        <v>116</v>
      </c>
      <c r="M440" s="80" t="s">
        <v>1100</v>
      </c>
      <c r="N440" s="80" t="s">
        <v>1085</v>
      </c>
      <c r="O440" s="71">
        <v>0</v>
      </c>
      <c r="P440" s="71">
        <v>0</v>
      </c>
      <c r="Q440" s="79">
        <v>1360.73</v>
      </c>
      <c r="R440" s="79">
        <v>217.72</v>
      </c>
      <c r="S440" s="71">
        <v>0</v>
      </c>
      <c r="T440" s="79">
        <v>1578.45</v>
      </c>
      <c r="U440" s="80" t="s">
        <v>24</v>
      </c>
      <c r="V440" s="84">
        <f t="shared" si="25"/>
        <v>91.329630272522124</v>
      </c>
      <c r="W440" s="78">
        <v>46035</v>
      </c>
      <c r="X440" s="80" t="s">
        <v>122</v>
      </c>
      <c r="Y440" s="80" t="s">
        <v>537</v>
      </c>
      <c r="Z440" s="80" t="s">
        <v>121</v>
      </c>
      <c r="AA440" s="80" t="s">
        <v>1111</v>
      </c>
      <c r="AB440" s="76" t="s">
        <v>1106</v>
      </c>
      <c r="AC440" s="76" t="s">
        <v>541</v>
      </c>
      <c r="AD440" s="76" t="s">
        <v>195</v>
      </c>
      <c r="AE440" s="76" t="s">
        <v>547</v>
      </c>
      <c r="AF440" s="76" t="s">
        <v>96</v>
      </c>
      <c r="AG440" s="82"/>
      <c r="AH440" s="60"/>
      <c r="AI440" s="75" t="s">
        <v>1562</v>
      </c>
      <c r="AJ440" s="6" t="s">
        <v>103</v>
      </c>
      <c r="AK440" s="81">
        <v>0</v>
      </c>
      <c r="AL440" s="205" t="s">
        <v>103</v>
      </c>
      <c r="AM440" s="169"/>
      <c r="AN440" s="6"/>
      <c r="AO440" s="120"/>
    </row>
    <row r="441" spans="1:41">
      <c r="A441" s="75" t="s">
        <v>1562</v>
      </c>
      <c r="B441" s="6" t="s">
        <v>93</v>
      </c>
      <c r="C441" s="76">
        <v>440</v>
      </c>
      <c r="D441" s="80" t="s">
        <v>589</v>
      </c>
      <c r="E441" s="6" t="s">
        <v>2136</v>
      </c>
      <c r="F441" s="6" t="str">
        <f t="shared" si="22"/>
        <v>BrokerRM-V-335-V1I25-M19</v>
      </c>
      <c r="G441" s="95" t="s">
        <v>1573</v>
      </c>
      <c r="H441" s="95" t="s">
        <v>1574</v>
      </c>
      <c r="I441" s="6" t="s">
        <v>584</v>
      </c>
      <c r="J441" s="92">
        <v>46036</v>
      </c>
      <c r="K441" s="95" t="s">
        <v>1829</v>
      </c>
      <c r="L441" s="80" t="s">
        <v>116</v>
      </c>
      <c r="M441" s="80" t="s">
        <v>1084</v>
      </c>
      <c r="N441" s="80" t="s">
        <v>1085</v>
      </c>
      <c r="O441" s="71">
        <v>0</v>
      </c>
      <c r="P441" s="71">
        <v>0</v>
      </c>
      <c r="Q441" s="79">
        <v>1281.24</v>
      </c>
      <c r="R441" s="79">
        <v>205.01</v>
      </c>
      <c r="S441" s="71">
        <v>0</v>
      </c>
      <c r="T441" s="79">
        <v>1486.25</v>
      </c>
      <c r="U441" s="80" t="s">
        <v>24</v>
      </c>
      <c r="V441" s="84">
        <f t="shared" si="25"/>
        <v>85.99490829138459</v>
      </c>
      <c r="W441" s="78">
        <v>46035</v>
      </c>
      <c r="X441" s="80" t="s">
        <v>1086</v>
      </c>
      <c r="Y441" s="80" t="s">
        <v>121</v>
      </c>
      <c r="Z441" s="80" t="s">
        <v>537</v>
      </c>
      <c r="AA441" s="80" t="s">
        <v>122</v>
      </c>
      <c r="AB441" s="76" t="s">
        <v>539</v>
      </c>
      <c r="AC441" s="76" t="s">
        <v>540</v>
      </c>
      <c r="AD441" s="76" t="s">
        <v>173</v>
      </c>
      <c r="AE441" s="76" t="s">
        <v>548</v>
      </c>
      <c r="AF441" s="76" t="s">
        <v>96</v>
      </c>
      <c r="AG441" s="82"/>
      <c r="AH441" s="60"/>
      <c r="AI441" s="75" t="s">
        <v>1562</v>
      </c>
      <c r="AJ441" s="6" t="s">
        <v>103</v>
      </c>
      <c r="AK441" s="81">
        <v>0</v>
      </c>
      <c r="AL441" s="205" t="s">
        <v>103</v>
      </c>
      <c r="AM441" s="169"/>
      <c r="AN441" s="6"/>
      <c r="AO441" s="120"/>
    </row>
    <row r="442" spans="1:41">
      <c r="A442" s="75" t="s">
        <v>1562</v>
      </c>
      <c r="B442" s="6" t="s">
        <v>93</v>
      </c>
      <c r="C442" s="76">
        <v>441</v>
      </c>
      <c r="D442" s="80" t="s">
        <v>589</v>
      </c>
      <c r="E442" s="6" t="s">
        <v>2136</v>
      </c>
      <c r="F442" s="6" t="str">
        <f t="shared" si="22"/>
        <v>BrokerRM-V-336-V1I25-M46, M01</v>
      </c>
      <c r="G442" s="95" t="s">
        <v>1575</v>
      </c>
      <c r="H442" s="95" t="s">
        <v>1576</v>
      </c>
      <c r="I442" s="6" t="s">
        <v>584</v>
      </c>
      <c r="J442" s="92">
        <v>46035</v>
      </c>
      <c r="K442" s="95" t="s">
        <v>1830</v>
      </c>
      <c r="L442" s="80" t="s">
        <v>116</v>
      </c>
      <c r="M442" s="80" t="s">
        <v>1084</v>
      </c>
      <c r="N442" s="80" t="s">
        <v>1085</v>
      </c>
      <c r="O442" s="71">
        <v>0</v>
      </c>
      <c r="P442" s="71">
        <v>0</v>
      </c>
      <c r="Q442" s="79">
        <v>1122.26</v>
      </c>
      <c r="R442" s="79">
        <v>179.57</v>
      </c>
      <c r="S442" s="71">
        <v>0</v>
      </c>
      <c r="T442" s="79">
        <v>1301.83</v>
      </c>
      <c r="U442" s="80" t="s">
        <v>24</v>
      </c>
      <c r="V442" s="84">
        <f t="shared" si="25"/>
        <v>75.324307122606015</v>
      </c>
      <c r="W442" s="78">
        <v>46035</v>
      </c>
      <c r="X442" s="80" t="s">
        <v>1831</v>
      </c>
      <c r="Y442" s="80" t="s">
        <v>121</v>
      </c>
      <c r="Z442" s="80" t="s">
        <v>537</v>
      </c>
      <c r="AA442" s="80" t="s">
        <v>122</v>
      </c>
      <c r="AB442" s="76" t="s">
        <v>1106</v>
      </c>
      <c r="AC442" s="76" t="s">
        <v>540</v>
      </c>
      <c r="AD442" s="76" t="s">
        <v>173</v>
      </c>
      <c r="AE442" s="76" t="s">
        <v>548</v>
      </c>
      <c r="AF442" s="76" t="s">
        <v>96</v>
      </c>
      <c r="AG442" s="82"/>
      <c r="AH442" s="60"/>
      <c r="AI442" s="75" t="s">
        <v>1562</v>
      </c>
      <c r="AJ442" s="6" t="s">
        <v>103</v>
      </c>
      <c r="AK442" s="81">
        <v>0</v>
      </c>
      <c r="AL442" s="205" t="s">
        <v>103</v>
      </c>
      <c r="AM442" s="169"/>
      <c r="AN442" s="6"/>
      <c r="AO442" s="120"/>
    </row>
    <row r="443" spans="1:41">
      <c r="A443" s="75" t="s">
        <v>1562</v>
      </c>
      <c r="B443" s="6" t="s">
        <v>93</v>
      </c>
      <c r="C443" s="76">
        <v>442</v>
      </c>
      <c r="D443" s="80" t="s">
        <v>589</v>
      </c>
      <c r="E443" s="6" t="s">
        <v>2136</v>
      </c>
      <c r="F443" s="6" t="str">
        <f t="shared" si="22"/>
        <v>BrokerRM-V-337-V125-M01, M46, M23, M19, M61, M62, M63</v>
      </c>
      <c r="G443" s="95" t="s">
        <v>1577</v>
      </c>
      <c r="H443" s="95" t="s">
        <v>1578</v>
      </c>
      <c r="I443" s="6" t="s">
        <v>584</v>
      </c>
      <c r="J443" s="92">
        <v>46038</v>
      </c>
      <c r="K443" s="95" t="s">
        <v>1832</v>
      </c>
      <c r="L443" s="80" t="s">
        <v>116</v>
      </c>
      <c r="M443" s="80" t="s">
        <v>1084</v>
      </c>
      <c r="N443" s="80" t="s">
        <v>1085</v>
      </c>
      <c r="O443" s="71">
        <v>0</v>
      </c>
      <c r="P443" s="71">
        <v>0</v>
      </c>
      <c r="Q443" s="79">
        <v>9707.18</v>
      </c>
      <c r="R443" s="79">
        <v>1553.16</v>
      </c>
      <c r="S443" s="71">
        <v>0</v>
      </c>
      <c r="T443" s="79">
        <v>11260.34</v>
      </c>
      <c r="U443" s="80" t="s">
        <v>24</v>
      </c>
      <c r="V443" s="84">
        <f t="shared" si="25"/>
        <v>651.52693398136898</v>
      </c>
      <c r="W443" s="78">
        <v>46037</v>
      </c>
      <c r="X443" s="80" t="s">
        <v>1088</v>
      </c>
      <c r="Y443" s="80" t="s">
        <v>121</v>
      </c>
      <c r="Z443" s="80" t="s">
        <v>537</v>
      </c>
      <c r="AA443" s="80" t="s">
        <v>122</v>
      </c>
      <c r="AB443" s="76" t="s">
        <v>542</v>
      </c>
      <c r="AC443" s="76" t="s">
        <v>540</v>
      </c>
      <c r="AD443" s="76" t="s">
        <v>173</v>
      </c>
      <c r="AE443" s="76" t="s">
        <v>548</v>
      </c>
      <c r="AF443" s="76" t="s">
        <v>96</v>
      </c>
      <c r="AG443" s="82"/>
      <c r="AH443" s="60"/>
      <c r="AI443" s="75" t="s">
        <v>1562</v>
      </c>
      <c r="AJ443" s="6" t="s">
        <v>103</v>
      </c>
      <c r="AK443" s="81">
        <v>0</v>
      </c>
      <c r="AL443" s="205" t="s">
        <v>103</v>
      </c>
      <c r="AM443" s="169"/>
      <c r="AN443" s="6"/>
      <c r="AO443" s="120"/>
    </row>
    <row r="444" spans="1:41">
      <c r="A444" s="75" t="s">
        <v>1562</v>
      </c>
      <c r="B444" s="6" t="s">
        <v>93</v>
      </c>
      <c r="C444" s="76">
        <v>443</v>
      </c>
      <c r="D444" s="80" t="s">
        <v>589</v>
      </c>
      <c r="E444" s="6" t="s">
        <v>2136</v>
      </c>
      <c r="F444" s="6" t="str">
        <f t="shared" si="22"/>
        <v>BrokerRM-V-338-V1I25-M19</v>
      </c>
      <c r="G444" s="95" t="s">
        <v>996</v>
      </c>
      <c r="H444" s="95" t="s">
        <v>1579</v>
      </c>
      <c r="I444" s="6" t="s">
        <v>584</v>
      </c>
      <c r="J444" s="92">
        <v>46035</v>
      </c>
      <c r="K444" s="95" t="s">
        <v>1833</v>
      </c>
      <c r="L444" s="80" t="s">
        <v>116</v>
      </c>
      <c r="M444" s="80" t="s">
        <v>1084</v>
      </c>
      <c r="N444" s="80" t="s">
        <v>1085</v>
      </c>
      <c r="O444" s="71">
        <v>0</v>
      </c>
      <c r="P444" s="71">
        <v>0</v>
      </c>
      <c r="Q444" s="79">
        <v>1360.73</v>
      </c>
      <c r="R444" s="79">
        <v>217.72</v>
      </c>
      <c r="S444" s="71">
        <v>0</v>
      </c>
      <c r="T444" s="79">
        <v>1578.45</v>
      </c>
      <c r="U444" s="80" t="s">
        <v>24</v>
      </c>
      <c r="V444" s="84">
        <f t="shared" si="25"/>
        <v>91.329630272522124</v>
      </c>
      <c r="W444" s="78">
        <v>46035</v>
      </c>
      <c r="X444" s="80" t="s">
        <v>1834</v>
      </c>
      <c r="Y444" s="80" t="s">
        <v>121</v>
      </c>
      <c r="Z444" s="80" t="s">
        <v>537</v>
      </c>
      <c r="AA444" s="80" t="s">
        <v>122</v>
      </c>
      <c r="AB444" s="76" t="s">
        <v>539</v>
      </c>
      <c r="AC444" s="76" t="s">
        <v>540</v>
      </c>
      <c r="AD444" s="76" t="s">
        <v>173</v>
      </c>
      <c r="AE444" s="76" t="s">
        <v>548</v>
      </c>
      <c r="AF444" s="76" t="s">
        <v>96</v>
      </c>
      <c r="AG444" s="82"/>
      <c r="AH444" s="60"/>
      <c r="AI444" s="75" t="s">
        <v>1562</v>
      </c>
      <c r="AJ444" s="6" t="s">
        <v>103</v>
      </c>
      <c r="AK444" s="81">
        <v>0</v>
      </c>
      <c r="AL444" s="205" t="s">
        <v>103</v>
      </c>
      <c r="AM444" s="169"/>
      <c r="AN444" s="6"/>
      <c r="AO444" s="120"/>
    </row>
    <row r="445" spans="1:41">
      <c r="A445" s="75" t="s">
        <v>1562</v>
      </c>
      <c r="B445" s="6" t="s">
        <v>93</v>
      </c>
      <c r="C445" s="76">
        <v>444</v>
      </c>
      <c r="D445" s="80" t="s">
        <v>589</v>
      </c>
      <c r="E445" s="6" t="s">
        <v>2136</v>
      </c>
      <c r="F445" s="6" t="str">
        <f t="shared" si="22"/>
        <v>BrokerRM-V-339-V1I25-M45</v>
      </c>
      <c r="G445" s="95" t="s">
        <v>1580</v>
      </c>
      <c r="H445" s="95" t="s">
        <v>1581</v>
      </c>
      <c r="I445" s="6" t="s">
        <v>584</v>
      </c>
      <c r="J445" s="92">
        <v>46035</v>
      </c>
      <c r="K445" s="95" t="s">
        <v>1835</v>
      </c>
      <c r="L445" s="80" t="s">
        <v>116</v>
      </c>
      <c r="M445" s="80" t="s">
        <v>1084</v>
      </c>
      <c r="N445" s="80" t="s">
        <v>1085</v>
      </c>
      <c r="O445" s="71">
        <v>0</v>
      </c>
      <c r="P445" s="71">
        <v>0</v>
      </c>
      <c r="Q445" s="79">
        <v>1122.26</v>
      </c>
      <c r="R445" s="79">
        <v>179.57</v>
      </c>
      <c r="S445" s="71">
        <v>0</v>
      </c>
      <c r="T445" s="79">
        <v>1301.83</v>
      </c>
      <c r="U445" s="80" t="s">
        <v>24</v>
      </c>
      <c r="V445" s="84">
        <f t="shared" si="25"/>
        <v>75.324307122606015</v>
      </c>
      <c r="W445" s="78">
        <v>46034</v>
      </c>
      <c r="X445" s="80" t="s">
        <v>1097</v>
      </c>
      <c r="Y445" s="80" t="s">
        <v>121</v>
      </c>
      <c r="Z445" s="80" t="s">
        <v>537</v>
      </c>
      <c r="AA445" s="80" t="s">
        <v>122</v>
      </c>
      <c r="AB445" s="76" t="s">
        <v>1098</v>
      </c>
      <c r="AC445" s="76" t="s">
        <v>540</v>
      </c>
      <c r="AD445" s="76" t="s">
        <v>173</v>
      </c>
      <c r="AE445" s="76" t="s">
        <v>548</v>
      </c>
      <c r="AF445" s="76" t="s">
        <v>96</v>
      </c>
      <c r="AG445" s="82"/>
      <c r="AH445" s="60"/>
      <c r="AI445" s="75" t="s">
        <v>1562</v>
      </c>
      <c r="AJ445" s="6" t="s">
        <v>103</v>
      </c>
      <c r="AK445" s="81">
        <v>0</v>
      </c>
      <c r="AL445" s="205" t="s">
        <v>103</v>
      </c>
      <c r="AM445" s="169"/>
      <c r="AN445" s="6"/>
      <c r="AO445" s="120"/>
    </row>
    <row r="446" spans="1:41">
      <c r="A446" s="75" t="s">
        <v>1562</v>
      </c>
      <c r="B446" s="6" t="s">
        <v>93</v>
      </c>
      <c r="C446" s="76">
        <v>445</v>
      </c>
      <c r="D446" s="80" t="s">
        <v>589</v>
      </c>
      <c r="E446" s="6" t="s">
        <v>2136</v>
      </c>
      <c r="F446" s="6" t="str">
        <f t="shared" si="22"/>
        <v>BrokerFG-V-169-V1E25-M01</v>
      </c>
      <c r="G446" s="95" t="s">
        <v>1582</v>
      </c>
      <c r="H446" s="95" t="s">
        <v>1583</v>
      </c>
      <c r="I446" s="6" t="s">
        <v>584</v>
      </c>
      <c r="J446" s="92">
        <v>46038</v>
      </c>
      <c r="K446" s="95" t="s">
        <v>1836</v>
      </c>
      <c r="L446" s="80" t="s">
        <v>116</v>
      </c>
      <c r="M446" s="80" t="s">
        <v>1100</v>
      </c>
      <c r="N446" s="80" t="s">
        <v>1085</v>
      </c>
      <c r="O446" s="71">
        <v>0</v>
      </c>
      <c r="P446" s="71">
        <v>0</v>
      </c>
      <c r="Q446" s="79">
        <v>3109.51</v>
      </c>
      <c r="R446" s="79">
        <v>497.53</v>
      </c>
      <c r="S446" s="71">
        <v>0</v>
      </c>
      <c r="T446" s="79">
        <v>3607.04</v>
      </c>
      <c r="U446" s="80" t="s">
        <v>24</v>
      </c>
      <c r="V446" s="84">
        <f t="shared" si="25"/>
        <v>208.70450731933113</v>
      </c>
      <c r="W446" s="78">
        <v>46037</v>
      </c>
      <c r="X446" s="80" t="s">
        <v>122</v>
      </c>
      <c r="Y446" s="80" t="s">
        <v>537</v>
      </c>
      <c r="Z446" s="80" t="s">
        <v>121</v>
      </c>
      <c r="AA446" s="80" t="s">
        <v>1837</v>
      </c>
      <c r="AB446" s="76" t="s">
        <v>542</v>
      </c>
      <c r="AC446" s="76" t="s">
        <v>541</v>
      </c>
      <c r="AD446" s="76" t="s">
        <v>195</v>
      </c>
      <c r="AE446" s="76" t="s">
        <v>547</v>
      </c>
      <c r="AF446" s="76" t="s">
        <v>96</v>
      </c>
      <c r="AG446" s="82"/>
      <c r="AH446" s="60"/>
      <c r="AI446" s="75" t="s">
        <v>1562</v>
      </c>
      <c r="AJ446" s="6" t="s">
        <v>103</v>
      </c>
      <c r="AK446" s="81">
        <v>0</v>
      </c>
      <c r="AL446" s="205" t="s">
        <v>103</v>
      </c>
      <c r="AM446" s="169"/>
      <c r="AN446" s="6"/>
      <c r="AO446" s="120"/>
    </row>
    <row r="447" spans="1:41">
      <c r="A447" s="75" t="s">
        <v>1562</v>
      </c>
      <c r="B447" s="6" t="s">
        <v>93</v>
      </c>
      <c r="C447" s="76">
        <v>446</v>
      </c>
      <c r="D447" s="80" t="s">
        <v>589</v>
      </c>
      <c r="E447" s="6" t="s">
        <v>2136</v>
      </c>
      <c r="F447" s="6" t="str">
        <f t="shared" si="22"/>
        <v>BrokerRM-V--V1I25-M19</v>
      </c>
      <c r="G447" s="95" t="s">
        <v>1584</v>
      </c>
      <c r="H447" s="95" t="s">
        <v>1585</v>
      </c>
      <c r="I447" s="6" t="s">
        <v>584</v>
      </c>
      <c r="J447" s="92">
        <v>46038</v>
      </c>
      <c r="K447" s="95" t="s">
        <v>1838</v>
      </c>
      <c r="L447" s="80" t="s">
        <v>116</v>
      </c>
      <c r="M447" s="80" t="s">
        <v>1084</v>
      </c>
      <c r="N447" s="80" t="s">
        <v>1085</v>
      </c>
      <c r="O447" s="71">
        <v>0</v>
      </c>
      <c r="P447" s="71">
        <v>0</v>
      </c>
      <c r="Q447" s="79">
        <v>1996.65</v>
      </c>
      <c r="R447" s="79">
        <v>319.47000000000003</v>
      </c>
      <c r="S447" s="71">
        <v>0</v>
      </c>
      <c r="T447" s="79">
        <v>2316.12</v>
      </c>
      <c r="U447" s="80" t="s">
        <v>24</v>
      </c>
      <c r="V447" s="84">
        <f t="shared" si="25"/>
        <v>134.01145634438464</v>
      </c>
      <c r="W447" s="78">
        <v>46037</v>
      </c>
      <c r="X447" s="80" t="s">
        <v>1839</v>
      </c>
      <c r="Y447" s="80" t="s">
        <v>121</v>
      </c>
      <c r="Z447" s="80" t="s">
        <v>537</v>
      </c>
      <c r="AA447" s="80" t="s">
        <v>122</v>
      </c>
      <c r="AB447" s="76" t="s">
        <v>539</v>
      </c>
      <c r="AC447" s="76" t="s">
        <v>540</v>
      </c>
      <c r="AD447" s="76" t="s">
        <v>173</v>
      </c>
      <c r="AE447" s="76" t="s">
        <v>548</v>
      </c>
      <c r="AF447" s="76" t="s">
        <v>96</v>
      </c>
      <c r="AG447" s="82"/>
      <c r="AH447" s="60"/>
      <c r="AI447" s="75" t="s">
        <v>1562</v>
      </c>
      <c r="AJ447" s="6" t="s">
        <v>103</v>
      </c>
      <c r="AK447" s="81">
        <v>0</v>
      </c>
      <c r="AL447" s="205" t="s">
        <v>103</v>
      </c>
      <c r="AM447" s="169"/>
      <c r="AN447" s="6"/>
      <c r="AO447" s="120"/>
    </row>
    <row r="448" spans="1:41">
      <c r="A448" s="75" t="s">
        <v>1562</v>
      </c>
      <c r="B448" s="6" t="s">
        <v>93</v>
      </c>
      <c r="C448" s="76">
        <v>447</v>
      </c>
      <c r="D448" s="80" t="s">
        <v>589</v>
      </c>
      <c r="E448" s="6" t="s">
        <v>2136</v>
      </c>
      <c r="F448" s="6" t="str">
        <f t="shared" si="22"/>
        <v>BrokerRM-V-342-V1I25-MCS, M19, M01, M46</v>
      </c>
      <c r="G448" s="95" t="s">
        <v>1586</v>
      </c>
      <c r="H448" s="95" t="s">
        <v>1587</v>
      </c>
      <c r="I448" s="6" t="s">
        <v>584</v>
      </c>
      <c r="J448" s="92">
        <v>46038</v>
      </c>
      <c r="K448" s="95" t="s">
        <v>1840</v>
      </c>
      <c r="L448" s="80" t="s">
        <v>116</v>
      </c>
      <c r="M448" s="80" t="s">
        <v>1084</v>
      </c>
      <c r="N448" s="80" t="s">
        <v>1085</v>
      </c>
      <c r="O448" s="71">
        <v>0</v>
      </c>
      <c r="P448" s="71">
        <v>0</v>
      </c>
      <c r="Q448" s="79">
        <v>2155.63</v>
      </c>
      <c r="R448" s="79">
        <v>344.91</v>
      </c>
      <c r="S448" s="71">
        <v>0</v>
      </c>
      <c r="T448" s="79">
        <v>2500.54</v>
      </c>
      <c r="U448" s="80" t="s">
        <v>24</v>
      </c>
      <c r="V448" s="84">
        <f t="shared" si="25"/>
        <v>144.68205751316322</v>
      </c>
      <c r="W448" s="78">
        <v>46037</v>
      </c>
      <c r="X448" s="80" t="s">
        <v>1841</v>
      </c>
      <c r="Y448" s="80" t="s">
        <v>121</v>
      </c>
      <c r="Z448" s="80" t="s">
        <v>537</v>
      </c>
      <c r="AA448" s="80" t="s">
        <v>122</v>
      </c>
      <c r="AB448" s="76" t="s">
        <v>1093</v>
      </c>
      <c r="AC448" s="76" t="s">
        <v>540</v>
      </c>
      <c r="AD448" s="76" t="s">
        <v>173</v>
      </c>
      <c r="AE448" s="76" t="s">
        <v>548</v>
      </c>
      <c r="AF448" s="76" t="s">
        <v>96</v>
      </c>
      <c r="AG448" s="82"/>
      <c r="AH448" s="60"/>
      <c r="AI448" s="75" t="s">
        <v>1562</v>
      </c>
      <c r="AJ448" s="6" t="s">
        <v>103</v>
      </c>
      <c r="AK448" s="81">
        <v>0</v>
      </c>
      <c r="AL448" s="205" t="s">
        <v>103</v>
      </c>
      <c r="AM448" s="169"/>
      <c r="AN448" s="6"/>
      <c r="AO448" s="120"/>
    </row>
    <row r="449" spans="1:41">
      <c r="A449" s="75" t="s">
        <v>1562</v>
      </c>
      <c r="B449" s="6" t="s">
        <v>93</v>
      </c>
      <c r="C449" s="76">
        <v>448</v>
      </c>
      <c r="D449" s="80" t="s">
        <v>589</v>
      </c>
      <c r="E449" s="6" t="s">
        <v>2136</v>
      </c>
      <c r="F449" s="6" t="str">
        <f t="shared" si="22"/>
        <v>BrokerRM-V-343-V1I25-M19-M17</v>
      </c>
      <c r="G449" s="95" t="s">
        <v>1588</v>
      </c>
      <c r="H449" s="95" t="s">
        <v>1589</v>
      </c>
      <c r="I449" s="6" t="s">
        <v>584</v>
      </c>
      <c r="J449" s="92">
        <v>46038</v>
      </c>
      <c r="K449" s="95" t="s">
        <v>1842</v>
      </c>
      <c r="L449" s="80" t="s">
        <v>116</v>
      </c>
      <c r="M449" s="80" t="s">
        <v>1084</v>
      </c>
      <c r="N449" s="80" t="s">
        <v>1085</v>
      </c>
      <c r="O449" s="71">
        <v>0</v>
      </c>
      <c r="P449" s="71">
        <v>0</v>
      </c>
      <c r="Q449" s="79">
        <v>1996.65</v>
      </c>
      <c r="R449" s="79">
        <v>319.47000000000003</v>
      </c>
      <c r="S449" s="71">
        <v>0</v>
      </c>
      <c r="T449" s="79">
        <v>2316.12</v>
      </c>
      <c r="U449" s="80" t="s">
        <v>24</v>
      </c>
      <c r="V449" s="84">
        <f t="shared" si="25"/>
        <v>134.01145634438464</v>
      </c>
      <c r="W449" s="78">
        <v>46037</v>
      </c>
      <c r="X449" s="80" t="s">
        <v>1841</v>
      </c>
      <c r="Y449" s="80" t="s">
        <v>121</v>
      </c>
      <c r="Z449" s="80" t="s">
        <v>537</v>
      </c>
      <c r="AA449" s="80" t="s">
        <v>122</v>
      </c>
      <c r="AB449" s="76" t="s">
        <v>539</v>
      </c>
      <c r="AC449" s="76" t="s">
        <v>540</v>
      </c>
      <c r="AD449" s="76" t="s">
        <v>173</v>
      </c>
      <c r="AE449" s="76" t="s">
        <v>548</v>
      </c>
      <c r="AF449" s="76" t="s">
        <v>96</v>
      </c>
      <c r="AG449" s="82"/>
      <c r="AH449" s="60"/>
      <c r="AI449" s="75" t="s">
        <v>1562</v>
      </c>
      <c r="AJ449" s="6" t="s">
        <v>103</v>
      </c>
      <c r="AK449" s="81">
        <v>0</v>
      </c>
      <c r="AL449" s="205" t="s">
        <v>103</v>
      </c>
      <c r="AM449" s="169"/>
      <c r="AN449" s="6"/>
      <c r="AO449" s="120"/>
    </row>
    <row r="450" spans="1:41">
      <c r="A450" s="75" t="s">
        <v>1562</v>
      </c>
      <c r="B450" s="6" t="s">
        <v>93</v>
      </c>
      <c r="C450" s="76">
        <v>449</v>
      </c>
      <c r="D450" s="80" t="s">
        <v>589</v>
      </c>
      <c r="E450" s="6" t="s">
        <v>2136</v>
      </c>
      <c r="F450" s="6" t="str">
        <f t="shared" si="22"/>
        <v>BrokerRM-V-344-V1I25-M19-M17</v>
      </c>
      <c r="G450" s="95" t="s">
        <v>1590</v>
      </c>
      <c r="H450" s="95" t="s">
        <v>1591</v>
      </c>
      <c r="I450" s="6" t="s">
        <v>584</v>
      </c>
      <c r="J450" s="92">
        <v>46036</v>
      </c>
      <c r="K450" s="95" t="s">
        <v>1843</v>
      </c>
      <c r="L450" s="80" t="s">
        <v>116</v>
      </c>
      <c r="M450" s="80" t="s">
        <v>1084</v>
      </c>
      <c r="N450" s="80" t="s">
        <v>1085</v>
      </c>
      <c r="O450" s="71">
        <v>0</v>
      </c>
      <c r="P450" s="71">
        <v>0</v>
      </c>
      <c r="Q450" s="79">
        <v>1281.24</v>
      </c>
      <c r="R450" s="79">
        <v>205.01</v>
      </c>
      <c r="S450" s="71">
        <v>0</v>
      </c>
      <c r="T450" s="79">
        <v>1486.25</v>
      </c>
      <c r="U450" s="80" t="s">
        <v>24</v>
      </c>
      <c r="V450" s="84">
        <f t="shared" si="25"/>
        <v>85.99490829138459</v>
      </c>
      <c r="W450" s="78">
        <v>46035</v>
      </c>
      <c r="X450" s="80" t="s">
        <v>1844</v>
      </c>
      <c r="Y450" s="80" t="s">
        <v>121</v>
      </c>
      <c r="Z450" s="80" t="s">
        <v>537</v>
      </c>
      <c r="AA450" s="80" t="s">
        <v>122</v>
      </c>
      <c r="AB450" s="76" t="s">
        <v>539</v>
      </c>
      <c r="AC450" s="76" t="s">
        <v>540</v>
      </c>
      <c r="AD450" s="76" t="s">
        <v>173</v>
      </c>
      <c r="AE450" s="76" t="s">
        <v>548</v>
      </c>
      <c r="AF450" s="76" t="s">
        <v>96</v>
      </c>
      <c r="AG450" s="82"/>
      <c r="AH450" s="60"/>
      <c r="AI450" s="75" t="s">
        <v>1562</v>
      </c>
      <c r="AJ450" s="6" t="s">
        <v>103</v>
      </c>
      <c r="AK450" s="81">
        <v>0</v>
      </c>
      <c r="AL450" s="205" t="s">
        <v>103</v>
      </c>
      <c r="AM450" s="169"/>
      <c r="AN450" s="6"/>
      <c r="AO450" s="120"/>
    </row>
    <row r="451" spans="1:41">
      <c r="A451" s="75" t="s">
        <v>1562</v>
      </c>
      <c r="B451" s="6" t="s">
        <v>93</v>
      </c>
      <c r="C451" s="76">
        <v>450</v>
      </c>
      <c r="D451" s="80" t="s">
        <v>589</v>
      </c>
      <c r="E451" s="6" t="s">
        <v>2136</v>
      </c>
      <c r="F451" s="6" t="str">
        <f t="shared" ref="F451:F514" si="26">E451&amp;G451</f>
        <v>BrokerRM-V-345-V1I25-M46</v>
      </c>
      <c r="G451" s="95" t="s">
        <v>1592</v>
      </c>
      <c r="H451" s="95" t="s">
        <v>1593</v>
      </c>
      <c r="I451" s="6" t="s">
        <v>584</v>
      </c>
      <c r="J451" s="92">
        <v>46037</v>
      </c>
      <c r="K451" s="95" t="s">
        <v>1845</v>
      </c>
      <c r="L451" s="80" t="s">
        <v>116</v>
      </c>
      <c r="M451" s="80" t="s">
        <v>1084</v>
      </c>
      <c r="N451" s="80" t="s">
        <v>1085</v>
      </c>
      <c r="O451" s="71">
        <v>0</v>
      </c>
      <c r="P451" s="71">
        <v>0</v>
      </c>
      <c r="Q451" s="79">
        <v>1440.22</v>
      </c>
      <c r="R451" s="79">
        <v>230.44</v>
      </c>
      <c r="S451" s="71">
        <v>0</v>
      </c>
      <c r="T451" s="79">
        <v>1670.66</v>
      </c>
      <c r="U451" s="80" t="s">
        <v>24</v>
      </c>
      <c r="V451" s="84">
        <f t="shared" si="25"/>
        <v>96.664930856911411</v>
      </c>
      <c r="W451" s="78">
        <v>46036</v>
      </c>
      <c r="X451" s="80" t="s">
        <v>1113</v>
      </c>
      <c r="Y451" s="80" t="s">
        <v>121</v>
      </c>
      <c r="Z451" s="80" t="s">
        <v>537</v>
      </c>
      <c r="AA451" s="80" t="s">
        <v>122</v>
      </c>
      <c r="AB451" s="76" t="s">
        <v>1106</v>
      </c>
      <c r="AC451" s="76" t="s">
        <v>540</v>
      </c>
      <c r="AD451" s="76" t="s">
        <v>173</v>
      </c>
      <c r="AE451" s="76" t="s">
        <v>548</v>
      </c>
      <c r="AF451" s="76" t="s">
        <v>96</v>
      </c>
      <c r="AG451" s="82"/>
      <c r="AH451" s="60"/>
      <c r="AI451" s="75" t="s">
        <v>1562</v>
      </c>
      <c r="AJ451" s="6" t="s">
        <v>103</v>
      </c>
      <c r="AK451" s="81">
        <v>0</v>
      </c>
      <c r="AL451" s="205" t="s">
        <v>103</v>
      </c>
      <c r="AM451" s="169"/>
      <c r="AN451" s="6"/>
      <c r="AO451" s="120"/>
    </row>
    <row r="452" spans="1:41">
      <c r="A452" s="75" t="s">
        <v>1562</v>
      </c>
      <c r="B452" s="6" t="s">
        <v>93</v>
      </c>
      <c r="C452" s="76">
        <v>451</v>
      </c>
      <c r="D452" s="80" t="s">
        <v>589</v>
      </c>
      <c r="E452" s="6" t="s">
        <v>2136</v>
      </c>
      <c r="F452" s="6" t="str">
        <f t="shared" si="26"/>
        <v>BrokerRM-V-346-V1I25-M01</v>
      </c>
      <c r="G452" s="95" t="s">
        <v>1594</v>
      </c>
      <c r="H452" s="95" t="s">
        <v>1595</v>
      </c>
      <c r="I452" s="6" t="s">
        <v>584</v>
      </c>
      <c r="J452" s="92">
        <v>46037</v>
      </c>
      <c r="K452" s="95" t="s">
        <v>1846</v>
      </c>
      <c r="L452" s="80" t="s">
        <v>116</v>
      </c>
      <c r="M452" s="80" t="s">
        <v>1084</v>
      </c>
      <c r="N452" s="80" t="s">
        <v>1085</v>
      </c>
      <c r="O452" s="71">
        <v>0</v>
      </c>
      <c r="P452" s="71">
        <v>0</v>
      </c>
      <c r="Q452" s="79">
        <v>1122.26</v>
      </c>
      <c r="R452" s="79">
        <v>179.57</v>
      </c>
      <c r="S452" s="71">
        <v>0</v>
      </c>
      <c r="T452" s="79">
        <v>1301.83</v>
      </c>
      <c r="U452" s="80" t="s">
        <v>24</v>
      </c>
      <c r="V452" s="84">
        <f t="shared" si="25"/>
        <v>75.324307122606015</v>
      </c>
      <c r="W452" s="78">
        <v>46036</v>
      </c>
      <c r="X452" s="80" t="s">
        <v>1115</v>
      </c>
      <c r="Y452" s="80" t="s">
        <v>121</v>
      </c>
      <c r="Z452" s="80" t="s">
        <v>537</v>
      </c>
      <c r="AA452" s="80" t="s">
        <v>122</v>
      </c>
      <c r="AB452" s="76" t="s">
        <v>542</v>
      </c>
      <c r="AC452" s="76" t="s">
        <v>540</v>
      </c>
      <c r="AD452" s="76" t="s">
        <v>173</v>
      </c>
      <c r="AE452" s="76" t="s">
        <v>548</v>
      </c>
      <c r="AF452" s="76" t="s">
        <v>96</v>
      </c>
      <c r="AG452" s="82"/>
      <c r="AH452" s="60"/>
      <c r="AI452" s="75" t="s">
        <v>1562</v>
      </c>
      <c r="AJ452" s="6" t="s">
        <v>103</v>
      </c>
      <c r="AK452" s="81">
        <v>0</v>
      </c>
      <c r="AL452" s="205" t="s">
        <v>103</v>
      </c>
      <c r="AM452" s="169"/>
      <c r="AN452" s="6"/>
      <c r="AO452" s="120"/>
    </row>
    <row r="453" spans="1:41">
      <c r="A453" s="75" t="s">
        <v>1562</v>
      </c>
      <c r="B453" s="6" t="s">
        <v>93</v>
      </c>
      <c r="C453" s="76">
        <v>452</v>
      </c>
      <c r="D453" s="80" t="s">
        <v>589</v>
      </c>
      <c r="E453" s="6" t="s">
        <v>2136</v>
      </c>
      <c r="F453" s="6" t="str">
        <f t="shared" si="26"/>
        <v>BrokerRM-V-347-V1I25-M01, M46, M19, M23, M61, M62, M63</v>
      </c>
      <c r="G453" s="95" t="s">
        <v>1596</v>
      </c>
      <c r="H453" s="95" t="s">
        <v>1597</v>
      </c>
      <c r="I453" s="6" t="s">
        <v>584</v>
      </c>
      <c r="J453" s="92">
        <v>46037</v>
      </c>
      <c r="K453" s="95" t="s">
        <v>1847</v>
      </c>
      <c r="L453" s="80" t="s">
        <v>116</v>
      </c>
      <c r="M453" s="80" t="s">
        <v>1084</v>
      </c>
      <c r="N453" s="80" t="s">
        <v>1085</v>
      </c>
      <c r="O453" s="71">
        <v>0</v>
      </c>
      <c r="P453" s="71">
        <v>0</v>
      </c>
      <c r="Q453" s="79">
        <v>2871.04</v>
      </c>
      <c r="R453" s="79">
        <v>459.37</v>
      </c>
      <c r="S453" s="71">
        <v>0</v>
      </c>
      <c r="T453" s="79">
        <v>3330.41</v>
      </c>
      <c r="U453" s="80" t="s">
        <v>24</v>
      </c>
      <c r="V453" s="84">
        <f t="shared" si="25"/>
        <v>192.69860556616325</v>
      </c>
      <c r="W453" s="78">
        <v>46036</v>
      </c>
      <c r="X453" s="80" t="s">
        <v>1090</v>
      </c>
      <c r="Y453" s="80" t="s">
        <v>121</v>
      </c>
      <c r="Z453" s="80" t="s">
        <v>537</v>
      </c>
      <c r="AA453" s="80" t="s">
        <v>122</v>
      </c>
      <c r="AB453" s="76" t="s">
        <v>542</v>
      </c>
      <c r="AC453" s="76" t="s">
        <v>540</v>
      </c>
      <c r="AD453" s="76" t="s">
        <v>173</v>
      </c>
      <c r="AE453" s="76" t="s">
        <v>548</v>
      </c>
      <c r="AF453" s="76" t="s">
        <v>96</v>
      </c>
      <c r="AG453" s="82"/>
      <c r="AH453" s="60"/>
      <c r="AI453" s="75" t="s">
        <v>1562</v>
      </c>
      <c r="AJ453" s="6" t="s">
        <v>103</v>
      </c>
      <c r="AK453" s="81">
        <v>0</v>
      </c>
      <c r="AL453" s="205" t="s">
        <v>103</v>
      </c>
      <c r="AM453" s="169"/>
      <c r="AN453" s="6"/>
      <c r="AO453" s="120"/>
    </row>
    <row r="454" spans="1:41">
      <c r="A454" s="75" t="s">
        <v>1562</v>
      </c>
      <c r="B454" s="6" t="s">
        <v>93</v>
      </c>
      <c r="C454" s="76">
        <v>453</v>
      </c>
      <c r="D454" s="80" t="s">
        <v>589</v>
      </c>
      <c r="E454" s="6" t="s">
        <v>2136</v>
      </c>
      <c r="F454" s="6" t="str">
        <f t="shared" si="26"/>
        <v>BrokerFG-V-171-V1E25-M01</v>
      </c>
      <c r="G454" s="95" t="s">
        <v>1598</v>
      </c>
      <c r="H454" s="95" t="s">
        <v>1599</v>
      </c>
      <c r="I454" s="6" t="s">
        <v>584</v>
      </c>
      <c r="J454" s="92">
        <v>46036</v>
      </c>
      <c r="K454" s="95" t="s">
        <v>1848</v>
      </c>
      <c r="L454" s="80" t="s">
        <v>116</v>
      </c>
      <c r="M454" s="80" t="s">
        <v>1100</v>
      </c>
      <c r="N454" s="80" t="s">
        <v>1085</v>
      </c>
      <c r="O454" s="71">
        <v>0</v>
      </c>
      <c r="P454" s="71">
        <v>0</v>
      </c>
      <c r="Q454" s="79">
        <v>6448.09</v>
      </c>
      <c r="R454" s="79">
        <v>1031.7</v>
      </c>
      <c r="S454" s="71">
        <v>0</v>
      </c>
      <c r="T454" s="79">
        <v>7479.79</v>
      </c>
      <c r="U454" s="80" t="s">
        <v>24</v>
      </c>
      <c r="V454" s="84">
        <f t="shared" si="25"/>
        <v>432.78308164091879</v>
      </c>
      <c r="W454" s="78">
        <v>46036</v>
      </c>
      <c r="X454" s="80" t="s">
        <v>122</v>
      </c>
      <c r="Y454" s="80" t="s">
        <v>537</v>
      </c>
      <c r="Z454" s="80" t="s">
        <v>121</v>
      </c>
      <c r="AA454" s="80" t="s">
        <v>1130</v>
      </c>
      <c r="AB454" s="76" t="s">
        <v>542</v>
      </c>
      <c r="AC454" s="76" t="s">
        <v>541</v>
      </c>
      <c r="AD454" s="76" t="s">
        <v>195</v>
      </c>
      <c r="AE454" s="76" t="s">
        <v>547</v>
      </c>
      <c r="AF454" s="76" t="s">
        <v>96</v>
      </c>
      <c r="AG454" s="82"/>
      <c r="AH454" s="60"/>
      <c r="AI454" s="75" t="s">
        <v>1562</v>
      </c>
      <c r="AJ454" s="6" t="s">
        <v>103</v>
      </c>
      <c r="AK454" s="81">
        <v>0</v>
      </c>
      <c r="AL454" s="205" t="s">
        <v>103</v>
      </c>
      <c r="AM454" s="169"/>
      <c r="AN454" s="6"/>
      <c r="AO454" s="120"/>
    </row>
    <row r="455" spans="1:41">
      <c r="A455" s="75" t="s">
        <v>1562</v>
      </c>
      <c r="B455" s="6" t="s">
        <v>587</v>
      </c>
      <c r="C455" s="76">
        <v>454</v>
      </c>
      <c r="D455" s="80" t="s">
        <v>589</v>
      </c>
      <c r="E455" s="6" t="s">
        <v>2136</v>
      </c>
      <c r="F455" s="6" t="str">
        <f t="shared" si="26"/>
        <v>BrokerFG-V-021-V1I25-M01, M19</v>
      </c>
      <c r="G455" s="95" t="s">
        <v>1600</v>
      </c>
      <c r="H455" s="95" t="s">
        <v>1601</v>
      </c>
      <c r="I455" s="6" t="s">
        <v>584</v>
      </c>
      <c r="J455" s="92">
        <v>46036</v>
      </c>
      <c r="K455" s="95" t="s">
        <v>1849</v>
      </c>
      <c r="L455" s="80" t="s">
        <v>116</v>
      </c>
      <c r="M455" s="80" t="s">
        <v>1084</v>
      </c>
      <c r="N455" s="80" t="s">
        <v>1085</v>
      </c>
      <c r="O455" s="71">
        <v>0</v>
      </c>
      <c r="P455" s="71">
        <v>0</v>
      </c>
      <c r="Q455" s="79">
        <v>6448.09</v>
      </c>
      <c r="R455" s="79">
        <v>1031.7</v>
      </c>
      <c r="S455" s="71">
        <v>0</v>
      </c>
      <c r="T455" s="79">
        <v>7479.79</v>
      </c>
      <c r="U455" s="80" t="s">
        <v>24</v>
      </c>
      <c r="V455" s="84">
        <f t="shared" si="25"/>
        <v>432.78308164091879</v>
      </c>
      <c r="W455" s="78">
        <v>46036</v>
      </c>
      <c r="X455" s="80" t="s">
        <v>122</v>
      </c>
      <c r="Y455" s="80" t="s">
        <v>121</v>
      </c>
      <c r="Z455" s="80" t="s">
        <v>537</v>
      </c>
      <c r="AA455" s="80" t="s">
        <v>1130</v>
      </c>
      <c r="AB455" s="76" t="s">
        <v>542</v>
      </c>
      <c r="AC455" s="76" t="s">
        <v>540</v>
      </c>
      <c r="AD455" s="76" t="s">
        <v>173</v>
      </c>
      <c r="AE455" s="76" t="s">
        <v>548</v>
      </c>
      <c r="AF455" s="76" t="s">
        <v>96</v>
      </c>
      <c r="AG455" s="82"/>
      <c r="AH455" s="60"/>
      <c r="AI455" s="75" t="s">
        <v>1562</v>
      </c>
      <c r="AJ455" s="6" t="s">
        <v>103</v>
      </c>
      <c r="AK455" s="81">
        <v>0</v>
      </c>
      <c r="AL455" s="205" t="s">
        <v>103</v>
      </c>
      <c r="AM455" s="169"/>
      <c r="AN455" s="6"/>
      <c r="AO455" s="120"/>
    </row>
    <row r="456" spans="1:41">
      <c r="A456" s="75" t="s">
        <v>1562</v>
      </c>
      <c r="B456" s="6" t="s">
        <v>93</v>
      </c>
      <c r="C456" s="76">
        <v>455</v>
      </c>
      <c r="D456" s="80" t="s">
        <v>589</v>
      </c>
      <c r="E456" s="6" t="s">
        <v>2136</v>
      </c>
      <c r="F456" s="6" t="str">
        <f t="shared" si="26"/>
        <v>BrokerRM-V-348-V1I25-M19</v>
      </c>
      <c r="G456" s="95" t="s">
        <v>1000</v>
      </c>
      <c r="H456" s="95" t="s">
        <v>1602</v>
      </c>
      <c r="I456" s="6" t="s">
        <v>584</v>
      </c>
      <c r="J456" s="92">
        <v>46035</v>
      </c>
      <c r="K456" s="95" t="s">
        <v>1850</v>
      </c>
      <c r="L456" s="80" t="s">
        <v>116</v>
      </c>
      <c r="M456" s="80" t="s">
        <v>1084</v>
      </c>
      <c r="N456" s="80" t="s">
        <v>1085</v>
      </c>
      <c r="O456" s="71">
        <v>0</v>
      </c>
      <c r="P456" s="71">
        <v>0</v>
      </c>
      <c r="Q456" s="79">
        <v>1122.26</v>
      </c>
      <c r="R456" s="79">
        <v>179.57</v>
      </c>
      <c r="S456" s="71">
        <v>0</v>
      </c>
      <c r="T456" s="79">
        <v>1301.83</v>
      </c>
      <c r="U456" s="80" t="s">
        <v>24</v>
      </c>
      <c r="V456" s="84">
        <f t="shared" si="25"/>
        <v>75.324307122606015</v>
      </c>
      <c r="W456" s="78">
        <v>46035</v>
      </c>
      <c r="X456" s="80" t="s">
        <v>1851</v>
      </c>
      <c r="Y456" s="80" t="s">
        <v>121</v>
      </c>
      <c r="Z456" s="80" t="s">
        <v>537</v>
      </c>
      <c r="AA456" s="80" t="s">
        <v>122</v>
      </c>
      <c r="AB456" s="76" t="s">
        <v>539</v>
      </c>
      <c r="AC456" s="76" t="s">
        <v>540</v>
      </c>
      <c r="AD456" s="76" t="s">
        <v>173</v>
      </c>
      <c r="AE456" s="76" t="s">
        <v>548</v>
      </c>
      <c r="AF456" s="76" t="s">
        <v>96</v>
      </c>
      <c r="AG456" s="82"/>
      <c r="AH456" s="60"/>
      <c r="AI456" s="75" t="s">
        <v>1562</v>
      </c>
      <c r="AJ456" s="6" t="s">
        <v>103</v>
      </c>
      <c r="AK456" s="81">
        <v>0</v>
      </c>
      <c r="AL456" s="205" t="s">
        <v>103</v>
      </c>
      <c r="AM456" s="169"/>
      <c r="AN456" s="6"/>
      <c r="AO456" s="120"/>
    </row>
    <row r="457" spans="1:41">
      <c r="A457" s="75" t="s">
        <v>1562</v>
      </c>
      <c r="B457" s="6" t="s">
        <v>93</v>
      </c>
      <c r="C457" s="76">
        <v>456</v>
      </c>
      <c r="D457" s="80" t="s">
        <v>589</v>
      </c>
      <c r="E457" s="6" t="s">
        <v>2136</v>
      </c>
      <c r="F457" s="6" t="str">
        <f t="shared" si="26"/>
        <v>BrokerRM-V-349-V1I25-M46</v>
      </c>
      <c r="G457" s="95" t="s">
        <v>1603</v>
      </c>
      <c r="H457" s="95" t="s">
        <v>1604</v>
      </c>
      <c r="I457" s="6" t="s">
        <v>584</v>
      </c>
      <c r="J457" s="92">
        <v>46036</v>
      </c>
      <c r="K457" s="95" t="s">
        <v>1852</v>
      </c>
      <c r="L457" s="80" t="s">
        <v>116</v>
      </c>
      <c r="M457" s="80" t="s">
        <v>1084</v>
      </c>
      <c r="N457" s="80" t="s">
        <v>1085</v>
      </c>
      <c r="O457" s="71">
        <v>0</v>
      </c>
      <c r="P457" s="71">
        <v>0</v>
      </c>
      <c r="Q457" s="79">
        <v>1122.26</v>
      </c>
      <c r="R457" s="79">
        <v>179.57</v>
      </c>
      <c r="S457" s="71">
        <v>0</v>
      </c>
      <c r="T457" s="79">
        <v>1301.83</v>
      </c>
      <c r="U457" s="80" t="s">
        <v>24</v>
      </c>
      <c r="V457" s="84">
        <f t="shared" si="25"/>
        <v>75.324307122606015</v>
      </c>
      <c r="W457" s="78">
        <v>46036</v>
      </c>
      <c r="X457" s="80" t="s">
        <v>1853</v>
      </c>
      <c r="Y457" s="80" t="s">
        <v>121</v>
      </c>
      <c r="Z457" s="80" t="s">
        <v>537</v>
      </c>
      <c r="AA457" s="80" t="s">
        <v>122</v>
      </c>
      <c r="AB457" s="76" t="s">
        <v>1106</v>
      </c>
      <c r="AC457" s="76" t="s">
        <v>540</v>
      </c>
      <c r="AD457" s="76" t="s">
        <v>173</v>
      </c>
      <c r="AE457" s="76" t="s">
        <v>548</v>
      </c>
      <c r="AF457" s="76" t="s">
        <v>96</v>
      </c>
      <c r="AG457" s="82"/>
      <c r="AH457" s="60"/>
      <c r="AI457" s="75" t="s">
        <v>1562</v>
      </c>
      <c r="AJ457" s="6" t="s">
        <v>103</v>
      </c>
      <c r="AK457" s="81">
        <v>0</v>
      </c>
      <c r="AL457" s="205" t="s">
        <v>103</v>
      </c>
      <c r="AM457" s="169"/>
      <c r="AN457" s="6"/>
      <c r="AO457" s="120"/>
    </row>
    <row r="458" spans="1:41">
      <c r="A458" s="75" t="s">
        <v>1562</v>
      </c>
      <c r="B458" s="6" t="s">
        <v>93</v>
      </c>
      <c r="C458" s="76">
        <v>457</v>
      </c>
      <c r="D458" s="80" t="s">
        <v>589</v>
      </c>
      <c r="E458" s="6" t="s">
        <v>2136</v>
      </c>
      <c r="F458" s="6" t="str">
        <f t="shared" si="26"/>
        <v>BrokerRM-V-350-V1I25-M19</v>
      </c>
      <c r="G458" s="95" t="s">
        <v>1605</v>
      </c>
      <c r="H458" s="95" t="s">
        <v>1606</v>
      </c>
      <c r="I458" s="6" t="s">
        <v>584</v>
      </c>
      <c r="J458" s="92">
        <v>46038</v>
      </c>
      <c r="K458" s="95" t="s">
        <v>1854</v>
      </c>
      <c r="L458" s="80" t="s">
        <v>116</v>
      </c>
      <c r="M458" s="80" t="s">
        <v>1084</v>
      </c>
      <c r="N458" s="80" t="s">
        <v>1085</v>
      </c>
      <c r="O458" s="71">
        <v>0</v>
      </c>
      <c r="P458" s="71">
        <v>0</v>
      </c>
      <c r="Q458" s="79">
        <v>1281.24</v>
      </c>
      <c r="R458" s="79">
        <v>205.01</v>
      </c>
      <c r="S458" s="71">
        <v>0</v>
      </c>
      <c r="T458" s="79">
        <v>1486.25</v>
      </c>
      <c r="U458" s="80" t="s">
        <v>24</v>
      </c>
      <c r="V458" s="84">
        <f t="shared" si="25"/>
        <v>85.99490829138459</v>
      </c>
      <c r="W458" s="78">
        <v>46037</v>
      </c>
      <c r="X458" s="80" t="s">
        <v>1855</v>
      </c>
      <c r="Y458" s="80" t="s">
        <v>121</v>
      </c>
      <c r="Z458" s="80" t="s">
        <v>537</v>
      </c>
      <c r="AA458" s="80" t="s">
        <v>122</v>
      </c>
      <c r="AB458" s="76" t="s">
        <v>539</v>
      </c>
      <c r="AC458" s="76" t="s">
        <v>540</v>
      </c>
      <c r="AD458" s="76" t="s">
        <v>173</v>
      </c>
      <c r="AE458" s="76" t="s">
        <v>548</v>
      </c>
      <c r="AF458" s="76" t="s">
        <v>96</v>
      </c>
      <c r="AG458" s="82"/>
      <c r="AH458" s="60"/>
      <c r="AI458" s="75" t="s">
        <v>1562</v>
      </c>
      <c r="AJ458" s="6" t="s">
        <v>103</v>
      </c>
      <c r="AK458" s="81">
        <v>0</v>
      </c>
      <c r="AL458" s="205" t="s">
        <v>103</v>
      </c>
      <c r="AM458" s="169"/>
      <c r="AN458" s="6"/>
      <c r="AO458" s="120"/>
    </row>
    <row r="459" spans="1:41">
      <c r="A459" s="75" t="s">
        <v>1562</v>
      </c>
      <c r="B459" s="6" t="s">
        <v>93</v>
      </c>
      <c r="C459" s="76">
        <v>458</v>
      </c>
      <c r="D459" s="80" t="s">
        <v>589</v>
      </c>
      <c r="E459" s="6" t="s">
        <v>2136</v>
      </c>
      <c r="F459" s="6" t="str">
        <f t="shared" si="26"/>
        <v>BrokerRM-V-352-V1I25-MCS, M01, M23</v>
      </c>
      <c r="G459" s="95" t="s">
        <v>1607</v>
      </c>
      <c r="H459" s="95" t="s">
        <v>1608</v>
      </c>
      <c r="I459" s="6" t="s">
        <v>584</v>
      </c>
      <c r="J459" s="92">
        <v>46036</v>
      </c>
      <c r="K459" s="95" t="s">
        <v>1856</v>
      </c>
      <c r="L459" s="80" t="s">
        <v>116</v>
      </c>
      <c r="M459" s="80" t="s">
        <v>1084</v>
      </c>
      <c r="N459" s="80" t="s">
        <v>1085</v>
      </c>
      <c r="O459" s="71">
        <v>0</v>
      </c>
      <c r="P459" s="71">
        <v>0</v>
      </c>
      <c r="Q459" s="79">
        <v>1122.26</v>
      </c>
      <c r="R459" s="79">
        <v>179.57</v>
      </c>
      <c r="S459" s="71">
        <v>0</v>
      </c>
      <c r="T459" s="79">
        <v>1301.83</v>
      </c>
      <c r="U459" s="80" t="s">
        <v>24</v>
      </c>
      <c r="V459" s="84">
        <f t="shared" si="25"/>
        <v>75.324307122606015</v>
      </c>
      <c r="W459" s="78">
        <v>46035</v>
      </c>
      <c r="X459" s="80" t="s">
        <v>1857</v>
      </c>
      <c r="Y459" s="80" t="s">
        <v>121</v>
      </c>
      <c r="Z459" s="80" t="s">
        <v>537</v>
      </c>
      <c r="AA459" s="80" t="s">
        <v>122</v>
      </c>
      <c r="AB459" s="76" t="s">
        <v>1093</v>
      </c>
      <c r="AC459" s="76" t="s">
        <v>540</v>
      </c>
      <c r="AD459" s="76" t="s">
        <v>173</v>
      </c>
      <c r="AE459" s="76" t="s">
        <v>548</v>
      </c>
      <c r="AF459" s="76" t="s">
        <v>96</v>
      </c>
      <c r="AG459" s="82"/>
      <c r="AH459" s="60"/>
      <c r="AI459" s="75" t="s">
        <v>1562</v>
      </c>
      <c r="AJ459" s="6" t="s">
        <v>103</v>
      </c>
      <c r="AK459" s="81">
        <v>0</v>
      </c>
      <c r="AL459" s="205" t="s">
        <v>103</v>
      </c>
      <c r="AM459" s="169"/>
      <c r="AN459" s="6"/>
      <c r="AO459" s="120"/>
    </row>
    <row r="460" spans="1:41">
      <c r="A460" s="75" t="s">
        <v>1562</v>
      </c>
      <c r="B460" s="6" t="s">
        <v>93</v>
      </c>
      <c r="C460" s="76">
        <v>459</v>
      </c>
      <c r="D460" s="80" t="s">
        <v>589</v>
      </c>
      <c r="E460" s="6" t="s">
        <v>2136</v>
      </c>
      <c r="F460" s="6" t="str">
        <f t="shared" si="26"/>
        <v>BrokerRM-V-353-V1I25-M46</v>
      </c>
      <c r="G460" s="95" t="s">
        <v>1609</v>
      </c>
      <c r="H460" s="95" t="s">
        <v>1610</v>
      </c>
      <c r="I460" s="6" t="s">
        <v>584</v>
      </c>
      <c r="J460" s="92">
        <v>46038</v>
      </c>
      <c r="K460" s="95" t="s">
        <v>1858</v>
      </c>
      <c r="L460" s="80" t="s">
        <v>116</v>
      </c>
      <c r="M460" s="80" t="s">
        <v>1084</v>
      </c>
      <c r="N460" s="80" t="s">
        <v>1085</v>
      </c>
      <c r="O460" s="71">
        <v>0</v>
      </c>
      <c r="P460" s="71">
        <v>0</v>
      </c>
      <c r="Q460" s="79">
        <v>1201.75</v>
      </c>
      <c r="R460" s="79">
        <v>192.29</v>
      </c>
      <c r="S460" s="71">
        <v>0</v>
      </c>
      <c r="T460" s="79">
        <v>1394.04</v>
      </c>
      <c r="U460" s="80" t="s">
        <v>24</v>
      </c>
      <c r="V460" s="84">
        <f t="shared" si="25"/>
        <v>80.659607706995303</v>
      </c>
      <c r="W460" s="78">
        <v>46037</v>
      </c>
      <c r="X460" s="80" t="s">
        <v>1859</v>
      </c>
      <c r="Y460" s="80" t="s">
        <v>121</v>
      </c>
      <c r="Z460" s="80" t="s">
        <v>537</v>
      </c>
      <c r="AA460" s="80" t="s">
        <v>122</v>
      </c>
      <c r="AB460" s="76" t="s">
        <v>1106</v>
      </c>
      <c r="AC460" s="76" t="s">
        <v>540</v>
      </c>
      <c r="AD460" s="76" t="s">
        <v>173</v>
      </c>
      <c r="AE460" s="76" t="s">
        <v>548</v>
      </c>
      <c r="AF460" s="76" t="s">
        <v>96</v>
      </c>
      <c r="AG460" s="82"/>
      <c r="AH460" s="60"/>
      <c r="AI460" s="75" t="s">
        <v>1562</v>
      </c>
      <c r="AJ460" s="6" t="s">
        <v>103</v>
      </c>
      <c r="AK460" s="81">
        <v>0</v>
      </c>
      <c r="AL460" s="205" t="s">
        <v>103</v>
      </c>
      <c r="AM460" s="169"/>
      <c r="AN460" s="6"/>
      <c r="AO460" s="120"/>
    </row>
    <row r="461" spans="1:41">
      <c r="A461" s="75" t="s">
        <v>1562</v>
      </c>
      <c r="B461" s="6" t="s">
        <v>93</v>
      </c>
      <c r="C461" s="76">
        <v>460</v>
      </c>
      <c r="D461" s="80" t="s">
        <v>589</v>
      </c>
      <c r="E461" s="6" t="s">
        <v>2136</v>
      </c>
      <c r="F461" s="6" t="str">
        <f t="shared" si="26"/>
        <v>BrokerFG-V-174-V1E25-M19</v>
      </c>
      <c r="G461" s="95" t="s">
        <v>661</v>
      </c>
      <c r="H461" s="95" t="s">
        <v>1611</v>
      </c>
      <c r="I461" s="6" t="s">
        <v>584</v>
      </c>
      <c r="J461" s="92">
        <v>46037</v>
      </c>
      <c r="K461" s="95" t="s">
        <v>1860</v>
      </c>
      <c r="L461" s="80" t="s">
        <v>116</v>
      </c>
      <c r="M461" s="80" t="s">
        <v>1100</v>
      </c>
      <c r="N461" s="80" t="s">
        <v>1085</v>
      </c>
      <c r="O461" s="71">
        <v>0</v>
      </c>
      <c r="P461" s="71">
        <v>0</v>
      </c>
      <c r="Q461" s="79">
        <v>1599.2</v>
      </c>
      <c r="R461" s="79">
        <v>255.88</v>
      </c>
      <c r="S461" s="71">
        <v>0</v>
      </c>
      <c r="T461" s="79">
        <v>1855.08</v>
      </c>
      <c r="U461" s="80" t="s">
        <v>24</v>
      </c>
      <c r="V461" s="84">
        <f t="shared" si="25"/>
        <v>107.33553202568997</v>
      </c>
      <c r="W461" s="78">
        <v>46036</v>
      </c>
      <c r="X461" s="80" t="s">
        <v>122</v>
      </c>
      <c r="Y461" s="80" t="s">
        <v>537</v>
      </c>
      <c r="Z461" s="80" t="s">
        <v>121</v>
      </c>
      <c r="AA461" s="80" t="s">
        <v>1144</v>
      </c>
      <c r="AB461" s="76" t="s">
        <v>539</v>
      </c>
      <c r="AC461" s="76" t="s">
        <v>541</v>
      </c>
      <c r="AD461" s="76" t="s">
        <v>195</v>
      </c>
      <c r="AE461" s="76" t="s">
        <v>547</v>
      </c>
      <c r="AF461" s="76" t="s">
        <v>96</v>
      </c>
      <c r="AG461" s="82"/>
      <c r="AH461" s="60"/>
      <c r="AI461" s="75" t="s">
        <v>1562</v>
      </c>
      <c r="AJ461" s="6" t="s">
        <v>103</v>
      </c>
      <c r="AK461" s="81">
        <v>0</v>
      </c>
      <c r="AL461" s="205" t="s">
        <v>103</v>
      </c>
      <c r="AM461" s="169"/>
      <c r="AN461" s="6"/>
      <c r="AO461" s="120"/>
    </row>
    <row r="462" spans="1:41">
      <c r="A462" s="75" t="s">
        <v>1562</v>
      </c>
      <c r="B462" s="6" t="s">
        <v>93</v>
      </c>
      <c r="C462" s="76">
        <v>461</v>
      </c>
      <c r="D462" s="80" t="s">
        <v>589</v>
      </c>
      <c r="E462" s="6" t="s">
        <v>2136</v>
      </c>
      <c r="F462" s="6" t="str">
        <f t="shared" si="26"/>
        <v>BrokerRM-V-354-V1I25-M23</v>
      </c>
      <c r="G462" s="95" t="s">
        <v>1612</v>
      </c>
      <c r="H462" s="95" t="s">
        <v>1613</v>
      </c>
      <c r="I462" s="6" t="s">
        <v>584</v>
      </c>
      <c r="J462" s="92">
        <v>46036</v>
      </c>
      <c r="K462" s="95" t="s">
        <v>1861</v>
      </c>
      <c r="L462" s="80" t="s">
        <v>116</v>
      </c>
      <c r="M462" s="80" t="s">
        <v>1084</v>
      </c>
      <c r="N462" s="80" t="s">
        <v>1085</v>
      </c>
      <c r="O462" s="71">
        <v>0</v>
      </c>
      <c r="P462" s="71">
        <v>0</v>
      </c>
      <c r="Q462" s="79">
        <v>1360.73</v>
      </c>
      <c r="R462" s="79">
        <v>217.72</v>
      </c>
      <c r="S462" s="71">
        <v>0</v>
      </c>
      <c r="T462" s="79">
        <v>1578.45</v>
      </c>
      <c r="U462" s="80" t="s">
        <v>24</v>
      </c>
      <c r="V462" s="84">
        <f t="shared" si="25"/>
        <v>91.329630272522124</v>
      </c>
      <c r="W462" s="78">
        <v>46035</v>
      </c>
      <c r="X462" s="80" t="s">
        <v>1862</v>
      </c>
      <c r="Y462" s="80" t="s">
        <v>121</v>
      </c>
      <c r="Z462" s="80" t="s">
        <v>537</v>
      </c>
      <c r="AA462" s="80" t="s">
        <v>122</v>
      </c>
      <c r="AB462" s="76" t="s">
        <v>1118</v>
      </c>
      <c r="AC462" s="76" t="s">
        <v>540</v>
      </c>
      <c r="AD462" s="76" t="s">
        <v>173</v>
      </c>
      <c r="AE462" s="76" t="s">
        <v>548</v>
      </c>
      <c r="AF462" s="76" t="s">
        <v>96</v>
      </c>
      <c r="AG462" s="82"/>
      <c r="AH462" s="60"/>
      <c r="AI462" s="75" t="s">
        <v>1562</v>
      </c>
      <c r="AJ462" s="6" t="s">
        <v>103</v>
      </c>
      <c r="AK462" s="81">
        <v>0</v>
      </c>
      <c r="AL462" s="205" t="s">
        <v>103</v>
      </c>
      <c r="AM462" s="169"/>
      <c r="AN462" s="6"/>
      <c r="AO462" s="120"/>
    </row>
    <row r="463" spans="1:41">
      <c r="A463" s="75" t="s">
        <v>1562</v>
      </c>
      <c r="B463" s="6" t="s">
        <v>93</v>
      </c>
      <c r="C463" s="76">
        <v>462</v>
      </c>
      <c r="D463" s="80" t="s">
        <v>589</v>
      </c>
      <c r="E463" s="6" t="s">
        <v>2136</v>
      </c>
      <c r="F463" s="6" t="str">
        <f t="shared" si="26"/>
        <v>BrokerRM-V-356-V1I25-M19</v>
      </c>
      <c r="G463" s="95" t="s">
        <v>1614</v>
      </c>
      <c r="H463" s="95" t="s">
        <v>1615</v>
      </c>
      <c r="I463" s="6" t="s">
        <v>584</v>
      </c>
      <c r="J463" s="92">
        <v>46037</v>
      </c>
      <c r="K463" s="95" t="s">
        <v>1863</v>
      </c>
      <c r="L463" s="80" t="s">
        <v>116</v>
      </c>
      <c r="M463" s="80" t="s">
        <v>1084</v>
      </c>
      <c r="N463" s="80" t="s">
        <v>1085</v>
      </c>
      <c r="O463" s="71">
        <v>0</v>
      </c>
      <c r="P463" s="71">
        <v>0</v>
      </c>
      <c r="Q463" s="79">
        <v>2632.57</v>
      </c>
      <c r="R463" s="79">
        <v>421.22</v>
      </c>
      <c r="S463" s="71">
        <v>0</v>
      </c>
      <c r="T463" s="79">
        <v>3053.79</v>
      </c>
      <c r="U463" s="80" t="s">
        <v>24</v>
      </c>
      <c r="V463" s="84">
        <f t="shared" si="25"/>
        <v>176.69328241624717</v>
      </c>
      <c r="W463" s="78">
        <v>46036</v>
      </c>
      <c r="X463" s="80" t="s">
        <v>1103</v>
      </c>
      <c r="Y463" s="80" t="s">
        <v>121</v>
      </c>
      <c r="Z463" s="80" t="s">
        <v>537</v>
      </c>
      <c r="AA463" s="80" t="s">
        <v>122</v>
      </c>
      <c r="AB463" s="76" t="s">
        <v>539</v>
      </c>
      <c r="AC463" s="76" t="s">
        <v>540</v>
      </c>
      <c r="AD463" s="76" t="s">
        <v>173</v>
      </c>
      <c r="AE463" s="76" t="s">
        <v>548</v>
      </c>
      <c r="AF463" s="76" t="s">
        <v>96</v>
      </c>
      <c r="AG463" s="82"/>
      <c r="AH463" s="60"/>
      <c r="AI463" s="75" t="s">
        <v>1562</v>
      </c>
      <c r="AJ463" s="6" t="s">
        <v>103</v>
      </c>
      <c r="AK463" s="81">
        <v>0</v>
      </c>
      <c r="AL463" s="205" t="s">
        <v>103</v>
      </c>
      <c r="AM463" s="169"/>
      <c r="AN463" s="6"/>
      <c r="AO463" s="120"/>
    </row>
    <row r="464" spans="1:41">
      <c r="A464" s="75" t="s">
        <v>1562</v>
      </c>
      <c r="B464" s="6" t="s">
        <v>93</v>
      </c>
      <c r="C464" s="76">
        <v>463</v>
      </c>
      <c r="D464" s="80" t="s">
        <v>589</v>
      </c>
      <c r="E464" s="6" t="s">
        <v>2136</v>
      </c>
      <c r="F464" s="6" t="str">
        <f t="shared" si="26"/>
        <v>BrokerFG-V-176-V1E25-M23</v>
      </c>
      <c r="G464" s="95" t="s">
        <v>1616</v>
      </c>
      <c r="H464" s="95" t="s">
        <v>1617</v>
      </c>
      <c r="I464" s="6" t="s">
        <v>584</v>
      </c>
      <c r="J464" s="92">
        <v>46036</v>
      </c>
      <c r="K464" s="95" t="s">
        <v>1864</v>
      </c>
      <c r="L464" s="80" t="s">
        <v>116</v>
      </c>
      <c r="M464" s="80" t="s">
        <v>1100</v>
      </c>
      <c r="N464" s="80" t="s">
        <v>1085</v>
      </c>
      <c r="O464" s="71">
        <v>0</v>
      </c>
      <c r="P464" s="71">
        <v>0</v>
      </c>
      <c r="Q464" s="79">
        <v>1678.69</v>
      </c>
      <c r="R464" s="79">
        <v>268.60000000000002</v>
      </c>
      <c r="S464" s="71">
        <v>0</v>
      </c>
      <c r="T464" s="79">
        <v>1947.29</v>
      </c>
      <c r="U464" s="80" t="s">
        <v>24</v>
      </c>
      <c r="V464" s="84">
        <f t="shared" si="25"/>
        <v>112.67083261007926</v>
      </c>
      <c r="W464" s="78">
        <v>46035</v>
      </c>
      <c r="X464" s="80" t="s">
        <v>1266</v>
      </c>
      <c r="Y464" s="80" t="s">
        <v>537</v>
      </c>
      <c r="Z464" s="80" t="s">
        <v>121</v>
      </c>
      <c r="AA464" s="80" t="s">
        <v>122</v>
      </c>
      <c r="AB464" s="76" t="s">
        <v>1118</v>
      </c>
      <c r="AC464" s="76" t="s">
        <v>541</v>
      </c>
      <c r="AD464" s="76" t="s">
        <v>195</v>
      </c>
      <c r="AE464" s="76" t="s">
        <v>547</v>
      </c>
      <c r="AF464" s="76" t="s">
        <v>96</v>
      </c>
      <c r="AG464" s="82"/>
      <c r="AH464" s="60"/>
      <c r="AI464" s="75" t="s">
        <v>1562</v>
      </c>
      <c r="AJ464" s="6" t="s">
        <v>103</v>
      </c>
      <c r="AK464" s="81">
        <v>0</v>
      </c>
      <c r="AL464" s="205" t="s">
        <v>103</v>
      </c>
      <c r="AM464" s="169"/>
      <c r="AN464" s="6"/>
      <c r="AO464" s="120"/>
    </row>
    <row r="465" spans="1:41">
      <c r="A465" s="75" t="s">
        <v>1562</v>
      </c>
      <c r="B465" s="6" t="s">
        <v>93</v>
      </c>
      <c r="C465" s="76">
        <v>464</v>
      </c>
      <c r="D465" s="80" t="s">
        <v>589</v>
      </c>
      <c r="E465" s="6" t="s">
        <v>2136</v>
      </c>
      <c r="F465" s="6" t="str">
        <f t="shared" si="26"/>
        <v>BrokerFG-V-177-V1E25-M46</v>
      </c>
      <c r="G465" s="95" t="s">
        <v>1618</v>
      </c>
      <c r="H465" s="95" t="s">
        <v>1619</v>
      </c>
      <c r="I465" s="6" t="s">
        <v>584</v>
      </c>
      <c r="J465" s="92">
        <v>46036</v>
      </c>
      <c r="K465" s="95" t="s">
        <v>1865</v>
      </c>
      <c r="L465" s="80" t="s">
        <v>116</v>
      </c>
      <c r="M465" s="80" t="s">
        <v>1100</v>
      </c>
      <c r="N465" s="80" t="s">
        <v>1085</v>
      </c>
      <c r="O465" s="71">
        <v>0</v>
      </c>
      <c r="P465" s="71">
        <v>0</v>
      </c>
      <c r="Q465" s="79">
        <v>1360.73</v>
      </c>
      <c r="R465" s="79">
        <v>217.72</v>
      </c>
      <c r="S465" s="71">
        <v>0</v>
      </c>
      <c r="T465" s="79">
        <v>1578.45</v>
      </c>
      <c r="U465" s="80" t="s">
        <v>24</v>
      </c>
      <c r="V465" s="84">
        <f t="shared" si="25"/>
        <v>91.329630272522124</v>
      </c>
      <c r="W465" s="78">
        <v>46035</v>
      </c>
      <c r="X465" s="80" t="s">
        <v>1266</v>
      </c>
      <c r="Y465" s="80" t="s">
        <v>537</v>
      </c>
      <c r="Z465" s="80" t="s">
        <v>121</v>
      </c>
      <c r="AA465" s="80" t="s">
        <v>122</v>
      </c>
      <c r="AB465" s="76" t="s">
        <v>1106</v>
      </c>
      <c r="AC465" s="76" t="s">
        <v>541</v>
      </c>
      <c r="AD465" s="76" t="s">
        <v>195</v>
      </c>
      <c r="AE465" s="76" t="s">
        <v>547</v>
      </c>
      <c r="AF465" s="76" t="s">
        <v>96</v>
      </c>
      <c r="AG465" s="82"/>
      <c r="AH465" s="60"/>
      <c r="AI465" s="75" t="s">
        <v>1562</v>
      </c>
      <c r="AJ465" s="6" t="s">
        <v>103</v>
      </c>
      <c r="AK465" s="81">
        <v>0</v>
      </c>
      <c r="AL465" s="205" t="s">
        <v>103</v>
      </c>
      <c r="AM465" s="169"/>
      <c r="AN465" s="6"/>
      <c r="AO465" s="120"/>
    </row>
    <row r="466" spans="1:41">
      <c r="A466" s="75" t="s">
        <v>1562</v>
      </c>
      <c r="B466" s="6" t="s">
        <v>93</v>
      </c>
      <c r="C466" s="76">
        <v>465</v>
      </c>
      <c r="D466" s="80" t="s">
        <v>589</v>
      </c>
      <c r="E466" s="6" t="s">
        <v>2136</v>
      </c>
      <c r="F466" s="6" t="str">
        <f t="shared" si="26"/>
        <v>BrokerFG-V-178-V1E25-M19</v>
      </c>
      <c r="G466" s="95" t="s">
        <v>1620</v>
      </c>
      <c r="H466" s="95" t="s">
        <v>1621</v>
      </c>
      <c r="I466" s="6" t="s">
        <v>584</v>
      </c>
      <c r="J466" s="92">
        <v>46038</v>
      </c>
      <c r="K466" s="95" t="s">
        <v>1866</v>
      </c>
      <c r="L466" s="80" t="s">
        <v>116</v>
      </c>
      <c r="M466" s="80" t="s">
        <v>1100</v>
      </c>
      <c r="N466" s="80" t="s">
        <v>1085</v>
      </c>
      <c r="O466" s="71">
        <v>0</v>
      </c>
      <c r="P466" s="71">
        <v>0</v>
      </c>
      <c r="Q466" s="79">
        <v>1440.22</v>
      </c>
      <c r="R466" s="79">
        <v>230.44</v>
      </c>
      <c r="S466" s="71">
        <v>0</v>
      </c>
      <c r="T466" s="79">
        <v>1670.66</v>
      </c>
      <c r="U466" s="80" t="s">
        <v>24</v>
      </c>
      <c r="V466" s="84">
        <f t="shared" si="25"/>
        <v>96.664930856911411</v>
      </c>
      <c r="W466" s="78">
        <v>46037</v>
      </c>
      <c r="X466" s="80" t="s">
        <v>122</v>
      </c>
      <c r="Y466" s="80" t="s">
        <v>537</v>
      </c>
      <c r="Z466" s="80" t="s">
        <v>121</v>
      </c>
      <c r="AA466" s="80" t="s">
        <v>1867</v>
      </c>
      <c r="AB466" s="76" t="s">
        <v>539</v>
      </c>
      <c r="AC466" s="76" t="s">
        <v>541</v>
      </c>
      <c r="AD466" s="76" t="s">
        <v>195</v>
      </c>
      <c r="AE466" s="76" t="s">
        <v>547</v>
      </c>
      <c r="AF466" s="76" t="s">
        <v>96</v>
      </c>
      <c r="AG466" s="82"/>
      <c r="AH466" s="60"/>
      <c r="AI466" s="75" t="s">
        <v>1562</v>
      </c>
      <c r="AJ466" s="6" t="s">
        <v>103</v>
      </c>
      <c r="AK466" s="81">
        <v>0</v>
      </c>
      <c r="AL466" s="205" t="s">
        <v>103</v>
      </c>
      <c r="AM466" s="169"/>
      <c r="AN466" s="6"/>
      <c r="AO466" s="120"/>
    </row>
    <row r="467" spans="1:41">
      <c r="A467" s="75" t="s">
        <v>1562</v>
      </c>
      <c r="B467" s="6" t="s">
        <v>93</v>
      </c>
      <c r="C467" s="76">
        <v>466</v>
      </c>
      <c r="D467" s="80" t="s">
        <v>589</v>
      </c>
      <c r="E467" s="6" t="s">
        <v>2136</v>
      </c>
      <c r="F467" s="6" t="str">
        <f t="shared" si="26"/>
        <v>BrokerRM-V-359-V1I25-M19</v>
      </c>
      <c r="G467" s="95" t="s">
        <v>1622</v>
      </c>
      <c r="H467" s="95" t="s">
        <v>1623</v>
      </c>
      <c r="I467" s="6" t="s">
        <v>584</v>
      </c>
      <c r="J467" s="92">
        <v>46036</v>
      </c>
      <c r="K467" s="95" t="s">
        <v>1868</v>
      </c>
      <c r="L467" s="80" t="s">
        <v>116</v>
      </c>
      <c r="M467" s="80" t="s">
        <v>1084</v>
      </c>
      <c r="N467" s="80" t="s">
        <v>1085</v>
      </c>
      <c r="O467" s="71">
        <v>0</v>
      </c>
      <c r="P467" s="71">
        <v>0</v>
      </c>
      <c r="Q467" s="79">
        <v>1201.75</v>
      </c>
      <c r="R467" s="79">
        <v>192.29</v>
      </c>
      <c r="S467" s="71">
        <v>0</v>
      </c>
      <c r="T467" s="79">
        <v>1394.04</v>
      </c>
      <c r="U467" s="80" t="s">
        <v>24</v>
      </c>
      <c r="V467" s="84">
        <f t="shared" si="25"/>
        <v>80.659607706995303</v>
      </c>
      <c r="W467" s="78">
        <v>46035</v>
      </c>
      <c r="X467" s="80" t="s">
        <v>1095</v>
      </c>
      <c r="Y467" s="80" t="s">
        <v>121</v>
      </c>
      <c r="Z467" s="80" t="s">
        <v>537</v>
      </c>
      <c r="AA467" s="80" t="s">
        <v>122</v>
      </c>
      <c r="AB467" s="76" t="s">
        <v>539</v>
      </c>
      <c r="AC467" s="76" t="s">
        <v>540</v>
      </c>
      <c r="AD467" s="76" t="s">
        <v>173</v>
      </c>
      <c r="AE467" s="76" t="s">
        <v>548</v>
      </c>
      <c r="AF467" s="76" t="s">
        <v>96</v>
      </c>
      <c r="AG467" s="82"/>
      <c r="AH467" s="60"/>
      <c r="AI467" s="75" t="s">
        <v>1562</v>
      </c>
      <c r="AJ467" s="6" t="s">
        <v>103</v>
      </c>
      <c r="AK467" s="81">
        <v>0</v>
      </c>
      <c r="AL467" s="205" t="s">
        <v>103</v>
      </c>
      <c r="AM467" s="169"/>
      <c r="AN467" s="6"/>
      <c r="AO467" s="120"/>
    </row>
    <row r="468" spans="1:41">
      <c r="A468" s="75" t="s">
        <v>1562</v>
      </c>
      <c r="B468" s="6" t="s">
        <v>93</v>
      </c>
      <c r="C468" s="76">
        <v>467</v>
      </c>
      <c r="D468" s="80" t="s">
        <v>590</v>
      </c>
      <c r="E468" s="6" t="s">
        <v>2135</v>
      </c>
      <c r="F468" s="6" t="str">
        <f t="shared" si="26"/>
        <v>FreightRM-V-003-V1I26-M19.1</v>
      </c>
      <c r="G468" s="95" t="s">
        <v>1624</v>
      </c>
      <c r="H468" s="95" t="s">
        <v>1625</v>
      </c>
      <c r="I468" s="6" t="s">
        <v>584</v>
      </c>
      <c r="J468" s="92">
        <v>46035</v>
      </c>
      <c r="K468" s="95" t="s">
        <v>1869</v>
      </c>
      <c r="L468" s="80">
        <v>5951</v>
      </c>
      <c r="M468" s="80" t="s">
        <v>1870</v>
      </c>
      <c r="N468" s="80" t="s">
        <v>1134</v>
      </c>
      <c r="O468" s="71">
        <v>0</v>
      </c>
      <c r="P468" s="71">
        <v>0</v>
      </c>
      <c r="Q468" s="79">
        <v>9650</v>
      </c>
      <c r="R468" s="79">
        <v>1544</v>
      </c>
      <c r="S468" s="71">
        <v>386</v>
      </c>
      <c r="T468" s="79">
        <v>10808</v>
      </c>
      <c r="U468" s="80" t="s">
        <v>24</v>
      </c>
      <c r="V468" s="84">
        <f t="shared" si="25"/>
        <v>625.35439449169701</v>
      </c>
      <c r="W468" s="78">
        <v>46035</v>
      </c>
      <c r="X468" s="80" t="s">
        <v>1135</v>
      </c>
      <c r="Y468" s="80" t="s">
        <v>1136</v>
      </c>
      <c r="Z468" s="80" t="s">
        <v>1137</v>
      </c>
      <c r="AA468" s="80" t="s">
        <v>121</v>
      </c>
      <c r="AB468" s="76" t="s">
        <v>539</v>
      </c>
      <c r="AC468" s="76" t="s">
        <v>540</v>
      </c>
      <c r="AD468" s="76" t="s">
        <v>173</v>
      </c>
      <c r="AE468" s="76" t="s">
        <v>548</v>
      </c>
      <c r="AF468" s="76" t="s">
        <v>96</v>
      </c>
      <c r="AG468" s="82"/>
      <c r="AH468" s="60"/>
      <c r="AI468" s="75" t="s">
        <v>1562</v>
      </c>
      <c r="AJ468" s="6" t="s">
        <v>103</v>
      </c>
      <c r="AK468" s="81">
        <v>0</v>
      </c>
      <c r="AL468" s="205" t="s">
        <v>103</v>
      </c>
      <c r="AM468" s="169"/>
      <c r="AN468" s="6"/>
      <c r="AO468" s="120"/>
    </row>
    <row r="469" spans="1:41">
      <c r="A469" s="75" t="s">
        <v>1562</v>
      </c>
      <c r="B469" s="6" t="s">
        <v>93</v>
      </c>
      <c r="C469" s="76">
        <v>468</v>
      </c>
      <c r="D469" s="80" t="s">
        <v>590</v>
      </c>
      <c r="E469" s="6" t="s">
        <v>2135</v>
      </c>
      <c r="F469" s="6" t="str">
        <f t="shared" si="26"/>
        <v>FreightFG-V-001-V1E26-M01</v>
      </c>
      <c r="G469" s="95" t="s">
        <v>1626</v>
      </c>
      <c r="H469" s="95" t="s">
        <v>1627</v>
      </c>
      <c r="I469" s="6" t="s">
        <v>584</v>
      </c>
      <c r="J469" s="92">
        <v>46036</v>
      </c>
      <c r="K469" s="95" t="s">
        <v>1871</v>
      </c>
      <c r="L469" s="80">
        <v>5934</v>
      </c>
      <c r="M469" s="80" t="s">
        <v>1870</v>
      </c>
      <c r="N469" s="80" t="s">
        <v>1150</v>
      </c>
      <c r="O469" s="71">
        <v>0</v>
      </c>
      <c r="P469" s="71">
        <v>0</v>
      </c>
      <c r="Q469" s="79">
        <v>12800</v>
      </c>
      <c r="R469" s="79">
        <v>2048</v>
      </c>
      <c r="S469" s="71">
        <v>0</v>
      </c>
      <c r="T469" s="79">
        <v>14848</v>
      </c>
      <c r="U469" s="80" t="s">
        <v>24</v>
      </c>
      <c r="V469" s="84">
        <f t="shared" si="25"/>
        <v>859.11010819880801</v>
      </c>
      <c r="W469" s="78">
        <v>46037</v>
      </c>
      <c r="X469" s="80" t="s">
        <v>1872</v>
      </c>
      <c r="Y469" s="80" t="s">
        <v>1137</v>
      </c>
      <c r="Z469" s="80" t="s">
        <v>1873</v>
      </c>
      <c r="AA469" s="80" t="s">
        <v>121</v>
      </c>
      <c r="AB469" s="76" t="s">
        <v>542</v>
      </c>
      <c r="AC469" s="76" t="s">
        <v>541</v>
      </c>
      <c r="AD469" s="76" t="s">
        <v>195</v>
      </c>
      <c r="AE469" s="76" t="s">
        <v>547</v>
      </c>
      <c r="AF469" s="76" t="s">
        <v>96</v>
      </c>
      <c r="AG469" s="82"/>
      <c r="AH469" s="60"/>
      <c r="AI469" s="75" t="s">
        <v>1562</v>
      </c>
      <c r="AJ469" s="6" t="s">
        <v>103</v>
      </c>
      <c r="AK469" s="81">
        <v>0</v>
      </c>
      <c r="AL469" s="205" t="s">
        <v>103</v>
      </c>
      <c r="AM469" s="169"/>
      <c r="AN469" s="6"/>
      <c r="AO469" s="120"/>
    </row>
    <row r="470" spans="1:41">
      <c r="A470" s="75" t="s">
        <v>1562</v>
      </c>
      <c r="B470" s="6" t="s">
        <v>93</v>
      </c>
      <c r="C470" s="76">
        <v>469</v>
      </c>
      <c r="D470" s="80" t="s">
        <v>590</v>
      </c>
      <c r="E470" s="6" t="s">
        <v>2135</v>
      </c>
      <c r="F470" s="6" t="str">
        <f t="shared" si="26"/>
        <v>FreightRM-J-1144LI26-M19.3</v>
      </c>
      <c r="G470" s="95" t="s">
        <v>1628</v>
      </c>
      <c r="H470" s="95" t="s">
        <v>1629</v>
      </c>
      <c r="I470" s="6" t="s">
        <v>584</v>
      </c>
      <c r="J470" s="92">
        <v>46038</v>
      </c>
      <c r="K470" s="95" t="s">
        <v>1874</v>
      </c>
      <c r="L470" s="80">
        <v>5968</v>
      </c>
      <c r="M470" s="80" t="s">
        <v>117</v>
      </c>
      <c r="N470" s="80" t="s">
        <v>1875</v>
      </c>
      <c r="O470" s="71">
        <v>0</v>
      </c>
      <c r="P470" s="71">
        <v>0</v>
      </c>
      <c r="Q470" s="79">
        <v>1200</v>
      </c>
      <c r="R470" s="79">
        <v>192</v>
      </c>
      <c r="S470" s="71">
        <v>48</v>
      </c>
      <c r="T470" s="79">
        <v>1344</v>
      </c>
      <c r="U470" s="80" t="s">
        <v>118</v>
      </c>
      <c r="V470" s="84">
        <f>T470</f>
        <v>1344</v>
      </c>
      <c r="W470" s="78">
        <v>46038</v>
      </c>
      <c r="X470" s="80" t="s">
        <v>1155</v>
      </c>
      <c r="Y470" s="80" t="s">
        <v>1156</v>
      </c>
      <c r="Z470" s="80" t="s">
        <v>1137</v>
      </c>
      <c r="AA470" s="80" t="s">
        <v>121</v>
      </c>
      <c r="AB470" s="76" t="s">
        <v>539</v>
      </c>
      <c r="AC470" s="76" t="s">
        <v>540</v>
      </c>
      <c r="AD470" s="76" t="s">
        <v>173</v>
      </c>
      <c r="AE470" s="76" t="s">
        <v>548</v>
      </c>
      <c r="AF470" s="76" t="s">
        <v>96</v>
      </c>
      <c r="AG470" s="82"/>
      <c r="AH470" s="60"/>
      <c r="AI470" s="75" t="s">
        <v>1562</v>
      </c>
      <c r="AJ470" s="6" t="s">
        <v>103</v>
      </c>
      <c r="AK470" s="81">
        <v>0</v>
      </c>
      <c r="AL470" s="205" t="s">
        <v>103</v>
      </c>
      <c r="AM470" s="169"/>
      <c r="AN470" s="6"/>
      <c r="AO470" s="120"/>
    </row>
    <row r="471" spans="1:41">
      <c r="A471" s="75" t="s">
        <v>1562</v>
      </c>
      <c r="B471" s="6" t="s">
        <v>93</v>
      </c>
      <c r="C471" s="76">
        <v>470</v>
      </c>
      <c r="D471" s="80" t="s">
        <v>590</v>
      </c>
      <c r="E471" s="6" t="s">
        <v>2135</v>
      </c>
      <c r="F471" s="6" t="str">
        <f t="shared" si="26"/>
        <v>FreightRM-J-1150LI26-M19.2</v>
      </c>
      <c r="G471" s="95" t="s">
        <v>1630</v>
      </c>
      <c r="H471" s="95" t="s">
        <v>1631</v>
      </c>
      <c r="I471" s="6" t="s">
        <v>584</v>
      </c>
      <c r="J471" s="92">
        <v>46034</v>
      </c>
      <c r="K471" s="95" t="s">
        <v>1876</v>
      </c>
      <c r="L471" s="80">
        <v>6026</v>
      </c>
      <c r="M471" s="80" t="s">
        <v>117</v>
      </c>
      <c r="N471" s="80" t="s">
        <v>1164</v>
      </c>
      <c r="O471" s="71">
        <v>0</v>
      </c>
      <c r="P471" s="71">
        <v>0</v>
      </c>
      <c r="Q471" s="79">
        <v>1200</v>
      </c>
      <c r="R471" s="79">
        <v>192</v>
      </c>
      <c r="S471" s="71">
        <v>48</v>
      </c>
      <c r="T471" s="79">
        <v>1344</v>
      </c>
      <c r="U471" s="80" t="s">
        <v>118</v>
      </c>
      <c r="V471" s="84">
        <f t="shared" ref="V471:V474" si="27">T471</f>
        <v>1344</v>
      </c>
      <c r="W471" s="78">
        <v>46035</v>
      </c>
      <c r="X471" s="80" t="s">
        <v>1155</v>
      </c>
      <c r="Y471" s="80" t="s">
        <v>1156</v>
      </c>
      <c r="Z471" s="80" t="s">
        <v>1137</v>
      </c>
      <c r="AA471" s="80" t="s">
        <v>121</v>
      </c>
      <c r="AB471" s="76" t="s">
        <v>539</v>
      </c>
      <c r="AC471" s="76" t="s">
        <v>540</v>
      </c>
      <c r="AD471" s="76" t="s">
        <v>173</v>
      </c>
      <c r="AE471" s="76" t="s">
        <v>548</v>
      </c>
      <c r="AF471" s="76" t="s">
        <v>96</v>
      </c>
      <c r="AG471" s="82"/>
      <c r="AH471" s="60"/>
      <c r="AI471" s="75" t="s">
        <v>1562</v>
      </c>
      <c r="AJ471" s="6" t="s">
        <v>103</v>
      </c>
      <c r="AK471" s="81">
        <v>0</v>
      </c>
      <c r="AL471" s="205" t="s">
        <v>103</v>
      </c>
      <c r="AM471" s="169"/>
      <c r="AN471" s="6"/>
      <c r="AO471" s="120"/>
    </row>
    <row r="472" spans="1:41">
      <c r="A472" s="75" t="s">
        <v>1562</v>
      </c>
      <c r="B472" s="6" t="s">
        <v>93</v>
      </c>
      <c r="C472" s="76">
        <v>471</v>
      </c>
      <c r="D472" s="80" t="s">
        <v>590</v>
      </c>
      <c r="E472" s="6" t="s">
        <v>2135</v>
      </c>
      <c r="F472" s="6" t="str">
        <f t="shared" si="26"/>
        <v>FreightRM-J-1144LI26-M19.3</v>
      </c>
      <c r="G472" s="95" t="s">
        <v>1628</v>
      </c>
      <c r="H472" s="95" t="s">
        <v>1632</v>
      </c>
      <c r="I472" s="6" t="s">
        <v>584</v>
      </c>
      <c r="J472" s="92">
        <v>46038</v>
      </c>
      <c r="K472" s="95" t="s">
        <v>1877</v>
      </c>
      <c r="L472" s="80">
        <v>5969</v>
      </c>
      <c r="M472" s="80" t="s">
        <v>1166</v>
      </c>
      <c r="N472" s="80" t="s">
        <v>1150</v>
      </c>
      <c r="O472" s="71">
        <v>0</v>
      </c>
      <c r="P472" s="71">
        <v>0</v>
      </c>
      <c r="Q472" s="79">
        <v>500</v>
      </c>
      <c r="R472" s="79">
        <v>80</v>
      </c>
      <c r="S472" s="71">
        <v>0</v>
      </c>
      <c r="T472" s="79">
        <v>580</v>
      </c>
      <c r="U472" s="80" t="s">
        <v>118</v>
      </c>
      <c r="V472" s="84">
        <f t="shared" si="27"/>
        <v>580</v>
      </c>
      <c r="W472" s="78">
        <v>46038</v>
      </c>
      <c r="X472" s="80" t="s">
        <v>1155</v>
      </c>
      <c r="Y472" s="80" t="s">
        <v>1156</v>
      </c>
      <c r="Z472" s="80" t="s">
        <v>1137</v>
      </c>
      <c r="AA472" s="80" t="s">
        <v>121</v>
      </c>
      <c r="AB472" s="76" t="s">
        <v>539</v>
      </c>
      <c r="AC472" s="76" t="s">
        <v>540</v>
      </c>
      <c r="AD472" s="76" t="s">
        <v>173</v>
      </c>
      <c r="AE472" s="76" t="s">
        <v>548</v>
      </c>
      <c r="AF472" s="76" t="s">
        <v>96</v>
      </c>
      <c r="AG472" s="82"/>
      <c r="AH472" s="60"/>
      <c r="AI472" s="75" t="s">
        <v>1562</v>
      </c>
      <c r="AJ472" s="6" t="s">
        <v>103</v>
      </c>
      <c r="AK472" s="81">
        <v>0</v>
      </c>
      <c r="AL472" s="205" t="s">
        <v>103</v>
      </c>
      <c r="AM472" s="169"/>
      <c r="AN472" s="6"/>
      <c r="AO472" s="120"/>
    </row>
    <row r="473" spans="1:41">
      <c r="A473" s="75" t="s">
        <v>1562</v>
      </c>
      <c r="B473" s="6" t="s">
        <v>93</v>
      </c>
      <c r="C473" s="76">
        <v>472</v>
      </c>
      <c r="D473" s="80" t="s">
        <v>590</v>
      </c>
      <c r="E473" s="6" t="s">
        <v>2135</v>
      </c>
      <c r="F473" s="6" t="str">
        <f t="shared" si="26"/>
        <v>FreightRM-J-1150LI26-M19.2</v>
      </c>
      <c r="G473" s="95" t="s">
        <v>1630</v>
      </c>
      <c r="H473" s="95" t="s">
        <v>1633</v>
      </c>
      <c r="I473" s="6" t="s">
        <v>584</v>
      </c>
      <c r="J473" s="92">
        <v>46038</v>
      </c>
      <c r="K473" s="95" t="s">
        <v>1878</v>
      </c>
      <c r="L473" s="80">
        <v>6070</v>
      </c>
      <c r="M473" s="80" t="s">
        <v>1166</v>
      </c>
      <c r="N473" s="80" t="s">
        <v>1150</v>
      </c>
      <c r="O473" s="71">
        <v>0</v>
      </c>
      <c r="P473" s="71">
        <v>0</v>
      </c>
      <c r="Q473" s="79">
        <v>290</v>
      </c>
      <c r="R473" s="79">
        <v>46.4</v>
      </c>
      <c r="S473" s="71">
        <v>0</v>
      </c>
      <c r="T473" s="79">
        <v>336.4</v>
      </c>
      <c r="U473" s="80" t="s">
        <v>118</v>
      </c>
      <c r="V473" s="84">
        <f t="shared" si="27"/>
        <v>336.4</v>
      </c>
      <c r="W473" s="78">
        <v>46038</v>
      </c>
      <c r="X473" s="80" t="s">
        <v>1155</v>
      </c>
      <c r="Y473" s="80" t="s">
        <v>1156</v>
      </c>
      <c r="Z473" s="80" t="s">
        <v>1137</v>
      </c>
      <c r="AA473" s="80" t="s">
        <v>121</v>
      </c>
      <c r="AB473" s="76" t="s">
        <v>539</v>
      </c>
      <c r="AC473" s="76" t="s">
        <v>540</v>
      </c>
      <c r="AD473" s="76" t="s">
        <v>173</v>
      </c>
      <c r="AE473" s="76" t="s">
        <v>548</v>
      </c>
      <c r="AF473" s="76" t="s">
        <v>96</v>
      </c>
      <c r="AG473" s="82"/>
      <c r="AH473" s="60"/>
      <c r="AI473" s="75" t="s">
        <v>1562</v>
      </c>
      <c r="AJ473" s="6" t="s">
        <v>103</v>
      </c>
      <c r="AK473" s="81">
        <v>0</v>
      </c>
      <c r="AL473" s="205" t="s">
        <v>103</v>
      </c>
      <c r="AM473" s="169"/>
      <c r="AN473" s="6"/>
      <c r="AO473" s="120"/>
    </row>
    <row r="474" spans="1:41">
      <c r="A474" s="75" t="s">
        <v>1562</v>
      </c>
      <c r="B474" s="6" t="s">
        <v>93</v>
      </c>
      <c r="C474" s="76">
        <v>473</v>
      </c>
      <c r="D474" s="80" t="s">
        <v>590</v>
      </c>
      <c r="E474" s="6" t="s">
        <v>2135</v>
      </c>
      <c r="F474" s="6" t="str">
        <f t="shared" si="26"/>
        <v>FreightRM-J-1155LI26-M19.3</v>
      </c>
      <c r="G474" s="95" t="s">
        <v>1634</v>
      </c>
      <c r="H474" s="95" t="s">
        <v>1635</v>
      </c>
      <c r="I474" s="6" t="s">
        <v>584</v>
      </c>
      <c r="J474" s="92">
        <v>46038</v>
      </c>
      <c r="K474" s="95" t="s">
        <v>1879</v>
      </c>
      <c r="L474" s="80">
        <v>6076</v>
      </c>
      <c r="M474" s="80" t="s">
        <v>1166</v>
      </c>
      <c r="N474" s="80" t="s">
        <v>1150</v>
      </c>
      <c r="O474" s="71">
        <v>0</v>
      </c>
      <c r="P474" s="71">
        <v>0</v>
      </c>
      <c r="Q474" s="79">
        <v>320</v>
      </c>
      <c r="R474" s="79">
        <v>51.2</v>
      </c>
      <c r="S474" s="71">
        <v>0</v>
      </c>
      <c r="T474" s="79">
        <v>371.2</v>
      </c>
      <c r="U474" s="80" t="s">
        <v>118</v>
      </c>
      <c r="V474" s="84">
        <f t="shared" si="27"/>
        <v>371.2</v>
      </c>
      <c r="W474" s="78">
        <v>46038</v>
      </c>
      <c r="X474" s="80" t="s">
        <v>1155</v>
      </c>
      <c r="Y474" s="80" t="s">
        <v>1156</v>
      </c>
      <c r="Z474" s="80" t="s">
        <v>1137</v>
      </c>
      <c r="AA474" s="80" t="s">
        <v>121</v>
      </c>
      <c r="AB474" s="76" t="s">
        <v>539</v>
      </c>
      <c r="AC474" s="76" t="s">
        <v>540</v>
      </c>
      <c r="AD474" s="76" t="s">
        <v>173</v>
      </c>
      <c r="AE474" s="76" t="s">
        <v>548</v>
      </c>
      <c r="AF474" s="76" t="s">
        <v>96</v>
      </c>
      <c r="AG474" s="82"/>
      <c r="AH474" s="60"/>
      <c r="AI474" s="75" t="s">
        <v>1562</v>
      </c>
      <c r="AJ474" s="6" t="s">
        <v>103</v>
      </c>
      <c r="AK474" s="81">
        <v>0</v>
      </c>
      <c r="AL474" s="205" t="s">
        <v>103</v>
      </c>
      <c r="AM474" s="169"/>
      <c r="AN474" s="6"/>
      <c r="AO474" s="120"/>
    </row>
    <row r="475" spans="1:41">
      <c r="A475" s="75" t="s">
        <v>1562</v>
      </c>
      <c r="B475" s="6" t="s">
        <v>93</v>
      </c>
      <c r="C475" s="76">
        <v>474</v>
      </c>
      <c r="D475" s="80" t="s">
        <v>27</v>
      </c>
      <c r="E475" s="6" t="s">
        <v>2135</v>
      </c>
      <c r="F475" s="6" t="str">
        <f t="shared" si="26"/>
        <v>FreightRM-J-1098LI25-M19</v>
      </c>
      <c r="G475" s="96" t="s">
        <v>1636</v>
      </c>
      <c r="H475" s="95" t="s">
        <v>1637</v>
      </c>
      <c r="I475" s="6" t="s">
        <v>584</v>
      </c>
      <c r="J475" s="105">
        <v>46032</v>
      </c>
      <c r="K475" s="96"/>
      <c r="L475" s="85" t="s">
        <v>1880</v>
      </c>
      <c r="M475" s="85" t="s">
        <v>1264</v>
      </c>
      <c r="N475" s="85" t="s">
        <v>116</v>
      </c>
      <c r="O475" s="71">
        <v>0</v>
      </c>
      <c r="P475" s="71">
        <v>0</v>
      </c>
      <c r="Q475" s="79">
        <v>3186.09</v>
      </c>
      <c r="R475" s="79">
        <v>509.77</v>
      </c>
      <c r="S475" s="71">
        <v>0</v>
      </c>
      <c r="T475" s="79">
        <v>3695.86</v>
      </c>
      <c r="U475" s="80" t="s">
        <v>24</v>
      </c>
      <c r="V475" s="84">
        <f t="shared" ref="V475:V490" si="28">T475/17.283</f>
        <v>213.84366140137706</v>
      </c>
      <c r="W475" s="106">
        <v>45996</v>
      </c>
      <c r="X475" s="85" t="s">
        <v>1881</v>
      </c>
      <c r="Y475" s="85" t="s">
        <v>1882</v>
      </c>
      <c r="Z475" s="85" t="s">
        <v>239</v>
      </c>
      <c r="AA475" s="85" t="s">
        <v>122</v>
      </c>
      <c r="AB475" s="76" t="s">
        <v>539</v>
      </c>
      <c r="AC475" s="76" t="s">
        <v>540</v>
      </c>
      <c r="AD475" s="76" t="s">
        <v>173</v>
      </c>
      <c r="AE475" s="76" t="s">
        <v>548</v>
      </c>
      <c r="AF475" s="76" t="s">
        <v>96</v>
      </c>
      <c r="AG475" s="82"/>
      <c r="AH475" s="60"/>
      <c r="AI475" s="75" t="s">
        <v>1562</v>
      </c>
      <c r="AJ475" s="6" t="s">
        <v>103</v>
      </c>
      <c r="AK475" s="81">
        <v>0</v>
      </c>
      <c r="AL475" s="205" t="s">
        <v>103</v>
      </c>
      <c r="AM475" s="169"/>
      <c r="AN475" s="6"/>
      <c r="AO475" s="120"/>
    </row>
    <row r="476" spans="1:41">
      <c r="A476" s="75" t="s">
        <v>1562</v>
      </c>
      <c r="B476" s="6" t="s">
        <v>93</v>
      </c>
      <c r="C476" s="76">
        <v>475</v>
      </c>
      <c r="D476" s="80" t="s">
        <v>27</v>
      </c>
      <c r="E476" s="6" t="s">
        <v>2135</v>
      </c>
      <c r="F476" s="6" t="str">
        <f t="shared" si="26"/>
        <v>FreightRM-V-354-V1I25-M23.1</v>
      </c>
      <c r="G476" s="96" t="s">
        <v>1638</v>
      </c>
      <c r="H476" s="95" t="s">
        <v>1639</v>
      </c>
      <c r="I476" s="6" t="s">
        <v>584</v>
      </c>
      <c r="J476" s="105">
        <v>46032</v>
      </c>
      <c r="K476" s="107" t="s">
        <v>1883</v>
      </c>
      <c r="L476" s="85" t="s">
        <v>1884</v>
      </c>
      <c r="M476" s="85" t="s">
        <v>1264</v>
      </c>
      <c r="N476" s="85" t="s">
        <v>116</v>
      </c>
      <c r="O476" s="71">
        <v>0</v>
      </c>
      <c r="P476" s="71">
        <v>0</v>
      </c>
      <c r="Q476" s="79">
        <v>2658.4</v>
      </c>
      <c r="R476" s="79">
        <v>425.34</v>
      </c>
      <c r="S476" s="71">
        <v>0</v>
      </c>
      <c r="T476" s="79">
        <v>3083.74</v>
      </c>
      <c r="U476" s="80" t="s">
        <v>24</v>
      </c>
      <c r="V476" s="84">
        <f t="shared" si="28"/>
        <v>178.42619915523923</v>
      </c>
      <c r="W476" s="106">
        <v>45996</v>
      </c>
      <c r="X476" s="85" t="s">
        <v>1885</v>
      </c>
      <c r="Y476" s="85" t="s">
        <v>1886</v>
      </c>
      <c r="Z476" s="85" t="s">
        <v>239</v>
      </c>
      <c r="AA476" s="85" t="s">
        <v>122</v>
      </c>
      <c r="AB476" s="76" t="s">
        <v>1118</v>
      </c>
      <c r="AC476" s="76" t="s">
        <v>540</v>
      </c>
      <c r="AD476" s="76" t="s">
        <v>173</v>
      </c>
      <c r="AE476" s="76" t="s">
        <v>548</v>
      </c>
      <c r="AF476" s="76" t="s">
        <v>96</v>
      </c>
      <c r="AG476" s="82"/>
      <c r="AH476" s="60"/>
      <c r="AI476" s="75" t="s">
        <v>1562</v>
      </c>
      <c r="AJ476" s="6" t="s">
        <v>103</v>
      </c>
      <c r="AK476" s="81">
        <v>0</v>
      </c>
      <c r="AL476" s="205" t="s">
        <v>103</v>
      </c>
      <c r="AM476" s="169"/>
      <c r="AN476" s="6"/>
      <c r="AO476" s="120"/>
    </row>
    <row r="477" spans="1:41">
      <c r="A477" s="75" t="s">
        <v>1562</v>
      </c>
      <c r="B477" s="6" t="s">
        <v>93</v>
      </c>
      <c r="C477" s="76">
        <v>476</v>
      </c>
      <c r="D477" s="80" t="s">
        <v>27</v>
      </c>
      <c r="E477" s="6" t="s">
        <v>2135</v>
      </c>
      <c r="F477" s="6" t="str">
        <f t="shared" si="26"/>
        <v>FreightRM-V-336-V1I25-M46, M01 .1</v>
      </c>
      <c r="G477" s="96" t="s">
        <v>1640</v>
      </c>
      <c r="H477" s="95" t="s">
        <v>1641</v>
      </c>
      <c r="I477" s="6" t="s">
        <v>584</v>
      </c>
      <c r="J477" s="105">
        <v>46032</v>
      </c>
      <c r="K477" s="96" t="s">
        <v>1887</v>
      </c>
      <c r="L477" s="85" t="s">
        <v>1888</v>
      </c>
      <c r="M477" s="85" t="s">
        <v>1264</v>
      </c>
      <c r="N477" s="85" t="s">
        <v>116</v>
      </c>
      <c r="O477" s="71">
        <v>0</v>
      </c>
      <c r="P477" s="71">
        <v>0</v>
      </c>
      <c r="Q477" s="79">
        <v>10244.09</v>
      </c>
      <c r="R477" s="79">
        <v>1639.05</v>
      </c>
      <c r="S477" s="71">
        <v>0</v>
      </c>
      <c r="T477" s="79">
        <v>11883.14</v>
      </c>
      <c r="U477" s="80" t="s">
        <v>24</v>
      </c>
      <c r="V477" s="84">
        <f t="shared" si="28"/>
        <v>687.56234450037596</v>
      </c>
      <c r="W477" s="106">
        <v>45999</v>
      </c>
      <c r="X477" s="85" t="s">
        <v>1889</v>
      </c>
      <c r="Y477" s="85" t="s">
        <v>1890</v>
      </c>
      <c r="Z477" s="85" t="s">
        <v>239</v>
      </c>
      <c r="AA477" s="85" t="s">
        <v>122</v>
      </c>
      <c r="AB477" s="76" t="s">
        <v>1106</v>
      </c>
      <c r="AC477" s="76" t="s">
        <v>540</v>
      </c>
      <c r="AD477" s="76" t="s">
        <v>173</v>
      </c>
      <c r="AE477" s="76" t="s">
        <v>548</v>
      </c>
      <c r="AF477" s="76" t="s">
        <v>96</v>
      </c>
      <c r="AG477" s="82"/>
      <c r="AH477" s="60"/>
      <c r="AI477" s="75" t="s">
        <v>1562</v>
      </c>
      <c r="AJ477" s="6" t="s">
        <v>103</v>
      </c>
      <c r="AK477" s="81">
        <v>0</v>
      </c>
      <c r="AL477" s="205" t="s">
        <v>103</v>
      </c>
      <c r="AM477" s="169"/>
      <c r="AN477" s="6"/>
      <c r="AO477" s="120"/>
    </row>
    <row r="478" spans="1:41">
      <c r="A478" s="75" t="s">
        <v>1562</v>
      </c>
      <c r="B478" s="6" t="s">
        <v>93</v>
      </c>
      <c r="C478" s="76">
        <v>477</v>
      </c>
      <c r="D478" s="80" t="s">
        <v>27</v>
      </c>
      <c r="E478" s="6" t="s">
        <v>2135</v>
      </c>
      <c r="F478" s="6" t="str">
        <f t="shared" si="26"/>
        <v>FreightRM-V-350-V1I25-M19.1</v>
      </c>
      <c r="G478" s="96" t="s">
        <v>1642</v>
      </c>
      <c r="H478" s="95" t="s">
        <v>1643</v>
      </c>
      <c r="I478" s="6" t="s">
        <v>584</v>
      </c>
      <c r="J478" s="105">
        <v>46032</v>
      </c>
      <c r="K478" s="96" t="s">
        <v>1891</v>
      </c>
      <c r="L478" s="85" t="s">
        <v>1892</v>
      </c>
      <c r="M478" s="85" t="s">
        <v>1264</v>
      </c>
      <c r="N478" s="85" t="s">
        <v>116</v>
      </c>
      <c r="O478" s="71">
        <v>0</v>
      </c>
      <c r="P478" s="71">
        <v>0</v>
      </c>
      <c r="Q478" s="79">
        <v>4821.8500000000004</v>
      </c>
      <c r="R478" s="79">
        <v>771.5</v>
      </c>
      <c r="S478" s="71">
        <v>0</v>
      </c>
      <c r="T478" s="79">
        <v>5593.35</v>
      </c>
      <c r="U478" s="80" t="s">
        <v>24</v>
      </c>
      <c r="V478" s="84">
        <f t="shared" si="28"/>
        <v>323.63304981773996</v>
      </c>
      <c r="W478" s="106">
        <v>46003</v>
      </c>
      <c r="X478" s="85" t="s">
        <v>1893</v>
      </c>
      <c r="Y478" s="85" t="s">
        <v>1894</v>
      </c>
      <c r="Z478" s="85" t="s">
        <v>239</v>
      </c>
      <c r="AA478" s="85" t="s">
        <v>122</v>
      </c>
      <c r="AB478" s="76" t="s">
        <v>539</v>
      </c>
      <c r="AC478" s="76" t="s">
        <v>540</v>
      </c>
      <c r="AD478" s="76" t="s">
        <v>173</v>
      </c>
      <c r="AE478" s="76" t="s">
        <v>548</v>
      </c>
      <c r="AF478" s="76" t="s">
        <v>96</v>
      </c>
      <c r="AG478" s="82"/>
      <c r="AH478" s="60"/>
      <c r="AI478" s="75" t="s">
        <v>1562</v>
      </c>
      <c r="AJ478" s="6" t="s">
        <v>103</v>
      </c>
      <c r="AK478" s="81">
        <v>0</v>
      </c>
      <c r="AL478" s="205" t="s">
        <v>103</v>
      </c>
      <c r="AM478" s="169"/>
      <c r="AN478" s="6"/>
      <c r="AO478" s="120"/>
    </row>
    <row r="479" spans="1:41">
      <c r="A479" s="75" t="s">
        <v>1562</v>
      </c>
      <c r="B479" s="6" t="s">
        <v>93</v>
      </c>
      <c r="C479" s="76">
        <v>478</v>
      </c>
      <c r="D479" s="80" t="s">
        <v>27</v>
      </c>
      <c r="E479" s="6" t="s">
        <v>2135</v>
      </c>
      <c r="F479" s="6" t="str">
        <f t="shared" si="26"/>
        <v>FreightRM-V-354-V1I25-M23.2</v>
      </c>
      <c r="G479" s="96" t="s">
        <v>1644</v>
      </c>
      <c r="H479" s="95" t="s">
        <v>1645</v>
      </c>
      <c r="I479" s="6" t="s">
        <v>584</v>
      </c>
      <c r="J479" s="105">
        <v>46032</v>
      </c>
      <c r="K479" s="96" t="s">
        <v>1883</v>
      </c>
      <c r="L479" s="85" t="s">
        <v>1895</v>
      </c>
      <c r="M479" s="85" t="s">
        <v>1264</v>
      </c>
      <c r="N479" s="85" t="s">
        <v>116</v>
      </c>
      <c r="O479" s="71">
        <v>0</v>
      </c>
      <c r="P479" s="71">
        <v>0</v>
      </c>
      <c r="Q479" s="79">
        <v>2658.4</v>
      </c>
      <c r="R479" s="79">
        <v>425.34</v>
      </c>
      <c r="S479" s="71">
        <v>0</v>
      </c>
      <c r="T479" s="79">
        <v>3083.74</v>
      </c>
      <c r="U479" s="80" t="s">
        <v>24</v>
      </c>
      <c r="V479" s="84">
        <f t="shared" si="28"/>
        <v>178.42619915523923</v>
      </c>
      <c r="W479" s="106">
        <v>46006</v>
      </c>
      <c r="X479" s="85" t="s">
        <v>1885</v>
      </c>
      <c r="Y479" s="85" t="s">
        <v>1886</v>
      </c>
      <c r="Z479" s="85" t="s">
        <v>239</v>
      </c>
      <c r="AA479" s="85" t="s">
        <v>122</v>
      </c>
      <c r="AB479" s="76" t="s">
        <v>1118</v>
      </c>
      <c r="AC479" s="76" t="s">
        <v>540</v>
      </c>
      <c r="AD479" s="76" t="s">
        <v>173</v>
      </c>
      <c r="AE479" s="76" t="s">
        <v>548</v>
      </c>
      <c r="AF479" s="76" t="s">
        <v>96</v>
      </c>
      <c r="AG479" s="82"/>
      <c r="AH479" s="60"/>
      <c r="AI479" s="75" t="s">
        <v>1562</v>
      </c>
      <c r="AJ479" s="6" t="s">
        <v>103</v>
      </c>
      <c r="AK479" s="81">
        <v>0</v>
      </c>
      <c r="AL479" s="205" t="s">
        <v>103</v>
      </c>
      <c r="AM479" s="169"/>
      <c r="AN479" s="6"/>
      <c r="AO479" s="120"/>
    </row>
    <row r="480" spans="1:41">
      <c r="A480" s="75" t="s">
        <v>1562</v>
      </c>
      <c r="B480" s="6" t="s">
        <v>93</v>
      </c>
      <c r="C480" s="76">
        <v>479</v>
      </c>
      <c r="D480" s="80" t="s">
        <v>27</v>
      </c>
      <c r="E480" s="6" t="s">
        <v>2135</v>
      </c>
      <c r="F480" s="6" t="str">
        <f t="shared" si="26"/>
        <v>FreightRM-V-359-V1I25-M19.1</v>
      </c>
      <c r="G480" s="96" t="s">
        <v>1646</v>
      </c>
      <c r="H480" s="95" t="s">
        <v>1647</v>
      </c>
      <c r="I480" s="6" t="s">
        <v>584</v>
      </c>
      <c r="J480" s="105">
        <v>46032</v>
      </c>
      <c r="K480" s="107" t="s">
        <v>1896</v>
      </c>
      <c r="L480" s="85" t="s">
        <v>1897</v>
      </c>
      <c r="M480" s="85" t="s">
        <v>1264</v>
      </c>
      <c r="N480" s="85" t="s">
        <v>116</v>
      </c>
      <c r="O480" s="71">
        <v>0</v>
      </c>
      <c r="P480" s="71">
        <v>0</v>
      </c>
      <c r="Q480" s="79">
        <v>2167.85</v>
      </c>
      <c r="R480" s="79">
        <v>346.86</v>
      </c>
      <c r="S480" s="71">
        <v>0</v>
      </c>
      <c r="T480" s="79">
        <v>2514.71</v>
      </c>
      <c r="U480" s="80" t="s">
        <v>24</v>
      </c>
      <c r="V480" s="84">
        <f t="shared" si="28"/>
        <v>145.50193832089334</v>
      </c>
      <c r="W480" s="106">
        <v>46008</v>
      </c>
      <c r="X480" s="85" t="s">
        <v>1898</v>
      </c>
      <c r="Y480" s="85" t="s">
        <v>1899</v>
      </c>
      <c r="Z480" s="85" t="s">
        <v>239</v>
      </c>
      <c r="AA480" s="85" t="s">
        <v>122</v>
      </c>
      <c r="AB480" s="76" t="s">
        <v>539</v>
      </c>
      <c r="AC480" s="76" t="s">
        <v>540</v>
      </c>
      <c r="AD480" s="76" t="s">
        <v>173</v>
      </c>
      <c r="AE480" s="76" t="s">
        <v>548</v>
      </c>
      <c r="AF480" s="76" t="s">
        <v>96</v>
      </c>
      <c r="AG480" s="82"/>
      <c r="AH480" s="60"/>
      <c r="AI480" s="75" t="s">
        <v>1562</v>
      </c>
      <c r="AJ480" s="6" t="s">
        <v>103</v>
      </c>
      <c r="AK480" s="81">
        <v>0</v>
      </c>
      <c r="AL480" s="205" t="s">
        <v>103</v>
      </c>
      <c r="AM480" s="169"/>
      <c r="AN480" s="6"/>
      <c r="AO480" s="120"/>
    </row>
    <row r="481" spans="1:41">
      <c r="A481" s="75" t="s">
        <v>1562</v>
      </c>
      <c r="B481" s="6" t="s">
        <v>93</v>
      </c>
      <c r="C481" s="76">
        <v>480</v>
      </c>
      <c r="D481" s="80" t="s">
        <v>27</v>
      </c>
      <c r="E481" s="6" t="s">
        <v>2135</v>
      </c>
      <c r="F481" s="6" t="str">
        <f t="shared" si="26"/>
        <v>FreightRM-V-335-V1I25-M19.1</v>
      </c>
      <c r="G481" s="96" t="s">
        <v>1648</v>
      </c>
      <c r="H481" s="95" t="s">
        <v>1649</v>
      </c>
      <c r="I481" s="6" t="s">
        <v>584</v>
      </c>
      <c r="J481" s="105">
        <v>46032</v>
      </c>
      <c r="K481" s="96" t="s">
        <v>1900</v>
      </c>
      <c r="L481" s="85" t="s">
        <v>1901</v>
      </c>
      <c r="M481" s="85" t="s">
        <v>1264</v>
      </c>
      <c r="N481" s="85" t="s">
        <v>116</v>
      </c>
      <c r="O481" s="71">
        <v>0</v>
      </c>
      <c r="P481" s="71">
        <v>0</v>
      </c>
      <c r="Q481" s="79">
        <v>12500.85</v>
      </c>
      <c r="R481" s="79">
        <v>2000.14</v>
      </c>
      <c r="S481" s="71">
        <v>0</v>
      </c>
      <c r="T481" s="79">
        <v>14500.99</v>
      </c>
      <c r="U481" s="80" t="s">
        <v>24</v>
      </c>
      <c r="V481" s="84">
        <f t="shared" si="28"/>
        <v>839.03199675982171</v>
      </c>
      <c r="W481" s="106">
        <v>46010</v>
      </c>
      <c r="X481" s="85" t="s">
        <v>1902</v>
      </c>
      <c r="Y481" s="85" t="s">
        <v>1882</v>
      </c>
      <c r="Z481" s="85" t="s">
        <v>239</v>
      </c>
      <c r="AA481" s="85" t="s">
        <v>122</v>
      </c>
      <c r="AB481" s="76" t="s">
        <v>539</v>
      </c>
      <c r="AC481" s="76" t="s">
        <v>540</v>
      </c>
      <c r="AD481" s="76" t="s">
        <v>173</v>
      </c>
      <c r="AE481" s="76" t="s">
        <v>548</v>
      </c>
      <c r="AF481" s="76" t="s">
        <v>96</v>
      </c>
      <c r="AG481" s="82"/>
      <c r="AH481" s="60"/>
      <c r="AI481" s="75" t="s">
        <v>1562</v>
      </c>
      <c r="AJ481" s="6" t="s">
        <v>103</v>
      </c>
      <c r="AK481" s="81">
        <v>0</v>
      </c>
      <c r="AL481" s="205" t="s">
        <v>103</v>
      </c>
      <c r="AM481" s="169"/>
      <c r="AN481" s="6"/>
      <c r="AO481" s="120"/>
    </row>
    <row r="482" spans="1:41">
      <c r="A482" s="75" t="s">
        <v>1562</v>
      </c>
      <c r="B482" s="6" t="s">
        <v>93</v>
      </c>
      <c r="C482" s="76">
        <v>481</v>
      </c>
      <c r="D482" s="80" t="s">
        <v>27</v>
      </c>
      <c r="E482" s="6" t="s">
        <v>2135</v>
      </c>
      <c r="F482" s="6" t="str">
        <f t="shared" si="26"/>
        <v>FreightRM-V-350-V1I25-M19.2</v>
      </c>
      <c r="G482" s="96" t="s">
        <v>1650</v>
      </c>
      <c r="H482" s="95" t="s">
        <v>1651</v>
      </c>
      <c r="I482" s="6" t="s">
        <v>584</v>
      </c>
      <c r="J482" s="105">
        <v>46032</v>
      </c>
      <c r="K482" s="96" t="s">
        <v>1891</v>
      </c>
      <c r="L482" s="85" t="s">
        <v>1903</v>
      </c>
      <c r="M482" s="85" t="s">
        <v>1264</v>
      </c>
      <c r="N482" s="85" t="s">
        <v>116</v>
      </c>
      <c r="O482" s="71">
        <v>0</v>
      </c>
      <c r="P482" s="71">
        <v>0</v>
      </c>
      <c r="Q482" s="79">
        <v>4821.8500000000004</v>
      </c>
      <c r="R482" s="79">
        <v>771.5</v>
      </c>
      <c r="S482" s="71">
        <v>0</v>
      </c>
      <c r="T482" s="79">
        <v>5593.35</v>
      </c>
      <c r="U482" s="80" t="s">
        <v>24</v>
      </c>
      <c r="V482" s="84">
        <f t="shared" si="28"/>
        <v>323.63304981773996</v>
      </c>
      <c r="W482" s="106">
        <v>46010</v>
      </c>
      <c r="X482" s="85" t="s">
        <v>1893</v>
      </c>
      <c r="Y482" s="85" t="s">
        <v>1894</v>
      </c>
      <c r="Z482" s="85" t="s">
        <v>239</v>
      </c>
      <c r="AA482" s="85" t="s">
        <v>122</v>
      </c>
      <c r="AB482" s="76" t="s">
        <v>539</v>
      </c>
      <c r="AC482" s="76" t="s">
        <v>540</v>
      </c>
      <c r="AD482" s="76" t="s">
        <v>173</v>
      </c>
      <c r="AE482" s="76" t="s">
        <v>548</v>
      </c>
      <c r="AF482" s="76" t="s">
        <v>96</v>
      </c>
      <c r="AG482" s="82"/>
      <c r="AH482" s="60"/>
      <c r="AI482" s="75" t="s">
        <v>1562</v>
      </c>
      <c r="AJ482" s="6" t="s">
        <v>103</v>
      </c>
      <c r="AK482" s="81">
        <v>0</v>
      </c>
      <c r="AL482" s="205" t="s">
        <v>103</v>
      </c>
      <c r="AM482" s="169"/>
      <c r="AN482" s="6"/>
      <c r="AO482" s="120"/>
    </row>
    <row r="483" spans="1:41">
      <c r="A483" s="75" t="s">
        <v>1562</v>
      </c>
      <c r="B483" s="6" t="s">
        <v>93</v>
      </c>
      <c r="C483" s="76">
        <v>482</v>
      </c>
      <c r="D483" s="80" t="s">
        <v>27</v>
      </c>
      <c r="E483" s="6" t="s">
        <v>2135</v>
      </c>
      <c r="F483" s="6" t="str">
        <f t="shared" si="26"/>
        <v>FreightRM-V-354-V1I25-M23.3</v>
      </c>
      <c r="G483" s="96" t="s">
        <v>1652</v>
      </c>
      <c r="H483" s="95" t="s">
        <v>1653</v>
      </c>
      <c r="I483" s="6" t="s">
        <v>584</v>
      </c>
      <c r="J483" s="105">
        <v>46032</v>
      </c>
      <c r="K483" s="96" t="s">
        <v>1883</v>
      </c>
      <c r="L483" s="85" t="s">
        <v>1904</v>
      </c>
      <c r="M483" s="85" t="s">
        <v>1264</v>
      </c>
      <c r="N483" s="85" t="s">
        <v>116</v>
      </c>
      <c r="O483" s="71">
        <v>0</v>
      </c>
      <c r="P483" s="71">
        <v>0</v>
      </c>
      <c r="Q483" s="79">
        <v>2658.4</v>
      </c>
      <c r="R483" s="79">
        <v>425.34</v>
      </c>
      <c r="S483" s="71">
        <v>0</v>
      </c>
      <c r="T483" s="79">
        <v>3083.74</v>
      </c>
      <c r="U483" s="80" t="s">
        <v>24</v>
      </c>
      <c r="V483" s="84">
        <f t="shared" si="28"/>
        <v>178.42619915523923</v>
      </c>
      <c r="W483" s="106">
        <v>46010</v>
      </c>
      <c r="X483" s="85" t="s">
        <v>1885</v>
      </c>
      <c r="Y483" s="85" t="s">
        <v>1886</v>
      </c>
      <c r="Z483" s="85" t="s">
        <v>239</v>
      </c>
      <c r="AA483" s="85" t="s">
        <v>122</v>
      </c>
      <c r="AB483" s="76" t="s">
        <v>1118</v>
      </c>
      <c r="AC483" s="76" t="s">
        <v>540</v>
      </c>
      <c r="AD483" s="76" t="s">
        <v>173</v>
      </c>
      <c r="AE483" s="76" t="s">
        <v>548</v>
      </c>
      <c r="AF483" s="76" t="s">
        <v>96</v>
      </c>
      <c r="AG483" s="82"/>
      <c r="AH483" s="60"/>
      <c r="AI483" s="75" t="s">
        <v>1562</v>
      </c>
      <c r="AJ483" s="6" t="s">
        <v>103</v>
      </c>
      <c r="AK483" s="81">
        <v>0</v>
      </c>
      <c r="AL483" s="205" t="s">
        <v>103</v>
      </c>
      <c r="AM483" s="169"/>
      <c r="AN483" s="6"/>
      <c r="AO483" s="120"/>
    </row>
    <row r="484" spans="1:41">
      <c r="A484" s="75" t="s">
        <v>1562</v>
      </c>
      <c r="B484" s="6" t="s">
        <v>93</v>
      </c>
      <c r="C484" s="76">
        <v>483</v>
      </c>
      <c r="D484" s="80" t="s">
        <v>592</v>
      </c>
      <c r="E484" s="6" t="s">
        <v>2136</v>
      </c>
      <c r="F484" s="6" t="str">
        <f t="shared" si="26"/>
        <v>BrokerRM-I-0998-AI26-M19</v>
      </c>
      <c r="G484" s="96" t="s">
        <v>775</v>
      </c>
      <c r="H484" s="103" t="s">
        <v>1654</v>
      </c>
      <c r="I484" s="6" t="s">
        <v>584</v>
      </c>
      <c r="J484" s="105">
        <v>46037</v>
      </c>
      <c r="K484" s="107" t="s">
        <v>1905</v>
      </c>
      <c r="L484" s="85">
        <v>3128181420</v>
      </c>
      <c r="M484" s="85" t="s">
        <v>25</v>
      </c>
      <c r="N484" s="85" t="s">
        <v>116</v>
      </c>
      <c r="O484" s="71">
        <v>0</v>
      </c>
      <c r="P484" s="71">
        <v>0</v>
      </c>
      <c r="Q484" s="79">
        <v>5428.83</v>
      </c>
      <c r="R484" s="79">
        <v>868.62</v>
      </c>
      <c r="S484" s="71">
        <v>0</v>
      </c>
      <c r="T484" s="79">
        <v>6297.45</v>
      </c>
      <c r="U484" s="80" t="s">
        <v>24</v>
      </c>
      <c r="V484" s="84">
        <f t="shared" si="28"/>
        <v>364.37250477347681</v>
      </c>
      <c r="W484" s="106">
        <v>46035</v>
      </c>
      <c r="X484" s="85" t="s">
        <v>1176</v>
      </c>
      <c r="Y484" s="85" t="s">
        <v>129</v>
      </c>
      <c r="Z484" s="85" t="s">
        <v>121</v>
      </c>
      <c r="AA484" s="85" t="s">
        <v>122</v>
      </c>
      <c r="AB484" s="76" t="s">
        <v>539</v>
      </c>
      <c r="AC484" s="76" t="s">
        <v>540</v>
      </c>
      <c r="AD484" s="76" t="s">
        <v>25</v>
      </c>
      <c r="AE484" s="76" t="s">
        <v>544</v>
      </c>
      <c r="AF484" s="76" t="s">
        <v>96</v>
      </c>
      <c r="AG484" s="82"/>
      <c r="AH484" s="60"/>
      <c r="AI484" s="75" t="s">
        <v>1562</v>
      </c>
      <c r="AJ484" s="6" t="s">
        <v>103</v>
      </c>
      <c r="AK484" s="81">
        <v>0</v>
      </c>
      <c r="AL484" s="205" t="s">
        <v>103</v>
      </c>
      <c r="AM484" s="169"/>
      <c r="AN484" s="6"/>
      <c r="AO484" s="120"/>
    </row>
    <row r="485" spans="1:41">
      <c r="A485" s="75" t="s">
        <v>1562</v>
      </c>
      <c r="B485" s="6" t="s">
        <v>93</v>
      </c>
      <c r="C485" s="76">
        <v>484</v>
      </c>
      <c r="D485" s="80" t="s">
        <v>592</v>
      </c>
      <c r="E485" s="6" t="s">
        <v>2136</v>
      </c>
      <c r="F485" s="6" t="str">
        <f t="shared" si="26"/>
        <v>BrokerRM-I-1015-AI26-M19</v>
      </c>
      <c r="G485" s="96" t="s">
        <v>1655</v>
      </c>
      <c r="H485" s="103" t="s">
        <v>1656</v>
      </c>
      <c r="I485" s="6" t="s">
        <v>584</v>
      </c>
      <c r="J485" s="105">
        <v>46035</v>
      </c>
      <c r="K485" s="107" t="s">
        <v>1906</v>
      </c>
      <c r="L485" s="85">
        <v>1414860985</v>
      </c>
      <c r="M485" s="85" t="s">
        <v>25</v>
      </c>
      <c r="N485" s="85" t="s">
        <v>116</v>
      </c>
      <c r="O485" s="71">
        <v>0</v>
      </c>
      <c r="P485" s="71">
        <v>0</v>
      </c>
      <c r="Q485" s="79">
        <v>1845.3</v>
      </c>
      <c r="R485" s="79">
        <v>295.24799999999999</v>
      </c>
      <c r="S485" s="71">
        <v>0</v>
      </c>
      <c r="T485" s="79">
        <v>2140.5479999999998</v>
      </c>
      <c r="U485" s="80" t="s">
        <v>24</v>
      </c>
      <c r="V485" s="84">
        <f t="shared" si="28"/>
        <v>123.8528033327547</v>
      </c>
      <c r="W485" s="106">
        <v>46034</v>
      </c>
      <c r="X485" s="85" t="s">
        <v>1224</v>
      </c>
      <c r="Y485" s="85" t="s">
        <v>129</v>
      </c>
      <c r="Z485" s="85" t="s">
        <v>121</v>
      </c>
      <c r="AA485" s="85" t="s">
        <v>122</v>
      </c>
      <c r="AB485" s="76" t="s">
        <v>539</v>
      </c>
      <c r="AC485" s="76" t="s">
        <v>540</v>
      </c>
      <c r="AD485" s="76" t="s">
        <v>25</v>
      </c>
      <c r="AE485" s="76" t="s">
        <v>544</v>
      </c>
      <c r="AF485" s="76" t="s">
        <v>96</v>
      </c>
      <c r="AG485" s="82"/>
      <c r="AH485" s="60"/>
      <c r="AI485" s="75" t="s">
        <v>1562</v>
      </c>
      <c r="AJ485" s="6" t="s">
        <v>103</v>
      </c>
      <c r="AK485" s="81">
        <v>0</v>
      </c>
      <c r="AL485" s="205" t="s">
        <v>103</v>
      </c>
      <c r="AM485" s="169"/>
      <c r="AN485" s="6"/>
      <c r="AO485" s="120"/>
    </row>
    <row r="486" spans="1:41">
      <c r="A486" s="75" t="s">
        <v>1562</v>
      </c>
      <c r="B486" s="6" t="s">
        <v>93</v>
      </c>
      <c r="C486" s="76">
        <v>485</v>
      </c>
      <c r="D486" s="80" t="s">
        <v>592</v>
      </c>
      <c r="E486" s="6" t="s">
        <v>2136</v>
      </c>
      <c r="F486" s="6" t="str">
        <f t="shared" si="26"/>
        <v>BrokerRM-I-1013-AI26-M19</v>
      </c>
      <c r="G486" s="96" t="s">
        <v>1657</v>
      </c>
      <c r="H486" s="103" t="s">
        <v>1658</v>
      </c>
      <c r="I486" s="6" t="s">
        <v>584</v>
      </c>
      <c r="J486" s="105">
        <v>46037</v>
      </c>
      <c r="K486" s="96" t="s">
        <v>1907</v>
      </c>
      <c r="L486" s="85">
        <v>5707666005</v>
      </c>
      <c r="M486" s="85" t="s">
        <v>25</v>
      </c>
      <c r="N486" s="85" t="s">
        <v>116</v>
      </c>
      <c r="O486" s="71">
        <v>0</v>
      </c>
      <c r="P486" s="71">
        <v>0</v>
      </c>
      <c r="Q486" s="79">
        <v>3098.67</v>
      </c>
      <c r="R486" s="79">
        <v>495.78720000000004</v>
      </c>
      <c r="S486" s="71">
        <v>0</v>
      </c>
      <c r="T486" s="79">
        <v>3594.4572000000003</v>
      </c>
      <c r="U486" s="80" t="s">
        <v>24</v>
      </c>
      <c r="V486" s="84">
        <f t="shared" si="28"/>
        <v>207.97646241971881</v>
      </c>
      <c r="W486" s="106">
        <v>46035</v>
      </c>
      <c r="X486" s="85" t="s">
        <v>1908</v>
      </c>
      <c r="Y486" s="85" t="s">
        <v>1433</v>
      </c>
      <c r="Z486" s="85" t="s">
        <v>121</v>
      </c>
      <c r="AA486" s="85" t="s">
        <v>122</v>
      </c>
      <c r="AB486" s="76" t="s">
        <v>539</v>
      </c>
      <c r="AC486" s="76" t="s">
        <v>540</v>
      </c>
      <c r="AD486" s="76" t="s">
        <v>25</v>
      </c>
      <c r="AE486" s="76" t="s">
        <v>544</v>
      </c>
      <c r="AF486" s="76" t="s">
        <v>96</v>
      </c>
      <c r="AG486" s="82"/>
      <c r="AH486" s="60"/>
      <c r="AI486" s="75" t="s">
        <v>1562</v>
      </c>
      <c r="AJ486" s="6" t="s">
        <v>103</v>
      </c>
      <c r="AK486" s="81">
        <v>0</v>
      </c>
      <c r="AL486" s="205" t="s">
        <v>103</v>
      </c>
      <c r="AM486" s="169"/>
      <c r="AN486" s="6"/>
      <c r="AO486" s="120"/>
    </row>
    <row r="487" spans="1:41">
      <c r="A487" s="75" t="s">
        <v>1562</v>
      </c>
      <c r="B487" s="6" t="s">
        <v>93</v>
      </c>
      <c r="C487" s="76">
        <v>486</v>
      </c>
      <c r="D487" s="80" t="s">
        <v>592</v>
      </c>
      <c r="E487" s="6" t="s">
        <v>2136</v>
      </c>
      <c r="F487" s="6" t="str">
        <f t="shared" si="26"/>
        <v>BrokerRM-I-1014-AI26-M19</v>
      </c>
      <c r="G487" s="96" t="s">
        <v>1659</v>
      </c>
      <c r="H487" s="103" t="s">
        <v>1660</v>
      </c>
      <c r="I487" s="6" t="s">
        <v>584</v>
      </c>
      <c r="J487" s="105">
        <v>46035</v>
      </c>
      <c r="K487" s="107" t="s">
        <v>1909</v>
      </c>
      <c r="L487" s="85">
        <v>8700843012</v>
      </c>
      <c r="M487" s="85" t="s">
        <v>25</v>
      </c>
      <c r="N487" s="85" t="s">
        <v>116</v>
      </c>
      <c r="O487" s="71">
        <v>0</v>
      </c>
      <c r="P487" s="71">
        <v>0</v>
      </c>
      <c r="Q487" s="79">
        <v>1845.3</v>
      </c>
      <c r="R487" s="79">
        <v>295.24799999999999</v>
      </c>
      <c r="S487" s="71">
        <v>0</v>
      </c>
      <c r="T487" s="79">
        <v>2140.5479999999998</v>
      </c>
      <c r="U487" s="80" t="s">
        <v>24</v>
      </c>
      <c r="V487" s="84">
        <f t="shared" si="28"/>
        <v>123.8528033327547</v>
      </c>
      <c r="W487" s="106">
        <v>46034</v>
      </c>
      <c r="X487" s="85" t="s">
        <v>1185</v>
      </c>
      <c r="Y487" s="85" t="s">
        <v>1910</v>
      </c>
      <c r="Z487" s="85" t="s">
        <v>121</v>
      </c>
      <c r="AA487" s="85" t="s">
        <v>122</v>
      </c>
      <c r="AB487" s="76" t="s">
        <v>539</v>
      </c>
      <c r="AC487" s="76" t="s">
        <v>540</v>
      </c>
      <c r="AD487" s="76" t="s">
        <v>25</v>
      </c>
      <c r="AE487" s="76" t="s">
        <v>544</v>
      </c>
      <c r="AF487" s="76" t="s">
        <v>96</v>
      </c>
      <c r="AG487" s="82"/>
      <c r="AH487" s="60"/>
      <c r="AI487" s="75" t="s">
        <v>1562</v>
      </c>
      <c r="AJ487" s="6" t="s">
        <v>103</v>
      </c>
      <c r="AK487" s="81">
        <v>0</v>
      </c>
      <c r="AL487" s="205" t="s">
        <v>103</v>
      </c>
      <c r="AM487" s="169"/>
      <c r="AN487" s="6"/>
      <c r="AO487" s="120"/>
    </row>
    <row r="488" spans="1:41">
      <c r="A488" s="75" t="s">
        <v>1562</v>
      </c>
      <c r="B488" s="6" t="s">
        <v>93</v>
      </c>
      <c r="C488" s="76">
        <v>487</v>
      </c>
      <c r="D488" s="80" t="s">
        <v>592</v>
      </c>
      <c r="E488" s="6" t="s">
        <v>2136</v>
      </c>
      <c r="F488" s="6" t="str">
        <f t="shared" si="26"/>
        <v>BrokerRM-I-1016-AI26-M19</v>
      </c>
      <c r="G488" s="96" t="s">
        <v>1661</v>
      </c>
      <c r="H488" s="103" t="s">
        <v>1662</v>
      </c>
      <c r="I488" s="6" t="s">
        <v>584</v>
      </c>
      <c r="J488" s="105">
        <v>46037</v>
      </c>
      <c r="K488" s="107" t="s">
        <v>1911</v>
      </c>
      <c r="L488" s="85">
        <v>5584934983</v>
      </c>
      <c r="M488" s="85" t="s">
        <v>25</v>
      </c>
      <c r="N488" s="85" t="s">
        <v>116</v>
      </c>
      <c r="O488" s="71">
        <v>0</v>
      </c>
      <c r="P488" s="71">
        <v>0</v>
      </c>
      <c r="Q488" s="79">
        <v>5428.83</v>
      </c>
      <c r="R488" s="79">
        <v>868.62</v>
      </c>
      <c r="S488" s="71">
        <v>0</v>
      </c>
      <c r="T488" s="79">
        <v>6297.45</v>
      </c>
      <c r="U488" s="80" t="s">
        <v>24</v>
      </c>
      <c r="V488" s="84">
        <f t="shared" si="28"/>
        <v>364.37250477347681</v>
      </c>
      <c r="W488" s="106">
        <v>46035</v>
      </c>
      <c r="X488" s="85" t="s">
        <v>1210</v>
      </c>
      <c r="Y488" s="85" t="s">
        <v>129</v>
      </c>
      <c r="Z488" s="85" t="s">
        <v>121</v>
      </c>
      <c r="AA488" s="85" t="s">
        <v>122</v>
      </c>
      <c r="AB488" s="76" t="s">
        <v>539</v>
      </c>
      <c r="AC488" s="76" t="s">
        <v>540</v>
      </c>
      <c r="AD488" s="76" t="s">
        <v>25</v>
      </c>
      <c r="AE488" s="76" t="s">
        <v>544</v>
      </c>
      <c r="AF488" s="76" t="s">
        <v>96</v>
      </c>
      <c r="AG488" s="82"/>
      <c r="AH488" s="60"/>
      <c r="AI488" s="75" t="s">
        <v>1562</v>
      </c>
      <c r="AJ488" s="6" t="s">
        <v>103</v>
      </c>
      <c r="AK488" s="81">
        <v>0</v>
      </c>
      <c r="AL488" s="205" t="s">
        <v>103</v>
      </c>
      <c r="AM488" s="169"/>
      <c r="AN488" s="6"/>
      <c r="AO488" s="120"/>
    </row>
    <row r="489" spans="1:41">
      <c r="A489" s="75" t="s">
        <v>1562</v>
      </c>
      <c r="B489" s="6" t="s">
        <v>93</v>
      </c>
      <c r="C489" s="76">
        <v>488</v>
      </c>
      <c r="D489" s="80" t="s">
        <v>592</v>
      </c>
      <c r="E489" s="6" t="s">
        <v>2136</v>
      </c>
      <c r="F489" s="6" t="str">
        <f t="shared" si="26"/>
        <v>BrokerRM-I-0826-AI25-M19</v>
      </c>
      <c r="G489" s="96" t="s">
        <v>1663</v>
      </c>
      <c r="H489" s="103" t="s">
        <v>1664</v>
      </c>
      <c r="I489" s="6" t="s">
        <v>584</v>
      </c>
      <c r="J489" s="105">
        <v>46027</v>
      </c>
      <c r="K489" s="107" t="s">
        <v>1912</v>
      </c>
      <c r="L489" s="85">
        <v>2377962230</v>
      </c>
      <c r="M489" s="85" t="s">
        <v>25</v>
      </c>
      <c r="N489" s="85" t="s">
        <v>116</v>
      </c>
      <c r="O489" s="71">
        <v>0</v>
      </c>
      <c r="P489" s="71">
        <v>0</v>
      </c>
      <c r="Q489" s="79">
        <v>3525.48</v>
      </c>
      <c r="R489" s="79">
        <v>564.07680000000005</v>
      </c>
      <c r="S489" s="71">
        <v>0</v>
      </c>
      <c r="T489" s="79">
        <v>4089.5568000000003</v>
      </c>
      <c r="U489" s="80" t="s">
        <v>24</v>
      </c>
      <c r="V489" s="84">
        <f t="shared" si="28"/>
        <v>236.62308626974485</v>
      </c>
      <c r="W489" s="106">
        <v>45967</v>
      </c>
      <c r="X489" s="85" t="s">
        <v>1176</v>
      </c>
      <c r="Y489" s="85" t="s">
        <v>129</v>
      </c>
      <c r="Z489" s="85" t="s">
        <v>121</v>
      </c>
      <c r="AA489" s="85" t="s">
        <v>122</v>
      </c>
      <c r="AB489" s="76" t="s">
        <v>539</v>
      </c>
      <c r="AC489" s="76" t="s">
        <v>540</v>
      </c>
      <c r="AD489" s="76" t="s">
        <v>25</v>
      </c>
      <c r="AE489" s="76" t="s">
        <v>544</v>
      </c>
      <c r="AF489" s="76" t="s">
        <v>96</v>
      </c>
      <c r="AG489" s="82"/>
      <c r="AH489" s="60"/>
      <c r="AI489" s="75" t="s">
        <v>1562</v>
      </c>
      <c r="AJ489" s="6" t="s">
        <v>103</v>
      </c>
      <c r="AK489" s="81">
        <v>0</v>
      </c>
      <c r="AL489" s="205" t="s">
        <v>103</v>
      </c>
      <c r="AM489" s="169"/>
      <c r="AN489" s="6"/>
      <c r="AO489" s="120"/>
    </row>
    <row r="490" spans="1:41">
      <c r="A490" s="75" t="s">
        <v>1562</v>
      </c>
      <c r="B490" s="6" t="s">
        <v>93</v>
      </c>
      <c r="C490" s="76">
        <v>489</v>
      </c>
      <c r="D490" s="80" t="s">
        <v>108</v>
      </c>
      <c r="E490" s="6" t="s">
        <v>2135</v>
      </c>
      <c r="F490" s="6" t="str">
        <f t="shared" si="26"/>
        <v>FreightRM-I-0985-AI25-M19</v>
      </c>
      <c r="G490" s="96" t="s">
        <v>1665</v>
      </c>
      <c r="H490" s="6" t="s">
        <v>1666</v>
      </c>
      <c r="I490" s="6" t="s">
        <v>584</v>
      </c>
      <c r="J490" s="92">
        <v>46045</v>
      </c>
      <c r="K490" s="92" t="s">
        <v>116</v>
      </c>
      <c r="L490" s="80" t="s">
        <v>119</v>
      </c>
      <c r="M490" s="85" t="s">
        <v>25</v>
      </c>
      <c r="N490" s="85" t="s">
        <v>116</v>
      </c>
      <c r="O490" s="71">
        <v>0</v>
      </c>
      <c r="P490" s="71">
        <v>0</v>
      </c>
      <c r="Q490" s="79">
        <v>63710.28</v>
      </c>
      <c r="R490" s="79">
        <v>2548.4299999999998</v>
      </c>
      <c r="S490" s="71">
        <v>0</v>
      </c>
      <c r="T490" s="79">
        <v>66258.710000000006</v>
      </c>
      <c r="U490" s="80" t="s">
        <v>24</v>
      </c>
      <c r="V490" s="84">
        <f t="shared" si="28"/>
        <v>3833.7505062778455</v>
      </c>
      <c r="W490" s="74" t="s">
        <v>119</v>
      </c>
      <c r="X490" s="80" t="s">
        <v>120</v>
      </c>
      <c r="Y490" s="80" t="s">
        <v>120</v>
      </c>
      <c r="Z490" s="85" t="s">
        <v>121</v>
      </c>
      <c r="AA490" s="85" t="s">
        <v>122</v>
      </c>
      <c r="AB490" s="76" t="s">
        <v>539</v>
      </c>
      <c r="AC490" s="76" t="s">
        <v>540</v>
      </c>
      <c r="AD490" s="76" t="s">
        <v>25</v>
      </c>
      <c r="AE490" s="76" t="s">
        <v>544</v>
      </c>
      <c r="AF490" s="76" t="s">
        <v>96</v>
      </c>
      <c r="AG490" s="82"/>
      <c r="AH490" s="60"/>
      <c r="AI490" s="75" t="s">
        <v>1562</v>
      </c>
      <c r="AJ490" s="6" t="s">
        <v>103</v>
      </c>
      <c r="AK490" s="81">
        <v>0</v>
      </c>
      <c r="AL490" s="205" t="s">
        <v>103</v>
      </c>
      <c r="AM490" s="169"/>
      <c r="AN490" s="6"/>
      <c r="AO490" s="120"/>
    </row>
    <row r="491" spans="1:41">
      <c r="A491" s="75" t="s">
        <v>1562</v>
      </c>
      <c r="B491" s="6" t="s">
        <v>93</v>
      </c>
      <c r="C491" s="76">
        <v>490</v>
      </c>
      <c r="D491" s="80" t="s">
        <v>1563</v>
      </c>
      <c r="E491" s="6" t="s">
        <v>2136</v>
      </c>
      <c r="F491" s="6" t="str">
        <f t="shared" si="26"/>
        <v>BrokerRM-J-1096LI25-M19.1</v>
      </c>
      <c r="G491" s="96" t="s">
        <v>134</v>
      </c>
      <c r="H491" s="95" t="s">
        <v>1667</v>
      </c>
      <c r="I491" s="6" t="s">
        <v>584</v>
      </c>
      <c r="J491" s="92" t="s">
        <v>1913</v>
      </c>
      <c r="K491" s="92" t="s">
        <v>1914</v>
      </c>
      <c r="L491" s="78" t="s">
        <v>116</v>
      </c>
      <c r="M491" s="80" t="s">
        <v>173</v>
      </c>
      <c r="N491" s="85" t="s">
        <v>1915</v>
      </c>
      <c r="O491" s="71">
        <v>0</v>
      </c>
      <c r="P491" s="71">
        <v>0</v>
      </c>
      <c r="Q491" s="79">
        <v>215.4</v>
      </c>
      <c r="R491" s="79">
        <v>0</v>
      </c>
      <c r="S491" s="71">
        <v>0</v>
      </c>
      <c r="T491" s="79">
        <v>215.4</v>
      </c>
      <c r="U491" s="87" t="s">
        <v>118</v>
      </c>
      <c r="V491" s="84">
        <f t="shared" ref="V491:V503" si="29">T491</f>
        <v>215.4</v>
      </c>
      <c r="W491" s="74">
        <v>45669</v>
      </c>
      <c r="X491" s="80" t="s">
        <v>1156</v>
      </c>
      <c r="Y491" s="80" t="s">
        <v>178</v>
      </c>
      <c r="Z491" s="80" t="s">
        <v>239</v>
      </c>
      <c r="AA491" s="80" t="s">
        <v>122</v>
      </c>
      <c r="AB491" s="76" t="s">
        <v>539</v>
      </c>
      <c r="AC491" s="76" t="s">
        <v>540</v>
      </c>
      <c r="AD491" s="76" t="s">
        <v>173</v>
      </c>
      <c r="AE491" s="76" t="s">
        <v>548</v>
      </c>
      <c r="AF491" s="76" t="s">
        <v>96</v>
      </c>
      <c r="AG491" s="82"/>
      <c r="AH491" s="60"/>
      <c r="AI491" s="75" t="s">
        <v>1562</v>
      </c>
      <c r="AJ491" s="6" t="s">
        <v>103</v>
      </c>
      <c r="AK491" s="81">
        <v>0</v>
      </c>
      <c r="AL491" s="205" t="s">
        <v>103</v>
      </c>
      <c r="AM491" s="169"/>
      <c r="AN491" s="6"/>
      <c r="AO491" s="120"/>
    </row>
    <row r="492" spans="1:41" ht="29">
      <c r="A492" s="75" t="s">
        <v>1562</v>
      </c>
      <c r="B492" s="6" t="s">
        <v>93</v>
      </c>
      <c r="C492" s="76">
        <v>491</v>
      </c>
      <c r="D492" s="80" t="s">
        <v>1563</v>
      </c>
      <c r="E492" s="6" t="s">
        <v>2136</v>
      </c>
      <c r="F492" s="6" t="str">
        <f t="shared" si="26"/>
        <v>BrokerRM-J1094LI25-M19.1, RM-J-1108LI25-M19.2</v>
      </c>
      <c r="G492" s="113" t="s">
        <v>1668</v>
      </c>
      <c r="H492" s="95" t="s">
        <v>1669</v>
      </c>
      <c r="I492" s="6" t="s">
        <v>584</v>
      </c>
      <c r="J492" s="92" t="s">
        <v>1913</v>
      </c>
      <c r="K492" s="92" t="s">
        <v>1916</v>
      </c>
      <c r="L492" s="78" t="s">
        <v>116</v>
      </c>
      <c r="M492" s="80" t="s">
        <v>173</v>
      </c>
      <c r="N492" s="85" t="s">
        <v>1917</v>
      </c>
      <c r="O492" s="71">
        <v>0</v>
      </c>
      <c r="P492" s="71">
        <v>0</v>
      </c>
      <c r="Q492" s="79">
        <v>448</v>
      </c>
      <c r="R492" s="79">
        <v>0</v>
      </c>
      <c r="S492" s="71">
        <v>0</v>
      </c>
      <c r="T492" s="79">
        <v>448</v>
      </c>
      <c r="U492" s="87" t="s">
        <v>118</v>
      </c>
      <c r="V492" s="84">
        <f t="shared" si="29"/>
        <v>448</v>
      </c>
      <c r="W492" s="74" t="s">
        <v>1918</v>
      </c>
      <c r="X492" s="80" t="s">
        <v>1156</v>
      </c>
      <c r="Y492" s="80" t="s">
        <v>178</v>
      </c>
      <c r="Z492" s="80" t="s">
        <v>239</v>
      </c>
      <c r="AA492" s="80" t="s">
        <v>122</v>
      </c>
      <c r="AB492" s="76" t="s">
        <v>539</v>
      </c>
      <c r="AC492" s="76" t="s">
        <v>540</v>
      </c>
      <c r="AD492" s="76" t="s">
        <v>173</v>
      </c>
      <c r="AE492" s="76" t="s">
        <v>548</v>
      </c>
      <c r="AF492" s="76" t="s">
        <v>96</v>
      </c>
      <c r="AG492" s="82"/>
      <c r="AH492" s="60"/>
      <c r="AI492" s="75" t="s">
        <v>1562</v>
      </c>
      <c r="AJ492" s="6" t="s">
        <v>103</v>
      </c>
      <c r="AK492" s="81">
        <v>0</v>
      </c>
      <c r="AL492" s="205" t="s">
        <v>103</v>
      </c>
      <c r="AM492" s="169"/>
      <c r="AN492" s="6"/>
      <c r="AO492" s="120"/>
    </row>
    <row r="493" spans="1:41">
      <c r="A493" s="75" t="s">
        <v>1562</v>
      </c>
      <c r="B493" s="6" t="s">
        <v>93</v>
      </c>
      <c r="C493" s="76">
        <v>492</v>
      </c>
      <c r="D493" s="80" t="s">
        <v>1563</v>
      </c>
      <c r="E493" s="6" t="s">
        <v>2136</v>
      </c>
      <c r="F493" s="6" t="str">
        <f t="shared" si="26"/>
        <v>BrokerRM-J-1108LI25-M19.4</v>
      </c>
      <c r="G493" s="96" t="s">
        <v>1670</v>
      </c>
      <c r="H493" s="95" t="s">
        <v>1671</v>
      </c>
      <c r="I493" s="6" t="s">
        <v>584</v>
      </c>
      <c r="J493" s="92" t="s">
        <v>1913</v>
      </c>
      <c r="K493" s="92" t="s">
        <v>1919</v>
      </c>
      <c r="L493" s="78" t="s">
        <v>116</v>
      </c>
      <c r="M493" s="80" t="s">
        <v>173</v>
      </c>
      <c r="N493" s="85" t="s">
        <v>1920</v>
      </c>
      <c r="O493" s="71">
        <v>0</v>
      </c>
      <c r="P493" s="71">
        <v>0</v>
      </c>
      <c r="Q493" s="79">
        <v>84</v>
      </c>
      <c r="R493" s="79">
        <v>0</v>
      </c>
      <c r="S493" s="71">
        <v>0</v>
      </c>
      <c r="T493" s="79">
        <v>84</v>
      </c>
      <c r="U493" s="87" t="s">
        <v>118</v>
      </c>
      <c r="V493" s="84">
        <f t="shared" si="29"/>
        <v>84</v>
      </c>
      <c r="W493" s="74">
        <v>45789</v>
      </c>
      <c r="X493" s="80" t="s">
        <v>1156</v>
      </c>
      <c r="Y493" s="80" t="s">
        <v>178</v>
      </c>
      <c r="Z493" s="80" t="s">
        <v>239</v>
      </c>
      <c r="AA493" s="80" t="s">
        <v>122</v>
      </c>
      <c r="AB493" s="76" t="s">
        <v>539</v>
      </c>
      <c r="AC493" s="76" t="s">
        <v>540</v>
      </c>
      <c r="AD493" s="76" t="s">
        <v>173</v>
      </c>
      <c r="AE493" s="76" t="s">
        <v>548</v>
      </c>
      <c r="AF493" s="76" t="s">
        <v>96</v>
      </c>
      <c r="AG493" s="82"/>
      <c r="AH493" s="60"/>
      <c r="AI493" s="75" t="s">
        <v>1562</v>
      </c>
      <c r="AJ493" s="6" t="s">
        <v>103</v>
      </c>
      <c r="AK493" s="81">
        <v>0</v>
      </c>
      <c r="AL493" s="205" t="s">
        <v>103</v>
      </c>
      <c r="AM493" s="169"/>
      <c r="AN493" s="6"/>
      <c r="AO493" s="120"/>
    </row>
    <row r="494" spans="1:41">
      <c r="A494" s="75" t="s">
        <v>1562</v>
      </c>
      <c r="B494" s="6" t="s">
        <v>93</v>
      </c>
      <c r="C494" s="76">
        <v>493</v>
      </c>
      <c r="D494" s="80" t="s">
        <v>1563</v>
      </c>
      <c r="E494" s="6" t="s">
        <v>2136</v>
      </c>
      <c r="F494" s="6" t="str">
        <f t="shared" si="26"/>
        <v>BrokerRM-J-1108LI25-M19.1</v>
      </c>
      <c r="G494" s="96" t="s">
        <v>1672</v>
      </c>
      <c r="H494" s="95" t="s">
        <v>1673</v>
      </c>
      <c r="I494" s="6" t="s">
        <v>584</v>
      </c>
      <c r="J494" s="92" t="s">
        <v>1913</v>
      </c>
      <c r="K494" s="92" t="s">
        <v>1921</v>
      </c>
      <c r="L494" s="78" t="s">
        <v>116</v>
      </c>
      <c r="M494" s="80" t="s">
        <v>173</v>
      </c>
      <c r="N494" s="85" t="s">
        <v>1920</v>
      </c>
      <c r="O494" s="71">
        <v>0</v>
      </c>
      <c r="P494" s="71">
        <v>0</v>
      </c>
      <c r="Q494" s="79">
        <v>75.400000000000006</v>
      </c>
      <c r="R494" s="79">
        <v>0</v>
      </c>
      <c r="S494" s="71">
        <v>0</v>
      </c>
      <c r="T494" s="79">
        <v>75.400000000000006</v>
      </c>
      <c r="U494" s="87" t="s">
        <v>118</v>
      </c>
      <c r="V494" s="84">
        <f t="shared" si="29"/>
        <v>75.400000000000006</v>
      </c>
      <c r="W494" s="74">
        <v>45789</v>
      </c>
      <c r="X494" s="80" t="s">
        <v>1156</v>
      </c>
      <c r="Y494" s="80" t="s">
        <v>178</v>
      </c>
      <c r="Z494" s="80" t="s">
        <v>239</v>
      </c>
      <c r="AA494" s="80" t="s">
        <v>122</v>
      </c>
      <c r="AB494" s="76" t="s">
        <v>539</v>
      </c>
      <c r="AC494" s="76" t="s">
        <v>540</v>
      </c>
      <c r="AD494" s="76" t="s">
        <v>173</v>
      </c>
      <c r="AE494" s="76" t="s">
        <v>548</v>
      </c>
      <c r="AF494" s="76" t="s">
        <v>96</v>
      </c>
      <c r="AG494" s="82"/>
      <c r="AH494" s="60"/>
      <c r="AI494" s="75" t="s">
        <v>1562</v>
      </c>
      <c r="AJ494" s="6" t="s">
        <v>103</v>
      </c>
      <c r="AK494" s="81">
        <v>0</v>
      </c>
      <c r="AL494" s="205" t="s">
        <v>103</v>
      </c>
      <c r="AM494" s="169"/>
      <c r="AN494" s="6"/>
      <c r="AO494" s="120"/>
    </row>
    <row r="495" spans="1:41" ht="29">
      <c r="A495" s="75" t="s">
        <v>1562</v>
      </c>
      <c r="B495" s="6" t="s">
        <v>93</v>
      </c>
      <c r="C495" s="76">
        <v>494</v>
      </c>
      <c r="D495" s="80" t="s">
        <v>1563</v>
      </c>
      <c r="E495" s="6" t="s">
        <v>2136</v>
      </c>
      <c r="F495" s="6" t="str">
        <f t="shared" si="26"/>
        <v>BrokerRM-J-1110LI25-M19.1, RM-J-1115LI25-M19.3</v>
      </c>
      <c r="G495" s="113" t="s">
        <v>1674</v>
      </c>
      <c r="H495" s="95" t="s">
        <v>1675</v>
      </c>
      <c r="I495" s="6" t="s">
        <v>584</v>
      </c>
      <c r="J495" s="92" t="s">
        <v>1913</v>
      </c>
      <c r="K495" s="92" t="s">
        <v>1922</v>
      </c>
      <c r="L495" s="78" t="s">
        <v>116</v>
      </c>
      <c r="M495" s="80" t="s">
        <v>173</v>
      </c>
      <c r="N495" s="85" t="s">
        <v>1923</v>
      </c>
      <c r="O495" s="71">
        <v>0</v>
      </c>
      <c r="P495" s="71">
        <v>0</v>
      </c>
      <c r="Q495" s="79">
        <v>448</v>
      </c>
      <c r="R495" s="79">
        <v>0</v>
      </c>
      <c r="S495" s="71">
        <v>0</v>
      </c>
      <c r="T495" s="79">
        <v>448</v>
      </c>
      <c r="U495" s="87" t="s">
        <v>118</v>
      </c>
      <c r="V495" s="84">
        <f t="shared" si="29"/>
        <v>448</v>
      </c>
      <c r="W495" s="74" t="s">
        <v>1924</v>
      </c>
      <c r="X495" s="80" t="s">
        <v>1156</v>
      </c>
      <c r="Y495" s="80" t="s">
        <v>178</v>
      </c>
      <c r="Z495" s="80" t="s">
        <v>239</v>
      </c>
      <c r="AA495" s="80" t="s">
        <v>122</v>
      </c>
      <c r="AB495" s="76" t="s">
        <v>539</v>
      </c>
      <c r="AC495" s="76" t="s">
        <v>540</v>
      </c>
      <c r="AD495" s="76" t="s">
        <v>173</v>
      </c>
      <c r="AE495" s="76" t="s">
        <v>548</v>
      </c>
      <c r="AF495" s="76" t="s">
        <v>96</v>
      </c>
      <c r="AG495" s="82"/>
      <c r="AH495" s="60"/>
      <c r="AI495" s="75" t="s">
        <v>1562</v>
      </c>
      <c r="AJ495" s="6" t="s">
        <v>103</v>
      </c>
      <c r="AK495" s="81">
        <v>0</v>
      </c>
      <c r="AL495" s="205" t="s">
        <v>103</v>
      </c>
      <c r="AM495" s="169"/>
      <c r="AN495" s="6"/>
      <c r="AO495" s="120"/>
    </row>
    <row r="496" spans="1:41">
      <c r="A496" s="75" t="s">
        <v>1562</v>
      </c>
      <c r="B496" s="6" t="s">
        <v>93</v>
      </c>
      <c r="C496" s="76">
        <v>495</v>
      </c>
      <c r="D496" s="80" t="s">
        <v>1563</v>
      </c>
      <c r="E496" s="6" t="s">
        <v>2136</v>
      </c>
      <c r="F496" s="6" t="str">
        <f t="shared" si="26"/>
        <v>BrokerRM-J-1115LI25-M19.2</v>
      </c>
      <c r="G496" s="96" t="s">
        <v>274</v>
      </c>
      <c r="H496" s="95" t="s">
        <v>1676</v>
      </c>
      <c r="I496" s="6" t="s">
        <v>584</v>
      </c>
      <c r="J496" s="92" t="s">
        <v>1913</v>
      </c>
      <c r="K496" s="92" t="s">
        <v>1925</v>
      </c>
      <c r="L496" s="78" t="s">
        <v>116</v>
      </c>
      <c r="M496" s="80" t="s">
        <v>173</v>
      </c>
      <c r="N496" s="85" t="s">
        <v>1926</v>
      </c>
      <c r="O496" s="71">
        <v>0</v>
      </c>
      <c r="P496" s="71">
        <v>0</v>
      </c>
      <c r="Q496" s="79">
        <v>75.400000000000006</v>
      </c>
      <c r="R496" s="79">
        <v>0</v>
      </c>
      <c r="S496" s="71">
        <v>0</v>
      </c>
      <c r="T496" s="79">
        <v>75.400000000000006</v>
      </c>
      <c r="U496" s="87" t="s">
        <v>118</v>
      </c>
      <c r="V496" s="84">
        <f t="shared" si="29"/>
        <v>75.400000000000006</v>
      </c>
      <c r="W496" s="74">
        <v>45973</v>
      </c>
      <c r="X496" s="80" t="s">
        <v>1156</v>
      </c>
      <c r="Y496" s="80" t="s">
        <v>178</v>
      </c>
      <c r="Z496" s="80" t="s">
        <v>239</v>
      </c>
      <c r="AA496" s="80" t="s">
        <v>122</v>
      </c>
      <c r="AB496" s="76" t="s">
        <v>539</v>
      </c>
      <c r="AC496" s="76" t="s">
        <v>540</v>
      </c>
      <c r="AD496" s="76" t="s">
        <v>173</v>
      </c>
      <c r="AE496" s="76" t="s">
        <v>548</v>
      </c>
      <c r="AF496" s="76" t="s">
        <v>96</v>
      </c>
      <c r="AG496" s="82"/>
      <c r="AH496" s="60"/>
      <c r="AI496" s="75" t="s">
        <v>1562</v>
      </c>
      <c r="AJ496" s="6" t="s">
        <v>103</v>
      </c>
      <c r="AK496" s="81">
        <v>0</v>
      </c>
      <c r="AL496" s="205" t="s">
        <v>103</v>
      </c>
      <c r="AM496" s="169"/>
      <c r="AN496" s="6"/>
      <c r="AO496" s="120"/>
    </row>
    <row r="497" spans="1:41" ht="29">
      <c r="A497" s="75" t="s">
        <v>1562</v>
      </c>
      <c r="B497" s="6" t="s">
        <v>93</v>
      </c>
      <c r="C497" s="76">
        <v>496</v>
      </c>
      <c r="D497" s="80" t="s">
        <v>1563</v>
      </c>
      <c r="E497" s="6" t="s">
        <v>2136</v>
      </c>
      <c r="F497" s="6" t="str">
        <f t="shared" si="26"/>
        <v>BrokerRM-J-1121LI25-M19.1, RM-J-1131LI25-M19.1</v>
      </c>
      <c r="G497" s="113" t="s">
        <v>1677</v>
      </c>
      <c r="H497" s="95" t="s">
        <v>1678</v>
      </c>
      <c r="I497" s="6" t="s">
        <v>584</v>
      </c>
      <c r="J497" s="92" t="s">
        <v>1913</v>
      </c>
      <c r="K497" s="92" t="s">
        <v>1927</v>
      </c>
      <c r="L497" s="78" t="s">
        <v>116</v>
      </c>
      <c r="M497" s="80" t="s">
        <v>173</v>
      </c>
      <c r="N497" s="85" t="s">
        <v>1928</v>
      </c>
      <c r="O497" s="71">
        <v>0</v>
      </c>
      <c r="P497" s="71">
        <v>0</v>
      </c>
      <c r="Q497" s="79">
        <v>448</v>
      </c>
      <c r="R497" s="79">
        <v>0</v>
      </c>
      <c r="S497" s="71">
        <v>0</v>
      </c>
      <c r="T497" s="79">
        <v>448</v>
      </c>
      <c r="U497" s="87" t="s">
        <v>118</v>
      </c>
      <c r="V497" s="84">
        <f t="shared" si="29"/>
        <v>448</v>
      </c>
      <c r="W497" s="74" t="s">
        <v>1929</v>
      </c>
      <c r="X497" s="80" t="s">
        <v>1156</v>
      </c>
      <c r="Y497" s="80" t="s">
        <v>178</v>
      </c>
      <c r="Z497" s="80" t="s">
        <v>239</v>
      </c>
      <c r="AA497" s="80" t="s">
        <v>122</v>
      </c>
      <c r="AB497" s="76" t="s">
        <v>539</v>
      </c>
      <c r="AC497" s="76" t="s">
        <v>540</v>
      </c>
      <c r="AD497" s="76" t="s">
        <v>173</v>
      </c>
      <c r="AE497" s="76" t="s">
        <v>548</v>
      </c>
      <c r="AF497" s="76" t="s">
        <v>96</v>
      </c>
      <c r="AG497" s="82"/>
      <c r="AH497" s="60"/>
      <c r="AI497" s="75" t="s">
        <v>1562</v>
      </c>
      <c r="AJ497" s="6" t="s">
        <v>103</v>
      </c>
      <c r="AK497" s="81">
        <v>0</v>
      </c>
      <c r="AL497" s="205" t="s">
        <v>103</v>
      </c>
      <c r="AM497" s="169"/>
      <c r="AN497" s="6"/>
      <c r="AO497" s="120"/>
    </row>
    <row r="498" spans="1:41">
      <c r="A498" s="75" t="s">
        <v>1562</v>
      </c>
      <c r="B498" s="6" t="s">
        <v>93</v>
      </c>
      <c r="C498" s="76">
        <v>497</v>
      </c>
      <c r="D498" s="80" t="s">
        <v>1563</v>
      </c>
      <c r="E498" s="6" t="s">
        <v>2136</v>
      </c>
      <c r="F498" s="6" t="str">
        <f t="shared" si="26"/>
        <v>BrokerRM-J-1134LI25-M19.3</v>
      </c>
      <c r="G498" s="96" t="s">
        <v>1679</v>
      </c>
      <c r="H498" s="95" t="s">
        <v>1680</v>
      </c>
      <c r="I498" s="6" t="s">
        <v>584</v>
      </c>
      <c r="J498" s="92" t="s">
        <v>1913</v>
      </c>
      <c r="K498" s="92" t="s">
        <v>1930</v>
      </c>
      <c r="L498" s="78" t="s">
        <v>116</v>
      </c>
      <c r="M498" s="80" t="s">
        <v>173</v>
      </c>
      <c r="N498" s="85" t="s">
        <v>1931</v>
      </c>
      <c r="O498" s="71">
        <v>0</v>
      </c>
      <c r="P498" s="71">
        <v>0</v>
      </c>
      <c r="Q498" s="79">
        <v>224</v>
      </c>
      <c r="R498" s="79">
        <v>0</v>
      </c>
      <c r="S498" s="71">
        <v>0</v>
      </c>
      <c r="T498" s="79">
        <v>224</v>
      </c>
      <c r="U498" s="87" t="s">
        <v>118</v>
      </c>
      <c r="V498" s="84">
        <f t="shared" si="29"/>
        <v>224</v>
      </c>
      <c r="W498" s="74" t="s">
        <v>1932</v>
      </c>
      <c r="X498" s="80" t="s">
        <v>1156</v>
      </c>
      <c r="Y498" s="80" t="s">
        <v>178</v>
      </c>
      <c r="Z498" s="80" t="s">
        <v>239</v>
      </c>
      <c r="AA498" s="80" t="s">
        <v>122</v>
      </c>
      <c r="AB498" s="76" t="s">
        <v>539</v>
      </c>
      <c r="AC498" s="76" t="s">
        <v>540</v>
      </c>
      <c r="AD498" s="76" t="s">
        <v>173</v>
      </c>
      <c r="AE498" s="76" t="s">
        <v>548</v>
      </c>
      <c r="AF498" s="76" t="s">
        <v>96</v>
      </c>
      <c r="AG498" s="82"/>
      <c r="AH498" s="60"/>
      <c r="AI498" s="75" t="s">
        <v>1562</v>
      </c>
      <c r="AJ498" s="6" t="s">
        <v>103</v>
      </c>
      <c r="AK498" s="81">
        <v>0</v>
      </c>
      <c r="AL498" s="205" t="s">
        <v>103</v>
      </c>
      <c r="AM498" s="169"/>
      <c r="AN498" s="6"/>
      <c r="AO498" s="120"/>
    </row>
    <row r="499" spans="1:41">
      <c r="A499" s="75" t="s">
        <v>1562</v>
      </c>
      <c r="B499" s="6" t="s">
        <v>93</v>
      </c>
      <c r="C499" s="76">
        <v>498</v>
      </c>
      <c r="D499" s="80" t="s">
        <v>1563</v>
      </c>
      <c r="E499" s="6" t="s">
        <v>2136</v>
      </c>
      <c r="F499" s="6" t="str">
        <f t="shared" si="26"/>
        <v>BrokerRM-J-1134LI25-M19.2</v>
      </c>
      <c r="G499" s="96" t="s">
        <v>1681</v>
      </c>
      <c r="H499" s="95" t="s">
        <v>1682</v>
      </c>
      <c r="I499" s="6" t="s">
        <v>584</v>
      </c>
      <c r="J499" s="92" t="s">
        <v>1913</v>
      </c>
      <c r="K499" s="92" t="s">
        <v>1933</v>
      </c>
      <c r="L499" s="78" t="s">
        <v>116</v>
      </c>
      <c r="M499" s="80" t="s">
        <v>173</v>
      </c>
      <c r="N499" s="85" t="s">
        <v>1931</v>
      </c>
      <c r="O499" s="71">
        <v>0</v>
      </c>
      <c r="P499" s="71">
        <v>0</v>
      </c>
      <c r="Q499" s="79">
        <v>94.8</v>
      </c>
      <c r="R499" s="79">
        <v>0</v>
      </c>
      <c r="S499" s="71">
        <v>0</v>
      </c>
      <c r="T499" s="79">
        <v>94.8</v>
      </c>
      <c r="U499" s="87" t="s">
        <v>118</v>
      </c>
      <c r="V499" s="84">
        <f t="shared" si="29"/>
        <v>94.8</v>
      </c>
      <c r="W499" s="74" t="s">
        <v>1932</v>
      </c>
      <c r="X499" s="80" t="s">
        <v>1156</v>
      </c>
      <c r="Y499" s="80" t="s">
        <v>178</v>
      </c>
      <c r="Z499" s="80" t="s">
        <v>239</v>
      </c>
      <c r="AA499" s="80" t="s">
        <v>122</v>
      </c>
      <c r="AB499" s="76" t="s">
        <v>539</v>
      </c>
      <c r="AC499" s="76" t="s">
        <v>540</v>
      </c>
      <c r="AD499" s="76" t="s">
        <v>173</v>
      </c>
      <c r="AE499" s="76" t="s">
        <v>548</v>
      </c>
      <c r="AF499" s="76" t="s">
        <v>96</v>
      </c>
      <c r="AG499" s="82"/>
      <c r="AH499" s="60"/>
      <c r="AI499" s="75" t="s">
        <v>1562</v>
      </c>
      <c r="AJ499" s="6" t="s">
        <v>103</v>
      </c>
      <c r="AK499" s="81">
        <v>0</v>
      </c>
      <c r="AL499" s="205" t="s">
        <v>103</v>
      </c>
      <c r="AM499" s="169"/>
      <c r="AN499" s="6"/>
      <c r="AO499" s="120"/>
    </row>
    <row r="500" spans="1:41">
      <c r="A500" s="75" t="s">
        <v>1562</v>
      </c>
      <c r="B500" s="6" t="s">
        <v>93</v>
      </c>
      <c r="C500" s="76">
        <v>499</v>
      </c>
      <c r="D500" s="80" t="s">
        <v>1563</v>
      </c>
      <c r="E500" s="6" t="s">
        <v>2136</v>
      </c>
      <c r="F500" s="6" t="str">
        <f t="shared" si="26"/>
        <v>BrokerRM-J-1137LI25-M19.1</v>
      </c>
      <c r="G500" s="96" t="s">
        <v>1683</v>
      </c>
      <c r="H500" s="95" t="s">
        <v>1684</v>
      </c>
      <c r="I500" s="6" t="s">
        <v>584</v>
      </c>
      <c r="J500" s="92" t="s">
        <v>1913</v>
      </c>
      <c r="K500" s="92" t="s">
        <v>1934</v>
      </c>
      <c r="L500" s="78" t="s">
        <v>116</v>
      </c>
      <c r="M500" s="80" t="s">
        <v>173</v>
      </c>
      <c r="N500" s="85" t="s">
        <v>1935</v>
      </c>
      <c r="O500" s="71">
        <v>0</v>
      </c>
      <c r="P500" s="71">
        <v>0</v>
      </c>
      <c r="Q500" s="79">
        <v>224</v>
      </c>
      <c r="R500" s="79">
        <v>0</v>
      </c>
      <c r="S500" s="71">
        <v>0</v>
      </c>
      <c r="T500" s="79">
        <v>224</v>
      </c>
      <c r="U500" s="87" t="s">
        <v>118</v>
      </c>
      <c r="V500" s="84">
        <f t="shared" si="29"/>
        <v>224</v>
      </c>
      <c r="W500" s="74" t="s">
        <v>1936</v>
      </c>
      <c r="X500" s="80" t="s">
        <v>1156</v>
      </c>
      <c r="Y500" s="80" t="s">
        <v>178</v>
      </c>
      <c r="Z500" s="80" t="s">
        <v>239</v>
      </c>
      <c r="AA500" s="80" t="s">
        <v>122</v>
      </c>
      <c r="AB500" s="76" t="s">
        <v>539</v>
      </c>
      <c r="AC500" s="76" t="s">
        <v>540</v>
      </c>
      <c r="AD500" s="76" t="s">
        <v>173</v>
      </c>
      <c r="AE500" s="76" t="s">
        <v>548</v>
      </c>
      <c r="AF500" s="76" t="s">
        <v>96</v>
      </c>
      <c r="AG500" s="82"/>
      <c r="AH500" s="60"/>
      <c r="AI500" s="75" t="s">
        <v>1562</v>
      </c>
      <c r="AJ500" s="6" t="s">
        <v>103</v>
      </c>
      <c r="AK500" s="81">
        <v>0</v>
      </c>
      <c r="AL500" s="205" t="s">
        <v>103</v>
      </c>
      <c r="AM500" s="169"/>
      <c r="AN500" s="6"/>
      <c r="AO500" s="120"/>
    </row>
    <row r="501" spans="1:41" ht="29">
      <c r="A501" s="75" t="s">
        <v>1562</v>
      </c>
      <c r="B501" s="6" t="s">
        <v>93</v>
      </c>
      <c r="C501" s="76">
        <v>500</v>
      </c>
      <c r="D501" s="80" t="s">
        <v>1563</v>
      </c>
      <c r="E501" s="6" t="s">
        <v>2136</v>
      </c>
      <c r="F501" s="6" t="str">
        <f t="shared" si="26"/>
        <v>BrokerRM-J-1139LI25-M19.2, RM-J-1139LI25-M19.3</v>
      </c>
      <c r="G501" s="113" t="s">
        <v>1685</v>
      </c>
      <c r="H501" s="95" t="s">
        <v>1686</v>
      </c>
      <c r="I501" s="6" t="s">
        <v>584</v>
      </c>
      <c r="J501" s="92" t="s">
        <v>1913</v>
      </c>
      <c r="K501" s="92" t="s">
        <v>1937</v>
      </c>
      <c r="L501" s="78" t="s">
        <v>116</v>
      </c>
      <c r="M501" s="80" t="s">
        <v>173</v>
      </c>
      <c r="N501" s="85" t="s">
        <v>1938</v>
      </c>
      <c r="O501" s="71">
        <v>0</v>
      </c>
      <c r="P501" s="71">
        <v>0</v>
      </c>
      <c r="Q501" s="79">
        <v>448</v>
      </c>
      <c r="R501" s="79">
        <v>0</v>
      </c>
      <c r="S501" s="71">
        <v>0</v>
      </c>
      <c r="T501" s="79">
        <v>448</v>
      </c>
      <c r="U501" s="87" t="s">
        <v>118</v>
      </c>
      <c r="V501" s="84">
        <f t="shared" si="29"/>
        <v>448</v>
      </c>
      <c r="W501" s="74" t="s">
        <v>1939</v>
      </c>
      <c r="X501" s="80" t="s">
        <v>1156</v>
      </c>
      <c r="Y501" s="80" t="s">
        <v>178</v>
      </c>
      <c r="Z501" s="80" t="s">
        <v>239</v>
      </c>
      <c r="AA501" s="80" t="s">
        <v>122</v>
      </c>
      <c r="AB501" s="76" t="s">
        <v>539</v>
      </c>
      <c r="AC501" s="76" t="s">
        <v>540</v>
      </c>
      <c r="AD501" s="76" t="s">
        <v>173</v>
      </c>
      <c r="AE501" s="76" t="s">
        <v>548</v>
      </c>
      <c r="AF501" s="76" t="s">
        <v>96</v>
      </c>
      <c r="AG501" s="82"/>
      <c r="AH501" s="60"/>
      <c r="AI501" s="75" t="s">
        <v>1562</v>
      </c>
      <c r="AJ501" s="6" t="s">
        <v>103</v>
      </c>
      <c r="AK501" s="81">
        <v>0</v>
      </c>
      <c r="AL501" s="205" t="s">
        <v>103</v>
      </c>
      <c r="AM501" s="169"/>
      <c r="AN501" s="6"/>
      <c r="AO501" s="120"/>
    </row>
    <row r="502" spans="1:41">
      <c r="A502" s="75" t="s">
        <v>1562</v>
      </c>
      <c r="B502" s="6" t="s">
        <v>93</v>
      </c>
      <c r="C502" s="76">
        <v>501</v>
      </c>
      <c r="D502" s="80" t="s">
        <v>1563</v>
      </c>
      <c r="E502" s="6" t="s">
        <v>2136</v>
      </c>
      <c r="F502" s="6" t="str">
        <f t="shared" si="26"/>
        <v>BrokerRM-J-1139LI25-M19.1</v>
      </c>
      <c r="G502" s="96" t="s">
        <v>1687</v>
      </c>
      <c r="H502" s="95" t="s">
        <v>1688</v>
      </c>
      <c r="I502" s="6" t="s">
        <v>584</v>
      </c>
      <c r="J502" s="92" t="s">
        <v>1913</v>
      </c>
      <c r="K502" s="92" t="s">
        <v>1940</v>
      </c>
      <c r="L502" s="78" t="s">
        <v>116</v>
      </c>
      <c r="M502" s="80" t="s">
        <v>173</v>
      </c>
      <c r="N502" s="85" t="s">
        <v>1941</v>
      </c>
      <c r="O502" s="71">
        <v>0</v>
      </c>
      <c r="P502" s="71">
        <v>0</v>
      </c>
      <c r="Q502" s="79">
        <v>84</v>
      </c>
      <c r="R502" s="79">
        <v>0</v>
      </c>
      <c r="S502" s="71">
        <v>0</v>
      </c>
      <c r="T502" s="79">
        <v>84</v>
      </c>
      <c r="U502" s="87" t="s">
        <v>118</v>
      </c>
      <c r="V502" s="84">
        <f t="shared" si="29"/>
        <v>84</v>
      </c>
      <c r="W502" s="74">
        <v>46143</v>
      </c>
      <c r="X502" s="80" t="s">
        <v>1156</v>
      </c>
      <c r="Y502" s="80" t="s">
        <v>178</v>
      </c>
      <c r="Z502" s="80" t="s">
        <v>239</v>
      </c>
      <c r="AA502" s="80" t="s">
        <v>122</v>
      </c>
      <c r="AB502" s="76" t="s">
        <v>539</v>
      </c>
      <c r="AC502" s="76" t="s">
        <v>540</v>
      </c>
      <c r="AD502" s="76" t="s">
        <v>173</v>
      </c>
      <c r="AE502" s="76" t="s">
        <v>548</v>
      </c>
      <c r="AF502" s="76" t="s">
        <v>96</v>
      </c>
      <c r="AG502" s="82"/>
      <c r="AH502" s="60"/>
      <c r="AI502" s="75" t="s">
        <v>1562</v>
      </c>
      <c r="AJ502" s="6" t="s">
        <v>103</v>
      </c>
      <c r="AK502" s="81">
        <v>0</v>
      </c>
      <c r="AL502" s="205" t="s">
        <v>103</v>
      </c>
      <c r="AM502" s="169"/>
      <c r="AN502" s="6"/>
      <c r="AO502" s="120"/>
    </row>
    <row r="503" spans="1:41">
      <c r="A503" s="75" t="s">
        <v>1562</v>
      </c>
      <c r="B503" s="6" t="s">
        <v>93</v>
      </c>
      <c r="C503" s="76">
        <v>502</v>
      </c>
      <c r="D503" s="80" t="s">
        <v>1563</v>
      </c>
      <c r="E503" s="6" t="s">
        <v>2136</v>
      </c>
      <c r="F503" s="6" t="str">
        <f t="shared" si="26"/>
        <v>BrokerRM-J-1144LI26-M19.1</v>
      </c>
      <c r="G503" s="96" t="s">
        <v>1689</v>
      </c>
      <c r="H503" s="95" t="s">
        <v>1690</v>
      </c>
      <c r="I503" s="6" t="s">
        <v>584</v>
      </c>
      <c r="J503" s="92" t="s">
        <v>1913</v>
      </c>
      <c r="K503" s="92" t="s">
        <v>1942</v>
      </c>
      <c r="L503" s="78" t="s">
        <v>116</v>
      </c>
      <c r="M503" s="80" t="s">
        <v>173</v>
      </c>
      <c r="N503" s="85" t="s">
        <v>1943</v>
      </c>
      <c r="O503" s="71">
        <v>0</v>
      </c>
      <c r="P503" s="71">
        <v>0</v>
      </c>
      <c r="Q503" s="79">
        <v>91.6</v>
      </c>
      <c r="R503" s="79">
        <v>0</v>
      </c>
      <c r="S503" s="71">
        <v>0</v>
      </c>
      <c r="T503" s="79">
        <v>91.6</v>
      </c>
      <c r="U503" s="87" t="s">
        <v>118</v>
      </c>
      <c r="V503" s="84">
        <f t="shared" si="29"/>
        <v>91.6</v>
      </c>
      <c r="W503" s="74">
        <v>46266</v>
      </c>
      <c r="X503" s="80" t="s">
        <v>1156</v>
      </c>
      <c r="Y503" s="80" t="s">
        <v>178</v>
      </c>
      <c r="Z503" s="80" t="s">
        <v>239</v>
      </c>
      <c r="AA503" s="80" t="s">
        <v>122</v>
      </c>
      <c r="AB503" s="76" t="s">
        <v>539</v>
      </c>
      <c r="AC503" s="76" t="s">
        <v>540</v>
      </c>
      <c r="AD503" s="76" t="s">
        <v>173</v>
      </c>
      <c r="AE503" s="76" t="s">
        <v>548</v>
      </c>
      <c r="AF503" s="76" t="s">
        <v>96</v>
      </c>
      <c r="AG503" s="82"/>
      <c r="AH503" s="60"/>
      <c r="AI503" s="75" t="s">
        <v>1562</v>
      </c>
      <c r="AJ503" s="6" t="s">
        <v>103</v>
      </c>
      <c r="AK503" s="81">
        <v>0</v>
      </c>
      <c r="AL503" s="205" t="s">
        <v>103</v>
      </c>
      <c r="AM503" s="169"/>
      <c r="AN503" s="6"/>
      <c r="AO503" s="120"/>
    </row>
    <row r="504" spans="1:41">
      <c r="A504" s="75" t="s">
        <v>1562</v>
      </c>
      <c r="B504" s="6" t="s">
        <v>93</v>
      </c>
      <c r="C504" s="76">
        <v>503</v>
      </c>
      <c r="D504" s="76" t="s">
        <v>98</v>
      </c>
      <c r="E504" s="6" t="s">
        <v>2136</v>
      </c>
      <c r="F504" s="6" t="str">
        <f t="shared" si="26"/>
        <v>BrokerRM-M-198-SI25-M19-L-B</v>
      </c>
      <c r="G504" s="97" t="s">
        <v>810</v>
      </c>
      <c r="H504" s="95" t="s">
        <v>1691</v>
      </c>
      <c r="I504" s="6" t="s">
        <v>584</v>
      </c>
      <c r="J504" s="92">
        <v>46036</v>
      </c>
      <c r="K504" s="96" t="s">
        <v>1273</v>
      </c>
      <c r="L504" s="80" t="s">
        <v>1274</v>
      </c>
      <c r="M504" s="80" t="s">
        <v>117</v>
      </c>
      <c r="N504" s="6" t="s">
        <v>1275</v>
      </c>
      <c r="O504" s="71">
        <v>0</v>
      </c>
      <c r="P504" s="71">
        <v>580</v>
      </c>
      <c r="Q504" s="79">
        <v>0</v>
      </c>
      <c r="R504" s="79">
        <v>0</v>
      </c>
      <c r="S504" s="71">
        <v>0</v>
      </c>
      <c r="T504" s="79">
        <v>580</v>
      </c>
      <c r="U504" s="87" t="s">
        <v>24</v>
      </c>
      <c r="V504" s="84">
        <f t="shared" ref="V504:V534" si="30">T504/17.283</f>
        <v>33.558988601515935</v>
      </c>
      <c r="W504" s="86">
        <v>46000</v>
      </c>
      <c r="X504" s="80" t="s">
        <v>1276</v>
      </c>
      <c r="Y504" s="80" t="s">
        <v>1277</v>
      </c>
      <c r="Z504" s="80" t="s">
        <v>537</v>
      </c>
      <c r="AA504" s="6" t="s">
        <v>1278</v>
      </c>
      <c r="AB504" s="76" t="s">
        <v>539</v>
      </c>
      <c r="AC504" s="76" t="s">
        <v>540</v>
      </c>
      <c r="AD504" s="76" t="s">
        <v>174</v>
      </c>
      <c r="AE504" s="76" t="s">
        <v>546</v>
      </c>
      <c r="AF504" s="76" t="s">
        <v>1944</v>
      </c>
      <c r="AG504" s="75"/>
      <c r="AH504" s="60"/>
      <c r="AI504" s="75" t="s">
        <v>1562</v>
      </c>
      <c r="AJ504" s="6" t="s">
        <v>103</v>
      </c>
      <c r="AK504" s="81">
        <v>0</v>
      </c>
      <c r="AL504" s="205" t="s">
        <v>103</v>
      </c>
      <c r="AM504" s="169"/>
      <c r="AN504" s="6"/>
      <c r="AO504" s="120"/>
    </row>
    <row r="505" spans="1:41">
      <c r="A505" s="75" t="s">
        <v>1562</v>
      </c>
      <c r="B505" s="6" t="s">
        <v>93</v>
      </c>
      <c r="C505" s="76">
        <v>504</v>
      </c>
      <c r="D505" s="76" t="s">
        <v>98</v>
      </c>
      <c r="E505" s="6" t="s">
        <v>2136</v>
      </c>
      <c r="F505" s="6" t="str">
        <f t="shared" si="26"/>
        <v>BrokerRM-M-209-SI25-M19-L-B</v>
      </c>
      <c r="G505" s="97" t="s">
        <v>1692</v>
      </c>
      <c r="H505" s="95" t="s">
        <v>1693</v>
      </c>
      <c r="I505" s="6" t="s">
        <v>584</v>
      </c>
      <c r="J505" s="92">
        <v>46036</v>
      </c>
      <c r="K505" s="96" t="s">
        <v>1945</v>
      </c>
      <c r="L505" s="80" t="s">
        <v>1946</v>
      </c>
      <c r="M505" s="80" t="s">
        <v>117</v>
      </c>
      <c r="N505" s="6" t="s">
        <v>1947</v>
      </c>
      <c r="O505" s="71">
        <v>0</v>
      </c>
      <c r="P505" s="71">
        <v>1212.2</v>
      </c>
      <c r="Q505" s="79">
        <v>2533.7800000000002</v>
      </c>
      <c r="R505" s="79">
        <v>405.4</v>
      </c>
      <c r="S505" s="71">
        <v>0</v>
      </c>
      <c r="T505" s="79">
        <v>4151.38</v>
      </c>
      <c r="U505" s="87" t="s">
        <v>24</v>
      </c>
      <c r="V505" s="84">
        <f t="shared" si="30"/>
        <v>240.20019672510557</v>
      </c>
      <c r="W505" s="86">
        <v>46010</v>
      </c>
      <c r="X505" s="85" t="s">
        <v>1948</v>
      </c>
      <c r="Y505" s="80" t="s">
        <v>1949</v>
      </c>
      <c r="Z505" s="80" t="s">
        <v>537</v>
      </c>
      <c r="AA505" s="85" t="s">
        <v>1278</v>
      </c>
      <c r="AB505" s="76" t="s">
        <v>539</v>
      </c>
      <c r="AC505" s="76" t="s">
        <v>540</v>
      </c>
      <c r="AD505" s="76" t="s">
        <v>174</v>
      </c>
      <c r="AE505" s="76" t="s">
        <v>546</v>
      </c>
      <c r="AF505" s="76" t="s">
        <v>96</v>
      </c>
      <c r="AG505" s="75"/>
      <c r="AH505" s="60"/>
      <c r="AI505" s="75" t="s">
        <v>1562</v>
      </c>
      <c r="AJ505" s="6" t="s">
        <v>103</v>
      </c>
      <c r="AK505" s="81">
        <v>0</v>
      </c>
      <c r="AL505" s="205" t="s">
        <v>103</v>
      </c>
      <c r="AM505" s="169"/>
      <c r="AN505" s="6"/>
      <c r="AO505" s="120"/>
    </row>
    <row r="506" spans="1:41">
      <c r="A506" s="75" t="s">
        <v>1562</v>
      </c>
      <c r="B506" s="6" t="s">
        <v>93</v>
      </c>
      <c r="C506" s="76">
        <v>505</v>
      </c>
      <c r="D506" s="76" t="s">
        <v>98</v>
      </c>
      <c r="E506" s="6" t="s">
        <v>2136</v>
      </c>
      <c r="F506" s="6" t="str">
        <f t="shared" si="26"/>
        <v>BrokerRM-M-217-SI25-M19-L-B</v>
      </c>
      <c r="G506" s="96" t="s">
        <v>1694</v>
      </c>
      <c r="H506" s="95" t="s">
        <v>1695</v>
      </c>
      <c r="I506" s="6" t="s">
        <v>584</v>
      </c>
      <c r="J506" s="92">
        <v>46036</v>
      </c>
      <c r="K506" s="96" t="s">
        <v>1950</v>
      </c>
      <c r="L506" s="77" t="s">
        <v>1951</v>
      </c>
      <c r="M506" s="80" t="s">
        <v>117</v>
      </c>
      <c r="N506" s="6" t="s">
        <v>1952</v>
      </c>
      <c r="O506" s="71">
        <v>0</v>
      </c>
      <c r="P506" s="71">
        <v>1511.49</v>
      </c>
      <c r="Q506" s="79">
        <v>2494.63</v>
      </c>
      <c r="R506" s="79">
        <v>399.14</v>
      </c>
      <c r="S506" s="71">
        <v>0</v>
      </c>
      <c r="T506" s="79">
        <v>4405.26</v>
      </c>
      <c r="U506" s="87" t="s">
        <v>24</v>
      </c>
      <c r="V506" s="84">
        <f t="shared" si="30"/>
        <v>254.88977608054157</v>
      </c>
      <c r="W506" s="86">
        <v>46028</v>
      </c>
      <c r="X506" s="85" t="s">
        <v>1276</v>
      </c>
      <c r="Y506" s="6" t="s">
        <v>1277</v>
      </c>
      <c r="Z506" s="80" t="s">
        <v>537</v>
      </c>
      <c r="AA506" s="85" t="s">
        <v>1278</v>
      </c>
      <c r="AB506" s="76" t="s">
        <v>539</v>
      </c>
      <c r="AC506" s="76" t="s">
        <v>540</v>
      </c>
      <c r="AD506" s="76" t="s">
        <v>174</v>
      </c>
      <c r="AE506" s="76" t="s">
        <v>546</v>
      </c>
      <c r="AF506" s="76" t="s">
        <v>1953</v>
      </c>
      <c r="AG506" s="80" t="s">
        <v>550</v>
      </c>
      <c r="AH506" s="60">
        <v>266.8</v>
      </c>
      <c r="AI506" s="75" t="s">
        <v>1562</v>
      </c>
      <c r="AJ506" s="6" t="s">
        <v>103</v>
      </c>
      <c r="AK506" s="81">
        <v>0</v>
      </c>
      <c r="AL506" s="205" t="s">
        <v>103</v>
      </c>
      <c r="AM506" s="169"/>
      <c r="AN506" s="6"/>
      <c r="AO506" s="120"/>
    </row>
    <row r="507" spans="1:41">
      <c r="A507" s="75" t="s">
        <v>1562</v>
      </c>
      <c r="B507" s="6" t="s">
        <v>93</v>
      </c>
      <c r="C507" s="76">
        <v>506</v>
      </c>
      <c r="D507" s="76" t="s">
        <v>98</v>
      </c>
      <c r="E507" s="6" t="s">
        <v>2136</v>
      </c>
      <c r="F507" s="6" t="str">
        <f t="shared" si="26"/>
        <v>BrokerRM-M-574-SI25-M19</v>
      </c>
      <c r="G507" s="97" t="s">
        <v>1052</v>
      </c>
      <c r="H507" s="95" t="s">
        <v>1696</v>
      </c>
      <c r="I507" s="6" t="s">
        <v>584</v>
      </c>
      <c r="J507" s="92">
        <v>46036</v>
      </c>
      <c r="K507" s="96" t="s">
        <v>1954</v>
      </c>
      <c r="L507" s="77" t="s">
        <v>1955</v>
      </c>
      <c r="M507" s="80" t="s">
        <v>117</v>
      </c>
      <c r="N507" s="6" t="s">
        <v>1543</v>
      </c>
      <c r="O507" s="71">
        <v>0</v>
      </c>
      <c r="P507" s="71">
        <v>10111.549999999999</v>
      </c>
      <c r="Q507" s="79">
        <v>3936.89</v>
      </c>
      <c r="R507" s="79">
        <v>629.9</v>
      </c>
      <c r="S507" s="71">
        <v>0</v>
      </c>
      <c r="T507" s="79">
        <v>14678.34</v>
      </c>
      <c r="U507" s="87" t="s">
        <v>24</v>
      </c>
      <c r="V507" s="84">
        <f t="shared" si="30"/>
        <v>849.29352542961283</v>
      </c>
      <c r="W507" s="86">
        <v>46029</v>
      </c>
      <c r="X507" s="85" t="s">
        <v>1247</v>
      </c>
      <c r="Y507" s="6" t="s">
        <v>1248</v>
      </c>
      <c r="Z507" s="80" t="s">
        <v>537</v>
      </c>
      <c r="AA507" s="85" t="s">
        <v>1249</v>
      </c>
      <c r="AB507" s="76" t="s">
        <v>539</v>
      </c>
      <c r="AC507" s="76" t="s">
        <v>540</v>
      </c>
      <c r="AD507" s="76" t="s">
        <v>174</v>
      </c>
      <c r="AE507" s="76" t="s">
        <v>546</v>
      </c>
      <c r="AF507" s="76" t="s">
        <v>96</v>
      </c>
      <c r="AG507" s="75"/>
      <c r="AH507" s="60"/>
      <c r="AI507" s="75" t="s">
        <v>1562</v>
      </c>
      <c r="AJ507" s="6" t="s">
        <v>103</v>
      </c>
      <c r="AK507" s="81">
        <v>0</v>
      </c>
      <c r="AL507" s="205" t="s">
        <v>103</v>
      </c>
      <c r="AM507" s="169"/>
      <c r="AN507" s="6"/>
      <c r="AO507" s="120"/>
    </row>
    <row r="508" spans="1:41">
      <c r="A508" s="75" t="s">
        <v>1562</v>
      </c>
      <c r="B508" s="6" t="s">
        <v>93</v>
      </c>
      <c r="C508" s="76">
        <v>507</v>
      </c>
      <c r="D508" s="76" t="s">
        <v>98</v>
      </c>
      <c r="E508" s="6" t="s">
        <v>2136</v>
      </c>
      <c r="F508" s="6" t="str">
        <f t="shared" si="26"/>
        <v>BrokerRM-R-003-SI25-M19-B</v>
      </c>
      <c r="G508" s="97" t="s">
        <v>1697</v>
      </c>
      <c r="H508" s="95" t="s">
        <v>1698</v>
      </c>
      <c r="I508" s="6" t="s">
        <v>584</v>
      </c>
      <c r="J508" s="92">
        <v>46037</v>
      </c>
      <c r="K508" s="96" t="s">
        <v>1956</v>
      </c>
      <c r="L508" s="77" t="s">
        <v>1957</v>
      </c>
      <c r="M508" s="80" t="s">
        <v>117</v>
      </c>
      <c r="N508" s="6" t="s">
        <v>1958</v>
      </c>
      <c r="O508" s="71">
        <v>0</v>
      </c>
      <c r="P508" s="71">
        <v>10096.68</v>
      </c>
      <c r="Q508" s="79">
        <v>2499.3000000000002</v>
      </c>
      <c r="R508" s="79">
        <v>399.89</v>
      </c>
      <c r="S508" s="71">
        <v>0</v>
      </c>
      <c r="T508" s="79">
        <v>12995.87</v>
      </c>
      <c r="U508" s="87" t="s">
        <v>24</v>
      </c>
      <c r="V508" s="84">
        <f t="shared" si="30"/>
        <v>751.94526413238441</v>
      </c>
      <c r="W508" s="86">
        <v>46032</v>
      </c>
      <c r="X508" s="85" t="s">
        <v>1231</v>
      </c>
      <c r="Y508" s="6" t="s">
        <v>536</v>
      </c>
      <c r="Z508" s="80" t="s">
        <v>537</v>
      </c>
      <c r="AA508" s="85" t="s">
        <v>1303</v>
      </c>
      <c r="AB508" s="76" t="s">
        <v>539</v>
      </c>
      <c r="AC508" s="76" t="s">
        <v>540</v>
      </c>
      <c r="AD508" s="76" t="s">
        <v>174</v>
      </c>
      <c r="AE508" s="76" t="s">
        <v>546</v>
      </c>
      <c r="AF508" s="76" t="s">
        <v>96</v>
      </c>
      <c r="AG508" s="82"/>
      <c r="AH508" s="60"/>
      <c r="AI508" s="75" t="s">
        <v>1562</v>
      </c>
      <c r="AJ508" s="6" t="s">
        <v>103</v>
      </c>
      <c r="AK508" s="81">
        <v>0</v>
      </c>
      <c r="AL508" s="205" t="s">
        <v>103</v>
      </c>
      <c r="AM508" s="169"/>
      <c r="AN508" s="6"/>
      <c r="AO508" s="120"/>
    </row>
    <row r="509" spans="1:41">
      <c r="A509" s="75" t="s">
        <v>1562</v>
      </c>
      <c r="B509" s="6" t="s">
        <v>93</v>
      </c>
      <c r="C509" s="76">
        <v>508</v>
      </c>
      <c r="D509" s="76" t="s">
        <v>98</v>
      </c>
      <c r="E509" s="6" t="s">
        <v>2136</v>
      </c>
      <c r="F509" s="6" t="str">
        <f t="shared" si="26"/>
        <v>BrokerRM-R-002-SI25-M19</v>
      </c>
      <c r="G509" s="97" t="s">
        <v>1053</v>
      </c>
      <c r="H509" s="95" t="s">
        <v>1699</v>
      </c>
      <c r="I509" s="6" t="s">
        <v>584</v>
      </c>
      <c r="J509" s="92">
        <v>46037</v>
      </c>
      <c r="K509" s="97" t="s">
        <v>1959</v>
      </c>
      <c r="L509" s="77" t="s">
        <v>1960</v>
      </c>
      <c r="M509" s="80" t="s">
        <v>117</v>
      </c>
      <c r="N509" s="6" t="s">
        <v>1961</v>
      </c>
      <c r="O509" s="71">
        <v>0</v>
      </c>
      <c r="P509" s="71">
        <v>10141.299999999999</v>
      </c>
      <c r="Q509" s="79">
        <v>2499.3000000000002</v>
      </c>
      <c r="R509" s="79">
        <v>399.89</v>
      </c>
      <c r="S509" s="71">
        <v>0</v>
      </c>
      <c r="T509" s="79">
        <v>13040.49</v>
      </c>
      <c r="U509" s="87" t="s">
        <v>24</v>
      </c>
      <c r="V509" s="84">
        <f t="shared" si="30"/>
        <v>754.5269918416941</v>
      </c>
      <c r="W509" s="86">
        <v>46032</v>
      </c>
      <c r="X509" s="80" t="s">
        <v>1231</v>
      </c>
      <c r="Y509" s="80" t="s">
        <v>536</v>
      </c>
      <c r="Z509" s="80" t="s">
        <v>537</v>
      </c>
      <c r="AA509" s="80" t="s">
        <v>1303</v>
      </c>
      <c r="AB509" s="76" t="s">
        <v>539</v>
      </c>
      <c r="AC509" s="76" t="s">
        <v>540</v>
      </c>
      <c r="AD509" s="76" t="s">
        <v>174</v>
      </c>
      <c r="AE509" s="76" t="s">
        <v>546</v>
      </c>
      <c r="AF509" s="76" t="s">
        <v>96</v>
      </c>
      <c r="AG509" s="82"/>
      <c r="AH509" s="60"/>
      <c r="AI509" s="75" t="s">
        <v>1562</v>
      </c>
      <c r="AJ509" s="6" t="s">
        <v>103</v>
      </c>
      <c r="AK509" s="81">
        <v>0</v>
      </c>
      <c r="AL509" s="205" t="s">
        <v>103</v>
      </c>
      <c r="AM509" s="169"/>
      <c r="AN509" s="6"/>
      <c r="AO509" s="120"/>
    </row>
    <row r="510" spans="1:41">
      <c r="A510" s="75" t="s">
        <v>1562</v>
      </c>
      <c r="B510" s="6" t="s">
        <v>93</v>
      </c>
      <c r="C510" s="76">
        <v>509</v>
      </c>
      <c r="D510" s="76" t="s">
        <v>98</v>
      </c>
      <c r="E510" s="6" t="s">
        <v>2136</v>
      </c>
      <c r="F510" s="6" t="str">
        <f t="shared" si="26"/>
        <v>BrokerRM-I-0996-AI26-M19</v>
      </c>
      <c r="G510" s="97" t="s">
        <v>1700</v>
      </c>
      <c r="H510" s="95" t="s">
        <v>1701</v>
      </c>
      <c r="I510" s="6" t="s">
        <v>584</v>
      </c>
      <c r="J510" s="92">
        <v>46036</v>
      </c>
      <c r="K510" s="92" t="s">
        <v>1962</v>
      </c>
      <c r="L510" s="88">
        <v>887626264110</v>
      </c>
      <c r="M510" s="78" t="s">
        <v>25</v>
      </c>
      <c r="N510" s="6" t="s">
        <v>116</v>
      </c>
      <c r="O510" s="71">
        <v>0</v>
      </c>
      <c r="P510" s="71">
        <v>2722.14</v>
      </c>
      <c r="Q510" s="79">
        <v>789.85</v>
      </c>
      <c r="R510" s="79">
        <v>126.38</v>
      </c>
      <c r="S510" s="71">
        <v>0</v>
      </c>
      <c r="T510" s="79">
        <v>3638.37</v>
      </c>
      <c r="U510" s="87" t="s">
        <v>24</v>
      </c>
      <c r="V510" s="84">
        <f t="shared" si="30"/>
        <v>210.51727130706473</v>
      </c>
      <c r="W510" s="70" t="s">
        <v>1963</v>
      </c>
      <c r="X510" s="6" t="s">
        <v>430</v>
      </c>
      <c r="Y510" s="80" t="s">
        <v>178</v>
      </c>
      <c r="Z510" s="80" t="s">
        <v>239</v>
      </c>
      <c r="AA510" s="80" t="s">
        <v>122</v>
      </c>
      <c r="AB510" s="76" t="s">
        <v>539</v>
      </c>
      <c r="AC510" s="76" t="s">
        <v>540</v>
      </c>
      <c r="AD510" s="76" t="s">
        <v>25</v>
      </c>
      <c r="AE510" s="76" t="s">
        <v>544</v>
      </c>
      <c r="AF510" s="76" t="s">
        <v>96</v>
      </c>
      <c r="AG510" s="82"/>
      <c r="AH510" s="60"/>
      <c r="AI510" s="75" t="s">
        <v>1562</v>
      </c>
      <c r="AJ510" s="6" t="s">
        <v>103</v>
      </c>
      <c r="AK510" s="81">
        <v>0</v>
      </c>
      <c r="AL510" s="205" t="s">
        <v>103</v>
      </c>
      <c r="AM510" s="169"/>
      <c r="AN510" s="6"/>
      <c r="AO510" s="120"/>
    </row>
    <row r="511" spans="1:41">
      <c r="A511" s="75" t="s">
        <v>1562</v>
      </c>
      <c r="B511" s="6" t="s">
        <v>93</v>
      </c>
      <c r="C511" s="76">
        <v>510</v>
      </c>
      <c r="D511" s="76" t="s">
        <v>98</v>
      </c>
      <c r="E511" s="6" t="s">
        <v>2136</v>
      </c>
      <c r="F511" s="6" t="str">
        <f t="shared" si="26"/>
        <v>BrokerRM-I-0968-AI26-M19</v>
      </c>
      <c r="G511" s="97" t="s">
        <v>1702</v>
      </c>
      <c r="H511" s="95" t="s">
        <v>1703</v>
      </c>
      <c r="I511" s="6" t="s">
        <v>584</v>
      </c>
      <c r="J511" s="92">
        <v>46036</v>
      </c>
      <c r="K511" s="92" t="s">
        <v>1964</v>
      </c>
      <c r="L511" s="88">
        <v>887147273819</v>
      </c>
      <c r="M511" s="78" t="s">
        <v>25</v>
      </c>
      <c r="N511" s="6" t="s">
        <v>116</v>
      </c>
      <c r="O511" s="71">
        <v>0</v>
      </c>
      <c r="P511" s="71">
        <v>4252.0200000000004</v>
      </c>
      <c r="Q511" s="79">
        <v>792.96</v>
      </c>
      <c r="R511" s="79">
        <v>126.87</v>
      </c>
      <c r="S511" s="71">
        <v>0</v>
      </c>
      <c r="T511" s="79">
        <v>5171.8500000000004</v>
      </c>
      <c r="U511" s="87" t="s">
        <v>24</v>
      </c>
      <c r="V511" s="84">
        <f t="shared" si="30"/>
        <v>299.24492275646588</v>
      </c>
      <c r="W511" s="70" t="s">
        <v>1965</v>
      </c>
      <c r="X511" s="6" t="s">
        <v>430</v>
      </c>
      <c r="Y511" s="80" t="s">
        <v>178</v>
      </c>
      <c r="Z511" s="80" t="s">
        <v>239</v>
      </c>
      <c r="AA511" s="80" t="s">
        <v>122</v>
      </c>
      <c r="AB511" s="76" t="s">
        <v>539</v>
      </c>
      <c r="AC511" s="76" t="s">
        <v>540</v>
      </c>
      <c r="AD511" s="76" t="s">
        <v>25</v>
      </c>
      <c r="AE511" s="76" t="s">
        <v>544</v>
      </c>
      <c r="AF511" s="76" t="s">
        <v>96</v>
      </c>
      <c r="AG511" s="75"/>
      <c r="AH511" s="60"/>
      <c r="AI511" s="75" t="s">
        <v>1562</v>
      </c>
      <c r="AJ511" s="6" t="s">
        <v>103</v>
      </c>
      <c r="AK511" s="81">
        <v>0</v>
      </c>
      <c r="AL511" s="205" t="s">
        <v>103</v>
      </c>
      <c r="AM511" s="169"/>
      <c r="AN511" s="6"/>
      <c r="AO511" s="120"/>
    </row>
    <row r="512" spans="1:41">
      <c r="A512" s="75" t="s">
        <v>1562</v>
      </c>
      <c r="B512" s="6" t="s">
        <v>93</v>
      </c>
      <c r="C512" s="76">
        <v>511</v>
      </c>
      <c r="D512" s="76" t="s">
        <v>98</v>
      </c>
      <c r="E512" s="6" t="s">
        <v>2136</v>
      </c>
      <c r="F512" s="6" t="str">
        <f t="shared" si="26"/>
        <v>BrokerRM-I-0997-AI26-M19</v>
      </c>
      <c r="G512" s="96" t="s">
        <v>1704</v>
      </c>
      <c r="H512" s="95" t="s">
        <v>1705</v>
      </c>
      <c r="I512" s="6" t="s">
        <v>584</v>
      </c>
      <c r="J512" s="92">
        <v>46036</v>
      </c>
      <c r="K512" s="92" t="s">
        <v>1966</v>
      </c>
      <c r="L512" s="77">
        <v>886564903109</v>
      </c>
      <c r="M512" s="80" t="s">
        <v>25</v>
      </c>
      <c r="N512" s="6" t="s">
        <v>116</v>
      </c>
      <c r="O512" s="71">
        <v>0</v>
      </c>
      <c r="P512" s="71">
        <v>4431.28</v>
      </c>
      <c r="Q512" s="79">
        <v>805.18</v>
      </c>
      <c r="R512" s="79">
        <v>128.83000000000001</v>
      </c>
      <c r="S512" s="71">
        <v>0</v>
      </c>
      <c r="T512" s="79">
        <v>5365.29</v>
      </c>
      <c r="U512" s="87" t="s">
        <v>24</v>
      </c>
      <c r="V512" s="84">
        <f t="shared" si="30"/>
        <v>310.43742405832319</v>
      </c>
      <c r="W512" s="78" t="s">
        <v>1965</v>
      </c>
      <c r="X512" s="80" t="s">
        <v>430</v>
      </c>
      <c r="Y512" s="80" t="s">
        <v>129</v>
      </c>
      <c r="Z512" s="80" t="s">
        <v>239</v>
      </c>
      <c r="AA512" s="80" t="s">
        <v>122</v>
      </c>
      <c r="AB512" s="76" t="s">
        <v>539</v>
      </c>
      <c r="AC512" s="76" t="s">
        <v>540</v>
      </c>
      <c r="AD512" s="76" t="s">
        <v>25</v>
      </c>
      <c r="AE512" s="76" t="s">
        <v>544</v>
      </c>
      <c r="AF512" s="76" t="s">
        <v>96</v>
      </c>
      <c r="AG512" s="82"/>
      <c r="AH512" s="60"/>
      <c r="AI512" s="75" t="s">
        <v>1562</v>
      </c>
      <c r="AJ512" s="6" t="s">
        <v>103</v>
      </c>
      <c r="AK512" s="81">
        <v>0</v>
      </c>
      <c r="AL512" s="205" t="s">
        <v>103</v>
      </c>
      <c r="AM512" s="169"/>
      <c r="AN512" s="6"/>
      <c r="AO512" s="120"/>
    </row>
    <row r="513" spans="1:41">
      <c r="A513" s="75" t="s">
        <v>1562</v>
      </c>
      <c r="B513" s="6" t="s">
        <v>93</v>
      </c>
      <c r="C513" s="76">
        <v>512</v>
      </c>
      <c r="D513" s="76" t="s">
        <v>98</v>
      </c>
      <c r="E513" s="6" t="s">
        <v>2136</v>
      </c>
      <c r="F513" s="6" t="str">
        <f t="shared" si="26"/>
        <v>BrokerRM-I-0995-AI26-M19</v>
      </c>
      <c r="G513" s="97" t="s">
        <v>1706</v>
      </c>
      <c r="H513" s="95" t="s">
        <v>1707</v>
      </c>
      <c r="I513" s="6" t="s">
        <v>584</v>
      </c>
      <c r="J513" s="92">
        <v>46036</v>
      </c>
      <c r="K513" s="98" t="s">
        <v>1967</v>
      </c>
      <c r="L513" s="77">
        <v>887640035487</v>
      </c>
      <c r="M513" s="78" t="s">
        <v>25</v>
      </c>
      <c r="N513" s="6" t="s">
        <v>116</v>
      </c>
      <c r="O513" s="71">
        <v>0</v>
      </c>
      <c r="P513" s="71">
        <v>2722.14</v>
      </c>
      <c r="Q513" s="79">
        <v>789.85</v>
      </c>
      <c r="R513" s="79">
        <v>126.38</v>
      </c>
      <c r="S513" s="71">
        <v>0</v>
      </c>
      <c r="T513" s="79">
        <v>3638.37</v>
      </c>
      <c r="U513" s="87" t="s">
        <v>24</v>
      </c>
      <c r="V513" s="84">
        <f t="shared" si="30"/>
        <v>210.51727130706473</v>
      </c>
      <c r="W513" s="78" t="s">
        <v>1963</v>
      </c>
      <c r="X513" s="80" t="s">
        <v>430</v>
      </c>
      <c r="Y513" s="80" t="s">
        <v>178</v>
      </c>
      <c r="Z513" s="80" t="s">
        <v>239</v>
      </c>
      <c r="AA513" s="80" t="s">
        <v>122</v>
      </c>
      <c r="AB513" s="76" t="s">
        <v>539</v>
      </c>
      <c r="AC513" s="76" t="s">
        <v>540</v>
      </c>
      <c r="AD513" s="76" t="s">
        <v>25</v>
      </c>
      <c r="AE513" s="76" t="s">
        <v>544</v>
      </c>
      <c r="AF513" s="76" t="s">
        <v>96</v>
      </c>
      <c r="AG513" s="75"/>
      <c r="AH513" s="60"/>
      <c r="AI513" s="75" t="s">
        <v>1562</v>
      </c>
      <c r="AJ513" s="6" t="s">
        <v>103</v>
      </c>
      <c r="AK513" s="81">
        <v>0</v>
      </c>
      <c r="AL513" s="205" t="s">
        <v>103</v>
      </c>
      <c r="AM513" s="169"/>
      <c r="AN513" s="6"/>
      <c r="AO513" s="120"/>
    </row>
    <row r="514" spans="1:41">
      <c r="A514" s="75" t="s">
        <v>1562</v>
      </c>
      <c r="B514" s="6" t="s">
        <v>93</v>
      </c>
      <c r="C514" s="76">
        <v>513</v>
      </c>
      <c r="D514" s="76" t="s">
        <v>98</v>
      </c>
      <c r="E514" s="6" t="s">
        <v>2136</v>
      </c>
      <c r="F514" s="6" t="str">
        <f t="shared" si="26"/>
        <v>BrokerRM-A-0009AI26-M19-PFA.D//RM-A-0004AI26-M19-PFA.D//RM-A-0005AI26-M19-PFA.D</v>
      </c>
      <c r="G514" s="112" t="s">
        <v>1708</v>
      </c>
      <c r="H514" s="95" t="s">
        <v>1709</v>
      </c>
      <c r="I514" s="6" t="s">
        <v>584</v>
      </c>
      <c r="J514" s="92">
        <v>46036</v>
      </c>
      <c r="K514" s="92" t="s">
        <v>1968</v>
      </c>
      <c r="L514" s="88" t="s">
        <v>1969</v>
      </c>
      <c r="M514" s="78" t="s">
        <v>25</v>
      </c>
      <c r="N514" s="6" t="s">
        <v>116</v>
      </c>
      <c r="O514" s="71">
        <v>0</v>
      </c>
      <c r="P514" s="71">
        <v>93916.63</v>
      </c>
      <c r="Q514" s="79">
        <v>9650.58</v>
      </c>
      <c r="R514" s="79">
        <v>1544.1</v>
      </c>
      <c r="S514" s="71">
        <v>0</v>
      </c>
      <c r="T514" s="79">
        <v>105111.31</v>
      </c>
      <c r="U514" s="87" t="s">
        <v>24</v>
      </c>
      <c r="V514" s="84">
        <f t="shared" si="30"/>
        <v>6081.7745761731176</v>
      </c>
      <c r="W514" s="78">
        <v>46036</v>
      </c>
      <c r="X514" s="80" t="s">
        <v>437</v>
      </c>
      <c r="Y514" s="80" t="s">
        <v>178</v>
      </c>
      <c r="Z514" s="80" t="s">
        <v>121</v>
      </c>
      <c r="AA514" s="80" t="s">
        <v>122</v>
      </c>
      <c r="AB514" s="76" t="s">
        <v>539</v>
      </c>
      <c r="AC514" s="76" t="s">
        <v>540</v>
      </c>
      <c r="AD514" s="76" t="s">
        <v>25</v>
      </c>
      <c r="AE514" s="76">
        <v>67180000</v>
      </c>
      <c r="AF514" s="76" t="s">
        <v>96</v>
      </c>
      <c r="AG514" s="82"/>
      <c r="AH514" s="60"/>
      <c r="AI514" s="75" t="s">
        <v>1562</v>
      </c>
      <c r="AJ514" s="6" t="s">
        <v>103</v>
      </c>
      <c r="AK514" s="81">
        <v>0</v>
      </c>
      <c r="AL514" s="205" t="s">
        <v>103</v>
      </c>
      <c r="AM514" s="169" t="s">
        <v>2154</v>
      </c>
      <c r="AN514" s="6" t="s">
        <v>2151</v>
      </c>
      <c r="AO514" s="120" t="s">
        <v>2152</v>
      </c>
    </row>
    <row r="515" spans="1:41">
      <c r="A515" s="75" t="s">
        <v>1562</v>
      </c>
      <c r="B515" s="6" t="s">
        <v>93</v>
      </c>
      <c r="C515" s="76">
        <v>514</v>
      </c>
      <c r="D515" s="76" t="s">
        <v>98</v>
      </c>
      <c r="E515" s="6" t="s">
        <v>2136</v>
      </c>
      <c r="F515" s="6" t="str">
        <f t="shared" ref="F515:F578" si="31">E515&amp;G515</f>
        <v>BrokerRM-A-0013AI26-M19.PFA.D//RM-A-0016AI26-M19-PFA.D//RM-A-0017AI26-M19-PFA.D</v>
      </c>
      <c r="G515" s="112" t="s">
        <v>1710</v>
      </c>
      <c r="H515" s="95" t="s">
        <v>1711</v>
      </c>
      <c r="I515" s="6" t="s">
        <v>584</v>
      </c>
      <c r="J515" s="92">
        <v>46038</v>
      </c>
      <c r="K515" s="92" t="s">
        <v>1970</v>
      </c>
      <c r="L515" s="88" t="s">
        <v>1971</v>
      </c>
      <c r="M515" s="78" t="s">
        <v>25</v>
      </c>
      <c r="N515" s="6" t="s">
        <v>116</v>
      </c>
      <c r="O515" s="71">
        <v>0</v>
      </c>
      <c r="P515" s="71">
        <v>69526.460000000006</v>
      </c>
      <c r="Q515" s="79">
        <v>4692.22</v>
      </c>
      <c r="R515" s="79">
        <v>750.75</v>
      </c>
      <c r="S515" s="71">
        <v>0</v>
      </c>
      <c r="T515" s="79">
        <v>74969.429999999993</v>
      </c>
      <c r="U515" s="87" t="s">
        <v>24</v>
      </c>
      <c r="V515" s="84">
        <f t="shared" si="30"/>
        <v>4337.7555979864601</v>
      </c>
      <c r="W515" s="78">
        <v>46038</v>
      </c>
      <c r="X515" s="80" t="s">
        <v>437</v>
      </c>
      <c r="Y515" s="80" t="s">
        <v>178</v>
      </c>
      <c r="Z515" s="80" t="s">
        <v>121</v>
      </c>
      <c r="AA515" s="80" t="s">
        <v>122</v>
      </c>
      <c r="AB515" s="76" t="s">
        <v>539</v>
      </c>
      <c r="AC515" s="76" t="s">
        <v>540</v>
      </c>
      <c r="AD515" s="76" t="s">
        <v>25</v>
      </c>
      <c r="AE515" s="76">
        <v>67180000</v>
      </c>
      <c r="AF515" s="76" t="s">
        <v>96</v>
      </c>
      <c r="AG515" s="75"/>
      <c r="AH515" s="60"/>
      <c r="AI515" s="75" t="s">
        <v>1562</v>
      </c>
      <c r="AJ515" s="6" t="s">
        <v>103</v>
      </c>
      <c r="AK515" s="81">
        <v>0</v>
      </c>
      <c r="AL515" s="205" t="s">
        <v>103</v>
      </c>
      <c r="AM515" s="169" t="s">
        <v>2154</v>
      </c>
      <c r="AN515" s="6" t="s">
        <v>2145</v>
      </c>
      <c r="AO515" s="120"/>
    </row>
    <row r="516" spans="1:41">
      <c r="A516" s="75" t="s">
        <v>1562</v>
      </c>
      <c r="B516" s="6" t="s">
        <v>93</v>
      </c>
      <c r="C516" s="76">
        <v>515</v>
      </c>
      <c r="D516" s="76" t="s">
        <v>98</v>
      </c>
      <c r="E516" s="6" t="s">
        <v>2136</v>
      </c>
      <c r="F516" s="6" t="str">
        <f t="shared" si="31"/>
        <v>BrokerFG-A-0002AI26-M19-PFA.D</v>
      </c>
      <c r="G516" s="97" t="s">
        <v>1712</v>
      </c>
      <c r="H516" s="95" t="s">
        <v>1713</v>
      </c>
      <c r="I516" s="6" t="s">
        <v>584</v>
      </c>
      <c r="J516" s="92">
        <v>46038</v>
      </c>
      <c r="K516" s="92" t="s">
        <v>1972</v>
      </c>
      <c r="L516" s="88">
        <v>20251101001</v>
      </c>
      <c r="M516" s="78" t="s">
        <v>25</v>
      </c>
      <c r="N516" s="6" t="s">
        <v>116</v>
      </c>
      <c r="O516" s="71">
        <v>0</v>
      </c>
      <c r="P516" s="71">
        <v>35379.61</v>
      </c>
      <c r="Q516" s="79">
        <v>3128.19</v>
      </c>
      <c r="R516" s="79">
        <v>500.51</v>
      </c>
      <c r="S516" s="71">
        <v>0</v>
      </c>
      <c r="T516" s="79">
        <v>39008.31</v>
      </c>
      <c r="U516" s="87" t="s">
        <v>24</v>
      </c>
      <c r="V516" s="84">
        <f t="shared" si="30"/>
        <v>2257.0335011282759</v>
      </c>
      <c r="W516" s="70">
        <v>46038</v>
      </c>
      <c r="X516" s="6" t="s">
        <v>437</v>
      </c>
      <c r="Y516" s="80" t="s">
        <v>178</v>
      </c>
      <c r="Z516" s="80" t="s">
        <v>121</v>
      </c>
      <c r="AA516" s="80" t="s">
        <v>122</v>
      </c>
      <c r="AB516" s="76" t="s">
        <v>539</v>
      </c>
      <c r="AC516" s="76" t="s">
        <v>540</v>
      </c>
      <c r="AD516" s="76" t="s">
        <v>25</v>
      </c>
      <c r="AE516" s="76">
        <v>67180000</v>
      </c>
      <c r="AF516" s="76" t="s">
        <v>1973</v>
      </c>
      <c r="AG516" s="82"/>
      <c r="AH516" s="60"/>
      <c r="AI516" s="75" t="s">
        <v>1562</v>
      </c>
      <c r="AJ516" s="6" t="s">
        <v>103</v>
      </c>
      <c r="AK516" s="81">
        <v>0</v>
      </c>
      <c r="AL516" s="205" t="s">
        <v>103</v>
      </c>
      <c r="AM516" s="169" t="s">
        <v>6427</v>
      </c>
      <c r="AN516" s="6"/>
      <c r="AO516" s="120"/>
    </row>
    <row r="517" spans="1:41">
      <c r="A517" s="75" t="s">
        <v>1562</v>
      </c>
      <c r="B517" s="6" t="s">
        <v>93</v>
      </c>
      <c r="C517" s="76">
        <v>516</v>
      </c>
      <c r="D517" s="76" t="s">
        <v>98</v>
      </c>
      <c r="E517" s="6" t="s">
        <v>2136</v>
      </c>
      <c r="F517" s="6" t="str">
        <f t="shared" si="31"/>
        <v>BrokerRM-M-519-SI25-M19-B</v>
      </c>
      <c r="G517" s="97" t="s">
        <v>1714</v>
      </c>
      <c r="H517" s="95" t="s">
        <v>1715</v>
      </c>
      <c r="I517" s="6" t="s">
        <v>584</v>
      </c>
      <c r="J517" s="92">
        <v>46034</v>
      </c>
      <c r="K517" s="92" t="s">
        <v>1974</v>
      </c>
      <c r="L517" s="88" t="s">
        <v>1975</v>
      </c>
      <c r="M517" s="78" t="s">
        <v>447</v>
      </c>
      <c r="N517" s="6" t="s">
        <v>1976</v>
      </c>
      <c r="O517" s="71">
        <v>0</v>
      </c>
      <c r="P517" s="71">
        <v>24768.02</v>
      </c>
      <c r="Q517" s="79">
        <v>3381.06</v>
      </c>
      <c r="R517" s="79">
        <v>540.97</v>
      </c>
      <c r="S517" s="71">
        <v>0</v>
      </c>
      <c r="T517" s="79">
        <v>28690.05</v>
      </c>
      <c r="U517" s="87" t="s">
        <v>24</v>
      </c>
      <c r="V517" s="84">
        <f t="shared" si="30"/>
        <v>1660.015622287797</v>
      </c>
      <c r="W517" s="70" t="s">
        <v>1977</v>
      </c>
      <c r="X517" s="6" t="s">
        <v>437</v>
      </c>
      <c r="Y517" s="80" t="s">
        <v>129</v>
      </c>
      <c r="Z517" s="80" t="s">
        <v>239</v>
      </c>
      <c r="AA517" s="80" t="s">
        <v>122</v>
      </c>
      <c r="AB517" s="76" t="s">
        <v>539</v>
      </c>
      <c r="AC517" s="76" t="s">
        <v>540</v>
      </c>
      <c r="AD517" s="76" t="s">
        <v>174</v>
      </c>
      <c r="AE517" s="76" t="s">
        <v>546</v>
      </c>
      <c r="AF517" s="76" t="s">
        <v>1978</v>
      </c>
      <c r="AG517" s="80" t="s">
        <v>550</v>
      </c>
      <c r="AH517" s="60">
        <v>5428.8</v>
      </c>
      <c r="AI517" s="75" t="s">
        <v>1562</v>
      </c>
      <c r="AJ517" s="6" t="s">
        <v>103</v>
      </c>
      <c r="AK517" s="81">
        <v>0</v>
      </c>
      <c r="AL517" s="205" t="s">
        <v>103</v>
      </c>
      <c r="AM517" s="169"/>
      <c r="AN517" s="6"/>
      <c r="AO517" s="120"/>
    </row>
    <row r="518" spans="1:41">
      <c r="A518" s="75" t="s">
        <v>1562</v>
      </c>
      <c r="B518" s="6" t="s">
        <v>93</v>
      </c>
      <c r="C518" s="76">
        <v>517</v>
      </c>
      <c r="D518" s="76" t="s">
        <v>98</v>
      </c>
      <c r="E518" s="6" t="s">
        <v>2136</v>
      </c>
      <c r="F518" s="6" t="str">
        <f t="shared" si="31"/>
        <v>BrokerRM-M-520-SI25-M19-B</v>
      </c>
      <c r="G518" s="97" t="s">
        <v>1716</v>
      </c>
      <c r="H518" s="95" t="s">
        <v>1717</v>
      </c>
      <c r="I518" s="6" t="s">
        <v>584</v>
      </c>
      <c r="J518" s="92">
        <v>46034</v>
      </c>
      <c r="K518" s="92" t="s">
        <v>1979</v>
      </c>
      <c r="L518" s="88" t="s">
        <v>1980</v>
      </c>
      <c r="M518" s="78" t="s">
        <v>447</v>
      </c>
      <c r="N518" s="6" t="s">
        <v>1981</v>
      </c>
      <c r="O518" s="71">
        <v>0</v>
      </c>
      <c r="P518" s="71">
        <v>30916.02</v>
      </c>
      <c r="Q518" s="79">
        <v>4158.9799999999996</v>
      </c>
      <c r="R518" s="79">
        <v>665.43</v>
      </c>
      <c r="S518" s="71">
        <v>0</v>
      </c>
      <c r="T518" s="79">
        <v>35740.43</v>
      </c>
      <c r="U518" s="87" t="s">
        <v>24</v>
      </c>
      <c r="V518" s="84">
        <f t="shared" si="30"/>
        <v>2067.9529016953074</v>
      </c>
      <c r="W518" s="89" t="s">
        <v>1977</v>
      </c>
      <c r="X518" s="85" t="s">
        <v>437</v>
      </c>
      <c r="Y518" s="85" t="s">
        <v>129</v>
      </c>
      <c r="Z518" s="85" t="s">
        <v>239</v>
      </c>
      <c r="AA518" s="80" t="s">
        <v>122</v>
      </c>
      <c r="AB518" s="76" t="s">
        <v>539</v>
      </c>
      <c r="AC518" s="76" t="s">
        <v>540</v>
      </c>
      <c r="AD518" s="76" t="s">
        <v>174</v>
      </c>
      <c r="AE518" s="76" t="s">
        <v>546</v>
      </c>
      <c r="AF518" s="76" t="s">
        <v>1982</v>
      </c>
      <c r="AG518" s="80" t="s">
        <v>550</v>
      </c>
      <c r="AH518" s="60">
        <v>5428.8</v>
      </c>
      <c r="AI518" s="75" t="s">
        <v>1562</v>
      </c>
      <c r="AJ518" s="6" t="s">
        <v>103</v>
      </c>
      <c r="AK518" s="81">
        <v>0</v>
      </c>
      <c r="AL518" s="205" t="s">
        <v>103</v>
      </c>
      <c r="AM518" s="169"/>
      <c r="AN518" s="6"/>
      <c r="AO518" s="120"/>
    </row>
    <row r="519" spans="1:41">
      <c r="A519" s="75" t="s">
        <v>1562</v>
      </c>
      <c r="B519" s="6" t="s">
        <v>93</v>
      </c>
      <c r="C519" s="76">
        <v>518</v>
      </c>
      <c r="D519" s="76" t="s">
        <v>98</v>
      </c>
      <c r="E519" s="6" t="s">
        <v>2136</v>
      </c>
      <c r="F519" s="6" t="str">
        <f t="shared" si="31"/>
        <v>BrokerRM-M-522-SI25-M19-B</v>
      </c>
      <c r="G519" s="97" t="s">
        <v>1718</v>
      </c>
      <c r="H519" s="95" t="s">
        <v>1719</v>
      </c>
      <c r="I519" s="6" t="s">
        <v>584</v>
      </c>
      <c r="J519" s="92">
        <v>46034</v>
      </c>
      <c r="K519" s="92" t="s">
        <v>1983</v>
      </c>
      <c r="L519" s="88" t="s">
        <v>1984</v>
      </c>
      <c r="M519" s="78" t="s">
        <v>447</v>
      </c>
      <c r="N519" s="80" t="s">
        <v>1985</v>
      </c>
      <c r="O519" s="71">
        <v>0</v>
      </c>
      <c r="P519" s="71">
        <v>31925.22</v>
      </c>
      <c r="Q519" s="79">
        <v>5131.38</v>
      </c>
      <c r="R519" s="79">
        <v>821.02</v>
      </c>
      <c r="S519" s="71">
        <v>0</v>
      </c>
      <c r="T519" s="79">
        <v>37877.620000000003</v>
      </c>
      <c r="U519" s="87" t="s">
        <v>24</v>
      </c>
      <c r="V519" s="84">
        <f t="shared" si="30"/>
        <v>2191.6114100561244</v>
      </c>
      <c r="W519" s="89" t="s">
        <v>1977</v>
      </c>
      <c r="X519" s="85" t="s">
        <v>437</v>
      </c>
      <c r="Y519" s="85" t="s">
        <v>129</v>
      </c>
      <c r="Z519" s="85" t="s">
        <v>239</v>
      </c>
      <c r="AA519" s="80" t="s">
        <v>122</v>
      </c>
      <c r="AB519" s="76" t="s">
        <v>539</v>
      </c>
      <c r="AC519" s="76" t="s">
        <v>540</v>
      </c>
      <c r="AD519" s="76" t="s">
        <v>174</v>
      </c>
      <c r="AE519" s="76" t="s">
        <v>546</v>
      </c>
      <c r="AF519" s="76" t="s">
        <v>1986</v>
      </c>
      <c r="AG519" s="80" t="s">
        <v>550</v>
      </c>
      <c r="AH519" s="60">
        <v>30332.6</v>
      </c>
      <c r="AI519" s="75" t="s">
        <v>1562</v>
      </c>
      <c r="AJ519" s="6" t="s">
        <v>103</v>
      </c>
      <c r="AK519" s="81">
        <v>0</v>
      </c>
      <c r="AL519" s="205" t="s">
        <v>103</v>
      </c>
      <c r="AM519" s="169"/>
      <c r="AN519" s="6"/>
      <c r="AO519" s="120"/>
    </row>
    <row r="520" spans="1:41">
      <c r="A520" s="75" t="s">
        <v>1562</v>
      </c>
      <c r="B520" s="6" t="s">
        <v>93</v>
      </c>
      <c r="C520" s="76">
        <v>519</v>
      </c>
      <c r="D520" s="76" t="s">
        <v>98</v>
      </c>
      <c r="E520" s="6" t="s">
        <v>2136</v>
      </c>
      <c r="F520" s="6" t="str">
        <f t="shared" si="31"/>
        <v>BrokerRM-M-536-SI25-M19-B</v>
      </c>
      <c r="G520" s="97" t="s">
        <v>1720</v>
      </c>
      <c r="H520" s="95" t="s">
        <v>1721</v>
      </c>
      <c r="I520" s="6" t="s">
        <v>584</v>
      </c>
      <c r="J520" s="92">
        <v>46035</v>
      </c>
      <c r="K520" s="92" t="s">
        <v>1987</v>
      </c>
      <c r="L520" s="91" t="s">
        <v>1988</v>
      </c>
      <c r="M520" s="80" t="s">
        <v>117</v>
      </c>
      <c r="N520" s="80" t="s">
        <v>1485</v>
      </c>
      <c r="O520" s="71">
        <v>0</v>
      </c>
      <c r="P520" s="71">
        <v>25480.02</v>
      </c>
      <c r="Q520" s="79">
        <v>4140.05</v>
      </c>
      <c r="R520" s="79">
        <v>662.41</v>
      </c>
      <c r="S520" s="71">
        <v>0</v>
      </c>
      <c r="T520" s="79">
        <v>30282.48</v>
      </c>
      <c r="U520" s="87" t="s">
        <v>24</v>
      </c>
      <c r="V520" s="84">
        <f t="shared" si="30"/>
        <v>1752.1541399062662</v>
      </c>
      <c r="W520" s="70" t="s">
        <v>1989</v>
      </c>
      <c r="X520" s="6" t="s">
        <v>437</v>
      </c>
      <c r="Y520" s="80" t="s">
        <v>129</v>
      </c>
      <c r="Z520" s="80" t="s">
        <v>239</v>
      </c>
      <c r="AA520" s="80" t="s">
        <v>122</v>
      </c>
      <c r="AB520" s="76" t="s">
        <v>539</v>
      </c>
      <c r="AC520" s="76" t="s">
        <v>540</v>
      </c>
      <c r="AD520" s="76" t="s">
        <v>174</v>
      </c>
      <c r="AE520" s="76" t="s">
        <v>546</v>
      </c>
      <c r="AF520" s="76" t="s">
        <v>1990</v>
      </c>
      <c r="AG520" s="80" t="s">
        <v>550</v>
      </c>
      <c r="AH520" s="60">
        <v>23894.6</v>
      </c>
      <c r="AI520" s="75" t="s">
        <v>1562</v>
      </c>
      <c r="AJ520" s="6" t="s">
        <v>103</v>
      </c>
      <c r="AK520" s="81">
        <v>0</v>
      </c>
      <c r="AL520" s="205" t="s">
        <v>103</v>
      </c>
      <c r="AM520" s="169"/>
      <c r="AN520" s="6"/>
      <c r="AO520" s="120"/>
    </row>
    <row r="521" spans="1:41">
      <c r="A521" s="75" t="s">
        <v>1562</v>
      </c>
      <c r="B521" s="6" t="s">
        <v>93</v>
      </c>
      <c r="C521" s="76">
        <v>520</v>
      </c>
      <c r="D521" s="76" t="s">
        <v>98</v>
      </c>
      <c r="E521" s="6" t="s">
        <v>2136</v>
      </c>
      <c r="F521" s="6" t="str">
        <f t="shared" si="31"/>
        <v>BrokerRM-M-539-SI25-M19-B</v>
      </c>
      <c r="G521" s="97" t="s">
        <v>1722</v>
      </c>
      <c r="H521" s="95" t="s">
        <v>1723</v>
      </c>
      <c r="I521" s="6" t="s">
        <v>584</v>
      </c>
      <c r="J521" s="92">
        <v>46035</v>
      </c>
      <c r="K521" s="92" t="s">
        <v>1991</v>
      </c>
      <c r="L521" s="77" t="s">
        <v>1992</v>
      </c>
      <c r="M521" s="80" t="s">
        <v>447</v>
      </c>
      <c r="N521" s="80" t="s">
        <v>1491</v>
      </c>
      <c r="O521" s="71">
        <v>0</v>
      </c>
      <c r="P521" s="71">
        <v>25069.77</v>
      </c>
      <c r="Q521" s="79">
        <v>5313.98</v>
      </c>
      <c r="R521" s="79">
        <v>850.23</v>
      </c>
      <c r="S521" s="71">
        <v>0</v>
      </c>
      <c r="T521" s="79">
        <v>31233.98</v>
      </c>
      <c r="U521" s="87" t="s">
        <v>24</v>
      </c>
      <c r="V521" s="84">
        <f t="shared" si="30"/>
        <v>1807.2082393103049</v>
      </c>
      <c r="W521" s="70" t="s">
        <v>1989</v>
      </c>
      <c r="X521" s="80" t="s">
        <v>437</v>
      </c>
      <c r="Y521" s="80" t="s">
        <v>129</v>
      </c>
      <c r="Z521" s="80" t="s">
        <v>239</v>
      </c>
      <c r="AA521" s="80" t="s">
        <v>122</v>
      </c>
      <c r="AB521" s="76" t="s">
        <v>539</v>
      </c>
      <c r="AC521" s="76" t="s">
        <v>540</v>
      </c>
      <c r="AD521" s="76" t="s">
        <v>174</v>
      </c>
      <c r="AE521" s="76" t="s">
        <v>546</v>
      </c>
      <c r="AF521" s="76">
        <v>8620100</v>
      </c>
      <c r="AG521" s="80" t="s">
        <v>550</v>
      </c>
      <c r="AH521" s="60">
        <v>21499.17</v>
      </c>
      <c r="AI521" s="75" t="s">
        <v>1562</v>
      </c>
      <c r="AJ521" s="6" t="s">
        <v>103</v>
      </c>
      <c r="AK521" s="81">
        <v>0</v>
      </c>
      <c r="AL521" s="205" t="s">
        <v>103</v>
      </c>
      <c r="AM521" s="169"/>
      <c r="AN521" s="6"/>
      <c r="AO521" s="120"/>
    </row>
    <row r="522" spans="1:41" ht="58">
      <c r="A522" s="75" t="s">
        <v>1562</v>
      </c>
      <c r="B522" s="6" t="s">
        <v>93</v>
      </c>
      <c r="C522" s="76">
        <v>521</v>
      </c>
      <c r="D522" s="76" t="s">
        <v>98</v>
      </c>
      <c r="E522" s="6" t="s">
        <v>2136</v>
      </c>
      <c r="F522" s="6" t="str">
        <f t="shared" si="31"/>
        <v>BrokerRM-M-533-SI25-M19-B</v>
      </c>
      <c r="G522" s="97" t="s">
        <v>1724</v>
      </c>
      <c r="H522" s="95" t="s">
        <v>1725</v>
      </c>
      <c r="I522" s="6" t="s">
        <v>584</v>
      </c>
      <c r="J522" s="92">
        <v>46035</v>
      </c>
      <c r="K522" s="95" t="s">
        <v>1993</v>
      </c>
      <c r="L522" s="72" t="s">
        <v>1994</v>
      </c>
      <c r="M522" s="80" t="s">
        <v>447</v>
      </c>
      <c r="N522" s="80" t="s">
        <v>1995</v>
      </c>
      <c r="O522" s="71">
        <v>0</v>
      </c>
      <c r="P522" s="71">
        <v>12401.77</v>
      </c>
      <c r="Q522" s="79">
        <v>3574.48</v>
      </c>
      <c r="R522" s="79">
        <v>571.91999999999996</v>
      </c>
      <c r="S522" s="71">
        <v>0</v>
      </c>
      <c r="T522" s="79">
        <v>16548.169999999998</v>
      </c>
      <c r="U522" s="87" t="s">
        <v>24</v>
      </c>
      <c r="V522" s="84">
        <f t="shared" si="30"/>
        <v>957.48249725163441</v>
      </c>
      <c r="W522" s="89" t="s">
        <v>1989</v>
      </c>
      <c r="X522" s="87" t="s">
        <v>437</v>
      </c>
      <c r="Y522" s="85" t="s">
        <v>129</v>
      </c>
      <c r="Z522" s="85" t="s">
        <v>239</v>
      </c>
      <c r="AA522" s="85" t="s">
        <v>122</v>
      </c>
      <c r="AB522" s="76" t="s">
        <v>539</v>
      </c>
      <c r="AC522" s="76" t="s">
        <v>540</v>
      </c>
      <c r="AD522" s="76" t="s">
        <v>174</v>
      </c>
      <c r="AE522" s="76" t="s">
        <v>546</v>
      </c>
      <c r="AF522" s="76" t="s">
        <v>96</v>
      </c>
      <c r="AG522" s="75"/>
      <c r="AH522" s="60"/>
      <c r="AI522" s="75" t="s">
        <v>1562</v>
      </c>
      <c r="AJ522" s="6" t="s">
        <v>103</v>
      </c>
      <c r="AK522" s="81">
        <v>0</v>
      </c>
      <c r="AL522" s="205" t="s">
        <v>103</v>
      </c>
      <c r="AM522" s="169"/>
      <c r="AN522" s="6"/>
      <c r="AO522" s="120"/>
    </row>
    <row r="523" spans="1:41" ht="58">
      <c r="A523" s="75" t="s">
        <v>1562</v>
      </c>
      <c r="B523" s="6" t="s">
        <v>93</v>
      </c>
      <c r="C523" s="76">
        <v>522</v>
      </c>
      <c r="D523" s="76" t="s">
        <v>98</v>
      </c>
      <c r="E523" s="6" t="s">
        <v>2136</v>
      </c>
      <c r="F523" s="6" t="str">
        <f t="shared" si="31"/>
        <v>BrokerRM-M-532-SI25-M19-B</v>
      </c>
      <c r="G523" s="97" t="s">
        <v>1726</v>
      </c>
      <c r="H523" s="95" t="s">
        <v>1727</v>
      </c>
      <c r="I523" s="6" t="s">
        <v>584</v>
      </c>
      <c r="J523" s="92">
        <v>46035</v>
      </c>
      <c r="K523" s="95" t="s">
        <v>1996</v>
      </c>
      <c r="L523" s="72" t="s">
        <v>1997</v>
      </c>
      <c r="M523" s="80" t="s">
        <v>447</v>
      </c>
      <c r="N523" s="80" t="s">
        <v>1998</v>
      </c>
      <c r="O523" s="71">
        <v>0</v>
      </c>
      <c r="P523" s="71">
        <v>12401.77</v>
      </c>
      <c r="Q523" s="79">
        <v>3963.32</v>
      </c>
      <c r="R523" s="79">
        <v>634.13</v>
      </c>
      <c r="S523" s="71">
        <v>0</v>
      </c>
      <c r="T523" s="79">
        <v>16999.22</v>
      </c>
      <c r="U523" s="87" t="s">
        <v>24</v>
      </c>
      <c r="V523" s="84">
        <f t="shared" si="30"/>
        <v>983.5803969218307</v>
      </c>
      <c r="W523" s="89" t="s">
        <v>1989</v>
      </c>
      <c r="X523" s="87" t="s">
        <v>437</v>
      </c>
      <c r="Y523" s="85" t="s">
        <v>129</v>
      </c>
      <c r="Z523" s="85" t="s">
        <v>239</v>
      </c>
      <c r="AA523" s="85" t="s">
        <v>122</v>
      </c>
      <c r="AB523" s="76" t="s">
        <v>539</v>
      </c>
      <c r="AC523" s="76" t="s">
        <v>540</v>
      </c>
      <c r="AD523" s="76" t="s">
        <v>174</v>
      </c>
      <c r="AE523" s="76" t="s">
        <v>546</v>
      </c>
      <c r="AF523" s="76" t="s">
        <v>96</v>
      </c>
      <c r="AG523" s="82"/>
      <c r="AH523" s="60"/>
      <c r="AI523" s="75" t="s">
        <v>1562</v>
      </c>
      <c r="AJ523" s="6" t="s">
        <v>103</v>
      </c>
      <c r="AK523" s="81">
        <v>0</v>
      </c>
      <c r="AL523" s="205" t="s">
        <v>103</v>
      </c>
      <c r="AM523" s="169"/>
      <c r="AN523" s="6"/>
      <c r="AO523" s="120"/>
    </row>
    <row r="524" spans="1:41" ht="58">
      <c r="A524" s="75" t="s">
        <v>1562</v>
      </c>
      <c r="B524" s="6" t="s">
        <v>93</v>
      </c>
      <c r="C524" s="76">
        <v>523</v>
      </c>
      <c r="D524" s="76" t="s">
        <v>98</v>
      </c>
      <c r="E524" s="6" t="s">
        <v>2136</v>
      </c>
      <c r="F524" s="6" t="str">
        <f t="shared" si="31"/>
        <v>BrokerRM-M-515-SI25-M19-B</v>
      </c>
      <c r="G524" s="97" t="s">
        <v>1728</v>
      </c>
      <c r="H524" s="95" t="s">
        <v>1729</v>
      </c>
      <c r="I524" s="6" t="s">
        <v>584</v>
      </c>
      <c r="J524" s="92">
        <v>46036</v>
      </c>
      <c r="K524" s="95" t="s">
        <v>1999</v>
      </c>
      <c r="L524" s="72" t="s">
        <v>2000</v>
      </c>
      <c r="M524" s="80" t="s">
        <v>447</v>
      </c>
      <c r="N524" s="80" t="s">
        <v>2001</v>
      </c>
      <c r="O524" s="71">
        <v>0</v>
      </c>
      <c r="P524" s="71">
        <v>34348.86</v>
      </c>
      <c r="Q524" s="79">
        <v>3849.68</v>
      </c>
      <c r="R524" s="79">
        <v>615.95000000000005</v>
      </c>
      <c r="S524" s="71">
        <v>0</v>
      </c>
      <c r="T524" s="79">
        <v>38814.49</v>
      </c>
      <c r="U524" s="87" t="s">
        <v>24</v>
      </c>
      <c r="V524" s="84">
        <f t="shared" si="30"/>
        <v>2245.8190129028521</v>
      </c>
      <c r="W524" s="89" t="s">
        <v>2002</v>
      </c>
      <c r="X524" s="87" t="s">
        <v>437</v>
      </c>
      <c r="Y524" s="85" t="s">
        <v>129</v>
      </c>
      <c r="Z524" s="85" t="s">
        <v>239</v>
      </c>
      <c r="AA524" s="85" t="s">
        <v>122</v>
      </c>
      <c r="AB524" s="76" t="s">
        <v>539</v>
      </c>
      <c r="AC524" s="76" t="s">
        <v>540</v>
      </c>
      <c r="AD524" s="76" t="s">
        <v>174</v>
      </c>
      <c r="AE524" s="76" t="s">
        <v>546</v>
      </c>
      <c r="AF524" s="76" t="s">
        <v>2003</v>
      </c>
      <c r="AG524" s="80" t="s">
        <v>550</v>
      </c>
      <c r="AH524" s="60">
        <v>25826.36</v>
      </c>
      <c r="AI524" s="75" t="s">
        <v>1562</v>
      </c>
      <c r="AJ524" s="6" t="s">
        <v>103</v>
      </c>
      <c r="AK524" s="81">
        <v>0</v>
      </c>
      <c r="AL524" s="205" t="s">
        <v>103</v>
      </c>
      <c r="AM524" s="169"/>
      <c r="AN524" s="6"/>
      <c r="AO524" s="120"/>
    </row>
    <row r="525" spans="1:41" ht="58">
      <c r="A525" s="75" t="s">
        <v>1562</v>
      </c>
      <c r="B525" s="6" t="s">
        <v>93</v>
      </c>
      <c r="C525" s="76">
        <v>524</v>
      </c>
      <c r="D525" s="76" t="s">
        <v>98</v>
      </c>
      <c r="E525" s="6" t="s">
        <v>2136</v>
      </c>
      <c r="F525" s="6" t="str">
        <f t="shared" si="31"/>
        <v>BrokerRM-M-540-SI25-M19-B</v>
      </c>
      <c r="G525" s="97" t="s">
        <v>910</v>
      </c>
      <c r="H525" s="95" t="s">
        <v>1730</v>
      </c>
      <c r="I525" s="6" t="s">
        <v>584</v>
      </c>
      <c r="J525" s="92">
        <v>46037</v>
      </c>
      <c r="K525" s="95" t="s">
        <v>1410</v>
      </c>
      <c r="L525" s="72" t="s">
        <v>1411</v>
      </c>
      <c r="M525" s="80" t="s">
        <v>463</v>
      </c>
      <c r="N525" s="80" t="s">
        <v>1412</v>
      </c>
      <c r="O525" s="71">
        <v>0</v>
      </c>
      <c r="P525" s="71">
        <v>7250</v>
      </c>
      <c r="Q525" s="79">
        <v>0</v>
      </c>
      <c r="R525" s="79">
        <v>0</v>
      </c>
      <c r="S525" s="71">
        <v>0</v>
      </c>
      <c r="T525" s="79">
        <v>7250</v>
      </c>
      <c r="U525" s="87" t="s">
        <v>24</v>
      </c>
      <c r="V525" s="84">
        <f t="shared" si="30"/>
        <v>419.48735751894924</v>
      </c>
      <c r="W525" s="89" t="s">
        <v>2004</v>
      </c>
      <c r="X525" s="87" t="s">
        <v>437</v>
      </c>
      <c r="Y525" s="85" t="s">
        <v>129</v>
      </c>
      <c r="Z525" s="85" t="s">
        <v>239</v>
      </c>
      <c r="AA525" s="85" t="s">
        <v>122</v>
      </c>
      <c r="AB525" s="76" t="s">
        <v>539</v>
      </c>
      <c r="AC525" s="76" t="s">
        <v>540</v>
      </c>
      <c r="AD525" s="76" t="s">
        <v>174</v>
      </c>
      <c r="AE525" s="76" t="s">
        <v>546</v>
      </c>
      <c r="AF525" s="76" t="s">
        <v>2005</v>
      </c>
      <c r="AG525" s="75"/>
      <c r="AH525" s="60"/>
      <c r="AI525" s="75" t="s">
        <v>1562</v>
      </c>
      <c r="AJ525" s="6" t="s">
        <v>103</v>
      </c>
      <c r="AK525" s="81">
        <v>0</v>
      </c>
      <c r="AL525" s="205" t="s">
        <v>103</v>
      </c>
      <c r="AM525" s="169"/>
      <c r="AN525" s="6"/>
      <c r="AO525" s="120"/>
    </row>
    <row r="526" spans="1:41" ht="58">
      <c r="A526" s="75" t="s">
        <v>1562</v>
      </c>
      <c r="B526" s="6" t="s">
        <v>93</v>
      </c>
      <c r="C526" s="76">
        <v>525</v>
      </c>
      <c r="D526" s="76" t="s">
        <v>98</v>
      </c>
      <c r="E526" s="6" t="s">
        <v>2136</v>
      </c>
      <c r="F526" s="6" t="str">
        <f t="shared" si="31"/>
        <v>BrokerRM-M-541-SI25-M19-B</v>
      </c>
      <c r="G526" s="97" t="s">
        <v>908</v>
      </c>
      <c r="H526" s="95" t="s">
        <v>1731</v>
      </c>
      <c r="I526" s="6" t="s">
        <v>584</v>
      </c>
      <c r="J526" s="92">
        <v>46037</v>
      </c>
      <c r="K526" s="95" t="s">
        <v>1407</v>
      </c>
      <c r="L526" s="72" t="s">
        <v>1408</v>
      </c>
      <c r="M526" s="80" t="s">
        <v>463</v>
      </c>
      <c r="N526" s="80" t="s">
        <v>1409</v>
      </c>
      <c r="O526" s="71">
        <v>0</v>
      </c>
      <c r="P526" s="71">
        <v>7250</v>
      </c>
      <c r="Q526" s="79">
        <v>0</v>
      </c>
      <c r="R526" s="79">
        <v>0</v>
      </c>
      <c r="S526" s="71">
        <v>0</v>
      </c>
      <c r="T526" s="79">
        <v>7250</v>
      </c>
      <c r="U526" s="87" t="s">
        <v>24</v>
      </c>
      <c r="V526" s="84">
        <f t="shared" si="30"/>
        <v>419.48735751894924</v>
      </c>
      <c r="W526" s="89" t="s">
        <v>2004</v>
      </c>
      <c r="X526" s="87" t="s">
        <v>437</v>
      </c>
      <c r="Y526" s="85" t="s">
        <v>129</v>
      </c>
      <c r="Z526" s="85" t="s">
        <v>239</v>
      </c>
      <c r="AA526" s="85" t="s">
        <v>122</v>
      </c>
      <c r="AB526" s="76" t="s">
        <v>539</v>
      </c>
      <c r="AC526" s="76" t="s">
        <v>540</v>
      </c>
      <c r="AD526" s="76" t="s">
        <v>174</v>
      </c>
      <c r="AE526" s="76" t="s">
        <v>546</v>
      </c>
      <c r="AF526" s="76" t="s">
        <v>2006</v>
      </c>
      <c r="AG526" s="75"/>
      <c r="AH526" s="60"/>
      <c r="AI526" s="75" t="s">
        <v>1562</v>
      </c>
      <c r="AJ526" s="6" t="s">
        <v>103</v>
      </c>
      <c r="AK526" s="81">
        <v>0</v>
      </c>
      <c r="AL526" s="205" t="s">
        <v>103</v>
      </c>
      <c r="AM526" s="169"/>
      <c r="AN526" s="6"/>
      <c r="AO526" s="120"/>
    </row>
    <row r="527" spans="1:41" ht="58">
      <c r="A527" s="75" t="s">
        <v>1562</v>
      </c>
      <c r="B527" s="6" t="s">
        <v>93</v>
      </c>
      <c r="C527" s="76">
        <v>526</v>
      </c>
      <c r="D527" s="76" t="s">
        <v>98</v>
      </c>
      <c r="E527" s="6" t="s">
        <v>2136</v>
      </c>
      <c r="F527" s="6" t="str">
        <f t="shared" si="31"/>
        <v>BrokerRM-M-539-SI25-M19-B</v>
      </c>
      <c r="G527" s="97" t="s">
        <v>1722</v>
      </c>
      <c r="H527" s="95" t="s">
        <v>1732</v>
      </c>
      <c r="I527" s="6" t="s">
        <v>584</v>
      </c>
      <c r="J527" s="92">
        <v>46038</v>
      </c>
      <c r="K527" s="95" t="s">
        <v>1991</v>
      </c>
      <c r="L527" s="73" t="s">
        <v>1992</v>
      </c>
      <c r="M527" s="73" t="s">
        <v>463</v>
      </c>
      <c r="N527" s="73" t="s">
        <v>1491</v>
      </c>
      <c r="O527" s="71">
        <v>0</v>
      </c>
      <c r="P527" s="71">
        <v>6786</v>
      </c>
      <c r="Q527" s="79">
        <v>0</v>
      </c>
      <c r="R527" s="79">
        <v>0</v>
      </c>
      <c r="S527" s="71">
        <v>0</v>
      </c>
      <c r="T527" s="79">
        <v>6786</v>
      </c>
      <c r="U527" s="87" t="s">
        <v>24</v>
      </c>
      <c r="V527" s="84">
        <f t="shared" si="30"/>
        <v>392.64016663773646</v>
      </c>
      <c r="W527" s="89" t="s">
        <v>2007</v>
      </c>
      <c r="X527" s="87" t="s">
        <v>437</v>
      </c>
      <c r="Y527" s="85" t="s">
        <v>129</v>
      </c>
      <c r="Z527" s="85" t="s">
        <v>239</v>
      </c>
      <c r="AA527" s="85" t="s">
        <v>122</v>
      </c>
      <c r="AB527" s="76" t="s">
        <v>539</v>
      </c>
      <c r="AC527" s="76" t="s">
        <v>540</v>
      </c>
      <c r="AD527" s="76" t="s">
        <v>174</v>
      </c>
      <c r="AE527" s="76" t="s">
        <v>546</v>
      </c>
      <c r="AF527" s="76" t="s">
        <v>2008</v>
      </c>
      <c r="AG527" s="75"/>
      <c r="AH527" s="60"/>
      <c r="AI527" s="75" t="s">
        <v>1562</v>
      </c>
      <c r="AJ527" s="6" t="s">
        <v>103</v>
      </c>
      <c r="AK527" s="81">
        <v>0</v>
      </c>
      <c r="AL527" s="205" t="s">
        <v>103</v>
      </c>
      <c r="AM527" s="169"/>
      <c r="AN527" s="6"/>
      <c r="AO527" s="120"/>
    </row>
    <row r="528" spans="1:41" ht="58">
      <c r="A528" s="75" t="s">
        <v>1562</v>
      </c>
      <c r="B528" s="6" t="s">
        <v>93</v>
      </c>
      <c r="C528" s="76">
        <v>527</v>
      </c>
      <c r="D528" s="76" t="s">
        <v>98</v>
      </c>
      <c r="E528" s="6" t="s">
        <v>2136</v>
      </c>
      <c r="F528" s="6" t="str">
        <f t="shared" si="31"/>
        <v>BrokerRM-M-524-SI25-M19-B</v>
      </c>
      <c r="G528" s="97" t="s">
        <v>411</v>
      </c>
      <c r="H528" s="95" t="s">
        <v>1733</v>
      </c>
      <c r="I528" s="6" t="s">
        <v>584</v>
      </c>
      <c r="J528" s="92">
        <v>46039</v>
      </c>
      <c r="K528" s="95" t="s">
        <v>2009</v>
      </c>
      <c r="L528" s="73" t="s">
        <v>2000</v>
      </c>
      <c r="M528" s="73" t="s">
        <v>463</v>
      </c>
      <c r="N528" s="73" t="s">
        <v>2001</v>
      </c>
      <c r="O528" s="71">
        <v>0</v>
      </c>
      <c r="P528" s="71">
        <v>6786</v>
      </c>
      <c r="Q528" s="79">
        <v>0</v>
      </c>
      <c r="R528" s="79">
        <v>0</v>
      </c>
      <c r="S528" s="71">
        <v>0</v>
      </c>
      <c r="T528" s="79">
        <v>6786</v>
      </c>
      <c r="U528" s="87" t="s">
        <v>24</v>
      </c>
      <c r="V528" s="84">
        <f t="shared" si="30"/>
        <v>392.64016663773646</v>
      </c>
      <c r="W528" s="89" t="s">
        <v>2010</v>
      </c>
      <c r="X528" s="87" t="s">
        <v>437</v>
      </c>
      <c r="Y528" s="85" t="s">
        <v>129</v>
      </c>
      <c r="Z528" s="85" t="s">
        <v>239</v>
      </c>
      <c r="AA528" s="85" t="s">
        <v>122</v>
      </c>
      <c r="AB528" s="76" t="s">
        <v>539</v>
      </c>
      <c r="AC528" s="76" t="s">
        <v>540</v>
      </c>
      <c r="AD528" s="76" t="s">
        <v>174</v>
      </c>
      <c r="AE528" s="76" t="s">
        <v>546</v>
      </c>
      <c r="AF528" s="76" t="s">
        <v>2011</v>
      </c>
      <c r="AG528" s="75"/>
      <c r="AH528" s="60"/>
      <c r="AI528" s="75" t="s">
        <v>1562</v>
      </c>
      <c r="AJ528" s="6" t="s">
        <v>103</v>
      </c>
      <c r="AK528" s="81">
        <v>0</v>
      </c>
      <c r="AL528" s="205" t="s">
        <v>103</v>
      </c>
      <c r="AM528" s="169"/>
      <c r="AN528" s="6"/>
      <c r="AO528" s="120"/>
    </row>
    <row r="529" spans="1:41" ht="58">
      <c r="A529" s="75" t="s">
        <v>1562</v>
      </c>
      <c r="B529" s="6" t="s">
        <v>93</v>
      </c>
      <c r="C529" s="76">
        <v>528</v>
      </c>
      <c r="D529" s="76" t="s">
        <v>98</v>
      </c>
      <c r="E529" s="6" t="s">
        <v>2136</v>
      </c>
      <c r="F529" s="6" t="str">
        <f t="shared" si="31"/>
        <v>BrokerRM-M-513-SI25-M19-B</v>
      </c>
      <c r="G529" s="97" t="s">
        <v>373</v>
      </c>
      <c r="H529" s="95" t="s">
        <v>1734</v>
      </c>
      <c r="I529" s="6" t="s">
        <v>584</v>
      </c>
      <c r="J529" s="92">
        <v>46039</v>
      </c>
      <c r="K529" s="95" t="s">
        <v>2012</v>
      </c>
      <c r="L529" s="73" t="s">
        <v>574</v>
      </c>
      <c r="M529" s="73" t="s">
        <v>463</v>
      </c>
      <c r="N529" s="73" t="s">
        <v>575</v>
      </c>
      <c r="O529" s="71">
        <v>0</v>
      </c>
      <c r="P529" s="71">
        <v>6786</v>
      </c>
      <c r="Q529" s="79">
        <v>1975</v>
      </c>
      <c r="R529" s="79">
        <v>316</v>
      </c>
      <c r="S529" s="71">
        <v>0</v>
      </c>
      <c r="T529" s="79">
        <v>9077</v>
      </c>
      <c r="U529" s="87" t="s">
        <v>24</v>
      </c>
      <c r="V529" s="84">
        <f t="shared" si="30"/>
        <v>525.19817161372441</v>
      </c>
      <c r="W529" s="78" t="s">
        <v>2010</v>
      </c>
      <c r="X529" s="87" t="s">
        <v>437</v>
      </c>
      <c r="Y529" s="85" t="s">
        <v>129</v>
      </c>
      <c r="Z529" s="85" t="s">
        <v>239</v>
      </c>
      <c r="AA529" s="85" t="s">
        <v>122</v>
      </c>
      <c r="AB529" s="76" t="s">
        <v>539</v>
      </c>
      <c r="AC529" s="76" t="s">
        <v>540</v>
      </c>
      <c r="AD529" s="76" t="s">
        <v>174</v>
      </c>
      <c r="AE529" s="76" t="s">
        <v>546</v>
      </c>
      <c r="AF529" s="76" t="s">
        <v>2013</v>
      </c>
      <c r="AG529" s="75"/>
      <c r="AH529" s="60"/>
      <c r="AI529" s="75" t="s">
        <v>1562</v>
      </c>
      <c r="AJ529" s="6" t="s">
        <v>103</v>
      </c>
      <c r="AK529" s="81">
        <v>0</v>
      </c>
      <c r="AL529" s="205" t="s">
        <v>103</v>
      </c>
      <c r="AM529" s="169"/>
      <c r="AN529" s="6"/>
      <c r="AO529" s="120"/>
    </row>
    <row r="530" spans="1:41" ht="58">
      <c r="A530" s="75" t="s">
        <v>1562</v>
      </c>
      <c r="B530" s="6" t="s">
        <v>93</v>
      </c>
      <c r="C530" s="76">
        <v>529</v>
      </c>
      <c r="D530" s="76" t="s">
        <v>98</v>
      </c>
      <c r="E530" s="6" t="s">
        <v>2136</v>
      </c>
      <c r="F530" s="6" t="str">
        <f t="shared" si="31"/>
        <v>BrokerRM-M-522-SI25-M19-B</v>
      </c>
      <c r="G530" s="97" t="s">
        <v>1718</v>
      </c>
      <c r="H530" s="95" t="s">
        <v>1735</v>
      </c>
      <c r="I530" s="6" t="s">
        <v>584</v>
      </c>
      <c r="J530" s="92">
        <v>46039</v>
      </c>
      <c r="K530" s="95" t="s">
        <v>1983</v>
      </c>
      <c r="L530" s="73" t="s">
        <v>1984</v>
      </c>
      <c r="M530" s="73" t="s">
        <v>447</v>
      </c>
      <c r="N530" s="73" t="s">
        <v>1985</v>
      </c>
      <c r="O530" s="71">
        <v>0</v>
      </c>
      <c r="P530" s="71">
        <v>14771.44</v>
      </c>
      <c r="Q530" s="79">
        <v>0</v>
      </c>
      <c r="R530" s="79">
        <v>0</v>
      </c>
      <c r="S530" s="71">
        <v>0</v>
      </c>
      <c r="T530" s="79">
        <v>14771.44</v>
      </c>
      <c r="U530" s="87" t="s">
        <v>24</v>
      </c>
      <c r="V530" s="84">
        <f t="shared" si="30"/>
        <v>854.68032170340791</v>
      </c>
      <c r="W530" s="78" t="s">
        <v>2010</v>
      </c>
      <c r="X530" s="87" t="s">
        <v>437</v>
      </c>
      <c r="Y530" s="85" t="s">
        <v>129</v>
      </c>
      <c r="Z530" s="85" t="s">
        <v>239</v>
      </c>
      <c r="AA530" s="85" t="s">
        <v>122</v>
      </c>
      <c r="AB530" s="76" t="s">
        <v>539</v>
      </c>
      <c r="AC530" s="76" t="s">
        <v>540</v>
      </c>
      <c r="AD530" s="76" t="s">
        <v>174</v>
      </c>
      <c r="AE530" s="76" t="s">
        <v>546</v>
      </c>
      <c r="AF530" s="76" t="s">
        <v>2014</v>
      </c>
      <c r="AG530" s="80" t="s">
        <v>550</v>
      </c>
      <c r="AH530" s="60">
        <v>8101.44</v>
      </c>
      <c r="AI530" s="75" t="s">
        <v>1562</v>
      </c>
      <c r="AJ530" s="6" t="s">
        <v>103</v>
      </c>
      <c r="AK530" s="81">
        <v>0</v>
      </c>
      <c r="AL530" s="205" t="s">
        <v>103</v>
      </c>
      <c r="AM530" s="169"/>
      <c r="AN530" s="6"/>
      <c r="AO530" s="120"/>
    </row>
    <row r="531" spans="1:41" ht="58">
      <c r="A531" s="75" t="s">
        <v>1562</v>
      </c>
      <c r="B531" s="6" t="s">
        <v>93</v>
      </c>
      <c r="C531" s="76">
        <v>530</v>
      </c>
      <c r="D531" s="76" t="s">
        <v>98</v>
      </c>
      <c r="E531" s="6" t="s">
        <v>2136</v>
      </c>
      <c r="F531" s="6" t="str">
        <f t="shared" si="31"/>
        <v>BrokerRM-M-519-SI25-M19-B</v>
      </c>
      <c r="G531" s="97" t="s">
        <v>1714</v>
      </c>
      <c r="H531" s="95" t="s">
        <v>1736</v>
      </c>
      <c r="I531" s="6" t="s">
        <v>584</v>
      </c>
      <c r="J531" s="92">
        <v>46039</v>
      </c>
      <c r="K531" s="95" t="s">
        <v>1974</v>
      </c>
      <c r="L531" s="73" t="s">
        <v>1975</v>
      </c>
      <c r="M531" s="73" t="s">
        <v>447</v>
      </c>
      <c r="N531" s="73" t="s">
        <v>1976</v>
      </c>
      <c r="O531" s="71">
        <v>0</v>
      </c>
      <c r="P531" s="71">
        <v>6148</v>
      </c>
      <c r="Q531" s="79">
        <v>0</v>
      </c>
      <c r="R531" s="79">
        <v>0</v>
      </c>
      <c r="S531" s="71">
        <v>0</v>
      </c>
      <c r="T531" s="79">
        <v>6148</v>
      </c>
      <c r="U531" s="87" t="s">
        <v>24</v>
      </c>
      <c r="V531" s="84">
        <f t="shared" si="30"/>
        <v>355.72527917606897</v>
      </c>
      <c r="W531" s="78" t="s">
        <v>2010</v>
      </c>
      <c r="X531" s="87" t="s">
        <v>437</v>
      </c>
      <c r="Y531" s="85" t="s">
        <v>129</v>
      </c>
      <c r="Z531" s="85" t="s">
        <v>239</v>
      </c>
      <c r="AA531" s="85" t="s">
        <v>122</v>
      </c>
      <c r="AB531" s="76" t="s">
        <v>539</v>
      </c>
      <c r="AC531" s="76" t="s">
        <v>540</v>
      </c>
      <c r="AD531" s="76" t="s">
        <v>174</v>
      </c>
      <c r="AE531" s="76" t="s">
        <v>546</v>
      </c>
      <c r="AF531" s="76" t="s">
        <v>2015</v>
      </c>
      <c r="AG531" s="75"/>
      <c r="AH531" s="60"/>
      <c r="AI531" s="75" t="s">
        <v>1562</v>
      </c>
      <c r="AJ531" s="6" t="s">
        <v>103</v>
      </c>
      <c r="AK531" s="81">
        <v>0</v>
      </c>
      <c r="AL531" s="205" t="s">
        <v>103</v>
      </c>
      <c r="AM531" s="169"/>
      <c r="AN531" s="6"/>
      <c r="AO531" s="120"/>
    </row>
    <row r="532" spans="1:41" ht="58">
      <c r="A532" s="75" t="s">
        <v>1562</v>
      </c>
      <c r="B532" s="6" t="s">
        <v>93</v>
      </c>
      <c r="C532" s="76">
        <v>531</v>
      </c>
      <c r="D532" s="76" t="s">
        <v>98</v>
      </c>
      <c r="E532" s="6" t="s">
        <v>2136</v>
      </c>
      <c r="F532" s="6" t="str">
        <f t="shared" si="31"/>
        <v>BrokerRM-M-521-SI25-M19-B</v>
      </c>
      <c r="G532" s="97" t="s">
        <v>890</v>
      </c>
      <c r="H532" s="95" t="s">
        <v>1737</v>
      </c>
      <c r="I532" s="6" t="s">
        <v>584</v>
      </c>
      <c r="J532" s="92">
        <v>46039</v>
      </c>
      <c r="K532" s="95" t="s">
        <v>2016</v>
      </c>
      <c r="L532" s="73" t="s">
        <v>1379</v>
      </c>
      <c r="M532" s="73" t="s">
        <v>463</v>
      </c>
      <c r="N532" s="73" t="s">
        <v>1380</v>
      </c>
      <c r="O532" s="71">
        <v>0</v>
      </c>
      <c r="P532" s="71">
        <v>38782.04</v>
      </c>
      <c r="Q532" s="79">
        <v>0</v>
      </c>
      <c r="R532" s="79">
        <v>0</v>
      </c>
      <c r="S532" s="71">
        <v>0</v>
      </c>
      <c r="T532" s="79">
        <v>38782.04</v>
      </c>
      <c r="U532" s="87" t="s">
        <v>24</v>
      </c>
      <c r="V532" s="84">
        <f t="shared" si="30"/>
        <v>2243.9414453509225</v>
      </c>
      <c r="W532" s="78" t="s">
        <v>2010</v>
      </c>
      <c r="X532" s="87" t="s">
        <v>437</v>
      </c>
      <c r="Y532" s="85" t="s">
        <v>129</v>
      </c>
      <c r="Z532" s="85" t="s">
        <v>239</v>
      </c>
      <c r="AA532" s="85" t="s">
        <v>122</v>
      </c>
      <c r="AB532" s="76" t="s">
        <v>539</v>
      </c>
      <c r="AC532" s="76" t="s">
        <v>540</v>
      </c>
      <c r="AD532" s="76" t="s">
        <v>174</v>
      </c>
      <c r="AE532" s="76" t="s">
        <v>546</v>
      </c>
      <c r="AF532" s="76" t="s">
        <v>2017</v>
      </c>
      <c r="AG532" s="80" t="s">
        <v>550</v>
      </c>
      <c r="AH532" s="60">
        <v>32112.04</v>
      </c>
      <c r="AI532" s="75" t="s">
        <v>1562</v>
      </c>
      <c r="AJ532" s="6" t="s">
        <v>103</v>
      </c>
      <c r="AK532" s="81">
        <v>0</v>
      </c>
      <c r="AL532" s="205" t="s">
        <v>103</v>
      </c>
      <c r="AM532" s="169"/>
      <c r="AN532" s="6"/>
      <c r="AO532" s="120"/>
    </row>
    <row r="533" spans="1:41">
      <c r="A533" s="75" t="s">
        <v>1562</v>
      </c>
      <c r="B533" s="6" t="s">
        <v>93</v>
      </c>
      <c r="C533" s="76">
        <v>532</v>
      </c>
      <c r="D533" s="76" t="s">
        <v>98</v>
      </c>
      <c r="E533" s="6" t="s">
        <v>2136</v>
      </c>
      <c r="F533" s="6" t="str">
        <f t="shared" si="31"/>
        <v>BrokerFG-R-2093LE25.M19</v>
      </c>
      <c r="G533" s="97" t="s">
        <v>1738</v>
      </c>
      <c r="H533" s="95" t="s">
        <v>1739</v>
      </c>
      <c r="I533" s="6" t="s">
        <v>584</v>
      </c>
      <c r="J533" s="92">
        <v>46037</v>
      </c>
      <c r="K533" s="108">
        <v>6047618</v>
      </c>
      <c r="L533" s="73" t="s">
        <v>116</v>
      </c>
      <c r="M533" s="73" t="s">
        <v>195</v>
      </c>
      <c r="N533" s="73" t="s">
        <v>116</v>
      </c>
      <c r="O533" s="71">
        <v>0</v>
      </c>
      <c r="P533" s="71">
        <v>0</v>
      </c>
      <c r="Q533" s="79">
        <v>1088.4000000000001</v>
      </c>
      <c r="R533" s="79">
        <v>174.15</v>
      </c>
      <c r="S533" s="71">
        <v>0</v>
      </c>
      <c r="T533" s="79">
        <v>1262.55</v>
      </c>
      <c r="U533" s="87" t="s">
        <v>24</v>
      </c>
      <c r="V533" s="84">
        <f t="shared" si="30"/>
        <v>73.05155354973094</v>
      </c>
      <c r="W533" s="78" t="s">
        <v>119</v>
      </c>
      <c r="X533" s="87" t="s">
        <v>122</v>
      </c>
      <c r="Y533" s="85" t="s">
        <v>121</v>
      </c>
      <c r="Z533" s="85" t="s">
        <v>178</v>
      </c>
      <c r="AA533" s="85" t="s">
        <v>438</v>
      </c>
      <c r="AB533" s="76" t="s">
        <v>539</v>
      </c>
      <c r="AC533" s="76" t="s">
        <v>541</v>
      </c>
      <c r="AD533" s="76" t="s">
        <v>195</v>
      </c>
      <c r="AE533" s="76" t="s">
        <v>547</v>
      </c>
      <c r="AF533" s="76" t="s">
        <v>96</v>
      </c>
      <c r="AG533" s="75"/>
      <c r="AH533" s="60"/>
      <c r="AI533" s="75" t="s">
        <v>1562</v>
      </c>
      <c r="AJ533" s="6" t="s">
        <v>103</v>
      </c>
      <c r="AK533" s="81">
        <v>0</v>
      </c>
      <c r="AL533" s="205" t="s">
        <v>103</v>
      </c>
      <c r="AM533" s="169"/>
      <c r="AN533" s="6"/>
      <c r="AO533" s="120"/>
    </row>
    <row r="534" spans="1:41">
      <c r="A534" s="75" t="s">
        <v>1562</v>
      </c>
      <c r="B534" s="6" t="s">
        <v>93</v>
      </c>
      <c r="C534" s="76">
        <v>533</v>
      </c>
      <c r="D534" s="76" t="s">
        <v>98</v>
      </c>
      <c r="E534" s="6" t="s">
        <v>2136</v>
      </c>
      <c r="F534" s="6" t="str">
        <f t="shared" si="31"/>
        <v>BrokerFG-R-2098LE25.M19//FG-R-2096LE25.M19//FG-R-2095LE25.M19</v>
      </c>
      <c r="G534" s="112" t="s">
        <v>1740</v>
      </c>
      <c r="H534" s="95" t="s">
        <v>1741</v>
      </c>
      <c r="I534" s="6" t="s">
        <v>584</v>
      </c>
      <c r="J534" s="92">
        <v>46038</v>
      </c>
      <c r="K534" s="108">
        <v>6047026</v>
      </c>
      <c r="L534" s="73" t="s">
        <v>116</v>
      </c>
      <c r="M534" s="73" t="s">
        <v>195</v>
      </c>
      <c r="N534" s="73" t="s">
        <v>116</v>
      </c>
      <c r="O534" s="71">
        <v>0</v>
      </c>
      <c r="P534" s="71">
        <v>0</v>
      </c>
      <c r="Q534" s="79">
        <v>16571.61</v>
      </c>
      <c r="R534" s="79">
        <v>2651.46</v>
      </c>
      <c r="S534" s="71">
        <v>0</v>
      </c>
      <c r="T534" s="79">
        <v>19223.07</v>
      </c>
      <c r="U534" s="87" t="s">
        <v>24</v>
      </c>
      <c r="V534" s="84">
        <f t="shared" si="30"/>
        <v>1112.2530810623155</v>
      </c>
      <c r="W534" s="78" t="s">
        <v>119</v>
      </c>
      <c r="X534" s="87" t="s">
        <v>122</v>
      </c>
      <c r="Y534" s="85" t="s">
        <v>121</v>
      </c>
      <c r="Z534" s="85" t="s">
        <v>178</v>
      </c>
      <c r="AA534" s="85" t="s">
        <v>438</v>
      </c>
      <c r="AB534" s="76" t="s">
        <v>539</v>
      </c>
      <c r="AC534" s="76" t="s">
        <v>541</v>
      </c>
      <c r="AD534" s="76" t="s">
        <v>195</v>
      </c>
      <c r="AE534" s="76" t="s">
        <v>547</v>
      </c>
      <c r="AF534" s="76" t="s">
        <v>96</v>
      </c>
      <c r="AG534" s="75"/>
      <c r="AH534" s="60"/>
      <c r="AI534" s="75" t="s">
        <v>1562</v>
      </c>
      <c r="AJ534" s="6" t="s">
        <v>103</v>
      </c>
      <c r="AK534" s="81">
        <v>0</v>
      </c>
      <c r="AL534" s="205" t="s">
        <v>103</v>
      </c>
      <c r="AM534" s="169"/>
      <c r="AN534" s="6"/>
      <c r="AO534" s="120"/>
    </row>
    <row r="535" spans="1:41">
      <c r="A535" s="75" t="s">
        <v>1562</v>
      </c>
      <c r="B535" s="6" t="s">
        <v>93</v>
      </c>
      <c r="C535" s="76">
        <v>534</v>
      </c>
      <c r="D535" s="6" t="s">
        <v>593</v>
      </c>
      <c r="E535" s="6" t="s">
        <v>2135</v>
      </c>
      <c r="F535" s="6" t="str">
        <f t="shared" si="31"/>
        <v>FreightRM-R-011-SI26-M19</v>
      </c>
      <c r="G535" s="97" t="s">
        <v>1742</v>
      </c>
      <c r="H535" s="95">
        <v>1682551</v>
      </c>
      <c r="I535" s="6" t="s">
        <v>584</v>
      </c>
      <c r="J535" s="92">
        <v>46034</v>
      </c>
      <c r="K535" s="92" t="s">
        <v>2018</v>
      </c>
      <c r="L535" s="80" t="s">
        <v>117</v>
      </c>
      <c r="M535" s="80" t="s">
        <v>2018</v>
      </c>
      <c r="N535" s="73" t="s">
        <v>116</v>
      </c>
      <c r="O535" s="71">
        <v>0</v>
      </c>
      <c r="P535" s="71">
        <v>0</v>
      </c>
      <c r="Q535" s="79">
        <v>474</v>
      </c>
      <c r="R535" s="79">
        <v>75.84</v>
      </c>
      <c r="S535" s="71">
        <v>0</v>
      </c>
      <c r="T535" s="79">
        <v>549.84</v>
      </c>
      <c r="U535" s="87" t="s">
        <v>118</v>
      </c>
      <c r="V535" s="84">
        <f t="shared" ref="V535:V543" si="32">T535</f>
        <v>549.84</v>
      </c>
      <c r="W535" s="70" t="s">
        <v>1436</v>
      </c>
      <c r="X535" s="6" t="s">
        <v>1266</v>
      </c>
      <c r="Y535" s="80" t="s">
        <v>1439</v>
      </c>
      <c r="Z535" s="80" t="s">
        <v>2019</v>
      </c>
      <c r="AA535" s="109" t="s">
        <v>1266</v>
      </c>
      <c r="AB535" s="76" t="s">
        <v>539</v>
      </c>
      <c r="AC535" s="76" t="s">
        <v>540</v>
      </c>
      <c r="AD535" s="76" t="s">
        <v>174</v>
      </c>
      <c r="AE535" s="76" t="s">
        <v>546</v>
      </c>
      <c r="AF535" s="76" t="s">
        <v>96</v>
      </c>
      <c r="AG535" s="82"/>
      <c r="AH535" s="60"/>
      <c r="AI535" s="75" t="s">
        <v>1562</v>
      </c>
      <c r="AJ535" s="6" t="s">
        <v>103</v>
      </c>
      <c r="AK535" s="81">
        <v>0</v>
      </c>
      <c r="AL535" s="205" t="s">
        <v>103</v>
      </c>
      <c r="AM535" s="169"/>
      <c r="AN535" s="6"/>
      <c r="AO535" s="120"/>
    </row>
    <row r="536" spans="1:41">
      <c r="A536" s="75" t="s">
        <v>1562</v>
      </c>
      <c r="B536" s="6" t="s">
        <v>93</v>
      </c>
      <c r="C536" s="76">
        <v>535</v>
      </c>
      <c r="D536" s="6" t="s">
        <v>593</v>
      </c>
      <c r="E536" s="6" t="s">
        <v>2135</v>
      </c>
      <c r="F536" s="6" t="str">
        <f t="shared" si="31"/>
        <v>FreightRM-R-003-SI25-M19</v>
      </c>
      <c r="G536" s="97" t="s">
        <v>1054</v>
      </c>
      <c r="H536" s="95">
        <v>1683387</v>
      </c>
      <c r="I536" s="6" t="s">
        <v>584</v>
      </c>
      <c r="J536" s="92">
        <v>46034</v>
      </c>
      <c r="K536" s="92" t="s">
        <v>2020</v>
      </c>
      <c r="L536" s="80" t="s">
        <v>117</v>
      </c>
      <c r="M536" s="80" t="s">
        <v>2020</v>
      </c>
      <c r="N536" s="73" t="s">
        <v>116</v>
      </c>
      <c r="O536" s="71">
        <v>0</v>
      </c>
      <c r="P536" s="71">
        <v>0</v>
      </c>
      <c r="Q536" s="79">
        <v>5637.5</v>
      </c>
      <c r="R536" s="79">
        <v>22</v>
      </c>
      <c r="S536" s="71">
        <v>0</v>
      </c>
      <c r="T536" s="79">
        <v>5659.5</v>
      </c>
      <c r="U536" s="87" t="s">
        <v>118</v>
      </c>
      <c r="V536" s="84">
        <f t="shared" si="32"/>
        <v>5659.5</v>
      </c>
      <c r="W536" s="70" t="s">
        <v>1436</v>
      </c>
      <c r="X536" s="6" t="s">
        <v>1447</v>
      </c>
      <c r="Y536" s="80" t="s">
        <v>1448</v>
      </c>
      <c r="Z536" s="80" t="s">
        <v>1449</v>
      </c>
      <c r="AA536" s="109" t="s">
        <v>1266</v>
      </c>
      <c r="AB536" s="76" t="s">
        <v>539</v>
      </c>
      <c r="AC536" s="76" t="s">
        <v>540</v>
      </c>
      <c r="AD536" s="76" t="s">
        <v>174</v>
      </c>
      <c r="AE536" s="76" t="s">
        <v>546</v>
      </c>
      <c r="AF536" s="76" t="s">
        <v>96</v>
      </c>
      <c r="AG536" s="82"/>
      <c r="AH536" s="60"/>
      <c r="AI536" s="75" t="s">
        <v>1562</v>
      </c>
      <c r="AJ536" s="6" t="s">
        <v>103</v>
      </c>
      <c r="AK536" s="81">
        <v>0</v>
      </c>
      <c r="AL536" s="205" t="s">
        <v>103</v>
      </c>
      <c r="AM536" s="169"/>
      <c r="AN536" s="6"/>
      <c r="AO536" s="120"/>
    </row>
    <row r="537" spans="1:41">
      <c r="A537" s="75" t="s">
        <v>1562</v>
      </c>
      <c r="B537" s="6" t="s">
        <v>93</v>
      </c>
      <c r="C537" s="76">
        <v>536</v>
      </c>
      <c r="D537" s="6" t="s">
        <v>593</v>
      </c>
      <c r="E537" s="6" t="s">
        <v>2135</v>
      </c>
      <c r="F537" s="6" t="str">
        <f t="shared" si="31"/>
        <v>FreightRM-R-015-SI26-M19</v>
      </c>
      <c r="G537" s="97" t="s">
        <v>1743</v>
      </c>
      <c r="H537" s="95">
        <v>1683566</v>
      </c>
      <c r="I537" s="6" t="s">
        <v>584</v>
      </c>
      <c r="J537" s="92">
        <v>46035</v>
      </c>
      <c r="K537" s="92" t="s">
        <v>2021</v>
      </c>
      <c r="L537" s="80" t="s">
        <v>117</v>
      </c>
      <c r="M537" s="80" t="s">
        <v>2021</v>
      </c>
      <c r="N537" s="73" t="s">
        <v>116</v>
      </c>
      <c r="O537" s="71">
        <v>0</v>
      </c>
      <c r="P537" s="71">
        <v>0</v>
      </c>
      <c r="Q537" s="79">
        <v>474</v>
      </c>
      <c r="R537" s="79">
        <v>75.84</v>
      </c>
      <c r="S537" s="71">
        <v>0</v>
      </c>
      <c r="T537" s="79">
        <v>549.84</v>
      </c>
      <c r="U537" s="87" t="s">
        <v>118</v>
      </c>
      <c r="V537" s="84">
        <f t="shared" si="32"/>
        <v>549.84</v>
      </c>
      <c r="W537" s="70" t="s">
        <v>1436</v>
      </c>
      <c r="X537" s="6" t="s">
        <v>1266</v>
      </c>
      <c r="Y537" s="80" t="s">
        <v>1449</v>
      </c>
      <c r="Z537" s="80" t="s">
        <v>2019</v>
      </c>
      <c r="AA537" s="109" t="s">
        <v>1266</v>
      </c>
      <c r="AB537" s="76" t="s">
        <v>539</v>
      </c>
      <c r="AC537" s="76" t="s">
        <v>540</v>
      </c>
      <c r="AD537" s="76" t="s">
        <v>174</v>
      </c>
      <c r="AE537" s="76" t="s">
        <v>546</v>
      </c>
      <c r="AF537" s="76" t="s">
        <v>96</v>
      </c>
      <c r="AG537" s="82"/>
      <c r="AH537" s="60"/>
      <c r="AI537" s="75" t="s">
        <v>1562</v>
      </c>
      <c r="AJ537" s="6" t="s">
        <v>103</v>
      </c>
      <c r="AK537" s="81">
        <v>0</v>
      </c>
      <c r="AL537" s="205" t="s">
        <v>103</v>
      </c>
      <c r="AM537" s="169"/>
      <c r="AN537" s="6"/>
      <c r="AO537" s="120"/>
    </row>
    <row r="538" spans="1:41">
      <c r="A538" s="75" t="s">
        <v>1562</v>
      </c>
      <c r="B538" s="6" t="s">
        <v>93</v>
      </c>
      <c r="C538" s="76">
        <v>537</v>
      </c>
      <c r="D538" s="6" t="s">
        <v>593</v>
      </c>
      <c r="E538" s="6" t="s">
        <v>2135</v>
      </c>
      <c r="F538" s="6" t="str">
        <f t="shared" si="31"/>
        <v>FreightRM-R-014-SI26-M19</v>
      </c>
      <c r="G538" s="97" t="s">
        <v>1744</v>
      </c>
      <c r="H538" s="95">
        <v>1683577</v>
      </c>
      <c r="I538" s="6" t="s">
        <v>584</v>
      </c>
      <c r="J538" s="92">
        <v>46035</v>
      </c>
      <c r="K538" s="92" t="s">
        <v>2022</v>
      </c>
      <c r="L538" s="80" t="s">
        <v>117</v>
      </c>
      <c r="M538" s="80" t="s">
        <v>2022</v>
      </c>
      <c r="N538" s="73" t="s">
        <v>116</v>
      </c>
      <c r="O538" s="71">
        <v>0</v>
      </c>
      <c r="P538" s="71">
        <v>0</v>
      </c>
      <c r="Q538" s="79">
        <v>474</v>
      </c>
      <c r="R538" s="79">
        <v>75.84</v>
      </c>
      <c r="S538" s="71">
        <v>0</v>
      </c>
      <c r="T538" s="79">
        <v>549.84</v>
      </c>
      <c r="U538" s="87" t="s">
        <v>118</v>
      </c>
      <c r="V538" s="84">
        <f t="shared" si="32"/>
        <v>549.84</v>
      </c>
      <c r="W538" s="70" t="s">
        <v>1436</v>
      </c>
      <c r="X538" s="6" t="s">
        <v>1266</v>
      </c>
      <c r="Y538" s="80" t="s">
        <v>1449</v>
      </c>
      <c r="Z538" s="80" t="s">
        <v>2019</v>
      </c>
      <c r="AA538" s="109" t="s">
        <v>1266</v>
      </c>
      <c r="AB538" s="76" t="s">
        <v>539</v>
      </c>
      <c r="AC538" s="76" t="s">
        <v>540</v>
      </c>
      <c r="AD538" s="76" t="s">
        <v>174</v>
      </c>
      <c r="AE538" s="76" t="s">
        <v>546</v>
      </c>
      <c r="AF538" s="76" t="s">
        <v>96</v>
      </c>
      <c r="AG538" s="82"/>
      <c r="AH538" s="60"/>
      <c r="AI538" s="75" t="s">
        <v>1562</v>
      </c>
      <c r="AJ538" s="6" t="s">
        <v>103</v>
      </c>
      <c r="AK538" s="81">
        <v>0</v>
      </c>
      <c r="AL538" s="205" t="s">
        <v>103</v>
      </c>
      <c r="AM538" s="169"/>
      <c r="AN538" s="6"/>
      <c r="AO538" s="120"/>
    </row>
    <row r="539" spans="1:41">
      <c r="A539" s="75" t="s">
        <v>1562</v>
      </c>
      <c r="B539" s="6" t="s">
        <v>93</v>
      </c>
      <c r="C539" s="76">
        <v>538</v>
      </c>
      <c r="D539" s="6" t="s">
        <v>593</v>
      </c>
      <c r="E539" s="6" t="s">
        <v>2135</v>
      </c>
      <c r="F539" s="6" t="str">
        <f t="shared" si="31"/>
        <v>FreightRM-R-013-SI26-M19</v>
      </c>
      <c r="G539" s="97" t="s">
        <v>1745</v>
      </c>
      <c r="H539" s="95">
        <v>1683594</v>
      </c>
      <c r="I539" s="6" t="s">
        <v>584</v>
      </c>
      <c r="J539" s="92">
        <v>46035</v>
      </c>
      <c r="K539" s="92" t="s">
        <v>2023</v>
      </c>
      <c r="L539" s="80" t="s">
        <v>117</v>
      </c>
      <c r="M539" s="80" t="s">
        <v>2023</v>
      </c>
      <c r="N539" s="73" t="s">
        <v>116</v>
      </c>
      <c r="O539" s="71">
        <v>0</v>
      </c>
      <c r="P539" s="71">
        <v>0</v>
      </c>
      <c r="Q539" s="79">
        <v>474</v>
      </c>
      <c r="R539" s="79">
        <v>75.84</v>
      </c>
      <c r="S539" s="71">
        <v>0</v>
      </c>
      <c r="T539" s="79">
        <v>549.84</v>
      </c>
      <c r="U539" s="87" t="s">
        <v>118</v>
      </c>
      <c r="V539" s="84">
        <f t="shared" si="32"/>
        <v>549.84</v>
      </c>
      <c r="W539" s="70" t="s">
        <v>1436</v>
      </c>
      <c r="X539" s="6" t="s">
        <v>1266</v>
      </c>
      <c r="Y539" s="80" t="s">
        <v>1449</v>
      </c>
      <c r="Z539" s="80" t="s">
        <v>2019</v>
      </c>
      <c r="AA539" s="109" t="s">
        <v>1266</v>
      </c>
      <c r="AB539" s="76" t="s">
        <v>539</v>
      </c>
      <c r="AC539" s="76" t="s">
        <v>540</v>
      </c>
      <c r="AD539" s="76" t="s">
        <v>174</v>
      </c>
      <c r="AE539" s="76" t="s">
        <v>546</v>
      </c>
      <c r="AF539" s="76" t="s">
        <v>96</v>
      </c>
      <c r="AG539" s="82"/>
      <c r="AH539" s="60"/>
      <c r="AI539" s="75" t="s">
        <v>1562</v>
      </c>
      <c r="AJ539" s="6" t="s">
        <v>103</v>
      </c>
      <c r="AK539" s="81">
        <v>0</v>
      </c>
      <c r="AL539" s="205" t="s">
        <v>103</v>
      </c>
      <c r="AM539" s="169"/>
      <c r="AN539" s="6"/>
      <c r="AO539" s="120"/>
    </row>
    <row r="540" spans="1:41">
      <c r="A540" s="75" t="s">
        <v>1562</v>
      </c>
      <c r="B540" s="6" t="s">
        <v>93</v>
      </c>
      <c r="C540" s="76">
        <v>539</v>
      </c>
      <c r="D540" s="6" t="s">
        <v>593</v>
      </c>
      <c r="E540" s="6" t="s">
        <v>2135</v>
      </c>
      <c r="F540" s="6" t="str">
        <f t="shared" si="31"/>
        <v>FreightRM-M-176-SI25-M19-L</v>
      </c>
      <c r="G540" s="97" t="s">
        <v>1746</v>
      </c>
      <c r="H540" s="95">
        <v>1684633</v>
      </c>
      <c r="I540" s="6" t="s">
        <v>584</v>
      </c>
      <c r="J540" s="92">
        <v>46036</v>
      </c>
      <c r="K540" s="92" t="s">
        <v>2024</v>
      </c>
      <c r="L540" s="80" t="s">
        <v>117</v>
      </c>
      <c r="M540" s="80" t="s">
        <v>2024</v>
      </c>
      <c r="N540" s="73" t="s">
        <v>116</v>
      </c>
      <c r="O540" s="71">
        <v>0</v>
      </c>
      <c r="P540" s="71">
        <v>0</v>
      </c>
      <c r="Q540" s="79">
        <v>1460.59</v>
      </c>
      <c r="R540" s="79">
        <v>33.39</v>
      </c>
      <c r="S540" s="71">
        <v>0</v>
      </c>
      <c r="T540" s="79">
        <v>1493.98</v>
      </c>
      <c r="U540" s="87" t="s">
        <v>118</v>
      </c>
      <c r="V540" s="84">
        <f t="shared" si="32"/>
        <v>1493.98</v>
      </c>
      <c r="W540" s="70" t="s">
        <v>1436</v>
      </c>
      <c r="X540" s="6" t="s">
        <v>1437</v>
      </c>
      <c r="Y540" s="80" t="s">
        <v>1438</v>
      </c>
      <c r="Z540" s="80" t="s">
        <v>1439</v>
      </c>
      <c r="AA540" s="109" t="s">
        <v>1266</v>
      </c>
      <c r="AB540" s="76" t="s">
        <v>539</v>
      </c>
      <c r="AC540" s="76" t="s">
        <v>540</v>
      </c>
      <c r="AD540" s="76" t="s">
        <v>174</v>
      </c>
      <c r="AE540" s="76" t="s">
        <v>546</v>
      </c>
      <c r="AF540" s="76" t="s">
        <v>96</v>
      </c>
      <c r="AG540" s="82"/>
      <c r="AH540" s="60"/>
      <c r="AI540" s="75" t="s">
        <v>1562</v>
      </c>
      <c r="AJ540" s="6" t="s">
        <v>103</v>
      </c>
      <c r="AK540" s="81">
        <v>0</v>
      </c>
      <c r="AL540" s="205" t="s">
        <v>103</v>
      </c>
      <c r="AM540" s="169"/>
      <c r="AN540" s="6"/>
      <c r="AO540" s="120"/>
    </row>
    <row r="541" spans="1:41">
      <c r="A541" s="75" t="s">
        <v>1562</v>
      </c>
      <c r="B541" s="6" t="s">
        <v>93</v>
      </c>
      <c r="C541" s="76">
        <v>540</v>
      </c>
      <c r="D541" s="6" t="s">
        <v>593</v>
      </c>
      <c r="E541" s="6" t="s">
        <v>2135</v>
      </c>
      <c r="F541" s="6" t="str">
        <f t="shared" si="31"/>
        <v>FreightRM-R-001-SI25-M19</v>
      </c>
      <c r="G541" s="97" t="s">
        <v>1747</v>
      </c>
      <c r="H541" s="95">
        <v>1684659</v>
      </c>
      <c r="I541" s="6" t="s">
        <v>584</v>
      </c>
      <c r="J541" s="92">
        <v>46036</v>
      </c>
      <c r="K541" s="92" t="s">
        <v>2025</v>
      </c>
      <c r="L541" s="80" t="s">
        <v>117</v>
      </c>
      <c r="M541" s="80" t="s">
        <v>2025</v>
      </c>
      <c r="N541" s="73" t="s">
        <v>116</v>
      </c>
      <c r="O541" s="71">
        <v>0</v>
      </c>
      <c r="P541" s="71">
        <v>0</v>
      </c>
      <c r="Q541" s="79">
        <v>9651.09</v>
      </c>
      <c r="R541" s="79">
        <v>22</v>
      </c>
      <c r="S541" s="71">
        <v>0</v>
      </c>
      <c r="T541" s="79">
        <v>9673.09</v>
      </c>
      <c r="U541" s="87" t="s">
        <v>118</v>
      </c>
      <c r="V541" s="84">
        <f t="shared" si="32"/>
        <v>9673.09</v>
      </c>
      <c r="W541" s="70" t="s">
        <v>1436</v>
      </c>
      <c r="X541" s="6" t="s">
        <v>2026</v>
      </c>
      <c r="Y541" s="80" t="s">
        <v>2027</v>
      </c>
      <c r="Z541" s="80" t="s">
        <v>1449</v>
      </c>
      <c r="AA541" s="109" t="s">
        <v>1266</v>
      </c>
      <c r="AB541" s="76" t="s">
        <v>539</v>
      </c>
      <c r="AC541" s="76" t="s">
        <v>540</v>
      </c>
      <c r="AD541" s="76" t="s">
        <v>174</v>
      </c>
      <c r="AE541" s="76" t="s">
        <v>546</v>
      </c>
      <c r="AF541" s="76" t="s">
        <v>96</v>
      </c>
      <c r="AG541" s="82"/>
      <c r="AH541" s="60"/>
      <c r="AI541" s="75" t="s">
        <v>1562</v>
      </c>
      <c r="AJ541" s="6" t="s">
        <v>103</v>
      </c>
      <c r="AK541" s="81">
        <v>0</v>
      </c>
      <c r="AL541" s="205" t="s">
        <v>103</v>
      </c>
      <c r="AM541" s="169"/>
      <c r="AN541" s="6"/>
      <c r="AO541" s="120"/>
    </row>
    <row r="542" spans="1:41">
      <c r="A542" s="75" t="s">
        <v>1562</v>
      </c>
      <c r="B542" s="6" t="s">
        <v>93</v>
      </c>
      <c r="C542" s="76">
        <v>541</v>
      </c>
      <c r="D542" s="6" t="s">
        <v>593</v>
      </c>
      <c r="E542" s="6" t="s">
        <v>2135</v>
      </c>
      <c r="F542" s="6" t="str">
        <f t="shared" si="31"/>
        <v>FreightRM-M-239-SI25-M19-L</v>
      </c>
      <c r="G542" s="95" t="s">
        <v>1748</v>
      </c>
      <c r="H542" s="95">
        <v>1684661</v>
      </c>
      <c r="I542" s="6" t="s">
        <v>584</v>
      </c>
      <c r="J542" s="92">
        <v>46036</v>
      </c>
      <c r="K542" s="92" t="s">
        <v>2028</v>
      </c>
      <c r="L542" s="90" t="s">
        <v>117</v>
      </c>
      <c r="M542" s="76" t="s">
        <v>2028</v>
      </c>
      <c r="N542" s="73" t="s">
        <v>116</v>
      </c>
      <c r="O542" s="71">
        <v>0</v>
      </c>
      <c r="P542" s="71">
        <v>0</v>
      </c>
      <c r="Q542" s="79">
        <v>1083.45</v>
      </c>
      <c r="R542" s="79">
        <v>30</v>
      </c>
      <c r="S542" s="71">
        <v>0</v>
      </c>
      <c r="T542" s="79">
        <v>1113.45</v>
      </c>
      <c r="U542" s="87" t="s">
        <v>118</v>
      </c>
      <c r="V542" s="84">
        <f t="shared" si="32"/>
        <v>1113.45</v>
      </c>
      <c r="W542" s="61" t="s">
        <v>1436</v>
      </c>
      <c r="X542" s="6" t="s">
        <v>1437</v>
      </c>
      <c r="Y542" s="76" t="s">
        <v>1438</v>
      </c>
      <c r="Z542" s="76" t="s">
        <v>1439</v>
      </c>
      <c r="AA542" s="76" t="s">
        <v>1266</v>
      </c>
      <c r="AB542" s="76" t="s">
        <v>539</v>
      </c>
      <c r="AC542" s="76" t="s">
        <v>540</v>
      </c>
      <c r="AD542" s="76" t="s">
        <v>174</v>
      </c>
      <c r="AE542" s="76" t="s">
        <v>546</v>
      </c>
      <c r="AF542" s="76" t="s">
        <v>96</v>
      </c>
      <c r="AG542" s="82"/>
      <c r="AH542" s="60"/>
      <c r="AI542" s="75" t="s">
        <v>1562</v>
      </c>
      <c r="AJ542" s="6" t="s">
        <v>103</v>
      </c>
      <c r="AK542" s="81">
        <v>0</v>
      </c>
      <c r="AL542" s="205" t="s">
        <v>103</v>
      </c>
      <c r="AM542" s="169"/>
      <c r="AN542" s="6"/>
      <c r="AO542" s="120"/>
    </row>
    <row r="543" spans="1:41">
      <c r="A543" s="75" t="s">
        <v>1562</v>
      </c>
      <c r="B543" s="6" t="s">
        <v>93</v>
      </c>
      <c r="C543" s="76">
        <v>542</v>
      </c>
      <c r="D543" s="6" t="s">
        <v>593</v>
      </c>
      <c r="E543" s="6" t="s">
        <v>2135</v>
      </c>
      <c r="F543" s="6" t="str">
        <f t="shared" si="31"/>
        <v>FreightRM-M-232-SI25-M19-L</v>
      </c>
      <c r="G543" s="95" t="s">
        <v>1749</v>
      </c>
      <c r="H543" s="95">
        <v>1684664</v>
      </c>
      <c r="I543" s="6" t="s">
        <v>584</v>
      </c>
      <c r="J543" s="92">
        <v>46036</v>
      </c>
      <c r="K543" s="97" t="s">
        <v>2029</v>
      </c>
      <c r="L543" s="90" t="s">
        <v>117</v>
      </c>
      <c r="M543" s="76" t="s">
        <v>2029</v>
      </c>
      <c r="N543" s="73" t="s">
        <v>116</v>
      </c>
      <c r="O543" s="71">
        <v>0</v>
      </c>
      <c r="P543" s="71">
        <v>0</v>
      </c>
      <c r="Q543" s="79">
        <v>1083.45</v>
      </c>
      <c r="R543" s="79">
        <v>30</v>
      </c>
      <c r="S543" s="71">
        <v>0</v>
      </c>
      <c r="T543" s="79">
        <v>1113.45</v>
      </c>
      <c r="U543" s="87" t="s">
        <v>118</v>
      </c>
      <c r="V543" s="84">
        <f t="shared" si="32"/>
        <v>1113.45</v>
      </c>
      <c r="W543" s="61" t="s">
        <v>1436</v>
      </c>
      <c r="X543" s="6" t="s">
        <v>1437</v>
      </c>
      <c r="Y543" s="76" t="s">
        <v>1438</v>
      </c>
      <c r="Z543" s="76" t="s">
        <v>1439</v>
      </c>
      <c r="AA543" s="76" t="s">
        <v>1266</v>
      </c>
      <c r="AB543" s="76" t="s">
        <v>539</v>
      </c>
      <c r="AC543" s="76" t="s">
        <v>540</v>
      </c>
      <c r="AD543" s="76" t="s">
        <v>174</v>
      </c>
      <c r="AE543" s="76" t="s">
        <v>546</v>
      </c>
      <c r="AF543" s="76" t="s">
        <v>96</v>
      </c>
      <c r="AG543" s="82"/>
      <c r="AH543" s="60"/>
      <c r="AI543" s="75" t="s">
        <v>1562</v>
      </c>
      <c r="AJ543" s="6" t="s">
        <v>103</v>
      </c>
      <c r="AK543" s="81">
        <v>0</v>
      </c>
      <c r="AL543" s="205" t="s">
        <v>103</v>
      </c>
      <c r="AM543" s="169"/>
      <c r="AN543" s="6"/>
      <c r="AO543" s="120"/>
    </row>
    <row r="544" spans="1:41">
      <c r="A544" s="75" t="s">
        <v>1562</v>
      </c>
      <c r="B544" s="6" t="s">
        <v>93</v>
      </c>
      <c r="C544" s="76">
        <v>543</v>
      </c>
      <c r="D544" s="6" t="s">
        <v>593</v>
      </c>
      <c r="E544" s="6" t="s">
        <v>2135</v>
      </c>
      <c r="F544" s="6" t="str">
        <f t="shared" si="31"/>
        <v>FreightRM-M-207-SI25-M19-F</v>
      </c>
      <c r="G544" s="97" t="s">
        <v>1750</v>
      </c>
      <c r="H544" s="95">
        <v>1684678</v>
      </c>
      <c r="I544" s="6" t="s">
        <v>584</v>
      </c>
      <c r="J544" s="92">
        <v>46036</v>
      </c>
      <c r="K544" s="92" t="s">
        <v>2030</v>
      </c>
      <c r="L544" s="80" t="s">
        <v>117</v>
      </c>
      <c r="M544" s="80" t="s">
        <v>2030</v>
      </c>
      <c r="N544" s="73" t="s">
        <v>116</v>
      </c>
      <c r="O544" s="71">
        <v>0</v>
      </c>
      <c r="P544" s="71">
        <v>0</v>
      </c>
      <c r="Q544" s="79">
        <v>8250</v>
      </c>
      <c r="R544" s="79">
        <v>1320</v>
      </c>
      <c r="S544" s="71">
        <v>0</v>
      </c>
      <c r="T544" s="79">
        <v>9570</v>
      </c>
      <c r="U544" s="87" t="s">
        <v>24</v>
      </c>
      <c r="V544" s="84">
        <f>T544/17.283</f>
        <v>553.72331192501292</v>
      </c>
      <c r="W544" s="70" t="s">
        <v>1436</v>
      </c>
      <c r="X544" s="6" t="s">
        <v>1266</v>
      </c>
      <c r="Y544" s="80" t="s">
        <v>1439</v>
      </c>
      <c r="Z544" s="80" t="s">
        <v>2019</v>
      </c>
      <c r="AA544" s="109" t="s">
        <v>1266</v>
      </c>
      <c r="AB544" s="76" t="s">
        <v>539</v>
      </c>
      <c r="AC544" s="76" t="s">
        <v>540</v>
      </c>
      <c r="AD544" s="76" t="s">
        <v>174</v>
      </c>
      <c r="AE544" s="76" t="s">
        <v>546</v>
      </c>
      <c r="AF544" s="76" t="s">
        <v>96</v>
      </c>
      <c r="AG544" s="82"/>
      <c r="AH544" s="60"/>
      <c r="AI544" s="75" t="s">
        <v>1562</v>
      </c>
      <c r="AJ544" s="6" t="s">
        <v>103</v>
      </c>
      <c r="AK544" s="81">
        <v>0</v>
      </c>
      <c r="AL544" s="205" t="s">
        <v>103</v>
      </c>
      <c r="AM544" s="169"/>
      <c r="AN544" s="6"/>
      <c r="AO544" s="120"/>
    </row>
    <row r="545" spans="1:41">
      <c r="A545" s="75" t="s">
        <v>1562</v>
      </c>
      <c r="B545" s="6" t="s">
        <v>93</v>
      </c>
      <c r="C545" s="76">
        <v>544</v>
      </c>
      <c r="D545" s="6" t="s">
        <v>593</v>
      </c>
      <c r="E545" s="6" t="s">
        <v>2135</v>
      </c>
      <c r="F545" s="6" t="str">
        <f t="shared" si="31"/>
        <v>FreightRM-M-574-SI25-M19</v>
      </c>
      <c r="G545" s="97" t="s">
        <v>1052</v>
      </c>
      <c r="H545" s="95">
        <v>1684679</v>
      </c>
      <c r="I545" s="6" t="s">
        <v>584</v>
      </c>
      <c r="J545" s="92">
        <v>46036</v>
      </c>
      <c r="K545" s="92" t="s">
        <v>2031</v>
      </c>
      <c r="L545" s="80" t="s">
        <v>117</v>
      </c>
      <c r="M545" s="80" t="s">
        <v>2031</v>
      </c>
      <c r="N545" s="73" t="s">
        <v>116</v>
      </c>
      <c r="O545" s="71">
        <v>0</v>
      </c>
      <c r="P545" s="71">
        <v>0</v>
      </c>
      <c r="Q545" s="79">
        <v>474</v>
      </c>
      <c r="R545" s="79">
        <v>75.84</v>
      </c>
      <c r="S545" s="71">
        <v>0</v>
      </c>
      <c r="T545" s="79">
        <v>549.84</v>
      </c>
      <c r="U545" s="87" t="s">
        <v>118</v>
      </c>
      <c r="V545" s="84">
        <f t="shared" ref="V545:V546" si="33">T545</f>
        <v>549.84</v>
      </c>
      <c r="W545" s="70" t="s">
        <v>1436</v>
      </c>
      <c r="X545" s="6" t="s">
        <v>1266</v>
      </c>
      <c r="Y545" s="80" t="s">
        <v>1449</v>
      </c>
      <c r="Z545" s="80" t="s">
        <v>2019</v>
      </c>
      <c r="AA545" s="109" t="s">
        <v>1266</v>
      </c>
      <c r="AB545" s="76" t="s">
        <v>539</v>
      </c>
      <c r="AC545" s="76" t="s">
        <v>540</v>
      </c>
      <c r="AD545" s="76" t="s">
        <v>174</v>
      </c>
      <c r="AE545" s="76" t="s">
        <v>546</v>
      </c>
      <c r="AF545" s="76" t="s">
        <v>96</v>
      </c>
      <c r="AG545" s="82"/>
      <c r="AH545" s="60"/>
      <c r="AI545" s="75" t="s">
        <v>1562</v>
      </c>
      <c r="AJ545" s="6" t="s">
        <v>103</v>
      </c>
      <c r="AK545" s="81">
        <v>0</v>
      </c>
      <c r="AL545" s="205" t="s">
        <v>103</v>
      </c>
      <c r="AM545" s="169"/>
      <c r="AN545" s="6"/>
      <c r="AO545" s="120"/>
    </row>
    <row r="546" spans="1:41">
      <c r="A546" s="75" t="s">
        <v>1562</v>
      </c>
      <c r="B546" s="6" t="s">
        <v>93</v>
      </c>
      <c r="C546" s="76">
        <v>545</v>
      </c>
      <c r="D546" s="6" t="s">
        <v>593</v>
      </c>
      <c r="E546" s="6" t="s">
        <v>2135</v>
      </c>
      <c r="F546" s="6" t="str">
        <f t="shared" si="31"/>
        <v>FreightRM-M-564-SI25-M19</v>
      </c>
      <c r="G546" s="97" t="s">
        <v>1064</v>
      </c>
      <c r="H546" s="95">
        <v>1684687</v>
      </c>
      <c r="I546" s="6" t="s">
        <v>584</v>
      </c>
      <c r="J546" s="92">
        <v>46036</v>
      </c>
      <c r="K546" s="92" t="s">
        <v>2032</v>
      </c>
      <c r="L546" s="80" t="s">
        <v>117</v>
      </c>
      <c r="M546" s="80" t="s">
        <v>2032</v>
      </c>
      <c r="N546" s="73" t="s">
        <v>116</v>
      </c>
      <c r="O546" s="71">
        <v>0</v>
      </c>
      <c r="P546" s="71">
        <v>0</v>
      </c>
      <c r="Q546" s="79">
        <v>474</v>
      </c>
      <c r="R546" s="79">
        <v>75.84</v>
      </c>
      <c r="S546" s="71">
        <v>0</v>
      </c>
      <c r="T546" s="79">
        <v>549.84</v>
      </c>
      <c r="U546" s="87" t="s">
        <v>118</v>
      </c>
      <c r="V546" s="84">
        <f t="shared" si="33"/>
        <v>549.84</v>
      </c>
      <c r="W546" s="70" t="s">
        <v>1436</v>
      </c>
      <c r="X546" s="6" t="s">
        <v>1266</v>
      </c>
      <c r="Y546" s="80" t="s">
        <v>1449</v>
      </c>
      <c r="Z546" s="80" t="s">
        <v>2019</v>
      </c>
      <c r="AA546" s="109" t="s">
        <v>1266</v>
      </c>
      <c r="AB546" s="76" t="s">
        <v>539</v>
      </c>
      <c r="AC546" s="76" t="s">
        <v>540</v>
      </c>
      <c r="AD546" s="76" t="s">
        <v>174</v>
      </c>
      <c r="AE546" s="76" t="s">
        <v>546</v>
      </c>
      <c r="AF546" s="76" t="s">
        <v>96</v>
      </c>
      <c r="AG546" s="82"/>
      <c r="AH546" s="60"/>
      <c r="AI546" s="75" t="s">
        <v>1562</v>
      </c>
      <c r="AJ546" s="6" t="s">
        <v>103</v>
      </c>
      <c r="AK546" s="81">
        <v>0</v>
      </c>
      <c r="AL546" s="205" t="s">
        <v>103</v>
      </c>
      <c r="AM546" s="169"/>
      <c r="AN546" s="6"/>
      <c r="AO546" s="120"/>
    </row>
    <row r="547" spans="1:41">
      <c r="A547" s="75" t="s">
        <v>1562</v>
      </c>
      <c r="B547" s="6" t="s">
        <v>93</v>
      </c>
      <c r="C547" s="76">
        <v>546</v>
      </c>
      <c r="D547" s="6" t="s">
        <v>593</v>
      </c>
      <c r="E547" s="6" t="s">
        <v>2135</v>
      </c>
      <c r="F547" s="6" t="str">
        <f t="shared" si="31"/>
        <v>FreightRM-M-192-SI25-M19-F</v>
      </c>
      <c r="G547" s="95" t="s">
        <v>1751</v>
      </c>
      <c r="H547" s="95">
        <v>1684689</v>
      </c>
      <c r="I547" s="6" t="s">
        <v>584</v>
      </c>
      <c r="J547" s="92">
        <v>46036</v>
      </c>
      <c r="K547" s="92" t="s">
        <v>2033</v>
      </c>
      <c r="L547" s="90" t="s">
        <v>117</v>
      </c>
      <c r="M547" s="76" t="s">
        <v>2033</v>
      </c>
      <c r="N547" s="73" t="s">
        <v>116</v>
      </c>
      <c r="O547" s="71">
        <v>0</v>
      </c>
      <c r="P547" s="71">
        <v>0</v>
      </c>
      <c r="Q547" s="79">
        <v>16333.33</v>
      </c>
      <c r="R547" s="79">
        <v>2613.33</v>
      </c>
      <c r="S547" s="71">
        <v>0</v>
      </c>
      <c r="T547" s="79">
        <v>18946.66</v>
      </c>
      <c r="U547" s="87" t="s">
        <v>24</v>
      </c>
      <c r="V547" s="84">
        <f t="shared" ref="V547:V550" si="34">T547/17.283</f>
        <v>1096.2599085806862</v>
      </c>
      <c r="W547" s="61" t="s">
        <v>1436</v>
      </c>
      <c r="X547" s="6" t="s">
        <v>1266</v>
      </c>
      <c r="Y547" s="76" t="s">
        <v>1439</v>
      </c>
      <c r="Z547" s="76" t="s">
        <v>2019</v>
      </c>
      <c r="AA547" s="76" t="s">
        <v>1266</v>
      </c>
      <c r="AB547" s="76" t="s">
        <v>539</v>
      </c>
      <c r="AC547" s="76" t="s">
        <v>540</v>
      </c>
      <c r="AD547" s="76" t="s">
        <v>174</v>
      </c>
      <c r="AE547" s="76" t="s">
        <v>546</v>
      </c>
      <c r="AF547" s="76" t="s">
        <v>96</v>
      </c>
      <c r="AG547" s="82"/>
      <c r="AH547" s="60"/>
      <c r="AI547" s="75" t="s">
        <v>1562</v>
      </c>
      <c r="AJ547" s="6" t="s">
        <v>103</v>
      </c>
      <c r="AK547" s="81">
        <v>0</v>
      </c>
      <c r="AL547" s="205" t="s">
        <v>103</v>
      </c>
      <c r="AM547" s="169"/>
      <c r="AN547" s="6"/>
      <c r="AO547" s="120"/>
    </row>
    <row r="548" spans="1:41">
      <c r="A548" s="75" t="s">
        <v>1562</v>
      </c>
      <c r="B548" s="6" t="s">
        <v>93</v>
      </c>
      <c r="C548" s="76">
        <v>547</v>
      </c>
      <c r="D548" s="6" t="s">
        <v>593</v>
      </c>
      <c r="E548" s="6" t="s">
        <v>2135</v>
      </c>
      <c r="F548" s="6" t="str">
        <f t="shared" si="31"/>
        <v>FreightRM-M-189-SI25-M19-L-F</v>
      </c>
      <c r="G548" s="95" t="s">
        <v>1752</v>
      </c>
      <c r="H548" s="95">
        <v>1684690</v>
      </c>
      <c r="I548" s="6" t="s">
        <v>584</v>
      </c>
      <c r="J548" s="92">
        <v>46036</v>
      </c>
      <c r="K548" s="97" t="s">
        <v>2034</v>
      </c>
      <c r="L548" s="90" t="s">
        <v>117</v>
      </c>
      <c r="M548" s="76" t="s">
        <v>2034</v>
      </c>
      <c r="N548" s="73" t="s">
        <v>116</v>
      </c>
      <c r="O548" s="71">
        <v>0</v>
      </c>
      <c r="P548" s="71">
        <v>0</v>
      </c>
      <c r="Q548" s="79">
        <v>16333.33</v>
      </c>
      <c r="R548" s="79">
        <v>2613.33</v>
      </c>
      <c r="S548" s="71">
        <v>0</v>
      </c>
      <c r="T548" s="79">
        <v>18946.66</v>
      </c>
      <c r="U548" s="87" t="s">
        <v>24</v>
      </c>
      <c r="V548" s="84">
        <f t="shared" si="34"/>
        <v>1096.2599085806862</v>
      </c>
      <c r="W548" s="61" t="s">
        <v>1436</v>
      </c>
      <c r="X548" s="6" t="s">
        <v>1266</v>
      </c>
      <c r="Y548" s="76" t="s">
        <v>1439</v>
      </c>
      <c r="Z548" s="76" t="s">
        <v>2019</v>
      </c>
      <c r="AA548" s="76" t="s">
        <v>1266</v>
      </c>
      <c r="AB548" s="76" t="s">
        <v>539</v>
      </c>
      <c r="AC548" s="76" t="s">
        <v>540</v>
      </c>
      <c r="AD548" s="76" t="s">
        <v>174</v>
      </c>
      <c r="AE548" s="76" t="s">
        <v>546</v>
      </c>
      <c r="AF548" s="76" t="s">
        <v>96</v>
      </c>
      <c r="AG548" s="82"/>
      <c r="AH548" s="60"/>
      <c r="AI548" s="75" t="s">
        <v>1562</v>
      </c>
      <c r="AJ548" s="6" t="s">
        <v>103</v>
      </c>
      <c r="AK548" s="81">
        <v>0</v>
      </c>
      <c r="AL548" s="205" t="s">
        <v>103</v>
      </c>
      <c r="AM548" s="169"/>
      <c r="AN548" s="6"/>
      <c r="AO548" s="120"/>
    </row>
    <row r="549" spans="1:41">
      <c r="A549" s="75" t="s">
        <v>1562</v>
      </c>
      <c r="B549" s="6" t="s">
        <v>93</v>
      </c>
      <c r="C549" s="76">
        <v>548</v>
      </c>
      <c r="D549" s="6" t="s">
        <v>593</v>
      </c>
      <c r="E549" s="6" t="s">
        <v>2135</v>
      </c>
      <c r="F549" s="6" t="str">
        <f t="shared" si="31"/>
        <v>FreightRM-M-216-SI25-M19-f</v>
      </c>
      <c r="G549" s="95" t="s">
        <v>1753</v>
      </c>
      <c r="H549" s="95">
        <v>1684692</v>
      </c>
      <c r="I549" s="6" t="s">
        <v>584</v>
      </c>
      <c r="J549" s="92">
        <v>46036</v>
      </c>
      <c r="K549" s="97" t="s">
        <v>2035</v>
      </c>
      <c r="L549" s="90" t="s">
        <v>117</v>
      </c>
      <c r="M549" s="76" t="s">
        <v>2035</v>
      </c>
      <c r="N549" s="73" t="s">
        <v>116</v>
      </c>
      <c r="O549" s="71">
        <v>0</v>
      </c>
      <c r="P549" s="71">
        <v>0</v>
      </c>
      <c r="Q549" s="79">
        <v>19983.330000000002</v>
      </c>
      <c r="R549" s="79">
        <v>3197.33</v>
      </c>
      <c r="S549" s="71">
        <v>0</v>
      </c>
      <c r="T549" s="79">
        <v>23180.66</v>
      </c>
      <c r="U549" s="87" t="s">
        <v>24</v>
      </c>
      <c r="V549" s="84">
        <f t="shared" si="34"/>
        <v>1341.2405253717525</v>
      </c>
      <c r="W549" s="61" t="s">
        <v>1436</v>
      </c>
      <c r="X549" s="6" t="s">
        <v>1266</v>
      </c>
      <c r="Y549" s="76" t="s">
        <v>1439</v>
      </c>
      <c r="Z549" s="76" t="s">
        <v>2019</v>
      </c>
      <c r="AA549" s="76" t="s">
        <v>1266</v>
      </c>
      <c r="AB549" s="76" t="s">
        <v>539</v>
      </c>
      <c r="AC549" s="76" t="s">
        <v>540</v>
      </c>
      <c r="AD549" s="76" t="s">
        <v>174</v>
      </c>
      <c r="AE549" s="76" t="s">
        <v>546</v>
      </c>
      <c r="AF549" s="76" t="s">
        <v>96</v>
      </c>
      <c r="AG549" s="82"/>
      <c r="AH549" s="60"/>
      <c r="AI549" s="75" t="s">
        <v>1562</v>
      </c>
      <c r="AJ549" s="6" t="s">
        <v>103</v>
      </c>
      <c r="AK549" s="81">
        <v>0</v>
      </c>
      <c r="AL549" s="205" t="s">
        <v>103</v>
      </c>
      <c r="AM549" s="169"/>
      <c r="AN549" s="6"/>
      <c r="AO549" s="120"/>
    </row>
    <row r="550" spans="1:41">
      <c r="A550" s="75" t="s">
        <v>1562</v>
      </c>
      <c r="B550" s="6" t="s">
        <v>93</v>
      </c>
      <c r="C550" s="76">
        <v>549</v>
      </c>
      <c r="D550" s="6" t="s">
        <v>593</v>
      </c>
      <c r="E550" s="6" t="s">
        <v>2135</v>
      </c>
      <c r="F550" s="6" t="str">
        <f t="shared" si="31"/>
        <v>FreightRM-M-204-SI25-M19-F</v>
      </c>
      <c r="G550" s="95" t="s">
        <v>1754</v>
      </c>
      <c r="H550" s="95">
        <v>1684696</v>
      </c>
      <c r="I550" s="6" t="s">
        <v>584</v>
      </c>
      <c r="J550" s="92">
        <v>46036</v>
      </c>
      <c r="K550" s="97" t="s">
        <v>2036</v>
      </c>
      <c r="L550" s="90" t="s">
        <v>117</v>
      </c>
      <c r="M550" s="76" t="s">
        <v>2036</v>
      </c>
      <c r="N550" s="73" t="s">
        <v>116</v>
      </c>
      <c r="O550" s="71">
        <v>0</v>
      </c>
      <c r="P550" s="71">
        <v>0</v>
      </c>
      <c r="Q550" s="79">
        <v>8250</v>
      </c>
      <c r="R550" s="79">
        <v>1320</v>
      </c>
      <c r="S550" s="71">
        <v>0</v>
      </c>
      <c r="T550" s="79">
        <v>9570</v>
      </c>
      <c r="U550" s="87" t="s">
        <v>24</v>
      </c>
      <c r="V550" s="84">
        <f t="shared" si="34"/>
        <v>553.72331192501292</v>
      </c>
      <c r="W550" s="61" t="s">
        <v>1436</v>
      </c>
      <c r="X550" s="6" t="s">
        <v>1266</v>
      </c>
      <c r="Y550" s="76" t="s">
        <v>1439</v>
      </c>
      <c r="Z550" s="76" t="s">
        <v>2019</v>
      </c>
      <c r="AA550" s="76" t="s">
        <v>1266</v>
      </c>
      <c r="AB550" s="76" t="s">
        <v>539</v>
      </c>
      <c r="AC550" s="76" t="s">
        <v>540</v>
      </c>
      <c r="AD550" s="76" t="s">
        <v>174</v>
      </c>
      <c r="AE550" s="76" t="s">
        <v>546</v>
      </c>
      <c r="AF550" s="76" t="s">
        <v>96</v>
      </c>
      <c r="AG550" s="82"/>
      <c r="AH550" s="60"/>
      <c r="AI550" s="75" t="s">
        <v>1562</v>
      </c>
      <c r="AJ550" s="6" t="s">
        <v>103</v>
      </c>
      <c r="AK550" s="81">
        <v>0</v>
      </c>
      <c r="AL550" s="205" t="s">
        <v>103</v>
      </c>
      <c r="AM550" s="169"/>
      <c r="AN550" s="6"/>
      <c r="AO550" s="120"/>
    </row>
    <row r="551" spans="1:41">
      <c r="A551" s="75" t="s">
        <v>1562</v>
      </c>
      <c r="B551" s="6" t="s">
        <v>93</v>
      </c>
      <c r="C551" s="76">
        <v>550</v>
      </c>
      <c r="D551" s="6" t="s">
        <v>593</v>
      </c>
      <c r="E551" s="6" t="s">
        <v>2135</v>
      </c>
      <c r="F551" s="6" t="str">
        <f t="shared" si="31"/>
        <v>FreightRM-M-237-SI25-M19-L</v>
      </c>
      <c r="G551" s="95" t="s">
        <v>1755</v>
      </c>
      <c r="H551" s="95">
        <v>1684702</v>
      </c>
      <c r="I551" s="6" t="s">
        <v>584</v>
      </c>
      <c r="J551" s="92">
        <v>46036</v>
      </c>
      <c r="K551" s="97" t="s">
        <v>2037</v>
      </c>
      <c r="L551" s="90" t="s">
        <v>117</v>
      </c>
      <c r="M551" s="76" t="s">
        <v>2037</v>
      </c>
      <c r="N551" s="73" t="s">
        <v>116</v>
      </c>
      <c r="O551" s="71">
        <v>0</v>
      </c>
      <c r="P551" s="71">
        <v>0</v>
      </c>
      <c r="Q551" s="79">
        <v>1774.48</v>
      </c>
      <c r="R551" s="79">
        <v>51.27</v>
      </c>
      <c r="S551" s="71">
        <v>0</v>
      </c>
      <c r="T551" s="79">
        <v>1825.75</v>
      </c>
      <c r="U551" s="87" t="s">
        <v>118</v>
      </c>
      <c r="V551" s="84">
        <f t="shared" ref="V551:V555" si="35">T551</f>
        <v>1825.75</v>
      </c>
      <c r="W551" s="61" t="s">
        <v>1436</v>
      </c>
      <c r="X551" s="6" t="s">
        <v>1444</v>
      </c>
      <c r="Y551" s="76" t="s">
        <v>1445</v>
      </c>
      <c r="Z551" s="76" t="s">
        <v>1439</v>
      </c>
      <c r="AA551" s="76" t="s">
        <v>1266</v>
      </c>
      <c r="AB551" s="76" t="s">
        <v>539</v>
      </c>
      <c r="AC551" s="76" t="s">
        <v>540</v>
      </c>
      <c r="AD551" s="76" t="s">
        <v>174</v>
      </c>
      <c r="AE551" s="76" t="s">
        <v>546</v>
      </c>
      <c r="AF551" s="76" t="s">
        <v>96</v>
      </c>
      <c r="AG551" s="82"/>
      <c r="AH551" s="60"/>
      <c r="AI551" s="75" t="s">
        <v>1562</v>
      </c>
      <c r="AJ551" s="6" t="s">
        <v>103</v>
      </c>
      <c r="AK551" s="81">
        <v>0</v>
      </c>
      <c r="AL551" s="205" t="s">
        <v>103</v>
      </c>
      <c r="AM551" s="169"/>
      <c r="AN551" s="6"/>
      <c r="AO551" s="120"/>
    </row>
    <row r="552" spans="1:41">
      <c r="A552" s="75" t="s">
        <v>1562</v>
      </c>
      <c r="B552" s="6" t="s">
        <v>93</v>
      </c>
      <c r="C552" s="76">
        <v>551</v>
      </c>
      <c r="D552" s="6" t="s">
        <v>593</v>
      </c>
      <c r="E552" s="6" t="s">
        <v>2135</v>
      </c>
      <c r="F552" s="6" t="str">
        <f t="shared" si="31"/>
        <v>FreightRM-M-225-SI25-M19-L</v>
      </c>
      <c r="G552" s="95" t="s">
        <v>1756</v>
      </c>
      <c r="H552" s="95">
        <v>1684740</v>
      </c>
      <c r="I552" s="6" t="s">
        <v>584</v>
      </c>
      <c r="J552" s="92">
        <v>46037</v>
      </c>
      <c r="K552" s="92" t="s">
        <v>2038</v>
      </c>
      <c r="L552" s="90" t="s">
        <v>117</v>
      </c>
      <c r="M552" s="76" t="s">
        <v>2038</v>
      </c>
      <c r="N552" s="73" t="s">
        <v>116</v>
      </c>
      <c r="O552" s="71">
        <v>0</v>
      </c>
      <c r="P552" s="71">
        <v>0</v>
      </c>
      <c r="Q552" s="79">
        <v>1256.98</v>
      </c>
      <c r="R552" s="79">
        <v>38.67</v>
      </c>
      <c r="S552" s="71">
        <v>0</v>
      </c>
      <c r="T552" s="79">
        <v>1295.6500000000001</v>
      </c>
      <c r="U552" s="87" t="s">
        <v>118</v>
      </c>
      <c r="V552" s="84">
        <f t="shared" si="35"/>
        <v>1295.6500000000001</v>
      </c>
      <c r="W552" s="61" t="s">
        <v>1436</v>
      </c>
      <c r="X552" s="6" t="s">
        <v>1444</v>
      </c>
      <c r="Y552" s="76" t="s">
        <v>1445</v>
      </c>
      <c r="Z552" s="76" t="s">
        <v>1439</v>
      </c>
      <c r="AA552" s="76" t="s">
        <v>1266</v>
      </c>
      <c r="AB552" s="76" t="s">
        <v>539</v>
      </c>
      <c r="AC552" s="76" t="s">
        <v>540</v>
      </c>
      <c r="AD552" s="76" t="s">
        <v>174</v>
      </c>
      <c r="AE552" s="76" t="s">
        <v>546</v>
      </c>
      <c r="AF552" s="76" t="s">
        <v>96</v>
      </c>
      <c r="AG552" s="82"/>
      <c r="AH552" s="60"/>
      <c r="AI552" s="75" t="s">
        <v>1562</v>
      </c>
      <c r="AJ552" s="6" t="s">
        <v>103</v>
      </c>
      <c r="AK552" s="81">
        <v>0</v>
      </c>
      <c r="AL552" s="205" t="s">
        <v>103</v>
      </c>
      <c r="AM552" s="169"/>
      <c r="AN552" s="6"/>
      <c r="AO552" s="120"/>
    </row>
    <row r="553" spans="1:41">
      <c r="A553" s="75" t="s">
        <v>1562</v>
      </c>
      <c r="B553" s="6" t="s">
        <v>93</v>
      </c>
      <c r="C553" s="76">
        <v>552</v>
      </c>
      <c r="D553" s="6" t="s">
        <v>593</v>
      </c>
      <c r="E553" s="6" t="s">
        <v>2135</v>
      </c>
      <c r="F553" s="6" t="str">
        <f t="shared" si="31"/>
        <v>FreightFG-A-0078-SE25-M19</v>
      </c>
      <c r="G553" s="95" t="s">
        <v>280</v>
      </c>
      <c r="H553" s="95">
        <v>1684834</v>
      </c>
      <c r="I553" s="6" t="s">
        <v>584</v>
      </c>
      <c r="J553" s="92">
        <v>46036</v>
      </c>
      <c r="K553" s="97" t="s">
        <v>2039</v>
      </c>
      <c r="L553" s="90" t="s">
        <v>1264</v>
      </c>
      <c r="M553" s="76" t="s">
        <v>2039</v>
      </c>
      <c r="N553" s="73" t="s">
        <v>116</v>
      </c>
      <c r="O553" s="71">
        <v>0</v>
      </c>
      <c r="P553" s="71">
        <v>0</v>
      </c>
      <c r="Q553" s="79">
        <v>878.5</v>
      </c>
      <c r="R553" s="79">
        <v>16.399999999999999</v>
      </c>
      <c r="S553" s="71">
        <v>0</v>
      </c>
      <c r="T553" s="79">
        <v>894.9</v>
      </c>
      <c r="U553" s="87" t="s">
        <v>118</v>
      </c>
      <c r="V553" s="84">
        <f t="shared" si="35"/>
        <v>894.9</v>
      </c>
      <c r="W553" s="61" t="s">
        <v>1436</v>
      </c>
      <c r="X553" s="6" t="s">
        <v>2040</v>
      </c>
      <c r="Y553" s="76" t="s">
        <v>1449</v>
      </c>
      <c r="Z553" s="76" t="s">
        <v>2041</v>
      </c>
      <c r="AA553" s="76" t="s">
        <v>1358</v>
      </c>
      <c r="AB553" s="76" t="s">
        <v>539</v>
      </c>
      <c r="AC553" s="76" t="s">
        <v>541</v>
      </c>
      <c r="AD553" s="76" t="s">
        <v>543</v>
      </c>
      <c r="AE553" s="76" t="s">
        <v>549</v>
      </c>
      <c r="AF553" s="76" t="s">
        <v>96</v>
      </c>
      <c r="AG553" s="82"/>
      <c r="AH553" s="60"/>
      <c r="AI553" s="75" t="s">
        <v>1562</v>
      </c>
      <c r="AJ553" s="6" t="s">
        <v>111</v>
      </c>
      <c r="AK553" s="81">
        <f>V553</f>
        <v>894.9</v>
      </c>
      <c r="AL553" s="205" t="s">
        <v>111</v>
      </c>
      <c r="AM553" s="169"/>
      <c r="AN553" s="6"/>
      <c r="AO553" s="120"/>
    </row>
    <row r="554" spans="1:41">
      <c r="A554" s="75" t="s">
        <v>1562</v>
      </c>
      <c r="B554" s="6" t="s">
        <v>93</v>
      </c>
      <c r="C554" s="76">
        <v>553</v>
      </c>
      <c r="D554" s="6" t="s">
        <v>593</v>
      </c>
      <c r="E554" s="6" t="s">
        <v>2135</v>
      </c>
      <c r="F554" s="6" t="str">
        <f t="shared" si="31"/>
        <v>FreightRM-R-004-SI25-M19</v>
      </c>
      <c r="G554" s="95" t="s">
        <v>1757</v>
      </c>
      <c r="H554" s="95">
        <v>1685214</v>
      </c>
      <c r="I554" s="6" t="s">
        <v>584</v>
      </c>
      <c r="J554" s="92">
        <v>46037</v>
      </c>
      <c r="K554" s="97" t="s">
        <v>2042</v>
      </c>
      <c r="L554" s="90" t="s">
        <v>117</v>
      </c>
      <c r="M554" s="76" t="s">
        <v>2042</v>
      </c>
      <c r="N554" s="73" t="s">
        <v>116</v>
      </c>
      <c r="O554" s="71">
        <v>0</v>
      </c>
      <c r="P554" s="71">
        <v>0</v>
      </c>
      <c r="Q554" s="79">
        <v>11013.24</v>
      </c>
      <c r="R554" s="79">
        <v>22</v>
      </c>
      <c r="S554" s="71">
        <v>0</v>
      </c>
      <c r="T554" s="79">
        <v>11035.24</v>
      </c>
      <c r="U554" s="87" t="s">
        <v>118</v>
      </c>
      <c r="V554" s="84">
        <f t="shared" si="35"/>
        <v>11035.24</v>
      </c>
      <c r="W554" s="61" t="s">
        <v>1436</v>
      </c>
      <c r="X554" s="6" t="s">
        <v>2026</v>
      </c>
      <c r="Y554" s="76" t="s">
        <v>2027</v>
      </c>
      <c r="Z554" s="76" t="s">
        <v>1449</v>
      </c>
      <c r="AA554" s="76" t="s">
        <v>1266</v>
      </c>
      <c r="AB554" s="76" t="s">
        <v>539</v>
      </c>
      <c r="AC554" s="76" t="s">
        <v>540</v>
      </c>
      <c r="AD554" s="76" t="s">
        <v>174</v>
      </c>
      <c r="AE554" s="76" t="s">
        <v>546</v>
      </c>
      <c r="AF554" s="76" t="s">
        <v>96</v>
      </c>
      <c r="AG554" s="82"/>
      <c r="AH554" s="60"/>
      <c r="AI554" s="75" t="s">
        <v>1562</v>
      </c>
      <c r="AJ554" s="6" t="s">
        <v>103</v>
      </c>
      <c r="AK554" s="81">
        <v>0</v>
      </c>
      <c r="AL554" s="205" t="s">
        <v>103</v>
      </c>
      <c r="AM554" s="169"/>
      <c r="AN554" s="6"/>
      <c r="AO554" s="120"/>
    </row>
    <row r="555" spans="1:41">
      <c r="A555" s="75" t="s">
        <v>1562</v>
      </c>
      <c r="B555" s="6" t="s">
        <v>93</v>
      </c>
      <c r="C555" s="76">
        <v>554</v>
      </c>
      <c r="D555" s="6" t="s">
        <v>593</v>
      </c>
      <c r="E555" s="6" t="s">
        <v>2135</v>
      </c>
      <c r="F555" s="6" t="str">
        <f t="shared" si="31"/>
        <v>FreightRM-M-531-SI25-M19</v>
      </c>
      <c r="G555" s="95" t="s">
        <v>1758</v>
      </c>
      <c r="H555" s="95">
        <v>1685600</v>
      </c>
      <c r="I555" s="6" t="s">
        <v>584</v>
      </c>
      <c r="J555" s="92">
        <v>46037</v>
      </c>
      <c r="K555" s="97" t="s">
        <v>2043</v>
      </c>
      <c r="L555" s="90" t="s">
        <v>117</v>
      </c>
      <c r="M555" s="76" t="s">
        <v>2043</v>
      </c>
      <c r="N555" s="73" t="s">
        <v>116</v>
      </c>
      <c r="O555" s="71">
        <v>0</v>
      </c>
      <c r="P555" s="71">
        <v>0</v>
      </c>
      <c r="Q555" s="79">
        <v>3577.5</v>
      </c>
      <c r="R555" s="79">
        <v>22</v>
      </c>
      <c r="S555" s="71">
        <v>0</v>
      </c>
      <c r="T555" s="79">
        <v>3599.5</v>
      </c>
      <c r="U555" s="87" t="s">
        <v>118</v>
      </c>
      <c r="V555" s="84">
        <f t="shared" si="35"/>
        <v>3599.5</v>
      </c>
      <c r="W555" s="61" t="s">
        <v>1436</v>
      </c>
      <c r="X555" s="6" t="s">
        <v>1444</v>
      </c>
      <c r="Y555" s="76" t="s">
        <v>1445</v>
      </c>
      <c r="Z555" s="76" t="s">
        <v>1439</v>
      </c>
      <c r="AA555" s="76" t="s">
        <v>1266</v>
      </c>
      <c r="AB555" s="76" t="s">
        <v>539</v>
      </c>
      <c r="AC555" s="76" t="s">
        <v>540</v>
      </c>
      <c r="AD555" s="76" t="s">
        <v>174</v>
      </c>
      <c r="AE555" s="76" t="s">
        <v>546</v>
      </c>
      <c r="AF555" s="76" t="s">
        <v>96</v>
      </c>
      <c r="AG555" s="82"/>
      <c r="AH555" s="60"/>
      <c r="AI555" s="75" t="s">
        <v>1562</v>
      </c>
      <c r="AJ555" s="6" t="s">
        <v>103</v>
      </c>
      <c r="AK555" s="81">
        <v>0</v>
      </c>
      <c r="AL555" s="205" t="s">
        <v>103</v>
      </c>
      <c r="AM555" s="169"/>
      <c r="AN555" s="6"/>
      <c r="AO555" s="120"/>
    </row>
    <row r="556" spans="1:41">
      <c r="A556" s="75" t="s">
        <v>1562</v>
      </c>
      <c r="B556" s="6" t="s">
        <v>93</v>
      </c>
      <c r="C556" s="76">
        <v>555</v>
      </c>
      <c r="D556" s="6" t="s">
        <v>106</v>
      </c>
      <c r="E556" s="6" t="s">
        <v>2135</v>
      </c>
      <c r="F556" s="6" t="str">
        <f t="shared" si="31"/>
        <v>FreightRM-J-1145LI26-M19</v>
      </c>
      <c r="G556" s="95" t="s">
        <v>1759</v>
      </c>
      <c r="H556" s="95">
        <v>622463</v>
      </c>
      <c r="I556" s="6" t="s">
        <v>584</v>
      </c>
      <c r="J556" s="92">
        <v>46034</v>
      </c>
      <c r="K556" s="92"/>
      <c r="L556" s="78" t="s">
        <v>116</v>
      </c>
      <c r="M556" s="78" t="s">
        <v>173</v>
      </c>
      <c r="N556" s="78" t="s">
        <v>116</v>
      </c>
      <c r="O556" s="71">
        <v>0</v>
      </c>
      <c r="P556" s="71">
        <v>0</v>
      </c>
      <c r="Q556" s="79">
        <v>26680</v>
      </c>
      <c r="R556" s="79">
        <v>0</v>
      </c>
      <c r="S556" s="71">
        <v>0</v>
      </c>
      <c r="T556" s="79">
        <v>26680</v>
      </c>
      <c r="U556" s="87" t="s">
        <v>24</v>
      </c>
      <c r="V556" s="84">
        <f>T556/17.283</f>
        <v>1543.713475669733</v>
      </c>
      <c r="W556" s="61">
        <v>46031</v>
      </c>
      <c r="X556" s="6" t="s">
        <v>2044</v>
      </c>
      <c r="Y556" s="76" t="s">
        <v>2045</v>
      </c>
      <c r="Z556" s="76" t="s">
        <v>2046</v>
      </c>
      <c r="AA556" s="76" t="s">
        <v>164</v>
      </c>
      <c r="AB556" s="76" t="s">
        <v>539</v>
      </c>
      <c r="AC556" s="76" t="s">
        <v>540</v>
      </c>
      <c r="AD556" s="76" t="s">
        <v>173</v>
      </c>
      <c r="AE556" s="76" t="s">
        <v>548</v>
      </c>
      <c r="AF556" s="76" t="s">
        <v>96</v>
      </c>
      <c r="AG556" s="82"/>
      <c r="AH556" s="60"/>
      <c r="AI556" s="75" t="s">
        <v>1562</v>
      </c>
      <c r="AJ556" s="6" t="s">
        <v>103</v>
      </c>
      <c r="AK556" s="81">
        <v>0</v>
      </c>
      <c r="AL556" s="205" t="s">
        <v>103</v>
      </c>
      <c r="AM556" s="169"/>
      <c r="AN556" s="6"/>
      <c r="AO556" s="120"/>
    </row>
    <row r="557" spans="1:41">
      <c r="A557" s="75" t="s">
        <v>1562</v>
      </c>
      <c r="B557" s="6" t="s">
        <v>93</v>
      </c>
      <c r="C557" s="76">
        <v>556</v>
      </c>
      <c r="D557" s="6" t="s">
        <v>106</v>
      </c>
      <c r="E557" s="6" t="s">
        <v>2135</v>
      </c>
      <c r="F557" s="6" t="str">
        <f t="shared" si="31"/>
        <v>FreightRM-J-1012LI25-M19</v>
      </c>
      <c r="G557" s="95" t="s">
        <v>1760</v>
      </c>
      <c r="H557" s="95">
        <v>622473</v>
      </c>
      <c r="I557" s="6" t="s">
        <v>584</v>
      </c>
      <c r="J557" s="92">
        <v>46034</v>
      </c>
      <c r="K557" s="92"/>
      <c r="L557" s="78" t="s">
        <v>116</v>
      </c>
      <c r="M557" s="78" t="s">
        <v>173</v>
      </c>
      <c r="N557" s="78" t="s">
        <v>116</v>
      </c>
      <c r="O557" s="71">
        <v>0</v>
      </c>
      <c r="P557" s="71">
        <v>0</v>
      </c>
      <c r="Q557" s="79">
        <v>380</v>
      </c>
      <c r="R557" s="79">
        <v>0</v>
      </c>
      <c r="S557" s="71">
        <v>0</v>
      </c>
      <c r="T557" s="79">
        <v>380</v>
      </c>
      <c r="U557" s="87" t="s">
        <v>118</v>
      </c>
      <c r="V557" s="84">
        <f t="shared" ref="V557:V565" si="36">T557</f>
        <v>380</v>
      </c>
      <c r="W557" s="61">
        <v>45951</v>
      </c>
      <c r="X557" s="6" t="s">
        <v>167</v>
      </c>
      <c r="Y557" s="76" t="s">
        <v>168</v>
      </c>
      <c r="Z557" s="76" t="s">
        <v>149</v>
      </c>
      <c r="AA557" s="76" t="s">
        <v>150</v>
      </c>
      <c r="AB557" s="76" t="s">
        <v>539</v>
      </c>
      <c r="AC557" s="76" t="s">
        <v>540</v>
      </c>
      <c r="AD557" s="76" t="s">
        <v>173</v>
      </c>
      <c r="AE557" s="76" t="s">
        <v>548</v>
      </c>
      <c r="AF557" s="76" t="s">
        <v>96</v>
      </c>
      <c r="AG557" s="82"/>
      <c r="AH557" s="60"/>
      <c r="AI557" s="75" t="s">
        <v>1562</v>
      </c>
      <c r="AJ557" s="6" t="s">
        <v>103</v>
      </c>
      <c r="AK557" s="81">
        <v>0</v>
      </c>
      <c r="AL557" s="205" t="s">
        <v>103</v>
      </c>
      <c r="AM557" s="169"/>
      <c r="AN557" s="6"/>
      <c r="AO557" s="120"/>
    </row>
    <row r="558" spans="1:41">
      <c r="A558" s="75" t="s">
        <v>1562</v>
      </c>
      <c r="B558" s="6" t="s">
        <v>93</v>
      </c>
      <c r="C558" s="76">
        <v>557</v>
      </c>
      <c r="D558" s="6" t="s">
        <v>106</v>
      </c>
      <c r="E558" s="6" t="s">
        <v>2135</v>
      </c>
      <c r="F558" s="6" t="str">
        <f t="shared" si="31"/>
        <v>FreightRM-J-1054LI25-M19</v>
      </c>
      <c r="G558" s="95" t="s">
        <v>1761</v>
      </c>
      <c r="H558" s="95">
        <v>622476</v>
      </c>
      <c r="I558" s="6" t="s">
        <v>584</v>
      </c>
      <c r="J558" s="92">
        <v>46034</v>
      </c>
      <c r="K558" s="92"/>
      <c r="L558" s="78" t="s">
        <v>116</v>
      </c>
      <c r="M558" s="78" t="s">
        <v>173</v>
      </c>
      <c r="N558" s="78" t="s">
        <v>116</v>
      </c>
      <c r="O558" s="71">
        <v>0</v>
      </c>
      <c r="P558" s="71">
        <v>0</v>
      </c>
      <c r="Q558" s="79">
        <v>390</v>
      </c>
      <c r="R558" s="79">
        <v>0</v>
      </c>
      <c r="S558" s="71">
        <v>0</v>
      </c>
      <c r="T558" s="79">
        <v>390</v>
      </c>
      <c r="U558" s="87" t="s">
        <v>118</v>
      </c>
      <c r="V558" s="84">
        <f t="shared" si="36"/>
        <v>390</v>
      </c>
      <c r="W558" s="61">
        <v>46017</v>
      </c>
      <c r="X558" s="6" t="s">
        <v>147</v>
      </c>
      <c r="Y558" s="76" t="s">
        <v>148</v>
      </c>
      <c r="Z558" s="76" t="s">
        <v>149</v>
      </c>
      <c r="AA558" s="76" t="s">
        <v>150</v>
      </c>
      <c r="AB558" s="76" t="s">
        <v>539</v>
      </c>
      <c r="AC558" s="76" t="s">
        <v>540</v>
      </c>
      <c r="AD558" s="76" t="s">
        <v>173</v>
      </c>
      <c r="AE558" s="76" t="s">
        <v>548</v>
      </c>
      <c r="AF558" s="76" t="s">
        <v>96</v>
      </c>
      <c r="AG558" s="82"/>
      <c r="AH558" s="60"/>
      <c r="AI558" s="75" t="s">
        <v>1562</v>
      </c>
      <c r="AJ558" s="6" t="s">
        <v>103</v>
      </c>
      <c r="AK558" s="81">
        <v>0</v>
      </c>
      <c r="AL558" s="205" t="s">
        <v>103</v>
      </c>
      <c r="AM558" s="169"/>
      <c r="AN558" s="6"/>
      <c r="AO558" s="120"/>
    </row>
    <row r="559" spans="1:41">
      <c r="A559" s="75" t="s">
        <v>1562</v>
      </c>
      <c r="B559" s="6" t="s">
        <v>93</v>
      </c>
      <c r="C559" s="76">
        <v>558</v>
      </c>
      <c r="D559" s="6" t="s">
        <v>106</v>
      </c>
      <c r="E559" s="6" t="s">
        <v>2135</v>
      </c>
      <c r="F559" s="6" t="str">
        <f t="shared" si="31"/>
        <v>FreightRM-J-1059LI25-M19</v>
      </c>
      <c r="G559" s="95" t="s">
        <v>1762</v>
      </c>
      <c r="H559" s="95">
        <v>622477</v>
      </c>
      <c r="I559" s="6" t="s">
        <v>584</v>
      </c>
      <c r="J559" s="92">
        <v>46034</v>
      </c>
      <c r="K559" s="92"/>
      <c r="L559" s="78" t="s">
        <v>116</v>
      </c>
      <c r="M559" s="78" t="s">
        <v>173</v>
      </c>
      <c r="N559" s="78" t="s">
        <v>116</v>
      </c>
      <c r="O559" s="71">
        <v>0</v>
      </c>
      <c r="P559" s="71">
        <v>0</v>
      </c>
      <c r="Q559" s="79">
        <v>740</v>
      </c>
      <c r="R559" s="79">
        <v>0</v>
      </c>
      <c r="S559" s="71">
        <v>0</v>
      </c>
      <c r="T559" s="79">
        <v>740</v>
      </c>
      <c r="U559" s="87" t="s">
        <v>118</v>
      </c>
      <c r="V559" s="84">
        <f t="shared" si="36"/>
        <v>740</v>
      </c>
      <c r="W559" s="61">
        <v>45988</v>
      </c>
      <c r="X559" s="6" t="s">
        <v>2047</v>
      </c>
      <c r="Y559" s="76" t="s">
        <v>2048</v>
      </c>
      <c r="Z559" s="76" t="s">
        <v>149</v>
      </c>
      <c r="AA559" s="76" t="s">
        <v>150</v>
      </c>
      <c r="AB559" s="76" t="s">
        <v>539</v>
      </c>
      <c r="AC559" s="76" t="s">
        <v>540</v>
      </c>
      <c r="AD559" s="76" t="s">
        <v>173</v>
      </c>
      <c r="AE559" s="76" t="s">
        <v>548</v>
      </c>
      <c r="AF559" s="76" t="s">
        <v>96</v>
      </c>
      <c r="AG559" s="82"/>
      <c r="AH559" s="60"/>
      <c r="AI559" s="75" t="s">
        <v>1562</v>
      </c>
      <c r="AJ559" s="6" t="s">
        <v>103</v>
      </c>
      <c r="AK559" s="81">
        <v>0</v>
      </c>
      <c r="AL559" s="205" t="s">
        <v>103</v>
      </c>
      <c r="AM559" s="169"/>
      <c r="AN559" s="6"/>
      <c r="AO559" s="120"/>
    </row>
    <row r="560" spans="1:41">
      <c r="A560" s="75" t="s">
        <v>1562</v>
      </c>
      <c r="B560" s="6" t="s">
        <v>93</v>
      </c>
      <c r="C560" s="76">
        <v>559</v>
      </c>
      <c r="D560" s="6" t="s">
        <v>106</v>
      </c>
      <c r="E560" s="6" t="s">
        <v>2135</v>
      </c>
      <c r="F560" s="6" t="str">
        <f t="shared" si="31"/>
        <v>FreightRM-J-1118LI25-M19</v>
      </c>
      <c r="G560" s="95" t="s">
        <v>1763</v>
      </c>
      <c r="H560" s="95">
        <v>622665</v>
      </c>
      <c r="I560" s="6" t="s">
        <v>584</v>
      </c>
      <c r="J560" s="92">
        <v>46034</v>
      </c>
      <c r="K560" s="92"/>
      <c r="L560" s="78" t="s">
        <v>116</v>
      </c>
      <c r="M560" s="78" t="s">
        <v>173</v>
      </c>
      <c r="N560" s="78" t="s">
        <v>116</v>
      </c>
      <c r="O560" s="71">
        <v>0</v>
      </c>
      <c r="P560" s="71">
        <v>0</v>
      </c>
      <c r="Q560" s="79">
        <v>720</v>
      </c>
      <c r="R560" s="79">
        <v>0</v>
      </c>
      <c r="S560" s="71">
        <v>0</v>
      </c>
      <c r="T560" s="79">
        <v>720</v>
      </c>
      <c r="U560" s="87" t="s">
        <v>118</v>
      </c>
      <c r="V560" s="84">
        <f t="shared" si="36"/>
        <v>720</v>
      </c>
      <c r="W560" s="61">
        <v>46022</v>
      </c>
      <c r="X560" s="6" t="s">
        <v>2047</v>
      </c>
      <c r="Y560" s="76" t="s">
        <v>2048</v>
      </c>
      <c r="Z560" s="76" t="s">
        <v>149</v>
      </c>
      <c r="AA560" s="76" t="s">
        <v>150</v>
      </c>
      <c r="AB560" s="76" t="s">
        <v>539</v>
      </c>
      <c r="AC560" s="76" t="s">
        <v>540</v>
      </c>
      <c r="AD560" s="76" t="s">
        <v>173</v>
      </c>
      <c r="AE560" s="76" t="s">
        <v>548</v>
      </c>
      <c r="AF560" s="76" t="s">
        <v>96</v>
      </c>
      <c r="AG560" s="82"/>
      <c r="AH560" s="60"/>
      <c r="AI560" s="75" t="s">
        <v>1562</v>
      </c>
      <c r="AJ560" s="6" t="s">
        <v>103</v>
      </c>
      <c r="AK560" s="81">
        <v>0</v>
      </c>
      <c r="AL560" s="205" t="s">
        <v>103</v>
      </c>
      <c r="AM560" s="169"/>
      <c r="AN560" s="6"/>
      <c r="AO560" s="120"/>
    </row>
    <row r="561" spans="1:41">
      <c r="A561" s="75" t="s">
        <v>1562</v>
      </c>
      <c r="B561" s="6" t="s">
        <v>93</v>
      </c>
      <c r="C561" s="76">
        <v>560</v>
      </c>
      <c r="D561" s="6" t="s">
        <v>106</v>
      </c>
      <c r="E561" s="6" t="s">
        <v>2135</v>
      </c>
      <c r="F561" s="6" t="str">
        <f t="shared" si="31"/>
        <v>FreightRM-A-0296AI25-M19-C8487</v>
      </c>
      <c r="G561" s="95" t="s">
        <v>1764</v>
      </c>
      <c r="H561" s="95">
        <v>622686</v>
      </c>
      <c r="I561" s="6" t="s">
        <v>584</v>
      </c>
      <c r="J561" s="92">
        <v>46034</v>
      </c>
      <c r="K561" s="92"/>
      <c r="L561" s="78" t="s">
        <v>116</v>
      </c>
      <c r="M561" s="78" t="s">
        <v>25</v>
      </c>
      <c r="N561" s="78" t="s">
        <v>116</v>
      </c>
      <c r="O561" s="71">
        <v>0</v>
      </c>
      <c r="P561" s="71">
        <v>0</v>
      </c>
      <c r="Q561" s="79">
        <v>8789.2000000000007</v>
      </c>
      <c r="R561" s="79">
        <v>0</v>
      </c>
      <c r="S561" s="71">
        <v>0</v>
      </c>
      <c r="T561" s="79">
        <v>8789.2000000000007</v>
      </c>
      <c r="U561" s="87" t="s">
        <v>118</v>
      </c>
      <c r="V561" s="84">
        <f t="shared" si="36"/>
        <v>8789.2000000000007</v>
      </c>
      <c r="W561" s="61">
        <v>45933</v>
      </c>
      <c r="X561" s="6" t="s">
        <v>2049</v>
      </c>
      <c r="Y561" s="76" t="s">
        <v>2050</v>
      </c>
      <c r="Z561" s="76" t="s">
        <v>2051</v>
      </c>
      <c r="AA561" s="76" t="s">
        <v>156</v>
      </c>
      <c r="AB561" s="76" t="s">
        <v>539</v>
      </c>
      <c r="AC561" s="76" t="s">
        <v>540</v>
      </c>
      <c r="AD561" s="76" t="s">
        <v>25</v>
      </c>
      <c r="AE561" s="76">
        <v>67180000</v>
      </c>
      <c r="AF561" s="76" t="s">
        <v>96</v>
      </c>
      <c r="AG561" s="82"/>
      <c r="AH561" s="60"/>
      <c r="AI561" s="75" t="s">
        <v>1562</v>
      </c>
      <c r="AJ561" s="6" t="s">
        <v>103</v>
      </c>
      <c r="AK561" s="81">
        <v>0</v>
      </c>
      <c r="AL561" s="205" t="s">
        <v>103</v>
      </c>
      <c r="AM561" s="169" t="s">
        <v>6430</v>
      </c>
      <c r="AN561" s="6"/>
      <c r="AO561" s="120"/>
    </row>
    <row r="562" spans="1:41">
      <c r="A562" s="75" t="s">
        <v>1562</v>
      </c>
      <c r="B562" s="6" t="s">
        <v>93</v>
      </c>
      <c r="C562" s="76">
        <v>561</v>
      </c>
      <c r="D562" s="6" t="s">
        <v>106</v>
      </c>
      <c r="E562" s="6" t="s">
        <v>2135</v>
      </c>
      <c r="F562" s="6" t="str">
        <f t="shared" si="31"/>
        <v>FreightRM-M-238-SI25-M19-L</v>
      </c>
      <c r="G562" s="95" t="s">
        <v>1765</v>
      </c>
      <c r="H562" s="95">
        <v>622912</v>
      </c>
      <c r="I562" s="6" t="s">
        <v>584</v>
      </c>
      <c r="J562" s="92">
        <v>46035</v>
      </c>
      <c r="K562" s="92"/>
      <c r="L562" s="78" t="s">
        <v>116</v>
      </c>
      <c r="M562" s="78" t="s">
        <v>174</v>
      </c>
      <c r="N562" s="78" t="s">
        <v>116</v>
      </c>
      <c r="O562" s="71">
        <v>0</v>
      </c>
      <c r="P562" s="71">
        <v>0</v>
      </c>
      <c r="Q562" s="79">
        <v>712.4</v>
      </c>
      <c r="R562" s="79">
        <v>0</v>
      </c>
      <c r="S562" s="71">
        <v>0</v>
      </c>
      <c r="T562" s="79">
        <v>712.4</v>
      </c>
      <c r="U562" s="87" t="s">
        <v>118</v>
      </c>
      <c r="V562" s="84">
        <f t="shared" si="36"/>
        <v>712.4</v>
      </c>
      <c r="W562" s="61">
        <v>46031</v>
      </c>
      <c r="X562" s="6" t="s">
        <v>153</v>
      </c>
      <c r="Y562" s="76" t="s">
        <v>154</v>
      </c>
      <c r="Z562" s="76" t="s">
        <v>155</v>
      </c>
      <c r="AA562" s="76" t="s">
        <v>156</v>
      </c>
      <c r="AB562" s="76" t="s">
        <v>539</v>
      </c>
      <c r="AC562" s="76" t="s">
        <v>540</v>
      </c>
      <c r="AD562" s="76" t="s">
        <v>174</v>
      </c>
      <c r="AE562" s="76" t="s">
        <v>546</v>
      </c>
      <c r="AF562" s="76" t="s">
        <v>96</v>
      </c>
      <c r="AG562" s="82"/>
      <c r="AH562" s="60"/>
      <c r="AI562" s="75" t="s">
        <v>1562</v>
      </c>
      <c r="AJ562" s="6" t="s">
        <v>103</v>
      </c>
      <c r="AK562" s="81">
        <v>0</v>
      </c>
      <c r="AL562" s="205" t="s">
        <v>103</v>
      </c>
      <c r="AM562" s="169"/>
      <c r="AN562" s="6"/>
      <c r="AO562" s="120"/>
    </row>
    <row r="563" spans="1:41">
      <c r="A563" s="75" t="s">
        <v>1562</v>
      </c>
      <c r="B563" s="6" t="s">
        <v>93</v>
      </c>
      <c r="C563" s="76">
        <v>562</v>
      </c>
      <c r="D563" s="6" t="s">
        <v>106</v>
      </c>
      <c r="E563" s="6" t="s">
        <v>2135</v>
      </c>
      <c r="F563" s="6" t="str">
        <f t="shared" si="31"/>
        <v>FreightRM-J-1126LI25-M19</v>
      </c>
      <c r="G563" s="95" t="s">
        <v>1766</v>
      </c>
      <c r="H563" s="95">
        <v>623381</v>
      </c>
      <c r="I563" s="6" t="s">
        <v>584</v>
      </c>
      <c r="J563" s="92">
        <v>46036</v>
      </c>
      <c r="K563" s="92"/>
      <c r="L563" s="78" t="s">
        <v>116</v>
      </c>
      <c r="M563" s="78" t="s">
        <v>173</v>
      </c>
      <c r="N563" s="78" t="s">
        <v>116</v>
      </c>
      <c r="O563" s="71">
        <v>0</v>
      </c>
      <c r="P563" s="71">
        <v>0</v>
      </c>
      <c r="Q563" s="79">
        <v>1750</v>
      </c>
      <c r="R563" s="79">
        <v>0</v>
      </c>
      <c r="S563" s="71">
        <v>0</v>
      </c>
      <c r="T563" s="79">
        <v>1750</v>
      </c>
      <c r="U563" s="87" t="s">
        <v>118</v>
      </c>
      <c r="V563" s="84">
        <f t="shared" si="36"/>
        <v>1750</v>
      </c>
      <c r="W563" s="61">
        <v>46034</v>
      </c>
      <c r="X563" s="6" t="s">
        <v>2052</v>
      </c>
      <c r="Y563" s="76" t="s">
        <v>2053</v>
      </c>
      <c r="Z563" s="76" t="s">
        <v>149</v>
      </c>
      <c r="AA563" s="76" t="s">
        <v>150</v>
      </c>
      <c r="AB563" s="76" t="s">
        <v>539</v>
      </c>
      <c r="AC563" s="76" t="s">
        <v>540</v>
      </c>
      <c r="AD563" s="76" t="s">
        <v>173</v>
      </c>
      <c r="AE563" s="76" t="s">
        <v>548</v>
      </c>
      <c r="AF563" s="76" t="s">
        <v>96</v>
      </c>
      <c r="AG563" s="82"/>
      <c r="AH563" s="60"/>
      <c r="AI563" s="75" t="s">
        <v>1562</v>
      </c>
      <c r="AJ563" s="6" t="s">
        <v>103</v>
      </c>
      <c r="AK563" s="81">
        <v>0</v>
      </c>
      <c r="AL563" s="205" t="s">
        <v>103</v>
      </c>
      <c r="AM563" s="169"/>
      <c r="AN563" s="6"/>
      <c r="AO563" s="120"/>
    </row>
    <row r="564" spans="1:41">
      <c r="A564" s="75" t="s">
        <v>1562</v>
      </c>
      <c r="B564" s="6" t="s">
        <v>93</v>
      </c>
      <c r="C564" s="76">
        <v>563</v>
      </c>
      <c r="D564" s="6" t="s">
        <v>106</v>
      </c>
      <c r="E564" s="6" t="s">
        <v>2135</v>
      </c>
      <c r="F564" s="6" t="str">
        <f t="shared" si="31"/>
        <v>FreightRM-J-1136LI25-M19</v>
      </c>
      <c r="G564" s="95" t="s">
        <v>1767</v>
      </c>
      <c r="H564" s="95">
        <v>624100</v>
      </c>
      <c r="I564" s="6" t="s">
        <v>584</v>
      </c>
      <c r="J564" s="92">
        <v>46041</v>
      </c>
      <c r="K564" s="92"/>
      <c r="L564" s="78" t="s">
        <v>116</v>
      </c>
      <c r="M564" s="78" t="s">
        <v>173</v>
      </c>
      <c r="N564" s="78" t="s">
        <v>116</v>
      </c>
      <c r="O564" s="71">
        <v>0</v>
      </c>
      <c r="P564" s="71">
        <v>0</v>
      </c>
      <c r="Q564" s="79">
        <v>350</v>
      </c>
      <c r="R564" s="79">
        <v>0</v>
      </c>
      <c r="S564" s="71">
        <v>0</v>
      </c>
      <c r="T564" s="79">
        <v>350</v>
      </c>
      <c r="U564" s="87" t="s">
        <v>118</v>
      </c>
      <c r="V564" s="84">
        <f t="shared" si="36"/>
        <v>350</v>
      </c>
      <c r="W564" s="61">
        <v>46034</v>
      </c>
      <c r="X564" s="6" t="s">
        <v>159</v>
      </c>
      <c r="Y564" s="76" t="s">
        <v>160</v>
      </c>
      <c r="Z564" s="76" t="s">
        <v>149</v>
      </c>
      <c r="AA564" s="76" t="s">
        <v>150</v>
      </c>
      <c r="AB564" s="76" t="s">
        <v>539</v>
      </c>
      <c r="AC564" s="76" t="s">
        <v>540</v>
      </c>
      <c r="AD564" s="76" t="s">
        <v>173</v>
      </c>
      <c r="AE564" s="76" t="s">
        <v>548</v>
      </c>
      <c r="AF564" s="76" t="s">
        <v>96</v>
      </c>
      <c r="AG564" s="82"/>
      <c r="AH564" s="60"/>
      <c r="AI564" s="75" t="s">
        <v>1562</v>
      </c>
      <c r="AJ564" s="6" t="s">
        <v>103</v>
      </c>
      <c r="AK564" s="81">
        <v>0</v>
      </c>
      <c r="AL564" s="205" t="s">
        <v>103</v>
      </c>
      <c r="AM564" s="169"/>
      <c r="AN564" s="6"/>
      <c r="AO564" s="120"/>
    </row>
    <row r="565" spans="1:41">
      <c r="A565" s="75" t="s">
        <v>1562</v>
      </c>
      <c r="B565" s="6" t="s">
        <v>93</v>
      </c>
      <c r="C565" s="76">
        <v>564</v>
      </c>
      <c r="D565" s="6" t="s">
        <v>106</v>
      </c>
      <c r="E565" s="6" t="s">
        <v>2135</v>
      </c>
      <c r="F565" s="6" t="str">
        <f t="shared" si="31"/>
        <v>FreightRM-J-1141LI25-M19</v>
      </c>
      <c r="G565" s="95" t="s">
        <v>1768</v>
      </c>
      <c r="H565" s="95">
        <v>624112</v>
      </c>
      <c r="I565" s="6" t="s">
        <v>584</v>
      </c>
      <c r="J565" s="92">
        <v>46041</v>
      </c>
      <c r="K565" s="92"/>
      <c r="L565" s="78" t="s">
        <v>116</v>
      </c>
      <c r="M565" s="78" t="s">
        <v>173</v>
      </c>
      <c r="N565" s="78" t="s">
        <v>116</v>
      </c>
      <c r="O565" s="71">
        <v>0</v>
      </c>
      <c r="P565" s="71">
        <v>0</v>
      </c>
      <c r="Q565" s="79">
        <v>440</v>
      </c>
      <c r="R565" s="79">
        <v>0</v>
      </c>
      <c r="S565" s="71">
        <v>0</v>
      </c>
      <c r="T565" s="79">
        <v>440</v>
      </c>
      <c r="U565" s="87" t="s">
        <v>118</v>
      </c>
      <c r="V565" s="84">
        <f t="shared" si="36"/>
        <v>440</v>
      </c>
      <c r="W565" s="61">
        <v>46035</v>
      </c>
      <c r="X565" s="6" t="s">
        <v>157</v>
      </c>
      <c r="Y565" s="76" t="s">
        <v>158</v>
      </c>
      <c r="Z565" s="76" t="s">
        <v>149</v>
      </c>
      <c r="AA565" s="76" t="s">
        <v>150</v>
      </c>
      <c r="AB565" s="76" t="s">
        <v>539</v>
      </c>
      <c r="AC565" s="76" t="s">
        <v>540</v>
      </c>
      <c r="AD565" s="76" t="s">
        <v>173</v>
      </c>
      <c r="AE565" s="76" t="s">
        <v>548</v>
      </c>
      <c r="AF565" s="76" t="s">
        <v>96</v>
      </c>
      <c r="AG565" s="82"/>
      <c r="AH565" s="60"/>
      <c r="AI565" s="75" t="s">
        <v>1562</v>
      </c>
      <c r="AJ565" s="6" t="s">
        <v>103</v>
      </c>
      <c r="AK565" s="81">
        <v>0</v>
      </c>
      <c r="AL565" s="205" t="s">
        <v>103</v>
      </c>
      <c r="AM565" s="169"/>
      <c r="AN565" s="6"/>
      <c r="AO565" s="120"/>
    </row>
    <row r="566" spans="1:41">
      <c r="A566" s="75" t="s">
        <v>1562</v>
      </c>
      <c r="B566" s="6" t="s">
        <v>93</v>
      </c>
      <c r="C566" s="76">
        <v>565</v>
      </c>
      <c r="D566" s="6" t="s">
        <v>104</v>
      </c>
      <c r="E566" s="6" t="s">
        <v>2135</v>
      </c>
      <c r="F566" s="6" t="str">
        <f t="shared" si="31"/>
        <v>FreightPAQUETERIA</v>
      </c>
      <c r="G566" s="6" t="s">
        <v>127</v>
      </c>
      <c r="H566" s="6" t="s">
        <v>1769</v>
      </c>
      <c r="I566" s="6" t="s">
        <v>584</v>
      </c>
      <c r="J566" s="92">
        <v>46041</v>
      </c>
      <c r="K566" s="92" t="s">
        <v>116</v>
      </c>
      <c r="L566" s="90" t="s">
        <v>2054</v>
      </c>
      <c r="M566" s="76" t="s">
        <v>25</v>
      </c>
      <c r="N566" s="78" t="s">
        <v>116</v>
      </c>
      <c r="O566" s="71">
        <v>0</v>
      </c>
      <c r="P566" s="71">
        <v>0</v>
      </c>
      <c r="Q566" s="79">
        <v>127.94</v>
      </c>
      <c r="R566" s="79">
        <v>20.47</v>
      </c>
      <c r="S566" s="71">
        <v>0</v>
      </c>
      <c r="T566" s="79">
        <v>148.41</v>
      </c>
      <c r="U566" s="87" t="s">
        <v>24</v>
      </c>
      <c r="V566" s="84">
        <f>T566/17.283</f>
        <v>8.5870508592258279</v>
      </c>
      <c r="W566" s="61">
        <v>46034</v>
      </c>
      <c r="X566" s="6" t="s">
        <v>2055</v>
      </c>
      <c r="Y566" s="6" t="s">
        <v>537</v>
      </c>
      <c r="Z566" s="76" t="s">
        <v>121</v>
      </c>
      <c r="AA566" s="76" t="s">
        <v>122</v>
      </c>
      <c r="AB566" s="76" t="s">
        <v>539</v>
      </c>
      <c r="AC566" s="76" t="s">
        <v>540</v>
      </c>
      <c r="AD566" s="76" t="s">
        <v>25</v>
      </c>
      <c r="AE566" s="76" t="s">
        <v>544</v>
      </c>
      <c r="AF566" s="76" t="s">
        <v>96</v>
      </c>
      <c r="AG566" s="82"/>
      <c r="AH566" s="60"/>
      <c r="AI566" s="75" t="s">
        <v>1562</v>
      </c>
      <c r="AJ566" s="6" t="s">
        <v>103</v>
      </c>
      <c r="AK566" s="81">
        <v>0</v>
      </c>
      <c r="AL566" s="205" t="s">
        <v>103</v>
      </c>
      <c r="AM566" s="169"/>
      <c r="AN566" s="6"/>
      <c r="AO566" s="120"/>
    </row>
    <row r="567" spans="1:41">
      <c r="A567" s="75" t="s">
        <v>1562</v>
      </c>
      <c r="B567" s="6" t="s">
        <v>93</v>
      </c>
      <c r="C567" s="76">
        <v>566</v>
      </c>
      <c r="D567" s="76" t="s">
        <v>109</v>
      </c>
      <c r="E567" s="76" t="s">
        <v>105</v>
      </c>
      <c r="F567" s="6" t="str">
        <f t="shared" si="31"/>
        <v>STORAGEFG-R-2098LE25.M19</v>
      </c>
      <c r="G567" s="6" t="s">
        <v>1770</v>
      </c>
      <c r="H567" s="6" t="s">
        <v>1771</v>
      </c>
      <c r="I567" s="6" t="s">
        <v>584</v>
      </c>
      <c r="J567" s="92">
        <v>46034</v>
      </c>
      <c r="K567" s="92"/>
      <c r="L567" s="77" t="s">
        <v>116</v>
      </c>
      <c r="M567" s="76" t="s">
        <v>195</v>
      </c>
      <c r="N567" s="78" t="s">
        <v>116</v>
      </c>
      <c r="O567" s="71">
        <v>0</v>
      </c>
      <c r="P567" s="71">
        <v>0</v>
      </c>
      <c r="Q567" s="79">
        <v>384</v>
      </c>
      <c r="R567" s="79">
        <v>0</v>
      </c>
      <c r="S567" s="71">
        <v>0</v>
      </c>
      <c r="T567" s="79">
        <v>384</v>
      </c>
      <c r="U567" s="87" t="s">
        <v>118</v>
      </c>
      <c r="V567" s="84">
        <f>T567</f>
        <v>384</v>
      </c>
      <c r="W567" s="61" t="s">
        <v>119</v>
      </c>
      <c r="X567" s="6" t="s">
        <v>122</v>
      </c>
      <c r="Y567" s="76" t="s">
        <v>121</v>
      </c>
      <c r="Z567" s="76" t="s">
        <v>178</v>
      </c>
      <c r="AA567" s="76" t="s">
        <v>196</v>
      </c>
      <c r="AB567" s="76" t="s">
        <v>539</v>
      </c>
      <c r="AC567" s="76" t="s">
        <v>541</v>
      </c>
      <c r="AD567" s="76" t="s">
        <v>195</v>
      </c>
      <c r="AE567" s="76">
        <v>75640000</v>
      </c>
      <c r="AF567" s="76" t="s">
        <v>96</v>
      </c>
      <c r="AG567" s="82"/>
      <c r="AH567" s="60"/>
      <c r="AI567" s="75" t="s">
        <v>1562</v>
      </c>
      <c r="AJ567" s="6" t="s">
        <v>103</v>
      </c>
      <c r="AK567" s="81">
        <v>0</v>
      </c>
      <c r="AL567" s="205" t="s">
        <v>103</v>
      </c>
      <c r="AM567" s="169"/>
      <c r="AN567" s="6"/>
      <c r="AO567" s="120"/>
    </row>
    <row r="568" spans="1:41">
      <c r="A568" s="75" t="s">
        <v>1562</v>
      </c>
      <c r="B568" s="6" t="s">
        <v>93</v>
      </c>
      <c r="C568" s="76">
        <v>567</v>
      </c>
      <c r="D568" s="76" t="s">
        <v>1564</v>
      </c>
      <c r="E568" s="6" t="s">
        <v>2135</v>
      </c>
      <c r="F568" s="6" t="str">
        <f t="shared" si="31"/>
        <v>FreightRM-M-466-SI25-M19</v>
      </c>
      <c r="G568" s="95" t="s">
        <v>1772</v>
      </c>
      <c r="H568" s="99" t="s">
        <v>1773</v>
      </c>
      <c r="I568" s="6" t="s">
        <v>584</v>
      </c>
      <c r="J568" s="100">
        <v>46031</v>
      </c>
      <c r="K568" s="100" t="s">
        <v>2056</v>
      </c>
      <c r="L568" s="77" t="s">
        <v>116</v>
      </c>
      <c r="M568" s="76" t="s">
        <v>173</v>
      </c>
      <c r="N568" s="76" t="s">
        <v>2057</v>
      </c>
      <c r="O568" s="71">
        <v>0</v>
      </c>
      <c r="P568" s="71">
        <v>0</v>
      </c>
      <c r="Q568" s="79">
        <v>68700</v>
      </c>
      <c r="R568" s="79">
        <v>10992</v>
      </c>
      <c r="S568" s="71">
        <v>0</v>
      </c>
      <c r="T568" s="79">
        <v>79692</v>
      </c>
      <c r="U568" s="87" t="s">
        <v>24</v>
      </c>
      <c r="V568" s="84">
        <f t="shared" ref="V568:V573" si="37">T568/17.283</f>
        <v>4611.0050338482897</v>
      </c>
      <c r="W568" s="61">
        <v>45995</v>
      </c>
      <c r="X568" s="76" t="s">
        <v>2058</v>
      </c>
      <c r="Y568" s="76" t="s">
        <v>2059</v>
      </c>
      <c r="Z568" s="76" t="s">
        <v>121</v>
      </c>
      <c r="AA568" s="76" t="s">
        <v>122</v>
      </c>
      <c r="AB568" s="76" t="s">
        <v>539</v>
      </c>
      <c r="AC568" s="76" t="s">
        <v>540</v>
      </c>
      <c r="AD568" s="76" t="s">
        <v>174</v>
      </c>
      <c r="AE568" s="76" t="s">
        <v>546</v>
      </c>
      <c r="AF568" s="76" t="s">
        <v>96</v>
      </c>
      <c r="AG568" s="82"/>
      <c r="AH568" s="60"/>
      <c r="AI568" s="75" t="s">
        <v>1562</v>
      </c>
      <c r="AJ568" s="6" t="s">
        <v>103</v>
      </c>
      <c r="AK568" s="81">
        <v>0</v>
      </c>
      <c r="AL568" s="205" t="s">
        <v>103</v>
      </c>
      <c r="AM568" s="169"/>
      <c r="AN568" s="6"/>
      <c r="AO568" s="120"/>
    </row>
    <row r="569" spans="1:41">
      <c r="A569" s="75" t="s">
        <v>1562</v>
      </c>
      <c r="B569" s="6" t="s">
        <v>93</v>
      </c>
      <c r="C569" s="76">
        <v>568</v>
      </c>
      <c r="D569" s="76" t="s">
        <v>1564</v>
      </c>
      <c r="E569" s="6" t="s">
        <v>2135</v>
      </c>
      <c r="F569" s="6" t="str">
        <f t="shared" si="31"/>
        <v>FreightRM-M-478-SI25-M19</v>
      </c>
      <c r="G569" s="95" t="s">
        <v>1774</v>
      </c>
      <c r="H569" s="99" t="s">
        <v>1775</v>
      </c>
      <c r="I569" s="6" t="s">
        <v>584</v>
      </c>
      <c r="J569" s="100">
        <v>46031</v>
      </c>
      <c r="K569" s="100" t="s">
        <v>2060</v>
      </c>
      <c r="L569" s="77" t="s">
        <v>116</v>
      </c>
      <c r="M569" s="76" t="s">
        <v>173</v>
      </c>
      <c r="N569" s="76" t="s">
        <v>467</v>
      </c>
      <c r="O569" s="71">
        <v>0</v>
      </c>
      <c r="P569" s="71">
        <v>0</v>
      </c>
      <c r="Q569" s="79">
        <v>57900</v>
      </c>
      <c r="R569" s="79">
        <v>9264</v>
      </c>
      <c r="S569" s="71">
        <v>0</v>
      </c>
      <c r="T569" s="79">
        <v>67164</v>
      </c>
      <c r="U569" s="87" t="s">
        <v>24</v>
      </c>
      <c r="V569" s="84">
        <f t="shared" si="37"/>
        <v>3886.1308800555457</v>
      </c>
      <c r="W569" s="61">
        <v>45994</v>
      </c>
      <c r="X569" s="76" t="s">
        <v>2058</v>
      </c>
      <c r="Y569" s="76" t="s">
        <v>2059</v>
      </c>
      <c r="Z569" s="76" t="s">
        <v>121</v>
      </c>
      <c r="AA569" s="76" t="s">
        <v>122</v>
      </c>
      <c r="AB569" s="76" t="s">
        <v>539</v>
      </c>
      <c r="AC569" s="76" t="s">
        <v>540</v>
      </c>
      <c r="AD569" s="76" t="s">
        <v>174</v>
      </c>
      <c r="AE569" s="76" t="s">
        <v>546</v>
      </c>
      <c r="AF569" s="76" t="s">
        <v>96</v>
      </c>
      <c r="AG569" s="82"/>
      <c r="AH569" s="60"/>
      <c r="AI569" s="75" t="s">
        <v>1562</v>
      </c>
      <c r="AJ569" s="6" t="s">
        <v>103</v>
      </c>
      <c r="AK569" s="81">
        <v>0</v>
      </c>
      <c r="AL569" s="205" t="s">
        <v>103</v>
      </c>
      <c r="AM569" s="169"/>
      <c r="AN569" s="6"/>
      <c r="AO569" s="120"/>
    </row>
    <row r="570" spans="1:41">
      <c r="A570" s="75" t="s">
        <v>1562</v>
      </c>
      <c r="B570" s="6" t="s">
        <v>93</v>
      </c>
      <c r="C570" s="76">
        <v>569</v>
      </c>
      <c r="D570" s="76" t="s">
        <v>1564</v>
      </c>
      <c r="E570" s="6" t="s">
        <v>2135</v>
      </c>
      <c r="F570" s="6" t="str">
        <f t="shared" si="31"/>
        <v>FreightRM-M-486-SI25-M19</v>
      </c>
      <c r="G570" s="95" t="s">
        <v>1776</v>
      </c>
      <c r="H570" s="99" t="s">
        <v>1777</v>
      </c>
      <c r="I570" s="6" t="s">
        <v>584</v>
      </c>
      <c r="J570" s="100">
        <v>46031</v>
      </c>
      <c r="K570" s="100" t="s">
        <v>2061</v>
      </c>
      <c r="L570" s="77" t="s">
        <v>116</v>
      </c>
      <c r="M570" s="76" t="s">
        <v>173</v>
      </c>
      <c r="N570" s="76" t="s">
        <v>2062</v>
      </c>
      <c r="O570" s="71">
        <v>0</v>
      </c>
      <c r="P570" s="71">
        <v>0</v>
      </c>
      <c r="Q570" s="79">
        <v>68700</v>
      </c>
      <c r="R570" s="79">
        <v>10992</v>
      </c>
      <c r="S570" s="71">
        <v>0</v>
      </c>
      <c r="T570" s="79">
        <v>79692</v>
      </c>
      <c r="U570" s="87" t="s">
        <v>24</v>
      </c>
      <c r="V570" s="84">
        <f t="shared" si="37"/>
        <v>4611.0050338482897</v>
      </c>
      <c r="W570" s="61">
        <v>46000</v>
      </c>
      <c r="X570" s="76" t="s">
        <v>2058</v>
      </c>
      <c r="Y570" s="76" t="s">
        <v>2059</v>
      </c>
      <c r="Z570" s="76" t="s">
        <v>121</v>
      </c>
      <c r="AA570" s="76" t="s">
        <v>122</v>
      </c>
      <c r="AB570" s="76" t="s">
        <v>539</v>
      </c>
      <c r="AC570" s="76" t="s">
        <v>540</v>
      </c>
      <c r="AD570" s="76" t="s">
        <v>174</v>
      </c>
      <c r="AE570" s="76" t="s">
        <v>546</v>
      </c>
      <c r="AF570" s="76" t="s">
        <v>96</v>
      </c>
      <c r="AG570" s="82"/>
      <c r="AH570" s="60"/>
      <c r="AI570" s="75" t="s">
        <v>1562</v>
      </c>
      <c r="AJ570" s="6" t="s">
        <v>103</v>
      </c>
      <c r="AK570" s="81">
        <v>0</v>
      </c>
      <c r="AL570" s="205" t="s">
        <v>103</v>
      </c>
      <c r="AM570" s="169"/>
      <c r="AN570" s="6"/>
      <c r="AO570" s="120"/>
    </row>
    <row r="571" spans="1:41">
      <c r="A571" s="75" t="s">
        <v>1562</v>
      </c>
      <c r="B571" s="6" t="s">
        <v>93</v>
      </c>
      <c r="C571" s="76">
        <v>570</v>
      </c>
      <c r="D571" s="76" t="s">
        <v>1564</v>
      </c>
      <c r="E571" s="6" t="s">
        <v>2135</v>
      </c>
      <c r="F571" s="6" t="str">
        <f t="shared" si="31"/>
        <v>FreightRM-M-512-SI25-M19</v>
      </c>
      <c r="G571" s="95" t="s">
        <v>1778</v>
      </c>
      <c r="H571" s="99" t="s">
        <v>1779</v>
      </c>
      <c r="I571" s="6" t="s">
        <v>584</v>
      </c>
      <c r="J571" s="100">
        <v>46031</v>
      </c>
      <c r="K571" s="100" t="s">
        <v>2063</v>
      </c>
      <c r="L571" s="77" t="s">
        <v>116</v>
      </c>
      <c r="M571" s="76" t="s">
        <v>173</v>
      </c>
      <c r="N571" s="76" t="s">
        <v>2064</v>
      </c>
      <c r="O571" s="71">
        <v>0</v>
      </c>
      <c r="P571" s="71">
        <v>0</v>
      </c>
      <c r="Q571" s="79">
        <v>52300</v>
      </c>
      <c r="R571" s="79">
        <v>8368</v>
      </c>
      <c r="S571" s="71">
        <v>0</v>
      </c>
      <c r="T571" s="79">
        <v>60668</v>
      </c>
      <c r="U571" s="87" t="s">
        <v>24</v>
      </c>
      <c r="V571" s="84">
        <f t="shared" si="37"/>
        <v>3510.2702077185672</v>
      </c>
      <c r="W571" s="61">
        <v>46013</v>
      </c>
      <c r="X571" s="76" t="s">
        <v>2058</v>
      </c>
      <c r="Y571" s="76" t="s">
        <v>2059</v>
      </c>
      <c r="Z571" s="76" t="s">
        <v>121</v>
      </c>
      <c r="AA571" s="76" t="s">
        <v>122</v>
      </c>
      <c r="AB571" s="76" t="s">
        <v>539</v>
      </c>
      <c r="AC571" s="76" t="s">
        <v>540</v>
      </c>
      <c r="AD571" s="76" t="s">
        <v>174</v>
      </c>
      <c r="AE571" s="76" t="s">
        <v>546</v>
      </c>
      <c r="AF571" s="76" t="s">
        <v>96</v>
      </c>
      <c r="AG571" s="82"/>
      <c r="AH571" s="60"/>
      <c r="AI571" s="75" t="s">
        <v>1562</v>
      </c>
      <c r="AJ571" s="6" t="s">
        <v>103</v>
      </c>
      <c r="AK571" s="81">
        <v>0</v>
      </c>
      <c r="AL571" s="205" t="s">
        <v>103</v>
      </c>
      <c r="AM571" s="169"/>
      <c r="AN571" s="6"/>
      <c r="AO571" s="120"/>
    </row>
    <row r="572" spans="1:41">
      <c r="A572" s="75" t="s">
        <v>1562</v>
      </c>
      <c r="B572" s="6" t="s">
        <v>93</v>
      </c>
      <c r="C572" s="76">
        <v>571</v>
      </c>
      <c r="D572" s="76" t="s">
        <v>1564</v>
      </c>
      <c r="E572" s="6" t="s">
        <v>2135</v>
      </c>
      <c r="F572" s="6" t="str">
        <f t="shared" si="31"/>
        <v>FreightRM-M-522-SI25-M19</v>
      </c>
      <c r="G572" s="95" t="s">
        <v>1780</v>
      </c>
      <c r="H572" s="99" t="s">
        <v>1781</v>
      </c>
      <c r="I572" s="6" t="s">
        <v>584</v>
      </c>
      <c r="J572" s="100">
        <v>46031</v>
      </c>
      <c r="K572" s="100" t="s">
        <v>2065</v>
      </c>
      <c r="L572" s="77" t="s">
        <v>116</v>
      </c>
      <c r="M572" s="76" t="s">
        <v>173</v>
      </c>
      <c r="N572" s="76" t="s">
        <v>2066</v>
      </c>
      <c r="O572" s="71">
        <v>0</v>
      </c>
      <c r="P572" s="71">
        <v>0</v>
      </c>
      <c r="Q572" s="79">
        <v>68700</v>
      </c>
      <c r="R572" s="79">
        <v>10992</v>
      </c>
      <c r="S572" s="71">
        <v>0</v>
      </c>
      <c r="T572" s="79">
        <v>79692</v>
      </c>
      <c r="U572" s="87" t="s">
        <v>24</v>
      </c>
      <c r="V572" s="84">
        <f t="shared" si="37"/>
        <v>4611.0050338482897</v>
      </c>
      <c r="W572" s="61">
        <v>46025</v>
      </c>
      <c r="X572" s="76" t="s">
        <v>2058</v>
      </c>
      <c r="Y572" s="76" t="s">
        <v>2059</v>
      </c>
      <c r="Z572" s="76" t="s">
        <v>121</v>
      </c>
      <c r="AA572" s="76" t="s">
        <v>122</v>
      </c>
      <c r="AB572" s="76" t="s">
        <v>539</v>
      </c>
      <c r="AC572" s="76" t="s">
        <v>540</v>
      </c>
      <c r="AD572" s="76" t="s">
        <v>174</v>
      </c>
      <c r="AE572" s="76" t="s">
        <v>546</v>
      </c>
      <c r="AF572" s="76" t="s">
        <v>96</v>
      </c>
      <c r="AG572" s="82"/>
      <c r="AH572" s="60"/>
      <c r="AI572" s="75" t="s">
        <v>1562</v>
      </c>
      <c r="AJ572" s="6" t="s">
        <v>103</v>
      </c>
      <c r="AK572" s="81">
        <v>0</v>
      </c>
      <c r="AL572" s="205" t="s">
        <v>103</v>
      </c>
      <c r="AM572" s="169"/>
      <c r="AN572" s="6"/>
      <c r="AO572" s="120"/>
    </row>
    <row r="573" spans="1:41">
      <c r="A573" s="75" t="s">
        <v>1562</v>
      </c>
      <c r="B573" s="6" t="s">
        <v>93</v>
      </c>
      <c r="C573" s="76">
        <v>572</v>
      </c>
      <c r="D573" s="76" t="s">
        <v>1564</v>
      </c>
      <c r="E573" s="6" t="s">
        <v>2135</v>
      </c>
      <c r="F573" s="6" t="str">
        <f t="shared" si="31"/>
        <v>FreightRM-M-515-SI25-M19</v>
      </c>
      <c r="G573" s="95" t="s">
        <v>1782</v>
      </c>
      <c r="H573" s="99" t="s">
        <v>1783</v>
      </c>
      <c r="I573" s="6" t="s">
        <v>584</v>
      </c>
      <c r="J573" s="100">
        <v>46031</v>
      </c>
      <c r="K573" s="100" t="s">
        <v>2067</v>
      </c>
      <c r="L573" s="77" t="s">
        <v>116</v>
      </c>
      <c r="M573" s="76" t="s">
        <v>173</v>
      </c>
      <c r="N573" s="76" t="s">
        <v>2001</v>
      </c>
      <c r="O573" s="71">
        <v>0</v>
      </c>
      <c r="P573" s="71">
        <v>0</v>
      </c>
      <c r="Q573" s="79">
        <v>52300</v>
      </c>
      <c r="R573" s="79">
        <v>8368</v>
      </c>
      <c r="S573" s="71">
        <v>0</v>
      </c>
      <c r="T573" s="79">
        <v>60668</v>
      </c>
      <c r="U573" s="87" t="s">
        <v>24</v>
      </c>
      <c r="V573" s="84">
        <f t="shared" si="37"/>
        <v>3510.2702077185672</v>
      </c>
      <c r="W573" s="61">
        <v>46028</v>
      </c>
      <c r="X573" s="76" t="s">
        <v>2058</v>
      </c>
      <c r="Y573" s="76" t="s">
        <v>2059</v>
      </c>
      <c r="Z573" s="76" t="s">
        <v>121</v>
      </c>
      <c r="AA573" s="76" t="s">
        <v>122</v>
      </c>
      <c r="AB573" s="76" t="s">
        <v>539</v>
      </c>
      <c r="AC573" s="76" t="s">
        <v>540</v>
      </c>
      <c r="AD573" s="76" t="s">
        <v>174</v>
      </c>
      <c r="AE573" s="76" t="s">
        <v>546</v>
      </c>
      <c r="AF573" s="76" t="s">
        <v>96</v>
      </c>
      <c r="AG573" s="82"/>
      <c r="AH573" s="60"/>
      <c r="AI573" s="75" t="s">
        <v>1562</v>
      </c>
      <c r="AJ573" s="6" t="s">
        <v>103</v>
      </c>
      <c r="AK573" s="81">
        <v>0</v>
      </c>
      <c r="AL573" s="205" t="s">
        <v>103</v>
      </c>
      <c r="AM573" s="169"/>
      <c r="AN573" s="6"/>
      <c r="AO573" s="120"/>
    </row>
    <row r="574" spans="1:41">
      <c r="A574" s="75" t="s">
        <v>1562</v>
      </c>
      <c r="B574" s="6" t="s">
        <v>93</v>
      </c>
      <c r="C574" s="76">
        <v>573</v>
      </c>
      <c r="D574" s="76" t="s">
        <v>97</v>
      </c>
      <c r="E574" s="6" t="s">
        <v>2135</v>
      </c>
      <c r="F574" s="6" t="str">
        <f t="shared" si="31"/>
        <v>FreightFG-R-2097LE25.M19</v>
      </c>
      <c r="G574" s="95" t="s">
        <v>1784</v>
      </c>
      <c r="H574" s="99">
        <v>54877</v>
      </c>
      <c r="I574" s="6" t="s">
        <v>584</v>
      </c>
      <c r="J574" s="100">
        <v>46038</v>
      </c>
      <c r="K574" s="100" t="s">
        <v>1463</v>
      </c>
      <c r="L574" s="77" t="s">
        <v>116</v>
      </c>
      <c r="M574" s="76" t="s">
        <v>195</v>
      </c>
      <c r="N574" s="76">
        <v>5182950</v>
      </c>
      <c r="O574" s="71">
        <v>0</v>
      </c>
      <c r="P574" s="71">
        <v>0</v>
      </c>
      <c r="Q574" s="79">
        <v>6169.36</v>
      </c>
      <c r="R574" s="79">
        <v>0</v>
      </c>
      <c r="S574" s="71">
        <v>0</v>
      </c>
      <c r="T574" s="79">
        <v>6169.36</v>
      </c>
      <c r="U574" s="87" t="s">
        <v>118</v>
      </c>
      <c r="V574" s="84">
        <f t="shared" ref="V574:V579" si="38">T574</f>
        <v>6169.36</v>
      </c>
      <c r="W574" s="61">
        <v>46028</v>
      </c>
      <c r="X574" s="76" t="s">
        <v>230</v>
      </c>
      <c r="Y574" s="76" t="s">
        <v>178</v>
      </c>
      <c r="Z574" s="76" t="s">
        <v>178</v>
      </c>
      <c r="AA574" s="76" t="s">
        <v>232</v>
      </c>
      <c r="AB574" s="76" t="s">
        <v>539</v>
      </c>
      <c r="AC574" s="76" t="s">
        <v>541</v>
      </c>
      <c r="AD574" s="76" t="s">
        <v>195</v>
      </c>
      <c r="AE574" s="76" t="s">
        <v>547</v>
      </c>
      <c r="AF574" s="76" t="s">
        <v>96</v>
      </c>
      <c r="AG574" s="82"/>
      <c r="AH574" s="60"/>
      <c r="AI574" s="75" t="s">
        <v>1562</v>
      </c>
      <c r="AJ574" s="6" t="s">
        <v>103</v>
      </c>
      <c r="AK574" s="81">
        <v>0</v>
      </c>
      <c r="AL574" s="205" t="s">
        <v>103</v>
      </c>
      <c r="AM574" s="169"/>
      <c r="AN574" s="6"/>
      <c r="AO574" s="120"/>
    </row>
    <row r="575" spans="1:41">
      <c r="A575" s="75" t="s">
        <v>1562</v>
      </c>
      <c r="B575" s="6" t="s">
        <v>93</v>
      </c>
      <c r="C575" s="76">
        <v>574</v>
      </c>
      <c r="D575" s="76" t="s">
        <v>97</v>
      </c>
      <c r="E575" s="6" t="s">
        <v>2135</v>
      </c>
      <c r="F575" s="6" t="str">
        <f t="shared" si="31"/>
        <v>FreightFG-R-2093LE25.M19</v>
      </c>
      <c r="G575" s="95" t="s">
        <v>1738</v>
      </c>
      <c r="H575" s="99">
        <v>54878</v>
      </c>
      <c r="I575" s="6" t="s">
        <v>584</v>
      </c>
      <c r="J575" s="100">
        <v>46038</v>
      </c>
      <c r="K575" s="100" t="s">
        <v>1463</v>
      </c>
      <c r="L575" s="77" t="s">
        <v>116</v>
      </c>
      <c r="M575" s="76" t="s">
        <v>195</v>
      </c>
      <c r="N575" s="76">
        <v>553888</v>
      </c>
      <c r="O575" s="71">
        <v>0</v>
      </c>
      <c r="P575" s="71">
        <v>0</v>
      </c>
      <c r="Q575" s="79">
        <v>6419.36</v>
      </c>
      <c r="R575" s="79">
        <v>0</v>
      </c>
      <c r="S575" s="71">
        <v>0</v>
      </c>
      <c r="T575" s="79">
        <v>6419.36</v>
      </c>
      <c r="U575" s="87" t="s">
        <v>118</v>
      </c>
      <c r="V575" s="84">
        <f t="shared" si="38"/>
        <v>6419.36</v>
      </c>
      <c r="W575" s="61">
        <v>46030</v>
      </c>
      <c r="X575" s="76" t="s">
        <v>230</v>
      </c>
      <c r="Y575" s="76" t="s">
        <v>178</v>
      </c>
      <c r="Z575" s="76" t="s">
        <v>178</v>
      </c>
      <c r="AA575" s="76" t="s">
        <v>232</v>
      </c>
      <c r="AB575" s="76" t="s">
        <v>539</v>
      </c>
      <c r="AC575" s="76" t="s">
        <v>541</v>
      </c>
      <c r="AD575" s="76" t="s">
        <v>195</v>
      </c>
      <c r="AE575" s="76" t="s">
        <v>547</v>
      </c>
      <c r="AF575" s="76" t="s">
        <v>96</v>
      </c>
      <c r="AG575" s="82"/>
      <c r="AH575" s="60"/>
      <c r="AI575" s="75" t="s">
        <v>1562</v>
      </c>
      <c r="AJ575" s="6" t="s">
        <v>103</v>
      </c>
      <c r="AK575" s="81">
        <v>0</v>
      </c>
      <c r="AL575" s="205" t="s">
        <v>103</v>
      </c>
      <c r="AM575" s="169"/>
      <c r="AN575" s="6"/>
      <c r="AO575" s="120"/>
    </row>
    <row r="576" spans="1:41">
      <c r="A576" s="75" t="s">
        <v>1562</v>
      </c>
      <c r="B576" s="6" t="s">
        <v>93</v>
      </c>
      <c r="C576" s="76">
        <v>575</v>
      </c>
      <c r="D576" s="76" t="s">
        <v>97</v>
      </c>
      <c r="E576" s="6" t="s">
        <v>2135</v>
      </c>
      <c r="F576" s="6" t="str">
        <f t="shared" si="31"/>
        <v>FreightFG-R-2098LE25.M19</v>
      </c>
      <c r="G576" s="95" t="s">
        <v>1770</v>
      </c>
      <c r="H576" s="99">
        <v>54879</v>
      </c>
      <c r="I576" s="6" t="s">
        <v>584</v>
      </c>
      <c r="J576" s="100">
        <v>46038</v>
      </c>
      <c r="K576" s="100" t="s">
        <v>1463</v>
      </c>
      <c r="L576" s="77" t="s">
        <v>116</v>
      </c>
      <c r="M576" s="76" t="s">
        <v>195</v>
      </c>
      <c r="N576" s="76">
        <v>5184027</v>
      </c>
      <c r="O576" s="71">
        <v>0</v>
      </c>
      <c r="P576" s="71">
        <v>0</v>
      </c>
      <c r="Q576" s="79">
        <v>5274.19</v>
      </c>
      <c r="R576" s="79">
        <v>0</v>
      </c>
      <c r="S576" s="71">
        <v>0</v>
      </c>
      <c r="T576" s="79">
        <v>5274.19</v>
      </c>
      <c r="U576" s="87" t="s">
        <v>118</v>
      </c>
      <c r="V576" s="84">
        <f t="shared" si="38"/>
        <v>5274.19</v>
      </c>
      <c r="W576" s="61">
        <v>46032</v>
      </c>
      <c r="X576" s="76" t="s">
        <v>230</v>
      </c>
      <c r="Y576" s="76" t="s">
        <v>178</v>
      </c>
      <c r="Z576" s="76" t="s">
        <v>178</v>
      </c>
      <c r="AA576" s="76" t="s">
        <v>109</v>
      </c>
      <c r="AB576" s="76" t="s">
        <v>539</v>
      </c>
      <c r="AC576" s="76" t="s">
        <v>541</v>
      </c>
      <c r="AD576" s="76" t="s">
        <v>195</v>
      </c>
      <c r="AE576" s="76" t="s">
        <v>547</v>
      </c>
      <c r="AF576" s="76" t="s">
        <v>96</v>
      </c>
      <c r="AG576" s="82"/>
      <c r="AH576" s="60"/>
      <c r="AI576" s="75" t="s">
        <v>1562</v>
      </c>
      <c r="AJ576" s="6" t="s">
        <v>103</v>
      </c>
      <c r="AK576" s="81">
        <v>0</v>
      </c>
      <c r="AL576" s="205" t="s">
        <v>103</v>
      </c>
      <c r="AM576" s="169"/>
      <c r="AN576" s="6"/>
      <c r="AO576" s="120"/>
    </row>
    <row r="577" spans="1:41">
      <c r="A577" s="75" t="s">
        <v>1562</v>
      </c>
      <c r="B577" s="6" t="s">
        <v>93</v>
      </c>
      <c r="C577" s="76">
        <v>576</v>
      </c>
      <c r="D577" s="76" t="s">
        <v>97</v>
      </c>
      <c r="E577" s="6" t="s">
        <v>2135</v>
      </c>
      <c r="F577" s="6" t="str">
        <f t="shared" si="31"/>
        <v>FreightFG-R-2094LE25.M19</v>
      </c>
      <c r="G577" s="95" t="s">
        <v>1785</v>
      </c>
      <c r="H577" s="99">
        <v>54880</v>
      </c>
      <c r="I577" s="6" t="s">
        <v>584</v>
      </c>
      <c r="J577" s="100">
        <v>46038</v>
      </c>
      <c r="K577" s="100" t="s">
        <v>1463</v>
      </c>
      <c r="L577" s="77" t="s">
        <v>116</v>
      </c>
      <c r="M577" s="76" t="s">
        <v>195</v>
      </c>
      <c r="N577" s="76">
        <v>5182934</v>
      </c>
      <c r="O577" s="71">
        <v>0</v>
      </c>
      <c r="P577" s="71">
        <v>0</v>
      </c>
      <c r="Q577" s="79">
        <v>5636.64</v>
      </c>
      <c r="R577" s="79">
        <v>0</v>
      </c>
      <c r="S577" s="71">
        <v>0</v>
      </c>
      <c r="T577" s="79">
        <v>5636.64</v>
      </c>
      <c r="U577" s="87" t="s">
        <v>118</v>
      </c>
      <c r="V577" s="84">
        <f t="shared" si="38"/>
        <v>5636.64</v>
      </c>
      <c r="W577" s="61">
        <v>46032</v>
      </c>
      <c r="X577" s="76" t="s">
        <v>230</v>
      </c>
      <c r="Y577" s="76" t="s">
        <v>178</v>
      </c>
      <c r="Z577" s="76" t="s">
        <v>178</v>
      </c>
      <c r="AA577" s="76" t="s">
        <v>231</v>
      </c>
      <c r="AB577" s="76" t="s">
        <v>539</v>
      </c>
      <c r="AC577" s="76" t="s">
        <v>541</v>
      </c>
      <c r="AD577" s="76" t="s">
        <v>195</v>
      </c>
      <c r="AE577" s="76" t="s">
        <v>547</v>
      </c>
      <c r="AF577" s="76" t="s">
        <v>96</v>
      </c>
      <c r="AG577" s="82"/>
      <c r="AH577" s="60"/>
      <c r="AI577" s="75" t="s">
        <v>1562</v>
      </c>
      <c r="AJ577" s="6" t="s">
        <v>111</v>
      </c>
      <c r="AK577" s="81">
        <f>V577</f>
        <v>5636.64</v>
      </c>
      <c r="AL577" s="205" t="s">
        <v>111</v>
      </c>
      <c r="AM577" s="169"/>
      <c r="AN577" s="6"/>
      <c r="AO577" s="120"/>
    </row>
    <row r="578" spans="1:41">
      <c r="A578" s="75" t="s">
        <v>1562</v>
      </c>
      <c r="B578" s="6" t="s">
        <v>93</v>
      </c>
      <c r="C578" s="76">
        <v>577</v>
      </c>
      <c r="D578" s="76" t="s">
        <v>97</v>
      </c>
      <c r="E578" s="6" t="s">
        <v>2135</v>
      </c>
      <c r="F578" s="6" t="str">
        <f t="shared" si="31"/>
        <v>FreightFG-R-2095LE25.M19</v>
      </c>
      <c r="G578" s="95" t="s">
        <v>1786</v>
      </c>
      <c r="H578" s="99">
        <v>54881</v>
      </c>
      <c r="I578" s="6" t="s">
        <v>584</v>
      </c>
      <c r="J578" s="100">
        <v>46038</v>
      </c>
      <c r="K578" s="100" t="s">
        <v>1463</v>
      </c>
      <c r="L578" s="77" t="s">
        <v>116</v>
      </c>
      <c r="M578" s="76" t="s">
        <v>195</v>
      </c>
      <c r="N578" s="76">
        <v>548223</v>
      </c>
      <c r="O578" s="71">
        <v>0</v>
      </c>
      <c r="P578" s="71">
        <v>0</v>
      </c>
      <c r="Q578" s="79">
        <v>6019.36</v>
      </c>
      <c r="R578" s="79">
        <v>0</v>
      </c>
      <c r="S578" s="71">
        <v>0</v>
      </c>
      <c r="T578" s="79">
        <v>6019.36</v>
      </c>
      <c r="U578" s="87" t="s">
        <v>118</v>
      </c>
      <c r="V578" s="84">
        <f t="shared" si="38"/>
        <v>6019.36</v>
      </c>
      <c r="W578" s="61">
        <v>46032</v>
      </c>
      <c r="X578" s="76" t="s">
        <v>230</v>
      </c>
      <c r="Y578" s="76" t="s">
        <v>178</v>
      </c>
      <c r="Z578" s="76" t="s">
        <v>178</v>
      </c>
      <c r="AA578" s="76" t="s">
        <v>232</v>
      </c>
      <c r="AB578" s="76" t="s">
        <v>539</v>
      </c>
      <c r="AC578" s="76" t="s">
        <v>541</v>
      </c>
      <c r="AD578" s="76" t="s">
        <v>195</v>
      </c>
      <c r="AE578" s="76" t="s">
        <v>547</v>
      </c>
      <c r="AF578" s="76" t="s">
        <v>96</v>
      </c>
      <c r="AG578" s="82"/>
      <c r="AH578" s="60"/>
      <c r="AI578" s="75" t="s">
        <v>1562</v>
      </c>
      <c r="AJ578" s="6" t="s">
        <v>103</v>
      </c>
      <c r="AK578" s="81">
        <v>0</v>
      </c>
      <c r="AL578" s="205" t="s">
        <v>103</v>
      </c>
      <c r="AM578" s="169"/>
      <c r="AN578" s="6"/>
      <c r="AO578" s="120"/>
    </row>
    <row r="579" spans="1:41">
      <c r="A579" s="75" t="s">
        <v>1562</v>
      </c>
      <c r="B579" s="6" t="s">
        <v>93</v>
      </c>
      <c r="C579" s="76">
        <v>578</v>
      </c>
      <c r="D579" s="76" t="s">
        <v>97</v>
      </c>
      <c r="E579" s="6" t="s">
        <v>2135</v>
      </c>
      <c r="F579" s="6" t="str">
        <f t="shared" ref="F579:F642" si="39">E579&amp;G579</f>
        <v>FreightFG-R-2096LE25.M19</v>
      </c>
      <c r="G579" s="95" t="s">
        <v>1787</v>
      </c>
      <c r="H579" s="99">
        <v>54882</v>
      </c>
      <c r="I579" s="6" t="s">
        <v>584</v>
      </c>
      <c r="J579" s="100">
        <v>46038</v>
      </c>
      <c r="K579" s="100" t="s">
        <v>1463</v>
      </c>
      <c r="L579" s="77" t="s">
        <v>116</v>
      </c>
      <c r="M579" s="76" t="s">
        <v>195</v>
      </c>
      <c r="N579" s="76">
        <v>5182312</v>
      </c>
      <c r="O579" s="71">
        <v>0</v>
      </c>
      <c r="P579" s="71">
        <v>0</v>
      </c>
      <c r="Q579" s="79">
        <v>5636.64</v>
      </c>
      <c r="R579" s="79">
        <v>0</v>
      </c>
      <c r="S579" s="71">
        <v>0</v>
      </c>
      <c r="T579" s="79">
        <v>5636.64</v>
      </c>
      <c r="U579" s="87" t="s">
        <v>118</v>
      </c>
      <c r="V579" s="84">
        <f t="shared" si="38"/>
        <v>5636.64</v>
      </c>
      <c r="W579" s="61">
        <v>46032</v>
      </c>
      <c r="X579" s="76" t="s">
        <v>230</v>
      </c>
      <c r="Y579" s="76" t="s">
        <v>178</v>
      </c>
      <c r="Z579" s="76" t="s">
        <v>178</v>
      </c>
      <c r="AA579" s="76" t="s">
        <v>231</v>
      </c>
      <c r="AB579" s="76" t="s">
        <v>539</v>
      </c>
      <c r="AC579" s="76" t="s">
        <v>541</v>
      </c>
      <c r="AD579" s="76" t="s">
        <v>195</v>
      </c>
      <c r="AE579" s="76" t="s">
        <v>547</v>
      </c>
      <c r="AF579" s="76" t="s">
        <v>96</v>
      </c>
      <c r="AG579" s="82"/>
      <c r="AH579" s="60"/>
      <c r="AI579" s="75" t="s">
        <v>1562</v>
      </c>
      <c r="AJ579" s="6" t="s">
        <v>111</v>
      </c>
      <c r="AK579" s="81">
        <f>V579</f>
        <v>5636.64</v>
      </c>
      <c r="AL579" s="205" t="s">
        <v>111</v>
      </c>
      <c r="AM579" s="169"/>
      <c r="AN579" s="6"/>
      <c r="AO579" s="120"/>
    </row>
    <row r="580" spans="1:41">
      <c r="A580" s="75" t="s">
        <v>1562</v>
      </c>
      <c r="B580" s="6" t="s">
        <v>93</v>
      </c>
      <c r="C580" s="76">
        <v>579</v>
      </c>
      <c r="D580" s="6" t="s">
        <v>594</v>
      </c>
      <c r="E580" s="6" t="s">
        <v>2135</v>
      </c>
      <c r="F580" s="6" t="str">
        <f t="shared" si="39"/>
        <v>FreightRM-R-012-SI26-M19</v>
      </c>
      <c r="G580" s="97" t="s">
        <v>1788</v>
      </c>
      <c r="H580" s="97" t="s">
        <v>1789</v>
      </c>
      <c r="I580" s="6" t="s">
        <v>584</v>
      </c>
      <c r="J580" s="92">
        <v>46034</v>
      </c>
      <c r="K580" s="97"/>
      <c r="L580" s="6" t="s">
        <v>2068</v>
      </c>
      <c r="M580" s="6" t="s">
        <v>174</v>
      </c>
      <c r="N580" s="6" t="s">
        <v>1502</v>
      </c>
      <c r="O580" s="71">
        <v>0</v>
      </c>
      <c r="P580" s="71">
        <v>0</v>
      </c>
      <c r="Q580" s="79">
        <v>14000</v>
      </c>
      <c r="R580" s="79">
        <v>2240</v>
      </c>
      <c r="S580" s="71">
        <v>560</v>
      </c>
      <c r="T580" s="79">
        <v>15680</v>
      </c>
      <c r="U580" s="6" t="s">
        <v>24</v>
      </c>
      <c r="V580" s="84">
        <f t="shared" ref="V580:V588" si="40">T580/17.283</f>
        <v>907.24989874443088</v>
      </c>
      <c r="W580" s="110" t="s">
        <v>119</v>
      </c>
      <c r="X580" s="6" t="s">
        <v>2068</v>
      </c>
      <c r="Y580" s="6" t="s">
        <v>1508</v>
      </c>
      <c r="Z580" s="6" t="s">
        <v>239</v>
      </c>
      <c r="AA580" s="6" t="s">
        <v>122</v>
      </c>
      <c r="AB580" s="76" t="s">
        <v>539</v>
      </c>
      <c r="AC580" s="76" t="s">
        <v>540</v>
      </c>
      <c r="AD580" s="76" t="s">
        <v>174</v>
      </c>
      <c r="AE580" s="76" t="s">
        <v>546</v>
      </c>
      <c r="AF580" s="76" t="s">
        <v>96</v>
      </c>
      <c r="AG580" s="82"/>
      <c r="AH580" s="60"/>
      <c r="AI580" s="75" t="s">
        <v>1562</v>
      </c>
      <c r="AJ580" s="6" t="s">
        <v>103</v>
      </c>
      <c r="AK580" s="81">
        <v>0</v>
      </c>
      <c r="AL580" s="205" t="s">
        <v>103</v>
      </c>
      <c r="AM580" s="169"/>
      <c r="AN580" s="6"/>
      <c r="AO580" s="120"/>
    </row>
    <row r="581" spans="1:41">
      <c r="A581" s="75" t="s">
        <v>1562</v>
      </c>
      <c r="B581" s="6" t="s">
        <v>93</v>
      </c>
      <c r="C581" s="76">
        <v>580</v>
      </c>
      <c r="D581" s="6" t="s">
        <v>594</v>
      </c>
      <c r="E581" s="6" t="s">
        <v>2135</v>
      </c>
      <c r="F581" s="6" t="str">
        <f t="shared" si="39"/>
        <v>FreightFG-V-009-V1E26-M01</v>
      </c>
      <c r="G581" s="97" t="s">
        <v>1790</v>
      </c>
      <c r="H581" s="97" t="s">
        <v>1791</v>
      </c>
      <c r="I581" s="6" t="s">
        <v>584</v>
      </c>
      <c r="J581" s="92">
        <v>46035</v>
      </c>
      <c r="K581" s="97" t="s">
        <v>2069</v>
      </c>
      <c r="L581" s="6" t="s">
        <v>1497</v>
      </c>
      <c r="M581" s="6" t="s">
        <v>174</v>
      </c>
      <c r="N581" s="6" t="s">
        <v>1502</v>
      </c>
      <c r="O581" s="71">
        <v>0</v>
      </c>
      <c r="P581" s="71">
        <v>0</v>
      </c>
      <c r="Q581" s="79">
        <v>12075</v>
      </c>
      <c r="R581" s="79">
        <v>1932</v>
      </c>
      <c r="S581" s="71">
        <v>483</v>
      </c>
      <c r="T581" s="79">
        <v>13524</v>
      </c>
      <c r="U581" s="6" t="s">
        <v>24</v>
      </c>
      <c r="V581" s="84">
        <f t="shared" si="40"/>
        <v>782.50303766707168</v>
      </c>
      <c r="W581" s="110" t="s">
        <v>119</v>
      </c>
      <c r="X581" s="6" t="s">
        <v>122</v>
      </c>
      <c r="Y581" s="6" t="s">
        <v>121</v>
      </c>
      <c r="Z581" s="6" t="s">
        <v>1498</v>
      </c>
      <c r="AA581" s="6" t="s">
        <v>1497</v>
      </c>
      <c r="AB581" s="76" t="s">
        <v>542</v>
      </c>
      <c r="AC581" s="76" t="s">
        <v>541</v>
      </c>
      <c r="AD581" s="76" t="s">
        <v>195</v>
      </c>
      <c r="AE581" s="76" t="s">
        <v>547</v>
      </c>
      <c r="AF581" s="76" t="s">
        <v>96</v>
      </c>
      <c r="AG581" s="82"/>
      <c r="AH581" s="60"/>
      <c r="AI581" s="75" t="s">
        <v>1562</v>
      </c>
      <c r="AJ581" s="6" t="s">
        <v>103</v>
      </c>
      <c r="AK581" s="81">
        <v>0</v>
      </c>
      <c r="AL581" s="205" t="s">
        <v>103</v>
      </c>
      <c r="AM581" s="169"/>
      <c r="AN581" s="6"/>
      <c r="AO581" s="120"/>
    </row>
    <row r="582" spans="1:41">
      <c r="A582" s="75" t="s">
        <v>1562</v>
      </c>
      <c r="B582" s="6" t="s">
        <v>93</v>
      </c>
      <c r="C582" s="76">
        <v>581</v>
      </c>
      <c r="D582" s="6" t="s">
        <v>594</v>
      </c>
      <c r="E582" s="6" t="s">
        <v>2135</v>
      </c>
      <c r="F582" s="6" t="str">
        <f t="shared" si="39"/>
        <v>FreightFG-V-006-VIE26-M46.2</v>
      </c>
      <c r="G582" s="97" t="s">
        <v>1792</v>
      </c>
      <c r="H582" s="97" t="s">
        <v>1793</v>
      </c>
      <c r="I582" s="6" t="s">
        <v>584</v>
      </c>
      <c r="J582" s="92">
        <v>46035</v>
      </c>
      <c r="K582" s="97" t="s">
        <v>1469</v>
      </c>
      <c r="L582" s="6" t="s">
        <v>1470</v>
      </c>
      <c r="M582" s="6" t="s">
        <v>174</v>
      </c>
      <c r="N582" s="6" t="s">
        <v>1471</v>
      </c>
      <c r="O582" s="71">
        <v>0</v>
      </c>
      <c r="P582" s="71">
        <v>0</v>
      </c>
      <c r="Q582" s="79">
        <v>12500</v>
      </c>
      <c r="R582" s="79">
        <v>2000</v>
      </c>
      <c r="S582" s="71">
        <v>500</v>
      </c>
      <c r="T582" s="79">
        <v>14000</v>
      </c>
      <c r="U582" s="6" t="s">
        <v>24</v>
      </c>
      <c r="V582" s="84">
        <f t="shared" si="40"/>
        <v>810.04455245038469</v>
      </c>
      <c r="W582" s="110" t="s">
        <v>119</v>
      </c>
      <c r="X582" s="6" t="s">
        <v>122</v>
      </c>
      <c r="Y582" s="6" t="s">
        <v>121</v>
      </c>
      <c r="Z582" s="6" t="s">
        <v>1472</v>
      </c>
      <c r="AA582" s="6" t="s">
        <v>1470</v>
      </c>
      <c r="AB582" s="76" t="s">
        <v>1106</v>
      </c>
      <c r="AC582" s="76" t="s">
        <v>541</v>
      </c>
      <c r="AD582" s="76" t="s">
        <v>195</v>
      </c>
      <c r="AE582" s="76" t="s">
        <v>547</v>
      </c>
      <c r="AF582" s="76" t="s">
        <v>96</v>
      </c>
      <c r="AG582" s="82"/>
      <c r="AH582" s="60"/>
      <c r="AI582" s="75" t="s">
        <v>1562</v>
      </c>
      <c r="AJ582" s="6" t="s">
        <v>103</v>
      </c>
      <c r="AK582" s="81">
        <v>0</v>
      </c>
      <c r="AL582" s="205" t="s">
        <v>103</v>
      </c>
      <c r="AM582" s="169"/>
      <c r="AN582" s="6"/>
      <c r="AO582" s="120"/>
    </row>
    <row r="583" spans="1:41">
      <c r="A583" s="75" t="s">
        <v>1562</v>
      </c>
      <c r="B583" s="6" t="s">
        <v>93</v>
      </c>
      <c r="C583" s="76">
        <v>582</v>
      </c>
      <c r="D583" s="6" t="s">
        <v>594</v>
      </c>
      <c r="E583" s="6" t="s">
        <v>2135</v>
      </c>
      <c r="F583" s="6" t="str">
        <f t="shared" si="39"/>
        <v>FreightRM-R-017-SI26-M19</v>
      </c>
      <c r="G583" s="97" t="s">
        <v>1794</v>
      </c>
      <c r="H583" s="97" t="s">
        <v>1795</v>
      </c>
      <c r="I583" s="6" t="s">
        <v>584</v>
      </c>
      <c r="J583" s="92">
        <v>46036</v>
      </c>
      <c r="K583" s="97"/>
      <c r="L583" s="6" t="s">
        <v>2070</v>
      </c>
      <c r="M583" s="6" t="s">
        <v>174</v>
      </c>
      <c r="N583" s="6" t="s">
        <v>1471</v>
      </c>
      <c r="O583" s="71">
        <v>0</v>
      </c>
      <c r="P583" s="71">
        <v>0</v>
      </c>
      <c r="Q583" s="79">
        <v>50000</v>
      </c>
      <c r="R583" s="79">
        <v>8000</v>
      </c>
      <c r="S583" s="71">
        <v>2000</v>
      </c>
      <c r="T583" s="79">
        <v>56000</v>
      </c>
      <c r="U583" s="6" t="s">
        <v>24</v>
      </c>
      <c r="V583" s="84">
        <f t="shared" si="40"/>
        <v>3240.1782098015387</v>
      </c>
      <c r="W583" s="110" t="s">
        <v>119</v>
      </c>
      <c r="X583" s="6" t="s">
        <v>2070</v>
      </c>
      <c r="Y583" s="6" t="s">
        <v>2070</v>
      </c>
      <c r="Z583" s="6" t="s">
        <v>239</v>
      </c>
      <c r="AA583" s="6" t="s">
        <v>122</v>
      </c>
      <c r="AB583" s="76" t="s">
        <v>539</v>
      </c>
      <c r="AC583" s="76" t="s">
        <v>540</v>
      </c>
      <c r="AD583" s="76" t="s">
        <v>174</v>
      </c>
      <c r="AE583" s="76" t="s">
        <v>546</v>
      </c>
      <c r="AF583" s="76" t="s">
        <v>96</v>
      </c>
      <c r="AG583" s="82"/>
      <c r="AH583" s="60"/>
      <c r="AI583" s="75" t="s">
        <v>1562</v>
      </c>
      <c r="AJ583" s="6" t="s">
        <v>103</v>
      </c>
      <c r="AK583" s="81">
        <v>0</v>
      </c>
      <c r="AL583" s="205" t="s">
        <v>103</v>
      </c>
      <c r="AM583" s="169"/>
      <c r="AN583" s="6"/>
      <c r="AO583" s="120"/>
    </row>
    <row r="584" spans="1:41">
      <c r="A584" s="75" t="s">
        <v>1562</v>
      </c>
      <c r="B584" s="6" t="s">
        <v>93</v>
      </c>
      <c r="C584" s="76">
        <v>583</v>
      </c>
      <c r="D584" s="6" t="s">
        <v>594</v>
      </c>
      <c r="E584" s="6" t="s">
        <v>2135</v>
      </c>
      <c r="F584" s="6" t="str">
        <f t="shared" si="39"/>
        <v>FreightRM-V-003-V1I26-M19.3</v>
      </c>
      <c r="G584" s="97" t="s">
        <v>1796</v>
      </c>
      <c r="H584" s="97" t="s">
        <v>1797</v>
      </c>
      <c r="I584" s="6" t="s">
        <v>584</v>
      </c>
      <c r="J584" s="92">
        <v>46038</v>
      </c>
      <c r="K584" s="97" t="s">
        <v>2071</v>
      </c>
      <c r="L584" s="6" t="s">
        <v>1136</v>
      </c>
      <c r="M584" s="6" t="s">
        <v>174</v>
      </c>
      <c r="N584" s="6" t="s">
        <v>1502</v>
      </c>
      <c r="O584" s="71">
        <v>0</v>
      </c>
      <c r="P584" s="71">
        <v>0</v>
      </c>
      <c r="Q584" s="79">
        <v>8715</v>
      </c>
      <c r="R584" s="79">
        <v>1394.4</v>
      </c>
      <c r="S584" s="71">
        <v>348.6</v>
      </c>
      <c r="T584" s="79">
        <v>9760.7999999999993</v>
      </c>
      <c r="U584" s="6" t="s">
        <v>24</v>
      </c>
      <c r="V584" s="84">
        <f t="shared" si="40"/>
        <v>564.76306196840812</v>
      </c>
      <c r="W584" s="110" t="s">
        <v>119</v>
      </c>
      <c r="X584" s="6" t="s">
        <v>1136</v>
      </c>
      <c r="Y584" s="6" t="s">
        <v>1472</v>
      </c>
      <c r="Z584" s="6" t="s">
        <v>239</v>
      </c>
      <c r="AA584" s="6" t="s">
        <v>122</v>
      </c>
      <c r="AB584" s="76" t="s">
        <v>539</v>
      </c>
      <c r="AC584" s="76" t="s">
        <v>540</v>
      </c>
      <c r="AD584" s="76" t="s">
        <v>173</v>
      </c>
      <c r="AE584" s="76" t="s">
        <v>548</v>
      </c>
      <c r="AF584" s="76" t="s">
        <v>96</v>
      </c>
      <c r="AG584" s="82"/>
      <c r="AH584" s="60"/>
      <c r="AI584" s="75" t="s">
        <v>1562</v>
      </c>
      <c r="AJ584" s="6" t="s">
        <v>103</v>
      </c>
      <c r="AK584" s="81">
        <v>0</v>
      </c>
      <c r="AL584" s="205" t="s">
        <v>103</v>
      </c>
      <c r="AM584" s="169"/>
      <c r="AN584" s="6"/>
      <c r="AO584" s="120"/>
    </row>
    <row r="585" spans="1:41">
      <c r="A585" s="75" t="s">
        <v>1562</v>
      </c>
      <c r="B585" s="6" t="s">
        <v>93</v>
      </c>
      <c r="C585" s="76">
        <v>584</v>
      </c>
      <c r="D585" s="6" t="s">
        <v>594</v>
      </c>
      <c r="E585" s="6" t="s">
        <v>2135</v>
      </c>
      <c r="F585" s="6" t="str">
        <f t="shared" si="39"/>
        <v>FreightRM-R-006-SI25-M19</v>
      </c>
      <c r="G585" s="97" t="s">
        <v>1798</v>
      </c>
      <c r="H585" s="97" t="s">
        <v>1799</v>
      </c>
      <c r="I585" s="6" t="s">
        <v>584</v>
      </c>
      <c r="J585" s="92">
        <v>46038</v>
      </c>
      <c r="K585" s="97"/>
      <c r="L585" s="6" t="s">
        <v>1474</v>
      </c>
      <c r="M585" s="6" t="s">
        <v>174</v>
      </c>
      <c r="N585" s="6" t="s">
        <v>1471</v>
      </c>
      <c r="O585" s="71">
        <v>0</v>
      </c>
      <c r="P585" s="71">
        <v>0</v>
      </c>
      <c r="Q585" s="79">
        <v>23500</v>
      </c>
      <c r="R585" s="79">
        <v>3760</v>
      </c>
      <c r="S585" s="71">
        <v>940</v>
      </c>
      <c r="T585" s="79">
        <v>26320</v>
      </c>
      <c r="U585" s="6" t="s">
        <v>24</v>
      </c>
      <c r="V585" s="84">
        <f t="shared" si="40"/>
        <v>1522.8837586067232</v>
      </c>
      <c r="W585" s="110">
        <v>46374</v>
      </c>
      <c r="X585" s="6" t="s">
        <v>1474</v>
      </c>
      <c r="Y585" s="6" t="s">
        <v>1475</v>
      </c>
      <c r="Z585" s="6" t="s">
        <v>239</v>
      </c>
      <c r="AA585" s="6" t="s">
        <v>122</v>
      </c>
      <c r="AB585" s="76" t="s">
        <v>539</v>
      </c>
      <c r="AC585" s="76" t="s">
        <v>540</v>
      </c>
      <c r="AD585" s="76" t="s">
        <v>174</v>
      </c>
      <c r="AE585" s="76" t="s">
        <v>546</v>
      </c>
      <c r="AF585" s="76" t="s">
        <v>96</v>
      </c>
      <c r="AG585" s="82"/>
      <c r="AH585" s="60"/>
      <c r="AI585" s="75" t="s">
        <v>1562</v>
      </c>
      <c r="AJ585" s="6" t="s">
        <v>103</v>
      </c>
      <c r="AK585" s="81">
        <v>0</v>
      </c>
      <c r="AL585" s="205" t="s">
        <v>103</v>
      </c>
      <c r="AM585" s="169"/>
      <c r="AN585" s="6"/>
      <c r="AO585" s="120"/>
    </row>
    <row r="586" spans="1:41">
      <c r="A586" s="75" t="s">
        <v>1562</v>
      </c>
      <c r="B586" s="6" t="s">
        <v>93</v>
      </c>
      <c r="C586" s="76">
        <v>585</v>
      </c>
      <c r="D586" s="6" t="s">
        <v>594</v>
      </c>
      <c r="E586" s="6" t="s">
        <v>2135</v>
      </c>
      <c r="F586" s="6" t="str">
        <f t="shared" si="39"/>
        <v>FreightRM-M-552-SI25-M19/RM-M-546-SI25-M19</v>
      </c>
      <c r="G586" s="112" t="s">
        <v>1800</v>
      </c>
      <c r="H586" s="97" t="s">
        <v>1801</v>
      </c>
      <c r="I586" s="6" t="s">
        <v>584</v>
      </c>
      <c r="J586" s="92">
        <v>46037</v>
      </c>
      <c r="K586" s="97" t="s">
        <v>2072</v>
      </c>
      <c r="L586" s="6" t="s">
        <v>2073</v>
      </c>
      <c r="M586" s="6" t="s">
        <v>174</v>
      </c>
      <c r="N586" s="6" t="s">
        <v>1479</v>
      </c>
      <c r="O586" s="71">
        <v>0</v>
      </c>
      <c r="P586" s="71">
        <v>0</v>
      </c>
      <c r="Q586" s="79">
        <v>71400</v>
      </c>
      <c r="R586" s="79">
        <v>11424</v>
      </c>
      <c r="S586" s="71">
        <v>2856</v>
      </c>
      <c r="T586" s="79">
        <v>79968</v>
      </c>
      <c r="U586" s="6" t="s">
        <v>24</v>
      </c>
      <c r="V586" s="84">
        <f t="shared" si="40"/>
        <v>4626.9744835965976</v>
      </c>
      <c r="W586" s="110">
        <v>46039</v>
      </c>
      <c r="X586" s="6" t="s">
        <v>1480</v>
      </c>
      <c r="Y586" s="6" t="s">
        <v>129</v>
      </c>
      <c r="Z586" s="6" t="s">
        <v>239</v>
      </c>
      <c r="AA586" s="6" t="s">
        <v>122</v>
      </c>
      <c r="AB586" s="76" t="s">
        <v>539</v>
      </c>
      <c r="AC586" s="76" t="s">
        <v>540</v>
      </c>
      <c r="AD586" s="76" t="s">
        <v>174</v>
      </c>
      <c r="AE586" s="76" t="s">
        <v>546</v>
      </c>
      <c r="AF586" s="76" t="s">
        <v>96</v>
      </c>
      <c r="AG586" s="82"/>
      <c r="AH586" s="60"/>
      <c r="AI586" s="75" t="s">
        <v>1562</v>
      </c>
      <c r="AJ586" s="6" t="s">
        <v>103</v>
      </c>
      <c r="AK586" s="81">
        <v>0</v>
      </c>
      <c r="AL586" s="205" t="s">
        <v>103</v>
      </c>
      <c r="AM586" s="169"/>
      <c r="AN586" s="6"/>
      <c r="AO586" s="120"/>
    </row>
    <row r="587" spans="1:41">
      <c r="A587" s="75" t="s">
        <v>1562</v>
      </c>
      <c r="B587" s="6" t="s">
        <v>93</v>
      </c>
      <c r="C587" s="76">
        <v>586</v>
      </c>
      <c r="D587" s="6" t="s">
        <v>594</v>
      </c>
      <c r="E587" s="6" t="s">
        <v>2135</v>
      </c>
      <c r="F587" s="6" t="str">
        <f t="shared" si="39"/>
        <v>FreightRM-M-544-SI25-M19/RM-M-545-SI25-M19</v>
      </c>
      <c r="G587" s="112" t="s">
        <v>1802</v>
      </c>
      <c r="H587" s="97" t="s">
        <v>1803</v>
      </c>
      <c r="I587" s="6" t="s">
        <v>584</v>
      </c>
      <c r="J587" s="92">
        <v>46037</v>
      </c>
      <c r="K587" s="97" t="s">
        <v>2074</v>
      </c>
      <c r="L587" s="6" t="s">
        <v>2075</v>
      </c>
      <c r="M587" s="6" t="s">
        <v>174</v>
      </c>
      <c r="N587" s="6" t="s">
        <v>1479</v>
      </c>
      <c r="O587" s="71">
        <v>0</v>
      </c>
      <c r="P587" s="71">
        <v>0</v>
      </c>
      <c r="Q587" s="79">
        <v>64000</v>
      </c>
      <c r="R587" s="79">
        <v>10240</v>
      </c>
      <c r="S587" s="71">
        <v>2560</v>
      </c>
      <c r="T587" s="79">
        <v>71680</v>
      </c>
      <c r="U587" s="6" t="s">
        <v>24</v>
      </c>
      <c r="V587" s="84">
        <f t="shared" si="40"/>
        <v>4147.4281085459697</v>
      </c>
      <c r="W587" s="110">
        <v>46039</v>
      </c>
      <c r="X587" s="6" t="s">
        <v>1480</v>
      </c>
      <c r="Y587" s="6" t="s">
        <v>129</v>
      </c>
      <c r="Z587" s="6" t="s">
        <v>239</v>
      </c>
      <c r="AA587" s="6" t="s">
        <v>122</v>
      </c>
      <c r="AB587" s="76" t="s">
        <v>539</v>
      </c>
      <c r="AC587" s="76" t="s">
        <v>540</v>
      </c>
      <c r="AD587" s="76" t="s">
        <v>174</v>
      </c>
      <c r="AE587" s="76" t="s">
        <v>546</v>
      </c>
      <c r="AF587" s="76" t="s">
        <v>96</v>
      </c>
      <c r="AG587" s="82"/>
      <c r="AH587" s="60"/>
      <c r="AI587" s="75" t="s">
        <v>1562</v>
      </c>
      <c r="AJ587" s="6" t="s">
        <v>103</v>
      </c>
      <c r="AK587" s="81">
        <v>0</v>
      </c>
      <c r="AL587" s="205" t="s">
        <v>103</v>
      </c>
      <c r="AM587" s="169"/>
      <c r="AN587" s="6"/>
      <c r="AO587" s="120"/>
    </row>
    <row r="588" spans="1:41">
      <c r="A588" s="75" t="s">
        <v>1562</v>
      </c>
      <c r="B588" s="6" t="s">
        <v>93</v>
      </c>
      <c r="C588" s="76">
        <v>587</v>
      </c>
      <c r="D588" s="6" t="s">
        <v>594</v>
      </c>
      <c r="E588" s="6" t="s">
        <v>2135</v>
      </c>
      <c r="F588" s="6" t="str">
        <f t="shared" si="39"/>
        <v>FreightRM-M-534-SI25-M19</v>
      </c>
      <c r="G588" s="97" t="s">
        <v>1804</v>
      </c>
      <c r="H588" s="97" t="s">
        <v>2587</v>
      </c>
      <c r="I588" s="6" t="s">
        <v>584</v>
      </c>
      <c r="J588" s="92">
        <v>46038</v>
      </c>
      <c r="K588" s="97" t="s">
        <v>2076</v>
      </c>
      <c r="L588" s="6" t="s">
        <v>2077</v>
      </c>
      <c r="M588" s="6" t="s">
        <v>174</v>
      </c>
      <c r="N588" s="6" t="s">
        <v>1479</v>
      </c>
      <c r="O588" s="71">
        <v>0</v>
      </c>
      <c r="P588" s="71">
        <v>0</v>
      </c>
      <c r="Q588" s="79">
        <v>58000</v>
      </c>
      <c r="R588" s="79">
        <v>9280</v>
      </c>
      <c r="S588" s="71">
        <v>2320</v>
      </c>
      <c r="T588" s="79">
        <v>64960</v>
      </c>
      <c r="U588" s="6" t="s">
        <v>24</v>
      </c>
      <c r="V588" s="84">
        <f t="shared" si="40"/>
        <v>3758.606723369785</v>
      </c>
      <c r="W588" s="110">
        <v>46041</v>
      </c>
      <c r="X588" s="6" t="s">
        <v>1480</v>
      </c>
      <c r="Y588" s="6" t="s">
        <v>129</v>
      </c>
      <c r="Z588" s="6" t="s">
        <v>239</v>
      </c>
      <c r="AA588" s="6" t="s">
        <v>122</v>
      </c>
      <c r="AB588" s="76" t="s">
        <v>539</v>
      </c>
      <c r="AC588" s="76" t="s">
        <v>540</v>
      </c>
      <c r="AD588" s="76" t="s">
        <v>174</v>
      </c>
      <c r="AE588" s="76" t="s">
        <v>546</v>
      </c>
      <c r="AF588" s="76" t="s">
        <v>96</v>
      </c>
      <c r="AG588" s="82"/>
      <c r="AH588" s="60"/>
      <c r="AI588" s="75" t="s">
        <v>1562</v>
      </c>
      <c r="AJ588" s="6" t="s">
        <v>103</v>
      </c>
      <c r="AK588" s="81">
        <v>0</v>
      </c>
      <c r="AL588" s="205" t="s">
        <v>103</v>
      </c>
      <c r="AM588" s="169"/>
      <c r="AN588" s="6"/>
      <c r="AO588" s="120"/>
    </row>
    <row r="589" spans="1:41">
      <c r="A589" s="75" t="s">
        <v>1562</v>
      </c>
      <c r="B589" s="6" t="s">
        <v>93</v>
      </c>
      <c r="C589" s="76">
        <v>588</v>
      </c>
      <c r="D589" s="6" t="s">
        <v>107</v>
      </c>
      <c r="E589" s="6" t="s">
        <v>105</v>
      </c>
      <c r="F589" s="6" t="str">
        <f t="shared" si="39"/>
        <v>STORAGEFG-R-1989LE25.M19</v>
      </c>
      <c r="G589" s="97" t="s">
        <v>1805</v>
      </c>
      <c r="H589" s="95">
        <v>145886</v>
      </c>
      <c r="I589" s="6" t="s">
        <v>584</v>
      </c>
      <c r="J589" s="92">
        <v>46036</v>
      </c>
      <c r="K589" s="97"/>
      <c r="L589" s="80">
        <v>553887</v>
      </c>
      <c r="M589" s="6" t="s">
        <v>173</v>
      </c>
      <c r="N589" s="80" t="s">
        <v>116</v>
      </c>
      <c r="O589" s="71">
        <v>0</v>
      </c>
      <c r="P589" s="71">
        <v>0</v>
      </c>
      <c r="Q589" s="79">
        <v>40.75</v>
      </c>
      <c r="R589" s="79">
        <v>0</v>
      </c>
      <c r="S589" s="71">
        <v>0</v>
      </c>
      <c r="T589" s="79">
        <v>40.75</v>
      </c>
      <c r="U589" s="87" t="s">
        <v>118</v>
      </c>
      <c r="V589" s="84">
        <f t="shared" ref="V589:V606" si="41">T589</f>
        <v>40.75</v>
      </c>
      <c r="W589" s="94" t="s">
        <v>119</v>
      </c>
      <c r="X589" s="80" t="s">
        <v>238</v>
      </c>
      <c r="Y589" s="80" t="s">
        <v>238</v>
      </c>
      <c r="Z589" s="80" t="s">
        <v>239</v>
      </c>
      <c r="AA589" s="80" t="s">
        <v>240</v>
      </c>
      <c r="AB589" s="76" t="s">
        <v>539</v>
      </c>
      <c r="AC589" s="76" t="s">
        <v>541</v>
      </c>
      <c r="AD589" s="76" t="s">
        <v>195</v>
      </c>
      <c r="AE589" s="76">
        <v>75640000</v>
      </c>
      <c r="AF589" s="76" t="s">
        <v>96</v>
      </c>
      <c r="AG589" s="82"/>
      <c r="AH589" s="60"/>
      <c r="AI589" s="75" t="s">
        <v>1562</v>
      </c>
      <c r="AJ589" s="6" t="s">
        <v>103</v>
      </c>
      <c r="AK589" s="81">
        <v>0</v>
      </c>
      <c r="AL589" s="205" t="s">
        <v>103</v>
      </c>
      <c r="AM589" s="169"/>
      <c r="AN589" s="6"/>
      <c r="AO589" s="120"/>
    </row>
    <row r="590" spans="1:41">
      <c r="A590" s="75" t="s">
        <v>1562</v>
      </c>
      <c r="B590" s="6" t="s">
        <v>93</v>
      </c>
      <c r="C590" s="76">
        <v>589</v>
      </c>
      <c r="D590" s="6" t="s">
        <v>107</v>
      </c>
      <c r="E590" s="6" t="s">
        <v>105</v>
      </c>
      <c r="F590" s="6" t="str">
        <f t="shared" si="39"/>
        <v>STORAGEFG-R-1994LE25.M19</v>
      </c>
      <c r="G590" s="97" t="s">
        <v>1806</v>
      </c>
      <c r="H590" s="95">
        <v>145890</v>
      </c>
      <c r="I590" s="6" t="s">
        <v>584</v>
      </c>
      <c r="J590" s="92">
        <v>46036</v>
      </c>
      <c r="K590" s="97"/>
      <c r="L590" s="80">
        <v>560597</v>
      </c>
      <c r="M590" s="6" t="s">
        <v>173</v>
      </c>
      <c r="N590" s="80" t="s">
        <v>116</v>
      </c>
      <c r="O590" s="71">
        <v>0</v>
      </c>
      <c r="P590" s="71">
        <v>0</v>
      </c>
      <c r="Q590" s="79">
        <v>20.25</v>
      </c>
      <c r="R590" s="79">
        <v>0</v>
      </c>
      <c r="S590" s="71">
        <v>0</v>
      </c>
      <c r="T590" s="79">
        <v>20.25</v>
      </c>
      <c r="U590" s="87" t="s">
        <v>118</v>
      </c>
      <c r="V590" s="84">
        <f t="shared" si="41"/>
        <v>20.25</v>
      </c>
      <c r="W590" s="94" t="s">
        <v>119</v>
      </c>
      <c r="X590" s="80" t="s">
        <v>238</v>
      </c>
      <c r="Y590" s="80" t="s">
        <v>238</v>
      </c>
      <c r="Z590" s="80" t="s">
        <v>239</v>
      </c>
      <c r="AA590" s="80" t="s">
        <v>240</v>
      </c>
      <c r="AB590" s="76" t="s">
        <v>539</v>
      </c>
      <c r="AC590" s="76" t="s">
        <v>541</v>
      </c>
      <c r="AD590" s="76" t="s">
        <v>195</v>
      </c>
      <c r="AE590" s="76">
        <v>75640000</v>
      </c>
      <c r="AF590" s="76" t="s">
        <v>96</v>
      </c>
      <c r="AG590" s="82"/>
      <c r="AH590" s="60"/>
      <c r="AI590" s="75" t="s">
        <v>1562</v>
      </c>
      <c r="AJ590" s="6" t="s">
        <v>103</v>
      </c>
      <c r="AK590" s="81">
        <v>0</v>
      </c>
      <c r="AL590" s="205" t="s">
        <v>103</v>
      </c>
      <c r="AM590" s="169"/>
      <c r="AN590" s="6"/>
      <c r="AO590" s="120"/>
    </row>
    <row r="591" spans="1:41">
      <c r="A591" s="75" t="s">
        <v>1562</v>
      </c>
      <c r="B591" s="6" t="s">
        <v>93</v>
      </c>
      <c r="C591" s="76">
        <v>590</v>
      </c>
      <c r="D591" s="6" t="s">
        <v>107</v>
      </c>
      <c r="E591" s="6" t="s">
        <v>105</v>
      </c>
      <c r="F591" s="6" t="str">
        <f t="shared" si="39"/>
        <v>STORAGEFG-R-1994LE25.M19-1</v>
      </c>
      <c r="G591" s="97" t="s">
        <v>1807</v>
      </c>
      <c r="H591" s="95">
        <v>145892</v>
      </c>
      <c r="I591" s="6" t="s">
        <v>584</v>
      </c>
      <c r="J591" s="92">
        <v>46036</v>
      </c>
      <c r="K591" s="97"/>
      <c r="L591" s="80">
        <v>553898</v>
      </c>
      <c r="M591" s="6" t="s">
        <v>173</v>
      </c>
      <c r="N591" s="80" t="s">
        <v>116</v>
      </c>
      <c r="O591" s="71">
        <v>0</v>
      </c>
      <c r="P591" s="71">
        <v>0</v>
      </c>
      <c r="Q591" s="79">
        <v>102.25</v>
      </c>
      <c r="R591" s="79">
        <v>0</v>
      </c>
      <c r="S591" s="71">
        <v>0</v>
      </c>
      <c r="T591" s="79">
        <v>102.25</v>
      </c>
      <c r="U591" s="87" t="s">
        <v>118</v>
      </c>
      <c r="V591" s="84">
        <f t="shared" si="41"/>
        <v>102.25</v>
      </c>
      <c r="W591" s="94" t="s">
        <v>119</v>
      </c>
      <c r="X591" s="80" t="s">
        <v>238</v>
      </c>
      <c r="Y591" s="80" t="s">
        <v>238</v>
      </c>
      <c r="Z591" s="80" t="s">
        <v>239</v>
      </c>
      <c r="AA591" s="80" t="s">
        <v>240</v>
      </c>
      <c r="AB591" s="76" t="s">
        <v>539</v>
      </c>
      <c r="AC591" s="76" t="s">
        <v>541</v>
      </c>
      <c r="AD591" s="76" t="s">
        <v>195</v>
      </c>
      <c r="AE591" s="76">
        <v>75640000</v>
      </c>
      <c r="AF591" s="76" t="s">
        <v>96</v>
      </c>
      <c r="AG591" s="82"/>
      <c r="AH591" s="60"/>
      <c r="AI591" s="75" t="s">
        <v>1562</v>
      </c>
      <c r="AJ591" s="6" t="s">
        <v>103</v>
      </c>
      <c r="AK591" s="81">
        <v>0</v>
      </c>
      <c r="AL591" s="205" t="s">
        <v>103</v>
      </c>
      <c r="AM591" s="169"/>
      <c r="AN591" s="6"/>
      <c r="AO591" s="120"/>
    </row>
    <row r="592" spans="1:41">
      <c r="A592" s="75" t="s">
        <v>1562</v>
      </c>
      <c r="B592" s="6" t="s">
        <v>93</v>
      </c>
      <c r="C592" s="76">
        <v>591</v>
      </c>
      <c r="D592" s="6" t="s">
        <v>107</v>
      </c>
      <c r="E592" s="6" t="s">
        <v>105</v>
      </c>
      <c r="F592" s="6" t="str">
        <f t="shared" si="39"/>
        <v>STORAGEFG-R-1995LE25.M19-1</v>
      </c>
      <c r="G592" s="97" t="s">
        <v>1808</v>
      </c>
      <c r="H592" s="95">
        <v>145891</v>
      </c>
      <c r="I592" s="6" t="s">
        <v>584</v>
      </c>
      <c r="J592" s="92">
        <v>46036</v>
      </c>
      <c r="K592" s="97"/>
      <c r="L592" s="80" t="s">
        <v>2078</v>
      </c>
      <c r="M592" s="6" t="s">
        <v>173</v>
      </c>
      <c r="N592" s="80" t="s">
        <v>116</v>
      </c>
      <c r="O592" s="71">
        <v>0</v>
      </c>
      <c r="P592" s="71">
        <v>0</v>
      </c>
      <c r="Q592" s="79">
        <v>51</v>
      </c>
      <c r="R592" s="79">
        <v>0</v>
      </c>
      <c r="S592" s="71">
        <v>0</v>
      </c>
      <c r="T592" s="79">
        <v>51</v>
      </c>
      <c r="U592" s="87" t="s">
        <v>118</v>
      </c>
      <c r="V592" s="84">
        <f t="shared" si="41"/>
        <v>51</v>
      </c>
      <c r="W592" s="94" t="s">
        <v>119</v>
      </c>
      <c r="X592" s="80" t="s">
        <v>238</v>
      </c>
      <c r="Y592" s="80" t="s">
        <v>238</v>
      </c>
      <c r="Z592" s="80" t="s">
        <v>239</v>
      </c>
      <c r="AA592" s="80" t="s">
        <v>240</v>
      </c>
      <c r="AB592" s="76" t="s">
        <v>539</v>
      </c>
      <c r="AC592" s="76" t="s">
        <v>541</v>
      </c>
      <c r="AD592" s="76" t="s">
        <v>195</v>
      </c>
      <c r="AE592" s="76">
        <v>75640000</v>
      </c>
      <c r="AF592" s="76" t="s">
        <v>96</v>
      </c>
      <c r="AG592" s="82"/>
      <c r="AH592" s="60"/>
      <c r="AI592" s="75" t="s">
        <v>1562</v>
      </c>
      <c r="AJ592" s="6" t="s">
        <v>103</v>
      </c>
      <c r="AK592" s="81">
        <v>0</v>
      </c>
      <c r="AL592" s="205" t="s">
        <v>103</v>
      </c>
      <c r="AM592" s="169"/>
      <c r="AN592" s="6"/>
      <c r="AO592" s="120"/>
    </row>
    <row r="593" spans="1:41">
      <c r="A593" s="75" t="s">
        <v>1562</v>
      </c>
      <c r="B593" s="6" t="s">
        <v>93</v>
      </c>
      <c r="C593" s="76">
        <v>592</v>
      </c>
      <c r="D593" s="6" t="s">
        <v>107</v>
      </c>
      <c r="E593" s="6" t="s">
        <v>105</v>
      </c>
      <c r="F593" s="6" t="str">
        <f t="shared" si="39"/>
        <v>STORAGEFG-R-1978LE25.M19</v>
      </c>
      <c r="G593" s="97" t="s">
        <v>267</v>
      </c>
      <c r="H593" s="95">
        <v>145894</v>
      </c>
      <c r="I593" s="6" t="s">
        <v>584</v>
      </c>
      <c r="J593" s="92">
        <v>46036</v>
      </c>
      <c r="K593" s="97"/>
      <c r="L593" s="80" t="s">
        <v>2079</v>
      </c>
      <c r="M593" s="6" t="s">
        <v>173</v>
      </c>
      <c r="N593" s="80" t="s">
        <v>116</v>
      </c>
      <c r="O593" s="71">
        <v>0</v>
      </c>
      <c r="P593" s="71">
        <v>0</v>
      </c>
      <c r="Q593" s="79">
        <v>20.25</v>
      </c>
      <c r="R593" s="79">
        <v>0</v>
      </c>
      <c r="S593" s="71">
        <v>0</v>
      </c>
      <c r="T593" s="79">
        <v>20.25</v>
      </c>
      <c r="U593" s="87" t="s">
        <v>118</v>
      </c>
      <c r="V593" s="84">
        <f t="shared" si="41"/>
        <v>20.25</v>
      </c>
      <c r="W593" s="94" t="s">
        <v>119</v>
      </c>
      <c r="X593" s="80" t="s">
        <v>238</v>
      </c>
      <c r="Y593" s="80" t="s">
        <v>238</v>
      </c>
      <c r="Z593" s="80" t="s">
        <v>239</v>
      </c>
      <c r="AA593" s="80" t="s">
        <v>240</v>
      </c>
      <c r="AB593" s="76" t="s">
        <v>539</v>
      </c>
      <c r="AC593" s="76" t="s">
        <v>541</v>
      </c>
      <c r="AD593" s="76" t="s">
        <v>195</v>
      </c>
      <c r="AE593" s="76">
        <v>75640000</v>
      </c>
      <c r="AF593" s="76" t="s">
        <v>96</v>
      </c>
      <c r="AG593" s="82"/>
      <c r="AH593" s="60"/>
      <c r="AI593" s="75" t="s">
        <v>1562</v>
      </c>
      <c r="AJ593" s="6" t="s">
        <v>103</v>
      </c>
      <c r="AK593" s="81">
        <v>0</v>
      </c>
      <c r="AL593" s="205" t="s">
        <v>103</v>
      </c>
      <c r="AM593" s="169"/>
      <c r="AN593" s="6"/>
      <c r="AO593" s="120"/>
    </row>
    <row r="594" spans="1:41">
      <c r="A594" s="75" t="s">
        <v>1562</v>
      </c>
      <c r="B594" s="6" t="s">
        <v>93</v>
      </c>
      <c r="C594" s="76">
        <v>593</v>
      </c>
      <c r="D594" s="6" t="s">
        <v>107</v>
      </c>
      <c r="E594" s="6" t="s">
        <v>105</v>
      </c>
      <c r="F594" s="6" t="str">
        <f t="shared" si="39"/>
        <v>STORAGEFG-R-1975LE25.M19-2</v>
      </c>
      <c r="G594" s="97" t="s">
        <v>1809</v>
      </c>
      <c r="H594" s="95">
        <v>145895</v>
      </c>
      <c r="I594" s="6" t="s">
        <v>584</v>
      </c>
      <c r="J594" s="92">
        <v>46036</v>
      </c>
      <c r="K594" s="97"/>
      <c r="L594" s="80">
        <v>548049</v>
      </c>
      <c r="M594" s="6" t="s">
        <v>173</v>
      </c>
      <c r="N594" s="80" t="s">
        <v>116</v>
      </c>
      <c r="O594" s="71">
        <v>0</v>
      </c>
      <c r="P594" s="71">
        <v>0</v>
      </c>
      <c r="Q594" s="79">
        <v>30.5</v>
      </c>
      <c r="R594" s="79">
        <v>0</v>
      </c>
      <c r="S594" s="71">
        <v>0</v>
      </c>
      <c r="T594" s="79">
        <v>30.5</v>
      </c>
      <c r="U594" s="87" t="s">
        <v>118</v>
      </c>
      <c r="V594" s="84">
        <f t="shared" si="41"/>
        <v>30.5</v>
      </c>
      <c r="W594" s="94" t="s">
        <v>119</v>
      </c>
      <c r="X594" s="80" t="s">
        <v>238</v>
      </c>
      <c r="Y594" s="80" t="s">
        <v>238</v>
      </c>
      <c r="Z594" s="80" t="s">
        <v>239</v>
      </c>
      <c r="AA594" s="80" t="s">
        <v>240</v>
      </c>
      <c r="AB594" s="76" t="s">
        <v>539</v>
      </c>
      <c r="AC594" s="76" t="s">
        <v>541</v>
      </c>
      <c r="AD594" s="76" t="s">
        <v>195</v>
      </c>
      <c r="AE594" s="76">
        <v>75640000</v>
      </c>
      <c r="AF594" s="76" t="s">
        <v>96</v>
      </c>
      <c r="AG594" s="82"/>
      <c r="AH594" s="60"/>
      <c r="AI594" s="75" t="s">
        <v>1562</v>
      </c>
      <c r="AJ594" s="6" t="s">
        <v>103</v>
      </c>
      <c r="AK594" s="81">
        <v>0</v>
      </c>
      <c r="AL594" s="205" t="s">
        <v>103</v>
      </c>
      <c r="AM594" s="169"/>
      <c r="AN594" s="6"/>
      <c r="AO594" s="120"/>
    </row>
    <row r="595" spans="1:41">
      <c r="A595" s="75" t="s">
        <v>1562</v>
      </c>
      <c r="B595" s="6" t="s">
        <v>93</v>
      </c>
      <c r="C595" s="76">
        <v>594</v>
      </c>
      <c r="D595" s="6" t="s">
        <v>107</v>
      </c>
      <c r="E595" s="6" t="s">
        <v>105</v>
      </c>
      <c r="F595" s="6" t="str">
        <f t="shared" si="39"/>
        <v>STORAGEFG-R-1978LE25.M19</v>
      </c>
      <c r="G595" s="97" t="s">
        <v>267</v>
      </c>
      <c r="H595" s="95">
        <v>145896</v>
      </c>
      <c r="I595" s="6" t="s">
        <v>584</v>
      </c>
      <c r="J595" s="92">
        <v>46036</v>
      </c>
      <c r="K595" s="97"/>
      <c r="L595" s="80">
        <v>553887</v>
      </c>
      <c r="M595" s="6" t="s">
        <v>173</v>
      </c>
      <c r="N595" s="80" t="s">
        <v>116</v>
      </c>
      <c r="O595" s="71">
        <v>0</v>
      </c>
      <c r="P595" s="71">
        <v>0</v>
      </c>
      <c r="Q595" s="79">
        <v>143.25</v>
      </c>
      <c r="R595" s="79">
        <v>0</v>
      </c>
      <c r="S595" s="71">
        <v>0</v>
      </c>
      <c r="T595" s="79">
        <v>143.25</v>
      </c>
      <c r="U595" s="87" t="s">
        <v>118</v>
      </c>
      <c r="V595" s="84">
        <f t="shared" si="41"/>
        <v>143.25</v>
      </c>
      <c r="W595" s="94" t="s">
        <v>119</v>
      </c>
      <c r="X595" s="80" t="s">
        <v>238</v>
      </c>
      <c r="Y595" s="80" t="s">
        <v>238</v>
      </c>
      <c r="Z595" s="80" t="s">
        <v>239</v>
      </c>
      <c r="AA595" s="80" t="s">
        <v>240</v>
      </c>
      <c r="AB595" s="76" t="s">
        <v>539</v>
      </c>
      <c r="AC595" s="76" t="s">
        <v>541</v>
      </c>
      <c r="AD595" s="76" t="s">
        <v>195</v>
      </c>
      <c r="AE595" s="76">
        <v>75640000</v>
      </c>
      <c r="AF595" s="76" t="s">
        <v>96</v>
      </c>
      <c r="AG595" s="82"/>
      <c r="AH595" s="60"/>
      <c r="AI595" s="75" t="s">
        <v>1562</v>
      </c>
      <c r="AJ595" s="6" t="s">
        <v>103</v>
      </c>
      <c r="AK595" s="81">
        <v>0</v>
      </c>
      <c r="AL595" s="205" t="s">
        <v>103</v>
      </c>
      <c r="AM595" s="169"/>
      <c r="AN595" s="6"/>
      <c r="AO595" s="120"/>
    </row>
    <row r="596" spans="1:41">
      <c r="A596" s="75" t="s">
        <v>1562</v>
      </c>
      <c r="B596" s="6" t="s">
        <v>93</v>
      </c>
      <c r="C596" s="76">
        <v>595</v>
      </c>
      <c r="D596" s="6" t="s">
        <v>107</v>
      </c>
      <c r="E596" s="6" t="s">
        <v>105</v>
      </c>
      <c r="F596" s="6" t="str">
        <f t="shared" si="39"/>
        <v>STORAGEFG-R-1982LE25.M19</v>
      </c>
      <c r="G596" s="97" t="s">
        <v>1810</v>
      </c>
      <c r="H596" s="95">
        <v>145897</v>
      </c>
      <c r="I596" s="6" t="s">
        <v>584</v>
      </c>
      <c r="J596" s="92">
        <v>46036</v>
      </c>
      <c r="K596" s="97"/>
      <c r="L596" s="80">
        <v>548210</v>
      </c>
      <c r="M596" s="6" t="s">
        <v>173</v>
      </c>
      <c r="N596" s="80" t="s">
        <v>116</v>
      </c>
      <c r="O596" s="71">
        <v>0</v>
      </c>
      <c r="P596" s="71">
        <v>0</v>
      </c>
      <c r="Q596" s="79">
        <v>92</v>
      </c>
      <c r="R596" s="79">
        <v>0</v>
      </c>
      <c r="S596" s="71">
        <v>0</v>
      </c>
      <c r="T596" s="79">
        <v>92</v>
      </c>
      <c r="U596" s="87" t="s">
        <v>118</v>
      </c>
      <c r="V596" s="84">
        <f t="shared" si="41"/>
        <v>92</v>
      </c>
      <c r="W596" s="94" t="s">
        <v>119</v>
      </c>
      <c r="X596" s="80" t="s">
        <v>238</v>
      </c>
      <c r="Y596" s="80" t="s">
        <v>238</v>
      </c>
      <c r="Z596" s="80" t="s">
        <v>239</v>
      </c>
      <c r="AA596" s="80" t="s">
        <v>240</v>
      </c>
      <c r="AB596" s="76" t="s">
        <v>539</v>
      </c>
      <c r="AC596" s="76" t="s">
        <v>541</v>
      </c>
      <c r="AD596" s="76" t="s">
        <v>195</v>
      </c>
      <c r="AE596" s="76">
        <v>75640000</v>
      </c>
      <c r="AF596" s="76" t="s">
        <v>96</v>
      </c>
      <c r="AG596" s="82"/>
      <c r="AH596" s="60"/>
      <c r="AI596" s="75" t="s">
        <v>1562</v>
      </c>
      <c r="AJ596" s="6" t="s">
        <v>103</v>
      </c>
      <c r="AK596" s="81">
        <v>0</v>
      </c>
      <c r="AL596" s="205" t="s">
        <v>103</v>
      </c>
      <c r="AM596" s="169"/>
      <c r="AN596" s="6"/>
      <c r="AO596" s="120"/>
    </row>
    <row r="597" spans="1:41">
      <c r="A597" s="75" t="s">
        <v>1562</v>
      </c>
      <c r="B597" s="6" t="s">
        <v>93</v>
      </c>
      <c r="C597" s="76">
        <v>596</v>
      </c>
      <c r="D597" s="6" t="s">
        <v>107</v>
      </c>
      <c r="E597" s="6" t="s">
        <v>105</v>
      </c>
      <c r="F597" s="6" t="str">
        <f t="shared" si="39"/>
        <v>STORAGEFG-R-1985LE25.M19</v>
      </c>
      <c r="G597" s="97" t="s">
        <v>263</v>
      </c>
      <c r="H597" s="95">
        <v>145898</v>
      </c>
      <c r="I597" s="6" t="s">
        <v>584</v>
      </c>
      <c r="J597" s="92">
        <v>46036</v>
      </c>
      <c r="K597" s="97"/>
      <c r="L597" s="80">
        <v>548188</v>
      </c>
      <c r="M597" s="6" t="s">
        <v>173</v>
      </c>
      <c r="N597" s="80" t="s">
        <v>116</v>
      </c>
      <c r="O597" s="71">
        <v>0</v>
      </c>
      <c r="P597" s="71">
        <v>0</v>
      </c>
      <c r="Q597" s="79">
        <v>122.75</v>
      </c>
      <c r="R597" s="79">
        <v>0</v>
      </c>
      <c r="S597" s="71">
        <v>0</v>
      </c>
      <c r="T597" s="79">
        <v>122.75</v>
      </c>
      <c r="U597" s="87" t="s">
        <v>118</v>
      </c>
      <c r="V597" s="84">
        <f t="shared" si="41"/>
        <v>122.75</v>
      </c>
      <c r="W597" s="94" t="s">
        <v>119</v>
      </c>
      <c r="X597" s="80" t="s">
        <v>238</v>
      </c>
      <c r="Y597" s="80" t="s">
        <v>238</v>
      </c>
      <c r="Z597" s="80" t="s">
        <v>239</v>
      </c>
      <c r="AA597" s="80" t="s">
        <v>240</v>
      </c>
      <c r="AB597" s="76" t="s">
        <v>539</v>
      </c>
      <c r="AC597" s="76" t="s">
        <v>541</v>
      </c>
      <c r="AD597" s="76" t="s">
        <v>195</v>
      </c>
      <c r="AE597" s="76">
        <v>75640000</v>
      </c>
      <c r="AF597" s="76" t="s">
        <v>96</v>
      </c>
      <c r="AG597" s="82"/>
      <c r="AH597" s="60"/>
      <c r="AI597" s="75" t="s">
        <v>1562</v>
      </c>
      <c r="AJ597" s="6" t="s">
        <v>103</v>
      </c>
      <c r="AK597" s="81">
        <v>0</v>
      </c>
      <c r="AL597" s="205" t="s">
        <v>103</v>
      </c>
      <c r="AM597" s="169"/>
      <c r="AN597" s="6"/>
      <c r="AO597" s="120"/>
    </row>
    <row r="598" spans="1:41">
      <c r="A598" s="75" t="s">
        <v>1562</v>
      </c>
      <c r="B598" s="6" t="s">
        <v>93</v>
      </c>
      <c r="C598" s="76">
        <v>597</v>
      </c>
      <c r="D598" s="6" t="s">
        <v>107</v>
      </c>
      <c r="E598" s="6" t="s">
        <v>105</v>
      </c>
      <c r="F598" s="6" t="str">
        <f t="shared" si="39"/>
        <v>STORAGEFG-R-2002LE25.M19</v>
      </c>
      <c r="G598" s="97" t="s">
        <v>1811</v>
      </c>
      <c r="H598" s="95">
        <v>145902</v>
      </c>
      <c r="I598" s="6" t="s">
        <v>584</v>
      </c>
      <c r="J598" s="92">
        <v>46036</v>
      </c>
      <c r="K598" s="97"/>
      <c r="L598" s="80">
        <v>226044</v>
      </c>
      <c r="M598" s="6" t="s">
        <v>173</v>
      </c>
      <c r="N598" s="80" t="s">
        <v>116</v>
      </c>
      <c r="O598" s="71">
        <v>0</v>
      </c>
      <c r="P598" s="71">
        <v>0</v>
      </c>
      <c r="Q598" s="79">
        <v>30.5</v>
      </c>
      <c r="R598" s="79">
        <v>0</v>
      </c>
      <c r="S598" s="71">
        <v>0</v>
      </c>
      <c r="T598" s="79">
        <v>30.5</v>
      </c>
      <c r="U598" s="87" t="s">
        <v>118</v>
      </c>
      <c r="V598" s="84">
        <f t="shared" si="41"/>
        <v>30.5</v>
      </c>
      <c r="W598" s="94" t="s">
        <v>119</v>
      </c>
      <c r="X598" s="80" t="s">
        <v>238</v>
      </c>
      <c r="Y598" s="80" t="s">
        <v>238</v>
      </c>
      <c r="Z598" s="80" t="s">
        <v>239</v>
      </c>
      <c r="AA598" s="80" t="s">
        <v>240</v>
      </c>
      <c r="AB598" s="76" t="s">
        <v>539</v>
      </c>
      <c r="AC598" s="76" t="s">
        <v>541</v>
      </c>
      <c r="AD598" s="76" t="s">
        <v>195</v>
      </c>
      <c r="AE598" s="76">
        <v>75640000</v>
      </c>
      <c r="AF598" s="76" t="s">
        <v>96</v>
      </c>
      <c r="AG598" s="82"/>
      <c r="AH598" s="60"/>
      <c r="AI598" s="75" t="s">
        <v>1562</v>
      </c>
      <c r="AJ598" s="6" t="s">
        <v>103</v>
      </c>
      <c r="AK598" s="81">
        <v>0</v>
      </c>
      <c r="AL598" s="205" t="s">
        <v>103</v>
      </c>
      <c r="AM598" s="169"/>
      <c r="AN598" s="6"/>
      <c r="AO598" s="120"/>
    </row>
    <row r="599" spans="1:41">
      <c r="A599" s="75" t="s">
        <v>1562</v>
      </c>
      <c r="B599" s="6" t="s">
        <v>93</v>
      </c>
      <c r="C599" s="76">
        <v>598</v>
      </c>
      <c r="D599" s="6" t="s">
        <v>107</v>
      </c>
      <c r="E599" s="6" t="s">
        <v>105</v>
      </c>
      <c r="F599" s="6" t="str">
        <f t="shared" si="39"/>
        <v>STORAGEFG-R-2010LE25.M19-1</v>
      </c>
      <c r="G599" s="97" t="s">
        <v>1812</v>
      </c>
      <c r="H599" s="95">
        <v>145904</v>
      </c>
      <c r="I599" s="6" t="s">
        <v>584</v>
      </c>
      <c r="J599" s="92">
        <v>46036</v>
      </c>
      <c r="K599" s="97"/>
      <c r="L599" s="80">
        <v>226077</v>
      </c>
      <c r="M599" s="6" t="s">
        <v>173</v>
      </c>
      <c r="N599" s="80" t="s">
        <v>116</v>
      </c>
      <c r="O599" s="71">
        <v>0</v>
      </c>
      <c r="P599" s="71">
        <v>0</v>
      </c>
      <c r="Q599" s="79">
        <v>71.5</v>
      </c>
      <c r="R599" s="79">
        <v>0</v>
      </c>
      <c r="S599" s="71">
        <v>0</v>
      </c>
      <c r="T599" s="79">
        <v>71.5</v>
      </c>
      <c r="U599" s="87" t="s">
        <v>118</v>
      </c>
      <c r="V599" s="84">
        <f t="shared" si="41"/>
        <v>71.5</v>
      </c>
      <c r="W599" s="94" t="s">
        <v>119</v>
      </c>
      <c r="X599" s="80" t="s">
        <v>238</v>
      </c>
      <c r="Y599" s="80" t="s">
        <v>238</v>
      </c>
      <c r="Z599" s="80" t="s">
        <v>239</v>
      </c>
      <c r="AA599" s="80" t="s">
        <v>240</v>
      </c>
      <c r="AB599" s="76" t="s">
        <v>539</v>
      </c>
      <c r="AC599" s="76" t="s">
        <v>541</v>
      </c>
      <c r="AD599" s="76" t="s">
        <v>195</v>
      </c>
      <c r="AE599" s="76">
        <v>75640000</v>
      </c>
      <c r="AF599" s="76" t="s">
        <v>96</v>
      </c>
      <c r="AG599" s="82"/>
      <c r="AH599" s="60"/>
      <c r="AI599" s="75" t="s">
        <v>1562</v>
      </c>
      <c r="AJ599" s="6" t="s">
        <v>103</v>
      </c>
      <c r="AK599" s="81">
        <v>0</v>
      </c>
      <c r="AL599" s="205" t="s">
        <v>103</v>
      </c>
      <c r="AM599" s="169"/>
      <c r="AN599" s="6"/>
      <c r="AO599" s="120"/>
    </row>
    <row r="600" spans="1:41">
      <c r="A600" s="75" t="s">
        <v>1562</v>
      </c>
      <c r="B600" s="6" t="s">
        <v>93</v>
      </c>
      <c r="C600" s="76">
        <v>599</v>
      </c>
      <c r="D600" s="6" t="s">
        <v>107</v>
      </c>
      <c r="E600" s="6" t="s">
        <v>105</v>
      </c>
      <c r="F600" s="6" t="str">
        <f t="shared" si="39"/>
        <v>STORAGEFG-R-2005LE25.M19</v>
      </c>
      <c r="G600" s="97" t="s">
        <v>1813</v>
      </c>
      <c r="H600" s="95">
        <v>145905</v>
      </c>
      <c r="I600" s="6" t="s">
        <v>584</v>
      </c>
      <c r="J600" s="92">
        <v>46036</v>
      </c>
      <c r="K600" s="97"/>
      <c r="L600" s="80">
        <v>226138</v>
      </c>
      <c r="M600" s="6" t="s">
        <v>173</v>
      </c>
      <c r="N600" s="80" t="s">
        <v>116</v>
      </c>
      <c r="O600" s="71">
        <v>0</v>
      </c>
      <c r="P600" s="71">
        <v>0</v>
      </c>
      <c r="Q600" s="79">
        <v>30.5</v>
      </c>
      <c r="R600" s="79">
        <v>0</v>
      </c>
      <c r="S600" s="71">
        <v>0</v>
      </c>
      <c r="T600" s="79">
        <v>30.5</v>
      </c>
      <c r="U600" s="87" t="s">
        <v>118</v>
      </c>
      <c r="V600" s="84">
        <f t="shared" si="41"/>
        <v>30.5</v>
      </c>
      <c r="W600" s="94" t="s">
        <v>119</v>
      </c>
      <c r="X600" s="80" t="s">
        <v>238</v>
      </c>
      <c r="Y600" s="80" t="s">
        <v>238</v>
      </c>
      <c r="Z600" s="80" t="s">
        <v>239</v>
      </c>
      <c r="AA600" s="80" t="s">
        <v>240</v>
      </c>
      <c r="AB600" s="76" t="s">
        <v>539</v>
      </c>
      <c r="AC600" s="76" t="s">
        <v>541</v>
      </c>
      <c r="AD600" s="76" t="s">
        <v>195</v>
      </c>
      <c r="AE600" s="76">
        <v>75640000</v>
      </c>
      <c r="AF600" s="76" t="s">
        <v>96</v>
      </c>
      <c r="AG600" s="82"/>
      <c r="AH600" s="60"/>
      <c r="AI600" s="75" t="s">
        <v>1562</v>
      </c>
      <c r="AJ600" s="6" t="s">
        <v>103</v>
      </c>
      <c r="AK600" s="81">
        <v>0</v>
      </c>
      <c r="AL600" s="205" t="s">
        <v>103</v>
      </c>
      <c r="AM600" s="169"/>
      <c r="AN600" s="6"/>
      <c r="AO600" s="120"/>
    </row>
    <row r="601" spans="1:41">
      <c r="A601" s="75" t="s">
        <v>1562</v>
      </c>
      <c r="B601" s="6" t="s">
        <v>93</v>
      </c>
      <c r="C601" s="76">
        <v>600</v>
      </c>
      <c r="D601" s="6" t="s">
        <v>107</v>
      </c>
      <c r="E601" s="6" t="s">
        <v>105</v>
      </c>
      <c r="F601" s="6" t="str">
        <f t="shared" si="39"/>
        <v>STORAGEFG-R-2007LE25.M19</v>
      </c>
      <c r="G601" s="97" t="s">
        <v>269</v>
      </c>
      <c r="H601" s="95">
        <v>145909</v>
      </c>
      <c r="I601" s="6" t="s">
        <v>584</v>
      </c>
      <c r="J601" s="92">
        <v>46036</v>
      </c>
      <c r="K601" s="97"/>
      <c r="L601" s="80">
        <v>226211</v>
      </c>
      <c r="M601" s="6" t="s">
        <v>173</v>
      </c>
      <c r="N601" s="80" t="s">
        <v>116</v>
      </c>
      <c r="O601" s="71">
        <v>0</v>
      </c>
      <c r="P601" s="71">
        <v>0</v>
      </c>
      <c r="Q601" s="79">
        <v>71.5</v>
      </c>
      <c r="R601" s="79">
        <v>0</v>
      </c>
      <c r="S601" s="71">
        <v>0</v>
      </c>
      <c r="T601" s="79">
        <v>71.5</v>
      </c>
      <c r="U601" s="87" t="s">
        <v>118</v>
      </c>
      <c r="V601" s="84">
        <f t="shared" si="41"/>
        <v>71.5</v>
      </c>
      <c r="W601" s="94" t="s">
        <v>119</v>
      </c>
      <c r="X601" s="80" t="s">
        <v>238</v>
      </c>
      <c r="Y601" s="80" t="s">
        <v>238</v>
      </c>
      <c r="Z601" s="80" t="s">
        <v>239</v>
      </c>
      <c r="AA601" s="80" t="s">
        <v>240</v>
      </c>
      <c r="AB601" s="76" t="s">
        <v>539</v>
      </c>
      <c r="AC601" s="76" t="s">
        <v>541</v>
      </c>
      <c r="AD601" s="76" t="s">
        <v>195</v>
      </c>
      <c r="AE601" s="76">
        <v>75640000</v>
      </c>
      <c r="AF601" s="76" t="s">
        <v>96</v>
      </c>
      <c r="AG601" s="82"/>
      <c r="AH601" s="60"/>
      <c r="AI601" s="75" t="s">
        <v>1562</v>
      </c>
      <c r="AJ601" s="6" t="s">
        <v>103</v>
      </c>
      <c r="AK601" s="81">
        <v>0</v>
      </c>
      <c r="AL601" s="205" t="s">
        <v>103</v>
      </c>
      <c r="AM601" s="169"/>
      <c r="AN601" s="6"/>
      <c r="AO601" s="120"/>
    </row>
    <row r="602" spans="1:41">
      <c r="A602" s="75" t="s">
        <v>1562</v>
      </c>
      <c r="B602" s="6" t="s">
        <v>93</v>
      </c>
      <c r="C602" s="76">
        <v>601</v>
      </c>
      <c r="D602" s="6" t="s">
        <v>107</v>
      </c>
      <c r="E602" s="6" t="s">
        <v>105</v>
      </c>
      <c r="F602" s="6" t="str">
        <f t="shared" si="39"/>
        <v>STORAGEFG-R-2020LE25.M19</v>
      </c>
      <c r="G602" s="97" t="s">
        <v>1814</v>
      </c>
      <c r="H602" s="95">
        <v>145921</v>
      </c>
      <c r="I602" s="6" t="s">
        <v>584</v>
      </c>
      <c r="J602" s="92">
        <v>46036</v>
      </c>
      <c r="K602" s="97"/>
      <c r="L602" s="80">
        <v>226292</v>
      </c>
      <c r="M602" s="6" t="s">
        <v>173</v>
      </c>
      <c r="N602" s="80" t="s">
        <v>116</v>
      </c>
      <c r="O602" s="71">
        <v>0</v>
      </c>
      <c r="P602" s="71">
        <v>0</v>
      </c>
      <c r="Q602" s="79">
        <v>40.75</v>
      </c>
      <c r="R602" s="79">
        <v>0</v>
      </c>
      <c r="S602" s="71">
        <v>0</v>
      </c>
      <c r="T602" s="79">
        <v>40.75</v>
      </c>
      <c r="U602" s="87" t="s">
        <v>118</v>
      </c>
      <c r="V602" s="84">
        <f t="shared" si="41"/>
        <v>40.75</v>
      </c>
      <c r="W602" s="94" t="s">
        <v>119</v>
      </c>
      <c r="X602" s="80" t="s">
        <v>238</v>
      </c>
      <c r="Y602" s="80" t="s">
        <v>238</v>
      </c>
      <c r="Z602" s="80" t="s">
        <v>239</v>
      </c>
      <c r="AA602" s="80" t="s">
        <v>240</v>
      </c>
      <c r="AB602" s="76" t="s">
        <v>539</v>
      </c>
      <c r="AC602" s="76" t="s">
        <v>541</v>
      </c>
      <c r="AD602" s="76" t="s">
        <v>195</v>
      </c>
      <c r="AE602" s="76">
        <v>75640000</v>
      </c>
      <c r="AF602" s="76" t="s">
        <v>96</v>
      </c>
      <c r="AG602" s="82"/>
      <c r="AH602" s="60"/>
      <c r="AI602" s="75" t="s">
        <v>1562</v>
      </c>
      <c r="AJ602" s="6" t="s">
        <v>103</v>
      </c>
      <c r="AK602" s="81">
        <v>0</v>
      </c>
      <c r="AL602" s="205" t="s">
        <v>103</v>
      </c>
      <c r="AM602" s="169"/>
      <c r="AN602" s="6"/>
      <c r="AO602" s="120"/>
    </row>
    <row r="603" spans="1:41">
      <c r="A603" s="75" t="s">
        <v>1562</v>
      </c>
      <c r="B603" s="6" t="s">
        <v>93</v>
      </c>
      <c r="C603" s="76">
        <v>602</v>
      </c>
      <c r="D603" s="6" t="s">
        <v>107</v>
      </c>
      <c r="E603" s="6" t="s">
        <v>105</v>
      </c>
      <c r="F603" s="6" t="str">
        <f t="shared" si="39"/>
        <v>STORAGEFG-R-2044LE25-M19</v>
      </c>
      <c r="G603" s="97" t="s">
        <v>1815</v>
      </c>
      <c r="H603" s="95">
        <v>145922</v>
      </c>
      <c r="I603" s="6" t="s">
        <v>584</v>
      </c>
      <c r="J603" s="92">
        <v>46036</v>
      </c>
      <c r="K603" s="97"/>
      <c r="L603" s="80">
        <v>226571</v>
      </c>
      <c r="M603" s="6" t="s">
        <v>173</v>
      </c>
      <c r="N603" s="80" t="s">
        <v>116</v>
      </c>
      <c r="O603" s="71">
        <v>0</v>
      </c>
      <c r="P603" s="71">
        <v>0</v>
      </c>
      <c r="Q603" s="79">
        <v>20.25</v>
      </c>
      <c r="R603" s="79">
        <v>0</v>
      </c>
      <c r="S603" s="71">
        <v>0</v>
      </c>
      <c r="T603" s="79">
        <v>20.25</v>
      </c>
      <c r="U603" s="87" t="s">
        <v>118</v>
      </c>
      <c r="V603" s="84">
        <f t="shared" si="41"/>
        <v>20.25</v>
      </c>
      <c r="W603" s="94" t="s">
        <v>119</v>
      </c>
      <c r="X603" s="80" t="s">
        <v>238</v>
      </c>
      <c r="Y603" s="80" t="s">
        <v>238</v>
      </c>
      <c r="Z603" s="80" t="s">
        <v>239</v>
      </c>
      <c r="AA603" s="80" t="s">
        <v>240</v>
      </c>
      <c r="AB603" s="76" t="s">
        <v>539</v>
      </c>
      <c r="AC603" s="76" t="s">
        <v>541</v>
      </c>
      <c r="AD603" s="76" t="s">
        <v>195</v>
      </c>
      <c r="AE603" s="76">
        <v>75640000</v>
      </c>
      <c r="AF603" s="76" t="s">
        <v>96</v>
      </c>
      <c r="AG603" s="82"/>
      <c r="AH603" s="60"/>
      <c r="AI603" s="75" t="s">
        <v>1562</v>
      </c>
      <c r="AJ603" s="6" t="s">
        <v>103</v>
      </c>
      <c r="AK603" s="81">
        <v>0</v>
      </c>
      <c r="AL603" s="205" t="s">
        <v>103</v>
      </c>
      <c r="AM603" s="169"/>
      <c r="AN603" s="6"/>
      <c r="AO603" s="120"/>
    </row>
    <row r="604" spans="1:41">
      <c r="A604" s="75" t="s">
        <v>1562</v>
      </c>
      <c r="B604" s="6" t="s">
        <v>93</v>
      </c>
      <c r="C604" s="76">
        <v>603</v>
      </c>
      <c r="D604" s="6" t="s">
        <v>107</v>
      </c>
      <c r="E604" s="6" t="s">
        <v>105</v>
      </c>
      <c r="F604" s="6" t="str">
        <f t="shared" si="39"/>
        <v>STORAGEFG-R-2046LE25M19</v>
      </c>
      <c r="G604" s="97" t="s">
        <v>1816</v>
      </c>
      <c r="H604" s="95">
        <v>145924</v>
      </c>
      <c r="I604" s="6" t="s">
        <v>584</v>
      </c>
      <c r="J604" s="92">
        <v>46036</v>
      </c>
      <c r="K604" s="97"/>
      <c r="L604" s="80">
        <v>226589</v>
      </c>
      <c r="M604" s="6" t="s">
        <v>173</v>
      </c>
      <c r="N604" s="80" t="s">
        <v>116</v>
      </c>
      <c r="O604" s="71">
        <v>0</v>
      </c>
      <c r="P604" s="71">
        <v>0</v>
      </c>
      <c r="Q604" s="79">
        <v>20.25</v>
      </c>
      <c r="R604" s="79">
        <v>0</v>
      </c>
      <c r="S604" s="71">
        <v>0</v>
      </c>
      <c r="T604" s="79">
        <v>20.25</v>
      </c>
      <c r="U604" s="87" t="s">
        <v>118</v>
      </c>
      <c r="V604" s="84">
        <f t="shared" si="41"/>
        <v>20.25</v>
      </c>
      <c r="W604" s="94" t="s">
        <v>119</v>
      </c>
      <c r="X604" s="80" t="s">
        <v>238</v>
      </c>
      <c r="Y604" s="80" t="s">
        <v>238</v>
      </c>
      <c r="Z604" s="80" t="s">
        <v>239</v>
      </c>
      <c r="AA604" s="80" t="s">
        <v>240</v>
      </c>
      <c r="AB604" s="76" t="s">
        <v>539</v>
      </c>
      <c r="AC604" s="76" t="s">
        <v>541</v>
      </c>
      <c r="AD604" s="76" t="s">
        <v>195</v>
      </c>
      <c r="AE604" s="76">
        <v>75640000</v>
      </c>
      <c r="AF604" s="76" t="s">
        <v>96</v>
      </c>
      <c r="AG604" s="82"/>
      <c r="AH604" s="60"/>
      <c r="AI604" s="75" t="s">
        <v>1562</v>
      </c>
      <c r="AJ604" s="6" t="s">
        <v>103</v>
      </c>
      <c r="AK604" s="81">
        <v>0</v>
      </c>
      <c r="AL604" s="205" t="s">
        <v>103</v>
      </c>
      <c r="AM604" s="169"/>
      <c r="AN604" s="6"/>
      <c r="AO604" s="120"/>
    </row>
    <row r="605" spans="1:41">
      <c r="A605" s="75" t="s">
        <v>1562</v>
      </c>
      <c r="B605" s="6" t="s">
        <v>93</v>
      </c>
      <c r="C605" s="76">
        <v>604</v>
      </c>
      <c r="D605" s="6" t="s">
        <v>107</v>
      </c>
      <c r="E605" s="6" t="s">
        <v>105</v>
      </c>
      <c r="F605" s="6" t="str">
        <f t="shared" si="39"/>
        <v>STORAGEFG-R-2068LE25.M19</v>
      </c>
      <c r="G605" s="97" t="s">
        <v>205</v>
      </c>
      <c r="H605" s="95">
        <v>145925</v>
      </c>
      <c r="I605" s="6" t="s">
        <v>584</v>
      </c>
      <c r="J605" s="92">
        <v>46036</v>
      </c>
      <c r="K605" s="97"/>
      <c r="L605" s="80">
        <v>227016</v>
      </c>
      <c r="M605" s="6" t="s">
        <v>173</v>
      </c>
      <c r="N605" s="80" t="s">
        <v>116</v>
      </c>
      <c r="O605" s="71">
        <v>0</v>
      </c>
      <c r="P605" s="71">
        <v>0</v>
      </c>
      <c r="Q605" s="79">
        <v>61.25</v>
      </c>
      <c r="R605" s="79">
        <v>0</v>
      </c>
      <c r="S605" s="71">
        <v>0</v>
      </c>
      <c r="T605" s="79">
        <v>61.25</v>
      </c>
      <c r="U605" s="87" t="s">
        <v>118</v>
      </c>
      <c r="V605" s="84">
        <f t="shared" si="41"/>
        <v>61.25</v>
      </c>
      <c r="W605" s="94" t="s">
        <v>119</v>
      </c>
      <c r="X605" s="80" t="s">
        <v>238</v>
      </c>
      <c r="Y605" s="80" t="s">
        <v>238</v>
      </c>
      <c r="Z605" s="80" t="s">
        <v>239</v>
      </c>
      <c r="AA605" s="80" t="s">
        <v>240</v>
      </c>
      <c r="AB605" s="76" t="s">
        <v>539</v>
      </c>
      <c r="AC605" s="76" t="s">
        <v>541</v>
      </c>
      <c r="AD605" s="76" t="s">
        <v>195</v>
      </c>
      <c r="AE605" s="76">
        <v>75640000</v>
      </c>
      <c r="AF605" s="76" t="s">
        <v>96</v>
      </c>
      <c r="AG605" s="82"/>
      <c r="AH605" s="60"/>
      <c r="AI605" s="75" t="s">
        <v>1562</v>
      </c>
      <c r="AJ605" s="6" t="s">
        <v>103</v>
      </c>
      <c r="AK605" s="81">
        <v>0</v>
      </c>
      <c r="AL605" s="205" t="s">
        <v>103</v>
      </c>
      <c r="AM605" s="169"/>
      <c r="AN605" s="6"/>
      <c r="AO605" s="120"/>
    </row>
    <row r="606" spans="1:41">
      <c r="A606" s="75" t="s">
        <v>1562</v>
      </c>
      <c r="B606" s="6" t="s">
        <v>93</v>
      </c>
      <c r="C606" s="76">
        <v>605</v>
      </c>
      <c r="D606" s="6" t="s">
        <v>107</v>
      </c>
      <c r="E606" s="6" t="s">
        <v>105</v>
      </c>
      <c r="F606" s="6" t="str">
        <f t="shared" si="39"/>
        <v>STORAGEFG-R-2078LE25.M19</v>
      </c>
      <c r="G606" s="97" t="s">
        <v>210</v>
      </c>
      <c r="H606" s="95">
        <v>145928</v>
      </c>
      <c r="I606" s="6" t="s">
        <v>584</v>
      </c>
      <c r="J606" s="92">
        <v>46036</v>
      </c>
      <c r="K606" s="97"/>
      <c r="L606" s="80">
        <v>227201</v>
      </c>
      <c r="M606" s="6" t="s">
        <v>173</v>
      </c>
      <c r="N606" s="80" t="s">
        <v>116</v>
      </c>
      <c r="O606" s="71">
        <v>0</v>
      </c>
      <c r="P606" s="71">
        <v>0</v>
      </c>
      <c r="Q606" s="79">
        <v>215</v>
      </c>
      <c r="R606" s="79">
        <v>0</v>
      </c>
      <c r="S606" s="71">
        <v>0</v>
      </c>
      <c r="T606" s="79">
        <v>215</v>
      </c>
      <c r="U606" s="87" t="s">
        <v>118</v>
      </c>
      <c r="V606" s="84">
        <f t="shared" si="41"/>
        <v>215</v>
      </c>
      <c r="W606" s="94" t="s">
        <v>119</v>
      </c>
      <c r="X606" s="80" t="s">
        <v>238</v>
      </c>
      <c r="Y606" s="80" t="s">
        <v>238</v>
      </c>
      <c r="Z606" s="80" t="s">
        <v>239</v>
      </c>
      <c r="AA606" s="80" t="s">
        <v>240</v>
      </c>
      <c r="AB606" s="76" t="s">
        <v>539</v>
      </c>
      <c r="AC606" s="76" t="s">
        <v>541</v>
      </c>
      <c r="AD606" s="76" t="s">
        <v>195</v>
      </c>
      <c r="AE606" s="76">
        <v>75640000</v>
      </c>
      <c r="AF606" s="76" t="s">
        <v>96</v>
      </c>
      <c r="AG606" s="82"/>
      <c r="AH606" s="60"/>
      <c r="AI606" s="75" t="s">
        <v>1562</v>
      </c>
      <c r="AJ606" s="6" t="s">
        <v>103</v>
      </c>
      <c r="AK606" s="81">
        <v>0</v>
      </c>
      <c r="AL606" s="205" t="s">
        <v>103</v>
      </c>
      <c r="AM606" s="169"/>
      <c r="AN606" s="6"/>
      <c r="AO606" s="120"/>
    </row>
    <row r="607" spans="1:41">
      <c r="A607" s="75" t="s">
        <v>1562</v>
      </c>
      <c r="B607" s="6" t="s">
        <v>93</v>
      </c>
      <c r="C607" s="76">
        <v>606</v>
      </c>
      <c r="D607" s="6" t="s">
        <v>110</v>
      </c>
      <c r="E607" s="6" t="s">
        <v>2135</v>
      </c>
      <c r="F607" s="6" t="str">
        <f t="shared" si="39"/>
        <v>FreightRM-R-011-SI26-M19</v>
      </c>
      <c r="G607" s="97" t="s">
        <v>1742</v>
      </c>
      <c r="H607" s="95">
        <v>4626</v>
      </c>
      <c r="I607" s="6" t="s">
        <v>584</v>
      </c>
      <c r="J607" s="92">
        <v>46034</v>
      </c>
      <c r="K607" s="97"/>
      <c r="L607" s="80" t="s">
        <v>2080</v>
      </c>
      <c r="M607" s="80" t="s">
        <v>173</v>
      </c>
      <c r="N607" s="80" t="s">
        <v>2081</v>
      </c>
      <c r="O607" s="71">
        <v>0</v>
      </c>
      <c r="P607" s="71">
        <v>0</v>
      </c>
      <c r="Q607" s="79">
        <v>36500</v>
      </c>
      <c r="R607" s="79">
        <v>5840</v>
      </c>
      <c r="S607" s="71">
        <v>1460</v>
      </c>
      <c r="T607" s="79">
        <v>40880</v>
      </c>
      <c r="U607" s="87" t="s">
        <v>24</v>
      </c>
      <c r="V607" s="84">
        <f t="shared" ref="V607:V610" si="42">T607/17.283</f>
        <v>2365.3300931551234</v>
      </c>
      <c r="W607" s="94" t="s">
        <v>2082</v>
      </c>
      <c r="X607" s="80" t="s">
        <v>2083</v>
      </c>
      <c r="Y607" s="80" t="s">
        <v>282</v>
      </c>
      <c r="Z607" s="80" t="s">
        <v>239</v>
      </c>
      <c r="AA607" s="80" t="s">
        <v>240</v>
      </c>
      <c r="AB607" s="76" t="s">
        <v>539</v>
      </c>
      <c r="AC607" s="76" t="s">
        <v>540</v>
      </c>
      <c r="AD607" s="76" t="s">
        <v>174</v>
      </c>
      <c r="AE607" s="76" t="s">
        <v>546</v>
      </c>
      <c r="AF607" s="76" t="s">
        <v>96</v>
      </c>
      <c r="AG607" s="82"/>
      <c r="AH607" s="60"/>
      <c r="AI607" s="75" t="s">
        <v>1562</v>
      </c>
      <c r="AJ607" s="6" t="s">
        <v>103</v>
      </c>
      <c r="AK607" s="81">
        <v>0</v>
      </c>
      <c r="AL607" s="205" t="s">
        <v>103</v>
      </c>
      <c r="AM607" s="169"/>
      <c r="AN607" s="6"/>
      <c r="AO607" s="120"/>
    </row>
    <row r="608" spans="1:41">
      <c r="A608" s="75" t="s">
        <v>1562</v>
      </c>
      <c r="B608" s="6" t="s">
        <v>93</v>
      </c>
      <c r="C608" s="76">
        <v>607</v>
      </c>
      <c r="D608" s="6" t="s">
        <v>110</v>
      </c>
      <c r="E608" s="6" t="s">
        <v>2135</v>
      </c>
      <c r="F608" s="6" t="str">
        <f t="shared" si="39"/>
        <v>FreightRM-M-220-SI25-M19-L</v>
      </c>
      <c r="G608" s="97" t="s">
        <v>1817</v>
      </c>
      <c r="H608" s="95">
        <v>4632</v>
      </c>
      <c r="I608" s="6" t="s">
        <v>584</v>
      </c>
      <c r="J608" s="92">
        <v>46036</v>
      </c>
      <c r="K608" s="95" t="s">
        <v>2084</v>
      </c>
      <c r="L608" s="80" t="s">
        <v>116</v>
      </c>
      <c r="M608" s="80" t="s">
        <v>173</v>
      </c>
      <c r="N608" s="80" t="s">
        <v>291</v>
      </c>
      <c r="O608" s="71">
        <v>0</v>
      </c>
      <c r="P608" s="71">
        <v>0</v>
      </c>
      <c r="Q608" s="79">
        <v>36500</v>
      </c>
      <c r="R608" s="79">
        <v>5840</v>
      </c>
      <c r="S608" s="71">
        <v>1460</v>
      </c>
      <c r="T608" s="79">
        <v>40880</v>
      </c>
      <c r="U608" s="87" t="s">
        <v>24</v>
      </c>
      <c r="V608" s="84">
        <f t="shared" si="42"/>
        <v>2365.3300931551234</v>
      </c>
      <c r="W608" s="94" t="s">
        <v>119</v>
      </c>
      <c r="X608" s="80" t="s">
        <v>120</v>
      </c>
      <c r="Y608" s="80" t="s">
        <v>282</v>
      </c>
      <c r="Z608" s="80" t="s">
        <v>239</v>
      </c>
      <c r="AA608" s="80" t="s">
        <v>240</v>
      </c>
      <c r="AB608" s="76" t="s">
        <v>539</v>
      </c>
      <c r="AC608" s="76" t="s">
        <v>540</v>
      </c>
      <c r="AD608" s="76" t="s">
        <v>174</v>
      </c>
      <c r="AE608" s="76" t="s">
        <v>546</v>
      </c>
      <c r="AF608" s="76" t="s">
        <v>96</v>
      </c>
      <c r="AG608" s="82"/>
      <c r="AH608" s="60"/>
      <c r="AI608" s="75" t="s">
        <v>1562</v>
      </c>
      <c r="AJ608" s="6" t="s">
        <v>103</v>
      </c>
      <c r="AK608" s="81">
        <v>0</v>
      </c>
      <c r="AL608" s="205" t="s">
        <v>103</v>
      </c>
      <c r="AM608" s="169"/>
      <c r="AN608" s="6"/>
      <c r="AO608" s="120"/>
    </row>
    <row r="609" spans="1:41">
      <c r="A609" s="75" t="s">
        <v>1562</v>
      </c>
      <c r="B609" s="6" t="s">
        <v>93</v>
      </c>
      <c r="C609" s="76">
        <v>608</v>
      </c>
      <c r="D609" s="6" t="s">
        <v>110</v>
      </c>
      <c r="E609" s="6" t="s">
        <v>2135</v>
      </c>
      <c r="F609" s="6" t="str">
        <f t="shared" si="39"/>
        <v>FreightRM-M-223-SI25-M19-L</v>
      </c>
      <c r="G609" s="97" t="s">
        <v>949</v>
      </c>
      <c r="H609" s="95">
        <v>4632</v>
      </c>
      <c r="I609" s="6" t="s">
        <v>584</v>
      </c>
      <c r="J609" s="92">
        <v>46036</v>
      </c>
      <c r="K609" s="97" t="s">
        <v>2085</v>
      </c>
      <c r="L609" s="80" t="s">
        <v>116</v>
      </c>
      <c r="M609" s="80" t="s">
        <v>173</v>
      </c>
      <c r="N609" s="80" t="s">
        <v>116</v>
      </c>
      <c r="O609" s="71">
        <v>0</v>
      </c>
      <c r="P609" s="71">
        <v>0</v>
      </c>
      <c r="Q609" s="71">
        <v>0</v>
      </c>
      <c r="R609" s="71">
        <v>0</v>
      </c>
      <c r="S609" s="71">
        <v>0</v>
      </c>
      <c r="T609" s="71">
        <v>0</v>
      </c>
      <c r="U609" s="87" t="s">
        <v>24</v>
      </c>
      <c r="V609" s="84">
        <f t="shared" si="42"/>
        <v>0</v>
      </c>
      <c r="W609" s="94" t="s">
        <v>119</v>
      </c>
      <c r="X609" s="80" t="s">
        <v>120</v>
      </c>
      <c r="Y609" s="80" t="s">
        <v>282</v>
      </c>
      <c r="Z609" s="80" t="s">
        <v>239</v>
      </c>
      <c r="AA609" s="80" t="s">
        <v>240</v>
      </c>
      <c r="AB609" s="76" t="s">
        <v>539</v>
      </c>
      <c r="AC609" s="76" t="s">
        <v>540</v>
      </c>
      <c r="AD609" s="76" t="s">
        <v>174</v>
      </c>
      <c r="AE609" s="76" t="s">
        <v>546</v>
      </c>
      <c r="AF609" s="76" t="s">
        <v>96</v>
      </c>
      <c r="AG609" s="82"/>
      <c r="AH609" s="60"/>
      <c r="AI609" s="75" t="s">
        <v>1562</v>
      </c>
      <c r="AJ609" s="6" t="s">
        <v>103</v>
      </c>
      <c r="AK609" s="81">
        <v>0</v>
      </c>
      <c r="AL609" s="205" t="s">
        <v>103</v>
      </c>
      <c r="AM609" s="169"/>
      <c r="AN609" s="6"/>
      <c r="AO609" s="120"/>
    </row>
    <row r="610" spans="1:41">
      <c r="A610" s="75" t="s">
        <v>1562</v>
      </c>
      <c r="B610" s="6" t="s">
        <v>93</v>
      </c>
      <c r="C610" s="76">
        <v>609</v>
      </c>
      <c r="D610" s="6" t="s">
        <v>110</v>
      </c>
      <c r="E610" s="6" t="s">
        <v>2135</v>
      </c>
      <c r="F610" s="6" t="str">
        <f t="shared" si="39"/>
        <v>FreightRM-M-228-SI25-M19-L</v>
      </c>
      <c r="G610" s="97" t="s">
        <v>597</v>
      </c>
      <c r="H610" s="95">
        <v>4632</v>
      </c>
      <c r="I610" s="6" t="s">
        <v>584</v>
      </c>
      <c r="J610" s="92">
        <v>46036</v>
      </c>
      <c r="K610" s="95" t="s">
        <v>2086</v>
      </c>
      <c r="L610" s="80" t="s">
        <v>116</v>
      </c>
      <c r="M610" s="80" t="s">
        <v>173</v>
      </c>
      <c r="N610" s="80" t="s">
        <v>116</v>
      </c>
      <c r="O610" s="71">
        <v>0</v>
      </c>
      <c r="P610" s="71">
        <v>0</v>
      </c>
      <c r="Q610" s="71">
        <v>0</v>
      </c>
      <c r="R610" s="71">
        <v>0</v>
      </c>
      <c r="S610" s="71">
        <v>0</v>
      </c>
      <c r="T610" s="71">
        <v>0</v>
      </c>
      <c r="U610" s="87" t="s">
        <v>24</v>
      </c>
      <c r="V610" s="84">
        <f t="shared" si="42"/>
        <v>0</v>
      </c>
      <c r="W610" s="94" t="s">
        <v>119</v>
      </c>
      <c r="X610" s="80" t="s">
        <v>120</v>
      </c>
      <c r="Y610" s="80" t="s">
        <v>282</v>
      </c>
      <c r="Z610" s="80" t="s">
        <v>239</v>
      </c>
      <c r="AA610" s="80" t="s">
        <v>240</v>
      </c>
      <c r="AB610" s="76" t="s">
        <v>539</v>
      </c>
      <c r="AC610" s="76" t="s">
        <v>540</v>
      </c>
      <c r="AD610" s="76" t="s">
        <v>174</v>
      </c>
      <c r="AE610" s="76" t="s">
        <v>546</v>
      </c>
      <c r="AF610" s="76" t="s">
        <v>96</v>
      </c>
      <c r="AG610" s="82"/>
      <c r="AH610" s="60"/>
      <c r="AI610" s="75" t="s">
        <v>1562</v>
      </c>
      <c r="AJ610" s="6" t="s">
        <v>103</v>
      </c>
      <c r="AK610" s="81">
        <v>0</v>
      </c>
      <c r="AL610" s="205" t="s">
        <v>103</v>
      </c>
      <c r="AM610" s="169"/>
      <c r="AN610" s="6"/>
      <c r="AO610" s="120"/>
    </row>
    <row r="611" spans="1:41">
      <c r="A611" s="75" t="s">
        <v>1562</v>
      </c>
      <c r="B611" s="6" t="s">
        <v>93</v>
      </c>
      <c r="C611" s="76">
        <v>610</v>
      </c>
      <c r="D611" s="6" t="s">
        <v>1565</v>
      </c>
      <c r="E611" s="6" t="s">
        <v>2135</v>
      </c>
      <c r="F611" s="6" t="str">
        <f t="shared" si="39"/>
        <v>FreightRM-J-1140LI25-M19</v>
      </c>
      <c r="G611" s="6" t="s">
        <v>1818</v>
      </c>
      <c r="H611" s="6" t="s">
        <v>1819</v>
      </c>
      <c r="I611" s="6" t="s">
        <v>584</v>
      </c>
      <c r="J611" s="92">
        <v>46036</v>
      </c>
      <c r="K611" s="97" t="s">
        <v>116</v>
      </c>
      <c r="L611" s="6" t="s">
        <v>116</v>
      </c>
      <c r="M611" s="80" t="s">
        <v>173</v>
      </c>
      <c r="N611" s="80" t="s">
        <v>116</v>
      </c>
      <c r="O611" s="71">
        <v>0</v>
      </c>
      <c r="P611" s="71">
        <v>0</v>
      </c>
      <c r="Q611" s="79">
        <v>1855</v>
      </c>
      <c r="R611" s="79">
        <v>0</v>
      </c>
      <c r="S611" s="71">
        <v>0</v>
      </c>
      <c r="T611" s="79">
        <v>1855</v>
      </c>
      <c r="U611" s="87" t="s">
        <v>118</v>
      </c>
      <c r="V611" s="84">
        <f t="shared" ref="V611:V612" si="43">T611</f>
        <v>1855</v>
      </c>
      <c r="W611" s="74" t="s">
        <v>119</v>
      </c>
      <c r="X611" s="6" t="s">
        <v>196</v>
      </c>
      <c r="Y611" s="80" t="s">
        <v>178</v>
      </c>
      <c r="Z611" s="80" t="s">
        <v>178</v>
      </c>
      <c r="AA611" s="6" t="s">
        <v>2087</v>
      </c>
      <c r="AB611" s="76" t="s">
        <v>539</v>
      </c>
      <c r="AC611" s="76" t="s">
        <v>540</v>
      </c>
      <c r="AD611" s="76" t="s">
        <v>173</v>
      </c>
      <c r="AE611" s="76" t="s">
        <v>548</v>
      </c>
      <c r="AF611" s="76" t="s">
        <v>96</v>
      </c>
      <c r="AG611" s="82"/>
      <c r="AH611" s="60"/>
      <c r="AI611" s="75" t="s">
        <v>1562</v>
      </c>
      <c r="AJ611" s="6" t="s">
        <v>103</v>
      </c>
      <c r="AK611" s="81">
        <v>0</v>
      </c>
      <c r="AL611" s="205" t="s">
        <v>103</v>
      </c>
      <c r="AM611" s="169"/>
      <c r="AN611" s="6"/>
      <c r="AO611" s="120"/>
    </row>
    <row r="612" spans="1:41">
      <c r="A612" s="75" t="s">
        <v>1562</v>
      </c>
      <c r="B612" s="6" t="s">
        <v>93</v>
      </c>
      <c r="C612" s="76">
        <v>611</v>
      </c>
      <c r="D612" s="6" t="s">
        <v>1565</v>
      </c>
      <c r="E612" s="6" t="s">
        <v>2135</v>
      </c>
      <c r="F612" s="6" t="str">
        <f t="shared" si="39"/>
        <v>FreightRM-J-1142LI26-M19</v>
      </c>
      <c r="G612" s="6" t="s">
        <v>1820</v>
      </c>
      <c r="H612" s="6" t="s">
        <v>1821</v>
      </c>
      <c r="I612" s="6" t="s">
        <v>584</v>
      </c>
      <c r="J612" s="78">
        <v>46034</v>
      </c>
      <c r="K612" s="97" t="s">
        <v>116</v>
      </c>
      <c r="L612" s="80" t="s">
        <v>116</v>
      </c>
      <c r="M612" s="80" t="s">
        <v>173</v>
      </c>
      <c r="N612" s="80" t="s">
        <v>116</v>
      </c>
      <c r="O612" s="71">
        <v>0</v>
      </c>
      <c r="P612" s="71">
        <v>0</v>
      </c>
      <c r="Q612" s="79">
        <v>0</v>
      </c>
      <c r="R612" s="79">
        <v>0</v>
      </c>
      <c r="S612" s="71">
        <v>0</v>
      </c>
      <c r="T612" s="79">
        <v>0</v>
      </c>
      <c r="U612" s="87" t="s">
        <v>118</v>
      </c>
      <c r="V612" s="84">
        <f t="shared" si="43"/>
        <v>0</v>
      </c>
      <c r="W612" s="74"/>
      <c r="X612" s="80"/>
      <c r="Y612" s="80" t="s">
        <v>178</v>
      </c>
      <c r="Z612" s="80" t="s">
        <v>178</v>
      </c>
      <c r="AA612" s="80"/>
      <c r="AB612" s="76" t="s">
        <v>539</v>
      </c>
      <c r="AC612" s="76" t="s">
        <v>540</v>
      </c>
      <c r="AD612" s="76" t="s">
        <v>173</v>
      </c>
      <c r="AE612" s="76" t="s">
        <v>548</v>
      </c>
      <c r="AF612" s="76" t="s">
        <v>96</v>
      </c>
      <c r="AG612" s="82"/>
      <c r="AH612" s="60"/>
      <c r="AI612" s="75" t="s">
        <v>1562</v>
      </c>
      <c r="AJ612" s="6" t="s">
        <v>103</v>
      </c>
      <c r="AK612" s="81">
        <v>0</v>
      </c>
      <c r="AL612" s="205" t="s">
        <v>103</v>
      </c>
      <c r="AM612" s="169"/>
      <c r="AN612" s="6"/>
      <c r="AO612" s="120"/>
    </row>
    <row r="613" spans="1:41">
      <c r="A613" s="75" t="s">
        <v>2162</v>
      </c>
      <c r="B613" s="6" t="s">
        <v>93</v>
      </c>
      <c r="C613" s="76">
        <v>612</v>
      </c>
      <c r="D613" s="80" t="s">
        <v>588</v>
      </c>
      <c r="E613" s="6" t="s">
        <v>2135</v>
      </c>
      <c r="F613" s="6" t="str">
        <f t="shared" si="39"/>
        <v>FreightRM-M-255-SI25-M19-L</v>
      </c>
      <c r="G613" s="95" t="s">
        <v>2166</v>
      </c>
      <c r="H613" s="95" t="s">
        <v>2167</v>
      </c>
      <c r="I613" s="85" t="s">
        <v>2380</v>
      </c>
      <c r="J613" s="92">
        <v>46041</v>
      </c>
      <c r="K613" s="95"/>
      <c r="L613" s="80" t="s">
        <v>2381</v>
      </c>
      <c r="M613" s="80" t="s">
        <v>174</v>
      </c>
      <c r="N613" s="80" t="s">
        <v>116</v>
      </c>
      <c r="O613" s="71">
        <v>0</v>
      </c>
      <c r="P613" s="71">
        <v>0</v>
      </c>
      <c r="Q613" s="79">
        <v>487</v>
      </c>
      <c r="R613" s="79">
        <v>51.68</v>
      </c>
      <c r="S613" s="71">
        <v>0</v>
      </c>
      <c r="T613" s="79">
        <v>538.67999999999995</v>
      </c>
      <c r="U613" s="80" t="s">
        <v>118</v>
      </c>
      <c r="V613" s="84">
        <f>T613</f>
        <v>538.67999999999995</v>
      </c>
      <c r="W613" s="78">
        <v>46033</v>
      </c>
      <c r="X613" s="80" t="s">
        <v>582</v>
      </c>
      <c r="Y613" s="80" t="s">
        <v>129</v>
      </c>
      <c r="Z613" s="80" t="s">
        <v>239</v>
      </c>
      <c r="AA613" s="80" t="s">
        <v>283</v>
      </c>
      <c r="AB613" s="76" t="s">
        <v>539</v>
      </c>
      <c r="AC613" s="76" t="s">
        <v>540</v>
      </c>
      <c r="AD613" s="76" t="s">
        <v>174</v>
      </c>
      <c r="AE613" s="76" t="s">
        <v>546</v>
      </c>
      <c r="AF613" s="76" t="s">
        <v>96</v>
      </c>
      <c r="AG613" s="82"/>
      <c r="AH613" s="60"/>
      <c r="AI613" s="75" t="s">
        <v>2162</v>
      </c>
      <c r="AJ613" s="6" t="s">
        <v>103</v>
      </c>
      <c r="AK613" s="81">
        <v>0</v>
      </c>
      <c r="AL613" s="205" t="s">
        <v>103</v>
      </c>
      <c r="AM613" s="169"/>
      <c r="AN613" s="6"/>
      <c r="AO613" s="120"/>
    </row>
    <row r="614" spans="1:41">
      <c r="A614" s="75" t="s">
        <v>2162</v>
      </c>
      <c r="B614" s="6" t="s">
        <v>93</v>
      </c>
      <c r="C614" s="76">
        <v>613</v>
      </c>
      <c r="D614" s="80" t="s">
        <v>588</v>
      </c>
      <c r="E614" s="6" t="s">
        <v>2135</v>
      </c>
      <c r="F614" s="6" t="str">
        <f t="shared" si="39"/>
        <v>FreightRM-M-255-SI25-M19-L</v>
      </c>
      <c r="G614" s="95" t="s">
        <v>2166</v>
      </c>
      <c r="H614" s="95" t="s">
        <v>2168</v>
      </c>
      <c r="I614" s="85" t="s">
        <v>2380</v>
      </c>
      <c r="J614" s="92">
        <v>46041</v>
      </c>
      <c r="K614" s="95"/>
      <c r="L614" s="80" t="s">
        <v>2382</v>
      </c>
      <c r="M614" s="80" t="s">
        <v>174</v>
      </c>
      <c r="N614" s="80" t="s">
        <v>116</v>
      </c>
      <c r="O614" s="71">
        <v>0</v>
      </c>
      <c r="P614" s="71">
        <v>0</v>
      </c>
      <c r="Q614" s="79">
        <v>487</v>
      </c>
      <c r="R614" s="79">
        <v>51.68</v>
      </c>
      <c r="S614" s="71">
        <v>0</v>
      </c>
      <c r="T614" s="79">
        <v>538.67999999999995</v>
      </c>
      <c r="U614" s="80" t="s">
        <v>118</v>
      </c>
      <c r="V614" s="84">
        <f t="shared" ref="V614:V616" si="44">T614</f>
        <v>538.67999999999995</v>
      </c>
      <c r="W614" s="78">
        <v>46029</v>
      </c>
      <c r="X614" s="80" t="s">
        <v>582</v>
      </c>
      <c r="Y614" s="80" t="s">
        <v>129</v>
      </c>
      <c r="Z614" s="80" t="s">
        <v>239</v>
      </c>
      <c r="AA614" s="80" t="s">
        <v>283</v>
      </c>
      <c r="AB614" s="76" t="s">
        <v>539</v>
      </c>
      <c r="AC614" s="76" t="s">
        <v>540</v>
      </c>
      <c r="AD614" s="76" t="s">
        <v>174</v>
      </c>
      <c r="AE614" s="76" t="s">
        <v>546</v>
      </c>
      <c r="AF614" s="76" t="s">
        <v>96</v>
      </c>
      <c r="AG614" s="82"/>
      <c r="AH614" s="60"/>
      <c r="AI614" s="75" t="s">
        <v>2162</v>
      </c>
      <c r="AJ614" s="6" t="s">
        <v>103</v>
      </c>
      <c r="AK614" s="81">
        <v>0</v>
      </c>
      <c r="AL614" s="205" t="s">
        <v>103</v>
      </c>
      <c r="AM614" s="169"/>
      <c r="AN614" s="6"/>
      <c r="AO614" s="120"/>
    </row>
    <row r="615" spans="1:41">
      <c r="A615" s="75" t="s">
        <v>2162</v>
      </c>
      <c r="B615" s="6" t="s">
        <v>93</v>
      </c>
      <c r="C615" s="76">
        <v>614</v>
      </c>
      <c r="D615" s="80" t="s">
        <v>588</v>
      </c>
      <c r="E615" s="6" t="s">
        <v>2135</v>
      </c>
      <c r="F615" s="6" t="str">
        <f t="shared" si="39"/>
        <v>FreightRM-M-235-SI25-M19-L</v>
      </c>
      <c r="G615" s="95" t="s">
        <v>2169</v>
      </c>
      <c r="H615" s="95" t="s">
        <v>2170</v>
      </c>
      <c r="I615" s="85" t="s">
        <v>2380</v>
      </c>
      <c r="J615" s="92">
        <v>46044</v>
      </c>
      <c r="K615" s="95"/>
      <c r="L615" s="80" t="s">
        <v>2383</v>
      </c>
      <c r="M615" s="80" t="s">
        <v>174</v>
      </c>
      <c r="N615" s="80" t="s">
        <v>116</v>
      </c>
      <c r="O615" s="71">
        <v>0</v>
      </c>
      <c r="P615" s="71">
        <v>0</v>
      </c>
      <c r="Q615" s="79">
        <v>676</v>
      </c>
      <c r="R615" s="79">
        <v>36.799999999999997</v>
      </c>
      <c r="S615" s="71">
        <v>0</v>
      </c>
      <c r="T615" s="79">
        <v>712.8</v>
      </c>
      <c r="U615" s="80" t="s">
        <v>118</v>
      </c>
      <c r="V615" s="84">
        <f t="shared" si="44"/>
        <v>712.8</v>
      </c>
      <c r="W615" s="78">
        <v>46003</v>
      </c>
      <c r="X615" s="80" t="s">
        <v>2384</v>
      </c>
      <c r="Y615" s="80" t="s">
        <v>1070</v>
      </c>
      <c r="Z615" s="80" t="s">
        <v>239</v>
      </c>
      <c r="AA615" s="80" t="s">
        <v>283</v>
      </c>
      <c r="AB615" s="76" t="s">
        <v>539</v>
      </c>
      <c r="AC615" s="76" t="s">
        <v>540</v>
      </c>
      <c r="AD615" s="76" t="s">
        <v>174</v>
      </c>
      <c r="AE615" s="76" t="s">
        <v>546</v>
      </c>
      <c r="AF615" s="76" t="s">
        <v>96</v>
      </c>
      <c r="AG615" s="82"/>
      <c r="AH615" s="60"/>
      <c r="AI615" s="75" t="s">
        <v>2162</v>
      </c>
      <c r="AJ615" s="6" t="s">
        <v>103</v>
      </c>
      <c r="AK615" s="81">
        <v>0</v>
      </c>
      <c r="AL615" s="205" t="s">
        <v>103</v>
      </c>
      <c r="AM615" s="169"/>
      <c r="AN615" s="6"/>
      <c r="AO615" s="120"/>
    </row>
    <row r="616" spans="1:41">
      <c r="A616" s="75" t="s">
        <v>2162</v>
      </c>
      <c r="B616" s="6" t="s">
        <v>93</v>
      </c>
      <c r="C616" s="76">
        <v>615</v>
      </c>
      <c r="D616" s="80" t="s">
        <v>588</v>
      </c>
      <c r="E616" s="6" t="s">
        <v>2135</v>
      </c>
      <c r="F616" s="6" t="str">
        <f t="shared" si="39"/>
        <v>FreightRM-A-0015AI26-M19-C9158</v>
      </c>
      <c r="G616" s="95" t="s">
        <v>2171</v>
      </c>
      <c r="H616" s="95" t="s">
        <v>2172</v>
      </c>
      <c r="I616" s="85" t="s">
        <v>2380</v>
      </c>
      <c r="J616" s="92">
        <v>46045</v>
      </c>
      <c r="K616" s="95"/>
      <c r="L616" s="80">
        <v>26010001735</v>
      </c>
      <c r="M616" s="80" t="s">
        <v>25</v>
      </c>
      <c r="N616" s="80" t="s">
        <v>116</v>
      </c>
      <c r="O616" s="71">
        <v>0</v>
      </c>
      <c r="P616" s="71">
        <v>0</v>
      </c>
      <c r="Q616" s="79">
        <v>8105</v>
      </c>
      <c r="R616" s="79">
        <v>245.6</v>
      </c>
      <c r="S616" s="71">
        <v>0</v>
      </c>
      <c r="T616" s="79">
        <v>8350.6</v>
      </c>
      <c r="U616" s="80" t="s">
        <v>118</v>
      </c>
      <c r="V616" s="84">
        <f t="shared" si="44"/>
        <v>8350.6</v>
      </c>
      <c r="W616" s="78">
        <v>46034</v>
      </c>
      <c r="X616" s="80" t="s">
        <v>2026</v>
      </c>
      <c r="Y616" s="80" t="s">
        <v>1277</v>
      </c>
      <c r="Z616" s="80" t="s">
        <v>239</v>
      </c>
      <c r="AA616" s="80" t="s">
        <v>283</v>
      </c>
      <c r="AB616" s="76" t="s">
        <v>539</v>
      </c>
      <c r="AC616" s="76" t="s">
        <v>540</v>
      </c>
      <c r="AD616" s="76" t="s">
        <v>25</v>
      </c>
      <c r="AE616" s="76">
        <v>67180000</v>
      </c>
      <c r="AF616" s="76" t="s">
        <v>96</v>
      </c>
      <c r="AG616" s="82"/>
      <c r="AH616" s="60"/>
      <c r="AI616" s="75" t="s">
        <v>2162</v>
      </c>
      <c r="AJ616" s="6" t="s">
        <v>103</v>
      </c>
      <c r="AK616" s="81">
        <v>0</v>
      </c>
      <c r="AL616" s="205" t="s">
        <v>103</v>
      </c>
      <c r="AM616" s="169" t="s">
        <v>3709</v>
      </c>
      <c r="AN616" s="6"/>
      <c r="AO616" s="120"/>
    </row>
    <row r="617" spans="1:41">
      <c r="A617" s="75" t="s">
        <v>2162</v>
      </c>
      <c r="B617" s="6" t="s">
        <v>93</v>
      </c>
      <c r="C617" s="76">
        <v>616</v>
      </c>
      <c r="D617" s="80" t="s">
        <v>589</v>
      </c>
      <c r="E617" s="6" t="s">
        <v>2136</v>
      </c>
      <c r="F617" s="6" t="str">
        <f t="shared" si="39"/>
        <v>BrokerRM-V-339-V1I25-M45</v>
      </c>
      <c r="G617" s="95" t="s">
        <v>1580</v>
      </c>
      <c r="H617" s="95" t="s">
        <v>2173</v>
      </c>
      <c r="I617" s="85" t="s">
        <v>2380</v>
      </c>
      <c r="J617" s="92">
        <v>46042</v>
      </c>
      <c r="K617" s="95" t="s">
        <v>2385</v>
      </c>
      <c r="L617" s="80" t="s">
        <v>116</v>
      </c>
      <c r="M617" s="80" t="s">
        <v>1084</v>
      </c>
      <c r="N617" s="80" t="s">
        <v>2386</v>
      </c>
      <c r="O617" s="71">
        <v>0</v>
      </c>
      <c r="P617" s="71">
        <v>0</v>
      </c>
      <c r="Q617" s="79">
        <v>760.89</v>
      </c>
      <c r="R617" s="79">
        <v>121.74</v>
      </c>
      <c r="S617" s="71">
        <v>0</v>
      </c>
      <c r="T617" s="79">
        <v>882.63</v>
      </c>
      <c r="U617" s="80" t="s">
        <v>24</v>
      </c>
      <c r="V617" s="84">
        <f>T617/17.407</f>
        <v>50.70546331935428</v>
      </c>
      <c r="W617" s="78">
        <v>46038</v>
      </c>
      <c r="X617" s="80" t="s">
        <v>2387</v>
      </c>
      <c r="Y617" s="80" t="s">
        <v>121</v>
      </c>
      <c r="Z617" s="80" t="s">
        <v>537</v>
      </c>
      <c r="AA617" s="80" t="s">
        <v>2388</v>
      </c>
      <c r="AB617" s="76" t="s">
        <v>1098</v>
      </c>
      <c r="AC617" s="76" t="s">
        <v>540</v>
      </c>
      <c r="AD617" s="76" t="s">
        <v>173</v>
      </c>
      <c r="AE617" s="76" t="s">
        <v>548</v>
      </c>
      <c r="AF617" s="76" t="s">
        <v>96</v>
      </c>
      <c r="AG617" s="82"/>
      <c r="AH617" s="60"/>
      <c r="AI617" s="75" t="s">
        <v>2162</v>
      </c>
      <c r="AJ617" s="6" t="s">
        <v>103</v>
      </c>
      <c r="AK617" s="81">
        <v>0</v>
      </c>
      <c r="AL617" s="205" t="s">
        <v>103</v>
      </c>
      <c r="AM617" s="169"/>
      <c r="AN617" s="6"/>
      <c r="AO617" s="120"/>
    </row>
    <row r="618" spans="1:41">
      <c r="A618" s="75" t="s">
        <v>2162</v>
      </c>
      <c r="B618" s="6" t="s">
        <v>93</v>
      </c>
      <c r="C618" s="76">
        <v>617</v>
      </c>
      <c r="D618" s="80" t="s">
        <v>589</v>
      </c>
      <c r="E618" s="6" t="s">
        <v>2136</v>
      </c>
      <c r="F618" s="6" t="str">
        <f t="shared" si="39"/>
        <v>BrokerFG-V-173-V1E25-M01</v>
      </c>
      <c r="G618" s="95" t="s">
        <v>2174</v>
      </c>
      <c r="H618" s="95" t="s">
        <v>2175</v>
      </c>
      <c r="I618" s="85" t="s">
        <v>2380</v>
      </c>
      <c r="J618" s="92">
        <v>46042</v>
      </c>
      <c r="K618" s="95" t="s">
        <v>2389</v>
      </c>
      <c r="L618" s="80" t="s">
        <v>116</v>
      </c>
      <c r="M618" s="80" t="s">
        <v>1100</v>
      </c>
      <c r="N618" s="80" t="s">
        <v>1085</v>
      </c>
      <c r="O618" s="71">
        <v>0</v>
      </c>
      <c r="P618" s="71">
        <v>0</v>
      </c>
      <c r="Q618" s="79">
        <v>1440.22</v>
      </c>
      <c r="R618" s="79">
        <v>230.44</v>
      </c>
      <c r="S618" s="71">
        <v>0</v>
      </c>
      <c r="T618" s="79">
        <v>1670.66</v>
      </c>
      <c r="U618" s="80" t="s">
        <v>24</v>
      </c>
      <c r="V618" s="84">
        <f t="shared" ref="V618:V627" si="45">T618/17.407</f>
        <v>95.976331360946745</v>
      </c>
      <c r="W618" s="78">
        <v>46041</v>
      </c>
      <c r="X618" s="80" t="s">
        <v>122</v>
      </c>
      <c r="Y618" s="80" t="s">
        <v>537</v>
      </c>
      <c r="Z618" s="80" t="s">
        <v>121</v>
      </c>
      <c r="AA618" s="80" t="s">
        <v>1101</v>
      </c>
      <c r="AB618" s="76" t="s">
        <v>542</v>
      </c>
      <c r="AC618" s="76" t="s">
        <v>541</v>
      </c>
      <c r="AD618" s="76" t="s">
        <v>195</v>
      </c>
      <c r="AE618" s="76" t="s">
        <v>547</v>
      </c>
      <c r="AF618" s="76" t="s">
        <v>96</v>
      </c>
      <c r="AG618" s="82"/>
      <c r="AH618" s="60"/>
      <c r="AI618" s="75" t="s">
        <v>2162</v>
      </c>
      <c r="AJ618" s="6" t="s">
        <v>103</v>
      </c>
      <c r="AK618" s="81">
        <v>0</v>
      </c>
      <c r="AL618" s="205" t="s">
        <v>103</v>
      </c>
      <c r="AM618" s="169"/>
      <c r="AN618" s="6"/>
      <c r="AO618" s="120"/>
    </row>
    <row r="619" spans="1:41">
      <c r="A619" s="75" t="s">
        <v>2162</v>
      </c>
      <c r="B619" s="6" t="s">
        <v>93</v>
      </c>
      <c r="C619" s="76">
        <v>618</v>
      </c>
      <c r="D619" s="80" t="s">
        <v>589</v>
      </c>
      <c r="E619" s="6" t="s">
        <v>2136</v>
      </c>
      <c r="F619" s="6" t="str">
        <f t="shared" si="39"/>
        <v>BrokerRM-V-351-V1I25-M19</v>
      </c>
      <c r="G619" s="95" t="s">
        <v>2176</v>
      </c>
      <c r="H619" s="95" t="s">
        <v>2177</v>
      </c>
      <c r="I619" s="85" t="s">
        <v>2380</v>
      </c>
      <c r="J619" s="92">
        <v>46045</v>
      </c>
      <c r="K619" s="95" t="s">
        <v>2390</v>
      </c>
      <c r="L619" s="80" t="s">
        <v>116</v>
      </c>
      <c r="M619" s="80" t="s">
        <v>1084</v>
      </c>
      <c r="N619" s="80" t="s">
        <v>1085</v>
      </c>
      <c r="O619" s="71">
        <v>0</v>
      </c>
      <c r="P619" s="71">
        <v>0</v>
      </c>
      <c r="Q619" s="79">
        <v>1122.26</v>
      </c>
      <c r="R619" s="79">
        <v>179.57</v>
      </c>
      <c r="S619" s="71">
        <v>0</v>
      </c>
      <c r="T619" s="79">
        <v>1301.83</v>
      </c>
      <c r="U619" s="80" t="s">
        <v>24</v>
      </c>
      <c r="V619" s="84">
        <f t="shared" si="45"/>
        <v>74.787729074510253</v>
      </c>
      <c r="W619" s="78">
        <v>46044</v>
      </c>
      <c r="X619" s="80" t="s">
        <v>2391</v>
      </c>
      <c r="Y619" s="80" t="s">
        <v>121</v>
      </c>
      <c r="Z619" s="80" t="s">
        <v>537</v>
      </c>
      <c r="AA619" s="80" t="s">
        <v>122</v>
      </c>
      <c r="AB619" s="76" t="s">
        <v>539</v>
      </c>
      <c r="AC619" s="76" t="s">
        <v>540</v>
      </c>
      <c r="AD619" s="76" t="s">
        <v>173</v>
      </c>
      <c r="AE619" s="76" t="s">
        <v>548</v>
      </c>
      <c r="AF619" s="76" t="s">
        <v>96</v>
      </c>
      <c r="AG619" s="82"/>
      <c r="AH619" s="60"/>
      <c r="AI619" s="75" t="s">
        <v>2162</v>
      </c>
      <c r="AJ619" s="6" t="s">
        <v>103</v>
      </c>
      <c r="AK619" s="81">
        <v>0</v>
      </c>
      <c r="AL619" s="205" t="s">
        <v>103</v>
      </c>
      <c r="AM619" s="169"/>
      <c r="AN619" s="6"/>
      <c r="AO619" s="120"/>
    </row>
    <row r="620" spans="1:41">
      <c r="A620" s="75" t="s">
        <v>2162</v>
      </c>
      <c r="B620" s="6" t="s">
        <v>587</v>
      </c>
      <c r="C620" s="76">
        <v>619</v>
      </c>
      <c r="D620" s="80" t="s">
        <v>589</v>
      </c>
      <c r="E620" s="6" t="s">
        <v>2136</v>
      </c>
      <c r="F620" s="6" t="str">
        <f t="shared" si="39"/>
        <v>BrokerVA-V-070-F4I25</v>
      </c>
      <c r="G620" s="95" t="s">
        <v>2178</v>
      </c>
      <c r="H620" s="95" t="s">
        <v>2179</v>
      </c>
      <c r="I620" s="85" t="s">
        <v>2380</v>
      </c>
      <c r="J620" s="92">
        <v>46042</v>
      </c>
      <c r="K620" s="95" t="s">
        <v>2392</v>
      </c>
      <c r="L620" s="80" t="s">
        <v>116</v>
      </c>
      <c r="M620" s="80" t="s">
        <v>1084</v>
      </c>
      <c r="N620" s="80" t="s">
        <v>1128</v>
      </c>
      <c r="O620" s="71">
        <v>0</v>
      </c>
      <c r="P620" s="71">
        <v>0</v>
      </c>
      <c r="Q620" s="79">
        <v>1235.8399999999999</v>
      </c>
      <c r="R620" s="79">
        <v>197.74</v>
      </c>
      <c r="S620" s="71">
        <v>0</v>
      </c>
      <c r="T620" s="79">
        <v>1433.58</v>
      </c>
      <c r="U620" s="80" t="s">
        <v>24</v>
      </c>
      <c r="V620" s="84">
        <f t="shared" si="45"/>
        <v>82.356523237777907</v>
      </c>
      <c r="W620" s="78">
        <v>46041</v>
      </c>
      <c r="X620" s="80" t="s">
        <v>1129</v>
      </c>
      <c r="Y620" s="80" t="s">
        <v>121</v>
      </c>
      <c r="Z620" s="80" t="s">
        <v>537</v>
      </c>
      <c r="AA620" s="80" t="s">
        <v>1130</v>
      </c>
      <c r="AB620" s="76" t="s">
        <v>539</v>
      </c>
      <c r="AC620" s="76" t="s">
        <v>540</v>
      </c>
      <c r="AD620" s="76" t="s">
        <v>173</v>
      </c>
      <c r="AE620" s="76" t="s">
        <v>548</v>
      </c>
      <c r="AF620" s="76" t="s">
        <v>96</v>
      </c>
      <c r="AG620" s="82"/>
      <c r="AH620" s="60"/>
      <c r="AI620" s="75" t="s">
        <v>2162</v>
      </c>
      <c r="AJ620" s="6" t="s">
        <v>103</v>
      </c>
      <c r="AK620" s="81">
        <v>0</v>
      </c>
      <c r="AL620" s="205" t="s">
        <v>103</v>
      </c>
      <c r="AM620" s="169"/>
      <c r="AN620" s="6"/>
      <c r="AO620" s="120"/>
    </row>
    <row r="621" spans="1:41">
      <c r="A621" s="75" t="s">
        <v>2162</v>
      </c>
      <c r="B621" s="6" t="s">
        <v>587</v>
      </c>
      <c r="C621" s="76">
        <v>620</v>
      </c>
      <c r="D621" s="80" t="s">
        <v>589</v>
      </c>
      <c r="E621" s="6" t="s">
        <v>2136</v>
      </c>
      <c r="F621" s="6" t="str">
        <f t="shared" si="39"/>
        <v>BrokerVA-V-071-F4I25</v>
      </c>
      <c r="G621" s="95" t="s">
        <v>2180</v>
      </c>
      <c r="H621" s="95" t="s">
        <v>2181</v>
      </c>
      <c r="I621" s="85" t="s">
        <v>2380</v>
      </c>
      <c r="J621" s="92">
        <v>46042</v>
      </c>
      <c r="K621" s="95" t="s">
        <v>2393</v>
      </c>
      <c r="L621" s="80" t="s">
        <v>116</v>
      </c>
      <c r="M621" s="80" t="s">
        <v>1084</v>
      </c>
      <c r="N621" s="80" t="s">
        <v>1128</v>
      </c>
      <c r="O621" s="71">
        <v>0</v>
      </c>
      <c r="P621" s="71">
        <v>0</v>
      </c>
      <c r="Q621" s="79">
        <v>1235.8399999999999</v>
      </c>
      <c r="R621" s="79">
        <v>197.74</v>
      </c>
      <c r="S621" s="71">
        <v>0</v>
      </c>
      <c r="T621" s="79">
        <v>1433.58</v>
      </c>
      <c r="U621" s="80" t="s">
        <v>24</v>
      </c>
      <c r="V621" s="84">
        <f t="shared" si="45"/>
        <v>82.356523237777907</v>
      </c>
      <c r="W621" s="78">
        <v>46041</v>
      </c>
      <c r="X621" s="80" t="s">
        <v>1129</v>
      </c>
      <c r="Y621" s="80" t="s">
        <v>121</v>
      </c>
      <c r="Z621" s="80" t="s">
        <v>537</v>
      </c>
      <c r="AA621" s="80" t="s">
        <v>1130</v>
      </c>
      <c r="AB621" s="76" t="s">
        <v>539</v>
      </c>
      <c r="AC621" s="76" t="s">
        <v>540</v>
      </c>
      <c r="AD621" s="76" t="s">
        <v>173</v>
      </c>
      <c r="AE621" s="76" t="s">
        <v>548</v>
      </c>
      <c r="AF621" s="76" t="s">
        <v>96</v>
      </c>
      <c r="AG621" s="82"/>
      <c r="AH621" s="60"/>
      <c r="AI621" s="75" t="s">
        <v>2162</v>
      </c>
      <c r="AJ621" s="6" t="s">
        <v>103</v>
      </c>
      <c r="AK621" s="81">
        <v>0</v>
      </c>
      <c r="AL621" s="205" t="s">
        <v>103</v>
      </c>
      <c r="AM621" s="169"/>
      <c r="AN621" s="6"/>
      <c r="AO621" s="120"/>
    </row>
    <row r="622" spans="1:41">
      <c r="A622" s="75" t="s">
        <v>2162</v>
      </c>
      <c r="B622" s="6" t="s">
        <v>587</v>
      </c>
      <c r="C622" s="76">
        <v>621</v>
      </c>
      <c r="D622" s="80" t="s">
        <v>589</v>
      </c>
      <c r="E622" s="6" t="s">
        <v>2136</v>
      </c>
      <c r="F622" s="6" t="str">
        <f t="shared" si="39"/>
        <v>BrokerVA-V-072-F4I25</v>
      </c>
      <c r="G622" s="95" t="s">
        <v>2182</v>
      </c>
      <c r="H622" s="95" t="s">
        <v>2183</v>
      </c>
      <c r="I622" s="85" t="s">
        <v>2380</v>
      </c>
      <c r="J622" s="92">
        <v>46042</v>
      </c>
      <c r="K622" s="95" t="s">
        <v>2394</v>
      </c>
      <c r="L622" s="80" t="s">
        <v>116</v>
      </c>
      <c r="M622" s="80" t="s">
        <v>1084</v>
      </c>
      <c r="N622" s="80" t="s">
        <v>1128</v>
      </c>
      <c r="O622" s="71">
        <v>0</v>
      </c>
      <c r="P622" s="71">
        <v>0</v>
      </c>
      <c r="Q622" s="79">
        <v>1235.8399999999999</v>
      </c>
      <c r="R622" s="79">
        <v>197.74</v>
      </c>
      <c r="S622" s="71">
        <v>0</v>
      </c>
      <c r="T622" s="79">
        <v>1433.58</v>
      </c>
      <c r="U622" s="80" t="s">
        <v>24</v>
      </c>
      <c r="V622" s="84">
        <f t="shared" si="45"/>
        <v>82.356523237777907</v>
      </c>
      <c r="W622" s="78">
        <v>46041</v>
      </c>
      <c r="X622" s="80" t="s">
        <v>1129</v>
      </c>
      <c r="Y622" s="80" t="s">
        <v>121</v>
      </c>
      <c r="Z622" s="80" t="s">
        <v>537</v>
      </c>
      <c r="AA622" s="80" t="s">
        <v>1130</v>
      </c>
      <c r="AB622" s="76" t="s">
        <v>539</v>
      </c>
      <c r="AC622" s="76" t="s">
        <v>540</v>
      </c>
      <c r="AD622" s="76" t="s">
        <v>173</v>
      </c>
      <c r="AE622" s="76" t="s">
        <v>548</v>
      </c>
      <c r="AF622" s="76" t="s">
        <v>96</v>
      </c>
      <c r="AG622" s="82"/>
      <c r="AH622" s="60"/>
      <c r="AI622" s="75" t="s">
        <v>2162</v>
      </c>
      <c r="AJ622" s="6" t="s">
        <v>103</v>
      </c>
      <c r="AK622" s="81">
        <v>0</v>
      </c>
      <c r="AL622" s="205" t="s">
        <v>103</v>
      </c>
      <c r="AM622" s="169"/>
      <c r="AN622" s="6"/>
      <c r="AO622" s="120"/>
    </row>
    <row r="623" spans="1:41">
      <c r="A623" s="75" t="s">
        <v>2162</v>
      </c>
      <c r="B623" s="6" t="s">
        <v>93</v>
      </c>
      <c r="C623" s="76">
        <v>622</v>
      </c>
      <c r="D623" s="80" t="s">
        <v>590</v>
      </c>
      <c r="E623" s="6" t="s">
        <v>2135</v>
      </c>
      <c r="F623" s="6" t="str">
        <f t="shared" si="39"/>
        <v>FreightRM-V-028-V1I26-M19.1</v>
      </c>
      <c r="G623" s="95" t="s">
        <v>2184</v>
      </c>
      <c r="H623" s="95" t="s">
        <v>2185</v>
      </c>
      <c r="I623" s="85" t="s">
        <v>2380</v>
      </c>
      <c r="J623" s="92">
        <v>46031</v>
      </c>
      <c r="K623" s="95"/>
      <c r="L623" s="80">
        <v>5858</v>
      </c>
      <c r="M623" s="80" t="s">
        <v>1870</v>
      </c>
      <c r="N623" s="80" t="s">
        <v>1150</v>
      </c>
      <c r="O623" s="71">
        <v>0</v>
      </c>
      <c r="P623" s="71">
        <v>0</v>
      </c>
      <c r="Q623" s="79">
        <v>19000</v>
      </c>
      <c r="R623" s="79">
        <v>3040</v>
      </c>
      <c r="S623" s="71">
        <v>0</v>
      </c>
      <c r="T623" s="79">
        <v>22040</v>
      </c>
      <c r="U623" s="80" t="s">
        <v>24</v>
      </c>
      <c r="V623" s="84">
        <f t="shared" si="45"/>
        <v>1266.1572930430286</v>
      </c>
      <c r="W623" s="78">
        <v>46031</v>
      </c>
      <c r="X623" s="80" t="s">
        <v>1140</v>
      </c>
      <c r="Y623" s="80" t="s">
        <v>1141</v>
      </c>
      <c r="Z623" s="80" t="s">
        <v>1137</v>
      </c>
      <c r="AA623" s="80" t="s">
        <v>121</v>
      </c>
      <c r="AB623" s="76" t="s">
        <v>539</v>
      </c>
      <c r="AC623" s="76" t="s">
        <v>540</v>
      </c>
      <c r="AD623" s="76" t="s">
        <v>173</v>
      </c>
      <c r="AE623" s="76" t="s">
        <v>548</v>
      </c>
      <c r="AF623" s="76" t="s">
        <v>96</v>
      </c>
      <c r="AG623" s="82"/>
      <c r="AH623" s="60"/>
      <c r="AI623" s="75" t="s">
        <v>2162</v>
      </c>
      <c r="AJ623" s="6" t="s">
        <v>103</v>
      </c>
      <c r="AK623" s="81">
        <v>0</v>
      </c>
      <c r="AL623" s="205" t="s">
        <v>103</v>
      </c>
      <c r="AM623" s="169"/>
      <c r="AN623" s="6"/>
      <c r="AO623" s="120"/>
    </row>
    <row r="624" spans="1:41">
      <c r="A624" s="75" t="s">
        <v>2162</v>
      </c>
      <c r="B624" s="6" t="s">
        <v>93</v>
      </c>
      <c r="C624" s="76">
        <v>623</v>
      </c>
      <c r="D624" s="80" t="s">
        <v>590</v>
      </c>
      <c r="E624" s="6" t="s">
        <v>2135</v>
      </c>
      <c r="F624" s="6" t="str">
        <f t="shared" si="39"/>
        <v>FreightRM-V-010-V1I26-M19</v>
      </c>
      <c r="G624" s="95" t="s">
        <v>2186</v>
      </c>
      <c r="H624" s="95" t="s">
        <v>2187</v>
      </c>
      <c r="I624" s="85" t="s">
        <v>2380</v>
      </c>
      <c r="J624" s="92">
        <v>46035</v>
      </c>
      <c r="K624" s="95"/>
      <c r="L624" s="80">
        <v>5955</v>
      </c>
      <c r="M624" s="80" t="s">
        <v>1870</v>
      </c>
      <c r="N624" s="80" t="s">
        <v>1134</v>
      </c>
      <c r="O624" s="71">
        <v>0</v>
      </c>
      <c r="P624" s="71">
        <v>0</v>
      </c>
      <c r="Q624" s="79">
        <v>2000</v>
      </c>
      <c r="R624" s="79">
        <v>320</v>
      </c>
      <c r="S624" s="71">
        <v>80</v>
      </c>
      <c r="T624" s="79">
        <v>2240</v>
      </c>
      <c r="U624" s="80" t="s">
        <v>24</v>
      </c>
      <c r="V624" s="84">
        <f t="shared" si="45"/>
        <v>128.68386281381055</v>
      </c>
      <c r="W624" s="78">
        <v>46036</v>
      </c>
      <c r="X624" s="80" t="s">
        <v>1135</v>
      </c>
      <c r="Y624" s="80" t="s">
        <v>1151</v>
      </c>
      <c r="Z624" s="80" t="s">
        <v>1137</v>
      </c>
      <c r="AA624" s="80" t="s">
        <v>121</v>
      </c>
      <c r="AB624" s="76" t="s">
        <v>539</v>
      </c>
      <c r="AC624" s="76" t="s">
        <v>540</v>
      </c>
      <c r="AD624" s="76" t="s">
        <v>173</v>
      </c>
      <c r="AE624" s="76" t="s">
        <v>548</v>
      </c>
      <c r="AF624" s="76" t="s">
        <v>96</v>
      </c>
      <c r="AG624" s="82"/>
      <c r="AH624" s="60"/>
      <c r="AI624" s="75" t="s">
        <v>2162</v>
      </c>
      <c r="AJ624" s="6" t="s">
        <v>103</v>
      </c>
      <c r="AK624" s="81">
        <v>0</v>
      </c>
      <c r="AL624" s="205" t="s">
        <v>103</v>
      </c>
      <c r="AM624" s="169"/>
      <c r="AN624" s="6"/>
      <c r="AO624" s="120"/>
    </row>
    <row r="625" spans="1:41">
      <c r="A625" s="75" t="s">
        <v>2162</v>
      </c>
      <c r="B625" s="6" t="s">
        <v>93</v>
      </c>
      <c r="C625" s="76">
        <v>624</v>
      </c>
      <c r="D625" s="80" t="s">
        <v>590</v>
      </c>
      <c r="E625" s="6" t="s">
        <v>2135</v>
      </c>
      <c r="F625" s="6" t="str">
        <f t="shared" si="39"/>
        <v>FreightRM-V-028-V1I26-M19</v>
      </c>
      <c r="G625" s="95" t="s">
        <v>2188</v>
      </c>
      <c r="H625" s="95" t="s">
        <v>2189</v>
      </c>
      <c r="I625" s="85" t="s">
        <v>2380</v>
      </c>
      <c r="J625" s="92">
        <v>46036</v>
      </c>
      <c r="K625" s="95"/>
      <c r="L625" s="80">
        <v>5939</v>
      </c>
      <c r="M625" s="80" t="s">
        <v>1870</v>
      </c>
      <c r="N625" s="80" t="s">
        <v>1150</v>
      </c>
      <c r="O625" s="71">
        <v>0</v>
      </c>
      <c r="P625" s="71">
        <v>0</v>
      </c>
      <c r="Q625" s="79">
        <v>19000</v>
      </c>
      <c r="R625" s="79">
        <v>3040</v>
      </c>
      <c r="S625" s="71">
        <v>0</v>
      </c>
      <c r="T625" s="79">
        <v>22040</v>
      </c>
      <c r="U625" s="80" t="s">
        <v>24</v>
      </c>
      <c r="V625" s="84">
        <f t="shared" si="45"/>
        <v>1266.1572930430286</v>
      </c>
      <c r="W625" s="78">
        <v>46036</v>
      </c>
      <c r="X625" s="80" t="s">
        <v>1140</v>
      </c>
      <c r="Y625" s="80" t="s">
        <v>1141</v>
      </c>
      <c r="Z625" s="80" t="s">
        <v>1137</v>
      </c>
      <c r="AA625" s="80" t="s">
        <v>121</v>
      </c>
      <c r="AB625" s="76" t="s">
        <v>539</v>
      </c>
      <c r="AC625" s="76" t="s">
        <v>540</v>
      </c>
      <c r="AD625" s="76" t="s">
        <v>173</v>
      </c>
      <c r="AE625" s="76" t="s">
        <v>548</v>
      </c>
      <c r="AF625" s="76" t="s">
        <v>96</v>
      </c>
      <c r="AG625" s="82"/>
      <c r="AH625" s="60"/>
      <c r="AI625" s="75" t="s">
        <v>2162</v>
      </c>
      <c r="AJ625" s="6" t="s">
        <v>103</v>
      </c>
      <c r="AK625" s="81">
        <v>0</v>
      </c>
      <c r="AL625" s="205" t="s">
        <v>103</v>
      </c>
      <c r="AM625" s="169"/>
      <c r="AN625" s="6"/>
      <c r="AO625" s="120"/>
    </row>
    <row r="626" spans="1:41">
      <c r="A626" s="75" t="s">
        <v>2162</v>
      </c>
      <c r="B626" s="6" t="s">
        <v>93</v>
      </c>
      <c r="C626" s="76">
        <v>625</v>
      </c>
      <c r="D626" s="80" t="s">
        <v>590</v>
      </c>
      <c r="E626" s="6" t="s">
        <v>2135</v>
      </c>
      <c r="F626" s="6" t="str">
        <f t="shared" si="39"/>
        <v>FreightRM-V-018-V1I26-M01.2</v>
      </c>
      <c r="G626" s="95" t="s">
        <v>2190</v>
      </c>
      <c r="H626" s="95" t="s">
        <v>2191</v>
      </c>
      <c r="I626" s="85" t="s">
        <v>2380</v>
      </c>
      <c r="J626" s="92">
        <v>46042</v>
      </c>
      <c r="K626" s="95" t="s">
        <v>1145</v>
      </c>
      <c r="L626" s="80">
        <v>6019</v>
      </c>
      <c r="M626" s="80" t="s">
        <v>1870</v>
      </c>
      <c r="N626" s="80" t="s">
        <v>1134</v>
      </c>
      <c r="O626" s="71">
        <v>0</v>
      </c>
      <c r="P626" s="71">
        <v>0</v>
      </c>
      <c r="Q626" s="79">
        <v>19000</v>
      </c>
      <c r="R626" s="79">
        <v>3040</v>
      </c>
      <c r="S626" s="71">
        <v>760</v>
      </c>
      <c r="T626" s="79">
        <v>21280</v>
      </c>
      <c r="U626" s="80" t="s">
        <v>24</v>
      </c>
      <c r="V626" s="84">
        <f t="shared" si="45"/>
        <v>1222.4966967312</v>
      </c>
      <c r="W626" s="78">
        <v>46042</v>
      </c>
      <c r="X626" s="80" t="s">
        <v>1147</v>
      </c>
      <c r="Y626" s="80" t="s">
        <v>1148</v>
      </c>
      <c r="Z626" s="80" t="s">
        <v>1137</v>
      </c>
      <c r="AA626" s="80" t="s">
        <v>121</v>
      </c>
      <c r="AB626" s="76" t="s">
        <v>542</v>
      </c>
      <c r="AC626" s="76" t="s">
        <v>540</v>
      </c>
      <c r="AD626" s="76" t="s">
        <v>173</v>
      </c>
      <c r="AE626" s="76" t="s">
        <v>548</v>
      </c>
      <c r="AF626" s="76" t="s">
        <v>96</v>
      </c>
      <c r="AG626" s="82"/>
      <c r="AH626" s="60"/>
      <c r="AI626" s="75" t="s">
        <v>2162</v>
      </c>
      <c r="AJ626" s="6" t="s">
        <v>103</v>
      </c>
      <c r="AK626" s="81">
        <v>0</v>
      </c>
      <c r="AL626" s="205" t="s">
        <v>103</v>
      </c>
      <c r="AM626" s="169"/>
      <c r="AN626" s="6"/>
      <c r="AO626" s="120"/>
    </row>
    <row r="627" spans="1:41">
      <c r="A627" s="75" t="s">
        <v>2162</v>
      </c>
      <c r="B627" s="6" t="s">
        <v>93</v>
      </c>
      <c r="C627" s="76">
        <v>626</v>
      </c>
      <c r="D627" s="80" t="s">
        <v>590</v>
      </c>
      <c r="E627" s="6" t="s">
        <v>2135</v>
      </c>
      <c r="F627" s="6" t="str">
        <f t="shared" si="39"/>
        <v>FreightRM-V-028-V1I26-M19.1</v>
      </c>
      <c r="G627" s="95" t="s">
        <v>2184</v>
      </c>
      <c r="H627" s="95" t="s">
        <v>2192</v>
      </c>
      <c r="I627" s="85" t="s">
        <v>2380</v>
      </c>
      <c r="J627" s="92">
        <v>46043</v>
      </c>
      <c r="K627" s="95"/>
      <c r="L627" s="80">
        <v>6031</v>
      </c>
      <c r="M627" s="80" t="s">
        <v>1870</v>
      </c>
      <c r="N627" s="80" t="s">
        <v>1150</v>
      </c>
      <c r="O627" s="71">
        <v>0</v>
      </c>
      <c r="P627" s="71">
        <v>0</v>
      </c>
      <c r="Q627" s="79">
        <v>19000</v>
      </c>
      <c r="R627" s="79">
        <v>3040</v>
      </c>
      <c r="S627" s="71">
        <v>0</v>
      </c>
      <c r="T627" s="79">
        <v>22040</v>
      </c>
      <c r="U627" s="80" t="s">
        <v>24</v>
      </c>
      <c r="V627" s="84">
        <f t="shared" si="45"/>
        <v>1266.1572930430286</v>
      </c>
      <c r="W627" s="78">
        <v>46043</v>
      </c>
      <c r="X627" s="80" t="s">
        <v>1140</v>
      </c>
      <c r="Y627" s="80" t="s">
        <v>1141</v>
      </c>
      <c r="Z627" s="80" t="s">
        <v>1137</v>
      </c>
      <c r="AA627" s="80" t="s">
        <v>121</v>
      </c>
      <c r="AB627" s="76" t="s">
        <v>539</v>
      </c>
      <c r="AC627" s="76" t="s">
        <v>540</v>
      </c>
      <c r="AD627" s="76" t="s">
        <v>173</v>
      </c>
      <c r="AE627" s="76" t="s">
        <v>548</v>
      </c>
      <c r="AF627" s="76" t="s">
        <v>96</v>
      </c>
      <c r="AG627" s="82"/>
      <c r="AH627" s="60"/>
      <c r="AI627" s="75" t="s">
        <v>2162</v>
      </c>
      <c r="AJ627" s="6" t="s">
        <v>103</v>
      </c>
      <c r="AK627" s="81">
        <v>0</v>
      </c>
      <c r="AL627" s="205" t="s">
        <v>103</v>
      </c>
      <c r="AM627" s="169"/>
      <c r="AN627" s="6"/>
      <c r="AO627" s="120"/>
    </row>
    <row r="628" spans="1:41">
      <c r="A628" s="75" t="s">
        <v>2162</v>
      </c>
      <c r="B628" s="6" t="s">
        <v>93</v>
      </c>
      <c r="C628" s="76">
        <v>627</v>
      </c>
      <c r="D628" s="80" t="s">
        <v>590</v>
      </c>
      <c r="E628" s="6" t="s">
        <v>2135</v>
      </c>
      <c r="F628" s="6" t="str">
        <f t="shared" si="39"/>
        <v>FreightRM-J-1155LI26-M19.3</v>
      </c>
      <c r="G628" s="95" t="s">
        <v>1634</v>
      </c>
      <c r="H628" s="95" t="s">
        <v>2193</v>
      </c>
      <c r="I628" s="85" t="s">
        <v>2380</v>
      </c>
      <c r="J628" s="92">
        <v>46038</v>
      </c>
      <c r="K628" s="95" t="s">
        <v>2395</v>
      </c>
      <c r="L628" s="80">
        <v>6075</v>
      </c>
      <c r="M628" s="80" t="s">
        <v>117</v>
      </c>
      <c r="N628" s="80" t="s">
        <v>1154</v>
      </c>
      <c r="O628" s="71">
        <v>0</v>
      </c>
      <c r="P628" s="71">
        <v>0</v>
      </c>
      <c r="Q628" s="79">
        <v>1200</v>
      </c>
      <c r="R628" s="79">
        <v>192</v>
      </c>
      <c r="S628" s="71">
        <v>48</v>
      </c>
      <c r="T628" s="79">
        <v>1344</v>
      </c>
      <c r="U628" s="80" t="s">
        <v>118</v>
      </c>
      <c r="V628" s="84">
        <f t="shared" ref="V628:V630" si="46">T628</f>
        <v>1344</v>
      </c>
      <c r="W628" s="78">
        <v>46038</v>
      </c>
      <c r="X628" s="80" t="s">
        <v>1155</v>
      </c>
      <c r="Y628" s="80" t="s">
        <v>1156</v>
      </c>
      <c r="Z628" s="80" t="s">
        <v>1137</v>
      </c>
      <c r="AA628" s="80" t="s">
        <v>121</v>
      </c>
      <c r="AB628" s="76" t="s">
        <v>539</v>
      </c>
      <c r="AC628" s="76" t="s">
        <v>540</v>
      </c>
      <c r="AD628" s="76" t="s">
        <v>173</v>
      </c>
      <c r="AE628" s="76" t="s">
        <v>548</v>
      </c>
      <c r="AF628" s="76" t="s">
        <v>96</v>
      </c>
      <c r="AG628" s="82"/>
      <c r="AH628" s="60"/>
      <c r="AI628" s="75" t="s">
        <v>2162</v>
      </c>
      <c r="AJ628" s="6" t="s">
        <v>103</v>
      </c>
      <c r="AK628" s="81">
        <v>0</v>
      </c>
      <c r="AL628" s="205" t="s">
        <v>103</v>
      </c>
      <c r="AM628" s="169"/>
      <c r="AN628" s="6"/>
      <c r="AO628" s="120"/>
    </row>
    <row r="629" spans="1:41">
      <c r="A629" s="75" t="s">
        <v>2162</v>
      </c>
      <c r="B629" s="6" t="s">
        <v>93</v>
      </c>
      <c r="C629" s="76">
        <v>628</v>
      </c>
      <c r="D629" s="80" t="s">
        <v>590</v>
      </c>
      <c r="E629" s="6" t="s">
        <v>2135</v>
      </c>
      <c r="F629" s="6" t="str">
        <f t="shared" si="39"/>
        <v>FreightRM-J-1157LI26-M19.3</v>
      </c>
      <c r="G629" s="95" t="s">
        <v>2194</v>
      </c>
      <c r="H629" s="95" t="s">
        <v>2195</v>
      </c>
      <c r="I629" s="85" t="s">
        <v>2380</v>
      </c>
      <c r="J629" s="92">
        <v>46041</v>
      </c>
      <c r="K629" s="95" t="s">
        <v>2396</v>
      </c>
      <c r="L629" s="80">
        <v>6132</v>
      </c>
      <c r="M629" s="80" t="s">
        <v>117</v>
      </c>
      <c r="N629" s="80" t="s">
        <v>1164</v>
      </c>
      <c r="O629" s="71">
        <v>0</v>
      </c>
      <c r="P629" s="71">
        <v>0</v>
      </c>
      <c r="Q629" s="79">
        <v>1200</v>
      </c>
      <c r="R629" s="79">
        <v>192</v>
      </c>
      <c r="S629" s="71">
        <v>48</v>
      </c>
      <c r="T629" s="79">
        <v>1344</v>
      </c>
      <c r="U629" s="80" t="s">
        <v>118</v>
      </c>
      <c r="V629" s="84">
        <f t="shared" si="46"/>
        <v>1344</v>
      </c>
      <c r="W629" s="78">
        <v>46042</v>
      </c>
      <c r="X629" s="80" t="s">
        <v>1155</v>
      </c>
      <c r="Y629" s="80" t="s">
        <v>1156</v>
      </c>
      <c r="Z629" s="80" t="s">
        <v>1137</v>
      </c>
      <c r="AA629" s="80" t="s">
        <v>121</v>
      </c>
      <c r="AB629" s="76" t="s">
        <v>539</v>
      </c>
      <c r="AC629" s="76" t="s">
        <v>540</v>
      </c>
      <c r="AD629" s="76" t="s">
        <v>173</v>
      </c>
      <c r="AE629" s="76" t="s">
        <v>548</v>
      </c>
      <c r="AF629" s="76" t="s">
        <v>96</v>
      </c>
      <c r="AG629" s="82"/>
      <c r="AH629" s="60"/>
      <c r="AI629" s="75" t="s">
        <v>2162</v>
      </c>
      <c r="AJ629" s="6" t="s">
        <v>103</v>
      </c>
      <c r="AK629" s="81">
        <v>0</v>
      </c>
      <c r="AL629" s="205" t="s">
        <v>103</v>
      </c>
      <c r="AM629" s="169"/>
      <c r="AN629" s="6"/>
      <c r="AO629" s="120"/>
    </row>
    <row r="630" spans="1:41">
      <c r="A630" s="75" t="s">
        <v>2162</v>
      </c>
      <c r="B630" s="6" t="s">
        <v>93</v>
      </c>
      <c r="C630" s="76">
        <v>629</v>
      </c>
      <c r="D630" s="80" t="s">
        <v>590</v>
      </c>
      <c r="E630" s="6" t="s">
        <v>2135</v>
      </c>
      <c r="F630" s="6" t="str">
        <f t="shared" si="39"/>
        <v>FreightRM-J-1157LI26-M19.3</v>
      </c>
      <c r="G630" s="95" t="s">
        <v>2194</v>
      </c>
      <c r="H630" s="95" t="s">
        <v>2196</v>
      </c>
      <c r="I630" s="85" t="s">
        <v>2380</v>
      </c>
      <c r="J630" s="92">
        <v>46043</v>
      </c>
      <c r="K630" s="95" t="s">
        <v>2397</v>
      </c>
      <c r="L630" s="80">
        <v>6135</v>
      </c>
      <c r="M630" s="80" t="s">
        <v>2398</v>
      </c>
      <c r="N630" s="80" t="s">
        <v>1150</v>
      </c>
      <c r="O630" s="71">
        <v>0</v>
      </c>
      <c r="P630" s="71">
        <v>0</v>
      </c>
      <c r="Q630" s="79">
        <v>220</v>
      </c>
      <c r="R630" s="79">
        <v>35.200000000000003</v>
      </c>
      <c r="S630" s="71">
        <v>0</v>
      </c>
      <c r="T630" s="79">
        <v>255.2</v>
      </c>
      <c r="U630" s="80" t="s">
        <v>118</v>
      </c>
      <c r="V630" s="84">
        <f t="shared" si="46"/>
        <v>255.2</v>
      </c>
      <c r="W630" s="78">
        <v>46043</v>
      </c>
      <c r="X630" s="80" t="s">
        <v>1155</v>
      </c>
      <c r="Y630" s="80" t="s">
        <v>1156</v>
      </c>
      <c r="Z630" s="80" t="s">
        <v>1137</v>
      </c>
      <c r="AA630" s="80" t="s">
        <v>121</v>
      </c>
      <c r="AB630" s="76" t="s">
        <v>539</v>
      </c>
      <c r="AC630" s="76" t="s">
        <v>540</v>
      </c>
      <c r="AD630" s="76" t="s">
        <v>173</v>
      </c>
      <c r="AE630" s="76" t="s">
        <v>548</v>
      </c>
      <c r="AF630" s="76" t="s">
        <v>96</v>
      </c>
      <c r="AG630" s="82"/>
      <c r="AH630" s="60"/>
      <c r="AI630" s="75" t="s">
        <v>2162</v>
      </c>
      <c r="AJ630" s="6" t="s">
        <v>103</v>
      </c>
      <c r="AK630" s="81">
        <v>0</v>
      </c>
      <c r="AL630" s="205" t="s">
        <v>103</v>
      </c>
      <c r="AM630" s="169"/>
      <c r="AN630" s="6"/>
      <c r="AO630" s="120"/>
    </row>
    <row r="631" spans="1:41">
      <c r="A631" s="75" t="s">
        <v>2162</v>
      </c>
      <c r="B631" s="6" t="s">
        <v>93</v>
      </c>
      <c r="C631" s="76">
        <v>630</v>
      </c>
      <c r="D631" s="80" t="s">
        <v>27</v>
      </c>
      <c r="E631" s="6" t="s">
        <v>2135</v>
      </c>
      <c r="F631" s="6" t="str">
        <f t="shared" si="39"/>
        <v>FreightRM-V-008-V1I26-M46, M01.1</v>
      </c>
      <c r="G631" s="96" t="s">
        <v>2197</v>
      </c>
      <c r="H631" s="95" t="s">
        <v>2198</v>
      </c>
      <c r="I631" s="85" t="s">
        <v>2380</v>
      </c>
      <c r="J631" s="105">
        <v>46032</v>
      </c>
      <c r="K631" s="96" t="s">
        <v>2399</v>
      </c>
      <c r="L631" s="85" t="s">
        <v>2400</v>
      </c>
      <c r="M631" s="85" t="s">
        <v>1264</v>
      </c>
      <c r="N631" s="85" t="s">
        <v>116</v>
      </c>
      <c r="O631" s="71">
        <v>0</v>
      </c>
      <c r="P631" s="71">
        <v>0</v>
      </c>
      <c r="Q631" s="79">
        <v>12525.66</v>
      </c>
      <c r="R631" s="79">
        <v>2004.11</v>
      </c>
      <c r="S631" s="71">
        <v>0</v>
      </c>
      <c r="T631" s="79">
        <v>14529.77</v>
      </c>
      <c r="U631" s="80" t="s">
        <v>24</v>
      </c>
      <c r="V631" s="84">
        <f t="shared" ref="V631:V635" si="47">T631/17.407</f>
        <v>834.7084506233125</v>
      </c>
      <c r="W631" s="106">
        <v>46027</v>
      </c>
      <c r="X631" s="85" t="s">
        <v>1889</v>
      </c>
      <c r="Y631" s="85" t="s">
        <v>1890</v>
      </c>
      <c r="Z631" s="85" t="s">
        <v>239</v>
      </c>
      <c r="AA631" s="85" t="s">
        <v>122</v>
      </c>
      <c r="AB631" s="76" t="s">
        <v>1106</v>
      </c>
      <c r="AC631" s="76" t="s">
        <v>540</v>
      </c>
      <c r="AD631" s="76" t="s">
        <v>173</v>
      </c>
      <c r="AE631" s="76" t="s">
        <v>548</v>
      </c>
      <c r="AF631" s="76" t="s">
        <v>96</v>
      </c>
      <c r="AG631" s="82"/>
      <c r="AH631" s="60"/>
      <c r="AI631" s="75" t="s">
        <v>2162</v>
      </c>
      <c r="AJ631" s="6" t="s">
        <v>103</v>
      </c>
      <c r="AK631" s="81">
        <v>0</v>
      </c>
      <c r="AL631" s="205" t="s">
        <v>103</v>
      </c>
      <c r="AM631" s="169"/>
      <c r="AN631" s="6"/>
      <c r="AO631" s="120"/>
    </row>
    <row r="632" spans="1:41">
      <c r="A632" s="75" t="s">
        <v>2162</v>
      </c>
      <c r="B632" s="6" t="s">
        <v>93</v>
      </c>
      <c r="C632" s="76">
        <v>631</v>
      </c>
      <c r="D632" s="80" t="s">
        <v>27</v>
      </c>
      <c r="E632" s="6" t="s">
        <v>2135</v>
      </c>
      <c r="F632" s="6" t="str">
        <f t="shared" si="39"/>
        <v>FreightRM-V-031-V1I26-M19.1</v>
      </c>
      <c r="G632" s="96" t="s">
        <v>2199</v>
      </c>
      <c r="H632" s="95" t="s">
        <v>2200</v>
      </c>
      <c r="I632" s="85" t="s">
        <v>2380</v>
      </c>
      <c r="J632" s="105">
        <v>46032</v>
      </c>
      <c r="K632" s="107" t="s">
        <v>2401</v>
      </c>
      <c r="L632" s="85" t="s">
        <v>2402</v>
      </c>
      <c r="M632" s="85" t="s">
        <v>1264</v>
      </c>
      <c r="N632" s="85" t="s">
        <v>116</v>
      </c>
      <c r="O632" s="71">
        <v>0</v>
      </c>
      <c r="P632" s="71">
        <v>0</v>
      </c>
      <c r="Q632" s="79">
        <v>3548.39</v>
      </c>
      <c r="R632" s="79">
        <v>567.74</v>
      </c>
      <c r="S632" s="71">
        <v>0</v>
      </c>
      <c r="T632" s="79">
        <v>4116.13</v>
      </c>
      <c r="U632" s="80" t="s">
        <v>24</v>
      </c>
      <c r="V632" s="84">
        <f t="shared" si="47"/>
        <v>236.46406618027231</v>
      </c>
      <c r="W632" s="106">
        <v>46029</v>
      </c>
      <c r="X632" s="85" t="s">
        <v>1898</v>
      </c>
      <c r="Y632" s="85" t="s">
        <v>1899</v>
      </c>
      <c r="Z632" s="85" t="s">
        <v>239</v>
      </c>
      <c r="AA632" s="85" t="s">
        <v>122</v>
      </c>
      <c r="AB632" s="76" t="s">
        <v>539</v>
      </c>
      <c r="AC632" s="76" t="s">
        <v>540</v>
      </c>
      <c r="AD632" s="76" t="s">
        <v>173</v>
      </c>
      <c r="AE632" s="76" t="s">
        <v>548</v>
      </c>
      <c r="AF632" s="76" t="s">
        <v>96</v>
      </c>
      <c r="AG632" s="82"/>
      <c r="AH632" s="60"/>
      <c r="AI632" s="75" t="s">
        <v>2162</v>
      </c>
      <c r="AJ632" s="6" t="s">
        <v>103</v>
      </c>
      <c r="AK632" s="81">
        <v>0</v>
      </c>
      <c r="AL632" s="205" t="s">
        <v>103</v>
      </c>
      <c r="AM632" s="169"/>
      <c r="AN632" s="6"/>
      <c r="AO632" s="120"/>
    </row>
    <row r="633" spans="1:41">
      <c r="A633" s="75" t="s">
        <v>2162</v>
      </c>
      <c r="B633" s="6" t="s">
        <v>93</v>
      </c>
      <c r="C633" s="76">
        <v>632</v>
      </c>
      <c r="D633" s="80" t="s">
        <v>27</v>
      </c>
      <c r="E633" s="6" t="s">
        <v>2135</v>
      </c>
      <c r="F633" s="6" t="str">
        <f t="shared" si="39"/>
        <v>FreightRM-V-022-V1I26-M19.1</v>
      </c>
      <c r="G633" s="96" t="s">
        <v>2201</v>
      </c>
      <c r="H633" s="95" t="s">
        <v>2202</v>
      </c>
      <c r="I633" s="85" t="s">
        <v>2380</v>
      </c>
      <c r="J633" s="105">
        <v>46032</v>
      </c>
      <c r="K633" s="96" t="s">
        <v>2403</v>
      </c>
      <c r="L633" s="85" t="s">
        <v>2404</v>
      </c>
      <c r="M633" s="85" t="s">
        <v>1264</v>
      </c>
      <c r="N633" s="85" t="s">
        <v>116</v>
      </c>
      <c r="O633" s="71">
        <v>0</v>
      </c>
      <c r="P633" s="71">
        <v>0</v>
      </c>
      <c r="Q633" s="79">
        <v>4607.1499999999996</v>
      </c>
      <c r="R633" s="79">
        <v>737.14</v>
      </c>
      <c r="S633" s="71">
        <v>0</v>
      </c>
      <c r="T633" s="79">
        <v>5344.29</v>
      </c>
      <c r="U633" s="80" t="s">
        <v>24</v>
      </c>
      <c r="V633" s="84">
        <f t="shared" si="47"/>
        <v>307.01958982018726</v>
      </c>
      <c r="W633" s="106">
        <v>46031</v>
      </c>
      <c r="X633" s="85" t="s">
        <v>1893</v>
      </c>
      <c r="Y633" s="85" t="s">
        <v>1894</v>
      </c>
      <c r="Z633" s="85" t="s">
        <v>239</v>
      </c>
      <c r="AA633" s="85" t="s">
        <v>122</v>
      </c>
      <c r="AB633" s="76" t="s">
        <v>539</v>
      </c>
      <c r="AC633" s="76" t="s">
        <v>540</v>
      </c>
      <c r="AD633" s="76" t="s">
        <v>173</v>
      </c>
      <c r="AE633" s="76" t="s">
        <v>548</v>
      </c>
      <c r="AF633" s="76" t="s">
        <v>96</v>
      </c>
      <c r="AG633" s="82"/>
      <c r="AH633" s="60"/>
      <c r="AI633" s="75" t="s">
        <v>2162</v>
      </c>
      <c r="AJ633" s="6" t="s">
        <v>103</v>
      </c>
      <c r="AK633" s="81">
        <v>0</v>
      </c>
      <c r="AL633" s="205" t="s">
        <v>103</v>
      </c>
      <c r="AM633" s="169"/>
      <c r="AN633" s="6"/>
      <c r="AO633" s="120"/>
    </row>
    <row r="634" spans="1:41">
      <c r="A634" s="75" t="s">
        <v>2162</v>
      </c>
      <c r="B634" s="6" t="s">
        <v>93</v>
      </c>
      <c r="C634" s="76">
        <v>633</v>
      </c>
      <c r="D634" s="80" t="s">
        <v>27</v>
      </c>
      <c r="E634" s="6" t="s">
        <v>2135</v>
      </c>
      <c r="F634" s="6" t="str">
        <f t="shared" si="39"/>
        <v>FreightRM-V-026-V1I26-M23.1</v>
      </c>
      <c r="G634" s="96" t="s">
        <v>2203</v>
      </c>
      <c r="H634" s="95" t="s">
        <v>2204</v>
      </c>
      <c r="I634" s="85" t="s">
        <v>2380</v>
      </c>
      <c r="J634" s="105">
        <v>46032</v>
      </c>
      <c r="K634" s="96" t="s">
        <v>2405</v>
      </c>
      <c r="L634" s="85" t="s">
        <v>2406</v>
      </c>
      <c r="M634" s="85" t="s">
        <v>1264</v>
      </c>
      <c r="N634" s="85" t="s">
        <v>116</v>
      </c>
      <c r="O634" s="71">
        <v>0</v>
      </c>
      <c r="P634" s="71">
        <v>0</v>
      </c>
      <c r="Q634" s="79">
        <v>2858.4</v>
      </c>
      <c r="R634" s="79">
        <v>457.34</v>
      </c>
      <c r="S634" s="71">
        <v>0</v>
      </c>
      <c r="T634" s="79">
        <v>3315.74</v>
      </c>
      <c r="U634" s="80" t="s">
        <v>24</v>
      </c>
      <c r="V634" s="84">
        <f t="shared" si="47"/>
        <v>190.4831389670822</v>
      </c>
      <c r="W634" s="106">
        <v>46031</v>
      </c>
      <c r="X634" s="85" t="s">
        <v>1885</v>
      </c>
      <c r="Y634" s="85" t="s">
        <v>1886</v>
      </c>
      <c r="Z634" s="85" t="s">
        <v>239</v>
      </c>
      <c r="AA634" s="85" t="s">
        <v>122</v>
      </c>
      <c r="AB634" s="76" t="s">
        <v>1118</v>
      </c>
      <c r="AC634" s="76" t="s">
        <v>540</v>
      </c>
      <c r="AD634" s="76" t="s">
        <v>173</v>
      </c>
      <c r="AE634" s="76" t="s">
        <v>548</v>
      </c>
      <c r="AF634" s="76" t="s">
        <v>96</v>
      </c>
      <c r="AG634" s="82"/>
      <c r="AH634" s="60"/>
      <c r="AI634" s="75" t="s">
        <v>2162</v>
      </c>
      <c r="AJ634" s="6" t="s">
        <v>103</v>
      </c>
      <c r="AK634" s="81">
        <v>0</v>
      </c>
      <c r="AL634" s="205" t="s">
        <v>103</v>
      </c>
      <c r="AM634" s="169"/>
      <c r="AN634" s="6"/>
      <c r="AO634" s="120"/>
    </row>
    <row r="635" spans="1:41">
      <c r="A635" s="75" t="s">
        <v>2162</v>
      </c>
      <c r="B635" s="6" t="s">
        <v>93</v>
      </c>
      <c r="C635" s="76">
        <v>634</v>
      </c>
      <c r="D635" s="80" t="s">
        <v>27</v>
      </c>
      <c r="E635" s="6" t="s">
        <v>2135</v>
      </c>
      <c r="F635" s="6" t="str">
        <f t="shared" si="39"/>
        <v>FreightRM-V-031-V1I26-M19.2</v>
      </c>
      <c r="G635" s="96" t="s">
        <v>2205</v>
      </c>
      <c r="H635" s="95" t="s">
        <v>2206</v>
      </c>
      <c r="I635" s="85" t="s">
        <v>2380</v>
      </c>
      <c r="J635" s="105">
        <v>46032</v>
      </c>
      <c r="K635" s="96" t="s">
        <v>2401</v>
      </c>
      <c r="L635" s="85" t="s">
        <v>2407</v>
      </c>
      <c r="M635" s="85" t="s">
        <v>1264</v>
      </c>
      <c r="N635" s="85" t="s">
        <v>116</v>
      </c>
      <c r="O635" s="71">
        <v>0</v>
      </c>
      <c r="P635" s="71">
        <v>0</v>
      </c>
      <c r="Q635" s="79">
        <v>2308.7600000000002</v>
      </c>
      <c r="R635" s="79">
        <v>369.4</v>
      </c>
      <c r="S635" s="71">
        <v>0</v>
      </c>
      <c r="T635" s="79">
        <v>2678.16</v>
      </c>
      <c r="U635" s="80" t="s">
        <v>24</v>
      </c>
      <c r="V635" s="84">
        <f t="shared" si="47"/>
        <v>153.85534555064055</v>
      </c>
      <c r="W635" s="106">
        <v>46036</v>
      </c>
      <c r="X635" s="85" t="s">
        <v>1898</v>
      </c>
      <c r="Y635" s="85" t="s">
        <v>1899</v>
      </c>
      <c r="Z635" s="85" t="s">
        <v>239</v>
      </c>
      <c r="AA635" s="85" t="s">
        <v>122</v>
      </c>
      <c r="AB635" s="76" t="s">
        <v>539</v>
      </c>
      <c r="AC635" s="76" t="s">
        <v>540</v>
      </c>
      <c r="AD635" s="76" t="s">
        <v>173</v>
      </c>
      <c r="AE635" s="76" t="s">
        <v>548</v>
      </c>
      <c r="AF635" s="76" t="s">
        <v>96</v>
      </c>
      <c r="AG635" s="82"/>
      <c r="AH635" s="60"/>
      <c r="AI635" s="75" t="s">
        <v>2162</v>
      </c>
      <c r="AJ635" s="6" t="s">
        <v>103</v>
      </c>
      <c r="AK635" s="81">
        <v>0</v>
      </c>
      <c r="AL635" s="205" t="s">
        <v>103</v>
      </c>
      <c r="AM635" s="169"/>
      <c r="AN635" s="6"/>
      <c r="AO635" s="120"/>
    </row>
    <row r="636" spans="1:41">
      <c r="A636" s="75" t="s">
        <v>2162</v>
      </c>
      <c r="B636" s="6" t="s">
        <v>93</v>
      </c>
      <c r="C636" s="76">
        <v>635</v>
      </c>
      <c r="D636" s="80" t="s">
        <v>591</v>
      </c>
      <c r="E636" s="6" t="s">
        <v>2136</v>
      </c>
      <c r="F636" s="6" t="str">
        <f t="shared" si="39"/>
        <v>BrokerRM-J-1132LI25-M19</v>
      </c>
      <c r="G636" s="6" t="s">
        <v>2207</v>
      </c>
      <c r="H636" s="80">
        <v>6236375433</v>
      </c>
      <c r="I636" s="85" t="s">
        <v>2380</v>
      </c>
      <c r="J636" s="105">
        <v>46041</v>
      </c>
      <c r="K636" s="107" t="s">
        <v>116</v>
      </c>
      <c r="L636" s="80">
        <v>538581740</v>
      </c>
      <c r="M636" s="85" t="s">
        <v>173</v>
      </c>
      <c r="N636" s="85" t="s">
        <v>116</v>
      </c>
      <c r="O636" s="71">
        <v>0</v>
      </c>
      <c r="P636" s="71">
        <v>0</v>
      </c>
      <c r="Q636" s="79">
        <v>500.68</v>
      </c>
      <c r="R636" s="79">
        <v>0</v>
      </c>
      <c r="S636" s="71">
        <v>0</v>
      </c>
      <c r="T636" s="79">
        <v>500.68</v>
      </c>
      <c r="U636" s="80" t="s">
        <v>118</v>
      </c>
      <c r="V636" s="84">
        <f>T636</f>
        <v>500.68</v>
      </c>
      <c r="W636" s="106">
        <v>46028</v>
      </c>
      <c r="X636" s="6" t="s">
        <v>1173</v>
      </c>
      <c r="Y636" s="85" t="s">
        <v>178</v>
      </c>
      <c r="Z636" s="85" t="s">
        <v>178</v>
      </c>
      <c r="AA636" s="85" t="s">
        <v>1156</v>
      </c>
      <c r="AB636" s="76" t="s">
        <v>539</v>
      </c>
      <c r="AC636" s="76" t="s">
        <v>540</v>
      </c>
      <c r="AD636" s="76" t="s">
        <v>173</v>
      </c>
      <c r="AE636" s="76" t="s">
        <v>548</v>
      </c>
      <c r="AF636" s="76" t="s">
        <v>96</v>
      </c>
      <c r="AG636" s="82"/>
      <c r="AH636" s="60"/>
      <c r="AI636" s="75" t="s">
        <v>2162</v>
      </c>
      <c r="AJ636" s="6" t="s">
        <v>103</v>
      </c>
      <c r="AK636" s="81">
        <v>0</v>
      </c>
      <c r="AL636" s="205" t="s">
        <v>103</v>
      </c>
      <c r="AM636" s="169"/>
      <c r="AN636" s="6"/>
      <c r="AO636" s="120"/>
    </row>
    <row r="637" spans="1:41">
      <c r="A637" s="75" t="s">
        <v>2162</v>
      </c>
      <c r="B637" s="6" t="s">
        <v>93</v>
      </c>
      <c r="C637" s="76">
        <v>636</v>
      </c>
      <c r="D637" s="80" t="s">
        <v>592</v>
      </c>
      <c r="E637" s="6" t="s">
        <v>2136</v>
      </c>
      <c r="F637" s="6" t="str">
        <f t="shared" si="39"/>
        <v>BrokerRM-I-0985-AI25-M19</v>
      </c>
      <c r="G637" s="96" t="s">
        <v>1665</v>
      </c>
      <c r="H637" s="103" t="s">
        <v>2208</v>
      </c>
      <c r="I637" s="85" t="s">
        <v>2380</v>
      </c>
      <c r="J637" s="105">
        <v>46043</v>
      </c>
      <c r="K637" s="107" t="s">
        <v>2408</v>
      </c>
      <c r="L637" s="85">
        <v>1872001876</v>
      </c>
      <c r="M637" s="85" t="s">
        <v>25</v>
      </c>
      <c r="N637" s="85" t="s">
        <v>116</v>
      </c>
      <c r="O637" s="71">
        <v>0</v>
      </c>
      <c r="P637" s="71">
        <v>0</v>
      </c>
      <c r="Q637" s="79">
        <v>5428.82</v>
      </c>
      <c r="R637" s="79">
        <v>868.61</v>
      </c>
      <c r="S637" s="71">
        <v>0</v>
      </c>
      <c r="T637" s="79">
        <v>6297.4299999999994</v>
      </c>
      <c r="U637" s="80" t="s">
        <v>24</v>
      </c>
      <c r="V637" s="84">
        <f t="shared" ref="V637:V650" si="48">T637/17.407</f>
        <v>361.77572241052445</v>
      </c>
      <c r="W637" s="106">
        <v>46038</v>
      </c>
      <c r="X637" s="85" t="s">
        <v>2409</v>
      </c>
      <c r="Y637" s="85" t="s">
        <v>178</v>
      </c>
      <c r="Z637" s="85" t="s">
        <v>121</v>
      </c>
      <c r="AA637" s="85" t="s">
        <v>122</v>
      </c>
      <c r="AB637" s="76" t="s">
        <v>539</v>
      </c>
      <c r="AC637" s="76" t="s">
        <v>540</v>
      </c>
      <c r="AD637" s="76" t="s">
        <v>25</v>
      </c>
      <c r="AE637" s="76" t="s">
        <v>544</v>
      </c>
      <c r="AF637" s="76" t="s">
        <v>96</v>
      </c>
      <c r="AG637" s="82"/>
      <c r="AH637" s="60"/>
      <c r="AI637" s="75" t="s">
        <v>2162</v>
      </c>
      <c r="AJ637" s="6" t="s">
        <v>103</v>
      </c>
      <c r="AK637" s="81">
        <v>0</v>
      </c>
      <c r="AL637" s="205" t="s">
        <v>103</v>
      </c>
      <c r="AM637" s="169"/>
      <c r="AN637" s="6"/>
      <c r="AO637" s="120"/>
    </row>
    <row r="638" spans="1:41">
      <c r="A638" s="75" t="s">
        <v>2162</v>
      </c>
      <c r="B638" s="6" t="s">
        <v>93</v>
      </c>
      <c r="C638" s="76">
        <v>637</v>
      </c>
      <c r="D638" s="80" t="s">
        <v>592</v>
      </c>
      <c r="E638" s="6" t="s">
        <v>2136</v>
      </c>
      <c r="F638" s="6" t="str">
        <f t="shared" si="39"/>
        <v>BrokerRM-I-1027-AI26-M19</v>
      </c>
      <c r="G638" s="96" t="s">
        <v>2209</v>
      </c>
      <c r="H638" s="103" t="s">
        <v>2210</v>
      </c>
      <c r="I638" s="85" t="s">
        <v>2380</v>
      </c>
      <c r="J638" s="105">
        <v>46043</v>
      </c>
      <c r="K638" s="96" t="s">
        <v>2410</v>
      </c>
      <c r="L638" s="85">
        <v>1884842481</v>
      </c>
      <c r="M638" s="85" t="s">
        <v>25</v>
      </c>
      <c r="N638" s="85" t="s">
        <v>116</v>
      </c>
      <c r="O638" s="71">
        <v>0</v>
      </c>
      <c r="P638" s="71">
        <v>0</v>
      </c>
      <c r="Q638" s="79">
        <v>3648.25</v>
      </c>
      <c r="R638" s="79">
        <v>583.72</v>
      </c>
      <c r="S638" s="71">
        <v>0</v>
      </c>
      <c r="T638" s="79">
        <v>4231.97</v>
      </c>
      <c r="U638" s="80" t="s">
        <v>24</v>
      </c>
      <c r="V638" s="84">
        <f t="shared" si="48"/>
        <v>243.11886022864365</v>
      </c>
      <c r="W638" s="106">
        <v>46038</v>
      </c>
      <c r="X638" s="85" t="s">
        <v>1202</v>
      </c>
      <c r="Y638" s="85" t="s">
        <v>129</v>
      </c>
      <c r="Z638" s="85" t="s">
        <v>121</v>
      </c>
      <c r="AA638" s="85" t="s">
        <v>122</v>
      </c>
      <c r="AB638" s="76" t="s">
        <v>539</v>
      </c>
      <c r="AC638" s="76" t="s">
        <v>540</v>
      </c>
      <c r="AD638" s="76" t="s">
        <v>25</v>
      </c>
      <c r="AE638" s="76" t="s">
        <v>544</v>
      </c>
      <c r="AF638" s="76" t="s">
        <v>96</v>
      </c>
      <c r="AG638" s="82"/>
      <c r="AH638" s="60"/>
      <c r="AI638" s="75" t="s">
        <v>2162</v>
      </c>
      <c r="AJ638" s="6" t="s">
        <v>103</v>
      </c>
      <c r="AK638" s="81">
        <v>0</v>
      </c>
      <c r="AL638" s="205" t="s">
        <v>103</v>
      </c>
      <c r="AM638" s="169"/>
      <c r="AN638" s="6"/>
      <c r="AO638" s="120"/>
    </row>
    <row r="639" spans="1:41">
      <c r="A639" s="75" t="s">
        <v>2162</v>
      </c>
      <c r="B639" s="6" t="s">
        <v>93</v>
      </c>
      <c r="C639" s="76">
        <v>638</v>
      </c>
      <c r="D639" s="80" t="s">
        <v>592</v>
      </c>
      <c r="E639" s="6" t="s">
        <v>2136</v>
      </c>
      <c r="F639" s="6" t="str">
        <f t="shared" si="39"/>
        <v>BrokerRM-I-1026-AI26-M19</v>
      </c>
      <c r="G639" s="96" t="s">
        <v>2211</v>
      </c>
      <c r="H639" s="103" t="s">
        <v>2212</v>
      </c>
      <c r="I639" s="85" t="s">
        <v>2380</v>
      </c>
      <c r="J639" s="105">
        <v>46043</v>
      </c>
      <c r="K639" s="107" t="s">
        <v>2411</v>
      </c>
      <c r="L639" s="85">
        <v>6744159730</v>
      </c>
      <c r="M639" s="85" t="s">
        <v>25</v>
      </c>
      <c r="N639" s="85" t="s">
        <v>116</v>
      </c>
      <c r="O639" s="71">
        <v>0</v>
      </c>
      <c r="P639" s="71">
        <v>0</v>
      </c>
      <c r="Q639" s="79">
        <v>4775.1000000000004</v>
      </c>
      <c r="R639" s="79">
        <v>764.01</v>
      </c>
      <c r="S639" s="71">
        <v>0</v>
      </c>
      <c r="T639" s="79">
        <v>5539.1100000000006</v>
      </c>
      <c r="U639" s="80" t="s">
        <v>24</v>
      </c>
      <c r="V639" s="84">
        <f t="shared" si="48"/>
        <v>318.21163899580631</v>
      </c>
      <c r="W639" s="106">
        <v>46038</v>
      </c>
      <c r="X639" s="85" t="s">
        <v>2412</v>
      </c>
      <c r="Y639" s="85" t="s">
        <v>178</v>
      </c>
      <c r="Z639" s="85" t="s">
        <v>121</v>
      </c>
      <c r="AA639" s="85" t="s">
        <v>122</v>
      </c>
      <c r="AB639" s="76" t="s">
        <v>539</v>
      </c>
      <c r="AC639" s="76" t="s">
        <v>540</v>
      </c>
      <c r="AD639" s="76" t="s">
        <v>25</v>
      </c>
      <c r="AE639" s="76" t="s">
        <v>544</v>
      </c>
      <c r="AF639" s="76" t="s">
        <v>96</v>
      </c>
      <c r="AG639" s="82"/>
      <c r="AH639" s="60"/>
      <c r="AI639" s="75" t="s">
        <v>2162</v>
      </c>
      <c r="AJ639" s="6" t="s">
        <v>103</v>
      </c>
      <c r="AK639" s="81">
        <v>0</v>
      </c>
      <c r="AL639" s="205" t="s">
        <v>103</v>
      </c>
      <c r="AM639" s="169"/>
      <c r="AN639" s="6"/>
      <c r="AO639" s="120"/>
    </row>
    <row r="640" spans="1:41">
      <c r="A640" s="75" t="s">
        <v>2162</v>
      </c>
      <c r="B640" s="6" t="s">
        <v>93</v>
      </c>
      <c r="C640" s="76">
        <v>639</v>
      </c>
      <c r="D640" s="80" t="s">
        <v>592</v>
      </c>
      <c r="E640" s="6" t="s">
        <v>2136</v>
      </c>
      <c r="F640" s="6" t="str">
        <f t="shared" si="39"/>
        <v>BrokerRM-I-1029-AI26-M19</v>
      </c>
      <c r="G640" s="96" t="s">
        <v>2213</v>
      </c>
      <c r="H640" s="103" t="s">
        <v>2214</v>
      </c>
      <c r="I640" s="85" t="s">
        <v>2380</v>
      </c>
      <c r="J640" s="105">
        <v>46043</v>
      </c>
      <c r="K640" s="107" t="s">
        <v>2413</v>
      </c>
      <c r="L640" s="85">
        <v>2096254425</v>
      </c>
      <c r="M640" s="85" t="s">
        <v>25</v>
      </c>
      <c r="N640" s="85" t="s">
        <v>116</v>
      </c>
      <c r="O640" s="71">
        <v>0</v>
      </c>
      <c r="P640" s="71">
        <v>0</v>
      </c>
      <c r="Q640" s="79">
        <v>1874.16</v>
      </c>
      <c r="R640" s="79">
        <v>299.86</v>
      </c>
      <c r="S640" s="71">
        <v>0</v>
      </c>
      <c r="T640" s="79">
        <v>2174.02</v>
      </c>
      <c r="U640" s="80" t="s">
        <v>24</v>
      </c>
      <c r="V640" s="84">
        <f t="shared" si="48"/>
        <v>124.89343367610731</v>
      </c>
      <c r="W640" s="106">
        <v>46038</v>
      </c>
      <c r="X640" s="85" t="s">
        <v>1176</v>
      </c>
      <c r="Y640" s="85" t="s">
        <v>129</v>
      </c>
      <c r="Z640" s="85" t="s">
        <v>121</v>
      </c>
      <c r="AA640" s="85" t="s">
        <v>122</v>
      </c>
      <c r="AB640" s="76" t="s">
        <v>539</v>
      </c>
      <c r="AC640" s="76" t="s">
        <v>540</v>
      </c>
      <c r="AD640" s="76" t="s">
        <v>25</v>
      </c>
      <c r="AE640" s="76" t="s">
        <v>544</v>
      </c>
      <c r="AF640" s="76" t="s">
        <v>96</v>
      </c>
      <c r="AG640" s="82"/>
      <c r="AH640" s="60"/>
      <c r="AI640" s="75" t="s">
        <v>2162</v>
      </c>
      <c r="AJ640" s="6" t="s">
        <v>103</v>
      </c>
      <c r="AK640" s="81">
        <v>0</v>
      </c>
      <c r="AL640" s="205" t="s">
        <v>103</v>
      </c>
      <c r="AM640" s="169"/>
      <c r="AN640" s="6"/>
      <c r="AO640" s="120"/>
    </row>
    <row r="641" spans="1:41">
      <c r="A641" s="75" t="s">
        <v>2162</v>
      </c>
      <c r="B641" s="6" t="s">
        <v>93</v>
      </c>
      <c r="C641" s="76">
        <v>640</v>
      </c>
      <c r="D641" s="80" t="s">
        <v>592</v>
      </c>
      <c r="E641" s="6" t="s">
        <v>2136</v>
      </c>
      <c r="F641" s="6" t="str">
        <f t="shared" si="39"/>
        <v>BrokerRM-I-1031-AI26-M19</v>
      </c>
      <c r="G641" s="96" t="s">
        <v>2215</v>
      </c>
      <c r="H641" s="103" t="s">
        <v>2216</v>
      </c>
      <c r="I641" s="85" t="s">
        <v>2380</v>
      </c>
      <c r="J641" s="105">
        <v>46045</v>
      </c>
      <c r="K641" s="96" t="s">
        <v>2414</v>
      </c>
      <c r="L641" s="85">
        <v>8702005060</v>
      </c>
      <c r="M641" s="85" t="s">
        <v>25</v>
      </c>
      <c r="N641" s="85" t="s">
        <v>116</v>
      </c>
      <c r="O641" s="71">
        <v>0</v>
      </c>
      <c r="P641" s="71">
        <v>0</v>
      </c>
      <c r="Q641" s="79">
        <v>5270.21</v>
      </c>
      <c r="R641" s="79">
        <v>843.23360000000002</v>
      </c>
      <c r="S641" s="71">
        <v>0</v>
      </c>
      <c r="T641" s="79">
        <v>6113.4436000000005</v>
      </c>
      <c r="U641" s="80" t="s">
        <v>24</v>
      </c>
      <c r="V641" s="84">
        <f t="shared" si="48"/>
        <v>351.20604354570003</v>
      </c>
      <c r="W641" s="106">
        <v>46042</v>
      </c>
      <c r="X641" s="85" t="s">
        <v>1185</v>
      </c>
      <c r="Y641" s="85" t="s">
        <v>1910</v>
      </c>
      <c r="Z641" s="85" t="s">
        <v>121</v>
      </c>
      <c r="AA641" s="85" t="s">
        <v>122</v>
      </c>
      <c r="AB641" s="76" t="s">
        <v>539</v>
      </c>
      <c r="AC641" s="76" t="s">
        <v>540</v>
      </c>
      <c r="AD641" s="76" t="s">
        <v>25</v>
      </c>
      <c r="AE641" s="76" t="s">
        <v>544</v>
      </c>
      <c r="AF641" s="76" t="s">
        <v>96</v>
      </c>
      <c r="AG641" s="82"/>
      <c r="AH641" s="60"/>
      <c r="AI641" s="75" t="s">
        <v>2162</v>
      </c>
      <c r="AJ641" s="6" t="s">
        <v>103</v>
      </c>
      <c r="AK641" s="81">
        <v>0</v>
      </c>
      <c r="AL641" s="205" t="s">
        <v>103</v>
      </c>
      <c r="AM641" s="169"/>
      <c r="AN641" s="6"/>
      <c r="AO641" s="120"/>
    </row>
    <row r="642" spans="1:41">
      <c r="A642" s="75" t="s">
        <v>2162</v>
      </c>
      <c r="B642" s="6" t="s">
        <v>93</v>
      </c>
      <c r="C642" s="76">
        <v>641</v>
      </c>
      <c r="D642" s="80" t="s">
        <v>592</v>
      </c>
      <c r="E642" s="6" t="s">
        <v>2136</v>
      </c>
      <c r="F642" s="6" t="str">
        <f t="shared" si="39"/>
        <v>BrokerRM-I-1034-AI26-M19</v>
      </c>
      <c r="G642" s="96" t="s">
        <v>2217</v>
      </c>
      <c r="H642" s="103" t="s">
        <v>2218</v>
      </c>
      <c r="I642" s="85" t="s">
        <v>2380</v>
      </c>
      <c r="J642" s="105">
        <v>46043</v>
      </c>
      <c r="K642" s="107" t="s">
        <v>2415</v>
      </c>
      <c r="L642" s="85">
        <v>8702294926</v>
      </c>
      <c r="M642" s="85" t="s">
        <v>25</v>
      </c>
      <c r="N642" s="85" t="s">
        <v>116</v>
      </c>
      <c r="O642" s="71">
        <v>0</v>
      </c>
      <c r="P642" s="71">
        <v>0</v>
      </c>
      <c r="Q642" s="79">
        <v>1874.16</v>
      </c>
      <c r="R642" s="79">
        <v>299.86</v>
      </c>
      <c r="S642" s="71">
        <v>0</v>
      </c>
      <c r="T642" s="79">
        <v>2174.02</v>
      </c>
      <c r="U642" s="80" t="s">
        <v>24</v>
      </c>
      <c r="V642" s="84">
        <f t="shared" si="48"/>
        <v>124.89343367610731</v>
      </c>
      <c r="W642" s="106">
        <v>46042</v>
      </c>
      <c r="X642" s="85" t="s">
        <v>2416</v>
      </c>
      <c r="Y642" s="85" t="s">
        <v>129</v>
      </c>
      <c r="Z642" s="85" t="s">
        <v>121</v>
      </c>
      <c r="AA642" s="85" t="s">
        <v>122</v>
      </c>
      <c r="AB642" s="76" t="s">
        <v>539</v>
      </c>
      <c r="AC642" s="76" t="s">
        <v>540</v>
      </c>
      <c r="AD642" s="76" t="s">
        <v>25</v>
      </c>
      <c r="AE642" s="76" t="s">
        <v>544</v>
      </c>
      <c r="AF642" s="76" t="s">
        <v>96</v>
      </c>
      <c r="AG642" s="82"/>
      <c r="AH642" s="60"/>
      <c r="AI642" s="75" t="s">
        <v>2162</v>
      </c>
      <c r="AJ642" s="6" t="s">
        <v>103</v>
      </c>
      <c r="AK642" s="81">
        <v>0</v>
      </c>
      <c r="AL642" s="205" t="s">
        <v>103</v>
      </c>
      <c r="AM642" s="169"/>
      <c r="AN642" s="6"/>
      <c r="AO642" s="120"/>
    </row>
    <row r="643" spans="1:41">
      <c r="A643" s="75" t="s">
        <v>2162</v>
      </c>
      <c r="B643" s="6" t="s">
        <v>93</v>
      </c>
      <c r="C643" s="76">
        <v>642</v>
      </c>
      <c r="D643" s="80" t="s">
        <v>592</v>
      </c>
      <c r="E643" s="6" t="s">
        <v>2136</v>
      </c>
      <c r="F643" s="6" t="str">
        <f t="shared" ref="F643:F706" si="49">E643&amp;G643</f>
        <v>BrokerRM-I-1035-AI26-M19</v>
      </c>
      <c r="G643" s="96" t="s">
        <v>2219</v>
      </c>
      <c r="H643" s="103" t="s">
        <v>2220</v>
      </c>
      <c r="I643" s="85" t="s">
        <v>2380</v>
      </c>
      <c r="J643" s="105">
        <v>46045</v>
      </c>
      <c r="K643" s="96" t="s">
        <v>2417</v>
      </c>
      <c r="L643" s="85">
        <v>7566685232</v>
      </c>
      <c r="M643" s="85" t="s">
        <v>25</v>
      </c>
      <c r="N643" s="85" t="s">
        <v>116</v>
      </c>
      <c r="O643" s="71">
        <v>0</v>
      </c>
      <c r="P643" s="71">
        <v>0</v>
      </c>
      <c r="Q643" s="79">
        <v>7593.33</v>
      </c>
      <c r="R643" s="79">
        <v>1214.9328</v>
      </c>
      <c r="S643" s="71">
        <v>0</v>
      </c>
      <c r="T643" s="79">
        <v>8808.2628000000004</v>
      </c>
      <c r="U643" s="80" t="s">
        <v>24</v>
      </c>
      <c r="V643" s="84">
        <f t="shared" si="48"/>
        <v>506.01842936749586</v>
      </c>
      <c r="W643" s="106">
        <v>46043</v>
      </c>
      <c r="X643" s="85" t="s">
        <v>1213</v>
      </c>
      <c r="Y643" s="85" t="s">
        <v>1067</v>
      </c>
      <c r="Z643" s="85" t="s">
        <v>121</v>
      </c>
      <c r="AA643" s="85" t="s">
        <v>122</v>
      </c>
      <c r="AB643" s="76" t="s">
        <v>539</v>
      </c>
      <c r="AC643" s="76" t="s">
        <v>540</v>
      </c>
      <c r="AD643" s="76" t="s">
        <v>25</v>
      </c>
      <c r="AE643" s="76" t="s">
        <v>544</v>
      </c>
      <c r="AF643" s="76" t="s">
        <v>96</v>
      </c>
      <c r="AG643" s="82"/>
      <c r="AH643" s="60"/>
      <c r="AI643" s="75" t="s">
        <v>2162</v>
      </c>
      <c r="AJ643" s="6" t="s">
        <v>103</v>
      </c>
      <c r="AK643" s="81">
        <v>0</v>
      </c>
      <c r="AL643" s="205" t="s">
        <v>103</v>
      </c>
      <c r="AM643" s="169"/>
      <c r="AN643" s="6"/>
      <c r="AO643" s="120"/>
    </row>
    <row r="644" spans="1:41">
      <c r="A644" s="75" t="s">
        <v>2162</v>
      </c>
      <c r="B644" s="6" t="s">
        <v>93</v>
      </c>
      <c r="C644" s="76">
        <v>643</v>
      </c>
      <c r="D644" s="80" t="s">
        <v>108</v>
      </c>
      <c r="E644" s="6" t="s">
        <v>2135</v>
      </c>
      <c r="F644" s="6" t="str">
        <f t="shared" si="49"/>
        <v>FreightRM-I-1011-AI26-M19</v>
      </c>
      <c r="G644" s="96" t="s">
        <v>2221</v>
      </c>
      <c r="H644" s="6" t="s">
        <v>2222</v>
      </c>
      <c r="I644" s="85" t="s">
        <v>2380</v>
      </c>
      <c r="J644" s="92">
        <v>46052</v>
      </c>
      <c r="K644" s="92" t="s">
        <v>116</v>
      </c>
      <c r="L644" s="80" t="s">
        <v>119</v>
      </c>
      <c r="M644" s="85" t="s">
        <v>25</v>
      </c>
      <c r="N644" s="85" t="s">
        <v>116</v>
      </c>
      <c r="O644" s="71">
        <v>0</v>
      </c>
      <c r="P644" s="71">
        <v>0</v>
      </c>
      <c r="Q644" s="79">
        <v>159829.32999999999</v>
      </c>
      <c r="R644" s="79">
        <v>6393.2</v>
      </c>
      <c r="S644" s="71">
        <v>0</v>
      </c>
      <c r="T644" s="79">
        <v>166222.53</v>
      </c>
      <c r="U644" s="80" t="s">
        <v>24</v>
      </c>
      <c r="V644" s="84">
        <f t="shared" si="48"/>
        <v>9549.17734244844</v>
      </c>
      <c r="W644" s="74" t="s">
        <v>119</v>
      </c>
      <c r="X644" s="80" t="s">
        <v>120</v>
      </c>
      <c r="Y644" s="80" t="s">
        <v>120</v>
      </c>
      <c r="Z644" s="85" t="s">
        <v>121</v>
      </c>
      <c r="AA644" s="85" t="s">
        <v>122</v>
      </c>
      <c r="AB644" s="76" t="s">
        <v>539</v>
      </c>
      <c r="AC644" s="76" t="s">
        <v>540</v>
      </c>
      <c r="AD644" s="76" t="s">
        <v>25</v>
      </c>
      <c r="AE644" s="76" t="s">
        <v>544</v>
      </c>
      <c r="AF644" s="76" t="s">
        <v>96</v>
      </c>
      <c r="AG644" s="82"/>
      <c r="AH644" s="60"/>
      <c r="AI644" s="75" t="s">
        <v>2162</v>
      </c>
      <c r="AJ644" s="6" t="s">
        <v>103</v>
      </c>
      <c r="AK644" s="81">
        <v>0</v>
      </c>
      <c r="AL644" s="205" t="s">
        <v>103</v>
      </c>
      <c r="AM644" s="169"/>
      <c r="AN644" s="6"/>
      <c r="AO644" s="120"/>
    </row>
    <row r="645" spans="1:41">
      <c r="A645" s="75" t="s">
        <v>2162</v>
      </c>
      <c r="B645" s="6" t="s">
        <v>93</v>
      </c>
      <c r="C645" s="76">
        <v>644</v>
      </c>
      <c r="D645" s="80" t="s">
        <v>108</v>
      </c>
      <c r="E645" s="6" t="s">
        <v>2135</v>
      </c>
      <c r="F645" s="6" t="str">
        <f t="shared" si="49"/>
        <v>FreightPAQUETERIA</v>
      </c>
      <c r="G645" s="96" t="s">
        <v>127</v>
      </c>
      <c r="H645" s="6" t="s">
        <v>2223</v>
      </c>
      <c r="I645" s="85" t="s">
        <v>2380</v>
      </c>
      <c r="J645" s="92">
        <v>46053</v>
      </c>
      <c r="K645" s="92" t="s">
        <v>116</v>
      </c>
      <c r="L645" s="80" t="s">
        <v>119</v>
      </c>
      <c r="M645" s="85" t="s">
        <v>25</v>
      </c>
      <c r="N645" s="85" t="s">
        <v>116</v>
      </c>
      <c r="O645" s="71">
        <v>0</v>
      </c>
      <c r="P645" s="71">
        <v>0</v>
      </c>
      <c r="Q645" s="79">
        <v>11528.48</v>
      </c>
      <c r="R645" s="79">
        <v>461.14</v>
      </c>
      <c r="S645" s="71">
        <v>0</v>
      </c>
      <c r="T645" s="79">
        <v>11989.62</v>
      </c>
      <c r="U645" s="80" t="s">
        <v>24</v>
      </c>
      <c r="V645" s="84">
        <f t="shared" si="48"/>
        <v>688.78152467398172</v>
      </c>
      <c r="W645" s="74" t="s">
        <v>119</v>
      </c>
      <c r="X645" s="80" t="s">
        <v>2418</v>
      </c>
      <c r="Y645" s="80" t="s">
        <v>1186</v>
      </c>
      <c r="Z645" s="85" t="s">
        <v>121</v>
      </c>
      <c r="AA645" s="85" t="s">
        <v>122</v>
      </c>
      <c r="AB645" s="76" t="s">
        <v>539</v>
      </c>
      <c r="AC645" s="76" t="s">
        <v>540</v>
      </c>
      <c r="AD645" s="85" t="s">
        <v>25</v>
      </c>
      <c r="AE645" s="76" t="s">
        <v>544</v>
      </c>
      <c r="AF645" s="76" t="s">
        <v>96</v>
      </c>
      <c r="AG645" s="82"/>
      <c r="AH645" s="60"/>
      <c r="AI645" s="75" t="s">
        <v>2162</v>
      </c>
      <c r="AJ645" s="6" t="s">
        <v>103</v>
      </c>
      <c r="AK645" s="81">
        <v>0</v>
      </c>
      <c r="AL645" s="205" t="s">
        <v>103</v>
      </c>
      <c r="AM645" s="169"/>
      <c r="AN645" s="6"/>
      <c r="AO645" s="120"/>
    </row>
    <row r="646" spans="1:41">
      <c r="A646" s="75" t="s">
        <v>2162</v>
      </c>
      <c r="B646" s="6" t="s">
        <v>93</v>
      </c>
      <c r="C646" s="76">
        <v>645</v>
      </c>
      <c r="D646" s="80" t="s">
        <v>108</v>
      </c>
      <c r="E646" s="6" t="s">
        <v>2135</v>
      </c>
      <c r="F646" s="6" t="str">
        <f t="shared" si="49"/>
        <v>FreightFG-I-0429-AE26-M19</v>
      </c>
      <c r="G646" s="96" t="s">
        <v>2224</v>
      </c>
      <c r="H646" s="6" t="s">
        <v>2225</v>
      </c>
      <c r="I646" s="85" t="s">
        <v>2380</v>
      </c>
      <c r="J646" s="92">
        <v>46052</v>
      </c>
      <c r="K646" s="92" t="s">
        <v>116</v>
      </c>
      <c r="L646" s="85" t="s">
        <v>2419</v>
      </c>
      <c r="M646" s="85" t="s">
        <v>28</v>
      </c>
      <c r="N646" s="85" t="s">
        <v>116</v>
      </c>
      <c r="O646" s="71">
        <v>0</v>
      </c>
      <c r="P646" s="71">
        <v>0</v>
      </c>
      <c r="Q646" s="79">
        <v>252.66</v>
      </c>
      <c r="R646" s="79">
        <v>40.43</v>
      </c>
      <c r="S646" s="71">
        <v>0</v>
      </c>
      <c r="T646" s="79">
        <v>293.08999999999997</v>
      </c>
      <c r="U646" s="80" t="s">
        <v>24</v>
      </c>
      <c r="V646" s="84">
        <f t="shared" si="48"/>
        <v>16.837479175044521</v>
      </c>
      <c r="W646" s="74" t="s">
        <v>2420</v>
      </c>
      <c r="X646" s="80" t="s">
        <v>122</v>
      </c>
      <c r="Y646" s="80" t="s">
        <v>121</v>
      </c>
      <c r="Z646" s="85" t="s">
        <v>178</v>
      </c>
      <c r="AA646" s="85" t="s">
        <v>438</v>
      </c>
      <c r="AB646" s="76" t="s">
        <v>539</v>
      </c>
      <c r="AC646" s="76" t="s">
        <v>541</v>
      </c>
      <c r="AD646" s="76" t="s">
        <v>28</v>
      </c>
      <c r="AE646" s="76" t="s">
        <v>545</v>
      </c>
      <c r="AF646" s="76" t="s">
        <v>96</v>
      </c>
      <c r="AG646" s="82"/>
      <c r="AH646" s="60"/>
      <c r="AI646" s="75" t="s">
        <v>2162</v>
      </c>
      <c r="AJ646" s="6" t="s">
        <v>103</v>
      </c>
      <c r="AK646" s="81">
        <v>0</v>
      </c>
      <c r="AL646" s="205" t="s">
        <v>103</v>
      </c>
      <c r="AM646" s="169"/>
      <c r="AN646" s="6"/>
      <c r="AO646" s="120"/>
    </row>
    <row r="647" spans="1:41">
      <c r="A647" s="75" t="s">
        <v>2162</v>
      </c>
      <c r="B647" s="6" t="s">
        <v>93</v>
      </c>
      <c r="C647" s="76">
        <v>646</v>
      </c>
      <c r="D647" s="80" t="s">
        <v>108</v>
      </c>
      <c r="E647" s="6" t="s">
        <v>2135</v>
      </c>
      <c r="F647" s="6" t="str">
        <f t="shared" si="49"/>
        <v>FreightFG-I-0442-AE26-M46</v>
      </c>
      <c r="G647" s="96" t="s">
        <v>2226</v>
      </c>
      <c r="H647" s="6" t="s">
        <v>2227</v>
      </c>
      <c r="I647" s="85" t="s">
        <v>2380</v>
      </c>
      <c r="J647" s="92">
        <v>46052</v>
      </c>
      <c r="K647" s="92" t="s">
        <v>116</v>
      </c>
      <c r="L647" s="80" t="s">
        <v>119</v>
      </c>
      <c r="M647" s="85" t="s">
        <v>28</v>
      </c>
      <c r="N647" s="85" t="s">
        <v>116</v>
      </c>
      <c r="O647" s="71">
        <v>0</v>
      </c>
      <c r="P647" s="71">
        <v>0</v>
      </c>
      <c r="Q647" s="79">
        <v>6026.34</v>
      </c>
      <c r="R647" s="79">
        <v>173.1</v>
      </c>
      <c r="S647" s="71">
        <v>0</v>
      </c>
      <c r="T647" s="79">
        <v>6199.44</v>
      </c>
      <c r="U647" s="80" t="s">
        <v>24</v>
      </c>
      <c r="V647" s="84">
        <f t="shared" si="48"/>
        <v>356.14637789395067</v>
      </c>
      <c r="W647" s="74" t="s">
        <v>119</v>
      </c>
      <c r="X647" s="80" t="s">
        <v>122</v>
      </c>
      <c r="Y647" s="80" t="s">
        <v>121</v>
      </c>
      <c r="Z647" s="85" t="s">
        <v>178</v>
      </c>
      <c r="AA647" s="85" t="s">
        <v>438</v>
      </c>
      <c r="AB647" s="76" t="s">
        <v>1106</v>
      </c>
      <c r="AC647" s="76" t="s">
        <v>541</v>
      </c>
      <c r="AD647" s="76" t="s">
        <v>28</v>
      </c>
      <c r="AE647" s="76" t="s">
        <v>545</v>
      </c>
      <c r="AF647" s="76" t="s">
        <v>96</v>
      </c>
      <c r="AG647" s="82"/>
      <c r="AH647" s="60"/>
      <c r="AI647" s="75" t="s">
        <v>2162</v>
      </c>
      <c r="AJ647" s="6" t="s">
        <v>103</v>
      </c>
      <c r="AK647" s="81">
        <v>0</v>
      </c>
      <c r="AL647" s="205" t="s">
        <v>103</v>
      </c>
      <c r="AM647" s="169"/>
      <c r="AN647" s="6"/>
      <c r="AO647" s="120"/>
    </row>
    <row r="648" spans="1:41">
      <c r="A648" s="75" t="s">
        <v>2162</v>
      </c>
      <c r="B648" s="6" t="s">
        <v>93</v>
      </c>
      <c r="C648" s="76">
        <v>647</v>
      </c>
      <c r="D648" s="80" t="s">
        <v>108</v>
      </c>
      <c r="E648" s="6" t="s">
        <v>2135</v>
      </c>
      <c r="F648" s="6" t="str">
        <f t="shared" si="49"/>
        <v>FreightFG-I-0450-AE26-M19</v>
      </c>
      <c r="G648" s="96" t="s">
        <v>2228</v>
      </c>
      <c r="H648" s="6" t="s">
        <v>2229</v>
      </c>
      <c r="I648" s="85" t="s">
        <v>2380</v>
      </c>
      <c r="J648" s="92">
        <v>46053</v>
      </c>
      <c r="K648" s="92" t="s">
        <v>116</v>
      </c>
      <c r="L648" s="80" t="s">
        <v>119</v>
      </c>
      <c r="M648" s="85" t="s">
        <v>28</v>
      </c>
      <c r="N648" s="85" t="s">
        <v>116</v>
      </c>
      <c r="O648" s="71">
        <v>0</v>
      </c>
      <c r="P648" s="71">
        <v>0</v>
      </c>
      <c r="Q648" s="79">
        <v>1159.55</v>
      </c>
      <c r="R648" s="79">
        <v>185.53</v>
      </c>
      <c r="S648" s="71">
        <v>0</v>
      </c>
      <c r="T648" s="79">
        <v>1345.08</v>
      </c>
      <c r="U648" s="80" t="s">
        <v>24</v>
      </c>
      <c r="V648" s="84">
        <f t="shared" si="48"/>
        <v>77.272361693571554</v>
      </c>
      <c r="W648" s="74" t="s">
        <v>119</v>
      </c>
      <c r="X648" s="80" t="s">
        <v>122</v>
      </c>
      <c r="Y648" s="80" t="s">
        <v>121</v>
      </c>
      <c r="Z648" s="85" t="s">
        <v>178</v>
      </c>
      <c r="AA648" s="85" t="s">
        <v>438</v>
      </c>
      <c r="AB648" s="76" t="s">
        <v>539</v>
      </c>
      <c r="AC648" s="76" t="s">
        <v>541</v>
      </c>
      <c r="AD648" s="76" t="s">
        <v>28</v>
      </c>
      <c r="AE648" s="76" t="s">
        <v>545</v>
      </c>
      <c r="AF648" s="76" t="s">
        <v>96</v>
      </c>
      <c r="AG648" s="82"/>
      <c r="AH648" s="60"/>
      <c r="AI648" s="75" t="s">
        <v>2162</v>
      </c>
      <c r="AJ648" s="6" t="s">
        <v>103</v>
      </c>
      <c r="AK648" s="81">
        <v>0</v>
      </c>
      <c r="AL648" s="205" t="s">
        <v>103</v>
      </c>
      <c r="AM648" s="169"/>
      <c r="AN648" s="6"/>
      <c r="AO648" s="120"/>
    </row>
    <row r="649" spans="1:41">
      <c r="A649" s="75" t="s">
        <v>2162</v>
      </c>
      <c r="B649" s="6" t="s">
        <v>93</v>
      </c>
      <c r="C649" s="76">
        <v>648</v>
      </c>
      <c r="D649" s="80" t="s">
        <v>108</v>
      </c>
      <c r="E649" s="6" t="s">
        <v>2135</v>
      </c>
      <c r="F649" s="6" t="str">
        <f t="shared" si="49"/>
        <v>FreightFG-I-0444-AE26-M19</v>
      </c>
      <c r="G649" s="96" t="s">
        <v>2230</v>
      </c>
      <c r="H649" s="6" t="s">
        <v>2231</v>
      </c>
      <c r="I649" s="85" t="s">
        <v>2380</v>
      </c>
      <c r="J649" s="92">
        <v>46053</v>
      </c>
      <c r="K649" s="92" t="s">
        <v>116</v>
      </c>
      <c r="L649" s="80" t="s">
        <v>119</v>
      </c>
      <c r="M649" s="85" t="s">
        <v>28</v>
      </c>
      <c r="N649" s="85" t="s">
        <v>116</v>
      </c>
      <c r="O649" s="71">
        <v>0</v>
      </c>
      <c r="P649" s="71">
        <v>0</v>
      </c>
      <c r="Q649" s="79">
        <v>9424.3799999999992</v>
      </c>
      <c r="R649" s="79">
        <v>275.02999999999997</v>
      </c>
      <c r="S649" s="71">
        <v>0</v>
      </c>
      <c r="T649" s="79">
        <v>9699.41</v>
      </c>
      <c r="U649" s="80" t="s">
        <v>24</v>
      </c>
      <c r="V649" s="84">
        <f t="shared" si="48"/>
        <v>557.21319009593844</v>
      </c>
      <c r="W649" s="74" t="s">
        <v>119</v>
      </c>
      <c r="X649" s="80" t="s">
        <v>122</v>
      </c>
      <c r="Y649" s="80" t="s">
        <v>121</v>
      </c>
      <c r="Z649" s="85" t="s">
        <v>178</v>
      </c>
      <c r="AA649" s="85" t="s">
        <v>438</v>
      </c>
      <c r="AB649" s="76" t="s">
        <v>539</v>
      </c>
      <c r="AC649" s="76" t="s">
        <v>541</v>
      </c>
      <c r="AD649" s="76" t="s">
        <v>28</v>
      </c>
      <c r="AE649" s="76" t="s">
        <v>545</v>
      </c>
      <c r="AF649" s="76" t="s">
        <v>96</v>
      </c>
      <c r="AG649" s="82"/>
      <c r="AH649" s="60"/>
      <c r="AI649" s="75" t="s">
        <v>2162</v>
      </c>
      <c r="AJ649" s="6" t="s">
        <v>103</v>
      </c>
      <c r="AK649" s="81">
        <v>0</v>
      </c>
      <c r="AL649" s="205" t="s">
        <v>103</v>
      </c>
      <c r="AM649" s="169"/>
      <c r="AN649" s="6"/>
      <c r="AO649" s="120"/>
    </row>
    <row r="650" spans="1:41">
      <c r="A650" s="75" t="s">
        <v>2162</v>
      </c>
      <c r="B650" s="6" t="s">
        <v>93</v>
      </c>
      <c r="C650" s="76">
        <v>649</v>
      </c>
      <c r="D650" s="80" t="s">
        <v>108</v>
      </c>
      <c r="E650" s="6" t="s">
        <v>2135</v>
      </c>
      <c r="F650" s="6" t="str">
        <f t="shared" si="49"/>
        <v>FreightFG-I-0435-AE26-M19-C9284</v>
      </c>
      <c r="G650" s="96" t="s">
        <v>2232</v>
      </c>
      <c r="H650" s="6" t="s">
        <v>2233</v>
      </c>
      <c r="I650" s="85" t="s">
        <v>2380</v>
      </c>
      <c r="J650" s="92">
        <v>46053</v>
      </c>
      <c r="K650" s="92" t="s">
        <v>116</v>
      </c>
      <c r="L650" s="80" t="s">
        <v>119</v>
      </c>
      <c r="M650" s="85" t="s">
        <v>28</v>
      </c>
      <c r="N650" s="85" t="s">
        <v>116</v>
      </c>
      <c r="O650" s="71">
        <v>0</v>
      </c>
      <c r="P650" s="71">
        <v>0</v>
      </c>
      <c r="Q650" s="79">
        <v>65548.009999999995</v>
      </c>
      <c r="R650" s="79">
        <v>2452.77</v>
      </c>
      <c r="S650" s="71">
        <v>0</v>
      </c>
      <c r="T650" s="79">
        <v>68000.78</v>
      </c>
      <c r="U650" s="80" t="s">
        <v>24</v>
      </c>
      <c r="V650" s="84">
        <f t="shared" si="48"/>
        <v>3906.5192164071923</v>
      </c>
      <c r="W650" s="74" t="s">
        <v>119</v>
      </c>
      <c r="X650" s="80" t="s">
        <v>122</v>
      </c>
      <c r="Y650" s="80" t="s">
        <v>121</v>
      </c>
      <c r="Z650" s="85" t="s">
        <v>178</v>
      </c>
      <c r="AA650" s="85" t="s">
        <v>438</v>
      </c>
      <c r="AB650" s="76" t="s">
        <v>539</v>
      </c>
      <c r="AC650" s="76" t="s">
        <v>541</v>
      </c>
      <c r="AD650" s="76" t="s">
        <v>28</v>
      </c>
      <c r="AE650" s="80" t="s">
        <v>1517</v>
      </c>
      <c r="AF650" s="76" t="s">
        <v>96</v>
      </c>
      <c r="AG650" s="82"/>
      <c r="AH650" s="60"/>
      <c r="AI650" s="75" t="s">
        <v>2162</v>
      </c>
      <c r="AJ650" s="6" t="s">
        <v>103</v>
      </c>
      <c r="AK650" s="81">
        <v>0</v>
      </c>
      <c r="AL650" s="205" t="s">
        <v>103</v>
      </c>
      <c r="AM650" s="169" t="s">
        <v>3710</v>
      </c>
      <c r="AN650" s="6"/>
      <c r="AO650" s="120"/>
    </row>
    <row r="651" spans="1:41" ht="29">
      <c r="A651" s="75" t="s">
        <v>2162</v>
      </c>
      <c r="B651" s="6" t="s">
        <v>93</v>
      </c>
      <c r="C651" s="76">
        <v>650</v>
      </c>
      <c r="D651" s="80" t="s">
        <v>1563</v>
      </c>
      <c r="E651" s="6" t="s">
        <v>2136</v>
      </c>
      <c r="F651" s="6" t="str">
        <f t="shared" si="49"/>
        <v>BrokerRM-J-1050LI26-M19.1//RM-J-1155LI26-M19.2</v>
      </c>
      <c r="G651" s="113" t="s">
        <v>2234</v>
      </c>
      <c r="H651" s="95" t="s">
        <v>2235</v>
      </c>
      <c r="I651" s="85" t="s">
        <v>2380</v>
      </c>
      <c r="J651" s="92" t="s">
        <v>2421</v>
      </c>
      <c r="K651" s="92" t="s">
        <v>2422</v>
      </c>
      <c r="L651" s="78" t="s">
        <v>116</v>
      </c>
      <c r="M651" s="80" t="s">
        <v>173</v>
      </c>
      <c r="N651" s="85" t="s">
        <v>2423</v>
      </c>
      <c r="O651" s="71">
        <v>0</v>
      </c>
      <c r="P651" s="71">
        <v>0</v>
      </c>
      <c r="Q651" s="79">
        <v>448</v>
      </c>
      <c r="R651" s="79">
        <v>0</v>
      </c>
      <c r="S651" s="71">
        <v>0</v>
      </c>
      <c r="T651" s="79">
        <v>448</v>
      </c>
      <c r="U651" s="87" t="s">
        <v>118</v>
      </c>
      <c r="V651" s="84">
        <f t="shared" ref="V651:V653" si="50">T651</f>
        <v>448</v>
      </c>
      <c r="W651" s="74" t="s">
        <v>2424</v>
      </c>
      <c r="X651" s="80" t="s">
        <v>1156</v>
      </c>
      <c r="Y651" s="80" t="s">
        <v>178</v>
      </c>
      <c r="Z651" s="80" t="s">
        <v>239</v>
      </c>
      <c r="AA651" s="80" t="s">
        <v>122</v>
      </c>
      <c r="AB651" s="76" t="s">
        <v>539</v>
      </c>
      <c r="AC651" s="76" t="s">
        <v>540</v>
      </c>
      <c r="AD651" s="76" t="s">
        <v>173</v>
      </c>
      <c r="AE651" s="76" t="s">
        <v>548</v>
      </c>
      <c r="AF651" s="76" t="s">
        <v>96</v>
      </c>
      <c r="AG651" s="82"/>
      <c r="AH651" s="60"/>
      <c r="AI651" s="75" t="s">
        <v>2162</v>
      </c>
      <c r="AJ651" s="6" t="s">
        <v>103</v>
      </c>
      <c r="AK651" s="81">
        <v>0</v>
      </c>
      <c r="AL651" s="205" t="s">
        <v>103</v>
      </c>
      <c r="AM651" s="169"/>
      <c r="AN651" s="6"/>
      <c r="AO651" s="120"/>
    </row>
    <row r="652" spans="1:41">
      <c r="A652" s="75" t="s">
        <v>2162</v>
      </c>
      <c r="B652" s="6" t="s">
        <v>93</v>
      </c>
      <c r="C652" s="76">
        <v>651</v>
      </c>
      <c r="D652" s="80" t="s">
        <v>1563</v>
      </c>
      <c r="E652" s="6" t="s">
        <v>2136</v>
      </c>
      <c r="F652" s="6" t="str">
        <f t="shared" si="49"/>
        <v>BrokerRM-J-1155LI26-M19.1</v>
      </c>
      <c r="G652" s="96" t="s">
        <v>2236</v>
      </c>
      <c r="H652" s="95" t="s">
        <v>2237</v>
      </c>
      <c r="I652" s="85" t="s">
        <v>2380</v>
      </c>
      <c r="J652" s="92" t="s">
        <v>2421</v>
      </c>
      <c r="K652" s="92" t="s">
        <v>2425</v>
      </c>
      <c r="L652" s="78" t="s">
        <v>116</v>
      </c>
      <c r="M652" s="80" t="s">
        <v>173</v>
      </c>
      <c r="N652" s="85" t="s">
        <v>2426</v>
      </c>
      <c r="O652" s="71">
        <v>0</v>
      </c>
      <c r="P652" s="71">
        <v>0</v>
      </c>
      <c r="Q652" s="79">
        <v>89.4</v>
      </c>
      <c r="R652" s="79">
        <v>0</v>
      </c>
      <c r="S652" s="71">
        <v>0</v>
      </c>
      <c r="T652" s="79">
        <v>89.4</v>
      </c>
      <c r="U652" s="87" t="s">
        <v>118</v>
      </c>
      <c r="V652" s="84">
        <f t="shared" si="50"/>
        <v>89.4</v>
      </c>
      <c r="W652" s="74" t="s">
        <v>2427</v>
      </c>
      <c r="X652" s="80" t="s">
        <v>1156</v>
      </c>
      <c r="Y652" s="80" t="s">
        <v>178</v>
      </c>
      <c r="Z652" s="80" t="s">
        <v>239</v>
      </c>
      <c r="AA652" s="80" t="s">
        <v>122</v>
      </c>
      <c r="AB652" s="76" t="s">
        <v>539</v>
      </c>
      <c r="AC652" s="76" t="s">
        <v>540</v>
      </c>
      <c r="AD652" s="76" t="s">
        <v>173</v>
      </c>
      <c r="AE652" s="76" t="s">
        <v>548</v>
      </c>
      <c r="AF652" s="76" t="s">
        <v>96</v>
      </c>
      <c r="AG652" s="82"/>
      <c r="AH652" s="60"/>
      <c r="AI652" s="75" t="s">
        <v>2162</v>
      </c>
      <c r="AJ652" s="6" t="s">
        <v>103</v>
      </c>
      <c r="AK652" s="81">
        <v>0</v>
      </c>
      <c r="AL652" s="205" t="s">
        <v>103</v>
      </c>
      <c r="AM652" s="169"/>
      <c r="AN652" s="6"/>
      <c r="AO652" s="120"/>
    </row>
    <row r="653" spans="1:41">
      <c r="A653" s="75" t="s">
        <v>2162</v>
      </c>
      <c r="B653" s="6" t="s">
        <v>93</v>
      </c>
      <c r="C653" s="76">
        <v>652</v>
      </c>
      <c r="D653" s="80" t="s">
        <v>1563</v>
      </c>
      <c r="E653" s="6" t="s">
        <v>2136</v>
      </c>
      <c r="F653" s="6" t="str">
        <f t="shared" si="49"/>
        <v>BrokerRM-J-1150LI26-M19.3</v>
      </c>
      <c r="G653" s="96" t="s">
        <v>2238</v>
      </c>
      <c r="H653" s="95" t="s">
        <v>2239</v>
      </c>
      <c r="I653" s="85" t="s">
        <v>2380</v>
      </c>
      <c r="J653" s="92" t="s">
        <v>2421</v>
      </c>
      <c r="K653" s="92" t="s">
        <v>2428</v>
      </c>
      <c r="L653" s="78" t="s">
        <v>116</v>
      </c>
      <c r="M653" s="80" t="s">
        <v>173</v>
      </c>
      <c r="N653" s="85" t="s">
        <v>2429</v>
      </c>
      <c r="O653" s="71">
        <v>0</v>
      </c>
      <c r="P653" s="71">
        <v>0</v>
      </c>
      <c r="Q653" s="79">
        <v>215.4</v>
      </c>
      <c r="R653" s="79">
        <v>0</v>
      </c>
      <c r="S653" s="71">
        <v>0</v>
      </c>
      <c r="T653" s="79">
        <v>215.4</v>
      </c>
      <c r="U653" s="87" t="s">
        <v>118</v>
      </c>
      <c r="V653" s="84">
        <f t="shared" si="50"/>
        <v>215.4</v>
      </c>
      <c r="W653" s="74">
        <v>46357</v>
      </c>
      <c r="X653" s="80" t="s">
        <v>1156</v>
      </c>
      <c r="Y653" s="80" t="s">
        <v>178</v>
      </c>
      <c r="Z653" s="80" t="s">
        <v>239</v>
      </c>
      <c r="AA653" s="80" t="s">
        <v>122</v>
      </c>
      <c r="AB653" s="76" t="s">
        <v>539</v>
      </c>
      <c r="AC653" s="76" t="s">
        <v>540</v>
      </c>
      <c r="AD653" s="76" t="s">
        <v>173</v>
      </c>
      <c r="AE653" s="76" t="s">
        <v>548</v>
      </c>
      <c r="AF653" s="76" t="s">
        <v>96</v>
      </c>
      <c r="AG653" s="82"/>
      <c r="AH653" s="60"/>
      <c r="AI653" s="75" t="s">
        <v>2162</v>
      </c>
      <c r="AJ653" s="6" t="s">
        <v>103</v>
      </c>
      <c r="AK653" s="81">
        <v>0</v>
      </c>
      <c r="AL653" s="205" t="s">
        <v>103</v>
      </c>
      <c r="AM653" s="169"/>
      <c r="AN653" s="6"/>
      <c r="AO653" s="120"/>
    </row>
    <row r="654" spans="1:41">
      <c r="A654" s="75" t="s">
        <v>2162</v>
      </c>
      <c r="B654" s="6" t="s">
        <v>93</v>
      </c>
      <c r="C654" s="76">
        <v>653</v>
      </c>
      <c r="D654" s="76" t="s">
        <v>98</v>
      </c>
      <c r="E654" s="6" t="s">
        <v>2136</v>
      </c>
      <c r="F654" s="6" t="str">
        <f t="shared" si="49"/>
        <v>BrokerFG-A-0001-SE26-M19-D</v>
      </c>
      <c r="G654" s="97" t="s">
        <v>2240</v>
      </c>
      <c r="H654" s="95" t="s">
        <v>2241</v>
      </c>
      <c r="I654" s="85" t="s">
        <v>2380</v>
      </c>
      <c r="J654" s="92">
        <v>46043</v>
      </c>
      <c r="K654" s="96" t="s">
        <v>2430</v>
      </c>
      <c r="L654" s="80" t="s">
        <v>2431</v>
      </c>
      <c r="M654" s="80" t="s">
        <v>1264</v>
      </c>
      <c r="N654" s="6" t="s">
        <v>2432</v>
      </c>
      <c r="O654" s="71">
        <v>0</v>
      </c>
      <c r="P654" s="71">
        <v>8124.04</v>
      </c>
      <c r="Q654" s="79">
        <v>3849.63</v>
      </c>
      <c r="R654" s="79">
        <v>615.94000000000005</v>
      </c>
      <c r="S654" s="71">
        <v>0</v>
      </c>
      <c r="T654" s="79">
        <v>12589.61</v>
      </c>
      <c r="U654" s="87" t="s">
        <v>24</v>
      </c>
      <c r="V654" s="84">
        <f t="shared" ref="V654:V693" si="51">T654/17.407</f>
        <v>723.24984201757911</v>
      </c>
      <c r="W654" s="86">
        <v>46036</v>
      </c>
      <c r="X654" s="80" t="s">
        <v>1266</v>
      </c>
      <c r="Y654" s="80" t="s">
        <v>537</v>
      </c>
      <c r="Z654" s="80" t="s">
        <v>178</v>
      </c>
      <c r="AA654" s="6" t="s">
        <v>1267</v>
      </c>
      <c r="AB654" s="76" t="s">
        <v>539</v>
      </c>
      <c r="AC654" s="76" t="s">
        <v>541</v>
      </c>
      <c r="AD654" s="76" t="s">
        <v>543</v>
      </c>
      <c r="AE654" s="76" t="s">
        <v>549</v>
      </c>
      <c r="AF654" s="76" t="s">
        <v>96</v>
      </c>
      <c r="AG654" s="75"/>
      <c r="AH654" s="60"/>
      <c r="AI654" s="75" t="s">
        <v>2162</v>
      </c>
      <c r="AJ654" s="6" t="s">
        <v>103</v>
      </c>
      <c r="AK654" s="81">
        <v>0</v>
      </c>
      <c r="AL654" s="205" t="s">
        <v>103</v>
      </c>
      <c r="AM654" s="169"/>
      <c r="AN654" s="6"/>
      <c r="AO654" s="120"/>
    </row>
    <row r="655" spans="1:41">
      <c r="A655" s="75" t="s">
        <v>2162</v>
      </c>
      <c r="B655" s="6" t="s">
        <v>93</v>
      </c>
      <c r="C655" s="76">
        <v>654</v>
      </c>
      <c r="D655" s="76" t="s">
        <v>98</v>
      </c>
      <c r="E655" s="6" t="s">
        <v>2136</v>
      </c>
      <c r="F655" s="6" t="str">
        <f t="shared" si="49"/>
        <v>BrokerRM-R-011-SI26-M19-B</v>
      </c>
      <c r="G655" s="97" t="s">
        <v>2242</v>
      </c>
      <c r="H655" s="95" t="s">
        <v>2243</v>
      </c>
      <c r="I655" s="85" t="s">
        <v>2380</v>
      </c>
      <c r="J655" s="92">
        <v>46043</v>
      </c>
      <c r="K655" s="96" t="s">
        <v>2433</v>
      </c>
      <c r="L655" s="80" t="s">
        <v>2080</v>
      </c>
      <c r="M655" s="80" t="s">
        <v>117</v>
      </c>
      <c r="N655" s="6" t="s">
        <v>2434</v>
      </c>
      <c r="O655" s="71">
        <v>0</v>
      </c>
      <c r="P655" s="71">
        <v>10111.549999999999</v>
      </c>
      <c r="Q655" s="79">
        <v>3372.12</v>
      </c>
      <c r="R655" s="79">
        <v>539.54</v>
      </c>
      <c r="S655" s="71">
        <v>0</v>
      </c>
      <c r="T655" s="79">
        <v>14023.21</v>
      </c>
      <c r="U655" s="87" t="s">
        <v>24</v>
      </c>
      <c r="V655" s="84">
        <f t="shared" si="51"/>
        <v>805.6075142184178</v>
      </c>
      <c r="W655" s="86">
        <v>46034</v>
      </c>
      <c r="X655" s="85" t="s">
        <v>1247</v>
      </c>
      <c r="Y655" s="80" t="s">
        <v>2435</v>
      </c>
      <c r="Z655" s="80" t="s">
        <v>537</v>
      </c>
      <c r="AA655" s="85" t="s">
        <v>1267</v>
      </c>
      <c r="AB655" s="76" t="s">
        <v>539</v>
      </c>
      <c r="AC655" s="76" t="s">
        <v>540</v>
      </c>
      <c r="AD655" s="76" t="s">
        <v>174</v>
      </c>
      <c r="AE655" s="76" t="s">
        <v>546</v>
      </c>
      <c r="AF655" s="76" t="s">
        <v>96</v>
      </c>
      <c r="AG655" s="75"/>
      <c r="AH655" s="60"/>
      <c r="AI655" s="75" t="s">
        <v>2162</v>
      </c>
      <c r="AJ655" s="6" t="s">
        <v>103</v>
      </c>
      <c r="AK655" s="81">
        <v>0</v>
      </c>
      <c r="AL655" s="205" t="s">
        <v>103</v>
      </c>
      <c r="AM655" s="169"/>
      <c r="AN655" s="6"/>
      <c r="AO655" s="120"/>
    </row>
    <row r="656" spans="1:41">
      <c r="A656" s="75" t="s">
        <v>2162</v>
      </c>
      <c r="B656" s="6" t="s">
        <v>93</v>
      </c>
      <c r="C656" s="76">
        <v>655</v>
      </c>
      <c r="D656" s="76" t="s">
        <v>98</v>
      </c>
      <c r="E656" s="6" t="s">
        <v>2136</v>
      </c>
      <c r="F656" s="6" t="str">
        <f t="shared" si="49"/>
        <v>BrokerFG-A-0084-SE25-M19.D</v>
      </c>
      <c r="G656" s="96" t="s">
        <v>2244</v>
      </c>
      <c r="H656" s="95" t="s">
        <v>2245</v>
      </c>
      <c r="I656" s="85" t="s">
        <v>2380</v>
      </c>
      <c r="J656" s="92">
        <v>46043</v>
      </c>
      <c r="K656" s="96" t="s">
        <v>2436</v>
      </c>
      <c r="L656" s="77" t="s">
        <v>2437</v>
      </c>
      <c r="M656" s="80" t="s">
        <v>1264</v>
      </c>
      <c r="N656" s="6" t="s">
        <v>2438</v>
      </c>
      <c r="O656" s="71">
        <v>0</v>
      </c>
      <c r="P656" s="71">
        <v>7779.94</v>
      </c>
      <c r="Q656" s="79">
        <v>3356.16</v>
      </c>
      <c r="R656" s="79">
        <v>536.98</v>
      </c>
      <c r="S656" s="71">
        <v>0</v>
      </c>
      <c r="T656" s="79">
        <v>11673.08</v>
      </c>
      <c r="U656" s="87" t="s">
        <v>24</v>
      </c>
      <c r="V656" s="84">
        <f t="shared" si="51"/>
        <v>670.59688631010511</v>
      </c>
      <c r="W656" s="86">
        <v>46037</v>
      </c>
      <c r="X656" s="85" t="s">
        <v>1266</v>
      </c>
      <c r="Y656" s="6" t="s">
        <v>537</v>
      </c>
      <c r="Z656" s="80" t="s">
        <v>178</v>
      </c>
      <c r="AA656" s="85" t="s">
        <v>1267</v>
      </c>
      <c r="AB656" s="76" t="s">
        <v>539</v>
      </c>
      <c r="AC656" s="76" t="s">
        <v>541</v>
      </c>
      <c r="AD656" s="76" t="s">
        <v>543</v>
      </c>
      <c r="AE656" s="76" t="s">
        <v>549</v>
      </c>
      <c r="AF656" s="76" t="s">
        <v>96</v>
      </c>
      <c r="AG656" s="75"/>
      <c r="AH656" s="60"/>
      <c r="AI656" s="75" t="s">
        <v>2162</v>
      </c>
      <c r="AJ656" s="6" t="s">
        <v>103</v>
      </c>
      <c r="AK656" s="81">
        <v>0</v>
      </c>
      <c r="AL656" s="205" t="s">
        <v>103</v>
      </c>
      <c r="AM656" s="169"/>
      <c r="AN656" s="6"/>
      <c r="AO656" s="120"/>
    </row>
    <row r="657" spans="1:41">
      <c r="A657" s="75" t="s">
        <v>2162</v>
      </c>
      <c r="B657" s="6" t="s">
        <v>93</v>
      </c>
      <c r="C657" s="76">
        <v>656</v>
      </c>
      <c r="D657" s="76" t="s">
        <v>98</v>
      </c>
      <c r="E657" s="6" t="s">
        <v>2136</v>
      </c>
      <c r="F657" s="6" t="str">
        <f t="shared" si="49"/>
        <v>BrokerRM-M-228-SI25-M19-L-B</v>
      </c>
      <c r="G657" s="97" t="s">
        <v>2246</v>
      </c>
      <c r="H657" s="95" t="s">
        <v>2247</v>
      </c>
      <c r="I657" s="85" t="s">
        <v>2380</v>
      </c>
      <c r="J657" s="92">
        <v>46043</v>
      </c>
      <c r="K657" s="96" t="s">
        <v>2439</v>
      </c>
      <c r="L657" s="77" t="s">
        <v>2440</v>
      </c>
      <c r="M657" s="80" t="s">
        <v>117</v>
      </c>
      <c r="N657" s="6" t="s">
        <v>2441</v>
      </c>
      <c r="O657" s="71">
        <v>0</v>
      </c>
      <c r="P657" s="71">
        <v>1212.2</v>
      </c>
      <c r="Q657" s="79">
        <v>2488.4899999999998</v>
      </c>
      <c r="R657" s="79">
        <v>398.16</v>
      </c>
      <c r="S657" s="71">
        <v>0</v>
      </c>
      <c r="T657" s="79">
        <v>4098.8500000000004</v>
      </c>
      <c r="U657" s="87" t="s">
        <v>24</v>
      </c>
      <c r="V657" s="84">
        <f t="shared" si="51"/>
        <v>235.47136209570866</v>
      </c>
      <c r="W657" s="86">
        <v>46296</v>
      </c>
      <c r="X657" s="85" t="s">
        <v>2442</v>
      </c>
      <c r="Y657" s="6" t="s">
        <v>1949</v>
      </c>
      <c r="Z657" s="80" t="s">
        <v>537</v>
      </c>
      <c r="AA657" s="85" t="s">
        <v>1278</v>
      </c>
      <c r="AB657" s="76" t="s">
        <v>539</v>
      </c>
      <c r="AC657" s="76" t="s">
        <v>540</v>
      </c>
      <c r="AD657" s="76" t="s">
        <v>174</v>
      </c>
      <c r="AE657" s="76" t="s">
        <v>546</v>
      </c>
      <c r="AF657" s="76" t="s">
        <v>96</v>
      </c>
      <c r="AG657" s="75"/>
      <c r="AH657" s="60"/>
      <c r="AI657" s="75" t="s">
        <v>2162</v>
      </c>
      <c r="AJ657" s="6" t="s">
        <v>103</v>
      </c>
      <c r="AK657" s="81">
        <v>0</v>
      </c>
      <c r="AL657" s="205" t="s">
        <v>103</v>
      </c>
      <c r="AM657" s="169"/>
      <c r="AN657" s="6"/>
      <c r="AO657" s="120"/>
    </row>
    <row r="658" spans="1:41">
      <c r="A658" s="75" t="s">
        <v>2162</v>
      </c>
      <c r="B658" s="6" t="s">
        <v>93</v>
      </c>
      <c r="C658" s="76">
        <v>657</v>
      </c>
      <c r="D658" s="76" t="s">
        <v>98</v>
      </c>
      <c r="E658" s="6" t="s">
        <v>2136</v>
      </c>
      <c r="F658" s="6" t="str">
        <f t="shared" si="49"/>
        <v>BrokerRM-M-219-SI25-M19-L-B</v>
      </c>
      <c r="G658" s="97" t="s">
        <v>2248</v>
      </c>
      <c r="H658" s="95" t="s">
        <v>2249</v>
      </c>
      <c r="I658" s="85" t="s">
        <v>2380</v>
      </c>
      <c r="J658" s="92">
        <v>46043</v>
      </c>
      <c r="K658" s="96" t="s">
        <v>2443</v>
      </c>
      <c r="L658" s="77" t="s">
        <v>2444</v>
      </c>
      <c r="M658" s="80" t="s">
        <v>117</v>
      </c>
      <c r="N658" s="6" t="s">
        <v>2445</v>
      </c>
      <c r="O658" s="71">
        <v>0</v>
      </c>
      <c r="P658" s="71">
        <v>1212.2</v>
      </c>
      <c r="Q658" s="79">
        <v>2488.4899999999998</v>
      </c>
      <c r="R658" s="79">
        <v>398.16</v>
      </c>
      <c r="S658" s="71">
        <v>0</v>
      </c>
      <c r="T658" s="79">
        <v>4098.8500000000004</v>
      </c>
      <c r="U658" s="87" t="s">
        <v>24</v>
      </c>
      <c r="V658" s="84">
        <f t="shared" si="51"/>
        <v>235.47136209570866</v>
      </c>
      <c r="W658" s="86">
        <v>46036</v>
      </c>
      <c r="X658" s="85" t="s">
        <v>2446</v>
      </c>
      <c r="Y658" s="6" t="s">
        <v>1949</v>
      </c>
      <c r="Z658" s="80" t="s">
        <v>537</v>
      </c>
      <c r="AA658" s="85" t="s">
        <v>2447</v>
      </c>
      <c r="AB658" s="76" t="s">
        <v>539</v>
      </c>
      <c r="AC658" s="76" t="s">
        <v>540</v>
      </c>
      <c r="AD658" s="76" t="s">
        <v>174</v>
      </c>
      <c r="AE658" s="76" t="s">
        <v>546</v>
      </c>
      <c r="AF658" s="76" t="s">
        <v>96</v>
      </c>
      <c r="AG658" s="82"/>
      <c r="AH658" s="60"/>
      <c r="AI658" s="75" t="s">
        <v>2162</v>
      </c>
      <c r="AJ658" s="6" t="s">
        <v>103</v>
      </c>
      <c r="AK658" s="81">
        <v>0</v>
      </c>
      <c r="AL658" s="205" t="s">
        <v>103</v>
      </c>
      <c r="AM658" s="169"/>
      <c r="AN658" s="6"/>
      <c r="AO658" s="120"/>
    </row>
    <row r="659" spans="1:41">
      <c r="A659" s="75" t="s">
        <v>2162</v>
      </c>
      <c r="B659" s="6" t="s">
        <v>93</v>
      </c>
      <c r="C659" s="76">
        <v>658</v>
      </c>
      <c r="D659" s="76" t="s">
        <v>98</v>
      </c>
      <c r="E659" s="6" t="s">
        <v>2136</v>
      </c>
      <c r="F659" s="6" t="str">
        <f t="shared" si="49"/>
        <v>BrokerRM-M-223-SI25-M19-L-B</v>
      </c>
      <c r="G659" s="97" t="s">
        <v>2250</v>
      </c>
      <c r="H659" s="95" t="s">
        <v>2251</v>
      </c>
      <c r="I659" s="85" t="s">
        <v>2380</v>
      </c>
      <c r="J659" s="92">
        <v>46043</v>
      </c>
      <c r="K659" s="97" t="s">
        <v>2448</v>
      </c>
      <c r="L659" s="77" t="s">
        <v>2449</v>
      </c>
      <c r="M659" s="80" t="s">
        <v>117</v>
      </c>
      <c r="N659" s="6" t="s">
        <v>2450</v>
      </c>
      <c r="O659" s="71">
        <v>0</v>
      </c>
      <c r="P659" s="71">
        <v>3300.2</v>
      </c>
      <c r="Q659" s="79">
        <v>2488.4899999999998</v>
      </c>
      <c r="R659" s="79">
        <v>398.16</v>
      </c>
      <c r="S659" s="71">
        <v>0</v>
      </c>
      <c r="T659" s="79">
        <v>6186.85</v>
      </c>
      <c r="U659" s="87" t="s">
        <v>24</v>
      </c>
      <c r="V659" s="84">
        <f t="shared" si="51"/>
        <v>355.42310564715348</v>
      </c>
      <c r="W659" s="86">
        <v>46034</v>
      </c>
      <c r="X659" s="80" t="s">
        <v>535</v>
      </c>
      <c r="Y659" s="80" t="s">
        <v>1949</v>
      </c>
      <c r="Z659" s="80" t="s">
        <v>537</v>
      </c>
      <c r="AA659" s="80" t="s">
        <v>1235</v>
      </c>
      <c r="AB659" s="76" t="s">
        <v>539</v>
      </c>
      <c r="AC659" s="76" t="s">
        <v>540</v>
      </c>
      <c r="AD659" s="76" t="s">
        <v>174</v>
      </c>
      <c r="AE659" s="76" t="s">
        <v>546</v>
      </c>
      <c r="AF659" s="76" t="s">
        <v>96</v>
      </c>
      <c r="AG659" s="82"/>
      <c r="AH659" s="60"/>
      <c r="AI659" s="75" t="s">
        <v>2162</v>
      </c>
      <c r="AJ659" s="6" t="s">
        <v>103</v>
      </c>
      <c r="AK659" s="81">
        <v>0</v>
      </c>
      <c r="AL659" s="205" t="s">
        <v>103</v>
      </c>
      <c r="AM659" s="169"/>
      <c r="AN659" s="6"/>
      <c r="AO659" s="120"/>
    </row>
    <row r="660" spans="1:41">
      <c r="A660" s="75" t="s">
        <v>2162</v>
      </c>
      <c r="B660" s="6" t="s">
        <v>93</v>
      </c>
      <c r="C660" s="76">
        <v>659</v>
      </c>
      <c r="D660" s="76" t="s">
        <v>98</v>
      </c>
      <c r="E660" s="6" t="s">
        <v>2136</v>
      </c>
      <c r="F660" s="6" t="str">
        <f t="shared" si="49"/>
        <v>BrokerFG-A-0002-SE26-M19</v>
      </c>
      <c r="G660" s="97" t="s">
        <v>2252</v>
      </c>
      <c r="H660" s="95" t="s">
        <v>2253</v>
      </c>
      <c r="I660" s="85" t="s">
        <v>2380</v>
      </c>
      <c r="J660" s="92">
        <v>46045</v>
      </c>
      <c r="K660" s="92" t="s">
        <v>2451</v>
      </c>
      <c r="L660" s="88" t="s">
        <v>2452</v>
      </c>
      <c r="M660" s="78" t="s">
        <v>1264</v>
      </c>
      <c r="N660" s="6" t="s">
        <v>2453</v>
      </c>
      <c r="O660" s="71">
        <v>0</v>
      </c>
      <c r="P660" s="71">
        <v>7907.66</v>
      </c>
      <c r="Q660" s="79">
        <v>3118.44</v>
      </c>
      <c r="R660" s="79">
        <v>498.95</v>
      </c>
      <c r="S660" s="71">
        <v>0</v>
      </c>
      <c r="T660" s="79">
        <v>11525.05</v>
      </c>
      <c r="U660" s="87" t="s">
        <v>24</v>
      </c>
      <c r="V660" s="84">
        <f t="shared" si="51"/>
        <v>662.09283621531563</v>
      </c>
      <c r="W660" s="70">
        <v>46043</v>
      </c>
      <c r="X660" s="6" t="s">
        <v>1266</v>
      </c>
      <c r="Y660" s="80" t="s">
        <v>537</v>
      </c>
      <c r="Z660" s="80" t="s">
        <v>178</v>
      </c>
      <c r="AA660" s="80" t="s">
        <v>1267</v>
      </c>
      <c r="AB660" s="76" t="s">
        <v>539</v>
      </c>
      <c r="AC660" s="76" t="s">
        <v>541</v>
      </c>
      <c r="AD660" s="76" t="s">
        <v>543</v>
      </c>
      <c r="AE660" s="76" t="s">
        <v>549</v>
      </c>
      <c r="AF660" s="76" t="s">
        <v>96</v>
      </c>
      <c r="AG660" s="82"/>
      <c r="AH660" s="60"/>
      <c r="AI660" s="75" t="s">
        <v>2162</v>
      </c>
      <c r="AJ660" s="6" t="s">
        <v>103</v>
      </c>
      <c r="AK660" s="81">
        <v>0</v>
      </c>
      <c r="AL660" s="205" t="s">
        <v>103</v>
      </c>
      <c r="AM660" s="169"/>
      <c r="AN660" s="6"/>
      <c r="AO660" s="120"/>
    </row>
    <row r="661" spans="1:41">
      <c r="A661" s="75" t="s">
        <v>2162</v>
      </c>
      <c r="B661" s="6" t="s">
        <v>93</v>
      </c>
      <c r="C661" s="76">
        <v>660</v>
      </c>
      <c r="D661" s="76" t="s">
        <v>98</v>
      </c>
      <c r="E661" s="6" t="s">
        <v>2136</v>
      </c>
      <c r="F661" s="6" t="str">
        <f t="shared" si="49"/>
        <v>BrokerRM-I-0881-AI25-M19</v>
      </c>
      <c r="G661" s="97" t="s">
        <v>2254</v>
      </c>
      <c r="H661" s="95" t="s">
        <v>2255</v>
      </c>
      <c r="I661" s="85" t="s">
        <v>2380</v>
      </c>
      <c r="J661" s="92">
        <v>46041</v>
      </c>
      <c r="K661" s="92" t="s">
        <v>2454</v>
      </c>
      <c r="L661" s="88">
        <v>885924429827</v>
      </c>
      <c r="M661" s="78" t="s">
        <v>25</v>
      </c>
      <c r="N661" s="6" t="s">
        <v>116</v>
      </c>
      <c r="O661" s="71">
        <v>0</v>
      </c>
      <c r="P661" s="71">
        <v>7412.85</v>
      </c>
      <c r="Q661" s="79">
        <v>809.66</v>
      </c>
      <c r="R661" s="79">
        <v>129.55000000000001</v>
      </c>
      <c r="S661" s="71">
        <v>0</v>
      </c>
      <c r="T661" s="79">
        <v>8352.06</v>
      </c>
      <c r="U661" s="87" t="s">
        <v>24</v>
      </c>
      <c r="V661" s="84">
        <f t="shared" si="51"/>
        <v>479.81042109496178</v>
      </c>
      <c r="W661" s="70">
        <v>46031</v>
      </c>
      <c r="X661" s="6" t="s">
        <v>430</v>
      </c>
      <c r="Y661" s="80" t="s">
        <v>129</v>
      </c>
      <c r="Z661" s="80" t="s">
        <v>239</v>
      </c>
      <c r="AA661" s="80" t="s">
        <v>122</v>
      </c>
      <c r="AB661" s="76" t="s">
        <v>539</v>
      </c>
      <c r="AC661" s="76" t="s">
        <v>540</v>
      </c>
      <c r="AD661" s="76" t="s">
        <v>25</v>
      </c>
      <c r="AE661" s="76" t="s">
        <v>544</v>
      </c>
      <c r="AF661" s="76" t="s">
        <v>96</v>
      </c>
      <c r="AG661" s="75"/>
      <c r="AH661" s="60"/>
      <c r="AI661" s="75" t="s">
        <v>2162</v>
      </c>
      <c r="AJ661" s="6" t="s">
        <v>103</v>
      </c>
      <c r="AK661" s="81">
        <v>0</v>
      </c>
      <c r="AL661" s="205" t="s">
        <v>103</v>
      </c>
      <c r="AM661" s="169"/>
      <c r="AN661" s="6"/>
      <c r="AO661" s="120"/>
    </row>
    <row r="662" spans="1:41">
      <c r="A662" s="75" t="s">
        <v>2162</v>
      </c>
      <c r="B662" s="6" t="s">
        <v>93</v>
      </c>
      <c r="C662" s="76">
        <v>661</v>
      </c>
      <c r="D662" s="76" t="s">
        <v>98</v>
      </c>
      <c r="E662" s="6" t="s">
        <v>2136</v>
      </c>
      <c r="F662" s="6" t="str">
        <f t="shared" si="49"/>
        <v>BrokerRM-I-0881-AI25-M19</v>
      </c>
      <c r="G662" s="96" t="s">
        <v>2254</v>
      </c>
      <c r="H662" s="95" t="s">
        <v>2256</v>
      </c>
      <c r="I662" s="85" t="s">
        <v>2380</v>
      </c>
      <c r="J662" s="92">
        <v>46041</v>
      </c>
      <c r="K662" s="92" t="s">
        <v>2455</v>
      </c>
      <c r="L662" s="77" t="s">
        <v>2456</v>
      </c>
      <c r="M662" s="80" t="s">
        <v>25</v>
      </c>
      <c r="N662" s="6" t="s">
        <v>116</v>
      </c>
      <c r="O662" s="71">
        <v>0</v>
      </c>
      <c r="P662" s="71">
        <v>6518.59</v>
      </c>
      <c r="Q662" s="79">
        <v>809.66</v>
      </c>
      <c r="R662" s="79">
        <v>129.55000000000001</v>
      </c>
      <c r="S662" s="71">
        <v>0</v>
      </c>
      <c r="T662" s="79">
        <v>7457.8</v>
      </c>
      <c r="U662" s="87" t="s">
        <v>24</v>
      </c>
      <c r="V662" s="84">
        <f t="shared" si="51"/>
        <v>428.43683575573044</v>
      </c>
      <c r="W662" s="78">
        <v>46031</v>
      </c>
      <c r="X662" s="80" t="s">
        <v>430</v>
      </c>
      <c r="Y662" s="80" t="s">
        <v>178</v>
      </c>
      <c r="Z662" s="80" t="s">
        <v>239</v>
      </c>
      <c r="AA662" s="80" t="s">
        <v>122</v>
      </c>
      <c r="AB662" s="76" t="s">
        <v>539</v>
      </c>
      <c r="AC662" s="76" t="s">
        <v>540</v>
      </c>
      <c r="AD662" s="76" t="s">
        <v>25</v>
      </c>
      <c r="AE662" s="76" t="s">
        <v>544</v>
      </c>
      <c r="AF662" s="76" t="s">
        <v>96</v>
      </c>
      <c r="AG662" s="82"/>
      <c r="AH662" s="60"/>
      <c r="AI662" s="75" t="s">
        <v>2162</v>
      </c>
      <c r="AJ662" s="6" t="s">
        <v>103</v>
      </c>
      <c r="AK662" s="81">
        <v>0</v>
      </c>
      <c r="AL662" s="205" t="s">
        <v>103</v>
      </c>
      <c r="AM662" s="169"/>
      <c r="AN662" s="6"/>
      <c r="AO662" s="120"/>
    </row>
    <row r="663" spans="1:41">
      <c r="A663" s="75" t="s">
        <v>2162</v>
      </c>
      <c r="B663" s="6" t="s">
        <v>93</v>
      </c>
      <c r="C663" s="76">
        <v>662</v>
      </c>
      <c r="D663" s="76" t="s">
        <v>98</v>
      </c>
      <c r="E663" s="6" t="s">
        <v>2136</v>
      </c>
      <c r="F663" s="6" t="str">
        <f t="shared" si="49"/>
        <v>BrokerRM-I-1007-AI25-M19</v>
      </c>
      <c r="G663" s="97" t="s">
        <v>2257</v>
      </c>
      <c r="H663" s="95" t="s">
        <v>2258</v>
      </c>
      <c r="I663" s="85" t="s">
        <v>2380</v>
      </c>
      <c r="J663" s="92">
        <v>46041</v>
      </c>
      <c r="K663" s="98" t="s">
        <v>2457</v>
      </c>
      <c r="L663" s="77" t="s">
        <v>2458</v>
      </c>
      <c r="M663" s="78" t="s">
        <v>25</v>
      </c>
      <c r="N663" s="6" t="s">
        <v>116</v>
      </c>
      <c r="O663" s="71">
        <v>0</v>
      </c>
      <c r="P663" s="71">
        <v>4085.01</v>
      </c>
      <c r="Q663" s="79">
        <v>790.88</v>
      </c>
      <c r="R663" s="79">
        <v>126.54</v>
      </c>
      <c r="S663" s="71">
        <v>0</v>
      </c>
      <c r="T663" s="79">
        <v>5002.43</v>
      </c>
      <c r="U663" s="87" t="s">
        <v>24</v>
      </c>
      <c r="V663" s="84">
        <f t="shared" si="51"/>
        <v>287.38036422129028</v>
      </c>
      <c r="W663" s="78">
        <v>46031</v>
      </c>
      <c r="X663" s="80" t="s">
        <v>430</v>
      </c>
      <c r="Y663" s="80" t="s">
        <v>129</v>
      </c>
      <c r="Z663" s="80" t="s">
        <v>239</v>
      </c>
      <c r="AA663" s="80" t="s">
        <v>122</v>
      </c>
      <c r="AB663" s="76" t="s">
        <v>539</v>
      </c>
      <c r="AC663" s="76" t="s">
        <v>540</v>
      </c>
      <c r="AD663" s="76" t="s">
        <v>25</v>
      </c>
      <c r="AE663" s="76" t="s">
        <v>544</v>
      </c>
      <c r="AF663" s="76" t="s">
        <v>96</v>
      </c>
      <c r="AG663" s="75"/>
      <c r="AH663" s="60"/>
      <c r="AI663" s="75" t="s">
        <v>2162</v>
      </c>
      <c r="AJ663" s="6" t="s">
        <v>103</v>
      </c>
      <c r="AK663" s="81">
        <v>0</v>
      </c>
      <c r="AL663" s="205" t="s">
        <v>103</v>
      </c>
      <c r="AM663" s="169"/>
      <c r="AN663" s="6"/>
      <c r="AO663" s="120"/>
    </row>
    <row r="664" spans="1:41">
      <c r="A664" s="75" t="s">
        <v>2162</v>
      </c>
      <c r="B664" s="6" t="s">
        <v>93</v>
      </c>
      <c r="C664" s="76">
        <v>663</v>
      </c>
      <c r="D664" s="76" t="s">
        <v>98</v>
      </c>
      <c r="E664" s="6" t="s">
        <v>2136</v>
      </c>
      <c r="F664" s="6" t="str">
        <f t="shared" si="49"/>
        <v>BrokerRM-I-0992-AI26-M19//RM-I-0995-AI26-M19//RM-I-0994-AI26-M19//RM-I-0991-AI26-M19</v>
      </c>
      <c r="G664" s="112" t="s">
        <v>2259</v>
      </c>
      <c r="H664" s="95" t="s">
        <v>2260</v>
      </c>
      <c r="I664" s="85" t="s">
        <v>2380</v>
      </c>
      <c r="J664" s="92">
        <v>46041</v>
      </c>
      <c r="K664" s="92" t="s">
        <v>2459</v>
      </c>
      <c r="L664" s="88" t="s">
        <v>2460</v>
      </c>
      <c r="M664" s="78" t="s">
        <v>25</v>
      </c>
      <c r="N664" s="6" t="s">
        <v>116</v>
      </c>
      <c r="O664" s="71">
        <v>0</v>
      </c>
      <c r="P664" s="71">
        <v>12881.47</v>
      </c>
      <c r="Q664" s="79">
        <v>3114.28</v>
      </c>
      <c r="R664" s="79">
        <v>498.28</v>
      </c>
      <c r="S664" s="71">
        <v>0</v>
      </c>
      <c r="T664" s="79">
        <v>16494.03</v>
      </c>
      <c r="U664" s="87" t="s">
        <v>24</v>
      </c>
      <c r="V664" s="84">
        <f t="shared" si="51"/>
        <v>947.55155971735496</v>
      </c>
      <c r="W664" s="78">
        <v>46035</v>
      </c>
      <c r="X664" s="80" t="s">
        <v>430</v>
      </c>
      <c r="Y664" s="80" t="s">
        <v>178</v>
      </c>
      <c r="Z664" s="80" t="s">
        <v>239</v>
      </c>
      <c r="AA664" s="80" t="s">
        <v>122</v>
      </c>
      <c r="AB664" s="76" t="s">
        <v>539</v>
      </c>
      <c r="AC664" s="76" t="s">
        <v>540</v>
      </c>
      <c r="AD664" s="76" t="s">
        <v>25</v>
      </c>
      <c r="AE664" s="76" t="s">
        <v>544</v>
      </c>
      <c r="AF664" s="76" t="s">
        <v>96</v>
      </c>
      <c r="AG664" s="82"/>
      <c r="AH664" s="60"/>
      <c r="AI664" s="75" t="s">
        <v>2162</v>
      </c>
      <c r="AJ664" s="6" t="s">
        <v>103</v>
      </c>
      <c r="AK664" s="81">
        <v>0</v>
      </c>
      <c r="AL664" s="205" t="s">
        <v>103</v>
      </c>
      <c r="AM664" s="169"/>
      <c r="AN664" s="6"/>
      <c r="AO664" s="120"/>
    </row>
    <row r="665" spans="1:41">
      <c r="A665" s="75" t="s">
        <v>2162</v>
      </c>
      <c r="B665" s="6" t="s">
        <v>93</v>
      </c>
      <c r="C665" s="76">
        <v>664</v>
      </c>
      <c r="D665" s="76" t="s">
        <v>98</v>
      </c>
      <c r="E665" s="6" t="s">
        <v>2136</v>
      </c>
      <c r="F665" s="6" t="str">
        <f t="shared" si="49"/>
        <v>BrokerRM-I-0925-AI26-M19</v>
      </c>
      <c r="G665" s="97" t="s">
        <v>2261</v>
      </c>
      <c r="H665" s="95" t="s">
        <v>2262</v>
      </c>
      <c r="I665" s="85" t="s">
        <v>2380</v>
      </c>
      <c r="J665" s="92">
        <v>46042</v>
      </c>
      <c r="K665" s="92" t="s">
        <v>2461</v>
      </c>
      <c r="L665" s="88">
        <v>886323186645</v>
      </c>
      <c r="M665" s="78" t="s">
        <v>25</v>
      </c>
      <c r="N665" s="6" t="s">
        <v>116</v>
      </c>
      <c r="O665" s="71">
        <v>0</v>
      </c>
      <c r="P665" s="71">
        <v>5096.63</v>
      </c>
      <c r="Q665" s="79">
        <v>792.97</v>
      </c>
      <c r="R665" s="79">
        <v>126.88</v>
      </c>
      <c r="S665" s="71">
        <v>0</v>
      </c>
      <c r="T665" s="79">
        <v>6016.48</v>
      </c>
      <c r="U665" s="87" t="s">
        <v>24</v>
      </c>
      <c r="V665" s="84">
        <f t="shared" si="51"/>
        <v>345.63566381340837</v>
      </c>
      <c r="W665" s="78">
        <v>46038</v>
      </c>
      <c r="X665" s="80" t="s">
        <v>430</v>
      </c>
      <c r="Y665" s="80" t="s">
        <v>129</v>
      </c>
      <c r="Z665" s="80" t="s">
        <v>239</v>
      </c>
      <c r="AA665" s="80" t="s">
        <v>122</v>
      </c>
      <c r="AB665" s="76" t="s">
        <v>539</v>
      </c>
      <c r="AC665" s="76" t="s">
        <v>540</v>
      </c>
      <c r="AD665" s="76" t="s">
        <v>25</v>
      </c>
      <c r="AE665" s="76" t="s">
        <v>544</v>
      </c>
      <c r="AF665" s="76" t="s">
        <v>96</v>
      </c>
      <c r="AG665" s="75"/>
      <c r="AH665" s="60"/>
      <c r="AI665" s="75" t="s">
        <v>2162</v>
      </c>
      <c r="AJ665" s="6" t="s">
        <v>103</v>
      </c>
      <c r="AK665" s="81">
        <v>0</v>
      </c>
      <c r="AL665" s="205" t="s">
        <v>103</v>
      </c>
      <c r="AM665" s="169"/>
      <c r="AN665" s="6"/>
      <c r="AO665" s="120"/>
    </row>
    <row r="666" spans="1:41">
      <c r="A666" s="75" t="s">
        <v>2162</v>
      </c>
      <c r="B666" s="6" t="s">
        <v>93</v>
      </c>
      <c r="C666" s="76">
        <v>665</v>
      </c>
      <c r="D666" s="76" t="s">
        <v>98</v>
      </c>
      <c r="E666" s="6" t="s">
        <v>2136</v>
      </c>
      <c r="F666" s="6" t="str">
        <f t="shared" si="49"/>
        <v>BrokerRM-I-0929-AI26-M19</v>
      </c>
      <c r="G666" s="97" t="s">
        <v>2263</v>
      </c>
      <c r="H666" s="95" t="s">
        <v>2264</v>
      </c>
      <c r="I666" s="85" t="s">
        <v>2380</v>
      </c>
      <c r="J666" s="92">
        <v>46045</v>
      </c>
      <c r="K666" s="92" t="s">
        <v>2462</v>
      </c>
      <c r="L666" s="88">
        <v>886323077604</v>
      </c>
      <c r="M666" s="78" t="s">
        <v>25</v>
      </c>
      <c r="N666" s="6" t="s">
        <v>116</v>
      </c>
      <c r="O666" s="71">
        <v>0</v>
      </c>
      <c r="P666" s="71">
        <v>5781.73</v>
      </c>
      <c r="Q666" s="79">
        <v>792.97</v>
      </c>
      <c r="R666" s="79">
        <v>126.88</v>
      </c>
      <c r="S666" s="71">
        <v>0</v>
      </c>
      <c r="T666" s="79">
        <v>6701.58</v>
      </c>
      <c r="U666" s="87" t="s">
        <v>24</v>
      </c>
      <c r="V666" s="84">
        <f t="shared" si="51"/>
        <v>384.99339346240021</v>
      </c>
      <c r="W666" s="70">
        <v>46037</v>
      </c>
      <c r="X666" s="6" t="s">
        <v>430</v>
      </c>
      <c r="Y666" s="80" t="s">
        <v>129</v>
      </c>
      <c r="Z666" s="80" t="s">
        <v>239</v>
      </c>
      <c r="AA666" s="80" t="s">
        <v>122</v>
      </c>
      <c r="AB666" s="76" t="s">
        <v>539</v>
      </c>
      <c r="AC666" s="76" t="s">
        <v>540</v>
      </c>
      <c r="AD666" s="76" t="s">
        <v>25</v>
      </c>
      <c r="AE666" s="76" t="s">
        <v>544</v>
      </c>
      <c r="AF666" s="76" t="s">
        <v>96</v>
      </c>
      <c r="AG666" s="82"/>
      <c r="AH666" s="60"/>
      <c r="AI666" s="75" t="s">
        <v>2162</v>
      </c>
      <c r="AJ666" s="6" t="s">
        <v>103</v>
      </c>
      <c r="AK666" s="81">
        <v>0</v>
      </c>
      <c r="AL666" s="205" t="s">
        <v>103</v>
      </c>
      <c r="AM666" s="169"/>
      <c r="AN666" s="6"/>
      <c r="AO666" s="120"/>
    </row>
    <row r="667" spans="1:41">
      <c r="A667" s="75" t="s">
        <v>2162</v>
      </c>
      <c r="B667" s="6" t="s">
        <v>93</v>
      </c>
      <c r="C667" s="76">
        <v>666</v>
      </c>
      <c r="D667" s="76" t="s">
        <v>98</v>
      </c>
      <c r="E667" s="6" t="s">
        <v>2136</v>
      </c>
      <c r="F667" s="6" t="str">
        <f t="shared" si="49"/>
        <v>BrokerRM-I-0120-AI26-M19</v>
      </c>
      <c r="G667" s="97" t="s">
        <v>2265</v>
      </c>
      <c r="H667" s="95" t="s">
        <v>2266</v>
      </c>
      <c r="I667" s="85" t="s">
        <v>2380</v>
      </c>
      <c r="J667" s="92">
        <v>46045</v>
      </c>
      <c r="K667" s="92" t="s">
        <v>2463</v>
      </c>
      <c r="L667" s="88">
        <v>887608877909</v>
      </c>
      <c r="M667" s="78" t="s">
        <v>25</v>
      </c>
      <c r="N667" s="6" t="s">
        <v>116</v>
      </c>
      <c r="O667" s="71">
        <v>0</v>
      </c>
      <c r="P667" s="71">
        <v>4087.59</v>
      </c>
      <c r="Q667" s="79">
        <v>781.53</v>
      </c>
      <c r="R667" s="79">
        <v>125.04</v>
      </c>
      <c r="S667" s="71">
        <v>0</v>
      </c>
      <c r="T667" s="79">
        <v>4994.16</v>
      </c>
      <c r="U667" s="87" t="s">
        <v>24</v>
      </c>
      <c r="V667" s="84">
        <f t="shared" si="51"/>
        <v>286.90526799563395</v>
      </c>
      <c r="W667" s="70">
        <v>46042</v>
      </c>
      <c r="X667" s="6" t="s">
        <v>430</v>
      </c>
      <c r="Y667" s="80" t="s">
        <v>178</v>
      </c>
      <c r="Z667" s="80" t="s">
        <v>239</v>
      </c>
      <c r="AA667" s="80" t="s">
        <v>122</v>
      </c>
      <c r="AB667" s="76" t="s">
        <v>539</v>
      </c>
      <c r="AC667" s="76" t="s">
        <v>540</v>
      </c>
      <c r="AD667" s="76" t="s">
        <v>25</v>
      </c>
      <c r="AE667" s="76" t="s">
        <v>544</v>
      </c>
      <c r="AF667" s="76" t="s">
        <v>96</v>
      </c>
      <c r="AG667" s="82"/>
      <c r="AH667" s="60"/>
      <c r="AI667" s="75" t="s">
        <v>2162</v>
      </c>
      <c r="AJ667" s="6" t="s">
        <v>103</v>
      </c>
      <c r="AK667" s="81">
        <v>0</v>
      </c>
      <c r="AL667" s="205" t="s">
        <v>103</v>
      </c>
      <c r="AM667" s="169"/>
      <c r="AN667" s="6"/>
      <c r="AO667" s="120"/>
    </row>
    <row r="668" spans="1:41">
      <c r="A668" s="75" t="s">
        <v>2162</v>
      </c>
      <c r="B668" s="6" t="s">
        <v>93</v>
      </c>
      <c r="C668" s="76">
        <v>667</v>
      </c>
      <c r="D668" s="76" t="s">
        <v>98</v>
      </c>
      <c r="E668" s="6" t="s">
        <v>2136</v>
      </c>
      <c r="F668" s="6" t="str">
        <f t="shared" si="49"/>
        <v>BrokerRM-I-1006-AI26-M19</v>
      </c>
      <c r="G668" s="97" t="s">
        <v>2267</v>
      </c>
      <c r="H668" s="95" t="s">
        <v>2268</v>
      </c>
      <c r="I668" s="85" t="s">
        <v>2380</v>
      </c>
      <c r="J668" s="92">
        <v>46045</v>
      </c>
      <c r="K668" s="92" t="s">
        <v>2464</v>
      </c>
      <c r="L668" s="88">
        <v>886416453550</v>
      </c>
      <c r="M668" s="78" t="s">
        <v>25</v>
      </c>
      <c r="N668" s="6" t="s">
        <v>116</v>
      </c>
      <c r="O668" s="71">
        <v>0</v>
      </c>
      <c r="P668" s="71">
        <v>6073.35</v>
      </c>
      <c r="Q668" s="79">
        <v>807.51</v>
      </c>
      <c r="R668" s="79">
        <v>129.19999999999999</v>
      </c>
      <c r="S668" s="71">
        <v>0</v>
      </c>
      <c r="T668" s="79">
        <v>7010.06</v>
      </c>
      <c r="U668" s="87" t="s">
        <v>24</v>
      </c>
      <c r="V668" s="84">
        <f t="shared" si="51"/>
        <v>402.71499971275927</v>
      </c>
      <c r="W668" s="89">
        <v>46041</v>
      </c>
      <c r="X668" s="85" t="s">
        <v>430</v>
      </c>
      <c r="Y668" s="85" t="s">
        <v>129</v>
      </c>
      <c r="Z668" s="85" t="s">
        <v>239</v>
      </c>
      <c r="AA668" s="80" t="s">
        <v>122</v>
      </c>
      <c r="AB668" s="76" t="s">
        <v>539</v>
      </c>
      <c r="AC668" s="76" t="s">
        <v>540</v>
      </c>
      <c r="AD668" s="76" t="s">
        <v>25</v>
      </c>
      <c r="AE668" s="76" t="s">
        <v>544</v>
      </c>
      <c r="AF668" s="76" t="s">
        <v>96</v>
      </c>
      <c r="AG668" s="82"/>
      <c r="AH668" s="60"/>
      <c r="AI668" s="75" t="s">
        <v>2162</v>
      </c>
      <c r="AJ668" s="6" t="s">
        <v>103</v>
      </c>
      <c r="AK668" s="81">
        <v>0</v>
      </c>
      <c r="AL668" s="205" t="s">
        <v>103</v>
      </c>
      <c r="AM668" s="169"/>
      <c r="AN668" s="6"/>
      <c r="AO668" s="120"/>
    </row>
    <row r="669" spans="1:41">
      <c r="A669" s="75" t="s">
        <v>2162</v>
      </c>
      <c r="B669" s="6" t="s">
        <v>93</v>
      </c>
      <c r="C669" s="76">
        <v>668</v>
      </c>
      <c r="D669" s="76" t="s">
        <v>98</v>
      </c>
      <c r="E669" s="6" t="s">
        <v>2136</v>
      </c>
      <c r="F669" s="6" t="str">
        <f t="shared" si="49"/>
        <v>BrokerRM-I-1030-AI26-M19</v>
      </c>
      <c r="G669" s="97" t="s">
        <v>2269</v>
      </c>
      <c r="H669" s="95" t="s">
        <v>2270</v>
      </c>
      <c r="I669" s="85" t="s">
        <v>2380</v>
      </c>
      <c r="J669" s="92">
        <v>46045</v>
      </c>
      <c r="K669" s="92" t="s">
        <v>2465</v>
      </c>
      <c r="L669" s="88">
        <v>887745731658</v>
      </c>
      <c r="M669" s="78" t="s">
        <v>25</v>
      </c>
      <c r="N669" s="6" t="s">
        <v>116</v>
      </c>
      <c r="O669" s="71">
        <v>0</v>
      </c>
      <c r="P669" s="71">
        <v>3240.23</v>
      </c>
      <c r="Q669" s="79">
        <v>793.22</v>
      </c>
      <c r="R669" s="79">
        <v>126.92</v>
      </c>
      <c r="S669" s="71">
        <v>0</v>
      </c>
      <c r="T669" s="79">
        <v>4160.37</v>
      </c>
      <c r="U669" s="87" t="s">
        <v>24</v>
      </c>
      <c r="V669" s="84">
        <f t="shared" si="51"/>
        <v>239.00557247084507</v>
      </c>
      <c r="W669" s="89">
        <v>46041</v>
      </c>
      <c r="X669" s="85" t="s">
        <v>430</v>
      </c>
      <c r="Y669" s="85" t="s">
        <v>178</v>
      </c>
      <c r="Z669" s="85" t="s">
        <v>239</v>
      </c>
      <c r="AA669" s="80" t="s">
        <v>122</v>
      </c>
      <c r="AB669" s="76" t="s">
        <v>539</v>
      </c>
      <c r="AC669" s="76" t="s">
        <v>540</v>
      </c>
      <c r="AD669" s="76" t="s">
        <v>25</v>
      </c>
      <c r="AE669" s="76" t="s">
        <v>544</v>
      </c>
      <c r="AF669" s="76" t="s">
        <v>96</v>
      </c>
      <c r="AG669" s="82"/>
      <c r="AH669" s="60"/>
      <c r="AI669" s="75" t="s">
        <v>2162</v>
      </c>
      <c r="AJ669" s="6" t="s">
        <v>103</v>
      </c>
      <c r="AK669" s="81">
        <v>0</v>
      </c>
      <c r="AL669" s="205" t="s">
        <v>103</v>
      </c>
      <c r="AM669" s="169"/>
      <c r="AN669" s="6"/>
      <c r="AO669" s="120"/>
    </row>
    <row r="670" spans="1:41">
      <c r="A670" s="75" t="s">
        <v>2162</v>
      </c>
      <c r="B670" s="6" t="s">
        <v>93</v>
      </c>
      <c r="C670" s="76">
        <v>669</v>
      </c>
      <c r="D670" s="76" t="s">
        <v>98</v>
      </c>
      <c r="E670" s="6" t="s">
        <v>2136</v>
      </c>
      <c r="F670" s="6" t="str">
        <f t="shared" si="49"/>
        <v>BrokerRM-I-1023-AI26-M19</v>
      </c>
      <c r="G670" s="97" t="s">
        <v>2271</v>
      </c>
      <c r="H670" s="95" t="s">
        <v>2272</v>
      </c>
      <c r="I670" s="85" t="s">
        <v>2380</v>
      </c>
      <c r="J670" s="92">
        <v>46045</v>
      </c>
      <c r="K670" s="92" t="s">
        <v>2466</v>
      </c>
      <c r="L670" s="91" t="s">
        <v>2467</v>
      </c>
      <c r="M670" s="80" t="s">
        <v>25</v>
      </c>
      <c r="N670" s="6" t="s">
        <v>116</v>
      </c>
      <c r="O670" s="71">
        <v>0</v>
      </c>
      <c r="P670" s="71">
        <v>3896.7</v>
      </c>
      <c r="Q670" s="79">
        <v>794.32</v>
      </c>
      <c r="R670" s="79">
        <v>127.09</v>
      </c>
      <c r="S670" s="71">
        <v>0</v>
      </c>
      <c r="T670" s="79">
        <v>4818.1099999999997</v>
      </c>
      <c r="U670" s="87" t="s">
        <v>24</v>
      </c>
      <c r="V670" s="84">
        <f t="shared" si="51"/>
        <v>276.79152065261098</v>
      </c>
      <c r="W670" s="70">
        <v>46042</v>
      </c>
      <c r="X670" s="6" t="s">
        <v>430</v>
      </c>
      <c r="Y670" s="80" t="s">
        <v>178</v>
      </c>
      <c r="Z670" s="80" t="s">
        <v>239</v>
      </c>
      <c r="AA670" s="80" t="s">
        <v>122</v>
      </c>
      <c r="AB670" s="76" t="s">
        <v>539</v>
      </c>
      <c r="AC670" s="76" t="s">
        <v>540</v>
      </c>
      <c r="AD670" s="76" t="s">
        <v>25</v>
      </c>
      <c r="AE670" s="76" t="s">
        <v>544</v>
      </c>
      <c r="AF670" s="76" t="s">
        <v>96</v>
      </c>
      <c r="AG670" s="82"/>
      <c r="AH670" s="60"/>
      <c r="AI670" s="75" t="s">
        <v>2162</v>
      </c>
      <c r="AJ670" s="6" t="s">
        <v>103</v>
      </c>
      <c r="AK670" s="81">
        <v>0</v>
      </c>
      <c r="AL670" s="205" t="s">
        <v>103</v>
      </c>
      <c r="AM670" s="169"/>
      <c r="AN670" s="6"/>
      <c r="AO670" s="120"/>
    </row>
    <row r="671" spans="1:41">
      <c r="A671" s="75" t="s">
        <v>2162</v>
      </c>
      <c r="B671" s="6" t="s">
        <v>93</v>
      </c>
      <c r="C671" s="76">
        <v>670</v>
      </c>
      <c r="D671" s="76" t="s">
        <v>98</v>
      </c>
      <c r="E671" s="6" t="s">
        <v>2136</v>
      </c>
      <c r="F671" s="6" t="str">
        <f t="shared" si="49"/>
        <v>BrokerRM-I-1036-AI26-M19</v>
      </c>
      <c r="G671" s="97" t="s">
        <v>2273</v>
      </c>
      <c r="H671" s="95" t="s">
        <v>2274</v>
      </c>
      <c r="I671" s="85" t="s">
        <v>2380</v>
      </c>
      <c r="J671" s="92">
        <v>46045</v>
      </c>
      <c r="K671" s="92" t="s">
        <v>2468</v>
      </c>
      <c r="L671" s="77" t="s">
        <v>2469</v>
      </c>
      <c r="M671" s="80" t="s">
        <v>25</v>
      </c>
      <c r="N671" s="6" t="s">
        <v>116</v>
      </c>
      <c r="O671" s="71">
        <v>0</v>
      </c>
      <c r="P671" s="71">
        <v>3889.3</v>
      </c>
      <c r="Q671" s="79">
        <v>787.12</v>
      </c>
      <c r="R671" s="79">
        <v>125.94</v>
      </c>
      <c r="S671" s="71">
        <v>0</v>
      </c>
      <c r="T671" s="79">
        <v>4802.3599999999997</v>
      </c>
      <c r="U671" s="87" t="s">
        <v>24</v>
      </c>
      <c r="V671" s="84">
        <f t="shared" si="51"/>
        <v>275.88671224220138</v>
      </c>
      <c r="W671" s="70">
        <v>46042</v>
      </c>
      <c r="X671" s="80" t="s">
        <v>430</v>
      </c>
      <c r="Y671" s="80" t="s">
        <v>178</v>
      </c>
      <c r="Z671" s="80" t="s">
        <v>239</v>
      </c>
      <c r="AA671" s="80" t="s">
        <v>122</v>
      </c>
      <c r="AB671" s="76" t="s">
        <v>539</v>
      </c>
      <c r="AC671" s="76" t="s">
        <v>540</v>
      </c>
      <c r="AD671" s="76" t="s">
        <v>25</v>
      </c>
      <c r="AE671" s="76" t="s">
        <v>544</v>
      </c>
      <c r="AF671" s="76" t="s">
        <v>96</v>
      </c>
      <c r="AG671" s="82"/>
      <c r="AH671" s="60"/>
      <c r="AI671" s="75" t="s">
        <v>2162</v>
      </c>
      <c r="AJ671" s="6" t="s">
        <v>103</v>
      </c>
      <c r="AK671" s="81">
        <v>0</v>
      </c>
      <c r="AL671" s="205" t="s">
        <v>103</v>
      </c>
      <c r="AM671" s="169"/>
      <c r="AN671" s="6"/>
      <c r="AO671" s="120"/>
    </row>
    <row r="672" spans="1:41" ht="58">
      <c r="A672" s="75" t="s">
        <v>2162</v>
      </c>
      <c r="B672" s="6" t="s">
        <v>93</v>
      </c>
      <c r="C672" s="76">
        <v>671</v>
      </c>
      <c r="D672" s="76" t="s">
        <v>98</v>
      </c>
      <c r="E672" s="6" t="s">
        <v>2136</v>
      </c>
      <c r="F672" s="6" t="str">
        <f t="shared" si="49"/>
        <v>BrokerRM-A-0018AI26-M19-C9049.D</v>
      </c>
      <c r="G672" s="97" t="s">
        <v>2275</v>
      </c>
      <c r="H672" s="95" t="s">
        <v>2276</v>
      </c>
      <c r="I672" s="85" t="s">
        <v>2380</v>
      </c>
      <c r="J672" s="92">
        <v>46044</v>
      </c>
      <c r="K672" s="95" t="s">
        <v>2470</v>
      </c>
      <c r="L672" s="72" t="s">
        <v>2471</v>
      </c>
      <c r="M672" s="80" t="s">
        <v>25</v>
      </c>
      <c r="N672" s="6" t="s">
        <v>116</v>
      </c>
      <c r="O672" s="71">
        <v>0</v>
      </c>
      <c r="P672" s="71">
        <v>16716.759999999998</v>
      </c>
      <c r="Q672" s="79">
        <v>1866.65</v>
      </c>
      <c r="R672" s="79">
        <v>298.66000000000003</v>
      </c>
      <c r="S672" s="71">
        <v>0</v>
      </c>
      <c r="T672" s="79">
        <v>18882.07</v>
      </c>
      <c r="U672" s="87" t="s">
        <v>24</v>
      </c>
      <c r="V672" s="84">
        <f t="shared" si="51"/>
        <v>1084.7400471074855</v>
      </c>
      <c r="W672" s="89" t="s">
        <v>2472</v>
      </c>
      <c r="X672" s="87" t="s">
        <v>437</v>
      </c>
      <c r="Y672" s="85" t="s">
        <v>129</v>
      </c>
      <c r="Z672" s="85" t="s">
        <v>239</v>
      </c>
      <c r="AA672" s="85" t="s">
        <v>122</v>
      </c>
      <c r="AB672" s="76" t="s">
        <v>539</v>
      </c>
      <c r="AC672" s="76" t="s">
        <v>540</v>
      </c>
      <c r="AD672" s="76" t="s">
        <v>25</v>
      </c>
      <c r="AE672" s="76">
        <v>67180000</v>
      </c>
      <c r="AF672" s="76" t="s">
        <v>96</v>
      </c>
      <c r="AG672" s="75"/>
      <c r="AH672" s="60"/>
      <c r="AI672" s="75" t="s">
        <v>2162</v>
      </c>
      <c r="AJ672" s="6" t="s">
        <v>103</v>
      </c>
      <c r="AK672" s="81">
        <v>0</v>
      </c>
      <c r="AL672" s="205" t="s">
        <v>103</v>
      </c>
      <c r="AM672" s="169" t="s">
        <v>2145</v>
      </c>
      <c r="AN672" s="6"/>
      <c r="AO672" s="120"/>
    </row>
    <row r="673" spans="1:41" ht="58">
      <c r="A673" s="75" t="s">
        <v>2162</v>
      </c>
      <c r="B673" s="6" t="s">
        <v>93</v>
      </c>
      <c r="C673" s="76">
        <v>672</v>
      </c>
      <c r="D673" s="76" t="s">
        <v>98</v>
      </c>
      <c r="E673" s="6" t="s">
        <v>2136</v>
      </c>
      <c r="F673" s="6" t="str">
        <f t="shared" si="49"/>
        <v>BrokerRM-M-532-SI25-M19-B</v>
      </c>
      <c r="G673" s="97" t="s">
        <v>1726</v>
      </c>
      <c r="H673" s="95" t="s">
        <v>2277</v>
      </c>
      <c r="I673" s="85" t="s">
        <v>2380</v>
      </c>
      <c r="J673" s="92">
        <v>46042</v>
      </c>
      <c r="K673" s="95" t="s">
        <v>1996</v>
      </c>
      <c r="L673" s="72" t="s">
        <v>1997</v>
      </c>
      <c r="M673" s="80" t="s">
        <v>463</v>
      </c>
      <c r="N673" s="80" t="s">
        <v>1998</v>
      </c>
      <c r="O673" s="71">
        <v>0</v>
      </c>
      <c r="P673" s="71">
        <v>6844</v>
      </c>
      <c r="Q673" s="79">
        <v>0</v>
      </c>
      <c r="R673" s="79">
        <v>0</v>
      </c>
      <c r="S673" s="71">
        <v>0</v>
      </c>
      <c r="T673" s="79">
        <v>6844</v>
      </c>
      <c r="U673" s="87" t="s">
        <v>24</v>
      </c>
      <c r="V673" s="84">
        <f t="shared" si="51"/>
        <v>393.17515941862467</v>
      </c>
      <c r="W673" s="89" t="s">
        <v>2473</v>
      </c>
      <c r="X673" s="87" t="s">
        <v>437</v>
      </c>
      <c r="Y673" s="85" t="s">
        <v>129</v>
      </c>
      <c r="Z673" s="85" t="s">
        <v>239</v>
      </c>
      <c r="AA673" s="85" t="s">
        <v>122</v>
      </c>
      <c r="AB673" s="76" t="s">
        <v>539</v>
      </c>
      <c r="AC673" s="76" t="s">
        <v>540</v>
      </c>
      <c r="AD673" s="76" t="s">
        <v>174</v>
      </c>
      <c r="AE673" s="76" t="s">
        <v>546</v>
      </c>
      <c r="AF673" s="76" t="s">
        <v>2474</v>
      </c>
      <c r="AG673" s="82"/>
      <c r="AH673" s="60"/>
      <c r="AI673" s="75" t="s">
        <v>2162</v>
      </c>
      <c r="AJ673" s="6" t="s">
        <v>103</v>
      </c>
      <c r="AK673" s="81">
        <v>0</v>
      </c>
      <c r="AL673" s="205" t="s">
        <v>103</v>
      </c>
      <c r="AM673" s="169"/>
      <c r="AN673" s="6"/>
      <c r="AO673" s="120"/>
    </row>
    <row r="674" spans="1:41" ht="29">
      <c r="A674" s="75" t="s">
        <v>2162</v>
      </c>
      <c r="B674" s="6" t="s">
        <v>93</v>
      </c>
      <c r="C674" s="76">
        <v>673</v>
      </c>
      <c r="D674" s="76" t="s">
        <v>98</v>
      </c>
      <c r="E674" s="6" t="s">
        <v>2136</v>
      </c>
      <c r="F674" s="6" t="str">
        <f t="shared" si="49"/>
        <v>BrokerRM-M-550-SI25-M19-B</v>
      </c>
      <c r="G674" s="97" t="s">
        <v>2278</v>
      </c>
      <c r="H674" s="95" t="s">
        <v>2279</v>
      </c>
      <c r="I674" s="85" t="s">
        <v>2380</v>
      </c>
      <c r="J674" s="92">
        <v>46043</v>
      </c>
      <c r="K674" s="95" t="s">
        <v>2475</v>
      </c>
      <c r="L674" s="72" t="s">
        <v>2476</v>
      </c>
      <c r="M674" s="80" t="s">
        <v>447</v>
      </c>
      <c r="N674" s="80" t="s">
        <v>2477</v>
      </c>
      <c r="O674" s="71">
        <v>0</v>
      </c>
      <c r="P674" s="71">
        <v>18418.169999999998</v>
      </c>
      <c r="Q674" s="79">
        <v>3762.34</v>
      </c>
      <c r="R674" s="79">
        <v>601.97</v>
      </c>
      <c r="S674" s="71">
        <v>0</v>
      </c>
      <c r="T674" s="79">
        <v>22782.48</v>
      </c>
      <c r="U674" s="87" t="s">
        <v>24</v>
      </c>
      <c r="V674" s="84">
        <f t="shared" si="51"/>
        <v>1308.8113977135636</v>
      </c>
      <c r="W674" s="89" t="s">
        <v>2473</v>
      </c>
      <c r="X674" s="87" t="s">
        <v>2478</v>
      </c>
      <c r="Y674" s="85" t="s">
        <v>129</v>
      </c>
      <c r="Z674" s="85" t="s">
        <v>239</v>
      </c>
      <c r="AA674" s="85" t="s">
        <v>122</v>
      </c>
      <c r="AB674" s="76" t="s">
        <v>539</v>
      </c>
      <c r="AC674" s="76" t="s">
        <v>540</v>
      </c>
      <c r="AD674" s="76" t="s">
        <v>174</v>
      </c>
      <c r="AE674" s="76" t="s">
        <v>546</v>
      </c>
      <c r="AF674" s="76" t="s">
        <v>96</v>
      </c>
      <c r="AG674" s="75"/>
      <c r="AH674" s="60"/>
      <c r="AI674" s="75" t="s">
        <v>2162</v>
      </c>
      <c r="AJ674" s="6" t="s">
        <v>103</v>
      </c>
      <c r="AK674" s="81">
        <v>0</v>
      </c>
      <c r="AL674" s="205" t="s">
        <v>103</v>
      </c>
      <c r="AM674" s="169"/>
      <c r="AN674" s="6"/>
      <c r="AO674" s="120"/>
    </row>
    <row r="675" spans="1:41" ht="29">
      <c r="A675" s="75" t="s">
        <v>2162</v>
      </c>
      <c r="B675" s="6" t="s">
        <v>93</v>
      </c>
      <c r="C675" s="76">
        <v>674</v>
      </c>
      <c r="D675" s="76" t="s">
        <v>98</v>
      </c>
      <c r="E675" s="6" t="s">
        <v>2136</v>
      </c>
      <c r="F675" s="6" t="str">
        <f t="shared" si="49"/>
        <v>BrokerAF-M-493-SI25-M23-B</v>
      </c>
      <c r="G675" s="97" t="s">
        <v>2280</v>
      </c>
      <c r="H675" s="95" t="s">
        <v>2281</v>
      </c>
      <c r="I675" s="85" t="s">
        <v>2380</v>
      </c>
      <c r="J675" s="92">
        <v>46043</v>
      </c>
      <c r="K675" s="95" t="s">
        <v>2479</v>
      </c>
      <c r="L675" s="72" t="s">
        <v>2480</v>
      </c>
      <c r="M675" s="80" t="s">
        <v>447</v>
      </c>
      <c r="N675" s="80" t="s">
        <v>2481</v>
      </c>
      <c r="O675" s="71">
        <v>0</v>
      </c>
      <c r="P675" s="71">
        <v>68970.080000000002</v>
      </c>
      <c r="Q675" s="79">
        <v>2495.7800000000002</v>
      </c>
      <c r="R675" s="79">
        <v>399.32</v>
      </c>
      <c r="S675" s="71">
        <v>0</v>
      </c>
      <c r="T675" s="79">
        <v>71865.179999999993</v>
      </c>
      <c r="U675" s="87" t="s">
        <v>24</v>
      </c>
      <c r="V675" s="84">
        <f t="shared" si="51"/>
        <v>4128.5218590222321</v>
      </c>
      <c r="W675" s="89" t="s">
        <v>2473</v>
      </c>
      <c r="X675" s="87" t="s">
        <v>582</v>
      </c>
      <c r="Y675" s="85" t="s">
        <v>129</v>
      </c>
      <c r="Z675" s="85" t="s">
        <v>239</v>
      </c>
      <c r="AA675" s="85" t="s">
        <v>122</v>
      </c>
      <c r="AB675" s="76" t="s">
        <v>1118</v>
      </c>
      <c r="AC675" s="76" t="s">
        <v>540</v>
      </c>
      <c r="AD675" s="76" t="s">
        <v>174</v>
      </c>
      <c r="AE675" s="76" t="s">
        <v>546</v>
      </c>
      <c r="AF675" s="76" t="s">
        <v>2482</v>
      </c>
      <c r="AG675" s="80" t="s">
        <v>550</v>
      </c>
      <c r="AH675" s="60">
        <v>35434.080000000002</v>
      </c>
      <c r="AI675" s="75" t="s">
        <v>2162</v>
      </c>
      <c r="AJ675" s="6" t="s">
        <v>103</v>
      </c>
      <c r="AK675" s="81">
        <v>0</v>
      </c>
      <c r="AL675" s="205" t="s">
        <v>103</v>
      </c>
      <c r="AM675" s="169"/>
      <c r="AN675" s="6"/>
      <c r="AO675" s="120"/>
    </row>
    <row r="676" spans="1:41" ht="58">
      <c r="A676" s="75" t="s">
        <v>2162</v>
      </c>
      <c r="B676" s="6" t="s">
        <v>93</v>
      </c>
      <c r="C676" s="76">
        <v>675</v>
      </c>
      <c r="D676" s="76" t="s">
        <v>98</v>
      </c>
      <c r="E676" s="6" t="s">
        <v>2136</v>
      </c>
      <c r="F676" s="6" t="str">
        <f t="shared" si="49"/>
        <v>BrokerRM-M-227-SI25-M19-L-B</v>
      </c>
      <c r="G676" s="97" t="s">
        <v>2282</v>
      </c>
      <c r="H676" s="95" t="s">
        <v>2283</v>
      </c>
      <c r="I676" s="85" t="s">
        <v>2380</v>
      </c>
      <c r="J676" s="92">
        <v>46043</v>
      </c>
      <c r="K676" s="95" t="s">
        <v>2483</v>
      </c>
      <c r="L676" s="72" t="s">
        <v>2484</v>
      </c>
      <c r="M676" s="80" t="s">
        <v>447</v>
      </c>
      <c r="N676" s="80" t="s">
        <v>2484</v>
      </c>
      <c r="O676" s="71">
        <v>0</v>
      </c>
      <c r="P676" s="71">
        <v>23275.4</v>
      </c>
      <c r="Q676" s="79">
        <v>2595.44</v>
      </c>
      <c r="R676" s="79">
        <v>415.27</v>
      </c>
      <c r="S676" s="71">
        <v>0</v>
      </c>
      <c r="T676" s="79">
        <v>26286.11</v>
      </c>
      <c r="U676" s="87" t="s">
        <v>24</v>
      </c>
      <c r="V676" s="84">
        <f t="shared" si="51"/>
        <v>1510.0884701556845</v>
      </c>
      <c r="W676" s="89" t="s">
        <v>2473</v>
      </c>
      <c r="X676" s="87" t="s">
        <v>437</v>
      </c>
      <c r="Y676" s="85" t="s">
        <v>129</v>
      </c>
      <c r="Z676" s="85" t="s">
        <v>239</v>
      </c>
      <c r="AA676" s="85" t="s">
        <v>122</v>
      </c>
      <c r="AB676" s="76" t="s">
        <v>539</v>
      </c>
      <c r="AC676" s="76" t="s">
        <v>540</v>
      </c>
      <c r="AD676" s="76" t="s">
        <v>174</v>
      </c>
      <c r="AE676" s="76" t="s">
        <v>546</v>
      </c>
      <c r="AF676" s="76" t="s">
        <v>2485</v>
      </c>
      <c r="AG676" s="80" t="s">
        <v>550</v>
      </c>
      <c r="AH676" s="60">
        <v>12058.2</v>
      </c>
      <c r="AI676" s="75" t="s">
        <v>2162</v>
      </c>
      <c r="AJ676" s="6" t="s">
        <v>103</v>
      </c>
      <c r="AK676" s="81">
        <v>0</v>
      </c>
      <c r="AL676" s="205" t="s">
        <v>103</v>
      </c>
      <c r="AM676" s="169"/>
      <c r="AN676" s="6"/>
      <c r="AO676" s="120"/>
    </row>
    <row r="677" spans="1:41" ht="58">
      <c r="A677" s="75" t="s">
        <v>2162</v>
      </c>
      <c r="B677" s="6" t="s">
        <v>93</v>
      </c>
      <c r="C677" s="76">
        <v>676</v>
      </c>
      <c r="D677" s="76" t="s">
        <v>98</v>
      </c>
      <c r="E677" s="6" t="s">
        <v>2136</v>
      </c>
      <c r="F677" s="6" t="str">
        <f t="shared" si="49"/>
        <v>BrokerRM-M-551-SI25-M19-B</v>
      </c>
      <c r="G677" s="97" t="s">
        <v>2284</v>
      </c>
      <c r="H677" s="95" t="s">
        <v>2285</v>
      </c>
      <c r="I677" s="85" t="s">
        <v>2380</v>
      </c>
      <c r="J677" s="92">
        <v>46043</v>
      </c>
      <c r="K677" s="95" t="s">
        <v>2486</v>
      </c>
      <c r="L677" s="73" t="s">
        <v>2487</v>
      </c>
      <c r="M677" s="73" t="s">
        <v>447</v>
      </c>
      <c r="N677" s="73" t="s">
        <v>2488</v>
      </c>
      <c r="O677" s="71">
        <v>0</v>
      </c>
      <c r="P677" s="71">
        <v>18418.169999999998</v>
      </c>
      <c r="Q677" s="79">
        <v>3180.1</v>
      </c>
      <c r="R677" s="79">
        <v>508.81</v>
      </c>
      <c r="S677" s="71">
        <v>0</v>
      </c>
      <c r="T677" s="79">
        <v>22107.08</v>
      </c>
      <c r="U677" s="87" t="s">
        <v>24</v>
      </c>
      <c r="V677" s="84">
        <f t="shared" si="51"/>
        <v>1270.0109151490781</v>
      </c>
      <c r="W677" s="89" t="s">
        <v>2473</v>
      </c>
      <c r="X677" s="87" t="s">
        <v>437</v>
      </c>
      <c r="Y677" s="85" t="s">
        <v>129</v>
      </c>
      <c r="Z677" s="85" t="s">
        <v>239</v>
      </c>
      <c r="AA677" s="85" t="s">
        <v>122</v>
      </c>
      <c r="AB677" s="76" t="s">
        <v>539</v>
      </c>
      <c r="AC677" s="76" t="s">
        <v>540</v>
      </c>
      <c r="AD677" s="76" t="s">
        <v>174</v>
      </c>
      <c r="AE677" s="76" t="s">
        <v>546</v>
      </c>
      <c r="AF677" s="76" t="s">
        <v>96</v>
      </c>
      <c r="AG677" s="75"/>
      <c r="AH677" s="60"/>
      <c r="AI677" s="75" t="s">
        <v>2162</v>
      </c>
      <c r="AJ677" s="6" t="s">
        <v>103</v>
      </c>
      <c r="AK677" s="81">
        <v>0</v>
      </c>
      <c r="AL677" s="205" t="s">
        <v>103</v>
      </c>
      <c r="AM677" s="169"/>
      <c r="AN677" s="6"/>
      <c r="AO677" s="120"/>
    </row>
    <row r="678" spans="1:41" ht="58">
      <c r="A678" s="75" t="s">
        <v>2162</v>
      </c>
      <c r="B678" s="6" t="s">
        <v>93</v>
      </c>
      <c r="C678" s="76">
        <v>677</v>
      </c>
      <c r="D678" s="76" t="s">
        <v>98</v>
      </c>
      <c r="E678" s="6" t="s">
        <v>2136</v>
      </c>
      <c r="F678" s="6" t="str">
        <f t="shared" si="49"/>
        <v>BrokerRM-M-537-SI25-M19-B</v>
      </c>
      <c r="G678" s="97" t="s">
        <v>904</v>
      </c>
      <c r="H678" s="95" t="s">
        <v>2286</v>
      </c>
      <c r="I678" s="85" t="s">
        <v>2380</v>
      </c>
      <c r="J678" s="92">
        <v>46043</v>
      </c>
      <c r="K678" s="95" t="s">
        <v>1400</v>
      </c>
      <c r="L678" s="73" t="s">
        <v>1379</v>
      </c>
      <c r="M678" s="73" t="s">
        <v>463</v>
      </c>
      <c r="N678" s="73" t="s">
        <v>1380</v>
      </c>
      <c r="O678" s="71">
        <v>0</v>
      </c>
      <c r="P678" s="71">
        <v>9356.56</v>
      </c>
      <c r="Q678" s="79">
        <v>0</v>
      </c>
      <c r="R678" s="79">
        <v>0</v>
      </c>
      <c r="S678" s="71">
        <v>0</v>
      </c>
      <c r="T678" s="79">
        <v>9356.56</v>
      </c>
      <c r="U678" s="87" t="s">
        <v>24</v>
      </c>
      <c r="V678" s="84">
        <f t="shared" si="51"/>
        <v>537.51709082552998</v>
      </c>
      <c r="W678" s="89" t="s">
        <v>2473</v>
      </c>
      <c r="X678" s="87" t="s">
        <v>437</v>
      </c>
      <c r="Y678" s="85" t="s">
        <v>129</v>
      </c>
      <c r="Z678" s="85" t="s">
        <v>239</v>
      </c>
      <c r="AA678" s="85" t="s">
        <v>122</v>
      </c>
      <c r="AB678" s="76" t="s">
        <v>539</v>
      </c>
      <c r="AC678" s="76" t="s">
        <v>540</v>
      </c>
      <c r="AD678" s="76" t="s">
        <v>174</v>
      </c>
      <c r="AE678" s="76" t="s">
        <v>546</v>
      </c>
      <c r="AF678" s="76" t="s">
        <v>2489</v>
      </c>
      <c r="AG678" s="80" t="s">
        <v>550</v>
      </c>
      <c r="AH678" s="60">
        <v>2686.56</v>
      </c>
      <c r="AI678" s="75" t="s">
        <v>2162</v>
      </c>
      <c r="AJ678" s="6" t="s">
        <v>103</v>
      </c>
      <c r="AK678" s="81">
        <v>0</v>
      </c>
      <c r="AL678" s="205" t="s">
        <v>103</v>
      </c>
      <c r="AM678" s="169"/>
      <c r="AN678" s="6"/>
      <c r="AO678" s="120"/>
    </row>
    <row r="679" spans="1:41" ht="58">
      <c r="A679" s="75" t="s">
        <v>2162</v>
      </c>
      <c r="B679" s="6" t="s">
        <v>93</v>
      </c>
      <c r="C679" s="76">
        <v>678</v>
      </c>
      <c r="D679" s="76" t="s">
        <v>98</v>
      </c>
      <c r="E679" s="6" t="s">
        <v>2136</v>
      </c>
      <c r="F679" s="6" t="str">
        <f t="shared" si="49"/>
        <v>BrokerRM-M-534-SI25-M19-B</v>
      </c>
      <c r="G679" s="97" t="s">
        <v>2287</v>
      </c>
      <c r="H679" s="95" t="s">
        <v>2288</v>
      </c>
      <c r="I679" s="85" t="s">
        <v>2380</v>
      </c>
      <c r="J679" s="92">
        <v>46043</v>
      </c>
      <c r="K679" s="95" t="s">
        <v>2490</v>
      </c>
      <c r="L679" s="73" t="s">
        <v>2491</v>
      </c>
      <c r="M679" s="73" t="s">
        <v>447</v>
      </c>
      <c r="N679" s="73" t="s">
        <v>2077</v>
      </c>
      <c r="O679" s="71">
        <v>0</v>
      </c>
      <c r="P679" s="71">
        <v>12411.27</v>
      </c>
      <c r="Q679" s="79">
        <v>2696.54</v>
      </c>
      <c r="R679" s="79">
        <v>431.44</v>
      </c>
      <c r="S679" s="71">
        <v>0</v>
      </c>
      <c r="T679" s="79">
        <v>15539.25</v>
      </c>
      <c r="U679" s="87" t="s">
        <v>24</v>
      </c>
      <c r="V679" s="84">
        <f t="shared" si="51"/>
        <v>892.70121215602921</v>
      </c>
      <c r="W679" s="78" t="s">
        <v>2473</v>
      </c>
      <c r="X679" s="87" t="s">
        <v>437</v>
      </c>
      <c r="Y679" s="85" t="s">
        <v>129</v>
      </c>
      <c r="Z679" s="85" t="s">
        <v>239</v>
      </c>
      <c r="AA679" s="85" t="s">
        <v>122</v>
      </c>
      <c r="AB679" s="76" t="s">
        <v>539</v>
      </c>
      <c r="AC679" s="76" t="s">
        <v>540</v>
      </c>
      <c r="AD679" s="76" t="s">
        <v>174</v>
      </c>
      <c r="AE679" s="76" t="s">
        <v>546</v>
      </c>
      <c r="AF679" s="76" t="s">
        <v>96</v>
      </c>
      <c r="AG679" s="75"/>
      <c r="AH679" s="60"/>
      <c r="AI679" s="75" t="s">
        <v>2162</v>
      </c>
      <c r="AJ679" s="6" t="s">
        <v>103</v>
      </c>
      <c r="AK679" s="81">
        <v>0</v>
      </c>
      <c r="AL679" s="205" t="s">
        <v>103</v>
      </c>
      <c r="AM679" s="169"/>
      <c r="AN679" s="6"/>
      <c r="AO679" s="120"/>
    </row>
    <row r="680" spans="1:41" ht="29">
      <c r="A680" s="75" t="s">
        <v>2162</v>
      </c>
      <c r="B680" s="6" t="s">
        <v>93</v>
      </c>
      <c r="C680" s="76">
        <v>679</v>
      </c>
      <c r="D680" s="76" t="s">
        <v>98</v>
      </c>
      <c r="E680" s="6" t="s">
        <v>2136</v>
      </c>
      <c r="F680" s="6" t="str">
        <f t="shared" si="49"/>
        <v>BrokerRM-M-552-SI25-M19-B</v>
      </c>
      <c r="G680" s="97" t="s">
        <v>2289</v>
      </c>
      <c r="H680" s="95" t="s">
        <v>2290</v>
      </c>
      <c r="I680" s="85" t="s">
        <v>2380</v>
      </c>
      <c r="J680" s="92">
        <v>46043</v>
      </c>
      <c r="K680" s="95" t="s">
        <v>2492</v>
      </c>
      <c r="L680" s="73" t="s">
        <v>2493</v>
      </c>
      <c r="M680" s="73" t="s">
        <v>447</v>
      </c>
      <c r="N680" s="73" t="s">
        <v>2494</v>
      </c>
      <c r="O680" s="71">
        <v>0</v>
      </c>
      <c r="P680" s="71">
        <v>29470.77</v>
      </c>
      <c r="Q680" s="79">
        <v>4344.58</v>
      </c>
      <c r="R680" s="79">
        <v>695.13</v>
      </c>
      <c r="S680" s="71">
        <v>0</v>
      </c>
      <c r="T680" s="79">
        <v>34510.480000000003</v>
      </c>
      <c r="U680" s="87" t="s">
        <v>24</v>
      </c>
      <c r="V680" s="84">
        <f t="shared" si="51"/>
        <v>1982.5633365887288</v>
      </c>
      <c r="W680" s="78" t="s">
        <v>2473</v>
      </c>
      <c r="X680" s="87" t="s">
        <v>2495</v>
      </c>
      <c r="Y680" s="85" t="s">
        <v>129</v>
      </c>
      <c r="Z680" s="85" t="s">
        <v>239</v>
      </c>
      <c r="AA680" s="85" t="s">
        <v>122</v>
      </c>
      <c r="AB680" s="76" t="s">
        <v>539</v>
      </c>
      <c r="AC680" s="76" t="s">
        <v>540</v>
      </c>
      <c r="AD680" s="76" t="s">
        <v>174</v>
      </c>
      <c r="AE680" s="76" t="s">
        <v>546</v>
      </c>
      <c r="AF680" s="76">
        <v>8634740</v>
      </c>
      <c r="AG680" s="80" t="s">
        <v>550</v>
      </c>
      <c r="AH680" s="60">
        <v>3132.61</v>
      </c>
      <c r="AI680" s="75" t="s">
        <v>2162</v>
      </c>
      <c r="AJ680" s="6" t="s">
        <v>103</v>
      </c>
      <c r="AK680" s="81">
        <v>0</v>
      </c>
      <c r="AL680" s="205" t="s">
        <v>103</v>
      </c>
      <c r="AM680" s="169"/>
      <c r="AN680" s="6"/>
      <c r="AO680" s="120"/>
    </row>
    <row r="681" spans="1:41" ht="58">
      <c r="A681" s="75" t="s">
        <v>2162</v>
      </c>
      <c r="B681" s="6" t="s">
        <v>93</v>
      </c>
      <c r="C681" s="76">
        <v>680</v>
      </c>
      <c r="D681" s="76" t="s">
        <v>98</v>
      </c>
      <c r="E681" s="6" t="s">
        <v>2136</v>
      </c>
      <c r="F681" s="6" t="str">
        <f t="shared" si="49"/>
        <v>BrokerRM-M-220-SI25-M19-L-B</v>
      </c>
      <c r="G681" s="97" t="s">
        <v>2291</v>
      </c>
      <c r="H681" s="95" t="s">
        <v>2292</v>
      </c>
      <c r="I681" s="85" t="s">
        <v>2380</v>
      </c>
      <c r="J681" s="92">
        <v>46043</v>
      </c>
      <c r="K681" s="95" t="s">
        <v>2496</v>
      </c>
      <c r="L681" s="73" t="s">
        <v>2497</v>
      </c>
      <c r="M681" s="73" t="s">
        <v>447</v>
      </c>
      <c r="N681" s="73" t="s">
        <v>2497</v>
      </c>
      <c r="O681" s="71">
        <v>0</v>
      </c>
      <c r="P681" s="71">
        <v>37428.28</v>
      </c>
      <c r="Q681" s="79">
        <v>2591.41</v>
      </c>
      <c r="R681" s="79">
        <v>414.63</v>
      </c>
      <c r="S681" s="71">
        <v>0</v>
      </c>
      <c r="T681" s="79">
        <v>40434.32</v>
      </c>
      <c r="U681" s="87" t="s">
        <v>24</v>
      </c>
      <c r="V681" s="84">
        <f t="shared" si="51"/>
        <v>2322.8770035043372</v>
      </c>
      <c r="W681" s="78" t="s">
        <v>2473</v>
      </c>
      <c r="X681" s="87" t="s">
        <v>437</v>
      </c>
      <c r="Y681" s="85" t="s">
        <v>129</v>
      </c>
      <c r="Z681" s="85" t="s">
        <v>239</v>
      </c>
      <c r="AA681" s="85" t="s">
        <v>122</v>
      </c>
      <c r="AB681" s="76" t="s">
        <v>539</v>
      </c>
      <c r="AC681" s="76" t="s">
        <v>540</v>
      </c>
      <c r="AD681" s="76" t="s">
        <v>174</v>
      </c>
      <c r="AE681" s="76" t="s">
        <v>546</v>
      </c>
      <c r="AF681" s="76" t="s">
        <v>2498</v>
      </c>
      <c r="AG681" s="80" t="s">
        <v>550</v>
      </c>
      <c r="AH681" s="60">
        <v>31675.84</v>
      </c>
      <c r="AI681" s="75" t="s">
        <v>2162</v>
      </c>
      <c r="AJ681" s="6" t="s">
        <v>103</v>
      </c>
      <c r="AK681" s="81">
        <v>0</v>
      </c>
      <c r="AL681" s="205" t="s">
        <v>103</v>
      </c>
      <c r="AM681" s="169"/>
      <c r="AN681" s="6"/>
      <c r="AO681" s="120"/>
    </row>
    <row r="682" spans="1:41" ht="58">
      <c r="A682" s="75" t="s">
        <v>2162</v>
      </c>
      <c r="B682" s="6" t="s">
        <v>93</v>
      </c>
      <c r="C682" s="76">
        <v>681</v>
      </c>
      <c r="D682" s="76" t="s">
        <v>98</v>
      </c>
      <c r="E682" s="6" t="s">
        <v>2136</v>
      </c>
      <c r="F682" s="6" t="str">
        <f t="shared" si="49"/>
        <v>BrokerRM-M-545-SI25-M19-B</v>
      </c>
      <c r="G682" s="97" t="s">
        <v>2293</v>
      </c>
      <c r="H682" s="95" t="s">
        <v>2294</v>
      </c>
      <c r="I682" s="85" t="s">
        <v>2380</v>
      </c>
      <c r="J682" s="92">
        <v>46043</v>
      </c>
      <c r="K682" s="95" t="s">
        <v>2499</v>
      </c>
      <c r="L682" s="73" t="s">
        <v>2500</v>
      </c>
      <c r="M682" s="73" t="s">
        <v>447</v>
      </c>
      <c r="N682" s="73" t="s">
        <v>2501</v>
      </c>
      <c r="O682" s="71">
        <v>0</v>
      </c>
      <c r="P682" s="71">
        <v>14033.57</v>
      </c>
      <c r="Q682" s="79">
        <v>3760.04</v>
      </c>
      <c r="R682" s="79">
        <v>601.61</v>
      </c>
      <c r="S682" s="71">
        <v>0</v>
      </c>
      <c r="T682" s="79">
        <v>18395.22</v>
      </c>
      <c r="U682" s="87" t="s">
        <v>24</v>
      </c>
      <c r="V682" s="84">
        <f t="shared" si="51"/>
        <v>1056.7714137990465</v>
      </c>
      <c r="W682" s="78" t="s">
        <v>2473</v>
      </c>
      <c r="X682" s="87" t="s">
        <v>437</v>
      </c>
      <c r="Y682" s="85" t="s">
        <v>129</v>
      </c>
      <c r="Z682" s="85" t="s">
        <v>239</v>
      </c>
      <c r="AA682" s="85" t="s">
        <v>122</v>
      </c>
      <c r="AB682" s="76" t="s">
        <v>539</v>
      </c>
      <c r="AC682" s="76" t="s">
        <v>540</v>
      </c>
      <c r="AD682" s="76" t="s">
        <v>174</v>
      </c>
      <c r="AE682" s="76" t="s">
        <v>546</v>
      </c>
      <c r="AF682" s="76" t="s">
        <v>96</v>
      </c>
      <c r="AG682" s="75"/>
      <c r="AH682" s="93"/>
      <c r="AI682" s="75" t="s">
        <v>2162</v>
      </c>
      <c r="AJ682" s="6" t="s">
        <v>103</v>
      </c>
      <c r="AK682" s="81">
        <v>0</v>
      </c>
      <c r="AL682" s="205" t="s">
        <v>103</v>
      </c>
      <c r="AM682" s="169"/>
      <c r="AN682" s="6"/>
      <c r="AO682" s="120"/>
    </row>
    <row r="683" spans="1:41" ht="58">
      <c r="A683" s="75" t="s">
        <v>2162</v>
      </c>
      <c r="B683" s="6" t="s">
        <v>93</v>
      </c>
      <c r="C683" s="76">
        <v>682</v>
      </c>
      <c r="D683" s="76" t="s">
        <v>98</v>
      </c>
      <c r="E683" s="6" t="s">
        <v>2136</v>
      </c>
      <c r="F683" s="6" t="str">
        <f t="shared" si="49"/>
        <v>BrokerRM-M-544-SI25-M19-B</v>
      </c>
      <c r="G683" s="97" t="s">
        <v>2295</v>
      </c>
      <c r="H683" s="95" t="s">
        <v>2296</v>
      </c>
      <c r="I683" s="85" t="s">
        <v>2380</v>
      </c>
      <c r="J683" s="92">
        <v>46043</v>
      </c>
      <c r="K683" s="95" t="s">
        <v>2502</v>
      </c>
      <c r="L683" s="73" t="s">
        <v>2503</v>
      </c>
      <c r="M683" s="73" t="s">
        <v>447</v>
      </c>
      <c r="N683" s="73" t="s">
        <v>2504</v>
      </c>
      <c r="O683" s="71">
        <v>0</v>
      </c>
      <c r="P683" s="71">
        <v>14033.57</v>
      </c>
      <c r="Q683" s="79">
        <v>7868.6</v>
      </c>
      <c r="R683" s="79">
        <v>1258.98</v>
      </c>
      <c r="S683" s="71">
        <v>0</v>
      </c>
      <c r="T683" s="79">
        <v>23161.15</v>
      </c>
      <c r="U683" s="87" t="s">
        <v>24</v>
      </c>
      <c r="V683" s="84">
        <f t="shared" si="51"/>
        <v>1330.5652898259323</v>
      </c>
      <c r="W683" s="78" t="s">
        <v>2473</v>
      </c>
      <c r="X683" s="87" t="s">
        <v>437</v>
      </c>
      <c r="Y683" s="85" t="s">
        <v>129</v>
      </c>
      <c r="Z683" s="85" t="s">
        <v>239</v>
      </c>
      <c r="AA683" s="85" t="s">
        <v>122</v>
      </c>
      <c r="AB683" s="76" t="s">
        <v>539</v>
      </c>
      <c r="AC683" s="76" t="s">
        <v>540</v>
      </c>
      <c r="AD683" s="76" t="s">
        <v>174</v>
      </c>
      <c r="AE683" s="76" t="s">
        <v>546</v>
      </c>
      <c r="AF683" s="76" t="s">
        <v>96</v>
      </c>
      <c r="AG683" s="75"/>
      <c r="AH683" s="60"/>
      <c r="AI683" s="75" t="s">
        <v>2162</v>
      </c>
      <c r="AJ683" s="6" t="s">
        <v>103</v>
      </c>
      <c r="AK683" s="81">
        <v>0</v>
      </c>
      <c r="AL683" s="205" t="s">
        <v>103</v>
      </c>
      <c r="AM683" s="169"/>
      <c r="AN683" s="6"/>
      <c r="AO683" s="120"/>
    </row>
    <row r="684" spans="1:41" ht="58">
      <c r="A684" s="75" t="s">
        <v>2162</v>
      </c>
      <c r="B684" s="6" t="s">
        <v>93</v>
      </c>
      <c r="C684" s="76">
        <v>683</v>
      </c>
      <c r="D684" s="76" t="s">
        <v>98</v>
      </c>
      <c r="E684" s="6" t="s">
        <v>2136</v>
      </c>
      <c r="F684" s="6" t="str">
        <f t="shared" si="49"/>
        <v>BrokerRM-M-546-SI25-M19-B</v>
      </c>
      <c r="G684" s="97" t="s">
        <v>2297</v>
      </c>
      <c r="H684" s="95" t="s">
        <v>2298</v>
      </c>
      <c r="I684" s="85" t="s">
        <v>2380</v>
      </c>
      <c r="J684" s="92">
        <v>46043</v>
      </c>
      <c r="K684" s="95" t="s">
        <v>2505</v>
      </c>
      <c r="L684" s="73" t="s">
        <v>2506</v>
      </c>
      <c r="M684" s="73" t="s">
        <v>447</v>
      </c>
      <c r="N684" s="73" t="s">
        <v>2507</v>
      </c>
      <c r="O684" s="71">
        <v>0</v>
      </c>
      <c r="P684" s="71">
        <v>14033.57</v>
      </c>
      <c r="Q684" s="79">
        <v>6704.84</v>
      </c>
      <c r="R684" s="79">
        <v>1072.78</v>
      </c>
      <c r="S684" s="71">
        <v>0</v>
      </c>
      <c r="T684" s="79">
        <v>21811.19</v>
      </c>
      <c r="U684" s="87" t="s">
        <v>24</v>
      </c>
      <c r="V684" s="84">
        <f t="shared" si="51"/>
        <v>1253.0125811455162</v>
      </c>
      <c r="W684" s="78" t="s">
        <v>2508</v>
      </c>
      <c r="X684" s="87" t="s">
        <v>437</v>
      </c>
      <c r="Y684" s="85" t="s">
        <v>129</v>
      </c>
      <c r="Z684" s="85" t="s">
        <v>239</v>
      </c>
      <c r="AA684" s="85" t="s">
        <v>122</v>
      </c>
      <c r="AB684" s="76" t="s">
        <v>539</v>
      </c>
      <c r="AC684" s="76" t="s">
        <v>540</v>
      </c>
      <c r="AD684" s="76" t="s">
        <v>174</v>
      </c>
      <c r="AE684" s="76" t="s">
        <v>546</v>
      </c>
      <c r="AF684" s="76" t="s">
        <v>96</v>
      </c>
      <c r="AG684" s="75"/>
      <c r="AH684" s="60"/>
      <c r="AI684" s="75" t="s">
        <v>2162</v>
      </c>
      <c r="AJ684" s="6" t="s">
        <v>103</v>
      </c>
      <c r="AK684" s="81">
        <v>0</v>
      </c>
      <c r="AL684" s="205" t="s">
        <v>103</v>
      </c>
      <c r="AM684" s="169"/>
      <c r="AN684" s="6"/>
      <c r="AO684" s="120"/>
    </row>
    <row r="685" spans="1:41" ht="58">
      <c r="A685" s="75" t="s">
        <v>2162</v>
      </c>
      <c r="B685" s="6" t="s">
        <v>93</v>
      </c>
      <c r="C685" s="76">
        <v>684</v>
      </c>
      <c r="D685" s="76" t="s">
        <v>98</v>
      </c>
      <c r="E685" s="6" t="s">
        <v>2136</v>
      </c>
      <c r="F685" s="6" t="str">
        <f t="shared" si="49"/>
        <v>BrokerRM-M-548-SI25-M19-B</v>
      </c>
      <c r="G685" s="97" t="s">
        <v>2299</v>
      </c>
      <c r="H685" s="95" t="s">
        <v>2300</v>
      </c>
      <c r="I685" s="85" t="s">
        <v>2380</v>
      </c>
      <c r="J685" s="92">
        <v>46044</v>
      </c>
      <c r="K685" s="95" t="s">
        <v>2509</v>
      </c>
      <c r="L685" s="73" t="s">
        <v>2510</v>
      </c>
      <c r="M685" s="73" t="s">
        <v>447</v>
      </c>
      <c r="N685" s="73" t="s">
        <v>2511</v>
      </c>
      <c r="O685" s="71">
        <v>0</v>
      </c>
      <c r="P685" s="71">
        <v>27678.86</v>
      </c>
      <c r="Q685" s="79">
        <v>2987.84</v>
      </c>
      <c r="R685" s="79">
        <v>478.05</v>
      </c>
      <c r="S685" s="71">
        <v>0</v>
      </c>
      <c r="T685" s="79">
        <v>31144.75</v>
      </c>
      <c r="U685" s="87" t="s">
        <v>24</v>
      </c>
      <c r="V685" s="84">
        <f t="shared" si="51"/>
        <v>1789.2083644510828</v>
      </c>
      <c r="W685" s="78" t="s">
        <v>2508</v>
      </c>
      <c r="X685" s="87" t="s">
        <v>437</v>
      </c>
      <c r="Y685" s="85" t="s">
        <v>129</v>
      </c>
      <c r="Z685" s="85" t="s">
        <v>239</v>
      </c>
      <c r="AA685" s="85" t="s">
        <v>122</v>
      </c>
      <c r="AB685" s="76" t="s">
        <v>539</v>
      </c>
      <c r="AC685" s="76" t="s">
        <v>540</v>
      </c>
      <c r="AD685" s="76" t="s">
        <v>174</v>
      </c>
      <c r="AE685" s="76" t="s">
        <v>546</v>
      </c>
      <c r="AF685" s="76" t="s">
        <v>2512</v>
      </c>
      <c r="AG685" s="80" t="s">
        <v>550</v>
      </c>
      <c r="AH685" s="60">
        <v>25826.36</v>
      </c>
      <c r="AI685" s="75" t="s">
        <v>2162</v>
      </c>
      <c r="AJ685" s="6" t="s">
        <v>103</v>
      </c>
      <c r="AK685" s="81">
        <v>0</v>
      </c>
      <c r="AL685" s="205" t="s">
        <v>103</v>
      </c>
      <c r="AM685" s="169"/>
      <c r="AN685" s="6"/>
      <c r="AO685" s="120"/>
    </row>
    <row r="686" spans="1:41" ht="58">
      <c r="A686" s="75" t="s">
        <v>2162</v>
      </c>
      <c r="B686" s="6" t="s">
        <v>93</v>
      </c>
      <c r="C686" s="76">
        <v>685</v>
      </c>
      <c r="D686" s="76" t="s">
        <v>98</v>
      </c>
      <c r="E686" s="6" t="s">
        <v>2136</v>
      </c>
      <c r="F686" s="6" t="str">
        <f t="shared" si="49"/>
        <v>BrokerRM-M-547-SI25-M19-B</v>
      </c>
      <c r="G686" s="97" t="s">
        <v>2301</v>
      </c>
      <c r="H686" s="95" t="s">
        <v>2302</v>
      </c>
      <c r="I686" s="85" t="s">
        <v>2380</v>
      </c>
      <c r="J686" s="92">
        <v>46044</v>
      </c>
      <c r="K686" s="95" t="s">
        <v>2513</v>
      </c>
      <c r="L686" s="73" t="s">
        <v>2514</v>
      </c>
      <c r="M686" s="73" t="s">
        <v>447</v>
      </c>
      <c r="N686" s="73" t="s">
        <v>2515</v>
      </c>
      <c r="O686" s="71">
        <v>0</v>
      </c>
      <c r="P686" s="71">
        <v>30881.43</v>
      </c>
      <c r="Q686" s="79">
        <v>6285.38</v>
      </c>
      <c r="R686" s="79">
        <v>1005.66</v>
      </c>
      <c r="S686" s="71">
        <v>0</v>
      </c>
      <c r="T686" s="79">
        <v>38172.47</v>
      </c>
      <c r="U686" s="87" t="s">
        <v>24</v>
      </c>
      <c r="V686" s="84">
        <f t="shared" si="51"/>
        <v>2192.9378985465619</v>
      </c>
      <c r="W686" s="78" t="s">
        <v>2508</v>
      </c>
      <c r="X686" s="87" t="s">
        <v>437</v>
      </c>
      <c r="Y686" s="85" t="s">
        <v>129</v>
      </c>
      <c r="Z686" s="85" t="s">
        <v>239</v>
      </c>
      <c r="AA686" s="85" t="s">
        <v>122</v>
      </c>
      <c r="AB686" s="76" t="s">
        <v>539</v>
      </c>
      <c r="AC686" s="76" t="s">
        <v>540</v>
      </c>
      <c r="AD686" s="76" t="s">
        <v>174</v>
      </c>
      <c r="AE686" s="76" t="s">
        <v>546</v>
      </c>
      <c r="AF686" s="76" t="s">
        <v>2516</v>
      </c>
      <c r="AG686" s="80" t="s">
        <v>550</v>
      </c>
      <c r="AH686" s="60">
        <v>29028.93</v>
      </c>
      <c r="AI686" s="75" t="s">
        <v>2162</v>
      </c>
      <c r="AJ686" s="6" t="s">
        <v>103</v>
      </c>
      <c r="AK686" s="81">
        <v>0</v>
      </c>
      <c r="AL686" s="205" t="s">
        <v>103</v>
      </c>
      <c r="AM686" s="169"/>
      <c r="AN686" s="6"/>
      <c r="AO686" s="120"/>
    </row>
    <row r="687" spans="1:41" ht="58">
      <c r="A687" s="75" t="s">
        <v>2162</v>
      </c>
      <c r="B687" s="6" t="s">
        <v>93</v>
      </c>
      <c r="C687" s="76">
        <v>686</v>
      </c>
      <c r="D687" s="76" t="s">
        <v>98</v>
      </c>
      <c r="E687" s="6" t="s">
        <v>2136</v>
      </c>
      <c r="F687" s="6" t="str">
        <f t="shared" si="49"/>
        <v>BrokerRM-M-549-SI25-M19-B</v>
      </c>
      <c r="G687" s="97" t="s">
        <v>2303</v>
      </c>
      <c r="H687" s="95" t="s">
        <v>2304</v>
      </c>
      <c r="I687" s="85" t="s">
        <v>2380</v>
      </c>
      <c r="J687" s="92">
        <v>46044</v>
      </c>
      <c r="K687" s="95" t="s">
        <v>2517</v>
      </c>
      <c r="L687" s="73" t="s">
        <v>2518</v>
      </c>
      <c r="M687" s="73" t="s">
        <v>447</v>
      </c>
      <c r="N687" s="73" t="s">
        <v>2519</v>
      </c>
      <c r="O687" s="71">
        <v>0</v>
      </c>
      <c r="P687" s="71">
        <v>31963.98</v>
      </c>
      <c r="Q687" s="79">
        <v>7967.94</v>
      </c>
      <c r="R687" s="79">
        <v>1274.8699999999999</v>
      </c>
      <c r="S687" s="71">
        <v>0</v>
      </c>
      <c r="T687" s="79">
        <v>41206.79</v>
      </c>
      <c r="U687" s="87" t="s">
        <v>24</v>
      </c>
      <c r="V687" s="84">
        <f t="shared" si="51"/>
        <v>2367.2539782845984</v>
      </c>
      <c r="W687" s="78" t="s">
        <v>2508</v>
      </c>
      <c r="X687" s="87" t="s">
        <v>437</v>
      </c>
      <c r="Y687" s="85" t="s">
        <v>129</v>
      </c>
      <c r="Z687" s="85" t="s">
        <v>239</v>
      </c>
      <c r="AA687" s="85" t="s">
        <v>122</v>
      </c>
      <c r="AB687" s="76" t="s">
        <v>539</v>
      </c>
      <c r="AC687" s="76" t="s">
        <v>540</v>
      </c>
      <c r="AD687" s="76" t="s">
        <v>174</v>
      </c>
      <c r="AE687" s="76" t="s">
        <v>546</v>
      </c>
      <c r="AF687" s="76" t="s">
        <v>2520</v>
      </c>
      <c r="AG687" s="80" t="s">
        <v>550</v>
      </c>
      <c r="AH687" s="60">
        <v>24343.66</v>
      </c>
      <c r="AI687" s="75" t="s">
        <v>2162</v>
      </c>
      <c r="AJ687" s="6" t="s">
        <v>103</v>
      </c>
      <c r="AK687" s="81">
        <v>0</v>
      </c>
      <c r="AL687" s="205" t="s">
        <v>103</v>
      </c>
      <c r="AM687" s="169"/>
      <c r="AN687" s="6"/>
      <c r="AO687" s="120"/>
    </row>
    <row r="688" spans="1:41" ht="29">
      <c r="A688" s="75" t="s">
        <v>2162</v>
      </c>
      <c r="B688" s="6" t="s">
        <v>93</v>
      </c>
      <c r="C688" s="76">
        <v>687</v>
      </c>
      <c r="D688" s="76" t="s">
        <v>98</v>
      </c>
      <c r="E688" s="6" t="s">
        <v>2136</v>
      </c>
      <c r="F688" s="6" t="str">
        <f t="shared" si="49"/>
        <v>BrokerRM-M-211-SI25-M19-L-B</v>
      </c>
      <c r="G688" s="97" t="s">
        <v>2305</v>
      </c>
      <c r="H688" s="95" t="s">
        <v>2306</v>
      </c>
      <c r="I688" s="85" t="s">
        <v>2380</v>
      </c>
      <c r="J688" s="92">
        <v>46045</v>
      </c>
      <c r="K688" s="95" t="s">
        <v>2521</v>
      </c>
      <c r="L688" s="73" t="s">
        <v>2522</v>
      </c>
      <c r="M688" s="73" t="s">
        <v>463</v>
      </c>
      <c r="N688" s="73" t="s">
        <v>2522</v>
      </c>
      <c r="O688" s="71">
        <v>0</v>
      </c>
      <c r="P688" s="71">
        <v>13135.86</v>
      </c>
      <c r="Q688" s="79">
        <v>2505.17</v>
      </c>
      <c r="R688" s="79">
        <v>400.83</v>
      </c>
      <c r="S688" s="71">
        <v>0</v>
      </c>
      <c r="T688" s="79">
        <v>16041.86</v>
      </c>
      <c r="U688" s="87" t="s">
        <v>24</v>
      </c>
      <c r="V688" s="84">
        <f t="shared" si="51"/>
        <v>921.57522835640839</v>
      </c>
      <c r="W688" s="78" t="s">
        <v>2523</v>
      </c>
      <c r="X688" s="87" t="s">
        <v>580</v>
      </c>
      <c r="Y688" s="85" t="s">
        <v>2524</v>
      </c>
      <c r="Z688" s="85" t="s">
        <v>239</v>
      </c>
      <c r="AA688" s="85" t="s">
        <v>122</v>
      </c>
      <c r="AB688" s="76" t="s">
        <v>539</v>
      </c>
      <c r="AC688" s="76" t="s">
        <v>540</v>
      </c>
      <c r="AD688" s="76" t="s">
        <v>174</v>
      </c>
      <c r="AE688" s="76" t="s">
        <v>546</v>
      </c>
      <c r="AF688" s="76" t="s">
        <v>96</v>
      </c>
      <c r="AG688" s="75"/>
      <c r="AH688" s="93"/>
      <c r="AI688" s="75" t="s">
        <v>2162</v>
      </c>
      <c r="AJ688" s="6" t="s">
        <v>103</v>
      </c>
      <c r="AK688" s="81">
        <v>0</v>
      </c>
      <c r="AL688" s="205" t="s">
        <v>103</v>
      </c>
      <c r="AM688" s="169"/>
      <c r="AN688" s="6"/>
      <c r="AO688" s="120"/>
    </row>
    <row r="689" spans="1:41" ht="58">
      <c r="A689" s="75" t="s">
        <v>2162</v>
      </c>
      <c r="B689" s="6" t="s">
        <v>93</v>
      </c>
      <c r="C689" s="76">
        <v>688</v>
      </c>
      <c r="D689" s="76" t="s">
        <v>98</v>
      </c>
      <c r="E689" s="6" t="s">
        <v>2136</v>
      </c>
      <c r="F689" s="6" t="str">
        <f t="shared" si="49"/>
        <v>BrokerRM-M-525-SI25-M19-B</v>
      </c>
      <c r="G689" s="97" t="s">
        <v>898</v>
      </c>
      <c r="H689" s="95" t="s">
        <v>2307</v>
      </c>
      <c r="I689" s="85" t="s">
        <v>2380</v>
      </c>
      <c r="J689" s="92">
        <v>46046</v>
      </c>
      <c r="K689" s="95" t="s">
        <v>1416</v>
      </c>
      <c r="L689" s="73" t="s">
        <v>1392</v>
      </c>
      <c r="M689" s="73" t="s">
        <v>2525</v>
      </c>
      <c r="N689" s="73" t="s">
        <v>1393</v>
      </c>
      <c r="O689" s="71">
        <v>0</v>
      </c>
      <c r="P689" s="71">
        <v>47604</v>
      </c>
      <c r="Q689" s="79">
        <v>0</v>
      </c>
      <c r="R689" s="79">
        <v>0</v>
      </c>
      <c r="S689" s="71">
        <v>0</v>
      </c>
      <c r="T689" s="79">
        <v>47604</v>
      </c>
      <c r="U689" s="87" t="s">
        <v>24</v>
      </c>
      <c r="V689" s="84">
        <f t="shared" si="51"/>
        <v>2734.7618774056414</v>
      </c>
      <c r="W689" s="78" t="s">
        <v>2526</v>
      </c>
      <c r="X689" s="87" t="s">
        <v>437</v>
      </c>
      <c r="Y689" s="85" t="s">
        <v>129</v>
      </c>
      <c r="Z689" s="85" t="s">
        <v>239</v>
      </c>
      <c r="AA689" s="85" t="s">
        <v>122</v>
      </c>
      <c r="AB689" s="76" t="s">
        <v>539</v>
      </c>
      <c r="AC689" s="76" t="s">
        <v>540</v>
      </c>
      <c r="AD689" s="76" t="s">
        <v>174</v>
      </c>
      <c r="AE689" s="76" t="s">
        <v>546</v>
      </c>
      <c r="AF689" s="76" t="s">
        <v>2527</v>
      </c>
      <c r="AG689" s="80" t="s">
        <v>550</v>
      </c>
      <c r="AH689" s="60">
        <v>40740</v>
      </c>
      <c r="AI689" s="75" t="s">
        <v>2162</v>
      </c>
      <c r="AJ689" s="6" t="s">
        <v>103</v>
      </c>
      <c r="AK689" s="81">
        <v>0</v>
      </c>
      <c r="AL689" s="205" t="s">
        <v>103</v>
      </c>
      <c r="AM689" s="169"/>
      <c r="AN689" s="6"/>
      <c r="AO689" s="120"/>
    </row>
    <row r="690" spans="1:41" ht="29">
      <c r="A690" s="75" t="s">
        <v>2162</v>
      </c>
      <c r="B690" s="6" t="s">
        <v>93</v>
      </c>
      <c r="C690" s="76">
        <v>689</v>
      </c>
      <c r="D690" s="76" t="s">
        <v>98</v>
      </c>
      <c r="E690" s="6" t="s">
        <v>2136</v>
      </c>
      <c r="F690" s="6" t="str">
        <f t="shared" si="49"/>
        <v>BrokerRM-M-231-SI25-M19-L-B</v>
      </c>
      <c r="G690" s="97" t="s">
        <v>2308</v>
      </c>
      <c r="H690" s="95" t="s">
        <v>2309</v>
      </c>
      <c r="I690" s="85" t="s">
        <v>2380</v>
      </c>
      <c r="J690" s="92">
        <v>46046</v>
      </c>
      <c r="K690" s="95" t="s">
        <v>2528</v>
      </c>
      <c r="L690" s="73" t="s">
        <v>2529</v>
      </c>
      <c r="M690" s="73" t="s">
        <v>463</v>
      </c>
      <c r="N690" s="73" t="s">
        <v>2529</v>
      </c>
      <c r="O690" s="71">
        <v>0</v>
      </c>
      <c r="P690" s="71">
        <v>10789.16</v>
      </c>
      <c r="Q690" s="79">
        <v>2585.0300000000002</v>
      </c>
      <c r="R690" s="79">
        <v>413.61</v>
      </c>
      <c r="S690" s="71">
        <v>0</v>
      </c>
      <c r="T690" s="79">
        <v>13787.8</v>
      </c>
      <c r="U690" s="87" t="s">
        <v>24</v>
      </c>
      <c r="V690" s="84">
        <f t="shared" si="51"/>
        <v>792.08364451082889</v>
      </c>
      <c r="W690" s="78" t="s">
        <v>2526</v>
      </c>
      <c r="X690" s="87" t="s">
        <v>582</v>
      </c>
      <c r="Y690" s="85" t="s">
        <v>129</v>
      </c>
      <c r="Z690" s="85" t="s">
        <v>239</v>
      </c>
      <c r="AA690" s="85" t="s">
        <v>122</v>
      </c>
      <c r="AB690" s="76" t="s">
        <v>539</v>
      </c>
      <c r="AC690" s="76" t="s">
        <v>540</v>
      </c>
      <c r="AD690" s="76" t="s">
        <v>174</v>
      </c>
      <c r="AE690" s="76" t="s">
        <v>546</v>
      </c>
      <c r="AF690" s="76" t="s">
        <v>96</v>
      </c>
      <c r="AG690" s="75"/>
      <c r="AH690" s="60"/>
      <c r="AI690" s="75" t="s">
        <v>2162</v>
      </c>
      <c r="AJ690" s="6" t="s">
        <v>103</v>
      </c>
      <c r="AK690" s="81">
        <v>0</v>
      </c>
      <c r="AL690" s="205" t="s">
        <v>103</v>
      </c>
      <c r="AM690" s="169"/>
      <c r="AN690" s="6"/>
      <c r="AO690" s="120"/>
    </row>
    <row r="691" spans="1:41" ht="29">
      <c r="A691" s="75" t="s">
        <v>2162</v>
      </c>
      <c r="B691" s="6" t="s">
        <v>93</v>
      </c>
      <c r="C691" s="76">
        <v>690</v>
      </c>
      <c r="D691" s="76" t="s">
        <v>98</v>
      </c>
      <c r="E691" s="6" t="s">
        <v>2136</v>
      </c>
      <c r="F691" s="6" t="str">
        <f t="shared" si="49"/>
        <v>BrokerAF-M-493-SI25-M23-B</v>
      </c>
      <c r="G691" s="97" t="s">
        <v>2280</v>
      </c>
      <c r="H691" s="95" t="s">
        <v>2310</v>
      </c>
      <c r="I691" s="85" t="s">
        <v>2380</v>
      </c>
      <c r="J691" s="92">
        <v>46046</v>
      </c>
      <c r="K691" s="95" t="s">
        <v>2530</v>
      </c>
      <c r="L691" s="73" t="s">
        <v>2480</v>
      </c>
      <c r="M691" s="73" t="s">
        <v>447</v>
      </c>
      <c r="N691" s="73" t="s">
        <v>2531</v>
      </c>
      <c r="O691" s="71">
        <v>0</v>
      </c>
      <c r="P691" s="71">
        <v>68970.080000000002</v>
      </c>
      <c r="Q691" s="79">
        <v>2592.62</v>
      </c>
      <c r="R691" s="79">
        <v>414.81</v>
      </c>
      <c r="S691" s="71">
        <v>0</v>
      </c>
      <c r="T691" s="79">
        <v>71977.509999999995</v>
      </c>
      <c r="U691" s="87" t="s">
        <v>24</v>
      </c>
      <c r="V691" s="84">
        <f t="shared" si="51"/>
        <v>4134.9750100534266</v>
      </c>
      <c r="W691" s="78" t="s">
        <v>2526</v>
      </c>
      <c r="X691" s="87" t="s">
        <v>2478</v>
      </c>
      <c r="Y691" s="85" t="s">
        <v>129</v>
      </c>
      <c r="Z691" s="85" t="s">
        <v>239</v>
      </c>
      <c r="AA691" s="85" t="s">
        <v>122</v>
      </c>
      <c r="AB691" s="76" t="s">
        <v>1118</v>
      </c>
      <c r="AC691" s="76" t="s">
        <v>540</v>
      </c>
      <c r="AD691" s="76" t="s">
        <v>174</v>
      </c>
      <c r="AE691" s="76" t="s">
        <v>546</v>
      </c>
      <c r="AF691" s="76" t="s">
        <v>2532</v>
      </c>
      <c r="AG691" s="80" t="s">
        <v>550</v>
      </c>
      <c r="AH691" s="60">
        <v>35434.080000000002</v>
      </c>
      <c r="AI691" s="75" t="s">
        <v>2162</v>
      </c>
      <c r="AJ691" s="6" t="s">
        <v>103</v>
      </c>
      <c r="AK691" s="81">
        <v>0</v>
      </c>
      <c r="AL691" s="205" t="s">
        <v>103</v>
      </c>
      <c r="AM691" s="169"/>
      <c r="AN691" s="6"/>
      <c r="AO691" s="120"/>
    </row>
    <row r="692" spans="1:41">
      <c r="A692" s="75" t="s">
        <v>2162</v>
      </c>
      <c r="B692" s="6" t="s">
        <v>93</v>
      </c>
      <c r="C692" s="76">
        <v>691</v>
      </c>
      <c r="D692" s="76" t="s">
        <v>98</v>
      </c>
      <c r="E692" s="6" t="s">
        <v>2136</v>
      </c>
      <c r="F692" s="6" t="str">
        <f t="shared" si="49"/>
        <v>BrokerFG-R-2104LE25.M19//FG-R-2103LE25.M19//FG-R-2102LE25.M19</v>
      </c>
      <c r="G692" s="112" t="s">
        <v>2311</v>
      </c>
      <c r="H692" s="95" t="s">
        <v>2312</v>
      </c>
      <c r="I692" s="85" t="s">
        <v>2380</v>
      </c>
      <c r="J692" s="92">
        <v>46044</v>
      </c>
      <c r="K692" s="101">
        <v>6047927</v>
      </c>
      <c r="L692" s="73" t="s">
        <v>116</v>
      </c>
      <c r="M692" s="80" t="s">
        <v>2533</v>
      </c>
      <c r="N692" s="6" t="s">
        <v>116</v>
      </c>
      <c r="O692" s="71">
        <v>0</v>
      </c>
      <c r="P692" s="71">
        <v>0</v>
      </c>
      <c r="Q692" s="79">
        <v>13515.74</v>
      </c>
      <c r="R692" s="79">
        <v>2162.52</v>
      </c>
      <c r="S692" s="71">
        <v>0</v>
      </c>
      <c r="T692" s="79">
        <v>15678.26</v>
      </c>
      <c r="U692" s="87" t="s">
        <v>24</v>
      </c>
      <c r="V692" s="84">
        <f t="shared" si="51"/>
        <v>900.68707991038093</v>
      </c>
      <c r="W692" s="86" t="s">
        <v>119</v>
      </c>
      <c r="X692" s="80" t="s">
        <v>122</v>
      </c>
      <c r="Y692" s="80" t="s">
        <v>121</v>
      </c>
      <c r="Z692" s="80" t="s">
        <v>178</v>
      </c>
      <c r="AA692" s="6" t="s">
        <v>438</v>
      </c>
      <c r="AB692" s="76" t="s">
        <v>539</v>
      </c>
      <c r="AC692" s="76" t="s">
        <v>541</v>
      </c>
      <c r="AD692" s="76" t="s">
        <v>195</v>
      </c>
      <c r="AE692" s="76" t="s">
        <v>547</v>
      </c>
      <c r="AF692" s="76" t="s">
        <v>96</v>
      </c>
      <c r="AG692" s="82"/>
      <c r="AH692" s="60"/>
      <c r="AI692" s="75" t="s">
        <v>2162</v>
      </c>
      <c r="AJ692" s="6" t="s">
        <v>103</v>
      </c>
      <c r="AK692" s="81">
        <v>0</v>
      </c>
      <c r="AL692" s="205" t="s">
        <v>103</v>
      </c>
      <c r="AM692" s="169"/>
      <c r="AN692" s="6"/>
      <c r="AO692" s="120"/>
    </row>
    <row r="693" spans="1:41">
      <c r="A693" s="75" t="s">
        <v>2162</v>
      </c>
      <c r="B693" s="6" t="s">
        <v>93</v>
      </c>
      <c r="C693" s="76">
        <v>692</v>
      </c>
      <c r="D693" s="76" t="s">
        <v>98</v>
      </c>
      <c r="E693" s="6" t="s">
        <v>2136</v>
      </c>
      <c r="F693" s="6" t="str">
        <f t="shared" si="49"/>
        <v>BrokerFG-R-2100LE25.M45</v>
      </c>
      <c r="G693" s="97" t="s">
        <v>2313</v>
      </c>
      <c r="H693" s="95" t="s">
        <v>2314</v>
      </c>
      <c r="I693" s="85" t="s">
        <v>2380</v>
      </c>
      <c r="J693" s="92">
        <v>46043</v>
      </c>
      <c r="K693" s="96" t="s">
        <v>2534</v>
      </c>
      <c r="L693" s="73" t="s">
        <v>116</v>
      </c>
      <c r="M693" s="80" t="s">
        <v>1264</v>
      </c>
      <c r="N693" s="6" t="s">
        <v>2535</v>
      </c>
      <c r="O693" s="71">
        <v>0</v>
      </c>
      <c r="P693" s="71">
        <v>0</v>
      </c>
      <c r="Q693" s="79">
        <v>739.15</v>
      </c>
      <c r="R693" s="79">
        <v>391.31</v>
      </c>
      <c r="S693" s="71">
        <v>0</v>
      </c>
      <c r="T693" s="79">
        <v>2837.02</v>
      </c>
      <c r="U693" s="87" t="s">
        <v>24</v>
      </c>
      <c r="V693" s="84">
        <f t="shared" si="51"/>
        <v>162.98155914287355</v>
      </c>
      <c r="W693" s="86">
        <v>46038</v>
      </c>
      <c r="X693" s="85" t="s">
        <v>239</v>
      </c>
      <c r="Y693" s="80" t="s">
        <v>239</v>
      </c>
      <c r="Z693" s="80" t="s">
        <v>178</v>
      </c>
      <c r="AA693" s="85" t="s">
        <v>122</v>
      </c>
      <c r="AB693" s="76" t="s">
        <v>1098</v>
      </c>
      <c r="AC693" s="76" t="s">
        <v>541</v>
      </c>
      <c r="AD693" s="76" t="s">
        <v>195</v>
      </c>
      <c r="AE693" s="76" t="s">
        <v>547</v>
      </c>
      <c r="AF693" s="76" t="s">
        <v>96</v>
      </c>
      <c r="AG693" s="82"/>
      <c r="AH693" s="60"/>
      <c r="AI693" s="75" t="s">
        <v>2162</v>
      </c>
      <c r="AJ693" s="6" t="s">
        <v>103</v>
      </c>
      <c r="AK693" s="81">
        <v>0</v>
      </c>
      <c r="AL693" s="205" t="s">
        <v>103</v>
      </c>
      <c r="AM693" s="169"/>
      <c r="AN693" s="6"/>
      <c r="AO693" s="120"/>
    </row>
    <row r="694" spans="1:41">
      <c r="A694" s="75" t="s">
        <v>2162</v>
      </c>
      <c r="B694" s="6" t="s">
        <v>93</v>
      </c>
      <c r="C694" s="76">
        <v>693</v>
      </c>
      <c r="D694" s="6" t="s">
        <v>593</v>
      </c>
      <c r="E694" s="6" t="s">
        <v>2135</v>
      </c>
      <c r="F694" s="6" t="str">
        <f t="shared" si="49"/>
        <v>FreightRM-R-010-SI26-M19</v>
      </c>
      <c r="G694" s="97" t="s">
        <v>2315</v>
      </c>
      <c r="H694" s="95">
        <v>1687359</v>
      </c>
      <c r="I694" s="85" t="s">
        <v>2380</v>
      </c>
      <c r="J694" s="92">
        <v>46042</v>
      </c>
      <c r="K694" s="92" t="s">
        <v>2536</v>
      </c>
      <c r="L694" s="80" t="s">
        <v>117</v>
      </c>
      <c r="M694" s="80" t="s">
        <v>2536</v>
      </c>
      <c r="N694" s="80" t="s">
        <v>116</v>
      </c>
      <c r="O694" s="71">
        <v>0</v>
      </c>
      <c r="P694" s="71">
        <v>0</v>
      </c>
      <c r="Q694" s="79">
        <v>5495</v>
      </c>
      <c r="R694" s="79">
        <v>47.2</v>
      </c>
      <c r="S694" s="71">
        <v>0</v>
      </c>
      <c r="T694" s="79">
        <v>5542.2</v>
      </c>
      <c r="U694" s="87" t="s">
        <v>118</v>
      </c>
      <c r="V694" s="84">
        <f t="shared" ref="V694:V707" si="52">T694</f>
        <v>5542.2</v>
      </c>
      <c r="W694" s="70" t="s">
        <v>1436</v>
      </c>
      <c r="X694" s="6" t="s">
        <v>1447</v>
      </c>
      <c r="Y694" s="80" t="s">
        <v>1448</v>
      </c>
      <c r="Z694" s="80" t="s">
        <v>1449</v>
      </c>
      <c r="AA694" s="109" t="s">
        <v>1266</v>
      </c>
      <c r="AB694" s="76" t="s">
        <v>539</v>
      </c>
      <c r="AC694" s="76" t="s">
        <v>540</v>
      </c>
      <c r="AD694" s="76" t="s">
        <v>174</v>
      </c>
      <c r="AE694" s="76" t="s">
        <v>546</v>
      </c>
      <c r="AF694" s="76" t="s">
        <v>96</v>
      </c>
      <c r="AG694" s="82"/>
      <c r="AH694" s="60"/>
      <c r="AI694" s="75" t="s">
        <v>2162</v>
      </c>
      <c r="AJ694" s="6" t="s">
        <v>103</v>
      </c>
      <c r="AK694" s="81">
        <v>0</v>
      </c>
      <c r="AL694" s="205" t="s">
        <v>103</v>
      </c>
      <c r="AM694" s="169"/>
      <c r="AN694" s="6"/>
      <c r="AO694" s="120"/>
    </row>
    <row r="695" spans="1:41">
      <c r="A695" s="75" t="s">
        <v>2162</v>
      </c>
      <c r="B695" s="6" t="s">
        <v>93</v>
      </c>
      <c r="C695" s="76">
        <v>694</v>
      </c>
      <c r="D695" s="6" t="s">
        <v>593</v>
      </c>
      <c r="E695" s="6" t="s">
        <v>2135</v>
      </c>
      <c r="F695" s="6" t="str">
        <f t="shared" si="49"/>
        <v>FreightFG-A-0079-SE25-M19</v>
      </c>
      <c r="G695" s="97" t="s">
        <v>2316</v>
      </c>
      <c r="H695" s="95">
        <v>1687443</v>
      </c>
      <c r="I695" s="85" t="s">
        <v>2380</v>
      </c>
      <c r="J695" s="92">
        <v>46042</v>
      </c>
      <c r="K695" s="92" t="s">
        <v>2537</v>
      </c>
      <c r="L695" s="80" t="s">
        <v>1264</v>
      </c>
      <c r="M695" s="80" t="s">
        <v>2537</v>
      </c>
      <c r="N695" s="80" t="s">
        <v>116</v>
      </c>
      <c r="O695" s="71">
        <v>0</v>
      </c>
      <c r="P695" s="71">
        <v>0</v>
      </c>
      <c r="Q695" s="79">
        <v>2905.5</v>
      </c>
      <c r="R695" s="79">
        <v>340.72</v>
      </c>
      <c r="S695" s="71">
        <v>0</v>
      </c>
      <c r="T695" s="79">
        <v>3246.22</v>
      </c>
      <c r="U695" s="87" t="s">
        <v>118</v>
      </c>
      <c r="V695" s="84">
        <f t="shared" si="52"/>
        <v>3246.22</v>
      </c>
      <c r="W695" s="70" t="s">
        <v>1436</v>
      </c>
      <c r="X695" s="6" t="s">
        <v>2040</v>
      </c>
      <c r="Y695" s="80" t="s">
        <v>1449</v>
      </c>
      <c r="Z695" s="80" t="s">
        <v>2041</v>
      </c>
      <c r="AA695" s="109" t="s">
        <v>1358</v>
      </c>
      <c r="AB695" s="76" t="s">
        <v>539</v>
      </c>
      <c r="AC695" s="76" t="s">
        <v>541</v>
      </c>
      <c r="AD695" s="76" t="s">
        <v>543</v>
      </c>
      <c r="AE695" s="76" t="s">
        <v>549</v>
      </c>
      <c r="AF695" s="76" t="s">
        <v>96</v>
      </c>
      <c r="AG695" s="82"/>
      <c r="AH695" s="60"/>
      <c r="AI695" s="75" t="s">
        <v>2162</v>
      </c>
      <c r="AJ695" s="6" t="s">
        <v>103</v>
      </c>
      <c r="AK695" s="81">
        <v>0</v>
      </c>
      <c r="AL695" s="205" t="s">
        <v>103</v>
      </c>
      <c r="AM695" s="169"/>
      <c r="AN695" s="6"/>
      <c r="AO695" s="120"/>
    </row>
    <row r="696" spans="1:41">
      <c r="A696" s="75" t="s">
        <v>2162</v>
      </c>
      <c r="B696" s="6" t="s">
        <v>93</v>
      </c>
      <c r="C696" s="76">
        <v>695</v>
      </c>
      <c r="D696" s="6" t="s">
        <v>593</v>
      </c>
      <c r="E696" s="6" t="s">
        <v>2135</v>
      </c>
      <c r="F696" s="6" t="str">
        <f t="shared" si="49"/>
        <v>FreightFG-A-0077-SE25-M19</v>
      </c>
      <c r="G696" s="97" t="s">
        <v>284</v>
      </c>
      <c r="H696" s="95">
        <v>1688415</v>
      </c>
      <c r="I696" s="85" t="s">
        <v>2380</v>
      </c>
      <c r="J696" s="92">
        <v>46043</v>
      </c>
      <c r="K696" s="92" t="s">
        <v>2538</v>
      </c>
      <c r="L696" s="80" t="s">
        <v>1264</v>
      </c>
      <c r="M696" s="80" t="s">
        <v>2538</v>
      </c>
      <c r="N696" s="80" t="s">
        <v>116</v>
      </c>
      <c r="O696" s="71">
        <v>0</v>
      </c>
      <c r="P696" s="71">
        <v>0</v>
      </c>
      <c r="Q696" s="79">
        <v>807.5</v>
      </c>
      <c r="R696" s="79">
        <v>16.399999999999999</v>
      </c>
      <c r="S696" s="71">
        <v>0</v>
      </c>
      <c r="T696" s="79">
        <v>823.9</v>
      </c>
      <c r="U696" s="87" t="s">
        <v>118</v>
      </c>
      <c r="V696" s="84">
        <f t="shared" si="52"/>
        <v>823.9</v>
      </c>
      <c r="W696" s="70" t="s">
        <v>1436</v>
      </c>
      <c r="X696" s="6" t="s">
        <v>2040</v>
      </c>
      <c r="Y696" s="80" t="s">
        <v>1449</v>
      </c>
      <c r="Z696" s="80" t="s">
        <v>2539</v>
      </c>
      <c r="AA696" s="109" t="s">
        <v>2540</v>
      </c>
      <c r="AB696" s="76" t="s">
        <v>539</v>
      </c>
      <c r="AC696" s="76" t="s">
        <v>541</v>
      </c>
      <c r="AD696" s="76" t="s">
        <v>543</v>
      </c>
      <c r="AE696" s="76" t="s">
        <v>549</v>
      </c>
      <c r="AF696" s="76" t="s">
        <v>96</v>
      </c>
      <c r="AG696" s="82"/>
      <c r="AH696" s="60"/>
      <c r="AI696" s="75" t="s">
        <v>2162</v>
      </c>
      <c r="AJ696" s="6" t="s">
        <v>103</v>
      </c>
      <c r="AK696" s="81">
        <v>0</v>
      </c>
      <c r="AL696" s="205" t="s">
        <v>103</v>
      </c>
      <c r="AM696" s="169"/>
      <c r="AN696" s="6"/>
      <c r="AO696" s="120"/>
    </row>
    <row r="697" spans="1:41">
      <c r="A697" s="75" t="s">
        <v>2162</v>
      </c>
      <c r="B697" s="6" t="s">
        <v>93</v>
      </c>
      <c r="C697" s="76">
        <v>696</v>
      </c>
      <c r="D697" s="6" t="s">
        <v>593</v>
      </c>
      <c r="E697" s="6" t="s">
        <v>2135</v>
      </c>
      <c r="F697" s="6" t="str">
        <f t="shared" si="49"/>
        <v>FreightFG-A-0084-SE25-M19</v>
      </c>
      <c r="G697" s="97" t="s">
        <v>2317</v>
      </c>
      <c r="H697" s="95">
        <v>1688485</v>
      </c>
      <c r="I697" s="85" t="s">
        <v>2380</v>
      </c>
      <c r="J697" s="92">
        <v>46043</v>
      </c>
      <c r="K697" s="92" t="s">
        <v>2541</v>
      </c>
      <c r="L697" s="80" t="s">
        <v>1264</v>
      </c>
      <c r="M697" s="80" t="s">
        <v>2541</v>
      </c>
      <c r="N697" s="80" t="s">
        <v>116</v>
      </c>
      <c r="O697" s="71">
        <v>0</v>
      </c>
      <c r="P697" s="71">
        <v>0</v>
      </c>
      <c r="Q697" s="79">
        <v>3719.5</v>
      </c>
      <c r="R697" s="79">
        <v>340.72</v>
      </c>
      <c r="S697" s="71">
        <v>0</v>
      </c>
      <c r="T697" s="79">
        <v>4060.22</v>
      </c>
      <c r="U697" s="87" t="s">
        <v>118</v>
      </c>
      <c r="V697" s="84">
        <f t="shared" si="52"/>
        <v>4060.22</v>
      </c>
      <c r="W697" s="70" t="s">
        <v>1436</v>
      </c>
      <c r="X697" s="6" t="s">
        <v>2040</v>
      </c>
      <c r="Y697" s="80" t="s">
        <v>1449</v>
      </c>
      <c r="Z697" s="80" t="s">
        <v>2542</v>
      </c>
      <c r="AA697" s="109" t="s">
        <v>2543</v>
      </c>
      <c r="AB697" s="76" t="s">
        <v>539</v>
      </c>
      <c r="AC697" s="76" t="s">
        <v>541</v>
      </c>
      <c r="AD697" s="76" t="s">
        <v>543</v>
      </c>
      <c r="AE697" s="76" t="s">
        <v>549</v>
      </c>
      <c r="AF697" s="76" t="s">
        <v>96</v>
      </c>
      <c r="AG697" s="82"/>
      <c r="AH697" s="60"/>
      <c r="AI697" s="75" t="s">
        <v>2162</v>
      </c>
      <c r="AJ697" s="6" t="s">
        <v>103</v>
      </c>
      <c r="AK697" s="81">
        <v>0</v>
      </c>
      <c r="AL697" s="205" t="s">
        <v>103</v>
      </c>
      <c r="AM697" s="169"/>
      <c r="AN697" s="6"/>
      <c r="AO697" s="120"/>
    </row>
    <row r="698" spans="1:41">
      <c r="A698" s="75" t="s">
        <v>2162</v>
      </c>
      <c r="B698" s="6" t="s">
        <v>93</v>
      </c>
      <c r="C698" s="76">
        <v>697</v>
      </c>
      <c r="D698" s="6" t="s">
        <v>106</v>
      </c>
      <c r="E698" s="6" t="s">
        <v>2135</v>
      </c>
      <c r="F698" s="6" t="str">
        <f t="shared" si="49"/>
        <v>FreightRM-J-1149LI26-M19</v>
      </c>
      <c r="G698" s="95" t="s">
        <v>2318</v>
      </c>
      <c r="H698" s="95">
        <v>624344</v>
      </c>
      <c r="I698" s="85" t="s">
        <v>2380</v>
      </c>
      <c r="J698" s="92">
        <v>46041</v>
      </c>
      <c r="K698" s="92"/>
      <c r="L698" s="73" t="s">
        <v>116</v>
      </c>
      <c r="M698" s="76" t="s">
        <v>173</v>
      </c>
      <c r="N698" s="73" t="s">
        <v>116</v>
      </c>
      <c r="O698" s="71">
        <v>0</v>
      </c>
      <c r="P698" s="71">
        <v>0</v>
      </c>
      <c r="Q698" s="79">
        <v>1620</v>
      </c>
      <c r="R698" s="79">
        <v>0</v>
      </c>
      <c r="S698" s="71">
        <v>0</v>
      </c>
      <c r="T698" s="79">
        <v>1620</v>
      </c>
      <c r="U698" s="87" t="s">
        <v>118</v>
      </c>
      <c r="V698" s="84">
        <f t="shared" si="52"/>
        <v>1620</v>
      </c>
      <c r="W698" s="61">
        <v>46035</v>
      </c>
      <c r="X698" s="6" t="s">
        <v>150</v>
      </c>
      <c r="Y698" s="76" t="s">
        <v>149</v>
      </c>
      <c r="Z698" s="76" t="s">
        <v>2046</v>
      </c>
      <c r="AA698" s="76" t="s">
        <v>156</v>
      </c>
      <c r="AB698" s="76" t="s">
        <v>539</v>
      </c>
      <c r="AC698" s="76" t="s">
        <v>540</v>
      </c>
      <c r="AD698" s="76" t="s">
        <v>173</v>
      </c>
      <c r="AE698" s="76" t="s">
        <v>548</v>
      </c>
      <c r="AF698" s="76" t="s">
        <v>96</v>
      </c>
      <c r="AG698" s="82"/>
      <c r="AH698" s="60"/>
      <c r="AI698" s="75" t="s">
        <v>2162</v>
      </c>
      <c r="AJ698" s="6" t="s">
        <v>103</v>
      </c>
      <c r="AK698" s="81">
        <v>0</v>
      </c>
      <c r="AL698" s="205" t="s">
        <v>103</v>
      </c>
      <c r="AM698" s="169"/>
      <c r="AN698" s="6"/>
      <c r="AO698" s="120"/>
    </row>
    <row r="699" spans="1:41">
      <c r="A699" s="75" t="s">
        <v>2162</v>
      </c>
      <c r="B699" s="6" t="s">
        <v>93</v>
      </c>
      <c r="C699" s="76">
        <v>698</v>
      </c>
      <c r="D699" s="6" t="s">
        <v>106</v>
      </c>
      <c r="E699" s="6" t="s">
        <v>2135</v>
      </c>
      <c r="F699" s="6" t="str">
        <f t="shared" si="49"/>
        <v>FreightRM-J-1135LI25-M19</v>
      </c>
      <c r="G699" s="95" t="s">
        <v>2319</v>
      </c>
      <c r="H699" s="95">
        <v>624505</v>
      </c>
      <c r="I699" s="85" t="s">
        <v>2380</v>
      </c>
      <c r="J699" s="92">
        <v>46042</v>
      </c>
      <c r="K699" s="92"/>
      <c r="L699" s="73" t="s">
        <v>116</v>
      </c>
      <c r="M699" s="76" t="s">
        <v>173</v>
      </c>
      <c r="N699" s="73" t="s">
        <v>116</v>
      </c>
      <c r="O699" s="71">
        <v>0</v>
      </c>
      <c r="P699" s="71">
        <v>0</v>
      </c>
      <c r="Q699" s="79">
        <v>450</v>
      </c>
      <c r="R699" s="79">
        <v>0</v>
      </c>
      <c r="S699" s="71">
        <v>0</v>
      </c>
      <c r="T699" s="79">
        <v>450</v>
      </c>
      <c r="U699" s="87" t="s">
        <v>118</v>
      </c>
      <c r="V699" s="84">
        <f t="shared" si="52"/>
        <v>450</v>
      </c>
      <c r="W699" s="61">
        <v>46027</v>
      </c>
      <c r="X699" s="6" t="s">
        <v>147</v>
      </c>
      <c r="Y699" s="76" t="s">
        <v>148</v>
      </c>
      <c r="Z699" s="76" t="s">
        <v>149</v>
      </c>
      <c r="AA699" s="76" t="s">
        <v>150</v>
      </c>
      <c r="AB699" s="76" t="s">
        <v>539</v>
      </c>
      <c r="AC699" s="76" t="s">
        <v>540</v>
      </c>
      <c r="AD699" s="76" t="s">
        <v>173</v>
      </c>
      <c r="AE699" s="76" t="s">
        <v>548</v>
      </c>
      <c r="AF699" s="76" t="s">
        <v>96</v>
      </c>
      <c r="AG699" s="82"/>
      <c r="AH699" s="60"/>
      <c r="AI699" s="75" t="s">
        <v>2162</v>
      </c>
      <c r="AJ699" s="6" t="s">
        <v>103</v>
      </c>
      <c r="AK699" s="81">
        <v>0</v>
      </c>
      <c r="AL699" s="205" t="s">
        <v>103</v>
      </c>
      <c r="AM699" s="169"/>
      <c r="AN699" s="6"/>
      <c r="AO699" s="120"/>
    </row>
    <row r="700" spans="1:41">
      <c r="A700" s="75" t="s">
        <v>2162</v>
      </c>
      <c r="B700" s="6" t="s">
        <v>93</v>
      </c>
      <c r="C700" s="76">
        <v>699</v>
      </c>
      <c r="D700" s="6" t="s">
        <v>106</v>
      </c>
      <c r="E700" s="6" t="s">
        <v>2135</v>
      </c>
      <c r="F700" s="6" t="str">
        <f t="shared" si="49"/>
        <v>FreightRM-A-0018AI26-M19-C9049</v>
      </c>
      <c r="G700" s="95" t="s">
        <v>2320</v>
      </c>
      <c r="H700" s="95">
        <v>624889</v>
      </c>
      <c r="I700" s="85" t="s">
        <v>2380</v>
      </c>
      <c r="J700" s="92">
        <v>46043</v>
      </c>
      <c r="K700" s="92"/>
      <c r="L700" s="73" t="s">
        <v>116</v>
      </c>
      <c r="M700" s="76" t="s">
        <v>25</v>
      </c>
      <c r="N700" s="73" t="s">
        <v>116</v>
      </c>
      <c r="O700" s="71">
        <v>0</v>
      </c>
      <c r="P700" s="71">
        <v>0</v>
      </c>
      <c r="Q700" s="79">
        <v>928</v>
      </c>
      <c r="R700" s="79">
        <v>0</v>
      </c>
      <c r="S700" s="71">
        <v>0</v>
      </c>
      <c r="T700" s="79">
        <v>928</v>
      </c>
      <c r="U700" s="87" t="s">
        <v>118</v>
      </c>
      <c r="V700" s="84">
        <f t="shared" si="52"/>
        <v>928</v>
      </c>
      <c r="W700" s="61">
        <v>46040</v>
      </c>
      <c r="X700" s="6" t="s">
        <v>164</v>
      </c>
      <c r="Y700" s="76" t="s">
        <v>2051</v>
      </c>
      <c r="Z700" s="76" t="s">
        <v>2051</v>
      </c>
      <c r="AA700" s="76" t="s">
        <v>156</v>
      </c>
      <c r="AB700" s="76" t="s">
        <v>539</v>
      </c>
      <c r="AC700" s="76" t="s">
        <v>540</v>
      </c>
      <c r="AD700" s="76" t="s">
        <v>25</v>
      </c>
      <c r="AE700" s="76">
        <v>67180000</v>
      </c>
      <c r="AF700" s="76" t="s">
        <v>96</v>
      </c>
      <c r="AG700" s="82"/>
      <c r="AH700" s="60"/>
      <c r="AI700" s="75" t="s">
        <v>2162</v>
      </c>
      <c r="AJ700" s="6" t="s">
        <v>103</v>
      </c>
      <c r="AK700" s="81">
        <v>0</v>
      </c>
      <c r="AL700" s="205" t="s">
        <v>103</v>
      </c>
      <c r="AM700" s="169" t="s">
        <v>2145</v>
      </c>
      <c r="AN700" s="6"/>
      <c r="AO700" s="120"/>
    </row>
    <row r="701" spans="1:41">
      <c r="A701" s="75" t="s">
        <v>2162</v>
      </c>
      <c r="B701" s="6" t="s">
        <v>93</v>
      </c>
      <c r="C701" s="76">
        <v>700</v>
      </c>
      <c r="D701" s="6" t="s">
        <v>106</v>
      </c>
      <c r="E701" s="6" t="s">
        <v>2135</v>
      </c>
      <c r="F701" s="6" t="str">
        <f t="shared" si="49"/>
        <v>FreightAF-M-496-SI25-M23</v>
      </c>
      <c r="G701" s="95" t="s">
        <v>2107</v>
      </c>
      <c r="H701" s="95">
        <v>624979</v>
      </c>
      <c r="I701" s="85" t="s">
        <v>2380</v>
      </c>
      <c r="J701" s="92">
        <v>46043</v>
      </c>
      <c r="K701" s="92"/>
      <c r="L701" s="73" t="s">
        <v>116</v>
      </c>
      <c r="M701" s="76" t="s">
        <v>174</v>
      </c>
      <c r="N701" s="73" t="s">
        <v>116</v>
      </c>
      <c r="O701" s="71">
        <v>0</v>
      </c>
      <c r="P701" s="71">
        <v>0</v>
      </c>
      <c r="Q701" s="79">
        <v>5983.6</v>
      </c>
      <c r="R701" s="79">
        <v>0</v>
      </c>
      <c r="S701" s="71">
        <v>0</v>
      </c>
      <c r="T701" s="79">
        <v>5983.6</v>
      </c>
      <c r="U701" s="87" t="s">
        <v>118</v>
      </c>
      <c r="V701" s="84">
        <f t="shared" si="52"/>
        <v>5983.6</v>
      </c>
      <c r="W701" s="61">
        <v>46027</v>
      </c>
      <c r="X701" s="6" t="s">
        <v>2544</v>
      </c>
      <c r="Y701" s="76" t="s">
        <v>2545</v>
      </c>
      <c r="Z701" s="76" t="s">
        <v>163</v>
      </c>
      <c r="AA701" s="76" t="s">
        <v>164</v>
      </c>
      <c r="AB701" s="76" t="s">
        <v>1118</v>
      </c>
      <c r="AC701" s="76" t="s">
        <v>540</v>
      </c>
      <c r="AD701" s="76" t="s">
        <v>174</v>
      </c>
      <c r="AE701" s="76" t="s">
        <v>546</v>
      </c>
      <c r="AF701" s="76" t="s">
        <v>96</v>
      </c>
      <c r="AG701" s="82"/>
      <c r="AH701" s="60"/>
      <c r="AI701" s="75" t="s">
        <v>2162</v>
      </c>
      <c r="AJ701" s="6" t="s">
        <v>103</v>
      </c>
      <c r="AK701" s="81">
        <v>0</v>
      </c>
      <c r="AL701" s="205" t="s">
        <v>103</v>
      </c>
      <c r="AM701" s="169"/>
      <c r="AN701" s="6"/>
      <c r="AO701" s="120"/>
    </row>
    <row r="702" spans="1:41">
      <c r="A702" s="75" t="s">
        <v>2162</v>
      </c>
      <c r="B702" s="6" t="s">
        <v>93</v>
      </c>
      <c r="C702" s="76">
        <v>701</v>
      </c>
      <c r="D702" s="6" t="s">
        <v>106</v>
      </c>
      <c r="E702" s="6" t="s">
        <v>2135</v>
      </c>
      <c r="F702" s="6" t="str">
        <f t="shared" si="49"/>
        <v>FreightRM-J-1147LI26-M19</v>
      </c>
      <c r="G702" s="95" t="s">
        <v>2321</v>
      </c>
      <c r="H702" s="95">
        <v>625283</v>
      </c>
      <c r="I702" s="85" t="s">
        <v>2380</v>
      </c>
      <c r="J702" s="92">
        <v>46044</v>
      </c>
      <c r="K702" s="92"/>
      <c r="L702" s="73" t="s">
        <v>116</v>
      </c>
      <c r="M702" s="76" t="s">
        <v>173</v>
      </c>
      <c r="N702" s="73" t="s">
        <v>116</v>
      </c>
      <c r="O702" s="71">
        <v>0</v>
      </c>
      <c r="P702" s="71">
        <v>0</v>
      </c>
      <c r="Q702" s="79">
        <v>380</v>
      </c>
      <c r="R702" s="79">
        <v>0</v>
      </c>
      <c r="S702" s="71">
        <v>0</v>
      </c>
      <c r="T702" s="79">
        <v>380</v>
      </c>
      <c r="U702" s="87" t="s">
        <v>118</v>
      </c>
      <c r="V702" s="84">
        <f t="shared" si="52"/>
        <v>380</v>
      </c>
      <c r="W702" s="61">
        <v>46042</v>
      </c>
      <c r="X702" s="6" t="s">
        <v>1450</v>
      </c>
      <c r="Y702" s="76" t="s">
        <v>2546</v>
      </c>
      <c r="Z702" s="76" t="s">
        <v>1452</v>
      </c>
      <c r="AA702" s="76" t="s">
        <v>1453</v>
      </c>
      <c r="AB702" s="76" t="s">
        <v>539</v>
      </c>
      <c r="AC702" s="76" t="s">
        <v>540</v>
      </c>
      <c r="AD702" s="76" t="s">
        <v>173</v>
      </c>
      <c r="AE702" s="76" t="s">
        <v>548</v>
      </c>
      <c r="AF702" s="76" t="s">
        <v>96</v>
      </c>
      <c r="AG702" s="82"/>
      <c r="AH702" s="60"/>
      <c r="AI702" s="75" t="s">
        <v>2162</v>
      </c>
      <c r="AJ702" s="6" t="s">
        <v>103</v>
      </c>
      <c r="AK702" s="81">
        <v>0</v>
      </c>
      <c r="AL702" s="205" t="s">
        <v>103</v>
      </c>
      <c r="AM702" s="169"/>
      <c r="AN702" s="6"/>
      <c r="AO702" s="120"/>
    </row>
    <row r="703" spans="1:41">
      <c r="A703" s="75" t="s">
        <v>2162</v>
      </c>
      <c r="B703" s="6" t="s">
        <v>93</v>
      </c>
      <c r="C703" s="76">
        <v>702</v>
      </c>
      <c r="D703" s="6" t="s">
        <v>106</v>
      </c>
      <c r="E703" s="6" t="s">
        <v>2135</v>
      </c>
      <c r="F703" s="6" t="str">
        <f t="shared" si="49"/>
        <v>FreightRM-J-1154LI26-M19</v>
      </c>
      <c r="G703" s="95" t="s">
        <v>2322</v>
      </c>
      <c r="H703" s="95">
        <v>625577</v>
      </c>
      <c r="I703" s="85" t="s">
        <v>2380</v>
      </c>
      <c r="J703" s="92">
        <v>46044</v>
      </c>
      <c r="K703" s="92"/>
      <c r="L703" s="73" t="s">
        <v>116</v>
      </c>
      <c r="M703" s="76" t="s">
        <v>173</v>
      </c>
      <c r="N703" s="73" t="s">
        <v>116</v>
      </c>
      <c r="O703" s="71">
        <v>0</v>
      </c>
      <c r="P703" s="71">
        <v>0</v>
      </c>
      <c r="Q703" s="79">
        <v>350</v>
      </c>
      <c r="R703" s="79">
        <v>0</v>
      </c>
      <c r="S703" s="71">
        <v>0</v>
      </c>
      <c r="T703" s="79">
        <v>350</v>
      </c>
      <c r="U703" s="87" t="s">
        <v>118</v>
      </c>
      <c r="V703" s="84">
        <f t="shared" si="52"/>
        <v>350</v>
      </c>
      <c r="W703" s="61">
        <v>46042</v>
      </c>
      <c r="X703" s="6" t="s">
        <v>151</v>
      </c>
      <c r="Y703" s="76" t="s">
        <v>152</v>
      </c>
      <c r="Z703" s="76" t="s">
        <v>149</v>
      </c>
      <c r="AA703" s="76" t="s">
        <v>150</v>
      </c>
      <c r="AB703" s="76" t="s">
        <v>539</v>
      </c>
      <c r="AC703" s="76" t="s">
        <v>540</v>
      </c>
      <c r="AD703" s="76" t="s">
        <v>173</v>
      </c>
      <c r="AE703" s="76" t="s">
        <v>548</v>
      </c>
      <c r="AF703" s="76" t="s">
        <v>96</v>
      </c>
      <c r="AG703" s="82"/>
      <c r="AH703" s="60"/>
      <c r="AI703" s="75" t="s">
        <v>2162</v>
      </c>
      <c r="AJ703" s="6" t="s">
        <v>103</v>
      </c>
      <c r="AK703" s="81">
        <v>0</v>
      </c>
      <c r="AL703" s="205" t="s">
        <v>103</v>
      </c>
      <c r="AM703" s="169"/>
      <c r="AN703" s="6"/>
      <c r="AO703" s="120"/>
    </row>
    <row r="704" spans="1:41">
      <c r="A704" s="75" t="s">
        <v>2162</v>
      </c>
      <c r="B704" s="6" t="s">
        <v>93</v>
      </c>
      <c r="C704" s="76">
        <v>703</v>
      </c>
      <c r="D704" s="6" t="s">
        <v>106</v>
      </c>
      <c r="E704" s="6" t="s">
        <v>2135</v>
      </c>
      <c r="F704" s="6" t="str">
        <f t="shared" si="49"/>
        <v>FreightRM-J-1164LI26-M19.CS9309</v>
      </c>
      <c r="G704" s="95" t="s">
        <v>2323</v>
      </c>
      <c r="H704" s="95">
        <v>625848</v>
      </c>
      <c r="I704" s="85" t="s">
        <v>2380</v>
      </c>
      <c r="J704" s="92">
        <v>46045</v>
      </c>
      <c r="K704" s="92"/>
      <c r="L704" s="73" t="s">
        <v>116</v>
      </c>
      <c r="M704" s="76" t="s">
        <v>173</v>
      </c>
      <c r="N704" s="73" t="s">
        <v>116</v>
      </c>
      <c r="O704" s="71">
        <v>0</v>
      </c>
      <c r="P704" s="71">
        <v>0</v>
      </c>
      <c r="Q704" s="79">
        <v>1600</v>
      </c>
      <c r="R704" s="79">
        <v>0</v>
      </c>
      <c r="S704" s="71">
        <v>0</v>
      </c>
      <c r="T704" s="79">
        <v>1600</v>
      </c>
      <c r="U704" s="87" t="s">
        <v>118</v>
      </c>
      <c r="V704" s="84">
        <f t="shared" si="52"/>
        <v>1600</v>
      </c>
      <c r="W704" s="61">
        <v>46045</v>
      </c>
      <c r="X704" s="6" t="s">
        <v>2547</v>
      </c>
      <c r="Y704" s="76" t="s">
        <v>2548</v>
      </c>
      <c r="Z704" s="76" t="s">
        <v>149</v>
      </c>
      <c r="AA704" s="76" t="s">
        <v>150</v>
      </c>
      <c r="AB704" s="76" t="s">
        <v>539</v>
      </c>
      <c r="AC704" s="76" t="s">
        <v>540</v>
      </c>
      <c r="AD704" s="76" t="s">
        <v>173</v>
      </c>
      <c r="AE704" s="76">
        <v>67180000</v>
      </c>
      <c r="AF704" s="76" t="s">
        <v>96</v>
      </c>
      <c r="AG704" s="82"/>
      <c r="AH704" s="60"/>
      <c r="AI704" s="75" t="s">
        <v>2162</v>
      </c>
      <c r="AJ704" s="6" t="s">
        <v>103</v>
      </c>
      <c r="AK704" s="81">
        <v>0</v>
      </c>
      <c r="AL704" s="205" t="s">
        <v>103</v>
      </c>
      <c r="AM704" s="169" t="s">
        <v>3711</v>
      </c>
      <c r="AN704" s="6"/>
      <c r="AO704" s="120"/>
    </row>
    <row r="705" spans="1:41">
      <c r="A705" s="75" t="s">
        <v>2162</v>
      </c>
      <c r="B705" s="6" t="s">
        <v>93</v>
      </c>
      <c r="C705" s="76">
        <v>704</v>
      </c>
      <c r="D705" s="6" t="s">
        <v>106</v>
      </c>
      <c r="E705" s="6" t="s">
        <v>2135</v>
      </c>
      <c r="F705" s="6" t="str">
        <f t="shared" si="49"/>
        <v>FreightRM-J-1161LI26-M19</v>
      </c>
      <c r="G705" s="95" t="s">
        <v>2324</v>
      </c>
      <c r="H705" s="95">
        <v>625855</v>
      </c>
      <c r="I705" s="85" t="s">
        <v>2380</v>
      </c>
      <c r="J705" s="92">
        <v>46045</v>
      </c>
      <c r="K705" s="92"/>
      <c r="L705" s="73" t="s">
        <v>116</v>
      </c>
      <c r="M705" s="76" t="s">
        <v>173</v>
      </c>
      <c r="N705" s="73" t="s">
        <v>116</v>
      </c>
      <c r="O705" s="71">
        <v>0</v>
      </c>
      <c r="P705" s="71">
        <v>0</v>
      </c>
      <c r="Q705" s="79">
        <v>400</v>
      </c>
      <c r="R705" s="79">
        <v>0</v>
      </c>
      <c r="S705" s="71">
        <v>0</v>
      </c>
      <c r="T705" s="79">
        <v>400</v>
      </c>
      <c r="U705" s="87" t="s">
        <v>118</v>
      </c>
      <c r="V705" s="84">
        <f t="shared" si="52"/>
        <v>400</v>
      </c>
      <c r="W705" s="61">
        <v>46043</v>
      </c>
      <c r="X705" s="6" t="s">
        <v>159</v>
      </c>
      <c r="Y705" s="76" t="s">
        <v>160</v>
      </c>
      <c r="Z705" s="76" t="s">
        <v>149</v>
      </c>
      <c r="AA705" s="76" t="s">
        <v>150</v>
      </c>
      <c r="AB705" s="76" t="s">
        <v>539</v>
      </c>
      <c r="AC705" s="76" t="s">
        <v>540</v>
      </c>
      <c r="AD705" s="76" t="s">
        <v>173</v>
      </c>
      <c r="AE705" s="76" t="s">
        <v>548</v>
      </c>
      <c r="AF705" s="76" t="s">
        <v>96</v>
      </c>
      <c r="AG705" s="82"/>
      <c r="AH705" s="60"/>
      <c r="AI705" s="75" t="s">
        <v>2162</v>
      </c>
      <c r="AJ705" s="6" t="s">
        <v>103</v>
      </c>
      <c r="AK705" s="81">
        <v>0</v>
      </c>
      <c r="AL705" s="205" t="s">
        <v>103</v>
      </c>
      <c r="AM705" s="169"/>
      <c r="AN705" s="6"/>
      <c r="AO705" s="120"/>
    </row>
    <row r="706" spans="1:41">
      <c r="A706" s="75" t="s">
        <v>2162</v>
      </c>
      <c r="B706" s="6" t="s">
        <v>93</v>
      </c>
      <c r="C706" s="76">
        <v>705</v>
      </c>
      <c r="D706" s="6" t="s">
        <v>106</v>
      </c>
      <c r="E706" s="6" t="s">
        <v>2135</v>
      </c>
      <c r="F706" s="6" t="str">
        <f t="shared" si="49"/>
        <v>FreightRM-M-234-SI25-M19-L</v>
      </c>
      <c r="G706" s="95" t="s">
        <v>2325</v>
      </c>
      <c r="H706" s="95">
        <v>625876</v>
      </c>
      <c r="I706" s="85" t="s">
        <v>2380</v>
      </c>
      <c r="J706" s="92">
        <v>46045</v>
      </c>
      <c r="K706" s="92"/>
      <c r="L706" s="73" t="s">
        <v>116</v>
      </c>
      <c r="M706" s="76" t="s">
        <v>174</v>
      </c>
      <c r="N706" s="73" t="s">
        <v>116</v>
      </c>
      <c r="O706" s="71">
        <v>0</v>
      </c>
      <c r="P706" s="71">
        <v>0</v>
      </c>
      <c r="Q706" s="79">
        <v>712.4</v>
      </c>
      <c r="R706" s="79">
        <v>0</v>
      </c>
      <c r="S706" s="71">
        <v>0</v>
      </c>
      <c r="T706" s="79">
        <v>712.4</v>
      </c>
      <c r="U706" s="87" t="s">
        <v>118</v>
      </c>
      <c r="V706" s="84">
        <f t="shared" si="52"/>
        <v>712.4</v>
      </c>
      <c r="W706" s="61">
        <v>46028</v>
      </c>
      <c r="X706" s="6" t="s">
        <v>153</v>
      </c>
      <c r="Y706" s="76" t="s">
        <v>154</v>
      </c>
      <c r="Z706" s="76" t="s">
        <v>155</v>
      </c>
      <c r="AA706" s="76" t="s">
        <v>156</v>
      </c>
      <c r="AB706" s="76" t="s">
        <v>539</v>
      </c>
      <c r="AC706" s="76" t="s">
        <v>540</v>
      </c>
      <c r="AD706" s="76" t="s">
        <v>174</v>
      </c>
      <c r="AE706" s="76" t="s">
        <v>546</v>
      </c>
      <c r="AF706" s="76" t="s">
        <v>96</v>
      </c>
      <c r="AG706" s="82"/>
      <c r="AH706" s="60"/>
      <c r="AI706" s="75" t="s">
        <v>2162</v>
      </c>
      <c r="AJ706" s="6" t="s">
        <v>103</v>
      </c>
      <c r="AK706" s="81">
        <v>0</v>
      </c>
      <c r="AL706" s="205" t="s">
        <v>103</v>
      </c>
      <c r="AM706" s="169"/>
      <c r="AN706" s="6"/>
      <c r="AO706" s="120"/>
    </row>
    <row r="707" spans="1:41">
      <c r="A707" s="75" t="s">
        <v>2162</v>
      </c>
      <c r="B707" s="6" t="s">
        <v>93</v>
      </c>
      <c r="C707" s="76">
        <v>706</v>
      </c>
      <c r="D707" s="6" t="s">
        <v>106</v>
      </c>
      <c r="E707" s="6" t="s">
        <v>2135</v>
      </c>
      <c r="F707" s="6" t="str">
        <f t="shared" ref="F707:F770" si="53">E707&amp;G707</f>
        <v>FreightAF-M-496-SI25-M23</v>
      </c>
      <c r="G707" s="95" t="s">
        <v>2107</v>
      </c>
      <c r="H707" s="95">
        <v>626164</v>
      </c>
      <c r="I707" s="85" t="s">
        <v>2380</v>
      </c>
      <c r="J707" s="92">
        <v>46048</v>
      </c>
      <c r="K707" s="92"/>
      <c r="L707" s="73" t="s">
        <v>116</v>
      </c>
      <c r="M707" s="76" t="s">
        <v>174</v>
      </c>
      <c r="N707" s="73" t="s">
        <v>116</v>
      </c>
      <c r="O707" s="71">
        <v>0</v>
      </c>
      <c r="P707" s="71">
        <v>0</v>
      </c>
      <c r="Q707" s="79">
        <v>360</v>
      </c>
      <c r="R707" s="79">
        <v>0</v>
      </c>
      <c r="S707" s="71">
        <v>0</v>
      </c>
      <c r="T707" s="79">
        <v>360</v>
      </c>
      <c r="U707" s="87" t="s">
        <v>118</v>
      </c>
      <c r="V707" s="84">
        <f t="shared" si="52"/>
        <v>360</v>
      </c>
      <c r="W707" s="61">
        <v>46027</v>
      </c>
      <c r="X707" s="6" t="s">
        <v>2544</v>
      </c>
      <c r="Y707" s="76" t="s">
        <v>2545</v>
      </c>
      <c r="Z707" s="76" t="s">
        <v>163</v>
      </c>
      <c r="AA707" s="76" t="s">
        <v>164</v>
      </c>
      <c r="AB707" s="76" t="s">
        <v>1118</v>
      </c>
      <c r="AC707" s="76" t="s">
        <v>540</v>
      </c>
      <c r="AD707" s="76" t="s">
        <v>174</v>
      </c>
      <c r="AE707" s="76" t="s">
        <v>546</v>
      </c>
      <c r="AF707" s="76" t="s">
        <v>96</v>
      </c>
      <c r="AG707" s="82"/>
      <c r="AH707" s="60"/>
      <c r="AI707" s="75" t="s">
        <v>2162</v>
      </c>
      <c r="AJ707" s="6" t="s">
        <v>103</v>
      </c>
      <c r="AK707" s="81">
        <v>0</v>
      </c>
      <c r="AL707" s="205" t="s">
        <v>103</v>
      </c>
      <c r="AM707" s="169"/>
      <c r="AN707" s="6"/>
      <c r="AO707" s="120"/>
    </row>
    <row r="708" spans="1:41">
      <c r="A708" s="75" t="s">
        <v>2162</v>
      </c>
      <c r="B708" s="6" t="s">
        <v>93</v>
      </c>
      <c r="C708" s="76">
        <v>707</v>
      </c>
      <c r="D708" s="6" t="s">
        <v>104</v>
      </c>
      <c r="E708" s="6" t="s">
        <v>2135</v>
      </c>
      <c r="F708" s="6" t="str">
        <f t="shared" si="53"/>
        <v>FreightFG-I-0423-AE26-M45</v>
      </c>
      <c r="G708" s="6" t="s">
        <v>2326</v>
      </c>
      <c r="H708" s="6" t="s">
        <v>2327</v>
      </c>
      <c r="I708" s="85" t="s">
        <v>2380</v>
      </c>
      <c r="J708" s="92">
        <v>46043</v>
      </c>
      <c r="K708" s="92" t="s">
        <v>116</v>
      </c>
      <c r="L708" s="73">
        <v>887749847920</v>
      </c>
      <c r="M708" s="76" t="s">
        <v>28</v>
      </c>
      <c r="N708" s="73" t="s">
        <v>116</v>
      </c>
      <c r="O708" s="71">
        <v>0</v>
      </c>
      <c r="P708" s="71">
        <v>0</v>
      </c>
      <c r="Q708" s="79">
        <v>658.95</v>
      </c>
      <c r="R708" s="79">
        <v>0</v>
      </c>
      <c r="S708" s="71">
        <v>0</v>
      </c>
      <c r="T708" s="79">
        <v>658.95</v>
      </c>
      <c r="U708" s="87" t="s">
        <v>24</v>
      </c>
      <c r="V708" s="84">
        <f t="shared" ref="V708:V717" si="54">T708/17.407</f>
        <v>37.85546044694663</v>
      </c>
      <c r="W708" s="61">
        <v>46266</v>
      </c>
      <c r="X708" s="6" t="s">
        <v>122</v>
      </c>
      <c r="Y708" s="76" t="s">
        <v>121</v>
      </c>
      <c r="Z708" s="76" t="s">
        <v>178</v>
      </c>
      <c r="AA708" s="76" t="s">
        <v>2549</v>
      </c>
      <c r="AB708" s="76" t="s">
        <v>1098</v>
      </c>
      <c r="AC708" s="76" t="s">
        <v>541</v>
      </c>
      <c r="AD708" s="76" t="s">
        <v>28</v>
      </c>
      <c r="AE708" s="76" t="s">
        <v>545</v>
      </c>
      <c r="AF708" s="76" t="s">
        <v>96</v>
      </c>
      <c r="AG708" s="82"/>
      <c r="AH708" s="60"/>
      <c r="AI708" s="75" t="s">
        <v>2162</v>
      </c>
      <c r="AJ708" s="6" t="s">
        <v>103</v>
      </c>
      <c r="AK708" s="81">
        <v>0</v>
      </c>
      <c r="AL708" s="205" t="s">
        <v>103</v>
      </c>
      <c r="AM708" s="169"/>
      <c r="AN708" s="6"/>
      <c r="AO708" s="120"/>
    </row>
    <row r="709" spans="1:41">
      <c r="A709" s="75" t="s">
        <v>2162</v>
      </c>
      <c r="B709" s="6" t="s">
        <v>93</v>
      </c>
      <c r="C709" s="76">
        <v>708</v>
      </c>
      <c r="D709" s="6" t="s">
        <v>104</v>
      </c>
      <c r="E709" s="6" t="s">
        <v>2135</v>
      </c>
      <c r="F709" s="6" t="str">
        <f t="shared" si="53"/>
        <v>FreightPAQUETERIA</v>
      </c>
      <c r="G709" s="97" t="s">
        <v>127</v>
      </c>
      <c r="H709" s="6" t="s">
        <v>2328</v>
      </c>
      <c r="I709" s="85" t="s">
        <v>2380</v>
      </c>
      <c r="J709" s="92">
        <v>46048</v>
      </c>
      <c r="K709" s="92" t="s">
        <v>116</v>
      </c>
      <c r="L709" s="90" t="s">
        <v>119</v>
      </c>
      <c r="M709" s="76" t="s">
        <v>25</v>
      </c>
      <c r="N709" s="73" t="s">
        <v>116</v>
      </c>
      <c r="O709" s="71">
        <v>0</v>
      </c>
      <c r="P709" s="71">
        <v>0</v>
      </c>
      <c r="Q709" s="79">
        <v>3001.4</v>
      </c>
      <c r="R709" s="79">
        <v>0</v>
      </c>
      <c r="S709" s="71">
        <v>0</v>
      </c>
      <c r="T709" s="79">
        <v>3001.4</v>
      </c>
      <c r="U709" s="87" t="s">
        <v>24</v>
      </c>
      <c r="V709" s="84">
        <f t="shared" si="54"/>
        <v>172.42488653989776</v>
      </c>
      <c r="W709" s="61" t="s">
        <v>119</v>
      </c>
      <c r="X709" s="76" t="s">
        <v>120</v>
      </c>
      <c r="Y709" s="76" t="s">
        <v>120</v>
      </c>
      <c r="Z709" s="76" t="s">
        <v>121</v>
      </c>
      <c r="AA709" s="76" t="s">
        <v>122</v>
      </c>
      <c r="AB709" s="76" t="s">
        <v>539</v>
      </c>
      <c r="AC709" s="76" t="s">
        <v>540</v>
      </c>
      <c r="AD709" s="76" t="s">
        <v>25</v>
      </c>
      <c r="AE709" s="76" t="s">
        <v>544</v>
      </c>
      <c r="AF709" s="76" t="s">
        <v>96</v>
      </c>
      <c r="AG709" s="82"/>
      <c r="AH709" s="60"/>
      <c r="AI709" s="75" t="s">
        <v>2162</v>
      </c>
      <c r="AJ709" s="6" t="s">
        <v>103</v>
      </c>
      <c r="AK709" s="81">
        <v>0</v>
      </c>
      <c r="AL709" s="205" t="s">
        <v>103</v>
      </c>
      <c r="AM709" s="169"/>
      <c r="AN709" s="6"/>
      <c r="AO709" s="120"/>
    </row>
    <row r="710" spans="1:41">
      <c r="A710" s="75" t="s">
        <v>2162</v>
      </c>
      <c r="B710" s="6" t="s">
        <v>93</v>
      </c>
      <c r="C710" s="76">
        <v>709</v>
      </c>
      <c r="D710" s="6" t="s">
        <v>104</v>
      </c>
      <c r="E710" s="6" t="s">
        <v>2135</v>
      </c>
      <c r="F710" s="6" t="str">
        <f t="shared" si="53"/>
        <v>FreightFG-I-0378-AE25-M19</v>
      </c>
      <c r="G710" s="6" t="s">
        <v>2329</v>
      </c>
      <c r="H710" s="6" t="s">
        <v>2330</v>
      </c>
      <c r="I710" s="85" t="s">
        <v>2380</v>
      </c>
      <c r="J710" s="92">
        <v>46048</v>
      </c>
      <c r="K710" s="92" t="s">
        <v>116</v>
      </c>
      <c r="L710" s="73">
        <v>885758375620</v>
      </c>
      <c r="M710" s="76" t="s">
        <v>28</v>
      </c>
      <c r="N710" s="73" t="s">
        <v>116</v>
      </c>
      <c r="O710" s="71">
        <v>0</v>
      </c>
      <c r="P710" s="71">
        <v>0</v>
      </c>
      <c r="Q710" s="79">
        <v>496.12</v>
      </c>
      <c r="R710" s="79">
        <v>0</v>
      </c>
      <c r="S710" s="71">
        <v>0</v>
      </c>
      <c r="T710" s="79">
        <v>496.12</v>
      </c>
      <c r="U710" s="87" t="s">
        <v>24</v>
      </c>
      <c r="V710" s="84">
        <f t="shared" si="54"/>
        <v>28.501177687137357</v>
      </c>
      <c r="W710" s="61">
        <v>46153</v>
      </c>
      <c r="X710" s="6" t="s">
        <v>122</v>
      </c>
      <c r="Y710" s="76" t="s">
        <v>121</v>
      </c>
      <c r="Z710" s="76" t="s">
        <v>178</v>
      </c>
      <c r="AA710" s="76" t="s">
        <v>438</v>
      </c>
      <c r="AB710" s="76" t="s">
        <v>539</v>
      </c>
      <c r="AC710" s="76" t="s">
        <v>541</v>
      </c>
      <c r="AD710" s="76" t="s">
        <v>28</v>
      </c>
      <c r="AE710" s="76" t="s">
        <v>545</v>
      </c>
      <c r="AF710" s="76" t="s">
        <v>96</v>
      </c>
      <c r="AG710" s="82"/>
      <c r="AH710" s="60"/>
      <c r="AI710" s="75" t="s">
        <v>2162</v>
      </c>
      <c r="AJ710" s="6" t="s">
        <v>103</v>
      </c>
      <c r="AK710" s="81">
        <v>0</v>
      </c>
      <c r="AL710" s="205" t="s">
        <v>103</v>
      </c>
      <c r="AM710" s="169"/>
      <c r="AN710" s="6"/>
      <c r="AO710" s="120"/>
    </row>
    <row r="711" spans="1:41">
      <c r="A711" s="75" t="s">
        <v>2162</v>
      </c>
      <c r="B711" s="6" t="s">
        <v>93</v>
      </c>
      <c r="C711" s="76">
        <v>710</v>
      </c>
      <c r="D711" s="6" t="s">
        <v>104</v>
      </c>
      <c r="E711" s="6" t="s">
        <v>2135</v>
      </c>
      <c r="F711" s="6" t="str">
        <f t="shared" si="53"/>
        <v>FreightFG-I-0423-AE26-M45</v>
      </c>
      <c r="G711" s="6" t="s">
        <v>2326</v>
      </c>
      <c r="H711" s="6" t="s">
        <v>2331</v>
      </c>
      <c r="I711" s="85" t="s">
        <v>2380</v>
      </c>
      <c r="J711" s="92">
        <v>46048</v>
      </c>
      <c r="K711" s="92" t="s">
        <v>116</v>
      </c>
      <c r="L711" s="73">
        <v>887749847920</v>
      </c>
      <c r="M711" s="76" t="s">
        <v>28</v>
      </c>
      <c r="N711" s="73" t="s">
        <v>116</v>
      </c>
      <c r="O711" s="71">
        <v>0</v>
      </c>
      <c r="P711" s="71">
        <v>0</v>
      </c>
      <c r="Q711" s="79">
        <v>2528.9899999999998</v>
      </c>
      <c r="R711" s="79">
        <v>101.16</v>
      </c>
      <c r="S711" s="71">
        <v>0</v>
      </c>
      <c r="T711" s="79">
        <v>2630.15</v>
      </c>
      <c r="U711" s="87" t="s">
        <v>24</v>
      </c>
      <c r="V711" s="84">
        <f t="shared" si="54"/>
        <v>151.09725972309991</v>
      </c>
      <c r="W711" s="61">
        <v>46266</v>
      </c>
      <c r="X711" s="6" t="s">
        <v>122</v>
      </c>
      <c r="Y711" s="76" t="s">
        <v>121</v>
      </c>
      <c r="Z711" s="76" t="s">
        <v>178</v>
      </c>
      <c r="AA711" s="76" t="s">
        <v>2549</v>
      </c>
      <c r="AB711" s="76" t="s">
        <v>1098</v>
      </c>
      <c r="AC711" s="76" t="s">
        <v>541</v>
      </c>
      <c r="AD711" s="76" t="s">
        <v>28</v>
      </c>
      <c r="AE711" s="76" t="s">
        <v>545</v>
      </c>
      <c r="AF711" s="76" t="s">
        <v>96</v>
      </c>
      <c r="AG711" s="82"/>
      <c r="AH711" s="60"/>
      <c r="AI711" s="75" t="s">
        <v>2162</v>
      </c>
      <c r="AJ711" s="6" t="s">
        <v>103</v>
      </c>
      <c r="AK711" s="81">
        <v>0</v>
      </c>
      <c r="AL711" s="205" t="s">
        <v>103</v>
      </c>
      <c r="AM711" s="169"/>
      <c r="AN711" s="6"/>
      <c r="AO711" s="120"/>
    </row>
    <row r="712" spans="1:41">
      <c r="A712" s="75" t="s">
        <v>2162</v>
      </c>
      <c r="B712" s="6" t="s">
        <v>93</v>
      </c>
      <c r="C712" s="76">
        <v>711</v>
      </c>
      <c r="D712" s="6" t="s">
        <v>104</v>
      </c>
      <c r="E712" s="6" t="s">
        <v>2135</v>
      </c>
      <c r="F712" s="6" t="str">
        <f t="shared" si="53"/>
        <v>FreightPAQUETERIA</v>
      </c>
      <c r="G712" s="97" t="s">
        <v>127</v>
      </c>
      <c r="H712" s="6" t="s">
        <v>2332</v>
      </c>
      <c r="I712" s="85" t="s">
        <v>2380</v>
      </c>
      <c r="J712" s="92">
        <v>46083</v>
      </c>
      <c r="K712" s="92" t="s">
        <v>116</v>
      </c>
      <c r="L712" s="90" t="s">
        <v>119</v>
      </c>
      <c r="M712" s="76" t="s">
        <v>25</v>
      </c>
      <c r="N712" s="73" t="s">
        <v>116</v>
      </c>
      <c r="O712" s="71">
        <v>0</v>
      </c>
      <c r="P712" s="71">
        <v>0</v>
      </c>
      <c r="Q712" s="79">
        <v>375.16</v>
      </c>
      <c r="R712" s="79">
        <v>60.03</v>
      </c>
      <c r="S712" s="71">
        <v>0</v>
      </c>
      <c r="T712" s="79">
        <v>435.19</v>
      </c>
      <c r="U712" s="87" t="s">
        <v>24</v>
      </c>
      <c r="V712" s="84">
        <f t="shared" si="54"/>
        <v>25.000861722295628</v>
      </c>
      <c r="W712" s="61" t="s">
        <v>119</v>
      </c>
      <c r="X712" s="76" t="s">
        <v>120</v>
      </c>
      <c r="Y712" s="76" t="s">
        <v>120</v>
      </c>
      <c r="Z712" s="76" t="s">
        <v>121</v>
      </c>
      <c r="AA712" s="76" t="s">
        <v>122</v>
      </c>
      <c r="AB712" s="76" t="s">
        <v>539</v>
      </c>
      <c r="AC712" s="76" t="s">
        <v>540</v>
      </c>
      <c r="AD712" s="76" t="s">
        <v>25</v>
      </c>
      <c r="AE712" s="76" t="s">
        <v>544</v>
      </c>
      <c r="AF712" s="76" t="s">
        <v>96</v>
      </c>
      <c r="AG712" s="82"/>
      <c r="AH712" s="60"/>
      <c r="AI712" s="75" t="s">
        <v>2162</v>
      </c>
      <c r="AJ712" s="6" t="s">
        <v>103</v>
      </c>
      <c r="AK712" s="81">
        <v>0</v>
      </c>
      <c r="AL712" s="205" t="s">
        <v>103</v>
      </c>
      <c r="AM712" s="169"/>
      <c r="AN712" s="6"/>
      <c r="AO712" s="120"/>
    </row>
    <row r="713" spans="1:41">
      <c r="A713" s="75" t="s">
        <v>2162</v>
      </c>
      <c r="B713" s="6" t="s">
        <v>93</v>
      </c>
      <c r="C713" s="76">
        <v>712</v>
      </c>
      <c r="D713" s="6" t="s">
        <v>104</v>
      </c>
      <c r="E713" s="6" t="s">
        <v>2135</v>
      </c>
      <c r="F713" s="6" t="str">
        <f t="shared" si="53"/>
        <v>FreightPAQUETERIA</v>
      </c>
      <c r="G713" s="6" t="s">
        <v>127</v>
      </c>
      <c r="H713" s="6" t="s">
        <v>2333</v>
      </c>
      <c r="I713" s="85" t="s">
        <v>2380</v>
      </c>
      <c r="J713" s="92">
        <v>46048</v>
      </c>
      <c r="K713" s="92" t="s">
        <v>116</v>
      </c>
      <c r="L713" s="73">
        <v>888036618076</v>
      </c>
      <c r="M713" s="76" t="s">
        <v>25</v>
      </c>
      <c r="N713" s="73" t="s">
        <v>116</v>
      </c>
      <c r="O713" s="71">
        <v>0</v>
      </c>
      <c r="P713" s="71">
        <v>0</v>
      </c>
      <c r="Q713" s="79">
        <v>112.23</v>
      </c>
      <c r="R713" s="79">
        <v>17.96</v>
      </c>
      <c r="S713" s="71">
        <v>0</v>
      </c>
      <c r="T713" s="79">
        <v>130.19</v>
      </c>
      <c r="U713" s="87" t="s">
        <v>24</v>
      </c>
      <c r="V713" s="84">
        <f t="shared" si="54"/>
        <v>7.4791750445223188</v>
      </c>
      <c r="W713" s="61" t="s">
        <v>2550</v>
      </c>
      <c r="X713" s="6" t="s">
        <v>2551</v>
      </c>
      <c r="Y713" s="76" t="s">
        <v>537</v>
      </c>
      <c r="Z713" s="76" t="s">
        <v>121</v>
      </c>
      <c r="AA713" s="76" t="s">
        <v>122</v>
      </c>
      <c r="AB713" s="76" t="s">
        <v>539</v>
      </c>
      <c r="AC713" s="76" t="s">
        <v>540</v>
      </c>
      <c r="AD713" s="76" t="s">
        <v>25</v>
      </c>
      <c r="AE713" s="76" t="s">
        <v>544</v>
      </c>
      <c r="AF713" s="76" t="s">
        <v>96</v>
      </c>
      <c r="AG713" s="82"/>
      <c r="AH713" s="60"/>
      <c r="AI713" s="75" t="s">
        <v>2162</v>
      </c>
      <c r="AJ713" s="6" t="s">
        <v>103</v>
      </c>
      <c r="AK713" s="81">
        <v>0</v>
      </c>
      <c r="AL713" s="205" t="s">
        <v>103</v>
      </c>
      <c r="AM713" s="169"/>
      <c r="AN713" s="6"/>
      <c r="AO713" s="120"/>
    </row>
    <row r="714" spans="1:41">
      <c r="A714" s="75" t="s">
        <v>2162</v>
      </c>
      <c r="B714" s="6" t="s">
        <v>93</v>
      </c>
      <c r="C714" s="76">
        <v>713</v>
      </c>
      <c r="D714" s="6" t="s">
        <v>104</v>
      </c>
      <c r="E714" s="6" t="s">
        <v>2135</v>
      </c>
      <c r="F714" s="6" t="str">
        <f t="shared" si="53"/>
        <v>FreightPAQUETERIA</v>
      </c>
      <c r="G714" s="6" t="s">
        <v>127</v>
      </c>
      <c r="H714" s="6" t="s">
        <v>2334</v>
      </c>
      <c r="I714" s="85" t="s">
        <v>2380</v>
      </c>
      <c r="J714" s="92">
        <v>46083</v>
      </c>
      <c r="K714" s="92" t="s">
        <v>116</v>
      </c>
      <c r="L714" s="73">
        <v>888108813473</v>
      </c>
      <c r="M714" s="76" t="s">
        <v>25</v>
      </c>
      <c r="N714" s="73" t="s">
        <v>116</v>
      </c>
      <c r="O714" s="71">
        <v>0</v>
      </c>
      <c r="P714" s="71">
        <v>0</v>
      </c>
      <c r="Q714" s="79">
        <v>224.63</v>
      </c>
      <c r="R714" s="79">
        <v>35.94</v>
      </c>
      <c r="S714" s="71">
        <v>0</v>
      </c>
      <c r="T714" s="79">
        <v>260.57</v>
      </c>
      <c r="U714" s="87" t="s">
        <v>24</v>
      </c>
      <c r="V714" s="84">
        <f t="shared" si="54"/>
        <v>14.969265238122594</v>
      </c>
      <c r="W714" s="61">
        <v>46043</v>
      </c>
      <c r="X714" s="6" t="s">
        <v>2552</v>
      </c>
      <c r="Y714" s="76" t="s">
        <v>537</v>
      </c>
      <c r="Z714" s="76" t="s">
        <v>121</v>
      </c>
      <c r="AA714" s="76" t="s">
        <v>122</v>
      </c>
      <c r="AB714" s="76" t="s">
        <v>539</v>
      </c>
      <c r="AC714" s="76" t="s">
        <v>540</v>
      </c>
      <c r="AD714" s="76" t="s">
        <v>25</v>
      </c>
      <c r="AE714" s="76" t="s">
        <v>544</v>
      </c>
      <c r="AF714" s="76" t="s">
        <v>96</v>
      </c>
      <c r="AG714" s="82"/>
      <c r="AH714" s="60"/>
      <c r="AI714" s="75" t="s">
        <v>2162</v>
      </c>
      <c r="AJ714" s="6" t="s">
        <v>103</v>
      </c>
      <c r="AK714" s="81">
        <v>0</v>
      </c>
      <c r="AL714" s="205" t="s">
        <v>103</v>
      </c>
      <c r="AM714" s="169"/>
      <c r="AN714" s="6"/>
      <c r="AO714" s="120"/>
    </row>
    <row r="715" spans="1:41">
      <c r="A715" s="75" t="s">
        <v>2162</v>
      </c>
      <c r="B715" s="6" t="s">
        <v>93</v>
      </c>
      <c r="C715" s="76">
        <v>714</v>
      </c>
      <c r="D715" s="76" t="s">
        <v>109</v>
      </c>
      <c r="E715" s="76" t="s">
        <v>105</v>
      </c>
      <c r="F715" s="6" t="str">
        <f t="shared" si="53"/>
        <v>STORAGEINVENTARIO</v>
      </c>
      <c r="G715" s="95" t="s">
        <v>194</v>
      </c>
      <c r="H715" s="6" t="s">
        <v>2335</v>
      </c>
      <c r="I715" s="85" t="s">
        <v>2380</v>
      </c>
      <c r="J715" s="100">
        <v>46041</v>
      </c>
      <c r="K715" s="92"/>
      <c r="L715" s="77" t="s">
        <v>116</v>
      </c>
      <c r="M715" s="76" t="s">
        <v>195</v>
      </c>
      <c r="N715" s="78" t="s">
        <v>116</v>
      </c>
      <c r="O715" s="71">
        <v>0</v>
      </c>
      <c r="P715" s="71">
        <v>0</v>
      </c>
      <c r="Q715" s="79">
        <v>432</v>
      </c>
      <c r="R715" s="79">
        <v>0</v>
      </c>
      <c r="S715" s="71">
        <v>0</v>
      </c>
      <c r="T715" s="79">
        <v>432</v>
      </c>
      <c r="U715" s="87" t="s">
        <v>24</v>
      </c>
      <c r="V715" s="84">
        <f t="shared" si="54"/>
        <v>24.817602114092033</v>
      </c>
      <c r="W715" s="61" t="s">
        <v>119</v>
      </c>
      <c r="X715" s="6" t="s">
        <v>122</v>
      </c>
      <c r="Y715" s="76" t="s">
        <v>121</v>
      </c>
      <c r="Z715" s="76" t="s">
        <v>178</v>
      </c>
      <c r="AA715" s="76" t="s">
        <v>196</v>
      </c>
      <c r="AB715" s="76" t="s">
        <v>539</v>
      </c>
      <c r="AC715" s="76" t="s">
        <v>541</v>
      </c>
      <c r="AD715" s="76" t="s">
        <v>195</v>
      </c>
      <c r="AE715" s="76">
        <v>75640000</v>
      </c>
      <c r="AF715" s="76" t="s">
        <v>96</v>
      </c>
      <c r="AG715" s="82"/>
      <c r="AH715" s="60"/>
      <c r="AI715" s="75" t="s">
        <v>2162</v>
      </c>
      <c r="AJ715" s="6" t="s">
        <v>103</v>
      </c>
      <c r="AK715" s="81">
        <v>0</v>
      </c>
      <c r="AL715" s="205" t="s">
        <v>103</v>
      </c>
      <c r="AM715" s="169"/>
      <c r="AN715" s="6"/>
      <c r="AO715" s="120"/>
    </row>
    <row r="716" spans="1:41">
      <c r="A716" s="75" t="s">
        <v>2162</v>
      </c>
      <c r="B716" s="6" t="s">
        <v>93</v>
      </c>
      <c r="C716" s="76">
        <v>715</v>
      </c>
      <c r="D716" s="76" t="s">
        <v>1564</v>
      </c>
      <c r="E716" s="6" t="s">
        <v>2135</v>
      </c>
      <c r="F716" s="6" t="str">
        <f t="shared" si="53"/>
        <v>FreightRM-M-547-SI25-M19</v>
      </c>
      <c r="G716" s="95" t="s">
        <v>2336</v>
      </c>
      <c r="H716" s="99" t="s">
        <v>2337</v>
      </c>
      <c r="I716" s="85" t="s">
        <v>2380</v>
      </c>
      <c r="J716" s="100">
        <v>46045</v>
      </c>
      <c r="K716" s="100" t="s">
        <v>2553</v>
      </c>
      <c r="L716" s="77" t="s">
        <v>116</v>
      </c>
      <c r="M716" s="76" t="s">
        <v>173</v>
      </c>
      <c r="N716" s="76" t="s">
        <v>2554</v>
      </c>
      <c r="O716" s="71">
        <v>0</v>
      </c>
      <c r="P716" s="71">
        <v>0</v>
      </c>
      <c r="Q716" s="79">
        <v>68700</v>
      </c>
      <c r="R716" s="79">
        <v>10992</v>
      </c>
      <c r="S716" s="71">
        <v>0</v>
      </c>
      <c r="T716" s="79">
        <v>79692</v>
      </c>
      <c r="U716" s="87" t="s">
        <v>24</v>
      </c>
      <c r="V716" s="84">
        <f t="shared" si="54"/>
        <v>4578.1582122134778</v>
      </c>
      <c r="W716" s="61">
        <v>46038</v>
      </c>
      <c r="X716" s="76" t="s">
        <v>2058</v>
      </c>
      <c r="Y716" s="76" t="s">
        <v>2059</v>
      </c>
      <c r="Z716" s="76" t="s">
        <v>2058</v>
      </c>
      <c r="AA716" s="76" t="s">
        <v>2058</v>
      </c>
      <c r="AB716" s="76" t="s">
        <v>539</v>
      </c>
      <c r="AC716" s="76" t="s">
        <v>540</v>
      </c>
      <c r="AD716" s="76" t="s">
        <v>174</v>
      </c>
      <c r="AE716" s="76" t="s">
        <v>546</v>
      </c>
      <c r="AF716" s="76" t="s">
        <v>96</v>
      </c>
      <c r="AG716" s="82"/>
      <c r="AH716" s="60"/>
      <c r="AI716" s="75" t="s">
        <v>2162</v>
      </c>
      <c r="AJ716" s="6" t="s">
        <v>103</v>
      </c>
      <c r="AK716" s="81">
        <v>0</v>
      </c>
      <c r="AL716" s="205" t="s">
        <v>103</v>
      </c>
      <c r="AM716" s="169"/>
      <c r="AN716" s="6"/>
      <c r="AO716" s="120"/>
    </row>
    <row r="717" spans="1:41">
      <c r="A717" s="75" t="s">
        <v>2162</v>
      </c>
      <c r="B717" s="6" t="s">
        <v>93</v>
      </c>
      <c r="C717" s="76">
        <v>716</v>
      </c>
      <c r="D717" s="76" t="s">
        <v>1564</v>
      </c>
      <c r="E717" s="6" t="s">
        <v>2135</v>
      </c>
      <c r="F717" s="6" t="str">
        <f t="shared" si="53"/>
        <v>FreightRM-M-549-SI25-M19</v>
      </c>
      <c r="G717" s="95" t="s">
        <v>2338</v>
      </c>
      <c r="H717" s="99" t="s">
        <v>2339</v>
      </c>
      <c r="I717" s="85" t="s">
        <v>2380</v>
      </c>
      <c r="J717" s="100">
        <v>46045</v>
      </c>
      <c r="K717" s="100" t="s">
        <v>2555</v>
      </c>
      <c r="L717" s="77" t="s">
        <v>116</v>
      </c>
      <c r="M717" s="76" t="s">
        <v>173</v>
      </c>
      <c r="N717" s="76" t="s">
        <v>2519</v>
      </c>
      <c r="O717" s="71">
        <v>0</v>
      </c>
      <c r="P717" s="71">
        <v>0</v>
      </c>
      <c r="Q717" s="79">
        <v>52300</v>
      </c>
      <c r="R717" s="79">
        <v>8368</v>
      </c>
      <c r="S717" s="71">
        <v>0</v>
      </c>
      <c r="T717" s="79">
        <v>60668</v>
      </c>
      <c r="U717" s="87" t="s">
        <v>24</v>
      </c>
      <c r="V717" s="84">
        <f t="shared" si="54"/>
        <v>3485.264548744758</v>
      </c>
      <c r="W717" s="61">
        <v>46041</v>
      </c>
      <c r="X717" s="76" t="s">
        <v>2058</v>
      </c>
      <c r="Y717" s="76" t="s">
        <v>2059</v>
      </c>
      <c r="Z717" s="76" t="s">
        <v>2058</v>
      </c>
      <c r="AA717" s="76" t="s">
        <v>2058</v>
      </c>
      <c r="AB717" s="76" t="s">
        <v>539</v>
      </c>
      <c r="AC717" s="76" t="s">
        <v>540</v>
      </c>
      <c r="AD717" s="76" t="s">
        <v>174</v>
      </c>
      <c r="AE717" s="76" t="s">
        <v>546</v>
      </c>
      <c r="AF717" s="76" t="s">
        <v>96</v>
      </c>
      <c r="AG717" s="82"/>
      <c r="AH717" s="60"/>
      <c r="AI717" s="75" t="s">
        <v>2162</v>
      </c>
      <c r="AJ717" s="6" t="s">
        <v>103</v>
      </c>
      <c r="AK717" s="81">
        <v>0</v>
      </c>
      <c r="AL717" s="205" t="s">
        <v>103</v>
      </c>
      <c r="AM717" s="169"/>
      <c r="AN717" s="6"/>
      <c r="AO717" s="120"/>
    </row>
    <row r="718" spans="1:41">
      <c r="A718" s="75" t="s">
        <v>2162</v>
      </c>
      <c r="B718" s="6" t="s">
        <v>93</v>
      </c>
      <c r="C718" s="76">
        <v>717</v>
      </c>
      <c r="D718" s="76" t="s">
        <v>97</v>
      </c>
      <c r="E718" s="6" t="s">
        <v>2135</v>
      </c>
      <c r="F718" s="6" t="str">
        <f t="shared" si="53"/>
        <v>FreightFG-R-2099LE25.M19</v>
      </c>
      <c r="G718" s="95" t="s">
        <v>2340</v>
      </c>
      <c r="H718" s="99">
        <v>55070</v>
      </c>
      <c r="I718" s="85" t="s">
        <v>2380</v>
      </c>
      <c r="J718" s="100">
        <v>46045</v>
      </c>
      <c r="K718" s="100" t="s">
        <v>2556</v>
      </c>
      <c r="L718" s="77" t="s">
        <v>116</v>
      </c>
      <c r="M718" s="76" t="s">
        <v>195</v>
      </c>
      <c r="N718" s="76">
        <v>552710</v>
      </c>
      <c r="O718" s="71">
        <v>0</v>
      </c>
      <c r="P718" s="71">
        <v>0</v>
      </c>
      <c r="Q718" s="79">
        <v>5645</v>
      </c>
      <c r="R718" s="79">
        <v>0</v>
      </c>
      <c r="S718" s="71">
        <v>0</v>
      </c>
      <c r="T718" s="79">
        <v>5645</v>
      </c>
      <c r="U718" s="87" t="s">
        <v>118</v>
      </c>
      <c r="V718" s="84">
        <f t="shared" ref="V718:V722" si="55">T718</f>
        <v>5645</v>
      </c>
      <c r="W718" s="61">
        <v>46035</v>
      </c>
      <c r="X718" s="76" t="s">
        <v>230</v>
      </c>
      <c r="Y718" s="76" t="s">
        <v>178</v>
      </c>
      <c r="Z718" s="76" t="s">
        <v>178</v>
      </c>
      <c r="AA718" s="76" t="s">
        <v>232</v>
      </c>
      <c r="AB718" s="76" t="s">
        <v>539</v>
      </c>
      <c r="AC718" s="76" t="s">
        <v>541</v>
      </c>
      <c r="AD718" s="76" t="s">
        <v>195</v>
      </c>
      <c r="AE718" s="76" t="s">
        <v>547</v>
      </c>
      <c r="AF718" s="76" t="s">
        <v>96</v>
      </c>
      <c r="AG718" s="82"/>
      <c r="AH718" s="60"/>
      <c r="AI718" s="75" t="s">
        <v>2162</v>
      </c>
      <c r="AJ718" s="6" t="s">
        <v>103</v>
      </c>
      <c r="AK718" s="81">
        <v>0</v>
      </c>
      <c r="AL718" s="205" t="s">
        <v>103</v>
      </c>
      <c r="AM718" s="169"/>
      <c r="AN718" s="6"/>
      <c r="AO718" s="120"/>
    </row>
    <row r="719" spans="1:41">
      <c r="A719" s="75" t="s">
        <v>2162</v>
      </c>
      <c r="B719" s="6" t="s">
        <v>93</v>
      </c>
      <c r="C719" s="76">
        <v>718</v>
      </c>
      <c r="D719" s="76" t="s">
        <v>97</v>
      </c>
      <c r="E719" s="6" t="s">
        <v>2135</v>
      </c>
      <c r="F719" s="6" t="str">
        <f t="shared" si="53"/>
        <v>FreightFG-R-2101LE25.M01</v>
      </c>
      <c r="G719" s="95" t="s">
        <v>2341</v>
      </c>
      <c r="H719" s="99">
        <v>55071</v>
      </c>
      <c r="I719" s="85" t="s">
        <v>2380</v>
      </c>
      <c r="J719" s="100">
        <v>46045</v>
      </c>
      <c r="K719" s="100" t="s">
        <v>2556</v>
      </c>
      <c r="L719" s="77" t="s">
        <v>116</v>
      </c>
      <c r="M719" s="76" t="s">
        <v>195</v>
      </c>
      <c r="N719" s="76">
        <v>553898</v>
      </c>
      <c r="O719" s="71">
        <v>0</v>
      </c>
      <c r="P719" s="71">
        <v>0</v>
      </c>
      <c r="Q719" s="79">
        <v>4345</v>
      </c>
      <c r="R719" s="79">
        <v>0</v>
      </c>
      <c r="S719" s="71">
        <v>0</v>
      </c>
      <c r="T719" s="79">
        <v>4345</v>
      </c>
      <c r="U719" s="87" t="s">
        <v>118</v>
      </c>
      <c r="V719" s="84">
        <f t="shared" si="55"/>
        <v>4345</v>
      </c>
      <c r="W719" s="61">
        <v>46038</v>
      </c>
      <c r="X719" s="76" t="s">
        <v>230</v>
      </c>
      <c r="Y719" s="76" t="s">
        <v>178</v>
      </c>
      <c r="Z719" s="76" t="s">
        <v>178</v>
      </c>
      <c r="AA719" s="76" t="s">
        <v>109</v>
      </c>
      <c r="AB719" s="76" t="s">
        <v>542</v>
      </c>
      <c r="AC719" s="76" t="s">
        <v>541</v>
      </c>
      <c r="AD719" s="76" t="s">
        <v>195</v>
      </c>
      <c r="AE719" s="76" t="s">
        <v>547</v>
      </c>
      <c r="AF719" s="76" t="s">
        <v>96</v>
      </c>
      <c r="AG719" s="82"/>
      <c r="AH719" s="60"/>
      <c r="AI719" s="75" t="s">
        <v>2162</v>
      </c>
      <c r="AJ719" s="6" t="s">
        <v>103</v>
      </c>
      <c r="AK719" s="81">
        <v>0</v>
      </c>
      <c r="AL719" s="205" t="s">
        <v>103</v>
      </c>
      <c r="AM719" s="169"/>
      <c r="AN719" s="6"/>
      <c r="AO719" s="120"/>
    </row>
    <row r="720" spans="1:41">
      <c r="A720" s="75" t="s">
        <v>2162</v>
      </c>
      <c r="B720" s="6" t="s">
        <v>93</v>
      </c>
      <c r="C720" s="76">
        <v>719</v>
      </c>
      <c r="D720" s="76" t="s">
        <v>97</v>
      </c>
      <c r="E720" s="6" t="s">
        <v>2135</v>
      </c>
      <c r="F720" s="6" t="str">
        <f t="shared" si="53"/>
        <v>FreightFG-R-2102LE25.M19</v>
      </c>
      <c r="G720" s="95" t="s">
        <v>2342</v>
      </c>
      <c r="H720" s="99">
        <v>55072</v>
      </c>
      <c r="I720" s="85" t="s">
        <v>2380</v>
      </c>
      <c r="J720" s="100">
        <v>46045</v>
      </c>
      <c r="K720" s="100" t="s">
        <v>2556</v>
      </c>
      <c r="L720" s="77" t="s">
        <v>116</v>
      </c>
      <c r="M720" s="76" t="s">
        <v>195</v>
      </c>
      <c r="N720" s="76">
        <v>5182934</v>
      </c>
      <c r="O720" s="71">
        <v>0</v>
      </c>
      <c r="P720" s="71">
        <v>0</v>
      </c>
      <c r="Q720" s="79">
        <v>4997</v>
      </c>
      <c r="R720" s="79">
        <v>0</v>
      </c>
      <c r="S720" s="71">
        <v>0</v>
      </c>
      <c r="T720" s="79">
        <v>4997</v>
      </c>
      <c r="U720" s="87" t="s">
        <v>118</v>
      </c>
      <c r="V720" s="84">
        <f t="shared" si="55"/>
        <v>4997</v>
      </c>
      <c r="W720" s="61">
        <v>46039</v>
      </c>
      <c r="X720" s="76" t="s">
        <v>230</v>
      </c>
      <c r="Y720" s="76" t="s">
        <v>178</v>
      </c>
      <c r="Z720" s="76" t="s">
        <v>178</v>
      </c>
      <c r="AA720" s="76" t="s">
        <v>231</v>
      </c>
      <c r="AB720" s="76" t="s">
        <v>539</v>
      </c>
      <c r="AC720" s="76" t="s">
        <v>541</v>
      </c>
      <c r="AD720" s="76" t="s">
        <v>195</v>
      </c>
      <c r="AE720" s="76" t="s">
        <v>547</v>
      </c>
      <c r="AF720" s="76" t="s">
        <v>96</v>
      </c>
      <c r="AG720" s="82"/>
      <c r="AH720" s="60"/>
      <c r="AI720" s="75" t="s">
        <v>2162</v>
      </c>
      <c r="AJ720" s="6" t="s">
        <v>103</v>
      </c>
      <c r="AK720" s="81">
        <v>0</v>
      </c>
      <c r="AL720" s="205" t="s">
        <v>103</v>
      </c>
      <c r="AM720" s="169"/>
      <c r="AN720" s="6"/>
      <c r="AO720" s="120"/>
    </row>
    <row r="721" spans="1:41">
      <c r="A721" s="75" t="s">
        <v>2162</v>
      </c>
      <c r="B721" s="6" t="s">
        <v>93</v>
      </c>
      <c r="C721" s="76">
        <v>720</v>
      </c>
      <c r="D721" s="76" t="s">
        <v>97</v>
      </c>
      <c r="E721" s="6" t="s">
        <v>2135</v>
      </c>
      <c r="F721" s="6" t="str">
        <f t="shared" si="53"/>
        <v>FreightFG-R-2103LE25.M19</v>
      </c>
      <c r="G721" s="95" t="s">
        <v>2343</v>
      </c>
      <c r="H721" s="99">
        <v>55073</v>
      </c>
      <c r="I721" s="85" t="s">
        <v>2380</v>
      </c>
      <c r="J721" s="100">
        <v>46045</v>
      </c>
      <c r="K721" s="100" t="s">
        <v>2556</v>
      </c>
      <c r="L721" s="77" t="s">
        <v>116</v>
      </c>
      <c r="M721" s="76" t="s">
        <v>195</v>
      </c>
      <c r="N721" s="76" t="s">
        <v>2557</v>
      </c>
      <c r="O721" s="71">
        <v>0</v>
      </c>
      <c r="P721" s="71">
        <v>0</v>
      </c>
      <c r="Q721" s="79">
        <v>5825</v>
      </c>
      <c r="R721" s="79">
        <v>0</v>
      </c>
      <c r="S721" s="71">
        <v>0</v>
      </c>
      <c r="T721" s="79">
        <v>5825</v>
      </c>
      <c r="U721" s="87" t="s">
        <v>118</v>
      </c>
      <c r="V721" s="84">
        <f t="shared" si="55"/>
        <v>5825</v>
      </c>
      <c r="W721" s="61">
        <v>46039</v>
      </c>
      <c r="X721" s="76" t="s">
        <v>230</v>
      </c>
      <c r="Y721" s="76" t="s">
        <v>178</v>
      </c>
      <c r="Z721" s="76" t="s">
        <v>178</v>
      </c>
      <c r="AA721" s="76" t="s">
        <v>232</v>
      </c>
      <c r="AB721" s="76" t="s">
        <v>539</v>
      </c>
      <c r="AC721" s="76" t="s">
        <v>541</v>
      </c>
      <c r="AD721" s="76" t="s">
        <v>195</v>
      </c>
      <c r="AE721" s="76" t="s">
        <v>547</v>
      </c>
      <c r="AF721" s="76" t="s">
        <v>96</v>
      </c>
      <c r="AG721" s="82"/>
      <c r="AH721" s="60"/>
      <c r="AI721" s="75" t="s">
        <v>2162</v>
      </c>
      <c r="AJ721" s="6" t="s">
        <v>103</v>
      </c>
      <c r="AK721" s="81">
        <v>0</v>
      </c>
      <c r="AL721" s="205" t="s">
        <v>103</v>
      </c>
      <c r="AM721" s="169"/>
      <c r="AN721" s="6"/>
      <c r="AO721" s="120"/>
    </row>
    <row r="722" spans="1:41">
      <c r="A722" s="75" t="s">
        <v>2162</v>
      </c>
      <c r="B722" s="6" t="s">
        <v>93</v>
      </c>
      <c r="C722" s="76">
        <v>721</v>
      </c>
      <c r="D722" s="76" t="s">
        <v>97</v>
      </c>
      <c r="E722" s="6" t="s">
        <v>2135</v>
      </c>
      <c r="F722" s="6" t="str">
        <f t="shared" si="53"/>
        <v>FreightFG-R-2104LE25.M19</v>
      </c>
      <c r="G722" s="95" t="s">
        <v>2344</v>
      </c>
      <c r="H722" s="99">
        <v>55074</v>
      </c>
      <c r="I722" s="85" t="s">
        <v>2380</v>
      </c>
      <c r="J722" s="100">
        <v>46045</v>
      </c>
      <c r="K722" s="100" t="s">
        <v>2556</v>
      </c>
      <c r="L722" s="77" t="s">
        <v>116</v>
      </c>
      <c r="M722" s="76" t="s">
        <v>195</v>
      </c>
      <c r="N722" s="76">
        <v>5183849</v>
      </c>
      <c r="O722" s="71">
        <v>0</v>
      </c>
      <c r="P722" s="71">
        <v>0</v>
      </c>
      <c r="Q722" s="79">
        <v>4997</v>
      </c>
      <c r="R722" s="79">
        <v>0</v>
      </c>
      <c r="S722" s="71">
        <v>0</v>
      </c>
      <c r="T722" s="79">
        <v>4997</v>
      </c>
      <c r="U722" s="87" t="s">
        <v>118</v>
      </c>
      <c r="V722" s="84">
        <f t="shared" si="55"/>
        <v>4997</v>
      </c>
      <c r="W722" s="61">
        <v>46039</v>
      </c>
      <c r="X722" s="76" t="s">
        <v>230</v>
      </c>
      <c r="Y722" s="76" t="s">
        <v>178</v>
      </c>
      <c r="Z722" s="76" t="s">
        <v>178</v>
      </c>
      <c r="AA722" s="76" t="s">
        <v>231</v>
      </c>
      <c r="AB722" s="76" t="s">
        <v>539</v>
      </c>
      <c r="AC722" s="76" t="s">
        <v>541</v>
      </c>
      <c r="AD722" s="76" t="s">
        <v>195</v>
      </c>
      <c r="AE722" s="76" t="s">
        <v>547</v>
      </c>
      <c r="AF722" s="76" t="s">
        <v>96</v>
      </c>
      <c r="AG722" s="82"/>
      <c r="AH722" s="60"/>
      <c r="AI722" s="75" t="s">
        <v>2162</v>
      </c>
      <c r="AJ722" s="6" t="s">
        <v>103</v>
      </c>
      <c r="AK722" s="81">
        <v>0</v>
      </c>
      <c r="AL722" s="205" t="s">
        <v>103</v>
      </c>
      <c r="AM722" s="169"/>
      <c r="AN722" s="6"/>
      <c r="AO722" s="120"/>
    </row>
    <row r="723" spans="1:41">
      <c r="A723" s="75" t="s">
        <v>2162</v>
      </c>
      <c r="B723" s="6" t="s">
        <v>93</v>
      </c>
      <c r="C723" s="76">
        <v>722</v>
      </c>
      <c r="D723" s="6" t="s">
        <v>594</v>
      </c>
      <c r="E723" s="6" t="s">
        <v>2135</v>
      </c>
      <c r="F723" s="6" t="str">
        <f t="shared" si="53"/>
        <v>FreightFG-V-006-VIE26-M46.3</v>
      </c>
      <c r="G723" s="97" t="s">
        <v>2345</v>
      </c>
      <c r="H723" s="97" t="s">
        <v>2346</v>
      </c>
      <c r="I723" s="85" t="s">
        <v>2380</v>
      </c>
      <c r="J723" s="92">
        <v>46042</v>
      </c>
      <c r="K723" s="97" t="s">
        <v>1469</v>
      </c>
      <c r="L723" s="6" t="s">
        <v>1470</v>
      </c>
      <c r="M723" s="6" t="s">
        <v>174</v>
      </c>
      <c r="N723" s="6" t="s">
        <v>1471</v>
      </c>
      <c r="O723" s="71">
        <v>0</v>
      </c>
      <c r="P723" s="71">
        <v>0</v>
      </c>
      <c r="Q723" s="79">
        <v>12500</v>
      </c>
      <c r="R723" s="79">
        <v>2000</v>
      </c>
      <c r="S723" s="71">
        <v>500</v>
      </c>
      <c r="T723" s="79">
        <v>14000</v>
      </c>
      <c r="U723" s="6" t="s">
        <v>24</v>
      </c>
      <c r="V723" s="84">
        <f t="shared" ref="V723:V729" si="56">T723/17.407</f>
        <v>804.27414258631586</v>
      </c>
      <c r="W723" s="110">
        <v>46034</v>
      </c>
      <c r="X723" s="6" t="s">
        <v>122</v>
      </c>
      <c r="Y723" s="6" t="s">
        <v>121</v>
      </c>
      <c r="Z723" s="6" t="s">
        <v>1472</v>
      </c>
      <c r="AA723" s="6" t="s">
        <v>1470</v>
      </c>
      <c r="AB723" s="76" t="s">
        <v>1106</v>
      </c>
      <c r="AC723" s="76" t="s">
        <v>541</v>
      </c>
      <c r="AD723" s="76" t="s">
        <v>195</v>
      </c>
      <c r="AE723" s="76" t="s">
        <v>547</v>
      </c>
      <c r="AF723" s="76" t="s">
        <v>96</v>
      </c>
      <c r="AG723" s="82"/>
      <c r="AH723" s="60"/>
      <c r="AI723" s="75" t="s">
        <v>2162</v>
      </c>
      <c r="AJ723" s="6" t="s">
        <v>103</v>
      </c>
      <c r="AK723" s="81">
        <v>0</v>
      </c>
      <c r="AL723" s="205" t="s">
        <v>103</v>
      </c>
      <c r="AM723" s="169"/>
      <c r="AN723" s="6"/>
      <c r="AO723" s="120"/>
    </row>
    <row r="724" spans="1:41">
      <c r="A724" s="75" t="s">
        <v>2162</v>
      </c>
      <c r="B724" s="6" t="s">
        <v>93</v>
      </c>
      <c r="C724" s="76">
        <v>723</v>
      </c>
      <c r="D724" s="6" t="s">
        <v>594</v>
      </c>
      <c r="E724" s="6" t="s">
        <v>2135</v>
      </c>
      <c r="F724" s="6" t="str">
        <f t="shared" si="53"/>
        <v>FreightRM-R-021-SI26-M19</v>
      </c>
      <c r="G724" s="97" t="s">
        <v>2347</v>
      </c>
      <c r="H724" s="97" t="s">
        <v>2348</v>
      </c>
      <c r="I724" s="85" t="s">
        <v>2380</v>
      </c>
      <c r="J724" s="92">
        <v>46043</v>
      </c>
      <c r="K724" s="97"/>
      <c r="L724" s="6" t="s">
        <v>2558</v>
      </c>
      <c r="M724" s="6" t="s">
        <v>174</v>
      </c>
      <c r="N724" s="6" t="s">
        <v>1471</v>
      </c>
      <c r="O724" s="71">
        <v>0</v>
      </c>
      <c r="P724" s="71">
        <v>0</v>
      </c>
      <c r="Q724" s="79">
        <v>19000</v>
      </c>
      <c r="R724" s="79">
        <v>3040</v>
      </c>
      <c r="S724" s="71">
        <v>760</v>
      </c>
      <c r="T724" s="79">
        <v>21280</v>
      </c>
      <c r="U724" s="6" t="s">
        <v>24</v>
      </c>
      <c r="V724" s="84">
        <f t="shared" si="56"/>
        <v>1222.4966967312</v>
      </c>
      <c r="W724" s="110">
        <v>46044</v>
      </c>
      <c r="X724" s="6" t="s">
        <v>2558</v>
      </c>
      <c r="Y724" s="6" t="s">
        <v>1508</v>
      </c>
      <c r="Z724" s="6" t="s">
        <v>239</v>
      </c>
      <c r="AA724" s="6" t="s">
        <v>122</v>
      </c>
      <c r="AB724" s="76" t="s">
        <v>539</v>
      </c>
      <c r="AC724" s="76" t="s">
        <v>540</v>
      </c>
      <c r="AD724" s="76" t="s">
        <v>174</v>
      </c>
      <c r="AE724" s="76" t="s">
        <v>546</v>
      </c>
      <c r="AF724" s="76" t="s">
        <v>96</v>
      </c>
      <c r="AG724" s="82"/>
      <c r="AH724" s="60"/>
      <c r="AI724" s="75" t="s">
        <v>2162</v>
      </c>
      <c r="AJ724" s="6" t="s">
        <v>103</v>
      </c>
      <c r="AK724" s="81">
        <v>0</v>
      </c>
      <c r="AL724" s="205" t="s">
        <v>103</v>
      </c>
      <c r="AM724" s="169"/>
      <c r="AN724" s="6"/>
      <c r="AO724" s="120"/>
    </row>
    <row r="725" spans="1:41">
      <c r="A725" s="75" t="s">
        <v>2162</v>
      </c>
      <c r="B725" s="6" t="s">
        <v>93</v>
      </c>
      <c r="C725" s="76">
        <v>724</v>
      </c>
      <c r="D725" s="6" t="s">
        <v>594</v>
      </c>
      <c r="E725" s="6" t="s">
        <v>2135</v>
      </c>
      <c r="F725" s="6" t="str">
        <f t="shared" si="53"/>
        <v>FreightFG-V-012-VIE26-M19</v>
      </c>
      <c r="G725" s="97" t="s">
        <v>2349</v>
      </c>
      <c r="H725" s="97" t="s">
        <v>2350</v>
      </c>
      <c r="I725" s="85" t="s">
        <v>2380</v>
      </c>
      <c r="J725" s="92">
        <v>46044</v>
      </c>
      <c r="K725" s="97"/>
      <c r="L725" s="6" t="s">
        <v>1144</v>
      </c>
      <c r="M725" s="6" t="s">
        <v>174</v>
      </c>
      <c r="N725" s="6" t="s">
        <v>1502</v>
      </c>
      <c r="O725" s="71">
        <v>0</v>
      </c>
      <c r="P725" s="71">
        <v>0</v>
      </c>
      <c r="Q725" s="79">
        <v>6300</v>
      </c>
      <c r="R725" s="79">
        <v>1008</v>
      </c>
      <c r="S725" s="71">
        <v>252</v>
      </c>
      <c r="T725" s="79">
        <v>7056</v>
      </c>
      <c r="U725" s="6" t="s">
        <v>24</v>
      </c>
      <c r="V725" s="84">
        <f t="shared" si="56"/>
        <v>405.35416786350316</v>
      </c>
      <c r="W725" s="110">
        <v>46045</v>
      </c>
      <c r="X725" s="6" t="s">
        <v>122</v>
      </c>
      <c r="Y725" s="6" t="s">
        <v>121</v>
      </c>
      <c r="Z725" s="6" t="s">
        <v>1498</v>
      </c>
      <c r="AA725" s="6" t="s">
        <v>1144</v>
      </c>
      <c r="AB725" s="76" t="s">
        <v>539</v>
      </c>
      <c r="AC725" s="76" t="s">
        <v>541</v>
      </c>
      <c r="AD725" s="76" t="s">
        <v>195</v>
      </c>
      <c r="AE725" s="76" t="s">
        <v>547</v>
      </c>
      <c r="AF725" s="76" t="s">
        <v>96</v>
      </c>
      <c r="AG725" s="82"/>
      <c r="AH725" s="60"/>
      <c r="AI725" s="75" t="s">
        <v>2162</v>
      </c>
      <c r="AJ725" s="6" t="s">
        <v>103</v>
      </c>
      <c r="AK725" s="81">
        <v>0</v>
      </c>
      <c r="AL725" s="205" t="s">
        <v>103</v>
      </c>
      <c r="AM725" s="169"/>
      <c r="AN725" s="6"/>
      <c r="AO725" s="120"/>
    </row>
    <row r="726" spans="1:41">
      <c r="A726" s="75" t="s">
        <v>2162</v>
      </c>
      <c r="B726" s="6" t="s">
        <v>93</v>
      </c>
      <c r="C726" s="76">
        <v>725</v>
      </c>
      <c r="D726" s="6" t="s">
        <v>594</v>
      </c>
      <c r="E726" s="6" t="s">
        <v>2135</v>
      </c>
      <c r="F726" s="6" t="str">
        <f t="shared" si="53"/>
        <v>FreightRM-M-551-SI25-M19/RM-M-550-SI25-M19</v>
      </c>
      <c r="G726" s="112" t="s">
        <v>2351</v>
      </c>
      <c r="H726" s="97" t="s">
        <v>2352</v>
      </c>
      <c r="I726" s="85" t="s">
        <v>2380</v>
      </c>
      <c r="J726" s="92">
        <v>46041</v>
      </c>
      <c r="K726" s="97" t="s">
        <v>2559</v>
      </c>
      <c r="L726" s="6" t="s">
        <v>2560</v>
      </c>
      <c r="M726" s="6" t="s">
        <v>174</v>
      </c>
      <c r="N726" s="6" t="s">
        <v>1479</v>
      </c>
      <c r="O726" s="71">
        <v>0</v>
      </c>
      <c r="P726" s="71">
        <v>0</v>
      </c>
      <c r="Q726" s="79">
        <v>73800</v>
      </c>
      <c r="R726" s="79">
        <v>11808</v>
      </c>
      <c r="S726" s="71">
        <v>2952</v>
      </c>
      <c r="T726" s="79">
        <v>82656</v>
      </c>
      <c r="U726" s="6" t="s">
        <v>24</v>
      </c>
      <c r="V726" s="84">
        <f t="shared" si="56"/>
        <v>4748.4345378296084</v>
      </c>
      <c r="W726" s="110">
        <v>46038</v>
      </c>
      <c r="X726" s="6" t="s">
        <v>1480</v>
      </c>
      <c r="Y726" s="6" t="s">
        <v>129</v>
      </c>
      <c r="Z726" s="6" t="s">
        <v>239</v>
      </c>
      <c r="AA726" s="6" t="s">
        <v>122</v>
      </c>
      <c r="AB726" s="76" t="s">
        <v>539</v>
      </c>
      <c r="AC726" s="76" t="s">
        <v>540</v>
      </c>
      <c r="AD726" s="76" t="s">
        <v>174</v>
      </c>
      <c r="AE726" s="76" t="s">
        <v>546</v>
      </c>
      <c r="AF726" s="76" t="s">
        <v>96</v>
      </c>
      <c r="AG726" s="82"/>
      <c r="AH726" s="60"/>
      <c r="AI726" s="75" t="s">
        <v>2162</v>
      </c>
      <c r="AJ726" s="6" t="s">
        <v>103</v>
      </c>
      <c r="AK726" s="81">
        <v>0</v>
      </c>
      <c r="AL726" s="205" t="s">
        <v>103</v>
      </c>
      <c r="AM726" s="169"/>
      <c r="AN726" s="6"/>
      <c r="AO726" s="120"/>
    </row>
    <row r="727" spans="1:41">
      <c r="A727" s="75" t="s">
        <v>2162</v>
      </c>
      <c r="B727" s="6" t="s">
        <v>93</v>
      </c>
      <c r="C727" s="76">
        <v>726</v>
      </c>
      <c r="D727" s="6" t="s">
        <v>594</v>
      </c>
      <c r="E727" s="6" t="s">
        <v>2135</v>
      </c>
      <c r="F727" s="6" t="str">
        <f t="shared" si="53"/>
        <v>FreightRM-M-559-SI25-M19/RM-M-560-SI5-M19</v>
      </c>
      <c r="G727" s="112" t="s">
        <v>2353</v>
      </c>
      <c r="H727" s="97" t="s">
        <v>2354</v>
      </c>
      <c r="I727" s="85" t="s">
        <v>2380</v>
      </c>
      <c r="J727" s="92">
        <v>46043</v>
      </c>
      <c r="K727" s="97" t="s">
        <v>2561</v>
      </c>
      <c r="L727" s="6" t="s">
        <v>2562</v>
      </c>
      <c r="M727" s="6" t="s">
        <v>174</v>
      </c>
      <c r="N727" s="6" t="s">
        <v>1479</v>
      </c>
      <c r="O727" s="71">
        <v>0</v>
      </c>
      <c r="P727" s="71">
        <v>0</v>
      </c>
      <c r="Q727" s="79">
        <v>74500</v>
      </c>
      <c r="R727" s="79">
        <v>11920</v>
      </c>
      <c r="S727" s="71">
        <v>2980</v>
      </c>
      <c r="T727" s="79">
        <v>83440</v>
      </c>
      <c r="U727" s="6" t="s">
        <v>24</v>
      </c>
      <c r="V727" s="84">
        <f t="shared" si="56"/>
        <v>4793.4738898144424</v>
      </c>
      <c r="W727" s="110">
        <v>46045</v>
      </c>
      <c r="X727" s="6" t="s">
        <v>1480</v>
      </c>
      <c r="Y727" s="6" t="s">
        <v>129</v>
      </c>
      <c r="Z727" s="6" t="s">
        <v>239</v>
      </c>
      <c r="AA727" s="6" t="s">
        <v>122</v>
      </c>
      <c r="AB727" s="76" t="s">
        <v>539</v>
      </c>
      <c r="AC727" s="76" t="s">
        <v>540</v>
      </c>
      <c r="AD727" s="76" t="s">
        <v>174</v>
      </c>
      <c r="AE727" s="76" t="s">
        <v>546</v>
      </c>
      <c r="AF727" s="76" t="s">
        <v>96</v>
      </c>
      <c r="AG727" s="82"/>
      <c r="AH727" s="60"/>
      <c r="AI727" s="75" t="s">
        <v>2162</v>
      </c>
      <c r="AJ727" s="6" t="s">
        <v>103</v>
      </c>
      <c r="AK727" s="81">
        <v>0</v>
      </c>
      <c r="AL727" s="205" t="s">
        <v>103</v>
      </c>
      <c r="AM727" s="169"/>
      <c r="AN727" s="6"/>
      <c r="AO727" s="120"/>
    </row>
    <row r="728" spans="1:41">
      <c r="A728" s="75" t="s">
        <v>2162</v>
      </c>
      <c r="B728" s="6" t="s">
        <v>93</v>
      </c>
      <c r="C728" s="76">
        <v>727</v>
      </c>
      <c r="D728" s="6" t="s">
        <v>594</v>
      </c>
      <c r="E728" s="6" t="s">
        <v>2135</v>
      </c>
      <c r="F728" s="6" t="str">
        <f t="shared" si="53"/>
        <v>FreightRM-M-562-SI25-M19</v>
      </c>
      <c r="G728" s="97" t="s">
        <v>2355</v>
      </c>
      <c r="H728" s="97" t="s">
        <v>2356</v>
      </c>
      <c r="I728" s="85" t="s">
        <v>2380</v>
      </c>
      <c r="J728" s="92">
        <v>46043</v>
      </c>
      <c r="K728" s="97" t="s">
        <v>2563</v>
      </c>
      <c r="L728" s="6" t="s">
        <v>2564</v>
      </c>
      <c r="M728" s="6" t="s">
        <v>174</v>
      </c>
      <c r="N728" s="6" t="s">
        <v>1479</v>
      </c>
      <c r="O728" s="71">
        <v>0</v>
      </c>
      <c r="P728" s="71">
        <v>0</v>
      </c>
      <c r="Q728" s="79">
        <v>52864</v>
      </c>
      <c r="R728" s="79">
        <v>8458.24</v>
      </c>
      <c r="S728" s="71">
        <v>2114.56</v>
      </c>
      <c r="T728" s="79">
        <v>59207.68</v>
      </c>
      <c r="U728" s="6" t="s">
        <v>24</v>
      </c>
      <c r="V728" s="84">
        <f t="shared" si="56"/>
        <v>3401.37186189464</v>
      </c>
      <c r="W728" s="110">
        <v>46045</v>
      </c>
      <c r="X728" s="6" t="s">
        <v>1480</v>
      </c>
      <c r="Y728" s="6" t="s">
        <v>129</v>
      </c>
      <c r="Z728" s="6" t="s">
        <v>239</v>
      </c>
      <c r="AA728" s="6" t="s">
        <v>122</v>
      </c>
      <c r="AB728" s="76" t="s">
        <v>539</v>
      </c>
      <c r="AC728" s="76" t="s">
        <v>540</v>
      </c>
      <c r="AD728" s="76" t="s">
        <v>174</v>
      </c>
      <c r="AE728" s="76" t="s">
        <v>546</v>
      </c>
      <c r="AF728" s="76" t="s">
        <v>96</v>
      </c>
      <c r="AG728" s="82"/>
      <c r="AH728" s="60"/>
      <c r="AI728" s="75" t="s">
        <v>2162</v>
      </c>
      <c r="AJ728" s="6" t="s">
        <v>103</v>
      </c>
      <c r="AK728" s="81">
        <v>0</v>
      </c>
      <c r="AL728" s="205" t="s">
        <v>103</v>
      </c>
      <c r="AM728" s="169"/>
      <c r="AN728" s="6"/>
      <c r="AO728" s="120"/>
    </row>
    <row r="729" spans="1:41">
      <c r="A729" s="75" t="s">
        <v>2162</v>
      </c>
      <c r="B729" s="6" t="s">
        <v>93</v>
      </c>
      <c r="C729" s="76">
        <v>728</v>
      </c>
      <c r="D729" s="6" t="s">
        <v>594</v>
      </c>
      <c r="E729" s="6" t="s">
        <v>2135</v>
      </c>
      <c r="F729" s="6" t="str">
        <f t="shared" si="53"/>
        <v>FreightRM-M-330-SI25-M19</v>
      </c>
      <c r="G729" s="97" t="s">
        <v>2357</v>
      </c>
      <c r="H729" s="97" t="s">
        <v>2358</v>
      </c>
      <c r="I729" s="85" t="s">
        <v>2380</v>
      </c>
      <c r="J729" s="92">
        <v>46286</v>
      </c>
      <c r="K729" s="97" t="s">
        <v>2565</v>
      </c>
      <c r="L729" s="6" t="s">
        <v>2566</v>
      </c>
      <c r="M729" s="6" t="s">
        <v>174</v>
      </c>
      <c r="N729" s="6" t="s">
        <v>1479</v>
      </c>
      <c r="O729" s="71">
        <v>0</v>
      </c>
      <c r="P729" s="71">
        <v>0</v>
      </c>
      <c r="Q729" s="79">
        <v>35800</v>
      </c>
      <c r="R729" s="79">
        <v>5728</v>
      </c>
      <c r="S729" s="71">
        <v>1432</v>
      </c>
      <c r="T729" s="79">
        <v>40096</v>
      </c>
      <c r="U729" s="6" t="s">
        <v>24</v>
      </c>
      <c r="V729" s="84">
        <f t="shared" si="56"/>
        <v>2303.4411443672084</v>
      </c>
      <c r="W729" s="110" t="s">
        <v>119</v>
      </c>
      <c r="X729" s="6" t="s">
        <v>1480</v>
      </c>
      <c r="Y729" s="6" t="s">
        <v>129</v>
      </c>
      <c r="Z729" s="6" t="s">
        <v>239</v>
      </c>
      <c r="AA729" s="6" t="s">
        <v>122</v>
      </c>
      <c r="AB729" s="76" t="s">
        <v>539</v>
      </c>
      <c r="AC729" s="76" t="s">
        <v>540</v>
      </c>
      <c r="AD729" s="76" t="s">
        <v>174</v>
      </c>
      <c r="AE729" s="76" t="s">
        <v>546</v>
      </c>
      <c r="AF729" s="76" t="s">
        <v>96</v>
      </c>
      <c r="AG729" s="82"/>
      <c r="AH729" s="60"/>
      <c r="AI729" s="75" t="s">
        <v>2162</v>
      </c>
      <c r="AJ729" s="6" t="s">
        <v>103</v>
      </c>
      <c r="AK729" s="81">
        <v>0</v>
      </c>
      <c r="AL729" s="205" t="s">
        <v>103</v>
      </c>
      <c r="AM729" s="169"/>
      <c r="AN729" s="6"/>
      <c r="AO729" s="120"/>
    </row>
    <row r="730" spans="1:41">
      <c r="A730" s="75" t="s">
        <v>2162</v>
      </c>
      <c r="B730" s="6" t="s">
        <v>93</v>
      </c>
      <c r="C730" s="76">
        <v>729</v>
      </c>
      <c r="D730" s="6" t="s">
        <v>107</v>
      </c>
      <c r="E730" s="6" t="s">
        <v>105</v>
      </c>
      <c r="F730" s="6" t="str">
        <f t="shared" si="53"/>
        <v>STORAGEFG-R-2068LE25.M19</v>
      </c>
      <c r="G730" s="97" t="s">
        <v>205</v>
      </c>
      <c r="H730" s="95">
        <v>145988</v>
      </c>
      <c r="I730" s="85" t="s">
        <v>2380</v>
      </c>
      <c r="J730" s="92">
        <v>46042</v>
      </c>
      <c r="K730" s="97"/>
      <c r="L730" s="80" t="s">
        <v>2567</v>
      </c>
      <c r="M730" s="6" t="s">
        <v>173</v>
      </c>
      <c r="N730" s="80" t="s">
        <v>116</v>
      </c>
      <c r="O730" s="71">
        <v>0</v>
      </c>
      <c r="P730" s="71">
        <v>0</v>
      </c>
      <c r="Q730" s="79">
        <v>28</v>
      </c>
      <c r="R730" s="79">
        <v>0</v>
      </c>
      <c r="S730" s="71">
        <v>0</v>
      </c>
      <c r="T730" s="79">
        <v>28</v>
      </c>
      <c r="U730" s="87" t="s">
        <v>118</v>
      </c>
      <c r="V730" s="84">
        <f t="shared" ref="V730:V750" si="57">T730</f>
        <v>28</v>
      </c>
      <c r="W730" s="110" t="s">
        <v>119</v>
      </c>
      <c r="X730" s="80" t="s">
        <v>238</v>
      </c>
      <c r="Y730" s="80" t="s">
        <v>238</v>
      </c>
      <c r="Z730" s="80" t="s">
        <v>239</v>
      </c>
      <c r="AA730" s="80" t="s">
        <v>240</v>
      </c>
      <c r="AB730" s="76" t="s">
        <v>539</v>
      </c>
      <c r="AC730" s="76" t="s">
        <v>541</v>
      </c>
      <c r="AD730" s="76" t="s">
        <v>195</v>
      </c>
      <c r="AE730" s="76">
        <v>75640000</v>
      </c>
      <c r="AF730" s="76" t="s">
        <v>96</v>
      </c>
      <c r="AG730" s="82"/>
      <c r="AH730" s="60"/>
      <c r="AI730" s="75" t="s">
        <v>2162</v>
      </c>
      <c r="AJ730" s="6" t="s">
        <v>103</v>
      </c>
      <c r="AK730" s="81">
        <v>0</v>
      </c>
      <c r="AL730" s="205" t="s">
        <v>103</v>
      </c>
      <c r="AM730" s="169"/>
      <c r="AN730" s="6"/>
      <c r="AO730" s="120"/>
    </row>
    <row r="731" spans="1:41">
      <c r="A731" s="75" t="s">
        <v>2162</v>
      </c>
      <c r="B731" s="6" t="s">
        <v>93</v>
      </c>
      <c r="C731" s="76">
        <v>730</v>
      </c>
      <c r="D731" s="6" t="s">
        <v>107</v>
      </c>
      <c r="E731" s="6" t="s">
        <v>105</v>
      </c>
      <c r="F731" s="6" t="str">
        <f t="shared" si="53"/>
        <v>STORAGEFG-R-2073LE25.M19-1</v>
      </c>
      <c r="G731" s="97" t="s">
        <v>2359</v>
      </c>
      <c r="H731" s="95">
        <v>145996</v>
      </c>
      <c r="I731" s="85" t="s">
        <v>2380</v>
      </c>
      <c r="J731" s="92">
        <v>46042</v>
      </c>
      <c r="K731" s="97"/>
      <c r="L731" s="80">
        <v>553888</v>
      </c>
      <c r="M731" s="6" t="s">
        <v>173</v>
      </c>
      <c r="N731" s="80" t="s">
        <v>116</v>
      </c>
      <c r="O731" s="71">
        <v>0</v>
      </c>
      <c r="P731" s="71">
        <v>0</v>
      </c>
      <c r="Q731" s="79">
        <v>37</v>
      </c>
      <c r="R731" s="79">
        <v>0</v>
      </c>
      <c r="S731" s="71">
        <v>0</v>
      </c>
      <c r="T731" s="79">
        <v>37</v>
      </c>
      <c r="U731" s="87" t="s">
        <v>118</v>
      </c>
      <c r="V731" s="84">
        <f t="shared" si="57"/>
        <v>37</v>
      </c>
      <c r="W731" s="110" t="s">
        <v>119</v>
      </c>
      <c r="X731" s="80" t="s">
        <v>238</v>
      </c>
      <c r="Y731" s="80" t="s">
        <v>238</v>
      </c>
      <c r="Z731" s="80" t="s">
        <v>239</v>
      </c>
      <c r="AA731" s="80" t="s">
        <v>240</v>
      </c>
      <c r="AB731" s="76" t="s">
        <v>539</v>
      </c>
      <c r="AC731" s="76" t="s">
        <v>541</v>
      </c>
      <c r="AD731" s="76" t="s">
        <v>195</v>
      </c>
      <c r="AE731" s="76">
        <v>75640000</v>
      </c>
      <c r="AF731" s="76" t="s">
        <v>96</v>
      </c>
      <c r="AG731" s="82"/>
      <c r="AH731" s="60"/>
      <c r="AI731" s="75" t="s">
        <v>2162</v>
      </c>
      <c r="AJ731" s="6" t="s">
        <v>103</v>
      </c>
      <c r="AK731" s="81">
        <v>0</v>
      </c>
      <c r="AL731" s="205" t="s">
        <v>103</v>
      </c>
      <c r="AM731" s="169"/>
      <c r="AN731" s="6"/>
      <c r="AO731" s="120"/>
    </row>
    <row r="732" spans="1:41">
      <c r="A732" s="75" t="s">
        <v>2162</v>
      </c>
      <c r="B732" s="6" t="s">
        <v>93</v>
      </c>
      <c r="C732" s="76">
        <v>731</v>
      </c>
      <c r="D732" s="6" t="s">
        <v>107</v>
      </c>
      <c r="E732" s="6" t="s">
        <v>105</v>
      </c>
      <c r="F732" s="6" t="str">
        <f t="shared" si="53"/>
        <v>STORAGEFG-R-2079LE25.M19-1</v>
      </c>
      <c r="G732" s="97" t="s">
        <v>2360</v>
      </c>
      <c r="H732" s="95">
        <v>146000</v>
      </c>
      <c r="I732" s="85" t="s">
        <v>2380</v>
      </c>
      <c r="J732" s="92">
        <v>46042</v>
      </c>
      <c r="K732" s="97"/>
      <c r="L732" s="80" t="s">
        <v>2568</v>
      </c>
      <c r="M732" s="6" t="s">
        <v>173</v>
      </c>
      <c r="N732" s="80" t="s">
        <v>116</v>
      </c>
      <c r="O732" s="71">
        <v>0</v>
      </c>
      <c r="P732" s="71">
        <v>0</v>
      </c>
      <c r="Q732" s="79">
        <v>14.5</v>
      </c>
      <c r="R732" s="79">
        <v>0</v>
      </c>
      <c r="S732" s="71">
        <v>0</v>
      </c>
      <c r="T732" s="79">
        <v>14.5</v>
      </c>
      <c r="U732" s="87" t="s">
        <v>118</v>
      </c>
      <c r="V732" s="84">
        <f t="shared" si="57"/>
        <v>14.5</v>
      </c>
      <c r="W732" s="110" t="s">
        <v>119</v>
      </c>
      <c r="X732" s="80" t="s">
        <v>238</v>
      </c>
      <c r="Y732" s="80" t="s">
        <v>238</v>
      </c>
      <c r="Z732" s="80" t="s">
        <v>239</v>
      </c>
      <c r="AA732" s="80" t="s">
        <v>240</v>
      </c>
      <c r="AB732" s="76" t="s">
        <v>539</v>
      </c>
      <c r="AC732" s="76" t="s">
        <v>541</v>
      </c>
      <c r="AD732" s="76" t="s">
        <v>195</v>
      </c>
      <c r="AE732" s="76">
        <v>75640000</v>
      </c>
      <c r="AF732" s="76" t="s">
        <v>96</v>
      </c>
      <c r="AG732" s="82"/>
      <c r="AH732" s="60"/>
      <c r="AI732" s="75" t="s">
        <v>2162</v>
      </c>
      <c r="AJ732" s="6" t="s">
        <v>103</v>
      </c>
      <c r="AK732" s="81">
        <v>0</v>
      </c>
      <c r="AL732" s="205" t="s">
        <v>103</v>
      </c>
      <c r="AM732" s="169"/>
      <c r="AN732" s="6"/>
      <c r="AO732" s="120"/>
    </row>
    <row r="733" spans="1:41">
      <c r="A733" s="75" t="s">
        <v>2162</v>
      </c>
      <c r="B733" s="6" t="s">
        <v>93</v>
      </c>
      <c r="C733" s="76">
        <v>732</v>
      </c>
      <c r="D733" s="6" t="s">
        <v>107</v>
      </c>
      <c r="E733" s="6" t="s">
        <v>105</v>
      </c>
      <c r="F733" s="6" t="str">
        <f t="shared" si="53"/>
        <v>STORAGEFG-R-2078LE25.M19</v>
      </c>
      <c r="G733" s="97" t="s">
        <v>210</v>
      </c>
      <c r="H733" s="95">
        <v>146003</v>
      </c>
      <c r="I733" s="85" t="s">
        <v>2380</v>
      </c>
      <c r="J733" s="92">
        <v>46042</v>
      </c>
      <c r="K733" s="97"/>
      <c r="L733" s="80">
        <v>561368</v>
      </c>
      <c r="M733" s="6" t="s">
        <v>173</v>
      </c>
      <c r="N733" s="80" t="s">
        <v>116</v>
      </c>
      <c r="O733" s="71">
        <v>0</v>
      </c>
      <c r="P733" s="71">
        <v>0</v>
      </c>
      <c r="Q733" s="79">
        <v>23.5</v>
      </c>
      <c r="R733" s="79">
        <v>0</v>
      </c>
      <c r="S733" s="71">
        <v>0</v>
      </c>
      <c r="T733" s="79">
        <v>23.5</v>
      </c>
      <c r="U733" s="87" t="s">
        <v>118</v>
      </c>
      <c r="V733" s="84">
        <f t="shared" si="57"/>
        <v>23.5</v>
      </c>
      <c r="W733" s="110" t="s">
        <v>119</v>
      </c>
      <c r="X733" s="80" t="s">
        <v>238</v>
      </c>
      <c r="Y733" s="80" t="s">
        <v>238</v>
      </c>
      <c r="Z733" s="80" t="s">
        <v>239</v>
      </c>
      <c r="AA733" s="80" t="s">
        <v>240</v>
      </c>
      <c r="AB733" s="76" t="s">
        <v>539</v>
      </c>
      <c r="AC733" s="76" t="s">
        <v>541</v>
      </c>
      <c r="AD733" s="76" t="s">
        <v>195</v>
      </c>
      <c r="AE733" s="76">
        <v>75640000</v>
      </c>
      <c r="AF733" s="76" t="s">
        <v>96</v>
      </c>
      <c r="AG733" s="82"/>
      <c r="AH733" s="60"/>
      <c r="AI733" s="75" t="s">
        <v>2162</v>
      </c>
      <c r="AJ733" s="6" t="s">
        <v>103</v>
      </c>
      <c r="AK733" s="81">
        <v>0</v>
      </c>
      <c r="AL733" s="205" t="s">
        <v>103</v>
      </c>
      <c r="AM733" s="169"/>
      <c r="AN733" s="6"/>
      <c r="AO733" s="120"/>
    </row>
    <row r="734" spans="1:41">
      <c r="A734" s="75" t="s">
        <v>2162</v>
      </c>
      <c r="B734" s="6" t="s">
        <v>93</v>
      </c>
      <c r="C734" s="76">
        <v>733</v>
      </c>
      <c r="D734" s="6" t="s">
        <v>107</v>
      </c>
      <c r="E734" s="6" t="s">
        <v>105</v>
      </c>
      <c r="F734" s="6" t="str">
        <f t="shared" si="53"/>
        <v>STORAGEFG-R-2076LE25.M19</v>
      </c>
      <c r="G734" s="97" t="s">
        <v>213</v>
      </c>
      <c r="H734" s="95">
        <v>146004</v>
      </c>
      <c r="I734" s="85" t="s">
        <v>2380</v>
      </c>
      <c r="J734" s="92">
        <v>46042</v>
      </c>
      <c r="K734" s="97"/>
      <c r="L734" s="80">
        <v>548054</v>
      </c>
      <c r="M734" s="6" t="s">
        <v>173</v>
      </c>
      <c r="N734" s="80" t="s">
        <v>116</v>
      </c>
      <c r="O734" s="71">
        <v>0</v>
      </c>
      <c r="P734" s="71">
        <v>0</v>
      </c>
      <c r="Q734" s="79">
        <v>19</v>
      </c>
      <c r="R734" s="79">
        <v>0</v>
      </c>
      <c r="S734" s="71">
        <v>0</v>
      </c>
      <c r="T734" s="79">
        <v>19</v>
      </c>
      <c r="U734" s="87" t="s">
        <v>118</v>
      </c>
      <c r="V734" s="84">
        <f t="shared" si="57"/>
        <v>19</v>
      </c>
      <c r="W734" s="110" t="s">
        <v>119</v>
      </c>
      <c r="X734" s="80" t="s">
        <v>238</v>
      </c>
      <c r="Y734" s="80" t="s">
        <v>238</v>
      </c>
      <c r="Z734" s="80" t="s">
        <v>239</v>
      </c>
      <c r="AA734" s="80" t="s">
        <v>240</v>
      </c>
      <c r="AB734" s="76" t="s">
        <v>539</v>
      </c>
      <c r="AC734" s="76" t="s">
        <v>541</v>
      </c>
      <c r="AD734" s="76" t="s">
        <v>195</v>
      </c>
      <c r="AE734" s="76">
        <v>75640000</v>
      </c>
      <c r="AF734" s="76" t="s">
        <v>96</v>
      </c>
      <c r="AG734" s="82"/>
      <c r="AH734" s="60"/>
      <c r="AI734" s="75" t="s">
        <v>2162</v>
      </c>
      <c r="AJ734" s="6" t="s">
        <v>103</v>
      </c>
      <c r="AK734" s="81">
        <v>0</v>
      </c>
      <c r="AL734" s="205" t="s">
        <v>103</v>
      </c>
      <c r="AM734" s="169"/>
      <c r="AN734" s="6"/>
      <c r="AO734" s="120"/>
    </row>
    <row r="735" spans="1:41">
      <c r="A735" s="75" t="s">
        <v>2162</v>
      </c>
      <c r="B735" s="6" t="s">
        <v>93</v>
      </c>
      <c r="C735" s="76">
        <v>734</v>
      </c>
      <c r="D735" s="6" t="s">
        <v>107</v>
      </c>
      <c r="E735" s="6" t="s">
        <v>105</v>
      </c>
      <c r="F735" s="6" t="str">
        <f t="shared" si="53"/>
        <v>STORAGEFG-R-2027LE25.M19</v>
      </c>
      <c r="G735" s="97" t="s">
        <v>265</v>
      </c>
      <c r="H735" s="95">
        <v>146006</v>
      </c>
      <c r="I735" s="85" t="s">
        <v>2380</v>
      </c>
      <c r="J735" s="92">
        <v>46042</v>
      </c>
      <c r="K735" s="97"/>
      <c r="L735" s="80">
        <v>5927987</v>
      </c>
      <c r="M735" s="6" t="s">
        <v>173</v>
      </c>
      <c r="N735" s="80" t="s">
        <v>116</v>
      </c>
      <c r="O735" s="71">
        <v>0</v>
      </c>
      <c r="P735" s="71">
        <v>0</v>
      </c>
      <c r="Q735" s="79">
        <v>33.200000000000003</v>
      </c>
      <c r="R735" s="79">
        <v>0</v>
      </c>
      <c r="S735" s="71">
        <v>0</v>
      </c>
      <c r="T735" s="79">
        <v>33.200000000000003</v>
      </c>
      <c r="U735" s="87" t="s">
        <v>118</v>
      </c>
      <c r="V735" s="84">
        <f t="shared" si="57"/>
        <v>33.200000000000003</v>
      </c>
      <c r="W735" s="110" t="s">
        <v>119</v>
      </c>
      <c r="X735" s="80" t="s">
        <v>238</v>
      </c>
      <c r="Y735" s="80" t="s">
        <v>238</v>
      </c>
      <c r="Z735" s="80" t="s">
        <v>239</v>
      </c>
      <c r="AA735" s="80" t="s">
        <v>240</v>
      </c>
      <c r="AB735" s="76" t="s">
        <v>539</v>
      </c>
      <c r="AC735" s="76" t="s">
        <v>541</v>
      </c>
      <c r="AD735" s="76" t="s">
        <v>195</v>
      </c>
      <c r="AE735" s="76">
        <v>75640000</v>
      </c>
      <c r="AF735" s="76" t="s">
        <v>96</v>
      </c>
      <c r="AG735" s="82"/>
      <c r="AH735" s="60"/>
      <c r="AI735" s="75" t="s">
        <v>2162</v>
      </c>
      <c r="AJ735" s="6" t="s">
        <v>103</v>
      </c>
      <c r="AK735" s="81">
        <v>0</v>
      </c>
      <c r="AL735" s="205" t="s">
        <v>103</v>
      </c>
      <c r="AM735" s="169"/>
      <c r="AN735" s="6"/>
      <c r="AO735" s="120"/>
    </row>
    <row r="736" spans="1:41">
      <c r="A736" s="75" t="s">
        <v>2162</v>
      </c>
      <c r="B736" s="6" t="s">
        <v>93</v>
      </c>
      <c r="C736" s="76">
        <v>735</v>
      </c>
      <c r="D736" s="6" t="s">
        <v>107</v>
      </c>
      <c r="E736" s="6" t="s">
        <v>105</v>
      </c>
      <c r="F736" s="6" t="str">
        <f t="shared" si="53"/>
        <v>STORAGEFG-R-2080LE25.M19</v>
      </c>
      <c r="G736" s="97" t="s">
        <v>220</v>
      </c>
      <c r="H736" s="95">
        <v>146016</v>
      </c>
      <c r="I736" s="85" t="s">
        <v>2380</v>
      </c>
      <c r="J736" s="92">
        <v>46042</v>
      </c>
      <c r="K736" s="97"/>
      <c r="L736" s="80">
        <v>553893</v>
      </c>
      <c r="M736" s="6" t="s">
        <v>173</v>
      </c>
      <c r="N736" s="80" t="s">
        <v>116</v>
      </c>
      <c r="O736" s="71">
        <v>0</v>
      </c>
      <c r="P736" s="71">
        <v>0</v>
      </c>
      <c r="Q736" s="79">
        <v>82</v>
      </c>
      <c r="R736" s="79">
        <v>0</v>
      </c>
      <c r="S736" s="71">
        <v>0</v>
      </c>
      <c r="T736" s="79">
        <v>82</v>
      </c>
      <c r="U736" s="87" t="s">
        <v>118</v>
      </c>
      <c r="V736" s="84">
        <f t="shared" si="57"/>
        <v>82</v>
      </c>
      <c r="W736" s="110" t="s">
        <v>119</v>
      </c>
      <c r="X736" s="80" t="s">
        <v>238</v>
      </c>
      <c r="Y736" s="80" t="s">
        <v>238</v>
      </c>
      <c r="Z736" s="80" t="s">
        <v>239</v>
      </c>
      <c r="AA736" s="80" t="s">
        <v>240</v>
      </c>
      <c r="AB736" s="76" t="s">
        <v>539</v>
      </c>
      <c r="AC736" s="76" t="s">
        <v>541</v>
      </c>
      <c r="AD736" s="76" t="s">
        <v>195</v>
      </c>
      <c r="AE736" s="76">
        <v>75640000</v>
      </c>
      <c r="AF736" s="76" t="s">
        <v>96</v>
      </c>
      <c r="AG736" s="82"/>
      <c r="AH736" s="60"/>
      <c r="AI736" s="75" t="s">
        <v>2162</v>
      </c>
      <c r="AJ736" s="6" t="s">
        <v>103</v>
      </c>
      <c r="AK736" s="81">
        <v>0</v>
      </c>
      <c r="AL736" s="205" t="s">
        <v>103</v>
      </c>
      <c r="AM736" s="169"/>
      <c r="AN736" s="6"/>
      <c r="AO736" s="120"/>
    </row>
    <row r="737" spans="1:41">
      <c r="A737" s="75" t="s">
        <v>2162</v>
      </c>
      <c r="B737" s="6" t="s">
        <v>93</v>
      </c>
      <c r="C737" s="76">
        <v>736</v>
      </c>
      <c r="D737" s="6" t="s">
        <v>107</v>
      </c>
      <c r="E737" s="6" t="s">
        <v>105</v>
      </c>
      <c r="F737" s="6" t="str">
        <f t="shared" si="53"/>
        <v>STORAGEFG-R-2085LE25.M19</v>
      </c>
      <c r="G737" s="97" t="s">
        <v>225</v>
      </c>
      <c r="H737" s="95">
        <v>146018</v>
      </c>
      <c r="I737" s="85" t="s">
        <v>2380</v>
      </c>
      <c r="J737" s="92">
        <v>46042</v>
      </c>
      <c r="K737" s="97"/>
      <c r="L737" s="80" t="s">
        <v>2569</v>
      </c>
      <c r="M737" s="6" t="s">
        <v>173</v>
      </c>
      <c r="N737" s="80" t="s">
        <v>116</v>
      </c>
      <c r="O737" s="71">
        <v>0</v>
      </c>
      <c r="P737" s="71">
        <v>0</v>
      </c>
      <c r="Q737" s="79">
        <v>32.5</v>
      </c>
      <c r="R737" s="79">
        <v>0</v>
      </c>
      <c r="S737" s="71">
        <v>0</v>
      </c>
      <c r="T737" s="79">
        <v>32.5</v>
      </c>
      <c r="U737" s="87" t="s">
        <v>118</v>
      </c>
      <c r="V737" s="84">
        <f t="shared" si="57"/>
        <v>32.5</v>
      </c>
      <c r="W737" s="110" t="s">
        <v>119</v>
      </c>
      <c r="X737" s="80" t="s">
        <v>238</v>
      </c>
      <c r="Y737" s="80" t="s">
        <v>238</v>
      </c>
      <c r="Z737" s="80" t="s">
        <v>239</v>
      </c>
      <c r="AA737" s="80" t="s">
        <v>240</v>
      </c>
      <c r="AB737" s="76" t="s">
        <v>539</v>
      </c>
      <c r="AC737" s="76" t="s">
        <v>541</v>
      </c>
      <c r="AD737" s="76" t="s">
        <v>195</v>
      </c>
      <c r="AE737" s="76">
        <v>75640000</v>
      </c>
      <c r="AF737" s="76" t="s">
        <v>96</v>
      </c>
      <c r="AG737" s="82"/>
      <c r="AH737" s="60"/>
      <c r="AI737" s="75" t="s">
        <v>2162</v>
      </c>
      <c r="AJ737" s="6" t="s">
        <v>103</v>
      </c>
      <c r="AK737" s="81">
        <v>0</v>
      </c>
      <c r="AL737" s="205" t="s">
        <v>103</v>
      </c>
      <c r="AM737" s="169"/>
      <c r="AN737" s="6"/>
      <c r="AO737" s="120"/>
    </row>
    <row r="738" spans="1:41">
      <c r="A738" s="75" t="s">
        <v>2162</v>
      </c>
      <c r="B738" s="6" t="s">
        <v>93</v>
      </c>
      <c r="C738" s="76">
        <v>737</v>
      </c>
      <c r="D738" s="6" t="s">
        <v>107</v>
      </c>
      <c r="E738" s="6" t="s">
        <v>105</v>
      </c>
      <c r="F738" s="6" t="str">
        <f t="shared" si="53"/>
        <v>STORAGEFG-R-2082LE24.M19</v>
      </c>
      <c r="G738" s="97" t="s">
        <v>2361</v>
      </c>
      <c r="H738" s="95">
        <v>146019</v>
      </c>
      <c r="I738" s="85" t="s">
        <v>2380</v>
      </c>
      <c r="J738" s="92">
        <v>46042</v>
      </c>
      <c r="K738" s="97"/>
      <c r="L738" s="80" t="s">
        <v>2570</v>
      </c>
      <c r="M738" s="6" t="s">
        <v>173</v>
      </c>
      <c r="N738" s="80" t="s">
        <v>116</v>
      </c>
      <c r="O738" s="71">
        <v>0</v>
      </c>
      <c r="P738" s="71">
        <v>0</v>
      </c>
      <c r="Q738" s="79">
        <v>41.5</v>
      </c>
      <c r="R738" s="79">
        <v>0</v>
      </c>
      <c r="S738" s="71">
        <v>0</v>
      </c>
      <c r="T738" s="79">
        <v>41.5</v>
      </c>
      <c r="U738" s="87" t="s">
        <v>118</v>
      </c>
      <c r="V738" s="84">
        <f t="shared" si="57"/>
        <v>41.5</v>
      </c>
      <c r="W738" s="110" t="s">
        <v>119</v>
      </c>
      <c r="X738" s="80" t="s">
        <v>238</v>
      </c>
      <c r="Y738" s="80" t="s">
        <v>238</v>
      </c>
      <c r="Z738" s="80" t="s">
        <v>239</v>
      </c>
      <c r="AA738" s="80" t="s">
        <v>240</v>
      </c>
      <c r="AB738" s="76" t="s">
        <v>539</v>
      </c>
      <c r="AC738" s="76" t="s">
        <v>541</v>
      </c>
      <c r="AD738" s="76" t="s">
        <v>195</v>
      </c>
      <c r="AE738" s="76">
        <v>75640000</v>
      </c>
      <c r="AF738" s="76" t="s">
        <v>96</v>
      </c>
      <c r="AG738" s="82"/>
      <c r="AH738" s="60"/>
      <c r="AI738" s="75" t="s">
        <v>2162</v>
      </c>
      <c r="AJ738" s="6" t="s">
        <v>103</v>
      </c>
      <c r="AK738" s="81">
        <v>0</v>
      </c>
      <c r="AL738" s="205" t="s">
        <v>103</v>
      </c>
      <c r="AM738" s="169"/>
      <c r="AN738" s="6"/>
      <c r="AO738" s="120"/>
    </row>
    <row r="739" spans="1:41">
      <c r="A739" s="75" t="s">
        <v>2162</v>
      </c>
      <c r="B739" s="6" t="s">
        <v>93</v>
      </c>
      <c r="C739" s="76">
        <v>738</v>
      </c>
      <c r="D739" s="6" t="s">
        <v>107</v>
      </c>
      <c r="E739" s="6" t="s">
        <v>105</v>
      </c>
      <c r="F739" s="6" t="str">
        <f t="shared" si="53"/>
        <v>STORAGEFG-R-2089LE25.M19</v>
      </c>
      <c r="G739" s="97" t="s">
        <v>927</v>
      </c>
      <c r="H739" s="95">
        <v>146028</v>
      </c>
      <c r="I739" s="85" t="s">
        <v>2380</v>
      </c>
      <c r="J739" s="92">
        <v>46042</v>
      </c>
      <c r="K739" s="97"/>
      <c r="L739" s="80">
        <v>559673</v>
      </c>
      <c r="M739" s="6" t="s">
        <v>173</v>
      </c>
      <c r="N739" s="80" t="s">
        <v>116</v>
      </c>
      <c r="O739" s="71">
        <v>0</v>
      </c>
      <c r="P739" s="71">
        <v>0</v>
      </c>
      <c r="Q739" s="79">
        <v>37</v>
      </c>
      <c r="R739" s="79">
        <v>0</v>
      </c>
      <c r="S739" s="71">
        <v>0</v>
      </c>
      <c r="T739" s="79">
        <v>37</v>
      </c>
      <c r="U739" s="87" t="s">
        <v>118</v>
      </c>
      <c r="V739" s="84">
        <f t="shared" si="57"/>
        <v>37</v>
      </c>
      <c r="W739" s="110" t="s">
        <v>119</v>
      </c>
      <c r="X739" s="80" t="s">
        <v>238</v>
      </c>
      <c r="Y739" s="80" t="s">
        <v>238</v>
      </c>
      <c r="Z739" s="80" t="s">
        <v>239</v>
      </c>
      <c r="AA739" s="80" t="s">
        <v>240</v>
      </c>
      <c r="AB739" s="76" t="s">
        <v>539</v>
      </c>
      <c r="AC739" s="76" t="s">
        <v>541</v>
      </c>
      <c r="AD739" s="76" t="s">
        <v>195</v>
      </c>
      <c r="AE739" s="76">
        <v>75640000</v>
      </c>
      <c r="AF739" s="76" t="s">
        <v>96</v>
      </c>
      <c r="AG739" s="82"/>
      <c r="AH739" s="60"/>
      <c r="AI739" s="75" t="s">
        <v>2162</v>
      </c>
      <c r="AJ739" s="6" t="s">
        <v>103</v>
      </c>
      <c r="AK739" s="81">
        <v>0</v>
      </c>
      <c r="AL739" s="205" t="s">
        <v>103</v>
      </c>
      <c r="AM739" s="169"/>
      <c r="AN739" s="6"/>
      <c r="AO739" s="120"/>
    </row>
    <row r="740" spans="1:41">
      <c r="A740" s="75" t="s">
        <v>2162</v>
      </c>
      <c r="B740" s="6" t="s">
        <v>93</v>
      </c>
      <c r="C740" s="76">
        <v>739</v>
      </c>
      <c r="D740" s="6" t="s">
        <v>107</v>
      </c>
      <c r="E740" s="6" t="s">
        <v>105</v>
      </c>
      <c r="F740" s="6" t="str">
        <f t="shared" si="53"/>
        <v>STORAGEFG-R-2085LE25.M19</v>
      </c>
      <c r="G740" s="97" t="s">
        <v>225</v>
      </c>
      <c r="H740" s="95">
        <v>146070</v>
      </c>
      <c r="I740" s="85" t="s">
        <v>2380</v>
      </c>
      <c r="J740" s="92">
        <v>46043</v>
      </c>
      <c r="K740" s="97"/>
      <c r="L740" s="80" t="s">
        <v>116</v>
      </c>
      <c r="M740" s="6" t="s">
        <v>173</v>
      </c>
      <c r="N740" s="80" t="s">
        <v>116</v>
      </c>
      <c r="O740" s="71">
        <v>0</v>
      </c>
      <c r="P740" s="71">
        <v>0</v>
      </c>
      <c r="Q740" s="79">
        <v>38.4</v>
      </c>
      <c r="R740" s="79">
        <v>0</v>
      </c>
      <c r="S740" s="71">
        <v>0</v>
      </c>
      <c r="T740" s="79">
        <v>38.4</v>
      </c>
      <c r="U740" s="87" t="s">
        <v>118</v>
      </c>
      <c r="V740" s="84">
        <f t="shared" si="57"/>
        <v>38.4</v>
      </c>
      <c r="W740" s="110" t="s">
        <v>119</v>
      </c>
      <c r="X740" s="80" t="s">
        <v>238</v>
      </c>
      <c r="Y740" s="80" t="s">
        <v>238</v>
      </c>
      <c r="Z740" s="80" t="s">
        <v>239</v>
      </c>
      <c r="AA740" s="80" t="s">
        <v>240</v>
      </c>
      <c r="AB740" s="76" t="s">
        <v>539</v>
      </c>
      <c r="AC740" s="76" t="s">
        <v>541</v>
      </c>
      <c r="AD740" s="76" t="s">
        <v>195</v>
      </c>
      <c r="AE740" s="76">
        <v>75640000</v>
      </c>
      <c r="AF740" s="76" t="s">
        <v>96</v>
      </c>
      <c r="AG740" s="82"/>
      <c r="AH740" s="60"/>
      <c r="AI740" s="75" t="s">
        <v>2162</v>
      </c>
      <c r="AJ740" s="6" t="s">
        <v>103</v>
      </c>
      <c r="AK740" s="81">
        <v>0</v>
      </c>
      <c r="AL740" s="205" t="s">
        <v>103</v>
      </c>
      <c r="AM740" s="169"/>
      <c r="AN740" s="6"/>
      <c r="AO740" s="120"/>
    </row>
    <row r="741" spans="1:41">
      <c r="A741" s="75" t="s">
        <v>2162</v>
      </c>
      <c r="B741" s="6" t="s">
        <v>93</v>
      </c>
      <c r="C741" s="76">
        <v>740</v>
      </c>
      <c r="D741" s="6" t="s">
        <v>107</v>
      </c>
      <c r="E741" s="6" t="s">
        <v>105</v>
      </c>
      <c r="F741" s="6" t="str">
        <f t="shared" si="53"/>
        <v>STORAGEFG-R-2039LE25.M19</v>
      </c>
      <c r="G741" s="97" t="s">
        <v>1050</v>
      </c>
      <c r="H741" s="95">
        <v>146092</v>
      </c>
      <c r="I741" s="85" t="s">
        <v>2380</v>
      </c>
      <c r="J741" s="92">
        <v>46044</v>
      </c>
      <c r="K741" s="97"/>
      <c r="L741" s="80">
        <v>6047036</v>
      </c>
      <c r="M741" s="6" t="s">
        <v>173</v>
      </c>
      <c r="N741" s="80" t="s">
        <v>116</v>
      </c>
      <c r="O741" s="71">
        <v>0</v>
      </c>
      <c r="P741" s="71">
        <v>0</v>
      </c>
      <c r="Q741" s="79">
        <v>51.6</v>
      </c>
      <c r="R741" s="79">
        <v>0</v>
      </c>
      <c r="S741" s="71">
        <v>0</v>
      </c>
      <c r="T741" s="79">
        <v>51.6</v>
      </c>
      <c r="U741" s="87" t="s">
        <v>118</v>
      </c>
      <c r="V741" s="84">
        <f t="shared" si="57"/>
        <v>51.6</v>
      </c>
      <c r="W741" s="110" t="s">
        <v>119</v>
      </c>
      <c r="X741" s="80" t="s">
        <v>238</v>
      </c>
      <c r="Y741" s="80" t="s">
        <v>238</v>
      </c>
      <c r="Z741" s="80" t="s">
        <v>239</v>
      </c>
      <c r="AA741" s="80" t="s">
        <v>240</v>
      </c>
      <c r="AB741" s="76" t="s">
        <v>539</v>
      </c>
      <c r="AC741" s="76" t="s">
        <v>541</v>
      </c>
      <c r="AD741" s="76" t="s">
        <v>195</v>
      </c>
      <c r="AE741" s="76">
        <v>75640000</v>
      </c>
      <c r="AF741" s="76" t="s">
        <v>96</v>
      </c>
      <c r="AG741" s="82"/>
      <c r="AH741" s="60"/>
      <c r="AI741" s="75" t="s">
        <v>2162</v>
      </c>
      <c r="AJ741" s="6" t="s">
        <v>103</v>
      </c>
      <c r="AK741" s="81">
        <v>0</v>
      </c>
      <c r="AL741" s="205" t="s">
        <v>103</v>
      </c>
      <c r="AM741" s="169"/>
      <c r="AN741" s="6"/>
      <c r="AO741" s="120"/>
    </row>
    <row r="742" spans="1:41">
      <c r="A742" s="75" t="s">
        <v>2162</v>
      </c>
      <c r="B742" s="6" t="s">
        <v>93</v>
      </c>
      <c r="C742" s="76">
        <v>741</v>
      </c>
      <c r="D742" s="6" t="s">
        <v>107</v>
      </c>
      <c r="E742" s="6" t="s">
        <v>105</v>
      </c>
      <c r="F742" s="6" t="str">
        <f t="shared" si="53"/>
        <v>STORAGERM-J-1134LI25-M19.2</v>
      </c>
      <c r="G742" s="97" t="s">
        <v>1681</v>
      </c>
      <c r="H742" s="95">
        <v>146099</v>
      </c>
      <c r="I742" s="85" t="s">
        <v>2380</v>
      </c>
      <c r="J742" s="92">
        <v>46044</v>
      </c>
      <c r="K742" s="97"/>
      <c r="L742" s="80" t="s">
        <v>2571</v>
      </c>
      <c r="M742" s="6" t="s">
        <v>173</v>
      </c>
      <c r="N742" s="80" t="s">
        <v>279</v>
      </c>
      <c r="O742" s="71">
        <v>0</v>
      </c>
      <c r="P742" s="71">
        <v>0</v>
      </c>
      <c r="Q742" s="79">
        <v>429.75</v>
      </c>
      <c r="R742" s="79">
        <v>0</v>
      </c>
      <c r="S742" s="71">
        <v>0</v>
      </c>
      <c r="T742" s="79">
        <v>429.75</v>
      </c>
      <c r="U742" s="87" t="s">
        <v>118</v>
      </c>
      <c r="V742" s="84">
        <f t="shared" si="57"/>
        <v>429.75</v>
      </c>
      <c r="W742" s="94">
        <v>46013</v>
      </c>
      <c r="X742" s="80" t="s">
        <v>237</v>
      </c>
      <c r="Y742" s="80" t="s">
        <v>238</v>
      </c>
      <c r="Z742" s="80" t="s">
        <v>239</v>
      </c>
      <c r="AA742" s="80" t="s">
        <v>240</v>
      </c>
      <c r="AB742" s="76" t="s">
        <v>539</v>
      </c>
      <c r="AC742" s="76" t="s">
        <v>540</v>
      </c>
      <c r="AD742" s="76" t="s">
        <v>173</v>
      </c>
      <c r="AE742" s="80" t="s">
        <v>550</v>
      </c>
      <c r="AF742" s="76" t="s">
        <v>96</v>
      </c>
      <c r="AG742" s="82"/>
      <c r="AH742" s="60"/>
      <c r="AI742" s="75" t="s">
        <v>2162</v>
      </c>
      <c r="AJ742" s="6" t="s">
        <v>103</v>
      </c>
      <c r="AK742" s="81">
        <v>0</v>
      </c>
      <c r="AL742" s="205" t="s">
        <v>103</v>
      </c>
      <c r="AM742" s="169"/>
      <c r="AN742" s="6"/>
      <c r="AO742" s="120"/>
    </row>
    <row r="743" spans="1:41">
      <c r="A743" s="75" t="s">
        <v>2162</v>
      </c>
      <c r="B743" s="6" t="s">
        <v>93</v>
      </c>
      <c r="C743" s="76">
        <v>742</v>
      </c>
      <c r="D743" s="6" t="s">
        <v>107</v>
      </c>
      <c r="E743" s="6" t="s">
        <v>105</v>
      </c>
      <c r="F743" s="6" t="str">
        <f t="shared" si="53"/>
        <v xml:space="preserve">STORAGERM-J-1137LI25-M19.1  </v>
      </c>
      <c r="G743" s="97" t="s">
        <v>2362</v>
      </c>
      <c r="H743" s="95">
        <v>146100</v>
      </c>
      <c r="I743" s="85" t="s">
        <v>2380</v>
      </c>
      <c r="J743" s="92">
        <v>46044</v>
      </c>
      <c r="K743" s="97"/>
      <c r="L743" s="80" t="s">
        <v>2572</v>
      </c>
      <c r="M743" s="6" t="s">
        <v>173</v>
      </c>
      <c r="N743" s="80" t="s">
        <v>2573</v>
      </c>
      <c r="O743" s="71">
        <v>0</v>
      </c>
      <c r="P743" s="71">
        <v>0</v>
      </c>
      <c r="Q743" s="79">
        <v>303</v>
      </c>
      <c r="R743" s="79">
        <v>0</v>
      </c>
      <c r="S743" s="71">
        <v>0</v>
      </c>
      <c r="T743" s="79">
        <v>303</v>
      </c>
      <c r="U743" s="87" t="s">
        <v>118</v>
      </c>
      <c r="V743" s="84">
        <f t="shared" si="57"/>
        <v>303</v>
      </c>
      <c r="W743" s="94">
        <v>46020</v>
      </c>
      <c r="X743" s="80" t="s">
        <v>237</v>
      </c>
      <c r="Y743" s="80" t="s">
        <v>238</v>
      </c>
      <c r="Z743" s="80" t="s">
        <v>239</v>
      </c>
      <c r="AA743" s="80" t="s">
        <v>240</v>
      </c>
      <c r="AB743" s="76" t="s">
        <v>539</v>
      </c>
      <c r="AC743" s="76" t="s">
        <v>540</v>
      </c>
      <c r="AD743" s="76" t="s">
        <v>173</v>
      </c>
      <c r="AE743" s="80" t="s">
        <v>550</v>
      </c>
      <c r="AF743" s="76" t="s">
        <v>96</v>
      </c>
      <c r="AG743" s="82"/>
      <c r="AH743" s="60"/>
      <c r="AI743" s="75" t="s">
        <v>2162</v>
      </c>
      <c r="AJ743" s="6" t="s">
        <v>103</v>
      </c>
      <c r="AK743" s="81">
        <v>0</v>
      </c>
      <c r="AL743" s="205" t="s">
        <v>103</v>
      </c>
      <c r="AM743" s="169"/>
      <c r="AN743" s="6"/>
      <c r="AO743" s="120"/>
    </row>
    <row r="744" spans="1:41">
      <c r="A744" s="75" t="s">
        <v>2162</v>
      </c>
      <c r="B744" s="6" t="s">
        <v>93</v>
      </c>
      <c r="C744" s="76">
        <v>743</v>
      </c>
      <c r="D744" s="6" t="s">
        <v>107</v>
      </c>
      <c r="E744" s="6" t="s">
        <v>105</v>
      </c>
      <c r="F744" s="6" t="str">
        <f t="shared" si="53"/>
        <v>STORAGERM-J-1139LI25-M19.1</v>
      </c>
      <c r="G744" s="97" t="s">
        <v>1687</v>
      </c>
      <c r="H744" s="95">
        <v>146101</v>
      </c>
      <c r="I744" s="85" t="s">
        <v>2380</v>
      </c>
      <c r="J744" s="92">
        <v>46044</v>
      </c>
      <c r="K744" s="97"/>
      <c r="L744" s="80" t="s">
        <v>2574</v>
      </c>
      <c r="M744" s="6" t="s">
        <v>173</v>
      </c>
      <c r="N744" s="80" t="s">
        <v>2575</v>
      </c>
      <c r="O744" s="71">
        <v>0</v>
      </c>
      <c r="P744" s="71">
        <v>0</v>
      </c>
      <c r="Q744" s="79">
        <v>176.75</v>
      </c>
      <c r="R744" s="79">
        <v>0</v>
      </c>
      <c r="S744" s="71">
        <v>0</v>
      </c>
      <c r="T744" s="79">
        <v>176.75</v>
      </c>
      <c r="U744" s="87" t="s">
        <v>118</v>
      </c>
      <c r="V744" s="84">
        <f t="shared" si="57"/>
        <v>176.75</v>
      </c>
      <c r="W744" s="94">
        <v>46044</v>
      </c>
      <c r="X744" s="80" t="s">
        <v>237</v>
      </c>
      <c r="Y744" s="80" t="s">
        <v>238</v>
      </c>
      <c r="Z744" s="80" t="s">
        <v>239</v>
      </c>
      <c r="AA744" s="80" t="s">
        <v>240</v>
      </c>
      <c r="AB744" s="76" t="s">
        <v>539</v>
      </c>
      <c r="AC744" s="76" t="s">
        <v>540</v>
      </c>
      <c r="AD744" s="76" t="s">
        <v>173</v>
      </c>
      <c r="AE744" s="80" t="s">
        <v>550</v>
      </c>
      <c r="AF744" s="76" t="s">
        <v>96</v>
      </c>
      <c r="AG744" s="82"/>
      <c r="AH744" s="60"/>
      <c r="AI744" s="75" t="s">
        <v>2162</v>
      </c>
      <c r="AJ744" s="6" t="s">
        <v>103</v>
      </c>
      <c r="AK744" s="81">
        <v>0</v>
      </c>
      <c r="AL744" s="205" t="s">
        <v>103</v>
      </c>
      <c r="AM744" s="169"/>
      <c r="AN744" s="6"/>
      <c r="AO744" s="120"/>
    </row>
    <row r="745" spans="1:41">
      <c r="A745" s="75" t="s">
        <v>2162</v>
      </c>
      <c r="B745" s="6" t="s">
        <v>93</v>
      </c>
      <c r="C745" s="76">
        <v>744</v>
      </c>
      <c r="D745" s="6" t="s">
        <v>107</v>
      </c>
      <c r="E745" s="6" t="s">
        <v>105</v>
      </c>
      <c r="F745" s="6" t="str">
        <f t="shared" si="53"/>
        <v xml:space="preserve">STORAGERM-J-1144LI26-M19.1 </v>
      </c>
      <c r="G745" s="97" t="s">
        <v>2363</v>
      </c>
      <c r="H745" s="95">
        <v>146102</v>
      </c>
      <c r="I745" s="85" t="s">
        <v>2380</v>
      </c>
      <c r="J745" s="92">
        <v>46044</v>
      </c>
      <c r="K745" s="97"/>
      <c r="L745" s="80" t="s">
        <v>255</v>
      </c>
      <c r="M745" s="6" t="s">
        <v>173</v>
      </c>
      <c r="N745" s="80" t="s">
        <v>2576</v>
      </c>
      <c r="O745" s="71">
        <v>0</v>
      </c>
      <c r="P745" s="71">
        <v>0</v>
      </c>
      <c r="Q745" s="79">
        <v>619</v>
      </c>
      <c r="R745" s="79">
        <v>0</v>
      </c>
      <c r="S745" s="71">
        <v>0</v>
      </c>
      <c r="T745" s="79">
        <v>619</v>
      </c>
      <c r="U745" s="87" t="s">
        <v>118</v>
      </c>
      <c r="V745" s="84">
        <f t="shared" si="57"/>
        <v>619</v>
      </c>
      <c r="W745" s="94">
        <v>46031</v>
      </c>
      <c r="X745" s="80" t="s">
        <v>237</v>
      </c>
      <c r="Y745" s="80" t="s">
        <v>238</v>
      </c>
      <c r="Z745" s="80" t="s">
        <v>239</v>
      </c>
      <c r="AA745" s="80" t="s">
        <v>240</v>
      </c>
      <c r="AB745" s="76" t="s">
        <v>539</v>
      </c>
      <c r="AC745" s="76" t="s">
        <v>540</v>
      </c>
      <c r="AD745" s="76" t="s">
        <v>173</v>
      </c>
      <c r="AE745" s="80" t="s">
        <v>550</v>
      </c>
      <c r="AF745" s="76" t="s">
        <v>96</v>
      </c>
      <c r="AG745" s="82"/>
      <c r="AH745" s="60"/>
      <c r="AI745" s="75" t="s">
        <v>2162</v>
      </c>
      <c r="AJ745" s="6" t="s">
        <v>103</v>
      </c>
      <c r="AK745" s="81">
        <v>0</v>
      </c>
      <c r="AL745" s="205" t="s">
        <v>103</v>
      </c>
      <c r="AM745" s="169"/>
      <c r="AN745" s="6"/>
      <c r="AO745" s="120"/>
    </row>
    <row r="746" spans="1:41">
      <c r="A746" s="75" t="s">
        <v>2162</v>
      </c>
      <c r="B746" s="6" t="s">
        <v>93</v>
      </c>
      <c r="C746" s="76">
        <v>745</v>
      </c>
      <c r="D746" s="6" t="s">
        <v>107</v>
      </c>
      <c r="E746" s="6" t="s">
        <v>105</v>
      </c>
      <c r="F746" s="6" t="str">
        <f t="shared" si="53"/>
        <v>STORAGERM-J-1165LI26-M19</v>
      </c>
      <c r="G746" s="97" t="s">
        <v>2364</v>
      </c>
      <c r="H746" s="95">
        <v>146091</v>
      </c>
      <c r="I746" s="85" t="s">
        <v>2380</v>
      </c>
      <c r="J746" s="92">
        <v>46044</v>
      </c>
      <c r="K746" s="97"/>
      <c r="L746" s="80" t="s">
        <v>2577</v>
      </c>
      <c r="M746" s="6" t="s">
        <v>173</v>
      </c>
      <c r="N746" s="80" t="s">
        <v>116</v>
      </c>
      <c r="O746" s="71">
        <v>0</v>
      </c>
      <c r="P746" s="71">
        <v>0</v>
      </c>
      <c r="Q746" s="79">
        <v>59.7</v>
      </c>
      <c r="R746" s="79">
        <v>0</v>
      </c>
      <c r="S746" s="71">
        <v>0</v>
      </c>
      <c r="T746" s="79">
        <v>59.7</v>
      </c>
      <c r="U746" s="87" t="s">
        <v>118</v>
      </c>
      <c r="V746" s="84">
        <f t="shared" si="57"/>
        <v>59.7</v>
      </c>
      <c r="W746" s="110" t="s">
        <v>119</v>
      </c>
      <c r="X746" s="80" t="s">
        <v>238</v>
      </c>
      <c r="Y746" s="80" t="s">
        <v>238</v>
      </c>
      <c r="Z746" s="80" t="s">
        <v>239</v>
      </c>
      <c r="AA746" s="80" t="s">
        <v>240</v>
      </c>
      <c r="AB746" s="76" t="s">
        <v>539</v>
      </c>
      <c r="AC746" s="76" t="s">
        <v>540</v>
      </c>
      <c r="AD746" s="76" t="s">
        <v>173</v>
      </c>
      <c r="AE746" s="80" t="s">
        <v>550</v>
      </c>
      <c r="AF746" s="76" t="s">
        <v>96</v>
      </c>
      <c r="AG746" s="82"/>
      <c r="AH746" s="60"/>
      <c r="AI746" s="75" t="s">
        <v>2162</v>
      </c>
      <c r="AJ746" s="6" t="s">
        <v>103</v>
      </c>
      <c r="AK746" s="81">
        <v>0</v>
      </c>
      <c r="AL746" s="205" t="s">
        <v>103</v>
      </c>
      <c r="AM746" s="169"/>
      <c r="AN746" s="6"/>
      <c r="AO746" s="120"/>
    </row>
    <row r="747" spans="1:41">
      <c r="A747" s="75" t="s">
        <v>2162</v>
      </c>
      <c r="B747" s="6" t="s">
        <v>93</v>
      </c>
      <c r="C747" s="76">
        <v>746</v>
      </c>
      <c r="D747" s="6" t="s">
        <v>107</v>
      </c>
      <c r="E747" s="6" t="s">
        <v>105</v>
      </c>
      <c r="F747" s="6" t="str">
        <f t="shared" si="53"/>
        <v>STORAGEFG-R-1992LE25.M19</v>
      </c>
      <c r="G747" s="97" t="s">
        <v>2365</v>
      </c>
      <c r="H747" s="95">
        <v>146116</v>
      </c>
      <c r="I747" s="85" t="s">
        <v>2380</v>
      </c>
      <c r="J747" s="92">
        <v>46045</v>
      </c>
      <c r="K747" s="97"/>
      <c r="L747" s="80">
        <v>5992919</v>
      </c>
      <c r="M747" s="6" t="s">
        <v>173</v>
      </c>
      <c r="N747" s="80" t="s">
        <v>116</v>
      </c>
      <c r="O747" s="71">
        <v>0</v>
      </c>
      <c r="P747" s="71">
        <v>0</v>
      </c>
      <c r="Q747" s="79">
        <v>80.599999999999994</v>
      </c>
      <c r="R747" s="79">
        <v>0</v>
      </c>
      <c r="S747" s="71">
        <v>0</v>
      </c>
      <c r="T747" s="79">
        <v>80.599999999999994</v>
      </c>
      <c r="U747" s="87" t="s">
        <v>118</v>
      </c>
      <c r="V747" s="84">
        <f t="shared" si="57"/>
        <v>80.599999999999994</v>
      </c>
      <c r="W747" s="110" t="s">
        <v>119</v>
      </c>
      <c r="X747" s="80" t="s">
        <v>238</v>
      </c>
      <c r="Y747" s="80" t="s">
        <v>238</v>
      </c>
      <c r="Z747" s="80" t="s">
        <v>239</v>
      </c>
      <c r="AA747" s="80" t="s">
        <v>240</v>
      </c>
      <c r="AB747" s="76" t="s">
        <v>539</v>
      </c>
      <c r="AC747" s="76" t="s">
        <v>541</v>
      </c>
      <c r="AD747" s="76" t="s">
        <v>195</v>
      </c>
      <c r="AE747" s="76">
        <v>75640000</v>
      </c>
      <c r="AF747" s="76" t="s">
        <v>96</v>
      </c>
      <c r="AG747" s="82"/>
      <c r="AH747" s="60"/>
      <c r="AI747" s="75" t="s">
        <v>2162</v>
      </c>
      <c r="AJ747" s="6" t="s">
        <v>103</v>
      </c>
      <c r="AK747" s="81">
        <v>0</v>
      </c>
      <c r="AL747" s="205" t="s">
        <v>103</v>
      </c>
      <c r="AM747" s="169"/>
      <c r="AN747" s="6"/>
      <c r="AO747" s="120"/>
    </row>
    <row r="748" spans="1:41">
      <c r="A748" s="75" t="s">
        <v>2162</v>
      </c>
      <c r="B748" s="6" t="s">
        <v>93</v>
      </c>
      <c r="C748" s="76">
        <v>747</v>
      </c>
      <c r="D748" s="6" t="s">
        <v>107</v>
      </c>
      <c r="E748" s="6" t="s">
        <v>105</v>
      </c>
      <c r="F748" s="6" t="str">
        <f t="shared" si="53"/>
        <v>STORAGEFG-R-1968LE25.M19</v>
      </c>
      <c r="G748" s="97" t="s">
        <v>2366</v>
      </c>
      <c r="H748" s="95">
        <v>146117</v>
      </c>
      <c r="I748" s="85" t="s">
        <v>2380</v>
      </c>
      <c r="J748" s="92">
        <v>46045</v>
      </c>
      <c r="K748" s="97"/>
      <c r="L748" s="80">
        <v>5997185</v>
      </c>
      <c r="M748" s="6" t="s">
        <v>173</v>
      </c>
      <c r="N748" s="80" t="s">
        <v>116</v>
      </c>
      <c r="O748" s="71">
        <v>0</v>
      </c>
      <c r="P748" s="71">
        <v>0</v>
      </c>
      <c r="Q748" s="79">
        <v>199</v>
      </c>
      <c r="R748" s="79">
        <v>0</v>
      </c>
      <c r="S748" s="71">
        <v>0</v>
      </c>
      <c r="T748" s="79">
        <v>199</v>
      </c>
      <c r="U748" s="87" t="s">
        <v>118</v>
      </c>
      <c r="V748" s="84">
        <f t="shared" si="57"/>
        <v>199</v>
      </c>
      <c r="W748" s="110" t="s">
        <v>119</v>
      </c>
      <c r="X748" s="80" t="s">
        <v>238</v>
      </c>
      <c r="Y748" s="80" t="s">
        <v>238</v>
      </c>
      <c r="Z748" s="80" t="s">
        <v>239</v>
      </c>
      <c r="AA748" s="80" t="s">
        <v>240</v>
      </c>
      <c r="AB748" s="76" t="s">
        <v>539</v>
      </c>
      <c r="AC748" s="76" t="s">
        <v>541</v>
      </c>
      <c r="AD748" s="76" t="s">
        <v>195</v>
      </c>
      <c r="AE748" s="76">
        <v>75640000</v>
      </c>
      <c r="AF748" s="76" t="s">
        <v>96</v>
      </c>
      <c r="AG748" s="82"/>
      <c r="AH748" s="60"/>
      <c r="AI748" s="75" t="s">
        <v>2162</v>
      </c>
      <c r="AJ748" s="6" t="s">
        <v>103</v>
      </c>
      <c r="AK748" s="81">
        <v>0</v>
      </c>
      <c r="AL748" s="205" t="s">
        <v>103</v>
      </c>
      <c r="AM748" s="169"/>
      <c r="AN748" s="6"/>
      <c r="AO748" s="120"/>
    </row>
    <row r="749" spans="1:41">
      <c r="A749" s="75" t="s">
        <v>2162</v>
      </c>
      <c r="B749" s="6" t="s">
        <v>93</v>
      </c>
      <c r="C749" s="76">
        <v>748</v>
      </c>
      <c r="D749" s="6" t="s">
        <v>107</v>
      </c>
      <c r="E749" s="6" t="s">
        <v>105</v>
      </c>
      <c r="F749" s="6" t="str">
        <f t="shared" si="53"/>
        <v>STORAGEFG-R-2076LE25.M19</v>
      </c>
      <c r="G749" s="97" t="s">
        <v>213</v>
      </c>
      <c r="H749" s="95">
        <v>146118</v>
      </c>
      <c r="I749" s="85" t="s">
        <v>2380</v>
      </c>
      <c r="J749" s="92">
        <v>46045</v>
      </c>
      <c r="K749" s="97"/>
      <c r="L749" s="80" t="s">
        <v>2578</v>
      </c>
      <c r="M749" s="6" t="s">
        <v>173</v>
      </c>
      <c r="N749" s="80" t="s">
        <v>116</v>
      </c>
      <c r="O749" s="71">
        <v>0</v>
      </c>
      <c r="P749" s="71">
        <v>0</v>
      </c>
      <c r="Q749" s="79">
        <v>30.9</v>
      </c>
      <c r="R749" s="79">
        <v>0</v>
      </c>
      <c r="S749" s="71">
        <v>0</v>
      </c>
      <c r="T749" s="79">
        <v>30.9</v>
      </c>
      <c r="U749" s="87" t="s">
        <v>118</v>
      </c>
      <c r="V749" s="84">
        <f t="shared" si="57"/>
        <v>30.9</v>
      </c>
      <c r="W749" s="110" t="s">
        <v>119</v>
      </c>
      <c r="X749" s="80" t="s">
        <v>238</v>
      </c>
      <c r="Y749" s="80" t="s">
        <v>238</v>
      </c>
      <c r="Z749" s="80" t="s">
        <v>239</v>
      </c>
      <c r="AA749" s="80" t="s">
        <v>240</v>
      </c>
      <c r="AB749" s="76" t="s">
        <v>539</v>
      </c>
      <c r="AC749" s="76" t="s">
        <v>541</v>
      </c>
      <c r="AD749" s="76" t="s">
        <v>195</v>
      </c>
      <c r="AE749" s="76">
        <v>75640000</v>
      </c>
      <c r="AF749" s="76" t="s">
        <v>96</v>
      </c>
      <c r="AG749" s="82"/>
      <c r="AH749" s="60"/>
      <c r="AI749" s="75" t="s">
        <v>2162</v>
      </c>
      <c r="AJ749" s="6" t="s">
        <v>103</v>
      </c>
      <c r="AK749" s="81">
        <v>0</v>
      </c>
      <c r="AL749" s="205" t="s">
        <v>103</v>
      </c>
      <c r="AM749" s="169"/>
      <c r="AN749" s="6"/>
      <c r="AO749" s="120"/>
    </row>
    <row r="750" spans="1:41">
      <c r="A750" s="75" t="s">
        <v>2162</v>
      </c>
      <c r="B750" s="6" t="s">
        <v>93</v>
      </c>
      <c r="C750" s="76">
        <v>749</v>
      </c>
      <c r="D750" s="6" t="s">
        <v>107</v>
      </c>
      <c r="E750" s="6" t="s">
        <v>105</v>
      </c>
      <c r="F750" s="6" t="str">
        <f t="shared" si="53"/>
        <v>STORAGEFG-R-2078LE25.M19</v>
      </c>
      <c r="G750" s="97" t="s">
        <v>210</v>
      </c>
      <c r="H750" s="95">
        <v>146119</v>
      </c>
      <c r="I750" s="85" t="s">
        <v>2380</v>
      </c>
      <c r="J750" s="92">
        <v>46045</v>
      </c>
      <c r="K750" s="97"/>
      <c r="L750" s="80" t="s">
        <v>2579</v>
      </c>
      <c r="M750" s="6" t="s">
        <v>173</v>
      </c>
      <c r="N750" s="80" t="s">
        <v>116</v>
      </c>
      <c r="O750" s="71">
        <v>0</v>
      </c>
      <c r="P750" s="71">
        <v>0</v>
      </c>
      <c r="Q750" s="79">
        <v>131</v>
      </c>
      <c r="R750" s="79">
        <v>0</v>
      </c>
      <c r="S750" s="71">
        <v>0</v>
      </c>
      <c r="T750" s="79">
        <v>131</v>
      </c>
      <c r="U750" s="87" t="s">
        <v>118</v>
      </c>
      <c r="V750" s="84">
        <f t="shared" si="57"/>
        <v>131</v>
      </c>
      <c r="W750" s="110" t="s">
        <v>119</v>
      </c>
      <c r="X750" s="80" t="s">
        <v>238</v>
      </c>
      <c r="Y750" s="80" t="s">
        <v>238</v>
      </c>
      <c r="Z750" s="80" t="s">
        <v>239</v>
      </c>
      <c r="AA750" s="80" t="s">
        <v>240</v>
      </c>
      <c r="AB750" s="76" t="s">
        <v>539</v>
      </c>
      <c r="AC750" s="76" t="s">
        <v>541</v>
      </c>
      <c r="AD750" s="76" t="s">
        <v>195</v>
      </c>
      <c r="AE750" s="76">
        <v>75640000</v>
      </c>
      <c r="AF750" s="76" t="s">
        <v>96</v>
      </c>
      <c r="AG750" s="82"/>
      <c r="AH750" s="60"/>
      <c r="AI750" s="75" t="s">
        <v>2162</v>
      </c>
      <c r="AJ750" s="6" t="s">
        <v>103</v>
      </c>
      <c r="AK750" s="81">
        <v>0</v>
      </c>
      <c r="AL750" s="205" t="s">
        <v>103</v>
      </c>
      <c r="AM750" s="169"/>
      <c r="AN750" s="6"/>
      <c r="AO750" s="120"/>
    </row>
    <row r="751" spans="1:41">
      <c r="A751" s="75" t="s">
        <v>2162</v>
      </c>
      <c r="B751" s="6" t="s">
        <v>93</v>
      </c>
      <c r="C751" s="76">
        <v>750</v>
      </c>
      <c r="D751" s="6" t="s">
        <v>110</v>
      </c>
      <c r="E751" s="6" t="s">
        <v>2135</v>
      </c>
      <c r="F751" s="6" t="str">
        <f t="shared" si="53"/>
        <v>FreightRM-R-013-SI26-M19</v>
      </c>
      <c r="G751" s="97" t="s">
        <v>1745</v>
      </c>
      <c r="H751" s="95">
        <v>4653</v>
      </c>
      <c r="I751" s="85" t="s">
        <v>2380</v>
      </c>
      <c r="J751" s="92">
        <v>46042</v>
      </c>
      <c r="K751" s="97"/>
      <c r="L751" s="80" t="s">
        <v>116</v>
      </c>
      <c r="M751" s="80" t="s">
        <v>173</v>
      </c>
      <c r="N751" s="80" t="s">
        <v>2580</v>
      </c>
      <c r="O751" s="71">
        <v>0</v>
      </c>
      <c r="P751" s="71">
        <v>0</v>
      </c>
      <c r="Q751" s="79">
        <v>36500</v>
      </c>
      <c r="R751" s="79">
        <v>5840</v>
      </c>
      <c r="S751" s="71">
        <v>1460</v>
      </c>
      <c r="T751" s="79">
        <v>40880</v>
      </c>
      <c r="U751" s="87" t="s">
        <v>24</v>
      </c>
      <c r="V751" s="84">
        <f t="shared" ref="V751:V754" si="58">T751/17.407</f>
        <v>2348.4804963520423</v>
      </c>
      <c r="W751" s="94" t="s">
        <v>119</v>
      </c>
      <c r="X751" s="80" t="s">
        <v>120</v>
      </c>
      <c r="Y751" s="80" t="s">
        <v>282</v>
      </c>
      <c r="Z751" s="80" t="s">
        <v>121</v>
      </c>
      <c r="AA751" s="80" t="s">
        <v>283</v>
      </c>
      <c r="AB751" s="76" t="s">
        <v>539</v>
      </c>
      <c r="AC751" s="76" t="s">
        <v>540</v>
      </c>
      <c r="AD751" s="76" t="s">
        <v>174</v>
      </c>
      <c r="AE751" s="76" t="s">
        <v>546</v>
      </c>
      <c r="AF751" s="76" t="s">
        <v>96</v>
      </c>
      <c r="AG751" s="82"/>
      <c r="AH751" s="60"/>
      <c r="AI751" s="75" t="s">
        <v>2162</v>
      </c>
      <c r="AJ751" s="6" t="s">
        <v>103</v>
      </c>
      <c r="AK751" s="81">
        <v>0</v>
      </c>
      <c r="AL751" s="205" t="s">
        <v>103</v>
      </c>
      <c r="AM751" s="169"/>
      <c r="AN751" s="6"/>
      <c r="AO751" s="120"/>
    </row>
    <row r="752" spans="1:41">
      <c r="A752" s="75" t="s">
        <v>2162</v>
      </c>
      <c r="B752" s="6" t="s">
        <v>93</v>
      </c>
      <c r="C752" s="76">
        <v>751</v>
      </c>
      <c r="D752" s="6" t="s">
        <v>110</v>
      </c>
      <c r="E752" s="6" t="s">
        <v>2135</v>
      </c>
      <c r="F752" s="6" t="str">
        <f t="shared" si="53"/>
        <v>FreightAF-M-233-SI25-M19-L-F</v>
      </c>
      <c r="G752" s="97" t="s">
        <v>2367</v>
      </c>
      <c r="H752" s="95">
        <v>4656</v>
      </c>
      <c r="I752" s="85" t="s">
        <v>2380</v>
      </c>
      <c r="J752" s="92">
        <v>46043</v>
      </c>
      <c r="K752" s="95" t="s">
        <v>2581</v>
      </c>
      <c r="L752" s="80" t="s">
        <v>116</v>
      </c>
      <c r="M752" s="80" t="s">
        <v>173</v>
      </c>
      <c r="N752" s="80" t="s">
        <v>291</v>
      </c>
      <c r="O752" s="71">
        <v>0</v>
      </c>
      <c r="P752" s="71">
        <v>0</v>
      </c>
      <c r="Q752" s="79">
        <v>27750</v>
      </c>
      <c r="R752" s="79">
        <v>4440</v>
      </c>
      <c r="S752" s="71">
        <v>1110</v>
      </c>
      <c r="T752" s="79">
        <v>31080</v>
      </c>
      <c r="U752" s="87" t="s">
        <v>24</v>
      </c>
      <c r="V752" s="84">
        <f t="shared" si="58"/>
        <v>1785.4885965416213</v>
      </c>
      <c r="W752" s="94" t="s">
        <v>119</v>
      </c>
      <c r="X752" s="80" t="s">
        <v>120</v>
      </c>
      <c r="Y752" s="80" t="s">
        <v>282</v>
      </c>
      <c r="Z752" s="80" t="s">
        <v>121</v>
      </c>
      <c r="AA752" s="80" t="s">
        <v>283</v>
      </c>
      <c r="AB752" s="76" t="s">
        <v>539</v>
      </c>
      <c r="AC752" s="76" t="s">
        <v>540</v>
      </c>
      <c r="AD752" s="76" t="s">
        <v>174</v>
      </c>
      <c r="AE752" s="76" t="s">
        <v>546</v>
      </c>
      <c r="AF752" s="76" t="s">
        <v>96</v>
      </c>
      <c r="AG752" s="82"/>
      <c r="AH752" s="60"/>
      <c r="AI752" s="75" t="s">
        <v>2162</v>
      </c>
      <c r="AJ752" s="6" t="s">
        <v>103</v>
      </c>
      <c r="AK752" s="81">
        <v>0</v>
      </c>
      <c r="AL752" s="205" t="s">
        <v>103</v>
      </c>
      <c r="AM752" s="169"/>
      <c r="AN752" s="6"/>
      <c r="AO752" s="120"/>
    </row>
    <row r="753" spans="1:41">
      <c r="A753" s="75" t="s">
        <v>2162</v>
      </c>
      <c r="B753" s="6" t="s">
        <v>93</v>
      </c>
      <c r="C753" s="76">
        <v>752</v>
      </c>
      <c r="D753" s="6" t="s">
        <v>110</v>
      </c>
      <c r="E753" s="6" t="s">
        <v>2135</v>
      </c>
      <c r="F753" s="6" t="str">
        <f t="shared" si="53"/>
        <v>FreightRM-M-238-SI25-M19-L-F</v>
      </c>
      <c r="G753" s="97" t="s">
        <v>2368</v>
      </c>
      <c r="H753" s="95">
        <v>4656</v>
      </c>
      <c r="I753" s="85" t="s">
        <v>2380</v>
      </c>
      <c r="J753" s="92">
        <v>46043</v>
      </c>
      <c r="K753" s="97" t="s">
        <v>2582</v>
      </c>
      <c r="L753" s="80" t="s">
        <v>116</v>
      </c>
      <c r="M753" s="80" t="s">
        <v>173</v>
      </c>
      <c r="N753" s="80" t="s">
        <v>116</v>
      </c>
      <c r="O753" s="71">
        <v>0</v>
      </c>
      <c r="P753" s="71">
        <v>0</v>
      </c>
      <c r="Q753" s="71">
        <v>0</v>
      </c>
      <c r="R753" s="71">
        <v>0</v>
      </c>
      <c r="S753" s="71">
        <v>0</v>
      </c>
      <c r="T753" s="71">
        <v>0</v>
      </c>
      <c r="U753" s="87" t="s">
        <v>24</v>
      </c>
      <c r="V753" s="84">
        <f t="shared" si="58"/>
        <v>0</v>
      </c>
      <c r="W753" s="94" t="s">
        <v>119</v>
      </c>
      <c r="X753" s="80" t="s">
        <v>120</v>
      </c>
      <c r="Y753" s="80" t="s">
        <v>282</v>
      </c>
      <c r="Z753" s="80" t="s">
        <v>121</v>
      </c>
      <c r="AA753" s="80" t="s">
        <v>283</v>
      </c>
      <c r="AB753" s="76" t="s">
        <v>539</v>
      </c>
      <c r="AC753" s="76" t="s">
        <v>540</v>
      </c>
      <c r="AD753" s="76" t="s">
        <v>174</v>
      </c>
      <c r="AE753" s="76" t="s">
        <v>546</v>
      </c>
      <c r="AF753" s="76" t="s">
        <v>96</v>
      </c>
      <c r="AG753" s="82"/>
      <c r="AH753" s="60"/>
      <c r="AI753" s="75" t="s">
        <v>2162</v>
      </c>
      <c r="AJ753" s="6" t="s">
        <v>103</v>
      </c>
      <c r="AK753" s="81">
        <v>0</v>
      </c>
      <c r="AL753" s="205" t="s">
        <v>103</v>
      </c>
      <c r="AM753" s="169"/>
      <c r="AN753" s="6"/>
      <c r="AO753" s="120"/>
    </row>
    <row r="754" spans="1:41">
      <c r="A754" s="75" t="s">
        <v>2162</v>
      </c>
      <c r="B754" s="6" t="s">
        <v>93</v>
      </c>
      <c r="C754" s="76">
        <v>753</v>
      </c>
      <c r="D754" s="6" t="s">
        <v>110</v>
      </c>
      <c r="E754" s="6" t="s">
        <v>2135</v>
      </c>
      <c r="F754" s="6" t="str">
        <f t="shared" si="53"/>
        <v>FreightRM-M-234-SI25-M19-L-F</v>
      </c>
      <c r="G754" s="97" t="s">
        <v>2369</v>
      </c>
      <c r="H754" s="95">
        <v>4656</v>
      </c>
      <c r="I754" s="85" t="s">
        <v>2380</v>
      </c>
      <c r="J754" s="92">
        <v>46043</v>
      </c>
      <c r="K754" s="95" t="s">
        <v>2583</v>
      </c>
      <c r="L754" s="80" t="s">
        <v>116</v>
      </c>
      <c r="M754" s="80" t="s">
        <v>173</v>
      </c>
      <c r="N754" s="80" t="s">
        <v>116</v>
      </c>
      <c r="O754" s="71">
        <v>0</v>
      </c>
      <c r="P754" s="71">
        <v>0</v>
      </c>
      <c r="Q754" s="71">
        <v>0</v>
      </c>
      <c r="R754" s="71">
        <v>0</v>
      </c>
      <c r="S754" s="71">
        <v>0</v>
      </c>
      <c r="T754" s="71">
        <v>0</v>
      </c>
      <c r="U754" s="87" t="s">
        <v>24</v>
      </c>
      <c r="V754" s="84">
        <f t="shared" si="58"/>
        <v>0</v>
      </c>
      <c r="W754" s="94" t="s">
        <v>119</v>
      </c>
      <c r="X754" s="80" t="s">
        <v>120</v>
      </c>
      <c r="Y754" s="80" t="s">
        <v>282</v>
      </c>
      <c r="Z754" s="80" t="s">
        <v>121</v>
      </c>
      <c r="AA754" s="80" t="s">
        <v>283</v>
      </c>
      <c r="AB754" s="76" t="s">
        <v>539</v>
      </c>
      <c r="AC754" s="76" t="s">
        <v>540</v>
      </c>
      <c r="AD754" s="76" t="s">
        <v>174</v>
      </c>
      <c r="AE754" s="76" t="s">
        <v>546</v>
      </c>
      <c r="AF754" s="76" t="s">
        <v>96</v>
      </c>
      <c r="AG754" s="82"/>
      <c r="AH754" s="60"/>
      <c r="AI754" s="75" t="s">
        <v>2162</v>
      </c>
      <c r="AJ754" s="6" t="s">
        <v>103</v>
      </c>
      <c r="AK754" s="81">
        <v>0</v>
      </c>
      <c r="AL754" s="205" t="s">
        <v>103</v>
      </c>
      <c r="AM754" s="169"/>
      <c r="AN754" s="6"/>
      <c r="AO754" s="120"/>
    </row>
    <row r="755" spans="1:41">
      <c r="A755" s="75" t="s">
        <v>2162</v>
      </c>
      <c r="B755" s="6" t="s">
        <v>93</v>
      </c>
      <c r="C755" s="76">
        <v>754</v>
      </c>
      <c r="D755" s="6" t="s">
        <v>1565</v>
      </c>
      <c r="E755" s="6" t="s">
        <v>2135</v>
      </c>
      <c r="F755" s="6" t="str">
        <f t="shared" si="53"/>
        <v>FreightRM-J-1106LI25-M19</v>
      </c>
      <c r="G755" s="6" t="s">
        <v>2370</v>
      </c>
      <c r="H755" s="6" t="s">
        <v>2371</v>
      </c>
      <c r="I755" s="85" t="s">
        <v>2380</v>
      </c>
      <c r="J755" s="92">
        <v>46042</v>
      </c>
      <c r="K755" s="97" t="s">
        <v>116</v>
      </c>
      <c r="L755" s="80" t="s">
        <v>116</v>
      </c>
      <c r="M755" s="80" t="s">
        <v>173</v>
      </c>
      <c r="N755" s="80" t="s">
        <v>116</v>
      </c>
      <c r="O755" s="71">
        <v>0</v>
      </c>
      <c r="P755" s="71">
        <v>0</v>
      </c>
      <c r="Q755" s="79">
        <v>2200</v>
      </c>
      <c r="R755" s="79">
        <v>0</v>
      </c>
      <c r="S755" s="71">
        <v>0</v>
      </c>
      <c r="T755" s="79">
        <v>2200</v>
      </c>
      <c r="U755" s="87" t="s">
        <v>118</v>
      </c>
      <c r="V755" s="84">
        <f t="shared" ref="V755:V760" si="59">T755</f>
        <v>2200</v>
      </c>
      <c r="W755" s="94" t="s">
        <v>119</v>
      </c>
      <c r="X755" s="6" t="s">
        <v>2584</v>
      </c>
      <c r="Y755" s="80" t="s">
        <v>178</v>
      </c>
      <c r="Z755" s="80" t="s">
        <v>178</v>
      </c>
      <c r="AA755" s="6" t="s">
        <v>2585</v>
      </c>
      <c r="AB755" s="76" t="s">
        <v>539</v>
      </c>
      <c r="AC755" s="76" t="s">
        <v>540</v>
      </c>
      <c r="AD755" s="76" t="s">
        <v>173</v>
      </c>
      <c r="AE755" s="76" t="s">
        <v>548</v>
      </c>
      <c r="AF755" s="76" t="s">
        <v>96</v>
      </c>
      <c r="AG755" s="82"/>
      <c r="AH755" s="60"/>
      <c r="AI755" s="75" t="s">
        <v>2162</v>
      </c>
      <c r="AJ755" s="6" t="s">
        <v>103</v>
      </c>
      <c r="AK755" s="81">
        <v>0</v>
      </c>
      <c r="AL755" s="205" t="s">
        <v>103</v>
      </c>
      <c r="AM755" s="169"/>
      <c r="AN755" s="6"/>
      <c r="AO755" s="120"/>
    </row>
    <row r="756" spans="1:41">
      <c r="A756" s="75" t="s">
        <v>2162</v>
      </c>
      <c r="B756" s="6" t="s">
        <v>93</v>
      </c>
      <c r="C756" s="76">
        <v>755</v>
      </c>
      <c r="D756" s="6" t="s">
        <v>1565</v>
      </c>
      <c r="E756" s="6" t="s">
        <v>2135</v>
      </c>
      <c r="F756" s="6" t="str">
        <f t="shared" si="53"/>
        <v>FreightRM-J-1133LI25-M19</v>
      </c>
      <c r="G756" s="6" t="s">
        <v>2372</v>
      </c>
      <c r="H756" s="6" t="s">
        <v>2373</v>
      </c>
      <c r="I756" s="85" t="s">
        <v>2380</v>
      </c>
      <c r="J756" s="92">
        <v>46042</v>
      </c>
      <c r="K756" s="97" t="s">
        <v>116</v>
      </c>
      <c r="L756" s="80" t="s">
        <v>116</v>
      </c>
      <c r="M756" s="80" t="s">
        <v>173</v>
      </c>
      <c r="N756" s="80" t="s">
        <v>116</v>
      </c>
      <c r="O756" s="71">
        <v>0</v>
      </c>
      <c r="P756" s="71">
        <v>0</v>
      </c>
      <c r="Q756" s="79">
        <v>2200</v>
      </c>
      <c r="R756" s="79">
        <v>0</v>
      </c>
      <c r="S756" s="71">
        <v>0</v>
      </c>
      <c r="T756" s="79">
        <v>2200</v>
      </c>
      <c r="U756" s="87" t="s">
        <v>118</v>
      </c>
      <c r="V756" s="84">
        <f t="shared" si="59"/>
        <v>2200</v>
      </c>
      <c r="W756" s="94" t="s">
        <v>119</v>
      </c>
      <c r="X756" s="6" t="s">
        <v>2584</v>
      </c>
      <c r="Y756" s="80" t="s">
        <v>178</v>
      </c>
      <c r="Z756" s="80" t="s">
        <v>178</v>
      </c>
      <c r="AA756" s="6" t="s">
        <v>2585</v>
      </c>
      <c r="AB756" s="76" t="s">
        <v>539</v>
      </c>
      <c r="AC756" s="76" t="s">
        <v>540</v>
      </c>
      <c r="AD756" s="76" t="s">
        <v>173</v>
      </c>
      <c r="AE756" s="76" t="s">
        <v>548</v>
      </c>
      <c r="AF756" s="76" t="s">
        <v>96</v>
      </c>
      <c r="AG756" s="82"/>
      <c r="AH756" s="60"/>
      <c r="AI756" s="75" t="s">
        <v>2162</v>
      </c>
      <c r="AJ756" s="6" t="s">
        <v>103</v>
      </c>
      <c r="AK756" s="81">
        <v>0</v>
      </c>
      <c r="AL756" s="205" t="s">
        <v>103</v>
      </c>
      <c r="AM756" s="169"/>
      <c r="AN756" s="6"/>
      <c r="AO756" s="120"/>
    </row>
    <row r="757" spans="1:41">
      <c r="A757" s="75" t="s">
        <v>2162</v>
      </c>
      <c r="B757" s="6" t="s">
        <v>93</v>
      </c>
      <c r="C757" s="76">
        <v>756</v>
      </c>
      <c r="D757" s="6" t="s">
        <v>1565</v>
      </c>
      <c r="E757" s="6" t="s">
        <v>2135</v>
      </c>
      <c r="F757" s="6" t="str">
        <f t="shared" si="53"/>
        <v>FreightRM-J-1122LI25-M19</v>
      </c>
      <c r="G757" s="6" t="s">
        <v>2374</v>
      </c>
      <c r="H757" s="6" t="s">
        <v>2375</v>
      </c>
      <c r="I757" s="85" t="s">
        <v>2380</v>
      </c>
      <c r="J757" s="92">
        <v>46042</v>
      </c>
      <c r="K757" s="97" t="s">
        <v>116</v>
      </c>
      <c r="L757" s="80" t="s">
        <v>116</v>
      </c>
      <c r="M757" s="80" t="s">
        <v>173</v>
      </c>
      <c r="N757" s="80" t="s">
        <v>116</v>
      </c>
      <c r="O757" s="71">
        <v>0</v>
      </c>
      <c r="P757" s="71">
        <v>0</v>
      </c>
      <c r="Q757" s="79">
        <v>1855</v>
      </c>
      <c r="R757" s="79">
        <v>0</v>
      </c>
      <c r="S757" s="71">
        <v>0</v>
      </c>
      <c r="T757" s="79">
        <v>1855</v>
      </c>
      <c r="U757" s="87" t="s">
        <v>118</v>
      </c>
      <c r="V757" s="84">
        <f t="shared" si="59"/>
        <v>1855</v>
      </c>
      <c r="W757" s="94" t="s">
        <v>119</v>
      </c>
      <c r="X757" s="80" t="s">
        <v>196</v>
      </c>
      <c r="Y757" s="80" t="s">
        <v>178</v>
      </c>
      <c r="Z757" s="80" t="s">
        <v>178</v>
      </c>
      <c r="AA757" s="6" t="s">
        <v>2087</v>
      </c>
      <c r="AB757" s="76" t="s">
        <v>539</v>
      </c>
      <c r="AC757" s="76" t="s">
        <v>540</v>
      </c>
      <c r="AD757" s="76" t="s">
        <v>173</v>
      </c>
      <c r="AE757" s="76" t="s">
        <v>548</v>
      </c>
      <c r="AF757" s="76" t="s">
        <v>96</v>
      </c>
      <c r="AG757" s="82"/>
      <c r="AH757" s="60"/>
      <c r="AI757" s="75" t="s">
        <v>2162</v>
      </c>
      <c r="AJ757" s="6" t="s">
        <v>103</v>
      </c>
      <c r="AK757" s="81">
        <v>0</v>
      </c>
      <c r="AL757" s="205" t="s">
        <v>103</v>
      </c>
      <c r="AM757" s="169"/>
      <c r="AN757" s="6"/>
      <c r="AO757" s="120"/>
    </row>
    <row r="758" spans="1:41">
      <c r="A758" s="75" t="s">
        <v>2162</v>
      </c>
      <c r="B758" s="6" t="s">
        <v>93</v>
      </c>
      <c r="C758" s="76">
        <v>757</v>
      </c>
      <c r="D758" s="6" t="s">
        <v>1565</v>
      </c>
      <c r="E758" s="6" t="s">
        <v>2135</v>
      </c>
      <c r="F758" s="6" t="str">
        <f t="shared" si="53"/>
        <v>FreightRM-J-1153LI26-M19</v>
      </c>
      <c r="G758" s="6" t="s">
        <v>2376</v>
      </c>
      <c r="H758" s="6" t="s">
        <v>2377</v>
      </c>
      <c r="I758" s="85" t="s">
        <v>2380</v>
      </c>
      <c r="J758" s="92">
        <v>46043</v>
      </c>
      <c r="K758" s="97" t="s">
        <v>116</v>
      </c>
      <c r="L758" s="80" t="s">
        <v>116</v>
      </c>
      <c r="M758" s="80" t="s">
        <v>173</v>
      </c>
      <c r="N758" s="80" t="s">
        <v>116</v>
      </c>
      <c r="O758" s="71">
        <v>0</v>
      </c>
      <c r="P758" s="71">
        <v>0</v>
      </c>
      <c r="Q758" s="79">
        <v>2150</v>
      </c>
      <c r="R758" s="79">
        <v>0</v>
      </c>
      <c r="S758" s="71">
        <v>0</v>
      </c>
      <c r="T758" s="79">
        <v>2150</v>
      </c>
      <c r="U758" s="87" t="s">
        <v>118</v>
      </c>
      <c r="V758" s="84">
        <f t="shared" si="59"/>
        <v>2150</v>
      </c>
      <c r="W758" s="94" t="s">
        <v>119</v>
      </c>
      <c r="X758" s="80" t="s">
        <v>196</v>
      </c>
      <c r="Y758" s="80" t="s">
        <v>178</v>
      </c>
      <c r="Z758" s="80" t="s">
        <v>178</v>
      </c>
      <c r="AA758" s="6" t="s">
        <v>2087</v>
      </c>
      <c r="AB758" s="76" t="s">
        <v>539</v>
      </c>
      <c r="AC758" s="76" t="s">
        <v>540</v>
      </c>
      <c r="AD758" s="76" t="s">
        <v>173</v>
      </c>
      <c r="AE758" s="76" t="s">
        <v>548</v>
      </c>
      <c r="AF758" s="76" t="s">
        <v>96</v>
      </c>
      <c r="AG758" s="82"/>
      <c r="AH758" s="60"/>
      <c r="AI758" s="75" t="s">
        <v>2162</v>
      </c>
      <c r="AJ758" s="6" t="s">
        <v>103</v>
      </c>
      <c r="AK758" s="81">
        <v>0</v>
      </c>
      <c r="AL758" s="205" t="s">
        <v>103</v>
      </c>
      <c r="AM758" s="169"/>
      <c r="AN758" s="6"/>
      <c r="AO758" s="120"/>
    </row>
    <row r="759" spans="1:41">
      <c r="A759" s="75" t="s">
        <v>2162</v>
      </c>
      <c r="B759" s="6" t="s">
        <v>93</v>
      </c>
      <c r="C759" s="76">
        <v>758</v>
      </c>
      <c r="D759" s="6" t="s">
        <v>1565</v>
      </c>
      <c r="E759" s="6" t="s">
        <v>2135</v>
      </c>
      <c r="F759" s="6" t="str">
        <f t="shared" si="53"/>
        <v>FreightRM-J-1166LI26-M19</v>
      </c>
      <c r="G759" s="6" t="s">
        <v>2378</v>
      </c>
      <c r="H759" s="6" t="s">
        <v>2379</v>
      </c>
      <c r="I759" s="85" t="s">
        <v>2380</v>
      </c>
      <c r="J759" s="92">
        <v>46045</v>
      </c>
      <c r="K759" s="97" t="s">
        <v>116</v>
      </c>
      <c r="L759" s="80" t="s">
        <v>116</v>
      </c>
      <c r="M759" s="80" t="s">
        <v>173</v>
      </c>
      <c r="N759" s="80" t="s">
        <v>116</v>
      </c>
      <c r="O759" s="71">
        <v>0</v>
      </c>
      <c r="P759" s="71">
        <v>0</v>
      </c>
      <c r="Q759" s="79">
        <v>2350</v>
      </c>
      <c r="R759" s="79">
        <v>0</v>
      </c>
      <c r="S759" s="71">
        <v>0</v>
      </c>
      <c r="T759" s="79">
        <v>2350</v>
      </c>
      <c r="U759" s="87" t="s">
        <v>118</v>
      </c>
      <c r="V759" s="84">
        <f t="shared" si="59"/>
        <v>2350</v>
      </c>
      <c r="W759" s="94" t="s">
        <v>119</v>
      </c>
      <c r="X759" s="80" t="s">
        <v>196</v>
      </c>
      <c r="Y759" s="80" t="s">
        <v>178</v>
      </c>
      <c r="Z759" s="80" t="s">
        <v>178</v>
      </c>
      <c r="AA759" s="6" t="s">
        <v>2586</v>
      </c>
      <c r="AB759" s="76" t="s">
        <v>539</v>
      </c>
      <c r="AC759" s="76" t="s">
        <v>540</v>
      </c>
      <c r="AD759" s="76" t="s">
        <v>173</v>
      </c>
      <c r="AE759" s="76" t="s">
        <v>548</v>
      </c>
      <c r="AF759" s="76" t="s">
        <v>96</v>
      </c>
      <c r="AG759" s="82"/>
      <c r="AH759" s="60"/>
      <c r="AI759" s="75" t="s">
        <v>2162</v>
      </c>
      <c r="AJ759" s="6" t="s">
        <v>103</v>
      </c>
      <c r="AK759" s="81">
        <v>0</v>
      </c>
      <c r="AL759" s="205" t="s">
        <v>103</v>
      </c>
      <c r="AM759" s="169"/>
      <c r="AN759" s="6"/>
      <c r="AO759" s="120"/>
    </row>
    <row r="760" spans="1:41">
      <c r="A760" s="75" t="s">
        <v>2162</v>
      </c>
      <c r="B760" s="6" t="s">
        <v>93</v>
      </c>
      <c r="C760" s="76">
        <v>759</v>
      </c>
      <c r="D760" s="6" t="s">
        <v>1565</v>
      </c>
      <c r="E760" s="6" t="s">
        <v>2135</v>
      </c>
      <c r="F760" s="6" t="str">
        <f t="shared" si="53"/>
        <v>FreightRM-J-1142LI26-M19</v>
      </c>
      <c r="G760" s="6" t="s">
        <v>1820</v>
      </c>
      <c r="H760" s="6" t="s">
        <v>1821</v>
      </c>
      <c r="I760" s="85" t="s">
        <v>2380</v>
      </c>
      <c r="J760" s="78">
        <v>46034</v>
      </c>
      <c r="K760" s="97" t="s">
        <v>116</v>
      </c>
      <c r="L760" s="80" t="s">
        <v>116</v>
      </c>
      <c r="M760" s="80" t="s">
        <v>173</v>
      </c>
      <c r="N760" s="80" t="s">
        <v>116</v>
      </c>
      <c r="O760" s="71">
        <v>0</v>
      </c>
      <c r="P760" s="71">
        <v>0</v>
      </c>
      <c r="Q760" s="79">
        <v>1855</v>
      </c>
      <c r="R760" s="79">
        <v>0</v>
      </c>
      <c r="S760" s="71">
        <v>0</v>
      </c>
      <c r="T760" s="79">
        <v>1855</v>
      </c>
      <c r="U760" s="87" t="s">
        <v>118</v>
      </c>
      <c r="V760" s="84">
        <f t="shared" si="59"/>
        <v>1855</v>
      </c>
      <c r="W760" s="94" t="s">
        <v>119</v>
      </c>
      <c r="X760" s="80" t="s">
        <v>196</v>
      </c>
      <c r="Y760" s="80" t="s">
        <v>178</v>
      </c>
      <c r="Z760" s="80" t="s">
        <v>178</v>
      </c>
      <c r="AA760" s="6" t="s">
        <v>2586</v>
      </c>
      <c r="AB760" s="76" t="s">
        <v>539</v>
      </c>
      <c r="AC760" s="76" t="s">
        <v>540</v>
      </c>
      <c r="AD760" s="76" t="s">
        <v>173</v>
      </c>
      <c r="AE760" s="76" t="s">
        <v>548</v>
      </c>
      <c r="AF760" s="76" t="s">
        <v>96</v>
      </c>
      <c r="AG760" s="82"/>
      <c r="AH760" s="60"/>
      <c r="AI760" s="75" t="s">
        <v>2162</v>
      </c>
      <c r="AJ760" s="6" t="s">
        <v>103</v>
      </c>
      <c r="AK760" s="81">
        <v>0</v>
      </c>
      <c r="AL760" s="205" t="s">
        <v>103</v>
      </c>
      <c r="AM760" s="169"/>
      <c r="AN760" s="6"/>
      <c r="AO760" s="120"/>
    </row>
    <row r="761" spans="1:41">
      <c r="A761" s="75" t="s">
        <v>2614</v>
      </c>
      <c r="B761" s="6" t="s">
        <v>93</v>
      </c>
      <c r="C761" s="76">
        <v>760</v>
      </c>
      <c r="D761" s="80" t="s">
        <v>588</v>
      </c>
      <c r="E761" s="6" t="s">
        <v>2135</v>
      </c>
      <c r="F761" s="6" t="str">
        <f t="shared" si="53"/>
        <v>FreightRM-A-002-SI26-M19-L</v>
      </c>
      <c r="G761" s="95" t="s">
        <v>2616</v>
      </c>
      <c r="H761" s="95" t="s">
        <v>2617</v>
      </c>
      <c r="I761" s="85" t="s">
        <v>2380</v>
      </c>
      <c r="J761" s="92">
        <v>46048</v>
      </c>
      <c r="K761" s="95"/>
      <c r="L761" s="80" t="s">
        <v>2836</v>
      </c>
      <c r="M761" s="80" t="s">
        <v>174</v>
      </c>
      <c r="N761" s="80" t="s">
        <v>116</v>
      </c>
      <c r="O761" s="71">
        <v>0</v>
      </c>
      <c r="P761" s="71">
        <v>0</v>
      </c>
      <c r="Q761" s="79">
        <v>521</v>
      </c>
      <c r="R761" s="79">
        <v>58.08</v>
      </c>
      <c r="S761" s="71">
        <v>0</v>
      </c>
      <c r="T761" s="79">
        <v>579.08000000000004</v>
      </c>
      <c r="U761" s="80" t="s">
        <v>118</v>
      </c>
      <c r="V761" s="84">
        <f>T761</f>
        <v>579.08000000000004</v>
      </c>
      <c r="W761" s="78">
        <v>46038</v>
      </c>
      <c r="X761" s="80" t="s">
        <v>582</v>
      </c>
      <c r="Y761" s="80" t="s">
        <v>129</v>
      </c>
      <c r="Z761" s="80" t="s">
        <v>239</v>
      </c>
      <c r="AA761" s="80" t="s">
        <v>283</v>
      </c>
      <c r="AB761" s="76" t="s">
        <v>539</v>
      </c>
      <c r="AC761" s="76" t="s">
        <v>540</v>
      </c>
      <c r="AD761" s="76" t="s">
        <v>174</v>
      </c>
      <c r="AE761" s="76" t="s">
        <v>546</v>
      </c>
      <c r="AF761" s="76" t="s">
        <v>96</v>
      </c>
      <c r="AG761" s="82"/>
      <c r="AH761" s="60"/>
      <c r="AI761" s="75" t="s">
        <v>2614</v>
      </c>
      <c r="AJ761" s="6" t="s">
        <v>103</v>
      </c>
      <c r="AK761" s="81">
        <v>0</v>
      </c>
      <c r="AL761" s="205" t="s">
        <v>103</v>
      </c>
      <c r="AM761" s="169"/>
      <c r="AN761" s="6"/>
      <c r="AO761" s="120"/>
    </row>
    <row r="762" spans="1:41">
      <c r="A762" s="75" t="s">
        <v>2614</v>
      </c>
      <c r="B762" s="6" t="s">
        <v>93</v>
      </c>
      <c r="C762" s="76">
        <v>761</v>
      </c>
      <c r="D762" s="80" t="s">
        <v>588</v>
      </c>
      <c r="E762" s="6" t="s">
        <v>2135</v>
      </c>
      <c r="F762" s="6" t="str">
        <f t="shared" si="53"/>
        <v>FreightRM-M-247-SI25-M19-L</v>
      </c>
      <c r="G762" s="95" t="s">
        <v>2618</v>
      </c>
      <c r="H762" s="95" t="s">
        <v>2619</v>
      </c>
      <c r="I762" s="85" t="s">
        <v>2380</v>
      </c>
      <c r="J762" s="92">
        <v>46048</v>
      </c>
      <c r="K762" s="95"/>
      <c r="L762" s="80" t="s">
        <v>2837</v>
      </c>
      <c r="M762" s="80" t="s">
        <v>174</v>
      </c>
      <c r="N762" s="80" t="s">
        <v>116</v>
      </c>
      <c r="O762" s="71">
        <v>0</v>
      </c>
      <c r="P762" s="71">
        <v>0</v>
      </c>
      <c r="Q762" s="79">
        <v>807</v>
      </c>
      <c r="R762" s="79">
        <v>36.799999999999997</v>
      </c>
      <c r="S762" s="71">
        <v>0</v>
      </c>
      <c r="T762" s="79">
        <v>843.8</v>
      </c>
      <c r="U762" s="80" t="s">
        <v>118</v>
      </c>
      <c r="V762" s="84">
        <f t="shared" ref="V762:V765" si="60">T762</f>
        <v>843.8</v>
      </c>
      <c r="W762" s="78">
        <v>46034</v>
      </c>
      <c r="X762" s="80" t="s">
        <v>2384</v>
      </c>
      <c r="Y762" s="80" t="s">
        <v>1070</v>
      </c>
      <c r="Z762" s="80" t="s">
        <v>239</v>
      </c>
      <c r="AA762" s="80" t="s">
        <v>283</v>
      </c>
      <c r="AB762" s="76" t="s">
        <v>539</v>
      </c>
      <c r="AC762" s="76" t="s">
        <v>540</v>
      </c>
      <c r="AD762" s="76" t="s">
        <v>174</v>
      </c>
      <c r="AE762" s="76" t="s">
        <v>546</v>
      </c>
      <c r="AF762" s="76" t="s">
        <v>96</v>
      </c>
      <c r="AG762" s="82"/>
      <c r="AH762" s="60"/>
      <c r="AI762" s="75" t="s">
        <v>2614</v>
      </c>
      <c r="AJ762" s="6" t="s">
        <v>103</v>
      </c>
      <c r="AK762" s="81">
        <v>0</v>
      </c>
      <c r="AL762" s="205" t="s">
        <v>103</v>
      </c>
      <c r="AM762" s="169"/>
      <c r="AN762" s="6"/>
      <c r="AO762" s="120"/>
    </row>
    <row r="763" spans="1:41">
      <c r="A763" s="75" t="s">
        <v>2614</v>
      </c>
      <c r="B763" s="6" t="s">
        <v>93</v>
      </c>
      <c r="C763" s="76">
        <v>762</v>
      </c>
      <c r="D763" s="80" t="s">
        <v>588</v>
      </c>
      <c r="E763" s="6" t="s">
        <v>2135</v>
      </c>
      <c r="F763" s="6" t="str">
        <f t="shared" si="53"/>
        <v>FreightRM-A-013-SI26-M19-L</v>
      </c>
      <c r="G763" s="95" t="s">
        <v>2620</v>
      </c>
      <c r="H763" s="95" t="s">
        <v>2621</v>
      </c>
      <c r="I763" s="85" t="s">
        <v>2380</v>
      </c>
      <c r="J763" s="92">
        <v>46051</v>
      </c>
      <c r="K763" s="95"/>
      <c r="L763" s="80" t="s">
        <v>2838</v>
      </c>
      <c r="M763" s="80" t="s">
        <v>174</v>
      </c>
      <c r="N763" s="80" t="s">
        <v>116</v>
      </c>
      <c r="O763" s="71">
        <v>0</v>
      </c>
      <c r="P763" s="71">
        <v>0</v>
      </c>
      <c r="Q763" s="79">
        <v>309</v>
      </c>
      <c r="R763" s="79">
        <v>30.4</v>
      </c>
      <c r="S763" s="71">
        <v>0</v>
      </c>
      <c r="T763" s="79">
        <v>339.4</v>
      </c>
      <c r="U763" s="80" t="s">
        <v>118</v>
      </c>
      <c r="V763" s="84">
        <f t="shared" si="60"/>
        <v>339.4</v>
      </c>
      <c r="W763" s="78">
        <v>46044</v>
      </c>
      <c r="X763" s="80" t="s">
        <v>2839</v>
      </c>
      <c r="Y763" s="80" t="s">
        <v>129</v>
      </c>
      <c r="Z763" s="80" t="s">
        <v>239</v>
      </c>
      <c r="AA763" s="80" t="s">
        <v>283</v>
      </c>
      <c r="AB763" s="76" t="s">
        <v>539</v>
      </c>
      <c r="AC763" s="76" t="s">
        <v>540</v>
      </c>
      <c r="AD763" s="76" t="s">
        <v>174</v>
      </c>
      <c r="AE763" s="76" t="s">
        <v>546</v>
      </c>
      <c r="AF763" s="76" t="s">
        <v>96</v>
      </c>
      <c r="AG763" s="82"/>
      <c r="AH763" s="60"/>
      <c r="AI763" s="75" t="s">
        <v>2614</v>
      </c>
      <c r="AJ763" s="6" t="s">
        <v>103</v>
      </c>
      <c r="AK763" s="81">
        <v>0</v>
      </c>
      <c r="AL763" s="205" t="s">
        <v>103</v>
      </c>
      <c r="AM763" s="169"/>
      <c r="AN763" s="6"/>
      <c r="AO763" s="120"/>
    </row>
    <row r="764" spans="1:41">
      <c r="A764" s="75" t="s">
        <v>2614</v>
      </c>
      <c r="B764" s="6" t="s">
        <v>93</v>
      </c>
      <c r="C764" s="76">
        <v>763</v>
      </c>
      <c r="D764" s="80" t="s">
        <v>588</v>
      </c>
      <c r="E764" s="6" t="s">
        <v>2135</v>
      </c>
      <c r="F764" s="6" t="str">
        <f t="shared" si="53"/>
        <v>FreightRM-A-007-SI26-M19-L</v>
      </c>
      <c r="G764" s="95" t="s">
        <v>2622</v>
      </c>
      <c r="H764" s="95" t="s">
        <v>2623</v>
      </c>
      <c r="I764" s="85" t="s">
        <v>2380</v>
      </c>
      <c r="J764" s="92">
        <v>46052</v>
      </c>
      <c r="K764" s="95"/>
      <c r="L764" s="80" t="s">
        <v>2840</v>
      </c>
      <c r="M764" s="80" t="s">
        <v>174</v>
      </c>
      <c r="N764" s="80" t="s">
        <v>116</v>
      </c>
      <c r="O764" s="71">
        <v>0</v>
      </c>
      <c r="P764" s="71">
        <v>0</v>
      </c>
      <c r="Q764" s="79">
        <v>509</v>
      </c>
      <c r="R764" s="79">
        <v>29.6</v>
      </c>
      <c r="S764" s="71">
        <v>0</v>
      </c>
      <c r="T764" s="79">
        <v>538.6</v>
      </c>
      <c r="U764" s="80" t="s">
        <v>118</v>
      </c>
      <c r="V764" s="84">
        <f t="shared" si="60"/>
        <v>538.6</v>
      </c>
      <c r="W764" s="78">
        <v>46043</v>
      </c>
      <c r="X764" s="80" t="s">
        <v>1076</v>
      </c>
      <c r="Y764" s="80" t="s">
        <v>129</v>
      </c>
      <c r="Z764" s="80" t="s">
        <v>239</v>
      </c>
      <c r="AA764" s="80" t="s">
        <v>283</v>
      </c>
      <c r="AB764" s="76" t="s">
        <v>539</v>
      </c>
      <c r="AC764" s="76" t="s">
        <v>540</v>
      </c>
      <c r="AD764" s="76" t="s">
        <v>174</v>
      </c>
      <c r="AE764" s="76" t="s">
        <v>546</v>
      </c>
      <c r="AF764" s="76" t="s">
        <v>96</v>
      </c>
      <c r="AG764" s="82"/>
      <c r="AH764" s="60"/>
      <c r="AI764" s="75" t="s">
        <v>2614</v>
      </c>
      <c r="AJ764" s="6" t="s">
        <v>103</v>
      </c>
      <c r="AK764" s="81">
        <v>0</v>
      </c>
      <c r="AL764" s="205" t="s">
        <v>103</v>
      </c>
      <c r="AM764" s="169"/>
      <c r="AN764" s="6"/>
      <c r="AO764" s="120"/>
    </row>
    <row r="765" spans="1:41">
      <c r="A765" s="75" t="s">
        <v>2614</v>
      </c>
      <c r="B765" s="6" t="s">
        <v>93</v>
      </c>
      <c r="C765" s="76">
        <v>764</v>
      </c>
      <c r="D765" s="80" t="s">
        <v>588</v>
      </c>
      <c r="E765" s="6" t="s">
        <v>2135</v>
      </c>
      <c r="F765" s="6" t="str">
        <f t="shared" si="53"/>
        <v>FreightRM-A-012-SI26-M19-L</v>
      </c>
      <c r="G765" s="95" t="s">
        <v>2624</v>
      </c>
      <c r="H765" s="95" t="s">
        <v>2625</v>
      </c>
      <c r="I765" s="85" t="s">
        <v>2380</v>
      </c>
      <c r="J765" s="92">
        <v>46052</v>
      </c>
      <c r="K765" s="95"/>
      <c r="L765" s="80" t="s">
        <v>2841</v>
      </c>
      <c r="M765" s="80" t="s">
        <v>174</v>
      </c>
      <c r="N765" s="80" t="s">
        <v>116</v>
      </c>
      <c r="O765" s="71">
        <v>0</v>
      </c>
      <c r="P765" s="71">
        <v>0</v>
      </c>
      <c r="Q765" s="79">
        <v>352</v>
      </c>
      <c r="R765" s="79">
        <v>30.4</v>
      </c>
      <c r="S765" s="71">
        <v>0</v>
      </c>
      <c r="T765" s="79">
        <v>382.4</v>
      </c>
      <c r="U765" s="80" t="s">
        <v>118</v>
      </c>
      <c r="V765" s="84">
        <f t="shared" si="60"/>
        <v>382.4</v>
      </c>
      <c r="W765" s="78">
        <v>46045</v>
      </c>
      <c r="X765" s="80" t="s">
        <v>2842</v>
      </c>
      <c r="Y765" s="80" t="s">
        <v>129</v>
      </c>
      <c r="Z765" s="80" t="s">
        <v>239</v>
      </c>
      <c r="AA765" s="80" t="s">
        <v>283</v>
      </c>
      <c r="AB765" s="76" t="s">
        <v>539</v>
      </c>
      <c r="AC765" s="76" t="s">
        <v>540</v>
      </c>
      <c r="AD765" s="76" t="s">
        <v>174</v>
      </c>
      <c r="AE765" s="76" t="s">
        <v>546</v>
      </c>
      <c r="AF765" s="76" t="s">
        <v>96</v>
      </c>
      <c r="AG765" s="82"/>
      <c r="AH765" s="60"/>
      <c r="AI765" s="75" t="s">
        <v>2614</v>
      </c>
      <c r="AJ765" s="6" t="s">
        <v>103</v>
      </c>
      <c r="AK765" s="81">
        <v>0</v>
      </c>
      <c r="AL765" s="205" t="s">
        <v>103</v>
      </c>
      <c r="AM765" s="169"/>
      <c r="AN765" s="6"/>
      <c r="AO765" s="120"/>
    </row>
    <row r="766" spans="1:41">
      <c r="A766" s="75" t="s">
        <v>2614</v>
      </c>
      <c r="B766" s="6" t="s">
        <v>93</v>
      </c>
      <c r="C766" s="76">
        <v>765</v>
      </c>
      <c r="D766" s="80" t="s">
        <v>589</v>
      </c>
      <c r="E766" s="6" t="s">
        <v>2136</v>
      </c>
      <c r="F766" s="6" t="str">
        <f t="shared" si="53"/>
        <v>BrokerCT-V-001-F5I26</v>
      </c>
      <c r="G766" s="95" t="s">
        <v>2626</v>
      </c>
      <c r="H766" s="95" t="s">
        <v>2627</v>
      </c>
      <c r="I766" s="85" t="s">
        <v>2380</v>
      </c>
      <c r="J766" s="92">
        <v>46050</v>
      </c>
      <c r="K766" s="95" t="s">
        <v>2843</v>
      </c>
      <c r="L766" s="80" t="s">
        <v>116</v>
      </c>
      <c r="M766" s="80" t="s">
        <v>1084</v>
      </c>
      <c r="N766" s="80" t="s">
        <v>2844</v>
      </c>
      <c r="O766" s="71">
        <v>0</v>
      </c>
      <c r="P766" s="71">
        <v>0</v>
      </c>
      <c r="Q766" s="79">
        <v>1576.54</v>
      </c>
      <c r="R766" s="79">
        <v>252.25</v>
      </c>
      <c r="S766" s="71">
        <v>0</v>
      </c>
      <c r="T766" s="79">
        <v>1828.79</v>
      </c>
      <c r="U766" s="80" t="s">
        <v>24</v>
      </c>
      <c r="V766" s="84">
        <f>T766/17.2315</f>
        <v>106.13063285262454</v>
      </c>
      <c r="W766" s="78">
        <v>46048</v>
      </c>
      <c r="X766" s="80" t="s">
        <v>1129</v>
      </c>
      <c r="Y766" s="80" t="s">
        <v>121</v>
      </c>
      <c r="Z766" s="80" t="s">
        <v>537</v>
      </c>
      <c r="AA766" s="80" t="s">
        <v>122</v>
      </c>
      <c r="AB766" s="76" t="s">
        <v>2845</v>
      </c>
      <c r="AC766" s="76" t="s">
        <v>540</v>
      </c>
      <c r="AD766" s="76" t="s">
        <v>173</v>
      </c>
      <c r="AE766" s="76" t="s">
        <v>548</v>
      </c>
      <c r="AF766" s="76" t="s">
        <v>96</v>
      </c>
      <c r="AG766" s="82"/>
      <c r="AH766" s="60"/>
      <c r="AI766" s="75" t="s">
        <v>2614</v>
      </c>
      <c r="AJ766" s="6" t="s">
        <v>103</v>
      </c>
      <c r="AK766" s="81">
        <v>0</v>
      </c>
      <c r="AL766" s="205" t="s">
        <v>103</v>
      </c>
      <c r="AM766" s="169"/>
      <c r="AN766" s="6"/>
      <c r="AO766" s="120"/>
    </row>
    <row r="767" spans="1:41">
      <c r="A767" s="75" t="s">
        <v>2614</v>
      </c>
      <c r="B767" s="6" t="s">
        <v>93</v>
      </c>
      <c r="C767" s="76">
        <v>766</v>
      </c>
      <c r="D767" s="80" t="s">
        <v>589</v>
      </c>
      <c r="E767" s="6" t="s">
        <v>2136</v>
      </c>
      <c r="F767" s="6" t="str">
        <f t="shared" si="53"/>
        <v>BrokerCR-V-002-F5I26</v>
      </c>
      <c r="G767" s="95" t="s">
        <v>2628</v>
      </c>
      <c r="H767" s="95" t="s">
        <v>2629</v>
      </c>
      <c r="I767" s="85" t="s">
        <v>2380</v>
      </c>
      <c r="J767" s="92">
        <v>46051</v>
      </c>
      <c r="K767" s="95" t="s">
        <v>2846</v>
      </c>
      <c r="L767" s="80" t="s">
        <v>116</v>
      </c>
      <c r="M767" s="80" t="s">
        <v>1084</v>
      </c>
      <c r="N767" s="80" t="s">
        <v>2844</v>
      </c>
      <c r="O767" s="71">
        <v>0</v>
      </c>
      <c r="P767" s="71">
        <v>0</v>
      </c>
      <c r="Q767" s="79">
        <v>1576.54</v>
      </c>
      <c r="R767" s="79">
        <v>252.25</v>
      </c>
      <c r="S767" s="71">
        <v>0</v>
      </c>
      <c r="T767" s="79">
        <v>1828.79</v>
      </c>
      <c r="U767" s="80" t="s">
        <v>24</v>
      </c>
      <c r="V767" s="84">
        <f t="shared" ref="V767:V768" si="61">T767/17.2315</f>
        <v>106.13063285262454</v>
      </c>
      <c r="W767" s="78">
        <v>46050</v>
      </c>
      <c r="X767" s="80" t="s">
        <v>1129</v>
      </c>
      <c r="Y767" s="80" t="s">
        <v>121</v>
      </c>
      <c r="Z767" s="80" t="s">
        <v>537</v>
      </c>
      <c r="AA767" s="80" t="s">
        <v>122</v>
      </c>
      <c r="AB767" s="76" t="s">
        <v>2845</v>
      </c>
      <c r="AC767" s="76" t="s">
        <v>540</v>
      </c>
      <c r="AD767" s="76" t="s">
        <v>173</v>
      </c>
      <c r="AE767" s="76" t="s">
        <v>548</v>
      </c>
      <c r="AF767" s="76" t="s">
        <v>96</v>
      </c>
      <c r="AG767" s="82"/>
      <c r="AH767" s="60"/>
      <c r="AI767" s="75" t="s">
        <v>2614</v>
      </c>
      <c r="AJ767" s="6" t="s">
        <v>103</v>
      </c>
      <c r="AK767" s="81">
        <v>0</v>
      </c>
      <c r="AL767" s="205" t="s">
        <v>103</v>
      </c>
      <c r="AM767" s="169"/>
      <c r="AN767" s="6"/>
      <c r="AO767" s="120"/>
    </row>
    <row r="768" spans="1:41">
      <c r="A768" s="75" t="s">
        <v>2614</v>
      </c>
      <c r="B768" s="6" t="s">
        <v>93</v>
      </c>
      <c r="C768" s="76">
        <v>767</v>
      </c>
      <c r="D768" s="80" t="s">
        <v>589</v>
      </c>
      <c r="E768" s="6" t="s">
        <v>2136</v>
      </c>
      <c r="F768" s="6" t="str">
        <f t="shared" si="53"/>
        <v>BrokerFG-V-172-V1E25-M01</v>
      </c>
      <c r="G768" s="95" t="s">
        <v>2630</v>
      </c>
      <c r="H768" s="95" t="s">
        <v>2631</v>
      </c>
      <c r="I768" s="85" t="s">
        <v>2380</v>
      </c>
      <c r="J768" s="92">
        <v>46052</v>
      </c>
      <c r="K768" s="95" t="s">
        <v>2847</v>
      </c>
      <c r="L768" s="80" t="s">
        <v>116</v>
      </c>
      <c r="M768" s="80" t="s">
        <v>1100</v>
      </c>
      <c r="N768" s="80" t="s">
        <v>1085</v>
      </c>
      <c r="O768" s="71">
        <v>0</v>
      </c>
      <c r="P768" s="71">
        <v>0</v>
      </c>
      <c r="Q768" s="79">
        <v>1281.24</v>
      </c>
      <c r="R768" s="79">
        <v>205.01</v>
      </c>
      <c r="S768" s="71">
        <v>0</v>
      </c>
      <c r="T768" s="79">
        <v>1486.25</v>
      </c>
      <c r="U768" s="80" t="s">
        <v>24</v>
      </c>
      <c r="V768" s="84">
        <f t="shared" si="61"/>
        <v>86.251922351507417</v>
      </c>
      <c r="W768" s="78">
        <v>46051</v>
      </c>
      <c r="X768" s="80" t="s">
        <v>122</v>
      </c>
      <c r="Y768" s="80" t="s">
        <v>537</v>
      </c>
      <c r="Z768" s="80" t="s">
        <v>121</v>
      </c>
      <c r="AA768" s="80" t="s">
        <v>1101</v>
      </c>
      <c r="AB768" s="76" t="s">
        <v>542</v>
      </c>
      <c r="AC768" s="76" t="s">
        <v>541</v>
      </c>
      <c r="AD768" s="76" t="s">
        <v>195</v>
      </c>
      <c r="AE768" s="76" t="s">
        <v>547</v>
      </c>
      <c r="AF768" s="76" t="s">
        <v>96</v>
      </c>
      <c r="AG768" s="82"/>
      <c r="AH768" s="60"/>
      <c r="AI768" s="75" t="s">
        <v>2614</v>
      </c>
      <c r="AJ768" s="6" t="s">
        <v>103</v>
      </c>
      <c r="AK768" s="81">
        <v>0</v>
      </c>
      <c r="AL768" s="205" t="s">
        <v>103</v>
      </c>
      <c r="AM768" s="169"/>
      <c r="AN768" s="6"/>
      <c r="AO768" s="120"/>
    </row>
    <row r="769" spans="1:41">
      <c r="A769" s="75" t="s">
        <v>2614</v>
      </c>
      <c r="B769" s="6" t="s">
        <v>93</v>
      </c>
      <c r="C769" s="76">
        <v>768</v>
      </c>
      <c r="D769" s="80" t="s">
        <v>2615</v>
      </c>
      <c r="E769" s="6" t="s">
        <v>2135</v>
      </c>
      <c r="F769" s="6" t="str">
        <f t="shared" si="53"/>
        <v xml:space="preserve">FreightFG-A-0055-SE25-M19 </v>
      </c>
      <c r="G769" s="95" t="s">
        <v>2632</v>
      </c>
      <c r="H769" s="95" t="s">
        <v>2633</v>
      </c>
      <c r="I769" s="85" t="s">
        <v>2380</v>
      </c>
      <c r="J769" s="92">
        <v>46052</v>
      </c>
      <c r="K769" s="95" t="s">
        <v>2848</v>
      </c>
      <c r="L769" s="80">
        <v>6429144430</v>
      </c>
      <c r="M769" s="80" t="s">
        <v>543</v>
      </c>
      <c r="N769" s="80" t="s">
        <v>2849</v>
      </c>
      <c r="O769" s="71">
        <v>0</v>
      </c>
      <c r="P769" s="71">
        <v>0</v>
      </c>
      <c r="Q769" s="79">
        <v>6677.46</v>
      </c>
      <c r="R769" s="79">
        <v>775.75</v>
      </c>
      <c r="S769" s="71">
        <v>0</v>
      </c>
      <c r="T769" s="79">
        <v>7453.21</v>
      </c>
      <c r="U769" s="80" t="s">
        <v>118</v>
      </c>
      <c r="V769" s="84">
        <f t="shared" ref="V769:V771" si="62">T769</f>
        <v>7453.21</v>
      </c>
      <c r="W769" s="78">
        <v>46009</v>
      </c>
      <c r="X769" s="80" t="s">
        <v>1266</v>
      </c>
      <c r="Y769" s="80" t="s">
        <v>239</v>
      </c>
      <c r="Z769" s="80" t="s">
        <v>1077</v>
      </c>
      <c r="AA769" s="80" t="s">
        <v>2850</v>
      </c>
      <c r="AB769" s="76" t="s">
        <v>539</v>
      </c>
      <c r="AC769" s="76" t="s">
        <v>541</v>
      </c>
      <c r="AD769" s="76" t="s">
        <v>195</v>
      </c>
      <c r="AE769" s="76" t="s">
        <v>547</v>
      </c>
      <c r="AF769" s="76" t="s">
        <v>96</v>
      </c>
      <c r="AG769" s="82"/>
      <c r="AH769" s="60"/>
      <c r="AI769" s="75" t="s">
        <v>2614</v>
      </c>
      <c r="AJ769" s="6" t="s">
        <v>103</v>
      </c>
      <c r="AK769" s="81">
        <v>0</v>
      </c>
      <c r="AL769" s="205" t="s">
        <v>103</v>
      </c>
      <c r="AM769" s="169"/>
      <c r="AN769" s="6"/>
      <c r="AO769" s="120"/>
    </row>
    <row r="770" spans="1:41">
      <c r="A770" s="75" t="s">
        <v>2614</v>
      </c>
      <c r="B770" s="6" t="s">
        <v>93</v>
      </c>
      <c r="C770" s="76">
        <v>769</v>
      </c>
      <c r="D770" s="80" t="s">
        <v>2615</v>
      </c>
      <c r="E770" s="6" t="s">
        <v>2135</v>
      </c>
      <c r="F770" s="6" t="str">
        <f t="shared" si="53"/>
        <v>FreightFG-A-0001SE26-M19</v>
      </c>
      <c r="G770" s="95" t="s">
        <v>2634</v>
      </c>
      <c r="H770" s="95" t="s">
        <v>2635</v>
      </c>
      <c r="I770" s="85" t="s">
        <v>2380</v>
      </c>
      <c r="J770" s="92">
        <v>46052</v>
      </c>
      <c r="K770" s="95" t="s">
        <v>2851</v>
      </c>
      <c r="L770" s="80" t="s">
        <v>2852</v>
      </c>
      <c r="M770" s="80" t="s">
        <v>543</v>
      </c>
      <c r="N770" s="80" t="s">
        <v>1356</v>
      </c>
      <c r="O770" s="71">
        <v>0</v>
      </c>
      <c r="P770" s="71">
        <v>0</v>
      </c>
      <c r="Q770" s="79">
        <v>18156.7</v>
      </c>
      <c r="R770" s="79">
        <v>2120.59</v>
      </c>
      <c r="S770" s="71">
        <v>0</v>
      </c>
      <c r="T770" s="79">
        <v>20277.29</v>
      </c>
      <c r="U770" s="80" t="s">
        <v>118</v>
      </c>
      <c r="V770" s="84">
        <f t="shared" si="62"/>
        <v>20277.29</v>
      </c>
      <c r="W770" s="78">
        <v>46009</v>
      </c>
      <c r="X770" s="80" t="s">
        <v>1266</v>
      </c>
      <c r="Y770" s="80" t="s">
        <v>239</v>
      </c>
      <c r="Z770" s="80" t="s">
        <v>1077</v>
      </c>
      <c r="AA770" s="80" t="s">
        <v>2850</v>
      </c>
      <c r="AB770" s="76" t="s">
        <v>539</v>
      </c>
      <c r="AC770" s="76" t="s">
        <v>541</v>
      </c>
      <c r="AD770" s="76" t="s">
        <v>543</v>
      </c>
      <c r="AE770" s="76" t="s">
        <v>549</v>
      </c>
      <c r="AF770" s="76" t="s">
        <v>96</v>
      </c>
      <c r="AG770" s="82"/>
      <c r="AH770" s="60"/>
      <c r="AI770" s="75" t="s">
        <v>2614</v>
      </c>
      <c r="AJ770" s="6" t="s">
        <v>103</v>
      </c>
      <c r="AK770" s="81">
        <v>0</v>
      </c>
      <c r="AL770" s="205" t="s">
        <v>103</v>
      </c>
      <c r="AM770" s="169"/>
      <c r="AN770" s="6"/>
      <c r="AO770" s="120"/>
    </row>
    <row r="771" spans="1:41">
      <c r="A771" s="75" t="s">
        <v>2614</v>
      </c>
      <c r="B771" s="6" t="s">
        <v>93</v>
      </c>
      <c r="C771" s="76">
        <v>770</v>
      </c>
      <c r="D771" s="80" t="s">
        <v>2615</v>
      </c>
      <c r="E771" s="6" t="s">
        <v>2135</v>
      </c>
      <c r="F771" s="6" t="str">
        <f t="shared" ref="F771:F834" si="63">E771&amp;G771</f>
        <v>FreightFG-A-0366AI25-M19-C8883</v>
      </c>
      <c r="G771" s="95" t="s">
        <v>2636</v>
      </c>
      <c r="H771" s="343" t="s">
        <v>2637</v>
      </c>
      <c r="I771" s="85" t="s">
        <v>2380</v>
      </c>
      <c r="J771" s="92">
        <v>46052</v>
      </c>
      <c r="K771" s="95"/>
      <c r="L771" s="80" t="s">
        <v>2853</v>
      </c>
      <c r="M771" s="80" t="s">
        <v>28</v>
      </c>
      <c r="N771" s="80" t="s">
        <v>116</v>
      </c>
      <c r="O771" s="71">
        <v>0</v>
      </c>
      <c r="P771" s="71">
        <v>0</v>
      </c>
      <c r="Q771" s="79">
        <v>1843.9</v>
      </c>
      <c r="R771" s="79">
        <v>180.36</v>
      </c>
      <c r="S771" s="71">
        <v>0</v>
      </c>
      <c r="T771" s="79">
        <v>2024.2600000000002</v>
      </c>
      <c r="U771" s="80" t="s">
        <v>118</v>
      </c>
      <c r="V771" s="84">
        <f t="shared" si="62"/>
        <v>2024.2600000000002</v>
      </c>
      <c r="W771" s="78">
        <v>46349</v>
      </c>
      <c r="X771" s="80" t="s">
        <v>283</v>
      </c>
      <c r="Y771" s="80" t="s">
        <v>537</v>
      </c>
      <c r="Z771" s="80" t="s">
        <v>2854</v>
      </c>
      <c r="AA771" s="80" t="s">
        <v>2855</v>
      </c>
      <c r="AB771" s="76" t="s">
        <v>539</v>
      </c>
      <c r="AC771" s="76" t="s">
        <v>540</v>
      </c>
      <c r="AD771" s="76" t="s">
        <v>25</v>
      </c>
      <c r="AE771" s="76">
        <v>67180000</v>
      </c>
      <c r="AF771" s="76" t="s">
        <v>96</v>
      </c>
      <c r="AG771" s="82"/>
      <c r="AH771" s="60"/>
      <c r="AI771" s="75" t="s">
        <v>2614</v>
      </c>
      <c r="AJ771" s="6" t="s">
        <v>103</v>
      </c>
      <c r="AK771" s="81">
        <v>0</v>
      </c>
      <c r="AL771" s="205" t="s">
        <v>103</v>
      </c>
      <c r="AM771" s="169" t="s">
        <v>3712</v>
      </c>
      <c r="AN771" s="6"/>
      <c r="AO771" s="120"/>
    </row>
    <row r="772" spans="1:41">
      <c r="A772" s="75" t="s">
        <v>2614</v>
      </c>
      <c r="B772" s="6" t="s">
        <v>93</v>
      </c>
      <c r="C772" s="76">
        <v>771</v>
      </c>
      <c r="D772" s="80" t="s">
        <v>590</v>
      </c>
      <c r="E772" s="6" t="s">
        <v>2135</v>
      </c>
      <c r="F772" s="6" t="str">
        <f t="shared" si="63"/>
        <v>FreightRM-V-018-V1I26-M01.2</v>
      </c>
      <c r="G772" s="95" t="s">
        <v>2190</v>
      </c>
      <c r="H772" s="95" t="s">
        <v>2638</v>
      </c>
      <c r="I772" s="85" t="s">
        <v>2380</v>
      </c>
      <c r="J772" s="92">
        <v>46045</v>
      </c>
      <c r="K772" s="95" t="s">
        <v>1145</v>
      </c>
      <c r="L772" s="80">
        <v>6020</v>
      </c>
      <c r="M772" s="80" t="s">
        <v>1870</v>
      </c>
      <c r="N772" s="80" t="s">
        <v>1134</v>
      </c>
      <c r="O772" s="71">
        <v>0</v>
      </c>
      <c r="P772" s="71">
        <v>0</v>
      </c>
      <c r="Q772" s="79">
        <v>19000</v>
      </c>
      <c r="R772" s="79">
        <v>3040</v>
      </c>
      <c r="S772" s="71">
        <v>760</v>
      </c>
      <c r="T772" s="79">
        <v>21280</v>
      </c>
      <c r="U772" s="80" t="s">
        <v>24</v>
      </c>
      <c r="V772" s="84">
        <f t="shared" ref="V772:V777" si="64">T772/17.2315</f>
        <v>1234.9476249891188</v>
      </c>
      <c r="W772" s="78">
        <v>46045</v>
      </c>
      <c r="X772" s="80" t="s">
        <v>1147</v>
      </c>
      <c r="Y772" s="80" t="s">
        <v>1148</v>
      </c>
      <c r="Z772" s="80" t="s">
        <v>1137</v>
      </c>
      <c r="AA772" s="80" t="s">
        <v>121</v>
      </c>
      <c r="AB772" s="76" t="s">
        <v>542</v>
      </c>
      <c r="AC772" s="76" t="s">
        <v>540</v>
      </c>
      <c r="AD772" s="76" t="s">
        <v>173</v>
      </c>
      <c r="AE772" s="76" t="s">
        <v>548</v>
      </c>
      <c r="AF772" s="76" t="s">
        <v>96</v>
      </c>
      <c r="AG772" s="82"/>
      <c r="AH772" s="60"/>
      <c r="AI772" s="75" t="s">
        <v>2614</v>
      </c>
      <c r="AJ772" s="6" t="s">
        <v>103</v>
      </c>
      <c r="AK772" s="81">
        <v>0</v>
      </c>
      <c r="AL772" s="205" t="s">
        <v>103</v>
      </c>
      <c r="AM772" s="169"/>
      <c r="AN772" s="6"/>
      <c r="AO772" s="120"/>
    </row>
    <row r="773" spans="1:41">
      <c r="A773" s="75" t="s">
        <v>2614</v>
      </c>
      <c r="B773" s="6" t="s">
        <v>93</v>
      </c>
      <c r="C773" s="76">
        <v>772</v>
      </c>
      <c r="D773" s="80" t="s">
        <v>590</v>
      </c>
      <c r="E773" s="6" t="s">
        <v>2135</v>
      </c>
      <c r="F773" s="6" t="str">
        <f t="shared" si="63"/>
        <v>FreightRM-V-010-V1I26-M19.1</v>
      </c>
      <c r="G773" s="95" t="s">
        <v>2639</v>
      </c>
      <c r="H773" s="95" t="s">
        <v>2640</v>
      </c>
      <c r="I773" s="85" t="s">
        <v>2380</v>
      </c>
      <c r="J773" s="92">
        <v>46045</v>
      </c>
      <c r="K773" s="95" t="s">
        <v>2856</v>
      </c>
      <c r="L773" s="80">
        <v>6068</v>
      </c>
      <c r="M773" s="80" t="s">
        <v>1870</v>
      </c>
      <c r="N773" s="80" t="s">
        <v>2857</v>
      </c>
      <c r="O773" s="71">
        <v>0</v>
      </c>
      <c r="P773" s="71">
        <v>0</v>
      </c>
      <c r="Q773" s="79">
        <v>9650</v>
      </c>
      <c r="R773" s="79">
        <v>1544</v>
      </c>
      <c r="S773" s="71">
        <v>386</v>
      </c>
      <c r="T773" s="79">
        <v>10808</v>
      </c>
      <c r="U773" s="80" t="s">
        <v>24</v>
      </c>
      <c r="V773" s="84">
        <f t="shared" si="64"/>
        <v>627.22339900763131</v>
      </c>
      <c r="W773" s="78">
        <v>46045</v>
      </c>
      <c r="X773" s="80" t="s">
        <v>1135</v>
      </c>
      <c r="Y773" s="80" t="s">
        <v>1151</v>
      </c>
      <c r="Z773" s="80" t="s">
        <v>1137</v>
      </c>
      <c r="AA773" s="80" t="s">
        <v>121</v>
      </c>
      <c r="AB773" s="76" t="s">
        <v>539</v>
      </c>
      <c r="AC773" s="76" t="s">
        <v>540</v>
      </c>
      <c r="AD773" s="76" t="s">
        <v>173</v>
      </c>
      <c r="AE773" s="76" t="s">
        <v>548</v>
      </c>
      <c r="AF773" s="76" t="s">
        <v>96</v>
      </c>
      <c r="AG773" s="82"/>
      <c r="AH773" s="60"/>
      <c r="AI773" s="75" t="s">
        <v>2614</v>
      </c>
      <c r="AJ773" s="6" t="s">
        <v>103</v>
      </c>
      <c r="AK773" s="81">
        <v>0</v>
      </c>
      <c r="AL773" s="205" t="s">
        <v>103</v>
      </c>
      <c r="AM773" s="169"/>
      <c r="AN773" s="6"/>
      <c r="AO773" s="120"/>
    </row>
    <row r="774" spans="1:41">
      <c r="A774" s="75" t="s">
        <v>2614</v>
      </c>
      <c r="B774" s="6" t="s">
        <v>93</v>
      </c>
      <c r="C774" s="76">
        <v>773</v>
      </c>
      <c r="D774" s="80" t="s">
        <v>590</v>
      </c>
      <c r="E774" s="6" t="s">
        <v>2135</v>
      </c>
      <c r="F774" s="6" t="str">
        <f t="shared" si="63"/>
        <v>FreightRM-V-003-V1I26-M19.4</v>
      </c>
      <c r="G774" s="95" t="s">
        <v>2641</v>
      </c>
      <c r="H774" s="95" t="s">
        <v>2642</v>
      </c>
      <c r="I774" s="85" t="s">
        <v>2380</v>
      </c>
      <c r="J774" s="92">
        <v>46045</v>
      </c>
      <c r="K774" s="95" t="s">
        <v>1473</v>
      </c>
      <c r="L774" s="80">
        <v>6198</v>
      </c>
      <c r="M774" s="80" t="s">
        <v>1870</v>
      </c>
      <c r="N774" s="80" t="s">
        <v>1134</v>
      </c>
      <c r="O774" s="71">
        <v>0</v>
      </c>
      <c r="P774" s="71">
        <v>0</v>
      </c>
      <c r="Q774" s="79">
        <v>9650</v>
      </c>
      <c r="R774" s="79">
        <v>1544</v>
      </c>
      <c r="S774" s="71">
        <v>386</v>
      </c>
      <c r="T774" s="79">
        <v>10808</v>
      </c>
      <c r="U774" s="80" t="s">
        <v>24</v>
      </c>
      <c r="V774" s="84">
        <f t="shared" si="64"/>
        <v>627.22339900763131</v>
      </c>
      <c r="W774" s="78">
        <v>46045</v>
      </c>
      <c r="X774" s="80" t="s">
        <v>1135</v>
      </c>
      <c r="Y774" s="80" t="s">
        <v>1136</v>
      </c>
      <c r="Z774" s="80" t="s">
        <v>1137</v>
      </c>
      <c r="AA774" s="80" t="s">
        <v>121</v>
      </c>
      <c r="AB774" s="76" t="s">
        <v>539</v>
      </c>
      <c r="AC774" s="76" t="s">
        <v>540</v>
      </c>
      <c r="AD774" s="76" t="s">
        <v>173</v>
      </c>
      <c r="AE774" s="76" t="s">
        <v>548</v>
      </c>
      <c r="AF774" s="76" t="s">
        <v>96</v>
      </c>
      <c r="AG774" s="82"/>
      <c r="AH774" s="60"/>
      <c r="AI774" s="75" t="s">
        <v>2614</v>
      </c>
      <c r="AJ774" s="6" t="s">
        <v>103</v>
      </c>
      <c r="AK774" s="81">
        <v>0</v>
      </c>
      <c r="AL774" s="205" t="s">
        <v>103</v>
      </c>
      <c r="AM774" s="169"/>
      <c r="AN774" s="6"/>
      <c r="AO774" s="120"/>
    </row>
    <row r="775" spans="1:41">
      <c r="A775" s="75" t="s">
        <v>2614</v>
      </c>
      <c r="B775" s="6" t="s">
        <v>93</v>
      </c>
      <c r="C775" s="76">
        <v>774</v>
      </c>
      <c r="D775" s="80" t="s">
        <v>590</v>
      </c>
      <c r="E775" s="6" t="s">
        <v>2135</v>
      </c>
      <c r="F775" s="6" t="str">
        <f t="shared" si="63"/>
        <v>FreightRM-V-003-V1I26-M19.4</v>
      </c>
      <c r="G775" s="95" t="s">
        <v>2641</v>
      </c>
      <c r="H775" s="95" t="s">
        <v>2643</v>
      </c>
      <c r="I775" s="85" t="s">
        <v>2380</v>
      </c>
      <c r="J775" s="92">
        <v>46048</v>
      </c>
      <c r="K775" s="95" t="s">
        <v>1869</v>
      </c>
      <c r="L775" s="80">
        <v>6146</v>
      </c>
      <c r="M775" s="80" t="s">
        <v>1870</v>
      </c>
      <c r="N775" s="80" t="s">
        <v>1150</v>
      </c>
      <c r="O775" s="71">
        <v>0</v>
      </c>
      <c r="P775" s="71">
        <v>0</v>
      </c>
      <c r="Q775" s="79">
        <v>9650</v>
      </c>
      <c r="R775" s="79">
        <v>1544</v>
      </c>
      <c r="S775" s="71">
        <v>0</v>
      </c>
      <c r="T775" s="79">
        <v>11194</v>
      </c>
      <c r="U775" s="80" t="s">
        <v>24</v>
      </c>
      <c r="V775" s="84">
        <f t="shared" si="64"/>
        <v>649.62423468647535</v>
      </c>
      <c r="W775" s="78">
        <v>46049</v>
      </c>
      <c r="X775" s="80" t="s">
        <v>1135</v>
      </c>
      <c r="Y775" s="80" t="s">
        <v>1136</v>
      </c>
      <c r="Z775" s="80" t="s">
        <v>1137</v>
      </c>
      <c r="AA775" s="80" t="s">
        <v>121</v>
      </c>
      <c r="AB775" s="76" t="s">
        <v>539</v>
      </c>
      <c r="AC775" s="76" t="s">
        <v>540</v>
      </c>
      <c r="AD775" s="76" t="s">
        <v>173</v>
      </c>
      <c r="AE775" s="76" t="s">
        <v>548</v>
      </c>
      <c r="AF775" s="76" t="s">
        <v>96</v>
      </c>
      <c r="AG775" s="82"/>
      <c r="AH775" s="60"/>
      <c r="AI775" s="75" t="s">
        <v>2614</v>
      </c>
      <c r="AJ775" s="6" t="s">
        <v>103</v>
      </c>
      <c r="AK775" s="81">
        <v>0</v>
      </c>
      <c r="AL775" s="205" t="s">
        <v>103</v>
      </c>
      <c r="AM775" s="169"/>
      <c r="AN775" s="6"/>
      <c r="AO775" s="120"/>
    </row>
    <row r="776" spans="1:41">
      <c r="A776" s="75" t="s">
        <v>2614</v>
      </c>
      <c r="B776" s="6" t="s">
        <v>93</v>
      </c>
      <c r="C776" s="76">
        <v>775</v>
      </c>
      <c r="D776" s="80" t="s">
        <v>590</v>
      </c>
      <c r="E776" s="6" t="s">
        <v>2135</v>
      </c>
      <c r="F776" s="6" t="str">
        <f t="shared" si="63"/>
        <v>FreightRM-V-028-V1I26-M19.3</v>
      </c>
      <c r="G776" s="95" t="s">
        <v>2644</v>
      </c>
      <c r="H776" s="95" t="s">
        <v>2645</v>
      </c>
      <c r="I776" s="85" t="s">
        <v>2380</v>
      </c>
      <c r="J776" s="92">
        <v>46051</v>
      </c>
      <c r="K776" s="95" t="s">
        <v>2858</v>
      </c>
      <c r="L776" s="80">
        <v>6186</v>
      </c>
      <c r="M776" s="80" t="s">
        <v>1870</v>
      </c>
      <c r="N776" s="80" t="s">
        <v>1150</v>
      </c>
      <c r="O776" s="71">
        <v>0</v>
      </c>
      <c r="P776" s="71">
        <v>0</v>
      </c>
      <c r="Q776" s="79">
        <v>19000</v>
      </c>
      <c r="R776" s="79">
        <v>3040</v>
      </c>
      <c r="S776" s="71">
        <v>0</v>
      </c>
      <c r="T776" s="79">
        <v>22040</v>
      </c>
      <c r="U776" s="80" t="s">
        <v>24</v>
      </c>
      <c r="V776" s="84">
        <f t="shared" si="64"/>
        <v>1279.0528973101586</v>
      </c>
      <c r="W776" s="78">
        <v>46051</v>
      </c>
      <c r="X776" s="80" t="s">
        <v>1140</v>
      </c>
      <c r="Y776" s="80" t="s">
        <v>1141</v>
      </c>
      <c r="Z776" s="80" t="s">
        <v>1137</v>
      </c>
      <c r="AA776" s="80" t="s">
        <v>121</v>
      </c>
      <c r="AB776" s="76" t="s">
        <v>539</v>
      </c>
      <c r="AC776" s="76" t="s">
        <v>540</v>
      </c>
      <c r="AD776" s="76" t="s">
        <v>173</v>
      </c>
      <c r="AE776" s="76" t="s">
        <v>548</v>
      </c>
      <c r="AF776" s="76" t="s">
        <v>96</v>
      </c>
      <c r="AG776" s="82"/>
      <c r="AH776" s="60"/>
      <c r="AI776" s="75" t="s">
        <v>2614</v>
      </c>
      <c r="AJ776" s="6" t="s">
        <v>103</v>
      </c>
      <c r="AK776" s="81">
        <v>0</v>
      </c>
      <c r="AL776" s="205" t="s">
        <v>103</v>
      </c>
      <c r="AM776" s="169"/>
      <c r="AN776" s="6"/>
      <c r="AO776" s="120"/>
    </row>
    <row r="777" spans="1:41">
      <c r="A777" s="75" t="s">
        <v>2614</v>
      </c>
      <c r="B777" s="6" t="s">
        <v>93</v>
      </c>
      <c r="C777" s="76">
        <v>776</v>
      </c>
      <c r="D777" s="80" t="s">
        <v>590</v>
      </c>
      <c r="E777" s="6" t="s">
        <v>2135</v>
      </c>
      <c r="F777" s="6" t="str">
        <f t="shared" si="63"/>
        <v>FreightRM-V-010-V1I26-M19.2</v>
      </c>
      <c r="G777" s="95" t="s">
        <v>2646</v>
      </c>
      <c r="H777" s="95" t="s">
        <v>2647</v>
      </c>
      <c r="I777" s="85" t="s">
        <v>2380</v>
      </c>
      <c r="J777" s="92">
        <v>46045</v>
      </c>
      <c r="K777" s="95" t="s">
        <v>2856</v>
      </c>
      <c r="L777" s="80">
        <v>6199</v>
      </c>
      <c r="M777" s="80" t="s">
        <v>2859</v>
      </c>
      <c r="N777" s="80" t="s">
        <v>1134</v>
      </c>
      <c r="O777" s="71">
        <v>0</v>
      </c>
      <c r="P777" s="71">
        <v>0</v>
      </c>
      <c r="Q777" s="79">
        <v>2000</v>
      </c>
      <c r="R777" s="79">
        <v>320</v>
      </c>
      <c r="S777" s="71">
        <v>80</v>
      </c>
      <c r="T777" s="79">
        <v>2240</v>
      </c>
      <c r="U777" s="80" t="s">
        <v>1146</v>
      </c>
      <c r="V777" s="84">
        <f t="shared" si="64"/>
        <v>129.99448684095987</v>
      </c>
      <c r="W777" s="78">
        <v>46045</v>
      </c>
      <c r="X777" s="80" t="s">
        <v>1135</v>
      </c>
      <c r="Y777" s="80" t="s">
        <v>1151</v>
      </c>
      <c r="Z777" s="80" t="s">
        <v>1137</v>
      </c>
      <c r="AA777" s="80" t="s">
        <v>121</v>
      </c>
      <c r="AB777" s="76" t="s">
        <v>539</v>
      </c>
      <c r="AC777" s="76" t="s">
        <v>540</v>
      </c>
      <c r="AD777" s="76" t="s">
        <v>173</v>
      </c>
      <c r="AE777" s="76" t="s">
        <v>548</v>
      </c>
      <c r="AF777" s="76" t="s">
        <v>96</v>
      </c>
      <c r="AG777" s="82"/>
      <c r="AH777" s="60"/>
      <c r="AI777" s="75" t="s">
        <v>2614</v>
      </c>
      <c r="AJ777" s="6" t="s">
        <v>103</v>
      </c>
      <c r="AK777" s="81">
        <v>0</v>
      </c>
      <c r="AL777" s="205" t="s">
        <v>103</v>
      </c>
      <c r="AM777" s="169"/>
      <c r="AN777" s="6"/>
      <c r="AO777" s="120"/>
    </row>
    <row r="778" spans="1:41">
      <c r="A778" s="75" t="s">
        <v>2614</v>
      </c>
      <c r="B778" s="6" t="s">
        <v>93</v>
      </c>
      <c r="C778" s="76">
        <v>777</v>
      </c>
      <c r="D778" s="80" t="s">
        <v>590</v>
      </c>
      <c r="E778" s="6" t="s">
        <v>2135</v>
      </c>
      <c r="F778" s="6" t="str">
        <f t="shared" si="63"/>
        <v>FreightRM-J-1158LI26-M19.3</v>
      </c>
      <c r="G778" s="95" t="s">
        <v>2648</v>
      </c>
      <c r="H778" s="95" t="s">
        <v>2649</v>
      </c>
      <c r="I778" s="85" t="s">
        <v>2380</v>
      </c>
      <c r="J778" s="92">
        <v>46048</v>
      </c>
      <c r="K778" s="95" t="s">
        <v>2860</v>
      </c>
      <c r="L778" s="80">
        <v>6208</v>
      </c>
      <c r="M778" s="80" t="s">
        <v>117</v>
      </c>
      <c r="N778" s="80" t="s">
        <v>1164</v>
      </c>
      <c r="O778" s="71">
        <v>0</v>
      </c>
      <c r="P778" s="71">
        <v>0</v>
      </c>
      <c r="Q778" s="79">
        <v>1200</v>
      </c>
      <c r="R778" s="79">
        <v>192</v>
      </c>
      <c r="S778" s="71">
        <v>48</v>
      </c>
      <c r="T778" s="79">
        <v>1344</v>
      </c>
      <c r="U778" s="80" t="s">
        <v>118</v>
      </c>
      <c r="V778" s="84">
        <f t="shared" ref="V778:V780" si="65">T778</f>
        <v>1344</v>
      </c>
      <c r="W778" s="78">
        <v>46049</v>
      </c>
      <c r="X778" s="80" t="s">
        <v>1155</v>
      </c>
      <c r="Y778" s="80" t="s">
        <v>1156</v>
      </c>
      <c r="Z778" s="80" t="s">
        <v>1137</v>
      </c>
      <c r="AA778" s="80" t="s">
        <v>121</v>
      </c>
      <c r="AB778" s="76" t="s">
        <v>539</v>
      </c>
      <c r="AC778" s="76" t="s">
        <v>540</v>
      </c>
      <c r="AD778" s="76" t="s">
        <v>173</v>
      </c>
      <c r="AE778" s="76" t="s">
        <v>548</v>
      </c>
      <c r="AF778" s="76" t="s">
        <v>96</v>
      </c>
      <c r="AG778" s="82"/>
      <c r="AH778" s="60"/>
      <c r="AI778" s="75" t="s">
        <v>2614</v>
      </c>
      <c r="AJ778" s="6" t="s">
        <v>103</v>
      </c>
      <c r="AK778" s="81">
        <v>0</v>
      </c>
      <c r="AL778" s="205" t="s">
        <v>103</v>
      </c>
      <c r="AM778" s="169"/>
      <c r="AN778" s="6"/>
      <c r="AO778" s="120"/>
    </row>
    <row r="779" spans="1:41">
      <c r="A779" s="75" t="s">
        <v>2614</v>
      </c>
      <c r="B779" s="6" t="s">
        <v>93</v>
      </c>
      <c r="C779" s="76">
        <v>778</v>
      </c>
      <c r="D779" s="80" t="s">
        <v>590</v>
      </c>
      <c r="E779" s="6" t="s">
        <v>2135</v>
      </c>
      <c r="F779" s="6" t="str">
        <f t="shared" si="63"/>
        <v>FreightRM-J-1158LI26-M19.3</v>
      </c>
      <c r="G779" s="95" t="s">
        <v>2648</v>
      </c>
      <c r="H779" s="95" t="s">
        <v>2650</v>
      </c>
      <c r="I779" s="85" t="s">
        <v>2380</v>
      </c>
      <c r="J779" s="92">
        <v>46050</v>
      </c>
      <c r="K779" s="95" t="s">
        <v>2861</v>
      </c>
      <c r="L779" s="80">
        <v>6239</v>
      </c>
      <c r="M779" s="80" t="s">
        <v>1166</v>
      </c>
      <c r="N779" s="80" t="s">
        <v>1150</v>
      </c>
      <c r="O779" s="71">
        <v>0</v>
      </c>
      <c r="P779" s="71">
        <v>0</v>
      </c>
      <c r="Q779" s="79">
        <v>330</v>
      </c>
      <c r="R779" s="79">
        <v>52.8</v>
      </c>
      <c r="S779" s="71">
        <v>0</v>
      </c>
      <c r="T779" s="79">
        <v>382.8</v>
      </c>
      <c r="U779" s="80" t="s">
        <v>118</v>
      </c>
      <c r="V779" s="84">
        <f t="shared" si="65"/>
        <v>382.8</v>
      </c>
      <c r="W779" s="78">
        <v>46050</v>
      </c>
      <c r="X779" s="80" t="s">
        <v>1155</v>
      </c>
      <c r="Y779" s="80" t="s">
        <v>1156</v>
      </c>
      <c r="Z779" s="80" t="s">
        <v>1137</v>
      </c>
      <c r="AA779" s="80" t="s">
        <v>121</v>
      </c>
      <c r="AB779" s="76" t="s">
        <v>539</v>
      </c>
      <c r="AC779" s="76" t="s">
        <v>540</v>
      </c>
      <c r="AD779" s="76" t="s">
        <v>173</v>
      </c>
      <c r="AE779" s="76" t="s">
        <v>548</v>
      </c>
      <c r="AF779" s="76" t="s">
        <v>96</v>
      </c>
      <c r="AG779" s="82"/>
      <c r="AH779" s="60"/>
      <c r="AI779" s="75" t="s">
        <v>2614</v>
      </c>
      <c r="AJ779" s="6" t="s">
        <v>103</v>
      </c>
      <c r="AK779" s="81">
        <v>0</v>
      </c>
      <c r="AL779" s="205" t="s">
        <v>103</v>
      </c>
      <c r="AM779" s="169"/>
      <c r="AN779" s="6"/>
      <c r="AO779" s="120"/>
    </row>
    <row r="780" spans="1:41">
      <c r="A780" s="75" t="s">
        <v>2614</v>
      </c>
      <c r="B780" s="6" t="s">
        <v>93</v>
      </c>
      <c r="C780" s="76">
        <v>779</v>
      </c>
      <c r="D780" s="80" t="s">
        <v>590</v>
      </c>
      <c r="E780" s="6" t="s">
        <v>2135</v>
      </c>
      <c r="F780" s="6" t="str">
        <f t="shared" si="63"/>
        <v>FreightRM-J-1181LI26-M19.3</v>
      </c>
      <c r="G780" s="95" t="s">
        <v>2651</v>
      </c>
      <c r="H780" s="95" t="s">
        <v>2652</v>
      </c>
      <c r="I780" s="85" t="s">
        <v>2380</v>
      </c>
      <c r="J780" s="92">
        <v>46052</v>
      </c>
      <c r="K780" s="95" t="s">
        <v>2862</v>
      </c>
      <c r="L780" s="80">
        <v>6317</v>
      </c>
      <c r="M780" s="80" t="s">
        <v>117</v>
      </c>
      <c r="N780" s="80" t="s">
        <v>1164</v>
      </c>
      <c r="O780" s="71">
        <v>0</v>
      </c>
      <c r="P780" s="71">
        <v>0</v>
      </c>
      <c r="Q780" s="79">
        <v>1200</v>
      </c>
      <c r="R780" s="79">
        <v>192</v>
      </c>
      <c r="S780" s="71">
        <v>48</v>
      </c>
      <c r="T780" s="79">
        <v>1344</v>
      </c>
      <c r="U780" s="80" t="s">
        <v>118</v>
      </c>
      <c r="V780" s="84">
        <f t="shared" si="65"/>
        <v>1344</v>
      </c>
      <c r="W780" s="78">
        <v>46052</v>
      </c>
      <c r="X780" s="80" t="s">
        <v>1155</v>
      </c>
      <c r="Y780" s="80" t="s">
        <v>1156</v>
      </c>
      <c r="Z780" s="80" t="s">
        <v>1137</v>
      </c>
      <c r="AA780" s="80" t="s">
        <v>121</v>
      </c>
      <c r="AB780" s="76" t="s">
        <v>539</v>
      </c>
      <c r="AC780" s="76" t="s">
        <v>540</v>
      </c>
      <c r="AD780" s="76" t="s">
        <v>173</v>
      </c>
      <c r="AE780" s="76" t="s">
        <v>548</v>
      </c>
      <c r="AF780" s="76" t="s">
        <v>96</v>
      </c>
      <c r="AG780" s="82"/>
      <c r="AH780" s="60"/>
      <c r="AI780" s="75" t="s">
        <v>2614</v>
      </c>
      <c r="AJ780" s="6" t="s">
        <v>103</v>
      </c>
      <c r="AK780" s="81">
        <v>0</v>
      </c>
      <c r="AL780" s="205" t="s">
        <v>103</v>
      </c>
      <c r="AM780" s="169"/>
      <c r="AN780" s="6"/>
      <c r="AO780" s="120"/>
    </row>
    <row r="781" spans="1:41">
      <c r="A781" s="75" t="s">
        <v>2614</v>
      </c>
      <c r="B781" s="6" t="s">
        <v>93</v>
      </c>
      <c r="C781" s="76">
        <v>780</v>
      </c>
      <c r="D781" s="80" t="s">
        <v>27</v>
      </c>
      <c r="E781" s="6" t="s">
        <v>2135</v>
      </c>
      <c r="F781" s="6" t="str">
        <f t="shared" si="63"/>
        <v>FreightRM-J-1179LI26-M19</v>
      </c>
      <c r="G781" s="96" t="s">
        <v>2653</v>
      </c>
      <c r="H781" s="95" t="s">
        <v>2654</v>
      </c>
      <c r="I781" s="85" t="s">
        <v>2380</v>
      </c>
      <c r="J781" s="105">
        <v>46052</v>
      </c>
      <c r="K781" s="96"/>
      <c r="L781" s="85" t="s">
        <v>2863</v>
      </c>
      <c r="M781" s="85" t="s">
        <v>1264</v>
      </c>
      <c r="N781" s="85" t="s">
        <v>116</v>
      </c>
      <c r="O781" s="71">
        <v>0</v>
      </c>
      <c r="P781" s="71">
        <v>0</v>
      </c>
      <c r="Q781" s="79">
        <v>11022.42</v>
      </c>
      <c r="R781" s="79">
        <v>1763.59</v>
      </c>
      <c r="S781" s="71">
        <v>0</v>
      </c>
      <c r="T781" s="79">
        <v>12786.01</v>
      </c>
      <c r="U781" s="80" t="s">
        <v>24</v>
      </c>
      <c r="V781" s="84">
        <f t="shared" ref="V781:V844" si="66">T781/17.2315</f>
        <v>742.01375388097381</v>
      </c>
      <c r="W781" s="106">
        <v>46044</v>
      </c>
      <c r="X781" s="85" t="s">
        <v>2864</v>
      </c>
      <c r="Y781" s="85" t="s">
        <v>537</v>
      </c>
      <c r="Z781" s="85" t="s">
        <v>239</v>
      </c>
      <c r="AA781" s="85" t="s">
        <v>122</v>
      </c>
      <c r="AB781" s="76" t="s">
        <v>539</v>
      </c>
      <c r="AC781" s="76" t="s">
        <v>540</v>
      </c>
      <c r="AD781" s="76" t="s">
        <v>173</v>
      </c>
      <c r="AE781" s="76" t="s">
        <v>548</v>
      </c>
      <c r="AF781" s="76" t="s">
        <v>96</v>
      </c>
      <c r="AG781" s="82"/>
      <c r="AH781" s="60"/>
      <c r="AI781" s="75" t="s">
        <v>2614</v>
      </c>
      <c r="AJ781" s="6" t="s">
        <v>103</v>
      </c>
      <c r="AK781" s="81">
        <v>0</v>
      </c>
      <c r="AL781" s="205" t="s">
        <v>103</v>
      </c>
      <c r="AM781" s="169"/>
      <c r="AN781" s="6"/>
      <c r="AO781" s="120"/>
    </row>
    <row r="782" spans="1:41">
      <c r="A782" s="75" t="s">
        <v>2614</v>
      </c>
      <c r="B782" s="6" t="s">
        <v>93</v>
      </c>
      <c r="C782" s="76">
        <v>781</v>
      </c>
      <c r="D782" s="80" t="s">
        <v>27</v>
      </c>
      <c r="E782" s="6" t="s">
        <v>2135</v>
      </c>
      <c r="F782" s="6" t="str">
        <f t="shared" si="63"/>
        <v>FreightRM-V-026-V1I26-M23.2</v>
      </c>
      <c r="G782" s="96" t="s">
        <v>2655</v>
      </c>
      <c r="H782" s="95" t="s">
        <v>2656</v>
      </c>
      <c r="I782" s="85" t="s">
        <v>2380</v>
      </c>
      <c r="J782" s="105">
        <v>46052</v>
      </c>
      <c r="K782" s="107" t="s">
        <v>2405</v>
      </c>
      <c r="L782" s="85" t="s">
        <v>2865</v>
      </c>
      <c r="M782" s="85" t="s">
        <v>1264</v>
      </c>
      <c r="N782" s="85" t="s">
        <v>116</v>
      </c>
      <c r="O782" s="71">
        <v>0</v>
      </c>
      <c r="P782" s="71">
        <v>0</v>
      </c>
      <c r="Q782" s="79">
        <v>2858.4</v>
      </c>
      <c r="R782" s="79">
        <v>457.34</v>
      </c>
      <c r="S782" s="71">
        <v>0</v>
      </c>
      <c r="T782" s="79">
        <v>3315.74</v>
      </c>
      <c r="U782" s="80" t="s">
        <v>24</v>
      </c>
      <c r="V782" s="84">
        <f t="shared" si="66"/>
        <v>192.42317848126976</v>
      </c>
      <c r="W782" s="106">
        <v>46045</v>
      </c>
      <c r="X782" s="85" t="s">
        <v>1885</v>
      </c>
      <c r="Y782" s="85" t="s">
        <v>1886</v>
      </c>
      <c r="Z782" s="85" t="s">
        <v>239</v>
      </c>
      <c r="AA782" s="85" t="s">
        <v>122</v>
      </c>
      <c r="AB782" s="76" t="s">
        <v>1118</v>
      </c>
      <c r="AC782" s="76" t="s">
        <v>540</v>
      </c>
      <c r="AD782" s="76" t="s">
        <v>173</v>
      </c>
      <c r="AE782" s="76" t="s">
        <v>548</v>
      </c>
      <c r="AF782" s="76" t="s">
        <v>96</v>
      </c>
      <c r="AG782" s="82"/>
      <c r="AH782" s="60"/>
      <c r="AI782" s="75" t="s">
        <v>2614</v>
      </c>
      <c r="AJ782" s="6" t="s">
        <v>103</v>
      </c>
      <c r="AK782" s="81">
        <v>0</v>
      </c>
      <c r="AL782" s="205" t="s">
        <v>103</v>
      </c>
      <c r="AM782" s="169"/>
      <c r="AN782" s="6"/>
      <c r="AO782" s="120"/>
    </row>
    <row r="783" spans="1:41">
      <c r="A783" s="75" t="s">
        <v>2614</v>
      </c>
      <c r="B783" s="6" t="s">
        <v>93</v>
      </c>
      <c r="C783" s="76">
        <v>782</v>
      </c>
      <c r="D783" s="80" t="s">
        <v>592</v>
      </c>
      <c r="E783" s="6" t="s">
        <v>2136</v>
      </c>
      <c r="F783" s="6" t="str">
        <f t="shared" si="63"/>
        <v>BrokerRM-I-1019-AI26-M19</v>
      </c>
      <c r="G783" s="96" t="s">
        <v>2657</v>
      </c>
      <c r="H783" s="103" t="s">
        <v>2658</v>
      </c>
      <c r="I783" s="85" t="s">
        <v>2380</v>
      </c>
      <c r="J783" s="105">
        <v>46051</v>
      </c>
      <c r="K783" s="107" t="s">
        <v>2866</v>
      </c>
      <c r="L783" s="85">
        <v>1095091200</v>
      </c>
      <c r="M783" s="85" t="s">
        <v>25</v>
      </c>
      <c r="N783" s="85" t="s">
        <v>116</v>
      </c>
      <c r="O783" s="71">
        <v>0</v>
      </c>
      <c r="P783" s="71">
        <v>0</v>
      </c>
      <c r="Q783" s="79">
        <v>13496.77</v>
      </c>
      <c r="R783" s="79">
        <v>2159.4832000000001</v>
      </c>
      <c r="S783" s="71">
        <v>0</v>
      </c>
      <c r="T783" s="79">
        <v>15656.253200000001</v>
      </c>
      <c r="U783" s="80" t="s">
        <v>24</v>
      </c>
      <c r="V783" s="84">
        <f t="shared" si="66"/>
        <v>908.58330383309635</v>
      </c>
      <c r="W783" s="106">
        <v>46045</v>
      </c>
      <c r="X783" s="85" t="s">
        <v>2867</v>
      </c>
      <c r="Y783" s="85" t="s">
        <v>129</v>
      </c>
      <c r="Z783" s="85" t="s">
        <v>121</v>
      </c>
      <c r="AA783" s="85" t="s">
        <v>122</v>
      </c>
      <c r="AB783" s="76" t="s">
        <v>539</v>
      </c>
      <c r="AC783" s="76" t="s">
        <v>540</v>
      </c>
      <c r="AD783" s="76" t="s">
        <v>25</v>
      </c>
      <c r="AE783" s="76" t="s">
        <v>544</v>
      </c>
      <c r="AF783" s="76" t="s">
        <v>96</v>
      </c>
      <c r="AG783" s="82"/>
      <c r="AH783" s="60"/>
      <c r="AI783" s="75" t="s">
        <v>2614</v>
      </c>
      <c r="AJ783" s="6" t="s">
        <v>103</v>
      </c>
      <c r="AK783" s="81">
        <v>0</v>
      </c>
      <c r="AL783" s="205" t="s">
        <v>103</v>
      </c>
      <c r="AM783" s="169"/>
      <c r="AN783" s="6"/>
      <c r="AO783" s="120"/>
    </row>
    <row r="784" spans="1:41">
      <c r="A784" s="75" t="s">
        <v>2614</v>
      </c>
      <c r="B784" s="6" t="s">
        <v>93</v>
      </c>
      <c r="C784" s="76">
        <v>783</v>
      </c>
      <c r="D784" s="80" t="s">
        <v>592</v>
      </c>
      <c r="E784" s="6" t="s">
        <v>2136</v>
      </c>
      <c r="F784" s="6" t="str">
        <f t="shared" si="63"/>
        <v>BrokerRM-I-1016-AI26-M19-A</v>
      </c>
      <c r="G784" s="96" t="s">
        <v>2659</v>
      </c>
      <c r="H784" s="103" t="s">
        <v>2660</v>
      </c>
      <c r="I784" s="85" t="s">
        <v>2380</v>
      </c>
      <c r="J784" s="105">
        <v>46051</v>
      </c>
      <c r="K784" s="107" t="s">
        <v>2868</v>
      </c>
      <c r="L784" s="85">
        <v>5010273542</v>
      </c>
      <c r="M784" s="85" t="s">
        <v>25</v>
      </c>
      <c r="N784" s="85" t="s">
        <v>116</v>
      </c>
      <c r="O784" s="71">
        <v>0</v>
      </c>
      <c r="P784" s="71">
        <v>0</v>
      </c>
      <c r="Q784" s="79">
        <v>7400.53</v>
      </c>
      <c r="R784" s="79">
        <v>1184.0848000000001</v>
      </c>
      <c r="S784" s="71">
        <v>0</v>
      </c>
      <c r="T784" s="79">
        <v>8584.6147999999994</v>
      </c>
      <c r="U784" s="80" t="s">
        <v>24</v>
      </c>
      <c r="V784" s="84">
        <f t="shared" si="66"/>
        <v>498.19312305951303</v>
      </c>
      <c r="W784" s="106">
        <v>46043</v>
      </c>
      <c r="X784" s="85" t="s">
        <v>1202</v>
      </c>
      <c r="Y784" s="85" t="s">
        <v>129</v>
      </c>
      <c r="Z784" s="85" t="s">
        <v>121</v>
      </c>
      <c r="AA784" s="85" t="s">
        <v>122</v>
      </c>
      <c r="AB784" s="76" t="s">
        <v>539</v>
      </c>
      <c r="AC784" s="76" t="s">
        <v>540</v>
      </c>
      <c r="AD784" s="76" t="s">
        <v>25</v>
      </c>
      <c r="AE784" s="76" t="s">
        <v>544</v>
      </c>
      <c r="AF784" s="76" t="s">
        <v>96</v>
      </c>
      <c r="AG784" s="82"/>
      <c r="AH784" s="60"/>
      <c r="AI784" s="75" t="s">
        <v>2614</v>
      </c>
      <c r="AJ784" s="6" t="s">
        <v>103</v>
      </c>
      <c r="AK784" s="81">
        <v>0</v>
      </c>
      <c r="AL784" s="205" t="s">
        <v>103</v>
      </c>
      <c r="AM784" s="169"/>
      <c r="AN784" s="6"/>
      <c r="AO784" s="120"/>
    </row>
    <row r="785" spans="1:41">
      <c r="A785" s="75" t="s">
        <v>2614</v>
      </c>
      <c r="B785" s="6" t="s">
        <v>93</v>
      </c>
      <c r="C785" s="76">
        <v>784</v>
      </c>
      <c r="D785" s="80" t="s">
        <v>592</v>
      </c>
      <c r="E785" s="6" t="s">
        <v>2136</v>
      </c>
      <c r="F785" s="6" t="str">
        <f t="shared" si="63"/>
        <v>BrokerRM-I-1004-AI26-M19</v>
      </c>
      <c r="G785" s="96" t="s">
        <v>2661</v>
      </c>
      <c r="H785" s="103" t="s">
        <v>2662</v>
      </c>
      <c r="I785" s="85" t="s">
        <v>2380</v>
      </c>
      <c r="J785" s="105">
        <v>46051</v>
      </c>
      <c r="K785" s="96" t="s">
        <v>2869</v>
      </c>
      <c r="L785" s="85">
        <v>5795900526</v>
      </c>
      <c r="M785" s="85" t="s">
        <v>25</v>
      </c>
      <c r="N785" s="85" t="s">
        <v>116</v>
      </c>
      <c r="O785" s="71">
        <v>0</v>
      </c>
      <c r="P785" s="71">
        <v>0</v>
      </c>
      <c r="Q785" s="79">
        <v>3732.13</v>
      </c>
      <c r="R785" s="79">
        <v>597.15</v>
      </c>
      <c r="S785" s="71">
        <v>0</v>
      </c>
      <c r="T785" s="79">
        <v>4329.28</v>
      </c>
      <c r="U785" s="80" t="s">
        <v>24</v>
      </c>
      <c r="V785" s="84">
        <f t="shared" si="66"/>
        <v>251.24220178162085</v>
      </c>
      <c r="W785" s="106">
        <v>46044</v>
      </c>
      <c r="X785" s="85" t="s">
        <v>2870</v>
      </c>
      <c r="Y785" s="85" t="s">
        <v>129</v>
      </c>
      <c r="Z785" s="85" t="s">
        <v>121</v>
      </c>
      <c r="AA785" s="85" t="s">
        <v>122</v>
      </c>
      <c r="AB785" s="76" t="s">
        <v>539</v>
      </c>
      <c r="AC785" s="76" t="s">
        <v>540</v>
      </c>
      <c r="AD785" s="76" t="s">
        <v>25</v>
      </c>
      <c r="AE785" s="76" t="s">
        <v>544</v>
      </c>
      <c r="AF785" s="76" t="s">
        <v>96</v>
      </c>
      <c r="AG785" s="82"/>
      <c r="AH785" s="60"/>
      <c r="AI785" s="75" t="s">
        <v>2614</v>
      </c>
      <c r="AJ785" s="6" t="s">
        <v>103</v>
      </c>
      <c r="AK785" s="81">
        <v>0</v>
      </c>
      <c r="AL785" s="205" t="s">
        <v>103</v>
      </c>
      <c r="AM785" s="169"/>
      <c r="AN785" s="6"/>
      <c r="AO785" s="120"/>
    </row>
    <row r="786" spans="1:41">
      <c r="A786" s="75" t="s">
        <v>2614</v>
      </c>
      <c r="B786" s="6" t="s">
        <v>93</v>
      </c>
      <c r="C786" s="76">
        <v>785</v>
      </c>
      <c r="D786" s="80" t="s">
        <v>592</v>
      </c>
      <c r="E786" s="6" t="s">
        <v>2136</v>
      </c>
      <c r="F786" s="6" t="str">
        <f t="shared" si="63"/>
        <v>BrokerRM-I-1028-AI26-M19</v>
      </c>
      <c r="G786" s="96" t="s">
        <v>2663</v>
      </c>
      <c r="H786" s="103" t="s">
        <v>2664</v>
      </c>
      <c r="I786" s="85" t="s">
        <v>2380</v>
      </c>
      <c r="J786" s="105">
        <v>46051</v>
      </c>
      <c r="K786" s="107" t="s">
        <v>2871</v>
      </c>
      <c r="L786" s="85">
        <v>1709273392</v>
      </c>
      <c r="M786" s="85" t="s">
        <v>25</v>
      </c>
      <c r="N786" s="85" t="s">
        <v>116</v>
      </c>
      <c r="O786" s="71">
        <v>0</v>
      </c>
      <c r="P786" s="71">
        <v>0</v>
      </c>
      <c r="Q786" s="79">
        <v>3732.13</v>
      </c>
      <c r="R786" s="79">
        <v>597.15</v>
      </c>
      <c r="S786" s="71">
        <v>0</v>
      </c>
      <c r="T786" s="79">
        <v>4329.28</v>
      </c>
      <c r="U786" s="80" t="s">
        <v>24</v>
      </c>
      <c r="V786" s="84">
        <f t="shared" si="66"/>
        <v>251.24220178162085</v>
      </c>
      <c r="W786" s="106">
        <v>46044</v>
      </c>
      <c r="X786" s="85" t="s">
        <v>1185</v>
      </c>
      <c r="Y786" s="85" t="s">
        <v>1910</v>
      </c>
      <c r="Z786" s="85" t="s">
        <v>121</v>
      </c>
      <c r="AA786" s="85" t="s">
        <v>122</v>
      </c>
      <c r="AB786" s="76" t="s">
        <v>539</v>
      </c>
      <c r="AC786" s="76" t="s">
        <v>540</v>
      </c>
      <c r="AD786" s="76" t="s">
        <v>25</v>
      </c>
      <c r="AE786" s="76" t="s">
        <v>544</v>
      </c>
      <c r="AF786" s="76" t="s">
        <v>96</v>
      </c>
      <c r="AG786" s="82"/>
      <c r="AH786" s="60"/>
      <c r="AI786" s="75" t="s">
        <v>2614</v>
      </c>
      <c r="AJ786" s="6" t="s">
        <v>103</v>
      </c>
      <c r="AK786" s="81">
        <v>0</v>
      </c>
      <c r="AL786" s="205" t="s">
        <v>103</v>
      </c>
      <c r="AM786" s="169"/>
      <c r="AN786" s="6"/>
      <c r="AO786" s="120"/>
    </row>
    <row r="787" spans="1:41">
      <c r="A787" s="75" t="s">
        <v>2614</v>
      </c>
      <c r="B787" s="6" t="s">
        <v>93</v>
      </c>
      <c r="C787" s="76">
        <v>786</v>
      </c>
      <c r="D787" s="80" t="s">
        <v>592</v>
      </c>
      <c r="E787" s="6" t="s">
        <v>2136</v>
      </c>
      <c r="F787" s="6" t="str">
        <f t="shared" si="63"/>
        <v>BrokerRM-I-1012-AI26-M19</v>
      </c>
      <c r="G787" s="96" t="s">
        <v>2665</v>
      </c>
      <c r="H787" s="103" t="s">
        <v>2666</v>
      </c>
      <c r="I787" s="85" t="s">
        <v>2380</v>
      </c>
      <c r="J787" s="105">
        <v>46051</v>
      </c>
      <c r="K787" s="107" t="s">
        <v>2872</v>
      </c>
      <c r="L787" s="85">
        <v>7423205963</v>
      </c>
      <c r="M787" s="85" t="s">
        <v>25</v>
      </c>
      <c r="N787" s="85" t="s">
        <v>116</v>
      </c>
      <c r="O787" s="71">
        <v>0</v>
      </c>
      <c r="P787" s="71">
        <v>0</v>
      </c>
      <c r="Q787" s="79">
        <v>3127.52</v>
      </c>
      <c r="R787" s="79">
        <v>500.40320000000003</v>
      </c>
      <c r="S787" s="71">
        <v>0</v>
      </c>
      <c r="T787" s="79">
        <v>3627.9232000000002</v>
      </c>
      <c r="U787" s="80" t="s">
        <v>24</v>
      </c>
      <c r="V787" s="84">
        <f t="shared" si="66"/>
        <v>210.54018512607723</v>
      </c>
      <c r="W787" s="106">
        <v>46043</v>
      </c>
      <c r="X787" s="85" t="s">
        <v>2873</v>
      </c>
      <c r="Y787" s="85" t="s">
        <v>178</v>
      </c>
      <c r="Z787" s="85" t="s">
        <v>121</v>
      </c>
      <c r="AA787" s="85" t="s">
        <v>122</v>
      </c>
      <c r="AB787" s="76" t="s">
        <v>539</v>
      </c>
      <c r="AC787" s="76" t="s">
        <v>540</v>
      </c>
      <c r="AD787" s="76" t="s">
        <v>25</v>
      </c>
      <c r="AE787" s="76" t="s">
        <v>544</v>
      </c>
      <c r="AF787" s="76" t="s">
        <v>96</v>
      </c>
      <c r="AG787" s="82"/>
      <c r="AH787" s="60"/>
      <c r="AI787" s="75" t="s">
        <v>2614</v>
      </c>
      <c r="AJ787" s="6" t="s">
        <v>103</v>
      </c>
      <c r="AK787" s="81">
        <v>0</v>
      </c>
      <c r="AL787" s="205" t="s">
        <v>103</v>
      </c>
      <c r="AM787" s="169"/>
      <c r="AN787" s="6"/>
      <c r="AO787" s="120"/>
    </row>
    <row r="788" spans="1:41">
      <c r="A788" s="75" t="s">
        <v>2614</v>
      </c>
      <c r="B788" s="6" t="s">
        <v>93</v>
      </c>
      <c r="C788" s="76">
        <v>787</v>
      </c>
      <c r="D788" s="80" t="s">
        <v>592</v>
      </c>
      <c r="E788" s="6" t="s">
        <v>2136</v>
      </c>
      <c r="F788" s="6" t="str">
        <f t="shared" si="63"/>
        <v>BrokerRM-I-1011-AI26-M19</v>
      </c>
      <c r="G788" s="96" t="s">
        <v>2221</v>
      </c>
      <c r="H788" s="103" t="s">
        <v>2667</v>
      </c>
      <c r="I788" s="85" t="s">
        <v>2380</v>
      </c>
      <c r="J788" s="105">
        <v>46051</v>
      </c>
      <c r="K788" s="96" t="s">
        <v>2874</v>
      </c>
      <c r="L788" s="85">
        <v>7423107624</v>
      </c>
      <c r="M788" s="85" t="s">
        <v>25</v>
      </c>
      <c r="N788" s="85" t="s">
        <v>116</v>
      </c>
      <c r="O788" s="71">
        <v>0</v>
      </c>
      <c r="P788" s="71">
        <v>0</v>
      </c>
      <c r="Q788" s="79">
        <v>6801.32</v>
      </c>
      <c r="R788" s="79">
        <v>1088.2112</v>
      </c>
      <c r="S788" s="71">
        <v>0</v>
      </c>
      <c r="T788" s="79">
        <v>7889.5311999999994</v>
      </c>
      <c r="U788" s="80" t="s">
        <v>24</v>
      </c>
      <c r="V788" s="84">
        <f t="shared" si="66"/>
        <v>457.85516060702776</v>
      </c>
      <c r="W788" s="106">
        <v>46043</v>
      </c>
      <c r="X788" s="85" t="s">
        <v>1191</v>
      </c>
      <c r="Y788" s="85" t="s">
        <v>129</v>
      </c>
      <c r="Z788" s="85" t="s">
        <v>121</v>
      </c>
      <c r="AA788" s="85" t="s">
        <v>122</v>
      </c>
      <c r="AB788" s="76" t="s">
        <v>539</v>
      </c>
      <c r="AC788" s="76" t="s">
        <v>540</v>
      </c>
      <c r="AD788" s="76" t="s">
        <v>25</v>
      </c>
      <c r="AE788" s="76" t="s">
        <v>544</v>
      </c>
      <c r="AF788" s="76" t="s">
        <v>96</v>
      </c>
      <c r="AG788" s="82"/>
      <c r="AH788" s="60"/>
      <c r="AI788" s="75" t="s">
        <v>2614</v>
      </c>
      <c r="AJ788" s="6" t="s">
        <v>103</v>
      </c>
      <c r="AK788" s="81">
        <v>0</v>
      </c>
      <c r="AL788" s="205" t="s">
        <v>103</v>
      </c>
      <c r="AM788" s="169"/>
      <c r="AN788" s="6"/>
      <c r="AO788" s="120"/>
    </row>
    <row r="789" spans="1:41">
      <c r="A789" s="75" t="s">
        <v>2614</v>
      </c>
      <c r="B789" s="6" t="s">
        <v>93</v>
      </c>
      <c r="C789" s="76">
        <v>788</v>
      </c>
      <c r="D789" s="80" t="s">
        <v>592</v>
      </c>
      <c r="E789" s="6" t="s">
        <v>2136</v>
      </c>
      <c r="F789" s="6" t="str">
        <f t="shared" si="63"/>
        <v>BrokerRM-I-1033-AI26-M19</v>
      </c>
      <c r="G789" s="96" t="s">
        <v>2668</v>
      </c>
      <c r="H789" s="103" t="s">
        <v>2669</v>
      </c>
      <c r="I789" s="85" t="s">
        <v>2380</v>
      </c>
      <c r="J789" s="105">
        <v>46048</v>
      </c>
      <c r="K789" s="107" t="s">
        <v>2875</v>
      </c>
      <c r="L789" s="85">
        <v>3339035652</v>
      </c>
      <c r="M789" s="85" t="s">
        <v>25</v>
      </c>
      <c r="N789" s="85" t="s">
        <v>116</v>
      </c>
      <c r="O789" s="71">
        <v>0</v>
      </c>
      <c r="P789" s="71">
        <v>0</v>
      </c>
      <c r="Q789" s="79">
        <v>5789.24</v>
      </c>
      <c r="R789" s="79">
        <v>926.27840000000003</v>
      </c>
      <c r="S789" s="71">
        <v>0</v>
      </c>
      <c r="T789" s="79">
        <v>6715.5183999999999</v>
      </c>
      <c r="U789" s="80" t="s">
        <v>24</v>
      </c>
      <c r="V789" s="84">
        <f t="shared" si="66"/>
        <v>389.72337869599278</v>
      </c>
      <c r="W789" s="106">
        <v>46045</v>
      </c>
      <c r="X789" s="85" t="s">
        <v>2876</v>
      </c>
      <c r="Y789" s="85" t="s">
        <v>2877</v>
      </c>
      <c r="Z789" s="85" t="s">
        <v>121</v>
      </c>
      <c r="AA789" s="85" t="s">
        <v>122</v>
      </c>
      <c r="AB789" s="76" t="s">
        <v>539</v>
      </c>
      <c r="AC789" s="76" t="s">
        <v>540</v>
      </c>
      <c r="AD789" s="76" t="s">
        <v>25</v>
      </c>
      <c r="AE789" s="76" t="s">
        <v>544</v>
      </c>
      <c r="AF789" s="76" t="s">
        <v>96</v>
      </c>
      <c r="AG789" s="82"/>
      <c r="AH789" s="60"/>
      <c r="AI789" s="75" t="s">
        <v>2614</v>
      </c>
      <c r="AJ789" s="6" t="s">
        <v>103</v>
      </c>
      <c r="AK789" s="81">
        <v>0</v>
      </c>
      <c r="AL789" s="205" t="s">
        <v>103</v>
      </c>
      <c r="AM789" s="169"/>
      <c r="AN789" s="6"/>
      <c r="AO789" s="120"/>
    </row>
    <row r="790" spans="1:41">
      <c r="A790" s="75" t="s">
        <v>2614</v>
      </c>
      <c r="B790" s="6" t="s">
        <v>93</v>
      </c>
      <c r="C790" s="76">
        <v>789</v>
      </c>
      <c r="D790" s="80" t="s">
        <v>592</v>
      </c>
      <c r="E790" s="6" t="s">
        <v>2136</v>
      </c>
      <c r="F790" s="6" t="str">
        <f t="shared" si="63"/>
        <v>BrokerRM-I-1018-AI26-M19</v>
      </c>
      <c r="G790" s="96" t="s">
        <v>2670</v>
      </c>
      <c r="H790" s="103" t="s">
        <v>2671</v>
      </c>
      <c r="I790" s="85" t="s">
        <v>2380</v>
      </c>
      <c r="J790" s="105">
        <v>46048</v>
      </c>
      <c r="K790" s="96" t="s">
        <v>2878</v>
      </c>
      <c r="L790" s="85">
        <v>4294075192</v>
      </c>
      <c r="M790" s="85" t="s">
        <v>25</v>
      </c>
      <c r="N790" s="85" t="s">
        <v>116</v>
      </c>
      <c r="O790" s="71">
        <v>0</v>
      </c>
      <c r="P790" s="71">
        <v>0</v>
      </c>
      <c r="Q790" s="79">
        <v>7320.35</v>
      </c>
      <c r="R790" s="79">
        <v>1171.2560000000001</v>
      </c>
      <c r="S790" s="71">
        <v>0</v>
      </c>
      <c r="T790" s="79">
        <v>8491.6059999999998</v>
      </c>
      <c r="U790" s="80" t="s">
        <v>24</v>
      </c>
      <c r="V790" s="84">
        <f t="shared" si="66"/>
        <v>492.79551983286422</v>
      </c>
      <c r="W790" s="106">
        <v>46045</v>
      </c>
      <c r="X790" s="85" t="s">
        <v>1178</v>
      </c>
      <c r="Y790" s="85" t="s">
        <v>178</v>
      </c>
      <c r="Z790" s="85" t="s">
        <v>121</v>
      </c>
      <c r="AA790" s="85" t="s">
        <v>122</v>
      </c>
      <c r="AB790" s="76" t="s">
        <v>539</v>
      </c>
      <c r="AC790" s="76" t="s">
        <v>540</v>
      </c>
      <c r="AD790" s="76" t="s">
        <v>25</v>
      </c>
      <c r="AE790" s="76" t="s">
        <v>544</v>
      </c>
      <c r="AF790" s="76" t="s">
        <v>96</v>
      </c>
      <c r="AG790" s="82"/>
      <c r="AH790" s="60"/>
      <c r="AI790" s="75" t="s">
        <v>2614</v>
      </c>
      <c r="AJ790" s="6" t="s">
        <v>103</v>
      </c>
      <c r="AK790" s="81">
        <v>0</v>
      </c>
      <c r="AL790" s="205" t="s">
        <v>103</v>
      </c>
      <c r="AM790" s="169"/>
      <c r="AN790" s="6"/>
      <c r="AO790" s="120"/>
    </row>
    <row r="791" spans="1:41">
      <c r="A791" s="75" t="s">
        <v>2614</v>
      </c>
      <c r="B791" s="6" t="s">
        <v>93</v>
      </c>
      <c r="C791" s="76">
        <v>790</v>
      </c>
      <c r="D791" s="80" t="s">
        <v>592</v>
      </c>
      <c r="E791" s="6" t="s">
        <v>2136</v>
      </c>
      <c r="F791" s="6" t="str">
        <f t="shared" si="63"/>
        <v>BrokerRM-I-1017-AI26-M19</v>
      </c>
      <c r="G791" s="96" t="s">
        <v>2672</v>
      </c>
      <c r="H791" s="103" t="s">
        <v>2673</v>
      </c>
      <c r="I791" s="85" t="s">
        <v>2380</v>
      </c>
      <c r="J791" s="105">
        <v>46049</v>
      </c>
      <c r="K791" s="96" t="s">
        <v>2879</v>
      </c>
      <c r="L791" s="85">
        <v>4294120154</v>
      </c>
      <c r="M791" s="85" t="s">
        <v>25</v>
      </c>
      <c r="N791" s="85" t="s">
        <v>116</v>
      </c>
      <c r="O791" s="71">
        <v>0</v>
      </c>
      <c r="P791" s="71">
        <v>0</v>
      </c>
      <c r="Q791" s="79">
        <v>6043.24</v>
      </c>
      <c r="R791" s="79">
        <v>966.91840000000002</v>
      </c>
      <c r="S791" s="71">
        <v>0</v>
      </c>
      <c r="T791" s="79">
        <v>7010.1584000000003</v>
      </c>
      <c r="U791" s="80" t="s">
        <v>24</v>
      </c>
      <c r="V791" s="84">
        <f t="shared" si="66"/>
        <v>406.82229637582333</v>
      </c>
      <c r="W791" s="106">
        <v>46043</v>
      </c>
      <c r="X791" s="85" t="s">
        <v>2880</v>
      </c>
      <c r="Y791" s="85" t="s">
        <v>1067</v>
      </c>
      <c r="Z791" s="85" t="s">
        <v>121</v>
      </c>
      <c r="AA791" s="85" t="s">
        <v>122</v>
      </c>
      <c r="AB791" s="76" t="s">
        <v>539</v>
      </c>
      <c r="AC791" s="76" t="s">
        <v>540</v>
      </c>
      <c r="AD791" s="76" t="s">
        <v>25</v>
      </c>
      <c r="AE791" s="76" t="s">
        <v>544</v>
      </c>
      <c r="AF791" s="76" t="s">
        <v>96</v>
      </c>
      <c r="AG791" s="82"/>
      <c r="AH791" s="60"/>
      <c r="AI791" s="75" t="s">
        <v>2614</v>
      </c>
      <c r="AJ791" s="6" t="s">
        <v>103</v>
      </c>
      <c r="AK791" s="81">
        <v>0</v>
      </c>
      <c r="AL791" s="205" t="s">
        <v>103</v>
      </c>
      <c r="AM791" s="169"/>
      <c r="AN791" s="6"/>
      <c r="AO791" s="120"/>
    </row>
    <row r="792" spans="1:41">
      <c r="A792" s="75" t="s">
        <v>2614</v>
      </c>
      <c r="B792" s="6" t="s">
        <v>93</v>
      </c>
      <c r="C792" s="76">
        <v>791</v>
      </c>
      <c r="D792" s="80" t="s">
        <v>592</v>
      </c>
      <c r="E792" s="6" t="s">
        <v>2136</v>
      </c>
      <c r="F792" s="6" t="str">
        <f t="shared" si="63"/>
        <v>BrokerRM-I-1002-AI26-M19</v>
      </c>
      <c r="G792" s="96" t="s">
        <v>2674</v>
      </c>
      <c r="H792" s="103" t="s">
        <v>2675</v>
      </c>
      <c r="I792" s="85" t="s">
        <v>2380</v>
      </c>
      <c r="J792" s="105">
        <v>46045</v>
      </c>
      <c r="K792" s="96" t="s">
        <v>2881</v>
      </c>
      <c r="L792" s="85">
        <v>5795768484</v>
      </c>
      <c r="M792" s="85" t="s">
        <v>25</v>
      </c>
      <c r="N792" s="85" t="s">
        <v>116</v>
      </c>
      <c r="O792" s="71">
        <v>0</v>
      </c>
      <c r="P792" s="71">
        <v>0</v>
      </c>
      <c r="Q792" s="79">
        <v>5789.24</v>
      </c>
      <c r="R792" s="79">
        <v>926.27840000000003</v>
      </c>
      <c r="S792" s="71">
        <v>0</v>
      </c>
      <c r="T792" s="79">
        <v>6715.5183999999999</v>
      </c>
      <c r="U792" s="80" t="s">
        <v>24</v>
      </c>
      <c r="V792" s="84">
        <f t="shared" si="66"/>
        <v>389.72337869599278</v>
      </c>
      <c r="W792" s="106">
        <v>46044</v>
      </c>
      <c r="X792" s="85" t="s">
        <v>2882</v>
      </c>
      <c r="Y792" s="85" t="s">
        <v>129</v>
      </c>
      <c r="Z792" s="85" t="s">
        <v>121</v>
      </c>
      <c r="AA792" s="85" t="s">
        <v>122</v>
      </c>
      <c r="AB792" s="76" t="s">
        <v>539</v>
      </c>
      <c r="AC792" s="76" t="s">
        <v>540</v>
      </c>
      <c r="AD792" s="76" t="s">
        <v>25</v>
      </c>
      <c r="AE792" s="76" t="s">
        <v>544</v>
      </c>
      <c r="AF792" s="76" t="s">
        <v>96</v>
      </c>
      <c r="AG792" s="82"/>
      <c r="AH792" s="60"/>
      <c r="AI792" s="75" t="s">
        <v>2614</v>
      </c>
      <c r="AJ792" s="6" t="s">
        <v>103</v>
      </c>
      <c r="AK792" s="81">
        <v>0</v>
      </c>
      <c r="AL792" s="205" t="s">
        <v>103</v>
      </c>
      <c r="AM792" s="169"/>
      <c r="AN792" s="6"/>
      <c r="AO792" s="120"/>
    </row>
    <row r="793" spans="1:41">
      <c r="A793" s="75" t="s">
        <v>2614</v>
      </c>
      <c r="B793" s="6" t="s">
        <v>93</v>
      </c>
      <c r="C793" s="76">
        <v>792</v>
      </c>
      <c r="D793" s="80" t="s">
        <v>592</v>
      </c>
      <c r="E793" s="6" t="s">
        <v>2136</v>
      </c>
      <c r="F793" s="6" t="str">
        <f t="shared" si="63"/>
        <v>BrokerRM-I-1042-AI26-M19</v>
      </c>
      <c r="G793" s="96" t="s">
        <v>2676</v>
      </c>
      <c r="H793" s="103" t="s">
        <v>2677</v>
      </c>
      <c r="I793" s="85" t="s">
        <v>2380</v>
      </c>
      <c r="J793" s="105">
        <v>46050</v>
      </c>
      <c r="K793" s="96" t="s">
        <v>2883</v>
      </c>
      <c r="L793" s="85">
        <v>8701636580</v>
      </c>
      <c r="M793" s="85" t="s">
        <v>25</v>
      </c>
      <c r="N793" s="85" t="s">
        <v>116</v>
      </c>
      <c r="O793" s="71">
        <v>0</v>
      </c>
      <c r="P793" s="71">
        <v>0</v>
      </c>
      <c r="Q793" s="79">
        <v>5789.24</v>
      </c>
      <c r="R793" s="79">
        <v>926.27840000000003</v>
      </c>
      <c r="S793" s="71">
        <v>0</v>
      </c>
      <c r="T793" s="79">
        <v>6715.5183999999999</v>
      </c>
      <c r="U793" s="80" t="s">
        <v>24</v>
      </c>
      <c r="V793" s="84">
        <f t="shared" si="66"/>
        <v>389.72337869599278</v>
      </c>
      <c r="W793" s="106">
        <v>46049</v>
      </c>
      <c r="X793" s="85" t="s">
        <v>2884</v>
      </c>
      <c r="Y793" s="85" t="s">
        <v>129</v>
      </c>
      <c r="Z793" s="85" t="s">
        <v>121</v>
      </c>
      <c r="AA793" s="85" t="s">
        <v>122</v>
      </c>
      <c r="AB793" s="76" t="s">
        <v>539</v>
      </c>
      <c r="AC793" s="76" t="s">
        <v>540</v>
      </c>
      <c r="AD793" s="76" t="s">
        <v>25</v>
      </c>
      <c r="AE793" s="76" t="s">
        <v>544</v>
      </c>
      <c r="AF793" s="76" t="s">
        <v>96</v>
      </c>
      <c r="AG793" s="82"/>
      <c r="AH793" s="60"/>
      <c r="AI793" s="75" t="s">
        <v>2614</v>
      </c>
      <c r="AJ793" s="6" t="s">
        <v>103</v>
      </c>
      <c r="AK793" s="81">
        <v>0</v>
      </c>
      <c r="AL793" s="205" t="s">
        <v>103</v>
      </c>
      <c r="AM793" s="169"/>
      <c r="AN793" s="6"/>
      <c r="AO793" s="120"/>
    </row>
    <row r="794" spans="1:41">
      <c r="A794" s="75" t="s">
        <v>2614</v>
      </c>
      <c r="B794" s="6" t="s">
        <v>93</v>
      </c>
      <c r="C794" s="76">
        <v>793</v>
      </c>
      <c r="D794" s="80" t="s">
        <v>592</v>
      </c>
      <c r="E794" s="6" t="s">
        <v>2136</v>
      </c>
      <c r="F794" s="6" t="str">
        <f t="shared" si="63"/>
        <v>BrokerRM-I-1043-AI26-M19</v>
      </c>
      <c r="G794" s="96" t="s">
        <v>2678</v>
      </c>
      <c r="H794" s="103" t="s">
        <v>2679</v>
      </c>
      <c r="I794" s="85" t="s">
        <v>2380</v>
      </c>
      <c r="J794" s="105">
        <v>46051</v>
      </c>
      <c r="K794" s="96" t="s">
        <v>2885</v>
      </c>
      <c r="L794" s="85">
        <v>7739923914</v>
      </c>
      <c r="M794" s="85" t="s">
        <v>25</v>
      </c>
      <c r="N794" s="85" t="s">
        <v>116</v>
      </c>
      <c r="O794" s="71">
        <v>0</v>
      </c>
      <c r="P794" s="71">
        <v>0</v>
      </c>
      <c r="Q794" s="79">
        <v>3667.43</v>
      </c>
      <c r="R794" s="79">
        <v>586.78880000000004</v>
      </c>
      <c r="S794" s="71">
        <v>0</v>
      </c>
      <c r="T794" s="79">
        <v>4254.2187999999996</v>
      </c>
      <c r="U794" s="80" t="s">
        <v>24</v>
      </c>
      <c r="V794" s="84">
        <f t="shared" si="66"/>
        <v>246.88615616748393</v>
      </c>
      <c r="W794" s="106">
        <v>46048</v>
      </c>
      <c r="X794" s="85" t="s">
        <v>2886</v>
      </c>
      <c r="Y794" s="85" t="s">
        <v>129</v>
      </c>
      <c r="Z794" s="85" t="s">
        <v>121</v>
      </c>
      <c r="AA794" s="85" t="s">
        <v>122</v>
      </c>
      <c r="AB794" s="76" t="s">
        <v>539</v>
      </c>
      <c r="AC794" s="76" t="s">
        <v>540</v>
      </c>
      <c r="AD794" s="76" t="s">
        <v>25</v>
      </c>
      <c r="AE794" s="76" t="s">
        <v>544</v>
      </c>
      <c r="AF794" s="76" t="s">
        <v>96</v>
      </c>
      <c r="AG794" s="82"/>
      <c r="AH794" s="60"/>
      <c r="AI794" s="75" t="s">
        <v>2614</v>
      </c>
      <c r="AJ794" s="6" t="s">
        <v>103</v>
      </c>
      <c r="AK794" s="81">
        <v>0</v>
      </c>
      <c r="AL794" s="205" t="s">
        <v>103</v>
      </c>
      <c r="AM794" s="169"/>
      <c r="AN794" s="6"/>
      <c r="AO794" s="120"/>
    </row>
    <row r="795" spans="1:41">
      <c r="A795" s="75" t="s">
        <v>2614</v>
      </c>
      <c r="B795" s="6" t="s">
        <v>93</v>
      </c>
      <c r="C795" s="76">
        <v>794</v>
      </c>
      <c r="D795" s="80" t="s">
        <v>592</v>
      </c>
      <c r="E795" s="6" t="s">
        <v>2136</v>
      </c>
      <c r="F795" s="6" t="str">
        <f t="shared" si="63"/>
        <v>BrokerRM-I-1046-AI26-M19</v>
      </c>
      <c r="G795" s="96" t="s">
        <v>2680</v>
      </c>
      <c r="H795" s="103" t="s">
        <v>2681</v>
      </c>
      <c r="I795" s="85" t="s">
        <v>2380</v>
      </c>
      <c r="J795" s="105">
        <v>46050</v>
      </c>
      <c r="K795" s="96" t="s">
        <v>2887</v>
      </c>
      <c r="L795" s="85">
        <v>3896364570</v>
      </c>
      <c r="M795" s="85" t="s">
        <v>25</v>
      </c>
      <c r="N795" s="85" t="s">
        <v>116</v>
      </c>
      <c r="O795" s="71">
        <v>0</v>
      </c>
      <c r="P795" s="71">
        <v>0</v>
      </c>
      <c r="Q795" s="79">
        <v>6043.24</v>
      </c>
      <c r="R795" s="79">
        <v>966.91840000000002</v>
      </c>
      <c r="S795" s="71">
        <v>0</v>
      </c>
      <c r="T795" s="79">
        <v>7010.1584000000003</v>
      </c>
      <c r="U795" s="80" t="s">
        <v>24</v>
      </c>
      <c r="V795" s="84">
        <f t="shared" si="66"/>
        <v>406.82229637582333</v>
      </c>
      <c r="W795" s="106">
        <v>46049</v>
      </c>
      <c r="X795" s="85" t="s">
        <v>1176</v>
      </c>
      <c r="Y795" s="85" t="s">
        <v>129</v>
      </c>
      <c r="Z795" s="85" t="s">
        <v>121</v>
      </c>
      <c r="AA795" s="85" t="s">
        <v>122</v>
      </c>
      <c r="AB795" s="76" t="s">
        <v>539</v>
      </c>
      <c r="AC795" s="76" t="s">
        <v>540</v>
      </c>
      <c r="AD795" s="76" t="s">
        <v>25</v>
      </c>
      <c r="AE795" s="76" t="s">
        <v>544</v>
      </c>
      <c r="AF795" s="76" t="s">
        <v>96</v>
      </c>
      <c r="AG795" s="82"/>
      <c r="AH795" s="60"/>
      <c r="AI795" s="75" t="s">
        <v>2614</v>
      </c>
      <c r="AJ795" s="6" t="s">
        <v>103</v>
      </c>
      <c r="AK795" s="81">
        <v>0</v>
      </c>
      <c r="AL795" s="205" t="s">
        <v>103</v>
      </c>
      <c r="AM795" s="169"/>
      <c r="AN795" s="6"/>
      <c r="AO795" s="120"/>
    </row>
    <row r="796" spans="1:41">
      <c r="A796" s="75" t="s">
        <v>2614</v>
      </c>
      <c r="B796" s="6" t="s">
        <v>93</v>
      </c>
      <c r="C796" s="76">
        <v>795</v>
      </c>
      <c r="D796" s="80" t="s">
        <v>592</v>
      </c>
      <c r="E796" s="6" t="s">
        <v>2136</v>
      </c>
      <c r="F796" s="6" t="str">
        <f t="shared" si="63"/>
        <v>BrokerRM-I-1044-AI26-M19</v>
      </c>
      <c r="G796" s="96" t="s">
        <v>2682</v>
      </c>
      <c r="H796" s="103" t="s">
        <v>2683</v>
      </c>
      <c r="I796" s="85" t="s">
        <v>2380</v>
      </c>
      <c r="J796" s="105">
        <v>46051</v>
      </c>
      <c r="K796" s="96" t="s">
        <v>2888</v>
      </c>
      <c r="L796" s="85">
        <v>7402458151</v>
      </c>
      <c r="M796" s="85" t="s">
        <v>25</v>
      </c>
      <c r="N796" s="85" t="s">
        <v>116</v>
      </c>
      <c r="O796" s="71">
        <v>0</v>
      </c>
      <c r="P796" s="71">
        <v>0</v>
      </c>
      <c r="Q796" s="79">
        <v>3760.99</v>
      </c>
      <c r="R796" s="79">
        <v>601.75839999999994</v>
      </c>
      <c r="S796" s="71">
        <v>0</v>
      </c>
      <c r="T796" s="79">
        <v>4362.7483999999995</v>
      </c>
      <c r="U796" s="80" t="s">
        <v>24</v>
      </c>
      <c r="V796" s="84">
        <f t="shared" si="66"/>
        <v>253.18448190813334</v>
      </c>
      <c r="W796" s="106">
        <v>46050</v>
      </c>
      <c r="X796" s="85" t="s">
        <v>1202</v>
      </c>
      <c r="Y796" s="85" t="s">
        <v>129</v>
      </c>
      <c r="Z796" s="85" t="s">
        <v>121</v>
      </c>
      <c r="AA796" s="85" t="s">
        <v>122</v>
      </c>
      <c r="AB796" s="76" t="s">
        <v>539</v>
      </c>
      <c r="AC796" s="76" t="s">
        <v>540</v>
      </c>
      <c r="AD796" s="76" t="s">
        <v>25</v>
      </c>
      <c r="AE796" s="76" t="s">
        <v>544</v>
      </c>
      <c r="AF796" s="76" t="s">
        <v>96</v>
      </c>
      <c r="AG796" s="82"/>
      <c r="AH796" s="60"/>
      <c r="AI796" s="75" t="s">
        <v>2614</v>
      </c>
      <c r="AJ796" s="6" t="s">
        <v>103</v>
      </c>
      <c r="AK796" s="81">
        <v>0</v>
      </c>
      <c r="AL796" s="205" t="s">
        <v>103</v>
      </c>
      <c r="AM796" s="169"/>
      <c r="AN796" s="6"/>
      <c r="AO796" s="120"/>
    </row>
    <row r="797" spans="1:41">
      <c r="A797" s="75" t="s">
        <v>2614</v>
      </c>
      <c r="B797" s="6" t="s">
        <v>93</v>
      </c>
      <c r="C797" s="76">
        <v>796</v>
      </c>
      <c r="D797" s="80" t="s">
        <v>592</v>
      </c>
      <c r="E797" s="6" t="s">
        <v>2136</v>
      </c>
      <c r="F797" s="6" t="str">
        <f t="shared" si="63"/>
        <v>BrokerRM-I-1045-AI26-M19</v>
      </c>
      <c r="G797" s="96" t="s">
        <v>2684</v>
      </c>
      <c r="H797" s="103" t="s">
        <v>2685</v>
      </c>
      <c r="I797" s="85" t="s">
        <v>2380</v>
      </c>
      <c r="J797" s="105">
        <v>46049</v>
      </c>
      <c r="K797" s="96" t="s">
        <v>2889</v>
      </c>
      <c r="L797" s="85">
        <v>8703113775</v>
      </c>
      <c r="M797" s="85" t="s">
        <v>25</v>
      </c>
      <c r="N797" s="85" t="s">
        <v>116</v>
      </c>
      <c r="O797" s="71">
        <v>0</v>
      </c>
      <c r="P797" s="71">
        <v>0</v>
      </c>
      <c r="Q797" s="79">
        <v>1874.16</v>
      </c>
      <c r="R797" s="79">
        <v>299.86</v>
      </c>
      <c r="S797" s="71">
        <v>0</v>
      </c>
      <c r="T797" s="79">
        <v>2174.02</v>
      </c>
      <c r="U797" s="80" t="s">
        <v>24</v>
      </c>
      <c r="V797" s="84">
        <f t="shared" si="66"/>
        <v>126.16545280445695</v>
      </c>
      <c r="W797" s="106">
        <v>46048</v>
      </c>
      <c r="X797" s="85" t="s">
        <v>1185</v>
      </c>
      <c r="Y797" s="85" t="s">
        <v>1910</v>
      </c>
      <c r="Z797" s="85" t="s">
        <v>121</v>
      </c>
      <c r="AA797" s="85" t="s">
        <v>122</v>
      </c>
      <c r="AB797" s="76" t="s">
        <v>539</v>
      </c>
      <c r="AC797" s="76" t="s">
        <v>540</v>
      </c>
      <c r="AD797" s="76" t="s">
        <v>25</v>
      </c>
      <c r="AE797" s="76" t="s">
        <v>544</v>
      </c>
      <c r="AF797" s="76" t="s">
        <v>96</v>
      </c>
      <c r="AG797" s="82"/>
      <c r="AH797" s="60"/>
      <c r="AI797" s="75" t="s">
        <v>2614</v>
      </c>
      <c r="AJ797" s="6" t="s">
        <v>103</v>
      </c>
      <c r="AK797" s="81">
        <v>0</v>
      </c>
      <c r="AL797" s="205" t="s">
        <v>103</v>
      </c>
      <c r="AM797" s="169"/>
      <c r="AN797" s="6"/>
      <c r="AO797" s="120"/>
    </row>
    <row r="798" spans="1:41">
      <c r="A798" s="75" t="s">
        <v>2614</v>
      </c>
      <c r="B798" s="6" t="s">
        <v>93</v>
      </c>
      <c r="C798" s="76">
        <v>797</v>
      </c>
      <c r="D798" s="80" t="s">
        <v>592</v>
      </c>
      <c r="E798" s="6" t="s">
        <v>2136</v>
      </c>
      <c r="F798" s="6" t="str">
        <f t="shared" si="63"/>
        <v>BrokerRM-I-1049-AI26-M19</v>
      </c>
      <c r="G798" s="96" t="s">
        <v>2686</v>
      </c>
      <c r="H798" s="103" t="s">
        <v>2687</v>
      </c>
      <c r="I798" s="85" t="s">
        <v>2380</v>
      </c>
      <c r="J798" s="105">
        <v>46052</v>
      </c>
      <c r="K798" s="96" t="s">
        <v>2890</v>
      </c>
      <c r="L798" s="85">
        <v>6972188720</v>
      </c>
      <c r="M798" s="85" t="s">
        <v>25</v>
      </c>
      <c r="N798" s="85" t="s">
        <v>116</v>
      </c>
      <c r="O798" s="71">
        <v>0</v>
      </c>
      <c r="P798" s="71">
        <v>0</v>
      </c>
      <c r="Q798" s="79">
        <v>5789.24</v>
      </c>
      <c r="R798" s="79">
        <v>926.27840000000003</v>
      </c>
      <c r="S798" s="71">
        <v>0</v>
      </c>
      <c r="T798" s="79">
        <v>6715.5183999999999</v>
      </c>
      <c r="U798" s="80" t="s">
        <v>24</v>
      </c>
      <c r="V798" s="84">
        <f t="shared" si="66"/>
        <v>389.72337869599278</v>
      </c>
      <c r="W798" s="106">
        <v>46051</v>
      </c>
      <c r="X798" s="85" t="s">
        <v>1202</v>
      </c>
      <c r="Y798" s="85" t="s">
        <v>129</v>
      </c>
      <c r="Z798" s="85" t="s">
        <v>121</v>
      </c>
      <c r="AA798" s="85" t="s">
        <v>122</v>
      </c>
      <c r="AB798" s="76" t="s">
        <v>539</v>
      </c>
      <c r="AC798" s="76" t="s">
        <v>540</v>
      </c>
      <c r="AD798" s="76" t="s">
        <v>25</v>
      </c>
      <c r="AE798" s="76" t="s">
        <v>544</v>
      </c>
      <c r="AF798" s="76" t="s">
        <v>96</v>
      </c>
      <c r="AG798" s="82"/>
      <c r="AH798" s="60"/>
      <c r="AI798" s="75" t="s">
        <v>2614</v>
      </c>
      <c r="AJ798" s="6" t="s">
        <v>103</v>
      </c>
      <c r="AK798" s="81">
        <v>0</v>
      </c>
      <c r="AL798" s="205" t="s">
        <v>103</v>
      </c>
      <c r="AM798" s="169"/>
      <c r="AN798" s="6"/>
      <c r="AO798" s="120"/>
    </row>
    <row r="799" spans="1:41">
      <c r="A799" s="75" t="s">
        <v>2614</v>
      </c>
      <c r="B799" s="6" t="s">
        <v>93</v>
      </c>
      <c r="C799" s="76">
        <v>798</v>
      </c>
      <c r="D799" s="80" t="s">
        <v>108</v>
      </c>
      <c r="E799" s="6" t="s">
        <v>2135</v>
      </c>
      <c r="F799" s="6" t="str">
        <f t="shared" si="63"/>
        <v>FreightRM-I-1005-AI26-M19</v>
      </c>
      <c r="G799" s="96" t="s">
        <v>2688</v>
      </c>
      <c r="H799" s="6" t="s">
        <v>2689</v>
      </c>
      <c r="I799" s="85" t="s">
        <v>2380</v>
      </c>
      <c r="J799" s="92">
        <v>46059</v>
      </c>
      <c r="K799" s="92" t="s">
        <v>116</v>
      </c>
      <c r="L799" s="80" t="s">
        <v>119</v>
      </c>
      <c r="M799" s="85" t="s">
        <v>25</v>
      </c>
      <c r="N799" s="85" t="s">
        <v>116</v>
      </c>
      <c r="O799" s="71">
        <v>0</v>
      </c>
      <c r="P799" s="71">
        <v>0</v>
      </c>
      <c r="Q799" s="79">
        <v>22054.74</v>
      </c>
      <c r="R799" s="79">
        <v>882.19</v>
      </c>
      <c r="S799" s="71">
        <v>0</v>
      </c>
      <c r="T799" s="79">
        <v>22936.93</v>
      </c>
      <c r="U799" s="80" t="s">
        <v>24</v>
      </c>
      <c r="V799" s="84">
        <f t="shared" si="66"/>
        <v>1331.1046629718828</v>
      </c>
      <c r="W799" s="74" t="s">
        <v>119</v>
      </c>
      <c r="X799" s="80" t="s">
        <v>120</v>
      </c>
      <c r="Y799" s="80" t="s">
        <v>120</v>
      </c>
      <c r="Z799" s="85" t="s">
        <v>121</v>
      </c>
      <c r="AA799" s="85" t="s">
        <v>122</v>
      </c>
      <c r="AB799" s="76" t="s">
        <v>539</v>
      </c>
      <c r="AC799" s="76" t="s">
        <v>540</v>
      </c>
      <c r="AD799" s="76" t="s">
        <v>25</v>
      </c>
      <c r="AE799" s="76" t="s">
        <v>544</v>
      </c>
      <c r="AF799" s="76" t="s">
        <v>96</v>
      </c>
      <c r="AG799" s="82"/>
      <c r="AH799" s="60"/>
      <c r="AI799" s="75" t="s">
        <v>2614</v>
      </c>
      <c r="AJ799" s="6" t="s">
        <v>103</v>
      </c>
      <c r="AK799" s="81">
        <v>0</v>
      </c>
      <c r="AL799" s="205" t="s">
        <v>103</v>
      </c>
      <c r="AM799" s="169"/>
      <c r="AN799" s="6"/>
      <c r="AO799" s="120"/>
    </row>
    <row r="800" spans="1:41">
      <c r="A800" s="75" t="s">
        <v>2614</v>
      </c>
      <c r="B800" s="6" t="s">
        <v>93</v>
      </c>
      <c r="C800" s="76">
        <v>799</v>
      </c>
      <c r="D800" s="80" t="s">
        <v>108</v>
      </c>
      <c r="E800" s="6" t="s">
        <v>2135</v>
      </c>
      <c r="F800" s="6" t="str">
        <f t="shared" si="63"/>
        <v>FreightRM-I-1055-AI26-M19</v>
      </c>
      <c r="G800" s="96" t="s">
        <v>2690</v>
      </c>
      <c r="H800" s="6" t="s">
        <v>2691</v>
      </c>
      <c r="I800" s="85" t="s">
        <v>2380</v>
      </c>
      <c r="J800" s="92">
        <v>46059</v>
      </c>
      <c r="K800" s="92" t="s">
        <v>116</v>
      </c>
      <c r="L800" s="80">
        <v>6007250955</v>
      </c>
      <c r="M800" s="85" t="s">
        <v>25</v>
      </c>
      <c r="N800" s="85" t="s">
        <v>116</v>
      </c>
      <c r="O800" s="71">
        <v>0</v>
      </c>
      <c r="P800" s="71">
        <v>0</v>
      </c>
      <c r="Q800" s="79">
        <v>479.89</v>
      </c>
      <c r="R800" s="79">
        <v>76.78</v>
      </c>
      <c r="S800" s="71">
        <v>0</v>
      </c>
      <c r="T800" s="79">
        <v>556.66999999999996</v>
      </c>
      <c r="U800" s="80" t="s">
        <v>24</v>
      </c>
      <c r="V800" s="84">
        <f t="shared" si="66"/>
        <v>32.305370977570142</v>
      </c>
      <c r="W800" s="74" t="s">
        <v>119</v>
      </c>
      <c r="X800" s="80" t="s">
        <v>120</v>
      </c>
      <c r="Y800" s="80" t="s">
        <v>120</v>
      </c>
      <c r="Z800" s="85" t="s">
        <v>121</v>
      </c>
      <c r="AA800" s="85" t="s">
        <v>122</v>
      </c>
      <c r="AB800" s="76" t="s">
        <v>539</v>
      </c>
      <c r="AC800" s="76" t="s">
        <v>540</v>
      </c>
      <c r="AD800" s="76" t="s">
        <v>25</v>
      </c>
      <c r="AE800" s="76" t="s">
        <v>544</v>
      </c>
      <c r="AF800" s="76" t="s">
        <v>96</v>
      </c>
      <c r="AG800" s="82"/>
      <c r="AH800" s="60"/>
      <c r="AI800" s="75" t="s">
        <v>2614</v>
      </c>
      <c r="AJ800" s="6" t="s">
        <v>103</v>
      </c>
      <c r="AK800" s="81">
        <v>0</v>
      </c>
      <c r="AL800" s="205" t="s">
        <v>103</v>
      </c>
      <c r="AM800" s="169"/>
      <c r="AN800" s="6"/>
      <c r="AO800" s="120"/>
    </row>
    <row r="801" spans="1:41">
      <c r="A801" s="75" t="s">
        <v>2614</v>
      </c>
      <c r="B801" s="6" t="s">
        <v>93</v>
      </c>
      <c r="C801" s="76">
        <v>800</v>
      </c>
      <c r="D801" s="80" t="s">
        <v>108</v>
      </c>
      <c r="E801" s="6" t="s">
        <v>2135</v>
      </c>
      <c r="F801" s="6" t="str">
        <f t="shared" si="63"/>
        <v>FreightFG-I-0448-AE26-M19</v>
      </c>
      <c r="G801" s="222" t="s">
        <v>2692</v>
      </c>
      <c r="H801" s="6" t="s">
        <v>2693</v>
      </c>
      <c r="I801" s="85" t="s">
        <v>2380</v>
      </c>
      <c r="J801" s="92">
        <v>46059</v>
      </c>
      <c r="K801" s="92" t="s">
        <v>116</v>
      </c>
      <c r="L801" s="80" t="s">
        <v>119</v>
      </c>
      <c r="M801" s="85" t="s">
        <v>28</v>
      </c>
      <c r="N801" s="85" t="s">
        <v>116</v>
      </c>
      <c r="O801" s="71">
        <v>0</v>
      </c>
      <c r="P801" s="71">
        <v>0</v>
      </c>
      <c r="Q801" s="79">
        <v>194186.1</v>
      </c>
      <c r="R801" s="79">
        <v>7632.22</v>
      </c>
      <c r="S801" s="71">
        <v>0</v>
      </c>
      <c r="T801" s="79">
        <v>201818.32</v>
      </c>
      <c r="U801" s="80" t="s">
        <v>24</v>
      </c>
      <c r="V801" s="84">
        <f t="shared" si="66"/>
        <v>11712.173635493138</v>
      </c>
      <c r="W801" s="74" t="s">
        <v>119</v>
      </c>
      <c r="X801" s="80" t="s">
        <v>122</v>
      </c>
      <c r="Y801" s="80" t="s">
        <v>121</v>
      </c>
      <c r="Z801" s="80" t="s">
        <v>120</v>
      </c>
      <c r="AA801" s="80" t="s">
        <v>120</v>
      </c>
      <c r="AB801" s="76" t="s">
        <v>539</v>
      </c>
      <c r="AC801" s="76" t="s">
        <v>541</v>
      </c>
      <c r="AD801" s="76" t="s">
        <v>28</v>
      </c>
      <c r="AE801" s="76" t="s">
        <v>545</v>
      </c>
      <c r="AF801" s="76" t="s">
        <v>96</v>
      </c>
      <c r="AG801" s="82"/>
      <c r="AH801" s="60"/>
      <c r="AI801" s="75" t="s">
        <v>2614</v>
      </c>
      <c r="AJ801" s="6" t="s">
        <v>103</v>
      </c>
      <c r="AK801" s="81">
        <v>0</v>
      </c>
      <c r="AL801" s="205" t="s">
        <v>103</v>
      </c>
      <c r="AM801" s="169"/>
      <c r="AN801" s="6"/>
      <c r="AO801" s="120"/>
    </row>
    <row r="802" spans="1:41">
      <c r="A802" s="75" t="s">
        <v>2614</v>
      </c>
      <c r="B802" s="6" t="s">
        <v>93</v>
      </c>
      <c r="C802" s="76">
        <v>801</v>
      </c>
      <c r="D802" s="76" t="s">
        <v>98</v>
      </c>
      <c r="E802" s="6" t="s">
        <v>2136</v>
      </c>
      <c r="F802" s="6" t="str">
        <f t="shared" si="63"/>
        <v>BrokerFG-1-0041-SE26-M23-L-D</v>
      </c>
      <c r="G802" s="97" t="s">
        <v>2694</v>
      </c>
      <c r="H802" s="95" t="s">
        <v>2695</v>
      </c>
      <c r="I802" s="85" t="s">
        <v>2380</v>
      </c>
      <c r="J802" s="92">
        <v>46049</v>
      </c>
      <c r="K802" s="96" t="s">
        <v>2891</v>
      </c>
      <c r="L802" s="80" t="s">
        <v>2892</v>
      </c>
      <c r="M802" s="80" t="s">
        <v>1264</v>
      </c>
      <c r="N802" s="6" t="s">
        <v>2893</v>
      </c>
      <c r="O802" s="71">
        <v>0</v>
      </c>
      <c r="P802" s="71">
        <v>3312.97</v>
      </c>
      <c r="Q802" s="79">
        <v>3134.3</v>
      </c>
      <c r="R802" s="79">
        <v>501.48</v>
      </c>
      <c r="S802" s="71">
        <v>0</v>
      </c>
      <c r="T802" s="79">
        <v>6948.75</v>
      </c>
      <c r="U802" s="87" t="s">
        <v>24</v>
      </c>
      <c r="V802" s="84">
        <f t="shared" si="66"/>
        <v>403.25856715898209</v>
      </c>
      <c r="W802" s="86">
        <v>46041</v>
      </c>
      <c r="X802" s="80" t="s">
        <v>1266</v>
      </c>
      <c r="Y802" s="80" t="s">
        <v>537</v>
      </c>
      <c r="Z802" s="80" t="s">
        <v>178</v>
      </c>
      <c r="AA802" s="6" t="s">
        <v>2894</v>
      </c>
      <c r="AB802" s="76" t="s">
        <v>1118</v>
      </c>
      <c r="AC802" s="76" t="s">
        <v>541</v>
      </c>
      <c r="AD802" s="76" t="s">
        <v>543</v>
      </c>
      <c r="AE802" s="76" t="s">
        <v>549</v>
      </c>
      <c r="AF802" s="76" t="s">
        <v>96</v>
      </c>
      <c r="AG802" s="75"/>
      <c r="AH802" s="60"/>
      <c r="AI802" s="75" t="s">
        <v>2614</v>
      </c>
      <c r="AJ802" s="6" t="s">
        <v>103</v>
      </c>
      <c r="AK802" s="81">
        <v>0</v>
      </c>
      <c r="AL802" s="205" t="s">
        <v>103</v>
      </c>
      <c r="AM802" s="169"/>
      <c r="AN802" s="6"/>
      <c r="AO802" s="120"/>
    </row>
    <row r="803" spans="1:41">
      <c r="A803" s="75" t="s">
        <v>2614</v>
      </c>
      <c r="B803" s="6" t="s">
        <v>93</v>
      </c>
      <c r="C803" s="76">
        <v>802</v>
      </c>
      <c r="D803" s="76" t="s">
        <v>98</v>
      </c>
      <c r="E803" s="6" t="s">
        <v>2136</v>
      </c>
      <c r="F803" s="6" t="str">
        <f t="shared" si="63"/>
        <v>BrokerAF-M-233-SI25-M19-L-B</v>
      </c>
      <c r="G803" s="97" t="s">
        <v>2696</v>
      </c>
      <c r="H803" s="95" t="s">
        <v>2697</v>
      </c>
      <c r="I803" s="85" t="s">
        <v>2380</v>
      </c>
      <c r="J803" s="92">
        <v>46049</v>
      </c>
      <c r="K803" s="96" t="s">
        <v>2895</v>
      </c>
      <c r="L803" s="80" t="s">
        <v>2896</v>
      </c>
      <c r="M803" s="80" t="s">
        <v>117</v>
      </c>
      <c r="N803" s="6" t="s">
        <v>2897</v>
      </c>
      <c r="O803" s="71">
        <v>0</v>
      </c>
      <c r="P803" s="71">
        <v>5795.36</v>
      </c>
      <c r="Q803" s="79">
        <v>2502.34</v>
      </c>
      <c r="R803" s="79">
        <v>400.37</v>
      </c>
      <c r="S803" s="71">
        <v>0</v>
      </c>
      <c r="T803" s="79">
        <v>8698.07</v>
      </c>
      <c r="U803" s="87" t="s">
        <v>24</v>
      </c>
      <c r="V803" s="84">
        <f t="shared" si="66"/>
        <v>504.77729739140523</v>
      </c>
      <c r="W803" s="86">
        <v>46043</v>
      </c>
      <c r="X803" s="85" t="s">
        <v>2898</v>
      </c>
      <c r="Y803" s="80" t="s">
        <v>536</v>
      </c>
      <c r="Z803" s="80" t="s">
        <v>537</v>
      </c>
      <c r="AA803" s="85" t="s">
        <v>2899</v>
      </c>
      <c r="AB803" s="76" t="s">
        <v>539</v>
      </c>
      <c r="AC803" s="76" t="s">
        <v>540</v>
      </c>
      <c r="AD803" s="76" t="s">
        <v>174</v>
      </c>
      <c r="AE803" s="76" t="s">
        <v>546</v>
      </c>
      <c r="AF803" s="76" t="s">
        <v>2900</v>
      </c>
      <c r="AG803" s="139" t="s">
        <v>550</v>
      </c>
      <c r="AH803" s="60">
        <v>257.52</v>
      </c>
      <c r="AI803" s="75" t="s">
        <v>2614</v>
      </c>
      <c r="AJ803" s="6" t="s">
        <v>103</v>
      </c>
      <c r="AK803" s="81">
        <v>0</v>
      </c>
      <c r="AL803" s="205" t="s">
        <v>103</v>
      </c>
      <c r="AM803" s="169"/>
      <c r="AN803" s="6"/>
      <c r="AO803" s="120"/>
    </row>
    <row r="804" spans="1:41">
      <c r="A804" s="75" t="s">
        <v>2614</v>
      </c>
      <c r="B804" s="6" t="s">
        <v>93</v>
      </c>
      <c r="C804" s="76">
        <v>803</v>
      </c>
      <c r="D804" s="76" t="s">
        <v>98</v>
      </c>
      <c r="E804" s="6" t="s">
        <v>2136</v>
      </c>
      <c r="F804" s="6" t="str">
        <f t="shared" si="63"/>
        <v>BrokerRM-M-234-SI25-M19-L-B</v>
      </c>
      <c r="G804" s="96" t="s">
        <v>2698</v>
      </c>
      <c r="H804" s="95" t="s">
        <v>2699</v>
      </c>
      <c r="I804" s="85" t="s">
        <v>2380</v>
      </c>
      <c r="J804" s="92">
        <v>46049</v>
      </c>
      <c r="K804" s="96" t="s">
        <v>2901</v>
      </c>
      <c r="L804" s="77" t="s">
        <v>2902</v>
      </c>
      <c r="M804" s="80" t="s">
        <v>117</v>
      </c>
      <c r="N804" s="6" t="s">
        <v>2903</v>
      </c>
      <c r="O804" s="71">
        <v>0</v>
      </c>
      <c r="P804" s="71">
        <v>3300.2</v>
      </c>
      <c r="Q804" s="79">
        <v>2502.34</v>
      </c>
      <c r="R804" s="79">
        <v>400.37</v>
      </c>
      <c r="S804" s="71">
        <v>0</v>
      </c>
      <c r="T804" s="79">
        <v>6202.91</v>
      </c>
      <c r="U804" s="87" t="s">
        <v>24</v>
      </c>
      <c r="V804" s="84">
        <f t="shared" si="66"/>
        <v>359.97504570118679</v>
      </c>
      <c r="W804" s="86">
        <v>46041</v>
      </c>
      <c r="X804" s="85" t="s">
        <v>2904</v>
      </c>
      <c r="Y804" s="6" t="s">
        <v>536</v>
      </c>
      <c r="Z804" s="80" t="s">
        <v>537</v>
      </c>
      <c r="AA804" s="85" t="s">
        <v>538</v>
      </c>
      <c r="AB804" s="76" t="s">
        <v>539</v>
      </c>
      <c r="AC804" s="76" t="s">
        <v>540</v>
      </c>
      <c r="AD804" s="76" t="s">
        <v>174</v>
      </c>
      <c r="AE804" s="76" t="s">
        <v>546</v>
      </c>
      <c r="AF804" s="76" t="s">
        <v>96</v>
      </c>
      <c r="AG804" s="75"/>
      <c r="AH804" s="60"/>
      <c r="AI804" s="75" t="s">
        <v>2614</v>
      </c>
      <c r="AJ804" s="6" t="s">
        <v>103</v>
      </c>
      <c r="AK804" s="81">
        <v>0</v>
      </c>
      <c r="AL804" s="205" t="s">
        <v>103</v>
      </c>
      <c r="AM804" s="169"/>
      <c r="AN804" s="6"/>
      <c r="AO804" s="120"/>
    </row>
    <row r="805" spans="1:41">
      <c r="A805" s="75" t="s">
        <v>2614</v>
      </c>
      <c r="B805" s="6" t="s">
        <v>93</v>
      </c>
      <c r="C805" s="76">
        <v>804</v>
      </c>
      <c r="D805" s="76" t="s">
        <v>98</v>
      </c>
      <c r="E805" s="6" t="s">
        <v>2136</v>
      </c>
      <c r="F805" s="6" t="str">
        <f t="shared" si="63"/>
        <v>BrokerRM-M-238-SI25-M19-L-B</v>
      </c>
      <c r="G805" s="97" t="s">
        <v>2700</v>
      </c>
      <c r="H805" s="95" t="s">
        <v>2701</v>
      </c>
      <c r="I805" s="85" t="s">
        <v>2380</v>
      </c>
      <c r="J805" s="92">
        <v>46049</v>
      </c>
      <c r="K805" s="96" t="s">
        <v>2905</v>
      </c>
      <c r="L805" s="77" t="s">
        <v>2902</v>
      </c>
      <c r="M805" s="80" t="s">
        <v>117</v>
      </c>
      <c r="N805" s="6" t="s">
        <v>2903</v>
      </c>
      <c r="O805" s="71">
        <v>0</v>
      </c>
      <c r="P805" s="71">
        <v>3300.2</v>
      </c>
      <c r="Q805" s="79">
        <v>2502.34</v>
      </c>
      <c r="R805" s="79">
        <v>400.37</v>
      </c>
      <c r="S805" s="71">
        <v>0</v>
      </c>
      <c r="T805" s="79">
        <v>6202.91</v>
      </c>
      <c r="U805" s="87" t="s">
        <v>24</v>
      </c>
      <c r="V805" s="84">
        <f t="shared" si="66"/>
        <v>359.97504570118679</v>
      </c>
      <c r="W805" s="86">
        <v>46037</v>
      </c>
      <c r="X805" s="85" t="s">
        <v>2904</v>
      </c>
      <c r="Y805" s="6" t="s">
        <v>536</v>
      </c>
      <c r="Z805" s="80" t="s">
        <v>537</v>
      </c>
      <c r="AA805" s="85" t="s">
        <v>538</v>
      </c>
      <c r="AB805" s="76" t="s">
        <v>539</v>
      </c>
      <c r="AC805" s="76" t="s">
        <v>540</v>
      </c>
      <c r="AD805" s="76" t="s">
        <v>174</v>
      </c>
      <c r="AE805" s="76" t="s">
        <v>546</v>
      </c>
      <c r="AF805" s="76" t="s">
        <v>96</v>
      </c>
      <c r="AG805" s="75"/>
      <c r="AH805" s="60"/>
      <c r="AI805" s="75" t="s">
        <v>2614</v>
      </c>
      <c r="AJ805" s="6" t="s">
        <v>103</v>
      </c>
      <c r="AK805" s="81">
        <v>0</v>
      </c>
      <c r="AL805" s="205" t="s">
        <v>103</v>
      </c>
      <c r="AM805" s="169"/>
      <c r="AN805" s="6"/>
      <c r="AO805" s="120"/>
    </row>
    <row r="806" spans="1:41">
      <c r="A806" s="75" t="s">
        <v>2614</v>
      </c>
      <c r="B806" s="6" t="s">
        <v>93</v>
      </c>
      <c r="C806" s="76">
        <v>805</v>
      </c>
      <c r="D806" s="76" t="s">
        <v>98</v>
      </c>
      <c r="E806" s="6" t="s">
        <v>2136</v>
      </c>
      <c r="F806" s="6" t="str">
        <f t="shared" si="63"/>
        <v>BrokerRM-R-013-SI26-M19-B</v>
      </c>
      <c r="G806" s="97" t="s">
        <v>2702</v>
      </c>
      <c r="H806" s="95" t="s">
        <v>2703</v>
      </c>
      <c r="I806" s="85" t="s">
        <v>2380</v>
      </c>
      <c r="J806" s="92">
        <v>46049</v>
      </c>
      <c r="K806" s="96" t="s">
        <v>2906</v>
      </c>
      <c r="L806" s="77" t="s">
        <v>2907</v>
      </c>
      <c r="M806" s="80" t="s">
        <v>117</v>
      </c>
      <c r="N806" s="6" t="s">
        <v>2908</v>
      </c>
      <c r="O806" s="71">
        <v>0</v>
      </c>
      <c r="P806" s="71">
        <v>10126.42</v>
      </c>
      <c r="Q806" s="79">
        <v>2462.1799999999998</v>
      </c>
      <c r="R806" s="79">
        <v>393.95</v>
      </c>
      <c r="S806" s="71">
        <v>0</v>
      </c>
      <c r="T806" s="79">
        <v>12982.55</v>
      </c>
      <c r="U806" s="87" t="s">
        <v>24</v>
      </c>
      <c r="V806" s="84">
        <f t="shared" si="66"/>
        <v>753.41960943620688</v>
      </c>
      <c r="W806" s="86">
        <v>46041</v>
      </c>
      <c r="X806" s="85" t="s">
        <v>2909</v>
      </c>
      <c r="Y806" s="6" t="s">
        <v>2910</v>
      </c>
      <c r="Z806" s="80" t="s">
        <v>537</v>
      </c>
      <c r="AA806" s="85" t="s">
        <v>1270</v>
      </c>
      <c r="AB806" s="76" t="s">
        <v>539</v>
      </c>
      <c r="AC806" s="76" t="s">
        <v>540</v>
      </c>
      <c r="AD806" s="76" t="s">
        <v>174</v>
      </c>
      <c r="AE806" s="76" t="s">
        <v>546</v>
      </c>
      <c r="AF806" s="76" t="s">
        <v>96</v>
      </c>
      <c r="AG806" s="82"/>
      <c r="AH806" s="60"/>
      <c r="AI806" s="75" t="s">
        <v>2614</v>
      </c>
      <c r="AJ806" s="6" t="s">
        <v>103</v>
      </c>
      <c r="AK806" s="81">
        <v>0</v>
      </c>
      <c r="AL806" s="205" t="s">
        <v>103</v>
      </c>
      <c r="AM806" s="169"/>
      <c r="AN806" s="6"/>
      <c r="AO806" s="120"/>
    </row>
    <row r="807" spans="1:41">
      <c r="A807" s="75" t="s">
        <v>2614</v>
      </c>
      <c r="B807" s="6" t="s">
        <v>93</v>
      </c>
      <c r="C807" s="76">
        <v>806</v>
      </c>
      <c r="D807" s="76" t="s">
        <v>98</v>
      </c>
      <c r="E807" s="6" t="s">
        <v>2136</v>
      </c>
      <c r="F807" s="6" t="str">
        <f t="shared" si="63"/>
        <v>BrokerRM-I-1041-AI26-M19</v>
      </c>
      <c r="G807" s="97" t="s">
        <v>2704</v>
      </c>
      <c r="H807" s="95" t="s">
        <v>2705</v>
      </c>
      <c r="I807" s="85" t="s">
        <v>2380</v>
      </c>
      <c r="J807" s="92">
        <v>46050</v>
      </c>
      <c r="K807" s="97" t="s">
        <v>2911</v>
      </c>
      <c r="L807" s="77" t="s">
        <v>2912</v>
      </c>
      <c r="M807" s="80" t="s">
        <v>25</v>
      </c>
      <c r="N807" s="6" t="s">
        <v>116</v>
      </c>
      <c r="O807" s="71">
        <v>0</v>
      </c>
      <c r="P807" s="71">
        <v>2670.83</v>
      </c>
      <c r="Q807" s="79">
        <v>777.83</v>
      </c>
      <c r="R807" s="79">
        <v>124.45</v>
      </c>
      <c r="S807" s="71">
        <v>0</v>
      </c>
      <c r="T807" s="79">
        <v>3573.11</v>
      </c>
      <c r="U807" s="87" t="s">
        <v>24</v>
      </c>
      <c r="V807" s="84">
        <f t="shared" si="66"/>
        <v>207.35919681977774</v>
      </c>
      <c r="W807" s="86">
        <v>46052</v>
      </c>
      <c r="X807" s="80" t="s">
        <v>430</v>
      </c>
      <c r="Y807" s="80" t="s">
        <v>178</v>
      </c>
      <c r="Z807" s="80" t="s">
        <v>239</v>
      </c>
      <c r="AA807" s="80" t="s">
        <v>122</v>
      </c>
      <c r="AB807" s="76" t="s">
        <v>539</v>
      </c>
      <c r="AC807" s="76" t="s">
        <v>540</v>
      </c>
      <c r="AD807" s="76" t="s">
        <v>25</v>
      </c>
      <c r="AE807" s="76" t="s">
        <v>544</v>
      </c>
      <c r="AF807" s="76" t="s">
        <v>96</v>
      </c>
      <c r="AG807" s="82"/>
      <c r="AH807" s="60"/>
      <c r="AI807" s="75" t="s">
        <v>2614</v>
      </c>
      <c r="AJ807" s="6" t="s">
        <v>103</v>
      </c>
      <c r="AK807" s="81">
        <v>0</v>
      </c>
      <c r="AL807" s="205" t="s">
        <v>103</v>
      </c>
      <c r="AM807" s="169"/>
      <c r="AN807" s="6"/>
      <c r="AO807" s="120"/>
    </row>
    <row r="808" spans="1:41">
      <c r="A808" s="75" t="s">
        <v>2614</v>
      </c>
      <c r="B808" s="6" t="s">
        <v>93</v>
      </c>
      <c r="C808" s="76">
        <v>807</v>
      </c>
      <c r="D808" s="76" t="s">
        <v>98</v>
      </c>
      <c r="E808" s="6" t="s">
        <v>2136</v>
      </c>
      <c r="F808" s="6" t="str">
        <f t="shared" si="63"/>
        <v>BrokerRM-I-1039-AI26-M19</v>
      </c>
      <c r="G808" s="97" t="s">
        <v>2706</v>
      </c>
      <c r="H808" s="95" t="s">
        <v>2707</v>
      </c>
      <c r="I808" s="85" t="s">
        <v>2380</v>
      </c>
      <c r="J808" s="92">
        <v>46050</v>
      </c>
      <c r="K808" s="92" t="s">
        <v>2913</v>
      </c>
      <c r="L808" s="88">
        <v>888099553014</v>
      </c>
      <c r="M808" s="78" t="s">
        <v>25</v>
      </c>
      <c r="N808" s="6" t="s">
        <v>116</v>
      </c>
      <c r="O808" s="71">
        <v>0</v>
      </c>
      <c r="P808" s="71">
        <v>2670.83</v>
      </c>
      <c r="Q808" s="79">
        <v>777.83</v>
      </c>
      <c r="R808" s="79">
        <v>124.45</v>
      </c>
      <c r="S808" s="71">
        <v>0</v>
      </c>
      <c r="T808" s="79">
        <v>3573.11</v>
      </c>
      <c r="U808" s="87" t="s">
        <v>24</v>
      </c>
      <c r="V808" s="84">
        <f t="shared" si="66"/>
        <v>207.35919681977774</v>
      </c>
      <c r="W808" s="70">
        <v>46052</v>
      </c>
      <c r="X808" s="6" t="s">
        <v>430</v>
      </c>
      <c r="Y808" s="80" t="s">
        <v>178</v>
      </c>
      <c r="Z808" s="80" t="s">
        <v>239</v>
      </c>
      <c r="AA808" s="80" t="s">
        <v>122</v>
      </c>
      <c r="AB808" s="76" t="s">
        <v>539</v>
      </c>
      <c r="AC808" s="76" t="s">
        <v>540</v>
      </c>
      <c r="AD808" s="76" t="s">
        <v>25</v>
      </c>
      <c r="AE808" s="76" t="s">
        <v>544</v>
      </c>
      <c r="AF808" s="76" t="s">
        <v>96</v>
      </c>
      <c r="AG808" s="82"/>
      <c r="AH808" s="60"/>
      <c r="AI808" s="75" t="s">
        <v>2614</v>
      </c>
      <c r="AJ808" s="6" t="s">
        <v>103</v>
      </c>
      <c r="AK808" s="81">
        <v>0</v>
      </c>
      <c r="AL808" s="205" t="s">
        <v>103</v>
      </c>
      <c r="AM808" s="169"/>
      <c r="AN808" s="6"/>
      <c r="AO808" s="120"/>
    </row>
    <row r="809" spans="1:41">
      <c r="A809" s="75" t="s">
        <v>2614</v>
      </c>
      <c r="B809" s="6" t="s">
        <v>93</v>
      </c>
      <c r="C809" s="76">
        <v>808</v>
      </c>
      <c r="D809" s="76" t="s">
        <v>98</v>
      </c>
      <c r="E809" s="6" t="s">
        <v>2136</v>
      </c>
      <c r="F809" s="6" t="str">
        <f t="shared" si="63"/>
        <v>BrokerRM-I-1040-AI26-M19</v>
      </c>
      <c r="G809" s="97" t="s">
        <v>2708</v>
      </c>
      <c r="H809" s="95" t="s">
        <v>2709</v>
      </c>
      <c r="I809" s="85" t="s">
        <v>2380</v>
      </c>
      <c r="J809" s="92">
        <v>46050</v>
      </c>
      <c r="K809" s="92" t="s">
        <v>2914</v>
      </c>
      <c r="L809" s="88">
        <v>888093426502</v>
      </c>
      <c r="M809" s="78" t="s">
        <v>25</v>
      </c>
      <c r="N809" s="6" t="s">
        <v>116</v>
      </c>
      <c r="O809" s="71">
        <v>0</v>
      </c>
      <c r="P809" s="71">
        <v>2670.83</v>
      </c>
      <c r="Q809" s="79">
        <v>777.83</v>
      </c>
      <c r="R809" s="79">
        <v>124.45</v>
      </c>
      <c r="S809" s="71">
        <v>0</v>
      </c>
      <c r="T809" s="79">
        <v>3573.11</v>
      </c>
      <c r="U809" s="87" t="s">
        <v>24</v>
      </c>
      <c r="V809" s="84">
        <f t="shared" si="66"/>
        <v>207.35919681977774</v>
      </c>
      <c r="W809" s="70">
        <v>46052</v>
      </c>
      <c r="X809" s="6" t="s">
        <v>430</v>
      </c>
      <c r="Y809" s="80" t="s">
        <v>178</v>
      </c>
      <c r="Z809" s="80" t="s">
        <v>239</v>
      </c>
      <c r="AA809" s="80" t="s">
        <v>122</v>
      </c>
      <c r="AB809" s="76" t="s">
        <v>539</v>
      </c>
      <c r="AC809" s="76" t="s">
        <v>540</v>
      </c>
      <c r="AD809" s="76" t="s">
        <v>25</v>
      </c>
      <c r="AE809" s="76" t="s">
        <v>544</v>
      </c>
      <c r="AF809" s="76" t="s">
        <v>96</v>
      </c>
      <c r="AG809" s="75"/>
      <c r="AH809" s="60"/>
      <c r="AI809" s="75" t="s">
        <v>2614</v>
      </c>
      <c r="AJ809" s="6" t="s">
        <v>103</v>
      </c>
      <c r="AK809" s="81">
        <v>0</v>
      </c>
      <c r="AL809" s="205" t="s">
        <v>103</v>
      </c>
      <c r="AM809" s="169"/>
      <c r="AN809" s="6"/>
      <c r="AO809" s="120"/>
    </row>
    <row r="810" spans="1:41">
      <c r="A810" s="75" t="s">
        <v>2614</v>
      </c>
      <c r="B810" s="6" t="s">
        <v>93</v>
      </c>
      <c r="C810" s="76">
        <v>809</v>
      </c>
      <c r="D810" s="76" t="s">
        <v>98</v>
      </c>
      <c r="E810" s="6" t="s">
        <v>2136</v>
      </c>
      <c r="F810" s="6" t="str">
        <f t="shared" si="63"/>
        <v>BrokerRM-A-0020AI26-M19-PFA.D//RM-A-0019AI26-M19-PFA.D</v>
      </c>
      <c r="G810" s="113" t="s">
        <v>2710</v>
      </c>
      <c r="H810" s="95" t="s">
        <v>2711</v>
      </c>
      <c r="I810" s="85" t="s">
        <v>2380</v>
      </c>
      <c r="J810" s="92">
        <v>46051</v>
      </c>
      <c r="K810" s="92" t="s">
        <v>2915</v>
      </c>
      <c r="L810" s="77" t="s">
        <v>2916</v>
      </c>
      <c r="M810" s="80" t="s">
        <v>25</v>
      </c>
      <c r="N810" s="6" t="s">
        <v>116</v>
      </c>
      <c r="O810" s="71">
        <v>0</v>
      </c>
      <c r="P810" s="71">
        <v>32681.13</v>
      </c>
      <c r="Q810" s="79">
        <v>1710.54</v>
      </c>
      <c r="R810" s="79">
        <v>273.69</v>
      </c>
      <c r="S810" s="71">
        <v>0</v>
      </c>
      <c r="T810" s="79">
        <v>34665.360000000001</v>
      </c>
      <c r="U810" s="87" t="s">
        <v>24</v>
      </c>
      <c r="V810" s="84">
        <f t="shared" si="66"/>
        <v>2011.7436090880074</v>
      </c>
      <c r="W810" s="78">
        <v>46051</v>
      </c>
      <c r="X810" s="80" t="s">
        <v>437</v>
      </c>
      <c r="Y810" s="80" t="s">
        <v>178</v>
      </c>
      <c r="Z810" s="80" t="s">
        <v>121</v>
      </c>
      <c r="AA810" s="80" t="s">
        <v>122</v>
      </c>
      <c r="AB810" s="76" t="s">
        <v>539</v>
      </c>
      <c r="AC810" s="76" t="s">
        <v>540</v>
      </c>
      <c r="AD810" s="76" t="s">
        <v>25</v>
      </c>
      <c r="AE810" s="76">
        <v>67180000</v>
      </c>
      <c r="AF810" s="76" t="s">
        <v>96</v>
      </c>
      <c r="AG810" s="82"/>
      <c r="AH810" s="60"/>
      <c r="AI810" s="75" t="s">
        <v>2614</v>
      </c>
      <c r="AJ810" s="6" t="s">
        <v>103</v>
      </c>
      <c r="AK810" s="81">
        <v>0</v>
      </c>
      <c r="AL810" s="205" t="s">
        <v>103</v>
      </c>
      <c r="AM810" s="169" t="s">
        <v>2145</v>
      </c>
      <c r="AN810" s="6"/>
      <c r="AO810" s="120"/>
    </row>
    <row r="811" spans="1:41">
      <c r="A811" s="75" t="s">
        <v>2614</v>
      </c>
      <c r="B811" s="6" t="s">
        <v>93</v>
      </c>
      <c r="C811" s="76">
        <v>810</v>
      </c>
      <c r="D811" s="76" t="s">
        <v>98</v>
      </c>
      <c r="E811" s="6" t="s">
        <v>2136</v>
      </c>
      <c r="F811" s="6" t="str">
        <f t="shared" si="63"/>
        <v>BrokerRM-M-543-SI25-M19-B</v>
      </c>
      <c r="G811" s="97" t="s">
        <v>900</v>
      </c>
      <c r="H811" s="95" t="s">
        <v>2712</v>
      </c>
      <c r="I811" s="85" t="s">
        <v>2380</v>
      </c>
      <c r="J811" s="92">
        <v>46048</v>
      </c>
      <c r="K811" s="98" t="s">
        <v>1394</v>
      </c>
      <c r="L811" s="77" t="s">
        <v>1395</v>
      </c>
      <c r="M811" s="78" t="s">
        <v>447</v>
      </c>
      <c r="N811" s="6" t="s">
        <v>1396</v>
      </c>
      <c r="O811" s="71">
        <v>0</v>
      </c>
      <c r="P811" s="71">
        <v>9038.7199999999993</v>
      </c>
      <c r="Q811" s="79">
        <v>1970</v>
      </c>
      <c r="R811" s="79">
        <v>315.2</v>
      </c>
      <c r="S811" s="71">
        <v>0</v>
      </c>
      <c r="T811" s="79">
        <v>11323.92</v>
      </c>
      <c r="U811" s="87" t="s">
        <v>24</v>
      </c>
      <c r="V811" s="84">
        <f t="shared" si="66"/>
        <v>657.16391492325101</v>
      </c>
      <c r="W811" s="78" t="s">
        <v>2917</v>
      </c>
      <c r="X811" s="80" t="s">
        <v>437</v>
      </c>
      <c r="Y811" s="80" t="s">
        <v>129</v>
      </c>
      <c r="Z811" s="80" t="s">
        <v>239</v>
      </c>
      <c r="AA811" s="80" t="s">
        <v>122</v>
      </c>
      <c r="AB811" s="76" t="s">
        <v>539</v>
      </c>
      <c r="AC811" s="76" t="s">
        <v>540</v>
      </c>
      <c r="AD811" s="76" t="s">
        <v>174</v>
      </c>
      <c r="AE811" s="76" t="s">
        <v>546</v>
      </c>
      <c r="AF811" s="76" t="s">
        <v>2918</v>
      </c>
      <c r="AG811" s="75"/>
      <c r="AH811" s="60"/>
      <c r="AI811" s="75" t="s">
        <v>2614</v>
      </c>
      <c r="AJ811" s="6" t="s">
        <v>103</v>
      </c>
      <c r="AK811" s="81">
        <v>0</v>
      </c>
      <c r="AL811" s="205" t="s">
        <v>103</v>
      </c>
      <c r="AM811" s="169"/>
      <c r="AN811" s="6"/>
      <c r="AO811" s="120"/>
    </row>
    <row r="812" spans="1:41">
      <c r="A812" s="75" t="s">
        <v>2614</v>
      </c>
      <c r="B812" s="6" t="s">
        <v>93</v>
      </c>
      <c r="C812" s="76">
        <v>811</v>
      </c>
      <c r="D812" s="76" t="s">
        <v>98</v>
      </c>
      <c r="E812" s="6" t="s">
        <v>2136</v>
      </c>
      <c r="F812" s="6" t="str">
        <f t="shared" si="63"/>
        <v>BrokerRM-M-534-SI25-M19-B</v>
      </c>
      <c r="G812" s="97" t="s">
        <v>2287</v>
      </c>
      <c r="H812" s="95" t="s">
        <v>2713</v>
      </c>
      <c r="I812" s="85" t="s">
        <v>2380</v>
      </c>
      <c r="J812" s="92">
        <v>46048</v>
      </c>
      <c r="K812" s="92" t="s">
        <v>2490</v>
      </c>
      <c r="L812" s="88" t="s">
        <v>2491</v>
      </c>
      <c r="M812" s="78" t="s">
        <v>463</v>
      </c>
      <c r="N812" s="6" t="s">
        <v>2077</v>
      </c>
      <c r="O812" s="71">
        <v>0</v>
      </c>
      <c r="P812" s="71">
        <v>6148</v>
      </c>
      <c r="Q812" s="79">
        <v>0</v>
      </c>
      <c r="R812" s="79">
        <v>0</v>
      </c>
      <c r="S812" s="71">
        <v>0</v>
      </c>
      <c r="T812" s="79">
        <v>6148</v>
      </c>
      <c r="U812" s="87" t="s">
        <v>24</v>
      </c>
      <c r="V812" s="84">
        <f t="shared" si="66"/>
        <v>356.78843977599161</v>
      </c>
      <c r="W812" s="78" t="s">
        <v>2917</v>
      </c>
      <c r="X812" s="80" t="s">
        <v>437</v>
      </c>
      <c r="Y812" s="80" t="s">
        <v>129</v>
      </c>
      <c r="Z812" s="80" t="s">
        <v>239</v>
      </c>
      <c r="AA812" s="80" t="s">
        <v>122</v>
      </c>
      <c r="AB812" s="76" t="s">
        <v>539</v>
      </c>
      <c r="AC812" s="76" t="s">
        <v>540</v>
      </c>
      <c r="AD812" s="76" t="s">
        <v>174</v>
      </c>
      <c r="AE812" s="76" t="s">
        <v>546</v>
      </c>
      <c r="AF812" s="76" t="s">
        <v>2919</v>
      </c>
      <c r="AG812" s="82"/>
      <c r="AH812" s="60"/>
      <c r="AI812" s="75" t="s">
        <v>2614</v>
      </c>
      <c r="AJ812" s="6" t="s">
        <v>103</v>
      </c>
      <c r="AK812" s="81">
        <v>0</v>
      </c>
      <c r="AL812" s="205" t="s">
        <v>103</v>
      </c>
      <c r="AM812" s="169"/>
      <c r="AN812" s="6"/>
      <c r="AO812" s="120"/>
    </row>
    <row r="813" spans="1:41">
      <c r="A813" s="75" t="s">
        <v>2614</v>
      </c>
      <c r="B813" s="6" t="s">
        <v>93</v>
      </c>
      <c r="C813" s="76">
        <v>812</v>
      </c>
      <c r="D813" s="76" t="s">
        <v>98</v>
      </c>
      <c r="E813" s="6" t="s">
        <v>2136</v>
      </c>
      <c r="F813" s="6" t="str">
        <f t="shared" si="63"/>
        <v>BrokerRM-M-544-SI25-M19-B</v>
      </c>
      <c r="G813" s="97" t="s">
        <v>2295</v>
      </c>
      <c r="H813" s="95" t="s">
        <v>2714</v>
      </c>
      <c r="I813" s="85" t="s">
        <v>2380</v>
      </c>
      <c r="J813" s="92">
        <v>46048</v>
      </c>
      <c r="K813" s="92" t="s">
        <v>2502</v>
      </c>
      <c r="L813" s="88" t="s">
        <v>2503</v>
      </c>
      <c r="M813" s="78" t="s">
        <v>463</v>
      </c>
      <c r="N813" s="6" t="s">
        <v>2504</v>
      </c>
      <c r="O813" s="71">
        <v>0</v>
      </c>
      <c r="P813" s="71">
        <v>6786</v>
      </c>
      <c r="Q813" s="79">
        <v>0</v>
      </c>
      <c r="R813" s="79">
        <v>0</v>
      </c>
      <c r="S813" s="71">
        <v>0</v>
      </c>
      <c r="T813" s="79">
        <v>6786</v>
      </c>
      <c r="U813" s="87" t="s">
        <v>24</v>
      </c>
      <c r="V813" s="84">
        <f t="shared" si="66"/>
        <v>393.81365522444361</v>
      </c>
      <c r="W813" s="78" t="s">
        <v>2917</v>
      </c>
      <c r="X813" s="80" t="s">
        <v>437</v>
      </c>
      <c r="Y813" s="80" t="s">
        <v>129</v>
      </c>
      <c r="Z813" s="80" t="s">
        <v>239</v>
      </c>
      <c r="AA813" s="80" t="s">
        <v>122</v>
      </c>
      <c r="AB813" s="76" t="s">
        <v>539</v>
      </c>
      <c r="AC813" s="76" t="s">
        <v>540</v>
      </c>
      <c r="AD813" s="76" t="s">
        <v>174</v>
      </c>
      <c r="AE813" s="76" t="s">
        <v>546</v>
      </c>
      <c r="AF813" s="76" t="s">
        <v>2920</v>
      </c>
      <c r="AG813" s="75"/>
      <c r="AH813" s="60"/>
      <c r="AI813" s="75" t="s">
        <v>2614</v>
      </c>
      <c r="AJ813" s="6" t="s">
        <v>103</v>
      </c>
      <c r="AK813" s="81">
        <v>0</v>
      </c>
      <c r="AL813" s="205" t="s">
        <v>103</v>
      </c>
      <c r="AM813" s="169"/>
      <c r="AN813" s="6"/>
      <c r="AO813" s="120"/>
    </row>
    <row r="814" spans="1:41">
      <c r="A814" s="75" t="s">
        <v>2614</v>
      </c>
      <c r="B814" s="6" t="s">
        <v>93</v>
      </c>
      <c r="C814" s="76">
        <v>813</v>
      </c>
      <c r="D814" s="76" t="s">
        <v>98</v>
      </c>
      <c r="E814" s="6" t="s">
        <v>2136</v>
      </c>
      <c r="F814" s="6" t="str">
        <f t="shared" si="63"/>
        <v>BrokerRM-M-546-SI25-M19-B</v>
      </c>
      <c r="G814" s="97" t="s">
        <v>2297</v>
      </c>
      <c r="H814" s="95" t="s">
        <v>2715</v>
      </c>
      <c r="I814" s="85" t="s">
        <v>2380</v>
      </c>
      <c r="J814" s="92">
        <v>46048</v>
      </c>
      <c r="K814" s="92" t="s">
        <v>2505</v>
      </c>
      <c r="L814" s="88" t="s">
        <v>2506</v>
      </c>
      <c r="M814" s="78" t="s">
        <v>463</v>
      </c>
      <c r="N814" s="6" t="s">
        <v>2507</v>
      </c>
      <c r="O814" s="71">
        <v>0</v>
      </c>
      <c r="P814" s="71">
        <v>8004</v>
      </c>
      <c r="Q814" s="79">
        <v>0</v>
      </c>
      <c r="R814" s="79">
        <v>0</v>
      </c>
      <c r="S814" s="71">
        <v>0</v>
      </c>
      <c r="T814" s="79">
        <v>8004</v>
      </c>
      <c r="U814" s="87" t="s">
        <v>24</v>
      </c>
      <c r="V814" s="84">
        <f t="shared" si="66"/>
        <v>464.49815744421551</v>
      </c>
      <c r="W814" s="70" t="s">
        <v>2917</v>
      </c>
      <c r="X814" s="6" t="s">
        <v>437</v>
      </c>
      <c r="Y814" s="80" t="s">
        <v>129</v>
      </c>
      <c r="Z814" s="80" t="s">
        <v>239</v>
      </c>
      <c r="AA814" s="80" t="s">
        <v>122</v>
      </c>
      <c r="AB814" s="76" t="s">
        <v>539</v>
      </c>
      <c r="AC814" s="76" t="s">
        <v>540</v>
      </c>
      <c r="AD814" s="76" t="s">
        <v>174</v>
      </c>
      <c r="AE814" s="76" t="s">
        <v>546</v>
      </c>
      <c r="AF814" s="76" t="s">
        <v>2921</v>
      </c>
      <c r="AG814" s="82"/>
      <c r="AH814" s="60"/>
      <c r="AI814" s="75" t="s">
        <v>2614</v>
      </c>
      <c r="AJ814" s="6" t="s">
        <v>103</v>
      </c>
      <c r="AK814" s="81">
        <v>0</v>
      </c>
      <c r="AL814" s="205" t="s">
        <v>103</v>
      </c>
      <c r="AM814" s="169"/>
      <c r="AN814" s="6"/>
      <c r="AO814" s="120"/>
    </row>
    <row r="815" spans="1:41">
      <c r="A815" s="75" t="s">
        <v>2614</v>
      </c>
      <c r="B815" s="6" t="s">
        <v>93</v>
      </c>
      <c r="C815" s="76">
        <v>814</v>
      </c>
      <c r="D815" s="76" t="s">
        <v>98</v>
      </c>
      <c r="E815" s="6" t="s">
        <v>2136</v>
      </c>
      <c r="F815" s="6" t="str">
        <f t="shared" si="63"/>
        <v>BrokerRM-M-516-SI25-M19-B</v>
      </c>
      <c r="G815" s="97" t="s">
        <v>892</v>
      </c>
      <c r="H815" s="95" t="s">
        <v>2716</v>
      </c>
      <c r="I815" s="85" t="s">
        <v>2380</v>
      </c>
      <c r="J815" s="92">
        <v>46048</v>
      </c>
      <c r="K815" s="96" t="s">
        <v>1414</v>
      </c>
      <c r="L815" s="77" t="s">
        <v>1383</v>
      </c>
      <c r="M815" s="80" t="s">
        <v>447</v>
      </c>
      <c r="N815" s="6" t="s">
        <v>1384</v>
      </c>
      <c r="O815" s="71">
        <v>0</v>
      </c>
      <c r="P815" s="71">
        <v>6670</v>
      </c>
      <c r="Q815" s="79">
        <v>0</v>
      </c>
      <c r="R815" s="79">
        <v>0</v>
      </c>
      <c r="S815" s="71">
        <v>0</v>
      </c>
      <c r="T815" s="79">
        <v>6670</v>
      </c>
      <c r="U815" s="87" t="s">
        <v>24</v>
      </c>
      <c r="V815" s="84">
        <f t="shared" si="66"/>
        <v>387.08179787017963</v>
      </c>
      <c r="W815" s="86" t="s">
        <v>2917</v>
      </c>
      <c r="X815" s="85" t="s">
        <v>437</v>
      </c>
      <c r="Y815" s="6" t="s">
        <v>129</v>
      </c>
      <c r="Z815" s="80" t="s">
        <v>239</v>
      </c>
      <c r="AA815" s="85" t="s">
        <v>122</v>
      </c>
      <c r="AB815" s="76" t="s">
        <v>539</v>
      </c>
      <c r="AC815" s="76" t="s">
        <v>540</v>
      </c>
      <c r="AD815" s="76" t="s">
        <v>174</v>
      </c>
      <c r="AE815" s="76" t="s">
        <v>546</v>
      </c>
      <c r="AF815" s="76" t="s">
        <v>1415</v>
      </c>
      <c r="AG815" s="82"/>
      <c r="AH815" s="60"/>
      <c r="AI815" s="75" t="s">
        <v>2614</v>
      </c>
      <c r="AJ815" s="6" t="s">
        <v>103</v>
      </c>
      <c r="AK815" s="81">
        <v>0</v>
      </c>
      <c r="AL815" s="205" t="s">
        <v>103</v>
      </c>
      <c r="AM815" s="169"/>
      <c r="AN815" s="6"/>
      <c r="AO815" s="120"/>
    </row>
    <row r="816" spans="1:41">
      <c r="A816" s="75" t="s">
        <v>2614</v>
      </c>
      <c r="B816" s="6" t="s">
        <v>93</v>
      </c>
      <c r="C816" s="76">
        <v>815</v>
      </c>
      <c r="D816" s="76" t="s">
        <v>98</v>
      </c>
      <c r="E816" s="6" t="s">
        <v>2136</v>
      </c>
      <c r="F816" s="6" t="str">
        <f t="shared" si="63"/>
        <v>BrokerRM-M-533-SI25-M19-B</v>
      </c>
      <c r="G816" s="97" t="s">
        <v>1724</v>
      </c>
      <c r="H816" s="95" t="s">
        <v>2717</v>
      </c>
      <c r="I816" s="85" t="s">
        <v>2380</v>
      </c>
      <c r="J816" s="92">
        <v>46048</v>
      </c>
      <c r="K816" s="97" t="s">
        <v>1993</v>
      </c>
      <c r="L816" s="77" t="s">
        <v>1994</v>
      </c>
      <c r="M816" s="80" t="s">
        <v>463</v>
      </c>
      <c r="N816" s="6" t="s">
        <v>1995</v>
      </c>
      <c r="O816" s="71">
        <v>0</v>
      </c>
      <c r="P816" s="71">
        <v>7540</v>
      </c>
      <c r="Q816" s="79">
        <v>0</v>
      </c>
      <c r="R816" s="79">
        <v>0</v>
      </c>
      <c r="S816" s="71">
        <v>0</v>
      </c>
      <c r="T816" s="79">
        <v>7540</v>
      </c>
      <c r="U816" s="87" t="s">
        <v>24</v>
      </c>
      <c r="V816" s="84">
        <f t="shared" si="66"/>
        <v>437.57072802715953</v>
      </c>
      <c r="W816" s="86" t="s">
        <v>2917</v>
      </c>
      <c r="X816" s="80" t="s">
        <v>437</v>
      </c>
      <c r="Y816" s="80" t="s">
        <v>129</v>
      </c>
      <c r="Z816" s="80" t="s">
        <v>239</v>
      </c>
      <c r="AA816" s="80" t="s">
        <v>122</v>
      </c>
      <c r="AB816" s="76" t="s">
        <v>539</v>
      </c>
      <c r="AC816" s="76" t="s">
        <v>540</v>
      </c>
      <c r="AD816" s="76" t="s">
        <v>174</v>
      </c>
      <c r="AE816" s="76" t="s">
        <v>546</v>
      </c>
      <c r="AF816" s="76" t="s">
        <v>2922</v>
      </c>
      <c r="AG816" s="82"/>
      <c r="AH816" s="60"/>
      <c r="AI816" s="75" t="s">
        <v>2614</v>
      </c>
      <c r="AJ816" s="6" t="s">
        <v>103</v>
      </c>
      <c r="AK816" s="81">
        <v>0</v>
      </c>
      <c r="AL816" s="205" t="s">
        <v>103</v>
      </c>
      <c r="AM816" s="169"/>
      <c r="AN816" s="6"/>
      <c r="AO816" s="120"/>
    </row>
    <row r="817" spans="1:41">
      <c r="A817" s="75" t="s">
        <v>2614</v>
      </c>
      <c r="B817" s="6" t="s">
        <v>93</v>
      </c>
      <c r="C817" s="76">
        <v>816</v>
      </c>
      <c r="D817" s="76" t="s">
        <v>98</v>
      </c>
      <c r="E817" s="6" t="s">
        <v>2136</v>
      </c>
      <c r="F817" s="6" t="str">
        <f t="shared" si="63"/>
        <v>BrokerRM-M-551-SI25-M19-B</v>
      </c>
      <c r="G817" s="97" t="s">
        <v>2284</v>
      </c>
      <c r="H817" s="95" t="s">
        <v>2718</v>
      </c>
      <c r="I817" s="85" t="s">
        <v>2380</v>
      </c>
      <c r="J817" s="92">
        <v>46049</v>
      </c>
      <c r="K817" s="92" t="s">
        <v>2486</v>
      </c>
      <c r="L817" s="88" t="s">
        <v>2487</v>
      </c>
      <c r="M817" s="78" t="s">
        <v>463</v>
      </c>
      <c r="N817" s="6" t="s">
        <v>2488</v>
      </c>
      <c r="O817" s="71">
        <v>0</v>
      </c>
      <c r="P817" s="71">
        <v>5510</v>
      </c>
      <c r="Q817" s="79">
        <v>0</v>
      </c>
      <c r="R817" s="79">
        <v>0</v>
      </c>
      <c r="S817" s="71">
        <v>0</v>
      </c>
      <c r="T817" s="79">
        <v>5510</v>
      </c>
      <c r="U817" s="87" t="s">
        <v>24</v>
      </c>
      <c r="V817" s="84">
        <f t="shared" si="66"/>
        <v>319.76322432753966</v>
      </c>
      <c r="W817" s="70" t="s">
        <v>2923</v>
      </c>
      <c r="X817" s="6" t="s">
        <v>437</v>
      </c>
      <c r="Y817" s="80" t="s">
        <v>129</v>
      </c>
      <c r="Z817" s="80" t="s">
        <v>239</v>
      </c>
      <c r="AA817" s="80" t="s">
        <v>122</v>
      </c>
      <c r="AB817" s="76" t="s">
        <v>539</v>
      </c>
      <c r="AC817" s="76" t="s">
        <v>540</v>
      </c>
      <c r="AD817" s="76" t="s">
        <v>174</v>
      </c>
      <c r="AE817" s="76" t="s">
        <v>546</v>
      </c>
      <c r="AF817" s="76" t="s">
        <v>2924</v>
      </c>
      <c r="AG817" s="82"/>
      <c r="AH817" s="60"/>
      <c r="AI817" s="75" t="s">
        <v>2614</v>
      </c>
      <c r="AJ817" s="6" t="s">
        <v>103</v>
      </c>
      <c r="AK817" s="81">
        <v>0</v>
      </c>
      <c r="AL817" s="205" t="s">
        <v>103</v>
      </c>
      <c r="AM817" s="169"/>
      <c r="AN817" s="6"/>
      <c r="AO817" s="120"/>
    </row>
    <row r="818" spans="1:41">
      <c r="A818" s="75" t="s">
        <v>2614</v>
      </c>
      <c r="B818" s="6" t="s">
        <v>93</v>
      </c>
      <c r="C818" s="76">
        <v>817</v>
      </c>
      <c r="D818" s="76" t="s">
        <v>98</v>
      </c>
      <c r="E818" s="6" t="s">
        <v>2136</v>
      </c>
      <c r="F818" s="6" t="str">
        <f t="shared" si="63"/>
        <v>BrokerRM-M-552-SI25-M19-B</v>
      </c>
      <c r="G818" s="97" t="s">
        <v>2289</v>
      </c>
      <c r="H818" s="95" t="s">
        <v>2719</v>
      </c>
      <c r="I818" s="85" t="s">
        <v>2380</v>
      </c>
      <c r="J818" s="92">
        <v>46049</v>
      </c>
      <c r="K818" s="92" t="s">
        <v>2492</v>
      </c>
      <c r="L818" s="88" t="s">
        <v>2493</v>
      </c>
      <c r="M818" s="78" t="s">
        <v>463</v>
      </c>
      <c r="N818" s="6" t="s">
        <v>2494</v>
      </c>
      <c r="O818" s="71">
        <v>0</v>
      </c>
      <c r="P818" s="71">
        <v>5510</v>
      </c>
      <c r="Q818" s="79">
        <v>0</v>
      </c>
      <c r="R818" s="79">
        <v>0</v>
      </c>
      <c r="S818" s="71">
        <v>0</v>
      </c>
      <c r="T818" s="79">
        <v>5510</v>
      </c>
      <c r="U818" s="87" t="s">
        <v>24</v>
      </c>
      <c r="V818" s="84">
        <f t="shared" si="66"/>
        <v>319.76322432753966</v>
      </c>
      <c r="W818" s="70" t="s">
        <v>2923</v>
      </c>
      <c r="X818" s="6" t="s">
        <v>437</v>
      </c>
      <c r="Y818" s="80" t="s">
        <v>129</v>
      </c>
      <c r="Z818" s="80" t="s">
        <v>239</v>
      </c>
      <c r="AA818" s="80" t="s">
        <v>122</v>
      </c>
      <c r="AB818" s="76" t="s">
        <v>539</v>
      </c>
      <c r="AC818" s="76" t="s">
        <v>540</v>
      </c>
      <c r="AD818" s="76" t="s">
        <v>174</v>
      </c>
      <c r="AE818" s="76" t="s">
        <v>546</v>
      </c>
      <c r="AF818" s="76" t="s">
        <v>2925</v>
      </c>
      <c r="AG818" s="75"/>
      <c r="AH818" s="60"/>
      <c r="AI818" s="75" t="s">
        <v>2614</v>
      </c>
      <c r="AJ818" s="6" t="s">
        <v>103</v>
      </c>
      <c r="AK818" s="81">
        <v>0</v>
      </c>
      <c r="AL818" s="205" t="s">
        <v>103</v>
      </c>
      <c r="AM818" s="169"/>
      <c r="AN818" s="6"/>
      <c r="AO818" s="120"/>
    </row>
    <row r="819" spans="1:41">
      <c r="A819" s="75" t="s">
        <v>2614</v>
      </c>
      <c r="B819" s="6" t="s">
        <v>93</v>
      </c>
      <c r="C819" s="76">
        <v>818</v>
      </c>
      <c r="D819" s="76" t="s">
        <v>98</v>
      </c>
      <c r="E819" s="6" t="s">
        <v>2136</v>
      </c>
      <c r="F819" s="6" t="str">
        <f t="shared" si="63"/>
        <v>BrokerRM-M-550-SI25-M19-B</v>
      </c>
      <c r="G819" s="96" t="s">
        <v>2278</v>
      </c>
      <c r="H819" s="95" t="s">
        <v>2720</v>
      </c>
      <c r="I819" s="85" t="s">
        <v>2380</v>
      </c>
      <c r="J819" s="92">
        <v>46049</v>
      </c>
      <c r="K819" s="92" t="s">
        <v>2475</v>
      </c>
      <c r="L819" s="77" t="s">
        <v>2476</v>
      </c>
      <c r="M819" s="80" t="s">
        <v>463</v>
      </c>
      <c r="N819" s="6" t="s">
        <v>2477</v>
      </c>
      <c r="O819" s="71">
        <v>0</v>
      </c>
      <c r="P819" s="71">
        <v>5510</v>
      </c>
      <c r="Q819" s="79">
        <v>0</v>
      </c>
      <c r="R819" s="79">
        <v>0</v>
      </c>
      <c r="S819" s="71">
        <v>0</v>
      </c>
      <c r="T819" s="79">
        <v>5510</v>
      </c>
      <c r="U819" s="87" t="s">
        <v>24</v>
      </c>
      <c r="V819" s="84">
        <f t="shared" si="66"/>
        <v>319.76322432753966</v>
      </c>
      <c r="W819" s="78" t="s">
        <v>2923</v>
      </c>
      <c r="X819" s="80" t="s">
        <v>437</v>
      </c>
      <c r="Y819" s="80" t="s">
        <v>129</v>
      </c>
      <c r="Z819" s="80" t="s">
        <v>239</v>
      </c>
      <c r="AA819" s="80" t="s">
        <v>122</v>
      </c>
      <c r="AB819" s="76" t="s">
        <v>539</v>
      </c>
      <c r="AC819" s="76" t="s">
        <v>540</v>
      </c>
      <c r="AD819" s="76" t="s">
        <v>174</v>
      </c>
      <c r="AE819" s="76" t="s">
        <v>546</v>
      </c>
      <c r="AF819" s="76" t="s">
        <v>2926</v>
      </c>
      <c r="AG819" s="82"/>
      <c r="AH819" s="60"/>
      <c r="AI819" s="75" t="s">
        <v>2614</v>
      </c>
      <c r="AJ819" s="6" t="s">
        <v>103</v>
      </c>
      <c r="AK819" s="81">
        <v>0</v>
      </c>
      <c r="AL819" s="205" t="s">
        <v>103</v>
      </c>
      <c r="AM819" s="169"/>
      <c r="AN819" s="6"/>
      <c r="AO819" s="120"/>
    </row>
    <row r="820" spans="1:41">
      <c r="A820" s="75" t="s">
        <v>2614</v>
      </c>
      <c r="B820" s="6" t="s">
        <v>93</v>
      </c>
      <c r="C820" s="76">
        <v>819</v>
      </c>
      <c r="D820" s="76" t="s">
        <v>98</v>
      </c>
      <c r="E820" s="6" t="s">
        <v>2136</v>
      </c>
      <c r="F820" s="6" t="str">
        <f t="shared" si="63"/>
        <v>BrokerRM-M-547-SI25-M19-B</v>
      </c>
      <c r="G820" s="97" t="s">
        <v>2301</v>
      </c>
      <c r="H820" s="95" t="s">
        <v>2721</v>
      </c>
      <c r="I820" s="85" t="s">
        <v>2380</v>
      </c>
      <c r="J820" s="92">
        <v>46049</v>
      </c>
      <c r="K820" s="98" t="s">
        <v>2513</v>
      </c>
      <c r="L820" s="77" t="s">
        <v>2514</v>
      </c>
      <c r="M820" s="78" t="s">
        <v>463</v>
      </c>
      <c r="N820" s="6" t="s">
        <v>2515</v>
      </c>
      <c r="O820" s="71">
        <v>0</v>
      </c>
      <c r="P820" s="71">
        <v>6670</v>
      </c>
      <c r="Q820" s="79">
        <v>0</v>
      </c>
      <c r="R820" s="79">
        <v>0</v>
      </c>
      <c r="S820" s="71">
        <v>0</v>
      </c>
      <c r="T820" s="79">
        <v>6670</v>
      </c>
      <c r="U820" s="87" t="s">
        <v>24</v>
      </c>
      <c r="V820" s="84">
        <f t="shared" si="66"/>
        <v>387.08179787017963</v>
      </c>
      <c r="W820" s="78" t="s">
        <v>2923</v>
      </c>
      <c r="X820" s="80" t="s">
        <v>437</v>
      </c>
      <c r="Y820" s="80" t="s">
        <v>129</v>
      </c>
      <c r="Z820" s="80" t="s">
        <v>239</v>
      </c>
      <c r="AA820" s="80" t="s">
        <v>122</v>
      </c>
      <c r="AB820" s="76" t="s">
        <v>539</v>
      </c>
      <c r="AC820" s="76" t="s">
        <v>540</v>
      </c>
      <c r="AD820" s="76" t="s">
        <v>174</v>
      </c>
      <c r="AE820" s="76" t="s">
        <v>546</v>
      </c>
      <c r="AF820" s="76" t="s">
        <v>2927</v>
      </c>
      <c r="AG820" s="75"/>
      <c r="AH820" s="60"/>
      <c r="AI820" s="75" t="s">
        <v>2614</v>
      </c>
      <c r="AJ820" s="6" t="s">
        <v>103</v>
      </c>
      <c r="AK820" s="81">
        <v>0</v>
      </c>
      <c r="AL820" s="205" t="s">
        <v>103</v>
      </c>
      <c r="AM820" s="169"/>
      <c r="AN820" s="6"/>
      <c r="AO820" s="120"/>
    </row>
    <row r="821" spans="1:41">
      <c r="A821" s="75" t="s">
        <v>2614</v>
      </c>
      <c r="B821" s="6" t="s">
        <v>93</v>
      </c>
      <c r="C821" s="76">
        <v>820</v>
      </c>
      <c r="D821" s="76" t="s">
        <v>98</v>
      </c>
      <c r="E821" s="6" t="s">
        <v>2136</v>
      </c>
      <c r="F821" s="6" t="str">
        <f t="shared" si="63"/>
        <v>BrokerRM-M-548-SI25-M19-B</v>
      </c>
      <c r="G821" s="97" t="s">
        <v>2299</v>
      </c>
      <c r="H821" s="95" t="s">
        <v>2722</v>
      </c>
      <c r="I821" s="85" t="s">
        <v>2380</v>
      </c>
      <c r="J821" s="92">
        <v>46049</v>
      </c>
      <c r="K821" s="92" t="s">
        <v>2509</v>
      </c>
      <c r="L821" s="88" t="s">
        <v>2510</v>
      </c>
      <c r="M821" s="78" t="s">
        <v>463</v>
      </c>
      <c r="N821" s="6" t="s">
        <v>2511</v>
      </c>
      <c r="O821" s="71">
        <v>0</v>
      </c>
      <c r="P821" s="71">
        <v>6670</v>
      </c>
      <c r="Q821" s="79">
        <v>0</v>
      </c>
      <c r="R821" s="79">
        <v>0</v>
      </c>
      <c r="S821" s="71">
        <v>0</v>
      </c>
      <c r="T821" s="79">
        <v>6670</v>
      </c>
      <c r="U821" s="87" t="s">
        <v>24</v>
      </c>
      <c r="V821" s="84">
        <f t="shared" si="66"/>
        <v>387.08179787017963</v>
      </c>
      <c r="W821" s="78" t="s">
        <v>2923</v>
      </c>
      <c r="X821" s="80" t="s">
        <v>437</v>
      </c>
      <c r="Y821" s="80" t="s">
        <v>129</v>
      </c>
      <c r="Z821" s="80" t="s">
        <v>239</v>
      </c>
      <c r="AA821" s="80" t="s">
        <v>122</v>
      </c>
      <c r="AB821" s="76" t="s">
        <v>539</v>
      </c>
      <c r="AC821" s="76" t="s">
        <v>540</v>
      </c>
      <c r="AD821" s="76" t="s">
        <v>174</v>
      </c>
      <c r="AE821" s="76" t="s">
        <v>546</v>
      </c>
      <c r="AF821" s="76" t="s">
        <v>2928</v>
      </c>
      <c r="AG821" s="82"/>
      <c r="AH821" s="60"/>
      <c r="AI821" s="75" t="s">
        <v>2614</v>
      </c>
      <c r="AJ821" s="6" t="s">
        <v>103</v>
      </c>
      <c r="AK821" s="81">
        <v>0</v>
      </c>
      <c r="AL821" s="205" t="s">
        <v>103</v>
      </c>
      <c r="AM821" s="169"/>
      <c r="AN821" s="6"/>
      <c r="AO821" s="120"/>
    </row>
    <row r="822" spans="1:41">
      <c r="A822" s="75" t="s">
        <v>2614</v>
      </c>
      <c r="B822" s="6" t="s">
        <v>93</v>
      </c>
      <c r="C822" s="76">
        <v>821</v>
      </c>
      <c r="D822" s="76" t="s">
        <v>98</v>
      </c>
      <c r="E822" s="6" t="s">
        <v>2136</v>
      </c>
      <c r="F822" s="6" t="str">
        <f t="shared" si="63"/>
        <v>BrokerRM-M-549-SI25-M19-B</v>
      </c>
      <c r="G822" s="97" t="s">
        <v>2303</v>
      </c>
      <c r="H822" s="95" t="s">
        <v>2723</v>
      </c>
      <c r="I822" s="85" t="s">
        <v>2380</v>
      </c>
      <c r="J822" s="92">
        <v>46049</v>
      </c>
      <c r="K822" s="92" t="s">
        <v>2517</v>
      </c>
      <c r="L822" s="88" t="s">
        <v>2518</v>
      </c>
      <c r="M822" s="78" t="s">
        <v>463</v>
      </c>
      <c r="N822" s="6" t="s">
        <v>2519</v>
      </c>
      <c r="O822" s="71">
        <v>0</v>
      </c>
      <c r="P822" s="71">
        <v>6786</v>
      </c>
      <c r="Q822" s="79">
        <v>0</v>
      </c>
      <c r="R822" s="79">
        <v>0</v>
      </c>
      <c r="S822" s="71">
        <v>0</v>
      </c>
      <c r="T822" s="79">
        <v>6786</v>
      </c>
      <c r="U822" s="87" t="s">
        <v>24</v>
      </c>
      <c r="V822" s="84">
        <f t="shared" si="66"/>
        <v>393.81365522444361</v>
      </c>
      <c r="W822" s="78" t="s">
        <v>2923</v>
      </c>
      <c r="X822" s="80" t="s">
        <v>437</v>
      </c>
      <c r="Y822" s="80" t="s">
        <v>129</v>
      </c>
      <c r="Z822" s="80" t="s">
        <v>239</v>
      </c>
      <c r="AA822" s="80" t="s">
        <v>122</v>
      </c>
      <c r="AB822" s="76" t="s">
        <v>539</v>
      </c>
      <c r="AC822" s="76" t="s">
        <v>540</v>
      </c>
      <c r="AD822" s="76" t="s">
        <v>174</v>
      </c>
      <c r="AE822" s="76" t="s">
        <v>546</v>
      </c>
      <c r="AF822" s="76" t="s">
        <v>2929</v>
      </c>
      <c r="AG822" s="75"/>
      <c r="AH822" s="60"/>
      <c r="AI822" s="75" t="s">
        <v>2614</v>
      </c>
      <c r="AJ822" s="6" t="s">
        <v>103</v>
      </c>
      <c r="AK822" s="81">
        <v>0</v>
      </c>
      <c r="AL822" s="205" t="s">
        <v>103</v>
      </c>
      <c r="AM822" s="169"/>
      <c r="AN822" s="6"/>
      <c r="AO822" s="120"/>
    </row>
    <row r="823" spans="1:41">
      <c r="A823" s="75" t="s">
        <v>2614</v>
      </c>
      <c r="B823" s="6" t="s">
        <v>93</v>
      </c>
      <c r="C823" s="76">
        <v>822</v>
      </c>
      <c r="D823" s="76" t="s">
        <v>98</v>
      </c>
      <c r="E823" s="6" t="s">
        <v>2136</v>
      </c>
      <c r="F823" s="6" t="str">
        <f t="shared" si="63"/>
        <v>BrokerRM-M-561-SI25-M19-B</v>
      </c>
      <c r="G823" s="97" t="s">
        <v>2724</v>
      </c>
      <c r="H823" s="95" t="s">
        <v>2725</v>
      </c>
      <c r="I823" s="85" t="s">
        <v>2380</v>
      </c>
      <c r="J823" s="92">
        <v>46052</v>
      </c>
      <c r="K823" s="92" t="s">
        <v>2930</v>
      </c>
      <c r="L823" s="88" t="s">
        <v>2931</v>
      </c>
      <c r="M823" s="78" t="s">
        <v>463</v>
      </c>
      <c r="N823" s="6" t="s">
        <v>2932</v>
      </c>
      <c r="O823" s="71">
        <v>0</v>
      </c>
      <c r="P823" s="71">
        <v>36452.44</v>
      </c>
      <c r="Q823" s="79">
        <v>4307.6899999999996</v>
      </c>
      <c r="R823" s="79">
        <v>689.23</v>
      </c>
      <c r="S823" s="71">
        <v>0</v>
      </c>
      <c r="T823" s="79">
        <v>41449.360000000001</v>
      </c>
      <c r="U823" s="87" t="s">
        <v>24</v>
      </c>
      <c r="V823" s="84">
        <f t="shared" si="66"/>
        <v>2405.4411978063431</v>
      </c>
      <c r="W823" s="70" t="s">
        <v>2933</v>
      </c>
      <c r="X823" s="6" t="s">
        <v>437</v>
      </c>
      <c r="Y823" s="80" t="s">
        <v>129</v>
      </c>
      <c r="Z823" s="80" t="s">
        <v>239</v>
      </c>
      <c r="AA823" s="80" t="s">
        <v>122</v>
      </c>
      <c r="AB823" s="76" t="s">
        <v>539</v>
      </c>
      <c r="AC823" s="76" t="s">
        <v>540</v>
      </c>
      <c r="AD823" s="76" t="s">
        <v>174</v>
      </c>
      <c r="AE823" s="76" t="s">
        <v>546</v>
      </c>
      <c r="AF823" s="76" t="s">
        <v>2934</v>
      </c>
      <c r="AG823" s="139" t="s">
        <v>550</v>
      </c>
      <c r="AH823" s="60">
        <v>28186.6</v>
      </c>
      <c r="AI823" s="75" t="s">
        <v>2614</v>
      </c>
      <c r="AJ823" s="6" t="s">
        <v>103</v>
      </c>
      <c r="AK823" s="81">
        <v>0</v>
      </c>
      <c r="AL823" s="205" t="s">
        <v>103</v>
      </c>
      <c r="AM823" s="169"/>
      <c r="AN823" s="6"/>
      <c r="AO823" s="120"/>
    </row>
    <row r="824" spans="1:41">
      <c r="A824" s="75" t="s">
        <v>2614</v>
      </c>
      <c r="B824" s="6" t="s">
        <v>93</v>
      </c>
      <c r="C824" s="76">
        <v>823</v>
      </c>
      <c r="D824" s="76" t="s">
        <v>98</v>
      </c>
      <c r="E824" s="6" t="s">
        <v>2136</v>
      </c>
      <c r="F824" s="6" t="str">
        <f t="shared" si="63"/>
        <v>BrokerRM-M-568-SI25-M19-B</v>
      </c>
      <c r="G824" s="97" t="s">
        <v>2726</v>
      </c>
      <c r="H824" s="95" t="s">
        <v>2727</v>
      </c>
      <c r="I824" s="85" t="s">
        <v>2380</v>
      </c>
      <c r="J824" s="92">
        <v>46052</v>
      </c>
      <c r="K824" s="92" t="s">
        <v>2935</v>
      </c>
      <c r="L824" s="88" t="s">
        <v>2936</v>
      </c>
      <c r="M824" s="78" t="s">
        <v>2525</v>
      </c>
      <c r="N824" s="6" t="s">
        <v>2937</v>
      </c>
      <c r="O824" s="71">
        <v>0</v>
      </c>
      <c r="P824" s="71">
        <v>12034.44</v>
      </c>
      <c r="Q824" s="79">
        <v>3114.87</v>
      </c>
      <c r="R824" s="79">
        <v>498.38</v>
      </c>
      <c r="S824" s="71">
        <v>0</v>
      </c>
      <c r="T824" s="79">
        <v>15647.69</v>
      </c>
      <c r="U824" s="87" t="s">
        <v>24</v>
      </c>
      <c r="V824" s="84">
        <f t="shared" si="66"/>
        <v>908.0863534805444</v>
      </c>
      <c r="W824" s="70" t="s">
        <v>2933</v>
      </c>
      <c r="X824" s="6" t="s">
        <v>437</v>
      </c>
      <c r="Y824" s="80" t="s">
        <v>129</v>
      </c>
      <c r="Z824" s="80" t="s">
        <v>239</v>
      </c>
      <c r="AA824" s="80" t="s">
        <v>122</v>
      </c>
      <c r="AB824" s="76" t="s">
        <v>539</v>
      </c>
      <c r="AC824" s="76" t="s">
        <v>540</v>
      </c>
      <c r="AD824" s="76" t="s">
        <v>174</v>
      </c>
      <c r="AE824" s="76" t="s">
        <v>546</v>
      </c>
      <c r="AF824" s="76" t="s">
        <v>96</v>
      </c>
      <c r="AG824" s="82"/>
      <c r="AH824" s="60"/>
      <c r="AI824" s="75" t="s">
        <v>2614</v>
      </c>
      <c r="AJ824" s="6" t="s">
        <v>103</v>
      </c>
      <c r="AK824" s="81">
        <v>0</v>
      </c>
      <c r="AL824" s="205" t="s">
        <v>103</v>
      </c>
      <c r="AM824" s="169"/>
      <c r="AN824" s="6"/>
      <c r="AO824" s="120"/>
    </row>
    <row r="825" spans="1:41">
      <c r="A825" s="75" t="s">
        <v>2614</v>
      </c>
      <c r="B825" s="6" t="s">
        <v>93</v>
      </c>
      <c r="C825" s="76">
        <v>824</v>
      </c>
      <c r="D825" s="76" t="s">
        <v>98</v>
      </c>
      <c r="E825" s="6" t="s">
        <v>2136</v>
      </c>
      <c r="F825" s="6" t="str">
        <f t="shared" si="63"/>
        <v>BrokerRM-M-573-SI25-M19-B</v>
      </c>
      <c r="G825" s="97" t="s">
        <v>2728</v>
      </c>
      <c r="H825" s="95" t="s">
        <v>2729</v>
      </c>
      <c r="I825" s="85" t="s">
        <v>2380</v>
      </c>
      <c r="J825" s="92">
        <v>46052</v>
      </c>
      <c r="K825" s="92" t="s">
        <v>2938</v>
      </c>
      <c r="L825" s="88" t="s">
        <v>2936</v>
      </c>
      <c r="M825" s="78" t="s">
        <v>463</v>
      </c>
      <c r="N825" s="6" t="s">
        <v>2937</v>
      </c>
      <c r="O825" s="71">
        <v>0</v>
      </c>
      <c r="P825" s="71">
        <v>17295.72</v>
      </c>
      <c r="Q825" s="79">
        <v>7531.77</v>
      </c>
      <c r="R825" s="79">
        <v>1205.08</v>
      </c>
      <c r="S825" s="71">
        <v>0</v>
      </c>
      <c r="T825" s="79">
        <v>26032.57</v>
      </c>
      <c r="U825" s="87" t="s">
        <v>24</v>
      </c>
      <c r="V825" s="84">
        <f t="shared" si="66"/>
        <v>1510.7547224559671</v>
      </c>
      <c r="W825" s="89" t="s">
        <v>2933</v>
      </c>
      <c r="X825" s="85" t="s">
        <v>437</v>
      </c>
      <c r="Y825" s="85" t="s">
        <v>129</v>
      </c>
      <c r="Z825" s="85" t="s">
        <v>239</v>
      </c>
      <c r="AA825" s="80" t="s">
        <v>122</v>
      </c>
      <c r="AB825" s="76" t="s">
        <v>539</v>
      </c>
      <c r="AC825" s="76" t="s">
        <v>540</v>
      </c>
      <c r="AD825" s="76" t="s">
        <v>174</v>
      </c>
      <c r="AE825" s="76" t="s">
        <v>546</v>
      </c>
      <c r="AF825" s="76" t="s">
        <v>96</v>
      </c>
      <c r="AG825" s="82"/>
      <c r="AH825" s="60"/>
      <c r="AI825" s="75" t="s">
        <v>2614</v>
      </c>
      <c r="AJ825" s="6" t="s">
        <v>103</v>
      </c>
      <c r="AK825" s="81">
        <v>0</v>
      </c>
      <c r="AL825" s="205" t="s">
        <v>103</v>
      </c>
      <c r="AM825" s="169"/>
      <c r="AN825" s="6"/>
      <c r="AO825" s="120"/>
    </row>
    <row r="826" spans="1:41">
      <c r="A826" s="75" t="s">
        <v>2614</v>
      </c>
      <c r="B826" s="6" t="s">
        <v>93</v>
      </c>
      <c r="C826" s="76">
        <v>825</v>
      </c>
      <c r="D826" s="76" t="s">
        <v>98</v>
      </c>
      <c r="E826" s="6" t="s">
        <v>2136</v>
      </c>
      <c r="F826" s="6" t="str">
        <f t="shared" si="63"/>
        <v>BrokerRM-M-556-SI25-M19-B</v>
      </c>
      <c r="G826" s="97" t="s">
        <v>2730</v>
      </c>
      <c r="H826" s="95" t="s">
        <v>2731</v>
      </c>
      <c r="I826" s="85" t="s">
        <v>2380</v>
      </c>
      <c r="J826" s="92">
        <v>46052</v>
      </c>
      <c r="K826" s="92" t="s">
        <v>2939</v>
      </c>
      <c r="L826" s="88" t="s">
        <v>2940</v>
      </c>
      <c r="M826" s="78" t="s">
        <v>447</v>
      </c>
      <c r="N826" s="80" t="s">
        <v>2941</v>
      </c>
      <c r="O826" s="71">
        <v>0</v>
      </c>
      <c r="P826" s="71">
        <v>35060.44</v>
      </c>
      <c r="Q826" s="79">
        <v>2960.75</v>
      </c>
      <c r="R826" s="79">
        <v>473.72</v>
      </c>
      <c r="S826" s="71">
        <v>0</v>
      </c>
      <c r="T826" s="79">
        <v>38494.910000000003</v>
      </c>
      <c r="U826" s="87" t="s">
        <v>24</v>
      </c>
      <c r="V826" s="84">
        <f t="shared" si="66"/>
        <v>2233.9848533209529</v>
      </c>
      <c r="W826" s="89" t="s">
        <v>2933</v>
      </c>
      <c r="X826" s="85" t="s">
        <v>437</v>
      </c>
      <c r="Y826" s="85" t="s">
        <v>129</v>
      </c>
      <c r="Z826" s="85" t="s">
        <v>239</v>
      </c>
      <c r="AA826" s="80" t="s">
        <v>122</v>
      </c>
      <c r="AB826" s="76" t="s">
        <v>539</v>
      </c>
      <c r="AC826" s="76" t="s">
        <v>540</v>
      </c>
      <c r="AD826" s="76" t="s">
        <v>174</v>
      </c>
      <c r="AE826" s="76" t="s">
        <v>546</v>
      </c>
      <c r="AF826" s="76" t="s">
        <v>2942</v>
      </c>
      <c r="AG826" s="139" t="s">
        <v>550</v>
      </c>
      <c r="AH826" s="60">
        <v>33464.6</v>
      </c>
      <c r="AI826" s="75" t="s">
        <v>2614</v>
      </c>
      <c r="AJ826" s="6" t="s">
        <v>103</v>
      </c>
      <c r="AK826" s="81">
        <v>0</v>
      </c>
      <c r="AL826" s="205" t="s">
        <v>103</v>
      </c>
      <c r="AM826" s="169"/>
      <c r="AN826" s="6"/>
      <c r="AO826" s="120"/>
    </row>
    <row r="827" spans="1:41">
      <c r="A827" s="75" t="s">
        <v>2614</v>
      </c>
      <c r="B827" s="6" t="s">
        <v>93</v>
      </c>
      <c r="C827" s="76">
        <v>826</v>
      </c>
      <c r="D827" s="76" t="s">
        <v>98</v>
      </c>
      <c r="E827" s="6" t="s">
        <v>2136</v>
      </c>
      <c r="F827" s="6" t="str">
        <f t="shared" si="63"/>
        <v>BrokerRM-M-558-SI25-M19-B</v>
      </c>
      <c r="G827" s="97" t="s">
        <v>2732</v>
      </c>
      <c r="H827" s="95" t="s">
        <v>2733</v>
      </c>
      <c r="I827" s="85" t="s">
        <v>2380</v>
      </c>
      <c r="J827" s="92">
        <v>46052</v>
      </c>
      <c r="K827" s="92" t="s">
        <v>2943</v>
      </c>
      <c r="L827" s="91" t="s">
        <v>2944</v>
      </c>
      <c r="M827" s="80" t="s">
        <v>447</v>
      </c>
      <c r="N827" s="80" t="s">
        <v>2945</v>
      </c>
      <c r="O827" s="71">
        <v>0</v>
      </c>
      <c r="P827" s="71">
        <v>31870.44</v>
      </c>
      <c r="Q827" s="79">
        <v>3730.43</v>
      </c>
      <c r="R827" s="79">
        <v>596.87</v>
      </c>
      <c r="S827" s="71">
        <v>0</v>
      </c>
      <c r="T827" s="79">
        <v>36197.74</v>
      </c>
      <c r="U827" s="87" t="s">
        <v>24</v>
      </c>
      <c r="V827" s="84">
        <f t="shared" si="66"/>
        <v>2100.6726054028959</v>
      </c>
      <c r="W827" s="70" t="s">
        <v>2933</v>
      </c>
      <c r="X827" s="6" t="s">
        <v>437</v>
      </c>
      <c r="Y827" s="80" t="s">
        <v>129</v>
      </c>
      <c r="Z827" s="80" t="s">
        <v>239</v>
      </c>
      <c r="AA827" s="80" t="s">
        <v>122</v>
      </c>
      <c r="AB827" s="76" t="s">
        <v>539</v>
      </c>
      <c r="AC827" s="76" t="s">
        <v>540</v>
      </c>
      <c r="AD827" s="76" t="s">
        <v>174</v>
      </c>
      <c r="AE827" s="76" t="s">
        <v>546</v>
      </c>
      <c r="AF827" s="76" t="s">
        <v>2946</v>
      </c>
      <c r="AG827" s="139" t="s">
        <v>550</v>
      </c>
      <c r="AH827" s="60">
        <v>30274.6</v>
      </c>
      <c r="AI827" s="75" t="s">
        <v>2614</v>
      </c>
      <c r="AJ827" s="6" t="s">
        <v>103</v>
      </c>
      <c r="AK827" s="81">
        <v>0</v>
      </c>
      <c r="AL827" s="205" t="s">
        <v>103</v>
      </c>
      <c r="AM827" s="169"/>
      <c r="AN827" s="6"/>
      <c r="AO827" s="120"/>
    </row>
    <row r="828" spans="1:41">
      <c r="A828" s="75" t="s">
        <v>2614</v>
      </c>
      <c r="B828" s="6" t="s">
        <v>93</v>
      </c>
      <c r="C828" s="76">
        <v>827</v>
      </c>
      <c r="D828" s="76" t="s">
        <v>98</v>
      </c>
      <c r="E828" s="6" t="s">
        <v>2136</v>
      </c>
      <c r="F828" s="6" t="str">
        <f t="shared" si="63"/>
        <v>BrokerRM-M-012-SI26-M19-B</v>
      </c>
      <c r="G828" s="97" t="s">
        <v>2734</v>
      </c>
      <c r="H828" s="95" t="s">
        <v>2735</v>
      </c>
      <c r="I828" s="85" t="s">
        <v>2380</v>
      </c>
      <c r="J828" s="92">
        <v>46052</v>
      </c>
      <c r="K828" s="92" t="s">
        <v>2947</v>
      </c>
      <c r="L828" s="77" t="s">
        <v>2948</v>
      </c>
      <c r="M828" s="80" t="s">
        <v>463</v>
      </c>
      <c r="N828" s="80" t="s">
        <v>2949</v>
      </c>
      <c r="O828" s="71">
        <v>0</v>
      </c>
      <c r="P828" s="71">
        <v>13960.97</v>
      </c>
      <c r="Q828" s="79">
        <v>4545.0200000000004</v>
      </c>
      <c r="R828" s="79">
        <v>727.21</v>
      </c>
      <c r="S828" s="71">
        <v>0</v>
      </c>
      <c r="T828" s="79">
        <v>19233.2</v>
      </c>
      <c r="U828" s="87" t="s">
        <v>24</v>
      </c>
      <c r="V828" s="84">
        <f t="shared" si="66"/>
        <v>1116.1651626381918</v>
      </c>
      <c r="W828" s="70" t="s">
        <v>2933</v>
      </c>
      <c r="X828" s="80" t="s">
        <v>437</v>
      </c>
      <c r="Y828" s="80" t="s">
        <v>129</v>
      </c>
      <c r="Z828" s="80" t="s">
        <v>239</v>
      </c>
      <c r="AA828" s="80" t="s">
        <v>122</v>
      </c>
      <c r="AB828" s="76" t="s">
        <v>539</v>
      </c>
      <c r="AC828" s="76" t="s">
        <v>540</v>
      </c>
      <c r="AD828" s="76" t="s">
        <v>174</v>
      </c>
      <c r="AE828" s="76" t="s">
        <v>546</v>
      </c>
      <c r="AF828" s="76" t="s">
        <v>96</v>
      </c>
      <c r="AG828" s="82"/>
      <c r="AH828" s="60"/>
      <c r="AI828" s="75" t="s">
        <v>2614</v>
      </c>
      <c r="AJ828" s="6" t="s">
        <v>103</v>
      </c>
      <c r="AK828" s="81">
        <v>0</v>
      </c>
      <c r="AL828" s="205" t="s">
        <v>103</v>
      </c>
      <c r="AM828" s="169"/>
      <c r="AN828" s="6"/>
      <c r="AO828" s="120"/>
    </row>
    <row r="829" spans="1:41" ht="58">
      <c r="A829" s="75" t="s">
        <v>2614</v>
      </c>
      <c r="B829" s="6" t="s">
        <v>93</v>
      </c>
      <c r="C829" s="76">
        <v>828</v>
      </c>
      <c r="D829" s="76" t="s">
        <v>98</v>
      </c>
      <c r="E829" s="6" t="s">
        <v>2136</v>
      </c>
      <c r="F829" s="6" t="str">
        <f t="shared" si="63"/>
        <v>BrokerRM-M-011-SI26-M19-B</v>
      </c>
      <c r="G829" s="97" t="s">
        <v>2736</v>
      </c>
      <c r="H829" s="95" t="s">
        <v>2737</v>
      </c>
      <c r="I829" s="85" t="s">
        <v>2380</v>
      </c>
      <c r="J829" s="92">
        <v>46052</v>
      </c>
      <c r="K829" s="95" t="s">
        <v>2950</v>
      </c>
      <c r="L829" s="72" t="s">
        <v>2951</v>
      </c>
      <c r="M829" s="80" t="s">
        <v>463</v>
      </c>
      <c r="N829" s="80" t="s">
        <v>2952</v>
      </c>
      <c r="O829" s="71">
        <v>0</v>
      </c>
      <c r="P829" s="71">
        <v>20746.97</v>
      </c>
      <c r="Q829" s="79">
        <v>7300.89</v>
      </c>
      <c r="R829" s="79">
        <v>1168.1500000000001</v>
      </c>
      <c r="S829" s="71">
        <v>0</v>
      </c>
      <c r="T829" s="79">
        <v>29216.01</v>
      </c>
      <c r="U829" s="87" t="s">
        <v>24</v>
      </c>
      <c r="V829" s="84">
        <f t="shared" si="66"/>
        <v>1695.5001015581927</v>
      </c>
      <c r="W829" s="89" t="s">
        <v>2933</v>
      </c>
      <c r="X829" s="87" t="s">
        <v>437</v>
      </c>
      <c r="Y829" s="85" t="s">
        <v>129</v>
      </c>
      <c r="Z829" s="85" t="s">
        <v>239</v>
      </c>
      <c r="AA829" s="85" t="s">
        <v>122</v>
      </c>
      <c r="AB829" s="76" t="s">
        <v>539</v>
      </c>
      <c r="AC829" s="76" t="s">
        <v>540</v>
      </c>
      <c r="AD829" s="76" t="s">
        <v>174</v>
      </c>
      <c r="AE829" s="76" t="s">
        <v>546</v>
      </c>
      <c r="AF829" s="76" t="s">
        <v>96</v>
      </c>
      <c r="AG829" s="75"/>
      <c r="AH829" s="60"/>
      <c r="AI829" s="75" t="s">
        <v>2614</v>
      </c>
      <c r="AJ829" s="6" t="s">
        <v>103</v>
      </c>
      <c r="AK829" s="81">
        <v>0</v>
      </c>
      <c r="AL829" s="205" t="s">
        <v>103</v>
      </c>
      <c r="AM829" s="169"/>
      <c r="AN829" s="6"/>
      <c r="AO829" s="120"/>
    </row>
    <row r="830" spans="1:41" ht="58">
      <c r="A830" s="75" t="s">
        <v>2614</v>
      </c>
      <c r="B830" s="6" t="s">
        <v>93</v>
      </c>
      <c r="C830" s="76">
        <v>829</v>
      </c>
      <c r="D830" s="76" t="s">
        <v>98</v>
      </c>
      <c r="E830" s="6" t="s">
        <v>2136</v>
      </c>
      <c r="F830" s="6" t="str">
        <f t="shared" si="63"/>
        <v>BrokerRM-M-562-SI25-M19-B</v>
      </c>
      <c r="G830" s="97" t="s">
        <v>2738</v>
      </c>
      <c r="H830" s="95" t="s">
        <v>2739</v>
      </c>
      <c r="I830" s="85" t="s">
        <v>2380</v>
      </c>
      <c r="J830" s="92">
        <v>46052</v>
      </c>
      <c r="K830" s="95" t="s">
        <v>2953</v>
      </c>
      <c r="L830" s="72" t="s">
        <v>2954</v>
      </c>
      <c r="M830" s="80" t="s">
        <v>463</v>
      </c>
      <c r="N830" s="80" t="s">
        <v>2564</v>
      </c>
      <c r="O830" s="71">
        <v>0</v>
      </c>
      <c r="P830" s="71">
        <v>31816.04</v>
      </c>
      <c r="Q830" s="79">
        <v>7674.94</v>
      </c>
      <c r="R830" s="79">
        <v>1227.99</v>
      </c>
      <c r="S830" s="71">
        <v>0</v>
      </c>
      <c r="T830" s="79">
        <v>40718.97</v>
      </c>
      <c r="U830" s="87" t="s">
        <v>24</v>
      </c>
      <c r="V830" s="84">
        <f t="shared" si="66"/>
        <v>2363.0542901082322</v>
      </c>
      <c r="W830" s="89" t="s">
        <v>2933</v>
      </c>
      <c r="X830" s="87" t="s">
        <v>437</v>
      </c>
      <c r="Y830" s="85" t="s">
        <v>129</v>
      </c>
      <c r="Z830" s="85" t="s">
        <v>239</v>
      </c>
      <c r="AA830" s="85" t="s">
        <v>122</v>
      </c>
      <c r="AB830" s="76" t="s">
        <v>539</v>
      </c>
      <c r="AC830" s="76" t="s">
        <v>540</v>
      </c>
      <c r="AD830" s="76" t="s">
        <v>174</v>
      </c>
      <c r="AE830" s="76" t="s">
        <v>546</v>
      </c>
      <c r="AF830" s="76">
        <v>8649437</v>
      </c>
      <c r="AG830" s="139" t="s">
        <v>550</v>
      </c>
      <c r="AH830" s="60">
        <v>18366.560000000001</v>
      </c>
      <c r="AI830" s="75" t="s">
        <v>2614</v>
      </c>
      <c r="AJ830" s="6" t="s">
        <v>103</v>
      </c>
      <c r="AK830" s="81">
        <v>0</v>
      </c>
      <c r="AL830" s="205" t="s">
        <v>103</v>
      </c>
      <c r="AM830" s="169"/>
      <c r="AN830" s="6"/>
      <c r="AO830" s="120"/>
    </row>
    <row r="831" spans="1:41" ht="58">
      <c r="A831" s="75" t="s">
        <v>2614</v>
      </c>
      <c r="B831" s="6" t="s">
        <v>93</v>
      </c>
      <c r="C831" s="76">
        <v>830</v>
      </c>
      <c r="D831" s="76" t="s">
        <v>98</v>
      </c>
      <c r="E831" s="6" t="s">
        <v>2136</v>
      </c>
      <c r="F831" s="6" t="str">
        <f t="shared" si="63"/>
        <v>BrokerRM-M-562-SI25-M19-B</v>
      </c>
      <c r="G831" s="97" t="s">
        <v>2738</v>
      </c>
      <c r="H831" s="95" t="s">
        <v>2740</v>
      </c>
      <c r="I831" s="85" t="s">
        <v>2380</v>
      </c>
      <c r="J831" s="92">
        <v>46052</v>
      </c>
      <c r="K831" s="95" t="s">
        <v>2955</v>
      </c>
      <c r="L831" s="72" t="s">
        <v>2956</v>
      </c>
      <c r="M831" s="80" t="s">
        <v>447</v>
      </c>
      <c r="N831" s="80" t="s">
        <v>2957</v>
      </c>
      <c r="O831" s="71">
        <v>0</v>
      </c>
      <c r="P831" s="71">
        <v>28622.44</v>
      </c>
      <c r="Q831" s="79">
        <v>5462.21</v>
      </c>
      <c r="R831" s="79">
        <v>873.95</v>
      </c>
      <c r="S831" s="71">
        <v>0</v>
      </c>
      <c r="T831" s="79">
        <v>34958.6</v>
      </c>
      <c r="U831" s="87" t="s">
        <v>24</v>
      </c>
      <c r="V831" s="84">
        <f t="shared" si="66"/>
        <v>2028.7612802135623</v>
      </c>
      <c r="W831" s="89" t="s">
        <v>2933</v>
      </c>
      <c r="X831" s="87" t="s">
        <v>437</v>
      </c>
      <c r="Y831" s="85" t="s">
        <v>129</v>
      </c>
      <c r="Z831" s="85" t="s">
        <v>239</v>
      </c>
      <c r="AA831" s="85" t="s">
        <v>122</v>
      </c>
      <c r="AB831" s="76" t="s">
        <v>539</v>
      </c>
      <c r="AC831" s="76" t="s">
        <v>540</v>
      </c>
      <c r="AD831" s="76" t="s">
        <v>174</v>
      </c>
      <c r="AE831" s="76" t="s">
        <v>546</v>
      </c>
      <c r="AF831" s="76" t="s">
        <v>2958</v>
      </c>
      <c r="AG831" s="139" t="s">
        <v>550</v>
      </c>
      <c r="AH831" s="60">
        <v>22792.6</v>
      </c>
      <c r="AI831" s="75" t="s">
        <v>2614</v>
      </c>
      <c r="AJ831" s="6" t="s">
        <v>103</v>
      </c>
      <c r="AK831" s="81">
        <v>0</v>
      </c>
      <c r="AL831" s="205" t="s">
        <v>103</v>
      </c>
      <c r="AM831" s="169"/>
      <c r="AN831" s="6"/>
      <c r="AO831" s="120"/>
    </row>
    <row r="832" spans="1:41" ht="58">
      <c r="A832" s="75" t="s">
        <v>2614</v>
      </c>
      <c r="B832" s="6" t="s">
        <v>93</v>
      </c>
      <c r="C832" s="76">
        <v>831</v>
      </c>
      <c r="D832" s="76" t="s">
        <v>98</v>
      </c>
      <c r="E832" s="6" t="s">
        <v>2136</v>
      </c>
      <c r="F832" s="6" t="str">
        <f t="shared" si="63"/>
        <v>BrokerRM-M-571-SI25-M19-B</v>
      </c>
      <c r="G832" s="97" t="s">
        <v>2741</v>
      </c>
      <c r="H832" s="95" t="s">
        <v>2742</v>
      </c>
      <c r="I832" s="85" t="s">
        <v>2380</v>
      </c>
      <c r="J832" s="92">
        <v>46052</v>
      </c>
      <c r="K832" s="95" t="s">
        <v>2959</v>
      </c>
      <c r="L832" s="72" t="s">
        <v>2960</v>
      </c>
      <c r="M832" s="80" t="s">
        <v>463</v>
      </c>
      <c r="N832" s="80" t="s">
        <v>2961</v>
      </c>
      <c r="O832" s="71">
        <v>0</v>
      </c>
      <c r="P832" s="71">
        <v>12034.44</v>
      </c>
      <c r="Q832" s="79">
        <v>4065.17</v>
      </c>
      <c r="R832" s="79">
        <v>650.42999999999995</v>
      </c>
      <c r="S832" s="71">
        <v>0</v>
      </c>
      <c r="T832" s="79">
        <v>16750.04</v>
      </c>
      <c r="U832" s="87" t="s">
        <v>24</v>
      </c>
      <c r="V832" s="84">
        <f t="shared" si="66"/>
        <v>972.05930998462122</v>
      </c>
      <c r="W832" s="89" t="s">
        <v>2933</v>
      </c>
      <c r="X832" s="87" t="s">
        <v>437</v>
      </c>
      <c r="Y832" s="85" t="s">
        <v>129</v>
      </c>
      <c r="Z832" s="85" t="s">
        <v>239</v>
      </c>
      <c r="AA832" s="85" t="s">
        <v>122</v>
      </c>
      <c r="AB832" s="76" t="s">
        <v>539</v>
      </c>
      <c r="AC832" s="76" t="s">
        <v>540</v>
      </c>
      <c r="AD832" s="76" t="s">
        <v>174</v>
      </c>
      <c r="AE832" s="76" t="s">
        <v>546</v>
      </c>
      <c r="AF832" s="76" t="s">
        <v>96</v>
      </c>
      <c r="AG832" s="75"/>
      <c r="AH832" s="60"/>
      <c r="AI832" s="75" t="s">
        <v>2614</v>
      </c>
      <c r="AJ832" s="6" t="s">
        <v>103</v>
      </c>
      <c r="AK832" s="81">
        <v>0</v>
      </c>
      <c r="AL832" s="205" t="s">
        <v>103</v>
      </c>
      <c r="AM832" s="169"/>
      <c r="AN832" s="6"/>
      <c r="AO832" s="120"/>
    </row>
    <row r="833" spans="1:41" ht="58">
      <c r="A833" s="75" t="s">
        <v>2614</v>
      </c>
      <c r="B833" s="6" t="s">
        <v>93</v>
      </c>
      <c r="C833" s="76">
        <v>832</v>
      </c>
      <c r="D833" s="76" t="s">
        <v>98</v>
      </c>
      <c r="E833" s="6" t="s">
        <v>2136</v>
      </c>
      <c r="F833" s="6" t="str">
        <f t="shared" si="63"/>
        <v>BrokerRM-M-563-SI25-M19-B</v>
      </c>
      <c r="G833" s="97" t="s">
        <v>2743</v>
      </c>
      <c r="H833" s="95" t="s">
        <v>2744</v>
      </c>
      <c r="I833" s="85" t="s">
        <v>2380</v>
      </c>
      <c r="J833" s="92">
        <v>46052</v>
      </c>
      <c r="K833" s="95" t="s">
        <v>2962</v>
      </c>
      <c r="L833" s="72" t="s">
        <v>2963</v>
      </c>
      <c r="M833" s="80" t="s">
        <v>463</v>
      </c>
      <c r="N833" s="80" t="s">
        <v>2964</v>
      </c>
      <c r="O833" s="71">
        <v>0</v>
      </c>
      <c r="P833" s="71">
        <v>37267.58</v>
      </c>
      <c r="Q833" s="79">
        <v>4909.74</v>
      </c>
      <c r="R833" s="79">
        <v>785.56</v>
      </c>
      <c r="S833" s="71">
        <v>0</v>
      </c>
      <c r="T833" s="79">
        <v>42962.879999999997</v>
      </c>
      <c r="U833" s="87" t="s">
        <v>24</v>
      </c>
      <c r="V833" s="84">
        <f t="shared" si="66"/>
        <v>2493.2756869686327</v>
      </c>
      <c r="W833" s="89" t="s">
        <v>2933</v>
      </c>
      <c r="X833" s="87" t="s">
        <v>437</v>
      </c>
      <c r="Y833" s="85" t="s">
        <v>129</v>
      </c>
      <c r="Z833" s="85" t="s">
        <v>239</v>
      </c>
      <c r="AA833" s="85" t="s">
        <v>122</v>
      </c>
      <c r="AB833" s="76" t="s">
        <v>539</v>
      </c>
      <c r="AC833" s="76" t="s">
        <v>540</v>
      </c>
      <c r="AD833" s="76" t="s">
        <v>174</v>
      </c>
      <c r="AE833" s="76" t="s">
        <v>546</v>
      </c>
      <c r="AF833" s="76" t="s">
        <v>2965</v>
      </c>
      <c r="AG833" s="139" t="s">
        <v>550</v>
      </c>
      <c r="AH833" s="60">
        <v>35434.080000000002</v>
      </c>
      <c r="AI833" s="75" t="s">
        <v>2614</v>
      </c>
      <c r="AJ833" s="6" t="s">
        <v>103</v>
      </c>
      <c r="AK833" s="81">
        <v>0</v>
      </c>
      <c r="AL833" s="205" t="s">
        <v>103</v>
      </c>
      <c r="AM833" s="169"/>
      <c r="AN833" s="6"/>
      <c r="AO833" s="120"/>
    </row>
    <row r="834" spans="1:41" ht="29">
      <c r="A834" s="75" t="s">
        <v>2614</v>
      </c>
      <c r="B834" s="6" t="s">
        <v>93</v>
      </c>
      <c r="C834" s="76">
        <v>833</v>
      </c>
      <c r="D834" s="76" t="s">
        <v>98</v>
      </c>
      <c r="E834" s="6" t="s">
        <v>2136</v>
      </c>
      <c r="F834" s="6" t="str">
        <f t="shared" si="63"/>
        <v>BrokerRM-M-241-SI25-M19-L-B</v>
      </c>
      <c r="G834" s="97" t="s">
        <v>2745</v>
      </c>
      <c r="H834" s="95" t="s">
        <v>2746</v>
      </c>
      <c r="I834" s="85" t="s">
        <v>2380</v>
      </c>
      <c r="J834" s="92">
        <v>46052</v>
      </c>
      <c r="K834" s="95" t="s">
        <v>2966</v>
      </c>
      <c r="L834" s="73" t="s">
        <v>2967</v>
      </c>
      <c r="M834" s="73" t="s">
        <v>463</v>
      </c>
      <c r="N834" s="73" t="s">
        <v>2967</v>
      </c>
      <c r="O834" s="71">
        <v>0</v>
      </c>
      <c r="P834" s="71">
        <v>21135.01</v>
      </c>
      <c r="Q834" s="79">
        <v>2599.44</v>
      </c>
      <c r="R834" s="79">
        <v>415.91</v>
      </c>
      <c r="S834" s="71">
        <v>0</v>
      </c>
      <c r="T834" s="79">
        <v>24150.36</v>
      </c>
      <c r="U834" s="87" t="s">
        <v>24</v>
      </c>
      <c r="V834" s="84">
        <f t="shared" si="66"/>
        <v>1401.5239532251981</v>
      </c>
      <c r="W834" s="89" t="s">
        <v>2933</v>
      </c>
      <c r="X834" s="87" t="s">
        <v>582</v>
      </c>
      <c r="Y834" s="85" t="s">
        <v>129</v>
      </c>
      <c r="Z834" s="85" t="s">
        <v>239</v>
      </c>
      <c r="AA834" s="85" t="s">
        <v>122</v>
      </c>
      <c r="AB834" s="76" t="s">
        <v>539</v>
      </c>
      <c r="AC834" s="76" t="s">
        <v>540</v>
      </c>
      <c r="AD834" s="76" t="s">
        <v>174</v>
      </c>
      <c r="AE834" s="76" t="s">
        <v>546</v>
      </c>
      <c r="AF834" s="76" t="s">
        <v>2968</v>
      </c>
      <c r="AG834" s="139" t="s">
        <v>550</v>
      </c>
      <c r="AH834" s="60">
        <v>19081.810000000001</v>
      </c>
      <c r="AI834" s="75" t="s">
        <v>2614</v>
      </c>
      <c r="AJ834" s="6" t="s">
        <v>103</v>
      </c>
      <c r="AK834" s="81">
        <v>0</v>
      </c>
      <c r="AL834" s="205" t="s">
        <v>103</v>
      </c>
      <c r="AM834" s="169"/>
      <c r="AN834" s="6"/>
      <c r="AO834" s="120"/>
    </row>
    <row r="835" spans="1:41" ht="58">
      <c r="A835" s="75" t="s">
        <v>2614</v>
      </c>
      <c r="B835" s="6" t="s">
        <v>93</v>
      </c>
      <c r="C835" s="76">
        <v>834</v>
      </c>
      <c r="D835" s="76" t="s">
        <v>98</v>
      </c>
      <c r="E835" s="6" t="s">
        <v>2136</v>
      </c>
      <c r="F835" s="6" t="str">
        <f t="shared" ref="F835:F898" si="67">E835&amp;G835</f>
        <v>BrokerRM-M-569-SI25-M19-B</v>
      </c>
      <c r="G835" s="97" t="s">
        <v>2747</v>
      </c>
      <c r="H835" s="95" t="s">
        <v>2748</v>
      </c>
      <c r="I835" s="85" t="s">
        <v>2380</v>
      </c>
      <c r="J835" s="92">
        <v>46052</v>
      </c>
      <c r="K835" s="95" t="s">
        <v>2969</v>
      </c>
      <c r="L835" s="73" t="s">
        <v>2970</v>
      </c>
      <c r="M835" s="73" t="s">
        <v>463</v>
      </c>
      <c r="N835" s="73" t="s">
        <v>2971</v>
      </c>
      <c r="O835" s="71">
        <v>0</v>
      </c>
      <c r="P835" s="71">
        <v>12034.44</v>
      </c>
      <c r="Q835" s="79">
        <v>3875.11</v>
      </c>
      <c r="R835" s="79">
        <v>620.02</v>
      </c>
      <c r="S835" s="71">
        <v>0</v>
      </c>
      <c r="T835" s="79">
        <v>16529.57</v>
      </c>
      <c r="U835" s="87" t="s">
        <v>24</v>
      </c>
      <c r="V835" s="84">
        <f t="shared" si="66"/>
        <v>959.26471868380577</v>
      </c>
      <c r="W835" s="89" t="s">
        <v>2933</v>
      </c>
      <c r="X835" s="87" t="s">
        <v>437</v>
      </c>
      <c r="Y835" s="85" t="s">
        <v>129</v>
      </c>
      <c r="Z835" s="85" t="s">
        <v>239</v>
      </c>
      <c r="AA835" s="85" t="s">
        <v>122</v>
      </c>
      <c r="AB835" s="76" t="s">
        <v>539</v>
      </c>
      <c r="AC835" s="76" t="s">
        <v>540</v>
      </c>
      <c r="AD835" s="76" t="s">
        <v>174</v>
      </c>
      <c r="AE835" s="76" t="s">
        <v>546</v>
      </c>
      <c r="AF835" s="76" t="s">
        <v>96</v>
      </c>
      <c r="AG835" s="75"/>
      <c r="AH835" s="60"/>
      <c r="AI835" s="75" t="s">
        <v>2614</v>
      </c>
      <c r="AJ835" s="6" t="s">
        <v>103</v>
      </c>
      <c r="AK835" s="81">
        <v>0</v>
      </c>
      <c r="AL835" s="205" t="s">
        <v>103</v>
      </c>
      <c r="AM835" s="169"/>
      <c r="AN835" s="6"/>
      <c r="AO835" s="120"/>
    </row>
    <row r="836" spans="1:41" ht="58">
      <c r="A836" s="75" t="s">
        <v>2614</v>
      </c>
      <c r="B836" s="6" t="s">
        <v>93</v>
      </c>
      <c r="C836" s="76">
        <v>835</v>
      </c>
      <c r="D836" s="76" t="s">
        <v>98</v>
      </c>
      <c r="E836" s="6" t="s">
        <v>2136</v>
      </c>
      <c r="F836" s="6" t="str">
        <f t="shared" si="67"/>
        <v>BrokerRM-M-570-SI25-M19-B</v>
      </c>
      <c r="G836" s="97" t="s">
        <v>2749</v>
      </c>
      <c r="H836" s="95" t="s">
        <v>2750</v>
      </c>
      <c r="I836" s="85" t="s">
        <v>2380</v>
      </c>
      <c r="J836" s="92">
        <v>46052</v>
      </c>
      <c r="K836" s="95" t="s">
        <v>2972</v>
      </c>
      <c r="L836" s="73" t="s">
        <v>2973</v>
      </c>
      <c r="M836" s="73" t="s">
        <v>463</v>
      </c>
      <c r="N836" s="73" t="s">
        <v>2974</v>
      </c>
      <c r="O836" s="71">
        <v>0</v>
      </c>
      <c r="P836" s="71">
        <v>12034.44</v>
      </c>
      <c r="Q836" s="79">
        <v>4350.26</v>
      </c>
      <c r="R836" s="79">
        <v>696.05</v>
      </c>
      <c r="S836" s="71">
        <v>0</v>
      </c>
      <c r="T836" s="79">
        <v>17080.75</v>
      </c>
      <c r="U836" s="87" t="s">
        <v>24</v>
      </c>
      <c r="V836" s="84">
        <f t="shared" si="66"/>
        <v>991.25148710210954</v>
      </c>
      <c r="W836" s="78" t="s">
        <v>2933</v>
      </c>
      <c r="X836" s="87" t="s">
        <v>437</v>
      </c>
      <c r="Y836" s="85" t="s">
        <v>129</v>
      </c>
      <c r="Z836" s="85" t="s">
        <v>239</v>
      </c>
      <c r="AA836" s="85" t="s">
        <v>122</v>
      </c>
      <c r="AB836" s="76" t="s">
        <v>539</v>
      </c>
      <c r="AC836" s="76" t="s">
        <v>540</v>
      </c>
      <c r="AD836" s="76" t="s">
        <v>174</v>
      </c>
      <c r="AE836" s="76" t="s">
        <v>546</v>
      </c>
      <c r="AF836" s="76" t="s">
        <v>96</v>
      </c>
      <c r="AG836" s="75"/>
      <c r="AH836" s="60"/>
      <c r="AI836" s="75" t="s">
        <v>2614</v>
      </c>
      <c r="AJ836" s="6" t="s">
        <v>103</v>
      </c>
      <c r="AK836" s="81">
        <v>0</v>
      </c>
      <c r="AL836" s="205" t="s">
        <v>103</v>
      </c>
      <c r="AM836" s="169"/>
      <c r="AN836" s="6"/>
      <c r="AO836" s="120"/>
    </row>
    <row r="837" spans="1:41" ht="29">
      <c r="A837" s="75" t="s">
        <v>2614</v>
      </c>
      <c r="B837" s="6" t="s">
        <v>93</v>
      </c>
      <c r="C837" s="76">
        <v>836</v>
      </c>
      <c r="D837" s="76" t="s">
        <v>98</v>
      </c>
      <c r="E837" s="6" t="s">
        <v>2136</v>
      </c>
      <c r="F837" s="6" t="str">
        <f t="shared" si="67"/>
        <v>BrokerRM-M-244-SI25-M19-L-B</v>
      </c>
      <c r="G837" s="97" t="s">
        <v>2751</v>
      </c>
      <c r="H837" s="95" t="s">
        <v>2752</v>
      </c>
      <c r="I837" s="85" t="s">
        <v>2380</v>
      </c>
      <c r="J837" s="92">
        <v>46052</v>
      </c>
      <c r="K837" s="95" t="s">
        <v>2975</v>
      </c>
      <c r="L837" s="73" t="s">
        <v>2976</v>
      </c>
      <c r="M837" s="73" t="s">
        <v>463</v>
      </c>
      <c r="N837" s="73" t="s">
        <v>2976</v>
      </c>
      <c r="O837" s="71">
        <v>0</v>
      </c>
      <c r="P837" s="71">
        <v>15163.41</v>
      </c>
      <c r="Q837" s="79">
        <v>2557.6999999999998</v>
      </c>
      <c r="R837" s="79">
        <v>409.23</v>
      </c>
      <c r="S837" s="71">
        <v>0</v>
      </c>
      <c r="T837" s="79">
        <v>18130.34</v>
      </c>
      <c r="U837" s="87" t="s">
        <v>24</v>
      </c>
      <c r="V837" s="84">
        <f t="shared" si="66"/>
        <v>1052.1626091750572</v>
      </c>
      <c r="W837" s="78" t="s">
        <v>2933</v>
      </c>
      <c r="X837" s="87" t="s">
        <v>582</v>
      </c>
      <c r="Y837" s="85" t="s">
        <v>129</v>
      </c>
      <c r="Z837" s="85" t="s">
        <v>239</v>
      </c>
      <c r="AA837" s="85" t="s">
        <v>122</v>
      </c>
      <c r="AB837" s="76" t="s">
        <v>539</v>
      </c>
      <c r="AC837" s="76" t="s">
        <v>540</v>
      </c>
      <c r="AD837" s="76" t="s">
        <v>174</v>
      </c>
      <c r="AE837" s="76" t="s">
        <v>546</v>
      </c>
      <c r="AF837" s="76" t="s">
        <v>2977</v>
      </c>
      <c r="AG837" s="139" t="s">
        <v>550</v>
      </c>
      <c r="AH837" s="60">
        <v>13771.41</v>
      </c>
      <c r="AI837" s="75" t="s">
        <v>2614</v>
      </c>
      <c r="AJ837" s="6" t="s">
        <v>103</v>
      </c>
      <c r="AK837" s="81">
        <v>0</v>
      </c>
      <c r="AL837" s="205" t="s">
        <v>103</v>
      </c>
      <c r="AM837" s="169"/>
      <c r="AN837" s="6"/>
      <c r="AO837" s="120"/>
    </row>
    <row r="838" spans="1:41">
      <c r="A838" s="75" t="s">
        <v>2614</v>
      </c>
      <c r="B838" s="6" t="s">
        <v>93</v>
      </c>
      <c r="C838" s="76">
        <v>837</v>
      </c>
      <c r="D838" s="76" t="s">
        <v>98</v>
      </c>
      <c r="E838" s="6" t="s">
        <v>2136</v>
      </c>
      <c r="F838" s="6" t="str">
        <f t="shared" si="67"/>
        <v>BrokerRM-M-215-SI25-M19-L-B</v>
      </c>
      <c r="G838" s="97" t="s">
        <v>2753</v>
      </c>
      <c r="H838" s="95" t="s">
        <v>2754</v>
      </c>
      <c r="I838" s="85" t="s">
        <v>2380</v>
      </c>
      <c r="J838" s="92">
        <v>46052</v>
      </c>
      <c r="K838" s="95" t="s">
        <v>2978</v>
      </c>
      <c r="L838" s="73" t="s">
        <v>2979</v>
      </c>
      <c r="M838" s="73" t="s">
        <v>463</v>
      </c>
      <c r="N838" s="73" t="s">
        <v>2979</v>
      </c>
      <c r="O838" s="71">
        <v>0</v>
      </c>
      <c r="P838" s="71">
        <v>17028.61</v>
      </c>
      <c r="Q838" s="79">
        <v>2694.9</v>
      </c>
      <c r="R838" s="79">
        <v>431.18</v>
      </c>
      <c r="S838" s="71">
        <v>0</v>
      </c>
      <c r="T838" s="79">
        <v>20154.689999999999</v>
      </c>
      <c r="U838" s="87" t="s">
        <v>24</v>
      </c>
      <c r="V838" s="84">
        <f t="shared" si="66"/>
        <v>1169.6422249949219</v>
      </c>
      <c r="W838" s="78" t="s">
        <v>2933</v>
      </c>
      <c r="X838" s="87" t="s">
        <v>581</v>
      </c>
      <c r="Y838" s="85" t="s">
        <v>178</v>
      </c>
      <c r="Z838" s="85" t="s">
        <v>239</v>
      </c>
      <c r="AA838" s="85" t="s">
        <v>122</v>
      </c>
      <c r="AB838" s="76" t="s">
        <v>539</v>
      </c>
      <c r="AC838" s="76" t="s">
        <v>540</v>
      </c>
      <c r="AD838" s="76" t="s">
        <v>174</v>
      </c>
      <c r="AE838" s="76" t="s">
        <v>546</v>
      </c>
      <c r="AF838" s="76" t="s">
        <v>2980</v>
      </c>
      <c r="AG838" s="139" t="s">
        <v>550</v>
      </c>
      <c r="AH838" s="60">
        <v>14978.89</v>
      </c>
      <c r="AI838" s="75" t="s">
        <v>2614</v>
      </c>
      <c r="AJ838" s="6" t="s">
        <v>103</v>
      </c>
      <c r="AK838" s="81">
        <v>0</v>
      </c>
      <c r="AL838" s="205" t="s">
        <v>103</v>
      </c>
      <c r="AM838" s="169"/>
      <c r="AN838" s="6"/>
      <c r="AO838" s="120"/>
    </row>
    <row r="839" spans="1:41" ht="43.5">
      <c r="A839" s="75" t="s">
        <v>2614</v>
      </c>
      <c r="B839" s="6" t="s">
        <v>93</v>
      </c>
      <c r="C839" s="76">
        <v>838</v>
      </c>
      <c r="D839" s="76" t="s">
        <v>98</v>
      </c>
      <c r="E839" s="6" t="s">
        <v>2136</v>
      </c>
      <c r="F839" s="6" t="str">
        <f t="shared" si="67"/>
        <v>BrokerRM-M-M-236-SI25-M19-L-B</v>
      </c>
      <c r="G839" s="97" t="s">
        <v>2755</v>
      </c>
      <c r="H839" s="95" t="s">
        <v>2756</v>
      </c>
      <c r="I839" s="85" t="s">
        <v>2380</v>
      </c>
      <c r="J839" s="92">
        <v>46052</v>
      </c>
      <c r="K839" s="95" t="s">
        <v>2981</v>
      </c>
      <c r="L839" s="73" t="s">
        <v>2982</v>
      </c>
      <c r="M839" s="73" t="s">
        <v>463</v>
      </c>
      <c r="N839" s="73" t="s">
        <v>2982</v>
      </c>
      <c r="O839" s="71">
        <v>0</v>
      </c>
      <c r="P839" s="71">
        <v>15941.75</v>
      </c>
      <c r="Q839" s="79">
        <v>2588.94</v>
      </c>
      <c r="R839" s="79">
        <v>414.23</v>
      </c>
      <c r="S839" s="71">
        <v>0</v>
      </c>
      <c r="T839" s="79">
        <v>18944.919999999998</v>
      </c>
      <c r="U839" s="87" t="s">
        <v>24</v>
      </c>
      <c r="V839" s="84">
        <f t="shared" si="66"/>
        <v>1099.4353364477845</v>
      </c>
      <c r="W839" s="78" t="s">
        <v>2933</v>
      </c>
      <c r="X839" s="87" t="s">
        <v>2983</v>
      </c>
      <c r="Y839" s="85" t="s">
        <v>129</v>
      </c>
      <c r="Z839" s="85" t="s">
        <v>239</v>
      </c>
      <c r="AA839" s="85" t="s">
        <v>122</v>
      </c>
      <c r="AB839" s="76" t="s">
        <v>539</v>
      </c>
      <c r="AC839" s="76" t="s">
        <v>540</v>
      </c>
      <c r="AD839" s="76" t="s">
        <v>174</v>
      </c>
      <c r="AE839" s="76" t="s">
        <v>546</v>
      </c>
      <c r="AF839" s="76">
        <v>8651051</v>
      </c>
      <c r="AG839" s="139" t="s">
        <v>550</v>
      </c>
      <c r="AH839" s="60">
        <v>12630.75</v>
      </c>
      <c r="AI839" s="75" t="s">
        <v>2614</v>
      </c>
      <c r="AJ839" s="6" t="s">
        <v>103</v>
      </c>
      <c r="AK839" s="81">
        <v>0</v>
      </c>
      <c r="AL839" s="205" t="s">
        <v>103</v>
      </c>
      <c r="AM839" s="169"/>
      <c r="AN839" s="6"/>
      <c r="AO839" s="120"/>
    </row>
    <row r="840" spans="1:41" ht="29">
      <c r="A840" s="75" t="s">
        <v>2614</v>
      </c>
      <c r="B840" s="6" t="s">
        <v>93</v>
      </c>
      <c r="C840" s="76">
        <v>839</v>
      </c>
      <c r="D840" s="76" t="s">
        <v>98</v>
      </c>
      <c r="E840" s="6" t="s">
        <v>2136</v>
      </c>
      <c r="F840" s="6" t="str">
        <f t="shared" si="67"/>
        <v>BrokerRM-M-224-SI25-M19-L-B</v>
      </c>
      <c r="G840" s="97" t="s">
        <v>2757</v>
      </c>
      <c r="H840" s="95" t="s">
        <v>2758</v>
      </c>
      <c r="I840" s="85" t="s">
        <v>2380</v>
      </c>
      <c r="J840" s="92">
        <v>46052</v>
      </c>
      <c r="K840" s="95" t="s">
        <v>2984</v>
      </c>
      <c r="L840" s="73" t="s">
        <v>2985</v>
      </c>
      <c r="M840" s="73" t="s">
        <v>2525</v>
      </c>
      <c r="N840" s="73" t="s">
        <v>2985</v>
      </c>
      <c r="O840" s="71">
        <v>0</v>
      </c>
      <c r="P840" s="71">
        <v>21198.99</v>
      </c>
      <c r="Q840" s="79">
        <v>2588.94</v>
      </c>
      <c r="R840" s="79">
        <v>414.23</v>
      </c>
      <c r="S840" s="71">
        <v>0</v>
      </c>
      <c r="T840" s="79">
        <v>24202.16</v>
      </c>
      <c r="U840" s="87" t="s">
        <v>24</v>
      </c>
      <c r="V840" s="84">
        <f t="shared" si="66"/>
        <v>1404.5300757333953</v>
      </c>
      <c r="W840" s="78" t="s">
        <v>2933</v>
      </c>
      <c r="X840" s="87" t="s">
        <v>580</v>
      </c>
      <c r="Y840" s="85" t="s">
        <v>2524</v>
      </c>
      <c r="Z840" s="85" t="s">
        <v>239</v>
      </c>
      <c r="AA840" s="85" t="s">
        <v>122</v>
      </c>
      <c r="AB840" s="76" t="s">
        <v>539</v>
      </c>
      <c r="AC840" s="76" t="s">
        <v>540</v>
      </c>
      <c r="AD840" s="76" t="s">
        <v>174</v>
      </c>
      <c r="AE840" s="76" t="s">
        <v>546</v>
      </c>
      <c r="AF840" s="76">
        <v>8657116</v>
      </c>
      <c r="AG840" s="139" t="s">
        <v>550</v>
      </c>
      <c r="AH840" s="60">
        <v>17269.13</v>
      </c>
      <c r="AI840" s="75" t="s">
        <v>2614</v>
      </c>
      <c r="AJ840" s="6" t="s">
        <v>103</v>
      </c>
      <c r="AK840" s="81">
        <v>0</v>
      </c>
      <c r="AL840" s="205" t="s">
        <v>103</v>
      </c>
      <c r="AM840" s="169"/>
      <c r="AN840" s="6"/>
      <c r="AO840" s="120"/>
    </row>
    <row r="841" spans="1:41" ht="29">
      <c r="A841" s="75" t="s">
        <v>2614</v>
      </c>
      <c r="B841" s="6" t="s">
        <v>93</v>
      </c>
      <c r="C841" s="76">
        <v>840</v>
      </c>
      <c r="D841" s="76" t="s">
        <v>98</v>
      </c>
      <c r="E841" s="6" t="s">
        <v>2136</v>
      </c>
      <c r="F841" s="6" t="str">
        <f t="shared" si="67"/>
        <v>BrokerRM-M-218-SI25-M19-L-B</v>
      </c>
      <c r="G841" s="97" t="s">
        <v>2759</v>
      </c>
      <c r="H841" s="95" t="s">
        <v>2760</v>
      </c>
      <c r="I841" s="85" t="s">
        <v>2380</v>
      </c>
      <c r="J841" s="92">
        <v>46052</v>
      </c>
      <c r="K841" s="95" t="s">
        <v>2986</v>
      </c>
      <c r="L841" s="73" t="s">
        <v>2985</v>
      </c>
      <c r="M841" s="73" t="s">
        <v>463</v>
      </c>
      <c r="N841" s="73" t="s">
        <v>2985</v>
      </c>
      <c r="O841" s="71">
        <v>0</v>
      </c>
      <c r="P841" s="71">
        <v>18886.669999999998</v>
      </c>
      <c r="Q841" s="79">
        <v>2685.64</v>
      </c>
      <c r="R841" s="79">
        <v>429.7</v>
      </c>
      <c r="S841" s="71">
        <v>0</v>
      </c>
      <c r="T841" s="79">
        <v>22002.01</v>
      </c>
      <c r="U841" s="87" t="s">
        <v>24</v>
      </c>
      <c r="V841" s="84">
        <f t="shared" si="66"/>
        <v>1276.8482140266372</v>
      </c>
      <c r="W841" s="78" t="s">
        <v>2933</v>
      </c>
      <c r="X841" s="87" t="s">
        <v>580</v>
      </c>
      <c r="Y841" s="85" t="s">
        <v>2524</v>
      </c>
      <c r="Z841" s="85" t="s">
        <v>239</v>
      </c>
      <c r="AA841" s="85" t="s">
        <v>122</v>
      </c>
      <c r="AB841" s="76" t="s">
        <v>539</v>
      </c>
      <c r="AC841" s="76" t="s">
        <v>540</v>
      </c>
      <c r="AD841" s="76" t="s">
        <v>174</v>
      </c>
      <c r="AE841" s="76" t="s">
        <v>546</v>
      </c>
      <c r="AF841" s="76">
        <v>8653928</v>
      </c>
      <c r="AG841" s="139" t="s">
        <v>550</v>
      </c>
      <c r="AH841" s="60">
        <v>13700.53</v>
      </c>
      <c r="AI841" s="75" t="s">
        <v>2614</v>
      </c>
      <c r="AJ841" s="6" t="s">
        <v>103</v>
      </c>
      <c r="AK841" s="81">
        <v>0</v>
      </c>
      <c r="AL841" s="205" t="s">
        <v>103</v>
      </c>
      <c r="AM841" s="169"/>
      <c r="AN841" s="6"/>
      <c r="AO841" s="120"/>
    </row>
    <row r="842" spans="1:41" ht="58">
      <c r="A842" s="75" t="s">
        <v>2614</v>
      </c>
      <c r="B842" s="6" t="s">
        <v>93</v>
      </c>
      <c r="C842" s="76">
        <v>841</v>
      </c>
      <c r="D842" s="76" t="s">
        <v>98</v>
      </c>
      <c r="E842" s="6" t="s">
        <v>2136</v>
      </c>
      <c r="F842" s="6" t="str">
        <f t="shared" si="67"/>
        <v>BrokerRM-M-559-SI25-M19-B</v>
      </c>
      <c r="G842" s="97" t="s">
        <v>2761</v>
      </c>
      <c r="H842" s="95" t="s">
        <v>2762</v>
      </c>
      <c r="I842" s="85" t="s">
        <v>2380</v>
      </c>
      <c r="J842" s="92">
        <v>46052</v>
      </c>
      <c r="K842" s="95" t="s">
        <v>2987</v>
      </c>
      <c r="L842" s="73" t="s">
        <v>2988</v>
      </c>
      <c r="M842" s="73" t="s">
        <v>447</v>
      </c>
      <c r="N842" s="73" t="s">
        <v>2989</v>
      </c>
      <c r="O842" s="71">
        <v>0</v>
      </c>
      <c r="P842" s="71">
        <v>28703.759999999998</v>
      </c>
      <c r="Q842" s="79">
        <v>6004.44</v>
      </c>
      <c r="R842" s="79">
        <v>960.71</v>
      </c>
      <c r="S842" s="71">
        <v>0</v>
      </c>
      <c r="T842" s="79">
        <v>35668.910000000003</v>
      </c>
      <c r="U842" s="87" t="s">
        <v>24</v>
      </c>
      <c r="V842" s="84">
        <f t="shared" si="66"/>
        <v>2069.9828801903491</v>
      </c>
      <c r="W842" s="78" t="s">
        <v>2933</v>
      </c>
      <c r="X842" s="87" t="s">
        <v>437</v>
      </c>
      <c r="Y842" s="85" t="s">
        <v>129</v>
      </c>
      <c r="Z842" s="85" t="s">
        <v>239</v>
      </c>
      <c r="AA842" s="85" t="s">
        <v>122</v>
      </c>
      <c r="AB842" s="76" t="s">
        <v>539</v>
      </c>
      <c r="AC842" s="76" t="s">
        <v>540</v>
      </c>
      <c r="AD842" s="76" t="s">
        <v>174</v>
      </c>
      <c r="AE842" s="76" t="s">
        <v>546</v>
      </c>
      <c r="AF842" s="76" t="s">
        <v>96</v>
      </c>
      <c r="AG842" s="75"/>
      <c r="AH842" s="60"/>
      <c r="AI842" s="75" t="s">
        <v>2614</v>
      </c>
      <c r="AJ842" s="6" t="s">
        <v>103</v>
      </c>
      <c r="AK842" s="81">
        <v>0</v>
      </c>
      <c r="AL842" s="205" t="s">
        <v>103</v>
      </c>
      <c r="AM842" s="169"/>
      <c r="AN842" s="6"/>
      <c r="AO842" s="120"/>
    </row>
    <row r="843" spans="1:41">
      <c r="A843" s="75" t="s">
        <v>2614</v>
      </c>
      <c r="B843" s="6" t="s">
        <v>93</v>
      </c>
      <c r="C843" s="76">
        <v>842</v>
      </c>
      <c r="D843" s="76" t="s">
        <v>98</v>
      </c>
      <c r="E843" s="6" t="s">
        <v>2136</v>
      </c>
      <c r="F843" s="6" t="str">
        <f t="shared" si="67"/>
        <v>BrokerRM-M-560-SI25-M19-B</v>
      </c>
      <c r="G843" s="97" t="s">
        <v>2763</v>
      </c>
      <c r="H843" s="95" t="s">
        <v>2764</v>
      </c>
      <c r="I843" s="85" t="s">
        <v>2380</v>
      </c>
      <c r="J843" s="92">
        <v>46052</v>
      </c>
      <c r="K843" s="96" t="s">
        <v>2990</v>
      </c>
      <c r="L843" s="73" t="s">
        <v>2991</v>
      </c>
      <c r="M843" s="80" t="s">
        <v>447</v>
      </c>
      <c r="N843" s="6" t="s">
        <v>2992</v>
      </c>
      <c r="O843" s="71">
        <v>0</v>
      </c>
      <c r="P843" s="71">
        <v>28703.759999999998</v>
      </c>
      <c r="Q843" s="79">
        <v>7938.44</v>
      </c>
      <c r="R843" s="79">
        <v>1270.1500000000001</v>
      </c>
      <c r="S843" s="71">
        <v>0</v>
      </c>
      <c r="T843" s="79">
        <v>37912.35</v>
      </c>
      <c r="U843" s="87" t="s">
        <v>24</v>
      </c>
      <c r="V843" s="84">
        <f t="shared" si="66"/>
        <v>2200.1770014218146</v>
      </c>
      <c r="W843" s="86" t="s">
        <v>2933</v>
      </c>
      <c r="X843" s="80" t="s">
        <v>437</v>
      </c>
      <c r="Y843" s="80" t="s">
        <v>129</v>
      </c>
      <c r="Z843" s="80" t="s">
        <v>239</v>
      </c>
      <c r="AA843" s="6" t="s">
        <v>122</v>
      </c>
      <c r="AB843" s="76" t="s">
        <v>539</v>
      </c>
      <c r="AC843" s="76" t="s">
        <v>540</v>
      </c>
      <c r="AD843" s="76" t="s">
        <v>174</v>
      </c>
      <c r="AE843" s="76" t="s">
        <v>546</v>
      </c>
      <c r="AF843" s="76">
        <v>8649441</v>
      </c>
      <c r="AG843" s="139" t="s">
        <v>550</v>
      </c>
      <c r="AH843" s="60">
        <v>18366.560000000001</v>
      </c>
      <c r="AI843" s="75" t="s">
        <v>2614</v>
      </c>
      <c r="AJ843" s="6" t="s">
        <v>103</v>
      </c>
      <c r="AK843" s="81">
        <v>0</v>
      </c>
      <c r="AL843" s="205" t="s">
        <v>103</v>
      </c>
      <c r="AM843" s="169"/>
      <c r="AN843" s="6"/>
      <c r="AO843" s="120"/>
    </row>
    <row r="844" spans="1:41">
      <c r="A844" s="75" t="s">
        <v>2614</v>
      </c>
      <c r="B844" s="6" t="s">
        <v>93</v>
      </c>
      <c r="C844" s="76">
        <v>843</v>
      </c>
      <c r="D844" s="76" t="s">
        <v>98</v>
      </c>
      <c r="E844" s="6" t="s">
        <v>2136</v>
      </c>
      <c r="F844" s="6" t="str">
        <f t="shared" si="67"/>
        <v>BrokerFG-R-2108LE25.M19//FG-R-2109LE25.M19</v>
      </c>
      <c r="G844" s="112" t="s">
        <v>2765</v>
      </c>
      <c r="H844" s="95" t="s">
        <v>2766</v>
      </c>
      <c r="I844" s="85" t="s">
        <v>2380</v>
      </c>
      <c r="J844" s="92">
        <v>46052</v>
      </c>
      <c r="K844" s="101">
        <v>6048709</v>
      </c>
      <c r="L844" s="73" t="s">
        <v>116</v>
      </c>
      <c r="M844" s="80" t="s">
        <v>195</v>
      </c>
      <c r="N844" s="6" t="s">
        <v>116</v>
      </c>
      <c r="O844" s="71">
        <v>0</v>
      </c>
      <c r="P844" s="71">
        <v>0</v>
      </c>
      <c r="Q844" s="79">
        <v>13268.23</v>
      </c>
      <c r="R844" s="79">
        <v>2122.92</v>
      </c>
      <c r="S844" s="71">
        <v>0</v>
      </c>
      <c r="T844" s="79">
        <v>15391.15</v>
      </c>
      <c r="U844" s="87" t="s">
        <v>24</v>
      </c>
      <c r="V844" s="84">
        <f t="shared" si="66"/>
        <v>893.19850274207113</v>
      </c>
      <c r="W844" s="86" t="s">
        <v>119</v>
      </c>
      <c r="X844" s="85" t="s">
        <v>122</v>
      </c>
      <c r="Y844" s="80" t="s">
        <v>121</v>
      </c>
      <c r="Z844" s="80" t="s">
        <v>178</v>
      </c>
      <c r="AA844" s="85" t="s">
        <v>438</v>
      </c>
      <c r="AB844" s="76" t="s">
        <v>539</v>
      </c>
      <c r="AC844" s="76" t="s">
        <v>541</v>
      </c>
      <c r="AD844" s="76" t="s">
        <v>195</v>
      </c>
      <c r="AE844" s="76" t="s">
        <v>547</v>
      </c>
      <c r="AF844" s="76" t="s">
        <v>96</v>
      </c>
      <c r="AG844" s="82"/>
      <c r="AH844" s="60"/>
      <c r="AI844" s="75" t="s">
        <v>2614</v>
      </c>
      <c r="AJ844" s="6" t="s">
        <v>103</v>
      </c>
      <c r="AK844" s="81">
        <v>0</v>
      </c>
      <c r="AL844" s="205" t="s">
        <v>103</v>
      </c>
      <c r="AM844" s="169"/>
      <c r="AN844" s="6"/>
      <c r="AO844" s="120"/>
    </row>
    <row r="845" spans="1:41">
      <c r="A845" s="75" t="s">
        <v>2614</v>
      </c>
      <c r="B845" s="6" t="s">
        <v>93</v>
      </c>
      <c r="C845" s="76">
        <v>844</v>
      </c>
      <c r="D845" s="6" t="s">
        <v>593</v>
      </c>
      <c r="E845" s="6" t="s">
        <v>2135</v>
      </c>
      <c r="F845" s="6" t="str">
        <f t="shared" si="67"/>
        <v>FreightRM-R-016-SI26-M19</v>
      </c>
      <c r="G845" s="97" t="s">
        <v>2767</v>
      </c>
      <c r="H845" s="95">
        <v>1690560</v>
      </c>
      <c r="I845" s="85" t="s">
        <v>2380</v>
      </c>
      <c r="J845" s="92">
        <v>46048</v>
      </c>
      <c r="K845" s="92"/>
      <c r="L845" s="80" t="s">
        <v>2993</v>
      </c>
      <c r="M845" s="80" t="s">
        <v>117</v>
      </c>
      <c r="N845" s="80" t="s">
        <v>2993</v>
      </c>
      <c r="O845" s="71">
        <v>0</v>
      </c>
      <c r="P845" s="71">
        <v>0</v>
      </c>
      <c r="Q845" s="79">
        <v>7366.86</v>
      </c>
      <c r="R845" s="79">
        <v>22</v>
      </c>
      <c r="S845" s="71">
        <v>0</v>
      </c>
      <c r="T845" s="79">
        <v>7388.86</v>
      </c>
      <c r="U845" s="87" t="s">
        <v>118</v>
      </c>
      <c r="V845" s="84">
        <f t="shared" ref="V845:V847" si="68">T845</f>
        <v>7388.86</v>
      </c>
      <c r="W845" s="70" t="s">
        <v>1436</v>
      </c>
      <c r="X845" s="6" t="s">
        <v>2026</v>
      </c>
      <c r="Y845" s="80" t="s">
        <v>2027</v>
      </c>
      <c r="Z845" s="80" t="s">
        <v>1449</v>
      </c>
      <c r="AA845" s="109" t="s">
        <v>1266</v>
      </c>
      <c r="AB845" s="76" t="s">
        <v>539</v>
      </c>
      <c r="AC845" s="76" t="s">
        <v>540</v>
      </c>
      <c r="AD845" s="76" t="s">
        <v>174</v>
      </c>
      <c r="AE845" s="76" t="s">
        <v>546</v>
      </c>
      <c r="AF845" s="76" t="s">
        <v>96</v>
      </c>
      <c r="AG845" s="82"/>
      <c r="AH845" s="60"/>
      <c r="AI845" s="75" t="s">
        <v>2614</v>
      </c>
      <c r="AJ845" s="6" t="s">
        <v>103</v>
      </c>
      <c r="AK845" s="81">
        <v>0</v>
      </c>
      <c r="AL845" s="205" t="s">
        <v>103</v>
      </c>
      <c r="AM845" s="169"/>
      <c r="AN845" s="6"/>
      <c r="AO845" s="120"/>
    </row>
    <row r="846" spans="1:41">
      <c r="A846" s="75" t="s">
        <v>2614</v>
      </c>
      <c r="B846" s="6" t="s">
        <v>93</v>
      </c>
      <c r="C846" s="76">
        <v>845</v>
      </c>
      <c r="D846" s="6" t="s">
        <v>593</v>
      </c>
      <c r="E846" s="6" t="s">
        <v>2135</v>
      </c>
      <c r="F846" s="6" t="str">
        <f t="shared" si="67"/>
        <v>FreightRM-M-242-SI25-M19-L</v>
      </c>
      <c r="G846" s="97" t="s">
        <v>2768</v>
      </c>
      <c r="H846" s="95">
        <v>1690591</v>
      </c>
      <c r="I846" s="85" t="s">
        <v>2380</v>
      </c>
      <c r="J846" s="92">
        <v>46048</v>
      </c>
      <c r="K846" s="92"/>
      <c r="L846" s="80" t="s">
        <v>2994</v>
      </c>
      <c r="M846" s="80" t="s">
        <v>117</v>
      </c>
      <c r="N846" s="80" t="s">
        <v>2994</v>
      </c>
      <c r="O846" s="71">
        <v>0</v>
      </c>
      <c r="P846" s="71">
        <v>0</v>
      </c>
      <c r="Q846" s="79">
        <v>1083.45</v>
      </c>
      <c r="R846" s="79">
        <v>30</v>
      </c>
      <c r="S846" s="71">
        <v>0</v>
      </c>
      <c r="T846" s="79">
        <v>1113.45</v>
      </c>
      <c r="U846" s="87" t="s">
        <v>118</v>
      </c>
      <c r="V846" s="84">
        <f t="shared" si="68"/>
        <v>1113.45</v>
      </c>
      <c r="W846" s="70" t="s">
        <v>1436</v>
      </c>
      <c r="X846" s="6" t="s">
        <v>1437</v>
      </c>
      <c r="Y846" s="80" t="s">
        <v>1438</v>
      </c>
      <c r="Z846" s="80" t="s">
        <v>1439</v>
      </c>
      <c r="AA846" s="109" t="s">
        <v>1266</v>
      </c>
      <c r="AB846" s="76" t="s">
        <v>539</v>
      </c>
      <c r="AC846" s="76" t="s">
        <v>540</v>
      </c>
      <c r="AD846" s="76" t="s">
        <v>174</v>
      </c>
      <c r="AE846" s="76" t="s">
        <v>546</v>
      </c>
      <c r="AF846" s="76" t="s">
        <v>96</v>
      </c>
      <c r="AG846" s="82"/>
      <c r="AH846" s="60"/>
      <c r="AI846" s="75" t="s">
        <v>2614</v>
      </c>
      <c r="AJ846" s="6" t="s">
        <v>103</v>
      </c>
      <c r="AK846" s="81">
        <v>0</v>
      </c>
      <c r="AL846" s="205" t="s">
        <v>103</v>
      </c>
      <c r="AM846" s="169"/>
      <c r="AN846" s="6"/>
      <c r="AO846" s="120"/>
    </row>
    <row r="847" spans="1:41">
      <c r="A847" s="75" t="s">
        <v>2614</v>
      </c>
      <c r="B847" s="6" t="s">
        <v>93</v>
      </c>
      <c r="C847" s="76">
        <v>846</v>
      </c>
      <c r="D847" s="6" t="s">
        <v>593</v>
      </c>
      <c r="E847" s="6" t="s">
        <v>2135</v>
      </c>
      <c r="F847" s="6" t="str">
        <f t="shared" si="67"/>
        <v>FreightRM-M-250-SI25-M19-l</v>
      </c>
      <c r="G847" s="97" t="s">
        <v>2769</v>
      </c>
      <c r="H847" s="95">
        <v>1690592</v>
      </c>
      <c r="I847" s="85" t="s">
        <v>2380</v>
      </c>
      <c r="J847" s="92">
        <v>46048</v>
      </c>
      <c r="K847" s="92"/>
      <c r="L847" s="80" t="s">
        <v>2995</v>
      </c>
      <c r="M847" s="80" t="s">
        <v>117</v>
      </c>
      <c r="N847" s="80" t="s">
        <v>2995</v>
      </c>
      <c r="O847" s="71">
        <v>0</v>
      </c>
      <c r="P847" s="71">
        <v>0</v>
      </c>
      <c r="Q847" s="79">
        <v>1083.45</v>
      </c>
      <c r="R847" s="79">
        <v>30</v>
      </c>
      <c r="S847" s="71">
        <v>0</v>
      </c>
      <c r="T847" s="79">
        <v>1113.45</v>
      </c>
      <c r="U847" s="87" t="s">
        <v>118</v>
      </c>
      <c r="V847" s="84">
        <f t="shared" si="68"/>
        <v>1113.45</v>
      </c>
      <c r="W847" s="70" t="s">
        <v>1436</v>
      </c>
      <c r="X847" s="6" t="s">
        <v>1437</v>
      </c>
      <c r="Y847" s="80" t="s">
        <v>1438</v>
      </c>
      <c r="Z847" s="80" t="s">
        <v>1439</v>
      </c>
      <c r="AA847" s="109" t="s">
        <v>1266</v>
      </c>
      <c r="AB847" s="76" t="s">
        <v>539</v>
      </c>
      <c r="AC847" s="76" t="s">
        <v>540</v>
      </c>
      <c r="AD847" s="76" t="s">
        <v>174</v>
      </c>
      <c r="AE847" s="76" t="s">
        <v>546</v>
      </c>
      <c r="AF847" s="76" t="s">
        <v>96</v>
      </c>
      <c r="AG847" s="82"/>
      <c r="AH847" s="60"/>
      <c r="AI847" s="75" t="s">
        <v>2614</v>
      </c>
      <c r="AJ847" s="6" t="s">
        <v>103</v>
      </c>
      <c r="AK847" s="81">
        <v>0</v>
      </c>
      <c r="AL847" s="205" t="s">
        <v>103</v>
      </c>
      <c r="AM847" s="169"/>
      <c r="AN847" s="6"/>
      <c r="AO847" s="120"/>
    </row>
    <row r="848" spans="1:41">
      <c r="A848" s="75" t="s">
        <v>2614</v>
      </c>
      <c r="B848" s="6" t="s">
        <v>93</v>
      </c>
      <c r="C848" s="76">
        <v>847</v>
      </c>
      <c r="D848" s="6" t="s">
        <v>593</v>
      </c>
      <c r="E848" s="6" t="s">
        <v>2135</v>
      </c>
      <c r="F848" s="6" t="str">
        <f t="shared" si="67"/>
        <v>FreightRM-M-221-SI25-M19-L-F</v>
      </c>
      <c r="G848" s="97" t="s">
        <v>2770</v>
      </c>
      <c r="H848" s="95">
        <v>1691691</v>
      </c>
      <c r="I848" s="85" t="s">
        <v>2380</v>
      </c>
      <c r="J848" s="92">
        <v>46049</v>
      </c>
      <c r="K848" s="92"/>
      <c r="L848" s="80" t="s">
        <v>2996</v>
      </c>
      <c r="M848" s="80" t="s">
        <v>117</v>
      </c>
      <c r="N848" s="80" t="s">
        <v>2996</v>
      </c>
      <c r="O848" s="71">
        <v>0</v>
      </c>
      <c r="P848" s="71">
        <v>0</v>
      </c>
      <c r="Q848" s="79">
        <v>11900</v>
      </c>
      <c r="R848" s="79">
        <v>1904</v>
      </c>
      <c r="S848" s="71">
        <v>0</v>
      </c>
      <c r="T848" s="79">
        <v>13804</v>
      </c>
      <c r="U848" s="87" t="s">
        <v>24</v>
      </c>
      <c r="V848" s="84">
        <f t="shared" ref="V848:V855" si="69">T848/17.2315</f>
        <v>801.09102515741517</v>
      </c>
      <c r="W848" s="70" t="s">
        <v>1436</v>
      </c>
      <c r="X848" s="6" t="s">
        <v>1266</v>
      </c>
      <c r="Y848" s="80" t="s">
        <v>1439</v>
      </c>
      <c r="Z848" s="80" t="s">
        <v>2019</v>
      </c>
      <c r="AA848" s="109" t="s">
        <v>1266</v>
      </c>
      <c r="AB848" s="76" t="s">
        <v>539</v>
      </c>
      <c r="AC848" s="76" t="s">
        <v>540</v>
      </c>
      <c r="AD848" s="76" t="s">
        <v>174</v>
      </c>
      <c r="AE848" s="76" t="s">
        <v>546</v>
      </c>
      <c r="AF848" s="76" t="s">
        <v>96</v>
      </c>
      <c r="AG848" s="82"/>
      <c r="AH848" s="60"/>
      <c r="AI848" s="75" t="s">
        <v>2614</v>
      </c>
      <c r="AJ848" s="6" t="s">
        <v>103</v>
      </c>
      <c r="AK848" s="81">
        <v>0</v>
      </c>
      <c r="AL848" s="205" t="s">
        <v>103</v>
      </c>
      <c r="AM848" s="169"/>
      <c r="AN848" s="6"/>
      <c r="AO848" s="120"/>
    </row>
    <row r="849" spans="1:41">
      <c r="A849" s="75" t="s">
        <v>2614</v>
      </c>
      <c r="B849" s="6" t="s">
        <v>93</v>
      </c>
      <c r="C849" s="76">
        <v>848</v>
      </c>
      <c r="D849" s="6" t="s">
        <v>593</v>
      </c>
      <c r="E849" s="6" t="s">
        <v>2135</v>
      </c>
      <c r="F849" s="6" t="str">
        <f t="shared" si="67"/>
        <v>FreightRM-M-201-SI25-M19-F</v>
      </c>
      <c r="G849" s="97" t="s">
        <v>2771</v>
      </c>
      <c r="H849" s="95">
        <v>1691693</v>
      </c>
      <c r="I849" s="85" t="s">
        <v>2380</v>
      </c>
      <c r="J849" s="92">
        <v>46049</v>
      </c>
      <c r="K849" s="92"/>
      <c r="L849" s="80" t="s">
        <v>2997</v>
      </c>
      <c r="M849" s="80" t="s">
        <v>117</v>
      </c>
      <c r="N849" s="80" t="s">
        <v>2997</v>
      </c>
      <c r="O849" s="71">
        <v>0</v>
      </c>
      <c r="P849" s="71">
        <v>0</v>
      </c>
      <c r="Q849" s="79">
        <v>8250</v>
      </c>
      <c r="R849" s="79">
        <v>1320</v>
      </c>
      <c r="S849" s="71">
        <v>0</v>
      </c>
      <c r="T849" s="79">
        <v>9570</v>
      </c>
      <c r="U849" s="87" t="s">
        <v>24</v>
      </c>
      <c r="V849" s="84">
        <f t="shared" si="69"/>
        <v>555.3782317267794</v>
      </c>
      <c r="W849" s="70" t="s">
        <v>1436</v>
      </c>
      <c r="X849" s="6" t="s">
        <v>1266</v>
      </c>
      <c r="Y849" s="80" t="s">
        <v>1439</v>
      </c>
      <c r="Z849" s="80" t="s">
        <v>2019</v>
      </c>
      <c r="AA849" s="109" t="s">
        <v>1266</v>
      </c>
      <c r="AB849" s="76" t="s">
        <v>539</v>
      </c>
      <c r="AC849" s="76" t="s">
        <v>540</v>
      </c>
      <c r="AD849" s="76" t="s">
        <v>174</v>
      </c>
      <c r="AE849" s="76" t="s">
        <v>546</v>
      </c>
      <c r="AF849" s="76" t="s">
        <v>96</v>
      </c>
      <c r="AG849" s="82"/>
      <c r="AH849" s="60"/>
      <c r="AI849" s="75" t="s">
        <v>2614</v>
      </c>
      <c r="AJ849" s="6" t="s">
        <v>103</v>
      </c>
      <c r="AK849" s="81">
        <v>0</v>
      </c>
      <c r="AL849" s="205" t="s">
        <v>103</v>
      </c>
      <c r="AM849" s="169"/>
      <c r="AN849" s="6"/>
      <c r="AO849" s="120"/>
    </row>
    <row r="850" spans="1:41">
      <c r="A850" s="75" t="s">
        <v>2614</v>
      </c>
      <c r="B850" s="6" t="s">
        <v>93</v>
      </c>
      <c r="C850" s="76">
        <v>849</v>
      </c>
      <c r="D850" s="6" t="s">
        <v>593</v>
      </c>
      <c r="E850" s="6" t="s">
        <v>2135</v>
      </c>
      <c r="F850" s="6" t="str">
        <f t="shared" si="67"/>
        <v>FreightRM-M-211-SI25-M19-F</v>
      </c>
      <c r="G850" s="97" t="s">
        <v>2772</v>
      </c>
      <c r="H850" s="95">
        <v>1691707</v>
      </c>
      <c r="I850" s="85" t="s">
        <v>2380</v>
      </c>
      <c r="J850" s="92">
        <v>46049</v>
      </c>
      <c r="K850" s="92"/>
      <c r="L850" s="80" t="s">
        <v>2998</v>
      </c>
      <c r="M850" s="80" t="s">
        <v>117</v>
      </c>
      <c r="N850" s="80" t="s">
        <v>2998</v>
      </c>
      <c r="O850" s="71">
        <v>0</v>
      </c>
      <c r="P850" s="71">
        <v>0</v>
      </c>
      <c r="Q850" s="79">
        <v>16500</v>
      </c>
      <c r="R850" s="79">
        <v>2640</v>
      </c>
      <c r="S850" s="71">
        <v>0</v>
      </c>
      <c r="T850" s="79">
        <v>19140</v>
      </c>
      <c r="U850" s="87" t="s">
        <v>24</v>
      </c>
      <c r="V850" s="84">
        <f t="shared" si="69"/>
        <v>1110.7564634535588</v>
      </c>
      <c r="W850" s="70" t="s">
        <v>1436</v>
      </c>
      <c r="X850" s="6" t="s">
        <v>1266</v>
      </c>
      <c r="Y850" s="80" t="s">
        <v>1439</v>
      </c>
      <c r="Z850" s="80" t="s">
        <v>2019</v>
      </c>
      <c r="AA850" s="109" t="s">
        <v>1266</v>
      </c>
      <c r="AB850" s="76" t="s">
        <v>539</v>
      </c>
      <c r="AC850" s="76" t="s">
        <v>540</v>
      </c>
      <c r="AD850" s="76" t="s">
        <v>174</v>
      </c>
      <c r="AE850" s="76" t="s">
        <v>546</v>
      </c>
      <c r="AF850" s="76" t="s">
        <v>96</v>
      </c>
      <c r="AG850" s="82"/>
      <c r="AH850" s="60"/>
      <c r="AI850" s="75" t="s">
        <v>2614</v>
      </c>
      <c r="AJ850" s="6" t="s">
        <v>103</v>
      </c>
      <c r="AK850" s="81">
        <v>0</v>
      </c>
      <c r="AL850" s="205" t="s">
        <v>103</v>
      </c>
      <c r="AM850" s="169"/>
      <c r="AN850" s="6"/>
      <c r="AO850" s="120"/>
    </row>
    <row r="851" spans="1:41">
      <c r="A851" s="75" t="s">
        <v>2614</v>
      </c>
      <c r="B851" s="6" t="s">
        <v>93</v>
      </c>
      <c r="C851" s="76">
        <v>850</v>
      </c>
      <c r="D851" s="6" t="s">
        <v>593</v>
      </c>
      <c r="E851" s="6" t="s">
        <v>2135</v>
      </c>
      <c r="F851" s="6" t="str">
        <f t="shared" si="67"/>
        <v>FreightRM-M-220-SI25-M19-L</v>
      </c>
      <c r="G851" s="97" t="s">
        <v>1817</v>
      </c>
      <c r="H851" s="95">
        <v>1691709</v>
      </c>
      <c r="I851" s="85" t="s">
        <v>2380</v>
      </c>
      <c r="J851" s="92">
        <v>46049</v>
      </c>
      <c r="K851" s="92"/>
      <c r="L851" s="80" t="s">
        <v>2999</v>
      </c>
      <c r="M851" s="80" t="s">
        <v>117</v>
      </c>
      <c r="N851" s="80" t="s">
        <v>2999</v>
      </c>
      <c r="O851" s="71">
        <v>0</v>
      </c>
      <c r="P851" s="71">
        <v>0</v>
      </c>
      <c r="Q851" s="79">
        <v>20150</v>
      </c>
      <c r="R851" s="79">
        <v>3224</v>
      </c>
      <c r="S851" s="71">
        <v>0</v>
      </c>
      <c r="T851" s="79">
        <v>23374</v>
      </c>
      <c r="U851" s="87" t="s">
        <v>24</v>
      </c>
      <c r="V851" s="84">
        <f t="shared" si="69"/>
        <v>1356.4692568841947</v>
      </c>
      <c r="W851" s="70" t="s">
        <v>1436</v>
      </c>
      <c r="X851" s="6" t="s">
        <v>1266</v>
      </c>
      <c r="Y851" s="80" t="s">
        <v>1439</v>
      </c>
      <c r="Z851" s="80" t="s">
        <v>2019</v>
      </c>
      <c r="AA851" s="109" t="s">
        <v>1266</v>
      </c>
      <c r="AB851" s="76" t="s">
        <v>539</v>
      </c>
      <c r="AC851" s="76" t="s">
        <v>540</v>
      </c>
      <c r="AD851" s="76" t="s">
        <v>174</v>
      </c>
      <c r="AE851" s="76" t="s">
        <v>546</v>
      </c>
      <c r="AF851" s="76" t="s">
        <v>96</v>
      </c>
      <c r="AG851" s="82"/>
      <c r="AH851" s="60"/>
      <c r="AI851" s="75" t="s">
        <v>2614</v>
      </c>
      <c r="AJ851" s="6" t="s">
        <v>103</v>
      </c>
      <c r="AK851" s="81">
        <v>0</v>
      </c>
      <c r="AL851" s="205" t="s">
        <v>103</v>
      </c>
      <c r="AM851" s="169"/>
      <c r="AN851" s="6"/>
      <c r="AO851" s="120"/>
    </row>
    <row r="852" spans="1:41">
      <c r="A852" s="75" t="s">
        <v>2614</v>
      </c>
      <c r="B852" s="6" t="s">
        <v>93</v>
      </c>
      <c r="C852" s="76">
        <v>851</v>
      </c>
      <c r="D852" s="6" t="s">
        <v>593</v>
      </c>
      <c r="E852" s="6" t="s">
        <v>2135</v>
      </c>
      <c r="F852" s="6" t="str">
        <f t="shared" si="67"/>
        <v>FreightRM-M-208-SI25-M19-L-F</v>
      </c>
      <c r="G852" s="95" t="s">
        <v>2773</v>
      </c>
      <c r="H852" s="95">
        <v>1691815</v>
      </c>
      <c r="I852" s="85" t="s">
        <v>2380</v>
      </c>
      <c r="J852" s="92">
        <v>46049</v>
      </c>
      <c r="K852" s="92"/>
      <c r="L852" s="90" t="s">
        <v>3000</v>
      </c>
      <c r="M852" s="76" t="s">
        <v>117</v>
      </c>
      <c r="N852" s="80" t="s">
        <v>3000</v>
      </c>
      <c r="O852" s="71">
        <v>0</v>
      </c>
      <c r="P852" s="71">
        <v>0</v>
      </c>
      <c r="Q852" s="79">
        <v>8250</v>
      </c>
      <c r="R852" s="79">
        <v>1320</v>
      </c>
      <c r="S852" s="71">
        <v>0</v>
      </c>
      <c r="T852" s="79">
        <v>9570</v>
      </c>
      <c r="U852" s="87" t="s">
        <v>24</v>
      </c>
      <c r="V852" s="84">
        <f t="shared" si="69"/>
        <v>555.3782317267794</v>
      </c>
      <c r="W852" s="61" t="s">
        <v>1436</v>
      </c>
      <c r="X852" s="6" t="s">
        <v>1266</v>
      </c>
      <c r="Y852" s="76" t="s">
        <v>1439</v>
      </c>
      <c r="Z852" s="76" t="s">
        <v>2019</v>
      </c>
      <c r="AA852" s="76" t="s">
        <v>1266</v>
      </c>
      <c r="AB852" s="76" t="s">
        <v>539</v>
      </c>
      <c r="AC852" s="76" t="s">
        <v>540</v>
      </c>
      <c r="AD852" s="76" t="s">
        <v>174</v>
      </c>
      <c r="AE852" s="76" t="s">
        <v>546</v>
      </c>
      <c r="AF852" s="76" t="s">
        <v>96</v>
      </c>
      <c r="AG852" s="82"/>
      <c r="AH852" s="60"/>
      <c r="AI852" s="75" t="s">
        <v>2614</v>
      </c>
      <c r="AJ852" s="6" t="s">
        <v>103</v>
      </c>
      <c r="AK852" s="81">
        <v>0</v>
      </c>
      <c r="AL852" s="205" t="s">
        <v>103</v>
      </c>
      <c r="AM852" s="169"/>
      <c r="AN852" s="6"/>
      <c r="AO852" s="120"/>
    </row>
    <row r="853" spans="1:41">
      <c r="A853" s="75" t="s">
        <v>2614</v>
      </c>
      <c r="B853" s="6" t="s">
        <v>93</v>
      </c>
      <c r="C853" s="76">
        <v>852</v>
      </c>
      <c r="D853" s="6" t="s">
        <v>593</v>
      </c>
      <c r="E853" s="6" t="s">
        <v>2135</v>
      </c>
      <c r="F853" s="6" t="str">
        <f t="shared" si="67"/>
        <v>FreightRM-M-196-SI25-M19-L-F</v>
      </c>
      <c r="G853" s="95" t="s">
        <v>2774</v>
      </c>
      <c r="H853" s="95">
        <v>1691817</v>
      </c>
      <c r="I853" s="85" t="s">
        <v>2380</v>
      </c>
      <c r="J853" s="92">
        <v>46049</v>
      </c>
      <c r="K853" s="97"/>
      <c r="L853" s="90" t="s">
        <v>3001</v>
      </c>
      <c r="M853" s="76" t="s">
        <v>117</v>
      </c>
      <c r="N853" s="80" t="s">
        <v>3001</v>
      </c>
      <c r="O853" s="71">
        <v>0</v>
      </c>
      <c r="P853" s="71">
        <v>0</v>
      </c>
      <c r="Q853" s="79">
        <v>8250</v>
      </c>
      <c r="R853" s="79">
        <v>1320</v>
      </c>
      <c r="S853" s="71">
        <v>0</v>
      </c>
      <c r="T853" s="79">
        <v>9570</v>
      </c>
      <c r="U853" s="87" t="s">
        <v>24</v>
      </c>
      <c r="V853" s="84">
        <f t="shared" si="69"/>
        <v>555.3782317267794</v>
      </c>
      <c r="W853" s="61" t="s">
        <v>1436</v>
      </c>
      <c r="X853" s="6" t="s">
        <v>1266</v>
      </c>
      <c r="Y853" s="76" t="s">
        <v>1439</v>
      </c>
      <c r="Z853" s="76" t="s">
        <v>2019</v>
      </c>
      <c r="AA853" s="76" t="s">
        <v>1266</v>
      </c>
      <c r="AB853" s="76" t="s">
        <v>539</v>
      </c>
      <c r="AC853" s="76" t="s">
        <v>540</v>
      </c>
      <c r="AD853" s="76" t="s">
        <v>174</v>
      </c>
      <c r="AE853" s="76" t="s">
        <v>546</v>
      </c>
      <c r="AF853" s="76" t="s">
        <v>96</v>
      </c>
      <c r="AG853" s="82"/>
      <c r="AH853" s="60"/>
      <c r="AI853" s="75" t="s">
        <v>2614</v>
      </c>
      <c r="AJ853" s="6" t="s">
        <v>103</v>
      </c>
      <c r="AK853" s="81">
        <v>0</v>
      </c>
      <c r="AL853" s="205" t="s">
        <v>103</v>
      </c>
      <c r="AM853" s="169"/>
      <c r="AN853" s="6"/>
      <c r="AO853" s="120"/>
    </row>
    <row r="854" spans="1:41">
      <c r="A854" s="75" t="s">
        <v>2614</v>
      </c>
      <c r="B854" s="6" t="s">
        <v>93</v>
      </c>
      <c r="C854" s="76">
        <v>853</v>
      </c>
      <c r="D854" s="6" t="s">
        <v>593</v>
      </c>
      <c r="E854" s="6" t="s">
        <v>2135</v>
      </c>
      <c r="F854" s="6" t="str">
        <f t="shared" si="67"/>
        <v>FreightRM-M-200-SI25-M19</v>
      </c>
      <c r="G854" s="95" t="s">
        <v>2775</v>
      </c>
      <c r="H854" s="95">
        <v>1691821</v>
      </c>
      <c r="I854" s="85" t="s">
        <v>2380</v>
      </c>
      <c r="J854" s="92">
        <v>46049</v>
      </c>
      <c r="K854" s="97"/>
      <c r="L854" s="90" t="s">
        <v>3002</v>
      </c>
      <c r="M854" s="76" t="s">
        <v>117</v>
      </c>
      <c r="N854" s="80" t="s">
        <v>3002</v>
      </c>
      <c r="O854" s="71">
        <v>0</v>
      </c>
      <c r="P854" s="71">
        <v>0</v>
      </c>
      <c r="Q854" s="79">
        <v>8250</v>
      </c>
      <c r="R854" s="79">
        <v>1320</v>
      </c>
      <c r="S854" s="71">
        <v>0</v>
      </c>
      <c r="T854" s="79">
        <v>9570</v>
      </c>
      <c r="U854" s="87" t="s">
        <v>24</v>
      </c>
      <c r="V854" s="84">
        <f t="shared" si="69"/>
        <v>555.3782317267794</v>
      </c>
      <c r="W854" s="61" t="s">
        <v>1436</v>
      </c>
      <c r="X854" s="6" t="s">
        <v>1266</v>
      </c>
      <c r="Y854" s="76" t="s">
        <v>1439</v>
      </c>
      <c r="Z854" s="76" t="s">
        <v>2019</v>
      </c>
      <c r="AA854" s="76" t="s">
        <v>1266</v>
      </c>
      <c r="AB854" s="76" t="s">
        <v>539</v>
      </c>
      <c r="AC854" s="76" t="s">
        <v>540</v>
      </c>
      <c r="AD854" s="76" t="s">
        <v>174</v>
      </c>
      <c r="AE854" s="76" t="s">
        <v>546</v>
      </c>
      <c r="AF854" s="76" t="s">
        <v>96</v>
      </c>
      <c r="AG854" s="82"/>
      <c r="AH854" s="60"/>
      <c r="AI854" s="75" t="s">
        <v>2614</v>
      </c>
      <c r="AJ854" s="6" t="s">
        <v>103</v>
      </c>
      <c r="AK854" s="81">
        <v>0</v>
      </c>
      <c r="AL854" s="205" t="s">
        <v>103</v>
      </c>
      <c r="AM854" s="169"/>
      <c r="AN854" s="6"/>
      <c r="AO854" s="120"/>
    </row>
    <row r="855" spans="1:41">
      <c r="A855" s="75" t="s">
        <v>2614</v>
      </c>
      <c r="B855" s="6" t="s">
        <v>93</v>
      </c>
      <c r="C855" s="76">
        <v>854</v>
      </c>
      <c r="D855" s="6" t="s">
        <v>593</v>
      </c>
      <c r="E855" s="6" t="s">
        <v>2135</v>
      </c>
      <c r="F855" s="6" t="str">
        <f t="shared" si="67"/>
        <v>FreightRM-M-214-SI25-M19-L-F</v>
      </c>
      <c r="G855" s="95" t="s">
        <v>2776</v>
      </c>
      <c r="H855" s="95">
        <v>1691829</v>
      </c>
      <c r="I855" s="85" t="s">
        <v>2380</v>
      </c>
      <c r="J855" s="92">
        <v>46049</v>
      </c>
      <c r="K855" s="97"/>
      <c r="L855" s="90" t="s">
        <v>3003</v>
      </c>
      <c r="M855" s="76" t="s">
        <v>117</v>
      </c>
      <c r="N855" s="80" t="s">
        <v>3003</v>
      </c>
      <c r="O855" s="71">
        <v>0</v>
      </c>
      <c r="P855" s="71">
        <v>0</v>
      </c>
      <c r="Q855" s="79">
        <v>11900</v>
      </c>
      <c r="R855" s="79">
        <v>1904</v>
      </c>
      <c r="S855" s="71">
        <v>0</v>
      </c>
      <c r="T855" s="79">
        <v>13804</v>
      </c>
      <c r="U855" s="87" t="s">
        <v>24</v>
      </c>
      <c r="V855" s="84">
        <f t="shared" si="69"/>
        <v>801.09102515741517</v>
      </c>
      <c r="W855" s="61" t="s">
        <v>1436</v>
      </c>
      <c r="X855" s="6" t="s">
        <v>1266</v>
      </c>
      <c r="Y855" s="76" t="s">
        <v>1439</v>
      </c>
      <c r="Z855" s="76" t="s">
        <v>2019</v>
      </c>
      <c r="AA855" s="76" t="s">
        <v>1266</v>
      </c>
      <c r="AB855" s="76" t="s">
        <v>539</v>
      </c>
      <c r="AC855" s="76" t="s">
        <v>540</v>
      </c>
      <c r="AD855" s="76" t="s">
        <v>174</v>
      </c>
      <c r="AE855" s="76" t="s">
        <v>546</v>
      </c>
      <c r="AF855" s="76" t="s">
        <v>96</v>
      </c>
      <c r="AG855" s="82"/>
      <c r="AH855" s="60"/>
      <c r="AI855" s="75" t="s">
        <v>2614</v>
      </c>
      <c r="AJ855" s="6" t="s">
        <v>103</v>
      </c>
      <c r="AK855" s="81">
        <v>0</v>
      </c>
      <c r="AL855" s="205" t="s">
        <v>103</v>
      </c>
      <c r="AM855" s="169"/>
      <c r="AN855" s="6"/>
      <c r="AO855" s="120"/>
    </row>
    <row r="856" spans="1:41">
      <c r="A856" s="75" t="s">
        <v>2614</v>
      </c>
      <c r="B856" s="6" t="s">
        <v>93</v>
      </c>
      <c r="C856" s="76">
        <v>855</v>
      </c>
      <c r="D856" s="6" t="s">
        <v>593</v>
      </c>
      <c r="E856" s="6" t="s">
        <v>2135</v>
      </c>
      <c r="F856" s="6" t="str">
        <f t="shared" si="67"/>
        <v>FreightRM-A-001-SI26-M19-L</v>
      </c>
      <c r="G856" s="95" t="s">
        <v>2777</v>
      </c>
      <c r="H856" s="95">
        <v>1693372</v>
      </c>
      <c r="I856" s="85" t="s">
        <v>2380</v>
      </c>
      <c r="J856" s="92">
        <v>46050</v>
      </c>
      <c r="K856" s="97"/>
      <c r="L856" s="90" t="s">
        <v>3004</v>
      </c>
      <c r="M856" s="76" t="s">
        <v>117</v>
      </c>
      <c r="N856" s="80" t="s">
        <v>3004</v>
      </c>
      <c r="O856" s="71">
        <v>0</v>
      </c>
      <c r="P856" s="71">
        <v>0</v>
      </c>
      <c r="Q856" s="79">
        <v>2179.92</v>
      </c>
      <c r="R856" s="79">
        <v>61.5</v>
      </c>
      <c r="S856" s="71">
        <v>0</v>
      </c>
      <c r="T856" s="79">
        <v>2241.42</v>
      </c>
      <c r="U856" s="87" t="s">
        <v>118</v>
      </c>
      <c r="V856" s="84">
        <f t="shared" ref="V856:V864" si="70">T856</f>
        <v>2241.42</v>
      </c>
      <c r="W856" s="61" t="s">
        <v>1436</v>
      </c>
      <c r="X856" s="6" t="s">
        <v>1444</v>
      </c>
      <c r="Y856" s="76" t="s">
        <v>3005</v>
      </c>
      <c r="Z856" s="76" t="s">
        <v>1439</v>
      </c>
      <c r="AA856" s="76" t="s">
        <v>1266</v>
      </c>
      <c r="AB856" s="76" t="s">
        <v>539</v>
      </c>
      <c r="AC856" s="76" t="s">
        <v>540</v>
      </c>
      <c r="AD856" s="76" t="s">
        <v>174</v>
      </c>
      <c r="AE856" s="76" t="s">
        <v>546</v>
      </c>
      <c r="AF856" s="76" t="s">
        <v>96</v>
      </c>
      <c r="AG856" s="82"/>
      <c r="AH856" s="60"/>
      <c r="AI856" s="75" t="s">
        <v>2614</v>
      </c>
      <c r="AJ856" s="6" t="s">
        <v>103</v>
      </c>
      <c r="AK856" s="81">
        <v>0</v>
      </c>
      <c r="AL856" s="205" t="s">
        <v>103</v>
      </c>
      <c r="AM856" s="169"/>
      <c r="AN856" s="6"/>
      <c r="AO856" s="120"/>
    </row>
    <row r="857" spans="1:41">
      <c r="A857" s="75" t="s">
        <v>2614</v>
      </c>
      <c r="B857" s="6" t="s">
        <v>93</v>
      </c>
      <c r="C857" s="76">
        <v>856</v>
      </c>
      <c r="D857" s="6" t="s">
        <v>593</v>
      </c>
      <c r="E857" s="6" t="s">
        <v>2135</v>
      </c>
      <c r="F857" s="6" t="str">
        <f t="shared" si="67"/>
        <v>FreightRM-M-254-SI25-M19-L</v>
      </c>
      <c r="G857" s="95" t="s">
        <v>2778</v>
      </c>
      <c r="H857" s="95">
        <v>1693373</v>
      </c>
      <c r="I857" s="85" t="s">
        <v>2380</v>
      </c>
      <c r="J857" s="92">
        <v>46050</v>
      </c>
      <c r="K857" s="92"/>
      <c r="L857" s="90" t="s">
        <v>3006</v>
      </c>
      <c r="M857" s="76" t="s">
        <v>117</v>
      </c>
      <c r="N857" s="80" t="s">
        <v>3006</v>
      </c>
      <c r="O857" s="71">
        <v>0</v>
      </c>
      <c r="P857" s="71">
        <v>0</v>
      </c>
      <c r="Q857" s="79">
        <v>1083.45</v>
      </c>
      <c r="R857" s="79">
        <v>30</v>
      </c>
      <c r="S857" s="71">
        <v>0</v>
      </c>
      <c r="T857" s="79">
        <v>1113.45</v>
      </c>
      <c r="U857" s="87" t="s">
        <v>118</v>
      </c>
      <c r="V857" s="84">
        <f t="shared" si="70"/>
        <v>1113.45</v>
      </c>
      <c r="W857" s="61" t="s">
        <v>1436</v>
      </c>
      <c r="X857" s="6" t="s">
        <v>1437</v>
      </c>
      <c r="Y857" s="76" t="s">
        <v>1438</v>
      </c>
      <c r="Z857" s="76" t="s">
        <v>1439</v>
      </c>
      <c r="AA857" s="76" t="s">
        <v>1266</v>
      </c>
      <c r="AB857" s="76" t="s">
        <v>539</v>
      </c>
      <c r="AC857" s="76" t="s">
        <v>540</v>
      </c>
      <c r="AD857" s="76" t="s">
        <v>174</v>
      </c>
      <c r="AE857" s="76" t="s">
        <v>546</v>
      </c>
      <c r="AF857" s="76" t="s">
        <v>96</v>
      </c>
      <c r="AG857" s="82"/>
      <c r="AH857" s="60"/>
      <c r="AI857" s="75" t="s">
        <v>2614</v>
      </c>
      <c r="AJ857" s="6" t="s">
        <v>103</v>
      </c>
      <c r="AK857" s="81">
        <v>0</v>
      </c>
      <c r="AL857" s="205" t="s">
        <v>103</v>
      </c>
      <c r="AM857" s="169"/>
      <c r="AN857" s="6"/>
      <c r="AO857" s="120"/>
    </row>
    <row r="858" spans="1:41">
      <c r="A858" s="75" t="s">
        <v>2614</v>
      </c>
      <c r="B858" s="6" t="s">
        <v>93</v>
      </c>
      <c r="C858" s="76">
        <v>857</v>
      </c>
      <c r="D858" s="6" t="s">
        <v>593</v>
      </c>
      <c r="E858" s="6" t="s">
        <v>2135</v>
      </c>
      <c r="F858" s="6" t="str">
        <f t="shared" si="67"/>
        <v>FreightRM-M-252-SI25-M19-L</v>
      </c>
      <c r="G858" s="95" t="s">
        <v>2779</v>
      </c>
      <c r="H858" s="95">
        <v>1693374</v>
      </c>
      <c r="I858" s="85" t="s">
        <v>2380</v>
      </c>
      <c r="J858" s="92">
        <v>46050</v>
      </c>
      <c r="K858" s="97"/>
      <c r="L858" s="90" t="s">
        <v>3007</v>
      </c>
      <c r="M858" s="76" t="s">
        <v>117</v>
      </c>
      <c r="N858" s="80" t="s">
        <v>3007</v>
      </c>
      <c r="O858" s="71">
        <v>0</v>
      </c>
      <c r="P858" s="71">
        <v>0</v>
      </c>
      <c r="Q858" s="79">
        <v>1090.0999999999999</v>
      </c>
      <c r="R858" s="79">
        <v>30</v>
      </c>
      <c r="S858" s="71">
        <v>0</v>
      </c>
      <c r="T858" s="79">
        <v>1120.0999999999999</v>
      </c>
      <c r="U858" s="87" t="s">
        <v>118</v>
      </c>
      <c r="V858" s="84">
        <f t="shared" si="70"/>
        <v>1120.0999999999999</v>
      </c>
      <c r="W858" s="61" t="s">
        <v>1436</v>
      </c>
      <c r="X858" s="6" t="s">
        <v>1437</v>
      </c>
      <c r="Y858" s="76" t="s">
        <v>1438</v>
      </c>
      <c r="Z858" s="76" t="s">
        <v>1439</v>
      </c>
      <c r="AA858" s="76" t="s">
        <v>1266</v>
      </c>
      <c r="AB858" s="76" t="s">
        <v>539</v>
      </c>
      <c r="AC858" s="76" t="s">
        <v>540</v>
      </c>
      <c r="AD858" s="76" t="s">
        <v>174</v>
      </c>
      <c r="AE858" s="76" t="s">
        <v>546</v>
      </c>
      <c r="AF858" s="76" t="s">
        <v>96</v>
      </c>
      <c r="AG858" s="82"/>
      <c r="AH858" s="60"/>
      <c r="AI858" s="75" t="s">
        <v>2614</v>
      </c>
      <c r="AJ858" s="6" t="s">
        <v>103</v>
      </c>
      <c r="AK858" s="81">
        <v>0</v>
      </c>
      <c r="AL858" s="205" t="s">
        <v>103</v>
      </c>
      <c r="AM858" s="169"/>
      <c r="AN858" s="6"/>
      <c r="AO858" s="120"/>
    </row>
    <row r="859" spans="1:41">
      <c r="A859" s="75" t="s">
        <v>2614</v>
      </c>
      <c r="B859" s="6" t="s">
        <v>93</v>
      </c>
      <c r="C859" s="76">
        <v>858</v>
      </c>
      <c r="D859" s="6" t="s">
        <v>593</v>
      </c>
      <c r="E859" s="6" t="s">
        <v>2135</v>
      </c>
      <c r="F859" s="6" t="str">
        <f t="shared" si="67"/>
        <v>FreightRM-M-246-SI25-M19-L</v>
      </c>
      <c r="G859" s="97" t="s">
        <v>2780</v>
      </c>
      <c r="H859" s="95">
        <v>1693375</v>
      </c>
      <c r="I859" s="85" t="s">
        <v>2380</v>
      </c>
      <c r="J859" s="92">
        <v>46050</v>
      </c>
      <c r="K859" s="92"/>
      <c r="L859" s="80" t="s">
        <v>3008</v>
      </c>
      <c r="M859" s="80" t="s">
        <v>117</v>
      </c>
      <c r="N859" s="80" t="s">
        <v>3008</v>
      </c>
      <c r="O859" s="71">
        <v>0</v>
      </c>
      <c r="P859" s="71">
        <v>0</v>
      </c>
      <c r="Q859" s="79">
        <v>1748.44</v>
      </c>
      <c r="R859" s="79">
        <v>51</v>
      </c>
      <c r="S859" s="71">
        <v>0</v>
      </c>
      <c r="T859" s="79">
        <v>1799.44</v>
      </c>
      <c r="U859" s="87" t="s">
        <v>118</v>
      </c>
      <c r="V859" s="84">
        <f t="shared" si="70"/>
        <v>1799.44</v>
      </c>
      <c r="W859" s="70" t="s">
        <v>1436</v>
      </c>
      <c r="X859" s="6" t="s">
        <v>1444</v>
      </c>
      <c r="Y859" s="80" t="s">
        <v>1445</v>
      </c>
      <c r="Z859" s="80" t="s">
        <v>1439</v>
      </c>
      <c r="AA859" s="109" t="s">
        <v>1266</v>
      </c>
      <c r="AB859" s="76" t="s">
        <v>539</v>
      </c>
      <c r="AC859" s="76" t="s">
        <v>540</v>
      </c>
      <c r="AD859" s="76" t="s">
        <v>174</v>
      </c>
      <c r="AE859" s="76" t="s">
        <v>546</v>
      </c>
      <c r="AF859" s="76" t="s">
        <v>96</v>
      </c>
      <c r="AG859" s="82"/>
      <c r="AH859" s="60"/>
      <c r="AI859" s="75" t="s">
        <v>2614</v>
      </c>
      <c r="AJ859" s="6" t="s">
        <v>103</v>
      </c>
      <c r="AK859" s="81">
        <v>0</v>
      </c>
      <c r="AL859" s="205" t="s">
        <v>103</v>
      </c>
      <c r="AM859" s="169"/>
      <c r="AN859" s="6"/>
      <c r="AO859" s="120"/>
    </row>
    <row r="860" spans="1:41">
      <c r="A860" s="75" t="s">
        <v>2614</v>
      </c>
      <c r="B860" s="6" t="s">
        <v>93</v>
      </c>
      <c r="C860" s="76">
        <v>859</v>
      </c>
      <c r="D860" s="6" t="s">
        <v>593</v>
      </c>
      <c r="E860" s="6" t="s">
        <v>2135</v>
      </c>
      <c r="F860" s="6" t="str">
        <f t="shared" si="67"/>
        <v>FreightAF-M-229-SI25-M19-L</v>
      </c>
      <c r="G860" s="97" t="s">
        <v>2781</v>
      </c>
      <c r="H860" s="95">
        <v>1693377</v>
      </c>
      <c r="I860" s="85" t="s">
        <v>2380</v>
      </c>
      <c r="J860" s="92">
        <v>46050</v>
      </c>
      <c r="K860" s="92"/>
      <c r="L860" s="80" t="s">
        <v>3009</v>
      </c>
      <c r="M860" s="80" t="s">
        <v>1264</v>
      </c>
      <c r="N860" s="80" t="s">
        <v>3009</v>
      </c>
      <c r="O860" s="71">
        <v>0</v>
      </c>
      <c r="P860" s="71">
        <v>0</v>
      </c>
      <c r="Q860" s="79">
        <v>1287.5</v>
      </c>
      <c r="R860" s="79">
        <v>31.6</v>
      </c>
      <c r="S860" s="71">
        <v>0</v>
      </c>
      <c r="T860" s="79">
        <v>1319.1</v>
      </c>
      <c r="U860" s="87" t="s">
        <v>118</v>
      </c>
      <c r="V860" s="84">
        <f t="shared" si="70"/>
        <v>1319.1</v>
      </c>
      <c r="W860" s="70" t="s">
        <v>1436</v>
      </c>
      <c r="X860" s="6" t="s">
        <v>3010</v>
      </c>
      <c r="Y860" s="80" t="s">
        <v>3011</v>
      </c>
      <c r="Z860" s="80" t="s">
        <v>1449</v>
      </c>
      <c r="AA860" s="109" t="s">
        <v>1266</v>
      </c>
      <c r="AB860" s="76" t="s">
        <v>539</v>
      </c>
      <c r="AC860" s="76" t="s">
        <v>540</v>
      </c>
      <c r="AD860" s="76" t="s">
        <v>174</v>
      </c>
      <c r="AE860" s="76" t="s">
        <v>546</v>
      </c>
      <c r="AF860" s="76" t="s">
        <v>96</v>
      </c>
      <c r="AG860" s="82"/>
      <c r="AH860" s="60"/>
      <c r="AI860" s="75" t="s">
        <v>2614</v>
      </c>
      <c r="AJ860" s="6" t="s">
        <v>103</v>
      </c>
      <c r="AK860" s="81">
        <v>0</v>
      </c>
      <c r="AL860" s="205" t="s">
        <v>103</v>
      </c>
      <c r="AM860" s="169"/>
      <c r="AN860" s="6"/>
      <c r="AO860" s="120"/>
    </row>
    <row r="861" spans="1:41">
      <c r="A861" s="75" t="s">
        <v>2614</v>
      </c>
      <c r="B861" s="6" t="s">
        <v>93</v>
      </c>
      <c r="C861" s="76">
        <v>860</v>
      </c>
      <c r="D861" s="6" t="s">
        <v>593</v>
      </c>
      <c r="E861" s="6" t="s">
        <v>2135</v>
      </c>
      <c r="F861" s="6" t="str">
        <f t="shared" si="67"/>
        <v>FreightRM-M-256-SI25-M19-L</v>
      </c>
      <c r="G861" s="97" t="s">
        <v>2782</v>
      </c>
      <c r="H861" s="95">
        <v>1693378</v>
      </c>
      <c r="I861" s="85" t="s">
        <v>2380</v>
      </c>
      <c r="J861" s="92">
        <v>46050</v>
      </c>
      <c r="K861" s="92"/>
      <c r="L861" s="80" t="s">
        <v>3012</v>
      </c>
      <c r="M861" s="80" t="s">
        <v>117</v>
      </c>
      <c r="N861" s="80" t="s">
        <v>3012</v>
      </c>
      <c r="O861" s="71">
        <v>0</v>
      </c>
      <c r="P861" s="71">
        <v>0</v>
      </c>
      <c r="Q861" s="79">
        <v>1083.45</v>
      </c>
      <c r="R861" s="79">
        <v>30</v>
      </c>
      <c r="S861" s="71">
        <v>0</v>
      </c>
      <c r="T861" s="79">
        <v>1113.45</v>
      </c>
      <c r="U861" s="87" t="s">
        <v>118</v>
      </c>
      <c r="V861" s="84">
        <f t="shared" si="70"/>
        <v>1113.45</v>
      </c>
      <c r="W861" s="70" t="s">
        <v>1436</v>
      </c>
      <c r="X861" s="6" t="s">
        <v>1437</v>
      </c>
      <c r="Y861" s="80" t="s">
        <v>1438</v>
      </c>
      <c r="Z861" s="80" t="s">
        <v>1439</v>
      </c>
      <c r="AA861" s="109" t="s">
        <v>1266</v>
      </c>
      <c r="AB861" s="76" t="s">
        <v>539</v>
      </c>
      <c r="AC861" s="76" t="s">
        <v>540</v>
      </c>
      <c r="AD861" s="76" t="s">
        <v>174</v>
      </c>
      <c r="AE861" s="76" t="s">
        <v>546</v>
      </c>
      <c r="AF861" s="76" t="s">
        <v>96</v>
      </c>
      <c r="AG861" s="82"/>
      <c r="AH861" s="60"/>
      <c r="AI861" s="75" t="s">
        <v>2614</v>
      </c>
      <c r="AJ861" s="6" t="s">
        <v>103</v>
      </c>
      <c r="AK861" s="81">
        <v>0</v>
      </c>
      <c r="AL861" s="205" t="s">
        <v>103</v>
      </c>
      <c r="AM861" s="169"/>
      <c r="AN861" s="6"/>
      <c r="AO861" s="120"/>
    </row>
    <row r="862" spans="1:41">
      <c r="A862" s="75" t="s">
        <v>2614</v>
      </c>
      <c r="B862" s="6" t="s">
        <v>93</v>
      </c>
      <c r="C862" s="76">
        <v>861</v>
      </c>
      <c r="D862" s="6" t="s">
        <v>593</v>
      </c>
      <c r="E862" s="6" t="s">
        <v>2135</v>
      </c>
      <c r="F862" s="6" t="str">
        <f t="shared" si="67"/>
        <v>FreightRM-M-248-SI25-M19-L</v>
      </c>
      <c r="G862" s="97" t="s">
        <v>2783</v>
      </c>
      <c r="H862" s="95">
        <v>1693379</v>
      </c>
      <c r="I862" s="85" t="s">
        <v>2380</v>
      </c>
      <c r="J862" s="92">
        <v>46050</v>
      </c>
      <c r="K862" s="92"/>
      <c r="L862" s="80" t="s">
        <v>3013</v>
      </c>
      <c r="M862" s="80" t="s">
        <v>117</v>
      </c>
      <c r="N862" s="80" t="s">
        <v>3013</v>
      </c>
      <c r="O862" s="71">
        <v>0</v>
      </c>
      <c r="P862" s="71">
        <v>0</v>
      </c>
      <c r="Q862" s="79">
        <v>1083.45</v>
      </c>
      <c r="R862" s="79">
        <v>30</v>
      </c>
      <c r="S862" s="71">
        <v>0</v>
      </c>
      <c r="T862" s="79">
        <v>1113.45</v>
      </c>
      <c r="U862" s="87" t="s">
        <v>118</v>
      </c>
      <c r="V862" s="84">
        <f t="shared" si="70"/>
        <v>1113.45</v>
      </c>
      <c r="W862" s="70" t="s">
        <v>1436</v>
      </c>
      <c r="X862" s="6" t="s">
        <v>1437</v>
      </c>
      <c r="Y862" s="80" t="s">
        <v>1438</v>
      </c>
      <c r="Z862" s="80" t="s">
        <v>1439</v>
      </c>
      <c r="AA862" s="109" t="s">
        <v>1266</v>
      </c>
      <c r="AB862" s="76" t="s">
        <v>539</v>
      </c>
      <c r="AC862" s="76" t="s">
        <v>540</v>
      </c>
      <c r="AD862" s="76" t="s">
        <v>174</v>
      </c>
      <c r="AE862" s="76" t="s">
        <v>546</v>
      </c>
      <c r="AF862" s="76" t="s">
        <v>96</v>
      </c>
      <c r="AG862" s="82"/>
      <c r="AH862" s="60"/>
      <c r="AI862" s="75" t="s">
        <v>2614</v>
      </c>
      <c r="AJ862" s="6" t="s">
        <v>103</v>
      </c>
      <c r="AK862" s="81">
        <v>0</v>
      </c>
      <c r="AL862" s="205" t="s">
        <v>103</v>
      </c>
      <c r="AM862" s="169"/>
      <c r="AN862" s="6"/>
      <c r="AO862" s="120"/>
    </row>
    <row r="863" spans="1:41">
      <c r="A863" s="75" t="s">
        <v>2614</v>
      </c>
      <c r="B863" s="6" t="s">
        <v>93</v>
      </c>
      <c r="C863" s="76">
        <v>862</v>
      </c>
      <c r="D863" s="6" t="s">
        <v>593</v>
      </c>
      <c r="E863" s="6" t="s">
        <v>2135</v>
      </c>
      <c r="F863" s="6" t="str">
        <f t="shared" si="67"/>
        <v>FreightRM-M-251-SI25-M19-L</v>
      </c>
      <c r="G863" s="97" t="s">
        <v>2784</v>
      </c>
      <c r="H863" s="95">
        <v>1693380</v>
      </c>
      <c r="I863" s="85" t="s">
        <v>2380</v>
      </c>
      <c r="J863" s="92">
        <v>46050</v>
      </c>
      <c r="K863" s="92"/>
      <c r="L863" s="80" t="s">
        <v>3014</v>
      </c>
      <c r="M863" s="80" t="s">
        <v>117</v>
      </c>
      <c r="N863" s="80" t="s">
        <v>3014</v>
      </c>
      <c r="O863" s="71">
        <v>0</v>
      </c>
      <c r="P863" s="71">
        <v>0</v>
      </c>
      <c r="Q863" s="79">
        <v>1780.24</v>
      </c>
      <c r="R863" s="79">
        <v>51.41</v>
      </c>
      <c r="S863" s="71">
        <v>0</v>
      </c>
      <c r="T863" s="79">
        <v>1831.65</v>
      </c>
      <c r="U863" s="87" t="s">
        <v>118</v>
      </c>
      <c r="V863" s="84">
        <f t="shared" si="70"/>
        <v>1831.65</v>
      </c>
      <c r="W863" s="70" t="s">
        <v>1436</v>
      </c>
      <c r="X863" s="6" t="s">
        <v>1444</v>
      </c>
      <c r="Y863" s="80" t="s">
        <v>3015</v>
      </c>
      <c r="Z863" s="80" t="s">
        <v>1439</v>
      </c>
      <c r="AA863" s="109" t="s">
        <v>1266</v>
      </c>
      <c r="AB863" s="76" t="s">
        <v>539</v>
      </c>
      <c r="AC863" s="76" t="s">
        <v>540</v>
      </c>
      <c r="AD863" s="76" t="s">
        <v>174</v>
      </c>
      <c r="AE863" s="76" t="s">
        <v>546</v>
      </c>
      <c r="AF863" s="76" t="s">
        <v>96</v>
      </c>
      <c r="AG863" s="82"/>
      <c r="AH863" s="60"/>
      <c r="AI863" s="75" t="s">
        <v>2614</v>
      </c>
      <c r="AJ863" s="6" t="s">
        <v>103</v>
      </c>
      <c r="AK863" s="81">
        <v>0</v>
      </c>
      <c r="AL863" s="205" t="s">
        <v>103</v>
      </c>
      <c r="AM863" s="169"/>
      <c r="AN863" s="6"/>
      <c r="AO863" s="120"/>
    </row>
    <row r="864" spans="1:41">
      <c r="A864" s="75" t="s">
        <v>2614</v>
      </c>
      <c r="B864" s="6" t="s">
        <v>93</v>
      </c>
      <c r="C864" s="76">
        <v>863</v>
      </c>
      <c r="D864" s="6" t="s">
        <v>593</v>
      </c>
      <c r="E864" s="6" t="s">
        <v>2135</v>
      </c>
      <c r="F864" s="6" t="str">
        <f t="shared" si="67"/>
        <v>FreightRM-M-001-SI26-M19</v>
      </c>
      <c r="G864" s="97" t="s">
        <v>2785</v>
      </c>
      <c r="H864" s="95">
        <v>1693387</v>
      </c>
      <c r="I864" s="85" t="s">
        <v>2380</v>
      </c>
      <c r="J864" s="92">
        <v>46050</v>
      </c>
      <c r="K864" s="92"/>
      <c r="L864" s="80" t="s">
        <v>3016</v>
      </c>
      <c r="M864" s="80" t="s">
        <v>117</v>
      </c>
      <c r="N864" s="80" t="s">
        <v>3016</v>
      </c>
      <c r="O864" s="71">
        <v>0</v>
      </c>
      <c r="P864" s="71">
        <v>0</v>
      </c>
      <c r="Q864" s="79">
        <v>3577.5</v>
      </c>
      <c r="R864" s="79">
        <v>22</v>
      </c>
      <c r="S864" s="71">
        <v>0</v>
      </c>
      <c r="T864" s="79">
        <v>3599.5</v>
      </c>
      <c r="U864" s="87" t="s">
        <v>118</v>
      </c>
      <c r="V864" s="84">
        <f t="shared" si="70"/>
        <v>3599.5</v>
      </c>
      <c r="W864" s="70" t="s">
        <v>1436</v>
      </c>
      <c r="X864" s="6" t="s">
        <v>1444</v>
      </c>
      <c r="Y864" s="80" t="s">
        <v>1445</v>
      </c>
      <c r="Z864" s="80" t="s">
        <v>1439</v>
      </c>
      <c r="AA864" s="109" t="s">
        <v>1266</v>
      </c>
      <c r="AB864" s="76" t="s">
        <v>539</v>
      </c>
      <c r="AC864" s="76" t="s">
        <v>540</v>
      </c>
      <c r="AD864" s="76" t="s">
        <v>174</v>
      </c>
      <c r="AE864" s="76" t="s">
        <v>546</v>
      </c>
      <c r="AF864" s="76" t="s">
        <v>96</v>
      </c>
      <c r="AG864" s="82"/>
      <c r="AH864" s="60"/>
      <c r="AI864" s="75" t="s">
        <v>2614</v>
      </c>
      <c r="AJ864" s="6" t="s">
        <v>103</v>
      </c>
      <c r="AK864" s="81">
        <v>0</v>
      </c>
      <c r="AL864" s="205" t="s">
        <v>103</v>
      </c>
      <c r="AM864" s="169"/>
      <c r="AN864" s="6"/>
      <c r="AO864" s="120"/>
    </row>
    <row r="865" spans="1:41">
      <c r="A865" s="75" t="s">
        <v>2614</v>
      </c>
      <c r="B865" s="6" t="s">
        <v>93</v>
      </c>
      <c r="C865" s="76">
        <v>864</v>
      </c>
      <c r="D865" s="6" t="s">
        <v>593</v>
      </c>
      <c r="E865" s="6" t="s">
        <v>2135</v>
      </c>
      <c r="F865" s="6" t="str">
        <f t="shared" si="67"/>
        <v>FreightRM-M-227-SI25-M19-L</v>
      </c>
      <c r="G865" s="95" t="s">
        <v>2786</v>
      </c>
      <c r="H865" s="95">
        <v>1693411</v>
      </c>
      <c r="I865" s="85" t="s">
        <v>2380</v>
      </c>
      <c r="J865" s="92">
        <v>46050</v>
      </c>
      <c r="K865" s="92"/>
      <c r="L865" s="90" t="s">
        <v>3017</v>
      </c>
      <c r="M865" s="76" t="s">
        <v>117</v>
      </c>
      <c r="N865" s="80" t="s">
        <v>3017</v>
      </c>
      <c r="O865" s="71">
        <v>0</v>
      </c>
      <c r="P865" s="71">
        <v>0</v>
      </c>
      <c r="Q865" s="79">
        <v>11816.6</v>
      </c>
      <c r="R865" s="79">
        <v>1890.66</v>
      </c>
      <c r="S865" s="71">
        <v>0</v>
      </c>
      <c r="T865" s="79">
        <v>13707.26</v>
      </c>
      <c r="U865" s="87" t="s">
        <v>24</v>
      </c>
      <c r="V865" s="84">
        <f t="shared" ref="V865:V870" si="71">T865/17.2315</f>
        <v>795.47688825697128</v>
      </c>
      <c r="W865" s="61" t="s">
        <v>1436</v>
      </c>
      <c r="X865" s="6" t="s">
        <v>1266</v>
      </c>
      <c r="Y865" s="76" t="s">
        <v>1439</v>
      </c>
      <c r="Z865" s="76" t="s">
        <v>2019</v>
      </c>
      <c r="AA865" s="76" t="s">
        <v>1266</v>
      </c>
      <c r="AB865" s="76" t="s">
        <v>539</v>
      </c>
      <c r="AC865" s="76" t="s">
        <v>540</v>
      </c>
      <c r="AD865" s="76" t="s">
        <v>174</v>
      </c>
      <c r="AE865" s="76" t="s">
        <v>546</v>
      </c>
      <c r="AF865" s="76" t="s">
        <v>96</v>
      </c>
      <c r="AG865" s="82"/>
      <c r="AH865" s="60"/>
      <c r="AI865" s="75" t="s">
        <v>2614</v>
      </c>
      <c r="AJ865" s="6" t="s">
        <v>103</v>
      </c>
      <c r="AK865" s="81">
        <v>0</v>
      </c>
      <c r="AL865" s="205" t="s">
        <v>103</v>
      </c>
      <c r="AM865" s="169"/>
      <c r="AN865" s="6"/>
      <c r="AO865" s="120"/>
    </row>
    <row r="866" spans="1:41">
      <c r="A866" s="75" t="s">
        <v>2614</v>
      </c>
      <c r="B866" s="6" t="s">
        <v>93</v>
      </c>
      <c r="C866" s="76">
        <v>865</v>
      </c>
      <c r="D866" s="6" t="s">
        <v>593</v>
      </c>
      <c r="E866" s="6" t="s">
        <v>2135</v>
      </c>
      <c r="F866" s="6" t="str">
        <f t="shared" si="67"/>
        <v>FreightRM-M-231-SI25-M19-L-F</v>
      </c>
      <c r="G866" s="95" t="s">
        <v>2787</v>
      </c>
      <c r="H866" s="95">
        <v>1693412</v>
      </c>
      <c r="I866" s="85" t="s">
        <v>2380</v>
      </c>
      <c r="J866" s="92">
        <v>46051</v>
      </c>
      <c r="K866" s="97"/>
      <c r="L866" s="90" t="s">
        <v>3018</v>
      </c>
      <c r="M866" s="76" t="s">
        <v>117</v>
      </c>
      <c r="N866" s="80" t="s">
        <v>3018</v>
      </c>
      <c r="O866" s="71">
        <v>0</v>
      </c>
      <c r="P866" s="71">
        <v>0</v>
      </c>
      <c r="Q866" s="79">
        <v>11816.6</v>
      </c>
      <c r="R866" s="79">
        <v>1890.66</v>
      </c>
      <c r="S866" s="71">
        <v>0</v>
      </c>
      <c r="T866" s="79">
        <v>13707.26</v>
      </c>
      <c r="U866" s="87" t="s">
        <v>24</v>
      </c>
      <c r="V866" s="84">
        <f t="shared" si="71"/>
        <v>795.47688825697128</v>
      </c>
      <c r="W866" s="61" t="s">
        <v>1436</v>
      </c>
      <c r="X866" s="6" t="s">
        <v>1266</v>
      </c>
      <c r="Y866" s="76" t="s">
        <v>1439</v>
      </c>
      <c r="Z866" s="76" t="s">
        <v>2019</v>
      </c>
      <c r="AA866" s="76" t="s">
        <v>1266</v>
      </c>
      <c r="AB866" s="76" t="s">
        <v>539</v>
      </c>
      <c r="AC866" s="76" t="s">
        <v>540</v>
      </c>
      <c r="AD866" s="76" t="s">
        <v>174</v>
      </c>
      <c r="AE866" s="76" t="s">
        <v>546</v>
      </c>
      <c r="AF866" s="76" t="s">
        <v>96</v>
      </c>
      <c r="AG866" s="82"/>
      <c r="AH866" s="60"/>
      <c r="AI866" s="75" t="s">
        <v>2614</v>
      </c>
      <c r="AJ866" s="6" t="s">
        <v>103</v>
      </c>
      <c r="AK866" s="81">
        <v>0</v>
      </c>
      <c r="AL866" s="205" t="s">
        <v>103</v>
      </c>
      <c r="AM866" s="169"/>
      <c r="AN866" s="6"/>
      <c r="AO866" s="120"/>
    </row>
    <row r="867" spans="1:41">
      <c r="A867" s="75" t="s">
        <v>2614</v>
      </c>
      <c r="B867" s="6" t="s">
        <v>93</v>
      </c>
      <c r="C867" s="76">
        <v>866</v>
      </c>
      <c r="D867" s="6" t="s">
        <v>593</v>
      </c>
      <c r="E867" s="6" t="s">
        <v>2135</v>
      </c>
      <c r="F867" s="6" t="str">
        <f t="shared" si="67"/>
        <v>FreightRM-M-215-SI25-M19-L-F</v>
      </c>
      <c r="G867" s="95" t="s">
        <v>2788</v>
      </c>
      <c r="H867" s="95">
        <v>1693413</v>
      </c>
      <c r="I867" s="85" t="s">
        <v>2380</v>
      </c>
      <c r="J867" s="92">
        <v>46050</v>
      </c>
      <c r="K867" s="97"/>
      <c r="L867" s="90" t="s">
        <v>3019</v>
      </c>
      <c r="M867" s="76" t="s">
        <v>117</v>
      </c>
      <c r="N867" s="80" t="s">
        <v>3019</v>
      </c>
      <c r="O867" s="71">
        <v>0</v>
      </c>
      <c r="P867" s="71">
        <v>0</v>
      </c>
      <c r="Q867" s="79">
        <v>8166.6</v>
      </c>
      <c r="R867" s="79">
        <v>1306.6600000000001</v>
      </c>
      <c r="S867" s="71">
        <v>0</v>
      </c>
      <c r="T867" s="79">
        <v>9473.26</v>
      </c>
      <c r="U867" s="87" t="s">
        <v>24</v>
      </c>
      <c r="V867" s="84">
        <f t="shared" si="71"/>
        <v>549.76409482633551</v>
      </c>
      <c r="W867" s="61" t="s">
        <v>1436</v>
      </c>
      <c r="X867" s="6" t="s">
        <v>1266</v>
      </c>
      <c r="Y867" s="76" t="s">
        <v>1439</v>
      </c>
      <c r="Z867" s="76" t="s">
        <v>2019</v>
      </c>
      <c r="AA867" s="76" t="s">
        <v>1266</v>
      </c>
      <c r="AB867" s="76" t="s">
        <v>539</v>
      </c>
      <c r="AC867" s="76" t="s">
        <v>540</v>
      </c>
      <c r="AD867" s="76" t="s">
        <v>174</v>
      </c>
      <c r="AE867" s="76" t="s">
        <v>546</v>
      </c>
      <c r="AF867" s="76" t="s">
        <v>96</v>
      </c>
      <c r="AG867" s="82"/>
      <c r="AH867" s="60"/>
      <c r="AI867" s="75" t="s">
        <v>2614</v>
      </c>
      <c r="AJ867" s="6" t="s">
        <v>103</v>
      </c>
      <c r="AK867" s="81">
        <v>0</v>
      </c>
      <c r="AL867" s="205" t="s">
        <v>103</v>
      </c>
      <c r="AM867" s="169"/>
      <c r="AN867" s="6"/>
      <c r="AO867" s="120"/>
    </row>
    <row r="868" spans="1:41">
      <c r="A868" s="75" t="s">
        <v>2614</v>
      </c>
      <c r="B868" s="6" t="s">
        <v>93</v>
      </c>
      <c r="C868" s="76">
        <v>867</v>
      </c>
      <c r="D868" s="6" t="s">
        <v>593</v>
      </c>
      <c r="E868" s="6" t="s">
        <v>2135</v>
      </c>
      <c r="F868" s="6" t="str">
        <f t="shared" si="67"/>
        <v>FreightRM-M-236-SI25-M19-L-</v>
      </c>
      <c r="G868" s="95" t="s">
        <v>2789</v>
      </c>
      <c r="H868" s="95">
        <v>1693414</v>
      </c>
      <c r="I868" s="85" t="s">
        <v>2380</v>
      </c>
      <c r="J868" s="92">
        <v>46051</v>
      </c>
      <c r="K868" s="97"/>
      <c r="L868" s="90" t="s">
        <v>3020</v>
      </c>
      <c r="M868" s="76" t="s">
        <v>117</v>
      </c>
      <c r="N868" s="80" t="s">
        <v>3020</v>
      </c>
      <c r="O868" s="71">
        <v>0</v>
      </c>
      <c r="P868" s="71">
        <v>0</v>
      </c>
      <c r="Q868" s="79">
        <v>11816.6</v>
      </c>
      <c r="R868" s="79">
        <v>1890.66</v>
      </c>
      <c r="S868" s="71">
        <v>0</v>
      </c>
      <c r="T868" s="79">
        <v>13707.26</v>
      </c>
      <c r="U868" s="87" t="s">
        <v>24</v>
      </c>
      <c r="V868" s="84">
        <f t="shared" si="71"/>
        <v>795.47688825697128</v>
      </c>
      <c r="W868" s="61" t="s">
        <v>1436</v>
      </c>
      <c r="X868" s="6" t="s">
        <v>1266</v>
      </c>
      <c r="Y868" s="76" t="s">
        <v>1439</v>
      </c>
      <c r="Z868" s="76" t="s">
        <v>2019</v>
      </c>
      <c r="AA868" s="76" t="s">
        <v>1266</v>
      </c>
      <c r="AB868" s="76" t="s">
        <v>539</v>
      </c>
      <c r="AC868" s="76" t="s">
        <v>540</v>
      </c>
      <c r="AD868" s="76" t="s">
        <v>174</v>
      </c>
      <c r="AE868" s="76" t="s">
        <v>546</v>
      </c>
      <c r="AF868" s="76" t="s">
        <v>96</v>
      </c>
      <c r="AG868" s="82"/>
      <c r="AH868" s="60"/>
      <c r="AI868" s="75" t="s">
        <v>2614</v>
      </c>
      <c r="AJ868" s="6" t="s">
        <v>103</v>
      </c>
      <c r="AK868" s="81">
        <v>0</v>
      </c>
      <c r="AL868" s="205" t="s">
        <v>103</v>
      </c>
      <c r="AM868" s="169"/>
      <c r="AN868" s="6"/>
      <c r="AO868" s="120"/>
    </row>
    <row r="869" spans="1:41">
      <c r="A869" s="75" t="s">
        <v>2614</v>
      </c>
      <c r="B869" s="6" t="s">
        <v>93</v>
      </c>
      <c r="C869" s="76">
        <v>868</v>
      </c>
      <c r="D869" s="6" t="s">
        <v>593</v>
      </c>
      <c r="E869" s="6" t="s">
        <v>2135</v>
      </c>
      <c r="F869" s="6" t="str">
        <f t="shared" si="67"/>
        <v>FreightRM-M-241-SI25-M19-L-F</v>
      </c>
      <c r="G869" s="95" t="s">
        <v>2790</v>
      </c>
      <c r="H869" s="95">
        <v>1693416</v>
      </c>
      <c r="I869" s="85" t="s">
        <v>2380</v>
      </c>
      <c r="J869" s="92">
        <v>46051</v>
      </c>
      <c r="K869" s="97"/>
      <c r="L869" s="90" t="s">
        <v>3021</v>
      </c>
      <c r="M869" s="76" t="s">
        <v>117</v>
      </c>
      <c r="N869" s="80" t="s">
        <v>3021</v>
      </c>
      <c r="O869" s="71">
        <v>0</v>
      </c>
      <c r="P869" s="71">
        <v>0</v>
      </c>
      <c r="Q869" s="79">
        <v>11816.6</v>
      </c>
      <c r="R869" s="79">
        <v>1890.66</v>
      </c>
      <c r="S869" s="71">
        <v>0</v>
      </c>
      <c r="T869" s="79">
        <v>13707.26</v>
      </c>
      <c r="U869" s="87" t="s">
        <v>24</v>
      </c>
      <c r="V869" s="84">
        <f t="shared" si="71"/>
        <v>795.47688825697128</v>
      </c>
      <c r="W869" s="61" t="s">
        <v>1436</v>
      </c>
      <c r="X869" s="6" t="s">
        <v>1266</v>
      </c>
      <c r="Y869" s="76" t="s">
        <v>1439</v>
      </c>
      <c r="Z869" s="76" t="s">
        <v>2019</v>
      </c>
      <c r="AA869" s="76" t="s">
        <v>1266</v>
      </c>
      <c r="AB869" s="76" t="s">
        <v>539</v>
      </c>
      <c r="AC869" s="76" t="s">
        <v>540</v>
      </c>
      <c r="AD869" s="76" t="s">
        <v>174</v>
      </c>
      <c r="AE869" s="76" t="s">
        <v>546</v>
      </c>
      <c r="AF869" s="76" t="s">
        <v>96</v>
      </c>
      <c r="AG869" s="82"/>
      <c r="AH869" s="60"/>
      <c r="AI869" s="75" t="s">
        <v>2614</v>
      </c>
      <c r="AJ869" s="6" t="s">
        <v>103</v>
      </c>
      <c r="AK869" s="81">
        <v>0</v>
      </c>
      <c r="AL869" s="205" t="s">
        <v>103</v>
      </c>
      <c r="AM869" s="169"/>
      <c r="AN869" s="6"/>
      <c r="AO869" s="120"/>
    </row>
    <row r="870" spans="1:41">
      <c r="A870" s="75" t="s">
        <v>2614</v>
      </c>
      <c r="B870" s="6" t="s">
        <v>93</v>
      </c>
      <c r="C870" s="76">
        <v>869</v>
      </c>
      <c r="D870" s="6" t="s">
        <v>593</v>
      </c>
      <c r="E870" s="6" t="s">
        <v>2135</v>
      </c>
      <c r="F870" s="6" t="str">
        <f t="shared" si="67"/>
        <v>FreightRM-M-218-SI25-M19-L</v>
      </c>
      <c r="G870" s="95" t="s">
        <v>935</v>
      </c>
      <c r="H870" s="95">
        <v>1693417</v>
      </c>
      <c r="I870" s="85" t="s">
        <v>2380</v>
      </c>
      <c r="J870" s="92">
        <v>46051</v>
      </c>
      <c r="K870" s="92"/>
      <c r="L870" s="90" t="s">
        <v>3022</v>
      </c>
      <c r="M870" s="76" t="s">
        <v>117</v>
      </c>
      <c r="N870" s="80" t="s">
        <v>3022</v>
      </c>
      <c r="O870" s="71">
        <v>0</v>
      </c>
      <c r="P870" s="71">
        <v>0</v>
      </c>
      <c r="Q870" s="79">
        <v>11816.6</v>
      </c>
      <c r="R870" s="79">
        <v>1890.66</v>
      </c>
      <c r="S870" s="71">
        <v>0</v>
      </c>
      <c r="T870" s="79">
        <v>13707.26</v>
      </c>
      <c r="U870" s="87" t="s">
        <v>24</v>
      </c>
      <c r="V870" s="84">
        <f t="shared" si="71"/>
        <v>795.47688825697128</v>
      </c>
      <c r="W870" s="61" t="s">
        <v>1436</v>
      </c>
      <c r="X870" s="6" t="s">
        <v>1266</v>
      </c>
      <c r="Y870" s="76" t="s">
        <v>1439</v>
      </c>
      <c r="Z870" s="76" t="s">
        <v>2019</v>
      </c>
      <c r="AA870" s="76" t="s">
        <v>1266</v>
      </c>
      <c r="AB870" s="76" t="s">
        <v>539</v>
      </c>
      <c r="AC870" s="76" t="s">
        <v>540</v>
      </c>
      <c r="AD870" s="76" t="s">
        <v>174</v>
      </c>
      <c r="AE870" s="76" t="s">
        <v>546</v>
      </c>
      <c r="AF870" s="76" t="s">
        <v>96</v>
      </c>
      <c r="AG870" s="82"/>
      <c r="AH870" s="60"/>
      <c r="AI870" s="75" t="s">
        <v>2614</v>
      </c>
      <c r="AJ870" s="6" t="s">
        <v>103</v>
      </c>
      <c r="AK870" s="81">
        <v>0</v>
      </c>
      <c r="AL870" s="205" t="s">
        <v>103</v>
      </c>
      <c r="AM870" s="169"/>
      <c r="AN870" s="6"/>
      <c r="AO870" s="120"/>
    </row>
    <row r="871" spans="1:41">
      <c r="A871" s="75" t="s">
        <v>2614</v>
      </c>
      <c r="B871" s="6" t="s">
        <v>93</v>
      </c>
      <c r="C871" s="76">
        <v>870</v>
      </c>
      <c r="D871" s="6" t="s">
        <v>593</v>
      </c>
      <c r="E871" s="6" t="s">
        <v>2135</v>
      </c>
      <c r="F871" s="6" t="str">
        <f t="shared" si="67"/>
        <v>FreightFG-A-0084-SE25-M19</v>
      </c>
      <c r="G871" s="95" t="s">
        <v>2317</v>
      </c>
      <c r="H871" s="95">
        <v>1693547</v>
      </c>
      <c r="I871" s="85" t="s">
        <v>2380</v>
      </c>
      <c r="J871" s="92">
        <v>46051</v>
      </c>
      <c r="K871" s="97"/>
      <c r="L871" s="90" t="s">
        <v>2541</v>
      </c>
      <c r="M871" s="76" t="s">
        <v>1264</v>
      </c>
      <c r="N871" s="80" t="s">
        <v>2541</v>
      </c>
      <c r="O871" s="71">
        <v>0</v>
      </c>
      <c r="P871" s="71">
        <v>0</v>
      </c>
      <c r="Q871" s="79">
        <v>150</v>
      </c>
      <c r="R871" s="79">
        <v>0</v>
      </c>
      <c r="S871" s="71">
        <v>0</v>
      </c>
      <c r="T871" s="79">
        <v>150</v>
      </c>
      <c r="U871" s="87" t="s">
        <v>118</v>
      </c>
      <c r="V871" s="84">
        <f t="shared" ref="V871:V873" si="72">T871</f>
        <v>150</v>
      </c>
      <c r="W871" s="61" t="s">
        <v>1436</v>
      </c>
      <c r="X871" s="6" t="s">
        <v>2040</v>
      </c>
      <c r="Y871" s="76" t="s">
        <v>1449</v>
      </c>
      <c r="Z871" s="76" t="s">
        <v>2542</v>
      </c>
      <c r="AA871" s="76" t="s">
        <v>2543</v>
      </c>
      <c r="AB871" s="76" t="s">
        <v>539</v>
      </c>
      <c r="AC871" s="76" t="s">
        <v>541</v>
      </c>
      <c r="AD871" s="76" t="s">
        <v>543</v>
      </c>
      <c r="AE871" s="76" t="s">
        <v>549</v>
      </c>
      <c r="AF871" s="76" t="s">
        <v>96</v>
      </c>
      <c r="AG871" s="82"/>
      <c r="AH871" s="60"/>
      <c r="AI871" s="75" t="s">
        <v>2614</v>
      </c>
      <c r="AJ871" s="6" t="s">
        <v>103</v>
      </c>
      <c r="AK871" s="81">
        <v>0</v>
      </c>
      <c r="AL871" s="205" t="s">
        <v>103</v>
      </c>
      <c r="AM871" s="169"/>
      <c r="AN871" s="6"/>
      <c r="AO871" s="120"/>
    </row>
    <row r="872" spans="1:41">
      <c r="A872" s="75" t="s">
        <v>2614</v>
      </c>
      <c r="B872" s="6" t="s">
        <v>93</v>
      </c>
      <c r="C872" s="76">
        <v>871</v>
      </c>
      <c r="D872" s="6" t="s">
        <v>593</v>
      </c>
      <c r="E872" s="6" t="s">
        <v>2135</v>
      </c>
      <c r="F872" s="6" t="str">
        <f t="shared" si="67"/>
        <v>FreightFG-A-0002-SE26-M19</v>
      </c>
      <c r="G872" s="95" t="s">
        <v>2252</v>
      </c>
      <c r="H872" s="95">
        <v>1693651</v>
      </c>
      <c r="I872" s="85" t="s">
        <v>2380</v>
      </c>
      <c r="J872" s="92">
        <v>46051</v>
      </c>
      <c r="K872" s="97"/>
      <c r="L872" s="90" t="s">
        <v>3023</v>
      </c>
      <c r="M872" s="76" t="s">
        <v>1264</v>
      </c>
      <c r="N872" s="80" t="s">
        <v>3023</v>
      </c>
      <c r="O872" s="71">
        <v>0</v>
      </c>
      <c r="P872" s="71">
        <v>0</v>
      </c>
      <c r="Q872" s="79">
        <v>2919.5</v>
      </c>
      <c r="R872" s="79">
        <v>340.72</v>
      </c>
      <c r="S872" s="71">
        <v>0</v>
      </c>
      <c r="T872" s="79">
        <v>3260.22</v>
      </c>
      <c r="U872" s="87" t="s">
        <v>118</v>
      </c>
      <c r="V872" s="84">
        <f t="shared" si="72"/>
        <v>3260.22</v>
      </c>
      <c r="W872" s="61" t="s">
        <v>1436</v>
      </c>
      <c r="X872" s="6" t="s">
        <v>2040</v>
      </c>
      <c r="Y872" s="76" t="s">
        <v>1449</v>
      </c>
      <c r="Z872" s="76" t="s">
        <v>2041</v>
      </c>
      <c r="AA872" s="76" t="s">
        <v>1358</v>
      </c>
      <c r="AB872" s="76" t="s">
        <v>539</v>
      </c>
      <c r="AC872" s="76" t="s">
        <v>541</v>
      </c>
      <c r="AD872" s="76" t="s">
        <v>543</v>
      </c>
      <c r="AE872" s="76" t="s">
        <v>549</v>
      </c>
      <c r="AF872" s="76" t="s">
        <v>96</v>
      </c>
      <c r="AG872" s="82"/>
      <c r="AH872" s="60"/>
      <c r="AI872" s="75" t="s">
        <v>2614</v>
      </c>
      <c r="AJ872" s="6" t="s">
        <v>111</v>
      </c>
      <c r="AK872" s="81">
        <f>V872</f>
        <v>3260.22</v>
      </c>
      <c r="AL872" s="205" t="s">
        <v>111</v>
      </c>
      <c r="AM872" s="169"/>
      <c r="AN872" s="6"/>
      <c r="AO872" s="120"/>
    </row>
    <row r="873" spans="1:41">
      <c r="A873" s="75" t="s">
        <v>2614</v>
      </c>
      <c r="B873" s="6" t="s">
        <v>93</v>
      </c>
      <c r="C873" s="76">
        <v>872</v>
      </c>
      <c r="D873" s="6" t="s">
        <v>106</v>
      </c>
      <c r="E873" s="6" t="s">
        <v>2135</v>
      </c>
      <c r="F873" s="6" t="str">
        <f t="shared" si="67"/>
        <v>FreightRM-J-1146LI26-M19</v>
      </c>
      <c r="G873" s="95" t="s">
        <v>2791</v>
      </c>
      <c r="H873" s="95">
        <v>625570</v>
      </c>
      <c r="I873" s="85" t="s">
        <v>2380</v>
      </c>
      <c r="J873" s="92">
        <v>46044</v>
      </c>
      <c r="K873" s="92"/>
      <c r="L873" s="78" t="s">
        <v>116</v>
      </c>
      <c r="M873" s="76" t="s">
        <v>173</v>
      </c>
      <c r="N873" s="78" t="s">
        <v>116</v>
      </c>
      <c r="O873" s="71">
        <v>0</v>
      </c>
      <c r="P873" s="71">
        <v>0</v>
      </c>
      <c r="Q873" s="79">
        <v>585</v>
      </c>
      <c r="R873" s="79">
        <v>0</v>
      </c>
      <c r="S873" s="71">
        <v>0</v>
      </c>
      <c r="T873" s="79">
        <v>585</v>
      </c>
      <c r="U873" s="87" t="s">
        <v>118</v>
      </c>
      <c r="V873" s="84">
        <f t="shared" si="72"/>
        <v>585</v>
      </c>
      <c r="W873" s="61">
        <v>46035</v>
      </c>
      <c r="X873" s="6" t="s">
        <v>3024</v>
      </c>
      <c r="Y873" s="76" t="s">
        <v>3025</v>
      </c>
      <c r="Z873" s="76" t="s">
        <v>149</v>
      </c>
      <c r="AA873" s="76" t="s">
        <v>150</v>
      </c>
      <c r="AB873" s="76" t="s">
        <v>539</v>
      </c>
      <c r="AC873" s="76" t="s">
        <v>540</v>
      </c>
      <c r="AD873" s="76" t="s">
        <v>173</v>
      </c>
      <c r="AE873" s="76" t="s">
        <v>548</v>
      </c>
      <c r="AF873" s="76" t="s">
        <v>96</v>
      </c>
      <c r="AG873" s="82"/>
      <c r="AH873" s="60"/>
      <c r="AI873" s="75" t="s">
        <v>2614</v>
      </c>
      <c r="AJ873" s="6" t="s">
        <v>103</v>
      </c>
      <c r="AK873" s="81">
        <v>0</v>
      </c>
      <c r="AL873" s="205" t="s">
        <v>103</v>
      </c>
      <c r="AM873" s="169"/>
      <c r="AN873" s="6"/>
      <c r="AO873" s="120"/>
    </row>
    <row r="874" spans="1:41">
      <c r="A874" s="75" t="s">
        <v>2614</v>
      </c>
      <c r="B874" s="6" t="s">
        <v>93</v>
      </c>
      <c r="C874" s="76">
        <v>873</v>
      </c>
      <c r="D874" s="6" t="s">
        <v>106</v>
      </c>
      <c r="E874" s="6" t="s">
        <v>2135</v>
      </c>
      <c r="F874" s="6" t="str">
        <f t="shared" si="67"/>
        <v>FreightRM-R-018SI26-M19</v>
      </c>
      <c r="G874" s="95" t="s">
        <v>2792</v>
      </c>
      <c r="H874" s="95">
        <v>626333</v>
      </c>
      <c r="I874" s="85" t="s">
        <v>2380</v>
      </c>
      <c r="J874" s="92">
        <v>46049</v>
      </c>
      <c r="K874" s="92"/>
      <c r="L874" s="78" t="s">
        <v>116</v>
      </c>
      <c r="M874" s="76" t="s">
        <v>174</v>
      </c>
      <c r="N874" s="78" t="s">
        <v>116</v>
      </c>
      <c r="O874" s="71">
        <v>0</v>
      </c>
      <c r="P874" s="71">
        <v>0</v>
      </c>
      <c r="Q874" s="79">
        <v>33524</v>
      </c>
      <c r="R874" s="79">
        <v>0</v>
      </c>
      <c r="S874" s="71">
        <v>0</v>
      </c>
      <c r="T874" s="79">
        <v>33524</v>
      </c>
      <c r="U874" s="87" t="s">
        <v>24</v>
      </c>
      <c r="V874" s="84">
        <f>T874/17.2315</f>
        <v>1945.5067753822941</v>
      </c>
      <c r="W874" s="61">
        <v>46039</v>
      </c>
      <c r="X874" s="6" t="s">
        <v>3026</v>
      </c>
      <c r="Y874" s="76" t="s">
        <v>3027</v>
      </c>
      <c r="Z874" s="76" t="s">
        <v>2046</v>
      </c>
      <c r="AA874" s="76" t="s">
        <v>156</v>
      </c>
      <c r="AB874" s="76" t="s">
        <v>539</v>
      </c>
      <c r="AC874" s="76" t="s">
        <v>540</v>
      </c>
      <c r="AD874" s="76" t="s">
        <v>174</v>
      </c>
      <c r="AE874" s="76" t="s">
        <v>546</v>
      </c>
      <c r="AF874" s="76" t="s">
        <v>96</v>
      </c>
      <c r="AG874" s="82"/>
      <c r="AH874" s="60"/>
      <c r="AI874" s="75" t="s">
        <v>2614</v>
      </c>
      <c r="AJ874" s="6" t="s">
        <v>103</v>
      </c>
      <c r="AK874" s="81">
        <v>0</v>
      </c>
      <c r="AL874" s="205" t="s">
        <v>103</v>
      </c>
      <c r="AM874" s="169"/>
      <c r="AN874" s="6"/>
      <c r="AO874" s="120"/>
    </row>
    <row r="875" spans="1:41">
      <c r="A875" s="75" t="s">
        <v>2614</v>
      </c>
      <c r="B875" s="6" t="s">
        <v>93</v>
      </c>
      <c r="C875" s="76">
        <v>874</v>
      </c>
      <c r="D875" s="6" t="s">
        <v>106</v>
      </c>
      <c r="E875" s="6" t="s">
        <v>2135</v>
      </c>
      <c r="F875" s="6" t="str">
        <f t="shared" si="67"/>
        <v>FreightRM-J-1171LI26-M19</v>
      </c>
      <c r="G875" s="95" t="s">
        <v>2793</v>
      </c>
      <c r="H875" s="95">
        <v>626379</v>
      </c>
      <c r="I875" s="85" t="s">
        <v>2380</v>
      </c>
      <c r="J875" s="92">
        <v>46049</v>
      </c>
      <c r="K875" s="92"/>
      <c r="L875" s="78" t="s">
        <v>116</v>
      </c>
      <c r="M875" s="76" t="s">
        <v>173</v>
      </c>
      <c r="N875" s="78" t="s">
        <v>116</v>
      </c>
      <c r="O875" s="71">
        <v>0</v>
      </c>
      <c r="P875" s="71">
        <v>0</v>
      </c>
      <c r="Q875" s="79">
        <v>1850</v>
      </c>
      <c r="R875" s="79">
        <v>0</v>
      </c>
      <c r="S875" s="71">
        <v>0</v>
      </c>
      <c r="T875" s="79">
        <v>1850</v>
      </c>
      <c r="U875" s="87" t="s">
        <v>118</v>
      </c>
      <c r="V875" s="84">
        <f t="shared" ref="V875:V878" si="73">T875</f>
        <v>1850</v>
      </c>
      <c r="W875" s="61">
        <v>46049</v>
      </c>
      <c r="X875" s="6" t="s">
        <v>150</v>
      </c>
      <c r="Y875" s="76" t="s">
        <v>3028</v>
      </c>
      <c r="Z875" s="76" t="s">
        <v>2046</v>
      </c>
      <c r="AA875" s="76" t="s">
        <v>3029</v>
      </c>
      <c r="AB875" s="76" t="s">
        <v>539</v>
      </c>
      <c r="AC875" s="76" t="s">
        <v>540</v>
      </c>
      <c r="AD875" s="76" t="s">
        <v>173</v>
      </c>
      <c r="AE875" s="76" t="s">
        <v>548</v>
      </c>
      <c r="AF875" s="76" t="s">
        <v>96</v>
      </c>
      <c r="AG875" s="82"/>
      <c r="AH875" s="60"/>
      <c r="AI875" s="75" t="s">
        <v>2614</v>
      </c>
      <c r="AJ875" s="6" t="s">
        <v>103</v>
      </c>
      <c r="AK875" s="81">
        <v>0</v>
      </c>
      <c r="AL875" s="205" t="s">
        <v>103</v>
      </c>
      <c r="AM875" s="169"/>
      <c r="AN875" s="6"/>
      <c r="AO875" s="120"/>
    </row>
    <row r="876" spans="1:41">
      <c r="A876" s="75" t="s">
        <v>2614</v>
      </c>
      <c r="B876" s="6" t="s">
        <v>93</v>
      </c>
      <c r="C876" s="76">
        <v>875</v>
      </c>
      <c r="D876" s="6" t="s">
        <v>106</v>
      </c>
      <c r="E876" s="6" t="s">
        <v>2135</v>
      </c>
      <c r="F876" s="6" t="str">
        <f t="shared" si="67"/>
        <v>FreightRM-J-1160LI26-M19</v>
      </c>
      <c r="G876" s="95" t="s">
        <v>2794</v>
      </c>
      <c r="H876" s="95">
        <v>627152</v>
      </c>
      <c r="I876" s="85" t="s">
        <v>2380</v>
      </c>
      <c r="J876" s="92">
        <v>46051</v>
      </c>
      <c r="K876" s="92"/>
      <c r="L876" s="78" t="s">
        <v>116</v>
      </c>
      <c r="M876" s="76" t="s">
        <v>173</v>
      </c>
      <c r="N876" s="78" t="s">
        <v>116</v>
      </c>
      <c r="O876" s="71">
        <v>0</v>
      </c>
      <c r="P876" s="71">
        <v>0</v>
      </c>
      <c r="Q876" s="79">
        <v>620</v>
      </c>
      <c r="R876" s="79">
        <v>0</v>
      </c>
      <c r="S876" s="71">
        <v>0</v>
      </c>
      <c r="T876" s="79">
        <v>620</v>
      </c>
      <c r="U876" s="87" t="s">
        <v>118</v>
      </c>
      <c r="V876" s="84">
        <f t="shared" si="73"/>
        <v>620</v>
      </c>
      <c r="W876" s="61">
        <v>46043</v>
      </c>
      <c r="X876" s="6" t="s">
        <v>147</v>
      </c>
      <c r="Y876" s="76" t="s">
        <v>148</v>
      </c>
      <c r="Z876" s="76" t="s">
        <v>149</v>
      </c>
      <c r="AA876" s="76" t="s">
        <v>150</v>
      </c>
      <c r="AB876" s="76" t="s">
        <v>539</v>
      </c>
      <c r="AC876" s="76" t="s">
        <v>540</v>
      </c>
      <c r="AD876" s="76" t="s">
        <v>173</v>
      </c>
      <c r="AE876" s="76" t="s">
        <v>548</v>
      </c>
      <c r="AF876" s="76" t="s">
        <v>96</v>
      </c>
      <c r="AG876" s="82"/>
      <c r="AH876" s="60"/>
      <c r="AI876" s="75" t="s">
        <v>2614</v>
      </c>
      <c r="AJ876" s="6" t="s">
        <v>103</v>
      </c>
      <c r="AK876" s="81">
        <v>0</v>
      </c>
      <c r="AL876" s="205" t="s">
        <v>103</v>
      </c>
      <c r="AM876" s="169"/>
      <c r="AN876" s="6"/>
      <c r="AO876" s="120"/>
    </row>
    <row r="877" spans="1:41">
      <c r="A877" s="75" t="s">
        <v>2614</v>
      </c>
      <c r="B877" s="6" t="s">
        <v>93</v>
      </c>
      <c r="C877" s="76">
        <v>876</v>
      </c>
      <c r="D877" s="6" t="s">
        <v>106</v>
      </c>
      <c r="E877" s="6" t="s">
        <v>2135</v>
      </c>
      <c r="F877" s="6" t="str">
        <f t="shared" si="67"/>
        <v>FreightRM-A-0021AI26-M19-C9049</v>
      </c>
      <c r="G877" s="95" t="s">
        <v>2795</v>
      </c>
      <c r="H877" s="95">
        <v>627798</v>
      </c>
      <c r="I877" s="85" t="s">
        <v>2380</v>
      </c>
      <c r="J877" s="92">
        <v>46056</v>
      </c>
      <c r="K877" s="92"/>
      <c r="L877" s="78" t="s">
        <v>116</v>
      </c>
      <c r="M877" s="76" t="s">
        <v>25</v>
      </c>
      <c r="N877" s="78" t="s">
        <v>116</v>
      </c>
      <c r="O877" s="71">
        <v>0</v>
      </c>
      <c r="P877" s="71">
        <v>0</v>
      </c>
      <c r="Q877" s="79">
        <v>1044</v>
      </c>
      <c r="R877" s="79">
        <v>0</v>
      </c>
      <c r="S877" s="71">
        <v>0</v>
      </c>
      <c r="T877" s="79">
        <v>1044</v>
      </c>
      <c r="U877" s="87" t="s">
        <v>118</v>
      </c>
      <c r="V877" s="84">
        <f t="shared" si="73"/>
        <v>1044</v>
      </c>
      <c r="W877" s="61">
        <v>46053</v>
      </c>
      <c r="X877" s="6" t="s">
        <v>164</v>
      </c>
      <c r="Y877" s="76" t="s">
        <v>2051</v>
      </c>
      <c r="Z877" s="76" t="s">
        <v>2051</v>
      </c>
      <c r="AA877" s="76" t="s">
        <v>164</v>
      </c>
      <c r="AB877" s="76" t="s">
        <v>539</v>
      </c>
      <c r="AC877" s="76" t="s">
        <v>540</v>
      </c>
      <c r="AD877" s="76" t="s">
        <v>25</v>
      </c>
      <c r="AE877" s="76">
        <v>67180000</v>
      </c>
      <c r="AF877" s="76" t="s">
        <v>96</v>
      </c>
      <c r="AG877" s="82"/>
      <c r="AH877" s="60"/>
      <c r="AI877" s="75" t="s">
        <v>2614</v>
      </c>
      <c r="AJ877" s="6" t="s">
        <v>103</v>
      </c>
      <c r="AK877" s="81">
        <v>0</v>
      </c>
      <c r="AL877" s="205" t="s">
        <v>103</v>
      </c>
      <c r="AM877" s="169" t="s">
        <v>2145</v>
      </c>
      <c r="AN877" s="6"/>
      <c r="AO877" s="120"/>
    </row>
    <row r="878" spans="1:41">
      <c r="A878" s="75" t="s">
        <v>2614</v>
      </c>
      <c r="B878" s="6" t="s">
        <v>93</v>
      </c>
      <c r="C878" s="76">
        <v>877</v>
      </c>
      <c r="D878" s="6" t="s">
        <v>106</v>
      </c>
      <c r="E878" s="6" t="s">
        <v>2135</v>
      </c>
      <c r="F878" s="6" t="str">
        <f t="shared" si="67"/>
        <v>FreightRM-J-1152LI26-M19</v>
      </c>
      <c r="G878" s="95" t="s">
        <v>2796</v>
      </c>
      <c r="H878" s="95">
        <v>627884</v>
      </c>
      <c r="I878" s="85" t="s">
        <v>2380</v>
      </c>
      <c r="J878" s="92">
        <v>46056</v>
      </c>
      <c r="K878" s="92"/>
      <c r="L878" s="78" t="s">
        <v>116</v>
      </c>
      <c r="M878" s="76" t="s">
        <v>173</v>
      </c>
      <c r="N878" s="78" t="s">
        <v>116</v>
      </c>
      <c r="O878" s="71">
        <v>0</v>
      </c>
      <c r="P878" s="71">
        <v>0</v>
      </c>
      <c r="Q878" s="79">
        <v>400</v>
      </c>
      <c r="R878" s="79">
        <v>0</v>
      </c>
      <c r="S878" s="71">
        <v>0</v>
      </c>
      <c r="T878" s="79">
        <v>400</v>
      </c>
      <c r="U878" s="87" t="s">
        <v>118</v>
      </c>
      <c r="V878" s="84">
        <f t="shared" si="73"/>
        <v>400</v>
      </c>
      <c r="W878" s="61">
        <v>46041</v>
      </c>
      <c r="X878" s="6" t="s">
        <v>159</v>
      </c>
      <c r="Y878" s="76" t="s">
        <v>160</v>
      </c>
      <c r="Z878" s="76" t="s">
        <v>149</v>
      </c>
      <c r="AA878" s="76" t="s">
        <v>150</v>
      </c>
      <c r="AB878" s="76" t="s">
        <v>539</v>
      </c>
      <c r="AC878" s="76" t="s">
        <v>540</v>
      </c>
      <c r="AD878" s="76" t="s">
        <v>173</v>
      </c>
      <c r="AE878" s="76" t="s">
        <v>548</v>
      </c>
      <c r="AF878" s="76" t="s">
        <v>96</v>
      </c>
      <c r="AG878" s="82"/>
      <c r="AH878" s="60"/>
      <c r="AI878" s="75" t="s">
        <v>2614</v>
      </c>
      <c r="AJ878" s="6" t="s">
        <v>103</v>
      </c>
      <c r="AK878" s="81">
        <v>0</v>
      </c>
      <c r="AL878" s="205" t="s">
        <v>103</v>
      </c>
      <c r="AM878" s="169"/>
      <c r="AN878" s="6"/>
      <c r="AO878" s="120"/>
    </row>
    <row r="879" spans="1:41">
      <c r="A879" s="75" t="s">
        <v>2614</v>
      </c>
      <c r="B879" s="6" t="s">
        <v>93</v>
      </c>
      <c r="C879" s="76">
        <v>878</v>
      </c>
      <c r="D879" s="6" t="s">
        <v>104</v>
      </c>
      <c r="E879" s="6" t="s">
        <v>2135</v>
      </c>
      <c r="F879" s="6" t="str">
        <f t="shared" si="67"/>
        <v>FreightPAQUETERIA</v>
      </c>
      <c r="G879" s="6" t="s">
        <v>127</v>
      </c>
      <c r="H879" s="6" t="s">
        <v>2797</v>
      </c>
      <c r="I879" s="85" t="s">
        <v>2380</v>
      </c>
      <c r="J879" s="92">
        <v>46057</v>
      </c>
      <c r="K879" s="92" t="s">
        <v>116</v>
      </c>
      <c r="L879" s="90" t="s">
        <v>119</v>
      </c>
      <c r="M879" s="76" t="s">
        <v>28</v>
      </c>
      <c r="N879" s="78" t="s">
        <v>116</v>
      </c>
      <c r="O879" s="71">
        <v>0</v>
      </c>
      <c r="P879" s="71">
        <v>0</v>
      </c>
      <c r="Q879" s="79">
        <v>4655.16</v>
      </c>
      <c r="R879" s="79">
        <v>744.83</v>
      </c>
      <c r="S879" s="71">
        <v>0</v>
      </c>
      <c r="T879" s="79">
        <v>5399.99</v>
      </c>
      <c r="U879" s="87" t="s">
        <v>24</v>
      </c>
      <c r="V879" s="84">
        <f t="shared" ref="V879:V880" si="74">T879/17.2315</f>
        <v>313.37898615906914</v>
      </c>
      <c r="W879" s="61" t="s">
        <v>119</v>
      </c>
      <c r="X879" s="6" t="s">
        <v>122</v>
      </c>
      <c r="Y879" s="76" t="s">
        <v>121</v>
      </c>
      <c r="Z879" s="76" t="s">
        <v>178</v>
      </c>
      <c r="AA879" s="76" t="s">
        <v>438</v>
      </c>
      <c r="AB879" s="76" t="s">
        <v>539</v>
      </c>
      <c r="AC879" s="76" t="s">
        <v>541</v>
      </c>
      <c r="AD879" s="76" t="s">
        <v>28</v>
      </c>
      <c r="AE879" s="76" t="s">
        <v>545</v>
      </c>
      <c r="AF879" s="76" t="s">
        <v>96</v>
      </c>
      <c r="AG879" s="82"/>
      <c r="AH879" s="60"/>
      <c r="AI879" s="75" t="s">
        <v>2614</v>
      </c>
      <c r="AJ879" s="6" t="s">
        <v>103</v>
      </c>
      <c r="AK879" s="81">
        <v>0</v>
      </c>
      <c r="AL879" s="205" t="s">
        <v>103</v>
      </c>
      <c r="AM879" s="169"/>
      <c r="AN879" s="6"/>
      <c r="AO879" s="120"/>
    </row>
    <row r="880" spans="1:41">
      <c r="A880" s="75" t="s">
        <v>2614</v>
      </c>
      <c r="B880" s="6" t="s">
        <v>93</v>
      </c>
      <c r="C880" s="76">
        <v>879</v>
      </c>
      <c r="D880" s="6" t="s">
        <v>104</v>
      </c>
      <c r="E880" s="6" t="s">
        <v>2135</v>
      </c>
      <c r="F880" s="6" t="str">
        <f t="shared" si="67"/>
        <v>FreightPAQUETERIA</v>
      </c>
      <c r="G880" s="97" t="s">
        <v>127</v>
      </c>
      <c r="H880" s="6" t="s">
        <v>2798</v>
      </c>
      <c r="I880" s="85" t="s">
        <v>2380</v>
      </c>
      <c r="J880" s="92">
        <v>46063</v>
      </c>
      <c r="K880" s="92" t="s">
        <v>116</v>
      </c>
      <c r="L880" s="90" t="s">
        <v>119</v>
      </c>
      <c r="M880" s="76" t="s">
        <v>25</v>
      </c>
      <c r="N880" s="78" t="s">
        <v>116</v>
      </c>
      <c r="O880" s="71">
        <v>0</v>
      </c>
      <c r="P880" s="71">
        <v>0</v>
      </c>
      <c r="Q880" s="79">
        <v>272.73</v>
      </c>
      <c r="R880" s="79">
        <v>43.64</v>
      </c>
      <c r="S880" s="71">
        <v>0</v>
      </c>
      <c r="T880" s="79">
        <v>316.37</v>
      </c>
      <c r="U880" s="87" t="s">
        <v>24</v>
      </c>
      <c r="V880" s="84">
        <f t="shared" si="74"/>
        <v>18.35998026869396</v>
      </c>
      <c r="W880" s="61" t="s">
        <v>119</v>
      </c>
      <c r="X880" s="76" t="s">
        <v>120</v>
      </c>
      <c r="Y880" s="76" t="s">
        <v>120</v>
      </c>
      <c r="Z880" s="76" t="s">
        <v>121</v>
      </c>
      <c r="AA880" s="76" t="s">
        <v>122</v>
      </c>
      <c r="AB880" s="76" t="s">
        <v>539</v>
      </c>
      <c r="AC880" s="76" t="s">
        <v>540</v>
      </c>
      <c r="AD880" s="76" t="s">
        <v>25</v>
      </c>
      <c r="AE880" s="76" t="s">
        <v>544</v>
      </c>
      <c r="AF880" s="76" t="s">
        <v>96</v>
      </c>
      <c r="AG880" s="82"/>
      <c r="AH880" s="60"/>
      <c r="AI880" s="75" t="s">
        <v>2614</v>
      </c>
      <c r="AJ880" s="6" t="s">
        <v>103</v>
      </c>
      <c r="AK880" s="81">
        <v>0</v>
      </c>
      <c r="AL880" s="205" t="s">
        <v>103</v>
      </c>
      <c r="AM880" s="169"/>
      <c r="AN880" s="6"/>
      <c r="AO880" s="120"/>
    </row>
    <row r="881" spans="1:41">
      <c r="A881" s="75" t="s">
        <v>2614</v>
      </c>
      <c r="B881" s="6" t="s">
        <v>93</v>
      </c>
      <c r="C881" s="76">
        <v>880</v>
      </c>
      <c r="D881" s="76" t="s">
        <v>109</v>
      </c>
      <c r="E881" s="76" t="s">
        <v>105</v>
      </c>
      <c r="F881" s="6" t="str">
        <f t="shared" si="67"/>
        <v>STORAGEINVENTARIO</v>
      </c>
      <c r="G881" s="95" t="s">
        <v>194</v>
      </c>
      <c r="H881" s="6" t="s">
        <v>2799</v>
      </c>
      <c r="I881" s="85" t="s">
        <v>2380</v>
      </c>
      <c r="J881" s="92">
        <v>46049</v>
      </c>
      <c r="K881" s="92"/>
      <c r="L881" s="77" t="s">
        <v>116</v>
      </c>
      <c r="M881" s="76" t="s">
        <v>195</v>
      </c>
      <c r="N881" s="78" t="s">
        <v>116</v>
      </c>
      <c r="O881" s="71">
        <v>0</v>
      </c>
      <c r="P881" s="71">
        <v>0</v>
      </c>
      <c r="Q881" s="79">
        <v>72</v>
      </c>
      <c r="R881" s="79">
        <v>0</v>
      </c>
      <c r="S881" s="71">
        <v>0</v>
      </c>
      <c r="T881" s="79">
        <v>72</v>
      </c>
      <c r="U881" s="87" t="s">
        <v>118</v>
      </c>
      <c r="V881" s="84">
        <f t="shared" ref="V881:V884" si="75">T881</f>
        <v>72</v>
      </c>
      <c r="W881" s="61" t="s">
        <v>119</v>
      </c>
      <c r="X881" s="6" t="s">
        <v>122</v>
      </c>
      <c r="Y881" s="76" t="s">
        <v>121</v>
      </c>
      <c r="Z881" s="76" t="s">
        <v>178</v>
      </c>
      <c r="AA881" s="76" t="s">
        <v>196</v>
      </c>
      <c r="AB881" s="76" t="s">
        <v>539</v>
      </c>
      <c r="AC881" s="76" t="s">
        <v>541</v>
      </c>
      <c r="AD881" s="76" t="s">
        <v>195</v>
      </c>
      <c r="AE881" s="76">
        <v>75640000</v>
      </c>
      <c r="AF881" s="76" t="s">
        <v>96</v>
      </c>
      <c r="AG881" s="82"/>
      <c r="AH881" s="60"/>
      <c r="AI881" s="75" t="s">
        <v>2614</v>
      </c>
      <c r="AJ881" s="6" t="s">
        <v>103</v>
      </c>
      <c r="AK881" s="81">
        <v>0</v>
      </c>
      <c r="AL881" s="205" t="s">
        <v>103</v>
      </c>
      <c r="AM881" s="169"/>
      <c r="AN881" s="6"/>
      <c r="AO881" s="120"/>
    </row>
    <row r="882" spans="1:41">
      <c r="A882" s="75" t="s">
        <v>2614</v>
      </c>
      <c r="B882" s="6" t="s">
        <v>93</v>
      </c>
      <c r="C882" s="76">
        <v>881</v>
      </c>
      <c r="D882" s="76" t="s">
        <v>109</v>
      </c>
      <c r="E882" s="76" t="s">
        <v>105</v>
      </c>
      <c r="F882" s="6" t="str">
        <f t="shared" si="67"/>
        <v>STORAGEINVENTARIO</v>
      </c>
      <c r="G882" s="95" t="s">
        <v>194</v>
      </c>
      <c r="H882" s="6" t="s">
        <v>2800</v>
      </c>
      <c r="I882" s="85" t="s">
        <v>2380</v>
      </c>
      <c r="J882" s="92">
        <v>46051</v>
      </c>
      <c r="K882" s="92"/>
      <c r="L882" s="77" t="s">
        <v>116</v>
      </c>
      <c r="M882" s="76" t="s">
        <v>195</v>
      </c>
      <c r="N882" s="78" t="s">
        <v>116</v>
      </c>
      <c r="O882" s="71">
        <v>0</v>
      </c>
      <c r="P882" s="71">
        <v>0</v>
      </c>
      <c r="Q882" s="79">
        <v>456</v>
      </c>
      <c r="R882" s="79">
        <v>0</v>
      </c>
      <c r="S882" s="71">
        <v>0</v>
      </c>
      <c r="T882" s="79">
        <v>456</v>
      </c>
      <c r="U882" s="87" t="s">
        <v>118</v>
      </c>
      <c r="V882" s="84">
        <f t="shared" si="75"/>
        <v>456</v>
      </c>
      <c r="W882" s="61" t="s">
        <v>119</v>
      </c>
      <c r="X882" s="6" t="s">
        <v>122</v>
      </c>
      <c r="Y882" s="76" t="s">
        <v>121</v>
      </c>
      <c r="Z882" s="76" t="s">
        <v>178</v>
      </c>
      <c r="AA882" s="76" t="s">
        <v>196</v>
      </c>
      <c r="AB882" s="76" t="s">
        <v>539</v>
      </c>
      <c r="AC882" s="76" t="s">
        <v>541</v>
      </c>
      <c r="AD882" s="76" t="s">
        <v>195</v>
      </c>
      <c r="AE882" s="76">
        <v>75640000</v>
      </c>
      <c r="AF882" s="76" t="s">
        <v>96</v>
      </c>
      <c r="AG882" s="82"/>
      <c r="AH882" s="60"/>
      <c r="AI882" s="75" t="s">
        <v>2614</v>
      </c>
      <c r="AJ882" s="6" t="s">
        <v>103</v>
      </c>
      <c r="AK882" s="81">
        <v>0</v>
      </c>
      <c r="AL882" s="205" t="s">
        <v>103</v>
      </c>
      <c r="AM882" s="169"/>
      <c r="AN882" s="6"/>
      <c r="AO882" s="120"/>
    </row>
    <row r="883" spans="1:41">
      <c r="A883" s="75" t="s">
        <v>2614</v>
      </c>
      <c r="B883" s="6" t="s">
        <v>93</v>
      </c>
      <c r="C883" s="76">
        <v>882</v>
      </c>
      <c r="D883" s="76" t="s">
        <v>109</v>
      </c>
      <c r="E883" s="76" t="s">
        <v>105</v>
      </c>
      <c r="F883" s="6" t="str">
        <f t="shared" si="67"/>
        <v>STORAGEINVENTARIO</v>
      </c>
      <c r="G883" s="95" t="s">
        <v>194</v>
      </c>
      <c r="H883" s="6" t="s">
        <v>2801</v>
      </c>
      <c r="I883" s="85" t="s">
        <v>2380</v>
      </c>
      <c r="J883" s="92">
        <v>46049</v>
      </c>
      <c r="K883" s="92"/>
      <c r="L883" s="77" t="s">
        <v>116</v>
      </c>
      <c r="M883" s="76" t="s">
        <v>195</v>
      </c>
      <c r="N883" s="78" t="s">
        <v>116</v>
      </c>
      <c r="O883" s="71">
        <v>0</v>
      </c>
      <c r="P883" s="71">
        <v>0</v>
      </c>
      <c r="Q883" s="79">
        <v>144</v>
      </c>
      <c r="R883" s="79">
        <v>0</v>
      </c>
      <c r="S883" s="71">
        <v>0</v>
      </c>
      <c r="T883" s="79">
        <v>144</v>
      </c>
      <c r="U883" s="87" t="s">
        <v>118</v>
      </c>
      <c r="V883" s="84">
        <f t="shared" si="75"/>
        <v>144</v>
      </c>
      <c r="W883" s="61" t="s">
        <v>119</v>
      </c>
      <c r="X883" s="6" t="s">
        <v>122</v>
      </c>
      <c r="Y883" s="76" t="s">
        <v>121</v>
      </c>
      <c r="Z883" s="76" t="s">
        <v>178</v>
      </c>
      <c r="AA883" s="76" t="s">
        <v>196</v>
      </c>
      <c r="AB883" s="76" t="s">
        <v>539</v>
      </c>
      <c r="AC883" s="76" t="s">
        <v>541</v>
      </c>
      <c r="AD883" s="76" t="s">
        <v>195</v>
      </c>
      <c r="AE883" s="76">
        <v>75640000</v>
      </c>
      <c r="AF883" s="76" t="s">
        <v>96</v>
      </c>
      <c r="AG883" s="82"/>
      <c r="AH883" s="60"/>
      <c r="AI883" s="75" t="s">
        <v>2614</v>
      </c>
      <c r="AJ883" s="6" t="s">
        <v>103</v>
      </c>
      <c r="AK883" s="81">
        <v>0</v>
      </c>
      <c r="AL883" s="205" t="s">
        <v>103</v>
      </c>
      <c r="AM883" s="169"/>
      <c r="AN883" s="6"/>
      <c r="AO883" s="120"/>
    </row>
    <row r="884" spans="1:41">
      <c r="A884" s="75" t="s">
        <v>2614</v>
      </c>
      <c r="B884" s="6" t="s">
        <v>93</v>
      </c>
      <c r="C884" s="76">
        <v>883</v>
      </c>
      <c r="D884" s="76" t="s">
        <v>109</v>
      </c>
      <c r="E884" s="76" t="s">
        <v>105</v>
      </c>
      <c r="F884" s="6" t="str">
        <f t="shared" si="67"/>
        <v>STORAGEINVENTARIO</v>
      </c>
      <c r="G884" s="95" t="s">
        <v>194</v>
      </c>
      <c r="H884" s="6" t="s">
        <v>2802</v>
      </c>
      <c r="I884" s="85" t="s">
        <v>2380</v>
      </c>
      <c r="J884" s="92">
        <v>46051</v>
      </c>
      <c r="K884" s="92"/>
      <c r="L884" s="77" t="s">
        <v>116</v>
      </c>
      <c r="M884" s="76" t="s">
        <v>195</v>
      </c>
      <c r="N884" s="78" t="s">
        <v>116</v>
      </c>
      <c r="O884" s="71">
        <v>0</v>
      </c>
      <c r="P884" s="71">
        <v>0</v>
      </c>
      <c r="Q884" s="79">
        <v>264</v>
      </c>
      <c r="R884" s="79">
        <v>0</v>
      </c>
      <c r="S884" s="71">
        <v>0</v>
      </c>
      <c r="T884" s="79">
        <v>264</v>
      </c>
      <c r="U884" s="87" t="s">
        <v>118</v>
      </c>
      <c r="V884" s="84">
        <f t="shared" si="75"/>
        <v>264</v>
      </c>
      <c r="W884" s="61" t="s">
        <v>119</v>
      </c>
      <c r="X884" s="6" t="s">
        <v>122</v>
      </c>
      <c r="Y884" s="76" t="s">
        <v>121</v>
      </c>
      <c r="Z884" s="76" t="s">
        <v>178</v>
      </c>
      <c r="AA884" s="76" t="s">
        <v>196</v>
      </c>
      <c r="AB884" s="76" t="s">
        <v>539</v>
      </c>
      <c r="AC884" s="76" t="s">
        <v>541</v>
      </c>
      <c r="AD884" s="76" t="s">
        <v>195</v>
      </c>
      <c r="AE884" s="76">
        <v>75640000</v>
      </c>
      <c r="AF884" s="76" t="s">
        <v>96</v>
      </c>
      <c r="AG884" s="82"/>
      <c r="AH884" s="60"/>
      <c r="AI884" s="75" t="s">
        <v>2614</v>
      </c>
      <c r="AJ884" s="6" t="s">
        <v>103</v>
      </c>
      <c r="AK884" s="81">
        <v>0</v>
      </c>
      <c r="AL884" s="205" t="s">
        <v>103</v>
      </c>
      <c r="AM884" s="169"/>
      <c r="AN884" s="6"/>
      <c r="AO884" s="120"/>
    </row>
    <row r="885" spans="1:41">
      <c r="A885" s="75" t="s">
        <v>2614</v>
      </c>
      <c r="B885" s="6" t="s">
        <v>93</v>
      </c>
      <c r="C885" s="76">
        <v>884</v>
      </c>
      <c r="D885" s="76" t="s">
        <v>1564</v>
      </c>
      <c r="E885" s="6" t="s">
        <v>2135</v>
      </c>
      <c r="F885" s="6" t="str">
        <f t="shared" si="67"/>
        <v>FreightRM-M-557-SI25-M19</v>
      </c>
      <c r="G885" s="95" t="s">
        <v>2803</v>
      </c>
      <c r="H885" s="99" t="s">
        <v>2804</v>
      </c>
      <c r="I885" s="85" t="s">
        <v>2380</v>
      </c>
      <c r="J885" s="100" t="s">
        <v>3030</v>
      </c>
      <c r="K885" s="100" t="s">
        <v>3031</v>
      </c>
      <c r="L885" s="77" t="s">
        <v>116</v>
      </c>
      <c r="M885" s="76" t="s">
        <v>173</v>
      </c>
      <c r="N885" s="77" t="s">
        <v>116</v>
      </c>
      <c r="O885" s="71">
        <v>0</v>
      </c>
      <c r="P885" s="71">
        <v>0</v>
      </c>
      <c r="Q885" s="79">
        <v>52300</v>
      </c>
      <c r="R885" s="79">
        <v>8368</v>
      </c>
      <c r="S885" s="71">
        <v>0</v>
      </c>
      <c r="T885" s="79">
        <v>60668</v>
      </c>
      <c r="U885" s="87" t="s">
        <v>24</v>
      </c>
      <c r="V885" s="84">
        <f t="shared" ref="V885:V887" si="76">T885/17.2315</f>
        <v>3520.7613962800683</v>
      </c>
      <c r="W885" s="61">
        <v>46046</v>
      </c>
      <c r="X885" s="76" t="s">
        <v>2058</v>
      </c>
      <c r="Y885" s="76" t="s">
        <v>2059</v>
      </c>
      <c r="Z885" s="76" t="s">
        <v>121</v>
      </c>
      <c r="AA885" s="76" t="s">
        <v>122</v>
      </c>
      <c r="AB885" s="76" t="s">
        <v>539</v>
      </c>
      <c r="AC885" s="76" t="s">
        <v>540</v>
      </c>
      <c r="AD885" s="76" t="s">
        <v>174</v>
      </c>
      <c r="AE885" s="76" t="s">
        <v>546</v>
      </c>
      <c r="AF885" s="76" t="s">
        <v>96</v>
      </c>
      <c r="AG885" s="82"/>
      <c r="AH885" s="60"/>
      <c r="AI885" s="75" t="s">
        <v>2614</v>
      </c>
      <c r="AJ885" s="6" t="s">
        <v>103</v>
      </c>
      <c r="AK885" s="81">
        <v>0</v>
      </c>
      <c r="AL885" s="205" t="s">
        <v>103</v>
      </c>
      <c r="AM885" s="169"/>
      <c r="AN885" s="6"/>
      <c r="AO885" s="120"/>
    </row>
    <row r="886" spans="1:41">
      <c r="A886" s="75" t="s">
        <v>2614</v>
      </c>
      <c r="B886" s="6" t="s">
        <v>93</v>
      </c>
      <c r="C886" s="76">
        <v>885</v>
      </c>
      <c r="D886" s="76" t="s">
        <v>1564</v>
      </c>
      <c r="E886" s="6" t="s">
        <v>2135</v>
      </c>
      <c r="F886" s="6" t="str">
        <f t="shared" si="67"/>
        <v>FreightRM-M-561-SI25-M19</v>
      </c>
      <c r="G886" s="95" t="s">
        <v>2805</v>
      </c>
      <c r="H886" s="99" t="s">
        <v>2806</v>
      </c>
      <c r="I886" s="85" t="s">
        <v>2380</v>
      </c>
      <c r="J886" s="100" t="s">
        <v>3030</v>
      </c>
      <c r="K886" s="100" t="s">
        <v>3032</v>
      </c>
      <c r="L886" s="77" t="s">
        <v>116</v>
      </c>
      <c r="M886" s="76" t="s">
        <v>173</v>
      </c>
      <c r="N886" s="77" t="s">
        <v>116</v>
      </c>
      <c r="O886" s="71">
        <v>0</v>
      </c>
      <c r="P886" s="71">
        <v>0</v>
      </c>
      <c r="Q886" s="79">
        <v>52300</v>
      </c>
      <c r="R886" s="79">
        <v>8368</v>
      </c>
      <c r="S886" s="71">
        <v>0</v>
      </c>
      <c r="T886" s="79">
        <v>60668</v>
      </c>
      <c r="U886" s="87" t="s">
        <v>24</v>
      </c>
      <c r="V886" s="84">
        <f t="shared" si="76"/>
        <v>3520.7613962800683</v>
      </c>
      <c r="W886" s="61">
        <v>46048</v>
      </c>
      <c r="X886" s="76" t="s">
        <v>2058</v>
      </c>
      <c r="Y886" s="76" t="s">
        <v>2059</v>
      </c>
      <c r="Z886" s="76" t="s">
        <v>121</v>
      </c>
      <c r="AA886" s="76" t="s">
        <v>122</v>
      </c>
      <c r="AB886" s="76" t="s">
        <v>539</v>
      </c>
      <c r="AC886" s="76" t="s">
        <v>540</v>
      </c>
      <c r="AD886" s="76" t="s">
        <v>174</v>
      </c>
      <c r="AE886" s="76" t="s">
        <v>546</v>
      </c>
      <c r="AF886" s="76" t="s">
        <v>96</v>
      </c>
      <c r="AG886" s="82"/>
      <c r="AH886" s="60"/>
      <c r="AI886" s="75" t="s">
        <v>2614</v>
      </c>
      <c r="AJ886" s="6" t="s">
        <v>103</v>
      </c>
      <c r="AK886" s="81">
        <v>0</v>
      </c>
      <c r="AL886" s="205" t="s">
        <v>103</v>
      </c>
      <c r="AM886" s="169"/>
      <c r="AN886" s="6"/>
      <c r="AO886" s="120"/>
    </row>
    <row r="887" spans="1:41">
      <c r="A887" s="75" t="s">
        <v>2614</v>
      </c>
      <c r="B887" s="6" t="s">
        <v>93</v>
      </c>
      <c r="C887" s="76">
        <v>886</v>
      </c>
      <c r="D887" s="76" t="s">
        <v>1564</v>
      </c>
      <c r="E887" s="6" t="s">
        <v>2135</v>
      </c>
      <c r="F887" s="6" t="str">
        <f t="shared" si="67"/>
        <v>FreightRM-M-011-SI26-M19</v>
      </c>
      <c r="G887" s="95" t="s">
        <v>2807</v>
      </c>
      <c r="H887" s="99" t="s">
        <v>2808</v>
      </c>
      <c r="I887" s="85" t="s">
        <v>2380</v>
      </c>
      <c r="J887" s="100" t="s">
        <v>3030</v>
      </c>
      <c r="K887" s="100" t="s">
        <v>3033</v>
      </c>
      <c r="L887" s="77" t="s">
        <v>116</v>
      </c>
      <c r="M887" s="76" t="s">
        <v>173</v>
      </c>
      <c r="N887" s="77" t="s">
        <v>116</v>
      </c>
      <c r="O887" s="71">
        <v>0</v>
      </c>
      <c r="P887" s="71">
        <v>0</v>
      </c>
      <c r="Q887" s="79">
        <v>52300</v>
      </c>
      <c r="R887" s="79">
        <v>8368</v>
      </c>
      <c r="S887" s="71">
        <v>0</v>
      </c>
      <c r="T887" s="79">
        <v>60668</v>
      </c>
      <c r="U887" s="87" t="s">
        <v>24</v>
      </c>
      <c r="V887" s="84">
        <f t="shared" si="76"/>
        <v>3520.7613962800683</v>
      </c>
      <c r="W887" s="61">
        <v>46048</v>
      </c>
      <c r="X887" s="76" t="s">
        <v>2058</v>
      </c>
      <c r="Y887" s="76" t="s">
        <v>2059</v>
      </c>
      <c r="Z887" s="76" t="s">
        <v>121</v>
      </c>
      <c r="AA887" s="76" t="s">
        <v>122</v>
      </c>
      <c r="AB887" s="76" t="s">
        <v>539</v>
      </c>
      <c r="AC887" s="76" t="s">
        <v>540</v>
      </c>
      <c r="AD887" s="76" t="s">
        <v>174</v>
      </c>
      <c r="AE887" s="76" t="s">
        <v>546</v>
      </c>
      <c r="AF887" s="76" t="s">
        <v>96</v>
      </c>
      <c r="AG887" s="82"/>
      <c r="AH887" s="60"/>
      <c r="AI887" s="75" t="s">
        <v>2614</v>
      </c>
      <c r="AJ887" s="6" t="s">
        <v>103</v>
      </c>
      <c r="AK887" s="81">
        <v>0</v>
      </c>
      <c r="AL887" s="205" t="s">
        <v>103</v>
      </c>
      <c r="AM887" s="169"/>
      <c r="AN887" s="6"/>
      <c r="AO887" s="120"/>
    </row>
    <row r="888" spans="1:41">
      <c r="A888" s="75" t="s">
        <v>2614</v>
      </c>
      <c r="B888" s="6" t="s">
        <v>93</v>
      </c>
      <c r="C888" s="76">
        <v>887</v>
      </c>
      <c r="D888" s="76" t="s">
        <v>97</v>
      </c>
      <c r="E888" s="6" t="s">
        <v>2135</v>
      </c>
      <c r="F888" s="6" t="str">
        <f t="shared" si="67"/>
        <v>FreightFG-R-2105LE25.M19</v>
      </c>
      <c r="G888" s="95" t="s">
        <v>2809</v>
      </c>
      <c r="H888" s="99">
        <v>55387</v>
      </c>
      <c r="I888" s="85" t="s">
        <v>2380</v>
      </c>
      <c r="J888" s="100">
        <v>46052</v>
      </c>
      <c r="K888" s="100" t="s">
        <v>2556</v>
      </c>
      <c r="L888" s="77" t="s">
        <v>116</v>
      </c>
      <c r="M888" s="76" t="s">
        <v>195</v>
      </c>
      <c r="N888" s="76" t="s">
        <v>3034</v>
      </c>
      <c r="O888" s="71">
        <v>0</v>
      </c>
      <c r="P888" s="71">
        <v>0</v>
      </c>
      <c r="Q888" s="79">
        <v>5147</v>
      </c>
      <c r="R888" s="71">
        <v>0</v>
      </c>
      <c r="S888" s="71">
        <v>0</v>
      </c>
      <c r="T888" s="79">
        <v>5147</v>
      </c>
      <c r="U888" s="87" t="s">
        <v>118</v>
      </c>
      <c r="V888" s="84">
        <f t="shared" ref="V888:V898" si="77">T888</f>
        <v>5147</v>
      </c>
      <c r="W888" s="61">
        <v>46041</v>
      </c>
      <c r="X888" s="76" t="s">
        <v>230</v>
      </c>
      <c r="Y888" s="76" t="s">
        <v>178</v>
      </c>
      <c r="Z888" s="76" t="s">
        <v>178</v>
      </c>
      <c r="AA888" s="76" t="s">
        <v>231</v>
      </c>
      <c r="AB888" s="76" t="s">
        <v>539</v>
      </c>
      <c r="AC888" s="76" t="s">
        <v>541</v>
      </c>
      <c r="AD888" s="76" t="s">
        <v>195</v>
      </c>
      <c r="AE888" s="76" t="s">
        <v>547</v>
      </c>
      <c r="AF888" s="76" t="s">
        <v>96</v>
      </c>
      <c r="AG888" s="82"/>
      <c r="AH888" s="60"/>
      <c r="AI888" s="75" t="s">
        <v>2614</v>
      </c>
      <c r="AJ888" s="6" t="s">
        <v>111</v>
      </c>
      <c r="AK888" s="81">
        <f>V888</f>
        <v>5147</v>
      </c>
      <c r="AL888" s="205" t="s">
        <v>111</v>
      </c>
      <c r="AM888" s="169"/>
      <c r="AN888" s="6"/>
      <c r="AO888" s="120"/>
    </row>
    <row r="889" spans="1:41">
      <c r="A889" s="75" t="s">
        <v>2614</v>
      </c>
      <c r="B889" s="6" t="s">
        <v>93</v>
      </c>
      <c r="C889" s="76">
        <v>888</v>
      </c>
      <c r="D889" s="76" t="s">
        <v>97</v>
      </c>
      <c r="E889" s="6" t="s">
        <v>2135</v>
      </c>
      <c r="F889" s="6" t="str">
        <f t="shared" si="67"/>
        <v>FreightFG-R-2106LE25.M01</v>
      </c>
      <c r="G889" s="95" t="s">
        <v>2810</v>
      </c>
      <c r="H889" s="99">
        <v>55388</v>
      </c>
      <c r="I889" s="85" t="s">
        <v>2380</v>
      </c>
      <c r="J889" s="100">
        <v>46052</v>
      </c>
      <c r="K889" s="100" t="s">
        <v>2556</v>
      </c>
      <c r="L889" s="77" t="s">
        <v>116</v>
      </c>
      <c r="M889" s="76" t="s">
        <v>195</v>
      </c>
      <c r="N889" s="76">
        <v>553899</v>
      </c>
      <c r="O889" s="71">
        <v>0</v>
      </c>
      <c r="P889" s="71">
        <v>0</v>
      </c>
      <c r="Q889" s="79">
        <v>5645</v>
      </c>
      <c r="R889" s="71">
        <v>0</v>
      </c>
      <c r="S889" s="71">
        <v>0</v>
      </c>
      <c r="T889" s="79">
        <v>5645</v>
      </c>
      <c r="U889" s="87" t="s">
        <v>118</v>
      </c>
      <c r="V889" s="84">
        <f t="shared" si="77"/>
        <v>5645</v>
      </c>
      <c r="W889" s="61">
        <v>46043</v>
      </c>
      <c r="X889" s="76" t="s">
        <v>230</v>
      </c>
      <c r="Y889" s="76" t="s">
        <v>178</v>
      </c>
      <c r="Z889" s="76" t="s">
        <v>178</v>
      </c>
      <c r="AA889" s="76" t="s">
        <v>232</v>
      </c>
      <c r="AB889" s="76" t="s">
        <v>542</v>
      </c>
      <c r="AC889" s="76" t="s">
        <v>541</v>
      </c>
      <c r="AD889" s="76" t="s">
        <v>195</v>
      </c>
      <c r="AE889" s="76" t="s">
        <v>547</v>
      </c>
      <c r="AF889" s="76" t="s">
        <v>96</v>
      </c>
      <c r="AG889" s="82"/>
      <c r="AH889" s="60"/>
      <c r="AI889" s="75" t="s">
        <v>2614</v>
      </c>
      <c r="AJ889" s="6" t="s">
        <v>103</v>
      </c>
      <c r="AK889" s="81">
        <v>0</v>
      </c>
      <c r="AL889" s="205" t="s">
        <v>103</v>
      </c>
      <c r="AM889" s="169"/>
      <c r="AN889" s="6"/>
      <c r="AO889" s="120"/>
    </row>
    <row r="890" spans="1:41">
      <c r="A890" s="75" t="s">
        <v>2614</v>
      </c>
      <c r="B890" s="6" t="s">
        <v>93</v>
      </c>
      <c r="C890" s="76">
        <v>889</v>
      </c>
      <c r="D890" s="76" t="s">
        <v>97</v>
      </c>
      <c r="E890" s="6" t="s">
        <v>2135</v>
      </c>
      <c r="F890" s="6" t="str">
        <f t="shared" si="67"/>
        <v>FreightFG-R-2110LE25.M19</v>
      </c>
      <c r="G890" s="95" t="s">
        <v>2811</v>
      </c>
      <c r="H890" s="99">
        <v>55389</v>
      </c>
      <c r="I890" s="85" t="s">
        <v>2380</v>
      </c>
      <c r="J890" s="100">
        <v>46052</v>
      </c>
      <c r="K890" s="100" t="s">
        <v>2556</v>
      </c>
      <c r="L890" s="77" t="s">
        <v>116</v>
      </c>
      <c r="M890" s="76" t="s">
        <v>195</v>
      </c>
      <c r="N890" s="76" t="s">
        <v>3035</v>
      </c>
      <c r="O890" s="71">
        <v>0</v>
      </c>
      <c r="P890" s="71">
        <v>0</v>
      </c>
      <c r="Q890" s="79">
        <v>5175</v>
      </c>
      <c r="R890" s="71">
        <v>0</v>
      </c>
      <c r="S890" s="71">
        <v>0</v>
      </c>
      <c r="T890" s="79">
        <v>5175</v>
      </c>
      <c r="U890" s="87" t="s">
        <v>118</v>
      </c>
      <c r="V890" s="84">
        <f t="shared" si="77"/>
        <v>5175</v>
      </c>
      <c r="W890" s="61">
        <v>46043</v>
      </c>
      <c r="X890" s="76" t="s">
        <v>230</v>
      </c>
      <c r="Y890" s="76" t="s">
        <v>178</v>
      </c>
      <c r="Z890" s="76" t="s">
        <v>178</v>
      </c>
      <c r="AA890" s="76" t="s">
        <v>231</v>
      </c>
      <c r="AB890" s="76" t="s">
        <v>539</v>
      </c>
      <c r="AC890" s="76" t="s">
        <v>541</v>
      </c>
      <c r="AD890" s="76" t="s">
        <v>195</v>
      </c>
      <c r="AE890" s="76" t="s">
        <v>547</v>
      </c>
      <c r="AF890" s="76" t="s">
        <v>96</v>
      </c>
      <c r="AG890" s="82"/>
      <c r="AH890" s="60"/>
      <c r="AI890" s="75" t="s">
        <v>2614</v>
      </c>
      <c r="AJ890" s="6" t="s">
        <v>111</v>
      </c>
      <c r="AK890" s="81">
        <f>V890</f>
        <v>5175</v>
      </c>
      <c r="AL890" s="205" t="s">
        <v>111</v>
      </c>
      <c r="AM890" s="169"/>
      <c r="AN890" s="6"/>
      <c r="AO890" s="120"/>
    </row>
    <row r="891" spans="1:41">
      <c r="A891" s="75" t="s">
        <v>2614</v>
      </c>
      <c r="B891" s="6" t="s">
        <v>93</v>
      </c>
      <c r="C891" s="76">
        <v>890</v>
      </c>
      <c r="D891" s="76" t="s">
        <v>97</v>
      </c>
      <c r="E891" s="6" t="s">
        <v>2135</v>
      </c>
      <c r="F891" s="6" t="str">
        <f t="shared" si="67"/>
        <v>FreightFG-R-2107LE25.M01</v>
      </c>
      <c r="G891" s="95" t="s">
        <v>2812</v>
      </c>
      <c r="H891" s="99">
        <v>55390</v>
      </c>
      <c r="I891" s="85" t="s">
        <v>2380</v>
      </c>
      <c r="J891" s="100">
        <v>46052</v>
      </c>
      <c r="K891" s="100" t="s">
        <v>2556</v>
      </c>
      <c r="L891" s="77" t="s">
        <v>116</v>
      </c>
      <c r="M891" s="76" t="s">
        <v>195</v>
      </c>
      <c r="N891" s="76" t="s">
        <v>2567</v>
      </c>
      <c r="O891" s="71">
        <v>0</v>
      </c>
      <c r="P891" s="71">
        <v>0</v>
      </c>
      <c r="Q891" s="79">
        <v>5045</v>
      </c>
      <c r="R891" s="71">
        <v>0</v>
      </c>
      <c r="S891" s="71">
        <v>0</v>
      </c>
      <c r="T891" s="79">
        <v>5045</v>
      </c>
      <c r="U891" s="87" t="s">
        <v>118</v>
      </c>
      <c r="V891" s="84">
        <f t="shared" si="77"/>
        <v>5045</v>
      </c>
      <c r="W891" s="61">
        <v>46045</v>
      </c>
      <c r="X891" s="76" t="s">
        <v>230</v>
      </c>
      <c r="Y891" s="76" t="s">
        <v>178</v>
      </c>
      <c r="Z891" s="76" t="s">
        <v>178</v>
      </c>
      <c r="AA891" s="76" t="s">
        <v>109</v>
      </c>
      <c r="AB891" s="76" t="s">
        <v>542</v>
      </c>
      <c r="AC891" s="76" t="s">
        <v>541</v>
      </c>
      <c r="AD891" s="76" t="s">
        <v>195</v>
      </c>
      <c r="AE891" s="76" t="s">
        <v>547</v>
      </c>
      <c r="AF891" s="76" t="s">
        <v>96</v>
      </c>
      <c r="AG891" s="82"/>
      <c r="AH891" s="60"/>
      <c r="AI891" s="75" t="s">
        <v>2614</v>
      </c>
      <c r="AJ891" s="6" t="s">
        <v>103</v>
      </c>
      <c r="AK891" s="81">
        <v>0</v>
      </c>
      <c r="AL891" s="205" t="s">
        <v>103</v>
      </c>
      <c r="AM891" s="169"/>
      <c r="AN891" s="6"/>
      <c r="AO891" s="120"/>
    </row>
    <row r="892" spans="1:41">
      <c r="A892" s="75" t="s">
        <v>2614</v>
      </c>
      <c r="B892" s="6" t="s">
        <v>93</v>
      </c>
      <c r="C892" s="76">
        <v>891</v>
      </c>
      <c r="D892" s="76" t="s">
        <v>97</v>
      </c>
      <c r="E892" s="6" t="s">
        <v>2135</v>
      </c>
      <c r="F892" s="6" t="str">
        <f t="shared" si="67"/>
        <v>FreightFG-R-2108LE25.M19</v>
      </c>
      <c r="G892" s="95" t="s">
        <v>2813</v>
      </c>
      <c r="H892" s="99">
        <v>55391</v>
      </c>
      <c r="I892" s="85" t="s">
        <v>2380</v>
      </c>
      <c r="J892" s="100">
        <v>46052</v>
      </c>
      <c r="K892" s="100" t="s">
        <v>2556</v>
      </c>
      <c r="L892" s="77" t="s">
        <v>116</v>
      </c>
      <c r="M892" s="76" t="s">
        <v>195</v>
      </c>
      <c r="N892" s="76">
        <v>5183439</v>
      </c>
      <c r="O892" s="71">
        <v>0</v>
      </c>
      <c r="P892" s="71">
        <v>0</v>
      </c>
      <c r="Q892" s="79">
        <v>5825</v>
      </c>
      <c r="R892" s="71">
        <v>0</v>
      </c>
      <c r="S892" s="71">
        <v>0</v>
      </c>
      <c r="T892" s="79">
        <v>5825</v>
      </c>
      <c r="U892" s="87" t="s">
        <v>118</v>
      </c>
      <c r="V892" s="84">
        <f t="shared" si="77"/>
        <v>5825</v>
      </c>
      <c r="W892" s="61">
        <v>45681</v>
      </c>
      <c r="X892" s="76" t="s">
        <v>230</v>
      </c>
      <c r="Y892" s="76" t="s">
        <v>178</v>
      </c>
      <c r="Z892" s="76" t="s">
        <v>178</v>
      </c>
      <c r="AA892" s="76" t="s">
        <v>232</v>
      </c>
      <c r="AB892" s="76" t="s">
        <v>539</v>
      </c>
      <c r="AC892" s="76" t="s">
        <v>541</v>
      </c>
      <c r="AD892" s="76" t="s">
        <v>195</v>
      </c>
      <c r="AE892" s="76" t="s">
        <v>547</v>
      </c>
      <c r="AF892" s="76" t="s">
        <v>96</v>
      </c>
      <c r="AG892" s="82"/>
      <c r="AH892" s="60"/>
      <c r="AI892" s="75" t="s">
        <v>2614</v>
      </c>
      <c r="AJ892" s="6" t="s">
        <v>103</v>
      </c>
      <c r="AK892" s="81">
        <v>0</v>
      </c>
      <c r="AL892" s="205" t="s">
        <v>103</v>
      </c>
      <c r="AM892" s="169"/>
      <c r="AN892" s="6"/>
      <c r="AO892" s="120"/>
    </row>
    <row r="893" spans="1:41">
      <c r="A893" s="75" t="s">
        <v>2614</v>
      </c>
      <c r="B893" s="6" t="s">
        <v>93</v>
      </c>
      <c r="C893" s="76">
        <v>892</v>
      </c>
      <c r="D893" s="76" t="s">
        <v>97</v>
      </c>
      <c r="E893" s="6" t="s">
        <v>2135</v>
      </c>
      <c r="F893" s="6" t="str">
        <f t="shared" si="67"/>
        <v>FreightFG-R-2109LE25.M19</v>
      </c>
      <c r="G893" s="95" t="s">
        <v>2814</v>
      </c>
      <c r="H893" s="99">
        <v>55392</v>
      </c>
      <c r="I893" s="85" t="s">
        <v>2380</v>
      </c>
      <c r="J893" s="100">
        <v>46052</v>
      </c>
      <c r="K893" s="100" t="s">
        <v>3036</v>
      </c>
      <c r="L893" s="77" t="s">
        <v>116</v>
      </c>
      <c r="M893" s="76" t="s">
        <v>195</v>
      </c>
      <c r="N893" s="76" t="s">
        <v>3037</v>
      </c>
      <c r="O893" s="71">
        <v>0</v>
      </c>
      <c r="P893" s="71">
        <v>0</v>
      </c>
      <c r="Q893" s="79">
        <v>4997</v>
      </c>
      <c r="R893" s="71">
        <v>0</v>
      </c>
      <c r="S893" s="71">
        <v>0</v>
      </c>
      <c r="T893" s="79">
        <v>4997</v>
      </c>
      <c r="U893" s="87" t="s">
        <v>118</v>
      </c>
      <c r="V893" s="84">
        <f t="shared" si="77"/>
        <v>4997</v>
      </c>
      <c r="W893" s="61">
        <v>46046</v>
      </c>
      <c r="X893" s="76" t="s">
        <v>230</v>
      </c>
      <c r="Y893" s="76" t="s">
        <v>178</v>
      </c>
      <c r="Z893" s="76" t="s">
        <v>178</v>
      </c>
      <c r="AA893" s="76" t="s">
        <v>231</v>
      </c>
      <c r="AB893" s="76" t="s">
        <v>539</v>
      </c>
      <c r="AC893" s="76" t="s">
        <v>541</v>
      </c>
      <c r="AD893" s="76" t="s">
        <v>195</v>
      </c>
      <c r="AE893" s="76" t="s">
        <v>547</v>
      </c>
      <c r="AF893" s="76" t="s">
        <v>96</v>
      </c>
      <c r="AG893" s="82"/>
      <c r="AH893" s="60"/>
      <c r="AI893" s="75" t="s">
        <v>2614</v>
      </c>
      <c r="AJ893" s="6" t="s">
        <v>111</v>
      </c>
      <c r="AK893" s="81">
        <f>V893</f>
        <v>4997</v>
      </c>
      <c r="AL893" s="205" t="s">
        <v>111</v>
      </c>
      <c r="AM893" s="169"/>
      <c r="AN893" s="6"/>
      <c r="AO893" s="120"/>
    </row>
    <row r="894" spans="1:41">
      <c r="A894" s="75" t="s">
        <v>2614</v>
      </c>
      <c r="B894" s="6" t="s">
        <v>93</v>
      </c>
      <c r="C894" s="76">
        <v>893</v>
      </c>
      <c r="D894" s="76" t="s">
        <v>97</v>
      </c>
      <c r="E894" s="6" t="s">
        <v>2135</v>
      </c>
      <c r="F894" s="6" t="str">
        <f t="shared" si="67"/>
        <v>FreightFG-R-2119LE25.M01</v>
      </c>
      <c r="G894" s="95" t="s">
        <v>2815</v>
      </c>
      <c r="H894" s="99">
        <v>55448</v>
      </c>
      <c r="I894" s="85" t="s">
        <v>2380</v>
      </c>
      <c r="J894" s="100">
        <v>46053</v>
      </c>
      <c r="K894" s="100" t="s">
        <v>3038</v>
      </c>
      <c r="L894" s="77" t="s">
        <v>116</v>
      </c>
      <c r="M894" s="76" t="s">
        <v>195</v>
      </c>
      <c r="N894" s="76" t="s">
        <v>3039</v>
      </c>
      <c r="O894" s="71">
        <v>0</v>
      </c>
      <c r="P894" s="71">
        <v>0</v>
      </c>
      <c r="Q894" s="79">
        <v>4345</v>
      </c>
      <c r="R894" s="71">
        <v>0</v>
      </c>
      <c r="S894" s="71">
        <v>0</v>
      </c>
      <c r="T894" s="79">
        <v>4345</v>
      </c>
      <c r="U894" s="87" t="s">
        <v>118</v>
      </c>
      <c r="V894" s="84">
        <f t="shared" si="77"/>
        <v>4345</v>
      </c>
      <c r="W894" s="61">
        <v>46049</v>
      </c>
      <c r="X894" s="76" t="s">
        <v>230</v>
      </c>
      <c r="Y894" s="76" t="s">
        <v>178</v>
      </c>
      <c r="Z894" s="76" t="s">
        <v>178</v>
      </c>
      <c r="AA894" s="76" t="s">
        <v>109</v>
      </c>
      <c r="AB894" s="76" t="s">
        <v>542</v>
      </c>
      <c r="AC894" s="76" t="s">
        <v>541</v>
      </c>
      <c r="AD894" s="76" t="s">
        <v>195</v>
      </c>
      <c r="AE894" s="76" t="s">
        <v>547</v>
      </c>
      <c r="AF894" s="76" t="s">
        <v>96</v>
      </c>
      <c r="AG894" s="82"/>
      <c r="AH894" s="60"/>
      <c r="AI894" s="75" t="s">
        <v>2614</v>
      </c>
      <c r="AJ894" s="6" t="s">
        <v>103</v>
      </c>
      <c r="AK894" s="81">
        <v>0</v>
      </c>
      <c r="AL894" s="205" t="s">
        <v>103</v>
      </c>
      <c r="AM894" s="169"/>
      <c r="AN894" s="6"/>
      <c r="AO894" s="120"/>
    </row>
    <row r="895" spans="1:41">
      <c r="A895" s="75" t="s">
        <v>2614</v>
      </c>
      <c r="B895" s="6" t="s">
        <v>93</v>
      </c>
      <c r="C895" s="76">
        <v>894</v>
      </c>
      <c r="D895" s="76" t="s">
        <v>97</v>
      </c>
      <c r="E895" s="6" t="s">
        <v>2135</v>
      </c>
      <c r="F895" s="6" t="str">
        <f t="shared" si="67"/>
        <v>FreightFG-R-2115LE25.M19</v>
      </c>
      <c r="G895" s="95" t="s">
        <v>2816</v>
      </c>
      <c r="H895" s="99">
        <v>55449</v>
      </c>
      <c r="I895" s="85" t="s">
        <v>2380</v>
      </c>
      <c r="J895" s="100">
        <v>46053</v>
      </c>
      <c r="K895" s="100" t="s">
        <v>3040</v>
      </c>
      <c r="L895" s="77" t="s">
        <v>116</v>
      </c>
      <c r="M895" s="76" t="s">
        <v>195</v>
      </c>
      <c r="N895" s="76">
        <v>5182314</v>
      </c>
      <c r="O895" s="71">
        <v>0</v>
      </c>
      <c r="P895" s="71">
        <v>0</v>
      </c>
      <c r="Q895" s="79">
        <v>4997</v>
      </c>
      <c r="R895" s="71">
        <v>0</v>
      </c>
      <c r="S895" s="71">
        <v>0</v>
      </c>
      <c r="T895" s="79">
        <v>4997</v>
      </c>
      <c r="U895" s="87" t="s">
        <v>118</v>
      </c>
      <c r="V895" s="84">
        <f t="shared" si="77"/>
        <v>4997</v>
      </c>
      <c r="W895" s="61">
        <v>46050</v>
      </c>
      <c r="X895" s="76" t="s">
        <v>230</v>
      </c>
      <c r="Y895" s="76" t="s">
        <v>178</v>
      </c>
      <c r="Z895" s="76" t="s">
        <v>178</v>
      </c>
      <c r="AA895" s="76" t="s">
        <v>231</v>
      </c>
      <c r="AB895" s="76" t="s">
        <v>539</v>
      </c>
      <c r="AC895" s="76" t="s">
        <v>541</v>
      </c>
      <c r="AD895" s="76" t="s">
        <v>195</v>
      </c>
      <c r="AE895" s="76" t="s">
        <v>547</v>
      </c>
      <c r="AF895" s="76" t="s">
        <v>96</v>
      </c>
      <c r="AG895" s="82"/>
      <c r="AH895" s="60"/>
      <c r="AI895" s="75" t="s">
        <v>2614</v>
      </c>
      <c r="AJ895" s="6" t="s">
        <v>111</v>
      </c>
      <c r="AK895" s="81">
        <f>V895</f>
        <v>4997</v>
      </c>
      <c r="AL895" s="205" t="s">
        <v>111</v>
      </c>
      <c r="AM895" s="169"/>
      <c r="AN895" s="6"/>
      <c r="AO895" s="120"/>
    </row>
    <row r="896" spans="1:41">
      <c r="A896" s="75" t="s">
        <v>2614</v>
      </c>
      <c r="B896" s="6" t="s">
        <v>93</v>
      </c>
      <c r="C896" s="76">
        <v>895</v>
      </c>
      <c r="D896" s="76" t="s">
        <v>97</v>
      </c>
      <c r="E896" s="6" t="s">
        <v>2135</v>
      </c>
      <c r="F896" s="6" t="str">
        <f t="shared" si="67"/>
        <v>FreightFG-R-2112LE25.M19</v>
      </c>
      <c r="G896" s="95" t="s">
        <v>2817</v>
      </c>
      <c r="H896" s="99">
        <v>55450</v>
      </c>
      <c r="I896" s="85" t="s">
        <v>2380</v>
      </c>
      <c r="J896" s="100">
        <v>46053</v>
      </c>
      <c r="K896" s="100" t="s">
        <v>3041</v>
      </c>
      <c r="L896" s="77" t="s">
        <v>116</v>
      </c>
      <c r="M896" s="76" t="s">
        <v>195</v>
      </c>
      <c r="N896" s="76">
        <v>5182360</v>
      </c>
      <c r="O896" s="71">
        <v>0</v>
      </c>
      <c r="P896" s="71">
        <v>0</v>
      </c>
      <c r="Q896" s="79">
        <v>5575</v>
      </c>
      <c r="R896" s="71">
        <v>0</v>
      </c>
      <c r="S896" s="71">
        <v>0</v>
      </c>
      <c r="T896" s="79">
        <v>5575</v>
      </c>
      <c r="U896" s="87" t="s">
        <v>118</v>
      </c>
      <c r="V896" s="84">
        <f t="shared" si="77"/>
        <v>5575</v>
      </c>
      <c r="W896" s="61">
        <v>46049</v>
      </c>
      <c r="X896" s="76" t="s">
        <v>230</v>
      </c>
      <c r="Y896" s="76" t="s">
        <v>178</v>
      </c>
      <c r="Z896" s="76" t="s">
        <v>178</v>
      </c>
      <c r="AA896" s="76" t="s">
        <v>232</v>
      </c>
      <c r="AB896" s="76" t="s">
        <v>539</v>
      </c>
      <c r="AC896" s="76" t="s">
        <v>541</v>
      </c>
      <c r="AD896" s="76" t="s">
        <v>195</v>
      </c>
      <c r="AE896" s="76" t="s">
        <v>547</v>
      </c>
      <c r="AF896" s="76" t="s">
        <v>96</v>
      </c>
      <c r="AG896" s="82"/>
      <c r="AH896" s="60"/>
      <c r="AI896" s="75" t="s">
        <v>2614</v>
      </c>
      <c r="AJ896" s="6" t="s">
        <v>103</v>
      </c>
      <c r="AK896" s="81">
        <v>0</v>
      </c>
      <c r="AL896" s="205" t="s">
        <v>103</v>
      </c>
      <c r="AM896" s="169"/>
      <c r="AN896" s="6"/>
      <c r="AO896" s="120"/>
    </row>
    <row r="897" spans="1:41">
      <c r="A897" s="75" t="s">
        <v>2614</v>
      </c>
      <c r="B897" s="6" t="s">
        <v>93</v>
      </c>
      <c r="C897" s="76">
        <v>896</v>
      </c>
      <c r="D897" s="76" t="s">
        <v>97</v>
      </c>
      <c r="E897" s="6" t="s">
        <v>2135</v>
      </c>
      <c r="F897" s="6" t="str">
        <f t="shared" si="67"/>
        <v>FreightFG-R-2111LE25.M19</v>
      </c>
      <c r="G897" s="95" t="s">
        <v>2818</v>
      </c>
      <c r="H897" s="99">
        <v>55451</v>
      </c>
      <c r="I897" s="85" t="s">
        <v>2380</v>
      </c>
      <c r="J897" s="100">
        <v>46053</v>
      </c>
      <c r="K897" s="100" t="s">
        <v>3042</v>
      </c>
      <c r="L897" s="77" t="s">
        <v>116</v>
      </c>
      <c r="M897" s="76" t="s">
        <v>195</v>
      </c>
      <c r="N897" s="76" t="s">
        <v>1465</v>
      </c>
      <c r="O897" s="71">
        <v>0</v>
      </c>
      <c r="P897" s="71">
        <v>0</v>
      </c>
      <c r="Q897" s="79">
        <v>4997</v>
      </c>
      <c r="R897" s="71">
        <v>0</v>
      </c>
      <c r="S897" s="71">
        <v>0</v>
      </c>
      <c r="T897" s="79">
        <v>4997</v>
      </c>
      <c r="U897" s="87" t="s">
        <v>118</v>
      </c>
      <c r="V897" s="84">
        <f t="shared" si="77"/>
        <v>4997</v>
      </c>
      <c r="W897" s="61">
        <v>46048</v>
      </c>
      <c r="X897" s="76" t="s">
        <v>230</v>
      </c>
      <c r="Y897" s="76" t="s">
        <v>178</v>
      </c>
      <c r="Z897" s="76" t="s">
        <v>178</v>
      </c>
      <c r="AA897" s="76" t="s">
        <v>231</v>
      </c>
      <c r="AB897" s="76" t="s">
        <v>539</v>
      </c>
      <c r="AC897" s="76" t="s">
        <v>541</v>
      </c>
      <c r="AD897" s="76" t="s">
        <v>195</v>
      </c>
      <c r="AE897" s="76" t="s">
        <v>547</v>
      </c>
      <c r="AF897" s="76" t="s">
        <v>96</v>
      </c>
      <c r="AG897" s="82"/>
      <c r="AH897" s="60"/>
      <c r="AI897" s="75" t="s">
        <v>2614</v>
      </c>
      <c r="AJ897" s="6" t="s">
        <v>111</v>
      </c>
      <c r="AK897" s="81">
        <f>V897</f>
        <v>4997</v>
      </c>
      <c r="AL897" s="205" t="s">
        <v>111</v>
      </c>
      <c r="AM897" s="169"/>
      <c r="AN897" s="6"/>
      <c r="AO897" s="120"/>
    </row>
    <row r="898" spans="1:41">
      <c r="A898" s="75" t="s">
        <v>2614</v>
      </c>
      <c r="B898" s="6" t="s">
        <v>93</v>
      </c>
      <c r="C898" s="76">
        <v>897</v>
      </c>
      <c r="D898" s="76" t="s">
        <v>97</v>
      </c>
      <c r="E898" s="6" t="s">
        <v>2135</v>
      </c>
      <c r="F898" s="6" t="str">
        <f t="shared" si="67"/>
        <v>FreightFG-R-2113LE25.M19</v>
      </c>
      <c r="G898" s="95" t="s">
        <v>2819</v>
      </c>
      <c r="H898" s="99">
        <v>55465</v>
      </c>
      <c r="I898" s="85" t="s">
        <v>2380</v>
      </c>
      <c r="J898" s="100">
        <v>46053</v>
      </c>
      <c r="K898" s="100" t="s">
        <v>3043</v>
      </c>
      <c r="L898" s="77" t="s">
        <v>116</v>
      </c>
      <c r="M898" s="76" t="s">
        <v>195</v>
      </c>
      <c r="N898" s="76">
        <v>553883</v>
      </c>
      <c r="O898" s="71">
        <v>0</v>
      </c>
      <c r="P898" s="71">
        <v>0</v>
      </c>
      <c r="Q898" s="79">
        <v>5645</v>
      </c>
      <c r="R898" s="71">
        <v>0</v>
      </c>
      <c r="S898" s="71">
        <v>0</v>
      </c>
      <c r="T898" s="79">
        <v>5645</v>
      </c>
      <c r="U898" s="87" t="s">
        <v>118</v>
      </c>
      <c r="V898" s="84">
        <f t="shared" si="77"/>
        <v>5645</v>
      </c>
      <c r="W898" s="61">
        <v>46050</v>
      </c>
      <c r="X898" s="76" t="s">
        <v>230</v>
      </c>
      <c r="Y898" s="76" t="s">
        <v>178</v>
      </c>
      <c r="Z898" s="76" t="s">
        <v>178</v>
      </c>
      <c r="AA898" s="76" t="s">
        <v>232</v>
      </c>
      <c r="AB898" s="76" t="s">
        <v>539</v>
      </c>
      <c r="AC898" s="76" t="s">
        <v>541</v>
      </c>
      <c r="AD898" s="76" t="s">
        <v>195</v>
      </c>
      <c r="AE898" s="76" t="s">
        <v>547</v>
      </c>
      <c r="AF898" s="76" t="s">
        <v>96</v>
      </c>
      <c r="AG898" s="82"/>
      <c r="AH898" s="60"/>
      <c r="AI898" s="75" t="s">
        <v>2614</v>
      </c>
      <c r="AJ898" s="6" t="s">
        <v>103</v>
      </c>
      <c r="AK898" s="81">
        <v>0</v>
      </c>
      <c r="AL898" s="205" t="s">
        <v>103</v>
      </c>
      <c r="AM898" s="169"/>
      <c r="AN898" s="6"/>
      <c r="AO898" s="120"/>
    </row>
    <row r="899" spans="1:41">
      <c r="A899" s="75" t="s">
        <v>2614</v>
      </c>
      <c r="B899" s="6" t="s">
        <v>93</v>
      </c>
      <c r="C899" s="76">
        <v>898</v>
      </c>
      <c r="D899" s="6" t="s">
        <v>594</v>
      </c>
      <c r="E899" s="6" t="s">
        <v>2135</v>
      </c>
      <c r="F899" s="6" t="str">
        <f t="shared" ref="F899:F962" si="78">E899&amp;G899</f>
        <v>FreightFG-V-009-V1E26-M01.1</v>
      </c>
      <c r="G899" s="97" t="s">
        <v>2820</v>
      </c>
      <c r="H899" s="97" t="s">
        <v>2821</v>
      </c>
      <c r="I899" s="85" t="s">
        <v>2380</v>
      </c>
      <c r="J899" s="92">
        <v>46048</v>
      </c>
      <c r="K899" s="97" t="s">
        <v>2069</v>
      </c>
      <c r="L899" s="6" t="s">
        <v>1497</v>
      </c>
      <c r="M899" s="6" t="s">
        <v>174</v>
      </c>
      <c r="N899" s="6" t="s">
        <v>1471</v>
      </c>
      <c r="O899" s="71">
        <v>0</v>
      </c>
      <c r="P899" s="71">
        <v>0</v>
      </c>
      <c r="Q899" s="79">
        <v>10300</v>
      </c>
      <c r="R899" s="79">
        <v>1648</v>
      </c>
      <c r="S899" s="71">
        <v>412</v>
      </c>
      <c r="T899" s="79">
        <v>11536</v>
      </c>
      <c r="U899" s="6" t="s">
        <v>24</v>
      </c>
      <c r="V899" s="84">
        <f t="shared" ref="V899:V902" si="79">T899/17.2315</f>
        <v>669.47160723094328</v>
      </c>
      <c r="W899" s="110">
        <v>46048</v>
      </c>
      <c r="X899" s="6" t="s">
        <v>122</v>
      </c>
      <c r="Y899" s="6" t="s">
        <v>121</v>
      </c>
      <c r="Z899" s="6" t="s">
        <v>1498</v>
      </c>
      <c r="AA899" s="6" t="s">
        <v>1497</v>
      </c>
      <c r="AB899" s="76" t="s">
        <v>542</v>
      </c>
      <c r="AC899" s="76" t="s">
        <v>541</v>
      </c>
      <c r="AD899" s="76" t="s">
        <v>195</v>
      </c>
      <c r="AE899" s="76" t="s">
        <v>547</v>
      </c>
      <c r="AF899" s="76" t="s">
        <v>96</v>
      </c>
      <c r="AG899" s="82"/>
      <c r="AH899" s="60"/>
      <c r="AI899" s="75" t="s">
        <v>2614</v>
      </c>
      <c r="AJ899" s="6" t="s">
        <v>103</v>
      </c>
      <c r="AK899" s="81">
        <v>0</v>
      </c>
      <c r="AL899" s="205" t="s">
        <v>103</v>
      </c>
      <c r="AM899" s="169"/>
      <c r="AN899" s="6"/>
      <c r="AO899" s="120"/>
    </row>
    <row r="900" spans="1:41">
      <c r="A900" s="75" t="s">
        <v>2614</v>
      </c>
      <c r="B900" s="6" t="s">
        <v>93</v>
      </c>
      <c r="C900" s="76">
        <v>899</v>
      </c>
      <c r="D900" s="6" t="s">
        <v>594</v>
      </c>
      <c r="E900" s="6" t="s">
        <v>2135</v>
      </c>
      <c r="F900" s="6" t="str">
        <f t="shared" si="78"/>
        <v>FreightRM-V-020-V1I26-M19</v>
      </c>
      <c r="G900" s="97" t="s">
        <v>2822</v>
      </c>
      <c r="H900" s="97" t="s">
        <v>2823</v>
      </c>
      <c r="I900" s="85" t="s">
        <v>2380</v>
      </c>
      <c r="J900" s="92">
        <v>46048</v>
      </c>
      <c r="K900" s="97" t="s">
        <v>3044</v>
      </c>
      <c r="L900" s="6" t="s">
        <v>1507</v>
      </c>
      <c r="M900" s="6" t="s">
        <v>174</v>
      </c>
      <c r="N900" s="6" t="s">
        <v>1502</v>
      </c>
      <c r="O900" s="71">
        <v>0</v>
      </c>
      <c r="P900" s="71">
        <v>0</v>
      </c>
      <c r="Q900" s="79">
        <v>13965</v>
      </c>
      <c r="R900" s="79">
        <v>2234.4</v>
      </c>
      <c r="S900" s="71">
        <v>558.6</v>
      </c>
      <c r="T900" s="79">
        <v>15640.8</v>
      </c>
      <c r="U900" s="6" t="s">
        <v>24</v>
      </c>
      <c r="V900" s="84">
        <f t="shared" si="79"/>
        <v>907.68650436700227</v>
      </c>
      <c r="W900" s="110">
        <v>46049</v>
      </c>
      <c r="X900" s="6" t="s">
        <v>1507</v>
      </c>
      <c r="Y900" s="6" t="s">
        <v>1508</v>
      </c>
      <c r="Z900" s="6" t="s">
        <v>121</v>
      </c>
      <c r="AA900" s="6" t="s">
        <v>122</v>
      </c>
      <c r="AB900" s="76" t="s">
        <v>539</v>
      </c>
      <c r="AC900" s="76" t="s">
        <v>540</v>
      </c>
      <c r="AD900" s="76" t="s">
        <v>173</v>
      </c>
      <c r="AE900" s="76" t="s">
        <v>548</v>
      </c>
      <c r="AF900" s="76" t="s">
        <v>96</v>
      </c>
      <c r="AG900" s="82"/>
      <c r="AH900" s="60"/>
      <c r="AI900" s="75" t="s">
        <v>2614</v>
      </c>
      <c r="AJ900" s="6" t="s">
        <v>103</v>
      </c>
      <c r="AK900" s="81">
        <v>0</v>
      </c>
      <c r="AL900" s="205" t="s">
        <v>103</v>
      </c>
      <c r="AM900" s="169"/>
      <c r="AN900" s="6"/>
      <c r="AO900" s="120"/>
    </row>
    <row r="901" spans="1:41">
      <c r="A901" s="75" t="s">
        <v>2614</v>
      </c>
      <c r="B901" s="6" t="s">
        <v>93</v>
      </c>
      <c r="C901" s="76">
        <v>900</v>
      </c>
      <c r="D901" s="6" t="s">
        <v>594</v>
      </c>
      <c r="E901" s="6" t="s">
        <v>2135</v>
      </c>
      <c r="F901" s="6" t="str">
        <f t="shared" si="78"/>
        <v>FreightRM-M-558-SI25-M19/RM-M-571-SI25-M19</v>
      </c>
      <c r="G901" s="112" t="s">
        <v>2824</v>
      </c>
      <c r="H901" s="97" t="s">
        <v>2825</v>
      </c>
      <c r="I901" s="85" t="s">
        <v>2380</v>
      </c>
      <c r="J901" s="92">
        <v>46049</v>
      </c>
      <c r="K901" s="97" t="s">
        <v>3045</v>
      </c>
      <c r="L901" s="6" t="s">
        <v>3046</v>
      </c>
      <c r="M901" s="6" t="s">
        <v>174</v>
      </c>
      <c r="N901" s="6" t="s">
        <v>1479</v>
      </c>
      <c r="O901" s="71">
        <v>0</v>
      </c>
      <c r="P901" s="71">
        <v>0</v>
      </c>
      <c r="Q901" s="79">
        <v>72000</v>
      </c>
      <c r="R901" s="79">
        <v>11520</v>
      </c>
      <c r="S901" s="71">
        <v>2880</v>
      </c>
      <c r="T901" s="79">
        <v>80640</v>
      </c>
      <c r="U901" s="6" t="s">
        <v>24</v>
      </c>
      <c r="V901" s="84">
        <f t="shared" si="79"/>
        <v>4679.8015262745548</v>
      </c>
      <c r="W901" s="110">
        <v>46056</v>
      </c>
      <c r="X901" s="6" t="s">
        <v>1480</v>
      </c>
      <c r="Y901" s="6" t="s">
        <v>129</v>
      </c>
      <c r="Z901" s="6" t="s">
        <v>239</v>
      </c>
      <c r="AA901" s="6" t="s">
        <v>122</v>
      </c>
      <c r="AB901" s="76" t="s">
        <v>539</v>
      </c>
      <c r="AC901" s="76" t="s">
        <v>540</v>
      </c>
      <c r="AD901" s="76" t="s">
        <v>174</v>
      </c>
      <c r="AE901" s="76" t="s">
        <v>546</v>
      </c>
      <c r="AF901" s="76" t="s">
        <v>96</v>
      </c>
      <c r="AG901" s="82"/>
      <c r="AH901" s="60"/>
      <c r="AI901" s="75" t="s">
        <v>2614</v>
      </c>
      <c r="AJ901" s="6" t="s">
        <v>103</v>
      </c>
      <c r="AK901" s="81">
        <v>0</v>
      </c>
      <c r="AL901" s="205" t="s">
        <v>103</v>
      </c>
      <c r="AM901" s="169"/>
      <c r="AN901" s="6"/>
      <c r="AO901" s="120"/>
    </row>
    <row r="902" spans="1:41">
      <c r="A902" s="75" t="s">
        <v>2614</v>
      </c>
      <c r="B902" s="6" t="s">
        <v>93</v>
      </c>
      <c r="C902" s="76">
        <v>901</v>
      </c>
      <c r="D902" s="6" t="s">
        <v>594</v>
      </c>
      <c r="E902" s="6" t="s">
        <v>2135</v>
      </c>
      <c r="F902" s="6" t="str">
        <f t="shared" si="78"/>
        <v>FreightRM-M-556-SI26-M19</v>
      </c>
      <c r="G902" s="97" t="s">
        <v>2826</v>
      </c>
      <c r="H902" s="97" t="s">
        <v>2827</v>
      </c>
      <c r="I902" s="85" t="s">
        <v>2380</v>
      </c>
      <c r="J902" s="92">
        <v>46050</v>
      </c>
      <c r="K902" s="97" t="s">
        <v>3047</v>
      </c>
      <c r="L902" s="6" t="s">
        <v>2941</v>
      </c>
      <c r="M902" s="6" t="s">
        <v>174</v>
      </c>
      <c r="N902" s="6" t="s">
        <v>1479</v>
      </c>
      <c r="O902" s="71">
        <v>0</v>
      </c>
      <c r="P902" s="71">
        <v>0</v>
      </c>
      <c r="Q902" s="79">
        <v>32000</v>
      </c>
      <c r="R902" s="79">
        <v>5120</v>
      </c>
      <c r="S902" s="71">
        <v>1280</v>
      </c>
      <c r="T902" s="79">
        <v>35840</v>
      </c>
      <c r="U902" s="6" t="s">
        <v>24</v>
      </c>
      <c r="V902" s="84">
        <f t="shared" si="79"/>
        <v>2079.9117894553578</v>
      </c>
      <c r="W902" s="110">
        <v>46056</v>
      </c>
      <c r="X902" s="6" t="s">
        <v>1480</v>
      </c>
      <c r="Y902" s="6" t="s">
        <v>129</v>
      </c>
      <c r="Z902" s="6" t="s">
        <v>239</v>
      </c>
      <c r="AA902" s="6" t="s">
        <v>122</v>
      </c>
      <c r="AB902" s="76" t="s">
        <v>539</v>
      </c>
      <c r="AC902" s="76" t="s">
        <v>540</v>
      </c>
      <c r="AD902" s="76" t="s">
        <v>174</v>
      </c>
      <c r="AE902" s="76" t="s">
        <v>546</v>
      </c>
      <c r="AF902" s="76" t="s">
        <v>96</v>
      </c>
      <c r="AG902" s="82"/>
      <c r="AH902" s="60"/>
      <c r="AI902" s="75" t="s">
        <v>2614</v>
      </c>
      <c r="AJ902" s="6" t="s">
        <v>103</v>
      </c>
      <c r="AK902" s="81">
        <v>0</v>
      </c>
      <c r="AL902" s="205" t="s">
        <v>103</v>
      </c>
      <c r="AM902" s="169"/>
      <c r="AN902" s="6"/>
      <c r="AO902" s="120"/>
    </row>
    <row r="903" spans="1:41">
      <c r="A903" s="75" t="s">
        <v>2614</v>
      </c>
      <c r="B903" s="6" t="s">
        <v>93</v>
      </c>
      <c r="C903" s="76">
        <v>902</v>
      </c>
      <c r="D903" s="6" t="s">
        <v>107</v>
      </c>
      <c r="E903" s="6" t="s">
        <v>105</v>
      </c>
      <c r="F903" s="6" t="str">
        <f t="shared" si="78"/>
        <v>STORAGEFG-R-1933LE25.M19</v>
      </c>
      <c r="G903" s="97" t="s">
        <v>2828</v>
      </c>
      <c r="H903" s="95">
        <v>146179</v>
      </c>
      <c r="I903" s="85" t="s">
        <v>2380</v>
      </c>
      <c r="J903" s="92">
        <v>46049</v>
      </c>
      <c r="K903" s="97"/>
      <c r="L903" s="80">
        <v>5854561</v>
      </c>
      <c r="M903" s="6" t="s">
        <v>173</v>
      </c>
      <c r="N903" s="80" t="s">
        <v>116</v>
      </c>
      <c r="O903" s="71">
        <v>0</v>
      </c>
      <c r="P903" s="71">
        <v>0</v>
      </c>
      <c r="Q903" s="79">
        <v>35.5</v>
      </c>
      <c r="R903" s="79">
        <v>0</v>
      </c>
      <c r="S903" s="71">
        <v>0</v>
      </c>
      <c r="T903" s="79">
        <v>35.5</v>
      </c>
      <c r="U903" s="87" t="s">
        <v>118</v>
      </c>
      <c r="V903" s="84">
        <f t="shared" ref="V903:V908" si="80">T903</f>
        <v>35.5</v>
      </c>
      <c r="W903" s="94" t="s">
        <v>119</v>
      </c>
      <c r="X903" s="80" t="s">
        <v>238</v>
      </c>
      <c r="Y903" s="80" t="s">
        <v>238</v>
      </c>
      <c r="Z903" s="80" t="s">
        <v>239</v>
      </c>
      <c r="AA903" s="80" t="s">
        <v>240</v>
      </c>
      <c r="AB903" s="76" t="s">
        <v>539</v>
      </c>
      <c r="AC903" s="76" t="s">
        <v>541</v>
      </c>
      <c r="AD903" s="76" t="s">
        <v>195</v>
      </c>
      <c r="AE903" s="76">
        <v>75640000</v>
      </c>
      <c r="AF903" s="76" t="s">
        <v>96</v>
      </c>
      <c r="AG903" s="82"/>
      <c r="AH903" s="60"/>
      <c r="AI903" s="75" t="s">
        <v>2614</v>
      </c>
      <c r="AJ903" s="6" t="s">
        <v>103</v>
      </c>
      <c r="AK903" s="81">
        <v>0</v>
      </c>
      <c r="AL903" s="205" t="s">
        <v>103</v>
      </c>
      <c r="AM903" s="169"/>
      <c r="AN903" s="6"/>
      <c r="AO903" s="120"/>
    </row>
    <row r="904" spans="1:41">
      <c r="A904" s="75" t="s">
        <v>2614</v>
      </c>
      <c r="B904" s="6" t="s">
        <v>93</v>
      </c>
      <c r="C904" s="76">
        <v>903</v>
      </c>
      <c r="D904" s="6" t="s">
        <v>107</v>
      </c>
      <c r="E904" s="6" t="s">
        <v>105</v>
      </c>
      <c r="F904" s="6" t="str">
        <f t="shared" si="78"/>
        <v>STORAGEFG-R-1892LE25.M19</v>
      </c>
      <c r="G904" s="97" t="s">
        <v>2829</v>
      </c>
      <c r="H904" s="95">
        <v>146180</v>
      </c>
      <c r="I904" s="85" t="s">
        <v>2380</v>
      </c>
      <c r="J904" s="92">
        <v>46049</v>
      </c>
      <c r="K904" s="97"/>
      <c r="L904" s="80">
        <v>560597</v>
      </c>
      <c r="M904" s="6" t="s">
        <v>173</v>
      </c>
      <c r="N904" s="80" t="s">
        <v>116</v>
      </c>
      <c r="O904" s="71">
        <v>0</v>
      </c>
      <c r="P904" s="71">
        <v>0</v>
      </c>
      <c r="Q904" s="79">
        <v>42.3</v>
      </c>
      <c r="R904" s="79">
        <v>0</v>
      </c>
      <c r="S904" s="71">
        <v>0</v>
      </c>
      <c r="T904" s="79">
        <v>42.3</v>
      </c>
      <c r="U904" s="87" t="s">
        <v>118</v>
      </c>
      <c r="V904" s="84">
        <f t="shared" si="80"/>
        <v>42.3</v>
      </c>
      <c r="W904" s="94" t="s">
        <v>119</v>
      </c>
      <c r="X904" s="80" t="s">
        <v>238</v>
      </c>
      <c r="Y904" s="80" t="s">
        <v>238</v>
      </c>
      <c r="Z904" s="80" t="s">
        <v>239</v>
      </c>
      <c r="AA904" s="80" t="s">
        <v>240</v>
      </c>
      <c r="AB904" s="76" t="s">
        <v>539</v>
      </c>
      <c r="AC904" s="76" t="s">
        <v>541</v>
      </c>
      <c r="AD904" s="76" t="s">
        <v>195</v>
      </c>
      <c r="AE904" s="76">
        <v>75640000</v>
      </c>
      <c r="AF904" s="76" t="s">
        <v>96</v>
      </c>
      <c r="AG904" s="82"/>
      <c r="AH904" s="60"/>
      <c r="AI904" s="75" t="s">
        <v>2614</v>
      </c>
      <c r="AJ904" s="6" t="s">
        <v>103</v>
      </c>
      <c r="AK904" s="81">
        <v>0</v>
      </c>
      <c r="AL904" s="205" t="s">
        <v>103</v>
      </c>
      <c r="AM904" s="169"/>
      <c r="AN904" s="6"/>
      <c r="AO904" s="120"/>
    </row>
    <row r="905" spans="1:41">
      <c r="A905" s="75" t="s">
        <v>2614</v>
      </c>
      <c r="B905" s="6" t="s">
        <v>93</v>
      </c>
      <c r="C905" s="76">
        <v>904</v>
      </c>
      <c r="D905" s="6" t="s">
        <v>107</v>
      </c>
      <c r="E905" s="6" t="s">
        <v>105</v>
      </c>
      <c r="F905" s="6" t="str">
        <f t="shared" si="78"/>
        <v>STORAGEFG-R-2098LE25.M19</v>
      </c>
      <c r="G905" s="97" t="s">
        <v>1770</v>
      </c>
      <c r="H905" s="95">
        <v>146185</v>
      </c>
      <c r="I905" s="85" t="s">
        <v>2380</v>
      </c>
      <c r="J905" s="92">
        <v>46049</v>
      </c>
      <c r="K905" s="97"/>
      <c r="L905" s="80">
        <v>6051356</v>
      </c>
      <c r="M905" s="6" t="s">
        <v>173</v>
      </c>
      <c r="N905" s="80" t="s">
        <v>116</v>
      </c>
      <c r="O905" s="71">
        <v>0</v>
      </c>
      <c r="P905" s="71">
        <v>0</v>
      </c>
      <c r="Q905" s="79">
        <v>32.1</v>
      </c>
      <c r="R905" s="79">
        <v>0</v>
      </c>
      <c r="S905" s="71">
        <v>0</v>
      </c>
      <c r="T905" s="79">
        <v>32.1</v>
      </c>
      <c r="U905" s="87" t="s">
        <v>118</v>
      </c>
      <c r="V905" s="84">
        <f t="shared" si="80"/>
        <v>32.1</v>
      </c>
      <c r="W905" s="94" t="s">
        <v>119</v>
      </c>
      <c r="X905" s="80" t="s">
        <v>238</v>
      </c>
      <c r="Y905" s="80" t="s">
        <v>238</v>
      </c>
      <c r="Z905" s="80" t="s">
        <v>239</v>
      </c>
      <c r="AA905" s="80" t="s">
        <v>240</v>
      </c>
      <c r="AB905" s="76" t="s">
        <v>539</v>
      </c>
      <c r="AC905" s="76" t="s">
        <v>541</v>
      </c>
      <c r="AD905" s="76" t="s">
        <v>195</v>
      </c>
      <c r="AE905" s="76">
        <v>75640000</v>
      </c>
      <c r="AF905" s="76" t="s">
        <v>96</v>
      </c>
      <c r="AG905" s="82"/>
      <c r="AH905" s="60"/>
      <c r="AI905" s="75" t="s">
        <v>2614</v>
      </c>
      <c r="AJ905" s="6" t="s">
        <v>103</v>
      </c>
      <c r="AK905" s="81">
        <v>0</v>
      </c>
      <c r="AL905" s="205" t="s">
        <v>103</v>
      </c>
      <c r="AM905" s="169"/>
      <c r="AN905" s="6"/>
      <c r="AO905" s="120"/>
    </row>
    <row r="906" spans="1:41">
      <c r="A906" s="75" t="s">
        <v>2614</v>
      </c>
      <c r="B906" s="6" t="s">
        <v>93</v>
      </c>
      <c r="C906" s="76">
        <v>905</v>
      </c>
      <c r="D906" s="6" t="s">
        <v>107</v>
      </c>
      <c r="E906" s="6" t="s">
        <v>105</v>
      </c>
      <c r="F906" s="6" t="str">
        <f t="shared" si="78"/>
        <v>STORAGEFG-R-2080LE25.M19</v>
      </c>
      <c r="G906" s="97" t="s">
        <v>220</v>
      </c>
      <c r="H906" s="95">
        <v>146186</v>
      </c>
      <c r="I906" s="85" t="s">
        <v>2380</v>
      </c>
      <c r="J906" s="92">
        <v>46049</v>
      </c>
      <c r="K906" s="97"/>
      <c r="L906" s="80">
        <v>6076954</v>
      </c>
      <c r="M906" s="6" t="s">
        <v>173</v>
      </c>
      <c r="N906" s="80" t="s">
        <v>116</v>
      </c>
      <c r="O906" s="71">
        <v>0</v>
      </c>
      <c r="P906" s="71">
        <v>0</v>
      </c>
      <c r="Q906" s="79">
        <v>48.6</v>
      </c>
      <c r="R906" s="79">
        <v>0</v>
      </c>
      <c r="S906" s="71">
        <v>0</v>
      </c>
      <c r="T906" s="79">
        <v>48.6</v>
      </c>
      <c r="U906" s="87" t="s">
        <v>118</v>
      </c>
      <c r="V906" s="84">
        <f t="shared" si="80"/>
        <v>48.6</v>
      </c>
      <c r="W906" s="94" t="s">
        <v>119</v>
      </c>
      <c r="X906" s="80" t="s">
        <v>238</v>
      </c>
      <c r="Y906" s="80" t="s">
        <v>238</v>
      </c>
      <c r="Z906" s="80" t="s">
        <v>239</v>
      </c>
      <c r="AA906" s="80" t="s">
        <v>240</v>
      </c>
      <c r="AB906" s="76" t="s">
        <v>539</v>
      </c>
      <c r="AC906" s="76" t="s">
        <v>541</v>
      </c>
      <c r="AD906" s="76" t="s">
        <v>195</v>
      </c>
      <c r="AE906" s="76">
        <v>75640000</v>
      </c>
      <c r="AF906" s="76" t="s">
        <v>96</v>
      </c>
      <c r="AG906" s="82"/>
      <c r="AH906" s="60"/>
      <c r="AI906" s="75" t="s">
        <v>2614</v>
      </c>
      <c r="AJ906" s="6" t="s">
        <v>103</v>
      </c>
      <c r="AK906" s="81">
        <v>0</v>
      </c>
      <c r="AL906" s="205" t="s">
        <v>103</v>
      </c>
      <c r="AM906" s="169"/>
      <c r="AN906" s="6"/>
      <c r="AO906" s="120"/>
    </row>
    <row r="907" spans="1:41">
      <c r="A907" s="75" t="s">
        <v>2614</v>
      </c>
      <c r="B907" s="6" t="s">
        <v>93</v>
      </c>
      <c r="C907" s="76">
        <v>906</v>
      </c>
      <c r="D907" s="6" t="s">
        <v>107</v>
      </c>
      <c r="E907" s="6" t="s">
        <v>105</v>
      </c>
      <c r="F907" s="6" t="str">
        <f t="shared" si="78"/>
        <v>STORAGERM-J-1178LI26-M19</v>
      </c>
      <c r="G907" s="97" t="s">
        <v>2830</v>
      </c>
      <c r="H907" s="95">
        <v>146194</v>
      </c>
      <c r="I907" s="85" t="s">
        <v>2380</v>
      </c>
      <c r="J907" s="92">
        <v>46050</v>
      </c>
      <c r="K907" s="97"/>
      <c r="L907" s="80" t="s">
        <v>3048</v>
      </c>
      <c r="M907" s="6" t="s">
        <v>173</v>
      </c>
      <c r="N907" s="80" t="s">
        <v>3049</v>
      </c>
      <c r="O907" s="71">
        <v>0</v>
      </c>
      <c r="P907" s="71">
        <v>0</v>
      </c>
      <c r="Q907" s="79">
        <v>30.25</v>
      </c>
      <c r="R907" s="79">
        <v>0</v>
      </c>
      <c r="S907" s="71">
        <v>0</v>
      </c>
      <c r="T907" s="79">
        <v>30.25</v>
      </c>
      <c r="U907" s="87" t="s">
        <v>118</v>
      </c>
      <c r="V907" s="84">
        <f t="shared" si="80"/>
        <v>30.25</v>
      </c>
      <c r="W907" s="94">
        <v>46034</v>
      </c>
      <c r="X907" s="80" t="s">
        <v>237</v>
      </c>
      <c r="Y907" s="80" t="s">
        <v>238</v>
      </c>
      <c r="Z907" s="80" t="s">
        <v>239</v>
      </c>
      <c r="AA907" s="80" t="s">
        <v>240</v>
      </c>
      <c r="AB907" s="76" t="s">
        <v>539</v>
      </c>
      <c r="AC907" s="76" t="s">
        <v>540</v>
      </c>
      <c r="AD907" s="76" t="s">
        <v>173</v>
      </c>
      <c r="AE907" s="75">
        <v>67115005</v>
      </c>
      <c r="AF907" s="76" t="s">
        <v>96</v>
      </c>
      <c r="AG907" s="82"/>
      <c r="AH907" s="60"/>
      <c r="AI907" s="75" t="s">
        <v>2614</v>
      </c>
      <c r="AJ907" s="6" t="s">
        <v>103</v>
      </c>
      <c r="AK907" s="81">
        <v>0</v>
      </c>
      <c r="AL907" s="205" t="s">
        <v>103</v>
      </c>
      <c r="AM907" s="169"/>
      <c r="AN907" s="6"/>
      <c r="AO907" s="120"/>
    </row>
    <row r="908" spans="1:41">
      <c r="A908" s="75" t="s">
        <v>2614</v>
      </c>
      <c r="B908" s="6" t="s">
        <v>93</v>
      </c>
      <c r="C908" s="76">
        <v>907</v>
      </c>
      <c r="D908" s="6" t="s">
        <v>107</v>
      </c>
      <c r="E908" s="6" t="s">
        <v>105</v>
      </c>
      <c r="F908" s="6" t="str">
        <f t="shared" si="78"/>
        <v xml:space="preserve">STORAGERM-J-1155LI26-M19.2 </v>
      </c>
      <c r="G908" s="97" t="s">
        <v>2831</v>
      </c>
      <c r="H908" s="95">
        <v>146198</v>
      </c>
      <c r="I908" s="85" t="s">
        <v>2380</v>
      </c>
      <c r="J908" s="92">
        <v>46050</v>
      </c>
      <c r="K908" s="97"/>
      <c r="L908" s="80" t="s">
        <v>3050</v>
      </c>
      <c r="M908" s="6" t="s">
        <v>173</v>
      </c>
      <c r="N908" s="80" t="s">
        <v>3051</v>
      </c>
      <c r="O908" s="71">
        <v>0</v>
      </c>
      <c r="P908" s="71">
        <v>0</v>
      </c>
      <c r="Q908" s="79">
        <v>318.25</v>
      </c>
      <c r="R908" s="79">
        <v>0</v>
      </c>
      <c r="S908" s="71">
        <v>0</v>
      </c>
      <c r="T908" s="79">
        <v>318.25</v>
      </c>
      <c r="U908" s="87" t="s">
        <v>118</v>
      </c>
      <c r="V908" s="84">
        <f t="shared" si="80"/>
        <v>318.25</v>
      </c>
      <c r="W908" s="94">
        <v>46038</v>
      </c>
      <c r="X908" s="80" t="s">
        <v>237</v>
      </c>
      <c r="Y908" s="80" t="s">
        <v>238</v>
      </c>
      <c r="Z908" s="80" t="s">
        <v>239</v>
      </c>
      <c r="AA908" s="80" t="s">
        <v>240</v>
      </c>
      <c r="AB908" s="76" t="s">
        <v>539</v>
      </c>
      <c r="AC908" s="76" t="s">
        <v>540</v>
      </c>
      <c r="AD908" s="76" t="s">
        <v>173</v>
      </c>
      <c r="AE908" s="75">
        <v>67115005</v>
      </c>
      <c r="AF908" s="76" t="s">
        <v>96</v>
      </c>
      <c r="AG908" s="82"/>
      <c r="AH908" s="60"/>
      <c r="AI908" s="75" t="s">
        <v>2614</v>
      </c>
      <c r="AJ908" s="6" t="s">
        <v>103</v>
      </c>
      <c r="AK908" s="81">
        <v>0</v>
      </c>
      <c r="AL908" s="205" t="s">
        <v>103</v>
      </c>
      <c r="AM908" s="169"/>
      <c r="AN908" s="6"/>
      <c r="AO908" s="120"/>
    </row>
    <row r="909" spans="1:41">
      <c r="A909" s="75" t="s">
        <v>2614</v>
      </c>
      <c r="B909" s="6" t="s">
        <v>93</v>
      </c>
      <c r="C909" s="76">
        <v>908</v>
      </c>
      <c r="D909" s="6" t="s">
        <v>110</v>
      </c>
      <c r="E909" s="6" t="s">
        <v>2135</v>
      </c>
      <c r="F909" s="6" t="str">
        <f t="shared" si="78"/>
        <v>FreightRM-R-014-SI26-M19</v>
      </c>
      <c r="G909" s="97" t="s">
        <v>1744</v>
      </c>
      <c r="H909" s="95">
        <v>4677</v>
      </c>
      <c r="I909" s="85" t="s">
        <v>2380</v>
      </c>
      <c r="J909" s="92">
        <v>46048</v>
      </c>
      <c r="K909" s="97"/>
      <c r="L909" s="80" t="s">
        <v>3052</v>
      </c>
      <c r="M909" s="80" t="s">
        <v>173</v>
      </c>
      <c r="N909" s="80" t="s">
        <v>3053</v>
      </c>
      <c r="O909" s="71">
        <v>0</v>
      </c>
      <c r="P909" s="71">
        <v>0</v>
      </c>
      <c r="Q909" s="79">
        <v>36500</v>
      </c>
      <c r="R909" s="79">
        <v>5840</v>
      </c>
      <c r="S909" s="71">
        <v>1460</v>
      </c>
      <c r="T909" s="79">
        <v>40880</v>
      </c>
      <c r="U909" s="87" t="s">
        <v>24</v>
      </c>
      <c r="V909" s="84">
        <f t="shared" ref="V909:V912" si="81">T909/17.2315</f>
        <v>2372.3993848475175</v>
      </c>
      <c r="W909" s="94">
        <v>46050</v>
      </c>
      <c r="X909" s="80" t="s">
        <v>3054</v>
      </c>
      <c r="Y909" s="80" t="s">
        <v>282</v>
      </c>
      <c r="Z909" s="80" t="s">
        <v>121</v>
      </c>
      <c r="AA909" s="80" t="s">
        <v>122</v>
      </c>
      <c r="AB909" s="76" t="s">
        <v>539</v>
      </c>
      <c r="AC909" s="76" t="s">
        <v>540</v>
      </c>
      <c r="AD909" s="76" t="s">
        <v>174</v>
      </c>
      <c r="AE909" s="76" t="s">
        <v>546</v>
      </c>
      <c r="AF909" s="76" t="s">
        <v>96</v>
      </c>
      <c r="AG909" s="82"/>
      <c r="AH909" s="60"/>
      <c r="AI909" s="75" t="s">
        <v>2614</v>
      </c>
      <c r="AJ909" s="6" t="s">
        <v>103</v>
      </c>
      <c r="AK909" s="81">
        <v>0</v>
      </c>
      <c r="AL909" s="205" t="s">
        <v>103</v>
      </c>
      <c r="AM909" s="169"/>
      <c r="AN909" s="6"/>
      <c r="AO909" s="120"/>
    </row>
    <row r="910" spans="1:41">
      <c r="A910" s="75" t="s">
        <v>2614</v>
      </c>
      <c r="B910" s="6" t="s">
        <v>93</v>
      </c>
      <c r="C910" s="76">
        <v>909</v>
      </c>
      <c r="D910" s="6" t="s">
        <v>110</v>
      </c>
      <c r="E910" s="6" t="s">
        <v>2135</v>
      </c>
      <c r="F910" s="6" t="str">
        <f t="shared" si="78"/>
        <v>FreightRM-R-001-SI25-M19</v>
      </c>
      <c r="G910" s="97" t="s">
        <v>1747</v>
      </c>
      <c r="H910" s="95">
        <v>4701</v>
      </c>
      <c r="I910" s="85" t="s">
        <v>2380</v>
      </c>
      <c r="J910" s="92">
        <v>46052</v>
      </c>
      <c r="K910" s="95"/>
      <c r="L910" s="80" t="s">
        <v>116</v>
      </c>
      <c r="M910" s="80" t="s">
        <v>173</v>
      </c>
      <c r="N910" s="80" t="s">
        <v>3055</v>
      </c>
      <c r="O910" s="71">
        <v>0</v>
      </c>
      <c r="P910" s="71">
        <v>0</v>
      </c>
      <c r="Q910" s="79">
        <v>36500</v>
      </c>
      <c r="R910" s="79">
        <v>5840</v>
      </c>
      <c r="S910" s="71">
        <v>1460</v>
      </c>
      <c r="T910" s="79">
        <v>40880</v>
      </c>
      <c r="U910" s="87" t="s">
        <v>24</v>
      </c>
      <c r="V910" s="84">
        <f t="shared" si="81"/>
        <v>2372.3993848475175</v>
      </c>
      <c r="W910" s="94">
        <v>46053</v>
      </c>
      <c r="X910" s="80" t="s">
        <v>3056</v>
      </c>
      <c r="Y910" s="80" t="s">
        <v>282</v>
      </c>
      <c r="Z910" s="80" t="s">
        <v>121</v>
      </c>
      <c r="AA910" s="80" t="s">
        <v>122</v>
      </c>
      <c r="AB910" s="76" t="s">
        <v>539</v>
      </c>
      <c r="AC910" s="76" t="s">
        <v>540</v>
      </c>
      <c r="AD910" s="76" t="s">
        <v>174</v>
      </c>
      <c r="AE910" s="76" t="s">
        <v>546</v>
      </c>
      <c r="AF910" s="76" t="s">
        <v>96</v>
      </c>
      <c r="AG910" s="82"/>
      <c r="AH910" s="60"/>
      <c r="AI910" s="75" t="s">
        <v>2614</v>
      </c>
      <c r="AJ910" s="6" t="s">
        <v>103</v>
      </c>
      <c r="AK910" s="81">
        <v>0</v>
      </c>
      <c r="AL910" s="205" t="s">
        <v>103</v>
      </c>
      <c r="AM910" s="169"/>
      <c r="AN910" s="6"/>
      <c r="AO910" s="120"/>
    </row>
    <row r="911" spans="1:41">
      <c r="A911" s="75" t="s">
        <v>2614</v>
      </c>
      <c r="B911" s="6" t="s">
        <v>93</v>
      </c>
      <c r="C911" s="76">
        <v>910</v>
      </c>
      <c r="D911" s="6" t="s">
        <v>110</v>
      </c>
      <c r="E911" s="6" t="s">
        <v>2135</v>
      </c>
      <c r="F911" s="6" t="str">
        <f t="shared" si="78"/>
        <v xml:space="preserve">FreightFG-A-0004-SE26-M19 </v>
      </c>
      <c r="G911" s="97" t="s">
        <v>2832</v>
      </c>
      <c r="H911" s="95">
        <v>4703</v>
      </c>
      <c r="I911" s="85" t="s">
        <v>2380</v>
      </c>
      <c r="J911" s="92">
        <v>46052</v>
      </c>
      <c r="K911" s="97"/>
      <c r="L911" s="80" t="s">
        <v>116</v>
      </c>
      <c r="M911" s="80" t="s">
        <v>543</v>
      </c>
      <c r="N911" s="80" t="s">
        <v>3057</v>
      </c>
      <c r="O911" s="71">
        <v>0</v>
      </c>
      <c r="P911" s="71">
        <v>0</v>
      </c>
      <c r="Q911" s="79">
        <v>58000</v>
      </c>
      <c r="R911" s="79">
        <v>5600</v>
      </c>
      <c r="S911" s="71">
        <v>1400</v>
      </c>
      <c r="T911" s="79">
        <v>39200</v>
      </c>
      <c r="U911" s="87" t="s">
        <v>24</v>
      </c>
      <c r="V911" s="84">
        <f t="shared" si="81"/>
        <v>2274.9035197167977</v>
      </c>
      <c r="W911" s="94">
        <v>46051</v>
      </c>
      <c r="X911" s="80" t="s">
        <v>122</v>
      </c>
      <c r="Y911" s="80" t="s">
        <v>121</v>
      </c>
      <c r="Z911" s="80" t="s">
        <v>282</v>
      </c>
      <c r="AA911" s="80" t="s">
        <v>122</v>
      </c>
      <c r="AB911" s="76" t="s">
        <v>539</v>
      </c>
      <c r="AC911" s="76" t="s">
        <v>541</v>
      </c>
      <c r="AD911" s="76" t="s">
        <v>543</v>
      </c>
      <c r="AE911" s="76" t="s">
        <v>549</v>
      </c>
      <c r="AF911" s="76" t="s">
        <v>96</v>
      </c>
      <c r="AG911" s="82"/>
      <c r="AH911" s="60"/>
      <c r="AI911" s="75" t="s">
        <v>2614</v>
      </c>
      <c r="AJ911" s="6" t="s">
        <v>103</v>
      </c>
      <c r="AK911" s="81">
        <v>0</v>
      </c>
      <c r="AL911" s="205" t="s">
        <v>103</v>
      </c>
      <c r="AM911" s="169"/>
      <c r="AN911" s="6"/>
      <c r="AO911" s="120"/>
    </row>
    <row r="912" spans="1:41">
      <c r="A912" s="75" t="s">
        <v>2614</v>
      </c>
      <c r="B912" s="6" t="s">
        <v>93</v>
      </c>
      <c r="C912" s="76">
        <v>911</v>
      </c>
      <c r="D912" s="6" t="s">
        <v>110</v>
      </c>
      <c r="E912" s="6" t="s">
        <v>2135</v>
      </c>
      <c r="F912" s="6" t="str">
        <f t="shared" si="78"/>
        <v>FreightFG-A-0005-SE26-M19</v>
      </c>
      <c r="G912" s="97" t="s">
        <v>2833</v>
      </c>
      <c r="H912" s="95">
        <v>4703</v>
      </c>
      <c r="I912" s="85" t="s">
        <v>2380</v>
      </c>
      <c r="J912" s="92">
        <v>46052</v>
      </c>
      <c r="K912" s="95"/>
      <c r="L912" s="80" t="s">
        <v>116</v>
      </c>
      <c r="M912" s="80" t="s">
        <v>543</v>
      </c>
      <c r="N912" s="80" t="s">
        <v>3058</v>
      </c>
      <c r="O912" s="71">
        <v>0</v>
      </c>
      <c r="P912" s="71">
        <v>0</v>
      </c>
      <c r="Q912" s="71">
        <v>0</v>
      </c>
      <c r="R912" s="71">
        <v>0</v>
      </c>
      <c r="S912" s="71">
        <v>0</v>
      </c>
      <c r="T912" s="71">
        <v>0</v>
      </c>
      <c r="U912" s="87" t="s">
        <v>24</v>
      </c>
      <c r="V912" s="84">
        <f t="shared" si="81"/>
        <v>0</v>
      </c>
      <c r="W912" s="94">
        <v>46051</v>
      </c>
      <c r="X912" s="80" t="s">
        <v>122</v>
      </c>
      <c r="Y912" s="80" t="s">
        <v>121</v>
      </c>
      <c r="Z912" s="80" t="s">
        <v>282</v>
      </c>
      <c r="AA912" s="80" t="s">
        <v>122</v>
      </c>
      <c r="AB912" s="76" t="s">
        <v>539</v>
      </c>
      <c r="AC912" s="76" t="s">
        <v>541</v>
      </c>
      <c r="AD912" s="76" t="s">
        <v>543</v>
      </c>
      <c r="AE912" s="76" t="s">
        <v>549</v>
      </c>
      <c r="AF912" s="76" t="s">
        <v>96</v>
      </c>
      <c r="AG912" s="82"/>
      <c r="AH912" s="60"/>
      <c r="AI912" s="75" t="s">
        <v>2614</v>
      </c>
      <c r="AJ912" s="6" t="s">
        <v>103</v>
      </c>
      <c r="AK912" s="81">
        <v>0</v>
      </c>
      <c r="AL912" s="205" t="s">
        <v>103</v>
      </c>
      <c r="AM912" s="169"/>
      <c r="AN912" s="6"/>
      <c r="AO912" s="120"/>
    </row>
    <row r="913" spans="1:41">
      <c r="A913" s="75" t="s">
        <v>2614</v>
      </c>
      <c r="B913" s="6" t="s">
        <v>93</v>
      </c>
      <c r="C913" s="76">
        <v>912</v>
      </c>
      <c r="D913" s="6" t="s">
        <v>1565</v>
      </c>
      <c r="E913" s="6" t="s">
        <v>2135</v>
      </c>
      <c r="F913" s="6" t="str">
        <f t="shared" si="78"/>
        <v>FreightRM-J-1173LI26-M19</v>
      </c>
      <c r="G913" s="6" t="s">
        <v>2834</v>
      </c>
      <c r="H913" s="6" t="s">
        <v>2835</v>
      </c>
      <c r="I913" s="85" t="s">
        <v>2380</v>
      </c>
      <c r="J913" s="92">
        <v>46049</v>
      </c>
      <c r="K913" s="97" t="s">
        <v>116</v>
      </c>
      <c r="L913" s="6" t="s">
        <v>116</v>
      </c>
      <c r="M913" s="80" t="s">
        <v>173</v>
      </c>
      <c r="N913" s="80" t="s">
        <v>116</v>
      </c>
      <c r="O913" s="71">
        <v>0</v>
      </c>
      <c r="P913" s="71">
        <v>0</v>
      </c>
      <c r="Q913" s="79">
        <v>2200</v>
      </c>
      <c r="R913" s="79">
        <v>0</v>
      </c>
      <c r="S913" s="71">
        <v>0</v>
      </c>
      <c r="T913" s="79">
        <v>2200</v>
      </c>
      <c r="U913" s="87" t="s">
        <v>118</v>
      </c>
      <c r="V913" s="84">
        <f>T913</f>
        <v>2200</v>
      </c>
      <c r="W913" s="74" t="s">
        <v>119</v>
      </c>
      <c r="X913" s="6" t="s">
        <v>2584</v>
      </c>
      <c r="Y913" s="76" t="s">
        <v>178</v>
      </c>
      <c r="Z913" s="76" t="s">
        <v>178</v>
      </c>
      <c r="AA913" s="80" t="s">
        <v>1156</v>
      </c>
      <c r="AB913" s="76" t="s">
        <v>539</v>
      </c>
      <c r="AC913" s="76" t="s">
        <v>540</v>
      </c>
      <c r="AD913" s="76" t="s">
        <v>173</v>
      </c>
      <c r="AE913" s="76" t="s">
        <v>548</v>
      </c>
      <c r="AF913" s="76" t="s">
        <v>96</v>
      </c>
      <c r="AG913" s="82"/>
      <c r="AH913" s="60"/>
      <c r="AI913" s="75" t="s">
        <v>2614</v>
      </c>
      <c r="AJ913" s="6" t="s">
        <v>103</v>
      </c>
      <c r="AK913" s="81">
        <v>0</v>
      </c>
      <c r="AL913" s="205" t="s">
        <v>103</v>
      </c>
      <c r="AM913" s="169"/>
      <c r="AN913" s="6"/>
      <c r="AO913" s="120"/>
    </row>
    <row r="914" spans="1:41">
      <c r="A914" s="75" t="s">
        <v>3069</v>
      </c>
      <c r="B914" s="6" t="s">
        <v>93</v>
      </c>
      <c r="C914" s="76">
        <v>913</v>
      </c>
      <c r="D914" s="80" t="s">
        <v>588</v>
      </c>
      <c r="E914" s="6" t="s">
        <v>2135</v>
      </c>
      <c r="F914" s="6" t="str">
        <f t="shared" si="78"/>
        <v>FreightRM-A-005-SI26-M19-L</v>
      </c>
      <c r="G914" s="95" t="s">
        <v>3071</v>
      </c>
      <c r="H914" s="95" t="s">
        <v>3072</v>
      </c>
      <c r="I914" s="85" t="s">
        <v>2380</v>
      </c>
      <c r="J914" s="92">
        <v>46057</v>
      </c>
      <c r="K914" s="95"/>
      <c r="L914" s="80" t="s">
        <v>3218</v>
      </c>
      <c r="M914" s="80" t="s">
        <v>174</v>
      </c>
      <c r="N914" s="80" t="s">
        <v>116</v>
      </c>
      <c r="O914" s="71">
        <v>0</v>
      </c>
      <c r="P914" s="71">
        <v>0</v>
      </c>
      <c r="Q914" s="79">
        <v>2905</v>
      </c>
      <c r="R914" s="79">
        <v>142.72</v>
      </c>
      <c r="S914" s="71">
        <v>0</v>
      </c>
      <c r="T914" s="79">
        <v>3047.72</v>
      </c>
      <c r="U914" s="80" t="s">
        <v>118</v>
      </c>
      <c r="V914" s="84">
        <f>T914</f>
        <v>3047.72</v>
      </c>
      <c r="W914" s="78">
        <v>46041</v>
      </c>
      <c r="X914" s="80" t="s">
        <v>3219</v>
      </c>
      <c r="Y914" s="80" t="s">
        <v>1067</v>
      </c>
      <c r="Z914" s="80" t="s">
        <v>239</v>
      </c>
      <c r="AA914" s="80" t="s">
        <v>283</v>
      </c>
      <c r="AB914" s="76" t="s">
        <v>539</v>
      </c>
      <c r="AC914" s="76" t="s">
        <v>540</v>
      </c>
      <c r="AD914" s="76" t="s">
        <v>174</v>
      </c>
      <c r="AE914" s="76" t="s">
        <v>546</v>
      </c>
      <c r="AF914" s="76" t="s">
        <v>96</v>
      </c>
      <c r="AG914" s="82"/>
      <c r="AH914" s="60"/>
      <c r="AI914" s="75" t="s">
        <v>3069</v>
      </c>
      <c r="AJ914" s="6" t="s">
        <v>103</v>
      </c>
      <c r="AK914" s="81">
        <v>0</v>
      </c>
      <c r="AL914" s="205" t="s">
        <v>103</v>
      </c>
      <c r="AM914" s="169"/>
      <c r="AN914" s="6"/>
      <c r="AO914" s="120"/>
    </row>
    <row r="915" spans="1:41">
      <c r="A915" s="75" t="s">
        <v>3069</v>
      </c>
      <c r="B915" s="6" t="s">
        <v>93</v>
      </c>
      <c r="C915" s="76">
        <v>914</v>
      </c>
      <c r="D915" s="80" t="s">
        <v>588</v>
      </c>
      <c r="E915" s="6" t="s">
        <v>2135</v>
      </c>
      <c r="F915" s="6" t="str">
        <f t="shared" si="78"/>
        <v>FreightRM-A-008-SI26-M19-L</v>
      </c>
      <c r="G915" s="95" t="s">
        <v>3073</v>
      </c>
      <c r="H915" s="95" t="s">
        <v>3074</v>
      </c>
      <c r="I915" s="85" t="s">
        <v>2380</v>
      </c>
      <c r="J915" s="92">
        <v>46057</v>
      </c>
      <c r="K915" s="95"/>
      <c r="L915" s="80" t="s">
        <v>3220</v>
      </c>
      <c r="M915" s="80" t="s">
        <v>174</v>
      </c>
      <c r="N915" s="80" t="s">
        <v>116</v>
      </c>
      <c r="O915" s="71">
        <v>0</v>
      </c>
      <c r="P915" s="71">
        <v>0</v>
      </c>
      <c r="Q915" s="79">
        <v>447</v>
      </c>
      <c r="R915" s="79">
        <v>49.28</v>
      </c>
      <c r="S915" s="71">
        <v>0</v>
      </c>
      <c r="T915" s="79">
        <v>496.28</v>
      </c>
      <c r="U915" s="80" t="s">
        <v>118</v>
      </c>
      <c r="V915" s="84">
        <f t="shared" ref="V915:V916" si="82">T915</f>
        <v>496.28</v>
      </c>
      <c r="W915" s="78">
        <v>46046</v>
      </c>
      <c r="X915" s="80" t="s">
        <v>3221</v>
      </c>
      <c r="Y915" s="80" t="s">
        <v>129</v>
      </c>
      <c r="Z915" s="80" t="s">
        <v>239</v>
      </c>
      <c r="AA915" s="80" t="s">
        <v>283</v>
      </c>
      <c r="AB915" s="76" t="s">
        <v>539</v>
      </c>
      <c r="AC915" s="76" t="s">
        <v>540</v>
      </c>
      <c r="AD915" s="76" t="s">
        <v>174</v>
      </c>
      <c r="AE915" s="76" t="s">
        <v>546</v>
      </c>
      <c r="AF915" s="76" t="s">
        <v>96</v>
      </c>
      <c r="AG915" s="82"/>
      <c r="AH915" s="60"/>
      <c r="AI915" s="75" t="s">
        <v>3069</v>
      </c>
      <c r="AJ915" s="6" t="s">
        <v>103</v>
      </c>
      <c r="AK915" s="81">
        <v>0</v>
      </c>
      <c r="AL915" s="205" t="s">
        <v>103</v>
      </c>
      <c r="AM915" s="169"/>
      <c r="AN915" s="6"/>
      <c r="AO915" s="120"/>
    </row>
    <row r="916" spans="1:41">
      <c r="A916" s="75" t="s">
        <v>3069</v>
      </c>
      <c r="B916" s="6" t="s">
        <v>93</v>
      </c>
      <c r="C916" s="76">
        <v>915</v>
      </c>
      <c r="D916" s="6" t="s">
        <v>113</v>
      </c>
      <c r="E916" s="6" t="s">
        <v>2135</v>
      </c>
      <c r="F916" s="6" t="str">
        <f t="shared" si="78"/>
        <v>FreightRM-A-0024AI26-M19</v>
      </c>
      <c r="G916" s="6" t="s">
        <v>3075</v>
      </c>
      <c r="H916" s="6" t="s">
        <v>3076</v>
      </c>
      <c r="I916" s="85" t="s">
        <v>2380</v>
      </c>
      <c r="J916" s="92">
        <v>46055</v>
      </c>
      <c r="K916" s="95"/>
      <c r="L916" s="80" t="s">
        <v>116</v>
      </c>
      <c r="M916" s="80" t="s">
        <v>25</v>
      </c>
      <c r="N916" s="80" t="s">
        <v>116</v>
      </c>
      <c r="O916" s="71">
        <v>0</v>
      </c>
      <c r="P916" s="71">
        <v>0</v>
      </c>
      <c r="Q916" s="79">
        <v>385</v>
      </c>
      <c r="R916" s="79">
        <v>0</v>
      </c>
      <c r="S916" s="71">
        <v>0</v>
      </c>
      <c r="T916" s="79">
        <v>385</v>
      </c>
      <c r="U916" s="80" t="s">
        <v>118</v>
      </c>
      <c r="V916" s="84">
        <f t="shared" si="82"/>
        <v>385</v>
      </c>
      <c r="W916" s="78">
        <v>46055</v>
      </c>
      <c r="X916" s="80" t="s">
        <v>3222</v>
      </c>
      <c r="Y916" s="80" t="s">
        <v>3223</v>
      </c>
      <c r="Z916" s="80" t="s">
        <v>121</v>
      </c>
      <c r="AA916" s="80" t="s">
        <v>122</v>
      </c>
      <c r="AB916" s="76" t="s">
        <v>539</v>
      </c>
      <c r="AC916" s="76" t="s">
        <v>540</v>
      </c>
      <c r="AD916" s="76" t="s">
        <v>25</v>
      </c>
      <c r="AE916" s="76" t="s">
        <v>544</v>
      </c>
      <c r="AF916" s="76" t="s">
        <v>96</v>
      </c>
      <c r="AG916" s="82"/>
      <c r="AH916" s="60"/>
      <c r="AI916" s="75" t="s">
        <v>3069</v>
      </c>
      <c r="AJ916" s="6" t="s">
        <v>103</v>
      </c>
      <c r="AK916" s="81">
        <v>0</v>
      </c>
      <c r="AL916" s="205" t="s">
        <v>103</v>
      </c>
      <c r="AM916" s="169"/>
      <c r="AN916" s="6"/>
      <c r="AO916" s="120"/>
    </row>
    <row r="917" spans="1:41">
      <c r="A917" s="75" t="s">
        <v>3069</v>
      </c>
      <c r="B917" s="6" t="s">
        <v>93</v>
      </c>
      <c r="C917" s="76">
        <v>916</v>
      </c>
      <c r="D917" s="80" t="s">
        <v>589</v>
      </c>
      <c r="E917" s="6" t="s">
        <v>2136</v>
      </c>
      <c r="F917" s="6" t="str">
        <f t="shared" si="78"/>
        <v>BrokerCR-V-003-F5I26</v>
      </c>
      <c r="G917" s="95" t="s">
        <v>3077</v>
      </c>
      <c r="H917" s="95" t="s">
        <v>3062</v>
      </c>
      <c r="I917" s="85" t="s">
        <v>2380</v>
      </c>
      <c r="J917" s="92">
        <v>46057</v>
      </c>
      <c r="K917" s="95" t="s">
        <v>3224</v>
      </c>
      <c r="L917" s="80" t="s">
        <v>116</v>
      </c>
      <c r="M917" s="80" t="s">
        <v>1084</v>
      </c>
      <c r="N917" s="80" t="s">
        <v>2844</v>
      </c>
      <c r="O917" s="71">
        <v>0</v>
      </c>
      <c r="P917" s="71">
        <v>0</v>
      </c>
      <c r="Q917" s="79">
        <v>1638.77</v>
      </c>
      <c r="R917" s="79">
        <v>262.20999999999998</v>
      </c>
      <c r="S917" s="71">
        <v>0</v>
      </c>
      <c r="T917" s="79">
        <v>1900.98</v>
      </c>
      <c r="U917" s="80" t="s">
        <v>24</v>
      </c>
      <c r="V917" s="84">
        <f>T917/17.1723</f>
        <v>110.70037211089954</v>
      </c>
      <c r="W917" s="78">
        <v>46056</v>
      </c>
      <c r="X917" s="80" t="s">
        <v>1129</v>
      </c>
      <c r="Y917" s="80" t="s">
        <v>121</v>
      </c>
      <c r="Z917" s="80" t="s">
        <v>537</v>
      </c>
      <c r="AA917" s="80" t="s">
        <v>122</v>
      </c>
      <c r="AB917" s="76" t="s">
        <v>542</v>
      </c>
      <c r="AC917" s="76" t="s">
        <v>540</v>
      </c>
      <c r="AD917" s="76" t="s">
        <v>173</v>
      </c>
      <c r="AE917" s="76" t="s">
        <v>548</v>
      </c>
      <c r="AF917" s="76" t="s">
        <v>96</v>
      </c>
      <c r="AG917" s="82"/>
      <c r="AH917" s="60"/>
      <c r="AI917" s="75" t="s">
        <v>3069</v>
      </c>
      <c r="AJ917" s="6" t="s">
        <v>103</v>
      </c>
      <c r="AK917" s="81">
        <v>0</v>
      </c>
      <c r="AL917" s="205" t="s">
        <v>103</v>
      </c>
      <c r="AM917" s="169"/>
      <c r="AN917" s="6"/>
      <c r="AO917" s="120"/>
    </row>
    <row r="918" spans="1:41">
      <c r="A918" s="75" t="s">
        <v>3069</v>
      </c>
      <c r="B918" s="6" t="s">
        <v>93</v>
      </c>
      <c r="C918" s="76">
        <v>917</v>
      </c>
      <c r="D918" s="80" t="s">
        <v>589</v>
      </c>
      <c r="E918" s="6" t="s">
        <v>2136</v>
      </c>
      <c r="F918" s="6" t="str">
        <f t="shared" si="78"/>
        <v>BrokerCR-V-006-F5I26</v>
      </c>
      <c r="G918" s="95" t="s">
        <v>3078</v>
      </c>
      <c r="H918" s="95" t="s">
        <v>3063</v>
      </c>
      <c r="I918" s="85" t="s">
        <v>2380</v>
      </c>
      <c r="J918" s="92">
        <v>46058</v>
      </c>
      <c r="K918" s="95" t="s">
        <v>3225</v>
      </c>
      <c r="L918" s="80" t="s">
        <v>116</v>
      </c>
      <c r="M918" s="80" t="s">
        <v>1084</v>
      </c>
      <c r="N918" s="80" t="s">
        <v>2844</v>
      </c>
      <c r="O918" s="71">
        <v>0</v>
      </c>
      <c r="P918" s="71">
        <v>0</v>
      </c>
      <c r="Q918" s="79">
        <v>1638.77</v>
      </c>
      <c r="R918" s="79">
        <v>262.20999999999998</v>
      </c>
      <c r="S918" s="71">
        <v>0</v>
      </c>
      <c r="T918" s="79">
        <v>1900.98</v>
      </c>
      <c r="U918" s="80" t="s">
        <v>24</v>
      </c>
      <c r="V918" s="84">
        <f t="shared" ref="V918:V924" si="83">T918/17.1723</f>
        <v>110.70037211089954</v>
      </c>
      <c r="W918" s="78">
        <v>46058</v>
      </c>
      <c r="X918" s="80" t="s">
        <v>1129</v>
      </c>
      <c r="Y918" s="80" t="s">
        <v>121</v>
      </c>
      <c r="Z918" s="80" t="s">
        <v>537</v>
      </c>
      <c r="AA918" s="80" t="s">
        <v>122</v>
      </c>
      <c r="AB918" s="76" t="s">
        <v>542</v>
      </c>
      <c r="AC918" s="76" t="s">
        <v>540</v>
      </c>
      <c r="AD918" s="76" t="s">
        <v>173</v>
      </c>
      <c r="AE918" s="76" t="s">
        <v>548</v>
      </c>
      <c r="AF918" s="76" t="s">
        <v>96</v>
      </c>
      <c r="AG918" s="82"/>
      <c r="AH918" s="60"/>
      <c r="AI918" s="75" t="s">
        <v>3069</v>
      </c>
      <c r="AJ918" s="6" t="s">
        <v>103</v>
      </c>
      <c r="AK918" s="81">
        <v>0</v>
      </c>
      <c r="AL918" s="205" t="s">
        <v>103</v>
      </c>
      <c r="AM918" s="169"/>
      <c r="AN918" s="6"/>
      <c r="AO918" s="120"/>
    </row>
    <row r="919" spans="1:41">
      <c r="A919" s="75" t="s">
        <v>3069</v>
      </c>
      <c r="B919" s="6" t="s">
        <v>93</v>
      </c>
      <c r="C919" s="76">
        <v>918</v>
      </c>
      <c r="D919" s="80" t="s">
        <v>589</v>
      </c>
      <c r="E919" s="6" t="s">
        <v>2136</v>
      </c>
      <c r="F919" s="6" t="str">
        <f t="shared" si="78"/>
        <v>BrokerCR-V-005-F5I26</v>
      </c>
      <c r="G919" s="95" t="s">
        <v>3079</v>
      </c>
      <c r="H919" s="95" t="s">
        <v>3064</v>
      </c>
      <c r="I919" s="85" t="s">
        <v>2380</v>
      </c>
      <c r="J919" s="92">
        <v>46057</v>
      </c>
      <c r="K919" s="95" t="s">
        <v>3226</v>
      </c>
      <c r="L919" s="80" t="s">
        <v>116</v>
      </c>
      <c r="M919" s="80" t="s">
        <v>1084</v>
      </c>
      <c r="N919" s="80" t="s">
        <v>2844</v>
      </c>
      <c r="O919" s="71">
        <v>0</v>
      </c>
      <c r="P919" s="71">
        <v>0</v>
      </c>
      <c r="Q919" s="79">
        <v>1638.77</v>
      </c>
      <c r="R919" s="79">
        <v>262.20999999999998</v>
      </c>
      <c r="S919" s="71">
        <v>0</v>
      </c>
      <c r="T919" s="79">
        <v>1900.98</v>
      </c>
      <c r="U919" s="80" t="s">
        <v>24</v>
      </c>
      <c r="V919" s="84">
        <f t="shared" si="83"/>
        <v>110.70037211089954</v>
      </c>
      <c r="W919" s="78">
        <v>46057</v>
      </c>
      <c r="X919" s="80" t="s">
        <v>1129</v>
      </c>
      <c r="Y919" s="80" t="s">
        <v>121</v>
      </c>
      <c r="Z919" s="80" t="s">
        <v>537</v>
      </c>
      <c r="AA919" s="80" t="s">
        <v>122</v>
      </c>
      <c r="AB919" s="76" t="s">
        <v>542</v>
      </c>
      <c r="AC919" s="76" t="s">
        <v>540</v>
      </c>
      <c r="AD919" s="76" t="s">
        <v>173</v>
      </c>
      <c r="AE919" s="76" t="s">
        <v>548</v>
      </c>
      <c r="AF919" s="76" t="s">
        <v>96</v>
      </c>
      <c r="AG919" s="82"/>
      <c r="AH919" s="60"/>
      <c r="AI919" s="75" t="s">
        <v>3069</v>
      </c>
      <c r="AJ919" s="6" t="s">
        <v>103</v>
      </c>
      <c r="AK919" s="81">
        <v>0</v>
      </c>
      <c r="AL919" s="205" t="s">
        <v>103</v>
      </c>
      <c r="AM919" s="169"/>
      <c r="AN919" s="6"/>
      <c r="AO919" s="120"/>
    </row>
    <row r="920" spans="1:41">
      <c r="A920" s="75" t="s">
        <v>3069</v>
      </c>
      <c r="B920" s="6" t="s">
        <v>93</v>
      </c>
      <c r="C920" s="76">
        <v>919</v>
      </c>
      <c r="D920" s="80" t="s">
        <v>589</v>
      </c>
      <c r="E920" s="6" t="s">
        <v>2136</v>
      </c>
      <c r="F920" s="6" t="str">
        <f t="shared" si="78"/>
        <v>BrokerCR-V-007-F5I26</v>
      </c>
      <c r="G920" s="95" t="s">
        <v>3080</v>
      </c>
      <c r="H920" s="95" t="s">
        <v>3065</v>
      </c>
      <c r="I920" s="85" t="s">
        <v>2380</v>
      </c>
      <c r="J920" s="92">
        <v>46058</v>
      </c>
      <c r="K920" s="95" t="s">
        <v>3227</v>
      </c>
      <c r="L920" s="80" t="s">
        <v>116</v>
      </c>
      <c r="M920" s="80" t="s">
        <v>1084</v>
      </c>
      <c r="N920" s="80" t="s">
        <v>2844</v>
      </c>
      <c r="O920" s="71">
        <v>0</v>
      </c>
      <c r="P920" s="71">
        <v>0</v>
      </c>
      <c r="Q920" s="79">
        <v>1638.77</v>
      </c>
      <c r="R920" s="79">
        <v>262.20999999999998</v>
      </c>
      <c r="S920" s="71">
        <v>0</v>
      </c>
      <c r="T920" s="79">
        <v>1900.98</v>
      </c>
      <c r="U920" s="80" t="s">
        <v>24</v>
      </c>
      <c r="V920" s="84">
        <f t="shared" si="83"/>
        <v>110.70037211089954</v>
      </c>
      <c r="W920" s="78">
        <v>46058</v>
      </c>
      <c r="X920" s="80" t="s">
        <v>1129</v>
      </c>
      <c r="Y920" s="80" t="s">
        <v>121</v>
      </c>
      <c r="Z920" s="80" t="s">
        <v>537</v>
      </c>
      <c r="AA920" s="80" t="s">
        <v>122</v>
      </c>
      <c r="AB920" s="76" t="s">
        <v>542</v>
      </c>
      <c r="AC920" s="76" t="s">
        <v>540</v>
      </c>
      <c r="AD920" s="76" t="s">
        <v>173</v>
      </c>
      <c r="AE920" s="76" t="s">
        <v>548</v>
      </c>
      <c r="AF920" s="76" t="s">
        <v>96</v>
      </c>
      <c r="AG920" s="82"/>
      <c r="AH920" s="60"/>
      <c r="AI920" s="75" t="s">
        <v>3069</v>
      </c>
      <c r="AJ920" s="6" t="s">
        <v>103</v>
      </c>
      <c r="AK920" s="81">
        <v>0</v>
      </c>
      <c r="AL920" s="205" t="s">
        <v>103</v>
      </c>
      <c r="AM920" s="169"/>
      <c r="AN920" s="6"/>
      <c r="AO920" s="120"/>
    </row>
    <row r="921" spans="1:41">
      <c r="A921" s="75" t="s">
        <v>3069</v>
      </c>
      <c r="B921" s="6" t="s">
        <v>93</v>
      </c>
      <c r="C921" s="76">
        <v>920</v>
      </c>
      <c r="D921" s="80" t="s">
        <v>589</v>
      </c>
      <c r="E921" s="6" t="s">
        <v>2136</v>
      </c>
      <c r="F921" s="6" t="str">
        <f t="shared" si="78"/>
        <v>BrokerCR-V-004-F5I26</v>
      </c>
      <c r="G921" s="95" t="s">
        <v>3081</v>
      </c>
      <c r="H921" s="95" t="s">
        <v>3066</v>
      </c>
      <c r="I921" s="85" t="s">
        <v>2380</v>
      </c>
      <c r="J921" s="92">
        <v>46059</v>
      </c>
      <c r="K921" s="95" t="s">
        <v>3228</v>
      </c>
      <c r="L921" s="80" t="s">
        <v>116</v>
      </c>
      <c r="M921" s="80" t="s">
        <v>1084</v>
      </c>
      <c r="N921" s="80" t="s">
        <v>2844</v>
      </c>
      <c r="O921" s="71">
        <v>0</v>
      </c>
      <c r="P921" s="71">
        <v>0</v>
      </c>
      <c r="Q921" s="79">
        <v>1638.77</v>
      </c>
      <c r="R921" s="79">
        <v>262.20999999999998</v>
      </c>
      <c r="S921" s="71">
        <v>0</v>
      </c>
      <c r="T921" s="79">
        <v>1900.98</v>
      </c>
      <c r="U921" s="80" t="s">
        <v>24</v>
      </c>
      <c r="V921" s="84">
        <f t="shared" si="83"/>
        <v>110.70037211089954</v>
      </c>
      <c r="W921" s="78">
        <v>46058</v>
      </c>
      <c r="X921" s="80" t="s">
        <v>1129</v>
      </c>
      <c r="Y921" s="80" t="s">
        <v>121</v>
      </c>
      <c r="Z921" s="80" t="s">
        <v>537</v>
      </c>
      <c r="AA921" s="80" t="s">
        <v>122</v>
      </c>
      <c r="AB921" s="76" t="s">
        <v>542</v>
      </c>
      <c r="AC921" s="76" t="s">
        <v>540</v>
      </c>
      <c r="AD921" s="76" t="s">
        <v>173</v>
      </c>
      <c r="AE921" s="76" t="s">
        <v>548</v>
      </c>
      <c r="AF921" s="76" t="s">
        <v>96</v>
      </c>
      <c r="AG921" s="82"/>
      <c r="AH921" s="60"/>
      <c r="AI921" s="75" t="s">
        <v>3069</v>
      </c>
      <c r="AJ921" s="6" t="s">
        <v>103</v>
      </c>
      <c r="AK921" s="81">
        <v>0</v>
      </c>
      <c r="AL921" s="205" t="s">
        <v>103</v>
      </c>
      <c r="AM921" s="169"/>
      <c r="AN921" s="6"/>
      <c r="AO921" s="120"/>
    </row>
    <row r="922" spans="1:41">
      <c r="A922" s="75" t="s">
        <v>3069</v>
      </c>
      <c r="B922" s="6" t="s">
        <v>93</v>
      </c>
      <c r="C922" s="76">
        <v>921</v>
      </c>
      <c r="D922" s="80" t="s">
        <v>590</v>
      </c>
      <c r="E922" s="6" t="s">
        <v>2135</v>
      </c>
      <c r="F922" s="6" t="str">
        <f t="shared" si="78"/>
        <v>FreightRM-V-003-V1I26-M19.8</v>
      </c>
      <c r="G922" s="95" t="s">
        <v>3082</v>
      </c>
      <c r="H922" s="95" t="s">
        <v>3083</v>
      </c>
      <c r="I922" s="85" t="s">
        <v>2380</v>
      </c>
      <c r="J922" s="92">
        <v>46058</v>
      </c>
      <c r="K922" s="95" t="s">
        <v>1473</v>
      </c>
      <c r="L922" s="80">
        <v>6309</v>
      </c>
      <c r="M922" s="80" t="s">
        <v>1870</v>
      </c>
      <c r="N922" s="80" t="s">
        <v>1134</v>
      </c>
      <c r="O922" s="71">
        <v>0</v>
      </c>
      <c r="P922" s="71">
        <v>0</v>
      </c>
      <c r="Q922" s="79">
        <v>9650</v>
      </c>
      <c r="R922" s="79">
        <v>1544</v>
      </c>
      <c r="S922" s="71">
        <v>386</v>
      </c>
      <c r="T922" s="79">
        <v>10808</v>
      </c>
      <c r="U922" s="80" t="s">
        <v>24</v>
      </c>
      <c r="V922" s="84">
        <f t="shared" si="83"/>
        <v>629.38569673252857</v>
      </c>
      <c r="W922" s="78">
        <v>46059</v>
      </c>
      <c r="X922" s="80" t="s">
        <v>1135</v>
      </c>
      <c r="Y922" s="80" t="s">
        <v>1136</v>
      </c>
      <c r="Z922" s="80" t="s">
        <v>1137</v>
      </c>
      <c r="AA922" s="80" t="s">
        <v>121</v>
      </c>
      <c r="AB922" s="76" t="s">
        <v>539</v>
      </c>
      <c r="AC922" s="76" t="s">
        <v>540</v>
      </c>
      <c r="AD922" s="76" t="s">
        <v>173</v>
      </c>
      <c r="AE922" s="76" t="s">
        <v>548</v>
      </c>
      <c r="AF922" s="76" t="s">
        <v>96</v>
      </c>
      <c r="AG922" s="82"/>
      <c r="AH922" s="60"/>
      <c r="AI922" s="75" t="s">
        <v>3069</v>
      </c>
      <c r="AJ922" s="6" t="s">
        <v>103</v>
      </c>
      <c r="AK922" s="81">
        <v>0</v>
      </c>
      <c r="AL922" s="205" t="s">
        <v>103</v>
      </c>
      <c r="AM922" s="169"/>
      <c r="AN922" s="6"/>
      <c r="AO922" s="120"/>
    </row>
    <row r="923" spans="1:41">
      <c r="A923" s="75" t="s">
        <v>3069</v>
      </c>
      <c r="B923" s="6" t="s">
        <v>93</v>
      </c>
      <c r="C923" s="76">
        <v>922</v>
      </c>
      <c r="D923" s="80" t="s">
        <v>590</v>
      </c>
      <c r="E923" s="6" t="s">
        <v>2135</v>
      </c>
      <c r="F923" s="6" t="str">
        <f t="shared" si="78"/>
        <v>FreightRM-V-003-V1I26-M19.7</v>
      </c>
      <c r="G923" s="95" t="s">
        <v>3084</v>
      </c>
      <c r="H923" s="95" t="s">
        <v>3085</v>
      </c>
      <c r="I923" s="85" t="s">
        <v>2380</v>
      </c>
      <c r="J923" s="92">
        <v>46058</v>
      </c>
      <c r="K923" s="95" t="s">
        <v>1473</v>
      </c>
      <c r="L923" s="80">
        <v>6293</v>
      </c>
      <c r="M923" s="80" t="s">
        <v>1870</v>
      </c>
      <c r="N923" s="80" t="s">
        <v>1134</v>
      </c>
      <c r="O923" s="71">
        <v>0</v>
      </c>
      <c r="P923" s="71">
        <v>0</v>
      </c>
      <c r="Q923" s="79">
        <v>9650</v>
      </c>
      <c r="R923" s="79">
        <v>1544</v>
      </c>
      <c r="S923" s="71">
        <v>386</v>
      </c>
      <c r="T923" s="79">
        <v>10808</v>
      </c>
      <c r="U923" s="80" t="s">
        <v>24</v>
      </c>
      <c r="V923" s="84">
        <f t="shared" si="83"/>
        <v>629.38569673252857</v>
      </c>
      <c r="W923" s="78">
        <v>46059</v>
      </c>
      <c r="X923" s="80" t="s">
        <v>1135</v>
      </c>
      <c r="Y923" s="80" t="s">
        <v>1136</v>
      </c>
      <c r="Z923" s="80" t="s">
        <v>1137</v>
      </c>
      <c r="AA923" s="80" t="s">
        <v>121</v>
      </c>
      <c r="AB923" s="76" t="s">
        <v>539</v>
      </c>
      <c r="AC923" s="76" t="s">
        <v>540</v>
      </c>
      <c r="AD923" s="76" t="s">
        <v>173</v>
      </c>
      <c r="AE923" s="76" t="s">
        <v>548</v>
      </c>
      <c r="AF923" s="76" t="s">
        <v>96</v>
      </c>
      <c r="AG923" s="82"/>
      <c r="AH923" s="60"/>
      <c r="AI923" s="75" t="s">
        <v>3069</v>
      </c>
      <c r="AJ923" s="6" t="s">
        <v>103</v>
      </c>
      <c r="AK923" s="81">
        <v>0</v>
      </c>
      <c r="AL923" s="205" t="s">
        <v>103</v>
      </c>
      <c r="AM923" s="169"/>
      <c r="AN923" s="6"/>
      <c r="AO923" s="120"/>
    </row>
    <row r="924" spans="1:41">
      <c r="A924" s="75" t="s">
        <v>3069</v>
      </c>
      <c r="B924" s="6" t="s">
        <v>93</v>
      </c>
      <c r="C924" s="76">
        <v>923</v>
      </c>
      <c r="D924" s="80" t="s">
        <v>590</v>
      </c>
      <c r="E924" s="6" t="s">
        <v>2135</v>
      </c>
      <c r="F924" s="6" t="str">
        <f t="shared" si="78"/>
        <v>FreightRM-V-028-V1I26-M19.4</v>
      </c>
      <c r="G924" s="95" t="s">
        <v>3086</v>
      </c>
      <c r="H924" s="95" t="s">
        <v>3087</v>
      </c>
      <c r="I924" s="85" t="s">
        <v>2380</v>
      </c>
      <c r="J924" s="92">
        <v>46059</v>
      </c>
      <c r="K924" s="95" t="s">
        <v>2858</v>
      </c>
      <c r="L924" s="80">
        <v>6291</v>
      </c>
      <c r="M924" s="80" t="s">
        <v>1870</v>
      </c>
      <c r="N924" s="80" t="s">
        <v>1150</v>
      </c>
      <c r="O924" s="71">
        <v>0</v>
      </c>
      <c r="P924" s="71">
        <v>0</v>
      </c>
      <c r="Q924" s="79">
        <v>19000</v>
      </c>
      <c r="R924" s="79">
        <v>3040</v>
      </c>
      <c r="S924" s="71">
        <v>0</v>
      </c>
      <c r="T924" s="79">
        <v>22040</v>
      </c>
      <c r="U924" s="80" t="s">
        <v>24</v>
      </c>
      <c r="V924" s="84">
        <f t="shared" si="83"/>
        <v>1283.4623201318402</v>
      </c>
      <c r="W924" s="78">
        <v>46059</v>
      </c>
      <c r="X924" s="80" t="s">
        <v>1140</v>
      </c>
      <c r="Y924" s="80" t="s">
        <v>1141</v>
      </c>
      <c r="Z924" s="80" t="s">
        <v>1137</v>
      </c>
      <c r="AA924" s="80" t="s">
        <v>121</v>
      </c>
      <c r="AB924" s="76" t="s">
        <v>539</v>
      </c>
      <c r="AC924" s="76" t="s">
        <v>540</v>
      </c>
      <c r="AD924" s="76" t="s">
        <v>173</v>
      </c>
      <c r="AE924" s="76" t="s">
        <v>548</v>
      </c>
      <c r="AF924" s="76" t="s">
        <v>96</v>
      </c>
      <c r="AG924" s="82"/>
      <c r="AH924" s="60"/>
      <c r="AI924" s="75" t="s">
        <v>3069</v>
      </c>
      <c r="AJ924" s="6" t="s">
        <v>103</v>
      </c>
      <c r="AK924" s="81">
        <v>0</v>
      </c>
      <c r="AL924" s="205" t="s">
        <v>103</v>
      </c>
      <c r="AM924" s="169"/>
      <c r="AN924" s="6"/>
      <c r="AO924" s="120"/>
    </row>
    <row r="925" spans="1:41">
      <c r="A925" s="75" t="s">
        <v>3069</v>
      </c>
      <c r="B925" s="6" t="s">
        <v>93</v>
      </c>
      <c r="C925" s="76">
        <v>924</v>
      </c>
      <c r="D925" s="80" t="s">
        <v>590</v>
      </c>
      <c r="E925" s="6" t="s">
        <v>2135</v>
      </c>
      <c r="F925" s="6" t="str">
        <f t="shared" si="78"/>
        <v>FreightRM-J-1187LI26-M19.2</v>
      </c>
      <c r="G925" s="95" t="s">
        <v>3088</v>
      </c>
      <c r="H925" s="95" t="s">
        <v>3089</v>
      </c>
      <c r="I925" s="85" t="s">
        <v>2380</v>
      </c>
      <c r="J925" s="92">
        <v>46056</v>
      </c>
      <c r="K925" s="95" t="s">
        <v>3229</v>
      </c>
      <c r="L925" s="80">
        <v>6362</v>
      </c>
      <c r="M925" s="80" t="s">
        <v>117</v>
      </c>
      <c r="N925" s="80" t="s">
        <v>3230</v>
      </c>
      <c r="O925" s="71">
        <v>0</v>
      </c>
      <c r="P925" s="71">
        <v>0</v>
      </c>
      <c r="Q925" s="79">
        <v>1339.92</v>
      </c>
      <c r="R925" s="79">
        <v>214.38</v>
      </c>
      <c r="S925" s="71">
        <v>53.59</v>
      </c>
      <c r="T925" s="79">
        <v>1500.7100000000003</v>
      </c>
      <c r="U925" s="80" t="s">
        <v>118</v>
      </c>
      <c r="V925" s="84">
        <f t="shared" ref="V925:V928" si="84">T925</f>
        <v>1500.7100000000003</v>
      </c>
      <c r="W925" s="78">
        <v>46057</v>
      </c>
      <c r="X925" s="80" t="s">
        <v>1155</v>
      </c>
      <c r="Y925" s="80" t="s">
        <v>1156</v>
      </c>
      <c r="Z925" s="80" t="s">
        <v>1137</v>
      </c>
      <c r="AA925" s="80" t="s">
        <v>121</v>
      </c>
      <c r="AB925" s="76" t="s">
        <v>539</v>
      </c>
      <c r="AC925" s="76" t="s">
        <v>540</v>
      </c>
      <c r="AD925" s="76" t="s">
        <v>173</v>
      </c>
      <c r="AE925" s="76" t="s">
        <v>548</v>
      </c>
      <c r="AF925" s="76" t="s">
        <v>96</v>
      </c>
      <c r="AG925" s="82"/>
      <c r="AH925" s="60"/>
      <c r="AI925" s="75" t="s">
        <v>3069</v>
      </c>
      <c r="AJ925" s="6" t="s">
        <v>103</v>
      </c>
      <c r="AK925" s="81">
        <v>0</v>
      </c>
      <c r="AL925" s="205" t="s">
        <v>103</v>
      </c>
      <c r="AM925" s="169"/>
      <c r="AN925" s="6"/>
      <c r="AO925" s="120"/>
    </row>
    <row r="926" spans="1:41">
      <c r="A926" s="75" t="s">
        <v>3069</v>
      </c>
      <c r="B926" s="6" t="s">
        <v>93</v>
      </c>
      <c r="C926" s="76">
        <v>925</v>
      </c>
      <c r="D926" s="80" t="s">
        <v>590</v>
      </c>
      <c r="E926" s="6" t="s">
        <v>2135</v>
      </c>
      <c r="F926" s="6" t="str">
        <f t="shared" si="78"/>
        <v>FreightRM-J-1181LI26-M19.3</v>
      </c>
      <c r="G926" s="95" t="s">
        <v>2651</v>
      </c>
      <c r="H926" s="95" t="s">
        <v>3090</v>
      </c>
      <c r="I926" s="85" t="s">
        <v>2380</v>
      </c>
      <c r="J926" s="92">
        <v>46059</v>
      </c>
      <c r="K926" s="95" t="s">
        <v>3231</v>
      </c>
      <c r="L926" s="80">
        <v>6321</v>
      </c>
      <c r="M926" s="80" t="s">
        <v>1166</v>
      </c>
      <c r="N926" s="80" t="s">
        <v>1150</v>
      </c>
      <c r="O926" s="71">
        <v>0</v>
      </c>
      <c r="P926" s="71">
        <v>0</v>
      </c>
      <c r="Q926" s="79">
        <v>295</v>
      </c>
      <c r="R926" s="79">
        <v>47.2</v>
      </c>
      <c r="S926" s="71">
        <v>0</v>
      </c>
      <c r="T926" s="79">
        <v>342.2</v>
      </c>
      <c r="U926" s="80" t="s">
        <v>118</v>
      </c>
      <c r="V926" s="84">
        <f t="shared" si="84"/>
        <v>342.2</v>
      </c>
      <c r="W926" s="78">
        <v>46059</v>
      </c>
      <c r="X926" s="80" t="s">
        <v>1155</v>
      </c>
      <c r="Y926" s="80" t="s">
        <v>1156</v>
      </c>
      <c r="Z926" s="80" t="s">
        <v>1137</v>
      </c>
      <c r="AA926" s="80" t="s">
        <v>121</v>
      </c>
      <c r="AB926" s="76" t="s">
        <v>539</v>
      </c>
      <c r="AC926" s="76" t="s">
        <v>540</v>
      </c>
      <c r="AD926" s="76" t="s">
        <v>173</v>
      </c>
      <c r="AE926" s="76" t="s">
        <v>548</v>
      </c>
      <c r="AF926" s="76" t="s">
        <v>96</v>
      </c>
      <c r="AG926" s="82"/>
      <c r="AH926" s="60"/>
      <c r="AI926" s="75" t="s">
        <v>3069</v>
      </c>
      <c r="AJ926" s="6" t="s">
        <v>103</v>
      </c>
      <c r="AK926" s="81">
        <v>0</v>
      </c>
      <c r="AL926" s="205" t="s">
        <v>103</v>
      </c>
      <c r="AM926" s="169"/>
      <c r="AN926" s="6"/>
      <c r="AO926" s="120"/>
    </row>
    <row r="927" spans="1:41">
      <c r="A927" s="75" t="s">
        <v>3069</v>
      </c>
      <c r="B927" s="6" t="s">
        <v>93</v>
      </c>
      <c r="C927" s="76">
        <v>926</v>
      </c>
      <c r="D927" s="80" t="s">
        <v>590</v>
      </c>
      <c r="E927" s="6" t="s">
        <v>2135</v>
      </c>
      <c r="F927" s="6" t="str">
        <f t="shared" si="78"/>
        <v>FreightRM-J-1187LI26-M19.2</v>
      </c>
      <c r="G927" s="95" t="s">
        <v>3088</v>
      </c>
      <c r="H927" s="95" t="s">
        <v>3091</v>
      </c>
      <c r="I927" s="85" t="s">
        <v>2380</v>
      </c>
      <c r="J927" s="92">
        <v>46059</v>
      </c>
      <c r="K927" s="95" t="s">
        <v>3232</v>
      </c>
      <c r="L927" s="80">
        <v>6368</v>
      </c>
      <c r="M927" s="80" t="s">
        <v>1166</v>
      </c>
      <c r="N927" s="80" t="s">
        <v>1150</v>
      </c>
      <c r="O927" s="71">
        <v>0</v>
      </c>
      <c r="P927" s="71">
        <v>0</v>
      </c>
      <c r="Q927" s="79">
        <v>220</v>
      </c>
      <c r="R927" s="79">
        <v>35.200000000000003</v>
      </c>
      <c r="S927" s="71">
        <v>0</v>
      </c>
      <c r="T927" s="79">
        <v>255.2</v>
      </c>
      <c r="U927" s="80" t="s">
        <v>118</v>
      </c>
      <c r="V927" s="84">
        <f t="shared" si="84"/>
        <v>255.2</v>
      </c>
      <c r="W927" s="78">
        <v>46059</v>
      </c>
      <c r="X927" s="80" t="s">
        <v>1155</v>
      </c>
      <c r="Y927" s="80" t="s">
        <v>1156</v>
      </c>
      <c r="Z927" s="80" t="s">
        <v>1137</v>
      </c>
      <c r="AA927" s="80" t="s">
        <v>121</v>
      </c>
      <c r="AB927" s="76" t="s">
        <v>539</v>
      </c>
      <c r="AC927" s="76" t="s">
        <v>540</v>
      </c>
      <c r="AD927" s="76" t="s">
        <v>173</v>
      </c>
      <c r="AE927" s="76" t="s">
        <v>548</v>
      </c>
      <c r="AF927" s="76" t="s">
        <v>96</v>
      </c>
      <c r="AG927" s="82"/>
      <c r="AH927" s="60"/>
      <c r="AI927" s="75" t="s">
        <v>3069</v>
      </c>
      <c r="AJ927" s="6" t="s">
        <v>103</v>
      </c>
      <c r="AK927" s="81">
        <v>0</v>
      </c>
      <c r="AL927" s="205" t="s">
        <v>103</v>
      </c>
      <c r="AM927" s="169"/>
      <c r="AN927" s="6"/>
      <c r="AO927" s="120"/>
    </row>
    <row r="928" spans="1:41">
      <c r="A928" s="75" t="s">
        <v>3069</v>
      </c>
      <c r="B928" s="6" t="s">
        <v>93</v>
      </c>
      <c r="C928" s="76">
        <v>927</v>
      </c>
      <c r="D928" s="80" t="s">
        <v>591</v>
      </c>
      <c r="E928" s="6" t="s">
        <v>2135</v>
      </c>
      <c r="F928" s="6" t="str">
        <f t="shared" si="78"/>
        <v>FreightRM-J-1163LI26-M19</v>
      </c>
      <c r="G928" s="6" t="s">
        <v>3092</v>
      </c>
      <c r="H928" s="80">
        <v>6237327192</v>
      </c>
      <c r="I928" s="85" t="s">
        <v>2380</v>
      </c>
      <c r="J928" s="92">
        <v>46055</v>
      </c>
      <c r="K928" s="96" t="s">
        <v>116</v>
      </c>
      <c r="L928" s="85" t="s">
        <v>116</v>
      </c>
      <c r="M928" s="85" t="s">
        <v>173</v>
      </c>
      <c r="N928" s="85" t="s">
        <v>116</v>
      </c>
      <c r="O928" s="71">
        <v>0</v>
      </c>
      <c r="P928" s="71">
        <v>0</v>
      </c>
      <c r="Q928" s="79">
        <v>297.66000000000003</v>
      </c>
      <c r="R928" s="79">
        <v>0</v>
      </c>
      <c r="S928" s="71">
        <v>0</v>
      </c>
      <c r="T928" s="79">
        <v>297.66000000000003</v>
      </c>
      <c r="U928" s="80" t="s">
        <v>118</v>
      </c>
      <c r="V928" s="84">
        <f t="shared" si="84"/>
        <v>297.66000000000003</v>
      </c>
      <c r="W928" s="106" t="s">
        <v>3233</v>
      </c>
      <c r="X928" s="6" t="s">
        <v>1174</v>
      </c>
      <c r="Y928" s="85" t="s">
        <v>178</v>
      </c>
      <c r="Z928" s="85" t="s">
        <v>178</v>
      </c>
      <c r="AA928" s="85" t="s">
        <v>1156</v>
      </c>
      <c r="AB928" s="76" t="s">
        <v>539</v>
      </c>
      <c r="AC928" s="76" t="s">
        <v>540</v>
      </c>
      <c r="AD928" s="76" t="s">
        <v>173</v>
      </c>
      <c r="AE928" s="76" t="s">
        <v>548</v>
      </c>
      <c r="AF928" s="76" t="s">
        <v>96</v>
      </c>
      <c r="AG928" s="82"/>
      <c r="AH928" s="60"/>
      <c r="AI928" s="75" t="s">
        <v>3069</v>
      </c>
      <c r="AJ928" s="6" t="s">
        <v>103</v>
      </c>
      <c r="AK928" s="81">
        <v>0</v>
      </c>
      <c r="AL928" s="205" t="s">
        <v>103</v>
      </c>
      <c r="AM928" s="169"/>
      <c r="AN928" s="6"/>
      <c r="AO928" s="120"/>
    </row>
    <row r="929" spans="1:41">
      <c r="A929" s="75" t="s">
        <v>3069</v>
      </c>
      <c r="B929" s="6" t="s">
        <v>93</v>
      </c>
      <c r="C929" s="76">
        <v>928</v>
      </c>
      <c r="D929" s="80" t="s">
        <v>592</v>
      </c>
      <c r="E929" s="6" t="s">
        <v>2136</v>
      </c>
      <c r="F929" s="6" t="str">
        <f t="shared" si="78"/>
        <v>BrokerRM-I-1025-AI26-M19</v>
      </c>
      <c r="G929" s="96" t="s">
        <v>3093</v>
      </c>
      <c r="H929" s="103" t="s">
        <v>3094</v>
      </c>
      <c r="I929" s="85" t="s">
        <v>2380</v>
      </c>
      <c r="J929" s="105">
        <v>46058</v>
      </c>
      <c r="K929" s="107" t="s">
        <v>3234</v>
      </c>
      <c r="L929" s="85">
        <v>1298991396</v>
      </c>
      <c r="M929" s="85" t="s">
        <v>25</v>
      </c>
      <c r="N929" s="85" t="s">
        <v>116</v>
      </c>
      <c r="O929" s="71">
        <v>0</v>
      </c>
      <c r="P929" s="71">
        <v>0</v>
      </c>
      <c r="Q929" s="79">
        <v>5428.82</v>
      </c>
      <c r="R929" s="79">
        <v>868.61119999999994</v>
      </c>
      <c r="S929" s="71">
        <v>0</v>
      </c>
      <c r="T929" s="79">
        <v>6297.4312</v>
      </c>
      <c r="U929" s="80" t="s">
        <v>24</v>
      </c>
      <c r="V929" s="84">
        <f t="shared" ref="V929:V936" si="85">T929/17.1723</f>
        <v>366.72031119884929</v>
      </c>
      <c r="W929" s="106">
        <v>46043</v>
      </c>
      <c r="X929" s="85" t="s">
        <v>1176</v>
      </c>
      <c r="Y929" s="85" t="s">
        <v>129</v>
      </c>
      <c r="Z929" s="85" t="s">
        <v>121</v>
      </c>
      <c r="AA929" s="85" t="s">
        <v>122</v>
      </c>
      <c r="AB929" s="76" t="s">
        <v>539</v>
      </c>
      <c r="AC929" s="76" t="s">
        <v>540</v>
      </c>
      <c r="AD929" s="76" t="s">
        <v>25</v>
      </c>
      <c r="AE929" s="76" t="s">
        <v>544</v>
      </c>
      <c r="AF929" s="76" t="s">
        <v>96</v>
      </c>
      <c r="AG929" s="82"/>
      <c r="AH929" s="60"/>
      <c r="AI929" s="75" t="s">
        <v>3069</v>
      </c>
      <c r="AJ929" s="6" t="s">
        <v>103</v>
      </c>
      <c r="AK929" s="81">
        <v>0</v>
      </c>
      <c r="AL929" s="205" t="s">
        <v>103</v>
      </c>
      <c r="AM929" s="169"/>
      <c r="AN929" s="6"/>
      <c r="AO929" s="120"/>
    </row>
    <row r="930" spans="1:41">
      <c r="A930" s="75" t="s">
        <v>3069</v>
      </c>
      <c r="B930" s="6" t="s">
        <v>93</v>
      </c>
      <c r="C930" s="76">
        <v>929</v>
      </c>
      <c r="D930" s="80" t="s">
        <v>592</v>
      </c>
      <c r="E930" s="6" t="s">
        <v>2136</v>
      </c>
      <c r="F930" s="6" t="str">
        <f t="shared" si="78"/>
        <v>BrokerRM-I-1022-AI26-M19</v>
      </c>
      <c r="G930" s="96" t="s">
        <v>3095</v>
      </c>
      <c r="H930" s="103" t="s">
        <v>3096</v>
      </c>
      <c r="I930" s="85" t="s">
        <v>2380</v>
      </c>
      <c r="J930" s="105">
        <v>46057</v>
      </c>
      <c r="K930" s="107" t="s">
        <v>3235</v>
      </c>
      <c r="L930" s="85">
        <v>1921123536</v>
      </c>
      <c r="M930" s="85" t="s">
        <v>25</v>
      </c>
      <c r="N930" s="85" t="s">
        <v>116</v>
      </c>
      <c r="O930" s="71">
        <v>0</v>
      </c>
      <c r="P930" s="71">
        <v>0</v>
      </c>
      <c r="Q930" s="79">
        <v>3646.55</v>
      </c>
      <c r="R930" s="79">
        <v>583.44000000000005</v>
      </c>
      <c r="S930" s="71">
        <v>0</v>
      </c>
      <c r="T930" s="79">
        <v>4229.99</v>
      </c>
      <c r="U930" s="80" t="s">
        <v>24</v>
      </c>
      <c r="V930" s="84">
        <f t="shared" si="85"/>
        <v>246.32635115855183</v>
      </c>
      <c r="W930" s="106">
        <v>46052</v>
      </c>
      <c r="X930" s="85" t="s">
        <v>3236</v>
      </c>
      <c r="Y930" s="85" t="s">
        <v>1067</v>
      </c>
      <c r="Z930" s="85" t="s">
        <v>121</v>
      </c>
      <c r="AA930" s="85" t="s">
        <v>122</v>
      </c>
      <c r="AB930" s="76" t="s">
        <v>539</v>
      </c>
      <c r="AC930" s="76" t="s">
        <v>540</v>
      </c>
      <c r="AD930" s="76" t="s">
        <v>25</v>
      </c>
      <c r="AE930" s="76" t="s">
        <v>544</v>
      </c>
      <c r="AF930" s="76" t="s">
        <v>96</v>
      </c>
      <c r="AG930" s="82"/>
      <c r="AH930" s="60"/>
      <c r="AI930" s="75" t="s">
        <v>3069</v>
      </c>
      <c r="AJ930" s="6" t="s">
        <v>103</v>
      </c>
      <c r="AK930" s="81">
        <v>0</v>
      </c>
      <c r="AL930" s="205" t="s">
        <v>103</v>
      </c>
      <c r="AM930" s="169"/>
      <c r="AN930" s="6"/>
      <c r="AO930" s="120"/>
    </row>
    <row r="931" spans="1:41">
      <c r="A931" s="75" t="s">
        <v>3069</v>
      </c>
      <c r="B931" s="6" t="s">
        <v>93</v>
      </c>
      <c r="C931" s="76">
        <v>930</v>
      </c>
      <c r="D931" s="80" t="s">
        <v>592</v>
      </c>
      <c r="E931" s="6" t="s">
        <v>2136</v>
      </c>
      <c r="F931" s="6" t="str">
        <f t="shared" si="78"/>
        <v>BrokerRM-I-1050-AI26-M19</v>
      </c>
      <c r="G931" s="96" t="s">
        <v>3097</v>
      </c>
      <c r="H931" s="103" t="s">
        <v>3098</v>
      </c>
      <c r="I931" s="85" t="s">
        <v>2380</v>
      </c>
      <c r="J931" s="105">
        <v>46058</v>
      </c>
      <c r="K931" s="96" t="s">
        <v>3237</v>
      </c>
      <c r="L931" s="85">
        <v>4210965905</v>
      </c>
      <c r="M931" s="85" t="s">
        <v>25</v>
      </c>
      <c r="N931" s="85" t="s">
        <v>116</v>
      </c>
      <c r="O931" s="71">
        <v>0</v>
      </c>
      <c r="P931" s="71">
        <v>0</v>
      </c>
      <c r="Q931" s="79">
        <v>3743.64</v>
      </c>
      <c r="R931" s="79">
        <v>598.98239999999998</v>
      </c>
      <c r="S931" s="71">
        <v>0</v>
      </c>
      <c r="T931" s="79">
        <v>4342.6224000000002</v>
      </c>
      <c r="U931" s="80" t="s">
        <v>24</v>
      </c>
      <c r="V931" s="84">
        <f t="shared" si="85"/>
        <v>252.88530948096644</v>
      </c>
      <c r="W931" s="106">
        <v>46057</v>
      </c>
      <c r="X931" s="85" t="s">
        <v>1191</v>
      </c>
      <c r="Y931" s="85" t="s">
        <v>129</v>
      </c>
      <c r="Z931" s="85" t="s">
        <v>121</v>
      </c>
      <c r="AA931" s="85" t="s">
        <v>122</v>
      </c>
      <c r="AB931" s="76" t="s">
        <v>539</v>
      </c>
      <c r="AC931" s="76" t="s">
        <v>540</v>
      </c>
      <c r="AD931" s="76" t="s">
        <v>25</v>
      </c>
      <c r="AE931" s="76" t="s">
        <v>544</v>
      </c>
      <c r="AF931" s="76" t="s">
        <v>96</v>
      </c>
      <c r="AG931" s="82"/>
      <c r="AH931" s="60"/>
      <c r="AI931" s="75" t="s">
        <v>3069</v>
      </c>
      <c r="AJ931" s="6" t="s">
        <v>103</v>
      </c>
      <c r="AK931" s="81">
        <v>0</v>
      </c>
      <c r="AL931" s="205" t="s">
        <v>103</v>
      </c>
      <c r="AM931" s="169"/>
      <c r="AN931" s="6"/>
      <c r="AO931" s="120"/>
    </row>
    <row r="932" spans="1:41">
      <c r="A932" s="75" t="s">
        <v>3069</v>
      </c>
      <c r="B932" s="6" t="s">
        <v>93</v>
      </c>
      <c r="C932" s="76">
        <v>931</v>
      </c>
      <c r="D932" s="80" t="s">
        <v>592</v>
      </c>
      <c r="E932" s="6" t="s">
        <v>2136</v>
      </c>
      <c r="F932" s="6" t="str">
        <f t="shared" si="78"/>
        <v>BrokerRM-I-1065-AI26-M19</v>
      </c>
      <c r="G932" s="96" t="s">
        <v>3099</v>
      </c>
      <c r="H932" s="103" t="s">
        <v>3100</v>
      </c>
      <c r="I932" s="85" t="s">
        <v>2380</v>
      </c>
      <c r="J932" s="105">
        <v>46059</v>
      </c>
      <c r="K932" s="107" t="s">
        <v>3238</v>
      </c>
      <c r="L932" s="85">
        <v>6311924065</v>
      </c>
      <c r="M932" s="85" t="s">
        <v>25</v>
      </c>
      <c r="N932" s="85" t="s">
        <v>116</v>
      </c>
      <c r="O932" s="71">
        <v>0</v>
      </c>
      <c r="P932" s="71">
        <v>0</v>
      </c>
      <c r="Q932" s="79">
        <v>5789.24</v>
      </c>
      <c r="R932" s="79">
        <v>926.27840000000003</v>
      </c>
      <c r="S932" s="71">
        <v>0</v>
      </c>
      <c r="T932" s="79">
        <v>6715.5183999999999</v>
      </c>
      <c r="U932" s="80" t="s">
        <v>24</v>
      </c>
      <c r="V932" s="84">
        <f t="shared" si="85"/>
        <v>391.06691590526606</v>
      </c>
      <c r="W932" s="106">
        <v>46058</v>
      </c>
      <c r="X932" s="85" t="s">
        <v>3239</v>
      </c>
      <c r="Y932" s="85" t="s">
        <v>129</v>
      </c>
      <c r="Z932" s="85" t="s">
        <v>121</v>
      </c>
      <c r="AA932" s="85" t="s">
        <v>122</v>
      </c>
      <c r="AB932" s="76" t="s">
        <v>539</v>
      </c>
      <c r="AC932" s="76" t="s">
        <v>540</v>
      </c>
      <c r="AD932" s="76" t="s">
        <v>25</v>
      </c>
      <c r="AE932" s="76" t="s">
        <v>544</v>
      </c>
      <c r="AF932" s="76" t="s">
        <v>96</v>
      </c>
      <c r="AG932" s="82"/>
      <c r="AH932" s="60"/>
      <c r="AI932" s="75" t="s">
        <v>3069</v>
      </c>
      <c r="AJ932" s="6" t="s">
        <v>103</v>
      </c>
      <c r="AK932" s="81">
        <v>0</v>
      </c>
      <c r="AL932" s="205" t="s">
        <v>103</v>
      </c>
      <c r="AM932" s="169"/>
      <c r="AN932" s="6"/>
      <c r="AO932" s="120"/>
    </row>
    <row r="933" spans="1:41">
      <c r="A933" s="75" t="s">
        <v>3069</v>
      </c>
      <c r="B933" s="6" t="s">
        <v>93</v>
      </c>
      <c r="C933" s="76">
        <v>932</v>
      </c>
      <c r="D933" s="80" t="s">
        <v>592</v>
      </c>
      <c r="E933" s="6" t="s">
        <v>2136</v>
      </c>
      <c r="F933" s="6" t="str">
        <f t="shared" si="78"/>
        <v>BrokerRM-I-1067-AI26-M19</v>
      </c>
      <c r="G933" s="96" t="s">
        <v>3101</v>
      </c>
      <c r="H933" s="103" t="s">
        <v>3102</v>
      </c>
      <c r="I933" s="85" t="s">
        <v>2380</v>
      </c>
      <c r="J933" s="105">
        <v>46059</v>
      </c>
      <c r="K933" s="107" t="s">
        <v>3240</v>
      </c>
      <c r="L933" s="85">
        <v>5162714443</v>
      </c>
      <c r="M933" s="85" t="s">
        <v>25</v>
      </c>
      <c r="N933" s="85" t="s">
        <v>116</v>
      </c>
      <c r="O933" s="71">
        <v>0</v>
      </c>
      <c r="P933" s="71">
        <v>0</v>
      </c>
      <c r="Q933" s="79">
        <v>3853.1</v>
      </c>
      <c r="R933" s="79">
        <v>616.49</v>
      </c>
      <c r="S933" s="71">
        <v>0</v>
      </c>
      <c r="T933" s="79">
        <v>4469.59</v>
      </c>
      <c r="U933" s="80" t="s">
        <v>24</v>
      </c>
      <c r="V933" s="84">
        <f t="shared" si="85"/>
        <v>260.27905405798873</v>
      </c>
      <c r="W933" s="106">
        <v>46058</v>
      </c>
      <c r="X933" s="85" t="s">
        <v>1185</v>
      </c>
      <c r="Y933" s="85" t="s">
        <v>1910</v>
      </c>
      <c r="Z933" s="85" t="s">
        <v>121</v>
      </c>
      <c r="AA933" s="85" t="s">
        <v>122</v>
      </c>
      <c r="AB933" s="76" t="s">
        <v>539</v>
      </c>
      <c r="AC933" s="76" t="s">
        <v>540</v>
      </c>
      <c r="AD933" s="76" t="s">
        <v>25</v>
      </c>
      <c r="AE933" s="76" t="s">
        <v>544</v>
      </c>
      <c r="AF933" s="76" t="s">
        <v>96</v>
      </c>
      <c r="AG933" s="82"/>
      <c r="AH933" s="60"/>
      <c r="AI933" s="75" t="s">
        <v>3069</v>
      </c>
      <c r="AJ933" s="6" t="s">
        <v>103</v>
      </c>
      <c r="AK933" s="81">
        <v>0</v>
      </c>
      <c r="AL933" s="205" t="s">
        <v>103</v>
      </c>
      <c r="AM933" s="169"/>
      <c r="AN933" s="6"/>
      <c r="AO933" s="120"/>
    </row>
    <row r="934" spans="1:41">
      <c r="A934" s="75" t="s">
        <v>3069</v>
      </c>
      <c r="B934" s="6" t="s">
        <v>93</v>
      </c>
      <c r="C934" s="76">
        <v>933</v>
      </c>
      <c r="D934" s="80" t="s">
        <v>108</v>
      </c>
      <c r="E934" s="6" t="s">
        <v>2135</v>
      </c>
      <c r="F934" s="6" t="str">
        <f t="shared" si="78"/>
        <v>FreightRM-I-1062-AI26-M19</v>
      </c>
      <c r="G934" s="96" t="s">
        <v>3103</v>
      </c>
      <c r="H934" s="6" t="s">
        <v>3104</v>
      </c>
      <c r="I934" s="85" t="s">
        <v>2380</v>
      </c>
      <c r="J934" s="92">
        <v>46066</v>
      </c>
      <c r="K934" s="92" t="s">
        <v>116</v>
      </c>
      <c r="L934" s="80" t="s">
        <v>119</v>
      </c>
      <c r="M934" s="85" t="s">
        <v>25</v>
      </c>
      <c r="N934" s="85" t="s">
        <v>116</v>
      </c>
      <c r="O934" s="71">
        <v>0</v>
      </c>
      <c r="P934" s="71">
        <v>0</v>
      </c>
      <c r="Q934" s="79">
        <v>142406.9</v>
      </c>
      <c r="R934" s="79">
        <v>5696.29</v>
      </c>
      <c r="S934" s="71">
        <v>0</v>
      </c>
      <c r="T934" s="79">
        <v>148103.19</v>
      </c>
      <c r="U934" s="80" t="s">
        <v>24</v>
      </c>
      <c r="V934" s="84">
        <f t="shared" si="85"/>
        <v>8624.5401023741724</v>
      </c>
      <c r="W934" s="74" t="s">
        <v>119</v>
      </c>
      <c r="X934" s="80" t="s">
        <v>120</v>
      </c>
      <c r="Y934" s="80" t="s">
        <v>120</v>
      </c>
      <c r="Z934" s="85" t="s">
        <v>121</v>
      </c>
      <c r="AA934" s="85" t="s">
        <v>122</v>
      </c>
      <c r="AB934" s="76" t="s">
        <v>539</v>
      </c>
      <c r="AC934" s="76" t="s">
        <v>540</v>
      </c>
      <c r="AD934" s="76" t="s">
        <v>25</v>
      </c>
      <c r="AE934" s="76" t="s">
        <v>544</v>
      </c>
      <c r="AF934" s="76" t="s">
        <v>96</v>
      </c>
      <c r="AG934" s="82"/>
      <c r="AH934" s="60"/>
      <c r="AI934" s="75" t="s">
        <v>3069</v>
      </c>
      <c r="AJ934" s="6" t="s">
        <v>103</v>
      </c>
      <c r="AK934" s="81">
        <v>0</v>
      </c>
      <c r="AL934" s="205" t="s">
        <v>103</v>
      </c>
      <c r="AM934" s="169"/>
      <c r="AN934" s="6"/>
      <c r="AO934" s="120"/>
    </row>
    <row r="935" spans="1:41">
      <c r="A935" s="75" t="s">
        <v>3069</v>
      </c>
      <c r="B935" s="6" t="s">
        <v>93</v>
      </c>
      <c r="C935" s="76">
        <v>934</v>
      </c>
      <c r="D935" s="80" t="s">
        <v>108</v>
      </c>
      <c r="E935" s="6" t="s">
        <v>2135</v>
      </c>
      <c r="F935" s="6" t="str">
        <f t="shared" si="78"/>
        <v>FreightRM-I-1075-AI26-M19</v>
      </c>
      <c r="G935" s="96" t="s">
        <v>3105</v>
      </c>
      <c r="H935" s="6" t="s">
        <v>3106</v>
      </c>
      <c r="I935" s="85" t="s">
        <v>2380</v>
      </c>
      <c r="J935" s="92">
        <v>46066</v>
      </c>
      <c r="K935" s="92" t="s">
        <v>116</v>
      </c>
      <c r="L935" s="80" t="s">
        <v>119</v>
      </c>
      <c r="M935" s="85" t="s">
        <v>25</v>
      </c>
      <c r="N935" s="85" t="s">
        <v>116</v>
      </c>
      <c r="O935" s="71">
        <v>0</v>
      </c>
      <c r="P935" s="71">
        <v>0</v>
      </c>
      <c r="Q935" s="79">
        <v>530.04</v>
      </c>
      <c r="R935" s="79">
        <v>84.8</v>
      </c>
      <c r="S935" s="71">
        <v>0</v>
      </c>
      <c r="T935" s="79">
        <v>614.84</v>
      </c>
      <c r="U935" s="80" t="s">
        <v>24</v>
      </c>
      <c r="V935" s="84">
        <f t="shared" si="85"/>
        <v>35.804172999539958</v>
      </c>
      <c r="W935" s="74" t="s">
        <v>119</v>
      </c>
      <c r="X935" s="80" t="s">
        <v>120</v>
      </c>
      <c r="Y935" s="80" t="s">
        <v>120</v>
      </c>
      <c r="Z935" s="85" t="s">
        <v>121</v>
      </c>
      <c r="AA935" s="85" t="s">
        <v>122</v>
      </c>
      <c r="AB935" s="76" t="s">
        <v>539</v>
      </c>
      <c r="AC935" s="76" t="s">
        <v>540</v>
      </c>
      <c r="AD935" s="76" t="s">
        <v>25</v>
      </c>
      <c r="AE935" s="76" t="s">
        <v>544</v>
      </c>
      <c r="AF935" s="76" t="s">
        <v>96</v>
      </c>
      <c r="AG935" s="82"/>
      <c r="AH935" s="60"/>
      <c r="AI935" s="75" t="s">
        <v>3069</v>
      </c>
      <c r="AJ935" s="6" t="s">
        <v>103</v>
      </c>
      <c r="AK935" s="81">
        <v>0</v>
      </c>
      <c r="AL935" s="205" t="s">
        <v>103</v>
      </c>
      <c r="AM935" s="169"/>
      <c r="AN935" s="6"/>
      <c r="AO935" s="120"/>
    </row>
    <row r="936" spans="1:41">
      <c r="A936" s="75" t="s">
        <v>3069</v>
      </c>
      <c r="B936" s="6" t="s">
        <v>93</v>
      </c>
      <c r="C936" s="76">
        <v>935</v>
      </c>
      <c r="D936" s="80" t="s">
        <v>108</v>
      </c>
      <c r="E936" s="6" t="s">
        <v>2135</v>
      </c>
      <c r="F936" s="6" t="str">
        <f t="shared" si="78"/>
        <v>FreightFG-I-0461-AE26-M46</v>
      </c>
      <c r="G936" s="222" t="s">
        <v>3107</v>
      </c>
      <c r="H936" s="6" t="s">
        <v>3108</v>
      </c>
      <c r="I936" s="85" t="s">
        <v>2380</v>
      </c>
      <c r="J936" s="92">
        <v>46066</v>
      </c>
      <c r="K936" s="92" t="s">
        <v>116</v>
      </c>
      <c r="L936" s="80" t="s">
        <v>119</v>
      </c>
      <c r="M936" s="80" t="s">
        <v>28</v>
      </c>
      <c r="N936" s="85" t="s">
        <v>116</v>
      </c>
      <c r="O936" s="71">
        <v>0</v>
      </c>
      <c r="P936" s="71">
        <v>0</v>
      </c>
      <c r="Q936" s="79">
        <v>98921.38</v>
      </c>
      <c r="R936" s="79">
        <v>3754.3</v>
      </c>
      <c r="S936" s="71">
        <v>0</v>
      </c>
      <c r="T936" s="79">
        <v>102675.68</v>
      </c>
      <c r="U936" s="80" t="s">
        <v>24</v>
      </c>
      <c r="V936" s="84">
        <f t="shared" si="85"/>
        <v>5979.1454842973853</v>
      </c>
      <c r="W936" s="74" t="s">
        <v>119</v>
      </c>
      <c r="X936" s="80" t="s">
        <v>122</v>
      </c>
      <c r="Y936" s="80" t="s">
        <v>121</v>
      </c>
      <c r="Z936" s="80" t="s">
        <v>120</v>
      </c>
      <c r="AA936" s="80" t="s">
        <v>120</v>
      </c>
      <c r="AB936" s="76" t="s">
        <v>1106</v>
      </c>
      <c r="AC936" s="76" t="s">
        <v>541</v>
      </c>
      <c r="AD936" s="76" t="s">
        <v>28</v>
      </c>
      <c r="AE936" s="76" t="s">
        <v>545</v>
      </c>
      <c r="AF936" s="76" t="s">
        <v>96</v>
      </c>
      <c r="AG936" s="82"/>
      <c r="AH936" s="60"/>
      <c r="AI936" s="75" t="s">
        <v>3069</v>
      </c>
      <c r="AJ936" s="6" t="s">
        <v>103</v>
      </c>
      <c r="AK936" s="81">
        <v>0</v>
      </c>
      <c r="AL936" s="205" t="s">
        <v>103</v>
      </c>
      <c r="AM936" s="169"/>
      <c r="AN936" s="6"/>
      <c r="AO936" s="120"/>
    </row>
    <row r="937" spans="1:41" ht="29">
      <c r="A937" s="75" t="s">
        <v>3069</v>
      </c>
      <c r="B937" s="6" t="s">
        <v>93</v>
      </c>
      <c r="C937" s="76">
        <v>936</v>
      </c>
      <c r="D937" s="80" t="s">
        <v>1563</v>
      </c>
      <c r="E937" s="6" t="s">
        <v>2136</v>
      </c>
      <c r="F937" s="6" t="str">
        <f t="shared" si="78"/>
        <v>BrokerRM-J-1157LI26-M19.1,RM-J-1158LI26-M19.1</v>
      </c>
      <c r="G937" s="113" t="s">
        <v>3109</v>
      </c>
      <c r="H937" s="95" t="s">
        <v>3110</v>
      </c>
      <c r="I937" s="85" t="s">
        <v>2380</v>
      </c>
      <c r="J937" s="92">
        <v>46175</v>
      </c>
      <c r="K937" s="92" t="s">
        <v>3241</v>
      </c>
      <c r="L937" s="85" t="s">
        <v>116</v>
      </c>
      <c r="M937" s="80" t="s">
        <v>173</v>
      </c>
      <c r="N937" s="85" t="s">
        <v>3242</v>
      </c>
      <c r="O937" s="71">
        <v>0</v>
      </c>
      <c r="P937" s="71">
        <v>0</v>
      </c>
      <c r="Q937" s="79">
        <v>448</v>
      </c>
      <c r="R937" s="79">
        <v>0</v>
      </c>
      <c r="S937" s="71">
        <v>0</v>
      </c>
      <c r="T937" s="79">
        <v>448</v>
      </c>
      <c r="U937" s="87" t="s">
        <v>118</v>
      </c>
      <c r="V937" s="84">
        <f t="shared" ref="V937:V942" si="86">T937</f>
        <v>448</v>
      </c>
      <c r="W937" s="74" t="s">
        <v>3243</v>
      </c>
      <c r="X937" s="80" t="s">
        <v>1156</v>
      </c>
      <c r="Y937" s="80" t="s">
        <v>178</v>
      </c>
      <c r="Z937" s="80" t="s">
        <v>239</v>
      </c>
      <c r="AA937" s="80" t="s">
        <v>122</v>
      </c>
      <c r="AB937" s="76" t="s">
        <v>539</v>
      </c>
      <c r="AC937" s="76" t="s">
        <v>540</v>
      </c>
      <c r="AD937" s="76" t="s">
        <v>173</v>
      </c>
      <c r="AE937" s="76" t="s">
        <v>548</v>
      </c>
      <c r="AF937" s="76" t="s">
        <v>96</v>
      </c>
      <c r="AG937" s="82"/>
      <c r="AH937" s="60"/>
      <c r="AI937" s="75" t="s">
        <v>3069</v>
      </c>
      <c r="AJ937" s="6" t="s">
        <v>103</v>
      </c>
      <c r="AK937" s="81">
        <v>0</v>
      </c>
      <c r="AL937" s="205" t="s">
        <v>103</v>
      </c>
      <c r="AM937" s="169"/>
      <c r="AN937" s="6"/>
      <c r="AO937" s="120"/>
    </row>
    <row r="938" spans="1:41">
      <c r="A938" s="75" t="s">
        <v>3069</v>
      </c>
      <c r="B938" s="6" t="s">
        <v>93</v>
      </c>
      <c r="C938" s="76">
        <v>937</v>
      </c>
      <c r="D938" s="80" t="s">
        <v>1563</v>
      </c>
      <c r="E938" s="6" t="s">
        <v>2136</v>
      </c>
      <c r="F938" s="6" t="str">
        <f t="shared" si="78"/>
        <v>BrokerRM-J-1158LI26-M19.1</v>
      </c>
      <c r="G938" s="96" t="s">
        <v>3111</v>
      </c>
      <c r="H938" s="95" t="s">
        <v>3112</v>
      </c>
      <c r="I938" s="85" t="s">
        <v>2380</v>
      </c>
      <c r="J938" s="92">
        <v>46175</v>
      </c>
      <c r="K938" s="92" t="s">
        <v>3244</v>
      </c>
      <c r="L938" s="85" t="s">
        <v>116</v>
      </c>
      <c r="M938" s="80" t="s">
        <v>173</v>
      </c>
      <c r="N938" s="85" t="s">
        <v>3245</v>
      </c>
      <c r="O938" s="71">
        <v>0</v>
      </c>
      <c r="P938" s="71">
        <v>0</v>
      </c>
      <c r="Q938" s="79">
        <v>80.8</v>
      </c>
      <c r="R938" s="79">
        <v>0</v>
      </c>
      <c r="S938" s="71">
        <v>0</v>
      </c>
      <c r="T938" s="79">
        <v>80.8</v>
      </c>
      <c r="U938" s="87" t="s">
        <v>118</v>
      </c>
      <c r="V938" s="84">
        <f t="shared" si="86"/>
        <v>80.8</v>
      </c>
      <c r="W938" s="74" t="s">
        <v>3246</v>
      </c>
      <c r="X938" s="80" t="s">
        <v>1156</v>
      </c>
      <c r="Y938" s="80" t="s">
        <v>178</v>
      </c>
      <c r="Z938" s="80" t="s">
        <v>239</v>
      </c>
      <c r="AA938" s="80" t="s">
        <v>122</v>
      </c>
      <c r="AB938" s="76" t="s">
        <v>539</v>
      </c>
      <c r="AC938" s="76" t="s">
        <v>540</v>
      </c>
      <c r="AD938" s="76" t="s">
        <v>173</v>
      </c>
      <c r="AE938" s="76" t="s">
        <v>548</v>
      </c>
      <c r="AF938" s="76" t="s">
        <v>96</v>
      </c>
      <c r="AG938" s="82"/>
      <c r="AH938" s="60"/>
      <c r="AI938" s="75" t="s">
        <v>3069</v>
      </c>
      <c r="AJ938" s="6" t="s">
        <v>103</v>
      </c>
      <c r="AK938" s="81">
        <v>0</v>
      </c>
      <c r="AL938" s="205" t="s">
        <v>103</v>
      </c>
      <c r="AM938" s="169"/>
      <c r="AN938" s="6"/>
      <c r="AO938" s="120"/>
    </row>
    <row r="939" spans="1:41">
      <c r="A939" s="75" t="s">
        <v>3069</v>
      </c>
      <c r="B939" s="6" t="s">
        <v>93</v>
      </c>
      <c r="C939" s="76">
        <v>938</v>
      </c>
      <c r="D939" s="80" t="s">
        <v>1563</v>
      </c>
      <c r="E939" s="6" t="s">
        <v>2136</v>
      </c>
      <c r="F939" s="6" t="str">
        <f t="shared" si="78"/>
        <v>BrokerRM-J-1157LI26-M19.1</v>
      </c>
      <c r="G939" s="96" t="s">
        <v>3113</v>
      </c>
      <c r="H939" s="95" t="s">
        <v>3114</v>
      </c>
      <c r="I939" s="85" t="s">
        <v>2380</v>
      </c>
      <c r="J939" s="92">
        <v>46175</v>
      </c>
      <c r="K939" s="92" t="s">
        <v>3247</v>
      </c>
      <c r="L939" s="85" t="s">
        <v>116</v>
      </c>
      <c r="M939" s="80" t="s">
        <v>173</v>
      </c>
      <c r="N939" s="85" t="s">
        <v>3248</v>
      </c>
      <c r="O939" s="71">
        <v>0</v>
      </c>
      <c r="P939" s="71">
        <v>0</v>
      </c>
      <c r="Q939" s="79">
        <v>84</v>
      </c>
      <c r="R939" s="79">
        <v>0</v>
      </c>
      <c r="S939" s="71">
        <v>0</v>
      </c>
      <c r="T939" s="79">
        <v>84</v>
      </c>
      <c r="U939" s="87" t="s">
        <v>118</v>
      </c>
      <c r="V939" s="84">
        <f t="shared" si="86"/>
        <v>84</v>
      </c>
      <c r="W939" s="74" t="s">
        <v>3249</v>
      </c>
      <c r="X939" s="80" t="s">
        <v>1156</v>
      </c>
      <c r="Y939" s="80" t="s">
        <v>178</v>
      </c>
      <c r="Z939" s="80" t="s">
        <v>239</v>
      </c>
      <c r="AA939" s="80" t="s">
        <v>122</v>
      </c>
      <c r="AB939" s="76" t="s">
        <v>539</v>
      </c>
      <c r="AC939" s="76" t="s">
        <v>540</v>
      </c>
      <c r="AD939" s="76" t="s">
        <v>173</v>
      </c>
      <c r="AE939" s="76" t="s">
        <v>548</v>
      </c>
      <c r="AF939" s="76" t="s">
        <v>96</v>
      </c>
      <c r="AG939" s="82"/>
      <c r="AH939" s="60"/>
      <c r="AI939" s="75" t="s">
        <v>3069</v>
      </c>
      <c r="AJ939" s="6" t="s">
        <v>103</v>
      </c>
      <c r="AK939" s="81">
        <v>0</v>
      </c>
      <c r="AL939" s="205" t="s">
        <v>103</v>
      </c>
      <c r="AM939" s="169"/>
      <c r="AN939" s="6"/>
      <c r="AO939" s="120"/>
    </row>
    <row r="940" spans="1:41">
      <c r="A940" s="75" t="s">
        <v>3069</v>
      </c>
      <c r="B940" s="6" t="s">
        <v>93</v>
      </c>
      <c r="C940" s="76">
        <v>939</v>
      </c>
      <c r="D940" s="80" t="s">
        <v>1563</v>
      </c>
      <c r="E940" s="6" t="s">
        <v>2136</v>
      </c>
      <c r="F940" s="6" t="str">
        <f t="shared" si="78"/>
        <v>BrokerRM-J-1191LI26-M19</v>
      </c>
      <c r="G940" s="96" t="s">
        <v>3115</v>
      </c>
      <c r="H940" s="95" t="s">
        <v>3116</v>
      </c>
      <c r="I940" s="85" t="s">
        <v>2380</v>
      </c>
      <c r="J940" s="92">
        <v>46175</v>
      </c>
      <c r="K940" s="92" t="s">
        <v>3250</v>
      </c>
      <c r="L940" s="85" t="s">
        <v>116</v>
      </c>
      <c r="M940" s="80" t="s">
        <v>173</v>
      </c>
      <c r="N940" s="85" t="s">
        <v>3251</v>
      </c>
      <c r="O940" s="71">
        <v>0</v>
      </c>
      <c r="P940" s="71">
        <v>0</v>
      </c>
      <c r="Q940" s="79">
        <v>215.4</v>
      </c>
      <c r="R940" s="79">
        <v>0</v>
      </c>
      <c r="S940" s="71">
        <v>0</v>
      </c>
      <c r="T940" s="79">
        <v>215.4</v>
      </c>
      <c r="U940" s="87" t="s">
        <v>118</v>
      </c>
      <c r="V940" s="84">
        <f t="shared" si="86"/>
        <v>215.4</v>
      </c>
      <c r="W940" s="74" t="s">
        <v>3252</v>
      </c>
      <c r="X940" s="80" t="s">
        <v>1156</v>
      </c>
      <c r="Y940" s="80" t="s">
        <v>178</v>
      </c>
      <c r="Z940" s="80" t="s">
        <v>239</v>
      </c>
      <c r="AA940" s="80" t="s">
        <v>122</v>
      </c>
      <c r="AB940" s="76" t="s">
        <v>539</v>
      </c>
      <c r="AC940" s="76" t="s">
        <v>540</v>
      </c>
      <c r="AD940" s="76" t="s">
        <v>173</v>
      </c>
      <c r="AE940" s="76" t="s">
        <v>548</v>
      </c>
      <c r="AF940" s="76" t="s">
        <v>96</v>
      </c>
      <c r="AG940" s="82"/>
      <c r="AH940" s="60"/>
      <c r="AI940" s="75" t="s">
        <v>3069</v>
      </c>
      <c r="AJ940" s="6" t="s">
        <v>103</v>
      </c>
      <c r="AK940" s="81">
        <v>0</v>
      </c>
      <c r="AL940" s="205" t="s">
        <v>103</v>
      </c>
      <c r="AM940" s="169"/>
      <c r="AN940" s="6"/>
      <c r="AO940" s="120"/>
    </row>
    <row r="941" spans="1:41">
      <c r="A941" s="75" t="s">
        <v>3069</v>
      </c>
      <c r="B941" s="6" t="s">
        <v>93</v>
      </c>
      <c r="C941" s="76">
        <v>940</v>
      </c>
      <c r="D941" s="80" t="s">
        <v>1563</v>
      </c>
      <c r="E941" s="6" t="s">
        <v>2136</v>
      </c>
      <c r="F941" s="6" t="str">
        <f t="shared" si="78"/>
        <v>BrokerRM-J-1181LI26-M19.2</v>
      </c>
      <c r="G941" s="96" t="s">
        <v>3117</v>
      </c>
      <c r="H941" s="95" t="s">
        <v>3118</v>
      </c>
      <c r="I941" s="85" t="s">
        <v>2380</v>
      </c>
      <c r="J941" s="92">
        <v>46175</v>
      </c>
      <c r="K941" s="92" t="s">
        <v>3253</v>
      </c>
      <c r="L941" s="85" t="s">
        <v>116</v>
      </c>
      <c r="M941" s="80" t="s">
        <v>173</v>
      </c>
      <c r="N941" s="85" t="s">
        <v>3254</v>
      </c>
      <c r="O941" s="71">
        <v>0</v>
      </c>
      <c r="P941" s="71">
        <v>0</v>
      </c>
      <c r="Q941" s="79">
        <v>224</v>
      </c>
      <c r="R941" s="79">
        <v>0</v>
      </c>
      <c r="S941" s="71">
        <v>0</v>
      </c>
      <c r="T941" s="79">
        <v>224</v>
      </c>
      <c r="U941" s="87" t="s">
        <v>118</v>
      </c>
      <c r="V941" s="84">
        <f t="shared" si="86"/>
        <v>224</v>
      </c>
      <c r="W941" s="74" t="s">
        <v>3255</v>
      </c>
      <c r="X941" s="80" t="s">
        <v>1156</v>
      </c>
      <c r="Y941" s="80" t="s">
        <v>178</v>
      </c>
      <c r="Z941" s="80" t="s">
        <v>239</v>
      </c>
      <c r="AA941" s="80" t="s">
        <v>122</v>
      </c>
      <c r="AB941" s="76" t="s">
        <v>539</v>
      </c>
      <c r="AC941" s="76" t="s">
        <v>540</v>
      </c>
      <c r="AD941" s="76" t="s">
        <v>173</v>
      </c>
      <c r="AE941" s="76" t="s">
        <v>548</v>
      </c>
      <c r="AF941" s="76" t="s">
        <v>96</v>
      </c>
      <c r="AG941" s="82"/>
      <c r="AH941" s="60"/>
      <c r="AI941" s="75" t="s">
        <v>3069</v>
      </c>
      <c r="AJ941" s="6" t="s">
        <v>103</v>
      </c>
      <c r="AK941" s="81">
        <v>0</v>
      </c>
      <c r="AL941" s="205" t="s">
        <v>103</v>
      </c>
      <c r="AM941" s="169"/>
      <c r="AN941" s="6"/>
      <c r="AO941" s="120"/>
    </row>
    <row r="942" spans="1:41">
      <c r="A942" s="75" t="s">
        <v>3069</v>
      </c>
      <c r="B942" s="6" t="s">
        <v>93</v>
      </c>
      <c r="C942" s="76">
        <v>941</v>
      </c>
      <c r="D942" s="80" t="s">
        <v>1563</v>
      </c>
      <c r="E942" s="6" t="s">
        <v>2136</v>
      </c>
      <c r="F942" s="6" t="str">
        <f t="shared" si="78"/>
        <v>BrokerRM-J-1181LI26-M19.1</v>
      </c>
      <c r="G942" s="96" t="s">
        <v>3119</v>
      </c>
      <c r="H942" s="95" t="s">
        <v>3120</v>
      </c>
      <c r="I942" s="85" t="s">
        <v>2380</v>
      </c>
      <c r="J942" s="92">
        <v>46175</v>
      </c>
      <c r="K942" s="92" t="s">
        <v>3256</v>
      </c>
      <c r="L942" s="85" t="s">
        <v>116</v>
      </c>
      <c r="M942" s="80" t="s">
        <v>173</v>
      </c>
      <c r="N942" s="85" t="s">
        <v>3254</v>
      </c>
      <c r="O942" s="71">
        <v>0</v>
      </c>
      <c r="P942" s="71">
        <v>0</v>
      </c>
      <c r="Q942" s="79">
        <v>89.4</v>
      </c>
      <c r="R942" s="79">
        <v>0</v>
      </c>
      <c r="S942" s="71">
        <v>0</v>
      </c>
      <c r="T942" s="79">
        <v>89.4</v>
      </c>
      <c r="U942" s="87" t="s">
        <v>118</v>
      </c>
      <c r="V942" s="84">
        <f t="shared" si="86"/>
        <v>89.4</v>
      </c>
      <c r="W942" s="74" t="s">
        <v>3255</v>
      </c>
      <c r="X942" s="80" t="s">
        <v>1156</v>
      </c>
      <c r="Y942" s="80" t="s">
        <v>178</v>
      </c>
      <c r="Z942" s="80" t="s">
        <v>239</v>
      </c>
      <c r="AA942" s="80" t="s">
        <v>122</v>
      </c>
      <c r="AB942" s="76" t="s">
        <v>539</v>
      </c>
      <c r="AC942" s="76" t="s">
        <v>540</v>
      </c>
      <c r="AD942" s="76" t="s">
        <v>173</v>
      </c>
      <c r="AE942" s="76" t="s">
        <v>548</v>
      </c>
      <c r="AF942" s="76" t="s">
        <v>96</v>
      </c>
      <c r="AG942" s="82"/>
      <c r="AH942" s="60"/>
      <c r="AI942" s="75" t="s">
        <v>3069</v>
      </c>
      <c r="AJ942" s="6" t="s">
        <v>103</v>
      </c>
      <c r="AK942" s="81">
        <v>0</v>
      </c>
      <c r="AL942" s="205" t="s">
        <v>103</v>
      </c>
      <c r="AM942" s="169"/>
      <c r="AN942" s="6"/>
      <c r="AO942" s="120"/>
    </row>
    <row r="943" spans="1:41">
      <c r="A943" s="75" t="s">
        <v>3069</v>
      </c>
      <c r="B943" s="6" t="s">
        <v>93</v>
      </c>
      <c r="C943" s="76">
        <v>942</v>
      </c>
      <c r="D943" s="76" t="s">
        <v>98</v>
      </c>
      <c r="E943" s="6" t="s">
        <v>2136</v>
      </c>
      <c r="F943" s="6" t="str">
        <f t="shared" si="78"/>
        <v>BrokerFG-A-0003-SE26-M19.D</v>
      </c>
      <c r="G943" s="97" t="s">
        <v>3121</v>
      </c>
      <c r="H943" s="95" t="s">
        <v>3122</v>
      </c>
      <c r="I943" s="85" t="s">
        <v>2380</v>
      </c>
      <c r="J943" s="92">
        <v>46057</v>
      </c>
      <c r="K943" s="96" t="s">
        <v>3257</v>
      </c>
      <c r="L943" s="80">
        <v>93359545</v>
      </c>
      <c r="M943" s="80" t="s">
        <v>1264</v>
      </c>
      <c r="N943" s="6" t="s">
        <v>3258</v>
      </c>
      <c r="O943" s="71">
        <v>0</v>
      </c>
      <c r="P943" s="71">
        <v>7820.51</v>
      </c>
      <c r="Q943" s="79">
        <v>3436.13</v>
      </c>
      <c r="R943" s="79">
        <v>549.78</v>
      </c>
      <c r="S943" s="71">
        <v>0</v>
      </c>
      <c r="T943" s="79">
        <v>11806.42</v>
      </c>
      <c r="U943" s="87" t="s">
        <v>24</v>
      </c>
      <c r="V943" s="84">
        <f t="shared" ref="V943:V967" si="87">T943/17.1723</f>
        <v>687.52700570104184</v>
      </c>
      <c r="W943" s="86">
        <v>46048</v>
      </c>
      <c r="X943" s="80" t="s">
        <v>1266</v>
      </c>
      <c r="Y943" s="80" t="s">
        <v>537</v>
      </c>
      <c r="Z943" s="80" t="s">
        <v>178</v>
      </c>
      <c r="AA943" s="6" t="s">
        <v>2894</v>
      </c>
      <c r="AB943" s="76" t="s">
        <v>539</v>
      </c>
      <c r="AC943" s="76" t="s">
        <v>541</v>
      </c>
      <c r="AD943" s="76" t="s">
        <v>543</v>
      </c>
      <c r="AE943" s="76" t="s">
        <v>549</v>
      </c>
      <c r="AF943" s="76" t="s">
        <v>96</v>
      </c>
      <c r="AG943" s="75"/>
      <c r="AH943" s="60"/>
      <c r="AI943" s="75" t="s">
        <v>3069</v>
      </c>
      <c r="AJ943" s="6" t="s">
        <v>103</v>
      </c>
      <c r="AK943" s="81">
        <v>0</v>
      </c>
      <c r="AL943" s="205" t="s">
        <v>103</v>
      </c>
      <c r="AM943" s="169"/>
      <c r="AN943" s="6"/>
      <c r="AO943" s="120"/>
    </row>
    <row r="944" spans="1:41">
      <c r="A944" s="75" t="s">
        <v>3069</v>
      </c>
      <c r="B944" s="6" t="s">
        <v>93</v>
      </c>
      <c r="C944" s="76">
        <v>943</v>
      </c>
      <c r="D944" s="76" t="s">
        <v>98</v>
      </c>
      <c r="E944" s="6" t="s">
        <v>2136</v>
      </c>
      <c r="F944" s="6" t="str">
        <f t="shared" si="78"/>
        <v>BrokerRM-R-014-SI26-M19-B</v>
      </c>
      <c r="G944" s="97" t="s">
        <v>3123</v>
      </c>
      <c r="H944" s="95" t="s">
        <v>3124</v>
      </c>
      <c r="I944" s="85" t="s">
        <v>2380</v>
      </c>
      <c r="J944" s="92">
        <v>46059</v>
      </c>
      <c r="K944" s="96" t="s">
        <v>3259</v>
      </c>
      <c r="L944" s="80" t="s">
        <v>3052</v>
      </c>
      <c r="M944" s="80" t="s">
        <v>117</v>
      </c>
      <c r="N944" s="6" t="s">
        <v>3260</v>
      </c>
      <c r="O944" s="71">
        <v>0</v>
      </c>
      <c r="P944" s="71">
        <v>10081.81</v>
      </c>
      <c r="Q944" s="79">
        <v>2811.27</v>
      </c>
      <c r="R944" s="79">
        <v>449.8</v>
      </c>
      <c r="S944" s="71">
        <v>0</v>
      </c>
      <c r="T944" s="79">
        <v>13342.88</v>
      </c>
      <c r="U944" s="87" t="s">
        <v>24</v>
      </c>
      <c r="V944" s="84">
        <f t="shared" si="87"/>
        <v>777.00016887662105</v>
      </c>
      <c r="W944" s="86">
        <v>46048</v>
      </c>
      <c r="X944" s="85" t="s">
        <v>1247</v>
      </c>
      <c r="Y944" s="80" t="s">
        <v>1248</v>
      </c>
      <c r="Z944" s="80" t="s">
        <v>537</v>
      </c>
      <c r="AA944" s="85" t="s">
        <v>2894</v>
      </c>
      <c r="AB944" s="76" t="s">
        <v>539</v>
      </c>
      <c r="AC944" s="76" t="s">
        <v>540</v>
      </c>
      <c r="AD944" s="76" t="s">
        <v>174</v>
      </c>
      <c r="AE944" s="76" t="s">
        <v>546</v>
      </c>
      <c r="AF944" s="76" t="s">
        <v>96</v>
      </c>
      <c r="AG944" s="75"/>
      <c r="AH944" s="60"/>
      <c r="AI944" s="75" t="s">
        <v>3069</v>
      </c>
      <c r="AJ944" s="6" t="s">
        <v>103</v>
      </c>
      <c r="AK944" s="81">
        <v>0</v>
      </c>
      <c r="AL944" s="205" t="s">
        <v>103</v>
      </c>
      <c r="AM944" s="169"/>
      <c r="AN944" s="6"/>
      <c r="AO944" s="120"/>
    </row>
    <row r="945" spans="1:41">
      <c r="A945" s="75" t="s">
        <v>3069</v>
      </c>
      <c r="B945" s="6" t="s">
        <v>93</v>
      </c>
      <c r="C945" s="76">
        <v>944</v>
      </c>
      <c r="D945" s="76" t="s">
        <v>98</v>
      </c>
      <c r="E945" s="6" t="s">
        <v>2136</v>
      </c>
      <c r="F945" s="6" t="str">
        <f t="shared" si="78"/>
        <v>BrokerFG-I-0043-SE26-M23-L.D</v>
      </c>
      <c r="G945" s="96" t="s">
        <v>3125</v>
      </c>
      <c r="H945" s="95" t="s">
        <v>3126</v>
      </c>
      <c r="I945" s="85" t="s">
        <v>2380</v>
      </c>
      <c r="J945" s="92">
        <v>46059</v>
      </c>
      <c r="K945" s="96" t="s">
        <v>3261</v>
      </c>
      <c r="L945" s="77" t="s">
        <v>3262</v>
      </c>
      <c r="M945" s="80" t="s">
        <v>1264</v>
      </c>
      <c r="N945" s="6" t="s">
        <v>116</v>
      </c>
      <c r="O945" s="71">
        <v>0</v>
      </c>
      <c r="P945" s="71">
        <v>2621.6</v>
      </c>
      <c r="Q945" s="79">
        <v>3097.98</v>
      </c>
      <c r="R945" s="79">
        <v>495.68</v>
      </c>
      <c r="S945" s="71">
        <v>0</v>
      </c>
      <c r="T945" s="79">
        <v>6215.26</v>
      </c>
      <c r="U945" s="87" t="s">
        <v>24</v>
      </c>
      <c r="V945" s="84">
        <f t="shared" si="87"/>
        <v>361.93520961082675</v>
      </c>
      <c r="W945" s="86">
        <v>46048</v>
      </c>
      <c r="X945" s="85" t="s">
        <v>1266</v>
      </c>
      <c r="Y945" s="6" t="s">
        <v>537</v>
      </c>
      <c r="Z945" s="80" t="s">
        <v>178</v>
      </c>
      <c r="AA945" s="85" t="s">
        <v>2894</v>
      </c>
      <c r="AB945" s="76" t="s">
        <v>1118</v>
      </c>
      <c r="AC945" s="76" t="s">
        <v>541</v>
      </c>
      <c r="AD945" s="76" t="s">
        <v>543</v>
      </c>
      <c r="AE945" s="76" t="s">
        <v>549</v>
      </c>
      <c r="AF945" s="76" t="s">
        <v>96</v>
      </c>
      <c r="AG945" s="75"/>
      <c r="AH945" s="60"/>
      <c r="AI945" s="75" t="s">
        <v>3069</v>
      </c>
      <c r="AJ945" s="6" t="s">
        <v>103</v>
      </c>
      <c r="AK945" s="81">
        <v>0</v>
      </c>
      <c r="AL945" s="205" t="s">
        <v>103</v>
      </c>
      <c r="AM945" s="169"/>
      <c r="AN945" s="6"/>
      <c r="AO945" s="120"/>
    </row>
    <row r="946" spans="1:41">
      <c r="A946" s="75" t="s">
        <v>3069</v>
      </c>
      <c r="B946" s="6" t="s">
        <v>93</v>
      </c>
      <c r="C946" s="76">
        <v>945</v>
      </c>
      <c r="D946" s="76" t="s">
        <v>98</v>
      </c>
      <c r="E946" s="6" t="s">
        <v>2136</v>
      </c>
      <c r="F946" s="6" t="str">
        <f t="shared" si="78"/>
        <v>BrokerFG-A-0004-SE26-M19</v>
      </c>
      <c r="G946" s="97" t="s">
        <v>3127</v>
      </c>
      <c r="H946" s="95" t="s">
        <v>3128</v>
      </c>
      <c r="I946" s="85" t="s">
        <v>2380</v>
      </c>
      <c r="J946" s="92">
        <v>46060</v>
      </c>
      <c r="K946" s="96" t="s">
        <v>3263</v>
      </c>
      <c r="L946" s="77" t="s">
        <v>3264</v>
      </c>
      <c r="M946" s="80" t="s">
        <v>1264</v>
      </c>
      <c r="N946" s="6" t="s">
        <v>3265</v>
      </c>
      <c r="O946" s="71">
        <v>0</v>
      </c>
      <c r="P946" s="71">
        <v>12001.17</v>
      </c>
      <c r="Q946" s="79">
        <v>3164.85</v>
      </c>
      <c r="R946" s="79">
        <v>506.37</v>
      </c>
      <c r="S946" s="71">
        <v>0</v>
      </c>
      <c r="T946" s="79">
        <v>15672.39</v>
      </c>
      <c r="U946" s="87" t="s">
        <v>24</v>
      </c>
      <c r="V946" s="84">
        <f t="shared" si="87"/>
        <v>912.65526458307852</v>
      </c>
      <c r="W946" s="86">
        <v>46057</v>
      </c>
      <c r="X946" s="85" t="s">
        <v>1266</v>
      </c>
      <c r="Y946" s="6" t="s">
        <v>537</v>
      </c>
      <c r="Z946" s="80" t="s">
        <v>178</v>
      </c>
      <c r="AA946" s="85" t="s">
        <v>2894</v>
      </c>
      <c r="AB946" s="76" t="s">
        <v>539</v>
      </c>
      <c r="AC946" s="76" t="s">
        <v>541</v>
      </c>
      <c r="AD946" s="76" t="s">
        <v>543</v>
      </c>
      <c r="AE946" s="76" t="s">
        <v>549</v>
      </c>
      <c r="AF946" s="76" t="s">
        <v>96</v>
      </c>
      <c r="AG946" s="75"/>
      <c r="AH946" s="60"/>
      <c r="AI946" s="75" t="s">
        <v>3069</v>
      </c>
      <c r="AJ946" s="6" t="s">
        <v>103</v>
      </c>
      <c r="AK946" s="81">
        <v>0</v>
      </c>
      <c r="AL946" s="205" t="s">
        <v>103</v>
      </c>
      <c r="AM946" s="169"/>
      <c r="AN946" s="6"/>
      <c r="AO946" s="120"/>
    </row>
    <row r="947" spans="1:41">
      <c r="A947" s="75" t="s">
        <v>3069</v>
      </c>
      <c r="B947" s="6" t="s">
        <v>93</v>
      </c>
      <c r="C947" s="76">
        <v>946</v>
      </c>
      <c r="D947" s="76" t="s">
        <v>98</v>
      </c>
      <c r="E947" s="6" t="s">
        <v>2136</v>
      </c>
      <c r="F947" s="6" t="str">
        <f t="shared" si="78"/>
        <v>BrokerFG-A-0005-SE26-M19.D</v>
      </c>
      <c r="G947" s="97" t="s">
        <v>3129</v>
      </c>
      <c r="H947" s="95" t="s">
        <v>3130</v>
      </c>
      <c r="I947" s="85" t="s">
        <v>2380</v>
      </c>
      <c r="J947" s="92">
        <v>46060</v>
      </c>
      <c r="K947" s="96" t="s">
        <v>3266</v>
      </c>
      <c r="L947" s="77" t="s">
        <v>3264</v>
      </c>
      <c r="M947" s="80" t="s">
        <v>1264</v>
      </c>
      <c r="N947" s="6" t="s">
        <v>3267</v>
      </c>
      <c r="O947" s="71">
        <v>0</v>
      </c>
      <c r="P947" s="71">
        <v>4589.9399999999996</v>
      </c>
      <c r="Q947" s="79">
        <v>3164.85</v>
      </c>
      <c r="R947" s="79">
        <v>506.37</v>
      </c>
      <c r="S947" s="71">
        <v>0</v>
      </c>
      <c r="T947" s="79">
        <v>8261.16</v>
      </c>
      <c r="U947" s="87" t="s">
        <v>24</v>
      </c>
      <c r="V947" s="84">
        <f t="shared" si="87"/>
        <v>481.07475410981641</v>
      </c>
      <c r="W947" s="86">
        <v>46057</v>
      </c>
      <c r="X947" s="85" t="s">
        <v>1266</v>
      </c>
      <c r="Y947" s="6" t="s">
        <v>537</v>
      </c>
      <c r="Z947" s="80" t="s">
        <v>178</v>
      </c>
      <c r="AA947" s="85" t="s">
        <v>2894</v>
      </c>
      <c r="AB947" s="76" t="s">
        <v>539</v>
      </c>
      <c r="AC947" s="76" t="s">
        <v>541</v>
      </c>
      <c r="AD947" s="76" t="s">
        <v>543</v>
      </c>
      <c r="AE947" s="76" t="s">
        <v>549</v>
      </c>
      <c r="AF947" s="76" t="s">
        <v>96</v>
      </c>
      <c r="AG947" s="82"/>
      <c r="AH947" s="60"/>
      <c r="AI947" s="75" t="s">
        <v>3069</v>
      </c>
      <c r="AJ947" s="6" t="s">
        <v>103</v>
      </c>
      <c r="AK947" s="81">
        <v>0</v>
      </c>
      <c r="AL947" s="205" t="s">
        <v>103</v>
      </c>
      <c r="AM947" s="169"/>
      <c r="AN947" s="6"/>
      <c r="AO947" s="120"/>
    </row>
    <row r="948" spans="1:41">
      <c r="A948" s="75" t="s">
        <v>3069</v>
      </c>
      <c r="B948" s="6" t="s">
        <v>93</v>
      </c>
      <c r="C948" s="76">
        <v>947</v>
      </c>
      <c r="D948" s="76" t="s">
        <v>98</v>
      </c>
      <c r="E948" s="6" t="s">
        <v>2136</v>
      </c>
      <c r="F948" s="6" t="str">
        <f t="shared" si="78"/>
        <v>BrokerRM-I-1047-AI26-M19</v>
      </c>
      <c r="G948" s="97" t="s">
        <v>3131</v>
      </c>
      <c r="H948" s="95" t="s">
        <v>3132</v>
      </c>
      <c r="I948" s="85" t="s">
        <v>2380</v>
      </c>
      <c r="J948" s="92">
        <v>46057</v>
      </c>
      <c r="K948" s="97" t="s">
        <v>3268</v>
      </c>
      <c r="L948" s="77" t="s">
        <v>3269</v>
      </c>
      <c r="M948" s="80" t="s">
        <v>25</v>
      </c>
      <c r="N948" s="6" t="s">
        <v>116</v>
      </c>
      <c r="O948" s="71">
        <v>0</v>
      </c>
      <c r="P948" s="71">
        <v>3845.89</v>
      </c>
      <c r="Q948" s="79">
        <v>771.44</v>
      </c>
      <c r="R948" s="79">
        <v>123.43</v>
      </c>
      <c r="S948" s="71">
        <v>0</v>
      </c>
      <c r="T948" s="79">
        <v>4740.76</v>
      </c>
      <c r="U948" s="87" t="s">
        <v>24</v>
      </c>
      <c r="V948" s="84">
        <f t="shared" si="87"/>
        <v>276.07018279438398</v>
      </c>
      <c r="W948" s="86">
        <v>46049</v>
      </c>
      <c r="X948" s="80" t="s">
        <v>430</v>
      </c>
      <c r="Y948" s="80" t="s">
        <v>178</v>
      </c>
      <c r="Z948" s="80" t="s">
        <v>239</v>
      </c>
      <c r="AA948" s="80" t="s">
        <v>122</v>
      </c>
      <c r="AB948" s="76" t="s">
        <v>539</v>
      </c>
      <c r="AC948" s="76" t="s">
        <v>540</v>
      </c>
      <c r="AD948" s="76" t="s">
        <v>25</v>
      </c>
      <c r="AE948" s="76" t="s">
        <v>544</v>
      </c>
      <c r="AF948" s="76" t="s">
        <v>96</v>
      </c>
      <c r="AG948" s="82"/>
      <c r="AH948" s="60"/>
      <c r="AI948" s="75" t="s">
        <v>3069</v>
      </c>
      <c r="AJ948" s="6" t="s">
        <v>103</v>
      </c>
      <c r="AK948" s="81">
        <v>0</v>
      </c>
      <c r="AL948" s="205" t="s">
        <v>103</v>
      </c>
      <c r="AM948" s="169"/>
      <c r="AN948" s="6"/>
      <c r="AO948" s="120"/>
    </row>
    <row r="949" spans="1:41">
      <c r="A949" s="75" t="s">
        <v>3069</v>
      </c>
      <c r="B949" s="6" t="s">
        <v>93</v>
      </c>
      <c r="C949" s="76">
        <v>948</v>
      </c>
      <c r="D949" s="76" t="s">
        <v>98</v>
      </c>
      <c r="E949" s="6" t="s">
        <v>2136</v>
      </c>
      <c r="F949" s="6" t="str">
        <f t="shared" si="78"/>
        <v>BrokerRM-I-1060-AI25-M19</v>
      </c>
      <c r="G949" s="97" t="s">
        <v>3133</v>
      </c>
      <c r="H949" s="95" t="s">
        <v>3134</v>
      </c>
      <c r="I949" s="85" t="s">
        <v>2380</v>
      </c>
      <c r="J949" s="92">
        <v>46059</v>
      </c>
      <c r="K949" s="92" t="s">
        <v>3270</v>
      </c>
      <c r="L949" s="88">
        <v>887824636971</v>
      </c>
      <c r="M949" s="78" t="s">
        <v>25</v>
      </c>
      <c r="N949" s="6" t="s">
        <v>116</v>
      </c>
      <c r="O949" s="71">
        <v>0</v>
      </c>
      <c r="P949" s="71">
        <v>4109.33</v>
      </c>
      <c r="Q949" s="79">
        <v>791.02</v>
      </c>
      <c r="R949" s="79">
        <v>126.56</v>
      </c>
      <c r="S949" s="71">
        <v>0</v>
      </c>
      <c r="T949" s="79">
        <v>5026.91</v>
      </c>
      <c r="U949" s="87" t="s">
        <v>24</v>
      </c>
      <c r="V949" s="84">
        <f t="shared" si="87"/>
        <v>292.73364662858205</v>
      </c>
      <c r="W949" s="70">
        <v>46052</v>
      </c>
      <c r="X949" s="6" t="s">
        <v>430</v>
      </c>
      <c r="Y949" s="80" t="s">
        <v>178</v>
      </c>
      <c r="Z949" s="80" t="s">
        <v>239</v>
      </c>
      <c r="AA949" s="80" t="s">
        <v>122</v>
      </c>
      <c r="AB949" s="76" t="s">
        <v>539</v>
      </c>
      <c r="AC949" s="76" t="s">
        <v>540</v>
      </c>
      <c r="AD949" s="76" t="s">
        <v>25</v>
      </c>
      <c r="AE949" s="76" t="s">
        <v>544</v>
      </c>
      <c r="AF949" s="76" t="s">
        <v>96</v>
      </c>
      <c r="AG949" s="82"/>
      <c r="AH949" s="60"/>
      <c r="AI949" s="75" t="s">
        <v>3069</v>
      </c>
      <c r="AJ949" s="6" t="s">
        <v>103</v>
      </c>
      <c r="AK949" s="81">
        <v>0</v>
      </c>
      <c r="AL949" s="205" t="s">
        <v>103</v>
      </c>
      <c r="AM949" s="169"/>
      <c r="AN949" s="6"/>
      <c r="AO949" s="120"/>
    </row>
    <row r="950" spans="1:41">
      <c r="A950" s="75" t="s">
        <v>3069</v>
      </c>
      <c r="B950" s="6" t="s">
        <v>93</v>
      </c>
      <c r="C950" s="76">
        <v>949</v>
      </c>
      <c r="D950" s="76" t="s">
        <v>98</v>
      </c>
      <c r="E950" s="6" t="s">
        <v>2136</v>
      </c>
      <c r="F950" s="6" t="str">
        <f t="shared" si="78"/>
        <v>BrokerRM-I-1038-AI25-M19</v>
      </c>
      <c r="G950" s="97" t="s">
        <v>3135</v>
      </c>
      <c r="H950" s="95" t="s">
        <v>3136</v>
      </c>
      <c r="I950" s="85" t="s">
        <v>2380</v>
      </c>
      <c r="J950" s="92">
        <v>46059</v>
      </c>
      <c r="K950" s="92" t="s">
        <v>3271</v>
      </c>
      <c r="L950" s="88">
        <v>887940159485</v>
      </c>
      <c r="M950" s="78" t="s">
        <v>25</v>
      </c>
      <c r="N950" s="6" t="s">
        <v>116</v>
      </c>
      <c r="O950" s="71">
        <v>0</v>
      </c>
      <c r="P950" s="71">
        <v>3298.29</v>
      </c>
      <c r="Q950" s="79">
        <v>781.66</v>
      </c>
      <c r="R950" s="79">
        <v>125.07</v>
      </c>
      <c r="S950" s="71">
        <v>0</v>
      </c>
      <c r="T950" s="79">
        <v>4205.0200000000004</v>
      </c>
      <c r="U950" s="87" t="s">
        <v>24</v>
      </c>
      <c r="V950" s="84">
        <f t="shared" si="87"/>
        <v>244.87226521782176</v>
      </c>
      <c r="W950" s="70">
        <v>46051</v>
      </c>
      <c r="X950" s="6" t="s">
        <v>430</v>
      </c>
      <c r="Y950" s="80" t="s">
        <v>178</v>
      </c>
      <c r="Z950" s="80" t="s">
        <v>239</v>
      </c>
      <c r="AA950" s="80" t="s">
        <v>122</v>
      </c>
      <c r="AB950" s="76" t="s">
        <v>539</v>
      </c>
      <c r="AC950" s="76" t="s">
        <v>540</v>
      </c>
      <c r="AD950" s="76" t="s">
        <v>25</v>
      </c>
      <c r="AE950" s="76" t="s">
        <v>544</v>
      </c>
      <c r="AF950" s="76" t="s">
        <v>96</v>
      </c>
      <c r="AG950" s="75"/>
      <c r="AH950" s="60"/>
      <c r="AI950" s="75" t="s">
        <v>3069</v>
      </c>
      <c r="AJ950" s="6" t="s">
        <v>103</v>
      </c>
      <c r="AK950" s="81">
        <v>0</v>
      </c>
      <c r="AL950" s="205" t="s">
        <v>103</v>
      </c>
      <c r="AM950" s="169"/>
      <c r="AN950" s="6"/>
      <c r="AO950" s="120"/>
    </row>
    <row r="951" spans="1:41">
      <c r="A951" s="75" t="s">
        <v>3069</v>
      </c>
      <c r="B951" s="6" t="s">
        <v>93</v>
      </c>
      <c r="C951" s="76">
        <v>950</v>
      </c>
      <c r="D951" s="76" t="s">
        <v>98</v>
      </c>
      <c r="E951" s="6" t="s">
        <v>2136</v>
      </c>
      <c r="F951" s="6" t="str">
        <f t="shared" si="78"/>
        <v>BrokerRM-I-1059-AI25-M19</v>
      </c>
      <c r="G951" s="96" t="s">
        <v>3137</v>
      </c>
      <c r="H951" s="95" t="s">
        <v>3138</v>
      </c>
      <c r="I951" s="85" t="s">
        <v>2380</v>
      </c>
      <c r="J951" s="92">
        <v>46059</v>
      </c>
      <c r="K951" s="92" t="s">
        <v>3272</v>
      </c>
      <c r="L951" s="77" t="s">
        <v>3273</v>
      </c>
      <c r="M951" s="80" t="s">
        <v>25</v>
      </c>
      <c r="N951" s="6" t="s">
        <v>116</v>
      </c>
      <c r="O951" s="71">
        <v>0</v>
      </c>
      <c r="P951" s="71">
        <v>4269.45</v>
      </c>
      <c r="Q951" s="79">
        <v>793.22</v>
      </c>
      <c r="R951" s="79">
        <v>126.92</v>
      </c>
      <c r="S951" s="71">
        <v>0</v>
      </c>
      <c r="T951" s="79">
        <v>5189.59</v>
      </c>
      <c r="U951" s="87" t="s">
        <v>24</v>
      </c>
      <c r="V951" s="84">
        <f t="shared" si="87"/>
        <v>302.20704273743178</v>
      </c>
      <c r="W951" s="78">
        <v>46052</v>
      </c>
      <c r="X951" s="80" t="s">
        <v>430</v>
      </c>
      <c r="Y951" s="80" t="s">
        <v>178</v>
      </c>
      <c r="Z951" s="80" t="s">
        <v>239</v>
      </c>
      <c r="AA951" s="80" t="s">
        <v>122</v>
      </c>
      <c r="AB951" s="76" t="s">
        <v>539</v>
      </c>
      <c r="AC951" s="76" t="s">
        <v>540</v>
      </c>
      <c r="AD951" s="76" t="s">
        <v>25</v>
      </c>
      <c r="AE951" s="76" t="s">
        <v>544</v>
      </c>
      <c r="AF951" s="76" t="s">
        <v>96</v>
      </c>
      <c r="AG951" s="82"/>
      <c r="AH951" s="60"/>
      <c r="AI951" s="75" t="s">
        <v>3069</v>
      </c>
      <c r="AJ951" s="6" t="s">
        <v>103</v>
      </c>
      <c r="AK951" s="81">
        <v>0</v>
      </c>
      <c r="AL951" s="205" t="s">
        <v>103</v>
      </c>
      <c r="AM951" s="169"/>
      <c r="AN951" s="6"/>
      <c r="AO951" s="120"/>
    </row>
    <row r="952" spans="1:41">
      <c r="A952" s="75" t="s">
        <v>3069</v>
      </c>
      <c r="B952" s="6" t="s">
        <v>93</v>
      </c>
      <c r="C952" s="76">
        <v>951</v>
      </c>
      <c r="D952" s="76" t="s">
        <v>98</v>
      </c>
      <c r="E952" s="6" t="s">
        <v>2136</v>
      </c>
      <c r="F952" s="6" t="str">
        <f t="shared" si="78"/>
        <v>BrokerRM-I-1037AI26-M19</v>
      </c>
      <c r="G952" s="97" t="s">
        <v>3139</v>
      </c>
      <c r="H952" s="95" t="s">
        <v>3140</v>
      </c>
      <c r="I952" s="85" t="s">
        <v>2380</v>
      </c>
      <c r="J952" s="92">
        <v>46059</v>
      </c>
      <c r="K952" s="98" t="s">
        <v>3274</v>
      </c>
      <c r="L952" s="77" t="s">
        <v>3275</v>
      </c>
      <c r="M952" s="78" t="s">
        <v>25</v>
      </c>
      <c r="N952" s="6" t="s">
        <v>116</v>
      </c>
      <c r="O952" s="71">
        <v>0</v>
      </c>
      <c r="P952" s="71">
        <v>4109.33</v>
      </c>
      <c r="Q952" s="79">
        <v>791.02</v>
      </c>
      <c r="R952" s="79">
        <v>126.56</v>
      </c>
      <c r="S952" s="71">
        <v>0</v>
      </c>
      <c r="T952" s="79">
        <v>5026.91</v>
      </c>
      <c r="U952" s="87" t="s">
        <v>24</v>
      </c>
      <c r="V952" s="84">
        <f t="shared" si="87"/>
        <v>292.73364662858205</v>
      </c>
      <c r="W952" s="78">
        <v>46052</v>
      </c>
      <c r="X952" s="80" t="s">
        <v>430</v>
      </c>
      <c r="Y952" s="80" t="s">
        <v>178</v>
      </c>
      <c r="Z952" s="80" t="s">
        <v>239</v>
      </c>
      <c r="AA952" s="80" t="s">
        <v>122</v>
      </c>
      <c r="AB952" s="76" t="s">
        <v>539</v>
      </c>
      <c r="AC952" s="76" t="s">
        <v>540</v>
      </c>
      <c r="AD952" s="76" t="s">
        <v>25</v>
      </c>
      <c r="AE952" s="76" t="s">
        <v>544</v>
      </c>
      <c r="AF952" s="76" t="s">
        <v>96</v>
      </c>
      <c r="AG952" s="75"/>
      <c r="AH952" s="60"/>
      <c r="AI952" s="75" t="s">
        <v>3069</v>
      </c>
      <c r="AJ952" s="6" t="s">
        <v>103</v>
      </c>
      <c r="AK952" s="81">
        <v>0</v>
      </c>
      <c r="AL952" s="205" t="s">
        <v>103</v>
      </c>
      <c r="AM952" s="169"/>
      <c r="AN952" s="6"/>
      <c r="AO952" s="120"/>
    </row>
    <row r="953" spans="1:41">
      <c r="A953" s="75" t="s">
        <v>3069</v>
      </c>
      <c r="B953" s="6" t="s">
        <v>93</v>
      </c>
      <c r="C953" s="76">
        <v>952</v>
      </c>
      <c r="D953" s="76" t="s">
        <v>98</v>
      </c>
      <c r="E953" s="6" t="s">
        <v>2136</v>
      </c>
      <c r="F953" s="6" t="str">
        <f t="shared" si="78"/>
        <v>BrokerRM-A-0015AI26-M19-C9158.D</v>
      </c>
      <c r="G953" s="97" t="s">
        <v>3141</v>
      </c>
      <c r="H953" s="95" t="s">
        <v>3142</v>
      </c>
      <c r="I953" s="85" t="s">
        <v>2380</v>
      </c>
      <c r="J953" s="92">
        <v>46057</v>
      </c>
      <c r="K953" s="92" t="s">
        <v>3276</v>
      </c>
      <c r="L953" s="88" t="s">
        <v>3277</v>
      </c>
      <c r="M953" s="78" t="s">
        <v>25</v>
      </c>
      <c r="N953" s="6" t="s">
        <v>116</v>
      </c>
      <c r="O953" s="71">
        <v>0</v>
      </c>
      <c r="P953" s="71">
        <v>11509.76</v>
      </c>
      <c r="Q953" s="79">
        <v>1620.98</v>
      </c>
      <c r="R953" s="79">
        <v>259.36</v>
      </c>
      <c r="S953" s="71">
        <v>0</v>
      </c>
      <c r="T953" s="79">
        <v>13390.1</v>
      </c>
      <c r="U953" s="87" t="s">
        <v>24</v>
      </c>
      <c r="V953" s="84">
        <f t="shared" si="87"/>
        <v>779.74994613418119</v>
      </c>
      <c r="W953" s="78">
        <v>46057</v>
      </c>
      <c r="X953" s="80" t="s">
        <v>2026</v>
      </c>
      <c r="Y953" s="80" t="s">
        <v>178</v>
      </c>
      <c r="Z953" s="80" t="s">
        <v>121</v>
      </c>
      <c r="AA953" s="80" t="s">
        <v>122</v>
      </c>
      <c r="AB953" s="76" t="s">
        <v>539</v>
      </c>
      <c r="AC953" s="76" t="s">
        <v>540</v>
      </c>
      <c r="AD953" s="76" t="s">
        <v>25</v>
      </c>
      <c r="AE953" s="76">
        <v>67180000</v>
      </c>
      <c r="AF953" s="76" t="s">
        <v>96</v>
      </c>
      <c r="AG953" s="82"/>
      <c r="AH953" s="60"/>
      <c r="AI953" s="75" t="s">
        <v>3069</v>
      </c>
      <c r="AJ953" s="6" t="s">
        <v>103</v>
      </c>
      <c r="AK953" s="81">
        <v>0</v>
      </c>
      <c r="AL953" s="205" t="s">
        <v>103</v>
      </c>
      <c r="AM953" s="169" t="s">
        <v>3709</v>
      </c>
      <c r="AN953" s="6"/>
      <c r="AO953" s="120"/>
    </row>
    <row r="954" spans="1:41">
      <c r="A954" s="75" t="s">
        <v>3069</v>
      </c>
      <c r="B954" s="6" t="s">
        <v>93</v>
      </c>
      <c r="C954" s="76">
        <v>953</v>
      </c>
      <c r="D954" s="76" t="s">
        <v>98</v>
      </c>
      <c r="E954" s="6" t="s">
        <v>2136</v>
      </c>
      <c r="F954" s="6" t="str">
        <f t="shared" si="78"/>
        <v>BrokerRM-M-222-SI25-M19-L-B</v>
      </c>
      <c r="G954" s="97" t="s">
        <v>3143</v>
      </c>
      <c r="H954" s="95" t="s">
        <v>3144</v>
      </c>
      <c r="I954" s="85" t="s">
        <v>2380</v>
      </c>
      <c r="J954" s="92">
        <v>46056</v>
      </c>
      <c r="K954" s="92" t="s">
        <v>3278</v>
      </c>
      <c r="L954" s="88" t="s">
        <v>2522</v>
      </c>
      <c r="M954" s="78" t="s">
        <v>463</v>
      </c>
      <c r="N954" s="6" t="s">
        <v>2522</v>
      </c>
      <c r="O954" s="71">
        <v>0</v>
      </c>
      <c r="P954" s="71">
        <v>43549.15</v>
      </c>
      <c r="Q954" s="79">
        <v>2505.17</v>
      </c>
      <c r="R954" s="79">
        <v>400.83</v>
      </c>
      <c r="S954" s="71">
        <v>0</v>
      </c>
      <c r="T954" s="79">
        <v>46455.15</v>
      </c>
      <c r="U954" s="87" t="s">
        <v>24</v>
      </c>
      <c r="V954" s="84">
        <f t="shared" si="87"/>
        <v>2705.2375045858739</v>
      </c>
      <c r="W954" s="78">
        <v>46056</v>
      </c>
      <c r="X954" s="80" t="s">
        <v>580</v>
      </c>
      <c r="Y954" s="80" t="s">
        <v>2524</v>
      </c>
      <c r="Z954" s="80" t="s">
        <v>239</v>
      </c>
      <c r="AA954" s="80" t="s">
        <v>122</v>
      </c>
      <c r="AB954" s="76" t="s">
        <v>539</v>
      </c>
      <c r="AC954" s="76" t="s">
        <v>540</v>
      </c>
      <c r="AD954" s="76" t="s">
        <v>174</v>
      </c>
      <c r="AE954" s="76" t="s">
        <v>546</v>
      </c>
      <c r="AF954" s="76" t="s">
        <v>3279</v>
      </c>
      <c r="AG954" s="80" t="s">
        <v>550</v>
      </c>
      <c r="AH954" s="60">
        <v>42157.15</v>
      </c>
      <c r="AI954" s="75" t="s">
        <v>3069</v>
      </c>
      <c r="AJ954" s="6" t="s">
        <v>103</v>
      </c>
      <c r="AK954" s="81">
        <v>0</v>
      </c>
      <c r="AL954" s="205" t="s">
        <v>103</v>
      </c>
      <c r="AM954" s="169"/>
      <c r="AN954" s="6"/>
      <c r="AO954" s="120"/>
    </row>
    <row r="955" spans="1:41">
      <c r="A955" s="75" t="s">
        <v>3069</v>
      </c>
      <c r="B955" s="6" t="s">
        <v>93</v>
      </c>
      <c r="C955" s="76">
        <v>954</v>
      </c>
      <c r="D955" s="76" t="s">
        <v>98</v>
      </c>
      <c r="E955" s="6" t="s">
        <v>2136</v>
      </c>
      <c r="F955" s="6" t="str">
        <f t="shared" si="78"/>
        <v>BrokerRM-M-225-SI25-M19-L-B</v>
      </c>
      <c r="G955" s="97" t="s">
        <v>3145</v>
      </c>
      <c r="H955" s="95" t="s">
        <v>3146</v>
      </c>
      <c r="I955" s="85" t="s">
        <v>2380</v>
      </c>
      <c r="J955" s="92">
        <v>46056</v>
      </c>
      <c r="K955" s="92" t="s">
        <v>3280</v>
      </c>
      <c r="L955" s="88" t="s">
        <v>3281</v>
      </c>
      <c r="M955" s="78" t="s">
        <v>463</v>
      </c>
      <c r="N955" s="6" t="s">
        <v>3281</v>
      </c>
      <c r="O955" s="71">
        <v>0</v>
      </c>
      <c r="P955" s="71">
        <v>9751.11</v>
      </c>
      <c r="Q955" s="79">
        <v>2449.66</v>
      </c>
      <c r="R955" s="79">
        <v>391.95</v>
      </c>
      <c r="S955" s="71">
        <v>0</v>
      </c>
      <c r="T955" s="79">
        <v>12592.72</v>
      </c>
      <c r="U955" s="87" t="s">
        <v>24</v>
      </c>
      <c r="V955" s="84">
        <f t="shared" si="87"/>
        <v>733.31586333805024</v>
      </c>
      <c r="W955" s="70">
        <v>46056</v>
      </c>
      <c r="X955" s="6" t="s">
        <v>581</v>
      </c>
      <c r="Y955" s="80" t="s">
        <v>178</v>
      </c>
      <c r="Z955" s="80" t="s">
        <v>239</v>
      </c>
      <c r="AA955" s="80" t="s">
        <v>122</v>
      </c>
      <c r="AB955" s="76" t="s">
        <v>539</v>
      </c>
      <c r="AC955" s="76" t="s">
        <v>540</v>
      </c>
      <c r="AD955" s="76" t="s">
        <v>174</v>
      </c>
      <c r="AE955" s="76" t="s">
        <v>546</v>
      </c>
      <c r="AF955" s="76" t="s">
        <v>96</v>
      </c>
      <c r="AG955" s="82"/>
      <c r="AH955" s="60"/>
      <c r="AI955" s="75" t="s">
        <v>3069</v>
      </c>
      <c r="AJ955" s="6" t="s">
        <v>103</v>
      </c>
      <c r="AK955" s="81">
        <v>0</v>
      </c>
      <c r="AL955" s="205" t="s">
        <v>103</v>
      </c>
      <c r="AM955" s="169"/>
      <c r="AN955" s="6"/>
      <c r="AO955" s="120"/>
    </row>
    <row r="956" spans="1:41">
      <c r="A956" s="75" t="s">
        <v>3069</v>
      </c>
      <c r="B956" s="6" t="s">
        <v>93</v>
      </c>
      <c r="C956" s="76">
        <v>955</v>
      </c>
      <c r="D956" s="76" t="s">
        <v>98</v>
      </c>
      <c r="E956" s="6" t="s">
        <v>2136</v>
      </c>
      <c r="F956" s="6" t="str">
        <f t="shared" si="78"/>
        <v>BrokerRM-M-230-SI25-M19-L-B</v>
      </c>
      <c r="G956" s="97" t="s">
        <v>3147</v>
      </c>
      <c r="H956" s="95" t="s">
        <v>3148</v>
      </c>
      <c r="I956" s="85" t="s">
        <v>2380</v>
      </c>
      <c r="J956" s="92">
        <v>46056</v>
      </c>
      <c r="K956" s="92" t="s">
        <v>3282</v>
      </c>
      <c r="L956" s="88" t="s">
        <v>3281</v>
      </c>
      <c r="M956" s="78" t="s">
        <v>463</v>
      </c>
      <c r="N956" s="6" t="s">
        <v>3281</v>
      </c>
      <c r="O956" s="71">
        <v>0</v>
      </c>
      <c r="P956" s="71">
        <v>9751.11</v>
      </c>
      <c r="Q956" s="79">
        <v>2449.66</v>
      </c>
      <c r="R956" s="79">
        <v>391.95</v>
      </c>
      <c r="S956" s="71">
        <v>0</v>
      </c>
      <c r="T956" s="79">
        <v>12592.72</v>
      </c>
      <c r="U956" s="87" t="s">
        <v>24</v>
      </c>
      <c r="V956" s="84">
        <f t="shared" si="87"/>
        <v>733.31586333805024</v>
      </c>
      <c r="W956" s="70">
        <v>46056</v>
      </c>
      <c r="X956" s="6" t="s">
        <v>580</v>
      </c>
      <c r="Y956" s="80" t="s">
        <v>2524</v>
      </c>
      <c r="Z956" s="80" t="s">
        <v>239</v>
      </c>
      <c r="AA956" s="80" t="s">
        <v>122</v>
      </c>
      <c r="AB956" s="76" t="s">
        <v>539</v>
      </c>
      <c r="AC956" s="76" t="s">
        <v>540</v>
      </c>
      <c r="AD956" s="76" t="s">
        <v>174</v>
      </c>
      <c r="AE956" s="76" t="s">
        <v>546</v>
      </c>
      <c r="AF956" s="76" t="s">
        <v>96</v>
      </c>
      <c r="AG956" s="82"/>
      <c r="AH956" s="60"/>
      <c r="AI956" s="75" t="s">
        <v>3069</v>
      </c>
      <c r="AJ956" s="6" t="s">
        <v>103</v>
      </c>
      <c r="AK956" s="81">
        <v>0</v>
      </c>
      <c r="AL956" s="205" t="s">
        <v>103</v>
      </c>
      <c r="AM956" s="169"/>
      <c r="AN956" s="6"/>
      <c r="AO956" s="120"/>
    </row>
    <row r="957" spans="1:41">
      <c r="A957" s="75" t="s">
        <v>3069</v>
      </c>
      <c r="B957" s="6" t="s">
        <v>93</v>
      </c>
      <c r="C957" s="76">
        <v>956</v>
      </c>
      <c r="D957" s="76" t="s">
        <v>98</v>
      </c>
      <c r="E957" s="6" t="s">
        <v>2136</v>
      </c>
      <c r="F957" s="6" t="str">
        <f t="shared" si="78"/>
        <v>BrokerRM-M-001-SI26-M19-L-B</v>
      </c>
      <c r="G957" s="97" t="s">
        <v>3149</v>
      </c>
      <c r="H957" s="95" t="s">
        <v>3150</v>
      </c>
      <c r="I957" s="85" t="s">
        <v>2380</v>
      </c>
      <c r="J957" s="92">
        <v>46056</v>
      </c>
      <c r="K957" s="92" t="s">
        <v>3283</v>
      </c>
      <c r="L957" s="88" t="s">
        <v>3281</v>
      </c>
      <c r="M957" s="78" t="s">
        <v>447</v>
      </c>
      <c r="N957" s="6" t="s">
        <v>3281</v>
      </c>
      <c r="O957" s="71">
        <v>0</v>
      </c>
      <c r="P957" s="71">
        <v>9751.11</v>
      </c>
      <c r="Q957" s="79">
        <v>2449.66</v>
      </c>
      <c r="R957" s="79">
        <v>391.95</v>
      </c>
      <c r="S957" s="71">
        <v>0</v>
      </c>
      <c r="T957" s="79">
        <v>12592.72</v>
      </c>
      <c r="U957" s="87" t="s">
        <v>24</v>
      </c>
      <c r="V957" s="84">
        <f t="shared" si="87"/>
        <v>733.31586333805024</v>
      </c>
      <c r="W957" s="89">
        <v>46056</v>
      </c>
      <c r="X957" s="85" t="s">
        <v>580</v>
      </c>
      <c r="Y957" s="85" t="s">
        <v>2524</v>
      </c>
      <c r="Z957" s="85" t="s">
        <v>239</v>
      </c>
      <c r="AA957" s="80" t="s">
        <v>122</v>
      </c>
      <c r="AB957" s="76" t="s">
        <v>539</v>
      </c>
      <c r="AC957" s="76" t="s">
        <v>540</v>
      </c>
      <c r="AD957" s="76" t="s">
        <v>174</v>
      </c>
      <c r="AE957" s="76" t="s">
        <v>546</v>
      </c>
      <c r="AF957" s="76" t="s">
        <v>96</v>
      </c>
      <c r="AG957" s="82"/>
      <c r="AH957" s="60"/>
      <c r="AI957" s="75" t="s">
        <v>3069</v>
      </c>
      <c r="AJ957" s="6" t="s">
        <v>103</v>
      </c>
      <c r="AK957" s="81">
        <v>0</v>
      </c>
      <c r="AL957" s="205" t="s">
        <v>103</v>
      </c>
      <c r="AM957" s="169"/>
      <c r="AN957" s="6"/>
      <c r="AO957" s="120"/>
    </row>
    <row r="958" spans="1:41">
      <c r="A958" s="75" t="s">
        <v>3069</v>
      </c>
      <c r="B958" s="6" t="s">
        <v>93</v>
      </c>
      <c r="C958" s="76">
        <v>957</v>
      </c>
      <c r="D958" s="76" t="s">
        <v>98</v>
      </c>
      <c r="E958" s="6" t="s">
        <v>2136</v>
      </c>
      <c r="F958" s="6" t="str">
        <f t="shared" si="78"/>
        <v>BrokerRM-M-542-SI25-M19-B</v>
      </c>
      <c r="G958" s="97" t="s">
        <v>921</v>
      </c>
      <c r="H958" s="95" t="s">
        <v>3151</v>
      </c>
      <c r="I958" s="85" t="s">
        <v>2380</v>
      </c>
      <c r="J958" s="92">
        <v>46056</v>
      </c>
      <c r="K958" s="92" t="s">
        <v>1424</v>
      </c>
      <c r="L958" s="88" t="s">
        <v>1425</v>
      </c>
      <c r="M958" s="78" t="s">
        <v>463</v>
      </c>
      <c r="N958" s="80" t="s">
        <v>1426</v>
      </c>
      <c r="O958" s="71">
        <v>0</v>
      </c>
      <c r="P958" s="71">
        <v>7704.25</v>
      </c>
      <c r="Q958" s="79">
        <v>0</v>
      </c>
      <c r="R958" s="79">
        <v>0</v>
      </c>
      <c r="S958" s="71">
        <v>0</v>
      </c>
      <c r="T958" s="79">
        <v>7704.25</v>
      </c>
      <c r="U958" s="87" t="s">
        <v>24</v>
      </c>
      <c r="V958" s="84">
        <f t="shared" si="87"/>
        <v>448.64403719944329</v>
      </c>
      <c r="W958" s="89">
        <v>46056</v>
      </c>
      <c r="X958" s="85" t="s">
        <v>437</v>
      </c>
      <c r="Y958" s="85" t="s">
        <v>129</v>
      </c>
      <c r="Z958" s="85" t="s">
        <v>239</v>
      </c>
      <c r="AA958" s="80" t="s">
        <v>122</v>
      </c>
      <c r="AB958" s="76" t="s">
        <v>539</v>
      </c>
      <c r="AC958" s="76" t="s">
        <v>540</v>
      </c>
      <c r="AD958" s="76" t="s">
        <v>174</v>
      </c>
      <c r="AE958" s="76" t="s">
        <v>546</v>
      </c>
      <c r="AF958" s="6" t="s">
        <v>3284</v>
      </c>
      <c r="AG958" s="82"/>
      <c r="AH958" s="60"/>
      <c r="AI958" s="75" t="s">
        <v>3069</v>
      </c>
      <c r="AJ958" s="6" t="s">
        <v>103</v>
      </c>
      <c r="AK958" s="81">
        <v>0</v>
      </c>
      <c r="AL958" s="205" t="s">
        <v>103</v>
      </c>
      <c r="AM958" s="169"/>
      <c r="AN958" s="6"/>
      <c r="AO958" s="120"/>
    </row>
    <row r="959" spans="1:41">
      <c r="A959" s="75" t="s">
        <v>3069</v>
      </c>
      <c r="B959" s="6" t="s">
        <v>93</v>
      </c>
      <c r="C959" s="76">
        <v>958</v>
      </c>
      <c r="D959" s="76" t="s">
        <v>98</v>
      </c>
      <c r="E959" s="6" t="s">
        <v>2136</v>
      </c>
      <c r="F959" s="6" t="str">
        <f t="shared" si="78"/>
        <v>BrokerRM-M-536-SI25-M19-B</v>
      </c>
      <c r="G959" s="97" t="s">
        <v>1720</v>
      </c>
      <c r="H959" s="95" t="s">
        <v>3152</v>
      </c>
      <c r="I959" s="85" t="s">
        <v>2380</v>
      </c>
      <c r="J959" s="92">
        <v>46056</v>
      </c>
      <c r="K959" s="92" t="s">
        <v>1987</v>
      </c>
      <c r="L959" s="91" t="s">
        <v>1988</v>
      </c>
      <c r="M959" s="80" t="s">
        <v>463</v>
      </c>
      <c r="N959" s="80" t="s">
        <v>1485</v>
      </c>
      <c r="O959" s="71">
        <v>0</v>
      </c>
      <c r="P959" s="71">
        <v>13916.32</v>
      </c>
      <c r="Q959" s="79">
        <v>0</v>
      </c>
      <c r="R959" s="79">
        <v>0</v>
      </c>
      <c r="S959" s="71">
        <v>0</v>
      </c>
      <c r="T959" s="79">
        <v>13916.32</v>
      </c>
      <c r="U959" s="87" t="s">
        <v>24</v>
      </c>
      <c r="V959" s="84">
        <f t="shared" si="87"/>
        <v>810.39348252709306</v>
      </c>
      <c r="W959" s="70">
        <v>46056</v>
      </c>
      <c r="X959" s="6" t="s">
        <v>437</v>
      </c>
      <c r="Y959" s="80" t="s">
        <v>129</v>
      </c>
      <c r="Z959" s="80" t="s">
        <v>239</v>
      </c>
      <c r="AA959" s="80" t="s">
        <v>122</v>
      </c>
      <c r="AB959" s="76" t="s">
        <v>539</v>
      </c>
      <c r="AC959" s="76" t="s">
        <v>540</v>
      </c>
      <c r="AD959" s="76" t="s">
        <v>174</v>
      </c>
      <c r="AE959" s="76" t="s">
        <v>546</v>
      </c>
      <c r="AF959" s="6" t="s">
        <v>3285</v>
      </c>
      <c r="AG959" s="80" t="s">
        <v>550</v>
      </c>
      <c r="AH959" s="60">
        <v>7884.32</v>
      </c>
      <c r="AI959" s="75" t="s">
        <v>3069</v>
      </c>
      <c r="AJ959" s="6" t="s">
        <v>103</v>
      </c>
      <c r="AK959" s="81">
        <v>0</v>
      </c>
      <c r="AL959" s="205" t="s">
        <v>103</v>
      </c>
      <c r="AM959" s="169"/>
      <c r="AN959" s="6"/>
      <c r="AO959" s="120"/>
    </row>
    <row r="960" spans="1:41">
      <c r="A960" s="75" t="s">
        <v>3069</v>
      </c>
      <c r="B960" s="6" t="s">
        <v>93</v>
      </c>
      <c r="C960" s="76">
        <v>959</v>
      </c>
      <c r="D960" s="76" t="s">
        <v>98</v>
      </c>
      <c r="E960" s="6" t="s">
        <v>2136</v>
      </c>
      <c r="F960" s="6" t="str">
        <f t="shared" si="78"/>
        <v>BrokerRM-M-567-SI25-M19-B</v>
      </c>
      <c r="G960" s="97" t="s">
        <v>3153</v>
      </c>
      <c r="H960" s="95" t="s">
        <v>3154</v>
      </c>
      <c r="I960" s="85" t="s">
        <v>2380</v>
      </c>
      <c r="J960" s="92">
        <v>46057</v>
      </c>
      <c r="K960" s="92" t="s">
        <v>3286</v>
      </c>
      <c r="L960" s="77" t="s">
        <v>3287</v>
      </c>
      <c r="M960" s="80" t="s">
        <v>463</v>
      </c>
      <c r="N960" s="80" t="s">
        <v>3288</v>
      </c>
      <c r="O960" s="71">
        <v>0</v>
      </c>
      <c r="P960" s="71">
        <v>0</v>
      </c>
      <c r="Q960" s="79">
        <v>1823.11</v>
      </c>
      <c r="R960" s="79">
        <v>291.7</v>
      </c>
      <c r="S960" s="71">
        <v>0</v>
      </c>
      <c r="T960" s="79">
        <v>2114.81</v>
      </c>
      <c r="U960" s="87" t="s">
        <v>24</v>
      </c>
      <c r="V960" s="84">
        <f t="shared" si="87"/>
        <v>123.15240241551801</v>
      </c>
      <c r="W960" s="70">
        <v>46057</v>
      </c>
      <c r="X960" s="80" t="s">
        <v>437</v>
      </c>
      <c r="Y960" s="80" t="s">
        <v>129</v>
      </c>
      <c r="Z960" s="80" t="s">
        <v>239</v>
      </c>
      <c r="AA960" s="80" t="s">
        <v>122</v>
      </c>
      <c r="AB960" s="76" t="s">
        <v>539</v>
      </c>
      <c r="AC960" s="76" t="s">
        <v>540</v>
      </c>
      <c r="AD960" s="76" t="s">
        <v>174</v>
      </c>
      <c r="AE960" s="76" t="s">
        <v>546</v>
      </c>
      <c r="AF960" s="76" t="s">
        <v>96</v>
      </c>
      <c r="AG960" s="82"/>
      <c r="AH960" s="60"/>
      <c r="AI960" s="75" t="s">
        <v>3069</v>
      </c>
      <c r="AJ960" s="6" t="s">
        <v>103</v>
      </c>
      <c r="AK960" s="81">
        <v>0</v>
      </c>
      <c r="AL960" s="205" t="s">
        <v>103</v>
      </c>
      <c r="AM960" s="169"/>
      <c r="AN960" s="6"/>
      <c r="AO960" s="120"/>
    </row>
    <row r="961" spans="1:41" ht="58">
      <c r="A961" s="75" t="s">
        <v>3069</v>
      </c>
      <c r="B961" s="6" t="s">
        <v>93</v>
      </c>
      <c r="C961" s="76">
        <v>960</v>
      </c>
      <c r="D961" s="76" t="s">
        <v>98</v>
      </c>
      <c r="E961" s="6" t="s">
        <v>2136</v>
      </c>
      <c r="F961" s="6" t="str">
        <f t="shared" si="78"/>
        <v>BrokerRM-M-545-SI25-M19-B</v>
      </c>
      <c r="G961" s="97" t="s">
        <v>2293</v>
      </c>
      <c r="H961" s="95" t="s">
        <v>3155</v>
      </c>
      <c r="I961" s="85" t="s">
        <v>2380</v>
      </c>
      <c r="J961" s="92">
        <v>46058</v>
      </c>
      <c r="K961" s="95" t="s">
        <v>2499</v>
      </c>
      <c r="L961" s="72" t="s">
        <v>2500</v>
      </c>
      <c r="M961" s="80" t="s">
        <v>463</v>
      </c>
      <c r="N961" s="80" t="s">
        <v>2501</v>
      </c>
      <c r="O961" s="71">
        <v>0</v>
      </c>
      <c r="P961" s="71">
        <v>6264</v>
      </c>
      <c r="Q961" s="79">
        <v>0</v>
      </c>
      <c r="R961" s="79">
        <v>0</v>
      </c>
      <c r="S961" s="71">
        <v>0</v>
      </c>
      <c r="T961" s="79">
        <v>6264</v>
      </c>
      <c r="U961" s="87" t="s">
        <v>24</v>
      </c>
      <c r="V961" s="84">
        <f t="shared" si="87"/>
        <v>364.77350151115462</v>
      </c>
      <c r="W961" s="89">
        <v>46058</v>
      </c>
      <c r="X961" s="87" t="s">
        <v>437</v>
      </c>
      <c r="Y961" s="85" t="s">
        <v>129</v>
      </c>
      <c r="Z961" s="85" t="s">
        <v>239</v>
      </c>
      <c r="AA961" s="85" t="s">
        <v>122</v>
      </c>
      <c r="AB961" s="76" t="s">
        <v>539</v>
      </c>
      <c r="AC961" s="76" t="s">
        <v>540</v>
      </c>
      <c r="AD961" s="76" t="s">
        <v>174</v>
      </c>
      <c r="AE961" s="76" t="s">
        <v>546</v>
      </c>
      <c r="AF961" s="6" t="s">
        <v>3289</v>
      </c>
      <c r="AG961" s="75"/>
      <c r="AH961" s="60"/>
      <c r="AI961" s="75" t="s">
        <v>3069</v>
      </c>
      <c r="AJ961" s="6" t="s">
        <v>103</v>
      </c>
      <c r="AK961" s="81">
        <v>0</v>
      </c>
      <c r="AL961" s="205" t="s">
        <v>103</v>
      </c>
      <c r="AM961" s="169"/>
      <c r="AN961" s="6"/>
      <c r="AO961" s="120"/>
    </row>
    <row r="962" spans="1:41" ht="29">
      <c r="A962" s="75" t="s">
        <v>3069</v>
      </c>
      <c r="B962" s="6" t="s">
        <v>93</v>
      </c>
      <c r="C962" s="76">
        <v>961</v>
      </c>
      <c r="D962" s="76" t="s">
        <v>98</v>
      </c>
      <c r="E962" s="6" t="s">
        <v>2136</v>
      </c>
      <c r="F962" s="6" t="str">
        <f t="shared" si="78"/>
        <v>BrokerRM-M-048-SI26-M19</v>
      </c>
      <c r="G962" s="97" t="s">
        <v>3156</v>
      </c>
      <c r="H962" s="95" t="s">
        <v>3157</v>
      </c>
      <c r="I962" s="85" t="s">
        <v>2380</v>
      </c>
      <c r="J962" s="92">
        <v>46058</v>
      </c>
      <c r="K962" s="95" t="s">
        <v>2479</v>
      </c>
      <c r="L962" s="72" t="s">
        <v>2480</v>
      </c>
      <c r="M962" s="80" t="s">
        <v>463</v>
      </c>
      <c r="N962" s="80" t="s">
        <v>2481</v>
      </c>
      <c r="O962" s="71">
        <v>0</v>
      </c>
      <c r="P962" s="71">
        <v>0</v>
      </c>
      <c r="Q962" s="79">
        <v>0</v>
      </c>
      <c r="R962" s="79">
        <v>3136</v>
      </c>
      <c r="S962" s="71">
        <v>0</v>
      </c>
      <c r="T962" s="79">
        <v>22736</v>
      </c>
      <c r="U962" s="87" t="s">
        <v>24</v>
      </c>
      <c r="V962" s="84">
        <f t="shared" si="87"/>
        <v>1323.9927091886352</v>
      </c>
      <c r="W962" s="89">
        <v>46058</v>
      </c>
      <c r="X962" s="87" t="s">
        <v>2478</v>
      </c>
      <c r="Y962" s="85" t="s">
        <v>129</v>
      </c>
      <c r="Z962" s="85" t="s">
        <v>239</v>
      </c>
      <c r="AA962" s="85" t="s">
        <v>122</v>
      </c>
      <c r="AB962" s="76" t="s">
        <v>539</v>
      </c>
      <c r="AC962" s="76" t="s">
        <v>540</v>
      </c>
      <c r="AD962" s="76" t="s">
        <v>174</v>
      </c>
      <c r="AE962" s="76" t="s">
        <v>546</v>
      </c>
      <c r="AF962" s="76" t="s">
        <v>96</v>
      </c>
      <c r="AG962" s="82"/>
      <c r="AH962" s="60"/>
      <c r="AI962" s="75" t="s">
        <v>3069</v>
      </c>
      <c r="AJ962" s="6" t="s">
        <v>103</v>
      </c>
      <c r="AK962" s="81">
        <v>0</v>
      </c>
      <c r="AL962" s="205" t="s">
        <v>103</v>
      </c>
      <c r="AM962" s="169"/>
      <c r="AN962" s="6"/>
      <c r="AO962" s="120"/>
    </row>
    <row r="963" spans="1:41" ht="58">
      <c r="A963" s="75" t="s">
        <v>3069</v>
      </c>
      <c r="B963" s="6" t="s">
        <v>93</v>
      </c>
      <c r="C963" s="76">
        <v>962</v>
      </c>
      <c r="D963" s="76" t="s">
        <v>98</v>
      </c>
      <c r="E963" s="6" t="s">
        <v>2136</v>
      </c>
      <c r="F963" s="6" t="str">
        <f t="shared" ref="F963:F1026" si="88">E963&amp;G963</f>
        <v>BrokerRM-M-540-SI25-M19-B</v>
      </c>
      <c r="G963" s="97" t="s">
        <v>910</v>
      </c>
      <c r="H963" s="95" t="s">
        <v>3158</v>
      </c>
      <c r="I963" s="85" t="s">
        <v>2380</v>
      </c>
      <c r="J963" s="92">
        <v>46058</v>
      </c>
      <c r="K963" s="95" t="s">
        <v>1410</v>
      </c>
      <c r="L963" s="72" t="s">
        <v>1411</v>
      </c>
      <c r="M963" s="80" t="s">
        <v>463</v>
      </c>
      <c r="N963" s="80" t="s">
        <v>1412</v>
      </c>
      <c r="O963" s="71">
        <v>0</v>
      </c>
      <c r="P963" s="71">
        <v>14017.17</v>
      </c>
      <c r="Q963" s="79">
        <v>3858.68</v>
      </c>
      <c r="R963" s="79">
        <v>617.38</v>
      </c>
      <c r="S963" s="71">
        <v>0</v>
      </c>
      <c r="T963" s="79">
        <v>18493.23</v>
      </c>
      <c r="U963" s="87" t="s">
        <v>24</v>
      </c>
      <c r="V963" s="84">
        <f t="shared" si="87"/>
        <v>1076.9221362310232</v>
      </c>
      <c r="W963" s="89">
        <v>46058</v>
      </c>
      <c r="X963" s="87" t="s">
        <v>437</v>
      </c>
      <c r="Y963" s="85" t="s">
        <v>129</v>
      </c>
      <c r="Z963" s="85" t="s">
        <v>239</v>
      </c>
      <c r="AA963" s="85" t="s">
        <v>122</v>
      </c>
      <c r="AB963" s="76" t="s">
        <v>539</v>
      </c>
      <c r="AC963" s="76" t="s">
        <v>540</v>
      </c>
      <c r="AD963" s="76" t="s">
        <v>174</v>
      </c>
      <c r="AE963" s="76" t="s">
        <v>546</v>
      </c>
      <c r="AF963" s="76" t="s">
        <v>96</v>
      </c>
      <c r="AG963" s="75"/>
      <c r="AH963" s="60"/>
      <c r="AI963" s="75" t="s">
        <v>3069</v>
      </c>
      <c r="AJ963" s="6" t="s">
        <v>103</v>
      </c>
      <c r="AK963" s="81">
        <v>0</v>
      </c>
      <c r="AL963" s="205" t="s">
        <v>103</v>
      </c>
      <c r="AM963" s="169"/>
      <c r="AN963" s="6"/>
      <c r="AO963" s="120"/>
    </row>
    <row r="964" spans="1:41" ht="58">
      <c r="A964" s="75" t="s">
        <v>3069</v>
      </c>
      <c r="B964" s="6" t="s">
        <v>93</v>
      </c>
      <c r="C964" s="76">
        <v>963</v>
      </c>
      <c r="D964" s="76" t="s">
        <v>98</v>
      </c>
      <c r="E964" s="6" t="s">
        <v>2136</v>
      </c>
      <c r="F964" s="6" t="str">
        <f t="shared" si="88"/>
        <v>BrokerRM-M-563-SI25-M19-B</v>
      </c>
      <c r="G964" s="97" t="s">
        <v>2743</v>
      </c>
      <c r="H964" s="95" t="s">
        <v>3159</v>
      </c>
      <c r="I964" s="85" t="s">
        <v>2380</v>
      </c>
      <c r="J964" s="92">
        <v>46059</v>
      </c>
      <c r="K964" s="95" t="s">
        <v>2962</v>
      </c>
      <c r="L964" s="72" t="s">
        <v>2963</v>
      </c>
      <c r="M964" s="80" t="s">
        <v>2525</v>
      </c>
      <c r="N964" s="80" t="s">
        <v>2964</v>
      </c>
      <c r="O964" s="71">
        <v>0</v>
      </c>
      <c r="P964" s="71">
        <v>7853.2</v>
      </c>
      <c r="Q964" s="79">
        <v>0</v>
      </c>
      <c r="R964" s="79">
        <v>0</v>
      </c>
      <c r="S964" s="71">
        <v>0</v>
      </c>
      <c r="T964" s="79">
        <v>7853.2</v>
      </c>
      <c r="U964" s="87" t="s">
        <v>24</v>
      </c>
      <c r="V964" s="84">
        <f t="shared" si="87"/>
        <v>457.31788985750308</v>
      </c>
      <c r="W964" s="89">
        <v>46059</v>
      </c>
      <c r="X964" s="87" t="s">
        <v>437</v>
      </c>
      <c r="Y964" s="85" t="s">
        <v>129</v>
      </c>
      <c r="Z964" s="85" t="s">
        <v>239</v>
      </c>
      <c r="AA964" s="85" t="s">
        <v>122</v>
      </c>
      <c r="AB964" s="76" t="s">
        <v>539</v>
      </c>
      <c r="AC964" s="76" t="s">
        <v>540</v>
      </c>
      <c r="AD964" s="76" t="s">
        <v>174</v>
      </c>
      <c r="AE964" s="76" t="s">
        <v>546</v>
      </c>
      <c r="AF964" s="6" t="s">
        <v>3290</v>
      </c>
      <c r="AG964" s="75"/>
      <c r="AH964" s="60"/>
      <c r="AI964" s="75" t="s">
        <v>3069</v>
      </c>
      <c r="AJ964" s="6" t="s">
        <v>103</v>
      </c>
      <c r="AK964" s="81">
        <v>0</v>
      </c>
      <c r="AL964" s="205" t="s">
        <v>103</v>
      </c>
      <c r="AM964" s="169"/>
      <c r="AN964" s="6"/>
      <c r="AO964" s="120"/>
    </row>
    <row r="965" spans="1:41" ht="58">
      <c r="A965" s="75" t="s">
        <v>3069</v>
      </c>
      <c r="B965" s="6" t="s">
        <v>93</v>
      </c>
      <c r="C965" s="76">
        <v>964</v>
      </c>
      <c r="D965" s="76" t="s">
        <v>98</v>
      </c>
      <c r="E965" s="6" t="s">
        <v>2136</v>
      </c>
      <c r="F965" s="6" t="str">
        <f t="shared" si="88"/>
        <v>BrokerRM-M-562-SI25-M19-B</v>
      </c>
      <c r="G965" s="97" t="s">
        <v>2738</v>
      </c>
      <c r="H965" s="95" t="s">
        <v>3160</v>
      </c>
      <c r="I965" s="85" t="s">
        <v>2380</v>
      </c>
      <c r="J965" s="92">
        <v>46059</v>
      </c>
      <c r="K965" s="95" t="s">
        <v>2955</v>
      </c>
      <c r="L965" s="72" t="s">
        <v>2956</v>
      </c>
      <c r="M965" s="80" t="s">
        <v>463</v>
      </c>
      <c r="N965" s="80" t="s">
        <v>2957</v>
      </c>
      <c r="O965" s="71">
        <v>0</v>
      </c>
      <c r="P965" s="71">
        <v>7134</v>
      </c>
      <c r="Q965" s="79">
        <v>0</v>
      </c>
      <c r="R965" s="79">
        <v>0</v>
      </c>
      <c r="S965" s="71">
        <v>0</v>
      </c>
      <c r="T965" s="79">
        <v>7134</v>
      </c>
      <c r="U965" s="87" t="s">
        <v>24</v>
      </c>
      <c r="V965" s="84">
        <f t="shared" si="87"/>
        <v>415.43648783214832</v>
      </c>
      <c r="W965" s="89">
        <v>46059</v>
      </c>
      <c r="X965" s="87" t="s">
        <v>437</v>
      </c>
      <c r="Y965" s="85" t="s">
        <v>129</v>
      </c>
      <c r="Z965" s="85" t="s">
        <v>239</v>
      </c>
      <c r="AA965" s="85" t="s">
        <v>122</v>
      </c>
      <c r="AB965" s="76" t="s">
        <v>539</v>
      </c>
      <c r="AC965" s="76" t="s">
        <v>540</v>
      </c>
      <c r="AD965" s="76" t="s">
        <v>174</v>
      </c>
      <c r="AE965" s="76" t="s">
        <v>546</v>
      </c>
      <c r="AF965" s="6" t="s">
        <v>3291</v>
      </c>
      <c r="AG965" s="75"/>
      <c r="AH965" s="60"/>
      <c r="AI965" s="75" t="s">
        <v>3069</v>
      </c>
      <c r="AJ965" s="6" t="s">
        <v>103</v>
      </c>
      <c r="AK965" s="81">
        <v>0</v>
      </c>
      <c r="AL965" s="205" t="s">
        <v>103</v>
      </c>
      <c r="AM965" s="169"/>
      <c r="AN965" s="6"/>
      <c r="AO965" s="120"/>
    </row>
    <row r="966" spans="1:41" ht="58">
      <c r="A966" s="75" t="s">
        <v>3069</v>
      </c>
      <c r="B966" s="6" t="s">
        <v>93</v>
      </c>
      <c r="C966" s="76">
        <v>965</v>
      </c>
      <c r="D966" s="76" t="s">
        <v>98</v>
      </c>
      <c r="E966" s="6" t="s">
        <v>2136</v>
      </c>
      <c r="F966" s="6" t="str">
        <f t="shared" si="88"/>
        <v>BrokerRM-M-012-SI26-M19-B</v>
      </c>
      <c r="G966" s="97" t="s">
        <v>2734</v>
      </c>
      <c r="H966" s="95" t="s">
        <v>3161</v>
      </c>
      <c r="I966" s="85" t="s">
        <v>2380</v>
      </c>
      <c r="J966" s="92">
        <v>46059</v>
      </c>
      <c r="K966" s="95" t="s">
        <v>2947</v>
      </c>
      <c r="L966" s="73" t="s">
        <v>2948</v>
      </c>
      <c r="M966" s="73" t="s">
        <v>463</v>
      </c>
      <c r="N966" s="73" t="s">
        <v>2949</v>
      </c>
      <c r="O966" s="71">
        <v>0</v>
      </c>
      <c r="P966" s="71">
        <v>6786</v>
      </c>
      <c r="Q966" s="79">
        <v>0</v>
      </c>
      <c r="R966" s="79">
        <v>0</v>
      </c>
      <c r="S966" s="71">
        <v>0</v>
      </c>
      <c r="T966" s="79">
        <v>6786</v>
      </c>
      <c r="U966" s="87" t="s">
        <v>24</v>
      </c>
      <c r="V966" s="84">
        <f t="shared" si="87"/>
        <v>395.17129330375082</v>
      </c>
      <c r="W966" s="89">
        <v>46059</v>
      </c>
      <c r="X966" s="87" t="s">
        <v>437</v>
      </c>
      <c r="Y966" s="85" t="s">
        <v>129</v>
      </c>
      <c r="Z966" s="85" t="s">
        <v>239</v>
      </c>
      <c r="AA966" s="85" t="s">
        <v>122</v>
      </c>
      <c r="AB966" s="76" t="s">
        <v>539</v>
      </c>
      <c r="AC966" s="76" t="s">
        <v>540</v>
      </c>
      <c r="AD966" s="76" t="s">
        <v>174</v>
      </c>
      <c r="AE966" s="76" t="s">
        <v>546</v>
      </c>
      <c r="AF966" s="6" t="s">
        <v>3292</v>
      </c>
      <c r="AG966" s="75"/>
      <c r="AH966" s="60"/>
      <c r="AI966" s="75" t="s">
        <v>3069</v>
      </c>
      <c r="AJ966" s="6" t="s">
        <v>103</v>
      </c>
      <c r="AK966" s="81">
        <v>0</v>
      </c>
      <c r="AL966" s="205" t="s">
        <v>103</v>
      </c>
      <c r="AM966" s="169"/>
      <c r="AN966" s="6"/>
      <c r="AO966" s="120"/>
    </row>
    <row r="967" spans="1:41" ht="58">
      <c r="A967" s="75" t="s">
        <v>3069</v>
      </c>
      <c r="B967" s="6" t="s">
        <v>93</v>
      </c>
      <c r="C967" s="76">
        <v>966</v>
      </c>
      <c r="D967" s="76" t="s">
        <v>98</v>
      </c>
      <c r="E967" s="6" t="s">
        <v>2136</v>
      </c>
      <c r="F967" s="6" t="str">
        <f t="shared" si="88"/>
        <v>BrokerRM-M-573-SI25-M19-B</v>
      </c>
      <c r="G967" s="97" t="s">
        <v>2728</v>
      </c>
      <c r="H967" s="95" t="s">
        <v>3162</v>
      </c>
      <c r="I967" s="85" t="s">
        <v>2380</v>
      </c>
      <c r="J967" s="92">
        <v>46059</v>
      </c>
      <c r="K967" s="95" t="s">
        <v>2938</v>
      </c>
      <c r="L967" s="73" t="s">
        <v>2936</v>
      </c>
      <c r="M967" s="73" t="s">
        <v>463</v>
      </c>
      <c r="N967" s="73" t="s">
        <v>2937</v>
      </c>
      <c r="O967" s="71">
        <v>0</v>
      </c>
      <c r="P967" s="71">
        <v>7134</v>
      </c>
      <c r="Q967" s="79">
        <v>0</v>
      </c>
      <c r="R967" s="79">
        <v>0</v>
      </c>
      <c r="S967" s="71">
        <v>0</v>
      </c>
      <c r="T967" s="79">
        <v>7134</v>
      </c>
      <c r="U967" s="87" t="s">
        <v>24</v>
      </c>
      <c r="V967" s="84">
        <f t="shared" si="87"/>
        <v>415.43648783214832</v>
      </c>
      <c r="W967" s="89">
        <v>46059</v>
      </c>
      <c r="X967" s="87" t="s">
        <v>437</v>
      </c>
      <c r="Y967" s="85" t="s">
        <v>129</v>
      </c>
      <c r="Z967" s="85" t="s">
        <v>239</v>
      </c>
      <c r="AA967" s="85" t="s">
        <v>122</v>
      </c>
      <c r="AB967" s="76" t="s">
        <v>539</v>
      </c>
      <c r="AC967" s="76" t="s">
        <v>540</v>
      </c>
      <c r="AD967" s="76" t="s">
        <v>174</v>
      </c>
      <c r="AE967" s="76" t="s">
        <v>546</v>
      </c>
      <c r="AF967" s="6" t="s">
        <v>3293</v>
      </c>
      <c r="AG967" s="75"/>
      <c r="AH967" s="60"/>
      <c r="AI967" s="75" t="s">
        <v>3069</v>
      </c>
      <c r="AJ967" s="6" t="s">
        <v>103</v>
      </c>
      <c r="AK967" s="81">
        <v>0</v>
      </c>
      <c r="AL967" s="205" t="s">
        <v>103</v>
      </c>
      <c r="AM967" s="169"/>
      <c r="AN967" s="6"/>
      <c r="AO967" s="120"/>
    </row>
    <row r="968" spans="1:41">
      <c r="A968" s="75" t="s">
        <v>3069</v>
      </c>
      <c r="B968" s="6" t="s">
        <v>93</v>
      </c>
      <c r="C968" s="76">
        <v>967</v>
      </c>
      <c r="D968" s="6" t="s">
        <v>593</v>
      </c>
      <c r="E968" s="6" t="s">
        <v>2135</v>
      </c>
      <c r="F968" s="6" t="str">
        <f t="shared" si="88"/>
        <v>FreightFG-A-0081-SE25-M19.SINCO</v>
      </c>
      <c r="G968" s="97" t="s">
        <v>3163</v>
      </c>
      <c r="H968" s="95">
        <v>1696549</v>
      </c>
      <c r="I968" s="85" t="s">
        <v>2380</v>
      </c>
      <c r="J968" s="92">
        <v>46058</v>
      </c>
      <c r="K968" s="92" t="s">
        <v>3294</v>
      </c>
      <c r="L968" s="80" t="s">
        <v>1264</v>
      </c>
      <c r="M968" s="80" t="s">
        <v>3294</v>
      </c>
      <c r="N968" s="80" t="s">
        <v>116</v>
      </c>
      <c r="O968" s="71">
        <v>0</v>
      </c>
      <c r="P968" s="71">
        <v>0</v>
      </c>
      <c r="Q968" s="79">
        <v>158.44</v>
      </c>
      <c r="R968" s="79">
        <v>2.16</v>
      </c>
      <c r="S968" s="71">
        <v>0</v>
      </c>
      <c r="T968" s="79">
        <v>160.6</v>
      </c>
      <c r="U968" s="87" t="s">
        <v>118</v>
      </c>
      <c r="V968" s="84">
        <f t="shared" ref="V968:V978" si="89">T968</f>
        <v>160.6</v>
      </c>
      <c r="W968" s="70" t="s">
        <v>3295</v>
      </c>
      <c r="X968" s="6" t="s">
        <v>2040</v>
      </c>
      <c r="Y968" s="80" t="s">
        <v>1449</v>
      </c>
      <c r="Z968" s="80" t="s">
        <v>2041</v>
      </c>
      <c r="AA968" s="109" t="s">
        <v>1358</v>
      </c>
      <c r="AB968" s="76" t="s">
        <v>539</v>
      </c>
      <c r="AC968" s="76" t="s">
        <v>541</v>
      </c>
      <c r="AD968" s="76" t="s">
        <v>543</v>
      </c>
      <c r="AE968" s="76" t="s">
        <v>549</v>
      </c>
      <c r="AF968" s="76" t="s">
        <v>96</v>
      </c>
      <c r="AG968" s="82"/>
      <c r="AH968" s="60"/>
      <c r="AI968" s="75" t="s">
        <v>3069</v>
      </c>
      <c r="AJ968" s="6" t="s">
        <v>103</v>
      </c>
      <c r="AK968" s="81">
        <v>0</v>
      </c>
      <c r="AL968" s="205" t="s">
        <v>103</v>
      </c>
      <c r="AM968" s="169"/>
      <c r="AN968" s="6"/>
      <c r="AO968" s="120"/>
    </row>
    <row r="969" spans="1:41">
      <c r="A969" s="75" t="s">
        <v>3069</v>
      </c>
      <c r="B969" s="6" t="s">
        <v>93</v>
      </c>
      <c r="C969" s="76">
        <v>968</v>
      </c>
      <c r="D969" s="6" t="s">
        <v>593</v>
      </c>
      <c r="E969" s="6" t="s">
        <v>2135</v>
      </c>
      <c r="F969" s="6" t="str">
        <f t="shared" si="88"/>
        <v>FreightRM-M-553-SI25-M19</v>
      </c>
      <c r="G969" s="97" t="s">
        <v>1061</v>
      </c>
      <c r="H969" s="95">
        <v>1696618</v>
      </c>
      <c r="I969" s="85" t="s">
        <v>2380</v>
      </c>
      <c r="J969" s="92">
        <v>46058</v>
      </c>
      <c r="K969" s="92" t="s">
        <v>3296</v>
      </c>
      <c r="L969" s="80" t="s">
        <v>117</v>
      </c>
      <c r="M969" s="80" t="s">
        <v>3296</v>
      </c>
      <c r="N969" s="80" t="s">
        <v>116</v>
      </c>
      <c r="O969" s="71">
        <v>0</v>
      </c>
      <c r="P969" s="71">
        <v>0</v>
      </c>
      <c r="Q969" s="79">
        <v>474</v>
      </c>
      <c r="R969" s="79">
        <v>75.84</v>
      </c>
      <c r="S969" s="71">
        <v>0</v>
      </c>
      <c r="T969" s="79">
        <v>549.84</v>
      </c>
      <c r="U969" s="87" t="s">
        <v>118</v>
      </c>
      <c r="V969" s="84">
        <f t="shared" si="89"/>
        <v>549.84</v>
      </c>
      <c r="W969" s="70" t="s">
        <v>3295</v>
      </c>
      <c r="X969" s="6" t="s">
        <v>1266</v>
      </c>
      <c r="Y969" s="80" t="s">
        <v>1449</v>
      </c>
      <c r="Z969" s="80" t="s">
        <v>2019</v>
      </c>
      <c r="AA969" s="109" t="s">
        <v>1266</v>
      </c>
      <c r="AB969" s="76" t="s">
        <v>539</v>
      </c>
      <c r="AC969" s="76" t="s">
        <v>540</v>
      </c>
      <c r="AD969" s="76" t="s">
        <v>174</v>
      </c>
      <c r="AE969" s="76" t="s">
        <v>546</v>
      </c>
      <c r="AF969" s="76" t="s">
        <v>96</v>
      </c>
      <c r="AG969" s="82"/>
      <c r="AH969" s="60"/>
      <c r="AI969" s="75" t="s">
        <v>3069</v>
      </c>
      <c r="AJ969" s="6" t="s">
        <v>103</v>
      </c>
      <c r="AK969" s="81">
        <v>0</v>
      </c>
      <c r="AL969" s="205" t="s">
        <v>103</v>
      </c>
      <c r="AM969" s="169"/>
      <c r="AN969" s="6"/>
      <c r="AO969" s="120"/>
    </row>
    <row r="970" spans="1:41">
      <c r="A970" s="75" t="s">
        <v>3069</v>
      </c>
      <c r="B970" s="6" t="s">
        <v>93</v>
      </c>
      <c r="C970" s="76">
        <v>969</v>
      </c>
      <c r="D970" s="6" t="s">
        <v>593</v>
      </c>
      <c r="E970" s="6" t="s">
        <v>2135</v>
      </c>
      <c r="F970" s="6" t="str">
        <f t="shared" si="88"/>
        <v>FreightRM-R-020-SI26-M19</v>
      </c>
      <c r="G970" s="97" t="s">
        <v>3164</v>
      </c>
      <c r="H970" s="95">
        <v>1697269</v>
      </c>
      <c r="I970" s="85" t="s">
        <v>2380</v>
      </c>
      <c r="J970" s="92">
        <v>46059</v>
      </c>
      <c r="K970" s="92" t="s">
        <v>3297</v>
      </c>
      <c r="L970" s="80" t="s">
        <v>117</v>
      </c>
      <c r="M970" s="80" t="s">
        <v>3297</v>
      </c>
      <c r="N970" s="80" t="s">
        <v>116</v>
      </c>
      <c r="O970" s="71">
        <v>0</v>
      </c>
      <c r="P970" s="71">
        <v>0</v>
      </c>
      <c r="Q970" s="79">
        <v>7366.86</v>
      </c>
      <c r="R970" s="79">
        <v>22</v>
      </c>
      <c r="S970" s="71">
        <v>0</v>
      </c>
      <c r="T970" s="79">
        <v>7388.86</v>
      </c>
      <c r="U970" s="87" t="s">
        <v>118</v>
      </c>
      <c r="V970" s="84">
        <f t="shared" si="89"/>
        <v>7388.86</v>
      </c>
      <c r="W970" s="70" t="s">
        <v>3295</v>
      </c>
      <c r="X970" s="6" t="s">
        <v>2026</v>
      </c>
      <c r="Y970" s="80" t="s">
        <v>2027</v>
      </c>
      <c r="Z970" s="80" t="s">
        <v>1449</v>
      </c>
      <c r="AA970" s="109" t="s">
        <v>1266</v>
      </c>
      <c r="AB970" s="76" t="s">
        <v>539</v>
      </c>
      <c r="AC970" s="76" t="s">
        <v>540</v>
      </c>
      <c r="AD970" s="76" t="s">
        <v>174</v>
      </c>
      <c r="AE970" s="76" t="s">
        <v>546</v>
      </c>
      <c r="AF970" s="76" t="s">
        <v>96</v>
      </c>
      <c r="AG970" s="82"/>
      <c r="AH970" s="60"/>
      <c r="AI970" s="75" t="s">
        <v>3069</v>
      </c>
      <c r="AJ970" s="6" t="s">
        <v>103</v>
      </c>
      <c r="AK970" s="81">
        <v>0</v>
      </c>
      <c r="AL970" s="205" t="s">
        <v>103</v>
      </c>
      <c r="AM970" s="169"/>
      <c r="AN970" s="6"/>
      <c r="AO970" s="120"/>
    </row>
    <row r="971" spans="1:41">
      <c r="A971" s="75" t="s">
        <v>3069</v>
      </c>
      <c r="B971" s="6" t="s">
        <v>93</v>
      </c>
      <c r="C971" s="76">
        <v>970</v>
      </c>
      <c r="D971" s="6" t="s">
        <v>593</v>
      </c>
      <c r="E971" s="6" t="s">
        <v>2135</v>
      </c>
      <c r="F971" s="6" t="str">
        <f t="shared" si="88"/>
        <v>FreightRM-R-018-SI26-M19</v>
      </c>
      <c r="G971" s="97" t="s">
        <v>3165</v>
      </c>
      <c r="H971" s="95">
        <v>1697416</v>
      </c>
      <c r="I971" s="85" t="s">
        <v>2380</v>
      </c>
      <c r="J971" s="92">
        <v>46059</v>
      </c>
      <c r="K971" s="92" t="s">
        <v>3298</v>
      </c>
      <c r="L971" s="80" t="s">
        <v>117</v>
      </c>
      <c r="M971" s="80" t="s">
        <v>3298</v>
      </c>
      <c r="N971" s="80" t="s">
        <v>116</v>
      </c>
      <c r="O971" s="71">
        <v>0</v>
      </c>
      <c r="P971" s="71">
        <v>0</v>
      </c>
      <c r="Q971" s="79">
        <v>5337.5</v>
      </c>
      <c r="R971" s="79">
        <v>22</v>
      </c>
      <c r="S971" s="71">
        <v>0</v>
      </c>
      <c r="T971" s="79">
        <v>5359.5</v>
      </c>
      <c r="U971" s="87" t="s">
        <v>118</v>
      </c>
      <c r="V971" s="84">
        <f t="shared" si="89"/>
        <v>5359.5</v>
      </c>
      <c r="W971" s="70" t="s">
        <v>3295</v>
      </c>
      <c r="X971" s="6" t="s">
        <v>1447</v>
      </c>
      <c r="Y971" s="80" t="s">
        <v>1448</v>
      </c>
      <c r="Z971" s="80" t="s">
        <v>1449</v>
      </c>
      <c r="AA971" s="109" t="s">
        <v>1266</v>
      </c>
      <c r="AB971" s="76" t="s">
        <v>539</v>
      </c>
      <c r="AC971" s="76" t="s">
        <v>540</v>
      </c>
      <c r="AD971" s="76" t="s">
        <v>174</v>
      </c>
      <c r="AE971" s="76" t="s">
        <v>546</v>
      </c>
      <c r="AF971" s="76" t="s">
        <v>96</v>
      </c>
      <c r="AG971" s="82"/>
      <c r="AH971" s="60"/>
      <c r="AI971" s="75" t="s">
        <v>3069</v>
      </c>
      <c r="AJ971" s="6" t="s">
        <v>103</v>
      </c>
      <c r="AK971" s="81">
        <v>0</v>
      </c>
      <c r="AL971" s="205" t="s">
        <v>103</v>
      </c>
      <c r="AM971" s="169"/>
      <c r="AN971" s="6"/>
      <c r="AO971" s="120"/>
    </row>
    <row r="972" spans="1:41">
      <c r="A972" s="75" t="s">
        <v>3069</v>
      </c>
      <c r="B972" s="6" t="s">
        <v>93</v>
      </c>
      <c r="C972" s="76">
        <v>971</v>
      </c>
      <c r="D972" s="6" t="s">
        <v>106</v>
      </c>
      <c r="E972" s="6" t="s">
        <v>2135</v>
      </c>
      <c r="F972" s="6" t="str">
        <f t="shared" si="88"/>
        <v>FreightRM-J-1130LI25-M19</v>
      </c>
      <c r="G972" s="95" t="s">
        <v>3166</v>
      </c>
      <c r="H972" s="95">
        <v>628186</v>
      </c>
      <c r="I972" s="85" t="s">
        <v>2380</v>
      </c>
      <c r="J972" s="92">
        <v>46057</v>
      </c>
      <c r="K972" s="92"/>
      <c r="L972" s="80" t="s">
        <v>116</v>
      </c>
      <c r="M972" s="78" t="s">
        <v>173</v>
      </c>
      <c r="N972" s="80" t="s">
        <v>116</v>
      </c>
      <c r="O972" s="71">
        <v>0</v>
      </c>
      <c r="P972" s="71">
        <v>0</v>
      </c>
      <c r="Q972" s="79">
        <v>400</v>
      </c>
      <c r="R972" s="79">
        <v>0</v>
      </c>
      <c r="S972" s="71">
        <v>0</v>
      </c>
      <c r="T972" s="79">
        <v>400</v>
      </c>
      <c r="U972" s="87" t="s">
        <v>118</v>
      </c>
      <c r="V972" s="84">
        <f t="shared" si="89"/>
        <v>400</v>
      </c>
      <c r="W972" s="61">
        <v>46014</v>
      </c>
      <c r="X972" s="6" t="s">
        <v>169</v>
      </c>
      <c r="Y972" s="76" t="s">
        <v>170</v>
      </c>
      <c r="Z972" s="76" t="s">
        <v>149</v>
      </c>
      <c r="AA972" s="76" t="s">
        <v>150</v>
      </c>
      <c r="AB972" s="76" t="s">
        <v>539</v>
      </c>
      <c r="AC972" s="76" t="s">
        <v>540</v>
      </c>
      <c r="AD972" s="76" t="s">
        <v>173</v>
      </c>
      <c r="AE972" s="76" t="s">
        <v>548</v>
      </c>
      <c r="AF972" s="76" t="s">
        <v>96</v>
      </c>
      <c r="AG972" s="82"/>
      <c r="AH972" s="60"/>
      <c r="AI972" s="75" t="s">
        <v>3069</v>
      </c>
      <c r="AJ972" s="6" t="s">
        <v>103</v>
      </c>
      <c r="AK972" s="81">
        <v>0</v>
      </c>
      <c r="AL972" s="205" t="s">
        <v>103</v>
      </c>
      <c r="AM972" s="169"/>
      <c r="AN972" s="6"/>
      <c r="AO972" s="120"/>
    </row>
    <row r="973" spans="1:41">
      <c r="A973" s="75" t="s">
        <v>3069</v>
      </c>
      <c r="B973" s="6" t="s">
        <v>93</v>
      </c>
      <c r="C973" s="76">
        <v>972</v>
      </c>
      <c r="D973" s="6" t="s">
        <v>106</v>
      </c>
      <c r="E973" s="6" t="s">
        <v>2135</v>
      </c>
      <c r="F973" s="6" t="str">
        <f t="shared" si="88"/>
        <v>FreightRM-J-1143LI26-M19</v>
      </c>
      <c r="G973" s="95" t="s">
        <v>3167</v>
      </c>
      <c r="H973" s="95">
        <v>628689</v>
      </c>
      <c r="I973" s="85" t="s">
        <v>2380</v>
      </c>
      <c r="J973" s="92">
        <v>46058</v>
      </c>
      <c r="K973" s="92"/>
      <c r="L973" s="80" t="s">
        <v>116</v>
      </c>
      <c r="M973" s="78" t="s">
        <v>173</v>
      </c>
      <c r="N973" s="80" t="s">
        <v>116</v>
      </c>
      <c r="O973" s="71">
        <v>0</v>
      </c>
      <c r="P973" s="71">
        <v>0</v>
      </c>
      <c r="Q973" s="79">
        <v>380</v>
      </c>
      <c r="R973" s="79">
        <v>0</v>
      </c>
      <c r="S973" s="71">
        <v>0</v>
      </c>
      <c r="T973" s="79">
        <v>380</v>
      </c>
      <c r="U973" s="87" t="s">
        <v>118</v>
      </c>
      <c r="V973" s="84">
        <f t="shared" si="89"/>
        <v>380</v>
      </c>
      <c r="W973" s="61">
        <v>46035</v>
      </c>
      <c r="X973" s="6" t="s">
        <v>167</v>
      </c>
      <c r="Y973" s="76" t="s">
        <v>168</v>
      </c>
      <c r="Z973" s="76" t="s">
        <v>149</v>
      </c>
      <c r="AA973" s="76" t="s">
        <v>150</v>
      </c>
      <c r="AB973" s="76" t="s">
        <v>539</v>
      </c>
      <c r="AC973" s="76" t="s">
        <v>540</v>
      </c>
      <c r="AD973" s="76" t="s">
        <v>173</v>
      </c>
      <c r="AE973" s="76" t="s">
        <v>548</v>
      </c>
      <c r="AF973" s="76" t="s">
        <v>96</v>
      </c>
      <c r="AG973" s="82"/>
      <c r="AH973" s="60"/>
      <c r="AI973" s="75" t="s">
        <v>3069</v>
      </c>
      <c r="AJ973" s="6" t="s">
        <v>103</v>
      </c>
      <c r="AK973" s="81">
        <v>0</v>
      </c>
      <c r="AL973" s="205" t="s">
        <v>103</v>
      </c>
      <c r="AM973" s="169"/>
      <c r="AN973" s="6"/>
      <c r="AO973" s="120"/>
    </row>
    <row r="974" spans="1:41">
      <c r="A974" s="75" t="s">
        <v>3069</v>
      </c>
      <c r="B974" s="6" t="s">
        <v>93</v>
      </c>
      <c r="C974" s="76">
        <v>973</v>
      </c>
      <c r="D974" s="6" t="s">
        <v>106</v>
      </c>
      <c r="E974" s="6" t="s">
        <v>2135</v>
      </c>
      <c r="F974" s="6" t="str">
        <f t="shared" si="88"/>
        <v>FreightRM-J-1172LI26-M19</v>
      </c>
      <c r="G974" s="95" t="s">
        <v>3168</v>
      </c>
      <c r="H974" s="95">
        <v>628698</v>
      </c>
      <c r="I974" s="85" t="s">
        <v>2380</v>
      </c>
      <c r="J974" s="92">
        <v>46058</v>
      </c>
      <c r="K974" s="92"/>
      <c r="L974" s="80" t="s">
        <v>116</v>
      </c>
      <c r="M974" s="78" t="s">
        <v>173</v>
      </c>
      <c r="N974" s="80" t="s">
        <v>116</v>
      </c>
      <c r="O974" s="71">
        <v>0</v>
      </c>
      <c r="P974" s="71">
        <v>0</v>
      </c>
      <c r="Q974" s="79">
        <v>420</v>
      </c>
      <c r="R974" s="79">
        <v>0</v>
      </c>
      <c r="S974" s="71">
        <v>0</v>
      </c>
      <c r="T974" s="79">
        <v>420</v>
      </c>
      <c r="U974" s="87" t="s">
        <v>118</v>
      </c>
      <c r="V974" s="84">
        <f t="shared" si="89"/>
        <v>420</v>
      </c>
      <c r="W974" s="61">
        <v>46055</v>
      </c>
      <c r="X974" s="6" t="s">
        <v>159</v>
      </c>
      <c r="Y974" s="76" t="s">
        <v>160</v>
      </c>
      <c r="Z974" s="76" t="s">
        <v>149</v>
      </c>
      <c r="AA974" s="76" t="s">
        <v>150</v>
      </c>
      <c r="AB974" s="76" t="s">
        <v>539</v>
      </c>
      <c r="AC974" s="76" t="s">
        <v>540</v>
      </c>
      <c r="AD974" s="76" t="s">
        <v>173</v>
      </c>
      <c r="AE974" s="76" t="s">
        <v>548</v>
      </c>
      <c r="AF974" s="76" t="s">
        <v>96</v>
      </c>
      <c r="AG974" s="82"/>
      <c r="AH974" s="60"/>
      <c r="AI974" s="75" t="s">
        <v>3069</v>
      </c>
      <c r="AJ974" s="6" t="s">
        <v>103</v>
      </c>
      <c r="AK974" s="81">
        <v>0</v>
      </c>
      <c r="AL974" s="205" t="s">
        <v>103</v>
      </c>
      <c r="AM974" s="169"/>
      <c r="AN974" s="6"/>
      <c r="AO974" s="120"/>
    </row>
    <row r="975" spans="1:41">
      <c r="A975" s="75" t="s">
        <v>3069</v>
      </c>
      <c r="B975" s="6" t="s">
        <v>93</v>
      </c>
      <c r="C975" s="76">
        <v>974</v>
      </c>
      <c r="D975" s="6" t="s">
        <v>106</v>
      </c>
      <c r="E975" s="6" t="s">
        <v>2135</v>
      </c>
      <c r="F975" s="6" t="str">
        <f t="shared" si="88"/>
        <v>FreightRM-J-1168LI26-M19</v>
      </c>
      <c r="G975" s="95" t="s">
        <v>3169</v>
      </c>
      <c r="H975" s="95">
        <v>629211</v>
      </c>
      <c r="I975" s="85" t="s">
        <v>2380</v>
      </c>
      <c r="J975" s="92">
        <v>46059</v>
      </c>
      <c r="K975" s="92"/>
      <c r="L975" s="80" t="s">
        <v>116</v>
      </c>
      <c r="M975" s="78" t="s">
        <v>173</v>
      </c>
      <c r="N975" s="80" t="s">
        <v>116</v>
      </c>
      <c r="O975" s="71">
        <v>0</v>
      </c>
      <c r="P975" s="71">
        <v>0</v>
      </c>
      <c r="Q975" s="79">
        <v>540</v>
      </c>
      <c r="R975" s="79">
        <v>0</v>
      </c>
      <c r="S975" s="71">
        <v>0</v>
      </c>
      <c r="T975" s="79">
        <v>540</v>
      </c>
      <c r="U975" s="87" t="s">
        <v>118</v>
      </c>
      <c r="V975" s="84">
        <f t="shared" si="89"/>
        <v>540</v>
      </c>
      <c r="W975" s="61">
        <v>46049</v>
      </c>
      <c r="X975" s="6" t="s">
        <v>157</v>
      </c>
      <c r="Y975" s="76" t="s">
        <v>158</v>
      </c>
      <c r="Z975" s="76" t="s">
        <v>149</v>
      </c>
      <c r="AA975" s="76" t="s">
        <v>150</v>
      </c>
      <c r="AB975" s="76" t="s">
        <v>539</v>
      </c>
      <c r="AC975" s="76" t="s">
        <v>540</v>
      </c>
      <c r="AD975" s="76" t="s">
        <v>173</v>
      </c>
      <c r="AE975" s="76" t="s">
        <v>548</v>
      </c>
      <c r="AF975" s="76" t="s">
        <v>96</v>
      </c>
      <c r="AG975" s="82"/>
      <c r="AH975" s="60"/>
      <c r="AI975" s="75" t="s">
        <v>3069</v>
      </c>
      <c r="AJ975" s="6" t="s">
        <v>103</v>
      </c>
      <c r="AK975" s="81">
        <v>0</v>
      </c>
      <c r="AL975" s="205" t="s">
        <v>103</v>
      </c>
      <c r="AM975" s="169"/>
      <c r="AN975" s="6"/>
      <c r="AO975" s="120"/>
    </row>
    <row r="976" spans="1:41">
      <c r="A976" s="75" t="s">
        <v>3069</v>
      </c>
      <c r="B976" s="6" t="s">
        <v>93</v>
      </c>
      <c r="C976" s="76">
        <v>975</v>
      </c>
      <c r="D976" s="6" t="s">
        <v>106</v>
      </c>
      <c r="E976" s="6" t="s">
        <v>2135</v>
      </c>
      <c r="F976" s="6" t="str">
        <f t="shared" si="88"/>
        <v>FreightRM-J-1170LI26-M19</v>
      </c>
      <c r="G976" s="95" t="s">
        <v>3170</v>
      </c>
      <c r="H976" s="95">
        <v>629213</v>
      </c>
      <c r="I976" s="85" t="s">
        <v>2380</v>
      </c>
      <c r="J976" s="92">
        <v>46059</v>
      </c>
      <c r="K976" s="92"/>
      <c r="L976" s="80" t="s">
        <v>116</v>
      </c>
      <c r="M976" s="78" t="s">
        <v>173</v>
      </c>
      <c r="N976" s="80" t="s">
        <v>116</v>
      </c>
      <c r="O976" s="71">
        <v>0</v>
      </c>
      <c r="P976" s="71">
        <v>0</v>
      </c>
      <c r="Q976" s="79">
        <v>690</v>
      </c>
      <c r="R976" s="79">
        <v>0</v>
      </c>
      <c r="S976" s="71">
        <v>0</v>
      </c>
      <c r="T976" s="79">
        <v>690</v>
      </c>
      <c r="U976" s="87" t="s">
        <v>118</v>
      </c>
      <c r="V976" s="84">
        <f t="shared" si="89"/>
        <v>690</v>
      </c>
      <c r="W976" s="61">
        <v>46055</v>
      </c>
      <c r="X976" s="6" t="s">
        <v>147</v>
      </c>
      <c r="Y976" s="76" t="s">
        <v>148</v>
      </c>
      <c r="Z976" s="76" t="s">
        <v>149</v>
      </c>
      <c r="AA976" s="76" t="s">
        <v>150</v>
      </c>
      <c r="AB976" s="76" t="s">
        <v>539</v>
      </c>
      <c r="AC976" s="76" t="s">
        <v>540</v>
      </c>
      <c r="AD976" s="76" t="s">
        <v>173</v>
      </c>
      <c r="AE976" s="76" t="s">
        <v>548</v>
      </c>
      <c r="AF976" s="76" t="s">
        <v>96</v>
      </c>
      <c r="AG976" s="82"/>
      <c r="AH976" s="60"/>
      <c r="AI976" s="75" t="s">
        <v>3069</v>
      </c>
      <c r="AJ976" s="6" t="s">
        <v>103</v>
      </c>
      <c r="AK976" s="81">
        <v>0</v>
      </c>
      <c r="AL976" s="205" t="s">
        <v>103</v>
      </c>
      <c r="AM976" s="169"/>
      <c r="AN976" s="6"/>
      <c r="AO976" s="120"/>
    </row>
    <row r="977" spans="1:41">
      <c r="A977" s="75" t="s">
        <v>3069</v>
      </c>
      <c r="B977" s="6" t="s">
        <v>93</v>
      </c>
      <c r="C977" s="76">
        <v>976</v>
      </c>
      <c r="D977" s="6" t="s">
        <v>106</v>
      </c>
      <c r="E977" s="6" t="s">
        <v>2135</v>
      </c>
      <c r="F977" s="6" t="str">
        <f t="shared" si="88"/>
        <v>FreightRM-J-1175LI26-M19</v>
      </c>
      <c r="G977" s="95" t="s">
        <v>3171</v>
      </c>
      <c r="H977" s="95">
        <v>629214</v>
      </c>
      <c r="I977" s="85" t="s">
        <v>2380</v>
      </c>
      <c r="J977" s="92">
        <v>46059</v>
      </c>
      <c r="K977" s="92"/>
      <c r="L977" s="80" t="s">
        <v>116</v>
      </c>
      <c r="M977" s="78" t="s">
        <v>173</v>
      </c>
      <c r="N977" s="80" t="s">
        <v>116</v>
      </c>
      <c r="O977" s="71">
        <v>0</v>
      </c>
      <c r="P977" s="71">
        <v>0</v>
      </c>
      <c r="Q977" s="79">
        <v>440</v>
      </c>
      <c r="R977" s="79">
        <v>0</v>
      </c>
      <c r="S977" s="71">
        <v>0</v>
      </c>
      <c r="T977" s="79">
        <v>440</v>
      </c>
      <c r="U977" s="87" t="s">
        <v>118</v>
      </c>
      <c r="V977" s="84">
        <f t="shared" si="89"/>
        <v>440</v>
      </c>
      <c r="W977" s="61">
        <v>46056</v>
      </c>
      <c r="X977" s="6" t="s">
        <v>169</v>
      </c>
      <c r="Y977" s="76" t="s">
        <v>170</v>
      </c>
      <c r="Z977" s="76" t="s">
        <v>149</v>
      </c>
      <c r="AA977" s="76" t="s">
        <v>150</v>
      </c>
      <c r="AB977" s="76" t="s">
        <v>539</v>
      </c>
      <c r="AC977" s="76" t="s">
        <v>540</v>
      </c>
      <c r="AD977" s="76" t="s">
        <v>173</v>
      </c>
      <c r="AE977" s="76" t="s">
        <v>548</v>
      </c>
      <c r="AF977" s="76" t="s">
        <v>96</v>
      </c>
      <c r="AG977" s="82"/>
      <c r="AH977" s="60"/>
      <c r="AI977" s="75" t="s">
        <v>3069</v>
      </c>
      <c r="AJ977" s="6" t="s">
        <v>103</v>
      </c>
      <c r="AK977" s="81">
        <v>0</v>
      </c>
      <c r="AL977" s="205" t="s">
        <v>103</v>
      </c>
      <c r="AM977" s="169"/>
      <c r="AN977" s="6"/>
      <c r="AO977" s="120"/>
    </row>
    <row r="978" spans="1:41">
      <c r="A978" s="75" t="s">
        <v>3069</v>
      </c>
      <c r="B978" s="6" t="s">
        <v>93</v>
      </c>
      <c r="C978" s="76">
        <v>977</v>
      </c>
      <c r="D978" s="6" t="s">
        <v>106</v>
      </c>
      <c r="E978" s="6" t="s">
        <v>2135</v>
      </c>
      <c r="F978" s="6" t="str">
        <f t="shared" si="88"/>
        <v>FreightRM-J-1033LI25-M19</v>
      </c>
      <c r="G978" s="95" t="s">
        <v>3172</v>
      </c>
      <c r="H978" s="95">
        <v>629421</v>
      </c>
      <c r="I978" s="85" t="s">
        <v>2380</v>
      </c>
      <c r="J978" s="92">
        <v>46062</v>
      </c>
      <c r="K978" s="92"/>
      <c r="L978" s="80" t="s">
        <v>116</v>
      </c>
      <c r="M978" s="78" t="s">
        <v>173</v>
      </c>
      <c r="N978" s="80" t="s">
        <v>116</v>
      </c>
      <c r="O978" s="71">
        <v>0</v>
      </c>
      <c r="P978" s="71">
        <v>0</v>
      </c>
      <c r="Q978" s="79">
        <v>460</v>
      </c>
      <c r="R978" s="79">
        <v>0</v>
      </c>
      <c r="S978" s="71">
        <v>0</v>
      </c>
      <c r="T978" s="79">
        <v>460</v>
      </c>
      <c r="U978" s="87" t="s">
        <v>118</v>
      </c>
      <c r="V978" s="84">
        <f t="shared" si="89"/>
        <v>460</v>
      </c>
      <c r="W978" s="61">
        <v>46016</v>
      </c>
      <c r="X978" s="6" t="s">
        <v>147</v>
      </c>
      <c r="Y978" s="76" t="s">
        <v>148</v>
      </c>
      <c r="Z978" s="76" t="s">
        <v>149</v>
      </c>
      <c r="AA978" s="76" t="s">
        <v>150</v>
      </c>
      <c r="AB978" s="76" t="s">
        <v>539</v>
      </c>
      <c r="AC978" s="76" t="s">
        <v>540</v>
      </c>
      <c r="AD978" s="76" t="s">
        <v>173</v>
      </c>
      <c r="AE978" s="76" t="s">
        <v>548</v>
      </c>
      <c r="AF978" s="76" t="s">
        <v>96</v>
      </c>
      <c r="AG978" s="82"/>
      <c r="AH978" s="60"/>
      <c r="AI978" s="75" t="s">
        <v>3069</v>
      </c>
      <c r="AJ978" s="6" t="s">
        <v>103</v>
      </c>
      <c r="AK978" s="81">
        <v>0</v>
      </c>
      <c r="AL978" s="205" t="s">
        <v>103</v>
      </c>
      <c r="AM978" s="169"/>
      <c r="AN978" s="6"/>
      <c r="AO978" s="120"/>
    </row>
    <row r="979" spans="1:41">
      <c r="A979" s="75" t="s">
        <v>3069</v>
      </c>
      <c r="B979" s="6" t="s">
        <v>93</v>
      </c>
      <c r="C979" s="76">
        <v>978</v>
      </c>
      <c r="D979" s="6" t="s">
        <v>104</v>
      </c>
      <c r="E979" s="6" t="s">
        <v>2135</v>
      </c>
      <c r="F979" s="6" t="str">
        <f t="shared" si="88"/>
        <v>FreightPAQUETERIA</v>
      </c>
      <c r="G979" s="6" t="s">
        <v>127</v>
      </c>
      <c r="H979" s="6" t="s">
        <v>3173</v>
      </c>
      <c r="I979" s="85" t="s">
        <v>2380</v>
      </c>
      <c r="J979" s="92">
        <v>46056</v>
      </c>
      <c r="K979" s="92" t="s">
        <v>116</v>
      </c>
      <c r="L979" s="80" t="s">
        <v>119</v>
      </c>
      <c r="M979" s="76" t="s">
        <v>25</v>
      </c>
      <c r="N979" s="80" t="s">
        <v>116</v>
      </c>
      <c r="O979" s="71">
        <v>0</v>
      </c>
      <c r="P979" s="71">
        <v>0</v>
      </c>
      <c r="Q979" s="79">
        <v>50609.9</v>
      </c>
      <c r="R979" s="79">
        <v>0</v>
      </c>
      <c r="S979" s="71">
        <v>0</v>
      </c>
      <c r="T979" s="79">
        <v>50609.9</v>
      </c>
      <c r="U979" s="87" t="s">
        <v>24</v>
      </c>
      <c r="V979" s="84">
        <f t="shared" ref="V979:V983" si="90">T979/17.1723</f>
        <v>2947.1823809274238</v>
      </c>
      <c r="W979" s="61" t="s">
        <v>119</v>
      </c>
      <c r="X979" s="6" t="s">
        <v>120</v>
      </c>
      <c r="Y979" s="76" t="s">
        <v>120</v>
      </c>
      <c r="Z979" s="76" t="s">
        <v>121</v>
      </c>
      <c r="AA979" s="76" t="s">
        <v>122</v>
      </c>
      <c r="AB979" s="76" t="s">
        <v>539</v>
      </c>
      <c r="AC979" s="76" t="s">
        <v>540</v>
      </c>
      <c r="AD979" s="76" t="s">
        <v>25</v>
      </c>
      <c r="AE979" s="76" t="s">
        <v>544</v>
      </c>
      <c r="AF979" s="76" t="s">
        <v>96</v>
      </c>
      <c r="AG979" s="82"/>
      <c r="AH979" s="60"/>
      <c r="AI979" s="75" t="s">
        <v>3069</v>
      </c>
      <c r="AJ979" s="6" t="s">
        <v>103</v>
      </c>
      <c r="AK979" s="81">
        <v>0</v>
      </c>
      <c r="AL979" s="205" t="s">
        <v>103</v>
      </c>
      <c r="AM979" s="169"/>
      <c r="AN979" s="6"/>
      <c r="AO979" s="120"/>
    </row>
    <row r="980" spans="1:41">
      <c r="A980" s="75" t="s">
        <v>3069</v>
      </c>
      <c r="B980" s="6" t="s">
        <v>93</v>
      </c>
      <c r="C980" s="76">
        <v>979</v>
      </c>
      <c r="D980" s="6" t="s">
        <v>104</v>
      </c>
      <c r="E980" s="6" t="s">
        <v>2135</v>
      </c>
      <c r="F980" s="6" t="str">
        <f t="shared" si="88"/>
        <v>FreightPAQUETERIA</v>
      </c>
      <c r="G980" s="6" t="s">
        <v>127</v>
      </c>
      <c r="H980" s="6" t="s">
        <v>3174</v>
      </c>
      <c r="I980" s="85" t="s">
        <v>2380</v>
      </c>
      <c r="J980" s="92">
        <v>46056</v>
      </c>
      <c r="K980" s="92" t="s">
        <v>116</v>
      </c>
      <c r="L980" s="80" t="s">
        <v>119</v>
      </c>
      <c r="M980" s="76" t="s">
        <v>25</v>
      </c>
      <c r="N980" s="80" t="s">
        <v>116</v>
      </c>
      <c r="O980" s="71">
        <v>0</v>
      </c>
      <c r="P980" s="71">
        <v>0</v>
      </c>
      <c r="Q980" s="79">
        <v>12542.39</v>
      </c>
      <c r="R980" s="79">
        <v>0</v>
      </c>
      <c r="S980" s="71">
        <v>0</v>
      </c>
      <c r="T980" s="79">
        <v>12542.39</v>
      </c>
      <c r="U980" s="87" t="s">
        <v>24</v>
      </c>
      <c r="V980" s="84">
        <f t="shared" si="90"/>
        <v>730.38498046272196</v>
      </c>
      <c r="W980" s="61" t="s">
        <v>119</v>
      </c>
      <c r="X980" s="6" t="s">
        <v>120</v>
      </c>
      <c r="Y980" s="76" t="s">
        <v>120</v>
      </c>
      <c r="Z980" s="76" t="s">
        <v>121</v>
      </c>
      <c r="AA980" s="76" t="s">
        <v>122</v>
      </c>
      <c r="AB980" s="76" t="s">
        <v>542</v>
      </c>
      <c r="AC980" s="76" t="s">
        <v>540</v>
      </c>
      <c r="AD980" s="76" t="s">
        <v>25</v>
      </c>
      <c r="AE980" s="76" t="s">
        <v>544</v>
      </c>
      <c r="AF980" s="76" t="s">
        <v>96</v>
      </c>
      <c r="AG980" s="82"/>
      <c r="AH980" s="60"/>
      <c r="AI980" s="75" t="s">
        <v>3069</v>
      </c>
      <c r="AJ980" s="6" t="s">
        <v>103</v>
      </c>
      <c r="AK980" s="81">
        <v>0</v>
      </c>
      <c r="AL980" s="205" t="s">
        <v>103</v>
      </c>
      <c r="AM980" s="169"/>
      <c r="AN980" s="6"/>
      <c r="AO980" s="120"/>
    </row>
    <row r="981" spans="1:41">
      <c r="A981" s="75" t="s">
        <v>3069</v>
      </c>
      <c r="B981" s="6" t="s">
        <v>93</v>
      </c>
      <c r="C981" s="76">
        <v>980</v>
      </c>
      <c r="D981" s="6" t="s">
        <v>104</v>
      </c>
      <c r="E981" s="6" t="s">
        <v>2135</v>
      </c>
      <c r="F981" s="6" t="str">
        <f t="shared" si="88"/>
        <v>FreightPAQUETERIA</v>
      </c>
      <c r="G981" s="6" t="s">
        <v>127</v>
      </c>
      <c r="H981" s="6" t="s">
        <v>3175</v>
      </c>
      <c r="I981" s="85" t="s">
        <v>2380</v>
      </c>
      <c r="J981" s="92">
        <v>46056</v>
      </c>
      <c r="K981" s="92" t="s">
        <v>116</v>
      </c>
      <c r="L981" s="90" t="s">
        <v>3299</v>
      </c>
      <c r="M981" s="76" t="s">
        <v>25</v>
      </c>
      <c r="N981" s="80" t="s">
        <v>116</v>
      </c>
      <c r="O981" s="71">
        <v>0</v>
      </c>
      <c r="P981" s="71">
        <v>0</v>
      </c>
      <c r="Q981" s="79">
        <v>11346.24</v>
      </c>
      <c r="R981" s="79">
        <v>0</v>
      </c>
      <c r="S981" s="71">
        <v>0</v>
      </c>
      <c r="T981" s="79">
        <v>11346.24</v>
      </c>
      <c r="U981" s="87" t="s">
        <v>24</v>
      </c>
      <c r="V981" s="84">
        <f t="shared" si="90"/>
        <v>660.72919760311663</v>
      </c>
      <c r="W981" s="61" t="s">
        <v>3233</v>
      </c>
      <c r="X981" s="6" t="s">
        <v>3300</v>
      </c>
      <c r="Y981" s="76" t="s">
        <v>178</v>
      </c>
      <c r="Z981" s="76" t="s">
        <v>121</v>
      </c>
      <c r="AA981" s="76" t="s">
        <v>122</v>
      </c>
      <c r="AB981" s="76" t="s">
        <v>1118</v>
      </c>
      <c r="AC981" s="76" t="s">
        <v>540</v>
      </c>
      <c r="AD981" s="76" t="s">
        <v>25</v>
      </c>
      <c r="AE981" s="76" t="s">
        <v>544</v>
      </c>
      <c r="AF981" s="76" t="s">
        <v>96</v>
      </c>
      <c r="AG981" s="82"/>
      <c r="AH981" s="60"/>
      <c r="AI981" s="75" t="s">
        <v>3069</v>
      </c>
      <c r="AJ981" s="6" t="s">
        <v>103</v>
      </c>
      <c r="AK981" s="81">
        <v>0</v>
      </c>
      <c r="AL981" s="205" t="s">
        <v>103</v>
      </c>
      <c r="AM981" s="169"/>
      <c r="AN981" s="6"/>
      <c r="AO981" s="120"/>
    </row>
    <row r="982" spans="1:41">
      <c r="A982" s="75" t="s">
        <v>3069</v>
      </c>
      <c r="B982" s="6" t="s">
        <v>93</v>
      </c>
      <c r="C982" s="76">
        <v>981</v>
      </c>
      <c r="D982" s="6" t="s">
        <v>104</v>
      </c>
      <c r="E982" s="6" t="s">
        <v>2135</v>
      </c>
      <c r="F982" s="6" t="str">
        <f t="shared" si="88"/>
        <v>FreightPAQUETERIA</v>
      </c>
      <c r="G982" s="6" t="s">
        <v>127</v>
      </c>
      <c r="H982" s="6" t="s">
        <v>3176</v>
      </c>
      <c r="I982" s="85" t="s">
        <v>2380</v>
      </c>
      <c r="J982" s="92">
        <v>46062</v>
      </c>
      <c r="K982" s="92" t="s">
        <v>116</v>
      </c>
      <c r="L982" s="80" t="s">
        <v>119</v>
      </c>
      <c r="M982" s="76" t="s">
        <v>28</v>
      </c>
      <c r="N982" s="80" t="s">
        <v>116</v>
      </c>
      <c r="O982" s="71">
        <v>0</v>
      </c>
      <c r="P982" s="71">
        <v>0</v>
      </c>
      <c r="Q982" s="79">
        <v>1532</v>
      </c>
      <c r="R982" s="79">
        <v>0</v>
      </c>
      <c r="S982" s="71">
        <v>0</v>
      </c>
      <c r="T982" s="79">
        <v>1532</v>
      </c>
      <c r="U982" s="87" t="s">
        <v>24</v>
      </c>
      <c r="V982" s="84">
        <f t="shared" si="90"/>
        <v>89.213442579037178</v>
      </c>
      <c r="W982" s="61" t="s">
        <v>119</v>
      </c>
      <c r="X982" s="76" t="s">
        <v>122</v>
      </c>
      <c r="Y982" s="76" t="s">
        <v>121</v>
      </c>
      <c r="Z982" s="76" t="s">
        <v>178</v>
      </c>
      <c r="AA982" s="76" t="s">
        <v>438</v>
      </c>
      <c r="AB982" s="76" t="s">
        <v>1093</v>
      </c>
      <c r="AC982" s="76" t="s">
        <v>541</v>
      </c>
      <c r="AD982" s="76" t="s">
        <v>28</v>
      </c>
      <c r="AE982" s="76" t="s">
        <v>545</v>
      </c>
      <c r="AF982" s="76" t="s">
        <v>96</v>
      </c>
      <c r="AG982" s="82"/>
      <c r="AH982" s="60"/>
      <c r="AI982" s="75" t="s">
        <v>3069</v>
      </c>
      <c r="AJ982" s="6" t="s">
        <v>103</v>
      </c>
      <c r="AK982" s="81">
        <v>0</v>
      </c>
      <c r="AL982" s="205" t="s">
        <v>103</v>
      </c>
      <c r="AM982" s="169"/>
      <c r="AN982" s="6"/>
      <c r="AO982" s="120"/>
    </row>
    <row r="983" spans="1:41">
      <c r="A983" s="75" t="s">
        <v>3069</v>
      </c>
      <c r="B983" s="6" t="s">
        <v>93</v>
      </c>
      <c r="C983" s="76">
        <v>982</v>
      </c>
      <c r="D983" s="6" t="s">
        <v>104</v>
      </c>
      <c r="E983" s="6" t="s">
        <v>2135</v>
      </c>
      <c r="F983" s="6" t="str">
        <f t="shared" si="88"/>
        <v>FreightPAQUETERIA</v>
      </c>
      <c r="G983" s="97" t="s">
        <v>127</v>
      </c>
      <c r="H983" s="6" t="s">
        <v>3177</v>
      </c>
      <c r="I983" s="85" t="s">
        <v>2380</v>
      </c>
      <c r="J983" s="92">
        <v>46069</v>
      </c>
      <c r="K983" s="92" t="s">
        <v>116</v>
      </c>
      <c r="L983" s="80" t="s">
        <v>119</v>
      </c>
      <c r="M983" s="76" t="s">
        <v>25</v>
      </c>
      <c r="N983" s="80" t="s">
        <v>116</v>
      </c>
      <c r="O983" s="71">
        <v>0</v>
      </c>
      <c r="P983" s="71">
        <v>0</v>
      </c>
      <c r="Q983" s="79">
        <v>453.96</v>
      </c>
      <c r="R983" s="79">
        <v>72.64</v>
      </c>
      <c r="S983" s="71">
        <v>0</v>
      </c>
      <c r="T983" s="79">
        <v>526.6</v>
      </c>
      <c r="U983" s="87" t="s">
        <v>24</v>
      </c>
      <c r="V983" s="84">
        <f t="shared" si="90"/>
        <v>30.665665053603771</v>
      </c>
      <c r="W983" s="61" t="s">
        <v>119</v>
      </c>
      <c r="X983" s="6" t="s">
        <v>120</v>
      </c>
      <c r="Y983" s="76" t="s">
        <v>120</v>
      </c>
      <c r="Z983" s="76" t="s">
        <v>121</v>
      </c>
      <c r="AA983" s="76" t="s">
        <v>122</v>
      </c>
      <c r="AB983" s="76" t="s">
        <v>1106</v>
      </c>
      <c r="AC983" s="76" t="s">
        <v>540</v>
      </c>
      <c r="AD983" s="76" t="s">
        <v>25</v>
      </c>
      <c r="AE983" s="76" t="s">
        <v>544</v>
      </c>
      <c r="AF983" s="76" t="s">
        <v>96</v>
      </c>
      <c r="AG983" s="82"/>
      <c r="AH983" s="60"/>
      <c r="AI983" s="75" t="s">
        <v>3069</v>
      </c>
      <c r="AJ983" s="6" t="s">
        <v>103</v>
      </c>
      <c r="AK983" s="81">
        <v>0</v>
      </c>
      <c r="AL983" s="205" t="s">
        <v>103</v>
      </c>
      <c r="AM983" s="169"/>
      <c r="AN983" s="6"/>
      <c r="AO983" s="120"/>
    </row>
    <row r="984" spans="1:41">
      <c r="A984" s="75" t="s">
        <v>3069</v>
      </c>
      <c r="B984" s="6" t="s">
        <v>93</v>
      </c>
      <c r="C984" s="76">
        <v>983</v>
      </c>
      <c r="D984" s="76" t="s">
        <v>109</v>
      </c>
      <c r="E984" s="76" t="s">
        <v>105</v>
      </c>
      <c r="F984" s="6" t="str">
        <f t="shared" si="88"/>
        <v>STORAGEINVENTARIO</v>
      </c>
      <c r="G984" s="95" t="s">
        <v>194</v>
      </c>
      <c r="H984" s="6" t="s">
        <v>3178</v>
      </c>
      <c r="I984" s="85" t="s">
        <v>2380</v>
      </c>
      <c r="J984" s="100">
        <v>46055</v>
      </c>
      <c r="K984" s="92"/>
      <c r="L984" s="77" t="s">
        <v>116</v>
      </c>
      <c r="M984" s="76" t="s">
        <v>195</v>
      </c>
      <c r="N984" s="77" t="s">
        <v>116</v>
      </c>
      <c r="O984" s="71">
        <v>0</v>
      </c>
      <c r="P984" s="71">
        <v>0</v>
      </c>
      <c r="Q984" s="79">
        <v>60</v>
      </c>
      <c r="R984" s="79">
        <v>0</v>
      </c>
      <c r="S984" s="71">
        <v>0</v>
      </c>
      <c r="T984" s="79">
        <v>60</v>
      </c>
      <c r="U984" s="87" t="s">
        <v>118</v>
      </c>
      <c r="V984" s="84">
        <f t="shared" ref="V984:V990" si="91">T984</f>
        <v>60</v>
      </c>
      <c r="W984" s="61" t="s">
        <v>119</v>
      </c>
      <c r="X984" s="76" t="s">
        <v>122</v>
      </c>
      <c r="Y984" s="76" t="s">
        <v>121</v>
      </c>
      <c r="Z984" s="76" t="s">
        <v>178</v>
      </c>
      <c r="AA984" s="76" t="s">
        <v>196</v>
      </c>
      <c r="AB984" s="76" t="s">
        <v>539</v>
      </c>
      <c r="AC984" s="76" t="s">
        <v>541</v>
      </c>
      <c r="AD984" s="76" t="s">
        <v>195</v>
      </c>
      <c r="AE984" s="76">
        <v>75640000</v>
      </c>
      <c r="AF984" s="76" t="s">
        <v>96</v>
      </c>
      <c r="AG984" s="82"/>
      <c r="AH984" s="60"/>
      <c r="AI984" s="75" t="s">
        <v>3069</v>
      </c>
      <c r="AJ984" s="6" t="s">
        <v>103</v>
      </c>
      <c r="AK984" s="81">
        <v>0</v>
      </c>
      <c r="AL984" s="205" t="s">
        <v>103</v>
      </c>
      <c r="AM984" s="169"/>
      <c r="AN984" s="6"/>
      <c r="AO984" s="120"/>
    </row>
    <row r="985" spans="1:41">
      <c r="A985" s="75" t="s">
        <v>3069</v>
      </c>
      <c r="B985" s="6" t="s">
        <v>93</v>
      </c>
      <c r="C985" s="76">
        <v>984</v>
      </c>
      <c r="D985" s="76" t="s">
        <v>109</v>
      </c>
      <c r="E985" s="76" t="s">
        <v>105</v>
      </c>
      <c r="F985" s="6" t="str">
        <f t="shared" si="88"/>
        <v>STORAGEINVENTARIO</v>
      </c>
      <c r="G985" s="95" t="s">
        <v>194</v>
      </c>
      <c r="H985" s="6" t="s">
        <v>3179</v>
      </c>
      <c r="I985" s="85" t="s">
        <v>2380</v>
      </c>
      <c r="J985" s="100">
        <v>46056</v>
      </c>
      <c r="K985" s="92"/>
      <c r="L985" s="77" t="s">
        <v>116</v>
      </c>
      <c r="M985" s="76" t="s">
        <v>195</v>
      </c>
      <c r="N985" s="77" t="s">
        <v>116</v>
      </c>
      <c r="O985" s="71">
        <v>0</v>
      </c>
      <c r="P985" s="71">
        <v>0</v>
      </c>
      <c r="Q985" s="79">
        <v>432</v>
      </c>
      <c r="R985" s="79">
        <v>0</v>
      </c>
      <c r="S985" s="71">
        <v>0</v>
      </c>
      <c r="T985" s="79">
        <v>432</v>
      </c>
      <c r="U985" s="87" t="s">
        <v>118</v>
      </c>
      <c r="V985" s="84">
        <f t="shared" si="91"/>
        <v>432</v>
      </c>
      <c r="W985" s="61" t="s">
        <v>119</v>
      </c>
      <c r="X985" s="76" t="s">
        <v>122</v>
      </c>
      <c r="Y985" s="76" t="s">
        <v>121</v>
      </c>
      <c r="Z985" s="76" t="s">
        <v>178</v>
      </c>
      <c r="AA985" s="76" t="s">
        <v>196</v>
      </c>
      <c r="AB985" s="76" t="s">
        <v>539</v>
      </c>
      <c r="AC985" s="76" t="s">
        <v>541</v>
      </c>
      <c r="AD985" s="76" t="s">
        <v>195</v>
      </c>
      <c r="AE985" s="76">
        <v>75640000</v>
      </c>
      <c r="AF985" s="76" t="s">
        <v>96</v>
      </c>
      <c r="AG985" s="82"/>
      <c r="AH985" s="60"/>
      <c r="AI985" s="75" t="s">
        <v>3069</v>
      </c>
      <c r="AJ985" s="6" t="s">
        <v>103</v>
      </c>
      <c r="AK985" s="81">
        <v>0</v>
      </c>
      <c r="AL985" s="205" t="s">
        <v>103</v>
      </c>
      <c r="AM985" s="169"/>
      <c r="AN985" s="6"/>
      <c r="AO985" s="120"/>
    </row>
    <row r="986" spans="1:41">
      <c r="A986" s="75" t="s">
        <v>3069</v>
      </c>
      <c r="B986" s="6" t="s">
        <v>93</v>
      </c>
      <c r="C986" s="76">
        <v>985</v>
      </c>
      <c r="D986" s="76" t="s">
        <v>109</v>
      </c>
      <c r="E986" s="76" t="s">
        <v>105</v>
      </c>
      <c r="F986" s="6" t="str">
        <f t="shared" si="88"/>
        <v>STORAGEINVENTARIO</v>
      </c>
      <c r="G986" s="95" t="s">
        <v>194</v>
      </c>
      <c r="H986" s="6" t="s">
        <v>3180</v>
      </c>
      <c r="I986" s="85" t="s">
        <v>2380</v>
      </c>
      <c r="J986" s="100">
        <v>46056</v>
      </c>
      <c r="K986" s="92"/>
      <c r="L986" s="77" t="s">
        <v>116</v>
      </c>
      <c r="M986" s="76" t="s">
        <v>195</v>
      </c>
      <c r="N986" s="77" t="s">
        <v>116</v>
      </c>
      <c r="O986" s="71">
        <v>0</v>
      </c>
      <c r="P986" s="71">
        <v>0</v>
      </c>
      <c r="Q986" s="79">
        <v>2447.5</v>
      </c>
      <c r="R986" s="79">
        <v>0</v>
      </c>
      <c r="S986" s="71">
        <v>0</v>
      </c>
      <c r="T986" s="79">
        <v>2447.5</v>
      </c>
      <c r="U986" s="87" t="s">
        <v>118</v>
      </c>
      <c r="V986" s="84">
        <f t="shared" si="91"/>
        <v>2447.5</v>
      </c>
      <c r="W986" s="61" t="s">
        <v>119</v>
      </c>
      <c r="X986" s="76" t="s">
        <v>122</v>
      </c>
      <c r="Y986" s="76" t="s">
        <v>121</v>
      </c>
      <c r="Z986" s="76" t="s">
        <v>178</v>
      </c>
      <c r="AA986" s="76" t="s">
        <v>196</v>
      </c>
      <c r="AB986" s="76" t="s">
        <v>539</v>
      </c>
      <c r="AC986" s="76" t="s">
        <v>541</v>
      </c>
      <c r="AD986" s="76" t="s">
        <v>195</v>
      </c>
      <c r="AE986" s="76">
        <v>75640000</v>
      </c>
      <c r="AF986" s="76" t="s">
        <v>96</v>
      </c>
      <c r="AG986" s="82"/>
      <c r="AH986" s="60"/>
      <c r="AI986" s="75" t="s">
        <v>3069</v>
      </c>
      <c r="AJ986" s="6" t="s">
        <v>103</v>
      </c>
      <c r="AK986" s="81">
        <v>0</v>
      </c>
      <c r="AL986" s="205" t="s">
        <v>103</v>
      </c>
      <c r="AM986" s="169"/>
      <c r="AN986" s="6"/>
      <c r="AO986" s="120"/>
    </row>
    <row r="987" spans="1:41">
      <c r="A987" s="75" t="s">
        <v>3069</v>
      </c>
      <c r="B987" s="6" t="s">
        <v>93</v>
      </c>
      <c r="C987" s="76">
        <v>986</v>
      </c>
      <c r="D987" s="76" t="s">
        <v>109</v>
      </c>
      <c r="E987" s="76" t="s">
        <v>105</v>
      </c>
      <c r="F987" s="6" t="str">
        <f t="shared" si="88"/>
        <v>STORAGEINVENTARIO</v>
      </c>
      <c r="G987" s="95" t="s">
        <v>194</v>
      </c>
      <c r="H987" s="6" t="s">
        <v>3181</v>
      </c>
      <c r="I987" s="85" t="s">
        <v>2380</v>
      </c>
      <c r="J987" s="100">
        <v>46058</v>
      </c>
      <c r="K987" s="92"/>
      <c r="L987" s="77" t="s">
        <v>116</v>
      </c>
      <c r="M987" s="76" t="s">
        <v>195</v>
      </c>
      <c r="N987" s="77" t="s">
        <v>116</v>
      </c>
      <c r="O987" s="71">
        <v>0</v>
      </c>
      <c r="P987" s="71">
        <v>0</v>
      </c>
      <c r="Q987" s="79">
        <v>228</v>
      </c>
      <c r="R987" s="79">
        <v>0</v>
      </c>
      <c r="S987" s="71">
        <v>0</v>
      </c>
      <c r="T987" s="79">
        <v>228</v>
      </c>
      <c r="U987" s="87" t="s">
        <v>118</v>
      </c>
      <c r="V987" s="84">
        <f t="shared" si="91"/>
        <v>228</v>
      </c>
      <c r="W987" s="61" t="s">
        <v>119</v>
      </c>
      <c r="X987" s="76" t="s">
        <v>122</v>
      </c>
      <c r="Y987" s="76" t="s">
        <v>121</v>
      </c>
      <c r="Z987" s="76" t="s">
        <v>178</v>
      </c>
      <c r="AA987" s="76" t="s">
        <v>196</v>
      </c>
      <c r="AB987" s="76" t="s">
        <v>539</v>
      </c>
      <c r="AC987" s="76" t="s">
        <v>541</v>
      </c>
      <c r="AD987" s="76" t="s">
        <v>195</v>
      </c>
      <c r="AE987" s="76">
        <v>75640000</v>
      </c>
      <c r="AF987" s="76" t="s">
        <v>96</v>
      </c>
      <c r="AG987" s="82"/>
      <c r="AH987" s="60"/>
      <c r="AI987" s="75" t="s">
        <v>3069</v>
      </c>
      <c r="AJ987" s="6" t="s">
        <v>103</v>
      </c>
      <c r="AK987" s="81">
        <v>0</v>
      </c>
      <c r="AL987" s="205" t="s">
        <v>103</v>
      </c>
      <c r="AM987" s="169"/>
      <c r="AN987" s="6"/>
      <c r="AO987" s="120"/>
    </row>
    <row r="988" spans="1:41">
      <c r="A988" s="75" t="s">
        <v>3069</v>
      </c>
      <c r="B988" s="6" t="s">
        <v>93</v>
      </c>
      <c r="C988" s="76">
        <v>987</v>
      </c>
      <c r="D988" s="76" t="s">
        <v>97</v>
      </c>
      <c r="E988" s="6" t="s">
        <v>2135</v>
      </c>
      <c r="F988" s="6" t="str">
        <f t="shared" si="88"/>
        <v>FreightFG-R-2118LE25.M19</v>
      </c>
      <c r="G988" s="95" t="s">
        <v>3182</v>
      </c>
      <c r="H988" s="99">
        <v>55552</v>
      </c>
      <c r="I988" s="85" t="s">
        <v>2380</v>
      </c>
      <c r="J988" s="100">
        <v>46059</v>
      </c>
      <c r="K988" s="100" t="s">
        <v>3301</v>
      </c>
      <c r="L988" s="77" t="s">
        <v>116</v>
      </c>
      <c r="M988" s="76" t="s">
        <v>195</v>
      </c>
      <c r="N988" s="76">
        <v>5182950</v>
      </c>
      <c r="O988" s="71">
        <v>0</v>
      </c>
      <c r="P988" s="71">
        <v>0</v>
      </c>
      <c r="Q988" s="79">
        <v>4345</v>
      </c>
      <c r="R988" s="71">
        <v>0</v>
      </c>
      <c r="S988" s="71">
        <v>0</v>
      </c>
      <c r="T988" s="79">
        <v>4345</v>
      </c>
      <c r="U988" s="87" t="s">
        <v>118</v>
      </c>
      <c r="V988" s="84">
        <f t="shared" si="91"/>
        <v>4345</v>
      </c>
      <c r="W988" s="61">
        <v>46052</v>
      </c>
      <c r="X988" s="76" t="s">
        <v>230</v>
      </c>
      <c r="Y988" s="76" t="s">
        <v>178</v>
      </c>
      <c r="Z988" s="76" t="s">
        <v>178</v>
      </c>
      <c r="AA988" s="76" t="s">
        <v>109</v>
      </c>
      <c r="AB988" s="76" t="s">
        <v>539</v>
      </c>
      <c r="AC988" s="76" t="s">
        <v>541</v>
      </c>
      <c r="AD988" s="76" t="s">
        <v>195</v>
      </c>
      <c r="AE988" s="76" t="s">
        <v>547</v>
      </c>
      <c r="AF988" s="76" t="s">
        <v>96</v>
      </c>
      <c r="AG988" s="82"/>
      <c r="AH988" s="60"/>
      <c r="AI988" s="75" t="s">
        <v>3069</v>
      </c>
      <c r="AJ988" s="6" t="s">
        <v>103</v>
      </c>
      <c r="AK988" s="81">
        <v>0</v>
      </c>
      <c r="AL988" s="205" t="s">
        <v>103</v>
      </c>
      <c r="AM988" s="169"/>
      <c r="AN988" s="6"/>
      <c r="AO988" s="120"/>
    </row>
    <row r="989" spans="1:41">
      <c r="A989" s="75" t="s">
        <v>3069</v>
      </c>
      <c r="B989" s="6" t="s">
        <v>93</v>
      </c>
      <c r="C989" s="76">
        <v>988</v>
      </c>
      <c r="D989" s="76" t="s">
        <v>97</v>
      </c>
      <c r="E989" s="6" t="s">
        <v>2135</v>
      </c>
      <c r="F989" s="6" t="str">
        <f t="shared" si="88"/>
        <v>FreightFG-R-2116LE25.M19</v>
      </c>
      <c r="G989" s="95" t="s">
        <v>3183</v>
      </c>
      <c r="H989" s="99">
        <v>55553</v>
      </c>
      <c r="I989" s="85" t="s">
        <v>2380</v>
      </c>
      <c r="J989" s="100">
        <v>46059</v>
      </c>
      <c r="K989" s="100" t="s">
        <v>3301</v>
      </c>
      <c r="L989" s="77" t="s">
        <v>116</v>
      </c>
      <c r="M989" s="76" t="s">
        <v>195</v>
      </c>
      <c r="N989" s="76">
        <v>5182925</v>
      </c>
      <c r="O989" s="71">
        <v>0</v>
      </c>
      <c r="P989" s="71">
        <v>0</v>
      </c>
      <c r="Q989" s="79">
        <v>5825</v>
      </c>
      <c r="R989" s="71">
        <v>0</v>
      </c>
      <c r="S989" s="71">
        <v>0</v>
      </c>
      <c r="T989" s="79">
        <v>5825</v>
      </c>
      <c r="U989" s="87" t="s">
        <v>118</v>
      </c>
      <c r="V989" s="84">
        <f t="shared" si="91"/>
        <v>5825</v>
      </c>
      <c r="W989" s="61">
        <v>46053</v>
      </c>
      <c r="X989" s="76" t="s">
        <v>230</v>
      </c>
      <c r="Y989" s="76" t="s">
        <v>178</v>
      </c>
      <c r="Z989" s="76" t="s">
        <v>178</v>
      </c>
      <c r="AA989" s="76" t="s">
        <v>232</v>
      </c>
      <c r="AB989" s="76" t="s">
        <v>539</v>
      </c>
      <c r="AC989" s="76" t="s">
        <v>541</v>
      </c>
      <c r="AD989" s="76" t="s">
        <v>195</v>
      </c>
      <c r="AE989" s="76" t="s">
        <v>547</v>
      </c>
      <c r="AF989" s="76" t="s">
        <v>96</v>
      </c>
      <c r="AG989" s="82"/>
      <c r="AH989" s="60"/>
      <c r="AI989" s="75" t="s">
        <v>3069</v>
      </c>
      <c r="AJ989" s="6" t="s">
        <v>103</v>
      </c>
      <c r="AK989" s="81">
        <v>0</v>
      </c>
      <c r="AL989" s="205" t="s">
        <v>103</v>
      </c>
      <c r="AM989" s="169"/>
      <c r="AN989" s="6"/>
      <c r="AO989" s="120"/>
    </row>
    <row r="990" spans="1:41">
      <c r="A990" s="75" t="s">
        <v>3069</v>
      </c>
      <c r="B990" s="6" t="s">
        <v>93</v>
      </c>
      <c r="C990" s="76">
        <v>989</v>
      </c>
      <c r="D990" s="76" t="s">
        <v>97</v>
      </c>
      <c r="E990" s="6" t="s">
        <v>2135</v>
      </c>
      <c r="F990" s="6" t="str">
        <f t="shared" si="88"/>
        <v>FreightFG-R-2117LE25.M19</v>
      </c>
      <c r="G990" s="95" t="s">
        <v>3184</v>
      </c>
      <c r="H990" s="99">
        <v>55554</v>
      </c>
      <c r="I990" s="85" t="s">
        <v>2380</v>
      </c>
      <c r="J990" s="100">
        <v>46059</v>
      </c>
      <c r="K990" s="100" t="s">
        <v>3301</v>
      </c>
      <c r="L990" s="77" t="s">
        <v>116</v>
      </c>
      <c r="M990" s="76" t="s">
        <v>195</v>
      </c>
      <c r="N990" s="76">
        <v>553884</v>
      </c>
      <c r="O990" s="71">
        <v>0</v>
      </c>
      <c r="P990" s="71">
        <v>0</v>
      </c>
      <c r="Q990" s="79">
        <v>4997</v>
      </c>
      <c r="R990" s="71">
        <v>0</v>
      </c>
      <c r="S990" s="71">
        <v>0</v>
      </c>
      <c r="T990" s="79">
        <v>4997</v>
      </c>
      <c r="U990" s="87" t="s">
        <v>118</v>
      </c>
      <c r="V990" s="84">
        <f t="shared" si="91"/>
        <v>4997</v>
      </c>
      <c r="W990" s="61">
        <v>46053</v>
      </c>
      <c r="X990" s="76" t="s">
        <v>230</v>
      </c>
      <c r="Y990" s="76" t="s">
        <v>178</v>
      </c>
      <c r="Z990" s="76" t="s">
        <v>178</v>
      </c>
      <c r="AA990" s="76" t="s">
        <v>231</v>
      </c>
      <c r="AB990" s="76" t="s">
        <v>539</v>
      </c>
      <c r="AC990" s="76" t="s">
        <v>541</v>
      </c>
      <c r="AD990" s="76" t="s">
        <v>195</v>
      </c>
      <c r="AE990" s="76" t="s">
        <v>547</v>
      </c>
      <c r="AF990" s="76" t="s">
        <v>96</v>
      </c>
      <c r="AG990" s="82"/>
      <c r="AH990" s="60"/>
      <c r="AI990" s="75" t="s">
        <v>3069</v>
      </c>
      <c r="AJ990" s="6" t="s">
        <v>111</v>
      </c>
      <c r="AK990" s="81">
        <f>V990</f>
        <v>4997</v>
      </c>
      <c r="AL990" s="205" t="s">
        <v>111</v>
      </c>
      <c r="AM990" s="169"/>
      <c r="AN990" s="6"/>
      <c r="AO990" s="120"/>
    </row>
    <row r="991" spans="1:41">
      <c r="A991" s="75" t="s">
        <v>3069</v>
      </c>
      <c r="B991" s="6" t="s">
        <v>93</v>
      </c>
      <c r="C991" s="76">
        <v>990</v>
      </c>
      <c r="D991" s="6" t="s">
        <v>594</v>
      </c>
      <c r="E991" s="6" t="s">
        <v>2135</v>
      </c>
      <c r="F991" s="6" t="str">
        <f t="shared" si="88"/>
        <v>FreightFG-V-023-V1E26-M46</v>
      </c>
      <c r="G991" s="97" t="s">
        <v>3185</v>
      </c>
      <c r="H991" s="97" t="s">
        <v>3186</v>
      </c>
      <c r="I991" s="85" t="s">
        <v>2380</v>
      </c>
      <c r="J991" s="92">
        <v>46056</v>
      </c>
      <c r="K991" s="97" t="s">
        <v>3302</v>
      </c>
      <c r="L991" s="6" t="s">
        <v>1470</v>
      </c>
      <c r="M991" s="6" t="s">
        <v>174</v>
      </c>
      <c r="N991" s="6" t="s">
        <v>1471</v>
      </c>
      <c r="O991" s="71">
        <v>0</v>
      </c>
      <c r="P991" s="71">
        <v>0</v>
      </c>
      <c r="Q991" s="79">
        <v>12100</v>
      </c>
      <c r="R991" s="79">
        <v>1936</v>
      </c>
      <c r="S991" s="71">
        <v>484</v>
      </c>
      <c r="T991" s="79">
        <v>13552</v>
      </c>
      <c r="U991" s="6" t="s">
        <v>24</v>
      </c>
      <c r="V991" s="84">
        <f t="shared" ref="V991:V1002" si="92">T991/17.1723</f>
        <v>789.17792025529491</v>
      </c>
      <c r="W991" s="110" t="s">
        <v>119</v>
      </c>
      <c r="X991" s="6" t="s">
        <v>122</v>
      </c>
      <c r="Y991" s="6" t="s">
        <v>121</v>
      </c>
      <c r="Z991" s="6" t="s">
        <v>1472</v>
      </c>
      <c r="AA991" s="6" t="s">
        <v>1470</v>
      </c>
      <c r="AB991" s="76" t="s">
        <v>1106</v>
      </c>
      <c r="AC991" s="76" t="s">
        <v>541</v>
      </c>
      <c r="AD991" s="76" t="s">
        <v>195</v>
      </c>
      <c r="AE991" s="76" t="s">
        <v>547</v>
      </c>
      <c r="AF991" s="76" t="s">
        <v>96</v>
      </c>
      <c r="AG991" s="82"/>
      <c r="AH991" s="60"/>
      <c r="AI991" s="75" t="s">
        <v>3069</v>
      </c>
      <c r="AJ991" s="6" t="s">
        <v>103</v>
      </c>
      <c r="AK991" s="81">
        <v>0</v>
      </c>
      <c r="AL991" s="205" t="s">
        <v>103</v>
      </c>
      <c r="AM991" s="169"/>
      <c r="AN991" s="6"/>
      <c r="AO991" s="120"/>
    </row>
    <row r="992" spans="1:41">
      <c r="A992" s="75" t="s">
        <v>3069</v>
      </c>
      <c r="B992" s="6" t="s">
        <v>93</v>
      </c>
      <c r="C992" s="76">
        <v>991</v>
      </c>
      <c r="D992" s="6" t="s">
        <v>594</v>
      </c>
      <c r="E992" s="6" t="s">
        <v>2135</v>
      </c>
      <c r="F992" s="6" t="str">
        <f t="shared" si="88"/>
        <v>FreightRM-V-034-V1I26-M19</v>
      </c>
      <c r="G992" s="97" t="s">
        <v>3187</v>
      </c>
      <c r="H992" s="97" t="s">
        <v>3188</v>
      </c>
      <c r="I992" s="85" t="s">
        <v>2380</v>
      </c>
      <c r="J992" s="92">
        <v>46056</v>
      </c>
      <c r="K992" s="97" t="s">
        <v>3303</v>
      </c>
      <c r="L992" s="6" t="s">
        <v>1136</v>
      </c>
      <c r="M992" s="6" t="s">
        <v>174</v>
      </c>
      <c r="N992" s="6" t="s">
        <v>1471</v>
      </c>
      <c r="O992" s="71">
        <v>0</v>
      </c>
      <c r="P992" s="71">
        <v>0</v>
      </c>
      <c r="Q992" s="79">
        <v>9000</v>
      </c>
      <c r="R992" s="79">
        <v>1440</v>
      </c>
      <c r="S992" s="71">
        <v>360</v>
      </c>
      <c r="T992" s="79">
        <v>10080</v>
      </c>
      <c r="U992" s="6" t="s">
        <v>24</v>
      </c>
      <c r="V992" s="84">
        <f t="shared" si="92"/>
        <v>586.99184151220277</v>
      </c>
      <c r="W992" s="110" t="s">
        <v>119</v>
      </c>
      <c r="X992" s="6" t="s">
        <v>1136</v>
      </c>
      <c r="Y992" s="6" t="s">
        <v>1472</v>
      </c>
      <c r="Z992" s="6" t="s">
        <v>239</v>
      </c>
      <c r="AA992" s="6" t="s">
        <v>122</v>
      </c>
      <c r="AB992" s="76" t="s">
        <v>539</v>
      </c>
      <c r="AC992" s="76" t="s">
        <v>540</v>
      </c>
      <c r="AD992" s="76" t="s">
        <v>173</v>
      </c>
      <c r="AE992" s="76" t="s">
        <v>548</v>
      </c>
      <c r="AF992" s="76" t="s">
        <v>96</v>
      </c>
      <c r="AG992" s="82"/>
      <c r="AH992" s="60"/>
      <c r="AI992" s="75" t="s">
        <v>3069</v>
      </c>
      <c r="AJ992" s="6" t="s">
        <v>103</v>
      </c>
      <c r="AK992" s="81">
        <v>0</v>
      </c>
      <c r="AL992" s="205" t="s">
        <v>103</v>
      </c>
      <c r="AM992" s="169"/>
      <c r="AN992" s="6"/>
      <c r="AO992" s="120"/>
    </row>
    <row r="993" spans="1:41">
      <c r="A993" s="75" t="s">
        <v>3069</v>
      </c>
      <c r="B993" s="6" t="s">
        <v>93</v>
      </c>
      <c r="C993" s="76">
        <v>992</v>
      </c>
      <c r="D993" s="6" t="s">
        <v>594</v>
      </c>
      <c r="E993" s="6" t="s">
        <v>2135</v>
      </c>
      <c r="F993" s="6" t="str">
        <f t="shared" si="88"/>
        <v>FreightRM-M-012-SI25-M19</v>
      </c>
      <c r="G993" s="97" t="s">
        <v>3189</v>
      </c>
      <c r="H993" s="97" t="s">
        <v>3190</v>
      </c>
      <c r="I993" s="85" t="s">
        <v>2380</v>
      </c>
      <c r="J993" s="92">
        <v>46056</v>
      </c>
      <c r="K993" s="97" t="s">
        <v>3304</v>
      </c>
      <c r="L993" s="6" t="s">
        <v>2949</v>
      </c>
      <c r="M993" s="6" t="s">
        <v>174</v>
      </c>
      <c r="N993" s="6" t="s">
        <v>1479</v>
      </c>
      <c r="O993" s="71">
        <v>0</v>
      </c>
      <c r="P993" s="71">
        <v>0</v>
      </c>
      <c r="Q993" s="79">
        <v>32000</v>
      </c>
      <c r="R993" s="79">
        <v>5120</v>
      </c>
      <c r="S993" s="71">
        <v>1280</v>
      </c>
      <c r="T993" s="79">
        <v>35840</v>
      </c>
      <c r="U993" s="6" t="s">
        <v>24</v>
      </c>
      <c r="V993" s="84">
        <f t="shared" si="92"/>
        <v>2087.0821031544988</v>
      </c>
      <c r="W993" s="110" t="s">
        <v>3305</v>
      </c>
      <c r="X993" s="6" t="s">
        <v>1480</v>
      </c>
      <c r="Y993" s="6" t="s">
        <v>129</v>
      </c>
      <c r="Z993" s="6" t="s">
        <v>239</v>
      </c>
      <c r="AA993" s="6" t="s">
        <v>122</v>
      </c>
      <c r="AB993" s="76" t="s">
        <v>539</v>
      </c>
      <c r="AC993" s="76" t="s">
        <v>540</v>
      </c>
      <c r="AD993" s="76" t="s">
        <v>174</v>
      </c>
      <c r="AE993" s="76" t="s">
        <v>546</v>
      </c>
      <c r="AF993" s="76" t="s">
        <v>96</v>
      </c>
      <c r="AG993" s="82"/>
      <c r="AH993" s="60"/>
      <c r="AI993" s="75" t="s">
        <v>3069</v>
      </c>
      <c r="AJ993" s="6" t="s">
        <v>103</v>
      </c>
      <c r="AK993" s="81">
        <v>0</v>
      </c>
      <c r="AL993" s="205" t="s">
        <v>103</v>
      </c>
      <c r="AM993" s="169"/>
      <c r="AN993" s="6"/>
      <c r="AO993" s="120"/>
    </row>
    <row r="994" spans="1:41">
      <c r="A994" s="75" t="s">
        <v>3069</v>
      </c>
      <c r="B994" s="6" t="s">
        <v>93</v>
      </c>
      <c r="C994" s="76">
        <v>993</v>
      </c>
      <c r="D994" s="6" t="s">
        <v>594</v>
      </c>
      <c r="E994" s="6" t="s">
        <v>2135</v>
      </c>
      <c r="F994" s="6" t="str">
        <f t="shared" si="88"/>
        <v>FreightRM-M-563-SI25-M19</v>
      </c>
      <c r="G994" s="97" t="s">
        <v>3191</v>
      </c>
      <c r="H994" s="97" t="s">
        <v>3192</v>
      </c>
      <c r="I994" s="85" t="s">
        <v>2380</v>
      </c>
      <c r="J994" s="92">
        <v>46056</v>
      </c>
      <c r="K994" s="97" t="s">
        <v>3306</v>
      </c>
      <c r="L994" s="6" t="s">
        <v>2964</v>
      </c>
      <c r="M994" s="6" t="s">
        <v>174</v>
      </c>
      <c r="N994" s="6" t="s">
        <v>1479</v>
      </c>
      <c r="O994" s="71">
        <v>0</v>
      </c>
      <c r="P994" s="71">
        <v>0</v>
      </c>
      <c r="Q994" s="79">
        <v>37500</v>
      </c>
      <c r="R994" s="79">
        <v>6000</v>
      </c>
      <c r="S994" s="71">
        <v>1500</v>
      </c>
      <c r="T994" s="79">
        <v>42000</v>
      </c>
      <c r="U994" s="6" t="s">
        <v>24</v>
      </c>
      <c r="V994" s="84">
        <f t="shared" si="92"/>
        <v>2445.7993396341785</v>
      </c>
      <c r="W994" s="110"/>
      <c r="X994" s="6" t="s">
        <v>1480</v>
      </c>
      <c r="Y994" s="6" t="s">
        <v>129</v>
      </c>
      <c r="Z994" s="6" t="s">
        <v>239</v>
      </c>
      <c r="AA994" s="6" t="s">
        <v>122</v>
      </c>
      <c r="AB994" s="76" t="s">
        <v>539</v>
      </c>
      <c r="AC994" s="76" t="s">
        <v>540</v>
      </c>
      <c r="AD994" s="76" t="s">
        <v>174</v>
      </c>
      <c r="AE994" s="76" t="s">
        <v>546</v>
      </c>
      <c r="AF994" s="76" t="s">
        <v>96</v>
      </c>
      <c r="AG994" s="82"/>
      <c r="AH994" s="60"/>
      <c r="AI994" s="75" t="s">
        <v>3069</v>
      </c>
      <c r="AJ994" s="6" t="s">
        <v>103</v>
      </c>
      <c r="AK994" s="81">
        <v>0</v>
      </c>
      <c r="AL994" s="205" t="s">
        <v>103</v>
      </c>
      <c r="AM994" s="169"/>
      <c r="AN994" s="6"/>
      <c r="AO994" s="120"/>
    </row>
    <row r="995" spans="1:41">
      <c r="A995" s="75" t="s">
        <v>3069</v>
      </c>
      <c r="B995" s="6" t="s">
        <v>93</v>
      </c>
      <c r="C995" s="76">
        <v>994</v>
      </c>
      <c r="D995" s="6" t="s">
        <v>594</v>
      </c>
      <c r="E995" s="6" t="s">
        <v>2135</v>
      </c>
      <c r="F995" s="6" t="str">
        <f t="shared" si="88"/>
        <v>FreightRM-M-531-SI25-M19</v>
      </c>
      <c r="G995" s="97" t="s">
        <v>1758</v>
      </c>
      <c r="H995" s="97" t="s">
        <v>3193</v>
      </c>
      <c r="I995" s="85" t="s">
        <v>2380</v>
      </c>
      <c r="J995" s="92">
        <v>46056</v>
      </c>
      <c r="K995" s="97" t="s">
        <v>3307</v>
      </c>
      <c r="L995" s="6" t="s">
        <v>2941</v>
      </c>
      <c r="M995" s="6" t="s">
        <v>174</v>
      </c>
      <c r="N995" s="6" t="s">
        <v>1479</v>
      </c>
      <c r="O995" s="71">
        <v>0</v>
      </c>
      <c r="P995" s="71">
        <v>0</v>
      </c>
      <c r="Q995" s="79">
        <v>43000</v>
      </c>
      <c r="R995" s="79">
        <v>6880</v>
      </c>
      <c r="S995" s="71">
        <v>1720</v>
      </c>
      <c r="T995" s="79">
        <v>48160</v>
      </c>
      <c r="U995" s="6" t="s">
        <v>24</v>
      </c>
      <c r="V995" s="84">
        <f t="shared" si="92"/>
        <v>2804.5165761138578</v>
      </c>
      <c r="W995" s="110">
        <v>46058</v>
      </c>
      <c r="X995" s="6" t="s">
        <v>1480</v>
      </c>
      <c r="Y995" s="6" t="s">
        <v>129</v>
      </c>
      <c r="Z995" s="6" t="s">
        <v>239</v>
      </c>
      <c r="AA995" s="6" t="s">
        <v>122</v>
      </c>
      <c r="AB995" s="76" t="s">
        <v>539</v>
      </c>
      <c r="AC995" s="76" t="s">
        <v>540</v>
      </c>
      <c r="AD995" s="76" t="s">
        <v>174</v>
      </c>
      <c r="AE995" s="76" t="s">
        <v>546</v>
      </c>
      <c r="AF995" s="76" t="s">
        <v>96</v>
      </c>
      <c r="AG995" s="82"/>
      <c r="AH995" s="60"/>
      <c r="AI995" s="75" t="s">
        <v>3069</v>
      </c>
      <c r="AJ995" s="6" t="s">
        <v>103</v>
      </c>
      <c r="AK995" s="81">
        <v>0</v>
      </c>
      <c r="AL995" s="205" t="s">
        <v>103</v>
      </c>
      <c r="AM995" s="169"/>
      <c r="AN995" s="6"/>
      <c r="AO995" s="120"/>
    </row>
    <row r="996" spans="1:41">
      <c r="A996" s="75" t="s">
        <v>3069</v>
      </c>
      <c r="B996" s="6" t="s">
        <v>93</v>
      </c>
      <c r="C996" s="76">
        <v>995</v>
      </c>
      <c r="D996" s="6" t="s">
        <v>594</v>
      </c>
      <c r="E996" s="6" t="s">
        <v>2135</v>
      </c>
      <c r="F996" s="6" t="str">
        <f t="shared" si="88"/>
        <v>FreightRM-M-567-SI25-M19</v>
      </c>
      <c r="G996" s="97" t="s">
        <v>3194</v>
      </c>
      <c r="H996" s="97" t="s">
        <v>3195</v>
      </c>
      <c r="I996" s="85" t="s">
        <v>2380</v>
      </c>
      <c r="J996" s="92">
        <v>46056</v>
      </c>
      <c r="K996" s="97" t="s">
        <v>3308</v>
      </c>
      <c r="L996" s="6" t="s">
        <v>3288</v>
      </c>
      <c r="M996" s="6" t="s">
        <v>174</v>
      </c>
      <c r="N996" s="6" t="s">
        <v>1479</v>
      </c>
      <c r="O996" s="71">
        <v>0</v>
      </c>
      <c r="P996" s="71">
        <v>0</v>
      </c>
      <c r="Q996" s="79">
        <v>37500</v>
      </c>
      <c r="R996" s="79">
        <v>6000</v>
      </c>
      <c r="S996" s="71">
        <v>1500</v>
      </c>
      <c r="T996" s="79">
        <v>42000</v>
      </c>
      <c r="U996" s="6" t="s">
        <v>24</v>
      </c>
      <c r="V996" s="84">
        <f t="shared" si="92"/>
        <v>2445.7993396341785</v>
      </c>
      <c r="W996" s="110">
        <v>46060</v>
      </c>
      <c r="X996" s="6" t="s">
        <v>1480</v>
      </c>
      <c r="Y996" s="6" t="s">
        <v>129</v>
      </c>
      <c r="Z996" s="6" t="s">
        <v>239</v>
      </c>
      <c r="AA996" s="6" t="s">
        <v>122</v>
      </c>
      <c r="AB996" s="76" t="s">
        <v>539</v>
      </c>
      <c r="AC996" s="76" t="s">
        <v>540</v>
      </c>
      <c r="AD996" s="76" t="s">
        <v>174</v>
      </c>
      <c r="AE996" s="76" t="s">
        <v>546</v>
      </c>
      <c r="AF996" s="76" t="s">
        <v>96</v>
      </c>
      <c r="AG996" s="82"/>
      <c r="AH996" s="60"/>
      <c r="AI996" s="75" t="s">
        <v>3069</v>
      </c>
      <c r="AJ996" s="6" t="s">
        <v>103</v>
      </c>
      <c r="AK996" s="81">
        <v>0</v>
      </c>
      <c r="AL996" s="205" t="s">
        <v>103</v>
      </c>
      <c r="AM996" s="169"/>
      <c r="AN996" s="6"/>
      <c r="AO996" s="120"/>
    </row>
    <row r="997" spans="1:41">
      <c r="A997" s="75" t="s">
        <v>3069</v>
      </c>
      <c r="B997" s="6" t="s">
        <v>93</v>
      </c>
      <c r="C997" s="76">
        <v>996</v>
      </c>
      <c r="D997" s="6" t="s">
        <v>594</v>
      </c>
      <c r="E997" s="6" t="s">
        <v>2135</v>
      </c>
      <c r="F997" s="6" t="str">
        <f t="shared" si="88"/>
        <v>FreightRM-M-573-SI25-M19</v>
      </c>
      <c r="G997" s="97" t="s">
        <v>3196</v>
      </c>
      <c r="H997" s="97" t="s">
        <v>3197</v>
      </c>
      <c r="I997" s="85" t="s">
        <v>2380</v>
      </c>
      <c r="J997" s="92">
        <v>46056</v>
      </c>
      <c r="K997" s="97" t="s">
        <v>3309</v>
      </c>
      <c r="L997" s="6" t="s">
        <v>3310</v>
      </c>
      <c r="M997" s="6" t="s">
        <v>174</v>
      </c>
      <c r="N997" s="6" t="s">
        <v>1479</v>
      </c>
      <c r="O997" s="71">
        <v>0</v>
      </c>
      <c r="P997" s="71">
        <v>0</v>
      </c>
      <c r="Q997" s="79">
        <v>37500</v>
      </c>
      <c r="R997" s="79">
        <v>6000</v>
      </c>
      <c r="S997" s="71">
        <v>1500</v>
      </c>
      <c r="T997" s="79">
        <v>42000</v>
      </c>
      <c r="U997" s="6" t="s">
        <v>24</v>
      </c>
      <c r="V997" s="84">
        <f t="shared" si="92"/>
        <v>2445.7993396341785</v>
      </c>
      <c r="W997" s="110"/>
      <c r="X997" s="6" t="s">
        <v>1480</v>
      </c>
      <c r="Y997" s="6" t="s">
        <v>129</v>
      </c>
      <c r="Z997" s="6" t="s">
        <v>239</v>
      </c>
      <c r="AA997" s="6" t="s">
        <v>122</v>
      </c>
      <c r="AB997" s="76" t="s">
        <v>539</v>
      </c>
      <c r="AC997" s="76" t="s">
        <v>540</v>
      </c>
      <c r="AD997" s="76" t="s">
        <v>174</v>
      </c>
      <c r="AE997" s="76" t="s">
        <v>546</v>
      </c>
      <c r="AF997" s="76" t="s">
        <v>96</v>
      </c>
      <c r="AG997" s="82"/>
      <c r="AH997" s="60"/>
      <c r="AI997" s="75" t="s">
        <v>3069</v>
      </c>
      <c r="AJ997" s="6" t="s">
        <v>103</v>
      </c>
      <c r="AK997" s="81">
        <v>0</v>
      </c>
      <c r="AL997" s="205" t="s">
        <v>103</v>
      </c>
      <c r="AM997" s="169"/>
      <c r="AN997" s="6"/>
      <c r="AO997" s="120"/>
    </row>
    <row r="998" spans="1:41">
      <c r="A998" s="75" t="s">
        <v>3069</v>
      </c>
      <c r="B998" s="6" t="s">
        <v>93</v>
      </c>
      <c r="C998" s="76">
        <v>997</v>
      </c>
      <c r="D998" s="6" t="s">
        <v>594</v>
      </c>
      <c r="E998" s="6" t="s">
        <v>2135</v>
      </c>
      <c r="F998" s="6" t="str">
        <f t="shared" si="88"/>
        <v>FreightRM-M-575-SI25-M19</v>
      </c>
      <c r="G998" s="97" t="s">
        <v>3198</v>
      </c>
      <c r="H998" s="97" t="s">
        <v>3199</v>
      </c>
      <c r="I998" s="85" t="s">
        <v>2380</v>
      </c>
      <c r="J998" s="92">
        <v>46058</v>
      </c>
      <c r="K998" s="97" t="s">
        <v>3311</v>
      </c>
      <c r="L998" s="6" t="s">
        <v>3312</v>
      </c>
      <c r="M998" s="6" t="s">
        <v>174</v>
      </c>
      <c r="N998" s="6" t="s">
        <v>1479</v>
      </c>
      <c r="O998" s="71">
        <v>0</v>
      </c>
      <c r="P998" s="71">
        <v>0</v>
      </c>
      <c r="Q998" s="79">
        <v>66000</v>
      </c>
      <c r="R998" s="79">
        <v>10560</v>
      </c>
      <c r="S998" s="71">
        <v>2640</v>
      </c>
      <c r="T998" s="79">
        <v>73920</v>
      </c>
      <c r="U998" s="6" t="s">
        <v>24</v>
      </c>
      <c r="V998" s="84">
        <f t="shared" si="92"/>
        <v>4304.6068377561542</v>
      </c>
      <c r="W998" s="110">
        <v>46062</v>
      </c>
      <c r="X998" s="6" t="s">
        <v>1480</v>
      </c>
      <c r="Y998" s="6" t="s">
        <v>129</v>
      </c>
      <c r="Z998" s="6" t="s">
        <v>239</v>
      </c>
      <c r="AA998" s="6" t="s">
        <v>122</v>
      </c>
      <c r="AB998" s="76" t="s">
        <v>539</v>
      </c>
      <c r="AC998" s="76" t="s">
        <v>540</v>
      </c>
      <c r="AD998" s="76" t="s">
        <v>174</v>
      </c>
      <c r="AE998" s="76" t="s">
        <v>546</v>
      </c>
      <c r="AF998" s="76" t="s">
        <v>96</v>
      </c>
      <c r="AG998" s="82"/>
      <c r="AH998" s="60"/>
      <c r="AI998" s="75" t="s">
        <v>3069</v>
      </c>
      <c r="AJ998" s="6" t="s">
        <v>103</v>
      </c>
      <c r="AK998" s="81">
        <v>0</v>
      </c>
      <c r="AL998" s="205" t="s">
        <v>103</v>
      </c>
      <c r="AM998" s="169"/>
      <c r="AN998" s="6"/>
      <c r="AO998" s="120"/>
    </row>
    <row r="999" spans="1:41">
      <c r="A999" s="75" t="s">
        <v>3069</v>
      </c>
      <c r="B999" s="6" t="s">
        <v>93</v>
      </c>
      <c r="C999" s="76">
        <v>998</v>
      </c>
      <c r="D999" s="6" t="s">
        <v>594</v>
      </c>
      <c r="E999" s="6" t="s">
        <v>2135</v>
      </c>
      <c r="F999" s="6" t="str">
        <f t="shared" si="88"/>
        <v>FreightRM-M-566-SI25-M19/RM-M-565-SI25-M19</v>
      </c>
      <c r="G999" s="112" t="s">
        <v>3200</v>
      </c>
      <c r="H999" s="97" t="s">
        <v>3201</v>
      </c>
      <c r="I999" s="85" t="s">
        <v>2380</v>
      </c>
      <c r="J999" s="92">
        <v>46058</v>
      </c>
      <c r="K999" s="97" t="s">
        <v>3313</v>
      </c>
      <c r="L999" s="6" t="s">
        <v>3314</v>
      </c>
      <c r="M999" s="6" t="s">
        <v>174</v>
      </c>
      <c r="N999" s="6" t="s">
        <v>1479</v>
      </c>
      <c r="O999" s="71">
        <v>0</v>
      </c>
      <c r="P999" s="71">
        <v>0</v>
      </c>
      <c r="Q999" s="79">
        <v>71500</v>
      </c>
      <c r="R999" s="79">
        <v>11440</v>
      </c>
      <c r="S999" s="71">
        <v>2860</v>
      </c>
      <c r="T999" s="79">
        <v>80080</v>
      </c>
      <c r="U999" s="6" t="s">
        <v>24</v>
      </c>
      <c r="V999" s="84">
        <f t="shared" si="92"/>
        <v>4663.324074235833</v>
      </c>
      <c r="W999" s="110">
        <v>46062</v>
      </c>
      <c r="X999" s="6" t="s">
        <v>1480</v>
      </c>
      <c r="Y999" s="6" t="s">
        <v>129</v>
      </c>
      <c r="Z999" s="6" t="s">
        <v>239</v>
      </c>
      <c r="AA999" s="6" t="s">
        <v>122</v>
      </c>
      <c r="AB999" s="76" t="s">
        <v>539</v>
      </c>
      <c r="AC999" s="76" t="s">
        <v>540</v>
      </c>
      <c r="AD999" s="76" t="s">
        <v>174</v>
      </c>
      <c r="AE999" s="76" t="s">
        <v>546</v>
      </c>
      <c r="AF999" s="76" t="s">
        <v>96</v>
      </c>
      <c r="AG999" s="82"/>
      <c r="AH999" s="60"/>
      <c r="AI999" s="75" t="s">
        <v>3069</v>
      </c>
      <c r="AJ999" s="6" t="s">
        <v>103</v>
      </c>
      <c r="AK999" s="81">
        <v>0</v>
      </c>
      <c r="AL999" s="205" t="s">
        <v>103</v>
      </c>
      <c r="AM999" s="169"/>
      <c r="AN999" s="6"/>
      <c r="AO999" s="120"/>
    </row>
    <row r="1000" spans="1:41">
      <c r="A1000" s="75" t="s">
        <v>3069</v>
      </c>
      <c r="B1000" s="6" t="s">
        <v>93</v>
      </c>
      <c r="C1000" s="76">
        <v>999</v>
      </c>
      <c r="D1000" s="6" t="s">
        <v>594</v>
      </c>
      <c r="E1000" s="6" t="s">
        <v>2135</v>
      </c>
      <c r="F1000" s="6" t="str">
        <f t="shared" si="88"/>
        <v>FreightRM-M-585-SI25-M19/RM-M-555-SI25-M19</v>
      </c>
      <c r="G1000" s="112" t="s">
        <v>3202</v>
      </c>
      <c r="H1000" s="97" t="s">
        <v>3203</v>
      </c>
      <c r="I1000" s="85" t="s">
        <v>2380</v>
      </c>
      <c r="J1000" s="92">
        <v>46057</v>
      </c>
      <c r="K1000" s="97" t="s">
        <v>3315</v>
      </c>
      <c r="L1000" s="6" t="s">
        <v>3316</v>
      </c>
      <c r="M1000" s="6" t="s">
        <v>174</v>
      </c>
      <c r="N1000" s="6" t="s">
        <v>1479</v>
      </c>
      <c r="O1000" s="71">
        <v>0</v>
      </c>
      <c r="P1000" s="71">
        <v>0</v>
      </c>
      <c r="Q1000" s="79">
        <v>69500</v>
      </c>
      <c r="R1000" s="79">
        <v>11120</v>
      </c>
      <c r="S1000" s="71">
        <v>2780</v>
      </c>
      <c r="T1000" s="79">
        <v>77840</v>
      </c>
      <c r="U1000" s="6" t="s">
        <v>24</v>
      </c>
      <c r="V1000" s="84">
        <f t="shared" si="92"/>
        <v>4532.8814427886773</v>
      </c>
      <c r="W1000" s="110">
        <v>46063</v>
      </c>
      <c r="X1000" s="6" t="s">
        <v>1480</v>
      </c>
      <c r="Y1000" s="6" t="s">
        <v>129</v>
      </c>
      <c r="Z1000" s="6" t="s">
        <v>239</v>
      </c>
      <c r="AA1000" s="6" t="s">
        <v>122</v>
      </c>
      <c r="AB1000" s="76" t="s">
        <v>539</v>
      </c>
      <c r="AC1000" s="76" t="s">
        <v>540</v>
      </c>
      <c r="AD1000" s="76" t="s">
        <v>174</v>
      </c>
      <c r="AE1000" s="76" t="s">
        <v>546</v>
      </c>
      <c r="AF1000" s="76" t="s">
        <v>96</v>
      </c>
      <c r="AG1000" s="82"/>
      <c r="AH1000" s="60"/>
      <c r="AI1000" s="75" t="s">
        <v>3069</v>
      </c>
      <c r="AJ1000" s="6" t="s">
        <v>103</v>
      </c>
      <c r="AK1000" s="81">
        <v>0</v>
      </c>
      <c r="AL1000" s="205" t="s">
        <v>103</v>
      </c>
      <c r="AM1000" s="169"/>
      <c r="AN1000" s="6"/>
      <c r="AO1000" s="120"/>
    </row>
    <row r="1001" spans="1:41">
      <c r="A1001" s="75" t="s">
        <v>3069</v>
      </c>
      <c r="B1001" s="6" t="s">
        <v>93</v>
      </c>
      <c r="C1001" s="76">
        <v>1000</v>
      </c>
      <c r="D1001" s="6" t="s">
        <v>594</v>
      </c>
      <c r="E1001" s="6" t="s">
        <v>2135</v>
      </c>
      <c r="F1001" s="6" t="str">
        <f t="shared" si="88"/>
        <v>FreightRM-M-582-SI25-M19/RM-M-587-SI25-M19</v>
      </c>
      <c r="G1001" s="112" t="s">
        <v>3204</v>
      </c>
      <c r="H1001" s="97" t="s">
        <v>3205</v>
      </c>
      <c r="I1001" s="85" t="s">
        <v>2380</v>
      </c>
      <c r="J1001" s="92">
        <v>46056</v>
      </c>
      <c r="K1001" s="97" t="s">
        <v>3317</v>
      </c>
      <c r="L1001" s="6" t="s">
        <v>3318</v>
      </c>
      <c r="M1001" s="6" t="s">
        <v>174</v>
      </c>
      <c r="N1001" s="6" t="s">
        <v>1479</v>
      </c>
      <c r="O1001" s="71">
        <v>0</v>
      </c>
      <c r="P1001" s="71">
        <v>0</v>
      </c>
      <c r="Q1001" s="79">
        <v>72000</v>
      </c>
      <c r="R1001" s="79">
        <v>11520</v>
      </c>
      <c r="S1001" s="71">
        <v>2880</v>
      </c>
      <c r="T1001" s="79">
        <v>80640</v>
      </c>
      <c r="U1001" s="6" t="s">
        <v>24</v>
      </c>
      <c r="V1001" s="84">
        <f t="shared" si="92"/>
        <v>4695.9347320976221</v>
      </c>
      <c r="W1001" s="110" t="s">
        <v>119</v>
      </c>
      <c r="X1001" s="6" t="s">
        <v>1480</v>
      </c>
      <c r="Y1001" s="6" t="s">
        <v>129</v>
      </c>
      <c r="Z1001" s="6" t="s">
        <v>239</v>
      </c>
      <c r="AA1001" s="6" t="s">
        <v>122</v>
      </c>
      <c r="AB1001" s="76" t="s">
        <v>539</v>
      </c>
      <c r="AC1001" s="76" t="s">
        <v>540</v>
      </c>
      <c r="AD1001" s="76" t="s">
        <v>174</v>
      </c>
      <c r="AE1001" s="76" t="s">
        <v>546</v>
      </c>
      <c r="AF1001" s="76" t="s">
        <v>96</v>
      </c>
      <c r="AG1001" s="82"/>
      <c r="AH1001" s="60"/>
      <c r="AI1001" s="75" t="s">
        <v>3069</v>
      </c>
      <c r="AJ1001" s="6" t="s">
        <v>103</v>
      </c>
      <c r="AK1001" s="81">
        <v>0</v>
      </c>
      <c r="AL1001" s="205" t="s">
        <v>103</v>
      </c>
      <c r="AM1001" s="169"/>
      <c r="AN1001" s="6"/>
      <c r="AO1001" s="120"/>
    </row>
    <row r="1002" spans="1:41">
      <c r="A1002" s="75" t="s">
        <v>3069</v>
      </c>
      <c r="B1002" s="6" t="s">
        <v>93</v>
      </c>
      <c r="C1002" s="76">
        <v>1001</v>
      </c>
      <c r="D1002" s="6" t="s">
        <v>594</v>
      </c>
      <c r="E1002" s="6" t="s">
        <v>2135</v>
      </c>
      <c r="F1002" s="6" t="str">
        <f t="shared" si="88"/>
        <v>FreightRM-M-586-SI25-M19/RM-M-584-SI25-M19</v>
      </c>
      <c r="G1002" s="112" t="s">
        <v>3206</v>
      </c>
      <c r="H1002" s="97" t="s">
        <v>3207</v>
      </c>
      <c r="I1002" s="85" t="s">
        <v>2380</v>
      </c>
      <c r="J1002" s="92">
        <v>46059</v>
      </c>
      <c r="K1002" s="97" t="s">
        <v>3319</v>
      </c>
      <c r="L1002" s="6" t="s">
        <v>3320</v>
      </c>
      <c r="M1002" s="6" t="s">
        <v>174</v>
      </c>
      <c r="N1002" s="6" t="s">
        <v>1479</v>
      </c>
      <c r="O1002" s="71">
        <v>0</v>
      </c>
      <c r="P1002" s="71">
        <v>0</v>
      </c>
      <c r="Q1002" s="79">
        <v>78500</v>
      </c>
      <c r="R1002" s="79">
        <v>12560</v>
      </c>
      <c r="S1002" s="71">
        <v>3140</v>
      </c>
      <c r="T1002" s="79">
        <v>87920</v>
      </c>
      <c r="U1002" s="6" t="s">
        <v>24</v>
      </c>
      <c r="V1002" s="84">
        <f t="shared" si="92"/>
        <v>5119.8732843008802</v>
      </c>
      <c r="W1002" s="110" t="s">
        <v>119</v>
      </c>
      <c r="X1002" s="6" t="s">
        <v>1480</v>
      </c>
      <c r="Y1002" s="6" t="s">
        <v>129</v>
      </c>
      <c r="Z1002" s="6" t="s">
        <v>239</v>
      </c>
      <c r="AA1002" s="6" t="s">
        <v>122</v>
      </c>
      <c r="AB1002" s="76" t="s">
        <v>539</v>
      </c>
      <c r="AC1002" s="76" t="s">
        <v>540</v>
      </c>
      <c r="AD1002" s="76" t="s">
        <v>174</v>
      </c>
      <c r="AE1002" s="76" t="s">
        <v>546</v>
      </c>
      <c r="AF1002" s="76" t="s">
        <v>96</v>
      </c>
      <c r="AG1002" s="82"/>
      <c r="AH1002" s="60"/>
      <c r="AI1002" s="75" t="s">
        <v>3069</v>
      </c>
      <c r="AJ1002" s="6" t="s">
        <v>103</v>
      </c>
      <c r="AK1002" s="81">
        <v>0</v>
      </c>
      <c r="AL1002" s="205" t="s">
        <v>103</v>
      </c>
      <c r="AM1002" s="169"/>
      <c r="AN1002" s="6"/>
      <c r="AO1002" s="120"/>
    </row>
    <row r="1003" spans="1:41">
      <c r="A1003" s="75" t="s">
        <v>3069</v>
      </c>
      <c r="B1003" s="6" t="s">
        <v>93</v>
      </c>
      <c r="C1003" s="76">
        <v>1002</v>
      </c>
      <c r="D1003" s="6" t="s">
        <v>3070</v>
      </c>
      <c r="E1003" s="6" t="s">
        <v>2135</v>
      </c>
      <c r="F1003" s="6" t="str">
        <f t="shared" si="88"/>
        <v>FreightRM-A-0019AI26-M19-C9049/RM-A-0020AI26-M19-C9049</v>
      </c>
      <c r="G1003" s="112" t="s">
        <v>3208</v>
      </c>
      <c r="H1003" s="95">
        <v>3358</v>
      </c>
      <c r="I1003" s="85" t="s">
        <v>2380</v>
      </c>
      <c r="J1003" s="92">
        <v>46051</v>
      </c>
      <c r="K1003" s="97" t="s">
        <v>237</v>
      </c>
      <c r="L1003" s="6" t="s">
        <v>3321</v>
      </c>
      <c r="M1003" s="6" t="s">
        <v>3322</v>
      </c>
      <c r="N1003" s="80" t="s">
        <v>116</v>
      </c>
      <c r="O1003" s="71">
        <v>0</v>
      </c>
      <c r="P1003" s="71">
        <v>0</v>
      </c>
      <c r="Q1003" s="79">
        <v>900</v>
      </c>
      <c r="R1003" s="79">
        <v>144</v>
      </c>
      <c r="S1003" s="71">
        <v>36</v>
      </c>
      <c r="T1003" s="79">
        <v>1008</v>
      </c>
      <c r="U1003" s="87" t="s">
        <v>118</v>
      </c>
      <c r="V1003" s="84">
        <f>T1003</f>
        <v>1008</v>
      </c>
      <c r="W1003" s="94">
        <v>46043</v>
      </c>
      <c r="X1003" s="80" t="s">
        <v>3323</v>
      </c>
      <c r="Y1003" s="80" t="s">
        <v>537</v>
      </c>
      <c r="Z1003" s="80" t="s">
        <v>121</v>
      </c>
      <c r="AA1003" s="80" t="s">
        <v>3324</v>
      </c>
      <c r="AB1003" s="76" t="s">
        <v>539</v>
      </c>
      <c r="AC1003" s="76" t="s">
        <v>540</v>
      </c>
      <c r="AD1003" s="76" t="s">
        <v>25</v>
      </c>
      <c r="AE1003" s="76">
        <v>67180000</v>
      </c>
      <c r="AF1003" s="76" t="s">
        <v>96</v>
      </c>
      <c r="AG1003" s="82"/>
      <c r="AH1003" s="60"/>
      <c r="AI1003" s="75" t="s">
        <v>3069</v>
      </c>
      <c r="AJ1003" s="6" t="s">
        <v>103</v>
      </c>
      <c r="AK1003" s="81">
        <v>0</v>
      </c>
      <c r="AL1003" s="205" t="s">
        <v>103</v>
      </c>
      <c r="AM1003" s="169" t="s">
        <v>2145</v>
      </c>
      <c r="AN1003" s="6"/>
      <c r="AO1003" s="120"/>
    </row>
    <row r="1004" spans="1:41">
      <c r="A1004" s="75" t="s">
        <v>3069</v>
      </c>
      <c r="B1004" s="6" t="s">
        <v>93</v>
      </c>
      <c r="C1004" s="76">
        <v>1003</v>
      </c>
      <c r="D1004" s="6" t="s">
        <v>3070</v>
      </c>
      <c r="E1004" s="6" t="s">
        <v>2135</v>
      </c>
      <c r="F1004" s="6" t="str">
        <f t="shared" si="88"/>
        <v>FreightRM-V-020-V1I26-M19.1</v>
      </c>
      <c r="G1004" s="97" t="s">
        <v>3209</v>
      </c>
      <c r="H1004" s="95">
        <v>3385</v>
      </c>
      <c r="I1004" s="85" t="s">
        <v>2380</v>
      </c>
      <c r="J1004" s="92">
        <v>46059</v>
      </c>
      <c r="K1004" s="97" t="s">
        <v>3044</v>
      </c>
      <c r="L1004" s="6" t="s">
        <v>116</v>
      </c>
      <c r="M1004" s="6" t="s">
        <v>3325</v>
      </c>
      <c r="N1004" s="80" t="s">
        <v>116</v>
      </c>
      <c r="O1004" s="71">
        <v>0</v>
      </c>
      <c r="P1004" s="71">
        <v>0</v>
      </c>
      <c r="Q1004" s="79">
        <v>2800</v>
      </c>
      <c r="R1004" s="79">
        <v>448</v>
      </c>
      <c r="S1004" s="71">
        <v>112</v>
      </c>
      <c r="T1004" s="79">
        <v>3136</v>
      </c>
      <c r="U1004" s="87" t="s">
        <v>24</v>
      </c>
      <c r="V1004" s="84">
        <f t="shared" ref="V1004:V1006" si="93">T1004/17.1723</f>
        <v>182.61968402601866</v>
      </c>
      <c r="W1004" s="94">
        <v>46052</v>
      </c>
      <c r="X1004" s="80" t="s">
        <v>3326</v>
      </c>
      <c r="Y1004" s="80" t="s">
        <v>3327</v>
      </c>
      <c r="Z1004" s="80" t="s">
        <v>121</v>
      </c>
      <c r="AA1004" s="80" t="s">
        <v>3324</v>
      </c>
      <c r="AB1004" s="76" t="s">
        <v>539</v>
      </c>
      <c r="AC1004" s="76" t="s">
        <v>540</v>
      </c>
      <c r="AD1004" s="76" t="s">
        <v>173</v>
      </c>
      <c r="AE1004" s="76" t="s">
        <v>548</v>
      </c>
      <c r="AF1004" s="76" t="s">
        <v>96</v>
      </c>
      <c r="AG1004" s="82"/>
      <c r="AH1004" s="60"/>
      <c r="AI1004" s="75" t="s">
        <v>3069</v>
      </c>
      <c r="AJ1004" s="6" t="s">
        <v>103</v>
      </c>
      <c r="AK1004" s="81">
        <v>0</v>
      </c>
      <c r="AL1004" s="205" t="s">
        <v>103</v>
      </c>
      <c r="AM1004" s="169"/>
      <c r="AN1004" s="6"/>
      <c r="AO1004" s="120"/>
    </row>
    <row r="1005" spans="1:41">
      <c r="A1005" s="75" t="s">
        <v>3069</v>
      </c>
      <c r="B1005" s="6" t="s">
        <v>93</v>
      </c>
      <c r="C1005" s="76">
        <v>1004</v>
      </c>
      <c r="D1005" s="6" t="s">
        <v>110</v>
      </c>
      <c r="E1005" s="6" t="s">
        <v>2135</v>
      </c>
      <c r="F1005" s="6" t="str">
        <f t="shared" si="88"/>
        <v>FreightRM-R-004-SI25-M19</v>
      </c>
      <c r="G1005" s="97" t="s">
        <v>1757</v>
      </c>
      <c r="H1005" s="95">
        <v>4716</v>
      </c>
      <c r="I1005" s="85" t="s">
        <v>2380</v>
      </c>
      <c r="J1005" s="92">
        <v>46056</v>
      </c>
      <c r="K1005" s="97"/>
      <c r="L1005" s="6" t="s">
        <v>116</v>
      </c>
      <c r="M1005" s="80" t="s">
        <v>173</v>
      </c>
      <c r="N1005" s="80" t="s">
        <v>3328</v>
      </c>
      <c r="O1005" s="71">
        <v>0</v>
      </c>
      <c r="P1005" s="71">
        <v>0</v>
      </c>
      <c r="Q1005" s="79">
        <v>36500</v>
      </c>
      <c r="R1005" s="79">
        <v>5840</v>
      </c>
      <c r="S1005" s="71">
        <v>1460</v>
      </c>
      <c r="T1005" s="79">
        <v>40880</v>
      </c>
      <c r="U1005" s="87" t="s">
        <v>24</v>
      </c>
      <c r="V1005" s="84">
        <f t="shared" si="93"/>
        <v>2380.5780239106002</v>
      </c>
      <c r="W1005" s="94">
        <v>46057</v>
      </c>
      <c r="X1005" s="80" t="s">
        <v>292</v>
      </c>
      <c r="Y1005" s="80" t="s">
        <v>282</v>
      </c>
      <c r="Z1005" s="80" t="s">
        <v>121</v>
      </c>
      <c r="AA1005" s="80" t="s">
        <v>122</v>
      </c>
      <c r="AB1005" s="76" t="s">
        <v>539</v>
      </c>
      <c r="AC1005" s="76" t="s">
        <v>540</v>
      </c>
      <c r="AD1005" s="76" t="s">
        <v>174</v>
      </c>
      <c r="AE1005" s="76" t="s">
        <v>546</v>
      </c>
      <c r="AF1005" s="76" t="s">
        <v>96</v>
      </c>
      <c r="AG1005" s="82"/>
      <c r="AH1005" s="60"/>
      <c r="AI1005" s="75" t="s">
        <v>3069</v>
      </c>
      <c r="AJ1005" s="6" t="s">
        <v>103</v>
      </c>
      <c r="AK1005" s="81">
        <v>0</v>
      </c>
      <c r="AL1005" s="205" t="s">
        <v>103</v>
      </c>
      <c r="AM1005" s="169"/>
      <c r="AN1005" s="6"/>
      <c r="AO1005" s="120"/>
    </row>
    <row r="1006" spans="1:41">
      <c r="A1006" s="75" t="s">
        <v>3069</v>
      </c>
      <c r="B1006" s="6" t="s">
        <v>93</v>
      </c>
      <c r="C1006" s="76">
        <v>1005</v>
      </c>
      <c r="D1006" s="6" t="s">
        <v>110</v>
      </c>
      <c r="E1006" s="6" t="s">
        <v>2135</v>
      </c>
      <c r="F1006" s="6" t="str">
        <f t="shared" si="88"/>
        <v>FreightRM-R-005-SI25-M19</v>
      </c>
      <c r="G1006" s="97" t="s">
        <v>940</v>
      </c>
      <c r="H1006" s="95">
        <v>4717</v>
      </c>
      <c r="I1006" s="85" t="s">
        <v>2380</v>
      </c>
      <c r="J1006" s="92">
        <v>46056</v>
      </c>
      <c r="K1006" s="95"/>
      <c r="L1006" s="6" t="s">
        <v>116</v>
      </c>
      <c r="M1006" s="80" t="s">
        <v>173</v>
      </c>
      <c r="N1006" s="80" t="s">
        <v>3329</v>
      </c>
      <c r="O1006" s="71">
        <v>0</v>
      </c>
      <c r="P1006" s="71">
        <v>0</v>
      </c>
      <c r="Q1006" s="79">
        <v>36500</v>
      </c>
      <c r="R1006" s="79">
        <v>5840</v>
      </c>
      <c r="S1006" s="71">
        <v>1460</v>
      </c>
      <c r="T1006" s="79">
        <v>40880</v>
      </c>
      <c r="U1006" s="87" t="s">
        <v>24</v>
      </c>
      <c r="V1006" s="84">
        <f t="shared" si="93"/>
        <v>2380.5780239106002</v>
      </c>
      <c r="W1006" s="94">
        <v>46057</v>
      </c>
      <c r="X1006" s="80" t="s">
        <v>3330</v>
      </c>
      <c r="Y1006" s="80" t="s">
        <v>282</v>
      </c>
      <c r="Z1006" s="80" t="s">
        <v>121</v>
      </c>
      <c r="AA1006" s="80" t="s">
        <v>122</v>
      </c>
      <c r="AB1006" s="76" t="s">
        <v>539</v>
      </c>
      <c r="AC1006" s="76" t="s">
        <v>540</v>
      </c>
      <c r="AD1006" s="76" t="s">
        <v>174</v>
      </c>
      <c r="AE1006" s="76" t="s">
        <v>546</v>
      </c>
      <c r="AF1006" s="76" t="s">
        <v>96</v>
      </c>
      <c r="AG1006" s="82"/>
      <c r="AH1006" s="60"/>
      <c r="AI1006" s="75" t="s">
        <v>3069</v>
      </c>
      <c r="AJ1006" s="6" t="s">
        <v>103</v>
      </c>
      <c r="AK1006" s="81">
        <v>0</v>
      </c>
      <c r="AL1006" s="205" t="s">
        <v>103</v>
      </c>
      <c r="AM1006" s="169"/>
      <c r="AN1006" s="6"/>
      <c r="AO1006" s="120"/>
    </row>
    <row r="1007" spans="1:41">
      <c r="A1007" s="75" t="s">
        <v>3069</v>
      </c>
      <c r="B1007" s="6" t="s">
        <v>93</v>
      </c>
      <c r="C1007" s="76">
        <v>1006</v>
      </c>
      <c r="D1007" s="6" t="s">
        <v>1565</v>
      </c>
      <c r="E1007" s="6" t="s">
        <v>2135</v>
      </c>
      <c r="F1007" s="6" t="str">
        <f t="shared" si="88"/>
        <v>FreightRM-J-1177LI26-M19</v>
      </c>
      <c r="G1007" s="6" t="s">
        <v>3210</v>
      </c>
      <c r="H1007" s="6" t="s">
        <v>3211</v>
      </c>
      <c r="I1007" s="85" t="s">
        <v>2380</v>
      </c>
      <c r="J1007" s="78">
        <v>46057</v>
      </c>
      <c r="K1007" s="97" t="s">
        <v>116</v>
      </c>
      <c r="L1007" s="80">
        <v>6076984</v>
      </c>
      <c r="M1007" s="80" t="s">
        <v>173</v>
      </c>
      <c r="N1007" s="80" t="s">
        <v>116</v>
      </c>
      <c r="O1007" s="71">
        <v>0</v>
      </c>
      <c r="P1007" s="71">
        <v>0</v>
      </c>
      <c r="Q1007" s="79">
        <v>1855</v>
      </c>
      <c r="R1007" s="79">
        <v>0</v>
      </c>
      <c r="S1007" s="71">
        <v>0</v>
      </c>
      <c r="T1007" s="79">
        <v>1855</v>
      </c>
      <c r="U1007" s="87" t="s">
        <v>118</v>
      </c>
      <c r="V1007" s="84">
        <f t="shared" ref="V1007:V1010" si="94">T1007</f>
        <v>1855</v>
      </c>
      <c r="W1007" s="74" t="s">
        <v>119</v>
      </c>
      <c r="X1007" s="6" t="s">
        <v>109</v>
      </c>
      <c r="Y1007" s="80" t="s">
        <v>178</v>
      </c>
      <c r="Z1007" s="80" t="s">
        <v>178</v>
      </c>
      <c r="AA1007" s="6" t="s">
        <v>2087</v>
      </c>
      <c r="AB1007" s="76" t="s">
        <v>539</v>
      </c>
      <c r="AC1007" s="76" t="s">
        <v>540</v>
      </c>
      <c r="AD1007" s="76" t="s">
        <v>173</v>
      </c>
      <c r="AE1007" s="76" t="s">
        <v>548</v>
      </c>
      <c r="AF1007" s="76" t="s">
        <v>96</v>
      </c>
      <c r="AG1007" s="82"/>
      <c r="AH1007" s="60"/>
      <c r="AI1007" s="75" t="s">
        <v>3069</v>
      </c>
      <c r="AJ1007" s="6" t="s">
        <v>103</v>
      </c>
      <c r="AK1007" s="81">
        <v>0</v>
      </c>
      <c r="AL1007" s="205" t="s">
        <v>103</v>
      </c>
      <c r="AM1007" s="169"/>
      <c r="AN1007" s="6"/>
      <c r="AO1007" s="120"/>
    </row>
    <row r="1008" spans="1:41">
      <c r="A1008" s="75" t="s">
        <v>3069</v>
      </c>
      <c r="B1008" s="6" t="s">
        <v>93</v>
      </c>
      <c r="C1008" s="76">
        <v>1007</v>
      </c>
      <c r="D1008" s="6" t="s">
        <v>1565</v>
      </c>
      <c r="E1008" s="6" t="s">
        <v>2135</v>
      </c>
      <c r="F1008" s="6" t="str">
        <f t="shared" si="88"/>
        <v>FreightRM-J-1182LI26-M19</v>
      </c>
      <c r="G1008" s="6" t="s">
        <v>3212</v>
      </c>
      <c r="H1008" s="6" t="s">
        <v>3213</v>
      </c>
      <c r="I1008" s="85" t="s">
        <v>2380</v>
      </c>
      <c r="J1008" s="78">
        <v>46055</v>
      </c>
      <c r="K1008" s="97" t="s">
        <v>116</v>
      </c>
      <c r="L1008" s="80">
        <v>6083904</v>
      </c>
      <c r="M1008" s="80" t="s">
        <v>173</v>
      </c>
      <c r="N1008" s="80" t="s">
        <v>116</v>
      </c>
      <c r="O1008" s="71">
        <v>0</v>
      </c>
      <c r="P1008" s="71">
        <v>0</v>
      </c>
      <c r="Q1008" s="79">
        <v>1855</v>
      </c>
      <c r="R1008" s="79">
        <v>0</v>
      </c>
      <c r="S1008" s="71">
        <v>0</v>
      </c>
      <c r="T1008" s="79">
        <v>1855</v>
      </c>
      <c r="U1008" s="87" t="s">
        <v>118</v>
      </c>
      <c r="V1008" s="84">
        <f t="shared" si="94"/>
        <v>1855</v>
      </c>
      <c r="W1008" s="74" t="s">
        <v>119</v>
      </c>
      <c r="X1008" s="6" t="s">
        <v>109</v>
      </c>
      <c r="Y1008" s="80" t="s">
        <v>178</v>
      </c>
      <c r="Z1008" s="80" t="s">
        <v>178</v>
      </c>
      <c r="AA1008" s="6" t="s">
        <v>2087</v>
      </c>
      <c r="AB1008" s="76" t="s">
        <v>539</v>
      </c>
      <c r="AC1008" s="76" t="s">
        <v>540</v>
      </c>
      <c r="AD1008" s="76" t="s">
        <v>173</v>
      </c>
      <c r="AE1008" s="76" t="s">
        <v>548</v>
      </c>
      <c r="AF1008" s="76" t="s">
        <v>96</v>
      </c>
      <c r="AG1008" s="82"/>
      <c r="AH1008" s="60"/>
      <c r="AI1008" s="75" t="s">
        <v>3069</v>
      </c>
      <c r="AJ1008" s="6" t="s">
        <v>103</v>
      </c>
      <c r="AK1008" s="81">
        <v>0</v>
      </c>
      <c r="AL1008" s="205" t="s">
        <v>103</v>
      </c>
      <c r="AM1008" s="169"/>
      <c r="AN1008" s="6"/>
      <c r="AO1008" s="120"/>
    </row>
    <row r="1009" spans="1:41">
      <c r="A1009" s="75" t="s">
        <v>3069</v>
      </c>
      <c r="B1009" s="6" t="s">
        <v>93</v>
      </c>
      <c r="C1009" s="76">
        <v>1008</v>
      </c>
      <c r="D1009" s="6" t="s">
        <v>1565</v>
      </c>
      <c r="E1009" s="6" t="s">
        <v>2135</v>
      </c>
      <c r="F1009" s="6" t="str">
        <f t="shared" si="88"/>
        <v>FreightRM-J-1180LI26-M19</v>
      </c>
      <c r="G1009" s="6" t="s">
        <v>3214</v>
      </c>
      <c r="H1009" s="6" t="s">
        <v>3215</v>
      </c>
      <c r="I1009" s="85" t="s">
        <v>2380</v>
      </c>
      <c r="J1009" s="78">
        <v>46059</v>
      </c>
      <c r="K1009" s="97" t="s">
        <v>116</v>
      </c>
      <c r="L1009" s="6" t="s">
        <v>3331</v>
      </c>
      <c r="M1009" s="80" t="s">
        <v>173</v>
      </c>
      <c r="N1009" s="80" t="s">
        <v>116</v>
      </c>
      <c r="O1009" s="71">
        <v>0</v>
      </c>
      <c r="P1009" s="71">
        <v>0</v>
      </c>
      <c r="Q1009" s="79">
        <v>2200</v>
      </c>
      <c r="R1009" s="79">
        <v>0</v>
      </c>
      <c r="S1009" s="71">
        <v>0</v>
      </c>
      <c r="T1009" s="79">
        <v>2200</v>
      </c>
      <c r="U1009" s="87" t="s">
        <v>118</v>
      </c>
      <c r="V1009" s="84">
        <f t="shared" si="94"/>
        <v>2200</v>
      </c>
      <c r="W1009" s="74" t="s">
        <v>119</v>
      </c>
      <c r="X1009" s="6" t="s">
        <v>2584</v>
      </c>
      <c r="Y1009" s="80" t="s">
        <v>178</v>
      </c>
      <c r="Z1009" s="80" t="s">
        <v>178</v>
      </c>
      <c r="AA1009" s="6" t="s">
        <v>2585</v>
      </c>
      <c r="AB1009" s="76" t="s">
        <v>539</v>
      </c>
      <c r="AC1009" s="76" t="s">
        <v>540</v>
      </c>
      <c r="AD1009" s="76" t="s">
        <v>173</v>
      </c>
      <c r="AE1009" s="76" t="s">
        <v>548</v>
      </c>
      <c r="AF1009" s="76" t="s">
        <v>96</v>
      </c>
      <c r="AG1009" s="82"/>
      <c r="AH1009" s="60"/>
      <c r="AI1009" s="75" t="s">
        <v>3069</v>
      </c>
      <c r="AJ1009" s="6" t="s">
        <v>103</v>
      </c>
      <c r="AK1009" s="81">
        <v>0</v>
      </c>
      <c r="AL1009" s="205" t="s">
        <v>103</v>
      </c>
      <c r="AM1009" s="169"/>
      <c r="AN1009" s="6"/>
      <c r="AO1009" s="120"/>
    </row>
    <row r="1010" spans="1:41">
      <c r="A1010" s="75" t="s">
        <v>3069</v>
      </c>
      <c r="B1010" s="6" t="s">
        <v>93</v>
      </c>
      <c r="C1010" s="76">
        <v>1009</v>
      </c>
      <c r="D1010" s="6" t="s">
        <v>1565</v>
      </c>
      <c r="E1010" s="6" t="s">
        <v>2135</v>
      </c>
      <c r="F1010" s="6" t="str">
        <f t="shared" si="88"/>
        <v>FreightRM-J-1185LI26-M19</v>
      </c>
      <c r="G1010" s="6" t="s">
        <v>3216</v>
      </c>
      <c r="H1010" s="6" t="s">
        <v>3217</v>
      </c>
      <c r="I1010" s="85" t="s">
        <v>2380</v>
      </c>
      <c r="J1010" s="78">
        <v>46057</v>
      </c>
      <c r="K1010" s="97" t="s">
        <v>116</v>
      </c>
      <c r="L1010" s="6" t="s">
        <v>3332</v>
      </c>
      <c r="M1010" s="80" t="s">
        <v>173</v>
      </c>
      <c r="N1010" s="80" t="s">
        <v>116</v>
      </c>
      <c r="O1010" s="71">
        <v>0</v>
      </c>
      <c r="P1010" s="71">
        <v>0</v>
      </c>
      <c r="Q1010" s="79">
        <v>2050</v>
      </c>
      <c r="R1010" s="79">
        <v>0</v>
      </c>
      <c r="S1010" s="71">
        <v>0</v>
      </c>
      <c r="T1010" s="79">
        <v>2050</v>
      </c>
      <c r="U1010" s="87" t="s">
        <v>118</v>
      </c>
      <c r="V1010" s="84">
        <f t="shared" si="94"/>
        <v>2050</v>
      </c>
      <c r="W1010" s="74" t="s">
        <v>119</v>
      </c>
      <c r="X1010" s="6" t="s">
        <v>109</v>
      </c>
      <c r="Y1010" s="80" t="s">
        <v>178</v>
      </c>
      <c r="Z1010" s="80" t="s">
        <v>178</v>
      </c>
      <c r="AA1010" s="6" t="s">
        <v>3333</v>
      </c>
      <c r="AB1010" s="76" t="s">
        <v>539</v>
      </c>
      <c r="AC1010" s="76" t="s">
        <v>540</v>
      </c>
      <c r="AD1010" s="76" t="s">
        <v>173</v>
      </c>
      <c r="AE1010" s="76" t="s">
        <v>548</v>
      </c>
      <c r="AF1010" s="76" t="s">
        <v>96</v>
      </c>
      <c r="AG1010" s="82"/>
      <c r="AH1010" s="60"/>
      <c r="AI1010" s="75" t="s">
        <v>3069</v>
      </c>
      <c r="AJ1010" s="6" t="s">
        <v>103</v>
      </c>
      <c r="AK1010" s="81">
        <v>0</v>
      </c>
      <c r="AL1010" s="205" t="s">
        <v>103</v>
      </c>
      <c r="AM1010" s="169"/>
      <c r="AN1010" s="6"/>
      <c r="AO1010" s="120"/>
    </row>
    <row r="1011" spans="1:41">
      <c r="A1011" s="75" t="s">
        <v>3334</v>
      </c>
      <c r="B1011" s="6" t="s">
        <v>93</v>
      </c>
      <c r="C1011" s="76">
        <v>1010</v>
      </c>
      <c r="D1011" s="80" t="s">
        <v>588</v>
      </c>
      <c r="E1011" s="6" t="s">
        <v>2135</v>
      </c>
      <c r="F1011" s="6" t="str">
        <f t="shared" si="88"/>
        <v>FreightRM-A-019-SI26-M19-L</v>
      </c>
      <c r="G1011" s="95" t="s">
        <v>3335</v>
      </c>
      <c r="H1011" s="95" t="s">
        <v>3336</v>
      </c>
      <c r="I1011" s="85" t="s">
        <v>2380</v>
      </c>
      <c r="J1011" s="92">
        <v>46063</v>
      </c>
      <c r="K1011" s="95"/>
      <c r="L1011" s="80" t="s">
        <v>3527</v>
      </c>
      <c r="M1011" s="80" t="s">
        <v>174</v>
      </c>
      <c r="N1011" s="80" t="s">
        <v>116</v>
      </c>
      <c r="O1011" s="71">
        <v>0</v>
      </c>
      <c r="P1011" s="71">
        <v>0</v>
      </c>
      <c r="Q1011" s="79">
        <v>260</v>
      </c>
      <c r="R1011" s="79">
        <v>30.4</v>
      </c>
      <c r="S1011" s="71">
        <v>0</v>
      </c>
      <c r="T1011" s="79">
        <v>290.39999999999998</v>
      </c>
      <c r="U1011" s="80" t="s">
        <v>118</v>
      </c>
      <c r="V1011" s="84">
        <f>T1011</f>
        <v>290.39999999999998</v>
      </c>
      <c r="W1011" s="78">
        <v>46055</v>
      </c>
      <c r="X1011" s="80" t="s">
        <v>3528</v>
      </c>
      <c r="Y1011" s="80" t="s">
        <v>129</v>
      </c>
      <c r="Z1011" s="80" t="s">
        <v>239</v>
      </c>
      <c r="AA1011" s="80" t="s">
        <v>283</v>
      </c>
      <c r="AB1011" s="76" t="s">
        <v>539</v>
      </c>
      <c r="AC1011" s="76" t="s">
        <v>540</v>
      </c>
      <c r="AD1011" s="76" t="s">
        <v>174</v>
      </c>
      <c r="AE1011" s="76" t="s">
        <v>546</v>
      </c>
      <c r="AF1011" s="76" t="s">
        <v>96</v>
      </c>
      <c r="AG1011" s="82"/>
      <c r="AH1011" s="60"/>
      <c r="AI1011" s="75" t="s">
        <v>3334</v>
      </c>
      <c r="AJ1011" s="6" t="s">
        <v>103</v>
      </c>
      <c r="AK1011" s="81">
        <v>0</v>
      </c>
      <c r="AL1011" s="205" t="s">
        <v>103</v>
      </c>
      <c r="AM1011" s="169"/>
      <c r="AN1011" s="6"/>
      <c r="AO1011" s="120"/>
    </row>
    <row r="1012" spans="1:41">
      <c r="A1012" s="75" t="s">
        <v>3334</v>
      </c>
      <c r="B1012" s="6" t="s">
        <v>93</v>
      </c>
      <c r="C1012" s="76">
        <v>1011</v>
      </c>
      <c r="D1012" s="80" t="s">
        <v>588</v>
      </c>
      <c r="E1012" s="6" t="s">
        <v>2135</v>
      </c>
      <c r="F1012" s="6" t="str">
        <f t="shared" si="88"/>
        <v>FreightRM-A-015-SI26-M19-L</v>
      </c>
      <c r="G1012" s="95" t="s">
        <v>3337</v>
      </c>
      <c r="H1012" s="95" t="s">
        <v>3338</v>
      </c>
      <c r="I1012" s="85" t="s">
        <v>2380</v>
      </c>
      <c r="J1012" s="92">
        <v>46065</v>
      </c>
      <c r="K1012" s="95"/>
      <c r="L1012" s="80" t="s">
        <v>3529</v>
      </c>
      <c r="M1012" s="80" t="s">
        <v>174</v>
      </c>
      <c r="N1012" s="80" t="s">
        <v>116</v>
      </c>
      <c r="O1012" s="71">
        <v>0</v>
      </c>
      <c r="P1012" s="71">
        <v>0</v>
      </c>
      <c r="Q1012" s="79">
        <v>472</v>
      </c>
      <c r="R1012" s="79">
        <v>51.68</v>
      </c>
      <c r="S1012" s="71">
        <v>0</v>
      </c>
      <c r="T1012" s="79">
        <v>523.67999999999995</v>
      </c>
      <c r="U1012" s="80" t="s">
        <v>118</v>
      </c>
      <c r="V1012" s="84">
        <f t="shared" ref="V1012:V1013" si="95">T1012</f>
        <v>523.67999999999995</v>
      </c>
      <c r="W1012" s="78">
        <v>46052</v>
      </c>
      <c r="X1012" s="80" t="s">
        <v>3221</v>
      </c>
      <c r="Y1012" s="80" t="s">
        <v>129</v>
      </c>
      <c r="Z1012" s="80" t="s">
        <v>239</v>
      </c>
      <c r="AA1012" s="80" t="s">
        <v>283</v>
      </c>
      <c r="AB1012" s="76" t="s">
        <v>539</v>
      </c>
      <c r="AC1012" s="76" t="s">
        <v>540</v>
      </c>
      <c r="AD1012" s="76" t="s">
        <v>174</v>
      </c>
      <c r="AE1012" s="76" t="s">
        <v>546</v>
      </c>
      <c r="AF1012" s="76" t="s">
        <v>96</v>
      </c>
      <c r="AG1012" s="82"/>
      <c r="AH1012" s="60"/>
      <c r="AI1012" s="75" t="s">
        <v>3334</v>
      </c>
      <c r="AJ1012" s="6" t="s">
        <v>103</v>
      </c>
      <c r="AK1012" s="81">
        <v>0</v>
      </c>
      <c r="AL1012" s="205" t="s">
        <v>103</v>
      </c>
      <c r="AM1012" s="169"/>
      <c r="AN1012" s="6"/>
      <c r="AO1012" s="120"/>
    </row>
    <row r="1013" spans="1:41">
      <c r="A1013" s="75" t="s">
        <v>3334</v>
      </c>
      <c r="B1013" s="6" t="s">
        <v>93</v>
      </c>
      <c r="C1013" s="76">
        <v>1012</v>
      </c>
      <c r="D1013" s="80" t="s">
        <v>588</v>
      </c>
      <c r="E1013" s="6" t="s">
        <v>2135</v>
      </c>
      <c r="F1013" s="6" t="str">
        <f t="shared" si="88"/>
        <v>FreightRM-A-021-SI26-M19-L</v>
      </c>
      <c r="G1013" s="95" t="s">
        <v>3339</v>
      </c>
      <c r="H1013" s="95" t="s">
        <v>3340</v>
      </c>
      <c r="I1013" s="85" t="s">
        <v>2380</v>
      </c>
      <c r="J1013" s="92">
        <v>46065</v>
      </c>
      <c r="K1013" s="95"/>
      <c r="L1013" s="80" t="s">
        <v>3530</v>
      </c>
      <c r="M1013" s="80" t="s">
        <v>174</v>
      </c>
      <c r="N1013" s="80" t="s">
        <v>116</v>
      </c>
      <c r="O1013" s="71">
        <v>0</v>
      </c>
      <c r="P1013" s="71">
        <v>0</v>
      </c>
      <c r="Q1013" s="79">
        <v>640.63</v>
      </c>
      <c r="R1013" s="79">
        <v>73.12</v>
      </c>
      <c r="S1013" s="71">
        <v>0</v>
      </c>
      <c r="T1013" s="79">
        <v>713.75</v>
      </c>
      <c r="U1013" s="80" t="s">
        <v>118</v>
      </c>
      <c r="V1013" s="84">
        <f t="shared" si="95"/>
        <v>713.75</v>
      </c>
      <c r="W1013" s="78">
        <v>46058</v>
      </c>
      <c r="X1013" s="80" t="s">
        <v>3531</v>
      </c>
      <c r="Y1013" s="80" t="s">
        <v>129</v>
      </c>
      <c r="Z1013" s="80" t="s">
        <v>239</v>
      </c>
      <c r="AA1013" s="80" t="s">
        <v>283</v>
      </c>
      <c r="AB1013" s="76" t="s">
        <v>539</v>
      </c>
      <c r="AC1013" s="76" t="s">
        <v>540</v>
      </c>
      <c r="AD1013" s="76" t="s">
        <v>174</v>
      </c>
      <c r="AE1013" s="76" t="s">
        <v>546</v>
      </c>
      <c r="AF1013" s="76" t="s">
        <v>96</v>
      </c>
      <c r="AG1013" s="82"/>
      <c r="AH1013" s="60"/>
      <c r="AI1013" s="75" t="s">
        <v>3334</v>
      </c>
      <c r="AJ1013" s="6" t="s">
        <v>103</v>
      </c>
      <c r="AK1013" s="81">
        <v>0</v>
      </c>
      <c r="AL1013" s="205" t="s">
        <v>103</v>
      </c>
      <c r="AM1013" s="169"/>
      <c r="AN1013" s="6"/>
      <c r="AO1013" s="120"/>
    </row>
    <row r="1014" spans="1:41">
      <c r="A1014" s="75" t="s">
        <v>3334</v>
      </c>
      <c r="B1014" s="6" t="s">
        <v>93</v>
      </c>
      <c r="C1014" s="76">
        <v>1013</v>
      </c>
      <c r="D1014" s="80" t="s">
        <v>589</v>
      </c>
      <c r="E1014" s="6" t="s">
        <v>2136</v>
      </c>
      <c r="F1014" s="6" t="str">
        <f t="shared" si="88"/>
        <v>BrokerFG-V-001-V1E26-M01</v>
      </c>
      <c r="G1014" s="95" t="s">
        <v>1626</v>
      </c>
      <c r="H1014" s="95" t="s">
        <v>3341</v>
      </c>
      <c r="I1014" s="85" t="s">
        <v>2380</v>
      </c>
      <c r="J1014" s="92">
        <v>46065</v>
      </c>
      <c r="K1014" s="95" t="s">
        <v>3532</v>
      </c>
      <c r="L1014" s="80" t="s">
        <v>116</v>
      </c>
      <c r="M1014" s="80" t="s">
        <v>1100</v>
      </c>
      <c r="N1014" s="80" t="s">
        <v>1085</v>
      </c>
      <c r="O1014" s="71">
        <v>0</v>
      </c>
      <c r="P1014" s="71">
        <v>0</v>
      </c>
      <c r="Q1014" s="79">
        <v>1266.32</v>
      </c>
      <c r="R1014" s="79">
        <v>202.62</v>
      </c>
      <c r="S1014" s="71">
        <v>0</v>
      </c>
      <c r="T1014" s="79">
        <v>1468.94</v>
      </c>
      <c r="U1014" s="80" t="s">
        <v>24</v>
      </c>
      <c r="V1014" s="84">
        <f>T1014/17.2162</f>
        <v>85.323125893054211</v>
      </c>
      <c r="W1014" s="78">
        <v>46064</v>
      </c>
      <c r="X1014" s="80" t="s">
        <v>3533</v>
      </c>
      <c r="Y1014" s="80" t="s">
        <v>537</v>
      </c>
      <c r="Z1014" s="80" t="s">
        <v>121</v>
      </c>
      <c r="AA1014" s="80" t="s">
        <v>122</v>
      </c>
      <c r="AB1014" s="76" t="s">
        <v>542</v>
      </c>
      <c r="AC1014" s="76" t="s">
        <v>541</v>
      </c>
      <c r="AD1014" s="76" t="s">
        <v>195</v>
      </c>
      <c r="AE1014" s="76" t="s">
        <v>547</v>
      </c>
      <c r="AF1014" s="76" t="s">
        <v>96</v>
      </c>
      <c r="AG1014" s="82"/>
      <c r="AH1014" s="60"/>
      <c r="AI1014" s="75" t="s">
        <v>3334</v>
      </c>
      <c r="AJ1014" s="6" t="s">
        <v>103</v>
      </c>
      <c r="AK1014" s="81">
        <v>0</v>
      </c>
      <c r="AL1014" s="205" t="s">
        <v>103</v>
      </c>
      <c r="AM1014" s="169"/>
      <c r="AN1014" s="6"/>
      <c r="AO1014" s="120"/>
    </row>
    <row r="1015" spans="1:41">
      <c r="A1015" s="75" t="s">
        <v>3334</v>
      </c>
      <c r="B1015" s="6" t="s">
        <v>93</v>
      </c>
      <c r="C1015" s="76">
        <v>1014</v>
      </c>
      <c r="D1015" s="80" t="s">
        <v>589</v>
      </c>
      <c r="E1015" s="6" t="s">
        <v>2136</v>
      </c>
      <c r="F1015" s="6" t="str">
        <f t="shared" si="88"/>
        <v>BrokerRM-V-003-V1I26-M19</v>
      </c>
      <c r="G1015" s="95" t="s">
        <v>960</v>
      </c>
      <c r="H1015" s="95" t="s">
        <v>3342</v>
      </c>
      <c r="I1015" s="85" t="s">
        <v>2380</v>
      </c>
      <c r="J1015" s="92">
        <v>46064</v>
      </c>
      <c r="K1015" s="95" t="s">
        <v>3534</v>
      </c>
      <c r="L1015" s="80" t="s">
        <v>116</v>
      </c>
      <c r="M1015" s="80" t="s">
        <v>1084</v>
      </c>
      <c r="N1015" s="80" t="s">
        <v>1085</v>
      </c>
      <c r="O1015" s="71">
        <v>0</v>
      </c>
      <c r="P1015" s="71">
        <v>0</v>
      </c>
      <c r="Q1015" s="79">
        <v>1845.01</v>
      </c>
      <c r="R1015" s="79">
        <v>295.20999999999998</v>
      </c>
      <c r="S1015" s="71">
        <v>0</v>
      </c>
      <c r="T1015" s="79">
        <v>2140.2199999999998</v>
      </c>
      <c r="U1015" s="80" t="s">
        <v>24</v>
      </c>
      <c r="V1015" s="84">
        <f t="shared" ref="V1015:V1047" si="96">T1015/17.2162</f>
        <v>124.31430861630324</v>
      </c>
      <c r="W1015" s="78">
        <v>46064</v>
      </c>
      <c r="X1015" s="80" t="s">
        <v>1827</v>
      </c>
      <c r="Y1015" s="80" t="s">
        <v>121</v>
      </c>
      <c r="Z1015" s="80" t="s">
        <v>537</v>
      </c>
      <c r="AA1015" s="80" t="s">
        <v>122</v>
      </c>
      <c r="AB1015" s="76" t="s">
        <v>539</v>
      </c>
      <c r="AC1015" s="76" t="s">
        <v>540</v>
      </c>
      <c r="AD1015" s="76" t="s">
        <v>173</v>
      </c>
      <c r="AE1015" s="76" t="s">
        <v>548</v>
      </c>
      <c r="AF1015" s="76" t="s">
        <v>96</v>
      </c>
      <c r="AG1015" s="82"/>
      <c r="AH1015" s="60"/>
      <c r="AI1015" s="75" t="s">
        <v>3334</v>
      </c>
      <c r="AJ1015" s="6" t="s">
        <v>103</v>
      </c>
      <c r="AK1015" s="81">
        <v>0</v>
      </c>
      <c r="AL1015" s="205" t="s">
        <v>103</v>
      </c>
      <c r="AM1015" s="169"/>
      <c r="AN1015" s="6"/>
      <c r="AO1015" s="120"/>
    </row>
    <row r="1016" spans="1:41">
      <c r="A1016" s="75" t="s">
        <v>3334</v>
      </c>
      <c r="B1016" s="6" t="s">
        <v>93</v>
      </c>
      <c r="C1016" s="76">
        <v>1015</v>
      </c>
      <c r="D1016" s="80" t="s">
        <v>589</v>
      </c>
      <c r="E1016" s="6" t="s">
        <v>2136</v>
      </c>
      <c r="F1016" s="6" t="str">
        <f t="shared" si="88"/>
        <v>BrokerRM-V-004-V1I26-M01, M19, M61, M62, M63</v>
      </c>
      <c r="G1016" s="95" t="s">
        <v>3343</v>
      </c>
      <c r="H1016" s="95" t="s">
        <v>3344</v>
      </c>
      <c r="I1016" s="85" t="s">
        <v>2380</v>
      </c>
      <c r="J1016" s="92">
        <v>46066</v>
      </c>
      <c r="K1016" s="95" t="s">
        <v>3535</v>
      </c>
      <c r="L1016" s="80" t="s">
        <v>116</v>
      </c>
      <c r="M1016" s="80" t="s">
        <v>1084</v>
      </c>
      <c r="N1016" s="80" t="s">
        <v>1085</v>
      </c>
      <c r="O1016" s="71">
        <v>0</v>
      </c>
      <c r="P1016" s="71">
        <v>0</v>
      </c>
      <c r="Q1016" s="79">
        <v>1266.32</v>
      </c>
      <c r="R1016" s="79">
        <v>202.62</v>
      </c>
      <c r="S1016" s="71">
        <v>0</v>
      </c>
      <c r="T1016" s="79">
        <v>1468.94</v>
      </c>
      <c r="U1016" s="80" t="s">
        <v>24</v>
      </c>
      <c r="V1016" s="84">
        <f t="shared" si="96"/>
        <v>85.323125893054211</v>
      </c>
      <c r="W1016" s="78">
        <v>46065</v>
      </c>
      <c r="X1016" s="80" t="s">
        <v>3536</v>
      </c>
      <c r="Y1016" s="80" t="s">
        <v>121</v>
      </c>
      <c r="Z1016" s="80" t="s">
        <v>537</v>
      </c>
      <c r="AA1016" s="80" t="s">
        <v>122</v>
      </c>
      <c r="AB1016" s="76" t="s">
        <v>542</v>
      </c>
      <c r="AC1016" s="76" t="s">
        <v>540</v>
      </c>
      <c r="AD1016" s="76" t="s">
        <v>173</v>
      </c>
      <c r="AE1016" s="76" t="s">
        <v>548</v>
      </c>
      <c r="AF1016" s="76" t="s">
        <v>96</v>
      </c>
      <c r="AG1016" s="82"/>
      <c r="AH1016" s="60"/>
      <c r="AI1016" s="75" t="s">
        <v>3334</v>
      </c>
      <c r="AJ1016" s="6" t="s">
        <v>103</v>
      </c>
      <c r="AK1016" s="81">
        <v>0</v>
      </c>
      <c r="AL1016" s="205" t="s">
        <v>103</v>
      </c>
      <c r="AM1016" s="169"/>
      <c r="AN1016" s="6"/>
      <c r="AO1016" s="120"/>
    </row>
    <row r="1017" spans="1:41">
      <c r="A1017" s="75" t="s">
        <v>3334</v>
      </c>
      <c r="B1017" s="6" t="s">
        <v>93</v>
      </c>
      <c r="C1017" s="76">
        <v>1016</v>
      </c>
      <c r="D1017" s="80" t="s">
        <v>589</v>
      </c>
      <c r="E1017" s="6" t="s">
        <v>2136</v>
      </c>
      <c r="F1017" s="6" t="str">
        <f t="shared" si="88"/>
        <v>BrokerFG-V-005-V1E26-M01</v>
      </c>
      <c r="G1017" s="95" t="s">
        <v>3345</v>
      </c>
      <c r="H1017" s="95" t="s">
        <v>3346</v>
      </c>
      <c r="I1017" s="85" t="s">
        <v>2380</v>
      </c>
      <c r="J1017" s="92">
        <v>46066</v>
      </c>
      <c r="K1017" s="95" t="s">
        <v>3537</v>
      </c>
      <c r="L1017" s="80" t="s">
        <v>116</v>
      </c>
      <c r="M1017" s="80" t="s">
        <v>1100</v>
      </c>
      <c r="N1017" s="80" t="s">
        <v>1085</v>
      </c>
      <c r="O1017" s="71">
        <v>0</v>
      </c>
      <c r="P1017" s="71">
        <v>0</v>
      </c>
      <c r="Q1017" s="79">
        <v>1348.99</v>
      </c>
      <c r="R1017" s="79">
        <v>215.84</v>
      </c>
      <c r="S1017" s="71">
        <v>0</v>
      </c>
      <c r="T1017" s="79">
        <v>1564.83</v>
      </c>
      <c r="U1017" s="80" t="s">
        <v>24</v>
      </c>
      <c r="V1017" s="84">
        <f t="shared" si="96"/>
        <v>90.892879961896341</v>
      </c>
      <c r="W1017" s="78">
        <v>46065</v>
      </c>
      <c r="X1017" s="80" t="s">
        <v>122</v>
      </c>
      <c r="Y1017" s="80" t="s">
        <v>537</v>
      </c>
      <c r="Z1017" s="80" t="s">
        <v>121</v>
      </c>
      <c r="AA1017" s="80" t="s">
        <v>3538</v>
      </c>
      <c r="AB1017" s="76" t="s">
        <v>542</v>
      </c>
      <c r="AC1017" s="76" t="s">
        <v>541</v>
      </c>
      <c r="AD1017" s="76" t="s">
        <v>195</v>
      </c>
      <c r="AE1017" s="76" t="s">
        <v>547</v>
      </c>
      <c r="AF1017" s="76" t="s">
        <v>96</v>
      </c>
      <c r="AG1017" s="82"/>
      <c r="AH1017" s="60"/>
      <c r="AI1017" s="75" t="s">
        <v>3334</v>
      </c>
      <c r="AJ1017" s="6" t="s">
        <v>103</v>
      </c>
      <c r="AK1017" s="81">
        <v>0</v>
      </c>
      <c r="AL1017" s="205" t="s">
        <v>103</v>
      </c>
      <c r="AM1017" s="169"/>
      <c r="AN1017" s="6"/>
      <c r="AO1017" s="120"/>
    </row>
    <row r="1018" spans="1:41">
      <c r="A1018" s="75" t="s">
        <v>3334</v>
      </c>
      <c r="B1018" s="6" t="s">
        <v>93</v>
      </c>
      <c r="C1018" s="76">
        <v>1017</v>
      </c>
      <c r="D1018" s="80" t="s">
        <v>589</v>
      </c>
      <c r="E1018" s="6" t="s">
        <v>2136</v>
      </c>
      <c r="F1018" s="6" t="str">
        <f t="shared" si="88"/>
        <v>BrokerRM-V-007-V1I26-M19</v>
      </c>
      <c r="G1018" s="95" t="s">
        <v>3347</v>
      </c>
      <c r="H1018" s="95" t="s">
        <v>3348</v>
      </c>
      <c r="I1018" s="85" t="s">
        <v>2380</v>
      </c>
      <c r="J1018" s="92">
        <v>46066</v>
      </c>
      <c r="K1018" s="95" t="s">
        <v>3539</v>
      </c>
      <c r="L1018" s="80" t="s">
        <v>116</v>
      </c>
      <c r="M1018" s="80" t="s">
        <v>1084</v>
      </c>
      <c r="N1018" s="80" t="s">
        <v>1085</v>
      </c>
      <c r="O1018" s="71">
        <v>0</v>
      </c>
      <c r="P1018" s="71">
        <v>0</v>
      </c>
      <c r="Q1018" s="79">
        <v>1431.66</v>
      </c>
      <c r="R1018" s="79">
        <v>229.07</v>
      </c>
      <c r="S1018" s="71">
        <v>0</v>
      </c>
      <c r="T1018" s="79">
        <v>1660.73</v>
      </c>
      <c r="U1018" s="80" t="s">
        <v>24</v>
      </c>
      <c r="V1018" s="84">
        <f t="shared" si="96"/>
        <v>96.4632148790093</v>
      </c>
      <c r="W1018" s="78">
        <v>46066</v>
      </c>
      <c r="X1018" s="80" t="s">
        <v>1086</v>
      </c>
      <c r="Y1018" s="80" t="s">
        <v>121</v>
      </c>
      <c r="Z1018" s="80" t="s">
        <v>537</v>
      </c>
      <c r="AA1018" s="80" t="s">
        <v>122</v>
      </c>
      <c r="AB1018" s="76" t="s">
        <v>539</v>
      </c>
      <c r="AC1018" s="76" t="s">
        <v>540</v>
      </c>
      <c r="AD1018" s="76" t="s">
        <v>173</v>
      </c>
      <c r="AE1018" s="76" t="s">
        <v>548</v>
      </c>
      <c r="AF1018" s="76" t="s">
        <v>96</v>
      </c>
      <c r="AG1018" s="82"/>
      <c r="AH1018" s="60"/>
      <c r="AI1018" s="75" t="s">
        <v>3334</v>
      </c>
      <c r="AJ1018" s="6" t="s">
        <v>103</v>
      </c>
      <c r="AK1018" s="81">
        <v>0</v>
      </c>
      <c r="AL1018" s="205" t="s">
        <v>103</v>
      </c>
      <c r="AM1018" s="169"/>
      <c r="AN1018" s="6"/>
      <c r="AO1018" s="120"/>
    </row>
    <row r="1019" spans="1:41">
      <c r="A1019" s="75" t="s">
        <v>3334</v>
      </c>
      <c r="B1019" s="6" t="s">
        <v>93</v>
      </c>
      <c r="C1019" s="76">
        <v>1018</v>
      </c>
      <c r="D1019" s="80" t="s">
        <v>589</v>
      </c>
      <c r="E1019" s="6" t="s">
        <v>2136</v>
      </c>
      <c r="F1019" s="6" t="str">
        <f t="shared" si="88"/>
        <v>BrokerRM-V-008-V1I26-M46, M01</v>
      </c>
      <c r="G1019" s="95" t="s">
        <v>3349</v>
      </c>
      <c r="H1019" s="95" t="s">
        <v>3350</v>
      </c>
      <c r="I1019" s="85" t="s">
        <v>2380</v>
      </c>
      <c r="J1019" s="92">
        <v>46064</v>
      </c>
      <c r="K1019" s="95" t="s">
        <v>3540</v>
      </c>
      <c r="L1019" s="80" t="s">
        <v>116</v>
      </c>
      <c r="M1019" s="80" t="s">
        <v>1084</v>
      </c>
      <c r="N1019" s="80" t="s">
        <v>1085</v>
      </c>
      <c r="O1019" s="71">
        <v>0</v>
      </c>
      <c r="P1019" s="71">
        <v>0</v>
      </c>
      <c r="Q1019" s="79">
        <v>1348.99</v>
      </c>
      <c r="R1019" s="79">
        <v>215.84</v>
      </c>
      <c r="S1019" s="71">
        <v>0</v>
      </c>
      <c r="T1019" s="79">
        <v>1564.83</v>
      </c>
      <c r="U1019" s="80" t="s">
        <v>24</v>
      </c>
      <c r="V1019" s="84">
        <f t="shared" si="96"/>
        <v>90.892879961896341</v>
      </c>
      <c r="W1019" s="78">
        <v>46064</v>
      </c>
      <c r="X1019" s="80" t="s">
        <v>1831</v>
      </c>
      <c r="Y1019" s="80" t="s">
        <v>121</v>
      </c>
      <c r="Z1019" s="80" t="s">
        <v>537</v>
      </c>
      <c r="AA1019" s="80" t="s">
        <v>122</v>
      </c>
      <c r="AB1019" s="76" t="s">
        <v>1106</v>
      </c>
      <c r="AC1019" s="76" t="s">
        <v>540</v>
      </c>
      <c r="AD1019" s="76" t="s">
        <v>173</v>
      </c>
      <c r="AE1019" s="76" t="s">
        <v>548</v>
      </c>
      <c r="AF1019" s="76" t="s">
        <v>96</v>
      </c>
      <c r="AG1019" s="82"/>
      <c r="AH1019" s="60"/>
      <c r="AI1019" s="75" t="s">
        <v>3334</v>
      </c>
      <c r="AJ1019" s="6" t="s">
        <v>103</v>
      </c>
      <c r="AK1019" s="81">
        <v>0</v>
      </c>
      <c r="AL1019" s="205" t="s">
        <v>103</v>
      </c>
      <c r="AM1019" s="169"/>
      <c r="AN1019" s="6"/>
      <c r="AO1019" s="120"/>
    </row>
    <row r="1020" spans="1:41">
      <c r="A1020" s="75" t="s">
        <v>3334</v>
      </c>
      <c r="B1020" s="6" t="s">
        <v>93</v>
      </c>
      <c r="C1020" s="76">
        <v>1019</v>
      </c>
      <c r="D1020" s="80" t="s">
        <v>589</v>
      </c>
      <c r="E1020" s="6" t="s">
        <v>2136</v>
      </c>
      <c r="F1020" s="6" t="str">
        <f t="shared" si="88"/>
        <v>BrokerRM-V-011-V1I26-M45</v>
      </c>
      <c r="G1020" s="95" t="s">
        <v>3351</v>
      </c>
      <c r="H1020" s="95" t="s">
        <v>3352</v>
      </c>
      <c r="I1020" s="85" t="s">
        <v>2380</v>
      </c>
      <c r="J1020" s="92">
        <v>46066</v>
      </c>
      <c r="K1020" s="95" t="s">
        <v>3541</v>
      </c>
      <c r="L1020" s="80" t="s">
        <v>116</v>
      </c>
      <c r="M1020" s="80" t="s">
        <v>1084</v>
      </c>
      <c r="N1020" s="80" t="s">
        <v>1085</v>
      </c>
      <c r="O1020" s="71">
        <v>0</v>
      </c>
      <c r="P1020" s="71">
        <v>0</v>
      </c>
      <c r="Q1020" s="79">
        <v>1266.32</v>
      </c>
      <c r="R1020" s="79">
        <v>202.62</v>
      </c>
      <c r="S1020" s="71">
        <v>0</v>
      </c>
      <c r="T1020" s="79">
        <v>1468.94</v>
      </c>
      <c r="U1020" s="80" t="s">
        <v>24</v>
      </c>
      <c r="V1020" s="84">
        <f t="shared" si="96"/>
        <v>85.323125893054211</v>
      </c>
      <c r="W1020" s="78">
        <v>46066</v>
      </c>
      <c r="X1020" s="80" t="s">
        <v>1097</v>
      </c>
      <c r="Y1020" s="80" t="s">
        <v>121</v>
      </c>
      <c r="Z1020" s="80" t="s">
        <v>537</v>
      </c>
      <c r="AA1020" s="80" t="s">
        <v>122</v>
      </c>
      <c r="AB1020" s="76" t="s">
        <v>1098</v>
      </c>
      <c r="AC1020" s="76" t="s">
        <v>540</v>
      </c>
      <c r="AD1020" s="76" t="s">
        <v>173</v>
      </c>
      <c r="AE1020" s="76" t="s">
        <v>548</v>
      </c>
      <c r="AF1020" s="76" t="s">
        <v>96</v>
      </c>
      <c r="AG1020" s="82"/>
      <c r="AH1020" s="60"/>
      <c r="AI1020" s="75" t="s">
        <v>3334</v>
      </c>
      <c r="AJ1020" s="6" t="s">
        <v>103</v>
      </c>
      <c r="AK1020" s="81">
        <v>0</v>
      </c>
      <c r="AL1020" s="205" t="s">
        <v>103</v>
      </c>
      <c r="AM1020" s="169"/>
      <c r="AN1020" s="6"/>
      <c r="AO1020" s="120"/>
    </row>
    <row r="1021" spans="1:41">
      <c r="A1021" s="75" t="s">
        <v>3334</v>
      </c>
      <c r="B1021" s="6" t="s">
        <v>93</v>
      </c>
      <c r="C1021" s="76">
        <v>1020</v>
      </c>
      <c r="D1021" s="80" t="s">
        <v>589</v>
      </c>
      <c r="E1021" s="6" t="s">
        <v>2136</v>
      </c>
      <c r="F1021" s="6" t="str">
        <f t="shared" si="88"/>
        <v>BrokerRM-V-012-V1I26-M19</v>
      </c>
      <c r="G1021" s="95" t="s">
        <v>3353</v>
      </c>
      <c r="H1021" s="95" t="s">
        <v>3354</v>
      </c>
      <c r="I1021" s="85" t="s">
        <v>2380</v>
      </c>
      <c r="J1021" s="92">
        <v>46064</v>
      </c>
      <c r="K1021" s="95" t="s">
        <v>3542</v>
      </c>
      <c r="L1021" s="80" t="s">
        <v>116</v>
      </c>
      <c r="M1021" s="80" t="s">
        <v>1084</v>
      </c>
      <c r="N1021" s="80" t="s">
        <v>1085</v>
      </c>
      <c r="O1021" s="71">
        <v>0</v>
      </c>
      <c r="P1021" s="71">
        <v>0</v>
      </c>
      <c r="Q1021" s="79">
        <v>1845.01</v>
      </c>
      <c r="R1021" s="79">
        <v>295.20999999999998</v>
      </c>
      <c r="S1021" s="71">
        <v>0</v>
      </c>
      <c r="T1021" s="79">
        <v>2140.2199999999998</v>
      </c>
      <c r="U1021" s="80" t="s">
        <v>24</v>
      </c>
      <c r="V1021" s="84">
        <f t="shared" si="96"/>
        <v>124.31430861630324</v>
      </c>
      <c r="W1021" s="78">
        <v>46064</v>
      </c>
      <c r="X1021" s="80" t="s">
        <v>1839</v>
      </c>
      <c r="Y1021" s="80" t="s">
        <v>121</v>
      </c>
      <c r="Z1021" s="80" t="s">
        <v>537</v>
      </c>
      <c r="AA1021" s="80" t="s">
        <v>122</v>
      </c>
      <c r="AB1021" s="76" t="s">
        <v>539</v>
      </c>
      <c r="AC1021" s="76" t="s">
        <v>540</v>
      </c>
      <c r="AD1021" s="76" t="s">
        <v>173</v>
      </c>
      <c r="AE1021" s="76" t="s">
        <v>548</v>
      </c>
      <c r="AF1021" s="76" t="s">
        <v>96</v>
      </c>
      <c r="AG1021" s="82"/>
      <c r="AH1021" s="60"/>
      <c r="AI1021" s="75" t="s">
        <v>3334</v>
      </c>
      <c r="AJ1021" s="6" t="s">
        <v>103</v>
      </c>
      <c r="AK1021" s="81">
        <v>0</v>
      </c>
      <c r="AL1021" s="205" t="s">
        <v>103</v>
      </c>
      <c r="AM1021" s="169"/>
      <c r="AN1021" s="6"/>
      <c r="AO1021" s="120"/>
    </row>
    <row r="1022" spans="1:41">
      <c r="A1022" s="75" t="s">
        <v>3334</v>
      </c>
      <c r="B1022" s="6" t="s">
        <v>93</v>
      </c>
      <c r="C1022" s="76">
        <v>1021</v>
      </c>
      <c r="D1022" s="80" t="s">
        <v>589</v>
      </c>
      <c r="E1022" s="6" t="s">
        <v>2136</v>
      </c>
      <c r="F1022" s="6" t="str">
        <f t="shared" si="88"/>
        <v>BrokerFG-V-008-V1E26-M19</v>
      </c>
      <c r="G1022" s="95" t="s">
        <v>3355</v>
      </c>
      <c r="H1022" s="95" t="s">
        <v>3356</v>
      </c>
      <c r="I1022" s="85" t="s">
        <v>2380</v>
      </c>
      <c r="J1022" s="92">
        <v>46063</v>
      </c>
      <c r="K1022" s="95" t="s">
        <v>3543</v>
      </c>
      <c r="L1022" s="80" t="s">
        <v>116</v>
      </c>
      <c r="M1022" s="80" t="s">
        <v>1100</v>
      </c>
      <c r="N1022" s="80" t="s">
        <v>1085</v>
      </c>
      <c r="O1022" s="71">
        <v>0</v>
      </c>
      <c r="P1022" s="71">
        <v>0</v>
      </c>
      <c r="Q1022" s="79">
        <v>5151.8100000000004</v>
      </c>
      <c r="R1022" s="79">
        <v>824.3</v>
      </c>
      <c r="S1022" s="71">
        <v>0</v>
      </c>
      <c r="T1022" s="79">
        <v>5976.11</v>
      </c>
      <c r="U1022" s="80" t="s">
        <v>24</v>
      </c>
      <c r="V1022" s="84">
        <f t="shared" si="96"/>
        <v>347.12131596984233</v>
      </c>
      <c r="W1022" s="78">
        <v>46062</v>
      </c>
      <c r="X1022" s="80" t="s">
        <v>122</v>
      </c>
      <c r="Y1022" s="80" t="s">
        <v>537</v>
      </c>
      <c r="Z1022" s="80" t="s">
        <v>121</v>
      </c>
      <c r="AA1022" s="80" t="s">
        <v>3544</v>
      </c>
      <c r="AB1022" s="76" t="s">
        <v>539</v>
      </c>
      <c r="AC1022" s="76" t="s">
        <v>541</v>
      </c>
      <c r="AD1022" s="76" t="s">
        <v>195</v>
      </c>
      <c r="AE1022" s="76" t="s">
        <v>547</v>
      </c>
      <c r="AF1022" s="76" t="s">
        <v>96</v>
      </c>
      <c r="AG1022" s="82"/>
      <c r="AH1022" s="60"/>
      <c r="AI1022" s="75" t="s">
        <v>3334</v>
      </c>
      <c r="AJ1022" s="6" t="s">
        <v>103</v>
      </c>
      <c r="AK1022" s="81">
        <v>0</v>
      </c>
      <c r="AL1022" s="205" t="s">
        <v>103</v>
      </c>
      <c r="AM1022" s="169"/>
      <c r="AN1022" s="6"/>
      <c r="AO1022" s="120"/>
    </row>
    <row r="1023" spans="1:41">
      <c r="A1023" s="75" t="s">
        <v>3334</v>
      </c>
      <c r="B1023" s="6" t="s">
        <v>93</v>
      </c>
      <c r="C1023" s="76">
        <v>1022</v>
      </c>
      <c r="D1023" s="80" t="s">
        <v>589</v>
      </c>
      <c r="E1023" s="6" t="s">
        <v>2136</v>
      </c>
      <c r="F1023" s="6" t="str">
        <f t="shared" si="88"/>
        <v>BrokerRM-V-016-V1I26-M19-M17</v>
      </c>
      <c r="G1023" s="95" t="s">
        <v>3357</v>
      </c>
      <c r="H1023" s="95" t="s">
        <v>3358</v>
      </c>
      <c r="I1023" s="85" t="s">
        <v>2380</v>
      </c>
      <c r="J1023" s="92">
        <v>46066</v>
      </c>
      <c r="K1023" s="95" t="s">
        <v>3545</v>
      </c>
      <c r="L1023" s="80" t="s">
        <v>116</v>
      </c>
      <c r="M1023" s="80" t="s">
        <v>1084</v>
      </c>
      <c r="N1023" s="80" t="s">
        <v>1085</v>
      </c>
      <c r="O1023" s="71">
        <v>0</v>
      </c>
      <c r="P1023" s="71">
        <v>0</v>
      </c>
      <c r="Q1023" s="79">
        <v>1514.33</v>
      </c>
      <c r="R1023" s="79">
        <v>242.3</v>
      </c>
      <c r="S1023" s="71">
        <v>0</v>
      </c>
      <c r="T1023" s="79">
        <v>1756.63</v>
      </c>
      <c r="U1023" s="80" t="s">
        <v>24</v>
      </c>
      <c r="V1023" s="84">
        <f t="shared" si="96"/>
        <v>102.03354979612226</v>
      </c>
      <c r="W1023" s="78">
        <v>46066</v>
      </c>
      <c r="X1023" s="80" t="s">
        <v>1844</v>
      </c>
      <c r="Y1023" s="80" t="s">
        <v>121</v>
      </c>
      <c r="Z1023" s="80" t="s">
        <v>537</v>
      </c>
      <c r="AA1023" s="80" t="s">
        <v>122</v>
      </c>
      <c r="AB1023" s="76" t="s">
        <v>539</v>
      </c>
      <c r="AC1023" s="76" t="s">
        <v>540</v>
      </c>
      <c r="AD1023" s="76" t="s">
        <v>173</v>
      </c>
      <c r="AE1023" s="76" t="s">
        <v>548</v>
      </c>
      <c r="AF1023" s="76" t="s">
        <v>96</v>
      </c>
      <c r="AG1023" s="82"/>
      <c r="AH1023" s="60"/>
      <c r="AI1023" s="75" t="s">
        <v>3334</v>
      </c>
      <c r="AJ1023" s="6" t="s">
        <v>103</v>
      </c>
      <c r="AK1023" s="81">
        <v>0</v>
      </c>
      <c r="AL1023" s="205" t="s">
        <v>103</v>
      </c>
      <c r="AM1023" s="169"/>
      <c r="AN1023" s="6"/>
      <c r="AO1023" s="120"/>
    </row>
    <row r="1024" spans="1:41">
      <c r="A1024" s="75" t="s">
        <v>3334</v>
      </c>
      <c r="B1024" s="6" t="s">
        <v>93</v>
      </c>
      <c r="C1024" s="76">
        <v>1023</v>
      </c>
      <c r="D1024" s="80" t="s">
        <v>589</v>
      </c>
      <c r="E1024" s="6" t="s">
        <v>2136</v>
      </c>
      <c r="F1024" s="6" t="str">
        <f t="shared" si="88"/>
        <v>BrokerRM-V-018-V1I26-M01</v>
      </c>
      <c r="G1024" s="95" t="s">
        <v>3359</v>
      </c>
      <c r="H1024" s="95" t="s">
        <v>3360</v>
      </c>
      <c r="I1024" s="85" t="s">
        <v>2380</v>
      </c>
      <c r="J1024" s="92">
        <v>46066</v>
      </c>
      <c r="K1024" s="95" t="s">
        <v>3546</v>
      </c>
      <c r="L1024" s="80" t="s">
        <v>116</v>
      </c>
      <c r="M1024" s="80" t="s">
        <v>1084</v>
      </c>
      <c r="N1024" s="80" t="s">
        <v>1085</v>
      </c>
      <c r="O1024" s="71">
        <v>0</v>
      </c>
      <c r="P1024" s="71">
        <v>0</v>
      </c>
      <c r="Q1024" s="79">
        <v>1348.99</v>
      </c>
      <c r="R1024" s="79">
        <v>215.84</v>
      </c>
      <c r="S1024" s="71">
        <v>0</v>
      </c>
      <c r="T1024" s="79">
        <v>1564.83</v>
      </c>
      <c r="U1024" s="80" t="s">
        <v>24</v>
      </c>
      <c r="V1024" s="84">
        <f t="shared" si="96"/>
        <v>90.892879961896341</v>
      </c>
      <c r="W1024" s="78">
        <v>46065</v>
      </c>
      <c r="X1024" s="80" t="s">
        <v>1115</v>
      </c>
      <c r="Y1024" s="80" t="s">
        <v>121</v>
      </c>
      <c r="Z1024" s="80" t="s">
        <v>537</v>
      </c>
      <c r="AA1024" s="80" t="s">
        <v>122</v>
      </c>
      <c r="AB1024" s="76" t="s">
        <v>542</v>
      </c>
      <c r="AC1024" s="76" t="s">
        <v>540</v>
      </c>
      <c r="AD1024" s="76" t="s">
        <v>173</v>
      </c>
      <c r="AE1024" s="76" t="s">
        <v>548</v>
      </c>
      <c r="AF1024" s="76" t="s">
        <v>96</v>
      </c>
      <c r="AG1024" s="82"/>
      <c r="AH1024" s="60"/>
      <c r="AI1024" s="75" t="s">
        <v>3334</v>
      </c>
      <c r="AJ1024" s="6" t="s">
        <v>103</v>
      </c>
      <c r="AK1024" s="81">
        <v>0</v>
      </c>
      <c r="AL1024" s="205" t="s">
        <v>103</v>
      </c>
      <c r="AM1024" s="169"/>
      <c r="AN1024" s="6"/>
      <c r="AO1024" s="120"/>
    </row>
    <row r="1025" spans="1:41">
      <c r="A1025" s="75" t="s">
        <v>3334</v>
      </c>
      <c r="B1025" s="6" t="s">
        <v>93</v>
      </c>
      <c r="C1025" s="76">
        <v>1024</v>
      </c>
      <c r="D1025" s="80" t="s">
        <v>589</v>
      </c>
      <c r="E1025" s="6" t="s">
        <v>2136</v>
      </c>
      <c r="F1025" s="6" t="str">
        <f t="shared" si="88"/>
        <v>BrokerRM-V-020-V1I26-M19</v>
      </c>
      <c r="G1025" s="95" t="s">
        <v>2822</v>
      </c>
      <c r="H1025" s="95" t="s">
        <v>3361</v>
      </c>
      <c r="I1025" s="85" t="s">
        <v>2380</v>
      </c>
      <c r="J1025" s="92">
        <v>46064</v>
      </c>
      <c r="K1025" s="95" t="s">
        <v>3547</v>
      </c>
      <c r="L1025" s="80" t="s">
        <v>116</v>
      </c>
      <c r="M1025" s="80" t="s">
        <v>1084</v>
      </c>
      <c r="N1025" s="80" t="s">
        <v>1085</v>
      </c>
      <c r="O1025" s="71">
        <v>0</v>
      </c>
      <c r="P1025" s="71">
        <v>0</v>
      </c>
      <c r="Q1025" s="79">
        <v>1266.32</v>
      </c>
      <c r="R1025" s="79">
        <v>202.62</v>
      </c>
      <c r="S1025" s="71">
        <v>0</v>
      </c>
      <c r="T1025" s="79">
        <v>1468.94</v>
      </c>
      <c r="U1025" s="80" t="s">
        <v>24</v>
      </c>
      <c r="V1025" s="84">
        <f t="shared" si="96"/>
        <v>85.323125893054211</v>
      </c>
      <c r="W1025" s="78">
        <v>46064</v>
      </c>
      <c r="X1025" s="80" t="s">
        <v>1851</v>
      </c>
      <c r="Y1025" s="80" t="s">
        <v>121</v>
      </c>
      <c r="Z1025" s="80" t="s">
        <v>537</v>
      </c>
      <c r="AA1025" s="80" t="s">
        <v>122</v>
      </c>
      <c r="AB1025" s="76" t="s">
        <v>539</v>
      </c>
      <c r="AC1025" s="76" t="s">
        <v>540</v>
      </c>
      <c r="AD1025" s="76" t="s">
        <v>173</v>
      </c>
      <c r="AE1025" s="76" t="s">
        <v>548</v>
      </c>
      <c r="AF1025" s="76" t="s">
        <v>96</v>
      </c>
      <c r="AG1025" s="82"/>
      <c r="AH1025" s="60"/>
      <c r="AI1025" s="75" t="s">
        <v>3334</v>
      </c>
      <c r="AJ1025" s="6" t="s">
        <v>103</v>
      </c>
      <c r="AK1025" s="81">
        <v>0</v>
      </c>
      <c r="AL1025" s="205" t="s">
        <v>103</v>
      </c>
      <c r="AM1025" s="169"/>
      <c r="AN1025" s="6"/>
      <c r="AO1025" s="120"/>
    </row>
    <row r="1026" spans="1:41">
      <c r="A1026" s="75" t="s">
        <v>3334</v>
      </c>
      <c r="B1026" s="6" t="s">
        <v>93</v>
      </c>
      <c r="C1026" s="76">
        <v>1025</v>
      </c>
      <c r="D1026" s="80" t="s">
        <v>589</v>
      </c>
      <c r="E1026" s="6" t="s">
        <v>2136</v>
      </c>
      <c r="F1026" s="6" t="str">
        <f t="shared" si="88"/>
        <v>BrokerRM-V-025-V1I26-M46</v>
      </c>
      <c r="G1026" s="95" t="s">
        <v>3362</v>
      </c>
      <c r="H1026" s="95" t="s">
        <v>3363</v>
      </c>
      <c r="I1026" s="85" t="s">
        <v>2380</v>
      </c>
      <c r="J1026" s="92">
        <v>46066</v>
      </c>
      <c r="K1026" s="95" t="s">
        <v>3548</v>
      </c>
      <c r="L1026" s="80" t="s">
        <v>116</v>
      </c>
      <c r="M1026" s="80" t="s">
        <v>1084</v>
      </c>
      <c r="N1026" s="80" t="s">
        <v>1085</v>
      </c>
      <c r="O1026" s="71">
        <v>0</v>
      </c>
      <c r="P1026" s="71">
        <v>0</v>
      </c>
      <c r="Q1026" s="79">
        <v>1266.32</v>
      </c>
      <c r="R1026" s="79">
        <v>202.62</v>
      </c>
      <c r="S1026" s="71">
        <v>0</v>
      </c>
      <c r="T1026" s="79">
        <v>1468.94</v>
      </c>
      <c r="U1026" s="80" t="s">
        <v>24</v>
      </c>
      <c r="V1026" s="84">
        <f t="shared" si="96"/>
        <v>85.323125893054211</v>
      </c>
      <c r="W1026" s="78">
        <v>46066</v>
      </c>
      <c r="X1026" s="80" t="s">
        <v>3549</v>
      </c>
      <c r="Y1026" s="80" t="s">
        <v>121</v>
      </c>
      <c r="Z1026" s="80" t="s">
        <v>537</v>
      </c>
      <c r="AA1026" s="80" t="s">
        <v>122</v>
      </c>
      <c r="AB1026" s="76" t="s">
        <v>1106</v>
      </c>
      <c r="AC1026" s="76" t="s">
        <v>540</v>
      </c>
      <c r="AD1026" s="76" t="s">
        <v>173</v>
      </c>
      <c r="AE1026" s="76" t="s">
        <v>548</v>
      </c>
      <c r="AF1026" s="76" t="s">
        <v>96</v>
      </c>
      <c r="AG1026" s="82"/>
      <c r="AH1026" s="60"/>
      <c r="AI1026" s="75" t="s">
        <v>3334</v>
      </c>
      <c r="AJ1026" s="6" t="s">
        <v>103</v>
      </c>
      <c r="AK1026" s="81">
        <v>0</v>
      </c>
      <c r="AL1026" s="205" t="s">
        <v>103</v>
      </c>
      <c r="AM1026" s="169"/>
      <c r="AN1026" s="6"/>
      <c r="AO1026" s="120"/>
    </row>
    <row r="1027" spans="1:41">
      <c r="A1027" s="75" t="s">
        <v>3334</v>
      </c>
      <c r="B1027" s="6" t="s">
        <v>93</v>
      </c>
      <c r="C1027" s="76">
        <v>1026</v>
      </c>
      <c r="D1027" s="80" t="s">
        <v>589</v>
      </c>
      <c r="E1027" s="6" t="s">
        <v>2136</v>
      </c>
      <c r="F1027" s="6" t="str">
        <f t="shared" ref="F1027:F1090" si="97">E1027&amp;G1027</f>
        <v>BrokerFG-V-014-V1E26-M23</v>
      </c>
      <c r="G1027" s="95" t="s">
        <v>3364</v>
      </c>
      <c r="H1027" s="95" t="s">
        <v>3365</v>
      </c>
      <c r="I1027" s="85" t="s">
        <v>2380</v>
      </c>
      <c r="J1027" s="92">
        <v>46066</v>
      </c>
      <c r="K1027" s="95" t="s">
        <v>3550</v>
      </c>
      <c r="L1027" s="80" t="s">
        <v>116</v>
      </c>
      <c r="M1027" s="80" t="s">
        <v>1100</v>
      </c>
      <c r="N1027" s="80" t="s">
        <v>1085</v>
      </c>
      <c r="O1027" s="71">
        <v>0</v>
      </c>
      <c r="P1027" s="71">
        <v>0</v>
      </c>
      <c r="Q1027" s="79">
        <v>2423.6999999999998</v>
      </c>
      <c r="R1027" s="79">
        <v>387.8</v>
      </c>
      <c r="S1027" s="71">
        <v>0</v>
      </c>
      <c r="T1027" s="79">
        <v>2811.5</v>
      </c>
      <c r="U1027" s="80" t="s">
        <v>24</v>
      </c>
      <c r="V1027" s="84">
        <f t="shared" si="96"/>
        <v>163.30549133955228</v>
      </c>
      <c r="W1027" s="78">
        <v>46065</v>
      </c>
      <c r="X1027" s="80" t="s">
        <v>122</v>
      </c>
      <c r="Y1027" s="80" t="s">
        <v>537</v>
      </c>
      <c r="Z1027" s="80" t="s">
        <v>121</v>
      </c>
      <c r="AA1027" s="80" t="s">
        <v>1117</v>
      </c>
      <c r="AB1027" s="76" t="s">
        <v>1118</v>
      </c>
      <c r="AC1027" s="76" t="s">
        <v>541</v>
      </c>
      <c r="AD1027" s="76" t="s">
        <v>195</v>
      </c>
      <c r="AE1027" s="76" t="s">
        <v>547</v>
      </c>
      <c r="AF1027" s="76" t="s">
        <v>96</v>
      </c>
      <c r="AG1027" s="82"/>
      <c r="AH1027" s="60"/>
      <c r="AI1027" s="75" t="s">
        <v>3334</v>
      </c>
      <c r="AJ1027" s="6" t="s">
        <v>103</v>
      </c>
      <c r="AK1027" s="81">
        <v>0</v>
      </c>
      <c r="AL1027" s="205" t="s">
        <v>103</v>
      </c>
      <c r="AM1027" s="169"/>
      <c r="AN1027" s="6"/>
      <c r="AO1027" s="120"/>
    </row>
    <row r="1028" spans="1:41">
      <c r="A1028" s="75" t="s">
        <v>3334</v>
      </c>
      <c r="B1028" s="6" t="s">
        <v>93</v>
      </c>
      <c r="C1028" s="76">
        <v>1027</v>
      </c>
      <c r="D1028" s="80" t="s">
        <v>589</v>
      </c>
      <c r="E1028" s="6" t="s">
        <v>2136</v>
      </c>
      <c r="F1028" s="6" t="str">
        <f t="shared" si="97"/>
        <v>BrokerRM-V-030-V1I26-M19</v>
      </c>
      <c r="G1028" s="95" t="s">
        <v>3366</v>
      </c>
      <c r="H1028" s="95" t="s">
        <v>3367</v>
      </c>
      <c r="I1028" s="85" t="s">
        <v>2380</v>
      </c>
      <c r="J1028" s="92">
        <v>46066</v>
      </c>
      <c r="K1028" s="95" t="s">
        <v>3551</v>
      </c>
      <c r="L1028" s="80" t="s">
        <v>116</v>
      </c>
      <c r="M1028" s="80" t="s">
        <v>1084</v>
      </c>
      <c r="N1028" s="80" t="s">
        <v>1085</v>
      </c>
      <c r="O1028" s="71">
        <v>0</v>
      </c>
      <c r="P1028" s="71">
        <v>0</v>
      </c>
      <c r="Q1028" s="79">
        <v>1266.32</v>
      </c>
      <c r="R1028" s="79">
        <v>202.62</v>
      </c>
      <c r="S1028" s="71">
        <v>0</v>
      </c>
      <c r="T1028" s="79">
        <v>1468.94</v>
      </c>
      <c r="U1028" s="80" t="s">
        <v>24</v>
      </c>
      <c r="V1028" s="84">
        <f t="shared" si="96"/>
        <v>85.323125893054211</v>
      </c>
      <c r="W1028" s="78">
        <v>46066</v>
      </c>
      <c r="X1028" s="80" t="s">
        <v>3552</v>
      </c>
      <c r="Y1028" s="80" t="s">
        <v>121</v>
      </c>
      <c r="Z1028" s="80" t="s">
        <v>537</v>
      </c>
      <c r="AA1028" s="80" t="s">
        <v>122</v>
      </c>
      <c r="AB1028" s="76" t="s">
        <v>539</v>
      </c>
      <c r="AC1028" s="76" t="s">
        <v>540</v>
      </c>
      <c r="AD1028" s="76" t="s">
        <v>173</v>
      </c>
      <c r="AE1028" s="76" t="s">
        <v>548</v>
      </c>
      <c r="AF1028" s="76" t="s">
        <v>96</v>
      </c>
      <c r="AG1028" s="82"/>
      <c r="AH1028" s="60"/>
      <c r="AI1028" s="75" t="s">
        <v>3334</v>
      </c>
      <c r="AJ1028" s="6" t="s">
        <v>103</v>
      </c>
      <c r="AK1028" s="81">
        <v>0</v>
      </c>
      <c r="AL1028" s="205" t="s">
        <v>103</v>
      </c>
      <c r="AM1028" s="169"/>
      <c r="AN1028" s="6"/>
      <c r="AO1028" s="120"/>
    </row>
    <row r="1029" spans="1:41">
      <c r="A1029" s="75" t="s">
        <v>3334</v>
      </c>
      <c r="B1029" s="6" t="s">
        <v>93</v>
      </c>
      <c r="C1029" s="76">
        <v>1028</v>
      </c>
      <c r="D1029" s="80" t="s">
        <v>589</v>
      </c>
      <c r="E1029" s="6" t="s">
        <v>2136</v>
      </c>
      <c r="F1029" s="6" t="str">
        <f t="shared" si="97"/>
        <v>BrokerRM-V-064-V1I26-M45</v>
      </c>
      <c r="G1029" s="95" t="s">
        <v>3368</v>
      </c>
      <c r="H1029" s="95" t="s">
        <v>3369</v>
      </c>
      <c r="I1029" s="85" t="s">
        <v>2380</v>
      </c>
      <c r="J1029" s="92">
        <v>46064</v>
      </c>
      <c r="K1029" s="95" t="s">
        <v>3553</v>
      </c>
      <c r="L1029" s="80" t="s">
        <v>116</v>
      </c>
      <c r="M1029" s="80" t="s">
        <v>1084</v>
      </c>
      <c r="N1029" s="80" t="s">
        <v>1085</v>
      </c>
      <c r="O1029" s="71">
        <v>0</v>
      </c>
      <c r="P1029" s="71">
        <v>0</v>
      </c>
      <c r="Q1029" s="79">
        <v>1266.32</v>
      </c>
      <c r="R1029" s="79">
        <v>202.62</v>
      </c>
      <c r="S1029" s="71">
        <v>0</v>
      </c>
      <c r="T1029" s="79">
        <v>1468.94</v>
      </c>
      <c r="U1029" s="80" t="s">
        <v>24</v>
      </c>
      <c r="V1029" s="84">
        <f t="shared" si="96"/>
        <v>85.323125893054211</v>
      </c>
      <c r="W1029" s="78">
        <v>46064</v>
      </c>
      <c r="X1029" s="80" t="s">
        <v>1097</v>
      </c>
      <c r="Y1029" s="80" t="s">
        <v>121</v>
      </c>
      <c r="Z1029" s="80" t="s">
        <v>537</v>
      </c>
      <c r="AA1029" s="80" t="s">
        <v>122</v>
      </c>
      <c r="AB1029" s="76" t="s">
        <v>1098</v>
      </c>
      <c r="AC1029" s="76" t="s">
        <v>540</v>
      </c>
      <c r="AD1029" s="76" t="s">
        <v>173</v>
      </c>
      <c r="AE1029" s="76" t="s">
        <v>548</v>
      </c>
      <c r="AF1029" s="76" t="s">
        <v>96</v>
      </c>
      <c r="AG1029" s="82"/>
      <c r="AH1029" s="60"/>
      <c r="AI1029" s="75" t="s">
        <v>3334</v>
      </c>
      <c r="AJ1029" s="6" t="s">
        <v>103</v>
      </c>
      <c r="AK1029" s="81">
        <v>0</v>
      </c>
      <c r="AL1029" s="205" t="s">
        <v>103</v>
      </c>
      <c r="AM1029" s="169"/>
      <c r="AN1029" s="6"/>
      <c r="AO1029" s="120"/>
    </row>
    <row r="1030" spans="1:41">
      <c r="A1030" s="75" t="s">
        <v>3334</v>
      </c>
      <c r="B1030" s="6" t="s">
        <v>587</v>
      </c>
      <c r="C1030" s="76">
        <v>1029</v>
      </c>
      <c r="D1030" s="80" t="s">
        <v>589</v>
      </c>
      <c r="E1030" s="6" t="s">
        <v>2136</v>
      </c>
      <c r="F1030" s="6" t="str">
        <f t="shared" si="97"/>
        <v>BrokerVA-V-073-F4I25</v>
      </c>
      <c r="G1030" s="95" t="s">
        <v>3370</v>
      </c>
      <c r="H1030" s="95" t="s">
        <v>3371</v>
      </c>
      <c r="I1030" s="85" t="s">
        <v>2380</v>
      </c>
      <c r="J1030" s="92">
        <v>46066</v>
      </c>
      <c r="K1030" s="95" t="s">
        <v>3554</v>
      </c>
      <c r="L1030" s="80" t="s">
        <v>116</v>
      </c>
      <c r="M1030" s="80" t="s">
        <v>1084</v>
      </c>
      <c r="N1030" s="80" t="s">
        <v>1128</v>
      </c>
      <c r="O1030" s="71">
        <v>0</v>
      </c>
      <c r="P1030" s="71">
        <v>0</v>
      </c>
      <c r="Q1030" s="79">
        <v>1384.44</v>
      </c>
      <c r="R1030" s="79">
        <v>221.52</v>
      </c>
      <c r="S1030" s="71">
        <v>0</v>
      </c>
      <c r="T1030" s="79">
        <v>1605.96</v>
      </c>
      <c r="U1030" s="80" t="s">
        <v>24</v>
      </c>
      <c r="V1030" s="84">
        <f t="shared" si="96"/>
        <v>93.281908899757198</v>
      </c>
      <c r="W1030" s="78">
        <v>46066</v>
      </c>
      <c r="X1030" s="80" t="s">
        <v>1129</v>
      </c>
      <c r="Y1030" s="80" t="s">
        <v>121</v>
      </c>
      <c r="Z1030" s="80" t="s">
        <v>537</v>
      </c>
      <c r="AA1030" s="80" t="s">
        <v>1130</v>
      </c>
      <c r="AB1030" s="76" t="s">
        <v>539</v>
      </c>
      <c r="AC1030" s="76" t="s">
        <v>540</v>
      </c>
      <c r="AD1030" s="76" t="s">
        <v>173</v>
      </c>
      <c r="AE1030" s="76" t="s">
        <v>548</v>
      </c>
      <c r="AF1030" s="76" t="s">
        <v>96</v>
      </c>
      <c r="AG1030" s="82"/>
      <c r="AH1030" s="60"/>
      <c r="AI1030" s="75" t="s">
        <v>3334</v>
      </c>
      <c r="AJ1030" s="6" t="s">
        <v>103</v>
      </c>
      <c r="AK1030" s="81">
        <v>0</v>
      </c>
      <c r="AL1030" s="205" t="s">
        <v>103</v>
      </c>
      <c r="AM1030" s="169"/>
      <c r="AN1030" s="6"/>
      <c r="AO1030" s="120"/>
    </row>
    <row r="1031" spans="1:41">
      <c r="A1031" s="75" t="s">
        <v>3334</v>
      </c>
      <c r="B1031" s="6" t="s">
        <v>587</v>
      </c>
      <c r="C1031" s="76">
        <v>1030</v>
      </c>
      <c r="D1031" s="80" t="s">
        <v>589</v>
      </c>
      <c r="E1031" s="6" t="s">
        <v>2136</v>
      </c>
      <c r="F1031" s="6" t="str">
        <f t="shared" si="97"/>
        <v>BrokerVA-V-074-F4I25</v>
      </c>
      <c r="G1031" s="95" t="s">
        <v>3372</v>
      </c>
      <c r="H1031" s="95" t="s">
        <v>3373</v>
      </c>
      <c r="I1031" s="85" t="s">
        <v>2380</v>
      </c>
      <c r="J1031" s="92">
        <v>46066</v>
      </c>
      <c r="K1031" s="95" t="s">
        <v>3555</v>
      </c>
      <c r="L1031" s="80" t="s">
        <v>116</v>
      </c>
      <c r="M1031" s="80" t="s">
        <v>1084</v>
      </c>
      <c r="N1031" s="80" t="s">
        <v>1128</v>
      </c>
      <c r="O1031" s="71">
        <v>0</v>
      </c>
      <c r="P1031" s="71">
        <v>0</v>
      </c>
      <c r="Q1031" s="79">
        <v>1384.44</v>
      </c>
      <c r="R1031" s="79">
        <v>221.52</v>
      </c>
      <c r="S1031" s="71">
        <v>0</v>
      </c>
      <c r="T1031" s="79">
        <v>1605.96</v>
      </c>
      <c r="U1031" s="80" t="s">
        <v>24</v>
      </c>
      <c r="V1031" s="84">
        <f t="shared" si="96"/>
        <v>93.281908899757198</v>
      </c>
      <c r="W1031" s="78">
        <v>46066</v>
      </c>
      <c r="X1031" s="80" t="s">
        <v>1129</v>
      </c>
      <c r="Y1031" s="80" t="s">
        <v>121</v>
      </c>
      <c r="Z1031" s="80" t="s">
        <v>537</v>
      </c>
      <c r="AA1031" s="80" t="s">
        <v>1130</v>
      </c>
      <c r="AB1031" s="76" t="s">
        <v>539</v>
      </c>
      <c r="AC1031" s="76" t="s">
        <v>540</v>
      </c>
      <c r="AD1031" s="76" t="s">
        <v>173</v>
      </c>
      <c r="AE1031" s="76" t="s">
        <v>548</v>
      </c>
      <c r="AF1031" s="76" t="s">
        <v>96</v>
      </c>
      <c r="AG1031" s="82"/>
      <c r="AH1031" s="60"/>
      <c r="AI1031" s="75" t="s">
        <v>3334</v>
      </c>
      <c r="AJ1031" s="6" t="s">
        <v>103</v>
      </c>
      <c r="AK1031" s="81">
        <v>0</v>
      </c>
      <c r="AL1031" s="205" t="s">
        <v>103</v>
      </c>
      <c r="AM1031" s="169"/>
      <c r="AN1031" s="6"/>
      <c r="AO1031" s="120"/>
    </row>
    <row r="1032" spans="1:41">
      <c r="A1032" s="75" t="s">
        <v>3334</v>
      </c>
      <c r="B1032" s="6" t="s">
        <v>93</v>
      </c>
      <c r="C1032" s="76">
        <v>1031</v>
      </c>
      <c r="D1032" s="80" t="s">
        <v>590</v>
      </c>
      <c r="E1032" s="6" t="s">
        <v>2135</v>
      </c>
      <c r="F1032" s="6" t="str">
        <f t="shared" si="97"/>
        <v>FreightRM-V-034-V1I26-M19.1</v>
      </c>
      <c r="G1032" s="95" t="s">
        <v>3374</v>
      </c>
      <c r="H1032" s="95" t="s">
        <v>3375</v>
      </c>
      <c r="I1032" s="85" t="s">
        <v>2380</v>
      </c>
      <c r="J1032" s="92">
        <v>46062</v>
      </c>
      <c r="K1032" s="95" t="s">
        <v>3556</v>
      </c>
      <c r="L1032" s="80">
        <v>6379</v>
      </c>
      <c r="M1032" s="80" t="s">
        <v>1870</v>
      </c>
      <c r="N1032" s="80" t="s">
        <v>1134</v>
      </c>
      <c r="O1032" s="71">
        <v>0</v>
      </c>
      <c r="P1032" s="71">
        <v>0</v>
      </c>
      <c r="Q1032" s="79">
        <v>10800</v>
      </c>
      <c r="R1032" s="79">
        <v>1728</v>
      </c>
      <c r="S1032" s="71">
        <v>432</v>
      </c>
      <c r="T1032" s="79">
        <v>12096</v>
      </c>
      <c r="U1032" s="80" t="s">
        <v>24</v>
      </c>
      <c r="V1032" s="84">
        <f t="shared" si="96"/>
        <v>702.59406837745837</v>
      </c>
      <c r="W1032" s="78">
        <v>46062</v>
      </c>
      <c r="X1032" s="80" t="s">
        <v>1135</v>
      </c>
      <c r="Y1032" s="80" t="s">
        <v>1136</v>
      </c>
      <c r="Z1032" s="80" t="s">
        <v>1137</v>
      </c>
      <c r="AA1032" s="80" t="s">
        <v>121</v>
      </c>
      <c r="AB1032" s="76" t="s">
        <v>539</v>
      </c>
      <c r="AC1032" s="76" t="s">
        <v>540</v>
      </c>
      <c r="AD1032" s="76" t="s">
        <v>173</v>
      </c>
      <c r="AE1032" s="76" t="s">
        <v>548</v>
      </c>
      <c r="AF1032" s="76" t="s">
        <v>96</v>
      </c>
      <c r="AG1032" s="82"/>
      <c r="AH1032" s="60"/>
      <c r="AI1032" s="75" t="s">
        <v>3334</v>
      </c>
      <c r="AJ1032" s="6" t="s">
        <v>103</v>
      </c>
      <c r="AK1032" s="81">
        <v>0</v>
      </c>
      <c r="AL1032" s="205" t="s">
        <v>103</v>
      </c>
      <c r="AM1032" s="169"/>
      <c r="AN1032" s="6"/>
      <c r="AO1032" s="120"/>
    </row>
    <row r="1033" spans="1:41">
      <c r="A1033" s="75" t="s">
        <v>3334</v>
      </c>
      <c r="B1033" s="6" t="s">
        <v>93</v>
      </c>
      <c r="C1033" s="76">
        <v>1032</v>
      </c>
      <c r="D1033" s="80" t="s">
        <v>590</v>
      </c>
      <c r="E1033" s="6" t="s">
        <v>2135</v>
      </c>
      <c r="F1033" s="6" t="str">
        <f t="shared" si="97"/>
        <v>FreightRM-V-060-V1I26-M19</v>
      </c>
      <c r="G1033" s="95" t="s">
        <v>3376</v>
      </c>
      <c r="H1033" s="95" t="s">
        <v>3377</v>
      </c>
      <c r="I1033" s="85" t="s">
        <v>2380</v>
      </c>
      <c r="J1033" s="92">
        <v>46065</v>
      </c>
      <c r="K1033" s="95" t="s">
        <v>3557</v>
      </c>
      <c r="L1033" s="80">
        <v>6395</v>
      </c>
      <c r="M1033" s="80" t="s">
        <v>1870</v>
      </c>
      <c r="N1033" s="80" t="s">
        <v>1150</v>
      </c>
      <c r="O1033" s="71">
        <v>0</v>
      </c>
      <c r="P1033" s="71">
        <v>0</v>
      </c>
      <c r="Q1033" s="79">
        <v>19000</v>
      </c>
      <c r="R1033" s="79">
        <v>3040</v>
      </c>
      <c r="S1033" s="71">
        <v>0</v>
      </c>
      <c r="T1033" s="79">
        <v>22040</v>
      </c>
      <c r="U1033" s="80" t="s">
        <v>24</v>
      </c>
      <c r="V1033" s="84">
        <f t="shared" si="96"/>
        <v>1280.1895888755939</v>
      </c>
      <c r="W1033" s="78">
        <v>46065</v>
      </c>
      <c r="X1033" s="80" t="s">
        <v>1140</v>
      </c>
      <c r="Y1033" s="80" t="s">
        <v>1141</v>
      </c>
      <c r="Z1033" s="80" t="s">
        <v>1137</v>
      </c>
      <c r="AA1033" s="80" t="s">
        <v>121</v>
      </c>
      <c r="AB1033" s="76" t="s">
        <v>539</v>
      </c>
      <c r="AC1033" s="76" t="s">
        <v>540</v>
      </c>
      <c r="AD1033" s="76" t="s">
        <v>173</v>
      </c>
      <c r="AE1033" s="76" t="s">
        <v>548</v>
      </c>
      <c r="AF1033" s="76" t="s">
        <v>96</v>
      </c>
      <c r="AG1033" s="82"/>
      <c r="AH1033" s="60"/>
      <c r="AI1033" s="75" t="s">
        <v>3334</v>
      </c>
      <c r="AJ1033" s="6" t="s">
        <v>103</v>
      </c>
      <c r="AK1033" s="81">
        <v>0</v>
      </c>
      <c r="AL1033" s="205" t="s">
        <v>103</v>
      </c>
      <c r="AM1033" s="169"/>
      <c r="AN1033" s="6"/>
      <c r="AO1033" s="120"/>
    </row>
    <row r="1034" spans="1:41">
      <c r="A1034" s="75" t="s">
        <v>3334</v>
      </c>
      <c r="B1034" s="6" t="s">
        <v>93</v>
      </c>
      <c r="C1034" s="76">
        <v>1033</v>
      </c>
      <c r="D1034" s="80" t="s">
        <v>27</v>
      </c>
      <c r="E1034" s="6" t="s">
        <v>2135</v>
      </c>
      <c r="F1034" s="6" t="str">
        <f t="shared" si="97"/>
        <v>FreightRM-V-008-V1I26-M46, M01.2</v>
      </c>
      <c r="G1034" s="96" t="s">
        <v>3378</v>
      </c>
      <c r="H1034" s="95" t="s">
        <v>3379</v>
      </c>
      <c r="I1034" s="85" t="s">
        <v>2380</v>
      </c>
      <c r="J1034" s="157" t="s">
        <v>3558</v>
      </c>
      <c r="K1034" s="96" t="s">
        <v>2399</v>
      </c>
      <c r="L1034" s="85" t="s">
        <v>3559</v>
      </c>
      <c r="M1034" s="85" t="s">
        <v>1264</v>
      </c>
      <c r="N1034" s="85" t="s">
        <v>116</v>
      </c>
      <c r="O1034" s="71">
        <v>0</v>
      </c>
      <c r="P1034" s="71">
        <v>0</v>
      </c>
      <c r="Q1034" s="79">
        <v>5032.08</v>
      </c>
      <c r="R1034" s="79">
        <v>805.13</v>
      </c>
      <c r="S1034" s="71">
        <v>0</v>
      </c>
      <c r="T1034" s="79">
        <v>5837.21</v>
      </c>
      <c r="U1034" s="80" t="s">
        <v>24</v>
      </c>
      <c r="V1034" s="84">
        <f t="shared" si="96"/>
        <v>339.0533334882262</v>
      </c>
      <c r="W1034" s="106">
        <v>46050</v>
      </c>
      <c r="X1034" s="85" t="s">
        <v>1889</v>
      </c>
      <c r="Y1034" s="85" t="s">
        <v>1890</v>
      </c>
      <c r="Z1034" s="85" t="s">
        <v>239</v>
      </c>
      <c r="AA1034" s="85" t="s">
        <v>122</v>
      </c>
      <c r="AB1034" s="76" t="s">
        <v>1106</v>
      </c>
      <c r="AC1034" s="76" t="s">
        <v>540</v>
      </c>
      <c r="AD1034" s="76" t="s">
        <v>173</v>
      </c>
      <c r="AE1034" s="76" t="s">
        <v>548</v>
      </c>
      <c r="AF1034" s="76" t="s">
        <v>96</v>
      </c>
      <c r="AG1034" s="82"/>
      <c r="AH1034" s="60"/>
      <c r="AI1034" s="75" t="s">
        <v>3334</v>
      </c>
      <c r="AJ1034" s="6" t="s">
        <v>103</v>
      </c>
      <c r="AK1034" s="81">
        <v>0</v>
      </c>
      <c r="AL1034" s="205" t="s">
        <v>103</v>
      </c>
      <c r="AM1034" s="169"/>
      <c r="AN1034" s="6"/>
      <c r="AO1034" s="120"/>
    </row>
    <row r="1035" spans="1:41">
      <c r="A1035" s="75" t="s">
        <v>3334</v>
      </c>
      <c r="B1035" s="6" t="s">
        <v>93</v>
      </c>
      <c r="C1035" s="76">
        <v>1034</v>
      </c>
      <c r="D1035" s="80" t="s">
        <v>27</v>
      </c>
      <c r="E1035" s="6" t="s">
        <v>2135</v>
      </c>
      <c r="F1035" s="6" t="str">
        <f t="shared" si="97"/>
        <v>FreightRM-V-007-V1I26-M19.1</v>
      </c>
      <c r="G1035" s="96" t="s">
        <v>3380</v>
      </c>
      <c r="H1035" s="95" t="s">
        <v>3381</v>
      </c>
      <c r="I1035" s="85" t="s">
        <v>2380</v>
      </c>
      <c r="J1035" s="157" t="s">
        <v>3558</v>
      </c>
      <c r="K1035" s="107" t="s">
        <v>3560</v>
      </c>
      <c r="L1035" s="85" t="s">
        <v>3561</v>
      </c>
      <c r="M1035" s="85" t="s">
        <v>1264</v>
      </c>
      <c r="N1035" s="85" t="s">
        <v>116</v>
      </c>
      <c r="O1035" s="71">
        <v>0</v>
      </c>
      <c r="P1035" s="71">
        <v>0</v>
      </c>
      <c r="Q1035" s="79">
        <v>11270.23</v>
      </c>
      <c r="R1035" s="79">
        <v>1803.24</v>
      </c>
      <c r="S1035" s="71">
        <v>0</v>
      </c>
      <c r="T1035" s="79">
        <v>13073.47</v>
      </c>
      <c r="U1035" s="80" t="s">
        <v>24</v>
      </c>
      <c r="V1035" s="84">
        <f t="shared" si="96"/>
        <v>759.37024430478266</v>
      </c>
      <c r="W1035" s="106">
        <v>46051</v>
      </c>
      <c r="X1035" s="85" t="s">
        <v>1902</v>
      </c>
      <c r="Y1035" s="85" t="s">
        <v>1882</v>
      </c>
      <c r="Z1035" s="85" t="s">
        <v>239</v>
      </c>
      <c r="AA1035" s="85" t="s">
        <v>122</v>
      </c>
      <c r="AB1035" s="76" t="s">
        <v>539</v>
      </c>
      <c r="AC1035" s="76" t="s">
        <v>540</v>
      </c>
      <c r="AD1035" s="76" t="s">
        <v>173</v>
      </c>
      <c r="AE1035" s="76" t="s">
        <v>548</v>
      </c>
      <c r="AF1035" s="76" t="s">
        <v>96</v>
      </c>
      <c r="AG1035" s="82"/>
      <c r="AH1035" s="60"/>
      <c r="AI1035" s="75" t="s">
        <v>3334</v>
      </c>
      <c r="AJ1035" s="6" t="s">
        <v>103</v>
      </c>
      <c r="AK1035" s="81">
        <v>0</v>
      </c>
      <c r="AL1035" s="205" t="s">
        <v>103</v>
      </c>
      <c r="AM1035" s="169"/>
      <c r="AN1035" s="6"/>
      <c r="AO1035" s="120"/>
    </row>
    <row r="1036" spans="1:41">
      <c r="A1036" s="75" t="s">
        <v>3334</v>
      </c>
      <c r="B1036" s="6" t="s">
        <v>93</v>
      </c>
      <c r="C1036" s="76">
        <v>1035</v>
      </c>
      <c r="D1036" s="80" t="s">
        <v>27</v>
      </c>
      <c r="E1036" s="6" t="s">
        <v>2135</v>
      </c>
      <c r="F1036" s="6" t="str">
        <f t="shared" si="97"/>
        <v>FreightRM-V-022-V1I26-M19.2</v>
      </c>
      <c r="G1036" s="96" t="s">
        <v>3382</v>
      </c>
      <c r="H1036" s="95" t="s">
        <v>3383</v>
      </c>
      <c r="I1036" s="85" t="s">
        <v>2380</v>
      </c>
      <c r="J1036" s="157" t="s">
        <v>3558</v>
      </c>
      <c r="K1036" s="96" t="s">
        <v>2403</v>
      </c>
      <c r="L1036" s="85" t="s">
        <v>3562</v>
      </c>
      <c r="M1036" s="85" t="s">
        <v>1264</v>
      </c>
      <c r="N1036" s="85" t="s">
        <v>116</v>
      </c>
      <c r="O1036" s="71">
        <v>0</v>
      </c>
      <c r="P1036" s="71">
        <v>0</v>
      </c>
      <c r="Q1036" s="79">
        <v>4607.1499999999996</v>
      </c>
      <c r="R1036" s="79">
        <v>737.14</v>
      </c>
      <c r="S1036" s="71">
        <v>0</v>
      </c>
      <c r="T1036" s="79">
        <v>5344.29</v>
      </c>
      <c r="U1036" s="80" t="s">
        <v>24</v>
      </c>
      <c r="V1036" s="84">
        <f t="shared" si="96"/>
        <v>310.42216052322811</v>
      </c>
      <c r="W1036" s="106">
        <v>46052</v>
      </c>
      <c r="X1036" s="85" t="s">
        <v>1893</v>
      </c>
      <c r="Y1036" s="85" t="s">
        <v>1894</v>
      </c>
      <c r="Z1036" s="85" t="s">
        <v>239</v>
      </c>
      <c r="AA1036" s="85" t="s">
        <v>122</v>
      </c>
      <c r="AB1036" s="76" t="s">
        <v>539</v>
      </c>
      <c r="AC1036" s="76" t="s">
        <v>540</v>
      </c>
      <c r="AD1036" s="76" t="s">
        <v>173</v>
      </c>
      <c r="AE1036" s="76" t="s">
        <v>548</v>
      </c>
      <c r="AF1036" s="76" t="s">
        <v>96</v>
      </c>
      <c r="AG1036" s="82"/>
      <c r="AH1036" s="60"/>
      <c r="AI1036" s="75" t="s">
        <v>3334</v>
      </c>
      <c r="AJ1036" s="6" t="s">
        <v>103</v>
      </c>
      <c r="AK1036" s="81">
        <v>0</v>
      </c>
      <c r="AL1036" s="205" t="s">
        <v>103</v>
      </c>
      <c r="AM1036" s="169"/>
      <c r="AN1036" s="6"/>
      <c r="AO1036" s="120"/>
    </row>
    <row r="1037" spans="1:41">
      <c r="A1037" s="75" t="s">
        <v>3334</v>
      </c>
      <c r="B1037" s="6" t="s">
        <v>93</v>
      </c>
      <c r="C1037" s="76">
        <v>1036</v>
      </c>
      <c r="D1037" s="80" t="s">
        <v>27</v>
      </c>
      <c r="E1037" s="6" t="s">
        <v>2135</v>
      </c>
      <c r="F1037" s="6" t="str">
        <f t="shared" si="97"/>
        <v>FreightRM-V-026-V1I26-M23.3</v>
      </c>
      <c r="G1037" s="96" t="s">
        <v>3384</v>
      </c>
      <c r="H1037" s="95" t="s">
        <v>3385</v>
      </c>
      <c r="I1037" s="85" t="s">
        <v>2380</v>
      </c>
      <c r="J1037" s="157" t="s">
        <v>3558</v>
      </c>
      <c r="K1037" s="96" t="s">
        <v>2405</v>
      </c>
      <c r="L1037" s="85" t="s">
        <v>3563</v>
      </c>
      <c r="M1037" s="85" t="s">
        <v>1264</v>
      </c>
      <c r="N1037" s="85" t="s">
        <v>116</v>
      </c>
      <c r="O1037" s="71">
        <v>0</v>
      </c>
      <c r="P1037" s="71">
        <v>0</v>
      </c>
      <c r="Q1037" s="79">
        <v>2858.4</v>
      </c>
      <c r="R1037" s="79">
        <v>457.34</v>
      </c>
      <c r="S1037" s="71">
        <v>0</v>
      </c>
      <c r="T1037" s="79">
        <v>3315.74</v>
      </c>
      <c r="U1037" s="80" t="s">
        <v>24</v>
      </c>
      <c r="V1037" s="84">
        <f t="shared" si="96"/>
        <v>192.59418454711258</v>
      </c>
      <c r="W1037" s="106">
        <v>46052</v>
      </c>
      <c r="X1037" s="85" t="s">
        <v>1885</v>
      </c>
      <c r="Y1037" s="85" t="s">
        <v>1886</v>
      </c>
      <c r="Z1037" s="85" t="s">
        <v>239</v>
      </c>
      <c r="AA1037" s="85" t="s">
        <v>122</v>
      </c>
      <c r="AB1037" s="76" t="s">
        <v>1118</v>
      </c>
      <c r="AC1037" s="76" t="s">
        <v>540</v>
      </c>
      <c r="AD1037" s="76" t="s">
        <v>173</v>
      </c>
      <c r="AE1037" s="76" t="s">
        <v>548</v>
      </c>
      <c r="AF1037" s="76" t="s">
        <v>96</v>
      </c>
      <c r="AG1037" s="82"/>
      <c r="AH1037" s="60"/>
      <c r="AI1037" s="75" t="s">
        <v>3334</v>
      </c>
      <c r="AJ1037" s="6" t="s">
        <v>103</v>
      </c>
      <c r="AK1037" s="81">
        <v>0</v>
      </c>
      <c r="AL1037" s="205" t="s">
        <v>103</v>
      </c>
      <c r="AM1037" s="169"/>
      <c r="AN1037" s="6"/>
      <c r="AO1037" s="120"/>
    </row>
    <row r="1038" spans="1:41">
      <c r="A1038" s="75" t="s">
        <v>3334</v>
      </c>
      <c r="B1038" s="6" t="s">
        <v>93</v>
      </c>
      <c r="C1038" s="76">
        <v>1037</v>
      </c>
      <c r="D1038" s="80" t="s">
        <v>27</v>
      </c>
      <c r="E1038" s="6" t="s">
        <v>2135</v>
      </c>
      <c r="F1038" s="6" t="str">
        <f t="shared" si="97"/>
        <v>FreightRM-V-039-V1I26-M46, M01.1</v>
      </c>
      <c r="G1038" s="96" t="s">
        <v>3386</v>
      </c>
      <c r="H1038" s="95" t="s">
        <v>3387</v>
      </c>
      <c r="I1038" s="85" t="s">
        <v>2380</v>
      </c>
      <c r="J1038" s="157" t="s">
        <v>3558</v>
      </c>
      <c r="K1038" s="96" t="s">
        <v>3564</v>
      </c>
      <c r="L1038" s="85" t="s">
        <v>3565</v>
      </c>
      <c r="M1038" s="85" t="s">
        <v>1264</v>
      </c>
      <c r="N1038" s="85" t="s">
        <v>116</v>
      </c>
      <c r="O1038" s="71">
        <v>0</v>
      </c>
      <c r="P1038" s="71">
        <v>0</v>
      </c>
      <c r="Q1038" s="79">
        <v>5032.08</v>
      </c>
      <c r="R1038" s="79">
        <v>805.13</v>
      </c>
      <c r="S1038" s="71">
        <v>0</v>
      </c>
      <c r="T1038" s="79">
        <v>5837.21</v>
      </c>
      <c r="U1038" s="80" t="s">
        <v>24</v>
      </c>
      <c r="V1038" s="84">
        <f t="shared" si="96"/>
        <v>339.0533334882262</v>
      </c>
      <c r="W1038" s="106">
        <v>46062</v>
      </c>
      <c r="X1038" s="85" t="s">
        <v>1889</v>
      </c>
      <c r="Y1038" s="85" t="s">
        <v>1890</v>
      </c>
      <c r="Z1038" s="85" t="s">
        <v>239</v>
      </c>
      <c r="AA1038" s="85" t="s">
        <v>122</v>
      </c>
      <c r="AB1038" s="76" t="s">
        <v>1106</v>
      </c>
      <c r="AC1038" s="76" t="s">
        <v>540</v>
      </c>
      <c r="AD1038" s="76" t="s">
        <v>173</v>
      </c>
      <c r="AE1038" s="76" t="s">
        <v>548</v>
      </c>
      <c r="AF1038" s="76" t="s">
        <v>96</v>
      </c>
      <c r="AG1038" s="82"/>
      <c r="AH1038" s="60"/>
      <c r="AI1038" s="75" t="s">
        <v>3334</v>
      </c>
      <c r="AJ1038" s="6" t="s">
        <v>103</v>
      </c>
      <c r="AK1038" s="81">
        <v>0</v>
      </c>
      <c r="AL1038" s="205" t="s">
        <v>103</v>
      </c>
      <c r="AM1038" s="169"/>
      <c r="AN1038" s="6"/>
      <c r="AO1038" s="120"/>
    </row>
    <row r="1039" spans="1:41">
      <c r="A1039" s="75" t="s">
        <v>3334</v>
      </c>
      <c r="B1039" s="6" t="s">
        <v>93</v>
      </c>
      <c r="C1039" s="76">
        <v>1038</v>
      </c>
      <c r="D1039" s="80" t="s">
        <v>592</v>
      </c>
      <c r="E1039" s="6" t="s">
        <v>2136</v>
      </c>
      <c r="F1039" s="6" t="str">
        <f t="shared" si="97"/>
        <v>BrokerRM-I-1036-AI26-M19</v>
      </c>
      <c r="G1039" s="96" t="s">
        <v>2273</v>
      </c>
      <c r="H1039" s="103" t="s">
        <v>3388</v>
      </c>
      <c r="I1039" s="85" t="s">
        <v>2380</v>
      </c>
      <c r="J1039" s="105">
        <v>46064</v>
      </c>
      <c r="K1039" s="107" t="s">
        <v>3566</v>
      </c>
      <c r="L1039" s="85">
        <v>6270591961</v>
      </c>
      <c r="M1039" s="85" t="s">
        <v>25</v>
      </c>
      <c r="N1039" s="85" t="s">
        <v>116</v>
      </c>
      <c r="O1039" s="71">
        <v>0</v>
      </c>
      <c r="P1039" s="71">
        <v>0</v>
      </c>
      <c r="Q1039" s="79">
        <v>6043.24</v>
      </c>
      <c r="R1039" s="79">
        <v>966.91840000000002</v>
      </c>
      <c r="S1039" s="71">
        <v>0</v>
      </c>
      <c r="T1039" s="79">
        <v>7010.1584000000003</v>
      </c>
      <c r="U1039" s="80" t="s">
        <v>24</v>
      </c>
      <c r="V1039" s="84">
        <f t="shared" si="96"/>
        <v>407.18383847771287</v>
      </c>
      <c r="W1039" s="106">
        <v>46052</v>
      </c>
      <c r="X1039" s="85" t="s">
        <v>1176</v>
      </c>
      <c r="Y1039" s="85" t="s">
        <v>129</v>
      </c>
      <c r="Z1039" s="85" t="s">
        <v>121</v>
      </c>
      <c r="AA1039" s="85" t="s">
        <v>122</v>
      </c>
      <c r="AB1039" s="76" t="s">
        <v>539</v>
      </c>
      <c r="AC1039" s="76" t="s">
        <v>540</v>
      </c>
      <c r="AD1039" s="76" t="s">
        <v>25</v>
      </c>
      <c r="AE1039" s="76" t="s">
        <v>544</v>
      </c>
      <c r="AF1039" s="76" t="s">
        <v>96</v>
      </c>
      <c r="AG1039" s="82"/>
      <c r="AH1039" s="60"/>
      <c r="AI1039" s="75" t="s">
        <v>3334</v>
      </c>
      <c r="AJ1039" s="6" t="s">
        <v>103</v>
      </c>
      <c r="AK1039" s="81">
        <v>0</v>
      </c>
      <c r="AL1039" s="205" t="s">
        <v>103</v>
      </c>
      <c r="AM1039" s="169"/>
      <c r="AN1039" s="6"/>
      <c r="AO1039" s="120"/>
    </row>
    <row r="1040" spans="1:41">
      <c r="A1040" s="75" t="s">
        <v>3334</v>
      </c>
      <c r="B1040" s="6" t="s">
        <v>93</v>
      </c>
      <c r="C1040" s="76">
        <v>1039</v>
      </c>
      <c r="D1040" s="80" t="s">
        <v>592</v>
      </c>
      <c r="E1040" s="6" t="s">
        <v>2136</v>
      </c>
      <c r="F1040" s="6" t="str">
        <f t="shared" si="97"/>
        <v>BrokerRM-I-1052-AI26-M19</v>
      </c>
      <c r="G1040" s="96" t="s">
        <v>3389</v>
      </c>
      <c r="H1040" s="103" t="s">
        <v>3390</v>
      </c>
      <c r="I1040" s="85" t="s">
        <v>2380</v>
      </c>
      <c r="J1040" s="105">
        <v>46062</v>
      </c>
      <c r="K1040" s="107" t="s">
        <v>3567</v>
      </c>
      <c r="L1040" s="85">
        <v>8365375922</v>
      </c>
      <c r="M1040" s="85" t="s">
        <v>25</v>
      </c>
      <c r="N1040" s="85" t="s">
        <v>116</v>
      </c>
      <c r="O1040" s="71">
        <v>0</v>
      </c>
      <c r="P1040" s="71">
        <v>0</v>
      </c>
      <c r="Q1040" s="79">
        <v>3743.64</v>
      </c>
      <c r="R1040" s="79">
        <v>598.98239999999998</v>
      </c>
      <c r="S1040" s="71">
        <v>0</v>
      </c>
      <c r="T1040" s="79">
        <v>4342.6224000000002</v>
      </c>
      <c r="U1040" s="80" t="s">
        <v>24</v>
      </c>
      <c r="V1040" s="84">
        <f t="shared" si="96"/>
        <v>252.2404711841173</v>
      </c>
      <c r="W1040" s="106">
        <v>46052</v>
      </c>
      <c r="X1040" s="85" t="s">
        <v>1176</v>
      </c>
      <c r="Y1040" s="85" t="s">
        <v>129</v>
      </c>
      <c r="Z1040" s="85" t="s">
        <v>121</v>
      </c>
      <c r="AA1040" s="85" t="s">
        <v>122</v>
      </c>
      <c r="AB1040" s="76" t="s">
        <v>539</v>
      </c>
      <c r="AC1040" s="76" t="s">
        <v>540</v>
      </c>
      <c r="AD1040" s="76" t="s">
        <v>25</v>
      </c>
      <c r="AE1040" s="76" t="s">
        <v>544</v>
      </c>
      <c r="AF1040" s="76" t="s">
        <v>96</v>
      </c>
      <c r="AG1040" s="82"/>
      <c r="AH1040" s="60"/>
      <c r="AI1040" s="75" t="s">
        <v>3334</v>
      </c>
      <c r="AJ1040" s="6" t="s">
        <v>103</v>
      </c>
      <c r="AK1040" s="81">
        <v>0</v>
      </c>
      <c r="AL1040" s="205" t="s">
        <v>103</v>
      </c>
      <c r="AM1040" s="169"/>
      <c r="AN1040" s="6"/>
      <c r="AO1040" s="120"/>
    </row>
    <row r="1041" spans="1:41">
      <c r="A1041" s="75" t="s">
        <v>3334</v>
      </c>
      <c r="B1041" s="6" t="s">
        <v>93</v>
      </c>
      <c r="C1041" s="76">
        <v>1040</v>
      </c>
      <c r="D1041" s="80" t="s">
        <v>592</v>
      </c>
      <c r="E1041" s="6" t="s">
        <v>2136</v>
      </c>
      <c r="F1041" s="6" t="str">
        <f t="shared" si="97"/>
        <v>BrokerRM-I-1051-AI26-M19</v>
      </c>
      <c r="G1041" s="96" t="s">
        <v>3391</v>
      </c>
      <c r="H1041" s="103" t="s">
        <v>3392</v>
      </c>
      <c r="I1041" s="85" t="s">
        <v>2380</v>
      </c>
      <c r="J1041" s="105">
        <v>46062</v>
      </c>
      <c r="K1041" s="96" t="s">
        <v>3568</v>
      </c>
      <c r="L1041" s="85">
        <v>5732423712</v>
      </c>
      <c r="M1041" s="85" t="s">
        <v>25</v>
      </c>
      <c r="N1041" s="85" t="s">
        <v>116</v>
      </c>
      <c r="O1041" s="71">
        <v>0</v>
      </c>
      <c r="P1041" s="71">
        <v>0</v>
      </c>
      <c r="Q1041" s="79">
        <v>4912.07</v>
      </c>
      <c r="R1041" s="79">
        <v>785.93119999999999</v>
      </c>
      <c r="S1041" s="71">
        <v>0</v>
      </c>
      <c r="T1041" s="79">
        <v>5698.0011999999997</v>
      </c>
      <c r="U1041" s="80" t="s">
        <v>24</v>
      </c>
      <c r="V1041" s="84">
        <f t="shared" si="96"/>
        <v>330.96741441200726</v>
      </c>
      <c r="W1041" s="106">
        <v>46052</v>
      </c>
      <c r="X1041" s="85" t="s">
        <v>1176</v>
      </c>
      <c r="Y1041" s="85" t="s">
        <v>129</v>
      </c>
      <c r="Z1041" s="85" t="s">
        <v>121</v>
      </c>
      <c r="AA1041" s="85" t="s">
        <v>122</v>
      </c>
      <c r="AB1041" s="76" t="s">
        <v>539</v>
      </c>
      <c r="AC1041" s="76" t="s">
        <v>540</v>
      </c>
      <c r="AD1041" s="76" t="s">
        <v>25</v>
      </c>
      <c r="AE1041" s="76" t="s">
        <v>544</v>
      </c>
      <c r="AF1041" s="76" t="s">
        <v>96</v>
      </c>
      <c r="AG1041" s="82"/>
      <c r="AH1041" s="60"/>
      <c r="AI1041" s="75" t="s">
        <v>3334</v>
      </c>
      <c r="AJ1041" s="6" t="s">
        <v>103</v>
      </c>
      <c r="AK1041" s="81">
        <v>0</v>
      </c>
      <c r="AL1041" s="205" t="s">
        <v>103</v>
      </c>
      <c r="AM1041" s="169"/>
      <c r="AN1041" s="6"/>
      <c r="AO1041" s="120"/>
    </row>
    <row r="1042" spans="1:41">
      <c r="A1042" s="75" t="s">
        <v>3334</v>
      </c>
      <c r="B1042" s="6" t="s">
        <v>93</v>
      </c>
      <c r="C1042" s="76">
        <v>1041</v>
      </c>
      <c r="D1042" s="80" t="s">
        <v>592</v>
      </c>
      <c r="E1042" s="6" t="s">
        <v>2136</v>
      </c>
      <c r="F1042" s="6" t="str">
        <f t="shared" si="97"/>
        <v>BrokerRM-I-1061-AI26-M19</v>
      </c>
      <c r="G1042" s="96" t="s">
        <v>3393</v>
      </c>
      <c r="H1042" s="103" t="s">
        <v>3394</v>
      </c>
      <c r="I1042" s="85" t="s">
        <v>2380</v>
      </c>
      <c r="J1042" s="105">
        <v>46062</v>
      </c>
      <c r="K1042" s="107" t="s">
        <v>3569</v>
      </c>
      <c r="L1042" s="85">
        <v>4524084191</v>
      </c>
      <c r="M1042" s="85" t="s">
        <v>25</v>
      </c>
      <c r="N1042" s="85" t="s">
        <v>116</v>
      </c>
      <c r="O1042" s="71">
        <v>0</v>
      </c>
      <c r="P1042" s="71">
        <v>0</v>
      </c>
      <c r="Q1042" s="79">
        <v>7320.35</v>
      </c>
      <c r="R1042" s="79">
        <v>1171.2560000000001</v>
      </c>
      <c r="S1042" s="71">
        <v>0</v>
      </c>
      <c r="T1042" s="79">
        <v>8491.6059999999998</v>
      </c>
      <c r="U1042" s="80" t="s">
        <v>24</v>
      </c>
      <c r="V1042" s="84">
        <f t="shared" si="96"/>
        <v>493.23346615397122</v>
      </c>
      <c r="W1042" s="106">
        <v>46059</v>
      </c>
      <c r="X1042" s="85" t="s">
        <v>3570</v>
      </c>
      <c r="Y1042" s="85" t="s">
        <v>178</v>
      </c>
      <c r="Z1042" s="85" t="s">
        <v>121</v>
      </c>
      <c r="AA1042" s="85" t="s">
        <v>122</v>
      </c>
      <c r="AB1042" s="76" t="s">
        <v>539</v>
      </c>
      <c r="AC1042" s="76" t="s">
        <v>540</v>
      </c>
      <c r="AD1042" s="76" t="s">
        <v>25</v>
      </c>
      <c r="AE1042" s="76" t="s">
        <v>544</v>
      </c>
      <c r="AF1042" s="76" t="s">
        <v>96</v>
      </c>
      <c r="AG1042" s="82"/>
      <c r="AH1042" s="60"/>
      <c r="AI1042" s="75" t="s">
        <v>3334</v>
      </c>
      <c r="AJ1042" s="6" t="s">
        <v>103</v>
      </c>
      <c r="AK1042" s="81">
        <v>0</v>
      </c>
      <c r="AL1042" s="205" t="s">
        <v>103</v>
      </c>
      <c r="AM1042" s="169"/>
      <c r="AN1042" s="6"/>
      <c r="AO1042" s="120"/>
    </row>
    <row r="1043" spans="1:41">
      <c r="A1043" s="75" t="s">
        <v>3334</v>
      </c>
      <c r="B1043" s="6" t="s">
        <v>93</v>
      </c>
      <c r="C1043" s="76">
        <v>1042</v>
      </c>
      <c r="D1043" s="80" t="s">
        <v>592</v>
      </c>
      <c r="E1043" s="6" t="s">
        <v>2136</v>
      </c>
      <c r="F1043" s="6" t="str">
        <f t="shared" si="97"/>
        <v>BrokerRM-I-1069-AI26-M19</v>
      </c>
      <c r="G1043" s="96" t="s">
        <v>3395</v>
      </c>
      <c r="H1043" s="103" t="s">
        <v>3396</v>
      </c>
      <c r="I1043" s="85" t="s">
        <v>2380</v>
      </c>
      <c r="J1043" s="105">
        <v>46064</v>
      </c>
      <c r="K1043" s="107" t="s">
        <v>3571</v>
      </c>
      <c r="L1043" s="85">
        <v>1327353731</v>
      </c>
      <c r="M1043" s="85" t="s">
        <v>25</v>
      </c>
      <c r="N1043" s="85" t="s">
        <v>116</v>
      </c>
      <c r="O1043" s="71">
        <v>0</v>
      </c>
      <c r="P1043" s="71">
        <v>0</v>
      </c>
      <c r="Q1043" s="79">
        <v>4642.62</v>
      </c>
      <c r="R1043" s="79">
        <v>742.81920000000002</v>
      </c>
      <c r="S1043" s="71">
        <v>0</v>
      </c>
      <c r="T1043" s="79">
        <v>5385.4391999999998</v>
      </c>
      <c r="U1043" s="80" t="s">
        <v>24</v>
      </c>
      <c r="V1043" s="84">
        <f t="shared" si="96"/>
        <v>312.81230468976889</v>
      </c>
      <c r="W1043" s="106">
        <v>46059</v>
      </c>
      <c r="X1043" s="85" t="s">
        <v>1224</v>
      </c>
      <c r="Y1043" s="85" t="s">
        <v>129</v>
      </c>
      <c r="Z1043" s="85" t="s">
        <v>121</v>
      </c>
      <c r="AA1043" s="85" t="s">
        <v>122</v>
      </c>
      <c r="AB1043" s="76" t="s">
        <v>539</v>
      </c>
      <c r="AC1043" s="76" t="s">
        <v>540</v>
      </c>
      <c r="AD1043" s="76" t="s">
        <v>25</v>
      </c>
      <c r="AE1043" s="76" t="s">
        <v>544</v>
      </c>
      <c r="AF1043" s="76" t="s">
        <v>96</v>
      </c>
      <c r="AG1043" s="82"/>
      <c r="AH1043" s="60"/>
      <c r="AI1043" s="75" t="s">
        <v>3334</v>
      </c>
      <c r="AJ1043" s="6" t="s">
        <v>103</v>
      </c>
      <c r="AK1043" s="81">
        <v>0</v>
      </c>
      <c r="AL1043" s="205" t="s">
        <v>103</v>
      </c>
      <c r="AM1043" s="169"/>
      <c r="AN1043" s="6"/>
      <c r="AO1043" s="120"/>
    </row>
    <row r="1044" spans="1:41">
      <c r="A1044" s="75" t="s">
        <v>3334</v>
      </c>
      <c r="B1044" s="6" t="s">
        <v>93</v>
      </c>
      <c r="C1044" s="76">
        <v>1043</v>
      </c>
      <c r="D1044" s="80" t="s">
        <v>592</v>
      </c>
      <c r="E1044" s="6" t="s">
        <v>2136</v>
      </c>
      <c r="F1044" s="6" t="str">
        <f t="shared" si="97"/>
        <v>BrokerRM-I-1068-AI26-M19</v>
      </c>
      <c r="G1044" s="96" t="s">
        <v>3397</v>
      </c>
      <c r="H1044" s="103" t="s">
        <v>3398</v>
      </c>
      <c r="I1044" s="85" t="s">
        <v>2380</v>
      </c>
      <c r="J1044" s="105">
        <v>46062</v>
      </c>
      <c r="K1044" s="96" t="s">
        <v>3572</v>
      </c>
      <c r="L1044" s="85">
        <v>6692097436</v>
      </c>
      <c r="M1044" s="85" t="s">
        <v>25</v>
      </c>
      <c r="N1044" s="85" t="s">
        <v>116</v>
      </c>
      <c r="O1044" s="71">
        <v>0</v>
      </c>
      <c r="P1044" s="71">
        <v>0</v>
      </c>
      <c r="Q1044" s="79">
        <v>3741.85</v>
      </c>
      <c r="R1044" s="79">
        <v>598.69000000000005</v>
      </c>
      <c r="S1044" s="71">
        <v>0</v>
      </c>
      <c r="T1044" s="79">
        <v>4340.54</v>
      </c>
      <c r="U1044" s="80" t="s">
        <v>24</v>
      </c>
      <c r="V1044" s="84">
        <f t="shared" si="96"/>
        <v>252.11951534020281</v>
      </c>
      <c r="W1044" s="106">
        <v>46059</v>
      </c>
      <c r="X1044" s="85" t="s">
        <v>3573</v>
      </c>
      <c r="Y1044" s="85" t="s">
        <v>129</v>
      </c>
      <c r="Z1044" s="85" t="s">
        <v>121</v>
      </c>
      <c r="AA1044" s="85" t="s">
        <v>122</v>
      </c>
      <c r="AB1044" s="76" t="s">
        <v>539</v>
      </c>
      <c r="AC1044" s="76" t="s">
        <v>540</v>
      </c>
      <c r="AD1044" s="76" t="s">
        <v>25</v>
      </c>
      <c r="AE1044" s="76" t="s">
        <v>544</v>
      </c>
      <c r="AF1044" s="76" t="s">
        <v>96</v>
      </c>
      <c r="AG1044" s="82"/>
      <c r="AH1044" s="60"/>
      <c r="AI1044" s="75" t="s">
        <v>3334</v>
      </c>
      <c r="AJ1044" s="6" t="s">
        <v>103</v>
      </c>
      <c r="AK1044" s="81">
        <v>0</v>
      </c>
      <c r="AL1044" s="205" t="s">
        <v>103</v>
      </c>
      <c r="AM1044" s="169"/>
      <c r="AN1044" s="6"/>
      <c r="AO1044" s="120"/>
    </row>
    <row r="1045" spans="1:41">
      <c r="A1045" s="75" t="s">
        <v>3334</v>
      </c>
      <c r="B1045" s="6" t="s">
        <v>93</v>
      </c>
      <c r="C1045" s="76">
        <v>1044</v>
      </c>
      <c r="D1045" s="80" t="s">
        <v>108</v>
      </c>
      <c r="E1045" s="6" t="s">
        <v>2135</v>
      </c>
      <c r="F1045" s="6" t="str">
        <f t="shared" si="97"/>
        <v>FreightRM-I-1080-AI26-M19</v>
      </c>
      <c r="G1045" s="96" t="s">
        <v>3399</v>
      </c>
      <c r="H1045" s="6" t="s">
        <v>3400</v>
      </c>
      <c r="I1045" s="85" t="s">
        <v>2380</v>
      </c>
      <c r="J1045" s="92">
        <v>46073</v>
      </c>
      <c r="K1045" s="92" t="s">
        <v>116</v>
      </c>
      <c r="L1045" s="80" t="s">
        <v>119</v>
      </c>
      <c r="M1045" s="85" t="s">
        <v>25</v>
      </c>
      <c r="N1045" s="85" t="s">
        <v>116</v>
      </c>
      <c r="O1045" s="71">
        <v>0</v>
      </c>
      <c r="P1045" s="71">
        <v>0</v>
      </c>
      <c r="Q1045" s="79">
        <v>66555.360000000001</v>
      </c>
      <c r="R1045" s="79">
        <v>2662.21</v>
      </c>
      <c r="S1045" s="71">
        <v>0</v>
      </c>
      <c r="T1045" s="79">
        <v>69217.570000000007</v>
      </c>
      <c r="U1045" s="80" t="s">
        <v>24</v>
      </c>
      <c r="V1045" s="84">
        <f t="shared" si="96"/>
        <v>4020.4905844495302</v>
      </c>
      <c r="W1045" s="74" t="s">
        <v>119</v>
      </c>
      <c r="X1045" s="80" t="s">
        <v>120</v>
      </c>
      <c r="Y1045" s="80" t="s">
        <v>120</v>
      </c>
      <c r="Z1045" s="85" t="s">
        <v>121</v>
      </c>
      <c r="AA1045" s="85" t="s">
        <v>122</v>
      </c>
      <c r="AB1045" s="76" t="s">
        <v>539</v>
      </c>
      <c r="AC1045" s="76" t="s">
        <v>540</v>
      </c>
      <c r="AD1045" s="85" t="s">
        <v>25</v>
      </c>
      <c r="AE1045" s="76" t="s">
        <v>544</v>
      </c>
      <c r="AF1045" s="76" t="s">
        <v>96</v>
      </c>
      <c r="AG1045" s="82"/>
      <c r="AH1045" s="60"/>
      <c r="AI1045" s="75" t="s">
        <v>3334</v>
      </c>
      <c r="AJ1045" s="6" t="s">
        <v>103</v>
      </c>
      <c r="AK1045" s="81">
        <v>0</v>
      </c>
      <c r="AL1045" s="205" t="s">
        <v>103</v>
      </c>
      <c r="AM1045" s="169"/>
      <c r="AN1045" s="6"/>
      <c r="AO1045" s="120"/>
    </row>
    <row r="1046" spans="1:41">
      <c r="A1046" s="75" t="s">
        <v>3334</v>
      </c>
      <c r="B1046" s="6" t="s">
        <v>93</v>
      </c>
      <c r="C1046" s="76">
        <v>1045</v>
      </c>
      <c r="D1046" s="80" t="s">
        <v>108</v>
      </c>
      <c r="E1046" s="6" t="s">
        <v>2135</v>
      </c>
      <c r="F1046" s="6" t="str">
        <f t="shared" si="97"/>
        <v>FreightRM-I-1109-AI26-M19</v>
      </c>
      <c r="G1046" s="96" t="s">
        <v>3401</v>
      </c>
      <c r="H1046" s="6" t="s">
        <v>3402</v>
      </c>
      <c r="I1046" s="85" t="s">
        <v>2380</v>
      </c>
      <c r="J1046" s="92">
        <v>46073</v>
      </c>
      <c r="K1046" s="92" t="s">
        <v>116</v>
      </c>
      <c r="L1046" s="80" t="s">
        <v>119</v>
      </c>
      <c r="M1046" s="85" t="s">
        <v>25</v>
      </c>
      <c r="N1046" s="85" t="s">
        <v>116</v>
      </c>
      <c r="O1046" s="71">
        <v>0</v>
      </c>
      <c r="P1046" s="71">
        <v>0</v>
      </c>
      <c r="Q1046" s="79">
        <v>5720.23</v>
      </c>
      <c r="R1046" s="79">
        <v>915.23</v>
      </c>
      <c r="S1046" s="71">
        <v>0</v>
      </c>
      <c r="T1046" s="79">
        <v>6635.46</v>
      </c>
      <c r="U1046" s="80" t="s">
        <v>24</v>
      </c>
      <c r="V1046" s="84">
        <f t="shared" si="96"/>
        <v>385.41954670600944</v>
      </c>
      <c r="W1046" s="74" t="s">
        <v>119</v>
      </c>
      <c r="X1046" s="80" t="s">
        <v>120</v>
      </c>
      <c r="Y1046" s="80" t="s">
        <v>120</v>
      </c>
      <c r="Z1046" s="85" t="s">
        <v>121</v>
      </c>
      <c r="AA1046" s="85" t="s">
        <v>122</v>
      </c>
      <c r="AB1046" s="76" t="s">
        <v>539</v>
      </c>
      <c r="AC1046" s="76" t="s">
        <v>540</v>
      </c>
      <c r="AD1046" s="85" t="s">
        <v>25</v>
      </c>
      <c r="AE1046" s="76" t="s">
        <v>544</v>
      </c>
      <c r="AF1046" s="76" t="s">
        <v>96</v>
      </c>
      <c r="AG1046" s="82"/>
      <c r="AH1046" s="60"/>
      <c r="AI1046" s="75" t="s">
        <v>3334</v>
      </c>
      <c r="AJ1046" s="6" t="s">
        <v>103</v>
      </c>
      <c r="AK1046" s="81">
        <v>0</v>
      </c>
      <c r="AL1046" s="205" t="s">
        <v>103</v>
      </c>
      <c r="AM1046" s="169"/>
      <c r="AN1046" s="6"/>
      <c r="AO1046" s="120"/>
    </row>
    <row r="1047" spans="1:41">
      <c r="A1047" s="75" t="s">
        <v>3334</v>
      </c>
      <c r="B1047" s="6" t="s">
        <v>93</v>
      </c>
      <c r="C1047" s="76">
        <v>1046</v>
      </c>
      <c r="D1047" s="80" t="s">
        <v>108</v>
      </c>
      <c r="E1047" s="6" t="s">
        <v>2135</v>
      </c>
      <c r="F1047" s="6" t="str">
        <f t="shared" si="97"/>
        <v>FreightPAQUETERIA</v>
      </c>
      <c r="G1047" s="96" t="s">
        <v>127</v>
      </c>
      <c r="H1047" s="6" t="s">
        <v>3403</v>
      </c>
      <c r="I1047" s="85" t="s">
        <v>2380</v>
      </c>
      <c r="J1047" s="92">
        <v>46073</v>
      </c>
      <c r="K1047" s="92" t="s">
        <v>116</v>
      </c>
      <c r="L1047" s="80" t="s">
        <v>119</v>
      </c>
      <c r="M1047" s="85" t="s">
        <v>25</v>
      </c>
      <c r="N1047" s="85" t="s">
        <v>116</v>
      </c>
      <c r="O1047" s="71">
        <v>0</v>
      </c>
      <c r="P1047" s="71">
        <v>0</v>
      </c>
      <c r="Q1047" s="79">
        <v>20521.669999999998</v>
      </c>
      <c r="R1047" s="79">
        <v>685.72</v>
      </c>
      <c r="S1047" s="71">
        <v>0</v>
      </c>
      <c r="T1047" s="79">
        <v>21207.39</v>
      </c>
      <c r="U1047" s="80" t="s">
        <v>24</v>
      </c>
      <c r="V1047" s="84">
        <f t="shared" si="96"/>
        <v>1231.8275809992913</v>
      </c>
      <c r="W1047" s="74" t="s">
        <v>119</v>
      </c>
      <c r="X1047" s="80" t="s">
        <v>120</v>
      </c>
      <c r="Y1047" s="80" t="s">
        <v>120</v>
      </c>
      <c r="Z1047" s="85" t="s">
        <v>121</v>
      </c>
      <c r="AA1047" s="85" t="s">
        <v>122</v>
      </c>
      <c r="AB1047" s="76" t="s">
        <v>539</v>
      </c>
      <c r="AC1047" s="76" t="s">
        <v>540</v>
      </c>
      <c r="AD1047" s="85" t="s">
        <v>25</v>
      </c>
      <c r="AE1047" s="76" t="s">
        <v>544</v>
      </c>
      <c r="AF1047" s="76" t="s">
        <v>96</v>
      </c>
      <c r="AG1047" s="82"/>
      <c r="AH1047" s="60"/>
      <c r="AI1047" s="75" t="s">
        <v>3334</v>
      </c>
      <c r="AJ1047" s="6" t="s">
        <v>103</v>
      </c>
      <c r="AK1047" s="81">
        <v>0</v>
      </c>
      <c r="AL1047" s="205" t="s">
        <v>103</v>
      </c>
      <c r="AM1047" s="169"/>
      <c r="AN1047" s="6"/>
      <c r="AO1047" s="120"/>
    </row>
    <row r="1048" spans="1:41" ht="29">
      <c r="A1048" s="75" t="s">
        <v>3334</v>
      </c>
      <c r="B1048" s="6" t="s">
        <v>93</v>
      </c>
      <c r="C1048" s="76">
        <v>1047</v>
      </c>
      <c r="D1048" s="80" t="s">
        <v>1563</v>
      </c>
      <c r="E1048" s="6" t="s">
        <v>2136</v>
      </c>
      <c r="F1048" s="6" t="str">
        <f t="shared" si="97"/>
        <v>BrokerRM-J-1187LI26-M19.1, RM-J-1197LI26-M19.2</v>
      </c>
      <c r="G1048" s="96" t="s">
        <v>3404</v>
      </c>
      <c r="H1048" s="95" t="s">
        <v>3405</v>
      </c>
      <c r="I1048" s="85" t="s">
        <v>2380</v>
      </c>
      <c r="J1048" s="92" t="s">
        <v>3574</v>
      </c>
      <c r="K1048" s="92" t="s">
        <v>3575</v>
      </c>
      <c r="L1048" s="85" t="s">
        <v>116</v>
      </c>
      <c r="M1048" s="80" t="s">
        <v>173</v>
      </c>
      <c r="N1048" s="85" t="s">
        <v>3576</v>
      </c>
      <c r="O1048" s="71">
        <v>0</v>
      </c>
      <c r="P1048" s="71">
        <v>0</v>
      </c>
      <c r="Q1048" s="79">
        <v>448</v>
      </c>
      <c r="R1048" s="79">
        <v>0</v>
      </c>
      <c r="S1048" s="71">
        <v>0</v>
      </c>
      <c r="T1048" s="79">
        <v>448</v>
      </c>
      <c r="U1048" s="87" t="s">
        <v>118</v>
      </c>
      <c r="V1048" s="84">
        <f t="shared" ref="V1048:V1049" si="98">T1048</f>
        <v>448</v>
      </c>
      <c r="W1048" s="74" t="s">
        <v>3577</v>
      </c>
      <c r="X1048" s="80" t="s">
        <v>1156</v>
      </c>
      <c r="Y1048" s="80" t="s">
        <v>178</v>
      </c>
      <c r="Z1048" s="80" t="s">
        <v>239</v>
      </c>
      <c r="AA1048" s="80" t="s">
        <v>122</v>
      </c>
      <c r="AB1048" s="76" t="s">
        <v>539</v>
      </c>
      <c r="AC1048" s="76" t="s">
        <v>540</v>
      </c>
      <c r="AD1048" s="76" t="s">
        <v>173</v>
      </c>
      <c r="AE1048" s="76" t="s">
        <v>548</v>
      </c>
      <c r="AF1048" s="76" t="s">
        <v>96</v>
      </c>
      <c r="AG1048" s="82"/>
      <c r="AH1048" s="60"/>
      <c r="AI1048" s="75" t="s">
        <v>3334</v>
      </c>
      <c r="AJ1048" s="6" t="s">
        <v>103</v>
      </c>
      <c r="AK1048" s="81">
        <v>0</v>
      </c>
      <c r="AL1048" s="205" t="s">
        <v>103</v>
      </c>
      <c r="AM1048" s="169"/>
      <c r="AN1048" s="6"/>
      <c r="AO1048" s="120"/>
    </row>
    <row r="1049" spans="1:41">
      <c r="A1049" s="75" t="s">
        <v>3334</v>
      </c>
      <c r="B1049" s="6" t="s">
        <v>93</v>
      </c>
      <c r="C1049" s="76">
        <v>1048</v>
      </c>
      <c r="D1049" s="80" t="s">
        <v>1563</v>
      </c>
      <c r="E1049" s="6" t="s">
        <v>2136</v>
      </c>
      <c r="F1049" s="6" t="str">
        <f t="shared" si="97"/>
        <v>BrokerRM-J-1197LI26-M19.1.</v>
      </c>
      <c r="G1049" s="96" t="s">
        <v>3406</v>
      </c>
      <c r="H1049" s="95" t="s">
        <v>3407</v>
      </c>
      <c r="I1049" s="85" t="s">
        <v>2380</v>
      </c>
      <c r="J1049" s="92" t="s">
        <v>3574</v>
      </c>
      <c r="K1049" s="92" t="s">
        <v>3578</v>
      </c>
      <c r="L1049" s="85" t="s">
        <v>116</v>
      </c>
      <c r="M1049" s="80" t="s">
        <v>173</v>
      </c>
      <c r="N1049" s="85">
        <v>531890</v>
      </c>
      <c r="O1049" s="71">
        <v>0</v>
      </c>
      <c r="P1049" s="71">
        <v>0</v>
      </c>
      <c r="Q1049" s="79">
        <v>84</v>
      </c>
      <c r="R1049" s="79">
        <v>0</v>
      </c>
      <c r="S1049" s="71">
        <v>0</v>
      </c>
      <c r="T1049" s="79">
        <v>84</v>
      </c>
      <c r="U1049" s="87" t="s">
        <v>118</v>
      </c>
      <c r="V1049" s="84">
        <f t="shared" si="98"/>
        <v>84</v>
      </c>
      <c r="W1049" s="74">
        <v>46175</v>
      </c>
      <c r="X1049" s="80" t="s">
        <v>1156</v>
      </c>
      <c r="Y1049" s="80" t="s">
        <v>178</v>
      </c>
      <c r="Z1049" s="80" t="s">
        <v>239</v>
      </c>
      <c r="AA1049" s="80" t="s">
        <v>122</v>
      </c>
      <c r="AB1049" s="76" t="s">
        <v>539</v>
      </c>
      <c r="AC1049" s="76" t="s">
        <v>540</v>
      </c>
      <c r="AD1049" s="76" t="s">
        <v>173</v>
      </c>
      <c r="AE1049" s="76" t="s">
        <v>548</v>
      </c>
      <c r="AF1049" s="76" t="s">
        <v>96</v>
      </c>
      <c r="AG1049" s="82"/>
      <c r="AH1049" s="60"/>
      <c r="AI1049" s="75" t="s">
        <v>3334</v>
      </c>
      <c r="AJ1049" s="6" t="s">
        <v>103</v>
      </c>
      <c r="AK1049" s="81">
        <v>0</v>
      </c>
      <c r="AL1049" s="205" t="s">
        <v>103</v>
      </c>
      <c r="AM1049" s="169"/>
      <c r="AN1049" s="6"/>
      <c r="AO1049" s="120"/>
    </row>
    <row r="1050" spans="1:41">
      <c r="A1050" s="75" t="s">
        <v>3334</v>
      </c>
      <c r="B1050" s="6" t="s">
        <v>93</v>
      </c>
      <c r="C1050" s="76">
        <v>1049</v>
      </c>
      <c r="D1050" s="76" t="s">
        <v>98</v>
      </c>
      <c r="E1050" s="6" t="s">
        <v>2136</v>
      </c>
      <c r="F1050" s="6" t="str">
        <f t="shared" si="97"/>
        <v>BrokerRM-R-001-SI25-M19-B</v>
      </c>
      <c r="G1050" s="97" t="s">
        <v>3408</v>
      </c>
      <c r="H1050" s="95" t="s">
        <v>3409</v>
      </c>
      <c r="I1050" s="85" t="s">
        <v>2380</v>
      </c>
      <c r="J1050" s="92">
        <v>46062</v>
      </c>
      <c r="K1050" s="96" t="s">
        <v>3579</v>
      </c>
      <c r="L1050" s="80" t="s">
        <v>3580</v>
      </c>
      <c r="M1050" s="80" t="s">
        <v>117</v>
      </c>
      <c r="N1050" s="6" t="s">
        <v>3581</v>
      </c>
      <c r="O1050" s="71">
        <v>0</v>
      </c>
      <c r="P1050" s="71">
        <v>10456.280000000001</v>
      </c>
      <c r="Q1050" s="79">
        <v>2592.7199999999998</v>
      </c>
      <c r="R1050" s="79">
        <v>414.84</v>
      </c>
      <c r="S1050" s="71">
        <v>0</v>
      </c>
      <c r="T1050" s="79">
        <v>13463.84</v>
      </c>
      <c r="U1050" s="87" t="s">
        <v>24</v>
      </c>
      <c r="V1050" s="84">
        <f t="shared" ref="V1050:V1080" si="99">T1050/17.2162</f>
        <v>782.04481825257608</v>
      </c>
      <c r="W1050" s="86">
        <v>46050</v>
      </c>
      <c r="X1050" s="80" t="s">
        <v>1231</v>
      </c>
      <c r="Y1050" s="80" t="s">
        <v>536</v>
      </c>
      <c r="Z1050" s="80" t="s">
        <v>537</v>
      </c>
      <c r="AA1050" s="6" t="s">
        <v>1303</v>
      </c>
      <c r="AB1050" s="76" t="s">
        <v>539</v>
      </c>
      <c r="AC1050" s="76" t="s">
        <v>540</v>
      </c>
      <c r="AD1050" s="76" t="s">
        <v>174</v>
      </c>
      <c r="AE1050" s="76" t="s">
        <v>546</v>
      </c>
      <c r="AF1050" s="76" t="s">
        <v>96</v>
      </c>
      <c r="AG1050" s="75"/>
      <c r="AH1050" s="60"/>
      <c r="AI1050" s="75" t="s">
        <v>3334</v>
      </c>
      <c r="AJ1050" s="6" t="s">
        <v>103</v>
      </c>
      <c r="AK1050" s="81">
        <v>0</v>
      </c>
      <c r="AL1050" s="205" t="s">
        <v>103</v>
      </c>
      <c r="AM1050" s="169"/>
      <c r="AN1050" s="6"/>
      <c r="AO1050" s="120"/>
    </row>
    <row r="1051" spans="1:41">
      <c r="A1051" s="75" t="s">
        <v>3334</v>
      </c>
      <c r="B1051" s="6" t="s">
        <v>93</v>
      </c>
      <c r="C1051" s="76">
        <v>1050</v>
      </c>
      <c r="D1051" s="76" t="s">
        <v>98</v>
      </c>
      <c r="E1051" s="6" t="s">
        <v>2136</v>
      </c>
      <c r="F1051" s="6" t="str">
        <f t="shared" si="97"/>
        <v>BrokerFG-I-0042-SE26-M23-L.D</v>
      </c>
      <c r="G1051" s="97" t="s">
        <v>3410</v>
      </c>
      <c r="H1051" s="95" t="s">
        <v>3411</v>
      </c>
      <c r="I1051" s="85" t="s">
        <v>2380</v>
      </c>
      <c r="J1051" s="92">
        <v>46063</v>
      </c>
      <c r="K1051" s="96" t="s">
        <v>3582</v>
      </c>
      <c r="L1051" s="80" t="s">
        <v>3583</v>
      </c>
      <c r="M1051" s="80" t="s">
        <v>1264</v>
      </c>
      <c r="N1051" s="6" t="s">
        <v>3584</v>
      </c>
      <c r="O1051" s="71">
        <v>0</v>
      </c>
      <c r="P1051" s="71">
        <v>3312.97</v>
      </c>
      <c r="Q1051" s="79">
        <v>3097.98</v>
      </c>
      <c r="R1051" s="79">
        <v>495.68</v>
      </c>
      <c r="S1051" s="71">
        <v>0</v>
      </c>
      <c r="T1051" s="79">
        <v>6906.63</v>
      </c>
      <c r="U1051" s="87" t="s">
        <v>24</v>
      </c>
      <c r="V1051" s="84">
        <f t="shared" si="99"/>
        <v>401.1704092656916</v>
      </c>
      <c r="W1051" s="86">
        <v>46048</v>
      </c>
      <c r="X1051" s="85" t="s">
        <v>3585</v>
      </c>
      <c r="Y1051" s="80" t="s">
        <v>537</v>
      </c>
      <c r="Z1051" s="80" t="s">
        <v>178</v>
      </c>
      <c r="AA1051" s="85" t="s">
        <v>1267</v>
      </c>
      <c r="AB1051" s="76" t="s">
        <v>1118</v>
      </c>
      <c r="AC1051" s="76" t="s">
        <v>541</v>
      </c>
      <c r="AD1051" s="76" t="s">
        <v>543</v>
      </c>
      <c r="AE1051" s="76" t="s">
        <v>549</v>
      </c>
      <c r="AF1051" s="76" t="s">
        <v>96</v>
      </c>
      <c r="AG1051" s="75"/>
      <c r="AH1051" s="60"/>
      <c r="AI1051" s="75" t="s">
        <v>3334</v>
      </c>
      <c r="AJ1051" s="6" t="s">
        <v>103</v>
      </c>
      <c r="AK1051" s="81">
        <v>0</v>
      </c>
      <c r="AL1051" s="205" t="s">
        <v>103</v>
      </c>
      <c r="AM1051" s="169"/>
      <c r="AN1051" s="6"/>
      <c r="AO1051" s="120"/>
    </row>
    <row r="1052" spans="1:41">
      <c r="A1052" s="75" t="s">
        <v>3334</v>
      </c>
      <c r="B1052" s="6" t="s">
        <v>93</v>
      </c>
      <c r="C1052" s="76">
        <v>1051</v>
      </c>
      <c r="D1052" s="76" t="s">
        <v>98</v>
      </c>
      <c r="E1052" s="6" t="s">
        <v>2136</v>
      </c>
      <c r="F1052" s="6" t="str">
        <f t="shared" si="97"/>
        <v>BrokerRM-R-004-SI25-M19-B</v>
      </c>
      <c r="G1052" s="96" t="s">
        <v>3412</v>
      </c>
      <c r="H1052" s="95" t="s">
        <v>3413</v>
      </c>
      <c r="I1052" s="85" t="s">
        <v>2380</v>
      </c>
      <c r="J1052" s="92">
        <v>46064</v>
      </c>
      <c r="K1052" s="96" t="s">
        <v>3586</v>
      </c>
      <c r="L1052" s="77" t="s">
        <v>3587</v>
      </c>
      <c r="M1052" s="80" t="s">
        <v>117</v>
      </c>
      <c r="N1052" s="6" t="s">
        <v>3588</v>
      </c>
      <c r="O1052" s="71">
        <v>0</v>
      </c>
      <c r="P1052" s="71">
        <v>9862.15</v>
      </c>
      <c r="Q1052" s="79">
        <v>2499.39</v>
      </c>
      <c r="R1052" s="79">
        <v>399.9</v>
      </c>
      <c r="S1052" s="71">
        <v>0</v>
      </c>
      <c r="T1052" s="79">
        <v>12761.44</v>
      </c>
      <c r="U1052" s="87" t="s">
        <v>24</v>
      </c>
      <c r="V1052" s="84">
        <f t="shared" si="99"/>
        <v>741.24603571055172</v>
      </c>
      <c r="W1052" s="86">
        <v>46050</v>
      </c>
      <c r="X1052" s="85" t="s">
        <v>1231</v>
      </c>
      <c r="Y1052" s="6" t="s">
        <v>536</v>
      </c>
      <c r="Z1052" s="80" t="s">
        <v>537</v>
      </c>
      <c r="AA1052" s="85" t="s">
        <v>1303</v>
      </c>
      <c r="AB1052" s="76" t="s">
        <v>539</v>
      </c>
      <c r="AC1052" s="76" t="s">
        <v>540</v>
      </c>
      <c r="AD1052" s="76" t="s">
        <v>174</v>
      </c>
      <c r="AE1052" s="76" t="s">
        <v>546</v>
      </c>
      <c r="AF1052" s="76" t="s">
        <v>96</v>
      </c>
      <c r="AG1052" s="75"/>
      <c r="AH1052" s="60"/>
      <c r="AI1052" s="75" t="s">
        <v>3334</v>
      </c>
      <c r="AJ1052" s="6" t="s">
        <v>103</v>
      </c>
      <c r="AK1052" s="81">
        <v>0</v>
      </c>
      <c r="AL1052" s="205" t="s">
        <v>103</v>
      </c>
      <c r="AM1052" s="169"/>
      <c r="AN1052" s="6"/>
      <c r="AO1052" s="120"/>
    </row>
    <row r="1053" spans="1:41">
      <c r="A1053" s="75" t="s">
        <v>3334</v>
      </c>
      <c r="B1053" s="6" t="s">
        <v>93</v>
      </c>
      <c r="C1053" s="76">
        <v>1052</v>
      </c>
      <c r="D1053" s="76" t="s">
        <v>98</v>
      </c>
      <c r="E1053" s="6" t="s">
        <v>2136</v>
      </c>
      <c r="F1053" s="6" t="str">
        <f t="shared" si="97"/>
        <v>BrokerFG-A-0006-SE26-M19.D</v>
      </c>
      <c r="G1053" s="97" t="s">
        <v>3414</v>
      </c>
      <c r="H1053" s="95" t="s">
        <v>3415</v>
      </c>
      <c r="I1053" s="85" t="s">
        <v>2380</v>
      </c>
      <c r="J1053" s="92">
        <v>46064</v>
      </c>
      <c r="K1053" s="96" t="s">
        <v>3589</v>
      </c>
      <c r="L1053" s="77" t="s">
        <v>3590</v>
      </c>
      <c r="M1053" s="80" t="s">
        <v>1264</v>
      </c>
      <c r="N1053" s="6" t="s">
        <v>3591</v>
      </c>
      <c r="O1053" s="71">
        <v>0</v>
      </c>
      <c r="P1053" s="71">
        <v>8263.6299999999992</v>
      </c>
      <c r="Q1053" s="79">
        <v>3054.36</v>
      </c>
      <c r="R1053" s="79">
        <v>488.7</v>
      </c>
      <c r="S1053" s="71">
        <v>0</v>
      </c>
      <c r="T1053" s="79">
        <v>11806.69</v>
      </c>
      <c r="U1053" s="87" t="s">
        <v>24</v>
      </c>
      <c r="V1053" s="84">
        <f t="shared" si="99"/>
        <v>685.78954705451838</v>
      </c>
      <c r="W1053" s="86">
        <v>46058</v>
      </c>
      <c r="X1053" s="85" t="s">
        <v>3585</v>
      </c>
      <c r="Y1053" s="6" t="s">
        <v>537</v>
      </c>
      <c r="Z1053" s="80" t="s">
        <v>178</v>
      </c>
      <c r="AA1053" s="85" t="s">
        <v>1267</v>
      </c>
      <c r="AB1053" s="76" t="s">
        <v>539</v>
      </c>
      <c r="AC1053" s="76" t="s">
        <v>541</v>
      </c>
      <c r="AD1053" s="76" t="s">
        <v>543</v>
      </c>
      <c r="AE1053" s="76" t="s">
        <v>549</v>
      </c>
      <c r="AF1053" s="76" t="s">
        <v>96</v>
      </c>
      <c r="AG1053" s="75"/>
      <c r="AH1053" s="60"/>
      <c r="AI1053" s="75" t="s">
        <v>3334</v>
      </c>
      <c r="AJ1053" s="6" t="s">
        <v>103</v>
      </c>
      <c r="AK1053" s="81">
        <v>0</v>
      </c>
      <c r="AL1053" s="205" t="s">
        <v>103</v>
      </c>
      <c r="AM1053" s="169"/>
      <c r="AN1053" s="6"/>
      <c r="AO1053" s="120"/>
    </row>
    <row r="1054" spans="1:41">
      <c r="A1054" s="75" t="s">
        <v>3334</v>
      </c>
      <c r="B1054" s="6" t="s">
        <v>93</v>
      </c>
      <c r="C1054" s="76">
        <v>1053</v>
      </c>
      <c r="D1054" s="76" t="s">
        <v>98</v>
      </c>
      <c r="E1054" s="6" t="s">
        <v>2136</v>
      </c>
      <c r="F1054" s="6" t="str">
        <f t="shared" si="97"/>
        <v>BrokerRM-I-1048-AI26-M19</v>
      </c>
      <c r="G1054" s="97" t="s">
        <v>3416</v>
      </c>
      <c r="H1054" s="95" t="s">
        <v>3417</v>
      </c>
      <c r="I1054" s="85" t="s">
        <v>2380</v>
      </c>
      <c r="J1054" s="92">
        <v>46062</v>
      </c>
      <c r="K1054" s="96" t="s">
        <v>3592</v>
      </c>
      <c r="L1054" s="77" t="s">
        <v>3269</v>
      </c>
      <c r="M1054" s="80" t="s">
        <v>25</v>
      </c>
      <c r="N1054" s="6" t="s">
        <v>116</v>
      </c>
      <c r="O1054" s="71">
        <v>0</v>
      </c>
      <c r="P1054" s="71">
        <v>4191.49</v>
      </c>
      <c r="Q1054" s="79">
        <v>794.17</v>
      </c>
      <c r="R1054" s="79">
        <v>127.07</v>
      </c>
      <c r="S1054" s="71">
        <v>0</v>
      </c>
      <c r="T1054" s="79">
        <v>5112.7299999999996</v>
      </c>
      <c r="U1054" s="87" t="s">
        <v>24</v>
      </c>
      <c r="V1054" s="84">
        <f t="shared" si="99"/>
        <v>296.97203796424293</v>
      </c>
      <c r="W1054" s="86">
        <v>46042</v>
      </c>
      <c r="X1054" s="85" t="s">
        <v>430</v>
      </c>
      <c r="Y1054" s="6" t="s">
        <v>178</v>
      </c>
      <c r="Z1054" s="80" t="s">
        <v>239</v>
      </c>
      <c r="AA1054" s="85" t="s">
        <v>122</v>
      </c>
      <c r="AB1054" s="76" t="s">
        <v>539</v>
      </c>
      <c r="AC1054" s="76" t="s">
        <v>540</v>
      </c>
      <c r="AD1054" s="76" t="s">
        <v>25</v>
      </c>
      <c r="AE1054" s="76" t="s">
        <v>544</v>
      </c>
      <c r="AF1054" s="76" t="s">
        <v>96</v>
      </c>
      <c r="AG1054" s="82"/>
      <c r="AH1054" s="60"/>
      <c r="AI1054" s="75" t="s">
        <v>3334</v>
      </c>
      <c r="AJ1054" s="6" t="s">
        <v>103</v>
      </c>
      <c r="AK1054" s="81">
        <v>0</v>
      </c>
      <c r="AL1054" s="205" t="s">
        <v>103</v>
      </c>
      <c r="AM1054" s="169"/>
      <c r="AN1054" s="6"/>
      <c r="AO1054" s="120"/>
    </row>
    <row r="1055" spans="1:41">
      <c r="A1055" s="75" t="s">
        <v>3334</v>
      </c>
      <c r="B1055" s="6" t="s">
        <v>93</v>
      </c>
      <c r="C1055" s="76">
        <v>1054</v>
      </c>
      <c r="D1055" s="76" t="s">
        <v>98</v>
      </c>
      <c r="E1055" s="6" t="s">
        <v>2136</v>
      </c>
      <c r="F1055" s="6" t="str">
        <f t="shared" si="97"/>
        <v>BrokerRM-I-1048-AI26-M19</v>
      </c>
      <c r="G1055" s="97" t="s">
        <v>3416</v>
      </c>
      <c r="H1055" s="95" t="s">
        <v>3418</v>
      </c>
      <c r="I1055" s="85" t="s">
        <v>2380</v>
      </c>
      <c r="J1055" s="92">
        <v>46062</v>
      </c>
      <c r="K1055" s="97" t="s">
        <v>3593</v>
      </c>
      <c r="L1055" s="77" t="s">
        <v>3594</v>
      </c>
      <c r="M1055" s="80" t="s">
        <v>25</v>
      </c>
      <c r="N1055" s="6" t="s">
        <v>116</v>
      </c>
      <c r="O1055" s="71">
        <v>0</v>
      </c>
      <c r="P1055" s="71">
        <v>4135.2</v>
      </c>
      <c r="Q1055" s="79">
        <v>771.44</v>
      </c>
      <c r="R1055" s="79">
        <v>123.43</v>
      </c>
      <c r="S1055" s="71">
        <v>0</v>
      </c>
      <c r="T1055" s="79">
        <v>5030.07</v>
      </c>
      <c r="U1055" s="87" t="s">
        <v>24</v>
      </c>
      <c r="V1055" s="84">
        <f t="shared" si="99"/>
        <v>292.17074615768865</v>
      </c>
      <c r="W1055" s="86">
        <v>46050</v>
      </c>
      <c r="X1055" s="80" t="s">
        <v>430</v>
      </c>
      <c r="Y1055" s="80" t="s">
        <v>178</v>
      </c>
      <c r="Z1055" s="80" t="s">
        <v>239</v>
      </c>
      <c r="AA1055" s="80" t="s">
        <v>122</v>
      </c>
      <c r="AB1055" s="76" t="s">
        <v>539</v>
      </c>
      <c r="AC1055" s="76" t="s">
        <v>540</v>
      </c>
      <c r="AD1055" s="76" t="s">
        <v>25</v>
      </c>
      <c r="AE1055" s="76" t="s">
        <v>544</v>
      </c>
      <c r="AF1055" s="76" t="s">
        <v>96</v>
      </c>
      <c r="AG1055" s="82"/>
      <c r="AH1055" s="60"/>
      <c r="AI1055" s="75" t="s">
        <v>3334</v>
      </c>
      <c r="AJ1055" s="6" t="s">
        <v>103</v>
      </c>
      <c r="AK1055" s="81">
        <v>0</v>
      </c>
      <c r="AL1055" s="205" t="s">
        <v>103</v>
      </c>
      <c r="AM1055" s="169"/>
      <c r="AN1055" s="6"/>
      <c r="AO1055" s="120"/>
    </row>
    <row r="1056" spans="1:41">
      <c r="A1056" s="75" t="s">
        <v>3334</v>
      </c>
      <c r="B1056" s="6" t="s">
        <v>93</v>
      </c>
      <c r="C1056" s="76">
        <v>1055</v>
      </c>
      <c r="D1056" s="76" t="s">
        <v>98</v>
      </c>
      <c r="E1056" s="6" t="s">
        <v>2136</v>
      </c>
      <c r="F1056" s="6" t="str">
        <f t="shared" si="97"/>
        <v>BrokerRM-I-1072-AI26-M19</v>
      </c>
      <c r="G1056" s="97" t="s">
        <v>3419</v>
      </c>
      <c r="H1056" s="95" t="s">
        <v>3420</v>
      </c>
      <c r="I1056" s="85" t="s">
        <v>2380</v>
      </c>
      <c r="J1056" s="92">
        <v>46064</v>
      </c>
      <c r="K1056" s="92" t="s">
        <v>3595</v>
      </c>
      <c r="L1056" s="88">
        <v>887940159485</v>
      </c>
      <c r="M1056" s="78" t="s">
        <v>25</v>
      </c>
      <c r="N1056" s="6" t="s">
        <v>116</v>
      </c>
      <c r="O1056" s="71">
        <v>0</v>
      </c>
      <c r="P1056" s="71">
        <v>4352.3999999999996</v>
      </c>
      <c r="Q1056" s="79">
        <v>794.17</v>
      </c>
      <c r="R1056" s="79">
        <v>127.07</v>
      </c>
      <c r="S1056" s="71">
        <v>0</v>
      </c>
      <c r="T1056" s="79">
        <v>5273.64</v>
      </c>
      <c r="U1056" s="87" t="s">
        <v>24</v>
      </c>
      <c r="V1056" s="84">
        <f t="shared" si="99"/>
        <v>306.31846748992228</v>
      </c>
      <c r="W1056" s="70">
        <v>46058</v>
      </c>
      <c r="X1056" s="6" t="s">
        <v>430</v>
      </c>
      <c r="Y1056" s="80" t="s">
        <v>178</v>
      </c>
      <c r="Z1056" s="80" t="s">
        <v>239</v>
      </c>
      <c r="AA1056" s="80" t="s">
        <v>122</v>
      </c>
      <c r="AB1056" s="76" t="s">
        <v>539</v>
      </c>
      <c r="AC1056" s="76" t="s">
        <v>540</v>
      </c>
      <c r="AD1056" s="76" t="s">
        <v>25</v>
      </c>
      <c r="AE1056" s="76" t="s">
        <v>544</v>
      </c>
      <c r="AF1056" s="76" t="s">
        <v>96</v>
      </c>
      <c r="AG1056" s="82"/>
      <c r="AH1056" s="60"/>
      <c r="AI1056" s="75" t="s">
        <v>3334</v>
      </c>
      <c r="AJ1056" s="6" t="s">
        <v>103</v>
      </c>
      <c r="AK1056" s="81">
        <v>0</v>
      </c>
      <c r="AL1056" s="205" t="s">
        <v>103</v>
      </c>
      <c r="AM1056" s="169"/>
      <c r="AN1056" s="6"/>
      <c r="AO1056" s="120"/>
    </row>
    <row r="1057" spans="1:41">
      <c r="A1057" s="75" t="s">
        <v>3334</v>
      </c>
      <c r="B1057" s="6" t="s">
        <v>93</v>
      </c>
      <c r="C1057" s="76">
        <v>1056</v>
      </c>
      <c r="D1057" s="76" t="s">
        <v>98</v>
      </c>
      <c r="E1057" s="6" t="s">
        <v>2136</v>
      </c>
      <c r="F1057" s="6" t="str">
        <f t="shared" si="97"/>
        <v>BrokerRM-I-1071-AI26-M19</v>
      </c>
      <c r="G1057" s="97" t="s">
        <v>3421</v>
      </c>
      <c r="H1057" s="95" t="s">
        <v>3422</v>
      </c>
      <c r="I1057" s="85" t="s">
        <v>2380</v>
      </c>
      <c r="J1057" s="92">
        <v>46064</v>
      </c>
      <c r="K1057" s="92" t="s">
        <v>3596</v>
      </c>
      <c r="L1057" s="88">
        <v>887742663033</v>
      </c>
      <c r="M1057" s="78" t="s">
        <v>25</v>
      </c>
      <c r="N1057" s="6" t="s">
        <v>116</v>
      </c>
      <c r="O1057" s="71">
        <v>0</v>
      </c>
      <c r="P1057" s="71">
        <v>4109.8900000000003</v>
      </c>
      <c r="Q1057" s="79">
        <v>781.53</v>
      </c>
      <c r="R1057" s="79">
        <v>125.04</v>
      </c>
      <c r="S1057" s="71">
        <v>0</v>
      </c>
      <c r="T1057" s="79">
        <v>5016.46</v>
      </c>
      <c r="U1057" s="87" t="s">
        <v>24</v>
      </c>
      <c r="V1057" s="84">
        <f t="shared" si="99"/>
        <v>291.38021166110985</v>
      </c>
      <c r="W1057" s="70">
        <v>46058</v>
      </c>
      <c r="X1057" s="6" t="s">
        <v>430</v>
      </c>
      <c r="Y1057" s="80" t="s">
        <v>178</v>
      </c>
      <c r="Z1057" s="80" t="s">
        <v>239</v>
      </c>
      <c r="AA1057" s="80" t="s">
        <v>122</v>
      </c>
      <c r="AB1057" s="76" t="s">
        <v>539</v>
      </c>
      <c r="AC1057" s="76" t="s">
        <v>540</v>
      </c>
      <c r="AD1057" s="76" t="s">
        <v>25</v>
      </c>
      <c r="AE1057" s="76" t="s">
        <v>544</v>
      </c>
      <c r="AF1057" s="76" t="s">
        <v>96</v>
      </c>
      <c r="AG1057" s="75"/>
      <c r="AH1057" s="60"/>
      <c r="AI1057" s="75" t="s">
        <v>3334</v>
      </c>
      <c r="AJ1057" s="6" t="s">
        <v>103</v>
      </c>
      <c r="AK1057" s="81">
        <v>0</v>
      </c>
      <c r="AL1057" s="205" t="s">
        <v>103</v>
      </c>
      <c r="AM1057" s="169"/>
      <c r="AN1057" s="6"/>
      <c r="AO1057" s="120"/>
    </row>
    <row r="1058" spans="1:41">
      <c r="A1058" s="75" t="s">
        <v>3334</v>
      </c>
      <c r="B1058" s="6" t="s">
        <v>93</v>
      </c>
      <c r="C1058" s="76">
        <v>1057</v>
      </c>
      <c r="D1058" s="76" t="s">
        <v>98</v>
      </c>
      <c r="E1058" s="6" t="s">
        <v>2136</v>
      </c>
      <c r="F1058" s="6" t="str">
        <f t="shared" si="97"/>
        <v>BrokerRM-I-1074-AI26-M19</v>
      </c>
      <c r="G1058" s="96" t="s">
        <v>3423</v>
      </c>
      <c r="H1058" s="95" t="s">
        <v>3424</v>
      </c>
      <c r="I1058" s="85" t="s">
        <v>2380</v>
      </c>
      <c r="J1058" s="92">
        <v>46064</v>
      </c>
      <c r="K1058" s="92" t="s">
        <v>3597</v>
      </c>
      <c r="L1058" s="77" t="s">
        <v>3275</v>
      </c>
      <c r="M1058" s="80" t="s">
        <v>25</v>
      </c>
      <c r="N1058" s="6" t="s">
        <v>116</v>
      </c>
      <c r="O1058" s="71">
        <v>0</v>
      </c>
      <c r="P1058" s="71">
        <v>3893.98</v>
      </c>
      <c r="Q1058" s="79">
        <v>762.89</v>
      </c>
      <c r="R1058" s="79">
        <v>122.06</v>
      </c>
      <c r="S1058" s="71">
        <v>0</v>
      </c>
      <c r="T1058" s="79">
        <v>4778.93</v>
      </c>
      <c r="U1058" s="87" t="s">
        <v>24</v>
      </c>
      <c r="V1058" s="84">
        <f t="shared" si="99"/>
        <v>277.58332268444838</v>
      </c>
      <c r="W1058" s="78">
        <v>46058</v>
      </c>
      <c r="X1058" s="80" t="s">
        <v>430</v>
      </c>
      <c r="Y1058" s="80" t="s">
        <v>178</v>
      </c>
      <c r="Z1058" s="80" t="s">
        <v>239</v>
      </c>
      <c r="AA1058" s="80" t="s">
        <v>122</v>
      </c>
      <c r="AB1058" s="76" t="s">
        <v>539</v>
      </c>
      <c r="AC1058" s="76" t="s">
        <v>540</v>
      </c>
      <c r="AD1058" s="76" t="s">
        <v>25</v>
      </c>
      <c r="AE1058" s="76" t="s">
        <v>544</v>
      </c>
      <c r="AF1058" s="76" t="s">
        <v>96</v>
      </c>
      <c r="AG1058" s="82"/>
      <c r="AH1058" s="60"/>
      <c r="AI1058" s="75" t="s">
        <v>3334</v>
      </c>
      <c r="AJ1058" s="6" t="s">
        <v>103</v>
      </c>
      <c r="AK1058" s="81">
        <v>0</v>
      </c>
      <c r="AL1058" s="205" t="s">
        <v>103</v>
      </c>
      <c r="AM1058" s="169"/>
      <c r="AN1058" s="6"/>
      <c r="AO1058" s="120"/>
    </row>
    <row r="1059" spans="1:41">
      <c r="A1059" s="75" t="s">
        <v>3334</v>
      </c>
      <c r="B1059" s="6" t="s">
        <v>93</v>
      </c>
      <c r="C1059" s="76">
        <v>1058</v>
      </c>
      <c r="D1059" s="76" t="s">
        <v>98</v>
      </c>
      <c r="E1059" s="6" t="s">
        <v>2136</v>
      </c>
      <c r="F1059" s="6" t="str">
        <f t="shared" si="97"/>
        <v>BrokerRM-I-1090-AI26-M19</v>
      </c>
      <c r="G1059" s="97" t="s">
        <v>3425</v>
      </c>
      <c r="H1059" s="95" t="s">
        <v>3426</v>
      </c>
      <c r="I1059" s="85" t="s">
        <v>2380</v>
      </c>
      <c r="J1059" s="92">
        <v>46065</v>
      </c>
      <c r="K1059" s="98" t="s">
        <v>3597</v>
      </c>
      <c r="L1059" s="77" t="s">
        <v>3275</v>
      </c>
      <c r="M1059" s="78" t="s">
        <v>25</v>
      </c>
      <c r="N1059" s="6" t="s">
        <v>116</v>
      </c>
      <c r="O1059" s="71">
        <v>0</v>
      </c>
      <c r="P1059" s="71">
        <v>4122.95</v>
      </c>
      <c r="Q1059" s="79">
        <v>762.89</v>
      </c>
      <c r="R1059" s="79">
        <v>122.06</v>
      </c>
      <c r="S1059" s="71">
        <v>0</v>
      </c>
      <c r="T1059" s="79">
        <v>5007.8999999999996</v>
      </c>
      <c r="U1059" s="87" t="s">
        <v>24</v>
      </c>
      <c r="V1059" s="84">
        <f t="shared" si="99"/>
        <v>290.88300554129245</v>
      </c>
      <c r="W1059" s="78">
        <v>46063</v>
      </c>
      <c r="X1059" s="80" t="s">
        <v>430</v>
      </c>
      <c r="Y1059" s="80" t="s">
        <v>178</v>
      </c>
      <c r="Z1059" s="80" t="s">
        <v>239</v>
      </c>
      <c r="AA1059" s="80" t="s">
        <v>122</v>
      </c>
      <c r="AB1059" s="76" t="s">
        <v>539</v>
      </c>
      <c r="AC1059" s="76" t="s">
        <v>540</v>
      </c>
      <c r="AD1059" s="76" t="s">
        <v>25</v>
      </c>
      <c r="AE1059" s="76" t="s">
        <v>544</v>
      </c>
      <c r="AF1059" s="76" t="s">
        <v>96</v>
      </c>
      <c r="AG1059" s="75"/>
      <c r="AH1059" s="60"/>
      <c r="AI1059" s="75" t="s">
        <v>3334</v>
      </c>
      <c r="AJ1059" s="6" t="s">
        <v>103</v>
      </c>
      <c r="AK1059" s="81">
        <v>0</v>
      </c>
      <c r="AL1059" s="205" t="s">
        <v>103</v>
      </c>
      <c r="AM1059" s="169"/>
      <c r="AN1059" s="6"/>
      <c r="AO1059" s="120"/>
    </row>
    <row r="1060" spans="1:41">
      <c r="A1060" s="75" t="s">
        <v>3334</v>
      </c>
      <c r="B1060" s="6" t="s">
        <v>93</v>
      </c>
      <c r="C1060" s="76">
        <v>1059</v>
      </c>
      <c r="D1060" s="76" t="s">
        <v>98</v>
      </c>
      <c r="E1060" s="6" t="s">
        <v>2136</v>
      </c>
      <c r="F1060" s="6" t="str">
        <f t="shared" si="97"/>
        <v>BrokerRM-I-1073-AI26-M19</v>
      </c>
      <c r="G1060" s="97" t="s">
        <v>3427</v>
      </c>
      <c r="H1060" s="95" t="s">
        <v>3428</v>
      </c>
      <c r="I1060" s="85" t="s">
        <v>2380</v>
      </c>
      <c r="J1060" s="92">
        <v>46065</v>
      </c>
      <c r="K1060" s="92" t="s">
        <v>3598</v>
      </c>
      <c r="L1060" s="88">
        <v>887871887149</v>
      </c>
      <c r="M1060" s="78" t="s">
        <v>25</v>
      </c>
      <c r="N1060" s="6" t="s">
        <v>116</v>
      </c>
      <c r="O1060" s="71">
        <v>0</v>
      </c>
      <c r="P1060" s="71">
        <v>3979.69</v>
      </c>
      <c r="Q1060" s="79">
        <v>762.89</v>
      </c>
      <c r="R1060" s="79">
        <v>122.06</v>
      </c>
      <c r="S1060" s="71">
        <v>0</v>
      </c>
      <c r="T1060" s="79">
        <v>4864.6400000000003</v>
      </c>
      <c r="U1060" s="87" t="s">
        <v>24</v>
      </c>
      <c r="V1060" s="84">
        <f t="shared" si="99"/>
        <v>282.56177321360116</v>
      </c>
      <c r="W1060" s="78">
        <v>46063</v>
      </c>
      <c r="X1060" s="80" t="s">
        <v>430</v>
      </c>
      <c r="Y1060" s="80" t="s">
        <v>178</v>
      </c>
      <c r="Z1060" s="80" t="s">
        <v>239</v>
      </c>
      <c r="AA1060" s="80" t="s">
        <v>122</v>
      </c>
      <c r="AB1060" s="76" t="s">
        <v>539</v>
      </c>
      <c r="AC1060" s="76" t="s">
        <v>540</v>
      </c>
      <c r="AD1060" s="76" t="s">
        <v>25</v>
      </c>
      <c r="AE1060" s="76" t="s">
        <v>544</v>
      </c>
      <c r="AF1060" s="76" t="s">
        <v>96</v>
      </c>
      <c r="AG1060" s="82"/>
      <c r="AH1060" s="60"/>
      <c r="AI1060" s="75" t="s">
        <v>3334</v>
      </c>
      <c r="AJ1060" s="6" t="s">
        <v>103</v>
      </c>
      <c r="AK1060" s="81">
        <v>0</v>
      </c>
      <c r="AL1060" s="205" t="s">
        <v>103</v>
      </c>
      <c r="AM1060" s="169"/>
      <c r="AN1060" s="6"/>
      <c r="AO1060" s="120"/>
    </row>
    <row r="1061" spans="1:41">
      <c r="A1061" s="75" t="s">
        <v>3334</v>
      </c>
      <c r="B1061" s="6" t="s">
        <v>93</v>
      </c>
      <c r="C1061" s="76">
        <v>1060</v>
      </c>
      <c r="D1061" s="76" t="s">
        <v>98</v>
      </c>
      <c r="E1061" s="6" t="s">
        <v>2136</v>
      </c>
      <c r="F1061" s="6" t="str">
        <f t="shared" si="97"/>
        <v>BrokerRM-I-1054-AI26-M19</v>
      </c>
      <c r="G1061" s="97" t="s">
        <v>3429</v>
      </c>
      <c r="H1061" s="95" t="s">
        <v>3430</v>
      </c>
      <c r="I1061" s="85" t="s">
        <v>2380</v>
      </c>
      <c r="J1061" s="92">
        <v>46065</v>
      </c>
      <c r="K1061" s="92" t="s">
        <v>3599</v>
      </c>
      <c r="L1061" s="88">
        <v>887871887149</v>
      </c>
      <c r="M1061" s="78" t="s">
        <v>25</v>
      </c>
      <c r="N1061" s="6" t="s">
        <v>116</v>
      </c>
      <c r="O1061" s="71">
        <v>0</v>
      </c>
      <c r="P1061" s="71">
        <v>4471.34</v>
      </c>
      <c r="Q1061" s="79">
        <v>790.29</v>
      </c>
      <c r="R1061" s="79">
        <v>126.45</v>
      </c>
      <c r="S1061" s="71">
        <v>0</v>
      </c>
      <c r="T1061" s="79">
        <v>5388.08</v>
      </c>
      <c r="U1061" s="87" t="s">
        <v>24</v>
      </c>
      <c r="V1061" s="84">
        <f t="shared" si="99"/>
        <v>312.96569510112568</v>
      </c>
      <c r="W1061" s="78">
        <v>46057</v>
      </c>
      <c r="X1061" s="80" t="s">
        <v>430</v>
      </c>
      <c r="Y1061" s="80" t="s">
        <v>178</v>
      </c>
      <c r="Z1061" s="80" t="s">
        <v>239</v>
      </c>
      <c r="AA1061" s="80" t="s">
        <v>122</v>
      </c>
      <c r="AB1061" s="76" t="s">
        <v>539</v>
      </c>
      <c r="AC1061" s="76" t="s">
        <v>540</v>
      </c>
      <c r="AD1061" s="76" t="s">
        <v>25</v>
      </c>
      <c r="AE1061" s="76" t="s">
        <v>544</v>
      </c>
      <c r="AF1061" s="76" t="s">
        <v>96</v>
      </c>
      <c r="AG1061" s="75"/>
      <c r="AH1061" s="60"/>
      <c r="AI1061" s="75" t="s">
        <v>3334</v>
      </c>
      <c r="AJ1061" s="6" t="s">
        <v>103</v>
      </c>
      <c r="AK1061" s="81">
        <v>0</v>
      </c>
      <c r="AL1061" s="205" t="s">
        <v>103</v>
      </c>
      <c r="AM1061" s="169"/>
      <c r="AN1061" s="6"/>
      <c r="AO1061" s="120"/>
    </row>
    <row r="1062" spans="1:41">
      <c r="A1062" s="75" t="s">
        <v>3334</v>
      </c>
      <c r="B1062" s="6" t="s">
        <v>93</v>
      </c>
      <c r="C1062" s="76">
        <v>1061</v>
      </c>
      <c r="D1062" s="76" t="s">
        <v>98</v>
      </c>
      <c r="E1062" s="6" t="s">
        <v>2136</v>
      </c>
      <c r="F1062" s="6" t="str">
        <f t="shared" si="97"/>
        <v>BrokerRM-I-1058-AI26-M19</v>
      </c>
      <c r="G1062" s="97" t="s">
        <v>3431</v>
      </c>
      <c r="H1062" s="95" t="s">
        <v>3432</v>
      </c>
      <c r="I1062" s="85" t="s">
        <v>2380</v>
      </c>
      <c r="J1062" s="92">
        <v>46065</v>
      </c>
      <c r="K1062" s="92" t="s">
        <v>3600</v>
      </c>
      <c r="L1062" s="88">
        <v>887871887149</v>
      </c>
      <c r="M1062" s="78" t="s">
        <v>25</v>
      </c>
      <c r="N1062" s="6" t="s">
        <v>116</v>
      </c>
      <c r="O1062" s="71">
        <v>0</v>
      </c>
      <c r="P1062" s="71">
        <v>4048.75</v>
      </c>
      <c r="Q1062" s="79">
        <v>777.83</v>
      </c>
      <c r="R1062" s="79">
        <v>124.45</v>
      </c>
      <c r="S1062" s="71">
        <v>0</v>
      </c>
      <c r="T1062" s="79">
        <v>4951.03</v>
      </c>
      <c r="U1062" s="87" t="s">
        <v>24</v>
      </c>
      <c r="V1062" s="84">
        <f t="shared" si="99"/>
        <v>287.57972142516928</v>
      </c>
      <c r="W1062" s="70">
        <v>46057</v>
      </c>
      <c r="X1062" s="6" t="s">
        <v>430</v>
      </c>
      <c r="Y1062" s="80" t="s">
        <v>178</v>
      </c>
      <c r="Z1062" s="80" t="s">
        <v>239</v>
      </c>
      <c r="AA1062" s="80" t="s">
        <v>122</v>
      </c>
      <c r="AB1062" s="76" t="s">
        <v>539</v>
      </c>
      <c r="AC1062" s="76" t="s">
        <v>540</v>
      </c>
      <c r="AD1062" s="76" t="s">
        <v>25</v>
      </c>
      <c r="AE1062" s="76" t="s">
        <v>544</v>
      </c>
      <c r="AF1062" s="76" t="s">
        <v>96</v>
      </c>
      <c r="AG1062" s="82"/>
      <c r="AH1062" s="60"/>
      <c r="AI1062" s="75" t="s">
        <v>3334</v>
      </c>
      <c r="AJ1062" s="6" t="s">
        <v>103</v>
      </c>
      <c r="AK1062" s="81">
        <v>0</v>
      </c>
      <c r="AL1062" s="205" t="s">
        <v>103</v>
      </c>
      <c r="AM1062" s="169"/>
      <c r="AN1062" s="6"/>
      <c r="AO1062" s="120"/>
    </row>
    <row r="1063" spans="1:41">
      <c r="A1063" s="75" t="s">
        <v>3334</v>
      </c>
      <c r="B1063" s="6" t="s">
        <v>93</v>
      </c>
      <c r="C1063" s="76">
        <v>1062</v>
      </c>
      <c r="D1063" s="76" t="s">
        <v>98</v>
      </c>
      <c r="E1063" s="6" t="s">
        <v>2136</v>
      </c>
      <c r="F1063" s="6" t="str">
        <f t="shared" si="97"/>
        <v>BrokerRM-M-232-SI25-M19-L-B</v>
      </c>
      <c r="G1063" s="97" t="s">
        <v>3433</v>
      </c>
      <c r="H1063" s="95" t="s">
        <v>3434</v>
      </c>
      <c r="I1063" s="85" t="s">
        <v>2380</v>
      </c>
      <c r="J1063" s="92">
        <v>46062</v>
      </c>
      <c r="K1063" s="92" t="s">
        <v>3601</v>
      </c>
      <c r="L1063" s="88" t="s">
        <v>3602</v>
      </c>
      <c r="M1063" s="78" t="s">
        <v>447</v>
      </c>
      <c r="N1063" s="6" t="s">
        <v>3602</v>
      </c>
      <c r="O1063" s="71">
        <v>0</v>
      </c>
      <c r="P1063" s="71">
        <v>8887.92</v>
      </c>
      <c r="Q1063" s="79">
        <v>2499.38</v>
      </c>
      <c r="R1063" s="79">
        <v>399.9</v>
      </c>
      <c r="S1063" s="71">
        <v>0</v>
      </c>
      <c r="T1063" s="79">
        <v>11787.2</v>
      </c>
      <c r="U1063" s="87" t="s">
        <v>24</v>
      </c>
      <c r="V1063" s="84">
        <f t="shared" si="99"/>
        <v>684.65747377470063</v>
      </c>
      <c r="W1063" s="70">
        <v>46062</v>
      </c>
      <c r="X1063" s="6" t="s">
        <v>437</v>
      </c>
      <c r="Y1063" s="80" t="s">
        <v>2524</v>
      </c>
      <c r="Z1063" s="80" t="s">
        <v>239</v>
      </c>
      <c r="AA1063" s="80" t="s">
        <v>122</v>
      </c>
      <c r="AB1063" s="76" t="s">
        <v>539</v>
      </c>
      <c r="AC1063" s="76" t="s">
        <v>540</v>
      </c>
      <c r="AD1063" s="76" t="s">
        <v>174</v>
      </c>
      <c r="AE1063" s="76" t="s">
        <v>546</v>
      </c>
      <c r="AF1063" s="76" t="s">
        <v>96</v>
      </c>
      <c r="AG1063" s="82"/>
      <c r="AH1063" s="60"/>
      <c r="AI1063" s="75" t="s">
        <v>3334</v>
      </c>
      <c r="AJ1063" s="6" t="s">
        <v>103</v>
      </c>
      <c r="AK1063" s="81">
        <v>0</v>
      </c>
      <c r="AL1063" s="205" t="s">
        <v>103</v>
      </c>
      <c r="AM1063" s="169"/>
      <c r="AN1063" s="6"/>
      <c r="AO1063" s="120"/>
    </row>
    <row r="1064" spans="1:41">
      <c r="A1064" s="75" t="s">
        <v>3334</v>
      </c>
      <c r="B1064" s="6" t="s">
        <v>93</v>
      </c>
      <c r="C1064" s="76">
        <v>1063</v>
      </c>
      <c r="D1064" s="76" t="s">
        <v>98</v>
      </c>
      <c r="E1064" s="6" t="s">
        <v>2136</v>
      </c>
      <c r="F1064" s="6" t="str">
        <f t="shared" si="97"/>
        <v>BrokerAF-M-240-SI25-M19-L-B</v>
      </c>
      <c r="G1064" s="97" t="s">
        <v>3435</v>
      </c>
      <c r="H1064" s="95" t="s">
        <v>3436</v>
      </c>
      <c r="I1064" s="85" t="s">
        <v>2380</v>
      </c>
      <c r="J1064" s="92">
        <v>46062</v>
      </c>
      <c r="K1064" s="92" t="s">
        <v>3603</v>
      </c>
      <c r="L1064" s="88" t="s">
        <v>3604</v>
      </c>
      <c r="M1064" s="78" t="s">
        <v>463</v>
      </c>
      <c r="N1064" s="6" t="s">
        <v>3604</v>
      </c>
      <c r="O1064" s="71">
        <v>0</v>
      </c>
      <c r="P1064" s="71">
        <v>10047.92</v>
      </c>
      <c r="Q1064" s="79">
        <v>2499.38</v>
      </c>
      <c r="R1064" s="79">
        <v>399.9</v>
      </c>
      <c r="S1064" s="71">
        <v>0</v>
      </c>
      <c r="T1064" s="79">
        <v>12947.2</v>
      </c>
      <c r="U1064" s="87" t="s">
        <v>24</v>
      </c>
      <c r="V1064" s="84">
        <f t="shared" si="99"/>
        <v>752.03587318920552</v>
      </c>
      <c r="W1064" s="89">
        <v>46062</v>
      </c>
      <c r="X1064" s="85" t="s">
        <v>3605</v>
      </c>
      <c r="Y1064" s="85" t="s">
        <v>129</v>
      </c>
      <c r="Z1064" s="85" t="s">
        <v>239</v>
      </c>
      <c r="AA1064" s="80" t="s">
        <v>122</v>
      </c>
      <c r="AB1064" s="76" t="s">
        <v>539</v>
      </c>
      <c r="AC1064" s="76" t="s">
        <v>540</v>
      </c>
      <c r="AD1064" s="76" t="s">
        <v>174</v>
      </c>
      <c r="AE1064" s="76" t="s">
        <v>546</v>
      </c>
      <c r="AF1064" s="76" t="s">
        <v>96</v>
      </c>
      <c r="AG1064" s="82"/>
      <c r="AH1064" s="60"/>
      <c r="AI1064" s="75" t="s">
        <v>3334</v>
      </c>
      <c r="AJ1064" s="6" t="s">
        <v>103</v>
      </c>
      <c r="AK1064" s="81">
        <v>0</v>
      </c>
      <c r="AL1064" s="205" t="s">
        <v>103</v>
      </c>
      <c r="AM1064" s="169"/>
      <c r="AN1064" s="6"/>
      <c r="AO1064" s="120"/>
    </row>
    <row r="1065" spans="1:41">
      <c r="A1065" s="75" t="s">
        <v>3334</v>
      </c>
      <c r="B1065" s="6" t="s">
        <v>93</v>
      </c>
      <c r="C1065" s="76">
        <v>1064</v>
      </c>
      <c r="D1065" s="76" t="s">
        <v>98</v>
      </c>
      <c r="E1065" s="6" t="s">
        <v>2136</v>
      </c>
      <c r="F1065" s="6" t="str">
        <f t="shared" si="97"/>
        <v>BrokerRM-M-575-SI25-M19-B</v>
      </c>
      <c r="G1065" s="97" t="s">
        <v>3437</v>
      </c>
      <c r="H1065" s="95" t="s">
        <v>3438</v>
      </c>
      <c r="I1065" s="85" t="s">
        <v>2380</v>
      </c>
      <c r="J1065" s="92">
        <v>46063</v>
      </c>
      <c r="K1065" s="92" t="s">
        <v>3606</v>
      </c>
      <c r="L1065" s="88" t="s">
        <v>3607</v>
      </c>
      <c r="M1065" s="78" t="s">
        <v>463</v>
      </c>
      <c r="N1065" s="80" t="s">
        <v>3312</v>
      </c>
      <c r="O1065" s="71">
        <v>0</v>
      </c>
      <c r="P1065" s="71">
        <v>0</v>
      </c>
      <c r="Q1065" s="79">
        <v>2401.94</v>
      </c>
      <c r="R1065" s="79">
        <v>384.31</v>
      </c>
      <c r="S1065" s="71">
        <v>0</v>
      </c>
      <c r="T1065" s="79">
        <v>2786.25</v>
      </c>
      <c r="U1065" s="87" t="s">
        <v>24</v>
      </c>
      <c r="V1065" s="84">
        <f t="shared" si="99"/>
        <v>161.83884945574516</v>
      </c>
      <c r="W1065" s="89">
        <v>46063</v>
      </c>
      <c r="X1065" s="85" t="s">
        <v>437</v>
      </c>
      <c r="Y1065" s="85" t="s">
        <v>129</v>
      </c>
      <c r="Z1065" s="85" t="s">
        <v>239</v>
      </c>
      <c r="AA1065" s="80" t="s">
        <v>122</v>
      </c>
      <c r="AB1065" s="76" t="s">
        <v>539</v>
      </c>
      <c r="AC1065" s="76" t="s">
        <v>540</v>
      </c>
      <c r="AD1065" s="76" t="s">
        <v>174</v>
      </c>
      <c r="AE1065" s="76" t="s">
        <v>546</v>
      </c>
      <c r="AF1065" s="76" t="s">
        <v>96</v>
      </c>
      <c r="AG1065" s="82"/>
      <c r="AH1065" s="60"/>
      <c r="AI1065" s="75" t="s">
        <v>3334</v>
      </c>
      <c r="AJ1065" s="6" t="s">
        <v>103</v>
      </c>
      <c r="AK1065" s="81">
        <v>0</v>
      </c>
      <c r="AL1065" s="205" t="s">
        <v>103</v>
      </c>
      <c r="AM1065" s="169"/>
      <c r="AN1065" s="6"/>
      <c r="AO1065" s="120"/>
    </row>
    <row r="1066" spans="1:41">
      <c r="A1066" s="75" t="s">
        <v>3334</v>
      </c>
      <c r="B1066" s="6" t="s">
        <v>93</v>
      </c>
      <c r="C1066" s="76">
        <v>1065</v>
      </c>
      <c r="D1066" s="76" t="s">
        <v>98</v>
      </c>
      <c r="E1066" s="6" t="s">
        <v>2136</v>
      </c>
      <c r="F1066" s="6" t="str">
        <f t="shared" si="97"/>
        <v>BrokerRM-M-249-SI25-M19-L-B</v>
      </c>
      <c r="G1066" s="97" t="s">
        <v>3439</v>
      </c>
      <c r="H1066" s="95" t="s">
        <v>3440</v>
      </c>
      <c r="I1066" s="85" t="s">
        <v>2380</v>
      </c>
      <c r="J1066" s="92">
        <v>46064</v>
      </c>
      <c r="K1066" s="92" t="s">
        <v>3608</v>
      </c>
      <c r="L1066" s="91" t="s">
        <v>3609</v>
      </c>
      <c r="M1066" s="80" t="s">
        <v>447</v>
      </c>
      <c r="N1066" s="80" t="s">
        <v>3609</v>
      </c>
      <c r="O1066" s="71">
        <v>0</v>
      </c>
      <c r="P1066" s="71">
        <v>9922.64</v>
      </c>
      <c r="Q1066" s="79">
        <v>2429.7199999999998</v>
      </c>
      <c r="R1066" s="79">
        <v>388.76</v>
      </c>
      <c r="S1066" s="71">
        <v>0</v>
      </c>
      <c r="T1066" s="79">
        <v>12741.12</v>
      </c>
      <c r="U1066" s="87" t="s">
        <v>24</v>
      </c>
      <c r="V1066" s="84">
        <f t="shared" si="99"/>
        <v>740.0657520242562</v>
      </c>
      <c r="W1066" s="70">
        <v>46064</v>
      </c>
      <c r="X1066" s="6" t="s">
        <v>582</v>
      </c>
      <c r="Y1066" s="80" t="s">
        <v>2524</v>
      </c>
      <c r="Z1066" s="80" t="s">
        <v>239</v>
      </c>
      <c r="AA1066" s="80" t="s">
        <v>122</v>
      </c>
      <c r="AB1066" s="76" t="s">
        <v>539</v>
      </c>
      <c r="AC1066" s="76" t="s">
        <v>540</v>
      </c>
      <c r="AD1066" s="76" t="s">
        <v>174</v>
      </c>
      <c r="AE1066" s="76" t="s">
        <v>546</v>
      </c>
      <c r="AF1066" s="158" t="s">
        <v>96</v>
      </c>
      <c r="AG1066" s="159"/>
      <c r="AH1066" s="60"/>
      <c r="AI1066" s="160" t="s">
        <v>3334</v>
      </c>
      <c r="AJ1066" s="161" t="s">
        <v>103</v>
      </c>
      <c r="AK1066" s="81">
        <v>0</v>
      </c>
      <c r="AL1066" s="205" t="s">
        <v>103</v>
      </c>
      <c r="AM1066" s="169"/>
      <c r="AN1066" s="6"/>
      <c r="AO1066" s="120"/>
    </row>
    <row r="1067" spans="1:41">
      <c r="A1067" s="75" t="s">
        <v>3334</v>
      </c>
      <c r="B1067" s="6" t="s">
        <v>93</v>
      </c>
      <c r="C1067" s="76">
        <v>1066</v>
      </c>
      <c r="D1067" s="76" t="s">
        <v>98</v>
      </c>
      <c r="E1067" s="6" t="s">
        <v>2136</v>
      </c>
      <c r="F1067" s="6" t="str">
        <f t="shared" si="97"/>
        <v>BrokerRM-M-567-SI25-M19-B</v>
      </c>
      <c r="G1067" s="97" t="s">
        <v>3153</v>
      </c>
      <c r="H1067" s="95" t="s">
        <v>3441</v>
      </c>
      <c r="I1067" s="85" t="s">
        <v>2380</v>
      </c>
      <c r="J1067" s="92">
        <v>46065</v>
      </c>
      <c r="K1067" s="92" t="s">
        <v>3610</v>
      </c>
      <c r="L1067" s="77" t="s">
        <v>3287</v>
      </c>
      <c r="M1067" s="80" t="s">
        <v>447</v>
      </c>
      <c r="N1067" s="80" t="s">
        <v>3288</v>
      </c>
      <c r="O1067" s="71">
        <v>0</v>
      </c>
      <c r="P1067" s="71">
        <v>34930.19</v>
      </c>
      <c r="Q1067" s="79">
        <v>4679.75</v>
      </c>
      <c r="R1067" s="79">
        <v>748.76</v>
      </c>
      <c r="S1067" s="71">
        <v>0</v>
      </c>
      <c r="T1067" s="79">
        <v>40358.699999999997</v>
      </c>
      <c r="U1067" s="87" t="s">
        <v>24</v>
      </c>
      <c r="V1067" s="84">
        <f t="shared" si="99"/>
        <v>2344.228110732914</v>
      </c>
      <c r="W1067" s="70">
        <v>46065</v>
      </c>
      <c r="X1067" s="80" t="s">
        <v>437</v>
      </c>
      <c r="Y1067" s="80" t="s">
        <v>129</v>
      </c>
      <c r="Z1067" s="80" t="s">
        <v>239</v>
      </c>
      <c r="AA1067" s="80" t="s">
        <v>122</v>
      </c>
      <c r="AB1067" s="76" t="s">
        <v>539</v>
      </c>
      <c r="AC1067" s="76" t="s">
        <v>540</v>
      </c>
      <c r="AD1067" s="76" t="s">
        <v>174</v>
      </c>
      <c r="AE1067" s="76" t="s">
        <v>546</v>
      </c>
      <c r="AF1067" s="76">
        <v>8666791</v>
      </c>
      <c r="AG1067" s="139" t="s">
        <v>550</v>
      </c>
      <c r="AH1067" s="162">
        <v>24631.79</v>
      </c>
      <c r="AI1067" s="75" t="s">
        <v>3334</v>
      </c>
      <c r="AJ1067" s="6" t="s">
        <v>103</v>
      </c>
      <c r="AK1067" s="81">
        <v>0</v>
      </c>
      <c r="AL1067" s="205" t="s">
        <v>103</v>
      </c>
      <c r="AM1067" s="169"/>
      <c r="AN1067" s="6"/>
      <c r="AO1067" s="120"/>
    </row>
    <row r="1068" spans="1:41" ht="58">
      <c r="A1068" s="75" t="s">
        <v>3334</v>
      </c>
      <c r="B1068" s="6" t="s">
        <v>93</v>
      </c>
      <c r="C1068" s="76">
        <v>1067</v>
      </c>
      <c r="D1068" s="76" t="s">
        <v>98</v>
      </c>
      <c r="E1068" s="6" t="s">
        <v>2136</v>
      </c>
      <c r="F1068" s="6" t="str">
        <f t="shared" si="97"/>
        <v>BrokerRM-M-583-SI25-M19-B</v>
      </c>
      <c r="G1068" s="97" t="s">
        <v>3442</v>
      </c>
      <c r="H1068" s="95" t="s">
        <v>3443</v>
      </c>
      <c r="I1068" s="85" t="s">
        <v>2380</v>
      </c>
      <c r="J1068" s="92">
        <v>46065</v>
      </c>
      <c r="K1068" s="95" t="s">
        <v>3611</v>
      </c>
      <c r="L1068" s="72" t="s">
        <v>3612</v>
      </c>
      <c r="M1068" s="80" t="s">
        <v>447</v>
      </c>
      <c r="N1068" s="80" t="s">
        <v>3613</v>
      </c>
      <c r="O1068" s="71">
        <v>0</v>
      </c>
      <c r="P1068" s="71">
        <v>0</v>
      </c>
      <c r="Q1068" s="79">
        <v>2401.94</v>
      </c>
      <c r="R1068" s="79">
        <v>384.31</v>
      </c>
      <c r="S1068" s="71">
        <v>0</v>
      </c>
      <c r="T1068" s="79">
        <v>2786.25</v>
      </c>
      <c r="U1068" s="87" t="s">
        <v>24</v>
      </c>
      <c r="V1068" s="84">
        <f t="shared" si="99"/>
        <v>161.83884945574516</v>
      </c>
      <c r="W1068" s="89">
        <v>46065</v>
      </c>
      <c r="X1068" s="87" t="s">
        <v>437</v>
      </c>
      <c r="Y1068" s="85" t="s">
        <v>129</v>
      </c>
      <c r="Z1068" s="85" t="s">
        <v>239</v>
      </c>
      <c r="AA1068" s="85" t="s">
        <v>122</v>
      </c>
      <c r="AB1068" s="76" t="s">
        <v>539</v>
      </c>
      <c r="AC1068" s="76" t="s">
        <v>540</v>
      </c>
      <c r="AD1068" s="76" t="s">
        <v>174</v>
      </c>
      <c r="AE1068" s="76" t="s">
        <v>546</v>
      </c>
      <c r="AF1068" s="163" t="s">
        <v>96</v>
      </c>
      <c r="AG1068" s="164"/>
      <c r="AH1068" s="162"/>
      <c r="AI1068" s="164" t="s">
        <v>3334</v>
      </c>
      <c r="AJ1068" s="165" t="s">
        <v>103</v>
      </c>
      <c r="AK1068" s="81">
        <v>0</v>
      </c>
      <c r="AL1068" s="205" t="s">
        <v>103</v>
      </c>
      <c r="AM1068" s="169"/>
      <c r="AN1068" s="6"/>
      <c r="AO1068" s="120"/>
    </row>
    <row r="1069" spans="1:41" ht="58">
      <c r="A1069" s="75" t="s">
        <v>3334</v>
      </c>
      <c r="B1069" s="6" t="s">
        <v>93</v>
      </c>
      <c r="C1069" s="76">
        <v>1068</v>
      </c>
      <c r="D1069" s="76" t="s">
        <v>98</v>
      </c>
      <c r="E1069" s="6" t="s">
        <v>2136</v>
      </c>
      <c r="F1069" s="6" t="str">
        <f t="shared" si="97"/>
        <v>BrokerRM-M-573-SI25-M19-B</v>
      </c>
      <c r="G1069" s="97" t="s">
        <v>2728</v>
      </c>
      <c r="H1069" s="95" t="s">
        <v>3444</v>
      </c>
      <c r="I1069" s="85" t="s">
        <v>2380</v>
      </c>
      <c r="J1069" s="92">
        <v>46065</v>
      </c>
      <c r="K1069" s="95" t="s">
        <v>3614</v>
      </c>
      <c r="L1069" s="72" t="s">
        <v>3615</v>
      </c>
      <c r="M1069" s="80" t="s">
        <v>447</v>
      </c>
      <c r="N1069" s="80" t="s">
        <v>3310</v>
      </c>
      <c r="O1069" s="71">
        <v>0</v>
      </c>
      <c r="P1069" s="71">
        <v>19043.27</v>
      </c>
      <c r="Q1069" s="79">
        <v>3472.14</v>
      </c>
      <c r="R1069" s="79">
        <v>555.54</v>
      </c>
      <c r="S1069" s="71">
        <v>0</v>
      </c>
      <c r="T1069" s="79">
        <v>23070.95</v>
      </c>
      <c r="U1069" s="87" t="s">
        <v>24</v>
      </c>
      <c r="V1069" s="84">
        <f t="shared" si="99"/>
        <v>1340.0721413552351</v>
      </c>
      <c r="W1069" s="89">
        <v>46065</v>
      </c>
      <c r="X1069" s="87" t="s">
        <v>437</v>
      </c>
      <c r="Y1069" s="85" t="s">
        <v>129</v>
      </c>
      <c r="Z1069" s="85" t="s">
        <v>239</v>
      </c>
      <c r="AA1069" s="85" t="s">
        <v>122</v>
      </c>
      <c r="AB1069" s="76" t="s">
        <v>539</v>
      </c>
      <c r="AC1069" s="76" t="s">
        <v>540</v>
      </c>
      <c r="AD1069" s="76" t="s">
        <v>174</v>
      </c>
      <c r="AE1069" s="76" t="s">
        <v>546</v>
      </c>
      <c r="AF1069" s="76" t="s">
        <v>96</v>
      </c>
      <c r="AG1069" s="82"/>
      <c r="AH1069" s="162"/>
      <c r="AI1069" s="75" t="s">
        <v>3334</v>
      </c>
      <c r="AJ1069" s="6" t="s">
        <v>103</v>
      </c>
      <c r="AK1069" s="81">
        <v>0</v>
      </c>
      <c r="AL1069" s="205" t="s">
        <v>103</v>
      </c>
      <c r="AM1069" s="169"/>
      <c r="AN1069" s="6"/>
      <c r="AO1069" s="120"/>
    </row>
    <row r="1070" spans="1:41" ht="58">
      <c r="A1070" s="75" t="s">
        <v>3334</v>
      </c>
      <c r="B1070" s="6" t="s">
        <v>93</v>
      </c>
      <c r="C1070" s="76">
        <v>1069</v>
      </c>
      <c r="D1070" s="76" t="s">
        <v>98</v>
      </c>
      <c r="E1070" s="6" t="s">
        <v>2136</v>
      </c>
      <c r="F1070" s="6" t="str">
        <f t="shared" si="97"/>
        <v>BrokerRM-M-581-SI25-M19-B</v>
      </c>
      <c r="G1070" s="97" t="s">
        <v>3445</v>
      </c>
      <c r="H1070" s="95" t="s">
        <v>3446</v>
      </c>
      <c r="I1070" s="85" t="s">
        <v>2380</v>
      </c>
      <c r="J1070" s="92">
        <v>46065</v>
      </c>
      <c r="K1070" s="95" t="s">
        <v>3616</v>
      </c>
      <c r="L1070" s="72" t="s">
        <v>3617</v>
      </c>
      <c r="M1070" s="80" t="s">
        <v>463</v>
      </c>
      <c r="N1070" s="80" t="s">
        <v>3618</v>
      </c>
      <c r="O1070" s="71">
        <v>0</v>
      </c>
      <c r="P1070" s="71">
        <v>18501.64</v>
      </c>
      <c r="Q1070" s="79">
        <v>2774.62</v>
      </c>
      <c r="R1070" s="79">
        <v>443.94</v>
      </c>
      <c r="S1070" s="71">
        <v>0</v>
      </c>
      <c r="T1070" s="79">
        <v>21720.2</v>
      </c>
      <c r="U1070" s="87" t="s">
        <v>24</v>
      </c>
      <c r="V1070" s="84">
        <f t="shared" si="99"/>
        <v>1261.6140611749399</v>
      </c>
      <c r="W1070" s="89">
        <v>46065</v>
      </c>
      <c r="X1070" s="87" t="s">
        <v>437</v>
      </c>
      <c r="Y1070" s="85" t="s">
        <v>129</v>
      </c>
      <c r="Z1070" s="85" t="s">
        <v>239</v>
      </c>
      <c r="AA1070" s="85" t="s">
        <v>122</v>
      </c>
      <c r="AB1070" s="76" t="s">
        <v>539</v>
      </c>
      <c r="AC1070" s="76" t="s">
        <v>540</v>
      </c>
      <c r="AD1070" s="76" t="s">
        <v>174</v>
      </c>
      <c r="AE1070" s="76" t="s">
        <v>546</v>
      </c>
      <c r="AF1070" s="158" t="s">
        <v>96</v>
      </c>
      <c r="AG1070" s="160"/>
      <c r="AH1070" s="162"/>
      <c r="AI1070" s="160" t="s">
        <v>3334</v>
      </c>
      <c r="AJ1070" s="161" t="s">
        <v>103</v>
      </c>
      <c r="AK1070" s="81">
        <v>0</v>
      </c>
      <c r="AL1070" s="205" t="s">
        <v>103</v>
      </c>
      <c r="AM1070" s="169"/>
      <c r="AN1070" s="6"/>
      <c r="AO1070" s="120"/>
    </row>
    <row r="1071" spans="1:41" ht="58">
      <c r="A1071" s="75" t="s">
        <v>3334</v>
      </c>
      <c r="B1071" s="6" t="s">
        <v>93</v>
      </c>
      <c r="C1071" s="76">
        <v>1070</v>
      </c>
      <c r="D1071" s="76" t="s">
        <v>98</v>
      </c>
      <c r="E1071" s="6" t="s">
        <v>2136</v>
      </c>
      <c r="F1071" s="6" t="str">
        <f t="shared" si="97"/>
        <v>BrokerRM-M-556-SI25-M19-B</v>
      </c>
      <c r="G1071" s="97" t="s">
        <v>2730</v>
      </c>
      <c r="H1071" s="95" t="s">
        <v>3447</v>
      </c>
      <c r="I1071" s="85" t="s">
        <v>2380</v>
      </c>
      <c r="J1071" s="92">
        <v>46066</v>
      </c>
      <c r="K1071" s="95" t="s">
        <v>2939</v>
      </c>
      <c r="L1071" s="72" t="s">
        <v>2940</v>
      </c>
      <c r="M1071" s="80" t="s">
        <v>447</v>
      </c>
      <c r="N1071" s="80" t="s">
        <v>2941</v>
      </c>
      <c r="O1071" s="71">
        <v>0</v>
      </c>
      <c r="P1071" s="71">
        <v>28884</v>
      </c>
      <c r="Q1071" s="79">
        <v>0</v>
      </c>
      <c r="R1071" s="79">
        <v>0</v>
      </c>
      <c r="S1071" s="71">
        <v>0</v>
      </c>
      <c r="T1071" s="79">
        <v>28884</v>
      </c>
      <c r="U1071" s="87" t="s">
        <v>24</v>
      </c>
      <c r="V1071" s="84">
        <f t="shared" si="99"/>
        <v>1677.7221454211731</v>
      </c>
      <c r="W1071" s="89">
        <v>46066</v>
      </c>
      <c r="X1071" s="87" t="s">
        <v>437</v>
      </c>
      <c r="Y1071" s="85" t="s">
        <v>129</v>
      </c>
      <c r="Z1071" s="85" t="s">
        <v>239</v>
      </c>
      <c r="AA1071" s="85" t="s">
        <v>122</v>
      </c>
      <c r="AB1071" s="76" t="s">
        <v>539</v>
      </c>
      <c r="AC1071" s="76" t="s">
        <v>540</v>
      </c>
      <c r="AD1071" s="76" t="s">
        <v>174</v>
      </c>
      <c r="AE1071" s="76" t="s">
        <v>546</v>
      </c>
      <c r="AF1071" s="76" t="s">
        <v>3619</v>
      </c>
      <c r="AG1071" s="139" t="s">
        <v>550</v>
      </c>
      <c r="AH1071" s="162">
        <v>21750</v>
      </c>
      <c r="AI1071" s="75" t="s">
        <v>3334</v>
      </c>
      <c r="AJ1071" s="6" t="s">
        <v>103</v>
      </c>
      <c r="AK1071" s="81">
        <v>0</v>
      </c>
      <c r="AL1071" s="205" t="s">
        <v>103</v>
      </c>
      <c r="AM1071" s="169"/>
      <c r="AN1071" s="6"/>
      <c r="AO1071" s="120"/>
    </row>
    <row r="1072" spans="1:41" ht="58">
      <c r="A1072" s="75" t="s">
        <v>3334</v>
      </c>
      <c r="B1072" s="6" t="s">
        <v>93</v>
      </c>
      <c r="C1072" s="76">
        <v>1071</v>
      </c>
      <c r="D1072" s="76" t="s">
        <v>98</v>
      </c>
      <c r="E1072" s="6" t="s">
        <v>2136</v>
      </c>
      <c r="F1072" s="6" t="str">
        <f t="shared" si="97"/>
        <v>BrokerRM-M-585-SI25-M19-B</v>
      </c>
      <c r="G1072" s="97" t="s">
        <v>3448</v>
      </c>
      <c r="H1072" s="95" t="s">
        <v>3449</v>
      </c>
      <c r="I1072" s="85" t="s">
        <v>2380</v>
      </c>
      <c r="J1072" s="92">
        <v>46066</v>
      </c>
      <c r="K1072" s="95" t="s">
        <v>3620</v>
      </c>
      <c r="L1072" s="72" t="s">
        <v>3621</v>
      </c>
      <c r="M1072" s="80" t="s">
        <v>2525</v>
      </c>
      <c r="N1072" s="80" t="s">
        <v>3622</v>
      </c>
      <c r="O1072" s="71">
        <v>0</v>
      </c>
      <c r="P1072" s="71">
        <v>28108.16</v>
      </c>
      <c r="Q1072" s="79">
        <v>8811.89</v>
      </c>
      <c r="R1072" s="79">
        <v>1409.9</v>
      </c>
      <c r="S1072" s="71">
        <v>0</v>
      </c>
      <c r="T1072" s="79">
        <v>38329.949999999997</v>
      </c>
      <c r="U1072" s="87" t="s">
        <v>24</v>
      </c>
      <c r="V1072" s="84">
        <f t="shared" si="99"/>
        <v>2226.3885177913821</v>
      </c>
      <c r="W1072" s="89">
        <v>46066</v>
      </c>
      <c r="X1072" s="87" t="s">
        <v>437</v>
      </c>
      <c r="Y1072" s="85" t="s">
        <v>129</v>
      </c>
      <c r="Z1072" s="85" t="s">
        <v>239</v>
      </c>
      <c r="AA1072" s="85" t="s">
        <v>122</v>
      </c>
      <c r="AB1072" s="76" t="s">
        <v>539</v>
      </c>
      <c r="AC1072" s="76" t="s">
        <v>540</v>
      </c>
      <c r="AD1072" s="76" t="s">
        <v>174</v>
      </c>
      <c r="AE1072" s="76" t="s">
        <v>546</v>
      </c>
      <c r="AF1072" s="76">
        <v>8670700</v>
      </c>
      <c r="AG1072" s="139" t="s">
        <v>550</v>
      </c>
      <c r="AH1072" s="162">
        <v>18366.560000000001</v>
      </c>
      <c r="AI1072" s="75" t="s">
        <v>3334</v>
      </c>
      <c r="AJ1072" s="6" t="s">
        <v>103</v>
      </c>
      <c r="AK1072" s="81">
        <v>0</v>
      </c>
      <c r="AL1072" s="205" t="s">
        <v>103</v>
      </c>
      <c r="AM1072" s="169"/>
      <c r="AN1072" s="6"/>
      <c r="AO1072" s="120"/>
    </row>
    <row r="1073" spans="1:41" ht="58">
      <c r="A1073" s="75" t="s">
        <v>3334</v>
      </c>
      <c r="B1073" s="6" t="s">
        <v>93</v>
      </c>
      <c r="C1073" s="76">
        <v>1072</v>
      </c>
      <c r="D1073" s="76" t="s">
        <v>98</v>
      </c>
      <c r="E1073" s="6" t="s">
        <v>2136</v>
      </c>
      <c r="F1073" s="6" t="str">
        <f t="shared" si="97"/>
        <v>BrokerRM-M-569-SI25-M19-B</v>
      </c>
      <c r="G1073" s="97" t="s">
        <v>2747</v>
      </c>
      <c r="H1073" s="95" t="s">
        <v>3450</v>
      </c>
      <c r="I1073" s="85" t="s">
        <v>2380</v>
      </c>
      <c r="J1073" s="92">
        <v>46066</v>
      </c>
      <c r="K1073" s="95" t="s">
        <v>2969</v>
      </c>
      <c r="L1073" s="73" t="s">
        <v>2970</v>
      </c>
      <c r="M1073" s="73" t="s">
        <v>2525</v>
      </c>
      <c r="N1073" s="73" t="s">
        <v>2971</v>
      </c>
      <c r="O1073" s="71">
        <v>0</v>
      </c>
      <c r="P1073" s="71">
        <v>13340</v>
      </c>
      <c r="Q1073" s="79">
        <v>0</v>
      </c>
      <c r="R1073" s="79">
        <v>0</v>
      </c>
      <c r="S1073" s="71">
        <v>0</v>
      </c>
      <c r="T1073" s="79">
        <v>13340</v>
      </c>
      <c r="U1073" s="87" t="s">
        <v>24</v>
      </c>
      <c r="V1073" s="84">
        <f t="shared" si="99"/>
        <v>774.85159326680684</v>
      </c>
      <c r="W1073" s="89">
        <v>46066</v>
      </c>
      <c r="X1073" s="87" t="s">
        <v>437</v>
      </c>
      <c r="Y1073" s="85" t="s">
        <v>129</v>
      </c>
      <c r="Z1073" s="85" t="s">
        <v>239</v>
      </c>
      <c r="AA1073" s="85" t="s">
        <v>122</v>
      </c>
      <c r="AB1073" s="76" t="s">
        <v>539</v>
      </c>
      <c r="AC1073" s="76" t="s">
        <v>540</v>
      </c>
      <c r="AD1073" s="76" t="s">
        <v>174</v>
      </c>
      <c r="AE1073" s="76" t="s">
        <v>546</v>
      </c>
      <c r="AF1073" s="76" t="s">
        <v>3623</v>
      </c>
      <c r="AG1073" s="139" t="s">
        <v>550</v>
      </c>
      <c r="AH1073" s="162">
        <v>7830</v>
      </c>
      <c r="AI1073" s="75" t="s">
        <v>3334</v>
      </c>
      <c r="AJ1073" s="6" t="s">
        <v>103</v>
      </c>
      <c r="AK1073" s="81">
        <v>0</v>
      </c>
      <c r="AL1073" s="205" t="s">
        <v>103</v>
      </c>
      <c r="AM1073" s="169"/>
      <c r="AN1073" s="6"/>
      <c r="AO1073" s="120"/>
    </row>
    <row r="1074" spans="1:41" ht="58">
      <c r="A1074" s="75" t="s">
        <v>3334</v>
      </c>
      <c r="B1074" s="6" t="s">
        <v>93</v>
      </c>
      <c r="C1074" s="76">
        <v>1073</v>
      </c>
      <c r="D1074" s="76" t="s">
        <v>98</v>
      </c>
      <c r="E1074" s="6" t="s">
        <v>2136</v>
      </c>
      <c r="F1074" s="6" t="str">
        <f t="shared" si="97"/>
        <v>BrokerRM-M-571-SI25-M19-B</v>
      </c>
      <c r="G1074" s="97" t="s">
        <v>2741</v>
      </c>
      <c r="H1074" s="95" t="s">
        <v>3451</v>
      </c>
      <c r="I1074" s="85" t="s">
        <v>2380</v>
      </c>
      <c r="J1074" s="92">
        <v>46067</v>
      </c>
      <c r="K1074" s="95" t="s">
        <v>2959</v>
      </c>
      <c r="L1074" s="73" t="s">
        <v>2960</v>
      </c>
      <c r="M1074" s="73" t="s">
        <v>2525</v>
      </c>
      <c r="N1074" s="73" t="s">
        <v>2961</v>
      </c>
      <c r="O1074" s="71">
        <v>0</v>
      </c>
      <c r="P1074" s="71">
        <v>11368</v>
      </c>
      <c r="Q1074" s="79">
        <v>0</v>
      </c>
      <c r="R1074" s="79">
        <v>0</v>
      </c>
      <c r="S1074" s="71">
        <v>0</v>
      </c>
      <c r="T1074" s="79">
        <v>11368</v>
      </c>
      <c r="U1074" s="87" t="s">
        <v>24</v>
      </c>
      <c r="V1074" s="84">
        <f t="shared" si="99"/>
        <v>660.30831426214843</v>
      </c>
      <c r="W1074" s="89">
        <v>46067</v>
      </c>
      <c r="X1074" s="87" t="s">
        <v>437</v>
      </c>
      <c r="Y1074" s="85" t="s">
        <v>129</v>
      </c>
      <c r="Z1074" s="85" t="s">
        <v>239</v>
      </c>
      <c r="AA1074" s="85" t="s">
        <v>122</v>
      </c>
      <c r="AB1074" s="76" t="s">
        <v>539</v>
      </c>
      <c r="AC1074" s="76" t="s">
        <v>540</v>
      </c>
      <c r="AD1074" s="76" t="s">
        <v>174</v>
      </c>
      <c r="AE1074" s="76" t="s">
        <v>546</v>
      </c>
      <c r="AF1074" s="76" t="s">
        <v>3624</v>
      </c>
      <c r="AG1074" s="139" t="s">
        <v>550</v>
      </c>
      <c r="AH1074" s="162">
        <v>5220</v>
      </c>
      <c r="AI1074" s="75" t="s">
        <v>3334</v>
      </c>
      <c r="AJ1074" s="6" t="s">
        <v>103</v>
      </c>
      <c r="AK1074" s="81">
        <v>0</v>
      </c>
      <c r="AL1074" s="205" t="s">
        <v>103</v>
      </c>
      <c r="AM1074" s="169"/>
      <c r="AN1074" s="6"/>
      <c r="AO1074" s="120"/>
    </row>
    <row r="1075" spans="1:41" ht="58">
      <c r="A1075" s="75" t="s">
        <v>3334</v>
      </c>
      <c r="B1075" s="6" t="s">
        <v>93</v>
      </c>
      <c r="C1075" s="76">
        <v>1074</v>
      </c>
      <c r="D1075" s="76" t="s">
        <v>98</v>
      </c>
      <c r="E1075" s="6" t="s">
        <v>2136</v>
      </c>
      <c r="F1075" s="6" t="str">
        <f t="shared" si="97"/>
        <v>BrokerRM-M-570-SI25-M19-B</v>
      </c>
      <c r="G1075" s="97" t="s">
        <v>2749</v>
      </c>
      <c r="H1075" s="95" t="s">
        <v>3452</v>
      </c>
      <c r="I1075" s="85" t="s">
        <v>2380</v>
      </c>
      <c r="J1075" s="92">
        <v>46067</v>
      </c>
      <c r="K1075" s="95" t="s">
        <v>2972</v>
      </c>
      <c r="L1075" s="73" t="s">
        <v>2973</v>
      </c>
      <c r="M1075" s="73" t="s">
        <v>2525</v>
      </c>
      <c r="N1075" s="73" t="s">
        <v>2974</v>
      </c>
      <c r="O1075" s="71">
        <v>0</v>
      </c>
      <c r="P1075" s="71">
        <v>13340</v>
      </c>
      <c r="Q1075" s="79">
        <v>0</v>
      </c>
      <c r="R1075" s="79">
        <v>0</v>
      </c>
      <c r="S1075" s="71">
        <v>0</v>
      </c>
      <c r="T1075" s="79">
        <v>13340</v>
      </c>
      <c r="U1075" s="87" t="s">
        <v>24</v>
      </c>
      <c r="V1075" s="84">
        <f t="shared" si="99"/>
        <v>774.85159326680684</v>
      </c>
      <c r="W1075" s="78">
        <v>46067</v>
      </c>
      <c r="X1075" s="87" t="s">
        <v>437</v>
      </c>
      <c r="Y1075" s="85" t="s">
        <v>129</v>
      </c>
      <c r="Z1075" s="85" t="s">
        <v>239</v>
      </c>
      <c r="AA1075" s="85" t="s">
        <v>122</v>
      </c>
      <c r="AB1075" s="76" t="s">
        <v>539</v>
      </c>
      <c r="AC1075" s="76" t="s">
        <v>540</v>
      </c>
      <c r="AD1075" s="76" t="s">
        <v>174</v>
      </c>
      <c r="AE1075" s="76" t="s">
        <v>546</v>
      </c>
      <c r="AF1075" s="76" t="s">
        <v>3625</v>
      </c>
      <c r="AG1075" s="139" t="s">
        <v>550</v>
      </c>
      <c r="AH1075" s="162">
        <v>7830</v>
      </c>
      <c r="AI1075" s="75" t="s">
        <v>3334</v>
      </c>
      <c r="AJ1075" s="6" t="s">
        <v>103</v>
      </c>
      <c r="AK1075" s="81">
        <v>0</v>
      </c>
      <c r="AL1075" s="205" t="s">
        <v>103</v>
      </c>
      <c r="AM1075" s="169"/>
      <c r="AN1075" s="6"/>
      <c r="AO1075" s="120"/>
    </row>
    <row r="1076" spans="1:41">
      <c r="A1076" s="75" t="s">
        <v>3334</v>
      </c>
      <c r="B1076" s="6" t="s">
        <v>93</v>
      </c>
      <c r="C1076" s="76">
        <v>1075</v>
      </c>
      <c r="D1076" s="76" t="s">
        <v>98</v>
      </c>
      <c r="E1076" s="6" t="s">
        <v>2136</v>
      </c>
      <c r="F1076" s="6" t="str">
        <f t="shared" si="97"/>
        <v>BrokerFG-R2117LE25.M19 // FG-R2118LE25.M01 // FG-R2111LE25.M19</v>
      </c>
      <c r="G1076" s="112" t="s">
        <v>3453</v>
      </c>
      <c r="H1076" s="95" t="s">
        <v>3454</v>
      </c>
      <c r="I1076" s="85" t="s">
        <v>2380</v>
      </c>
      <c r="J1076" s="92">
        <v>46065</v>
      </c>
      <c r="K1076" s="101">
        <v>6049491</v>
      </c>
      <c r="L1076" s="73" t="s">
        <v>116</v>
      </c>
      <c r="M1076" s="73" t="s">
        <v>195</v>
      </c>
      <c r="N1076" s="73" t="s">
        <v>116</v>
      </c>
      <c r="O1076" s="71">
        <v>0</v>
      </c>
      <c r="P1076" s="71">
        <v>0</v>
      </c>
      <c r="Q1076" s="79">
        <v>14943.12</v>
      </c>
      <c r="R1076" s="79">
        <v>2390.9</v>
      </c>
      <c r="S1076" s="71">
        <v>0</v>
      </c>
      <c r="T1076" s="79">
        <v>17334.02</v>
      </c>
      <c r="U1076" s="87" t="s">
        <v>24</v>
      </c>
      <c r="V1076" s="84">
        <f t="shared" si="99"/>
        <v>1006.8435543267387</v>
      </c>
      <c r="W1076" s="78" t="s">
        <v>119</v>
      </c>
      <c r="X1076" s="87" t="s">
        <v>122</v>
      </c>
      <c r="Y1076" s="85" t="s">
        <v>121</v>
      </c>
      <c r="Z1076" s="85" t="s">
        <v>178</v>
      </c>
      <c r="AA1076" s="85" t="s">
        <v>438</v>
      </c>
      <c r="AB1076" s="76" t="s">
        <v>539</v>
      </c>
      <c r="AC1076" s="76" t="s">
        <v>541</v>
      </c>
      <c r="AD1076" s="76" t="s">
        <v>195</v>
      </c>
      <c r="AE1076" s="76" t="s">
        <v>547</v>
      </c>
      <c r="AF1076" s="163" t="s">
        <v>96</v>
      </c>
      <c r="AG1076" s="164"/>
      <c r="AH1076" s="60"/>
      <c r="AI1076" s="164" t="s">
        <v>3334</v>
      </c>
      <c r="AJ1076" s="165" t="s">
        <v>103</v>
      </c>
      <c r="AK1076" s="81">
        <v>0</v>
      </c>
      <c r="AL1076" s="205" t="s">
        <v>103</v>
      </c>
      <c r="AM1076" s="169"/>
      <c r="AN1076" s="6"/>
      <c r="AO1076" s="120"/>
    </row>
    <row r="1077" spans="1:41">
      <c r="A1077" s="75" t="s">
        <v>3334</v>
      </c>
      <c r="B1077" s="6" t="s">
        <v>93</v>
      </c>
      <c r="C1077" s="76">
        <v>1076</v>
      </c>
      <c r="D1077" s="76" t="s">
        <v>98</v>
      </c>
      <c r="E1077" s="6" t="s">
        <v>2136</v>
      </c>
      <c r="F1077" s="6" t="str">
        <f t="shared" si="97"/>
        <v>BrokerFG-R-2124LE25.M01 // FG-R-2125LE25.M19 // FG-R-2126LE25.M19</v>
      </c>
      <c r="G1077" s="112" t="s">
        <v>3455</v>
      </c>
      <c r="H1077" s="95" t="s">
        <v>3456</v>
      </c>
      <c r="I1077" s="85" t="s">
        <v>2380</v>
      </c>
      <c r="J1077" s="92">
        <v>46066</v>
      </c>
      <c r="K1077" s="101">
        <v>6050449</v>
      </c>
      <c r="L1077" s="73" t="s">
        <v>116</v>
      </c>
      <c r="M1077" s="73" t="s">
        <v>195</v>
      </c>
      <c r="N1077" s="73" t="s">
        <v>116</v>
      </c>
      <c r="O1077" s="71">
        <v>0</v>
      </c>
      <c r="P1077" s="71">
        <v>0</v>
      </c>
      <c r="Q1077" s="79">
        <v>17534.900000000001</v>
      </c>
      <c r="R1077" s="79">
        <v>2805.59</v>
      </c>
      <c r="S1077" s="71">
        <v>0</v>
      </c>
      <c r="T1077" s="79">
        <v>20340.490000000002</v>
      </c>
      <c r="U1077" s="87" t="s">
        <v>24</v>
      </c>
      <c r="V1077" s="84">
        <f t="shared" si="99"/>
        <v>1181.4738444023653</v>
      </c>
      <c r="W1077" s="78" t="s">
        <v>119</v>
      </c>
      <c r="X1077" s="87" t="s">
        <v>122</v>
      </c>
      <c r="Y1077" s="85" t="s">
        <v>121</v>
      </c>
      <c r="Z1077" s="85" t="s">
        <v>178</v>
      </c>
      <c r="AA1077" s="85" t="s">
        <v>438</v>
      </c>
      <c r="AB1077" s="76" t="s">
        <v>539</v>
      </c>
      <c r="AC1077" s="76" t="s">
        <v>541</v>
      </c>
      <c r="AD1077" s="76" t="s">
        <v>195</v>
      </c>
      <c r="AE1077" s="76" t="s">
        <v>547</v>
      </c>
      <c r="AF1077" s="76" t="s">
        <v>96</v>
      </c>
      <c r="AG1077" s="75"/>
      <c r="AH1077" s="93"/>
      <c r="AI1077" s="75" t="s">
        <v>3334</v>
      </c>
      <c r="AJ1077" s="6" t="s">
        <v>103</v>
      </c>
      <c r="AK1077" s="81">
        <v>0</v>
      </c>
      <c r="AL1077" s="205" t="s">
        <v>103</v>
      </c>
      <c r="AM1077" s="169"/>
      <c r="AN1077" s="6"/>
      <c r="AO1077" s="120"/>
    </row>
    <row r="1078" spans="1:41">
      <c r="A1078" s="75" t="s">
        <v>3334</v>
      </c>
      <c r="B1078" s="6" t="s">
        <v>93</v>
      </c>
      <c r="C1078" s="76">
        <v>1077</v>
      </c>
      <c r="D1078" s="76" t="s">
        <v>98</v>
      </c>
      <c r="E1078" s="6" t="s">
        <v>2136</v>
      </c>
      <c r="F1078" s="6" t="str">
        <f t="shared" si="97"/>
        <v>BrokerFG-R-2114LE25.M45</v>
      </c>
      <c r="G1078" s="97" t="s">
        <v>3457</v>
      </c>
      <c r="H1078" s="95" t="s">
        <v>3458</v>
      </c>
      <c r="I1078" s="85" t="s">
        <v>2380</v>
      </c>
      <c r="J1078" s="92">
        <v>46063</v>
      </c>
      <c r="K1078" s="95" t="s">
        <v>3626</v>
      </c>
      <c r="L1078" s="73" t="s">
        <v>116</v>
      </c>
      <c r="M1078" s="73" t="s">
        <v>1264</v>
      </c>
      <c r="N1078" s="73" t="s">
        <v>3627</v>
      </c>
      <c r="O1078" s="71">
        <v>0</v>
      </c>
      <c r="P1078" s="71">
        <v>0</v>
      </c>
      <c r="Q1078" s="79">
        <v>726.54</v>
      </c>
      <c r="R1078" s="79">
        <v>434.21</v>
      </c>
      <c r="S1078" s="71">
        <v>0</v>
      </c>
      <c r="T1078" s="79">
        <v>3148.03</v>
      </c>
      <c r="U1078" s="87" t="s">
        <v>24</v>
      </c>
      <c r="V1078" s="84">
        <f t="shared" si="99"/>
        <v>182.85277819727932</v>
      </c>
      <c r="W1078" s="78">
        <v>46057</v>
      </c>
      <c r="X1078" s="87" t="s">
        <v>239</v>
      </c>
      <c r="Y1078" s="85" t="s">
        <v>239</v>
      </c>
      <c r="Z1078" s="85" t="s">
        <v>178</v>
      </c>
      <c r="AA1078" s="85" t="s">
        <v>122</v>
      </c>
      <c r="AB1078" s="76" t="s">
        <v>1098</v>
      </c>
      <c r="AC1078" s="76" t="s">
        <v>541</v>
      </c>
      <c r="AD1078" s="76" t="s">
        <v>195</v>
      </c>
      <c r="AE1078" s="76" t="s">
        <v>547</v>
      </c>
      <c r="AF1078" s="76" t="s">
        <v>96</v>
      </c>
      <c r="AG1078" s="75"/>
      <c r="AH1078" s="93"/>
      <c r="AI1078" s="75" t="s">
        <v>3334</v>
      </c>
      <c r="AJ1078" s="6" t="s">
        <v>103</v>
      </c>
      <c r="AK1078" s="81">
        <v>0</v>
      </c>
      <c r="AL1078" s="205" t="s">
        <v>103</v>
      </c>
      <c r="AM1078" s="169"/>
      <c r="AN1078" s="6"/>
      <c r="AO1078" s="120"/>
    </row>
    <row r="1079" spans="1:41">
      <c r="A1079" s="75" t="s">
        <v>3334</v>
      </c>
      <c r="B1079" s="6" t="s">
        <v>93</v>
      </c>
      <c r="C1079" s="76">
        <v>1078</v>
      </c>
      <c r="D1079" s="76" t="s">
        <v>98</v>
      </c>
      <c r="E1079" s="6" t="s">
        <v>2136</v>
      </c>
      <c r="F1079" s="6" t="str">
        <f t="shared" si="97"/>
        <v>BrokerFG-R-2120LE25.M45</v>
      </c>
      <c r="G1079" s="97" t="s">
        <v>3459</v>
      </c>
      <c r="H1079" s="95" t="s">
        <v>3460</v>
      </c>
      <c r="I1079" s="85" t="s">
        <v>2380</v>
      </c>
      <c r="J1079" s="92">
        <v>46063</v>
      </c>
      <c r="K1079" s="95" t="s">
        <v>3628</v>
      </c>
      <c r="L1079" s="73" t="s">
        <v>116</v>
      </c>
      <c r="M1079" s="73" t="s">
        <v>1264</v>
      </c>
      <c r="N1079" s="73" t="s">
        <v>3629</v>
      </c>
      <c r="O1079" s="71">
        <v>0</v>
      </c>
      <c r="P1079" s="71">
        <v>0</v>
      </c>
      <c r="Q1079" s="79">
        <v>726.54</v>
      </c>
      <c r="R1079" s="79">
        <v>417.14</v>
      </c>
      <c r="S1079" s="71">
        <v>0</v>
      </c>
      <c r="T1079" s="79">
        <v>3024.24</v>
      </c>
      <c r="U1079" s="87" t="s">
        <v>24</v>
      </c>
      <c r="V1079" s="84">
        <f t="shared" si="99"/>
        <v>175.66245745286415</v>
      </c>
      <c r="W1079" s="78">
        <v>46058</v>
      </c>
      <c r="X1079" s="87" t="s">
        <v>239</v>
      </c>
      <c r="Y1079" s="85" t="s">
        <v>239</v>
      </c>
      <c r="Z1079" s="85" t="s">
        <v>178</v>
      </c>
      <c r="AA1079" s="85" t="s">
        <v>122</v>
      </c>
      <c r="AB1079" s="76" t="s">
        <v>1098</v>
      </c>
      <c r="AC1079" s="76" t="s">
        <v>541</v>
      </c>
      <c r="AD1079" s="76" t="s">
        <v>195</v>
      </c>
      <c r="AE1079" s="76" t="s">
        <v>547</v>
      </c>
      <c r="AF1079" s="76" t="s">
        <v>96</v>
      </c>
      <c r="AG1079" s="75"/>
      <c r="AH1079" s="60"/>
      <c r="AI1079" s="75" t="s">
        <v>3334</v>
      </c>
      <c r="AJ1079" s="6" t="s">
        <v>103</v>
      </c>
      <c r="AK1079" s="81">
        <v>0</v>
      </c>
      <c r="AL1079" s="205" t="s">
        <v>103</v>
      </c>
      <c r="AM1079" s="169"/>
      <c r="AN1079" s="6"/>
      <c r="AO1079" s="120"/>
    </row>
    <row r="1080" spans="1:41" ht="43.5">
      <c r="A1080" s="75" t="s">
        <v>3334</v>
      </c>
      <c r="B1080" s="6" t="s">
        <v>587</v>
      </c>
      <c r="C1080" s="76">
        <v>1079</v>
      </c>
      <c r="D1080" s="76" t="s">
        <v>98</v>
      </c>
      <c r="E1080" s="6" t="s">
        <v>2136</v>
      </c>
      <c r="F1080" s="6" t="str">
        <f t="shared" si="97"/>
        <v>BrokerFG-I-0004-SE26-M23-L.D</v>
      </c>
      <c r="G1080" s="97" t="s">
        <v>3461</v>
      </c>
      <c r="H1080" s="95" t="s">
        <v>3462</v>
      </c>
      <c r="I1080" s="85" t="s">
        <v>2380</v>
      </c>
      <c r="J1080" s="92">
        <v>46063</v>
      </c>
      <c r="K1080" s="95" t="s">
        <v>3630</v>
      </c>
      <c r="L1080" s="73" t="s">
        <v>3631</v>
      </c>
      <c r="M1080" s="73" t="s">
        <v>1264</v>
      </c>
      <c r="N1080" s="73" t="s">
        <v>3632</v>
      </c>
      <c r="O1080" s="71">
        <v>0</v>
      </c>
      <c r="P1080" s="71">
        <v>266.63</v>
      </c>
      <c r="Q1080" s="79">
        <v>3071.26</v>
      </c>
      <c r="R1080" s="79">
        <v>491.4</v>
      </c>
      <c r="S1080" s="71">
        <v>0</v>
      </c>
      <c r="T1080" s="79">
        <v>3829.29</v>
      </c>
      <c r="U1080" s="87" t="s">
        <v>24</v>
      </c>
      <c r="V1080" s="84">
        <f t="shared" si="99"/>
        <v>222.4236474948014</v>
      </c>
      <c r="W1080" s="78">
        <v>46057</v>
      </c>
      <c r="X1080" s="87" t="s">
        <v>3633</v>
      </c>
      <c r="Y1080" s="85" t="s">
        <v>537</v>
      </c>
      <c r="Z1080" s="85" t="s">
        <v>1433</v>
      </c>
      <c r="AA1080" s="85" t="s">
        <v>3634</v>
      </c>
      <c r="AB1080" s="76" t="s">
        <v>1118</v>
      </c>
      <c r="AC1080" s="76" t="s">
        <v>541</v>
      </c>
      <c r="AD1080" s="76" t="s">
        <v>543</v>
      </c>
      <c r="AE1080" s="76" t="s">
        <v>549</v>
      </c>
      <c r="AF1080" s="76" t="s">
        <v>96</v>
      </c>
      <c r="AG1080" s="75"/>
      <c r="AH1080" s="60"/>
      <c r="AI1080" s="75" t="s">
        <v>3334</v>
      </c>
      <c r="AJ1080" s="6" t="s">
        <v>103</v>
      </c>
      <c r="AK1080" s="81">
        <v>0</v>
      </c>
      <c r="AL1080" s="205" t="s">
        <v>103</v>
      </c>
      <c r="AM1080" s="169"/>
      <c r="AN1080" s="6"/>
      <c r="AO1080" s="120"/>
    </row>
    <row r="1081" spans="1:41">
      <c r="A1081" s="75" t="s">
        <v>3334</v>
      </c>
      <c r="B1081" s="6" t="s">
        <v>93</v>
      </c>
      <c r="C1081" s="76">
        <v>1080</v>
      </c>
      <c r="D1081" s="6" t="s">
        <v>593</v>
      </c>
      <c r="E1081" s="6" t="s">
        <v>2135</v>
      </c>
      <c r="F1081" s="6" t="str">
        <f t="shared" si="97"/>
        <v>FreightRM-R-024-SI26-M19</v>
      </c>
      <c r="G1081" s="97" t="s">
        <v>3463</v>
      </c>
      <c r="H1081" s="95">
        <v>1698363</v>
      </c>
      <c r="I1081" s="85" t="s">
        <v>2380</v>
      </c>
      <c r="J1081" s="92">
        <v>46062</v>
      </c>
      <c r="K1081" s="92" t="s">
        <v>3635</v>
      </c>
      <c r="L1081" s="80" t="s">
        <v>117</v>
      </c>
      <c r="M1081" s="80" t="s">
        <v>3635</v>
      </c>
      <c r="N1081" s="80" t="s">
        <v>116</v>
      </c>
      <c r="O1081" s="71">
        <v>0</v>
      </c>
      <c r="P1081" s="71">
        <v>0</v>
      </c>
      <c r="Q1081" s="79">
        <v>474</v>
      </c>
      <c r="R1081" s="79">
        <v>75.84</v>
      </c>
      <c r="S1081" s="71">
        <v>0</v>
      </c>
      <c r="T1081" s="79">
        <v>549.84</v>
      </c>
      <c r="U1081" s="87" t="s">
        <v>118</v>
      </c>
      <c r="V1081" s="84">
        <f t="shared" ref="V1081:V1084" si="100">T1081</f>
        <v>549.84</v>
      </c>
      <c r="W1081" s="70" t="s">
        <v>3295</v>
      </c>
      <c r="X1081" s="6" t="s">
        <v>1266</v>
      </c>
      <c r="Y1081" s="80" t="s">
        <v>1449</v>
      </c>
      <c r="Z1081" s="80" t="s">
        <v>2019</v>
      </c>
      <c r="AA1081" s="109" t="s">
        <v>1266</v>
      </c>
      <c r="AB1081" s="76" t="s">
        <v>539</v>
      </c>
      <c r="AC1081" s="76" t="s">
        <v>540</v>
      </c>
      <c r="AD1081" s="76" t="s">
        <v>174</v>
      </c>
      <c r="AE1081" s="76" t="s">
        <v>546</v>
      </c>
      <c r="AF1081" s="76" t="s">
        <v>96</v>
      </c>
      <c r="AG1081" s="82"/>
      <c r="AH1081" s="60"/>
      <c r="AI1081" s="75" t="s">
        <v>3334</v>
      </c>
      <c r="AJ1081" s="6" t="s">
        <v>103</v>
      </c>
      <c r="AK1081" s="81">
        <v>0</v>
      </c>
      <c r="AL1081" s="205" t="s">
        <v>103</v>
      </c>
      <c r="AM1081" s="169"/>
      <c r="AN1081" s="6"/>
      <c r="AO1081" s="120"/>
    </row>
    <row r="1082" spans="1:41">
      <c r="A1082" s="75" t="s">
        <v>3334</v>
      </c>
      <c r="B1082" s="6" t="s">
        <v>93</v>
      </c>
      <c r="C1082" s="76">
        <v>1081</v>
      </c>
      <c r="D1082" s="6" t="s">
        <v>593</v>
      </c>
      <c r="E1082" s="6" t="s">
        <v>2135</v>
      </c>
      <c r="F1082" s="6" t="str">
        <f t="shared" si="97"/>
        <v>FreightRM-R-028-SI26-M19</v>
      </c>
      <c r="G1082" s="97" t="s">
        <v>3464</v>
      </c>
      <c r="H1082" s="95">
        <v>1698379</v>
      </c>
      <c r="I1082" s="85" t="s">
        <v>2380</v>
      </c>
      <c r="J1082" s="92">
        <v>46062</v>
      </c>
      <c r="K1082" s="92" t="s">
        <v>3636</v>
      </c>
      <c r="L1082" s="80" t="s">
        <v>117</v>
      </c>
      <c r="M1082" s="80" t="s">
        <v>3636</v>
      </c>
      <c r="N1082" s="80" t="s">
        <v>116</v>
      </c>
      <c r="O1082" s="71">
        <v>0</v>
      </c>
      <c r="P1082" s="71">
        <v>0</v>
      </c>
      <c r="Q1082" s="79">
        <v>474</v>
      </c>
      <c r="R1082" s="79">
        <v>75.84</v>
      </c>
      <c r="S1082" s="71">
        <v>0</v>
      </c>
      <c r="T1082" s="79">
        <v>549.84</v>
      </c>
      <c r="U1082" s="87" t="s">
        <v>118</v>
      </c>
      <c r="V1082" s="84">
        <f t="shared" si="100"/>
        <v>549.84</v>
      </c>
      <c r="W1082" s="70" t="s">
        <v>3295</v>
      </c>
      <c r="X1082" s="6" t="s">
        <v>1266</v>
      </c>
      <c r="Y1082" s="80" t="s">
        <v>1449</v>
      </c>
      <c r="Z1082" s="80" t="s">
        <v>2019</v>
      </c>
      <c r="AA1082" s="109" t="s">
        <v>1266</v>
      </c>
      <c r="AB1082" s="76" t="s">
        <v>539</v>
      </c>
      <c r="AC1082" s="76" t="s">
        <v>540</v>
      </c>
      <c r="AD1082" s="76" t="s">
        <v>174</v>
      </c>
      <c r="AE1082" s="76" t="s">
        <v>546</v>
      </c>
      <c r="AF1082" s="76" t="s">
        <v>96</v>
      </c>
      <c r="AG1082" s="82"/>
      <c r="AH1082" s="60"/>
      <c r="AI1082" s="75" t="s">
        <v>3334</v>
      </c>
      <c r="AJ1082" s="6" t="s">
        <v>103</v>
      </c>
      <c r="AK1082" s="81">
        <v>0</v>
      </c>
      <c r="AL1082" s="205" t="s">
        <v>103</v>
      </c>
      <c r="AM1082" s="169"/>
      <c r="AN1082" s="6"/>
      <c r="AO1082" s="120"/>
    </row>
    <row r="1083" spans="1:41">
      <c r="A1083" s="75" t="s">
        <v>3334</v>
      </c>
      <c r="B1083" s="6" t="s">
        <v>93</v>
      </c>
      <c r="C1083" s="76">
        <v>1082</v>
      </c>
      <c r="D1083" s="6" t="s">
        <v>593</v>
      </c>
      <c r="E1083" s="6" t="s">
        <v>2135</v>
      </c>
      <c r="F1083" s="6" t="str">
        <f t="shared" si="97"/>
        <v>FreightFG-A-0003-SE26-M19</v>
      </c>
      <c r="G1083" s="97" t="s">
        <v>3465</v>
      </c>
      <c r="H1083" s="95">
        <v>1698637</v>
      </c>
      <c r="I1083" s="85" t="s">
        <v>2380</v>
      </c>
      <c r="J1083" s="92">
        <v>46062</v>
      </c>
      <c r="K1083" s="92" t="s">
        <v>3637</v>
      </c>
      <c r="L1083" s="80" t="s">
        <v>1264</v>
      </c>
      <c r="M1083" s="80" t="s">
        <v>3637</v>
      </c>
      <c r="N1083" s="80" t="s">
        <v>116</v>
      </c>
      <c r="O1083" s="71">
        <v>0</v>
      </c>
      <c r="P1083" s="71">
        <v>0</v>
      </c>
      <c r="Q1083" s="79">
        <v>1706.97</v>
      </c>
      <c r="R1083" s="79">
        <v>199.26</v>
      </c>
      <c r="S1083" s="71">
        <v>0</v>
      </c>
      <c r="T1083" s="79">
        <v>1906.23</v>
      </c>
      <c r="U1083" s="87" t="s">
        <v>118</v>
      </c>
      <c r="V1083" s="84">
        <f t="shared" si="100"/>
        <v>1906.23</v>
      </c>
      <c r="W1083" s="70" t="s">
        <v>3295</v>
      </c>
      <c r="X1083" s="6" t="s">
        <v>2040</v>
      </c>
      <c r="Y1083" s="80" t="s">
        <v>1449</v>
      </c>
      <c r="Z1083" s="80" t="s">
        <v>2041</v>
      </c>
      <c r="AA1083" s="109" t="s">
        <v>1358</v>
      </c>
      <c r="AB1083" s="76" t="s">
        <v>539</v>
      </c>
      <c r="AC1083" s="76" t="s">
        <v>541</v>
      </c>
      <c r="AD1083" s="76" t="s">
        <v>543</v>
      </c>
      <c r="AE1083" s="76" t="s">
        <v>549</v>
      </c>
      <c r="AF1083" s="76" t="s">
        <v>96</v>
      </c>
      <c r="AG1083" s="82"/>
      <c r="AH1083" s="60"/>
      <c r="AI1083" s="75" t="s">
        <v>3334</v>
      </c>
      <c r="AJ1083" s="6" t="s">
        <v>111</v>
      </c>
      <c r="AK1083" s="81">
        <f>V1083</f>
        <v>1906.23</v>
      </c>
      <c r="AL1083" s="205" t="s">
        <v>111</v>
      </c>
      <c r="AM1083" s="169"/>
      <c r="AN1083" s="6"/>
      <c r="AO1083" s="120"/>
    </row>
    <row r="1084" spans="1:41">
      <c r="A1084" s="75" t="s">
        <v>3334</v>
      </c>
      <c r="B1084" s="6" t="s">
        <v>93</v>
      </c>
      <c r="C1084" s="76">
        <v>1083</v>
      </c>
      <c r="D1084" s="6" t="s">
        <v>593</v>
      </c>
      <c r="E1084" s="6" t="s">
        <v>2135</v>
      </c>
      <c r="F1084" s="6" t="str">
        <f t="shared" si="97"/>
        <v>FreightFG-A-0003-SE26-M19.SINCO</v>
      </c>
      <c r="G1084" s="97" t="s">
        <v>3466</v>
      </c>
      <c r="H1084" s="95">
        <v>1698639</v>
      </c>
      <c r="I1084" s="85" t="s">
        <v>2380</v>
      </c>
      <c r="J1084" s="92">
        <v>46062</v>
      </c>
      <c r="K1084" s="92" t="s">
        <v>3638</v>
      </c>
      <c r="L1084" s="80" t="s">
        <v>1264</v>
      </c>
      <c r="M1084" s="80" t="s">
        <v>3638</v>
      </c>
      <c r="N1084" s="80" t="s">
        <v>116</v>
      </c>
      <c r="O1084" s="71">
        <v>0</v>
      </c>
      <c r="P1084" s="71">
        <v>0</v>
      </c>
      <c r="Q1084" s="79">
        <v>1215.03</v>
      </c>
      <c r="R1084" s="79">
        <v>141.86000000000001</v>
      </c>
      <c r="S1084" s="71">
        <v>0</v>
      </c>
      <c r="T1084" s="79">
        <v>1356.89</v>
      </c>
      <c r="U1084" s="87" t="s">
        <v>118</v>
      </c>
      <c r="V1084" s="84">
        <f t="shared" si="100"/>
        <v>1356.89</v>
      </c>
      <c r="W1084" s="70" t="s">
        <v>3295</v>
      </c>
      <c r="X1084" s="6" t="s">
        <v>2040</v>
      </c>
      <c r="Y1084" s="80" t="s">
        <v>1449</v>
      </c>
      <c r="Z1084" s="80" t="s">
        <v>2041</v>
      </c>
      <c r="AA1084" s="109" t="s">
        <v>1358</v>
      </c>
      <c r="AB1084" s="76" t="s">
        <v>539</v>
      </c>
      <c r="AC1084" s="76" t="s">
        <v>541</v>
      </c>
      <c r="AD1084" s="76" t="s">
        <v>543</v>
      </c>
      <c r="AE1084" s="76" t="s">
        <v>549</v>
      </c>
      <c r="AF1084" s="76" t="s">
        <v>96</v>
      </c>
      <c r="AG1084" s="82"/>
      <c r="AH1084" s="60"/>
      <c r="AI1084" s="75" t="s">
        <v>3334</v>
      </c>
      <c r="AJ1084" s="6" t="s">
        <v>111</v>
      </c>
      <c r="AK1084" s="81">
        <f>V1084</f>
        <v>1356.89</v>
      </c>
      <c r="AL1084" s="205" t="s">
        <v>111</v>
      </c>
      <c r="AM1084" s="169"/>
      <c r="AN1084" s="6"/>
      <c r="AO1084" s="120"/>
    </row>
    <row r="1085" spans="1:41">
      <c r="A1085" s="75" t="s">
        <v>3334</v>
      </c>
      <c r="B1085" s="6" t="s">
        <v>93</v>
      </c>
      <c r="C1085" s="76">
        <v>1084</v>
      </c>
      <c r="D1085" s="6" t="s">
        <v>593</v>
      </c>
      <c r="E1085" s="6" t="s">
        <v>2135</v>
      </c>
      <c r="F1085" s="6" t="str">
        <f t="shared" si="97"/>
        <v>FreightAF-M-240-SI25-M19-L-F</v>
      </c>
      <c r="G1085" s="97" t="s">
        <v>3467</v>
      </c>
      <c r="H1085" s="95">
        <v>1699241</v>
      </c>
      <c r="I1085" s="85" t="s">
        <v>2380</v>
      </c>
      <c r="J1085" s="92">
        <v>46064</v>
      </c>
      <c r="K1085" s="92" t="s">
        <v>3639</v>
      </c>
      <c r="L1085" s="80" t="s">
        <v>117</v>
      </c>
      <c r="M1085" s="80" t="s">
        <v>3639</v>
      </c>
      <c r="N1085" s="80" t="s">
        <v>116</v>
      </c>
      <c r="O1085" s="71">
        <v>0</v>
      </c>
      <c r="P1085" s="71">
        <v>0</v>
      </c>
      <c r="Q1085" s="79">
        <v>13333.33</v>
      </c>
      <c r="R1085" s="79">
        <v>2133.33</v>
      </c>
      <c r="S1085" s="71">
        <v>0</v>
      </c>
      <c r="T1085" s="79">
        <v>15466.66</v>
      </c>
      <c r="U1085" s="87" t="s">
        <v>24</v>
      </c>
      <c r="V1085" s="84">
        <f t="shared" ref="V1085:V1087" si="101">T1085/17.2162</f>
        <v>898.37827162788528</v>
      </c>
      <c r="W1085" s="70" t="s">
        <v>3295</v>
      </c>
      <c r="X1085" s="6" t="s">
        <v>1266</v>
      </c>
      <c r="Y1085" s="80" t="s">
        <v>1439</v>
      </c>
      <c r="Z1085" s="80" t="s">
        <v>2019</v>
      </c>
      <c r="AA1085" s="109" t="s">
        <v>1266</v>
      </c>
      <c r="AB1085" s="76" t="s">
        <v>539</v>
      </c>
      <c r="AC1085" s="76" t="s">
        <v>540</v>
      </c>
      <c r="AD1085" s="76" t="s">
        <v>174</v>
      </c>
      <c r="AE1085" s="76" t="s">
        <v>546</v>
      </c>
      <c r="AF1085" s="76" t="s">
        <v>96</v>
      </c>
      <c r="AG1085" s="82"/>
      <c r="AH1085" s="60"/>
      <c r="AI1085" s="75" t="s">
        <v>3334</v>
      </c>
      <c r="AJ1085" s="6" t="s">
        <v>103</v>
      </c>
      <c r="AK1085" s="81">
        <v>0</v>
      </c>
      <c r="AL1085" s="205" t="s">
        <v>103</v>
      </c>
      <c r="AM1085" s="169"/>
      <c r="AN1085" s="6"/>
      <c r="AO1085" s="120"/>
    </row>
    <row r="1086" spans="1:41">
      <c r="A1086" s="75" t="s">
        <v>3334</v>
      </c>
      <c r="B1086" s="6" t="s">
        <v>93</v>
      </c>
      <c r="C1086" s="76">
        <v>1085</v>
      </c>
      <c r="D1086" s="6" t="s">
        <v>593</v>
      </c>
      <c r="E1086" s="6" t="s">
        <v>2135</v>
      </c>
      <c r="F1086" s="6" t="str">
        <f t="shared" si="97"/>
        <v>FreightRM-M-232-SI25-M19-L-F</v>
      </c>
      <c r="G1086" s="97" t="s">
        <v>3468</v>
      </c>
      <c r="H1086" s="95">
        <v>1699242</v>
      </c>
      <c r="I1086" s="85" t="s">
        <v>2380</v>
      </c>
      <c r="J1086" s="92">
        <v>46063</v>
      </c>
      <c r="K1086" s="92" t="s">
        <v>3640</v>
      </c>
      <c r="L1086" s="80" t="s">
        <v>117</v>
      </c>
      <c r="M1086" s="80" t="s">
        <v>3640</v>
      </c>
      <c r="N1086" s="80" t="s">
        <v>116</v>
      </c>
      <c r="O1086" s="71">
        <v>0</v>
      </c>
      <c r="P1086" s="71">
        <v>0</v>
      </c>
      <c r="Q1086" s="79">
        <v>13333.33</v>
      </c>
      <c r="R1086" s="79">
        <v>2133.33</v>
      </c>
      <c r="S1086" s="71">
        <v>0</v>
      </c>
      <c r="T1086" s="79">
        <v>15466.66</v>
      </c>
      <c r="U1086" s="87" t="s">
        <v>24</v>
      </c>
      <c r="V1086" s="84">
        <f t="shared" si="101"/>
        <v>898.37827162788528</v>
      </c>
      <c r="W1086" s="70" t="s">
        <v>3295</v>
      </c>
      <c r="X1086" s="6" t="s">
        <v>1266</v>
      </c>
      <c r="Y1086" s="80" t="s">
        <v>1439</v>
      </c>
      <c r="Z1086" s="80" t="s">
        <v>2019</v>
      </c>
      <c r="AA1086" s="109" t="s">
        <v>1266</v>
      </c>
      <c r="AB1086" s="76" t="s">
        <v>539</v>
      </c>
      <c r="AC1086" s="76" t="s">
        <v>540</v>
      </c>
      <c r="AD1086" s="76" t="s">
        <v>174</v>
      </c>
      <c r="AE1086" s="76" t="s">
        <v>546</v>
      </c>
      <c r="AF1086" s="76" t="s">
        <v>96</v>
      </c>
      <c r="AG1086" s="82"/>
      <c r="AH1086" s="60"/>
      <c r="AI1086" s="75" t="s">
        <v>3334</v>
      </c>
      <c r="AJ1086" s="6" t="s">
        <v>103</v>
      </c>
      <c r="AK1086" s="81">
        <v>0</v>
      </c>
      <c r="AL1086" s="205" t="s">
        <v>103</v>
      </c>
      <c r="AM1086" s="169"/>
      <c r="AN1086" s="6"/>
      <c r="AO1086" s="120"/>
    </row>
    <row r="1087" spans="1:41">
      <c r="A1087" s="75" t="s">
        <v>3334</v>
      </c>
      <c r="B1087" s="6" t="s">
        <v>93</v>
      </c>
      <c r="C1087" s="76">
        <v>1086</v>
      </c>
      <c r="D1087" s="6" t="s">
        <v>593</v>
      </c>
      <c r="E1087" s="6" t="s">
        <v>2135</v>
      </c>
      <c r="F1087" s="6" t="str">
        <f t="shared" si="97"/>
        <v>FreightRM-M-249-SI25-M19-L-F</v>
      </c>
      <c r="G1087" s="97" t="s">
        <v>3469</v>
      </c>
      <c r="H1087" s="95">
        <v>1699244</v>
      </c>
      <c r="I1087" s="85" t="s">
        <v>2380</v>
      </c>
      <c r="J1087" s="92">
        <v>46063</v>
      </c>
      <c r="K1087" s="92" t="s">
        <v>3641</v>
      </c>
      <c r="L1087" s="80" t="s">
        <v>117</v>
      </c>
      <c r="M1087" s="80" t="s">
        <v>3641</v>
      </c>
      <c r="N1087" s="80" t="s">
        <v>116</v>
      </c>
      <c r="O1087" s="71">
        <v>0</v>
      </c>
      <c r="P1087" s="71">
        <v>0</v>
      </c>
      <c r="Q1087" s="79">
        <v>13333.33</v>
      </c>
      <c r="R1087" s="79">
        <v>2133.33</v>
      </c>
      <c r="S1087" s="71">
        <v>0</v>
      </c>
      <c r="T1087" s="79">
        <v>15466.66</v>
      </c>
      <c r="U1087" s="87" t="s">
        <v>24</v>
      </c>
      <c r="V1087" s="84">
        <f t="shared" si="101"/>
        <v>898.37827162788528</v>
      </c>
      <c r="W1087" s="70" t="s">
        <v>3295</v>
      </c>
      <c r="X1087" s="6" t="s">
        <v>1266</v>
      </c>
      <c r="Y1087" s="80" t="s">
        <v>1439</v>
      </c>
      <c r="Z1087" s="80" t="s">
        <v>2019</v>
      </c>
      <c r="AA1087" s="109" t="s">
        <v>1266</v>
      </c>
      <c r="AB1087" s="76" t="s">
        <v>539</v>
      </c>
      <c r="AC1087" s="76" t="s">
        <v>540</v>
      </c>
      <c r="AD1087" s="76" t="s">
        <v>174</v>
      </c>
      <c r="AE1087" s="76" t="s">
        <v>546</v>
      </c>
      <c r="AF1087" s="76" t="s">
        <v>96</v>
      </c>
      <c r="AG1087" s="82"/>
      <c r="AH1087" s="60"/>
      <c r="AI1087" s="75" t="s">
        <v>3334</v>
      </c>
      <c r="AJ1087" s="6" t="s">
        <v>103</v>
      </c>
      <c r="AK1087" s="81">
        <v>0</v>
      </c>
      <c r="AL1087" s="205" t="s">
        <v>103</v>
      </c>
      <c r="AM1087" s="169"/>
      <c r="AN1087" s="6"/>
      <c r="AO1087" s="120"/>
    </row>
    <row r="1088" spans="1:41">
      <c r="A1088" s="75" t="s">
        <v>3334</v>
      </c>
      <c r="B1088" s="6" t="s">
        <v>93</v>
      </c>
      <c r="C1088" s="76">
        <v>1087</v>
      </c>
      <c r="D1088" s="6" t="s">
        <v>593</v>
      </c>
      <c r="E1088" s="6" t="s">
        <v>2135</v>
      </c>
      <c r="F1088" s="6" t="str">
        <f t="shared" si="97"/>
        <v>FreightRM-R-023-SI26-M19</v>
      </c>
      <c r="G1088" s="95" t="s">
        <v>3470</v>
      </c>
      <c r="H1088" s="95">
        <v>1700652</v>
      </c>
      <c r="I1088" s="85" t="s">
        <v>2380</v>
      </c>
      <c r="J1088" s="92">
        <v>46065</v>
      </c>
      <c r="K1088" s="92" t="s">
        <v>3642</v>
      </c>
      <c r="L1088" s="90" t="s">
        <v>117</v>
      </c>
      <c r="M1088" s="76" t="s">
        <v>3642</v>
      </c>
      <c r="N1088" s="80" t="s">
        <v>116</v>
      </c>
      <c r="O1088" s="71">
        <v>0</v>
      </c>
      <c r="P1088" s="71">
        <v>0</v>
      </c>
      <c r="Q1088" s="79">
        <v>9601.09</v>
      </c>
      <c r="R1088" s="79">
        <v>22</v>
      </c>
      <c r="S1088" s="71">
        <v>0</v>
      </c>
      <c r="T1088" s="79">
        <v>9623.09</v>
      </c>
      <c r="U1088" s="87" t="s">
        <v>118</v>
      </c>
      <c r="V1088" s="84">
        <f t="shared" ref="V1088:V1089" si="102">T1088</f>
        <v>9623.09</v>
      </c>
      <c r="W1088" s="61" t="s">
        <v>3295</v>
      </c>
      <c r="X1088" s="6" t="s">
        <v>3643</v>
      </c>
      <c r="Y1088" s="76" t="s">
        <v>2027</v>
      </c>
      <c r="Z1088" s="76" t="s">
        <v>1449</v>
      </c>
      <c r="AA1088" s="76" t="s">
        <v>1266</v>
      </c>
      <c r="AB1088" s="76" t="s">
        <v>539</v>
      </c>
      <c r="AC1088" s="76" t="s">
        <v>540</v>
      </c>
      <c r="AD1088" s="76" t="s">
        <v>174</v>
      </c>
      <c r="AE1088" s="76" t="s">
        <v>546</v>
      </c>
      <c r="AF1088" s="76" t="s">
        <v>96</v>
      </c>
      <c r="AG1088" s="82"/>
      <c r="AH1088" s="60"/>
      <c r="AI1088" s="75" t="s">
        <v>3334</v>
      </c>
      <c r="AJ1088" s="6" t="s">
        <v>103</v>
      </c>
      <c r="AK1088" s="81">
        <v>0</v>
      </c>
      <c r="AL1088" s="205" t="s">
        <v>103</v>
      </c>
      <c r="AM1088" s="169"/>
      <c r="AN1088" s="6"/>
      <c r="AO1088" s="120"/>
    </row>
    <row r="1089" spans="1:41">
      <c r="A1089" s="75" t="s">
        <v>3334</v>
      </c>
      <c r="B1089" s="6" t="s">
        <v>93</v>
      </c>
      <c r="C1089" s="76">
        <v>1088</v>
      </c>
      <c r="D1089" s="6" t="s">
        <v>106</v>
      </c>
      <c r="E1089" s="6" t="s">
        <v>2135</v>
      </c>
      <c r="F1089" s="6" t="str">
        <f t="shared" si="97"/>
        <v>FreightRM-M-253-SI25-M19-L</v>
      </c>
      <c r="G1089" s="95" t="s">
        <v>3471</v>
      </c>
      <c r="H1089" s="95">
        <v>629715</v>
      </c>
      <c r="I1089" s="85" t="s">
        <v>2380</v>
      </c>
      <c r="J1089" s="92">
        <v>46063</v>
      </c>
      <c r="K1089" s="92"/>
      <c r="L1089" s="78" t="s">
        <v>116</v>
      </c>
      <c r="M1089" s="76" t="s">
        <v>174</v>
      </c>
      <c r="N1089" s="78" t="s">
        <v>116</v>
      </c>
      <c r="O1089" s="71">
        <v>0</v>
      </c>
      <c r="P1089" s="71">
        <v>0</v>
      </c>
      <c r="Q1089" s="79">
        <v>662.4</v>
      </c>
      <c r="R1089" s="79">
        <v>0</v>
      </c>
      <c r="S1089" s="71">
        <v>0</v>
      </c>
      <c r="T1089" s="79">
        <v>662.4</v>
      </c>
      <c r="U1089" s="87" t="s">
        <v>118</v>
      </c>
      <c r="V1089" s="84">
        <f t="shared" si="102"/>
        <v>662.4</v>
      </c>
      <c r="W1089" s="61">
        <v>46061</v>
      </c>
      <c r="X1089" s="6" t="s">
        <v>3644</v>
      </c>
      <c r="Y1089" s="76" t="s">
        <v>3645</v>
      </c>
      <c r="Z1089" s="76" t="s">
        <v>163</v>
      </c>
      <c r="AA1089" s="76" t="s">
        <v>156</v>
      </c>
      <c r="AB1089" s="76" t="s">
        <v>539</v>
      </c>
      <c r="AC1089" s="76" t="s">
        <v>540</v>
      </c>
      <c r="AD1089" s="76" t="s">
        <v>174</v>
      </c>
      <c r="AE1089" s="76" t="s">
        <v>546</v>
      </c>
      <c r="AF1089" s="76" t="s">
        <v>96</v>
      </c>
      <c r="AG1089" s="82"/>
      <c r="AH1089" s="60"/>
      <c r="AI1089" s="75" t="s">
        <v>3334</v>
      </c>
      <c r="AJ1089" s="6" t="s">
        <v>103</v>
      </c>
      <c r="AK1089" s="81">
        <v>0</v>
      </c>
      <c r="AL1089" s="205" t="s">
        <v>103</v>
      </c>
      <c r="AM1089" s="169"/>
      <c r="AN1089" s="6"/>
      <c r="AO1089" s="120"/>
    </row>
    <row r="1090" spans="1:41">
      <c r="A1090" s="75" t="s">
        <v>3334</v>
      </c>
      <c r="B1090" s="6" t="s">
        <v>93</v>
      </c>
      <c r="C1090" s="76">
        <v>1089</v>
      </c>
      <c r="D1090" s="6" t="s">
        <v>106</v>
      </c>
      <c r="E1090" s="6" t="s">
        <v>2135</v>
      </c>
      <c r="F1090" s="6" t="str">
        <f t="shared" si="97"/>
        <v>FreightRM-V-013-V1I26-MCS.1</v>
      </c>
      <c r="G1090" s="95" t="s">
        <v>3472</v>
      </c>
      <c r="H1090" s="95">
        <v>630412</v>
      </c>
      <c r="I1090" s="85" t="s">
        <v>2380</v>
      </c>
      <c r="J1090" s="92">
        <v>46064</v>
      </c>
      <c r="K1090" s="92"/>
      <c r="L1090" s="78" t="s">
        <v>116</v>
      </c>
      <c r="M1090" s="76" t="s">
        <v>173</v>
      </c>
      <c r="N1090" s="78" t="s">
        <v>116</v>
      </c>
      <c r="O1090" s="71">
        <v>0</v>
      </c>
      <c r="P1090" s="71">
        <v>0</v>
      </c>
      <c r="Q1090" s="79">
        <v>12644</v>
      </c>
      <c r="R1090" s="79">
        <v>0</v>
      </c>
      <c r="S1090" s="71">
        <v>0</v>
      </c>
      <c r="T1090" s="79">
        <v>12644</v>
      </c>
      <c r="U1090" s="87" t="s">
        <v>24</v>
      </c>
      <c r="V1090" s="84">
        <f>T1090/17.2162</f>
        <v>734.4245536181038</v>
      </c>
      <c r="W1090" s="61">
        <v>46056</v>
      </c>
      <c r="X1090" s="6" t="s">
        <v>3646</v>
      </c>
      <c r="Y1090" s="76" t="s">
        <v>3647</v>
      </c>
      <c r="Z1090" s="76" t="s">
        <v>2046</v>
      </c>
      <c r="AA1090" s="76" t="s">
        <v>156</v>
      </c>
      <c r="AB1090" s="76" t="s">
        <v>1093</v>
      </c>
      <c r="AC1090" s="76" t="s">
        <v>540</v>
      </c>
      <c r="AD1090" s="76" t="s">
        <v>173</v>
      </c>
      <c r="AE1090" s="76" t="s">
        <v>548</v>
      </c>
      <c r="AF1090" s="76" t="s">
        <v>96</v>
      </c>
      <c r="AG1090" s="82"/>
      <c r="AH1090" s="60"/>
      <c r="AI1090" s="75" t="s">
        <v>3334</v>
      </c>
      <c r="AJ1090" s="6" t="s">
        <v>103</v>
      </c>
      <c r="AK1090" s="81">
        <v>0</v>
      </c>
      <c r="AL1090" s="205" t="s">
        <v>103</v>
      </c>
      <c r="AM1090" s="169"/>
      <c r="AN1090" s="6"/>
      <c r="AO1090" s="120"/>
    </row>
    <row r="1091" spans="1:41">
      <c r="A1091" s="75" t="s">
        <v>3334</v>
      </c>
      <c r="B1091" s="6" t="s">
        <v>93</v>
      </c>
      <c r="C1091" s="76">
        <v>1090</v>
      </c>
      <c r="D1091" s="6" t="s">
        <v>106</v>
      </c>
      <c r="E1091" s="6" t="s">
        <v>2135</v>
      </c>
      <c r="F1091" s="6" t="str">
        <f t="shared" ref="F1091:F1154" si="103">E1091&amp;G1091</f>
        <v>FreightRM-J-1151LI26-M19</v>
      </c>
      <c r="G1091" s="95" t="s">
        <v>3473</v>
      </c>
      <c r="H1091" s="95">
        <v>630481</v>
      </c>
      <c r="I1091" s="85" t="s">
        <v>2380</v>
      </c>
      <c r="J1091" s="92">
        <v>46064</v>
      </c>
      <c r="K1091" s="92"/>
      <c r="L1091" s="78" t="s">
        <v>116</v>
      </c>
      <c r="M1091" s="76" t="s">
        <v>173</v>
      </c>
      <c r="N1091" s="78" t="s">
        <v>116</v>
      </c>
      <c r="O1091" s="71">
        <v>0</v>
      </c>
      <c r="P1091" s="71">
        <v>0</v>
      </c>
      <c r="Q1091" s="79">
        <v>1310</v>
      </c>
      <c r="R1091" s="79">
        <v>0</v>
      </c>
      <c r="S1091" s="71">
        <v>0</v>
      </c>
      <c r="T1091" s="79">
        <v>1310</v>
      </c>
      <c r="U1091" s="87" t="s">
        <v>118</v>
      </c>
      <c r="V1091" s="84">
        <f t="shared" ref="V1091:V1093" si="104">T1091</f>
        <v>1310</v>
      </c>
      <c r="W1091" s="61">
        <v>46041</v>
      </c>
      <c r="X1091" s="6" t="s">
        <v>2047</v>
      </c>
      <c r="Y1091" s="76" t="s">
        <v>2048</v>
      </c>
      <c r="Z1091" s="76" t="s">
        <v>149</v>
      </c>
      <c r="AA1091" s="76" t="s">
        <v>150</v>
      </c>
      <c r="AB1091" s="76" t="s">
        <v>539</v>
      </c>
      <c r="AC1091" s="76" t="s">
        <v>540</v>
      </c>
      <c r="AD1091" s="76" t="s">
        <v>173</v>
      </c>
      <c r="AE1091" s="76" t="s">
        <v>548</v>
      </c>
      <c r="AF1091" s="76" t="s">
        <v>96</v>
      </c>
      <c r="AG1091" s="82"/>
      <c r="AH1091" s="60"/>
      <c r="AI1091" s="75" t="s">
        <v>3334</v>
      </c>
      <c r="AJ1091" s="6" t="s">
        <v>103</v>
      </c>
      <c r="AK1091" s="81">
        <v>0</v>
      </c>
      <c r="AL1091" s="205" t="s">
        <v>103</v>
      </c>
      <c r="AM1091" s="169"/>
      <c r="AN1091" s="6"/>
      <c r="AO1091" s="120"/>
    </row>
    <row r="1092" spans="1:41">
      <c r="A1092" s="75" t="s">
        <v>3334</v>
      </c>
      <c r="B1092" s="6" t="s">
        <v>93</v>
      </c>
      <c r="C1092" s="76">
        <v>1091</v>
      </c>
      <c r="D1092" s="6" t="s">
        <v>106</v>
      </c>
      <c r="E1092" s="6" t="s">
        <v>2135</v>
      </c>
      <c r="F1092" s="6" t="str">
        <f t="shared" si="103"/>
        <v>FreightRM-J-1156LI26-M19</v>
      </c>
      <c r="G1092" s="95" t="s">
        <v>3474</v>
      </c>
      <c r="H1092" s="95">
        <v>630498</v>
      </c>
      <c r="I1092" s="85" t="s">
        <v>2380</v>
      </c>
      <c r="J1092" s="92">
        <v>46064</v>
      </c>
      <c r="K1092" s="92"/>
      <c r="L1092" s="78" t="s">
        <v>116</v>
      </c>
      <c r="M1092" s="76" t="s">
        <v>173</v>
      </c>
      <c r="N1092" s="78" t="s">
        <v>116</v>
      </c>
      <c r="O1092" s="71">
        <v>0</v>
      </c>
      <c r="P1092" s="71">
        <v>0</v>
      </c>
      <c r="Q1092" s="79">
        <v>480</v>
      </c>
      <c r="R1092" s="79">
        <v>0</v>
      </c>
      <c r="S1092" s="71">
        <v>0</v>
      </c>
      <c r="T1092" s="79">
        <v>480</v>
      </c>
      <c r="U1092" s="87" t="s">
        <v>118</v>
      </c>
      <c r="V1092" s="84">
        <f t="shared" si="104"/>
        <v>480</v>
      </c>
      <c r="W1092" s="61">
        <v>46044</v>
      </c>
      <c r="X1092" s="6" t="s">
        <v>165</v>
      </c>
      <c r="Y1092" s="76" t="s">
        <v>166</v>
      </c>
      <c r="Z1092" s="76" t="s">
        <v>149</v>
      </c>
      <c r="AA1092" s="76" t="s">
        <v>150</v>
      </c>
      <c r="AB1092" s="76" t="s">
        <v>539</v>
      </c>
      <c r="AC1092" s="76" t="s">
        <v>540</v>
      </c>
      <c r="AD1092" s="76" t="s">
        <v>173</v>
      </c>
      <c r="AE1092" s="76" t="s">
        <v>548</v>
      </c>
      <c r="AF1092" s="76" t="s">
        <v>96</v>
      </c>
      <c r="AG1092" s="82"/>
      <c r="AH1092" s="60"/>
      <c r="AI1092" s="75" t="s">
        <v>3334</v>
      </c>
      <c r="AJ1092" s="6" t="s">
        <v>103</v>
      </c>
      <c r="AK1092" s="81">
        <v>0</v>
      </c>
      <c r="AL1092" s="205" t="s">
        <v>103</v>
      </c>
      <c r="AM1092" s="169"/>
      <c r="AN1092" s="6"/>
      <c r="AO1092" s="120"/>
    </row>
    <row r="1093" spans="1:41">
      <c r="A1093" s="75" t="s">
        <v>3334</v>
      </c>
      <c r="B1093" s="6" t="s">
        <v>93</v>
      </c>
      <c r="C1093" s="76">
        <v>1092</v>
      </c>
      <c r="D1093" s="6" t="s">
        <v>106</v>
      </c>
      <c r="E1093" s="6" t="s">
        <v>2135</v>
      </c>
      <c r="F1093" s="6" t="str">
        <f t="shared" si="103"/>
        <v>FreightRM-J-1186LI26-M19</v>
      </c>
      <c r="G1093" s="95" t="s">
        <v>3475</v>
      </c>
      <c r="H1093" s="95">
        <v>630981</v>
      </c>
      <c r="I1093" s="85" t="s">
        <v>2380</v>
      </c>
      <c r="J1093" s="92">
        <v>46066</v>
      </c>
      <c r="K1093" s="92"/>
      <c r="L1093" s="78" t="s">
        <v>116</v>
      </c>
      <c r="M1093" s="76" t="s">
        <v>173</v>
      </c>
      <c r="N1093" s="78" t="s">
        <v>116</v>
      </c>
      <c r="O1093" s="71">
        <v>0</v>
      </c>
      <c r="P1093" s="71">
        <v>0</v>
      </c>
      <c r="Q1093" s="79">
        <v>350</v>
      </c>
      <c r="R1093" s="79">
        <v>0</v>
      </c>
      <c r="S1093" s="71">
        <v>0</v>
      </c>
      <c r="T1093" s="79">
        <v>350</v>
      </c>
      <c r="U1093" s="87" t="s">
        <v>118</v>
      </c>
      <c r="V1093" s="84">
        <f t="shared" si="104"/>
        <v>350</v>
      </c>
      <c r="W1093" s="61">
        <v>46064</v>
      </c>
      <c r="X1093" s="6" t="s">
        <v>151</v>
      </c>
      <c r="Y1093" s="76" t="s">
        <v>152</v>
      </c>
      <c r="Z1093" s="76" t="s">
        <v>149</v>
      </c>
      <c r="AA1093" s="76" t="s">
        <v>150</v>
      </c>
      <c r="AB1093" s="76" t="s">
        <v>539</v>
      </c>
      <c r="AC1093" s="76" t="s">
        <v>540</v>
      </c>
      <c r="AD1093" s="76" t="s">
        <v>173</v>
      </c>
      <c r="AE1093" s="76" t="s">
        <v>548</v>
      </c>
      <c r="AF1093" s="76" t="s">
        <v>96</v>
      </c>
      <c r="AG1093" s="82"/>
      <c r="AH1093" s="60"/>
      <c r="AI1093" s="75" t="s">
        <v>3334</v>
      </c>
      <c r="AJ1093" s="6" t="s">
        <v>103</v>
      </c>
      <c r="AK1093" s="81">
        <v>0</v>
      </c>
      <c r="AL1093" s="205" t="s">
        <v>103</v>
      </c>
      <c r="AM1093" s="169"/>
      <c r="AN1093" s="6"/>
      <c r="AO1093" s="120"/>
    </row>
    <row r="1094" spans="1:41">
      <c r="A1094" s="75" t="s">
        <v>3334</v>
      </c>
      <c r="B1094" s="6" t="s">
        <v>93</v>
      </c>
      <c r="C1094" s="76">
        <v>1093</v>
      </c>
      <c r="D1094" s="6" t="s">
        <v>104</v>
      </c>
      <c r="E1094" s="6" t="s">
        <v>2135</v>
      </c>
      <c r="F1094" s="6" t="str">
        <f t="shared" si="103"/>
        <v>FreightPAQUETERIA</v>
      </c>
      <c r="G1094" s="6" t="s">
        <v>127</v>
      </c>
      <c r="H1094" s="6" t="s">
        <v>3476</v>
      </c>
      <c r="I1094" s="85" t="s">
        <v>2380</v>
      </c>
      <c r="J1094" s="92">
        <v>46069</v>
      </c>
      <c r="K1094" s="92" t="s">
        <v>116</v>
      </c>
      <c r="L1094" s="90" t="s">
        <v>119</v>
      </c>
      <c r="M1094" s="76" t="s">
        <v>25</v>
      </c>
      <c r="N1094" s="78" t="s">
        <v>116</v>
      </c>
      <c r="O1094" s="71">
        <v>0</v>
      </c>
      <c r="P1094" s="71">
        <v>0</v>
      </c>
      <c r="Q1094" s="79">
        <v>11477.92</v>
      </c>
      <c r="R1094" s="79">
        <v>0</v>
      </c>
      <c r="S1094" s="71">
        <v>0</v>
      </c>
      <c r="T1094" s="79">
        <v>11477.92</v>
      </c>
      <c r="U1094" s="87" t="s">
        <v>24</v>
      </c>
      <c r="V1094" s="84">
        <f t="shared" ref="V1094:V1096" si="105">T1094/17.2162</f>
        <v>666.69299845494356</v>
      </c>
      <c r="W1094" s="61" t="s">
        <v>119</v>
      </c>
      <c r="X1094" s="6" t="s">
        <v>120</v>
      </c>
      <c r="Y1094" s="76" t="s">
        <v>120</v>
      </c>
      <c r="Z1094" s="76" t="s">
        <v>121</v>
      </c>
      <c r="AA1094" s="76" t="s">
        <v>122</v>
      </c>
      <c r="AB1094" s="76" t="s">
        <v>539</v>
      </c>
      <c r="AC1094" s="76" t="s">
        <v>540</v>
      </c>
      <c r="AD1094" s="76" t="s">
        <v>25</v>
      </c>
      <c r="AE1094" s="76" t="s">
        <v>544</v>
      </c>
      <c r="AF1094" s="76" t="s">
        <v>96</v>
      </c>
      <c r="AG1094" s="82"/>
      <c r="AH1094" s="60"/>
      <c r="AI1094" s="75" t="s">
        <v>3334</v>
      </c>
      <c r="AJ1094" s="6" t="s">
        <v>103</v>
      </c>
      <c r="AK1094" s="81">
        <v>0</v>
      </c>
      <c r="AL1094" s="205" t="s">
        <v>103</v>
      </c>
      <c r="AM1094" s="169"/>
      <c r="AN1094" s="6"/>
      <c r="AO1094" s="120"/>
    </row>
    <row r="1095" spans="1:41">
      <c r="A1095" s="75" t="s">
        <v>3334</v>
      </c>
      <c r="B1095" s="6" t="s">
        <v>93</v>
      </c>
      <c r="C1095" s="76">
        <v>1094</v>
      </c>
      <c r="D1095" s="6" t="s">
        <v>104</v>
      </c>
      <c r="E1095" s="6" t="s">
        <v>2135</v>
      </c>
      <c r="F1095" s="6" t="str">
        <f t="shared" si="103"/>
        <v>FreightPAQUETERIA</v>
      </c>
      <c r="G1095" s="97" t="s">
        <v>127</v>
      </c>
      <c r="H1095" s="6" t="s">
        <v>3477</v>
      </c>
      <c r="I1095" s="85" t="s">
        <v>2380</v>
      </c>
      <c r="J1095" s="92">
        <v>46076</v>
      </c>
      <c r="K1095" s="92" t="s">
        <v>116</v>
      </c>
      <c r="L1095" s="90" t="s">
        <v>119</v>
      </c>
      <c r="M1095" s="76" t="s">
        <v>25</v>
      </c>
      <c r="N1095" s="78" t="s">
        <v>116</v>
      </c>
      <c r="O1095" s="71">
        <v>0</v>
      </c>
      <c r="P1095" s="71">
        <v>0</v>
      </c>
      <c r="Q1095" s="79">
        <v>9336.93</v>
      </c>
      <c r="R1095" s="79">
        <v>0</v>
      </c>
      <c r="S1095" s="71">
        <v>0</v>
      </c>
      <c r="T1095" s="79">
        <v>9336.93</v>
      </c>
      <c r="U1095" s="87" t="s">
        <v>24</v>
      </c>
      <c r="V1095" s="84">
        <f t="shared" si="105"/>
        <v>542.33396452178761</v>
      </c>
      <c r="W1095" s="61" t="s">
        <v>119</v>
      </c>
      <c r="X1095" s="6" t="s">
        <v>120</v>
      </c>
      <c r="Y1095" s="76" t="s">
        <v>120</v>
      </c>
      <c r="Z1095" s="76" t="s">
        <v>121</v>
      </c>
      <c r="AA1095" s="76" t="s">
        <v>122</v>
      </c>
      <c r="AB1095" s="76" t="s">
        <v>539</v>
      </c>
      <c r="AC1095" s="76" t="s">
        <v>540</v>
      </c>
      <c r="AD1095" s="76" t="s">
        <v>25</v>
      </c>
      <c r="AE1095" s="76" t="s">
        <v>544</v>
      </c>
      <c r="AF1095" s="76" t="s">
        <v>96</v>
      </c>
      <c r="AG1095" s="82"/>
      <c r="AH1095" s="60"/>
      <c r="AI1095" s="75" t="s">
        <v>3334</v>
      </c>
      <c r="AJ1095" s="6" t="s">
        <v>103</v>
      </c>
      <c r="AK1095" s="81">
        <v>0</v>
      </c>
      <c r="AL1095" s="205" t="s">
        <v>103</v>
      </c>
      <c r="AM1095" s="169"/>
      <c r="AN1095" s="6"/>
      <c r="AO1095" s="120"/>
    </row>
    <row r="1096" spans="1:41">
      <c r="A1096" s="75" t="s">
        <v>3334</v>
      </c>
      <c r="B1096" s="6" t="s">
        <v>93</v>
      </c>
      <c r="C1096" s="76">
        <v>1095</v>
      </c>
      <c r="D1096" s="6" t="s">
        <v>104</v>
      </c>
      <c r="E1096" s="6" t="s">
        <v>2135</v>
      </c>
      <c r="F1096" s="6" t="str">
        <f t="shared" si="103"/>
        <v>FreightPAQUETERIA</v>
      </c>
      <c r="G1096" s="97" t="s">
        <v>127</v>
      </c>
      <c r="H1096" s="6" t="s">
        <v>3478</v>
      </c>
      <c r="I1096" s="85" t="s">
        <v>2380</v>
      </c>
      <c r="J1096" s="92">
        <v>46076</v>
      </c>
      <c r="K1096" s="92" t="s">
        <v>116</v>
      </c>
      <c r="L1096" s="90" t="s">
        <v>119</v>
      </c>
      <c r="M1096" s="76" t="s">
        <v>25</v>
      </c>
      <c r="N1096" s="78" t="s">
        <v>116</v>
      </c>
      <c r="O1096" s="71">
        <v>0</v>
      </c>
      <c r="P1096" s="71">
        <v>0</v>
      </c>
      <c r="Q1096" s="79">
        <v>249.95</v>
      </c>
      <c r="R1096" s="79">
        <v>39.99</v>
      </c>
      <c r="S1096" s="71">
        <v>0</v>
      </c>
      <c r="T1096" s="79">
        <v>289.94</v>
      </c>
      <c r="U1096" s="87" t="s">
        <v>24</v>
      </c>
      <c r="V1096" s="84">
        <f t="shared" si="105"/>
        <v>16.841114764001347</v>
      </c>
      <c r="W1096" s="61" t="s">
        <v>119</v>
      </c>
      <c r="X1096" s="6" t="s">
        <v>120</v>
      </c>
      <c r="Y1096" s="76" t="s">
        <v>120</v>
      </c>
      <c r="Z1096" s="76" t="s">
        <v>121</v>
      </c>
      <c r="AA1096" s="76" t="s">
        <v>122</v>
      </c>
      <c r="AB1096" s="76" t="s">
        <v>539</v>
      </c>
      <c r="AC1096" s="76" t="s">
        <v>540</v>
      </c>
      <c r="AD1096" s="76" t="s">
        <v>25</v>
      </c>
      <c r="AE1096" s="76" t="s">
        <v>544</v>
      </c>
      <c r="AF1096" s="76" t="s">
        <v>96</v>
      </c>
      <c r="AG1096" s="82"/>
      <c r="AH1096" s="60"/>
      <c r="AI1096" s="75" t="s">
        <v>3334</v>
      </c>
      <c r="AJ1096" s="6" t="s">
        <v>103</v>
      </c>
      <c r="AK1096" s="81">
        <v>0</v>
      </c>
      <c r="AL1096" s="205" t="s">
        <v>103</v>
      </c>
      <c r="AM1096" s="169"/>
      <c r="AN1096" s="6"/>
      <c r="AO1096" s="120"/>
    </row>
    <row r="1097" spans="1:41">
      <c r="A1097" s="75" t="s">
        <v>3334</v>
      </c>
      <c r="B1097" s="6" t="s">
        <v>93</v>
      </c>
      <c r="C1097" s="76">
        <v>1096</v>
      </c>
      <c r="D1097" s="76" t="s">
        <v>109</v>
      </c>
      <c r="E1097" s="76" t="s">
        <v>105</v>
      </c>
      <c r="F1097" s="6" t="str">
        <f t="shared" si="103"/>
        <v>STORAGEINVENTARIO</v>
      </c>
      <c r="G1097" s="156" t="s">
        <v>194</v>
      </c>
      <c r="H1097" s="6" t="s">
        <v>3479</v>
      </c>
      <c r="I1097" s="85" t="s">
        <v>2380</v>
      </c>
      <c r="J1097" s="92">
        <v>46062</v>
      </c>
      <c r="K1097" s="166"/>
      <c r="L1097" s="77" t="s">
        <v>116</v>
      </c>
      <c r="M1097" s="76" t="s">
        <v>195</v>
      </c>
      <c r="N1097" s="78" t="s">
        <v>116</v>
      </c>
      <c r="O1097" s="71">
        <v>0</v>
      </c>
      <c r="P1097" s="71">
        <v>0</v>
      </c>
      <c r="Q1097" s="79">
        <v>372</v>
      </c>
      <c r="R1097" s="79">
        <v>0</v>
      </c>
      <c r="S1097" s="71">
        <v>0</v>
      </c>
      <c r="T1097" s="79">
        <v>372</v>
      </c>
      <c r="U1097" s="87" t="s">
        <v>118</v>
      </c>
      <c r="V1097" s="84">
        <f t="shared" ref="V1097:V1099" si="106">T1097</f>
        <v>372</v>
      </c>
      <c r="W1097" s="61" t="s">
        <v>119</v>
      </c>
      <c r="X1097" s="6" t="s">
        <v>122</v>
      </c>
      <c r="Y1097" s="76" t="s">
        <v>121</v>
      </c>
      <c r="Z1097" s="76" t="s">
        <v>178</v>
      </c>
      <c r="AA1097" s="76" t="s">
        <v>196</v>
      </c>
      <c r="AB1097" s="76" t="s">
        <v>539</v>
      </c>
      <c r="AC1097" s="76" t="s">
        <v>541</v>
      </c>
      <c r="AD1097" s="76" t="s">
        <v>195</v>
      </c>
      <c r="AE1097" s="76">
        <v>75640000</v>
      </c>
      <c r="AF1097" s="76" t="s">
        <v>96</v>
      </c>
      <c r="AG1097" s="82"/>
      <c r="AH1097" s="60"/>
      <c r="AI1097" s="75" t="s">
        <v>3334</v>
      </c>
      <c r="AJ1097" s="6" t="s">
        <v>103</v>
      </c>
      <c r="AK1097" s="81">
        <v>0</v>
      </c>
      <c r="AL1097" s="205" t="s">
        <v>103</v>
      </c>
      <c r="AM1097" s="169"/>
      <c r="AN1097" s="6"/>
      <c r="AO1097" s="120"/>
    </row>
    <row r="1098" spans="1:41">
      <c r="A1098" s="75" t="s">
        <v>3334</v>
      </c>
      <c r="B1098" s="6" t="s">
        <v>93</v>
      </c>
      <c r="C1098" s="76">
        <v>1097</v>
      </c>
      <c r="D1098" s="76" t="s">
        <v>109</v>
      </c>
      <c r="E1098" s="76" t="s">
        <v>105</v>
      </c>
      <c r="F1098" s="6" t="str">
        <f t="shared" si="103"/>
        <v>STORAGEINVENTARIO</v>
      </c>
      <c r="G1098" s="95" t="s">
        <v>194</v>
      </c>
      <c r="H1098" s="6" t="s">
        <v>3480</v>
      </c>
      <c r="I1098" s="85" t="s">
        <v>2380</v>
      </c>
      <c r="J1098" s="92">
        <v>46065</v>
      </c>
      <c r="K1098" s="92"/>
      <c r="L1098" s="77" t="s">
        <v>116</v>
      </c>
      <c r="M1098" s="76" t="s">
        <v>195</v>
      </c>
      <c r="N1098" s="78" t="s">
        <v>116</v>
      </c>
      <c r="O1098" s="71">
        <v>0</v>
      </c>
      <c r="P1098" s="71">
        <v>0</v>
      </c>
      <c r="Q1098" s="79">
        <v>252</v>
      </c>
      <c r="R1098" s="79">
        <v>0</v>
      </c>
      <c r="S1098" s="71">
        <v>0</v>
      </c>
      <c r="T1098" s="79">
        <v>252</v>
      </c>
      <c r="U1098" s="87" t="s">
        <v>118</v>
      </c>
      <c r="V1098" s="84">
        <f t="shared" si="106"/>
        <v>252</v>
      </c>
      <c r="W1098" s="61" t="s">
        <v>119</v>
      </c>
      <c r="X1098" s="6" t="s">
        <v>122</v>
      </c>
      <c r="Y1098" s="76" t="s">
        <v>121</v>
      </c>
      <c r="Z1098" s="76" t="s">
        <v>178</v>
      </c>
      <c r="AA1098" s="76" t="s">
        <v>196</v>
      </c>
      <c r="AB1098" s="76" t="s">
        <v>539</v>
      </c>
      <c r="AC1098" s="76" t="s">
        <v>541</v>
      </c>
      <c r="AD1098" s="76" t="s">
        <v>195</v>
      </c>
      <c r="AE1098" s="76">
        <v>75640000</v>
      </c>
      <c r="AF1098" s="76" t="s">
        <v>96</v>
      </c>
      <c r="AG1098" s="82"/>
      <c r="AH1098" s="60"/>
      <c r="AI1098" s="75" t="s">
        <v>3334</v>
      </c>
      <c r="AJ1098" s="6" t="s">
        <v>103</v>
      </c>
      <c r="AK1098" s="81">
        <v>0</v>
      </c>
      <c r="AL1098" s="205" t="s">
        <v>103</v>
      </c>
      <c r="AM1098" s="169"/>
      <c r="AN1098" s="6"/>
      <c r="AO1098" s="120"/>
    </row>
    <row r="1099" spans="1:41">
      <c r="A1099" s="75" t="s">
        <v>3334</v>
      </c>
      <c r="B1099" s="6" t="s">
        <v>93</v>
      </c>
      <c r="C1099" s="76">
        <v>1098</v>
      </c>
      <c r="D1099" s="76" t="s">
        <v>109</v>
      </c>
      <c r="E1099" s="76" t="s">
        <v>105</v>
      </c>
      <c r="F1099" s="6" t="str">
        <f t="shared" si="103"/>
        <v>STORAGEINVENTARIO</v>
      </c>
      <c r="G1099" s="95" t="s">
        <v>194</v>
      </c>
      <c r="H1099" t="s">
        <v>3481</v>
      </c>
      <c r="I1099" s="85" t="s">
        <v>2380</v>
      </c>
      <c r="J1099" s="92">
        <v>46062</v>
      </c>
      <c r="K1099" s="92"/>
      <c r="L1099" s="77" t="s">
        <v>116</v>
      </c>
      <c r="M1099" s="76" t="s">
        <v>195</v>
      </c>
      <c r="N1099" s="78" t="s">
        <v>116</v>
      </c>
      <c r="O1099" s="71">
        <v>0</v>
      </c>
      <c r="P1099" s="71">
        <v>0</v>
      </c>
      <c r="Q1099" s="79">
        <v>12</v>
      </c>
      <c r="R1099" s="79">
        <v>0</v>
      </c>
      <c r="S1099" s="71">
        <v>0</v>
      </c>
      <c r="T1099" s="79">
        <v>12</v>
      </c>
      <c r="U1099" s="87" t="s">
        <v>118</v>
      </c>
      <c r="V1099" s="84">
        <f t="shared" si="106"/>
        <v>12</v>
      </c>
      <c r="W1099" s="61" t="s">
        <v>119</v>
      </c>
      <c r="X1099" s="6" t="s">
        <v>122</v>
      </c>
      <c r="Y1099" s="76" t="s">
        <v>121</v>
      </c>
      <c r="Z1099" s="76" t="s">
        <v>178</v>
      </c>
      <c r="AA1099" s="76" t="s">
        <v>196</v>
      </c>
      <c r="AB1099" s="76" t="s">
        <v>539</v>
      </c>
      <c r="AC1099" s="76" t="s">
        <v>541</v>
      </c>
      <c r="AD1099" s="76" t="s">
        <v>195</v>
      </c>
      <c r="AE1099" s="76">
        <v>75640000</v>
      </c>
      <c r="AF1099" s="76" t="s">
        <v>96</v>
      </c>
      <c r="AG1099" s="82"/>
      <c r="AH1099" s="60"/>
      <c r="AI1099" s="75" t="s">
        <v>3334</v>
      </c>
      <c r="AJ1099" s="6" t="s">
        <v>103</v>
      </c>
      <c r="AK1099" s="81">
        <v>0</v>
      </c>
      <c r="AL1099" s="205" t="s">
        <v>103</v>
      </c>
      <c r="AM1099" s="169"/>
      <c r="AN1099" s="6"/>
      <c r="AO1099" s="120"/>
    </row>
    <row r="1100" spans="1:41">
      <c r="A1100" s="75" t="s">
        <v>3334</v>
      </c>
      <c r="B1100" s="6" t="s">
        <v>93</v>
      </c>
      <c r="C1100" s="76">
        <v>1099</v>
      </c>
      <c r="D1100" s="76" t="s">
        <v>1564</v>
      </c>
      <c r="E1100" s="6" t="s">
        <v>2135</v>
      </c>
      <c r="F1100" s="6" t="str">
        <f t="shared" si="103"/>
        <v>FreightRM-M-569-SI25-M19</v>
      </c>
      <c r="G1100" s="95" t="s">
        <v>3482</v>
      </c>
      <c r="H1100" s="99" t="s">
        <v>3483</v>
      </c>
      <c r="I1100" s="85" t="s">
        <v>2380</v>
      </c>
      <c r="J1100" s="100">
        <v>46066</v>
      </c>
      <c r="K1100" s="100" t="s">
        <v>3648</v>
      </c>
      <c r="L1100" s="77" t="s">
        <v>116</v>
      </c>
      <c r="M1100" s="76" t="s">
        <v>173</v>
      </c>
      <c r="N1100" s="76" t="s">
        <v>3649</v>
      </c>
      <c r="O1100" s="71">
        <v>0</v>
      </c>
      <c r="P1100" s="71">
        <v>0</v>
      </c>
      <c r="Q1100" s="79">
        <v>118140</v>
      </c>
      <c r="R1100" s="79">
        <v>18902.400000000001</v>
      </c>
      <c r="S1100" s="71">
        <v>0</v>
      </c>
      <c r="T1100" s="79">
        <v>137042.4</v>
      </c>
      <c r="U1100" s="87" t="s">
        <v>24</v>
      </c>
      <c r="V1100" s="84">
        <f t="shared" ref="V1100:V1103" si="107">T1100/17.2162</f>
        <v>7960.0841068296131</v>
      </c>
      <c r="W1100" s="61">
        <v>46050</v>
      </c>
      <c r="X1100" s="76" t="s">
        <v>2058</v>
      </c>
      <c r="Y1100" s="76" t="s">
        <v>2059</v>
      </c>
      <c r="Z1100" s="76" t="s">
        <v>2058</v>
      </c>
      <c r="AA1100" s="76" t="s">
        <v>2058</v>
      </c>
      <c r="AB1100" s="76" t="s">
        <v>539</v>
      </c>
      <c r="AC1100" s="76" t="s">
        <v>540</v>
      </c>
      <c r="AD1100" s="76" t="s">
        <v>174</v>
      </c>
      <c r="AE1100" s="76" t="s">
        <v>546</v>
      </c>
      <c r="AF1100" s="76" t="s">
        <v>96</v>
      </c>
      <c r="AG1100" s="82"/>
      <c r="AH1100" s="60"/>
      <c r="AI1100" s="75" t="s">
        <v>3334</v>
      </c>
      <c r="AJ1100" s="6" t="s">
        <v>103</v>
      </c>
      <c r="AK1100" s="81">
        <v>0</v>
      </c>
      <c r="AL1100" s="205" t="s">
        <v>103</v>
      </c>
      <c r="AM1100" s="169"/>
      <c r="AN1100" s="6"/>
      <c r="AO1100" s="120"/>
    </row>
    <row r="1101" spans="1:41">
      <c r="A1101" s="75" t="s">
        <v>3334</v>
      </c>
      <c r="B1101" s="6" t="s">
        <v>93</v>
      </c>
      <c r="C1101" s="76">
        <v>1100</v>
      </c>
      <c r="D1101" s="76" t="s">
        <v>1564</v>
      </c>
      <c r="E1101" s="6" t="s">
        <v>2135</v>
      </c>
      <c r="F1101" s="6" t="str">
        <f t="shared" si="103"/>
        <v>FreightRM-M-013-SI26-M19</v>
      </c>
      <c r="G1101" s="95" t="s">
        <v>3484</v>
      </c>
      <c r="H1101" s="99" t="s">
        <v>3485</v>
      </c>
      <c r="I1101" s="85" t="s">
        <v>2380</v>
      </c>
      <c r="J1101" s="100">
        <v>46066</v>
      </c>
      <c r="K1101" s="100" t="s">
        <v>3650</v>
      </c>
      <c r="L1101" s="77" t="s">
        <v>116</v>
      </c>
      <c r="M1101" s="76" t="s">
        <v>173</v>
      </c>
      <c r="N1101" s="76" t="s">
        <v>3651</v>
      </c>
      <c r="O1101" s="71">
        <v>0</v>
      </c>
      <c r="P1101" s="71">
        <v>0</v>
      </c>
      <c r="Q1101" s="79">
        <v>52300</v>
      </c>
      <c r="R1101" s="79">
        <v>8368</v>
      </c>
      <c r="S1101" s="71">
        <v>0</v>
      </c>
      <c r="T1101" s="79">
        <v>60668</v>
      </c>
      <c r="U1101" s="87" t="s">
        <v>24</v>
      </c>
      <c r="V1101" s="84">
        <f t="shared" si="107"/>
        <v>3523.8902893786085</v>
      </c>
      <c r="W1101" s="61">
        <v>46059</v>
      </c>
      <c r="X1101" s="76" t="s">
        <v>2058</v>
      </c>
      <c r="Y1101" s="76" t="s">
        <v>2059</v>
      </c>
      <c r="Z1101" s="76" t="s">
        <v>2058</v>
      </c>
      <c r="AA1101" s="76" t="s">
        <v>2058</v>
      </c>
      <c r="AB1101" s="76" t="s">
        <v>539</v>
      </c>
      <c r="AC1101" s="76" t="s">
        <v>540</v>
      </c>
      <c r="AD1101" s="76" t="s">
        <v>174</v>
      </c>
      <c r="AE1101" s="76" t="s">
        <v>546</v>
      </c>
      <c r="AF1101" s="76" t="s">
        <v>96</v>
      </c>
      <c r="AG1101" s="82"/>
      <c r="AH1101" s="60"/>
      <c r="AI1101" s="75" t="s">
        <v>3334</v>
      </c>
      <c r="AJ1101" s="6" t="s">
        <v>103</v>
      </c>
      <c r="AK1101" s="81">
        <v>0</v>
      </c>
      <c r="AL1101" s="205" t="s">
        <v>103</v>
      </c>
      <c r="AM1101" s="169"/>
      <c r="AN1101" s="6"/>
      <c r="AO1101" s="120"/>
    </row>
    <row r="1102" spans="1:41">
      <c r="A1102" s="75" t="s">
        <v>3334</v>
      </c>
      <c r="B1102" s="6" t="s">
        <v>93</v>
      </c>
      <c r="C1102" s="76">
        <v>1101</v>
      </c>
      <c r="D1102" s="76" t="s">
        <v>1564</v>
      </c>
      <c r="E1102" s="6" t="s">
        <v>2135</v>
      </c>
      <c r="F1102" s="6" t="str">
        <f t="shared" si="103"/>
        <v>FreightRM-M-581-SI25-M19</v>
      </c>
      <c r="G1102" s="95" t="s">
        <v>3486</v>
      </c>
      <c r="H1102" s="99" t="s">
        <v>3487</v>
      </c>
      <c r="I1102" s="85" t="s">
        <v>2380</v>
      </c>
      <c r="J1102" s="100">
        <v>46066</v>
      </c>
      <c r="K1102" s="100" t="s">
        <v>3652</v>
      </c>
      <c r="L1102" s="77" t="s">
        <v>116</v>
      </c>
      <c r="M1102" s="76" t="s">
        <v>173</v>
      </c>
      <c r="N1102" s="76" t="s">
        <v>3618</v>
      </c>
      <c r="O1102" s="71">
        <v>0</v>
      </c>
      <c r="P1102" s="71">
        <v>0</v>
      </c>
      <c r="Q1102" s="79">
        <v>52300</v>
      </c>
      <c r="R1102" s="79">
        <v>8368</v>
      </c>
      <c r="S1102" s="71">
        <v>0</v>
      </c>
      <c r="T1102" s="79">
        <v>60668</v>
      </c>
      <c r="U1102" s="87" t="s">
        <v>24</v>
      </c>
      <c r="V1102" s="84">
        <f t="shared" si="107"/>
        <v>3523.8902893786085</v>
      </c>
      <c r="W1102" s="61">
        <v>46059</v>
      </c>
      <c r="X1102" s="76" t="s">
        <v>2058</v>
      </c>
      <c r="Y1102" s="76" t="s">
        <v>2059</v>
      </c>
      <c r="Z1102" s="76" t="s">
        <v>2058</v>
      </c>
      <c r="AA1102" s="76" t="s">
        <v>2058</v>
      </c>
      <c r="AB1102" s="76" t="s">
        <v>539</v>
      </c>
      <c r="AC1102" s="76" t="s">
        <v>540</v>
      </c>
      <c r="AD1102" s="76" t="s">
        <v>174</v>
      </c>
      <c r="AE1102" s="76" t="s">
        <v>546</v>
      </c>
      <c r="AF1102" s="76" t="s">
        <v>96</v>
      </c>
      <c r="AG1102" s="82"/>
      <c r="AH1102" s="60"/>
      <c r="AI1102" s="75" t="s">
        <v>3334</v>
      </c>
      <c r="AJ1102" s="6" t="s">
        <v>103</v>
      </c>
      <c r="AK1102" s="81">
        <v>0</v>
      </c>
      <c r="AL1102" s="205" t="s">
        <v>103</v>
      </c>
      <c r="AM1102" s="169"/>
      <c r="AN1102" s="6"/>
      <c r="AO1102" s="120"/>
    </row>
    <row r="1103" spans="1:41">
      <c r="A1103" s="75" t="s">
        <v>3334</v>
      </c>
      <c r="B1103" s="6" t="s">
        <v>93</v>
      </c>
      <c r="C1103" s="76">
        <v>1102</v>
      </c>
      <c r="D1103" s="76" t="s">
        <v>1564</v>
      </c>
      <c r="E1103" s="6" t="s">
        <v>2135</v>
      </c>
      <c r="F1103" s="6" t="str">
        <f t="shared" si="103"/>
        <v>FreightRM-M-554-SI25-M19</v>
      </c>
      <c r="G1103" s="95" t="s">
        <v>3488</v>
      </c>
      <c r="H1103" s="99" t="s">
        <v>3489</v>
      </c>
      <c r="I1103" s="85" t="s">
        <v>2380</v>
      </c>
      <c r="J1103" s="100">
        <v>46066</v>
      </c>
      <c r="K1103" s="100" t="s">
        <v>3653</v>
      </c>
      <c r="L1103" s="77" t="s">
        <v>116</v>
      </c>
      <c r="M1103" s="76" t="s">
        <v>173</v>
      </c>
      <c r="N1103" s="76" t="s">
        <v>3654</v>
      </c>
      <c r="O1103" s="71">
        <v>0</v>
      </c>
      <c r="P1103" s="71">
        <v>0</v>
      </c>
      <c r="Q1103" s="79">
        <v>52300</v>
      </c>
      <c r="R1103" s="79">
        <v>8368</v>
      </c>
      <c r="S1103" s="71">
        <v>0</v>
      </c>
      <c r="T1103" s="79">
        <v>60668</v>
      </c>
      <c r="U1103" s="87" t="s">
        <v>24</v>
      </c>
      <c r="V1103" s="84">
        <f t="shared" si="107"/>
        <v>3523.8902893786085</v>
      </c>
      <c r="W1103" s="61">
        <v>46059</v>
      </c>
      <c r="X1103" s="76" t="s">
        <v>2058</v>
      </c>
      <c r="Y1103" s="76" t="s">
        <v>2059</v>
      </c>
      <c r="Z1103" s="76" t="s">
        <v>2058</v>
      </c>
      <c r="AA1103" s="76" t="s">
        <v>2058</v>
      </c>
      <c r="AB1103" s="76" t="s">
        <v>539</v>
      </c>
      <c r="AC1103" s="76" t="s">
        <v>540</v>
      </c>
      <c r="AD1103" s="76" t="s">
        <v>174</v>
      </c>
      <c r="AE1103" s="76" t="s">
        <v>546</v>
      </c>
      <c r="AF1103" s="76" t="s">
        <v>96</v>
      </c>
      <c r="AG1103" s="82"/>
      <c r="AH1103" s="60"/>
      <c r="AI1103" s="75" t="s">
        <v>3334</v>
      </c>
      <c r="AJ1103" s="6" t="s">
        <v>103</v>
      </c>
      <c r="AK1103" s="81">
        <v>0</v>
      </c>
      <c r="AL1103" s="205" t="s">
        <v>103</v>
      </c>
      <c r="AM1103" s="169"/>
      <c r="AN1103" s="6"/>
      <c r="AO1103" s="120"/>
    </row>
    <row r="1104" spans="1:41">
      <c r="A1104" s="75" t="s">
        <v>3334</v>
      </c>
      <c r="B1104" s="6" t="s">
        <v>93</v>
      </c>
      <c r="C1104" s="76">
        <v>1103</v>
      </c>
      <c r="D1104" s="76" t="s">
        <v>97</v>
      </c>
      <c r="E1104" s="6" t="s">
        <v>2135</v>
      </c>
      <c r="F1104" s="6" t="str">
        <f t="shared" si="103"/>
        <v>FreightFG-R-2121LE25.M19</v>
      </c>
      <c r="G1104" s="95" t="s">
        <v>3490</v>
      </c>
      <c r="H1104" s="99">
        <v>55715</v>
      </c>
      <c r="I1104" s="85" t="s">
        <v>2380</v>
      </c>
      <c r="J1104" s="100">
        <v>46066</v>
      </c>
      <c r="K1104" s="100" t="s">
        <v>3655</v>
      </c>
      <c r="L1104" s="77" t="s">
        <v>116</v>
      </c>
      <c r="M1104" s="76" t="s">
        <v>195</v>
      </c>
      <c r="N1104" s="76" t="s">
        <v>200</v>
      </c>
      <c r="O1104" s="71">
        <v>0</v>
      </c>
      <c r="P1104" s="71">
        <v>0</v>
      </c>
      <c r="Q1104" s="79">
        <v>5695</v>
      </c>
      <c r="R1104" s="79">
        <v>0</v>
      </c>
      <c r="S1104" s="71">
        <v>0</v>
      </c>
      <c r="T1104" s="79">
        <v>5695</v>
      </c>
      <c r="U1104" s="87" t="s">
        <v>118</v>
      </c>
      <c r="V1104" s="84">
        <f t="shared" ref="V1104:V1109" si="108">T1104</f>
        <v>5695</v>
      </c>
      <c r="W1104" s="61">
        <v>46056</v>
      </c>
      <c r="X1104" s="76" t="s">
        <v>230</v>
      </c>
      <c r="Y1104" s="76" t="s">
        <v>178</v>
      </c>
      <c r="Z1104" s="76" t="s">
        <v>178</v>
      </c>
      <c r="AA1104" s="76" t="s">
        <v>232</v>
      </c>
      <c r="AB1104" s="76" t="s">
        <v>539</v>
      </c>
      <c r="AC1104" s="76" t="s">
        <v>541</v>
      </c>
      <c r="AD1104" s="76" t="s">
        <v>195</v>
      </c>
      <c r="AE1104" s="76" t="s">
        <v>547</v>
      </c>
      <c r="AF1104" s="76" t="s">
        <v>96</v>
      </c>
      <c r="AG1104" s="82"/>
      <c r="AH1104" s="60"/>
      <c r="AI1104" s="75" t="s">
        <v>3334</v>
      </c>
      <c r="AJ1104" s="6" t="s">
        <v>103</v>
      </c>
      <c r="AK1104" s="81">
        <v>0</v>
      </c>
      <c r="AL1104" s="205" t="s">
        <v>103</v>
      </c>
      <c r="AM1104" s="169"/>
      <c r="AN1104" s="6"/>
      <c r="AO1104" s="120"/>
    </row>
    <row r="1105" spans="1:41">
      <c r="A1105" s="75" t="s">
        <v>3334</v>
      </c>
      <c r="B1105" s="6" t="s">
        <v>93</v>
      </c>
      <c r="C1105" s="76">
        <v>1104</v>
      </c>
      <c r="D1105" s="76" t="s">
        <v>97</v>
      </c>
      <c r="E1105" s="6" t="s">
        <v>2135</v>
      </c>
      <c r="F1105" s="6" t="str">
        <f t="shared" si="103"/>
        <v>FreightFG-R-2122LE25.M19</v>
      </c>
      <c r="G1105" s="95" t="s">
        <v>3491</v>
      </c>
      <c r="H1105" s="99">
        <v>55716</v>
      </c>
      <c r="I1105" s="85" t="s">
        <v>2380</v>
      </c>
      <c r="J1105" s="100">
        <v>46066</v>
      </c>
      <c r="K1105" s="100" t="s">
        <v>3655</v>
      </c>
      <c r="L1105" s="77" t="s">
        <v>116</v>
      </c>
      <c r="M1105" s="76" t="s">
        <v>195</v>
      </c>
      <c r="N1105" s="76">
        <v>5180422</v>
      </c>
      <c r="O1105" s="71">
        <v>0</v>
      </c>
      <c r="P1105" s="71">
        <v>0</v>
      </c>
      <c r="Q1105" s="79">
        <v>5845</v>
      </c>
      <c r="R1105" s="79">
        <v>0</v>
      </c>
      <c r="S1105" s="71">
        <v>0</v>
      </c>
      <c r="T1105" s="79">
        <v>5845</v>
      </c>
      <c r="U1105" s="87" t="s">
        <v>118</v>
      </c>
      <c r="V1105" s="84">
        <f t="shared" si="108"/>
        <v>5845</v>
      </c>
      <c r="W1105" s="61">
        <v>46057</v>
      </c>
      <c r="X1105" s="76" t="s">
        <v>230</v>
      </c>
      <c r="Y1105" s="76" t="s">
        <v>178</v>
      </c>
      <c r="Z1105" s="76" t="s">
        <v>178</v>
      </c>
      <c r="AA1105" s="76" t="s">
        <v>232</v>
      </c>
      <c r="AB1105" s="76" t="s">
        <v>539</v>
      </c>
      <c r="AC1105" s="76" t="s">
        <v>541</v>
      </c>
      <c r="AD1105" s="76" t="s">
        <v>195</v>
      </c>
      <c r="AE1105" s="76" t="s">
        <v>547</v>
      </c>
      <c r="AF1105" s="76" t="s">
        <v>96</v>
      </c>
      <c r="AG1105" s="82"/>
      <c r="AH1105" s="60"/>
      <c r="AI1105" s="75" t="s">
        <v>3334</v>
      </c>
      <c r="AJ1105" s="6" t="s">
        <v>103</v>
      </c>
      <c r="AK1105" s="81">
        <v>0</v>
      </c>
      <c r="AL1105" s="205" t="s">
        <v>103</v>
      </c>
      <c r="AM1105" s="169"/>
      <c r="AN1105" s="6"/>
      <c r="AO1105" s="120"/>
    </row>
    <row r="1106" spans="1:41">
      <c r="A1106" s="75" t="s">
        <v>3334</v>
      </c>
      <c r="B1106" s="6" t="s">
        <v>93</v>
      </c>
      <c r="C1106" s="76">
        <v>1105</v>
      </c>
      <c r="D1106" s="76" t="s">
        <v>97</v>
      </c>
      <c r="E1106" s="6" t="s">
        <v>2135</v>
      </c>
      <c r="F1106" s="6" t="str">
        <f t="shared" si="103"/>
        <v>FreightFG-R-2123LE25.M19</v>
      </c>
      <c r="G1106" s="95" t="s">
        <v>3492</v>
      </c>
      <c r="H1106" s="99">
        <v>55717</v>
      </c>
      <c r="I1106" s="85" t="s">
        <v>2380</v>
      </c>
      <c r="J1106" s="100">
        <v>46066</v>
      </c>
      <c r="K1106" s="100" t="s">
        <v>3655</v>
      </c>
      <c r="L1106" s="77" t="s">
        <v>116</v>
      </c>
      <c r="M1106" s="76" t="s">
        <v>195</v>
      </c>
      <c r="N1106" s="76">
        <v>5305315</v>
      </c>
      <c r="O1106" s="71">
        <v>0</v>
      </c>
      <c r="P1106" s="71">
        <v>0</v>
      </c>
      <c r="Q1106" s="79">
        <v>5197</v>
      </c>
      <c r="R1106" s="79">
        <v>0</v>
      </c>
      <c r="S1106" s="71">
        <v>0</v>
      </c>
      <c r="T1106" s="79">
        <v>5197</v>
      </c>
      <c r="U1106" s="87" t="s">
        <v>118</v>
      </c>
      <c r="V1106" s="84">
        <f t="shared" si="108"/>
        <v>5197</v>
      </c>
      <c r="W1106" s="61">
        <v>46057</v>
      </c>
      <c r="X1106" s="76" t="s">
        <v>230</v>
      </c>
      <c r="Y1106" s="76" t="s">
        <v>178</v>
      </c>
      <c r="Z1106" s="76" t="s">
        <v>178</v>
      </c>
      <c r="AA1106" s="76" t="s">
        <v>231</v>
      </c>
      <c r="AB1106" s="76" t="s">
        <v>539</v>
      </c>
      <c r="AC1106" s="76" t="s">
        <v>541</v>
      </c>
      <c r="AD1106" s="76" t="s">
        <v>195</v>
      </c>
      <c r="AE1106" s="76" t="s">
        <v>547</v>
      </c>
      <c r="AF1106" s="76" t="s">
        <v>96</v>
      </c>
      <c r="AG1106" s="82"/>
      <c r="AH1106" s="60"/>
      <c r="AI1106" s="75" t="s">
        <v>3334</v>
      </c>
      <c r="AJ1106" s="6" t="s">
        <v>111</v>
      </c>
      <c r="AK1106" s="81">
        <f>T1106</f>
        <v>5197</v>
      </c>
      <c r="AL1106" s="205" t="s">
        <v>111</v>
      </c>
      <c r="AM1106" s="169"/>
      <c r="AN1106" s="6"/>
      <c r="AO1106" s="120"/>
    </row>
    <row r="1107" spans="1:41">
      <c r="A1107" s="75" t="s">
        <v>3334</v>
      </c>
      <c r="B1107" s="6" t="s">
        <v>93</v>
      </c>
      <c r="C1107" s="76">
        <v>1106</v>
      </c>
      <c r="D1107" s="76" t="s">
        <v>97</v>
      </c>
      <c r="E1107" s="6" t="s">
        <v>2135</v>
      </c>
      <c r="F1107" s="6" t="str">
        <f t="shared" si="103"/>
        <v>FreightFG-R-2124LE25.M01</v>
      </c>
      <c r="G1107" s="95" t="s">
        <v>3493</v>
      </c>
      <c r="H1107" s="99">
        <v>55718</v>
      </c>
      <c r="I1107" s="85" t="s">
        <v>2380</v>
      </c>
      <c r="J1107" s="100">
        <v>46066</v>
      </c>
      <c r="K1107" s="100" t="s">
        <v>3655</v>
      </c>
      <c r="L1107" s="77" t="s">
        <v>116</v>
      </c>
      <c r="M1107" s="76" t="s">
        <v>195</v>
      </c>
      <c r="N1107" s="76">
        <v>543884</v>
      </c>
      <c r="O1107" s="71">
        <v>0</v>
      </c>
      <c r="P1107" s="71">
        <v>0</v>
      </c>
      <c r="Q1107" s="79">
        <v>4545</v>
      </c>
      <c r="R1107" s="79">
        <v>0</v>
      </c>
      <c r="S1107" s="71">
        <v>0</v>
      </c>
      <c r="T1107" s="79">
        <v>4545</v>
      </c>
      <c r="U1107" s="87" t="s">
        <v>118</v>
      </c>
      <c r="V1107" s="84">
        <f t="shared" si="108"/>
        <v>4545</v>
      </c>
      <c r="W1107" s="61">
        <v>46060</v>
      </c>
      <c r="X1107" s="76" t="s">
        <v>230</v>
      </c>
      <c r="Y1107" s="76" t="s">
        <v>178</v>
      </c>
      <c r="Z1107" s="76" t="s">
        <v>178</v>
      </c>
      <c r="AA1107" s="76" t="s">
        <v>109</v>
      </c>
      <c r="AB1107" s="76" t="s">
        <v>542</v>
      </c>
      <c r="AC1107" s="76" t="s">
        <v>541</v>
      </c>
      <c r="AD1107" s="76" t="s">
        <v>195</v>
      </c>
      <c r="AE1107" s="76" t="s">
        <v>547</v>
      </c>
      <c r="AF1107" s="76" t="s">
        <v>96</v>
      </c>
      <c r="AG1107" s="82"/>
      <c r="AH1107" s="60"/>
      <c r="AI1107" s="75" t="s">
        <v>3334</v>
      </c>
      <c r="AJ1107" s="6" t="s">
        <v>103</v>
      </c>
      <c r="AK1107" s="81">
        <v>0</v>
      </c>
      <c r="AL1107" s="205" t="s">
        <v>103</v>
      </c>
      <c r="AM1107" s="169"/>
      <c r="AN1107" s="6"/>
      <c r="AO1107" s="120"/>
    </row>
    <row r="1108" spans="1:41">
      <c r="A1108" s="75" t="s">
        <v>3334</v>
      </c>
      <c r="B1108" s="6" t="s">
        <v>93</v>
      </c>
      <c r="C1108" s="76">
        <v>1107</v>
      </c>
      <c r="D1108" s="76" t="s">
        <v>97</v>
      </c>
      <c r="E1108" s="6" t="s">
        <v>2135</v>
      </c>
      <c r="F1108" s="6" t="str">
        <f t="shared" si="103"/>
        <v>FreightFG-R-2125LE25.M19</v>
      </c>
      <c r="G1108" s="95" t="s">
        <v>3494</v>
      </c>
      <c r="H1108" s="99">
        <v>55719</v>
      </c>
      <c r="I1108" s="85" t="s">
        <v>2380</v>
      </c>
      <c r="J1108" s="100">
        <v>46066</v>
      </c>
      <c r="K1108" s="100" t="s">
        <v>3655</v>
      </c>
      <c r="L1108" s="77" t="s">
        <v>116</v>
      </c>
      <c r="M1108" s="76" t="s">
        <v>195</v>
      </c>
      <c r="N1108" s="76">
        <v>5182221</v>
      </c>
      <c r="O1108" s="71">
        <v>0</v>
      </c>
      <c r="P1108" s="71">
        <v>0</v>
      </c>
      <c r="Q1108" s="79">
        <v>6025</v>
      </c>
      <c r="R1108" s="79">
        <v>0</v>
      </c>
      <c r="S1108" s="71">
        <v>0</v>
      </c>
      <c r="T1108" s="79">
        <v>6025</v>
      </c>
      <c r="U1108" s="87" t="s">
        <v>118</v>
      </c>
      <c r="V1108" s="84">
        <f t="shared" si="108"/>
        <v>6025</v>
      </c>
      <c r="W1108" s="61">
        <v>46060</v>
      </c>
      <c r="X1108" s="76" t="s">
        <v>230</v>
      </c>
      <c r="Y1108" s="76" t="s">
        <v>178</v>
      </c>
      <c r="Z1108" s="76" t="s">
        <v>178</v>
      </c>
      <c r="AA1108" s="76" t="s">
        <v>232</v>
      </c>
      <c r="AB1108" s="76" t="s">
        <v>539</v>
      </c>
      <c r="AC1108" s="76" t="s">
        <v>541</v>
      </c>
      <c r="AD1108" s="76" t="s">
        <v>195</v>
      </c>
      <c r="AE1108" s="76" t="s">
        <v>547</v>
      </c>
      <c r="AF1108" s="76" t="s">
        <v>96</v>
      </c>
      <c r="AG1108" s="82"/>
      <c r="AH1108" s="60"/>
      <c r="AI1108" s="75" t="s">
        <v>3334</v>
      </c>
      <c r="AJ1108" s="6" t="s">
        <v>103</v>
      </c>
      <c r="AK1108" s="81">
        <v>0</v>
      </c>
      <c r="AL1108" s="205" t="s">
        <v>103</v>
      </c>
      <c r="AM1108" s="169"/>
      <c r="AN1108" s="6"/>
      <c r="AO1108" s="120"/>
    </row>
    <row r="1109" spans="1:41">
      <c r="A1109" s="75" t="s">
        <v>3334</v>
      </c>
      <c r="B1109" s="6" t="s">
        <v>93</v>
      </c>
      <c r="C1109" s="76">
        <v>1108</v>
      </c>
      <c r="D1109" s="76" t="s">
        <v>97</v>
      </c>
      <c r="E1109" s="6" t="s">
        <v>2135</v>
      </c>
      <c r="F1109" s="6" t="str">
        <f t="shared" si="103"/>
        <v>FreightFG-R-2126LE25.M19</v>
      </c>
      <c r="G1109" s="95" t="s">
        <v>3495</v>
      </c>
      <c r="H1109" s="99">
        <v>55720</v>
      </c>
      <c r="I1109" s="85" t="s">
        <v>2380</v>
      </c>
      <c r="J1109" s="100">
        <v>46066</v>
      </c>
      <c r="K1109" s="100" t="s">
        <v>3655</v>
      </c>
      <c r="L1109" s="77" t="s">
        <v>116</v>
      </c>
      <c r="M1109" s="76" t="s">
        <v>195</v>
      </c>
      <c r="N1109" s="76">
        <v>5305334</v>
      </c>
      <c r="O1109" s="71">
        <v>0</v>
      </c>
      <c r="P1109" s="71">
        <v>0</v>
      </c>
      <c r="Q1109" s="79">
        <v>5197</v>
      </c>
      <c r="R1109" s="79">
        <v>0</v>
      </c>
      <c r="S1109" s="71">
        <v>0</v>
      </c>
      <c r="T1109" s="79">
        <v>5197</v>
      </c>
      <c r="U1109" s="87" t="s">
        <v>118</v>
      </c>
      <c r="V1109" s="84">
        <f t="shared" si="108"/>
        <v>5197</v>
      </c>
      <c r="W1109" s="61">
        <v>46060</v>
      </c>
      <c r="X1109" s="76" t="s">
        <v>230</v>
      </c>
      <c r="Y1109" s="76" t="s">
        <v>178</v>
      </c>
      <c r="Z1109" s="76" t="s">
        <v>178</v>
      </c>
      <c r="AA1109" s="76" t="s">
        <v>231</v>
      </c>
      <c r="AB1109" s="76" t="s">
        <v>539</v>
      </c>
      <c r="AC1109" s="76" t="s">
        <v>541</v>
      </c>
      <c r="AD1109" s="76" t="s">
        <v>195</v>
      </c>
      <c r="AE1109" s="76" t="s">
        <v>547</v>
      </c>
      <c r="AF1109" s="76" t="s">
        <v>96</v>
      </c>
      <c r="AG1109" s="82"/>
      <c r="AH1109" s="60"/>
      <c r="AI1109" s="75" t="s">
        <v>3334</v>
      </c>
      <c r="AJ1109" s="6" t="s">
        <v>111</v>
      </c>
      <c r="AK1109" s="81">
        <f>T1109</f>
        <v>5197</v>
      </c>
      <c r="AL1109" s="205" t="s">
        <v>111</v>
      </c>
      <c r="AM1109" s="169"/>
      <c r="AN1109" s="6"/>
      <c r="AO1109" s="120"/>
    </row>
    <row r="1110" spans="1:41">
      <c r="A1110" s="75" t="s">
        <v>3334</v>
      </c>
      <c r="B1110" s="6" t="s">
        <v>93</v>
      </c>
      <c r="C1110" s="76">
        <v>1109</v>
      </c>
      <c r="D1110" s="6" t="s">
        <v>594</v>
      </c>
      <c r="E1110" s="6" t="s">
        <v>2135</v>
      </c>
      <c r="F1110" s="6" t="str">
        <f t="shared" si="103"/>
        <v>FreightFG-V-026-VIE26-M01</v>
      </c>
      <c r="G1110" s="97" t="s">
        <v>3496</v>
      </c>
      <c r="H1110" s="97" t="s">
        <v>3497</v>
      </c>
      <c r="I1110" s="85" t="s">
        <v>2380</v>
      </c>
      <c r="J1110" s="92">
        <v>46062</v>
      </c>
      <c r="K1110" s="97" t="s">
        <v>3656</v>
      </c>
      <c r="L1110" s="6" t="s">
        <v>1497</v>
      </c>
      <c r="M1110" s="6" t="s">
        <v>174</v>
      </c>
      <c r="N1110" s="6" t="s">
        <v>1471</v>
      </c>
      <c r="O1110" s="71">
        <v>0</v>
      </c>
      <c r="P1110" s="71">
        <v>0</v>
      </c>
      <c r="Q1110" s="79">
        <v>10000</v>
      </c>
      <c r="R1110" s="79">
        <v>1600</v>
      </c>
      <c r="S1110" s="71">
        <v>400</v>
      </c>
      <c r="T1110" s="79">
        <v>11200</v>
      </c>
      <c r="U1110" s="6" t="s">
        <v>24</v>
      </c>
      <c r="V1110" s="84">
        <f t="shared" ref="V1110:V1119" si="109">T1110/17.2162</f>
        <v>650.55006331246148</v>
      </c>
      <c r="W1110" s="110">
        <v>46063</v>
      </c>
      <c r="X1110" s="6" t="s">
        <v>122</v>
      </c>
      <c r="Y1110" s="6" t="s">
        <v>121</v>
      </c>
      <c r="Z1110" s="6" t="s">
        <v>3657</v>
      </c>
      <c r="AA1110" s="6" t="s">
        <v>1497</v>
      </c>
      <c r="AB1110" s="76" t="s">
        <v>542</v>
      </c>
      <c r="AC1110" s="76" t="s">
        <v>541</v>
      </c>
      <c r="AD1110" s="76" t="s">
        <v>195</v>
      </c>
      <c r="AE1110" s="76" t="s">
        <v>547</v>
      </c>
      <c r="AF1110" s="76" t="s">
        <v>96</v>
      </c>
      <c r="AG1110" s="82"/>
      <c r="AH1110" s="60"/>
      <c r="AI1110" s="75" t="s">
        <v>3334</v>
      </c>
      <c r="AJ1110" s="6" t="s">
        <v>103</v>
      </c>
      <c r="AK1110" s="81">
        <v>0</v>
      </c>
      <c r="AL1110" s="205" t="s">
        <v>103</v>
      </c>
      <c r="AM1110" s="169"/>
      <c r="AN1110" s="6"/>
      <c r="AO1110" s="120"/>
    </row>
    <row r="1111" spans="1:41">
      <c r="A1111" s="75" t="s">
        <v>3334</v>
      </c>
      <c r="B1111" s="6" t="s">
        <v>93</v>
      </c>
      <c r="C1111" s="76">
        <v>1110</v>
      </c>
      <c r="D1111" s="6" t="s">
        <v>594</v>
      </c>
      <c r="E1111" s="6" t="s">
        <v>2135</v>
      </c>
      <c r="F1111" s="6" t="str">
        <f t="shared" si="103"/>
        <v>FreightRM-V-034-V1I26-M19.2</v>
      </c>
      <c r="G1111" s="97" t="s">
        <v>3498</v>
      </c>
      <c r="H1111" s="97" t="s">
        <v>3499</v>
      </c>
      <c r="I1111" s="85" t="s">
        <v>2380</v>
      </c>
      <c r="J1111" s="92">
        <v>46063</v>
      </c>
      <c r="K1111" s="97" t="s">
        <v>1473</v>
      </c>
      <c r="L1111" s="6" t="s">
        <v>1136</v>
      </c>
      <c r="M1111" s="6" t="s">
        <v>174</v>
      </c>
      <c r="N1111" s="6" t="s">
        <v>1502</v>
      </c>
      <c r="O1111" s="71">
        <v>0</v>
      </c>
      <c r="P1111" s="71">
        <v>0</v>
      </c>
      <c r="Q1111" s="79">
        <v>8715</v>
      </c>
      <c r="R1111" s="79">
        <v>1394.4</v>
      </c>
      <c r="S1111" s="71">
        <v>348.6</v>
      </c>
      <c r="T1111" s="79">
        <v>9760.7999999999993</v>
      </c>
      <c r="U1111" s="6" t="s">
        <v>24</v>
      </c>
      <c r="V1111" s="84">
        <f t="shared" si="109"/>
        <v>566.9543801768101</v>
      </c>
      <c r="W1111" s="110">
        <v>46064</v>
      </c>
      <c r="X1111" s="6" t="s">
        <v>1136</v>
      </c>
      <c r="Y1111" s="6" t="s">
        <v>1472</v>
      </c>
      <c r="Z1111" s="6" t="s">
        <v>239</v>
      </c>
      <c r="AA1111" s="6" t="s">
        <v>122</v>
      </c>
      <c r="AB1111" s="76" t="s">
        <v>539</v>
      </c>
      <c r="AC1111" s="76" t="s">
        <v>540</v>
      </c>
      <c r="AD1111" s="76" t="s">
        <v>173</v>
      </c>
      <c r="AE1111" s="76" t="s">
        <v>548</v>
      </c>
      <c r="AF1111" s="76" t="s">
        <v>96</v>
      </c>
      <c r="AG1111" s="82"/>
      <c r="AH1111" s="60"/>
      <c r="AI1111" s="75" t="s">
        <v>3334</v>
      </c>
      <c r="AJ1111" s="6" t="s">
        <v>103</v>
      </c>
      <c r="AK1111" s="81">
        <v>0</v>
      </c>
      <c r="AL1111" s="205" t="s">
        <v>103</v>
      </c>
      <c r="AM1111" s="169"/>
      <c r="AN1111" s="6"/>
      <c r="AO1111" s="120"/>
    </row>
    <row r="1112" spans="1:41">
      <c r="A1112" s="75" t="s">
        <v>3334</v>
      </c>
      <c r="B1112" s="6" t="s">
        <v>93</v>
      </c>
      <c r="C1112" s="76">
        <v>1111</v>
      </c>
      <c r="D1112" s="6" t="s">
        <v>594</v>
      </c>
      <c r="E1112" s="6" t="s">
        <v>2135</v>
      </c>
      <c r="F1112" s="6" t="str">
        <f t="shared" si="103"/>
        <v>FreightRM-M-583-SI25-M19</v>
      </c>
      <c r="G1112" s="97" t="s">
        <v>3500</v>
      </c>
      <c r="H1112" s="97" t="s">
        <v>3501</v>
      </c>
      <c r="I1112" s="85" t="s">
        <v>2380</v>
      </c>
      <c r="J1112" s="92">
        <v>46059</v>
      </c>
      <c r="K1112" s="97" t="s">
        <v>3658</v>
      </c>
      <c r="L1112" s="6" t="s">
        <v>3613</v>
      </c>
      <c r="M1112" s="6" t="s">
        <v>174</v>
      </c>
      <c r="N1112" s="6" t="s">
        <v>1479</v>
      </c>
      <c r="O1112" s="71">
        <v>0</v>
      </c>
      <c r="P1112" s="71">
        <v>0</v>
      </c>
      <c r="Q1112" s="79">
        <v>48000</v>
      </c>
      <c r="R1112" s="79">
        <v>7680</v>
      </c>
      <c r="S1112" s="71">
        <v>1920</v>
      </c>
      <c r="T1112" s="79">
        <v>53760</v>
      </c>
      <c r="U1112" s="6" t="s">
        <v>24</v>
      </c>
      <c r="V1112" s="84">
        <f t="shared" si="109"/>
        <v>3122.6403038998151</v>
      </c>
      <c r="W1112" s="110">
        <v>46068</v>
      </c>
      <c r="X1112" s="6" t="s">
        <v>1480</v>
      </c>
      <c r="Y1112" s="6" t="s">
        <v>129</v>
      </c>
      <c r="Z1112" s="6" t="s">
        <v>239</v>
      </c>
      <c r="AA1112" s="6" t="s">
        <v>122</v>
      </c>
      <c r="AB1112" s="76" t="s">
        <v>539</v>
      </c>
      <c r="AC1112" s="76" t="s">
        <v>540</v>
      </c>
      <c r="AD1112" s="76" t="s">
        <v>174</v>
      </c>
      <c r="AE1112" s="76" t="s">
        <v>546</v>
      </c>
      <c r="AF1112" s="76" t="s">
        <v>96</v>
      </c>
      <c r="AG1112" s="82"/>
      <c r="AH1112" s="60"/>
      <c r="AI1112" s="75" t="s">
        <v>3334</v>
      </c>
      <c r="AJ1112" s="6" t="s">
        <v>103</v>
      </c>
      <c r="AK1112" s="81">
        <v>0</v>
      </c>
      <c r="AL1112" s="205" t="s">
        <v>103</v>
      </c>
      <c r="AM1112" s="169"/>
      <c r="AN1112" s="6"/>
      <c r="AO1112" s="120"/>
    </row>
    <row r="1113" spans="1:41">
      <c r="A1113" s="75" t="s">
        <v>3334</v>
      </c>
      <c r="B1113" s="6" t="s">
        <v>93</v>
      </c>
      <c r="C1113" s="76">
        <v>1112</v>
      </c>
      <c r="D1113" s="6" t="s">
        <v>594</v>
      </c>
      <c r="E1113" s="6" t="s">
        <v>2135</v>
      </c>
      <c r="F1113" s="6" t="str">
        <f t="shared" si="103"/>
        <v>FreightRM-M-003-SI26-M19</v>
      </c>
      <c r="G1113" s="97" t="s">
        <v>3502</v>
      </c>
      <c r="H1113" s="97" t="s">
        <v>3503</v>
      </c>
      <c r="I1113" s="85" t="s">
        <v>2380</v>
      </c>
      <c r="J1113" s="92">
        <v>46063</v>
      </c>
      <c r="K1113" s="97" t="s">
        <v>3659</v>
      </c>
      <c r="L1113" s="6" t="s">
        <v>3660</v>
      </c>
      <c r="M1113" s="6" t="s">
        <v>174</v>
      </c>
      <c r="N1113" s="6" t="s">
        <v>1479</v>
      </c>
      <c r="O1113" s="71">
        <v>0</v>
      </c>
      <c r="P1113" s="71">
        <v>0</v>
      </c>
      <c r="Q1113" s="79">
        <v>48000</v>
      </c>
      <c r="R1113" s="79">
        <v>7680</v>
      </c>
      <c r="S1113" s="71">
        <v>1920</v>
      </c>
      <c r="T1113" s="79">
        <v>53760</v>
      </c>
      <c r="U1113" s="6" t="s">
        <v>24</v>
      </c>
      <c r="V1113" s="84">
        <f t="shared" si="109"/>
        <v>3122.6403038998151</v>
      </c>
      <c r="W1113" s="110" t="s">
        <v>119</v>
      </c>
      <c r="X1113" s="6" t="s">
        <v>1480</v>
      </c>
      <c r="Y1113" s="6" t="s">
        <v>129</v>
      </c>
      <c r="Z1113" s="6" t="s">
        <v>239</v>
      </c>
      <c r="AA1113" s="6" t="s">
        <v>122</v>
      </c>
      <c r="AB1113" s="76" t="s">
        <v>539</v>
      </c>
      <c r="AC1113" s="76" t="s">
        <v>540</v>
      </c>
      <c r="AD1113" s="76" t="s">
        <v>174</v>
      </c>
      <c r="AE1113" s="76" t="s">
        <v>546</v>
      </c>
      <c r="AF1113" s="76" t="s">
        <v>96</v>
      </c>
      <c r="AG1113" s="82"/>
      <c r="AH1113" s="60"/>
      <c r="AI1113" s="75" t="s">
        <v>3334</v>
      </c>
      <c r="AJ1113" s="6" t="s">
        <v>103</v>
      </c>
      <c r="AK1113" s="81">
        <v>0</v>
      </c>
      <c r="AL1113" s="205" t="s">
        <v>103</v>
      </c>
      <c r="AM1113" s="169"/>
      <c r="AN1113" s="6"/>
      <c r="AO1113" s="120"/>
    </row>
    <row r="1114" spans="1:41">
      <c r="A1114" s="75" t="s">
        <v>3334</v>
      </c>
      <c r="B1114" s="6" t="s">
        <v>93</v>
      </c>
      <c r="C1114" s="76">
        <v>1113</v>
      </c>
      <c r="D1114" s="6" t="s">
        <v>594</v>
      </c>
      <c r="E1114" s="6" t="s">
        <v>2135</v>
      </c>
      <c r="F1114" s="6" t="str">
        <f t="shared" si="103"/>
        <v>FreightRM-M-007-SI25-M19</v>
      </c>
      <c r="G1114" s="97" t="s">
        <v>3504</v>
      </c>
      <c r="H1114" s="97" t="s">
        <v>3505</v>
      </c>
      <c r="I1114" s="85" t="s">
        <v>2380</v>
      </c>
      <c r="J1114" s="92">
        <v>46063</v>
      </c>
      <c r="K1114" s="97" t="s">
        <v>3661</v>
      </c>
      <c r="L1114" s="6" t="s">
        <v>3662</v>
      </c>
      <c r="M1114" s="6" t="s">
        <v>174</v>
      </c>
      <c r="N1114" s="6" t="s">
        <v>1479</v>
      </c>
      <c r="O1114" s="71">
        <v>0</v>
      </c>
      <c r="P1114" s="71">
        <v>0</v>
      </c>
      <c r="Q1114" s="79">
        <v>48000</v>
      </c>
      <c r="R1114" s="79">
        <v>7680</v>
      </c>
      <c r="S1114" s="71">
        <v>1920</v>
      </c>
      <c r="T1114" s="79">
        <v>53760</v>
      </c>
      <c r="U1114" s="6" t="s">
        <v>24</v>
      </c>
      <c r="V1114" s="84">
        <f t="shared" si="109"/>
        <v>3122.6403038998151</v>
      </c>
      <c r="W1114" s="110" t="s">
        <v>119</v>
      </c>
      <c r="X1114" s="6" t="s">
        <v>1480</v>
      </c>
      <c r="Y1114" s="6" t="s">
        <v>129</v>
      </c>
      <c r="Z1114" s="6" t="s">
        <v>239</v>
      </c>
      <c r="AA1114" s="6" t="s">
        <v>122</v>
      </c>
      <c r="AB1114" s="76" t="s">
        <v>539</v>
      </c>
      <c r="AC1114" s="76" t="s">
        <v>540</v>
      </c>
      <c r="AD1114" s="76" t="s">
        <v>174</v>
      </c>
      <c r="AE1114" s="76" t="s">
        <v>546</v>
      </c>
      <c r="AF1114" s="76" t="s">
        <v>96</v>
      </c>
      <c r="AG1114" s="82"/>
      <c r="AH1114" s="60"/>
      <c r="AI1114" s="75" t="s">
        <v>3334</v>
      </c>
      <c r="AJ1114" s="6" t="s">
        <v>103</v>
      </c>
      <c r="AK1114" s="81">
        <v>0</v>
      </c>
      <c r="AL1114" s="205" t="s">
        <v>103</v>
      </c>
      <c r="AM1114" s="169"/>
      <c r="AN1114" s="6"/>
      <c r="AO1114" s="120"/>
    </row>
    <row r="1115" spans="1:41">
      <c r="A1115" s="75" t="s">
        <v>3334</v>
      </c>
      <c r="B1115" s="6" t="s">
        <v>93</v>
      </c>
      <c r="C1115" s="76">
        <v>1114</v>
      </c>
      <c r="D1115" s="6" t="s">
        <v>594</v>
      </c>
      <c r="E1115" s="6" t="s">
        <v>2135</v>
      </c>
      <c r="F1115" s="6" t="str">
        <f t="shared" si="103"/>
        <v>FreightRM-M-004-SI25-M19</v>
      </c>
      <c r="G1115" s="97" t="s">
        <v>3506</v>
      </c>
      <c r="H1115" s="97" t="s">
        <v>3507</v>
      </c>
      <c r="I1115" s="85" t="s">
        <v>2380</v>
      </c>
      <c r="J1115" s="92">
        <v>46064</v>
      </c>
      <c r="K1115" s="97" t="s">
        <v>3663</v>
      </c>
      <c r="L1115" s="6" t="s">
        <v>3664</v>
      </c>
      <c r="M1115" s="6" t="s">
        <v>174</v>
      </c>
      <c r="N1115" s="6" t="s">
        <v>1479</v>
      </c>
      <c r="O1115" s="71">
        <v>0</v>
      </c>
      <c r="P1115" s="71">
        <v>0</v>
      </c>
      <c r="Q1115" s="79">
        <v>48000</v>
      </c>
      <c r="R1115" s="79">
        <v>7680</v>
      </c>
      <c r="S1115" s="71">
        <v>1920</v>
      </c>
      <c r="T1115" s="79">
        <v>53760</v>
      </c>
      <c r="U1115" s="6" t="s">
        <v>24</v>
      </c>
      <c r="V1115" s="84">
        <f t="shared" si="109"/>
        <v>3122.6403038998151</v>
      </c>
      <c r="W1115" s="110" t="s">
        <v>119</v>
      </c>
      <c r="X1115" s="6" t="s">
        <v>1480</v>
      </c>
      <c r="Y1115" s="6" t="s">
        <v>129</v>
      </c>
      <c r="Z1115" s="6" t="s">
        <v>239</v>
      </c>
      <c r="AA1115" s="6" t="s">
        <v>122</v>
      </c>
      <c r="AB1115" s="76" t="s">
        <v>539</v>
      </c>
      <c r="AC1115" s="76" t="s">
        <v>540</v>
      </c>
      <c r="AD1115" s="76" t="s">
        <v>174</v>
      </c>
      <c r="AE1115" s="76" t="s">
        <v>546</v>
      </c>
      <c r="AF1115" s="76" t="s">
        <v>96</v>
      </c>
      <c r="AG1115" s="82"/>
      <c r="AH1115" s="60"/>
      <c r="AI1115" s="75" t="s">
        <v>3334</v>
      </c>
      <c r="AJ1115" s="6" t="s">
        <v>103</v>
      </c>
      <c r="AK1115" s="81">
        <v>0</v>
      </c>
      <c r="AL1115" s="205" t="s">
        <v>103</v>
      </c>
      <c r="AM1115" s="169"/>
      <c r="AN1115" s="6"/>
      <c r="AO1115" s="120"/>
    </row>
    <row r="1116" spans="1:41">
      <c r="A1116" s="75" t="s">
        <v>3334</v>
      </c>
      <c r="B1116" s="6" t="s">
        <v>93</v>
      </c>
      <c r="C1116" s="76">
        <v>1115</v>
      </c>
      <c r="D1116" s="6" t="s">
        <v>594</v>
      </c>
      <c r="E1116" s="6" t="s">
        <v>2135</v>
      </c>
      <c r="F1116" s="6" t="str">
        <f t="shared" si="103"/>
        <v>FreightRM-M-579-SI25-M19</v>
      </c>
      <c r="G1116" s="97" t="s">
        <v>3508</v>
      </c>
      <c r="H1116" s="97" t="s">
        <v>3509</v>
      </c>
      <c r="I1116" s="85" t="s">
        <v>2380</v>
      </c>
      <c r="J1116" s="92">
        <v>46064</v>
      </c>
      <c r="K1116" s="97" t="s">
        <v>3665</v>
      </c>
      <c r="L1116" s="6" t="s">
        <v>3666</v>
      </c>
      <c r="M1116" s="6" t="s">
        <v>174</v>
      </c>
      <c r="N1116" s="6" t="s">
        <v>1479</v>
      </c>
      <c r="O1116" s="71">
        <v>0</v>
      </c>
      <c r="P1116" s="71">
        <v>0</v>
      </c>
      <c r="Q1116" s="79">
        <v>48000</v>
      </c>
      <c r="R1116" s="79">
        <v>7680</v>
      </c>
      <c r="S1116" s="71">
        <v>1920</v>
      </c>
      <c r="T1116" s="79">
        <v>53760</v>
      </c>
      <c r="U1116" s="6" t="s">
        <v>24</v>
      </c>
      <c r="V1116" s="84">
        <f t="shared" si="109"/>
        <v>3122.6403038998151</v>
      </c>
      <c r="W1116" s="110" t="s">
        <v>119</v>
      </c>
      <c r="X1116" s="6" t="s">
        <v>1480</v>
      </c>
      <c r="Y1116" s="6" t="s">
        <v>129</v>
      </c>
      <c r="Z1116" s="6" t="s">
        <v>239</v>
      </c>
      <c r="AA1116" s="6" t="s">
        <v>122</v>
      </c>
      <c r="AB1116" s="76" t="s">
        <v>539</v>
      </c>
      <c r="AC1116" s="76" t="s">
        <v>540</v>
      </c>
      <c r="AD1116" s="76" t="s">
        <v>174</v>
      </c>
      <c r="AE1116" s="76" t="s">
        <v>546</v>
      </c>
      <c r="AF1116" s="76" t="s">
        <v>96</v>
      </c>
      <c r="AG1116" s="82"/>
      <c r="AH1116" s="60"/>
      <c r="AI1116" s="75" t="s">
        <v>3334</v>
      </c>
      <c r="AJ1116" s="6" t="s">
        <v>103</v>
      </c>
      <c r="AK1116" s="81">
        <v>0</v>
      </c>
      <c r="AL1116" s="205" t="s">
        <v>103</v>
      </c>
      <c r="AM1116" s="169"/>
      <c r="AN1116" s="6"/>
      <c r="AO1116" s="120"/>
    </row>
    <row r="1117" spans="1:41">
      <c r="A1117" s="75" t="s">
        <v>3334</v>
      </c>
      <c r="B1117" s="6" t="s">
        <v>93</v>
      </c>
      <c r="C1117" s="76">
        <v>1116</v>
      </c>
      <c r="D1117" s="6" t="s">
        <v>594</v>
      </c>
      <c r="E1117" s="6" t="s">
        <v>2135</v>
      </c>
      <c r="F1117" s="6" t="str">
        <f t="shared" si="103"/>
        <v>FreightRM-M-011-SI26-M19/RM-M-005-SI26-M19</v>
      </c>
      <c r="G1117" s="112" t="s">
        <v>3510</v>
      </c>
      <c r="H1117" s="97" t="s">
        <v>3511</v>
      </c>
      <c r="I1117" s="85" t="s">
        <v>2380</v>
      </c>
      <c r="J1117" s="92">
        <v>46064</v>
      </c>
      <c r="K1117" s="97" t="s">
        <v>3667</v>
      </c>
      <c r="L1117" s="6" t="s">
        <v>3668</v>
      </c>
      <c r="M1117" s="6" t="s">
        <v>174</v>
      </c>
      <c r="N1117" s="6" t="s">
        <v>1479</v>
      </c>
      <c r="O1117" s="71">
        <v>0</v>
      </c>
      <c r="P1117" s="71">
        <v>0</v>
      </c>
      <c r="Q1117" s="79">
        <v>70500</v>
      </c>
      <c r="R1117" s="79">
        <v>11280</v>
      </c>
      <c r="S1117" s="71">
        <v>2820</v>
      </c>
      <c r="T1117" s="79">
        <v>78960</v>
      </c>
      <c r="U1117" s="6" t="s">
        <v>24</v>
      </c>
      <c r="V1117" s="84">
        <f t="shared" si="109"/>
        <v>4586.3779463528535</v>
      </c>
      <c r="W1117" s="110" t="s">
        <v>119</v>
      </c>
      <c r="X1117" s="6" t="s">
        <v>1480</v>
      </c>
      <c r="Y1117" s="6" t="s">
        <v>129</v>
      </c>
      <c r="Z1117" s="6" t="s">
        <v>239</v>
      </c>
      <c r="AA1117" s="6" t="s">
        <v>122</v>
      </c>
      <c r="AB1117" s="76" t="s">
        <v>539</v>
      </c>
      <c r="AC1117" s="76" t="s">
        <v>540</v>
      </c>
      <c r="AD1117" s="76" t="s">
        <v>174</v>
      </c>
      <c r="AE1117" s="76" t="s">
        <v>546</v>
      </c>
      <c r="AF1117" s="76" t="s">
        <v>96</v>
      </c>
      <c r="AG1117" s="82"/>
      <c r="AH1117" s="60"/>
      <c r="AI1117" s="75" t="s">
        <v>3334</v>
      </c>
      <c r="AJ1117" s="6" t="s">
        <v>103</v>
      </c>
      <c r="AK1117" s="81">
        <v>0</v>
      </c>
      <c r="AL1117" s="205" t="s">
        <v>103</v>
      </c>
      <c r="AM1117" s="169"/>
      <c r="AN1117" s="6"/>
      <c r="AO1117" s="120"/>
    </row>
    <row r="1118" spans="1:41">
      <c r="A1118" s="75" t="s">
        <v>3334</v>
      </c>
      <c r="B1118" s="6" t="s">
        <v>93</v>
      </c>
      <c r="C1118" s="76">
        <v>1117</v>
      </c>
      <c r="D1118" s="6" t="s">
        <v>594</v>
      </c>
      <c r="E1118" s="6" t="s">
        <v>2135</v>
      </c>
      <c r="F1118" s="6" t="str">
        <f t="shared" si="103"/>
        <v>FreightRM-M-006-SI26-M19</v>
      </c>
      <c r="G1118" s="97" t="s">
        <v>3512</v>
      </c>
      <c r="H1118" s="97" t="s">
        <v>3513</v>
      </c>
      <c r="I1118" s="85" t="s">
        <v>2380</v>
      </c>
      <c r="J1118" s="92">
        <v>46065</v>
      </c>
      <c r="K1118" s="97" t="s">
        <v>3669</v>
      </c>
      <c r="L1118" s="6" t="s">
        <v>3670</v>
      </c>
      <c r="M1118" s="6" t="s">
        <v>174</v>
      </c>
      <c r="N1118" s="6" t="s">
        <v>1479</v>
      </c>
      <c r="O1118" s="71">
        <v>0</v>
      </c>
      <c r="P1118" s="71">
        <v>0</v>
      </c>
      <c r="Q1118" s="79">
        <v>58000</v>
      </c>
      <c r="R1118" s="79">
        <v>9280</v>
      </c>
      <c r="S1118" s="71">
        <v>2320</v>
      </c>
      <c r="T1118" s="79">
        <v>64960</v>
      </c>
      <c r="U1118" s="6" t="s">
        <v>24</v>
      </c>
      <c r="V1118" s="84">
        <f t="shared" si="109"/>
        <v>3773.1903672122767</v>
      </c>
      <c r="W1118" s="110" t="s">
        <v>119</v>
      </c>
      <c r="X1118" s="6" t="s">
        <v>1480</v>
      </c>
      <c r="Y1118" s="6" t="s">
        <v>129</v>
      </c>
      <c r="Z1118" s="6" t="s">
        <v>239</v>
      </c>
      <c r="AA1118" s="6" t="s">
        <v>122</v>
      </c>
      <c r="AB1118" s="76" t="s">
        <v>539</v>
      </c>
      <c r="AC1118" s="76" t="s">
        <v>540</v>
      </c>
      <c r="AD1118" s="76" t="s">
        <v>174</v>
      </c>
      <c r="AE1118" s="76" t="s">
        <v>546</v>
      </c>
      <c r="AF1118" s="76" t="s">
        <v>96</v>
      </c>
      <c r="AG1118" s="82"/>
      <c r="AH1118" s="60"/>
      <c r="AI1118" s="75" t="s">
        <v>3334</v>
      </c>
      <c r="AJ1118" s="6" t="s">
        <v>103</v>
      </c>
      <c r="AK1118" s="81">
        <v>0</v>
      </c>
      <c r="AL1118" s="205" t="s">
        <v>103</v>
      </c>
      <c r="AM1118" s="169"/>
      <c r="AN1118" s="6"/>
      <c r="AO1118" s="120"/>
    </row>
    <row r="1119" spans="1:41">
      <c r="A1119" s="75" t="s">
        <v>3334</v>
      </c>
      <c r="B1119" s="6" t="s">
        <v>93</v>
      </c>
      <c r="C1119" s="76">
        <v>1118</v>
      </c>
      <c r="D1119" s="6" t="s">
        <v>3070</v>
      </c>
      <c r="E1119" s="6" t="s">
        <v>2135</v>
      </c>
      <c r="F1119" s="6" t="str">
        <f t="shared" si="103"/>
        <v>FreightRM-V-020-V1I26-M19.1</v>
      </c>
      <c r="G1119" s="97" t="s">
        <v>3209</v>
      </c>
      <c r="H1119" s="95">
        <v>3385</v>
      </c>
      <c r="I1119" s="85" t="s">
        <v>2380</v>
      </c>
      <c r="J1119" s="92">
        <v>46059</v>
      </c>
      <c r="K1119" s="97" t="s">
        <v>3044</v>
      </c>
      <c r="L1119" s="6" t="s">
        <v>116</v>
      </c>
      <c r="M1119" s="6" t="s">
        <v>3325</v>
      </c>
      <c r="N1119" s="80" t="s">
        <v>116</v>
      </c>
      <c r="O1119" s="71">
        <v>0</v>
      </c>
      <c r="P1119" s="71">
        <v>0</v>
      </c>
      <c r="Q1119" s="79">
        <v>20200</v>
      </c>
      <c r="R1119" s="79">
        <v>3232</v>
      </c>
      <c r="S1119" s="71">
        <v>808</v>
      </c>
      <c r="T1119" s="79">
        <v>22624</v>
      </c>
      <c r="U1119" s="87" t="s">
        <v>24</v>
      </c>
      <c r="V1119" s="84">
        <f t="shared" si="109"/>
        <v>1314.1111278911721</v>
      </c>
      <c r="W1119" s="94">
        <v>46052</v>
      </c>
      <c r="X1119" s="80" t="s">
        <v>3326</v>
      </c>
      <c r="Y1119" s="80" t="s">
        <v>3327</v>
      </c>
      <c r="Z1119" s="80" t="s">
        <v>121</v>
      </c>
      <c r="AA1119" s="80" t="s">
        <v>3324</v>
      </c>
      <c r="AB1119" s="76" t="s">
        <v>539</v>
      </c>
      <c r="AC1119" s="76" t="s">
        <v>540</v>
      </c>
      <c r="AD1119" s="76" t="s">
        <v>173</v>
      </c>
      <c r="AE1119" s="76" t="s">
        <v>548</v>
      </c>
      <c r="AF1119" s="76" t="s">
        <v>96</v>
      </c>
      <c r="AG1119" s="82"/>
      <c r="AH1119" s="60"/>
      <c r="AI1119" s="75" t="s">
        <v>3334</v>
      </c>
      <c r="AJ1119" s="6" t="s">
        <v>103</v>
      </c>
      <c r="AK1119" s="81">
        <v>0</v>
      </c>
      <c r="AL1119" s="205" t="s">
        <v>103</v>
      </c>
      <c r="AM1119" s="169"/>
      <c r="AN1119" s="6"/>
      <c r="AO1119" s="120"/>
    </row>
    <row r="1120" spans="1:41">
      <c r="A1120" s="75" t="s">
        <v>3334</v>
      </c>
      <c r="B1120" s="6" t="s">
        <v>93</v>
      </c>
      <c r="C1120" s="76">
        <v>1119</v>
      </c>
      <c r="D1120" s="6" t="s">
        <v>107</v>
      </c>
      <c r="E1120" s="6" t="s">
        <v>105</v>
      </c>
      <c r="F1120" s="6" t="str">
        <f t="shared" si="103"/>
        <v>STORAGERM-J-1206LI26-M19</v>
      </c>
      <c r="G1120" s="97" t="s">
        <v>3514</v>
      </c>
      <c r="H1120" s="95">
        <v>146526</v>
      </c>
      <c r="I1120" s="85" t="s">
        <v>2380</v>
      </c>
      <c r="J1120" s="92">
        <v>46063</v>
      </c>
      <c r="K1120" s="97"/>
      <c r="L1120" s="6" t="s">
        <v>116</v>
      </c>
      <c r="M1120" s="6" t="s">
        <v>173</v>
      </c>
      <c r="N1120" s="6" t="s">
        <v>116</v>
      </c>
      <c r="O1120" s="71">
        <v>0</v>
      </c>
      <c r="P1120" s="71">
        <v>0</v>
      </c>
      <c r="Q1120" s="79">
        <v>658.35</v>
      </c>
      <c r="R1120" s="79">
        <v>0</v>
      </c>
      <c r="S1120" s="71">
        <v>0</v>
      </c>
      <c r="T1120" s="79">
        <v>658.35</v>
      </c>
      <c r="U1120" s="87" t="s">
        <v>118</v>
      </c>
      <c r="V1120" s="84">
        <f t="shared" ref="V1120:V1131" si="110">T1120</f>
        <v>658.35</v>
      </c>
      <c r="W1120" s="110" t="s">
        <v>119</v>
      </c>
      <c r="X1120" s="80" t="s">
        <v>238</v>
      </c>
      <c r="Y1120" s="80" t="s">
        <v>238</v>
      </c>
      <c r="Z1120" s="80" t="s">
        <v>239</v>
      </c>
      <c r="AA1120" s="80" t="s">
        <v>240</v>
      </c>
      <c r="AB1120" s="76" t="s">
        <v>539</v>
      </c>
      <c r="AC1120" s="76" t="s">
        <v>540</v>
      </c>
      <c r="AD1120" s="76" t="s">
        <v>173</v>
      </c>
      <c r="AE1120" s="139" t="s">
        <v>550</v>
      </c>
      <c r="AF1120" s="76" t="s">
        <v>96</v>
      </c>
      <c r="AG1120" s="82"/>
      <c r="AH1120" s="60"/>
      <c r="AI1120" s="75" t="s">
        <v>3334</v>
      </c>
      <c r="AJ1120" s="6" t="s">
        <v>103</v>
      </c>
      <c r="AK1120" s="81">
        <v>0</v>
      </c>
      <c r="AL1120" s="205" t="s">
        <v>103</v>
      </c>
      <c r="AM1120" s="169"/>
      <c r="AN1120" s="6"/>
      <c r="AO1120" s="120"/>
    </row>
    <row r="1121" spans="1:41">
      <c r="A1121" s="75" t="s">
        <v>3334</v>
      </c>
      <c r="B1121" s="6" t="s">
        <v>93</v>
      </c>
      <c r="C1121" s="76">
        <v>1120</v>
      </c>
      <c r="D1121" s="6" t="s">
        <v>107</v>
      </c>
      <c r="E1121" s="6" t="s">
        <v>105</v>
      </c>
      <c r="F1121" s="6" t="str">
        <f t="shared" si="103"/>
        <v>STORAGERM-J-1138LI25-M19</v>
      </c>
      <c r="G1121" s="97" t="s">
        <v>3515</v>
      </c>
      <c r="H1121" s="95">
        <v>146529</v>
      </c>
      <c r="I1121" s="85" t="s">
        <v>2380</v>
      </c>
      <c r="J1121" s="92">
        <v>46063</v>
      </c>
      <c r="K1121" s="97"/>
      <c r="L1121" s="6" t="s">
        <v>116</v>
      </c>
      <c r="M1121" s="6" t="s">
        <v>173</v>
      </c>
      <c r="N1121" s="6" t="s">
        <v>116</v>
      </c>
      <c r="O1121" s="71">
        <v>0</v>
      </c>
      <c r="P1121" s="71">
        <v>0</v>
      </c>
      <c r="Q1121" s="79">
        <v>178.5</v>
      </c>
      <c r="R1121" s="79">
        <v>0</v>
      </c>
      <c r="S1121" s="71">
        <v>0</v>
      </c>
      <c r="T1121" s="79">
        <v>178.5</v>
      </c>
      <c r="U1121" s="87" t="s">
        <v>118</v>
      </c>
      <c r="V1121" s="84">
        <f t="shared" si="110"/>
        <v>178.5</v>
      </c>
      <c r="W1121" s="110" t="s">
        <v>119</v>
      </c>
      <c r="X1121" s="80" t="s">
        <v>238</v>
      </c>
      <c r="Y1121" s="80" t="s">
        <v>238</v>
      </c>
      <c r="Z1121" s="80" t="s">
        <v>239</v>
      </c>
      <c r="AA1121" s="80" t="s">
        <v>240</v>
      </c>
      <c r="AB1121" s="76" t="s">
        <v>539</v>
      </c>
      <c r="AC1121" s="76" t="s">
        <v>540</v>
      </c>
      <c r="AD1121" s="76" t="s">
        <v>173</v>
      </c>
      <c r="AE1121" s="139" t="s">
        <v>550</v>
      </c>
      <c r="AF1121" s="76" t="s">
        <v>96</v>
      </c>
      <c r="AG1121" s="82"/>
      <c r="AH1121" s="60"/>
      <c r="AI1121" s="75" t="s">
        <v>3334</v>
      </c>
      <c r="AJ1121" s="6" t="s">
        <v>103</v>
      </c>
      <c r="AK1121" s="81">
        <v>0</v>
      </c>
      <c r="AL1121" s="205" t="s">
        <v>103</v>
      </c>
      <c r="AM1121" s="169"/>
      <c r="AN1121" s="6"/>
      <c r="AO1121" s="120"/>
    </row>
    <row r="1122" spans="1:41">
      <c r="A1122" s="75" t="s">
        <v>3334</v>
      </c>
      <c r="B1122" s="6" t="s">
        <v>93</v>
      </c>
      <c r="C1122" s="76">
        <v>1121</v>
      </c>
      <c r="D1122" s="6" t="s">
        <v>107</v>
      </c>
      <c r="E1122" s="6" t="s">
        <v>105</v>
      </c>
      <c r="F1122" s="6" t="str">
        <f t="shared" si="103"/>
        <v>STORAGERM-J-1148LI26-M19</v>
      </c>
      <c r="G1122" s="97" t="s">
        <v>3516</v>
      </c>
      <c r="H1122" s="95">
        <v>146530</v>
      </c>
      <c r="I1122" s="85" t="s">
        <v>2380</v>
      </c>
      <c r="J1122" s="92">
        <v>46063</v>
      </c>
      <c r="K1122" s="97"/>
      <c r="L1122" s="6" t="s">
        <v>116</v>
      </c>
      <c r="M1122" s="6" t="s">
        <v>173</v>
      </c>
      <c r="N1122" s="6" t="s">
        <v>116</v>
      </c>
      <c r="O1122" s="71">
        <v>0</v>
      </c>
      <c r="P1122" s="71">
        <v>0</v>
      </c>
      <c r="Q1122" s="79">
        <v>178.5</v>
      </c>
      <c r="R1122" s="79">
        <v>0</v>
      </c>
      <c r="S1122" s="71">
        <v>0</v>
      </c>
      <c r="T1122" s="79">
        <v>178.5</v>
      </c>
      <c r="U1122" s="87" t="s">
        <v>118</v>
      </c>
      <c r="V1122" s="84">
        <f t="shared" si="110"/>
        <v>178.5</v>
      </c>
      <c r="W1122" s="110" t="s">
        <v>119</v>
      </c>
      <c r="X1122" s="80" t="s">
        <v>238</v>
      </c>
      <c r="Y1122" s="80" t="s">
        <v>238</v>
      </c>
      <c r="Z1122" s="80" t="s">
        <v>239</v>
      </c>
      <c r="AA1122" s="80" t="s">
        <v>240</v>
      </c>
      <c r="AB1122" s="76" t="s">
        <v>539</v>
      </c>
      <c r="AC1122" s="76" t="s">
        <v>540</v>
      </c>
      <c r="AD1122" s="76" t="s">
        <v>173</v>
      </c>
      <c r="AE1122" s="139" t="s">
        <v>550</v>
      </c>
      <c r="AF1122" s="76" t="s">
        <v>96</v>
      </c>
      <c r="AG1122" s="82"/>
      <c r="AH1122" s="60"/>
      <c r="AI1122" s="75" t="s">
        <v>3334</v>
      </c>
      <c r="AJ1122" s="6" t="s">
        <v>103</v>
      </c>
      <c r="AK1122" s="81">
        <v>0</v>
      </c>
      <c r="AL1122" s="205" t="s">
        <v>103</v>
      </c>
      <c r="AM1122" s="169"/>
      <c r="AN1122" s="6"/>
      <c r="AO1122" s="120"/>
    </row>
    <row r="1123" spans="1:41">
      <c r="A1123" s="75" t="s">
        <v>3334</v>
      </c>
      <c r="B1123" s="6" t="s">
        <v>93</v>
      </c>
      <c r="C1123" s="76">
        <v>1122</v>
      </c>
      <c r="D1123" s="6" t="s">
        <v>107</v>
      </c>
      <c r="E1123" s="6" t="s">
        <v>105</v>
      </c>
      <c r="F1123" s="6" t="str">
        <f t="shared" si="103"/>
        <v>STORAGEFG-I-0425-AE26-M46</v>
      </c>
      <c r="G1123" s="97" t="s">
        <v>3517</v>
      </c>
      <c r="H1123" s="95">
        <v>146532</v>
      </c>
      <c r="I1123" s="85" t="s">
        <v>2380</v>
      </c>
      <c r="J1123" s="92">
        <v>46063</v>
      </c>
      <c r="K1123" s="97"/>
      <c r="L1123" s="6" t="s">
        <v>116</v>
      </c>
      <c r="M1123" s="6" t="s">
        <v>173</v>
      </c>
      <c r="N1123" s="6" t="s">
        <v>116</v>
      </c>
      <c r="O1123" s="71">
        <v>0</v>
      </c>
      <c r="P1123" s="71">
        <v>0</v>
      </c>
      <c r="Q1123" s="79">
        <v>178.5</v>
      </c>
      <c r="R1123" s="79">
        <v>0</v>
      </c>
      <c r="S1123" s="71">
        <v>0</v>
      </c>
      <c r="T1123" s="79">
        <v>178.5</v>
      </c>
      <c r="U1123" s="87" t="s">
        <v>118</v>
      </c>
      <c r="V1123" s="84">
        <f t="shared" si="110"/>
        <v>178.5</v>
      </c>
      <c r="W1123" s="110" t="s">
        <v>119</v>
      </c>
      <c r="X1123" s="80" t="s">
        <v>238</v>
      </c>
      <c r="Y1123" s="80" t="s">
        <v>238</v>
      </c>
      <c r="Z1123" s="80" t="s">
        <v>239</v>
      </c>
      <c r="AA1123" s="80" t="s">
        <v>240</v>
      </c>
      <c r="AB1123" s="76" t="s">
        <v>1106</v>
      </c>
      <c r="AC1123" s="76" t="s">
        <v>541</v>
      </c>
      <c r="AD1123" s="76" t="s">
        <v>28</v>
      </c>
      <c r="AE1123" s="76">
        <v>75640000</v>
      </c>
      <c r="AF1123" s="76" t="s">
        <v>96</v>
      </c>
      <c r="AG1123" s="82"/>
      <c r="AH1123" s="60"/>
      <c r="AI1123" s="75" t="s">
        <v>3334</v>
      </c>
      <c r="AJ1123" s="6" t="s">
        <v>103</v>
      </c>
      <c r="AK1123" s="81">
        <v>0</v>
      </c>
      <c r="AL1123" s="205" t="s">
        <v>103</v>
      </c>
      <c r="AM1123" s="169"/>
      <c r="AN1123" s="6"/>
      <c r="AO1123" s="120"/>
    </row>
    <row r="1124" spans="1:41">
      <c r="A1124" s="75" t="s">
        <v>3334</v>
      </c>
      <c r="B1124" s="6" t="s">
        <v>93</v>
      </c>
      <c r="C1124" s="76">
        <v>1123</v>
      </c>
      <c r="D1124" s="6" t="s">
        <v>107</v>
      </c>
      <c r="E1124" s="6" t="s">
        <v>105</v>
      </c>
      <c r="F1124" s="6" t="str">
        <f t="shared" si="103"/>
        <v>STORAGERM-J-1162LI26-M19</v>
      </c>
      <c r="G1124" s="97" t="s">
        <v>3518</v>
      </c>
      <c r="H1124" s="95">
        <v>146533</v>
      </c>
      <c r="I1124" s="85" t="s">
        <v>2380</v>
      </c>
      <c r="J1124" s="92">
        <v>46063</v>
      </c>
      <c r="K1124" s="97"/>
      <c r="L1124" s="6" t="s">
        <v>116</v>
      </c>
      <c r="M1124" s="6" t="s">
        <v>173</v>
      </c>
      <c r="N1124" s="6" t="s">
        <v>116</v>
      </c>
      <c r="O1124" s="71">
        <v>0</v>
      </c>
      <c r="P1124" s="71">
        <v>0</v>
      </c>
      <c r="Q1124" s="79">
        <v>178.5</v>
      </c>
      <c r="R1124" s="79">
        <v>0</v>
      </c>
      <c r="S1124" s="71">
        <v>0</v>
      </c>
      <c r="T1124" s="79">
        <v>178.5</v>
      </c>
      <c r="U1124" s="87" t="s">
        <v>118</v>
      </c>
      <c r="V1124" s="84">
        <f t="shared" si="110"/>
        <v>178.5</v>
      </c>
      <c r="W1124" s="110" t="s">
        <v>119</v>
      </c>
      <c r="X1124" s="80" t="s">
        <v>238</v>
      </c>
      <c r="Y1124" s="80" t="s">
        <v>238</v>
      </c>
      <c r="Z1124" s="80" t="s">
        <v>239</v>
      </c>
      <c r="AA1124" s="80" t="s">
        <v>240</v>
      </c>
      <c r="AB1124" s="76" t="s">
        <v>539</v>
      </c>
      <c r="AC1124" s="76" t="s">
        <v>540</v>
      </c>
      <c r="AD1124" s="76" t="s">
        <v>173</v>
      </c>
      <c r="AE1124" s="139" t="s">
        <v>550</v>
      </c>
      <c r="AF1124" s="76" t="s">
        <v>96</v>
      </c>
      <c r="AG1124" s="82"/>
      <c r="AH1124" s="60"/>
      <c r="AI1124" s="75" t="s">
        <v>3334</v>
      </c>
      <c r="AJ1124" s="6" t="s">
        <v>103</v>
      </c>
      <c r="AK1124" s="81">
        <v>0</v>
      </c>
      <c r="AL1124" s="205" t="s">
        <v>103</v>
      </c>
      <c r="AM1124" s="169"/>
      <c r="AN1124" s="6"/>
      <c r="AO1124" s="120"/>
    </row>
    <row r="1125" spans="1:41">
      <c r="A1125" s="75" t="s">
        <v>3334</v>
      </c>
      <c r="B1125" s="6" t="s">
        <v>93</v>
      </c>
      <c r="C1125" s="76">
        <v>1124</v>
      </c>
      <c r="D1125" s="6" t="s">
        <v>107</v>
      </c>
      <c r="E1125" s="6" t="s">
        <v>105</v>
      </c>
      <c r="F1125" s="6" t="str">
        <f t="shared" si="103"/>
        <v>STORAGEFG-I-0426-AE26-M46</v>
      </c>
      <c r="G1125" s="97" t="s">
        <v>3519</v>
      </c>
      <c r="H1125" s="95">
        <v>146534</v>
      </c>
      <c r="I1125" s="85" t="s">
        <v>2380</v>
      </c>
      <c r="J1125" s="92">
        <v>46063</v>
      </c>
      <c r="K1125" s="97"/>
      <c r="L1125" s="6" t="s">
        <v>116</v>
      </c>
      <c r="M1125" s="6" t="s">
        <v>173</v>
      </c>
      <c r="N1125" s="6" t="s">
        <v>116</v>
      </c>
      <c r="O1125" s="71">
        <v>0</v>
      </c>
      <c r="P1125" s="71">
        <v>0</v>
      </c>
      <c r="Q1125" s="79">
        <v>178.5</v>
      </c>
      <c r="R1125" s="79">
        <v>0</v>
      </c>
      <c r="S1125" s="71">
        <v>0</v>
      </c>
      <c r="T1125" s="79">
        <v>178.5</v>
      </c>
      <c r="U1125" s="87" t="s">
        <v>118</v>
      </c>
      <c r="V1125" s="84">
        <f t="shared" si="110"/>
        <v>178.5</v>
      </c>
      <c r="W1125" s="110" t="s">
        <v>119</v>
      </c>
      <c r="X1125" s="80" t="s">
        <v>238</v>
      </c>
      <c r="Y1125" s="80" t="s">
        <v>238</v>
      </c>
      <c r="Z1125" s="80" t="s">
        <v>239</v>
      </c>
      <c r="AA1125" s="80" t="s">
        <v>240</v>
      </c>
      <c r="AB1125" s="76" t="s">
        <v>1106</v>
      </c>
      <c r="AC1125" s="76" t="s">
        <v>541</v>
      </c>
      <c r="AD1125" s="76" t="s">
        <v>28</v>
      </c>
      <c r="AE1125" s="76">
        <v>75640000</v>
      </c>
      <c r="AF1125" s="76" t="s">
        <v>96</v>
      </c>
      <c r="AG1125" s="82"/>
      <c r="AH1125" s="60"/>
      <c r="AI1125" s="75" t="s">
        <v>3334</v>
      </c>
      <c r="AJ1125" s="6" t="s">
        <v>103</v>
      </c>
      <c r="AK1125" s="81">
        <v>0</v>
      </c>
      <c r="AL1125" s="205" t="s">
        <v>103</v>
      </c>
      <c r="AM1125" s="169"/>
      <c r="AN1125" s="6"/>
      <c r="AO1125" s="120"/>
    </row>
    <row r="1126" spans="1:41">
      <c r="A1126" s="75" t="s">
        <v>3334</v>
      </c>
      <c r="B1126" s="6" t="s">
        <v>93</v>
      </c>
      <c r="C1126" s="76">
        <v>1125</v>
      </c>
      <c r="D1126" s="6" t="s">
        <v>107</v>
      </c>
      <c r="E1126" s="6" t="s">
        <v>105</v>
      </c>
      <c r="F1126" s="6" t="str">
        <f t="shared" si="103"/>
        <v>STORAGERM-J-1176LI26-M19</v>
      </c>
      <c r="G1126" s="97" t="s">
        <v>3520</v>
      </c>
      <c r="H1126" s="95">
        <v>146535</v>
      </c>
      <c r="I1126" s="85" t="s">
        <v>2380</v>
      </c>
      <c r="J1126" s="92">
        <v>46063</v>
      </c>
      <c r="K1126" s="97"/>
      <c r="L1126" s="6" t="s">
        <v>116</v>
      </c>
      <c r="M1126" s="6" t="s">
        <v>173</v>
      </c>
      <c r="N1126" s="6" t="s">
        <v>116</v>
      </c>
      <c r="O1126" s="71">
        <v>0</v>
      </c>
      <c r="P1126" s="71">
        <v>0</v>
      </c>
      <c r="Q1126" s="79">
        <v>178.5</v>
      </c>
      <c r="R1126" s="79">
        <v>0</v>
      </c>
      <c r="S1126" s="71">
        <v>0</v>
      </c>
      <c r="T1126" s="79">
        <v>178.5</v>
      </c>
      <c r="U1126" s="87" t="s">
        <v>118</v>
      </c>
      <c r="V1126" s="84">
        <f t="shared" si="110"/>
        <v>178.5</v>
      </c>
      <c r="W1126" s="110" t="s">
        <v>119</v>
      </c>
      <c r="X1126" s="80" t="s">
        <v>238</v>
      </c>
      <c r="Y1126" s="80" t="s">
        <v>238</v>
      </c>
      <c r="Z1126" s="80" t="s">
        <v>239</v>
      </c>
      <c r="AA1126" s="80" t="s">
        <v>240</v>
      </c>
      <c r="AB1126" s="76" t="s">
        <v>539</v>
      </c>
      <c r="AC1126" s="76" t="s">
        <v>540</v>
      </c>
      <c r="AD1126" s="76" t="s">
        <v>173</v>
      </c>
      <c r="AE1126" s="139" t="s">
        <v>550</v>
      </c>
      <c r="AF1126" s="76" t="s">
        <v>96</v>
      </c>
      <c r="AG1126" s="82"/>
      <c r="AH1126" s="60"/>
      <c r="AI1126" s="75" t="s">
        <v>3334</v>
      </c>
      <c r="AJ1126" s="6" t="s">
        <v>103</v>
      </c>
      <c r="AK1126" s="81">
        <v>0</v>
      </c>
      <c r="AL1126" s="205" t="s">
        <v>103</v>
      </c>
      <c r="AM1126" s="169"/>
      <c r="AN1126" s="6"/>
      <c r="AO1126" s="120"/>
    </row>
    <row r="1127" spans="1:41">
      <c r="A1127" s="75" t="s">
        <v>3334</v>
      </c>
      <c r="B1127" s="6" t="s">
        <v>93</v>
      </c>
      <c r="C1127" s="76">
        <v>1126</v>
      </c>
      <c r="D1127" s="6" t="s">
        <v>107</v>
      </c>
      <c r="E1127" s="6" t="s">
        <v>105</v>
      </c>
      <c r="F1127" s="6" t="str">
        <f t="shared" si="103"/>
        <v>STORAGEFG-R-2064LE25.M19</v>
      </c>
      <c r="G1127" s="97" t="s">
        <v>197</v>
      </c>
      <c r="H1127" s="95">
        <v>146542</v>
      </c>
      <c r="I1127" s="85" t="s">
        <v>2380</v>
      </c>
      <c r="J1127" s="92">
        <v>46065</v>
      </c>
      <c r="K1127" s="97"/>
      <c r="L1127" s="6" t="s">
        <v>116</v>
      </c>
      <c r="M1127" s="6" t="s">
        <v>173</v>
      </c>
      <c r="N1127" s="6" t="s">
        <v>116</v>
      </c>
      <c r="O1127" s="71">
        <v>0</v>
      </c>
      <c r="P1127" s="71">
        <v>0</v>
      </c>
      <c r="Q1127" s="79">
        <v>58.7</v>
      </c>
      <c r="R1127" s="79">
        <v>0</v>
      </c>
      <c r="S1127" s="71">
        <v>0</v>
      </c>
      <c r="T1127" s="79">
        <v>58.7</v>
      </c>
      <c r="U1127" s="87" t="s">
        <v>118</v>
      </c>
      <c r="V1127" s="84">
        <f t="shared" si="110"/>
        <v>58.7</v>
      </c>
      <c r="W1127" s="110" t="s">
        <v>119</v>
      </c>
      <c r="X1127" s="80" t="s">
        <v>238</v>
      </c>
      <c r="Y1127" s="80" t="s">
        <v>238</v>
      </c>
      <c r="Z1127" s="80" t="s">
        <v>239</v>
      </c>
      <c r="AA1127" s="80" t="s">
        <v>240</v>
      </c>
      <c r="AB1127" s="76" t="s">
        <v>539</v>
      </c>
      <c r="AC1127" s="76" t="s">
        <v>541</v>
      </c>
      <c r="AD1127" s="76" t="s">
        <v>195</v>
      </c>
      <c r="AE1127" s="76">
        <v>75640000</v>
      </c>
      <c r="AF1127" s="76" t="s">
        <v>96</v>
      </c>
      <c r="AG1127" s="82"/>
      <c r="AH1127" s="60"/>
      <c r="AI1127" s="75" t="s">
        <v>3334</v>
      </c>
      <c r="AJ1127" s="6" t="s">
        <v>103</v>
      </c>
      <c r="AK1127" s="81">
        <v>0</v>
      </c>
      <c r="AL1127" s="205" t="s">
        <v>103</v>
      </c>
      <c r="AM1127" s="169"/>
      <c r="AN1127" s="6"/>
      <c r="AO1127" s="120"/>
    </row>
    <row r="1128" spans="1:41">
      <c r="A1128" s="75" t="s">
        <v>3334</v>
      </c>
      <c r="B1128" s="6" t="s">
        <v>93</v>
      </c>
      <c r="C1128" s="76">
        <v>1127</v>
      </c>
      <c r="D1128" s="6" t="s">
        <v>110</v>
      </c>
      <c r="E1128" s="6" t="s">
        <v>2135</v>
      </c>
      <c r="F1128" s="6" t="str">
        <f t="shared" si="103"/>
        <v xml:space="preserve">FreightFG-A-0004-SE26-M19 </v>
      </c>
      <c r="G1128" s="97" t="s">
        <v>2832</v>
      </c>
      <c r="H1128" s="95">
        <v>4703</v>
      </c>
      <c r="I1128" s="85" t="s">
        <v>2380</v>
      </c>
      <c r="J1128" s="92">
        <v>46052</v>
      </c>
      <c r="K1128" s="97"/>
      <c r="L1128" s="80" t="s">
        <v>116</v>
      </c>
      <c r="M1128" s="80" t="s">
        <v>543</v>
      </c>
      <c r="N1128" s="80" t="s">
        <v>3057</v>
      </c>
      <c r="O1128" s="71">
        <v>0</v>
      </c>
      <c r="P1128" s="71">
        <v>0</v>
      </c>
      <c r="Q1128" s="79">
        <v>0</v>
      </c>
      <c r="R1128" s="79">
        <v>3680</v>
      </c>
      <c r="S1128" s="71">
        <v>920</v>
      </c>
      <c r="T1128" s="79">
        <v>25760</v>
      </c>
      <c r="U1128" s="87" t="s">
        <v>24</v>
      </c>
      <c r="V1128" s="84">
        <f>T1128/17.2162</f>
        <v>1496.2651456186613</v>
      </c>
      <c r="W1128" s="94">
        <v>46051</v>
      </c>
      <c r="X1128" s="80" t="s">
        <v>122</v>
      </c>
      <c r="Y1128" s="80" t="s">
        <v>121</v>
      </c>
      <c r="Z1128" s="80" t="s">
        <v>282</v>
      </c>
      <c r="AA1128" s="80" t="s">
        <v>122</v>
      </c>
      <c r="AB1128" s="76" t="s">
        <v>539</v>
      </c>
      <c r="AC1128" s="76" t="s">
        <v>541</v>
      </c>
      <c r="AD1128" s="76" t="s">
        <v>543</v>
      </c>
      <c r="AE1128" s="76" t="s">
        <v>549</v>
      </c>
      <c r="AF1128" s="76" t="s">
        <v>96</v>
      </c>
      <c r="AG1128" s="82"/>
      <c r="AH1128" s="60"/>
      <c r="AI1128" s="75" t="s">
        <v>3334</v>
      </c>
      <c r="AJ1128" s="6" t="s">
        <v>103</v>
      </c>
      <c r="AK1128" s="81">
        <v>0</v>
      </c>
      <c r="AL1128" s="205" t="s">
        <v>103</v>
      </c>
      <c r="AM1128" s="169"/>
      <c r="AN1128" s="6"/>
      <c r="AO1128" s="120"/>
    </row>
    <row r="1129" spans="1:41">
      <c r="A1129" s="75" t="s">
        <v>3334</v>
      </c>
      <c r="B1129" s="6" t="s">
        <v>93</v>
      </c>
      <c r="C1129" s="76">
        <v>1128</v>
      </c>
      <c r="D1129" s="6" t="s">
        <v>1565</v>
      </c>
      <c r="E1129" s="6" t="s">
        <v>2135</v>
      </c>
      <c r="F1129" s="6" t="str">
        <f t="shared" si="103"/>
        <v>FreightRM-J-1184LI26-M19</v>
      </c>
      <c r="G1129" s="6" t="s">
        <v>3521</v>
      </c>
      <c r="H1129" s="6" t="s">
        <v>3522</v>
      </c>
      <c r="I1129" s="85" t="s">
        <v>2380</v>
      </c>
      <c r="J1129" s="92">
        <v>46065</v>
      </c>
      <c r="K1129" s="97" t="s">
        <v>116</v>
      </c>
      <c r="L1129" s="80">
        <v>6084031</v>
      </c>
      <c r="M1129" s="6" t="s">
        <v>173</v>
      </c>
      <c r="N1129" s="6" t="s">
        <v>116</v>
      </c>
      <c r="O1129" s="71">
        <v>0</v>
      </c>
      <c r="P1129" s="71">
        <v>0</v>
      </c>
      <c r="Q1129" s="79">
        <v>1855</v>
      </c>
      <c r="R1129" s="79">
        <v>0</v>
      </c>
      <c r="S1129" s="71">
        <v>0</v>
      </c>
      <c r="T1129" s="79">
        <v>1855</v>
      </c>
      <c r="U1129" s="87" t="s">
        <v>118</v>
      </c>
      <c r="V1129" s="84">
        <f t="shared" si="110"/>
        <v>1855</v>
      </c>
      <c r="W1129" s="74" t="s">
        <v>119</v>
      </c>
      <c r="X1129" s="80" t="s">
        <v>196</v>
      </c>
      <c r="Y1129" s="80" t="s">
        <v>178</v>
      </c>
      <c r="Z1129" s="80" t="s">
        <v>178</v>
      </c>
      <c r="AA1129" s="6" t="s">
        <v>2087</v>
      </c>
      <c r="AB1129" s="76" t="s">
        <v>539</v>
      </c>
      <c r="AC1129" s="76" t="s">
        <v>540</v>
      </c>
      <c r="AD1129" s="76" t="s">
        <v>173</v>
      </c>
      <c r="AE1129" s="76" t="s">
        <v>548</v>
      </c>
      <c r="AF1129" s="76" t="s">
        <v>96</v>
      </c>
      <c r="AG1129" s="82"/>
      <c r="AH1129" s="60"/>
      <c r="AI1129" s="75" t="s">
        <v>3334</v>
      </c>
      <c r="AJ1129" s="6" t="s">
        <v>103</v>
      </c>
      <c r="AK1129" s="81">
        <v>0</v>
      </c>
      <c r="AL1129" s="205" t="s">
        <v>103</v>
      </c>
      <c r="AM1129" s="169"/>
      <c r="AN1129" s="6"/>
      <c r="AO1129" s="120"/>
    </row>
    <row r="1130" spans="1:41">
      <c r="A1130" s="75" t="s">
        <v>3334</v>
      </c>
      <c r="B1130" s="6" t="s">
        <v>93</v>
      </c>
      <c r="C1130" s="76">
        <v>1129</v>
      </c>
      <c r="D1130" s="6" t="s">
        <v>1565</v>
      </c>
      <c r="E1130" s="6" t="s">
        <v>2135</v>
      </c>
      <c r="F1130" s="6" t="str">
        <f t="shared" si="103"/>
        <v>FreightRM-J-1193LI26-M19</v>
      </c>
      <c r="G1130" s="6" t="s">
        <v>3523</v>
      </c>
      <c r="H1130" s="6" t="s">
        <v>3524</v>
      </c>
      <c r="I1130" s="85" t="s">
        <v>2380</v>
      </c>
      <c r="J1130" s="92">
        <v>46065</v>
      </c>
      <c r="K1130" s="97" t="s">
        <v>116</v>
      </c>
      <c r="L1130" s="6" t="s">
        <v>3331</v>
      </c>
      <c r="M1130" s="6" t="s">
        <v>173</v>
      </c>
      <c r="N1130" s="6" t="s">
        <v>116</v>
      </c>
      <c r="O1130" s="71">
        <v>0</v>
      </c>
      <c r="P1130" s="71">
        <v>0</v>
      </c>
      <c r="Q1130" s="79">
        <v>2200</v>
      </c>
      <c r="R1130" s="79">
        <v>0</v>
      </c>
      <c r="S1130" s="71">
        <v>0</v>
      </c>
      <c r="T1130" s="79">
        <v>2200</v>
      </c>
      <c r="U1130" s="87" t="s">
        <v>118</v>
      </c>
      <c r="V1130" s="84">
        <f t="shared" si="110"/>
        <v>2200</v>
      </c>
      <c r="W1130" s="74" t="s">
        <v>119</v>
      </c>
      <c r="X1130" t="s">
        <v>2584</v>
      </c>
      <c r="Y1130" s="80" t="s">
        <v>178</v>
      </c>
      <c r="Z1130" s="80" t="s">
        <v>178</v>
      </c>
      <c r="AA1130" s="6" t="s">
        <v>2585</v>
      </c>
      <c r="AB1130" s="76" t="s">
        <v>539</v>
      </c>
      <c r="AC1130" s="76" t="s">
        <v>540</v>
      </c>
      <c r="AD1130" s="76" t="s">
        <v>173</v>
      </c>
      <c r="AE1130" s="76" t="s">
        <v>548</v>
      </c>
      <c r="AF1130" s="76" t="s">
        <v>96</v>
      </c>
      <c r="AG1130" s="82"/>
      <c r="AH1130" s="60"/>
      <c r="AI1130" s="75" t="s">
        <v>3334</v>
      </c>
      <c r="AJ1130" s="6" t="s">
        <v>103</v>
      </c>
      <c r="AK1130" s="81">
        <v>0</v>
      </c>
      <c r="AL1130" s="205" t="s">
        <v>103</v>
      </c>
      <c r="AM1130" s="169"/>
      <c r="AN1130" s="6"/>
      <c r="AO1130" s="120"/>
    </row>
    <row r="1131" spans="1:41">
      <c r="A1131" s="75" t="s">
        <v>3334</v>
      </c>
      <c r="B1131" s="6" t="s">
        <v>93</v>
      </c>
      <c r="C1131" s="76">
        <v>1130</v>
      </c>
      <c r="D1131" s="6" t="s">
        <v>1565</v>
      </c>
      <c r="E1131" s="6" t="s">
        <v>2135</v>
      </c>
      <c r="F1131" s="6" t="str">
        <f t="shared" si="103"/>
        <v>FreightRM-J-1203LI26-M19</v>
      </c>
      <c r="G1131" s="6" t="s">
        <v>3525</v>
      </c>
      <c r="H1131" s="6" t="s">
        <v>3526</v>
      </c>
      <c r="I1131" s="85" t="s">
        <v>2380</v>
      </c>
      <c r="J1131" s="92">
        <v>46065</v>
      </c>
      <c r="K1131" s="97" t="s">
        <v>116</v>
      </c>
      <c r="L1131" s="80">
        <v>6104687</v>
      </c>
      <c r="M1131" s="6" t="s">
        <v>173</v>
      </c>
      <c r="N1131" s="6" t="s">
        <v>116</v>
      </c>
      <c r="O1131" s="71">
        <v>0</v>
      </c>
      <c r="P1131" s="71">
        <v>0</v>
      </c>
      <c r="Q1131" s="79">
        <v>2950</v>
      </c>
      <c r="R1131" s="79">
        <v>0</v>
      </c>
      <c r="S1131" s="71">
        <v>0</v>
      </c>
      <c r="T1131" s="79">
        <v>2950</v>
      </c>
      <c r="U1131" s="87" t="s">
        <v>118</v>
      </c>
      <c r="V1131" s="84">
        <f t="shared" si="110"/>
        <v>2950</v>
      </c>
      <c r="W1131" s="74" t="s">
        <v>119</v>
      </c>
      <c r="X1131" s="80" t="s">
        <v>196</v>
      </c>
      <c r="Y1131" s="80" t="s">
        <v>178</v>
      </c>
      <c r="Z1131" s="80" t="s">
        <v>178</v>
      </c>
      <c r="AA1131" s="6" t="s">
        <v>2087</v>
      </c>
      <c r="AB1131" s="76" t="s">
        <v>539</v>
      </c>
      <c r="AC1131" s="76" t="s">
        <v>540</v>
      </c>
      <c r="AD1131" s="76" t="s">
        <v>173</v>
      </c>
      <c r="AE1131" s="76" t="s">
        <v>548</v>
      </c>
      <c r="AF1131" s="76" t="s">
        <v>96</v>
      </c>
      <c r="AG1131" s="82"/>
      <c r="AH1131" s="60"/>
      <c r="AI1131" s="75" t="s">
        <v>3334</v>
      </c>
      <c r="AJ1131" s="6" t="s">
        <v>103</v>
      </c>
      <c r="AK1131" s="81">
        <v>0</v>
      </c>
      <c r="AL1131" s="205" t="s">
        <v>103</v>
      </c>
      <c r="AM1131" s="169"/>
      <c r="AN1131" s="6"/>
      <c r="AO1131" s="120"/>
    </row>
    <row r="1132" spans="1:41">
      <c r="A1132" s="75" t="s">
        <v>4446</v>
      </c>
      <c r="B1132" s="6" t="s">
        <v>93</v>
      </c>
      <c r="C1132" s="76">
        <v>1131</v>
      </c>
      <c r="D1132" s="80" t="s">
        <v>588</v>
      </c>
      <c r="E1132" s="6" t="s">
        <v>2135</v>
      </c>
      <c r="F1132" s="6" t="str">
        <f t="shared" si="103"/>
        <v>FreightRM-A-011-SI26-M19-L</v>
      </c>
      <c r="G1132" s="95" t="s">
        <v>4448</v>
      </c>
      <c r="H1132" s="309" t="s">
        <v>4581</v>
      </c>
      <c r="I1132" s="85" t="s">
        <v>4692</v>
      </c>
      <c r="J1132" s="92">
        <v>46069</v>
      </c>
      <c r="K1132" s="95"/>
      <c r="L1132" s="80" t="s">
        <v>4693</v>
      </c>
      <c r="M1132" s="80" t="s">
        <v>174</v>
      </c>
      <c r="N1132" s="80" t="s">
        <v>116</v>
      </c>
      <c r="O1132" s="71">
        <v>0</v>
      </c>
      <c r="P1132" s="71">
        <v>0</v>
      </c>
      <c r="Q1132" s="79">
        <v>506</v>
      </c>
      <c r="R1132" s="79">
        <v>60.32</v>
      </c>
      <c r="S1132" s="71">
        <v>0</v>
      </c>
      <c r="T1132" s="79">
        <v>566.32000000000005</v>
      </c>
      <c r="U1132" s="80" t="s">
        <v>118</v>
      </c>
      <c r="V1132" s="84">
        <f>T1132</f>
        <v>566.32000000000005</v>
      </c>
      <c r="W1132" s="78">
        <v>46055</v>
      </c>
      <c r="X1132" s="80" t="s">
        <v>1079</v>
      </c>
      <c r="Y1132" s="80" t="s">
        <v>129</v>
      </c>
      <c r="Z1132" s="80" t="s">
        <v>239</v>
      </c>
      <c r="AA1132" s="80" t="s">
        <v>283</v>
      </c>
      <c r="AB1132" s="76" t="s">
        <v>539</v>
      </c>
      <c r="AC1132" s="76" t="s">
        <v>540</v>
      </c>
      <c r="AD1132" s="76" t="s">
        <v>174</v>
      </c>
      <c r="AE1132" s="76" t="s">
        <v>546</v>
      </c>
      <c r="AF1132" s="76" t="s">
        <v>96</v>
      </c>
      <c r="AG1132" s="82"/>
      <c r="AH1132" s="60"/>
      <c r="AI1132" s="75" t="s">
        <v>4446</v>
      </c>
      <c r="AJ1132" s="6" t="s">
        <v>103</v>
      </c>
      <c r="AK1132" s="81">
        <v>0</v>
      </c>
      <c r="AL1132" s="205" t="s">
        <v>103</v>
      </c>
      <c r="AM1132" s="169"/>
      <c r="AN1132" s="6"/>
      <c r="AO1132" s="120"/>
    </row>
    <row r="1133" spans="1:41">
      <c r="A1133" s="75" t="s">
        <v>4446</v>
      </c>
      <c r="B1133" s="6" t="s">
        <v>93</v>
      </c>
      <c r="C1133" s="76">
        <v>1132</v>
      </c>
      <c r="D1133" s="80" t="s">
        <v>588</v>
      </c>
      <c r="E1133" s="6" t="s">
        <v>2135</v>
      </c>
      <c r="F1133" s="6" t="str">
        <f t="shared" si="103"/>
        <v>FreightRM-A-016-SI26-M19-L</v>
      </c>
      <c r="G1133" s="95" t="s">
        <v>4449</v>
      </c>
      <c r="H1133" s="309" t="s">
        <v>4582</v>
      </c>
      <c r="I1133" s="85" t="s">
        <v>4692</v>
      </c>
      <c r="J1133" s="92">
        <v>46069</v>
      </c>
      <c r="K1133" s="95"/>
      <c r="L1133" s="80" t="s">
        <v>4694</v>
      </c>
      <c r="M1133" s="80" t="s">
        <v>174</v>
      </c>
      <c r="N1133" s="80" t="s">
        <v>116</v>
      </c>
      <c r="O1133" s="71">
        <v>0</v>
      </c>
      <c r="P1133" s="71">
        <v>0</v>
      </c>
      <c r="Q1133" s="79">
        <v>409</v>
      </c>
      <c r="R1133" s="79">
        <v>43.84</v>
      </c>
      <c r="S1133" s="71">
        <v>0</v>
      </c>
      <c r="T1133" s="79">
        <v>452.84000000000003</v>
      </c>
      <c r="U1133" s="80" t="s">
        <v>118</v>
      </c>
      <c r="V1133" s="84">
        <f t="shared" ref="V1133:V1135" si="111">T1133</f>
        <v>452.84000000000003</v>
      </c>
      <c r="W1133" s="78">
        <v>46055</v>
      </c>
      <c r="X1133" s="80" t="s">
        <v>4695</v>
      </c>
      <c r="Y1133" s="80" t="s">
        <v>129</v>
      </c>
      <c r="Z1133" s="80" t="s">
        <v>239</v>
      </c>
      <c r="AA1133" s="80" t="s">
        <v>283</v>
      </c>
      <c r="AB1133" s="76" t="s">
        <v>539</v>
      </c>
      <c r="AC1133" s="76" t="s">
        <v>540</v>
      </c>
      <c r="AD1133" s="76" t="s">
        <v>174</v>
      </c>
      <c r="AE1133" s="76" t="s">
        <v>546</v>
      </c>
      <c r="AF1133" s="76" t="s">
        <v>96</v>
      </c>
      <c r="AG1133" s="82"/>
      <c r="AH1133" s="60"/>
      <c r="AI1133" s="75" t="s">
        <v>4446</v>
      </c>
      <c r="AJ1133" s="6" t="s">
        <v>103</v>
      </c>
      <c r="AK1133" s="81">
        <v>0</v>
      </c>
      <c r="AL1133" s="205" t="s">
        <v>103</v>
      </c>
      <c r="AM1133" s="169"/>
      <c r="AN1133" s="6"/>
      <c r="AO1133" s="120"/>
    </row>
    <row r="1134" spans="1:41">
      <c r="A1134" s="75" t="s">
        <v>4446</v>
      </c>
      <c r="B1134" s="6" t="s">
        <v>93</v>
      </c>
      <c r="C1134" s="76">
        <v>1133</v>
      </c>
      <c r="D1134" s="80" t="s">
        <v>588</v>
      </c>
      <c r="E1134" s="6" t="s">
        <v>2135</v>
      </c>
      <c r="F1134" s="6" t="str">
        <f t="shared" si="103"/>
        <v>FreightRM-A-024-SI26-M19-L</v>
      </c>
      <c r="G1134" s="95" t="s">
        <v>4450</v>
      </c>
      <c r="H1134" s="309" t="s">
        <v>4583</v>
      </c>
      <c r="I1134" s="85" t="s">
        <v>4692</v>
      </c>
      <c r="J1134" s="92">
        <v>46069</v>
      </c>
      <c r="K1134" s="95"/>
      <c r="L1134" s="80" t="s">
        <v>4696</v>
      </c>
      <c r="M1134" s="80" t="s">
        <v>174</v>
      </c>
      <c r="N1134" s="80" t="s">
        <v>116</v>
      </c>
      <c r="O1134" s="71">
        <v>0</v>
      </c>
      <c r="P1134" s="71">
        <v>0</v>
      </c>
      <c r="Q1134" s="79">
        <v>472</v>
      </c>
      <c r="R1134" s="79">
        <v>51.68</v>
      </c>
      <c r="S1134" s="71">
        <v>0</v>
      </c>
      <c r="T1134" s="79">
        <v>523.67999999999995</v>
      </c>
      <c r="U1134" s="80" t="s">
        <v>118</v>
      </c>
      <c r="V1134" s="84">
        <f t="shared" si="111"/>
        <v>523.67999999999995</v>
      </c>
      <c r="W1134" s="78">
        <v>46058</v>
      </c>
      <c r="X1134" s="80" t="s">
        <v>4697</v>
      </c>
      <c r="Y1134" s="80" t="s">
        <v>129</v>
      </c>
      <c r="Z1134" s="80" t="s">
        <v>239</v>
      </c>
      <c r="AA1134" s="80" t="s">
        <v>283</v>
      </c>
      <c r="AB1134" s="76" t="s">
        <v>539</v>
      </c>
      <c r="AC1134" s="76" t="s">
        <v>540</v>
      </c>
      <c r="AD1134" s="76" t="s">
        <v>174</v>
      </c>
      <c r="AE1134" s="76" t="s">
        <v>546</v>
      </c>
      <c r="AF1134" s="76" t="s">
        <v>96</v>
      </c>
      <c r="AG1134" s="82"/>
      <c r="AH1134" s="60"/>
      <c r="AI1134" s="75" t="s">
        <v>4446</v>
      </c>
      <c r="AJ1134" s="6" t="s">
        <v>103</v>
      </c>
      <c r="AK1134" s="81">
        <v>0</v>
      </c>
      <c r="AL1134" s="205" t="s">
        <v>103</v>
      </c>
      <c r="AM1134" s="169"/>
      <c r="AN1134" s="6"/>
      <c r="AO1134" s="120"/>
    </row>
    <row r="1135" spans="1:41">
      <c r="A1135" s="75" t="s">
        <v>4446</v>
      </c>
      <c r="B1135" s="6" t="s">
        <v>93</v>
      </c>
      <c r="C1135" s="76">
        <v>1134</v>
      </c>
      <c r="D1135" s="80" t="s">
        <v>588</v>
      </c>
      <c r="E1135" s="6" t="s">
        <v>2135</v>
      </c>
      <c r="F1135" s="6" t="str">
        <f t="shared" si="103"/>
        <v>FreightRM-A-028-SI26-M19-L</v>
      </c>
      <c r="G1135" s="95" t="s">
        <v>4451</v>
      </c>
      <c r="H1135" s="309" t="s">
        <v>4584</v>
      </c>
      <c r="I1135" s="85" t="s">
        <v>4692</v>
      </c>
      <c r="J1135" s="92">
        <v>46069</v>
      </c>
      <c r="K1135" s="95"/>
      <c r="L1135" s="80" t="s">
        <v>4698</v>
      </c>
      <c r="M1135" s="80" t="s">
        <v>174</v>
      </c>
      <c r="N1135" s="80" t="s">
        <v>116</v>
      </c>
      <c r="O1135" s="71">
        <v>0</v>
      </c>
      <c r="P1135" s="71">
        <v>0</v>
      </c>
      <c r="Q1135" s="79">
        <v>305</v>
      </c>
      <c r="R1135" s="79">
        <v>36.799999999999997</v>
      </c>
      <c r="S1135" s="71">
        <v>0</v>
      </c>
      <c r="T1135" s="79">
        <v>341.8</v>
      </c>
      <c r="U1135" s="80" t="s">
        <v>118</v>
      </c>
      <c r="V1135" s="84">
        <f t="shared" si="111"/>
        <v>341.8</v>
      </c>
      <c r="W1135" s="78">
        <v>46062</v>
      </c>
      <c r="X1135" s="80" t="s">
        <v>4699</v>
      </c>
      <c r="Y1135" s="80" t="s">
        <v>129</v>
      </c>
      <c r="Z1135" s="80" t="s">
        <v>239</v>
      </c>
      <c r="AA1135" s="80" t="s">
        <v>283</v>
      </c>
      <c r="AB1135" s="76" t="s">
        <v>539</v>
      </c>
      <c r="AC1135" s="76" t="s">
        <v>540</v>
      </c>
      <c r="AD1135" s="76" t="s">
        <v>174</v>
      </c>
      <c r="AE1135" s="76" t="s">
        <v>546</v>
      </c>
      <c r="AF1135" s="76" t="s">
        <v>96</v>
      </c>
      <c r="AG1135" s="82"/>
      <c r="AH1135" s="60"/>
      <c r="AI1135" s="75" t="s">
        <v>4446</v>
      </c>
      <c r="AJ1135" s="6" t="s">
        <v>103</v>
      </c>
      <c r="AK1135" s="81">
        <v>0</v>
      </c>
      <c r="AL1135" s="205" t="s">
        <v>103</v>
      </c>
      <c r="AM1135" s="169"/>
      <c r="AN1135" s="6"/>
      <c r="AO1135" s="120"/>
    </row>
    <row r="1136" spans="1:41">
      <c r="A1136" s="75" t="s">
        <v>4446</v>
      </c>
      <c r="B1136" s="6" t="s">
        <v>93</v>
      </c>
      <c r="C1136" s="76">
        <v>1135</v>
      </c>
      <c r="D1136" s="80" t="s">
        <v>589</v>
      </c>
      <c r="E1136" s="6" t="s">
        <v>2136</v>
      </c>
      <c r="F1136" s="6" t="str">
        <f t="shared" si="103"/>
        <v>BrokerFG-V-006-V1E26-M46</v>
      </c>
      <c r="G1136" s="95" t="s">
        <v>958</v>
      </c>
      <c r="H1136" s="309" t="s">
        <v>4585</v>
      </c>
      <c r="I1136" s="85" t="s">
        <v>4692</v>
      </c>
      <c r="J1136" s="92">
        <v>46069</v>
      </c>
      <c r="K1136" s="95" t="s">
        <v>4700</v>
      </c>
      <c r="L1136" s="80" t="s">
        <v>116</v>
      </c>
      <c r="M1136" s="80" t="s">
        <v>1100</v>
      </c>
      <c r="N1136" s="80" t="s">
        <v>1085</v>
      </c>
      <c r="O1136" s="71">
        <v>0</v>
      </c>
      <c r="P1136" s="71">
        <v>0</v>
      </c>
      <c r="Q1136" s="79">
        <v>1514.33</v>
      </c>
      <c r="R1136" s="79">
        <v>242.3</v>
      </c>
      <c r="S1136" s="71">
        <v>0</v>
      </c>
      <c r="T1136" s="79">
        <v>1756.63</v>
      </c>
      <c r="U1136" s="80" t="s">
        <v>24</v>
      </c>
      <c r="V1136" s="84">
        <f>T1136/17.5445</f>
        <v>100.12425546467556</v>
      </c>
      <c r="W1136" s="78">
        <v>46066</v>
      </c>
      <c r="X1136" s="80" t="s">
        <v>122</v>
      </c>
      <c r="Y1136" s="80" t="s">
        <v>537</v>
      </c>
      <c r="Z1136" s="80" t="s">
        <v>121</v>
      </c>
      <c r="AA1136" s="80" t="s">
        <v>4701</v>
      </c>
      <c r="AB1136" s="76" t="s">
        <v>1106</v>
      </c>
      <c r="AC1136" s="76" t="s">
        <v>541</v>
      </c>
      <c r="AD1136" s="76" t="s">
        <v>195</v>
      </c>
      <c r="AE1136" s="76" t="s">
        <v>547</v>
      </c>
      <c r="AF1136" s="76" t="s">
        <v>96</v>
      </c>
      <c r="AG1136" s="82"/>
      <c r="AH1136" s="60"/>
      <c r="AI1136" s="75" t="s">
        <v>4446</v>
      </c>
      <c r="AJ1136" s="6" t="s">
        <v>103</v>
      </c>
      <c r="AK1136" s="81">
        <v>0</v>
      </c>
      <c r="AL1136" s="205" t="s">
        <v>103</v>
      </c>
      <c r="AM1136" s="169"/>
      <c r="AN1136" s="6"/>
      <c r="AO1136" s="120"/>
    </row>
    <row r="1137" spans="1:41">
      <c r="A1137" s="75" t="s">
        <v>4446</v>
      </c>
      <c r="B1137" s="6" t="s">
        <v>93</v>
      </c>
      <c r="C1137" s="76">
        <v>1136</v>
      </c>
      <c r="D1137" s="80" t="s">
        <v>589</v>
      </c>
      <c r="E1137" s="6" t="s">
        <v>2136</v>
      </c>
      <c r="F1137" s="6" t="str">
        <f t="shared" si="103"/>
        <v>BrokerRM-V-001-V1I26-M01, M46, M19, M61, M62, M63</v>
      </c>
      <c r="G1137" s="95" t="s">
        <v>4452</v>
      </c>
      <c r="H1137" s="309" t="s">
        <v>4586</v>
      </c>
      <c r="I1137" s="85" t="s">
        <v>4692</v>
      </c>
      <c r="J1137" s="92">
        <v>46069</v>
      </c>
      <c r="K1137" s="95" t="s">
        <v>4702</v>
      </c>
      <c r="L1137" s="80" t="s">
        <v>116</v>
      </c>
      <c r="M1137" s="80" t="s">
        <v>1084</v>
      </c>
      <c r="N1137" s="80" t="s">
        <v>1085</v>
      </c>
      <c r="O1137" s="71">
        <v>0</v>
      </c>
      <c r="P1137" s="71">
        <v>0</v>
      </c>
      <c r="Q1137" s="79">
        <v>3002.39</v>
      </c>
      <c r="R1137" s="79">
        <v>480.39</v>
      </c>
      <c r="S1137" s="71">
        <v>0</v>
      </c>
      <c r="T1137" s="79">
        <v>3482.78</v>
      </c>
      <c r="U1137" s="80" t="s">
        <v>24</v>
      </c>
      <c r="V1137" s="84">
        <f t="shared" ref="V1137:V1161" si="112">T1137/17.5445</f>
        <v>198.51121434067659</v>
      </c>
      <c r="W1137" s="78">
        <v>46069</v>
      </c>
      <c r="X1137" s="80" t="s">
        <v>1825</v>
      </c>
      <c r="Y1137" s="80" t="s">
        <v>121</v>
      </c>
      <c r="Z1137" s="80" t="s">
        <v>537</v>
      </c>
      <c r="AA1137" s="80" t="s">
        <v>122</v>
      </c>
      <c r="AB1137" s="76" t="s">
        <v>542</v>
      </c>
      <c r="AC1137" s="76" t="s">
        <v>540</v>
      </c>
      <c r="AD1137" s="76" t="s">
        <v>173</v>
      </c>
      <c r="AE1137" s="76" t="s">
        <v>548</v>
      </c>
      <c r="AF1137" s="76" t="s">
        <v>96</v>
      </c>
      <c r="AG1137" s="82"/>
      <c r="AH1137" s="60"/>
      <c r="AI1137" s="75" t="s">
        <v>4446</v>
      </c>
      <c r="AJ1137" s="6" t="s">
        <v>103</v>
      </c>
      <c r="AK1137" s="81">
        <v>0</v>
      </c>
      <c r="AL1137" s="205" t="s">
        <v>103</v>
      </c>
      <c r="AM1137" s="169"/>
      <c r="AN1137" s="6"/>
      <c r="AO1137" s="120"/>
    </row>
    <row r="1138" spans="1:41">
      <c r="A1138" s="75" t="s">
        <v>4446</v>
      </c>
      <c r="B1138" s="6" t="s">
        <v>93</v>
      </c>
      <c r="C1138" s="76">
        <v>1137</v>
      </c>
      <c r="D1138" s="80" t="s">
        <v>589</v>
      </c>
      <c r="E1138" s="6" t="s">
        <v>2136</v>
      </c>
      <c r="F1138" s="6" t="str">
        <f t="shared" si="103"/>
        <v>BrokerRM-V-009-V126-M01, M46, M23, M19, M61, M62, M63</v>
      </c>
      <c r="G1138" s="95" t="s">
        <v>4453</v>
      </c>
      <c r="H1138" s="309" t="s">
        <v>4587</v>
      </c>
      <c r="I1138" s="85" t="s">
        <v>4692</v>
      </c>
      <c r="J1138" s="92">
        <v>46069</v>
      </c>
      <c r="K1138" s="95" t="s">
        <v>4703</v>
      </c>
      <c r="L1138" s="80" t="s">
        <v>116</v>
      </c>
      <c r="M1138" s="80" t="s">
        <v>1084</v>
      </c>
      <c r="N1138" s="80" t="s">
        <v>1085</v>
      </c>
      <c r="O1138" s="71">
        <v>0</v>
      </c>
      <c r="P1138" s="71">
        <v>0</v>
      </c>
      <c r="Q1138" s="79">
        <v>13336.14</v>
      </c>
      <c r="R1138" s="79">
        <v>2133.79</v>
      </c>
      <c r="S1138" s="71">
        <v>0</v>
      </c>
      <c r="T1138" s="79">
        <v>15469.93</v>
      </c>
      <c r="U1138" s="80" t="s">
        <v>24</v>
      </c>
      <c r="V1138" s="84">
        <f t="shared" si="112"/>
        <v>881.75382598535157</v>
      </c>
      <c r="W1138" s="78">
        <v>46069</v>
      </c>
      <c r="X1138" s="80" t="s">
        <v>1088</v>
      </c>
      <c r="Y1138" s="80" t="s">
        <v>121</v>
      </c>
      <c r="Z1138" s="80" t="s">
        <v>537</v>
      </c>
      <c r="AA1138" s="80" t="s">
        <v>122</v>
      </c>
      <c r="AB1138" s="76" t="s">
        <v>542</v>
      </c>
      <c r="AC1138" s="76" t="s">
        <v>540</v>
      </c>
      <c r="AD1138" s="76" t="s">
        <v>173</v>
      </c>
      <c r="AE1138" s="76" t="s">
        <v>548</v>
      </c>
      <c r="AF1138" s="76" t="s">
        <v>96</v>
      </c>
      <c r="AG1138" s="82"/>
      <c r="AH1138" s="60"/>
      <c r="AI1138" s="75" t="s">
        <v>4446</v>
      </c>
      <c r="AJ1138" s="6" t="s">
        <v>103</v>
      </c>
      <c r="AK1138" s="81">
        <v>0</v>
      </c>
      <c r="AL1138" s="205" t="s">
        <v>103</v>
      </c>
      <c r="AM1138" s="169"/>
      <c r="AN1138" s="6"/>
      <c r="AO1138" s="120"/>
    </row>
    <row r="1139" spans="1:41">
      <c r="A1139" s="75" t="s">
        <v>4446</v>
      </c>
      <c r="B1139" s="6" t="s">
        <v>93</v>
      </c>
      <c r="C1139" s="76">
        <v>1138</v>
      </c>
      <c r="D1139" s="80" t="s">
        <v>589</v>
      </c>
      <c r="E1139" s="6" t="s">
        <v>2136</v>
      </c>
      <c r="F1139" s="6" t="str">
        <f t="shared" si="103"/>
        <v>BrokerRM-V-019-V1I26-M01, M46, M19, M23, M61, M62, M63</v>
      </c>
      <c r="G1139" s="95" t="s">
        <v>4454</v>
      </c>
      <c r="H1139" s="309" t="s">
        <v>4588</v>
      </c>
      <c r="I1139" s="85" t="s">
        <v>4692</v>
      </c>
      <c r="J1139" s="92">
        <v>46069</v>
      </c>
      <c r="K1139" s="95" t="s">
        <v>4704</v>
      </c>
      <c r="L1139" s="80" t="s">
        <v>116</v>
      </c>
      <c r="M1139" s="80" t="s">
        <v>1084</v>
      </c>
      <c r="N1139" s="80" t="s">
        <v>1085</v>
      </c>
      <c r="O1139" s="71">
        <v>0</v>
      </c>
      <c r="P1139" s="71">
        <v>0</v>
      </c>
      <c r="Q1139" s="79">
        <v>3167.73</v>
      </c>
      <c r="R1139" s="79">
        <v>506.84</v>
      </c>
      <c r="S1139" s="71">
        <v>0</v>
      </c>
      <c r="T1139" s="79">
        <v>3674.57</v>
      </c>
      <c r="U1139" s="80" t="s">
        <v>24</v>
      </c>
      <c r="V1139" s="84">
        <f t="shared" si="112"/>
        <v>209.44284533614524</v>
      </c>
      <c r="W1139" s="78">
        <v>46069</v>
      </c>
      <c r="X1139" s="80" t="s">
        <v>1090</v>
      </c>
      <c r="Y1139" s="80" t="s">
        <v>121</v>
      </c>
      <c r="Z1139" s="80" t="s">
        <v>537</v>
      </c>
      <c r="AA1139" s="80" t="s">
        <v>122</v>
      </c>
      <c r="AB1139" s="76" t="s">
        <v>542</v>
      </c>
      <c r="AC1139" s="76" t="s">
        <v>540</v>
      </c>
      <c r="AD1139" s="76" t="s">
        <v>173</v>
      </c>
      <c r="AE1139" s="76" t="s">
        <v>548</v>
      </c>
      <c r="AF1139" s="76" t="s">
        <v>96</v>
      </c>
      <c r="AG1139" s="82"/>
      <c r="AH1139" s="60"/>
      <c r="AI1139" s="75" t="s">
        <v>4446</v>
      </c>
      <c r="AJ1139" s="6" t="s">
        <v>103</v>
      </c>
      <c r="AK1139" s="81">
        <v>0</v>
      </c>
      <c r="AL1139" s="205" t="s">
        <v>103</v>
      </c>
      <c r="AM1139" s="169"/>
      <c r="AN1139" s="6"/>
      <c r="AO1139" s="120"/>
    </row>
    <row r="1140" spans="1:41">
      <c r="A1140" s="75" t="s">
        <v>4446</v>
      </c>
      <c r="B1140" s="6" t="s">
        <v>93</v>
      </c>
      <c r="C1140" s="76">
        <v>1139</v>
      </c>
      <c r="D1140" s="80" t="s">
        <v>589</v>
      </c>
      <c r="E1140" s="6" t="s">
        <v>2136</v>
      </c>
      <c r="F1140" s="6" t="str">
        <f t="shared" si="103"/>
        <v>BrokerRM-V-026-V1I26-M23</v>
      </c>
      <c r="G1140" s="95" t="s">
        <v>4455</v>
      </c>
      <c r="H1140" s="309" t="s">
        <v>4589</v>
      </c>
      <c r="I1140" s="85" t="s">
        <v>4692</v>
      </c>
      <c r="J1140" s="92">
        <v>46069</v>
      </c>
      <c r="K1140" s="95" t="s">
        <v>4705</v>
      </c>
      <c r="L1140" s="80" t="s">
        <v>116</v>
      </c>
      <c r="M1140" s="80" t="s">
        <v>1084</v>
      </c>
      <c r="N1140" s="80" t="s">
        <v>1085</v>
      </c>
      <c r="O1140" s="71">
        <v>0</v>
      </c>
      <c r="P1140" s="71">
        <v>0</v>
      </c>
      <c r="Q1140" s="79">
        <v>1514.33</v>
      </c>
      <c r="R1140" s="79">
        <v>242.3</v>
      </c>
      <c r="S1140" s="71">
        <v>0</v>
      </c>
      <c r="T1140" s="79">
        <v>1756.63</v>
      </c>
      <c r="U1140" s="80" t="s">
        <v>24</v>
      </c>
      <c r="V1140" s="84">
        <f t="shared" si="112"/>
        <v>100.12425546467556</v>
      </c>
      <c r="W1140" s="78">
        <v>46069</v>
      </c>
      <c r="X1140" s="80" t="s">
        <v>1841</v>
      </c>
      <c r="Y1140" s="80" t="s">
        <v>121</v>
      </c>
      <c r="Z1140" s="80" t="s">
        <v>537</v>
      </c>
      <c r="AA1140" s="80" t="s">
        <v>122</v>
      </c>
      <c r="AB1140" s="76" t="s">
        <v>1118</v>
      </c>
      <c r="AC1140" s="76" t="s">
        <v>540</v>
      </c>
      <c r="AD1140" s="76" t="s">
        <v>173</v>
      </c>
      <c r="AE1140" s="76" t="s">
        <v>548</v>
      </c>
      <c r="AF1140" s="76" t="s">
        <v>96</v>
      </c>
      <c r="AG1140" s="82"/>
      <c r="AH1140" s="60"/>
      <c r="AI1140" s="75" t="s">
        <v>4446</v>
      </c>
      <c r="AJ1140" s="6" t="s">
        <v>103</v>
      </c>
      <c r="AK1140" s="81">
        <v>0</v>
      </c>
      <c r="AL1140" s="205" t="s">
        <v>103</v>
      </c>
      <c r="AM1140" s="169"/>
      <c r="AN1140" s="6"/>
      <c r="AO1140" s="120"/>
    </row>
    <row r="1141" spans="1:41">
      <c r="A1141" s="75" t="s">
        <v>4446</v>
      </c>
      <c r="B1141" s="6" t="s">
        <v>93</v>
      </c>
      <c r="C1141" s="76">
        <v>1140</v>
      </c>
      <c r="D1141" s="80" t="s">
        <v>589</v>
      </c>
      <c r="E1141" s="6" t="s">
        <v>2136</v>
      </c>
      <c r="F1141" s="6" t="str">
        <f t="shared" si="103"/>
        <v>BrokerRM-V-014-V1I26-MCS, M19, M01, M46</v>
      </c>
      <c r="G1141" s="95" t="s">
        <v>4456</v>
      </c>
      <c r="H1141" s="309" t="s">
        <v>4590</v>
      </c>
      <c r="I1141" s="85" t="s">
        <v>4692</v>
      </c>
      <c r="J1141" s="92">
        <v>46069</v>
      </c>
      <c r="K1141" s="95" t="s">
        <v>4706</v>
      </c>
      <c r="L1141" s="80" t="s">
        <v>116</v>
      </c>
      <c r="M1141" s="80" t="s">
        <v>1084</v>
      </c>
      <c r="N1141" s="80" t="s">
        <v>1085</v>
      </c>
      <c r="O1141" s="71">
        <v>0</v>
      </c>
      <c r="P1141" s="71">
        <v>0</v>
      </c>
      <c r="Q1141" s="79">
        <v>2671.71</v>
      </c>
      <c r="R1141" s="79">
        <v>427.48</v>
      </c>
      <c r="S1141" s="71">
        <v>0</v>
      </c>
      <c r="T1141" s="79">
        <v>3099.19</v>
      </c>
      <c r="U1141" s="80" t="s">
        <v>24</v>
      </c>
      <c r="V1141" s="84">
        <f t="shared" si="112"/>
        <v>176.64738237054348</v>
      </c>
      <c r="W1141" s="78">
        <v>46069</v>
      </c>
      <c r="X1141" s="80" t="s">
        <v>1841</v>
      </c>
      <c r="Y1141" s="80" t="s">
        <v>121</v>
      </c>
      <c r="Z1141" s="80" t="s">
        <v>537</v>
      </c>
      <c r="AA1141" s="80" t="s">
        <v>122</v>
      </c>
      <c r="AB1141" s="76" t="s">
        <v>1093</v>
      </c>
      <c r="AC1141" s="76" t="s">
        <v>540</v>
      </c>
      <c r="AD1141" s="76" t="s">
        <v>173</v>
      </c>
      <c r="AE1141" s="76" t="s">
        <v>548</v>
      </c>
      <c r="AF1141" s="76" t="s">
        <v>96</v>
      </c>
      <c r="AG1141" s="82"/>
      <c r="AH1141" s="60"/>
      <c r="AI1141" s="75" t="s">
        <v>4446</v>
      </c>
      <c r="AJ1141" s="6" t="s">
        <v>103</v>
      </c>
      <c r="AK1141" s="81">
        <v>0</v>
      </c>
      <c r="AL1141" s="205" t="s">
        <v>103</v>
      </c>
      <c r="AM1141" s="169"/>
      <c r="AN1141" s="6"/>
      <c r="AO1141" s="120"/>
    </row>
    <row r="1142" spans="1:41">
      <c r="A1142" s="75" t="s">
        <v>4446</v>
      </c>
      <c r="B1142" s="6" t="s">
        <v>93</v>
      </c>
      <c r="C1142" s="76">
        <v>1141</v>
      </c>
      <c r="D1142" s="80" t="s">
        <v>589</v>
      </c>
      <c r="E1142" s="6" t="s">
        <v>2136</v>
      </c>
      <c r="F1142" s="6" t="str">
        <f t="shared" si="103"/>
        <v>BrokerRM-V-015-V1I26-M19-M17</v>
      </c>
      <c r="G1142" s="95" t="s">
        <v>4457</v>
      </c>
      <c r="H1142" s="309" t="s">
        <v>4591</v>
      </c>
      <c r="I1142" s="85" t="s">
        <v>4692</v>
      </c>
      <c r="J1142" s="92">
        <v>46069</v>
      </c>
      <c r="K1142" s="95" t="s">
        <v>4707</v>
      </c>
      <c r="L1142" s="80" t="s">
        <v>116</v>
      </c>
      <c r="M1142" s="80" t="s">
        <v>1084</v>
      </c>
      <c r="N1142" s="80" t="s">
        <v>1085</v>
      </c>
      <c r="O1142" s="71">
        <v>0</v>
      </c>
      <c r="P1142" s="71">
        <v>0</v>
      </c>
      <c r="Q1142" s="79">
        <v>2671.71</v>
      </c>
      <c r="R1142" s="79">
        <v>427.48</v>
      </c>
      <c r="S1142" s="71">
        <v>0</v>
      </c>
      <c r="T1142" s="79">
        <v>3099.19</v>
      </c>
      <c r="U1142" s="80" t="s">
        <v>24</v>
      </c>
      <c r="V1142" s="84">
        <f t="shared" si="112"/>
        <v>176.64738237054348</v>
      </c>
      <c r="W1142" s="78">
        <v>46069</v>
      </c>
      <c r="X1142" s="80" t="s">
        <v>4708</v>
      </c>
      <c r="Y1142" s="80" t="s">
        <v>121</v>
      </c>
      <c r="Z1142" s="80" t="s">
        <v>537</v>
      </c>
      <c r="AA1142" s="80" t="s">
        <v>122</v>
      </c>
      <c r="AB1142" s="76" t="s">
        <v>539</v>
      </c>
      <c r="AC1142" s="76" t="s">
        <v>540</v>
      </c>
      <c r="AD1142" s="76" t="s">
        <v>173</v>
      </c>
      <c r="AE1142" s="76" t="s">
        <v>548</v>
      </c>
      <c r="AF1142" s="76" t="s">
        <v>96</v>
      </c>
      <c r="AG1142" s="82"/>
      <c r="AH1142" s="60"/>
      <c r="AI1142" s="75" t="s">
        <v>4446</v>
      </c>
      <c r="AJ1142" s="6" t="s">
        <v>103</v>
      </c>
      <c r="AK1142" s="81">
        <v>0</v>
      </c>
      <c r="AL1142" s="205" t="s">
        <v>103</v>
      </c>
      <c r="AM1142" s="169"/>
      <c r="AN1142" s="6"/>
      <c r="AO1142" s="120"/>
    </row>
    <row r="1143" spans="1:41">
      <c r="A1143" s="75" t="s">
        <v>4446</v>
      </c>
      <c r="B1143" s="6" t="s">
        <v>93</v>
      </c>
      <c r="C1143" s="76">
        <v>1142</v>
      </c>
      <c r="D1143" s="80" t="s">
        <v>589</v>
      </c>
      <c r="E1143" s="6" t="s">
        <v>2136</v>
      </c>
      <c r="F1143" s="6" t="str">
        <f t="shared" si="103"/>
        <v>BrokerRM-V-065-V1I26-M23</v>
      </c>
      <c r="G1143" s="95" t="s">
        <v>4458</v>
      </c>
      <c r="H1143" s="309" t="s">
        <v>4592</v>
      </c>
      <c r="I1143" s="85" t="s">
        <v>4692</v>
      </c>
      <c r="J1143" s="92">
        <v>46069</v>
      </c>
      <c r="K1143" s="95" t="s">
        <v>4709</v>
      </c>
      <c r="L1143" s="80" t="s">
        <v>116</v>
      </c>
      <c r="M1143" s="80" t="s">
        <v>1084</v>
      </c>
      <c r="N1143" s="80" t="s">
        <v>1085</v>
      </c>
      <c r="O1143" s="71">
        <v>0</v>
      </c>
      <c r="P1143" s="71">
        <v>0</v>
      </c>
      <c r="Q1143" s="79">
        <v>1266.32</v>
      </c>
      <c r="R1143" s="79">
        <v>202.62</v>
      </c>
      <c r="S1143" s="71">
        <v>0</v>
      </c>
      <c r="T1143" s="79">
        <v>1468.94</v>
      </c>
      <c r="U1143" s="80" t="s">
        <v>24</v>
      </c>
      <c r="V1143" s="84">
        <f t="shared" si="112"/>
        <v>83.726523981874664</v>
      </c>
      <c r="W1143" s="78">
        <v>46069</v>
      </c>
      <c r="X1143" s="80" t="s">
        <v>122</v>
      </c>
      <c r="Y1143" s="80" t="s">
        <v>121</v>
      </c>
      <c r="Z1143" s="80" t="s">
        <v>537</v>
      </c>
      <c r="AA1143" s="80" t="s">
        <v>1130</v>
      </c>
      <c r="AB1143" s="76" t="s">
        <v>1118</v>
      </c>
      <c r="AC1143" s="76" t="s">
        <v>540</v>
      </c>
      <c r="AD1143" s="76" t="s">
        <v>173</v>
      </c>
      <c r="AE1143" s="76" t="s">
        <v>548</v>
      </c>
      <c r="AF1143" s="76" t="s">
        <v>96</v>
      </c>
      <c r="AG1143" s="82"/>
      <c r="AH1143" s="60"/>
      <c r="AI1143" s="75" t="s">
        <v>4446</v>
      </c>
      <c r="AJ1143" s="6" t="s">
        <v>103</v>
      </c>
      <c r="AK1143" s="81">
        <v>0</v>
      </c>
      <c r="AL1143" s="205" t="s">
        <v>103</v>
      </c>
      <c r="AM1143" s="169"/>
      <c r="AN1143" s="6"/>
      <c r="AO1143" s="120"/>
    </row>
    <row r="1144" spans="1:41">
      <c r="A1144" s="75" t="s">
        <v>4446</v>
      </c>
      <c r="B1144" s="6" t="s">
        <v>93</v>
      </c>
      <c r="C1144" s="76">
        <v>1143</v>
      </c>
      <c r="D1144" s="80" t="s">
        <v>589</v>
      </c>
      <c r="E1144" s="6" t="s">
        <v>2136</v>
      </c>
      <c r="F1144" s="6" t="str">
        <f t="shared" si="103"/>
        <v>BrokerFG-V-009-V1E26-M01</v>
      </c>
      <c r="G1144" s="95" t="s">
        <v>1790</v>
      </c>
      <c r="H1144" s="309" t="s">
        <v>4593</v>
      </c>
      <c r="I1144" s="85" t="s">
        <v>4692</v>
      </c>
      <c r="J1144" s="92">
        <v>46069</v>
      </c>
      <c r="K1144" s="95" t="s">
        <v>4710</v>
      </c>
      <c r="L1144" s="80" t="s">
        <v>116</v>
      </c>
      <c r="M1144" s="80" t="s">
        <v>1100</v>
      </c>
      <c r="N1144" s="80" t="s">
        <v>1085</v>
      </c>
      <c r="O1144" s="71">
        <v>0</v>
      </c>
      <c r="P1144" s="71">
        <v>0</v>
      </c>
      <c r="Q1144" s="79">
        <v>7962.59</v>
      </c>
      <c r="R1144" s="79">
        <v>1274.02</v>
      </c>
      <c r="S1144" s="71">
        <v>0</v>
      </c>
      <c r="T1144" s="79">
        <v>9236.61</v>
      </c>
      <c r="U1144" s="80" t="s">
        <v>24</v>
      </c>
      <c r="V1144" s="84">
        <f t="shared" si="112"/>
        <v>526.46755393428145</v>
      </c>
      <c r="W1144" s="78">
        <v>46069</v>
      </c>
      <c r="X1144" s="80" t="s">
        <v>122</v>
      </c>
      <c r="Y1144" s="80" t="s">
        <v>537</v>
      </c>
      <c r="Z1144" s="80" t="s">
        <v>121</v>
      </c>
      <c r="AA1144" s="80" t="s">
        <v>1130</v>
      </c>
      <c r="AB1144" s="76" t="s">
        <v>542</v>
      </c>
      <c r="AC1144" s="76" t="s">
        <v>541</v>
      </c>
      <c r="AD1144" s="76" t="s">
        <v>195</v>
      </c>
      <c r="AE1144" s="76" t="s">
        <v>547</v>
      </c>
      <c r="AF1144" s="76" t="s">
        <v>96</v>
      </c>
      <c r="AG1144" s="82"/>
      <c r="AH1144" s="60"/>
      <c r="AI1144" s="75" t="s">
        <v>4446</v>
      </c>
      <c r="AJ1144" s="6" t="s">
        <v>103</v>
      </c>
      <c r="AK1144" s="81">
        <v>0</v>
      </c>
      <c r="AL1144" s="205" t="s">
        <v>103</v>
      </c>
      <c r="AM1144" s="169"/>
      <c r="AN1144" s="6"/>
      <c r="AO1144" s="120"/>
    </row>
    <row r="1145" spans="1:41">
      <c r="A1145" s="75" t="s">
        <v>4446</v>
      </c>
      <c r="B1145" s="6" t="s">
        <v>587</v>
      </c>
      <c r="C1145" s="76">
        <v>1144</v>
      </c>
      <c r="D1145" s="80" t="s">
        <v>589</v>
      </c>
      <c r="E1145" s="6" t="s">
        <v>2136</v>
      </c>
      <c r="F1145" s="6" t="str">
        <f t="shared" si="103"/>
        <v>BrokerFG-V-001-V1I26-M01, M19</v>
      </c>
      <c r="G1145" s="95" t="s">
        <v>4459</v>
      </c>
      <c r="H1145" s="309" t="s">
        <v>4594</v>
      </c>
      <c r="I1145" s="85" t="s">
        <v>4692</v>
      </c>
      <c r="J1145" s="92">
        <v>46069</v>
      </c>
      <c r="K1145" s="95" t="s">
        <v>4711</v>
      </c>
      <c r="L1145" s="80" t="s">
        <v>116</v>
      </c>
      <c r="M1145" s="80" t="s">
        <v>1084</v>
      </c>
      <c r="N1145" s="80" t="s">
        <v>1085</v>
      </c>
      <c r="O1145" s="71">
        <v>0</v>
      </c>
      <c r="P1145" s="71">
        <v>0</v>
      </c>
      <c r="Q1145" s="79">
        <v>7962.59</v>
      </c>
      <c r="R1145" s="79">
        <v>1274.02</v>
      </c>
      <c r="S1145" s="71">
        <v>0</v>
      </c>
      <c r="T1145" s="79">
        <v>9236.61</v>
      </c>
      <c r="U1145" s="80" t="s">
        <v>24</v>
      </c>
      <c r="V1145" s="84">
        <f t="shared" si="112"/>
        <v>526.46755393428145</v>
      </c>
      <c r="W1145" s="78">
        <v>46069</v>
      </c>
      <c r="X1145" s="80" t="s">
        <v>1855</v>
      </c>
      <c r="Y1145" s="80" t="s">
        <v>121</v>
      </c>
      <c r="Z1145" s="80" t="s">
        <v>537</v>
      </c>
      <c r="AA1145" s="80" t="s">
        <v>122</v>
      </c>
      <c r="AB1145" s="76" t="s">
        <v>542</v>
      </c>
      <c r="AC1145" s="76" t="s">
        <v>541</v>
      </c>
      <c r="AD1145" s="76" t="s">
        <v>195</v>
      </c>
      <c r="AE1145" s="76" t="s">
        <v>547</v>
      </c>
      <c r="AF1145" s="76" t="s">
        <v>96</v>
      </c>
      <c r="AG1145" s="82"/>
      <c r="AH1145" s="60"/>
      <c r="AI1145" s="75" t="s">
        <v>4446</v>
      </c>
      <c r="AJ1145" s="6" t="s">
        <v>103</v>
      </c>
      <c r="AK1145" s="81">
        <v>0</v>
      </c>
      <c r="AL1145" s="205" t="s">
        <v>103</v>
      </c>
      <c r="AM1145" s="169"/>
      <c r="AN1145" s="6"/>
      <c r="AO1145" s="120"/>
    </row>
    <row r="1146" spans="1:41">
      <c r="A1146" s="75" t="s">
        <v>4446</v>
      </c>
      <c r="B1146" s="6" t="s">
        <v>93</v>
      </c>
      <c r="C1146" s="76">
        <v>1145</v>
      </c>
      <c r="D1146" s="80" t="s">
        <v>589</v>
      </c>
      <c r="E1146" s="6" t="s">
        <v>2136</v>
      </c>
      <c r="F1146" s="6" t="str">
        <f t="shared" si="103"/>
        <v>BrokerRM-V-022-V1I26-M19</v>
      </c>
      <c r="G1146" s="95" t="s">
        <v>4460</v>
      </c>
      <c r="H1146" s="309" t="s">
        <v>4595</v>
      </c>
      <c r="I1146" s="85" t="s">
        <v>4692</v>
      </c>
      <c r="J1146" s="92">
        <v>46070</v>
      </c>
      <c r="K1146" s="95" t="s">
        <v>4712</v>
      </c>
      <c r="L1146" s="80" t="s">
        <v>116</v>
      </c>
      <c r="M1146" s="80" t="s">
        <v>1084</v>
      </c>
      <c r="N1146" s="80" t="s">
        <v>1085</v>
      </c>
      <c r="O1146" s="71">
        <v>0</v>
      </c>
      <c r="P1146" s="71">
        <v>0</v>
      </c>
      <c r="Q1146" s="79">
        <v>1431.66</v>
      </c>
      <c r="R1146" s="79">
        <v>229.07</v>
      </c>
      <c r="S1146" s="71">
        <v>0</v>
      </c>
      <c r="T1146" s="79">
        <v>1660.73</v>
      </c>
      <c r="U1146" s="80" t="s">
        <v>24</v>
      </c>
      <c r="V1146" s="84">
        <f t="shared" si="112"/>
        <v>94.65815497734333</v>
      </c>
      <c r="W1146" s="78">
        <v>46069</v>
      </c>
      <c r="X1146" s="80" t="s">
        <v>122</v>
      </c>
      <c r="Y1146" s="80" t="s">
        <v>121</v>
      </c>
      <c r="Z1146" s="80" t="s">
        <v>537</v>
      </c>
      <c r="AA1146" s="80" t="s">
        <v>1130</v>
      </c>
      <c r="AB1146" s="76" t="s">
        <v>539</v>
      </c>
      <c r="AC1146" s="76" t="s">
        <v>540</v>
      </c>
      <c r="AD1146" s="76" t="s">
        <v>173</v>
      </c>
      <c r="AE1146" s="76" t="s">
        <v>548</v>
      </c>
      <c r="AF1146" s="76" t="s">
        <v>96</v>
      </c>
      <c r="AG1146" s="82"/>
      <c r="AH1146" s="60"/>
      <c r="AI1146" s="75" t="s">
        <v>4446</v>
      </c>
      <c r="AJ1146" s="6" t="s">
        <v>103</v>
      </c>
      <c r="AK1146" s="81">
        <v>0</v>
      </c>
      <c r="AL1146" s="205" t="s">
        <v>103</v>
      </c>
      <c r="AM1146" s="169"/>
      <c r="AN1146" s="6"/>
      <c r="AO1146" s="120"/>
    </row>
    <row r="1147" spans="1:41">
      <c r="A1147" s="75" t="s">
        <v>4446</v>
      </c>
      <c r="B1147" s="6" t="s">
        <v>93</v>
      </c>
      <c r="C1147" s="76">
        <v>1146</v>
      </c>
      <c r="D1147" s="80" t="s">
        <v>589</v>
      </c>
      <c r="E1147" s="6" t="s">
        <v>2136</v>
      </c>
      <c r="F1147" s="6" t="str">
        <f t="shared" si="103"/>
        <v>BrokerRM-V-031-V1I26-M19</v>
      </c>
      <c r="G1147" s="95" t="s">
        <v>4461</v>
      </c>
      <c r="H1147" s="309" t="s">
        <v>4596</v>
      </c>
      <c r="I1147" s="85" t="s">
        <v>4692</v>
      </c>
      <c r="J1147" s="92">
        <v>46070</v>
      </c>
      <c r="K1147" s="95" t="s">
        <v>4713</v>
      </c>
      <c r="L1147" s="80" t="s">
        <v>116</v>
      </c>
      <c r="M1147" s="80" t="s">
        <v>1084</v>
      </c>
      <c r="N1147" s="80" t="s">
        <v>1085</v>
      </c>
      <c r="O1147" s="71">
        <v>0</v>
      </c>
      <c r="P1147" s="71">
        <v>0</v>
      </c>
      <c r="Q1147" s="79">
        <v>1431.66</v>
      </c>
      <c r="R1147" s="79">
        <v>229.07</v>
      </c>
      <c r="S1147" s="71">
        <v>0</v>
      </c>
      <c r="T1147" s="79">
        <v>1660.73</v>
      </c>
      <c r="U1147" s="80" t="s">
        <v>24</v>
      </c>
      <c r="V1147" s="84">
        <f t="shared" si="112"/>
        <v>94.65815497734333</v>
      </c>
      <c r="W1147" s="78">
        <v>46069</v>
      </c>
      <c r="X1147" s="80" t="s">
        <v>1095</v>
      </c>
      <c r="Y1147" s="80" t="s">
        <v>121</v>
      </c>
      <c r="Z1147" s="80" t="s">
        <v>537</v>
      </c>
      <c r="AA1147" s="80" t="s">
        <v>122</v>
      </c>
      <c r="AB1147" s="76" t="s">
        <v>539</v>
      </c>
      <c r="AC1147" s="76" t="s">
        <v>540</v>
      </c>
      <c r="AD1147" s="76" t="s">
        <v>173</v>
      </c>
      <c r="AE1147" s="76" t="s">
        <v>548</v>
      </c>
      <c r="AF1147" s="76" t="s">
        <v>96</v>
      </c>
      <c r="AG1147" s="82"/>
      <c r="AH1147" s="60"/>
      <c r="AI1147" s="75" t="s">
        <v>4446</v>
      </c>
      <c r="AJ1147" s="6" t="s">
        <v>103</v>
      </c>
      <c r="AK1147" s="81">
        <v>0</v>
      </c>
      <c r="AL1147" s="205" t="s">
        <v>103</v>
      </c>
      <c r="AM1147" s="169"/>
      <c r="AN1147" s="6"/>
      <c r="AO1147" s="120"/>
    </row>
    <row r="1148" spans="1:41">
      <c r="A1148" s="75" t="s">
        <v>4446</v>
      </c>
      <c r="B1148" s="6" t="s">
        <v>93</v>
      </c>
      <c r="C1148" s="76">
        <v>1147</v>
      </c>
      <c r="D1148" s="80" t="s">
        <v>589</v>
      </c>
      <c r="E1148" s="6" t="s">
        <v>2136</v>
      </c>
      <c r="F1148" s="6" t="str">
        <f t="shared" si="103"/>
        <v>BrokerRM-V-010-V1I26-M19</v>
      </c>
      <c r="G1148" s="95" t="s">
        <v>2186</v>
      </c>
      <c r="H1148" s="309" t="s">
        <v>4597</v>
      </c>
      <c r="I1148" s="85" t="s">
        <v>4692</v>
      </c>
      <c r="J1148" s="92">
        <v>46070</v>
      </c>
      <c r="K1148" s="95" t="s">
        <v>4714</v>
      </c>
      <c r="L1148" s="80" t="s">
        <v>116</v>
      </c>
      <c r="M1148" s="80" t="s">
        <v>1084</v>
      </c>
      <c r="N1148" s="80" t="s">
        <v>1085</v>
      </c>
      <c r="O1148" s="71">
        <v>0</v>
      </c>
      <c r="P1148" s="71">
        <v>0</v>
      </c>
      <c r="Q1148" s="79">
        <v>1597</v>
      </c>
      <c r="R1148" s="79">
        <v>255.53</v>
      </c>
      <c r="S1148" s="71">
        <v>0</v>
      </c>
      <c r="T1148" s="79">
        <v>1852.53</v>
      </c>
      <c r="U1148" s="80" t="s">
        <v>24</v>
      </c>
      <c r="V1148" s="84">
        <f t="shared" si="112"/>
        <v>105.59035595200776</v>
      </c>
      <c r="W1148" s="78">
        <v>46069</v>
      </c>
      <c r="X1148" s="80" t="s">
        <v>1834</v>
      </c>
      <c r="Y1148" s="80" t="s">
        <v>121</v>
      </c>
      <c r="Z1148" s="80" t="s">
        <v>537</v>
      </c>
      <c r="AA1148" s="80" t="s">
        <v>122</v>
      </c>
      <c r="AB1148" s="76" t="s">
        <v>539</v>
      </c>
      <c r="AC1148" s="76" t="s">
        <v>540</v>
      </c>
      <c r="AD1148" s="76" t="s">
        <v>173</v>
      </c>
      <c r="AE1148" s="76" t="s">
        <v>548</v>
      </c>
      <c r="AF1148" s="76" t="s">
        <v>96</v>
      </c>
      <c r="AG1148" s="82"/>
      <c r="AH1148" s="60"/>
      <c r="AI1148" s="75" t="s">
        <v>4446</v>
      </c>
      <c r="AJ1148" s="6" t="s">
        <v>103</v>
      </c>
      <c r="AK1148" s="81">
        <v>0</v>
      </c>
      <c r="AL1148" s="205" t="s">
        <v>103</v>
      </c>
      <c r="AM1148" s="169"/>
      <c r="AN1148" s="6"/>
      <c r="AO1148" s="120"/>
    </row>
    <row r="1149" spans="1:41">
      <c r="A1149" s="75" t="s">
        <v>4446</v>
      </c>
      <c r="B1149" s="6" t="s">
        <v>93</v>
      </c>
      <c r="C1149" s="76">
        <v>1148</v>
      </c>
      <c r="D1149" s="80" t="s">
        <v>589</v>
      </c>
      <c r="E1149" s="6" t="s">
        <v>2136</v>
      </c>
      <c r="F1149" s="6" t="str">
        <f t="shared" si="103"/>
        <v>BrokerFG-V-007-V1E26-M01</v>
      </c>
      <c r="G1149" s="95" t="s">
        <v>4462</v>
      </c>
      <c r="H1149" s="309" t="s">
        <v>4598</v>
      </c>
      <c r="I1149" s="85" t="s">
        <v>4692</v>
      </c>
      <c r="J1149" s="92">
        <v>46070</v>
      </c>
      <c r="K1149" s="95" t="s">
        <v>4715</v>
      </c>
      <c r="L1149" s="80" t="s">
        <v>116</v>
      </c>
      <c r="M1149" s="80" t="s">
        <v>1100</v>
      </c>
      <c r="N1149" s="80" t="s">
        <v>1085</v>
      </c>
      <c r="O1149" s="71">
        <v>0</v>
      </c>
      <c r="P1149" s="71">
        <v>0</v>
      </c>
      <c r="Q1149" s="79">
        <v>2341.0300000000002</v>
      </c>
      <c r="R1149" s="79">
        <v>374.57</v>
      </c>
      <c r="S1149" s="71">
        <v>0</v>
      </c>
      <c r="T1149" s="79">
        <v>2715.6</v>
      </c>
      <c r="U1149" s="80" t="s">
        <v>24</v>
      </c>
      <c r="V1149" s="84">
        <f t="shared" si="112"/>
        <v>154.78355040041038</v>
      </c>
      <c r="W1149" s="78">
        <v>46069</v>
      </c>
      <c r="X1149" s="80" t="s">
        <v>122</v>
      </c>
      <c r="Y1149" s="80" t="s">
        <v>537</v>
      </c>
      <c r="Z1149" s="80" t="s">
        <v>121</v>
      </c>
      <c r="AA1149" s="80" t="s">
        <v>4716</v>
      </c>
      <c r="AB1149" s="76" t="s">
        <v>542</v>
      </c>
      <c r="AC1149" s="76" t="s">
        <v>541</v>
      </c>
      <c r="AD1149" s="76" t="s">
        <v>195</v>
      </c>
      <c r="AE1149" s="76" t="s">
        <v>547</v>
      </c>
      <c r="AF1149" s="76" t="s">
        <v>96</v>
      </c>
      <c r="AG1149" s="82"/>
      <c r="AH1149" s="60"/>
      <c r="AI1149" s="75" t="s">
        <v>4446</v>
      </c>
      <c r="AJ1149" s="6" t="s">
        <v>103</v>
      </c>
      <c r="AK1149" s="81">
        <v>0</v>
      </c>
      <c r="AL1149" s="205" t="s">
        <v>103</v>
      </c>
      <c r="AM1149" s="169"/>
      <c r="AN1149" s="6"/>
      <c r="AO1149" s="120"/>
    </row>
    <row r="1150" spans="1:41">
      <c r="A1150" s="75" t="s">
        <v>4446</v>
      </c>
      <c r="B1150" s="6" t="s">
        <v>93</v>
      </c>
      <c r="C1150" s="76">
        <v>1149</v>
      </c>
      <c r="D1150" s="80" t="s">
        <v>589</v>
      </c>
      <c r="E1150" s="6" t="s">
        <v>2136</v>
      </c>
      <c r="F1150" s="6" t="str">
        <f t="shared" si="103"/>
        <v>BrokerFG-V-012-V1E26-M19</v>
      </c>
      <c r="G1150" s="95" t="s">
        <v>4463</v>
      </c>
      <c r="H1150" s="309" t="s">
        <v>4599</v>
      </c>
      <c r="I1150" s="85" t="s">
        <v>4692</v>
      </c>
      <c r="J1150" s="92">
        <v>46070</v>
      </c>
      <c r="K1150" s="95" t="s">
        <v>4717</v>
      </c>
      <c r="L1150" s="80" t="s">
        <v>116</v>
      </c>
      <c r="M1150" s="80" t="s">
        <v>1100</v>
      </c>
      <c r="N1150" s="80" t="s">
        <v>1085</v>
      </c>
      <c r="O1150" s="71">
        <v>0</v>
      </c>
      <c r="P1150" s="71">
        <v>0</v>
      </c>
      <c r="Q1150" s="79">
        <v>1597</v>
      </c>
      <c r="R1150" s="79">
        <v>255.53</v>
      </c>
      <c r="S1150" s="71">
        <v>0</v>
      </c>
      <c r="T1150" s="79">
        <v>1852.53</v>
      </c>
      <c r="U1150" s="80" t="s">
        <v>24</v>
      </c>
      <c r="V1150" s="84">
        <f t="shared" si="112"/>
        <v>105.59035595200776</v>
      </c>
      <c r="W1150" s="78">
        <v>46069</v>
      </c>
      <c r="X1150" s="80" t="s">
        <v>122</v>
      </c>
      <c r="Y1150" s="80" t="s">
        <v>537</v>
      </c>
      <c r="Z1150" s="80" t="s">
        <v>121</v>
      </c>
      <c r="AA1150" s="80" t="s">
        <v>4718</v>
      </c>
      <c r="AB1150" s="76" t="s">
        <v>539</v>
      </c>
      <c r="AC1150" s="76" t="s">
        <v>541</v>
      </c>
      <c r="AD1150" s="76" t="s">
        <v>195</v>
      </c>
      <c r="AE1150" s="76" t="s">
        <v>547</v>
      </c>
      <c r="AF1150" s="76" t="s">
        <v>96</v>
      </c>
      <c r="AG1150" s="82"/>
      <c r="AH1150" s="60"/>
      <c r="AI1150" s="75" t="s">
        <v>4446</v>
      </c>
      <c r="AJ1150" s="6" t="s">
        <v>103</v>
      </c>
      <c r="AK1150" s="81">
        <v>0</v>
      </c>
      <c r="AL1150" s="205" t="s">
        <v>103</v>
      </c>
      <c r="AM1150" s="169"/>
      <c r="AN1150" s="6"/>
      <c r="AO1150" s="120"/>
    </row>
    <row r="1151" spans="1:41">
      <c r="A1151" s="75" t="s">
        <v>4446</v>
      </c>
      <c r="B1151" s="6" t="s">
        <v>93</v>
      </c>
      <c r="C1151" s="76">
        <v>1150</v>
      </c>
      <c r="D1151" s="80" t="s">
        <v>589</v>
      </c>
      <c r="E1151" s="6" t="s">
        <v>2136</v>
      </c>
      <c r="F1151" s="6" t="str">
        <f t="shared" si="103"/>
        <v>BrokerFG-V-013-V1E26-M46</v>
      </c>
      <c r="G1151" s="95" t="s">
        <v>4464</v>
      </c>
      <c r="H1151" s="309" t="s">
        <v>4600</v>
      </c>
      <c r="I1151" s="85" t="s">
        <v>4692</v>
      </c>
      <c r="J1151" s="92">
        <v>46070</v>
      </c>
      <c r="K1151" s="95" t="s">
        <v>4719</v>
      </c>
      <c r="L1151" s="80" t="s">
        <v>116</v>
      </c>
      <c r="M1151" s="80" t="s">
        <v>1100</v>
      </c>
      <c r="N1151" s="80" t="s">
        <v>1085</v>
      </c>
      <c r="O1151" s="71">
        <v>0</v>
      </c>
      <c r="P1151" s="71">
        <v>0</v>
      </c>
      <c r="Q1151" s="79">
        <v>1266.32</v>
      </c>
      <c r="R1151" s="79">
        <v>202.62</v>
      </c>
      <c r="S1151" s="71">
        <v>0</v>
      </c>
      <c r="T1151" s="79">
        <v>1468.94</v>
      </c>
      <c r="U1151" s="80" t="s">
        <v>24</v>
      </c>
      <c r="V1151" s="84">
        <f t="shared" si="112"/>
        <v>83.726523981874664</v>
      </c>
      <c r="W1151" s="78">
        <v>46069</v>
      </c>
      <c r="X1151" s="80" t="s">
        <v>122</v>
      </c>
      <c r="Y1151" s="80" t="s">
        <v>537</v>
      </c>
      <c r="Z1151" s="80" t="s">
        <v>121</v>
      </c>
      <c r="AA1151" s="80" t="s">
        <v>4720</v>
      </c>
      <c r="AB1151" s="76" t="s">
        <v>1106</v>
      </c>
      <c r="AC1151" s="76" t="s">
        <v>541</v>
      </c>
      <c r="AD1151" s="76" t="s">
        <v>195</v>
      </c>
      <c r="AE1151" s="76" t="s">
        <v>547</v>
      </c>
      <c r="AF1151" s="76" t="s">
        <v>96</v>
      </c>
      <c r="AG1151" s="82"/>
      <c r="AH1151" s="60"/>
      <c r="AI1151" s="75" t="s">
        <v>4446</v>
      </c>
      <c r="AJ1151" s="6" t="s">
        <v>103</v>
      </c>
      <c r="AK1151" s="81">
        <v>0</v>
      </c>
      <c r="AL1151" s="205" t="s">
        <v>103</v>
      </c>
      <c r="AM1151" s="169"/>
      <c r="AN1151" s="6"/>
      <c r="AO1151" s="120"/>
    </row>
    <row r="1152" spans="1:41">
      <c r="A1152" s="75" t="s">
        <v>4446</v>
      </c>
      <c r="B1152" s="6" t="s">
        <v>93</v>
      </c>
      <c r="C1152" s="76">
        <v>1151</v>
      </c>
      <c r="D1152" s="80" t="s">
        <v>589</v>
      </c>
      <c r="E1152" s="6" t="s">
        <v>2136</v>
      </c>
      <c r="F1152" s="6" t="str">
        <f t="shared" si="103"/>
        <v>BrokerRM-V-028-V1I26-M19</v>
      </c>
      <c r="G1152" s="95" t="s">
        <v>2188</v>
      </c>
      <c r="H1152" s="309" t="s">
        <v>4601</v>
      </c>
      <c r="I1152" s="85" t="s">
        <v>4692</v>
      </c>
      <c r="J1152" s="92">
        <v>46070</v>
      </c>
      <c r="K1152" s="95" t="s">
        <v>4721</v>
      </c>
      <c r="L1152" s="80" t="s">
        <v>116</v>
      </c>
      <c r="M1152" s="80" t="s">
        <v>1084</v>
      </c>
      <c r="N1152" s="80" t="s">
        <v>1085</v>
      </c>
      <c r="O1152" s="71">
        <v>0</v>
      </c>
      <c r="P1152" s="71">
        <v>0</v>
      </c>
      <c r="Q1152" s="79">
        <v>3415.74</v>
      </c>
      <c r="R1152" s="79">
        <v>546.52</v>
      </c>
      <c r="S1152" s="71">
        <v>0</v>
      </c>
      <c r="T1152" s="79">
        <v>3962.26</v>
      </c>
      <c r="U1152" s="80" t="s">
        <v>24</v>
      </c>
      <c r="V1152" s="84">
        <f t="shared" si="112"/>
        <v>225.84057681894612</v>
      </c>
      <c r="W1152" s="78">
        <v>46069</v>
      </c>
      <c r="X1152" s="80" t="s">
        <v>1103</v>
      </c>
      <c r="Y1152" s="80" t="s">
        <v>121</v>
      </c>
      <c r="Z1152" s="80" t="s">
        <v>537</v>
      </c>
      <c r="AA1152" s="80" t="s">
        <v>122</v>
      </c>
      <c r="AB1152" s="76" t="s">
        <v>539</v>
      </c>
      <c r="AC1152" s="76" t="s">
        <v>540</v>
      </c>
      <c r="AD1152" s="76" t="s">
        <v>173</v>
      </c>
      <c r="AE1152" s="76" t="s">
        <v>548</v>
      </c>
      <c r="AF1152" s="76" t="s">
        <v>96</v>
      </c>
      <c r="AG1152" s="82"/>
      <c r="AH1152" s="60"/>
      <c r="AI1152" s="75" t="s">
        <v>4446</v>
      </c>
      <c r="AJ1152" s="6" t="s">
        <v>103</v>
      </c>
      <c r="AK1152" s="81">
        <v>0</v>
      </c>
      <c r="AL1152" s="205" t="s">
        <v>103</v>
      </c>
      <c r="AM1152" s="169"/>
      <c r="AN1152" s="6"/>
      <c r="AO1152" s="120"/>
    </row>
    <row r="1153" spans="1:41">
      <c r="A1153" s="75" t="s">
        <v>4446</v>
      </c>
      <c r="B1153" s="6" t="s">
        <v>93</v>
      </c>
      <c r="C1153" s="76">
        <v>1152</v>
      </c>
      <c r="D1153" s="80" t="s">
        <v>589</v>
      </c>
      <c r="E1153" s="6" t="s">
        <v>2136</v>
      </c>
      <c r="F1153" s="6" t="str">
        <f t="shared" si="103"/>
        <v>BrokerFG-V-015-V1E26-M46</v>
      </c>
      <c r="G1153" s="95" t="s">
        <v>4465</v>
      </c>
      <c r="H1153" s="309" t="s">
        <v>4602</v>
      </c>
      <c r="I1153" s="85" t="s">
        <v>4692</v>
      </c>
      <c r="J1153" s="92">
        <v>46070</v>
      </c>
      <c r="K1153" s="95" t="s">
        <v>4722</v>
      </c>
      <c r="L1153" s="80" t="s">
        <v>116</v>
      </c>
      <c r="M1153" s="80" t="s">
        <v>1100</v>
      </c>
      <c r="N1153" s="80" t="s">
        <v>1085</v>
      </c>
      <c r="O1153" s="71">
        <v>0</v>
      </c>
      <c r="P1153" s="71">
        <v>0</v>
      </c>
      <c r="Q1153" s="79">
        <v>1431.66</v>
      </c>
      <c r="R1153" s="79">
        <v>229.07</v>
      </c>
      <c r="S1153" s="71">
        <v>0</v>
      </c>
      <c r="T1153" s="79">
        <v>1660.73</v>
      </c>
      <c r="U1153" s="80" t="s">
        <v>24</v>
      </c>
      <c r="V1153" s="84">
        <f t="shared" si="112"/>
        <v>94.65815497734333</v>
      </c>
      <c r="W1153" s="78">
        <v>46069</v>
      </c>
      <c r="X1153" s="80" t="s">
        <v>122</v>
      </c>
      <c r="Y1153" s="80" t="s">
        <v>537</v>
      </c>
      <c r="Z1153" s="80" t="s">
        <v>121</v>
      </c>
      <c r="AA1153" s="80" t="s">
        <v>4723</v>
      </c>
      <c r="AB1153" s="76" t="s">
        <v>1106</v>
      </c>
      <c r="AC1153" s="76" t="s">
        <v>541</v>
      </c>
      <c r="AD1153" s="76" t="s">
        <v>195</v>
      </c>
      <c r="AE1153" s="76" t="s">
        <v>547</v>
      </c>
      <c r="AF1153" s="76" t="s">
        <v>96</v>
      </c>
      <c r="AG1153" s="82"/>
      <c r="AH1153" s="60"/>
      <c r="AI1153" s="75" t="s">
        <v>4446</v>
      </c>
      <c r="AJ1153" s="6" t="s">
        <v>103</v>
      </c>
      <c r="AK1153" s="81">
        <v>0</v>
      </c>
      <c r="AL1153" s="205" t="s">
        <v>103</v>
      </c>
      <c r="AM1153" s="169"/>
      <c r="AN1153" s="6"/>
      <c r="AO1153" s="120"/>
    </row>
    <row r="1154" spans="1:41">
      <c r="A1154" s="75" t="s">
        <v>4446</v>
      </c>
      <c r="B1154" s="6" t="s">
        <v>93</v>
      </c>
      <c r="C1154" s="76">
        <v>1153</v>
      </c>
      <c r="D1154" s="80" t="s">
        <v>589</v>
      </c>
      <c r="E1154" s="6" t="s">
        <v>2136</v>
      </c>
      <c r="F1154" s="6" t="str">
        <f t="shared" si="103"/>
        <v>BrokerFG-V-034-V1E26-M45</v>
      </c>
      <c r="G1154" s="95" t="s">
        <v>4466</v>
      </c>
      <c r="H1154" s="309" t="s">
        <v>4603</v>
      </c>
      <c r="I1154" s="85" t="s">
        <v>4692</v>
      </c>
      <c r="J1154" s="92">
        <v>46070</v>
      </c>
      <c r="K1154" s="95" t="s">
        <v>4724</v>
      </c>
      <c r="L1154" s="80" t="s">
        <v>116</v>
      </c>
      <c r="M1154" s="80" t="s">
        <v>1100</v>
      </c>
      <c r="N1154" s="80" t="s">
        <v>1085</v>
      </c>
      <c r="O1154" s="71">
        <v>0</v>
      </c>
      <c r="P1154" s="71">
        <v>0</v>
      </c>
      <c r="Q1154" s="79">
        <v>1266.32</v>
      </c>
      <c r="R1154" s="79">
        <v>202.62</v>
      </c>
      <c r="S1154" s="71">
        <v>0</v>
      </c>
      <c r="T1154" s="79">
        <v>1468.94</v>
      </c>
      <c r="U1154" s="80" t="s">
        <v>24</v>
      </c>
      <c r="V1154" s="84">
        <f t="shared" si="112"/>
        <v>83.726523981874664</v>
      </c>
      <c r="W1154" s="78">
        <v>46069</v>
      </c>
      <c r="X1154" s="80" t="s">
        <v>122</v>
      </c>
      <c r="Y1154" s="80" t="s">
        <v>537</v>
      </c>
      <c r="Z1154" s="80" t="s">
        <v>121</v>
      </c>
      <c r="AA1154" s="80" t="s">
        <v>4725</v>
      </c>
      <c r="AB1154" s="76" t="s">
        <v>1098</v>
      </c>
      <c r="AC1154" s="76" t="s">
        <v>541</v>
      </c>
      <c r="AD1154" s="76" t="s">
        <v>195</v>
      </c>
      <c r="AE1154" s="76" t="s">
        <v>547</v>
      </c>
      <c r="AF1154" s="76" t="s">
        <v>96</v>
      </c>
      <c r="AG1154" s="82"/>
      <c r="AH1154" s="60"/>
      <c r="AI1154" s="75" t="s">
        <v>4446</v>
      </c>
      <c r="AJ1154" s="6" t="s">
        <v>103</v>
      </c>
      <c r="AK1154" s="81">
        <v>0</v>
      </c>
      <c r="AL1154" s="205" t="s">
        <v>103</v>
      </c>
      <c r="AM1154" s="169"/>
      <c r="AN1154" s="6"/>
      <c r="AO1154" s="120"/>
    </row>
    <row r="1155" spans="1:41">
      <c r="A1155" s="75" t="s">
        <v>4446</v>
      </c>
      <c r="B1155" s="6" t="s">
        <v>93</v>
      </c>
      <c r="C1155" s="76">
        <v>1154</v>
      </c>
      <c r="D1155" s="80" t="s">
        <v>590</v>
      </c>
      <c r="E1155" s="6" t="s">
        <v>2135</v>
      </c>
      <c r="F1155" s="6" t="str">
        <f t="shared" ref="F1155:F1218" si="113">E1155&amp;G1155</f>
        <v>FreightFG-V-023-V1E26-M46.1</v>
      </c>
      <c r="G1155" s="95" t="s">
        <v>4467</v>
      </c>
      <c r="H1155" s="309" t="s">
        <v>4604</v>
      </c>
      <c r="I1155" s="85" t="s">
        <v>4692</v>
      </c>
      <c r="J1155" s="92">
        <v>46071</v>
      </c>
      <c r="K1155" s="95" t="s">
        <v>4726</v>
      </c>
      <c r="L1155" s="80">
        <v>6472</v>
      </c>
      <c r="M1155" s="80" t="s">
        <v>1870</v>
      </c>
      <c r="N1155" s="80" t="s">
        <v>1139</v>
      </c>
      <c r="O1155" s="71">
        <v>0</v>
      </c>
      <c r="P1155" s="71">
        <v>0</v>
      </c>
      <c r="Q1155" s="79">
        <v>13000</v>
      </c>
      <c r="R1155" s="79">
        <v>2080</v>
      </c>
      <c r="S1155" s="71">
        <v>520</v>
      </c>
      <c r="T1155" s="79">
        <v>14560</v>
      </c>
      <c r="U1155" s="80" t="s">
        <v>24</v>
      </c>
      <c r="V1155" s="84">
        <f t="shared" si="112"/>
        <v>829.88970902562062</v>
      </c>
      <c r="W1155" s="78">
        <v>46072</v>
      </c>
      <c r="X1155" s="80" t="s">
        <v>4727</v>
      </c>
      <c r="Y1155" s="80" t="s">
        <v>1137</v>
      </c>
      <c r="Z1155" s="80" t="s">
        <v>1470</v>
      </c>
      <c r="AA1155" s="80" t="s">
        <v>121</v>
      </c>
      <c r="AB1155" s="76" t="s">
        <v>1106</v>
      </c>
      <c r="AC1155" s="76" t="s">
        <v>541</v>
      </c>
      <c r="AD1155" s="76" t="s">
        <v>195</v>
      </c>
      <c r="AE1155" s="76" t="s">
        <v>547</v>
      </c>
      <c r="AF1155" s="76" t="s">
        <v>96</v>
      </c>
      <c r="AG1155" s="82"/>
      <c r="AH1155" s="60"/>
      <c r="AI1155" s="75" t="s">
        <v>4446</v>
      </c>
      <c r="AJ1155" s="6" t="s">
        <v>103</v>
      </c>
      <c r="AK1155" s="81">
        <v>0</v>
      </c>
      <c r="AL1155" s="205" t="s">
        <v>103</v>
      </c>
      <c r="AM1155" s="169"/>
      <c r="AN1155" s="6"/>
      <c r="AO1155" s="120"/>
    </row>
    <row r="1156" spans="1:41">
      <c r="A1156" s="75" t="s">
        <v>4446</v>
      </c>
      <c r="B1156" s="6" t="s">
        <v>93</v>
      </c>
      <c r="C1156" s="76">
        <v>1155</v>
      </c>
      <c r="D1156" s="80" t="s">
        <v>590</v>
      </c>
      <c r="E1156" s="6" t="s">
        <v>2135</v>
      </c>
      <c r="F1156" s="6" t="str">
        <f t="shared" si="113"/>
        <v>FreightRM-V-034-V1I26-M19.3</v>
      </c>
      <c r="G1156" s="95" t="s">
        <v>4468</v>
      </c>
      <c r="H1156" s="309" t="s">
        <v>4605</v>
      </c>
      <c r="I1156" s="85" t="s">
        <v>4692</v>
      </c>
      <c r="J1156" s="92">
        <v>46073</v>
      </c>
      <c r="K1156" s="95" t="s">
        <v>4728</v>
      </c>
      <c r="L1156" s="80">
        <v>6608</v>
      </c>
      <c r="M1156" s="80" t="s">
        <v>1870</v>
      </c>
      <c r="N1156" s="80" t="s">
        <v>1134</v>
      </c>
      <c r="O1156" s="71">
        <v>0</v>
      </c>
      <c r="P1156" s="71">
        <v>0</v>
      </c>
      <c r="Q1156" s="79">
        <v>10800</v>
      </c>
      <c r="R1156" s="79">
        <v>1728</v>
      </c>
      <c r="S1156" s="71">
        <v>432</v>
      </c>
      <c r="T1156" s="79">
        <v>12096</v>
      </c>
      <c r="U1156" s="80" t="s">
        <v>24</v>
      </c>
      <c r="V1156" s="84">
        <f t="shared" si="112"/>
        <v>689.44683519051557</v>
      </c>
      <c r="W1156" s="78">
        <v>46073</v>
      </c>
      <c r="X1156" s="80" t="s">
        <v>1135</v>
      </c>
      <c r="Y1156" s="80" t="s">
        <v>1136</v>
      </c>
      <c r="Z1156" s="80" t="s">
        <v>1137</v>
      </c>
      <c r="AA1156" s="80" t="s">
        <v>121</v>
      </c>
      <c r="AB1156" s="76" t="s">
        <v>539</v>
      </c>
      <c r="AC1156" s="76" t="s">
        <v>540</v>
      </c>
      <c r="AD1156" s="76" t="s">
        <v>173</v>
      </c>
      <c r="AE1156" s="76" t="s">
        <v>548</v>
      </c>
      <c r="AF1156" s="76" t="s">
        <v>96</v>
      </c>
      <c r="AG1156" s="82"/>
      <c r="AH1156" s="60"/>
      <c r="AI1156" s="75" t="s">
        <v>4446</v>
      </c>
      <c r="AJ1156" s="6" t="s">
        <v>103</v>
      </c>
      <c r="AK1156" s="81">
        <v>0</v>
      </c>
      <c r="AL1156" s="205" t="s">
        <v>103</v>
      </c>
      <c r="AM1156" s="169"/>
      <c r="AN1156" s="6"/>
      <c r="AO1156" s="120"/>
    </row>
    <row r="1157" spans="1:41">
      <c r="A1157" s="75" t="s">
        <v>4446</v>
      </c>
      <c r="B1157" s="6" t="s">
        <v>93</v>
      </c>
      <c r="C1157" s="76">
        <v>1156</v>
      </c>
      <c r="D1157" s="80" t="s">
        <v>590</v>
      </c>
      <c r="E1157" s="6" t="s">
        <v>2135</v>
      </c>
      <c r="F1157" s="6" t="str">
        <f t="shared" si="113"/>
        <v>FreightFG-V-023-V1E26-M46.2</v>
      </c>
      <c r="G1157" s="95" t="s">
        <v>4469</v>
      </c>
      <c r="H1157" s="309" t="s">
        <v>4606</v>
      </c>
      <c r="I1157" s="85" t="s">
        <v>4692</v>
      </c>
      <c r="J1157" s="92">
        <v>46073</v>
      </c>
      <c r="K1157" s="95" t="s">
        <v>4729</v>
      </c>
      <c r="L1157" s="80">
        <v>6610</v>
      </c>
      <c r="M1157" s="80" t="s">
        <v>1870</v>
      </c>
      <c r="N1157" s="80" t="s">
        <v>1134</v>
      </c>
      <c r="O1157" s="71">
        <v>0</v>
      </c>
      <c r="P1157" s="71">
        <v>0</v>
      </c>
      <c r="Q1157" s="79">
        <v>6700</v>
      </c>
      <c r="R1157" s="79">
        <v>1072</v>
      </c>
      <c r="S1157" s="71">
        <v>268</v>
      </c>
      <c r="T1157" s="79">
        <v>7504</v>
      </c>
      <c r="U1157" s="80" t="s">
        <v>24</v>
      </c>
      <c r="V1157" s="84">
        <f t="shared" si="112"/>
        <v>427.71238849781986</v>
      </c>
      <c r="W1157" s="78">
        <v>46073</v>
      </c>
      <c r="X1157" s="80" t="s">
        <v>4727</v>
      </c>
      <c r="Y1157" s="80" t="s">
        <v>1137</v>
      </c>
      <c r="Z1157" s="80" t="s">
        <v>1470</v>
      </c>
      <c r="AA1157" s="80" t="s">
        <v>121</v>
      </c>
      <c r="AB1157" s="76" t="s">
        <v>1106</v>
      </c>
      <c r="AC1157" s="76" t="s">
        <v>541</v>
      </c>
      <c r="AD1157" s="76" t="s">
        <v>195</v>
      </c>
      <c r="AE1157" s="76" t="s">
        <v>547</v>
      </c>
      <c r="AF1157" s="76" t="s">
        <v>96</v>
      </c>
      <c r="AG1157" s="82"/>
      <c r="AH1157" s="60"/>
      <c r="AI1157" s="75" t="s">
        <v>4446</v>
      </c>
      <c r="AJ1157" s="6" t="s">
        <v>103</v>
      </c>
      <c r="AK1157" s="81">
        <v>0</v>
      </c>
      <c r="AL1157" s="205" t="s">
        <v>103</v>
      </c>
      <c r="AM1157" s="169"/>
      <c r="AN1157" s="6"/>
      <c r="AO1157" s="120"/>
    </row>
    <row r="1158" spans="1:41">
      <c r="A1158" s="75" t="s">
        <v>4446</v>
      </c>
      <c r="B1158" s="6" t="s">
        <v>93</v>
      </c>
      <c r="C1158" s="76">
        <v>1157</v>
      </c>
      <c r="D1158" s="80" t="s">
        <v>590</v>
      </c>
      <c r="E1158" s="6" t="s">
        <v>2135</v>
      </c>
      <c r="F1158" s="6" t="str">
        <f t="shared" si="113"/>
        <v>FreightRM-V-018-V1I26-M01.2</v>
      </c>
      <c r="G1158" s="95" t="s">
        <v>2190</v>
      </c>
      <c r="H1158" s="309" t="s">
        <v>4607</v>
      </c>
      <c r="I1158" s="85" t="s">
        <v>4692</v>
      </c>
      <c r="J1158" s="92">
        <v>46073</v>
      </c>
      <c r="K1158" s="95" t="s">
        <v>4730</v>
      </c>
      <c r="L1158" s="80">
        <v>6464</v>
      </c>
      <c r="M1158" s="80" t="s">
        <v>1870</v>
      </c>
      <c r="N1158" s="80" t="s">
        <v>1150</v>
      </c>
      <c r="O1158" s="71">
        <v>0</v>
      </c>
      <c r="P1158" s="71">
        <v>0</v>
      </c>
      <c r="Q1158" s="79">
        <v>19000</v>
      </c>
      <c r="R1158" s="79">
        <v>3040</v>
      </c>
      <c r="S1158" s="71">
        <v>0</v>
      </c>
      <c r="T1158" s="79">
        <v>22040</v>
      </c>
      <c r="U1158" s="80" t="s">
        <v>24</v>
      </c>
      <c r="V1158" s="84">
        <f t="shared" si="112"/>
        <v>1256.2341474536179</v>
      </c>
      <c r="W1158" s="78">
        <v>46073</v>
      </c>
      <c r="X1158" s="80" t="s">
        <v>1147</v>
      </c>
      <c r="Y1158" s="80" t="s">
        <v>1148</v>
      </c>
      <c r="Z1158" s="80" t="s">
        <v>1137</v>
      </c>
      <c r="AA1158" s="80" t="s">
        <v>121</v>
      </c>
      <c r="AB1158" s="76" t="s">
        <v>542</v>
      </c>
      <c r="AC1158" s="76" t="s">
        <v>540</v>
      </c>
      <c r="AD1158" s="76" t="s">
        <v>173</v>
      </c>
      <c r="AE1158" s="76" t="s">
        <v>548</v>
      </c>
      <c r="AF1158" s="76" t="s">
        <v>96</v>
      </c>
      <c r="AG1158" s="82"/>
      <c r="AH1158" s="60"/>
      <c r="AI1158" s="75" t="s">
        <v>4446</v>
      </c>
      <c r="AJ1158" s="6" t="s">
        <v>103</v>
      </c>
      <c r="AK1158" s="81">
        <v>0</v>
      </c>
      <c r="AL1158" s="205" t="s">
        <v>103</v>
      </c>
      <c r="AM1158" s="169"/>
      <c r="AN1158" s="6"/>
      <c r="AO1158" s="120"/>
    </row>
    <row r="1159" spans="1:41">
      <c r="A1159" s="75" t="s">
        <v>4446</v>
      </c>
      <c r="B1159" s="6" t="s">
        <v>93</v>
      </c>
      <c r="C1159" s="76">
        <v>1158</v>
      </c>
      <c r="D1159" s="80" t="s">
        <v>590</v>
      </c>
      <c r="E1159" s="6" t="s">
        <v>2135</v>
      </c>
      <c r="F1159" s="6" t="str">
        <f t="shared" si="113"/>
        <v>FreightRM-V-060-V1I26-M19.1</v>
      </c>
      <c r="G1159" s="95" t="s">
        <v>4470</v>
      </c>
      <c r="H1159" s="309" t="s">
        <v>4608</v>
      </c>
      <c r="I1159" s="85" t="s">
        <v>4692</v>
      </c>
      <c r="J1159" s="92">
        <v>46073</v>
      </c>
      <c r="K1159" s="95" t="s">
        <v>3557</v>
      </c>
      <c r="L1159" s="80">
        <v>6596</v>
      </c>
      <c r="M1159" s="80" t="s">
        <v>1870</v>
      </c>
      <c r="N1159" s="80" t="s">
        <v>1150</v>
      </c>
      <c r="O1159" s="71">
        <v>0</v>
      </c>
      <c r="P1159" s="71">
        <v>0</v>
      </c>
      <c r="Q1159" s="79">
        <v>19000</v>
      </c>
      <c r="R1159" s="79">
        <v>3040</v>
      </c>
      <c r="S1159" s="71">
        <v>0</v>
      </c>
      <c r="T1159" s="79">
        <v>22040</v>
      </c>
      <c r="U1159" s="80" t="s">
        <v>24</v>
      </c>
      <c r="V1159" s="84">
        <f t="shared" si="112"/>
        <v>1256.2341474536179</v>
      </c>
      <c r="W1159" s="78">
        <v>46073</v>
      </c>
      <c r="X1159" s="80" t="s">
        <v>1140</v>
      </c>
      <c r="Y1159" s="80" t="s">
        <v>1141</v>
      </c>
      <c r="Z1159" s="80" t="s">
        <v>1137</v>
      </c>
      <c r="AA1159" s="80" t="s">
        <v>121</v>
      </c>
      <c r="AB1159" s="76" t="s">
        <v>539</v>
      </c>
      <c r="AC1159" s="76" t="s">
        <v>540</v>
      </c>
      <c r="AD1159" s="76" t="s">
        <v>173</v>
      </c>
      <c r="AE1159" s="76" t="s">
        <v>548</v>
      </c>
      <c r="AF1159" s="76" t="s">
        <v>96</v>
      </c>
      <c r="AG1159" s="82"/>
      <c r="AH1159" s="60"/>
      <c r="AI1159" s="75" t="s">
        <v>4446</v>
      </c>
      <c r="AJ1159" s="6" t="s">
        <v>103</v>
      </c>
      <c r="AK1159" s="81">
        <v>0</v>
      </c>
      <c r="AL1159" s="205" t="s">
        <v>103</v>
      </c>
      <c r="AM1159" s="169"/>
      <c r="AN1159" s="6"/>
      <c r="AO1159" s="120"/>
    </row>
    <row r="1160" spans="1:41">
      <c r="A1160" s="75" t="s">
        <v>4446</v>
      </c>
      <c r="B1160" s="6" t="s">
        <v>93</v>
      </c>
      <c r="C1160" s="76">
        <v>1159</v>
      </c>
      <c r="D1160" s="80" t="s">
        <v>590</v>
      </c>
      <c r="E1160" s="6" t="s">
        <v>2135</v>
      </c>
      <c r="F1160" s="6" t="str">
        <f t="shared" si="113"/>
        <v>FreightRM-V-041-V1I26-M19.1</v>
      </c>
      <c r="G1160" s="95" t="s">
        <v>4471</v>
      </c>
      <c r="H1160" s="309" t="s">
        <v>4609</v>
      </c>
      <c r="I1160" s="85" t="s">
        <v>4692</v>
      </c>
      <c r="J1160" s="92">
        <v>46073</v>
      </c>
      <c r="K1160" s="95" t="s">
        <v>4731</v>
      </c>
      <c r="L1160" s="80">
        <v>6609</v>
      </c>
      <c r="M1160" s="80" t="s">
        <v>1870</v>
      </c>
      <c r="N1160" s="80" t="s">
        <v>1134</v>
      </c>
      <c r="O1160" s="71">
        <v>0</v>
      </c>
      <c r="P1160" s="71">
        <v>0</v>
      </c>
      <c r="Q1160" s="79">
        <v>2000</v>
      </c>
      <c r="R1160" s="79">
        <v>320</v>
      </c>
      <c r="S1160" s="71">
        <v>80</v>
      </c>
      <c r="T1160" s="79">
        <v>2240</v>
      </c>
      <c r="U1160" s="80" t="s">
        <v>24</v>
      </c>
      <c r="V1160" s="84">
        <f t="shared" si="112"/>
        <v>127.67533985009548</v>
      </c>
      <c r="W1160" s="78">
        <v>46073</v>
      </c>
      <c r="X1160" s="80" t="s">
        <v>1135</v>
      </c>
      <c r="Y1160" s="80" t="s">
        <v>4732</v>
      </c>
      <c r="Z1160" s="80" t="s">
        <v>1137</v>
      </c>
      <c r="AA1160" s="80" t="s">
        <v>121</v>
      </c>
      <c r="AB1160" s="76" t="s">
        <v>539</v>
      </c>
      <c r="AC1160" s="76" t="s">
        <v>540</v>
      </c>
      <c r="AD1160" s="76" t="s">
        <v>173</v>
      </c>
      <c r="AE1160" s="76" t="s">
        <v>548</v>
      </c>
      <c r="AF1160" s="76" t="s">
        <v>96</v>
      </c>
      <c r="AG1160" s="82"/>
      <c r="AH1160" s="60"/>
      <c r="AI1160" s="75" t="s">
        <v>4446</v>
      </c>
      <c r="AJ1160" s="6" t="s">
        <v>103</v>
      </c>
      <c r="AK1160" s="81">
        <v>0</v>
      </c>
      <c r="AL1160" s="205" t="s">
        <v>103</v>
      </c>
      <c r="AM1160" s="169"/>
      <c r="AN1160" s="6"/>
      <c r="AO1160" s="120"/>
    </row>
    <row r="1161" spans="1:41">
      <c r="A1161" s="75" t="s">
        <v>4446</v>
      </c>
      <c r="B1161" s="6" t="s">
        <v>93</v>
      </c>
      <c r="C1161" s="76">
        <v>1160</v>
      </c>
      <c r="D1161" s="80" t="s">
        <v>590</v>
      </c>
      <c r="E1161" s="6" t="s">
        <v>2135</v>
      </c>
      <c r="F1161" s="6" t="str">
        <f t="shared" si="113"/>
        <v>FreightFG-V-018-V1E26-M01</v>
      </c>
      <c r="G1161" s="95" t="s">
        <v>6332</v>
      </c>
      <c r="H1161" s="309" t="s">
        <v>4610</v>
      </c>
      <c r="I1161" s="85" t="s">
        <v>4692</v>
      </c>
      <c r="J1161" s="92">
        <v>46073</v>
      </c>
      <c r="K1161" s="95" t="s">
        <v>4733</v>
      </c>
      <c r="L1161" s="80">
        <v>6600</v>
      </c>
      <c r="M1161" s="80" t="s">
        <v>1870</v>
      </c>
      <c r="N1161" s="80" t="s">
        <v>1150</v>
      </c>
      <c r="O1161" s="71">
        <v>0</v>
      </c>
      <c r="P1161" s="71">
        <v>0</v>
      </c>
      <c r="Q1161" s="79">
        <v>12800</v>
      </c>
      <c r="R1161" s="79">
        <v>2048</v>
      </c>
      <c r="S1161" s="71">
        <v>0</v>
      </c>
      <c r="T1161" s="79">
        <v>14848</v>
      </c>
      <c r="U1161" s="80" t="s">
        <v>24</v>
      </c>
      <c r="V1161" s="84">
        <f t="shared" si="112"/>
        <v>846.30510986348997</v>
      </c>
      <c r="W1161" s="78">
        <v>46073</v>
      </c>
      <c r="X1161" s="80" t="s">
        <v>4734</v>
      </c>
      <c r="Y1161" s="80" t="s">
        <v>1137</v>
      </c>
      <c r="Z1161" s="80" t="s">
        <v>4735</v>
      </c>
      <c r="AA1161" s="80" t="s">
        <v>121</v>
      </c>
      <c r="AB1161" s="76" t="s">
        <v>542</v>
      </c>
      <c r="AC1161" s="76" t="s">
        <v>541</v>
      </c>
      <c r="AD1161" s="76" t="s">
        <v>195</v>
      </c>
      <c r="AE1161" s="76" t="s">
        <v>547</v>
      </c>
      <c r="AF1161" s="76" t="s">
        <v>96</v>
      </c>
      <c r="AG1161" s="82"/>
      <c r="AH1161" s="60"/>
      <c r="AI1161" s="75" t="s">
        <v>4446</v>
      </c>
      <c r="AJ1161" s="6" t="s">
        <v>103</v>
      </c>
      <c r="AK1161" s="81">
        <v>0</v>
      </c>
      <c r="AL1161" s="205" t="s">
        <v>103</v>
      </c>
      <c r="AM1161" s="169"/>
      <c r="AN1161" s="6"/>
      <c r="AO1161" s="120"/>
    </row>
    <row r="1162" spans="1:41">
      <c r="A1162" s="75" t="s">
        <v>4446</v>
      </c>
      <c r="B1162" s="6" t="s">
        <v>93</v>
      </c>
      <c r="C1162" s="76">
        <v>1161</v>
      </c>
      <c r="D1162" s="80" t="s">
        <v>590</v>
      </c>
      <c r="E1162" s="6" t="s">
        <v>2135</v>
      </c>
      <c r="F1162" s="6" t="str">
        <f t="shared" si="113"/>
        <v>FreightFG-R-2138LE25.M19</v>
      </c>
      <c r="G1162" s="95" t="s">
        <v>4472</v>
      </c>
      <c r="H1162" s="309" t="s">
        <v>4611</v>
      </c>
      <c r="I1162" s="85" t="s">
        <v>4692</v>
      </c>
      <c r="J1162" s="92">
        <v>46071</v>
      </c>
      <c r="K1162" s="95" t="s">
        <v>4736</v>
      </c>
      <c r="L1162" s="80">
        <v>6692</v>
      </c>
      <c r="M1162" s="80" t="s">
        <v>1264</v>
      </c>
      <c r="N1162" s="80" t="s">
        <v>4737</v>
      </c>
      <c r="O1162" s="71">
        <v>0</v>
      </c>
      <c r="P1162" s="71">
        <v>0</v>
      </c>
      <c r="Q1162" s="79">
        <v>5900</v>
      </c>
      <c r="R1162" s="79">
        <v>944</v>
      </c>
      <c r="S1162" s="71">
        <v>236</v>
      </c>
      <c r="T1162" s="79">
        <v>6608</v>
      </c>
      <c r="U1162" s="80" t="s">
        <v>118</v>
      </c>
      <c r="V1162" s="84">
        <f>T1162</f>
        <v>6608</v>
      </c>
      <c r="W1162" s="78">
        <v>46072</v>
      </c>
      <c r="X1162" s="80" t="s">
        <v>4738</v>
      </c>
      <c r="Y1162" s="80" t="s">
        <v>1137</v>
      </c>
      <c r="Z1162" s="80" t="s">
        <v>4739</v>
      </c>
      <c r="AA1162" s="80" t="s">
        <v>121</v>
      </c>
      <c r="AB1162" s="76" t="s">
        <v>539</v>
      </c>
      <c r="AC1162" s="76" t="s">
        <v>541</v>
      </c>
      <c r="AD1162" s="76" t="s">
        <v>195</v>
      </c>
      <c r="AE1162" s="76" t="s">
        <v>547</v>
      </c>
      <c r="AF1162" s="76" t="s">
        <v>96</v>
      </c>
      <c r="AG1162" s="82"/>
      <c r="AH1162" s="60"/>
      <c r="AI1162" s="75" t="s">
        <v>4446</v>
      </c>
      <c r="AJ1162" s="6" t="s">
        <v>103</v>
      </c>
      <c r="AK1162" s="81">
        <v>0</v>
      </c>
      <c r="AL1162" s="205" t="s">
        <v>103</v>
      </c>
      <c r="AM1162" s="169"/>
      <c r="AN1162" s="6"/>
      <c r="AO1162" s="120"/>
    </row>
    <row r="1163" spans="1:41">
      <c r="A1163" s="75" t="s">
        <v>4446</v>
      </c>
      <c r="B1163" s="6" t="s">
        <v>93</v>
      </c>
      <c r="C1163" s="76">
        <v>1162</v>
      </c>
      <c r="D1163" s="80" t="s">
        <v>27</v>
      </c>
      <c r="E1163" s="6" t="s">
        <v>2135</v>
      </c>
      <c r="F1163" s="6" t="str">
        <f t="shared" si="113"/>
        <v>FreightRM-V-057-V1I26-M23.2</v>
      </c>
      <c r="G1163" s="306" t="s">
        <v>4473</v>
      </c>
      <c r="H1163" s="310" t="s">
        <v>4612</v>
      </c>
      <c r="I1163" s="85" t="s">
        <v>4692</v>
      </c>
      <c r="J1163" s="105">
        <v>46073</v>
      </c>
      <c r="K1163" s="96" t="s">
        <v>4740</v>
      </c>
      <c r="L1163" s="85" t="s">
        <v>4741</v>
      </c>
      <c r="M1163" s="85" t="s">
        <v>1264</v>
      </c>
      <c r="N1163" s="85" t="s">
        <v>116</v>
      </c>
      <c r="O1163" s="71">
        <v>0</v>
      </c>
      <c r="P1163" s="71">
        <v>0</v>
      </c>
      <c r="Q1163" s="79">
        <v>2858.4</v>
      </c>
      <c r="R1163" s="79">
        <v>457.34</v>
      </c>
      <c r="S1163" s="71">
        <v>0</v>
      </c>
      <c r="T1163" s="79">
        <v>3315.74</v>
      </c>
      <c r="U1163" s="80" t="s">
        <v>24</v>
      </c>
      <c r="V1163" s="84">
        <f>T1163/17.5445</f>
        <v>188.99028185471229</v>
      </c>
      <c r="W1163" s="106">
        <v>46066</v>
      </c>
      <c r="X1163" s="85" t="s">
        <v>1885</v>
      </c>
      <c r="Y1163" s="85" t="s">
        <v>1886</v>
      </c>
      <c r="Z1163" s="85" t="s">
        <v>239</v>
      </c>
      <c r="AA1163" s="85" t="s">
        <v>122</v>
      </c>
      <c r="AB1163" s="76" t="s">
        <v>1118</v>
      </c>
      <c r="AC1163" s="76" t="s">
        <v>540</v>
      </c>
      <c r="AD1163" s="76" t="s">
        <v>173</v>
      </c>
      <c r="AE1163" s="76" t="s">
        <v>548</v>
      </c>
      <c r="AF1163" s="76" t="s">
        <v>96</v>
      </c>
      <c r="AG1163" s="82"/>
      <c r="AH1163" s="60"/>
      <c r="AI1163" s="75" t="s">
        <v>4446</v>
      </c>
      <c r="AJ1163" s="6" t="s">
        <v>103</v>
      </c>
      <c r="AK1163" s="81">
        <v>0</v>
      </c>
      <c r="AL1163" s="205" t="s">
        <v>103</v>
      </c>
      <c r="AM1163" s="169"/>
      <c r="AN1163" s="6"/>
      <c r="AO1163" s="120"/>
    </row>
    <row r="1164" spans="1:41">
      <c r="A1164" s="75" t="s">
        <v>4446</v>
      </c>
      <c r="B1164" s="6" t="s">
        <v>93</v>
      </c>
      <c r="C1164" s="76">
        <v>1163</v>
      </c>
      <c r="D1164" s="80" t="s">
        <v>591</v>
      </c>
      <c r="E1164" s="6" t="s">
        <v>2135</v>
      </c>
      <c r="F1164" s="6" t="str">
        <f t="shared" si="113"/>
        <v>FreightRM-J-1174LI26-M19</v>
      </c>
      <c r="G1164" t="s">
        <v>4474</v>
      </c>
      <c r="H1164" s="303">
        <v>6238015950</v>
      </c>
      <c r="I1164" s="85" t="s">
        <v>4692</v>
      </c>
      <c r="J1164" s="105">
        <v>46069</v>
      </c>
      <c r="K1164" s="107" t="s">
        <v>116</v>
      </c>
      <c r="L1164" s="303">
        <v>542176930</v>
      </c>
      <c r="M1164" s="85" t="s">
        <v>173</v>
      </c>
      <c r="N1164" s="85" t="s">
        <v>116</v>
      </c>
      <c r="O1164" s="71">
        <v>0</v>
      </c>
      <c r="P1164" s="71">
        <v>0</v>
      </c>
      <c r="Q1164" s="79">
        <v>335.36</v>
      </c>
      <c r="R1164" s="79">
        <v>0</v>
      </c>
      <c r="S1164" s="71">
        <v>0</v>
      </c>
      <c r="T1164" s="79">
        <v>335.36</v>
      </c>
      <c r="U1164" s="80" t="s">
        <v>118</v>
      </c>
      <c r="V1164" s="84">
        <f>T1164</f>
        <v>335.36</v>
      </c>
      <c r="W1164" s="106" t="s">
        <v>4742</v>
      </c>
      <c r="X1164" t="s">
        <v>4743</v>
      </c>
      <c r="Y1164" s="85" t="s">
        <v>178</v>
      </c>
      <c r="Z1164" s="85" t="s">
        <v>178</v>
      </c>
      <c r="AA1164" s="85" t="s">
        <v>1156</v>
      </c>
      <c r="AB1164" s="76" t="s">
        <v>539</v>
      </c>
      <c r="AC1164" s="76" t="s">
        <v>540</v>
      </c>
      <c r="AD1164" s="76" t="s">
        <v>173</v>
      </c>
      <c r="AE1164" s="76" t="s">
        <v>548</v>
      </c>
      <c r="AF1164" s="76" t="s">
        <v>96</v>
      </c>
      <c r="AG1164" s="82"/>
      <c r="AH1164" s="60"/>
      <c r="AI1164" s="75" t="s">
        <v>4446</v>
      </c>
      <c r="AJ1164" s="6" t="s">
        <v>103</v>
      </c>
      <c r="AK1164" s="81">
        <v>0</v>
      </c>
      <c r="AL1164" s="205" t="s">
        <v>103</v>
      </c>
      <c r="AM1164" s="169"/>
      <c r="AN1164" s="6"/>
      <c r="AO1164" s="120"/>
    </row>
    <row r="1165" spans="1:41">
      <c r="A1165" s="75" t="s">
        <v>4446</v>
      </c>
      <c r="B1165" s="6" t="s">
        <v>93</v>
      </c>
      <c r="C1165" s="76">
        <v>1164</v>
      </c>
      <c r="D1165" s="80" t="s">
        <v>592</v>
      </c>
      <c r="E1165" s="6" t="s">
        <v>2136</v>
      </c>
      <c r="F1165" s="6" t="str">
        <f t="shared" si="113"/>
        <v>BrokerRM-I-1070-AI26-M19</v>
      </c>
      <c r="G1165" s="96" t="s">
        <v>4475</v>
      </c>
      <c r="H1165" s="311" t="s">
        <v>4613</v>
      </c>
      <c r="I1165" s="85" t="s">
        <v>4692</v>
      </c>
      <c r="J1165" s="105">
        <v>46073</v>
      </c>
      <c r="K1165" s="107" t="s">
        <v>4744</v>
      </c>
      <c r="L1165" s="85">
        <v>8703623596</v>
      </c>
      <c r="M1165" s="85" t="s">
        <v>25</v>
      </c>
      <c r="N1165" s="85" t="s">
        <v>116</v>
      </c>
      <c r="O1165" s="71">
        <v>0</v>
      </c>
      <c r="P1165" s="71">
        <v>0</v>
      </c>
      <c r="Q1165" s="79">
        <v>6797.33</v>
      </c>
      <c r="R1165" s="79">
        <v>1087.5727999999999</v>
      </c>
      <c r="S1165" s="71">
        <v>0</v>
      </c>
      <c r="T1165" s="79">
        <v>7884.9027999999998</v>
      </c>
      <c r="U1165" s="80" t="s">
        <v>24</v>
      </c>
      <c r="V1165" s="84">
        <f t="shared" ref="V1165:V1190" si="114">T1165/17.5445</f>
        <v>449.42305565846846</v>
      </c>
      <c r="W1165" s="106">
        <v>46072</v>
      </c>
      <c r="X1165" s="85" t="s">
        <v>1185</v>
      </c>
      <c r="Y1165" s="85" t="s">
        <v>1186</v>
      </c>
      <c r="Z1165" s="85" t="s">
        <v>121</v>
      </c>
      <c r="AA1165" s="85" t="s">
        <v>122</v>
      </c>
      <c r="AB1165" s="76" t="s">
        <v>539</v>
      </c>
      <c r="AC1165" s="76" t="s">
        <v>540</v>
      </c>
      <c r="AD1165" s="76" t="s">
        <v>25</v>
      </c>
      <c r="AE1165" s="76" t="s">
        <v>544</v>
      </c>
      <c r="AF1165" s="76" t="s">
        <v>96</v>
      </c>
      <c r="AG1165" s="82"/>
      <c r="AH1165" s="60"/>
      <c r="AI1165" s="75" t="s">
        <v>4446</v>
      </c>
      <c r="AJ1165" s="6" t="s">
        <v>103</v>
      </c>
      <c r="AK1165" s="81">
        <v>0</v>
      </c>
      <c r="AL1165" s="205" t="s">
        <v>103</v>
      </c>
      <c r="AM1165" s="169"/>
      <c r="AN1165" s="6"/>
      <c r="AO1165" s="120"/>
    </row>
    <row r="1166" spans="1:41">
      <c r="A1166" s="75" t="s">
        <v>4446</v>
      </c>
      <c r="B1166" s="6" t="s">
        <v>93</v>
      </c>
      <c r="C1166" s="76">
        <v>1165</v>
      </c>
      <c r="D1166" s="80" t="s">
        <v>592</v>
      </c>
      <c r="E1166" s="6" t="s">
        <v>2136</v>
      </c>
      <c r="F1166" s="6" t="str">
        <f t="shared" si="113"/>
        <v>BrokerRM-I-1093-AI26-M19</v>
      </c>
      <c r="G1166" s="96" t="s">
        <v>4476</v>
      </c>
      <c r="H1166" s="311" t="s">
        <v>4614</v>
      </c>
      <c r="I1166" s="85" t="s">
        <v>4692</v>
      </c>
      <c r="J1166" s="105">
        <v>46069</v>
      </c>
      <c r="K1166" s="107" t="s">
        <v>4745</v>
      </c>
      <c r="L1166" s="85">
        <v>1847635134</v>
      </c>
      <c r="M1166" s="85" t="s">
        <v>25</v>
      </c>
      <c r="N1166" s="85" t="s">
        <v>116</v>
      </c>
      <c r="O1166" s="71">
        <v>0</v>
      </c>
      <c r="P1166" s="71">
        <v>0</v>
      </c>
      <c r="Q1166" s="79">
        <v>7470.69</v>
      </c>
      <c r="R1166" s="79">
        <v>1195.3104000000001</v>
      </c>
      <c r="S1166" s="71">
        <v>0</v>
      </c>
      <c r="T1166" s="79">
        <v>8666.000399999999</v>
      </c>
      <c r="U1166" s="80" t="s">
        <v>24</v>
      </c>
      <c r="V1166" s="84">
        <f t="shared" si="114"/>
        <v>493.94399384422462</v>
      </c>
      <c r="W1166" s="106">
        <v>46063</v>
      </c>
      <c r="X1166" s="85" t="s">
        <v>4746</v>
      </c>
      <c r="Y1166" s="85" t="s">
        <v>129</v>
      </c>
      <c r="Z1166" s="85" t="s">
        <v>121</v>
      </c>
      <c r="AA1166" s="85" t="s">
        <v>122</v>
      </c>
      <c r="AB1166" s="76" t="s">
        <v>539</v>
      </c>
      <c r="AC1166" s="76" t="s">
        <v>540</v>
      </c>
      <c r="AD1166" s="76" t="s">
        <v>25</v>
      </c>
      <c r="AE1166" s="76" t="s">
        <v>544</v>
      </c>
      <c r="AF1166" s="76" t="s">
        <v>96</v>
      </c>
      <c r="AG1166" s="82"/>
      <c r="AH1166" s="60"/>
      <c r="AI1166" s="75" t="s">
        <v>4446</v>
      </c>
      <c r="AJ1166" s="6" t="s">
        <v>103</v>
      </c>
      <c r="AK1166" s="81">
        <v>0</v>
      </c>
      <c r="AL1166" s="205" t="s">
        <v>103</v>
      </c>
      <c r="AM1166" s="169"/>
      <c r="AN1166" s="6"/>
      <c r="AO1166" s="120"/>
    </row>
    <row r="1167" spans="1:41">
      <c r="A1167" s="75" t="s">
        <v>4446</v>
      </c>
      <c r="B1167" s="6" t="s">
        <v>93</v>
      </c>
      <c r="C1167" s="76">
        <v>1166</v>
      </c>
      <c r="D1167" s="80" t="s">
        <v>592</v>
      </c>
      <c r="E1167" s="6" t="s">
        <v>2136</v>
      </c>
      <c r="F1167" s="6" t="str">
        <f t="shared" si="113"/>
        <v>BrokerRM-I-1066-AI26-M19</v>
      </c>
      <c r="G1167" s="96" t="s">
        <v>4477</v>
      </c>
      <c r="H1167" s="311" t="s">
        <v>4615</v>
      </c>
      <c r="I1167" s="85" t="s">
        <v>4692</v>
      </c>
      <c r="J1167" s="105">
        <v>46070</v>
      </c>
      <c r="K1167" s="96" t="s">
        <v>4747</v>
      </c>
      <c r="L1167" s="85">
        <v>4286026522</v>
      </c>
      <c r="M1167" s="85" t="s">
        <v>25</v>
      </c>
      <c r="N1167" s="85" t="s">
        <v>116</v>
      </c>
      <c r="O1167" s="71">
        <v>0</v>
      </c>
      <c r="P1167" s="71">
        <v>0</v>
      </c>
      <c r="Q1167" s="79">
        <v>7320.35</v>
      </c>
      <c r="R1167" s="79">
        <v>1171.2560000000001</v>
      </c>
      <c r="S1167" s="71">
        <v>0</v>
      </c>
      <c r="T1167" s="79">
        <v>8491.6059999999998</v>
      </c>
      <c r="U1167" s="80" t="s">
        <v>24</v>
      </c>
      <c r="V1167" s="84">
        <f t="shared" si="114"/>
        <v>484.00387585853116</v>
      </c>
      <c r="W1167" s="106">
        <v>46066</v>
      </c>
      <c r="X1167" s="85" t="s">
        <v>4748</v>
      </c>
      <c r="Y1167" s="85" t="s">
        <v>129</v>
      </c>
      <c r="Z1167" s="85" t="s">
        <v>121</v>
      </c>
      <c r="AA1167" s="85" t="s">
        <v>122</v>
      </c>
      <c r="AB1167" s="76" t="s">
        <v>539</v>
      </c>
      <c r="AC1167" s="76" t="s">
        <v>540</v>
      </c>
      <c r="AD1167" s="76" t="s">
        <v>25</v>
      </c>
      <c r="AE1167" s="76" t="s">
        <v>544</v>
      </c>
      <c r="AF1167" s="76" t="s">
        <v>96</v>
      </c>
      <c r="AG1167" s="82"/>
      <c r="AH1167" s="60"/>
      <c r="AI1167" s="75" t="s">
        <v>4446</v>
      </c>
      <c r="AJ1167" s="6" t="s">
        <v>103</v>
      </c>
      <c r="AK1167" s="81">
        <v>0</v>
      </c>
      <c r="AL1167" s="205" t="s">
        <v>103</v>
      </c>
      <c r="AM1167" s="169"/>
      <c r="AN1167" s="6"/>
      <c r="AO1167" s="120"/>
    </row>
    <row r="1168" spans="1:41">
      <c r="A1168" s="75" t="s">
        <v>4446</v>
      </c>
      <c r="B1168" s="6" t="s">
        <v>93</v>
      </c>
      <c r="C1168" s="76">
        <v>1167</v>
      </c>
      <c r="D1168" s="80" t="s">
        <v>592</v>
      </c>
      <c r="E1168" s="6" t="s">
        <v>2136</v>
      </c>
      <c r="F1168" s="6" t="str">
        <f t="shared" si="113"/>
        <v>BrokerRM-I-1084-AI26-M19</v>
      </c>
      <c r="G1168" s="96" t="s">
        <v>4478</v>
      </c>
      <c r="H1168" s="311" t="s">
        <v>4616</v>
      </c>
      <c r="I1168" s="85" t="s">
        <v>4692</v>
      </c>
      <c r="J1168" s="105">
        <v>46071</v>
      </c>
      <c r="K1168" s="107" t="s">
        <v>4749</v>
      </c>
      <c r="L1168" s="85">
        <v>3656846465</v>
      </c>
      <c r="M1168" s="85" t="s">
        <v>25</v>
      </c>
      <c r="N1168" s="85" t="s">
        <v>116</v>
      </c>
      <c r="O1168" s="71">
        <v>0</v>
      </c>
      <c r="P1168" s="71">
        <v>0</v>
      </c>
      <c r="Q1168" s="79">
        <v>5789.24</v>
      </c>
      <c r="R1168" s="79">
        <v>926.27840000000003</v>
      </c>
      <c r="S1168" s="71">
        <v>0</v>
      </c>
      <c r="T1168" s="79">
        <v>6715.5183999999999</v>
      </c>
      <c r="U1168" s="80" t="s">
        <v>24</v>
      </c>
      <c r="V1168" s="84">
        <f t="shared" si="114"/>
        <v>382.77057767391489</v>
      </c>
      <c r="W1168" s="106">
        <v>46063</v>
      </c>
      <c r="X1168" s="85" t="s">
        <v>1176</v>
      </c>
      <c r="Y1168" s="85" t="s">
        <v>129</v>
      </c>
      <c r="Z1168" s="85" t="s">
        <v>121</v>
      </c>
      <c r="AA1168" s="85" t="s">
        <v>122</v>
      </c>
      <c r="AB1168" s="76" t="s">
        <v>539</v>
      </c>
      <c r="AC1168" s="76" t="s">
        <v>540</v>
      </c>
      <c r="AD1168" s="76" t="s">
        <v>25</v>
      </c>
      <c r="AE1168" s="76" t="s">
        <v>544</v>
      </c>
      <c r="AF1168" s="76" t="s">
        <v>96</v>
      </c>
      <c r="AG1168" s="82"/>
      <c r="AH1168" s="60"/>
      <c r="AI1168" s="75" t="s">
        <v>4446</v>
      </c>
      <c r="AJ1168" s="6" t="s">
        <v>103</v>
      </c>
      <c r="AK1168" s="81">
        <v>0</v>
      </c>
      <c r="AL1168" s="205" t="s">
        <v>103</v>
      </c>
      <c r="AM1168" s="169"/>
      <c r="AN1168" s="6"/>
      <c r="AO1168" s="120"/>
    </row>
    <row r="1169" spans="1:41">
      <c r="A1169" s="75" t="s">
        <v>4446</v>
      </c>
      <c r="B1169" s="6" t="s">
        <v>93</v>
      </c>
      <c r="C1169" s="76">
        <v>1168</v>
      </c>
      <c r="D1169" s="80" t="s">
        <v>592</v>
      </c>
      <c r="E1169" s="6" t="s">
        <v>2136</v>
      </c>
      <c r="F1169" s="6" t="str">
        <f t="shared" si="113"/>
        <v>BrokerRM-I-1083-AI26-M19</v>
      </c>
      <c r="G1169" s="96" t="s">
        <v>4479</v>
      </c>
      <c r="H1169" s="311" t="s">
        <v>4617</v>
      </c>
      <c r="I1169" s="85" t="s">
        <v>4692</v>
      </c>
      <c r="J1169" s="105">
        <v>46069</v>
      </c>
      <c r="K1169" s="107" t="s">
        <v>4750</v>
      </c>
      <c r="L1169" s="85">
        <v>1268712701</v>
      </c>
      <c r="M1169" s="85" t="s">
        <v>25</v>
      </c>
      <c r="N1169" s="85" t="s">
        <v>116</v>
      </c>
      <c r="O1169" s="71">
        <v>0</v>
      </c>
      <c r="P1169" s="71">
        <v>0</v>
      </c>
      <c r="Q1169" s="79">
        <v>3667.43</v>
      </c>
      <c r="R1169" s="79">
        <v>586.78880000000004</v>
      </c>
      <c r="S1169" s="71">
        <v>0</v>
      </c>
      <c r="T1169" s="79">
        <v>4254.2187999999996</v>
      </c>
      <c r="U1169" s="80" t="s">
        <v>24</v>
      </c>
      <c r="V1169" s="84">
        <f t="shared" si="114"/>
        <v>242.48162102083273</v>
      </c>
      <c r="W1169" s="106">
        <v>46063</v>
      </c>
      <c r="X1169" s="85" t="s">
        <v>1176</v>
      </c>
      <c r="Y1169" s="85" t="s">
        <v>129</v>
      </c>
      <c r="Z1169" s="85" t="s">
        <v>121</v>
      </c>
      <c r="AA1169" s="85" t="s">
        <v>122</v>
      </c>
      <c r="AB1169" s="76" t="s">
        <v>539</v>
      </c>
      <c r="AC1169" s="76" t="s">
        <v>540</v>
      </c>
      <c r="AD1169" s="76" t="s">
        <v>25</v>
      </c>
      <c r="AE1169" s="76" t="s">
        <v>544</v>
      </c>
      <c r="AF1169" s="76" t="s">
        <v>96</v>
      </c>
      <c r="AG1169" s="82"/>
      <c r="AH1169" s="60"/>
      <c r="AI1169" s="75" t="s">
        <v>4446</v>
      </c>
      <c r="AJ1169" s="6" t="s">
        <v>103</v>
      </c>
      <c r="AK1169" s="81">
        <v>0</v>
      </c>
      <c r="AL1169" s="205" t="s">
        <v>103</v>
      </c>
      <c r="AM1169" s="169"/>
      <c r="AN1169" s="6"/>
      <c r="AO1169" s="120"/>
    </row>
    <row r="1170" spans="1:41">
      <c r="A1170" s="75" t="s">
        <v>4446</v>
      </c>
      <c r="B1170" s="6" t="s">
        <v>93</v>
      </c>
      <c r="C1170" s="76">
        <v>1169</v>
      </c>
      <c r="D1170" s="80" t="s">
        <v>592</v>
      </c>
      <c r="E1170" s="6" t="s">
        <v>2136</v>
      </c>
      <c r="F1170" s="6" t="str">
        <f t="shared" si="113"/>
        <v>BrokerRM-I-1062-AI26-M19</v>
      </c>
      <c r="G1170" s="96" t="s">
        <v>3103</v>
      </c>
      <c r="H1170" s="311" t="s">
        <v>4618</v>
      </c>
      <c r="I1170" s="85" t="s">
        <v>4692</v>
      </c>
      <c r="J1170" s="105">
        <v>46069</v>
      </c>
      <c r="K1170" s="96" t="s">
        <v>4751</v>
      </c>
      <c r="L1170" s="85">
        <v>2434758734</v>
      </c>
      <c r="M1170" s="85" t="s">
        <v>25</v>
      </c>
      <c r="N1170" s="85" t="s">
        <v>116</v>
      </c>
      <c r="O1170" s="71">
        <v>0</v>
      </c>
      <c r="P1170" s="71">
        <v>0</v>
      </c>
      <c r="Q1170" s="79">
        <v>7320.35</v>
      </c>
      <c r="R1170" s="79">
        <v>1171.2560000000001</v>
      </c>
      <c r="S1170" s="71">
        <v>0</v>
      </c>
      <c r="T1170" s="79">
        <v>8491.6059999999998</v>
      </c>
      <c r="U1170" s="80" t="s">
        <v>24</v>
      </c>
      <c r="V1170" s="84">
        <f t="shared" si="114"/>
        <v>484.00387585853116</v>
      </c>
      <c r="W1170" s="106">
        <v>46063</v>
      </c>
      <c r="X1170" s="85" t="s">
        <v>1191</v>
      </c>
      <c r="Y1170" s="85" t="s">
        <v>129</v>
      </c>
      <c r="Z1170" s="85" t="s">
        <v>121</v>
      </c>
      <c r="AA1170" s="85" t="s">
        <v>122</v>
      </c>
      <c r="AB1170" s="76" t="s">
        <v>539</v>
      </c>
      <c r="AC1170" s="76" t="s">
        <v>540</v>
      </c>
      <c r="AD1170" s="76" t="s">
        <v>25</v>
      </c>
      <c r="AE1170" s="76" t="s">
        <v>544</v>
      </c>
      <c r="AF1170" s="76" t="s">
        <v>96</v>
      </c>
      <c r="AG1170" s="82"/>
      <c r="AH1170" s="60"/>
      <c r="AI1170" s="75" t="s">
        <v>4446</v>
      </c>
      <c r="AJ1170" s="6" t="s">
        <v>103</v>
      </c>
      <c r="AK1170" s="81">
        <v>0</v>
      </c>
      <c r="AL1170" s="205" t="s">
        <v>103</v>
      </c>
      <c r="AM1170" s="169"/>
      <c r="AN1170" s="6"/>
      <c r="AO1170" s="120"/>
    </row>
    <row r="1171" spans="1:41">
      <c r="A1171" s="75" t="s">
        <v>4446</v>
      </c>
      <c r="B1171" s="6" t="s">
        <v>93</v>
      </c>
      <c r="C1171" s="76">
        <v>1170</v>
      </c>
      <c r="D1171" s="80" t="s">
        <v>592</v>
      </c>
      <c r="E1171" s="6" t="s">
        <v>2136</v>
      </c>
      <c r="F1171" s="6" t="str">
        <f t="shared" si="113"/>
        <v>BrokerRM-I-1081-AI26-M19</v>
      </c>
      <c r="G1171" s="96" t="s">
        <v>4480</v>
      </c>
      <c r="H1171" s="311" t="s">
        <v>4619</v>
      </c>
      <c r="I1171" s="85" t="s">
        <v>4692</v>
      </c>
      <c r="J1171" s="105">
        <v>46069</v>
      </c>
      <c r="K1171" s="107" t="s">
        <v>4752</v>
      </c>
      <c r="L1171" s="85">
        <v>1554419123</v>
      </c>
      <c r="M1171" s="85" t="s">
        <v>25</v>
      </c>
      <c r="N1171" s="85" t="s">
        <v>116</v>
      </c>
      <c r="O1171" s="71">
        <v>0</v>
      </c>
      <c r="P1171" s="71">
        <v>0</v>
      </c>
      <c r="Q1171" s="79">
        <v>7320.35</v>
      </c>
      <c r="R1171" s="79">
        <v>1171.2560000000001</v>
      </c>
      <c r="S1171" s="71">
        <v>0</v>
      </c>
      <c r="T1171" s="79">
        <v>8491.6059999999998</v>
      </c>
      <c r="U1171" s="80" t="s">
        <v>24</v>
      </c>
      <c r="V1171" s="84">
        <f t="shared" si="114"/>
        <v>484.00387585853116</v>
      </c>
      <c r="W1171" s="106">
        <v>46063</v>
      </c>
      <c r="X1171" s="85" t="s">
        <v>1183</v>
      </c>
      <c r="Y1171" s="85" t="s">
        <v>178</v>
      </c>
      <c r="Z1171" s="85" t="s">
        <v>121</v>
      </c>
      <c r="AA1171" s="85" t="s">
        <v>122</v>
      </c>
      <c r="AB1171" s="76" t="s">
        <v>539</v>
      </c>
      <c r="AC1171" s="76" t="s">
        <v>540</v>
      </c>
      <c r="AD1171" s="76" t="s">
        <v>25</v>
      </c>
      <c r="AE1171" s="76" t="s">
        <v>544</v>
      </c>
      <c r="AF1171" s="76" t="s">
        <v>96</v>
      </c>
      <c r="AG1171" s="82"/>
      <c r="AH1171" s="60"/>
      <c r="AI1171" s="75" t="s">
        <v>4446</v>
      </c>
      <c r="AJ1171" s="6" t="s">
        <v>103</v>
      </c>
      <c r="AK1171" s="81">
        <v>0</v>
      </c>
      <c r="AL1171" s="205" t="s">
        <v>103</v>
      </c>
      <c r="AM1171" s="169"/>
      <c r="AN1171" s="6"/>
      <c r="AO1171" s="120"/>
    </row>
    <row r="1172" spans="1:41">
      <c r="A1172" s="75" t="s">
        <v>4446</v>
      </c>
      <c r="B1172" s="6" t="s">
        <v>93</v>
      </c>
      <c r="C1172" s="76">
        <v>1171</v>
      </c>
      <c r="D1172" s="80" t="s">
        <v>592</v>
      </c>
      <c r="E1172" s="6" t="s">
        <v>2136</v>
      </c>
      <c r="F1172" s="6" t="str">
        <f t="shared" si="113"/>
        <v>BrokerRM-I-1082-AI26-M19</v>
      </c>
      <c r="G1172" s="96" t="s">
        <v>4481</v>
      </c>
      <c r="H1172" s="311" t="s">
        <v>4620</v>
      </c>
      <c r="I1172" s="85" t="s">
        <v>4692</v>
      </c>
      <c r="J1172" s="105">
        <v>46070</v>
      </c>
      <c r="K1172" s="96" t="s">
        <v>4753</v>
      </c>
      <c r="L1172" s="85">
        <v>3437003651</v>
      </c>
      <c r="M1172" s="85" t="s">
        <v>25</v>
      </c>
      <c r="N1172" s="85" t="s">
        <v>116</v>
      </c>
      <c r="O1172" s="71">
        <v>0</v>
      </c>
      <c r="P1172" s="71">
        <v>0</v>
      </c>
      <c r="Q1172" s="79">
        <v>3760.99</v>
      </c>
      <c r="R1172" s="79">
        <v>601.75839999999994</v>
      </c>
      <c r="S1172" s="71">
        <v>0</v>
      </c>
      <c r="T1172" s="79">
        <v>4362.7483999999995</v>
      </c>
      <c r="U1172" s="80" t="s">
        <v>24</v>
      </c>
      <c r="V1172" s="84">
        <f t="shared" si="114"/>
        <v>248.66758243324117</v>
      </c>
      <c r="W1172" s="106">
        <v>46064</v>
      </c>
      <c r="X1172" s="85" t="s">
        <v>1199</v>
      </c>
      <c r="Y1172" s="85" t="s">
        <v>129</v>
      </c>
      <c r="Z1172" s="85" t="s">
        <v>121</v>
      </c>
      <c r="AA1172" s="85" t="s">
        <v>122</v>
      </c>
      <c r="AB1172" s="76" t="s">
        <v>539</v>
      </c>
      <c r="AC1172" s="76" t="s">
        <v>540</v>
      </c>
      <c r="AD1172" s="76" t="s">
        <v>25</v>
      </c>
      <c r="AE1172" s="76" t="s">
        <v>544</v>
      </c>
      <c r="AF1172" s="76" t="s">
        <v>96</v>
      </c>
      <c r="AG1172" s="82"/>
      <c r="AH1172" s="60"/>
      <c r="AI1172" s="75" t="s">
        <v>4446</v>
      </c>
      <c r="AJ1172" s="6" t="s">
        <v>103</v>
      </c>
      <c r="AK1172" s="81">
        <v>0</v>
      </c>
      <c r="AL1172" s="205" t="s">
        <v>103</v>
      </c>
      <c r="AM1172" s="169"/>
      <c r="AN1172" s="6"/>
      <c r="AO1172" s="120"/>
    </row>
    <row r="1173" spans="1:41">
      <c r="A1173" s="75" t="s">
        <v>4446</v>
      </c>
      <c r="B1173" s="6" t="s">
        <v>93</v>
      </c>
      <c r="C1173" s="76">
        <v>1172</v>
      </c>
      <c r="D1173" s="80" t="s">
        <v>592</v>
      </c>
      <c r="E1173" s="6" t="s">
        <v>2136</v>
      </c>
      <c r="F1173" s="6" t="str">
        <f t="shared" si="113"/>
        <v>BrokerRM-I-1057-AI26-M19</v>
      </c>
      <c r="G1173" s="96" t="s">
        <v>4482</v>
      </c>
      <c r="H1173" s="311" t="s">
        <v>4621</v>
      </c>
      <c r="I1173" s="85" t="s">
        <v>4692</v>
      </c>
      <c r="J1173" s="105">
        <v>46070</v>
      </c>
      <c r="K1173" s="96" t="s">
        <v>4754</v>
      </c>
      <c r="L1173" s="85">
        <v>1144052184</v>
      </c>
      <c r="M1173" s="85" t="s">
        <v>25</v>
      </c>
      <c r="N1173" s="85" t="s">
        <v>116</v>
      </c>
      <c r="O1173" s="71">
        <v>0</v>
      </c>
      <c r="P1173" s="71">
        <v>0</v>
      </c>
      <c r="Q1173" s="79">
        <v>5789.24</v>
      </c>
      <c r="R1173" s="79">
        <v>926.27840000000003</v>
      </c>
      <c r="S1173" s="71">
        <v>0</v>
      </c>
      <c r="T1173" s="79">
        <v>6715.5183999999999</v>
      </c>
      <c r="U1173" s="80" t="s">
        <v>24</v>
      </c>
      <c r="V1173" s="84">
        <f t="shared" si="114"/>
        <v>382.77057767391489</v>
      </c>
      <c r="W1173" s="106">
        <v>46064</v>
      </c>
      <c r="X1173" s="85" t="s">
        <v>4755</v>
      </c>
      <c r="Y1173" s="85" t="s">
        <v>129</v>
      </c>
      <c r="Z1173" s="85" t="s">
        <v>121</v>
      </c>
      <c r="AA1173" s="85" t="s">
        <v>122</v>
      </c>
      <c r="AB1173" s="76" t="s">
        <v>539</v>
      </c>
      <c r="AC1173" s="76" t="s">
        <v>540</v>
      </c>
      <c r="AD1173" s="76" t="s">
        <v>25</v>
      </c>
      <c r="AE1173" s="76" t="s">
        <v>544</v>
      </c>
      <c r="AF1173" s="76" t="s">
        <v>96</v>
      </c>
      <c r="AG1173" s="82"/>
      <c r="AH1173" s="60"/>
      <c r="AI1173" s="75" t="s">
        <v>4446</v>
      </c>
      <c r="AJ1173" s="6" t="s">
        <v>103</v>
      </c>
      <c r="AK1173" s="81">
        <v>0</v>
      </c>
      <c r="AL1173" s="205" t="s">
        <v>103</v>
      </c>
      <c r="AM1173" s="169"/>
      <c r="AN1173" s="6"/>
      <c r="AO1173" s="120"/>
    </row>
    <row r="1174" spans="1:41">
      <c r="A1174" s="75" t="s">
        <v>4446</v>
      </c>
      <c r="B1174" s="6" t="s">
        <v>93</v>
      </c>
      <c r="C1174" s="76">
        <v>1173</v>
      </c>
      <c r="D1174" s="80" t="s">
        <v>592</v>
      </c>
      <c r="E1174" s="6" t="s">
        <v>2136</v>
      </c>
      <c r="F1174" s="6" t="str">
        <f t="shared" si="113"/>
        <v>BrokerRM-I-1096-AI26-M19</v>
      </c>
      <c r="G1174" s="96" t="s">
        <v>4483</v>
      </c>
      <c r="H1174" s="311" t="s">
        <v>4622</v>
      </c>
      <c r="I1174" s="85" t="s">
        <v>4692</v>
      </c>
      <c r="J1174" s="105">
        <v>46071</v>
      </c>
      <c r="K1174" s="96" t="s">
        <v>4756</v>
      </c>
      <c r="L1174" s="85">
        <v>2654031822</v>
      </c>
      <c r="M1174" s="85" t="s">
        <v>25</v>
      </c>
      <c r="N1174" s="85" t="s">
        <v>116</v>
      </c>
      <c r="O1174" s="71">
        <v>0</v>
      </c>
      <c r="P1174" s="71">
        <v>0</v>
      </c>
      <c r="Q1174" s="79">
        <v>1874.16</v>
      </c>
      <c r="R1174" s="79">
        <v>299.86</v>
      </c>
      <c r="S1174" s="71">
        <v>0</v>
      </c>
      <c r="T1174" s="79">
        <v>2174.02</v>
      </c>
      <c r="U1174" s="80" t="s">
        <v>24</v>
      </c>
      <c r="V1174" s="84">
        <f t="shared" si="114"/>
        <v>123.91461711647526</v>
      </c>
      <c r="W1174" s="106">
        <v>46066</v>
      </c>
      <c r="X1174" s="85" t="s">
        <v>1193</v>
      </c>
      <c r="Y1174" s="85" t="s">
        <v>4757</v>
      </c>
      <c r="Z1174" s="85" t="s">
        <v>121</v>
      </c>
      <c r="AA1174" s="85" t="s">
        <v>122</v>
      </c>
      <c r="AB1174" s="76" t="s">
        <v>539</v>
      </c>
      <c r="AC1174" s="76" t="s">
        <v>540</v>
      </c>
      <c r="AD1174" s="76" t="s">
        <v>25</v>
      </c>
      <c r="AE1174" s="76" t="s">
        <v>544</v>
      </c>
      <c r="AF1174" s="76" t="s">
        <v>96</v>
      </c>
      <c r="AG1174" s="82"/>
      <c r="AH1174" s="60"/>
      <c r="AI1174" s="75" t="s">
        <v>4446</v>
      </c>
      <c r="AJ1174" s="6" t="s">
        <v>103</v>
      </c>
      <c r="AK1174" s="81">
        <v>0</v>
      </c>
      <c r="AL1174" s="205" t="s">
        <v>103</v>
      </c>
      <c r="AM1174" s="169"/>
      <c r="AN1174" s="6"/>
      <c r="AO1174" s="120"/>
    </row>
    <row r="1175" spans="1:41">
      <c r="A1175" s="75" t="s">
        <v>4446</v>
      </c>
      <c r="B1175" s="6" t="s">
        <v>93</v>
      </c>
      <c r="C1175" s="76">
        <v>1174</v>
      </c>
      <c r="D1175" s="80" t="s">
        <v>592</v>
      </c>
      <c r="E1175" s="6" t="s">
        <v>2136</v>
      </c>
      <c r="F1175" s="6" t="str">
        <f t="shared" si="113"/>
        <v>BrokerRM-I-1097-AI26-M19</v>
      </c>
      <c r="G1175" s="96" t="s">
        <v>4484</v>
      </c>
      <c r="H1175" s="311" t="s">
        <v>4623</v>
      </c>
      <c r="I1175" s="85" t="s">
        <v>4692</v>
      </c>
      <c r="J1175" s="105">
        <v>46072</v>
      </c>
      <c r="K1175" s="96" t="s">
        <v>4758</v>
      </c>
      <c r="L1175" s="85">
        <v>2894453730</v>
      </c>
      <c r="M1175" s="85" t="s">
        <v>25</v>
      </c>
      <c r="N1175" s="85" t="s">
        <v>116</v>
      </c>
      <c r="O1175" s="71">
        <v>0</v>
      </c>
      <c r="P1175" s="71">
        <v>0</v>
      </c>
      <c r="Q1175" s="79">
        <v>7320.35</v>
      </c>
      <c r="R1175" s="79">
        <v>1171.26</v>
      </c>
      <c r="S1175" s="71">
        <v>0</v>
      </c>
      <c r="T1175" s="79">
        <v>8491.61</v>
      </c>
      <c r="U1175" s="80" t="s">
        <v>24</v>
      </c>
      <c r="V1175" s="84">
        <f t="shared" si="114"/>
        <v>484.0041038502095</v>
      </c>
      <c r="W1175" s="106">
        <v>46071</v>
      </c>
      <c r="X1175" s="85" t="s">
        <v>1183</v>
      </c>
      <c r="Y1175" s="85" t="s">
        <v>178</v>
      </c>
      <c r="Z1175" s="85" t="s">
        <v>121</v>
      </c>
      <c r="AA1175" s="85" t="s">
        <v>122</v>
      </c>
      <c r="AB1175" s="76" t="s">
        <v>539</v>
      </c>
      <c r="AC1175" s="76" t="s">
        <v>540</v>
      </c>
      <c r="AD1175" s="76" t="s">
        <v>25</v>
      </c>
      <c r="AE1175" s="76" t="s">
        <v>544</v>
      </c>
      <c r="AF1175" s="76" t="s">
        <v>96</v>
      </c>
      <c r="AG1175" s="82"/>
      <c r="AH1175" s="60"/>
      <c r="AI1175" s="75" t="s">
        <v>4446</v>
      </c>
      <c r="AJ1175" s="6" t="s">
        <v>103</v>
      </c>
      <c r="AK1175" s="81">
        <v>0</v>
      </c>
      <c r="AL1175" s="205" t="s">
        <v>103</v>
      </c>
      <c r="AM1175" s="169"/>
      <c r="AN1175" s="6"/>
      <c r="AO1175" s="120"/>
    </row>
    <row r="1176" spans="1:41">
      <c r="A1176" s="75" t="s">
        <v>4446</v>
      </c>
      <c r="B1176" s="6" t="s">
        <v>93</v>
      </c>
      <c r="C1176" s="76">
        <v>1175</v>
      </c>
      <c r="D1176" s="80" t="s">
        <v>592</v>
      </c>
      <c r="E1176" s="6" t="s">
        <v>2136</v>
      </c>
      <c r="F1176" s="6" t="str">
        <f t="shared" si="113"/>
        <v>BrokerRM-I-1063-AI26-M19</v>
      </c>
      <c r="G1176" s="96" t="s">
        <v>4485</v>
      </c>
      <c r="H1176" s="311" t="s">
        <v>4624</v>
      </c>
      <c r="I1176" s="85" t="s">
        <v>4692</v>
      </c>
      <c r="J1176" s="105">
        <v>46069</v>
      </c>
      <c r="K1176" s="96" t="s">
        <v>4759</v>
      </c>
      <c r="L1176" s="85">
        <v>8378093975</v>
      </c>
      <c r="M1176" s="85" t="s">
        <v>25</v>
      </c>
      <c r="N1176" s="85" t="s">
        <v>116</v>
      </c>
      <c r="O1176" s="71">
        <v>0</v>
      </c>
      <c r="P1176" s="71">
        <v>0</v>
      </c>
      <c r="Q1176" s="79">
        <v>3743.64</v>
      </c>
      <c r="R1176" s="79">
        <v>598.98239999999998</v>
      </c>
      <c r="S1176" s="71">
        <v>0</v>
      </c>
      <c r="T1176" s="79">
        <v>4342.6224000000002</v>
      </c>
      <c r="U1176" s="80" t="s">
        <v>24</v>
      </c>
      <c r="V1176" s="84">
        <f t="shared" si="114"/>
        <v>247.52044230385593</v>
      </c>
      <c r="W1176" s="106">
        <v>46063</v>
      </c>
      <c r="X1176" s="85" t="s">
        <v>1191</v>
      </c>
      <c r="Y1176" s="85" t="s">
        <v>129</v>
      </c>
      <c r="Z1176" s="85" t="s">
        <v>121</v>
      </c>
      <c r="AA1176" s="85" t="s">
        <v>122</v>
      </c>
      <c r="AB1176" s="76" t="s">
        <v>539</v>
      </c>
      <c r="AC1176" s="76" t="s">
        <v>540</v>
      </c>
      <c r="AD1176" s="76" t="s">
        <v>25</v>
      </c>
      <c r="AE1176" s="76" t="s">
        <v>544</v>
      </c>
      <c r="AF1176" s="76" t="s">
        <v>96</v>
      </c>
      <c r="AG1176" s="82"/>
      <c r="AH1176" s="60"/>
      <c r="AI1176" s="75" t="s">
        <v>4446</v>
      </c>
      <c r="AJ1176" s="6" t="s">
        <v>103</v>
      </c>
      <c r="AK1176" s="81">
        <v>0</v>
      </c>
      <c r="AL1176" s="205" t="s">
        <v>103</v>
      </c>
      <c r="AM1176" s="169"/>
      <c r="AN1176" s="6"/>
      <c r="AO1176" s="120"/>
    </row>
    <row r="1177" spans="1:41">
      <c r="A1177" s="75" t="s">
        <v>4446</v>
      </c>
      <c r="B1177" s="6" t="s">
        <v>93</v>
      </c>
      <c r="C1177" s="76">
        <v>1176</v>
      </c>
      <c r="D1177" s="80" t="s">
        <v>592</v>
      </c>
      <c r="E1177" s="6" t="s">
        <v>2136</v>
      </c>
      <c r="F1177" s="6" t="str">
        <f t="shared" si="113"/>
        <v>BrokerRM-I-1092-AI26-M19</v>
      </c>
      <c r="G1177" s="96" t="s">
        <v>4486</v>
      </c>
      <c r="H1177" s="311" t="s">
        <v>4625</v>
      </c>
      <c r="I1177" s="85" t="s">
        <v>4692</v>
      </c>
      <c r="J1177" s="105">
        <v>46069</v>
      </c>
      <c r="K1177" s="96" t="s">
        <v>4760</v>
      </c>
      <c r="L1177" s="85">
        <v>7003223942</v>
      </c>
      <c r="M1177" s="85" t="s">
        <v>25</v>
      </c>
      <c r="N1177" s="85" t="s">
        <v>116</v>
      </c>
      <c r="O1177" s="71">
        <v>0</v>
      </c>
      <c r="P1177" s="71">
        <v>0</v>
      </c>
      <c r="Q1177" s="79">
        <v>1874.16</v>
      </c>
      <c r="R1177" s="79">
        <v>299.86</v>
      </c>
      <c r="S1177" s="71">
        <v>0</v>
      </c>
      <c r="T1177" s="79">
        <v>2174.02</v>
      </c>
      <c r="U1177" s="80" t="s">
        <v>24</v>
      </c>
      <c r="V1177" s="84">
        <f t="shared" si="114"/>
        <v>123.91461711647526</v>
      </c>
      <c r="W1177" s="106">
        <v>46063</v>
      </c>
      <c r="X1177" s="85" t="s">
        <v>2876</v>
      </c>
      <c r="Y1177" s="85" t="s">
        <v>2877</v>
      </c>
      <c r="Z1177" s="85" t="s">
        <v>121</v>
      </c>
      <c r="AA1177" s="85" t="s">
        <v>122</v>
      </c>
      <c r="AB1177" s="76" t="s">
        <v>539</v>
      </c>
      <c r="AC1177" s="76" t="s">
        <v>540</v>
      </c>
      <c r="AD1177" s="76" t="s">
        <v>25</v>
      </c>
      <c r="AE1177" s="76" t="s">
        <v>544</v>
      </c>
      <c r="AF1177" s="76" t="s">
        <v>96</v>
      </c>
      <c r="AG1177" s="82"/>
      <c r="AH1177" s="60"/>
      <c r="AI1177" s="75" t="s">
        <v>4446</v>
      </c>
      <c r="AJ1177" s="6" t="s">
        <v>103</v>
      </c>
      <c r="AK1177" s="81">
        <v>0</v>
      </c>
      <c r="AL1177" s="205" t="s">
        <v>103</v>
      </c>
      <c r="AM1177" s="169"/>
      <c r="AN1177" s="6"/>
      <c r="AO1177" s="120"/>
    </row>
    <row r="1178" spans="1:41">
      <c r="A1178" s="75" t="s">
        <v>4446</v>
      </c>
      <c r="B1178" s="6" t="s">
        <v>93</v>
      </c>
      <c r="C1178" s="76">
        <v>1177</v>
      </c>
      <c r="D1178" s="80" t="s">
        <v>592</v>
      </c>
      <c r="E1178" s="6" t="s">
        <v>2136</v>
      </c>
      <c r="F1178" s="6" t="str">
        <f t="shared" si="113"/>
        <v>BrokerRM-I-1091-AI26-M19</v>
      </c>
      <c r="G1178" s="96" t="s">
        <v>4487</v>
      </c>
      <c r="H1178" s="311" t="s">
        <v>4626</v>
      </c>
      <c r="I1178" s="85" t="s">
        <v>4692</v>
      </c>
      <c r="J1178" s="105">
        <v>46070</v>
      </c>
      <c r="K1178" s="96" t="s">
        <v>4761</v>
      </c>
      <c r="L1178" s="85">
        <v>5163865663</v>
      </c>
      <c r="M1178" s="85" t="s">
        <v>25</v>
      </c>
      <c r="N1178" s="85" t="s">
        <v>116</v>
      </c>
      <c r="O1178" s="71">
        <v>0</v>
      </c>
      <c r="P1178" s="71">
        <v>0</v>
      </c>
      <c r="Q1178" s="79">
        <v>3211.86</v>
      </c>
      <c r="R1178" s="79">
        <v>513.89</v>
      </c>
      <c r="S1178" s="71">
        <v>0</v>
      </c>
      <c r="T1178" s="79">
        <v>3725.75</v>
      </c>
      <c r="U1178" s="80" t="s">
        <v>24</v>
      </c>
      <c r="V1178" s="84">
        <f t="shared" si="114"/>
        <v>212.35999886004163</v>
      </c>
      <c r="W1178" s="106">
        <v>46064</v>
      </c>
      <c r="X1178" s="85" t="s">
        <v>4762</v>
      </c>
      <c r="Y1178" s="85" t="s">
        <v>129</v>
      </c>
      <c r="Z1178" s="85" t="s">
        <v>121</v>
      </c>
      <c r="AA1178" s="85" t="s">
        <v>122</v>
      </c>
      <c r="AB1178" s="76" t="s">
        <v>539</v>
      </c>
      <c r="AC1178" s="76" t="s">
        <v>540</v>
      </c>
      <c r="AD1178" s="76" t="s">
        <v>25</v>
      </c>
      <c r="AE1178" s="76" t="s">
        <v>544</v>
      </c>
      <c r="AF1178" s="76" t="s">
        <v>96</v>
      </c>
      <c r="AG1178" s="82"/>
      <c r="AH1178" s="60"/>
      <c r="AI1178" s="75" t="s">
        <v>4446</v>
      </c>
      <c r="AJ1178" s="6" t="s">
        <v>103</v>
      </c>
      <c r="AK1178" s="81">
        <v>0</v>
      </c>
      <c r="AL1178" s="205" t="s">
        <v>103</v>
      </c>
      <c r="AM1178" s="169"/>
      <c r="AN1178" s="6"/>
      <c r="AO1178" s="120"/>
    </row>
    <row r="1179" spans="1:41">
      <c r="A1179" s="75" t="s">
        <v>4446</v>
      </c>
      <c r="B1179" s="6" t="s">
        <v>93</v>
      </c>
      <c r="C1179" s="76">
        <v>1178</v>
      </c>
      <c r="D1179" s="80" t="s">
        <v>592</v>
      </c>
      <c r="E1179" s="6" t="s">
        <v>2136</v>
      </c>
      <c r="F1179" s="6" t="str">
        <f t="shared" si="113"/>
        <v>BrokerRM-I-1102-AI26-M19</v>
      </c>
      <c r="G1179" s="96" t="s">
        <v>4488</v>
      </c>
      <c r="H1179" s="311" t="s">
        <v>4627</v>
      </c>
      <c r="I1179" s="85" t="s">
        <v>4692</v>
      </c>
      <c r="J1179" s="105">
        <v>46072</v>
      </c>
      <c r="K1179" s="96" t="s">
        <v>4763</v>
      </c>
      <c r="L1179" s="85">
        <v>7978031191</v>
      </c>
      <c r="M1179" s="85" t="s">
        <v>25</v>
      </c>
      <c r="N1179" s="85" t="s">
        <v>116</v>
      </c>
      <c r="O1179" s="71">
        <v>0</v>
      </c>
      <c r="P1179" s="71">
        <v>0</v>
      </c>
      <c r="Q1179" s="79">
        <v>3646.55</v>
      </c>
      <c r="R1179" s="79">
        <v>583.44000000000005</v>
      </c>
      <c r="S1179" s="71">
        <v>0</v>
      </c>
      <c r="T1179" s="79">
        <v>4229.99</v>
      </c>
      <c r="U1179" s="80" t="s">
        <v>24</v>
      </c>
      <c r="V1179" s="84">
        <f t="shared" si="114"/>
        <v>241.10062982701132</v>
      </c>
      <c r="W1179" s="106">
        <v>46071</v>
      </c>
      <c r="X1179" s="85" t="s">
        <v>1199</v>
      </c>
      <c r="Y1179" s="85" t="s">
        <v>129</v>
      </c>
      <c r="Z1179" s="85" t="s">
        <v>121</v>
      </c>
      <c r="AA1179" s="85" t="s">
        <v>122</v>
      </c>
      <c r="AB1179" s="76" t="s">
        <v>539</v>
      </c>
      <c r="AC1179" s="76" t="s">
        <v>540</v>
      </c>
      <c r="AD1179" s="76" t="s">
        <v>25</v>
      </c>
      <c r="AE1179" s="76" t="s">
        <v>544</v>
      </c>
      <c r="AF1179" s="76" t="s">
        <v>96</v>
      </c>
      <c r="AG1179" s="82"/>
      <c r="AH1179" s="60"/>
      <c r="AI1179" s="75" t="s">
        <v>4446</v>
      </c>
      <c r="AJ1179" s="6" t="s">
        <v>103</v>
      </c>
      <c r="AK1179" s="81">
        <v>0</v>
      </c>
      <c r="AL1179" s="205" t="s">
        <v>103</v>
      </c>
      <c r="AM1179" s="169"/>
      <c r="AN1179" s="6"/>
      <c r="AO1179" s="120"/>
    </row>
    <row r="1180" spans="1:41">
      <c r="A1180" s="75" t="s">
        <v>4446</v>
      </c>
      <c r="B1180" s="6" t="s">
        <v>93</v>
      </c>
      <c r="C1180" s="76">
        <v>1179</v>
      </c>
      <c r="D1180" s="80" t="s">
        <v>592</v>
      </c>
      <c r="E1180" s="6" t="s">
        <v>2136</v>
      </c>
      <c r="F1180" s="6" t="str">
        <f t="shared" si="113"/>
        <v>BrokerRM-I-1080-AI26-M19-A1</v>
      </c>
      <c r="G1180" s="96" t="s">
        <v>4489</v>
      </c>
      <c r="H1180" s="311" t="s">
        <v>4628</v>
      </c>
      <c r="I1180" s="85" t="s">
        <v>4692</v>
      </c>
      <c r="J1180" s="105">
        <v>46070</v>
      </c>
      <c r="K1180" s="96" t="s">
        <v>4764</v>
      </c>
      <c r="L1180" s="85">
        <v>9950636275</v>
      </c>
      <c r="M1180" s="85" t="s">
        <v>25</v>
      </c>
      <c r="N1180" s="85" t="s">
        <v>116</v>
      </c>
      <c r="O1180" s="71">
        <v>0</v>
      </c>
      <c r="P1180" s="71">
        <v>0</v>
      </c>
      <c r="Q1180" s="79">
        <v>5789.24</v>
      </c>
      <c r="R1180" s="79">
        <v>926.27840000000003</v>
      </c>
      <c r="S1180" s="71">
        <v>0</v>
      </c>
      <c r="T1180" s="79">
        <v>6715.5183999999999</v>
      </c>
      <c r="U1180" s="80" t="s">
        <v>24</v>
      </c>
      <c r="V1180" s="84">
        <f t="shared" si="114"/>
        <v>382.77057767391489</v>
      </c>
      <c r="W1180" s="106">
        <v>46069</v>
      </c>
      <c r="X1180" s="85" t="s">
        <v>1178</v>
      </c>
      <c r="Y1180" s="85" t="s">
        <v>178</v>
      </c>
      <c r="Z1180" s="85" t="s">
        <v>121</v>
      </c>
      <c r="AA1180" s="85" t="s">
        <v>122</v>
      </c>
      <c r="AB1180" s="76" t="s">
        <v>539</v>
      </c>
      <c r="AC1180" s="76" t="s">
        <v>540</v>
      </c>
      <c r="AD1180" s="76" t="s">
        <v>25</v>
      </c>
      <c r="AE1180" s="76" t="s">
        <v>544</v>
      </c>
      <c r="AF1180" s="76" t="s">
        <v>96</v>
      </c>
      <c r="AG1180" s="82"/>
      <c r="AH1180" s="60"/>
      <c r="AI1180" s="75" t="s">
        <v>4446</v>
      </c>
      <c r="AJ1180" s="6" t="s">
        <v>103</v>
      </c>
      <c r="AK1180" s="81">
        <v>0</v>
      </c>
      <c r="AL1180" s="205" t="s">
        <v>103</v>
      </c>
      <c r="AM1180" s="169"/>
      <c r="AN1180" s="6"/>
      <c r="AO1180" s="120"/>
    </row>
    <row r="1181" spans="1:41">
      <c r="A1181" s="75" t="s">
        <v>4446</v>
      </c>
      <c r="B1181" s="6" t="s">
        <v>93</v>
      </c>
      <c r="C1181" s="76">
        <v>1180</v>
      </c>
      <c r="D1181" s="80" t="s">
        <v>592</v>
      </c>
      <c r="E1181" s="6" t="s">
        <v>2136</v>
      </c>
      <c r="F1181" s="6" t="str">
        <f t="shared" si="113"/>
        <v>BrokerRM-I-1098-AI26-M19</v>
      </c>
      <c r="G1181" s="96" t="s">
        <v>4490</v>
      </c>
      <c r="H1181" s="311" t="s">
        <v>4629</v>
      </c>
      <c r="I1181" s="85" t="s">
        <v>4692</v>
      </c>
      <c r="J1181" s="105">
        <v>46073</v>
      </c>
      <c r="K1181" s="96" t="s">
        <v>4765</v>
      </c>
      <c r="L1181" s="85">
        <v>4999420112</v>
      </c>
      <c r="M1181" s="85" t="s">
        <v>25</v>
      </c>
      <c r="N1181" s="85" t="s">
        <v>116</v>
      </c>
      <c r="O1181" s="71">
        <v>0</v>
      </c>
      <c r="P1181" s="71">
        <v>0</v>
      </c>
      <c r="Q1181" s="79">
        <v>1874.16</v>
      </c>
      <c r="R1181" s="79">
        <v>299.86</v>
      </c>
      <c r="S1181" s="71">
        <v>0</v>
      </c>
      <c r="T1181" s="79">
        <v>2174.02</v>
      </c>
      <c r="U1181" s="80" t="s">
        <v>24</v>
      </c>
      <c r="V1181" s="84">
        <f t="shared" si="114"/>
        <v>123.91461711647526</v>
      </c>
      <c r="W1181" s="106">
        <v>46066</v>
      </c>
      <c r="X1181" s="85" t="s">
        <v>1224</v>
      </c>
      <c r="Y1181" s="85" t="s">
        <v>129</v>
      </c>
      <c r="Z1181" s="85" t="s">
        <v>121</v>
      </c>
      <c r="AA1181" s="85" t="s">
        <v>122</v>
      </c>
      <c r="AB1181" s="76" t="s">
        <v>539</v>
      </c>
      <c r="AC1181" s="76" t="s">
        <v>540</v>
      </c>
      <c r="AD1181" s="76" t="s">
        <v>25</v>
      </c>
      <c r="AE1181" s="76" t="s">
        <v>544</v>
      </c>
      <c r="AF1181" s="76" t="s">
        <v>96</v>
      </c>
      <c r="AG1181" s="82"/>
      <c r="AH1181" s="60"/>
      <c r="AI1181" s="75" t="s">
        <v>4446</v>
      </c>
      <c r="AJ1181" s="6" t="s">
        <v>103</v>
      </c>
      <c r="AK1181" s="81">
        <v>0</v>
      </c>
      <c r="AL1181" s="205" t="s">
        <v>103</v>
      </c>
      <c r="AM1181" s="169"/>
      <c r="AN1181" s="6"/>
      <c r="AO1181" s="120"/>
    </row>
    <row r="1182" spans="1:41">
      <c r="A1182" s="75" t="s">
        <v>4446</v>
      </c>
      <c r="B1182" s="6" t="s">
        <v>93</v>
      </c>
      <c r="C1182" s="76">
        <v>1181</v>
      </c>
      <c r="D1182" s="80" t="s">
        <v>592</v>
      </c>
      <c r="E1182" s="6" t="s">
        <v>2136</v>
      </c>
      <c r="F1182" s="6" t="str">
        <f t="shared" si="113"/>
        <v>BrokerRM-I-1101-AI26-M19-A1</v>
      </c>
      <c r="G1182" s="96" t="s">
        <v>4491</v>
      </c>
      <c r="H1182" s="311" t="s">
        <v>4630</v>
      </c>
      <c r="I1182" s="85" t="s">
        <v>4692</v>
      </c>
      <c r="J1182" s="105">
        <v>46070</v>
      </c>
      <c r="K1182" s="96" t="s">
        <v>4766</v>
      </c>
      <c r="L1182" s="85">
        <v>8393084501</v>
      </c>
      <c r="M1182" s="85" t="s">
        <v>25</v>
      </c>
      <c r="N1182" s="85" t="s">
        <v>116</v>
      </c>
      <c r="O1182" s="71">
        <v>0</v>
      </c>
      <c r="P1182" s="71">
        <v>0</v>
      </c>
      <c r="Q1182" s="79">
        <v>3211.86</v>
      </c>
      <c r="R1182" s="79">
        <v>513.89</v>
      </c>
      <c r="S1182" s="71">
        <v>0</v>
      </c>
      <c r="T1182" s="79">
        <v>3725.75</v>
      </c>
      <c r="U1182" s="80" t="s">
        <v>24</v>
      </c>
      <c r="V1182" s="84">
        <f t="shared" si="114"/>
        <v>212.35999886004163</v>
      </c>
      <c r="W1182" s="106">
        <v>46069</v>
      </c>
      <c r="X1182" s="85" t="s">
        <v>1224</v>
      </c>
      <c r="Y1182" s="85" t="s">
        <v>129</v>
      </c>
      <c r="Z1182" s="85" t="s">
        <v>121</v>
      </c>
      <c r="AA1182" s="85" t="s">
        <v>122</v>
      </c>
      <c r="AB1182" s="76" t="s">
        <v>539</v>
      </c>
      <c r="AC1182" s="76" t="s">
        <v>540</v>
      </c>
      <c r="AD1182" s="76" t="s">
        <v>25</v>
      </c>
      <c r="AE1182" s="76" t="s">
        <v>544</v>
      </c>
      <c r="AF1182" s="76" t="s">
        <v>96</v>
      </c>
      <c r="AG1182" s="82"/>
      <c r="AH1182" s="60"/>
      <c r="AI1182" s="75" t="s">
        <v>4446</v>
      </c>
      <c r="AJ1182" s="6" t="s">
        <v>103</v>
      </c>
      <c r="AK1182" s="81">
        <v>0</v>
      </c>
      <c r="AL1182" s="205" t="s">
        <v>103</v>
      </c>
      <c r="AM1182" s="169"/>
      <c r="AN1182" s="6"/>
      <c r="AO1182" s="120"/>
    </row>
    <row r="1183" spans="1:41">
      <c r="A1183" s="75" t="s">
        <v>4446</v>
      </c>
      <c r="B1183" s="6" t="s">
        <v>93</v>
      </c>
      <c r="C1183" s="76">
        <v>1182</v>
      </c>
      <c r="D1183" s="80" t="s">
        <v>592</v>
      </c>
      <c r="E1183" s="6" t="s">
        <v>2136</v>
      </c>
      <c r="F1183" s="6" t="str">
        <f t="shared" si="113"/>
        <v>BrokerRM-I-1100-AI26-M19</v>
      </c>
      <c r="G1183" s="96" t="s">
        <v>4492</v>
      </c>
      <c r="H1183" s="311" t="s">
        <v>4631</v>
      </c>
      <c r="I1183" s="85" t="s">
        <v>4692</v>
      </c>
      <c r="J1183" s="105">
        <v>46071</v>
      </c>
      <c r="K1183" s="96" t="s">
        <v>4767</v>
      </c>
      <c r="L1183" s="85">
        <v>5163784463</v>
      </c>
      <c r="M1183" s="85" t="s">
        <v>25</v>
      </c>
      <c r="N1183" s="85" t="s">
        <v>116</v>
      </c>
      <c r="O1183" s="71">
        <v>0</v>
      </c>
      <c r="P1183" s="71">
        <v>0</v>
      </c>
      <c r="Q1183" s="79">
        <v>3743.64</v>
      </c>
      <c r="R1183" s="79">
        <v>598.98239999999998</v>
      </c>
      <c r="S1183" s="71">
        <v>0</v>
      </c>
      <c r="T1183" s="79">
        <v>4342.6224000000002</v>
      </c>
      <c r="U1183" s="80" t="s">
        <v>24</v>
      </c>
      <c r="V1183" s="84">
        <f t="shared" si="114"/>
        <v>247.52044230385593</v>
      </c>
      <c r="W1183" s="106">
        <v>46066</v>
      </c>
      <c r="X1183" s="85" t="s">
        <v>1185</v>
      </c>
      <c r="Y1183" s="85" t="s">
        <v>1186</v>
      </c>
      <c r="Z1183" s="85" t="s">
        <v>121</v>
      </c>
      <c r="AA1183" s="85" t="s">
        <v>122</v>
      </c>
      <c r="AB1183" s="76" t="s">
        <v>539</v>
      </c>
      <c r="AC1183" s="76" t="s">
        <v>540</v>
      </c>
      <c r="AD1183" s="76" t="s">
        <v>25</v>
      </c>
      <c r="AE1183" s="76" t="s">
        <v>544</v>
      </c>
      <c r="AF1183" s="76" t="s">
        <v>96</v>
      </c>
      <c r="AG1183" s="82"/>
      <c r="AH1183" s="60"/>
      <c r="AI1183" s="75" t="s">
        <v>4446</v>
      </c>
      <c r="AJ1183" s="6" t="s">
        <v>103</v>
      </c>
      <c r="AK1183" s="81">
        <v>0</v>
      </c>
      <c r="AL1183" s="205" t="s">
        <v>103</v>
      </c>
      <c r="AM1183" s="169"/>
      <c r="AN1183" s="6"/>
      <c r="AO1183" s="120"/>
    </row>
    <row r="1184" spans="1:41">
      <c r="A1184" s="75" t="s">
        <v>4446</v>
      </c>
      <c r="B1184" s="6" t="s">
        <v>93</v>
      </c>
      <c r="C1184" s="76">
        <v>1183</v>
      </c>
      <c r="D1184" s="80" t="s">
        <v>592</v>
      </c>
      <c r="E1184" s="6" t="s">
        <v>2136</v>
      </c>
      <c r="F1184" s="6" t="str">
        <f t="shared" si="113"/>
        <v>BrokerRM-I-1099-AI26-M19-A1</v>
      </c>
      <c r="G1184" s="96" t="s">
        <v>4493</v>
      </c>
      <c r="H1184" s="311" t="s">
        <v>4632</v>
      </c>
      <c r="I1184" s="85" t="s">
        <v>4692</v>
      </c>
      <c r="J1184" s="105">
        <v>46072</v>
      </c>
      <c r="K1184" s="96" t="s">
        <v>4768</v>
      </c>
      <c r="L1184" s="85">
        <v>2755160461</v>
      </c>
      <c r="M1184" s="85" t="s">
        <v>25</v>
      </c>
      <c r="N1184" s="85" t="s">
        <v>116</v>
      </c>
      <c r="O1184" s="71">
        <v>0</v>
      </c>
      <c r="P1184" s="71">
        <v>0</v>
      </c>
      <c r="Q1184" s="79">
        <v>5789.24</v>
      </c>
      <c r="R1184" s="79">
        <v>926.27840000000003</v>
      </c>
      <c r="S1184" s="71">
        <v>0</v>
      </c>
      <c r="T1184" s="79">
        <v>6715.5183999999999</v>
      </c>
      <c r="U1184" s="80" t="s">
        <v>24</v>
      </c>
      <c r="V1184" s="84">
        <f t="shared" si="114"/>
        <v>382.77057767391489</v>
      </c>
      <c r="W1184" s="106">
        <v>46071</v>
      </c>
      <c r="X1184" s="85" t="s">
        <v>1176</v>
      </c>
      <c r="Y1184" s="85" t="s">
        <v>129</v>
      </c>
      <c r="Z1184" s="85" t="s">
        <v>121</v>
      </c>
      <c r="AA1184" s="85" t="s">
        <v>122</v>
      </c>
      <c r="AB1184" s="76" t="s">
        <v>539</v>
      </c>
      <c r="AC1184" s="76" t="s">
        <v>540</v>
      </c>
      <c r="AD1184" s="76" t="s">
        <v>25</v>
      </c>
      <c r="AE1184" s="76" t="s">
        <v>544</v>
      </c>
      <c r="AF1184" s="76" t="s">
        <v>96</v>
      </c>
      <c r="AG1184" s="82"/>
      <c r="AH1184" s="60"/>
      <c r="AI1184" s="75" t="s">
        <v>4446</v>
      </c>
      <c r="AJ1184" s="6" t="s">
        <v>103</v>
      </c>
      <c r="AK1184" s="81">
        <v>0</v>
      </c>
      <c r="AL1184" s="205" t="s">
        <v>103</v>
      </c>
      <c r="AM1184" s="169"/>
      <c r="AN1184" s="6"/>
      <c r="AO1184" s="120"/>
    </row>
    <row r="1185" spans="1:41">
      <c r="A1185" s="75" t="s">
        <v>4446</v>
      </c>
      <c r="B1185" s="6" t="s">
        <v>93</v>
      </c>
      <c r="C1185" s="76">
        <v>1184</v>
      </c>
      <c r="D1185" s="80" t="s">
        <v>592</v>
      </c>
      <c r="E1185" s="6" t="s">
        <v>2136</v>
      </c>
      <c r="F1185" s="6" t="str">
        <f t="shared" si="113"/>
        <v>BrokerRM-I-1079-AI26-M19</v>
      </c>
      <c r="G1185" s="96" t="s">
        <v>4494</v>
      </c>
      <c r="H1185" s="311" t="s">
        <v>4633</v>
      </c>
      <c r="I1185" s="85" t="s">
        <v>4692</v>
      </c>
      <c r="J1185" s="105">
        <v>46072</v>
      </c>
      <c r="K1185" s="96" t="s">
        <v>4769</v>
      </c>
      <c r="L1185" s="85">
        <v>4531992835</v>
      </c>
      <c r="M1185" s="85" t="s">
        <v>25</v>
      </c>
      <c r="N1185" s="85" t="s">
        <v>116</v>
      </c>
      <c r="O1185" s="71">
        <v>0</v>
      </c>
      <c r="P1185" s="71">
        <v>0</v>
      </c>
      <c r="Q1185" s="79">
        <v>6043.24</v>
      </c>
      <c r="R1185" s="79">
        <v>966.91840000000002</v>
      </c>
      <c r="S1185" s="71">
        <v>0</v>
      </c>
      <c r="T1185" s="79">
        <v>7010.1584000000003</v>
      </c>
      <c r="U1185" s="80" t="s">
        <v>24</v>
      </c>
      <c r="V1185" s="84">
        <f t="shared" si="114"/>
        <v>399.56444469776858</v>
      </c>
      <c r="W1185" s="106">
        <v>46071</v>
      </c>
      <c r="X1185" s="85" t="s">
        <v>1183</v>
      </c>
      <c r="Y1185" s="85" t="s">
        <v>178</v>
      </c>
      <c r="Z1185" s="85" t="s">
        <v>121</v>
      </c>
      <c r="AA1185" s="85" t="s">
        <v>122</v>
      </c>
      <c r="AB1185" s="76" t="s">
        <v>539</v>
      </c>
      <c r="AC1185" s="76" t="s">
        <v>540</v>
      </c>
      <c r="AD1185" s="76" t="s">
        <v>25</v>
      </c>
      <c r="AE1185" s="76" t="s">
        <v>544</v>
      </c>
      <c r="AF1185" s="76" t="s">
        <v>96</v>
      </c>
      <c r="AG1185" s="82"/>
      <c r="AH1185" s="60"/>
      <c r="AI1185" s="75" t="s">
        <v>4446</v>
      </c>
      <c r="AJ1185" s="6" t="s">
        <v>103</v>
      </c>
      <c r="AK1185" s="81">
        <v>0</v>
      </c>
      <c r="AL1185" s="205" t="s">
        <v>103</v>
      </c>
      <c r="AM1185" s="169"/>
      <c r="AN1185" s="6"/>
      <c r="AO1185" s="120"/>
    </row>
    <row r="1186" spans="1:41">
      <c r="A1186" s="75" t="s">
        <v>4446</v>
      </c>
      <c r="B1186" s="6" t="s">
        <v>93</v>
      </c>
      <c r="C1186" s="76">
        <v>1185</v>
      </c>
      <c r="D1186" s="80" t="s">
        <v>592</v>
      </c>
      <c r="E1186" s="6" t="s">
        <v>2136</v>
      </c>
      <c r="F1186" s="6" t="str">
        <f t="shared" si="113"/>
        <v>BrokerRM-I-1078-AI26-M19</v>
      </c>
      <c r="G1186" s="96" t="s">
        <v>4495</v>
      </c>
      <c r="H1186" s="311" t="s">
        <v>4634</v>
      </c>
      <c r="I1186" s="85" t="s">
        <v>4692</v>
      </c>
      <c r="J1186" s="105">
        <v>46072</v>
      </c>
      <c r="K1186" s="96" t="s">
        <v>4770</v>
      </c>
      <c r="L1186" s="85">
        <v>4531965126</v>
      </c>
      <c r="M1186" s="85" t="s">
        <v>25</v>
      </c>
      <c r="N1186" s="85" t="s">
        <v>116</v>
      </c>
      <c r="O1186" s="71">
        <v>0</v>
      </c>
      <c r="P1186" s="71">
        <v>0</v>
      </c>
      <c r="Q1186" s="79">
        <v>7320.35</v>
      </c>
      <c r="R1186" s="79">
        <v>1171.2560000000001</v>
      </c>
      <c r="S1186" s="71">
        <v>0</v>
      </c>
      <c r="T1186" s="79">
        <v>8491.6059999999998</v>
      </c>
      <c r="U1186" s="80" t="s">
        <v>24</v>
      </c>
      <c r="V1186" s="84">
        <f t="shared" si="114"/>
        <v>484.00387585853116</v>
      </c>
      <c r="W1186" s="106">
        <v>46071</v>
      </c>
      <c r="X1186" s="85" t="s">
        <v>1183</v>
      </c>
      <c r="Y1186" s="85" t="s">
        <v>178</v>
      </c>
      <c r="Z1186" s="85" t="s">
        <v>121</v>
      </c>
      <c r="AA1186" s="85" t="s">
        <v>122</v>
      </c>
      <c r="AB1186" s="76" t="s">
        <v>539</v>
      </c>
      <c r="AC1186" s="76" t="s">
        <v>540</v>
      </c>
      <c r="AD1186" s="76" t="s">
        <v>25</v>
      </c>
      <c r="AE1186" s="76" t="s">
        <v>544</v>
      </c>
      <c r="AF1186" s="76" t="s">
        <v>96</v>
      </c>
      <c r="AG1186" s="82"/>
      <c r="AH1186" s="60"/>
      <c r="AI1186" s="75" t="s">
        <v>4446</v>
      </c>
      <c r="AJ1186" s="6" t="s">
        <v>103</v>
      </c>
      <c r="AK1186" s="81">
        <v>0</v>
      </c>
      <c r="AL1186" s="205" t="s">
        <v>103</v>
      </c>
      <c r="AM1186" s="169"/>
      <c r="AN1186" s="6"/>
      <c r="AO1186" s="120"/>
    </row>
    <row r="1187" spans="1:41">
      <c r="A1187" s="75" t="s">
        <v>4446</v>
      </c>
      <c r="B1187" s="6" t="s">
        <v>93</v>
      </c>
      <c r="C1187" s="76">
        <v>1186</v>
      </c>
      <c r="D1187" s="80" t="s">
        <v>592</v>
      </c>
      <c r="E1187" s="6" t="s">
        <v>2136</v>
      </c>
      <c r="F1187" s="6" t="str">
        <f t="shared" si="113"/>
        <v>BrokerRM-I-1036-AI26-M19</v>
      </c>
      <c r="G1187" s="96" t="s">
        <v>2273</v>
      </c>
      <c r="H1187" s="311" t="s">
        <v>4635</v>
      </c>
      <c r="I1187" s="85" t="s">
        <v>4692</v>
      </c>
      <c r="J1187" s="105">
        <v>46070</v>
      </c>
      <c r="K1187" s="96" t="s">
        <v>4771</v>
      </c>
      <c r="L1187" s="85">
        <v>6270591961</v>
      </c>
      <c r="M1187" s="85" t="s">
        <v>25</v>
      </c>
      <c r="N1187" s="85" t="s">
        <v>116</v>
      </c>
      <c r="O1187" s="71">
        <v>0</v>
      </c>
      <c r="P1187" s="71">
        <v>0</v>
      </c>
      <c r="Q1187" s="79">
        <v>6043.24</v>
      </c>
      <c r="R1187" s="79">
        <v>966.91840000000002</v>
      </c>
      <c r="S1187" s="71">
        <v>0</v>
      </c>
      <c r="T1187" s="79">
        <v>7010.1584000000003</v>
      </c>
      <c r="U1187" s="80" t="s">
        <v>24</v>
      </c>
      <c r="V1187" s="84">
        <f t="shared" si="114"/>
        <v>399.56444469776858</v>
      </c>
      <c r="W1187" s="106">
        <v>46052</v>
      </c>
      <c r="X1187" s="85" t="s">
        <v>1176</v>
      </c>
      <c r="Y1187" s="85" t="s">
        <v>129</v>
      </c>
      <c r="Z1187" s="85" t="s">
        <v>121</v>
      </c>
      <c r="AA1187" s="85" t="s">
        <v>122</v>
      </c>
      <c r="AB1187" s="76" t="s">
        <v>539</v>
      </c>
      <c r="AC1187" s="76" t="s">
        <v>540</v>
      </c>
      <c r="AD1187" s="76" t="s">
        <v>25</v>
      </c>
      <c r="AE1187" s="76" t="s">
        <v>544</v>
      </c>
      <c r="AF1187" s="76" t="s">
        <v>96</v>
      </c>
      <c r="AG1187" s="82"/>
      <c r="AH1187" s="60"/>
      <c r="AI1187" s="75" t="s">
        <v>4446</v>
      </c>
      <c r="AJ1187" s="6" t="s">
        <v>103</v>
      </c>
      <c r="AK1187" s="81">
        <v>0</v>
      </c>
      <c r="AL1187" s="205" t="s">
        <v>103</v>
      </c>
      <c r="AM1187" s="169"/>
      <c r="AN1187" s="6"/>
      <c r="AO1187" s="120"/>
    </row>
    <row r="1188" spans="1:41">
      <c r="A1188" s="75" t="s">
        <v>4446</v>
      </c>
      <c r="B1188" s="6" t="s">
        <v>93</v>
      </c>
      <c r="C1188" s="76">
        <v>1187</v>
      </c>
      <c r="D1188" s="80" t="s">
        <v>108</v>
      </c>
      <c r="E1188" s="6" t="s">
        <v>2135</v>
      </c>
      <c r="F1188" s="6" t="str">
        <f t="shared" si="113"/>
        <v>FreightRM-I-1078-AI26-M19</v>
      </c>
      <c r="G1188" s="96" t="s">
        <v>4495</v>
      </c>
      <c r="H1188" s="205" t="s">
        <v>4636</v>
      </c>
      <c r="I1188" s="85" t="s">
        <v>4692</v>
      </c>
      <c r="J1188" s="92">
        <v>46081</v>
      </c>
      <c r="K1188" s="92" t="s">
        <v>116</v>
      </c>
      <c r="L1188" s="80" t="s">
        <v>119</v>
      </c>
      <c r="M1188" s="85" t="s">
        <v>25</v>
      </c>
      <c r="N1188" s="85" t="s">
        <v>116</v>
      </c>
      <c r="O1188" s="71">
        <v>0</v>
      </c>
      <c r="P1188" s="71">
        <v>0</v>
      </c>
      <c r="Q1188" s="79">
        <v>87759.35</v>
      </c>
      <c r="R1188" s="79">
        <v>3510.39</v>
      </c>
      <c r="S1188" s="71">
        <v>0</v>
      </c>
      <c r="T1188" s="79">
        <v>91269.74</v>
      </c>
      <c r="U1188" s="80" t="s">
        <v>24</v>
      </c>
      <c r="V1188" s="84">
        <f t="shared" si="114"/>
        <v>5202.1853002365415</v>
      </c>
      <c r="W1188" s="74" t="s">
        <v>119</v>
      </c>
      <c r="X1188" s="80" t="s">
        <v>120</v>
      </c>
      <c r="Y1188" s="80" t="s">
        <v>120</v>
      </c>
      <c r="Z1188" s="85" t="s">
        <v>121</v>
      </c>
      <c r="AA1188" s="85" t="s">
        <v>122</v>
      </c>
      <c r="AB1188" s="76" t="s">
        <v>539</v>
      </c>
      <c r="AC1188" s="76" t="s">
        <v>540</v>
      </c>
      <c r="AD1188" s="76" t="s">
        <v>25</v>
      </c>
      <c r="AE1188" s="76" t="s">
        <v>544</v>
      </c>
      <c r="AF1188" s="76" t="s">
        <v>96</v>
      </c>
      <c r="AG1188" s="82"/>
      <c r="AH1188" s="60"/>
      <c r="AI1188" s="75" t="s">
        <v>4446</v>
      </c>
      <c r="AJ1188" s="6" t="s">
        <v>103</v>
      </c>
      <c r="AK1188" s="81">
        <v>0</v>
      </c>
      <c r="AL1188" s="205" t="s">
        <v>103</v>
      </c>
      <c r="AM1188" s="169"/>
      <c r="AN1188" s="6"/>
      <c r="AO1188" s="120"/>
    </row>
    <row r="1189" spans="1:41">
      <c r="A1189" s="75" t="s">
        <v>4446</v>
      </c>
      <c r="B1189" s="6" t="s">
        <v>93</v>
      </c>
      <c r="C1189" s="76">
        <v>1188</v>
      </c>
      <c r="D1189" s="80" t="s">
        <v>108</v>
      </c>
      <c r="E1189" s="6" t="s">
        <v>2135</v>
      </c>
      <c r="F1189" s="6" t="str">
        <f t="shared" si="113"/>
        <v>FreightFG-I-0484-AE26-M19</v>
      </c>
      <c r="G1189" s="96" t="s">
        <v>4496</v>
      </c>
      <c r="H1189" s="205" t="s">
        <v>4637</v>
      </c>
      <c r="I1189" s="85" t="s">
        <v>4692</v>
      </c>
      <c r="J1189" s="92">
        <v>46081</v>
      </c>
      <c r="K1189" s="92" t="s">
        <v>116</v>
      </c>
      <c r="L1189" s="80" t="s">
        <v>119</v>
      </c>
      <c r="M1189" s="85" t="s">
        <v>28</v>
      </c>
      <c r="N1189" s="85" t="s">
        <v>116</v>
      </c>
      <c r="O1189" s="71">
        <v>0</v>
      </c>
      <c r="P1189" s="71">
        <v>0</v>
      </c>
      <c r="Q1189" s="79">
        <v>2376.73</v>
      </c>
      <c r="R1189" s="79">
        <v>380.28</v>
      </c>
      <c r="S1189" s="71">
        <v>0</v>
      </c>
      <c r="T1189" s="79">
        <v>2757.01</v>
      </c>
      <c r="U1189" s="80" t="s">
        <v>24</v>
      </c>
      <c r="V1189" s="84">
        <f t="shared" si="114"/>
        <v>157.14383425004988</v>
      </c>
      <c r="W1189" s="74" t="s">
        <v>119</v>
      </c>
      <c r="X1189" s="80" t="s">
        <v>122</v>
      </c>
      <c r="Y1189" s="80" t="s">
        <v>121</v>
      </c>
      <c r="Z1189" s="80" t="s">
        <v>120</v>
      </c>
      <c r="AA1189" s="80" t="s">
        <v>120</v>
      </c>
      <c r="AB1189" s="76" t="s">
        <v>539</v>
      </c>
      <c r="AC1189" s="76" t="s">
        <v>541</v>
      </c>
      <c r="AD1189" s="76" t="s">
        <v>28</v>
      </c>
      <c r="AE1189" s="76" t="s">
        <v>545</v>
      </c>
      <c r="AF1189" s="76" t="s">
        <v>96</v>
      </c>
      <c r="AG1189" s="82"/>
      <c r="AH1189" s="60"/>
      <c r="AI1189" s="75" t="s">
        <v>4446</v>
      </c>
      <c r="AJ1189" s="6" t="s">
        <v>103</v>
      </c>
      <c r="AK1189" s="81">
        <v>0</v>
      </c>
      <c r="AL1189" s="205" t="s">
        <v>103</v>
      </c>
      <c r="AM1189" s="169"/>
      <c r="AN1189" s="6"/>
      <c r="AO1189" s="120"/>
    </row>
    <row r="1190" spans="1:41">
      <c r="A1190" s="75" t="s">
        <v>4446</v>
      </c>
      <c r="B1190" s="6" t="s">
        <v>93</v>
      </c>
      <c r="C1190" s="76">
        <v>1189</v>
      </c>
      <c r="D1190" s="80" t="s">
        <v>108</v>
      </c>
      <c r="E1190" s="6" t="s">
        <v>2135</v>
      </c>
      <c r="F1190" s="6" t="str">
        <f t="shared" si="113"/>
        <v>FreightFG-I-0462-AE26-M19</v>
      </c>
      <c r="G1190" s="96" t="s">
        <v>4497</v>
      </c>
      <c r="H1190" s="205" t="s">
        <v>4638</v>
      </c>
      <c r="I1190" s="85" t="s">
        <v>4692</v>
      </c>
      <c r="J1190" s="92">
        <v>46081</v>
      </c>
      <c r="K1190" s="92" t="s">
        <v>116</v>
      </c>
      <c r="L1190" s="80" t="s">
        <v>119</v>
      </c>
      <c r="M1190" s="85" t="s">
        <v>28</v>
      </c>
      <c r="N1190" s="85" t="s">
        <v>116</v>
      </c>
      <c r="O1190" s="71">
        <v>0</v>
      </c>
      <c r="P1190" s="71">
        <v>0</v>
      </c>
      <c r="Q1190" s="79">
        <v>81485.52</v>
      </c>
      <c r="R1190" s="79">
        <v>3090.71</v>
      </c>
      <c r="S1190" s="71">
        <v>0</v>
      </c>
      <c r="T1190" s="79">
        <v>84576.23</v>
      </c>
      <c r="U1190" s="80" t="s">
        <v>24</v>
      </c>
      <c r="V1190" s="84">
        <f t="shared" si="114"/>
        <v>4820.6691555758216</v>
      </c>
      <c r="W1190" s="74" t="s">
        <v>119</v>
      </c>
      <c r="X1190" s="80" t="s">
        <v>122</v>
      </c>
      <c r="Y1190" s="80" t="s">
        <v>121</v>
      </c>
      <c r="Z1190" s="80" t="s">
        <v>178</v>
      </c>
      <c r="AA1190" s="80" t="s">
        <v>438</v>
      </c>
      <c r="AB1190" s="76" t="s">
        <v>539</v>
      </c>
      <c r="AC1190" s="76" t="s">
        <v>541</v>
      </c>
      <c r="AD1190" s="76" t="s">
        <v>28</v>
      </c>
      <c r="AE1190" s="76" t="s">
        <v>545</v>
      </c>
      <c r="AF1190" s="76" t="s">
        <v>96</v>
      </c>
      <c r="AG1190" s="82"/>
      <c r="AH1190" s="60"/>
      <c r="AI1190" s="75" t="s">
        <v>4446</v>
      </c>
      <c r="AJ1190" s="6" t="s">
        <v>103</v>
      </c>
      <c r="AK1190" s="81">
        <v>0</v>
      </c>
      <c r="AL1190" s="205" t="s">
        <v>103</v>
      </c>
      <c r="AM1190" s="169"/>
      <c r="AN1190" s="6"/>
      <c r="AO1190" s="120"/>
    </row>
    <row r="1191" spans="1:41">
      <c r="A1191" s="75" t="s">
        <v>4446</v>
      </c>
      <c r="B1191" s="6" t="s">
        <v>93</v>
      </c>
      <c r="C1191" s="76">
        <v>1190</v>
      </c>
      <c r="D1191" s="80" t="s">
        <v>1563</v>
      </c>
      <c r="E1191" s="6" t="s">
        <v>2136</v>
      </c>
      <c r="F1191" s="6" t="str">
        <f t="shared" si="113"/>
        <v>BrokerRM-J-1221LI26-M19</v>
      </c>
      <c r="G1191" s="96" t="s">
        <v>4498</v>
      </c>
      <c r="H1191" s="309" t="s">
        <v>4639</v>
      </c>
      <c r="I1191" s="85" t="s">
        <v>4692</v>
      </c>
      <c r="J1191" s="92" t="s">
        <v>4772</v>
      </c>
      <c r="K1191" s="92" t="s">
        <v>4773</v>
      </c>
      <c r="L1191" s="78" t="s">
        <v>116</v>
      </c>
      <c r="M1191" s="80" t="s">
        <v>173</v>
      </c>
      <c r="N1191" s="85" t="s">
        <v>4774</v>
      </c>
      <c r="O1191" s="71">
        <v>0</v>
      </c>
      <c r="P1191" s="71">
        <v>0</v>
      </c>
      <c r="Q1191" s="79">
        <v>224</v>
      </c>
      <c r="R1191" s="79">
        <v>0</v>
      </c>
      <c r="S1191" s="71">
        <v>0</v>
      </c>
      <c r="T1191" s="79">
        <v>224</v>
      </c>
      <c r="U1191" s="87" t="s">
        <v>118</v>
      </c>
      <c r="V1191" s="84">
        <f t="shared" ref="V1191:V1194" si="115">T1191</f>
        <v>224</v>
      </c>
      <c r="W1191" s="74">
        <v>46267</v>
      </c>
      <c r="X1191" s="80" t="s">
        <v>1156</v>
      </c>
      <c r="Y1191" s="80" t="s">
        <v>178</v>
      </c>
      <c r="Z1191" s="80" t="s">
        <v>239</v>
      </c>
      <c r="AA1191" s="80" t="s">
        <v>122</v>
      </c>
      <c r="AB1191" s="76" t="s">
        <v>539</v>
      </c>
      <c r="AC1191" s="76" t="s">
        <v>540</v>
      </c>
      <c r="AD1191" s="76" t="s">
        <v>173</v>
      </c>
      <c r="AE1191" s="76" t="s">
        <v>548</v>
      </c>
      <c r="AF1191" s="76" t="s">
        <v>96</v>
      </c>
      <c r="AG1191" s="82"/>
      <c r="AH1191" s="60"/>
      <c r="AI1191" s="75" t="s">
        <v>4446</v>
      </c>
      <c r="AJ1191" s="6" t="s">
        <v>103</v>
      </c>
      <c r="AK1191" s="81">
        <v>0</v>
      </c>
      <c r="AL1191" s="205" t="s">
        <v>103</v>
      </c>
      <c r="AM1191" s="169"/>
      <c r="AN1191" s="6"/>
      <c r="AO1191" s="120"/>
    </row>
    <row r="1192" spans="1:41" ht="29">
      <c r="A1192" s="75" t="s">
        <v>4446</v>
      </c>
      <c r="B1192" s="6" t="s">
        <v>93</v>
      </c>
      <c r="C1192" s="76">
        <v>1191</v>
      </c>
      <c r="D1192" s="80" t="s">
        <v>1563</v>
      </c>
      <c r="E1192" s="6" t="s">
        <v>2136</v>
      </c>
      <c r="F1192" s="6" t="str">
        <f t="shared" si="113"/>
        <v>BrokerRM-J-1201LI26-M19, RM-J-1211LI26-M19</v>
      </c>
      <c r="G1192" s="113" t="s">
        <v>4499</v>
      </c>
      <c r="H1192" s="309" t="s">
        <v>4640</v>
      </c>
      <c r="I1192" s="85" t="s">
        <v>4692</v>
      </c>
      <c r="J1192" s="92" t="s">
        <v>4772</v>
      </c>
      <c r="K1192" s="92" t="s">
        <v>4775</v>
      </c>
      <c r="L1192" s="78" t="s">
        <v>116</v>
      </c>
      <c r="M1192" s="80" t="s">
        <v>173</v>
      </c>
      <c r="N1192" s="85" t="s">
        <v>4776</v>
      </c>
      <c r="O1192" s="71">
        <v>0</v>
      </c>
      <c r="P1192" s="71">
        <v>0</v>
      </c>
      <c r="Q1192" s="79">
        <v>448</v>
      </c>
      <c r="R1192" s="79">
        <v>0</v>
      </c>
      <c r="S1192" s="71">
        <v>0</v>
      </c>
      <c r="T1192" s="79">
        <v>448</v>
      </c>
      <c r="U1192" s="87" t="s">
        <v>118</v>
      </c>
      <c r="V1192" s="84">
        <f t="shared" si="115"/>
        <v>448</v>
      </c>
      <c r="W1192" s="74" t="s">
        <v>4777</v>
      </c>
      <c r="X1192" s="80" t="s">
        <v>1156</v>
      </c>
      <c r="Y1192" s="80" t="s">
        <v>178</v>
      </c>
      <c r="Z1192" s="80" t="s">
        <v>239</v>
      </c>
      <c r="AA1192" s="80" t="s">
        <v>122</v>
      </c>
      <c r="AB1192" s="76" t="s">
        <v>539</v>
      </c>
      <c r="AC1192" s="76" t="s">
        <v>540</v>
      </c>
      <c r="AD1192" s="76" t="s">
        <v>173</v>
      </c>
      <c r="AE1192" s="76" t="s">
        <v>548</v>
      </c>
      <c r="AF1192" s="76" t="s">
        <v>96</v>
      </c>
      <c r="AG1192" s="82"/>
      <c r="AH1192" s="60"/>
      <c r="AI1192" s="75" t="s">
        <v>4446</v>
      </c>
      <c r="AJ1192" s="6" t="s">
        <v>103</v>
      </c>
      <c r="AK1192" s="81">
        <v>0</v>
      </c>
      <c r="AL1192" s="205" t="s">
        <v>103</v>
      </c>
      <c r="AM1192" s="169"/>
      <c r="AN1192" s="6"/>
      <c r="AO1192" s="120"/>
    </row>
    <row r="1193" spans="1:41">
      <c r="A1193" s="75" t="s">
        <v>4446</v>
      </c>
      <c r="B1193" s="6" t="s">
        <v>93</v>
      </c>
      <c r="C1193" s="76">
        <v>1192</v>
      </c>
      <c r="D1193" s="80" t="s">
        <v>1563</v>
      </c>
      <c r="E1193" s="6" t="s">
        <v>2136</v>
      </c>
      <c r="F1193" s="6" t="str">
        <f t="shared" si="113"/>
        <v>BrokerRM-J-1231LI26-M19</v>
      </c>
      <c r="G1193" s="96" t="s">
        <v>4500</v>
      </c>
      <c r="H1193" s="309" t="s">
        <v>4641</v>
      </c>
      <c r="I1193" s="85" t="s">
        <v>4692</v>
      </c>
      <c r="J1193" s="92" t="s">
        <v>4772</v>
      </c>
      <c r="K1193" s="92" t="s">
        <v>4778</v>
      </c>
      <c r="L1193" s="78" t="s">
        <v>116</v>
      </c>
      <c r="M1193" s="80" t="s">
        <v>173</v>
      </c>
      <c r="N1193" s="85">
        <v>530103</v>
      </c>
      <c r="O1193" s="71">
        <v>0</v>
      </c>
      <c r="P1193" s="71">
        <v>0</v>
      </c>
      <c r="Q1193" s="79">
        <v>84</v>
      </c>
      <c r="R1193" s="79">
        <v>0</v>
      </c>
      <c r="S1193" s="71">
        <v>0</v>
      </c>
      <c r="T1193" s="79">
        <v>84</v>
      </c>
      <c r="U1193" s="87" t="s">
        <v>118</v>
      </c>
      <c r="V1193" s="84">
        <f t="shared" si="115"/>
        <v>84</v>
      </c>
      <c r="W1193" s="74" t="s">
        <v>3574</v>
      </c>
      <c r="X1193" s="80" t="s">
        <v>1156</v>
      </c>
      <c r="Y1193" s="80" t="s">
        <v>178</v>
      </c>
      <c r="Z1193" s="80" t="s">
        <v>239</v>
      </c>
      <c r="AA1193" s="80" t="s">
        <v>122</v>
      </c>
      <c r="AB1193" s="76" t="s">
        <v>539</v>
      </c>
      <c r="AC1193" s="76" t="s">
        <v>540</v>
      </c>
      <c r="AD1193" s="76" t="s">
        <v>173</v>
      </c>
      <c r="AE1193" s="76" t="s">
        <v>548</v>
      </c>
      <c r="AF1193" s="76" t="s">
        <v>96</v>
      </c>
      <c r="AG1193" s="82"/>
      <c r="AH1193" s="60"/>
      <c r="AI1193" s="75" t="s">
        <v>4446</v>
      </c>
      <c r="AJ1193" s="6" t="s">
        <v>103</v>
      </c>
      <c r="AK1193" s="81">
        <v>0</v>
      </c>
      <c r="AL1193" s="205" t="s">
        <v>103</v>
      </c>
      <c r="AM1193" s="169"/>
      <c r="AN1193" s="6"/>
      <c r="AO1193" s="120"/>
    </row>
    <row r="1194" spans="1:41">
      <c r="A1194" s="75" t="s">
        <v>4446</v>
      </c>
      <c r="B1194" s="6" t="s">
        <v>93</v>
      </c>
      <c r="C1194" s="76">
        <v>1193</v>
      </c>
      <c r="D1194" s="80" t="s">
        <v>1563</v>
      </c>
      <c r="E1194" s="6" t="s">
        <v>2136</v>
      </c>
      <c r="F1194" s="6" t="str">
        <f t="shared" si="113"/>
        <v>BrokerRM-J-1201LI26-M19</v>
      </c>
      <c r="G1194" s="96" t="s">
        <v>4501</v>
      </c>
      <c r="H1194" s="309" t="s">
        <v>4642</v>
      </c>
      <c r="I1194" s="85" t="s">
        <v>4692</v>
      </c>
      <c r="J1194" s="92" t="s">
        <v>4772</v>
      </c>
      <c r="K1194" s="92" t="s">
        <v>4779</v>
      </c>
      <c r="L1194" s="78" t="s">
        <v>116</v>
      </c>
      <c r="M1194" s="80" t="s">
        <v>173</v>
      </c>
      <c r="N1194" s="85">
        <v>531882</v>
      </c>
      <c r="O1194" s="71">
        <v>0</v>
      </c>
      <c r="P1194" s="71">
        <v>0</v>
      </c>
      <c r="Q1194" s="79">
        <v>84</v>
      </c>
      <c r="R1194" s="79">
        <v>0</v>
      </c>
      <c r="S1194" s="71">
        <v>0</v>
      </c>
      <c r="T1194" s="79">
        <v>84</v>
      </c>
      <c r="U1194" s="87" t="s">
        <v>118</v>
      </c>
      <c r="V1194" s="84">
        <f t="shared" si="115"/>
        <v>84</v>
      </c>
      <c r="W1194" s="74">
        <v>46267</v>
      </c>
      <c r="X1194" s="80" t="s">
        <v>1156</v>
      </c>
      <c r="Y1194" s="80" t="s">
        <v>178</v>
      </c>
      <c r="Z1194" s="80" t="s">
        <v>239</v>
      </c>
      <c r="AA1194" s="80" t="s">
        <v>122</v>
      </c>
      <c r="AB1194" s="76" t="s">
        <v>539</v>
      </c>
      <c r="AC1194" s="76" t="s">
        <v>540</v>
      </c>
      <c r="AD1194" s="76" t="s">
        <v>173</v>
      </c>
      <c r="AE1194" s="76" t="s">
        <v>548</v>
      </c>
      <c r="AF1194" s="76" t="s">
        <v>96</v>
      </c>
      <c r="AG1194" s="82"/>
      <c r="AH1194" s="60"/>
      <c r="AI1194" s="75" t="s">
        <v>4446</v>
      </c>
      <c r="AJ1194" s="6" t="s">
        <v>103</v>
      </c>
      <c r="AK1194" s="81">
        <v>0</v>
      </c>
      <c r="AL1194" s="205" t="s">
        <v>103</v>
      </c>
      <c r="AM1194" s="169"/>
      <c r="AN1194" s="6"/>
      <c r="AO1194" s="120"/>
    </row>
    <row r="1195" spans="1:41">
      <c r="A1195" s="75" t="s">
        <v>4446</v>
      </c>
      <c r="B1195" s="6" t="s">
        <v>93</v>
      </c>
      <c r="C1195" s="76">
        <v>1194</v>
      </c>
      <c r="D1195" s="80" t="s">
        <v>4447</v>
      </c>
      <c r="E1195" s="6" t="s">
        <v>2135</v>
      </c>
      <c r="F1195" s="6" t="str">
        <f t="shared" si="113"/>
        <v>FreightRM-1106-AI26-M19-C9563</v>
      </c>
      <c r="G1195" s="96" t="s">
        <v>4502</v>
      </c>
      <c r="H1195" s="309" t="s">
        <v>4643</v>
      </c>
      <c r="I1195" s="85" t="s">
        <v>4692</v>
      </c>
      <c r="J1195" s="92">
        <v>46070</v>
      </c>
      <c r="K1195" s="92" t="s">
        <v>4780</v>
      </c>
      <c r="L1195" s="78" t="s">
        <v>116</v>
      </c>
      <c r="M1195" s="80" t="s">
        <v>25</v>
      </c>
      <c r="N1195" s="78" t="s">
        <v>116</v>
      </c>
      <c r="O1195" s="71">
        <v>0</v>
      </c>
      <c r="P1195" s="71">
        <v>0</v>
      </c>
      <c r="Q1195" s="79">
        <v>12126.4</v>
      </c>
      <c r="R1195" s="79" t="s">
        <v>4781</v>
      </c>
      <c r="S1195" s="71"/>
      <c r="T1195" s="79">
        <v>14066.62</v>
      </c>
      <c r="U1195" s="87" t="s">
        <v>24</v>
      </c>
      <c r="V1195" s="84">
        <f t="shared" ref="V1195:V1224" si="116">T1195/17.5445</f>
        <v>801.7680754652456</v>
      </c>
      <c r="W1195" s="74">
        <v>46070</v>
      </c>
      <c r="X1195" s="80" t="s">
        <v>237</v>
      </c>
      <c r="Y1195" s="80" t="s">
        <v>4782</v>
      </c>
      <c r="Z1195" s="80" t="s">
        <v>239</v>
      </c>
      <c r="AA1195" s="80" t="s">
        <v>122</v>
      </c>
      <c r="AB1195" s="76" t="s">
        <v>539</v>
      </c>
      <c r="AC1195" s="76" t="s">
        <v>540</v>
      </c>
      <c r="AD1195" s="76" t="s">
        <v>25</v>
      </c>
      <c r="AE1195" s="76" t="s">
        <v>544</v>
      </c>
      <c r="AF1195" s="76" t="s">
        <v>96</v>
      </c>
      <c r="AG1195" s="82"/>
      <c r="AH1195" s="60"/>
      <c r="AI1195" s="75" t="s">
        <v>4446</v>
      </c>
      <c r="AJ1195" s="6" t="s">
        <v>103</v>
      </c>
      <c r="AK1195" s="81">
        <v>0</v>
      </c>
      <c r="AL1195" s="205" t="s">
        <v>103</v>
      </c>
      <c r="AM1195" s="169"/>
      <c r="AN1195" s="6"/>
      <c r="AO1195" s="120"/>
    </row>
    <row r="1196" spans="1:41">
      <c r="A1196" s="75" t="s">
        <v>4446</v>
      </c>
      <c r="B1196" s="6" t="s">
        <v>93</v>
      </c>
      <c r="C1196" s="76">
        <v>1195</v>
      </c>
      <c r="D1196" s="80" t="s">
        <v>4447</v>
      </c>
      <c r="E1196" s="6" t="s">
        <v>2135</v>
      </c>
      <c r="F1196" s="6" t="str">
        <f t="shared" si="113"/>
        <v xml:space="preserve">FreightRM-1115-AI26-M19-C9584 </v>
      </c>
      <c r="G1196" s="96" t="s">
        <v>4503</v>
      </c>
      <c r="H1196" s="309" t="s">
        <v>4644</v>
      </c>
      <c r="I1196" s="85" t="s">
        <v>4692</v>
      </c>
      <c r="J1196" s="92">
        <v>46073</v>
      </c>
      <c r="K1196" s="92" t="s">
        <v>4783</v>
      </c>
      <c r="L1196" s="78" t="s">
        <v>116</v>
      </c>
      <c r="M1196" s="80" t="s">
        <v>25</v>
      </c>
      <c r="N1196" s="78" t="s">
        <v>116</v>
      </c>
      <c r="O1196" s="71">
        <v>0</v>
      </c>
      <c r="P1196" s="71">
        <v>0</v>
      </c>
      <c r="Q1196" s="79">
        <v>12126.4</v>
      </c>
      <c r="R1196" s="79" t="s">
        <v>4781</v>
      </c>
      <c r="S1196" s="71"/>
      <c r="T1196" s="79">
        <v>14066.62</v>
      </c>
      <c r="U1196" s="87" t="s">
        <v>24</v>
      </c>
      <c r="V1196" s="84">
        <f t="shared" si="116"/>
        <v>801.7680754652456</v>
      </c>
      <c r="W1196" s="74">
        <v>45708</v>
      </c>
      <c r="X1196" s="80" t="s">
        <v>237</v>
      </c>
      <c r="Y1196" s="80" t="s">
        <v>4782</v>
      </c>
      <c r="Z1196" s="80" t="s">
        <v>239</v>
      </c>
      <c r="AA1196" s="80" t="s">
        <v>122</v>
      </c>
      <c r="AB1196" s="76" t="s">
        <v>539</v>
      </c>
      <c r="AC1196" s="76" t="s">
        <v>540</v>
      </c>
      <c r="AD1196" s="76" t="s">
        <v>25</v>
      </c>
      <c r="AE1196" s="76" t="s">
        <v>544</v>
      </c>
      <c r="AF1196" s="76" t="s">
        <v>96</v>
      </c>
      <c r="AG1196" s="82"/>
      <c r="AH1196" s="60"/>
      <c r="AI1196" s="75" t="s">
        <v>4446</v>
      </c>
      <c r="AJ1196" s="6" t="s">
        <v>103</v>
      </c>
      <c r="AK1196" s="81">
        <v>0</v>
      </c>
      <c r="AL1196" s="205" t="s">
        <v>103</v>
      </c>
      <c r="AM1196" s="169"/>
      <c r="AN1196" s="6"/>
      <c r="AO1196" s="120"/>
    </row>
    <row r="1197" spans="1:41">
      <c r="A1197" s="75" t="s">
        <v>4446</v>
      </c>
      <c r="B1197" s="6" t="s">
        <v>93</v>
      </c>
      <c r="C1197" s="76">
        <v>1196</v>
      </c>
      <c r="D1197" s="76" t="s">
        <v>98</v>
      </c>
      <c r="E1197" s="6" t="s">
        <v>2136</v>
      </c>
      <c r="F1197" s="6" t="str">
        <f t="shared" si="113"/>
        <v>BrokerFG-A-0010-SE26-M19.D</v>
      </c>
      <c r="G1197" s="97" t="s">
        <v>4504</v>
      </c>
      <c r="H1197" s="309" t="s">
        <v>4645</v>
      </c>
      <c r="I1197" s="85" t="s">
        <v>4692</v>
      </c>
      <c r="J1197" s="92">
        <v>46069</v>
      </c>
      <c r="K1197" s="96" t="s">
        <v>4784</v>
      </c>
      <c r="L1197" s="80" t="s">
        <v>4785</v>
      </c>
      <c r="M1197" s="80" t="s">
        <v>1264</v>
      </c>
      <c r="N1197" s="6" t="s">
        <v>4786</v>
      </c>
      <c r="O1197" s="71">
        <v>0</v>
      </c>
      <c r="P1197" s="71">
        <v>8416.89</v>
      </c>
      <c r="Q1197" s="79">
        <v>3497.66</v>
      </c>
      <c r="R1197" s="79">
        <v>559.62</v>
      </c>
      <c r="S1197" s="71">
        <v>0</v>
      </c>
      <c r="T1197" s="79">
        <v>12474.17</v>
      </c>
      <c r="U1197" s="87" t="s">
        <v>24</v>
      </c>
      <c r="V1197" s="84">
        <f t="shared" si="116"/>
        <v>711.00173843654704</v>
      </c>
      <c r="W1197" s="86">
        <v>46064</v>
      </c>
      <c r="X1197" s="80" t="s">
        <v>3585</v>
      </c>
      <c r="Y1197" s="80" t="s">
        <v>537</v>
      </c>
      <c r="Z1197" s="80" t="s">
        <v>178</v>
      </c>
      <c r="AA1197" s="6" t="s">
        <v>1267</v>
      </c>
      <c r="AB1197" s="76" t="s">
        <v>539</v>
      </c>
      <c r="AC1197" s="76" t="s">
        <v>541</v>
      </c>
      <c r="AD1197" s="76" t="s">
        <v>543</v>
      </c>
      <c r="AE1197" s="76" t="s">
        <v>549</v>
      </c>
      <c r="AF1197" s="76" t="s">
        <v>96</v>
      </c>
      <c r="AG1197" s="75"/>
      <c r="AH1197" s="60"/>
      <c r="AI1197" s="75" t="s">
        <v>4446</v>
      </c>
      <c r="AJ1197" s="6" t="s">
        <v>103</v>
      </c>
      <c r="AK1197" s="81">
        <v>0</v>
      </c>
      <c r="AL1197" s="205" t="s">
        <v>103</v>
      </c>
      <c r="AM1197" s="169"/>
      <c r="AN1197" s="6"/>
      <c r="AO1197" s="120"/>
    </row>
    <row r="1198" spans="1:41">
      <c r="A1198" s="75" t="s">
        <v>4446</v>
      </c>
      <c r="B1198" s="6" t="s">
        <v>93</v>
      </c>
      <c r="C1198" s="76">
        <v>1197</v>
      </c>
      <c r="D1198" s="76" t="s">
        <v>98</v>
      </c>
      <c r="E1198" s="6" t="s">
        <v>2136</v>
      </c>
      <c r="F1198" s="6" t="str">
        <f t="shared" si="113"/>
        <v>BrokerFG-A-0009-SE26-M19.D</v>
      </c>
      <c r="G1198" s="97" t="s">
        <v>4505</v>
      </c>
      <c r="H1198" s="309" t="s">
        <v>4646</v>
      </c>
      <c r="I1198" s="85" t="s">
        <v>4692</v>
      </c>
      <c r="J1198" s="92">
        <v>46069</v>
      </c>
      <c r="K1198" s="96" t="s">
        <v>4787</v>
      </c>
      <c r="L1198" s="80" t="s">
        <v>4788</v>
      </c>
      <c r="M1198" s="80" t="s">
        <v>1264</v>
      </c>
      <c r="N1198" s="6" t="s">
        <v>4789</v>
      </c>
      <c r="O1198" s="71">
        <v>0</v>
      </c>
      <c r="P1198" s="71">
        <v>8378.57</v>
      </c>
      <c r="Q1198" s="79">
        <v>3046.57</v>
      </c>
      <c r="R1198" s="79">
        <v>487.45</v>
      </c>
      <c r="S1198" s="71">
        <v>0</v>
      </c>
      <c r="T1198" s="79">
        <v>11912.59</v>
      </c>
      <c r="U1198" s="87" t="s">
        <v>24</v>
      </c>
      <c r="V1198" s="84">
        <f t="shared" si="116"/>
        <v>678.99284676109323</v>
      </c>
      <c r="W1198" s="86">
        <v>46064</v>
      </c>
      <c r="X1198" s="85" t="s">
        <v>3585</v>
      </c>
      <c r="Y1198" s="80" t="s">
        <v>537</v>
      </c>
      <c r="Z1198" s="80" t="s">
        <v>178</v>
      </c>
      <c r="AA1198" s="85" t="s">
        <v>1267</v>
      </c>
      <c r="AB1198" s="76" t="s">
        <v>539</v>
      </c>
      <c r="AC1198" s="76" t="s">
        <v>541</v>
      </c>
      <c r="AD1198" s="76" t="s">
        <v>543</v>
      </c>
      <c r="AE1198" s="76" t="s">
        <v>549</v>
      </c>
      <c r="AF1198" s="76" t="s">
        <v>96</v>
      </c>
      <c r="AG1198" s="75"/>
      <c r="AH1198" s="60"/>
      <c r="AI1198" s="75" t="s">
        <v>4446</v>
      </c>
      <c r="AJ1198" s="6" t="s">
        <v>103</v>
      </c>
      <c r="AK1198" s="81">
        <v>0</v>
      </c>
      <c r="AL1198" s="205" t="s">
        <v>103</v>
      </c>
      <c r="AM1198" s="169"/>
      <c r="AN1198" s="6"/>
      <c r="AO1198" s="120"/>
    </row>
    <row r="1199" spans="1:41">
      <c r="A1199" s="75" t="s">
        <v>4446</v>
      </c>
      <c r="B1199" s="6" t="s">
        <v>93</v>
      </c>
      <c r="C1199" s="76">
        <v>1198</v>
      </c>
      <c r="D1199" s="76" t="s">
        <v>98</v>
      </c>
      <c r="E1199" s="6" t="s">
        <v>2136</v>
      </c>
      <c r="F1199" s="6" t="str">
        <f t="shared" si="113"/>
        <v>BrokerFG-I-0044-SE26-M23-L.D</v>
      </c>
      <c r="G1199" s="96" t="s">
        <v>4506</v>
      </c>
      <c r="H1199" s="309" t="s">
        <v>4647</v>
      </c>
      <c r="I1199" s="85" t="s">
        <v>4692</v>
      </c>
      <c r="J1199" s="92">
        <v>46071</v>
      </c>
      <c r="K1199" s="96" t="s">
        <v>4790</v>
      </c>
      <c r="L1199" s="77" t="s">
        <v>4791</v>
      </c>
      <c r="M1199" s="80" t="s">
        <v>1264</v>
      </c>
      <c r="N1199" s="6" t="s">
        <v>116</v>
      </c>
      <c r="O1199" s="71">
        <v>0</v>
      </c>
      <c r="P1199" s="71">
        <v>3312.97</v>
      </c>
      <c r="Q1199" s="79">
        <v>3084.64</v>
      </c>
      <c r="R1199" s="79">
        <v>493.55</v>
      </c>
      <c r="S1199" s="71">
        <v>0</v>
      </c>
      <c r="T1199" s="79">
        <v>6891.16</v>
      </c>
      <c r="U1199" s="87" t="s">
        <v>24</v>
      </c>
      <c r="V1199" s="84">
        <f t="shared" si="116"/>
        <v>392.78178346490353</v>
      </c>
      <c r="W1199" s="86">
        <v>46062</v>
      </c>
      <c r="X1199" s="85" t="s">
        <v>3585</v>
      </c>
      <c r="Y1199" s="6" t="s">
        <v>537</v>
      </c>
      <c r="Z1199" s="80" t="s">
        <v>178</v>
      </c>
      <c r="AA1199" s="85" t="s">
        <v>1267</v>
      </c>
      <c r="AB1199" s="76" t="s">
        <v>1118</v>
      </c>
      <c r="AC1199" s="76" t="s">
        <v>541</v>
      </c>
      <c r="AD1199" s="76" t="s">
        <v>543</v>
      </c>
      <c r="AE1199" s="76" t="s">
        <v>549</v>
      </c>
      <c r="AF1199" s="76" t="s">
        <v>96</v>
      </c>
      <c r="AG1199" s="75"/>
      <c r="AH1199" s="60"/>
      <c r="AI1199" s="75" t="s">
        <v>4446</v>
      </c>
      <c r="AJ1199" s="6" t="s">
        <v>103</v>
      </c>
      <c r="AK1199" s="81">
        <v>0</v>
      </c>
      <c r="AL1199" s="205" t="s">
        <v>103</v>
      </c>
      <c r="AM1199" s="169"/>
      <c r="AN1199" s="6"/>
      <c r="AO1199" s="120"/>
    </row>
    <row r="1200" spans="1:41">
      <c r="A1200" s="75" t="s">
        <v>4446</v>
      </c>
      <c r="B1200" s="6" t="s">
        <v>93</v>
      </c>
      <c r="C1200" s="76">
        <v>1199</v>
      </c>
      <c r="D1200" s="76" t="s">
        <v>98</v>
      </c>
      <c r="E1200" s="6" t="s">
        <v>2136</v>
      </c>
      <c r="F1200" s="6" t="str">
        <f t="shared" si="113"/>
        <v>BrokerFG-I-0046-SE26-M23-L.D</v>
      </c>
      <c r="G1200" s="97" t="s">
        <v>4507</v>
      </c>
      <c r="H1200" s="309" t="s">
        <v>4648</v>
      </c>
      <c r="I1200" s="85" t="s">
        <v>4692</v>
      </c>
      <c r="J1200" s="92">
        <v>46071</v>
      </c>
      <c r="K1200" s="96" t="s">
        <v>4792</v>
      </c>
      <c r="L1200" s="77" t="s">
        <v>4793</v>
      </c>
      <c r="M1200" s="80" t="s">
        <v>1264</v>
      </c>
      <c r="N1200" s="6" t="s">
        <v>116</v>
      </c>
      <c r="O1200" s="71">
        <v>0</v>
      </c>
      <c r="P1200" s="71">
        <v>1508</v>
      </c>
      <c r="Q1200" s="79">
        <v>3048.2</v>
      </c>
      <c r="R1200" s="79">
        <v>487.72</v>
      </c>
      <c r="S1200" s="71">
        <v>0</v>
      </c>
      <c r="T1200" s="79">
        <v>5043.92</v>
      </c>
      <c r="U1200" s="87" t="s">
        <v>24</v>
      </c>
      <c r="V1200" s="84">
        <f t="shared" si="116"/>
        <v>287.49294650745247</v>
      </c>
      <c r="W1200" s="86">
        <v>46069</v>
      </c>
      <c r="X1200" s="85" t="s">
        <v>3585</v>
      </c>
      <c r="Y1200" s="6" t="s">
        <v>537</v>
      </c>
      <c r="Z1200" s="80" t="s">
        <v>178</v>
      </c>
      <c r="AA1200" s="85" t="s">
        <v>1267</v>
      </c>
      <c r="AB1200" s="76" t="s">
        <v>1118</v>
      </c>
      <c r="AC1200" s="76" t="s">
        <v>541</v>
      </c>
      <c r="AD1200" s="76" t="s">
        <v>543</v>
      </c>
      <c r="AE1200" s="76" t="s">
        <v>549</v>
      </c>
      <c r="AF1200" s="76" t="s">
        <v>96</v>
      </c>
      <c r="AG1200" s="75"/>
      <c r="AH1200" s="60"/>
      <c r="AI1200" s="75" t="s">
        <v>4446</v>
      </c>
      <c r="AJ1200" s="6" t="s">
        <v>103</v>
      </c>
      <c r="AK1200" s="81">
        <v>0</v>
      </c>
      <c r="AL1200" s="205" t="s">
        <v>103</v>
      </c>
      <c r="AM1200" s="169"/>
      <c r="AN1200" s="6"/>
      <c r="AO1200" s="120"/>
    </row>
    <row r="1201" spans="1:41">
      <c r="A1201" s="75" t="s">
        <v>4446</v>
      </c>
      <c r="B1201" s="6" t="s">
        <v>93</v>
      </c>
      <c r="C1201" s="76">
        <v>1200</v>
      </c>
      <c r="D1201" s="76" t="s">
        <v>98</v>
      </c>
      <c r="E1201" s="6" t="s">
        <v>2136</v>
      </c>
      <c r="F1201" s="6" t="str">
        <f t="shared" si="113"/>
        <v>BrokerRM-R-005-SI25-M19-B</v>
      </c>
      <c r="G1201" s="97" t="s">
        <v>4508</v>
      </c>
      <c r="H1201" s="309" t="s">
        <v>4649</v>
      </c>
      <c r="I1201" s="85" t="s">
        <v>4692</v>
      </c>
      <c r="J1201" s="92">
        <v>46072</v>
      </c>
      <c r="K1201" s="96" t="s">
        <v>4794</v>
      </c>
      <c r="L1201" s="77" t="s">
        <v>4795</v>
      </c>
      <c r="M1201" s="80" t="s">
        <v>117</v>
      </c>
      <c r="N1201" s="6" t="s">
        <v>4796</v>
      </c>
      <c r="O1201" s="71">
        <v>0</v>
      </c>
      <c r="P1201" s="71">
        <v>11083.59</v>
      </c>
      <c r="Q1201" s="79">
        <v>2618.25</v>
      </c>
      <c r="R1201" s="79">
        <v>418.92</v>
      </c>
      <c r="S1201" s="71">
        <v>0</v>
      </c>
      <c r="T1201" s="79">
        <v>14120.76</v>
      </c>
      <c r="U1201" s="87" t="s">
        <v>24</v>
      </c>
      <c r="V1201" s="84">
        <f t="shared" si="116"/>
        <v>804.85394283108667</v>
      </c>
      <c r="W1201" s="86">
        <v>46050</v>
      </c>
      <c r="X1201" s="85" t="s">
        <v>4797</v>
      </c>
      <c r="Y1201" s="6" t="s">
        <v>536</v>
      </c>
      <c r="Z1201" s="80" t="s">
        <v>537</v>
      </c>
      <c r="AA1201" s="85" t="s">
        <v>4798</v>
      </c>
      <c r="AB1201" s="76" t="s">
        <v>539</v>
      </c>
      <c r="AC1201" s="76" t="s">
        <v>540</v>
      </c>
      <c r="AD1201" s="76" t="s">
        <v>174</v>
      </c>
      <c r="AE1201" s="76" t="s">
        <v>546</v>
      </c>
      <c r="AF1201" s="76" t="s">
        <v>4799</v>
      </c>
      <c r="AG1201" s="80" t="s">
        <v>550</v>
      </c>
      <c r="AH1201" s="60">
        <v>1113.5999999999999</v>
      </c>
      <c r="AI1201" s="75" t="s">
        <v>4446</v>
      </c>
      <c r="AJ1201" s="6" t="s">
        <v>103</v>
      </c>
      <c r="AK1201" s="81">
        <v>0</v>
      </c>
      <c r="AL1201" s="205" t="s">
        <v>103</v>
      </c>
      <c r="AM1201" s="169"/>
      <c r="AN1201" s="6"/>
      <c r="AO1201" s="120"/>
    </row>
    <row r="1202" spans="1:41">
      <c r="A1202" s="75" t="s">
        <v>4446</v>
      </c>
      <c r="B1202" s="6" t="s">
        <v>93</v>
      </c>
      <c r="C1202" s="76">
        <v>1201</v>
      </c>
      <c r="D1202" s="76" t="s">
        <v>98</v>
      </c>
      <c r="E1202" s="6" t="s">
        <v>2136</v>
      </c>
      <c r="F1202" s="6" t="str">
        <f t="shared" si="113"/>
        <v>BrokerFG-A-0011-SE26-M19.D</v>
      </c>
      <c r="G1202" s="97" t="s">
        <v>4509</v>
      </c>
      <c r="H1202" s="309" t="s">
        <v>4650</v>
      </c>
      <c r="I1202" s="85" t="s">
        <v>4692</v>
      </c>
      <c r="J1202" s="92">
        <v>46073</v>
      </c>
      <c r="K1202" s="97" t="s">
        <v>4800</v>
      </c>
      <c r="L1202" s="77" t="s">
        <v>4801</v>
      </c>
      <c r="M1202" s="80" t="s">
        <v>1264</v>
      </c>
      <c r="N1202" s="6" t="s">
        <v>4802</v>
      </c>
      <c r="O1202" s="71">
        <v>0</v>
      </c>
      <c r="P1202" s="71">
        <v>7907.66</v>
      </c>
      <c r="Q1202" s="79">
        <v>3506.98</v>
      </c>
      <c r="R1202" s="79">
        <v>561.11</v>
      </c>
      <c r="S1202" s="71">
        <v>0</v>
      </c>
      <c r="T1202" s="79">
        <v>11975.75</v>
      </c>
      <c r="U1202" s="87" t="s">
        <v>24</v>
      </c>
      <c r="V1202" s="84">
        <f t="shared" si="116"/>
        <v>682.59283536150929</v>
      </c>
      <c r="W1202" s="86">
        <v>46071</v>
      </c>
      <c r="X1202" s="80" t="s">
        <v>3585</v>
      </c>
      <c r="Y1202" s="80" t="s">
        <v>537</v>
      </c>
      <c r="Z1202" s="80" t="s">
        <v>178</v>
      </c>
      <c r="AA1202" s="80" t="s">
        <v>1267</v>
      </c>
      <c r="AB1202" s="76" t="s">
        <v>539</v>
      </c>
      <c r="AC1202" s="76" t="s">
        <v>541</v>
      </c>
      <c r="AD1202" s="76" t="s">
        <v>543</v>
      </c>
      <c r="AE1202" s="76" t="s">
        <v>549</v>
      </c>
      <c r="AF1202" s="76" t="s">
        <v>96</v>
      </c>
      <c r="AG1202" s="82"/>
      <c r="AH1202" s="60"/>
      <c r="AI1202" s="75" t="s">
        <v>4446</v>
      </c>
      <c r="AJ1202" s="6" t="s">
        <v>103</v>
      </c>
      <c r="AK1202" s="81">
        <v>0</v>
      </c>
      <c r="AL1202" s="205" t="s">
        <v>103</v>
      </c>
      <c r="AM1202" s="169"/>
      <c r="AN1202" s="6"/>
      <c r="AO1202" s="120"/>
    </row>
    <row r="1203" spans="1:41">
      <c r="A1203" s="75" t="s">
        <v>4446</v>
      </c>
      <c r="B1203" s="6" t="s">
        <v>93</v>
      </c>
      <c r="C1203" s="76">
        <v>1202</v>
      </c>
      <c r="D1203" s="76" t="s">
        <v>98</v>
      </c>
      <c r="E1203" s="6" t="s">
        <v>2136</v>
      </c>
      <c r="F1203" s="6" t="str">
        <f t="shared" si="113"/>
        <v>BrokerRM-I-1001-AI26-M19</v>
      </c>
      <c r="G1203" s="97" t="s">
        <v>4510</v>
      </c>
      <c r="H1203" s="309" t="s">
        <v>4651</v>
      </c>
      <c r="I1203" s="85" t="s">
        <v>4692</v>
      </c>
      <c r="J1203" s="92">
        <v>46069</v>
      </c>
      <c r="K1203" s="92" t="s">
        <v>4803</v>
      </c>
      <c r="L1203" s="88">
        <v>887389029495</v>
      </c>
      <c r="M1203" s="78" t="s">
        <v>25</v>
      </c>
      <c r="N1203" s="6" t="s">
        <v>116</v>
      </c>
      <c r="O1203" s="71">
        <v>0</v>
      </c>
      <c r="P1203" s="71">
        <v>4665.08</v>
      </c>
      <c r="Q1203" s="79">
        <v>793.57</v>
      </c>
      <c r="R1203" s="79">
        <v>126.97</v>
      </c>
      <c r="S1203" s="71">
        <v>0</v>
      </c>
      <c r="T1203" s="79">
        <v>5585.62</v>
      </c>
      <c r="U1203" s="87" t="s">
        <v>24</v>
      </c>
      <c r="V1203" s="84">
        <f t="shared" si="116"/>
        <v>318.36871954173671</v>
      </c>
      <c r="W1203" s="70">
        <v>46059</v>
      </c>
      <c r="X1203" s="6" t="s">
        <v>430</v>
      </c>
      <c r="Y1203" s="80" t="s">
        <v>4804</v>
      </c>
      <c r="Z1203" s="80" t="s">
        <v>239</v>
      </c>
      <c r="AA1203" s="80" t="s">
        <v>122</v>
      </c>
      <c r="AB1203" s="76" t="s">
        <v>539</v>
      </c>
      <c r="AC1203" s="76" t="s">
        <v>540</v>
      </c>
      <c r="AD1203" s="76" t="s">
        <v>25</v>
      </c>
      <c r="AE1203" s="76" t="s">
        <v>544</v>
      </c>
      <c r="AF1203" s="76" t="s">
        <v>96</v>
      </c>
      <c r="AG1203" s="82"/>
      <c r="AH1203" s="60"/>
      <c r="AI1203" s="75" t="s">
        <v>4446</v>
      </c>
      <c r="AJ1203" s="6" t="s">
        <v>103</v>
      </c>
      <c r="AK1203" s="81">
        <v>0</v>
      </c>
      <c r="AL1203" s="205" t="s">
        <v>103</v>
      </c>
      <c r="AM1203" s="169"/>
      <c r="AN1203" s="6"/>
      <c r="AO1203" s="120"/>
    </row>
    <row r="1204" spans="1:41">
      <c r="A1204" s="75" t="s">
        <v>4446</v>
      </c>
      <c r="B1204" s="6" t="s">
        <v>93</v>
      </c>
      <c r="C1204" s="76">
        <v>1203</v>
      </c>
      <c r="D1204" s="76" t="s">
        <v>98</v>
      </c>
      <c r="E1204" s="6" t="s">
        <v>2136</v>
      </c>
      <c r="F1204" s="6" t="str">
        <f t="shared" si="113"/>
        <v>BrokerRM-I-1089-AI26-M19</v>
      </c>
      <c r="G1204" s="97" t="s">
        <v>4511</v>
      </c>
      <c r="H1204" s="309" t="s">
        <v>4652</v>
      </c>
      <c r="I1204" s="85" t="s">
        <v>4692</v>
      </c>
      <c r="J1204" s="92">
        <v>46071</v>
      </c>
      <c r="K1204" s="92" t="s">
        <v>4805</v>
      </c>
      <c r="L1204" s="88">
        <v>888490148290</v>
      </c>
      <c r="M1204" s="78" t="s">
        <v>25</v>
      </c>
      <c r="N1204" s="6" t="s">
        <v>116</v>
      </c>
      <c r="O1204" s="71">
        <v>0</v>
      </c>
      <c r="P1204" s="71">
        <v>3885.45</v>
      </c>
      <c r="Q1204" s="79">
        <v>764.58</v>
      </c>
      <c r="R1204" s="79">
        <v>122.33</v>
      </c>
      <c r="S1204" s="71">
        <v>0</v>
      </c>
      <c r="T1204" s="79">
        <v>4772.3599999999997</v>
      </c>
      <c r="U1204" s="87" t="s">
        <v>24</v>
      </c>
      <c r="V1204" s="84">
        <f t="shared" si="116"/>
        <v>272.01459146741144</v>
      </c>
      <c r="W1204" s="70">
        <v>46064</v>
      </c>
      <c r="X1204" s="6" t="s">
        <v>430</v>
      </c>
      <c r="Y1204" s="80" t="s">
        <v>178</v>
      </c>
      <c r="Z1204" s="80" t="s">
        <v>239</v>
      </c>
      <c r="AA1204" s="80" t="s">
        <v>122</v>
      </c>
      <c r="AB1204" s="76" t="s">
        <v>539</v>
      </c>
      <c r="AC1204" s="76" t="s">
        <v>540</v>
      </c>
      <c r="AD1204" s="76" t="s">
        <v>25</v>
      </c>
      <c r="AE1204" s="76" t="s">
        <v>544</v>
      </c>
      <c r="AF1204" s="76" t="s">
        <v>96</v>
      </c>
      <c r="AG1204" s="75"/>
      <c r="AH1204" s="60"/>
      <c r="AI1204" s="75" t="s">
        <v>4446</v>
      </c>
      <c r="AJ1204" s="6" t="s">
        <v>103</v>
      </c>
      <c r="AK1204" s="81">
        <v>0</v>
      </c>
      <c r="AL1204" s="205" t="s">
        <v>103</v>
      </c>
      <c r="AM1204" s="169"/>
      <c r="AN1204" s="6"/>
      <c r="AO1204" s="120"/>
    </row>
    <row r="1205" spans="1:41">
      <c r="A1205" s="75" t="s">
        <v>4446</v>
      </c>
      <c r="B1205" s="6" t="s">
        <v>93</v>
      </c>
      <c r="C1205" s="76">
        <v>1204</v>
      </c>
      <c r="D1205" s="76" t="s">
        <v>98</v>
      </c>
      <c r="E1205" s="6" t="s">
        <v>2136</v>
      </c>
      <c r="F1205" s="6" t="str">
        <f t="shared" si="113"/>
        <v>BrokerRM-I-1095-AI26-M19</v>
      </c>
      <c r="G1205" s="96" t="s">
        <v>4512</v>
      </c>
      <c r="H1205" s="309" t="s">
        <v>4653</v>
      </c>
      <c r="I1205" s="85" t="s">
        <v>4692</v>
      </c>
      <c r="J1205" s="92">
        <v>46071</v>
      </c>
      <c r="K1205" s="92" t="s">
        <v>4806</v>
      </c>
      <c r="L1205" s="77">
        <v>887636991342</v>
      </c>
      <c r="M1205" s="80" t="s">
        <v>25</v>
      </c>
      <c r="N1205" s="6" t="s">
        <v>116</v>
      </c>
      <c r="O1205" s="71">
        <v>0</v>
      </c>
      <c r="P1205" s="71">
        <v>4641.0200000000004</v>
      </c>
      <c r="Q1205" s="79">
        <v>789.85</v>
      </c>
      <c r="R1205" s="79">
        <v>126.38</v>
      </c>
      <c r="S1205" s="71">
        <v>0</v>
      </c>
      <c r="T1205" s="79">
        <v>5557.25</v>
      </c>
      <c r="U1205" s="87" t="s">
        <v>24</v>
      </c>
      <c r="V1205" s="84">
        <f t="shared" si="116"/>
        <v>316.75168856336745</v>
      </c>
      <c r="W1205" s="78">
        <v>46064</v>
      </c>
      <c r="X1205" s="80" t="s">
        <v>430</v>
      </c>
      <c r="Y1205" s="80" t="s">
        <v>178</v>
      </c>
      <c r="Z1205" s="80" t="s">
        <v>239</v>
      </c>
      <c r="AA1205" s="80" t="s">
        <v>122</v>
      </c>
      <c r="AB1205" s="76" t="s">
        <v>539</v>
      </c>
      <c r="AC1205" s="76" t="s">
        <v>540</v>
      </c>
      <c r="AD1205" s="76" t="s">
        <v>25</v>
      </c>
      <c r="AE1205" s="76" t="s">
        <v>544</v>
      </c>
      <c r="AF1205" s="76" t="s">
        <v>96</v>
      </c>
      <c r="AG1205" s="82"/>
      <c r="AH1205" s="60"/>
      <c r="AI1205" s="75" t="s">
        <v>4446</v>
      </c>
      <c r="AJ1205" s="6" t="s">
        <v>103</v>
      </c>
      <c r="AK1205" s="81">
        <v>0</v>
      </c>
      <c r="AL1205" s="205" t="s">
        <v>103</v>
      </c>
      <c r="AM1205" s="169"/>
      <c r="AN1205" s="6"/>
      <c r="AO1205" s="120"/>
    </row>
    <row r="1206" spans="1:41">
      <c r="A1206" s="75" t="s">
        <v>4446</v>
      </c>
      <c r="B1206" s="6" t="s">
        <v>93</v>
      </c>
      <c r="C1206" s="76">
        <v>1205</v>
      </c>
      <c r="D1206" s="76" t="s">
        <v>98</v>
      </c>
      <c r="E1206" s="6" t="s">
        <v>2136</v>
      </c>
      <c r="F1206" s="6" t="str">
        <f t="shared" si="113"/>
        <v>BrokerRM-I-1085-AI26-M19</v>
      </c>
      <c r="G1206" s="97" t="s">
        <v>4513</v>
      </c>
      <c r="H1206" s="309" t="s">
        <v>4654</v>
      </c>
      <c r="I1206" s="85" t="s">
        <v>4692</v>
      </c>
      <c r="J1206" s="92">
        <v>46071</v>
      </c>
      <c r="K1206" s="98" t="s">
        <v>4807</v>
      </c>
      <c r="L1206" s="77">
        <v>888512380529</v>
      </c>
      <c r="M1206" s="78" t="s">
        <v>25</v>
      </c>
      <c r="N1206" s="6" t="s">
        <v>116</v>
      </c>
      <c r="O1206" s="71">
        <v>0</v>
      </c>
      <c r="P1206" s="71">
        <v>3885.45</v>
      </c>
      <c r="Q1206" s="79">
        <v>764.58</v>
      </c>
      <c r="R1206" s="79">
        <v>122.33</v>
      </c>
      <c r="S1206" s="71">
        <v>0</v>
      </c>
      <c r="T1206" s="79">
        <v>4772.3599999999997</v>
      </c>
      <c r="U1206" s="87" t="s">
        <v>24</v>
      </c>
      <c r="V1206" s="84">
        <f t="shared" si="116"/>
        <v>272.01459146741144</v>
      </c>
      <c r="W1206" s="78">
        <v>46064</v>
      </c>
      <c r="X1206" s="80" t="s">
        <v>430</v>
      </c>
      <c r="Y1206" s="80" t="s">
        <v>178</v>
      </c>
      <c r="Z1206" s="80" t="s">
        <v>239</v>
      </c>
      <c r="AA1206" s="80" t="s">
        <v>122</v>
      </c>
      <c r="AB1206" s="76" t="s">
        <v>539</v>
      </c>
      <c r="AC1206" s="76" t="s">
        <v>540</v>
      </c>
      <c r="AD1206" s="76" t="s">
        <v>25</v>
      </c>
      <c r="AE1206" s="76" t="s">
        <v>544</v>
      </c>
      <c r="AF1206" s="76" t="s">
        <v>96</v>
      </c>
      <c r="AG1206" s="75"/>
      <c r="AH1206" s="60"/>
      <c r="AI1206" s="75" t="s">
        <v>4446</v>
      </c>
      <c r="AJ1206" s="6" t="s">
        <v>103</v>
      </c>
      <c r="AK1206" s="81">
        <v>0</v>
      </c>
      <c r="AL1206" s="205" t="s">
        <v>103</v>
      </c>
      <c r="AM1206" s="169"/>
      <c r="AN1206" s="6"/>
      <c r="AO1206" s="120"/>
    </row>
    <row r="1207" spans="1:41">
      <c r="A1207" s="75" t="s">
        <v>4446</v>
      </c>
      <c r="B1207" s="6" t="s">
        <v>93</v>
      </c>
      <c r="C1207" s="76">
        <v>1206</v>
      </c>
      <c r="D1207" s="76" t="s">
        <v>98</v>
      </c>
      <c r="E1207" s="6" t="s">
        <v>2136</v>
      </c>
      <c r="F1207" s="6" t="str">
        <f t="shared" si="113"/>
        <v>BrokerRM-I-1076-AI26-M19//RM-I-1077-AI26-M19</v>
      </c>
      <c r="G1207" s="112" t="s">
        <v>4514</v>
      </c>
      <c r="H1207" s="309" t="s">
        <v>4655</v>
      </c>
      <c r="I1207" s="85" t="s">
        <v>4692</v>
      </c>
      <c r="J1207" s="92">
        <v>46073</v>
      </c>
      <c r="K1207" s="92" t="s">
        <v>4808</v>
      </c>
      <c r="L1207" s="88" t="s">
        <v>4809</v>
      </c>
      <c r="M1207" s="78" t="s">
        <v>25</v>
      </c>
      <c r="N1207" s="6" t="s">
        <v>116</v>
      </c>
      <c r="O1207" s="71">
        <v>0</v>
      </c>
      <c r="P1207" s="71">
        <v>6707.15</v>
      </c>
      <c r="Q1207" s="79">
        <v>1502.9</v>
      </c>
      <c r="R1207" s="79">
        <v>240.46</v>
      </c>
      <c r="S1207" s="71">
        <v>0</v>
      </c>
      <c r="T1207" s="79">
        <v>8450.51</v>
      </c>
      <c r="U1207" s="87" t="s">
        <v>24</v>
      </c>
      <c r="V1207" s="84">
        <f t="shared" si="116"/>
        <v>481.66148935563854</v>
      </c>
      <c r="W1207" s="78">
        <v>46065</v>
      </c>
      <c r="X1207" s="80" t="s">
        <v>430</v>
      </c>
      <c r="Y1207" s="80" t="s">
        <v>178</v>
      </c>
      <c r="Z1207" s="80" t="s">
        <v>239</v>
      </c>
      <c r="AA1207" s="80" t="s">
        <v>122</v>
      </c>
      <c r="AB1207" s="76" t="s">
        <v>539</v>
      </c>
      <c r="AC1207" s="76" t="s">
        <v>540</v>
      </c>
      <c r="AD1207" s="76" t="s">
        <v>25</v>
      </c>
      <c r="AE1207" s="76" t="s">
        <v>544</v>
      </c>
      <c r="AF1207" s="76" t="s">
        <v>96</v>
      </c>
      <c r="AG1207" s="82"/>
      <c r="AH1207" s="60"/>
      <c r="AI1207" s="75" t="s">
        <v>4446</v>
      </c>
      <c r="AJ1207" s="6" t="s">
        <v>103</v>
      </c>
      <c r="AK1207" s="81">
        <v>0</v>
      </c>
      <c r="AL1207" s="205" t="s">
        <v>103</v>
      </c>
      <c r="AM1207" s="169"/>
      <c r="AN1207" s="6"/>
      <c r="AO1207" s="120"/>
    </row>
    <row r="1208" spans="1:41">
      <c r="A1208" s="75" t="s">
        <v>4446</v>
      </c>
      <c r="B1208" s="6" t="s">
        <v>93</v>
      </c>
      <c r="C1208" s="76">
        <v>1207</v>
      </c>
      <c r="D1208" s="76" t="s">
        <v>98</v>
      </c>
      <c r="E1208" s="6" t="s">
        <v>2136</v>
      </c>
      <c r="F1208" s="6" t="str">
        <f t="shared" si="113"/>
        <v>BrokerRM-I-1095-AI26-M19-A1</v>
      </c>
      <c r="G1208" s="97" t="s">
        <v>4515</v>
      </c>
      <c r="H1208" s="309" t="s">
        <v>4656</v>
      </c>
      <c r="I1208" s="85" t="s">
        <v>4692</v>
      </c>
      <c r="J1208" s="92">
        <v>46073</v>
      </c>
      <c r="K1208" s="92" t="s">
        <v>4810</v>
      </c>
      <c r="L1208" s="88">
        <v>888238237447</v>
      </c>
      <c r="M1208" s="78" t="s">
        <v>25</v>
      </c>
      <c r="N1208" s="6" t="s">
        <v>116</v>
      </c>
      <c r="O1208" s="71">
        <v>0</v>
      </c>
      <c r="P1208" s="71">
        <v>4174.1499999999996</v>
      </c>
      <c r="Q1208" s="79">
        <v>762.14</v>
      </c>
      <c r="R1208" s="79">
        <v>121.94</v>
      </c>
      <c r="S1208" s="71">
        <v>0</v>
      </c>
      <c r="T1208" s="79">
        <v>5058.2299999999996</v>
      </c>
      <c r="U1208" s="87" t="s">
        <v>24</v>
      </c>
      <c r="V1208" s="84">
        <f t="shared" si="116"/>
        <v>288.30858673658412</v>
      </c>
      <c r="W1208" s="78">
        <v>46069</v>
      </c>
      <c r="X1208" s="80" t="s">
        <v>430</v>
      </c>
      <c r="Y1208" s="80" t="s">
        <v>178</v>
      </c>
      <c r="Z1208" s="80" t="s">
        <v>239</v>
      </c>
      <c r="AA1208" s="80" t="s">
        <v>122</v>
      </c>
      <c r="AB1208" s="76" t="s">
        <v>539</v>
      </c>
      <c r="AC1208" s="76" t="s">
        <v>540</v>
      </c>
      <c r="AD1208" s="76" t="s">
        <v>25</v>
      </c>
      <c r="AE1208" s="76" t="s">
        <v>544</v>
      </c>
      <c r="AF1208" s="76" t="s">
        <v>96</v>
      </c>
      <c r="AG1208" s="75"/>
      <c r="AH1208" s="60"/>
      <c r="AI1208" s="75" t="s">
        <v>4446</v>
      </c>
      <c r="AJ1208" s="6" t="s">
        <v>103</v>
      </c>
      <c r="AK1208" s="81">
        <v>0</v>
      </c>
      <c r="AL1208" s="205" t="s">
        <v>103</v>
      </c>
      <c r="AM1208" s="169"/>
      <c r="AN1208" s="6"/>
      <c r="AO1208" s="120"/>
    </row>
    <row r="1209" spans="1:41">
      <c r="A1209" s="75" t="s">
        <v>4446</v>
      </c>
      <c r="B1209" s="6" t="s">
        <v>93</v>
      </c>
      <c r="C1209" s="76">
        <v>1208</v>
      </c>
      <c r="D1209" s="76" t="s">
        <v>98</v>
      </c>
      <c r="E1209" s="6" t="s">
        <v>2136</v>
      </c>
      <c r="F1209" s="6" t="str">
        <f t="shared" si="113"/>
        <v>BrokerRM-A-0021AI26-M19-C9049.D</v>
      </c>
      <c r="G1209" s="97" t="s">
        <v>4516</v>
      </c>
      <c r="H1209" s="309" t="s">
        <v>4657</v>
      </c>
      <c r="I1209" s="85" t="s">
        <v>4692</v>
      </c>
      <c r="J1209" s="92">
        <v>46070</v>
      </c>
      <c r="K1209" s="92" t="s">
        <v>4811</v>
      </c>
      <c r="L1209" s="88" t="s">
        <v>4812</v>
      </c>
      <c r="M1209" s="78" t="s">
        <v>25</v>
      </c>
      <c r="N1209" s="6" t="s">
        <v>116</v>
      </c>
      <c r="O1209" s="71">
        <v>0</v>
      </c>
      <c r="P1209" s="71">
        <v>17090.28</v>
      </c>
      <c r="Q1209" s="79">
        <v>844.52</v>
      </c>
      <c r="R1209" s="79">
        <v>135.12</v>
      </c>
      <c r="S1209" s="71">
        <v>0</v>
      </c>
      <c r="T1209" s="79">
        <v>18069.919999999998</v>
      </c>
      <c r="U1209" s="87" t="s">
        <v>24</v>
      </c>
      <c r="V1209" s="84">
        <f t="shared" si="116"/>
        <v>1029.947846903588</v>
      </c>
      <c r="W1209" s="70">
        <v>46070</v>
      </c>
      <c r="X1209" s="6" t="s">
        <v>437</v>
      </c>
      <c r="Y1209" s="80" t="s">
        <v>178</v>
      </c>
      <c r="Z1209" s="80" t="s">
        <v>121</v>
      </c>
      <c r="AA1209" s="80" t="s">
        <v>122</v>
      </c>
      <c r="AB1209" s="76" t="s">
        <v>539</v>
      </c>
      <c r="AC1209" s="76" t="s">
        <v>540</v>
      </c>
      <c r="AD1209" s="76" t="s">
        <v>25</v>
      </c>
      <c r="AE1209" s="76" t="s">
        <v>544</v>
      </c>
      <c r="AF1209" s="76" t="s">
        <v>96</v>
      </c>
      <c r="AG1209" s="82"/>
      <c r="AH1209" s="60"/>
      <c r="AI1209" s="75" t="s">
        <v>4446</v>
      </c>
      <c r="AJ1209" s="6" t="s">
        <v>103</v>
      </c>
      <c r="AK1209" s="81">
        <v>0</v>
      </c>
      <c r="AL1209" s="205" t="s">
        <v>103</v>
      </c>
      <c r="AM1209" s="169"/>
      <c r="AN1209" s="6"/>
      <c r="AO1209" s="120"/>
    </row>
    <row r="1210" spans="1:41">
      <c r="A1210" s="75" t="s">
        <v>4446</v>
      </c>
      <c r="B1210" s="6" t="s">
        <v>93</v>
      </c>
      <c r="C1210" s="76">
        <v>1209</v>
      </c>
      <c r="D1210" s="76" t="s">
        <v>98</v>
      </c>
      <c r="E1210" s="6" t="s">
        <v>2136</v>
      </c>
      <c r="F1210" s="6" t="str">
        <f t="shared" si="113"/>
        <v>BrokerRM-A-0023AI26-M19-C9270.D//RM-A-0022AI26-M19-C9338.D//RM-A-0025AI26-M19-C9270.D</v>
      </c>
      <c r="G1210" s="112" t="s">
        <v>4517</v>
      </c>
      <c r="H1210" s="309" t="s">
        <v>4658</v>
      </c>
      <c r="I1210" s="85" t="s">
        <v>4692</v>
      </c>
      <c r="J1210" s="92">
        <v>46071</v>
      </c>
      <c r="K1210" s="92" t="s">
        <v>4813</v>
      </c>
      <c r="L1210" s="88" t="s">
        <v>4814</v>
      </c>
      <c r="M1210" s="78" t="s">
        <v>25</v>
      </c>
      <c r="N1210" s="6" t="s">
        <v>116</v>
      </c>
      <c r="O1210" s="71">
        <v>0</v>
      </c>
      <c r="P1210" s="71">
        <v>33406.720000000001</v>
      </c>
      <c r="Q1210" s="79">
        <v>4964.96</v>
      </c>
      <c r="R1210" s="79">
        <v>794.4</v>
      </c>
      <c r="S1210" s="71">
        <v>0</v>
      </c>
      <c r="T1210" s="79">
        <v>39166.080000000002</v>
      </c>
      <c r="U1210" s="87" t="s">
        <v>24</v>
      </c>
      <c r="V1210" s="84">
        <f t="shared" si="116"/>
        <v>2232.3850779446552</v>
      </c>
      <c r="W1210" s="70">
        <v>46071</v>
      </c>
      <c r="X1210" s="6" t="s">
        <v>4815</v>
      </c>
      <c r="Y1210" s="80" t="s">
        <v>178</v>
      </c>
      <c r="Z1210" s="80" t="s">
        <v>121</v>
      </c>
      <c r="AA1210" s="80" t="s">
        <v>122</v>
      </c>
      <c r="AB1210" s="76" t="s">
        <v>539</v>
      </c>
      <c r="AC1210" s="76" t="s">
        <v>540</v>
      </c>
      <c r="AD1210" s="76" t="s">
        <v>25</v>
      </c>
      <c r="AE1210" s="76" t="s">
        <v>544</v>
      </c>
      <c r="AF1210" s="76" t="s">
        <v>96</v>
      </c>
      <c r="AG1210" s="82"/>
      <c r="AH1210" s="60"/>
      <c r="AI1210" s="75" t="s">
        <v>4446</v>
      </c>
      <c r="AJ1210" s="6" t="s">
        <v>103</v>
      </c>
      <c r="AK1210" s="81">
        <v>0</v>
      </c>
      <c r="AL1210" s="205" t="s">
        <v>103</v>
      </c>
      <c r="AM1210" s="169"/>
      <c r="AN1210" s="6"/>
      <c r="AO1210" s="120"/>
    </row>
    <row r="1211" spans="1:41">
      <c r="A1211" s="75" t="s">
        <v>4446</v>
      </c>
      <c r="B1211" s="6" t="s">
        <v>93</v>
      </c>
      <c r="C1211" s="76">
        <v>1210</v>
      </c>
      <c r="D1211" s="76" t="s">
        <v>98</v>
      </c>
      <c r="E1211" s="6" t="s">
        <v>2136</v>
      </c>
      <c r="F1211" s="6" t="str">
        <f t="shared" si="113"/>
        <v>BrokerRM-M-011-SI26-M19-B</v>
      </c>
      <c r="G1211" s="97" t="s">
        <v>2736</v>
      </c>
      <c r="H1211" s="309" t="s">
        <v>4659</v>
      </c>
      <c r="I1211" s="85" t="s">
        <v>4692</v>
      </c>
      <c r="J1211" s="92">
        <v>46069</v>
      </c>
      <c r="K1211" s="92" t="s">
        <v>4816</v>
      </c>
      <c r="L1211" s="88" t="s">
        <v>4817</v>
      </c>
      <c r="M1211" s="78" t="s">
        <v>463</v>
      </c>
      <c r="N1211" s="6" t="s">
        <v>4818</v>
      </c>
      <c r="O1211" s="71">
        <v>0</v>
      </c>
      <c r="P1211" s="71">
        <v>0</v>
      </c>
      <c r="Q1211" s="79">
        <v>2399.4299999999998</v>
      </c>
      <c r="R1211" s="79">
        <v>383.91</v>
      </c>
      <c r="S1211" s="71">
        <v>0</v>
      </c>
      <c r="T1211" s="79">
        <v>2783.34</v>
      </c>
      <c r="U1211" s="87" t="s">
        <v>24</v>
      </c>
      <c r="V1211" s="84">
        <f t="shared" si="116"/>
        <v>158.64458947248426</v>
      </c>
      <c r="W1211" s="89">
        <v>46069</v>
      </c>
      <c r="X1211" s="85" t="s">
        <v>437</v>
      </c>
      <c r="Y1211" s="85" t="s">
        <v>129</v>
      </c>
      <c r="Z1211" s="85" t="s">
        <v>239</v>
      </c>
      <c r="AA1211" s="80" t="s">
        <v>122</v>
      </c>
      <c r="AB1211" s="76" t="s">
        <v>539</v>
      </c>
      <c r="AC1211" s="76" t="s">
        <v>540</v>
      </c>
      <c r="AD1211" s="76" t="s">
        <v>174</v>
      </c>
      <c r="AE1211" s="76" t="s">
        <v>546</v>
      </c>
      <c r="AF1211" s="76" t="s">
        <v>96</v>
      </c>
      <c r="AG1211" s="82"/>
      <c r="AH1211" s="60"/>
      <c r="AI1211" s="75" t="s">
        <v>4446</v>
      </c>
      <c r="AJ1211" s="6" t="s">
        <v>103</v>
      </c>
      <c r="AK1211" s="81">
        <v>0</v>
      </c>
      <c r="AL1211" s="205" t="s">
        <v>103</v>
      </c>
      <c r="AM1211" s="169"/>
      <c r="AN1211" s="6"/>
      <c r="AO1211" s="120"/>
    </row>
    <row r="1212" spans="1:41">
      <c r="A1212" s="75" t="s">
        <v>4446</v>
      </c>
      <c r="B1212" s="6" t="s">
        <v>93</v>
      </c>
      <c r="C1212" s="76">
        <v>1211</v>
      </c>
      <c r="D1212" s="76" t="s">
        <v>98</v>
      </c>
      <c r="E1212" s="6" t="s">
        <v>2136</v>
      </c>
      <c r="F1212" s="6" t="str">
        <f t="shared" si="113"/>
        <v>BrokerRM-M-566-SI25-M19-B</v>
      </c>
      <c r="G1212" s="97" t="s">
        <v>4518</v>
      </c>
      <c r="H1212" s="309" t="s">
        <v>4660</v>
      </c>
      <c r="I1212" s="85" t="s">
        <v>4692</v>
      </c>
      <c r="J1212" s="92">
        <v>46070</v>
      </c>
      <c r="K1212" s="92" t="s">
        <v>4819</v>
      </c>
      <c r="L1212" s="88" t="s">
        <v>4820</v>
      </c>
      <c r="M1212" s="78" t="s">
        <v>2525</v>
      </c>
      <c r="N1212" s="80" t="s">
        <v>4821</v>
      </c>
      <c r="O1212" s="71">
        <v>0</v>
      </c>
      <c r="P1212" s="71">
        <v>19014.77</v>
      </c>
      <c r="Q1212" s="79">
        <v>2681.45</v>
      </c>
      <c r="R1212" s="79">
        <v>429.03</v>
      </c>
      <c r="S1212" s="71">
        <v>0</v>
      </c>
      <c r="T1212" s="79">
        <v>22125.25</v>
      </c>
      <c r="U1212" s="87" t="s">
        <v>24</v>
      </c>
      <c r="V1212" s="84">
        <f t="shared" si="116"/>
        <v>1261.0932200974664</v>
      </c>
      <c r="W1212" s="89">
        <v>46070</v>
      </c>
      <c r="X1212" s="85" t="s">
        <v>437</v>
      </c>
      <c r="Y1212" s="85" t="s">
        <v>129</v>
      </c>
      <c r="Z1212" s="85" t="s">
        <v>239</v>
      </c>
      <c r="AA1212" s="80" t="s">
        <v>122</v>
      </c>
      <c r="AB1212" s="76" t="s">
        <v>539</v>
      </c>
      <c r="AC1212" s="76" t="s">
        <v>540</v>
      </c>
      <c r="AD1212" s="76" t="s">
        <v>174</v>
      </c>
      <c r="AE1212" s="76" t="s">
        <v>546</v>
      </c>
      <c r="AF1212" s="76" t="s">
        <v>96</v>
      </c>
      <c r="AG1212" s="82"/>
      <c r="AH1212" s="60"/>
      <c r="AI1212" s="75" t="s">
        <v>4446</v>
      </c>
      <c r="AJ1212" s="6" t="s">
        <v>103</v>
      </c>
      <c r="AK1212" s="81">
        <v>0</v>
      </c>
      <c r="AL1212" s="205" t="s">
        <v>103</v>
      </c>
      <c r="AM1212" s="169"/>
      <c r="AN1212" s="6"/>
      <c r="AO1212" s="120"/>
    </row>
    <row r="1213" spans="1:41">
      <c r="A1213" s="75" t="s">
        <v>4446</v>
      </c>
      <c r="B1213" s="6" t="s">
        <v>93</v>
      </c>
      <c r="C1213" s="76">
        <v>1212</v>
      </c>
      <c r="D1213" s="76" t="s">
        <v>98</v>
      </c>
      <c r="E1213" s="6" t="s">
        <v>2136</v>
      </c>
      <c r="F1213" s="6" t="str">
        <f t="shared" si="113"/>
        <v>BrokerRM-M-531-SI25-M19-B</v>
      </c>
      <c r="G1213" s="97" t="s">
        <v>4519</v>
      </c>
      <c r="H1213" s="309" t="s">
        <v>4661</v>
      </c>
      <c r="I1213" s="85" t="s">
        <v>4692</v>
      </c>
      <c r="J1213" s="92">
        <v>46070</v>
      </c>
      <c r="K1213" s="92" t="s">
        <v>4822</v>
      </c>
      <c r="L1213" s="91" t="s">
        <v>4823</v>
      </c>
      <c r="M1213" s="80" t="s">
        <v>2525</v>
      </c>
      <c r="N1213" s="80" t="s">
        <v>4824</v>
      </c>
      <c r="O1213" s="71">
        <v>0</v>
      </c>
      <c r="P1213" s="71">
        <v>27122.17</v>
      </c>
      <c r="Q1213" s="79">
        <v>2449.66</v>
      </c>
      <c r="R1213" s="79">
        <v>391.95</v>
      </c>
      <c r="S1213" s="71">
        <v>0</v>
      </c>
      <c r="T1213" s="79">
        <v>29963.78</v>
      </c>
      <c r="U1213" s="87" t="s">
        <v>24</v>
      </c>
      <c r="V1213" s="84">
        <f t="shared" si="116"/>
        <v>1707.873122631024</v>
      </c>
      <c r="W1213" s="70">
        <v>46070</v>
      </c>
      <c r="X1213" s="6" t="s">
        <v>581</v>
      </c>
      <c r="Y1213" s="80" t="s">
        <v>178</v>
      </c>
      <c r="Z1213" s="80" t="s">
        <v>239</v>
      </c>
      <c r="AA1213" s="80" t="s">
        <v>122</v>
      </c>
      <c r="AB1213" s="76" t="s">
        <v>539</v>
      </c>
      <c r="AC1213" s="76" t="s">
        <v>540</v>
      </c>
      <c r="AD1213" s="76" t="s">
        <v>174</v>
      </c>
      <c r="AE1213" s="76" t="s">
        <v>546</v>
      </c>
      <c r="AF1213" s="307" t="s">
        <v>4661</v>
      </c>
      <c r="AG1213" s="80" t="s">
        <v>550</v>
      </c>
      <c r="AH1213" s="60">
        <v>21148.17</v>
      </c>
      <c r="AI1213" s="75" t="s">
        <v>4446</v>
      </c>
      <c r="AJ1213" s="6" t="s">
        <v>103</v>
      </c>
      <c r="AK1213" s="81">
        <v>0</v>
      </c>
      <c r="AL1213" s="205" t="s">
        <v>103</v>
      </c>
      <c r="AM1213" s="169"/>
      <c r="AN1213" s="6"/>
      <c r="AO1213" s="120"/>
    </row>
    <row r="1214" spans="1:41">
      <c r="A1214" s="75" t="s">
        <v>4446</v>
      </c>
      <c r="B1214" s="6" t="s">
        <v>93</v>
      </c>
      <c r="C1214" s="76">
        <v>1213</v>
      </c>
      <c r="D1214" s="76" t="s">
        <v>98</v>
      </c>
      <c r="E1214" s="6" t="s">
        <v>2136</v>
      </c>
      <c r="F1214" s="6" t="str">
        <f t="shared" si="113"/>
        <v>BrokerRM-M-565-SI25-M19-B</v>
      </c>
      <c r="G1214" s="97" t="s">
        <v>4520</v>
      </c>
      <c r="H1214" s="309" t="s">
        <v>4662</v>
      </c>
      <c r="I1214" s="85" t="s">
        <v>4692</v>
      </c>
      <c r="J1214" s="92">
        <v>46070</v>
      </c>
      <c r="K1214" s="92" t="s">
        <v>4825</v>
      </c>
      <c r="L1214" s="77" t="s">
        <v>4826</v>
      </c>
      <c r="M1214" s="80" t="s">
        <v>463</v>
      </c>
      <c r="N1214" s="80" t="s">
        <v>4827</v>
      </c>
      <c r="O1214" s="71">
        <v>0</v>
      </c>
      <c r="P1214" s="71">
        <v>19014.77</v>
      </c>
      <c r="Q1214" s="79">
        <v>3054.13</v>
      </c>
      <c r="R1214" s="79">
        <v>488.66</v>
      </c>
      <c r="S1214" s="71">
        <v>0</v>
      </c>
      <c r="T1214" s="79">
        <v>22557.56</v>
      </c>
      <c r="U1214" s="87" t="s">
        <v>24</v>
      </c>
      <c r="V1214" s="84">
        <f t="shared" si="116"/>
        <v>1285.7339907093392</v>
      </c>
      <c r="W1214" s="70">
        <v>46070</v>
      </c>
      <c r="X1214" s="80" t="s">
        <v>437</v>
      </c>
      <c r="Y1214" s="80" t="s">
        <v>129</v>
      </c>
      <c r="Z1214" s="80" t="s">
        <v>239</v>
      </c>
      <c r="AA1214" s="80" t="s">
        <v>122</v>
      </c>
      <c r="AB1214" s="76" t="s">
        <v>539</v>
      </c>
      <c r="AC1214" s="76" t="s">
        <v>540</v>
      </c>
      <c r="AD1214" s="76" t="s">
        <v>174</v>
      </c>
      <c r="AE1214" s="76" t="s">
        <v>546</v>
      </c>
      <c r="AF1214" s="76" t="s">
        <v>96</v>
      </c>
      <c r="AG1214" s="82"/>
      <c r="AH1214" s="60"/>
      <c r="AI1214" s="75" t="s">
        <v>4446</v>
      </c>
      <c r="AJ1214" s="6" t="s">
        <v>103</v>
      </c>
      <c r="AK1214" s="81">
        <v>0</v>
      </c>
      <c r="AL1214" s="205" t="s">
        <v>103</v>
      </c>
      <c r="AM1214" s="169"/>
      <c r="AN1214" s="6"/>
      <c r="AO1214" s="120"/>
    </row>
    <row r="1215" spans="1:41">
      <c r="A1215" s="75" t="s">
        <v>4446</v>
      </c>
      <c r="B1215" s="6" t="s">
        <v>93</v>
      </c>
      <c r="C1215" s="76">
        <v>1214</v>
      </c>
      <c r="D1215" s="76" t="s">
        <v>98</v>
      </c>
      <c r="E1215" s="6" t="s">
        <v>2136</v>
      </c>
      <c r="F1215" s="6" t="str">
        <f t="shared" si="113"/>
        <v>BrokerRM-M-237-SI25-M19-L-B</v>
      </c>
      <c r="G1215" s="97" t="s">
        <v>4521</v>
      </c>
      <c r="H1215" s="309" t="s">
        <v>4663</v>
      </c>
      <c r="I1215" s="85" t="s">
        <v>4692</v>
      </c>
      <c r="J1215" s="92">
        <v>46070</v>
      </c>
      <c r="K1215" s="95" t="s">
        <v>4828</v>
      </c>
      <c r="L1215" s="72" t="s">
        <v>4829</v>
      </c>
      <c r="M1215" s="80" t="s">
        <v>463</v>
      </c>
      <c r="N1215" s="80" t="s">
        <v>4829</v>
      </c>
      <c r="O1215" s="71">
        <v>0</v>
      </c>
      <c r="P1215" s="71">
        <v>15163.41</v>
      </c>
      <c r="Q1215" s="79">
        <v>2401.94</v>
      </c>
      <c r="R1215" s="79">
        <v>384.31</v>
      </c>
      <c r="S1215" s="71">
        <v>0</v>
      </c>
      <c r="T1215" s="79">
        <v>17949.66</v>
      </c>
      <c r="U1215" s="87" t="s">
        <v>24</v>
      </c>
      <c r="V1215" s="84">
        <f t="shared" si="116"/>
        <v>1023.093277095386</v>
      </c>
      <c r="W1215" s="89">
        <v>46070</v>
      </c>
      <c r="X1215" s="87" t="s">
        <v>581</v>
      </c>
      <c r="Y1215" s="85" t="s">
        <v>178</v>
      </c>
      <c r="Z1215" s="85" t="s">
        <v>239</v>
      </c>
      <c r="AA1215" s="85" t="s">
        <v>122</v>
      </c>
      <c r="AB1215" s="76" t="s">
        <v>539</v>
      </c>
      <c r="AC1215" s="76" t="s">
        <v>540</v>
      </c>
      <c r="AD1215" s="76" t="s">
        <v>174</v>
      </c>
      <c r="AE1215" s="76" t="s">
        <v>546</v>
      </c>
      <c r="AF1215" s="76" t="s">
        <v>4830</v>
      </c>
      <c r="AG1215" s="80" t="s">
        <v>550</v>
      </c>
      <c r="AH1215" s="60">
        <v>13771.41</v>
      </c>
      <c r="AI1215" s="75" t="s">
        <v>4446</v>
      </c>
      <c r="AJ1215" s="6" t="s">
        <v>103</v>
      </c>
      <c r="AK1215" s="81">
        <v>0</v>
      </c>
      <c r="AL1215" s="205" t="s">
        <v>103</v>
      </c>
      <c r="AM1215" s="169"/>
      <c r="AN1215" s="6"/>
      <c r="AO1215" s="120"/>
    </row>
    <row r="1216" spans="1:41" ht="58">
      <c r="A1216" s="75" t="s">
        <v>4446</v>
      </c>
      <c r="B1216" s="6" t="s">
        <v>93</v>
      </c>
      <c r="C1216" s="76">
        <v>1215</v>
      </c>
      <c r="D1216" s="76" t="s">
        <v>98</v>
      </c>
      <c r="E1216" s="6" t="s">
        <v>2136</v>
      </c>
      <c r="F1216" s="6" t="str">
        <f t="shared" si="113"/>
        <v>BrokerRM-M-014-SI26-M19-B</v>
      </c>
      <c r="G1216" s="97" t="s">
        <v>4522</v>
      </c>
      <c r="H1216" s="309" t="s">
        <v>4664</v>
      </c>
      <c r="I1216" s="85" t="s">
        <v>4692</v>
      </c>
      <c r="J1216" s="92">
        <v>46071</v>
      </c>
      <c r="K1216" s="95" t="s">
        <v>4831</v>
      </c>
      <c r="L1216" s="72" t="s">
        <v>4832</v>
      </c>
      <c r="M1216" s="80" t="s">
        <v>463</v>
      </c>
      <c r="N1216" s="80" t="s">
        <v>4833</v>
      </c>
      <c r="O1216" s="71">
        <v>0</v>
      </c>
      <c r="P1216" s="71">
        <v>0</v>
      </c>
      <c r="Q1216" s="79">
        <v>1218.49</v>
      </c>
      <c r="R1216" s="79">
        <v>194.96</v>
      </c>
      <c r="S1216" s="71">
        <v>0</v>
      </c>
      <c r="T1216" s="79">
        <v>1413.45</v>
      </c>
      <c r="U1216" s="87" t="s">
        <v>24</v>
      </c>
      <c r="V1216" s="84">
        <f t="shared" si="116"/>
        <v>80.563709424606003</v>
      </c>
      <c r="W1216" s="89">
        <v>46071</v>
      </c>
      <c r="X1216" s="87" t="s">
        <v>437</v>
      </c>
      <c r="Y1216" s="85" t="s">
        <v>129</v>
      </c>
      <c r="Z1216" s="85" t="s">
        <v>239</v>
      </c>
      <c r="AA1216" s="85" t="s">
        <v>122</v>
      </c>
      <c r="AB1216" s="76" t="s">
        <v>539</v>
      </c>
      <c r="AC1216" s="76" t="s">
        <v>540</v>
      </c>
      <c r="AD1216" s="76" t="s">
        <v>174</v>
      </c>
      <c r="AE1216" s="76" t="s">
        <v>546</v>
      </c>
      <c r="AF1216" s="76" t="s">
        <v>96</v>
      </c>
      <c r="AG1216" s="82"/>
      <c r="AH1216" s="60"/>
      <c r="AI1216" s="75" t="s">
        <v>4446</v>
      </c>
      <c r="AJ1216" s="6" t="s">
        <v>103</v>
      </c>
      <c r="AK1216" s="81">
        <v>0</v>
      </c>
      <c r="AL1216" s="205" t="s">
        <v>103</v>
      </c>
      <c r="AM1216" s="169"/>
      <c r="AN1216" s="6"/>
      <c r="AO1216" s="120"/>
    </row>
    <row r="1217" spans="1:41" ht="58">
      <c r="A1217" s="75" t="s">
        <v>4446</v>
      </c>
      <c r="B1217" s="6" t="s">
        <v>93</v>
      </c>
      <c r="C1217" s="76">
        <v>1216</v>
      </c>
      <c r="D1217" s="76" t="s">
        <v>98</v>
      </c>
      <c r="E1217" s="6" t="s">
        <v>2136</v>
      </c>
      <c r="F1217" s="6" t="str">
        <f t="shared" si="113"/>
        <v>BrokerRM-M-575-SI25-M19-B</v>
      </c>
      <c r="G1217" s="97" t="s">
        <v>3437</v>
      </c>
      <c r="H1217" s="309" t="s">
        <v>4665</v>
      </c>
      <c r="I1217" s="85" t="s">
        <v>4692</v>
      </c>
      <c r="J1217" s="92">
        <v>46071</v>
      </c>
      <c r="K1217" s="95" t="s">
        <v>4834</v>
      </c>
      <c r="L1217" s="72" t="s">
        <v>3607</v>
      </c>
      <c r="M1217" s="80" t="s">
        <v>463</v>
      </c>
      <c r="N1217" s="80" t="s">
        <v>3312</v>
      </c>
      <c r="O1217" s="71">
        <v>0</v>
      </c>
      <c r="P1217" s="71">
        <v>67556.03</v>
      </c>
      <c r="Q1217" s="79">
        <v>4451.68</v>
      </c>
      <c r="R1217" s="79">
        <v>712.27</v>
      </c>
      <c r="S1217" s="71">
        <v>0</v>
      </c>
      <c r="T1217" s="79">
        <v>72719.98</v>
      </c>
      <c r="U1217" s="87" t="s">
        <v>24</v>
      </c>
      <c r="V1217" s="84">
        <f t="shared" si="116"/>
        <v>4144.8875716036364</v>
      </c>
      <c r="W1217" s="89">
        <v>46071</v>
      </c>
      <c r="X1217" s="87" t="s">
        <v>437</v>
      </c>
      <c r="Y1217" s="85" t="s">
        <v>129</v>
      </c>
      <c r="Z1217" s="85" t="s">
        <v>239</v>
      </c>
      <c r="AA1217" s="85" t="s">
        <v>122</v>
      </c>
      <c r="AB1217" s="76" t="s">
        <v>539</v>
      </c>
      <c r="AC1217" s="76" t="s">
        <v>540</v>
      </c>
      <c r="AD1217" s="76" t="s">
        <v>174</v>
      </c>
      <c r="AE1217" s="76" t="s">
        <v>546</v>
      </c>
      <c r="AF1217" s="76" t="s">
        <v>4835</v>
      </c>
      <c r="AG1217" s="80" t="s">
        <v>550</v>
      </c>
      <c r="AH1217" s="60">
        <v>31500</v>
      </c>
      <c r="AI1217" s="75" t="s">
        <v>4446</v>
      </c>
      <c r="AJ1217" s="6" t="s">
        <v>103</v>
      </c>
      <c r="AK1217" s="81">
        <v>0</v>
      </c>
      <c r="AL1217" s="205" t="s">
        <v>103</v>
      </c>
      <c r="AM1217" s="169"/>
      <c r="AN1217" s="6"/>
      <c r="AO1217" s="120"/>
    </row>
    <row r="1218" spans="1:41" ht="58">
      <c r="A1218" s="75" t="s">
        <v>4446</v>
      </c>
      <c r="B1218" s="6" t="s">
        <v>93</v>
      </c>
      <c r="C1218" s="76">
        <v>1217</v>
      </c>
      <c r="D1218" s="76" t="s">
        <v>98</v>
      </c>
      <c r="E1218" s="6" t="s">
        <v>2136</v>
      </c>
      <c r="F1218" s="6" t="str">
        <f t="shared" si="113"/>
        <v>BrokerRM-M-582-SI25-M19-B</v>
      </c>
      <c r="G1218" s="97" t="s">
        <v>4523</v>
      </c>
      <c r="H1218" s="309" t="s">
        <v>4666</v>
      </c>
      <c r="I1218" s="85" t="s">
        <v>4692</v>
      </c>
      <c r="J1218" s="92">
        <v>46071</v>
      </c>
      <c r="K1218" s="95" t="s">
        <v>4836</v>
      </c>
      <c r="L1218" s="72" t="s">
        <v>4837</v>
      </c>
      <c r="M1218" s="80" t="s">
        <v>2525</v>
      </c>
      <c r="N1218" s="80" t="s">
        <v>4838</v>
      </c>
      <c r="O1218" s="71">
        <v>0</v>
      </c>
      <c r="P1218" s="71">
        <v>20691.77</v>
      </c>
      <c r="Q1218" s="79">
        <v>5084.09</v>
      </c>
      <c r="R1218" s="79">
        <v>813.45</v>
      </c>
      <c r="S1218" s="71">
        <v>0</v>
      </c>
      <c r="T1218" s="79">
        <v>26589.31</v>
      </c>
      <c r="U1218" s="87" t="s">
        <v>24</v>
      </c>
      <c r="V1218" s="84">
        <f t="shared" si="116"/>
        <v>1515.5353529596171</v>
      </c>
      <c r="W1218" s="89">
        <v>46071</v>
      </c>
      <c r="X1218" s="87" t="s">
        <v>437</v>
      </c>
      <c r="Y1218" s="85" t="s">
        <v>129</v>
      </c>
      <c r="Z1218" s="85" t="s">
        <v>239</v>
      </c>
      <c r="AA1218" s="85" t="s">
        <v>122</v>
      </c>
      <c r="AB1218" s="76" t="s">
        <v>539</v>
      </c>
      <c r="AC1218" s="76" t="s">
        <v>540</v>
      </c>
      <c r="AD1218" s="76" t="s">
        <v>174</v>
      </c>
      <c r="AE1218" s="76" t="s">
        <v>546</v>
      </c>
      <c r="AF1218" s="76" t="s">
        <v>96</v>
      </c>
      <c r="AG1218" s="75"/>
      <c r="AH1218" s="60"/>
      <c r="AI1218" s="75" t="s">
        <v>4446</v>
      </c>
      <c r="AJ1218" s="6" t="s">
        <v>103</v>
      </c>
      <c r="AK1218" s="81">
        <v>0</v>
      </c>
      <c r="AL1218" s="205" t="s">
        <v>103</v>
      </c>
      <c r="AM1218" s="169"/>
      <c r="AN1218" s="6"/>
      <c r="AO1218" s="120"/>
    </row>
    <row r="1219" spans="1:41" ht="29">
      <c r="A1219" s="75" t="s">
        <v>4446</v>
      </c>
      <c r="B1219" s="6" t="s">
        <v>93</v>
      </c>
      <c r="C1219" s="76">
        <v>1218</v>
      </c>
      <c r="D1219" s="76" t="s">
        <v>98</v>
      </c>
      <c r="E1219" s="6" t="s">
        <v>2136</v>
      </c>
      <c r="F1219" s="6" t="str">
        <f t="shared" ref="F1219:F1282" si="117">E1219&amp;G1219</f>
        <v>BrokerFG-A-0008-SE26-M19.D</v>
      </c>
      <c r="G1219" s="97" t="s">
        <v>4524</v>
      </c>
      <c r="H1219" s="309" t="s">
        <v>4667</v>
      </c>
      <c r="I1219" s="85" t="s">
        <v>4692</v>
      </c>
      <c r="J1219" s="92">
        <v>46072</v>
      </c>
      <c r="K1219" s="95" t="s">
        <v>4839</v>
      </c>
      <c r="L1219" s="72" t="s">
        <v>4840</v>
      </c>
      <c r="M1219" s="80" t="s">
        <v>565</v>
      </c>
      <c r="N1219" s="80" t="s">
        <v>4840</v>
      </c>
      <c r="O1219" s="71">
        <v>0</v>
      </c>
      <c r="P1219" s="71">
        <v>12764.8</v>
      </c>
      <c r="Q1219" s="79">
        <v>2401.94</v>
      </c>
      <c r="R1219" s="79">
        <v>384.31</v>
      </c>
      <c r="S1219" s="71">
        <v>0</v>
      </c>
      <c r="T1219" s="79">
        <v>15551.05</v>
      </c>
      <c r="U1219" s="87" t="s">
        <v>24</v>
      </c>
      <c r="V1219" s="84">
        <f t="shared" si="116"/>
        <v>886.3774972213514</v>
      </c>
      <c r="W1219" s="89">
        <v>46072</v>
      </c>
      <c r="X1219" s="87" t="s">
        <v>1267</v>
      </c>
      <c r="Y1219" s="85" t="s">
        <v>178</v>
      </c>
      <c r="Z1219" s="85" t="s">
        <v>239</v>
      </c>
      <c r="AA1219" s="85" t="s">
        <v>122</v>
      </c>
      <c r="AB1219" s="76" t="s">
        <v>539</v>
      </c>
      <c r="AC1219" s="76" t="s">
        <v>541</v>
      </c>
      <c r="AD1219" s="76" t="s">
        <v>543</v>
      </c>
      <c r="AE1219" s="76" t="s">
        <v>549</v>
      </c>
      <c r="AF1219" s="76" t="s">
        <v>96</v>
      </c>
      <c r="AG1219" s="75"/>
      <c r="AH1219" s="60"/>
      <c r="AI1219" s="75" t="s">
        <v>4446</v>
      </c>
      <c r="AJ1219" s="6" t="s">
        <v>103</v>
      </c>
      <c r="AK1219" s="81">
        <v>0</v>
      </c>
      <c r="AL1219" s="205" t="s">
        <v>103</v>
      </c>
      <c r="AM1219" s="169"/>
      <c r="AN1219" s="6"/>
      <c r="AO1219" s="120"/>
    </row>
    <row r="1220" spans="1:41" ht="29">
      <c r="A1220" s="75" t="s">
        <v>4446</v>
      </c>
      <c r="B1220" s="6" t="s">
        <v>93</v>
      </c>
      <c r="C1220" s="76">
        <v>1219</v>
      </c>
      <c r="D1220" s="76" t="s">
        <v>98</v>
      </c>
      <c r="E1220" s="6" t="s">
        <v>2136</v>
      </c>
      <c r="F1220" s="6" t="str">
        <f t="shared" si="117"/>
        <v>BrokerFG-A-0007-SE26-M19-L.D</v>
      </c>
      <c r="G1220" s="97" t="s">
        <v>4525</v>
      </c>
      <c r="H1220" s="309" t="s">
        <v>4668</v>
      </c>
      <c r="I1220" s="85" t="s">
        <v>4692</v>
      </c>
      <c r="J1220" s="92">
        <v>46072</v>
      </c>
      <c r="K1220" s="95" t="s">
        <v>4841</v>
      </c>
      <c r="L1220" s="73" t="s">
        <v>4842</v>
      </c>
      <c r="M1220" s="73" t="s">
        <v>565</v>
      </c>
      <c r="N1220" s="73" t="s">
        <v>4842</v>
      </c>
      <c r="O1220" s="71">
        <v>0</v>
      </c>
      <c r="P1220" s="71">
        <v>7607.6</v>
      </c>
      <c r="Q1220" s="79">
        <v>2408.23</v>
      </c>
      <c r="R1220" s="79">
        <v>385.32</v>
      </c>
      <c r="S1220" s="71">
        <v>0</v>
      </c>
      <c r="T1220" s="79">
        <v>10401.15</v>
      </c>
      <c r="U1220" s="87" t="s">
        <v>24</v>
      </c>
      <c r="V1220" s="84">
        <f t="shared" si="116"/>
        <v>592.84391119724125</v>
      </c>
      <c r="W1220" s="89">
        <v>46072</v>
      </c>
      <c r="X1220" s="87" t="s">
        <v>1267</v>
      </c>
      <c r="Y1220" s="85" t="s">
        <v>178</v>
      </c>
      <c r="Z1220" s="85" t="s">
        <v>239</v>
      </c>
      <c r="AA1220" s="85" t="s">
        <v>122</v>
      </c>
      <c r="AB1220" s="76" t="s">
        <v>539</v>
      </c>
      <c r="AC1220" s="76" t="s">
        <v>541</v>
      </c>
      <c r="AD1220" s="76" t="s">
        <v>543</v>
      </c>
      <c r="AE1220" s="76" t="s">
        <v>549</v>
      </c>
      <c r="AF1220" s="76" t="s">
        <v>96</v>
      </c>
      <c r="AG1220" s="75"/>
      <c r="AH1220" s="60"/>
      <c r="AI1220" s="75" t="s">
        <v>4446</v>
      </c>
      <c r="AJ1220" s="6" t="s">
        <v>103</v>
      </c>
      <c r="AK1220" s="81">
        <v>0</v>
      </c>
      <c r="AL1220" s="205" t="s">
        <v>103</v>
      </c>
      <c r="AM1220" s="169"/>
      <c r="AN1220" s="6"/>
      <c r="AO1220" s="120"/>
    </row>
    <row r="1221" spans="1:41" ht="29">
      <c r="A1221" s="75" t="s">
        <v>4446</v>
      </c>
      <c r="B1221" s="6" t="s">
        <v>93</v>
      </c>
      <c r="C1221" s="76">
        <v>1220</v>
      </c>
      <c r="D1221" s="76" t="s">
        <v>98</v>
      </c>
      <c r="E1221" s="6" t="s">
        <v>2136</v>
      </c>
      <c r="F1221" s="6" t="str">
        <f t="shared" si="117"/>
        <v>BrokerRM-M-242-SI25-M19-L-B</v>
      </c>
      <c r="G1221" s="97" t="s">
        <v>4526</v>
      </c>
      <c r="H1221" s="309" t="s">
        <v>4669</v>
      </c>
      <c r="I1221" s="85" t="s">
        <v>4692</v>
      </c>
      <c r="J1221" s="92">
        <v>46072</v>
      </c>
      <c r="K1221" s="95" t="s">
        <v>4843</v>
      </c>
      <c r="L1221" s="73" t="s">
        <v>4844</v>
      </c>
      <c r="M1221" s="73" t="s">
        <v>463</v>
      </c>
      <c r="N1221" s="73" t="s">
        <v>4844</v>
      </c>
      <c r="O1221" s="71">
        <v>0</v>
      </c>
      <c r="P1221" s="71">
        <v>9101.5400000000009</v>
      </c>
      <c r="Q1221" s="79">
        <v>2398.9499999999998</v>
      </c>
      <c r="R1221" s="79">
        <v>383.83</v>
      </c>
      <c r="S1221" s="71">
        <v>0</v>
      </c>
      <c r="T1221" s="79">
        <v>11884.32</v>
      </c>
      <c r="U1221" s="87" t="s">
        <v>24</v>
      </c>
      <c r="V1221" s="84">
        <f t="shared" si="116"/>
        <v>677.38151557468154</v>
      </c>
      <c r="W1221" s="89">
        <v>46072</v>
      </c>
      <c r="X1221" s="87" t="s">
        <v>580</v>
      </c>
      <c r="Y1221" s="85" t="s">
        <v>2524</v>
      </c>
      <c r="Z1221" s="85" t="s">
        <v>239</v>
      </c>
      <c r="AA1221" s="85" t="s">
        <v>122</v>
      </c>
      <c r="AB1221" s="76" t="s">
        <v>539</v>
      </c>
      <c r="AC1221" s="76" t="s">
        <v>540</v>
      </c>
      <c r="AD1221" s="76" t="s">
        <v>174</v>
      </c>
      <c r="AE1221" s="76" t="s">
        <v>546</v>
      </c>
      <c r="AF1221" s="76" t="s">
        <v>96</v>
      </c>
      <c r="AG1221" s="75"/>
      <c r="AH1221" s="60"/>
      <c r="AI1221" s="75" t="s">
        <v>4446</v>
      </c>
      <c r="AJ1221" s="6" t="s">
        <v>103</v>
      </c>
      <c r="AK1221" s="81">
        <v>0</v>
      </c>
      <c r="AL1221" s="205" t="s">
        <v>103</v>
      </c>
      <c r="AM1221" s="169"/>
      <c r="AN1221" s="6"/>
      <c r="AO1221" s="120"/>
    </row>
    <row r="1222" spans="1:41" ht="29">
      <c r="A1222" s="75" t="s">
        <v>4446</v>
      </c>
      <c r="B1222" s="6" t="s">
        <v>93</v>
      </c>
      <c r="C1222" s="76">
        <v>1221</v>
      </c>
      <c r="D1222" s="76" t="s">
        <v>98</v>
      </c>
      <c r="E1222" s="6" t="s">
        <v>2136</v>
      </c>
      <c r="F1222" s="6" t="str">
        <f t="shared" si="117"/>
        <v>BrokerRM-M-002-SI26-M19-L</v>
      </c>
      <c r="G1222" s="97" t="s">
        <v>4527</v>
      </c>
      <c r="H1222" s="309" t="s">
        <v>4670</v>
      </c>
      <c r="I1222" s="85" t="s">
        <v>4692</v>
      </c>
      <c r="J1222" s="92">
        <v>46072</v>
      </c>
      <c r="K1222" s="95" t="s">
        <v>4845</v>
      </c>
      <c r="L1222" s="73" t="s">
        <v>4846</v>
      </c>
      <c r="M1222" s="73" t="s">
        <v>2525</v>
      </c>
      <c r="N1222" s="73" t="s">
        <v>4846</v>
      </c>
      <c r="O1222" s="71">
        <v>0</v>
      </c>
      <c r="P1222" s="71">
        <v>26522.240000000002</v>
      </c>
      <c r="Q1222" s="79">
        <v>2399.4299999999998</v>
      </c>
      <c r="R1222" s="79">
        <v>383.91</v>
      </c>
      <c r="S1222" s="71">
        <v>0</v>
      </c>
      <c r="T1222" s="79">
        <v>29305.58</v>
      </c>
      <c r="U1222" s="87" t="s">
        <v>24</v>
      </c>
      <c r="V1222" s="84">
        <f t="shared" si="116"/>
        <v>1670.3570919661433</v>
      </c>
      <c r="W1222" s="78">
        <v>46072</v>
      </c>
      <c r="X1222" s="87" t="s">
        <v>580</v>
      </c>
      <c r="Y1222" s="85" t="s">
        <v>2524</v>
      </c>
      <c r="Z1222" s="85" t="s">
        <v>239</v>
      </c>
      <c r="AA1222" s="85" t="s">
        <v>122</v>
      </c>
      <c r="AB1222" s="76" t="s">
        <v>539</v>
      </c>
      <c r="AC1222" s="76" t="s">
        <v>540</v>
      </c>
      <c r="AD1222" s="76" t="s">
        <v>174</v>
      </c>
      <c r="AE1222" s="76" t="s">
        <v>546</v>
      </c>
      <c r="AF1222" s="76">
        <v>447071</v>
      </c>
      <c r="AG1222" s="80" t="s">
        <v>550</v>
      </c>
      <c r="AH1222" s="60">
        <v>8613</v>
      </c>
      <c r="AI1222" s="75" t="s">
        <v>4446</v>
      </c>
      <c r="AJ1222" s="6" t="s">
        <v>103</v>
      </c>
      <c r="AK1222" s="81">
        <v>0</v>
      </c>
      <c r="AL1222" s="205" t="s">
        <v>103</v>
      </c>
      <c r="AM1222" s="169"/>
      <c r="AN1222" s="6"/>
      <c r="AO1222" s="120"/>
    </row>
    <row r="1223" spans="1:41" ht="29">
      <c r="A1223" s="75" t="s">
        <v>4446</v>
      </c>
      <c r="B1223" s="6" t="s">
        <v>93</v>
      </c>
      <c r="C1223" s="76">
        <v>1222</v>
      </c>
      <c r="D1223" s="76" t="s">
        <v>98</v>
      </c>
      <c r="E1223" s="6" t="s">
        <v>2136</v>
      </c>
      <c r="F1223" s="6" t="str">
        <f t="shared" si="117"/>
        <v>BrokerRM-M-239-SI25-M19-L-B</v>
      </c>
      <c r="G1223" s="97" t="s">
        <v>4528</v>
      </c>
      <c r="H1223" s="309" t="s">
        <v>4671</v>
      </c>
      <c r="I1223" s="85" t="s">
        <v>4692</v>
      </c>
      <c r="J1223" s="92">
        <v>46072</v>
      </c>
      <c r="K1223" s="95" t="s">
        <v>4847</v>
      </c>
      <c r="L1223" s="73" t="s">
        <v>4846</v>
      </c>
      <c r="M1223" s="73" t="s">
        <v>463</v>
      </c>
      <c r="N1223" s="73" t="s">
        <v>4846</v>
      </c>
      <c r="O1223" s="71">
        <v>0</v>
      </c>
      <c r="P1223" s="71">
        <v>21296.9</v>
      </c>
      <c r="Q1223" s="79">
        <v>2399.4299999999998</v>
      </c>
      <c r="R1223" s="79">
        <v>383.91</v>
      </c>
      <c r="S1223" s="71">
        <v>0</v>
      </c>
      <c r="T1223" s="79">
        <v>24080.240000000002</v>
      </c>
      <c r="U1223" s="87" t="s">
        <v>24</v>
      </c>
      <c r="V1223" s="84">
        <f t="shared" si="116"/>
        <v>1372.5235828892246</v>
      </c>
      <c r="W1223" s="78">
        <v>46072</v>
      </c>
      <c r="X1223" s="87" t="s">
        <v>580</v>
      </c>
      <c r="Y1223" s="85" t="s">
        <v>2524</v>
      </c>
      <c r="Z1223" s="85" t="s">
        <v>239</v>
      </c>
      <c r="AA1223" s="85" t="s">
        <v>122</v>
      </c>
      <c r="AB1223" s="76" t="s">
        <v>539</v>
      </c>
      <c r="AC1223" s="76" t="s">
        <v>540</v>
      </c>
      <c r="AD1223" s="76" t="s">
        <v>174</v>
      </c>
      <c r="AE1223" s="76" t="s">
        <v>546</v>
      </c>
      <c r="AF1223" s="76" t="s">
        <v>4848</v>
      </c>
      <c r="AG1223" s="80" t="s">
        <v>550</v>
      </c>
      <c r="AH1223" s="60">
        <v>8613</v>
      </c>
      <c r="AI1223" s="75" t="s">
        <v>4446</v>
      </c>
      <c r="AJ1223" s="6" t="s">
        <v>103</v>
      </c>
      <c r="AK1223" s="81">
        <v>0</v>
      </c>
      <c r="AL1223" s="205" t="s">
        <v>103</v>
      </c>
      <c r="AM1223" s="169"/>
      <c r="AN1223" s="6"/>
      <c r="AO1223" s="120"/>
    </row>
    <row r="1224" spans="1:41" ht="58">
      <c r="A1224" s="75" t="s">
        <v>4446</v>
      </c>
      <c r="B1224" s="6" t="s">
        <v>93</v>
      </c>
      <c r="C1224" s="76">
        <v>1223</v>
      </c>
      <c r="D1224" s="76" t="s">
        <v>98</v>
      </c>
      <c r="E1224" s="6" t="s">
        <v>2136</v>
      </c>
      <c r="F1224" s="6" t="str">
        <f t="shared" si="117"/>
        <v>BrokerRM-M-587-SI25-M19-B</v>
      </c>
      <c r="G1224" s="97" t="s">
        <v>4529</v>
      </c>
      <c r="H1224" s="309" t="s">
        <v>4672</v>
      </c>
      <c r="I1224" s="85" t="s">
        <v>4692</v>
      </c>
      <c r="J1224" s="92">
        <v>46074</v>
      </c>
      <c r="K1224" s="95" t="s">
        <v>4849</v>
      </c>
      <c r="L1224" s="73" t="s">
        <v>4850</v>
      </c>
      <c r="M1224" s="73" t="s">
        <v>2525</v>
      </c>
      <c r="N1224" s="73" t="s">
        <v>4851</v>
      </c>
      <c r="O1224" s="71">
        <v>0</v>
      </c>
      <c r="P1224" s="71">
        <v>20710.169999999998</v>
      </c>
      <c r="Q1224" s="79">
        <v>7136.63</v>
      </c>
      <c r="R1224" s="79">
        <v>1141.8599999999999</v>
      </c>
      <c r="S1224" s="71">
        <v>0</v>
      </c>
      <c r="T1224" s="79">
        <v>28988.66</v>
      </c>
      <c r="U1224" s="87" t="s">
        <v>24</v>
      </c>
      <c r="V1224" s="84">
        <f t="shared" si="116"/>
        <v>1652.2933112941378</v>
      </c>
      <c r="W1224" s="78">
        <v>46074</v>
      </c>
      <c r="X1224" s="87" t="s">
        <v>437</v>
      </c>
      <c r="Y1224" s="85" t="s">
        <v>129</v>
      </c>
      <c r="Z1224" s="85" t="s">
        <v>239</v>
      </c>
      <c r="AA1224" s="85" t="s">
        <v>122</v>
      </c>
      <c r="AB1224" s="76" t="s">
        <v>539</v>
      </c>
      <c r="AC1224" s="76" t="s">
        <v>540</v>
      </c>
      <c r="AD1224" s="76" t="s">
        <v>174</v>
      </c>
      <c r="AE1224" s="76" t="s">
        <v>546</v>
      </c>
      <c r="AF1224" s="76" t="s">
        <v>96</v>
      </c>
      <c r="AG1224" s="75"/>
      <c r="AH1224" s="93"/>
      <c r="AI1224" s="75" t="s">
        <v>4446</v>
      </c>
      <c r="AJ1224" s="6" t="s">
        <v>103</v>
      </c>
      <c r="AK1224" s="81">
        <v>0</v>
      </c>
      <c r="AL1224" s="205" t="s">
        <v>103</v>
      </c>
      <c r="AM1224" s="169"/>
      <c r="AN1224" s="6"/>
      <c r="AO1224" s="120"/>
    </row>
    <row r="1225" spans="1:41">
      <c r="A1225" s="75" t="s">
        <v>4446</v>
      </c>
      <c r="B1225" s="6" t="s">
        <v>93</v>
      </c>
      <c r="C1225" s="76">
        <v>1224</v>
      </c>
      <c r="D1225" s="6" t="s">
        <v>593</v>
      </c>
      <c r="E1225" s="6" t="s">
        <v>2135</v>
      </c>
      <c r="F1225" s="6" t="str">
        <f t="shared" si="117"/>
        <v>FreightRM-R-022-SI26-M19</v>
      </c>
      <c r="G1225" s="97" t="s">
        <v>4530</v>
      </c>
      <c r="H1225" s="309">
        <v>1702764</v>
      </c>
      <c r="I1225" s="85" t="s">
        <v>4692</v>
      </c>
      <c r="J1225" s="92">
        <v>46069</v>
      </c>
      <c r="K1225" s="92" t="s">
        <v>4852</v>
      </c>
      <c r="L1225" s="80" t="s">
        <v>117</v>
      </c>
      <c r="M1225" s="80" t="s">
        <v>4852</v>
      </c>
      <c r="N1225" s="80" t="s">
        <v>116</v>
      </c>
      <c r="O1225" s="71">
        <v>0</v>
      </c>
      <c r="P1225" s="71">
        <v>0</v>
      </c>
      <c r="Q1225" s="79">
        <v>5337.5</v>
      </c>
      <c r="R1225" s="79">
        <v>22</v>
      </c>
      <c r="S1225" s="71">
        <v>0</v>
      </c>
      <c r="T1225" s="79">
        <v>5359.5</v>
      </c>
      <c r="U1225" s="87" t="s">
        <v>118</v>
      </c>
      <c r="V1225" s="84">
        <f>T1225</f>
        <v>5359.5</v>
      </c>
      <c r="W1225" s="70" t="s">
        <v>3295</v>
      </c>
      <c r="X1225" s="6" t="s">
        <v>1447</v>
      </c>
      <c r="Y1225" s="80" t="s">
        <v>1448</v>
      </c>
      <c r="Z1225" s="80" t="s">
        <v>1449</v>
      </c>
      <c r="AA1225" s="109" t="s">
        <v>1266</v>
      </c>
      <c r="AB1225" s="76" t="s">
        <v>539</v>
      </c>
      <c r="AC1225" s="76" t="s">
        <v>540</v>
      </c>
      <c r="AD1225" s="76" t="s">
        <v>174</v>
      </c>
      <c r="AE1225" s="76" t="s">
        <v>546</v>
      </c>
      <c r="AF1225" s="76" t="s">
        <v>96</v>
      </c>
      <c r="AG1225" s="82"/>
      <c r="AH1225" s="60"/>
      <c r="AI1225" s="75" t="s">
        <v>4446</v>
      </c>
      <c r="AJ1225" s="6" t="s">
        <v>103</v>
      </c>
      <c r="AK1225" s="81">
        <v>0</v>
      </c>
      <c r="AL1225" s="205" t="s">
        <v>103</v>
      </c>
      <c r="AM1225" s="169"/>
      <c r="AN1225" s="6"/>
      <c r="AO1225" s="120"/>
    </row>
    <row r="1226" spans="1:41">
      <c r="A1226" s="75" t="s">
        <v>4446</v>
      </c>
      <c r="B1226" s="6" t="s">
        <v>93</v>
      </c>
      <c r="C1226" s="76">
        <v>1225</v>
      </c>
      <c r="D1226" s="6" t="s">
        <v>593</v>
      </c>
      <c r="E1226" s="6" t="s">
        <v>2135</v>
      </c>
      <c r="F1226" s="6" t="str">
        <f t="shared" si="117"/>
        <v>FreightRM-M-222-SI25-M19-F</v>
      </c>
      <c r="G1226" s="97" t="s">
        <v>4531</v>
      </c>
      <c r="H1226" s="309">
        <v>1702877</v>
      </c>
      <c r="I1226" s="85" t="s">
        <v>4692</v>
      </c>
      <c r="J1226" s="92">
        <v>46069</v>
      </c>
      <c r="K1226" s="92" t="s">
        <v>4853</v>
      </c>
      <c r="L1226" s="80" t="s">
        <v>117</v>
      </c>
      <c r="M1226" s="80" t="s">
        <v>4853</v>
      </c>
      <c r="N1226" s="80" t="s">
        <v>116</v>
      </c>
      <c r="O1226" s="71">
        <v>0</v>
      </c>
      <c r="P1226" s="71">
        <v>0</v>
      </c>
      <c r="Q1226" s="79">
        <v>5500</v>
      </c>
      <c r="R1226" s="79">
        <v>880</v>
      </c>
      <c r="S1226" s="71">
        <v>0</v>
      </c>
      <c r="T1226" s="79">
        <v>6380</v>
      </c>
      <c r="U1226" s="87" t="s">
        <v>24</v>
      </c>
      <c r="V1226" s="84">
        <f>T1226/17.5445</f>
        <v>363.64672689446837</v>
      </c>
      <c r="W1226" s="70" t="s">
        <v>3295</v>
      </c>
      <c r="X1226" s="6" t="s">
        <v>1266</v>
      </c>
      <c r="Y1226" s="80" t="s">
        <v>1439</v>
      </c>
      <c r="Z1226" s="80" t="s">
        <v>2019</v>
      </c>
      <c r="AA1226" s="109" t="s">
        <v>1266</v>
      </c>
      <c r="AB1226" s="76" t="s">
        <v>539</v>
      </c>
      <c r="AC1226" s="76" t="s">
        <v>540</v>
      </c>
      <c r="AD1226" s="76" t="s">
        <v>174</v>
      </c>
      <c r="AE1226" s="76" t="s">
        <v>546</v>
      </c>
      <c r="AF1226" s="76" t="s">
        <v>96</v>
      </c>
      <c r="AG1226" s="82"/>
      <c r="AH1226" s="60"/>
      <c r="AI1226" s="75" t="s">
        <v>4446</v>
      </c>
      <c r="AJ1226" s="6" t="s">
        <v>103</v>
      </c>
      <c r="AK1226" s="81">
        <v>0</v>
      </c>
      <c r="AL1226" s="205" t="s">
        <v>103</v>
      </c>
      <c r="AM1226" s="169"/>
      <c r="AN1226" s="6"/>
      <c r="AO1226" s="120"/>
    </row>
    <row r="1227" spans="1:41">
      <c r="A1227" s="75" t="s">
        <v>4446</v>
      </c>
      <c r="B1227" s="6" t="s">
        <v>93</v>
      </c>
      <c r="C1227" s="76">
        <v>1226</v>
      </c>
      <c r="D1227" s="6" t="s">
        <v>593</v>
      </c>
      <c r="E1227" s="6" t="s">
        <v>2135</v>
      </c>
      <c r="F1227" s="6" t="str">
        <f t="shared" si="117"/>
        <v>FreightFG-A-0006-SE26-M19</v>
      </c>
      <c r="G1227" s="97" t="s">
        <v>4532</v>
      </c>
      <c r="H1227" s="309">
        <v>1702886</v>
      </c>
      <c r="I1227" s="85" t="s">
        <v>4692</v>
      </c>
      <c r="J1227" s="92">
        <v>46069</v>
      </c>
      <c r="K1227" s="92" t="s">
        <v>4854</v>
      </c>
      <c r="L1227" s="80" t="s">
        <v>1264</v>
      </c>
      <c r="M1227" s="80" t="s">
        <v>4854</v>
      </c>
      <c r="N1227" s="80" t="s">
        <v>116</v>
      </c>
      <c r="O1227" s="71">
        <v>0</v>
      </c>
      <c r="P1227" s="71">
        <v>0</v>
      </c>
      <c r="Q1227" s="79">
        <v>2002.5</v>
      </c>
      <c r="R1227" s="79">
        <v>40.4</v>
      </c>
      <c r="S1227" s="71">
        <v>0</v>
      </c>
      <c r="T1227" s="79">
        <v>2042.9</v>
      </c>
      <c r="U1227" s="87" t="s">
        <v>118</v>
      </c>
      <c r="V1227" s="84">
        <f>T1227</f>
        <v>2042.9</v>
      </c>
      <c r="W1227" s="70" t="s">
        <v>3295</v>
      </c>
      <c r="X1227" s="6" t="s">
        <v>2040</v>
      </c>
      <c r="Y1227" s="80" t="s">
        <v>1449</v>
      </c>
      <c r="Z1227" s="80" t="s">
        <v>2542</v>
      </c>
      <c r="AA1227" s="109" t="s">
        <v>2543</v>
      </c>
      <c r="AB1227" s="76" t="s">
        <v>539</v>
      </c>
      <c r="AC1227" s="76" t="s">
        <v>541</v>
      </c>
      <c r="AD1227" s="76" t="s">
        <v>543</v>
      </c>
      <c r="AE1227" s="76" t="s">
        <v>549</v>
      </c>
      <c r="AF1227" s="76" t="s">
        <v>96</v>
      </c>
      <c r="AG1227" s="82"/>
      <c r="AH1227" s="60"/>
      <c r="AI1227" s="75" t="s">
        <v>4446</v>
      </c>
      <c r="AJ1227" s="6" t="s">
        <v>111</v>
      </c>
      <c r="AK1227" s="81">
        <f>V1227</f>
        <v>2042.9</v>
      </c>
      <c r="AL1227" s="205" t="s">
        <v>111</v>
      </c>
      <c r="AM1227" s="169"/>
      <c r="AN1227" s="6"/>
      <c r="AO1227" s="120"/>
    </row>
    <row r="1228" spans="1:41">
      <c r="A1228" s="75" t="s">
        <v>4446</v>
      </c>
      <c r="B1228" s="6" t="s">
        <v>93</v>
      </c>
      <c r="C1228" s="76">
        <v>1227</v>
      </c>
      <c r="D1228" s="6" t="s">
        <v>593</v>
      </c>
      <c r="E1228" s="6" t="s">
        <v>2135</v>
      </c>
      <c r="F1228" s="6" t="str">
        <f t="shared" si="117"/>
        <v>FreightRM-M-001-SI26-M19-F</v>
      </c>
      <c r="G1228" s="97" t="s">
        <v>4533</v>
      </c>
      <c r="H1228" s="309">
        <v>1702888</v>
      </c>
      <c r="I1228" s="85" t="s">
        <v>4692</v>
      </c>
      <c r="J1228" s="92">
        <v>46069</v>
      </c>
      <c r="K1228" s="92" t="s">
        <v>4855</v>
      </c>
      <c r="L1228" s="80" t="s">
        <v>117</v>
      </c>
      <c r="M1228" s="80" t="s">
        <v>4855</v>
      </c>
      <c r="N1228" s="80" t="s">
        <v>116</v>
      </c>
      <c r="O1228" s="71">
        <v>0</v>
      </c>
      <c r="P1228" s="71">
        <v>0</v>
      </c>
      <c r="Q1228" s="79">
        <v>5500</v>
      </c>
      <c r="R1228" s="79">
        <v>880</v>
      </c>
      <c r="S1228" s="71">
        <v>0</v>
      </c>
      <c r="T1228" s="79">
        <v>6380</v>
      </c>
      <c r="U1228" s="87" t="s">
        <v>24</v>
      </c>
      <c r="V1228" s="84">
        <f t="shared" ref="V1228:V1230" si="118">T1228/17.5445</f>
        <v>363.64672689446837</v>
      </c>
      <c r="W1228" s="70" t="s">
        <v>3295</v>
      </c>
      <c r="X1228" s="6" t="s">
        <v>1266</v>
      </c>
      <c r="Y1228" s="80" t="s">
        <v>1439</v>
      </c>
      <c r="Z1228" s="80" t="s">
        <v>2019</v>
      </c>
      <c r="AA1228" s="109" t="s">
        <v>1266</v>
      </c>
      <c r="AB1228" s="76" t="s">
        <v>539</v>
      </c>
      <c r="AC1228" s="76" t="s">
        <v>540</v>
      </c>
      <c r="AD1228" s="76" t="s">
        <v>174</v>
      </c>
      <c r="AE1228" s="76" t="s">
        <v>546</v>
      </c>
      <c r="AF1228" s="76" t="s">
        <v>96</v>
      </c>
      <c r="AG1228" s="82"/>
      <c r="AH1228" s="60"/>
      <c r="AI1228" s="75" t="s">
        <v>4446</v>
      </c>
      <c r="AJ1228" s="6" t="s">
        <v>103</v>
      </c>
      <c r="AK1228" s="81">
        <v>0</v>
      </c>
      <c r="AL1228" s="205" t="s">
        <v>103</v>
      </c>
      <c r="AM1228" s="169"/>
      <c r="AN1228" s="6"/>
      <c r="AO1228" s="120"/>
    </row>
    <row r="1229" spans="1:41">
      <c r="A1229" s="75" t="s">
        <v>4446</v>
      </c>
      <c r="B1229" s="6" t="s">
        <v>93</v>
      </c>
      <c r="C1229" s="76">
        <v>1228</v>
      </c>
      <c r="D1229" s="6" t="s">
        <v>593</v>
      </c>
      <c r="E1229" s="6" t="s">
        <v>2135</v>
      </c>
      <c r="F1229" s="6" t="str">
        <f t="shared" si="117"/>
        <v>FreightRM-M-230-SI25-M19-F</v>
      </c>
      <c r="G1229" s="97" t="s">
        <v>4534</v>
      </c>
      <c r="H1229" s="309">
        <v>1702899</v>
      </c>
      <c r="I1229" s="85" t="s">
        <v>4692</v>
      </c>
      <c r="J1229" s="92">
        <v>46069</v>
      </c>
      <c r="K1229" s="92" t="s">
        <v>4856</v>
      </c>
      <c r="L1229" s="80" t="s">
        <v>117</v>
      </c>
      <c r="M1229" s="80" t="s">
        <v>4856</v>
      </c>
      <c r="N1229" s="80" t="s">
        <v>116</v>
      </c>
      <c r="O1229" s="71">
        <v>0</v>
      </c>
      <c r="P1229" s="71">
        <v>0</v>
      </c>
      <c r="Q1229" s="79">
        <v>5500</v>
      </c>
      <c r="R1229" s="79">
        <v>880</v>
      </c>
      <c r="S1229" s="71">
        <v>0</v>
      </c>
      <c r="T1229" s="79">
        <v>6380</v>
      </c>
      <c r="U1229" s="87" t="s">
        <v>24</v>
      </c>
      <c r="V1229" s="84">
        <f t="shared" si="118"/>
        <v>363.64672689446837</v>
      </c>
      <c r="W1229" s="70" t="s">
        <v>3295</v>
      </c>
      <c r="X1229" s="6" t="s">
        <v>1266</v>
      </c>
      <c r="Y1229" s="80" t="s">
        <v>1439</v>
      </c>
      <c r="Z1229" s="80" t="s">
        <v>2019</v>
      </c>
      <c r="AA1229" s="109" t="s">
        <v>1266</v>
      </c>
      <c r="AB1229" s="76" t="s">
        <v>539</v>
      </c>
      <c r="AC1229" s="76" t="s">
        <v>540</v>
      </c>
      <c r="AD1229" s="76" t="s">
        <v>174</v>
      </c>
      <c r="AE1229" s="76" t="s">
        <v>546</v>
      </c>
      <c r="AF1229" s="76" t="s">
        <v>96</v>
      </c>
      <c r="AG1229" s="82"/>
      <c r="AH1229" s="60"/>
      <c r="AI1229" s="75" t="s">
        <v>4446</v>
      </c>
      <c r="AJ1229" s="6" t="s">
        <v>103</v>
      </c>
      <c r="AK1229" s="81">
        <v>0</v>
      </c>
      <c r="AL1229" s="205" t="s">
        <v>103</v>
      </c>
      <c r="AM1229" s="169"/>
      <c r="AN1229" s="6"/>
      <c r="AO1229" s="120"/>
    </row>
    <row r="1230" spans="1:41">
      <c r="A1230" s="75" t="s">
        <v>4446</v>
      </c>
      <c r="B1230" s="6" t="s">
        <v>93</v>
      </c>
      <c r="C1230" s="76">
        <v>1229</v>
      </c>
      <c r="D1230" s="6" t="s">
        <v>593</v>
      </c>
      <c r="E1230" s="6" t="s">
        <v>2135</v>
      </c>
      <c r="F1230" s="6" t="str">
        <f t="shared" si="117"/>
        <v>FreightRM-M-225-SI25-M19-F</v>
      </c>
      <c r="G1230" s="97" t="s">
        <v>4535</v>
      </c>
      <c r="H1230" s="309">
        <v>1702903</v>
      </c>
      <c r="I1230" s="85" t="s">
        <v>4692</v>
      </c>
      <c r="J1230" s="92">
        <v>46069</v>
      </c>
      <c r="K1230" s="92" t="s">
        <v>4857</v>
      </c>
      <c r="L1230" s="80" t="s">
        <v>117</v>
      </c>
      <c r="M1230" s="80" t="s">
        <v>4857</v>
      </c>
      <c r="N1230" s="80" t="s">
        <v>116</v>
      </c>
      <c r="O1230" s="71">
        <v>0</v>
      </c>
      <c r="P1230" s="71">
        <v>0</v>
      </c>
      <c r="Q1230" s="79">
        <v>5500</v>
      </c>
      <c r="R1230" s="79">
        <v>880</v>
      </c>
      <c r="S1230" s="71">
        <v>0</v>
      </c>
      <c r="T1230" s="79">
        <v>6380</v>
      </c>
      <c r="U1230" s="87" t="s">
        <v>24</v>
      </c>
      <c r="V1230" s="84">
        <f t="shared" si="118"/>
        <v>363.64672689446837</v>
      </c>
      <c r="W1230" s="70" t="s">
        <v>3295</v>
      </c>
      <c r="X1230" s="6" t="s">
        <v>1266</v>
      </c>
      <c r="Y1230" s="80" t="s">
        <v>1439</v>
      </c>
      <c r="Z1230" s="80" t="s">
        <v>2019</v>
      </c>
      <c r="AA1230" s="109" t="s">
        <v>1266</v>
      </c>
      <c r="AB1230" s="76" t="s">
        <v>539</v>
      </c>
      <c r="AC1230" s="76" t="s">
        <v>540</v>
      </c>
      <c r="AD1230" s="76" t="s">
        <v>174</v>
      </c>
      <c r="AE1230" s="76" t="s">
        <v>546</v>
      </c>
      <c r="AF1230" s="76" t="s">
        <v>96</v>
      </c>
      <c r="AG1230" s="82"/>
      <c r="AH1230" s="60"/>
      <c r="AI1230" s="75" t="s">
        <v>4446</v>
      </c>
      <c r="AJ1230" s="6" t="s">
        <v>103</v>
      </c>
      <c r="AK1230" s="81">
        <v>0</v>
      </c>
      <c r="AL1230" s="205" t="s">
        <v>103</v>
      </c>
      <c r="AM1230" s="169"/>
      <c r="AN1230" s="6"/>
      <c r="AO1230" s="120"/>
    </row>
    <row r="1231" spans="1:41">
      <c r="A1231" s="75" t="s">
        <v>4446</v>
      </c>
      <c r="B1231" s="6" t="s">
        <v>93</v>
      </c>
      <c r="C1231" s="76">
        <v>1230</v>
      </c>
      <c r="D1231" s="6" t="s">
        <v>593</v>
      </c>
      <c r="E1231" s="6" t="s">
        <v>2135</v>
      </c>
      <c r="F1231" s="6" t="str">
        <f t="shared" si="117"/>
        <v>FreightRM-R-027-SI26-M19</v>
      </c>
      <c r="G1231" s="97" t="s">
        <v>4536</v>
      </c>
      <c r="H1231" s="309">
        <v>1703466</v>
      </c>
      <c r="I1231" s="85" t="s">
        <v>4692</v>
      </c>
      <c r="J1231" s="92">
        <v>46070</v>
      </c>
      <c r="K1231" s="92" t="s">
        <v>4858</v>
      </c>
      <c r="L1231" s="80" t="s">
        <v>117</v>
      </c>
      <c r="M1231" s="80" t="s">
        <v>4858</v>
      </c>
      <c r="N1231" s="80" t="s">
        <v>116</v>
      </c>
      <c r="O1231" s="71">
        <v>0</v>
      </c>
      <c r="P1231" s="71">
        <v>0</v>
      </c>
      <c r="Q1231" s="79">
        <v>5337.5</v>
      </c>
      <c r="R1231" s="79">
        <v>22</v>
      </c>
      <c r="S1231" s="71">
        <v>0</v>
      </c>
      <c r="T1231" s="79">
        <v>5359.5</v>
      </c>
      <c r="U1231" s="87" t="s">
        <v>118</v>
      </c>
      <c r="V1231" s="84">
        <f t="shared" ref="V1231:V1235" si="119">T1231</f>
        <v>5359.5</v>
      </c>
      <c r="W1231" s="70" t="s">
        <v>3295</v>
      </c>
      <c r="X1231" s="6" t="s">
        <v>1447</v>
      </c>
      <c r="Y1231" s="80" t="s">
        <v>1448</v>
      </c>
      <c r="Z1231" s="80" t="s">
        <v>1449</v>
      </c>
      <c r="AA1231" s="109" t="s">
        <v>1266</v>
      </c>
      <c r="AB1231" s="76" t="s">
        <v>539</v>
      </c>
      <c r="AC1231" s="76" t="s">
        <v>540</v>
      </c>
      <c r="AD1231" s="76" t="s">
        <v>174</v>
      </c>
      <c r="AE1231" s="76" t="s">
        <v>546</v>
      </c>
      <c r="AF1231" s="76" t="s">
        <v>96</v>
      </c>
      <c r="AG1231" s="82"/>
      <c r="AH1231" s="60"/>
      <c r="AI1231" s="75" t="s">
        <v>4446</v>
      </c>
      <c r="AJ1231" s="6" t="s">
        <v>103</v>
      </c>
      <c r="AK1231" s="81">
        <v>0</v>
      </c>
      <c r="AL1231" s="205" t="s">
        <v>103</v>
      </c>
      <c r="AM1231" s="169"/>
      <c r="AN1231" s="6"/>
      <c r="AO1231" s="120"/>
    </row>
    <row r="1232" spans="1:41">
      <c r="A1232" s="75" t="s">
        <v>4446</v>
      </c>
      <c r="B1232" s="6" t="s">
        <v>93</v>
      </c>
      <c r="C1232" s="76">
        <v>1231</v>
      </c>
      <c r="D1232" s="6" t="s">
        <v>593</v>
      </c>
      <c r="E1232" s="6" t="s">
        <v>2135</v>
      </c>
      <c r="F1232" s="6" t="str">
        <f t="shared" si="117"/>
        <v>FreightFG-A-0009-SE26-M19</v>
      </c>
      <c r="G1232" s="95" t="s">
        <v>4537</v>
      </c>
      <c r="H1232" s="309">
        <v>1703473</v>
      </c>
      <c r="I1232" s="85" t="s">
        <v>4692</v>
      </c>
      <c r="J1232" s="92">
        <v>46070</v>
      </c>
      <c r="K1232" s="92" t="s">
        <v>4859</v>
      </c>
      <c r="L1232" s="90" t="s">
        <v>1264</v>
      </c>
      <c r="M1232" s="76" t="s">
        <v>4859</v>
      </c>
      <c r="N1232" s="80" t="s">
        <v>116</v>
      </c>
      <c r="O1232" s="71">
        <v>0</v>
      </c>
      <c r="P1232" s="71">
        <v>0</v>
      </c>
      <c r="Q1232" s="79">
        <v>2879.5</v>
      </c>
      <c r="R1232" s="79">
        <v>340.72</v>
      </c>
      <c r="S1232" s="71">
        <v>0</v>
      </c>
      <c r="T1232" s="79">
        <v>3220.22</v>
      </c>
      <c r="U1232" s="87" t="s">
        <v>118</v>
      </c>
      <c r="V1232" s="84">
        <f t="shared" si="119"/>
        <v>3220.22</v>
      </c>
      <c r="W1232" s="61" t="s">
        <v>3295</v>
      </c>
      <c r="X1232" s="6" t="s">
        <v>2040</v>
      </c>
      <c r="Y1232" s="76" t="s">
        <v>1449</v>
      </c>
      <c r="Z1232" s="76" t="s">
        <v>2539</v>
      </c>
      <c r="AA1232" s="76" t="s">
        <v>2540</v>
      </c>
      <c r="AB1232" s="76" t="s">
        <v>539</v>
      </c>
      <c r="AC1232" s="76" t="s">
        <v>541</v>
      </c>
      <c r="AD1232" s="76" t="s">
        <v>543</v>
      </c>
      <c r="AE1232" s="76" t="s">
        <v>549</v>
      </c>
      <c r="AF1232" s="76" t="s">
        <v>96</v>
      </c>
      <c r="AG1232" s="82"/>
      <c r="AH1232" s="60"/>
      <c r="AI1232" s="75" t="s">
        <v>4446</v>
      </c>
      <c r="AJ1232" s="6" t="s">
        <v>111</v>
      </c>
      <c r="AK1232" s="81">
        <f>V1232</f>
        <v>3220.22</v>
      </c>
      <c r="AL1232" s="205" t="s">
        <v>111</v>
      </c>
      <c r="AM1232" s="169"/>
      <c r="AN1232" s="6"/>
      <c r="AO1232" s="120"/>
    </row>
    <row r="1233" spans="1:41">
      <c r="A1233" s="75" t="s">
        <v>4446</v>
      </c>
      <c r="B1233" s="6" t="s">
        <v>93</v>
      </c>
      <c r="C1233" s="76">
        <v>1232</v>
      </c>
      <c r="D1233" s="6" t="s">
        <v>593</v>
      </c>
      <c r="E1233" s="6" t="s">
        <v>2135</v>
      </c>
      <c r="F1233" s="6" t="str">
        <f t="shared" si="117"/>
        <v>FreightFG-A-0010-SE26-M19</v>
      </c>
      <c r="G1233" s="95" t="s">
        <v>4538</v>
      </c>
      <c r="H1233" s="309">
        <v>1703481</v>
      </c>
      <c r="I1233" s="85" t="s">
        <v>4692</v>
      </c>
      <c r="J1233" s="92">
        <v>46070</v>
      </c>
      <c r="K1233" s="97" t="s">
        <v>4860</v>
      </c>
      <c r="L1233" s="90" t="s">
        <v>1264</v>
      </c>
      <c r="M1233" s="76" t="s">
        <v>4860</v>
      </c>
      <c r="N1233" s="80" t="s">
        <v>116</v>
      </c>
      <c r="O1233" s="71">
        <v>0</v>
      </c>
      <c r="P1233" s="71">
        <v>0</v>
      </c>
      <c r="Q1233" s="79">
        <v>2919.5</v>
      </c>
      <c r="R1233" s="79">
        <v>340.72</v>
      </c>
      <c r="S1233" s="71">
        <v>0</v>
      </c>
      <c r="T1233" s="79">
        <v>3260.22</v>
      </c>
      <c r="U1233" s="87" t="s">
        <v>118</v>
      </c>
      <c r="V1233" s="84">
        <f t="shared" si="119"/>
        <v>3260.22</v>
      </c>
      <c r="W1233" s="61" t="s">
        <v>3295</v>
      </c>
      <c r="X1233" s="6" t="s">
        <v>2040</v>
      </c>
      <c r="Y1233" s="76" t="s">
        <v>1449</v>
      </c>
      <c r="Z1233" s="76" t="s">
        <v>2041</v>
      </c>
      <c r="AA1233" s="76" t="s">
        <v>1358</v>
      </c>
      <c r="AB1233" s="76" t="s">
        <v>539</v>
      </c>
      <c r="AC1233" s="76" t="s">
        <v>541</v>
      </c>
      <c r="AD1233" s="76" t="s">
        <v>543</v>
      </c>
      <c r="AE1233" s="76" t="s">
        <v>549</v>
      </c>
      <c r="AF1233" s="76" t="s">
        <v>96</v>
      </c>
      <c r="AG1233" s="82"/>
      <c r="AH1233" s="60"/>
      <c r="AI1233" s="75" t="s">
        <v>4446</v>
      </c>
      <c r="AJ1233" s="6" t="s">
        <v>111</v>
      </c>
      <c r="AK1233" s="81">
        <f>V1233</f>
        <v>3260.22</v>
      </c>
      <c r="AL1233" s="205" t="s">
        <v>111</v>
      </c>
      <c r="AM1233" s="169"/>
      <c r="AN1233" s="6"/>
      <c r="AO1233" s="120"/>
    </row>
    <row r="1234" spans="1:41">
      <c r="A1234" s="75" t="s">
        <v>4446</v>
      </c>
      <c r="B1234" s="6" t="s">
        <v>93</v>
      </c>
      <c r="C1234" s="76">
        <v>1233</v>
      </c>
      <c r="D1234" s="6" t="s">
        <v>593</v>
      </c>
      <c r="E1234" s="6" t="s">
        <v>2135</v>
      </c>
      <c r="F1234" s="6" t="str">
        <f t="shared" si="117"/>
        <v>FreightFG-A-0005-SE26-M19</v>
      </c>
      <c r="G1234" s="95" t="s">
        <v>2833</v>
      </c>
      <c r="H1234" s="309">
        <v>1703691</v>
      </c>
      <c r="I1234" s="85" t="s">
        <v>4692</v>
      </c>
      <c r="J1234" s="92">
        <v>46070</v>
      </c>
      <c r="K1234" s="97" t="s">
        <v>4861</v>
      </c>
      <c r="L1234" s="90" t="s">
        <v>1264</v>
      </c>
      <c r="M1234" s="76" t="s">
        <v>4861</v>
      </c>
      <c r="N1234" s="80" t="s">
        <v>116</v>
      </c>
      <c r="O1234" s="71">
        <v>0</v>
      </c>
      <c r="P1234" s="71">
        <v>0</v>
      </c>
      <c r="Q1234" s="79">
        <v>819.5</v>
      </c>
      <c r="R1234" s="79">
        <v>11.12</v>
      </c>
      <c r="S1234" s="71">
        <v>0</v>
      </c>
      <c r="T1234" s="79">
        <v>830.62</v>
      </c>
      <c r="U1234" s="87" t="s">
        <v>118</v>
      </c>
      <c r="V1234" s="84">
        <f t="shared" si="119"/>
        <v>830.62</v>
      </c>
      <c r="W1234" s="61" t="s">
        <v>3295</v>
      </c>
      <c r="X1234" s="6" t="s">
        <v>2040</v>
      </c>
      <c r="Y1234" s="76" t="s">
        <v>1449</v>
      </c>
      <c r="Z1234" s="76" t="s">
        <v>2041</v>
      </c>
      <c r="AA1234" s="76" t="s">
        <v>1358</v>
      </c>
      <c r="AB1234" s="76" t="s">
        <v>539</v>
      </c>
      <c r="AC1234" s="76" t="s">
        <v>541</v>
      </c>
      <c r="AD1234" s="76" t="s">
        <v>543</v>
      </c>
      <c r="AE1234" s="76" t="s">
        <v>549</v>
      </c>
      <c r="AF1234" s="76" t="s">
        <v>96</v>
      </c>
      <c r="AG1234" s="82"/>
      <c r="AH1234" s="60"/>
      <c r="AI1234" s="75" t="s">
        <v>4446</v>
      </c>
      <c r="AJ1234" s="6" t="s">
        <v>111</v>
      </c>
      <c r="AK1234" s="81">
        <f>V1234</f>
        <v>830.62</v>
      </c>
      <c r="AL1234" s="205" t="s">
        <v>111</v>
      </c>
      <c r="AM1234" s="169"/>
      <c r="AN1234" s="6"/>
      <c r="AO1234" s="120"/>
    </row>
    <row r="1235" spans="1:41">
      <c r="A1235" s="75" t="s">
        <v>4446</v>
      </c>
      <c r="B1235" s="6" t="s">
        <v>93</v>
      </c>
      <c r="C1235" s="76">
        <v>1234</v>
      </c>
      <c r="D1235" s="6" t="s">
        <v>593</v>
      </c>
      <c r="E1235" s="6" t="s">
        <v>2135</v>
      </c>
      <c r="F1235" s="6" t="str">
        <f t="shared" si="117"/>
        <v>FreightFG-A-0004-SE26-M19</v>
      </c>
      <c r="G1235" s="95" t="s">
        <v>3127</v>
      </c>
      <c r="H1235" s="309">
        <v>1703698</v>
      </c>
      <c r="I1235" s="85" t="s">
        <v>4692</v>
      </c>
      <c r="J1235" s="92">
        <v>46070</v>
      </c>
      <c r="K1235" s="97" t="s">
        <v>4862</v>
      </c>
      <c r="L1235" s="90" t="s">
        <v>1264</v>
      </c>
      <c r="M1235" s="76" t="s">
        <v>4862</v>
      </c>
      <c r="N1235" s="80" t="s">
        <v>116</v>
      </c>
      <c r="O1235" s="71">
        <v>0</v>
      </c>
      <c r="P1235" s="71">
        <v>0</v>
      </c>
      <c r="Q1235" s="79">
        <v>855.5</v>
      </c>
      <c r="R1235" s="79">
        <v>10.48</v>
      </c>
      <c r="S1235" s="71">
        <v>0</v>
      </c>
      <c r="T1235" s="79">
        <v>865.98</v>
      </c>
      <c r="U1235" s="87" t="s">
        <v>118</v>
      </c>
      <c r="V1235" s="84">
        <f t="shared" si="119"/>
        <v>865.98</v>
      </c>
      <c r="W1235" s="61" t="s">
        <v>3295</v>
      </c>
      <c r="X1235" s="6" t="s">
        <v>2040</v>
      </c>
      <c r="Y1235" s="76" t="s">
        <v>1449</v>
      </c>
      <c r="Z1235" s="76" t="s">
        <v>2041</v>
      </c>
      <c r="AA1235" s="76" t="s">
        <v>1358</v>
      </c>
      <c r="AB1235" s="76" t="s">
        <v>539</v>
      </c>
      <c r="AC1235" s="76" t="s">
        <v>541</v>
      </c>
      <c r="AD1235" s="76" t="s">
        <v>543</v>
      </c>
      <c r="AE1235" s="76" t="s">
        <v>549</v>
      </c>
      <c r="AF1235" s="76" t="s">
        <v>96</v>
      </c>
      <c r="AG1235" s="82"/>
      <c r="AH1235" s="60"/>
      <c r="AI1235" s="75" t="s">
        <v>4446</v>
      </c>
      <c r="AJ1235" s="6" t="s">
        <v>111</v>
      </c>
      <c r="AK1235" s="81">
        <f>V1235</f>
        <v>865.98</v>
      </c>
      <c r="AL1235" s="205" t="s">
        <v>111</v>
      </c>
      <c r="AM1235" s="169"/>
      <c r="AN1235" s="6"/>
      <c r="AO1235" s="120"/>
    </row>
    <row r="1236" spans="1:41">
      <c r="A1236" s="75" t="s">
        <v>4446</v>
      </c>
      <c r="B1236" s="6" t="s">
        <v>93</v>
      </c>
      <c r="C1236" s="76">
        <v>1235</v>
      </c>
      <c r="D1236" s="6" t="s">
        <v>593</v>
      </c>
      <c r="E1236" s="6" t="s">
        <v>2135</v>
      </c>
      <c r="F1236" s="6" t="str">
        <f t="shared" si="117"/>
        <v>FreightRM-M-244-SI25-M19-L</v>
      </c>
      <c r="G1236" s="95" t="s">
        <v>609</v>
      </c>
      <c r="H1236" s="309">
        <v>1705150</v>
      </c>
      <c r="I1236" s="85" t="s">
        <v>4692</v>
      </c>
      <c r="J1236" s="92">
        <v>46071</v>
      </c>
      <c r="K1236" s="97" t="s">
        <v>4863</v>
      </c>
      <c r="L1236" s="90" t="s">
        <v>117</v>
      </c>
      <c r="M1236" s="76" t="s">
        <v>4863</v>
      </c>
      <c r="N1236" s="80" t="s">
        <v>116</v>
      </c>
      <c r="O1236" s="71">
        <v>0</v>
      </c>
      <c r="P1236" s="71">
        <v>0</v>
      </c>
      <c r="Q1236" s="79">
        <v>9100</v>
      </c>
      <c r="R1236" s="79">
        <v>1456</v>
      </c>
      <c r="S1236" s="71">
        <v>0</v>
      </c>
      <c r="T1236" s="79">
        <v>10556</v>
      </c>
      <c r="U1236" s="87" t="s">
        <v>24</v>
      </c>
      <c r="V1236" s="84">
        <f t="shared" ref="V1236:V1237" si="120">T1236/17.5445</f>
        <v>601.67003904357489</v>
      </c>
      <c r="W1236" s="61" t="s">
        <v>3295</v>
      </c>
      <c r="X1236" s="6" t="s">
        <v>1266</v>
      </c>
      <c r="Y1236" s="76" t="s">
        <v>1439</v>
      </c>
      <c r="Z1236" s="76" t="s">
        <v>2019</v>
      </c>
      <c r="AA1236" s="76" t="s">
        <v>1266</v>
      </c>
      <c r="AB1236" s="76" t="s">
        <v>539</v>
      </c>
      <c r="AC1236" s="76" t="s">
        <v>540</v>
      </c>
      <c r="AD1236" s="76" t="s">
        <v>174</v>
      </c>
      <c r="AE1236" s="76" t="s">
        <v>546</v>
      </c>
      <c r="AF1236" s="76" t="s">
        <v>96</v>
      </c>
      <c r="AG1236" s="82"/>
      <c r="AH1236" s="60"/>
      <c r="AI1236" s="75" t="s">
        <v>4446</v>
      </c>
      <c r="AJ1236" s="6" t="s">
        <v>103</v>
      </c>
      <c r="AK1236" s="81">
        <v>0</v>
      </c>
      <c r="AL1236" s="205" t="s">
        <v>103</v>
      </c>
      <c r="AM1236" s="169"/>
      <c r="AN1236" s="6"/>
      <c r="AO1236" s="120"/>
    </row>
    <row r="1237" spans="1:41">
      <c r="A1237" s="75" t="s">
        <v>4446</v>
      </c>
      <c r="B1237" s="6" t="s">
        <v>93</v>
      </c>
      <c r="C1237" s="76">
        <v>1236</v>
      </c>
      <c r="D1237" s="6" t="s">
        <v>593</v>
      </c>
      <c r="E1237" s="6" t="s">
        <v>2135</v>
      </c>
      <c r="F1237" s="6" t="str">
        <f t="shared" si="117"/>
        <v>FreightRM-M-224-SI25-M19-F</v>
      </c>
      <c r="G1237" s="95" t="s">
        <v>4539</v>
      </c>
      <c r="H1237" s="309">
        <v>1705156</v>
      </c>
      <c r="I1237" s="85" t="s">
        <v>4692</v>
      </c>
      <c r="J1237" s="92">
        <v>46071</v>
      </c>
      <c r="K1237" s="92" t="s">
        <v>4864</v>
      </c>
      <c r="L1237" s="90" t="s">
        <v>117</v>
      </c>
      <c r="M1237" s="76" t="s">
        <v>4864</v>
      </c>
      <c r="N1237" s="80" t="s">
        <v>116</v>
      </c>
      <c r="O1237" s="71">
        <v>0</v>
      </c>
      <c r="P1237" s="71">
        <v>0</v>
      </c>
      <c r="Q1237" s="79">
        <v>5500</v>
      </c>
      <c r="R1237" s="79">
        <v>880</v>
      </c>
      <c r="S1237" s="71">
        <v>0</v>
      </c>
      <c r="T1237" s="79">
        <v>6380</v>
      </c>
      <c r="U1237" s="87" t="s">
        <v>24</v>
      </c>
      <c r="V1237" s="84">
        <f t="shared" si="120"/>
        <v>363.64672689446837</v>
      </c>
      <c r="W1237" s="61" t="s">
        <v>3295</v>
      </c>
      <c r="X1237" s="6" t="s">
        <v>1266</v>
      </c>
      <c r="Y1237" s="76" t="s">
        <v>1439</v>
      </c>
      <c r="Z1237" s="76" t="s">
        <v>2019</v>
      </c>
      <c r="AA1237" s="76" t="s">
        <v>1266</v>
      </c>
      <c r="AB1237" s="76" t="s">
        <v>539</v>
      </c>
      <c r="AC1237" s="76" t="s">
        <v>540</v>
      </c>
      <c r="AD1237" s="76" t="s">
        <v>174</v>
      </c>
      <c r="AE1237" s="76" t="s">
        <v>546</v>
      </c>
      <c r="AF1237" s="76" t="s">
        <v>96</v>
      </c>
      <c r="AG1237" s="82"/>
      <c r="AH1237" s="60"/>
      <c r="AI1237" s="75" t="s">
        <v>4446</v>
      </c>
      <c r="AJ1237" s="6" t="s">
        <v>103</v>
      </c>
      <c r="AK1237" s="81">
        <v>0</v>
      </c>
      <c r="AL1237" s="205" t="s">
        <v>103</v>
      </c>
      <c r="AM1237" s="169"/>
      <c r="AN1237" s="6"/>
      <c r="AO1237" s="120"/>
    </row>
    <row r="1238" spans="1:41">
      <c r="A1238" s="75" t="s">
        <v>4446</v>
      </c>
      <c r="B1238" s="6" t="s">
        <v>93</v>
      </c>
      <c r="C1238" s="76">
        <v>1237</v>
      </c>
      <c r="D1238" s="6" t="s">
        <v>106</v>
      </c>
      <c r="E1238" s="6" t="s">
        <v>2135</v>
      </c>
      <c r="F1238" s="6" t="str">
        <f t="shared" si="117"/>
        <v>FreightRM-J-1169LI26-M19</v>
      </c>
      <c r="G1238" s="95" t="s">
        <v>4540</v>
      </c>
      <c r="H1238" s="309">
        <v>631625</v>
      </c>
      <c r="I1238" s="85" t="s">
        <v>4692</v>
      </c>
      <c r="J1238" s="92">
        <v>46069</v>
      </c>
      <c r="K1238" s="92"/>
      <c r="L1238" s="78" t="s">
        <v>116</v>
      </c>
      <c r="M1238" s="76" t="s">
        <v>173</v>
      </c>
      <c r="N1238" s="78" t="s">
        <v>116</v>
      </c>
      <c r="O1238" s="71">
        <v>0</v>
      </c>
      <c r="P1238" s="71">
        <v>0</v>
      </c>
      <c r="Q1238" s="79">
        <v>450</v>
      </c>
      <c r="R1238" s="79">
        <v>0</v>
      </c>
      <c r="S1238" s="71">
        <v>0</v>
      </c>
      <c r="T1238" s="79">
        <v>450</v>
      </c>
      <c r="U1238" s="87" t="s">
        <v>118</v>
      </c>
      <c r="V1238" s="84">
        <f t="shared" ref="V1238:V1249" si="121">T1238</f>
        <v>450</v>
      </c>
      <c r="W1238" s="61">
        <v>46051</v>
      </c>
      <c r="X1238" s="6" t="s">
        <v>147</v>
      </c>
      <c r="Y1238" s="76" t="s">
        <v>148</v>
      </c>
      <c r="Z1238" s="76" t="s">
        <v>149</v>
      </c>
      <c r="AA1238" s="76" t="s">
        <v>150</v>
      </c>
      <c r="AB1238" s="76" t="s">
        <v>539</v>
      </c>
      <c r="AC1238" s="76" t="s">
        <v>540</v>
      </c>
      <c r="AD1238" s="76" t="s">
        <v>173</v>
      </c>
      <c r="AE1238" s="76" t="s">
        <v>548</v>
      </c>
      <c r="AF1238" s="76" t="s">
        <v>96</v>
      </c>
      <c r="AG1238" s="82"/>
      <c r="AH1238" s="60"/>
      <c r="AI1238" s="75" t="s">
        <v>4446</v>
      </c>
      <c r="AJ1238" s="6" t="s">
        <v>103</v>
      </c>
      <c r="AK1238" s="81">
        <v>0</v>
      </c>
      <c r="AL1238" s="205" t="s">
        <v>103</v>
      </c>
      <c r="AM1238" s="169"/>
      <c r="AN1238" s="6"/>
      <c r="AO1238" s="120"/>
    </row>
    <row r="1239" spans="1:41">
      <c r="A1239" s="75" t="s">
        <v>4446</v>
      </c>
      <c r="B1239" s="6" t="s">
        <v>93</v>
      </c>
      <c r="C1239" s="76">
        <v>1238</v>
      </c>
      <c r="D1239" s="6" t="s">
        <v>106</v>
      </c>
      <c r="E1239" s="6" t="s">
        <v>2135</v>
      </c>
      <c r="F1239" s="6" t="str">
        <f t="shared" si="117"/>
        <v>FreightRM-J-1189LI26-M19</v>
      </c>
      <c r="G1239" s="95" t="s">
        <v>4541</v>
      </c>
      <c r="H1239" s="309">
        <v>631728</v>
      </c>
      <c r="I1239" s="85" t="s">
        <v>4692</v>
      </c>
      <c r="J1239" s="92">
        <v>46070</v>
      </c>
      <c r="K1239" s="92"/>
      <c r="L1239" s="78" t="s">
        <v>116</v>
      </c>
      <c r="M1239" s="76" t="s">
        <v>173</v>
      </c>
      <c r="N1239" s="78" t="s">
        <v>116</v>
      </c>
      <c r="O1239" s="71">
        <v>0</v>
      </c>
      <c r="P1239" s="71">
        <v>0</v>
      </c>
      <c r="Q1239" s="79">
        <v>1510</v>
      </c>
      <c r="R1239" s="79">
        <v>0</v>
      </c>
      <c r="S1239" s="71">
        <v>0</v>
      </c>
      <c r="T1239" s="79">
        <v>1510</v>
      </c>
      <c r="U1239" s="87" t="s">
        <v>118</v>
      </c>
      <c r="V1239" s="84">
        <f t="shared" si="121"/>
        <v>1510</v>
      </c>
      <c r="W1239" s="61">
        <v>46060</v>
      </c>
      <c r="X1239" s="6" t="s">
        <v>150</v>
      </c>
      <c r="Y1239" s="76" t="s">
        <v>149</v>
      </c>
      <c r="Z1239" s="76" t="s">
        <v>2046</v>
      </c>
      <c r="AA1239" s="76" t="s">
        <v>156</v>
      </c>
      <c r="AB1239" s="76" t="s">
        <v>539</v>
      </c>
      <c r="AC1239" s="76" t="s">
        <v>540</v>
      </c>
      <c r="AD1239" s="76" t="s">
        <v>173</v>
      </c>
      <c r="AE1239" s="76" t="s">
        <v>548</v>
      </c>
      <c r="AF1239" s="76" t="s">
        <v>96</v>
      </c>
      <c r="AG1239" s="82"/>
      <c r="AH1239" s="60"/>
      <c r="AI1239" s="75" t="s">
        <v>4446</v>
      </c>
      <c r="AJ1239" s="6" t="s">
        <v>103</v>
      </c>
      <c r="AK1239" s="81">
        <v>0</v>
      </c>
      <c r="AL1239" s="205" t="s">
        <v>103</v>
      </c>
      <c r="AM1239" s="169"/>
      <c r="AN1239" s="6"/>
      <c r="AO1239" s="120"/>
    </row>
    <row r="1240" spans="1:41">
      <c r="A1240" s="75" t="s">
        <v>4446</v>
      </c>
      <c r="B1240" s="6" t="s">
        <v>93</v>
      </c>
      <c r="C1240" s="76">
        <v>1239</v>
      </c>
      <c r="D1240" s="6" t="s">
        <v>106</v>
      </c>
      <c r="E1240" s="6" t="s">
        <v>2135</v>
      </c>
      <c r="F1240" s="6" t="str">
        <f t="shared" si="117"/>
        <v>FreightRM-J-1188LI26-M19</v>
      </c>
      <c r="G1240" s="95" t="s">
        <v>4542</v>
      </c>
      <c r="H1240" s="309">
        <v>631731</v>
      </c>
      <c r="I1240" s="85" t="s">
        <v>4692</v>
      </c>
      <c r="J1240" s="92">
        <v>46070</v>
      </c>
      <c r="K1240" s="92"/>
      <c r="L1240" s="78" t="s">
        <v>116</v>
      </c>
      <c r="M1240" s="76" t="s">
        <v>173</v>
      </c>
      <c r="N1240" s="78" t="s">
        <v>116</v>
      </c>
      <c r="O1240" s="71">
        <v>0</v>
      </c>
      <c r="P1240" s="71">
        <v>0</v>
      </c>
      <c r="Q1240" s="79">
        <v>420</v>
      </c>
      <c r="R1240" s="79">
        <v>0</v>
      </c>
      <c r="S1240" s="71">
        <v>0</v>
      </c>
      <c r="T1240" s="79">
        <v>420</v>
      </c>
      <c r="U1240" s="87" t="s">
        <v>118</v>
      </c>
      <c r="V1240" s="84">
        <f t="shared" si="121"/>
        <v>420</v>
      </c>
      <c r="W1240" s="61">
        <v>46069</v>
      </c>
      <c r="X1240" s="6" t="s">
        <v>159</v>
      </c>
      <c r="Y1240" s="76" t="s">
        <v>160</v>
      </c>
      <c r="Z1240" s="76" t="s">
        <v>149</v>
      </c>
      <c r="AA1240" s="76" t="s">
        <v>150</v>
      </c>
      <c r="AB1240" s="76" t="s">
        <v>539</v>
      </c>
      <c r="AC1240" s="76" t="s">
        <v>540</v>
      </c>
      <c r="AD1240" s="76" t="s">
        <v>173</v>
      </c>
      <c r="AE1240" s="76" t="s">
        <v>548</v>
      </c>
      <c r="AF1240" s="76" t="s">
        <v>96</v>
      </c>
      <c r="AG1240" s="82"/>
      <c r="AH1240" s="60"/>
      <c r="AI1240" s="75" t="s">
        <v>4446</v>
      </c>
      <c r="AJ1240" s="6" t="s">
        <v>103</v>
      </c>
      <c r="AK1240" s="81">
        <v>0</v>
      </c>
      <c r="AL1240" s="205" t="s">
        <v>103</v>
      </c>
      <c r="AM1240" s="169"/>
      <c r="AN1240" s="6"/>
      <c r="AO1240" s="120"/>
    </row>
    <row r="1241" spans="1:41">
      <c r="A1241" s="75" t="s">
        <v>4446</v>
      </c>
      <c r="B1241" s="6" t="s">
        <v>93</v>
      </c>
      <c r="C1241" s="76">
        <v>1240</v>
      </c>
      <c r="D1241" s="6" t="s">
        <v>106</v>
      </c>
      <c r="E1241" s="6" t="s">
        <v>2135</v>
      </c>
      <c r="F1241" s="6" t="str">
        <f t="shared" si="117"/>
        <v>FreightRM-J-1195LI26-M19</v>
      </c>
      <c r="G1241" s="95" t="s">
        <v>4543</v>
      </c>
      <c r="H1241" s="309">
        <v>631743</v>
      </c>
      <c r="I1241" s="85" t="s">
        <v>4692</v>
      </c>
      <c r="J1241" s="92">
        <v>46070</v>
      </c>
      <c r="K1241" s="92"/>
      <c r="L1241" s="78" t="s">
        <v>116</v>
      </c>
      <c r="M1241" s="76" t="s">
        <v>173</v>
      </c>
      <c r="N1241" s="78" t="s">
        <v>116</v>
      </c>
      <c r="O1241" s="71">
        <v>0</v>
      </c>
      <c r="P1241" s="71">
        <v>0</v>
      </c>
      <c r="Q1241" s="79">
        <v>440</v>
      </c>
      <c r="R1241" s="79">
        <v>0</v>
      </c>
      <c r="S1241" s="71">
        <v>0</v>
      </c>
      <c r="T1241" s="79">
        <v>440</v>
      </c>
      <c r="U1241" s="87" t="s">
        <v>118</v>
      </c>
      <c r="V1241" s="84">
        <f t="shared" si="121"/>
        <v>440</v>
      </c>
      <c r="W1241" s="61">
        <v>46069</v>
      </c>
      <c r="X1241" s="6" t="s">
        <v>169</v>
      </c>
      <c r="Y1241" s="76" t="s">
        <v>170</v>
      </c>
      <c r="Z1241" s="76" t="s">
        <v>149</v>
      </c>
      <c r="AA1241" s="76" t="s">
        <v>150</v>
      </c>
      <c r="AB1241" s="76" t="s">
        <v>539</v>
      </c>
      <c r="AC1241" s="76" t="s">
        <v>540</v>
      </c>
      <c r="AD1241" s="76" t="s">
        <v>173</v>
      </c>
      <c r="AE1241" s="76" t="s">
        <v>548</v>
      </c>
      <c r="AF1241" s="76" t="s">
        <v>96</v>
      </c>
      <c r="AG1241" s="82"/>
      <c r="AH1241" s="60"/>
      <c r="AI1241" s="75" t="s">
        <v>4446</v>
      </c>
      <c r="AJ1241" s="6" t="s">
        <v>103</v>
      </c>
      <c r="AK1241" s="81">
        <v>0</v>
      </c>
      <c r="AL1241" s="205" t="s">
        <v>103</v>
      </c>
      <c r="AM1241" s="169"/>
      <c r="AN1241" s="6"/>
      <c r="AO1241" s="120"/>
    </row>
    <row r="1242" spans="1:41">
      <c r="A1242" s="75" t="s">
        <v>4446</v>
      </c>
      <c r="B1242" s="6" t="s">
        <v>93</v>
      </c>
      <c r="C1242" s="76">
        <v>1241</v>
      </c>
      <c r="D1242" s="6" t="s">
        <v>106</v>
      </c>
      <c r="E1242" s="6" t="s">
        <v>2135</v>
      </c>
      <c r="F1242" s="6" t="str">
        <f t="shared" si="117"/>
        <v>FreightRM-J-1198LI26-M19.2</v>
      </c>
      <c r="G1242" s="95" t="s">
        <v>4544</v>
      </c>
      <c r="H1242" s="309">
        <v>631746</v>
      </c>
      <c r="I1242" s="85" t="s">
        <v>4692</v>
      </c>
      <c r="J1242" s="92">
        <v>46070</v>
      </c>
      <c r="K1242" s="92"/>
      <c r="L1242" s="78" t="s">
        <v>116</v>
      </c>
      <c r="M1242" s="76" t="s">
        <v>173</v>
      </c>
      <c r="N1242" s="78" t="s">
        <v>116</v>
      </c>
      <c r="O1242" s="71">
        <v>0</v>
      </c>
      <c r="P1242" s="71">
        <v>0</v>
      </c>
      <c r="Q1242" s="79">
        <v>1750</v>
      </c>
      <c r="R1242" s="79">
        <v>0</v>
      </c>
      <c r="S1242" s="71">
        <v>0</v>
      </c>
      <c r="T1242" s="79">
        <v>1750</v>
      </c>
      <c r="U1242" s="87" t="s">
        <v>118</v>
      </c>
      <c r="V1242" s="84">
        <f t="shared" si="121"/>
        <v>1750</v>
      </c>
      <c r="W1242" s="61">
        <v>46063</v>
      </c>
      <c r="X1242" s="6" t="s">
        <v>150</v>
      </c>
      <c r="Y1242" s="76" t="s">
        <v>149</v>
      </c>
      <c r="Z1242" s="76" t="s">
        <v>2046</v>
      </c>
      <c r="AA1242" s="76" t="s">
        <v>164</v>
      </c>
      <c r="AB1242" s="76" t="s">
        <v>539</v>
      </c>
      <c r="AC1242" s="76" t="s">
        <v>540</v>
      </c>
      <c r="AD1242" s="76" t="s">
        <v>173</v>
      </c>
      <c r="AE1242" s="76" t="s">
        <v>548</v>
      </c>
      <c r="AF1242" s="76" t="s">
        <v>96</v>
      </c>
      <c r="AG1242" s="82"/>
      <c r="AH1242" s="60"/>
      <c r="AI1242" s="75" t="s">
        <v>4446</v>
      </c>
      <c r="AJ1242" s="6" t="s">
        <v>103</v>
      </c>
      <c r="AK1242" s="81">
        <v>0</v>
      </c>
      <c r="AL1242" s="205" t="s">
        <v>103</v>
      </c>
      <c r="AM1242" s="169"/>
      <c r="AN1242" s="6"/>
      <c r="AO1242" s="120"/>
    </row>
    <row r="1243" spans="1:41">
      <c r="A1243" s="75" t="s">
        <v>4446</v>
      </c>
      <c r="B1243" s="6" t="s">
        <v>93</v>
      </c>
      <c r="C1243" s="76">
        <v>1242</v>
      </c>
      <c r="D1243" s="6" t="s">
        <v>106</v>
      </c>
      <c r="E1243" s="6" t="s">
        <v>2135</v>
      </c>
      <c r="F1243" s="6" t="str">
        <f t="shared" si="117"/>
        <v>FreightRM-J-1199LI26-M19.2</v>
      </c>
      <c r="G1243" s="95" t="s">
        <v>4545</v>
      </c>
      <c r="H1243" s="309">
        <v>631884</v>
      </c>
      <c r="I1243" s="85" t="s">
        <v>4692</v>
      </c>
      <c r="J1243" s="92">
        <v>46070</v>
      </c>
      <c r="K1243" s="92"/>
      <c r="L1243" s="78" t="s">
        <v>116</v>
      </c>
      <c r="M1243" s="76" t="s">
        <v>173</v>
      </c>
      <c r="N1243" s="78" t="s">
        <v>116</v>
      </c>
      <c r="O1243" s="71">
        <v>0</v>
      </c>
      <c r="P1243" s="71">
        <v>0</v>
      </c>
      <c r="Q1243" s="79">
        <v>1340</v>
      </c>
      <c r="R1243" s="79">
        <v>0</v>
      </c>
      <c r="S1243" s="71">
        <v>0</v>
      </c>
      <c r="T1243" s="79">
        <v>1340</v>
      </c>
      <c r="U1243" s="87" t="s">
        <v>118</v>
      </c>
      <c r="V1243" s="84">
        <f t="shared" si="121"/>
        <v>1340</v>
      </c>
      <c r="W1243" s="61">
        <v>46063</v>
      </c>
      <c r="X1243" s="6" t="s">
        <v>150</v>
      </c>
      <c r="Y1243" s="76" t="s">
        <v>149</v>
      </c>
      <c r="Z1243" s="76" t="s">
        <v>2046</v>
      </c>
      <c r="AA1243" s="76" t="s">
        <v>156</v>
      </c>
      <c r="AB1243" s="76" t="s">
        <v>539</v>
      </c>
      <c r="AC1243" s="76" t="s">
        <v>540</v>
      </c>
      <c r="AD1243" s="76" t="s">
        <v>173</v>
      </c>
      <c r="AE1243" s="76" t="s">
        <v>548</v>
      </c>
      <c r="AF1243" s="76" t="s">
        <v>96</v>
      </c>
      <c r="AG1243" s="82"/>
      <c r="AH1243" s="60"/>
      <c r="AI1243" s="75" t="s">
        <v>4446</v>
      </c>
      <c r="AJ1243" s="6" t="s">
        <v>103</v>
      </c>
      <c r="AK1243" s="81">
        <v>0</v>
      </c>
      <c r="AL1243" s="205" t="s">
        <v>103</v>
      </c>
      <c r="AM1243" s="169"/>
      <c r="AN1243" s="6"/>
      <c r="AO1243" s="120"/>
    </row>
    <row r="1244" spans="1:41">
      <c r="A1244" s="75" t="s">
        <v>4446</v>
      </c>
      <c r="B1244" s="6" t="s">
        <v>93</v>
      </c>
      <c r="C1244" s="76">
        <v>1243</v>
      </c>
      <c r="D1244" s="6" t="s">
        <v>106</v>
      </c>
      <c r="E1244" s="6" t="s">
        <v>2135</v>
      </c>
      <c r="F1244" s="6" t="str">
        <f t="shared" si="117"/>
        <v>FreightRM-J-1205LI26-M19</v>
      </c>
      <c r="G1244" s="95" t="s">
        <v>4546</v>
      </c>
      <c r="H1244" s="309">
        <v>631973</v>
      </c>
      <c r="I1244" s="85" t="s">
        <v>4692</v>
      </c>
      <c r="J1244" s="92">
        <v>46070</v>
      </c>
      <c r="K1244" s="92"/>
      <c r="L1244" s="78" t="s">
        <v>116</v>
      </c>
      <c r="M1244" s="76" t="s">
        <v>173</v>
      </c>
      <c r="N1244" s="78" t="s">
        <v>116</v>
      </c>
      <c r="O1244" s="71">
        <v>0</v>
      </c>
      <c r="P1244" s="71">
        <v>0</v>
      </c>
      <c r="Q1244" s="79">
        <v>420</v>
      </c>
      <c r="R1244" s="79">
        <v>0</v>
      </c>
      <c r="S1244" s="71">
        <v>0</v>
      </c>
      <c r="T1244" s="79">
        <v>420</v>
      </c>
      <c r="U1244" s="87" t="s">
        <v>118</v>
      </c>
      <c r="V1244" s="84">
        <f t="shared" si="121"/>
        <v>420</v>
      </c>
      <c r="W1244" s="61">
        <v>46071</v>
      </c>
      <c r="X1244" s="6" t="s">
        <v>4865</v>
      </c>
      <c r="Y1244" s="76" t="s">
        <v>4866</v>
      </c>
      <c r="Z1244" s="76" t="s">
        <v>149</v>
      </c>
      <c r="AA1244" s="76" t="s">
        <v>150</v>
      </c>
      <c r="AB1244" s="76" t="s">
        <v>539</v>
      </c>
      <c r="AC1244" s="76" t="s">
        <v>540</v>
      </c>
      <c r="AD1244" s="76" t="s">
        <v>173</v>
      </c>
      <c r="AE1244" s="76" t="s">
        <v>548</v>
      </c>
      <c r="AF1244" s="76" t="s">
        <v>96</v>
      </c>
      <c r="AG1244" s="82"/>
      <c r="AH1244" s="60"/>
      <c r="AI1244" s="75" t="s">
        <v>4446</v>
      </c>
      <c r="AJ1244" s="6" t="s">
        <v>103</v>
      </c>
      <c r="AK1244" s="81">
        <v>0</v>
      </c>
      <c r="AL1244" s="205" t="s">
        <v>103</v>
      </c>
      <c r="AM1244" s="169"/>
      <c r="AN1244" s="6"/>
      <c r="AO1244" s="120"/>
    </row>
    <row r="1245" spans="1:41">
      <c r="A1245" s="75" t="s">
        <v>4446</v>
      </c>
      <c r="B1245" s="6" t="s">
        <v>93</v>
      </c>
      <c r="C1245" s="76">
        <v>1244</v>
      </c>
      <c r="D1245" s="6" t="s">
        <v>106</v>
      </c>
      <c r="E1245" s="6" t="s">
        <v>2135</v>
      </c>
      <c r="F1245" s="6" t="str">
        <f t="shared" si="117"/>
        <v>FreightRM-M-243-SI25-M19-L</v>
      </c>
      <c r="G1245" s="95" t="s">
        <v>4547</v>
      </c>
      <c r="H1245" s="309">
        <v>632043</v>
      </c>
      <c r="I1245" s="85" t="s">
        <v>4692</v>
      </c>
      <c r="J1245" s="92">
        <v>46070</v>
      </c>
      <c r="K1245" s="92"/>
      <c r="L1245" s="78" t="s">
        <v>116</v>
      </c>
      <c r="M1245" s="76" t="s">
        <v>174</v>
      </c>
      <c r="N1245" s="78" t="s">
        <v>116</v>
      </c>
      <c r="O1245" s="71">
        <v>0</v>
      </c>
      <c r="P1245" s="71">
        <v>0</v>
      </c>
      <c r="Q1245" s="79">
        <v>872.4</v>
      </c>
      <c r="R1245" s="79">
        <v>0</v>
      </c>
      <c r="S1245" s="71">
        <v>0</v>
      </c>
      <c r="T1245" s="79">
        <v>872.4</v>
      </c>
      <c r="U1245" s="87" t="s">
        <v>118</v>
      </c>
      <c r="V1245" s="84">
        <f t="shared" si="121"/>
        <v>872.4</v>
      </c>
      <c r="W1245" s="61">
        <v>46056</v>
      </c>
      <c r="X1245" s="6" t="s">
        <v>153</v>
      </c>
      <c r="Y1245" s="76" t="s">
        <v>154</v>
      </c>
      <c r="Z1245" s="76" t="s">
        <v>155</v>
      </c>
      <c r="AA1245" s="76" t="s">
        <v>156</v>
      </c>
      <c r="AB1245" s="76" t="s">
        <v>539</v>
      </c>
      <c r="AC1245" s="76" t="s">
        <v>540</v>
      </c>
      <c r="AD1245" s="76" t="s">
        <v>174</v>
      </c>
      <c r="AE1245" s="76" t="s">
        <v>546</v>
      </c>
      <c r="AF1245" s="76" t="s">
        <v>96</v>
      </c>
      <c r="AG1245" s="82"/>
      <c r="AH1245" s="60"/>
      <c r="AI1245" s="75" t="s">
        <v>4446</v>
      </c>
      <c r="AJ1245" s="6" t="s">
        <v>103</v>
      </c>
      <c r="AK1245" s="81">
        <v>0</v>
      </c>
      <c r="AL1245" s="205" t="s">
        <v>103</v>
      </c>
      <c r="AM1245" s="169"/>
      <c r="AN1245" s="6"/>
      <c r="AO1245" s="120"/>
    </row>
    <row r="1246" spans="1:41">
      <c r="A1246" s="75" t="s">
        <v>4446</v>
      </c>
      <c r="B1246" s="6" t="s">
        <v>93</v>
      </c>
      <c r="C1246" s="76">
        <v>1245</v>
      </c>
      <c r="D1246" s="6" t="s">
        <v>106</v>
      </c>
      <c r="E1246" s="6" t="s">
        <v>2135</v>
      </c>
      <c r="F1246" s="6" t="str">
        <f t="shared" si="117"/>
        <v>FreightRM-M-257-SI25-M19-L</v>
      </c>
      <c r="G1246" s="95" t="s">
        <v>4548</v>
      </c>
      <c r="H1246" s="309">
        <v>632093</v>
      </c>
      <c r="I1246" s="85" t="s">
        <v>4692</v>
      </c>
      <c r="J1246" s="92">
        <v>46070</v>
      </c>
      <c r="K1246" s="92"/>
      <c r="L1246" s="78" t="s">
        <v>116</v>
      </c>
      <c r="M1246" s="76" t="s">
        <v>174</v>
      </c>
      <c r="N1246" s="78" t="s">
        <v>116</v>
      </c>
      <c r="O1246" s="71">
        <v>0</v>
      </c>
      <c r="P1246" s="71">
        <v>0</v>
      </c>
      <c r="Q1246" s="79">
        <v>862.4</v>
      </c>
      <c r="R1246" s="79">
        <v>0</v>
      </c>
      <c r="S1246" s="71">
        <v>0</v>
      </c>
      <c r="T1246" s="79">
        <v>862.4</v>
      </c>
      <c r="U1246" s="87" t="s">
        <v>118</v>
      </c>
      <c r="V1246" s="84">
        <f t="shared" si="121"/>
        <v>862.4</v>
      </c>
      <c r="W1246" s="61">
        <v>46067</v>
      </c>
      <c r="X1246" s="6" t="s">
        <v>153</v>
      </c>
      <c r="Y1246" s="76" t="s">
        <v>154</v>
      </c>
      <c r="Z1246" s="76" t="s">
        <v>155</v>
      </c>
      <c r="AA1246" s="76" t="s">
        <v>156</v>
      </c>
      <c r="AB1246" s="76" t="s">
        <v>539</v>
      </c>
      <c r="AC1246" s="76" t="s">
        <v>540</v>
      </c>
      <c r="AD1246" s="76" t="s">
        <v>174</v>
      </c>
      <c r="AE1246" s="76" t="s">
        <v>546</v>
      </c>
      <c r="AF1246" s="76" t="s">
        <v>96</v>
      </c>
      <c r="AG1246" s="82"/>
      <c r="AH1246" s="60"/>
      <c r="AI1246" s="75" t="s">
        <v>4446</v>
      </c>
      <c r="AJ1246" s="6" t="s">
        <v>103</v>
      </c>
      <c r="AK1246" s="81">
        <v>0</v>
      </c>
      <c r="AL1246" s="205" t="s">
        <v>103</v>
      </c>
      <c r="AM1246" s="169"/>
      <c r="AN1246" s="6"/>
      <c r="AO1246" s="120"/>
    </row>
    <row r="1247" spans="1:41">
      <c r="A1247" s="75" t="s">
        <v>4446</v>
      </c>
      <c r="B1247" s="6" t="s">
        <v>93</v>
      </c>
      <c r="C1247" s="76">
        <v>1246</v>
      </c>
      <c r="D1247" s="6" t="s">
        <v>106</v>
      </c>
      <c r="E1247" s="6" t="s">
        <v>2135</v>
      </c>
      <c r="F1247" s="6" t="str">
        <f t="shared" si="117"/>
        <v>FreightRM-J-1210LI26-M19</v>
      </c>
      <c r="G1247" s="95" t="s">
        <v>4549</v>
      </c>
      <c r="H1247" s="309">
        <v>632097</v>
      </c>
      <c r="I1247" s="85" t="s">
        <v>4692</v>
      </c>
      <c r="J1247" s="92">
        <v>46070</v>
      </c>
      <c r="K1247" s="92"/>
      <c r="L1247" s="78" t="s">
        <v>116</v>
      </c>
      <c r="M1247" s="76" t="s">
        <v>173</v>
      </c>
      <c r="N1247" s="78" t="s">
        <v>116</v>
      </c>
      <c r="O1247" s="71">
        <v>0</v>
      </c>
      <c r="P1247" s="71">
        <v>0</v>
      </c>
      <c r="Q1247" s="79">
        <v>1250</v>
      </c>
      <c r="R1247" s="79">
        <v>0</v>
      </c>
      <c r="S1247" s="71">
        <v>0</v>
      </c>
      <c r="T1247" s="79">
        <v>1250</v>
      </c>
      <c r="U1247" s="87" t="s">
        <v>118</v>
      </c>
      <c r="V1247" s="84">
        <f t="shared" si="121"/>
        <v>1250</v>
      </c>
      <c r="W1247" s="61">
        <v>46070</v>
      </c>
      <c r="X1247" s="6" t="s">
        <v>150</v>
      </c>
      <c r="Y1247" s="76" t="s">
        <v>149</v>
      </c>
      <c r="Z1247" s="76" t="s">
        <v>2046</v>
      </c>
      <c r="AA1247" s="76" t="s">
        <v>156</v>
      </c>
      <c r="AB1247" s="76" t="s">
        <v>539</v>
      </c>
      <c r="AC1247" s="76" t="s">
        <v>540</v>
      </c>
      <c r="AD1247" s="76" t="s">
        <v>173</v>
      </c>
      <c r="AE1247" s="76" t="s">
        <v>548</v>
      </c>
      <c r="AF1247" s="76" t="s">
        <v>96</v>
      </c>
      <c r="AG1247" s="82"/>
      <c r="AH1247" s="60"/>
      <c r="AI1247" s="75" t="s">
        <v>4446</v>
      </c>
      <c r="AJ1247" s="6" t="s">
        <v>103</v>
      </c>
      <c r="AK1247" s="81">
        <v>0</v>
      </c>
      <c r="AL1247" s="205" t="s">
        <v>103</v>
      </c>
      <c r="AM1247" s="169"/>
      <c r="AN1247" s="6"/>
      <c r="AO1247" s="120"/>
    </row>
    <row r="1248" spans="1:41">
      <c r="A1248" s="75" t="s">
        <v>4446</v>
      </c>
      <c r="B1248" s="6" t="s">
        <v>93</v>
      </c>
      <c r="C1248" s="76">
        <v>1247</v>
      </c>
      <c r="D1248" s="6" t="s">
        <v>106</v>
      </c>
      <c r="E1248" s="6" t="s">
        <v>2135</v>
      </c>
      <c r="F1248" s="6" t="str">
        <f t="shared" si="117"/>
        <v>FreightRM-A-004-SI26-M19-L</v>
      </c>
      <c r="G1248" s="95" t="s">
        <v>4550</v>
      </c>
      <c r="H1248" s="309">
        <v>632113</v>
      </c>
      <c r="I1248" s="85" t="s">
        <v>4692</v>
      </c>
      <c r="J1248" s="92">
        <v>46070</v>
      </c>
      <c r="K1248" s="92"/>
      <c r="L1248" s="78" t="s">
        <v>116</v>
      </c>
      <c r="M1248" s="76" t="s">
        <v>174</v>
      </c>
      <c r="N1248" s="78" t="s">
        <v>116</v>
      </c>
      <c r="O1248" s="71">
        <v>0</v>
      </c>
      <c r="P1248" s="71">
        <v>0</v>
      </c>
      <c r="Q1248" s="79">
        <v>632.4</v>
      </c>
      <c r="R1248" s="79">
        <v>0</v>
      </c>
      <c r="S1248" s="71">
        <v>0</v>
      </c>
      <c r="T1248" s="79">
        <v>632.4</v>
      </c>
      <c r="U1248" s="87" t="s">
        <v>118</v>
      </c>
      <c r="V1248" s="84">
        <f t="shared" si="121"/>
        <v>632.4</v>
      </c>
      <c r="W1248" s="61">
        <v>46063</v>
      </c>
      <c r="X1248" s="6" t="s">
        <v>153</v>
      </c>
      <c r="Y1248" s="76" t="s">
        <v>154</v>
      </c>
      <c r="Z1248" s="76" t="s">
        <v>155</v>
      </c>
      <c r="AA1248" s="76" t="s">
        <v>156</v>
      </c>
      <c r="AB1248" s="76" t="s">
        <v>539</v>
      </c>
      <c r="AC1248" s="76" t="s">
        <v>540</v>
      </c>
      <c r="AD1248" s="76" t="s">
        <v>174</v>
      </c>
      <c r="AE1248" s="76" t="s">
        <v>546</v>
      </c>
      <c r="AF1248" s="76" t="s">
        <v>96</v>
      </c>
      <c r="AG1248" s="82"/>
      <c r="AH1248" s="60"/>
      <c r="AI1248" s="75" t="s">
        <v>4446</v>
      </c>
      <c r="AJ1248" s="6" t="s">
        <v>103</v>
      </c>
      <c r="AK1248" s="81">
        <v>0</v>
      </c>
      <c r="AL1248" s="205" t="s">
        <v>103</v>
      </c>
      <c r="AM1248" s="169"/>
      <c r="AN1248" s="6"/>
      <c r="AO1248" s="120"/>
    </row>
    <row r="1249" spans="1:41">
      <c r="A1249" s="75" t="s">
        <v>4446</v>
      </c>
      <c r="B1249" s="6" t="s">
        <v>93</v>
      </c>
      <c r="C1249" s="76">
        <v>1248</v>
      </c>
      <c r="D1249" s="6" t="s">
        <v>106</v>
      </c>
      <c r="E1249" s="6" t="s">
        <v>2135</v>
      </c>
      <c r="F1249" s="6" t="str">
        <f t="shared" si="117"/>
        <v>FreightRM-J-1200LI26-M19.2</v>
      </c>
      <c r="G1249" s="95" t="s">
        <v>4551</v>
      </c>
      <c r="H1249" s="309">
        <v>632961</v>
      </c>
      <c r="I1249" s="85" t="s">
        <v>4692</v>
      </c>
      <c r="J1249" s="92">
        <v>46072</v>
      </c>
      <c r="K1249" s="92"/>
      <c r="L1249" s="78" t="s">
        <v>116</v>
      </c>
      <c r="M1249" s="76" t="s">
        <v>173</v>
      </c>
      <c r="N1249" s="78" t="s">
        <v>116</v>
      </c>
      <c r="O1249" s="71">
        <v>0</v>
      </c>
      <c r="P1249" s="71">
        <v>0</v>
      </c>
      <c r="Q1249" s="79">
        <v>560</v>
      </c>
      <c r="R1249" s="79">
        <v>0</v>
      </c>
      <c r="S1249" s="71">
        <v>0</v>
      </c>
      <c r="T1249" s="79">
        <v>560</v>
      </c>
      <c r="U1249" s="87" t="s">
        <v>118</v>
      </c>
      <c r="V1249" s="84">
        <f t="shared" si="121"/>
        <v>560</v>
      </c>
      <c r="W1249" s="61">
        <v>46069</v>
      </c>
      <c r="X1249" s="6" t="s">
        <v>165</v>
      </c>
      <c r="Y1249" s="76" t="s">
        <v>166</v>
      </c>
      <c r="Z1249" s="76" t="s">
        <v>149</v>
      </c>
      <c r="AA1249" s="76" t="s">
        <v>150</v>
      </c>
      <c r="AB1249" s="76" t="s">
        <v>539</v>
      </c>
      <c r="AC1249" s="76" t="s">
        <v>540</v>
      </c>
      <c r="AD1249" s="76" t="s">
        <v>173</v>
      </c>
      <c r="AE1249" s="76" t="s">
        <v>548</v>
      </c>
      <c r="AF1249" s="76" t="s">
        <v>96</v>
      </c>
      <c r="AG1249" s="82"/>
      <c r="AH1249" s="60"/>
      <c r="AI1249" s="75" t="s">
        <v>4446</v>
      </c>
      <c r="AJ1249" s="6" t="s">
        <v>103</v>
      </c>
      <c r="AK1249" s="81">
        <v>0</v>
      </c>
      <c r="AL1249" s="205" t="s">
        <v>103</v>
      </c>
      <c r="AM1249" s="169"/>
      <c r="AN1249" s="6"/>
      <c r="AO1249" s="120"/>
    </row>
    <row r="1250" spans="1:41">
      <c r="A1250" s="75" t="s">
        <v>4446</v>
      </c>
      <c r="B1250" s="6" t="s">
        <v>93</v>
      </c>
      <c r="C1250" s="76">
        <v>1249</v>
      </c>
      <c r="D1250" s="6" t="s">
        <v>104</v>
      </c>
      <c r="E1250" s="6" t="s">
        <v>2135</v>
      </c>
      <c r="F1250" s="6" t="str">
        <f t="shared" si="117"/>
        <v>FreightPAQUETERIA</v>
      </c>
      <c r="G1250" s="6" t="s">
        <v>127</v>
      </c>
      <c r="H1250" s="205" t="s">
        <v>4673</v>
      </c>
      <c r="I1250" s="85" t="s">
        <v>4692</v>
      </c>
      <c r="J1250" s="92">
        <v>46083</v>
      </c>
      <c r="K1250" s="92" t="s">
        <v>116</v>
      </c>
      <c r="L1250" s="90" t="s">
        <v>119</v>
      </c>
      <c r="M1250" s="76" t="s">
        <v>25</v>
      </c>
      <c r="N1250" s="78" t="s">
        <v>116</v>
      </c>
      <c r="O1250" s="71">
        <v>0</v>
      </c>
      <c r="P1250" s="71">
        <v>0</v>
      </c>
      <c r="Q1250" s="79">
        <v>35440.93</v>
      </c>
      <c r="R1250" s="79">
        <v>0</v>
      </c>
      <c r="S1250" s="71">
        <v>0</v>
      </c>
      <c r="T1250" s="79">
        <v>35440.93</v>
      </c>
      <c r="U1250" s="87" t="s">
        <v>24</v>
      </c>
      <c r="V1250" s="84">
        <f t="shared" ref="V1250:V1251" si="122">T1250/17.5445</f>
        <v>2020.0592778363591</v>
      </c>
      <c r="W1250" s="61" t="s">
        <v>119</v>
      </c>
      <c r="X1250" s="6" t="s">
        <v>120</v>
      </c>
      <c r="Y1250" s="6" t="s">
        <v>120</v>
      </c>
      <c r="Z1250" s="76" t="s">
        <v>121</v>
      </c>
      <c r="AA1250" s="76" t="s">
        <v>122</v>
      </c>
      <c r="AB1250" s="76" t="s">
        <v>539</v>
      </c>
      <c r="AC1250" s="76" t="s">
        <v>540</v>
      </c>
      <c r="AD1250" s="76" t="s">
        <v>25</v>
      </c>
      <c r="AE1250" s="76" t="s">
        <v>544</v>
      </c>
      <c r="AF1250" s="76" t="s">
        <v>96</v>
      </c>
      <c r="AG1250" s="82"/>
      <c r="AH1250" s="60"/>
      <c r="AI1250" s="75" t="s">
        <v>4446</v>
      </c>
      <c r="AJ1250" s="6" t="s">
        <v>103</v>
      </c>
      <c r="AK1250" s="81">
        <v>0</v>
      </c>
      <c r="AL1250" s="205" t="s">
        <v>103</v>
      </c>
      <c r="AM1250" s="169"/>
      <c r="AN1250" s="6"/>
      <c r="AO1250" s="120"/>
    </row>
    <row r="1251" spans="1:41">
      <c r="A1251" s="75" t="s">
        <v>4446</v>
      </c>
      <c r="B1251" s="6" t="s">
        <v>93</v>
      </c>
      <c r="C1251" s="76">
        <v>1250</v>
      </c>
      <c r="D1251" s="6" t="s">
        <v>104</v>
      </c>
      <c r="E1251" s="6" t="s">
        <v>2135</v>
      </c>
      <c r="F1251" s="6" t="str">
        <f t="shared" si="117"/>
        <v>FreightPAQUETERIA</v>
      </c>
      <c r="G1251" s="6" t="s">
        <v>127</v>
      </c>
      <c r="H1251" s="205" t="s">
        <v>4674</v>
      </c>
      <c r="I1251" s="85" t="s">
        <v>4692</v>
      </c>
      <c r="J1251" s="92">
        <v>46083</v>
      </c>
      <c r="K1251" s="92" t="s">
        <v>116</v>
      </c>
      <c r="L1251" s="308" t="s">
        <v>4867</v>
      </c>
      <c r="M1251" s="76" t="s">
        <v>25</v>
      </c>
      <c r="N1251" s="78" t="s">
        <v>116</v>
      </c>
      <c r="O1251" s="71">
        <v>0</v>
      </c>
      <c r="P1251" s="71">
        <v>0</v>
      </c>
      <c r="Q1251" s="79">
        <v>122.23</v>
      </c>
      <c r="R1251" s="79">
        <v>19.559999999999999</v>
      </c>
      <c r="S1251" s="71">
        <v>0</v>
      </c>
      <c r="T1251" s="79">
        <v>141.79</v>
      </c>
      <c r="U1251" s="87" t="s">
        <v>24</v>
      </c>
      <c r="V1251" s="84">
        <f t="shared" si="122"/>
        <v>8.0817350166718906</v>
      </c>
      <c r="W1251" s="61" t="s">
        <v>4868</v>
      </c>
      <c r="X1251" t="s">
        <v>4869</v>
      </c>
      <c r="Y1251" s="76" t="s">
        <v>537</v>
      </c>
      <c r="Z1251" s="76" t="s">
        <v>121</v>
      </c>
      <c r="AA1251" s="76" t="s">
        <v>122</v>
      </c>
      <c r="AB1251" s="76" t="s">
        <v>539</v>
      </c>
      <c r="AC1251" s="76" t="s">
        <v>540</v>
      </c>
      <c r="AD1251" s="76" t="s">
        <v>25</v>
      </c>
      <c r="AE1251" s="76" t="s">
        <v>544</v>
      </c>
      <c r="AF1251" s="76" t="s">
        <v>96</v>
      </c>
      <c r="AG1251" s="82"/>
      <c r="AH1251" s="60"/>
      <c r="AI1251" s="75" t="s">
        <v>4446</v>
      </c>
      <c r="AJ1251" s="6" t="s">
        <v>103</v>
      </c>
      <c r="AK1251" s="81">
        <v>0</v>
      </c>
      <c r="AL1251" s="205" t="s">
        <v>103</v>
      </c>
      <c r="AM1251" s="169"/>
      <c r="AN1251" s="6"/>
      <c r="AO1251" s="120"/>
    </row>
    <row r="1252" spans="1:41">
      <c r="A1252" s="75" t="s">
        <v>4446</v>
      </c>
      <c r="B1252" s="6" t="s">
        <v>93</v>
      </c>
      <c r="C1252" s="76">
        <v>1251</v>
      </c>
      <c r="D1252" s="76" t="s">
        <v>109</v>
      </c>
      <c r="E1252" s="76" t="s">
        <v>105</v>
      </c>
      <c r="F1252" s="6" t="str">
        <f t="shared" si="117"/>
        <v>STORAGEINVENTARIO</v>
      </c>
      <c r="G1252" s="95" t="s">
        <v>194</v>
      </c>
      <c r="H1252" t="s">
        <v>4675</v>
      </c>
      <c r="I1252" s="85" t="s">
        <v>4692</v>
      </c>
      <c r="J1252" s="100">
        <v>46069</v>
      </c>
      <c r="K1252" s="92"/>
      <c r="L1252" s="77" t="s">
        <v>116</v>
      </c>
      <c r="M1252" s="76" t="s">
        <v>195</v>
      </c>
      <c r="N1252" s="78" t="s">
        <v>116</v>
      </c>
      <c r="O1252" s="71">
        <v>0</v>
      </c>
      <c r="P1252" s="71">
        <v>0</v>
      </c>
      <c r="Q1252" s="79">
        <v>360</v>
      </c>
      <c r="R1252" s="79">
        <v>0</v>
      </c>
      <c r="S1252" s="71">
        <v>0</v>
      </c>
      <c r="T1252" s="79">
        <v>360</v>
      </c>
      <c r="U1252" s="87" t="s">
        <v>118</v>
      </c>
      <c r="V1252" s="84">
        <f t="shared" ref="V1252:V1253" si="123">T1252</f>
        <v>360</v>
      </c>
      <c r="W1252" s="61" t="s">
        <v>119</v>
      </c>
      <c r="X1252" s="6" t="s">
        <v>122</v>
      </c>
      <c r="Y1252" s="76" t="s">
        <v>121</v>
      </c>
      <c r="Z1252" s="76" t="s">
        <v>178</v>
      </c>
      <c r="AA1252" s="76" t="s">
        <v>196</v>
      </c>
      <c r="AB1252" s="76" t="s">
        <v>539</v>
      </c>
      <c r="AC1252" s="76" t="s">
        <v>541</v>
      </c>
      <c r="AD1252" s="76" t="s">
        <v>195</v>
      </c>
      <c r="AE1252" s="76">
        <v>75640000</v>
      </c>
      <c r="AF1252" s="76" t="s">
        <v>96</v>
      </c>
      <c r="AG1252" s="82"/>
      <c r="AH1252" s="60"/>
      <c r="AI1252" s="75" t="s">
        <v>4446</v>
      </c>
      <c r="AJ1252" s="6" t="s">
        <v>103</v>
      </c>
      <c r="AK1252" s="81">
        <v>0</v>
      </c>
      <c r="AL1252" s="205" t="s">
        <v>103</v>
      </c>
      <c r="AM1252" s="169"/>
      <c r="AN1252" s="6"/>
      <c r="AO1252" s="120"/>
    </row>
    <row r="1253" spans="1:41">
      <c r="A1253" s="75" t="s">
        <v>4446</v>
      </c>
      <c r="B1253" s="6" t="s">
        <v>93</v>
      </c>
      <c r="C1253" s="76">
        <v>1252</v>
      </c>
      <c r="D1253" s="76" t="s">
        <v>109</v>
      </c>
      <c r="E1253" s="76" t="s">
        <v>105</v>
      </c>
      <c r="F1253" s="6" t="str">
        <f t="shared" si="117"/>
        <v>STORAGEINVENTARIO</v>
      </c>
      <c r="G1253" s="95" t="s">
        <v>194</v>
      </c>
      <c r="H1253" t="s">
        <v>4676</v>
      </c>
      <c r="I1253" s="85" t="s">
        <v>4692</v>
      </c>
      <c r="J1253" s="100">
        <v>46072</v>
      </c>
      <c r="K1253" s="92"/>
      <c r="L1253" s="77" t="s">
        <v>116</v>
      </c>
      <c r="M1253" s="76" t="s">
        <v>195</v>
      </c>
      <c r="N1253" s="78" t="s">
        <v>116</v>
      </c>
      <c r="O1253" s="71">
        <v>0</v>
      </c>
      <c r="P1253" s="71">
        <v>0</v>
      </c>
      <c r="Q1253" s="79">
        <v>168</v>
      </c>
      <c r="R1253" s="79">
        <v>0</v>
      </c>
      <c r="S1253" s="71">
        <v>0</v>
      </c>
      <c r="T1253" s="79">
        <v>168</v>
      </c>
      <c r="U1253" s="87" t="s">
        <v>118</v>
      </c>
      <c r="V1253" s="84">
        <f t="shared" si="123"/>
        <v>168</v>
      </c>
      <c r="W1253" s="61" t="s">
        <v>119</v>
      </c>
      <c r="X1253" s="6" t="s">
        <v>122</v>
      </c>
      <c r="Y1253" s="76" t="s">
        <v>121</v>
      </c>
      <c r="Z1253" s="76" t="s">
        <v>178</v>
      </c>
      <c r="AA1253" s="76" t="s">
        <v>196</v>
      </c>
      <c r="AB1253" s="76" t="s">
        <v>539</v>
      </c>
      <c r="AC1253" s="76" t="s">
        <v>541</v>
      </c>
      <c r="AD1253" s="76" t="s">
        <v>195</v>
      </c>
      <c r="AE1253" s="76">
        <v>75640000</v>
      </c>
      <c r="AF1253" s="76" t="s">
        <v>96</v>
      </c>
      <c r="AG1253" s="82"/>
      <c r="AH1253" s="60"/>
      <c r="AI1253" s="75" t="s">
        <v>4446</v>
      </c>
      <c r="AJ1253" s="6" t="s">
        <v>103</v>
      </c>
      <c r="AK1253" s="81">
        <v>0</v>
      </c>
      <c r="AL1253" s="205" t="s">
        <v>103</v>
      </c>
      <c r="AM1253" s="169"/>
      <c r="AN1253" s="6"/>
      <c r="AO1253" s="120"/>
    </row>
    <row r="1254" spans="1:41">
      <c r="A1254" s="75" t="s">
        <v>4446</v>
      </c>
      <c r="B1254" s="6" t="s">
        <v>93</v>
      </c>
      <c r="C1254" s="76">
        <v>1253</v>
      </c>
      <c r="D1254" s="76" t="s">
        <v>1564</v>
      </c>
      <c r="E1254" s="6" t="s">
        <v>2135</v>
      </c>
      <c r="F1254" s="6" t="str">
        <f t="shared" si="117"/>
        <v>FreightRM-M-578-SI25-M19</v>
      </c>
      <c r="G1254" s="95" t="s">
        <v>4552</v>
      </c>
      <c r="H1254" s="312" t="s">
        <v>4677</v>
      </c>
      <c r="I1254" s="85" t="s">
        <v>4692</v>
      </c>
      <c r="J1254" s="100">
        <v>46072</v>
      </c>
      <c r="K1254" s="100" t="s">
        <v>4870</v>
      </c>
      <c r="L1254" s="77" t="s">
        <v>116</v>
      </c>
      <c r="M1254" s="76" t="s">
        <v>173</v>
      </c>
      <c r="N1254" s="76" t="s">
        <v>4871</v>
      </c>
      <c r="O1254" s="71">
        <v>0</v>
      </c>
      <c r="P1254" s="71">
        <v>0</v>
      </c>
      <c r="Q1254" s="79">
        <v>52300</v>
      </c>
      <c r="R1254" s="79">
        <v>8368</v>
      </c>
      <c r="S1254" s="71">
        <v>0</v>
      </c>
      <c r="T1254" s="79">
        <v>60668</v>
      </c>
      <c r="U1254" s="87" t="s">
        <v>24</v>
      </c>
      <c r="V1254" s="84">
        <f t="shared" ref="V1254:V1255" si="124">T1254/17.5445</f>
        <v>3457.9497848328538</v>
      </c>
      <c r="W1254" s="61" t="s">
        <v>119</v>
      </c>
      <c r="X1254" s="76" t="s">
        <v>2058</v>
      </c>
      <c r="Y1254" s="76" t="s">
        <v>2059</v>
      </c>
      <c r="Z1254" s="76" t="s">
        <v>2058</v>
      </c>
      <c r="AA1254" s="76" t="s">
        <v>2058</v>
      </c>
      <c r="AB1254" s="76" t="s">
        <v>539</v>
      </c>
      <c r="AC1254" s="76" t="s">
        <v>540</v>
      </c>
      <c r="AD1254" s="76" t="s">
        <v>174</v>
      </c>
      <c r="AE1254" s="76" t="s">
        <v>546</v>
      </c>
      <c r="AF1254" s="76" t="s">
        <v>96</v>
      </c>
      <c r="AG1254" s="82"/>
      <c r="AH1254" s="60"/>
      <c r="AI1254" s="75" t="s">
        <v>4446</v>
      </c>
      <c r="AJ1254" s="6" t="s">
        <v>103</v>
      </c>
      <c r="AK1254" s="81">
        <v>0</v>
      </c>
      <c r="AL1254" s="205" t="s">
        <v>103</v>
      </c>
      <c r="AM1254" s="169"/>
      <c r="AN1254" s="6"/>
      <c r="AO1254" s="120"/>
    </row>
    <row r="1255" spans="1:41">
      <c r="A1255" s="75" t="s">
        <v>4446</v>
      </c>
      <c r="B1255" s="6" t="s">
        <v>93</v>
      </c>
      <c r="C1255" s="76">
        <v>1254</v>
      </c>
      <c r="D1255" s="76" t="s">
        <v>1564</v>
      </c>
      <c r="E1255" s="6" t="s">
        <v>2135</v>
      </c>
      <c r="F1255" s="6" t="str">
        <f t="shared" si="117"/>
        <v>FreightRM-M-008-SI26-M19</v>
      </c>
      <c r="G1255" s="95" t="s">
        <v>4553</v>
      </c>
      <c r="H1255" s="312" t="s">
        <v>4678</v>
      </c>
      <c r="I1255" s="85" t="s">
        <v>4692</v>
      </c>
      <c r="J1255" s="100">
        <v>46072</v>
      </c>
      <c r="K1255" s="100" t="s">
        <v>4872</v>
      </c>
      <c r="L1255" s="77" t="s">
        <v>116</v>
      </c>
      <c r="M1255" s="76" t="s">
        <v>173</v>
      </c>
      <c r="N1255" s="76" t="s">
        <v>4873</v>
      </c>
      <c r="O1255" s="71">
        <v>0</v>
      </c>
      <c r="P1255" s="71">
        <v>0</v>
      </c>
      <c r="Q1255" s="79">
        <v>68700</v>
      </c>
      <c r="R1255" s="79">
        <v>10992</v>
      </c>
      <c r="S1255" s="71">
        <v>0</v>
      </c>
      <c r="T1255" s="79">
        <v>79692</v>
      </c>
      <c r="U1255" s="87" t="s">
        <v>24</v>
      </c>
      <c r="V1255" s="84">
        <f t="shared" si="124"/>
        <v>4542.2782068454508</v>
      </c>
      <c r="W1255" s="61" t="s">
        <v>119</v>
      </c>
      <c r="X1255" s="76" t="s">
        <v>2058</v>
      </c>
      <c r="Y1255" s="76" t="s">
        <v>2059</v>
      </c>
      <c r="Z1255" s="76" t="s">
        <v>2058</v>
      </c>
      <c r="AA1255" s="76" t="s">
        <v>2058</v>
      </c>
      <c r="AB1255" s="76" t="s">
        <v>539</v>
      </c>
      <c r="AC1255" s="76" t="s">
        <v>540</v>
      </c>
      <c r="AD1255" s="76" t="s">
        <v>174</v>
      </c>
      <c r="AE1255" s="76" t="s">
        <v>546</v>
      </c>
      <c r="AF1255" s="76" t="s">
        <v>96</v>
      </c>
      <c r="AG1255" s="82"/>
      <c r="AH1255" s="60"/>
      <c r="AI1255" s="75" t="s">
        <v>4446</v>
      </c>
      <c r="AJ1255" s="6" t="s">
        <v>103</v>
      </c>
      <c r="AK1255" s="81">
        <v>0</v>
      </c>
      <c r="AL1255" s="205" t="s">
        <v>103</v>
      </c>
      <c r="AM1255" s="169"/>
      <c r="AN1255" s="6"/>
      <c r="AO1255" s="120"/>
    </row>
    <row r="1256" spans="1:41">
      <c r="A1256" s="75" t="s">
        <v>4446</v>
      </c>
      <c r="B1256" s="6" t="s">
        <v>93</v>
      </c>
      <c r="C1256" s="76">
        <v>1255</v>
      </c>
      <c r="D1256" s="76" t="s">
        <v>97</v>
      </c>
      <c r="E1256" s="6" t="s">
        <v>2135</v>
      </c>
      <c r="F1256" s="6" t="str">
        <f t="shared" si="117"/>
        <v>FreightFG-R-2127LE25.M01</v>
      </c>
      <c r="G1256" s="95" t="s">
        <v>4554</v>
      </c>
      <c r="H1256" s="312">
        <v>56067</v>
      </c>
      <c r="I1256" s="85" t="s">
        <v>4692</v>
      </c>
      <c r="J1256" s="100">
        <v>46073</v>
      </c>
      <c r="K1256" s="100" t="s">
        <v>4874</v>
      </c>
      <c r="L1256" s="77" t="s">
        <v>116</v>
      </c>
      <c r="M1256" s="76" t="s">
        <v>195</v>
      </c>
      <c r="N1256" s="76">
        <v>553899</v>
      </c>
      <c r="O1256" s="71">
        <v>0</v>
      </c>
      <c r="P1256" s="71">
        <v>0</v>
      </c>
      <c r="Q1256" s="79">
        <v>5225</v>
      </c>
      <c r="R1256" s="71">
        <v>0</v>
      </c>
      <c r="S1256" s="71">
        <v>0</v>
      </c>
      <c r="T1256" s="79">
        <v>5225</v>
      </c>
      <c r="U1256" s="87" t="s">
        <v>118</v>
      </c>
      <c r="V1256" s="84">
        <f t="shared" ref="V1256:V1261" si="125">T1256</f>
        <v>5225</v>
      </c>
      <c r="W1256" s="61">
        <v>45698</v>
      </c>
      <c r="X1256" s="76" t="s">
        <v>230</v>
      </c>
      <c r="Y1256" s="76" t="s">
        <v>178</v>
      </c>
      <c r="Z1256" s="76" t="s">
        <v>178</v>
      </c>
      <c r="AA1256" s="76" t="s">
        <v>4875</v>
      </c>
      <c r="AB1256" s="76" t="s">
        <v>542</v>
      </c>
      <c r="AC1256" s="76" t="s">
        <v>541</v>
      </c>
      <c r="AD1256" s="76" t="s">
        <v>195</v>
      </c>
      <c r="AE1256" s="76" t="s">
        <v>547</v>
      </c>
      <c r="AF1256" s="76" t="s">
        <v>96</v>
      </c>
      <c r="AG1256" s="82"/>
      <c r="AH1256" s="60"/>
      <c r="AI1256" s="75" t="s">
        <v>4446</v>
      </c>
      <c r="AJ1256" s="6" t="s">
        <v>103</v>
      </c>
      <c r="AK1256" s="81">
        <v>0</v>
      </c>
      <c r="AL1256" s="205" t="s">
        <v>103</v>
      </c>
      <c r="AM1256" s="169"/>
      <c r="AN1256" s="6"/>
      <c r="AO1256" s="120"/>
    </row>
    <row r="1257" spans="1:41">
      <c r="A1257" s="75" t="s">
        <v>4446</v>
      </c>
      <c r="B1257" s="6" t="s">
        <v>93</v>
      </c>
      <c r="C1257" s="76">
        <v>1256</v>
      </c>
      <c r="D1257" s="76" t="s">
        <v>97</v>
      </c>
      <c r="E1257" s="6" t="s">
        <v>2135</v>
      </c>
      <c r="F1257" s="6" t="str">
        <f t="shared" si="117"/>
        <v>FreightFG-R-2128LE25.M19</v>
      </c>
      <c r="G1257" s="95" t="s">
        <v>4555</v>
      </c>
      <c r="H1257" s="312">
        <v>56068</v>
      </c>
      <c r="I1257" s="85" t="s">
        <v>4692</v>
      </c>
      <c r="J1257" s="100">
        <v>46073</v>
      </c>
      <c r="K1257" s="100" t="s">
        <v>4874</v>
      </c>
      <c r="L1257" s="77" t="s">
        <v>116</v>
      </c>
      <c r="M1257" s="76" t="s">
        <v>195</v>
      </c>
      <c r="N1257" s="76" t="s">
        <v>4876</v>
      </c>
      <c r="O1257" s="71">
        <v>0</v>
      </c>
      <c r="P1257" s="71">
        <v>0</v>
      </c>
      <c r="Q1257" s="79">
        <v>5775</v>
      </c>
      <c r="R1257" s="71">
        <v>0</v>
      </c>
      <c r="S1257" s="71">
        <v>0</v>
      </c>
      <c r="T1257" s="79">
        <v>5775</v>
      </c>
      <c r="U1257" s="87" t="s">
        <v>118</v>
      </c>
      <c r="V1257" s="84">
        <f t="shared" si="125"/>
        <v>5775</v>
      </c>
      <c r="W1257" s="61">
        <v>46064</v>
      </c>
      <c r="X1257" s="76" t="s">
        <v>230</v>
      </c>
      <c r="Y1257" s="76" t="s">
        <v>178</v>
      </c>
      <c r="Z1257" s="76" t="s">
        <v>178</v>
      </c>
      <c r="AA1257" s="76" t="s">
        <v>232</v>
      </c>
      <c r="AB1257" s="76" t="s">
        <v>539</v>
      </c>
      <c r="AC1257" s="76" t="s">
        <v>541</v>
      </c>
      <c r="AD1257" s="76" t="s">
        <v>195</v>
      </c>
      <c r="AE1257" s="76" t="s">
        <v>547</v>
      </c>
      <c r="AF1257" s="76" t="s">
        <v>96</v>
      </c>
      <c r="AG1257" s="82"/>
      <c r="AH1257" s="60"/>
      <c r="AI1257" s="75" t="s">
        <v>4446</v>
      </c>
      <c r="AJ1257" s="6" t="s">
        <v>103</v>
      </c>
      <c r="AK1257" s="81">
        <v>0</v>
      </c>
      <c r="AL1257" s="205" t="s">
        <v>103</v>
      </c>
      <c r="AM1257" s="169"/>
      <c r="AN1257" s="6"/>
      <c r="AO1257" s="120"/>
    </row>
    <row r="1258" spans="1:41">
      <c r="A1258" s="75" t="s">
        <v>4446</v>
      </c>
      <c r="B1258" s="6" t="s">
        <v>93</v>
      </c>
      <c r="C1258" s="76">
        <v>1257</v>
      </c>
      <c r="D1258" s="76" t="s">
        <v>97</v>
      </c>
      <c r="E1258" s="6" t="s">
        <v>2135</v>
      </c>
      <c r="F1258" s="6" t="str">
        <f t="shared" si="117"/>
        <v>FreightFG-R-2129LE25.M19</v>
      </c>
      <c r="G1258" s="95" t="s">
        <v>4556</v>
      </c>
      <c r="H1258" s="312">
        <v>56069</v>
      </c>
      <c r="I1258" s="85" t="s">
        <v>4692</v>
      </c>
      <c r="J1258" s="100">
        <v>46073</v>
      </c>
      <c r="K1258" s="100" t="s">
        <v>4874</v>
      </c>
      <c r="L1258" s="77" t="s">
        <v>116</v>
      </c>
      <c r="M1258" s="76" t="s">
        <v>195</v>
      </c>
      <c r="N1258" s="76">
        <v>5182941</v>
      </c>
      <c r="O1258" s="71">
        <v>0</v>
      </c>
      <c r="P1258" s="71">
        <v>0</v>
      </c>
      <c r="Q1258" s="79">
        <v>5197</v>
      </c>
      <c r="R1258" s="71">
        <v>0</v>
      </c>
      <c r="S1258" s="71">
        <v>0</v>
      </c>
      <c r="T1258" s="79">
        <v>5197</v>
      </c>
      <c r="U1258" s="87" t="s">
        <v>118</v>
      </c>
      <c r="V1258" s="84">
        <f t="shared" si="125"/>
        <v>5197</v>
      </c>
      <c r="W1258" s="61">
        <v>46064</v>
      </c>
      <c r="X1258" s="76" t="s">
        <v>230</v>
      </c>
      <c r="Y1258" s="76" t="s">
        <v>178</v>
      </c>
      <c r="Z1258" s="76" t="s">
        <v>178</v>
      </c>
      <c r="AA1258" s="76" t="s">
        <v>231</v>
      </c>
      <c r="AB1258" s="76" t="s">
        <v>539</v>
      </c>
      <c r="AC1258" s="76" t="s">
        <v>541</v>
      </c>
      <c r="AD1258" s="76" t="s">
        <v>195</v>
      </c>
      <c r="AE1258" s="76" t="s">
        <v>547</v>
      </c>
      <c r="AF1258" s="76" t="s">
        <v>96</v>
      </c>
      <c r="AG1258" s="82"/>
      <c r="AH1258" s="60"/>
      <c r="AI1258" s="75" t="s">
        <v>4446</v>
      </c>
      <c r="AJ1258" s="6" t="s">
        <v>111</v>
      </c>
      <c r="AK1258" s="81">
        <f>V1258</f>
        <v>5197</v>
      </c>
      <c r="AL1258" s="205" t="s">
        <v>111</v>
      </c>
      <c r="AM1258" s="169"/>
      <c r="AN1258" s="6"/>
      <c r="AO1258" s="120"/>
    </row>
    <row r="1259" spans="1:41">
      <c r="A1259" s="75" t="s">
        <v>4446</v>
      </c>
      <c r="B1259" s="6" t="s">
        <v>93</v>
      </c>
      <c r="C1259" s="76">
        <v>1258</v>
      </c>
      <c r="D1259" s="76" t="s">
        <v>97</v>
      </c>
      <c r="E1259" s="6" t="s">
        <v>2135</v>
      </c>
      <c r="F1259" s="6" t="str">
        <f t="shared" si="117"/>
        <v>FreightFG-R-2130LE25.M01</v>
      </c>
      <c r="G1259" s="95" t="s">
        <v>4557</v>
      </c>
      <c r="H1259" s="312">
        <v>56070</v>
      </c>
      <c r="I1259" s="85" t="s">
        <v>4692</v>
      </c>
      <c r="J1259" s="100">
        <v>46073</v>
      </c>
      <c r="K1259" s="100" t="s">
        <v>4874</v>
      </c>
      <c r="L1259" s="77" t="s">
        <v>116</v>
      </c>
      <c r="M1259" s="76" t="s">
        <v>195</v>
      </c>
      <c r="N1259" s="76">
        <v>548295</v>
      </c>
      <c r="O1259" s="71">
        <v>0</v>
      </c>
      <c r="P1259" s="71">
        <v>0</v>
      </c>
      <c r="Q1259" s="79">
        <v>4545</v>
      </c>
      <c r="R1259" s="71">
        <v>0</v>
      </c>
      <c r="S1259" s="71">
        <v>0</v>
      </c>
      <c r="T1259" s="79">
        <v>4545</v>
      </c>
      <c r="U1259" s="87" t="s">
        <v>118</v>
      </c>
      <c r="V1259" s="84">
        <f t="shared" si="125"/>
        <v>4545</v>
      </c>
      <c r="W1259" s="61">
        <v>46067</v>
      </c>
      <c r="X1259" s="76" t="s">
        <v>230</v>
      </c>
      <c r="Y1259" s="76" t="s">
        <v>178</v>
      </c>
      <c r="Z1259" s="76" t="s">
        <v>178</v>
      </c>
      <c r="AA1259" s="76" t="s">
        <v>109</v>
      </c>
      <c r="AB1259" s="76" t="s">
        <v>542</v>
      </c>
      <c r="AC1259" s="76" t="s">
        <v>541</v>
      </c>
      <c r="AD1259" s="76" t="s">
        <v>195</v>
      </c>
      <c r="AE1259" s="76" t="s">
        <v>547</v>
      </c>
      <c r="AF1259" s="76" t="s">
        <v>96</v>
      </c>
      <c r="AG1259" s="82"/>
      <c r="AH1259" s="60"/>
      <c r="AI1259" s="75" t="s">
        <v>4446</v>
      </c>
      <c r="AJ1259" s="6" t="s">
        <v>103</v>
      </c>
      <c r="AK1259" s="81">
        <v>0</v>
      </c>
      <c r="AL1259" s="205" t="s">
        <v>103</v>
      </c>
      <c r="AM1259" s="169"/>
      <c r="AN1259" s="6"/>
      <c r="AO1259" s="120"/>
    </row>
    <row r="1260" spans="1:41">
      <c r="A1260" s="75" t="s">
        <v>4446</v>
      </c>
      <c r="B1260" s="6" t="s">
        <v>93</v>
      </c>
      <c r="C1260" s="76">
        <v>1259</v>
      </c>
      <c r="D1260" s="76" t="s">
        <v>97</v>
      </c>
      <c r="E1260" s="6" t="s">
        <v>2135</v>
      </c>
      <c r="F1260" s="6" t="str">
        <f t="shared" si="117"/>
        <v>FreightFG-R-2131LE25.M19</v>
      </c>
      <c r="G1260" s="95" t="s">
        <v>4558</v>
      </c>
      <c r="H1260" s="312">
        <v>56071</v>
      </c>
      <c r="I1260" s="85" t="s">
        <v>4692</v>
      </c>
      <c r="J1260" s="100">
        <v>46073</v>
      </c>
      <c r="K1260" s="100" t="s">
        <v>4874</v>
      </c>
      <c r="L1260" s="77" t="s">
        <v>116</v>
      </c>
      <c r="M1260" s="76" t="s">
        <v>195</v>
      </c>
      <c r="N1260" s="76">
        <v>5184488</v>
      </c>
      <c r="O1260" s="71">
        <v>0</v>
      </c>
      <c r="P1260" s="71">
        <v>0</v>
      </c>
      <c r="Q1260" s="79">
        <v>6025</v>
      </c>
      <c r="R1260" s="71">
        <v>0</v>
      </c>
      <c r="S1260" s="71">
        <v>0</v>
      </c>
      <c r="T1260" s="79">
        <v>6025</v>
      </c>
      <c r="U1260" s="87" t="s">
        <v>118</v>
      </c>
      <c r="V1260" s="84">
        <f t="shared" si="125"/>
        <v>6025</v>
      </c>
      <c r="W1260" s="61">
        <v>46067</v>
      </c>
      <c r="X1260" s="76" t="s">
        <v>230</v>
      </c>
      <c r="Y1260" s="76" t="s">
        <v>178</v>
      </c>
      <c r="Z1260" s="76" t="s">
        <v>178</v>
      </c>
      <c r="AA1260" s="76" t="s">
        <v>232</v>
      </c>
      <c r="AB1260" s="76" t="s">
        <v>539</v>
      </c>
      <c r="AC1260" s="76" t="s">
        <v>541</v>
      </c>
      <c r="AD1260" s="76" t="s">
        <v>195</v>
      </c>
      <c r="AE1260" s="76" t="s">
        <v>547</v>
      </c>
      <c r="AF1260" s="76" t="s">
        <v>96</v>
      </c>
      <c r="AG1260" s="82"/>
      <c r="AH1260" s="60"/>
      <c r="AI1260" s="75" t="s">
        <v>4446</v>
      </c>
      <c r="AJ1260" s="6" t="s">
        <v>103</v>
      </c>
      <c r="AK1260" s="81">
        <v>0</v>
      </c>
      <c r="AL1260" s="205" t="s">
        <v>103</v>
      </c>
      <c r="AM1260" s="169"/>
      <c r="AN1260" s="6"/>
      <c r="AO1260" s="120"/>
    </row>
    <row r="1261" spans="1:41">
      <c r="A1261" s="75" t="s">
        <v>4446</v>
      </c>
      <c r="B1261" s="6" t="s">
        <v>93</v>
      </c>
      <c r="C1261" s="76">
        <v>1260</v>
      </c>
      <c r="D1261" s="76" t="s">
        <v>97</v>
      </c>
      <c r="E1261" s="6" t="s">
        <v>2135</v>
      </c>
      <c r="F1261" s="6" t="str">
        <f t="shared" si="117"/>
        <v>FreightFG-R-2132LE25.M19</v>
      </c>
      <c r="G1261" s="95" t="s">
        <v>4559</v>
      </c>
      <c r="H1261" s="312">
        <v>56072</v>
      </c>
      <c r="I1261" s="85" t="s">
        <v>4692</v>
      </c>
      <c r="J1261" s="100">
        <v>46073</v>
      </c>
      <c r="K1261" s="100" t="s">
        <v>4874</v>
      </c>
      <c r="L1261" s="77" t="s">
        <v>116</v>
      </c>
      <c r="M1261" s="76" t="s">
        <v>195</v>
      </c>
      <c r="N1261" s="76" t="s">
        <v>4877</v>
      </c>
      <c r="O1261" s="71">
        <v>0</v>
      </c>
      <c r="P1261" s="71">
        <v>0</v>
      </c>
      <c r="Q1261" s="79">
        <v>5197</v>
      </c>
      <c r="R1261" s="71">
        <v>0</v>
      </c>
      <c r="S1261" s="71">
        <v>0</v>
      </c>
      <c r="T1261" s="79">
        <v>5197</v>
      </c>
      <c r="U1261" s="87" t="s">
        <v>118</v>
      </c>
      <c r="V1261" s="84">
        <f t="shared" si="125"/>
        <v>5197</v>
      </c>
      <c r="W1261" s="61">
        <v>46067</v>
      </c>
      <c r="X1261" s="76" t="s">
        <v>230</v>
      </c>
      <c r="Y1261" s="76" t="s">
        <v>178</v>
      </c>
      <c r="Z1261" s="76" t="s">
        <v>178</v>
      </c>
      <c r="AA1261" s="76" t="s">
        <v>231</v>
      </c>
      <c r="AB1261" s="76" t="s">
        <v>539</v>
      </c>
      <c r="AC1261" s="76" t="s">
        <v>541</v>
      </c>
      <c r="AD1261" s="76" t="s">
        <v>195</v>
      </c>
      <c r="AE1261" s="76" t="s">
        <v>547</v>
      </c>
      <c r="AF1261" s="76" t="s">
        <v>96</v>
      </c>
      <c r="AG1261" s="82"/>
      <c r="AH1261" s="60"/>
      <c r="AI1261" s="75" t="s">
        <v>4446</v>
      </c>
      <c r="AJ1261" s="6" t="s">
        <v>111</v>
      </c>
      <c r="AK1261" s="81">
        <f>V1261</f>
        <v>5197</v>
      </c>
      <c r="AL1261" s="205" t="s">
        <v>111</v>
      </c>
      <c r="AM1261" s="169"/>
      <c r="AN1261" s="6"/>
      <c r="AO1261" s="120"/>
    </row>
    <row r="1262" spans="1:41">
      <c r="A1262" s="75" t="s">
        <v>4446</v>
      </c>
      <c r="B1262" s="6" t="s">
        <v>93</v>
      </c>
      <c r="C1262" s="76">
        <v>1261</v>
      </c>
      <c r="D1262" s="6" t="s">
        <v>594</v>
      </c>
      <c r="E1262" s="6" t="s">
        <v>2135</v>
      </c>
      <c r="F1262" s="6" t="str">
        <f t="shared" si="117"/>
        <v>FreightRM-R-030-SI26-M19</v>
      </c>
      <c r="G1262" s="97" t="s">
        <v>4560</v>
      </c>
      <c r="H1262" s="313" t="s">
        <v>4679</v>
      </c>
      <c r="I1262" s="85" t="s">
        <v>4692</v>
      </c>
      <c r="J1262" s="92">
        <v>46067</v>
      </c>
      <c r="K1262" s="97"/>
      <c r="L1262" s="6" t="s">
        <v>1474</v>
      </c>
      <c r="M1262" s="6" t="s">
        <v>174</v>
      </c>
      <c r="N1262" s="6" t="s">
        <v>1471</v>
      </c>
      <c r="O1262" s="71">
        <v>0</v>
      </c>
      <c r="P1262" s="71">
        <v>0</v>
      </c>
      <c r="Q1262" s="79">
        <v>21000</v>
      </c>
      <c r="R1262" s="79">
        <v>3360</v>
      </c>
      <c r="S1262" s="71">
        <v>840</v>
      </c>
      <c r="T1262" s="79">
        <v>23520</v>
      </c>
      <c r="U1262" s="6" t="s">
        <v>24</v>
      </c>
      <c r="V1262" s="84">
        <f t="shared" ref="V1262:V1273" si="126">T1262/17.5445</f>
        <v>1340.5910684260025</v>
      </c>
      <c r="W1262" s="110">
        <v>46070</v>
      </c>
      <c r="X1262" s="6" t="s">
        <v>1474</v>
      </c>
      <c r="Y1262" s="6" t="s">
        <v>1475</v>
      </c>
      <c r="Z1262" s="6" t="s">
        <v>239</v>
      </c>
      <c r="AA1262" s="6" t="s">
        <v>122</v>
      </c>
      <c r="AB1262" s="76" t="s">
        <v>539</v>
      </c>
      <c r="AC1262" s="76" t="s">
        <v>540</v>
      </c>
      <c r="AD1262" s="76" t="s">
        <v>174</v>
      </c>
      <c r="AE1262" s="76" t="s">
        <v>546</v>
      </c>
      <c r="AF1262" s="76" t="s">
        <v>96</v>
      </c>
      <c r="AG1262" s="82"/>
      <c r="AH1262" s="60"/>
      <c r="AI1262" s="75" t="s">
        <v>4446</v>
      </c>
      <c r="AJ1262" s="6" t="s">
        <v>103</v>
      </c>
      <c r="AK1262" s="81">
        <v>0</v>
      </c>
      <c r="AL1262" s="205" t="s">
        <v>103</v>
      </c>
      <c r="AM1262" s="169"/>
      <c r="AN1262" s="6"/>
      <c r="AO1262" s="120"/>
    </row>
    <row r="1263" spans="1:41">
      <c r="A1263" s="75" t="s">
        <v>4446</v>
      </c>
      <c r="B1263" s="6" t="s">
        <v>93</v>
      </c>
      <c r="C1263" s="76">
        <v>1262</v>
      </c>
      <c r="D1263" s="6" t="s">
        <v>594</v>
      </c>
      <c r="E1263" s="6" t="s">
        <v>2135</v>
      </c>
      <c r="F1263" s="6" t="str">
        <f t="shared" si="117"/>
        <v>FreightFG-V-026-V1E26-M01.1</v>
      </c>
      <c r="G1263" s="97" t="s">
        <v>4561</v>
      </c>
      <c r="H1263" s="313" t="s">
        <v>4680</v>
      </c>
      <c r="I1263" s="85" t="s">
        <v>4692</v>
      </c>
      <c r="J1263" s="92">
        <v>46069</v>
      </c>
      <c r="K1263" s="97" t="s">
        <v>3656</v>
      </c>
      <c r="L1263" s="6" t="s">
        <v>1497</v>
      </c>
      <c r="M1263" s="6" t="s">
        <v>174</v>
      </c>
      <c r="N1263" s="6" t="s">
        <v>1502</v>
      </c>
      <c r="O1263" s="71">
        <v>0</v>
      </c>
      <c r="P1263" s="71">
        <v>0</v>
      </c>
      <c r="Q1263" s="79">
        <v>6300</v>
      </c>
      <c r="R1263" s="79">
        <v>1008</v>
      </c>
      <c r="S1263" s="71">
        <v>252</v>
      </c>
      <c r="T1263" s="79">
        <v>7056</v>
      </c>
      <c r="U1263" s="6" t="s">
        <v>24</v>
      </c>
      <c r="V1263" s="84">
        <f t="shared" si="126"/>
        <v>402.17732052780076</v>
      </c>
      <c r="W1263" s="110">
        <v>46071</v>
      </c>
      <c r="X1263" s="6" t="s">
        <v>4878</v>
      </c>
      <c r="Y1263" s="6" t="s">
        <v>121</v>
      </c>
      <c r="Z1263" s="6" t="s">
        <v>1498</v>
      </c>
      <c r="AA1263" s="6" t="s">
        <v>1497</v>
      </c>
      <c r="AB1263" s="76" t="s">
        <v>542</v>
      </c>
      <c r="AC1263" s="76" t="s">
        <v>541</v>
      </c>
      <c r="AD1263" s="76" t="s">
        <v>195</v>
      </c>
      <c r="AE1263" s="76" t="s">
        <v>547</v>
      </c>
      <c r="AF1263" s="76" t="s">
        <v>96</v>
      </c>
      <c r="AG1263" s="82"/>
      <c r="AH1263" s="60"/>
      <c r="AI1263" s="75" t="s">
        <v>4446</v>
      </c>
      <c r="AJ1263" s="6" t="s">
        <v>103</v>
      </c>
      <c r="AK1263" s="81">
        <v>0</v>
      </c>
      <c r="AL1263" s="205" t="s">
        <v>103</v>
      </c>
      <c r="AM1263" s="169"/>
      <c r="AN1263" s="6"/>
      <c r="AO1263" s="120"/>
    </row>
    <row r="1264" spans="1:41">
      <c r="A1264" s="75" t="s">
        <v>4446</v>
      </c>
      <c r="B1264" s="6" t="s">
        <v>93</v>
      </c>
      <c r="C1264" s="76">
        <v>1263</v>
      </c>
      <c r="D1264" s="6" t="s">
        <v>594</v>
      </c>
      <c r="E1264" s="6" t="s">
        <v>2135</v>
      </c>
      <c r="F1264" s="6" t="str">
        <f t="shared" si="117"/>
        <v>FreightRM-V-051-V1I26-M19</v>
      </c>
      <c r="G1264" s="97" t="s">
        <v>4562</v>
      </c>
      <c r="H1264" s="313" t="s">
        <v>4681</v>
      </c>
      <c r="I1264" s="85" t="s">
        <v>4692</v>
      </c>
      <c r="J1264" s="92">
        <v>46071</v>
      </c>
      <c r="K1264" s="97" t="s">
        <v>4879</v>
      </c>
      <c r="L1264" s="6" t="s">
        <v>1507</v>
      </c>
      <c r="M1264" s="6" t="s">
        <v>174</v>
      </c>
      <c r="N1264" s="6" t="s">
        <v>1471</v>
      </c>
      <c r="O1264" s="71">
        <v>0</v>
      </c>
      <c r="P1264" s="71">
        <v>0</v>
      </c>
      <c r="Q1264" s="79">
        <v>19000</v>
      </c>
      <c r="R1264" s="79">
        <v>3040</v>
      </c>
      <c r="S1264" s="71">
        <v>760</v>
      </c>
      <c r="T1264" s="79">
        <v>21280</v>
      </c>
      <c r="U1264" s="6" t="s">
        <v>24</v>
      </c>
      <c r="V1264" s="84">
        <f t="shared" si="126"/>
        <v>1212.915728575907</v>
      </c>
      <c r="W1264" s="110">
        <v>46072</v>
      </c>
      <c r="X1264" s="6" t="s">
        <v>1507</v>
      </c>
      <c r="Y1264" s="6" t="s">
        <v>1508</v>
      </c>
      <c r="Z1264" s="6" t="s">
        <v>239</v>
      </c>
      <c r="AA1264" s="6" t="s">
        <v>122</v>
      </c>
      <c r="AB1264" s="76" t="s">
        <v>539</v>
      </c>
      <c r="AC1264" s="76" t="s">
        <v>540</v>
      </c>
      <c r="AD1264" s="76" t="s">
        <v>173</v>
      </c>
      <c r="AE1264" s="76" t="s">
        <v>548</v>
      </c>
      <c r="AF1264" s="76" t="s">
        <v>96</v>
      </c>
      <c r="AG1264" s="82"/>
      <c r="AH1264" s="60"/>
      <c r="AI1264" s="75" t="s">
        <v>4446</v>
      </c>
      <c r="AJ1264" s="6" t="s">
        <v>103</v>
      </c>
      <c r="AK1264" s="81">
        <v>0</v>
      </c>
      <c r="AL1264" s="205" t="s">
        <v>103</v>
      </c>
      <c r="AM1264" s="169"/>
      <c r="AN1264" s="6"/>
      <c r="AO1264" s="120"/>
    </row>
    <row r="1265" spans="1:41">
      <c r="A1265" s="75" t="s">
        <v>4446</v>
      </c>
      <c r="B1265" s="6" t="s">
        <v>93</v>
      </c>
      <c r="C1265" s="76">
        <v>1264</v>
      </c>
      <c r="D1265" s="6" t="s">
        <v>594</v>
      </c>
      <c r="E1265" s="6" t="s">
        <v>2135</v>
      </c>
      <c r="F1265" s="6" t="str">
        <f t="shared" si="117"/>
        <v>FreightRM-M-014-SI26-M19/RM-M-010-SI26-M19</v>
      </c>
      <c r="G1265" s="112" t="s">
        <v>4563</v>
      </c>
      <c r="H1265" s="313" t="s">
        <v>4682</v>
      </c>
      <c r="I1265" s="85" t="s">
        <v>4692</v>
      </c>
      <c r="J1265" s="92">
        <v>46069</v>
      </c>
      <c r="K1265" s="97" t="s">
        <v>4880</v>
      </c>
      <c r="L1265" s="6" t="s">
        <v>4881</v>
      </c>
      <c r="M1265" s="6" t="s">
        <v>174</v>
      </c>
      <c r="N1265" s="6" t="s">
        <v>1479</v>
      </c>
      <c r="O1265" s="71">
        <v>0</v>
      </c>
      <c r="P1265" s="71">
        <v>0</v>
      </c>
      <c r="Q1265" s="79">
        <v>70500</v>
      </c>
      <c r="R1265" s="79">
        <v>11280</v>
      </c>
      <c r="S1265" s="71">
        <v>2820</v>
      </c>
      <c r="T1265" s="79">
        <v>78960</v>
      </c>
      <c r="U1265" s="6" t="s">
        <v>24</v>
      </c>
      <c r="V1265" s="84">
        <f t="shared" si="126"/>
        <v>4500.5557297158657</v>
      </c>
      <c r="W1265" s="110" t="s">
        <v>119</v>
      </c>
      <c r="X1265" s="6" t="s">
        <v>1480</v>
      </c>
      <c r="Y1265" s="6" t="s">
        <v>129</v>
      </c>
      <c r="Z1265" s="6" t="s">
        <v>239</v>
      </c>
      <c r="AA1265" s="6" t="s">
        <v>122</v>
      </c>
      <c r="AB1265" s="76" t="s">
        <v>539</v>
      </c>
      <c r="AC1265" s="76" t="s">
        <v>540</v>
      </c>
      <c r="AD1265" s="76" t="s">
        <v>174</v>
      </c>
      <c r="AE1265" s="76" t="s">
        <v>546</v>
      </c>
      <c r="AF1265" s="76" t="s">
        <v>96</v>
      </c>
      <c r="AG1265" s="82"/>
      <c r="AH1265" s="60"/>
      <c r="AI1265" s="75" t="s">
        <v>4446</v>
      </c>
      <c r="AJ1265" s="6" t="s">
        <v>103</v>
      </c>
      <c r="AK1265" s="81">
        <v>0</v>
      </c>
      <c r="AL1265" s="205" t="s">
        <v>103</v>
      </c>
      <c r="AM1265" s="169"/>
      <c r="AN1265" s="6"/>
      <c r="AO1265" s="120"/>
    </row>
    <row r="1266" spans="1:41">
      <c r="A1266" s="75" t="s">
        <v>4446</v>
      </c>
      <c r="B1266" s="6" t="s">
        <v>93</v>
      </c>
      <c r="C1266" s="76">
        <v>1265</v>
      </c>
      <c r="D1266" s="6" t="s">
        <v>594</v>
      </c>
      <c r="E1266" s="6" t="s">
        <v>2135</v>
      </c>
      <c r="F1266" s="6" t="str">
        <f t="shared" si="117"/>
        <v>FreightRM-M-580-SI25-M19/RM-M-577-SI25-M19</v>
      </c>
      <c r="G1266" s="112" t="s">
        <v>4564</v>
      </c>
      <c r="H1266" s="313" t="s">
        <v>4683</v>
      </c>
      <c r="I1266" s="85" t="s">
        <v>4692</v>
      </c>
      <c r="J1266" s="92">
        <v>46066</v>
      </c>
      <c r="K1266" s="97" t="s">
        <v>4882</v>
      </c>
      <c r="L1266" s="6" t="s">
        <v>4883</v>
      </c>
      <c r="M1266" s="6" t="s">
        <v>174</v>
      </c>
      <c r="N1266" s="6" t="s">
        <v>1479</v>
      </c>
      <c r="O1266" s="71">
        <v>0</v>
      </c>
      <c r="P1266" s="71">
        <v>0</v>
      </c>
      <c r="Q1266" s="79">
        <v>70500</v>
      </c>
      <c r="R1266" s="79">
        <v>11280</v>
      </c>
      <c r="S1266" s="71">
        <v>2820</v>
      </c>
      <c r="T1266" s="79">
        <v>78960</v>
      </c>
      <c r="U1266" s="6" t="s">
        <v>24</v>
      </c>
      <c r="V1266" s="84">
        <f t="shared" si="126"/>
        <v>4500.5557297158657</v>
      </c>
      <c r="W1266" s="110" t="s">
        <v>119</v>
      </c>
      <c r="X1266" s="6" t="s">
        <v>1480</v>
      </c>
      <c r="Y1266" s="6" t="s">
        <v>129</v>
      </c>
      <c r="Z1266" s="6" t="s">
        <v>239</v>
      </c>
      <c r="AA1266" s="6" t="s">
        <v>122</v>
      </c>
      <c r="AB1266" s="76" t="s">
        <v>539</v>
      </c>
      <c r="AC1266" s="76" t="s">
        <v>540</v>
      </c>
      <c r="AD1266" s="76" t="s">
        <v>174</v>
      </c>
      <c r="AE1266" s="76" t="s">
        <v>546</v>
      </c>
      <c r="AF1266" s="76" t="s">
        <v>96</v>
      </c>
      <c r="AG1266" s="82"/>
      <c r="AH1266" s="60"/>
      <c r="AI1266" s="75" t="s">
        <v>4446</v>
      </c>
      <c r="AJ1266" s="6" t="s">
        <v>103</v>
      </c>
      <c r="AK1266" s="81">
        <v>0</v>
      </c>
      <c r="AL1266" s="205" t="s">
        <v>103</v>
      </c>
      <c r="AM1266" s="169"/>
      <c r="AN1266" s="6"/>
      <c r="AO1266" s="120"/>
    </row>
    <row r="1267" spans="1:41">
      <c r="A1267" s="75" t="s">
        <v>4446</v>
      </c>
      <c r="B1267" s="6" t="s">
        <v>93</v>
      </c>
      <c r="C1267" s="76">
        <v>1266</v>
      </c>
      <c r="D1267" s="6" t="s">
        <v>594</v>
      </c>
      <c r="E1267" s="6" t="s">
        <v>2135</v>
      </c>
      <c r="F1267" s="6" t="str">
        <f t="shared" si="117"/>
        <v>FreightAF-M-059-SI26-M46/AF-M-060-SI26-M46</v>
      </c>
      <c r="G1267" s="112" t="s">
        <v>4565</v>
      </c>
      <c r="H1267" s="313" t="s">
        <v>4684</v>
      </c>
      <c r="I1267" s="85" t="s">
        <v>4692</v>
      </c>
      <c r="J1267" s="92">
        <v>46071</v>
      </c>
      <c r="K1267" s="97" t="s">
        <v>4884</v>
      </c>
      <c r="L1267" s="6" t="s">
        <v>4885</v>
      </c>
      <c r="M1267" s="6" t="s">
        <v>174</v>
      </c>
      <c r="N1267" s="6" t="s">
        <v>1479</v>
      </c>
      <c r="O1267" s="71">
        <v>0</v>
      </c>
      <c r="P1267" s="71">
        <v>0</v>
      </c>
      <c r="Q1267" s="79">
        <v>83000</v>
      </c>
      <c r="R1267" s="79">
        <v>13280</v>
      </c>
      <c r="S1267" s="71">
        <v>3320</v>
      </c>
      <c r="T1267" s="79">
        <v>92960</v>
      </c>
      <c r="U1267" s="6" t="s">
        <v>24</v>
      </c>
      <c r="V1267" s="84">
        <f t="shared" si="126"/>
        <v>5298.5266037789625</v>
      </c>
      <c r="W1267" s="110" t="s">
        <v>119</v>
      </c>
      <c r="X1267" s="6" t="s">
        <v>1480</v>
      </c>
      <c r="Y1267" s="6" t="s">
        <v>129</v>
      </c>
      <c r="Z1267" s="6" t="s">
        <v>239</v>
      </c>
      <c r="AA1267" s="6" t="s">
        <v>122</v>
      </c>
      <c r="AB1267" s="76" t="s">
        <v>1106</v>
      </c>
      <c r="AC1267" s="76" t="s">
        <v>540</v>
      </c>
      <c r="AD1267" s="76" t="s">
        <v>174</v>
      </c>
      <c r="AE1267" s="76" t="s">
        <v>546</v>
      </c>
      <c r="AF1267" s="76" t="s">
        <v>96</v>
      </c>
      <c r="AG1267" s="82"/>
      <c r="AH1267" s="60"/>
      <c r="AI1267" s="75" t="s">
        <v>4446</v>
      </c>
      <c r="AJ1267" s="6" t="s">
        <v>103</v>
      </c>
      <c r="AK1267" s="81">
        <v>0</v>
      </c>
      <c r="AL1267" s="205" t="s">
        <v>103</v>
      </c>
      <c r="AM1267" s="169"/>
      <c r="AN1267" s="6"/>
      <c r="AO1267" s="120"/>
    </row>
    <row r="1268" spans="1:41">
      <c r="A1268" s="75" t="s">
        <v>4446</v>
      </c>
      <c r="B1268" s="6" t="s">
        <v>93</v>
      </c>
      <c r="C1268" s="76">
        <v>1267</v>
      </c>
      <c r="D1268" s="6" t="s">
        <v>594</v>
      </c>
      <c r="E1268" s="6" t="s">
        <v>2135</v>
      </c>
      <c r="F1268" s="6" t="str">
        <f t="shared" si="117"/>
        <v>FreightAF-M-056-SI26-M46/AF-M-057-SI26-M46</v>
      </c>
      <c r="G1268" s="112" t="s">
        <v>4566</v>
      </c>
      <c r="H1268" s="313" t="s">
        <v>4685</v>
      </c>
      <c r="I1268" s="85" t="s">
        <v>4692</v>
      </c>
      <c r="J1268" s="92">
        <v>46071</v>
      </c>
      <c r="K1268" s="97" t="s">
        <v>4886</v>
      </c>
      <c r="L1268" s="6" t="s">
        <v>4887</v>
      </c>
      <c r="M1268" s="6" t="s">
        <v>174</v>
      </c>
      <c r="N1268" s="6" t="s">
        <v>1479</v>
      </c>
      <c r="O1268" s="71">
        <v>0</v>
      </c>
      <c r="P1268" s="71">
        <v>0</v>
      </c>
      <c r="Q1268" s="79">
        <v>76500</v>
      </c>
      <c r="R1268" s="79">
        <v>12240</v>
      </c>
      <c r="S1268" s="71">
        <v>3060</v>
      </c>
      <c r="T1268" s="79">
        <v>85680</v>
      </c>
      <c r="U1268" s="6" t="s">
        <v>24</v>
      </c>
      <c r="V1268" s="84">
        <f t="shared" si="126"/>
        <v>4883.5817492661517</v>
      </c>
      <c r="W1268" s="110" t="s">
        <v>119</v>
      </c>
      <c r="X1268" s="6" t="s">
        <v>1480</v>
      </c>
      <c r="Y1268" s="6" t="s">
        <v>129</v>
      </c>
      <c r="Z1268" s="6" t="s">
        <v>239</v>
      </c>
      <c r="AA1268" s="6" t="s">
        <v>122</v>
      </c>
      <c r="AB1268" s="76" t="s">
        <v>1106</v>
      </c>
      <c r="AC1268" s="76" t="s">
        <v>540</v>
      </c>
      <c r="AD1268" s="76" t="s">
        <v>174</v>
      </c>
      <c r="AE1268" s="76" t="s">
        <v>546</v>
      </c>
      <c r="AF1268" s="76" t="s">
        <v>96</v>
      </c>
      <c r="AG1268" s="82"/>
      <c r="AH1268" s="60"/>
      <c r="AI1268" s="75" t="s">
        <v>4446</v>
      </c>
      <c r="AJ1268" s="6" t="s">
        <v>103</v>
      </c>
      <c r="AK1268" s="81">
        <v>0</v>
      </c>
      <c r="AL1268" s="205" t="s">
        <v>103</v>
      </c>
      <c r="AM1268" s="169"/>
      <c r="AN1268" s="6"/>
      <c r="AO1268" s="120"/>
    </row>
    <row r="1269" spans="1:41">
      <c r="A1269" s="75" t="s">
        <v>4446</v>
      </c>
      <c r="B1269" s="6" t="s">
        <v>93</v>
      </c>
      <c r="C1269" s="76">
        <v>1268</v>
      </c>
      <c r="D1269" s="6" t="s">
        <v>594</v>
      </c>
      <c r="E1269" s="6" t="s">
        <v>2135</v>
      </c>
      <c r="F1269" s="6" t="str">
        <f t="shared" si="117"/>
        <v>FreightAF-M-054-SI26-M46/AF-M-064-SI26-M46</v>
      </c>
      <c r="G1269" s="112" t="s">
        <v>4567</v>
      </c>
      <c r="H1269" s="313" t="s">
        <v>4686</v>
      </c>
      <c r="I1269" s="85" t="s">
        <v>4692</v>
      </c>
      <c r="J1269" s="92">
        <v>46071</v>
      </c>
      <c r="K1269" s="97" t="s">
        <v>4888</v>
      </c>
      <c r="L1269" s="6" t="s">
        <v>4889</v>
      </c>
      <c r="M1269" s="6" t="s">
        <v>174</v>
      </c>
      <c r="N1269" s="6" t="s">
        <v>1479</v>
      </c>
      <c r="O1269" s="71">
        <v>0</v>
      </c>
      <c r="P1269" s="71">
        <v>0</v>
      </c>
      <c r="Q1269" s="79">
        <v>74500</v>
      </c>
      <c r="R1269" s="79">
        <v>11920</v>
      </c>
      <c r="S1269" s="71">
        <v>2980</v>
      </c>
      <c r="T1269" s="79">
        <v>83440</v>
      </c>
      <c r="U1269" s="6" t="s">
        <v>24</v>
      </c>
      <c r="V1269" s="84">
        <f t="shared" si="126"/>
        <v>4755.9064094160567</v>
      </c>
      <c r="W1269" s="110" t="s">
        <v>119</v>
      </c>
      <c r="X1269" s="6" t="s">
        <v>1480</v>
      </c>
      <c r="Y1269" s="6" t="s">
        <v>129</v>
      </c>
      <c r="Z1269" s="6" t="s">
        <v>239</v>
      </c>
      <c r="AA1269" s="6" t="s">
        <v>122</v>
      </c>
      <c r="AB1269" s="76" t="s">
        <v>1106</v>
      </c>
      <c r="AC1269" s="76" t="s">
        <v>540</v>
      </c>
      <c r="AD1269" s="76" t="s">
        <v>174</v>
      </c>
      <c r="AE1269" s="76" t="s">
        <v>546</v>
      </c>
      <c r="AF1269" s="76" t="s">
        <v>96</v>
      </c>
      <c r="AG1269" s="82"/>
      <c r="AH1269" s="60"/>
      <c r="AI1269" s="75" t="s">
        <v>4446</v>
      </c>
      <c r="AJ1269" s="6" t="s">
        <v>103</v>
      </c>
      <c r="AK1269" s="81">
        <v>0</v>
      </c>
      <c r="AL1269" s="205" t="s">
        <v>103</v>
      </c>
      <c r="AM1269" s="169"/>
      <c r="AN1269" s="6"/>
      <c r="AO1269" s="120"/>
    </row>
    <row r="1270" spans="1:41">
      <c r="A1270" s="75" t="s">
        <v>4446</v>
      </c>
      <c r="B1270" s="6" t="s">
        <v>93</v>
      </c>
      <c r="C1270" s="76">
        <v>1269</v>
      </c>
      <c r="D1270" s="6" t="s">
        <v>594</v>
      </c>
      <c r="E1270" s="6" t="s">
        <v>2135</v>
      </c>
      <c r="F1270" s="6" t="str">
        <f t="shared" si="117"/>
        <v>FreightAF-M-049-SI26-M46/AF-M-058-SI26-M46</v>
      </c>
      <c r="G1270" s="112" t="s">
        <v>4568</v>
      </c>
      <c r="H1270" s="313" t="s">
        <v>4687</v>
      </c>
      <c r="I1270" s="85" t="s">
        <v>4692</v>
      </c>
      <c r="J1270" s="92">
        <v>46071</v>
      </c>
      <c r="K1270" s="97" t="s">
        <v>4890</v>
      </c>
      <c r="L1270" s="6" t="s">
        <v>4891</v>
      </c>
      <c r="M1270" s="6" t="s">
        <v>174</v>
      </c>
      <c r="N1270" s="6" t="s">
        <v>1479</v>
      </c>
      <c r="O1270" s="71">
        <v>0</v>
      </c>
      <c r="P1270" s="71">
        <v>0</v>
      </c>
      <c r="Q1270" s="79">
        <v>75500</v>
      </c>
      <c r="R1270" s="79">
        <v>12080</v>
      </c>
      <c r="S1270" s="71">
        <v>3020</v>
      </c>
      <c r="T1270" s="79">
        <v>84560</v>
      </c>
      <c r="U1270" s="6" t="s">
        <v>24</v>
      </c>
      <c r="V1270" s="84">
        <f t="shared" si="126"/>
        <v>4819.7440793411042</v>
      </c>
      <c r="W1270" s="110" t="s">
        <v>119</v>
      </c>
      <c r="X1270" s="6" t="s">
        <v>1480</v>
      </c>
      <c r="Y1270" s="6" t="s">
        <v>129</v>
      </c>
      <c r="Z1270" s="6" t="s">
        <v>239</v>
      </c>
      <c r="AA1270" s="6" t="s">
        <v>122</v>
      </c>
      <c r="AB1270" s="76" t="s">
        <v>1106</v>
      </c>
      <c r="AC1270" s="76" t="s">
        <v>540</v>
      </c>
      <c r="AD1270" s="76" t="s">
        <v>174</v>
      </c>
      <c r="AE1270" s="76" t="s">
        <v>546</v>
      </c>
      <c r="AF1270" s="76" t="s">
        <v>96</v>
      </c>
      <c r="AG1270" s="82"/>
      <c r="AH1270" s="60"/>
      <c r="AI1270" s="75" t="s">
        <v>4446</v>
      </c>
      <c r="AJ1270" s="6" t="s">
        <v>103</v>
      </c>
      <c r="AK1270" s="81">
        <v>0</v>
      </c>
      <c r="AL1270" s="205" t="s">
        <v>103</v>
      </c>
      <c r="AM1270" s="169"/>
      <c r="AN1270" s="6"/>
      <c r="AO1270" s="120"/>
    </row>
    <row r="1271" spans="1:41">
      <c r="A1271" s="75" t="s">
        <v>4446</v>
      </c>
      <c r="B1271" s="6" t="s">
        <v>93</v>
      </c>
      <c r="C1271" s="76">
        <v>1270</v>
      </c>
      <c r="D1271" s="6" t="s">
        <v>594</v>
      </c>
      <c r="E1271" s="6" t="s">
        <v>2135</v>
      </c>
      <c r="F1271" s="6" t="str">
        <f t="shared" si="117"/>
        <v>FreightAF-M-061-SI26-M46/AF-M-063-SI26-M46</v>
      </c>
      <c r="G1271" s="112" t="s">
        <v>4569</v>
      </c>
      <c r="H1271" s="313" t="s">
        <v>4688</v>
      </c>
      <c r="I1271" s="85" t="s">
        <v>4692</v>
      </c>
      <c r="J1271" s="92">
        <v>46071</v>
      </c>
      <c r="K1271" s="97" t="s">
        <v>4892</v>
      </c>
      <c r="L1271" s="6" t="s">
        <v>4893</v>
      </c>
      <c r="M1271" s="6" t="s">
        <v>174</v>
      </c>
      <c r="N1271" s="6" t="s">
        <v>1479</v>
      </c>
      <c r="O1271" s="71">
        <v>0</v>
      </c>
      <c r="P1271" s="71">
        <v>0</v>
      </c>
      <c r="Q1271" s="79">
        <v>80500</v>
      </c>
      <c r="R1271" s="79">
        <v>12880</v>
      </c>
      <c r="S1271" s="71">
        <v>3220</v>
      </c>
      <c r="T1271" s="79">
        <v>90160</v>
      </c>
      <c r="U1271" s="6" t="s">
        <v>24</v>
      </c>
      <c r="V1271" s="84">
        <f t="shared" si="126"/>
        <v>5138.9324289663427</v>
      </c>
      <c r="W1271" s="110" t="s">
        <v>119</v>
      </c>
      <c r="X1271" s="6" t="s">
        <v>1480</v>
      </c>
      <c r="Y1271" s="6" t="s">
        <v>129</v>
      </c>
      <c r="Z1271" s="6" t="s">
        <v>239</v>
      </c>
      <c r="AA1271" s="6" t="s">
        <v>122</v>
      </c>
      <c r="AB1271" s="76" t="s">
        <v>1106</v>
      </c>
      <c r="AC1271" s="76" t="s">
        <v>540</v>
      </c>
      <c r="AD1271" s="76" t="s">
        <v>174</v>
      </c>
      <c r="AE1271" s="76" t="s">
        <v>546</v>
      </c>
      <c r="AF1271" s="76" t="s">
        <v>96</v>
      </c>
      <c r="AG1271" s="82"/>
      <c r="AH1271" s="60"/>
      <c r="AI1271" s="75" t="s">
        <v>4446</v>
      </c>
      <c r="AJ1271" s="6" t="s">
        <v>103</v>
      </c>
      <c r="AK1271" s="81">
        <v>0</v>
      </c>
      <c r="AL1271" s="205" t="s">
        <v>103</v>
      </c>
      <c r="AM1271" s="169"/>
      <c r="AN1271" s="6"/>
      <c r="AO1271" s="120"/>
    </row>
    <row r="1272" spans="1:41">
      <c r="A1272" s="75" t="s">
        <v>4446</v>
      </c>
      <c r="B1272" s="6" t="s">
        <v>93</v>
      </c>
      <c r="C1272" s="76">
        <v>1271</v>
      </c>
      <c r="D1272" s="6" t="s">
        <v>594</v>
      </c>
      <c r="E1272" s="6" t="s">
        <v>2135</v>
      </c>
      <c r="F1272" s="6" t="str">
        <f t="shared" si="117"/>
        <v>FreightAF-M-051-SI26-M46/AF-M-055-SI26-M19</v>
      </c>
      <c r="G1272" s="112" t="s">
        <v>4570</v>
      </c>
      <c r="H1272" s="313" t="s">
        <v>4689</v>
      </c>
      <c r="I1272" s="85" t="s">
        <v>4692</v>
      </c>
      <c r="J1272" s="92">
        <v>46071</v>
      </c>
      <c r="K1272" s="97" t="s">
        <v>4894</v>
      </c>
      <c r="L1272" s="6" t="s">
        <v>4895</v>
      </c>
      <c r="M1272" s="6" t="s">
        <v>174</v>
      </c>
      <c r="N1272" s="6" t="s">
        <v>1479</v>
      </c>
      <c r="O1272" s="71">
        <v>0</v>
      </c>
      <c r="P1272" s="71">
        <v>0</v>
      </c>
      <c r="Q1272" s="79">
        <v>80500</v>
      </c>
      <c r="R1272" s="79">
        <v>12880</v>
      </c>
      <c r="S1272" s="71">
        <v>3220</v>
      </c>
      <c r="T1272" s="79">
        <v>90160</v>
      </c>
      <c r="U1272" s="6" t="s">
        <v>24</v>
      </c>
      <c r="V1272" s="84">
        <f t="shared" si="126"/>
        <v>5138.9324289663427</v>
      </c>
      <c r="W1272" s="110" t="s">
        <v>119</v>
      </c>
      <c r="X1272" s="6" t="s">
        <v>1480</v>
      </c>
      <c r="Y1272" s="6" t="s">
        <v>129</v>
      </c>
      <c r="Z1272" s="6" t="s">
        <v>239</v>
      </c>
      <c r="AA1272" s="6" t="s">
        <v>122</v>
      </c>
      <c r="AB1272" s="76" t="s">
        <v>1106</v>
      </c>
      <c r="AC1272" s="76" t="s">
        <v>540</v>
      </c>
      <c r="AD1272" s="76" t="s">
        <v>174</v>
      </c>
      <c r="AE1272" s="76" t="s">
        <v>546</v>
      </c>
      <c r="AF1272" s="76" t="s">
        <v>96</v>
      </c>
      <c r="AG1272" s="82"/>
      <c r="AH1272" s="60"/>
      <c r="AI1272" s="75" t="s">
        <v>4446</v>
      </c>
      <c r="AJ1272" s="6" t="s">
        <v>103</v>
      </c>
      <c r="AK1272" s="81">
        <v>0</v>
      </c>
      <c r="AL1272" s="205" t="s">
        <v>103</v>
      </c>
      <c r="AM1272" s="169"/>
      <c r="AN1272" s="6"/>
      <c r="AO1272" s="120"/>
    </row>
    <row r="1273" spans="1:41">
      <c r="A1273" s="75" t="s">
        <v>4446</v>
      </c>
      <c r="B1273" s="6" t="s">
        <v>93</v>
      </c>
      <c r="C1273" s="76">
        <v>1272</v>
      </c>
      <c r="D1273" s="6" t="s">
        <v>594</v>
      </c>
      <c r="E1273" s="6" t="s">
        <v>2135</v>
      </c>
      <c r="F1273" s="6" t="str">
        <f t="shared" si="117"/>
        <v>FreightAF-M-050-SI26-M46</v>
      </c>
      <c r="G1273" s="97" t="s">
        <v>4571</v>
      </c>
      <c r="H1273" s="313" t="s">
        <v>4690</v>
      </c>
      <c r="I1273" s="85" t="s">
        <v>4692</v>
      </c>
      <c r="J1273" s="92">
        <v>46071</v>
      </c>
      <c r="K1273" s="97" t="s">
        <v>4896</v>
      </c>
      <c r="L1273" s="6" t="s">
        <v>4897</v>
      </c>
      <c r="M1273" s="6" t="s">
        <v>174</v>
      </c>
      <c r="N1273" s="6" t="s">
        <v>1479</v>
      </c>
      <c r="O1273" s="71">
        <v>0</v>
      </c>
      <c r="P1273" s="71">
        <v>0</v>
      </c>
      <c r="Q1273" s="79">
        <v>48000</v>
      </c>
      <c r="R1273" s="79">
        <v>7680</v>
      </c>
      <c r="S1273" s="71">
        <v>1920</v>
      </c>
      <c r="T1273" s="79">
        <v>53760</v>
      </c>
      <c r="U1273" s="6" t="s">
        <v>24</v>
      </c>
      <c r="V1273" s="84">
        <f t="shared" si="126"/>
        <v>3064.2081564022915</v>
      </c>
      <c r="W1273" s="110" t="s">
        <v>119</v>
      </c>
      <c r="X1273" s="6" t="s">
        <v>1480</v>
      </c>
      <c r="Y1273" s="6" t="s">
        <v>129</v>
      </c>
      <c r="Z1273" s="6" t="s">
        <v>239</v>
      </c>
      <c r="AA1273" s="6" t="s">
        <v>122</v>
      </c>
      <c r="AB1273" s="76" t="s">
        <v>1106</v>
      </c>
      <c r="AC1273" s="76" t="s">
        <v>540</v>
      </c>
      <c r="AD1273" s="76" t="s">
        <v>174</v>
      </c>
      <c r="AE1273" s="76" t="s">
        <v>546</v>
      </c>
      <c r="AF1273" s="76" t="s">
        <v>96</v>
      </c>
      <c r="AG1273" s="82"/>
      <c r="AH1273" s="60"/>
      <c r="AI1273" s="75" t="s">
        <v>4446</v>
      </c>
      <c r="AJ1273" s="6" t="s">
        <v>103</v>
      </c>
      <c r="AK1273" s="81">
        <v>0</v>
      </c>
      <c r="AL1273" s="205" t="s">
        <v>103</v>
      </c>
      <c r="AM1273" s="169"/>
      <c r="AN1273" s="6"/>
      <c r="AO1273" s="120"/>
    </row>
    <row r="1274" spans="1:41">
      <c r="A1274" s="75" t="s">
        <v>4446</v>
      </c>
      <c r="B1274" s="6" t="s">
        <v>93</v>
      </c>
      <c r="C1274" s="76">
        <v>1273</v>
      </c>
      <c r="D1274" s="6" t="s">
        <v>107</v>
      </c>
      <c r="E1274" s="6" t="s">
        <v>105</v>
      </c>
      <c r="F1274" s="6" t="str">
        <f t="shared" si="117"/>
        <v>STORAGERM-J-1150LI26-M19.1</v>
      </c>
      <c r="G1274" s="97" t="s">
        <v>4572</v>
      </c>
      <c r="H1274" s="309">
        <v>146580</v>
      </c>
      <c r="I1274" s="85" t="s">
        <v>4692</v>
      </c>
      <c r="J1274" s="92">
        <v>46070</v>
      </c>
      <c r="K1274" s="97" t="s">
        <v>4898</v>
      </c>
      <c r="L1274" s="6" t="s">
        <v>116</v>
      </c>
      <c r="M1274" s="6" t="s">
        <v>173</v>
      </c>
      <c r="N1274" s="80" t="s">
        <v>4899</v>
      </c>
      <c r="O1274" s="71">
        <v>0</v>
      </c>
      <c r="P1274" s="71">
        <v>0</v>
      </c>
      <c r="Q1274" s="79">
        <v>320.5</v>
      </c>
      <c r="R1274" s="79">
        <v>0</v>
      </c>
      <c r="S1274" s="71">
        <v>0</v>
      </c>
      <c r="T1274" s="79">
        <v>320.5</v>
      </c>
      <c r="U1274" s="87" t="s">
        <v>118</v>
      </c>
      <c r="V1274" s="84">
        <f t="shared" ref="V1274:V1290" si="127">T1274</f>
        <v>320.5</v>
      </c>
      <c r="W1274" s="94">
        <v>46034</v>
      </c>
      <c r="X1274" s="80" t="s">
        <v>237</v>
      </c>
      <c r="Y1274" s="80" t="s">
        <v>238</v>
      </c>
      <c r="Z1274" s="80" t="s">
        <v>239</v>
      </c>
      <c r="AA1274" s="80" t="s">
        <v>240</v>
      </c>
      <c r="AB1274" s="76" t="s">
        <v>539</v>
      </c>
      <c r="AC1274" s="76" t="s">
        <v>540</v>
      </c>
      <c r="AD1274" s="76" t="s">
        <v>173</v>
      </c>
      <c r="AE1274" s="139" t="s">
        <v>550</v>
      </c>
      <c r="AF1274" s="76" t="s">
        <v>96</v>
      </c>
      <c r="AG1274" s="82"/>
      <c r="AH1274" s="60"/>
      <c r="AI1274" s="75" t="s">
        <v>4446</v>
      </c>
      <c r="AJ1274" s="6" t="s">
        <v>103</v>
      </c>
      <c r="AK1274" s="81">
        <v>0</v>
      </c>
      <c r="AL1274" s="205" t="s">
        <v>103</v>
      </c>
      <c r="AM1274" s="169"/>
      <c r="AN1274" s="6"/>
      <c r="AO1274" s="120"/>
    </row>
    <row r="1275" spans="1:41">
      <c r="A1275" s="75" t="s">
        <v>4446</v>
      </c>
      <c r="B1275" s="6" t="s">
        <v>93</v>
      </c>
      <c r="C1275" s="76">
        <v>1274</v>
      </c>
      <c r="D1275" s="6" t="s">
        <v>107</v>
      </c>
      <c r="E1275" s="6" t="s">
        <v>105</v>
      </c>
      <c r="F1275" s="6" t="str">
        <f t="shared" si="117"/>
        <v xml:space="preserve">STORAGERM-J-1157LI26-M19.2 </v>
      </c>
      <c r="G1275" s="97" t="s">
        <v>4573</v>
      </c>
      <c r="H1275" s="309">
        <v>146584</v>
      </c>
      <c r="I1275" s="85" t="s">
        <v>4692</v>
      </c>
      <c r="J1275" s="92">
        <v>46070</v>
      </c>
      <c r="K1275" s="97" t="s">
        <v>4900</v>
      </c>
      <c r="L1275" s="6" t="s">
        <v>116</v>
      </c>
      <c r="M1275" s="6" t="s">
        <v>173</v>
      </c>
      <c r="N1275" s="80" t="s">
        <v>3248</v>
      </c>
      <c r="O1275" s="71">
        <v>0</v>
      </c>
      <c r="P1275" s="71">
        <v>0</v>
      </c>
      <c r="Q1275" s="79">
        <v>244.5</v>
      </c>
      <c r="R1275" s="79">
        <v>0</v>
      </c>
      <c r="S1275" s="71">
        <v>0</v>
      </c>
      <c r="T1275" s="79">
        <v>244.5</v>
      </c>
      <c r="U1275" s="87" t="s">
        <v>118</v>
      </c>
      <c r="V1275" s="84">
        <f t="shared" si="127"/>
        <v>244.5</v>
      </c>
      <c r="W1275" s="94">
        <v>46041</v>
      </c>
      <c r="X1275" s="80" t="s">
        <v>237</v>
      </c>
      <c r="Y1275" s="80" t="s">
        <v>238</v>
      </c>
      <c r="Z1275" s="80" t="s">
        <v>239</v>
      </c>
      <c r="AA1275" s="80" t="s">
        <v>240</v>
      </c>
      <c r="AB1275" s="76" t="s">
        <v>539</v>
      </c>
      <c r="AC1275" s="76" t="s">
        <v>540</v>
      </c>
      <c r="AD1275" s="76" t="s">
        <v>173</v>
      </c>
      <c r="AE1275" s="139" t="s">
        <v>550</v>
      </c>
      <c r="AF1275" s="76" t="s">
        <v>96</v>
      </c>
      <c r="AG1275" s="82"/>
      <c r="AH1275" s="60"/>
      <c r="AI1275" s="75" t="s">
        <v>4446</v>
      </c>
      <c r="AJ1275" s="6" t="s">
        <v>103</v>
      </c>
      <c r="AK1275" s="81">
        <v>0</v>
      </c>
      <c r="AL1275" s="205" t="s">
        <v>103</v>
      </c>
      <c r="AM1275" s="169"/>
      <c r="AN1275" s="6"/>
      <c r="AO1275" s="120"/>
    </row>
    <row r="1276" spans="1:41">
      <c r="A1276" s="75" t="s">
        <v>4446</v>
      </c>
      <c r="B1276" s="6" t="s">
        <v>93</v>
      </c>
      <c r="C1276" s="76">
        <v>1275</v>
      </c>
      <c r="D1276" s="6" t="s">
        <v>107</v>
      </c>
      <c r="E1276" s="6" t="s">
        <v>105</v>
      </c>
      <c r="F1276" s="6" t="str">
        <f t="shared" si="117"/>
        <v>STORAGERM-J-1221LI26-M19</v>
      </c>
      <c r="G1276" s="97" t="s">
        <v>4498</v>
      </c>
      <c r="H1276" s="309">
        <v>146581</v>
      </c>
      <c r="I1276" s="85" t="s">
        <v>4692</v>
      </c>
      <c r="J1276" s="92">
        <v>46070</v>
      </c>
      <c r="K1276" s="97" t="s">
        <v>4901</v>
      </c>
      <c r="L1276" s="6" t="s">
        <v>116</v>
      </c>
      <c r="M1276" s="6" t="s">
        <v>173</v>
      </c>
      <c r="N1276" s="80" t="s">
        <v>4902</v>
      </c>
      <c r="O1276" s="71">
        <v>0</v>
      </c>
      <c r="P1276" s="71">
        <v>0</v>
      </c>
      <c r="Q1276" s="79">
        <v>25.25</v>
      </c>
      <c r="R1276" s="79">
        <v>0</v>
      </c>
      <c r="S1276" s="71">
        <v>0</v>
      </c>
      <c r="T1276" s="79">
        <v>25.25</v>
      </c>
      <c r="U1276" s="87" t="s">
        <v>118</v>
      </c>
      <c r="V1276" s="84">
        <f t="shared" si="127"/>
        <v>25.25</v>
      </c>
      <c r="W1276" s="94">
        <v>46048</v>
      </c>
      <c r="X1276" s="80" t="s">
        <v>237</v>
      </c>
      <c r="Y1276" s="80" t="s">
        <v>238</v>
      </c>
      <c r="Z1276" s="80" t="s">
        <v>239</v>
      </c>
      <c r="AA1276" s="80" t="s">
        <v>240</v>
      </c>
      <c r="AB1276" s="76" t="s">
        <v>539</v>
      </c>
      <c r="AC1276" s="76" t="s">
        <v>540</v>
      </c>
      <c r="AD1276" s="76" t="s">
        <v>173</v>
      </c>
      <c r="AE1276" s="139" t="s">
        <v>550</v>
      </c>
      <c r="AF1276" s="76" t="s">
        <v>96</v>
      </c>
      <c r="AG1276" s="82"/>
      <c r="AH1276" s="60"/>
      <c r="AI1276" s="75" t="s">
        <v>4446</v>
      </c>
      <c r="AJ1276" s="6" t="s">
        <v>103</v>
      </c>
      <c r="AK1276" s="81">
        <v>0</v>
      </c>
      <c r="AL1276" s="205" t="s">
        <v>103</v>
      </c>
      <c r="AM1276" s="169"/>
      <c r="AN1276" s="6"/>
      <c r="AO1276" s="120"/>
    </row>
    <row r="1277" spans="1:41">
      <c r="A1277" s="75" t="s">
        <v>4446</v>
      </c>
      <c r="B1277" s="6" t="s">
        <v>93</v>
      </c>
      <c r="C1277" s="76">
        <v>1276</v>
      </c>
      <c r="D1277" s="6" t="s">
        <v>107</v>
      </c>
      <c r="E1277" s="6" t="s">
        <v>105</v>
      </c>
      <c r="F1277" s="6" t="str">
        <f t="shared" si="117"/>
        <v>STORAGERM-J-1181LI26-M19.1</v>
      </c>
      <c r="G1277" s="97" t="s">
        <v>3119</v>
      </c>
      <c r="H1277" s="309">
        <v>146582</v>
      </c>
      <c r="I1277" s="85" t="s">
        <v>4692</v>
      </c>
      <c r="J1277" s="92">
        <v>46070</v>
      </c>
      <c r="K1277" s="97" t="s">
        <v>4903</v>
      </c>
      <c r="L1277" s="6" t="s">
        <v>116</v>
      </c>
      <c r="M1277" s="6" t="s">
        <v>173</v>
      </c>
      <c r="N1277" s="80" t="s">
        <v>4904</v>
      </c>
      <c r="O1277" s="71">
        <v>0</v>
      </c>
      <c r="P1277" s="71">
        <v>0</v>
      </c>
      <c r="Q1277" s="79">
        <v>318.5</v>
      </c>
      <c r="R1277" s="79">
        <v>0</v>
      </c>
      <c r="S1277" s="71">
        <v>0</v>
      </c>
      <c r="T1277" s="79">
        <v>318.5</v>
      </c>
      <c r="U1277" s="87" t="s">
        <v>118</v>
      </c>
      <c r="V1277" s="84">
        <f t="shared" si="127"/>
        <v>318.5</v>
      </c>
      <c r="W1277" s="94">
        <v>46052</v>
      </c>
      <c r="X1277" s="80" t="s">
        <v>237</v>
      </c>
      <c r="Y1277" s="80" t="s">
        <v>238</v>
      </c>
      <c r="Z1277" s="80" t="s">
        <v>239</v>
      </c>
      <c r="AA1277" s="80" t="s">
        <v>240</v>
      </c>
      <c r="AB1277" s="76" t="s">
        <v>539</v>
      </c>
      <c r="AC1277" s="76" t="s">
        <v>540</v>
      </c>
      <c r="AD1277" s="76" t="s">
        <v>173</v>
      </c>
      <c r="AE1277" s="139" t="s">
        <v>550</v>
      </c>
      <c r="AF1277" s="76" t="s">
        <v>96</v>
      </c>
      <c r="AG1277" s="82"/>
      <c r="AH1277" s="60"/>
      <c r="AI1277" s="75" t="s">
        <v>4446</v>
      </c>
      <c r="AJ1277" s="6" t="s">
        <v>103</v>
      </c>
      <c r="AK1277" s="81">
        <v>0</v>
      </c>
      <c r="AL1277" s="205" t="s">
        <v>103</v>
      </c>
      <c r="AM1277" s="169"/>
      <c r="AN1277" s="6"/>
      <c r="AO1277" s="120"/>
    </row>
    <row r="1278" spans="1:41">
      <c r="A1278" s="75" t="s">
        <v>4446</v>
      </c>
      <c r="B1278" s="6" t="s">
        <v>93</v>
      </c>
      <c r="C1278" s="76">
        <v>1277</v>
      </c>
      <c r="D1278" s="6" t="s">
        <v>107</v>
      </c>
      <c r="E1278" s="6" t="s">
        <v>105</v>
      </c>
      <c r="F1278" s="6" t="str">
        <f t="shared" si="117"/>
        <v>STORAGEFG-R-2125LE25.M19</v>
      </c>
      <c r="G1278" s="97" t="s">
        <v>3494</v>
      </c>
      <c r="H1278" s="309">
        <v>146596</v>
      </c>
      <c r="I1278" s="85" t="s">
        <v>4692</v>
      </c>
      <c r="J1278" s="92">
        <v>46071</v>
      </c>
      <c r="K1278" s="97"/>
      <c r="L1278" s="6" t="s">
        <v>116</v>
      </c>
      <c r="M1278" s="6" t="s">
        <v>173</v>
      </c>
      <c r="N1278" s="80" t="s">
        <v>116</v>
      </c>
      <c r="O1278" s="71">
        <v>0</v>
      </c>
      <c r="P1278" s="71">
        <v>0</v>
      </c>
      <c r="Q1278" s="79">
        <v>29.7</v>
      </c>
      <c r="R1278" s="79">
        <v>0</v>
      </c>
      <c r="S1278" s="71">
        <v>0</v>
      </c>
      <c r="T1278" s="79">
        <v>29.7</v>
      </c>
      <c r="U1278" s="87" t="s">
        <v>118</v>
      </c>
      <c r="V1278" s="84">
        <f t="shared" si="127"/>
        <v>29.7</v>
      </c>
      <c r="W1278" s="110" t="s">
        <v>119</v>
      </c>
      <c r="X1278" s="80" t="s">
        <v>238</v>
      </c>
      <c r="Y1278" s="80" t="s">
        <v>238</v>
      </c>
      <c r="Z1278" s="80" t="s">
        <v>239</v>
      </c>
      <c r="AA1278" s="80" t="s">
        <v>240</v>
      </c>
      <c r="AB1278" s="76" t="s">
        <v>539</v>
      </c>
      <c r="AC1278" s="76" t="s">
        <v>541</v>
      </c>
      <c r="AD1278" s="76" t="s">
        <v>195</v>
      </c>
      <c r="AE1278" s="76">
        <v>75640000</v>
      </c>
      <c r="AF1278" s="76" t="s">
        <v>96</v>
      </c>
      <c r="AG1278" s="82"/>
      <c r="AH1278" s="60"/>
      <c r="AI1278" s="75" t="s">
        <v>4446</v>
      </c>
      <c r="AJ1278" s="6" t="s">
        <v>103</v>
      </c>
      <c r="AK1278" s="81">
        <v>0</v>
      </c>
      <c r="AL1278" s="205" t="s">
        <v>103</v>
      </c>
      <c r="AM1278" s="169"/>
      <c r="AN1278" s="6"/>
      <c r="AO1278" s="120"/>
    </row>
    <row r="1279" spans="1:41">
      <c r="A1279" s="75" t="s">
        <v>4446</v>
      </c>
      <c r="B1279" s="6" t="s">
        <v>93</v>
      </c>
      <c r="C1279" s="76">
        <v>1278</v>
      </c>
      <c r="D1279" s="6" t="s">
        <v>107</v>
      </c>
      <c r="E1279" s="6" t="s">
        <v>105</v>
      </c>
      <c r="F1279" s="6" t="str">
        <f t="shared" si="117"/>
        <v>STORAGEFG-R-1800LE25.M19</v>
      </c>
      <c r="G1279" s="97" t="s">
        <v>4574</v>
      </c>
      <c r="H1279" s="309">
        <v>146597</v>
      </c>
      <c r="I1279" s="85" t="s">
        <v>4692</v>
      </c>
      <c r="J1279" s="92">
        <v>46071</v>
      </c>
      <c r="K1279" s="97"/>
      <c r="L1279" s="80">
        <v>5659642</v>
      </c>
      <c r="M1279" s="6" t="s">
        <v>173</v>
      </c>
      <c r="N1279" s="80" t="s">
        <v>116</v>
      </c>
      <c r="O1279" s="71">
        <v>0</v>
      </c>
      <c r="P1279" s="71">
        <v>0</v>
      </c>
      <c r="Q1279" s="79">
        <v>48.2</v>
      </c>
      <c r="R1279" s="79">
        <v>0</v>
      </c>
      <c r="S1279" s="71">
        <v>0</v>
      </c>
      <c r="T1279" s="79">
        <v>48.2</v>
      </c>
      <c r="U1279" s="87" t="s">
        <v>118</v>
      </c>
      <c r="V1279" s="84">
        <f t="shared" si="127"/>
        <v>48.2</v>
      </c>
      <c r="W1279" s="110" t="s">
        <v>119</v>
      </c>
      <c r="X1279" s="80" t="s">
        <v>238</v>
      </c>
      <c r="Y1279" s="80" t="s">
        <v>238</v>
      </c>
      <c r="Z1279" s="80" t="s">
        <v>239</v>
      </c>
      <c r="AA1279" s="80" t="s">
        <v>240</v>
      </c>
      <c r="AB1279" s="76" t="s">
        <v>539</v>
      </c>
      <c r="AC1279" s="76" t="s">
        <v>541</v>
      </c>
      <c r="AD1279" s="76" t="s">
        <v>195</v>
      </c>
      <c r="AE1279" s="76">
        <v>75640000</v>
      </c>
      <c r="AF1279" s="76" t="s">
        <v>96</v>
      </c>
      <c r="AG1279" s="82"/>
      <c r="AH1279" s="60"/>
      <c r="AI1279" s="75" t="s">
        <v>4446</v>
      </c>
      <c r="AJ1279" s="6" t="s">
        <v>103</v>
      </c>
      <c r="AK1279" s="81">
        <v>0</v>
      </c>
      <c r="AL1279" s="205" t="s">
        <v>103</v>
      </c>
      <c r="AM1279" s="169"/>
      <c r="AN1279" s="6"/>
      <c r="AO1279" s="120"/>
    </row>
    <row r="1280" spans="1:41">
      <c r="A1280" s="75" t="s">
        <v>4446</v>
      </c>
      <c r="B1280" s="6" t="s">
        <v>93</v>
      </c>
      <c r="C1280" s="76">
        <v>1279</v>
      </c>
      <c r="D1280" s="6" t="s">
        <v>107</v>
      </c>
      <c r="E1280" s="6" t="s">
        <v>105</v>
      </c>
      <c r="F1280" s="6" t="str">
        <f t="shared" si="117"/>
        <v>STORAGEFG-R-1925LE25.M19</v>
      </c>
      <c r="G1280" s="97" t="s">
        <v>4575</v>
      </c>
      <c r="H1280" s="309">
        <v>146600</v>
      </c>
      <c r="I1280" s="85" t="s">
        <v>4692</v>
      </c>
      <c r="J1280" s="92">
        <v>46071</v>
      </c>
      <c r="K1280" s="97"/>
      <c r="L1280" s="80">
        <v>5789579</v>
      </c>
      <c r="M1280" s="6" t="s">
        <v>173</v>
      </c>
      <c r="N1280" s="80" t="s">
        <v>116</v>
      </c>
      <c r="O1280" s="71">
        <v>0</v>
      </c>
      <c r="P1280" s="71">
        <v>0</v>
      </c>
      <c r="Q1280" s="79">
        <v>71.5</v>
      </c>
      <c r="R1280" s="79">
        <v>0</v>
      </c>
      <c r="S1280" s="71">
        <v>0</v>
      </c>
      <c r="T1280" s="79">
        <v>71.5</v>
      </c>
      <c r="U1280" s="87" t="s">
        <v>118</v>
      </c>
      <c r="V1280" s="84">
        <f t="shared" si="127"/>
        <v>71.5</v>
      </c>
      <c r="W1280" s="110" t="s">
        <v>119</v>
      </c>
      <c r="X1280" s="80" t="s">
        <v>238</v>
      </c>
      <c r="Y1280" s="80" t="s">
        <v>238</v>
      </c>
      <c r="Z1280" s="80" t="s">
        <v>239</v>
      </c>
      <c r="AA1280" s="80" t="s">
        <v>240</v>
      </c>
      <c r="AB1280" s="76" t="s">
        <v>539</v>
      </c>
      <c r="AC1280" s="76" t="s">
        <v>541</v>
      </c>
      <c r="AD1280" s="76" t="s">
        <v>195</v>
      </c>
      <c r="AE1280" s="76">
        <v>75640000</v>
      </c>
      <c r="AF1280" s="76" t="s">
        <v>96</v>
      </c>
      <c r="AG1280" s="82"/>
      <c r="AH1280" s="60"/>
      <c r="AI1280" s="75" t="s">
        <v>4446</v>
      </c>
      <c r="AJ1280" s="6" t="s">
        <v>103</v>
      </c>
      <c r="AK1280" s="81">
        <v>0</v>
      </c>
      <c r="AL1280" s="205" t="s">
        <v>103</v>
      </c>
      <c r="AM1280" s="169"/>
      <c r="AN1280" s="6"/>
      <c r="AO1280" s="120"/>
    </row>
    <row r="1281" spans="1:41">
      <c r="A1281" s="75" t="s">
        <v>4446</v>
      </c>
      <c r="B1281" s="6" t="s">
        <v>93</v>
      </c>
      <c r="C1281" s="76">
        <v>1280</v>
      </c>
      <c r="D1281" s="6" t="s">
        <v>107</v>
      </c>
      <c r="E1281" s="6" t="s">
        <v>105</v>
      </c>
      <c r="F1281" s="6" t="str">
        <f t="shared" si="117"/>
        <v>STORAGEFG-R-1946LE25.M19</v>
      </c>
      <c r="G1281" s="97" t="s">
        <v>4576</v>
      </c>
      <c r="H1281" s="309">
        <v>146601</v>
      </c>
      <c r="I1281" s="85" t="s">
        <v>4692</v>
      </c>
      <c r="J1281" s="92">
        <v>46071</v>
      </c>
      <c r="K1281" s="97"/>
      <c r="L1281" s="80">
        <v>5821199</v>
      </c>
      <c r="M1281" s="6" t="s">
        <v>173</v>
      </c>
      <c r="N1281" s="80" t="s">
        <v>116</v>
      </c>
      <c r="O1281" s="71">
        <v>0</v>
      </c>
      <c r="P1281" s="71">
        <v>0</v>
      </c>
      <c r="Q1281" s="79">
        <v>29.7</v>
      </c>
      <c r="R1281" s="79">
        <v>0</v>
      </c>
      <c r="S1281" s="71">
        <v>0</v>
      </c>
      <c r="T1281" s="79">
        <v>29.7</v>
      </c>
      <c r="U1281" s="87" t="s">
        <v>118</v>
      </c>
      <c r="V1281" s="84">
        <f t="shared" si="127"/>
        <v>29.7</v>
      </c>
      <c r="W1281" s="110" t="s">
        <v>119</v>
      </c>
      <c r="X1281" s="80" t="s">
        <v>238</v>
      </c>
      <c r="Y1281" s="80" t="s">
        <v>238</v>
      </c>
      <c r="Z1281" s="80" t="s">
        <v>239</v>
      </c>
      <c r="AA1281" s="80" t="s">
        <v>240</v>
      </c>
      <c r="AB1281" s="76" t="s">
        <v>539</v>
      </c>
      <c r="AC1281" s="76" t="s">
        <v>541</v>
      </c>
      <c r="AD1281" s="76" t="s">
        <v>195</v>
      </c>
      <c r="AE1281" s="76">
        <v>75640000</v>
      </c>
      <c r="AF1281" s="76" t="s">
        <v>96</v>
      </c>
      <c r="AG1281" s="82"/>
      <c r="AH1281" s="60"/>
      <c r="AI1281" s="75" t="s">
        <v>4446</v>
      </c>
      <c r="AJ1281" s="6" t="s">
        <v>103</v>
      </c>
      <c r="AK1281" s="81">
        <v>0</v>
      </c>
      <c r="AL1281" s="205" t="s">
        <v>103</v>
      </c>
      <c r="AM1281" s="169"/>
      <c r="AN1281" s="6"/>
      <c r="AO1281" s="120"/>
    </row>
    <row r="1282" spans="1:41">
      <c r="A1282" s="75" t="s">
        <v>4446</v>
      </c>
      <c r="B1282" s="6" t="s">
        <v>93</v>
      </c>
      <c r="C1282" s="76">
        <v>1281</v>
      </c>
      <c r="D1282" s="6" t="s">
        <v>107</v>
      </c>
      <c r="E1282" s="6" t="s">
        <v>105</v>
      </c>
      <c r="F1282" s="6" t="str">
        <f t="shared" si="117"/>
        <v>STORAGEFG-R-1978LE25.M19</v>
      </c>
      <c r="G1282" s="97" t="s">
        <v>267</v>
      </c>
      <c r="H1282" s="309">
        <v>146602</v>
      </c>
      <c r="I1282" s="85" t="s">
        <v>4692</v>
      </c>
      <c r="J1282" s="92">
        <v>46071</v>
      </c>
      <c r="K1282" s="97"/>
      <c r="L1282" s="80">
        <v>5869388</v>
      </c>
      <c r="M1282" s="6" t="s">
        <v>173</v>
      </c>
      <c r="N1282" s="80" t="s">
        <v>116</v>
      </c>
      <c r="O1282" s="71">
        <v>0</v>
      </c>
      <c r="P1282" s="71">
        <v>0</v>
      </c>
      <c r="Q1282" s="79">
        <v>60.9</v>
      </c>
      <c r="R1282" s="79">
        <v>0</v>
      </c>
      <c r="S1282" s="71">
        <v>0</v>
      </c>
      <c r="T1282" s="79">
        <v>60.9</v>
      </c>
      <c r="U1282" s="87" t="s">
        <v>118</v>
      </c>
      <c r="V1282" s="84">
        <f t="shared" si="127"/>
        <v>60.9</v>
      </c>
      <c r="W1282" s="110" t="s">
        <v>119</v>
      </c>
      <c r="X1282" s="80" t="s">
        <v>238</v>
      </c>
      <c r="Y1282" s="80" t="s">
        <v>238</v>
      </c>
      <c r="Z1282" s="80" t="s">
        <v>239</v>
      </c>
      <c r="AA1282" s="80" t="s">
        <v>240</v>
      </c>
      <c r="AB1282" s="76" t="s">
        <v>539</v>
      </c>
      <c r="AC1282" s="76" t="s">
        <v>541</v>
      </c>
      <c r="AD1282" s="76" t="s">
        <v>195</v>
      </c>
      <c r="AE1282" s="76">
        <v>75640000</v>
      </c>
      <c r="AF1282" s="76" t="s">
        <v>96</v>
      </c>
      <c r="AG1282" s="82"/>
      <c r="AH1282" s="60"/>
      <c r="AI1282" s="75" t="s">
        <v>4446</v>
      </c>
      <c r="AJ1282" s="6" t="s">
        <v>103</v>
      </c>
      <c r="AK1282" s="81">
        <v>0</v>
      </c>
      <c r="AL1282" s="205" t="s">
        <v>103</v>
      </c>
      <c r="AM1282" s="169"/>
      <c r="AN1282" s="6"/>
      <c r="AO1282" s="120"/>
    </row>
    <row r="1283" spans="1:41">
      <c r="A1283" s="75" t="s">
        <v>4446</v>
      </c>
      <c r="B1283" s="6" t="s">
        <v>93</v>
      </c>
      <c r="C1283" s="76">
        <v>1282</v>
      </c>
      <c r="D1283" s="6" t="s">
        <v>107</v>
      </c>
      <c r="E1283" s="6" t="s">
        <v>105</v>
      </c>
      <c r="F1283" s="6" t="str">
        <f t="shared" ref="F1283:F1346" si="128">E1283&amp;G1283</f>
        <v>STORAGEFG-R-1996LE25.M19</v>
      </c>
      <c r="G1283" s="97" t="s">
        <v>4577</v>
      </c>
      <c r="H1283" s="309">
        <v>146603</v>
      </c>
      <c r="I1283" s="85" t="s">
        <v>4692</v>
      </c>
      <c r="J1283" s="92">
        <v>46071</v>
      </c>
      <c r="K1283" s="97"/>
      <c r="L1283" s="80">
        <v>5912500</v>
      </c>
      <c r="M1283" s="6" t="s">
        <v>173</v>
      </c>
      <c r="N1283" s="80" t="s">
        <v>116</v>
      </c>
      <c r="O1283" s="71">
        <v>0</v>
      </c>
      <c r="P1283" s="71">
        <v>0</v>
      </c>
      <c r="Q1283" s="79">
        <v>83.3</v>
      </c>
      <c r="R1283" s="79">
        <v>0</v>
      </c>
      <c r="S1283" s="71">
        <v>0</v>
      </c>
      <c r="T1283" s="79">
        <v>83.3</v>
      </c>
      <c r="U1283" s="87" t="s">
        <v>118</v>
      </c>
      <c r="V1283" s="84">
        <f t="shared" si="127"/>
        <v>83.3</v>
      </c>
      <c r="W1283" s="110" t="s">
        <v>119</v>
      </c>
      <c r="X1283" s="80" t="s">
        <v>238</v>
      </c>
      <c r="Y1283" s="80" t="s">
        <v>238</v>
      </c>
      <c r="Z1283" s="80" t="s">
        <v>239</v>
      </c>
      <c r="AA1283" s="80" t="s">
        <v>240</v>
      </c>
      <c r="AB1283" s="76" t="s">
        <v>539</v>
      </c>
      <c r="AC1283" s="76" t="s">
        <v>541</v>
      </c>
      <c r="AD1283" s="76" t="s">
        <v>195</v>
      </c>
      <c r="AE1283" s="76">
        <v>75640000</v>
      </c>
      <c r="AF1283" s="76" t="s">
        <v>96</v>
      </c>
      <c r="AG1283" s="82"/>
      <c r="AH1283" s="60"/>
      <c r="AI1283" s="75" t="s">
        <v>4446</v>
      </c>
      <c r="AJ1283" s="6" t="s">
        <v>103</v>
      </c>
      <c r="AK1283" s="81">
        <v>0</v>
      </c>
      <c r="AL1283" s="205" t="s">
        <v>103</v>
      </c>
      <c r="AM1283" s="169"/>
      <c r="AN1283" s="6"/>
      <c r="AO1283" s="120"/>
    </row>
    <row r="1284" spans="1:41">
      <c r="A1284" s="75" t="s">
        <v>4446</v>
      </c>
      <c r="B1284" s="6" t="s">
        <v>93</v>
      </c>
      <c r="C1284" s="76">
        <v>1283</v>
      </c>
      <c r="D1284" s="6" t="s">
        <v>107</v>
      </c>
      <c r="E1284" s="6" t="s">
        <v>105</v>
      </c>
      <c r="F1284" s="6" t="str">
        <f t="shared" si="128"/>
        <v>STORAGEFG-R-2061LE25.M19</v>
      </c>
      <c r="G1284" s="97" t="s">
        <v>1049</v>
      </c>
      <c r="H1284" s="309">
        <v>146604</v>
      </c>
      <c r="I1284" s="85" t="s">
        <v>4692</v>
      </c>
      <c r="J1284" s="92">
        <v>46071</v>
      </c>
      <c r="K1284" s="97"/>
      <c r="L1284" s="80">
        <v>5975621</v>
      </c>
      <c r="M1284" s="6" t="s">
        <v>173</v>
      </c>
      <c r="N1284" s="80" t="s">
        <v>116</v>
      </c>
      <c r="O1284" s="71">
        <v>0</v>
      </c>
      <c r="P1284" s="71">
        <v>0</v>
      </c>
      <c r="Q1284" s="79">
        <v>48</v>
      </c>
      <c r="R1284" s="79">
        <v>0</v>
      </c>
      <c r="S1284" s="71">
        <v>0</v>
      </c>
      <c r="T1284" s="79">
        <v>48</v>
      </c>
      <c r="U1284" s="87" t="s">
        <v>118</v>
      </c>
      <c r="V1284" s="84">
        <f t="shared" si="127"/>
        <v>48</v>
      </c>
      <c r="W1284" s="110" t="s">
        <v>119</v>
      </c>
      <c r="X1284" s="80" t="s">
        <v>238</v>
      </c>
      <c r="Y1284" s="80" t="s">
        <v>238</v>
      </c>
      <c r="Z1284" s="80" t="s">
        <v>239</v>
      </c>
      <c r="AA1284" s="80" t="s">
        <v>240</v>
      </c>
      <c r="AB1284" s="76" t="s">
        <v>539</v>
      </c>
      <c r="AC1284" s="76" t="s">
        <v>541</v>
      </c>
      <c r="AD1284" s="76" t="s">
        <v>195</v>
      </c>
      <c r="AE1284" s="76">
        <v>75640000</v>
      </c>
      <c r="AF1284" s="76" t="s">
        <v>96</v>
      </c>
      <c r="AG1284" s="82"/>
      <c r="AH1284" s="60"/>
      <c r="AI1284" s="75" t="s">
        <v>4446</v>
      </c>
      <c r="AJ1284" s="6" t="s">
        <v>103</v>
      </c>
      <c r="AK1284" s="81">
        <v>0</v>
      </c>
      <c r="AL1284" s="205" t="s">
        <v>103</v>
      </c>
      <c r="AM1284" s="169"/>
      <c r="AN1284" s="6"/>
      <c r="AO1284" s="120"/>
    </row>
    <row r="1285" spans="1:41">
      <c r="A1285" s="75" t="s">
        <v>4446</v>
      </c>
      <c r="B1285" s="6" t="s">
        <v>93</v>
      </c>
      <c r="C1285" s="76">
        <v>1284</v>
      </c>
      <c r="D1285" s="6" t="s">
        <v>107</v>
      </c>
      <c r="E1285" s="6" t="s">
        <v>105</v>
      </c>
      <c r="F1285" s="6" t="str">
        <f t="shared" si="128"/>
        <v>STORAGEFG-R-1982LE25.M19</v>
      </c>
      <c r="G1285" s="97" t="s">
        <v>1810</v>
      </c>
      <c r="H1285" s="309">
        <v>146605</v>
      </c>
      <c r="I1285" s="85" t="s">
        <v>4692</v>
      </c>
      <c r="J1285" s="92">
        <v>46071</v>
      </c>
      <c r="K1285" s="97"/>
      <c r="L1285" s="6" t="s">
        <v>116</v>
      </c>
      <c r="M1285" s="6" t="s">
        <v>173</v>
      </c>
      <c r="N1285" s="80" t="s">
        <v>116</v>
      </c>
      <c r="O1285" s="71">
        <v>0</v>
      </c>
      <c r="P1285" s="71">
        <v>0</v>
      </c>
      <c r="Q1285" s="79">
        <v>204.6</v>
      </c>
      <c r="R1285" s="79">
        <v>0</v>
      </c>
      <c r="S1285" s="71">
        <v>0</v>
      </c>
      <c r="T1285" s="79">
        <v>204.6</v>
      </c>
      <c r="U1285" s="87" t="s">
        <v>118</v>
      </c>
      <c r="V1285" s="84">
        <f t="shared" si="127"/>
        <v>204.6</v>
      </c>
      <c r="W1285" s="110" t="s">
        <v>119</v>
      </c>
      <c r="X1285" s="80" t="s">
        <v>238</v>
      </c>
      <c r="Y1285" s="80" t="s">
        <v>238</v>
      </c>
      <c r="Z1285" s="80" t="s">
        <v>239</v>
      </c>
      <c r="AA1285" s="80" t="s">
        <v>240</v>
      </c>
      <c r="AB1285" s="76" t="s">
        <v>539</v>
      </c>
      <c r="AC1285" s="76" t="s">
        <v>541</v>
      </c>
      <c r="AD1285" s="76" t="s">
        <v>195</v>
      </c>
      <c r="AE1285" s="76">
        <v>75640000</v>
      </c>
      <c r="AF1285" s="76" t="s">
        <v>96</v>
      </c>
      <c r="AG1285" s="82"/>
      <c r="AH1285" s="60"/>
      <c r="AI1285" s="75" t="s">
        <v>4446</v>
      </c>
      <c r="AJ1285" s="6" t="s">
        <v>103</v>
      </c>
      <c r="AK1285" s="81">
        <v>0</v>
      </c>
      <c r="AL1285" s="205" t="s">
        <v>103</v>
      </c>
      <c r="AM1285" s="169"/>
      <c r="AN1285" s="6"/>
      <c r="AO1285" s="120"/>
    </row>
    <row r="1286" spans="1:41">
      <c r="A1286" s="75" t="s">
        <v>4446</v>
      </c>
      <c r="B1286" s="6" t="s">
        <v>93</v>
      </c>
      <c r="C1286" s="76">
        <v>1285</v>
      </c>
      <c r="D1286" s="6" t="s">
        <v>107</v>
      </c>
      <c r="E1286" s="6" t="s">
        <v>105</v>
      </c>
      <c r="F1286" s="6" t="str">
        <f t="shared" si="128"/>
        <v>STORAGEFG-R-2051LE25.M19</v>
      </c>
      <c r="G1286" s="97" t="s">
        <v>264</v>
      </c>
      <c r="H1286" s="309">
        <v>146606</v>
      </c>
      <c r="I1286" s="85" t="s">
        <v>4692</v>
      </c>
      <c r="J1286" s="92">
        <v>46071</v>
      </c>
      <c r="K1286" s="97"/>
      <c r="L1286" s="6" t="s">
        <v>116</v>
      </c>
      <c r="M1286" s="6" t="s">
        <v>173</v>
      </c>
      <c r="N1286" s="80" t="s">
        <v>116</v>
      </c>
      <c r="O1286" s="71">
        <v>0</v>
      </c>
      <c r="P1286" s="71">
        <v>0</v>
      </c>
      <c r="Q1286" s="79">
        <v>67.5</v>
      </c>
      <c r="R1286" s="79">
        <v>0</v>
      </c>
      <c r="S1286" s="71">
        <v>0</v>
      </c>
      <c r="T1286" s="79">
        <v>67.5</v>
      </c>
      <c r="U1286" s="87" t="s">
        <v>118</v>
      </c>
      <c r="V1286" s="84">
        <f t="shared" si="127"/>
        <v>67.5</v>
      </c>
      <c r="W1286" s="110" t="s">
        <v>119</v>
      </c>
      <c r="X1286" s="80" t="s">
        <v>238</v>
      </c>
      <c r="Y1286" s="80" t="s">
        <v>238</v>
      </c>
      <c r="Z1286" s="80" t="s">
        <v>239</v>
      </c>
      <c r="AA1286" s="80" t="s">
        <v>240</v>
      </c>
      <c r="AB1286" s="76" t="s">
        <v>539</v>
      </c>
      <c r="AC1286" s="76" t="s">
        <v>541</v>
      </c>
      <c r="AD1286" s="76" t="s">
        <v>195</v>
      </c>
      <c r="AE1286" s="76">
        <v>75640000</v>
      </c>
      <c r="AF1286" s="76" t="s">
        <v>96</v>
      </c>
      <c r="AG1286" s="82"/>
      <c r="AH1286" s="60"/>
      <c r="AI1286" s="75" t="s">
        <v>4446</v>
      </c>
      <c r="AJ1286" s="6" t="s">
        <v>103</v>
      </c>
      <c r="AK1286" s="81">
        <v>0</v>
      </c>
      <c r="AL1286" s="205" t="s">
        <v>103</v>
      </c>
      <c r="AM1286" s="169"/>
      <c r="AN1286" s="6"/>
      <c r="AO1286" s="120"/>
    </row>
    <row r="1287" spans="1:41">
      <c r="A1287" s="75" t="s">
        <v>4446</v>
      </c>
      <c r="B1287" s="6" t="s">
        <v>93</v>
      </c>
      <c r="C1287" s="76">
        <v>1286</v>
      </c>
      <c r="D1287" s="6" t="s">
        <v>107</v>
      </c>
      <c r="E1287" s="6" t="s">
        <v>105</v>
      </c>
      <c r="F1287" s="6" t="str">
        <f t="shared" si="128"/>
        <v>STORAGEFG-R-2046LE25M19</v>
      </c>
      <c r="G1287" s="97" t="s">
        <v>1816</v>
      </c>
      <c r="H1287" s="309">
        <v>146607</v>
      </c>
      <c r="I1287" s="85" t="s">
        <v>4692</v>
      </c>
      <c r="J1287" s="92">
        <v>46071</v>
      </c>
      <c r="K1287" s="97"/>
      <c r="L1287" s="6" t="s">
        <v>4905</v>
      </c>
      <c r="M1287" s="6" t="s">
        <v>173</v>
      </c>
      <c r="N1287" s="80" t="s">
        <v>116</v>
      </c>
      <c r="O1287" s="71">
        <v>0</v>
      </c>
      <c r="P1287" s="71">
        <v>0</v>
      </c>
      <c r="Q1287" s="79">
        <v>18.7</v>
      </c>
      <c r="R1287" s="79">
        <v>0</v>
      </c>
      <c r="S1287" s="71">
        <v>0</v>
      </c>
      <c r="T1287" s="79">
        <v>18.7</v>
      </c>
      <c r="U1287" s="87" t="s">
        <v>118</v>
      </c>
      <c r="V1287" s="84">
        <f t="shared" si="127"/>
        <v>18.7</v>
      </c>
      <c r="W1287" s="110" t="s">
        <v>119</v>
      </c>
      <c r="X1287" s="80" t="s">
        <v>238</v>
      </c>
      <c r="Y1287" s="80" t="s">
        <v>238</v>
      </c>
      <c r="Z1287" s="80" t="s">
        <v>239</v>
      </c>
      <c r="AA1287" s="80" t="s">
        <v>240</v>
      </c>
      <c r="AB1287" s="76" t="s">
        <v>539</v>
      </c>
      <c r="AC1287" s="76" t="s">
        <v>541</v>
      </c>
      <c r="AD1287" s="76" t="s">
        <v>195</v>
      </c>
      <c r="AE1287" s="76">
        <v>75640000</v>
      </c>
      <c r="AF1287" s="76" t="s">
        <v>96</v>
      </c>
      <c r="AG1287" s="82"/>
      <c r="AH1287" s="60"/>
      <c r="AI1287" s="75" t="s">
        <v>4446</v>
      </c>
      <c r="AJ1287" s="6" t="s">
        <v>103</v>
      </c>
      <c r="AK1287" s="81">
        <v>0</v>
      </c>
      <c r="AL1287" s="205" t="s">
        <v>103</v>
      </c>
      <c r="AM1287" s="169"/>
      <c r="AN1287" s="6"/>
      <c r="AO1287" s="120"/>
    </row>
    <row r="1288" spans="1:41">
      <c r="A1288" s="75" t="s">
        <v>4446</v>
      </c>
      <c r="B1288" s="6" t="s">
        <v>93</v>
      </c>
      <c r="C1288" s="76">
        <v>1287</v>
      </c>
      <c r="D1288" s="6" t="s">
        <v>107</v>
      </c>
      <c r="E1288" s="6" t="s">
        <v>105</v>
      </c>
      <c r="F1288" s="6" t="str">
        <f t="shared" si="128"/>
        <v>STORAGEFG-R-2027LE25.M19</v>
      </c>
      <c r="G1288" s="97" t="s">
        <v>265</v>
      </c>
      <c r="H1288" s="309">
        <v>146608</v>
      </c>
      <c r="I1288" s="85" t="s">
        <v>4692</v>
      </c>
      <c r="J1288" s="92">
        <v>46071</v>
      </c>
      <c r="K1288" s="97"/>
      <c r="L1288" s="6" t="s">
        <v>4905</v>
      </c>
      <c r="M1288" s="6" t="s">
        <v>173</v>
      </c>
      <c r="N1288" s="80" t="s">
        <v>116</v>
      </c>
      <c r="O1288" s="71">
        <v>0</v>
      </c>
      <c r="P1288" s="71">
        <v>0</v>
      </c>
      <c r="Q1288" s="79">
        <v>60.1</v>
      </c>
      <c r="R1288" s="79">
        <v>0</v>
      </c>
      <c r="S1288" s="71">
        <v>0</v>
      </c>
      <c r="T1288" s="79">
        <v>60.1</v>
      </c>
      <c r="U1288" s="87" t="s">
        <v>118</v>
      </c>
      <c r="V1288" s="84">
        <f t="shared" si="127"/>
        <v>60.1</v>
      </c>
      <c r="W1288" s="110" t="s">
        <v>119</v>
      </c>
      <c r="X1288" s="80" t="s">
        <v>238</v>
      </c>
      <c r="Y1288" s="80" t="s">
        <v>238</v>
      </c>
      <c r="Z1288" s="80" t="s">
        <v>239</v>
      </c>
      <c r="AA1288" s="80" t="s">
        <v>240</v>
      </c>
      <c r="AB1288" s="76" t="s">
        <v>539</v>
      </c>
      <c r="AC1288" s="76" t="s">
        <v>541</v>
      </c>
      <c r="AD1288" s="76" t="s">
        <v>195</v>
      </c>
      <c r="AE1288" s="76">
        <v>75640000</v>
      </c>
      <c r="AF1288" s="76" t="s">
        <v>96</v>
      </c>
      <c r="AG1288" s="82"/>
      <c r="AH1288" s="60"/>
      <c r="AI1288" s="75" t="s">
        <v>4446</v>
      </c>
      <c r="AJ1288" s="6" t="s">
        <v>103</v>
      </c>
      <c r="AK1288" s="81">
        <v>0</v>
      </c>
      <c r="AL1288" s="205" t="s">
        <v>103</v>
      </c>
      <c r="AM1288" s="169"/>
      <c r="AN1288" s="6"/>
      <c r="AO1288" s="120"/>
    </row>
    <row r="1289" spans="1:41">
      <c r="A1289" s="75" t="s">
        <v>4446</v>
      </c>
      <c r="B1289" s="6" t="s">
        <v>93</v>
      </c>
      <c r="C1289" s="76">
        <v>1288</v>
      </c>
      <c r="D1289" s="6" t="s">
        <v>107</v>
      </c>
      <c r="E1289" s="6" t="s">
        <v>105</v>
      </c>
      <c r="F1289" s="6" t="str">
        <f t="shared" si="128"/>
        <v>STORAGEFG-R-2090LE25.M19</v>
      </c>
      <c r="G1289" s="97" t="s">
        <v>929</v>
      </c>
      <c r="H1289" s="309">
        <v>146609</v>
      </c>
      <c r="I1289" s="85" t="s">
        <v>4692</v>
      </c>
      <c r="J1289" s="92">
        <v>46071</v>
      </c>
      <c r="K1289" s="97"/>
      <c r="L1289" s="80">
        <v>227389</v>
      </c>
      <c r="M1289" s="6" t="s">
        <v>173</v>
      </c>
      <c r="N1289" s="80" t="s">
        <v>116</v>
      </c>
      <c r="O1289" s="71">
        <v>0</v>
      </c>
      <c r="P1289" s="71">
        <v>0</v>
      </c>
      <c r="Q1289" s="79">
        <v>45.4</v>
      </c>
      <c r="R1289" s="79">
        <v>0</v>
      </c>
      <c r="S1289" s="71">
        <v>0</v>
      </c>
      <c r="T1289" s="79">
        <v>45.4</v>
      </c>
      <c r="U1289" s="87" t="s">
        <v>118</v>
      </c>
      <c r="V1289" s="84">
        <f t="shared" si="127"/>
        <v>45.4</v>
      </c>
      <c r="W1289" s="110" t="s">
        <v>119</v>
      </c>
      <c r="X1289" s="80" t="s">
        <v>238</v>
      </c>
      <c r="Y1289" s="80" t="s">
        <v>238</v>
      </c>
      <c r="Z1289" s="80" t="s">
        <v>239</v>
      </c>
      <c r="AA1289" s="80" t="s">
        <v>240</v>
      </c>
      <c r="AB1289" s="76" t="s">
        <v>539</v>
      </c>
      <c r="AC1289" s="76" t="s">
        <v>541</v>
      </c>
      <c r="AD1289" s="76" t="s">
        <v>195</v>
      </c>
      <c r="AE1289" s="76">
        <v>75640000</v>
      </c>
      <c r="AF1289" s="76" t="s">
        <v>96</v>
      </c>
      <c r="AG1289" s="82"/>
      <c r="AH1289" s="60"/>
      <c r="AI1289" s="75" t="s">
        <v>4446</v>
      </c>
      <c r="AJ1289" s="6" t="s">
        <v>103</v>
      </c>
      <c r="AK1289" s="81">
        <v>0</v>
      </c>
      <c r="AL1289" s="205" t="s">
        <v>103</v>
      </c>
      <c r="AM1289" s="169"/>
      <c r="AN1289" s="6"/>
      <c r="AO1289" s="120"/>
    </row>
    <row r="1290" spans="1:41">
      <c r="A1290" s="75" t="s">
        <v>4446</v>
      </c>
      <c r="B1290" s="6" t="s">
        <v>93</v>
      </c>
      <c r="C1290" s="76">
        <v>1289</v>
      </c>
      <c r="D1290" s="6" t="s">
        <v>107</v>
      </c>
      <c r="E1290" s="6" t="s">
        <v>105</v>
      </c>
      <c r="F1290" s="6" t="str">
        <f t="shared" si="128"/>
        <v>STORAGEFG-R-2113LE25.M19</v>
      </c>
      <c r="G1290" s="97" t="s">
        <v>2819</v>
      </c>
      <c r="H1290" s="309">
        <v>146637</v>
      </c>
      <c r="I1290" s="85" t="s">
        <v>4692</v>
      </c>
      <c r="J1290" s="92">
        <v>46072</v>
      </c>
      <c r="K1290" s="97"/>
      <c r="L1290" s="80">
        <v>6084136</v>
      </c>
      <c r="M1290" s="6" t="s">
        <v>173</v>
      </c>
      <c r="N1290" s="80" t="s">
        <v>116</v>
      </c>
      <c r="O1290" s="71">
        <v>0</v>
      </c>
      <c r="P1290" s="71">
        <v>0</v>
      </c>
      <c r="Q1290" s="79">
        <v>44.4</v>
      </c>
      <c r="R1290" s="79">
        <v>0</v>
      </c>
      <c r="S1290" s="71">
        <v>0</v>
      </c>
      <c r="T1290" s="79">
        <v>44.4</v>
      </c>
      <c r="U1290" s="87" t="s">
        <v>118</v>
      </c>
      <c r="V1290" s="84">
        <f t="shared" si="127"/>
        <v>44.4</v>
      </c>
      <c r="W1290" s="110" t="s">
        <v>119</v>
      </c>
      <c r="X1290" s="80" t="s">
        <v>238</v>
      </c>
      <c r="Y1290" s="80" t="s">
        <v>238</v>
      </c>
      <c r="Z1290" s="80" t="s">
        <v>239</v>
      </c>
      <c r="AA1290" s="80" t="s">
        <v>240</v>
      </c>
      <c r="AB1290" s="76" t="s">
        <v>539</v>
      </c>
      <c r="AC1290" s="76" t="s">
        <v>541</v>
      </c>
      <c r="AD1290" s="76" t="s">
        <v>195</v>
      </c>
      <c r="AE1290" s="76">
        <v>75640000</v>
      </c>
      <c r="AF1290" s="76" t="s">
        <v>96</v>
      </c>
      <c r="AG1290" s="82"/>
      <c r="AH1290" s="60"/>
      <c r="AI1290" s="75" t="s">
        <v>4446</v>
      </c>
      <c r="AJ1290" s="6" t="s">
        <v>103</v>
      </c>
      <c r="AK1290" s="81">
        <v>0</v>
      </c>
      <c r="AL1290" s="205" t="s">
        <v>103</v>
      </c>
      <c r="AM1290" s="169"/>
      <c r="AN1290" s="6"/>
      <c r="AO1290" s="120"/>
    </row>
    <row r="1291" spans="1:41">
      <c r="A1291" s="75" t="s">
        <v>4446</v>
      </c>
      <c r="B1291" s="6" t="s">
        <v>93</v>
      </c>
      <c r="C1291" s="76">
        <v>1290</v>
      </c>
      <c r="D1291" s="6" t="s">
        <v>110</v>
      </c>
      <c r="E1291" s="6" t="s">
        <v>2135</v>
      </c>
      <c r="F1291" s="6" t="str">
        <f t="shared" si="128"/>
        <v>FreightRM-R-010-SI26-M19</v>
      </c>
      <c r="G1291" s="97" t="s">
        <v>2315</v>
      </c>
      <c r="H1291" s="309">
        <v>4779</v>
      </c>
      <c r="I1291" s="85" t="s">
        <v>4692</v>
      </c>
      <c r="J1291" s="92">
        <v>46070</v>
      </c>
      <c r="K1291" s="97"/>
      <c r="L1291" s="80" t="s">
        <v>116</v>
      </c>
      <c r="M1291" s="80" t="s">
        <v>174</v>
      </c>
      <c r="N1291" s="80" t="s">
        <v>4906</v>
      </c>
      <c r="O1291" s="71">
        <v>0</v>
      </c>
      <c r="P1291" s="71">
        <v>0</v>
      </c>
      <c r="Q1291" s="79">
        <v>54000</v>
      </c>
      <c r="R1291" s="79">
        <v>8640</v>
      </c>
      <c r="S1291" s="71">
        <v>2160</v>
      </c>
      <c r="T1291" s="79">
        <v>60480</v>
      </c>
      <c r="U1291" s="87" t="s">
        <v>24</v>
      </c>
      <c r="V1291" s="84">
        <f t="shared" ref="V1291:V1297" si="129">T1291/17.5445</f>
        <v>3447.234175952578</v>
      </c>
      <c r="W1291" s="94">
        <v>46072</v>
      </c>
      <c r="X1291" s="80" t="s">
        <v>4907</v>
      </c>
      <c r="Y1291" s="80" t="s">
        <v>282</v>
      </c>
      <c r="Z1291" s="80" t="s">
        <v>121</v>
      </c>
      <c r="AA1291" s="80" t="s">
        <v>122</v>
      </c>
      <c r="AB1291" s="76" t="s">
        <v>539</v>
      </c>
      <c r="AC1291" s="76" t="s">
        <v>540</v>
      </c>
      <c r="AD1291" s="76" t="s">
        <v>174</v>
      </c>
      <c r="AE1291" s="76" t="s">
        <v>546</v>
      </c>
      <c r="AF1291" s="76" t="s">
        <v>96</v>
      </c>
      <c r="AG1291" s="82"/>
      <c r="AH1291" s="60"/>
      <c r="AI1291" s="75" t="s">
        <v>4446</v>
      </c>
      <c r="AJ1291" s="6" t="s">
        <v>103</v>
      </c>
      <c r="AK1291" s="81">
        <v>0</v>
      </c>
      <c r="AL1291" s="205" t="s">
        <v>103</v>
      </c>
      <c r="AM1291" s="169"/>
      <c r="AN1291" s="6"/>
      <c r="AO1291" s="120"/>
    </row>
    <row r="1292" spans="1:41">
      <c r="A1292" s="75" t="s">
        <v>4446</v>
      </c>
      <c r="B1292" s="6" t="s">
        <v>93</v>
      </c>
      <c r="C1292" s="76">
        <v>1291</v>
      </c>
      <c r="D1292" s="6" t="s">
        <v>110</v>
      </c>
      <c r="E1292" s="6" t="s">
        <v>2135</v>
      </c>
      <c r="F1292" s="6" t="str">
        <f t="shared" si="128"/>
        <v>FreightRM-R-015-SI26-M19</v>
      </c>
      <c r="G1292" s="97" t="s">
        <v>1743</v>
      </c>
      <c r="H1292" s="309">
        <v>4779</v>
      </c>
      <c r="I1292" s="85" t="s">
        <v>4692</v>
      </c>
      <c r="J1292" s="92">
        <v>46070</v>
      </c>
      <c r="K1292" s="97"/>
      <c r="L1292" s="80" t="s">
        <v>4908</v>
      </c>
      <c r="M1292" s="80" t="s">
        <v>174</v>
      </c>
      <c r="N1292" s="80" t="s">
        <v>4909</v>
      </c>
      <c r="O1292" s="71">
        <v>0</v>
      </c>
      <c r="P1292" s="71">
        <v>0</v>
      </c>
      <c r="Q1292" s="71">
        <v>0</v>
      </c>
      <c r="R1292" s="71">
        <v>0</v>
      </c>
      <c r="S1292" s="71">
        <v>0</v>
      </c>
      <c r="T1292" s="71">
        <v>0</v>
      </c>
      <c r="U1292" s="87" t="s">
        <v>24</v>
      </c>
      <c r="V1292" s="84">
        <f t="shared" si="129"/>
        <v>0</v>
      </c>
      <c r="W1292" s="94">
        <v>46072</v>
      </c>
      <c r="X1292" s="80" t="s">
        <v>4907</v>
      </c>
      <c r="Y1292" s="80" t="s">
        <v>282</v>
      </c>
      <c r="Z1292" s="80" t="s">
        <v>121</v>
      </c>
      <c r="AA1292" s="80" t="s">
        <v>122</v>
      </c>
      <c r="AB1292" s="76" t="s">
        <v>539</v>
      </c>
      <c r="AC1292" s="76" t="s">
        <v>540</v>
      </c>
      <c r="AD1292" s="76" t="s">
        <v>174</v>
      </c>
      <c r="AE1292" s="76" t="s">
        <v>546</v>
      </c>
      <c r="AF1292" s="76" t="s">
        <v>96</v>
      </c>
      <c r="AG1292" s="82"/>
      <c r="AH1292" s="60"/>
      <c r="AI1292" s="75" t="s">
        <v>4446</v>
      </c>
      <c r="AJ1292" s="6" t="s">
        <v>103</v>
      </c>
      <c r="AK1292" s="81">
        <v>0</v>
      </c>
      <c r="AL1292" s="205" t="s">
        <v>103</v>
      </c>
      <c r="AM1292" s="169"/>
      <c r="AN1292" s="6"/>
      <c r="AO1292" s="120"/>
    </row>
    <row r="1293" spans="1:41">
      <c r="A1293" s="75" t="s">
        <v>4446</v>
      </c>
      <c r="B1293" s="6" t="s">
        <v>93</v>
      </c>
      <c r="C1293" s="76">
        <v>1292</v>
      </c>
      <c r="D1293" s="6" t="s">
        <v>110</v>
      </c>
      <c r="E1293" s="6" t="s">
        <v>2135</v>
      </c>
      <c r="F1293" s="6" t="str">
        <f t="shared" si="128"/>
        <v>FreightRM-M-235-SI25-M19-L</v>
      </c>
      <c r="G1293" s="97" t="s">
        <v>2169</v>
      </c>
      <c r="H1293" s="309">
        <v>4782</v>
      </c>
      <c r="I1293" s="85" t="s">
        <v>4692</v>
      </c>
      <c r="J1293" s="92">
        <v>46071</v>
      </c>
      <c r="K1293" s="97" t="s">
        <v>4910</v>
      </c>
      <c r="L1293" s="80" t="s">
        <v>116</v>
      </c>
      <c r="M1293" s="80" t="s">
        <v>174</v>
      </c>
      <c r="N1293" s="80" t="s">
        <v>291</v>
      </c>
      <c r="O1293" s="71">
        <v>0</v>
      </c>
      <c r="P1293" s="71">
        <v>0</v>
      </c>
      <c r="Q1293" s="79">
        <v>27750</v>
      </c>
      <c r="R1293" s="79">
        <v>4440</v>
      </c>
      <c r="S1293" s="71">
        <v>1110</v>
      </c>
      <c r="T1293" s="79">
        <v>31080</v>
      </c>
      <c r="U1293" s="87" t="s">
        <v>24</v>
      </c>
      <c r="V1293" s="84">
        <f t="shared" si="129"/>
        <v>1771.4953404200746</v>
      </c>
      <c r="W1293" s="94">
        <v>46071</v>
      </c>
      <c r="X1293" s="80" t="s">
        <v>120</v>
      </c>
      <c r="Y1293" s="80" t="s">
        <v>282</v>
      </c>
      <c r="Z1293" s="80" t="s">
        <v>121</v>
      </c>
      <c r="AA1293" s="80" t="s">
        <v>122</v>
      </c>
      <c r="AB1293" s="76" t="s">
        <v>539</v>
      </c>
      <c r="AC1293" s="76" t="s">
        <v>540</v>
      </c>
      <c r="AD1293" s="76" t="s">
        <v>174</v>
      </c>
      <c r="AE1293" s="76" t="s">
        <v>546</v>
      </c>
      <c r="AF1293" s="76" t="s">
        <v>96</v>
      </c>
      <c r="AG1293" s="82"/>
      <c r="AH1293" s="60"/>
      <c r="AI1293" s="75" t="s">
        <v>4446</v>
      </c>
      <c r="AJ1293" s="6" t="s">
        <v>103</v>
      </c>
      <c r="AK1293" s="81">
        <v>0</v>
      </c>
      <c r="AL1293" s="205" t="s">
        <v>103</v>
      </c>
      <c r="AM1293" s="169"/>
      <c r="AN1293" s="6"/>
      <c r="AO1293" s="120"/>
    </row>
    <row r="1294" spans="1:41">
      <c r="A1294" s="75" t="s">
        <v>4446</v>
      </c>
      <c r="B1294" s="6" t="s">
        <v>93</v>
      </c>
      <c r="C1294" s="76">
        <v>1293</v>
      </c>
      <c r="D1294" s="6" t="s">
        <v>110</v>
      </c>
      <c r="E1294" s="6" t="s">
        <v>2135</v>
      </c>
      <c r="F1294" s="6" t="str">
        <f t="shared" si="128"/>
        <v>FreightRM-R-024-SI26-M19</v>
      </c>
      <c r="G1294" s="97" t="s">
        <v>3463</v>
      </c>
      <c r="H1294" s="309">
        <v>4784</v>
      </c>
      <c r="I1294" s="85" t="s">
        <v>4692</v>
      </c>
      <c r="J1294" s="92">
        <v>46071</v>
      </c>
      <c r="K1294" s="95"/>
      <c r="L1294" s="80" t="s">
        <v>4911</v>
      </c>
      <c r="M1294" s="80" t="s">
        <v>174</v>
      </c>
      <c r="N1294" s="80" t="s">
        <v>4912</v>
      </c>
      <c r="O1294" s="71">
        <v>0</v>
      </c>
      <c r="P1294" s="71">
        <v>0</v>
      </c>
      <c r="Q1294" s="79">
        <v>54000</v>
      </c>
      <c r="R1294" s="79">
        <v>8640</v>
      </c>
      <c r="S1294" s="71">
        <v>2160</v>
      </c>
      <c r="T1294" s="79">
        <v>60480</v>
      </c>
      <c r="U1294" s="87" t="s">
        <v>24</v>
      </c>
      <c r="V1294" s="84">
        <f t="shared" si="129"/>
        <v>3447.234175952578</v>
      </c>
      <c r="W1294" s="94">
        <v>46072</v>
      </c>
      <c r="X1294" s="80" t="s">
        <v>4913</v>
      </c>
      <c r="Y1294" s="80" t="s">
        <v>282</v>
      </c>
      <c r="Z1294" s="80" t="s">
        <v>121</v>
      </c>
      <c r="AA1294" s="80" t="s">
        <v>122</v>
      </c>
      <c r="AB1294" s="76" t="s">
        <v>539</v>
      </c>
      <c r="AC1294" s="76" t="s">
        <v>540</v>
      </c>
      <c r="AD1294" s="76" t="s">
        <v>174</v>
      </c>
      <c r="AE1294" s="76" t="s">
        <v>546</v>
      </c>
      <c r="AF1294" s="76" t="s">
        <v>96</v>
      </c>
      <c r="AG1294" s="82"/>
      <c r="AH1294" s="60"/>
      <c r="AI1294" s="75" t="s">
        <v>4446</v>
      </c>
      <c r="AJ1294" s="6" t="s">
        <v>103</v>
      </c>
      <c r="AK1294" s="81">
        <v>0</v>
      </c>
      <c r="AL1294" s="205" t="s">
        <v>103</v>
      </c>
      <c r="AM1294" s="169"/>
      <c r="AN1294" s="6"/>
      <c r="AO1294" s="120"/>
    </row>
    <row r="1295" spans="1:41">
      <c r="A1295" s="75" t="s">
        <v>4446</v>
      </c>
      <c r="B1295" s="6" t="s">
        <v>93</v>
      </c>
      <c r="C1295" s="76">
        <v>1294</v>
      </c>
      <c r="D1295" s="6" t="s">
        <v>110</v>
      </c>
      <c r="E1295" s="6" t="s">
        <v>2135</v>
      </c>
      <c r="F1295" s="6" t="str">
        <f t="shared" si="128"/>
        <v>FreightRM-R-016-SI26-M19</v>
      </c>
      <c r="G1295" s="97" t="s">
        <v>2767</v>
      </c>
      <c r="H1295" s="309">
        <v>4784</v>
      </c>
      <c r="I1295" s="85" t="s">
        <v>4692</v>
      </c>
      <c r="J1295" s="92">
        <v>46071</v>
      </c>
      <c r="K1295" s="97"/>
      <c r="L1295" s="80" t="s">
        <v>116</v>
      </c>
      <c r="M1295" s="80" t="s">
        <v>174</v>
      </c>
      <c r="N1295" s="80" t="s">
        <v>4914</v>
      </c>
      <c r="O1295" s="71">
        <v>0</v>
      </c>
      <c r="P1295" s="71">
        <v>0</v>
      </c>
      <c r="Q1295" s="71">
        <v>0</v>
      </c>
      <c r="R1295" s="71">
        <v>0</v>
      </c>
      <c r="S1295" s="71">
        <v>0</v>
      </c>
      <c r="T1295" s="71">
        <v>0</v>
      </c>
      <c r="U1295" s="87" t="s">
        <v>24</v>
      </c>
      <c r="V1295" s="84">
        <f t="shared" si="129"/>
        <v>0</v>
      </c>
      <c r="W1295" s="94">
        <v>46072</v>
      </c>
      <c r="X1295" s="80" t="s">
        <v>4915</v>
      </c>
      <c r="Y1295" s="80" t="s">
        <v>282</v>
      </c>
      <c r="Z1295" s="80" t="s">
        <v>121</v>
      </c>
      <c r="AA1295" s="80" t="s">
        <v>122</v>
      </c>
      <c r="AB1295" s="76" t="s">
        <v>539</v>
      </c>
      <c r="AC1295" s="76" t="s">
        <v>540</v>
      </c>
      <c r="AD1295" s="76" t="s">
        <v>174</v>
      </c>
      <c r="AE1295" s="76" t="s">
        <v>546</v>
      </c>
      <c r="AF1295" s="76" t="s">
        <v>96</v>
      </c>
      <c r="AG1295" s="82"/>
      <c r="AH1295" s="60"/>
      <c r="AI1295" s="75" t="s">
        <v>4446</v>
      </c>
      <c r="AJ1295" s="6" t="s">
        <v>103</v>
      </c>
      <c r="AK1295" s="81">
        <v>0</v>
      </c>
      <c r="AL1295" s="205" t="s">
        <v>103</v>
      </c>
      <c r="AM1295" s="169"/>
      <c r="AN1295" s="6"/>
      <c r="AO1295" s="120"/>
    </row>
    <row r="1296" spans="1:41">
      <c r="A1296" s="75" t="s">
        <v>4446</v>
      </c>
      <c r="B1296" s="6" t="s">
        <v>93</v>
      </c>
      <c r="C1296" s="76">
        <v>1295</v>
      </c>
      <c r="D1296" s="6" t="s">
        <v>110</v>
      </c>
      <c r="E1296" s="6" t="s">
        <v>2135</v>
      </c>
      <c r="F1296" s="6" t="str">
        <f t="shared" si="128"/>
        <v>FreightFG-A-0016-SE26-M19</v>
      </c>
      <c r="G1296" s="97" t="s">
        <v>4578</v>
      </c>
      <c r="H1296" s="309">
        <v>4793</v>
      </c>
      <c r="I1296" s="85" t="s">
        <v>4692</v>
      </c>
      <c r="J1296" s="92">
        <v>46073</v>
      </c>
      <c r="K1296" s="97"/>
      <c r="L1296" s="80" t="s">
        <v>116</v>
      </c>
      <c r="M1296" s="80" t="s">
        <v>543</v>
      </c>
      <c r="N1296" s="80" t="s">
        <v>4916</v>
      </c>
      <c r="O1296" s="71">
        <v>0</v>
      </c>
      <c r="P1296" s="71">
        <v>0</v>
      </c>
      <c r="Q1296" s="79">
        <v>58000</v>
      </c>
      <c r="R1296" s="79">
        <v>9280</v>
      </c>
      <c r="S1296" s="71">
        <v>2320</v>
      </c>
      <c r="T1296" s="79">
        <v>64960</v>
      </c>
      <c r="U1296" s="87" t="s">
        <v>24</v>
      </c>
      <c r="V1296" s="84">
        <f t="shared" si="129"/>
        <v>3702.584855652769</v>
      </c>
      <c r="W1296" s="94">
        <v>46072</v>
      </c>
      <c r="X1296" s="80" t="s">
        <v>122</v>
      </c>
      <c r="Y1296" s="80" t="s">
        <v>121</v>
      </c>
      <c r="Z1296" s="80" t="s">
        <v>282</v>
      </c>
      <c r="AA1296" s="80" t="s">
        <v>122</v>
      </c>
      <c r="AB1296" s="76" t="s">
        <v>539</v>
      </c>
      <c r="AC1296" s="76" t="s">
        <v>541</v>
      </c>
      <c r="AD1296" s="76" t="s">
        <v>543</v>
      </c>
      <c r="AE1296" s="76" t="s">
        <v>549</v>
      </c>
      <c r="AF1296" s="76" t="s">
        <v>96</v>
      </c>
      <c r="AG1296" s="82"/>
      <c r="AH1296" s="60"/>
      <c r="AI1296" s="75" t="s">
        <v>4446</v>
      </c>
      <c r="AJ1296" s="6" t="s">
        <v>103</v>
      </c>
      <c r="AK1296" s="81">
        <v>0</v>
      </c>
      <c r="AL1296" s="205" t="s">
        <v>103</v>
      </c>
      <c r="AM1296" s="169"/>
      <c r="AN1296" s="6"/>
      <c r="AO1296" s="120"/>
    </row>
    <row r="1297" spans="1:41">
      <c r="A1297" s="75" t="s">
        <v>4446</v>
      </c>
      <c r="B1297" s="6" t="s">
        <v>93</v>
      </c>
      <c r="C1297" s="76">
        <v>1296</v>
      </c>
      <c r="D1297" s="6" t="s">
        <v>110</v>
      </c>
      <c r="E1297" s="6" t="s">
        <v>2135</v>
      </c>
      <c r="F1297" s="6" t="str">
        <f t="shared" si="128"/>
        <v>FreightFG-A-0012-SE26-M19</v>
      </c>
      <c r="G1297" s="97" t="s">
        <v>4579</v>
      </c>
      <c r="H1297" s="309">
        <v>4793</v>
      </c>
      <c r="I1297" s="85" t="s">
        <v>4692</v>
      </c>
      <c r="J1297" s="92">
        <v>46073</v>
      </c>
      <c r="K1297" s="95"/>
      <c r="L1297" s="80" t="s">
        <v>116</v>
      </c>
      <c r="M1297" s="80" t="s">
        <v>543</v>
      </c>
      <c r="N1297" s="80" t="s">
        <v>4917</v>
      </c>
      <c r="O1297" s="71">
        <v>0</v>
      </c>
      <c r="P1297" s="71">
        <v>0</v>
      </c>
      <c r="Q1297" s="71">
        <v>0</v>
      </c>
      <c r="R1297" s="71">
        <v>0</v>
      </c>
      <c r="S1297" s="71">
        <v>0</v>
      </c>
      <c r="T1297" s="71">
        <v>0</v>
      </c>
      <c r="U1297" s="87" t="s">
        <v>24</v>
      </c>
      <c r="V1297" s="84">
        <f t="shared" si="129"/>
        <v>0</v>
      </c>
      <c r="W1297" s="94">
        <v>46072</v>
      </c>
      <c r="X1297" s="80" t="s">
        <v>122</v>
      </c>
      <c r="Y1297" s="80" t="s">
        <v>121</v>
      </c>
      <c r="Z1297" s="80" t="s">
        <v>282</v>
      </c>
      <c r="AA1297" s="80" t="s">
        <v>122</v>
      </c>
      <c r="AB1297" s="76" t="s">
        <v>539</v>
      </c>
      <c r="AC1297" s="76" t="s">
        <v>541</v>
      </c>
      <c r="AD1297" s="76" t="s">
        <v>543</v>
      </c>
      <c r="AE1297" s="76" t="s">
        <v>549</v>
      </c>
      <c r="AF1297" s="76" t="s">
        <v>96</v>
      </c>
      <c r="AG1297" s="82"/>
      <c r="AH1297" s="60"/>
      <c r="AI1297" s="75" t="s">
        <v>4446</v>
      </c>
      <c r="AJ1297" s="6" t="s">
        <v>103</v>
      </c>
      <c r="AK1297" s="81">
        <v>0</v>
      </c>
      <c r="AL1297" s="205" t="s">
        <v>103</v>
      </c>
      <c r="AM1297" s="169"/>
      <c r="AN1297" s="6"/>
      <c r="AO1297" s="120"/>
    </row>
    <row r="1298" spans="1:41">
      <c r="A1298" s="75" t="s">
        <v>4446</v>
      </c>
      <c r="B1298" s="6" t="s">
        <v>93</v>
      </c>
      <c r="C1298" s="76">
        <v>1297</v>
      </c>
      <c r="D1298" s="6" t="s">
        <v>1565</v>
      </c>
      <c r="E1298" s="6" t="s">
        <v>2135</v>
      </c>
      <c r="F1298" s="6" t="str">
        <f t="shared" si="128"/>
        <v>FreightRM-J-1217LI26-M19</v>
      </c>
      <c r="G1298" s="6" t="s">
        <v>4580</v>
      </c>
      <c r="H1298" s="205" t="s">
        <v>4691</v>
      </c>
      <c r="I1298" s="85" t="s">
        <v>4692</v>
      </c>
      <c r="J1298" s="92">
        <v>46072</v>
      </c>
      <c r="K1298" s="97" t="s">
        <v>116</v>
      </c>
      <c r="L1298" s="6" t="s">
        <v>116</v>
      </c>
      <c r="M1298" s="80" t="s">
        <v>173</v>
      </c>
      <c r="N1298" s="80" t="s">
        <v>116</v>
      </c>
      <c r="O1298" s="71">
        <v>0</v>
      </c>
      <c r="P1298" s="71">
        <v>0</v>
      </c>
      <c r="Q1298" s="79">
        <v>1855</v>
      </c>
      <c r="R1298" s="79">
        <v>0</v>
      </c>
      <c r="S1298" s="71">
        <v>0</v>
      </c>
      <c r="T1298" s="79">
        <v>1855</v>
      </c>
      <c r="U1298" s="87" t="s">
        <v>118</v>
      </c>
      <c r="V1298" s="84">
        <f>T1298</f>
        <v>1855</v>
      </c>
      <c r="W1298" s="74" t="s">
        <v>119</v>
      </c>
      <c r="X1298" s="80" t="s">
        <v>196</v>
      </c>
      <c r="Y1298" s="80" t="s">
        <v>178</v>
      </c>
      <c r="Z1298" s="80" t="s">
        <v>178</v>
      </c>
      <c r="AA1298" t="s">
        <v>2087</v>
      </c>
      <c r="AB1298" s="76" t="s">
        <v>539</v>
      </c>
      <c r="AC1298" s="76" t="s">
        <v>540</v>
      </c>
      <c r="AD1298" s="76" t="s">
        <v>173</v>
      </c>
      <c r="AE1298" s="76" t="s">
        <v>548</v>
      </c>
      <c r="AF1298" s="76" t="s">
        <v>96</v>
      </c>
      <c r="AG1298" s="82"/>
      <c r="AH1298" s="60"/>
      <c r="AI1298" s="75" t="s">
        <v>4446</v>
      </c>
      <c r="AJ1298" s="6" t="s">
        <v>103</v>
      </c>
      <c r="AK1298" s="81">
        <v>0</v>
      </c>
      <c r="AL1298" s="205" t="s">
        <v>103</v>
      </c>
      <c r="AM1298" s="169"/>
      <c r="AN1298" s="6"/>
      <c r="AO1298" s="120"/>
    </row>
    <row r="1299" spans="1:41">
      <c r="A1299" s="75" t="s">
        <v>4947</v>
      </c>
      <c r="B1299" s="6" t="s">
        <v>93</v>
      </c>
      <c r="C1299" s="76">
        <v>1298</v>
      </c>
      <c r="D1299" s="80" t="s">
        <v>588</v>
      </c>
      <c r="E1299" s="6" t="s">
        <v>2135</v>
      </c>
      <c r="F1299" s="6" t="str">
        <f t="shared" si="128"/>
        <v>FreightRM-A-026-SI26-M19-L</v>
      </c>
      <c r="G1299" s="95" t="s">
        <v>4948</v>
      </c>
      <c r="H1299" s="95" t="s">
        <v>4949</v>
      </c>
      <c r="I1299" s="85" t="s">
        <v>4692</v>
      </c>
      <c r="J1299" s="92">
        <v>46076</v>
      </c>
      <c r="K1299" s="95"/>
      <c r="L1299" s="80" t="s">
        <v>5177</v>
      </c>
      <c r="M1299" s="80" t="s">
        <v>174</v>
      </c>
      <c r="N1299" s="80" t="s">
        <v>116</v>
      </c>
      <c r="O1299" s="71">
        <v>0</v>
      </c>
      <c r="P1299" s="71">
        <v>0</v>
      </c>
      <c r="Q1299" s="79">
        <v>770</v>
      </c>
      <c r="R1299" s="79">
        <v>87.36</v>
      </c>
      <c r="S1299" s="71">
        <v>0</v>
      </c>
      <c r="T1299" s="79">
        <v>857.36</v>
      </c>
      <c r="U1299" s="80" t="s">
        <v>118</v>
      </c>
      <c r="V1299" s="84">
        <f>T1299</f>
        <v>857.36</v>
      </c>
      <c r="W1299" s="78">
        <v>46064</v>
      </c>
      <c r="X1299" s="80" t="s">
        <v>3221</v>
      </c>
      <c r="Y1299" s="80" t="s">
        <v>129</v>
      </c>
      <c r="Z1299" s="80" t="s">
        <v>239</v>
      </c>
      <c r="AA1299" s="80" t="s">
        <v>283</v>
      </c>
      <c r="AB1299" s="76" t="s">
        <v>539</v>
      </c>
      <c r="AC1299" s="76" t="s">
        <v>540</v>
      </c>
      <c r="AD1299" s="76" t="s">
        <v>174</v>
      </c>
      <c r="AE1299" s="76" t="s">
        <v>546</v>
      </c>
      <c r="AF1299" s="76" t="s">
        <v>96</v>
      </c>
      <c r="AG1299" s="82"/>
      <c r="AH1299" s="60"/>
      <c r="AI1299" s="75" t="s">
        <v>4947</v>
      </c>
      <c r="AJ1299" s="6" t="s">
        <v>103</v>
      </c>
      <c r="AK1299" s="81">
        <v>0</v>
      </c>
      <c r="AL1299" s="205" t="s">
        <v>103</v>
      </c>
      <c r="AM1299" s="169"/>
      <c r="AN1299" s="6"/>
      <c r="AO1299" s="120"/>
    </row>
    <row r="1300" spans="1:41">
      <c r="A1300" s="75" t="s">
        <v>4947</v>
      </c>
      <c r="B1300" s="6" t="s">
        <v>93</v>
      </c>
      <c r="C1300" s="76">
        <v>1299</v>
      </c>
      <c r="D1300" s="80" t="s">
        <v>589</v>
      </c>
      <c r="E1300" s="6" t="s">
        <v>2136</v>
      </c>
      <c r="F1300" s="6" t="str">
        <f t="shared" si="128"/>
        <v>BrokerCR-V-009-F5</v>
      </c>
      <c r="G1300" s="95" t="s">
        <v>4950</v>
      </c>
      <c r="H1300" s="95" t="s">
        <v>4927</v>
      </c>
      <c r="I1300" s="85" t="s">
        <v>4692</v>
      </c>
      <c r="J1300" s="92">
        <v>46080</v>
      </c>
      <c r="K1300" s="95" t="s">
        <v>5178</v>
      </c>
      <c r="L1300" s="80" t="s">
        <v>116</v>
      </c>
      <c r="M1300" s="80" t="s">
        <v>1084</v>
      </c>
      <c r="N1300" s="80" t="s">
        <v>2844</v>
      </c>
      <c r="O1300" s="71">
        <v>0</v>
      </c>
      <c r="P1300" s="71">
        <v>0</v>
      </c>
      <c r="Q1300" s="79">
        <v>1738.77</v>
      </c>
      <c r="R1300" s="79">
        <v>278.20999999999998</v>
      </c>
      <c r="S1300" s="71">
        <v>0</v>
      </c>
      <c r="T1300" s="79">
        <v>2016.98</v>
      </c>
      <c r="U1300" s="80" t="s">
        <v>24</v>
      </c>
      <c r="V1300" s="84">
        <f>T1300/17.5037</f>
        <v>115.23163673966077</v>
      </c>
      <c r="W1300" s="78">
        <v>46072</v>
      </c>
      <c r="X1300" s="80" t="s">
        <v>1129</v>
      </c>
      <c r="Y1300" s="80" t="s">
        <v>121</v>
      </c>
      <c r="Z1300" s="80" t="s">
        <v>537</v>
      </c>
      <c r="AA1300" s="80" t="s">
        <v>122</v>
      </c>
      <c r="AB1300" s="76" t="s">
        <v>539</v>
      </c>
      <c r="AC1300" s="76" t="s">
        <v>540</v>
      </c>
      <c r="AD1300" s="76" t="s">
        <v>173</v>
      </c>
      <c r="AE1300" s="76" t="s">
        <v>548</v>
      </c>
      <c r="AF1300" s="76" t="s">
        <v>96</v>
      </c>
      <c r="AG1300" s="82"/>
      <c r="AH1300" s="60"/>
      <c r="AI1300" s="75" t="s">
        <v>4947</v>
      </c>
      <c r="AJ1300" s="6" t="s">
        <v>103</v>
      </c>
      <c r="AK1300" s="81">
        <v>0</v>
      </c>
      <c r="AL1300" s="205" t="s">
        <v>103</v>
      </c>
      <c r="AM1300" s="169"/>
      <c r="AN1300" s="6"/>
      <c r="AO1300" s="120"/>
    </row>
    <row r="1301" spans="1:41">
      <c r="A1301" s="75" t="s">
        <v>4947</v>
      </c>
      <c r="B1301" s="6" t="s">
        <v>93</v>
      </c>
      <c r="C1301" s="76">
        <v>1300</v>
      </c>
      <c r="D1301" s="80" t="s">
        <v>589</v>
      </c>
      <c r="E1301" s="6" t="s">
        <v>2136</v>
      </c>
      <c r="F1301" s="6" t="str">
        <f t="shared" si="128"/>
        <v>BrokerCR-V-019-F5</v>
      </c>
      <c r="G1301" s="95" t="s">
        <v>4951</v>
      </c>
      <c r="H1301" s="95" t="s">
        <v>4928</v>
      </c>
      <c r="I1301" s="85" t="s">
        <v>4692</v>
      </c>
      <c r="J1301" s="92">
        <v>46080</v>
      </c>
      <c r="K1301" s="95" t="s">
        <v>5179</v>
      </c>
      <c r="L1301" s="80" t="s">
        <v>116</v>
      </c>
      <c r="M1301" s="80" t="s">
        <v>1084</v>
      </c>
      <c r="N1301" s="80" t="s">
        <v>2844</v>
      </c>
      <c r="O1301" s="71">
        <v>0</v>
      </c>
      <c r="P1301" s="71">
        <v>0</v>
      </c>
      <c r="Q1301" s="79">
        <v>1738.77</v>
      </c>
      <c r="R1301" s="79">
        <v>278.20999999999998</v>
      </c>
      <c r="S1301" s="71">
        <v>0</v>
      </c>
      <c r="T1301" s="79">
        <v>2016.98</v>
      </c>
      <c r="U1301" s="80" t="s">
        <v>24</v>
      </c>
      <c r="V1301" s="84">
        <f t="shared" ref="V1301:V1325" si="130">T1301/17.5037</f>
        <v>115.23163673966077</v>
      </c>
      <c r="W1301" s="78">
        <v>46079</v>
      </c>
      <c r="X1301" s="80" t="s">
        <v>1129</v>
      </c>
      <c r="Y1301" s="80" t="s">
        <v>121</v>
      </c>
      <c r="Z1301" s="80" t="s">
        <v>537</v>
      </c>
      <c r="AA1301" s="80" t="s">
        <v>122</v>
      </c>
      <c r="AB1301" s="76" t="s">
        <v>539</v>
      </c>
      <c r="AC1301" s="76" t="s">
        <v>540</v>
      </c>
      <c r="AD1301" s="76" t="s">
        <v>173</v>
      </c>
      <c r="AE1301" s="76" t="s">
        <v>548</v>
      </c>
      <c r="AF1301" s="76" t="s">
        <v>96</v>
      </c>
      <c r="AG1301" s="82"/>
      <c r="AH1301" s="60"/>
      <c r="AI1301" s="75" t="s">
        <v>4947</v>
      </c>
      <c r="AJ1301" s="6" t="s">
        <v>103</v>
      </c>
      <c r="AK1301" s="81">
        <v>0</v>
      </c>
      <c r="AL1301" s="205" t="s">
        <v>103</v>
      </c>
      <c r="AM1301" s="169"/>
      <c r="AN1301" s="6"/>
      <c r="AO1301" s="120"/>
    </row>
    <row r="1302" spans="1:41">
      <c r="A1302" s="75" t="s">
        <v>4947</v>
      </c>
      <c r="B1302" s="6" t="s">
        <v>93</v>
      </c>
      <c r="C1302" s="76">
        <v>1301</v>
      </c>
      <c r="D1302" s="80" t="s">
        <v>589</v>
      </c>
      <c r="E1302" s="6" t="s">
        <v>2136</v>
      </c>
      <c r="F1302" s="6" t="str">
        <f t="shared" si="128"/>
        <v>BrokerCR-V-011-F5I26</v>
      </c>
      <c r="G1302" s="95" t="s">
        <v>4952</v>
      </c>
      <c r="H1302" s="95" t="s">
        <v>4929</v>
      </c>
      <c r="I1302" s="85" t="s">
        <v>4692</v>
      </c>
      <c r="J1302" s="92">
        <v>46080</v>
      </c>
      <c r="K1302" s="95" t="s">
        <v>5180</v>
      </c>
      <c r="L1302" s="80" t="s">
        <v>116</v>
      </c>
      <c r="M1302" s="80" t="s">
        <v>1084</v>
      </c>
      <c r="N1302" s="80" t="s">
        <v>2844</v>
      </c>
      <c r="O1302" s="71">
        <v>0</v>
      </c>
      <c r="P1302" s="71">
        <v>0</v>
      </c>
      <c r="Q1302" s="79">
        <v>2238.77</v>
      </c>
      <c r="R1302" s="79">
        <v>358.21</v>
      </c>
      <c r="S1302" s="71">
        <v>0</v>
      </c>
      <c r="T1302" s="79">
        <v>2596.98</v>
      </c>
      <c r="U1302" s="80" t="s">
        <v>24</v>
      </c>
      <c r="V1302" s="84">
        <f t="shared" si="130"/>
        <v>148.36748801681932</v>
      </c>
      <c r="W1302" s="78">
        <v>46076</v>
      </c>
      <c r="X1302" s="80" t="s">
        <v>1129</v>
      </c>
      <c r="Y1302" s="80" t="s">
        <v>121</v>
      </c>
      <c r="Z1302" s="80" t="s">
        <v>537</v>
      </c>
      <c r="AA1302" s="80" t="s">
        <v>122</v>
      </c>
      <c r="AB1302" s="76" t="s">
        <v>539</v>
      </c>
      <c r="AC1302" s="76" t="s">
        <v>540</v>
      </c>
      <c r="AD1302" s="76" t="s">
        <v>173</v>
      </c>
      <c r="AE1302" s="76" t="s">
        <v>548</v>
      </c>
      <c r="AF1302" s="76" t="s">
        <v>96</v>
      </c>
      <c r="AG1302" s="82"/>
      <c r="AH1302" s="60"/>
      <c r="AI1302" s="75" t="s">
        <v>4947</v>
      </c>
      <c r="AJ1302" s="6" t="s">
        <v>103</v>
      </c>
      <c r="AK1302" s="81">
        <v>0</v>
      </c>
      <c r="AL1302" s="205" t="s">
        <v>103</v>
      </c>
      <c r="AM1302" s="169"/>
      <c r="AN1302" s="6"/>
      <c r="AO1302" s="120"/>
    </row>
    <row r="1303" spans="1:41">
      <c r="A1303" s="75" t="s">
        <v>4947</v>
      </c>
      <c r="B1303" s="6" t="s">
        <v>93</v>
      </c>
      <c r="C1303" s="76">
        <v>1302</v>
      </c>
      <c r="D1303" s="80" t="s">
        <v>589</v>
      </c>
      <c r="E1303" s="6" t="s">
        <v>2136</v>
      </c>
      <c r="F1303" s="6" t="str">
        <f t="shared" si="128"/>
        <v>BrokerCR-V-017-F5I26</v>
      </c>
      <c r="G1303" s="95" t="s">
        <v>4953</v>
      </c>
      <c r="H1303" s="95" t="s">
        <v>4930</v>
      </c>
      <c r="I1303" s="85" t="s">
        <v>4692</v>
      </c>
      <c r="J1303" s="92">
        <v>46080</v>
      </c>
      <c r="K1303" s="95" t="s">
        <v>5181</v>
      </c>
      <c r="L1303" s="80" t="s">
        <v>116</v>
      </c>
      <c r="M1303" s="80" t="s">
        <v>1084</v>
      </c>
      <c r="N1303" s="80" t="s">
        <v>2844</v>
      </c>
      <c r="O1303" s="71">
        <v>0</v>
      </c>
      <c r="P1303" s="71">
        <v>0</v>
      </c>
      <c r="Q1303" s="79">
        <v>2238.77</v>
      </c>
      <c r="R1303" s="79">
        <v>358.21</v>
      </c>
      <c r="S1303" s="71">
        <v>0</v>
      </c>
      <c r="T1303" s="79">
        <v>2596.98</v>
      </c>
      <c r="U1303" s="80" t="s">
        <v>24</v>
      </c>
      <c r="V1303" s="84">
        <f t="shared" si="130"/>
        <v>148.36748801681932</v>
      </c>
      <c r="W1303" s="78">
        <v>46078</v>
      </c>
      <c r="X1303" s="80" t="s">
        <v>1129</v>
      </c>
      <c r="Y1303" s="80" t="s">
        <v>121</v>
      </c>
      <c r="Z1303" s="80" t="s">
        <v>537</v>
      </c>
      <c r="AA1303" s="80" t="s">
        <v>122</v>
      </c>
      <c r="AB1303" s="76" t="s">
        <v>539</v>
      </c>
      <c r="AC1303" s="76" t="s">
        <v>540</v>
      </c>
      <c r="AD1303" s="76" t="s">
        <v>173</v>
      </c>
      <c r="AE1303" s="76" t="s">
        <v>548</v>
      </c>
      <c r="AF1303" s="76" t="s">
        <v>96</v>
      </c>
      <c r="AG1303" s="82"/>
      <c r="AH1303" s="60"/>
      <c r="AI1303" s="75" t="s">
        <v>4947</v>
      </c>
      <c r="AJ1303" s="6" t="s">
        <v>103</v>
      </c>
      <c r="AK1303" s="81">
        <v>0</v>
      </c>
      <c r="AL1303" s="205" t="s">
        <v>103</v>
      </c>
      <c r="AM1303" s="169"/>
      <c r="AN1303" s="6"/>
      <c r="AO1303" s="120"/>
    </row>
    <row r="1304" spans="1:41">
      <c r="A1304" s="75" t="s">
        <v>4947</v>
      </c>
      <c r="B1304" s="6" t="s">
        <v>93</v>
      </c>
      <c r="C1304" s="76">
        <v>1303</v>
      </c>
      <c r="D1304" s="80" t="s">
        <v>589</v>
      </c>
      <c r="E1304" s="6" t="s">
        <v>2136</v>
      </c>
      <c r="F1304" s="6" t="str">
        <f t="shared" si="128"/>
        <v>BrokerCR-V-020-F5I26</v>
      </c>
      <c r="G1304" s="95" t="s">
        <v>4954</v>
      </c>
      <c r="H1304" s="95" t="s">
        <v>4931</v>
      </c>
      <c r="I1304" s="85" t="s">
        <v>4692</v>
      </c>
      <c r="J1304" s="92">
        <v>46080</v>
      </c>
      <c r="K1304" s="95" t="s">
        <v>5182</v>
      </c>
      <c r="L1304" s="80" t="s">
        <v>116</v>
      </c>
      <c r="M1304" s="80" t="s">
        <v>1084</v>
      </c>
      <c r="N1304" s="80" t="s">
        <v>2844</v>
      </c>
      <c r="O1304" s="71">
        <v>0</v>
      </c>
      <c r="P1304" s="71">
        <v>0</v>
      </c>
      <c r="Q1304" s="79">
        <v>2238.77</v>
      </c>
      <c r="R1304" s="79">
        <v>358.21</v>
      </c>
      <c r="S1304" s="71">
        <v>0</v>
      </c>
      <c r="T1304" s="79">
        <v>2596.98</v>
      </c>
      <c r="U1304" s="80" t="s">
        <v>24</v>
      </c>
      <c r="V1304" s="84">
        <f t="shared" si="130"/>
        <v>148.36748801681932</v>
      </c>
      <c r="W1304" s="78">
        <v>46079</v>
      </c>
      <c r="X1304" s="80" t="s">
        <v>1129</v>
      </c>
      <c r="Y1304" s="80" t="s">
        <v>121</v>
      </c>
      <c r="Z1304" s="80" t="s">
        <v>537</v>
      </c>
      <c r="AA1304" s="80" t="s">
        <v>122</v>
      </c>
      <c r="AB1304" s="76" t="s">
        <v>539</v>
      </c>
      <c r="AC1304" s="76" t="s">
        <v>540</v>
      </c>
      <c r="AD1304" s="76" t="s">
        <v>173</v>
      </c>
      <c r="AE1304" s="76" t="s">
        <v>548</v>
      </c>
      <c r="AF1304" s="76" t="s">
        <v>96</v>
      </c>
      <c r="AG1304" s="82"/>
      <c r="AH1304" s="60"/>
      <c r="AI1304" s="75" t="s">
        <v>4947</v>
      </c>
      <c r="AJ1304" s="6" t="s">
        <v>103</v>
      </c>
      <c r="AK1304" s="81">
        <v>0</v>
      </c>
      <c r="AL1304" s="205" t="s">
        <v>103</v>
      </c>
      <c r="AM1304" s="169"/>
      <c r="AN1304" s="6"/>
      <c r="AO1304" s="120"/>
    </row>
    <row r="1305" spans="1:41">
      <c r="A1305" s="75" t="s">
        <v>4947</v>
      </c>
      <c r="B1305" s="6" t="s">
        <v>93</v>
      </c>
      <c r="C1305" s="76">
        <v>1304</v>
      </c>
      <c r="D1305" s="80" t="s">
        <v>589</v>
      </c>
      <c r="E1305" s="6" t="s">
        <v>2136</v>
      </c>
      <c r="F1305" s="6" t="str">
        <f t="shared" si="128"/>
        <v>BrokerCR-V-021-F5I26</v>
      </c>
      <c r="G1305" s="95" t="s">
        <v>4955</v>
      </c>
      <c r="H1305" s="95" t="s">
        <v>4932</v>
      </c>
      <c r="I1305" s="85" t="s">
        <v>4692</v>
      </c>
      <c r="J1305" s="92">
        <v>46080</v>
      </c>
      <c r="K1305" s="95" t="s">
        <v>5183</v>
      </c>
      <c r="L1305" s="80" t="s">
        <v>116</v>
      </c>
      <c r="M1305" s="80" t="s">
        <v>1084</v>
      </c>
      <c r="N1305" s="80" t="s">
        <v>2844</v>
      </c>
      <c r="O1305" s="71">
        <v>0</v>
      </c>
      <c r="P1305" s="71">
        <v>0</v>
      </c>
      <c r="Q1305" s="79">
        <v>2156.1</v>
      </c>
      <c r="R1305" s="79">
        <v>344.98</v>
      </c>
      <c r="S1305" s="71">
        <v>0</v>
      </c>
      <c r="T1305" s="79">
        <v>2501.08</v>
      </c>
      <c r="U1305" s="80" t="s">
        <v>24</v>
      </c>
      <c r="V1305" s="84">
        <f t="shared" si="130"/>
        <v>142.88864640047532</v>
      </c>
      <c r="W1305" s="78">
        <v>46079</v>
      </c>
      <c r="X1305" s="80" t="s">
        <v>1129</v>
      </c>
      <c r="Y1305" s="80" t="s">
        <v>121</v>
      </c>
      <c r="Z1305" s="80" t="s">
        <v>537</v>
      </c>
      <c r="AA1305" s="80" t="s">
        <v>122</v>
      </c>
      <c r="AB1305" s="76" t="s">
        <v>539</v>
      </c>
      <c r="AC1305" s="76" t="s">
        <v>540</v>
      </c>
      <c r="AD1305" s="76" t="s">
        <v>173</v>
      </c>
      <c r="AE1305" s="76" t="s">
        <v>548</v>
      </c>
      <c r="AF1305" s="76" t="s">
        <v>96</v>
      </c>
      <c r="AG1305" s="82"/>
      <c r="AH1305" s="60"/>
      <c r="AI1305" s="75" t="s">
        <v>4947</v>
      </c>
      <c r="AJ1305" s="6" t="s">
        <v>103</v>
      </c>
      <c r="AK1305" s="81">
        <v>0</v>
      </c>
      <c r="AL1305" s="205" t="s">
        <v>103</v>
      </c>
      <c r="AM1305" s="169"/>
      <c r="AN1305" s="6"/>
      <c r="AO1305" s="120"/>
    </row>
    <row r="1306" spans="1:41">
      <c r="A1306" s="75" t="s">
        <v>4947</v>
      </c>
      <c r="B1306" s="6" t="s">
        <v>93</v>
      </c>
      <c r="C1306" s="76">
        <v>1305</v>
      </c>
      <c r="D1306" s="80" t="s">
        <v>589</v>
      </c>
      <c r="E1306" s="6" t="s">
        <v>2136</v>
      </c>
      <c r="F1306" s="6" t="str">
        <f t="shared" si="128"/>
        <v>BrokerCR-V-015-F5I26</v>
      </c>
      <c r="G1306" s="95" t="s">
        <v>4956</v>
      </c>
      <c r="H1306" s="95" t="s">
        <v>4933</v>
      </c>
      <c r="I1306" s="85" t="s">
        <v>4692</v>
      </c>
      <c r="J1306" s="92">
        <v>46080</v>
      </c>
      <c r="K1306" s="95" t="s">
        <v>5184</v>
      </c>
      <c r="L1306" s="80" t="s">
        <v>116</v>
      </c>
      <c r="M1306" s="80" t="s">
        <v>1084</v>
      </c>
      <c r="N1306" s="80" t="s">
        <v>2844</v>
      </c>
      <c r="O1306" s="71">
        <v>0</v>
      </c>
      <c r="P1306" s="71">
        <v>0</v>
      </c>
      <c r="Q1306" s="79">
        <v>2238.77</v>
      </c>
      <c r="R1306" s="79">
        <v>358.21</v>
      </c>
      <c r="S1306" s="71">
        <v>0</v>
      </c>
      <c r="T1306" s="79">
        <v>2596.98</v>
      </c>
      <c r="U1306" s="80" t="s">
        <v>24</v>
      </c>
      <c r="V1306" s="84">
        <f t="shared" si="130"/>
        <v>148.36748801681932</v>
      </c>
      <c r="W1306" s="78">
        <v>46078</v>
      </c>
      <c r="X1306" s="80" t="s">
        <v>1129</v>
      </c>
      <c r="Y1306" s="80" t="s">
        <v>121</v>
      </c>
      <c r="Z1306" s="80" t="s">
        <v>537</v>
      </c>
      <c r="AA1306" s="80" t="s">
        <v>122</v>
      </c>
      <c r="AB1306" s="76" t="s">
        <v>539</v>
      </c>
      <c r="AC1306" s="76" t="s">
        <v>540</v>
      </c>
      <c r="AD1306" s="76" t="s">
        <v>173</v>
      </c>
      <c r="AE1306" s="76" t="s">
        <v>548</v>
      </c>
      <c r="AF1306" s="76" t="s">
        <v>96</v>
      </c>
      <c r="AG1306" s="82"/>
      <c r="AH1306" s="60"/>
      <c r="AI1306" s="75" t="s">
        <v>4947</v>
      </c>
      <c r="AJ1306" s="6" t="s">
        <v>103</v>
      </c>
      <c r="AK1306" s="81">
        <v>0</v>
      </c>
      <c r="AL1306" s="205" t="s">
        <v>103</v>
      </c>
      <c r="AM1306" s="169"/>
      <c r="AN1306" s="6"/>
      <c r="AO1306" s="120"/>
    </row>
    <row r="1307" spans="1:41">
      <c r="A1307" s="75" t="s">
        <v>4947</v>
      </c>
      <c r="B1307" s="6" t="s">
        <v>93</v>
      </c>
      <c r="C1307" s="76">
        <v>1306</v>
      </c>
      <c r="D1307" s="80" t="s">
        <v>589</v>
      </c>
      <c r="E1307" s="6" t="s">
        <v>2136</v>
      </c>
      <c r="F1307" s="6" t="str">
        <f t="shared" si="128"/>
        <v>BrokerCR-V-014-F5I26</v>
      </c>
      <c r="G1307" s="95" t="s">
        <v>4957</v>
      </c>
      <c r="H1307" s="95" t="s">
        <v>4934</v>
      </c>
      <c r="I1307" s="85" t="s">
        <v>4692</v>
      </c>
      <c r="J1307" s="92">
        <v>46080</v>
      </c>
      <c r="K1307" s="95" t="s">
        <v>5185</v>
      </c>
      <c r="L1307" s="80" t="s">
        <v>116</v>
      </c>
      <c r="M1307" s="80" t="s">
        <v>1084</v>
      </c>
      <c r="N1307" s="80" t="s">
        <v>2844</v>
      </c>
      <c r="O1307" s="71">
        <v>0</v>
      </c>
      <c r="P1307" s="71">
        <v>0</v>
      </c>
      <c r="Q1307" s="79">
        <v>1738.77</v>
      </c>
      <c r="R1307" s="79">
        <v>278.20999999999998</v>
      </c>
      <c r="S1307" s="71">
        <v>0</v>
      </c>
      <c r="T1307" s="79">
        <v>2016.98</v>
      </c>
      <c r="U1307" s="80" t="s">
        <v>24</v>
      </c>
      <c r="V1307" s="84">
        <f t="shared" si="130"/>
        <v>115.23163673966077</v>
      </c>
      <c r="W1307" s="78">
        <v>46077</v>
      </c>
      <c r="X1307" s="80" t="s">
        <v>1129</v>
      </c>
      <c r="Y1307" s="80" t="s">
        <v>121</v>
      </c>
      <c r="Z1307" s="80" t="s">
        <v>537</v>
      </c>
      <c r="AA1307" s="80" t="s">
        <v>122</v>
      </c>
      <c r="AB1307" s="76" t="s">
        <v>539</v>
      </c>
      <c r="AC1307" s="76" t="s">
        <v>540</v>
      </c>
      <c r="AD1307" s="76" t="s">
        <v>173</v>
      </c>
      <c r="AE1307" s="76" t="s">
        <v>548</v>
      </c>
      <c r="AF1307" s="76" t="s">
        <v>96</v>
      </c>
      <c r="AG1307" s="82"/>
      <c r="AH1307" s="60"/>
      <c r="AI1307" s="75" t="s">
        <v>4947</v>
      </c>
      <c r="AJ1307" s="6" t="s">
        <v>103</v>
      </c>
      <c r="AK1307" s="81">
        <v>0</v>
      </c>
      <c r="AL1307" s="205" t="s">
        <v>103</v>
      </c>
      <c r="AM1307" s="169"/>
      <c r="AN1307" s="6"/>
      <c r="AO1307" s="120"/>
    </row>
    <row r="1308" spans="1:41">
      <c r="A1308" s="75" t="s">
        <v>4947</v>
      </c>
      <c r="B1308" s="6" t="s">
        <v>93</v>
      </c>
      <c r="C1308" s="76">
        <v>1307</v>
      </c>
      <c r="D1308" s="80" t="s">
        <v>589</v>
      </c>
      <c r="E1308" s="6" t="s">
        <v>2136</v>
      </c>
      <c r="F1308" s="6" t="str">
        <f t="shared" si="128"/>
        <v>BrokerCR-V-012-F5I26</v>
      </c>
      <c r="G1308" s="95" t="s">
        <v>4958</v>
      </c>
      <c r="H1308" s="95" t="s">
        <v>4935</v>
      </c>
      <c r="I1308" s="85" t="s">
        <v>4692</v>
      </c>
      <c r="J1308" s="92">
        <v>46080</v>
      </c>
      <c r="K1308" s="95" t="s">
        <v>5186</v>
      </c>
      <c r="L1308" s="80" t="s">
        <v>116</v>
      </c>
      <c r="M1308" s="80" t="s">
        <v>1084</v>
      </c>
      <c r="N1308" s="80" t="s">
        <v>2844</v>
      </c>
      <c r="O1308" s="71">
        <v>0</v>
      </c>
      <c r="P1308" s="71">
        <v>0</v>
      </c>
      <c r="Q1308" s="79">
        <v>2238.77</v>
      </c>
      <c r="R1308" s="79">
        <v>358.21</v>
      </c>
      <c r="S1308" s="71">
        <v>0</v>
      </c>
      <c r="T1308" s="79">
        <v>2596.98</v>
      </c>
      <c r="U1308" s="80" t="s">
        <v>24</v>
      </c>
      <c r="V1308" s="84">
        <f t="shared" si="130"/>
        <v>148.36748801681932</v>
      </c>
      <c r="W1308" s="78">
        <v>46077</v>
      </c>
      <c r="X1308" s="80" t="s">
        <v>1129</v>
      </c>
      <c r="Y1308" s="80" t="s">
        <v>121</v>
      </c>
      <c r="Z1308" s="80" t="s">
        <v>537</v>
      </c>
      <c r="AA1308" s="80" t="s">
        <v>122</v>
      </c>
      <c r="AB1308" s="76" t="s">
        <v>539</v>
      </c>
      <c r="AC1308" s="76" t="s">
        <v>540</v>
      </c>
      <c r="AD1308" s="76" t="s">
        <v>173</v>
      </c>
      <c r="AE1308" s="76" t="s">
        <v>548</v>
      </c>
      <c r="AF1308" s="76" t="s">
        <v>96</v>
      </c>
      <c r="AG1308" s="82"/>
      <c r="AH1308" s="60"/>
      <c r="AI1308" s="75" t="s">
        <v>4947</v>
      </c>
      <c r="AJ1308" s="6" t="s">
        <v>103</v>
      </c>
      <c r="AK1308" s="81">
        <v>0</v>
      </c>
      <c r="AL1308" s="205" t="s">
        <v>103</v>
      </c>
      <c r="AM1308" s="169"/>
      <c r="AN1308" s="6"/>
      <c r="AO1308" s="120"/>
    </row>
    <row r="1309" spans="1:41">
      <c r="A1309" s="75" t="s">
        <v>4947</v>
      </c>
      <c r="B1309" s="6" t="s">
        <v>93</v>
      </c>
      <c r="C1309" s="76">
        <v>1308</v>
      </c>
      <c r="D1309" s="80" t="s">
        <v>589</v>
      </c>
      <c r="E1309" s="6" t="s">
        <v>2136</v>
      </c>
      <c r="F1309" s="6" t="str">
        <f t="shared" si="128"/>
        <v>BrokerCR-V-013-F5I26</v>
      </c>
      <c r="G1309" s="95" t="s">
        <v>4959</v>
      </c>
      <c r="H1309" s="95" t="s">
        <v>4936</v>
      </c>
      <c r="I1309" s="85" t="s">
        <v>4692</v>
      </c>
      <c r="J1309" s="92">
        <v>46080</v>
      </c>
      <c r="K1309" s="95" t="s">
        <v>5187</v>
      </c>
      <c r="L1309" s="80" t="s">
        <v>116</v>
      </c>
      <c r="M1309" s="80" t="s">
        <v>1084</v>
      </c>
      <c r="N1309" s="80" t="s">
        <v>2844</v>
      </c>
      <c r="O1309" s="71">
        <v>0</v>
      </c>
      <c r="P1309" s="71">
        <v>0</v>
      </c>
      <c r="Q1309" s="79">
        <v>2238.77</v>
      </c>
      <c r="R1309" s="79">
        <v>358.21</v>
      </c>
      <c r="S1309" s="71">
        <v>0</v>
      </c>
      <c r="T1309" s="79">
        <v>2596.98</v>
      </c>
      <c r="U1309" s="80" t="s">
        <v>24</v>
      </c>
      <c r="V1309" s="84">
        <f t="shared" si="130"/>
        <v>148.36748801681932</v>
      </c>
      <c r="W1309" s="78">
        <v>46078</v>
      </c>
      <c r="X1309" s="80" t="s">
        <v>1129</v>
      </c>
      <c r="Y1309" s="80" t="s">
        <v>121</v>
      </c>
      <c r="Z1309" s="80" t="s">
        <v>537</v>
      </c>
      <c r="AA1309" s="80" t="s">
        <v>122</v>
      </c>
      <c r="AB1309" s="76" t="s">
        <v>539</v>
      </c>
      <c r="AC1309" s="76" t="s">
        <v>540</v>
      </c>
      <c r="AD1309" s="76" t="s">
        <v>173</v>
      </c>
      <c r="AE1309" s="76" t="s">
        <v>548</v>
      </c>
      <c r="AF1309" s="76" t="s">
        <v>96</v>
      </c>
      <c r="AG1309" s="82"/>
      <c r="AH1309" s="60"/>
      <c r="AI1309" s="75" t="s">
        <v>4947</v>
      </c>
      <c r="AJ1309" s="6" t="s">
        <v>103</v>
      </c>
      <c r="AK1309" s="81">
        <v>0</v>
      </c>
      <c r="AL1309" s="205" t="s">
        <v>103</v>
      </c>
      <c r="AM1309" s="169"/>
      <c r="AN1309" s="6"/>
      <c r="AO1309" s="120"/>
    </row>
    <row r="1310" spans="1:41">
      <c r="A1310" s="75" t="s">
        <v>4947</v>
      </c>
      <c r="B1310" s="6" t="s">
        <v>93</v>
      </c>
      <c r="C1310" s="76">
        <v>1309</v>
      </c>
      <c r="D1310" s="80" t="s">
        <v>589</v>
      </c>
      <c r="E1310" s="6" t="s">
        <v>2136</v>
      </c>
      <c r="F1310" s="6" t="str">
        <f t="shared" si="128"/>
        <v>BrokerCR-V-015-F5I26</v>
      </c>
      <c r="G1310" s="95" t="s">
        <v>4956</v>
      </c>
      <c r="H1310" s="95" t="s">
        <v>4937</v>
      </c>
      <c r="I1310" s="85" t="s">
        <v>4692</v>
      </c>
      <c r="J1310" s="92">
        <v>46080</v>
      </c>
      <c r="K1310" s="95" t="s">
        <v>5188</v>
      </c>
      <c r="L1310" s="80" t="s">
        <v>116</v>
      </c>
      <c r="M1310" s="80" t="s">
        <v>1084</v>
      </c>
      <c r="N1310" s="80" t="s">
        <v>2844</v>
      </c>
      <c r="O1310" s="71">
        <v>0</v>
      </c>
      <c r="P1310" s="71">
        <v>0</v>
      </c>
      <c r="Q1310" s="79">
        <v>2238.77</v>
      </c>
      <c r="R1310" s="79">
        <v>358.21</v>
      </c>
      <c r="S1310" s="71">
        <v>0</v>
      </c>
      <c r="T1310" s="79">
        <v>2596.98</v>
      </c>
      <c r="U1310" s="80" t="s">
        <v>24</v>
      </c>
      <c r="V1310" s="84">
        <f t="shared" si="130"/>
        <v>148.36748801681932</v>
      </c>
      <c r="W1310" s="78">
        <v>46078</v>
      </c>
      <c r="X1310" s="80" t="s">
        <v>1129</v>
      </c>
      <c r="Y1310" s="80" t="s">
        <v>121</v>
      </c>
      <c r="Z1310" s="80" t="s">
        <v>537</v>
      </c>
      <c r="AA1310" s="80" t="s">
        <v>122</v>
      </c>
      <c r="AB1310" s="76" t="s">
        <v>539</v>
      </c>
      <c r="AC1310" s="76" t="s">
        <v>540</v>
      </c>
      <c r="AD1310" s="76" t="s">
        <v>173</v>
      </c>
      <c r="AE1310" s="76" t="s">
        <v>548</v>
      </c>
      <c r="AF1310" s="76" t="s">
        <v>96</v>
      </c>
      <c r="AG1310" s="82"/>
      <c r="AH1310" s="60"/>
      <c r="AI1310" s="75" t="s">
        <v>4947</v>
      </c>
      <c r="AJ1310" s="6" t="s">
        <v>103</v>
      </c>
      <c r="AK1310" s="81">
        <v>0</v>
      </c>
      <c r="AL1310" s="205" t="s">
        <v>103</v>
      </c>
      <c r="AM1310" s="169"/>
      <c r="AN1310" s="6"/>
      <c r="AO1310" s="120"/>
    </row>
    <row r="1311" spans="1:41">
      <c r="A1311" s="75" t="s">
        <v>4947</v>
      </c>
      <c r="B1311" s="6" t="s">
        <v>93</v>
      </c>
      <c r="C1311" s="76">
        <v>1310</v>
      </c>
      <c r="D1311" s="80" t="s">
        <v>589</v>
      </c>
      <c r="E1311" s="6" t="s">
        <v>2136</v>
      </c>
      <c r="F1311" s="6" t="str">
        <f t="shared" si="128"/>
        <v>BrokerCR-V-010-F5I26</v>
      </c>
      <c r="G1311" s="95" t="s">
        <v>4960</v>
      </c>
      <c r="H1311" s="95" t="s">
        <v>4938</v>
      </c>
      <c r="I1311" s="85" t="s">
        <v>4692</v>
      </c>
      <c r="J1311" s="92">
        <v>46080</v>
      </c>
      <c r="K1311" s="95" t="s">
        <v>5189</v>
      </c>
      <c r="L1311" s="80" t="s">
        <v>116</v>
      </c>
      <c r="M1311" s="80" t="s">
        <v>1084</v>
      </c>
      <c r="N1311" s="80" t="s">
        <v>2844</v>
      </c>
      <c r="O1311" s="71">
        <v>0</v>
      </c>
      <c r="P1311" s="71">
        <v>0</v>
      </c>
      <c r="Q1311" s="79">
        <v>2238.77</v>
      </c>
      <c r="R1311" s="79">
        <v>358.21</v>
      </c>
      <c r="S1311" s="71">
        <v>0</v>
      </c>
      <c r="T1311" s="79">
        <v>2596.98</v>
      </c>
      <c r="U1311" s="80" t="s">
        <v>24</v>
      </c>
      <c r="V1311" s="84">
        <f t="shared" si="130"/>
        <v>148.36748801681932</v>
      </c>
      <c r="W1311" s="78">
        <v>46076</v>
      </c>
      <c r="X1311" s="80" t="s">
        <v>1129</v>
      </c>
      <c r="Y1311" s="80" t="s">
        <v>121</v>
      </c>
      <c r="Z1311" s="80" t="s">
        <v>537</v>
      </c>
      <c r="AA1311" s="80" t="s">
        <v>122</v>
      </c>
      <c r="AB1311" s="76" t="s">
        <v>539</v>
      </c>
      <c r="AC1311" s="76" t="s">
        <v>540</v>
      </c>
      <c r="AD1311" s="76" t="s">
        <v>173</v>
      </c>
      <c r="AE1311" s="76" t="s">
        <v>548</v>
      </c>
      <c r="AF1311" s="76" t="s">
        <v>96</v>
      </c>
      <c r="AG1311" s="82"/>
      <c r="AH1311" s="60"/>
      <c r="AI1311" s="75" t="s">
        <v>4947</v>
      </c>
      <c r="AJ1311" s="6" t="s">
        <v>103</v>
      </c>
      <c r="AK1311" s="81">
        <v>0</v>
      </c>
      <c r="AL1311" s="205" t="s">
        <v>103</v>
      </c>
      <c r="AM1311" s="169"/>
      <c r="AN1311" s="6"/>
      <c r="AO1311" s="120"/>
    </row>
    <row r="1312" spans="1:41">
      <c r="A1312" s="75" t="s">
        <v>4947</v>
      </c>
      <c r="B1312" s="6" t="s">
        <v>93</v>
      </c>
      <c r="C1312" s="76">
        <v>1311</v>
      </c>
      <c r="D1312" s="80" t="s">
        <v>589</v>
      </c>
      <c r="E1312" s="6" t="s">
        <v>2136</v>
      </c>
      <c r="F1312" s="6" t="str">
        <f t="shared" si="128"/>
        <v>BrokerCR-V-012-F5I26</v>
      </c>
      <c r="G1312" s="95" t="s">
        <v>4958</v>
      </c>
      <c r="H1312" s="95" t="s">
        <v>4939</v>
      </c>
      <c r="I1312" s="85" t="s">
        <v>4692</v>
      </c>
      <c r="J1312" s="92">
        <v>46080</v>
      </c>
      <c r="K1312" s="95" t="s">
        <v>5190</v>
      </c>
      <c r="L1312" s="80" t="s">
        <v>116</v>
      </c>
      <c r="M1312" s="80" t="s">
        <v>1084</v>
      </c>
      <c r="N1312" s="80" t="s">
        <v>2844</v>
      </c>
      <c r="O1312" s="71">
        <v>0</v>
      </c>
      <c r="P1312" s="71">
        <v>0</v>
      </c>
      <c r="Q1312" s="79">
        <v>2238.77</v>
      </c>
      <c r="R1312" s="79">
        <v>358.21</v>
      </c>
      <c r="S1312" s="71">
        <v>0</v>
      </c>
      <c r="T1312" s="79">
        <v>2596.98</v>
      </c>
      <c r="U1312" s="80" t="s">
        <v>24</v>
      </c>
      <c r="V1312" s="84">
        <f t="shared" si="130"/>
        <v>148.36748801681932</v>
      </c>
      <c r="W1312" s="78">
        <v>46078</v>
      </c>
      <c r="X1312" s="80" t="s">
        <v>1129</v>
      </c>
      <c r="Y1312" s="80" t="s">
        <v>121</v>
      </c>
      <c r="Z1312" s="80" t="s">
        <v>537</v>
      </c>
      <c r="AA1312" s="80" t="s">
        <v>122</v>
      </c>
      <c r="AB1312" s="76" t="s">
        <v>539</v>
      </c>
      <c r="AC1312" s="76" t="s">
        <v>540</v>
      </c>
      <c r="AD1312" s="76" t="s">
        <v>173</v>
      </c>
      <c r="AE1312" s="76" t="s">
        <v>548</v>
      </c>
      <c r="AF1312" s="76" t="s">
        <v>96</v>
      </c>
      <c r="AG1312" s="82"/>
      <c r="AH1312" s="60"/>
      <c r="AI1312" s="75" t="s">
        <v>4947</v>
      </c>
      <c r="AJ1312" s="6" t="s">
        <v>103</v>
      </c>
      <c r="AK1312" s="81">
        <v>0</v>
      </c>
      <c r="AL1312" s="205" t="s">
        <v>103</v>
      </c>
      <c r="AM1312" s="169"/>
      <c r="AN1312" s="6"/>
      <c r="AO1312" s="120"/>
    </row>
    <row r="1313" spans="1:41">
      <c r="A1313" s="75" t="s">
        <v>4947</v>
      </c>
      <c r="B1313" s="6" t="s">
        <v>93</v>
      </c>
      <c r="C1313" s="76">
        <v>1312</v>
      </c>
      <c r="D1313" s="80" t="s">
        <v>589</v>
      </c>
      <c r="E1313" s="6" t="s">
        <v>2136</v>
      </c>
      <c r="F1313" s="6" t="str">
        <f t="shared" si="128"/>
        <v>BrokerCR-V-028-F5I26</v>
      </c>
      <c r="G1313" s="95" t="s">
        <v>4961</v>
      </c>
      <c r="H1313" s="95" t="s">
        <v>4940</v>
      </c>
      <c r="I1313" s="85" t="s">
        <v>4692</v>
      </c>
      <c r="J1313" s="92">
        <v>46080</v>
      </c>
      <c r="K1313" s="95" t="s">
        <v>5191</v>
      </c>
      <c r="L1313" s="80" t="s">
        <v>116</v>
      </c>
      <c r="M1313" s="80" t="s">
        <v>1084</v>
      </c>
      <c r="N1313" s="80" t="s">
        <v>2844</v>
      </c>
      <c r="O1313" s="71">
        <v>0</v>
      </c>
      <c r="P1313" s="71">
        <v>0</v>
      </c>
      <c r="Q1313" s="79">
        <v>2238.77</v>
      </c>
      <c r="R1313" s="79">
        <v>358.21</v>
      </c>
      <c r="S1313" s="71">
        <v>0</v>
      </c>
      <c r="T1313" s="79">
        <v>2596.98</v>
      </c>
      <c r="U1313" s="80" t="s">
        <v>24</v>
      </c>
      <c r="V1313" s="84">
        <f t="shared" si="130"/>
        <v>148.36748801681932</v>
      </c>
      <c r="W1313" s="78">
        <v>46080</v>
      </c>
      <c r="X1313" s="80" t="s">
        <v>1129</v>
      </c>
      <c r="Y1313" s="80" t="s">
        <v>121</v>
      </c>
      <c r="Z1313" s="80" t="s">
        <v>537</v>
      </c>
      <c r="AA1313" s="80" t="s">
        <v>122</v>
      </c>
      <c r="AB1313" s="76" t="s">
        <v>539</v>
      </c>
      <c r="AC1313" s="76" t="s">
        <v>540</v>
      </c>
      <c r="AD1313" s="76" t="s">
        <v>173</v>
      </c>
      <c r="AE1313" s="76" t="s">
        <v>548</v>
      </c>
      <c r="AF1313" s="76" t="s">
        <v>96</v>
      </c>
      <c r="AG1313" s="82"/>
      <c r="AH1313" s="60"/>
      <c r="AI1313" s="75" t="s">
        <v>4947</v>
      </c>
      <c r="AJ1313" s="6" t="s">
        <v>103</v>
      </c>
      <c r="AK1313" s="81">
        <v>0</v>
      </c>
      <c r="AL1313" s="205" t="s">
        <v>103</v>
      </c>
      <c r="AM1313" s="169"/>
      <c r="AN1313" s="6"/>
      <c r="AO1313" s="120"/>
    </row>
    <row r="1314" spans="1:41">
      <c r="A1314" s="75" t="s">
        <v>4947</v>
      </c>
      <c r="B1314" s="6" t="s">
        <v>93</v>
      </c>
      <c r="C1314" s="76">
        <v>1313</v>
      </c>
      <c r="D1314" s="80" t="s">
        <v>589</v>
      </c>
      <c r="E1314" s="6" t="s">
        <v>2136</v>
      </c>
      <c r="F1314" s="6" t="str">
        <f t="shared" si="128"/>
        <v>BrokerCR-V-029-F5I26</v>
      </c>
      <c r="G1314" s="95" t="s">
        <v>4962</v>
      </c>
      <c r="H1314" s="95" t="s">
        <v>4941</v>
      </c>
      <c r="I1314" s="85" t="s">
        <v>4692</v>
      </c>
      <c r="J1314" s="92">
        <v>46080</v>
      </c>
      <c r="K1314" s="95" t="s">
        <v>5192</v>
      </c>
      <c r="L1314" s="80" t="s">
        <v>116</v>
      </c>
      <c r="M1314" s="80" t="s">
        <v>1084</v>
      </c>
      <c r="N1314" s="80" t="s">
        <v>2844</v>
      </c>
      <c r="O1314" s="71">
        <v>0</v>
      </c>
      <c r="P1314" s="71">
        <v>0</v>
      </c>
      <c r="Q1314" s="79">
        <v>2238.77</v>
      </c>
      <c r="R1314" s="79">
        <v>358.21</v>
      </c>
      <c r="S1314" s="71">
        <v>0</v>
      </c>
      <c r="T1314" s="79">
        <v>2596.98</v>
      </c>
      <c r="U1314" s="80" t="s">
        <v>24</v>
      </c>
      <c r="V1314" s="84">
        <f t="shared" si="130"/>
        <v>148.36748801681932</v>
      </c>
      <c r="W1314" s="78">
        <v>46080</v>
      </c>
      <c r="X1314" s="80" t="s">
        <v>1129</v>
      </c>
      <c r="Y1314" s="80" t="s">
        <v>121</v>
      </c>
      <c r="Z1314" s="80" t="s">
        <v>537</v>
      </c>
      <c r="AA1314" s="80" t="s">
        <v>122</v>
      </c>
      <c r="AB1314" s="76" t="s">
        <v>539</v>
      </c>
      <c r="AC1314" s="76" t="s">
        <v>540</v>
      </c>
      <c r="AD1314" s="76" t="s">
        <v>173</v>
      </c>
      <c r="AE1314" s="76" t="s">
        <v>548</v>
      </c>
      <c r="AF1314" s="76" t="s">
        <v>96</v>
      </c>
      <c r="AG1314" s="82"/>
      <c r="AH1314" s="60"/>
      <c r="AI1314" s="75" t="s">
        <v>4947</v>
      </c>
      <c r="AJ1314" s="6" t="s">
        <v>103</v>
      </c>
      <c r="AK1314" s="81">
        <v>0</v>
      </c>
      <c r="AL1314" s="205" t="s">
        <v>103</v>
      </c>
      <c r="AM1314" s="169"/>
      <c r="AN1314" s="6"/>
      <c r="AO1314" s="120"/>
    </row>
    <row r="1315" spans="1:41">
      <c r="A1315" s="75" t="s">
        <v>4947</v>
      </c>
      <c r="B1315" s="6" t="s">
        <v>93</v>
      </c>
      <c r="C1315" s="76">
        <v>1314</v>
      </c>
      <c r="D1315" s="80" t="s">
        <v>589</v>
      </c>
      <c r="E1315" s="6" t="s">
        <v>2136</v>
      </c>
      <c r="F1315" s="6" t="str">
        <f t="shared" si="128"/>
        <v>BrokerCR-V-016-F5I26</v>
      </c>
      <c r="G1315" s="95" t="s">
        <v>4963</v>
      </c>
      <c r="H1315" s="95" t="s">
        <v>4942</v>
      </c>
      <c r="I1315" s="85" t="s">
        <v>4692</v>
      </c>
      <c r="J1315" s="92">
        <v>46080</v>
      </c>
      <c r="K1315" s="95" t="s">
        <v>5193</v>
      </c>
      <c r="L1315" s="80" t="s">
        <v>116</v>
      </c>
      <c r="M1315" s="80" t="s">
        <v>1084</v>
      </c>
      <c r="N1315" s="80" t="s">
        <v>2844</v>
      </c>
      <c r="O1315" s="71">
        <v>0</v>
      </c>
      <c r="P1315" s="71">
        <v>0</v>
      </c>
      <c r="Q1315" s="79">
        <v>2238.77</v>
      </c>
      <c r="R1315" s="79">
        <v>358.21</v>
      </c>
      <c r="S1315" s="71">
        <v>0</v>
      </c>
      <c r="T1315" s="79">
        <v>2596.98</v>
      </c>
      <c r="U1315" s="80" t="s">
        <v>24</v>
      </c>
      <c r="V1315" s="84">
        <f t="shared" si="130"/>
        <v>148.36748801681932</v>
      </c>
      <c r="W1315" s="78">
        <v>46077</v>
      </c>
      <c r="X1315" s="80" t="s">
        <v>1129</v>
      </c>
      <c r="Y1315" s="80" t="s">
        <v>121</v>
      </c>
      <c r="Z1315" s="80" t="s">
        <v>537</v>
      </c>
      <c r="AA1315" s="80" t="s">
        <v>122</v>
      </c>
      <c r="AB1315" s="76" t="s">
        <v>539</v>
      </c>
      <c r="AC1315" s="76" t="s">
        <v>540</v>
      </c>
      <c r="AD1315" s="76" t="s">
        <v>173</v>
      </c>
      <c r="AE1315" s="76" t="s">
        <v>548</v>
      </c>
      <c r="AF1315" s="76" t="s">
        <v>96</v>
      </c>
      <c r="AG1315" s="82"/>
      <c r="AH1315" s="60"/>
      <c r="AI1315" s="75" t="s">
        <v>4947</v>
      </c>
      <c r="AJ1315" s="6" t="s">
        <v>103</v>
      </c>
      <c r="AK1315" s="81">
        <v>0</v>
      </c>
      <c r="AL1315" s="205" t="s">
        <v>103</v>
      </c>
      <c r="AM1315" s="169"/>
      <c r="AN1315" s="6"/>
      <c r="AO1315" s="120"/>
    </row>
    <row r="1316" spans="1:41">
      <c r="A1316" s="75" t="s">
        <v>4947</v>
      </c>
      <c r="B1316" s="6" t="s">
        <v>93</v>
      </c>
      <c r="C1316" s="76">
        <v>1315</v>
      </c>
      <c r="D1316" s="80" t="s">
        <v>589</v>
      </c>
      <c r="E1316" s="6" t="s">
        <v>2136</v>
      </c>
      <c r="F1316" s="6" t="str">
        <f t="shared" si="128"/>
        <v>BrokerCR-V-018-F5I26</v>
      </c>
      <c r="G1316" s="95" t="s">
        <v>4964</v>
      </c>
      <c r="H1316" s="95" t="s">
        <v>4943</v>
      </c>
      <c r="I1316" s="85" t="s">
        <v>4692</v>
      </c>
      <c r="J1316" s="92">
        <v>46080</v>
      </c>
      <c r="K1316" s="95" t="s">
        <v>5194</v>
      </c>
      <c r="L1316" s="80" t="s">
        <v>116</v>
      </c>
      <c r="M1316" s="80" t="s">
        <v>1084</v>
      </c>
      <c r="N1316" s="80" t="s">
        <v>2844</v>
      </c>
      <c r="O1316" s="71">
        <v>0</v>
      </c>
      <c r="P1316" s="71">
        <v>0</v>
      </c>
      <c r="Q1316" s="79">
        <v>2238.77</v>
      </c>
      <c r="R1316" s="79">
        <v>358.21</v>
      </c>
      <c r="S1316" s="71">
        <v>0</v>
      </c>
      <c r="T1316" s="79">
        <v>2596.98</v>
      </c>
      <c r="U1316" s="80" t="s">
        <v>24</v>
      </c>
      <c r="V1316" s="84">
        <f t="shared" si="130"/>
        <v>148.36748801681932</v>
      </c>
      <c r="W1316" s="78">
        <v>46078</v>
      </c>
      <c r="X1316" s="80" t="s">
        <v>1129</v>
      </c>
      <c r="Y1316" s="80" t="s">
        <v>121</v>
      </c>
      <c r="Z1316" s="80" t="s">
        <v>537</v>
      </c>
      <c r="AA1316" s="80" t="s">
        <v>122</v>
      </c>
      <c r="AB1316" s="76" t="s">
        <v>539</v>
      </c>
      <c r="AC1316" s="76" t="s">
        <v>540</v>
      </c>
      <c r="AD1316" s="76" t="s">
        <v>173</v>
      </c>
      <c r="AE1316" s="76" t="s">
        <v>548</v>
      </c>
      <c r="AF1316" s="76" t="s">
        <v>96</v>
      </c>
      <c r="AG1316" s="82"/>
      <c r="AH1316" s="60"/>
      <c r="AI1316" s="75" t="s">
        <v>4947</v>
      </c>
      <c r="AJ1316" s="6" t="s">
        <v>103</v>
      </c>
      <c r="AK1316" s="81">
        <v>0</v>
      </c>
      <c r="AL1316" s="205" t="s">
        <v>103</v>
      </c>
      <c r="AM1316" s="169"/>
      <c r="AN1316" s="6"/>
      <c r="AO1316" s="120"/>
    </row>
    <row r="1317" spans="1:41">
      <c r="A1317" s="75" t="s">
        <v>4947</v>
      </c>
      <c r="B1317" s="6" t="s">
        <v>93</v>
      </c>
      <c r="C1317" s="76">
        <v>1316</v>
      </c>
      <c r="D1317" s="80" t="s">
        <v>589</v>
      </c>
      <c r="E1317" s="6" t="s">
        <v>2136</v>
      </c>
      <c r="F1317" s="6" t="str">
        <f t="shared" si="128"/>
        <v>BrokerCR-V-008-F5I26</v>
      </c>
      <c r="G1317" s="95" t="s">
        <v>4965</v>
      </c>
      <c r="H1317" s="95" t="s">
        <v>4944</v>
      </c>
      <c r="I1317" s="85" t="s">
        <v>4692</v>
      </c>
      <c r="J1317" s="92">
        <v>46080</v>
      </c>
      <c r="K1317" s="95" t="s">
        <v>5195</v>
      </c>
      <c r="L1317" s="80" t="s">
        <v>116</v>
      </c>
      <c r="M1317" s="80" t="s">
        <v>1084</v>
      </c>
      <c r="N1317" s="80" t="s">
        <v>2844</v>
      </c>
      <c r="O1317" s="71">
        <v>0</v>
      </c>
      <c r="P1317" s="71">
        <v>0</v>
      </c>
      <c r="Q1317" s="79">
        <v>2238.77</v>
      </c>
      <c r="R1317" s="79">
        <v>358.21</v>
      </c>
      <c r="S1317" s="71">
        <v>0</v>
      </c>
      <c r="T1317" s="79">
        <v>2596.98</v>
      </c>
      <c r="U1317" s="80" t="s">
        <v>24</v>
      </c>
      <c r="V1317" s="84">
        <f t="shared" si="130"/>
        <v>148.36748801681932</v>
      </c>
      <c r="W1317" s="78">
        <v>46076</v>
      </c>
      <c r="X1317" s="80" t="s">
        <v>1129</v>
      </c>
      <c r="Y1317" s="80" t="s">
        <v>121</v>
      </c>
      <c r="Z1317" s="80" t="s">
        <v>537</v>
      </c>
      <c r="AA1317" s="80" t="s">
        <v>122</v>
      </c>
      <c r="AB1317" s="76" t="s">
        <v>539</v>
      </c>
      <c r="AC1317" s="76" t="s">
        <v>540</v>
      </c>
      <c r="AD1317" s="76" t="s">
        <v>173</v>
      </c>
      <c r="AE1317" s="76" t="s">
        <v>548</v>
      </c>
      <c r="AF1317" s="76" t="s">
        <v>96</v>
      </c>
      <c r="AG1317" s="82"/>
      <c r="AH1317" s="60"/>
      <c r="AI1317" s="75" t="s">
        <v>4947</v>
      </c>
      <c r="AJ1317" s="6" t="s">
        <v>103</v>
      </c>
      <c r="AK1317" s="81">
        <v>0</v>
      </c>
      <c r="AL1317" s="205" t="s">
        <v>103</v>
      </c>
      <c r="AM1317" s="169"/>
      <c r="AN1317" s="6"/>
      <c r="AO1317" s="120"/>
    </row>
    <row r="1318" spans="1:41">
      <c r="A1318" s="75" t="s">
        <v>4947</v>
      </c>
      <c r="B1318" s="6" t="s">
        <v>93</v>
      </c>
      <c r="C1318" s="76">
        <v>1317</v>
      </c>
      <c r="D1318" s="80" t="s">
        <v>589</v>
      </c>
      <c r="E1318" s="6" t="s">
        <v>2136</v>
      </c>
      <c r="F1318" s="6" t="str">
        <f t="shared" si="128"/>
        <v>BrokerCR-V-027-F5I26</v>
      </c>
      <c r="G1318" s="6" t="s">
        <v>4966</v>
      </c>
      <c r="H1318" s="95" t="s">
        <v>4945</v>
      </c>
      <c r="I1318" s="85" t="s">
        <v>4692</v>
      </c>
      <c r="J1318" s="92">
        <v>46080</v>
      </c>
      <c r="K1318" s="95" t="s">
        <v>5195</v>
      </c>
      <c r="L1318" s="80" t="s">
        <v>116</v>
      </c>
      <c r="M1318" s="80" t="s">
        <v>1084</v>
      </c>
      <c r="N1318" s="80" t="s">
        <v>2844</v>
      </c>
      <c r="O1318" s="71">
        <v>0</v>
      </c>
      <c r="P1318" s="71">
        <v>0</v>
      </c>
      <c r="Q1318" s="79">
        <v>24000</v>
      </c>
      <c r="R1318" s="79">
        <v>3840</v>
      </c>
      <c r="S1318" s="71">
        <v>0</v>
      </c>
      <c r="T1318" s="79">
        <v>27840</v>
      </c>
      <c r="U1318" s="80" t="s">
        <v>24</v>
      </c>
      <c r="V1318" s="84">
        <f t="shared" si="130"/>
        <v>1590.5208613036102</v>
      </c>
      <c r="W1318" s="78">
        <v>46076</v>
      </c>
      <c r="X1318" s="80" t="s">
        <v>1129</v>
      </c>
      <c r="Y1318" s="80" t="s">
        <v>121</v>
      </c>
      <c r="Z1318" s="80" t="s">
        <v>537</v>
      </c>
      <c r="AA1318" s="80" t="s">
        <v>122</v>
      </c>
      <c r="AB1318" s="76" t="s">
        <v>539</v>
      </c>
      <c r="AC1318" s="76" t="s">
        <v>540</v>
      </c>
      <c r="AD1318" s="76" t="s">
        <v>173</v>
      </c>
      <c r="AE1318" s="76" t="s">
        <v>548</v>
      </c>
      <c r="AF1318" s="76" t="s">
        <v>96</v>
      </c>
      <c r="AG1318" s="82"/>
      <c r="AH1318" s="60"/>
      <c r="AI1318" s="75" t="s">
        <v>4947</v>
      </c>
      <c r="AJ1318" s="6" t="s">
        <v>103</v>
      </c>
      <c r="AK1318" s="81">
        <v>0</v>
      </c>
      <c r="AL1318" s="205" t="s">
        <v>103</v>
      </c>
      <c r="AM1318" s="169"/>
      <c r="AN1318" s="6"/>
      <c r="AO1318" s="120"/>
    </row>
    <row r="1319" spans="1:41">
      <c r="A1319" s="75" t="s">
        <v>4947</v>
      </c>
      <c r="B1319" s="6" t="s">
        <v>93</v>
      </c>
      <c r="C1319" s="76">
        <v>1318</v>
      </c>
      <c r="D1319" s="80" t="s">
        <v>589</v>
      </c>
      <c r="E1319" s="6" t="s">
        <v>2136</v>
      </c>
      <c r="F1319" s="6" t="str">
        <f t="shared" si="128"/>
        <v>BrokerCR-V-009-F5I26</v>
      </c>
      <c r="G1319" s="95" t="s">
        <v>4967</v>
      </c>
      <c r="H1319" s="95" t="s">
        <v>4946</v>
      </c>
      <c r="I1319" s="85" t="s">
        <v>4692</v>
      </c>
      <c r="J1319" s="92">
        <v>46080</v>
      </c>
      <c r="K1319" s="95" t="s">
        <v>5196</v>
      </c>
      <c r="L1319" s="80" t="s">
        <v>116</v>
      </c>
      <c r="M1319" s="80" t="s">
        <v>1084</v>
      </c>
      <c r="N1319" s="80" t="s">
        <v>2844</v>
      </c>
      <c r="O1319" s="71">
        <v>0</v>
      </c>
      <c r="P1319" s="71">
        <v>0</v>
      </c>
      <c r="Q1319" s="79">
        <v>2238.77</v>
      </c>
      <c r="R1319" s="79">
        <v>358.21</v>
      </c>
      <c r="S1319" s="71">
        <v>0</v>
      </c>
      <c r="T1319" s="79">
        <v>2596.98</v>
      </c>
      <c r="U1319" s="80" t="s">
        <v>24</v>
      </c>
      <c r="V1319" s="84">
        <f t="shared" si="130"/>
        <v>148.36748801681932</v>
      </c>
      <c r="W1319" s="78">
        <v>46076</v>
      </c>
      <c r="X1319" s="80" t="s">
        <v>1129</v>
      </c>
      <c r="Y1319" s="80" t="s">
        <v>121</v>
      </c>
      <c r="Z1319" s="80" t="s">
        <v>537</v>
      </c>
      <c r="AA1319" s="80" t="s">
        <v>122</v>
      </c>
      <c r="AB1319" s="76" t="s">
        <v>539</v>
      </c>
      <c r="AC1319" s="76" t="s">
        <v>540</v>
      </c>
      <c r="AD1319" s="76" t="s">
        <v>173</v>
      </c>
      <c r="AE1319" s="76" t="s">
        <v>548</v>
      </c>
      <c r="AF1319" s="76" t="s">
        <v>96</v>
      </c>
      <c r="AG1319" s="82"/>
      <c r="AH1319" s="60"/>
      <c r="AI1319" s="75" t="s">
        <v>4947</v>
      </c>
      <c r="AJ1319" s="6" t="s">
        <v>103</v>
      </c>
      <c r="AK1319" s="81">
        <v>0</v>
      </c>
      <c r="AL1319" s="205" t="s">
        <v>103</v>
      </c>
      <c r="AM1319" s="169"/>
      <c r="AN1319" s="6"/>
      <c r="AO1319" s="120"/>
    </row>
    <row r="1320" spans="1:41">
      <c r="A1320" s="75" t="s">
        <v>4947</v>
      </c>
      <c r="B1320" s="6" t="s">
        <v>93</v>
      </c>
      <c r="C1320" s="76">
        <v>1319</v>
      </c>
      <c r="D1320" s="80" t="s">
        <v>589</v>
      </c>
      <c r="E1320" s="6" t="s">
        <v>2136</v>
      </c>
      <c r="F1320" s="6" t="str">
        <f t="shared" si="128"/>
        <v>BrokerFG-V-010-V1E26-M01</v>
      </c>
      <c r="G1320" s="95" t="s">
        <v>4968</v>
      </c>
      <c r="H1320" s="95" t="s">
        <v>4969</v>
      </c>
      <c r="I1320" s="85" t="s">
        <v>4692</v>
      </c>
      <c r="J1320" s="92">
        <v>46080</v>
      </c>
      <c r="K1320" s="95" t="s">
        <v>5197</v>
      </c>
      <c r="L1320" s="80" t="s">
        <v>116</v>
      </c>
      <c r="M1320" s="80" t="s">
        <v>1100</v>
      </c>
      <c r="N1320" s="80" t="s">
        <v>1085</v>
      </c>
      <c r="O1320" s="71">
        <v>0</v>
      </c>
      <c r="P1320" s="71">
        <v>0</v>
      </c>
      <c r="Q1320" s="79">
        <v>1679.67</v>
      </c>
      <c r="R1320" s="79">
        <v>268.75</v>
      </c>
      <c r="S1320" s="71">
        <v>0</v>
      </c>
      <c r="T1320" s="79">
        <v>1948.42</v>
      </c>
      <c r="U1320" s="80" t="s">
        <v>24</v>
      </c>
      <c r="V1320" s="84">
        <f t="shared" si="130"/>
        <v>111.31475059558838</v>
      </c>
      <c r="W1320" s="78">
        <v>46073</v>
      </c>
      <c r="X1320" s="80" t="s">
        <v>122</v>
      </c>
      <c r="Y1320" s="80" t="s">
        <v>537</v>
      </c>
      <c r="Z1320" s="80" t="s">
        <v>121</v>
      </c>
      <c r="AA1320" s="80" t="s">
        <v>1267</v>
      </c>
      <c r="AB1320" s="76" t="s">
        <v>542</v>
      </c>
      <c r="AC1320" s="76" t="s">
        <v>541</v>
      </c>
      <c r="AD1320" s="76" t="s">
        <v>195</v>
      </c>
      <c r="AE1320" s="76" t="s">
        <v>547</v>
      </c>
      <c r="AF1320" s="76" t="s">
        <v>96</v>
      </c>
      <c r="AG1320" s="82"/>
      <c r="AH1320" s="60"/>
      <c r="AI1320" s="75" t="s">
        <v>4947</v>
      </c>
      <c r="AJ1320" s="6" t="s">
        <v>103</v>
      </c>
      <c r="AK1320" s="81">
        <v>0</v>
      </c>
      <c r="AL1320" s="205" t="s">
        <v>103</v>
      </c>
      <c r="AM1320" s="169"/>
      <c r="AN1320" s="6"/>
      <c r="AO1320" s="120"/>
    </row>
    <row r="1321" spans="1:41">
      <c r="A1321" s="75" t="s">
        <v>4947</v>
      </c>
      <c r="B1321" s="6" t="s">
        <v>93</v>
      </c>
      <c r="C1321" s="76">
        <v>1320</v>
      </c>
      <c r="D1321" s="80" t="s">
        <v>589</v>
      </c>
      <c r="E1321" s="6" t="s">
        <v>2136</v>
      </c>
      <c r="F1321" s="6" t="str">
        <f t="shared" si="128"/>
        <v>BrokerFG-V-011-V1E26-M01</v>
      </c>
      <c r="G1321" s="95" t="s">
        <v>4970</v>
      </c>
      <c r="H1321" s="95" t="s">
        <v>4971</v>
      </c>
      <c r="I1321" s="85" t="s">
        <v>4692</v>
      </c>
      <c r="J1321" s="92">
        <v>46080</v>
      </c>
      <c r="K1321" s="95" t="s">
        <v>5198</v>
      </c>
      <c r="L1321" s="80" t="s">
        <v>116</v>
      </c>
      <c r="M1321" s="80" t="s">
        <v>1100</v>
      </c>
      <c r="N1321" s="80" t="s">
        <v>1085</v>
      </c>
      <c r="O1321" s="71">
        <v>0</v>
      </c>
      <c r="P1321" s="71">
        <v>0</v>
      </c>
      <c r="Q1321" s="79">
        <v>1679.67</v>
      </c>
      <c r="R1321" s="79">
        <v>268.75</v>
      </c>
      <c r="S1321" s="71">
        <v>0</v>
      </c>
      <c r="T1321" s="79">
        <v>1948.42</v>
      </c>
      <c r="U1321" s="80" t="s">
        <v>24</v>
      </c>
      <c r="V1321" s="84">
        <f t="shared" si="130"/>
        <v>111.31475059558838</v>
      </c>
      <c r="W1321" s="78">
        <v>46076</v>
      </c>
      <c r="X1321" s="80" t="s">
        <v>122</v>
      </c>
      <c r="Y1321" s="80" t="s">
        <v>537</v>
      </c>
      <c r="Z1321" s="80" t="s">
        <v>121</v>
      </c>
      <c r="AA1321" s="80" t="s">
        <v>1267</v>
      </c>
      <c r="AB1321" s="76" t="s">
        <v>542</v>
      </c>
      <c r="AC1321" s="76" t="s">
        <v>541</v>
      </c>
      <c r="AD1321" s="76" t="s">
        <v>195</v>
      </c>
      <c r="AE1321" s="76" t="s">
        <v>547</v>
      </c>
      <c r="AF1321" s="76" t="s">
        <v>96</v>
      </c>
      <c r="AG1321" s="82"/>
      <c r="AH1321" s="60"/>
      <c r="AI1321" s="75" t="s">
        <v>4947</v>
      </c>
      <c r="AJ1321" s="6" t="s">
        <v>103</v>
      </c>
      <c r="AK1321" s="81">
        <v>0</v>
      </c>
      <c r="AL1321" s="205" t="s">
        <v>103</v>
      </c>
      <c r="AM1321" s="169"/>
      <c r="AN1321" s="6"/>
      <c r="AO1321" s="120"/>
    </row>
    <row r="1322" spans="1:41">
      <c r="A1322" s="75" t="s">
        <v>4947</v>
      </c>
      <c r="B1322" s="6" t="s">
        <v>93</v>
      </c>
      <c r="C1322" s="76">
        <v>1321</v>
      </c>
      <c r="D1322" s="80" t="s">
        <v>589</v>
      </c>
      <c r="E1322" s="6" t="s">
        <v>2136</v>
      </c>
      <c r="F1322" s="6" t="str">
        <f t="shared" si="128"/>
        <v>BrokerVA-V-075-F4I25</v>
      </c>
      <c r="G1322" s="95" t="s">
        <v>4972</v>
      </c>
      <c r="H1322" s="95" t="s">
        <v>4973</v>
      </c>
      <c r="I1322" s="85" t="s">
        <v>4692</v>
      </c>
      <c r="J1322" s="92">
        <v>46080</v>
      </c>
      <c r="K1322" s="95" t="s">
        <v>5199</v>
      </c>
      <c r="L1322" s="80" t="s">
        <v>116</v>
      </c>
      <c r="M1322" s="80" t="s">
        <v>1084</v>
      </c>
      <c r="N1322" s="80" t="s">
        <v>1128</v>
      </c>
      <c r="O1322" s="71">
        <v>0</v>
      </c>
      <c r="P1322" s="71">
        <v>0</v>
      </c>
      <c r="Q1322" s="79">
        <v>1884.44</v>
      </c>
      <c r="R1322" s="79">
        <v>301.52</v>
      </c>
      <c r="S1322" s="71">
        <v>0</v>
      </c>
      <c r="T1322" s="79">
        <v>2185.96</v>
      </c>
      <c r="U1322" s="80" t="s">
        <v>24</v>
      </c>
      <c r="V1322" s="84">
        <f t="shared" si="130"/>
        <v>124.88559561692672</v>
      </c>
      <c r="W1322" s="78">
        <v>46077</v>
      </c>
      <c r="X1322" s="80" t="s">
        <v>5200</v>
      </c>
      <c r="Y1322" s="80" t="s">
        <v>121</v>
      </c>
      <c r="Z1322" s="80" t="s">
        <v>537</v>
      </c>
      <c r="AA1322" s="80" t="s">
        <v>5201</v>
      </c>
      <c r="AB1322" s="76" t="s">
        <v>539</v>
      </c>
      <c r="AC1322" s="76" t="s">
        <v>540</v>
      </c>
      <c r="AD1322" s="76" t="s">
        <v>173</v>
      </c>
      <c r="AE1322" s="76" t="s">
        <v>548</v>
      </c>
      <c r="AF1322" s="318" t="s">
        <v>5397</v>
      </c>
      <c r="AG1322" s="82"/>
      <c r="AH1322" s="60"/>
      <c r="AI1322" s="75" t="s">
        <v>4947</v>
      </c>
      <c r="AJ1322" s="6" t="s">
        <v>103</v>
      </c>
      <c r="AK1322" s="81">
        <v>0</v>
      </c>
      <c r="AL1322" s="205" t="s">
        <v>103</v>
      </c>
      <c r="AM1322" s="169"/>
      <c r="AN1322" s="6"/>
      <c r="AO1322" s="120"/>
    </row>
    <row r="1323" spans="1:41">
      <c r="A1323" s="75" t="s">
        <v>4947</v>
      </c>
      <c r="B1323" s="6" t="s">
        <v>587</v>
      </c>
      <c r="C1323" s="76">
        <v>1322</v>
      </c>
      <c r="D1323" s="80" t="s">
        <v>589</v>
      </c>
      <c r="E1323" s="6" t="s">
        <v>2136</v>
      </c>
      <c r="F1323" s="6" t="str">
        <f t="shared" si="128"/>
        <v>BrokerVA-V-076-F4I25</v>
      </c>
      <c r="G1323" s="95" t="s">
        <v>4974</v>
      </c>
      <c r="H1323" s="95" t="s">
        <v>4975</v>
      </c>
      <c r="I1323" s="85" t="s">
        <v>4692</v>
      </c>
      <c r="J1323" s="92">
        <v>46080</v>
      </c>
      <c r="K1323" s="95" t="s">
        <v>5202</v>
      </c>
      <c r="L1323" s="80" t="s">
        <v>116</v>
      </c>
      <c r="M1323" s="80" t="s">
        <v>1084</v>
      </c>
      <c r="N1323" s="80" t="s">
        <v>1128</v>
      </c>
      <c r="O1323" s="71">
        <v>0</v>
      </c>
      <c r="P1323" s="71">
        <v>0</v>
      </c>
      <c r="Q1323" s="79">
        <v>1884.44</v>
      </c>
      <c r="R1323" s="79">
        <v>301.52</v>
      </c>
      <c r="S1323" s="71">
        <v>0</v>
      </c>
      <c r="T1323" s="79">
        <v>2185.96</v>
      </c>
      <c r="U1323" s="80" t="s">
        <v>24</v>
      </c>
      <c r="V1323" s="84">
        <f t="shared" si="130"/>
        <v>124.88559561692672</v>
      </c>
      <c r="W1323" s="78">
        <v>46077</v>
      </c>
      <c r="X1323" s="80" t="s">
        <v>5200</v>
      </c>
      <c r="Y1323" s="80" t="s">
        <v>121</v>
      </c>
      <c r="Z1323" s="80" t="s">
        <v>537</v>
      </c>
      <c r="AA1323" s="80" t="s">
        <v>5201</v>
      </c>
      <c r="AB1323" s="76" t="s">
        <v>539</v>
      </c>
      <c r="AC1323" s="76" t="s">
        <v>540</v>
      </c>
      <c r="AD1323" s="76" t="s">
        <v>173</v>
      </c>
      <c r="AE1323" s="76" t="s">
        <v>548</v>
      </c>
      <c r="AF1323" s="76" t="s">
        <v>96</v>
      </c>
      <c r="AG1323" s="82"/>
      <c r="AH1323" s="60"/>
      <c r="AI1323" s="75" t="s">
        <v>4947</v>
      </c>
      <c r="AJ1323" s="6" t="s">
        <v>103</v>
      </c>
      <c r="AK1323" s="81">
        <v>0</v>
      </c>
      <c r="AL1323" s="205" t="s">
        <v>103</v>
      </c>
      <c r="AM1323" s="169"/>
      <c r="AN1323" s="6"/>
      <c r="AO1323" s="120"/>
    </row>
    <row r="1324" spans="1:41">
      <c r="A1324" s="75" t="s">
        <v>4947</v>
      </c>
      <c r="B1324" s="6" t="s">
        <v>587</v>
      </c>
      <c r="C1324" s="76">
        <v>1323</v>
      </c>
      <c r="D1324" s="80" t="s">
        <v>589</v>
      </c>
      <c r="E1324" s="6" t="s">
        <v>2136</v>
      </c>
      <c r="F1324" s="6" t="str">
        <f t="shared" si="128"/>
        <v>BrokerVA-V-077-F4I25</v>
      </c>
      <c r="G1324" s="95" t="s">
        <v>4976</v>
      </c>
      <c r="H1324" s="95" t="s">
        <v>4977</v>
      </c>
      <c r="I1324" s="85" t="s">
        <v>4692</v>
      </c>
      <c r="J1324" s="92">
        <v>46080</v>
      </c>
      <c r="K1324" s="95" t="s">
        <v>5203</v>
      </c>
      <c r="L1324" s="80" t="s">
        <v>116</v>
      </c>
      <c r="M1324" s="80" t="s">
        <v>1084</v>
      </c>
      <c r="N1324" s="80" t="s">
        <v>1128</v>
      </c>
      <c r="O1324" s="71">
        <v>0</v>
      </c>
      <c r="P1324" s="71">
        <v>0</v>
      </c>
      <c r="Q1324" s="79">
        <v>1884.44</v>
      </c>
      <c r="R1324" s="79">
        <v>301.52</v>
      </c>
      <c r="S1324" s="71">
        <v>0</v>
      </c>
      <c r="T1324" s="79">
        <v>2185.96</v>
      </c>
      <c r="U1324" s="80" t="s">
        <v>24</v>
      </c>
      <c r="V1324" s="84">
        <f t="shared" si="130"/>
        <v>124.88559561692672</v>
      </c>
      <c r="W1324" s="78">
        <v>46077</v>
      </c>
      <c r="X1324" s="80" t="s">
        <v>5200</v>
      </c>
      <c r="Y1324" s="80" t="s">
        <v>121</v>
      </c>
      <c r="Z1324" s="80" t="s">
        <v>537</v>
      </c>
      <c r="AA1324" s="80" t="s">
        <v>5201</v>
      </c>
      <c r="AB1324" s="76" t="s">
        <v>539</v>
      </c>
      <c r="AC1324" s="76" t="s">
        <v>540</v>
      </c>
      <c r="AD1324" s="76" t="s">
        <v>173</v>
      </c>
      <c r="AE1324" s="76" t="s">
        <v>548</v>
      </c>
      <c r="AF1324" s="76" t="s">
        <v>96</v>
      </c>
      <c r="AG1324" s="82"/>
      <c r="AH1324" s="60"/>
      <c r="AI1324" s="75" t="s">
        <v>4947</v>
      </c>
      <c r="AJ1324" s="6" t="s">
        <v>103</v>
      </c>
      <c r="AK1324" s="81">
        <v>0</v>
      </c>
      <c r="AL1324" s="205" t="s">
        <v>103</v>
      </c>
      <c r="AM1324" s="169"/>
      <c r="AN1324" s="6"/>
      <c r="AO1324" s="120"/>
    </row>
    <row r="1325" spans="1:41">
      <c r="A1325" s="75" t="s">
        <v>4947</v>
      </c>
      <c r="B1325" s="6" t="s">
        <v>93</v>
      </c>
      <c r="C1325" s="76">
        <v>1324</v>
      </c>
      <c r="D1325" s="80" t="s">
        <v>589</v>
      </c>
      <c r="E1325" s="6" t="s">
        <v>2136</v>
      </c>
      <c r="F1325" s="6" t="str">
        <f t="shared" si="128"/>
        <v>BrokerFG-V-016-V1E26-M19</v>
      </c>
      <c r="G1325" s="95" t="s">
        <v>4978</v>
      </c>
      <c r="H1325" s="95" t="s">
        <v>4979</v>
      </c>
      <c r="I1325" s="85" t="s">
        <v>4692</v>
      </c>
      <c r="J1325" s="92">
        <v>46080</v>
      </c>
      <c r="K1325" s="95" t="s">
        <v>5204</v>
      </c>
      <c r="L1325" s="80" t="s">
        <v>116</v>
      </c>
      <c r="M1325" s="80" t="s">
        <v>1100</v>
      </c>
      <c r="N1325" s="80" t="s">
        <v>1085</v>
      </c>
      <c r="O1325" s="71">
        <v>0</v>
      </c>
      <c r="P1325" s="71">
        <v>0</v>
      </c>
      <c r="Q1325" s="79">
        <v>1762.34</v>
      </c>
      <c r="R1325" s="79">
        <v>281.98</v>
      </c>
      <c r="S1325" s="71">
        <v>0</v>
      </c>
      <c r="T1325" s="79">
        <v>2044.32</v>
      </c>
      <c r="U1325" s="80" t="s">
        <v>24</v>
      </c>
      <c r="V1325" s="84">
        <f t="shared" si="130"/>
        <v>116.79359221193234</v>
      </c>
      <c r="W1325" s="78">
        <v>46077</v>
      </c>
      <c r="X1325" s="80" t="s">
        <v>122</v>
      </c>
      <c r="Y1325" s="80" t="s">
        <v>537</v>
      </c>
      <c r="Z1325" s="80" t="s">
        <v>121</v>
      </c>
      <c r="AA1325" s="80" t="s">
        <v>1267</v>
      </c>
      <c r="AB1325" s="76" t="s">
        <v>539</v>
      </c>
      <c r="AC1325" s="76" t="s">
        <v>541</v>
      </c>
      <c r="AD1325" s="76" t="s">
        <v>195</v>
      </c>
      <c r="AE1325" s="76" t="s">
        <v>547</v>
      </c>
      <c r="AF1325" s="76" t="s">
        <v>96</v>
      </c>
      <c r="AG1325" s="82"/>
      <c r="AH1325" s="60"/>
      <c r="AI1325" s="75" t="s">
        <v>4947</v>
      </c>
      <c r="AJ1325" s="6" t="s">
        <v>103</v>
      </c>
      <c r="AK1325" s="81">
        <v>0</v>
      </c>
      <c r="AL1325" s="205" t="s">
        <v>103</v>
      </c>
      <c r="AM1325" s="169"/>
      <c r="AN1325" s="6"/>
      <c r="AO1325" s="120"/>
    </row>
    <row r="1326" spans="1:41" ht="15" thickBot="1">
      <c r="A1326" s="75" t="s">
        <v>4947</v>
      </c>
      <c r="B1326" s="6" t="s">
        <v>93</v>
      </c>
      <c r="C1326" s="76">
        <v>1325</v>
      </c>
      <c r="D1326" s="80" t="s">
        <v>2615</v>
      </c>
      <c r="E1326" s="6" t="s">
        <v>2135</v>
      </c>
      <c r="F1326" s="6" t="str">
        <f t="shared" si="128"/>
        <v>FreightFG-A-0039AE26-M19-C9580</v>
      </c>
      <c r="G1326" s="95" t="s">
        <v>5029</v>
      </c>
      <c r="H1326" s="343" t="s">
        <v>4980</v>
      </c>
      <c r="I1326" s="85" t="s">
        <v>4692</v>
      </c>
      <c r="J1326" s="92">
        <v>46079</v>
      </c>
      <c r="K1326" s="95"/>
      <c r="L1326" s="80" t="s">
        <v>5205</v>
      </c>
      <c r="M1326" s="80" t="s">
        <v>28</v>
      </c>
      <c r="N1326" s="80" t="s">
        <v>5206</v>
      </c>
      <c r="O1326" s="71">
        <v>0</v>
      </c>
      <c r="P1326" s="71">
        <v>0</v>
      </c>
      <c r="Q1326" s="79">
        <v>2785</v>
      </c>
      <c r="R1326" s="79">
        <v>226.4</v>
      </c>
      <c r="S1326" s="71">
        <v>0</v>
      </c>
      <c r="T1326" s="79">
        <v>3011.4</v>
      </c>
      <c r="U1326" s="80" t="s">
        <v>118</v>
      </c>
      <c r="V1326" s="84">
        <f t="shared" ref="V1326:V1327" si="131">T1326</f>
        <v>3011.4</v>
      </c>
      <c r="W1326" s="78">
        <v>46074</v>
      </c>
      <c r="X1326" s="80" t="s">
        <v>283</v>
      </c>
      <c r="Y1326" s="80" t="s">
        <v>537</v>
      </c>
      <c r="Z1326" s="80" t="s">
        <v>5207</v>
      </c>
      <c r="AA1326" s="80" t="s">
        <v>5208</v>
      </c>
      <c r="AB1326" s="76" t="s">
        <v>539</v>
      </c>
      <c r="AC1326" s="76" t="s">
        <v>541</v>
      </c>
      <c r="AD1326" s="76" t="s">
        <v>28</v>
      </c>
      <c r="AE1326" s="275" t="s">
        <v>1517</v>
      </c>
      <c r="AF1326" s="76" t="s">
        <v>96</v>
      </c>
      <c r="AG1326" s="82"/>
      <c r="AH1326" s="60"/>
      <c r="AI1326" s="75" t="s">
        <v>4947</v>
      </c>
      <c r="AJ1326" s="6" t="s">
        <v>103</v>
      </c>
      <c r="AK1326" s="81">
        <v>0</v>
      </c>
      <c r="AL1326" s="205" t="s">
        <v>103</v>
      </c>
      <c r="AM1326" s="169" t="s">
        <v>6431</v>
      </c>
      <c r="AN1326" s="6"/>
      <c r="AO1326" s="120"/>
    </row>
    <row r="1327" spans="1:41">
      <c r="A1327" s="75" t="s">
        <v>4947</v>
      </c>
      <c r="B1327" s="6" t="s">
        <v>93</v>
      </c>
      <c r="C1327" s="76">
        <v>1326</v>
      </c>
      <c r="D1327" s="80" t="s">
        <v>2615</v>
      </c>
      <c r="E1327" s="6" t="s">
        <v>2135</v>
      </c>
      <c r="F1327" s="6" t="str">
        <f t="shared" si="128"/>
        <v>FreightRM-A-0014AI26-M19-C9077</v>
      </c>
      <c r="G1327" s="95" t="s">
        <v>6407</v>
      </c>
      <c r="H1327" s="95" t="s">
        <v>4981</v>
      </c>
      <c r="I1327" s="85" t="s">
        <v>4692</v>
      </c>
      <c r="J1327" s="92">
        <v>46079</v>
      </c>
      <c r="K1327" s="95"/>
      <c r="L1327" s="80" t="s">
        <v>5209</v>
      </c>
      <c r="M1327" s="80" t="s">
        <v>25</v>
      </c>
      <c r="N1327" s="80" t="s">
        <v>5206</v>
      </c>
      <c r="O1327" s="71">
        <v>0</v>
      </c>
      <c r="P1327" s="71">
        <v>0</v>
      </c>
      <c r="Q1327" s="79">
        <v>5947.18</v>
      </c>
      <c r="R1327" s="79">
        <v>220</v>
      </c>
      <c r="S1327" s="71">
        <v>0</v>
      </c>
      <c r="T1327" s="79">
        <v>6167.18</v>
      </c>
      <c r="U1327" s="80" t="s">
        <v>118</v>
      </c>
      <c r="V1327" s="84">
        <f t="shared" si="131"/>
        <v>6167.18</v>
      </c>
      <c r="W1327" s="78">
        <v>45998</v>
      </c>
      <c r="X1327" s="80" t="s">
        <v>5210</v>
      </c>
      <c r="Y1327" s="80" t="s">
        <v>537</v>
      </c>
      <c r="Z1327" s="80" t="s">
        <v>5207</v>
      </c>
      <c r="AA1327" s="80" t="s">
        <v>283</v>
      </c>
      <c r="AB1327" s="76" t="s">
        <v>539</v>
      </c>
      <c r="AC1327" s="76" t="s">
        <v>540</v>
      </c>
      <c r="AD1327" s="76" t="s">
        <v>25</v>
      </c>
      <c r="AE1327" s="76">
        <v>67180000</v>
      </c>
      <c r="AF1327" s="76" t="s">
        <v>96</v>
      </c>
      <c r="AG1327" s="82"/>
      <c r="AH1327" s="60"/>
      <c r="AI1327" s="75" t="s">
        <v>4947</v>
      </c>
      <c r="AJ1327" s="6" t="s">
        <v>103</v>
      </c>
      <c r="AK1327" s="81">
        <v>0</v>
      </c>
      <c r="AL1327" s="205" t="s">
        <v>103</v>
      </c>
      <c r="AM1327" s="169" t="s">
        <v>6432</v>
      </c>
      <c r="AN1327" s="6"/>
      <c r="AO1327" s="120"/>
    </row>
    <row r="1328" spans="1:41">
      <c r="A1328" s="75" t="s">
        <v>4947</v>
      </c>
      <c r="B1328" s="6" t="s">
        <v>93</v>
      </c>
      <c r="C1328" s="76">
        <v>1327</v>
      </c>
      <c r="D1328" s="80" t="s">
        <v>590</v>
      </c>
      <c r="E1328" s="6" t="s">
        <v>2135</v>
      </c>
      <c r="F1328" s="6" t="str">
        <f t="shared" si="128"/>
        <v>FreightRM-V-034-V1I26-M19.5</v>
      </c>
      <c r="G1328" s="95" t="s">
        <v>4982</v>
      </c>
      <c r="H1328" s="95" t="s">
        <v>4983</v>
      </c>
      <c r="I1328" s="85" t="s">
        <v>4692</v>
      </c>
      <c r="J1328" s="92">
        <v>46080</v>
      </c>
      <c r="K1328" s="95" t="s">
        <v>5211</v>
      </c>
      <c r="L1328" s="80">
        <v>6736</v>
      </c>
      <c r="M1328" s="80" t="s">
        <v>1870</v>
      </c>
      <c r="N1328" s="80" t="s">
        <v>1134</v>
      </c>
      <c r="O1328" s="71">
        <v>0</v>
      </c>
      <c r="P1328" s="71">
        <v>0</v>
      </c>
      <c r="Q1328" s="79">
        <v>10800</v>
      </c>
      <c r="R1328" s="79">
        <v>1728</v>
      </c>
      <c r="S1328" s="71">
        <v>432</v>
      </c>
      <c r="T1328" s="79">
        <v>12096</v>
      </c>
      <c r="U1328" s="80" t="s">
        <v>24</v>
      </c>
      <c r="V1328" s="84">
        <f t="shared" ref="V1328:V1334" si="132">T1328/17.5037</f>
        <v>691.05389146294795</v>
      </c>
      <c r="W1328" s="78">
        <v>46081</v>
      </c>
      <c r="X1328" s="80" t="s">
        <v>1135</v>
      </c>
      <c r="Y1328" s="80" t="s">
        <v>1136</v>
      </c>
      <c r="Z1328" s="80" t="s">
        <v>1137</v>
      </c>
      <c r="AA1328" s="80" t="s">
        <v>121</v>
      </c>
      <c r="AB1328" s="76" t="s">
        <v>539</v>
      </c>
      <c r="AC1328" s="76" t="s">
        <v>540</v>
      </c>
      <c r="AD1328" s="76" t="s">
        <v>173</v>
      </c>
      <c r="AE1328" s="76" t="s">
        <v>548</v>
      </c>
      <c r="AF1328" s="76" t="s">
        <v>96</v>
      </c>
      <c r="AG1328" s="82"/>
      <c r="AH1328" s="60"/>
      <c r="AI1328" s="75" t="s">
        <v>4947</v>
      </c>
      <c r="AJ1328" s="6" t="s">
        <v>103</v>
      </c>
      <c r="AK1328" s="81">
        <v>0</v>
      </c>
      <c r="AL1328" s="205" t="s">
        <v>103</v>
      </c>
      <c r="AM1328" s="169"/>
      <c r="AN1328" s="6"/>
      <c r="AO1328" s="120"/>
    </row>
    <row r="1329" spans="1:41">
      <c r="A1329" s="75" t="s">
        <v>4947</v>
      </c>
      <c r="B1329" s="6" t="s">
        <v>93</v>
      </c>
      <c r="C1329" s="76">
        <v>1328</v>
      </c>
      <c r="D1329" s="80" t="s">
        <v>590</v>
      </c>
      <c r="E1329" s="6" t="s">
        <v>2135</v>
      </c>
      <c r="F1329" s="6" t="str">
        <f t="shared" si="128"/>
        <v>FreightRM-V-049-V1I26-M01</v>
      </c>
      <c r="G1329" s="95" t="s">
        <v>4984</v>
      </c>
      <c r="H1329" s="95" t="s">
        <v>4985</v>
      </c>
      <c r="I1329" s="85" t="s">
        <v>4692</v>
      </c>
      <c r="J1329" s="92">
        <v>46080</v>
      </c>
      <c r="K1329" s="95" t="s">
        <v>5212</v>
      </c>
      <c r="L1329" s="80">
        <v>6795</v>
      </c>
      <c r="M1329" s="80" t="s">
        <v>1870</v>
      </c>
      <c r="N1329" s="80" t="s">
        <v>1134</v>
      </c>
      <c r="O1329" s="71">
        <v>0</v>
      </c>
      <c r="P1329" s="71">
        <v>0</v>
      </c>
      <c r="Q1329" s="79">
        <v>19000</v>
      </c>
      <c r="R1329" s="79">
        <v>3040</v>
      </c>
      <c r="S1329" s="71">
        <v>760</v>
      </c>
      <c r="T1329" s="79">
        <v>21280</v>
      </c>
      <c r="U1329" s="80" t="s">
        <v>24</v>
      </c>
      <c r="V1329" s="84">
        <f t="shared" si="132"/>
        <v>1215.7429572033343</v>
      </c>
      <c r="W1329" s="78">
        <v>46081</v>
      </c>
      <c r="X1329" s="80" t="s">
        <v>1147</v>
      </c>
      <c r="Y1329" s="80" t="s">
        <v>1148</v>
      </c>
      <c r="Z1329" s="80" t="s">
        <v>1137</v>
      </c>
      <c r="AA1329" s="80" t="s">
        <v>121</v>
      </c>
      <c r="AB1329" s="76" t="s">
        <v>542</v>
      </c>
      <c r="AC1329" s="76" t="s">
        <v>540</v>
      </c>
      <c r="AD1329" s="76" t="s">
        <v>173</v>
      </c>
      <c r="AE1329" s="76" t="s">
        <v>548</v>
      </c>
      <c r="AF1329" s="76" t="s">
        <v>96</v>
      </c>
      <c r="AG1329" s="82"/>
      <c r="AH1329" s="60"/>
      <c r="AI1329" s="75" t="s">
        <v>4947</v>
      </c>
      <c r="AJ1329" s="6" t="s">
        <v>103</v>
      </c>
      <c r="AK1329" s="81">
        <v>0</v>
      </c>
      <c r="AL1329" s="205" t="s">
        <v>103</v>
      </c>
      <c r="AM1329" s="169"/>
      <c r="AN1329" s="6"/>
      <c r="AO1329" s="120"/>
    </row>
    <row r="1330" spans="1:41">
      <c r="A1330" s="75" t="s">
        <v>4947</v>
      </c>
      <c r="B1330" s="6" t="s">
        <v>93</v>
      </c>
      <c r="C1330" s="76">
        <v>1329</v>
      </c>
      <c r="D1330" s="80" t="s">
        <v>590</v>
      </c>
      <c r="E1330" s="6" t="s">
        <v>2135</v>
      </c>
      <c r="F1330" s="6" t="str">
        <f t="shared" si="128"/>
        <v>FreightRM-V-060-V1I26-M19.2</v>
      </c>
      <c r="G1330" s="95" t="s">
        <v>4986</v>
      </c>
      <c r="H1330" s="95" t="s">
        <v>4987</v>
      </c>
      <c r="I1330" s="85" t="s">
        <v>4692</v>
      </c>
      <c r="J1330" s="92">
        <v>46080</v>
      </c>
      <c r="K1330" s="95" t="s">
        <v>3557</v>
      </c>
      <c r="L1330" s="80">
        <v>6688</v>
      </c>
      <c r="M1330" s="80" t="s">
        <v>1870</v>
      </c>
      <c r="N1330" s="80" t="s">
        <v>1150</v>
      </c>
      <c r="O1330" s="71">
        <v>0</v>
      </c>
      <c r="P1330" s="71">
        <v>0</v>
      </c>
      <c r="Q1330" s="79">
        <v>19000</v>
      </c>
      <c r="R1330" s="79">
        <v>3040</v>
      </c>
      <c r="S1330" s="71">
        <v>0</v>
      </c>
      <c r="T1330" s="79">
        <v>22040</v>
      </c>
      <c r="U1330" s="80" t="s">
        <v>24</v>
      </c>
      <c r="V1330" s="84">
        <f t="shared" si="132"/>
        <v>1259.1623485320247</v>
      </c>
      <c r="W1330" s="78">
        <v>46081</v>
      </c>
      <c r="X1330" s="80" t="s">
        <v>1140</v>
      </c>
      <c r="Y1330" s="80" t="s">
        <v>1141</v>
      </c>
      <c r="Z1330" s="80" t="s">
        <v>1137</v>
      </c>
      <c r="AA1330" s="80" t="s">
        <v>121</v>
      </c>
      <c r="AB1330" s="76" t="s">
        <v>539</v>
      </c>
      <c r="AC1330" s="76" t="s">
        <v>540</v>
      </c>
      <c r="AD1330" s="76" t="s">
        <v>173</v>
      </c>
      <c r="AE1330" s="76" t="s">
        <v>548</v>
      </c>
      <c r="AF1330" s="76" t="s">
        <v>96</v>
      </c>
      <c r="AG1330" s="82"/>
      <c r="AH1330" s="60"/>
      <c r="AI1330" s="75" t="s">
        <v>4947</v>
      </c>
      <c r="AJ1330" s="6" t="s">
        <v>103</v>
      </c>
      <c r="AK1330" s="81">
        <v>0</v>
      </c>
      <c r="AL1330" s="205" t="s">
        <v>103</v>
      </c>
      <c r="AM1330" s="169"/>
      <c r="AN1330" s="6"/>
      <c r="AO1330" s="120"/>
    </row>
    <row r="1331" spans="1:41">
      <c r="A1331" s="75" t="s">
        <v>4947</v>
      </c>
      <c r="B1331" s="6" t="s">
        <v>93</v>
      </c>
      <c r="C1331" s="76">
        <v>1330</v>
      </c>
      <c r="D1331" s="80" t="s">
        <v>590</v>
      </c>
      <c r="E1331" s="6" t="s">
        <v>2135</v>
      </c>
      <c r="F1331" s="6" t="str">
        <f t="shared" si="128"/>
        <v>FreightRM-V-034-V1I26-M19.4</v>
      </c>
      <c r="G1331" s="95" t="s">
        <v>4988</v>
      </c>
      <c r="H1331" s="95" t="s">
        <v>4989</v>
      </c>
      <c r="I1331" s="85" t="s">
        <v>4692</v>
      </c>
      <c r="J1331" s="92">
        <v>46080</v>
      </c>
      <c r="K1331" s="95" t="s">
        <v>5211</v>
      </c>
      <c r="L1331" s="80">
        <v>6690</v>
      </c>
      <c r="M1331" s="80" t="s">
        <v>1870</v>
      </c>
      <c r="N1331" s="80" t="s">
        <v>1150</v>
      </c>
      <c r="O1331" s="71">
        <v>0</v>
      </c>
      <c r="P1331" s="71">
        <v>0</v>
      </c>
      <c r="Q1331" s="79">
        <v>10800</v>
      </c>
      <c r="R1331" s="79">
        <v>1728</v>
      </c>
      <c r="S1331" s="71">
        <v>0</v>
      </c>
      <c r="T1331" s="79">
        <v>12528</v>
      </c>
      <c r="U1331" s="80" t="s">
        <v>24</v>
      </c>
      <c r="V1331" s="84">
        <f t="shared" si="132"/>
        <v>715.73438758662462</v>
      </c>
      <c r="W1331" s="78">
        <v>46081</v>
      </c>
      <c r="X1331" s="80" t="s">
        <v>1135</v>
      </c>
      <c r="Y1331" s="80" t="s">
        <v>1136</v>
      </c>
      <c r="Z1331" s="80" t="s">
        <v>1137</v>
      </c>
      <c r="AA1331" s="80" t="s">
        <v>121</v>
      </c>
      <c r="AB1331" s="76" t="s">
        <v>539</v>
      </c>
      <c r="AC1331" s="76" t="s">
        <v>540</v>
      </c>
      <c r="AD1331" s="76" t="s">
        <v>173</v>
      </c>
      <c r="AE1331" s="76" t="s">
        <v>548</v>
      </c>
      <c r="AF1331" s="76" t="s">
        <v>96</v>
      </c>
      <c r="AG1331" s="82"/>
      <c r="AH1331" s="60"/>
      <c r="AI1331" s="75" t="s">
        <v>4947</v>
      </c>
      <c r="AJ1331" s="6" t="s">
        <v>103</v>
      </c>
      <c r="AK1331" s="81">
        <v>0</v>
      </c>
      <c r="AL1331" s="205" t="s">
        <v>103</v>
      </c>
      <c r="AM1331" s="169"/>
      <c r="AN1331" s="6"/>
      <c r="AO1331" s="120"/>
    </row>
    <row r="1332" spans="1:41">
      <c r="A1332" s="75" t="s">
        <v>4947</v>
      </c>
      <c r="B1332" s="6" t="s">
        <v>93</v>
      </c>
      <c r="C1332" s="76">
        <v>1331</v>
      </c>
      <c r="D1332" s="80" t="s">
        <v>590</v>
      </c>
      <c r="E1332" s="6" t="s">
        <v>2135</v>
      </c>
      <c r="F1332" s="6" t="str">
        <f t="shared" si="128"/>
        <v>FreightRM-V-034-V1I26-M19.7</v>
      </c>
      <c r="G1332" s="95" t="s">
        <v>4990</v>
      </c>
      <c r="H1332" s="95" t="s">
        <v>4991</v>
      </c>
      <c r="I1332" s="85" t="s">
        <v>4692</v>
      </c>
      <c r="J1332" s="92">
        <v>46080</v>
      </c>
      <c r="K1332" s="95" t="s">
        <v>3556</v>
      </c>
      <c r="L1332" s="80">
        <v>6848</v>
      </c>
      <c r="M1332" s="80" t="s">
        <v>1870</v>
      </c>
      <c r="N1332" s="80" t="s">
        <v>1134</v>
      </c>
      <c r="O1332" s="71">
        <v>0</v>
      </c>
      <c r="P1332" s="71">
        <v>0</v>
      </c>
      <c r="Q1332" s="79">
        <v>10800</v>
      </c>
      <c r="R1332" s="79">
        <v>1728</v>
      </c>
      <c r="S1332" s="71">
        <v>432</v>
      </c>
      <c r="T1332" s="79">
        <v>12096</v>
      </c>
      <c r="U1332" s="80" t="s">
        <v>24</v>
      </c>
      <c r="V1332" s="84">
        <f t="shared" si="132"/>
        <v>691.05389146294795</v>
      </c>
      <c r="W1332" s="78">
        <v>46081</v>
      </c>
      <c r="X1332" s="80" t="s">
        <v>1135</v>
      </c>
      <c r="Y1332" s="80" t="s">
        <v>1136</v>
      </c>
      <c r="Z1332" s="80" t="s">
        <v>1137</v>
      </c>
      <c r="AA1332" s="80" t="s">
        <v>121</v>
      </c>
      <c r="AB1332" s="76" t="s">
        <v>539</v>
      </c>
      <c r="AC1332" s="76" t="s">
        <v>540</v>
      </c>
      <c r="AD1332" s="76" t="s">
        <v>173</v>
      </c>
      <c r="AE1332" s="76" t="s">
        <v>548</v>
      </c>
      <c r="AF1332" s="76" t="s">
        <v>96</v>
      </c>
      <c r="AG1332" s="82"/>
      <c r="AH1332" s="60"/>
      <c r="AI1332" s="75" t="s">
        <v>4947</v>
      </c>
      <c r="AJ1332" s="6" t="s">
        <v>103</v>
      </c>
      <c r="AK1332" s="81">
        <v>0</v>
      </c>
      <c r="AL1332" s="205" t="s">
        <v>103</v>
      </c>
      <c r="AM1332" s="169"/>
      <c r="AN1332" s="6"/>
      <c r="AO1332" s="120"/>
    </row>
    <row r="1333" spans="1:41">
      <c r="A1333" s="75" t="s">
        <v>4947</v>
      </c>
      <c r="B1333" s="6" t="s">
        <v>93</v>
      </c>
      <c r="C1333" s="76">
        <v>1332</v>
      </c>
      <c r="D1333" s="80" t="s">
        <v>590</v>
      </c>
      <c r="E1333" s="6" t="s">
        <v>2135</v>
      </c>
      <c r="F1333" s="6" t="str">
        <f t="shared" si="128"/>
        <v>FreightFG-V-023-V1E26-M46.3</v>
      </c>
      <c r="G1333" s="6" t="s">
        <v>4992</v>
      </c>
      <c r="H1333" s="95" t="s">
        <v>4993</v>
      </c>
      <c r="I1333" s="85" t="s">
        <v>4692</v>
      </c>
      <c r="J1333" s="92">
        <v>46080</v>
      </c>
      <c r="K1333" s="95"/>
      <c r="L1333" s="80">
        <v>6800</v>
      </c>
      <c r="M1333" s="80" t="s">
        <v>1870</v>
      </c>
      <c r="N1333" s="80" t="s">
        <v>1150</v>
      </c>
      <c r="O1333" s="71">
        <v>0</v>
      </c>
      <c r="P1333" s="71">
        <v>0</v>
      </c>
      <c r="Q1333" s="79">
        <v>10800</v>
      </c>
      <c r="R1333" s="79">
        <v>1728</v>
      </c>
      <c r="S1333" s="71">
        <v>0</v>
      </c>
      <c r="T1333" s="79">
        <v>12528</v>
      </c>
      <c r="U1333" s="80" t="s">
        <v>24</v>
      </c>
      <c r="V1333" s="84">
        <f t="shared" si="132"/>
        <v>715.73438758662462</v>
      </c>
      <c r="W1333" s="78">
        <v>46081</v>
      </c>
      <c r="X1333" s="80" t="s">
        <v>4727</v>
      </c>
      <c r="Y1333" s="80" t="s">
        <v>1137</v>
      </c>
      <c r="Z1333" s="80" t="s">
        <v>1470</v>
      </c>
      <c r="AA1333" s="80" t="s">
        <v>121</v>
      </c>
      <c r="AB1333" s="76" t="s">
        <v>1106</v>
      </c>
      <c r="AC1333" s="76" t="s">
        <v>541</v>
      </c>
      <c r="AD1333" s="76" t="s">
        <v>195</v>
      </c>
      <c r="AE1333" s="76" t="s">
        <v>547</v>
      </c>
      <c r="AF1333" s="76" t="s">
        <v>96</v>
      </c>
      <c r="AG1333" s="82"/>
      <c r="AH1333" s="60"/>
      <c r="AI1333" s="75" t="s">
        <v>4947</v>
      </c>
      <c r="AJ1333" s="6" t="s">
        <v>103</v>
      </c>
      <c r="AK1333" s="81">
        <v>0</v>
      </c>
      <c r="AL1333" s="205" t="s">
        <v>103</v>
      </c>
      <c r="AM1333" s="169"/>
      <c r="AN1333" s="6"/>
      <c r="AO1333" s="120"/>
    </row>
    <row r="1334" spans="1:41">
      <c r="A1334" s="75" t="s">
        <v>4947</v>
      </c>
      <c r="B1334" s="6" t="s">
        <v>93</v>
      </c>
      <c r="C1334" s="76">
        <v>1333</v>
      </c>
      <c r="D1334" s="80" t="s">
        <v>590</v>
      </c>
      <c r="E1334" s="6" t="s">
        <v>2135</v>
      </c>
      <c r="F1334" s="6" t="str">
        <f t="shared" si="128"/>
        <v>FreightRM-V-034-V1I26-M19.4</v>
      </c>
      <c r="G1334" s="95" t="s">
        <v>4988</v>
      </c>
      <c r="H1334" s="95" t="s">
        <v>4994</v>
      </c>
      <c r="I1334" s="85" t="s">
        <v>4692</v>
      </c>
      <c r="J1334" s="92">
        <v>46080</v>
      </c>
      <c r="K1334" s="95" t="s">
        <v>3556</v>
      </c>
      <c r="L1334" s="80">
        <v>6816</v>
      </c>
      <c r="M1334" s="80" t="s">
        <v>1870</v>
      </c>
      <c r="N1334" s="80" t="s">
        <v>1150</v>
      </c>
      <c r="O1334" s="71">
        <v>0</v>
      </c>
      <c r="P1334" s="71">
        <v>0</v>
      </c>
      <c r="Q1334" s="79">
        <v>10800</v>
      </c>
      <c r="R1334" s="79">
        <v>1728</v>
      </c>
      <c r="S1334" s="71">
        <v>0</v>
      </c>
      <c r="T1334" s="79">
        <v>12528</v>
      </c>
      <c r="U1334" s="80" t="s">
        <v>24</v>
      </c>
      <c r="V1334" s="84">
        <f t="shared" si="132"/>
        <v>715.73438758662462</v>
      </c>
      <c r="W1334" s="78">
        <v>46081</v>
      </c>
      <c r="X1334" s="80" t="s">
        <v>1135</v>
      </c>
      <c r="Y1334" s="80" t="s">
        <v>1136</v>
      </c>
      <c r="Z1334" s="80" t="s">
        <v>1137</v>
      </c>
      <c r="AA1334" s="80" t="s">
        <v>121</v>
      </c>
      <c r="AB1334" s="76" t="s">
        <v>539</v>
      </c>
      <c r="AC1334" s="76" t="s">
        <v>540</v>
      </c>
      <c r="AD1334" s="76" t="s">
        <v>173</v>
      </c>
      <c r="AE1334" s="76" t="s">
        <v>548</v>
      </c>
      <c r="AF1334" s="76" t="s">
        <v>96</v>
      </c>
      <c r="AG1334" s="82"/>
      <c r="AH1334" s="60"/>
      <c r="AI1334" s="75" t="s">
        <v>4947</v>
      </c>
      <c r="AJ1334" s="6" t="s">
        <v>103</v>
      </c>
      <c r="AK1334" s="81">
        <v>0</v>
      </c>
      <c r="AL1334" s="205" t="s">
        <v>103</v>
      </c>
      <c r="AM1334" s="169"/>
      <c r="AN1334" s="6"/>
      <c r="AO1334" s="120"/>
    </row>
    <row r="1335" spans="1:41">
      <c r="A1335" s="75" t="s">
        <v>4947</v>
      </c>
      <c r="B1335" s="6" t="s">
        <v>93</v>
      </c>
      <c r="C1335" s="76">
        <v>1334</v>
      </c>
      <c r="D1335" s="80" t="s">
        <v>590</v>
      </c>
      <c r="E1335" s="6" t="s">
        <v>2135</v>
      </c>
      <c r="F1335" s="6" t="str">
        <f t="shared" si="128"/>
        <v>FreightFG-R-2145LE25.M19</v>
      </c>
      <c r="G1335" s="95" t="s">
        <v>4995</v>
      </c>
      <c r="H1335" s="95" t="s">
        <v>4996</v>
      </c>
      <c r="I1335" s="85" t="s">
        <v>4692</v>
      </c>
      <c r="J1335" s="92">
        <v>46079</v>
      </c>
      <c r="K1335" s="95" t="s">
        <v>5213</v>
      </c>
      <c r="L1335" s="80">
        <v>6820</v>
      </c>
      <c r="M1335" s="80" t="s">
        <v>1264</v>
      </c>
      <c r="N1335" s="80" t="s">
        <v>5214</v>
      </c>
      <c r="O1335" s="71">
        <v>0</v>
      </c>
      <c r="P1335" s="71">
        <v>0</v>
      </c>
      <c r="Q1335" s="79">
        <v>5900</v>
      </c>
      <c r="R1335" s="79">
        <v>944</v>
      </c>
      <c r="S1335" s="71">
        <v>236</v>
      </c>
      <c r="T1335" s="79">
        <v>6608</v>
      </c>
      <c r="U1335" s="80" t="s">
        <v>118</v>
      </c>
      <c r="V1335" s="84">
        <f>T1335</f>
        <v>6608</v>
      </c>
      <c r="W1335" s="78">
        <v>46080</v>
      </c>
      <c r="X1335" s="80" t="s">
        <v>4738</v>
      </c>
      <c r="Y1335" s="80" t="s">
        <v>1137</v>
      </c>
      <c r="Z1335" s="80" t="s">
        <v>4739</v>
      </c>
      <c r="AA1335" s="80" t="s">
        <v>121</v>
      </c>
      <c r="AB1335" s="76" t="s">
        <v>539</v>
      </c>
      <c r="AC1335" s="76" t="s">
        <v>541</v>
      </c>
      <c r="AD1335" s="76" t="s">
        <v>195</v>
      </c>
      <c r="AE1335" s="76" t="s">
        <v>547</v>
      </c>
      <c r="AF1335" s="76" t="s">
        <v>96</v>
      </c>
      <c r="AG1335" s="82"/>
      <c r="AH1335" s="60"/>
      <c r="AI1335" s="75" t="s">
        <v>4947</v>
      </c>
      <c r="AJ1335" s="6" t="s">
        <v>103</v>
      </c>
      <c r="AK1335" s="81">
        <v>0</v>
      </c>
      <c r="AL1335" s="205" t="s">
        <v>103</v>
      </c>
      <c r="AM1335" s="169"/>
      <c r="AN1335" s="6"/>
      <c r="AO1335" s="120"/>
    </row>
    <row r="1336" spans="1:41">
      <c r="A1336" s="75" t="s">
        <v>4947</v>
      </c>
      <c r="B1336" s="6" t="s">
        <v>93</v>
      </c>
      <c r="C1336" s="76">
        <v>1335</v>
      </c>
      <c r="D1336" s="80" t="s">
        <v>590</v>
      </c>
      <c r="E1336" s="6" t="s">
        <v>2135</v>
      </c>
      <c r="F1336" s="6" t="str">
        <f t="shared" si="128"/>
        <v>FreightRM-V-041-V1I26-M19.2</v>
      </c>
      <c r="G1336" s="95" t="s">
        <v>4997</v>
      </c>
      <c r="H1336" s="95" t="s">
        <v>4998</v>
      </c>
      <c r="I1336" s="85" t="s">
        <v>4692</v>
      </c>
      <c r="J1336" s="92">
        <v>46080</v>
      </c>
      <c r="K1336" s="95" t="s">
        <v>5215</v>
      </c>
      <c r="L1336" s="80">
        <v>6849</v>
      </c>
      <c r="M1336" s="80" t="s">
        <v>5216</v>
      </c>
      <c r="N1336" s="80" t="s">
        <v>1134</v>
      </c>
      <c r="O1336" s="71">
        <v>0</v>
      </c>
      <c r="P1336" s="71">
        <v>0</v>
      </c>
      <c r="Q1336" s="79">
        <v>2000</v>
      </c>
      <c r="R1336" s="79">
        <v>320</v>
      </c>
      <c r="S1336" s="71">
        <v>80</v>
      </c>
      <c r="T1336" s="79">
        <v>2240</v>
      </c>
      <c r="U1336" s="80" t="s">
        <v>24</v>
      </c>
      <c r="V1336" s="84">
        <f t="shared" ref="V1336:V1337" si="133">T1336/17.5037</f>
        <v>127.97294286350886</v>
      </c>
      <c r="W1336" s="78">
        <v>46081</v>
      </c>
      <c r="X1336" s="80" t="s">
        <v>1135</v>
      </c>
      <c r="Y1336" s="80" t="s">
        <v>4732</v>
      </c>
      <c r="Z1336" s="80" t="s">
        <v>1137</v>
      </c>
      <c r="AA1336" s="80" t="s">
        <v>121</v>
      </c>
      <c r="AB1336" s="76" t="s">
        <v>539</v>
      </c>
      <c r="AC1336" s="76" t="s">
        <v>540</v>
      </c>
      <c r="AD1336" s="76" t="s">
        <v>173</v>
      </c>
      <c r="AE1336" s="76" t="s">
        <v>548</v>
      </c>
      <c r="AF1336" s="76" t="s">
        <v>96</v>
      </c>
      <c r="AG1336" s="82"/>
      <c r="AH1336" s="60"/>
      <c r="AI1336" s="75" t="s">
        <v>4947</v>
      </c>
      <c r="AJ1336" s="6" t="s">
        <v>103</v>
      </c>
      <c r="AK1336" s="81">
        <v>0</v>
      </c>
      <c r="AL1336" s="205" t="s">
        <v>103</v>
      </c>
      <c r="AM1336" s="169"/>
      <c r="AN1336" s="6"/>
      <c r="AO1336" s="120"/>
    </row>
    <row r="1337" spans="1:41">
      <c r="A1337" s="75" t="s">
        <v>4947</v>
      </c>
      <c r="B1337" s="6" t="s">
        <v>93</v>
      </c>
      <c r="C1337" s="76">
        <v>1336</v>
      </c>
      <c r="D1337" s="80" t="s">
        <v>590</v>
      </c>
      <c r="E1337" s="6" t="s">
        <v>2135</v>
      </c>
      <c r="F1337" s="6" t="str">
        <f t="shared" si="128"/>
        <v>FreightRM-V-041-V1I26-M19.2</v>
      </c>
      <c r="G1337" s="95" t="s">
        <v>4997</v>
      </c>
      <c r="H1337" s="95" t="s">
        <v>4999</v>
      </c>
      <c r="I1337" s="85" t="s">
        <v>4692</v>
      </c>
      <c r="J1337" s="92">
        <v>46080</v>
      </c>
      <c r="K1337" s="95" t="s">
        <v>5215</v>
      </c>
      <c r="L1337" s="80">
        <v>6737</v>
      </c>
      <c r="M1337" s="80" t="s">
        <v>5216</v>
      </c>
      <c r="N1337" s="80" t="s">
        <v>1134</v>
      </c>
      <c r="O1337" s="71">
        <v>0</v>
      </c>
      <c r="P1337" s="71">
        <v>0</v>
      </c>
      <c r="Q1337" s="79">
        <v>2000</v>
      </c>
      <c r="R1337" s="79">
        <v>320</v>
      </c>
      <c r="S1337" s="71">
        <v>80</v>
      </c>
      <c r="T1337" s="79">
        <v>2240</v>
      </c>
      <c r="U1337" s="80" t="s">
        <v>24</v>
      </c>
      <c r="V1337" s="84">
        <f t="shared" si="133"/>
        <v>127.97294286350886</v>
      </c>
      <c r="W1337" s="78">
        <v>46081</v>
      </c>
      <c r="X1337" s="80" t="s">
        <v>1135</v>
      </c>
      <c r="Y1337" s="80" t="s">
        <v>4732</v>
      </c>
      <c r="Z1337" s="80" t="s">
        <v>1137</v>
      </c>
      <c r="AA1337" s="80" t="s">
        <v>121</v>
      </c>
      <c r="AB1337" s="76" t="s">
        <v>539</v>
      </c>
      <c r="AC1337" s="76" t="s">
        <v>540</v>
      </c>
      <c r="AD1337" s="76" t="s">
        <v>173</v>
      </c>
      <c r="AE1337" s="76" t="s">
        <v>548</v>
      </c>
      <c r="AF1337" s="76" t="s">
        <v>96</v>
      </c>
      <c r="AG1337" s="82"/>
      <c r="AH1337" s="60"/>
      <c r="AI1337" s="75" t="s">
        <v>4947</v>
      </c>
      <c r="AJ1337" s="6" t="s">
        <v>103</v>
      </c>
      <c r="AK1337" s="81">
        <v>0</v>
      </c>
      <c r="AL1337" s="205" t="s">
        <v>103</v>
      </c>
      <c r="AM1337" s="169"/>
      <c r="AN1337" s="6"/>
      <c r="AO1337" s="120"/>
    </row>
    <row r="1338" spans="1:41">
      <c r="A1338" s="75" t="s">
        <v>4947</v>
      </c>
      <c r="B1338" s="6" t="s">
        <v>93</v>
      </c>
      <c r="C1338" s="76">
        <v>1337</v>
      </c>
      <c r="D1338" s="80" t="s">
        <v>590</v>
      </c>
      <c r="E1338" s="6" t="s">
        <v>2135</v>
      </c>
      <c r="F1338" s="6" t="str">
        <f t="shared" si="128"/>
        <v>FreightFG-R-2138LE25.M19</v>
      </c>
      <c r="G1338" s="95" t="s">
        <v>4472</v>
      </c>
      <c r="H1338" s="95" t="s">
        <v>5000</v>
      </c>
      <c r="I1338" s="85" t="s">
        <v>4692</v>
      </c>
      <c r="J1338" s="92">
        <v>46076</v>
      </c>
      <c r="K1338" s="95" t="s">
        <v>5217</v>
      </c>
      <c r="L1338" s="80">
        <v>6797</v>
      </c>
      <c r="M1338" s="80" t="s">
        <v>2398</v>
      </c>
      <c r="N1338" s="80" t="s">
        <v>1150</v>
      </c>
      <c r="O1338" s="71">
        <v>0</v>
      </c>
      <c r="P1338" s="71">
        <v>0</v>
      </c>
      <c r="Q1338" s="79">
        <v>716.29</v>
      </c>
      <c r="R1338" s="79">
        <v>114.6</v>
      </c>
      <c r="S1338" s="71">
        <v>0</v>
      </c>
      <c r="T1338" s="79">
        <v>830.89</v>
      </c>
      <c r="U1338" s="80" t="s">
        <v>118</v>
      </c>
      <c r="V1338" s="84">
        <f t="shared" ref="V1338:V1339" si="134">T1338</f>
        <v>830.89</v>
      </c>
      <c r="W1338" s="78">
        <v>46081</v>
      </c>
      <c r="X1338" s="80" t="s">
        <v>4738</v>
      </c>
      <c r="Y1338" s="80" t="s">
        <v>1137</v>
      </c>
      <c r="Z1338" s="80" t="s">
        <v>4739</v>
      </c>
      <c r="AA1338" s="80" t="s">
        <v>121</v>
      </c>
      <c r="AB1338" s="76" t="s">
        <v>539</v>
      </c>
      <c r="AC1338" s="76" t="s">
        <v>541</v>
      </c>
      <c r="AD1338" s="76" t="s">
        <v>195</v>
      </c>
      <c r="AE1338" s="76" t="s">
        <v>547</v>
      </c>
      <c r="AF1338" s="76" t="s">
        <v>96</v>
      </c>
      <c r="AG1338" s="82"/>
      <c r="AH1338" s="60"/>
      <c r="AI1338" s="75" t="s">
        <v>4947</v>
      </c>
      <c r="AJ1338" s="6" t="s">
        <v>103</v>
      </c>
      <c r="AK1338" s="81">
        <v>0</v>
      </c>
      <c r="AL1338" s="205" t="s">
        <v>103</v>
      </c>
      <c r="AM1338" s="169"/>
      <c r="AN1338" s="6"/>
      <c r="AO1338" s="120"/>
    </row>
    <row r="1339" spans="1:41">
      <c r="A1339" s="75" t="s">
        <v>4947</v>
      </c>
      <c r="B1339" s="6" t="s">
        <v>93</v>
      </c>
      <c r="C1339" s="76">
        <v>1338</v>
      </c>
      <c r="D1339" s="80" t="s">
        <v>590</v>
      </c>
      <c r="E1339" s="6" t="s">
        <v>2135</v>
      </c>
      <c r="F1339" s="6" t="str">
        <f t="shared" si="128"/>
        <v>FreightFG-R-2145LE25.M19</v>
      </c>
      <c r="G1339" s="95" t="s">
        <v>4995</v>
      </c>
      <c r="H1339" s="95" t="s">
        <v>5001</v>
      </c>
      <c r="I1339" s="85" t="s">
        <v>4692</v>
      </c>
      <c r="J1339" s="92">
        <v>46080</v>
      </c>
      <c r="K1339" s="95" t="s">
        <v>5218</v>
      </c>
      <c r="L1339" s="80">
        <v>6829</v>
      </c>
      <c r="M1339" s="80" t="s">
        <v>2398</v>
      </c>
      <c r="N1339" s="80" t="s">
        <v>1150</v>
      </c>
      <c r="O1339" s="71">
        <v>0</v>
      </c>
      <c r="P1339" s="71">
        <v>0</v>
      </c>
      <c r="Q1339" s="79">
        <v>555.38</v>
      </c>
      <c r="R1339" s="79">
        <v>88.86</v>
      </c>
      <c r="S1339" s="71">
        <v>0</v>
      </c>
      <c r="T1339" s="79">
        <v>644.24</v>
      </c>
      <c r="U1339" s="80" t="s">
        <v>118</v>
      </c>
      <c r="V1339" s="84">
        <f t="shared" si="134"/>
        <v>644.24</v>
      </c>
      <c r="W1339" s="78">
        <v>46081</v>
      </c>
      <c r="X1339" s="80" t="s">
        <v>4738</v>
      </c>
      <c r="Y1339" s="80" t="s">
        <v>1137</v>
      </c>
      <c r="Z1339" s="80" t="s">
        <v>4739</v>
      </c>
      <c r="AA1339" s="80" t="s">
        <v>121</v>
      </c>
      <c r="AB1339" s="76" t="s">
        <v>539</v>
      </c>
      <c r="AC1339" s="76" t="s">
        <v>541</v>
      </c>
      <c r="AD1339" s="76" t="s">
        <v>195</v>
      </c>
      <c r="AE1339" s="76" t="s">
        <v>547</v>
      </c>
      <c r="AF1339" s="76" t="s">
        <v>96</v>
      </c>
      <c r="AG1339" s="82"/>
      <c r="AH1339" s="60"/>
      <c r="AI1339" s="75" t="s">
        <v>4947</v>
      </c>
      <c r="AJ1339" s="6" t="s">
        <v>103</v>
      </c>
      <c r="AK1339" s="81">
        <v>0</v>
      </c>
      <c r="AL1339" s="205" t="s">
        <v>103</v>
      </c>
      <c r="AM1339" s="169"/>
      <c r="AN1339" s="6"/>
      <c r="AO1339" s="120"/>
    </row>
    <row r="1340" spans="1:41">
      <c r="A1340" s="75" t="s">
        <v>4947</v>
      </c>
      <c r="B1340" s="6" t="s">
        <v>93</v>
      </c>
      <c r="C1340" s="76">
        <v>1339</v>
      </c>
      <c r="D1340" s="80" t="s">
        <v>27</v>
      </c>
      <c r="E1340" s="6" t="s">
        <v>2135</v>
      </c>
      <c r="F1340" s="6" t="str">
        <f t="shared" si="128"/>
        <v>FreightRM-J-1224LI26-M19</v>
      </c>
      <c r="G1340" s="96" t="s">
        <v>5002</v>
      </c>
      <c r="H1340" s="95" t="s">
        <v>5003</v>
      </c>
      <c r="I1340" s="85" t="s">
        <v>4692</v>
      </c>
      <c r="J1340" s="105">
        <v>46080</v>
      </c>
      <c r="K1340" s="96"/>
      <c r="L1340" s="85" t="s">
        <v>5219</v>
      </c>
      <c r="M1340" s="85" t="s">
        <v>1264</v>
      </c>
      <c r="N1340" s="85" t="s">
        <v>116</v>
      </c>
      <c r="O1340" s="71">
        <v>0</v>
      </c>
      <c r="P1340" s="71">
        <v>0</v>
      </c>
      <c r="Q1340" s="79">
        <v>14421.62</v>
      </c>
      <c r="R1340" s="79">
        <v>2307.46</v>
      </c>
      <c r="S1340" s="71">
        <v>0</v>
      </c>
      <c r="T1340" s="79">
        <v>16729.080000000002</v>
      </c>
      <c r="U1340" s="80" t="s">
        <v>24</v>
      </c>
      <c r="V1340" s="84">
        <f t="shared" ref="V1340:V1341" si="135">T1340/17.5037</f>
        <v>955.745356696013</v>
      </c>
      <c r="W1340" s="106">
        <v>46071</v>
      </c>
      <c r="X1340" s="85" t="s">
        <v>5220</v>
      </c>
      <c r="Y1340" s="85" t="s">
        <v>1890</v>
      </c>
      <c r="Z1340" s="85" t="s">
        <v>239</v>
      </c>
      <c r="AA1340" s="85" t="s">
        <v>122</v>
      </c>
      <c r="AB1340" s="76" t="s">
        <v>539</v>
      </c>
      <c r="AC1340" s="76" t="s">
        <v>540</v>
      </c>
      <c r="AD1340" s="76" t="s">
        <v>173</v>
      </c>
      <c r="AE1340" s="76" t="s">
        <v>548</v>
      </c>
      <c r="AF1340" s="76" t="s">
        <v>96</v>
      </c>
      <c r="AG1340" s="82"/>
      <c r="AH1340" s="60"/>
      <c r="AI1340" s="75" t="s">
        <v>4947</v>
      </c>
      <c r="AJ1340" s="6" t="s">
        <v>103</v>
      </c>
      <c r="AK1340" s="81">
        <v>0</v>
      </c>
      <c r="AL1340" s="205" t="s">
        <v>103</v>
      </c>
      <c r="AM1340" s="169"/>
      <c r="AN1340" s="6"/>
      <c r="AO1340" s="120"/>
    </row>
    <row r="1341" spans="1:41">
      <c r="A1341" s="75" t="s">
        <v>4947</v>
      </c>
      <c r="B1341" s="6" t="s">
        <v>93</v>
      </c>
      <c r="C1341" s="76">
        <v>1340</v>
      </c>
      <c r="D1341" s="80" t="s">
        <v>27</v>
      </c>
      <c r="E1341" s="6" t="s">
        <v>2135</v>
      </c>
      <c r="F1341" s="6" t="str">
        <f t="shared" si="128"/>
        <v>FreightRM-V-057-V1I26-M23.3</v>
      </c>
      <c r="G1341" s="96" t="s">
        <v>5004</v>
      </c>
      <c r="H1341" s="95" t="s">
        <v>5005</v>
      </c>
      <c r="I1341" s="85" t="s">
        <v>4692</v>
      </c>
      <c r="J1341" s="105">
        <v>46080</v>
      </c>
      <c r="K1341" s="107" t="s">
        <v>4740</v>
      </c>
      <c r="L1341" s="85" t="s">
        <v>5221</v>
      </c>
      <c r="M1341" s="85" t="s">
        <v>1264</v>
      </c>
      <c r="N1341" s="85" t="s">
        <v>116</v>
      </c>
      <c r="O1341" s="71">
        <v>0</v>
      </c>
      <c r="P1341" s="71">
        <v>0</v>
      </c>
      <c r="Q1341" s="79">
        <v>2858.4</v>
      </c>
      <c r="R1341" s="79">
        <v>457.34</v>
      </c>
      <c r="S1341" s="71">
        <v>0</v>
      </c>
      <c r="T1341" s="79">
        <v>3315.74</v>
      </c>
      <c r="U1341" s="80" t="s">
        <v>24</v>
      </c>
      <c r="V1341" s="84">
        <f t="shared" si="135"/>
        <v>189.43080605814771</v>
      </c>
      <c r="W1341" s="106">
        <v>46073</v>
      </c>
      <c r="X1341" s="85" t="s">
        <v>1885</v>
      </c>
      <c r="Y1341" s="85" t="s">
        <v>1886</v>
      </c>
      <c r="Z1341" s="85" t="s">
        <v>239</v>
      </c>
      <c r="AA1341" s="85" t="s">
        <v>122</v>
      </c>
      <c r="AB1341" s="76" t="s">
        <v>1118</v>
      </c>
      <c r="AC1341" s="76" t="s">
        <v>540</v>
      </c>
      <c r="AD1341" s="76" t="s">
        <v>173</v>
      </c>
      <c r="AE1341" s="76" t="s">
        <v>548</v>
      </c>
      <c r="AF1341" s="76" t="s">
        <v>96</v>
      </c>
      <c r="AG1341" s="82"/>
      <c r="AH1341" s="60"/>
      <c r="AI1341" s="75" t="s">
        <v>4947</v>
      </c>
      <c r="AJ1341" s="6" t="s">
        <v>103</v>
      </c>
      <c r="AK1341" s="81">
        <v>0</v>
      </c>
      <c r="AL1341" s="205" t="s">
        <v>103</v>
      </c>
      <c r="AM1341" s="169"/>
      <c r="AN1341" s="6"/>
      <c r="AO1341" s="120"/>
    </row>
    <row r="1342" spans="1:41">
      <c r="A1342" s="75" t="s">
        <v>4947</v>
      </c>
      <c r="B1342" s="6" t="s">
        <v>93</v>
      </c>
      <c r="C1342" s="76">
        <v>1341</v>
      </c>
      <c r="D1342" s="80" t="s">
        <v>591</v>
      </c>
      <c r="E1342" s="6" t="s">
        <v>2135</v>
      </c>
      <c r="F1342" s="6" t="str">
        <f t="shared" si="128"/>
        <v>FreightRM-J-1183LI26-M19</v>
      </c>
      <c r="G1342" s="96" t="s">
        <v>5006</v>
      </c>
      <c r="H1342" s="95">
        <v>6238283807</v>
      </c>
      <c r="I1342" s="85" t="s">
        <v>4692</v>
      </c>
      <c r="J1342" s="105">
        <v>46076</v>
      </c>
      <c r="K1342" s="96"/>
      <c r="L1342" s="85" t="s">
        <v>116</v>
      </c>
      <c r="M1342" s="85" t="s">
        <v>173</v>
      </c>
      <c r="N1342" s="85" t="s">
        <v>116</v>
      </c>
      <c r="O1342" s="71">
        <v>0</v>
      </c>
      <c r="P1342" s="71">
        <v>0</v>
      </c>
      <c r="Q1342" s="79">
        <v>199.73</v>
      </c>
      <c r="R1342" s="79">
        <v>0</v>
      </c>
      <c r="S1342" s="71">
        <v>0</v>
      </c>
      <c r="T1342" s="79">
        <v>199.73</v>
      </c>
      <c r="U1342" s="80" t="s">
        <v>118</v>
      </c>
      <c r="V1342" s="84">
        <f>T1342</f>
        <v>199.73</v>
      </c>
      <c r="W1342" s="106">
        <v>46057</v>
      </c>
      <c r="X1342" s="6" t="s">
        <v>1174</v>
      </c>
      <c r="Y1342" s="85" t="s">
        <v>178</v>
      </c>
      <c r="Z1342" s="85" t="s">
        <v>178</v>
      </c>
      <c r="AA1342" s="85" t="s">
        <v>1156</v>
      </c>
      <c r="AB1342" s="76" t="s">
        <v>539</v>
      </c>
      <c r="AC1342" s="76" t="s">
        <v>540</v>
      </c>
      <c r="AD1342" s="76" t="s">
        <v>173</v>
      </c>
      <c r="AE1342" s="76" t="s">
        <v>548</v>
      </c>
      <c r="AF1342" s="76" t="s">
        <v>96</v>
      </c>
      <c r="AG1342" s="82"/>
      <c r="AH1342" s="60"/>
      <c r="AI1342" s="75" t="s">
        <v>4947</v>
      </c>
      <c r="AJ1342" s="6" t="s">
        <v>103</v>
      </c>
      <c r="AK1342" s="81">
        <v>0</v>
      </c>
      <c r="AL1342" s="205" t="s">
        <v>103</v>
      </c>
      <c r="AM1342" s="169"/>
      <c r="AN1342" s="6"/>
      <c r="AO1342" s="120"/>
    </row>
    <row r="1343" spans="1:41">
      <c r="A1343" s="75" t="s">
        <v>4947</v>
      </c>
      <c r="B1343" s="6" t="s">
        <v>93</v>
      </c>
      <c r="C1343" s="76">
        <v>1342</v>
      </c>
      <c r="D1343" s="80" t="s">
        <v>592</v>
      </c>
      <c r="E1343" s="6" t="s">
        <v>2136</v>
      </c>
      <c r="F1343" s="6" t="str">
        <f t="shared" si="128"/>
        <v>BrokerRM-I-1104-AI26-M19</v>
      </c>
      <c r="G1343" s="96" t="s">
        <v>5007</v>
      </c>
      <c r="H1343" s="95" t="s">
        <v>5008</v>
      </c>
      <c r="I1343" s="85" t="s">
        <v>4692</v>
      </c>
      <c r="J1343" s="105">
        <v>46077</v>
      </c>
      <c r="K1343" s="107" t="s">
        <v>5222</v>
      </c>
      <c r="L1343" s="85">
        <v>5165142452</v>
      </c>
      <c r="M1343" s="85" t="s">
        <v>25</v>
      </c>
      <c r="N1343" s="85" t="s">
        <v>116</v>
      </c>
      <c r="O1343" s="71">
        <v>0</v>
      </c>
      <c r="P1343" s="71">
        <v>0</v>
      </c>
      <c r="Q1343" s="79">
        <v>3211.86</v>
      </c>
      <c r="R1343" s="79">
        <v>513.89</v>
      </c>
      <c r="S1343" s="71">
        <v>0</v>
      </c>
      <c r="T1343" s="79">
        <v>3725.75</v>
      </c>
      <c r="U1343" s="80" t="s">
        <v>24</v>
      </c>
      <c r="V1343" s="84">
        <f t="shared" ref="V1343:V1406" si="136">T1343/17.5037</f>
        <v>212.85499637219561</v>
      </c>
      <c r="W1343" s="106">
        <v>46073</v>
      </c>
      <c r="X1343" s="85" t="s">
        <v>4762</v>
      </c>
      <c r="Y1343" s="85" t="s">
        <v>129</v>
      </c>
      <c r="Z1343" s="85" t="s">
        <v>121</v>
      </c>
      <c r="AA1343" s="85" t="s">
        <v>122</v>
      </c>
      <c r="AB1343" s="76" t="s">
        <v>539</v>
      </c>
      <c r="AC1343" s="76" t="s">
        <v>540</v>
      </c>
      <c r="AD1343" s="76" t="s">
        <v>25</v>
      </c>
      <c r="AE1343" s="76" t="s">
        <v>544</v>
      </c>
      <c r="AF1343" s="76" t="s">
        <v>96</v>
      </c>
      <c r="AG1343" s="82"/>
      <c r="AH1343" s="60"/>
      <c r="AI1343" s="75" t="s">
        <v>4947</v>
      </c>
      <c r="AJ1343" s="6" t="s">
        <v>103</v>
      </c>
      <c r="AK1343" s="81">
        <v>0</v>
      </c>
      <c r="AL1343" s="205" t="s">
        <v>103</v>
      </c>
      <c r="AM1343" s="169"/>
      <c r="AN1343" s="6"/>
      <c r="AO1343" s="120"/>
    </row>
    <row r="1344" spans="1:41">
      <c r="A1344" s="75" t="s">
        <v>4947</v>
      </c>
      <c r="B1344" s="6" t="s">
        <v>93</v>
      </c>
      <c r="C1344" s="76">
        <v>1343</v>
      </c>
      <c r="D1344" s="80" t="s">
        <v>108</v>
      </c>
      <c r="E1344" s="6" t="s">
        <v>2135</v>
      </c>
      <c r="F1344" s="6" t="str">
        <f t="shared" si="128"/>
        <v>FreightRM-I-1130-AI26-M19</v>
      </c>
      <c r="G1344" s="96" t="s">
        <v>5009</v>
      </c>
      <c r="H1344" s="95" t="s">
        <v>5010</v>
      </c>
      <c r="I1344" s="85" t="s">
        <v>4692</v>
      </c>
      <c r="J1344" s="105">
        <v>46087</v>
      </c>
      <c r="K1344" s="107" t="s">
        <v>116</v>
      </c>
      <c r="L1344" s="85" t="s">
        <v>119</v>
      </c>
      <c r="M1344" s="85" t="s">
        <v>25</v>
      </c>
      <c r="N1344" s="85" t="s">
        <v>116</v>
      </c>
      <c r="O1344" s="71">
        <v>0</v>
      </c>
      <c r="P1344" s="71">
        <v>0</v>
      </c>
      <c r="Q1344" s="79">
        <v>26905.61</v>
      </c>
      <c r="R1344" s="79">
        <v>1076.22</v>
      </c>
      <c r="S1344" s="71">
        <v>0</v>
      </c>
      <c r="T1344" s="79">
        <v>27981.83</v>
      </c>
      <c r="U1344" s="80" t="s">
        <v>24</v>
      </c>
      <c r="V1344" s="84">
        <f t="shared" si="136"/>
        <v>1598.623719556437</v>
      </c>
      <c r="W1344" s="106" t="s">
        <v>119</v>
      </c>
      <c r="X1344" s="85" t="s">
        <v>120</v>
      </c>
      <c r="Y1344" s="85" t="s">
        <v>120</v>
      </c>
      <c r="Z1344" s="85" t="s">
        <v>121</v>
      </c>
      <c r="AA1344" s="85" t="s">
        <v>122</v>
      </c>
      <c r="AB1344" s="76" t="s">
        <v>539</v>
      </c>
      <c r="AC1344" s="76" t="s">
        <v>540</v>
      </c>
      <c r="AD1344" s="76" t="s">
        <v>25</v>
      </c>
      <c r="AE1344" s="76" t="s">
        <v>544</v>
      </c>
      <c r="AF1344" s="76" t="s">
        <v>96</v>
      </c>
      <c r="AG1344" s="82"/>
      <c r="AH1344" s="60"/>
      <c r="AI1344" s="75" t="s">
        <v>4947</v>
      </c>
      <c r="AJ1344" s="6" t="s">
        <v>103</v>
      </c>
      <c r="AK1344" s="81">
        <v>0</v>
      </c>
      <c r="AL1344" s="205" t="s">
        <v>103</v>
      </c>
      <c r="AM1344" s="169"/>
      <c r="AN1344" s="6"/>
      <c r="AO1344" s="120"/>
    </row>
    <row r="1345" spans="1:41">
      <c r="A1345" s="75" t="s">
        <v>4947</v>
      </c>
      <c r="B1345" s="6" t="s">
        <v>93</v>
      </c>
      <c r="C1345" s="76">
        <v>1344</v>
      </c>
      <c r="D1345" s="80" t="s">
        <v>108</v>
      </c>
      <c r="E1345" s="6" t="s">
        <v>2135</v>
      </c>
      <c r="F1345" s="6" t="str">
        <f t="shared" si="128"/>
        <v>FreightRM-I-1143-AI26-M19</v>
      </c>
      <c r="G1345" s="96" t="s">
        <v>5011</v>
      </c>
      <c r="H1345" s="95" t="s">
        <v>5012</v>
      </c>
      <c r="I1345" s="85" t="s">
        <v>4692</v>
      </c>
      <c r="J1345" s="105">
        <v>46087</v>
      </c>
      <c r="K1345" s="107" t="s">
        <v>116</v>
      </c>
      <c r="L1345" s="85" t="s">
        <v>119</v>
      </c>
      <c r="M1345" s="85" t="s">
        <v>25</v>
      </c>
      <c r="N1345" s="85" t="s">
        <v>116</v>
      </c>
      <c r="O1345" s="71">
        <v>0</v>
      </c>
      <c r="P1345" s="71">
        <v>0</v>
      </c>
      <c r="Q1345" s="79">
        <v>1638.8</v>
      </c>
      <c r="R1345" s="79">
        <v>262.2</v>
      </c>
      <c r="S1345" s="71">
        <v>0</v>
      </c>
      <c r="T1345" s="79">
        <v>1901</v>
      </c>
      <c r="U1345" s="80" t="s">
        <v>24</v>
      </c>
      <c r="V1345" s="84">
        <f t="shared" si="136"/>
        <v>108.60560909979034</v>
      </c>
      <c r="W1345" s="106" t="s">
        <v>119</v>
      </c>
      <c r="X1345" s="85" t="s">
        <v>120</v>
      </c>
      <c r="Y1345" s="85" t="s">
        <v>120</v>
      </c>
      <c r="Z1345" s="85" t="s">
        <v>121</v>
      </c>
      <c r="AA1345" s="85" t="s">
        <v>122</v>
      </c>
      <c r="AB1345" s="76" t="s">
        <v>539</v>
      </c>
      <c r="AC1345" s="76" t="s">
        <v>540</v>
      </c>
      <c r="AD1345" s="76" t="s">
        <v>25</v>
      </c>
      <c r="AE1345" s="76" t="s">
        <v>544</v>
      </c>
      <c r="AF1345" s="76" t="s">
        <v>96</v>
      </c>
      <c r="AG1345" s="82"/>
      <c r="AH1345" s="60"/>
      <c r="AI1345" s="75" t="s">
        <v>4947</v>
      </c>
      <c r="AJ1345" s="6" t="s">
        <v>103</v>
      </c>
      <c r="AK1345" s="81">
        <v>0</v>
      </c>
      <c r="AL1345" s="205" t="s">
        <v>103</v>
      </c>
      <c r="AM1345" s="169"/>
      <c r="AN1345" s="6"/>
      <c r="AO1345" s="120"/>
    </row>
    <row r="1346" spans="1:41">
      <c r="A1346" s="75" t="s">
        <v>4947</v>
      </c>
      <c r="B1346" s="6" t="s">
        <v>93</v>
      </c>
      <c r="C1346" s="76">
        <v>1345</v>
      </c>
      <c r="D1346" s="80" t="s">
        <v>108</v>
      </c>
      <c r="E1346" s="6" t="s">
        <v>2135</v>
      </c>
      <c r="F1346" s="6" t="str">
        <f t="shared" si="128"/>
        <v>FreightFG-I-0478-AE26-M45</v>
      </c>
      <c r="G1346" s="96" t="s">
        <v>5013</v>
      </c>
      <c r="H1346" s="95" t="s">
        <v>5014</v>
      </c>
      <c r="I1346" s="85" t="s">
        <v>4692</v>
      </c>
      <c r="J1346" s="105">
        <v>46087</v>
      </c>
      <c r="K1346" s="107" t="s">
        <v>116</v>
      </c>
      <c r="L1346" s="85" t="s">
        <v>119</v>
      </c>
      <c r="M1346" s="85" t="s">
        <v>28</v>
      </c>
      <c r="N1346" s="85" t="s">
        <v>116</v>
      </c>
      <c r="O1346" s="71">
        <v>0</v>
      </c>
      <c r="P1346" s="71">
        <v>0</v>
      </c>
      <c r="Q1346" s="79">
        <v>15253.05</v>
      </c>
      <c r="R1346" s="79">
        <v>508.69</v>
      </c>
      <c r="S1346" s="71">
        <v>0</v>
      </c>
      <c r="T1346" s="79">
        <v>15761.74</v>
      </c>
      <c r="U1346" s="80" t="s">
        <v>24</v>
      </c>
      <c r="V1346" s="84">
        <f t="shared" si="136"/>
        <v>900.4804698435189</v>
      </c>
      <c r="W1346" s="106" t="s">
        <v>119</v>
      </c>
      <c r="X1346" s="85" t="s">
        <v>122</v>
      </c>
      <c r="Y1346" s="85" t="s">
        <v>121</v>
      </c>
      <c r="Z1346" s="85" t="s">
        <v>120</v>
      </c>
      <c r="AA1346" s="85" t="s">
        <v>120</v>
      </c>
      <c r="AB1346" s="76" t="s">
        <v>1098</v>
      </c>
      <c r="AC1346" s="76" t="s">
        <v>541</v>
      </c>
      <c r="AD1346" s="76" t="s">
        <v>28</v>
      </c>
      <c r="AE1346" s="76" t="s">
        <v>545</v>
      </c>
      <c r="AF1346" s="76" t="s">
        <v>96</v>
      </c>
      <c r="AG1346" s="82"/>
      <c r="AH1346" s="60"/>
      <c r="AI1346" s="75" t="s">
        <v>4947</v>
      </c>
      <c r="AJ1346" s="6" t="s">
        <v>103</v>
      </c>
      <c r="AK1346" s="81">
        <v>0</v>
      </c>
      <c r="AL1346" s="205" t="s">
        <v>103</v>
      </c>
      <c r="AM1346" s="169"/>
      <c r="AN1346" s="6"/>
      <c r="AO1346" s="120"/>
    </row>
    <row r="1347" spans="1:41">
      <c r="A1347" s="75" t="s">
        <v>4947</v>
      </c>
      <c r="B1347" s="6" t="s">
        <v>93</v>
      </c>
      <c r="C1347" s="76">
        <v>1346</v>
      </c>
      <c r="D1347" s="76" t="s">
        <v>98</v>
      </c>
      <c r="E1347" s="6" t="s">
        <v>2136</v>
      </c>
      <c r="F1347" s="6" t="str">
        <f t="shared" ref="F1347:F1410" si="137">E1347&amp;G1347</f>
        <v>BrokerRM-R-010-SI26-M19-B</v>
      </c>
      <c r="G1347" s="97" t="s">
        <v>5015</v>
      </c>
      <c r="H1347" s="95" t="s">
        <v>5016</v>
      </c>
      <c r="I1347" s="85" t="s">
        <v>4692</v>
      </c>
      <c r="J1347" s="92">
        <v>46076</v>
      </c>
      <c r="K1347" s="96" t="s">
        <v>5223</v>
      </c>
      <c r="L1347" s="80" t="s">
        <v>5224</v>
      </c>
      <c r="M1347" s="80" t="s">
        <v>117</v>
      </c>
      <c r="N1347" s="6" t="s">
        <v>5225</v>
      </c>
      <c r="O1347" s="71">
        <v>0</v>
      </c>
      <c r="P1347" s="71">
        <v>10096.68</v>
      </c>
      <c r="Q1347" s="79">
        <v>2394.6</v>
      </c>
      <c r="R1347" s="79">
        <v>383.14</v>
      </c>
      <c r="S1347" s="71">
        <v>0</v>
      </c>
      <c r="T1347" s="79">
        <v>12874.42</v>
      </c>
      <c r="U1347" s="87" t="s">
        <v>24</v>
      </c>
      <c r="V1347" s="84">
        <f t="shared" si="136"/>
        <v>735.5256317235785</v>
      </c>
      <c r="W1347" s="86">
        <v>46069</v>
      </c>
      <c r="X1347" s="80" t="s">
        <v>1231</v>
      </c>
      <c r="Y1347" s="80" t="s">
        <v>536</v>
      </c>
      <c r="Z1347" s="80" t="s">
        <v>537</v>
      </c>
      <c r="AA1347" s="6" t="s">
        <v>1232</v>
      </c>
      <c r="AB1347" s="76" t="s">
        <v>539</v>
      </c>
      <c r="AC1347" s="76" t="s">
        <v>540</v>
      </c>
      <c r="AD1347" s="76" t="s">
        <v>174</v>
      </c>
      <c r="AE1347" s="76" t="s">
        <v>546</v>
      </c>
      <c r="AF1347" s="76" t="s">
        <v>96</v>
      </c>
      <c r="AG1347" s="75"/>
      <c r="AH1347" s="60"/>
      <c r="AI1347" s="75" t="s">
        <v>4947</v>
      </c>
      <c r="AJ1347" s="6" t="s">
        <v>103</v>
      </c>
      <c r="AK1347" s="81">
        <v>0</v>
      </c>
      <c r="AL1347" s="205" t="s">
        <v>103</v>
      </c>
      <c r="AM1347" s="169"/>
      <c r="AN1347" s="6"/>
      <c r="AO1347" s="120"/>
    </row>
    <row r="1348" spans="1:41">
      <c r="A1348" s="75" t="s">
        <v>4947</v>
      </c>
      <c r="B1348" s="6" t="s">
        <v>93</v>
      </c>
      <c r="C1348" s="76">
        <v>1347</v>
      </c>
      <c r="D1348" s="76" t="s">
        <v>98</v>
      </c>
      <c r="E1348" s="6" t="s">
        <v>2136</v>
      </c>
      <c r="F1348" s="6" t="str">
        <f t="shared" si="137"/>
        <v>BrokerRM-R-015-SI26-M19-B</v>
      </c>
      <c r="G1348" s="97" t="s">
        <v>5017</v>
      </c>
      <c r="H1348" s="95" t="s">
        <v>5018</v>
      </c>
      <c r="I1348" s="85" t="s">
        <v>4692</v>
      </c>
      <c r="J1348" s="92">
        <v>46076</v>
      </c>
      <c r="K1348" s="96" t="s">
        <v>5226</v>
      </c>
      <c r="L1348" s="80" t="s">
        <v>4908</v>
      </c>
      <c r="M1348" s="80" t="s">
        <v>117</v>
      </c>
      <c r="N1348" s="6" t="s">
        <v>5227</v>
      </c>
      <c r="O1348" s="71">
        <v>0</v>
      </c>
      <c r="P1348" s="71">
        <v>10096.68</v>
      </c>
      <c r="Q1348" s="79">
        <v>2673.24</v>
      </c>
      <c r="R1348" s="79">
        <v>427.72</v>
      </c>
      <c r="S1348" s="71">
        <v>0</v>
      </c>
      <c r="T1348" s="79">
        <v>13197.64</v>
      </c>
      <c r="U1348" s="87" t="s">
        <v>24</v>
      </c>
      <c r="V1348" s="84">
        <f t="shared" si="136"/>
        <v>753.99144180944609</v>
      </c>
      <c r="W1348" s="86">
        <v>46069</v>
      </c>
      <c r="X1348" s="85" t="s">
        <v>1247</v>
      </c>
      <c r="Y1348" s="80" t="s">
        <v>1248</v>
      </c>
      <c r="Z1348" s="80" t="s">
        <v>537</v>
      </c>
      <c r="AA1348" s="85" t="s">
        <v>1267</v>
      </c>
      <c r="AB1348" s="76" t="s">
        <v>539</v>
      </c>
      <c r="AC1348" s="76" t="s">
        <v>540</v>
      </c>
      <c r="AD1348" s="76" t="s">
        <v>174</v>
      </c>
      <c r="AE1348" s="76" t="s">
        <v>546</v>
      </c>
      <c r="AF1348" s="76" t="s">
        <v>96</v>
      </c>
      <c r="AG1348" s="75"/>
      <c r="AH1348" s="60"/>
      <c r="AI1348" s="75" t="s">
        <v>4947</v>
      </c>
      <c r="AJ1348" s="6" t="s">
        <v>103</v>
      </c>
      <c r="AK1348" s="81">
        <v>0</v>
      </c>
      <c r="AL1348" s="205" t="s">
        <v>103</v>
      </c>
      <c r="AM1348" s="169"/>
      <c r="AN1348" s="6"/>
      <c r="AO1348" s="120"/>
    </row>
    <row r="1349" spans="1:41">
      <c r="A1349" s="75" t="s">
        <v>4947</v>
      </c>
      <c r="B1349" s="6" t="s">
        <v>93</v>
      </c>
      <c r="C1349" s="76">
        <v>1348</v>
      </c>
      <c r="D1349" s="76" t="s">
        <v>98</v>
      </c>
      <c r="E1349" s="6" t="s">
        <v>2136</v>
      </c>
      <c r="F1349" s="6" t="str">
        <f t="shared" si="137"/>
        <v>BrokerRM-R-016-SI26-M19-B</v>
      </c>
      <c r="G1349" s="96" t="s">
        <v>5019</v>
      </c>
      <c r="H1349" s="95" t="s">
        <v>5020</v>
      </c>
      <c r="I1349" s="85" t="s">
        <v>4692</v>
      </c>
      <c r="J1349" s="92">
        <v>46077</v>
      </c>
      <c r="K1349" s="96" t="s">
        <v>5228</v>
      </c>
      <c r="L1349" s="77" t="s">
        <v>5229</v>
      </c>
      <c r="M1349" s="80" t="s">
        <v>117</v>
      </c>
      <c r="N1349" s="6" t="s">
        <v>5230</v>
      </c>
      <c r="O1349" s="71">
        <v>0</v>
      </c>
      <c r="P1349" s="71">
        <v>10441.41</v>
      </c>
      <c r="Q1349" s="79">
        <v>2394.6</v>
      </c>
      <c r="R1349" s="79">
        <v>383.14</v>
      </c>
      <c r="S1349" s="71">
        <v>0</v>
      </c>
      <c r="T1349" s="79">
        <v>13219.15</v>
      </c>
      <c r="U1349" s="87" t="s">
        <v>24</v>
      </c>
      <c r="V1349" s="84">
        <f t="shared" si="136"/>
        <v>755.22032484560407</v>
      </c>
      <c r="W1349" s="86">
        <v>46070</v>
      </c>
      <c r="X1349" s="85" t="s">
        <v>1231</v>
      </c>
      <c r="Y1349" s="6" t="s">
        <v>536</v>
      </c>
      <c r="Z1349" s="80" t="s">
        <v>537</v>
      </c>
      <c r="AA1349" s="85" t="s">
        <v>1303</v>
      </c>
      <c r="AB1349" s="76" t="s">
        <v>539</v>
      </c>
      <c r="AC1349" s="76" t="s">
        <v>540</v>
      </c>
      <c r="AD1349" s="76" t="s">
        <v>174</v>
      </c>
      <c r="AE1349" s="76" t="s">
        <v>546</v>
      </c>
      <c r="AF1349" s="76" t="s">
        <v>96</v>
      </c>
      <c r="AG1349" s="75"/>
      <c r="AH1349" s="60"/>
      <c r="AI1349" s="75" t="s">
        <v>4947</v>
      </c>
      <c r="AJ1349" s="6" t="s">
        <v>103</v>
      </c>
      <c r="AK1349" s="81">
        <v>0</v>
      </c>
      <c r="AL1349" s="205" t="s">
        <v>103</v>
      </c>
      <c r="AM1349" s="169"/>
      <c r="AN1349" s="6"/>
      <c r="AO1349" s="120"/>
    </row>
    <row r="1350" spans="1:41">
      <c r="A1350" s="75" t="s">
        <v>4947</v>
      </c>
      <c r="B1350" s="6" t="s">
        <v>93</v>
      </c>
      <c r="C1350" s="76">
        <v>1349</v>
      </c>
      <c r="D1350" s="76" t="s">
        <v>98</v>
      </c>
      <c r="E1350" s="6" t="s">
        <v>2136</v>
      </c>
      <c r="F1350" s="6" t="str">
        <f t="shared" si="137"/>
        <v>BrokerRM-M-235-SI25-M19-L-B</v>
      </c>
      <c r="G1350" s="97" t="s">
        <v>5021</v>
      </c>
      <c r="H1350" s="95" t="s">
        <v>5022</v>
      </c>
      <c r="I1350" s="85" t="s">
        <v>4692</v>
      </c>
      <c r="J1350" s="92">
        <v>46078</v>
      </c>
      <c r="K1350" s="96" t="s">
        <v>5231</v>
      </c>
      <c r="L1350" s="77" t="s">
        <v>5232</v>
      </c>
      <c r="M1350" s="80" t="s">
        <v>117</v>
      </c>
      <c r="N1350" s="6" t="s">
        <v>116</v>
      </c>
      <c r="O1350" s="71">
        <v>0</v>
      </c>
      <c r="P1350" s="71">
        <v>3538</v>
      </c>
      <c r="Q1350" s="79">
        <v>2408.2399999999998</v>
      </c>
      <c r="R1350" s="79">
        <v>385.32</v>
      </c>
      <c r="S1350" s="71">
        <v>0</v>
      </c>
      <c r="T1350" s="79">
        <v>6331.56</v>
      </c>
      <c r="U1350" s="87" t="s">
        <v>24</v>
      </c>
      <c r="V1350" s="84">
        <f t="shared" si="136"/>
        <v>361.72694915932067</v>
      </c>
      <c r="W1350" s="86">
        <v>46069</v>
      </c>
      <c r="X1350" s="85" t="s">
        <v>5233</v>
      </c>
      <c r="Y1350" s="6" t="s">
        <v>536</v>
      </c>
      <c r="Z1350" s="80" t="s">
        <v>537</v>
      </c>
      <c r="AA1350" s="85" t="s">
        <v>5234</v>
      </c>
      <c r="AB1350" s="76" t="s">
        <v>539</v>
      </c>
      <c r="AC1350" s="76" t="s">
        <v>540</v>
      </c>
      <c r="AD1350" s="76" t="s">
        <v>174</v>
      </c>
      <c r="AE1350" s="76" t="s">
        <v>546</v>
      </c>
      <c r="AF1350" s="76" t="s">
        <v>96</v>
      </c>
      <c r="AG1350" s="75"/>
      <c r="AH1350" s="60"/>
      <c r="AI1350" s="75" t="s">
        <v>4947</v>
      </c>
      <c r="AJ1350" s="6" t="s">
        <v>103</v>
      </c>
      <c r="AK1350" s="81">
        <v>0</v>
      </c>
      <c r="AL1350" s="205" t="s">
        <v>103</v>
      </c>
      <c r="AM1350" s="169"/>
      <c r="AN1350" s="6"/>
      <c r="AO1350" s="120"/>
    </row>
    <row r="1351" spans="1:41">
      <c r="A1351" s="75" t="s">
        <v>4947</v>
      </c>
      <c r="B1351" s="6" t="s">
        <v>93</v>
      </c>
      <c r="C1351" s="76">
        <v>1350</v>
      </c>
      <c r="D1351" s="76" t="s">
        <v>98</v>
      </c>
      <c r="E1351" s="6" t="s">
        <v>2136</v>
      </c>
      <c r="F1351" s="6" t="str">
        <f t="shared" si="137"/>
        <v>BrokerRM-R-024-SI26-M19-B</v>
      </c>
      <c r="G1351" s="97" t="s">
        <v>5023</v>
      </c>
      <c r="H1351" s="95" t="s">
        <v>5024</v>
      </c>
      <c r="I1351" s="85" t="s">
        <v>4692</v>
      </c>
      <c r="J1351" s="92">
        <v>46078</v>
      </c>
      <c r="K1351" s="96" t="s">
        <v>5235</v>
      </c>
      <c r="L1351" s="77" t="s">
        <v>4911</v>
      </c>
      <c r="M1351" s="80" t="s">
        <v>117</v>
      </c>
      <c r="N1351" s="6" t="s">
        <v>5236</v>
      </c>
      <c r="O1351" s="71">
        <v>0</v>
      </c>
      <c r="P1351" s="71">
        <v>10096.68</v>
      </c>
      <c r="Q1351" s="79">
        <v>3137.64</v>
      </c>
      <c r="R1351" s="79">
        <v>502.03</v>
      </c>
      <c r="S1351" s="71">
        <v>0</v>
      </c>
      <c r="T1351" s="79">
        <v>13736.35</v>
      </c>
      <c r="U1351" s="87" t="s">
        <v>24</v>
      </c>
      <c r="V1351" s="84">
        <f t="shared" si="136"/>
        <v>784.76836326033936</v>
      </c>
      <c r="W1351" s="86">
        <v>46070</v>
      </c>
      <c r="X1351" s="85" t="s">
        <v>1247</v>
      </c>
      <c r="Y1351" s="6" t="s">
        <v>1248</v>
      </c>
      <c r="Z1351" s="80" t="s">
        <v>537</v>
      </c>
      <c r="AA1351" s="85" t="s">
        <v>1267</v>
      </c>
      <c r="AB1351" s="76" t="s">
        <v>539</v>
      </c>
      <c r="AC1351" s="76" t="s">
        <v>540</v>
      </c>
      <c r="AD1351" s="76" t="s">
        <v>174</v>
      </c>
      <c r="AE1351" s="76" t="s">
        <v>546</v>
      </c>
      <c r="AF1351" s="76" t="s">
        <v>96</v>
      </c>
      <c r="AG1351" s="82"/>
      <c r="AH1351" s="60"/>
      <c r="AI1351" s="75" t="s">
        <v>4947</v>
      </c>
      <c r="AJ1351" s="6" t="s">
        <v>103</v>
      </c>
      <c r="AK1351" s="81">
        <v>0</v>
      </c>
      <c r="AL1351" s="205" t="s">
        <v>103</v>
      </c>
      <c r="AM1351" s="169"/>
      <c r="AN1351" s="6"/>
      <c r="AO1351" s="120"/>
    </row>
    <row r="1352" spans="1:41">
      <c r="A1352" s="75" t="s">
        <v>4947</v>
      </c>
      <c r="B1352" s="6" t="s">
        <v>93</v>
      </c>
      <c r="C1352" s="76">
        <v>1351</v>
      </c>
      <c r="D1352" s="76" t="s">
        <v>98</v>
      </c>
      <c r="E1352" s="6" t="s">
        <v>2136</v>
      </c>
      <c r="F1352" s="6" t="str">
        <f t="shared" si="137"/>
        <v>BrokerRM-I-1094-AI26-M19 // RM-I-1087-AI26-M19 // RM-I-1088-AI26-M19 // RM-I-1086-AI26-M19</v>
      </c>
      <c r="G1352" s="112" t="s">
        <v>5025</v>
      </c>
      <c r="H1352" s="95" t="s">
        <v>5026</v>
      </c>
      <c r="I1352" s="85" t="s">
        <v>4692</v>
      </c>
      <c r="J1352" s="92">
        <v>46080</v>
      </c>
      <c r="K1352" s="97" t="s">
        <v>5237</v>
      </c>
      <c r="L1352" s="77" t="s">
        <v>4809</v>
      </c>
      <c r="M1352" s="80" t="s">
        <v>25</v>
      </c>
      <c r="N1352" s="6" t="s">
        <v>116</v>
      </c>
      <c r="O1352" s="71">
        <v>0</v>
      </c>
      <c r="P1352" s="71">
        <v>13087.57</v>
      </c>
      <c r="Q1352" s="79">
        <v>2974.64</v>
      </c>
      <c r="R1352" s="79">
        <v>475.94</v>
      </c>
      <c r="S1352" s="71">
        <v>0</v>
      </c>
      <c r="T1352" s="79">
        <v>16538.150000000001</v>
      </c>
      <c r="U1352" s="87" t="s">
        <v>24</v>
      </c>
      <c r="V1352" s="84">
        <f t="shared" si="136"/>
        <v>944.83737724024081</v>
      </c>
      <c r="W1352" s="86">
        <v>46071</v>
      </c>
      <c r="X1352" s="80" t="s">
        <v>430</v>
      </c>
      <c r="Y1352" s="80" t="s">
        <v>4804</v>
      </c>
      <c r="Z1352" s="80" t="s">
        <v>239</v>
      </c>
      <c r="AA1352" s="80" t="s">
        <v>122</v>
      </c>
      <c r="AB1352" s="76" t="s">
        <v>539</v>
      </c>
      <c r="AC1352" s="76" t="s">
        <v>540</v>
      </c>
      <c r="AD1352" s="76" t="s">
        <v>25</v>
      </c>
      <c r="AE1352" s="76" t="s">
        <v>544</v>
      </c>
      <c r="AF1352" s="76" t="s">
        <v>96</v>
      </c>
      <c r="AG1352" s="82"/>
      <c r="AH1352" s="60"/>
      <c r="AI1352" s="75" t="s">
        <v>4947</v>
      </c>
      <c r="AJ1352" s="6" t="s">
        <v>103</v>
      </c>
      <c r="AK1352" s="81">
        <v>0</v>
      </c>
      <c r="AL1352" s="205" t="s">
        <v>103</v>
      </c>
      <c r="AM1352" s="169"/>
      <c r="AN1352" s="6"/>
      <c r="AO1352" s="120"/>
    </row>
    <row r="1353" spans="1:41">
      <c r="A1353" s="75" t="s">
        <v>4947</v>
      </c>
      <c r="B1353" s="6" t="s">
        <v>93</v>
      </c>
      <c r="C1353" s="76">
        <v>1352</v>
      </c>
      <c r="D1353" s="76" t="s">
        <v>98</v>
      </c>
      <c r="E1353" s="6" t="s">
        <v>2136</v>
      </c>
      <c r="F1353" s="6" t="str">
        <f t="shared" si="137"/>
        <v>BrokerRM-A-0026AI26-M19-C9270.D//RM-A-0031AI26-M19-C9270.D</v>
      </c>
      <c r="G1353" s="112" t="s">
        <v>5027</v>
      </c>
      <c r="H1353" s="95" t="s">
        <v>5028</v>
      </c>
      <c r="I1353" s="85" t="s">
        <v>4692</v>
      </c>
      <c r="J1353" s="92">
        <v>46078</v>
      </c>
      <c r="K1353" s="92" t="s">
        <v>5238</v>
      </c>
      <c r="L1353" s="88" t="s">
        <v>5239</v>
      </c>
      <c r="M1353" s="78" t="s">
        <v>25</v>
      </c>
      <c r="N1353" s="6" t="s">
        <v>116</v>
      </c>
      <c r="O1353" s="71">
        <v>0</v>
      </c>
      <c r="P1353" s="71">
        <v>16668.16</v>
      </c>
      <c r="Q1353" s="79">
        <v>2353.98</v>
      </c>
      <c r="R1353" s="79">
        <v>376.64</v>
      </c>
      <c r="S1353" s="71">
        <v>0</v>
      </c>
      <c r="T1353" s="79">
        <v>19398.78</v>
      </c>
      <c r="U1353" s="87" t="s">
        <v>24</v>
      </c>
      <c r="V1353" s="84">
        <f t="shared" si="136"/>
        <v>1108.267394893651</v>
      </c>
      <c r="W1353" s="70">
        <v>46078</v>
      </c>
      <c r="X1353" s="6" t="s">
        <v>4815</v>
      </c>
      <c r="Y1353" s="80" t="s">
        <v>178</v>
      </c>
      <c r="Z1353" s="80" t="s">
        <v>121</v>
      </c>
      <c r="AA1353" s="80" t="s">
        <v>122</v>
      </c>
      <c r="AB1353" s="76" t="s">
        <v>539</v>
      </c>
      <c r="AC1353" s="76" t="s">
        <v>540</v>
      </c>
      <c r="AD1353" s="76" t="s">
        <v>25</v>
      </c>
      <c r="AE1353" s="76">
        <v>67180000</v>
      </c>
      <c r="AF1353" s="76" t="s">
        <v>96</v>
      </c>
      <c r="AG1353" s="82"/>
      <c r="AH1353" s="60"/>
      <c r="AI1353" s="75" t="s">
        <v>4947</v>
      </c>
      <c r="AJ1353" s="6" t="s">
        <v>103</v>
      </c>
      <c r="AK1353" s="81">
        <v>0</v>
      </c>
      <c r="AL1353" s="205" t="s">
        <v>103</v>
      </c>
      <c r="AM1353" s="169" t="s">
        <v>4274</v>
      </c>
      <c r="AN1353" s="6"/>
      <c r="AO1353" s="120"/>
    </row>
    <row r="1354" spans="1:41" ht="15" thickBot="1">
      <c r="A1354" s="75" t="s">
        <v>4947</v>
      </c>
      <c r="B1354" s="6" t="s">
        <v>93</v>
      </c>
      <c r="C1354" s="76">
        <v>1353</v>
      </c>
      <c r="D1354" s="76" t="s">
        <v>98</v>
      </c>
      <c r="E1354" s="6" t="s">
        <v>2136</v>
      </c>
      <c r="F1354" s="6" t="str">
        <f t="shared" si="137"/>
        <v>BrokerFG-A-0039AE26-M19-C9580</v>
      </c>
      <c r="G1354" s="97" t="s">
        <v>5029</v>
      </c>
      <c r="H1354" s="95" t="s">
        <v>5030</v>
      </c>
      <c r="I1354" s="85" t="s">
        <v>4692</v>
      </c>
      <c r="J1354" s="92">
        <v>46078</v>
      </c>
      <c r="K1354" s="92" t="s">
        <v>5240</v>
      </c>
      <c r="L1354" s="88" t="s">
        <v>5241</v>
      </c>
      <c r="M1354" s="78" t="s">
        <v>25</v>
      </c>
      <c r="N1354" s="6" t="s">
        <v>116</v>
      </c>
      <c r="O1354" s="71">
        <v>0</v>
      </c>
      <c r="P1354" s="71">
        <v>766.76</v>
      </c>
      <c r="Q1354" s="79">
        <v>1776.06</v>
      </c>
      <c r="R1354" s="79">
        <v>284.17</v>
      </c>
      <c r="S1354" s="71">
        <v>0</v>
      </c>
      <c r="T1354" s="79">
        <v>2826.99</v>
      </c>
      <c r="U1354" s="87" t="s">
        <v>24</v>
      </c>
      <c r="V1354" s="84">
        <f t="shared" si="136"/>
        <v>161.50813827933524</v>
      </c>
      <c r="W1354" s="70">
        <v>46078</v>
      </c>
      <c r="X1354" s="6" t="s">
        <v>1267</v>
      </c>
      <c r="Y1354" s="80" t="s">
        <v>178</v>
      </c>
      <c r="Z1354" s="80" t="s">
        <v>121</v>
      </c>
      <c r="AA1354" s="80" t="s">
        <v>122</v>
      </c>
      <c r="AB1354" s="76" t="s">
        <v>539</v>
      </c>
      <c r="AC1354" s="76" t="s">
        <v>541</v>
      </c>
      <c r="AD1354" s="76" t="s">
        <v>28</v>
      </c>
      <c r="AE1354" s="275" t="s">
        <v>1517</v>
      </c>
      <c r="AF1354" s="76" t="s">
        <v>96</v>
      </c>
      <c r="AG1354" s="75"/>
      <c r="AH1354" s="60"/>
      <c r="AI1354" s="75" t="s">
        <v>4947</v>
      </c>
      <c r="AJ1354" s="6" t="s">
        <v>103</v>
      </c>
      <c r="AK1354" s="81">
        <v>0</v>
      </c>
      <c r="AL1354" s="205" t="s">
        <v>103</v>
      </c>
      <c r="AM1354" s="169" t="s">
        <v>6431</v>
      </c>
      <c r="AN1354" s="6"/>
      <c r="AO1354" s="120"/>
    </row>
    <row r="1355" spans="1:41">
      <c r="A1355" s="75" t="s">
        <v>4947</v>
      </c>
      <c r="B1355" s="6" t="s">
        <v>93</v>
      </c>
      <c r="C1355" s="76">
        <v>1354</v>
      </c>
      <c r="D1355" s="76" t="s">
        <v>98</v>
      </c>
      <c r="E1355" s="6" t="s">
        <v>2136</v>
      </c>
      <c r="F1355" s="6" t="str">
        <f t="shared" si="137"/>
        <v>BrokerRM-A-0027AI26-M19-PFA.D//RM-A-0028AI26-M19-C9048.D//RM-A-0029AI26-M19-C9380.D</v>
      </c>
      <c r="G1355" s="113" t="s">
        <v>5031</v>
      </c>
      <c r="H1355" s="95" t="s">
        <v>5032</v>
      </c>
      <c r="I1355" s="85" t="s">
        <v>4692</v>
      </c>
      <c r="J1355" s="92">
        <v>46078</v>
      </c>
      <c r="K1355" s="92" t="s">
        <v>5242</v>
      </c>
      <c r="L1355" s="77" t="s">
        <v>5243</v>
      </c>
      <c r="M1355" s="80" t="s">
        <v>25</v>
      </c>
      <c r="N1355" s="6" t="s">
        <v>116</v>
      </c>
      <c r="O1355" s="71">
        <v>0</v>
      </c>
      <c r="P1355" s="71">
        <v>42822.559999999998</v>
      </c>
      <c r="Q1355" s="79">
        <v>2618.1999999999998</v>
      </c>
      <c r="R1355" s="79">
        <v>418.91</v>
      </c>
      <c r="S1355" s="71">
        <v>0</v>
      </c>
      <c r="T1355" s="79">
        <v>45859.67</v>
      </c>
      <c r="U1355" s="87" t="s">
        <v>24</v>
      </c>
      <c r="V1355" s="84">
        <f t="shared" si="136"/>
        <v>2619.9986288613268</v>
      </c>
      <c r="W1355" s="78">
        <v>46078</v>
      </c>
      <c r="X1355" s="80" t="s">
        <v>437</v>
      </c>
      <c r="Y1355" s="80" t="s">
        <v>178</v>
      </c>
      <c r="Z1355" s="80" t="s">
        <v>121</v>
      </c>
      <c r="AA1355" s="80" t="s">
        <v>122</v>
      </c>
      <c r="AB1355" s="76" t="s">
        <v>539</v>
      </c>
      <c r="AC1355" s="76" t="s">
        <v>540</v>
      </c>
      <c r="AD1355" s="76" t="s">
        <v>25</v>
      </c>
      <c r="AE1355" s="76">
        <v>67180000</v>
      </c>
      <c r="AF1355" s="76" t="s">
        <v>96</v>
      </c>
      <c r="AG1355" s="82"/>
      <c r="AH1355" s="60"/>
      <c r="AI1355" s="75" t="s">
        <v>4947</v>
      </c>
      <c r="AJ1355" s="6" t="s">
        <v>103</v>
      </c>
      <c r="AK1355" s="81">
        <v>0</v>
      </c>
      <c r="AL1355" s="205" t="s">
        <v>103</v>
      </c>
      <c r="AM1355" s="169" t="s">
        <v>3699</v>
      </c>
      <c r="AN1355" s="6" t="s">
        <v>2152</v>
      </c>
      <c r="AO1355" s="120" t="s">
        <v>4184</v>
      </c>
    </row>
    <row r="1356" spans="1:41">
      <c r="A1356" s="75" t="s">
        <v>4947</v>
      </c>
      <c r="B1356" s="6" t="s">
        <v>93</v>
      </c>
      <c r="C1356" s="76">
        <v>1355</v>
      </c>
      <c r="D1356" s="76" t="s">
        <v>98</v>
      </c>
      <c r="E1356" s="6" t="s">
        <v>2136</v>
      </c>
      <c r="F1356" s="6" t="str">
        <f t="shared" si="137"/>
        <v>BrokerRM-A-0032AI26-M19-C9506.D//RM-A-0034AI26-M19-C9505.D//RM-A-0035AI26-M19-C9506.D</v>
      </c>
      <c r="G1356" s="112" t="s">
        <v>5033</v>
      </c>
      <c r="H1356" s="95" t="s">
        <v>5034</v>
      </c>
      <c r="I1356" s="85" t="s">
        <v>4692</v>
      </c>
      <c r="J1356" s="92">
        <v>46078</v>
      </c>
      <c r="K1356" s="98" t="s">
        <v>5244</v>
      </c>
      <c r="L1356" s="77" t="s">
        <v>5245</v>
      </c>
      <c r="M1356" s="78" t="s">
        <v>25</v>
      </c>
      <c r="N1356" s="6" t="s">
        <v>116</v>
      </c>
      <c r="O1356" s="71">
        <v>0</v>
      </c>
      <c r="P1356" s="71">
        <v>122896.88</v>
      </c>
      <c r="Q1356" s="79">
        <v>8510.93</v>
      </c>
      <c r="R1356" s="79">
        <v>1361.74</v>
      </c>
      <c r="S1356" s="71">
        <v>0</v>
      </c>
      <c r="T1356" s="79">
        <v>132769.54999999999</v>
      </c>
      <c r="U1356" s="87" t="s">
        <v>24</v>
      </c>
      <c r="V1356" s="84">
        <f t="shared" si="136"/>
        <v>7585.2276947159744</v>
      </c>
      <c r="W1356" s="78">
        <v>46078</v>
      </c>
      <c r="X1356" s="80" t="s">
        <v>437</v>
      </c>
      <c r="Y1356" s="80" t="s">
        <v>178</v>
      </c>
      <c r="Z1356" s="80" t="s">
        <v>121</v>
      </c>
      <c r="AA1356" s="80" t="s">
        <v>122</v>
      </c>
      <c r="AB1356" s="76" t="s">
        <v>539</v>
      </c>
      <c r="AC1356" s="76" t="s">
        <v>540</v>
      </c>
      <c r="AD1356" s="76" t="s">
        <v>25</v>
      </c>
      <c r="AE1356" s="76">
        <v>67180000</v>
      </c>
      <c r="AF1356" s="76" t="s">
        <v>96</v>
      </c>
      <c r="AG1356" s="75"/>
      <c r="AH1356" s="60"/>
      <c r="AI1356" s="75" t="s">
        <v>4947</v>
      </c>
      <c r="AJ1356" s="6" t="s">
        <v>103</v>
      </c>
      <c r="AK1356" s="81">
        <v>0</v>
      </c>
      <c r="AL1356" s="205" t="s">
        <v>103</v>
      </c>
      <c r="AM1356" s="169" t="s">
        <v>3701</v>
      </c>
      <c r="AN1356" s="6" t="s">
        <v>3702</v>
      </c>
      <c r="AO1356" s="120"/>
    </row>
    <row r="1357" spans="1:41">
      <c r="A1357" s="75" t="s">
        <v>4947</v>
      </c>
      <c r="B1357" s="6" t="s">
        <v>93</v>
      </c>
      <c r="C1357" s="76">
        <v>1356</v>
      </c>
      <c r="D1357" s="76" t="s">
        <v>98</v>
      </c>
      <c r="E1357" s="6" t="s">
        <v>2136</v>
      </c>
      <c r="F1357" s="6" t="str">
        <f t="shared" si="137"/>
        <v>BrokerRM-M-013-SI26-M19-B</v>
      </c>
      <c r="G1357" s="97" t="s">
        <v>5035</v>
      </c>
      <c r="H1357" s="95" t="s">
        <v>5036</v>
      </c>
      <c r="I1357" s="85" t="s">
        <v>4692</v>
      </c>
      <c r="J1357" s="92">
        <v>46077</v>
      </c>
      <c r="K1357" s="92" t="s">
        <v>5246</v>
      </c>
      <c r="L1357" s="88" t="s">
        <v>5247</v>
      </c>
      <c r="M1357" s="78" t="s">
        <v>5248</v>
      </c>
      <c r="N1357" s="6" t="s">
        <v>3651</v>
      </c>
      <c r="O1357" s="71">
        <v>0</v>
      </c>
      <c r="P1357" s="71">
        <v>51563.45</v>
      </c>
      <c r="Q1357" s="79">
        <v>3472.14</v>
      </c>
      <c r="R1357" s="79">
        <v>555.54</v>
      </c>
      <c r="S1357" s="71">
        <v>0</v>
      </c>
      <c r="T1357" s="79">
        <v>55591.13</v>
      </c>
      <c r="U1357" s="87" t="s">
        <v>24</v>
      </c>
      <c r="V1357" s="84">
        <f t="shared" si="136"/>
        <v>3175.9645103606667</v>
      </c>
      <c r="W1357" s="78">
        <v>46077</v>
      </c>
      <c r="X1357" s="80" t="s">
        <v>437</v>
      </c>
      <c r="Y1357" s="80" t="s">
        <v>129</v>
      </c>
      <c r="Z1357" s="80" t="s">
        <v>239</v>
      </c>
      <c r="AA1357" s="80" t="s">
        <v>122</v>
      </c>
      <c r="AB1357" s="76" t="s">
        <v>539</v>
      </c>
      <c r="AC1357" s="76" t="s">
        <v>540</v>
      </c>
      <c r="AD1357" s="76" t="s">
        <v>174</v>
      </c>
      <c r="AE1357" s="76" t="s">
        <v>546</v>
      </c>
      <c r="AF1357" s="83">
        <v>8675606</v>
      </c>
      <c r="AG1357" s="80" t="s">
        <v>550</v>
      </c>
      <c r="AH1357" s="60">
        <v>37758.949999999997</v>
      </c>
      <c r="AI1357" s="75" t="s">
        <v>4947</v>
      </c>
      <c r="AJ1357" s="6" t="s">
        <v>103</v>
      </c>
      <c r="AK1357" s="81">
        <v>0</v>
      </c>
      <c r="AL1357" s="205" t="s">
        <v>103</v>
      </c>
      <c r="AM1357" s="169"/>
      <c r="AN1357" s="6"/>
      <c r="AO1357" s="120"/>
    </row>
    <row r="1358" spans="1:41">
      <c r="A1358" s="75" t="s">
        <v>4947</v>
      </c>
      <c r="B1358" s="6" t="s">
        <v>93</v>
      </c>
      <c r="C1358" s="76">
        <v>1357</v>
      </c>
      <c r="D1358" s="76" t="s">
        <v>98</v>
      </c>
      <c r="E1358" s="6" t="s">
        <v>2136</v>
      </c>
      <c r="F1358" s="6" t="str">
        <f t="shared" si="137"/>
        <v>BrokerRM-M-554-SI25-M19-B</v>
      </c>
      <c r="G1358" s="97" t="s">
        <v>5037</v>
      </c>
      <c r="H1358" s="95" t="s">
        <v>5038</v>
      </c>
      <c r="I1358" s="85" t="s">
        <v>4692</v>
      </c>
      <c r="J1358" s="92">
        <v>46077</v>
      </c>
      <c r="K1358" s="92" t="s">
        <v>5249</v>
      </c>
      <c r="L1358" s="88" t="s">
        <v>5250</v>
      </c>
      <c r="M1358" s="78" t="s">
        <v>5248</v>
      </c>
      <c r="N1358" s="6" t="s">
        <v>3654</v>
      </c>
      <c r="O1358" s="71">
        <v>0</v>
      </c>
      <c r="P1358" s="71">
        <v>50577.45</v>
      </c>
      <c r="Q1358" s="79">
        <v>3000.09</v>
      </c>
      <c r="R1358" s="79">
        <v>480.01</v>
      </c>
      <c r="S1358" s="71">
        <v>0</v>
      </c>
      <c r="T1358" s="79">
        <v>54057.55</v>
      </c>
      <c r="U1358" s="87" t="s">
        <v>24</v>
      </c>
      <c r="V1358" s="84">
        <f t="shared" si="136"/>
        <v>3088.3498917371762</v>
      </c>
      <c r="W1358" s="78">
        <v>46077</v>
      </c>
      <c r="X1358" s="80" t="s">
        <v>437</v>
      </c>
      <c r="Y1358" s="80" t="s">
        <v>129</v>
      </c>
      <c r="Z1358" s="80" t="s">
        <v>239</v>
      </c>
      <c r="AA1358" s="80" t="s">
        <v>122</v>
      </c>
      <c r="AB1358" s="76" t="s">
        <v>539</v>
      </c>
      <c r="AC1358" s="76" t="s">
        <v>540</v>
      </c>
      <c r="AD1358" s="76" t="s">
        <v>174</v>
      </c>
      <c r="AE1358" s="76" t="s">
        <v>546</v>
      </c>
      <c r="AF1358" s="83">
        <v>8675616</v>
      </c>
      <c r="AG1358" s="80" t="s">
        <v>550</v>
      </c>
      <c r="AH1358" s="60">
        <v>37758.949999999997</v>
      </c>
      <c r="AI1358" s="75" t="s">
        <v>4947</v>
      </c>
      <c r="AJ1358" s="6" t="s">
        <v>103</v>
      </c>
      <c r="AK1358" s="81">
        <v>0</v>
      </c>
      <c r="AL1358" s="205" t="s">
        <v>103</v>
      </c>
      <c r="AM1358" s="169"/>
      <c r="AN1358" s="6"/>
      <c r="AO1358" s="120"/>
    </row>
    <row r="1359" spans="1:41">
      <c r="A1359" s="75" t="s">
        <v>4947</v>
      </c>
      <c r="B1359" s="6" t="s">
        <v>93</v>
      </c>
      <c r="C1359" s="76">
        <v>1358</v>
      </c>
      <c r="D1359" s="76" t="s">
        <v>98</v>
      </c>
      <c r="E1359" s="6" t="s">
        <v>2136</v>
      </c>
      <c r="F1359" s="6" t="str">
        <f t="shared" si="137"/>
        <v>BrokerRM-M-555-SI25-M19-B</v>
      </c>
      <c r="G1359" s="97" t="s">
        <v>5039</v>
      </c>
      <c r="H1359" s="95" t="s">
        <v>5040</v>
      </c>
      <c r="I1359" s="85" t="s">
        <v>4692</v>
      </c>
      <c r="J1359" s="92">
        <v>46077</v>
      </c>
      <c r="K1359" s="92" t="s">
        <v>5251</v>
      </c>
      <c r="L1359" s="88" t="s">
        <v>5252</v>
      </c>
      <c r="M1359" s="78" t="s">
        <v>5248</v>
      </c>
      <c r="N1359" s="6" t="s">
        <v>5253</v>
      </c>
      <c r="O1359" s="71">
        <v>0</v>
      </c>
      <c r="P1359" s="71">
        <v>51365.09</v>
      </c>
      <c r="Q1359" s="79">
        <v>2905.68</v>
      </c>
      <c r="R1359" s="79">
        <v>464.91</v>
      </c>
      <c r="S1359" s="71">
        <v>0</v>
      </c>
      <c r="T1359" s="79">
        <v>54735.68</v>
      </c>
      <c r="U1359" s="87" t="s">
        <v>24</v>
      </c>
      <c r="V1359" s="84">
        <f t="shared" si="136"/>
        <v>3127.0919862657611</v>
      </c>
      <c r="W1359" s="70">
        <v>46077</v>
      </c>
      <c r="X1359" s="6" t="s">
        <v>437</v>
      </c>
      <c r="Y1359" s="80" t="s">
        <v>129</v>
      </c>
      <c r="Z1359" s="80" t="s">
        <v>239</v>
      </c>
      <c r="AA1359" s="80" t="s">
        <v>122</v>
      </c>
      <c r="AB1359" s="76" t="s">
        <v>539</v>
      </c>
      <c r="AC1359" s="76" t="s">
        <v>540</v>
      </c>
      <c r="AD1359" s="76" t="s">
        <v>174</v>
      </c>
      <c r="AE1359" s="76" t="s">
        <v>546</v>
      </c>
      <c r="AF1359" s="83">
        <v>8675621</v>
      </c>
      <c r="AG1359" s="80" t="s">
        <v>550</v>
      </c>
      <c r="AH1359" s="60">
        <v>37758.949999999997</v>
      </c>
      <c r="AI1359" s="75" t="s">
        <v>4947</v>
      </c>
      <c r="AJ1359" s="6" t="s">
        <v>103</v>
      </c>
      <c r="AK1359" s="81">
        <v>0</v>
      </c>
      <c r="AL1359" s="205" t="s">
        <v>103</v>
      </c>
      <c r="AM1359" s="169"/>
      <c r="AN1359" s="6"/>
      <c r="AO1359" s="120"/>
    </row>
    <row r="1360" spans="1:41">
      <c r="A1360" s="75" t="s">
        <v>4947</v>
      </c>
      <c r="B1360" s="6" t="s">
        <v>93</v>
      </c>
      <c r="C1360" s="76">
        <v>1359</v>
      </c>
      <c r="D1360" s="76" t="s">
        <v>98</v>
      </c>
      <c r="E1360" s="6" t="s">
        <v>2136</v>
      </c>
      <c r="F1360" s="6" t="str">
        <f t="shared" si="137"/>
        <v>BrokerRM-M-007-SI26-M19-B</v>
      </c>
      <c r="G1360" s="97" t="s">
        <v>5041</v>
      </c>
      <c r="H1360" s="95" t="s">
        <v>5042</v>
      </c>
      <c r="I1360" s="85" t="s">
        <v>4692</v>
      </c>
      <c r="J1360" s="92">
        <v>46077</v>
      </c>
      <c r="K1360" s="92" t="s">
        <v>5254</v>
      </c>
      <c r="L1360" s="88" t="s">
        <v>5255</v>
      </c>
      <c r="M1360" s="78" t="s">
        <v>463</v>
      </c>
      <c r="N1360" s="6" t="s">
        <v>3662</v>
      </c>
      <c r="O1360" s="71">
        <v>0</v>
      </c>
      <c r="P1360" s="71">
        <v>20682.57</v>
      </c>
      <c r="Q1360" s="79">
        <v>6146.67</v>
      </c>
      <c r="R1360" s="79">
        <v>983.47</v>
      </c>
      <c r="S1360" s="71">
        <v>0</v>
      </c>
      <c r="T1360" s="79">
        <v>27812.71</v>
      </c>
      <c r="U1360" s="87" t="s">
        <v>24</v>
      </c>
      <c r="V1360" s="84">
        <f t="shared" si="136"/>
        <v>1588.9617623702418</v>
      </c>
      <c r="W1360" s="70">
        <v>46077</v>
      </c>
      <c r="X1360" s="6" t="s">
        <v>437</v>
      </c>
      <c r="Y1360" s="80" t="s">
        <v>129</v>
      </c>
      <c r="Z1360" s="80" t="s">
        <v>239</v>
      </c>
      <c r="AA1360" s="80" t="s">
        <v>122</v>
      </c>
      <c r="AB1360" s="76" t="s">
        <v>539</v>
      </c>
      <c r="AC1360" s="76" t="s">
        <v>540</v>
      </c>
      <c r="AD1360" s="76" t="s">
        <v>174</v>
      </c>
      <c r="AE1360" s="76" t="s">
        <v>546</v>
      </c>
      <c r="AF1360" s="76" t="s">
        <v>96</v>
      </c>
      <c r="AG1360" s="82"/>
      <c r="AH1360" s="60"/>
      <c r="AI1360" s="75" t="s">
        <v>4947</v>
      </c>
      <c r="AJ1360" s="6" t="s">
        <v>103</v>
      </c>
      <c r="AK1360" s="81">
        <v>0</v>
      </c>
      <c r="AL1360" s="205" t="s">
        <v>103</v>
      </c>
      <c r="AM1360" s="169"/>
      <c r="AN1360" s="6"/>
      <c r="AO1360" s="120"/>
    </row>
    <row r="1361" spans="1:41">
      <c r="A1361" s="75" t="s">
        <v>4947</v>
      </c>
      <c r="B1361" s="6" t="s">
        <v>93</v>
      </c>
      <c r="C1361" s="76">
        <v>1360</v>
      </c>
      <c r="D1361" s="76" t="s">
        <v>98</v>
      </c>
      <c r="E1361" s="6" t="s">
        <v>2136</v>
      </c>
      <c r="F1361" s="6" t="str">
        <f t="shared" si="137"/>
        <v>BrokerRM-M-568-SI25-M19-B</v>
      </c>
      <c r="G1361" s="97" t="s">
        <v>2726</v>
      </c>
      <c r="H1361" s="95" t="s">
        <v>5043</v>
      </c>
      <c r="I1361" s="85" t="s">
        <v>4692</v>
      </c>
      <c r="J1361" s="92">
        <v>46077</v>
      </c>
      <c r="K1361" s="92" t="s">
        <v>2935</v>
      </c>
      <c r="L1361" s="88" t="s">
        <v>2936</v>
      </c>
      <c r="M1361" s="78" t="s">
        <v>5248</v>
      </c>
      <c r="N1361" s="6" t="s">
        <v>2937</v>
      </c>
      <c r="O1361" s="71">
        <v>0</v>
      </c>
      <c r="P1361" s="71">
        <v>13978</v>
      </c>
      <c r="Q1361" s="79">
        <v>0</v>
      </c>
      <c r="R1361" s="79">
        <v>0</v>
      </c>
      <c r="S1361" s="71">
        <v>0</v>
      </c>
      <c r="T1361" s="79">
        <v>13978</v>
      </c>
      <c r="U1361" s="87" t="s">
        <v>24</v>
      </c>
      <c r="V1361" s="84">
        <f t="shared" si="136"/>
        <v>798.57401577952101</v>
      </c>
      <c r="W1361" s="89">
        <v>46077</v>
      </c>
      <c r="X1361" s="85" t="s">
        <v>437</v>
      </c>
      <c r="Y1361" s="85" t="s">
        <v>129</v>
      </c>
      <c r="Z1361" s="85" t="s">
        <v>239</v>
      </c>
      <c r="AA1361" s="80" t="s">
        <v>122</v>
      </c>
      <c r="AB1361" s="76" t="s">
        <v>539</v>
      </c>
      <c r="AC1361" s="76" t="s">
        <v>540</v>
      </c>
      <c r="AD1361" s="76" t="s">
        <v>174</v>
      </c>
      <c r="AE1361" s="76" t="s">
        <v>546</v>
      </c>
      <c r="AF1361" s="76" t="s">
        <v>5256</v>
      </c>
      <c r="AG1361" s="80" t="s">
        <v>550</v>
      </c>
      <c r="AH1361" s="60">
        <v>7830</v>
      </c>
      <c r="AI1361" s="75" t="s">
        <v>4947</v>
      </c>
      <c r="AJ1361" s="6" t="s">
        <v>103</v>
      </c>
      <c r="AK1361" s="81">
        <v>0</v>
      </c>
      <c r="AL1361" s="205" t="s">
        <v>103</v>
      </c>
      <c r="AM1361" s="169"/>
      <c r="AN1361" s="6"/>
      <c r="AO1361" s="120"/>
    </row>
    <row r="1362" spans="1:41">
      <c r="A1362" s="75" t="s">
        <v>4947</v>
      </c>
      <c r="B1362" s="6" t="s">
        <v>93</v>
      </c>
      <c r="C1362" s="76">
        <v>1361</v>
      </c>
      <c r="D1362" s="76" t="s">
        <v>98</v>
      </c>
      <c r="E1362" s="6" t="s">
        <v>2136</v>
      </c>
      <c r="F1362" s="6" t="str">
        <f t="shared" si="137"/>
        <v>BrokerRM-M-014-SI26-M19-B</v>
      </c>
      <c r="G1362" s="97" t="s">
        <v>4522</v>
      </c>
      <c r="H1362" s="95" t="s">
        <v>5044</v>
      </c>
      <c r="I1362" s="85" t="s">
        <v>4692</v>
      </c>
      <c r="J1362" s="92">
        <v>46078</v>
      </c>
      <c r="K1362" s="92" t="s">
        <v>5257</v>
      </c>
      <c r="L1362" s="88" t="s">
        <v>4832</v>
      </c>
      <c r="M1362" s="78" t="s">
        <v>5248</v>
      </c>
      <c r="N1362" s="80" t="s">
        <v>4833</v>
      </c>
      <c r="O1362" s="71">
        <v>0</v>
      </c>
      <c r="P1362" s="71">
        <v>18498.04</v>
      </c>
      <c r="Q1362" s="79">
        <v>3363.17</v>
      </c>
      <c r="R1362" s="79">
        <v>538.11</v>
      </c>
      <c r="S1362" s="71">
        <v>0</v>
      </c>
      <c r="T1362" s="79">
        <v>22399.32</v>
      </c>
      <c r="U1362" s="87" t="s">
        <v>24</v>
      </c>
      <c r="V1362" s="84">
        <f t="shared" si="136"/>
        <v>1279.6905797060051</v>
      </c>
      <c r="W1362" s="89">
        <v>46078</v>
      </c>
      <c r="X1362" s="85" t="s">
        <v>437</v>
      </c>
      <c r="Y1362" s="85" t="s">
        <v>129</v>
      </c>
      <c r="Z1362" s="85" t="s">
        <v>239</v>
      </c>
      <c r="AA1362" s="80" t="s">
        <v>122</v>
      </c>
      <c r="AB1362" s="76" t="s">
        <v>539</v>
      </c>
      <c r="AC1362" s="76" t="s">
        <v>540</v>
      </c>
      <c r="AD1362" s="76" t="s">
        <v>174</v>
      </c>
      <c r="AE1362" s="76" t="s">
        <v>546</v>
      </c>
      <c r="AF1362" s="76" t="s">
        <v>96</v>
      </c>
      <c r="AG1362" s="82"/>
      <c r="AH1362" s="60"/>
      <c r="AI1362" s="75" t="s">
        <v>4947</v>
      </c>
      <c r="AJ1362" s="6" t="s">
        <v>103</v>
      </c>
      <c r="AK1362" s="81">
        <v>0</v>
      </c>
      <c r="AL1362" s="205" t="s">
        <v>103</v>
      </c>
      <c r="AM1362" s="169"/>
      <c r="AN1362" s="6"/>
      <c r="AO1362" s="120"/>
    </row>
    <row r="1363" spans="1:41">
      <c r="A1363" s="75" t="s">
        <v>4947</v>
      </c>
      <c r="B1363" s="6" t="s">
        <v>93</v>
      </c>
      <c r="C1363" s="76">
        <v>1362</v>
      </c>
      <c r="D1363" s="76" t="s">
        <v>98</v>
      </c>
      <c r="E1363" s="6" t="s">
        <v>2136</v>
      </c>
      <c r="F1363" s="6" t="str">
        <f t="shared" si="137"/>
        <v>BrokerRM-M-580-SI25-M19-B</v>
      </c>
      <c r="G1363" s="97" t="s">
        <v>5045</v>
      </c>
      <c r="H1363" s="95" t="s">
        <v>5046</v>
      </c>
      <c r="I1363" s="85" t="s">
        <v>4692</v>
      </c>
      <c r="J1363" s="92">
        <v>46079</v>
      </c>
      <c r="K1363" s="92" t="s">
        <v>5258</v>
      </c>
      <c r="L1363" s="91" t="s">
        <v>5259</v>
      </c>
      <c r="M1363" s="78" t="s">
        <v>5248</v>
      </c>
      <c r="N1363" s="80" t="s">
        <v>5260</v>
      </c>
      <c r="O1363" s="71">
        <v>0</v>
      </c>
      <c r="P1363" s="71">
        <v>52230.45</v>
      </c>
      <c r="Q1363" s="79">
        <v>3054.13</v>
      </c>
      <c r="R1363" s="79">
        <v>488.66</v>
      </c>
      <c r="S1363" s="71">
        <v>0</v>
      </c>
      <c r="T1363" s="79">
        <v>55773.24</v>
      </c>
      <c r="U1363" s="87" t="s">
        <v>24</v>
      </c>
      <c r="V1363" s="84">
        <f t="shared" si="136"/>
        <v>3186.3685963539137</v>
      </c>
      <c r="W1363" s="70">
        <v>46079</v>
      </c>
      <c r="X1363" s="6" t="s">
        <v>437</v>
      </c>
      <c r="Y1363" s="80" t="s">
        <v>129</v>
      </c>
      <c r="Z1363" s="80" t="s">
        <v>239</v>
      </c>
      <c r="AA1363" s="80" t="s">
        <v>122</v>
      </c>
      <c r="AB1363" s="76" t="s">
        <v>539</v>
      </c>
      <c r="AC1363" s="76" t="s">
        <v>540</v>
      </c>
      <c r="AD1363" s="76" t="s">
        <v>174</v>
      </c>
      <c r="AE1363" s="76" t="s">
        <v>546</v>
      </c>
      <c r="AF1363" s="83">
        <v>8692572</v>
      </c>
      <c r="AG1363" s="80" t="s">
        <v>550</v>
      </c>
      <c r="AH1363" s="60">
        <v>44471.7</v>
      </c>
      <c r="AI1363" s="75" t="s">
        <v>4947</v>
      </c>
      <c r="AJ1363" s="6" t="s">
        <v>103</v>
      </c>
      <c r="AK1363" s="81">
        <v>0</v>
      </c>
      <c r="AL1363" s="205" t="s">
        <v>103</v>
      </c>
      <c r="AM1363" s="169"/>
      <c r="AN1363" s="6"/>
      <c r="AO1363" s="120"/>
    </row>
    <row r="1364" spans="1:41">
      <c r="A1364" s="75" t="s">
        <v>4947</v>
      </c>
      <c r="B1364" s="6" t="s">
        <v>93</v>
      </c>
      <c r="C1364" s="76">
        <v>1363</v>
      </c>
      <c r="D1364" s="76" t="s">
        <v>98</v>
      </c>
      <c r="E1364" s="6" t="s">
        <v>2136</v>
      </c>
      <c r="F1364" s="6" t="str">
        <f t="shared" si="137"/>
        <v>BrokerRM-M-577-SI25-M19-B</v>
      </c>
      <c r="G1364" s="97" t="s">
        <v>5047</v>
      </c>
      <c r="H1364" s="95" t="s">
        <v>5048</v>
      </c>
      <c r="I1364" s="85" t="s">
        <v>4692</v>
      </c>
      <c r="J1364" s="92">
        <v>46079</v>
      </c>
      <c r="K1364" s="92" t="s">
        <v>5261</v>
      </c>
      <c r="L1364" s="77" t="s">
        <v>5262</v>
      </c>
      <c r="M1364" s="78" t="s">
        <v>5248</v>
      </c>
      <c r="N1364" s="80" t="s">
        <v>5263</v>
      </c>
      <c r="O1364" s="71">
        <v>0</v>
      </c>
      <c r="P1364" s="71">
        <v>57740.45</v>
      </c>
      <c r="Q1364" s="79">
        <v>3892.66</v>
      </c>
      <c r="R1364" s="79">
        <v>622.83000000000004</v>
      </c>
      <c r="S1364" s="71">
        <v>0</v>
      </c>
      <c r="T1364" s="79">
        <v>62255.94</v>
      </c>
      <c r="U1364" s="87" t="s">
        <v>24</v>
      </c>
      <c r="V1364" s="84">
        <f t="shared" si="136"/>
        <v>3556.7302913098379</v>
      </c>
      <c r="W1364" s="70">
        <v>46079</v>
      </c>
      <c r="X1364" s="80" t="s">
        <v>437</v>
      </c>
      <c r="Y1364" s="80" t="s">
        <v>129</v>
      </c>
      <c r="Z1364" s="80" t="s">
        <v>239</v>
      </c>
      <c r="AA1364" s="80" t="s">
        <v>122</v>
      </c>
      <c r="AB1364" s="76" t="s">
        <v>539</v>
      </c>
      <c r="AC1364" s="76" t="s">
        <v>540</v>
      </c>
      <c r="AD1364" s="76" t="s">
        <v>174</v>
      </c>
      <c r="AE1364" s="76" t="s">
        <v>546</v>
      </c>
      <c r="AF1364" s="83">
        <v>8692588</v>
      </c>
      <c r="AG1364" s="80" t="s">
        <v>550</v>
      </c>
      <c r="AH1364" s="60">
        <v>44471.7</v>
      </c>
      <c r="AI1364" s="75" t="s">
        <v>4947</v>
      </c>
      <c r="AJ1364" s="6" t="s">
        <v>103</v>
      </c>
      <c r="AK1364" s="81">
        <v>0</v>
      </c>
      <c r="AL1364" s="205" t="s">
        <v>103</v>
      </c>
      <c r="AM1364" s="169"/>
      <c r="AN1364" s="6"/>
      <c r="AO1364" s="120"/>
    </row>
    <row r="1365" spans="1:41" ht="58">
      <c r="A1365" s="75" t="s">
        <v>4947</v>
      </c>
      <c r="B1365" s="6" t="s">
        <v>93</v>
      </c>
      <c r="C1365" s="76">
        <v>1364</v>
      </c>
      <c r="D1365" s="76" t="s">
        <v>98</v>
      </c>
      <c r="E1365" s="6" t="s">
        <v>2136</v>
      </c>
      <c r="F1365" s="6" t="str">
        <f t="shared" si="137"/>
        <v>BrokerRM-M-579-SI25-M19-B</v>
      </c>
      <c r="G1365" s="97" t="s">
        <v>5049</v>
      </c>
      <c r="H1365" s="95" t="s">
        <v>5050</v>
      </c>
      <c r="I1365" s="85" t="s">
        <v>4692</v>
      </c>
      <c r="J1365" s="92">
        <v>46079</v>
      </c>
      <c r="K1365" s="95" t="s">
        <v>5264</v>
      </c>
      <c r="L1365" s="72" t="s">
        <v>5265</v>
      </c>
      <c r="M1365" s="78" t="s">
        <v>463</v>
      </c>
      <c r="N1365" s="80" t="s">
        <v>3666</v>
      </c>
      <c r="O1365" s="71">
        <v>0</v>
      </c>
      <c r="P1365" s="71">
        <v>44464.12</v>
      </c>
      <c r="Q1365" s="79">
        <v>4265.34</v>
      </c>
      <c r="R1365" s="79">
        <v>682.45</v>
      </c>
      <c r="S1365" s="71">
        <v>0</v>
      </c>
      <c r="T1365" s="79">
        <v>49411.91</v>
      </c>
      <c r="U1365" s="87" t="s">
        <v>24</v>
      </c>
      <c r="V1365" s="84">
        <f t="shared" si="136"/>
        <v>2822.9408639316262</v>
      </c>
      <c r="W1365" s="89">
        <v>46079</v>
      </c>
      <c r="X1365" s="87" t="s">
        <v>437</v>
      </c>
      <c r="Y1365" s="85" t="s">
        <v>129</v>
      </c>
      <c r="Z1365" s="85" t="s">
        <v>239</v>
      </c>
      <c r="AA1365" s="85" t="s">
        <v>122</v>
      </c>
      <c r="AB1365" s="76" t="s">
        <v>539</v>
      </c>
      <c r="AC1365" s="76" t="s">
        <v>540</v>
      </c>
      <c r="AD1365" s="76" t="s">
        <v>174</v>
      </c>
      <c r="AE1365" s="76" t="s">
        <v>546</v>
      </c>
      <c r="AF1365" s="83">
        <v>8687413</v>
      </c>
      <c r="AG1365" s="80" t="s">
        <v>550</v>
      </c>
      <c r="AH1365" s="60">
        <v>31195.37</v>
      </c>
      <c r="AI1365" s="75" t="s">
        <v>4947</v>
      </c>
      <c r="AJ1365" s="6" t="s">
        <v>103</v>
      </c>
      <c r="AK1365" s="81">
        <v>0</v>
      </c>
      <c r="AL1365" s="205" t="s">
        <v>103</v>
      </c>
      <c r="AM1365" s="169"/>
      <c r="AN1365" s="6"/>
      <c r="AO1365" s="120"/>
    </row>
    <row r="1366" spans="1:41" ht="58">
      <c r="A1366" s="75" t="s">
        <v>4947</v>
      </c>
      <c r="B1366" s="6" t="s">
        <v>93</v>
      </c>
      <c r="C1366" s="76">
        <v>1365</v>
      </c>
      <c r="D1366" s="76" t="s">
        <v>98</v>
      </c>
      <c r="E1366" s="6" t="s">
        <v>2136</v>
      </c>
      <c r="F1366" s="6" t="str">
        <f t="shared" si="137"/>
        <v>BrokerRM-M-498-SI25-M19-B</v>
      </c>
      <c r="G1366" s="97" t="s">
        <v>320</v>
      </c>
      <c r="H1366" s="95" t="s">
        <v>5051</v>
      </c>
      <c r="I1366" s="85" t="s">
        <v>4692</v>
      </c>
      <c r="J1366" s="92">
        <v>46079</v>
      </c>
      <c r="K1366" s="95" t="s">
        <v>5266</v>
      </c>
      <c r="L1366" s="72" t="s">
        <v>479</v>
      </c>
      <c r="M1366" s="78" t="s">
        <v>2525</v>
      </c>
      <c r="N1366" s="80" t="s">
        <v>480</v>
      </c>
      <c r="O1366" s="71">
        <v>0</v>
      </c>
      <c r="P1366" s="71">
        <v>5568</v>
      </c>
      <c r="Q1366" s="79">
        <v>0</v>
      </c>
      <c r="R1366" s="79">
        <v>0</v>
      </c>
      <c r="S1366" s="71">
        <v>0</v>
      </c>
      <c r="T1366" s="79">
        <v>5568</v>
      </c>
      <c r="U1366" s="87" t="s">
        <v>24</v>
      </c>
      <c r="V1366" s="84">
        <f t="shared" si="136"/>
        <v>318.10417226072207</v>
      </c>
      <c r="W1366" s="89">
        <v>46079</v>
      </c>
      <c r="X1366" s="87" t="s">
        <v>437</v>
      </c>
      <c r="Y1366" s="85" t="s">
        <v>129</v>
      </c>
      <c r="Z1366" s="85" t="s">
        <v>239</v>
      </c>
      <c r="AA1366" s="85" t="s">
        <v>122</v>
      </c>
      <c r="AB1366" s="76" t="s">
        <v>539</v>
      </c>
      <c r="AC1366" s="76" t="s">
        <v>540</v>
      </c>
      <c r="AD1366" s="76" t="s">
        <v>174</v>
      </c>
      <c r="AE1366" s="76" t="s">
        <v>546</v>
      </c>
      <c r="AF1366" s="76" t="s">
        <v>1359</v>
      </c>
      <c r="AG1366" s="82"/>
      <c r="AH1366" s="60"/>
      <c r="AI1366" s="75" t="s">
        <v>4947</v>
      </c>
      <c r="AJ1366" s="6" t="s">
        <v>103</v>
      </c>
      <c r="AK1366" s="81">
        <v>0</v>
      </c>
      <c r="AL1366" s="205" t="s">
        <v>103</v>
      </c>
      <c r="AM1366" s="169"/>
      <c r="AN1366" s="6"/>
      <c r="AO1366" s="120"/>
    </row>
    <row r="1367" spans="1:41" ht="58">
      <c r="A1367" s="75" t="s">
        <v>4947</v>
      </c>
      <c r="B1367" s="6" t="s">
        <v>93</v>
      </c>
      <c r="C1367" s="76">
        <v>1366</v>
      </c>
      <c r="D1367" s="76" t="s">
        <v>98</v>
      </c>
      <c r="E1367" s="6" t="s">
        <v>2136</v>
      </c>
      <c r="F1367" s="6" t="str">
        <f t="shared" si="137"/>
        <v>BrokerRM-M-542-SI25-M19-B</v>
      </c>
      <c r="G1367" s="97" t="s">
        <v>921</v>
      </c>
      <c r="H1367" s="95" t="s">
        <v>5052</v>
      </c>
      <c r="I1367" s="85" t="s">
        <v>4692</v>
      </c>
      <c r="J1367" s="92">
        <v>46079</v>
      </c>
      <c r="K1367" s="95" t="s">
        <v>1424</v>
      </c>
      <c r="L1367" s="72" t="s">
        <v>1425</v>
      </c>
      <c r="M1367" s="78" t="s">
        <v>5248</v>
      </c>
      <c r="N1367" s="80" t="s">
        <v>1426</v>
      </c>
      <c r="O1367" s="71">
        <v>0</v>
      </c>
      <c r="P1367" s="71">
        <v>7577.7</v>
      </c>
      <c r="Q1367" s="79">
        <v>0</v>
      </c>
      <c r="R1367" s="79">
        <v>0</v>
      </c>
      <c r="S1367" s="71">
        <v>0</v>
      </c>
      <c r="T1367" s="79">
        <v>7577.7</v>
      </c>
      <c r="U1367" s="87" t="s">
        <v>24</v>
      </c>
      <c r="V1367" s="84">
        <f t="shared" si="136"/>
        <v>432.91989693607638</v>
      </c>
      <c r="W1367" s="89">
        <v>46079</v>
      </c>
      <c r="X1367" s="87" t="s">
        <v>437</v>
      </c>
      <c r="Y1367" s="85" t="s">
        <v>129</v>
      </c>
      <c r="Z1367" s="85" t="s">
        <v>239</v>
      </c>
      <c r="AA1367" s="85" t="s">
        <v>122</v>
      </c>
      <c r="AB1367" s="76" t="s">
        <v>539</v>
      </c>
      <c r="AC1367" s="76" t="s">
        <v>540</v>
      </c>
      <c r="AD1367" s="76" t="s">
        <v>174</v>
      </c>
      <c r="AE1367" s="76" t="s">
        <v>546</v>
      </c>
      <c r="AF1367" s="76" t="s">
        <v>5267</v>
      </c>
      <c r="AG1367" s="80" t="s">
        <v>550</v>
      </c>
      <c r="AH1367" s="60">
        <v>7389.2</v>
      </c>
      <c r="AI1367" s="75" t="s">
        <v>4947</v>
      </c>
      <c r="AJ1367" s="6" t="s">
        <v>103</v>
      </c>
      <c r="AK1367" s="81">
        <v>0</v>
      </c>
      <c r="AL1367" s="205" t="s">
        <v>103</v>
      </c>
      <c r="AM1367" s="169"/>
      <c r="AN1367" s="6"/>
      <c r="AO1367" s="120"/>
    </row>
    <row r="1368" spans="1:41" ht="58">
      <c r="A1368" s="75" t="s">
        <v>4947</v>
      </c>
      <c r="B1368" s="6" t="s">
        <v>93</v>
      </c>
      <c r="C1368" s="76">
        <v>1367</v>
      </c>
      <c r="D1368" s="76" t="s">
        <v>98</v>
      </c>
      <c r="E1368" s="6" t="s">
        <v>2136</v>
      </c>
      <c r="F1368" s="6" t="str">
        <f t="shared" si="137"/>
        <v>BrokerRM-M-538-SI25-M19-B</v>
      </c>
      <c r="G1368" s="97" t="s">
        <v>902</v>
      </c>
      <c r="H1368" s="95" t="s">
        <v>5053</v>
      </c>
      <c r="I1368" s="85" t="s">
        <v>4692</v>
      </c>
      <c r="J1368" s="92">
        <v>46079</v>
      </c>
      <c r="K1368" s="95" t="s">
        <v>1397</v>
      </c>
      <c r="L1368" s="72" t="s">
        <v>1398</v>
      </c>
      <c r="M1368" s="78" t="s">
        <v>463</v>
      </c>
      <c r="N1368" s="80" t="s">
        <v>1399</v>
      </c>
      <c r="O1368" s="71">
        <v>0</v>
      </c>
      <c r="P1368" s="71">
        <v>7720.96</v>
      </c>
      <c r="Q1368" s="79">
        <v>0</v>
      </c>
      <c r="R1368" s="79">
        <v>0</v>
      </c>
      <c r="S1368" s="71">
        <v>0</v>
      </c>
      <c r="T1368" s="79">
        <v>7720.96</v>
      </c>
      <c r="U1368" s="87" t="s">
        <v>24</v>
      </c>
      <c r="V1368" s="84">
        <f t="shared" si="136"/>
        <v>441.10445220153457</v>
      </c>
      <c r="W1368" s="89">
        <v>46079</v>
      </c>
      <c r="X1368" s="87" t="s">
        <v>437</v>
      </c>
      <c r="Y1368" s="85" t="s">
        <v>129</v>
      </c>
      <c r="Z1368" s="85" t="s">
        <v>239</v>
      </c>
      <c r="AA1368" s="85" t="s">
        <v>122</v>
      </c>
      <c r="AB1368" s="76" t="s">
        <v>539</v>
      </c>
      <c r="AC1368" s="76" t="s">
        <v>540</v>
      </c>
      <c r="AD1368" s="76" t="s">
        <v>174</v>
      </c>
      <c r="AE1368" s="76" t="s">
        <v>546</v>
      </c>
      <c r="AF1368" s="76" t="s">
        <v>5268</v>
      </c>
      <c r="AG1368" s="75"/>
      <c r="AH1368" s="60"/>
      <c r="AI1368" s="75" t="s">
        <v>4947</v>
      </c>
      <c r="AJ1368" s="6" t="s">
        <v>103</v>
      </c>
      <c r="AK1368" s="81">
        <v>0</v>
      </c>
      <c r="AL1368" s="205" t="s">
        <v>103</v>
      </c>
      <c r="AM1368" s="169"/>
      <c r="AN1368" s="6"/>
      <c r="AO1368" s="120"/>
    </row>
    <row r="1369" spans="1:41" ht="58">
      <c r="A1369" s="75" t="s">
        <v>4947</v>
      </c>
      <c r="B1369" s="6" t="s">
        <v>93</v>
      </c>
      <c r="C1369" s="76">
        <v>1368</v>
      </c>
      <c r="D1369" s="76" t="s">
        <v>98</v>
      </c>
      <c r="E1369" s="6" t="s">
        <v>2136</v>
      </c>
      <c r="F1369" s="6" t="str">
        <f t="shared" si="137"/>
        <v>BrokerRM-M-535-SI25-M19-B</v>
      </c>
      <c r="G1369" s="97" t="s">
        <v>906</v>
      </c>
      <c r="H1369" s="95" t="s">
        <v>5054</v>
      </c>
      <c r="I1369" s="85" t="s">
        <v>4692</v>
      </c>
      <c r="J1369" s="92">
        <v>46079</v>
      </c>
      <c r="K1369" s="95" t="s">
        <v>1404</v>
      </c>
      <c r="L1369" s="72" t="s">
        <v>1405</v>
      </c>
      <c r="M1369" s="78" t="s">
        <v>2525</v>
      </c>
      <c r="N1369" s="80" t="s">
        <v>1406</v>
      </c>
      <c r="O1369" s="71">
        <v>0</v>
      </c>
      <c r="P1369" s="71">
        <v>18160.96</v>
      </c>
      <c r="Q1369" s="79">
        <v>0</v>
      </c>
      <c r="R1369" s="79">
        <v>0</v>
      </c>
      <c r="S1369" s="71">
        <v>0</v>
      </c>
      <c r="T1369" s="79">
        <v>18160.96</v>
      </c>
      <c r="U1369" s="87" t="s">
        <v>24</v>
      </c>
      <c r="V1369" s="84">
        <f t="shared" si="136"/>
        <v>1037.5497751903883</v>
      </c>
      <c r="W1369" s="89">
        <v>46079</v>
      </c>
      <c r="X1369" s="87" t="s">
        <v>437</v>
      </c>
      <c r="Y1369" s="85" t="s">
        <v>129</v>
      </c>
      <c r="Z1369" s="85" t="s">
        <v>239</v>
      </c>
      <c r="AA1369" s="85" t="s">
        <v>122</v>
      </c>
      <c r="AB1369" s="76" t="s">
        <v>539</v>
      </c>
      <c r="AC1369" s="76" t="s">
        <v>540</v>
      </c>
      <c r="AD1369" s="76" t="s">
        <v>174</v>
      </c>
      <c r="AE1369" s="76" t="s">
        <v>546</v>
      </c>
      <c r="AF1369" s="76" t="s">
        <v>5269</v>
      </c>
      <c r="AG1369" s="80" t="s">
        <v>550</v>
      </c>
      <c r="AH1369" s="60">
        <v>10440</v>
      </c>
      <c r="AI1369" s="75" t="s">
        <v>4947</v>
      </c>
      <c r="AJ1369" s="6" t="s">
        <v>103</v>
      </c>
      <c r="AK1369" s="81">
        <v>0</v>
      </c>
      <c r="AL1369" s="205" t="s">
        <v>103</v>
      </c>
      <c r="AM1369" s="169"/>
      <c r="AN1369" s="6"/>
      <c r="AO1369" s="120"/>
    </row>
    <row r="1370" spans="1:41" ht="58">
      <c r="A1370" s="75" t="s">
        <v>4947</v>
      </c>
      <c r="B1370" s="6" t="s">
        <v>93</v>
      </c>
      <c r="C1370" s="76">
        <v>1369</v>
      </c>
      <c r="D1370" s="76" t="s">
        <v>98</v>
      </c>
      <c r="E1370" s="6" t="s">
        <v>2136</v>
      </c>
      <c r="F1370" s="6" t="str">
        <f t="shared" si="137"/>
        <v>BrokerRM-M-558-SI25-M19-B</v>
      </c>
      <c r="G1370" s="97" t="s">
        <v>2732</v>
      </c>
      <c r="H1370" s="95" t="s">
        <v>5055</v>
      </c>
      <c r="I1370" s="85" t="s">
        <v>4692</v>
      </c>
      <c r="J1370" s="92">
        <v>46079</v>
      </c>
      <c r="K1370" s="95" t="s">
        <v>2943</v>
      </c>
      <c r="L1370" s="73" t="s">
        <v>2944</v>
      </c>
      <c r="M1370" s="78" t="s">
        <v>463</v>
      </c>
      <c r="N1370" s="73" t="s">
        <v>2945</v>
      </c>
      <c r="O1370" s="71">
        <v>0</v>
      </c>
      <c r="P1370" s="71">
        <v>6496</v>
      </c>
      <c r="Q1370" s="79">
        <v>0</v>
      </c>
      <c r="R1370" s="79">
        <v>0</v>
      </c>
      <c r="S1370" s="71">
        <v>0</v>
      </c>
      <c r="T1370" s="79">
        <v>6496</v>
      </c>
      <c r="U1370" s="87" t="s">
        <v>24</v>
      </c>
      <c r="V1370" s="84">
        <f t="shared" si="136"/>
        <v>371.12153430417573</v>
      </c>
      <c r="W1370" s="89">
        <v>46079</v>
      </c>
      <c r="X1370" s="87" t="s">
        <v>437</v>
      </c>
      <c r="Y1370" s="85" t="s">
        <v>129</v>
      </c>
      <c r="Z1370" s="85" t="s">
        <v>239</v>
      </c>
      <c r="AA1370" s="85" t="s">
        <v>122</v>
      </c>
      <c r="AB1370" s="76" t="s">
        <v>539</v>
      </c>
      <c r="AC1370" s="76" t="s">
        <v>540</v>
      </c>
      <c r="AD1370" s="76" t="s">
        <v>174</v>
      </c>
      <c r="AE1370" s="76" t="s">
        <v>546</v>
      </c>
      <c r="AF1370" s="76" t="s">
        <v>5270</v>
      </c>
      <c r="AG1370" s="75"/>
      <c r="AH1370" s="60"/>
      <c r="AI1370" s="75" t="s">
        <v>4947</v>
      </c>
      <c r="AJ1370" s="6" t="s">
        <v>103</v>
      </c>
      <c r="AK1370" s="81">
        <v>0</v>
      </c>
      <c r="AL1370" s="205" t="s">
        <v>103</v>
      </c>
      <c r="AM1370" s="169"/>
      <c r="AN1370" s="6"/>
      <c r="AO1370" s="120"/>
    </row>
    <row r="1371" spans="1:41" ht="29">
      <c r="A1371" s="75" t="s">
        <v>4947</v>
      </c>
      <c r="B1371" s="6" t="s">
        <v>93</v>
      </c>
      <c r="C1371" s="76">
        <v>1370</v>
      </c>
      <c r="D1371" s="76" t="s">
        <v>98</v>
      </c>
      <c r="E1371" s="6" t="s">
        <v>2136</v>
      </c>
      <c r="F1371" s="6" t="str">
        <f t="shared" si="137"/>
        <v>BrokerRM-M-222-SI25-M19-L-B</v>
      </c>
      <c r="G1371" s="97" t="s">
        <v>3143</v>
      </c>
      <c r="H1371" s="95" t="s">
        <v>5056</v>
      </c>
      <c r="I1371" s="85" t="s">
        <v>4692</v>
      </c>
      <c r="J1371" s="92">
        <v>46079</v>
      </c>
      <c r="K1371" s="95" t="s">
        <v>3278</v>
      </c>
      <c r="L1371" s="73" t="s">
        <v>2522</v>
      </c>
      <c r="M1371" s="78" t="s">
        <v>5248</v>
      </c>
      <c r="N1371" s="73" t="s">
        <v>2522</v>
      </c>
      <c r="O1371" s="71">
        <v>0</v>
      </c>
      <c r="P1371" s="71">
        <v>2648.28</v>
      </c>
      <c r="Q1371" s="79">
        <v>0</v>
      </c>
      <c r="R1371" s="79">
        <v>0</v>
      </c>
      <c r="S1371" s="71">
        <v>0</v>
      </c>
      <c r="T1371" s="79">
        <v>2648.28</v>
      </c>
      <c r="U1371" s="87" t="s">
        <v>24</v>
      </c>
      <c r="V1371" s="84">
        <f t="shared" si="136"/>
        <v>151.29829693150594</v>
      </c>
      <c r="W1371" s="89">
        <v>46079</v>
      </c>
      <c r="X1371" s="87" t="s">
        <v>580</v>
      </c>
      <c r="Y1371" s="85" t="s">
        <v>2524</v>
      </c>
      <c r="Z1371" s="85" t="s">
        <v>239</v>
      </c>
      <c r="AA1371" s="85" t="s">
        <v>122</v>
      </c>
      <c r="AB1371" s="76" t="s">
        <v>539</v>
      </c>
      <c r="AC1371" s="76" t="s">
        <v>540</v>
      </c>
      <c r="AD1371" s="76" t="s">
        <v>174</v>
      </c>
      <c r="AE1371" s="76" t="s">
        <v>546</v>
      </c>
      <c r="AF1371" s="76" t="s">
        <v>5271</v>
      </c>
      <c r="AG1371" s="75"/>
      <c r="AH1371" s="60"/>
      <c r="AI1371" s="75" t="s">
        <v>4947</v>
      </c>
      <c r="AJ1371" s="6" t="s">
        <v>103</v>
      </c>
      <c r="AK1371" s="81">
        <v>0</v>
      </c>
      <c r="AL1371" s="205" t="s">
        <v>103</v>
      </c>
      <c r="AM1371" s="169"/>
      <c r="AN1371" s="6"/>
      <c r="AO1371" s="120"/>
    </row>
    <row r="1372" spans="1:41" ht="58">
      <c r="A1372" s="75" t="s">
        <v>4947</v>
      </c>
      <c r="B1372" s="6" t="s">
        <v>93</v>
      </c>
      <c r="C1372" s="76">
        <v>1371</v>
      </c>
      <c r="D1372" s="76" t="s">
        <v>98</v>
      </c>
      <c r="E1372" s="6" t="s">
        <v>2136</v>
      </c>
      <c r="F1372" s="6" t="str">
        <f t="shared" si="137"/>
        <v>BrokerRM-M-586-SI25-M19-B</v>
      </c>
      <c r="G1372" s="97" t="s">
        <v>5057</v>
      </c>
      <c r="H1372" s="95" t="s">
        <v>5058</v>
      </c>
      <c r="I1372" s="85" t="s">
        <v>4692</v>
      </c>
      <c r="J1372" s="92">
        <v>46079</v>
      </c>
      <c r="K1372" s="95" t="s">
        <v>5272</v>
      </c>
      <c r="L1372" s="73" t="s">
        <v>5273</v>
      </c>
      <c r="M1372" s="78" t="s">
        <v>5248</v>
      </c>
      <c r="N1372" s="73" t="s">
        <v>5274</v>
      </c>
      <c r="O1372" s="71">
        <v>0</v>
      </c>
      <c r="P1372" s="71">
        <v>12005.64</v>
      </c>
      <c r="Q1372" s="79">
        <v>4917.53</v>
      </c>
      <c r="R1372" s="79">
        <v>786.8</v>
      </c>
      <c r="S1372" s="71">
        <v>0</v>
      </c>
      <c r="T1372" s="79">
        <v>17709.97</v>
      </c>
      <c r="U1372" s="87" t="s">
        <v>24</v>
      </c>
      <c r="V1372" s="84">
        <f t="shared" si="136"/>
        <v>1011.7843655912751</v>
      </c>
      <c r="W1372" s="78">
        <v>46079</v>
      </c>
      <c r="X1372" s="87" t="s">
        <v>437</v>
      </c>
      <c r="Y1372" s="85" t="s">
        <v>129</v>
      </c>
      <c r="Z1372" s="85" t="s">
        <v>239</v>
      </c>
      <c r="AA1372" s="85" t="s">
        <v>122</v>
      </c>
      <c r="AB1372" s="76" t="s">
        <v>539</v>
      </c>
      <c r="AC1372" s="76" t="s">
        <v>540</v>
      </c>
      <c r="AD1372" s="76" t="s">
        <v>174</v>
      </c>
      <c r="AE1372" s="76" t="s">
        <v>546</v>
      </c>
      <c r="AF1372" s="76" t="s">
        <v>96</v>
      </c>
      <c r="AG1372" s="75"/>
      <c r="AH1372" s="60"/>
      <c r="AI1372" s="75" t="s">
        <v>4947</v>
      </c>
      <c r="AJ1372" s="6" t="s">
        <v>103</v>
      </c>
      <c r="AK1372" s="81">
        <v>0</v>
      </c>
      <c r="AL1372" s="205" t="s">
        <v>103</v>
      </c>
      <c r="AM1372" s="169"/>
      <c r="AN1372" s="6"/>
      <c r="AO1372" s="120"/>
    </row>
    <row r="1373" spans="1:41" ht="58">
      <c r="A1373" s="75" t="s">
        <v>4947</v>
      </c>
      <c r="B1373" s="6" t="s">
        <v>93</v>
      </c>
      <c r="C1373" s="76">
        <v>1372</v>
      </c>
      <c r="D1373" s="76" t="s">
        <v>98</v>
      </c>
      <c r="E1373" s="6" t="s">
        <v>2136</v>
      </c>
      <c r="F1373" s="6" t="str">
        <f t="shared" si="137"/>
        <v>BrokerRM-M-584-SI25-M19-B</v>
      </c>
      <c r="G1373" s="97" t="s">
        <v>5059</v>
      </c>
      <c r="H1373" s="95" t="s">
        <v>5060</v>
      </c>
      <c r="I1373" s="85" t="s">
        <v>4692</v>
      </c>
      <c r="J1373" s="92">
        <v>46079</v>
      </c>
      <c r="K1373" s="95" t="s">
        <v>5275</v>
      </c>
      <c r="L1373" s="73" t="s">
        <v>5276</v>
      </c>
      <c r="M1373" s="78" t="s">
        <v>5248</v>
      </c>
      <c r="N1373" s="73" t="s">
        <v>5277</v>
      </c>
      <c r="O1373" s="71">
        <v>0</v>
      </c>
      <c r="P1373" s="71">
        <v>12005.64</v>
      </c>
      <c r="Q1373" s="79">
        <v>3892.66</v>
      </c>
      <c r="R1373" s="79">
        <v>622.83000000000004</v>
      </c>
      <c r="S1373" s="71">
        <v>0</v>
      </c>
      <c r="T1373" s="79">
        <v>16521.13</v>
      </c>
      <c r="U1373" s="87" t="s">
        <v>24</v>
      </c>
      <c r="V1373" s="84">
        <f t="shared" si="136"/>
        <v>943.86501139759037</v>
      </c>
      <c r="W1373" s="78">
        <v>46079</v>
      </c>
      <c r="X1373" s="87" t="s">
        <v>437</v>
      </c>
      <c r="Y1373" s="85" t="s">
        <v>129</v>
      </c>
      <c r="Z1373" s="85" t="s">
        <v>239</v>
      </c>
      <c r="AA1373" s="85" t="s">
        <v>122</v>
      </c>
      <c r="AB1373" s="76" t="s">
        <v>539</v>
      </c>
      <c r="AC1373" s="76" t="s">
        <v>540</v>
      </c>
      <c r="AD1373" s="76" t="s">
        <v>174</v>
      </c>
      <c r="AE1373" s="76" t="s">
        <v>546</v>
      </c>
      <c r="AF1373" s="76" t="s">
        <v>96</v>
      </c>
      <c r="AG1373" s="75"/>
      <c r="AH1373" s="60"/>
      <c r="AI1373" s="75" t="s">
        <v>4947</v>
      </c>
      <c r="AJ1373" s="6" t="s">
        <v>103</v>
      </c>
      <c r="AK1373" s="81">
        <v>0</v>
      </c>
      <c r="AL1373" s="205" t="s">
        <v>103</v>
      </c>
      <c r="AM1373" s="169"/>
      <c r="AN1373" s="6"/>
      <c r="AO1373" s="120"/>
    </row>
    <row r="1374" spans="1:41" ht="58">
      <c r="A1374" s="75" t="s">
        <v>4947</v>
      </c>
      <c r="B1374" s="6" t="s">
        <v>93</v>
      </c>
      <c r="C1374" s="76">
        <v>1373</v>
      </c>
      <c r="D1374" s="76" t="s">
        <v>98</v>
      </c>
      <c r="E1374" s="6" t="s">
        <v>2136</v>
      </c>
      <c r="F1374" s="6" t="str">
        <f t="shared" si="137"/>
        <v>BrokerRM-M-583-SI25-M19-B</v>
      </c>
      <c r="G1374" s="97" t="s">
        <v>3442</v>
      </c>
      <c r="H1374" s="95" t="s">
        <v>5061</v>
      </c>
      <c r="I1374" s="85" t="s">
        <v>4692</v>
      </c>
      <c r="J1374" s="92">
        <v>46079</v>
      </c>
      <c r="K1374" s="95" t="s">
        <v>5278</v>
      </c>
      <c r="L1374" s="73" t="s">
        <v>3612</v>
      </c>
      <c r="M1374" s="78" t="s">
        <v>5248</v>
      </c>
      <c r="N1374" s="73" t="s">
        <v>3613</v>
      </c>
      <c r="O1374" s="71">
        <v>0</v>
      </c>
      <c r="P1374" s="71">
        <v>12005.64</v>
      </c>
      <c r="Q1374" s="79">
        <v>3519.98</v>
      </c>
      <c r="R1374" s="79">
        <v>563.20000000000005</v>
      </c>
      <c r="S1374" s="71">
        <v>0</v>
      </c>
      <c r="T1374" s="79">
        <v>16088.82</v>
      </c>
      <c r="U1374" s="87" t="s">
        <v>24</v>
      </c>
      <c r="V1374" s="84">
        <f t="shared" si="136"/>
        <v>919.16680473271367</v>
      </c>
      <c r="W1374" s="78">
        <v>46079</v>
      </c>
      <c r="X1374" s="87" t="s">
        <v>437</v>
      </c>
      <c r="Y1374" s="85" t="s">
        <v>129</v>
      </c>
      <c r="Z1374" s="85" t="s">
        <v>239</v>
      </c>
      <c r="AA1374" s="85" t="s">
        <v>122</v>
      </c>
      <c r="AB1374" s="76" t="s">
        <v>539</v>
      </c>
      <c r="AC1374" s="76" t="s">
        <v>540</v>
      </c>
      <c r="AD1374" s="76" t="s">
        <v>174</v>
      </c>
      <c r="AE1374" s="76" t="s">
        <v>546</v>
      </c>
      <c r="AF1374" s="76" t="s">
        <v>96</v>
      </c>
      <c r="AG1374" s="75"/>
      <c r="AH1374" s="93"/>
      <c r="AI1374" s="75" t="s">
        <v>4947</v>
      </c>
      <c r="AJ1374" s="6" t="s">
        <v>103</v>
      </c>
      <c r="AK1374" s="81">
        <v>0</v>
      </c>
      <c r="AL1374" s="205" t="s">
        <v>103</v>
      </c>
      <c r="AM1374" s="169"/>
      <c r="AN1374" s="6"/>
      <c r="AO1374" s="120"/>
    </row>
    <row r="1375" spans="1:41" ht="58">
      <c r="A1375" s="75" t="s">
        <v>4947</v>
      </c>
      <c r="B1375" s="6" t="s">
        <v>93</v>
      </c>
      <c r="C1375" s="76">
        <v>1374</v>
      </c>
      <c r="D1375" s="76" t="s">
        <v>98</v>
      </c>
      <c r="E1375" s="6" t="s">
        <v>2136</v>
      </c>
      <c r="F1375" s="6" t="str">
        <f t="shared" si="137"/>
        <v>BrokerRM-M-578-SI25-M19-B</v>
      </c>
      <c r="G1375" s="97" t="s">
        <v>5062</v>
      </c>
      <c r="H1375" s="95" t="s">
        <v>5063</v>
      </c>
      <c r="I1375" s="85" t="s">
        <v>4692</v>
      </c>
      <c r="J1375" s="92">
        <v>46079</v>
      </c>
      <c r="K1375" s="95" t="s">
        <v>5279</v>
      </c>
      <c r="L1375" s="73" t="s">
        <v>5280</v>
      </c>
      <c r="M1375" s="78" t="s">
        <v>463</v>
      </c>
      <c r="N1375" s="73" t="s">
        <v>4871</v>
      </c>
      <c r="O1375" s="71">
        <v>0</v>
      </c>
      <c r="P1375" s="71">
        <v>48661.85</v>
      </c>
      <c r="Q1375" s="79">
        <v>2070.7399999999998</v>
      </c>
      <c r="R1375" s="79">
        <v>331.32</v>
      </c>
      <c r="S1375" s="71">
        <v>0</v>
      </c>
      <c r="T1375" s="79">
        <v>51063.91</v>
      </c>
      <c r="U1375" s="87" t="s">
        <v>24</v>
      </c>
      <c r="V1375" s="84">
        <f t="shared" si="136"/>
        <v>2917.320909293464</v>
      </c>
      <c r="W1375" s="78">
        <v>46079</v>
      </c>
      <c r="X1375" s="87" t="s">
        <v>437</v>
      </c>
      <c r="Y1375" s="85" t="s">
        <v>129</v>
      </c>
      <c r="Z1375" s="85" t="s">
        <v>239</v>
      </c>
      <c r="AA1375" s="85" t="s">
        <v>122</v>
      </c>
      <c r="AB1375" s="76" t="s">
        <v>539</v>
      </c>
      <c r="AC1375" s="76" t="s">
        <v>540</v>
      </c>
      <c r="AD1375" s="76" t="s">
        <v>174</v>
      </c>
      <c r="AE1375" s="76" t="s">
        <v>546</v>
      </c>
      <c r="AF1375" s="83">
        <v>8687217</v>
      </c>
      <c r="AG1375" s="80" t="s">
        <v>550</v>
      </c>
      <c r="AH1375" s="60">
        <v>31195.37</v>
      </c>
      <c r="AI1375" s="75" t="s">
        <v>4947</v>
      </c>
      <c r="AJ1375" s="6" t="s">
        <v>103</v>
      </c>
      <c r="AK1375" s="81">
        <v>0</v>
      </c>
      <c r="AL1375" s="205" t="s">
        <v>103</v>
      </c>
      <c r="AM1375" s="169"/>
      <c r="AN1375" s="6"/>
      <c r="AO1375" s="120"/>
    </row>
    <row r="1376" spans="1:41" ht="29">
      <c r="A1376" s="75" t="s">
        <v>4947</v>
      </c>
      <c r="B1376" s="6" t="s">
        <v>93</v>
      </c>
      <c r="C1376" s="76">
        <v>1375</v>
      </c>
      <c r="D1376" s="76" t="s">
        <v>98</v>
      </c>
      <c r="E1376" s="6" t="s">
        <v>2136</v>
      </c>
      <c r="F1376" s="6" t="str">
        <f t="shared" si="137"/>
        <v>BrokerRM-M-218-SI25-M19-L-B</v>
      </c>
      <c r="G1376" s="97" t="s">
        <v>2759</v>
      </c>
      <c r="H1376" s="95" t="s">
        <v>5064</v>
      </c>
      <c r="I1376" s="85" t="s">
        <v>4692</v>
      </c>
      <c r="J1376" s="92">
        <v>46079</v>
      </c>
      <c r="K1376" s="95" t="s">
        <v>2986</v>
      </c>
      <c r="L1376" s="73" t="s">
        <v>2985</v>
      </c>
      <c r="M1376" s="78" t="s">
        <v>5248</v>
      </c>
      <c r="N1376" s="73" t="s">
        <v>2985</v>
      </c>
      <c r="O1376" s="71">
        <v>0</v>
      </c>
      <c r="P1376" s="71">
        <v>1392</v>
      </c>
      <c r="Q1376" s="79">
        <v>0</v>
      </c>
      <c r="R1376" s="79">
        <v>0</v>
      </c>
      <c r="S1376" s="71">
        <v>0</v>
      </c>
      <c r="T1376" s="79">
        <v>1392</v>
      </c>
      <c r="U1376" s="87" t="s">
        <v>24</v>
      </c>
      <c r="V1376" s="84">
        <f t="shared" si="136"/>
        <v>79.526043065180517</v>
      </c>
      <c r="W1376" s="78">
        <v>46079</v>
      </c>
      <c r="X1376" s="87" t="s">
        <v>580</v>
      </c>
      <c r="Y1376" s="85" t="s">
        <v>2524</v>
      </c>
      <c r="Z1376" s="85" t="s">
        <v>239</v>
      </c>
      <c r="AA1376" s="85" t="s">
        <v>122</v>
      </c>
      <c r="AB1376" s="76" t="s">
        <v>539</v>
      </c>
      <c r="AC1376" s="76" t="s">
        <v>540</v>
      </c>
      <c r="AD1376" s="76" t="s">
        <v>174</v>
      </c>
      <c r="AE1376" s="76" t="s">
        <v>546</v>
      </c>
      <c r="AF1376" s="76" t="s">
        <v>5281</v>
      </c>
      <c r="AG1376" s="75"/>
      <c r="AH1376" s="60"/>
      <c r="AI1376" s="75" t="s">
        <v>4947</v>
      </c>
      <c r="AJ1376" s="6" t="s">
        <v>103</v>
      </c>
      <c r="AK1376" s="81">
        <v>0</v>
      </c>
      <c r="AL1376" s="205" t="s">
        <v>103</v>
      </c>
      <c r="AM1376" s="169"/>
      <c r="AN1376" s="6"/>
      <c r="AO1376" s="120"/>
    </row>
    <row r="1377" spans="1:41">
      <c r="A1377" s="75" t="s">
        <v>4947</v>
      </c>
      <c r="B1377" s="6" t="s">
        <v>93</v>
      </c>
      <c r="C1377" s="76">
        <v>1376</v>
      </c>
      <c r="D1377" s="76" t="s">
        <v>98</v>
      </c>
      <c r="E1377" s="6" t="s">
        <v>2136</v>
      </c>
      <c r="F1377" s="6" t="str">
        <f t="shared" si="137"/>
        <v>BrokerRM-M-003-SI26-M19-B</v>
      </c>
      <c r="G1377" s="97" t="s">
        <v>5065</v>
      </c>
      <c r="H1377" s="95" t="s">
        <v>5066</v>
      </c>
      <c r="I1377" s="85" t="s">
        <v>4692</v>
      </c>
      <c r="J1377" s="92">
        <v>46079</v>
      </c>
      <c r="K1377" s="96" t="s">
        <v>5282</v>
      </c>
      <c r="L1377" s="80" t="s">
        <v>5283</v>
      </c>
      <c r="M1377" s="78" t="s">
        <v>5248</v>
      </c>
      <c r="N1377" s="6" t="s">
        <v>3660</v>
      </c>
      <c r="O1377" s="71">
        <v>0</v>
      </c>
      <c r="P1377" s="71">
        <v>20160.57</v>
      </c>
      <c r="Q1377" s="79">
        <v>5995.17</v>
      </c>
      <c r="R1377" s="79">
        <v>959.23</v>
      </c>
      <c r="S1377" s="71">
        <v>0</v>
      </c>
      <c r="T1377" s="79">
        <v>27114.97</v>
      </c>
      <c r="U1377" s="87" t="s">
        <v>24</v>
      </c>
      <c r="V1377" s="84">
        <f t="shared" si="136"/>
        <v>1549.0993332838202</v>
      </c>
      <c r="W1377" s="86">
        <v>46079</v>
      </c>
      <c r="X1377" s="80" t="s">
        <v>437</v>
      </c>
      <c r="Y1377" s="80" t="s">
        <v>129</v>
      </c>
      <c r="Z1377" s="80" t="s">
        <v>239</v>
      </c>
      <c r="AA1377" s="6" t="s">
        <v>122</v>
      </c>
      <c r="AB1377" s="76" t="s">
        <v>539</v>
      </c>
      <c r="AC1377" s="76" t="s">
        <v>540</v>
      </c>
      <c r="AD1377" s="76" t="s">
        <v>174</v>
      </c>
      <c r="AE1377" s="76" t="s">
        <v>546</v>
      </c>
      <c r="AF1377" s="76" t="s">
        <v>96</v>
      </c>
      <c r="AG1377" s="75"/>
      <c r="AH1377" s="60"/>
      <c r="AI1377" s="75" t="s">
        <v>4947</v>
      </c>
      <c r="AJ1377" s="6" t="s">
        <v>103</v>
      </c>
      <c r="AK1377" s="81">
        <v>0</v>
      </c>
      <c r="AL1377" s="205" t="s">
        <v>103</v>
      </c>
      <c r="AM1377" s="169"/>
      <c r="AN1377" s="6"/>
      <c r="AO1377" s="120"/>
    </row>
    <row r="1378" spans="1:41">
      <c r="A1378" s="75" t="s">
        <v>4947</v>
      </c>
      <c r="B1378" s="6" t="s">
        <v>93</v>
      </c>
      <c r="C1378" s="76">
        <v>1377</v>
      </c>
      <c r="D1378" s="76" t="s">
        <v>98</v>
      </c>
      <c r="E1378" s="6" t="s">
        <v>2136</v>
      </c>
      <c r="F1378" s="6" t="str">
        <f t="shared" si="137"/>
        <v>BrokerRM-M-006-SI26-M19-B</v>
      </c>
      <c r="G1378" s="97" t="s">
        <v>5067</v>
      </c>
      <c r="H1378" s="95" t="s">
        <v>5068</v>
      </c>
      <c r="I1378" s="85" t="s">
        <v>4692</v>
      </c>
      <c r="J1378" s="92">
        <v>46079</v>
      </c>
      <c r="K1378" s="96" t="s">
        <v>5284</v>
      </c>
      <c r="L1378" s="80" t="s">
        <v>5285</v>
      </c>
      <c r="M1378" s="78" t="s">
        <v>5248</v>
      </c>
      <c r="N1378" s="6" t="s">
        <v>3670</v>
      </c>
      <c r="O1378" s="71">
        <v>0</v>
      </c>
      <c r="P1378" s="71">
        <v>13897.57</v>
      </c>
      <c r="Q1378" s="79">
        <v>5431.17</v>
      </c>
      <c r="R1378" s="79">
        <v>868.99</v>
      </c>
      <c r="S1378" s="71">
        <v>0</v>
      </c>
      <c r="T1378" s="79">
        <v>20197.73</v>
      </c>
      <c r="U1378" s="87" t="s">
        <v>24</v>
      </c>
      <c r="V1378" s="84">
        <f t="shared" si="136"/>
        <v>1153.9120300279371</v>
      </c>
      <c r="W1378" s="86">
        <v>46079</v>
      </c>
      <c r="X1378" s="85" t="s">
        <v>437</v>
      </c>
      <c r="Y1378" s="80" t="s">
        <v>129</v>
      </c>
      <c r="Z1378" s="80" t="s">
        <v>239</v>
      </c>
      <c r="AA1378" s="85" t="s">
        <v>122</v>
      </c>
      <c r="AB1378" s="76" t="s">
        <v>539</v>
      </c>
      <c r="AC1378" s="76" t="s">
        <v>540</v>
      </c>
      <c r="AD1378" s="76" t="s">
        <v>174</v>
      </c>
      <c r="AE1378" s="76" t="s">
        <v>546</v>
      </c>
      <c r="AF1378" s="76" t="s">
        <v>96</v>
      </c>
      <c r="AG1378" s="75"/>
      <c r="AH1378" s="60"/>
      <c r="AI1378" s="75" t="s">
        <v>4947</v>
      </c>
      <c r="AJ1378" s="6" t="s">
        <v>103</v>
      </c>
      <c r="AK1378" s="81">
        <v>0</v>
      </c>
      <c r="AL1378" s="205" t="s">
        <v>103</v>
      </c>
      <c r="AM1378" s="169"/>
      <c r="AN1378" s="6"/>
      <c r="AO1378" s="120"/>
    </row>
    <row r="1379" spans="1:41">
      <c r="A1379" s="75" t="s">
        <v>4947</v>
      </c>
      <c r="B1379" s="6" t="s">
        <v>93</v>
      </c>
      <c r="C1379" s="76">
        <v>1378</v>
      </c>
      <c r="D1379" s="76" t="s">
        <v>98</v>
      </c>
      <c r="E1379" s="6" t="s">
        <v>2136</v>
      </c>
      <c r="F1379" s="6" t="str">
        <f t="shared" si="137"/>
        <v>BrokerRM-M-017-SI26-M19-B</v>
      </c>
      <c r="G1379" s="96" t="s">
        <v>5069</v>
      </c>
      <c r="H1379" s="95" t="s">
        <v>5070</v>
      </c>
      <c r="I1379" s="85" t="s">
        <v>4692</v>
      </c>
      <c r="J1379" s="92">
        <v>46079</v>
      </c>
      <c r="K1379" s="96" t="s">
        <v>5286</v>
      </c>
      <c r="L1379" s="77" t="s">
        <v>5287</v>
      </c>
      <c r="M1379" s="78" t="s">
        <v>5248</v>
      </c>
      <c r="N1379" s="6" t="s">
        <v>5288</v>
      </c>
      <c r="O1379" s="71">
        <v>0</v>
      </c>
      <c r="P1379" s="71">
        <v>12340.02</v>
      </c>
      <c r="Q1379" s="79">
        <v>3602.04</v>
      </c>
      <c r="R1379" s="79">
        <v>576.33000000000004</v>
      </c>
      <c r="S1379" s="71">
        <v>0</v>
      </c>
      <c r="T1379" s="79">
        <v>16518.39</v>
      </c>
      <c r="U1379" s="87" t="s">
        <v>24</v>
      </c>
      <c r="V1379" s="84">
        <f t="shared" si="136"/>
        <v>943.70847306569476</v>
      </c>
      <c r="W1379" s="86">
        <v>46079</v>
      </c>
      <c r="X1379" s="85" t="s">
        <v>437</v>
      </c>
      <c r="Y1379" s="6" t="s">
        <v>129</v>
      </c>
      <c r="Z1379" s="80" t="s">
        <v>239</v>
      </c>
      <c r="AA1379" s="85" t="s">
        <v>122</v>
      </c>
      <c r="AB1379" s="76" t="s">
        <v>539</v>
      </c>
      <c r="AC1379" s="76" t="s">
        <v>540</v>
      </c>
      <c r="AD1379" s="76" t="s">
        <v>174</v>
      </c>
      <c r="AE1379" s="76" t="s">
        <v>546</v>
      </c>
      <c r="AF1379" s="76" t="s">
        <v>96</v>
      </c>
      <c r="AG1379" s="75"/>
      <c r="AH1379" s="60"/>
      <c r="AI1379" s="75" t="s">
        <v>4947</v>
      </c>
      <c r="AJ1379" s="6" t="s">
        <v>103</v>
      </c>
      <c r="AK1379" s="81">
        <v>0</v>
      </c>
      <c r="AL1379" s="205" t="s">
        <v>103</v>
      </c>
      <c r="AM1379" s="169"/>
      <c r="AN1379" s="6"/>
      <c r="AO1379" s="120"/>
    </row>
    <row r="1380" spans="1:41">
      <c r="A1380" s="75" t="s">
        <v>4947</v>
      </c>
      <c r="B1380" s="6" t="s">
        <v>93</v>
      </c>
      <c r="C1380" s="76">
        <v>1379</v>
      </c>
      <c r="D1380" s="76" t="s">
        <v>98</v>
      </c>
      <c r="E1380" s="6" t="s">
        <v>2136</v>
      </c>
      <c r="F1380" s="6" t="str">
        <f t="shared" si="137"/>
        <v>BrokerRM-M-022-SI26-M19-B</v>
      </c>
      <c r="G1380" s="97" t="s">
        <v>5071</v>
      </c>
      <c r="H1380" s="95" t="s">
        <v>5072</v>
      </c>
      <c r="I1380" s="85" t="s">
        <v>4692</v>
      </c>
      <c r="J1380" s="92">
        <v>46079</v>
      </c>
      <c r="K1380" s="96" t="s">
        <v>5289</v>
      </c>
      <c r="L1380" s="77" t="s">
        <v>5290</v>
      </c>
      <c r="M1380" s="78" t="s">
        <v>463</v>
      </c>
      <c r="N1380" s="6" t="s">
        <v>5291</v>
      </c>
      <c r="O1380" s="71">
        <v>0</v>
      </c>
      <c r="P1380" s="71">
        <v>13896.57</v>
      </c>
      <c r="Q1380" s="79">
        <v>7423.65</v>
      </c>
      <c r="R1380" s="79">
        <v>1187.78</v>
      </c>
      <c r="S1380" s="71">
        <v>0</v>
      </c>
      <c r="T1380" s="79">
        <v>22508</v>
      </c>
      <c r="U1380" s="87" t="s">
        <v>24</v>
      </c>
      <c r="V1380" s="84">
        <f t="shared" si="136"/>
        <v>1285.8995526660078</v>
      </c>
      <c r="W1380" s="86">
        <v>46079</v>
      </c>
      <c r="X1380" s="85" t="s">
        <v>437</v>
      </c>
      <c r="Y1380" s="6" t="s">
        <v>129</v>
      </c>
      <c r="Z1380" s="80" t="s">
        <v>239</v>
      </c>
      <c r="AA1380" s="85" t="s">
        <v>122</v>
      </c>
      <c r="AB1380" s="76" t="s">
        <v>539</v>
      </c>
      <c r="AC1380" s="76" t="s">
        <v>540</v>
      </c>
      <c r="AD1380" s="76" t="s">
        <v>174</v>
      </c>
      <c r="AE1380" s="76" t="s">
        <v>546</v>
      </c>
      <c r="AF1380" s="76" t="s">
        <v>96</v>
      </c>
      <c r="AG1380" s="75"/>
      <c r="AH1380" s="60"/>
      <c r="AI1380" s="75" t="s">
        <v>4947</v>
      </c>
      <c r="AJ1380" s="6" t="s">
        <v>103</v>
      </c>
      <c r="AK1380" s="81">
        <v>0</v>
      </c>
      <c r="AL1380" s="205" t="s">
        <v>103</v>
      </c>
      <c r="AM1380" s="169"/>
      <c r="AN1380" s="6"/>
      <c r="AO1380" s="120"/>
    </row>
    <row r="1381" spans="1:41">
      <c r="A1381" s="75" t="s">
        <v>4947</v>
      </c>
      <c r="B1381" s="6" t="s">
        <v>93</v>
      </c>
      <c r="C1381" s="76">
        <v>1380</v>
      </c>
      <c r="D1381" s="76" t="s">
        <v>98</v>
      </c>
      <c r="E1381" s="6" t="s">
        <v>2136</v>
      </c>
      <c r="F1381" s="6" t="str">
        <f t="shared" si="137"/>
        <v>BrokerAF-M-059-SI26-M46-B//AF-M-060-SI26-M46-B</v>
      </c>
      <c r="G1381" s="112" t="s">
        <v>5073</v>
      </c>
      <c r="H1381" s="95" t="s">
        <v>5074</v>
      </c>
      <c r="I1381" s="85" t="s">
        <v>4692</v>
      </c>
      <c r="J1381" s="92">
        <v>46079</v>
      </c>
      <c r="K1381" s="96" t="s">
        <v>5292</v>
      </c>
      <c r="L1381" s="77" t="s">
        <v>5293</v>
      </c>
      <c r="M1381" s="78" t="s">
        <v>5248</v>
      </c>
      <c r="N1381" s="6" t="s">
        <v>5294</v>
      </c>
      <c r="O1381" s="71">
        <v>0</v>
      </c>
      <c r="P1381" s="71">
        <v>28651.88</v>
      </c>
      <c r="Q1381" s="79">
        <v>4861.08</v>
      </c>
      <c r="R1381" s="79">
        <v>777.77</v>
      </c>
      <c r="S1381" s="71">
        <v>0</v>
      </c>
      <c r="T1381" s="79">
        <v>34290.730000000003</v>
      </c>
      <c r="U1381" s="87" t="s">
        <v>24</v>
      </c>
      <c r="V1381" s="84">
        <f t="shared" si="136"/>
        <v>1959.0560852848259</v>
      </c>
      <c r="W1381" s="86">
        <v>46079</v>
      </c>
      <c r="X1381" s="85" t="s">
        <v>437</v>
      </c>
      <c r="Y1381" s="6" t="s">
        <v>129</v>
      </c>
      <c r="Z1381" s="80" t="s">
        <v>239</v>
      </c>
      <c r="AA1381" s="85" t="s">
        <v>122</v>
      </c>
      <c r="AB1381" s="76" t="s">
        <v>1106</v>
      </c>
      <c r="AC1381" s="76" t="s">
        <v>540</v>
      </c>
      <c r="AD1381" s="76" t="s">
        <v>174</v>
      </c>
      <c r="AE1381" s="76" t="s">
        <v>546</v>
      </c>
      <c r="AF1381" s="76" t="s">
        <v>96</v>
      </c>
      <c r="AG1381" s="82"/>
      <c r="AH1381" s="60"/>
      <c r="AI1381" s="75" t="s">
        <v>4947</v>
      </c>
      <c r="AJ1381" s="6" t="s">
        <v>103</v>
      </c>
      <c r="AK1381" s="81">
        <v>0</v>
      </c>
      <c r="AL1381" s="205" t="s">
        <v>103</v>
      </c>
      <c r="AM1381" s="169"/>
      <c r="AN1381" s="6"/>
      <c r="AO1381" s="120"/>
    </row>
    <row r="1382" spans="1:41">
      <c r="A1382" s="75" t="s">
        <v>4947</v>
      </c>
      <c r="B1382" s="6" t="s">
        <v>93</v>
      </c>
      <c r="C1382" s="76">
        <v>1381</v>
      </c>
      <c r="D1382" s="76" t="s">
        <v>98</v>
      </c>
      <c r="E1382" s="6" t="s">
        <v>2136</v>
      </c>
      <c r="F1382" s="6" t="str">
        <f t="shared" si="137"/>
        <v>BrokerAF-M-056-SI26-M46//AF-M-057-SI26-M46</v>
      </c>
      <c r="G1382" s="112" t="s">
        <v>5075</v>
      </c>
      <c r="H1382" s="95" t="s">
        <v>5076</v>
      </c>
      <c r="I1382" s="85" t="s">
        <v>4692</v>
      </c>
      <c r="J1382" s="92">
        <v>46079</v>
      </c>
      <c r="K1382" s="97" t="s">
        <v>5295</v>
      </c>
      <c r="L1382" s="77" t="s">
        <v>5296</v>
      </c>
      <c r="M1382" s="78" t="s">
        <v>5248</v>
      </c>
      <c r="N1382" s="6" t="s">
        <v>5297</v>
      </c>
      <c r="O1382" s="71">
        <v>0</v>
      </c>
      <c r="P1382" s="71">
        <v>28617</v>
      </c>
      <c r="Q1382" s="79">
        <v>4861.08</v>
      </c>
      <c r="R1382" s="79">
        <v>777.77</v>
      </c>
      <c r="S1382" s="71">
        <v>0</v>
      </c>
      <c r="T1382" s="79">
        <v>34255.85</v>
      </c>
      <c r="U1382" s="87" t="s">
        <v>24</v>
      </c>
      <c r="V1382" s="84">
        <f t="shared" si="136"/>
        <v>1957.0633637459509</v>
      </c>
      <c r="W1382" s="86">
        <v>46079</v>
      </c>
      <c r="X1382" s="80" t="s">
        <v>437</v>
      </c>
      <c r="Y1382" s="80" t="s">
        <v>129</v>
      </c>
      <c r="Z1382" s="80" t="s">
        <v>239</v>
      </c>
      <c r="AA1382" s="80" t="s">
        <v>122</v>
      </c>
      <c r="AB1382" s="76" t="s">
        <v>1106</v>
      </c>
      <c r="AC1382" s="76" t="s">
        <v>540</v>
      </c>
      <c r="AD1382" s="76" t="s">
        <v>174</v>
      </c>
      <c r="AE1382" s="76" t="s">
        <v>546</v>
      </c>
      <c r="AF1382" s="76" t="s">
        <v>96</v>
      </c>
      <c r="AG1382" s="82"/>
      <c r="AH1382" s="60"/>
      <c r="AI1382" s="75" t="s">
        <v>4947</v>
      </c>
      <c r="AJ1382" s="6" t="s">
        <v>103</v>
      </c>
      <c r="AK1382" s="81">
        <v>0</v>
      </c>
      <c r="AL1382" s="205" t="s">
        <v>103</v>
      </c>
      <c r="AM1382" s="169"/>
      <c r="AN1382" s="6"/>
      <c r="AO1382" s="120"/>
    </row>
    <row r="1383" spans="1:41">
      <c r="A1383" s="75" t="s">
        <v>4947</v>
      </c>
      <c r="B1383" s="6" t="s">
        <v>93</v>
      </c>
      <c r="C1383" s="76">
        <v>1382</v>
      </c>
      <c r="D1383" s="76" t="s">
        <v>98</v>
      </c>
      <c r="E1383" s="6" t="s">
        <v>2136</v>
      </c>
      <c r="F1383" s="6" t="str">
        <f t="shared" si="137"/>
        <v>BrokerRM-M-011-SI26-M19-B</v>
      </c>
      <c r="G1383" s="97" t="s">
        <v>2736</v>
      </c>
      <c r="H1383" s="95" t="s">
        <v>5077</v>
      </c>
      <c r="I1383" s="85" t="s">
        <v>4692</v>
      </c>
      <c r="J1383" s="92">
        <v>46079</v>
      </c>
      <c r="K1383" s="92" t="s">
        <v>5298</v>
      </c>
      <c r="L1383" s="88" t="s">
        <v>4817</v>
      </c>
      <c r="M1383" s="78" t="s">
        <v>5248</v>
      </c>
      <c r="N1383" s="6" t="s">
        <v>4818</v>
      </c>
      <c r="O1383" s="71">
        <v>0</v>
      </c>
      <c r="P1383" s="71">
        <v>28693.96</v>
      </c>
      <c r="Q1383" s="79">
        <v>4633.1099999999997</v>
      </c>
      <c r="R1383" s="79">
        <v>741.3</v>
      </c>
      <c r="S1383" s="71">
        <v>0</v>
      </c>
      <c r="T1383" s="79">
        <v>34068.370000000003</v>
      </c>
      <c r="U1383" s="87" t="s">
        <v>24</v>
      </c>
      <c r="V1383" s="84">
        <f t="shared" si="136"/>
        <v>1946.3524854745001</v>
      </c>
      <c r="W1383" s="70">
        <v>46079</v>
      </c>
      <c r="X1383" s="6" t="s">
        <v>437</v>
      </c>
      <c r="Y1383" s="80" t="s">
        <v>129</v>
      </c>
      <c r="Z1383" s="80" t="s">
        <v>239</v>
      </c>
      <c r="AA1383" s="80" t="s">
        <v>122</v>
      </c>
      <c r="AB1383" s="76" t="s">
        <v>539</v>
      </c>
      <c r="AC1383" s="76" t="s">
        <v>540</v>
      </c>
      <c r="AD1383" s="76" t="s">
        <v>174</v>
      </c>
      <c r="AE1383" s="76" t="s">
        <v>546</v>
      </c>
      <c r="AF1383" s="83" t="s">
        <v>5299</v>
      </c>
      <c r="AG1383" s="80" t="s">
        <v>550</v>
      </c>
      <c r="AH1383" s="60">
        <v>19653.21</v>
      </c>
      <c r="AI1383" s="75" t="s">
        <v>4947</v>
      </c>
      <c r="AJ1383" s="6" t="s">
        <v>103</v>
      </c>
      <c r="AK1383" s="81">
        <v>0</v>
      </c>
      <c r="AL1383" s="205" t="s">
        <v>103</v>
      </c>
      <c r="AM1383" s="169"/>
      <c r="AN1383" s="6"/>
      <c r="AO1383" s="120"/>
    </row>
    <row r="1384" spans="1:41">
      <c r="A1384" s="75" t="s">
        <v>4947</v>
      </c>
      <c r="B1384" s="6" t="s">
        <v>93</v>
      </c>
      <c r="C1384" s="76">
        <v>1383</v>
      </c>
      <c r="D1384" s="76" t="s">
        <v>98</v>
      </c>
      <c r="E1384" s="6" t="s">
        <v>2136</v>
      </c>
      <c r="F1384" s="6" t="str">
        <f t="shared" si="137"/>
        <v>BrokerRM-M-033-SI26-M19-B</v>
      </c>
      <c r="G1384" s="97" t="s">
        <v>5078</v>
      </c>
      <c r="H1384" s="95" t="s">
        <v>5079</v>
      </c>
      <c r="I1384" s="85" t="s">
        <v>4692</v>
      </c>
      <c r="J1384" s="92">
        <v>46079</v>
      </c>
      <c r="K1384" s="92" t="s">
        <v>5300</v>
      </c>
      <c r="L1384" s="88" t="s">
        <v>5301</v>
      </c>
      <c r="M1384" s="78" t="s">
        <v>5248</v>
      </c>
      <c r="N1384" s="6" t="s">
        <v>5302</v>
      </c>
      <c r="O1384" s="71">
        <v>0</v>
      </c>
      <c r="P1384" s="71">
        <v>26125.31</v>
      </c>
      <c r="Q1384" s="79">
        <v>3416.28</v>
      </c>
      <c r="R1384" s="79">
        <v>546.61</v>
      </c>
      <c r="S1384" s="71">
        <v>0</v>
      </c>
      <c r="T1384" s="79">
        <v>30088.2</v>
      </c>
      <c r="U1384" s="87" t="s">
        <v>24</v>
      </c>
      <c r="V1384" s="84">
        <f t="shared" si="136"/>
        <v>1718.9622765472445</v>
      </c>
      <c r="W1384" s="70">
        <v>46079</v>
      </c>
      <c r="X1384" s="6" t="s">
        <v>437</v>
      </c>
      <c r="Y1384" s="80" t="s">
        <v>129</v>
      </c>
      <c r="Z1384" s="80" t="s">
        <v>239</v>
      </c>
      <c r="AA1384" s="80" t="s">
        <v>122</v>
      </c>
      <c r="AB1384" s="76" t="s">
        <v>539</v>
      </c>
      <c r="AC1384" s="76" t="s">
        <v>540</v>
      </c>
      <c r="AD1384" s="76" t="s">
        <v>174</v>
      </c>
      <c r="AE1384" s="76" t="s">
        <v>546</v>
      </c>
      <c r="AF1384" s="83">
        <v>8706848</v>
      </c>
      <c r="AG1384" s="80" t="s">
        <v>550</v>
      </c>
      <c r="AH1384" s="60">
        <v>18366.560000000001</v>
      </c>
      <c r="AI1384" s="75" t="s">
        <v>4947</v>
      </c>
      <c r="AJ1384" s="6" t="s">
        <v>103</v>
      </c>
      <c r="AK1384" s="81">
        <v>0</v>
      </c>
      <c r="AL1384" s="205" t="s">
        <v>103</v>
      </c>
      <c r="AM1384" s="169"/>
      <c r="AN1384" s="6"/>
      <c r="AO1384" s="120"/>
    </row>
    <row r="1385" spans="1:41">
      <c r="A1385" s="75" t="s">
        <v>4947</v>
      </c>
      <c r="B1385" s="6" t="s">
        <v>93</v>
      </c>
      <c r="C1385" s="76">
        <v>1384</v>
      </c>
      <c r="D1385" s="76" t="s">
        <v>98</v>
      </c>
      <c r="E1385" s="6" t="s">
        <v>2136</v>
      </c>
      <c r="F1385" s="6" t="str">
        <f t="shared" si="137"/>
        <v>BrokerRM-M-030-SI26-M19-B</v>
      </c>
      <c r="G1385" s="96" t="s">
        <v>5080</v>
      </c>
      <c r="H1385" s="95" t="s">
        <v>5081</v>
      </c>
      <c r="I1385" s="85" t="s">
        <v>4692</v>
      </c>
      <c r="J1385" s="92">
        <v>46079</v>
      </c>
      <c r="K1385" s="92" t="s">
        <v>5303</v>
      </c>
      <c r="L1385" s="77" t="s">
        <v>5304</v>
      </c>
      <c r="M1385" s="78" t="s">
        <v>463</v>
      </c>
      <c r="N1385" s="6" t="s">
        <v>5305</v>
      </c>
      <c r="O1385" s="71">
        <v>0</v>
      </c>
      <c r="P1385" s="71">
        <v>26125.31</v>
      </c>
      <c r="Q1385" s="79">
        <v>3323.4</v>
      </c>
      <c r="R1385" s="79">
        <v>531.75</v>
      </c>
      <c r="S1385" s="71">
        <v>0</v>
      </c>
      <c r="T1385" s="79">
        <v>29980.46</v>
      </c>
      <c r="U1385" s="87" t="s">
        <v>24</v>
      </c>
      <c r="V1385" s="84">
        <f t="shared" si="136"/>
        <v>1712.8070065186218</v>
      </c>
      <c r="W1385" s="78">
        <v>46079</v>
      </c>
      <c r="X1385" s="80" t="s">
        <v>437</v>
      </c>
      <c r="Y1385" s="80" t="s">
        <v>129</v>
      </c>
      <c r="Z1385" s="80" t="s">
        <v>239</v>
      </c>
      <c r="AA1385" s="80" t="s">
        <v>122</v>
      </c>
      <c r="AB1385" s="76" t="s">
        <v>539</v>
      </c>
      <c r="AC1385" s="76" t="s">
        <v>540</v>
      </c>
      <c r="AD1385" s="76" t="s">
        <v>174</v>
      </c>
      <c r="AE1385" s="76" t="s">
        <v>546</v>
      </c>
      <c r="AF1385" s="83">
        <v>8706843</v>
      </c>
      <c r="AG1385" s="80" t="s">
        <v>550</v>
      </c>
      <c r="AH1385" s="60">
        <v>18366.560000000001</v>
      </c>
      <c r="AI1385" s="75" t="s">
        <v>4947</v>
      </c>
      <c r="AJ1385" s="6" t="s">
        <v>103</v>
      </c>
      <c r="AK1385" s="81">
        <v>0</v>
      </c>
      <c r="AL1385" s="205" t="s">
        <v>103</v>
      </c>
      <c r="AM1385" s="169"/>
      <c r="AN1385" s="6"/>
      <c r="AO1385" s="120"/>
    </row>
    <row r="1386" spans="1:41">
      <c r="A1386" s="75" t="s">
        <v>4947</v>
      </c>
      <c r="B1386" s="6" t="s">
        <v>93</v>
      </c>
      <c r="C1386" s="76">
        <v>1385</v>
      </c>
      <c r="D1386" s="76" t="s">
        <v>98</v>
      </c>
      <c r="E1386" s="6" t="s">
        <v>2136</v>
      </c>
      <c r="F1386" s="6" t="str">
        <f t="shared" si="137"/>
        <v>BrokerRM-M-034-SI26-M19-B</v>
      </c>
      <c r="G1386" s="97" t="s">
        <v>5082</v>
      </c>
      <c r="H1386" s="95" t="s">
        <v>5083</v>
      </c>
      <c r="I1386" s="85" t="s">
        <v>4692</v>
      </c>
      <c r="J1386" s="92">
        <v>46079</v>
      </c>
      <c r="K1386" s="98" t="s">
        <v>5306</v>
      </c>
      <c r="L1386" s="77" t="s">
        <v>5307</v>
      </c>
      <c r="M1386" s="78" t="s">
        <v>5248</v>
      </c>
      <c r="N1386" s="6" t="s">
        <v>5308</v>
      </c>
      <c r="O1386" s="71">
        <v>0</v>
      </c>
      <c r="P1386" s="71">
        <v>35955.06</v>
      </c>
      <c r="Q1386" s="79">
        <v>3323.4</v>
      </c>
      <c r="R1386" s="79">
        <v>531.75</v>
      </c>
      <c r="S1386" s="71">
        <v>0</v>
      </c>
      <c r="T1386" s="79">
        <v>39810.21</v>
      </c>
      <c r="U1386" s="87" t="s">
        <v>24</v>
      </c>
      <c r="V1386" s="84">
        <f t="shared" si="136"/>
        <v>2274.3882721938789</v>
      </c>
      <c r="W1386" s="78">
        <v>46079</v>
      </c>
      <c r="X1386" s="80" t="s">
        <v>437</v>
      </c>
      <c r="Y1386" s="80" t="s">
        <v>129</v>
      </c>
      <c r="Z1386" s="80" t="s">
        <v>239</v>
      </c>
      <c r="AA1386" s="80" t="s">
        <v>122</v>
      </c>
      <c r="AB1386" s="76" t="s">
        <v>539</v>
      </c>
      <c r="AC1386" s="76" t="s">
        <v>540</v>
      </c>
      <c r="AD1386" s="76" t="s">
        <v>174</v>
      </c>
      <c r="AE1386" s="76" t="s">
        <v>546</v>
      </c>
      <c r="AF1386" s="83">
        <v>8707465</v>
      </c>
      <c r="AG1386" s="80" t="s">
        <v>550</v>
      </c>
      <c r="AH1386" s="60">
        <v>14185.22</v>
      </c>
      <c r="AI1386" s="75" t="s">
        <v>4947</v>
      </c>
      <c r="AJ1386" s="6" t="s">
        <v>103</v>
      </c>
      <c r="AK1386" s="81">
        <v>0</v>
      </c>
      <c r="AL1386" s="205" t="s">
        <v>103</v>
      </c>
      <c r="AM1386" s="169"/>
      <c r="AN1386" s="6"/>
      <c r="AO1386" s="120"/>
    </row>
    <row r="1387" spans="1:41">
      <c r="A1387" s="75" t="s">
        <v>4947</v>
      </c>
      <c r="B1387" s="6" t="s">
        <v>93</v>
      </c>
      <c r="C1387" s="76">
        <v>1386</v>
      </c>
      <c r="D1387" s="76" t="s">
        <v>98</v>
      </c>
      <c r="E1387" s="6" t="s">
        <v>2136</v>
      </c>
      <c r="F1387" s="6" t="str">
        <f t="shared" si="137"/>
        <v>BrokerRM-M-031-SI26-M23-B</v>
      </c>
      <c r="G1387" s="97" t="s">
        <v>5084</v>
      </c>
      <c r="H1387" s="95" t="s">
        <v>5085</v>
      </c>
      <c r="I1387" s="85" t="s">
        <v>4692</v>
      </c>
      <c r="J1387" s="92">
        <v>46079</v>
      </c>
      <c r="K1387" s="92" t="s">
        <v>5309</v>
      </c>
      <c r="L1387" s="88" t="s">
        <v>5310</v>
      </c>
      <c r="M1387" s="78" t="s">
        <v>5248</v>
      </c>
      <c r="N1387" s="6" t="s">
        <v>5311</v>
      </c>
      <c r="O1387" s="71">
        <v>0</v>
      </c>
      <c r="P1387" s="71">
        <v>33455.660000000003</v>
      </c>
      <c r="Q1387" s="79">
        <v>3973.56</v>
      </c>
      <c r="R1387" s="79">
        <v>635.77</v>
      </c>
      <c r="S1387" s="71">
        <v>0</v>
      </c>
      <c r="T1387" s="79">
        <v>38064.99</v>
      </c>
      <c r="U1387" s="87" t="s">
        <v>24</v>
      </c>
      <c r="V1387" s="84">
        <f t="shared" si="136"/>
        <v>2174.6824957009089</v>
      </c>
      <c r="W1387" s="78">
        <v>46079</v>
      </c>
      <c r="X1387" s="80" t="s">
        <v>437</v>
      </c>
      <c r="Y1387" s="80" t="s">
        <v>129</v>
      </c>
      <c r="Z1387" s="80" t="s">
        <v>239</v>
      </c>
      <c r="AA1387" s="80" t="s">
        <v>122</v>
      </c>
      <c r="AB1387" s="76" t="s">
        <v>1118</v>
      </c>
      <c r="AC1387" s="76" t="s">
        <v>540</v>
      </c>
      <c r="AD1387" s="76" t="s">
        <v>174</v>
      </c>
      <c r="AE1387" s="76" t="s">
        <v>546</v>
      </c>
      <c r="AF1387" s="83">
        <v>8707463</v>
      </c>
      <c r="AG1387" s="80" t="s">
        <v>550</v>
      </c>
      <c r="AH1387" s="60">
        <v>11052.61</v>
      </c>
      <c r="AI1387" s="75" t="s">
        <v>4947</v>
      </c>
      <c r="AJ1387" s="6" t="s">
        <v>103</v>
      </c>
      <c r="AK1387" s="81">
        <v>0</v>
      </c>
      <c r="AL1387" s="205" t="s">
        <v>103</v>
      </c>
      <c r="AM1387" s="169"/>
      <c r="AN1387" s="6"/>
      <c r="AO1387" s="120"/>
    </row>
    <row r="1388" spans="1:41">
      <c r="A1388" s="75" t="s">
        <v>4947</v>
      </c>
      <c r="B1388" s="6" t="s">
        <v>93</v>
      </c>
      <c r="C1388" s="76">
        <v>1387</v>
      </c>
      <c r="D1388" s="76" t="s">
        <v>98</v>
      </c>
      <c r="E1388" s="6" t="s">
        <v>2136</v>
      </c>
      <c r="F1388" s="6" t="str">
        <f t="shared" si="137"/>
        <v>BrokerRM-M-004-SI26-M19-B</v>
      </c>
      <c r="G1388" s="97" t="s">
        <v>5086</v>
      </c>
      <c r="H1388" s="95" t="s">
        <v>5087</v>
      </c>
      <c r="I1388" s="85" t="s">
        <v>4692</v>
      </c>
      <c r="J1388" s="92">
        <v>46079</v>
      </c>
      <c r="K1388" s="92" t="s">
        <v>5312</v>
      </c>
      <c r="L1388" s="88" t="s">
        <v>5313</v>
      </c>
      <c r="M1388" s="78" t="s">
        <v>5248</v>
      </c>
      <c r="N1388" s="6" t="s">
        <v>3664</v>
      </c>
      <c r="O1388" s="71">
        <v>0</v>
      </c>
      <c r="P1388" s="71">
        <v>14997.8</v>
      </c>
      <c r="Q1388" s="79">
        <v>4303.17</v>
      </c>
      <c r="R1388" s="79">
        <v>688.51</v>
      </c>
      <c r="S1388" s="71">
        <v>0</v>
      </c>
      <c r="T1388" s="79">
        <v>19989.48</v>
      </c>
      <c r="U1388" s="87" t="s">
        <v>24</v>
      </c>
      <c r="V1388" s="84">
        <f t="shared" si="136"/>
        <v>1142.0145454960953</v>
      </c>
      <c r="W1388" s="78">
        <v>46079</v>
      </c>
      <c r="X1388" s="80" t="s">
        <v>437</v>
      </c>
      <c r="Y1388" s="80" t="s">
        <v>129</v>
      </c>
      <c r="Z1388" s="80" t="s">
        <v>239</v>
      </c>
      <c r="AA1388" s="80" t="s">
        <v>122</v>
      </c>
      <c r="AB1388" s="76" t="s">
        <v>539</v>
      </c>
      <c r="AC1388" s="76" t="s">
        <v>540</v>
      </c>
      <c r="AD1388" s="76" t="s">
        <v>174</v>
      </c>
      <c r="AE1388" s="76" t="s">
        <v>546</v>
      </c>
      <c r="AF1388" s="76" t="s">
        <v>96</v>
      </c>
      <c r="AG1388" s="75"/>
      <c r="AH1388" s="60"/>
      <c r="AI1388" s="75" t="s">
        <v>4947</v>
      </c>
      <c r="AJ1388" s="6" t="s">
        <v>103</v>
      </c>
      <c r="AK1388" s="81">
        <v>0</v>
      </c>
      <c r="AL1388" s="205" t="s">
        <v>103</v>
      </c>
      <c r="AM1388" s="169"/>
      <c r="AN1388" s="6"/>
      <c r="AO1388" s="120"/>
    </row>
    <row r="1389" spans="1:41">
      <c r="A1389" s="75" t="s">
        <v>4947</v>
      </c>
      <c r="B1389" s="6" t="s">
        <v>93</v>
      </c>
      <c r="C1389" s="76">
        <v>1388</v>
      </c>
      <c r="D1389" s="76" t="s">
        <v>98</v>
      </c>
      <c r="E1389" s="6" t="s">
        <v>2136</v>
      </c>
      <c r="F1389" s="6" t="str">
        <f t="shared" si="137"/>
        <v>BrokerRM-M-005-SI26-M19-B</v>
      </c>
      <c r="G1389" s="97" t="s">
        <v>5088</v>
      </c>
      <c r="H1389" s="95" t="s">
        <v>5089</v>
      </c>
      <c r="I1389" s="85" t="s">
        <v>4692</v>
      </c>
      <c r="J1389" s="92">
        <v>46079</v>
      </c>
      <c r="K1389" s="92" t="s">
        <v>5314</v>
      </c>
      <c r="L1389" s="88" t="s">
        <v>5315</v>
      </c>
      <c r="M1389" s="78" t="s">
        <v>5248</v>
      </c>
      <c r="N1389" s="6" t="s">
        <v>5316</v>
      </c>
      <c r="O1389" s="71">
        <v>0</v>
      </c>
      <c r="P1389" s="71">
        <v>12349.52</v>
      </c>
      <c r="Q1389" s="79">
        <v>4115.17</v>
      </c>
      <c r="R1389" s="79">
        <v>658.43</v>
      </c>
      <c r="S1389" s="71">
        <v>0</v>
      </c>
      <c r="T1389" s="79">
        <v>17123.12</v>
      </c>
      <c r="U1389" s="87" t="s">
        <v>24</v>
      </c>
      <c r="V1389" s="84">
        <f t="shared" si="136"/>
        <v>978.25716848437764</v>
      </c>
      <c r="W1389" s="70">
        <v>46079</v>
      </c>
      <c r="X1389" s="6" t="s">
        <v>437</v>
      </c>
      <c r="Y1389" s="80" t="s">
        <v>129</v>
      </c>
      <c r="Z1389" s="80" t="s">
        <v>239</v>
      </c>
      <c r="AA1389" s="80" t="s">
        <v>122</v>
      </c>
      <c r="AB1389" s="76" t="s">
        <v>539</v>
      </c>
      <c r="AC1389" s="76" t="s">
        <v>540</v>
      </c>
      <c r="AD1389" s="76" t="s">
        <v>174</v>
      </c>
      <c r="AE1389" s="76" t="s">
        <v>546</v>
      </c>
      <c r="AF1389" s="76" t="s">
        <v>96</v>
      </c>
      <c r="AG1389" s="82"/>
      <c r="AH1389" s="60"/>
      <c r="AI1389" s="75" t="s">
        <v>4947</v>
      </c>
      <c r="AJ1389" s="6" t="s">
        <v>103</v>
      </c>
      <c r="AK1389" s="81">
        <v>0</v>
      </c>
      <c r="AL1389" s="205" t="s">
        <v>103</v>
      </c>
      <c r="AM1389" s="169"/>
      <c r="AN1389" s="6"/>
      <c r="AO1389" s="120"/>
    </row>
    <row r="1390" spans="1:41">
      <c r="A1390" s="75" t="s">
        <v>4947</v>
      </c>
      <c r="B1390" s="6" t="s">
        <v>93</v>
      </c>
      <c r="C1390" s="76">
        <v>1389</v>
      </c>
      <c r="D1390" s="76" t="s">
        <v>98</v>
      </c>
      <c r="E1390" s="6" t="s">
        <v>2136</v>
      </c>
      <c r="F1390" s="6" t="str">
        <f t="shared" si="137"/>
        <v>BrokerAF-M-054-SI26-M46-B</v>
      </c>
      <c r="G1390" s="97" t="s">
        <v>5090</v>
      </c>
      <c r="H1390" s="95" t="s">
        <v>5091</v>
      </c>
      <c r="I1390" s="85" t="s">
        <v>4692</v>
      </c>
      <c r="J1390" s="92">
        <v>46079</v>
      </c>
      <c r="K1390" s="92" t="s">
        <v>5317</v>
      </c>
      <c r="L1390" s="88" t="s">
        <v>5318</v>
      </c>
      <c r="M1390" s="78" t="s">
        <v>463</v>
      </c>
      <c r="N1390" s="6" t="s">
        <v>5319</v>
      </c>
      <c r="O1390" s="71">
        <v>0</v>
      </c>
      <c r="P1390" s="71">
        <v>18205.32</v>
      </c>
      <c r="Q1390" s="79">
        <v>2487.48</v>
      </c>
      <c r="R1390" s="79">
        <v>398</v>
      </c>
      <c r="S1390" s="71">
        <v>0</v>
      </c>
      <c r="T1390" s="79">
        <v>21090.799999999999</v>
      </c>
      <c r="U1390" s="87" t="s">
        <v>24</v>
      </c>
      <c r="V1390" s="84">
        <f t="shared" si="136"/>
        <v>1204.9338139936128</v>
      </c>
      <c r="W1390" s="70">
        <v>46079</v>
      </c>
      <c r="X1390" s="6" t="s">
        <v>437</v>
      </c>
      <c r="Y1390" s="80" t="s">
        <v>129</v>
      </c>
      <c r="Z1390" s="80" t="s">
        <v>239</v>
      </c>
      <c r="AA1390" s="80" t="s">
        <v>122</v>
      </c>
      <c r="AB1390" s="76" t="s">
        <v>1106</v>
      </c>
      <c r="AC1390" s="76" t="s">
        <v>540</v>
      </c>
      <c r="AD1390" s="76" t="s">
        <v>174</v>
      </c>
      <c r="AE1390" s="76" t="s">
        <v>546</v>
      </c>
      <c r="AF1390" s="76" t="s">
        <v>96</v>
      </c>
      <c r="AG1390" s="82"/>
      <c r="AH1390" s="60"/>
      <c r="AI1390" s="75" t="s">
        <v>4947</v>
      </c>
      <c r="AJ1390" s="6" t="s">
        <v>103</v>
      </c>
      <c r="AK1390" s="81">
        <v>0</v>
      </c>
      <c r="AL1390" s="205" t="s">
        <v>103</v>
      </c>
      <c r="AM1390" s="169"/>
      <c r="AN1390" s="6"/>
      <c r="AO1390" s="120"/>
    </row>
    <row r="1391" spans="1:41">
      <c r="A1391" s="75" t="s">
        <v>4947</v>
      </c>
      <c r="B1391" s="6" t="s">
        <v>93</v>
      </c>
      <c r="C1391" s="76">
        <v>1390</v>
      </c>
      <c r="D1391" s="76" t="s">
        <v>98</v>
      </c>
      <c r="E1391" s="6" t="s">
        <v>2136</v>
      </c>
      <c r="F1391" s="6" t="str">
        <f t="shared" si="137"/>
        <v>BrokerAF-M-055-SI26-M46-B</v>
      </c>
      <c r="G1391" s="97" t="s">
        <v>5092</v>
      </c>
      <c r="H1391" s="95" t="s">
        <v>5093</v>
      </c>
      <c r="I1391" s="85" t="s">
        <v>4692</v>
      </c>
      <c r="J1391" s="92">
        <v>46079</v>
      </c>
      <c r="K1391" s="92" t="s">
        <v>5320</v>
      </c>
      <c r="L1391" s="88" t="s">
        <v>5321</v>
      </c>
      <c r="M1391" s="78" t="s">
        <v>5248</v>
      </c>
      <c r="N1391" s="6" t="s">
        <v>5322</v>
      </c>
      <c r="O1391" s="71">
        <v>0</v>
      </c>
      <c r="P1391" s="71">
        <v>28651.89</v>
      </c>
      <c r="Q1391" s="79">
        <v>2487.48</v>
      </c>
      <c r="R1391" s="79">
        <v>398</v>
      </c>
      <c r="S1391" s="71">
        <v>0</v>
      </c>
      <c r="T1391" s="79">
        <v>31537.37</v>
      </c>
      <c r="U1391" s="87" t="s">
        <v>24</v>
      </c>
      <c r="V1391" s="84">
        <f t="shared" si="136"/>
        <v>1801.7544861943477</v>
      </c>
      <c r="W1391" s="89">
        <v>46079</v>
      </c>
      <c r="X1391" s="85" t="s">
        <v>437</v>
      </c>
      <c r="Y1391" s="85" t="s">
        <v>129</v>
      </c>
      <c r="Z1391" s="85" t="s">
        <v>239</v>
      </c>
      <c r="AA1391" s="80" t="s">
        <v>122</v>
      </c>
      <c r="AB1391" s="76" t="s">
        <v>1106</v>
      </c>
      <c r="AC1391" s="76" t="s">
        <v>540</v>
      </c>
      <c r="AD1391" s="76" t="s">
        <v>174</v>
      </c>
      <c r="AE1391" s="76" t="s">
        <v>546</v>
      </c>
      <c r="AF1391" s="76" t="s">
        <v>96</v>
      </c>
      <c r="AG1391" s="82"/>
      <c r="AH1391" s="60"/>
      <c r="AI1391" s="75" t="s">
        <v>4947</v>
      </c>
      <c r="AJ1391" s="6" t="s">
        <v>103</v>
      </c>
      <c r="AK1391" s="81">
        <v>0</v>
      </c>
      <c r="AL1391" s="205" t="s">
        <v>103</v>
      </c>
      <c r="AM1391" s="169"/>
      <c r="AN1391" s="6"/>
      <c r="AO1391" s="120"/>
    </row>
    <row r="1392" spans="1:41">
      <c r="A1392" s="75" t="s">
        <v>4947</v>
      </c>
      <c r="B1392" s="6" t="s">
        <v>93</v>
      </c>
      <c r="C1392" s="76">
        <v>1391</v>
      </c>
      <c r="D1392" s="76" t="s">
        <v>98</v>
      </c>
      <c r="E1392" s="6" t="s">
        <v>2136</v>
      </c>
      <c r="F1392" s="6" t="str">
        <f t="shared" si="137"/>
        <v>BrokerAF-M-058-SI26-M46-B</v>
      </c>
      <c r="G1392" s="97" t="s">
        <v>5094</v>
      </c>
      <c r="H1392" s="95" t="s">
        <v>5095</v>
      </c>
      <c r="I1392" s="85" t="s">
        <v>4692</v>
      </c>
      <c r="J1392" s="92">
        <v>46079</v>
      </c>
      <c r="K1392" s="92" t="s">
        <v>5323</v>
      </c>
      <c r="L1392" s="88" t="s">
        <v>5324</v>
      </c>
      <c r="M1392" s="78" t="s">
        <v>5248</v>
      </c>
      <c r="N1392" s="80" t="s">
        <v>5325</v>
      </c>
      <c r="O1392" s="71">
        <v>0</v>
      </c>
      <c r="P1392" s="71">
        <v>18205.32</v>
      </c>
      <c r="Q1392" s="79">
        <v>2487.48</v>
      </c>
      <c r="R1392" s="79">
        <v>398</v>
      </c>
      <c r="S1392" s="71">
        <v>0</v>
      </c>
      <c r="T1392" s="79">
        <v>21090.799999999999</v>
      </c>
      <c r="U1392" s="87" t="s">
        <v>24</v>
      </c>
      <c r="V1392" s="84">
        <f t="shared" si="136"/>
        <v>1204.9338139936128</v>
      </c>
      <c r="W1392" s="89">
        <v>46079</v>
      </c>
      <c r="X1392" s="85" t="s">
        <v>437</v>
      </c>
      <c r="Y1392" s="85" t="s">
        <v>129</v>
      </c>
      <c r="Z1392" s="85" t="s">
        <v>239</v>
      </c>
      <c r="AA1392" s="80" t="s">
        <v>122</v>
      </c>
      <c r="AB1392" s="76" t="s">
        <v>1106</v>
      </c>
      <c r="AC1392" s="76" t="s">
        <v>540</v>
      </c>
      <c r="AD1392" s="76" t="s">
        <v>174</v>
      </c>
      <c r="AE1392" s="76" t="s">
        <v>546</v>
      </c>
      <c r="AF1392" s="76" t="s">
        <v>96</v>
      </c>
      <c r="AG1392" s="82"/>
      <c r="AH1392" s="60"/>
      <c r="AI1392" s="75" t="s">
        <v>4947</v>
      </c>
      <c r="AJ1392" s="6" t="s">
        <v>103</v>
      </c>
      <c r="AK1392" s="81">
        <v>0</v>
      </c>
      <c r="AL1392" s="205" t="s">
        <v>103</v>
      </c>
      <c r="AM1392" s="169"/>
      <c r="AN1392" s="6"/>
      <c r="AO1392" s="120"/>
    </row>
    <row r="1393" spans="1:41">
      <c r="A1393" s="75" t="s">
        <v>4947</v>
      </c>
      <c r="B1393" s="6" t="s">
        <v>93</v>
      </c>
      <c r="C1393" s="76">
        <v>1392</v>
      </c>
      <c r="D1393" s="76" t="s">
        <v>98</v>
      </c>
      <c r="E1393" s="6" t="s">
        <v>2136</v>
      </c>
      <c r="F1393" s="6" t="str">
        <f t="shared" si="137"/>
        <v>BrokerAF-M-061-SI26-M46-B</v>
      </c>
      <c r="G1393" s="97" t="s">
        <v>5096</v>
      </c>
      <c r="H1393" s="95" t="s">
        <v>5097</v>
      </c>
      <c r="I1393" s="85" t="s">
        <v>4692</v>
      </c>
      <c r="J1393" s="92">
        <v>46079</v>
      </c>
      <c r="K1393" s="92" t="s">
        <v>5326</v>
      </c>
      <c r="L1393" s="91" t="s">
        <v>5327</v>
      </c>
      <c r="M1393" s="78" t="s">
        <v>5248</v>
      </c>
      <c r="N1393" s="80" t="s">
        <v>5328</v>
      </c>
      <c r="O1393" s="71">
        <v>0</v>
      </c>
      <c r="P1393" s="71">
        <v>20853.599999999999</v>
      </c>
      <c r="Q1393" s="79">
        <v>2487.48</v>
      </c>
      <c r="R1393" s="79">
        <v>398</v>
      </c>
      <c r="S1393" s="71">
        <v>0</v>
      </c>
      <c r="T1393" s="79">
        <v>23739.08</v>
      </c>
      <c r="U1393" s="87" t="s">
        <v>24</v>
      </c>
      <c r="V1393" s="84">
        <f t="shared" si="136"/>
        <v>1356.2321109251188</v>
      </c>
      <c r="W1393" s="70">
        <v>46079</v>
      </c>
      <c r="X1393" s="6" t="s">
        <v>437</v>
      </c>
      <c r="Y1393" s="80" t="s">
        <v>129</v>
      </c>
      <c r="Z1393" s="80" t="s">
        <v>239</v>
      </c>
      <c r="AA1393" s="80" t="s">
        <v>122</v>
      </c>
      <c r="AB1393" s="76" t="s">
        <v>1106</v>
      </c>
      <c r="AC1393" s="76" t="s">
        <v>540</v>
      </c>
      <c r="AD1393" s="76" t="s">
        <v>174</v>
      </c>
      <c r="AE1393" s="76" t="s">
        <v>546</v>
      </c>
      <c r="AF1393" s="76" t="s">
        <v>96</v>
      </c>
      <c r="AG1393" s="82"/>
      <c r="AH1393" s="60"/>
      <c r="AI1393" s="75" t="s">
        <v>4947</v>
      </c>
      <c r="AJ1393" s="6" t="s">
        <v>103</v>
      </c>
      <c r="AK1393" s="81">
        <v>0</v>
      </c>
      <c r="AL1393" s="205" t="s">
        <v>103</v>
      </c>
      <c r="AM1393" s="169"/>
      <c r="AN1393" s="6"/>
      <c r="AO1393" s="120"/>
    </row>
    <row r="1394" spans="1:41">
      <c r="A1394" s="75" t="s">
        <v>4947</v>
      </c>
      <c r="B1394" s="6" t="s">
        <v>93</v>
      </c>
      <c r="C1394" s="76">
        <v>1393</v>
      </c>
      <c r="D1394" s="76" t="s">
        <v>98</v>
      </c>
      <c r="E1394" s="6" t="s">
        <v>2136</v>
      </c>
      <c r="F1394" s="6" t="str">
        <f t="shared" si="137"/>
        <v>BrokerAF-M-063-SI26-M46-B</v>
      </c>
      <c r="G1394" s="97" t="s">
        <v>5098</v>
      </c>
      <c r="H1394" s="95" t="s">
        <v>5099</v>
      </c>
      <c r="I1394" s="85" t="s">
        <v>4692</v>
      </c>
      <c r="J1394" s="92">
        <v>46079</v>
      </c>
      <c r="K1394" s="92" t="s">
        <v>5329</v>
      </c>
      <c r="L1394" s="77" t="s">
        <v>5330</v>
      </c>
      <c r="M1394" s="78" t="s">
        <v>5248</v>
      </c>
      <c r="N1394" s="80" t="s">
        <v>5331</v>
      </c>
      <c r="O1394" s="71">
        <v>0</v>
      </c>
      <c r="P1394" s="71">
        <v>20853.599999999999</v>
      </c>
      <c r="Q1394" s="79">
        <v>2487.48</v>
      </c>
      <c r="R1394" s="79">
        <v>398</v>
      </c>
      <c r="S1394" s="71">
        <v>0</v>
      </c>
      <c r="T1394" s="79">
        <v>23739.08</v>
      </c>
      <c r="U1394" s="87" t="s">
        <v>24</v>
      </c>
      <c r="V1394" s="84">
        <f t="shared" si="136"/>
        <v>1356.2321109251188</v>
      </c>
      <c r="W1394" s="70">
        <v>46079</v>
      </c>
      <c r="X1394" s="80" t="s">
        <v>437</v>
      </c>
      <c r="Y1394" s="80" t="s">
        <v>129</v>
      </c>
      <c r="Z1394" s="80" t="s">
        <v>239</v>
      </c>
      <c r="AA1394" s="80" t="s">
        <v>122</v>
      </c>
      <c r="AB1394" s="76" t="s">
        <v>1106</v>
      </c>
      <c r="AC1394" s="76" t="s">
        <v>540</v>
      </c>
      <c r="AD1394" s="76" t="s">
        <v>174</v>
      </c>
      <c r="AE1394" s="76" t="s">
        <v>546</v>
      </c>
      <c r="AF1394" s="76" t="s">
        <v>96</v>
      </c>
      <c r="AG1394" s="82"/>
      <c r="AH1394" s="60"/>
      <c r="AI1394" s="75" t="s">
        <v>4947</v>
      </c>
      <c r="AJ1394" s="6" t="s">
        <v>103</v>
      </c>
      <c r="AK1394" s="81">
        <v>0</v>
      </c>
      <c r="AL1394" s="205" t="s">
        <v>103</v>
      </c>
      <c r="AM1394" s="169"/>
      <c r="AN1394" s="6"/>
      <c r="AO1394" s="120"/>
    </row>
    <row r="1395" spans="1:41" ht="58">
      <c r="A1395" s="75" t="s">
        <v>4947</v>
      </c>
      <c r="B1395" s="6" t="s">
        <v>93</v>
      </c>
      <c r="C1395" s="76">
        <v>1394</v>
      </c>
      <c r="D1395" s="76" t="s">
        <v>98</v>
      </c>
      <c r="E1395" s="6" t="s">
        <v>2136</v>
      </c>
      <c r="F1395" s="6" t="str">
        <f t="shared" si="137"/>
        <v>BrokerAF-M-064-SI26-M46-B</v>
      </c>
      <c r="G1395" s="97" t="s">
        <v>5100</v>
      </c>
      <c r="H1395" s="95" t="s">
        <v>5101</v>
      </c>
      <c r="I1395" s="85" t="s">
        <v>4692</v>
      </c>
      <c r="J1395" s="92">
        <v>46079</v>
      </c>
      <c r="K1395" s="95" t="s">
        <v>5332</v>
      </c>
      <c r="L1395" s="72" t="s">
        <v>5333</v>
      </c>
      <c r="M1395" s="78" t="s">
        <v>463</v>
      </c>
      <c r="N1395" s="80" t="s">
        <v>5334</v>
      </c>
      <c r="O1395" s="71">
        <v>0</v>
      </c>
      <c r="P1395" s="71">
        <v>18205.32</v>
      </c>
      <c r="Q1395" s="79">
        <v>2487.48</v>
      </c>
      <c r="R1395" s="79">
        <v>398</v>
      </c>
      <c r="S1395" s="71">
        <v>0</v>
      </c>
      <c r="T1395" s="79">
        <v>21090.799999999999</v>
      </c>
      <c r="U1395" s="87" t="s">
        <v>24</v>
      </c>
      <c r="V1395" s="84">
        <f t="shared" si="136"/>
        <v>1204.9338139936128</v>
      </c>
      <c r="W1395" s="89">
        <v>46079</v>
      </c>
      <c r="X1395" s="87" t="s">
        <v>437</v>
      </c>
      <c r="Y1395" s="85" t="s">
        <v>129</v>
      </c>
      <c r="Z1395" s="85" t="s">
        <v>239</v>
      </c>
      <c r="AA1395" s="85" t="s">
        <v>122</v>
      </c>
      <c r="AB1395" s="76" t="s">
        <v>1106</v>
      </c>
      <c r="AC1395" s="76" t="s">
        <v>540</v>
      </c>
      <c r="AD1395" s="76" t="s">
        <v>174</v>
      </c>
      <c r="AE1395" s="76" t="s">
        <v>546</v>
      </c>
      <c r="AF1395" s="76" t="s">
        <v>96</v>
      </c>
      <c r="AG1395" s="75"/>
      <c r="AH1395" s="60"/>
      <c r="AI1395" s="75" t="s">
        <v>4947</v>
      </c>
      <c r="AJ1395" s="6" t="s">
        <v>103</v>
      </c>
      <c r="AK1395" s="81">
        <v>0</v>
      </c>
      <c r="AL1395" s="205" t="s">
        <v>103</v>
      </c>
      <c r="AM1395" s="169"/>
      <c r="AN1395" s="6"/>
      <c r="AO1395" s="120"/>
    </row>
    <row r="1396" spans="1:41" ht="58">
      <c r="A1396" s="75" t="s">
        <v>4947</v>
      </c>
      <c r="B1396" s="6" t="s">
        <v>93</v>
      </c>
      <c r="C1396" s="76">
        <v>1395</v>
      </c>
      <c r="D1396" s="76" t="s">
        <v>98</v>
      </c>
      <c r="E1396" s="6" t="s">
        <v>2136</v>
      </c>
      <c r="F1396" s="6" t="str">
        <f t="shared" si="137"/>
        <v>BrokerAF-M-050-SI26-M46-B</v>
      </c>
      <c r="G1396" s="97" t="s">
        <v>5102</v>
      </c>
      <c r="H1396" s="95" t="s">
        <v>5103</v>
      </c>
      <c r="I1396" s="85" t="s">
        <v>4692</v>
      </c>
      <c r="J1396" s="92">
        <v>46079</v>
      </c>
      <c r="K1396" s="95" t="s">
        <v>5335</v>
      </c>
      <c r="L1396" s="72" t="s">
        <v>5336</v>
      </c>
      <c r="M1396" s="78" t="s">
        <v>5248</v>
      </c>
      <c r="N1396" s="80" t="s">
        <v>4897</v>
      </c>
      <c r="O1396" s="71">
        <v>0</v>
      </c>
      <c r="P1396" s="71">
        <v>18205.32</v>
      </c>
      <c r="Q1396" s="79">
        <v>2487.48</v>
      </c>
      <c r="R1396" s="79">
        <v>398</v>
      </c>
      <c r="S1396" s="71">
        <v>0</v>
      </c>
      <c r="T1396" s="79">
        <v>21090.799999999999</v>
      </c>
      <c r="U1396" s="87" t="s">
        <v>24</v>
      </c>
      <c r="V1396" s="84">
        <f t="shared" si="136"/>
        <v>1204.9338139936128</v>
      </c>
      <c r="W1396" s="89">
        <v>46079</v>
      </c>
      <c r="X1396" s="87" t="s">
        <v>437</v>
      </c>
      <c r="Y1396" s="85" t="s">
        <v>129</v>
      </c>
      <c r="Z1396" s="85" t="s">
        <v>239</v>
      </c>
      <c r="AA1396" s="85" t="s">
        <v>122</v>
      </c>
      <c r="AB1396" s="76" t="s">
        <v>1106</v>
      </c>
      <c r="AC1396" s="76" t="s">
        <v>540</v>
      </c>
      <c r="AD1396" s="76" t="s">
        <v>174</v>
      </c>
      <c r="AE1396" s="76" t="s">
        <v>546</v>
      </c>
      <c r="AF1396" s="76" t="s">
        <v>96</v>
      </c>
      <c r="AG1396" s="82"/>
      <c r="AH1396" s="60"/>
      <c r="AI1396" s="75" t="s">
        <v>4947</v>
      </c>
      <c r="AJ1396" s="6" t="s">
        <v>103</v>
      </c>
      <c r="AK1396" s="81">
        <v>0</v>
      </c>
      <c r="AL1396" s="205" t="s">
        <v>103</v>
      </c>
      <c r="AM1396" s="169"/>
      <c r="AN1396" s="6"/>
      <c r="AO1396" s="120"/>
    </row>
    <row r="1397" spans="1:41" ht="58">
      <c r="A1397" s="75" t="s">
        <v>4947</v>
      </c>
      <c r="B1397" s="6" t="s">
        <v>93</v>
      </c>
      <c r="C1397" s="76">
        <v>1396</v>
      </c>
      <c r="D1397" s="76" t="s">
        <v>98</v>
      </c>
      <c r="E1397" s="6" t="s">
        <v>2136</v>
      </c>
      <c r="F1397" s="6" t="str">
        <f t="shared" si="137"/>
        <v>BrokerAF-M-051-SI26-M46-B</v>
      </c>
      <c r="G1397" s="97" t="s">
        <v>5104</v>
      </c>
      <c r="H1397" s="95" t="s">
        <v>5105</v>
      </c>
      <c r="I1397" s="85" t="s">
        <v>4692</v>
      </c>
      <c r="J1397" s="92">
        <v>46079</v>
      </c>
      <c r="K1397" s="95" t="s">
        <v>5337</v>
      </c>
      <c r="L1397" s="72" t="s">
        <v>5338</v>
      </c>
      <c r="M1397" s="78" t="s">
        <v>5248</v>
      </c>
      <c r="N1397" s="80" t="s">
        <v>5339</v>
      </c>
      <c r="O1397" s="71">
        <v>0</v>
      </c>
      <c r="P1397" s="71">
        <v>18205.32</v>
      </c>
      <c r="Q1397" s="79">
        <v>2487.48</v>
      </c>
      <c r="R1397" s="79">
        <v>398</v>
      </c>
      <c r="S1397" s="71">
        <v>0</v>
      </c>
      <c r="T1397" s="79">
        <v>21090.799999999999</v>
      </c>
      <c r="U1397" s="87" t="s">
        <v>24</v>
      </c>
      <c r="V1397" s="84">
        <f t="shared" si="136"/>
        <v>1204.9338139936128</v>
      </c>
      <c r="W1397" s="89">
        <v>46079</v>
      </c>
      <c r="X1397" s="87" t="s">
        <v>437</v>
      </c>
      <c r="Y1397" s="85" t="s">
        <v>129</v>
      </c>
      <c r="Z1397" s="85" t="s">
        <v>239</v>
      </c>
      <c r="AA1397" s="85" t="s">
        <v>122</v>
      </c>
      <c r="AB1397" s="76" t="s">
        <v>1106</v>
      </c>
      <c r="AC1397" s="76" t="s">
        <v>540</v>
      </c>
      <c r="AD1397" s="76" t="s">
        <v>174</v>
      </c>
      <c r="AE1397" s="76" t="s">
        <v>546</v>
      </c>
      <c r="AF1397" s="76" t="s">
        <v>96</v>
      </c>
      <c r="AG1397" s="75"/>
      <c r="AH1397" s="60"/>
      <c r="AI1397" s="75" t="s">
        <v>4947</v>
      </c>
      <c r="AJ1397" s="6" t="s">
        <v>103</v>
      </c>
      <c r="AK1397" s="81">
        <v>0</v>
      </c>
      <c r="AL1397" s="205" t="s">
        <v>103</v>
      </c>
      <c r="AM1397" s="169"/>
      <c r="AN1397" s="6"/>
      <c r="AO1397" s="120"/>
    </row>
    <row r="1398" spans="1:41" ht="58">
      <c r="A1398" s="75" t="s">
        <v>4947</v>
      </c>
      <c r="B1398" s="6" t="s">
        <v>93</v>
      </c>
      <c r="C1398" s="76">
        <v>1397</v>
      </c>
      <c r="D1398" s="76" t="s">
        <v>98</v>
      </c>
      <c r="E1398" s="6" t="s">
        <v>2136</v>
      </c>
      <c r="F1398" s="6" t="str">
        <f t="shared" si="137"/>
        <v>BrokerRM-M-023-SI26-M19-B</v>
      </c>
      <c r="G1398" s="97" t="s">
        <v>5106</v>
      </c>
      <c r="H1398" s="95" t="s">
        <v>5107</v>
      </c>
      <c r="I1398" s="85" t="s">
        <v>4692</v>
      </c>
      <c r="J1398" s="92">
        <v>46079</v>
      </c>
      <c r="K1398" s="95" t="s">
        <v>5340</v>
      </c>
      <c r="L1398" s="72" t="s">
        <v>5341</v>
      </c>
      <c r="M1398" s="78" t="s">
        <v>5248</v>
      </c>
      <c r="N1398" s="80" t="s">
        <v>5342</v>
      </c>
      <c r="O1398" s="71">
        <v>0</v>
      </c>
      <c r="P1398" s="71">
        <v>13896.57</v>
      </c>
      <c r="Q1398" s="79">
        <v>5841.8</v>
      </c>
      <c r="R1398" s="79">
        <v>934.69</v>
      </c>
      <c r="S1398" s="71">
        <v>0</v>
      </c>
      <c r="T1398" s="79">
        <v>20673.060000000001</v>
      </c>
      <c r="U1398" s="87" t="s">
        <v>24</v>
      </c>
      <c r="V1398" s="84">
        <f t="shared" si="136"/>
        <v>1181.0680027651299</v>
      </c>
      <c r="W1398" s="89">
        <v>46079</v>
      </c>
      <c r="X1398" s="87" t="s">
        <v>437</v>
      </c>
      <c r="Y1398" s="85" t="s">
        <v>129</v>
      </c>
      <c r="Z1398" s="85" t="s">
        <v>239</v>
      </c>
      <c r="AA1398" s="85" t="s">
        <v>122</v>
      </c>
      <c r="AB1398" s="76" t="s">
        <v>539</v>
      </c>
      <c r="AC1398" s="76" t="s">
        <v>540</v>
      </c>
      <c r="AD1398" s="76" t="s">
        <v>174</v>
      </c>
      <c r="AE1398" s="76" t="s">
        <v>546</v>
      </c>
      <c r="AF1398" s="76" t="s">
        <v>96</v>
      </c>
      <c r="AG1398" s="75"/>
      <c r="AH1398" s="60"/>
      <c r="AI1398" s="75" t="s">
        <v>4947</v>
      </c>
      <c r="AJ1398" s="6" t="s">
        <v>103</v>
      </c>
      <c r="AK1398" s="81">
        <v>0</v>
      </c>
      <c r="AL1398" s="205" t="s">
        <v>103</v>
      </c>
      <c r="AM1398" s="169"/>
      <c r="AN1398" s="6"/>
      <c r="AO1398" s="120"/>
    </row>
    <row r="1399" spans="1:41" ht="58">
      <c r="A1399" s="75" t="s">
        <v>4947</v>
      </c>
      <c r="B1399" s="6" t="s">
        <v>93</v>
      </c>
      <c r="C1399" s="76">
        <v>1398</v>
      </c>
      <c r="D1399" s="76" t="s">
        <v>98</v>
      </c>
      <c r="E1399" s="6" t="s">
        <v>2136</v>
      </c>
      <c r="F1399" s="6" t="str">
        <f t="shared" si="137"/>
        <v>BrokerRM-M-024-SI26-M19-B</v>
      </c>
      <c r="G1399" s="97" t="s">
        <v>5108</v>
      </c>
      <c r="H1399" s="95" t="s">
        <v>5109</v>
      </c>
      <c r="I1399" s="85" t="s">
        <v>4692</v>
      </c>
      <c r="J1399" s="92">
        <v>46079</v>
      </c>
      <c r="K1399" s="95" t="s">
        <v>5343</v>
      </c>
      <c r="L1399" s="72" t="s">
        <v>5344</v>
      </c>
      <c r="M1399" s="78" t="s">
        <v>5248</v>
      </c>
      <c r="N1399" s="80" t="s">
        <v>5345</v>
      </c>
      <c r="O1399" s="71">
        <v>0</v>
      </c>
      <c r="P1399" s="71">
        <v>16916.05</v>
      </c>
      <c r="Q1399" s="79">
        <v>3794.7</v>
      </c>
      <c r="R1399" s="79">
        <v>607.15</v>
      </c>
      <c r="S1399" s="71">
        <v>0</v>
      </c>
      <c r="T1399" s="79">
        <v>21317.9</v>
      </c>
      <c r="U1399" s="87" t="s">
        <v>24</v>
      </c>
      <c r="V1399" s="84">
        <f t="shared" si="136"/>
        <v>1217.9082136919624</v>
      </c>
      <c r="W1399" s="89">
        <v>46079</v>
      </c>
      <c r="X1399" s="87" t="s">
        <v>437</v>
      </c>
      <c r="Y1399" s="85" t="s">
        <v>129</v>
      </c>
      <c r="Z1399" s="85" t="s">
        <v>239</v>
      </c>
      <c r="AA1399" s="85" t="s">
        <v>122</v>
      </c>
      <c r="AB1399" s="76" t="s">
        <v>539</v>
      </c>
      <c r="AC1399" s="76" t="s">
        <v>540</v>
      </c>
      <c r="AD1399" s="76" t="s">
        <v>174</v>
      </c>
      <c r="AE1399" s="76" t="s">
        <v>546</v>
      </c>
      <c r="AF1399" s="76" t="s">
        <v>96</v>
      </c>
      <c r="AG1399" s="75"/>
      <c r="AH1399" s="60"/>
      <c r="AI1399" s="75" t="s">
        <v>4947</v>
      </c>
      <c r="AJ1399" s="6" t="s">
        <v>103</v>
      </c>
      <c r="AK1399" s="81">
        <v>0</v>
      </c>
      <c r="AL1399" s="205" t="s">
        <v>103</v>
      </c>
      <c r="AM1399" s="169"/>
      <c r="AN1399" s="6"/>
      <c r="AO1399" s="120"/>
    </row>
    <row r="1400" spans="1:41" ht="58">
      <c r="A1400" s="75" t="s">
        <v>4947</v>
      </c>
      <c r="B1400" s="6" t="s">
        <v>93</v>
      </c>
      <c r="C1400" s="76">
        <v>1399</v>
      </c>
      <c r="D1400" s="76" t="s">
        <v>98</v>
      </c>
      <c r="E1400" s="6" t="s">
        <v>2136</v>
      </c>
      <c r="F1400" s="6" t="str">
        <f t="shared" si="137"/>
        <v>BrokerRM-M-010-SI26-M19-B</v>
      </c>
      <c r="G1400" s="97" t="s">
        <v>5110</v>
      </c>
      <c r="H1400" s="95" t="s">
        <v>5111</v>
      </c>
      <c r="I1400" s="85" t="s">
        <v>4692</v>
      </c>
      <c r="J1400" s="92">
        <v>46079</v>
      </c>
      <c r="K1400" s="95" t="s">
        <v>5346</v>
      </c>
      <c r="L1400" s="73" t="s">
        <v>5347</v>
      </c>
      <c r="M1400" s="78" t="s">
        <v>463</v>
      </c>
      <c r="N1400" s="73" t="s">
        <v>5348</v>
      </c>
      <c r="O1400" s="71">
        <v>0</v>
      </c>
      <c r="P1400" s="71">
        <v>12002.04</v>
      </c>
      <c r="Q1400" s="79">
        <v>3833.17</v>
      </c>
      <c r="R1400" s="79">
        <v>613.30999999999995</v>
      </c>
      <c r="S1400" s="71">
        <v>0</v>
      </c>
      <c r="T1400" s="79">
        <v>16448.52</v>
      </c>
      <c r="U1400" s="87" t="s">
        <v>24</v>
      </c>
      <c r="V1400" s="84">
        <f t="shared" si="136"/>
        <v>939.71674560235851</v>
      </c>
      <c r="W1400" s="89">
        <v>46079</v>
      </c>
      <c r="X1400" s="87" t="s">
        <v>437</v>
      </c>
      <c r="Y1400" s="85" t="s">
        <v>129</v>
      </c>
      <c r="Z1400" s="85" t="s">
        <v>239</v>
      </c>
      <c r="AA1400" s="85" t="s">
        <v>122</v>
      </c>
      <c r="AB1400" s="76" t="s">
        <v>539</v>
      </c>
      <c r="AC1400" s="76" t="s">
        <v>540</v>
      </c>
      <c r="AD1400" s="76" t="s">
        <v>174</v>
      </c>
      <c r="AE1400" s="76" t="s">
        <v>546</v>
      </c>
      <c r="AF1400" s="76" t="s">
        <v>96</v>
      </c>
      <c r="AG1400" s="75"/>
      <c r="AH1400" s="60"/>
      <c r="AI1400" s="75" t="s">
        <v>4947</v>
      </c>
      <c r="AJ1400" s="6" t="s">
        <v>103</v>
      </c>
      <c r="AK1400" s="81">
        <v>0</v>
      </c>
      <c r="AL1400" s="205" t="s">
        <v>103</v>
      </c>
      <c r="AM1400" s="169"/>
      <c r="AN1400" s="6"/>
      <c r="AO1400" s="120"/>
    </row>
    <row r="1401" spans="1:41" ht="58">
      <c r="A1401" s="75" t="s">
        <v>4947</v>
      </c>
      <c r="B1401" s="6" t="s">
        <v>93</v>
      </c>
      <c r="C1401" s="76">
        <v>1400</v>
      </c>
      <c r="D1401" s="76" t="s">
        <v>98</v>
      </c>
      <c r="E1401" s="6" t="s">
        <v>2136</v>
      </c>
      <c r="F1401" s="6" t="str">
        <f t="shared" si="137"/>
        <v>BrokerRM-M-008-SI26-M19-B</v>
      </c>
      <c r="G1401" s="97" t="s">
        <v>5112</v>
      </c>
      <c r="H1401" s="95" t="s">
        <v>5113</v>
      </c>
      <c r="I1401" s="85" t="s">
        <v>4692</v>
      </c>
      <c r="J1401" s="92">
        <v>46079</v>
      </c>
      <c r="K1401" s="95" t="s">
        <v>5349</v>
      </c>
      <c r="L1401" s="73" t="s">
        <v>5350</v>
      </c>
      <c r="M1401" s="78" t="s">
        <v>5248</v>
      </c>
      <c r="N1401" s="73" t="s">
        <v>5351</v>
      </c>
      <c r="O1401" s="71">
        <v>0</v>
      </c>
      <c r="P1401" s="71">
        <v>15541.2</v>
      </c>
      <c r="Q1401" s="79">
        <v>3927.17</v>
      </c>
      <c r="R1401" s="79">
        <v>628.35</v>
      </c>
      <c r="S1401" s="71">
        <v>0</v>
      </c>
      <c r="T1401" s="79">
        <v>20096.72</v>
      </c>
      <c r="U1401" s="87" t="s">
        <v>24</v>
      </c>
      <c r="V1401" s="84">
        <f t="shared" si="136"/>
        <v>1148.1412501356858</v>
      </c>
      <c r="W1401" s="89">
        <v>46079</v>
      </c>
      <c r="X1401" s="87" t="s">
        <v>437</v>
      </c>
      <c r="Y1401" s="85" t="s">
        <v>129</v>
      </c>
      <c r="Z1401" s="85" t="s">
        <v>239</v>
      </c>
      <c r="AA1401" s="85" t="s">
        <v>122</v>
      </c>
      <c r="AB1401" s="76" t="s">
        <v>539</v>
      </c>
      <c r="AC1401" s="76" t="s">
        <v>540</v>
      </c>
      <c r="AD1401" s="76" t="s">
        <v>174</v>
      </c>
      <c r="AE1401" s="76" t="s">
        <v>546</v>
      </c>
      <c r="AF1401" s="76" t="s">
        <v>96</v>
      </c>
      <c r="AG1401" s="75"/>
      <c r="AH1401" s="60"/>
      <c r="AI1401" s="75" t="s">
        <v>4947</v>
      </c>
      <c r="AJ1401" s="6" t="s">
        <v>103</v>
      </c>
      <c r="AK1401" s="81">
        <v>0</v>
      </c>
      <c r="AL1401" s="205" t="s">
        <v>103</v>
      </c>
      <c r="AM1401" s="169"/>
      <c r="AN1401" s="6"/>
      <c r="AO1401" s="120"/>
    </row>
    <row r="1402" spans="1:41" ht="58">
      <c r="A1402" s="75" t="s">
        <v>4947</v>
      </c>
      <c r="B1402" s="6" t="s">
        <v>93</v>
      </c>
      <c r="C1402" s="76">
        <v>1401</v>
      </c>
      <c r="D1402" s="76" t="s">
        <v>98</v>
      </c>
      <c r="E1402" s="6" t="s">
        <v>2136</v>
      </c>
      <c r="F1402" s="6" t="str">
        <f t="shared" si="137"/>
        <v>BrokerRM-M-009-SI26-M19-B</v>
      </c>
      <c r="G1402" s="97" t="s">
        <v>5114</v>
      </c>
      <c r="H1402" s="95" t="s">
        <v>5115</v>
      </c>
      <c r="I1402" s="85" t="s">
        <v>4692</v>
      </c>
      <c r="J1402" s="92">
        <v>46079</v>
      </c>
      <c r="K1402" s="95" t="s">
        <v>5352</v>
      </c>
      <c r="L1402" s="73" t="s">
        <v>5353</v>
      </c>
      <c r="M1402" s="78" t="s">
        <v>5248</v>
      </c>
      <c r="N1402" s="73" t="s">
        <v>5354</v>
      </c>
      <c r="O1402" s="71">
        <v>0</v>
      </c>
      <c r="P1402" s="71">
        <v>15095.76</v>
      </c>
      <c r="Q1402" s="79">
        <v>5055.17</v>
      </c>
      <c r="R1402" s="79">
        <v>808.83</v>
      </c>
      <c r="S1402" s="71">
        <v>0</v>
      </c>
      <c r="T1402" s="79">
        <v>20959.759999999998</v>
      </c>
      <c r="U1402" s="87" t="s">
        <v>24</v>
      </c>
      <c r="V1402" s="84">
        <f t="shared" si="136"/>
        <v>1197.4473968360976</v>
      </c>
      <c r="W1402" s="78">
        <v>46079</v>
      </c>
      <c r="X1402" s="87" t="s">
        <v>437</v>
      </c>
      <c r="Y1402" s="85" t="s">
        <v>129</v>
      </c>
      <c r="Z1402" s="85" t="s">
        <v>239</v>
      </c>
      <c r="AA1402" s="85" t="s">
        <v>122</v>
      </c>
      <c r="AB1402" s="76" t="s">
        <v>539</v>
      </c>
      <c r="AC1402" s="76" t="s">
        <v>540</v>
      </c>
      <c r="AD1402" s="76" t="s">
        <v>174</v>
      </c>
      <c r="AE1402" s="76" t="s">
        <v>546</v>
      </c>
      <c r="AF1402" s="76" t="s">
        <v>96</v>
      </c>
      <c r="AG1402" s="75"/>
      <c r="AH1402" s="60"/>
      <c r="AI1402" s="75" t="s">
        <v>4947</v>
      </c>
      <c r="AJ1402" s="6" t="s">
        <v>103</v>
      </c>
      <c r="AK1402" s="81">
        <v>0</v>
      </c>
      <c r="AL1402" s="205" t="s">
        <v>103</v>
      </c>
      <c r="AM1402" s="169"/>
      <c r="AN1402" s="6"/>
      <c r="AO1402" s="120"/>
    </row>
    <row r="1403" spans="1:41" ht="29">
      <c r="A1403" s="75" t="s">
        <v>4947</v>
      </c>
      <c r="B1403" s="6" t="s">
        <v>93</v>
      </c>
      <c r="C1403" s="76">
        <v>1402</v>
      </c>
      <c r="D1403" s="76" t="s">
        <v>98</v>
      </c>
      <c r="E1403" s="6" t="s">
        <v>2136</v>
      </c>
      <c r="F1403" s="6" t="str">
        <f t="shared" si="137"/>
        <v>BrokerRM-A-002-SI26-M19-L-B</v>
      </c>
      <c r="G1403" s="97" t="s">
        <v>5116</v>
      </c>
      <c r="H1403" s="95" t="s">
        <v>5117</v>
      </c>
      <c r="I1403" s="85" t="s">
        <v>4692</v>
      </c>
      <c r="J1403" s="92">
        <v>46079</v>
      </c>
      <c r="K1403" s="95" t="s">
        <v>5355</v>
      </c>
      <c r="L1403" s="73" t="s">
        <v>5356</v>
      </c>
      <c r="M1403" s="78" t="s">
        <v>5248</v>
      </c>
      <c r="N1403" s="73" t="s">
        <v>5356</v>
      </c>
      <c r="O1403" s="71">
        <v>0</v>
      </c>
      <c r="P1403" s="71">
        <v>9922.64</v>
      </c>
      <c r="Q1403" s="79">
        <v>2483.5100000000002</v>
      </c>
      <c r="R1403" s="79">
        <v>397.36</v>
      </c>
      <c r="S1403" s="71">
        <v>0</v>
      </c>
      <c r="T1403" s="79">
        <v>12803.51</v>
      </c>
      <c r="U1403" s="87" t="s">
        <v>24</v>
      </c>
      <c r="V1403" s="84">
        <f t="shared" si="136"/>
        <v>731.47448825105562</v>
      </c>
      <c r="W1403" s="78">
        <v>46079</v>
      </c>
      <c r="X1403" s="87" t="s">
        <v>5357</v>
      </c>
      <c r="Y1403" s="85" t="s">
        <v>2524</v>
      </c>
      <c r="Z1403" s="85" t="s">
        <v>239</v>
      </c>
      <c r="AA1403" s="85" t="s">
        <v>122</v>
      </c>
      <c r="AB1403" s="76" t="s">
        <v>539</v>
      </c>
      <c r="AC1403" s="76" t="s">
        <v>540</v>
      </c>
      <c r="AD1403" s="76" t="s">
        <v>174</v>
      </c>
      <c r="AE1403" s="76" t="s">
        <v>546</v>
      </c>
      <c r="AF1403" s="76" t="s">
        <v>96</v>
      </c>
      <c r="AG1403" s="75"/>
      <c r="AH1403" s="60"/>
      <c r="AI1403" s="75" t="s">
        <v>4947</v>
      </c>
      <c r="AJ1403" s="6" t="s">
        <v>103</v>
      </c>
      <c r="AK1403" s="81">
        <v>0</v>
      </c>
      <c r="AL1403" s="205" t="s">
        <v>103</v>
      </c>
      <c r="AM1403" s="169"/>
      <c r="AN1403" s="6"/>
      <c r="AO1403" s="120"/>
    </row>
    <row r="1404" spans="1:41" ht="58">
      <c r="A1404" s="75" t="s">
        <v>4947</v>
      </c>
      <c r="B1404" s="6" t="s">
        <v>93</v>
      </c>
      <c r="C1404" s="76">
        <v>1403</v>
      </c>
      <c r="D1404" s="76" t="s">
        <v>98</v>
      </c>
      <c r="E1404" s="6" t="s">
        <v>2136</v>
      </c>
      <c r="F1404" s="6" t="str">
        <f t="shared" si="137"/>
        <v>BrokerRM-M-003-SI26-M19-B</v>
      </c>
      <c r="G1404" s="97" t="s">
        <v>5065</v>
      </c>
      <c r="H1404" s="95" t="s">
        <v>5118</v>
      </c>
      <c r="I1404" s="85" t="s">
        <v>4692</v>
      </c>
      <c r="J1404" s="92">
        <v>46079</v>
      </c>
      <c r="K1404" s="95" t="s">
        <v>5282</v>
      </c>
      <c r="L1404" s="73" t="s">
        <v>5283</v>
      </c>
      <c r="M1404" s="78" t="s">
        <v>5248</v>
      </c>
      <c r="N1404" s="73" t="s">
        <v>3660</v>
      </c>
      <c r="O1404" s="71">
        <v>0</v>
      </c>
      <c r="P1404" s="71">
        <v>0</v>
      </c>
      <c r="Q1404" s="79">
        <v>1937.5</v>
      </c>
      <c r="R1404" s="79">
        <v>310</v>
      </c>
      <c r="S1404" s="71">
        <v>0</v>
      </c>
      <c r="T1404" s="79">
        <v>2247.5</v>
      </c>
      <c r="U1404" s="87" t="s">
        <v>24</v>
      </c>
      <c r="V1404" s="84">
        <f t="shared" si="136"/>
        <v>128.40142369898936</v>
      </c>
      <c r="W1404" s="78">
        <v>46079</v>
      </c>
      <c r="X1404" s="87" t="s">
        <v>437</v>
      </c>
      <c r="Y1404" s="85" t="s">
        <v>129</v>
      </c>
      <c r="Z1404" s="85" t="s">
        <v>239</v>
      </c>
      <c r="AA1404" s="85" t="s">
        <v>122</v>
      </c>
      <c r="AB1404" s="76" t="s">
        <v>539</v>
      </c>
      <c r="AC1404" s="76" t="s">
        <v>540</v>
      </c>
      <c r="AD1404" s="76" t="s">
        <v>174</v>
      </c>
      <c r="AE1404" s="76" t="s">
        <v>546</v>
      </c>
      <c r="AF1404" s="76" t="s">
        <v>96</v>
      </c>
      <c r="AG1404" s="75"/>
      <c r="AH1404" s="93"/>
      <c r="AI1404" s="75" t="s">
        <v>4947</v>
      </c>
      <c r="AJ1404" s="6" t="s">
        <v>103</v>
      </c>
      <c r="AK1404" s="81">
        <v>0</v>
      </c>
      <c r="AL1404" s="205" t="s">
        <v>103</v>
      </c>
      <c r="AM1404" s="169"/>
      <c r="AN1404" s="6"/>
      <c r="AO1404" s="120"/>
    </row>
    <row r="1405" spans="1:41" ht="58">
      <c r="A1405" s="75" t="s">
        <v>4947</v>
      </c>
      <c r="B1405" s="6" t="s">
        <v>93</v>
      </c>
      <c r="C1405" s="76">
        <v>1404</v>
      </c>
      <c r="D1405" s="76" t="s">
        <v>98</v>
      </c>
      <c r="E1405" s="6" t="s">
        <v>2136</v>
      </c>
      <c r="F1405" s="6" t="str">
        <f t="shared" si="137"/>
        <v>BrokerAF-M-052-SI26-M46//AF-M-053-SI26-M46-B//AF-M-062-SI26-M46-B</v>
      </c>
      <c r="G1405" s="112" t="s">
        <v>5119</v>
      </c>
      <c r="H1405" s="95" t="s">
        <v>5120</v>
      </c>
      <c r="I1405" s="85" t="s">
        <v>4692</v>
      </c>
      <c r="J1405" s="92">
        <v>46081</v>
      </c>
      <c r="K1405" s="95" t="s">
        <v>5358</v>
      </c>
      <c r="L1405" s="73" t="s">
        <v>5359</v>
      </c>
      <c r="M1405" s="78" t="s">
        <v>5248</v>
      </c>
      <c r="N1405" s="73" t="s">
        <v>5360</v>
      </c>
      <c r="O1405" s="71">
        <v>0</v>
      </c>
      <c r="P1405" s="71">
        <v>97388.4</v>
      </c>
      <c r="Q1405" s="79">
        <v>7234.68</v>
      </c>
      <c r="R1405" s="79">
        <v>1157.55</v>
      </c>
      <c r="S1405" s="71">
        <v>0</v>
      </c>
      <c r="T1405" s="79">
        <v>105780.63</v>
      </c>
      <c r="U1405" s="87" t="s">
        <v>24</v>
      </c>
      <c r="V1405" s="84">
        <f t="shared" si="136"/>
        <v>6043.3296960071311</v>
      </c>
      <c r="W1405" s="78">
        <v>46081</v>
      </c>
      <c r="X1405" s="87" t="s">
        <v>437</v>
      </c>
      <c r="Y1405" s="85" t="s">
        <v>129</v>
      </c>
      <c r="Z1405" s="85" t="s">
        <v>239</v>
      </c>
      <c r="AA1405" s="85" t="s">
        <v>122</v>
      </c>
      <c r="AB1405" s="76" t="s">
        <v>1106</v>
      </c>
      <c r="AC1405" s="76" t="s">
        <v>540</v>
      </c>
      <c r="AD1405" s="76" t="s">
        <v>174</v>
      </c>
      <c r="AE1405" s="76" t="s">
        <v>546</v>
      </c>
      <c r="AF1405" s="76" t="s">
        <v>96</v>
      </c>
      <c r="AG1405" s="75"/>
      <c r="AH1405" s="93"/>
      <c r="AI1405" s="75" t="s">
        <v>4947</v>
      </c>
      <c r="AJ1405" s="6" t="s">
        <v>103</v>
      </c>
      <c r="AK1405" s="81">
        <v>0</v>
      </c>
      <c r="AL1405" s="205" t="s">
        <v>103</v>
      </c>
      <c r="AM1405" s="169"/>
      <c r="AN1405" s="6"/>
      <c r="AO1405" s="120"/>
    </row>
    <row r="1406" spans="1:41" ht="29">
      <c r="A1406" s="75" t="s">
        <v>4947</v>
      </c>
      <c r="B1406" s="6" t="s">
        <v>93</v>
      </c>
      <c r="C1406" s="76">
        <v>1405</v>
      </c>
      <c r="D1406" s="76" t="s">
        <v>98</v>
      </c>
      <c r="E1406" s="6" t="s">
        <v>2136</v>
      </c>
      <c r="F1406" s="6" t="str">
        <f t="shared" si="137"/>
        <v>BrokerAF-M-052-SI26-M46//AF-M-053-SI26-M46-B//AF-M-062-SI26-M46-B</v>
      </c>
      <c r="G1406" s="112" t="s">
        <v>5119</v>
      </c>
      <c r="H1406" s="95" t="s">
        <v>5121</v>
      </c>
      <c r="I1406" s="85" t="s">
        <v>4692</v>
      </c>
      <c r="J1406" s="92">
        <v>46081</v>
      </c>
      <c r="K1406" s="95" t="s">
        <v>5361</v>
      </c>
      <c r="L1406" s="73" t="s">
        <v>5362</v>
      </c>
      <c r="M1406" s="78" t="s">
        <v>5248</v>
      </c>
      <c r="N1406" s="73" t="s">
        <v>5362</v>
      </c>
      <c r="O1406" s="71">
        <v>0</v>
      </c>
      <c r="P1406" s="71">
        <v>31904.79</v>
      </c>
      <c r="Q1406" s="79">
        <v>2517.17</v>
      </c>
      <c r="R1406" s="79">
        <v>402.75</v>
      </c>
      <c r="S1406" s="71">
        <v>0</v>
      </c>
      <c r="T1406" s="79">
        <v>34824.71</v>
      </c>
      <c r="U1406" s="87" t="s">
        <v>24</v>
      </c>
      <c r="V1406" s="84">
        <f t="shared" si="136"/>
        <v>1989.5627781554758</v>
      </c>
      <c r="W1406" s="78">
        <v>46081</v>
      </c>
      <c r="X1406" s="87" t="s">
        <v>579</v>
      </c>
      <c r="Y1406" s="85" t="s">
        <v>129</v>
      </c>
      <c r="Z1406" s="85" t="s">
        <v>239</v>
      </c>
      <c r="AA1406" s="85" t="s">
        <v>122</v>
      </c>
      <c r="AB1406" s="76" t="s">
        <v>1106</v>
      </c>
      <c r="AC1406" s="76" t="s">
        <v>540</v>
      </c>
      <c r="AD1406" s="76" t="s">
        <v>174</v>
      </c>
      <c r="AE1406" s="76" t="s">
        <v>546</v>
      </c>
      <c r="AF1406" s="76" t="s">
        <v>96</v>
      </c>
      <c r="AG1406" s="75"/>
      <c r="AH1406" s="60"/>
      <c r="AI1406" s="75" t="s">
        <v>4947</v>
      </c>
      <c r="AJ1406" s="6" t="s">
        <v>103</v>
      </c>
      <c r="AK1406" s="81">
        <v>0</v>
      </c>
      <c r="AL1406" s="205" t="s">
        <v>103</v>
      </c>
      <c r="AM1406" s="169"/>
      <c r="AN1406" s="6"/>
      <c r="AO1406" s="120"/>
    </row>
    <row r="1407" spans="1:41" ht="58">
      <c r="A1407" s="75" t="s">
        <v>4947</v>
      </c>
      <c r="B1407" s="6" t="s">
        <v>93</v>
      </c>
      <c r="C1407" s="76">
        <v>1406</v>
      </c>
      <c r="D1407" s="76" t="s">
        <v>98</v>
      </c>
      <c r="E1407" s="6" t="s">
        <v>2136</v>
      </c>
      <c r="F1407" s="6" t="str">
        <f t="shared" si="137"/>
        <v>BrokerRM-M-032-SI26-M19-B</v>
      </c>
      <c r="G1407" s="97" t="s">
        <v>5122</v>
      </c>
      <c r="H1407" s="95" t="s">
        <v>5123</v>
      </c>
      <c r="I1407" s="85" t="s">
        <v>4692</v>
      </c>
      <c r="J1407" s="92">
        <v>46081</v>
      </c>
      <c r="K1407" s="95" t="s">
        <v>5363</v>
      </c>
      <c r="L1407" s="73" t="s">
        <v>5364</v>
      </c>
      <c r="M1407" s="78" t="s">
        <v>5248</v>
      </c>
      <c r="N1407" s="73" t="s">
        <v>5365</v>
      </c>
      <c r="O1407" s="71">
        <v>0</v>
      </c>
      <c r="P1407" s="71">
        <v>35672.33</v>
      </c>
      <c r="Q1407" s="79">
        <v>6574.2</v>
      </c>
      <c r="R1407" s="79">
        <v>1051.8800000000001</v>
      </c>
      <c r="S1407" s="71">
        <v>0</v>
      </c>
      <c r="T1407" s="79">
        <v>43298.41</v>
      </c>
      <c r="U1407" s="87" t="s">
        <v>24</v>
      </c>
      <c r="V1407" s="84">
        <f t="shared" ref="V1407:V1410" si="138">T1407/17.5037</f>
        <v>2473.6718522369561</v>
      </c>
      <c r="W1407" s="78">
        <v>46081</v>
      </c>
      <c r="X1407" s="87" t="s">
        <v>437</v>
      </c>
      <c r="Y1407" s="85" t="s">
        <v>129</v>
      </c>
      <c r="Z1407" s="85" t="s">
        <v>239</v>
      </c>
      <c r="AA1407" s="85" t="s">
        <v>122</v>
      </c>
      <c r="AB1407" s="76" t="s">
        <v>539</v>
      </c>
      <c r="AC1407" s="76" t="s">
        <v>540</v>
      </c>
      <c r="AD1407" s="76" t="s">
        <v>174</v>
      </c>
      <c r="AE1407" s="76" t="s">
        <v>546</v>
      </c>
      <c r="AF1407" s="76" t="s">
        <v>96</v>
      </c>
      <c r="AG1407" s="75"/>
      <c r="AH1407" s="60"/>
      <c r="AI1407" s="75" t="s">
        <v>4947</v>
      </c>
      <c r="AJ1407" s="6" t="s">
        <v>103</v>
      </c>
      <c r="AK1407" s="81">
        <v>0</v>
      </c>
      <c r="AL1407" s="205" t="s">
        <v>103</v>
      </c>
      <c r="AM1407" s="169"/>
      <c r="AN1407" s="6"/>
      <c r="AO1407" s="120"/>
    </row>
    <row r="1408" spans="1:41">
      <c r="A1408" s="75" t="s">
        <v>4947</v>
      </c>
      <c r="B1408" s="6" t="s">
        <v>93</v>
      </c>
      <c r="C1408" s="76">
        <v>1407</v>
      </c>
      <c r="D1408" s="76" t="s">
        <v>98</v>
      </c>
      <c r="E1408" s="6" t="s">
        <v>2136</v>
      </c>
      <c r="F1408" s="6" t="str">
        <f t="shared" si="137"/>
        <v>BrokerFG-R-2132LE25.M19//FG-R-2131LE25.M19//FG-R-2130LE25.M19</v>
      </c>
      <c r="G1408" s="112" t="s">
        <v>5124</v>
      </c>
      <c r="H1408" s="95" t="s">
        <v>5125</v>
      </c>
      <c r="I1408" s="85" t="s">
        <v>4692</v>
      </c>
      <c r="J1408" s="92">
        <v>46079</v>
      </c>
      <c r="K1408" s="101">
        <v>6051195</v>
      </c>
      <c r="L1408" s="73" t="s">
        <v>116</v>
      </c>
      <c r="M1408" s="78" t="s">
        <v>195</v>
      </c>
      <c r="N1408" s="73" t="s">
        <v>116</v>
      </c>
      <c r="O1408" s="71">
        <v>0</v>
      </c>
      <c r="P1408" s="71">
        <v>0</v>
      </c>
      <c r="Q1408" s="79">
        <v>15509.91</v>
      </c>
      <c r="R1408" s="79">
        <v>2481.58</v>
      </c>
      <c r="S1408" s="71">
        <v>0</v>
      </c>
      <c r="T1408" s="79">
        <v>17991.490000000002</v>
      </c>
      <c r="U1408" s="87" t="s">
        <v>24</v>
      </c>
      <c r="V1408" s="84">
        <f t="shared" si="138"/>
        <v>1027.8678222318711</v>
      </c>
      <c r="W1408" s="78" t="s">
        <v>119</v>
      </c>
      <c r="X1408" s="87" t="s">
        <v>122</v>
      </c>
      <c r="Y1408" s="85" t="s">
        <v>121</v>
      </c>
      <c r="Z1408" s="85" t="s">
        <v>178</v>
      </c>
      <c r="AA1408" s="85" t="s">
        <v>438</v>
      </c>
      <c r="AB1408" s="76" t="s">
        <v>539</v>
      </c>
      <c r="AC1408" s="76" t="s">
        <v>541</v>
      </c>
      <c r="AD1408" s="76" t="s">
        <v>195</v>
      </c>
      <c r="AE1408" s="76" t="s">
        <v>547</v>
      </c>
      <c r="AF1408" s="76" t="s">
        <v>96</v>
      </c>
      <c r="AG1408" s="75"/>
      <c r="AH1408" s="60"/>
      <c r="AI1408" s="75" t="s">
        <v>4947</v>
      </c>
      <c r="AJ1408" s="6" t="s">
        <v>103</v>
      </c>
      <c r="AK1408" s="81">
        <v>0</v>
      </c>
      <c r="AL1408" s="205" t="s">
        <v>103</v>
      </c>
      <c r="AM1408" s="169"/>
      <c r="AN1408" s="6"/>
      <c r="AO1408" s="120"/>
    </row>
    <row r="1409" spans="1:41">
      <c r="A1409" s="75" t="s">
        <v>4947</v>
      </c>
      <c r="B1409" s="6" t="s">
        <v>93</v>
      </c>
      <c r="C1409" s="76">
        <v>1408</v>
      </c>
      <c r="D1409" s="76" t="s">
        <v>98</v>
      </c>
      <c r="E1409" s="6" t="s">
        <v>2136</v>
      </c>
      <c r="F1409" s="6" t="str">
        <f t="shared" si="137"/>
        <v>BrokerFG-R-2133LE25.M45</v>
      </c>
      <c r="G1409" s="97" t="s">
        <v>5126</v>
      </c>
      <c r="H1409" s="95" t="s">
        <v>5127</v>
      </c>
      <c r="I1409" s="85" t="s">
        <v>4692</v>
      </c>
      <c r="J1409" s="92">
        <v>46077</v>
      </c>
      <c r="K1409" s="78" t="s">
        <v>5366</v>
      </c>
      <c r="L1409" s="73" t="s">
        <v>116</v>
      </c>
      <c r="M1409" s="80" t="s">
        <v>1264</v>
      </c>
      <c r="N1409" s="80" t="s">
        <v>5367</v>
      </c>
      <c r="O1409" s="71">
        <v>0</v>
      </c>
      <c r="P1409" s="71">
        <v>0</v>
      </c>
      <c r="Q1409" s="79">
        <v>721.23</v>
      </c>
      <c r="R1409" s="79">
        <v>431.51</v>
      </c>
      <c r="S1409" s="71">
        <v>0</v>
      </c>
      <c r="T1409" s="79">
        <v>3128.42</v>
      </c>
      <c r="U1409" s="87" t="s">
        <v>24</v>
      </c>
      <c r="V1409" s="84">
        <f t="shared" si="138"/>
        <v>178.72906871118678</v>
      </c>
      <c r="W1409" s="78">
        <v>46058</v>
      </c>
      <c r="X1409" s="80" t="s">
        <v>239</v>
      </c>
      <c r="Y1409" s="80" t="s">
        <v>239</v>
      </c>
      <c r="Z1409" s="80" t="s">
        <v>178</v>
      </c>
      <c r="AA1409" s="80" t="s">
        <v>122</v>
      </c>
      <c r="AB1409" s="76" t="s">
        <v>1098</v>
      </c>
      <c r="AC1409" s="76" t="s">
        <v>541</v>
      </c>
      <c r="AD1409" s="76" t="s">
        <v>195</v>
      </c>
      <c r="AE1409" s="76" t="s">
        <v>547</v>
      </c>
      <c r="AF1409" s="76" t="s">
        <v>96</v>
      </c>
      <c r="AG1409" s="82"/>
      <c r="AH1409" s="60"/>
      <c r="AI1409" s="75" t="s">
        <v>4947</v>
      </c>
      <c r="AJ1409" s="6" t="s">
        <v>103</v>
      </c>
      <c r="AK1409" s="81">
        <v>0</v>
      </c>
      <c r="AL1409" s="205" t="s">
        <v>103</v>
      </c>
      <c r="AM1409" s="169"/>
      <c r="AN1409" s="6"/>
      <c r="AO1409" s="120"/>
    </row>
    <row r="1410" spans="1:41">
      <c r="A1410" s="75" t="s">
        <v>4947</v>
      </c>
      <c r="B1410" s="6" t="s">
        <v>93</v>
      </c>
      <c r="C1410" s="76">
        <v>1409</v>
      </c>
      <c r="D1410" s="76" t="s">
        <v>98</v>
      </c>
      <c r="E1410" s="6" t="s">
        <v>2136</v>
      </c>
      <c r="F1410" s="6" t="str">
        <f t="shared" si="137"/>
        <v>BrokerFG-R-2135LE25.M45</v>
      </c>
      <c r="G1410" s="97" t="s">
        <v>5128</v>
      </c>
      <c r="H1410" s="95" t="s">
        <v>5129</v>
      </c>
      <c r="I1410" s="85" t="s">
        <v>4692</v>
      </c>
      <c r="J1410" s="92">
        <v>46077</v>
      </c>
      <c r="K1410" s="78" t="s">
        <v>5368</v>
      </c>
      <c r="L1410" s="73" t="s">
        <v>116</v>
      </c>
      <c r="M1410" s="80" t="s">
        <v>1264</v>
      </c>
      <c r="N1410" s="80" t="s">
        <v>5369</v>
      </c>
      <c r="O1410" s="71">
        <v>0</v>
      </c>
      <c r="P1410" s="71">
        <v>0</v>
      </c>
      <c r="Q1410" s="79">
        <v>721.23</v>
      </c>
      <c r="R1410" s="79">
        <v>317.89</v>
      </c>
      <c r="S1410" s="71">
        <v>0</v>
      </c>
      <c r="T1410" s="79">
        <v>2304.6799999999998</v>
      </c>
      <c r="U1410" s="87" t="s">
        <v>24</v>
      </c>
      <c r="V1410" s="84">
        <f t="shared" si="138"/>
        <v>131.66816158869267</v>
      </c>
      <c r="W1410" s="86">
        <v>46058</v>
      </c>
      <c r="X1410" s="85" t="s">
        <v>239</v>
      </c>
      <c r="Y1410" s="80" t="s">
        <v>239</v>
      </c>
      <c r="Z1410" s="80" t="s">
        <v>178</v>
      </c>
      <c r="AA1410" s="85" t="s">
        <v>122</v>
      </c>
      <c r="AB1410" s="76" t="s">
        <v>1098</v>
      </c>
      <c r="AC1410" s="76" t="s">
        <v>541</v>
      </c>
      <c r="AD1410" s="76" t="s">
        <v>195</v>
      </c>
      <c r="AE1410" s="76" t="s">
        <v>547</v>
      </c>
      <c r="AF1410" s="76" t="s">
        <v>96</v>
      </c>
      <c r="AG1410" s="82"/>
      <c r="AH1410" s="60"/>
      <c r="AI1410" s="75" t="s">
        <v>4947</v>
      </c>
      <c r="AJ1410" s="6" t="s">
        <v>103</v>
      </c>
      <c r="AK1410" s="81">
        <v>0</v>
      </c>
      <c r="AL1410" s="205" t="s">
        <v>103</v>
      </c>
      <c r="AM1410" s="169"/>
      <c r="AN1410" s="6"/>
      <c r="AO1410" s="120"/>
    </row>
    <row r="1411" spans="1:41">
      <c r="A1411" s="75" t="s">
        <v>4947</v>
      </c>
      <c r="B1411" s="6" t="s">
        <v>93</v>
      </c>
      <c r="C1411" s="76">
        <v>1410</v>
      </c>
      <c r="D1411" s="6" t="s">
        <v>593</v>
      </c>
      <c r="E1411" s="6" t="s">
        <v>2135</v>
      </c>
      <c r="F1411" s="6" t="str">
        <f t="shared" ref="F1411:F1474" si="139">E1411&amp;G1411</f>
        <v>FreightRM-R-029-SI26-M19</v>
      </c>
      <c r="G1411" s="97" t="s">
        <v>5130</v>
      </c>
      <c r="H1411" s="95">
        <v>1708038</v>
      </c>
      <c r="I1411" s="85" t="s">
        <v>4692</v>
      </c>
      <c r="J1411" s="92">
        <v>46076</v>
      </c>
      <c r="K1411" s="92"/>
      <c r="L1411" s="80" t="s">
        <v>5370</v>
      </c>
      <c r="M1411" s="78" t="s">
        <v>117</v>
      </c>
      <c r="N1411" s="80" t="s">
        <v>5370</v>
      </c>
      <c r="O1411" s="71">
        <v>0</v>
      </c>
      <c r="P1411" s="71">
        <v>0</v>
      </c>
      <c r="Q1411" s="79">
        <v>474</v>
      </c>
      <c r="R1411" s="79">
        <v>75.84</v>
      </c>
      <c r="S1411" s="71">
        <v>0</v>
      </c>
      <c r="T1411" s="79">
        <v>549.84</v>
      </c>
      <c r="U1411" s="87" t="s">
        <v>118</v>
      </c>
      <c r="V1411" s="84">
        <f>T1411</f>
        <v>549.84</v>
      </c>
      <c r="W1411" s="70" t="s">
        <v>3295</v>
      </c>
      <c r="X1411" s="6" t="s">
        <v>1266</v>
      </c>
      <c r="Y1411" s="80" t="s">
        <v>1449</v>
      </c>
      <c r="Z1411" s="80" t="s">
        <v>2019</v>
      </c>
      <c r="AA1411" s="109" t="s">
        <v>1266</v>
      </c>
      <c r="AB1411" s="76" t="s">
        <v>539</v>
      </c>
      <c r="AC1411" s="76" t="s">
        <v>540</v>
      </c>
      <c r="AD1411" s="76" t="s">
        <v>174</v>
      </c>
      <c r="AE1411" s="76" t="s">
        <v>546</v>
      </c>
      <c r="AF1411" s="76" t="s">
        <v>96</v>
      </c>
      <c r="AG1411" s="82"/>
      <c r="AH1411" s="60"/>
      <c r="AI1411" s="75" t="s">
        <v>4947</v>
      </c>
      <c r="AJ1411" s="6" t="s">
        <v>103</v>
      </c>
      <c r="AK1411" s="81">
        <v>0</v>
      </c>
      <c r="AL1411" s="205" t="s">
        <v>103</v>
      </c>
      <c r="AM1411" s="169"/>
      <c r="AN1411" s="6"/>
      <c r="AO1411" s="120"/>
    </row>
    <row r="1412" spans="1:41">
      <c r="A1412" s="75" t="s">
        <v>4947</v>
      </c>
      <c r="B1412" s="6" t="s">
        <v>93</v>
      </c>
      <c r="C1412" s="76">
        <v>1411</v>
      </c>
      <c r="D1412" s="6" t="s">
        <v>593</v>
      </c>
      <c r="E1412" s="6" t="s">
        <v>2135</v>
      </c>
      <c r="F1412" s="6" t="str">
        <f t="shared" si="139"/>
        <v>FreightRM-M-242-SI25-M19-F</v>
      </c>
      <c r="G1412" s="97" t="s">
        <v>5131</v>
      </c>
      <c r="H1412" s="95">
        <v>1710121</v>
      </c>
      <c r="I1412" s="85" t="s">
        <v>4692</v>
      </c>
      <c r="J1412" s="92">
        <v>46078</v>
      </c>
      <c r="K1412" s="92"/>
      <c r="L1412" s="80" t="s">
        <v>5371</v>
      </c>
      <c r="M1412" s="78" t="s">
        <v>117</v>
      </c>
      <c r="N1412" s="80" t="s">
        <v>5371</v>
      </c>
      <c r="O1412" s="71">
        <v>0</v>
      </c>
      <c r="P1412" s="71">
        <v>0</v>
      </c>
      <c r="Q1412" s="79">
        <v>7312.5</v>
      </c>
      <c r="R1412" s="79">
        <v>1170</v>
      </c>
      <c r="S1412" s="71">
        <v>0</v>
      </c>
      <c r="T1412" s="79">
        <v>8482.5</v>
      </c>
      <c r="U1412" s="87" t="s">
        <v>24</v>
      </c>
      <c r="V1412" s="84">
        <f t="shared" ref="V1412:V1415" si="140">T1412/17.5037</f>
        <v>484.61182492844375</v>
      </c>
      <c r="W1412" s="70" t="s">
        <v>3295</v>
      </c>
      <c r="X1412" s="6" t="s">
        <v>1266</v>
      </c>
      <c r="Y1412" s="80" t="s">
        <v>1439</v>
      </c>
      <c r="Z1412" s="80" t="s">
        <v>2019</v>
      </c>
      <c r="AA1412" s="109" t="s">
        <v>1266</v>
      </c>
      <c r="AB1412" s="76" t="s">
        <v>539</v>
      </c>
      <c r="AC1412" s="76" t="s">
        <v>540</v>
      </c>
      <c r="AD1412" s="76" t="s">
        <v>174</v>
      </c>
      <c r="AE1412" s="76" t="s">
        <v>546</v>
      </c>
      <c r="AF1412" s="76" t="s">
        <v>96</v>
      </c>
      <c r="AG1412" s="82"/>
      <c r="AH1412" s="60"/>
      <c r="AI1412" s="75" t="s">
        <v>4947</v>
      </c>
      <c r="AJ1412" s="6" t="s">
        <v>103</v>
      </c>
      <c r="AK1412" s="81">
        <v>0</v>
      </c>
      <c r="AL1412" s="205" t="s">
        <v>103</v>
      </c>
      <c r="AM1412" s="169"/>
      <c r="AN1412" s="6"/>
      <c r="AO1412" s="120"/>
    </row>
    <row r="1413" spans="1:41">
      <c r="A1413" s="75" t="s">
        <v>4947</v>
      </c>
      <c r="B1413" s="6" t="s">
        <v>93</v>
      </c>
      <c r="C1413" s="76">
        <v>1412</v>
      </c>
      <c r="D1413" s="6" t="s">
        <v>593</v>
      </c>
      <c r="E1413" s="6" t="s">
        <v>2135</v>
      </c>
      <c r="F1413" s="6" t="str">
        <f t="shared" si="139"/>
        <v>FreightRM-M-002-SI26-M19-F</v>
      </c>
      <c r="G1413" s="97" t="s">
        <v>5132</v>
      </c>
      <c r="H1413" s="95">
        <v>1710126</v>
      </c>
      <c r="I1413" s="85" t="s">
        <v>4692</v>
      </c>
      <c r="J1413" s="92">
        <v>46078</v>
      </c>
      <c r="K1413" s="92"/>
      <c r="L1413" s="80" t="s">
        <v>5372</v>
      </c>
      <c r="M1413" s="78" t="s">
        <v>117</v>
      </c>
      <c r="N1413" s="80" t="s">
        <v>5372</v>
      </c>
      <c r="O1413" s="71">
        <v>0</v>
      </c>
      <c r="P1413" s="71">
        <v>0</v>
      </c>
      <c r="Q1413" s="79">
        <v>7312.5</v>
      </c>
      <c r="R1413" s="79">
        <v>1170</v>
      </c>
      <c r="S1413" s="71">
        <v>0</v>
      </c>
      <c r="T1413" s="79">
        <v>8482.5</v>
      </c>
      <c r="U1413" s="87" t="s">
        <v>24</v>
      </c>
      <c r="V1413" s="84">
        <f t="shared" si="140"/>
        <v>484.61182492844375</v>
      </c>
      <c r="W1413" s="70" t="s">
        <v>3295</v>
      </c>
      <c r="X1413" s="6" t="s">
        <v>1266</v>
      </c>
      <c r="Y1413" s="80" t="s">
        <v>1439</v>
      </c>
      <c r="Z1413" s="80" t="s">
        <v>2019</v>
      </c>
      <c r="AA1413" s="109" t="s">
        <v>1266</v>
      </c>
      <c r="AB1413" s="76" t="s">
        <v>539</v>
      </c>
      <c r="AC1413" s="76" t="s">
        <v>540</v>
      </c>
      <c r="AD1413" s="76" t="s">
        <v>174</v>
      </c>
      <c r="AE1413" s="76" t="s">
        <v>546</v>
      </c>
      <c r="AF1413" s="76" t="s">
        <v>96</v>
      </c>
      <c r="AG1413" s="82"/>
      <c r="AH1413" s="60"/>
      <c r="AI1413" s="75" t="s">
        <v>4947</v>
      </c>
      <c r="AJ1413" s="6" t="s">
        <v>103</v>
      </c>
      <c r="AK1413" s="81">
        <v>0</v>
      </c>
      <c r="AL1413" s="205" t="s">
        <v>103</v>
      </c>
      <c r="AM1413" s="169"/>
      <c r="AN1413" s="6"/>
      <c r="AO1413" s="120"/>
    </row>
    <row r="1414" spans="1:41">
      <c r="A1414" s="75" t="s">
        <v>4947</v>
      </c>
      <c r="B1414" s="6" t="s">
        <v>93</v>
      </c>
      <c r="C1414" s="76">
        <v>1413</v>
      </c>
      <c r="D1414" s="6" t="s">
        <v>593</v>
      </c>
      <c r="E1414" s="6" t="s">
        <v>2135</v>
      </c>
      <c r="F1414" s="6" t="str">
        <f t="shared" si="139"/>
        <v>FreightRM-M-239-SI25-M19-L</v>
      </c>
      <c r="G1414" s="97" t="s">
        <v>1748</v>
      </c>
      <c r="H1414" s="95">
        <v>1710130</v>
      </c>
      <c r="I1414" s="85" t="s">
        <v>4692</v>
      </c>
      <c r="J1414" s="92">
        <v>46078</v>
      </c>
      <c r="K1414" s="92"/>
      <c r="L1414" s="80" t="s">
        <v>5373</v>
      </c>
      <c r="M1414" s="78" t="s">
        <v>117</v>
      </c>
      <c r="N1414" s="80" t="s">
        <v>5373</v>
      </c>
      <c r="O1414" s="71">
        <v>0</v>
      </c>
      <c r="P1414" s="71">
        <v>0</v>
      </c>
      <c r="Q1414" s="79">
        <v>7312.5</v>
      </c>
      <c r="R1414" s="79">
        <v>1170</v>
      </c>
      <c r="S1414" s="71">
        <v>0</v>
      </c>
      <c r="T1414" s="79">
        <v>8482.5</v>
      </c>
      <c r="U1414" s="87" t="s">
        <v>24</v>
      </c>
      <c r="V1414" s="84">
        <f t="shared" si="140"/>
        <v>484.61182492844375</v>
      </c>
      <c r="W1414" s="70" t="s">
        <v>3295</v>
      </c>
      <c r="X1414" s="6" t="s">
        <v>1266</v>
      </c>
      <c r="Y1414" s="80" t="s">
        <v>1439</v>
      </c>
      <c r="Z1414" s="80" t="s">
        <v>2019</v>
      </c>
      <c r="AA1414" s="109" t="s">
        <v>1266</v>
      </c>
      <c r="AB1414" s="76" t="s">
        <v>539</v>
      </c>
      <c r="AC1414" s="76" t="s">
        <v>540</v>
      </c>
      <c r="AD1414" s="76" t="s">
        <v>174</v>
      </c>
      <c r="AE1414" s="76" t="s">
        <v>546</v>
      </c>
      <c r="AF1414" s="76" t="s">
        <v>96</v>
      </c>
      <c r="AG1414" s="82"/>
      <c r="AH1414" s="60"/>
      <c r="AI1414" s="75" t="s">
        <v>4947</v>
      </c>
      <c r="AJ1414" s="6" t="s">
        <v>103</v>
      </c>
      <c r="AK1414" s="81">
        <v>0</v>
      </c>
      <c r="AL1414" s="205" t="s">
        <v>103</v>
      </c>
      <c r="AM1414" s="169"/>
      <c r="AN1414" s="6"/>
      <c r="AO1414" s="120"/>
    </row>
    <row r="1415" spans="1:41">
      <c r="A1415" s="75" t="s">
        <v>4947</v>
      </c>
      <c r="B1415" s="6" t="s">
        <v>93</v>
      </c>
      <c r="C1415" s="76">
        <v>1414</v>
      </c>
      <c r="D1415" s="6" t="s">
        <v>593</v>
      </c>
      <c r="E1415" s="6" t="s">
        <v>2135</v>
      </c>
      <c r="F1415" s="6" t="str">
        <f t="shared" si="139"/>
        <v>FreightRM-M-237-SI25-M19-F</v>
      </c>
      <c r="G1415" s="97" t="s">
        <v>5133</v>
      </c>
      <c r="H1415" s="95">
        <v>1710133</v>
      </c>
      <c r="I1415" s="85" t="s">
        <v>4692</v>
      </c>
      <c r="J1415" s="92">
        <v>46078</v>
      </c>
      <c r="K1415" s="92"/>
      <c r="L1415" s="80" t="s">
        <v>5374</v>
      </c>
      <c r="M1415" s="78" t="s">
        <v>117</v>
      </c>
      <c r="N1415" s="80" t="s">
        <v>5374</v>
      </c>
      <c r="O1415" s="71">
        <v>0</v>
      </c>
      <c r="P1415" s="71">
        <v>0</v>
      </c>
      <c r="Q1415" s="79">
        <v>7312.5</v>
      </c>
      <c r="R1415" s="79">
        <v>1170</v>
      </c>
      <c r="S1415" s="71">
        <v>0</v>
      </c>
      <c r="T1415" s="79">
        <v>8482.5</v>
      </c>
      <c r="U1415" s="87" t="s">
        <v>24</v>
      </c>
      <c r="V1415" s="84">
        <f t="shared" si="140"/>
        <v>484.61182492844375</v>
      </c>
      <c r="W1415" s="70" t="s">
        <v>3295</v>
      </c>
      <c r="X1415" s="6" t="s">
        <v>1266</v>
      </c>
      <c r="Y1415" s="80" t="s">
        <v>1439</v>
      </c>
      <c r="Z1415" s="80" t="s">
        <v>2019</v>
      </c>
      <c r="AA1415" s="109" t="s">
        <v>1266</v>
      </c>
      <c r="AB1415" s="76" t="s">
        <v>539</v>
      </c>
      <c r="AC1415" s="76" t="s">
        <v>540</v>
      </c>
      <c r="AD1415" s="76" t="s">
        <v>174</v>
      </c>
      <c r="AE1415" s="76" t="s">
        <v>546</v>
      </c>
      <c r="AF1415" s="76" t="s">
        <v>96</v>
      </c>
      <c r="AG1415" s="82"/>
      <c r="AH1415" s="60"/>
      <c r="AI1415" s="75" t="s">
        <v>4947</v>
      </c>
      <c r="AJ1415" s="6" t="s">
        <v>103</v>
      </c>
      <c r="AK1415" s="81">
        <v>0</v>
      </c>
      <c r="AL1415" s="205" t="s">
        <v>103</v>
      </c>
      <c r="AM1415" s="169"/>
      <c r="AN1415" s="6"/>
      <c r="AO1415" s="120"/>
    </row>
    <row r="1416" spans="1:41">
      <c r="A1416" s="75" t="s">
        <v>4947</v>
      </c>
      <c r="B1416" s="6" t="s">
        <v>93</v>
      </c>
      <c r="C1416" s="76">
        <v>1415</v>
      </c>
      <c r="D1416" s="6" t="s">
        <v>593</v>
      </c>
      <c r="E1416" s="6" t="s">
        <v>2135</v>
      </c>
      <c r="F1416" s="6" t="str">
        <f t="shared" si="139"/>
        <v>FreightRM-R-025-SI26-M19</v>
      </c>
      <c r="G1416" s="97" t="s">
        <v>5134</v>
      </c>
      <c r="H1416" s="95">
        <v>1710942</v>
      </c>
      <c r="I1416" s="85" t="s">
        <v>4692</v>
      </c>
      <c r="J1416" s="92">
        <v>46079</v>
      </c>
      <c r="K1416" s="92"/>
      <c r="L1416" s="80" t="s">
        <v>5375</v>
      </c>
      <c r="M1416" s="78" t="s">
        <v>117</v>
      </c>
      <c r="N1416" s="80" t="s">
        <v>5375</v>
      </c>
      <c r="O1416" s="71">
        <v>0</v>
      </c>
      <c r="P1416" s="71">
        <v>0</v>
      </c>
      <c r="Q1416" s="79">
        <v>9758.59</v>
      </c>
      <c r="R1416" s="79">
        <v>47.2</v>
      </c>
      <c r="S1416" s="71">
        <v>0</v>
      </c>
      <c r="T1416" s="79">
        <v>9805.7900000000009</v>
      </c>
      <c r="U1416" s="87" t="s">
        <v>118</v>
      </c>
      <c r="V1416" s="84">
        <f t="shared" ref="V1416:V1425" si="141">T1416</f>
        <v>9805.7900000000009</v>
      </c>
      <c r="W1416" s="70" t="s">
        <v>3295</v>
      </c>
      <c r="X1416" s="6" t="s">
        <v>2026</v>
      </c>
      <c r="Y1416" s="80" t="s">
        <v>2027</v>
      </c>
      <c r="Z1416" s="80" t="s">
        <v>1449</v>
      </c>
      <c r="AA1416" s="109" t="s">
        <v>1266</v>
      </c>
      <c r="AB1416" s="76" t="s">
        <v>539</v>
      </c>
      <c r="AC1416" s="76" t="s">
        <v>540</v>
      </c>
      <c r="AD1416" s="76" t="s">
        <v>174</v>
      </c>
      <c r="AE1416" s="76" t="s">
        <v>546</v>
      </c>
      <c r="AF1416" s="76" t="s">
        <v>96</v>
      </c>
      <c r="AG1416" s="82"/>
      <c r="AH1416" s="60"/>
      <c r="AI1416" s="75" t="s">
        <v>4947</v>
      </c>
      <c r="AJ1416" s="6" t="s">
        <v>103</v>
      </c>
      <c r="AK1416" s="81">
        <v>0</v>
      </c>
      <c r="AL1416" s="205" t="s">
        <v>103</v>
      </c>
      <c r="AM1416" s="169"/>
      <c r="AN1416" s="6"/>
      <c r="AO1416" s="120"/>
    </row>
    <row r="1417" spans="1:41">
      <c r="A1417" s="75" t="s">
        <v>4947</v>
      </c>
      <c r="B1417" s="6" t="s">
        <v>93</v>
      </c>
      <c r="C1417" s="76">
        <v>1416</v>
      </c>
      <c r="D1417" s="6" t="s">
        <v>106</v>
      </c>
      <c r="E1417" s="6" t="s">
        <v>2135</v>
      </c>
      <c r="F1417" s="6" t="str">
        <f t="shared" si="139"/>
        <v>FreightRM-J-1209LI26-M19</v>
      </c>
      <c r="G1417" s="95" t="s">
        <v>5135</v>
      </c>
      <c r="H1417" s="95">
        <v>632009</v>
      </c>
      <c r="I1417" s="85" t="s">
        <v>4692</v>
      </c>
      <c r="J1417" s="92">
        <v>46070</v>
      </c>
      <c r="K1417" s="92"/>
      <c r="L1417" s="78" t="s">
        <v>116</v>
      </c>
      <c r="M1417" s="78" t="s">
        <v>173</v>
      </c>
      <c r="N1417" s="78" t="s">
        <v>116</v>
      </c>
      <c r="O1417" s="71">
        <v>0</v>
      </c>
      <c r="P1417" s="71">
        <v>0</v>
      </c>
      <c r="Q1417" s="79">
        <v>0</v>
      </c>
      <c r="R1417" s="79">
        <v>0</v>
      </c>
      <c r="S1417" s="71">
        <v>0</v>
      </c>
      <c r="T1417" s="79">
        <v>1435</v>
      </c>
      <c r="U1417" s="87" t="s">
        <v>118</v>
      </c>
      <c r="V1417" s="84">
        <f t="shared" si="141"/>
        <v>1435</v>
      </c>
      <c r="W1417" s="61">
        <v>46069</v>
      </c>
      <c r="X1417" s="6" t="s">
        <v>150</v>
      </c>
      <c r="Y1417" s="76" t="s">
        <v>149</v>
      </c>
      <c r="Z1417" s="76" t="s">
        <v>2046</v>
      </c>
      <c r="AA1417" s="76" t="s">
        <v>156</v>
      </c>
      <c r="AB1417" s="76" t="s">
        <v>539</v>
      </c>
      <c r="AC1417" s="76" t="s">
        <v>540</v>
      </c>
      <c r="AD1417" s="76" t="s">
        <v>173</v>
      </c>
      <c r="AE1417" s="76" t="s">
        <v>548</v>
      </c>
      <c r="AF1417" s="76" t="s">
        <v>96</v>
      </c>
      <c r="AG1417" s="82"/>
      <c r="AH1417" s="60"/>
      <c r="AI1417" s="75" t="s">
        <v>4947</v>
      </c>
      <c r="AJ1417" s="6" t="s">
        <v>103</v>
      </c>
      <c r="AK1417" s="81">
        <v>0</v>
      </c>
      <c r="AL1417" s="205" t="s">
        <v>103</v>
      </c>
      <c r="AM1417" s="169"/>
      <c r="AN1417" s="6"/>
      <c r="AO1417" s="120"/>
    </row>
    <row r="1418" spans="1:41">
      <c r="A1418" s="75" t="s">
        <v>4947</v>
      </c>
      <c r="B1418" s="6" t="s">
        <v>93</v>
      </c>
      <c r="C1418" s="76">
        <v>1417</v>
      </c>
      <c r="D1418" s="6" t="s">
        <v>106</v>
      </c>
      <c r="E1418" s="6" t="s">
        <v>2135</v>
      </c>
      <c r="F1418" s="6" t="str">
        <f t="shared" si="139"/>
        <v>FreightRM-A-009-SI26-M19-L</v>
      </c>
      <c r="G1418" s="95" t="s">
        <v>5136</v>
      </c>
      <c r="H1418" s="95">
        <v>633582</v>
      </c>
      <c r="I1418" s="85" t="s">
        <v>4692</v>
      </c>
      <c r="J1418" s="92">
        <v>46076</v>
      </c>
      <c r="K1418" s="92"/>
      <c r="L1418" s="78" t="s">
        <v>116</v>
      </c>
      <c r="M1418" s="78" t="s">
        <v>174</v>
      </c>
      <c r="N1418" s="78" t="s">
        <v>116</v>
      </c>
      <c r="O1418" s="71">
        <v>0</v>
      </c>
      <c r="P1418" s="71">
        <v>0</v>
      </c>
      <c r="Q1418" s="79">
        <v>0</v>
      </c>
      <c r="R1418" s="79">
        <v>0</v>
      </c>
      <c r="S1418" s="71">
        <v>0</v>
      </c>
      <c r="T1418" s="79">
        <v>632.4</v>
      </c>
      <c r="U1418" s="87" t="s">
        <v>118</v>
      </c>
      <c r="V1418" s="84">
        <f t="shared" si="141"/>
        <v>632.4</v>
      </c>
      <c r="W1418" s="61">
        <v>46070</v>
      </c>
      <c r="X1418" s="6" t="s">
        <v>153</v>
      </c>
      <c r="Y1418" s="76" t="s">
        <v>154</v>
      </c>
      <c r="Z1418" s="76" t="s">
        <v>155</v>
      </c>
      <c r="AA1418" s="76" t="s">
        <v>156</v>
      </c>
      <c r="AB1418" s="76" t="s">
        <v>539</v>
      </c>
      <c r="AC1418" s="76" t="s">
        <v>540</v>
      </c>
      <c r="AD1418" s="76" t="s">
        <v>174</v>
      </c>
      <c r="AE1418" s="76" t="s">
        <v>546</v>
      </c>
      <c r="AF1418" s="76" t="s">
        <v>96</v>
      </c>
      <c r="AG1418" s="82"/>
      <c r="AH1418" s="60"/>
      <c r="AI1418" s="75" t="s">
        <v>4947</v>
      </c>
      <c r="AJ1418" s="6" t="s">
        <v>103</v>
      </c>
      <c r="AK1418" s="81">
        <v>0</v>
      </c>
      <c r="AL1418" s="205" t="s">
        <v>103</v>
      </c>
      <c r="AM1418" s="169"/>
      <c r="AN1418" s="6"/>
      <c r="AO1418" s="120"/>
    </row>
    <row r="1419" spans="1:41">
      <c r="A1419" s="75" t="s">
        <v>4947</v>
      </c>
      <c r="B1419" s="6" t="s">
        <v>93</v>
      </c>
      <c r="C1419" s="76">
        <v>1418</v>
      </c>
      <c r="D1419" s="6" t="s">
        <v>106</v>
      </c>
      <c r="E1419" s="6" t="s">
        <v>2135</v>
      </c>
      <c r="F1419" s="6" t="str">
        <f t="shared" si="139"/>
        <v>FreightRM-J-1212LI26-M19</v>
      </c>
      <c r="G1419" s="95" t="s">
        <v>5137</v>
      </c>
      <c r="H1419" s="95">
        <v>633654</v>
      </c>
      <c r="I1419" s="85" t="s">
        <v>4692</v>
      </c>
      <c r="J1419" s="92">
        <v>46077</v>
      </c>
      <c r="K1419" s="92"/>
      <c r="L1419" s="78" t="s">
        <v>116</v>
      </c>
      <c r="M1419" s="78" t="s">
        <v>173</v>
      </c>
      <c r="N1419" s="78" t="s">
        <v>116</v>
      </c>
      <c r="O1419" s="71">
        <v>0</v>
      </c>
      <c r="P1419" s="71">
        <v>0</v>
      </c>
      <c r="Q1419" s="79">
        <v>0</v>
      </c>
      <c r="R1419" s="79">
        <v>0</v>
      </c>
      <c r="S1419" s="71">
        <v>0</v>
      </c>
      <c r="T1419" s="79">
        <v>1800</v>
      </c>
      <c r="U1419" s="87" t="s">
        <v>118</v>
      </c>
      <c r="V1419" s="84">
        <f t="shared" si="141"/>
        <v>1800</v>
      </c>
      <c r="W1419" s="61">
        <v>46071</v>
      </c>
      <c r="X1419" s="6" t="s">
        <v>150</v>
      </c>
      <c r="Y1419" s="76" t="s">
        <v>149</v>
      </c>
      <c r="Z1419" s="76" t="s">
        <v>2046</v>
      </c>
      <c r="AA1419" s="76" t="s">
        <v>156</v>
      </c>
      <c r="AB1419" s="76" t="s">
        <v>539</v>
      </c>
      <c r="AC1419" s="76" t="s">
        <v>540</v>
      </c>
      <c r="AD1419" s="76" t="s">
        <v>173</v>
      </c>
      <c r="AE1419" s="76" t="s">
        <v>548</v>
      </c>
      <c r="AF1419" s="76" t="s">
        <v>96</v>
      </c>
      <c r="AG1419" s="82"/>
      <c r="AH1419" s="60"/>
      <c r="AI1419" s="75" t="s">
        <v>4947</v>
      </c>
      <c r="AJ1419" s="6" t="s">
        <v>103</v>
      </c>
      <c r="AK1419" s="81">
        <v>0</v>
      </c>
      <c r="AL1419" s="205" t="s">
        <v>103</v>
      </c>
      <c r="AM1419" s="169"/>
      <c r="AN1419" s="6"/>
      <c r="AO1419" s="120"/>
    </row>
    <row r="1420" spans="1:41">
      <c r="A1420" s="75" t="s">
        <v>4947</v>
      </c>
      <c r="B1420" s="6" t="s">
        <v>93</v>
      </c>
      <c r="C1420" s="76">
        <v>1419</v>
      </c>
      <c r="D1420" s="6" t="s">
        <v>106</v>
      </c>
      <c r="E1420" s="6" t="s">
        <v>2135</v>
      </c>
      <c r="F1420" s="6" t="str">
        <f t="shared" si="139"/>
        <v>FreightRM-J-1226LI26-M19</v>
      </c>
      <c r="G1420" s="95" t="s">
        <v>5138</v>
      </c>
      <c r="H1420" s="95">
        <v>633661</v>
      </c>
      <c r="I1420" s="85" t="s">
        <v>4692</v>
      </c>
      <c r="J1420" s="92">
        <v>46077</v>
      </c>
      <c r="K1420" s="92"/>
      <c r="L1420" s="78" t="s">
        <v>116</v>
      </c>
      <c r="M1420" s="78" t="s">
        <v>173</v>
      </c>
      <c r="N1420" s="78" t="s">
        <v>116</v>
      </c>
      <c r="O1420" s="71">
        <v>0</v>
      </c>
      <c r="P1420" s="71">
        <v>0</v>
      </c>
      <c r="Q1420" s="79">
        <v>0</v>
      </c>
      <c r="R1420" s="79">
        <v>0</v>
      </c>
      <c r="S1420" s="71">
        <v>0</v>
      </c>
      <c r="T1420" s="79">
        <v>1500</v>
      </c>
      <c r="U1420" s="87" t="s">
        <v>118</v>
      </c>
      <c r="V1420" s="84">
        <f t="shared" si="141"/>
        <v>1500</v>
      </c>
      <c r="W1420" s="61">
        <v>46077</v>
      </c>
      <c r="X1420" s="6" t="s">
        <v>150</v>
      </c>
      <c r="Y1420" s="76" t="s">
        <v>149</v>
      </c>
      <c r="Z1420" s="76" t="s">
        <v>2046</v>
      </c>
      <c r="AA1420" s="76" t="s">
        <v>156</v>
      </c>
      <c r="AB1420" s="76" t="s">
        <v>539</v>
      </c>
      <c r="AC1420" s="76" t="s">
        <v>540</v>
      </c>
      <c r="AD1420" s="76" t="s">
        <v>173</v>
      </c>
      <c r="AE1420" s="76" t="s">
        <v>548</v>
      </c>
      <c r="AF1420" s="76" t="s">
        <v>96</v>
      </c>
      <c r="AG1420" s="82"/>
      <c r="AH1420" s="60"/>
      <c r="AI1420" s="75" t="s">
        <v>4947</v>
      </c>
      <c r="AJ1420" s="6" t="s">
        <v>103</v>
      </c>
      <c r="AK1420" s="81">
        <v>0</v>
      </c>
      <c r="AL1420" s="205" t="s">
        <v>103</v>
      </c>
      <c r="AM1420" s="169"/>
      <c r="AN1420" s="6"/>
      <c r="AO1420" s="120"/>
    </row>
    <row r="1421" spans="1:41">
      <c r="A1421" s="75" t="s">
        <v>4947</v>
      </c>
      <c r="B1421" s="6" t="s">
        <v>93</v>
      </c>
      <c r="C1421" s="76">
        <v>1420</v>
      </c>
      <c r="D1421" s="6" t="s">
        <v>106</v>
      </c>
      <c r="E1421" s="6" t="s">
        <v>2135</v>
      </c>
      <c r="F1421" s="6" t="str">
        <f t="shared" si="139"/>
        <v>FreightRM-J-1228LI26-M19.PFA</v>
      </c>
      <c r="G1421" s="95" t="s">
        <v>5139</v>
      </c>
      <c r="H1421" s="95">
        <v>633664</v>
      </c>
      <c r="I1421" s="85" t="s">
        <v>4692</v>
      </c>
      <c r="J1421" s="92">
        <v>46077</v>
      </c>
      <c r="K1421" s="92"/>
      <c r="L1421" s="78" t="s">
        <v>116</v>
      </c>
      <c r="M1421" s="78" t="s">
        <v>173</v>
      </c>
      <c r="N1421" s="78" t="s">
        <v>116</v>
      </c>
      <c r="O1421" s="71">
        <v>0</v>
      </c>
      <c r="P1421" s="71">
        <v>0</v>
      </c>
      <c r="Q1421" s="79">
        <v>0</v>
      </c>
      <c r="R1421" s="79">
        <v>0</v>
      </c>
      <c r="S1421" s="71">
        <v>0</v>
      </c>
      <c r="T1421" s="79">
        <v>1650</v>
      </c>
      <c r="U1421" s="87" t="s">
        <v>118</v>
      </c>
      <c r="V1421" s="84">
        <f t="shared" si="141"/>
        <v>1650</v>
      </c>
      <c r="W1421" s="61">
        <v>46073</v>
      </c>
      <c r="X1421" s="6" t="s">
        <v>3024</v>
      </c>
      <c r="Y1421" s="76" t="s">
        <v>3025</v>
      </c>
      <c r="Z1421" s="76" t="s">
        <v>149</v>
      </c>
      <c r="AA1421" s="76" t="s">
        <v>150</v>
      </c>
      <c r="AB1421" s="76" t="s">
        <v>539</v>
      </c>
      <c r="AC1421" s="76" t="s">
        <v>540</v>
      </c>
      <c r="AD1421" s="76" t="s">
        <v>173</v>
      </c>
      <c r="AE1421" s="76">
        <v>67180000</v>
      </c>
      <c r="AF1421" s="76" t="s">
        <v>96</v>
      </c>
      <c r="AG1421" s="82"/>
      <c r="AH1421" s="60"/>
      <c r="AI1421" s="75" t="s">
        <v>4947</v>
      </c>
      <c r="AJ1421" s="6" t="s">
        <v>103</v>
      </c>
      <c r="AK1421" s="81">
        <v>0</v>
      </c>
      <c r="AL1421" s="205" t="s">
        <v>103</v>
      </c>
      <c r="AM1421" s="169" t="s">
        <v>6433</v>
      </c>
      <c r="AN1421" s="6"/>
      <c r="AO1421" s="120"/>
    </row>
    <row r="1422" spans="1:41">
      <c r="A1422" s="75" t="s">
        <v>4947</v>
      </c>
      <c r="B1422" s="6" t="s">
        <v>93</v>
      </c>
      <c r="C1422" s="76">
        <v>1421</v>
      </c>
      <c r="D1422" s="6" t="s">
        <v>106</v>
      </c>
      <c r="E1422" s="6" t="s">
        <v>2135</v>
      </c>
      <c r="F1422" s="6" t="str">
        <f t="shared" si="139"/>
        <v>FreightRM-J-1207LI26-M19</v>
      </c>
      <c r="G1422" s="95" t="s">
        <v>5140</v>
      </c>
      <c r="H1422" s="95">
        <v>633678</v>
      </c>
      <c r="I1422" s="85" t="s">
        <v>4692</v>
      </c>
      <c r="J1422" s="92">
        <v>46077</v>
      </c>
      <c r="K1422" s="92"/>
      <c r="L1422" s="78" t="s">
        <v>116</v>
      </c>
      <c r="M1422" s="78" t="s">
        <v>173</v>
      </c>
      <c r="N1422" s="78" t="s">
        <v>116</v>
      </c>
      <c r="O1422" s="71">
        <v>0</v>
      </c>
      <c r="P1422" s="71">
        <v>0</v>
      </c>
      <c r="Q1422" s="79">
        <v>0</v>
      </c>
      <c r="R1422" s="79">
        <v>0</v>
      </c>
      <c r="S1422" s="71">
        <v>0</v>
      </c>
      <c r="T1422" s="79">
        <v>420</v>
      </c>
      <c r="U1422" s="87" t="s">
        <v>118</v>
      </c>
      <c r="V1422" s="84">
        <f t="shared" si="141"/>
        <v>420</v>
      </c>
      <c r="W1422" s="61">
        <v>46073</v>
      </c>
      <c r="X1422" s="6" t="s">
        <v>159</v>
      </c>
      <c r="Y1422" s="76" t="s">
        <v>160</v>
      </c>
      <c r="Z1422" s="76" t="s">
        <v>149</v>
      </c>
      <c r="AA1422" s="76" t="s">
        <v>150</v>
      </c>
      <c r="AB1422" s="76" t="s">
        <v>539</v>
      </c>
      <c r="AC1422" s="76" t="s">
        <v>540</v>
      </c>
      <c r="AD1422" s="76" t="s">
        <v>173</v>
      </c>
      <c r="AE1422" s="76" t="s">
        <v>548</v>
      </c>
      <c r="AF1422" s="76" t="s">
        <v>96</v>
      </c>
      <c r="AG1422" s="82"/>
      <c r="AH1422" s="60"/>
      <c r="AI1422" s="75" t="s">
        <v>4947</v>
      </c>
      <c r="AJ1422" s="6" t="s">
        <v>103</v>
      </c>
      <c r="AK1422" s="81">
        <v>0</v>
      </c>
      <c r="AL1422" s="205" t="s">
        <v>103</v>
      </c>
      <c r="AM1422" s="169"/>
      <c r="AN1422" s="6"/>
      <c r="AO1422" s="120"/>
    </row>
    <row r="1423" spans="1:41">
      <c r="A1423" s="75" t="s">
        <v>4947</v>
      </c>
      <c r="B1423" s="6" t="s">
        <v>93</v>
      </c>
      <c r="C1423" s="76">
        <v>1422</v>
      </c>
      <c r="D1423" s="6" t="s">
        <v>106</v>
      </c>
      <c r="E1423" s="6" t="s">
        <v>2135</v>
      </c>
      <c r="F1423" s="6" t="str">
        <f t="shared" si="139"/>
        <v>FreightRM-J-1219LI26-M19</v>
      </c>
      <c r="G1423" s="95" t="s">
        <v>5141</v>
      </c>
      <c r="H1423" s="95">
        <v>634609</v>
      </c>
      <c r="I1423" s="85" t="s">
        <v>4692</v>
      </c>
      <c r="J1423" s="92">
        <v>46079</v>
      </c>
      <c r="K1423" s="92"/>
      <c r="L1423" s="78" t="s">
        <v>116</v>
      </c>
      <c r="M1423" s="78" t="s">
        <v>173</v>
      </c>
      <c r="N1423" s="78" t="s">
        <v>116</v>
      </c>
      <c r="O1423" s="71">
        <v>0</v>
      </c>
      <c r="P1423" s="71">
        <v>0</v>
      </c>
      <c r="Q1423" s="79">
        <v>0</v>
      </c>
      <c r="R1423" s="79">
        <v>0</v>
      </c>
      <c r="S1423" s="71">
        <v>0</v>
      </c>
      <c r="T1423" s="79">
        <v>380</v>
      </c>
      <c r="U1423" s="87" t="s">
        <v>118</v>
      </c>
      <c r="V1423" s="84">
        <f t="shared" si="141"/>
        <v>380</v>
      </c>
      <c r="W1423" s="61">
        <v>46076</v>
      </c>
      <c r="X1423" s="6" t="s">
        <v>167</v>
      </c>
      <c r="Y1423" s="76" t="s">
        <v>168</v>
      </c>
      <c r="Z1423" s="76" t="s">
        <v>149</v>
      </c>
      <c r="AA1423" s="76" t="s">
        <v>150</v>
      </c>
      <c r="AB1423" s="76" t="s">
        <v>539</v>
      </c>
      <c r="AC1423" s="76" t="s">
        <v>540</v>
      </c>
      <c r="AD1423" s="76" t="s">
        <v>173</v>
      </c>
      <c r="AE1423" s="76" t="s">
        <v>548</v>
      </c>
      <c r="AF1423" s="76" t="s">
        <v>96</v>
      </c>
      <c r="AG1423" s="82"/>
      <c r="AH1423" s="60"/>
      <c r="AI1423" s="75" t="s">
        <v>4947</v>
      </c>
      <c r="AJ1423" s="6" t="s">
        <v>103</v>
      </c>
      <c r="AK1423" s="81">
        <v>0</v>
      </c>
      <c r="AL1423" s="205" t="s">
        <v>103</v>
      </c>
      <c r="AM1423" s="169"/>
      <c r="AN1423" s="6"/>
      <c r="AO1423" s="120"/>
    </row>
    <row r="1424" spans="1:41">
      <c r="A1424" s="75" t="s">
        <v>4947</v>
      </c>
      <c r="B1424" s="6" t="s">
        <v>93</v>
      </c>
      <c r="C1424" s="76">
        <v>1423</v>
      </c>
      <c r="D1424" s="6" t="s">
        <v>106</v>
      </c>
      <c r="E1424" s="6" t="s">
        <v>2135</v>
      </c>
      <c r="F1424" s="6" t="str">
        <f t="shared" si="139"/>
        <v>FreightRM-J-1225LI26-M19</v>
      </c>
      <c r="G1424" s="95" t="s">
        <v>5142</v>
      </c>
      <c r="H1424" s="95">
        <v>634615</v>
      </c>
      <c r="I1424" s="85" t="s">
        <v>4692</v>
      </c>
      <c r="J1424" s="92">
        <v>46079</v>
      </c>
      <c r="K1424" s="92"/>
      <c r="L1424" s="78" t="s">
        <v>116</v>
      </c>
      <c r="M1424" s="78" t="s">
        <v>173</v>
      </c>
      <c r="N1424" s="78" t="s">
        <v>116</v>
      </c>
      <c r="O1424" s="71">
        <v>0</v>
      </c>
      <c r="P1424" s="71">
        <v>0</v>
      </c>
      <c r="Q1424" s="79">
        <v>0</v>
      </c>
      <c r="R1424" s="79">
        <v>0</v>
      </c>
      <c r="S1424" s="71">
        <v>0</v>
      </c>
      <c r="T1424" s="79">
        <v>1320</v>
      </c>
      <c r="U1424" s="87" t="s">
        <v>118</v>
      </c>
      <c r="V1424" s="84">
        <f t="shared" si="141"/>
        <v>1320</v>
      </c>
      <c r="W1424" s="61">
        <v>46074</v>
      </c>
      <c r="X1424" s="6" t="s">
        <v>150</v>
      </c>
      <c r="Y1424" s="76" t="s">
        <v>149</v>
      </c>
      <c r="Z1424" s="76" t="s">
        <v>2046</v>
      </c>
      <c r="AA1424" s="76" t="s">
        <v>156</v>
      </c>
      <c r="AB1424" s="76" t="s">
        <v>539</v>
      </c>
      <c r="AC1424" s="76" t="s">
        <v>540</v>
      </c>
      <c r="AD1424" s="76" t="s">
        <v>173</v>
      </c>
      <c r="AE1424" s="76" t="s">
        <v>548</v>
      </c>
      <c r="AF1424" s="76" t="s">
        <v>96</v>
      </c>
      <c r="AG1424" s="82"/>
      <c r="AH1424" s="60"/>
      <c r="AI1424" s="75" t="s">
        <v>4947</v>
      </c>
      <c r="AJ1424" s="6" t="s">
        <v>103</v>
      </c>
      <c r="AK1424" s="81">
        <v>0</v>
      </c>
      <c r="AL1424" s="205" t="s">
        <v>103</v>
      </c>
      <c r="AM1424" s="169"/>
      <c r="AN1424" s="6"/>
      <c r="AO1424" s="120"/>
    </row>
    <row r="1425" spans="1:41">
      <c r="A1425" s="75" t="s">
        <v>4947</v>
      </c>
      <c r="B1425" s="6" t="s">
        <v>93</v>
      </c>
      <c r="C1425" s="76">
        <v>1424</v>
      </c>
      <c r="D1425" s="6" t="s">
        <v>106</v>
      </c>
      <c r="E1425" s="6" t="s">
        <v>2135</v>
      </c>
      <c r="F1425" s="6" t="str">
        <f t="shared" si="139"/>
        <v>FreightRM-J-1236LI26-M19</v>
      </c>
      <c r="G1425" s="95" t="s">
        <v>5143</v>
      </c>
      <c r="H1425" s="95">
        <v>635221</v>
      </c>
      <c r="I1425" s="85" t="s">
        <v>4692</v>
      </c>
      <c r="J1425" s="92">
        <v>46083</v>
      </c>
      <c r="K1425" s="92"/>
      <c r="L1425" s="78" t="s">
        <v>116</v>
      </c>
      <c r="M1425" s="78" t="s">
        <v>173</v>
      </c>
      <c r="N1425" s="78" t="s">
        <v>116</v>
      </c>
      <c r="O1425" s="71">
        <v>0</v>
      </c>
      <c r="P1425" s="71">
        <v>0</v>
      </c>
      <c r="Q1425" s="79">
        <v>0</v>
      </c>
      <c r="R1425" s="79">
        <v>0</v>
      </c>
      <c r="S1425" s="71">
        <v>0</v>
      </c>
      <c r="T1425" s="79">
        <v>1660</v>
      </c>
      <c r="U1425" s="87" t="s">
        <v>118</v>
      </c>
      <c r="V1425" s="84">
        <f t="shared" si="141"/>
        <v>1660</v>
      </c>
      <c r="W1425" s="61">
        <v>46081</v>
      </c>
      <c r="X1425" s="6" t="s">
        <v>150</v>
      </c>
      <c r="Y1425" s="76" t="s">
        <v>149</v>
      </c>
      <c r="Z1425" s="76" t="s">
        <v>2046</v>
      </c>
      <c r="AA1425" s="76" t="s">
        <v>156</v>
      </c>
      <c r="AB1425" s="76" t="s">
        <v>539</v>
      </c>
      <c r="AC1425" s="76" t="s">
        <v>540</v>
      </c>
      <c r="AD1425" s="76" t="s">
        <v>173</v>
      </c>
      <c r="AE1425" s="76" t="s">
        <v>548</v>
      </c>
      <c r="AF1425" s="76" t="s">
        <v>96</v>
      </c>
      <c r="AG1425" s="82"/>
      <c r="AH1425" s="60"/>
      <c r="AI1425" s="75" t="s">
        <v>4947</v>
      </c>
      <c r="AJ1425" s="6" t="s">
        <v>103</v>
      </c>
      <c r="AK1425" s="81">
        <v>0</v>
      </c>
      <c r="AL1425" s="205" t="s">
        <v>103</v>
      </c>
      <c r="AM1425" s="169"/>
      <c r="AN1425" s="6"/>
      <c r="AO1425" s="120"/>
    </row>
    <row r="1426" spans="1:41">
      <c r="A1426" s="75" t="s">
        <v>4947</v>
      </c>
      <c r="B1426" s="6" t="s">
        <v>93</v>
      </c>
      <c r="C1426" s="76">
        <v>1425</v>
      </c>
      <c r="D1426" s="6" t="s">
        <v>104</v>
      </c>
      <c r="E1426" s="6" t="s">
        <v>2135</v>
      </c>
      <c r="F1426" s="6" t="str">
        <f t="shared" si="139"/>
        <v>FreightFG-I-0347-AE25-M19</v>
      </c>
      <c r="G1426" s="6" t="s">
        <v>5144</v>
      </c>
      <c r="H1426" s="6" t="s">
        <v>5145</v>
      </c>
      <c r="I1426" s="85" t="s">
        <v>4692</v>
      </c>
      <c r="J1426" s="92">
        <v>46086</v>
      </c>
      <c r="K1426" s="92" t="s">
        <v>116</v>
      </c>
      <c r="L1426" s="90" t="s">
        <v>5376</v>
      </c>
      <c r="M1426" s="78" t="s">
        <v>28</v>
      </c>
      <c r="N1426" s="78" t="s">
        <v>116</v>
      </c>
      <c r="O1426" s="71">
        <v>0</v>
      </c>
      <c r="P1426" s="71">
        <v>0</v>
      </c>
      <c r="Q1426" s="79">
        <v>149.69</v>
      </c>
      <c r="R1426" s="79">
        <v>0</v>
      </c>
      <c r="S1426" s="71">
        <v>0</v>
      </c>
      <c r="T1426" s="79">
        <v>149.69</v>
      </c>
      <c r="U1426" s="87" t="s">
        <v>24</v>
      </c>
      <c r="V1426" s="84">
        <f t="shared" ref="V1426:V1430" si="142">T1426/17.5037</f>
        <v>8.5519061684101079</v>
      </c>
      <c r="W1426" s="61" t="s">
        <v>119</v>
      </c>
      <c r="X1426" s="6" t="s">
        <v>122</v>
      </c>
      <c r="Y1426" s="76" t="s">
        <v>121</v>
      </c>
      <c r="Z1426" s="76" t="s">
        <v>178</v>
      </c>
      <c r="AA1426" s="76" t="s">
        <v>438</v>
      </c>
      <c r="AB1426" s="76" t="s">
        <v>539</v>
      </c>
      <c r="AC1426" s="76" t="s">
        <v>541</v>
      </c>
      <c r="AD1426" s="76" t="s">
        <v>28</v>
      </c>
      <c r="AE1426" s="76" t="s">
        <v>545</v>
      </c>
      <c r="AF1426" s="76" t="s">
        <v>96</v>
      </c>
      <c r="AG1426" s="82"/>
      <c r="AH1426" s="60"/>
      <c r="AI1426" s="75" t="s">
        <v>4947</v>
      </c>
      <c r="AJ1426" s="6" t="s">
        <v>103</v>
      </c>
      <c r="AK1426" s="81">
        <v>0</v>
      </c>
      <c r="AL1426" s="205" t="s">
        <v>103</v>
      </c>
      <c r="AM1426" s="169"/>
      <c r="AN1426" s="6"/>
      <c r="AO1426" s="120"/>
    </row>
    <row r="1427" spans="1:41">
      <c r="A1427" s="75" t="s">
        <v>4947</v>
      </c>
      <c r="B1427" s="6" t="s">
        <v>93</v>
      </c>
      <c r="C1427" s="76">
        <v>1426</v>
      </c>
      <c r="D1427" s="6" t="s">
        <v>104</v>
      </c>
      <c r="E1427" s="6" t="s">
        <v>2135</v>
      </c>
      <c r="F1427" s="6" t="str">
        <f t="shared" si="139"/>
        <v>FreightPAQUETERIA</v>
      </c>
      <c r="G1427" s="97" t="s">
        <v>127</v>
      </c>
      <c r="H1427" s="6" t="s">
        <v>5146</v>
      </c>
      <c r="I1427" s="85" t="s">
        <v>4692</v>
      </c>
      <c r="J1427" s="92">
        <v>46090</v>
      </c>
      <c r="K1427" s="92" t="s">
        <v>116</v>
      </c>
      <c r="L1427" s="90" t="s">
        <v>119</v>
      </c>
      <c r="M1427" s="78" t="s">
        <v>25</v>
      </c>
      <c r="N1427" s="78" t="s">
        <v>116</v>
      </c>
      <c r="O1427" s="71">
        <v>0</v>
      </c>
      <c r="P1427" s="71">
        <v>0</v>
      </c>
      <c r="Q1427" s="79">
        <v>12367.19</v>
      </c>
      <c r="R1427" s="79">
        <v>0</v>
      </c>
      <c r="S1427" s="71">
        <v>0</v>
      </c>
      <c r="T1427" s="79">
        <v>12367.19</v>
      </c>
      <c r="U1427" s="87" t="s">
        <v>24</v>
      </c>
      <c r="V1427" s="84">
        <f t="shared" si="142"/>
        <v>706.54718716614207</v>
      </c>
      <c r="W1427" s="61" t="s">
        <v>119</v>
      </c>
      <c r="X1427" s="76" t="s">
        <v>120</v>
      </c>
      <c r="Y1427" s="76" t="s">
        <v>120</v>
      </c>
      <c r="Z1427" s="76" t="s">
        <v>121</v>
      </c>
      <c r="AA1427" s="76" t="s">
        <v>122</v>
      </c>
      <c r="AB1427" s="76" t="s">
        <v>539</v>
      </c>
      <c r="AC1427" s="76" t="s">
        <v>540</v>
      </c>
      <c r="AD1427" s="76" t="s">
        <v>25</v>
      </c>
      <c r="AE1427" s="76" t="s">
        <v>544</v>
      </c>
      <c r="AF1427" s="76" t="s">
        <v>96</v>
      </c>
      <c r="AG1427" s="82"/>
      <c r="AH1427" s="60"/>
      <c r="AI1427" s="75" t="s">
        <v>4947</v>
      </c>
      <c r="AJ1427" s="6" t="s">
        <v>103</v>
      </c>
      <c r="AK1427" s="81">
        <v>0</v>
      </c>
      <c r="AL1427" s="205" t="s">
        <v>103</v>
      </c>
      <c r="AM1427" s="169"/>
      <c r="AN1427" s="6"/>
      <c r="AO1427" s="120"/>
    </row>
    <row r="1428" spans="1:41">
      <c r="A1428" s="75" t="s">
        <v>4947</v>
      </c>
      <c r="B1428" s="6" t="s">
        <v>93</v>
      </c>
      <c r="C1428" s="76">
        <v>1427</v>
      </c>
      <c r="D1428" s="6" t="s">
        <v>104</v>
      </c>
      <c r="E1428" s="6" t="s">
        <v>2135</v>
      </c>
      <c r="F1428" s="6" t="str">
        <f t="shared" si="139"/>
        <v>FreightPAQUETERIA</v>
      </c>
      <c r="G1428" s="97" t="s">
        <v>127</v>
      </c>
      <c r="H1428" s="6" t="s">
        <v>5147</v>
      </c>
      <c r="I1428" s="85" t="s">
        <v>4692</v>
      </c>
      <c r="J1428" s="92">
        <v>46087</v>
      </c>
      <c r="K1428" s="92" t="s">
        <v>116</v>
      </c>
      <c r="L1428" s="90" t="s">
        <v>119</v>
      </c>
      <c r="M1428" s="78" t="s">
        <v>28</v>
      </c>
      <c r="N1428" s="78" t="s">
        <v>116</v>
      </c>
      <c r="O1428" s="71">
        <v>0</v>
      </c>
      <c r="P1428" s="71">
        <v>0</v>
      </c>
      <c r="Q1428" s="79">
        <v>1915</v>
      </c>
      <c r="R1428" s="79">
        <v>0</v>
      </c>
      <c r="S1428" s="71">
        <v>0</v>
      </c>
      <c r="T1428" s="79">
        <v>1915</v>
      </c>
      <c r="U1428" s="87" t="s">
        <v>24</v>
      </c>
      <c r="V1428" s="84">
        <f t="shared" si="142"/>
        <v>109.40543999268726</v>
      </c>
      <c r="W1428" s="61" t="s">
        <v>119</v>
      </c>
      <c r="X1428" s="76" t="s">
        <v>122</v>
      </c>
      <c r="Y1428" s="76" t="s">
        <v>121</v>
      </c>
      <c r="Z1428" s="76" t="s">
        <v>178</v>
      </c>
      <c r="AA1428" s="76" t="s">
        <v>438</v>
      </c>
      <c r="AB1428" s="76" t="s">
        <v>539</v>
      </c>
      <c r="AC1428" s="76" t="s">
        <v>541</v>
      </c>
      <c r="AD1428" s="76" t="s">
        <v>28</v>
      </c>
      <c r="AE1428" s="76" t="s">
        <v>545</v>
      </c>
      <c r="AF1428" s="76" t="s">
        <v>96</v>
      </c>
      <c r="AG1428" s="82"/>
      <c r="AH1428" s="60"/>
      <c r="AI1428" s="75" t="s">
        <v>4947</v>
      </c>
      <c r="AJ1428" s="6" t="s">
        <v>103</v>
      </c>
      <c r="AK1428" s="81">
        <v>0</v>
      </c>
      <c r="AL1428" s="205" t="s">
        <v>103</v>
      </c>
      <c r="AM1428" s="169"/>
      <c r="AN1428" s="6"/>
      <c r="AO1428" s="120"/>
    </row>
    <row r="1429" spans="1:41">
      <c r="A1429" s="75" t="s">
        <v>4947</v>
      </c>
      <c r="B1429" s="6" t="s">
        <v>93</v>
      </c>
      <c r="C1429" s="76">
        <v>1428</v>
      </c>
      <c r="D1429" s="6" t="s">
        <v>104</v>
      </c>
      <c r="E1429" s="6" t="s">
        <v>2135</v>
      </c>
      <c r="F1429" s="6" t="str">
        <f t="shared" si="139"/>
        <v>FreightPAQUETERIA</v>
      </c>
      <c r="G1429" s="97" t="s">
        <v>127</v>
      </c>
      <c r="H1429" s="6" t="s">
        <v>5148</v>
      </c>
      <c r="I1429" s="85" t="s">
        <v>4692</v>
      </c>
      <c r="J1429" s="92">
        <v>46085</v>
      </c>
      <c r="K1429" s="92" t="s">
        <v>116</v>
      </c>
      <c r="L1429" s="90" t="s">
        <v>119</v>
      </c>
      <c r="M1429" s="78" t="s">
        <v>28</v>
      </c>
      <c r="N1429" s="78" t="s">
        <v>116</v>
      </c>
      <c r="O1429" s="71">
        <v>0</v>
      </c>
      <c r="P1429" s="71">
        <v>0</v>
      </c>
      <c r="Q1429" s="79">
        <v>6125.85</v>
      </c>
      <c r="R1429" s="79">
        <v>980.14</v>
      </c>
      <c r="S1429" s="71">
        <v>0</v>
      </c>
      <c r="T1429" s="79">
        <v>7105.99</v>
      </c>
      <c r="U1429" s="87" t="s">
        <v>24</v>
      </c>
      <c r="V1429" s="84">
        <f t="shared" si="142"/>
        <v>405.97073761547563</v>
      </c>
      <c r="W1429" s="61" t="s">
        <v>119</v>
      </c>
      <c r="X1429" s="76" t="s">
        <v>122</v>
      </c>
      <c r="Y1429" s="76" t="s">
        <v>121</v>
      </c>
      <c r="Z1429" s="76" t="s">
        <v>178</v>
      </c>
      <c r="AA1429" s="76" t="s">
        <v>438</v>
      </c>
      <c r="AB1429" s="76" t="s">
        <v>539</v>
      </c>
      <c r="AC1429" s="76" t="s">
        <v>541</v>
      </c>
      <c r="AD1429" s="76" t="s">
        <v>28</v>
      </c>
      <c r="AE1429" s="76" t="s">
        <v>545</v>
      </c>
      <c r="AF1429" s="76" t="s">
        <v>96</v>
      </c>
      <c r="AG1429" s="82"/>
      <c r="AH1429" s="60"/>
      <c r="AI1429" s="75" t="s">
        <v>4947</v>
      </c>
      <c r="AJ1429" s="6" t="s">
        <v>103</v>
      </c>
      <c r="AK1429" s="81">
        <v>0</v>
      </c>
      <c r="AL1429" s="205" t="s">
        <v>103</v>
      </c>
      <c r="AM1429" s="169"/>
      <c r="AN1429" s="6"/>
      <c r="AO1429" s="120"/>
    </row>
    <row r="1430" spans="1:41">
      <c r="A1430" s="75" t="s">
        <v>4947</v>
      </c>
      <c r="B1430" s="6" t="s">
        <v>93</v>
      </c>
      <c r="C1430" s="76">
        <v>1429</v>
      </c>
      <c r="D1430" s="6" t="s">
        <v>104</v>
      </c>
      <c r="E1430" s="6" t="s">
        <v>2135</v>
      </c>
      <c r="F1430" s="6" t="str">
        <f t="shared" si="139"/>
        <v>FreightPAQUETERIA</v>
      </c>
      <c r="G1430" s="97" t="s">
        <v>127</v>
      </c>
      <c r="H1430" s="6" t="s">
        <v>5149</v>
      </c>
      <c r="I1430" s="85" t="s">
        <v>4692</v>
      </c>
      <c r="J1430" s="92">
        <v>46090</v>
      </c>
      <c r="K1430" s="92" t="s">
        <v>116</v>
      </c>
      <c r="L1430" s="90" t="s">
        <v>5377</v>
      </c>
      <c r="M1430" s="78" t="s">
        <v>25</v>
      </c>
      <c r="N1430" s="78" t="s">
        <v>116</v>
      </c>
      <c r="O1430" s="71">
        <v>0</v>
      </c>
      <c r="P1430" s="71">
        <v>0</v>
      </c>
      <c r="Q1430" s="79">
        <v>122.23</v>
      </c>
      <c r="R1430" s="79">
        <v>19.559999999999999</v>
      </c>
      <c r="S1430" s="71">
        <v>0</v>
      </c>
      <c r="T1430" s="79">
        <v>141.79</v>
      </c>
      <c r="U1430" s="87" t="s">
        <v>24</v>
      </c>
      <c r="V1430" s="84">
        <f t="shared" si="142"/>
        <v>8.1005730217039833</v>
      </c>
      <c r="W1430" s="61" t="s">
        <v>5378</v>
      </c>
      <c r="X1430" s="6" t="s">
        <v>5379</v>
      </c>
      <c r="Y1430" s="76" t="s">
        <v>537</v>
      </c>
      <c r="Z1430" s="76" t="s">
        <v>121</v>
      </c>
      <c r="AA1430" s="76" t="s">
        <v>122</v>
      </c>
      <c r="AB1430" s="76" t="s">
        <v>539</v>
      </c>
      <c r="AC1430" s="76" t="s">
        <v>540</v>
      </c>
      <c r="AD1430" s="76" t="s">
        <v>25</v>
      </c>
      <c r="AE1430" s="76" t="s">
        <v>544</v>
      </c>
      <c r="AF1430" s="76" t="s">
        <v>96</v>
      </c>
      <c r="AG1430" s="82"/>
      <c r="AH1430" s="60"/>
      <c r="AI1430" s="75" t="s">
        <v>4947</v>
      </c>
      <c r="AJ1430" s="6" t="s">
        <v>103</v>
      </c>
      <c r="AK1430" s="81">
        <v>0</v>
      </c>
      <c r="AL1430" s="205" t="s">
        <v>103</v>
      </c>
      <c r="AM1430" s="169"/>
      <c r="AN1430" s="6"/>
      <c r="AO1430" s="120"/>
    </row>
    <row r="1431" spans="1:41">
      <c r="A1431" s="75" t="s">
        <v>4947</v>
      </c>
      <c r="B1431" s="6" t="s">
        <v>93</v>
      </c>
      <c r="C1431" s="76">
        <v>1430</v>
      </c>
      <c r="D1431" s="76" t="s">
        <v>109</v>
      </c>
      <c r="E1431" s="76" t="s">
        <v>105</v>
      </c>
      <c r="F1431" s="6" t="str">
        <f t="shared" si="139"/>
        <v>STORAGEINVENTARIO</v>
      </c>
      <c r="G1431" s="95" t="s">
        <v>194</v>
      </c>
      <c r="H1431" s="6" t="s">
        <v>5150</v>
      </c>
      <c r="I1431" s="85" t="s">
        <v>4692</v>
      </c>
      <c r="J1431" s="100">
        <v>46079</v>
      </c>
      <c r="K1431" s="92"/>
      <c r="L1431" s="77" t="s">
        <v>116</v>
      </c>
      <c r="M1431" s="78" t="s">
        <v>195</v>
      </c>
      <c r="N1431" s="78" t="s">
        <v>116</v>
      </c>
      <c r="O1431" s="71">
        <v>0</v>
      </c>
      <c r="P1431" s="71">
        <v>0</v>
      </c>
      <c r="Q1431" s="79">
        <v>348</v>
      </c>
      <c r="R1431" s="79">
        <v>0</v>
      </c>
      <c r="S1431" s="71">
        <v>0</v>
      </c>
      <c r="T1431" s="79">
        <v>348</v>
      </c>
      <c r="U1431" s="87" t="s">
        <v>118</v>
      </c>
      <c r="V1431" s="84">
        <f t="shared" ref="V1431:V1441" si="143">T1431</f>
        <v>348</v>
      </c>
      <c r="W1431" s="61" t="s">
        <v>119</v>
      </c>
      <c r="X1431" s="6" t="s">
        <v>122</v>
      </c>
      <c r="Y1431" s="76" t="s">
        <v>121</v>
      </c>
      <c r="Z1431" s="76" t="s">
        <v>178</v>
      </c>
      <c r="AA1431" s="76" t="s">
        <v>196</v>
      </c>
      <c r="AB1431" s="76" t="s">
        <v>539</v>
      </c>
      <c r="AC1431" s="76" t="s">
        <v>541</v>
      </c>
      <c r="AD1431" s="76" t="s">
        <v>195</v>
      </c>
      <c r="AE1431" s="76">
        <v>75640000</v>
      </c>
      <c r="AF1431" s="76" t="s">
        <v>96</v>
      </c>
      <c r="AG1431" s="82"/>
      <c r="AH1431" s="60"/>
      <c r="AI1431" s="75" t="s">
        <v>4947</v>
      </c>
      <c r="AJ1431" s="6" t="s">
        <v>103</v>
      </c>
      <c r="AK1431" s="81">
        <v>0</v>
      </c>
      <c r="AL1431" s="205" t="s">
        <v>103</v>
      </c>
      <c r="AM1431" s="169"/>
      <c r="AN1431" s="6"/>
      <c r="AO1431" s="120"/>
    </row>
    <row r="1432" spans="1:41">
      <c r="A1432" s="75" t="s">
        <v>4947</v>
      </c>
      <c r="B1432" s="6" t="s">
        <v>93</v>
      </c>
      <c r="C1432" s="76">
        <v>1431</v>
      </c>
      <c r="D1432" s="76" t="s">
        <v>109</v>
      </c>
      <c r="E1432" s="76" t="s">
        <v>105</v>
      </c>
      <c r="F1432" s="6" t="str">
        <f t="shared" si="139"/>
        <v>STORAGEINVENTARIO</v>
      </c>
      <c r="G1432" s="95" t="s">
        <v>194</v>
      </c>
      <c r="H1432" s="6" t="s">
        <v>5151</v>
      </c>
      <c r="I1432" s="85" t="s">
        <v>4692</v>
      </c>
      <c r="J1432" s="100">
        <v>46076</v>
      </c>
      <c r="K1432" s="92"/>
      <c r="L1432" s="77" t="s">
        <v>116</v>
      </c>
      <c r="M1432" s="78" t="s">
        <v>195</v>
      </c>
      <c r="N1432" s="78" t="s">
        <v>116</v>
      </c>
      <c r="O1432" s="71">
        <v>0</v>
      </c>
      <c r="P1432" s="71">
        <v>0</v>
      </c>
      <c r="Q1432" s="79">
        <v>516</v>
      </c>
      <c r="R1432" s="79">
        <v>0</v>
      </c>
      <c r="S1432" s="71">
        <v>0</v>
      </c>
      <c r="T1432" s="79">
        <v>516</v>
      </c>
      <c r="U1432" s="87" t="s">
        <v>118</v>
      </c>
      <c r="V1432" s="84">
        <f t="shared" si="143"/>
        <v>516</v>
      </c>
      <c r="W1432" s="61" t="s">
        <v>119</v>
      </c>
      <c r="X1432" s="6" t="s">
        <v>122</v>
      </c>
      <c r="Y1432" s="76" t="s">
        <v>121</v>
      </c>
      <c r="Z1432" s="76" t="s">
        <v>178</v>
      </c>
      <c r="AA1432" s="76" t="s">
        <v>196</v>
      </c>
      <c r="AB1432" s="76" t="s">
        <v>539</v>
      </c>
      <c r="AC1432" s="76" t="s">
        <v>541</v>
      </c>
      <c r="AD1432" s="76" t="s">
        <v>195</v>
      </c>
      <c r="AE1432" s="76">
        <v>75640000</v>
      </c>
      <c r="AF1432" s="76" t="s">
        <v>96</v>
      </c>
      <c r="AG1432" s="82"/>
      <c r="AH1432" s="60"/>
      <c r="AI1432" s="75" t="s">
        <v>4947</v>
      </c>
      <c r="AJ1432" s="6" t="s">
        <v>103</v>
      </c>
      <c r="AK1432" s="81">
        <v>0</v>
      </c>
      <c r="AL1432" s="205" t="s">
        <v>103</v>
      </c>
      <c r="AM1432" s="169"/>
      <c r="AN1432" s="6"/>
      <c r="AO1432" s="120"/>
    </row>
    <row r="1433" spans="1:41">
      <c r="A1433" s="75" t="s">
        <v>4947</v>
      </c>
      <c r="B1433" s="6" t="s">
        <v>93</v>
      </c>
      <c r="C1433" s="76">
        <v>1432</v>
      </c>
      <c r="D1433" s="76" t="s">
        <v>109</v>
      </c>
      <c r="E1433" s="76" t="s">
        <v>105</v>
      </c>
      <c r="F1433" s="6" t="str">
        <f t="shared" si="139"/>
        <v>STORAGEINVENTARIO</v>
      </c>
      <c r="G1433" s="95" t="s">
        <v>194</v>
      </c>
      <c r="H1433" s="6" t="s">
        <v>5152</v>
      </c>
      <c r="I1433" s="85" t="s">
        <v>4692</v>
      </c>
      <c r="J1433" s="100">
        <v>46079</v>
      </c>
      <c r="K1433" s="92"/>
      <c r="L1433" s="77" t="s">
        <v>116</v>
      </c>
      <c r="M1433" s="78" t="s">
        <v>195</v>
      </c>
      <c r="N1433" s="78" t="s">
        <v>116</v>
      </c>
      <c r="O1433" s="71">
        <v>0</v>
      </c>
      <c r="P1433" s="71">
        <v>0</v>
      </c>
      <c r="Q1433" s="79">
        <v>24</v>
      </c>
      <c r="R1433" s="79">
        <v>0</v>
      </c>
      <c r="S1433" s="71">
        <v>0</v>
      </c>
      <c r="T1433" s="79">
        <v>24</v>
      </c>
      <c r="U1433" s="87" t="s">
        <v>118</v>
      </c>
      <c r="V1433" s="84">
        <f t="shared" si="143"/>
        <v>24</v>
      </c>
      <c r="W1433" s="61" t="s">
        <v>119</v>
      </c>
      <c r="X1433" s="6" t="s">
        <v>122</v>
      </c>
      <c r="Y1433" s="76" t="s">
        <v>121</v>
      </c>
      <c r="Z1433" s="76" t="s">
        <v>178</v>
      </c>
      <c r="AA1433" s="76" t="s">
        <v>196</v>
      </c>
      <c r="AB1433" s="76" t="s">
        <v>539</v>
      </c>
      <c r="AC1433" s="76" t="s">
        <v>541</v>
      </c>
      <c r="AD1433" s="76" t="s">
        <v>195</v>
      </c>
      <c r="AE1433" s="76">
        <v>75640000</v>
      </c>
      <c r="AF1433" s="76" t="s">
        <v>96</v>
      </c>
      <c r="AG1433" s="82"/>
      <c r="AH1433" s="60"/>
      <c r="AI1433" s="75" t="s">
        <v>4947</v>
      </c>
      <c r="AJ1433" s="6" t="s">
        <v>103</v>
      </c>
      <c r="AK1433" s="81">
        <v>0</v>
      </c>
      <c r="AL1433" s="205" t="s">
        <v>103</v>
      </c>
      <c r="AM1433" s="169"/>
      <c r="AN1433" s="6"/>
      <c r="AO1433" s="120"/>
    </row>
    <row r="1434" spans="1:41">
      <c r="A1434" s="75" t="s">
        <v>4947</v>
      </c>
      <c r="B1434" s="6" t="s">
        <v>93</v>
      </c>
      <c r="C1434" s="76">
        <v>1433</v>
      </c>
      <c r="D1434" s="76" t="s">
        <v>97</v>
      </c>
      <c r="E1434" s="6" t="s">
        <v>2135</v>
      </c>
      <c r="F1434" s="6" t="str">
        <f t="shared" si="139"/>
        <v>FreightFG-R-2136LE25.M01</v>
      </c>
      <c r="G1434" s="95" t="s">
        <v>5153</v>
      </c>
      <c r="H1434" s="99">
        <v>56361</v>
      </c>
      <c r="I1434" s="85" t="s">
        <v>4692</v>
      </c>
      <c r="J1434" s="100">
        <v>46080</v>
      </c>
      <c r="K1434" s="100" t="s">
        <v>5380</v>
      </c>
      <c r="L1434" s="77" t="s">
        <v>116</v>
      </c>
      <c r="M1434" s="78" t="s">
        <v>195</v>
      </c>
      <c r="N1434" s="76">
        <v>5305315</v>
      </c>
      <c r="O1434" s="71">
        <v>0</v>
      </c>
      <c r="P1434" s="71">
        <v>0</v>
      </c>
      <c r="Q1434" s="79">
        <v>5197</v>
      </c>
      <c r="R1434" s="79">
        <v>0</v>
      </c>
      <c r="S1434" s="71">
        <v>0</v>
      </c>
      <c r="T1434" s="79">
        <v>5197</v>
      </c>
      <c r="U1434" s="87" t="s">
        <v>118</v>
      </c>
      <c r="V1434" s="84">
        <f t="shared" si="143"/>
        <v>5197</v>
      </c>
      <c r="W1434" s="61">
        <v>46069</v>
      </c>
      <c r="X1434" s="76" t="s">
        <v>230</v>
      </c>
      <c r="Y1434" s="76" t="s">
        <v>178</v>
      </c>
      <c r="Z1434" s="76" t="s">
        <v>178</v>
      </c>
      <c r="AA1434" s="76" t="s">
        <v>231</v>
      </c>
      <c r="AB1434" s="76" t="s">
        <v>542</v>
      </c>
      <c r="AC1434" s="76" t="s">
        <v>541</v>
      </c>
      <c r="AD1434" s="76" t="s">
        <v>195</v>
      </c>
      <c r="AE1434" s="76" t="s">
        <v>547</v>
      </c>
      <c r="AF1434" s="76" t="s">
        <v>96</v>
      </c>
      <c r="AG1434" s="82"/>
      <c r="AH1434" s="60"/>
      <c r="AI1434" s="75" t="s">
        <v>4947</v>
      </c>
      <c r="AJ1434" s="6" t="s">
        <v>111</v>
      </c>
      <c r="AK1434" s="81">
        <f>V1434</f>
        <v>5197</v>
      </c>
      <c r="AL1434" s="205" t="s">
        <v>111</v>
      </c>
      <c r="AM1434" s="169"/>
      <c r="AN1434" s="6"/>
      <c r="AO1434" s="120"/>
    </row>
    <row r="1435" spans="1:41">
      <c r="A1435" s="75" t="s">
        <v>4947</v>
      </c>
      <c r="B1435" s="6" t="s">
        <v>93</v>
      </c>
      <c r="C1435" s="76">
        <v>1434</v>
      </c>
      <c r="D1435" s="76" t="s">
        <v>97</v>
      </c>
      <c r="E1435" s="6" t="s">
        <v>2135</v>
      </c>
      <c r="F1435" s="6" t="str">
        <f t="shared" si="139"/>
        <v>FreightFG-R-2137LE25.M01</v>
      </c>
      <c r="G1435" s="95" t="s">
        <v>5154</v>
      </c>
      <c r="H1435" s="99">
        <v>56362</v>
      </c>
      <c r="I1435" s="85" t="s">
        <v>4692</v>
      </c>
      <c r="J1435" s="100">
        <v>46080</v>
      </c>
      <c r="K1435" s="100" t="s">
        <v>5380</v>
      </c>
      <c r="L1435" s="77" t="s">
        <v>116</v>
      </c>
      <c r="M1435" s="78" t="s">
        <v>195</v>
      </c>
      <c r="N1435" s="76">
        <v>553899</v>
      </c>
      <c r="O1435" s="71">
        <v>0</v>
      </c>
      <c r="P1435" s="71">
        <v>0</v>
      </c>
      <c r="Q1435" s="79">
        <v>5225</v>
      </c>
      <c r="R1435" s="79">
        <v>0</v>
      </c>
      <c r="S1435" s="71">
        <v>0</v>
      </c>
      <c r="T1435" s="79">
        <v>5225</v>
      </c>
      <c r="U1435" s="87" t="s">
        <v>118</v>
      </c>
      <c r="V1435" s="84">
        <f t="shared" si="143"/>
        <v>5225</v>
      </c>
      <c r="W1435" s="61">
        <v>46070</v>
      </c>
      <c r="X1435" s="76" t="s">
        <v>230</v>
      </c>
      <c r="Y1435" s="76" t="s">
        <v>178</v>
      </c>
      <c r="Z1435" s="76" t="s">
        <v>178</v>
      </c>
      <c r="AA1435" s="76" t="s">
        <v>4875</v>
      </c>
      <c r="AB1435" s="76" t="s">
        <v>542</v>
      </c>
      <c r="AC1435" s="76" t="s">
        <v>541</v>
      </c>
      <c r="AD1435" s="76" t="s">
        <v>195</v>
      </c>
      <c r="AE1435" s="76" t="s">
        <v>547</v>
      </c>
      <c r="AF1435" s="76" t="s">
        <v>96</v>
      </c>
      <c r="AG1435" s="82"/>
      <c r="AH1435" s="60"/>
      <c r="AI1435" s="75" t="s">
        <v>4947</v>
      </c>
      <c r="AJ1435" s="6" t="s">
        <v>103</v>
      </c>
      <c r="AK1435" s="81">
        <v>0</v>
      </c>
      <c r="AL1435" s="205" t="s">
        <v>103</v>
      </c>
      <c r="AM1435" s="169"/>
      <c r="AN1435" s="6"/>
      <c r="AO1435" s="120"/>
    </row>
    <row r="1436" spans="1:41">
      <c r="A1436" s="75" t="s">
        <v>4947</v>
      </c>
      <c r="B1436" s="6" t="s">
        <v>93</v>
      </c>
      <c r="C1436" s="76">
        <v>1435</v>
      </c>
      <c r="D1436" s="76" t="s">
        <v>97</v>
      </c>
      <c r="E1436" s="6" t="s">
        <v>2135</v>
      </c>
      <c r="F1436" s="6" t="str">
        <f t="shared" si="139"/>
        <v>FreightFG-R-2140LE25.M01</v>
      </c>
      <c r="G1436" s="95" t="s">
        <v>5155</v>
      </c>
      <c r="H1436" s="99">
        <v>56363</v>
      </c>
      <c r="I1436" s="85" t="s">
        <v>4692</v>
      </c>
      <c r="J1436" s="100">
        <v>46080</v>
      </c>
      <c r="K1436" s="100" t="s">
        <v>5380</v>
      </c>
      <c r="L1436" s="77" t="s">
        <v>116</v>
      </c>
      <c r="M1436" s="78" t="s">
        <v>195</v>
      </c>
      <c r="N1436" s="76">
        <v>5183439</v>
      </c>
      <c r="O1436" s="71">
        <v>0</v>
      </c>
      <c r="P1436" s="71">
        <v>0</v>
      </c>
      <c r="Q1436" s="79">
        <v>4545</v>
      </c>
      <c r="R1436" s="79">
        <v>0</v>
      </c>
      <c r="S1436" s="71">
        <v>0</v>
      </c>
      <c r="T1436" s="79">
        <v>4545</v>
      </c>
      <c r="U1436" s="87" t="s">
        <v>118</v>
      </c>
      <c r="V1436" s="84">
        <f t="shared" si="143"/>
        <v>4545</v>
      </c>
      <c r="W1436" s="61">
        <v>46074</v>
      </c>
      <c r="X1436" s="76" t="s">
        <v>230</v>
      </c>
      <c r="Y1436" s="76" t="s">
        <v>178</v>
      </c>
      <c r="Z1436" s="76" t="s">
        <v>178</v>
      </c>
      <c r="AA1436" s="76" t="s">
        <v>109</v>
      </c>
      <c r="AB1436" s="76" t="s">
        <v>542</v>
      </c>
      <c r="AC1436" s="76" t="s">
        <v>541</v>
      </c>
      <c r="AD1436" s="76" t="s">
        <v>195</v>
      </c>
      <c r="AE1436" s="76" t="s">
        <v>547</v>
      </c>
      <c r="AF1436" s="76" t="s">
        <v>96</v>
      </c>
      <c r="AG1436" s="82"/>
      <c r="AH1436" s="60"/>
      <c r="AI1436" s="75" t="s">
        <v>4947</v>
      </c>
      <c r="AJ1436" s="6" t="s">
        <v>103</v>
      </c>
      <c r="AK1436" s="81">
        <v>0</v>
      </c>
      <c r="AL1436" s="205" t="s">
        <v>103</v>
      </c>
      <c r="AM1436" s="169"/>
      <c r="AN1436" s="6"/>
      <c r="AO1436" s="120"/>
    </row>
    <row r="1437" spans="1:41">
      <c r="A1437" s="75" t="s">
        <v>4947</v>
      </c>
      <c r="B1437" s="6" t="s">
        <v>93</v>
      </c>
      <c r="C1437" s="76">
        <v>1436</v>
      </c>
      <c r="D1437" s="76" t="s">
        <v>97</v>
      </c>
      <c r="E1437" s="6" t="s">
        <v>2135</v>
      </c>
      <c r="F1437" s="6" t="str">
        <f t="shared" si="139"/>
        <v>FreightFG-R-2141LE25.M19</v>
      </c>
      <c r="G1437" s="95" t="s">
        <v>5156</v>
      </c>
      <c r="H1437" s="99">
        <v>56380</v>
      </c>
      <c r="I1437" s="85" t="s">
        <v>4692</v>
      </c>
      <c r="J1437" s="100">
        <v>46080</v>
      </c>
      <c r="K1437" s="100" t="s">
        <v>5380</v>
      </c>
      <c r="L1437" s="77" t="s">
        <v>116</v>
      </c>
      <c r="M1437" s="78" t="s">
        <v>195</v>
      </c>
      <c r="N1437" s="76">
        <v>553898</v>
      </c>
      <c r="O1437" s="71">
        <v>0</v>
      </c>
      <c r="P1437" s="71">
        <v>0</v>
      </c>
      <c r="Q1437" s="79">
        <v>6025</v>
      </c>
      <c r="R1437" s="79">
        <v>0</v>
      </c>
      <c r="S1437" s="71">
        <v>0</v>
      </c>
      <c r="T1437" s="79">
        <v>6025</v>
      </c>
      <c r="U1437" s="87" t="s">
        <v>118</v>
      </c>
      <c r="V1437" s="84">
        <f t="shared" si="143"/>
        <v>6025</v>
      </c>
      <c r="W1437" s="61">
        <v>46074</v>
      </c>
      <c r="X1437" s="76" t="s">
        <v>230</v>
      </c>
      <c r="Y1437" s="76" t="s">
        <v>178</v>
      </c>
      <c r="Z1437" s="76" t="s">
        <v>178</v>
      </c>
      <c r="AA1437" s="76" t="s">
        <v>232</v>
      </c>
      <c r="AB1437" s="76" t="s">
        <v>539</v>
      </c>
      <c r="AC1437" s="76" t="s">
        <v>541</v>
      </c>
      <c r="AD1437" s="76" t="s">
        <v>195</v>
      </c>
      <c r="AE1437" s="76" t="s">
        <v>547</v>
      </c>
      <c r="AF1437" s="76" t="s">
        <v>96</v>
      </c>
      <c r="AG1437" s="82"/>
      <c r="AH1437" s="60"/>
      <c r="AI1437" s="75" t="s">
        <v>4947</v>
      </c>
      <c r="AJ1437" s="6" t="s">
        <v>103</v>
      </c>
      <c r="AK1437" s="81">
        <v>0</v>
      </c>
      <c r="AL1437" s="205" t="s">
        <v>103</v>
      </c>
      <c r="AM1437" s="169"/>
      <c r="AN1437" s="6"/>
      <c r="AO1437" s="120"/>
    </row>
    <row r="1438" spans="1:41">
      <c r="A1438" s="75" t="s">
        <v>4947</v>
      </c>
      <c r="B1438" s="6" t="s">
        <v>93</v>
      </c>
      <c r="C1438" s="76">
        <v>1437</v>
      </c>
      <c r="D1438" s="76" t="s">
        <v>97</v>
      </c>
      <c r="E1438" s="6" t="s">
        <v>2135</v>
      </c>
      <c r="F1438" s="6" t="str">
        <f t="shared" si="139"/>
        <v>FreightFG-R-2142LE25.M19</v>
      </c>
      <c r="G1438" s="95" t="s">
        <v>5157</v>
      </c>
      <c r="H1438" s="99">
        <v>56381</v>
      </c>
      <c r="I1438" s="85" t="s">
        <v>4692</v>
      </c>
      <c r="J1438" s="100">
        <v>46080</v>
      </c>
      <c r="K1438" s="100" t="s">
        <v>5380</v>
      </c>
      <c r="L1438" s="77" t="s">
        <v>116</v>
      </c>
      <c r="M1438" s="78" t="s">
        <v>195</v>
      </c>
      <c r="N1438" s="76">
        <v>5184488</v>
      </c>
      <c r="O1438" s="71">
        <v>0</v>
      </c>
      <c r="P1438" s="71">
        <v>0</v>
      </c>
      <c r="Q1438" s="79">
        <v>5197</v>
      </c>
      <c r="R1438" s="79">
        <v>0</v>
      </c>
      <c r="S1438" s="71">
        <v>0</v>
      </c>
      <c r="T1438" s="79">
        <v>5197</v>
      </c>
      <c r="U1438" s="87" t="s">
        <v>118</v>
      </c>
      <c r="V1438" s="84">
        <f t="shared" si="143"/>
        <v>5197</v>
      </c>
      <c r="W1438" s="61">
        <v>46074</v>
      </c>
      <c r="X1438" s="76" t="s">
        <v>230</v>
      </c>
      <c r="Y1438" s="76" t="s">
        <v>178</v>
      </c>
      <c r="Z1438" s="76" t="s">
        <v>178</v>
      </c>
      <c r="AA1438" s="76" t="s">
        <v>231</v>
      </c>
      <c r="AB1438" s="76" t="s">
        <v>539</v>
      </c>
      <c r="AC1438" s="76" t="s">
        <v>541</v>
      </c>
      <c r="AD1438" s="76" t="s">
        <v>195</v>
      </c>
      <c r="AE1438" s="76" t="s">
        <v>547</v>
      </c>
      <c r="AF1438" s="76" t="s">
        <v>96</v>
      </c>
      <c r="AG1438" s="82"/>
      <c r="AH1438" s="60"/>
      <c r="AI1438" s="75" t="s">
        <v>4947</v>
      </c>
      <c r="AJ1438" s="6" t="s">
        <v>111</v>
      </c>
      <c r="AK1438" s="81">
        <f>V1438</f>
        <v>5197</v>
      </c>
      <c r="AL1438" s="205" t="s">
        <v>111</v>
      </c>
      <c r="AM1438" s="169"/>
      <c r="AN1438" s="6"/>
      <c r="AO1438" s="120"/>
    </row>
    <row r="1439" spans="1:41">
      <c r="A1439" s="75" t="s">
        <v>4947</v>
      </c>
      <c r="B1439" s="6" t="s">
        <v>93</v>
      </c>
      <c r="C1439" s="76">
        <v>1438</v>
      </c>
      <c r="D1439" s="76" t="s">
        <v>97</v>
      </c>
      <c r="E1439" s="6" t="s">
        <v>2135</v>
      </c>
      <c r="F1439" s="6" t="str">
        <f t="shared" si="139"/>
        <v>FreightFG-R-2143LE25.M19</v>
      </c>
      <c r="G1439" s="95" t="s">
        <v>5158</v>
      </c>
      <c r="H1439" s="99">
        <v>56382</v>
      </c>
      <c r="I1439" s="85" t="s">
        <v>4692</v>
      </c>
      <c r="J1439" s="100">
        <v>46080</v>
      </c>
      <c r="K1439" s="100" t="s">
        <v>5380</v>
      </c>
      <c r="L1439" s="77" t="s">
        <v>116</v>
      </c>
      <c r="M1439" s="78" t="s">
        <v>195</v>
      </c>
      <c r="N1439" s="76">
        <v>5182950</v>
      </c>
      <c r="O1439" s="71">
        <v>0</v>
      </c>
      <c r="P1439" s="71">
        <v>0</v>
      </c>
      <c r="Q1439" s="79">
        <v>5197</v>
      </c>
      <c r="R1439" s="79">
        <v>0</v>
      </c>
      <c r="S1439" s="71">
        <v>0</v>
      </c>
      <c r="T1439" s="79">
        <v>5197</v>
      </c>
      <c r="U1439" s="87" t="s">
        <v>118</v>
      </c>
      <c r="V1439" s="84">
        <f t="shared" si="143"/>
        <v>5197</v>
      </c>
      <c r="W1439" s="61">
        <v>46074</v>
      </c>
      <c r="X1439" s="76" t="s">
        <v>230</v>
      </c>
      <c r="Y1439" s="76" t="s">
        <v>178</v>
      </c>
      <c r="Z1439" s="76" t="s">
        <v>178</v>
      </c>
      <c r="AA1439" s="76" t="s">
        <v>231</v>
      </c>
      <c r="AB1439" s="76" t="s">
        <v>539</v>
      </c>
      <c r="AC1439" s="76" t="s">
        <v>541</v>
      </c>
      <c r="AD1439" s="76" t="s">
        <v>195</v>
      </c>
      <c r="AE1439" s="76" t="s">
        <v>547</v>
      </c>
      <c r="AF1439" s="76" t="s">
        <v>96</v>
      </c>
      <c r="AG1439" s="82"/>
      <c r="AH1439" s="60"/>
      <c r="AI1439" s="75" t="s">
        <v>4947</v>
      </c>
      <c r="AJ1439" s="6" t="s">
        <v>111</v>
      </c>
      <c r="AK1439" s="81">
        <f>V1439</f>
        <v>5197</v>
      </c>
      <c r="AL1439" s="205" t="s">
        <v>111</v>
      </c>
      <c r="AM1439" s="169"/>
      <c r="AN1439" s="6"/>
      <c r="AO1439" s="120"/>
    </row>
    <row r="1440" spans="1:41">
      <c r="A1440" s="75" t="s">
        <v>4947</v>
      </c>
      <c r="B1440" s="6" t="s">
        <v>93</v>
      </c>
      <c r="C1440" s="76">
        <v>1439</v>
      </c>
      <c r="D1440" s="76" t="s">
        <v>97</v>
      </c>
      <c r="E1440" s="6" t="s">
        <v>2135</v>
      </c>
      <c r="F1440" s="6" t="str">
        <f t="shared" si="139"/>
        <v>FreightRM-J-1218LI26-M19</v>
      </c>
      <c r="G1440" s="95" t="s">
        <v>5159</v>
      </c>
      <c r="H1440" s="99">
        <v>56383</v>
      </c>
      <c r="I1440" s="85" t="s">
        <v>4692</v>
      </c>
      <c r="J1440" s="100">
        <v>46080</v>
      </c>
      <c r="K1440" s="100" t="s">
        <v>5380</v>
      </c>
      <c r="L1440" s="77" t="s">
        <v>116</v>
      </c>
      <c r="M1440" s="78" t="s">
        <v>217</v>
      </c>
      <c r="N1440" s="77" t="s">
        <v>116</v>
      </c>
      <c r="O1440" s="71">
        <v>0</v>
      </c>
      <c r="P1440" s="71">
        <v>0</v>
      </c>
      <c r="Q1440" s="79">
        <v>150</v>
      </c>
      <c r="R1440" s="79">
        <v>0</v>
      </c>
      <c r="S1440" s="71">
        <v>0</v>
      </c>
      <c r="T1440" s="79">
        <v>150</v>
      </c>
      <c r="U1440" s="87" t="s">
        <v>118</v>
      </c>
      <c r="V1440" s="84">
        <f t="shared" si="143"/>
        <v>150</v>
      </c>
      <c r="W1440" s="61">
        <v>46076</v>
      </c>
      <c r="X1440" s="76" t="s">
        <v>230</v>
      </c>
      <c r="Y1440" s="76" t="s">
        <v>178</v>
      </c>
      <c r="Z1440" s="76" t="s">
        <v>178</v>
      </c>
      <c r="AA1440" s="76" t="s">
        <v>5381</v>
      </c>
      <c r="AB1440" s="76" t="s">
        <v>539</v>
      </c>
      <c r="AC1440" s="76" t="s">
        <v>540</v>
      </c>
      <c r="AD1440" s="76" t="s">
        <v>173</v>
      </c>
      <c r="AE1440" s="76" t="s">
        <v>548</v>
      </c>
      <c r="AF1440" s="76" t="s">
        <v>96</v>
      </c>
      <c r="AG1440" s="82"/>
      <c r="AH1440" s="60"/>
      <c r="AI1440" s="75" t="s">
        <v>4947</v>
      </c>
      <c r="AJ1440" s="6" t="s">
        <v>103</v>
      </c>
      <c r="AK1440" s="81">
        <v>0</v>
      </c>
      <c r="AL1440" s="205" t="s">
        <v>103</v>
      </c>
      <c r="AM1440" s="169"/>
      <c r="AN1440" s="6"/>
      <c r="AO1440" s="120"/>
    </row>
    <row r="1441" spans="1:41">
      <c r="A1441" s="75" t="s">
        <v>4947</v>
      </c>
      <c r="B1441" s="6" t="s">
        <v>93</v>
      </c>
      <c r="C1441" s="76">
        <v>1440</v>
      </c>
      <c r="D1441" s="76" t="s">
        <v>97</v>
      </c>
      <c r="E1441" s="6" t="s">
        <v>2135</v>
      </c>
      <c r="F1441" s="6" t="str">
        <f t="shared" si="139"/>
        <v>FreightFG-R-2144LE25.M01</v>
      </c>
      <c r="G1441" s="95" t="s">
        <v>5160</v>
      </c>
      <c r="H1441" s="99">
        <v>56404</v>
      </c>
      <c r="I1441" s="85" t="s">
        <v>4692</v>
      </c>
      <c r="J1441" s="100">
        <v>46080</v>
      </c>
      <c r="K1441" s="100" t="s">
        <v>5382</v>
      </c>
      <c r="L1441" s="77" t="s">
        <v>116</v>
      </c>
      <c r="M1441" s="78" t="s">
        <v>195</v>
      </c>
      <c r="N1441" s="76">
        <v>548259</v>
      </c>
      <c r="O1441" s="71">
        <v>0</v>
      </c>
      <c r="P1441" s="71">
        <v>0</v>
      </c>
      <c r="Q1441" s="79">
        <v>5225</v>
      </c>
      <c r="R1441" s="79">
        <v>0</v>
      </c>
      <c r="S1441" s="71">
        <v>0</v>
      </c>
      <c r="T1441" s="79">
        <v>5225</v>
      </c>
      <c r="U1441" s="87" t="s">
        <v>118</v>
      </c>
      <c r="V1441" s="84">
        <f t="shared" si="143"/>
        <v>5225</v>
      </c>
      <c r="W1441" s="61">
        <v>46077</v>
      </c>
      <c r="X1441" s="76" t="s">
        <v>230</v>
      </c>
      <c r="Y1441" s="76" t="s">
        <v>178</v>
      </c>
      <c r="Z1441" s="76" t="s">
        <v>178</v>
      </c>
      <c r="AA1441" s="76" t="s">
        <v>4875</v>
      </c>
      <c r="AB1441" s="76" t="s">
        <v>542</v>
      </c>
      <c r="AC1441" s="76" t="s">
        <v>541</v>
      </c>
      <c r="AD1441" s="76" t="s">
        <v>195</v>
      </c>
      <c r="AE1441" s="76" t="s">
        <v>547</v>
      </c>
      <c r="AF1441" s="76" t="s">
        <v>96</v>
      </c>
      <c r="AG1441" s="82"/>
      <c r="AH1441" s="60"/>
      <c r="AI1441" s="75" t="s">
        <v>4947</v>
      </c>
      <c r="AJ1441" s="6" t="s">
        <v>103</v>
      </c>
      <c r="AK1441" s="81">
        <v>0</v>
      </c>
      <c r="AL1441" s="205" t="s">
        <v>103</v>
      </c>
      <c r="AM1441" s="169"/>
      <c r="AN1441" s="6"/>
      <c r="AO1441" s="120"/>
    </row>
    <row r="1442" spans="1:41">
      <c r="A1442" s="75" t="s">
        <v>4947</v>
      </c>
      <c r="B1442" s="6" t="s">
        <v>93</v>
      </c>
      <c r="C1442" s="76">
        <v>1441</v>
      </c>
      <c r="D1442" s="6" t="s">
        <v>594</v>
      </c>
      <c r="E1442" s="6" t="s">
        <v>2135</v>
      </c>
      <c r="F1442" s="6" t="str">
        <f t="shared" si="139"/>
        <v>FreightFG-V-026-V1E26-M01.2</v>
      </c>
      <c r="G1442" s="97" t="s">
        <v>5161</v>
      </c>
      <c r="H1442" s="97" t="s">
        <v>5162</v>
      </c>
      <c r="I1442" s="85" t="s">
        <v>4692</v>
      </c>
      <c r="J1442" s="92">
        <v>46074</v>
      </c>
      <c r="K1442" s="97" t="s">
        <v>3656</v>
      </c>
      <c r="L1442" s="6" t="s">
        <v>1497</v>
      </c>
      <c r="M1442" s="78" t="s">
        <v>174</v>
      </c>
      <c r="N1442" s="6" t="s">
        <v>1471</v>
      </c>
      <c r="O1442" s="71">
        <v>0</v>
      </c>
      <c r="P1442" s="71">
        <v>0</v>
      </c>
      <c r="Q1442" s="79">
        <v>12000</v>
      </c>
      <c r="R1442" s="79">
        <v>1920</v>
      </c>
      <c r="S1442" s="71">
        <v>480</v>
      </c>
      <c r="T1442" s="79">
        <v>13440</v>
      </c>
      <c r="U1442" s="6" t="s">
        <v>24</v>
      </c>
      <c r="V1442" s="84">
        <f t="shared" ref="V1442:V1444" si="144">T1442/17.5037</f>
        <v>767.83765718105326</v>
      </c>
      <c r="W1442" s="110">
        <v>46076</v>
      </c>
      <c r="X1442" s="6" t="s">
        <v>122</v>
      </c>
      <c r="Y1442" s="6" t="s">
        <v>121</v>
      </c>
      <c r="Z1442" s="6" t="s">
        <v>1498</v>
      </c>
      <c r="AA1442" s="6" t="s">
        <v>1497</v>
      </c>
      <c r="AB1442" s="76" t="s">
        <v>542</v>
      </c>
      <c r="AC1442" s="76" t="s">
        <v>541</v>
      </c>
      <c r="AD1442" s="76" t="s">
        <v>195</v>
      </c>
      <c r="AE1442" s="76" t="s">
        <v>547</v>
      </c>
      <c r="AF1442" s="76" t="s">
        <v>96</v>
      </c>
      <c r="AG1442" s="82"/>
      <c r="AH1442" s="60"/>
      <c r="AI1442" s="75" t="s">
        <v>4947</v>
      </c>
      <c r="AJ1442" s="6" t="s">
        <v>103</v>
      </c>
      <c r="AK1442" s="81">
        <v>0</v>
      </c>
      <c r="AL1442" s="205" t="s">
        <v>103</v>
      </c>
      <c r="AM1442" s="169"/>
      <c r="AN1442" s="6"/>
      <c r="AO1442" s="120"/>
    </row>
    <row r="1443" spans="1:41">
      <c r="A1443" s="75" t="s">
        <v>4947</v>
      </c>
      <c r="B1443" s="6" t="s">
        <v>93</v>
      </c>
      <c r="C1443" s="76">
        <v>1442</v>
      </c>
      <c r="D1443" s="6" t="s">
        <v>594</v>
      </c>
      <c r="E1443" s="6" t="s">
        <v>2135</v>
      </c>
      <c r="F1443" s="6" t="str">
        <f t="shared" si="139"/>
        <v>FreightRM-R-033-SI26-M19</v>
      </c>
      <c r="G1443" s="97" t="s">
        <v>5163</v>
      </c>
      <c r="H1443" s="97" t="s">
        <v>5164</v>
      </c>
      <c r="I1443" s="85" t="s">
        <v>4692</v>
      </c>
      <c r="J1443" s="92">
        <v>46079</v>
      </c>
      <c r="K1443" s="97"/>
      <c r="L1443" s="6" t="s">
        <v>1474</v>
      </c>
      <c r="M1443" s="78" t="s">
        <v>174</v>
      </c>
      <c r="N1443" s="6" t="s">
        <v>1502</v>
      </c>
      <c r="O1443" s="71">
        <v>0</v>
      </c>
      <c r="P1443" s="71">
        <v>0</v>
      </c>
      <c r="Q1443" s="79">
        <v>16905</v>
      </c>
      <c r="R1443" s="79">
        <v>2704.8</v>
      </c>
      <c r="S1443" s="71">
        <v>676.2</v>
      </c>
      <c r="T1443" s="79">
        <v>18933.599999999999</v>
      </c>
      <c r="U1443" s="6" t="s">
        <v>24</v>
      </c>
      <c r="V1443" s="84">
        <f t="shared" si="144"/>
        <v>1081.6912995538087</v>
      </c>
      <c r="W1443" s="110">
        <v>46080</v>
      </c>
      <c r="X1443" s="6" t="s">
        <v>1474</v>
      </c>
      <c r="Y1443" s="6" t="s">
        <v>1475</v>
      </c>
      <c r="Z1443" s="6" t="s">
        <v>121</v>
      </c>
      <c r="AA1443" s="6" t="s">
        <v>122</v>
      </c>
      <c r="AB1443" s="76" t="s">
        <v>539</v>
      </c>
      <c r="AC1443" s="76" t="s">
        <v>540</v>
      </c>
      <c r="AD1443" s="76" t="s">
        <v>174</v>
      </c>
      <c r="AE1443" s="76" t="s">
        <v>546</v>
      </c>
      <c r="AF1443" s="76" t="s">
        <v>96</v>
      </c>
      <c r="AG1443" s="82"/>
      <c r="AH1443" s="60"/>
      <c r="AI1443" s="75" t="s">
        <v>4947</v>
      </c>
      <c r="AJ1443" s="6" t="s">
        <v>103</v>
      </c>
      <c r="AK1443" s="81">
        <v>0</v>
      </c>
      <c r="AL1443" s="205" t="s">
        <v>103</v>
      </c>
      <c r="AM1443" s="169"/>
      <c r="AN1443" s="6"/>
      <c r="AO1443" s="120"/>
    </row>
    <row r="1444" spans="1:41">
      <c r="A1444" s="75" t="s">
        <v>4947</v>
      </c>
      <c r="B1444" s="6" t="s">
        <v>93</v>
      </c>
      <c r="C1444" s="76">
        <v>1443</v>
      </c>
      <c r="D1444" s="6" t="s">
        <v>594</v>
      </c>
      <c r="E1444" s="6" t="s">
        <v>2135</v>
      </c>
      <c r="F1444" s="6" t="str">
        <f t="shared" si="139"/>
        <v>FreightAF-M-052-SI26-M46/AF-M-062-SI26-M46</v>
      </c>
      <c r="G1444" s="112" t="s">
        <v>5165</v>
      </c>
      <c r="H1444" s="97" t="s">
        <v>5166</v>
      </c>
      <c r="I1444" s="85" t="s">
        <v>4692</v>
      </c>
      <c r="J1444" s="92">
        <v>46079</v>
      </c>
      <c r="K1444" s="97" t="s">
        <v>5383</v>
      </c>
      <c r="L1444" s="6" t="s">
        <v>5384</v>
      </c>
      <c r="M1444" s="6" t="s">
        <v>174</v>
      </c>
      <c r="N1444" s="6" t="s">
        <v>1479</v>
      </c>
      <c r="O1444" s="71">
        <v>0</v>
      </c>
      <c r="P1444" s="71">
        <v>0</v>
      </c>
      <c r="Q1444" s="79">
        <v>72500</v>
      </c>
      <c r="R1444" s="79">
        <v>11600</v>
      </c>
      <c r="S1444" s="71">
        <v>2900</v>
      </c>
      <c r="T1444" s="79">
        <v>81200</v>
      </c>
      <c r="U1444" s="6" t="s">
        <v>24</v>
      </c>
      <c r="V1444" s="84">
        <f t="shared" si="144"/>
        <v>4639.0191788021966</v>
      </c>
      <c r="W1444" s="110">
        <v>46081</v>
      </c>
      <c r="X1444" s="6" t="s">
        <v>1480</v>
      </c>
      <c r="Y1444" s="6" t="s">
        <v>129</v>
      </c>
      <c r="Z1444" s="6" t="s">
        <v>239</v>
      </c>
      <c r="AA1444" s="6" t="s">
        <v>122</v>
      </c>
      <c r="AB1444" s="76" t="s">
        <v>1106</v>
      </c>
      <c r="AC1444" s="76" t="s">
        <v>540</v>
      </c>
      <c r="AD1444" s="76" t="s">
        <v>174</v>
      </c>
      <c r="AE1444" s="76" t="s">
        <v>546</v>
      </c>
      <c r="AF1444" s="76" t="s">
        <v>96</v>
      </c>
      <c r="AG1444" s="82"/>
      <c r="AH1444" s="60"/>
      <c r="AI1444" s="75" t="s">
        <v>4947</v>
      </c>
      <c r="AJ1444" s="6" t="s">
        <v>103</v>
      </c>
      <c r="AK1444" s="81">
        <v>0</v>
      </c>
      <c r="AL1444" s="205" t="s">
        <v>103</v>
      </c>
      <c r="AM1444" s="169"/>
      <c r="AN1444" s="6"/>
      <c r="AO1444" s="120"/>
    </row>
    <row r="1445" spans="1:41">
      <c r="A1445" s="75" t="s">
        <v>4947</v>
      </c>
      <c r="B1445" s="6" t="s">
        <v>93</v>
      </c>
      <c r="C1445" s="76">
        <v>1444</v>
      </c>
      <c r="D1445" s="6" t="s">
        <v>107</v>
      </c>
      <c r="E1445" s="6" t="s">
        <v>105</v>
      </c>
      <c r="F1445" s="6" t="str">
        <f t="shared" si="139"/>
        <v>STORAGEFG-R-2073LE25.M19</v>
      </c>
      <c r="G1445" s="97" t="s">
        <v>207</v>
      </c>
      <c r="H1445" s="95">
        <v>146643</v>
      </c>
      <c r="I1445" s="85" t="s">
        <v>4692</v>
      </c>
      <c r="J1445" s="92">
        <v>46073</v>
      </c>
      <c r="K1445" s="97"/>
      <c r="L1445" s="80" t="s">
        <v>116</v>
      </c>
      <c r="M1445" s="6" t="s">
        <v>173</v>
      </c>
      <c r="N1445" s="80" t="s">
        <v>116</v>
      </c>
      <c r="O1445" s="71">
        <v>0</v>
      </c>
      <c r="P1445" s="71">
        <v>0</v>
      </c>
      <c r="Q1445" s="79">
        <v>37.6</v>
      </c>
      <c r="R1445" s="79">
        <v>0</v>
      </c>
      <c r="S1445" s="71">
        <v>0</v>
      </c>
      <c r="T1445" s="79">
        <v>37.6</v>
      </c>
      <c r="U1445" s="87" t="s">
        <v>118</v>
      </c>
      <c r="V1445" s="84">
        <f t="shared" ref="V1445:V1472" si="145">T1445</f>
        <v>37.6</v>
      </c>
      <c r="W1445" s="94" t="s">
        <v>119</v>
      </c>
      <c r="X1445" s="80" t="s">
        <v>238</v>
      </c>
      <c r="Y1445" s="80" t="s">
        <v>238</v>
      </c>
      <c r="Z1445" s="80" t="s">
        <v>239</v>
      </c>
      <c r="AA1445" s="80" t="s">
        <v>240</v>
      </c>
      <c r="AB1445" s="76" t="s">
        <v>539</v>
      </c>
      <c r="AC1445" s="76" t="s">
        <v>541</v>
      </c>
      <c r="AD1445" s="76" t="s">
        <v>195</v>
      </c>
      <c r="AE1445" s="76">
        <v>75640000</v>
      </c>
      <c r="AF1445" s="76" t="s">
        <v>96</v>
      </c>
      <c r="AG1445" s="82"/>
      <c r="AH1445" s="60"/>
      <c r="AI1445" s="75" t="s">
        <v>4947</v>
      </c>
      <c r="AJ1445" s="6" t="s">
        <v>103</v>
      </c>
      <c r="AK1445" s="81">
        <v>0</v>
      </c>
      <c r="AL1445" s="205" t="s">
        <v>103</v>
      </c>
      <c r="AM1445" s="169"/>
      <c r="AN1445" s="6"/>
      <c r="AO1445" s="120"/>
    </row>
    <row r="1446" spans="1:41">
      <c r="A1446" s="75" t="s">
        <v>4947</v>
      </c>
      <c r="B1446" s="6" t="s">
        <v>93</v>
      </c>
      <c r="C1446" s="76">
        <v>1445</v>
      </c>
      <c r="D1446" s="6" t="s">
        <v>107</v>
      </c>
      <c r="E1446" s="6" t="s">
        <v>105</v>
      </c>
      <c r="F1446" s="6" t="str">
        <f t="shared" si="139"/>
        <v>STORAGEFG-R-1992LE25.M19</v>
      </c>
      <c r="G1446" s="97" t="s">
        <v>2365</v>
      </c>
      <c r="H1446" s="95">
        <v>146644</v>
      </c>
      <c r="I1446" s="85" t="s">
        <v>4692</v>
      </c>
      <c r="J1446" s="92">
        <v>46073</v>
      </c>
      <c r="K1446" s="97"/>
      <c r="L1446" s="80" t="s">
        <v>116</v>
      </c>
      <c r="M1446" s="6" t="s">
        <v>173</v>
      </c>
      <c r="N1446" s="80" t="s">
        <v>116</v>
      </c>
      <c r="O1446" s="71">
        <v>0</v>
      </c>
      <c r="P1446" s="71">
        <v>0</v>
      </c>
      <c r="Q1446" s="79">
        <v>42.7</v>
      </c>
      <c r="R1446" s="79">
        <v>0</v>
      </c>
      <c r="S1446" s="71">
        <v>0</v>
      </c>
      <c r="T1446" s="79">
        <v>42.7</v>
      </c>
      <c r="U1446" s="87" t="s">
        <v>118</v>
      </c>
      <c r="V1446" s="84">
        <f t="shared" si="145"/>
        <v>42.7</v>
      </c>
      <c r="W1446" s="94" t="s">
        <v>119</v>
      </c>
      <c r="X1446" s="80" t="s">
        <v>238</v>
      </c>
      <c r="Y1446" s="80" t="s">
        <v>238</v>
      </c>
      <c r="Z1446" s="80" t="s">
        <v>239</v>
      </c>
      <c r="AA1446" s="80" t="s">
        <v>240</v>
      </c>
      <c r="AB1446" s="76" t="s">
        <v>539</v>
      </c>
      <c r="AC1446" s="76" t="s">
        <v>541</v>
      </c>
      <c r="AD1446" s="76" t="s">
        <v>195</v>
      </c>
      <c r="AE1446" s="76">
        <v>75640000</v>
      </c>
      <c r="AF1446" s="76" t="s">
        <v>96</v>
      </c>
      <c r="AG1446" s="82"/>
      <c r="AH1446" s="60"/>
      <c r="AI1446" s="75" t="s">
        <v>4947</v>
      </c>
      <c r="AJ1446" s="6" t="s">
        <v>103</v>
      </c>
      <c r="AK1446" s="81">
        <v>0</v>
      </c>
      <c r="AL1446" s="205" t="s">
        <v>103</v>
      </c>
      <c r="AM1446" s="169"/>
      <c r="AN1446" s="6"/>
      <c r="AO1446" s="120"/>
    </row>
    <row r="1447" spans="1:41">
      <c r="A1447" s="75" t="s">
        <v>4947</v>
      </c>
      <c r="B1447" s="6" t="s">
        <v>93</v>
      </c>
      <c r="C1447" s="76">
        <v>1446</v>
      </c>
      <c r="D1447" s="6" t="s">
        <v>107</v>
      </c>
      <c r="E1447" s="6" t="s">
        <v>105</v>
      </c>
      <c r="F1447" s="6" t="str">
        <f t="shared" si="139"/>
        <v>STORAGEFG-R-2128LE25.M19</v>
      </c>
      <c r="G1447" s="97" t="s">
        <v>4555</v>
      </c>
      <c r="H1447" s="95">
        <v>146664</v>
      </c>
      <c r="I1447" s="85" t="s">
        <v>4692</v>
      </c>
      <c r="J1447" s="92">
        <v>46076</v>
      </c>
      <c r="K1447" s="97"/>
      <c r="L1447" s="80" t="s">
        <v>116</v>
      </c>
      <c r="M1447" s="6" t="s">
        <v>173</v>
      </c>
      <c r="N1447" s="80" t="s">
        <v>116</v>
      </c>
      <c r="O1447" s="71">
        <v>0</v>
      </c>
      <c r="P1447" s="71">
        <v>0</v>
      </c>
      <c r="Q1447" s="79">
        <v>89.3</v>
      </c>
      <c r="R1447" s="79">
        <v>0</v>
      </c>
      <c r="S1447" s="71">
        <v>0</v>
      </c>
      <c r="T1447" s="79">
        <v>89.3</v>
      </c>
      <c r="U1447" s="87" t="s">
        <v>118</v>
      </c>
      <c r="V1447" s="84">
        <f t="shared" si="145"/>
        <v>89.3</v>
      </c>
      <c r="W1447" s="94" t="s">
        <v>119</v>
      </c>
      <c r="X1447" s="80" t="s">
        <v>238</v>
      </c>
      <c r="Y1447" s="80" t="s">
        <v>238</v>
      </c>
      <c r="Z1447" s="80" t="s">
        <v>239</v>
      </c>
      <c r="AA1447" s="80" t="s">
        <v>240</v>
      </c>
      <c r="AB1447" s="76" t="s">
        <v>539</v>
      </c>
      <c r="AC1447" s="76" t="s">
        <v>541</v>
      </c>
      <c r="AD1447" s="76" t="s">
        <v>195</v>
      </c>
      <c r="AE1447" s="76">
        <v>75640000</v>
      </c>
      <c r="AF1447" s="76" t="s">
        <v>96</v>
      </c>
      <c r="AG1447" s="82"/>
      <c r="AH1447" s="60"/>
      <c r="AI1447" s="75" t="s">
        <v>4947</v>
      </c>
      <c r="AJ1447" s="6" t="s">
        <v>103</v>
      </c>
      <c r="AK1447" s="81">
        <v>0</v>
      </c>
      <c r="AL1447" s="205" t="s">
        <v>103</v>
      </c>
      <c r="AM1447" s="169"/>
      <c r="AN1447" s="6"/>
      <c r="AO1447" s="120"/>
    </row>
    <row r="1448" spans="1:41">
      <c r="A1448" s="75" t="s">
        <v>4947</v>
      </c>
      <c r="B1448" s="6" t="s">
        <v>93</v>
      </c>
      <c r="C1448" s="76">
        <v>1447</v>
      </c>
      <c r="D1448" s="6" t="s">
        <v>107</v>
      </c>
      <c r="E1448" s="6" t="s">
        <v>105</v>
      </c>
      <c r="F1448" s="6" t="str">
        <f t="shared" si="139"/>
        <v>STORAGERM-J-1190LI26-M19</v>
      </c>
      <c r="G1448" s="97" t="s">
        <v>5167</v>
      </c>
      <c r="H1448" s="95">
        <v>146669</v>
      </c>
      <c r="I1448" s="85" t="s">
        <v>4692</v>
      </c>
      <c r="J1448" s="92">
        <v>46076</v>
      </c>
      <c r="K1448" s="97"/>
      <c r="L1448" s="80" t="s">
        <v>116</v>
      </c>
      <c r="M1448" s="6" t="s">
        <v>173</v>
      </c>
      <c r="N1448" s="80" t="s">
        <v>116</v>
      </c>
      <c r="O1448" s="71">
        <v>0</v>
      </c>
      <c r="P1448" s="71">
        <v>0</v>
      </c>
      <c r="Q1448" s="79">
        <v>599.65</v>
      </c>
      <c r="R1448" s="79">
        <v>0</v>
      </c>
      <c r="S1448" s="71">
        <v>0</v>
      </c>
      <c r="T1448" s="79">
        <v>599.65</v>
      </c>
      <c r="U1448" s="87" t="s">
        <v>118</v>
      </c>
      <c r="V1448" s="84">
        <f t="shared" si="145"/>
        <v>599.65</v>
      </c>
      <c r="W1448" s="94" t="s">
        <v>119</v>
      </c>
      <c r="X1448" s="80" t="s">
        <v>238</v>
      </c>
      <c r="Y1448" s="80" t="s">
        <v>238</v>
      </c>
      <c r="Z1448" s="80" t="s">
        <v>239</v>
      </c>
      <c r="AA1448" s="80" t="s">
        <v>240</v>
      </c>
      <c r="AB1448" s="76" t="s">
        <v>539</v>
      </c>
      <c r="AC1448" s="76" t="s">
        <v>540</v>
      </c>
      <c r="AD1448" s="76" t="s">
        <v>173</v>
      </c>
      <c r="AE1448" s="139" t="s">
        <v>550</v>
      </c>
      <c r="AF1448" s="76" t="s">
        <v>96</v>
      </c>
      <c r="AG1448" s="82"/>
      <c r="AH1448" s="60"/>
      <c r="AI1448" s="75" t="s">
        <v>4947</v>
      </c>
      <c r="AJ1448" s="6" t="s">
        <v>103</v>
      </c>
      <c r="AK1448" s="81">
        <v>0</v>
      </c>
      <c r="AL1448" s="205" t="s">
        <v>103</v>
      </c>
      <c r="AM1448" s="169"/>
      <c r="AN1448" s="6"/>
      <c r="AO1448" s="120"/>
    </row>
    <row r="1449" spans="1:41">
      <c r="A1449" s="75" t="s">
        <v>4947</v>
      </c>
      <c r="B1449" s="6" t="s">
        <v>93</v>
      </c>
      <c r="C1449" s="76">
        <v>1448</v>
      </c>
      <c r="D1449" s="6" t="s">
        <v>107</v>
      </c>
      <c r="E1449" s="6" t="s">
        <v>105</v>
      </c>
      <c r="F1449" s="6" t="str">
        <f t="shared" si="139"/>
        <v>STORAGERM-J-1187LI26-M19.1</v>
      </c>
      <c r="G1449" s="97" t="s">
        <v>5168</v>
      </c>
      <c r="H1449" s="95">
        <v>146673</v>
      </c>
      <c r="I1449" s="85" t="s">
        <v>4692</v>
      </c>
      <c r="J1449" s="92">
        <v>46078</v>
      </c>
      <c r="K1449" s="97" t="s">
        <v>5385</v>
      </c>
      <c r="L1449" s="80" t="s">
        <v>2575</v>
      </c>
      <c r="M1449" s="6" t="s">
        <v>173</v>
      </c>
      <c r="N1449" s="80" t="s">
        <v>2575</v>
      </c>
      <c r="O1449" s="71">
        <v>0</v>
      </c>
      <c r="P1449" s="71">
        <v>0</v>
      </c>
      <c r="Q1449" s="79">
        <v>183.5</v>
      </c>
      <c r="R1449" s="79">
        <v>0</v>
      </c>
      <c r="S1449" s="71">
        <v>0</v>
      </c>
      <c r="T1449" s="79">
        <v>183.5</v>
      </c>
      <c r="U1449" s="87" t="s">
        <v>118</v>
      </c>
      <c r="V1449" s="84">
        <f t="shared" si="145"/>
        <v>183.5</v>
      </c>
      <c r="W1449" s="94">
        <v>46056</v>
      </c>
      <c r="X1449" s="80" t="s">
        <v>237</v>
      </c>
      <c r="Y1449" s="80" t="s">
        <v>238</v>
      </c>
      <c r="Z1449" s="80" t="s">
        <v>239</v>
      </c>
      <c r="AA1449" s="80" t="s">
        <v>240</v>
      </c>
      <c r="AB1449" s="76" t="s">
        <v>539</v>
      </c>
      <c r="AC1449" s="76" t="s">
        <v>540</v>
      </c>
      <c r="AD1449" s="76" t="s">
        <v>173</v>
      </c>
      <c r="AE1449" s="139" t="s">
        <v>550</v>
      </c>
      <c r="AF1449" s="76" t="s">
        <v>96</v>
      </c>
      <c r="AG1449" s="82"/>
      <c r="AH1449" s="60"/>
      <c r="AI1449" s="75" t="s">
        <v>4947</v>
      </c>
      <c r="AJ1449" s="6" t="s">
        <v>103</v>
      </c>
      <c r="AK1449" s="81">
        <v>0</v>
      </c>
      <c r="AL1449" s="205" t="s">
        <v>103</v>
      </c>
      <c r="AM1449" s="169"/>
      <c r="AN1449" s="6"/>
      <c r="AO1449" s="120"/>
    </row>
    <row r="1450" spans="1:41">
      <c r="A1450" s="75" t="s">
        <v>4947</v>
      </c>
      <c r="B1450" s="6" t="s">
        <v>93</v>
      </c>
      <c r="C1450" s="76">
        <v>1449</v>
      </c>
      <c r="D1450" s="6" t="s">
        <v>107</v>
      </c>
      <c r="E1450" s="6" t="s">
        <v>105</v>
      </c>
      <c r="F1450" s="6" t="str">
        <f t="shared" si="139"/>
        <v>STORAGERM-J-1197LI26-M19.1</v>
      </c>
      <c r="G1450" s="97" t="s">
        <v>6333</v>
      </c>
      <c r="H1450" s="95">
        <v>146675</v>
      </c>
      <c r="I1450" s="85" t="s">
        <v>4692</v>
      </c>
      <c r="J1450" s="92">
        <v>46078</v>
      </c>
      <c r="K1450" s="97" t="s">
        <v>5386</v>
      </c>
      <c r="L1450" s="80" t="s">
        <v>5387</v>
      </c>
      <c r="M1450" s="6" t="s">
        <v>173</v>
      </c>
      <c r="N1450" s="80" t="s">
        <v>5387</v>
      </c>
      <c r="O1450" s="71">
        <v>0</v>
      </c>
      <c r="P1450" s="71">
        <v>0</v>
      </c>
      <c r="Q1450" s="79">
        <v>441.25</v>
      </c>
      <c r="R1450" s="79">
        <v>0</v>
      </c>
      <c r="S1450" s="71">
        <v>0</v>
      </c>
      <c r="T1450" s="79">
        <v>441.25</v>
      </c>
      <c r="U1450" s="87" t="s">
        <v>118</v>
      </c>
      <c r="V1450" s="84">
        <f t="shared" si="145"/>
        <v>441.25</v>
      </c>
      <c r="W1450" s="94">
        <v>46059</v>
      </c>
      <c r="X1450" s="80" t="s">
        <v>237</v>
      </c>
      <c r="Y1450" s="80" t="s">
        <v>238</v>
      </c>
      <c r="Z1450" s="80" t="s">
        <v>239</v>
      </c>
      <c r="AA1450" s="80" t="s">
        <v>240</v>
      </c>
      <c r="AB1450" s="76" t="s">
        <v>539</v>
      </c>
      <c r="AC1450" s="76" t="s">
        <v>540</v>
      </c>
      <c r="AD1450" s="76" t="s">
        <v>173</v>
      </c>
      <c r="AE1450" s="139" t="s">
        <v>550</v>
      </c>
      <c r="AF1450" s="76" t="s">
        <v>96</v>
      </c>
      <c r="AG1450" s="82"/>
      <c r="AH1450" s="60"/>
      <c r="AI1450" s="75" t="s">
        <v>4947</v>
      </c>
      <c r="AJ1450" s="6" t="s">
        <v>103</v>
      </c>
      <c r="AK1450" s="81">
        <v>0</v>
      </c>
      <c r="AL1450" s="205" t="s">
        <v>103</v>
      </c>
      <c r="AM1450" s="169"/>
      <c r="AN1450" s="6"/>
      <c r="AO1450" s="120"/>
    </row>
    <row r="1451" spans="1:41">
      <c r="A1451" s="75" t="s">
        <v>4947</v>
      </c>
      <c r="B1451" s="6" t="s">
        <v>93</v>
      </c>
      <c r="C1451" s="76">
        <v>1450</v>
      </c>
      <c r="D1451" s="6" t="s">
        <v>107</v>
      </c>
      <c r="E1451" s="6" t="s">
        <v>105</v>
      </c>
      <c r="F1451" s="6" t="str">
        <f t="shared" si="139"/>
        <v>STORAGERM-J-1202LI26-M19</v>
      </c>
      <c r="G1451" s="97" t="s">
        <v>5169</v>
      </c>
      <c r="H1451" s="95">
        <v>146674</v>
      </c>
      <c r="I1451" s="85" t="s">
        <v>4692</v>
      </c>
      <c r="J1451" s="92">
        <v>46078</v>
      </c>
      <c r="K1451" s="97" t="s">
        <v>5388</v>
      </c>
      <c r="L1451" s="80" t="s">
        <v>5389</v>
      </c>
      <c r="M1451" s="6" t="s">
        <v>173</v>
      </c>
      <c r="N1451" s="80" t="s">
        <v>5389</v>
      </c>
      <c r="O1451" s="71">
        <v>0</v>
      </c>
      <c r="P1451" s="71">
        <v>0</v>
      </c>
      <c r="Q1451" s="79">
        <v>55.5</v>
      </c>
      <c r="R1451" s="79">
        <v>0</v>
      </c>
      <c r="S1451" s="71">
        <v>0</v>
      </c>
      <c r="T1451" s="79">
        <v>55.5</v>
      </c>
      <c r="U1451" s="87" t="s">
        <v>118</v>
      </c>
      <c r="V1451" s="84">
        <f t="shared" si="145"/>
        <v>55.5</v>
      </c>
      <c r="W1451" s="94">
        <v>46062</v>
      </c>
      <c r="X1451" s="80" t="s">
        <v>237</v>
      </c>
      <c r="Y1451" s="80" t="s">
        <v>238</v>
      </c>
      <c r="Z1451" s="80" t="s">
        <v>239</v>
      </c>
      <c r="AA1451" s="80" t="s">
        <v>240</v>
      </c>
      <c r="AB1451" s="76" t="s">
        <v>539</v>
      </c>
      <c r="AC1451" s="76" t="s">
        <v>540</v>
      </c>
      <c r="AD1451" s="76" t="s">
        <v>173</v>
      </c>
      <c r="AE1451" s="139" t="s">
        <v>550</v>
      </c>
      <c r="AF1451" s="76" t="s">
        <v>96</v>
      </c>
      <c r="AG1451" s="82"/>
      <c r="AH1451" s="60"/>
      <c r="AI1451" s="75" t="s">
        <v>4947</v>
      </c>
      <c r="AJ1451" s="6" t="s">
        <v>103</v>
      </c>
      <c r="AK1451" s="81">
        <v>0</v>
      </c>
      <c r="AL1451" s="205" t="s">
        <v>103</v>
      </c>
      <c r="AM1451" s="169"/>
      <c r="AN1451" s="6"/>
      <c r="AO1451" s="120"/>
    </row>
    <row r="1452" spans="1:41">
      <c r="A1452" s="75" t="s">
        <v>4947</v>
      </c>
      <c r="B1452" s="6" t="s">
        <v>93</v>
      </c>
      <c r="C1452" s="76">
        <v>1451</v>
      </c>
      <c r="D1452" s="6" t="s">
        <v>107</v>
      </c>
      <c r="E1452" s="6" t="s">
        <v>105</v>
      </c>
      <c r="F1452" s="6" t="str">
        <f t="shared" si="139"/>
        <v>STORAGERM-J-1201LI26-M19</v>
      </c>
      <c r="G1452" s="97" t="s">
        <v>4501</v>
      </c>
      <c r="H1452" s="95">
        <v>146676</v>
      </c>
      <c r="I1452" s="85" t="s">
        <v>4692</v>
      </c>
      <c r="J1452" s="92">
        <v>46078</v>
      </c>
      <c r="K1452" s="97" t="s">
        <v>5390</v>
      </c>
      <c r="L1452" s="80" t="s">
        <v>5391</v>
      </c>
      <c r="M1452" s="6" t="s">
        <v>173</v>
      </c>
      <c r="N1452" s="80" t="s">
        <v>5391</v>
      </c>
      <c r="O1452" s="71">
        <v>0</v>
      </c>
      <c r="P1452" s="71">
        <v>0</v>
      </c>
      <c r="Q1452" s="79">
        <v>249.75</v>
      </c>
      <c r="R1452" s="79">
        <v>0</v>
      </c>
      <c r="S1452" s="71">
        <v>0</v>
      </c>
      <c r="T1452" s="79">
        <v>249.75</v>
      </c>
      <c r="U1452" s="87" t="s">
        <v>118</v>
      </c>
      <c r="V1452" s="84">
        <f t="shared" si="145"/>
        <v>249.75</v>
      </c>
      <c r="W1452" s="92">
        <v>46062</v>
      </c>
      <c r="X1452" s="80" t="s">
        <v>237</v>
      </c>
      <c r="Y1452" s="80" t="s">
        <v>238</v>
      </c>
      <c r="Z1452" s="80" t="s">
        <v>239</v>
      </c>
      <c r="AA1452" s="80" t="s">
        <v>240</v>
      </c>
      <c r="AB1452" s="76" t="s">
        <v>539</v>
      </c>
      <c r="AC1452" s="76" t="s">
        <v>540</v>
      </c>
      <c r="AD1452" s="76" t="s">
        <v>173</v>
      </c>
      <c r="AE1452" s="139" t="s">
        <v>550</v>
      </c>
      <c r="AF1452" s="76" t="s">
        <v>96</v>
      </c>
      <c r="AG1452" s="82"/>
      <c r="AH1452" s="60"/>
      <c r="AI1452" s="75" t="s">
        <v>4947</v>
      </c>
      <c r="AJ1452" s="6" t="s">
        <v>103</v>
      </c>
      <c r="AK1452" s="81">
        <v>0</v>
      </c>
      <c r="AL1452" s="205" t="s">
        <v>103</v>
      </c>
      <c r="AM1452" s="169"/>
      <c r="AN1452" s="6"/>
      <c r="AO1452" s="120"/>
    </row>
    <row r="1453" spans="1:41">
      <c r="A1453" s="75" t="s">
        <v>4947</v>
      </c>
      <c r="B1453" s="6" t="s">
        <v>93</v>
      </c>
      <c r="C1453" s="76">
        <v>1452</v>
      </c>
      <c r="D1453" s="6" t="s">
        <v>107</v>
      </c>
      <c r="E1453" s="6" t="s">
        <v>105</v>
      </c>
      <c r="F1453" s="6" t="str">
        <f t="shared" si="139"/>
        <v>STORAGERM-J-1247LI26-M19</v>
      </c>
      <c r="G1453" s="97" t="s">
        <v>5170</v>
      </c>
      <c r="H1453" s="95">
        <v>146677</v>
      </c>
      <c r="I1453" s="85" t="s">
        <v>4692</v>
      </c>
      <c r="J1453" s="92">
        <v>46078</v>
      </c>
      <c r="K1453" s="97" t="s">
        <v>5392</v>
      </c>
      <c r="L1453" s="80" t="s">
        <v>5393</v>
      </c>
      <c r="M1453" s="6" t="s">
        <v>173</v>
      </c>
      <c r="N1453" s="80" t="s">
        <v>5393</v>
      </c>
      <c r="O1453" s="71">
        <v>0</v>
      </c>
      <c r="P1453" s="71">
        <v>0</v>
      </c>
      <c r="Q1453" s="79">
        <v>413.5</v>
      </c>
      <c r="R1453" s="79">
        <v>0</v>
      </c>
      <c r="S1453" s="71">
        <v>0</v>
      </c>
      <c r="T1453" s="79">
        <v>413.5</v>
      </c>
      <c r="U1453" s="87" t="s">
        <v>118</v>
      </c>
      <c r="V1453" s="84">
        <f t="shared" si="145"/>
        <v>413.5</v>
      </c>
      <c r="W1453" s="92">
        <v>46066</v>
      </c>
      <c r="X1453" s="80" t="s">
        <v>237</v>
      </c>
      <c r="Y1453" s="80" t="s">
        <v>238</v>
      </c>
      <c r="Z1453" s="80" t="s">
        <v>239</v>
      </c>
      <c r="AA1453" s="80" t="s">
        <v>240</v>
      </c>
      <c r="AB1453" s="76" t="s">
        <v>539</v>
      </c>
      <c r="AC1453" s="76" t="s">
        <v>540</v>
      </c>
      <c r="AD1453" s="76" t="s">
        <v>173</v>
      </c>
      <c r="AE1453" s="139" t="s">
        <v>550</v>
      </c>
      <c r="AF1453" s="76" t="s">
        <v>96</v>
      </c>
      <c r="AG1453" s="82"/>
      <c r="AH1453" s="60"/>
      <c r="AI1453" s="75" t="s">
        <v>4947</v>
      </c>
      <c r="AJ1453" s="6" t="s">
        <v>103</v>
      </c>
      <c r="AK1453" s="81">
        <v>0</v>
      </c>
      <c r="AL1453" s="205" t="s">
        <v>103</v>
      </c>
      <c r="AM1453" s="169"/>
      <c r="AN1453" s="6"/>
      <c r="AO1453" s="120"/>
    </row>
    <row r="1454" spans="1:41">
      <c r="A1454" s="75" t="s">
        <v>4947</v>
      </c>
      <c r="B1454" s="6" t="s">
        <v>93</v>
      </c>
      <c r="C1454" s="76">
        <v>1453</v>
      </c>
      <c r="D1454" s="6" t="s">
        <v>107</v>
      </c>
      <c r="E1454" s="6" t="s">
        <v>105</v>
      </c>
      <c r="F1454" s="6" t="str">
        <f t="shared" si="139"/>
        <v>STORAGEFG-R-1996LE25.M19</v>
      </c>
      <c r="G1454" s="97" t="s">
        <v>4577</v>
      </c>
      <c r="H1454" s="95">
        <v>146678</v>
      </c>
      <c r="I1454" s="85" t="s">
        <v>4692</v>
      </c>
      <c r="J1454" s="92">
        <v>46078</v>
      </c>
      <c r="K1454" s="97"/>
      <c r="L1454" s="80">
        <v>6022453</v>
      </c>
      <c r="M1454" s="6" t="s">
        <v>173</v>
      </c>
      <c r="N1454" s="80" t="s">
        <v>116</v>
      </c>
      <c r="O1454" s="71">
        <v>0</v>
      </c>
      <c r="P1454" s="71">
        <v>0</v>
      </c>
      <c r="Q1454" s="79">
        <v>167.6</v>
      </c>
      <c r="R1454" s="79">
        <v>0</v>
      </c>
      <c r="S1454" s="71">
        <v>0</v>
      </c>
      <c r="T1454" s="79">
        <v>167.6</v>
      </c>
      <c r="U1454" s="87" t="s">
        <v>118</v>
      </c>
      <c r="V1454" s="84">
        <f t="shared" si="145"/>
        <v>167.6</v>
      </c>
      <c r="W1454" s="92" t="s">
        <v>119</v>
      </c>
      <c r="X1454" s="80" t="s">
        <v>238</v>
      </c>
      <c r="Y1454" s="80" t="s">
        <v>238</v>
      </c>
      <c r="Z1454" s="80" t="s">
        <v>239</v>
      </c>
      <c r="AA1454" s="80" t="s">
        <v>240</v>
      </c>
      <c r="AB1454" s="76" t="s">
        <v>539</v>
      </c>
      <c r="AC1454" s="76" t="s">
        <v>541</v>
      </c>
      <c r="AD1454" s="76" t="s">
        <v>195</v>
      </c>
      <c r="AE1454" s="76">
        <v>75640000</v>
      </c>
      <c r="AF1454" s="76" t="s">
        <v>96</v>
      </c>
      <c r="AG1454" s="82"/>
      <c r="AH1454" s="60"/>
      <c r="AI1454" s="75" t="s">
        <v>4947</v>
      </c>
      <c r="AJ1454" s="6" t="s">
        <v>103</v>
      </c>
      <c r="AK1454" s="81">
        <v>0</v>
      </c>
      <c r="AL1454" s="205" t="s">
        <v>103</v>
      </c>
      <c r="AM1454" s="169"/>
      <c r="AN1454" s="6"/>
      <c r="AO1454" s="120"/>
    </row>
    <row r="1455" spans="1:41">
      <c r="A1455" s="75" t="s">
        <v>4947</v>
      </c>
      <c r="B1455" s="6" t="s">
        <v>93</v>
      </c>
      <c r="C1455" s="76">
        <v>1454</v>
      </c>
      <c r="D1455" s="6" t="s">
        <v>107</v>
      </c>
      <c r="E1455" s="6" t="s">
        <v>105</v>
      </c>
      <c r="F1455" s="6" t="str">
        <f t="shared" si="139"/>
        <v>STORAGEFG-R-2089LE25.M19</v>
      </c>
      <c r="G1455" s="97" t="s">
        <v>927</v>
      </c>
      <c r="H1455" s="95">
        <v>146679</v>
      </c>
      <c r="I1455" s="85" t="s">
        <v>4692</v>
      </c>
      <c r="J1455" s="92">
        <v>46078</v>
      </c>
      <c r="K1455" s="97"/>
      <c r="L1455" s="80">
        <v>6028578</v>
      </c>
      <c r="M1455" s="6" t="s">
        <v>173</v>
      </c>
      <c r="N1455" s="80" t="s">
        <v>116</v>
      </c>
      <c r="O1455" s="71">
        <v>0</v>
      </c>
      <c r="P1455" s="71">
        <v>0</v>
      </c>
      <c r="Q1455" s="79">
        <v>65.5</v>
      </c>
      <c r="R1455" s="79">
        <v>0</v>
      </c>
      <c r="S1455" s="71">
        <v>0</v>
      </c>
      <c r="T1455" s="79">
        <v>65.5</v>
      </c>
      <c r="U1455" s="87" t="s">
        <v>118</v>
      </c>
      <c r="V1455" s="84">
        <f t="shared" si="145"/>
        <v>65.5</v>
      </c>
      <c r="W1455" s="94" t="s">
        <v>119</v>
      </c>
      <c r="X1455" s="80" t="s">
        <v>238</v>
      </c>
      <c r="Y1455" s="80" t="s">
        <v>238</v>
      </c>
      <c r="Z1455" s="80" t="s">
        <v>239</v>
      </c>
      <c r="AA1455" s="80" t="s">
        <v>240</v>
      </c>
      <c r="AB1455" s="76" t="s">
        <v>539</v>
      </c>
      <c r="AC1455" s="76" t="s">
        <v>541</v>
      </c>
      <c r="AD1455" s="76" t="s">
        <v>195</v>
      </c>
      <c r="AE1455" s="76">
        <v>75640000</v>
      </c>
      <c r="AF1455" s="76" t="s">
        <v>96</v>
      </c>
      <c r="AG1455" s="82"/>
      <c r="AH1455" s="60"/>
      <c r="AI1455" s="75" t="s">
        <v>4947</v>
      </c>
      <c r="AJ1455" s="6" t="s">
        <v>103</v>
      </c>
      <c r="AK1455" s="81">
        <v>0</v>
      </c>
      <c r="AL1455" s="205" t="s">
        <v>103</v>
      </c>
      <c r="AM1455" s="169"/>
      <c r="AN1455" s="6"/>
      <c r="AO1455" s="120"/>
    </row>
    <row r="1456" spans="1:41">
      <c r="A1456" s="75" t="s">
        <v>4947</v>
      </c>
      <c r="B1456" s="6" t="s">
        <v>93</v>
      </c>
      <c r="C1456" s="76">
        <v>1455</v>
      </c>
      <c r="D1456" s="6" t="s">
        <v>107</v>
      </c>
      <c r="E1456" s="6" t="s">
        <v>105</v>
      </c>
      <c r="F1456" s="6" t="str">
        <f t="shared" si="139"/>
        <v>STORAGEFG-R-2080LE25.M19</v>
      </c>
      <c r="G1456" s="97" t="s">
        <v>220</v>
      </c>
      <c r="H1456" s="95">
        <v>146680</v>
      </c>
      <c r="I1456" s="85" t="s">
        <v>4692</v>
      </c>
      <c r="J1456" s="92">
        <v>46078</v>
      </c>
      <c r="K1456" s="97"/>
      <c r="L1456" s="80">
        <v>6109405</v>
      </c>
      <c r="M1456" s="6" t="s">
        <v>173</v>
      </c>
      <c r="N1456" s="80" t="s">
        <v>116</v>
      </c>
      <c r="O1456" s="71">
        <v>0</v>
      </c>
      <c r="P1456" s="71">
        <v>0</v>
      </c>
      <c r="Q1456" s="79">
        <v>263.60000000000002</v>
      </c>
      <c r="R1456" s="79">
        <v>0</v>
      </c>
      <c r="S1456" s="71">
        <v>0</v>
      </c>
      <c r="T1456" s="79">
        <v>263.60000000000002</v>
      </c>
      <c r="U1456" s="87" t="s">
        <v>118</v>
      </c>
      <c r="V1456" s="84">
        <f t="shared" si="145"/>
        <v>263.60000000000002</v>
      </c>
      <c r="W1456" s="94" t="s">
        <v>119</v>
      </c>
      <c r="X1456" s="80" t="s">
        <v>238</v>
      </c>
      <c r="Y1456" s="80" t="s">
        <v>238</v>
      </c>
      <c r="Z1456" s="80" t="s">
        <v>239</v>
      </c>
      <c r="AA1456" s="80" t="s">
        <v>240</v>
      </c>
      <c r="AB1456" s="76" t="s">
        <v>539</v>
      </c>
      <c r="AC1456" s="76" t="s">
        <v>541</v>
      </c>
      <c r="AD1456" s="76" t="s">
        <v>195</v>
      </c>
      <c r="AE1456" s="76">
        <v>75640000</v>
      </c>
      <c r="AF1456" s="76" t="s">
        <v>96</v>
      </c>
      <c r="AG1456" s="82"/>
      <c r="AH1456" s="60"/>
      <c r="AI1456" s="75" t="s">
        <v>4947</v>
      </c>
      <c r="AJ1456" s="6" t="s">
        <v>103</v>
      </c>
      <c r="AK1456" s="81">
        <v>0</v>
      </c>
      <c r="AL1456" s="205" t="s">
        <v>103</v>
      </c>
      <c r="AM1456" s="169"/>
      <c r="AN1456" s="6"/>
      <c r="AO1456" s="120"/>
    </row>
    <row r="1457" spans="1:41">
      <c r="A1457" s="75" t="s">
        <v>4947</v>
      </c>
      <c r="B1457" s="6" t="s">
        <v>93</v>
      </c>
      <c r="C1457" s="76">
        <v>1456</v>
      </c>
      <c r="D1457" s="6" t="s">
        <v>107</v>
      </c>
      <c r="E1457" s="6" t="s">
        <v>105</v>
      </c>
      <c r="F1457" s="6" t="str">
        <f t="shared" si="139"/>
        <v>STORAGEFG-R-2097LE25.M19</v>
      </c>
      <c r="G1457" s="97" t="s">
        <v>1784</v>
      </c>
      <c r="H1457" s="95">
        <v>146681</v>
      </c>
      <c r="I1457" s="85" t="s">
        <v>4692</v>
      </c>
      <c r="J1457" s="92">
        <v>46078</v>
      </c>
      <c r="K1457" s="97"/>
      <c r="L1457" s="80">
        <v>6038045</v>
      </c>
      <c r="M1457" s="6" t="s">
        <v>173</v>
      </c>
      <c r="N1457" s="80" t="s">
        <v>116</v>
      </c>
      <c r="O1457" s="71">
        <v>0</v>
      </c>
      <c r="P1457" s="71">
        <v>0</v>
      </c>
      <c r="Q1457" s="79">
        <v>57.6</v>
      </c>
      <c r="R1457" s="79">
        <v>0</v>
      </c>
      <c r="S1457" s="71">
        <v>0</v>
      </c>
      <c r="T1457" s="79">
        <v>57.6</v>
      </c>
      <c r="U1457" s="87" t="s">
        <v>118</v>
      </c>
      <c r="V1457" s="84">
        <f t="shared" si="145"/>
        <v>57.6</v>
      </c>
      <c r="W1457" s="94" t="s">
        <v>119</v>
      </c>
      <c r="X1457" s="80" t="s">
        <v>238</v>
      </c>
      <c r="Y1457" s="80" t="s">
        <v>238</v>
      </c>
      <c r="Z1457" s="80" t="s">
        <v>239</v>
      </c>
      <c r="AA1457" s="80" t="s">
        <v>240</v>
      </c>
      <c r="AB1457" s="76" t="s">
        <v>539</v>
      </c>
      <c r="AC1457" s="76" t="s">
        <v>541</v>
      </c>
      <c r="AD1457" s="76" t="s">
        <v>195</v>
      </c>
      <c r="AE1457" s="76">
        <v>75640000</v>
      </c>
      <c r="AF1457" s="76" t="s">
        <v>96</v>
      </c>
      <c r="AG1457" s="82"/>
      <c r="AH1457" s="60"/>
      <c r="AI1457" s="75" t="s">
        <v>4947</v>
      </c>
      <c r="AJ1457" s="6" t="s">
        <v>103</v>
      </c>
      <c r="AK1457" s="81">
        <v>0</v>
      </c>
      <c r="AL1457" s="205" t="s">
        <v>103</v>
      </c>
      <c r="AM1457" s="169"/>
      <c r="AN1457" s="6"/>
      <c r="AO1457" s="120"/>
    </row>
    <row r="1458" spans="1:41">
      <c r="A1458" s="75" t="s">
        <v>4947</v>
      </c>
      <c r="B1458" s="6" t="s">
        <v>93</v>
      </c>
      <c r="C1458" s="76">
        <v>1457</v>
      </c>
      <c r="D1458" s="6" t="s">
        <v>107</v>
      </c>
      <c r="E1458" s="6" t="s">
        <v>105</v>
      </c>
      <c r="F1458" s="6" t="str">
        <f t="shared" si="139"/>
        <v>STORAGEFG-R-2078LE25.M19</v>
      </c>
      <c r="G1458" s="97" t="s">
        <v>210</v>
      </c>
      <c r="H1458" s="95">
        <v>146682</v>
      </c>
      <c r="I1458" s="85" t="s">
        <v>4692</v>
      </c>
      <c r="J1458" s="92">
        <v>46078</v>
      </c>
      <c r="K1458" s="97"/>
      <c r="L1458" s="80">
        <v>6047248</v>
      </c>
      <c r="M1458" s="6" t="s">
        <v>173</v>
      </c>
      <c r="N1458" s="80" t="s">
        <v>116</v>
      </c>
      <c r="O1458" s="71">
        <v>0</v>
      </c>
      <c r="P1458" s="71">
        <v>0</v>
      </c>
      <c r="Q1458" s="79">
        <v>35.1</v>
      </c>
      <c r="R1458" s="79">
        <v>0</v>
      </c>
      <c r="S1458" s="71">
        <v>0</v>
      </c>
      <c r="T1458" s="79">
        <v>35.1</v>
      </c>
      <c r="U1458" s="87" t="s">
        <v>118</v>
      </c>
      <c r="V1458" s="84">
        <f t="shared" si="145"/>
        <v>35.1</v>
      </c>
      <c r="W1458" s="94" t="s">
        <v>119</v>
      </c>
      <c r="X1458" s="80" t="s">
        <v>238</v>
      </c>
      <c r="Y1458" s="80" t="s">
        <v>238</v>
      </c>
      <c r="Z1458" s="80" t="s">
        <v>239</v>
      </c>
      <c r="AA1458" s="80" t="s">
        <v>240</v>
      </c>
      <c r="AB1458" s="76" t="s">
        <v>539</v>
      </c>
      <c r="AC1458" s="76" t="s">
        <v>541</v>
      </c>
      <c r="AD1458" s="76" t="s">
        <v>195</v>
      </c>
      <c r="AE1458" s="76">
        <v>75640000</v>
      </c>
      <c r="AF1458" s="76" t="s">
        <v>96</v>
      </c>
      <c r="AG1458" s="82"/>
      <c r="AH1458" s="60"/>
      <c r="AI1458" s="75" t="s">
        <v>4947</v>
      </c>
      <c r="AJ1458" s="6" t="s">
        <v>103</v>
      </c>
      <c r="AK1458" s="81">
        <v>0</v>
      </c>
      <c r="AL1458" s="205" t="s">
        <v>103</v>
      </c>
      <c r="AM1458" s="169"/>
      <c r="AN1458" s="6"/>
      <c r="AO1458" s="120"/>
    </row>
    <row r="1459" spans="1:41">
      <c r="A1459" s="75" t="s">
        <v>4947</v>
      </c>
      <c r="B1459" s="6" t="s">
        <v>93</v>
      </c>
      <c r="C1459" s="76">
        <v>1458</v>
      </c>
      <c r="D1459" s="6" t="s">
        <v>107</v>
      </c>
      <c r="E1459" s="6" t="s">
        <v>105</v>
      </c>
      <c r="F1459" s="6" t="str">
        <f t="shared" si="139"/>
        <v>STORAGEFG-R-2093LE25.M19</v>
      </c>
      <c r="G1459" s="97" t="s">
        <v>1738</v>
      </c>
      <c r="H1459" s="95">
        <v>146683</v>
      </c>
      <c r="I1459" s="85" t="s">
        <v>4692</v>
      </c>
      <c r="J1459" s="92">
        <v>46078</v>
      </c>
      <c r="K1459" s="97"/>
      <c r="L1459" s="80">
        <v>6046918</v>
      </c>
      <c r="M1459" s="6" t="s">
        <v>173</v>
      </c>
      <c r="N1459" s="80" t="s">
        <v>116</v>
      </c>
      <c r="O1459" s="71">
        <v>0</v>
      </c>
      <c r="P1459" s="71">
        <v>0</v>
      </c>
      <c r="Q1459" s="79">
        <v>29.7</v>
      </c>
      <c r="R1459" s="79">
        <v>0</v>
      </c>
      <c r="S1459" s="71">
        <v>0</v>
      </c>
      <c r="T1459" s="79">
        <v>29.7</v>
      </c>
      <c r="U1459" s="87" t="s">
        <v>118</v>
      </c>
      <c r="V1459" s="84">
        <f t="shared" si="145"/>
        <v>29.7</v>
      </c>
      <c r="W1459" s="94" t="s">
        <v>119</v>
      </c>
      <c r="X1459" s="80" t="s">
        <v>238</v>
      </c>
      <c r="Y1459" s="80" t="s">
        <v>238</v>
      </c>
      <c r="Z1459" s="80" t="s">
        <v>239</v>
      </c>
      <c r="AA1459" s="80" t="s">
        <v>240</v>
      </c>
      <c r="AB1459" s="76" t="s">
        <v>539</v>
      </c>
      <c r="AC1459" s="76" t="s">
        <v>541</v>
      </c>
      <c r="AD1459" s="76" t="s">
        <v>195</v>
      </c>
      <c r="AE1459" s="76">
        <v>75640000</v>
      </c>
      <c r="AF1459" s="76" t="s">
        <v>96</v>
      </c>
      <c r="AG1459" s="82"/>
      <c r="AH1459" s="60"/>
      <c r="AI1459" s="75" t="s">
        <v>4947</v>
      </c>
      <c r="AJ1459" s="6" t="s">
        <v>103</v>
      </c>
      <c r="AK1459" s="81">
        <v>0</v>
      </c>
      <c r="AL1459" s="205" t="s">
        <v>103</v>
      </c>
      <c r="AM1459" s="169"/>
      <c r="AN1459" s="6"/>
      <c r="AO1459" s="120"/>
    </row>
    <row r="1460" spans="1:41">
      <c r="A1460" s="75" t="s">
        <v>4947</v>
      </c>
      <c r="B1460" s="6" t="s">
        <v>93</v>
      </c>
      <c r="C1460" s="76">
        <v>1459</v>
      </c>
      <c r="D1460" s="6" t="s">
        <v>107</v>
      </c>
      <c r="E1460" s="6" t="s">
        <v>105</v>
      </c>
      <c r="F1460" s="6" t="str">
        <f t="shared" si="139"/>
        <v>STORAGEFG-R-2093LE25.M19</v>
      </c>
      <c r="G1460" s="97" t="s">
        <v>1738</v>
      </c>
      <c r="H1460" s="95">
        <v>146684</v>
      </c>
      <c r="I1460" s="85" t="s">
        <v>4692</v>
      </c>
      <c r="J1460" s="92">
        <v>46078</v>
      </c>
      <c r="K1460" s="97"/>
      <c r="L1460" s="80">
        <v>6042582</v>
      </c>
      <c r="M1460" s="6" t="s">
        <v>173</v>
      </c>
      <c r="N1460" s="80" t="s">
        <v>116</v>
      </c>
      <c r="O1460" s="71">
        <v>0</v>
      </c>
      <c r="P1460" s="71">
        <v>0</v>
      </c>
      <c r="Q1460" s="79">
        <v>117.4</v>
      </c>
      <c r="R1460" s="79">
        <v>0</v>
      </c>
      <c r="S1460" s="71">
        <v>0</v>
      </c>
      <c r="T1460" s="79">
        <v>117.4</v>
      </c>
      <c r="U1460" s="87" t="s">
        <v>118</v>
      </c>
      <c r="V1460" s="84">
        <f t="shared" si="145"/>
        <v>117.4</v>
      </c>
      <c r="W1460" s="92" t="s">
        <v>119</v>
      </c>
      <c r="X1460" s="80" t="s">
        <v>238</v>
      </c>
      <c r="Y1460" s="80" t="s">
        <v>238</v>
      </c>
      <c r="Z1460" s="80" t="s">
        <v>239</v>
      </c>
      <c r="AA1460" s="80" t="s">
        <v>240</v>
      </c>
      <c r="AB1460" s="76" t="s">
        <v>539</v>
      </c>
      <c r="AC1460" s="76" t="s">
        <v>541</v>
      </c>
      <c r="AD1460" s="76" t="s">
        <v>195</v>
      </c>
      <c r="AE1460" s="76">
        <v>75640000</v>
      </c>
      <c r="AF1460" s="76" t="s">
        <v>96</v>
      </c>
      <c r="AG1460" s="82"/>
      <c r="AH1460" s="60"/>
      <c r="AI1460" s="75" t="s">
        <v>4947</v>
      </c>
      <c r="AJ1460" s="6" t="s">
        <v>103</v>
      </c>
      <c r="AK1460" s="81">
        <v>0</v>
      </c>
      <c r="AL1460" s="205" t="s">
        <v>103</v>
      </c>
      <c r="AM1460" s="169"/>
      <c r="AN1460" s="6"/>
      <c r="AO1460" s="120"/>
    </row>
    <row r="1461" spans="1:41">
      <c r="A1461" s="75" t="s">
        <v>4947</v>
      </c>
      <c r="B1461" s="6" t="s">
        <v>93</v>
      </c>
      <c r="C1461" s="76">
        <v>1460</v>
      </c>
      <c r="D1461" s="6" t="s">
        <v>107</v>
      </c>
      <c r="E1461" s="6" t="s">
        <v>105</v>
      </c>
      <c r="F1461" s="6" t="str">
        <f t="shared" si="139"/>
        <v>STORAGEFG-R-2082LE24.M19</v>
      </c>
      <c r="G1461" s="97" t="s">
        <v>2361</v>
      </c>
      <c r="H1461" s="95">
        <v>146685</v>
      </c>
      <c r="I1461" s="85" t="s">
        <v>4692</v>
      </c>
      <c r="J1461" s="92">
        <v>46078</v>
      </c>
      <c r="K1461" s="97"/>
      <c r="L1461" s="80">
        <v>6055846</v>
      </c>
      <c r="M1461" s="6" t="s">
        <v>173</v>
      </c>
      <c r="N1461" s="80" t="s">
        <v>116</v>
      </c>
      <c r="O1461" s="71">
        <v>0</v>
      </c>
      <c r="P1461" s="71">
        <v>0</v>
      </c>
      <c r="Q1461" s="79">
        <v>82.7</v>
      </c>
      <c r="R1461" s="79">
        <v>0</v>
      </c>
      <c r="S1461" s="71">
        <v>0</v>
      </c>
      <c r="T1461" s="79">
        <v>82.7</v>
      </c>
      <c r="U1461" s="87" t="s">
        <v>118</v>
      </c>
      <c r="V1461" s="84">
        <f t="shared" si="145"/>
        <v>82.7</v>
      </c>
      <c r="W1461" s="92" t="s">
        <v>119</v>
      </c>
      <c r="X1461" s="80" t="s">
        <v>238</v>
      </c>
      <c r="Y1461" s="80" t="s">
        <v>238</v>
      </c>
      <c r="Z1461" s="80" t="s">
        <v>239</v>
      </c>
      <c r="AA1461" s="80" t="s">
        <v>240</v>
      </c>
      <c r="AB1461" s="76" t="s">
        <v>539</v>
      </c>
      <c r="AC1461" s="76" t="s">
        <v>541</v>
      </c>
      <c r="AD1461" s="76" t="s">
        <v>195</v>
      </c>
      <c r="AE1461" s="76">
        <v>75640000</v>
      </c>
      <c r="AF1461" s="76" t="s">
        <v>96</v>
      </c>
      <c r="AG1461" s="82"/>
      <c r="AH1461" s="60"/>
      <c r="AI1461" s="75" t="s">
        <v>4947</v>
      </c>
      <c r="AJ1461" s="6" t="s">
        <v>103</v>
      </c>
      <c r="AK1461" s="81">
        <v>0</v>
      </c>
      <c r="AL1461" s="205" t="s">
        <v>103</v>
      </c>
      <c r="AM1461" s="169"/>
      <c r="AN1461" s="6"/>
      <c r="AO1461" s="120"/>
    </row>
    <row r="1462" spans="1:41">
      <c r="A1462" s="75" t="s">
        <v>4947</v>
      </c>
      <c r="B1462" s="6" t="s">
        <v>93</v>
      </c>
      <c r="C1462" s="76">
        <v>1461</v>
      </c>
      <c r="D1462" s="6" t="s">
        <v>107</v>
      </c>
      <c r="E1462" s="6" t="s">
        <v>105</v>
      </c>
      <c r="F1462" s="6" t="str">
        <f t="shared" si="139"/>
        <v>STORAGEFG-R-2033LE25.M19</v>
      </c>
      <c r="G1462" s="97" t="s">
        <v>241</v>
      </c>
      <c r="H1462" s="95">
        <v>146686</v>
      </c>
      <c r="I1462" s="85" t="s">
        <v>4692</v>
      </c>
      <c r="J1462" s="92">
        <v>46078</v>
      </c>
      <c r="K1462" s="97"/>
      <c r="L1462" s="80" t="s">
        <v>116</v>
      </c>
      <c r="M1462" s="6" t="s">
        <v>173</v>
      </c>
      <c r="N1462" s="80" t="s">
        <v>116</v>
      </c>
      <c r="O1462" s="71">
        <v>0</v>
      </c>
      <c r="P1462" s="71">
        <v>0</v>
      </c>
      <c r="Q1462" s="79">
        <v>124.6</v>
      </c>
      <c r="R1462" s="79">
        <v>0</v>
      </c>
      <c r="S1462" s="71">
        <v>0</v>
      </c>
      <c r="T1462" s="79">
        <v>124.6</v>
      </c>
      <c r="U1462" s="87" t="s">
        <v>118</v>
      </c>
      <c r="V1462" s="84">
        <f t="shared" si="145"/>
        <v>124.6</v>
      </c>
      <c r="W1462" s="92" t="s">
        <v>119</v>
      </c>
      <c r="X1462" s="80" t="s">
        <v>238</v>
      </c>
      <c r="Y1462" s="80" t="s">
        <v>238</v>
      </c>
      <c r="Z1462" s="80" t="s">
        <v>239</v>
      </c>
      <c r="AA1462" s="80" t="s">
        <v>240</v>
      </c>
      <c r="AB1462" s="76" t="s">
        <v>539</v>
      </c>
      <c r="AC1462" s="76" t="s">
        <v>541</v>
      </c>
      <c r="AD1462" s="76" t="s">
        <v>195</v>
      </c>
      <c r="AE1462" s="76">
        <v>75640000</v>
      </c>
      <c r="AF1462" s="76" t="s">
        <v>96</v>
      </c>
      <c r="AG1462" s="82"/>
      <c r="AH1462" s="60"/>
      <c r="AI1462" s="75" t="s">
        <v>4947</v>
      </c>
      <c r="AJ1462" s="6" t="s">
        <v>103</v>
      </c>
      <c r="AK1462" s="81">
        <v>0</v>
      </c>
      <c r="AL1462" s="205" t="s">
        <v>103</v>
      </c>
      <c r="AM1462" s="169"/>
      <c r="AN1462" s="6"/>
      <c r="AO1462" s="120"/>
    </row>
    <row r="1463" spans="1:41">
      <c r="A1463" s="75" t="s">
        <v>4947</v>
      </c>
      <c r="B1463" s="6" t="s">
        <v>93</v>
      </c>
      <c r="C1463" s="76">
        <v>1462</v>
      </c>
      <c r="D1463" s="6" t="s">
        <v>107</v>
      </c>
      <c r="E1463" s="6" t="s">
        <v>105</v>
      </c>
      <c r="F1463" s="6" t="str">
        <f t="shared" si="139"/>
        <v>STORAGEFG-R-2099LE25.M19</v>
      </c>
      <c r="G1463" s="97" t="s">
        <v>2340</v>
      </c>
      <c r="H1463" s="95">
        <v>146687</v>
      </c>
      <c r="I1463" s="85" t="s">
        <v>4692</v>
      </c>
      <c r="J1463" s="92">
        <v>46078</v>
      </c>
      <c r="K1463" s="97"/>
      <c r="L1463" s="80">
        <v>6083877</v>
      </c>
      <c r="M1463" s="6" t="s">
        <v>173</v>
      </c>
      <c r="N1463" s="80" t="s">
        <v>116</v>
      </c>
      <c r="O1463" s="71">
        <v>0</v>
      </c>
      <c r="P1463" s="71">
        <v>0</v>
      </c>
      <c r="Q1463" s="79">
        <v>177.9</v>
      </c>
      <c r="R1463" s="79">
        <v>0</v>
      </c>
      <c r="S1463" s="71">
        <v>0</v>
      </c>
      <c r="T1463" s="79">
        <v>177.9</v>
      </c>
      <c r="U1463" s="87" t="s">
        <v>118</v>
      </c>
      <c r="V1463" s="84">
        <f t="shared" si="145"/>
        <v>177.9</v>
      </c>
      <c r="W1463" s="94" t="s">
        <v>119</v>
      </c>
      <c r="X1463" s="80" t="s">
        <v>238</v>
      </c>
      <c r="Y1463" s="80" t="s">
        <v>238</v>
      </c>
      <c r="Z1463" s="80" t="s">
        <v>239</v>
      </c>
      <c r="AA1463" s="80" t="s">
        <v>240</v>
      </c>
      <c r="AB1463" s="76" t="s">
        <v>539</v>
      </c>
      <c r="AC1463" s="76" t="s">
        <v>541</v>
      </c>
      <c r="AD1463" s="76" t="s">
        <v>195</v>
      </c>
      <c r="AE1463" s="76">
        <v>75640000</v>
      </c>
      <c r="AF1463" s="76" t="s">
        <v>96</v>
      </c>
      <c r="AG1463" s="82"/>
      <c r="AH1463" s="60"/>
      <c r="AI1463" s="75" t="s">
        <v>4947</v>
      </c>
      <c r="AJ1463" s="6" t="s">
        <v>103</v>
      </c>
      <c r="AK1463" s="81">
        <v>0</v>
      </c>
      <c r="AL1463" s="205" t="s">
        <v>103</v>
      </c>
      <c r="AM1463" s="169"/>
      <c r="AN1463" s="6"/>
      <c r="AO1463" s="120"/>
    </row>
    <row r="1464" spans="1:41">
      <c r="A1464" s="75" t="s">
        <v>4947</v>
      </c>
      <c r="B1464" s="6" t="s">
        <v>93</v>
      </c>
      <c r="C1464" s="76">
        <v>1463</v>
      </c>
      <c r="D1464" s="6" t="s">
        <v>107</v>
      </c>
      <c r="E1464" s="6" t="s">
        <v>105</v>
      </c>
      <c r="F1464" s="6" t="str">
        <f t="shared" si="139"/>
        <v>STORAGEFG-R-2103LE25.M19</v>
      </c>
      <c r="G1464" s="97" t="s">
        <v>2343</v>
      </c>
      <c r="H1464" s="95">
        <v>146688</v>
      </c>
      <c r="I1464" s="85" t="s">
        <v>4692</v>
      </c>
      <c r="J1464" s="92">
        <v>46078</v>
      </c>
      <c r="K1464" s="97"/>
      <c r="L1464" s="80">
        <v>6089373</v>
      </c>
      <c r="M1464" s="6" t="s">
        <v>173</v>
      </c>
      <c r="N1464" s="80" t="s">
        <v>116</v>
      </c>
      <c r="O1464" s="71">
        <v>0</v>
      </c>
      <c r="P1464" s="71">
        <v>0</v>
      </c>
      <c r="Q1464" s="79">
        <v>108</v>
      </c>
      <c r="R1464" s="79">
        <v>0</v>
      </c>
      <c r="S1464" s="71">
        <v>0</v>
      </c>
      <c r="T1464" s="79">
        <v>108</v>
      </c>
      <c r="U1464" s="87" t="s">
        <v>118</v>
      </c>
      <c r="V1464" s="84">
        <f t="shared" si="145"/>
        <v>108</v>
      </c>
      <c r="W1464" s="94" t="s">
        <v>119</v>
      </c>
      <c r="X1464" s="80" t="s">
        <v>238</v>
      </c>
      <c r="Y1464" s="80" t="s">
        <v>238</v>
      </c>
      <c r="Z1464" s="80" t="s">
        <v>239</v>
      </c>
      <c r="AA1464" s="80" t="s">
        <v>240</v>
      </c>
      <c r="AB1464" s="76" t="s">
        <v>539</v>
      </c>
      <c r="AC1464" s="76" t="s">
        <v>541</v>
      </c>
      <c r="AD1464" s="76" t="s">
        <v>195</v>
      </c>
      <c r="AE1464" s="76">
        <v>75640000</v>
      </c>
      <c r="AF1464" s="76" t="s">
        <v>96</v>
      </c>
      <c r="AG1464" s="82"/>
      <c r="AH1464" s="60"/>
      <c r="AI1464" s="75" t="s">
        <v>4947</v>
      </c>
      <c r="AJ1464" s="6" t="s">
        <v>103</v>
      </c>
      <c r="AK1464" s="81">
        <v>0</v>
      </c>
      <c r="AL1464" s="205" t="s">
        <v>103</v>
      </c>
      <c r="AM1464" s="169"/>
      <c r="AN1464" s="6"/>
      <c r="AO1464" s="120"/>
    </row>
    <row r="1465" spans="1:41">
      <c r="A1465" s="75" t="s">
        <v>4947</v>
      </c>
      <c r="B1465" s="6" t="s">
        <v>93</v>
      </c>
      <c r="C1465" s="76">
        <v>1464</v>
      </c>
      <c r="D1465" s="6" t="s">
        <v>107</v>
      </c>
      <c r="E1465" s="6" t="s">
        <v>105</v>
      </c>
      <c r="F1465" s="6" t="str">
        <f t="shared" si="139"/>
        <v>STORAGEFG-R-2031LE25.M19</v>
      </c>
      <c r="G1465" s="97" t="s">
        <v>1051</v>
      </c>
      <c r="H1465" s="95">
        <v>146689</v>
      </c>
      <c r="I1465" s="85" t="s">
        <v>4692</v>
      </c>
      <c r="J1465" s="92">
        <v>46078</v>
      </c>
      <c r="K1465" s="97"/>
      <c r="L1465" s="80">
        <v>6050042</v>
      </c>
      <c r="M1465" s="6" t="s">
        <v>173</v>
      </c>
      <c r="N1465" s="80" t="s">
        <v>116</v>
      </c>
      <c r="O1465" s="71">
        <v>0</v>
      </c>
      <c r="P1465" s="71">
        <v>0</v>
      </c>
      <c r="Q1465" s="79">
        <v>79.099999999999994</v>
      </c>
      <c r="R1465" s="79">
        <v>0</v>
      </c>
      <c r="S1465" s="71">
        <v>0</v>
      </c>
      <c r="T1465" s="79">
        <v>79.099999999999994</v>
      </c>
      <c r="U1465" s="87" t="s">
        <v>118</v>
      </c>
      <c r="V1465" s="84">
        <f t="shared" si="145"/>
        <v>79.099999999999994</v>
      </c>
      <c r="W1465" s="94" t="s">
        <v>119</v>
      </c>
      <c r="X1465" s="80" t="s">
        <v>238</v>
      </c>
      <c r="Y1465" s="80" t="s">
        <v>238</v>
      </c>
      <c r="Z1465" s="80" t="s">
        <v>239</v>
      </c>
      <c r="AA1465" s="80" t="s">
        <v>240</v>
      </c>
      <c r="AB1465" s="76" t="s">
        <v>539</v>
      </c>
      <c r="AC1465" s="76" t="s">
        <v>541</v>
      </c>
      <c r="AD1465" s="76" t="s">
        <v>195</v>
      </c>
      <c r="AE1465" s="76">
        <v>75640000</v>
      </c>
      <c r="AF1465" s="76" t="s">
        <v>96</v>
      </c>
      <c r="AG1465" s="82"/>
      <c r="AH1465" s="60"/>
      <c r="AI1465" s="75" t="s">
        <v>4947</v>
      </c>
      <c r="AJ1465" s="6" t="s">
        <v>103</v>
      </c>
      <c r="AK1465" s="81">
        <v>0</v>
      </c>
      <c r="AL1465" s="205" t="s">
        <v>103</v>
      </c>
      <c r="AM1465" s="169"/>
      <c r="AN1465" s="6"/>
      <c r="AO1465" s="120"/>
    </row>
    <row r="1466" spans="1:41">
      <c r="A1466" s="75" t="s">
        <v>4947</v>
      </c>
      <c r="B1466" s="6" t="s">
        <v>93</v>
      </c>
      <c r="C1466" s="76">
        <v>1465</v>
      </c>
      <c r="D1466" s="6" t="s">
        <v>107</v>
      </c>
      <c r="E1466" s="6" t="s">
        <v>105</v>
      </c>
      <c r="F1466" s="6" t="str">
        <f t="shared" si="139"/>
        <v>STORAGEFG-R-2110LE25.M19</v>
      </c>
      <c r="G1466" s="97" t="s">
        <v>2811</v>
      </c>
      <c r="H1466" s="95">
        <v>146690</v>
      </c>
      <c r="I1466" s="85" t="s">
        <v>4692</v>
      </c>
      <c r="J1466" s="92">
        <v>46078</v>
      </c>
      <c r="K1466" s="97"/>
      <c r="L1466" s="80">
        <v>6079627</v>
      </c>
      <c r="M1466" s="6" t="s">
        <v>173</v>
      </c>
      <c r="N1466" s="80" t="s">
        <v>116</v>
      </c>
      <c r="O1466" s="71">
        <v>0</v>
      </c>
      <c r="P1466" s="71">
        <v>0</v>
      </c>
      <c r="Q1466" s="79">
        <v>37</v>
      </c>
      <c r="R1466" s="79">
        <v>0</v>
      </c>
      <c r="S1466" s="71">
        <v>0</v>
      </c>
      <c r="T1466" s="79">
        <v>37</v>
      </c>
      <c r="U1466" s="87" t="s">
        <v>118</v>
      </c>
      <c r="V1466" s="84">
        <f t="shared" si="145"/>
        <v>37</v>
      </c>
      <c r="W1466" s="94" t="s">
        <v>119</v>
      </c>
      <c r="X1466" s="80" t="s">
        <v>238</v>
      </c>
      <c r="Y1466" s="80" t="s">
        <v>238</v>
      </c>
      <c r="Z1466" s="80" t="s">
        <v>239</v>
      </c>
      <c r="AA1466" s="80" t="s">
        <v>240</v>
      </c>
      <c r="AB1466" s="76" t="s">
        <v>539</v>
      </c>
      <c r="AC1466" s="76" t="s">
        <v>541</v>
      </c>
      <c r="AD1466" s="76" t="s">
        <v>195</v>
      </c>
      <c r="AE1466" s="76">
        <v>75640000</v>
      </c>
      <c r="AF1466" s="76" t="s">
        <v>96</v>
      </c>
      <c r="AG1466" s="82"/>
      <c r="AH1466" s="60"/>
      <c r="AI1466" s="75" t="s">
        <v>4947</v>
      </c>
      <c r="AJ1466" s="6" t="s">
        <v>103</v>
      </c>
      <c r="AK1466" s="81">
        <v>0</v>
      </c>
      <c r="AL1466" s="205" t="s">
        <v>103</v>
      </c>
      <c r="AM1466" s="169"/>
      <c r="AN1466" s="6"/>
      <c r="AO1466" s="120"/>
    </row>
    <row r="1467" spans="1:41">
      <c r="A1467" s="75" t="s">
        <v>4947</v>
      </c>
      <c r="B1467" s="6" t="s">
        <v>93</v>
      </c>
      <c r="C1467" s="76">
        <v>1466</v>
      </c>
      <c r="D1467" s="6" t="s">
        <v>107</v>
      </c>
      <c r="E1467" s="6" t="s">
        <v>105</v>
      </c>
      <c r="F1467" s="6" t="str">
        <f t="shared" si="139"/>
        <v>STORAGEFG-R-2108LE25.M19</v>
      </c>
      <c r="G1467" s="97" t="s">
        <v>2813</v>
      </c>
      <c r="H1467" s="95">
        <v>146691</v>
      </c>
      <c r="I1467" s="85" t="s">
        <v>4692</v>
      </c>
      <c r="J1467" s="92">
        <v>46078</v>
      </c>
      <c r="K1467" s="97"/>
      <c r="L1467" s="80">
        <v>6082003</v>
      </c>
      <c r="M1467" s="6" t="s">
        <v>173</v>
      </c>
      <c r="N1467" s="80" t="s">
        <v>116</v>
      </c>
      <c r="O1467" s="71">
        <v>0</v>
      </c>
      <c r="P1467" s="71">
        <v>0</v>
      </c>
      <c r="Q1467" s="79">
        <v>91.3</v>
      </c>
      <c r="R1467" s="79">
        <v>0</v>
      </c>
      <c r="S1467" s="71">
        <v>0</v>
      </c>
      <c r="T1467" s="79">
        <v>91.3</v>
      </c>
      <c r="U1467" s="87" t="s">
        <v>118</v>
      </c>
      <c r="V1467" s="84">
        <f t="shared" si="145"/>
        <v>91.3</v>
      </c>
      <c r="W1467" s="94" t="s">
        <v>119</v>
      </c>
      <c r="X1467" s="80" t="s">
        <v>238</v>
      </c>
      <c r="Y1467" s="80" t="s">
        <v>238</v>
      </c>
      <c r="Z1467" s="80" t="s">
        <v>239</v>
      </c>
      <c r="AA1467" s="80" t="s">
        <v>240</v>
      </c>
      <c r="AB1467" s="76" t="s">
        <v>539</v>
      </c>
      <c r="AC1467" s="76" t="s">
        <v>541</v>
      </c>
      <c r="AD1467" s="76" t="s">
        <v>195</v>
      </c>
      <c r="AE1467" s="76">
        <v>75640000</v>
      </c>
      <c r="AF1467" s="76" t="s">
        <v>96</v>
      </c>
      <c r="AG1467" s="82"/>
      <c r="AH1467" s="60"/>
      <c r="AI1467" s="75" t="s">
        <v>4947</v>
      </c>
      <c r="AJ1467" s="6" t="s">
        <v>103</v>
      </c>
      <c r="AK1467" s="81">
        <v>0</v>
      </c>
      <c r="AL1467" s="205" t="s">
        <v>103</v>
      </c>
      <c r="AM1467" s="169"/>
      <c r="AN1467" s="6"/>
      <c r="AO1467" s="120"/>
    </row>
    <row r="1468" spans="1:41">
      <c r="A1468" s="75" t="s">
        <v>4947</v>
      </c>
      <c r="B1468" s="6" t="s">
        <v>93</v>
      </c>
      <c r="C1468" s="76">
        <v>1467</v>
      </c>
      <c r="D1468" s="6" t="s">
        <v>107</v>
      </c>
      <c r="E1468" s="6" t="s">
        <v>105</v>
      </c>
      <c r="F1468" s="6" t="str">
        <f t="shared" si="139"/>
        <v>STORAGEFG-R-2113LE25.M19</v>
      </c>
      <c r="G1468" s="97" t="s">
        <v>2819</v>
      </c>
      <c r="H1468" s="95">
        <v>146692</v>
      </c>
      <c r="I1468" s="85" t="s">
        <v>4692</v>
      </c>
      <c r="J1468" s="92">
        <v>46078</v>
      </c>
      <c r="K1468" s="97"/>
      <c r="L1468" s="80" t="s">
        <v>116</v>
      </c>
      <c r="M1468" s="6" t="s">
        <v>173</v>
      </c>
      <c r="N1468" s="80" t="s">
        <v>116</v>
      </c>
      <c r="O1468" s="71">
        <v>0</v>
      </c>
      <c r="P1468" s="71">
        <v>0</v>
      </c>
      <c r="Q1468" s="79">
        <v>29.7</v>
      </c>
      <c r="R1468" s="79">
        <v>0</v>
      </c>
      <c r="S1468" s="71">
        <v>0</v>
      </c>
      <c r="T1468" s="79">
        <v>29.7</v>
      </c>
      <c r="U1468" s="87" t="s">
        <v>118</v>
      </c>
      <c r="V1468" s="84">
        <f t="shared" si="145"/>
        <v>29.7</v>
      </c>
      <c r="W1468" s="94" t="s">
        <v>119</v>
      </c>
      <c r="X1468" s="80" t="s">
        <v>238</v>
      </c>
      <c r="Y1468" s="80" t="s">
        <v>238</v>
      </c>
      <c r="Z1468" s="80" t="s">
        <v>239</v>
      </c>
      <c r="AA1468" s="80" t="s">
        <v>240</v>
      </c>
      <c r="AB1468" s="76" t="s">
        <v>539</v>
      </c>
      <c r="AC1468" s="76" t="s">
        <v>541</v>
      </c>
      <c r="AD1468" s="76" t="s">
        <v>195</v>
      </c>
      <c r="AE1468" s="76">
        <v>75640000</v>
      </c>
      <c r="AF1468" s="76" t="s">
        <v>96</v>
      </c>
      <c r="AG1468" s="82"/>
      <c r="AH1468" s="60"/>
      <c r="AI1468" s="75" t="s">
        <v>4947</v>
      </c>
      <c r="AJ1468" s="6" t="s">
        <v>103</v>
      </c>
      <c r="AK1468" s="81">
        <v>0</v>
      </c>
      <c r="AL1468" s="205" t="s">
        <v>103</v>
      </c>
      <c r="AM1468" s="169"/>
      <c r="AN1468" s="6"/>
      <c r="AO1468" s="120"/>
    </row>
    <row r="1469" spans="1:41">
      <c r="A1469" s="75" t="s">
        <v>4947</v>
      </c>
      <c r="B1469" s="6" t="s">
        <v>93</v>
      </c>
      <c r="C1469" s="76">
        <v>1468</v>
      </c>
      <c r="D1469" s="6" t="s">
        <v>107</v>
      </c>
      <c r="E1469" s="6" t="s">
        <v>105</v>
      </c>
      <c r="F1469" s="6" t="str">
        <f t="shared" si="139"/>
        <v>STORAGEFG-R-2113LE25.M19</v>
      </c>
      <c r="G1469" s="97" t="s">
        <v>2819</v>
      </c>
      <c r="H1469" s="95">
        <v>146693</v>
      </c>
      <c r="I1469" s="85" t="s">
        <v>4692</v>
      </c>
      <c r="J1469" s="92">
        <v>46078</v>
      </c>
      <c r="K1469" s="97"/>
      <c r="L1469" s="80">
        <v>6084137</v>
      </c>
      <c r="M1469" s="6" t="s">
        <v>173</v>
      </c>
      <c r="N1469" s="80" t="s">
        <v>116</v>
      </c>
      <c r="O1469" s="71">
        <v>0</v>
      </c>
      <c r="P1469" s="71">
        <v>0</v>
      </c>
      <c r="Q1469" s="79">
        <v>45.6</v>
      </c>
      <c r="R1469" s="79">
        <v>0</v>
      </c>
      <c r="S1469" s="71">
        <v>0</v>
      </c>
      <c r="T1469" s="79">
        <v>45.6</v>
      </c>
      <c r="U1469" s="87" t="s">
        <v>118</v>
      </c>
      <c r="V1469" s="84">
        <f t="shared" si="145"/>
        <v>45.6</v>
      </c>
      <c r="W1469" s="94" t="s">
        <v>119</v>
      </c>
      <c r="X1469" s="80" t="s">
        <v>238</v>
      </c>
      <c r="Y1469" s="80" t="s">
        <v>238</v>
      </c>
      <c r="Z1469" s="80" t="s">
        <v>239</v>
      </c>
      <c r="AA1469" s="80" t="s">
        <v>240</v>
      </c>
      <c r="AB1469" s="76" t="s">
        <v>539</v>
      </c>
      <c r="AC1469" s="76" t="s">
        <v>541</v>
      </c>
      <c r="AD1469" s="76" t="s">
        <v>195</v>
      </c>
      <c r="AE1469" s="76">
        <v>75640000</v>
      </c>
      <c r="AF1469" s="76" t="s">
        <v>96</v>
      </c>
      <c r="AG1469" s="82"/>
      <c r="AH1469" s="60"/>
      <c r="AI1469" s="75" t="s">
        <v>4947</v>
      </c>
      <c r="AJ1469" s="6" t="s">
        <v>103</v>
      </c>
      <c r="AK1469" s="81">
        <v>0</v>
      </c>
      <c r="AL1469" s="205" t="s">
        <v>103</v>
      </c>
      <c r="AM1469" s="169"/>
      <c r="AN1469" s="6"/>
      <c r="AO1469" s="120"/>
    </row>
    <row r="1470" spans="1:41">
      <c r="A1470" s="75" t="s">
        <v>4947</v>
      </c>
      <c r="B1470" s="6" t="s">
        <v>93</v>
      </c>
      <c r="C1470" s="76">
        <v>1469</v>
      </c>
      <c r="D1470" s="6" t="s">
        <v>107</v>
      </c>
      <c r="E1470" s="6" t="s">
        <v>105</v>
      </c>
      <c r="F1470" s="6" t="str">
        <f t="shared" si="139"/>
        <v>STORAGEFG-R-2125LE25.M19</v>
      </c>
      <c r="G1470" s="97" t="s">
        <v>3494</v>
      </c>
      <c r="H1470" s="95">
        <v>146694</v>
      </c>
      <c r="I1470" s="85" t="s">
        <v>4692</v>
      </c>
      <c r="J1470" s="92">
        <v>46078</v>
      </c>
      <c r="K1470" s="97"/>
      <c r="L1470" s="80" t="s">
        <v>116</v>
      </c>
      <c r="M1470" s="6" t="s">
        <v>173</v>
      </c>
      <c r="N1470" s="80" t="s">
        <v>116</v>
      </c>
      <c r="O1470" s="71">
        <v>0</v>
      </c>
      <c r="P1470" s="71">
        <v>0</v>
      </c>
      <c r="Q1470" s="79">
        <v>30.9</v>
      </c>
      <c r="R1470" s="79">
        <v>0</v>
      </c>
      <c r="S1470" s="71">
        <v>0</v>
      </c>
      <c r="T1470" s="79">
        <v>30.9</v>
      </c>
      <c r="U1470" s="87" t="s">
        <v>118</v>
      </c>
      <c r="V1470" s="84">
        <f t="shared" si="145"/>
        <v>30.9</v>
      </c>
      <c r="W1470" s="92" t="s">
        <v>119</v>
      </c>
      <c r="X1470" s="80" t="s">
        <v>238</v>
      </c>
      <c r="Y1470" s="80" t="s">
        <v>238</v>
      </c>
      <c r="Z1470" s="80" t="s">
        <v>239</v>
      </c>
      <c r="AA1470" s="80" t="s">
        <v>240</v>
      </c>
      <c r="AB1470" s="76" t="s">
        <v>539</v>
      </c>
      <c r="AC1470" s="76" t="s">
        <v>541</v>
      </c>
      <c r="AD1470" s="76" t="s">
        <v>195</v>
      </c>
      <c r="AE1470" s="76">
        <v>75640000</v>
      </c>
      <c r="AF1470" s="76" t="s">
        <v>96</v>
      </c>
      <c r="AG1470" s="82"/>
      <c r="AH1470" s="60"/>
      <c r="AI1470" s="75" t="s">
        <v>4947</v>
      </c>
      <c r="AJ1470" s="6" t="s">
        <v>103</v>
      </c>
      <c r="AK1470" s="81">
        <v>0</v>
      </c>
      <c r="AL1470" s="205" t="s">
        <v>103</v>
      </c>
      <c r="AM1470" s="169"/>
      <c r="AN1470" s="6"/>
      <c r="AO1470" s="120"/>
    </row>
    <row r="1471" spans="1:41">
      <c r="A1471" s="75" t="s">
        <v>4947</v>
      </c>
      <c r="B1471" s="6" t="s">
        <v>93</v>
      </c>
      <c r="C1471" s="76">
        <v>1470</v>
      </c>
      <c r="D1471" s="6" t="s">
        <v>107</v>
      </c>
      <c r="E1471" s="6" t="s">
        <v>105</v>
      </c>
      <c r="F1471" s="6" t="str">
        <f t="shared" si="139"/>
        <v>STORAGEFG-R-2122LE25.M19</v>
      </c>
      <c r="G1471" s="97" t="s">
        <v>3491</v>
      </c>
      <c r="H1471" s="95">
        <v>146695</v>
      </c>
      <c r="I1471" s="85" t="s">
        <v>4692</v>
      </c>
      <c r="J1471" s="92">
        <v>46078</v>
      </c>
      <c r="K1471" s="97"/>
      <c r="L1471" s="80" t="s">
        <v>116</v>
      </c>
      <c r="M1471" s="6" t="s">
        <v>173</v>
      </c>
      <c r="N1471" s="80" t="s">
        <v>116</v>
      </c>
      <c r="O1471" s="71">
        <v>0</v>
      </c>
      <c r="P1471" s="71">
        <v>0</v>
      </c>
      <c r="Q1471" s="79">
        <v>31.3</v>
      </c>
      <c r="R1471" s="79">
        <v>0</v>
      </c>
      <c r="S1471" s="71">
        <v>0</v>
      </c>
      <c r="T1471" s="79">
        <v>31.3</v>
      </c>
      <c r="U1471" s="87" t="s">
        <v>118</v>
      </c>
      <c r="V1471" s="84">
        <f t="shared" si="145"/>
        <v>31.3</v>
      </c>
      <c r="W1471" s="92" t="s">
        <v>119</v>
      </c>
      <c r="X1471" s="80" t="s">
        <v>238</v>
      </c>
      <c r="Y1471" s="80" t="s">
        <v>238</v>
      </c>
      <c r="Z1471" s="80" t="s">
        <v>239</v>
      </c>
      <c r="AA1471" s="80" t="s">
        <v>240</v>
      </c>
      <c r="AB1471" s="76" t="s">
        <v>539</v>
      </c>
      <c r="AC1471" s="76" t="s">
        <v>541</v>
      </c>
      <c r="AD1471" s="76" t="s">
        <v>195</v>
      </c>
      <c r="AE1471" s="76">
        <v>75640000</v>
      </c>
      <c r="AF1471" s="76" t="s">
        <v>96</v>
      </c>
      <c r="AG1471" s="82"/>
      <c r="AH1471" s="60"/>
      <c r="AI1471" s="75" t="s">
        <v>4947</v>
      </c>
      <c r="AJ1471" s="6" t="s">
        <v>103</v>
      </c>
      <c r="AK1471" s="81">
        <v>0</v>
      </c>
      <c r="AL1471" s="205" t="s">
        <v>103</v>
      </c>
      <c r="AM1471" s="169"/>
      <c r="AN1471" s="6"/>
      <c r="AO1471" s="120"/>
    </row>
    <row r="1472" spans="1:41">
      <c r="A1472" s="75" t="s">
        <v>4947</v>
      </c>
      <c r="B1472" s="6" t="s">
        <v>93</v>
      </c>
      <c r="C1472" s="76">
        <v>1471</v>
      </c>
      <c r="D1472" s="6" t="s">
        <v>107</v>
      </c>
      <c r="E1472" s="6" t="s">
        <v>105</v>
      </c>
      <c r="F1472" s="6" t="str">
        <f t="shared" si="139"/>
        <v>STORAGEFG-R-2007LE25.M19</v>
      </c>
      <c r="G1472" s="97" t="s">
        <v>269</v>
      </c>
      <c r="H1472" s="95">
        <v>146696</v>
      </c>
      <c r="I1472" s="85" t="s">
        <v>4692</v>
      </c>
      <c r="J1472" s="92">
        <v>46078</v>
      </c>
      <c r="K1472" s="97"/>
      <c r="L1472" s="80">
        <v>6047102</v>
      </c>
      <c r="M1472" s="6" t="s">
        <v>173</v>
      </c>
      <c r="N1472" s="80" t="s">
        <v>116</v>
      </c>
      <c r="O1472" s="71">
        <v>0</v>
      </c>
      <c r="P1472" s="71">
        <v>0</v>
      </c>
      <c r="Q1472" s="79">
        <v>117.9</v>
      </c>
      <c r="R1472" s="79">
        <v>0</v>
      </c>
      <c r="S1472" s="71">
        <v>0</v>
      </c>
      <c r="T1472" s="79">
        <v>117.9</v>
      </c>
      <c r="U1472" s="87" t="s">
        <v>118</v>
      </c>
      <c r="V1472" s="84">
        <f t="shared" si="145"/>
        <v>117.9</v>
      </c>
      <c r="W1472" s="92" t="s">
        <v>119</v>
      </c>
      <c r="X1472" s="80" t="s">
        <v>238</v>
      </c>
      <c r="Y1472" s="80" t="s">
        <v>238</v>
      </c>
      <c r="Z1472" s="80" t="s">
        <v>239</v>
      </c>
      <c r="AA1472" s="80" t="s">
        <v>240</v>
      </c>
      <c r="AB1472" s="76" t="s">
        <v>539</v>
      </c>
      <c r="AC1472" s="76" t="s">
        <v>541</v>
      </c>
      <c r="AD1472" s="76" t="s">
        <v>195</v>
      </c>
      <c r="AE1472" s="76">
        <v>75640000</v>
      </c>
      <c r="AF1472" s="76" t="s">
        <v>96</v>
      </c>
      <c r="AG1472" s="82"/>
      <c r="AH1472" s="60"/>
      <c r="AI1472" s="75" t="s">
        <v>4947</v>
      </c>
      <c r="AJ1472" s="6" t="s">
        <v>103</v>
      </c>
      <c r="AK1472" s="81">
        <v>0</v>
      </c>
      <c r="AL1472" s="205" t="s">
        <v>103</v>
      </c>
      <c r="AM1472" s="169"/>
      <c r="AN1472" s="6"/>
      <c r="AO1472" s="120"/>
    </row>
    <row r="1473" spans="1:41">
      <c r="A1473" s="75" t="s">
        <v>4947</v>
      </c>
      <c r="B1473" s="6" t="s">
        <v>93</v>
      </c>
      <c r="C1473" s="76">
        <v>1472</v>
      </c>
      <c r="D1473" s="6" t="s">
        <v>110</v>
      </c>
      <c r="E1473" s="6" t="s">
        <v>2135</v>
      </c>
      <c r="F1473" s="6" t="str">
        <f t="shared" si="139"/>
        <v>FreightRM-M-247-SI25-M19-L</v>
      </c>
      <c r="G1473" s="97" t="s">
        <v>2618</v>
      </c>
      <c r="H1473" s="95">
        <v>4816</v>
      </c>
      <c r="I1473" s="85" t="s">
        <v>4692</v>
      </c>
      <c r="J1473" s="92">
        <v>46077</v>
      </c>
      <c r="K1473" s="97"/>
      <c r="L1473" s="80" t="s">
        <v>116</v>
      </c>
      <c r="M1473" s="80" t="s">
        <v>173</v>
      </c>
      <c r="N1473" s="80" t="s">
        <v>291</v>
      </c>
      <c r="O1473" s="71">
        <v>0</v>
      </c>
      <c r="P1473" s="71">
        <v>0</v>
      </c>
      <c r="Q1473" s="79">
        <v>27750</v>
      </c>
      <c r="R1473" s="79">
        <v>4440</v>
      </c>
      <c r="S1473" s="71">
        <v>1110</v>
      </c>
      <c r="T1473" s="79">
        <v>31080</v>
      </c>
      <c r="U1473" s="87" t="s">
        <v>24</v>
      </c>
      <c r="V1473" s="84">
        <f t="shared" ref="V1473:V1475" si="146">T1473/17.5037</f>
        <v>1775.6245822311855</v>
      </c>
      <c r="W1473" s="94">
        <v>46078</v>
      </c>
      <c r="X1473" s="80" t="s">
        <v>120</v>
      </c>
      <c r="Y1473" s="80" t="s">
        <v>282</v>
      </c>
      <c r="Z1473" s="80" t="s">
        <v>121</v>
      </c>
      <c r="AA1473" s="80" t="s">
        <v>122</v>
      </c>
      <c r="AB1473" s="76" t="s">
        <v>539</v>
      </c>
      <c r="AC1473" s="76" t="s">
        <v>540</v>
      </c>
      <c r="AD1473" s="76" t="s">
        <v>174</v>
      </c>
      <c r="AE1473" s="76" t="s">
        <v>546</v>
      </c>
      <c r="AF1473" s="76" t="s">
        <v>96</v>
      </c>
      <c r="AG1473" s="82"/>
      <c r="AH1473" s="60"/>
      <c r="AI1473" s="75" t="s">
        <v>4947</v>
      </c>
      <c r="AJ1473" s="6" t="s">
        <v>103</v>
      </c>
      <c r="AK1473" s="81">
        <v>0</v>
      </c>
      <c r="AL1473" s="205" t="s">
        <v>103</v>
      </c>
      <c r="AM1473" s="169"/>
      <c r="AN1473" s="6"/>
      <c r="AO1473" s="120"/>
    </row>
    <row r="1474" spans="1:41">
      <c r="A1474" s="75" t="s">
        <v>4947</v>
      </c>
      <c r="B1474" s="6" t="s">
        <v>93</v>
      </c>
      <c r="C1474" s="76">
        <v>1473</v>
      </c>
      <c r="D1474" s="6" t="s">
        <v>110</v>
      </c>
      <c r="E1474" s="6" t="s">
        <v>2135</v>
      </c>
      <c r="F1474" s="6" t="str">
        <f t="shared" si="139"/>
        <v>FreightRM-R-020-SI26-M19</v>
      </c>
      <c r="G1474" s="97" t="s">
        <v>3164</v>
      </c>
      <c r="H1474" s="95">
        <v>4819</v>
      </c>
      <c r="I1474" s="85" t="s">
        <v>4692</v>
      </c>
      <c r="J1474" s="92">
        <v>46077</v>
      </c>
      <c r="K1474" s="95"/>
      <c r="L1474" s="80" t="s">
        <v>116</v>
      </c>
      <c r="M1474" s="80" t="s">
        <v>173</v>
      </c>
      <c r="N1474" s="80" t="s">
        <v>5394</v>
      </c>
      <c r="O1474" s="71">
        <v>0</v>
      </c>
      <c r="P1474" s="71">
        <v>0</v>
      </c>
      <c r="Q1474" s="79">
        <v>36500</v>
      </c>
      <c r="R1474" s="79">
        <v>5840</v>
      </c>
      <c r="S1474" s="71">
        <v>1460</v>
      </c>
      <c r="T1474" s="79">
        <v>40880</v>
      </c>
      <c r="U1474" s="87" t="s">
        <v>24</v>
      </c>
      <c r="V1474" s="84">
        <f t="shared" si="146"/>
        <v>2335.5062072590367</v>
      </c>
      <c r="W1474" s="94">
        <v>46078</v>
      </c>
      <c r="X1474" s="80" t="s">
        <v>120</v>
      </c>
      <c r="Y1474" s="80" t="s">
        <v>282</v>
      </c>
      <c r="Z1474" s="80" t="s">
        <v>121</v>
      </c>
      <c r="AA1474" s="80" t="s">
        <v>122</v>
      </c>
      <c r="AB1474" s="76" t="s">
        <v>539</v>
      </c>
      <c r="AC1474" s="76" t="s">
        <v>540</v>
      </c>
      <c r="AD1474" s="76" t="s">
        <v>174</v>
      </c>
      <c r="AE1474" s="76" t="s">
        <v>546</v>
      </c>
      <c r="AF1474" s="76" t="s">
        <v>96</v>
      </c>
      <c r="AG1474" s="82"/>
      <c r="AH1474" s="60"/>
      <c r="AI1474" s="75" t="s">
        <v>4947</v>
      </c>
      <c r="AJ1474" s="6" t="s">
        <v>103</v>
      </c>
      <c r="AK1474" s="81">
        <v>0</v>
      </c>
      <c r="AL1474" s="205" t="s">
        <v>103</v>
      </c>
      <c r="AM1474" s="169"/>
      <c r="AN1474" s="6"/>
      <c r="AO1474" s="120"/>
    </row>
    <row r="1475" spans="1:41">
      <c r="A1475" s="75" t="s">
        <v>4947</v>
      </c>
      <c r="B1475" s="6" t="s">
        <v>93</v>
      </c>
      <c r="C1475" s="76">
        <v>1474</v>
      </c>
      <c r="D1475" s="6" t="s">
        <v>110</v>
      </c>
      <c r="E1475" s="6" t="s">
        <v>2135</v>
      </c>
      <c r="F1475" s="6" t="str">
        <f t="shared" ref="F1475:F1538" si="147">E1475&amp;G1475</f>
        <v>FreightRM-A-005-SI26-M19-L</v>
      </c>
      <c r="G1475" s="97" t="s">
        <v>3071</v>
      </c>
      <c r="H1475" s="95">
        <v>4823</v>
      </c>
      <c r="I1475" s="85" t="s">
        <v>4692</v>
      </c>
      <c r="J1475" s="92">
        <v>46079</v>
      </c>
      <c r="K1475" s="95"/>
      <c r="L1475" s="80" t="s">
        <v>116</v>
      </c>
      <c r="M1475" s="80" t="s">
        <v>173</v>
      </c>
      <c r="N1475" s="80" t="s">
        <v>291</v>
      </c>
      <c r="O1475" s="71">
        <v>0</v>
      </c>
      <c r="P1475" s="71">
        <v>0</v>
      </c>
      <c r="Q1475" s="79">
        <v>36500</v>
      </c>
      <c r="R1475" s="79">
        <v>5840</v>
      </c>
      <c r="S1475" s="71">
        <v>1460</v>
      </c>
      <c r="T1475" s="79">
        <v>40880</v>
      </c>
      <c r="U1475" s="87" t="s">
        <v>24</v>
      </c>
      <c r="V1475" s="84">
        <f t="shared" si="146"/>
        <v>2335.5062072590367</v>
      </c>
      <c r="W1475" s="94">
        <v>46080</v>
      </c>
      <c r="X1475" s="80" t="s">
        <v>120</v>
      </c>
      <c r="Y1475" s="80" t="s">
        <v>282</v>
      </c>
      <c r="Z1475" s="80" t="s">
        <v>121</v>
      </c>
      <c r="AA1475" s="80" t="s">
        <v>122</v>
      </c>
      <c r="AB1475" s="76" t="s">
        <v>539</v>
      </c>
      <c r="AC1475" s="76" t="s">
        <v>540</v>
      </c>
      <c r="AD1475" s="76" t="s">
        <v>174</v>
      </c>
      <c r="AE1475" s="76" t="s">
        <v>546</v>
      </c>
      <c r="AF1475" s="76" t="s">
        <v>96</v>
      </c>
      <c r="AG1475" s="82"/>
      <c r="AH1475" s="60"/>
      <c r="AI1475" s="75" t="s">
        <v>4947</v>
      </c>
      <c r="AJ1475" s="6" t="s">
        <v>103</v>
      </c>
      <c r="AK1475" s="81">
        <v>0</v>
      </c>
      <c r="AL1475" s="205" t="s">
        <v>103</v>
      </c>
      <c r="AM1475" s="169"/>
      <c r="AN1475" s="6"/>
      <c r="AO1475" s="120"/>
    </row>
    <row r="1476" spans="1:41">
      <c r="A1476" s="75" t="s">
        <v>4947</v>
      </c>
      <c r="B1476" s="6" t="s">
        <v>93</v>
      </c>
      <c r="C1476" s="76">
        <v>1475</v>
      </c>
      <c r="D1476" s="6" t="s">
        <v>1565</v>
      </c>
      <c r="E1476" s="6" t="s">
        <v>2135</v>
      </c>
      <c r="F1476" s="6" t="str">
        <f t="shared" si="147"/>
        <v>FreightRM-J-1229LI26-M19</v>
      </c>
      <c r="G1476" s="6" t="s">
        <v>5171</v>
      </c>
      <c r="H1476" s="6" t="s">
        <v>5172</v>
      </c>
      <c r="I1476" s="85" t="s">
        <v>4692</v>
      </c>
      <c r="J1476" s="78">
        <v>46079</v>
      </c>
      <c r="K1476" s="97"/>
      <c r="L1476" s="6" t="s">
        <v>3331</v>
      </c>
      <c r="M1476" s="80" t="s">
        <v>173</v>
      </c>
      <c r="N1476" s="80" t="s">
        <v>116</v>
      </c>
      <c r="O1476" s="71">
        <v>0</v>
      </c>
      <c r="P1476" s="71">
        <v>0</v>
      </c>
      <c r="Q1476" s="79">
        <v>2200</v>
      </c>
      <c r="R1476" s="79">
        <v>0</v>
      </c>
      <c r="S1476" s="71">
        <v>0</v>
      </c>
      <c r="T1476" s="79">
        <v>2200</v>
      </c>
      <c r="U1476" s="87" t="s">
        <v>118</v>
      </c>
      <c r="V1476" s="84">
        <f t="shared" ref="V1476:V1478" si="148">T1476</f>
        <v>2200</v>
      </c>
      <c r="W1476" s="74" t="s">
        <v>119</v>
      </c>
      <c r="X1476" s="6" t="s">
        <v>2584</v>
      </c>
      <c r="Y1476" s="80" t="s">
        <v>178</v>
      </c>
      <c r="Z1476" s="80" t="s">
        <v>178</v>
      </c>
      <c r="AA1476" s="80" t="s">
        <v>1156</v>
      </c>
      <c r="AB1476" s="76" t="s">
        <v>539</v>
      </c>
      <c r="AC1476" s="76" t="s">
        <v>540</v>
      </c>
      <c r="AD1476" s="76" t="s">
        <v>173</v>
      </c>
      <c r="AE1476" s="76" t="s">
        <v>548</v>
      </c>
      <c r="AF1476" s="76" t="s">
        <v>96</v>
      </c>
      <c r="AG1476" s="82"/>
      <c r="AH1476" s="60"/>
      <c r="AI1476" s="75" t="s">
        <v>4947</v>
      </c>
      <c r="AJ1476" s="6" t="s">
        <v>103</v>
      </c>
      <c r="AK1476" s="81">
        <v>0</v>
      </c>
      <c r="AL1476" s="205" t="s">
        <v>103</v>
      </c>
      <c r="AM1476" s="169"/>
      <c r="AN1476" s="6"/>
      <c r="AO1476" s="120"/>
    </row>
    <row r="1477" spans="1:41">
      <c r="A1477" s="75" t="s">
        <v>4947</v>
      </c>
      <c r="B1477" s="6" t="s">
        <v>93</v>
      </c>
      <c r="C1477" s="76">
        <v>1476</v>
      </c>
      <c r="D1477" s="6" t="s">
        <v>1565</v>
      </c>
      <c r="E1477" s="6" t="s">
        <v>2135</v>
      </c>
      <c r="F1477" s="6" t="str">
        <f t="shared" si="147"/>
        <v>FreightRM-J-1235LI26-M19.CS9583</v>
      </c>
      <c r="G1477" s="6" t="s">
        <v>5173</v>
      </c>
      <c r="H1477" s="6" t="s">
        <v>5174</v>
      </c>
      <c r="I1477" s="85" t="s">
        <v>4692</v>
      </c>
      <c r="J1477" s="78">
        <v>45713</v>
      </c>
      <c r="K1477" s="97"/>
      <c r="L1477" s="6" t="s">
        <v>5395</v>
      </c>
      <c r="M1477" s="80" t="s">
        <v>173</v>
      </c>
      <c r="N1477" s="80" t="s">
        <v>116</v>
      </c>
      <c r="O1477" s="71">
        <v>0</v>
      </c>
      <c r="P1477" s="71">
        <v>0</v>
      </c>
      <c r="Q1477" s="79">
        <v>2355</v>
      </c>
      <c r="R1477" s="79">
        <v>0</v>
      </c>
      <c r="S1477" s="71">
        <v>0</v>
      </c>
      <c r="T1477" s="79">
        <v>2355</v>
      </c>
      <c r="U1477" s="87" t="s">
        <v>118</v>
      </c>
      <c r="V1477" s="84">
        <f t="shared" si="148"/>
        <v>2355</v>
      </c>
      <c r="W1477" s="74" t="s">
        <v>119</v>
      </c>
      <c r="X1477" s="80" t="s">
        <v>196</v>
      </c>
      <c r="Y1477" s="80" t="s">
        <v>178</v>
      </c>
      <c r="Z1477" s="80" t="s">
        <v>178</v>
      </c>
      <c r="AA1477" s="80" t="s">
        <v>1156</v>
      </c>
      <c r="AB1477" s="76" t="s">
        <v>539</v>
      </c>
      <c r="AC1477" s="76" t="s">
        <v>540</v>
      </c>
      <c r="AD1477" s="76" t="s">
        <v>173</v>
      </c>
      <c r="AE1477" s="76">
        <v>67180000</v>
      </c>
      <c r="AF1477" s="76" t="s">
        <v>96</v>
      </c>
      <c r="AG1477" s="82"/>
      <c r="AH1477" s="60"/>
      <c r="AI1477" s="75" t="s">
        <v>4947</v>
      </c>
      <c r="AJ1477" s="6" t="s">
        <v>103</v>
      </c>
      <c r="AK1477" s="81">
        <v>0</v>
      </c>
      <c r="AL1477" s="205" t="s">
        <v>103</v>
      </c>
      <c r="AM1477" s="169" t="s">
        <v>6434</v>
      </c>
      <c r="AN1477" s="6"/>
      <c r="AO1477" s="120"/>
    </row>
    <row r="1478" spans="1:41">
      <c r="A1478" s="75" t="s">
        <v>4947</v>
      </c>
      <c r="B1478" s="6" t="s">
        <v>93</v>
      </c>
      <c r="C1478" s="76">
        <v>1477</v>
      </c>
      <c r="D1478" s="6" t="s">
        <v>1565</v>
      </c>
      <c r="E1478" s="6" t="s">
        <v>2135</v>
      </c>
      <c r="F1478" s="6" t="str">
        <f t="shared" si="147"/>
        <v>FreightRM-J-1240LI26-M19</v>
      </c>
      <c r="G1478" s="6" t="s">
        <v>5175</v>
      </c>
      <c r="H1478" s="6" t="s">
        <v>5176</v>
      </c>
      <c r="I1478" s="85" t="s">
        <v>4692</v>
      </c>
      <c r="J1478" s="78">
        <v>46079</v>
      </c>
      <c r="K1478" s="97"/>
      <c r="L1478" s="90" t="s">
        <v>5396</v>
      </c>
      <c r="M1478" s="80" t="s">
        <v>173</v>
      </c>
      <c r="N1478" s="80" t="s">
        <v>116</v>
      </c>
      <c r="O1478" s="71">
        <v>0</v>
      </c>
      <c r="P1478" s="71">
        <v>0</v>
      </c>
      <c r="Q1478" s="79">
        <v>2250</v>
      </c>
      <c r="R1478" s="79">
        <v>0</v>
      </c>
      <c r="S1478" s="71">
        <v>0</v>
      </c>
      <c r="T1478" s="79">
        <v>2250</v>
      </c>
      <c r="U1478" s="87" t="s">
        <v>118</v>
      </c>
      <c r="V1478" s="84">
        <f t="shared" si="148"/>
        <v>2250</v>
      </c>
      <c r="W1478" s="74" t="s">
        <v>119</v>
      </c>
      <c r="X1478" s="80" t="s">
        <v>196</v>
      </c>
      <c r="Y1478" s="80" t="s">
        <v>178</v>
      </c>
      <c r="Z1478" s="80" t="s">
        <v>178</v>
      </c>
      <c r="AA1478" s="6" t="s">
        <v>2087</v>
      </c>
      <c r="AB1478" s="76" t="s">
        <v>539</v>
      </c>
      <c r="AC1478" s="76" t="s">
        <v>540</v>
      </c>
      <c r="AD1478" s="76" t="s">
        <v>173</v>
      </c>
      <c r="AE1478" s="76" t="s">
        <v>548</v>
      </c>
      <c r="AF1478" s="76" t="s">
        <v>96</v>
      </c>
      <c r="AG1478" s="82"/>
      <c r="AH1478" s="60"/>
      <c r="AI1478" s="75" t="s">
        <v>4947</v>
      </c>
      <c r="AJ1478" s="6" t="s">
        <v>103</v>
      </c>
      <c r="AK1478" s="81">
        <v>0</v>
      </c>
      <c r="AL1478" s="205" t="s">
        <v>103</v>
      </c>
      <c r="AM1478" s="169"/>
      <c r="AN1478" s="6"/>
      <c r="AO1478" s="120"/>
    </row>
    <row r="1479" spans="1:41">
      <c r="A1479" s="75" t="s">
        <v>5422</v>
      </c>
      <c r="B1479" s="6" t="s">
        <v>93</v>
      </c>
      <c r="C1479" s="76">
        <v>1478</v>
      </c>
      <c r="D1479" s="80" t="s">
        <v>588</v>
      </c>
      <c r="E1479" s="6" t="s">
        <v>2135</v>
      </c>
      <c r="F1479" s="6" t="str">
        <f t="shared" si="147"/>
        <v>FreightRM-A-035-SI26-M19-L</v>
      </c>
      <c r="G1479" s="95" t="s">
        <v>5423</v>
      </c>
      <c r="H1479" s="95" t="s">
        <v>5424</v>
      </c>
      <c r="I1479" s="85" t="s">
        <v>4692</v>
      </c>
      <c r="J1479" s="92">
        <v>46083</v>
      </c>
      <c r="K1479" s="95"/>
      <c r="L1479" s="80" t="s">
        <v>5610</v>
      </c>
      <c r="M1479" s="80" t="s">
        <v>174</v>
      </c>
      <c r="N1479" s="80" t="s">
        <v>116</v>
      </c>
      <c r="O1479" s="71">
        <v>0</v>
      </c>
      <c r="P1479" s="71">
        <v>0</v>
      </c>
      <c r="Q1479" s="79">
        <v>326</v>
      </c>
      <c r="R1479" s="79">
        <v>30.4</v>
      </c>
      <c r="S1479" s="71">
        <v>0</v>
      </c>
      <c r="T1479" s="79">
        <v>356.4</v>
      </c>
      <c r="U1479" s="80" t="s">
        <v>118</v>
      </c>
      <c r="V1479" s="84">
        <f>T1479</f>
        <v>356.4</v>
      </c>
      <c r="W1479" s="78">
        <v>46076</v>
      </c>
      <c r="X1479" s="80" t="s">
        <v>5611</v>
      </c>
      <c r="Y1479" s="80" t="s">
        <v>1277</v>
      </c>
      <c r="Z1479" s="80" t="s">
        <v>239</v>
      </c>
      <c r="AA1479" s="80" t="s">
        <v>283</v>
      </c>
      <c r="AB1479" s="76" t="s">
        <v>539</v>
      </c>
      <c r="AC1479" s="76" t="s">
        <v>540</v>
      </c>
      <c r="AD1479" s="76" t="s">
        <v>174</v>
      </c>
      <c r="AE1479" s="76" t="s">
        <v>546</v>
      </c>
      <c r="AF1479" s="76" t="s">
        <v>96</v>
      </c>
      <c r="AG1479" s="82"/>
      <c r="AH1479" s="60"/>
      <c r="AI1479" s="75" t="s">
        <v>5422</v>
      </c>
      <c r="AJ1479" s="6" t="s">
        <v>103</v>
      </c>
      <c r="AK1479" s="81">
        <v>0</v>
      </c>
      <c r="AL1479" s="205" t="s">
        <v>103</v>
      </c>
      <c r="AM1479" s="169"/>
      <c r="AN1479" s="6"/>
      <c r="AO1479" s="120"/>
    </row>
    <row r="1480" spans="1:41">
      <c r="A1480" s="75" t="s">
        <v>5422</v>
      </c>
      <c r="B1480" s="6" t="s">
        <v>93</v>
      </c>
      <c r="C1480" s="76">
        <v>1479</v>
      </c>
      <c r="D1480" s="80" t="s">
        <v>588</v>
      </c>
      <c r="E1480" s="6" t="s">
        <v>2135</v>
      </c>
      <c r="F1480" s="6" t="str">
        <f t="shared" si="147"/>
        <v>FreightRM-A-029-SI26-M19-L</v>
      </c>
      <c r="G1480" s="95" t="s">
        <v>5425</v>
      </c>
      <c r="H1480" s="95" t="s">
        <v>5426</v>
      </c>
      <c r="I1480" s="85" t="s">
        <v>4692</v>
      </c>
      <c r="J1480" s="92">
        <v>46085</v>
      </c>
      <c r="K1480" s="95"/>
      <c r="L1480" s="80" t="s">
        <v>5612</v>
      </c>
      <c r="M1480" s="80" t="s">
        <v>174</v>
      </c>
      <c r="N1480" s="80" t="s">
        <v>116</v>
      </c>
      <c r="O1480" s="71">
        <v>0</v>
      </c>
      <c r="P1480" s="71">
        <v>0</v>
      </c>
      <c r="Q1480" s="79">
        <v>1540</v>
      </c>
      <c r="R1480" s="79">
        <v>55.68</v>
      </c>
      <c r="S1480" s="71">
        <v>0</v>
      </c>
      <c r="T1480" s="79">
        <v>1595.68</v>
      </c>
      <c r="U1480" s="80" t="s">
        <v>118</v>
      </c>
      <c r="V1480" s="84">
        <f t="shared" ref="V1480:V1482" si="149">T1480</f>
        <v>1595.68</v>
      </c>
      <c r="W1480" s="78">
        <v>46064</v>
      </c>
      <c r="X1480" s="80" t="s">
        <v>5613</v>
      </c>
      <c r="Y1480" s="80" t="s">
        <v>1433</v>
      </c>
      <c r="Z1480" s="80" t="s">
        <v>239</v>
      </c>
      <c r="AA1480" s="80" t="s">
        <v>283</v>
      </c>
      <c r="AB1480" s="76" t="s">
        <v>539</v>
      </c>
      <c r="AC1480" s="76" t="s">
        <v>540</v>
      </c>
      <c r="AD1480" s="76" t="s">
        <v>174</v>
      </c>
      <c r="AE1480" s="76" t="s">
        <v>546</v>
      </c>
      <c r="AF1480" s="76" t="s">
        <v>96</v>
      </c>
      <c r="AG1480" s="82"/>
      <c r="AH1480" s="60"/>
      <c r="AI1480" s="75" t="s">
        <v>5422</v>
      </c>
      <c r="AJ1480" s="6" t="s">
        <v>103</v>
      </c>
      <c r="AK1480" s="81">
        <v>0</v>
      </c>
      <c r="AL1480" s="205" t="s">
        <v>103</v>
      </c>
      <c r="AM1480" s="169"/>
      <c r="AN1480" s="6"/>
      <c r="AO1480" s="120"/>
    </row>
    <row r="1481" spans="1:41">
      <c r="A1481" s="75" t="s">
        <v>5422</v>
      </c>
      <c r="B1481" s="6" t="s">
        <v>93</v>
      </c>
      <c r="C1481" s="76">
        <v>1480</v>
      </c>
      <c r="D1481" s="80" t="s">
        <v>588</v>
      </c>
      <c r="E1481" s="6" t="s">
        <v>2135</v>
      </c>
      <c r="F1481" s="6" t="str">
        <f t="shared" si="147"/>
        <v>FreightRM-A-039-SI26-M19-L</v>
      </c>
      <c r="G1481" s="95" t="s">
        <v>5427</v>
      </c>
      <c r="H1481" s="95" t="s">
        <v>5428</v>
      </c>
      <c r="I1481" s="85" t="s">
        <v>4692</v>
      </c>
      <c r="J1481" s="92">
        <v>46085</v>
      </c>
      <c r="K1481" s="95"/>
      <c r="L1481" s="80" t="s">
        <v>5614</v>
      </c>
      <c r="M1481" s="80" t="s">
        <v>174</v>
      </c>
      <c r="N1481" s="80" t="s">
        <v>116</v>
      </c>
      <c r="O1481" s="71">
        <v>0</v>
      </c>
      <c r="P1481" s="71">
        <v>0</v>
      </c>
      <c r="Q1481" s="79">
        <v>358</v>
      </c>
      <c r="R1481" s="79">
        <v>47.68</v>
      </c>
      <c r="S1481" s="71">
        <v>0</v>
      </c>
      <c r="T1481" s="79">
        <v>405.68</v>
      </c>
      <c r="U1481" s="80" t="s">
        <v>118</v>
      </c>
      <c r="V1481" s="84">
        <f t="shared" si="149"/>
        <v>405.68</v>
      </c>
      <c r="W1481" s="78">
        <v>46081</v>
      </c>
      <c r="X1481" s="80" t="s">
        <v>5615</v>
      </c>
      <c r="Y1481" s="80" t="s">
        <v>129</v>
      </c>
      <c r="Z1481" s="80" t="s">
        <v>239</v>
      </c>
      <c r="AA1481" s="80" t="s">
        <v>283</v>
      </c>
      <c r="AB1481" s="76" t="s">
        <v>539</v>
      </c>
      <c r="AC1481" s="76" t="s">
        <v>540</v>
      </c>
      <c r="AD1481" s="76" t="s">
        <v>174</v>
      </c>
      <c r="AE1481" s="76" t="s">
        <v>546</v>
      </c>
      <c r="AF1481" s="76" t="s">
        <v>96</v>
      </c>
      <c r="AG1481" s="82"/>
      <c r="AH1481" s="60"/>
      <c r="AI1481" s="75" t="s">
        <v>5422</v>
      </c>
      <c r="AJ1481" s="6" t="s">
        <v>103</v>
      </c>
      <c r="AK1481" s="81">
        <v>0</v>
      </c>
      <c r="AL1481" s="205" t="s">
        <v>103</v>
      </c>
      <c r="AM1481" s="169"/>
      <c r="AN1481" s="6"/>
      <c r="AO1481" s="120"/>
    </row>
    <row r="1482" spans="1:41">
      <c r="A1482" s="75" t="s">
        <v>5422</v>
      </c>
      <c r="B1482" s="6" t="s">
        <v>93</v>
      </c>
      <c r="C1482" s="76">
        <v>1481</v>
      </c>
      <c r="D1482" s="80" t="s">
        <v>588</v>
      </c>
      <c r="E1482" s="6" t="s">
        <v>2135</v>
      </c>
      <c r="F1482" s="6" t="str">
        <f t="shared" si="147"/>
        <v>FreightRM-A-040-SI26-M19-L</v>
      </c>
      <c r="G1482" s="95" t="s">
        <v>5429</v>
      </c>
      <c r="H1482" s="95" t="s">
        <v>5430</v>
      </c>
      <c r="I1482" s="85" t="s">
        <v>4692</v>
      </c>
      <c r="J1482" s="92">
        <v>46085</v>
      </c>
      <c r="K1482" s="95"/>
      <c r="L1482" s="80" t="s">
        <v>5616</v>
      </c>
      <c r="M1482" s="80" t="s">
        <v>174</v>
      </c>
      <c r="N1482" s="80" t="s">
        <v>116</v>
      </c>
      <c r="O1482" s="71">
        <v>0</v>
      </c>
      <c r="P1482" s="71">
        <v>0</v>
      </c>
      <c r="Q1482" s="79">
        <v>358</v>
      </c>
      <c r="R1482" s="79">
        <v>47.68</v>
      </c>
      <c r="S1482" s="71">
        <v>0</v>
      </c>
      <c r="T1482" s="79">
        <v>405.68</v>
      </c>
      <c r="U1482" s="80" t="s">
        <v>118</v>
      </c>
      <c r="V1482" s="84">
        <f t="shared" si="149"/>
        <v>405.68</v>
      </c>
      <c r="W1482" s="78">
        <v>46081</v>
      </c>
      <c r="X1482" s="80" t="s">
        <v>3531</v>
      </c>
      <c r="Y1482" s="80" t="s">
        <v>129</v>
      </c>
      <c r="Z1482" s="80" t="s">
        <v>239</v>
      </c>
      <c r="AA1482" s="80" t="s">
        <v>283</v>
      </c>
      <c r="AB1482" s="76" t="s">
        <v>539</v>
      </c>
      <c r="AC1482" s="76" t="s">
        <v>540</v>
      </c>
      <c r="AD1482" s="76" t="s">
        <v>174</v>
      </c>
      <c r="AE1482" s="76" t="s">
        <v>546</v>
      </c>
      <c r="AF1482" s="76" t="s">
        <v>96</v>
      </c>
      <c r="AG1482" s="82"/>
      <c r="AH1482" s="60"/>
      <c r="AI1482" s="75" t="s">
        <v>5422</v>
      </c>
      <c r="AJ1482" s="6" t="s">
        <v>103</v>
      </c>
      <c r="AK1482" s="81">
        <v>0</v>
      </c>
      <c r="AL1482" s="205" t="s">
        <v>103</v>
      </c>
      <c r="AM1482" s="169"/>
      <c r="AN1482" s="6"/>
      <c r="AO1482" s="120"/>
    </row>
    <row r="1483" spans="1:41">
      <c r="A1483" s="75" t="s">
        <v>5422</v>
      </c>
      <c r="B1483" s="6" t="s">
        <v>93</v>
      </c>
      <c r="C1483" s="76">
        <v>1482</v>
      </c>
      <c r="D1483" s="80" t="s">
        <v>589</v>
      </c>
      <c r="E1483" s="6" t="s">
        <v>2136</v>
      </c>
      <c r="F1483" s="6" t="str">
        <f t="shared" si="147"/>
        <v>BrokerCR-V-036-F5I26</v>
      </c>
      <c r="G1483" s="95" t="s">
        <v>5431</v>
      </c>
      <c r="H1483" s="95" t="s">
        <v>5406</v>
      </c>
      <c r="I1483" s="85" t="s">
        <v>4692</v>
      </c>
      <c r="J1483" s="92" t="s">
        <v>5617</v>
      </c>
      <c r="K1483" s="95" t="s">
        <v>5618</v>
      </c>
      <c r="L1483" s="80" t="s">
        <v>116</v>
      </c>
      <c r="M1483" s="80" t="s">
        <v>1084</v>
      </c>
      <c r="N1483" s="80" t="s">
        <v>2844</v>
      </c>
      <c r="O1483" s="71">
        <v>0</v>
      </c>
      <c r="P1483" s="71">
        <v>0</v>
      </c>
      <c r="Q1483" s="79">
        <v>2156.1</v>
      </c>
      <c r="R1483" s="79">
        <v>344.98</v>
      </c>
      <c r="S1483" s="71">
        <v>0</v>
      </c>
      <c r="T1483" s="79">
        <v>2501.08</v>
      </c>
      <c r="U1483" s="80" t="s">
        <v>24</v>
      </c>
      <c r="V1483" s="84">
        <f>T1483/17.669</f>
        <v>141.55187050766878</v>
      </c>
      <c r="W1483" s="78" t="s">
        <v>5619</v>
      </c>
      <c r="X1483" s="80" t="s">
        <v>1129</v>
      </c>
      <c r="Y1483" s="80" t="s">
        <v>121</v>
      </c>
      <c r="Z1483" s="80" t="s">
        <v>537</v>
      </c>
      <c r="AA1483" s="80" t="s">
        <v>122</v>
      </c>
      <c r="AB1483" s="76" t="s">
        <v>2845</v>
      </c>
      <c r="AC1483" s="76" t="s">
        <v>540</v>
      </c>
      <c r="AD1483" s="76" t="s">
        <v>173</v>
      </c>
      <c r="AE1483" s="76" t="s">
        <v>548</v>
      </c>
      <c r="AF1483" s="76" t="s">
        <v>96</v>
      </c>
      <c r="AG1483" s="82"/>
      <c r="AH1483" s="60"/>
      <c r="AI1483" s="75" t="s">
        <v>5422</v>
      </c>
      <c r="AJ1483" s="6" t="s">
        <v>103</v>
      </c>
      <c r="AK1483" s="81">
        <v>0</v>
      </c>
      <c r="AL1483" s="205" t="s">
        <v>103</v>
      </c>
      <c r="AM1483" s="169"/>
      <c r="AN1483" s="6"/>
      <c r="AO1483" s="120"/>
    </row>
    <row r="1484" spans="1:41">
      <c r="A1484" s="75" t="s">
        <v>5422</v>
      </c>
      <c r="B1484" s="6" t="s">
        <v>93</v>
      </c>
      <c r="C1484" s="76">
        <v>1483</v>
      </c>
      <c r="D1484" s="80" t="s">
        <v>589</v>
      </c>
      <c r="E1484" s="6" t="s">
        <v>2136</v>
      </c>
      <c r="F1484" s="6" t="str">
        <f t="shared" si="147"/>
        <v>BrokerCR-V-035-F5I26</v>
      </c>
      <c r="G1484" s="95" t="s">
        <v>5432</v>
      </c>
      <c r="H1484" s="95" t="s">
        <v>5407</v>
      </c>
      <c r="I1484" s="85" t="s">
        <v>4692</v>
      </c>
      <c r="J1484" s="92" t="s">
        <v>5617</v>
      </c>
      <c r="K1484" s="95" t="s">
        <v>5620</v>
      </c>
      <c r="L1484" s="80" t="s">
        <v>116</v>
      </c>
      <c r="M1484" s="80" t="s">
        <v>1084</v>
      </c>
      <c r="N1484" s="80" t="s">
        <v>2844</v>
      </c>
      <c r="O1484" s="71">
        <v>0</v>
      </c>
      <c r="P1484" s="71">
        <v>0</v>
      </c>
      <c r="Q1484" s="79">
        <v>2156.1</v>
      </c>
      <c r="R1484" s="79">
        <v>344.98</v>
      </c>
      <c r="S1484" s="71">
        <v>0</v>
      </c>
      <c r="T1484" s="79">
        <v>2501.08</v>
      </c>
      <c r="U1484" s="80" t="s">
        <v>24</v>
      </c>
      <c r="V1484" s="84">
        <f t="shared" ref="V1484:V1493" si="150">T1484/17.669</f>
        <v>141.55187050766878</v>
      </c>
      <c r="W1484" s="78" t="s">
        <v>5621</v>
      </c>
      <c r="X1484" s="80" t="s">
        <v>1129</v>
      </c>
      <c r="Y1484" s="80" t="s">
        <v>121</v>
      </c>
      <c r="Z1484" s="80" t="s">
        <v>537</v>
      </c>
      <c r="AA1484" s="80" t="s">
        <v>122</v>
      </c>
      <c r="AB1484" s="76" t="s">
        <v>2845</v>
      </c>
      <c r="AC1484" s="76" t="s">
        <v>540</v>
      </c>
      <c r="AD1484" s="76" t="s">
        <v>173</v>
      </c>
      <c r="AE1484" s="76" t="s">
        <v>548</v>
      </c>
      <c r="AF1484" s="76" t="s">
        <v>96</v>
      </c>
      <c r="AG1484" s="82"/>
      <c r="AH1484" s="60"/>
      <c r="AI1484" s="75" t="s">
        <v>5422</v>
      </c>
      <c r="AJ1484" s="6" t="s">
        <v>103</v>
      </c>
      <c r="AK1484" s="81">
        <v>0</v>
      </c>
      <c r="AL1484" s="205" t="s">
        <v>103</v>
      </c>
      <c r="AM1484" s="169"/>
      <c r="AN1484" s="6"/>
      <c r="AO1484" s="120"/>
    </row>
    <row r="1485" spans="1:41">
      <c r="A1485" s="75" t="s">
        <v>5422</v>
      </c>
      <c r="B1485" s="6" t="s">
        <v>93</v>
      </c>
      <c r="C1485" s="76">
        <v>1484</v>
      </c>
      <c r="D1485" s="80" t="s">
        <v>589</v>
      </c>
      <c r="E1485" s="6" t="s">
        <v>2136</v>
      </c>
      <c r="F1485" s="6" t="str">
        <f t="shared" si="147"/>
        <v>BrokerCR-V-033-F5I26</v>
      </c>
      <c r="G1485" s="95" t="s">
        <v>5433</v>
      </c>
      <c r="H1485" s="95" t="s">
        <v>5434</v>
      </c>
      <c r="I1485" s="85" t="s">
        <v>4692</v>
      </c>
      <c r="J1485" s="92" t="s">
        <v>5617</v>
      </c>
      <c r="K1485" s="95" t="s">
        <v>5622</v>
      </c>
      <c r="L1485" s="80" t="s">
        <v>116</v>
      </c>
      <c r="M1485" s="80" t="s">
        <v>1084</v>
      </c>
      <c r="N1485" s="80" t="s">
        <v>2844</v>
      </c>
      <c r="O1485" s="71">
        <v>0</v>
      </c>
      <c r="P1485" s="71">
        <v>0</v>
      </c>
      <c r="Q1485" s="79">
        <v>1738.77</v>
      </c>
      <c r="R1485" s="79">
        <v>278.20999999999998</v>
      </c>
      <c r="S1485" s="71">
        <v>0</v>
      </c>
      <c r="T1485" s="79">
        <v>2016.98</v>
      </c>
      <c r="U1485" s="80" t="s">
        <v>24</v>
      </c>
      <c r="V1485" s="84">
        <f t="shared" si="150"/>
        <v>114.15360235440602</v>
      </c>
      <c r="W1485" s="78" t="s">
        <v>5621</v>
      </c>
      <c r="X1485" s="80" t="s">
        <v>1129</v>
      </c>
      <c r="Y1485" s="80" t="s">
        <v>121</v>
      </c>
      <c r="Z1485" s="80" t="s">
        <v>537</v>
      </c>
      <c r="AA1485" s="80" t="s">
        <v>122</v>
      </c>
      <c r="AB1485" s="76" t="s">
        <v>2845</v>
      </c>
      <c r="AC1485" s="76" t="s">
        <v>540</v>
      </c>
      <c r="AD1485" s="76" t="s">
        <v>173</v>
      </c>
      <c r="AE1485" s="76" t="s">
        <v>548</v>
      </c>
      <c r="AF1485" s="76" t="s">
        <v>96</v>
      </c>
      <c r="AG1485" s="82"/>
      <c r="AH1485" s="60"/>
      <c r="AI1485" s="75" t="s">
        <v>5422</v>
      </c>
      <c r="AJ1485" s="6" t="s">
        <v>103</v>
      </c>
      <c r="AK1485" s="81">
        <v>0</v>
      </c>
      <c r="AL1485" s="205" t="s">
        <v>103</v>
      </c>
      <c r="AM1485" s="169"/>
      <c r="AN1485" s="6"/>
      <c r="AO1485" s="120"/>
    </row>
    <row r="1486" spans="1:41">
      <c r="A1486" s="75" t="s">
        <v>5422</v>
      </c>
      <c r="B1486" s="6" t="s">
        <v>93</v>
      </c>
      <c r="C1486" s="76">
        <v>1485</v>
      </c>
      <c r="D1486" s="80" t="s">
        <v>589</v>
      </c>
      <c r="E1486" s="6" t="s">
        <v>2136</v>
      </c>
      <c r="F1486" s="6" t="str">
        <f t="shared" si="147"/>
        <v>BrokerCR-V-034-F5I26</v>
      </c>
      <c r="G1486" s="95" t="s">
        <v>5435</v>
      </c>
      <c r="H1486" s="95" t="s">
        <v>5408</v>
      </c>
      <c r="I1486" s="85" t="s">
        <v>4692</v>
      </c>
      <c r="J1486" s="92" t="s">
        <v>5617</v>
      </c>
      <c r="K1486" s="95" t="s">
        <v>5623</v>
      </c>
      <c r="L1486" s="80" t="s">
        <v>116</v>
      </c>
      <c r="M1486" s="80" t="s">
        <v>1084</v>
      </c>
      <c r="N1486" s="80" t="s">
        <v>2844</v>
      </c>
      <c r="O1486" s="71">
        <v>0</v>
      </c>
      <c r="P1486" s="71">
        <v>0</v>
      </c>
      <c r="Q1486" s="79">
        <v>2238.77</v>
      </c>
      <c r="R1486" s="79">
        <v>358.21</v>
      </c>
      <c r="S1486" s="71">
        <v>0</v>
      </c>
      <c r="T1486" s="79">
        <v>2596.98</v>
      </c>
      <c r="U1486" s="80" t="s">
        <v>24</v>
      </c>
      <c r="V1486" s="84">
        <f t="shared" si="150"/>
        <v>146.97945554360746</v>
      </c>
      <c r="W1486" s="78" t="s">
        <v>5624</v>
      </c>
      <c r="X1486" s="80" t="s">
        <v>1129</v>
      </c>
      <c r="Y1486" s="80" t="s">
        <v>121</v>
      </c>
      <c r="Z1486" s="80" t="s">
        <v>537</v>
      </c>
      <c r="AA1486" s="80" t="s">
        <v>122</v>
      </c>
      <c r="AB1486" s="76" t="s">
        <v>2845</v>
      </c>
      <c r="AC1486" s="76" t="s">
        <v>540</v>
      </c>
      <c r="AD1486" s="76" t="s">
        <v>173</v>
      </c>
      <c r="AE1486" s="76" t="s">
        <v>548</v>
      </c>
      <c r="AF1486" s="76" t="s">
        <v>96</v>
      </c>
      <c r="AG1486" s="82"/>
      <c r="AH1486" s="60"/>
      <c r="AI1486" s="75" t="s">
        <v>5422</v>
      </c>
      <c r="AJ1486" s="6" t="s">
        <v>103</v>
      </c>
      <c r="AK1486" s="81">
        <v>0</v>
      </c>
      <c r="AL1486" s="205" t="s">
        <v>103</v>
      </c>
      <c r="AM1486" s="169"/>
      <c r="AN1486" s="6"/>
      <c r="AO1486" s="120"/>
    </row>
    <row r="1487" spans="1:41">
      <c r="A1487" s="75" t="s">
        <v>5422</v>
      </c>
      <c r="B1487" s="6" t="s">
        <v>93</v>
      </c>
      <c r="C1487" s="76">
        <v>1486</v>
      </c>
      <c r="D1487" s="80" t="s">
        <v>589</v>
      </c>
      <c r="E1487" s="6" t="s">
        <v>2136</v>
      </c>
      <c r="F1487" s="6" t="str">
        <f t="shared" si="147"/>
        <v>BrokerCR-V-031-F5I26</v>
      </c>
      <c r="G1487" s="95" t="s">
        <v>5436</v>
      </c>
      <c r="H1487" s="95" t="s">
        <v>5409</v>
      </c>
      <c r="I1487" s="85" t="s">
        <v>4692</v>
      </c>
      <c r="J1487" s="92" t="s">
        <v>5617</v>
      </c>
      <c r="K1487" s="95" t="s">
        <v>5625</v>
      </c>
      <c r="L1487" s="80" t="s">
        <v>116</v>
      </c>
      <c r="M1487" s="80" t="s">
        <v>1084</v>
      </c>
      <c r="N1487" s="80" t="s">
        <v>2844</v>
      </c>
      <c r="O1487" s="71">
        <v>0</v>
      </c>
      <c r="P1487" s="71">
        <v>0</v>
      </c>
      <c r="Q1487" s="79">
        <v>2238.77</v>
      </c>
      <c r="R1487" s="79">
        <v>358.21</v>
      </c>
      <c r="S1487" s="71">
        <v>0</v>
      </c>
      <c r="T1487" s="79">
        <v>2596.98</v>
      </c>
      <c r="U1487" s="80" t="s">
        <v>24</v>
      </c>
      <c r="V1487" s="84">
        <f t="shared" si="150"/>
        <v>146.97945554360746</v>
      </c>
      <c r="W1487" s="78" t="s">
        <v>5624</v>
      </c>
      <c r="X1487" s="80" t="s">
        <v>1129</v>
      </c>
      <c r="Y1487" s="80" t="s">
        <v>121</v>
      </c>
      <c r="Z1487" s="80" t="s">
        <v>537</v>
      </c>
      <c r="AA1487" s="80" t="s">
        <v>122</v>
      </c>
      <c r="AB1487" s="76" t="s">
        <v>2845</v>
      </c>
      <c r="AC1487" s="76" t="s">
        <v>540</v>
      </c>
      <c r="AD1487" s="76" t="s">
        <v>173</v>
      </c>
      <c r="AE1487" s="76" t="s">
        <v>548</v>
      </c>
      <c r="AF1487" s="76" t="s">
        <v>96</v>
      </c>
      <c r="AG1487" s="82"/>
      <c r="AH1487" s="60"/>
      <c r="AI1487" s="75" t="s">
        <v>5422</v>
      </c>
      <c r="AJ1487" s="6" t="s">
        <v>103</v>
      </c>
      <c r="AK1487" s="81">
        <v>0</v>
      </c>
      <c r="AL1487" s="205" t="s">
        <v>103</v>
      </c>
      <c r="AM1487" s="169"/>
      <c r="AN1487" s="6"/>
      <c r="AO1487" s="120"/>
    </row>
    <row r="1488" spans="1:41">
      <c r="A1488" s="75" t="s">
        <v>5422</v>
      </c>
      <c r="B1488" s="6" t="s">
        <v>93</v>
      </c>
      <c r="C1488" s="76">
        <v>1487</v>
      </c>
      <c r="D1488" s="80" t="s">
        <v>589</v>
      </c>
      <c r="E1488" s="6" t="s">
        <v>2136</v>
      </c>
      <c r="F1488" s="6" t="str">
        <f t="shared" si="147"/>
        <v>BrokerCR-V-032-F5I26</v>
      </c>
      <c r="G1488" s="95" t="s">
        <v>5437</v>
      </c>
      <c r="H1488" s="95" t="s">
        <v>5410</v>
      </c>
      <c r="I1488" s="85" t="s">
        <v>4692</v>
      </c>
      <c r="J1488" s="92" t="s">
        <v>5617</v>
      </c>
      <c r="K1488" s="95" t="s">
        <v>5626</v>
      </c>
      <c r="L1488" s="80" t="s">
        <v>116</v>
      </c>
      <c r="M1488" s="80" t="s">
        <v>1084</v>
      </c>
      <c r="N1488" s="80" t="s">
        <v>2844</v>
      </c>
      <c r="O1488" s="71">
        <v>0</v>
      </c>
      <c r="P1488" s="71">
        <v>0</v>
      </c>
      <c r="Q1488" s="79">
        <v>2238.77</v>
      </c>
      <c r="R1488" s="79">
        <v>358.21</v>
      </c>
      <c r="S1488" s="71">
        <v>0</v>
      </c>
      <c r="T1488" s="79">
        <v>2596.98</v>
      </c>
      <c r="U1488" s="80" t="s">
        <v>24</v>
      </c>
      <c r="V1488" s="84">
        <f t="shared" si="150"/>
        <v>146.97945554360746</v>
      </c>
      <c r="W1488" s="78" t="s">
        <v>5624</v>
      </c>
      <c r="X1488" s="80" t="s">
        <v>1129</v>
      </c>
      <c r="Y1488" s="80" t="s">
        <v>121</v>
      </c>
      <c r="Z1488" s="80" t="s">
        <v>537</v>
      </c>
      <c r="AA1488" s="80" t="s">
        <v>122</v>
      </c>
      <c r="AB1488" s="76" t="s">
        <v>2845</v>
      </c>
      <c r="AC1488" s="76" t="s">
        <v>540</v>
      </c>
      <c r="AD1488" s="76" t="s">
        <v>173</v>
      </c>
      <c r="AE1488" s="76" t="s">
        <v>548</v>
      </c>
      <c r="AF1488" s="76" t="s">
        <v>96</v>
      </c>
      <c r="AG1488" s="82"/>
      <c r="AH1488" s="60"/>
      <c r="AI1488" s="75" t="s">
        <v>5422</v>
      </c>
      <c r="AJ1488" s="6" t="s">
        <v>103</v>
      </c>
      <c r="AK1488" s="81">
        <v>0</v>
      </c>
      <c r="AL1488" s="205" t="s">
        <v>103</v>
      </c>
      <c r="AM1488" s="169"/>
      <c r="AN1488" s="6"/>
      <c r="AO1488" s="120"/>
    </row>
    <row r="1489" spans="1:41">
      <c r="A1489" s="75" t="s">
        <v>5422</v>
      </c>
      <c r="B1489" s="6" t="s">
        <v>93</v>
      </c>
      <c r="C1489" s="76">
        <v>1488</v>
      </c>
      <c r="D1489" s="80" t="s">
        <v>589</v>
      </c>
      <c r="E1489" s="6" t="s">
        <v>2136</v>
      </c>
      <c r="F1489" s="6" t="str">
        <f t="shared" si="147"/>
        <v>BrokerCR-V-030-F5I26</v>
      </c>
      <c r="G1489" s="95" t="s">
        <v>5438</v>
      </c>
      <c r="H1489" s="95" t="s">
        <v>5411</v>
      </c>
      <c r="I1489" s="85" t="s">
        <v>4692</v>
      </c>
      <c r="J1489" s="92" t="s">
        <v>5617</v>
      </c>
      <c r="K1489" s="95" t="s">
        <v>5627</v>
      </c>
      <c r="L1489" s="80" t="s">
        <v>116</v>
      </c>
      <c r="M1489" s="80" t="s">
        <v>1084</v>
      </c>
      <c r="N1489" s="80" t="s">
        <v>2844</v>
      </c>
      <c r="O1489" s="71">
        <v>0</v>
      </c>
      <c r="P1489" s="71">
        <v>0</v>
      </c>
      <c r="Q1489" s="79">
        <v>2156.1</v>
      </c>
      <c r="R1489" s="79">
        <v>344.98</v>
      </c>
      <c r="S1489" s="71">
        <v>0</v>
      </c>
      <c r="T1489" s="79">
        <v>2501.08</v>
      </c>
      <c r="U1489" s="80" t="s">
        <v>24</v>
      </c>
      <c r="V1489" s="84">
        <f t="shared" si="150"/>
        <v>141.55187050766878</v>
      </c>
      <c r="W1489" s="78" t="s">
        <v>5624</v>
      </c>
      <c r="X1489" s="80" t="s">
        <v>1129</v>
      </c>
      <c r="Y1489" s="80" t="s">
        <v>121</v>
      </c>
      <c r="Z1489" s="80" t="s">
        <v>537</v>
      </c>
      <c r="AA1489" s="80" t="s">
        <v>122</v>
      </c>
      <c r="AB1489" s="76" t="s">
        <v>2845</v>
      </c>
      <c r="AC1489" s="76" t="s">
        <v>540</v>
      </c>
      <c r="AD1489" s="76" t="s">
        <v>173</v>
      </c>
      <c r="AE1489" s="76" t="s">
        <v>548</v>
      </c>
      <c r="AF1489" s="76" t="s">
        <v>96</v>
      </c>
      <c r="AG1489" s="82"/>
      <c r="AH1489" s="60"/>
      <c r="AI1489" s="75" t="s">
        <v>5422</v>
      </c>
      <c r="AJ1489" s="6" t="s">
        <v>103</v>
      </c>
      <c r="AK1489" s="81">
        <v>0</v>
      </c>
      <c r="AL1489" s="205" t="s">
        <v>103</v>
      </c>
      <c r="AM1489" s="169"/>
      <c r="AN1489" s="6"/>
      <c r="AO1489" s="120"/>
    </row>
    <row r="1490" spans="1:41">
      <c r="A1490" s="75" t="s">
        <v>5422</v>
      </c>
      <c r="B1490" s="6" t="s">
        <v>93</v>
      </c>
      <c r="C1490" s="76">
        <v>1489</v>
      </c>
      <c r="D1490" s="80" t="s">
        <v>589</v>
      </c>
      <c r="E1490" s="6" t="s">
        <v>2136</v>
      </c>
      <c r="F1490" s="6" t="str">
        <f t="shared" si="147"/>
        <v>BrokerFG-V-025-V1E26-M19</v>
      </c>
      <c r="G1490" s="95" t="s">
        <v>5439</v>
      </c>
      <c r="H1490" s="95" t="s">
        <v>5440</v>
      </c>
      <c r="I1490" s="85" t="s">
        <v>4692</v>
      </c>
      <c r="J1490" s="92" t="s">
        <v>5617</v>
      </c>
      <c r="K1490" s="95" t="s">
        <v>5628</v>
      </c>
      <c r="L1490" s="80" t="s">
        <v>116</v>
      </c>
      <c r="M1490" s="80" t="s">
        <v>1100</v>
      </c>
      <c r="N1490" s="80" t="s">
        <v>1085</v>
      </c>
      <c r="O1490" s="71">
        <v>0</v>
      </c>
      <c r="P1490" s="71">
        <v>0</v>
      </c>
      <c r="Q1490" s="79">
        <v>4655.79</v>
      </c>
      <c r="R1490" s="79">
        <v>744.93</v>
      </c>
      <c r="S1490" s="71">
        <v>0</v>
      </c>
      <c r="T1490" s="79">
        <v>5400.72</v>
      </c>
      <c r="U1490" s="80" t="s">
        <v>24</v>
      </c>
      <c r="V1490" s="84">
        <f t="shared" si="150"/>
        <v>305.66076178617919</v>
      </c>
      <c r="W1490" s="78" t="s">
        <v>5617</v>
      </c>
      <c r="X1490" s="80" t="s">
        <v>122</v>
      </c>
      <c r="Y1490" s="80" t="s">
        <v>537</v>
      </c>
      <c r="Z1490" s="80" t="s">
        <v>121</v>
      </c>
      <c r="AA1490" s="80" t="s">
        <v>1125</v>
      </c>
      <c r="AB1490" s="76" t="s">
        <v>539</v>
      </c>
      <c r="AC1490" s="76" t="s">
        <v>541</v>
      </c>
      <c r="AD1490" s="76" t="s">
        <v>195</v>
      </c>
      <c r="AE1490" s="76" t="s">
        <v>547</v>
      </c>
      <c r="AF1490" s="76" t="s">
        <v>96</v>
      </c>
      <c r="AG1490" s="82"/>
      <c r="AH1490" s="60"/>
      <c r="AI1490" s="75" t="s">
        <v>5422</v>
      </c>
      <c r="AJ1490" s="6" t="s">
        <v>103</v>
      </c>
      <c r="AK1490" s="81">
        <v>0</v>
      </c>
      <c r="AL1490" s="205" t="s">
        <v>103</v>
      </c>
      <c r="AM1490" s="169"/>
      <c r="AN1490" s="6"/>
      <c r="AO1490" s="120"/>
    </row>
    <row r="1491" spans="1:41">
      <c r="A1491" s="75" t="s">
        <v>5422</v>
      </c>
      <c r="B1491" s="6" t="s">
        <v>93</v>
      </c>
      <c r="C1491" s="76">
        <v>1490</v>
      </c>
      <c r="D1491" s="80" t="s">
        <v>589</v>
      </c>
      <c r="E1491" s="6" t="s">
        <v>2136</v>
      </c>
      <c r="F1491" s="6" t="str">
        <f t="shared" si="147"/>
        <v>BrokerCR-V-037-F5I26</v>
      </c>
      <c r="G1491" s="95" t="s">
        <v>5441</v>
      </c>
      <c r="H1491" s="95" t="s">
        <v>5412</v>
      </c>
      <c r="I1491" s="85" t="s">
        <v>4692</v>
      </c>
      <c r="J1491" s="92" t="s">
        <v>5617</v>
      </c>
      <c r="K1491" s="95" t="s">
        <v>5629</v>
      </c>
      <c r="L1491" s="80" t="s">
        <v>116</v>
      </c>
      <c r="M1491" s="80" t="s">
        <v>1084</v>
      </c>
      <c r="N1491" s="80" t="s">
        <v>2386</v>
      </c>
      <c r="O1491" s="71">
        <v>0</v>
      </c>
      <c r="P1491" s="71">
        <v>0</v>
      </c>
      <c r="Q1491" s="79">
        <v>4121.6099999999997</v>
      </c>
      <c r="R1491" s="79">
        <v>659.46</v>
      </c>
      <c r="S1491" s="71">
        <v>0</v>
      </c>
      <c r="T1491" s="79">
        <v>4781.07</v>
      </c>
      <c r="U1491" s="80" t="s">
        <v>24</v>
      </c>
      <c r="V1491" s="84">
        <f t="shared" si="150"/>
        <v>270.59086535740562</v>
      </c>
      <c r="W1491" s="78" t="s">
        <v>5619</v>
      </c>
      <c r="X1491" s="80" t="s">
        <v>1129</v>
      </c>
      <c r="Y1491" s="80" t="s">
        <v>121</v>
      </c>
      <c r="Z1491" s="80" t="s">
        <v>537</v>
      </c>
      <c r="AA1491" s="80" t="s">
        <v>122</v>
      </c>
      <c r="AB1491" s="76" t="s">
        <v>2845</v>
      </c>
      <c r="AC1491" s="76" t="s">
        <v>540</v>
      </c>
      <c r="AD1491" s="76" t="s">
        <v>173</v>
      </c>
      <c r="AE1491" s="76" t="s">
        <v>548</v>
      </c>
      <c r="AF1491" s="76" t="s">
        <v>96</v>
      </c>
      <c r="AG1491" s="82"/>
      <c r="AH1491" s="60"/>
      <c r="AI1491" s="75" t="s">
        <v>5422</v>
      </c>
      <c r="AJ1491" s="6" t="s">
        <v>103</v>
      </c>
      <c r="AK1491" s="81">
        <v>0</v>
      </c>
      <c r="AL1491" s="205" t="s">
        <v>103</v>
      </c>
      <c r="AM1491" s="169"/>
      <c r="AN1491" s="6"/>
      <c r="AO1491" s="120"/>
    </row>
    <row r="1492" spans="1:41">
      <c r="A1492" s="75" t="s">
        <v>5422</v>
      </c>
      <c r="B1492" s="6" t="s">
        <v>93</v>
      </c>
      <c r="C1492" s="76">
        <v>1491</v>
      </c>
      <c r="D1492" s="80" t="s">
        <v>589</v>
      </c>
      <c r="E1492" s="6" t="s">
        <v>2136</v>
      </c>
      <c r="F1492" s="6" t="str">
        <f t="shared" si="147"/>
        <v>BrokerRE-V-003-R1I26</v>
      </c>
      <c r="G1492" s="95" t="s">
        <v>5442</v>
      </c>
      <c r="H1492" s="95" t="s">
        <v>5443</v>
      </c>
      <c r="I1492" s="85" t="s">
        <v>4692</v>
      </c>
      <c r="J1492" s="92" t="s">
        <v>5617</v>
      </c>
      <c r="K1492" s="95" t="s">
        <v>5630</v>
      </c>
      <c r="L1492" s="80" t="s">
        <v>116</v>
      </c>
      <c r="M1492" s="80" t="s">
        <v>1084</v>
      </c>
      <c r="N1492" s="80" t="s">
        <v>2386</v>
      </c>
      <c r="O1492" s="71">
        <v>0</v>
      </c>
      <c r="P1492" s="71">
        <v>0</v>
      </c>
      <c r="Q1492" s="79">
        <v>1200</v>
      </c>
      <c r="R1492" s="79">
        <v>192</v>
      </c>
      <c r="S1492" s="71">
        <v>0</v>
      </c>
      <c r="T1492" s="79">
        <v>1392</v>
      </c>
      <c r="U1492" s="80" t="s">
        <v>24</v>
      </c>
      <c r="V1492" s="84">
        <f t="shared" si="150"/>
        <v>78.782047654083428</v>
      </c>
      <c r="W1492" s="78" t="s">
        <v>5619</v>
      </c>
      <c r="X1492" s="80" t="s">
        <v>1129</v>
      </c>
      <c r="Y1492" s="80" t="s">
        <v>121</v>
      </c>
      <c r="Z1492" s="80" t="s">
        <v>537</v>
      </c>
      <c r="AA1492" s="80" t="s">
        <v>122</v>
      </c>
      <c r="AB1492" s="76" t="s">
        <v>539</v>
      </c>
      <c r="AC1492" s="76" t="s">
        <v>540</v>
      </c>
      <c r="AD1492" s="76" t="s">
        <v>173</v>
      </c>
      <c r="AE1492" s="76" t="s">
        <v>548</v>
      </c>
      <c r="AF1492" s="76" t="s">
        <v>96</v>
      </c>
      <c r="AG1492" s="82"/>
      <c r="AH1492" s="60"/>
      <c r="AI1492" s="75" t="s">
        <v>5422</v>
      </c>
      <c r="AJ1492" s="6" t="s">
        <v>103</v>
      </c>
      <c r="AK1492" s="81">
        <v>0</v>
      </c>
      <c r="AL1492" s="205" t="s">
        <v>103</v>
      </c>
      <c r="AM1492" s="169"/>
      <c r="AN1492" s="6"/>
      <c r="AO1492" s="120"/>
    </row>
    <row r="1493" spans="1:41">
      <c r="A1493" s="75" t="s">
        <v>5422</v>
      </c>
      <c r="B1493" s="6" t="s">
        <v>93</v>
      </c>
      <c r="C1493" s="76">
        <v>1492</v>
      </c>
      <c r="D1493" s="80" t="s">
        <v>590</v>
      </c>
      <c r="E1493" s="6" t="s">
        <v>2135</v>
      </c>
      <c r="F1493" s="6" t="str">
        <f t="shared" si="147"/>
        <v>FreightRM-V-093-V1I26-M19</v>
      </c>
      <c r="G1493" s="95" t="s">
        <v>5444</v>
      </c>
      <c r="H1493" s="95" t="s">
        <v>5445</v>
      </c>
      <c r="I1493" s="85" t="s">
        <v>4692</v>
      </c>
      <c r="J1493" s="92">
        <v>46086</v>
      </c>
      <c r="K1493" s="95" t="s">
        <v>5631</v>
      </c>
      <c r="L1493" s="80">
        <v>6953</v>
      </c>
      <c r="M1493" s="80" t="s">
        <v>1870</v>
      </c>
      <c r="N1493" s="80" t="s">
        <v>1160</v>
      </c>
      <c r="O1493" s="71">
        <v>0</v>
      </c>
      <c r="P1493" s="71">
        <v>0</v>
      </c>
      <c r="Q1493" s="79">
        <v>19000</v>
      </c>
      <c r="R1493" s="79">
        <v>3040</v>
      </c>
      <c r="S1493" s="71">
        <v>0</v>
      </c>
      <c r="T1493" s="79">
        <v>22040</v>
      </c>
      <c r="U1493" s="80" t="s">
        <v>24</v>
      </c>
      <c r="V1493" s="84">
        <f t="shared" si="150"/>
        <v>1247.3824211896542</v>
      </c>
      <c r="W1493" s="78">
        <v>46087</v>
      </c>
      <c r="X1493" s="80" t="s">
        <v>1140</v>
      </c>
      <c r="Y1493" s="80" t="s">
        <v>1141</v>
      </c>
      <c r="Z1493" s="80" t="s">
        <v>1137</v>
      </c>
      <c r="AA1493" s="80" t="s">
        <v>121</v>
      </c>
      <c r="AB1493" s="76" t="s">
        <v>539</v>
      </c>
      <c r="AC1493" s="76" t="s">
        <v>540</v>
      </c>
      <c r="AD1493" s="76" t="s">
        <v>173</v>
      </c>
      <c r="AE1493" s="76" t="s">
        <v>548</v>
      </c>
      <c r="AF1493" s="76" t="s">
        <v>96</v>
      </c>
      <c r="AG1493" s="82"/>
      <c r="AH1493" s="60"/>
      <c r="AI1493" s="75" t="s">
        <v>5422</v>
      </c>
      <c r="AJ1493" s="6" t="s">
        <v>103</v>
      </c>
      <c r="AK1493" s="81">
        <v>0</v>
      </c>
      <c r="AL1493" s="205" t="s">
        <v>103</v>
      </c>
      <c r="AM1493" s="169"/>
      <c r="AN1493" s="6"/>
      <c r="AO1493" s="120"/>
    </row>
    <row r="1494" spans="1:41">
      <c r="A1494" s="75" t="s">
        <v>5422</v>
      </c>
      <c r="B1494" s="6" t="s">
        <v>93</v>
      </c>
      <c r="C1494" s="76">
        <v>1493</v>
      </c>
      <c r="D1494" s="80" t="s">
        <v>590</v>
      </c>
      <c r="E1494" s="6" t="s">
        <v>2135</v>
      </c>
      <c r="F1494" s="6" t="str">
        <f t="shared" si="147"/>
        <v>FreightFG-R-2146LE25.M19</v>
      </c>
      <c r="G1494" s="95" t="s">
        <v>5446</v>
      </c>
      <c r="H1494" s="95" t="s">
        <v>5447</v>
      </c>
      <c r="I1494" s="85" t="s">
        <v>4692</v>
      </c>
      <c r="J1494" s="92">
        <v>46087</v>
      </c>
      <c r="K1494" s="95" t="s">
        <v>5632</v>
      </c>
      <c r="L1494" s="80">
        <v>6867</v>
      </c>
      <c r="M1494" s="80" t="s">
        <v>1264</v>
      </c>
      <c r="N1494" s="80" t="s">
        <v>5214</v>
      </c>
      <c r="O1494" s="71">
        <v>0</v>
      </c>
      <c r="P1494" s="71">
        <v>0</v>
      </c>
      <c r="Q1494" s="79">
        <v>5500</v>
      </c>
      <c r="R1494" s="79">
        <v>880</v>
      </c>
      <c r="S1494" s="71">
        <v>220</v>
      </c>
      <c r="T1494" s="79">
        <v>6160</v>
      </c>
      <c r="U1494" s="80" t="s">
        <v>118</v>
      </c>
      <c r="V1494" s="84">
        <f t="shared" ref="V1494:V1498" si="151">T1494</f>
        <v>6160</v>
      </c>
      <c r="W1494" s="78">
        <v>46087</v>
      </c>
      <c r="X1494" s="80" t="s">
        <v>5633</v>
      </c>
      <c r="Y1494" s="80" t="s">
        <v>5200</v>
      </c>
      <c r="Z1494" s="80" t="s">
        <v>5634</v>
      </c>
      <c r="AA1494" s="80" t="s">
        <v>121</v>
      </c>
      <c r="AB1494" s="76" t="s">
        <v>539</v>
      </c>
      <c r="AC1494" s="76" t="s">
        <v>541</v>
      </c>
      <c r="AD1494" s="76" t="s">
        <v>195</v>
      </c>
      <c r="AE1494" s="76" t="s">
        <v>547</v>
      </c>
      <c r="AF1494" s="76" t="s">
        <v>96</v>
      </c>
      <c r="AG1494" s="82"/>
      <c r="AH1494" s="60"/>
      <c r="AI1494" s="75" t="s">
        <v>5422</v>
      </c>
      <c r="AJ1494" s="6" t="s">
        <v>103</v>
      </c>
      <c r="AK1494" s="81">
        <v>0</v>
      </c>
      <c r="AL1494" s="205" t="s">
        <v>103</v>
      </c>
      <c r="AM1494" s="169"/>
      <c r="AN1494" s="6"/>
      <c r="AO1494" s="120"/>
    </row>
    <row r="1495" spans="1:41">
      <c r="A1495" s="75" t="s">
        <v>5422</v>
      </c>
      <c r="B1495" s="6" t="s">
        <v>93</v>
      </c>
      <c r="C1495" s="76">
        <v>1494</v>
      </c>
      <c r="D1495" s="80" t="s">
        <v>590</v>
      </c>
      <c r="E1495" s="6" t="s">
        <v>2135</v>
      </c>
      <c r="F1495" s="6" t="str">
        <f t="shared" si="147"/>
        <v>FreightFG-R-2154LE25.M01</v>
      </c>
      <c r="G1495" s="95" t="s">
        <v>5448</v>
      </c>
      <c r="H1495" s="95" t="s">
        <v>5449</v>
      </c>
      <c r="I1495" s="85" t="s">
        <v>4692</v>
      </c>
      <c r="J1495" s="92">
        <v>46084</v>
      </c>
      <c r="K1495" s="95">
        <v>3323</v>
      </c>
      <c r="L1495" s="80">
        <v>6934</v>
      </c>
      <c r="M1495" s="80" t="s">
        <v>1264</v>
      </c>
      <c r="N1495" s="80" t="s">
        <v>1164</v>
      </c>
      <c r="O1495" s="71">
        <v>0</v>
      </c>
      <c r="P1495" s="71">
        <v>0</v>
      </c>
      <c r="Q1495" s="79">
        <v>6000</v>
      </c>
      <c r="R1495" s="79">
        <v>960</v>
      </c>
      <c r="S1495" s="71">
        <v>240</v>
      </c>
      <c r="T1495" s="79">
        <v>6720</v>
      </c>
      <c r="U1495" s="80" t="s">
        <v>118</v>
      </c>
      <c r="V1495" s="84">
        <f t="shared" si="151"/>
        <v>6720</v>
      </c>
      <c r="W1495" s="78">
        <v>46086</v>
      </c>
      <c r="X1495" s="80" t="s">
        <v>5633</v>
      </c>
      <c r="Y1495" s="80" t="s">
        <v>5200</v>
      </c>
      <c r="Z1495" s="80" t="s">
        <v>5634</v>
      </c>
      <c r="AA1495" s="80" t="s">
        <v>121</v>
      </c>
      <c r="AB1495" s="76" t="s">
        <v>542</v>
      </c>
      <c r="AC1495" s="76" t="s">
        <v>541</v>
      </c>
      <c r="AD1495" s="76" t="s">
        <v>195</v>
      </c>
      <c r="AE1495" s="76" t="s">
        <v>547</v>
      </c>
      <c r="AF1495" s="76" t="s">
        <v>96</v>
      </c>
      <c r="AG1495" s="82"/>
      <c r="AH1495" s="60"/>
      <c r="AI1495" s="75" t="s">
        <v>5422</v>
      </c>
      <c r="AJ1495" s="6" t="s">
        <v>103</v>
      </c>
      <c r="AK1495" s="81">
        <v>0</v>
      </c>
      <c r="AL1495" s="205" t="s">
        <v>103</v>
      </c>
      <c r="AM1495" s="169"/>
      <c r="AN1495" s="6"/>
      <c r="AO1495" s="120"/>
    </row>
    <row r="1496" spans="1:41">
      <c r="A1496" s="75" t="s">
        <v>5422</v>
      </c>
      <c r="B1496" s="6" t="s">
        <v>93</v>
      </c>
      <c r="C1496" s="76">
        <v>1495</v>
      </c>
      <c r="D1496" s="80" t="s">
        <v>590</v>
      </c>
      <c r="E1496" s="6" t="s">
        <v>2135</v>
      </c>
      <c r="F1496" s="6" t="str">
        <f t="shared" si="147"/>
        <v>FreightFG-R-2146LE25.M19</v>
      </c>
      <c r="G1496" s="95" t="s">
        <v>5446</v>
      </c>
      <c r="H1496" s="95" t="s">
        <v>5450</v>
      </c>
      <c r="I1496" s="85" t="s">
        <v>4692</v>
      </c>
      <c r="J1496" s="92">
        <v>46087</v>
      </c>
      <c r="K1496" s="95" t="s">
        <v>5218</v>
      </c>
      <c r="L1496" s="80">
        <v>6870</v>
      </c>
      <c r="M1496" s="80" t="s">
        <v>1166</v>
      </c>
      <c r="N1496" s="80" t="s">
        <v>1150</v>
      </c>
      <c r="O1496" s="71">
        <v>0</v>
      </c>
      <c r="P1496" s="71">
        <v>0</v>
      </c>
      <c r="Q1496" s="79">
        <v>1283.72</v>
      </c>
      <c r="R1496" s="79">
        <v>205.39</v>
      </c>
      <c r="S1496" s="71">
        <v>0</v>
      </c>
      <c r="T1496" s="79">
        <v>1489.1100000000001</v>
      </c>
      <c r="U1496" s="80" t="s">
        <v>118</v>
      </c>
      <c r="V1496" s="84">
        <f t="shared" si="151"/>
        <v>1489.1100000000001</v>
      </c>
      <c r="W1496" s="78">
        <v>46087</v>
      </c>
      <c r="X1496" s="80" t="s">
        <v>5633</v>
      </c>
      <c r="Y1496" s="80" t="s">
        <v>5200</v>
      </c>
      <c r="Z1496" s="80" t="s">
        <v>5634</v>
      </c>
      <c r="AA1496" s="80" t="s">
        <v>121</v>
      </c>
      <c r="AB1496" s="76" t="s">
        <v>539</v>
      </c>
      <c r="AC1496" s="76" t="s">
        <v>541</v>
      </c>
      <c r="AD1496" s="76" t="s">
        <v>195</v>
      </c>
      <c r="AE1496" s="76" t="s">
        <v>547</v>
      </c>
      <c r="AF1496" s="76" t="s">
        <v>96</v>
      </c>
      <c r="AG1496" s="82"/>
      <c r="AH1496" s="60"/>
      <c r="AI1496" s="75" t="s">
        <v>5422</v>
      </c>
      <c r="AJ1496" s="6" t="s">
        <v>103</v>
      </c>
      <c r="AK1496" s="81">
        <v>0</v>
      </c>
      <c r="AL1496" s="205" t="s">
        <v>103</v>
      </c>
      <c r="AM1496" s="169"/>
      <c r="AN1496" s="6"/>
      <c r="AO1496" s="120"/>
    </row>
    <row r="1497" spans="1:41">
      <c r="A1497" s="75" t="s">
        <v>5422</v>
      </c>
      <c r="B1497" s="6" t="s">
        <v>93</v>
      </c>
      <c r="C1497" s="76">
        <v>1496</v>
      </c>
      <c r="D1497" s="80" t="s">
        <v>590</v>
      </c>
      <c r="E1497" s="6" t="s">
        <v>2135</v>
      </c>
      <c r="F1497" s="6" t="str">
        <f t="shared" si="147"/>
        <v>FreightFG-R-2154LE25.M01</v>
      </c>
      <c r="G1497" s="95" t="s">
        <v>5448</v>
      </c>
      <c r="H1497" s="95" t="s">
        <v>5451</v>
      </c>
      <c r="I1497" s="85" t="s">
        <v>4692</v>
      </c>
      <c r="J1497" s="92">
        <v>46087</v>
      </c>
      <c r="K1497" s="95">
        <v>3323</v>
      </c>
      <c r="L1497" s="80">
        <v>640</v>
      </c>
      <c r="M1497" s="80" t="s">
        <v>1166</v>
      </c>
      <c r="N1497" s="80" t="s">
        <v>1150</v>
      </c>
      <c r="O1497" s="71">
        <v>0</v>
      </c>
      <c r="P1497" s="71">
        <v>0</v>
      </c>
      <c r="Q1497" s="79">
        <v>803.03</v>
      </c>
      <c r="R1497" s="79">
        <v>128.47999999999999</v>
      </c>
      <c r="S1497" s="71">
        <v>0</v>
      </c>
      <c r="T1497" s="79">
        <v>931.51</v>
      </c>
      <c r="U1497" s="80" t="s">
        <v>118</v>
      </c>
      <c r="V1497" s="84">
        <f t="shared" si="151"/>
        <v>931.51</v>
      </c>
      <c r="W1497" s="78">
        <v>46087</v>
      </c>
      <c r="X1497" s="80" t="s">
        <v>5633</v>
      </c>
      <c r="Y1497" s="80" t="s">
        <v>5200</v>
      </c>
      <c r="Z1497" s="80" t="s">
        <v>5634</v>
      </c>
      <c r="AA1497" s="80" t="s">
        <v>121</v>
      </c>
      <c r="AB1497" s="76" t="s">
        <v>542</v>
      </c>
      <c r="AC1497" s="76" t="s">
        <v>541</v>
      </c>
      <c r="AD1497" s="76" t="s">
        <v>195</v>
      </c>
      <c r="AE1497" s="76" t="s">
        <v>547</v>
      </c>
      <c r="AF1497" s="76" t="s">
        <v>96</v>
      </c>
      <c r="AG1497" s="82"/>
      <c r="AH1497" s="60"/>
      <c r="AI1497" s="75" t="s">
        <v>5422</v>
      </c>
      <c r="AJ1497" s="6" t="s">
        <v>103</v>
      </c>
      <c r="AK1497" s="81">
        <v>0</v>
      </c>
      <c r="AL1497" s="205" t="s">
        <v>103</v>
      </c>
      <c r="AM1497" s="169"/>
      <c r="AN1497" s="6"/>
      <c r="AO1497" s="120"/>
    </row>
    <row r="1498" spans="1:41">
      <c r="A1498" s="75" t="s">
        <v>5422</v>
      </c>
      <c r="B1498" s="6" t="s">
        <v>93</v>
      </c>
      <c r="C1498" s="76">
        <v>1497</v>
      </c>
      <c r="D1498" s="80" t="s">
        <v>591</v>
      </c>
      <c r="E1498" s="6" t="s">
        <v>2135</v>
      </c>
      <c r="F1498" s="6" t="str">
        <f t="shared" si="147"/>
        <v>FreightRM-J-1163LI26-M19</v>
      </c>
      <c r="G1498" s="6" t="s">
        <v>3092</v>
      </c>
      <c r="H1498" s="80">
        <v>6239857959</v>
      </c>
      <c r="I1498" s="85" t="s">
        <v>4692</v>
      </c>
      <c r="J1498" s="92">
        <v>46087</v>
      </c>
      <c r="K1498" s="107" t="s">
        <v>116</v>
      </c>
      <c r="L1498" s="85" t="s">
        <v>116</v>
      </c>
      <c r="M1498" s="85" t="s">
        <v>173</v>
      </c>
      <c r="N1498" s="85" t="s">
        <v>116</v>
      </c>
      <c r="O1498" s="71">
        <v>0</v>
      </c>
      <c r="P1498" s="71">
        <v>0</v>
      </c>
      <c r="Q1498" s="79">
        <v>217.53</v>
      </c>
      <c r="R1498" s="79">
        <v>0</v>
      </c>
      <c r="S1498" s="71">
        <v>0</v>
      </c>
      <c r="T1498" s="79">
        <v>217.53</v>
      </c>
      <c r="U1498" s="80" t="s">
        <v>118</v>
      </c>
      <c r="V1498" s="84">
        <f t="shared" si="151"/>
        <v>217.53</v>
      </c>
      <c r="W1498" s="106" t="s">
        <v>3233</v>
      </c>
      <c r="X1498" s="6" t="s">
        <v>1174</v>
      </c>
      <c r="Y1498" s="85" t="s">
        <v>178</v>
      </c>
      <c r="Z1498" s="85" t="s">
        <v>178</v>
      </c>
      <c r="AA1498" s="85" t="s">
        <v>1156</v>
      </c>
      <c r="AB1498" s="76" t="s">
        <v>539</v>
      </c>
      <c r="AC1498" s="76" t="s">
        <v>540</v>
      </c>
      <c r="AD1498" s="76" t="s">
        <v>173</v>
      </c>
      <c r="AE1498" s="76" t="s">
        <v>548</v>
      </c>
      <c r="AF1498" s="76" t="s">
        <v>96</v>
      </c>
      <c r="AG1498" s="82"/>
      <c r="AH1498" s="60"/>
      <c r="AI1498" s="75" t="s">
        <v>5422</v>
      </c>
      <c r="AJ1498" s="6" t="s">
        <v>103</v>
      </c>
      <c r="AK1498" s="81">
        <v>0</v>
      </c>
      <c r="AL1498" s="205" t="s">
        <v>103</v>
      </c>
      <c r="AM1498" s="169"/>
      <c r="AN1498" s="6"/>
      <c r="AO1498" s="120"/>
    </row>
    <row r="1499" spans="1:41">
      <c r="A1499" s="75" t="s">
        <v>5422</v>
      </c>
      <c r="B1499" s="6" t="s">
        <v>93</v>
      </c>
      <c r="C1499" s="76">
        <v>1498</v>
      </c>
      <c r="D1499" s="80" t="s">
        <v>592</v>
      </c>
      <c r="E1499" s="6" t="s">
        <v>2136</v>
      </c>
      <c r="F1499" s="6" t="str">
        <f t="shared" si="147"/>
        <v>BrokerRM-I-1119-AI26-M19</v>
      </c>
      <c r="G1499" s="96" t="s">
        <v>5452</v>
      </c>
      <c r="H1499" s="404" t="s">
        <v>5453</v>
      </c>
      <c r="I1499" s="85" t="s">
        <v>4692</v>
      </c>
      <c r="J1499" s="105">
        <v>46084</v>
      </c>
      <c r="K1499" s="107" t="s">
        <v>5635</v>
      </c>
      <c r="L1499" s="85">
        <v>6017331633</v>
      </c>
      <c r="M1499" s="85" t="s">
        <v>25</v>
      </c>
      <c r="N1499" s="85" t="s">
        <v>116</v>
      </c>
      <c r="O1499" s="71">
        <v>0</v>
      </c>
      <c r="P1499" s="71">
        <v>0</v>
      </c>
      <c r="Q1499" s="79">
        <v>7320.35</v>
      </c>
      <c r="R1499" s="79">
        <v>1171.2560000000001</v>
      </c>
      <c r="S1499" s="71">
        <v>0</v>
      </c>
      <c r="T1499" s="79">
        <v>8491.6059999999998</v>
      </c>
      <c r="U1499" s="80" t="s">
        <v>24</v>
      </c>
      <c r="V1499" s="84">
        <f t="shared" ref="V1499:V1508" si="152">T1499/17.669</f>
        <v>480.59346878714132</v>
      </c>
      <c r="W1499" s="106">
        <v>46078</v>
      </c>
      <c r="X1499" s="85" t="s">
        <v>1183</v>
      </c>
      <c r="Y1499" s="85" t="s">
        <v>178</v>
      </c>
      <c r="Z1499" s="85" t="s">
        <v>121</v>
      </c>
      <c r="AA1499" s="85" t="s">
        <v>122</v>
      </c>
      <c r="AB1499" s="76" t="s">
        <v>539</v>
      </c>
      <c r="AC1499" s="76" t="s">
        <v>540</v>
      </c>
      <c r="AD1499" s="76" t="s">
        <v>25</v>
      </c>
      <c r="AE1499" s="76" t="s">
        <v>544</v>
      </c>
      <c r="AF1499" s="76" t="s">
        <v>96</v>
      </c>
      <c r="AG1499" s="82"/>
      <c r="AH1499" s="60"/>
      <c r="AI1499" s="75" t="s">
        <v>5422</v>
      </c>
      <c r="AJ1499" s="6" t="s">
        <v>103</v>
      </c>
      <c r="AK1499" s="81">
        <v>0</v>
      </c>
      <c r="AL1499" s="205" t="s">
        <v>103</v>
      </c>
      <c r="AM1499" s="169"/>
      <c r="AN1499" s="6"/>
      <c r="AO1499" s="120"/>
    </row>
    <row r="1500" spans="1:41">
      <c r="A1500" s="75" t="s">
        <v>5422</v>
      </c>
      <c r="B1500" s="6" t="s">
        <v>93</v>
      </c>
      <c r="C1500" s="76">
        <v>1499</v>
      </c>
      <c r="D1500" s="80" t="s">
        <v>592</v>
      </c>
      <c r="E1500" s="6" t="s">
        <v>2136</v>
      </c>
      <c r="F1500" s="6" t="str">
        <f t="shared" si="147"/>
        <v>BrokerRM-I-1132-AI26-M19</v>
      </c>
      <c r="G1500" s="96" t="s">
        <v>5454</v>
      </c>
      <c r="H1500" s="404" t="s">
        <v>5455</v>
      </c>
      <c r="I1500" s="85" t="s">
        <v>4692</v>
      </c>
      <c r="J1500" s="105">
        <v>46085</v>
      </c>
      <c r="K1500" s="96" t="s">
        <v>5636</v>
      </c>
      <c r="L1500" s="85">
        <v>2321268224</v>
      </c>
      <c r="M1500" s="85" t="s">
        <v>25</v>
      </c>
      <c r="N1500" s="85" t="s">
        <v>116</v>
      </c>
      <c r="O1500" s="71">
        <v>0</v>
      </c>
      <c r="P1500" s="71">
        <v>0</v>
      </c>
      <c r="Q1500" s="79">
        <v>7320.35</v>
      </c>
      <c r="R1500" s="79">
        <v>1171.2560000000001</v>
      </c>
      <c r="S1500" s="71">
        <v>0</v>
      </c>
      <c r="T1500" s="79">
        <v>8491.6059999999998</v>
      </c>
      <c r="U1500" s="80" t="s">
        <v>24</v>
      </c>
      <c r="V1500" s="84">
        <f t="shared" si="152"/>
        <v>480.59346878714132</v>
      </c>
      <c r="W1500" s="106">
        <v>46084</v>
      </c>
      <c r="X1500" s="85" t="s">
        <v>1183</v>
      </c>
      <c r="Y1500" s="85" t="s">
        <v>178</v>
      </c>
      <c r="Z1500" s="85" t="s">
        <v>121</v>
      </c>
      <c r="AA1500" s="85" t="s">
        <v>122</v>
      </c>
      <c r="AB1500" s="76" t="s">
        <v>539</v>
      </c>
      <c r="AC1500" s="76" t="s">
        <v>540</v>
      </c>
      <c r="AD1500" s="76" t="s">
        <v>25</v>
      </c>
      <c r="AE1500" s="76" t="s">
        <v>544</v>
      </c>
      <c r="AF1500" s="76" t="s">
        <v>96</v>
      </c>
      <c r="AG1500" s="82"/>
      <c r="AH1500" s="60"/>
      <c r="AI1500" s="75" t="s">
        <v>5422</v>
      </c>
      <c r="AJ1500" s="6" t="s">
        <v>103</v>
      </c>
      <c r="AK1500" s="81">
        <v>0</v>
      </c>
      <c r="AL1500" s="205" t="s">
        <v>103</v>
      </c>
      <c r="AM1500" s="169"/>
      <c r="AN1500" s="6"/>
      <c r="AO1500" s="120"/>
    </row>
    <row r="1501" spans="1:41">
      <c r="A1501" s="75" t="s">
        <v>5422</v>
      </c>
      <c r="B1501" s="6" t="s">
        <v>93</v>
      </c>
      <c r="C1501" s="76">
        <v>1500</v>
      </c>
      <c r="D1501" s="80" t="s">
        <v>592</v>
      </c>
      <c r="E1501" s="6" t="s">
        <v>2136</v>
      </c>
      <c r="F1501" s="6" t="str">
        <f t="shared" si="147"/>
        <v>BrokerRM-I-1146-AI26-M19</v>
      </c>
      <c r="G1501" s="96" t="s">
        <v>5456</v>
      </c>
      <c r="H1501" s="404" t="s">
        <v>5457</v>
      </c>
      <c r="I1501" s="85" t="s">
        <v>4692</v>
      </c>
      <c r="J1501" s="105">
        <v>46087</v>
      </c>
      <c r="K1501" s="107" t="s">
        <v>5637</v>
      </c>
      <c r="L1501" s="85">
        <v>7700207955</v>
      </c>
      <c r="M1501" s="85" t="s">
        <v>25</v>
      </c>
      <c r="N1501" s="85" t="s">
        <v>116</v>
      </c>
      <c r="O1501" s="71">
        <v>0</v>
      </c>
      <c r="P1501" s="71">
        <v>0</v>
      </c>
      <c r="Q1501" s="79">
        <v>3667.43</v>
      </c>
      <c r="R1501" s="79">
        <v>586.78880000000004</v>
      </c>
      <c r="S1501" s="71">
        <v>0</v>
      </c>
      <c r="T1501" s="79">
        <v>4254.2187999999996</v>
      </c>
      <c r="U1501" s="80" t="s">
        <v>24</v>
      </c>
      <c r="V1501" s="84">
        <f t="shared" si="152"/>
        <v>240.77303752334595</v>
      </c>
      <c r="W1501" s="106">
        <v>46086</v>
      </c>
      <c r="X1501" s="85" t="s">
        <v>1199</v>
      </c>
      <c r="Y1501" s="85" t="s">
        <v>129</v>
      </c>
      <c r="Z1501" s="85" t="s">
        <v>121</v>
      </c>
      <c r="AA1501" s="85" t="s">
        <v>122</v>
      </c>
      <c r="AB1501" s="76" t="s">
        <v>539</v>
      </c>
      <c r="AC1501" s="76" t="s">
        <v>540</v>
      </c>
      <c r="AD1501" s="76" t="s">
        <v>25</v>
      </c>
      <c r="AE1501" s="76" t="s">
        <v>544</v>
      </c>
      <c r="AF1501" s="76" t="s">
        <v>96</v>
      </c>
      <c r="AG1501" s="82"/>
      <c r="AH1501" s="60"/>
      <c r="AI1501" s="75" t="s">
        <v>5422</v>
      </c>
      <c r="AJ1501" s="6" t="s">
        <v>103</v>
      </c>
      <c r="AK1501" s="81">
        <v>0</v>
      </c>
      <c r="AL1501" s="205" t="s">
        <v>103</v>
      </c>
      <c r="AM1501" s="169"/>
      <c r="AN1501" s="6"/>
      <c r="AO1501" s="120"/>
    </row>
    <row r="1502" spans="1:41">
      <c r="A1502" s="75" t="s">
        <v>5422</v>
      </c>
      <c r="B1502" s="6" t="s">
        <v>93</v>
      </c>
      <c r="C1502" s="76">
        <v>1501</v>
      </c>
      <c r="D1502" s="80" t="s">
        <v>592</v>
      </c>
      <c r="E1502" s="6" t="s">
        <v>2136</v>
      </c>
      <c r="F1502" s="6" t="str">
        <f t="shared" si="147"/>
        <v>BrokerRM-I-1133-AI26-M19</v>
      </c>
      <c r="G1502" s="96" t="s">
        <v>5458</v>
      </c>
      <c r="H1502" s="404" t="s">
        <v>5459</v>
      </c>
      <c r="I1502" s="85" t="s">
        <v>4692</v>
      </c>
      <c r="J1502" s="105">
        <v>46085</v>
      </c>
      <c r="K1502" s="107" t="s">
        <v>5638</v>
      </c>
      <c r="L1502" s="85">
        <v>4790598912</v>
      </c>
      <c r="M1502" s="85" t="s">
        <v>25</v>
      </c>
      <c r="N1502" s="85" t="s">
        <v>116</v>
      </c>
      <c r="O1502" s="71">
        <v>0</v>
      </c>
      <c r="P1502" s="71">
        <v>0</v>
      </c>
      <c r="Q1502" s="79">
        <v>5722.58</v>
      </c>
      <c r="R1502" s="79">
        <v>915.61279999999999</v>
      </c>
      <c r="S1502" s="71">
        <v>0</v>
      </c>
      <c r="T1502" s="79">
        <v>6638.1927999999998</v>
      </c>
      <c r="U1502" s="80" t="s">
        <v>24</v>
      </c>
      <c r="V1502" s="84">
        <f t="shared" si="152"/>
        <v>375.69714188692058</v>
      </c>
      <c r="W1502" s="106">
        <v>46084</v>
      </c>
      <c r="X1502" s="85" t="s">
        <v>1202</v>
      </c>
      <c r="Y1502" s="85" t="s">
        <v>129</v>
      </c>
      <c r="Z1502" s="85" t="s">
        <v>121</v>
      </c>
      <c r="AA1502" s="85" t="s">
        <v>122</v>
      </c>
      <c r="AB1502" s="76" t="s">
        <v>539</v>
      </c>
      <c r="AC1502" s="76" t="s">
        <v>540</v>
      </c>
      <c r="AD1502" s="76" t="s">
        <v>25</v>
      </c>
      <c r="AE1502" s="76" t="s">
        <v>544</v>
      </c>
      <c r="AF1502" s="76" t="s">
        <v>96</v>
      </c>
      <c r="AG1502" s="82"/>
      <c r="AH1502" s="60"/>
      <c r="AI1502" s="75" t="s">
        <v>5422</v>
      </c>
      <c r="AJ1502" s="6" t="s">
        <v>103</v>
      </c>
      <c r="AK1502" s="81">
        <v>0</v>
      </c>
      <c r="AL1502" s="205" t="s">
        <v>103</v>
      </c>
      <c r="AM1502" s="169"/>
      <c r="AN1502" s="6"/>
      <c r="AO1502" s="120"/>
    </row>
    <row r="1503" spans="1:41">
      <c r="A1503" s="75" t="s">
        <v>5422</v>
      </c>
      <c r="B1503" s="6" t="s">
        <v>93</v>
      </c>
      <c r="C1503" s="76">
        <v>1502</v>
      </c>
      <c r="D1503" s="80" t="s">
        <v>592</v>
      </c>
      <c r="E1503" s="6" t="s">
        <v>2136</v>
      </c>
      <c r="F1503" s="6" t="str">
        <f t="shared" si="147"/>
        <v>BrokerRM-I-1130-AI26-M19</v>
      </c>
      <c r="G1503" s="96" t="s">
        <v>5009</v>
      </c>
      <c r="H1503" s="404" t="s">
        <v>5460</v>
      </c>
      <c r="I1503" s="85" t="s">
        <v>4692</v>
      </c>
      <c r="J1503" s="105">
        <v>46087</v>
      </c>
      <c r="K1503" s="96" t="s">
        <v>5639</v>
      </c>
      <c r="L1503" s="85">
        <v>1385568656</v>
      </c>
      <c r="M1503" s="85" t="s">
        <v>25</v>
      </c>
      <c r="N1503" s="85" t="s">
        <v>116</v>
      </c>
      <c r="O1503" s="71">
        <v>0</v>
      </c>
      <c r="P1503" s="71">
        <v>0</v>
      </c>
      <c r="Q1503" s="79">
        <v>6043.24</v>
      </c>
      <c r="R1503" s="79">
        <v>966.91840000000002</v>
      </c>
      <c r="S1503" s="71">
        <v>0</v>
      </c>
      <c r="T1503" s="79">
        <v>7010.1584000000003</v>
      </c>
      <c r="U1503" s="80" t="s">
        <v>24</v>
      </c>
      <c r="V1503" s="84">
        <f t="shared" si="152"/>
        <v>396.74901805421928</v>
      </c>
      <c r="W1503" s="106">
        <v>46084</v>
      </c>
      <c r="X1503" s="85" t="s">
        <v>1183</v>
      </c>
      <c r="Y1503" s="85" t="s">
        <v>178</v>
      </c>
      <c r="Z1503" s="85" t="s">
        <v>121</v>
      </c>
      <c r="AA1503" s="85" t="s">
        <v>122</v>
      </c>
      <c r="AB1503" s="76" t="s">
        <v>539</v>
      </c>
      <c r="AC1503" s="76" t="s">
        <v>540</v>
      </c>
      <c r="AD1503" s="76" t="s">
        <v>25</v>
      </c>
      <c r="AE1503" s="76" t="s">
        <v>544</v>
      </c>
      <c r="AF1503" s="76" t="s">
        <v>96</v>
      </c>
      <c r="AG1503" s="82"/>
      <c r="AH1503" s="60"/>
      <c r="AI1503" s="75" t="s">
        <v>5422</v>
      </c>
      <c r="AJ1503" s="6" t="s">
        <v>103</v>
      </c>
      <c r="AK1503" s="81">
        <v>0</v>
      </c>
      <c r="AL1503" s="205" t="s">
        <v>103</v>
      </c>
      <c r="AM1503" s="169"/>
      <c r="AN1503" s="6"/>
      <c r="AO1503" s="120"/>
    </row>
    <row r="1504" spans="1:41">
      <c r="A1504" s="75" t="s">
        <v>5422</v>
      </c>
      <c r="B1504" s="6" t="s">
        <v>93</v>
      </c>
      <c r="C1504" s="76">
        <v>1503</v>
      </c>
      <c r="D1504" s="80" t="s">
        <v>592</v>
      </c>
      <c r="E1504" s="6" t="s">
        <v>2136</v>
      </c>
      <c r="F1504" s="6" t="str">
        <f t="shared" si="147"/>
        <v>BrokerRM-I-1147-AI26-M19</v>
      </c>
      <c r="G1504" s="96" t="s">
        <v>5461</v>
      </c>
      <c r="H1504" s="404" t="s">
        <v>5462</v>
      </c>
      <c r="I1504" s="85" t="s">
        <v>4692</v>
      </c>
      <c r="J1504" s="105">
        <v>46087</v>
      </c>
      <c r="K1504" s="107" t="s">
        <v>5640</v>
      </c>
      <c r="L1504" s="85">
        <v>5439187460</v>
      </c>
      <c r="M1504" s="85" t="s">
        <v>25</v>
      </c>
      <c r="N1504" s="85" t="s">
        <v>116</v>
      </c>
      <c r="O1504" s="71">
        <v>0</v>
      </c>
      <c r="P1504" s="71">
        <v>0</v>
      </c>
      <c r="Q1504" s="79">
        <v>3743.64</v>
      </c>
      <c r="R1504" s="79">
        <v>598.98239999999998</v>
      </c>
      <c r="S1504" s="71">
        <v>0</v>
      </c>
      <c r="T1504" s="79">
        <v>4342.6224000000002</v>
      </c>
      <c r="U1504" s="80" t="s">
        <v>24</v>
      </c>
      <c r="V1504" s="84">
        <f t="shared" si="152"/>
        <v>245.77635406644407</v>
      </c>
      <c r="W1504" s="106">
        <v>46086</v>
      </c>
      <c r="X1504" s="85" t="s">
        <v>1183</v>
      </c>
      <c r="Y1504" s="85" t="s">
        <v>178</v>
      </c>
      <c r="Z1504" s="85" t="s">
        <v>121</v>
      </c>
      <c r="AA1504" s="85" t="s">
        <v>122</v>
      </c>
      <c r="AB1504" s="76" t="s">
        <v>539</v>
      </c>
      <c r="AC1504" s="76" t="s">
        <v>540</v>
      </c>
      <c r="AD1504" s="76" t="s">
        <v>25</v>
      </c>
      <c r="AE1504" s="76" t="s">
        <v>544</v>
      </c>
      <c r="AF1504" s="76" t="s">
        <v>96</v>
      </c>
      <c r="AG1504" s="82"/>
      <c r="AH1504" s="60"/>
      <c r="AI1504" s="75" t="s">
        <v>5422</v>
      </c>
      <c r="AJ1504" s="6" t="s">
        <v>103</v>
      </c>
      <c r="AK1504" s="81">
        <v>0</v>
      </c>
      <c r="AL1504" s="205" t="s">
        <v>103</v>
      </c>
      <c r="AM1504" s="169"/>
      <c r="AN1504" s="6"/>
      <c r="AO1504" s="120"/>
    </row>
    <row r="1505" spans="1:41">
      <c r="A1505" s="75" t="s">
        <v>5422</v>
      </c>
      <c r="B1505" s="6" t="s">
        <v>93</v>
      </c>
      <c r="C1505" s="76">
        <v>1504</v>
      </c>
      <c r="D1505" s="80" t="s">
        <v>592</v>
      </c>
      <c r="E1505" s="6" t="s">
        <v>2136</v>
      </c>
      <c r="F1505" s="6" t="str">
        <f t="shared" si="147"/>
        <v>BrokerRM-I-1148-AI26-M19</v>
      </c>
      <c r="G1505" s="96" t="s">
        <v>5463</v>
      </c>
      <c r="H1505" s="404" t="s">
        <v>5464</v>
      </c>
      <c r="I1505" s="85" t="s">
        <v>4692</v>
      </c>
      <c r="J1505" s="105">
        <v>46087</v>
      </c>
      <c r="K1505" s="96" t="s">
        <v>5641</v>
      </c>
      <c r="L1505" s="85">
        <v>4067609442</v>
      </c>
      <c r="M1505" s="85" t="s">
        <v>25</v>
      </c>
      <c r="N1505" s="85" t="s">
        <v>116</v>
      </c>
      <c r="O1505" s="71">
        <v>0</v>
      </c>
      <c r="P1505" s="71">
        <v>0</v>
      </c>
      <c r="Q1505" s="79">
        <v>1874.16</v>
      </c>
      <c r="R1505" s="79">
        <v>299.86</v>
      </c>
      <c r="S1505" s="71">
        <v>0</v>
      </c>
      <c r="T1505" s="79">
        <v>2174.02</v>
      </c>
      <c r="U1505" s="80" t="s">
        <v>24</v>
      </c>
      <c r="V1505" s="84">
        <f t="shared" si="152"/>
        <v>123.04148508687531</v>
      </c>
      <c r="W1505" s="106">
        <v>46086</v>
      </c>
      <c r="X1505" s="85" t="s">
        <v>1176</v>
      </c>
      <c r="Y1505" s="85" t="s">
        <v>129</v>
      </c>
      <c r="Z1505" s="85" t="s">
        <v>121</v>
      </c>
      <c r="AA1505" s="85" t="s">
        <v>122</v>
      </c>
      <c r="AB1505" s="76" t="s">
        <v>539</v>
      </c>
      <c r="AC1505" s="76" t="s">
        <v>540</v>
      </c>
      <c r="AD1505" s="76" t="s">
        <v>25</v>
      </c>
      <c r="AE1505" s="76" t="s">
        <v>544</v>
      </c>
      <c r="AF1505" s="76" t="s">
        <v>96</v>
      </c>
      <c r="AG1505" s="82"/>
      <c r="AH1505" s="60"/>
      <c r="AI1505" s="75" t="s">
        <v>5422</v>
      </c>
      <c r="AJ1505" s="6" t="s">
        <v>103</v>
      </c>
      <c r="AK1505" s="81">
        <v>0</v>
      </c>
      <c r="AL1505" s="205" t="s">
        <v>103</v>
      </c>
      <c r="AM1505" s="169"/>
      <c r="AN1505" s="6"/>
      <c r="AO1505" s="120"/>
    </row>
    <row r="1506" spans="1:41">
      <c r="A1506" s="75" t="s">
        <v>5422</v>
      </c>
      <c r="B1506" s="6" t="s">
        <v>93</v>
      </c>
      <c r="C1506" s="76">
        <v>1505</v>
      </c>
      <c r="D1506" s="80" t="s">
        <v>108</v>
      </c>
      <c r="E1506" s="6" t="s">
        <v>2135</v>
      </c>
      <c r="F1506" s="6" t="str">
        <f t="shared" si="147"/>
        <v>FreightRM-I-1129-AI26-M19</v>
      </c>
      <c r="G1506" s="96" t="s">
        <v>5465</v>
      </c>
      <c r="H1506" s="6" t="s">
        <v>5466</v>
      </c>
      <c r="I1506" s="85" t="s">
        <v>4692</v>
      </c>
      <c r="J1506" s="92">
        <v>46094</v>
      </c>
      <c r="K1506" s="92" t="s">
        <v>116</v>
      </c>
      <c r="L1506" s="80" t="s">
        <v>119</v>
      </c>
      <c r="M1506" s="80" t="s">
        <v>25</v>
      </c>
      <c r="N1506" s="85" t="s">
        <v>116</v>
      </c>
      <c r="O1506" s="71">
        <v>0</v>
      </c>
      <c r="P1506" s="71">
        <v>0</v>
      </c>
      <c r="Q1506" s="79">
        <v>173195.86</v>
      </c>
      <c r="R1506" s="79">
        <v>6038.06</v>
      </c>
      <c r="S1506" s="71">
        <v>0</v>
      </c>
      <c r="T1506" s="79">
        <v>179233.92000000001</v>
      </c>
      <c r="U1506" s="80" t="s">
        <v>24</v>
      </c>
      <c r="V1506" s="84">
        <f t="shared" si="152"/>
        <v>10143.976455939783</v>
      </c>
      <c r="W1506" s="74" t="s">
        <v>119</v>
      </c>
      <c r="X1506" s="80" t="s">
        <v>120</v>
      </c>
      <c r="Y1506" s="80" t="s">
        <v>120</v>
      </c>
      <c r="Z1506" s="80" t="s">
        <v>121</v>
      </c>
      <c r="AA1506" s="80" t="s">
        <v>122</v>
      </c>
      <c r="AB1506" s="76" t="s">
        <v>539</v>
      </c>
      <c r="AC1506" s="76" t="s">
        <v>540</v>
      </c>
      <c r="AD1506" s="76" t="s">
        <v>25</v>
      </c>
      <c r="AE1506" s="76" t="s">
        <v>544</v>
      </c>
      <c r="AF1506" s="76" t="s">
        <v>96</v>
      </c>
      <c r="AG1506" s="82"/>
      <c r="AH1506" s="60"/>
      <c r="AI1506" s="75" t="s">
        <v>5422</v>
      </c>
      <c r="AJ1506" s="6" t="s">
        <v>103</v>
      </c>
      <c r="AK1506" s="81">
        <v>0</v>
      </c>
      <c r="AL1506" s="205" t="s">
        <v>103</v>
      </c>
      <c r="AM1506" s="169"/>
      <c r="AN1506" s="6"/>
      <c r="AO1506" s="120"/>
    </row>
    <row r="1507" spans="1:41">
      <c r="A1507" s="75" t="s">
        <v>5422</v>
      </c>
      <c r="B1507" s="6" t="s">
        <v>93</v>
      </c>
      <c r="C1507" s="76">
        <v>1506</v>
      </c>
      <c r="D1507" s="80" t="s">
        <v>108</v>
      </c>
      <c r="E1507" s="6" t="s">
        <v>2135</v>
      </c>
      <c r="F1507" s="6" t="str">
        <f t="shared" si="147"/>
        <v>FreightRM-I-1150-AI26-M19</v>
      </c>
      <c r="G1507" s="96" t="s">
        <v>5467</v>
      </c>
      <c r="H1507" s="6" t="s">
        <v>5468</v>
      </c>
      <c r="I1507" s="85" t="s">
        <v>4692</v>
      </c>
      <c r="J1507" s="92">
        <v>46095</v>
      </c>
      <c r="K1507" s="92" t="s">
        <v>116</v>
      </c>
      <c r="L1507" s="80" t="s">
        <v>119</v>
      </c>
      <c r="M1507" s="80" t="s">
        <v>25</v>
      </c>
      <c r="N1507" s="85" t="s">
        <v>116</v>
      </c>
      <c r="O1507" s="71">
        <v>0</v>
      </c>
      <c r="P1507" s="71">
        <v>0</v>
      </c>
      <c r="Q1507" s="79">
        <v>3627.7</v>
      </c>
      <c r="R1507" s="79">
        <v>580.44000000000005</v>
      </c>
      <c r="S1507" s="71">
        <v>0</v>
      </c>
      <c r="T1507" s="79">
        <v>4208.1400000000003</v>
      </c>
      <c r="U1507" s="80" t="s">
        <v>24</v>
      </c>
      <c r="V1507" s="84">
        <f t="shared" si="152"/>
        <v>238.16514799932085</v>
      </c>
      <c r="W1507" s="74" t="s">
        <v>119</v>
      </c>
      <c r="X1507" s="80" t="s">
        <v>120</v>
      </c>
      <c r="Y1507" s="80" t="s">
        <v>120</v>
      </c>
      <c r="Z1507" s="80" t="s">
        <v>121</v>
      </c>
      <c r="AA1507" s="80" t="s">
        <v>122</v>
      </c>
      <c r="AB1507" s="76" t="s">
        <v>539</v>
      </c>
      <c r="AC1507" s="76" t="s">
        <v>540</v>
      </c>
      <c r="AD1507" s="76" t="s">
        <v>25</v>
      </c>
      <c r="AE1507" s="76" t="s">
        <v>544</v>
      </c>
      <c r="AF1507" s="76" t="s">
        <v>96</v>
      </c>
      <c r="AG1507" s="82"/>
      <c r="AH1507" s="60"/>
      <c r="AI1507" s="75" t="s">
        <v>5422</v>
      </c>
      <c r="AJ1507" s="6" t="s">
        <v>103</v>
      </c>
      <c r="AK1507" s="81">
        <v>0</v>
      </c>
      <c r="AL1507" s="205" t="s">
        <v>103</v>
      </c>
      <c r="AM1507" s="169"/>
      <c r="AN1507" s="6"/>
      <c r="AO1507" s="120"/>
    </row>
    <row r="1508" spans="1:41">
      <c r="A1508" s="75" t="s">
        <v>5422</v>
      </c>
      <c r="B1508" s="6" t="s">
        <v>93</v>
      </c>
      <c r="C1508" s="76">
        <v>1507</v>
      </c>
      <c r="D1508" s="80" t="s">
        <v>108</v>
      </c>
      <c r="E1508" s="6" t="s">
        <v>2135</v>
      </c>
      <c r="F1508" s="6" t="str">
        <f t="shared" si="147"/>
        <v>FreightFG-I-0499-AE26-M45</v>
      </c>
      <c r="G1508" s="96" t="s">
        <v>5469</v>
      </c>
      <c r="H1508" s="6" t="s">
        <v>5470</v>
      </c>
      <c r="I1508" s="85" t="s">
        <v>4692</v>
      </c>
      <c r="J1508" s="92">
        <v>46095</v>
      </c>
      <c r="K1508" s="92" t="s">
        <v>116</v>
      </c>
      <c r="L1508" s="80" t="s">
        <v>119</v>
      </c>
      <c r="M1508" s="80" t="s">
        <v>28</v>
      </c>
      <c r="N1508" s="85" t="s">
        <v>116</v>
      </c>
      <c r="O1508" s="71">
        <v>0</v>
      </c>
      <c r="P1508" s="71">
        <v>0</v>
      </c>
      <c r="Q1508" s="79">
        <v>7498.87</v>
      </c>
      <c r="R1508" s="79">
        <v>231.64</v>
      </c>
      <c r="S1508" s="71">
        <v>0</v>
      </c>
      <c r="T1508" s="79">
        <v>7730.51</v>
      </c>
      <c r="U1508" s="80" t="s">
        <v>24</v>
      </c>
      <c r="V1508" s="84">
        <f t="shared" si="152"/>
        <v>437.51825230629919</v>
      </c>
      <c r="W1508" s="74" t="s">
        <v>119</v>
      </c>
      <c r="X1508" s="80" t="s">
        <v>122</v>
      </c>
      <c r="Y1508" s="80" t="s">
        <v>121</v>
      </c>
      <c r="Z1508" s="80" t="s">
        <v>120</v>
      </c>
      <c r="AA1508" s="80" t="s">
        <v>120</v>
      </c>
      <c r="AB1508" s="76" t="s">
        <v>1098</v>
      </c>
      <c r="AC1508" s="76" t="s">
        <v>541</v>
      </c>
      <c r="AD1508" s="76" t="s">
        <v>28</v>
      </c>
      <c r="AE1508" s="76" t="s">
        <v>545</v>
      </c>
      <c r="AF1508" s="76" t="s">
        <v>96</v>
      </c>
      <c r="AG1508" s="82"/>
      <c r="AH1508" s="60"/>
      <c r="AI1508" s="75" t="s">
        <v>5422</v>
      </c>
      <c r="AJ1508" s="6" t="s">
        <v>103</v>
      </c>
      <c r="AK1508" s="81">
        <v>0</v>
      </c>
      <c r="AL1508" s="205" t="s">
        <v>103</v>
      </c>
      <c r="AM1508" s="169"/>
      <c r="AN1508" s="6"/>
      <c r="AO1508" s="120"/>
    </row>
    <row r="1509" spans="1:41">
      <c r="A1509" s="75" t="s">
        <v>5422</v>
      </c>
      <c r="B1509" s="6" t="s">
        <v>93</v>
      </c>
      <c r="C1509" s="76">
        <v>1508</v>
      </c>
      <c r="D1509" s="80" t="s">
        <v>1563</v>
      </c>
      <c r="E1509" s="6" t="s">
        <v>2136</v>
      </c>
      <c r="F1509" s="6" t="str">
        <f t="shared" si="147"/>
        <v>BrokerRM-J-1243LI26-M19</v>
      </c>
      <c r="G1509" s="96" t="s">
        <v>6334</v>
      </c>
      <c r="H1509" s="95" t="s">
        <v>5471</v>
      </c>
      <c r="I1509" s="85" t="s">
        <v>4692</v>
      </c>
      <c r="J1509" s="92">
        <v>46176</v>
      </c>
      <c r="K1509" s="92" t="s">
        <v>5642</v>
      </c>
      <c r="L1509" s="85" t="s">
        <v>116</v>
      </c>
      <c r="M1509" s="80" t="s">
        <v>173</v>
      </c>
      <c r="N1509" s="85" t="s">
        <v>5643</v>
      </c>
      <c r="O1509" s="71">
        <v>0</v>
      </c>
      <c r="P1509" s="71">
        <v>0</v>
      </c>
      <c r="Q1509" s="79">
        <v>224</v>
      </c>
      <c r="R1509" s="79">
        <v>0</v>
      </c>
      <c r="S1509" s="71">
        <v>0</v>
      </c>
      <c r="T1509" s="79">
        <v>224</v>
      </c>
      <c r="U1509" s="87" t="s">
        <v>118</v>
      </c>
      <c r="V1509" s="84">
        <f t="shared" ref="V1509:V1512" si="153">T1509</f>
        <v>224</v>
      </c>
      <c r="W1509" s="74" t="s">
        <v>5644</v>
      </c>
      <c r="X1509" s="80" t="s">
        <v>1156</v>
      </c>
      <c r="Y1509" s="80" t="s">
        <v>178</v>
      </c>
      <c r="Z1509" s="80" t="s">
        <v>239</v>
      </c>
      <c r="AA1509" s="80" t="s">
        <v>122</v>
      </c>
      <c r="AB1509" s="76" t="s">
        <v>539</v>
      </c>
      <c r="AC1509" s="76" t="s">
        <v>540</v>
      </c>
      <c r="AD1509" s="76" t="s">
        <v>173</v>
      </c>
      <c r="AE1509" s="76" t="s">
        <v>548</v>
      </c>
      <c r="AF1509" s="76" t="s">
        <v>96</v>
      </c>
      <c r="AG1509" s="82"/>
      <c r="AH1509" s="60"/>
      <c r="AI1509" s="75" t="s">
        <v>5422</v>
      </c>
      <c r="AJ1509" s="6" t="s">
        <v>103</v>
      </c>
      <c r="AK1509" s="81">
        <v>0</v>
      </c>
      <c r="AL1509" s="205" t="s">
        <v>103</v>
      </c>
      <c r="AM1509" s="169"/>
      <c r="AN1509" s="6"/>
      <c r="AO1509" s="120"/>
    </row>
    <row r="1510" spans="1:41">
      <c r="A1510" s="75" t="s">
        <v>5422</v>
      </c>
      <c r="B1510" s="6" t="s">
        <v>93</v>
      </c>
      <c r="C1510" s="76">
        <v>1509</v>
      </c>
      <c r="D1510" s="80" t="s">
        <v>1563</v>
      </c>
      <c r="E1510" s="6" t="s">
        <v>2136</v>
      </c>
      <c r="F1510" s="6" t="str">
        <f t="shared" si="147"/>
        <v>BrokerRM-J-1238LI26-M19</v>
      </c>
      <c r="G1510" s="96" t="s">
        <v>6089</v>
      </c>
      <c r="H1510" s="95" t="s">
        <v>5472</v>
      </c>
      <c r="I1510" s="85" t="s">
        <v>4692</v>
      </c>
      <c r="J1510" s="92">
        <v>46176</v>
      </c>
      <c r="K1510" s="92" t="s">
        <v>5645</v>
      </c>
      <c r="L1510" s="85" t="s">
        <v>116</v>
      </c>
      <c r="M1510" s="80" t="s">
        <v>173</v>
      </c>
      <c r="N1510" s="85">
        <v>532498</v>
      </c>
      <c r="O1510" s="71">
        <v>0</v>
      </c>
      <c r="P1510" s="71">
        <v>0</v>
      </c>
      <c r="Q1510" s="79">
        <v>75.400000000000006</v>
      </c>
      <c r="R1510" s="79">
        <v>0</v>
      </c>
      <c r="S1510" s="71">
        <v>0</v>
      </c>
      <c r="T1510" s="79">
        <v>75.400000000000006</v>
      </c>
      <c r="U1510" s="87" t="s">
        <v>118</v>
      </c>
      <c r="V1510" s="84">
        <f t="shared" si="153"/>
        <v>75.400000000000006</v>
      </c>
      <c r="W1510" s="74" t="s">
        <v>5646</v>
      </c>
      <c r="X1510" s="80" t="s">
        <v>1156</v>
      </c>
      <c r="Y1510" s="80" t="s">
        <v>178</v>
      </c>
      <c r="Z1510" s="80" t="s">
        <v>239</v>
      </c>
      <c r="AA1510" s="80" t="s">
        <v>122</v>
      </c>
      <c r="AB1510" s="76" t="s">
        <v>539</v>
      </c>
      <c r="AC1510" s="76" t="s">
        <v>540</v>
      </c>
      <c r="AD1510" s="76" t="s">
        <v>173</v>
      </c>
      <c r="AE1510" s="76" t="s">
        <v>548</v>
      </c>
      <c r="AF1510" s="76" t="s">
        <v>96</v>
      </c>
      <c r="AG1510" s="82"/>
      <c r="AH1510" s="60"/>
      <c r="AI1510" s="75" t="s">
        <v>5422</v>
      </c>
      <c r="AJ1510" s="6" t="s">
        <v>103</v>
      </c>
      <c r="AK1510" s="81">
        <v>0</v>
      </c>
      <c r="AL1510" s="205" t="s">
        <v>103</v>
      </c>
      <c r="AM1510" s="169"/>
      <c r="AN1510" s="6"/>
      <c r="AO1510" s="120"/>
    </row>
    <row r="1511" spans="1:41">
      <c r="A1511" s="75" t="s">
        <v>5422</v>
      </c>
      <c r="B1511" s="6" t="s">
        <v>93</v>
      </c>
      <c r="C1511" s="76">
        <v>1510</v>
      </c>
      <c r="D1511" s="80" t="s">
        <v>1563</v>
      </c>
      <c r="E1511" s="6" t="s">
        <v>2136</v>
      </c>
      <c r="F1511" s="6" t="str">
        <f t="shared" si="147"/>
        <v>BrokerRM-J-1231LI26-M19</v>
      </c>
      <c r="G1511" s="96" t="s">
        <v>4500</v>
      </c>
      <c r="H1511" s="95" t="s">
        <v>5473</v>
      </c>
      <c r="I1511" s="85" t="s">
        <v>4692</v>
      </c>
      <c r="J1511" s="92">
        <v>46176</v>
      </c>
      <c r="K1511" s="92" t="s">
        <v>5647</v>
      </c>
      <c r="L1511" s="85" t="s">
        <v>116</v>
      </c>
      <c r="M1511" s="80" t="s">
        <v>173</v>
      </c>
      <c r="N1511" s="85" t="s">
        <v>5648</v>
      </c>
      <c r="O1511" s="71">
        <v>0</v>
      </c>
      <c r="P1511" s="71">
        <v>0</v>
      </c>
      <c r="Q1511" s="79">
        <v>75.400000000000006</v>
      </c>
      <c r="R1511" s="79">
        <v>0</v>
      </c>
      <c r="S1511" s="71">
        <v>0</v>
      </c>
      <c r="T1511" s="79">
        <v>75.400000000000006</v>
      </c>
      <c r="U1511" s="87" t="s">
        <v>118</v>
      </c>
      <c r="V1511" s="84">
        <f t="shared" si="153"/>
        <v>75.400000000000006</v>
      </c>
      <c r="W1511" s="74" t="s">
        <v>5649</v>
      </c>
      <c r="X1511" s="80" t="s">
        <v>1156</v>
      </c>
      <c r="Y1511" s="80" t="s">
        <v>178</v>
      </c>
      <c r="Z1511" s="80" t="s">
        <v>239</v>
      </c>
      <c r="AA1511" s="80" t="s">
        <v>122</v>
      </c>
      <c r="AB1511" s="76" t="s">
        <v>539</v>
      </c>
      <c r="AC1511" s="76" t="s">
        <v>540</v>
      </c>
      <c r="AD1511" s="76" t="s">
        <v>173</v>
      </c>
      <c r="AE1511" s="76" t="s">
        <v>548</v>
      </c>
      <c r="AF1511" s="76" t="s">
        <v>96</v>
      </c>
      <c r="AG1511" s="82"/>
      <c r="AH1511" s="60"/>
      <c r="AI1511" s="75" t="s">
        <v>5422</v>
      </c>
      <c r="AJ1511" s="6" t="s">
        <v>103</v>
      </c>
      <c r="AK1511" s="81">
        <v>0</v>
      </c>
      <c r="AL1511" s="205" t="s">
        <v>103</v>
      </c>
      <c r="AM1511" s="169"/>
      <c r="AN1511" s="6"/>
      <c r="AO1511" s="120"/>
    </row>
    <row r="1512" spans="1:41">
      <c r="A1512" s="75" t="s">
        <v>5422</v>
      </c>
      <c r="B1512" s="6" t="s">
        <v>93</v>
      </c>
      <c r="C1512" s="76">
        <v>1511</v>
      </c>
      <c r="D1512" s="80" t="s">
        <v>1563</v>
      </c>
      <c r="E1512" s="6" t="s">
        <v>2136</v>
      </c>
      <c r="F1512" s="6" t="str">
        <f t="shared" si="147"/>
        <v>BrokerRM-J-1201LI26-M19</v>
      </c>
      <c r="G1512" s="96" t="s">
        <v>4501</v>
      </c>
      <c r="H1512" s="95" t="s">
        <v>5474</v>
      </c>
      <c r="I1512" s="85" t="s">
        <v>4692</v>
      </c>
      <c r="J1512" s="92">
        <v>46176</v>
      </c>
      <c r="K1512" s="92" t="s">
        <v>5650</v>
      </c>
      <c r="L1512" s="85" t="s">
        <v>116</v>
      </c>
      <c r="M1512" s="80" t="s">
        <v>173</v>
      </c>
      <c r="N1512" s="85" t="s">
        <v>5651</v>
      </c>
      <c r="O1512" s="71">
        <v>0</v>
      </c>
      <c r="P1512" s="71">
        <v>0</v>
      </c>
      <c r="Q1512" s="79">
        <v>672</v>
      </c>
      <c r="R1512" s="79">
        <v>0</v>
      </c>
      <c r="S1512" s="71">
        <v>0</v>
      </c>
      <c r="T1512" s="79">
        <v>672</v>
      </c>
      <c r="U1512" s="87" t="s">
        <v>118</v>
      </c>
      <c r="V1512" s="84">
        <f t="shared" si="153"/>
        <v>672</v>
      </c>
      <c r="W1512" s="74" t="s">
        <v>5652</v>
      </c>
      <c r="X1512" s="80" t="s">
        <v>1156</v>
      </c>
      <c r="Y1512" s="80" t="s">
        <v>178</v>
      </c>
      <c r="Z1512" s="80" t="s">
        <v>239</v>
      </c>
      <c r="AA1512" s="80" t="s">
        <v>122</v>
      </c>
      <c r="AB1512" s="76" t="s">
        <v>539</v>
      </c>
      <c r="AC1512" s="76" t="s">
        <v>540</v>
      </c>
      <c r="AD1512" s="76" t="s">
        <v>173</v>
      </c>
      <c r="AE1512" s="76" t="s">
        <v>548</v>
      </c>
      <c r="AF1512" s="76" t="s">
        <v>96</v>
      </c>
      <c r="AG1512" s="82"/>
      <c r="AH1512" s="60"/>
      <c r="AI1512" s="75" t="s">
        <v>5422</v>
      </c>
      <c r="AJ1512" s="6" t="s">
        <v>103</v>
      </c>
      <c r="AK1512" s="81">
        <v>0</v>
      </c>
      <c r="AL1512" s="205" t="s">
        <v>103</v>
      </c>
      <c r="AM1512" s="169"/>
      <c r="AN1512" s="6"/>
      <c r="AO1512" s="120"/>
    </row>
    <row r="1513" spans="1:41">
      <c r="A1513" s="75" t="s">
        <v>5422</v>
      </c>
      <c r="B1513" s="6" t="s">
        <v>93</v>
      </c>
      <c r="C1513" s="76">
        <v>1512</v>
      </c>
      <c r="D1513" s="76" t="s">
        <v>98</v>
      </c>
      <c r="E1513" s="6" t="s">
        <v>2136</v>
      </c>
      <c r="F1513" s="6" t="str">
        <f t="shared" si="147"/>
        <v>BrokerFG-A-0016-SE26-M19</v>
      </c>
      <c r="G1513" s="97" t="s">
        <v>4578</v>
      </c>
      <c r="H1513" s="95" t="s">
        <v>5475</v>
      </c>
      <c r="I1513" s="85" t="s">
        <v>4692</v>
      </c>
      <c r="J1513" s="92">
        <v>46083</v>
      </c>
      <c r="K1513" s="96" t="s">
        <v>5653</v>
      </c>
      <c r="L1513" s="80" t="s">
        <v>5654</v>
      </c>
      <c r="M1513" s="80" t="s">
        <v>1264</v>
      </c>
      <c r="N1513" s="6" t="s">
        <v>5655</v>
      </c>
      <c r="O1513" s="71">
        <v>0</v>
      </c>
      <c r="P1513" s="71">
        <v>7376.32</v>
      </c>
      <c r="Q1513" s="79">
        <v>3325.14</v>
      </c>
      <c r="R1513" s="79">
        <v>532.02</v>
      </c>
      <c r="S1513" s="71">
        <v>0</v>
      </c>
      <c r="T1513" s="79">
        <v>11233.48</v>
      </c>
      <c r="U1513" s="87" t="s">
        <v>24</v>
      </c>
      <c r="V1513" s="84">
        <f t="shared" ref="V1513:V1546" si="154">T1513/17.669</f>
        <v>635.77338842039728</v>
      </c>
      <c r="W1513" s="86">
        <v>46079</v>
      </c>
      <c r="X1513" s="80" t="s">
        <v>1266</v>
      </c>
      <c r="Y1513" s="80" t="s">
        <v>537</v>
      </c>
      <c r="Z1513" s="80" t="s">
        <v>178</v>
      </c>
      <c r="AA1513" s="6" t="s">
        <v>1267</v>
      </c>
      <c r="AB1513" s="76" t="s">
        <v>539</v>
      </c>
      <c r="AC1513" s="76" t="s">
        <v>541</v>
      </c>
      <c r="AD1513" s="76" t="s">
        <v>543</v>
      </c>
      <c r="AE1513" s="76" t="s">
        <v>549</v>
      </c>
      <c r="AF1513" s="76" t="s">
        <v>96</v>
      </c>
      <c r="AG1513" s="75"/>
      <c r="AH1513" s="60"/>
      <c r="AI1513" s="75" t="s">
        <v>5422</v>
      </c>
      <c r="AJ1513" s="6" t="s">
        <v>103</v>
      </c>
      <c r="AK1513" s="81">
        <v>0</v>
      </c>
      <c r="AL1513" s="205" t="s">
        <v>103</v>
      </c>
      <c r="AM1513" s="169"/>
      <c r="AN1513" s="6"/>
      <c r="AO1513" s="120"/>
    </row>
    <row r="1514" spans="1:41">
      <c r="A1514" s="75" t="s">
        <v>5422</v>
      </c>
      <c r="B1514" s="6" t="s">
        <v>93</v>
      </c>
      <c r="C1514" s="76">
        <v>1513</v>
      </c>
      <c r="D1514" s="76" t="s">
        <v>98</v>
      </c>
      <c r="E1514" s="6" t="s">
        <v>2136</v>
      </c>
      <c r="F1514" s="6" t="str">
        <f t="shared" si="147"/>
        <v>BrokerFG-A-0012-SE26-M19</v>
      </c>
      <c r="G1514" s="97" t="s">
        <v>4579</v>
      </c>
      <c r="H1514" s="95" t="s">
        <v>5476</v>
      </c>
      <c r="I1514" s="85" t="s">
        <v>4692</v>
      </c>
      <c r="J1514" s="92">
        <v>46083</v>
      </c>
      <c r="K1514" s="96" t="s">
        <v>5656</v>
      </c>
      <c r="L1514" s="80" t="s">
        <v>5654</v>
      </c>
      <c r="M1514" s="80" t="s">
        <v>1264</v>
      </c>
      <c r="N1514" s="6" t="s">
        <v>5657</v>
      </c>
      <c r="O1514" s="71">
        <v>0</v>
      </c>
      <c r="P1514" s="71">
        <v>7493.65</v>
      </c>
      <c r="Q1514" s="79">
        <v>3325.14</v>
      </c>
      <c r="R1514" s="79">
        <v>532.02</v>
      </c>
      <c r="S1514" s="71">
        <v>0</v>
      </c>
      <c r="T1514" s="79">
        <v>11350.81</v>
      </c>
      <c r="U1514" s="87" t="s">
        <v>24</v>
      </c>
      <c r="V1514" s="84">
        <f t="shared" si="154"/>
        <v>642.41383213537824</v>
      </c>
      <c r="W1514" s="86">
        <v>46079</v>
      </c>
      <c r="X1514" s="85" t="s">
        <v>1266</v>
      </c>
      <c r="Y1514" s="80" t="s">
        <v>537</v>
      </c>
      <c r="Z1514" s="80" t="s">
        <v>178</v>
      </c>
      <c r="AA1514" s="85" t="s">
        <v>1267</v>
      </c>
      <c r="AB1514" s="76" t="s">
        <v>539</v>
      </c>
      <c r="AC1514" s="76" t="s">
        <v>541</v>
      </c>
      <c r="AD1514" s="76" t="s">
        <v>543</v>
      </c>
      <c r="AE1514" s="76" t="s">
        <v>549</v>
      </c>
      <c r="AF1514" s="76" t="s">
        <v>96</v>
      </c>
      <c r="AG1514" s="75"/>
      <c r="AH1514" s="60"/>
      <c r="AI1514" s="75" t="s">
        <v>5422</v>
      </c>
      <c r="AJ1514" s="6" t="s">
        <v>103</v>
      </c>
      <c r="AK1514" s="81">
        <v>0</v>
      </c>
      <c r="AL1514" s="205" t="s">
        <v>103</v>
      </c>
      <c r="AM1514" s="169"/>
      <c r="AN1514" s="6"/>
      <c r="AO1514" s="120"/>
    </row>
    <row r="1515" spans="1:41">
      <c r="A1515" s="75" t="s">
        <v>5422</v>
      </c>
      <c r="B1515" s="6" t="s">
        <v>93</v>
      </c>
      <c r="C1515" s="76">
        <v>1514</v>
      </c>
      <c r="D1515" s="76" t="s">
        <v>98</v>
      </c>
      <c r="E1515" s="6" t="s">
        <v>2136</v>
      </c>
      <c r="F1515" s="6" t="str">
        <f t="shared" si="147"/>
        <v>BrokerFG-I-0047-SE26-M23-L.D</v>
      </c>
      <c r="G1515" s="96" t="s">
        <v>5477</v>
      </c>
      <c r="H1515" s="95" t="s">
        <v>5478</v>
      </c>
      <c r="I1515" s="85" t="s">
        <v>4692</v>
      </c>
      <c r="J1515" s="92">
        <v>46083</v>
      </c>
      <c r="K1515" s="96" t="s">
        <v>5658</v>
      </c>
      <c r="L1515" s="77" t="s">
        <v>5659</v>
      </c>
      <c r="M1515" s="80" t="s">
        <v>1264</v>
      </c>
      <c r="N1515" s="6" t="s">
        <v>5660</v>
      </c>
      <c r="O1515" s="71">
        <v>0</v>
      </c>
      <c r="P1515" s="71">
        <v>1508</v>
      </c>
      <c r="Q1515" s="79">
        <v>3043.31</v>
      </c>
      <c r="R1515" s="79">
        <v>486.93</v>
      </c>
      <c r="S1515" s="71">
        <v>0</v>
      </c>
      <c r="T1515" s="79">
        <v>5038.24</v>
      </c>
      <c r="U1515" s="87" t="s">
        <v>24</v>
      </c>
      <c r="V1515" s="84">
        <f t="shared" si="154"/>
        <v>285.14573546890034</v>
      </c>
      <c r="W1515" s="86">
        <v>46077</v>
      </c>
      <c r="X1515" s="85" t="s">
        <v>1266</v>
      </c>
      <c r="Y1515" s="6" t="s">
        <v>537</v>
      </c>
      <c r="Z1515" s="80" t="s">
        <v>178</v>
      </c>
      <c r="AA1515" s="85" t="s">
        <v>1267</v>
      </c>
      <c r="AB1515" s="76" t="s">
        <v>1118</v>
      </c>
      <c r="AC1515" s="76" t="s">
        <v>541</v>
      </c>
      <c r="AD1515" s="76" t="s">
        <v>543</v>
      </c>
      <c r="AE1515" s="76" t="s">
        <v>549</v>
      </c>
      <c r="AF1515" s="76" t="s">
        <v>96</v>
      </c>
      <c r="AG1515" s="75"/>
      <c r="AH1515" s="60"/>
      <c r="AI1515" s="75" t="s">
        <v>5422</v>
      </c>
      <c r="AJ1515" s="6" t="s">
        <v>103</v>
      </c>
      <c r="AK1515" s="81">
        <v>0</v>
      </c>
      <c r="AL1515" s="205" t="s">
        <v>103</v>
      </c>
      <c r="AM1515" s="169"/>
      <c r="AN1515" s="6"/>
      <c r="AO1515" s="120"/>
    </row>
    <row r="1516" spans="1:41">
      <c r="A1516" s="75" t="s">
        <v>5422</v>
      </c>
      <c r="B1516" s="6" t="s">
        <v>93</v>
      </c>
      <c r="C1516" s="76">
        <v>1515</v>
      </c>
      <c r="D1516" s="76" t="s">
        <v>98</v>
      </c>
      <c r="E1516" s="6" t="s">
        <v>2136</v>
      </c>
      <c r="F1516" s="6" t="str">
        <f t="shared" si="147"/>
        <v>BrokerRM-M-257-SI25-M19-L-B</v>
      </c>
      <c r="G1516" s="97" t="s">
        <v>5479</v>
      </c>
      <c r="H1516" s="95" t="s">
        <v>5480</v>
      </c>
      <c r="I1516" s="85" t="s">
        <v>4692</v>
      </c>
      <c r="J1516" s="92">
        <v>46083</v>
      </c>
      <c r="K1516" s="96" t="s">
        <v>5661</v>
      </c>
      <c r="L1516" s="77" t="s">
        <v>5662</v>
      </c>
      <c r="M1516" s="80" t="s">
        <v>117</v>
      </c>
      <c r="N1516" s="6" t="s">
        <v>5663</v>
      </c>
      <c r="O1516" s="71">
        <v>0</v>
      </c>
      <c r="P1516" s="71">
        <v>3300.2</v>
      </c>
      <c r="Q1516" s="79">
        <v>2394.6</v>
      </c>
      <c r="R1516" s="79">
        <v>383.14</v>
      </c>
      <c r="S1516" s="71">
        <v>0</v>
      </c>
      <c r="T1516" s="79">
        <v>6077.94</v>
      </c>
      <c r="U1516" s="87" t="s">
        <v>24</v>
      </c>
      <c r="V1516" s="84">
        <f t="shared" si="154"/>
        <v>343.98890712547399</v>
      </c>
      <c r="W1516" s="86">
        <v>46077</v>
      </c>
      <c r="X1516" s="85" t="s">
        <v>535</v>
      </c>
      <c r="Y1516" s="6" t="s">
        <v>536</v>
      </c>
      <c r="Z1516" s="80" t="s">
        <v>537</v>
      </c>
      <c r="AA1516" s="85" t="s">
        <v>538</v>
      </c>
      <c r="AB1516" s="76" t="s">
        <v>539</v>
      </c>
      <c r="AC1516" s="76" t="s">
        <v>540</v>
      </c>
      <c r="AD1516" s="76" t="s">
        <v>174</v>
      </c>
      <c r="AE1516" s="76" t="s">
        <v>546</v>
      </c>
      <c r="AF1516" s="76" t="s">
        <v>96</v>
      </c>
      <c r="AG1516" s="75"/>
      <c r="AH1516" s="60"/>
      <c r="AI1516" s="75" t="s">
        <v>5422</v>
      </c>
      <c r="AJ1516" s="6" t="s">
        <v>103</v>
      </c>
      <c r="AK1516" s="81">
        <v>0</v>
      </c>
      <c r="AL1516" s="205" t="s">
        <v>103</v>
      </c>
      <c r="AM1516" s="169"/>
      <c r="AN1516" s="6"/>
      <c r="AO1516" s="120"/>
    </row>
    <row r="1517" spans="1:41">
      <c r="A1517" s="75" t="s">
        <v>5422</v>
      </c>
      <c r="B1517" s="6" t="s">
        <v>93</v>
      </c>
      <c r="C1517" s="76">
        <v>1516</v>
      </c>
      <c r="D1517" s="76" t="s">
        <v>98</v>
      </c>
      <c r="E1517" s="6" t="s">
        <v>2136</v>
      </c>
      <c r="F1517" s="6" t="str">
        <f t="shared" si="147"/>
        <v>BrokerRM-M-243-SI25-M19-L-B</v>
      </c>
      <c r="G1517" s="97" t="s">
        <v>5481</v>
      </c>
      <c r="H1517" s="95" t="s">
        <v>5482</v>
      </c>
      <c r="I1517" s="85" t="s">
        <v>4692</v>
      </c>
      <c r="J1517" s="92">
        <v>46083</v>
      </c>
      <c r="K1517" s="96" t="s">
        <v>5664</v>
      </c>
      <c r="L1517" s="77" t="s">
        <v>5665</v>
      </c>
      <c r="M1517" s="80" t="s">
        <v>117</v>
      </c>
      <c r="N1517" s="6" t="s">
        <v>5666</v>
      </c>
      <c r="O1517" s="71">
        <v>0</v>
      </c>
      <c r="P1517" s="71">
        <v>3300.2</v>
      </c>
      <c r="Q1517" s="79">
        <v>2394.6</v>
      </c>
      <c r="R1517" s="79">
        <v>383.14</v>
      </c>
      <c r="S1517" s="71">
        <v>0</v>
      </c>
      <c r="T1517" s="79">
        <v>6077.94</v>
      </c>
      <c r="U1517" s="87" t="s">
        <v>24</v>
      </c>
      <c r="V1517" s="84">
        <f t="shared" si="154"/>
        <v>343.98890712547399</v>
      </c>
      <c r="W1517" s="86">
        <v>46077</v>
      </c>
      <c r="X1517" s="85" t="s">
        <v>535</v>
      </c>
      <c r="Y1517" s="6" t="s">
        <v>536</v>
      </c>
      <c r="Z1517" s="80" t="s">
        <v>537</v>
      </c>
      <c r="AA1517" s="85" t="s">
        <v>538</v>
      </c>
      <c r="AB1517" s="76" t="s">
        <v>539</v>
      </c>
      <c r="AC1517" s="76" t="s">
        <v>540</v>
      </c>
      <c r="AD1517" s="76" t="s">
        <v>174</v>
      </c>
      <c r="AE1517" s="76" t="s">
        <v>546</v>
      </c>
      <c r="AF1517" s="76" t="s">
        <v>96</v>
      </c>
      <c r="AG1517" s="82"/>
      <c r="AH1517" s="60"/>
      <c r="AI1517" s="75" t="s">
        <v>5422</v>
      </c>
      <c r="AJ1517" s="6" t="s">
        <v>103</v>
      </c>
      <c r="AK1517" s="81">
        <v>0</v>
      </c>
      <c r="AL1517" s="205" t="s">
        <v>103</v>
      </c>
      <c r="AM1517" s="169"/>
      <c r="AN1517" s="6"/>
      <c r="AO1517" s="120"/>
    </row>
    <row r="1518" spans="1:41">
      <c r="A1518" s="75" t="s">
        <v>5422</v>
      </c>
      <c r="B1518" s="6" t="s">
        <v>93</v>
      </c>
      <c r="C1518" s="76">
        <v>1517</v>
      </c>
      <c r="D1518" s="76" t="s">
        <v>98</v>
      </c>
      <c r="E1518" s="6" t="s">
        <v>2136</v>
      </c>
      <c r="F1518" s="6" t="str">
        <f t="shared" si="147"/>
        <v>BrokerRM-A-004-SI26-M19-L-B</v>
      </c>
      <c r="G1518" s="97" t="s">
        <v>5483</v>
      </c>
      <c r="H1518" s="95" t="s">
        <v>5484</v>
      </c>
      <c r="I1518" s="85" t="s">
        <v>4692</v>
      </c>
      <c r="J1518" s="92">
        <v>46083</v>
      </c>
      <c r="K1518" s="97" t="s">
        <v>5667</v>
      </c>
      <c r="L1518" s="77" t="s">
        <v>5668</v>
      </c>
      <c r="M1518" s="80" t="s">
        <v>117</v>
      </c>
      <c r="N1518" s="6" t="s">
        <v>5669</v>
      </c>
      <c r="O1518" s="71">
        <v>0</v>
      </c>
      <c r="P1518" s="71">
        <v>3300.2</v>
      </c>
      <c r="Q1518" s="79">
        <v>2394.6</v>
      </c>
      <c r="R1518" s="79">
        <v>383.14</v>
      </c>
      <c r="S1518" s="71">
        <v>0</v>
      </c>
      <c r="T1518" s="79">
        <v>6077.94</v>
      </c>
      <c r="U1518" s="87" t="s">
        <v>24</v>
      </c>
      <c r="V1518" s="84">
        <f t="shared" si="154"/>
        <v>343.98890712547399</v>
      </c>
      <c r="W1518" s="86">
        <v>46077</v>
      </c>
      <c r="X1518" s="80" t="s">
        <v>535</v>
      </c>
      <c r="Y1518" s="80" t="s">
        <v>536</v>
      </c>
      <c r="Z1518" s="80" t="s">
        <v>537</v>
      </c>
      <c r="AA1518" s="80" t="s">
        <v>538</v>
      </c>
      <c r="AB1518" s="76" t="s">
        <v>539</v>
      </c>
      <c r="AC1518" s="76" t="s">
        <v>540</v>
      </c>
      <c r="AD1518" s="76" t="s">
        <v>174</v>
      </c>
      <c r="AE1518" s="76" t="s">
        <v>546</v>
      </c>
      <c r="AF1518" s="76" t="s">
        <v>96</v>
      </c>
      <c r="AG1518" s="82"/>
      <c r="AH1518" s="60"/>
      <c r="AI1518" s="75" t="s">
        <v>5422</v>
      </c>
      <c r="AJ1518" s="6" t="s">
        <v>103</v>
      </c>
      <c r="AK1518" s="81">
        <v>0</v>
      </c>
      <c r="AL1518" s="205" t="s">
        <v>103</v>
      </c>
      <c r="AM1518" s="169"/>
      <c r="AN1518" s="6"/>
      <c r="AO1518" s="120"/>
    </row>
    <row r="1519" spans="1:41">
      <c r="A1519" s="75" t="s">
        <v>5422</v>
      </c>
      <c r="B1519" s="6" t="s">
        <v>93</v>
      </c>
      <c r="C1519" s="76">
        <v>1518</v>
      </c>
      <c r="D1519" s="76" t="s">
        <v>98</v>
      </c>
      <c r="E1519" s="6" t="s">
        <v>2136</v>
      </c>
      <c r="F1519" s="6" t="str">
        <f t="shared" si="147"/>
        <v>BrokerRM-A-005-SI26-M19.LB</v>
      </c>
      <c r="G1519" s="97" t="s">
        <v>5485</v>
      </c>
      <c r="H1519" s="95" t="s">
        <v>5486</v>
      </c>
      <c r="I1519" s="85" t="s">
        <v>4692</v>
      </c>
      <c r="J1519" s="92">
        <v>46084</v>
      </c>
      <c r="K1519" s="92" t="s">
        <v>5670</v>
      </c>
      <c r="L1519" s="88" t="s">
        <v>5671</v>
      </c>
      <c r="M1519" s="78" t="s">
        <v>117</v>
      </c>
      <c r="N1519" s="6" t="s">
        <v>5672</v>
      </c>
      <c r="O1519" s="71">
        <v>0</v>
      </c>
      <c r="P1519" s="71">
        <v>1212.2</v>
      </c>
      <c r="Q1519" s="79">
        <v>2386.21</v>
      </c>
      <c r="R1519" s="79">
        <v>381.79</v>
      </c>
      <c r="S1519" s="71">
        <v>0</v>
      </c>
      <c r="T1519" s="79">
        <v>3980.2</v>
      </c>
      <c r="U1519" s="87" t="s">
        <v>24</v>
      </c>
      <c r="V1519" s="84">
        <f t="shared" si="154"/>
        <v>225.26458769596468</v>
      </c>
      <c r="W1519" s="70">
        <v>46079</v>
      </c>
      <c r="X1519" s="6" t="s">
        <v>5673</v>
      </c>
      <c r="Y1519" s="80" t="s">
        <v>1949</v>
      </c>
      <c r="Z1519" s="80" t="s">
        <v>537</v>
      </c>
      <c r="AA1519" s="80" t="s">
        <v>1278</v>
      </c>
      <c r="AB1519" s="76" t="s">
        <v>539</v>
      </c>
      <c r="AC1519" s="76" t="s">
        <v>540</v>
      </c>
      <c r="AD1519" s="76" t="s">
        <v>174</v>
      </c>
      <c r="AE1519" s="76" t="s">
        <v>546</v>
      </c>
      <c r="AF1519" s="76" t="s">
        <v>96</v>
      </c>
      <c r="AG1519" s="82"/>
      <c r="AH1519" s="60"/>
      <c r="AI1519" s="75" t="s">
        <v>5422</v>
      </c>
      <c r="AJ1519" s="6" t="s">
        <v>103</v>
      </c>
      <c r="AK1519" s="81">
        <v>0</v>
      </c>
      <c r="AL1519" s="205" t="s">
        <v>103</v>
      </c>
      <c r="AM1519" s="169"/>
      <c r="AN1519" s="6"/>
      <c r="AO1519" s="120"/>
    </row>
    <row r="1520" spans="1:41">
      <c r="A1520" s="75" t="s">
        <v>5422</v>
      </c>
      <c r="B1520" s="6" t="s">
        <v>93</v>
      </c>
      <c r="C1520" s="76">
        <v>1519</v>
      </c>
      <c r="D1520" s="76" t="s">
        <v>98</v>
      </c>
      <c r="E1520" s="6" t="s">
        <v>2136</v>
      </c>
      <c r="F1520" s="6" t="str">
        <f t="shared" si="147"/>
        <v>BrokerFG-A-0015-SE26-M19.D</v>
      </c>
      <c r="G1520" s="97" t="s">
        <v>5487</v>
      </c>
      <c r="H1520" s="95" t="s">
        <v>5488</v>
      </c>
      <c r="I1520" s="85" t="s">
        <v>4692</v>
      </c>
      <c r="J1520" s="92">
        <v>46084</v>
      </c>
      <c r="K1520" s="92" t="s">
        <v>5674</v>
      </c>
      <c r="L1520" s="88" t="s">
        <v>5675</v>
      </c>
      <c r="M1520" s="78" t="s">
        <v>1264</v>
      </c>
      <c r="N1520" s="6" t="s">
        <v>5676</v>
      </c>
      <c r="O1520" s="71">
        <v>0</v>
      </c>
      <c r="P1520" s="71">
        <v>7337.22</v>
      </c>
      <c r="Q1520" s="79">
        <v>3046.62</v>
      </c>
      <c r="R1520" s="79">
        <v>487.46</v>
      </c>
      <c r="S1520" s="71">
        <v>0</v>
      </c>
      <c r="T1520" s="79">
        <v>10871.3</v>
      </c>
      <c r="U1520" s="87" t="s">
        <v>24</v>
      </c>
      <c r="V1520" s="84">
        <f t="shared" si="154"/>
        <v>615.27534099269906</v>
      </c>
      <c r="W1520" s="70">
        <v>46079</v>
      </c>
      <c r="X1520" s="6" t="s">
        <v>1266</v>
      </c>
      <c r="Y1520" s="80" t="s">
        <v>537</v>
      </c>
      <c r="Z1520" s="80" t="s">
        <v>178</v>
      </c>
      <c r="AA1520" s="80" t="s">
        <v>1267</v>
      </c>
      <c r="AB1520" s="76" t="s">
        <v>539</v>
      </c>
      <c r="AC1520" s="76" t="s">
        <v>541</v>
      </c>
      <c r="AD1520" s="76" t="s">
        <v>543</v>
      </c>
      <c r="AE1520" s="76" t="s">
        <v>549</v>
      </c>
      <c r="AF1520" s="76" t="s">
        <v>96</v>
      </c>
      <c r="AG1520" s="75"/>
      <c r="AH1520" s="60"/>
      <c r="AI1520" s="75" t="s">
        <v>5422</v>
      </c>
      <c r="AJ1520" s="6" t="s">
        <v>103</v>
      </c>
      <c r="AK1520" s="81">
        <v>0</v>
      </c>
      <c r="AL1520" s="205" t="s">
        <v>103</v>
      </c>
      <c r="AM1520" s="169"/>
      <c r="AN1520" s="6"/>
      <c r="AO1520" s="120"/>
    </row>
    <row r="1521" spans="1:41">
      <c r="A1521" s="75" t="s">
        <v>5422</v>
      </c>
      <c r="B1521" s="6" t="s">
        <v>93</v>
      </c>
      <c r="C1521" s="76">
        <v>1520</v>
      </c>
      <c r="D1521" s="76" t="s">
        <v>98</v>
      </c>
      <c r="E1521" s="6" t="s">
        <v>2136</v>
      </c>
      <c r="F1521" s="6" t="str">
        <f t="shared" si="147"/>
        <v>BrokerRM-R-020-SI26-M19-B</v>
      </c>
      <c r="G1521" s="96" t="s">
        <v>5489</v>
      </c>
      <c r="H1521" s="95" t="s">
        <v>5490</v>
      </c>
      <c r="I1521" s="85" t="s">
        <v>4692</v>
      </c>
      <c r="J1521" s="92">
        <v>46084</v>
      </c>
      <c r="K1521" s="92" t="s">
        <v>5677</v>
      </c>
      <c r="L1521" s="77" t="s">
        <v>5678</v>
      </c>
      <c r="M1521" s="80" t="s">
        <v>117</v>
      </c>
      <c r="N1521" s="6" t="s">
        <v>5679</v>
      </c>
      <c r="O1521" s="71">
        <v>0</v>
      </c>
      <c r="P1521" s="71">
        <v>9832.7199999999993</v>
      </c>
      <c r="Q1521" s="79">
        <v>2386.21</v>
      </c>
      <c r="R1521" s="79">
        <v>381.79</v>
      </c>
      <c r="S1521" s="71">
        <v>0</v>
      </c>
      <c r="T1521" s="79">
        <v>12600.72</v>
      </c>
      <c r="U1521" s="87" t="s">
        <v>24</v>
      </c>
      <c r="V1521" s="84">
        <f t="shared" si="154"/>
        <v>713.15411172109339</v>
      </c>
      <c r="W1521" s="78">
        <v>46077</v>
      </c>
      <c r="X1521" s="80" t="s">
        <v>1231</v>
      </c>
      <c r="Y1521" s="80" t="s">
        <v>536</v>
      </c>
      <c r="Z1521" s="80" t="s">
        <v>537</v>
      </c>
      <c r="AA1521" s="80" t="s">
        <v>1303</v>
      </c>
      <c r="AB1521" s="76" t="s">
        <v>539</v>
      </c>
      <c r="AC1521" s="76" t="s">
        <v>540</v>
      </c>
      <c r="AD1521" s="76" t="s">
        <v>174</v>
      </c>
      <c r="AE1521" s="76" t="s">
        <v>546</v>
      </c>
      <c r="AF1521" s="76" t="s">
        <v>96</v>
      </c>
      <c r="AG1521" s="82"/>
      <c r="AH1521" s="60"/>
      <c r="AI1521" s="75" t="s">
        <v>5422</v>
      </c>
      <c r="AJ1521" s="6" t="s">
        <v>103</v>
      </c>
      <c r="AK1521" s="81">
        <v>0</v>
      </c>
      <c r="AL1521" s="205" t="s">
        <v>103</v>
      </c>
      <c r="AM1521" s="169"/>
      <c r="AN1521" s="6"/>
      <c r="AO1521" s="120"/>
    </row>
    <row r="1522" spans="1:41">
      <c r="A1522" s="75" t="s">
        <v>5422</v>
      </c>
      <c r="B1522" s="6" t="s">
        <v>93</v>
      </c>
      <c r="C1522" s="76">
        <v>1521</v>
      </c>
      <c r="D1522" s="76" t="s">
        <v>98</v>
      </c>
      <c r="E1522" s="6" t="s">
        <v>2136</v>
      </c>
      <c r="F1522" s="6" t="str">
        <f t="shared" si="147"/>
        <v>BrokerRM-M-247-SI25-M19-B</v>
      </c>
      <c r="G1522" s="97" t="s">
        <v>5491</v>
      </c>
      <c r="H1522" s="95" t="s">
        <v>5492</v>
      </c>
      <c r="I1522" s="85" t="s">
        <v>4692</v>
      </c>
      <c r="J1522" s="92">
        <v>46086</v>
      </c>
      <c r="K1522" s="98" t="s">
        <v>5680</v>
      </c>
      <c r="L1522" s="77" t="s">
        <v>5681</v>
      </c>
      <c r="M1522" s="78" t="s">
        <v>117</v>
      </c>
      <c r="N1522" s="6" t="s">
        <v>5682</v>
      </c>
      <c r="O1522" s="71">
        <v>0</v>
      </c>
      <c r="P1522" s="71">
        <v>3538</v>
      </c>
      <c r="Q1522" s="79">
        <v>2394.6</v>
      </c>
      <c r="R1522" s="79">
        <v>383.14</v>
      </c>
      <c r="S1522" s="71">
        <v>0</v>
      </c>
      <c r="T1522" s="79">
        <v>6315.74</v>
      </c>
      <c r="U1522" s="87" t="s">
        <v>24</v>
      </c>
      <c r="V1522" s="84">
        <f t="shared" si="154"/>
        <v>357.44750693304655</v>
      </c>
      <c r="W1522" s="78">
        <v>46074</v>
      </c>
      <c r="X1522" s="80" t="s">
        <v>5233</v>
      </c>
      <c r="Y1522" s="80" t="s">
        <v>536</v>
      </c>
      <c r="Z1522" s="80" t="s">
        <v>537</v>
      </c>
      <c r="AA1522" s="80" t="s">
        <v>5683</v>
      </c>
      <c r="AB1522" s="76" t="s">
        <v>539</v>
      </c>
      <c r="AC1522" s="76" t="s">
        <v>540</v>
      </c>
      <c r="AD1522" s="76" t="s">
        <v>174</v>
      </c>
      <c r="AE1522" s="76" t="s">
        <v>546</v>
      </c>
      <c r="AF1522" s="76" t="s">
        <v>96</v>
      </c>
      <c r="AG1522" s="75"/>
      <c r="AH1522" s="60"/>
      <c r="AI1522" s="75" t="s">
        <v>5422</v>
      </c>
      <c r="AJ1522" s="6" t="s">
        <v>103</v>
      </c>
      <c r="AK1522" s="81">
        <v>0</v>
      </c>
      <c r="AL1522" s="205" t="s">
        <v>103</v>
      </c>
      <c r="AM1522" s="169"/>
      <c r="AN1522" s="6"/>
      <c r="AO1522" s="120"/>
    </row>
    <row r="1523" spans="1:41">
      <c r="A1523" s="75" t="s">
        <v>5422</v>
      </c>
      <c r="B1523" s="6" t="s">
        <v>93</v>
      </c>
      <c r="C1523" s="76">
        <v>1522</v>
      </c>
      <c r="D1523" s="76" t="s">
        <v>98</v>
      </c>
      <c r="E1523" s="6" t="s">
        <v>2136</v>
      </c>
      <c r="F1523" s="6" t="str">
        <f t="shared" si="147"/>
        <v>BrokerFG-A-0013-SE26-M19.D</v>
      </c>
      <c r="G1523" s="97" t="s">
        <v>5493</v>
      </c>
      <c r="H1523" s="95" t="s">
        <v>5494</v>
      </c>
      <c r="I1523" s="85" t="s">
        <v>4692</v>
      </c>
      <c r="J1523" s="92">
        <v>46088</v>
      </c>
      <c r="K1523" s="92" t="s">
        <v>5684</v>
      </c>
      <c r="L1523" s="88" t="s">
        <v>5685</v>
      </c>
      <c r="M1523" s="78" t="s">
        <v>1264</v>
      </c>
      <c r="N1523" s="6" t="s">
        <v>5686</v>
      </c>
      <c r="O1523" s="71">
        <v>0</v>
      </c>
      <c r="P1523" s="71">
        <v>8442.43</v>
      </c>
      <c r="Q1523" s="79">
        <v>3542.79</v>
      </c>
      <c r="R1523" s="79">
        <v>566.85</v>
      </c>
      <c r="S1523" s="71">
        <v>0</v>
      </c>
      <c r="T1523" s="79">
        <v>12552.07</v>
      </c>
      <c r="U1523" s="87" t="s">
        <v>24</v>
      </c>
      <c r="V1523" s="84">
        <f t="shared" si="154"/>
        <v>710.40070179410259</v>
      </c>
      <c r="W1523" s="78">
        <v>46085</v>
      </c>
      <c r="X1523" s="80" t="s">
        <v>1266</v>
      </c>
      <c r="Y1523" s="80" t="s">
        <v>537</v>
      </c>
      <c r="Z1523" s="80" t="s">
        <v>178</v>
      </c>
      <c r="AA1523" s="80" t="s">
        <v>1267</v>
      </c>
      <c r="AB1523" s="76" t="s">
        <v>539</v>
      </c>
      <c r="AC1523" s="76" t="s">
        <v>541</v>
      </c>
      <c r="AD1523" s="76" t="s">
        <v>543</v>
      </c>
      <c r="AE1523" s="76" t="s">
        <v>549</v>
      </c>
      <c r="AF1523" s="76" t="s">
        <v>96</v>
      </c>
      <c r="AG1523" s="82"/>
      <c r="AH1523" s="60"/>
      <c r="AI1523" s="75" t="s">
        <v>5422</v>
      </c>
      <c r="AJ1523" s="6" t="s">
        <v>103</v>
      </c>
      <c r="AK1523" s="81">
        <v>0</v>
      </c>
      <c r="AL1523" s="205" t="s">
        <v>103</v>
      </c>
      <c r="AM1523" s="169"/>
      <c r="AN1523" s="6"/>
      <c r="AO1523" s="120"/>
    </row>
    <row r="1524" spans="1:41">
      <c r="A1524" s="75" t="s">
        <v>5422</v>
      </c>
      <c r="B1524" s="6" t="s">
        <v>93</v>
      </c>
      <c r="C1524" s="76">
        <v>1523</v>
      </c>
      <c r="D1524" s="76" t="s">
        <v>98</v>
      </c>
      <c r="E1524" s="6" t="s">
        <v>2136</v>
      </c>
      <c r="F1524" s="6" t="str">
        <f t="shared" si="147"/>
        <v>BrokerRM-I-1120-AI26-M19//RM-I-1122-AI26-M19//RM-I-1123-AI26-M19//RM-I-1126-AI26-M19</v>
      </c>
      <c r="G1524" s="112" t="s">
        <v>5495</v>
      </c>
      <c r="H1524" s="95" t="s">
        <v>5496</v>
      </c>
      <c r="I1524" s="85" t="s">
        <v>4692</v>
      </c>
      <c r="J1524" s="92">
        <v>46087</v>
      </c>
      <c r="K1524" s="92" t="s">
        <v>5687</v>
      </c>
      <c r="L1524" s="88" t="s">
        <v>4809</v>
      </c>
      <c r="M1524" s="78" t="s">
        <v>25</v>
      </c>
      <c r="N1524" s="6" t="s">
        <v>116</v>
      </c>
      <c r="O1524" s="71">
        <v>0</v>
      </c>
      <c r="P1524" s="71">
        <v>48380.15</v>
      </c>
      <c r="Q1524" s="79">
        <v>9718.8700000000008</v>
      </c>
      <c r="R1524" s="79">
        <v>1555.02</v>
      </c>
      <c r="S1524" s="71">
        <v>0</v>
      </c>
      <c r="T1524" s="79">
        <v>59654.04</v>
      </c>
      <c r="U1524" s="87" t="s">
        <v>24</v>
      </c>
      <c r="V1524" s="84">
        <f t="shared" si="154"/>
        <v>3376.1978606599127</v>
      </c>
      <c r="W1524" s="78">
        <v>46071</v>
      </c>
      <c r="X1524" s="80" t="s">
        <v>430</v>
      </c>
      <c r="Y1524" s="80" t="s">
        <v>4804</v>
      </c>
      <c r="Z1524" s="80" t="s">
        <v>239</v>
      </c>
      <c r="AA1524" s="80" t="s">
        <v>122</v>
      </c>
      <c r="AB1524" s="76" t="s">
        <v>539</v>
      </c>
      <c r="AC1524" s="76" t="s">
        <v>540</v>
      </c>
      <c r="AD1524" s="76" t="s">
        <v>25</v>
      </c>
      <c r="AE1524" s="76" t="s">
        <v>544</v>
      </c>
      <c r="AF1524" s="76" t="s">
        <v>96</v>
      </c>
      <c r="AG1524" s="75"/>
      <c r="AH1524" s="60"/>
      <c r="AI1524" s="75" t="s">
        <v>5422</v>
      </c>
      <c r="AJ1524" s="6" t="s">
        <v>103</v>
      </c>
      <c r="AK1524" s="81">
        <v>0</v>
      </c>
      <c r="AL1524" s="205" t="s">
        <v>103</v>
      </c>
      <c r="AM1524" s="169"/>
      <c r="AN1524" s="6"/>
      <c r="AO1524" s="120"/>
    </row>
    <row r="1525" spans="1:41">
      <c r="A1525" s="75" t="s">
        <v>5422</v>
      </c>
      <c r="B1525" s="6" t="s">
        <v>93</v>
      </c>
      <c r="C1525" s="76">
        <v>1524</v>
      </c>
      <c r="D1525" s="76" t="s">
        <v>98</v>
      </c>
      <c r="E1525" s="6" t="s">
        <v>2136</v>
      </c>
      <c r="F1525" s="6" t="str">
        <f t="shared" si="147"/>
        <v>BrokerRM-I-1106-AI26-M19//RM-I-1113-AI26-M19//RM-I-1116-AI26-M19//RM-I-1117-AI26-M19</v>
      </c>
      <c r="G1525" s="112" t="s">
        <v>5497</v>
      </c>
      <c r="H1525" s="95" t="s">
        <v>5498</v>
      </c>
      <c r="I1525" s="85" t="s">
        <v>4692</v>
      </c>
      <c r="J1525" s="92">
        <v>46087</v>
      </c>
      <c r="K1525" s="92" t="s">
        <v>5688</v>
      </c>
      <c r="L1525" s="88" t="s">
        <v>4809</v>
      </c>
      <c r="M1525" s="78" t="s">
        <v>25</v>
      </c>
      <c r="N1525" s="6" t="s">
        <v>116</v>
      </c>
      <c r="O1525" s="71">
        <v>0</v>
      </c>
      <c r="P1525" s="71">
        <v>17691.490000000002</v>
      </c>
      <c r="Q1525" s="79">
        <v>4456.26</v>
      </c>
      <c r="R1525" s="79">
        <v>713</v>
      </c>
      <c r="S1525" s="71">
        <v>0</v>
      </c>
      <c r="T1525" s="79">
        <v>22860.75</v>
      </c>
      <c r="U1525" s="87" t="s">
        <v>24</v>
      </c>
      <c r="V1525" s="84">
        <f t="shared" si="154"/>
        <v>1293.8338332673043</v>
      </c>
      <c r="W1525" s="70">
        <v>46071</v>
      </c>
      <c r="X1525" s="6" t="s">
        <v>430</v>
      </c>
      <c r="Y1525" s="80" t="s">
        <v>4804</v>
      </c>
      <c r="Z1525" s="80" t="s">
        <v>239</v>
      </c>
      <c r="AA1525" s="80" t="s">
        <v>122</v>
      </c>
      <c r="AB1525" s="76" t="s">
        <v>539</v>
      </c>
      <c r="AC1525" s="76" t="s">
        <v>540</v>
      </c>
      <c r="AD1525" s="76" t="s">
        <v>25</v>
      </c>
      <c r="AE1525" s="76" t="s">
        <v>544</v>
      </c>
      <c r="AF1525" s="76" t="s">
        <v>96</v>
      </c>
      <c r="AG1525" s="82"/>
      <c r="AH1525" s="60"/>
      <c r="AI1525" s="75" t="s">
        <v>5422</v>
      </c>
      <c r="AJ1525" s="6" t="s">
        <v>103</v>
      </c>
      <c r="AK1525" s="81">
        <v>0</v>
      </c>
      <c r="AL1525" s="205" t="s">
        <v>103</v>
      </c>
      <c r="AM1525" s="169"/>
      <c r="AN1525" s="6"/>
      <c r="AO1525" s="120"/>
    </row>
    <row r="1526" spans="1:41">
      <c r="A1526" s="75" t="s">
        <v>5422</v>
      </c>
      <c r="B1526" s="6" t="s">
        <v>93</v>
      </c>
      <c r="C1526" s="76">
        <v>1525</v>
      </c>
      <c r="D1526" s="76" t="s">
        <v>98</v>
      </c>
      <c r="E1526" s="6" t="s">
        <v>2136</v>
      </c>
      <c r="F1526" s="6" t="str">
        <f t="shared" si="147"/>
        <v>BrokerRM-A-0021AI26-M19-C9049.D</v>
      </c>
      <c r="G1526" s="97" t="s">
        <v>4516</v>
      </c>
      <c r="H1526" s="95" t="s">
        <v>5499</v>
      </c>
      <c r="I1526" s="85" t="s">
        <v>4692</v>
      </c>
      <c r="J1526" s="92">
        <v>46085</v>
      </c>
      <c r="K1526" s="92" t="s">
        <v>5689</v>
      </c>
      <c r="L1526" s="88" t="s">
        <v>5690</v>
      </c>
      <c r="M1526" s="78" t="s">
        <v>25</v>
      </c>
      <c r="N1526" s="6"/>
      <c r="O1526" s="71">
        <v>0</v>
      </c>
      <c r="P1526" s="71">
        <v>46411.95</v>
      </c>
      <c r="Q1526" s="79">
        <v>1845.56</v>
      </c>
      <c r="R1526" s="79">
        <v>295.29000000000002</v>
      </c>
      <c r="S1526" s="71">
        <v>0</v>
      </c>
      <c r="T1526" s="79">
        <v>48552.800000000003</v>
      </c>
      <c r="U1526" s="87" t="s">
        <v>24</v>
      </c>
      <c r="V1526" s="84">
        <f t="shared" si="154"/>
        <v>2747.9087667666536</v>
      </c>
      <c r="W1526" s="70">
        <v>46085</v>
      </c>
      <c r="X1526" s="6" t="s">
        <v>437</v>
      </c>
      <c r="Y1526" s="80" t="s">
        <v>178</v>
      </c>
      <c r="Z1526" s="80" t="s">
        <v>121</v>
      </c>
      <c r="AA1526" s="80" t="s">
        <v>122</v>
      </c>
      <c r="AB1526" s="76" t="s">
        <v>539</v>
      </c>
      <c r="AC1526" s="76" t="s">
        <v>540</v>
      </c>
      <c r="AD1526" s="76" t="s">
        <v>25</v>
      </c>
      <c r="AE1526" s="76">
        <v>67180000</v>
      </c>
      <c r="AF1526" s="76" t="s">
        <v>96</v>
      </c>
      <c r="AG1526" s="82"/>
      <c r="AH1526" s="60"/>
      <c r="AI1526" s="75" t="s">
        <v>5422</v>
      </c>
      <c r="AJ1526" s="6" t="s">
        <v>103</v>
      </c>
      <c r="AK1526" s="81">
        <v>0</v>
      </c>
      <c r="AL1526" s="205" t="s">
        <v>103</v>
      </c>
      <c r="AM1526" s="169" t="s">
        <v>2145</v>
      </c>
      <c r="AN1526" s="6"/>
      <c r="AO1526" s="120"/>
    </row>
    <row r="1527" spans="1:41">
      <c r="A1527" s="75" t="s">
        <v>5422</v>
      </c>
      <c r="B1527" s="6" t="s">
        <v>93</v>
      </c>
      <c r="C1527" s="76">
        <v>1526</v>
      </c>
      <c r="D1527" s="76" t="s">
        <v>98</v>
      </c>
      <c r="E1527" s="6" t="s">
        <v>2136</v>
      </c>
      <c r="F1527" s="6" t="str">
        <f t="shared" si="147"/>
        <v>BrokerRM-M-250-SI25-M19-L-B</v>
      </c>
      <c r="G1527" s="97" t="s">
        <v>5500</v>
      </c>
      <c r="H1527" s="95" t="s">
        <v>5501</v>
      </c>
      <c r="I1527" s="85" t="s">
        <v>4692</v>
      </c>
      <c r="J1527" s="92">
        <v>46083</v>
      </c>
      <c r="K1527" s="92" t="s">
        <v>5691</v>
      </c>
      <c r="L1527" s="88" t="s">
        <v>5692</v>
      </c>
      <c r="M1527" s="78" t="s">
        <v>117</v>
      </c>
      <c r="N1527" s="6" t="s">
        <v>5692</v>
      </c>
      <c r="O1527" s="71">
        <v>0</v>
      </c>
      <c r="P1527" s="71">
        <v>15290.98</v>
      </c>
      <c r="Q1527" s="79">
        <v>2394.6</v>
      </c>
      <c r="R1527" s="79">
        <v>383.14</v>
      </c>
      <c r="S1527" s="71">
        <v>0</v>
      </c>
      <c r="T1527" s="79">
        <v>18068.72</v>
      </c>
      <c r="U1527" s="87" t="s">
        <v>24</v>
      </c>
      <c r="V1527" s="84">
        <f t="shared" si="154"/>
        <v>1022.62267247722</v>
      </c>
      <c r="W1527" s="89">
        <v>46083</v>
      </c>
      <c r="X1527" s="85" t="s">
        <v>5693</v>
      </c>
      <c r="Y1527" s="85" t="s">
        <v>2524</v>
      </c>
      <c r="Z1527" s="85" t="s">
        <v>239</v>
      </c>
      <c r="AA1527" s="80" t="s">
        <v>122</v>
      </c>
      <c r="AB1527" s="76" t="s">
        <v>539</v>
      </c>
      <c r="AC1527" s="76" t="s">
        <v>540</v>
      </c>
      <c r="AD1527" s="76" t="s">
        <v>174</v>
      </c>
      <c r="AE1527" s="76" t="s">
        <v>546</v>
      </c>
      <c r="AF1527" s="76" t="s">
        <v>96</v>
      </c>
      <c r="AG1527" s="82"/>
      <c r="AH1527" s="60"/>
      <c r="AI1527" s="75" t="s">
        <v>5422</v>
      </c>
      <c r="AJ1527" s="6" t="s">
        <v>103</v>
      </c>
      <c r="AK1527" s="81">
        <v>0</v>
      </c>
      <c r="AL1527" s="205" t="s">
        <v>103</v>
      </c>
      <c r="AM1527" s="169"/>
      <c r="AN1527" s="6"/>
      <c r="AO1527" s="120"/>
    </row>
    <row r="1528" spans="1:41">
      <c r="A1528" s="75" t="s">
        <v>5422</v>
      </c>
      <c r="B1528" s="6" t="s">
        <v>93</v>
      </c>
      <c r="C1528" s="76">
        <v>1527</v>
      </c>
      <c r="D1528" s="76" t="s">
        <v>98</v>
      </c>
      <c r="E1528" s="6" t="s">
        <v>2136</v>
      </c>
      <c r="F1528" s="6" t="str">
        <f t="shared" si="147"/>
        <v>BrokerRM-M-015-SI26-M19-B</v>
      </c>
      <c r="G1528" s="97" t="s">
        <v>5502</v>
      </c>
      <c r="H1528" s="95" t="s">
        <v>5503</v>
      </c>
      <c r="I1528" s="85" t="s">
        <v>4692</v>
      </c>
      <c r="J1528" s="92">
        <v>46084</v>
      </c>
      <c r="K1528" s="92" t="s">
        <v>5694</v>
      </c>
      <c r="L1528" s="88" t="s">
        <v>5695</v>
      </c>
      <c r="M1528" s="78" t="s">
        <v>117</v>
      </c>
      <c r="N1528" s="80" t="s">
        <v>5696</v>
      </c>
      <c r="O1528" s="71">
        <v>0</v>
      </c>
      <c r="P1528" s="71">
        <v>27607.61</v>
      </c>
      <c r="Q1528" s="79">
        <v>3230.52</v>
      </c>
      <c r="R1528" s="79">
        <v>516.89</v>
      </c>
      <c r="S1528" s="71">
        <v>0</v>
      </c>
      <c r="T1528" s="79">
        <v>31355.02</v>
      </c>
      <c r="U1528" s="87" t="s">
        <v>24</v>
      </c>
      <c r="V1528" s="84">
        <f t="shared" si="154"/>
        <v>1774.5780745939214</v>
      </c>
      <c r="W1528" s="89">
        <v>46084</v>
      </c>
      <c r="X1528" s="85" t="s">
        <v>437</v>
      </c>
      <c r="Y1528" s="85" t="s">
        <v>129</v>
      </c>
      <c r="Z1528" s="85" t="s">
        <v>239</v>
      </c>
      <c r="AA1528" s="80" t="s">
        <v>122</v>
      </c>
      <c r="AB1528" s="76" t="s">
        <v>539</v>
      </c>
      <c r="AC1528" s="76" t="s">
        <v>540</v>
      </c>
      <c r="AD1528" s="76" t="s">
        <v>174</v>
      </c>
      <c r="AE1528" s="76" t="s">
        <v>546</v>
      </c>
      <c r="AF1528" s="76" t="s">
        <v>5697</v>
      </c>
      <c r="AG1528" s="139" t="s">
        <v>550</v>
      </c>
      <c r="AH1528" s="60">
        <v>25826.36</v>
      </c>
      <c r="AI1528" s="75" t="s">
        <v>5422</v>
      </c>
      <c r="AJ1528" s="6" t="s">
        <v>103</v>
      </c>
      <c r="AK1528" s="81">
        <v>0</v>
      </c>
      <c r="AL1528" s="205" t="s">
        <v>103</v>
      </c>
      <c r="AM1528" s="169"/>
      <c r="AN1528" s="6"/>
      <c r="AO1528" s="120"/>
    </row>
    <row r="1529" spans="1:41">
      <c r="A1529" s="75" t="s">
        <v>5422</v>
      </c>
      <c r="B1529" s="6" t="s">
        <v>93</v>
      </c>
      <c r="C1529" s="76">
        <v>1528</v>
      </c>
      <c r="D1529" s="76" t="s">
        <v>98</v>
      </c>
      <c r="E1529" s="6" t="s">
        <v>2136</v>
      </c>
      <c r="F1529" s="6" t="str">
        <f t="shared" si="147"/>
        <v>BrokerAF-M-061-SI26-M46-B</v>
      </c>
      <c r="G1529" s="97" t="s">
        <v>5096</v>
      </c>
      <c r="H1529" s="95" t="s">
        <v>5504</v>
      </c>
      <c r="I1529" s="85" t="s">
        <v>4692</v>
      </c>
      <c r="J1529" s="92">
        <v>46085</v>
      </c>
      <c r="K1529" s="92" t="s">
        <v>5326</v>
      </c>
      <c r="L1529" s="91" t="s">
        <v>5327</v>
      </c>
      <c r="M1529" s="78" t="s">
        <v>117</v>
      </c>
      <c r="N1529" s="80" t="s">
        <v>5328</v>
      </c>
      <c r="O1529" s="71">
        <v>0</v>
      </c>
      <c r="P1529" s="71">
        <v>5510</v>
      </c>
      <c r="Q1529" s="79">
        <v>0</v>
      </c>
      <c r="R1529" s="79">
        <v>0</v>
      </c>
      <c r="S1529" s="71">
        <v>0</v>
      </c>
      <c r="T1529" s="79">
        <v>5510</v>
      </c>
      <c r="U1529" s="87" t="s">
        <v>24</v>
      </c>
      <c r="V1529" s="84">
        <f t="shared" si="154"/>
        <v>311.84560529741356</v>
      </c>
      <c r="W1529" s="70">
        <v>46085</v>
      </c>
      <c r="X1529" s="6" t="s">
        <v>437</v>
      </c>
      <c r="Y1529" s="80" t="s">
        <v>129</v>
      </c>
      <c r="Z1529" s="80" t="s">
        <v>239</v>
      </c>
      <c r="AA1529" s="80" t="s">
        <v>122</v>
      </c>
      <c r="AB1529" s="76" t="s">
        <v>1106</v>
      </c>
      <c r="AC1529" s="76" t="s">
        <v>540</v>
      </c>
      <c r="AD1529" s="76" t="s">
        <v>174</v>
      </c>
      <c r="AE1529" s="76" t="s">
        <v>546</v>
      </c>
      <c r="AF1529" s="76" t="s">
        <v>5698</v>
      </c>
      <c r="AG1529" s="82"/>
      <c r="AH1529" s="60"/>
      <c r="AI1529" s="75" t="s">
        <v>5422</v>
      </c>
      <c r="AJ1529" s="6" t="s">
        <v>103</v>
      </c>
      <c r="AK1529" s="81">
        <v>0</v>
      </c>
      <c r="AL1529" s="205" t="s">
        <v>103</v>
      </c>
      <c r="AM1529" s="169"/>
      <c r="AN1529" s="6"/>
      <c r="AO1529" s="120"/>
    </row>
    <row r="1530" spans="1:41">
      <c r="A1530" s="75" t="s">
        <v>5422</v>
      </c>
      <c r="B1530" s="6" t="s">
        <v>93</v>
      </c>
      <c r="C1530" s="76">
        <v>1529</v>
      </c>
      <c r="D1530" s="76" t="s">
        <v>98</v>
      </c>
      <c r="E1530" s="6" t="s">
        <v>2136</v>
      </c>
      <c r="F1530" s="6" t="str">
        <f t="shared" si="147"/>
        <v>BrokerRM-M-024-SI26-M19-B</v>
      </c>
      <c r="G1530" s="97" t="s">
        <v>5108</v>
      </c>
      <c r="H1530" s="95" t="s">
        <v>5505</v>
      </c>
      <c r="I1530" s="85" t="s">
        <v>4692</v>
      </c>
      <c r="J1530" s="92">
        <v>46085</v>
      </c>
      <c r="K1530" s="92" t="s">
        <v>5343</v>
      </c>
      <c r="L1530" s="77" t="s">
        <v>5344</v>
      </c>
      <c r="M1530" s="78" t="s">
        <v>117</v>
      </c>
      <c r="N1530" s="80" t="s">
        <v>5345</v>
      </c>
      <c r="O1530" s="71">
        <v>0</v>
      </c>
      <c r="P1530" s="71">
        <v>6264</v>
      </c>
      <c r="Q1530" s="79">
        <v>0</v>
      </c>
      <c r="R1530" s="79">
        <v>0</v>
      </c>
      <c r="S1530" s="71">
        <v>0</v>
      </c>
      <c r="T1530" s="79">
        <v>6264</v>
      </c>
      <c r="U1530" s="87" t="s">
        <v>24</v>
      </c>
      <c r="V1530" s="84">
        <f t="shared" si="154"/>
        <v>354.5192144433754</v>
      </c>
      <c r="W1530" s="70">
        <v>46085</v>
      </c>
      <c r="X1530" s="80" t="s">
        <v>437</v>
      </c>
      <c r="Y1530" s="80" t="s">
        <v>129</v>
      </c>
      <c r="Z1530" s="80" t="s">
        <v>239</v>
      </c>
      <c r="AA1530" s="80" t="s">
        <v>122</v>
      </c>
      <c r="AB1530" s="76" t="s">
        <v>539</v>
      </c>
      <c r="AC1530" s="76" t="s">
        <v>540</v>
      </c>
      <c r="AD1530" s="76" t="s">
        <v>174</v>
      </c>
      <c r="AE1530" s="76" t="s">
        <v>546</v>
      </c>
      <c r="AF1530" s="76" t="s">
        <v>5699</v>
      </c>
      <c r="AG1530" s="82"/>
      <c r="AH1530" s="60"/>
      <c r="AI1530" s="75" t="s">
        <v>5422</v>
      </c>
      <c r="AJ1530" s="6" t="s">
        <v>103</v>
      </c>
      <c r="AK1530" s="81">
        <v>0</v>
      </c>
      <c r="AL1530" s="205" t="s">
        <v>103</v>
      </c>
      <c r="AM1530" s="169"/>
      <c r="AN1530" s="6"/>
      <c r="AO1530" s="120"/>
    </row>
    <row r="1531" spans="1:41" ht="58">
      <c r="A1531" s="75" t="s">
        <v>5422</v>
      </c>
      <c r="B1531" s="6" t="s">
        <v>93</v>
      </c>
      <c r="C1531" s="76">
        <v>1530</v>
      </c>
      <c r="D1531" s="76" t="s">
        <v>98</v>
      </c>
      <c r="E1531" s="6" t="s">
        <v>2136</v>
      </c>
      <c r="F1531" s="6" t="str">
        <f t="shared" si="147"/>
        <v>BrokerRM-M-025-SI26-M19-B</v>
      </c>
      <c r="G1531" s="97" t="s">
        <v>5506</v>
      </c>
      <c r="H1531" s="95" t="s">
        <v>5507</v>
      </c>
      <c r="I1531" s="85" t="s">
        <v>4692</v>
      </c>
      <c r="J1531" s="92">
        <v>46085</v>
      </c>
      <c r="K1531" s="95" t="s">
        <v>5700</v>
      </c>
      <c r="L1531" s="72" t="s">
        <v>5701</v>
      </c>
      <c r="M1531" s="78" t="s">
        <v>117</v>
      </c>
      <c r="N1531" s="80" t="s">
        <v>5702</v>
      </c>
      <c r="O1531" s="71">
        <v>0</v>
      </c>
      <c r="P1531" s="71">
        <v>34012.75</v>
      </c>
      <c r="Q1531" s="79">
        <v>5366.76</v>
      </c>
      <c r="R1531" s="79">
        <v>858.69</v>
      </c>
      <c r="S1531" s="71">
        <v>0</v>
      </c>
      <c r="T1531" s="79">
        <v>40238.199999999997</v>
      </c>
      <c r="U1531" s="87" t="s">
        <v>24</v>
      </c>
      <c r="V1531" s="84">
        <f t="shared" si="154"/>
        <v>2277.33318240987</v>
      </c>
      <c r="W1531" s="89">
        <v>46085</v>
      </c>
      <c r="X1531" s="87" t="s">
        <v>437</v>
      </c>
      <c r="Y1531" s="85" t="s">
        <v>129</v>
      </c>
      <c r="Z1531" s="85" t="s">
        <v>239</v>
      </c>
      <c r="AA1531" s="85" t="s">
        <v>122</v>
      </c>
      <c r="AB1531" s="76" t="s">
        <v>539</v>
      </c>
      <c r="AC1531" s="76" t="s">
        <v>540</v>
      </c>
      <c r="AD1531" s="76" t="s">
        <v>174</v>
      </c>
      <c r="AE1531" s="76" t="s">
        <v>546</v>
      </c>
      <c r="AF1531" s="76" t="s">
        <v>5703</v>
      </c>
      <c r="AG1531" s="139" t="s">
        <v>550</v>
      </c>
      <c r="AH1531" s="60">
        <v>32231.5</v>
      </c>
      <c r="AI1531" s="75" t="s">
        <v>5422</v>
      </c>
      <c r="AJ1531" s="6" t="s">
        <v>103</v>
      </c>
      <c r="AK1531" s="81">
        <v>0</v>
      </c>
      <c r="AL1531" s="205" t="s">
        <v>103</v>
      </c>
      <c r="AM1531" s="169"/>
      <c r="AN1531" s="6"/>
      <c r="AO1531" s="120"/>
    </row>
    <row r="1532" spans="1:41" ht="29">
      <c r="A1532" s="75" t="s">
        <v>5422</v>
      </c>
      <c r="B1532" s="6" t="s">
        <v>93</v>
      </c>
      <c r="C1532" s="76">
        <v>1531</v>
      </c>
      <c r="D1532" s="76" t="s">
        <v>98</v>
      </c>
      <c r="E1532" s="6" t="s">
        <v>2136</v>
      </c>
      <c r="F1532" s="6" t="str">
        <f t="shared" si="147"/>
        <v>BrokerRM-M-255-SI25-M19-L-B</v>
      </c>
      <c r="G1532" s="97" t="s">
        <v>5508</v>
      </c>
      <c r="H1532" s="95" t="s">
        <v>5509</v>
      </c>
      <c r="I1532" s="85" t="s">
        <v>4692</v>
      </c>
      <c r="J1532" s="92">
        <v>46086</v>
      </c>
      <c r="K1532" s="95" t="s">
        <v>5704</v>
      </c>
      <c r="L1532" s="72" t="s">
        <v>5705</v>
      </c>
      <c r="M1532" s="78" t="s">
        <v>117</v>
      </c>
      <c r="N1532" s="80" t="s">
        <v>5705</v>
      </c>
      <c r="O1532" s="71">
        <v>0</v>
      </c>
      <c r="P1532" s="71">
        <v>23982.63</v>
      </c>
      <c r="Q1532" s="79">
        <v>2396.7399999999998</v>
      </c>
      <c r="R1532" s="79">
        <v>383.48</v>
      </c>
      <c r="S1532" s="71">
        <v>0</v>
      </c>
      <c r="T1532" s="79">
        <v>26762.85</v>
      </c>
      <c r="U1532" s="87" t="s">
        <v>24</v>
      </c>
      <c r="V1532" s="84">
        <f t="shared" si="154"/>
        <v>1514.6782500424472</v>
      </c>
      <c r="W1532" s="89">
        <v>46086</v>
      </c>
      <c r="X1532" s="87" t="s">
        <v>582</v>
      </c>
      <c r="Y1532" s="85" t="s">
        <v>129</v>
      </c>
      <c r="Z1532" s="85" t="s">
        <v>239</v>
      </c>
      <c r="AA1532" s="85" t="s">
        <v>122</v>
      </c>
      <c r="AB1532" s="76" t="s">
        <v>539</v>
      </c>
      <c r="AC1532" s="76" t="s">
        <v>540</v>
      </c>
      <c r="AD1532" s="76" t="s">
        <v>174</v>
      </c>
      <c r="AE1532" s="76" t="s">
        <v>546</v>
      </c>
      <c r="AF1532" s="76" t="s">
        <v>5706</v>
      </c>
      <c r="AG1532" s="139" t="s">
        <v>550</v>
      </c>
      <c r="AH1532" s="60">
        <v>21929.43</v>
      </c>
      <c r="AI1532" s="75" t="s">
        <v>5422</v>
      </c>
      <c r="AJ1532" s="6" t="s">
        <v>103</v>
      </c>
      <c r="AK1532" s="81">
        <v>0</v>
      </c>
      <c r="AL1532" s="205" t="s">
        <v>103</v>
      </c>
      <c r="AM1532" s="169"/>
      <c r="AN1532" s="6"/>
      <c r="AO1532" s="120"/>
    </row>
    <row r="1533" spans="1:41" ht="29">
      <c r="A1533" s="75" t="s">
        <v>5422</v>
      </c>
      <c r="B1533" s="6" t="s">
        <v>93</v>
      </c>
      <c r="C1533" s="76">
        <v>1532</v>
      </c>
      <c r="D1533" s="76" t="s">
        <v>98</v>
      </c>
      <c r="E1533" s="6" t="s">
        <v>2136</v>
      </c>
      <c r="F1533" s="6" t="str">
        <f t="shared" si="147"/>
        <v>BrokerRM-M-248-SI25-M19-L-B</v>
      </c>
      <c r="G1533" s="97" t="s">
        <v>5510</v>
      </c>
      <c r="H1533" s="95" t="s">
        <v>5511</v>
      </c>
      <c r="I1533" s="85" t="s">
        <v>4692</v>
      </c>
      <c r="J1533" s="92">
        <v>46086</v>
      </c>
      <c r="K1533" s="95" t="s">
        <v>5707</v>
      </c>
      <c r="L1533" s="72" t="s">
        <v>5692</v>
      </c>
      <c r="M1533" s="78" t="s">
        <v>117</v>
      </c>
      <c r="N1533" s="80" t="s">
        <v>5692</v>
      </c>
      <c r="O1533" s="71">
        <v>0</v>
      </c>
      <c r="P1533" s="71">
        <v>23979.15</v>
      </c>
      <c r="Q1533" s="79">
        <v>2394.6</v>
      </c>
      <c r="R1533" s="79">
        <v>383.14</v>
      </c>
      <c r="S1533" s="71">
        <v>0</v>
      </c>
      <c r="T1533" s="79">
        <v>26756.89</v>
      </c>
      <c r="U1533" s="87" t="s">
        <v>24</v>
      </c>
      <c r="V1533" s="84">
        <f t="shared" si="154"/>
        <v>1514.3409361027789</v>
      </c>
      <c r="W1533" s="89">
        <v>46086</v>
      </c>
      <c r="X1533" s="87" t="s">
        <v>5693</v>
      </c>
      <c r="Y1533" s="85" t="s">
        <v>2524</v>
      </c>
      <c r="Z1533" s="85" t="s">
        <v>239</v>
      </c>
      <c r="AA1533" s="85" t="s">
        <v>122</v>
      </c>
      <c r="AB1533" s="76" t="s">
        <v>539</v>
      </c>
      <c r="AC1533" s="76" t="s">
        <v>540</v>
      </c>
      <c r="AD1533" s="76" t="s">
        <v>174</v>
      </c>
      <c r="AE1533" s="76" t="s">
        <v>546</v>
      </c>
      <c r="AF1533" s="76" t="s">
        <v>5708</v>
      </c>
      <c r="AG1533" s="139" t="s">
        <v>550</v>
      </c>
      <c r="AH1533" s="60">
        <v>21929.43</v>
      </c>
      <c r="AI1533" s="75" t="s">
        <v>5422</v>
      </c>
      <c r="AJ1533" s="6" t="s">
        <v>103</v>
      </c>
      <c r="AK1533" s="81">
        <v>0</v>
      </c>
      <c r="AL1533" s="205" t="s">
        <v>103</v>
      </c>
      <c r="AM1533" s="169"/>
      <c r="AN1533" s="6"/>
      <c r="AO1533" s="120"/>
    </row>
    <row r="1534" spans="1:41">
      <c r="A1534" s="75" t="s">
        <v>5422</v>
      </c>
      <c r="B1534" s="6" t="s">
        <v>93</v>
      </c>
      <c r="C1534" s="76">
        <v>1533</v>
      </c>
      <c r="D1534" s="76" t="s">
        <v>98</v>
      </c>
      <c r="E1534" s="6" t="s">
        <v>2136</v>
      </c>
      <c r="F1534" s="6" t="str">
        <f t="shared" si="147"/>
        <v>BrokerRM-M-246-SI25-M19-L -B</v>
      </c>
      <c r="G1534" s="97" t="s">
        <v>5512</v>
      </c>
      <c r="H1534" s="95" t="s">
        <v>5513</v>
      </c>
      <c r="I1534" s="85" t="s">
        <v>4692</v>
      </c>
      <c r="J1534" s="92">
        <v>46086</v>
      </c>
      <c r="K1534" s="95" t="s">
        <v>5709</v>
      </c>
      <c r="L1534" s="72" t="s">
        <v>5710</v>
      </c>
      <c r="M1534" s="78" t="s">
        <v>117</v>
      </c>
      <c r="N1534" s="80" t="s">
        <v>5710</v>
      </c>
      <c r="O1534" s="71">
        <v>0</v>
      </c>
      <c r="P1534" s="71">
        <v>20503.88</v>
      </c>
      <c r="Q1534" s="79">
        <v>2390.7800000000002</v>
      </c>
      <c r="R1534" s="79">
        <v>382.52</v>
      </c>
      <c r="S1534" s="71">
        <v>0</v>
      </c>
      <c r="T1534" s="79">
        <v>23277.18</v>
      </c>
      <c r="U1534" s="87" t="s">
        <v>24</v>
      </c>
      <c r="V1534" s="84">
        <f t="shared" si="154"/>
        <v>1317.402229894165</v>
      </c>
      <c r="W1534" s="89">
        <v>46086</v>
      </c>
      <c r="X1534" s="87" t="s">
        <v>581</v>
      </c>
      <c r="Y1534" s="85" t="s">
        <v>178</v>
      </c>
      <c r="Z1534" s="85" t="s">
        <v>239</v>
      </c>
      <c r="AA1534" s="85" t="s">
        <v>122</v>
      </c>
      <c r="AB1534" s="76" t="s">
        <v>539</v>
      </c>
      <c r="AC1534" s="76" t="s">
        <v>540</v>
      </c>
      <c r="AD1534" s="76" t="s">
        <v>174</v>
      </c>
      <c r="AE1534" s="76" t="s">
        <v>546</v>
      </c>
      <c r="AF1534" s="76" t="s">
        <v>5711</v>
      </c>
      <c r="AG1534" s="139" t="s">
        <v>550</v>
      </c>
      <c r="AH1534" s="60">
        <v>18454.16</v>
      </c>
      <c r="AI1534" s="75" t="s">
        <v>5422</v>
      </c>
      <c r="AJ1534" s="6" t="s">
        <v>103</v>
      </c>
      <c r="AK1534" s="81">
        <v>0</v>
      </c>
      <c r="AL1534" s="205" t="s">
        <v>103</v>
      </c>
      <c r="AM1534" s="169"/>
      <c r="AN1534" s="6"/>
      <c r="AO1534" s="120"/>
    </row>
    <row r="1535" spans="1:41" ht="58">
      <c r="A1535" s="75" t="s">
        <v>5422</v>
      </c>
      <c r="B1535" s="6" t="s">
        <v>93</v>
      </c>
      <c r="C1535" s="76">
        <v>1534</v>
      </c>
      <c r="D1535" s="76" t="s">
        <v>98</v>
      </c>
      <c r="E1535" s="6" t="s">
        <v>2136</v>
      </c>
      <c r="F1535" s="6" t="str">
        <f t="shared" si="147"/>
        <v>BrokerRM-M-037-SI26-M19-B</v>
      </c>
      <c r="G1535" s="97" t="s">
        <v>5514</v>
      </c>
      <c r="H1535" s="95" t="s">
        <v>5515</v>
      </c>
      <c r="I1535" s="85" t="s">
        <v>4692</v>
      </c>
      <c r="J1535" s="92">
        <v>46086</v>
      </c>
      <c r="K1535" s="95" t="s">
        <v>5712</v>
      </c>
      <c r="L1535" s="72" t="s">
        <v>5713</v>
      </c>
      <c r="M1535" s="78" t="s">
        <v>117</v>
      </c>
      <c r="N1535" s="80" t="s">
        <v>5714</v>
      </c>
      <c r="O1535" s="71">
        <v>0</v>
      </c>
      <c r="P1535" s="71">
        <v>24405.03</v>
      </c>
      <c r="Q1535" s="79">
        <v>5202.0600000000004</v>
      </c>
      <c r="R1535" s="79">
        <v>832.33</v>
      </c>
      <c r="S1535" s="71">
        <v>0</v>
      </c>
      <c r="T1535" s="79">
        <v>30439.42</v>
      </c>
      <c r="U1535" s="87" t="s">
        <v>24</v>
      </c>
      <c r="V1535" s="84">
        <f t="shared" si="154"/>
        <v>1722.7585035938648</v>
      </c>
      <c r="W1535" s="89">
        <v>46086</v>
      </c>
      <c r="X1535" s="87" t="s">
        <v>437</v>
      </c>
      <c r="Y1535" s="85" t="s">
        <v>129</v>
      </c>
      <c r="Z1535" s="85" t="s">
        <v>239</v>
      </c>
      <c r="AA1535" s="85" t="s">
        <v>122</v>
      </c>
      <c r="AB1535" s="76" t="s">
        <v>539</v>
      </c>
      <c r="AC1535" s="76" t="s">
        <v>540</v>
      </c>
      <c r="AD1535" s="76" t="s">
        <v>174</v>
      </c>
      <c r="AE1535" s="76" t="s">
        <v>546</v>
      </c>
      <c r="AF1535" s="76" t="s">
        <v>5715</v>
      </c>
      <c r="AG1535" s="139" t="s">
        <v>550</v>
      </c>
      <c r="AH1535" s="60">
        <v>22623.78</v>
      </c>
      <c r="AI1535" s="75" t="s">
        <v>5422</v>
      </c>
      <c r="AJ1535" s="6" t="s">
        <v>103</v>
      </c>
      <c r="AK1535" s="81">
        <v>0</v>
      </c>
      <c r="AL1535" s="205" t="s">
        <v>103</v>
      </c>
      <c r="AM1535" s="169"/>
      <c r="AN1535" s="6"/>
      <c r="AO1535" s="120"/>
    </row>
    <row r="1536" spans="1:41" ht="58">
      <c r="A1536" s="75" t="s">
        <v>5422</v>
      </c>
      <c r="B1536" s="6" t="s">
        <v>93</v>
      </c>
      <c r="C1536" s="76">
        <v>1535</v>
      </c>
      <c r="D1536" s="76" t="s">
        <v>98</v>
      </c>
      <c r="E1536" s="6" t="s">
        <v>2136</v>
      </c>
      <c r="F1536" s="6" t="str">
        <f t="shared" si="147"/>
        <v>BrokerRM-M-016-SI26-M19-B</v>
      </c>
      <c r="G1536" s="97" t="s">
        <v>5516</v>
      </c>
      <c r="H1536" s="95" t="s">
        <v>5517</v>
      </c>
      <c r="I1536" s="85" t="s">
        <v>4692</v>
      </c>
      <c r="J1536" s="92">
        <v>46086</v>
      </c>
      <c r="K1536" s="95" t="s">
        <v>5716</v>
      </c>
      <c r="L1536" s="73" t="s">
        <v>5717</v>
      </c>
      <c r="M1536" s="78" t="s">
        <v>117</v>
      </c>
      <c r="N1536" s="73" t="s">
        <v>5718</v>
      </c>
      <c r="O1536" s="71">
        <v>0</v>
      </c>
      <c r="P1536" s="71">
        <v>40417.9</v>
      </c>
      <c r="Q1536" s="79">
        <v>3602.04</v>
      </c>
      <c r="R1536" s="79">
        <v>576.33000000000004</v>
      </c>
      <c r="S1536" s="71">
        <v>0</v>
      </c>
      <c r="T1536" s="79">
        <v>44596.27</v>
      </c>
      <c r="U1536" s="87" t="s">
        <v>24</v>
      </c>
      <c r="V1536" s="84">
        <f t="shared" si="154"/>
        <v>2523.9838134585993</v>
      </c>
      <c r="W1536" s="89">
        <v>46086</v>
      </c>
      <c r="X1536" s="87" t="s">
        <v>437</v>
      </c>
      <c r="Y1536" s="85" t="s">
        <v>129</v>
      </c>
      <c r="Z1536" s="85" t="s">
        <v>239</v>
      </c>
      <c r="AA1536" s="85" t="s">
        <v>122</v>
      </c>
      <c r="AB1536" s="76" t="s">
        <v>539</v>
      </c>
      <c r="AC1536" s="76" t="s">
        <v>540</v>
      </c>
      <c r="AD1536" s="76" t="s">
        <v>174</v>
      </c>
      <c r="AE1536" s="76" t="s">
        <v>546</v>
      </c>
      <c r="AF1536" s="76" t="s">
        <v>5719</v>
      </c>
      <c r="AG1536" s="139" t="s">
        <v>550</v>
      </c>
      <c r="AH1536" s="60">
        <v>38636.65</v>
      </c>
      <c r="AI1536" s="75" t="s">
        <v>5422</v>
      </c>
      <c r="AJ1536" s="6" t="s">
        <v>103</v>
      </c>
      <c r="AK1536" s="81">
        <v>0</v>
      </c>
      <c r="AL1536" s="205" t="s">
        <v>103</v>
      </c>
      <c r="AM1536" s="169"/>
      <c r="AN1536" s="6"/>
      <c r="AO1536" s="120"/>
    </row>
    <row r="1537" spans="1:41" ht="58">
      <c r="A1537" s="75" t="s">
        <v>5422</v>
      </c>
      <c r="B1537" s="6" t="s">
        <v>93</v>
      </c>
      <c r="C1537" s="76">
        <v>1536</v>
      </c>
      <c r="D1537" s="76" t="s">
        <v>98</v>
      </c>
      <c r="E1537" s="6" t="s">
        <v>2136</v>
      </c>
      <c r="F1537" s="6" t="str">
        <f t="shared" si="147"/>
        <v>BrokerRM-M-027-SI26-M19-B</v>
      </c>
      <c r="G1537" s="97" t="s">
        <v>5518</v>
      </c>
      <c r="H1537" s="95" t="s">
        <v>5519</v>
      </c>
      <c r="I1537" s="85" t="s">
        <v>4692</v>
      </c>
      <c r="J1537" s="92">
        <v>46086</v>
      </c>
      <c r="K1537" s="95" t="s">
        <v>5720</v>
      </c>
      <c r="L1537" s="73" t="s">
        <v>5721</v>
      </c>
      <c r="M1537" s="78" t="s">
        <v>117</v>
      </c>
      <c r="N1537" s="73" t="s">
        <v>5722</v>
      </c>
      <c r="O1537" s="71">
        <v>0</v>
      </c>
      <c r="P1537" s="71">
        <v>21202.46</v>
      </c>
      <c r="Q1537" s="79">
        <v>4455.9799999999996</v>
      </c>
      <c r="R1537" s="79">
        <v>712.96</v>
      </c>
      <c r="S1537" s="71">
        <v>0</v>
      </c>
      <c r="T1537" s="79">
        <v>26371.4</v>
      </c>
      <c r="U1537" s="87" t="s">
        <v>24</v>
      </c>
      <c r="V1537" s="84">
        <f t="shared" si="154"/>
        <v>1492.5236289546665</v>
      </c>
      <c r="W1537" s="89">
        <v>46086</v>
      </c>
      <c r="X1537" s="87" t="s">
        <v>437</v>
      </c>
      <c r="Y1537" s="85" t="s">
        <v>129</v>
      </c>
      <c r="Z1537" s="85" t="s">
        <v>239</v>
      </c>
      <c r="AA1537" s="85" t="s">
        <v>122</v>
      </c>
      <c r="AB1537" s="76" t="s">
        <v>539</v>
      </c>
      <c r="AC1537" s="76" t="s">
        <v>540</v>
      </c>
      <c r="AD1537" s="76" t="s">
        <v>174</v>
      </c>
      <c r="AE1537" s="76" t="s">
        <v>546</v>
      </c>
      <c r="AF1537" s="76" t="s">
        <v>5723</v>
      </c>
      <c r="AG1537" s="139" t="s">
        <v>550</v>
      </c>
      <c r="AH1537" s="60">
        <v>19421.21</v>
      </c>
      <c r="AI1537" s="75" t="s">
        <v>5422</v>
      </c>
      <c r="AJ1537" s="6" t="s">
        <v>103</v>
      </c>
      <c r="AK1537" s="81">
        <v>0</v>
      </c>
      <c r="AL1537" s="205" t="s">
        <v>103</v>
      </c>
      <c r="AM1537" s="169"/>
      <c r="AN1537" s="6"/>
      <c r="AO1537" s="120"/>
    </row>
    <row r="1538" spans="1:41" ht="58">
      <c r="A1538" s="75" t="s">
        <v>5422</v>
      </c>
      <c r="B1538" s="6" t="s">
        <v>93</v>
      </c>
      <c r="C1538" s="76">
        <v>1537</v>
      </c>
      <c r="D1538" s="76" t="s">
        <v>98</v>
      </c>
      <c r="E1538" s="6" t="s">
        <v>2136</v>
      </c>
      <c r="F1538" s="6" t="str">
        <f t="shared" si="147"/>
        <v>BrokerRM-M-028-SI26-M19-B</v>
      </c>
      <c r="G1538" s="97" t="s">
        <v>5520</v>
      </c>
      <c r="H1538" s="95" t="s">
        <v>5521</v>
      </c>
      <c r="I1538" s="85" t="s">
        <v>4692</v>
      </c>
      <c r="J1538" s="92">
        <v>46086</v>
      </c>
      <c r="K1538" s="95" t="s">
        <v>5724</v>
      </c>
      <c r="L1538" s="73" t="s">
        <v>5725</v>
      </c>
      <c r="M1538" s="78" t="s">
        <v>117</v>
      </c>
      <c r="N1538" s="73" t="s">
        <v>5726</v>
      </c>
      <c r="O1538" s="71">
        <v>0</v>
      </c>
      <c r="P1538" s="71">
        <v>24405.03</v>
      </c>
      <c r="Q1538" s="79">
        <v>3150.34</v>
      </c>
      <c r="R1538" s="79">
        <v>504.05</v>
      </c>
      <c r="S1538" s="71">
        <v>0</v>
      </c>
      <c r="T1538" s="79">
        <v>28059.42</v>
      </c>
      <c r="U1538" s="87" t="s">
        <v>24</v>
      </c>
      <c r="V1538" s="84">
        <f t="shared" si="154"/>
        <v>1588.0593129209349</v>
      </c>
      <c r="W1538" s="78">
        <v>46086</v>
      </c>
      <c r="X1538" s="87" t="s">
        <v>437</v>
      </c>
      <c r="Y1538" s="85" t="s">
        <v>129</v>
      </c>
      <c r="Z1538" s="85" t="s">
        <v>239</v>
      </c>
      <c r="AA1538" s="85" t="s">
        <v>122</v>
      </c>
      <c r="AB1538" s="76" t="s">
        <v>539</v>
      </c>
      <c r="AC1538" s="76" t="s">
        <v>540</v>
      </c>
      <c r="AD1538" s="76" t="s">
        <v>174</v>
      </c>
      <c r="AE1538" s="76" t="s">
        <v>546</v>
      </c>
      <c r="AF1538" s="76" t="s">
        <v>5727</v>
      </c>
      <c r="AG1538" s="139" t="s">
        <v>550</v>
      </c>
      <c r="AH1538" s="60">
        <v>22623.78</v>
      </c>
      <c r="AI1538" s="75" t="s">
        <v>5422</v>
      </c>
      <c r="AJ1538" s="6" t="s">
        <v>103</v>
      </c>
      <c r="AK1538" s="81">
        <v>0</v>
      </c>
      <c r="AL1538" s="205" t="s">
        <v>103</v>
      </c>
      <c r="AM1538" s="169"/>
      <c r="AN1538" s="6"/>
      <c r="AO1538" s="120"/>
    </row>
    <row r="1539" spans="1:41" ht="58">
      <c r="A1539" s="75" t="s">
        <v>5422</v>
      </c>
      <c r="B1539" s="6" t="s">
        <v>93</v>
      </c>
      <c r="C1539" s="76">
        <v>1538</v>
      </c>
      <c r="D1539" s="76" t="s">
        <v>98</v>
      </c>
      <c r="E1539" s="6" t="s">
        <v>2136</v>
      </c>
      <c r="F1539" s="6" t="str">
        <f t="shared" ref="F1539:F1602" si="155">E1539&amp;G1539</f>
        <v>BrokerRM-M-029-SI26-M19-B</v>
      </c>
      <c r="G1539" s="97" t="s">
        <v>5522</v>
      </c>
      <c r="H1539" s="95" t="s">
        <v>5523</v>
      </c>
      <c r="I1539" s="85" t="s">
        <v>4692</v>
      </c>
      <c r="J1539" s="92">
        <v>46086</v>
      </c>
      <c r="K1539" s="95" t="s">
        <v>5728</v>
      </c>
      <c r="L1539" s="73" t="s">
        <v>5729</v>
      </c>
      <c r="M1539" s="78" t="s">
        <v>117</v>
      </c>
      <c r="N1539" s="73" t="s">
        <v>5730</v>
      </c>
      <c r="O1539" s="71">
        <v>0</v>
      </c>
      <c r="P1539" s="71">
        <v>27607.61</v>
      </c>
      <c r="Q1539" s="79">
        <v>3616.64</v>
      </c>
      <c r="R1539" s="79">
        <v>578.66</v>
      </c>
      <c r="S1539" s="71">
        <v>0</v>
      </c>
      <c r="T1539" s="79">
        <v>31802.91</v>
      </c>
      <c r="U1539" s="87" t="s">
        <v>24</v>
      </c>
      <c r="V1539" s="84">
        <f t="shared" si="154"/>
        <v>1799.9269907748032</v>
      </c>
      <c r="W1539" s="78">
        <v>46086</v>
      </c>
      <c r="X1539" s="87" t="s">
        <v>437</v>
      </c>
      <c r="Y1539" s="85" t="s">
        <v>129</v>
      </c>
      <c r="Z1539" s="85" t="s">
        <v>239</v>
      </c>
      <c r="AA1539" s="85" t="s">
        <v>122</v>
      </c>
      <c r="AB1539" s="76" t="s">
        <v>539</v>
      </c>
      <c r="AC1539" s="76" t="s">
        <v>540</v>
      </c>
      <c r="AD1539" s="76" t="s">
        <v>174</v>
      </c>
      <c r="AE1539" s="76" t="s">
        <v>546</v>
      </c>
      <c r="AF1539" s="76" t="s">
        <v>5731</v>
      </c>
      <c r="AG1539" s="139" t="s">
        <v>550</v>
      </c>
      <c r="AH1539" s="60">
        <v>25826.36</v>
      </c>
      <c r="AI1539" s="75" t="s">
        <v>5422</v>
      </c>
      <c r="AJ1539" s="6" t="s">
        <v>103</v>
      </c>
      <c r="AK1539" s="81">
        <v>0</v>
      </c>
      <c r="AL1539" s="205" t="s">
        <v>103</v>
      </c>
      <c r="AM1539" s="169"/>
      <c r="AN1539" s="6"/>
      <c r="AO1539" s="120"/>
    </row>
    <row r="1540" spans="1:41" ht="58">
      <c r="A1540" s="75" t="s">
        <v>5422</v>
      </c>
      <c r="B1540" s="6" t="s">
        <v>93</v>
      </c>
      <c r="C1540" s="76">
        <v>1539</v>
      </c>
      <c r="D1540" s="76" t="s">
        <v>98</v>
      </c>
      <c r="E1540" s="6" t="s">
        <v>2136</v>
      </c>
      <c r="F1540" s="6" t="str">
        <f t="shared" si="155"/>
        <v>BrokerRM-M-020-SI26-M19-B</v>
      </c>
      <c r="G1540" s="97" t="s">
        <v>5524</v>
      </c>
      <c r="H1540" s="95" t="s">
        <v>5525</v>
      </c>
      <c r="I1540" s="85" t="s">
        <v>4692</v>
      </c>
      <c r="J1540" s="92">
        <v>46088</v>
      </c>
      <c r="K1540" s="95" t="s">
        <v>5732</v>
      </c>
      <c r="L1540" s="73" t="s">
        <v>5733</v>
      </c>
      <c r="M1540" s="73" t="s">
        <v>5248</v>
      </c>
      <c r="N1540" s="73" t="s">
        <v>5734</v>
      </c>
      <c r="O1540" s="71">
        <v>0</v>
      </c>
      <c r="P1540" s="71">
        <v>47943.24</v>
      </c>
      <c r="Q1540" s="79">
        <v>3880.68</v>
      </c>
      <c r="R1540" s="79">
        <v>620.91</v>
      </c>
      <c r="S1540" s="71">
        <v>0</v>
      </c>
      <c r="T1540" s="79">
        <v>52444.83</v>
      </c>
      <c r="U1540" s="87" t="s">
        <v>24</v>
      </c>
      <c r="V1540" s="84">
        <f t="shared" si="154"/>
        <v>2968.1832588148736</v>
      </c>
      <c r="W1540" s="78">
        <v>46088</v>
      </c>
      <c r="X1540" s="87" t="s">
        <v>437</v>
      </c>
      <c r="Y1540" s="85" t="s">
        <v>129</v>
      </c>
      <c r="Z1540" s="85" t="s">
        <v>239</v>
      </c>
      <c r="AA1540" s="85" t="s">
        <v>122</v>
      </c>
      <c r="AB1540" s="76" t="s">
        <v>539</v>
      </c>
      <c r="AC1540" s="76" t="s">
        <v>540</v>
      </c>
      <c r="AD1540" s="76" t="s">
        <v>174</v>
      </c>
      <c r="AE1540" s="76" t="s">
        <v>546</v>
      </c>
      <c r="AF1540" s="76" t="s">
        <v>96</v>
      </c>
      <c r="AG1540" s="75"/>
      <c r="AH1540" s="60"/>
      <c r="AI1540" s="75" t="s">
        <v>5422</v>
      </c>
      <c r="AJ1540" s="6" t="s">
        <v>103</v>
      </c>
      <c r="AK1540" s="81">
        <v>0</v>
      </c>
      <c r="AL1540" s="205" t="s">
        <v>103</v>
      </c>
      <c r="AM1540" s="169"/>
      <c r="AN1540" s="6"/>
      <c r="AO1540" s="120"/>
    </row>
    <row r="1541" spans="1:41" ht="58">
      <c r="A1541" s="75" t="s">
        <v>5422</v>
      </c>
      <c r="B1541" s="6" t="s">
        <v>93</v>
      </c>
      <c r="C1541" s="76">
        <v>1540</v>
      </c>
      <c r="D1541" s="76" t="s">
        <v>98</v>
      </c>
      <c r="E1541" s="6" t="s">
        <v>2136</v>
      </c>
      <c r="F1541" s="6" t="str">
        <f t="shared" si="155"/>
        <v>BrokerRM-M-044-SI26-M19-B</v>
      </c>
      <c r="G1541" s="97" t="s">
        <v>5526</v>
      </c>
      <c r="H1541" s="95" t="s">
        <v>5527</v>
      </c>
      <c r="I1541" s="85" t="s">
        <v>4692</v>
      </c>
      <c r="J1541" s="92">
        <v>46088</v>
      </c>
      <c r="K1541" s="95" t="s">
        <v>5735</v>
      </c>
      <c r="L1541" s="73" t="s">
        <v>5736</v>
      </c>
      <c r="M1541" s="73" t="s">
        <v>5248</v>
      </c>
      <c r="N1541" s="73" t="s">
        <v>5737</v>
      </c>
      <c r="O1541" s="71">
        <v>0</v>
      </c>
      <c r="P1541" s="71">
        <v>22373.24</v>
      </c>
      <c r="Q1541" s="79">
        <v>3616.64</v>
      </c>
      <c r="R1541" s="79">
        <v>578.66</v>
      </c>
      <c r="S1541" s="71">
        <v>0</v>
      </c>
      <c r="T1541" s="79">
        <v>26568.54</v>
      </c>
      <c r="U1541" s="87" t="s">
        <v>24</v>
      </c>
      <c r="V1541" s="84">
        <f t="shared" si="154"/>
        <v>1503.6810232610787</v>
      </c>
      <c r="W1541" s="78">
        <v>46088</v>
      </c>
      <c r="X1541" s="87" t="s">
        <v>437</v>
      </c>
      <c r="Y1541" s="85" t="s">
        <v>129</v>
      </c>
      <c r="Z1541" s="85" t="s">
        <v>239</v>
      </c>
      <c r="AA1541" s="85" t="s">
        <v>122</v>
      </c>
      <c r="AB1541" s="76" t="s">
        <v>539</v>
      </c>
      <c r="AC1541" s="76" t="s">
        <v>540</v>
      </c>
      <c r="AD1541" s="76" t="s">
        <v>174</v>
      </c>
      <c r="AE1541" s="76" t="s">
        <v>546</v>
      </c>
      <c r="AF1541" s="76" t="s">
        <v>96</v>
      </c>
      <c r="AG1541" s="75"/>
      <c r="AH1541" s="60"/>
      <c r="AI1541" s="75" t="s">
        <v>5422</v>
      </c>
      <c r="AJ1541" s="6" t="s">
        <v>103</v>
      </c>
      <c r="AK1541" s="81">
        <v>0</v>
      </c>
      <c r="AL1541" s="205" t="s">
        <v>103</v>
      </c>
      <c r="AM1541" s="169"/>
      <c r="AN1541" s="6"/>
      <c r="AO1541" s="120"/>
    </row>
    <row r="1542" spans="1:41" ht="58">
      <c r="A1542" s="75" t="s">
        <v>5422</v>
      </c>
      <c r="B1542" s="6" t="s">
        <v>93</v>
      </c>
      <c r="C1542" s="76">
        <v>1541</v>
      </c>
      <c r="D1542" s="76" t="s">
        <v>98</v>
      </c>
      <c r="E1542" s="6" t="s">
        <v>2136</v>
      </c>
      <c r="F1542" s="6" t="str">
        <f t="shared" si="155"/>
        <v>BrokerRM-M-046-SI26-M19-B</v>
      </c>
      <c r="G1542" s="97" t="s">
        <v>5528</v>
      </c>
      <c r="H1542" s="95" t="s">
        <v>5529</v>
      </c>
      <c r="I1542" s="85" t="s">
        <v>4692</v>
      </c>
      <c r="J1542" s="92">
        <v>46088</v>
      </c>
      <c r="K1542" s="95" t="s">
        <v>5738</v>
      </c>
      <c r="L1542" s="73" t="s">
        <v>5739</v>
      </c>
      <c r="M1542" s="73" t="s">
        <v>5248</v>
      </c>
      <c r="N1542" s="73" t="s">
        <v>5740</v>
      </c>
      <c r="O1542" s="71">
        <v>0</v>
      </c>
      <c r="P1542" s="71">
        <v>0</v>
      </c>
      <c r="Q1542" s="79">
        <v>1224.3699999999999</v>
      </c>
      <c r="R1542" s="79">
        <v>195.9</v>
      </c>
      <c r="S1542" s="71">
        <v>0</v>
      </c>
      <c r="T1542" s="79">
        <v>1420.27</v>
      </c>
      <c r="U1542" s="87" t="s">
        <v>24</v>
      </c>
      <c r="V1542" s="84">
        <f t="shared" si="154"/>
        <v>80.382025015563983</v>
      </c>
      <c r="W1542" s="78">
        <v>46088</v>
      </c>
      <c r="X1542" s="87" t="s">
        <v>437</v>
      </c>
      <c r="Y1542" s="85" t="s">
        <v>129</v>
      </c>
      <c r="Z1542" s="85" t="s">
        <v>239</v>
      </c>
      <c r="AA1542" s="85" t="s">
        <v>122</v>
      </c>
      <c r="AB1542" s="76" t="s">
        <v>539</v>
      </c>
      <c r="AC1542" s="76" t="s">
        <v>540</v>
      </c>
      <c r="AD1542" s="76" t="s">
        <v>174</v>
      </c>
      <c r="AE1542" s="76" t="s">
        <v>546</v>
      </c>
      <c r="AF1542" s="76" t="s">
        <v>96</v>
      </c>
      <c r="AG1542" s="75"/>
      <c r="AH1542" s="60"/>
      <c r="AI1542" s="75" t="s">
        <v>5422</v>
      </c>
      <c r="AJ1542" s="6" t="s">
        <v>103</v>
      </c>
      <c r="AK1542" s="81">
        <v>0</v>
      </c>
      <c r="AL1542" s="205" t="s">
        <v>103</v>
      </c>
      <c r="AM1542" s="169"/>
      <c r="AN1542" s="6"/>
      <c r="AO1542" s="120"/>
    </row>
    <row r="1543" spans="1:41" ht="58">
      <c r="A1543" s="75" t="s">
        <v>5422</v>
      </c>
      <c r="B1543" s="6" t="s">
        <v>93</v>
      </c>
      <c r="C1543" s="76">
        <v>1542</v>
      </c>
      <c r="D1543" s="76" t="s">
        <v>98</v>
      </c>
      <c r="E1543" s="6" t="s">
        <v>2136</v>
      </c>
      <c r="F1543" s="6" t="str">
        <f t="shared" si="155"/>
        <v>BrokerRM-M-042-SI26-M19-B</v>
      </c>
      <c r="G1543" s="97" t="s">
        <v>5530</v>
      </c>
      <c r="H1543" s="95" t="s">
        <v>5531</v>
      </c>
      <c r="I1543" s="85" t="s">
        <v>4692</v>
      </c>
      <c r="J1543" s="92">
        <v>46088</v>
      </c>
      <c r="K1543" s="95" t="s">
        <v>5741</v>
      </c>
      <c r="L1543" s="73" t="s">
        <v>5742</v>
      </c>
      <c r="M1543" s="73" t="s">
        <v>5248</v>
      </c>
      <c r="N1543" s="73" t="s">
        <v>5743</v>
      </c>
      <c r="O1543" s="71">
        <v>0</v>
      </c>
      <c r="P1543" s="71">
        <v>13896.57</v>
      </c>
      <c r="Q1543" s="79">
        <v>6558.78</v>
      </c>
      <c r="R1543" s="79">
        <v>1049.4100000000001</v>
      </c>
      <c r="S1543" s="71">
        <v>0</v>
      </c>
      <c r="T1543" s="79">
        <v>21504.76</v>
      </c>
      <c r="U1543" s="87" t="s">
        <v>24</v>
      </c>
      <c r="V1543" s="84">
        <f t="shared" si="154"/>
        <v>1217.0898183258814</v>
      </c>
      <c r="W1543" s="78">
        <v>46088</v>
      </c>
      <c r="X1543" s="87" t="s">
        <v>437</v>
      </c>
      <c r="Y1543" s="85" t="s">
        <v>129</v>
      </c>
      <c r="Z1543" s="85" t="s">
        <v>239</v>
      </c>
      <c r="AA1543" s="85" t="s">
        <v>122</v>
      </c>
      <c r="AB1543" s="76" t="s">
        <v>539</v>
      </c>
      <c r="AC1543" s="76" t="s">
        <v>540</v>
      </c>
      <c r="AD1543" s="76" t="s">
        <v>174</v>
      </c>
      <c r="AE1543" s="76" t="s">
        <v>546</v>
      </c>
      <c r="AF1543" s="76" t="s">
        <v>96</v>
      </c>
      <c r="AG1543" s="75"/>
      <c r="AH1543" s="60"/>
      <c r="AI1543" s="75" t="s">
        <v>5422</v>
      </c>
      <c r="AJ1543" s="6" t="s">
        <v>103</v>
      </c>
      <c r="AK1543" s="81">
        <v>0</v>
      </c>
      <c r="AL1543" s="205" t="s">
        <v>103</v>
      </c>
      <c r="AM1543" s="169"/>
      <c r="AN1543" s="6"/>
      <c r="AO1543" s="120"/>
    </row>
    <row r="1544" spans="1:41">
      <c r="A1544" s="75" t="s">
        <v>5422</v>
      </c>
      <c r="B1544" s="6" t="s">
        <v>93</v>
      </c>
      <c r="C1544" s="76">
        <v>1543</v>
      </c>
      <c r="D1544" s="76" t="s">
        <v>98</v>
      </c>
      <c r="E1544" s="6" t="s">
        <v>2136</v>
      </c>
      <c r="F1544" s="6" t="str">
        <f t="shared" si="155"/>
        <v>BrokerFG-R-2140LE25.M19//FG-R-2141LE25.M19//FG-R-2142LE25.M19</v>
      </c>
      <c r="G1544" s="112" t="s">
        <v>5532</v>
      </c>
      <c r="H1544" s="95" t="s">
        <v>5533</v>
      </c>
      <c r="I1544" s="85" t="s">
        <v>4692</v>
      </c>
      <c r="J1544" s="92">
        <v>46086</v>
      </c>
      <c r="K1544" s="108">
        <v>6052111</v>
      </c>
      <c r="L1544" s="73" t="s">
        <v>116</v>
      </c>
      <c r="M1544" s="73" t="s">
        <v>195</v>
      </c>
      <c r="N1544" s="73" t="s">
        <v>116</v>
      </c>
      <c r="O1544" s="71">
        <v>0</v>
      </c>
      <c r="P1544" s="71">
        <v>0</v>
      </c>
      <c r="Q1544" s="79">
        <v>14579.61</v>
      </c>
      <c r="R1544" s="79">
        <v>2332.7399999999998</v>
      </c>
      <c r="S1544" s="71">
        <v>0</v>
      </c>
      <c r="T1544" s="79">
        <v>16912.349999999999</v>
      </c>
      <c r="U1544" s="87" t="s">
        <v>24</v>
      </c>
      <c r="V1544" s="84">
        <f t="shared" si="154"/>
        <v>957.17641066274257</v>
      </c>
      <c r="W1544" s="78" t="s">
        <v>119</v>
      </c>
      <c r="X1544" s="87" t="s">
        <v>122</v>
      </c>
      <c r="Y1544" s="85" t="s">
        <v>121</v>
      </c>
      <c r="Z1544" s="85" t="s">
        <v>178</v>
      </c>
      <c r="AA1544" s="85" t="s">
        <v>438</v>
      </c>
      <c r="AB1544" s="76" t="s">
        <v>539</v>
      </c>
      <c r="AC1544" s="76" t="s">
        <v>541</v>
      </c>
      <c r="AD1544" s="76" t="s">
        <v>195</v>
      </c>
      <c r="AE1544" s="76" t="s">
        <v>547</v>
      </c>
      <c r="AF1544" s="76" t="s">
        <v>96</v>
      </c>
      <c r="AG1544" s="75"/>
      <c r="AH1544" s="60"/>
      <c r="AI1544" s="75" t="s">
        <v>5422</v>
      </c>
      <c r="AJ1544" s="6" t="s">
        <v>103</v>
      </c>
      <c r="AK1544" s="81">
        <v>0</v>
      </c>
      <c r="AL1544" s="205" t="s">
        <v>103</v>
      </c>
      <c r="AM1544" s="169"/>
      <c r="AN1544" s="6"/>
      <c r="AO1544" s="120"/>
    </row>
    <row r="1545" spans="1:41">
      <c r="A1545" s="75" t="s">
        <v>5422</v>
      </c>
      <c r="B1545" s="6" t="s">
        <v>93</v>
      </c>
      <c r="C1545" s="76">
        <v>1544</v>
      </c>
      <c r="D1545" s="76" t="s">
        <v>98</v>
      </c>
      <c r="E1545" s="6" t="s">
        <v>2136</v>
      </c>
      <c r="F1545" s="6" t="str">
        <f t="shared" si="155"/>
        <v>BrokerFG-R-2144LE25.M01//FG-R-2143LE25.M19</v>
      </c>
      <c r="G1545" s="112" t="s">
        <v>5534</v>
      </c>
      <c r="H1545" s="95" t="s">
        <v>5535</v>
      </c>
      <c r="I1545" s="85" t="s">
        <v>4692</v>
      </c>
      <c r="J1545" s="92">
        <v>46086</v>
      </c>
      <c r="K1545" s="319">
        <v>6052679</v>
      </c>
      <c r="L1545" s="73" t="s">
        <v>116</v>
      </c>
      <c r="M1545" s="73" t="s">
        <v>195</v>
      </c>
      <c r="N1545" s="6" t="s">
        <v>116</v>
      </c>
      <c r="O1545" s="71">
        <v>0</v>
      </c>
      <c r="P1545" s="71">
        <v>0</v>
      </c>
      <c r="Q1545" s="79">
        <v>4538.7700000000004</v>
      </c>
      <c r="R1545" s="79">
        <v>726.2</v>
      </c>
      <c r="S1545" s="71">
        <v>0</v>
      </c>
      <c r="T1545" s="79">
        <v>5264.97</v>
      </c>
      <c r="U1545" s="87" t="s">
        <v>24</v>
      </c>
      <c r="V1545" s="84">
        <f t="shared" si="154"/>
        <v>297.97781425094797</v>
      </c>
      <c r="W1545" s="78" t="s">
        <v>119</v>
      </c>
      <c r="X1545" s="80" t="s">
        <v>122</v>
      </c>
      <c r="Y1545" s="80" t="s">
        <v>121</v>
      </c>
      <c r="Z1545" s="80" t="s">
        <v>178</v>
      </c>
      <c r="AA1545" s="6" t="s">
        <v>438</v>
      </c>
      <c r="AB1545" s="76" t="s">
        <v>542</v>
      </c>
      <c r="AC1545" s="76" t="s">
        <v>541</v>
      </c>
      <c r="AD1545" s="76" t="s">
        <v>195</v>
      </c>
      <c r="AE1545" s="76" t="s">
        <v>547</v>
      </c>
      <c r="AF1545" s="76" t="s">
        <v>96</v>
      </c>
      <c r="AG1545" s="82"/>
      <c r="AH1545" s="60"/>
      <c r="AI1545" s="75" t="s">
        <v>5422</v>
      </c>
      <c r="AJ1545" s="6" t="s">
        <v>103</v>
      </c>
      <c r="AK1545" s="81">
        <v>0</v>
      </c>
      <c r="AL1545" s="205" t="s">
        <v>103</v>
      </c>
      <c r="AM1545" s="169"/>
      <c r="AN1545" s="6"/>
      <c r="AO1545" s="120"/>
    </row>
    <row r="1546" spans="1:41">
      <c r="A1546" s="75" t="s">
        <v>5422</v>
      </c>
      <c r="B1546" s="6" t="s">
        <v>93</v>
      </c>
      <c r="C1546" s="76">
        <v>1545</v>
      </c>
      <c r="D1546" s="76" t="s">
        <v>98</v>
      </c>
      <c r="E1546" s="6" t="s">
        <v>2136</v>
      </c>
      <c r="F1546" s="6" t="str">
        <f t="shared" si="155"/>
        <v>BrokerFG-R-2139LE25.M45</v>
      </c>
      <c r="G1546" s="97" t="s">
        <v>5536</v>
      </c>
      <c r="H1546" s="95" t="s">
        <v>5537</v>
      </c>
      <c r="I1546" s="85" t="s">
        <v>4692</v>
      </c>
      <c r="J1546" s="92">
        <v>46085</v>
      </c>
      <c r="K1546" s="96" t="s">
        <v>5744</v>
      </c>
      <c r="L1546" s="73" t="s">
        <v>116</v>
      </c>
      <c r="M1546" s="80" t="s">
        <v>1264</v>
      </c>
      <c r="N1546" s="6" t="s">
        <v>5745</v>
      </c>
      <c r="O1546" s="71">
        <v>0</v>
      </c>
      <c r="P1546" s="71">
        <v>0</v>
      </c>
      <c r="Q1546" s="79">
        <v>2040.35</v>
      </c>
      <c r="R1546" s="79">
        <v>326.45</v>
      </c>
      <c r="S1546" s="71">
        <v>0</v>
      </c>
      <c r="T1546" s="79">
        <v>2366.8000000000002</v>
      </c>
      <c r="U1546" s="87" t="s">
        <v>24</v>
      </c>
      <c r="V1546" s="84">
        <f t="shared" si="154"/>
        <v>133.95211953138266</v>
      </c>
      <c r="W1546" s="320">
        <v>46079</v>
      </c>
      <c r="X1546" s="109" t="s">
        <v>239</v>
      </c>
      <c r="Y1546" s="109" t="s">
        <v>239</v>
      </c>
      <c r="Z1546" s="109" t="s">
        <v>178</v>
      </c>
      <c r="AA1546" s="109" t="s">
        <v>122</v>
      </c>
      <c r="AB1546" s="76" t="s">
        <v>1098</v>
      </c>
      <c r="AC1546" s="76" t="s">
        <v>541</v>
      </c>
      <c r="AD1546" s="76" t="s">
        <v>195</v>
      </c>
      <c r="AE1546" s="76" t="s">
        <v>547</v>
      </c>
      <c r="AF1546" s="76" t="s">
        <v>96</v>
      </c>
      <c r="AG1546" s="82"/>
      <c r="AH1546" s="60"/>
      <c r="AI1546" s="75" t="s">
        <v>5422</v>
      </c>
      <c r="AJ1546" s="6" t="s">
        <v>103</v>
      </c>
      <c r="AK1546" s="81">
        <v>0</v>
      </c>
      <c r="AL1546" s="205" t="s">
        <v>103</v>
      </c>
      <c r="AM1546" s="169"/>
      <c r="AN1546" s="6"/>
      <c r="AO1546" s="120"/>
    </row>
    <row r="1547" spans="1:41">
      <c r="A1547" s="75" t="s">
        <v>5422</v>
      </c>
      <c r="B1547" s="6" t="s">
        <v>93</v>
      </c>
      <c r="C1547" s="76">
        <v>1546</v>
      </c>
      <c r="D1547" s="6" t="s">
        <v>593</v>
      </c>
      <c r="E1547" s="6" t="s">
        <v>2135</v>
      </c>
      <c r="F1547" s="6" t="str">
        <f t="shared" si="155"/>
        <v>FreightRM-R-036-SI26-M19</v>
      </c>
      <c r="G1547" s="97" t="s">
        <v>5538</v>
      </c>
      <c r="H1547" s="95">
        <v>1712813</v>
      </c>
      <c r="I1547" s="85" t="s">
        <v>4692</v>
      </c>
      <c r="J1547" s="92">
        <v>46083</v>
      </c>
      <c r="K1547" s="92" t="s">
        <v>5746</v>
      </c>
      <c r="L1547" s="80" t="s">
        <v>117</v>
      </c>
      <c r="M1547" s="80" t="s">
        <v>5746</v>
      </c>
      <c r="N1547" s="80" t="s">
        <v>116</v>
      </c>
      <c r="O1547" s="71">
        <v>0</v>
      </c>
      <c r="P1547" s="71">
        <v>0</v>
      </c>
      <c r="Q1547" s="79">
        <v>474</v>
      </c>
      <c r="R1547" s="79">
        <v>75.84</v>
      </c>
      <c r="S1547" s="71">
        <v>0</v>
      </c>
      <c r="T1547" s="79">
        <v>549.84</v>
      </c>
      <c r="U1547" s="87" t="s">
        <v>118</v>
      </c>
      <c r="V1547" s="84">
        <f t="shared" ref="V1547:V1555" si="156">T1547</f>
        <v>549.84</v>
      </c>
      <c r="W1547" s="70" t="s">
        <v>5747</v>
      </c>
      <c r="X1547" s="6" t="s">
        <v>1266</v>
      </c>
      <c r="Y1547" s="80" t="s">
        <v>1449</v>
      </c>
      <c r="Z1547" s="80" t="s">
        <v>2019</v>
      </c>
      <c r="AA1547" s="109" t="s">
        <v>1266</v>
      </c>
      <c r="AB1547" s="76" t="s">
        <v>539</v>
      </c>
      <c r="AC1547" s="76" t="s">
        <v>540</v>
      </c>
      <c r="AD1547" s="76" t="s">
        <v>174</v>
      </c>
      <c r="AE1547" s="76" t="s">
        <v>546</v>
      </c>
      <c r="AF1547" s="76" t="s">
        <v>96</v>
      </c>
      <c r="AG1547" s="82"/>
      <c r="AH1547" s="60"/>
      <c r="AI1547" s="75" t="s">
        <v>5422</v>
      </c>
      <c r="AJ1547" s="6" t="s">
        <v>103</v>
      </c>
      <c r="AK1547" s="81">
        <v>0</v>
      </c>
      <c r="AL1547" s="205" t="s">
        <v>103</v>
      </c>
      <c r="AM1547" s="169"/>
      <c r="AN1547" s="6"/>
      <c r="AO1547" s="120"/>
    </row>
    <row r="1548" spans="1:41">
      <c r="A1548" s="75" t="s">
        <v>5422</v>
      </c>
      <c r="B1548" s="6" t="s">
        <v>93</v>
      </c>
      <c r="C1548" s="76">
        <v>1547</v>
      </c>
      <c r="D1548" s="6" t="s">
        <v>593</v>
      </c>
      <c r="E1548" s="6" t="s">
        <v>2135</v>
      </c>
      <c r="F1548" s="6" t="str">
        <f t="shared" si="155"/>
        <v>FreightRM-R-037-SI26-M19</v>
      </c>
      <c r="G1548" s="97" t="s">
        <v>5539</v>
      </c>
      <c r="H1548" s="95">
        <v>1712934</v>
      </c>
      <c r="I1548" s="85" t="s">
        <v>4692</v>
      </c>
      <c r="J1548" s="92">
        <v>46083</v>
      </c>
      <c r="K1548" s="92" t="s">
        <v>5748</v>
      </c>
      <c r="L1548" s="80" t="s">
        <v>117</v>
      </c>
      <c r="M1548" s="80" t="s">
        <v>5748</v>
      </c>
      <c r="N1548" s="80" t="s">
        <v>116</v>
      </c>
      <c r="O1548" s="71">
        <v>0</v>
      </c>
      <c r="P1548" s="71">
        <v>0</v>
      </c>
      <c r="Q1548" s="79">
        <v>474</v>
      </c>
      <c r="R1548" s="79">
        <v>75.84</v>
      </c>
      <c r="S1548" s="71">
        <v>0</v>
      </c>
      <c r="T1548" s="79">
        <v>549.84</v>
      </c>
      <c r="U1548" s="87" t="s">
        <v>118</v>
      </c>
      <c r="V1548" s="84">
        <f t="shared" si="156"/>
        <v>549.84</v>
      </c>
      <c r="W1548" s="70" t="s">
        <v>5747</v>
      </c>
      <c r="X1548" s="6" t="s">
        <v>1266</v>
      </c>
      <c r="Y1548" s="80" t="s">
        <v>1449</v>
      </c>
      <c r="Z1548" s="80" t="s">
        <v>2019</v>
      </c>
      <c r="AA1548" s="109" t="s">
        <v>1266</v>
      </c>
      <c r="AB1548" s="76" t="s">
        <v>539</v>
      </c>
      <c r="AC1548" s="76" t="s">
        <v>540</v>
      </c>
      <c r="AD1548" s="76" t="s">
        <v>174</v>
      </c>
      <c r="AE1548" s="76" t="s">
        <v>546</v>
      </c>
      <c r="AF1548" s="76" t="s">
        <v>96</v>
      </c>
      <c r="AG1548" s="82"/>
      <c r="AH1548" s="60"/>
      <c r="AI1548" s="75" t="s">
        <v>5422</v>
      </c>
      <c r="AJ1548" s="6" t="s">
        <v>103</v>
      </c>
      <c r="AK1548" s="81">
        <v>0</v>
      </c>
      <c r="AL1548" s="205" t="s">
        <v>103</v>
      </c>
      <c r="AM1548" s="169"/>
      <c r="AN1548" s="6"/>
      <c r="AO1548" s="120"/>
    </row>
    <row r="1549" spans="1:41">
      <c r="A1549" s="75" t="s">
        <v>5422</v>
      </c>
      <c r="B1549" s="6" t="s">
        <v>93</v>
      </c>
      <c r="C1549" s="76">
        <v>1548</v>
      </c>
      <c r="D1549" s="6" t="s">
        <v>593</v>
      </c>
      <c r="E1549" s="6" t="s">
        <v>2135</v>
      </c>
      <c r="F1549" s="6" t="str">
        <f t="shared" si="155"/>
        <v>FreightFG-A-0012-SE26-M19</v>
      </c>
      <c r="G1549" s="97" t="s">
        <v>4579</v>
      </c>
      <c r="H1549" s="95">
        <v>1713159</v>
      </c>
      <c r="I1549" s="85" t="s">
        <v>4692</v>
      </c>
      <c r="J1549" s="92">
        <v>46084</v>
      </c>
      <c r="K1549" s="92" t="s">
        <v>5749</v>
      </c>
      <c r="L1549" s="80" t="s">
        <v>1264</v>
      </c>
      <c r="M1549" s="80" t="s">
        <v>5749</v>
      </c>
      <c r="N1549" s="80" t="s">
        <v>116</v>
      </c>
      <c r="O1549" s="71">
        <v>0</v>
      </c>
      <c r="P1549" s="71">
        <v>0</v>
      </c>
      <c r="Q1549" s="79">
        <v>892.5</v>
      </c>
      <c r="R1549" s="79">
        <v>16.399999999999999</v>
      </c>
      <c r="S1549" s="71">
        <v>0</v>
      </c>
      <c r="T1549" s="79">
        <v>908.9</v>
      </c>
      <c r="U1549" s="87" t="s">
        <v>118</v>
      </c>
      <c r="V1549" s="84">
        <f t="shared" si="156"/>
        <v>908.9</v>
      </c>
      <c r="W1549" s="70" t="s">
        <v>5747</v>
      </c>
      <c r="X1549" s="6" t="s">
        <v>2040</v>
      </c>
      <c r="Y1549" s="80" t="s">
        <v>1449</v>
      </c>
      <c r="Z1549" s="80" t="s">
        <v>2041</v>
      </c>
      <c r="AA1549" s="109" t="s">
        <v>1358</v>
      </c>
      <c r="AB1549" s="76" t="s">
        <v>539</v>
      </c>
      <c r="AC1549" s="76" t="s">
        <v>541</v>
      </c>
      <c r="AD1549" s="76" t="s">
        <v>543</v>
      </c>
      <c r="AE1549" s="76" t="s">
        <v>549</v>
      </c>
      <c r="AF1549" s="76" t="s">
        <v>96</v>
      </c>
      <c r="AG1549" s="82"/>
      <c r="AH1549" s="60"/>
      <c r="AI1549" s="75" t="s">
        <v>5422</v>
      </c>
      <c r="AJ1549" s="6" t="s">
        <v>111</v>
      </c>
      <c r="AK1549" s="81">
        <f>V1549</f>
        <v>908.9</v>
      </c>
      <c r="AL1549" s="205" t="s">
        <v>111</v>
      </c>
      <c r="AM1549" s="169"/>
      <c r="AN1549" s="6"/>
      <c r="AO1549" s="120"/>
    </row>
    <row r="1550" spans="1:41">
      <c r="A1550" s="75" t="s">
        <v>5422</v>
      </c>
      <c r="B1550" s="6" t="s">
        <v>93</v>
      </c>
      <c r="C1550" s="76">
        <v>1549</v>
      </c>
      <c r="D1550" s="6" t="s">
        <v>593</v>
      </c>
      <c r="E1550" s="6" t="s">
        <v>2135</v>
      </c>
      <c r="F1550" s="6" t="str">
        <f t="shared" si="155"/>
        <v>FreightFG-A-0016-SE26-M19</v>
      </c>
      <c r="G1550" s="97" t="s">
        <v>4578</v>
      </c>
      <c r="H1550" s="95">
        <v>1713218</v>
      </c>
      <c r="I1550" s="85" t="s">
        <v>4692</v>
      </c>
      <c r="J1550" s="92">
        <v>46084</v>
      </c>
      <c r="K1550" s="92" t="s">
        <v>5750</v>
      </c>
      <c r="L1550" s="80" t="s">
        <v>1264</v>
      </c>
      <c r="M1550" s="80" t="s">
        <v>5750</v>
      </c>
      <c r="N1550" s="80" t="s">
        <v>116</v>
      </c>
      <c r="O1550" s="71">
        <v>0</v>
      </c>
      <c r="P1550" s="71">
        <v>0</v>
      </c>
      <c r="Q1550" s="79">
        <v>487.01</v>
      </c>
      <c r="R1550" s="79">
        <v>14.15</v>
      </c>
      <c r="S1550" s="71">
        <v>0</v>
      </c>
      <c r="T1550" s="79">
        <v>501.16</v>
      </c>
      <c r="U1550" s="87" t="s">
        <v>118</v>
      </c>
      <c r="V1550" s="84">
        <f t="shared" si="156"/>
        <v>501.16</v>
      </c>
      <c r="W1550" s="70" t="s">
        <v>5747</v>
      </c>
      <c r="X1550" s="6" t="s">
        <v>2040</v>
      </c>
      <c r="Y1550" s="80" t="s">
        <v>1449</v>
      </c>
      <c r="Z1550" s="80" t="s">
        <v>2041</v>
      </c>
      <c r="AA1550" s="109" t="s">
        <v>1358</v>
      </c>
      <c r="AB1550" s="76" t="s">
        <v>539</v>
      </c>
      <c r="AC1550" s="76" t="s">
        <v>541</v>
      </c>
      <c r="AD1550" s="76" t="s">
        <v>543</v>
      </c>
      <c r="AE1550" s="76" t="s">
        <v>549</v>
      </c>
      <c r="AF1550" s="76" t="s">
        <v>96</v>
      </c>
      <c r="AG1550" s="82"/>
      <c r="AH1550" s="60"/>
      <c r="AI1550" s="75" t="s">
        <v>5422</v>
      </c>
      <c r="AJ1550" s="6" t="s">
        <v>111</v>
      </c>
      <c r="AK1550" s="81">
        <f>V1550</f>
        <v>501.16</v>
      </c>
      <c r="AL1550" s="205" t="s">
        <v>111</v>
      </c>
      <c r="AM1550" s="169"/>
      <c r="AN1550" s="6"/>
      <c r="AO1550" s="120"/>
    </row>
    <row r="1551" spans="1:41">
      <c r="A1551" s="75" t="s">
        <v>5422</v>
      </c>
      <c r="B1551" s="6" t="s">
        <v>93</v>
      </c>
      <c r="C1551" s="76">
        <v>1550</v>
      </c>
      <c r="D1551" s="6" t="s">
        <v>593</v>
      </c>
      <c r="E1551" s="6" t="s">
        <v>2135</v>
      </c>
      <c r="F1551" s="6" t="str">
        <f t="shared" si="155"/>
        <v>FreightFG-A-0016-SE26-M19.SINCO</v>
      </c>
      <c r="G1551" s="97" t="s">
        <v>5540</v>
      </c>
      <c r="H1551" s="95">
        <v>1713226</v>
      </c>
      <c r="I1551" s="85" t="s">
        <v>4692</v>
      </c>
      <c r="J1551" s="92">
        <v>46084</v>
      </c>
      <c r="K1551" s="92" t="s">
        <v>5751</v>
      </c>
      <c r="L1551" s="80" t="s">
        <v>1264</v>
      </c>
      <c r="M1551" s="80" t="s">
        <v>5751</v>
      </c>
      <c r="N1551" s="80" t="s">
        <v>116</v>
      </c>
      <c r="O1551" s="71">
        <v>0</v>
      </c>
      <c r="P1551" s="71">
        <v>0</v>
      </c>
      <c r="Q1551" s="79">
        <v>437.99</v>
      </c>
      <c r="R1551" s="79">
        <v>13.85</v>
      </c>
      <c r="S1551" s="71">
        <v>0</v>
      </c>
      <c r="T1551" s="79">
        <v>451.84</v>
      </c>
      <c r="U1551" s="87" t="s">
        <v>118</v>
      </c>
      <c r="V1551" s="84">
        <f t="shared" si="156"/>
        <v>451.84</v>
      </c>
      <c r="W1551" s="70" t="s">
        <v>5747</v>
      </c>
      <c r="X1551" s="6" t="s">
        <v>2040</v>
      </c>
      <c r="Y1551" s="80" t="s">
        <v>1449</v>
      </c>
      <c r="Z1551" s="80" t="s">
        <v>2041</v>
      </c>
      <c r="AA1551" s="109" t="s">
        <v>1358</v>
      </c>
      <c r="AB1551" s="76" t="s">
        <v>539</v>
      </c>
      <c r="AC1551" s="76" t="s">
        <v>541</v>
      </c>
      <c r="AD1551" s="76" t="s">
        <v>543</v>
      </c>
      <c r="AE1551" s="76" t="s">
        <v>549</v>
      </c>
      <c r="AF1551" s="76" t="s">
        <v>96</v>
      </c>
      <c r="AG1551" s="82"/>
      <c r="AH1551" s="60"/>
      <c r="AI1551" s="75" t="s">
        <v>5422</v>
      </c>
      <c r="AJ1551" s="6" t="s">
        <v>111</v>
      </c>
      <c r="AK1551" s="81">
        <f>V1551</f>
        <v>451.84</v>
      </c>
      <c r="AL1551" s="205" t="s">
        <v>111</v>
      </c>
      <c r="AM1551" s="169"/>
      <c r="AN1551" s="6"/>
      <c r="AO1551" s="120"/>
    </row>
    <row r="1552" spans="1:41">
      <c r="A1552" s="75" t="s">
        <v>5422</v>
      </c>
      <c r="B1552" s="6" t="s">
        <v>93</v>
      </c>
      <c r="C1552" s="76">
        <v>1551</v>
      </c>
      <c r="D1552" s="6" t="s">
        <v>593</v>
      </c>
      <c r="E1552" s="6" t="s">
        <v>2135</v>
      </c>
      <c r="F1552" s="6" t="str">
        <f t="shared" si="155"/>
        <v>FreightFG-A-0001-SE26-M19</v>
      </c>
      <c r="G1552" s="97" t="s">
        <v>5541</v>
      </c>
      <c r="H1552" s="95">
        <v>1713720</v>
      </c>
      <c r="I1552" s="85" t="s">
        <v>4692</v>
      </c>
      <c r="J1552" s="92">
        <v>46084</v>
      </c>
      <c r="K1552" s="92" t="s">
        <v>5752</v>
      </c>
      <c r="L1552" s="80" t="s">
        <v>1264</v>
      </c>
      <c r="M1552" s="80" t="s">
        <v>5752</v>
      </c>
      <c r="N1552" s="80" t="s">
        <v>116</v>
      </c>
      <c r="O1552" s="71">
        <v>0</v>
      </c>
      <c r="P1552" s="71">
        <v>0</v>
      </c>
      <c r="Q1552" s="79">
        <v>2919.5</v>
      </c>
      <c r="R1552" s="79">
        <v>340.72</v>
      </c>
      <c r="S1552" s="71">
        <v>0</v>
      </c>
      <c r="T1552" s="79">
        <v>3260.22</v>
      </c>
      <c r="U1552" s="87" t="s">
        <v>118</v>
      </c>
      <c r="V1552" s="84">
        <f t="shared" si="156"/>
        <v>3260.22</v>
      </c>
      <c r="W1552" s="70" t="s">
        <v>5747</v>
      </c>
      <c r="X1552" s="6" t="s">
        <v>2040</v>
      </c>
      <c r="Y1552" s="80" t="s">
        <v>1449</v>
      </c>
      <c r="Z1552" s="80" t="s">
        <v>2041</v>
      </c>
      <c r="AA1552" s="109" t="s">
        <v>1358</v>
      </c>
      <c r="AB1552" s="76" t="s">
        <v>539</v>
      </c>
      <c r="AC1552" s="76" t="s">
        <v>541</v>
      </c>
      <c r="AD1552" s="76" t="s">
        <v>543</v>
      </c>
      <c r="AE1552" s="76" t="s">
        <v>549</v>
      </c>
      <c r="AF1552" s="76" t="s">
        <v>96</v>
      </c>
      <c r="AG1552" s="82"/>
      <c r="AH1552" s="60"/>
      <c r="AI1552" s="75" t="s">
        <v>5422</v>
      </c>
      <c r="AJ1552" s="6" t="s">
        <v>111</v>
      </c>
      <c r="AK1552" s="81">
        <f>V1552</f>
        <v>3260.22</v>
      </c>
      <c r="AL1552" s="205" t="s">
        <v>111</v>
      </c>
      <c r="AM1552" s="169"/>
      <c r="AN1552" s="6"/>
      <c r="AO1552" s="120"/>
    </row>
    <row r="1553" spans="1:41">
      <c r="A1553" s="75" t="s">
        <v>5422</v>
      </c>
      <c r="B1553" s="6" t="s">
        <v>93</v>
      </c>
      <c r="C1553" s="76">
        <v>1552</v>
      </c>
      <c r="D1553" s="6" t="s">
        <v>593</v>
      </c>
      <c r="E1553" s="6" t="s">
        <v>2135</v>
      </c>
      <c r="F1553" s="6" t="str">
        <f t="shared" si="155"/>
        <v>FreightRM-M-002-SI26-M19-L</v>
      </c>
      <c r="G1553" s="97" t="s">
        <v>4527</v>
      </c>
      <c r="H1553" s="95">
        <v>1715042</v>
      </c>
      <c r="I1553" s="85" t="s">
        <v>4692</v>
      </c>
      <c r="J1553" s="92">
        <v>46085</v>
      </c>
      <c r="K1553" s="92" t="s">
        <v>5753</v>
      </c>
      <c r="L1553" s="80" t="s">
        <v>117</v>
      </c>
      <c r="M1553" s="80" t="s">
        <v>5753</v>
      </c>
      <c r="N1553" s="80" t="s">
        <v>116</v>
      </c>
      <c r="O1553" s="71">
        <v>0</v>
      </c>
      <c r="P1553" s="71">
        <v>0</v>
      </c>
      <c r="Q1553" s="79">
        <v>1083.45</v>
      </c>
      <c r="R1553" s="79">
        <v>30</v>
      </c>
      <c r="S1553" s="71">
        <v>0</v>
      </c>
      <c r="T1553" s="79">
        <v>1113.45</v>
      </c>
      <c r="U1553" s="87" t="s">
        <v>118</v>
      </c>
      <c r="V1553" s="84">
        <f t="shared" si="156"/>
        <v>1113.45</v>
      </c>
      <c r="W1553" s="70" t="s">
        <v>5747</v>
      </c>
      <c r="X1553" s="6" t="s">
        <v>1437</v>
      </c>
      <c r="Y1553" s="80" t="s">
        <v>1438</v>
      </c>
      <c r="Z1553" s="80" t="s">
        <v>1439</v>
      </c>
      <c r="AA1553" s="109" t="s">
        <v>1266</v>
      </c>
      <c r="AB1553" s="76" t="s">
        <v>539</v>
      </c>
      <c r="AC1553" s="76" t="s">
        <v>540</v>
      </c>
      <c r="AD1553" s="76" t="s">
        <v>174</v>
      </c>
      <c r="AE1553" s="76" t="s">
        <v>546</v>
      </c>
      <c r="AF1553" s="76" t="s">
        <v>96</v>
      </c>
      <c r="AG1553" s="82"/>
      <c r="AH1553" s="60"/>
      <c r="AI1553" s="75" t="s">
        <v>5422</v>
      </c>
      <c r="AJ1553" s="6" t="s">
        <v>103</v>
      </c>
      <c r="AK1553" s="81">
        <v>0</v>
      </c>
      <c r="AL1553" s="205" t="s">
        <v>103</v>
      </c>
      <c r="AM1553" s="169"/>
      <c r="AN1553" s="6"/>
      <c r="AO1553" s="120"/>
    </row>
    <row r="1554" spans="1:41">
      <c r="A1554" s="75" t="s">
        <v>5422</v>
      </c>
      <c r="B1554" s="6" t="s">
        <v>93</v>
      </c>
      <c r="C1554" s="76">
        <v>1553</v>
      </c>
      <c r="D1554" s="6" t="s">
        <v>593</v>
      </c>
      <c r="E1554" s="6" t="s">
        <v>2135</v>
      </c>
      <c r="F1554" s="6" t="str">
        <f t="shared" si="155"/>
        <v>FreightRM-M-001-SI26-M19-L</v>
      </c>
      <c r="G1554" s="95" t="s">
        <v>5542</v>
      </c>
      <c r="H1554" s="95">
        <v>1715051</v>
      </c>
      <c r="I1554" s="85" t="s">
        <v>4692</v>
      </c>
      <c r="J1554" s="92">
        <v>46085</v>
      </c>
      <c r="K1554" s="92" t="s">
        <v>5754</v>
      </c>
      <c r="L1554" s="90" t="s">
        <v>117</v>
      </c>
      <c r="M1554" s="76" t="s">
        <v>5754</v>
      </c>
      <c r="N1554" s="80" t="s">
        <v>116</v>
      </c>
      <c r="O1554" s="71">
        <v>0</v>
      </c>
      <c r="P1554" s="71">
        <v>0</v>
      </c>
      <c r="Q1554" s="79">
        <v>1083.45</v>
      </c>
      <c r="R1554" s="79">
        <v>30</v>
      </c>
      <c r="S1554" s="71">
        <v>0</v>
      </c>
      <c r="T1554" s="79">
        <v>1113.45</v>
      </c>
      <c r="U1554" s="87" t="s">
        <v>118</v>
      </c>
      <c r="V1554" s="84">
        <f t="shared" si="156"/>
        <v>1113.45</v>
      </c>
      <c r="W1554" s="61" t="s">
        <v>5747</v>
      </c>
      <c r="X1554" s="6" t="s">
        <v>1437</v>
      </c>
      <c r="Y1554" s="76" t="s">
        <v>1438</v>
      </c>
      <c r="Z1554" s="76" t="s">
        <v>1439</v>
      </c>
      <c r="AA1554" s="76" t="s">
        <v>1266</v>
      </c>
      <c r="AB1554" s="76" t="s">
        <v>539</v>
      </c>
      <c r="AC1554" s="76" t="s">
        <v>540</v>
      </c>
      <c r="AD1554" s="76" t="s">
        <v>174</v>
      </c>
      <c r="AE1554" s="76" t="s">
        <v>546</v>
      </c>
      <c r="AF1554" s="76" t="s">
        <v>96</v>
      </c>
      <c r="AG1554" s="82"/>
      <c r="AH1554" s="60"/>
      <c r="AI1554" s="75" t="s">
        <v>5422</v>
      </c>
      <c r="AJ1554" s="6" t="s">
        <v>103</v>
      </c>
      <c r="AK1554" s="81">
        <v>0</v>
      </c>
      <c r="AL1554" s="205" t="s">
        <v>103</v>
      </c>
      <c r="AM1554" s="169"/>
      <c r="AN1554" s="6"/>
      <c r="AO1554" s="120"/>
    </row>
    <row r="1555" spans="1:41">
      <c r="A1555" s="75" t="s">
        <v>5422</v>
      </c>
      <c r="B1555" s="6" t="s">
        <v>93</v>
      </c>
      <c r="C1555" s="76">
        <v>1554</v>
      </c>
      <c r="D1555" s="6" t="s">
        <v>593</v>
      </c>
      <c r="E1555" s="6" t="s">
        <v>2135</v>
      </c>
      <c r="F1555" s="6" t="str">
        <f t="shared" si="155"/>
        <v>FreightRM-A-010-SI26-M19-L</v>
      </c>
      <c r="G1555" s="95" t="s">
        <v>5543</v>
      </c>
      <c r="H1555" s="95">
        <v>1715082</v>
      </c>
      <c r="I1555" s="85" t="s">
        <v>4692</v>
      </c>
      <c r="J1555" s="92">
        <v>46085</v>
      </c>
      <c r="K1555" s="97" t="s">
        <v>5755</v>
      </c>
      <c r="L1555" s="90" t="s">
        <v>117</v>
      </c>
      <c r="M1555" s="76" t="s">
        <v>5755</v>
      </c>
      <c r="N1555" s="80" t="s">
        <v>116</v>
      </c>
      <c r="O1555" s="71">
        <v>0</v>
      </c>
      <c r="P1555" s="71">
        <v>0</v>
      </c>
      <c r="Q1555" s="79">
        <v>2214.1999999999998</v>
      </c>
      <c r="R1555" s="79">
        <v>62.34</v>
      </c>
      <c r="S1555" s="71">
        <v>0</v>
      </c>
      <c r="T1555" s="79">
        <v>2276.54</v>
      </c>
      <c r="U1555" s="87" t="s">
        <v>118</v>
      </c>
      <c r="V1555" s="84">
        <f t="shared" si="156"/>
        <v>2276.54</v>
      </c>
      <c r="W1555" s="61" t="s">
        <v>5747</v>
      </c>
      <c r="X1555" s="6" t="s">
        <v>1444</v>
      </c>
      <c r="Y1555" s="76" t="s">
        <v>3005</v>
      </c>
      <c r="Z1555" s="76" t="s">
        <v>1439</v>
      </c>
      <c r="AA1555" s="76" t="s">
        <v>1266</v>
      </c>
      <c r="AB1555" s="76" t="s">
        <v>539</v>
      </c>
      <c r="AC1555" s="76" t="s">
        <v>540</v>
      </c>
      <c r="AD1555" s="76" t="s">
        <v>174</v>
      </c>
      <c r="AE1555" s="76" t="s">
        <v>546</v>
      </c>
      <c r="AF1555" s="76" t="s">
        <v>96</v>
      </c>
      <c r="AG1555" s="82"/>
      <c r="AH1555" s="60"/>
      <c r="AI1555" s="75" t="s">
        <v>5422</v>
      </c>
      <c r="AJ1555" s="6" t="s">
        <v>103</v>
      </c>
      <c r="AK1555" s="81">
        <v>0</v>
      </c>
      <c r="AL1555" s="205" t="s">
        <v>103</v>
      </c>
      <c r="AM1555" s="169"/>
      <c r="AN1555" s="6"/>
      <c r="AO1555" s="120"/>
    </row>
    <row r="1556" spans="1:41">
      <c r="A1556" s="75" t="s">
        <v>5422</v>
      </c>
      <c r="B1556" s="6" t="s">
        <v>93</v>
      </c>
      <c r="C1556" s="76">
        <v>1555</v>
      </c>
      <c r="D1556" s="6" t="s">
        <v>593</v>
      </c>
      <c r="E1556" s="6" t="s">
        <v>2135</v>
      </c>
      <c r="F1556" s="6" t="str">
        <f t="shared" si="155"/>
        <v>FreightRM-M-253-SI25-M19-F</v>
      </c>
      <c r="G1556" s="95" t="s">
        <v>5544</v>
      </c>
      <c r="H1556" s="95">
        <v>1715781</v>
      </c>
      <c r="I1556" s="85" t="s">
        <v>4692</v>
      </c>
      <c r="J1556" s="92">
        <v>46086</v>
      </c>
      <c r="K1556" s="97" t="s">
        <v>5756</v>
      </c>
      <c r="L1556" s="90" t="s">
        <v>117</v>
      </c>
      <c r="M1556" s="76" t="s">
        <v>5756</v>
      </c>
      <c r="N1556" s="80" t="s">
        <v>116</v>
      </c>
      <c r="O1556" s="71">
        <v>0</v>
      </c>
      <c r="P1556" s="71">
        <v>0</v>
      </c>
      <c r="Q1556" s="79">
        <v>14050</v>
      </c>
      <c r="R1556" s="79">
        <v>2248</v>
      </c>
      <c r="S1556" s="71">
        <v>0</v>
      </c>
      <c r="T1556" s="79">
        <v>16298</v>
      </c>
      <c r="U1556" s="87" t="s">
        <v>24</v>
      </c>
      <c r="V1556" s="84">
        <f t="shared" ref="V1556:V1558" si="157">T1556/17.669</f>
        <v>922.4064746165601</v>
      </c>
      <c r="W1556" s="61" t="s">
        <v>5747</v>
      </c>
      <c r="X1556" s="6" t="s">
        <v>1266</v>
      </c>
      <c r="Y1556" s="76" t="s">
        <v>1439</v>
      </c>
      <c r="Z1556" s="76" t="s">
        <v>2019</v>
      </c>
      <c r="AA1556" s="76" t="s">
        <v>1266</v>
      </c>
      <c r="AB1556" s="76" t="s">
        <v>539</v>
      </c>
      <c r="AC1556" s="76" t="s">
        <v>540</v>
      </c>
      <c r="AD1556" s="76" t="s">
        <v>174</v>
      </c>
      <c r="AE1556" s="76" t="s">
        <v>546</v>
      </c>
      <c r="AF1556" s="76" t="s">
        <v>96</v>
      </c>
      <c r="AG1556" s="82"/>
      <c r="AH1556" s="60"/>
      <c r="AI1556" s="75" t="s">
        <v>5422</v>
      </c>
      <c r="AJ1556" s="6" t="s">
        <v>103</v>
      </c>
      <c r="AK1556" s="81">
        <v>0</v>
      </c>
      <c r="AL1556" s="205" t="s">
        <v>103</v>
      </c>
      <c r="AM1556" s="169"/>
      <c r="AN1556" s="6"/>
      <c r="AO1556" s="120"/>
    </row>
    <row r="1557" spans="1:41">
      <c r="A1557" s="75" t="s">
        <v>5422</v>
      </c>
      <c r="B1557" s="6" t="s">
        <v>93</v>
      </c>
      <c r="C1557" s="76">
        <v>1556</v>
      </c>
      <c r="D1557" s="6" t="s">
        <v>593</v>
      </c>
      <c r="E1557" s="6" t="s">
        <v>2135</v>
      </c>
      <c r="F1557" s="6" t="str">
        <f t="shared" si="155"/>
        <v>FreightRM-M-250-SI25-M19-F</v>
      </c>
      <c r="G1557" s="95" t="s">
        <v>5545</v>
      </c>
      <c r="H1557" s="95">
        <v>1715785</v>
      </c>
      <c r="I1557" s="85" t="s">
        <v>4692</v>
      </c>
      <c r="J1557" s="92">
        <v>46086</v>
      </c>
      <c r="K1557" s="97" t="s">
        <v>5757</v>
      </c>
      <c r="L1557" s="90" t="s">
        <v>117</v>
      </c>
      <c r="M1557" s="76" t="s">
        <v>5757</v>
      </c>
      <c r="N1557" s="80" t="s">
        <v>116</v>
      </c>
      <c r="O1557" s="71">
        <v>0</v>
      </c>
      <c r="P1557" s="71">
        <v>0</v>
      </c>
      <c r="Q1557" s="79">
        <v>9750</v>
      </c>
      <c r="R1557" s="79">
        <v>1560</v>
      </c>
      <c r="S1557" s="71">
        <v>0</v>
      </c>
      <c r="T1557" s="79">
        <v>11310</v>
      </c>
      <c r="U1557" s="87" t="s">
        <v>24</v>
      </c>
      <c r="V1557" s="84">
        <f t="shared" si="157"/>
        <v>640.10413718942777</v>
      </c>
      <c r="W1557" s="61" t="s">
        <v>5747</v>
      </c>
      <c r="X1557" s="6" t="s">
        <v>1266</v>
      </c>
      <c r="Y1557" s="76" t="s">
        <v>1439</v>
      </c>
      <c r="Z1557" s="76" t="s">
        <v>2019</v>
      </c>
      <c r="AA1557" s="76" t="s">
        <v>1266</v>
      </c>
      <c r="AB1557" s="76" t="s">
        <v>539</v>
      </c>
      <c r="AC1557" s="76" t="s">
        <v>540</v>
      </c>
      <c r="AD1557" s="76" t="s">
        <v>174</v>
      </c>
      <c r="AE1557" s="76" t="s">
        <v>546</v>
      </c>
      <c r="AF1557" s="76" t="s">
        <v>96</v>
      </c>
      <c r="AG1557" s="82"/>
      <c r="AH1557" s="60"/>
      <c r="AI1557" s="75" t="s">
        <v>5422</v>
      </c>
      <c r="AJ1557" s="6" t="s">
        <v>103</v>
      </c>
      <c r="AK1557" s="81">
        <v>0</v>
      </c>
      <c r="AL1557" s="205" t="s">
        <v>103</v>
      </c>
      <c r="AM1557" s="169"/>
      <c r="AN1557" s="6"/>
      <c r="AO1557" s="120"/>
    </row>
    <row r="1558" spans="1:41">
      <c r="A1558" s="75" t="s">
        <v>5422</v>
      </c>
      <c r="B1558" s="6" t="s">
        <v>93</v>
      </c>
      <c r="C1558" s="76">
        <v>1557</v>
      </c>
      <c r="D1558" s="6" t="s">
        <v>593</v>
      </c>
      <c r="E1558" s="6" t="s">
        <v>2135</v>
      </c>
      <c r="F1558" s="6" t="str">
        <f t="shared" si="155"/>
        <v>FreightRM-A-002-SI26-M19-F</v>
      </c>
      <c r="G1558" s="95" t="s">
        <v>5546</v>
      </c>
      <c r="H1558" s="95">
        <v>1715789</v>
      </c>
      <c r="I1558" s="85" t="s">
        <v>4692</v>
      </c>
      <c r="J1558" s="92">
        <v>46086</v>
      </c>
      <c r="K1558" s="97" t="s">
        <v>5758</v>
      </c>
      <c r="L1558" s="90" t="s">
        <v>117</v>
      </c>
      <c r="M1558" s="76" t="s">
        <v>5758</v>
      </c>
      <c r="N1558" s="80" t="s">
        <v>116</v>
      </c>
      <c r="O1558" s="71">
        <v>0</v>
      </c>
      <c r="P1558" s="71">
        <v>0</v>
      </c>
      <c r="Q1558" s="79">
        <v>14050</v>
      </c>
      <c r="R1558" s="79">
        <v>2248</v>
      </c>
      <c r="S1558" s="71">
        <v>0</v>
      </c>
      <c r="T1558" s="79">
        <v>16298</v>
      </c>
      <c r="U1558" s="87" t="s">
        <v>24</v>
      </c>
      <c r="V1558" s="84">
        <f t="shared" si="157"/>
        <v>922.4064746165601</v>
      </c>
      <c r="W1558" s="61" t="s">
        <v>5747</v>
      </c>
      <c r="X1558" s="6" t="s">
        <v>1266</v>
      </c>
      <c r="Y1558" s="76" t="s">
        <v>1439</v>
      </c>
      <c r="Z1558" s="76" t="s">
        <v>2019</v>
      </c>
      <c r="AA1558" s="76" t="s">
        <v>1266</v>
      </c>
      <c r="AB1558" s="76" t="s">
        <v>539</v>
      </c>
      <c r="AC1558" s="76" t="s">
        <v>540</v>
      </c>
      <c r="AD1558" s="76" t="s">
        <v>174</v>
      </c>
      <c r="AE1558" s="76" t="s">
        <v>546</v>
      </c>
      <c r="AF1558" s="76" t="s">
        <v>96</v>
      </c>
      <c r="AG1558" s="82"/>
      <c r="AH1558" s="60"/>
      <c r="AI1558" s="75" t="s">
        <v>5422</v>
      </c>
      <c r="AJ1558" s="6" t="s">
        <v>103</v>
      </c>
      <c r="AK1558" s="81">
        <v>0</v>
      </c>
      <c r="AL1558" s="205" t="s">
        <v>103</v>
      </c>
      <c r="AM1558" s="169"/>
      <c r="AN1558" s="6"/>
      <c r="AO1558" s="120"/>
    </row>
    <row r="1559" spans="1:41">
      <c r="A1559" s="75" t="s">
        <v>5422</v>
      </c>
      <c r="B1559" s="6" t="s">
        <v>93</v>
      </c>
      <c r="C1559" s="76">
        <v>1558</v>
      </c>
      <c r="D1559" s="6" t="s">
        <v>106</v>
      </c>
      <c r="E1559" s="6" t="s">
        <v>2135</v>
      </c>
      <c r="F1559" s="6" t="str">
        <f t="shared" si="155"/>
        <v>FreightRM-A-017-SI26-M19-L</v>
      </c>
      <c r="G1559" s="95" t="s">
        <v>5547</v>
      </c>
      <c r="H1559" s="95">
        <v>635369</v>
      </c>
      <c r="I1559" s="85" t="s">
        <v>4692</v>
      </c>
      <c r="J1559" s="92">
        <v>46083</v>
      </c>
      <c r="K1559" s="92"/>
      <c r="L1559" s="78" t="s">
        <v>116</v>
      </c>
      <c r="M1559" s="76" t="s">
        <v>174</v>
      </c>
      <c r="N1559" s="80" t="s">
        <v>116</v>
      </c>
      <c r="O1559" s="71">
        <v>0</v>
      </c>
      <c r="P1559" s="71">
        <v>0</v>
      </c>
      <c r="Q1559" s="79">
        <v>654</v>
      </c>
      <c r="R1559" s="79">
        <v>0</v>
      </c>
      <c r="S1559" s="71">
        <v>0</v>
      </c>
      <c r="T1559" s="79">
        <v>654</v>
      </c>
      <c r="U1559" s="87" t="s">
        <v>118</v>
      </c>
      <c r="V1559" s="84">
        <f t="shared" ref="V1559:V1569" si="158">T1559</f>
        <v>654</v>
      </c>
      <c r="W1559" s="61">
        <v>46083</v>
      </c>
      <c r="X1559" s="6" t="s">
        <v>153</v>
      </c>
      <c r="Y1559" s="76" t="s">
        <v>154</v>
      </c>
      <c r="Z1559" s="76" t="s">
        <v>155</v>
      </c>
      <c r="AA1559" s="76" t="s">
        <v>164</v>
      </c>
      <c r="AB1559" s="76" t="s">
        <v>539</v>
      </c>
      <c r="AC1559" s="76" t="s">
        <v>540</v>
      </c>
      <c r="AD1559" s="76" t="s">
        <v>174</v>
      </c>
      <c r="AE1559" s="76" t="s">
        <v>546</v>
      </c>
      <c r="AF1559" s="76" t="s">
        <v>96</v>
      </c>
      <c r="AG1559" s="82"/>
      <c r="AH1559" s="60"/>
      <c r="AI1559" s="75" t="s">
        <v>5422</v>
      </c>
      <c r="AJ1559" s="6" t="s">
        <v>103</v>
      </c>
      <c r="AK1559" s="81">
        <v>0</v>
      </c>
      <c r="AL1559" s="205" t="s">
        <v>103</v>
      </c>
      <c r="AM1559" s="169"/>
      <c r="AN1559" s="6"/>
      <c r="AO1559" s="120"/>
    </row>
    <row r="1560" spans="1:41">
      <c r="A1560" s="75" t="s">
        <v>5422</v>
      </c>
      <c r="B1560" s="6" t="s">
        <v>93</v>
      </c>
      <c r="C1560" s="76">
        <v>1559</v>
      </c>
      <c r="D1560" s="6" t="s">
        <v>106</v>
      </c>
      <c r="E1560" s="6" t="s">
        <v>2135</v>
      </c>
      <c r="F1560" s="6" t="str">
        <f t="shared" si="155"/>
        <v>FreightRM-J-1255LI26-M19.PFA</v>
      </c>
      <c r="G1560" s="95" t="s">
        <v>5548</v>
      </c>
      <c r="H1560" s="95">
        <v>635829</v>
      </c>
      <c r="I1560" s="85" t="s">
        <v>4692</v>
      </c>
      <c r="J1560" s="92">
        <v>46085</v>
      </c>
      <c r="K1560" s="92"/>
      <c r="L1560" s="78" t="s">
        <v>116</v>
      </c>
      <c r="M1560" s="76" t="s">
        <v>173</v>
      </c>
      <c r="N1560" s="80" t="s">
        <v>116</v>
      </c>
      <c r="O1560" s="71">
        <v>0</v>
      </c>
      <c r="P1560" s="71">
        <v>0</v>
      </c>
      <c r="Q1560" s="79">
        <v>1950</v>
      </c>
      <c r="R1560" s="79">
        <v>0</v>
      </c>
      <c r="S1560" s="71">
        <v>0</v>
      </c>
      <c r="T1560" s="79">
        <v>1950</v>
      </c>
      <c r="U1560" s="87" t="s">
        <v>118</v>
      </c>
      <c r="V1560" s="84">
        <f t="shared" si="158"/>
        <v>1950</v>
      </c>
      <c r="W1560" s="61">
        <v>46085</v>
      </c>
      <c r="X1560" s="6" t="s">
        <v>5759</v>
      </c>
      <c r="Y1560" s="76" t="s">
        <v>2548</v>
      </c>
      <c r="Z1560" s="76" t="s">
        <v>149</v>
      </c>
      <c r="AA1560" s="76" t="s">
        <v>150</v>
      </c>
      <c r="AB1560" s="76" t="s">
        <v>539</v>
      </c>
      <c r="AC1560" s="76" t="s">
        <v>540</v>
      </c>
      <c r="AD1560" s="76" t="s">
        <v>173</v>
      </c>
      <c r="AE1560" s="76">
        <v>67180000</v>
      </c>
      <c r="AF1560" s="76" t="s">
        <v>96</v>
      </c>
      <c r="AG1560" s="82"/>
      <c r="AH1560" s="60"/>
      <c r="AI1560" s="75" t="s">
        <v>5422</v>
      </c>
      <c r="AJ1560" s="6" t="s">
        <v>103</v>
      </c>
      <c r="AK1560" s="81">
        <v>0</v>
      </c>
      <c r="AL1560" s="205" t="s">
        <v>103</v>
      </c>
      <c r="AM1560" s="169" t="s">
        <v>6435</v>
      </c>
      <c r="AN1560" s="6"/>
      <c r="AO1560" s="120"/>
    </row>
    <row r="1561" spans="1:41">
      <c r="A1561" s="75" t="s">
        <v>5422</v>
      </c>
      <c r="B1561" s="6" t="s">
        <v>93</v>
      </c>
      <c r="C1561" s="76">
        <v>1560</v>
      </c>
      <c r="D1561" s="6" t="s">
        <v>106</v>
      </c>
      <c r="E1561" s="6" t="s">
        <v>2135</v>
      </c>
      <c r="F1561" s="6" t="str">
        <f t="shared" si="155"/>
        <v>FreightRM-J-1223LI26-M19</v>
      </c>
      <c r="G1561" s="95" t="s">
        <v>5549</v>
      </c>
      <c r="H1561" s="95">
        <v>635954</v>
      </c>
      <c r="I1561" s="85" t="s">
        <v>4692</v>
      </c>
      <c r="J1561" s="92">
        <v>46085</v>
      </c>
      <c r="K1561" s="92"/>
      <c r="L1561" s="78" t="s">
        <v>116</v>
      </c>
      <c r="M1561" s="76" t="s">
        <v>173</v>
      </c>
      <c r="N1561" s="80" t="s">
        <v>116</v>
      </c>
      <c r="O1561" s="71">
        <v>0</v>
      </c>
      <c r="P1561" s="71">
        <v>0</v>
      </c>
      <c r="Q1561" s="79">
        <v>740</v>
      </c>
      <c r="R1561" s="79">
        <v>0</v>
      </c>
      <c r="S1561" s="71">
        <v>0</v>
      </c>
      <c r="T1561" s="79">
        <v>740</v>
      </c>
      <c r="U1561" s="87" t="s">
        <v>118</v>
      </c>
      <c r="V1561" s="84">
        <f t="shared" si="158"/>
        <v>740</v>
      </c>
      <c r="W1561" s="61">
        <v>46077</v>
      </c>
      <c r="X1561" s="6" t="s">
        <v>3024</v>
      </c>
      <c r="Y1561" s="76" t="s">
        <v>3025</v>
      </c>
      <c r="Z1561" s="76" t="s">
        <v>149</v>
      </c>
      <c r="AA1561" s="76" t="s">
        <v>150</v>
      </c>
      <c r="AB1561" s="76" t="s">
        <v>539</v>
      </c>
      <c r="AC1561" s="76" t="s">
        <v>540</v>
      </c>
      <c r="AD1561" s="76" t="s">
        <v>173</v>
      </c>
      <c r="AE1561" s="76" t="s">
        <v>548</v>
      </c>
      <c r="AF1561" s="76" t="s">
        <v>96</v>
      </c>
      <c r="AG1561" s="82"/>
      <c r="AH1561" s="60"/>
      <c r="AI1561" s="75" t="s">
        <v>5422</v>
      </c>
      <c r="AJ1561" s="6" t="s">
        <v>103</v>
      </c>
      <c r="AK1561" s="81">
        <v>0</v>
      </c>
      <c r="AL1561" s="205" t="s">
        <v>103</v>
      </c>
      <c r="AM1561" s="169"/>
      <c r="AN1561" s="6"/>
      <c r="AO1561" s="120"/>
    </row>
    <row r="1562" spans="1:41">
      <c r="A1562" s="75" t="s">
        <v>5422</v>
      </c>
      <c r="B1562" s="6" t="s">
        <v>93</v>
      </c>
      <c r="C1562" s="76">
        <v>1561</v>
      </c>
      <c r="D1562" s="6" t="s">
        <v>106</v>
      </c>
      <c r="E1562" s="6" t="s">
        <v>2135</v>
      </c>
      <c r="F1562" s="6" t="str">
        <f t="shared" si="155"/>
        <v>FreightRM-J-1233LI26-M19</v>
      </c>
      <c r="G1562" s="95" t="s">
        <v>5550</v>
      </c>
      <c r="H1562" s="95">
        <v>635955</v>
      </c>
      <c r="I1562" s="85" t="s">
        <v>4692</v>
      </c>
      <c r="J1562" s="92">
        <v>46085</v>
      </c>
      <c r="K1562" s="92"/>
      <c r="L1562" s="78" t="s">
        <v>116</v>
      </c>
      <c r="M1562" s="76" t="s">
        <v>173</v>
      </c>
      <c r="N1562" s="80" t="s">
        <v>116</v>
      </c>
      <c r="O1562" s="71">
        <v>0</v>
      </c>
      <c r="P1562" s="71">
        <v>0</v>
      </c>
      <c r="Q1562" s="79">
        <v>360</v>
      </c>
      <c r="R1562" s="79">
        <v>0</v>
      </c>
      <c r="S1562" s="71">
        <v>0</v>
      </c>
      <c r="T1562" s="79">
        <v>360</v>
      </c>
      <c r="U1562" s="87" t="s">
        <v>118</v>
      </c>
      <c r="V1562" s="84">
        <f t="shared" si="158"/>
        <v>360</v>
      </c>
      <c r="W1562" s="61">
        <v>46079</v>
      </c>
      <c r="X1562" s="6" t="s">
        <v>147</v>
      </c>
      <c r="Y1562" s="76" t="s">
        <v>148</v>
      </c>
      <c r="Z1562" s="76" t="s">
        <v>149</v>
      </c>
      <c r="AA1562" s="76" t="s">
        <v>150</v>
      </c>
      <c r="AB1562" s="76" t="s">
        <v>539</v>
      </c>
      <c r="AC1562" s="76" t="s">
        <v>540</v>
      </c>
      <c r="AD1562" s="76" t="s">
        <v>173</v>
      </c>
      <c r="AE1562" s="76" t="s">
        <v>548</v>
      </c>
      <c r="AF1562" s="76" t="s">
        <v>96</v>
      </c>
      <c r="AG1562" s="82"/>
      <c r="AH1562" s="60"/>
      <c r="AI1562" s="75" t="s">
        <v>5422</v>
      </c>
      <c r="AJ1562" s="6" t="s">
        <v>103</v>
      </c>
      <c r="AK1562" s="81">
        <v>0</v>
      </c>
      <c r="AL1562" s="205" t="s">
        <v>103</v>
      </c>
      <c r="AM1562" s="169"/>
      <c r="AN1562" s="6"/>
      <c r="AO1562" s="120"/>
    </row>
    <row r="1563" spans="1:41">
      <c r="A1563" s="75" t="s">
        <v>5422</v>
      </c>
      <c r="B1563" s="6" t="s">
        <v>93</v>
      </c>
      <c r="C1563" s="76">
        <v>1562</v>
      </c>
      <c r="D1563" s="6" t="s">
        <v>106</v>
      </c>
      <c r="E1563" s="6" t="s">
        <v>2135</v>
      </c>
      <c r="F1563" s="6" t="str">
        <f t="shared" si="155"/>
        <v>FreightRM-J-1232LI26-M19</v>
      </c>
      <c r="G1563" s="95" t="s">
        <v>5551</v>
      </c>
      <c r="H1563" s="95">
        <v>635956</v>
      </c>
      <c r="I1563" s="85" t="s">
        <v>4692</v>
      </c>
      <c r="J1563" s="92">
        <v>46085</v>
      </c>
      <c r="K1563" s="92"/>
      <c r="L1563" s="78" t="s">
        <v>116</v>
      </c>
      <c r="M1563" s="76" t="s">
        <v>173</v>
      </c>
      <c r="N1563" s="80" t="s">
        <v>116</v>
      </c>
      <c r="O1563" s="71">
        <v>0</v>
      </c>
      <c r="P1563" s="71">
        <v>0</v>
      </c>
      <c r="Q1563" s="79">
        <v>420</v>
      </c>
      <c r="R1563" s="79">
        <v>0</v>
      </c>
      <c r="S1563" s="71">
        <v>0</v>
      </c>
      <c r="T1563" s="79">
        <v>420</v>
      </c>
      <c r="U1563" s="87" t="s">
        <v>118</v>
      </c>
      <c r="V1563" s="84">
        <f t="shared" si="158"/>
        <v>420</v>
      </c>
      <c r="W1563" s="61">
        <v>46078</v>
      </c>
      <c r="X1563" s="6" t="s">
        <v>159</v>
      </c>
      <c r="Y1563" s="76" t="s">
        <v>160</v>
      </c>
      <c r="Z1563" s="76" t="s">
        <v>149</v>
      </c>
      <c r="AA1563" s="76" t="s">
        <v>150</v>
      </c>
      <c r="AB1563" s="76" t="s">
        <v>539</v>
      </c>
      <c r="AC1563" s="76" t="s">
        <v>540</v>
      </c>
      <c r="AD1563" s="76" t="s">
        <v>173</v>
      </c>
      <c r="AE1563" s="76" t="s">
        <v>548</v>
      </c>
      <c r="AF1563" s="76" t="s">
        <v>96</v>
      </c>
      <c r="AG1563" s="82"/>
      <c r="AH1563" s="60"/>
      <c r="AI1563" s="75" t="s">
        <v>5422</v>
      </c>
      <c r="AJ1563" s="6" t="s">
        <v>103</v>
      </c>
      <c r="AK1563" s="81">
        <v>0</v>
      </c>
      <c r="AL1563" s="205" t="s">
        <v>103</v>
      </c>
      <c r="AM1563" s="169"/>
      <c r="AN1563" s="6"/>
      <c r="AO1563" s="120"/>
    </row>
    <row r="1564" spans="1:41">
      <c r="A1564" s="75" t="s">
        <v>5422</v>
      </c>
      <c r="B1564" s="6" t="s">
        <v>93</v>
      </c>
      <c r="C1564" s="76">
        <v>1563</v>
      </c>
      <c r="D1564" s="6" t="s">
        <v>106</v>
      </c>
      <c r="E1564" s="6" t="s">
        <v>2135</v>
      </c>
      <c r="F1564" s="6" t="str">
        <f t="shared" si="155"/>
        <v>FreightRM-J-1244LI26-M19</v>
      </c>
      <c r="G1564" s="95" t="s">
        <v>5552</v>
      </c>
      <c r="H1564" s="95">
        <v>635963</v>
      </c>
      <c r="I1564" s="85" t="s">
        <v>4692</v>
      </c>
      <c r="J1564" s="92">
        <v>46085</v>
      </c>
      <c r="K1564" s="92"/>
      <c r="L1564" s="78" t="s">
        <v>116</v>
      </c>
      <c r="M1564" s="76" t="s">
        <v>173</v>
      </c>
      <c r="N1564" s="80" t="s">
        <v>116</v>
      </c>
      <c r="O1564" s="71">
        <v>0</v>
      </c>
      <c r="P1564" s="71">
        <v>0</v>
      </c>
      <c r="Q1564" s="79">
        <v>490</v>
      </c>
      <c r="R1564" s="79">
        <v>0</v>
      </c>
      <c r="S1564" s="71">
        <v>0</v>
      </c>
      <c r="T1564" s="79">
        <v>490</v>
      </c>
      <c r="U1564" s="87" t="s">
        <v>118</v>
      </c>
      <c r="V1564" s="84">
        <f t="shared" si="158"/>
        <v>490</v>
      </c>
      <c r="W1564" s="61">
        <v>46086</v>
      </c>
      <c r="X1564" s="6" t="s">
        <v>5760</v>
      </c>
      <c r="Y1564" s="76" t="s">
        <v>5761</v>
      </c>
      <c r="Z1564" s="76" t="s">
        <v>149</v>
      </c>
      <c r="AA1564" s="76" t="s">
        <v>150</v>
      </c>
      <c r="AB1564" s="76" t="s">
        <v>539</v>
      </c>
      <c r="AC1564" s="76" t="s">
        <v>540</v>
      </c>
      <c r="AD1564" s="76" t="s">
        <v>173</v>
      </c>
      <c r="AE1564" s="76" t="s">
        <v>548</v>
      </c>
      <c r="AF1564" s="76" t="s">
        <v>96</v>
      </c>
      <c r="AG1564" s="82"/>
      <c r="AH1564" s="60"/>
      <c r="AI1564" s="75" t="s">
        <v>5422</v>
      </c>
      <c r="AJ1564" s="6" t="s">
        <v>103</v>
      </c>
      <c r="AK1564" s="81">
        <v>0</v>
      </c>
      <c r="AL1564" s="205" t="s">
        <v>103</v>
      </c>
      <c r="AM1564" s="169"/>
      <c r="AN1564" s="6"/>
      <c r="AO1564" s="120"/>
    </row>
    <row r="1565" spans="1:41">
      <c r="A1565" s="75" t="s">
        <v>5422</v>
      </c>
      <c r="B1565" s="6" t="s">
        <v>93</v>
      </c>
      <c r="C1565" s="76">
        <v>1564</v>
      </c>
      <c r="D1565" s="6" t="s">
        <v>106</v>
      </c>
      <c r="E1565" s="6" t="s">
        <v>2135</v>
      </c>
      <c r="F1565" s="6" t="str">
        <f t="shared" si="155"/>
        <v>FreightRM-J-1249LI26-M19.PFA</v>
      </c>
      <c r="G1565" s="95" t="s">
        <v>5553</v>
      </c>
      <c r="H1565" s="95">
        <v>635965</v>
      </c>
      <c r="I1565" s="85" t="s">
        <v>4692</v>
      </c>
      <c r="J1565" s="92">
        <v>46085</v>
      </c>
      <c r="K1565" s="92"/>
      <c r="L1565" s="78" t="s">
        <v>116</v>
      </c>
      <c r="M1565" s="76" t="s">
        <v>173</v>
      </c>
      <c r="N1565" s="80" t="s">
        <v>116</v>
      </c>
      <c r="O1565" s="71">
        <v>0</v>
      </c>
      <c r="P1565" s="71">
        <v>0</v>
      </c>
      <c r="Q1565" s="79">
        <v>1780</v>
      </c>
      <c r="R1565" s="79">
        <v>0</v>
      </c>
      <c r="S1565" s="71">
        <v>0</v>
      </c>
      <c r="T1565" s="79">
        <v>1780</v>
      </c>
      <c r="U1565" s="87" t="s">
        <v>118</v>
      </c>
      <c r="V1565" s="84">
        <f t="shared" si="158"/>
        <v>1780</v>
      </c>
      <c r="W1565" s="61">
        <v>46079</v>
      </c>
      <c r="X1565" s="6" t="s">
        <v>150</v>
      </c>
      <c r="Y1565" s="76" t="s">
        <v>149</v>
      </c>
      <c r="Z1565" s="76" t="s">
        <v>2046</v>
      </c>
      <c r="AA1565" s="76" t="s">
        <v>156</v>
      </c>
      <c r="AB1565" s="76" t="s">
        <v>539</v>
      </c>
      <c r="AC1565" s="76" t="s">
        <v>540</v>
      </c>
      <c r="AD1565" s="76" t="s">
        <v>173</v>
      </c>
      <c r="AE1565" s="76">
        <v>67180000</v>
      </c>
      <c r="AF1565" s="76" t="s">
        <v>96</v>
      </c>
      <c r="AG1565" s="82"/>
      <c r="AH1565" s="60"/>
      <c r="AI1565" s="75" t="s">
        <v>5422</v>
      </c>
      <c r="AJ1565" s="6" t="s">
        <v>103</v>
      </c>
      <c r="AK1565" s="81">
        <v>0</v>
      </c>
      <c r="AL1565" s="205" t="s">
        <v>103</v>
      </c>
      <c r="AM1565" s="169" t="s">
        <v>6436</v>
      </c>
      <c r="AN1565" s="6"/>
      <c r="AO1565" s="120"/>
    </row>
    <row r="1566" spans="1:41">
      <c r="A1566" s="75" t="s">
        <v>5422</v>
      </c>
      <c r="B1566" s="6" t="s">
        <v>93</v>
      </c>
      <c r="C1566" s="76">
        <v>1565</v>
      </c>
      <c r="D1566" s="6" t="s">
        <v>106</v>
      </c>
      <c r="E1566" s="6" t="s">
        <v>2135</v>
      </c>
      <c r="F1566" s="6" t="str">
        <f t="shared" si="155"/>
        <v>FreightRM-J-1237LI26-M19</v>
      </c>
      <c r="G1566" s="95" t="s">
        <v>5554</v>
      </c>
      <c r="H1566" s="95">
        <v>635967</v>
      </c>
      <c r="I1566" s="85" t="s">
        <v>4692</v>
      </c>
      <c r="J1566" s="92">
        <v>46085</v>
      </c>
      <c r="K1566" s="92"/>
      <c r="L1566" s="78" t="s">
        <v>116</v>
      </c>
      <c r="M1566" s="76" t="s">
        <v>173</v>
      </c>
      <c r="N1566" s="80" t="s">
        <v>116</v>
      </c>
      <c r="O1566" s="71">
        <v>0</v>
      </c>
      <c r="P1566" s="71">
        <v>0</v>
      </c>
      <c r="Q1566" s="79">
        <v>1250</v>
      </c>
      <c r="R1566" s="79">
        <v>0</v>
      </c>
      <c r="S1566" s="71">
        <v>0</v>
      </c>
      <c r="T1566" s="79">
        <v>1250</v>
      </c>
      <c r="U1566" s="87" t="s">
        <v>118</v>
      </c>
      <c r="V1566" s="84">
        <f t="shared" si="158"/>
        <v>1250</v>
      </c>
      <c r="W1566" s="61">
        <v>46084</v>
      </c>
      <c r="X1566" s="6" t="s">
        <v>150</v>
      </c>
      <c r="Y1566" s="76" t="s">
        <v>149</v>
      </c>
      <c r="Z1566" s="76" t="s">
        <v>2046</v>
      </c>
      <c r="AA1566" s="76" t="s">
        <v>156</v>
      </c>
      <c r="AB1566" s="76" t="s">
        <v>539</v>
      </c>
      <c r="AC1566" s="76" t="s">
        <v>540</v>
      </c>
      <c r="AD1566" s="76" t="s">
        <v>173</v>
      </c>
      <c r="AE1566" s="76" t="s">
        <v>548</v>
      </c>
      <c r="AF1566" s="76" t="s">
        <v>96</v>
      </c>
      <c r="AG1566" s="82"/>
      <c r="AH1566" s="60"/>
      <c r="AI1566" s="75" t="s">
        <v>5422</v>
      </c>
      <c r="AJ1566" s="6" t="s">
        <v>103</v>
      </c>
      <c r="AK1566" s="81">
        <v>0</v>
      </c>
      <c r="AL1566" s="205" t="s">
        <v>103</v>
      </c>
      <c r="AM1566" s="169"/>
      <c r="AN1566" s="6"/>
      <c r="AO1566" s="120"/>
    </row>
    <row r="1567" spans="1:41">
      <c r="A1567" s="75" t="s">
        <v>5422</v>
      </c>
      <c r="B1567" s="6" t="s">
        <v>93</v>
      </c>
      <c r="C1567" s="76">
        <v>1566</v>
      </c>
      <c r="D1567" s="6" t="s">
        <v>106</v>
      </c>
      <c r="E1567" s="6" t="s">
        <v>2135</v>
      </c>
      <c r="F1567" s="6" t="str">
        <f t="shared" si="155"/>
        <v>FreightRM-J-1241LI26-M19</v>
      </c>
      <c r="G1567" s="95" t="s">
        <v>5555</v>
      </c>
      <c r="H1567" s="95">
        <v>635972</v>
      </c>
      <c r="I1567" s="85" t="s">
        <v>4692</v>
      </c>
      <c r="J1567" s="92">
        <v>46085</v>
      </c>
      <c r="K1567" s="92"/>
      <c r="L1567" s="78" t="s">
        <v>116</v>
      </c>
      <c r="M1567" s="76" t="s">
        <v>173</v>
      </c>
      <c r="N1567" s="80" t="s">
        <v>116</v>
      </c>
      <c r="O1567" s="71">
        <v>0</v>
      </c>
      <c r="P1567" s="71">
        <v>0</v>
      </c>
      <c r="Q1567" s="79">
        <v>390</v>
      </c>
      <c r="R1567" s="79">
        <v>0</v>
      </c>
      <c r="S1567" s="71">
        <v>0</v>
      </c>
      <c r="T1567" s="79">
        <v>390</v>
      </c>
      <c r="U1567" s="87" t="s">
        <v>118</v>
      </c>
      <c r="V1567" s="84">
        <f t="shared" si="158"/>
        <v>390</v>
      </c>
      <c r="W1567" s="61">
        <v>46083</v>
      </c>
      <c r="X1567" s="6" t="s">
        <v>147</v>
      </c>
      <c r="Y1567" s="76" t="s">
        <v>148</v>
      </c>
      <c r="Z1567" s="76" t="s">
        <v>149</v>
      </c>
      <c r="AA1567" s="76" t="s">
        <v>150</v>
      </c>
      <c r="AB1567" s="76" t="s">
        <v>539</v>
      </c>
      <c r="AC1567" s="76" t="s">
        <v>540</v>
      </c>
      <c r="AD1567" s="76" t="s">
        <v>173</v>
      </c>
      <c r="AE1567" s="76" t="s">
        <v>548</v>
      </c>
      <c r="AF1567" s="76" t="s">
        <v>96</v>
      </c>
      <c r="AG1567" s="82"/>
      <c r="AH1567" s="60"/>
      <c r="AI1567" s="75" t="s">
        <v>5422</v>
      </c>
      <c r="AJ1567" s="6" t="s">
        <v>103</v>
      </c>
      <c r="AK1567" s="81">
        <v>0</v>
      </c>
      <c r="AL1567" s="205" t="s">
        <v>103</v>
      </c>
      <c r="AM1567" s="169"/>
      <c r="AN1567" s="6"/>
      <c r="AO1567" s="120"/>
    </row>
    <row r="1568" spans="1:41">
      <c r="A1568" s="75" t="s">
        <v>5422</v>
      </c>
      <c r="B1568" s="6" t="s">
        <v>93</v>
      </c>
      <c r="C1568" s="76">
        <v>1567</v>
      </c>
      <c r="D1568" s="6" t="s">
        <v>106</v>
      </c>
      <c r="E1568" s="6" t="s">
        <v>2135</v>
      </c>
      <c r="F1568" s="6" t="str">
        <f t="shared" si="155"/>
        <v>FreightRM-J-1245LI26-M19</v>
      </c>
      <c r="G1568" s="95" t="s">
        <v>5556</v>
      </c>
      <c r="H1568" s="95">
        <v>636410</v>
      </c>
      <c r="I1568" s="85" t="s">
        <v>4692</v>
      </c>
      <c r="J1568" s="92">
        <v>46086</v>
      </c>
      <c r="K1568" s="92"/>
      <c r="L1568" s="78" t="s">
        <v>116</v>
      </c>
      <c r="M1568" s="76" t="s">
        <v>173</v>
      </c>
      <c r="N1568" s="80" t="s">
        <v>116</v>
      </c>
      <c r="O1568" s="71">
        <v>0</v>
      </c>
      <c r="P1568" s="71">
        <v>0</v>
      </c>
      <c r="Q1568" s="79">
        <v>390</v>
      </c>
      <c r="R1568" s="79">
        <v>0</v>
      </c>
      <c r="S1568" s="71">
        <v>0</v>
      </c>
      <c r="T1568" s="79">
        <v>390</v>
      </c>
      <c r="U1568" s="87" t="s">
        <v>118</v>
      </c>
      <c r="V1568" s="84">
        <f t="shared" si="158"/>
        <v>390</v>
      </c>
      <c r="W1568" s="61">
        <v>46084</v>
      </c>
      <c r="X1568" s="6" t="s">
        <v>147</v>
      </c>
      <c r="Y1568" s="76" t="s">
        <v>148</v>
      </c>
      <c r="Z1568" s="76" t="s">
        <v>149</v>
      </c>
      <c r="AA1568" s="76" t="s">
        <v>150</v>
      </c>
      <c r="AB1568" s="76" t="s">
        <v>539</v>
      </c>
      <c r="AC1568" s="76" t="s">
        <v>540</v>
      </c>
      <c r="AD1568" s="76" t="s">
        <v>173</v>
      </c>
      <c r="AE1568" s="76" t="s">
        <v>548</v>
      </c>
      <c r="AF1568" s="76" t="s">
        <v>96</v>
      </c>
      <c r="AG1568" s="82"/>
      <c r="AH1568" s="60"/>
      <c r="AI1568" s="75" t="s">
        <v>5422</v>
      </c>
      <c r="AJ1568" s="6" t="s">
        <v>103</v>
      </c>
      <c r="AK1568" s="81">
        <v>0</v>
      </c>
      <c r="AL1568" s="205" t="s">
        <v>103</v>
      </c>
      <c r="AM1568" s="169"/>
      <c r="AN1568" s="6"/>
      <c r="AO1568" s="120"/>
    </row>
    <row r="1569" spans="1:41">
      <c r="A1569" s="75" t="s">
        <v>5422</v>
      </c>
      <c r="B1569" s="6" t="s">
        <v>93</v>
      </c>
      <c r="C1569" s="76">
        <v>1568</v>
      </c>
      <c r="D1569" s="6" t="s">
        <v>106</v>
      </c>
      <c r="E1569" s="6" t="s">
        <v>2135</v>
      </c>
      <c r="F1569" s="6" t="str">
        <f t="shared" si="155"/>
        <v>FreightRM-A-022-SI26-M19-L</v>
      </c>
      <c r="G1569" s="95" t="s">
        <v>5557</v>
      </c>
      <c r="H1569" s="95">
        <v>637076</v>
      </c>
      <c r="I1569" s="85" t="s">
        <v>4692</v>
      </c>
      <c r="J1569" s="92">
        <v>46090</v>
      </c>
      <c r="K1569" s="92"/>
      <c r="L1569" s="78" t="s">
        <v>116</v>
      </c>
      <c r="M1569" s="76" t="s">
        <v>174</v>
      </c>
      <c r="N1569" s="80" t="s">
        <v>116</v>
      </c>
      <c r="O1569" s="71">
        <v>0</v>
      </c>
      <c r="P1569" s="71">
        <v>0</v>
      </c>
      <c r="Q1569" s="79">
        <v>654</v>
      </c>
      <c r="R1569" s="79">
        <v>0</v>
      </c>
      <c r="S1569" s="71">
        <v>0</v>
      </c>
      <c r="T1569" s="79">
        <v>654</v>
      </c>
      <c r="U1569" s="87" t="s">
        <v>118</v>
      </c>
      <c r="V1569" s="84">
        <f t="shared" si="158"/>
        <v>654</v>
      </c>
      <c r="W1569" s="61">
        <v>46090</v>
      </c>
      <c r="X1569" s="6" t="s">
        <v>153</v>
      </c>
      <c r="Y1569" s="76" t="s">
        <v>154</v>
      </c>
      <c r="Z1569" s="76" t="s">
        <v>155</v>
      </c>
      <c r="AA1569" s="76" t="s">
        <v>164</v>
      </c>
      <c r="AB1569" s="76" t="s">
        <v>539</v>
      </c>
      <c r="AC1569" s="76" t="s">
        <v>540</v>
      </c>
      <c r="AD1569" s="76" t="s">
        <v>174</v>
      </c>
      <c r="AE1569" s="76" t="s">
        <v>546</v>
      </c>
      <c r="AF1569" s="76" t="s">
        <v>96</v>
      </c>
      <c r="AG1569" s="82"/>
      <c r="AH1569" s="60"/>
      <c r="AI1569" s="75" t="s">
        <v>5422</v>
      </c>
      <c r="AJ1569" s="6" t="s">
        <v>103</v>
      </c>
      <c r="AK1569" s="81">
        <v>0</v>
      </c>
      <c r="AL1569" s="205" t="s">
        <v>103</v>
      </c>
      <c r="AM1569" s="169"/>
      <c r="AN1569" s="6"/>
      <c r="AO1569" s="120"/>
    </row>
    <row r="1570" spans="1:41">
      <c r="A1570" s="75" t="s">
        <v>5422</v>
      </c>
      <c r="B1570" s="6" t="s">
        <v>93</v>
      </c>
      <c r="C1570" s="76">
        <v>1569</v>
      </c>
      <c r="D1570" s="6" t="s">
        <v>104</v>
      </c>
      <c r="E1570" s="6" t="s">
        <v>2135</v>
      </c>
      <c r="F1570" s="6" t="str">
        <f t="shared" si="155"/>
        <v>FreightPAQUETERIA</v>
      </c>
      <c r="G1570" s="6" t="s">
        <v>127</v>
      </c>
      <c r="H1570" s="6" t="s">
        <v>5558</v>
      </c>
      <c r="I1570" s="85" t="s">
        <v>4692</v>
      </c>
      <c r="J1570" s="92">
        <v>46062</v>
      </c>
      <c r="K1570" s="92" t="s">
        <v>116</v>
      </c>
      <c r="L1570" s="90" t="s">
        <v>119</v>
      </c>
      <c r="M1570" s="76" t="s">
        <v>25</v>
      </c>
      <c r="N1570" s="80" t="s">
        <v>116</v>
      </c>
      <c r="O1570" s="71">
        <v>0</v>
      </c>
      <c r="P1570" s="71">
        <v>0</v>
      </c>
      <c r="Q1570" s="79">
        <v>35689.01</v>
      </c>
      <c r="R1570" s="79">
        <v>0</v>
      </c>
      <c r="S1570" s="71">
        <v>0</v>
      </c>
      <c r="T1570" s="79">
        <v>35689.01</v>
      </c>
      <c r="U1570" s="87" t="s">
        <v>24</v>
      </c>
      <c r="V1570" s="84">
        <f t="shared" ref="V1570:V1572" si="159">T1570/17.669</f>
        <v>2019.8658667723132</v>
      </c>
      <c r="W1570" s="61" t="s">
        <v>119</v>
      </c>
      <c r="X1570" s="6" t="s">
        <v>120</v>
      </c>
      <c r="Y1570" s="6" t="s">
        <v>120</v>
      </c>
      <c r="Z1570" s="76" t="s">
        <v>121</v>
      </c>
      <c r="AA1570" s="76" t="s">
        <v>122</v>
      </c>
      <c r="AB1570" s="76" t="s">
        <v>539</v>
      </c>
      <c r="AC1570" s="76" t="s">
        <v>540</v>
      </c>
      <c r="AD1570" s="76" t="s">
        <v>25</v>
      </c>
      <c r="AE1570" s="76" t="s">
        <v>544</v>
      </c>
      <c r="AF1570" s="76" t="s">
        <v>96</v>
      </c>
      <c r="AG1570" s="82"/>
      <c r="AH1570" s="60"/>
      <c r="AI1570" s="75" t="s">
        <v>5422</v>
      </c>
      <c r="AJ1570" s="6" t="s">
        <v>103</v>
      </c>
      <c r="AK1570" s="81">
        <v>0</v>
      </c>
      <c r="AL1570" s="205" t="s">
        <v>103</v>
      </c>
      <c r="AM1570" s="169"/>
      <c r="AN1570" s="6"/>
      <c r="AO1570" s="120"/>
    </row>
    <row r="1571" spans="1:41">
      <c r="A1571" s="75" t="s">
        <v>5422</v>
      </c>
      <c r="B1571" s="6" t="s">
        <v>93</v>
      </c>
      <c r="C1571" s="76">
        <v>1570</v>
      </c>
      <c r="D1571" s="6" t="s">
        <v>104</v>
      </c>
      <c r="E1571" s="6" t="s">
        <v>2135</v>
      </c>
      <c r="F1571" s="6" t="str">
        <f t="shared" si="155"/>
        <v>FreightPAQUETERIA</v>
      </c>
      <c r="G1571" s="6" t="s">
        <v>127</v>
      </c>
      <c r="H1571" s="6" t="s">
        <v>5559</v>
      </c>
      <c r="I1571" s="85" t="s">
        <v>4692</v>
      </c>
      <c r="J1571" s="92">
        <v>46098</v>
      </c>
      <c r="K1571" s="92" t="s">
        <v>116</v>
      </c>
      <c r="L1571" s="90" t="s">
        <v>119</v>
      </c>
      <c r="M1571" s="76" t="s">
        <v>25</v>
      </c>
      <c r="N1571" s="80" t="s">
        <v>116</v>
      </c>
      <c r="O1571" s="71">
        <v>0</v>
      </c>
      <c r="P1571" s="71">
        <v>0</v>
      </c>
      <c r="Q1571" s="79">
        <v>15210.37</v>
      </c>
      <c r="R1571" s="79">
        <v>0</v>
      </c>
      <c r="S1571" s="71">
        <v>0</v>
      </c>
      <c r="T1571" s="79">
        <v>15210.37</v>
      </c>
      <c r="U1571" s="87" t="s">
        <v>24</v>
      </c>
      <c r="V1571" s="84">
        <f t="shared" si="159"/>
        <v>860.85064236798917</v>
      </c>
      <c r="W1571" s="61" t="s">
        <v>119</v>
      </c>
      <c r="X1571" s="6" t="s">
        <v>120</v>
      </c>
      <c r="Y1571" s="6" t="s">
        <v>120</v>
      </c>
      <c r="Z1571" s="76" t="s">
        <v>121</v>
      </c>
      <c r="AA1571" s="76" t="s">
        <v>122</v>
      </c>
      <c r="AB1571" s="76" t="s">
        <v>539</v>
      </c>
      <c r="AC1571" s="76" t="s">
        <v>540</v>
      </c>
      <c r="AD1571" s="76" t="s">
        <v>25</v>
      </c>
      <c r="AE1571" s="76" t="s">
        <v>544</v>
      </c>
      <c r="AF1571" s="76" t="s">
        <v>96</v>
      </c>
      <c r="AG1571" s="82"/>
      <c r="AH1571" s="60"/>
      <c r="AI1571" s="75" t="s">
        <v>5422</v>
      </c>
      <c r="AJ1571" s="6" t="s">
        <v>103</v>
      </c>
      <c r="AK1571" s="81">
        <v>0</v>
      </c>
      <c r="AL1571" s="205" t="s">
        <v>103</v>
      </c>
      <c r="AM1571" s="169"/>
      <c r="AN1571" s="6"/>
      <c r="AO1571" s="120"/>
    </row>
    <row r="1572" spans="1:41">
      <c r="A1572" s="75" t="s">
        <v>5422</v>
      </c>
      <c r="B1572" s="6" t="s">
        <v>93</v>
      </c>
      <c r="C1572" s="76">
        <v>1571</v>
      </c>
      <c r="D1572" s="6" t="s">
        <v>104</v>
      </c>
      <c r="E1572" s="6" t="s">
        <v>2135</v>
      </c>
      <c r="F1572" s="6" t="str">
        <f t="shared" si="155"/>
        <v>FreightPAQUETERIA</v>
      </c>
      <c r="G1572" s="6" t="s">
        <v>127</v>
      </c>
      <c r="H1572" s="6" t="s">
        <v>5560</v>
      </c>
      <c r="I1572" s="85" t="s">
        <v>4692</v>
      </c>
      <c r="J1572" s="92">
        <v>46098</v>
      </c>
      <c r="K1572" s="92" t="s">
        <v>116</v>
      </c>
      <c r="L1572" s="90">
        <v>889429826936</v>
      </c>
      <c r="M1572" s="76" t="s">
        <v>25</v>
      </c>
      <c r="N1572" s="80" t="s">
        <v>116</v>
      </c>
      <c r="O1572" s="71">
        <v>0</v>
      </c>
      <c r="P1572" s="71">
        <v>0</v>
      </c>
      <c r="Q1572" s="79">
        <v>168.6</v>
      </c>
      <c r="R1572" s="79">
        <v>26.98</v>
      </c>
      <c r="S1572" s="71">
        <v>0</v>
      </c>
      <c r="T1572" s="79">
        <v>195.58</v>
      </c>
      <c r="U1572" s="87" t="s">
        <v>24</v>
      </c>
      <c r="V1572" s="84">
        <f t="shared" si="159"/>
        <v>11.06910408059313</v>
      </c>
      <c r="W1572" s="61" t="s">
        <v>119</v>
      </c>
      <c r="X1572" s="6" t="s">
        <v>120</v>
      </c>
      <c r="Y1572" s="6" t="s">
        <v>120</v>
      </c>
      <c r="Z1572" s="76" t="s">
        <v>121</v>
      </c>
      <c r="AA1572" s="76" t="s">
        <v>122</v>
      </c>
      <c r="AB1572" s="76" t="s">
        <v>539</v>
      </c>
      <c r="AC1572" s="76" t="s">
        <v>540</v>
      </c>
      <c r="AD1572" s="76" t="s">
        <v>25</v>
      </c>
      <c r="AE1572" s="76" t="s">
        <v>544</v>
      </c>
      <c r="AF1572" s="76" t="s">
        <v>96</v>
      </c>
      <c r="AG1572" s="82"/>
      <c r="AH1572" s="60"/>
      <c r="AI1572" s="75" t="s">
        <v>5422</v>
      </c>
      <c r="AJ1572" s="6" t="s">
        <v>103</v>
      </c>
      <c r="AK1572" s="81">
        <v>0</v>
      </c>
      <c r="AL1572" s="205" t="s">
        <v>103</v>
      </c>
      <c r="AM1572" s="169"/>
      <c r="AN1572" s="6"/>
      <c r="AO1572" s="120"/>
    </row>
    <row r="1573" spans="1:41">
      <c r="A1573" s="75" t="s">
        <v>5422</v>
      </c>
      <c r="B1573" s="6" t="s">
        <v>93</v>
      </c>
      <c r="C1573" s="76">
        <v>1572</v>
      </c>
      <c r="D1573" s="76" t="s">
        <v>109</v>
      </c>
      <c r="E1573" s="76" t="s">
        <v>105</v>
      </c>
      <c r="F1573" s="6" t="str">
        <f t="shared" si="155"/>
        <v>STORAGEINVENTARIO</v>
      </c>
      <c r="G1573" s="95" t="s">
        <v>194</v>
      </c>
      <c r="H1573" s="99" t="s">
        <v>5561</v>
      </c>
      <c r="I1573" s="85" t="s">
        <v>4692</v>
      </c>
      <c r="J1573" s="100">
        <v>46083</v>
      </c>
      <c r="K1573" s="92"/>
      <c r="L1573" s="77" t="s">
        <v>116</v>
      </c>
      <c r="M1573" s="76" t="s">
        <v>195</v>
      </c>
      <c r="N1573" s="78" t="s">
        <v>116</v>
      </c>
      <c r="O1573" s="71">
        <v>0</v>
      </c>
      <c r="P1573" s="71">
        <v>0</v>
      </c>
      <c r="Q1573" s="79">
        <v>408</v>
      </c>
      <c r="R1573" s="79">
        <v>0</v>
      </c>
      <c r="S1573" s="71">
        <v>0</v>
      </c>
      <c r="T1573" s="79">
        <v>408</v>
      </c>
      <c r="U1573" s="87" t="s">
        <v>118</v>
      </c>
      <c r="V1573" s="84">
        <f t="shared" ref="V1573:V1574" si="160">T1573</f>
        <v>408</v>
      </c>
      <c r="W1573" s="61" t="s">
        <v>119</v>
      </c>
      <c r="X1573" s="6" t="s">
        <v>122</v>
      </c>
      <c r="Y1573" s="76" t="s">
        <v>121</v>
      </c>
      <c r="Z1573" s="76" t="s">
        <v>178</v>
      </c>
      <c r="AA1573" s="76" t="s">
        <v>196</v>
      </c>
      <c r="AB1573" s="76" t="s">
        <v>539</v>
      </c>
      <c r="AC1573" s="76" t="s">
        <v>541</v>
      </c>
      <c r="AD1573" s="76" t="s">
        <v>195</v>
      </c>
      <c r="AE1573" s="76">
        <v>75640000</v>
      </c>
      <c r="AF1573" s="76" t="s">
        <v>96</v>
      </c>
      <c r="AG1573" s="82"/>
      <c r="AH1573" s="60"/>
      <c r="AI1573" s="75" t="s">
        <v>5422</v>
      </c>
      <c r="AJ1573" s="6" t="s">
        <v>103</v>
      </c>
      <c r="AK1573" s="81">
        <v>0</v>
      </c>
      <c r="AL1573" s="205" t="s">
        <v>103</v>
      </c>
      <c r="AM1573" s="169"/>
      <c r="AN1573" s="6"/>
      <c r="AO1573" s="120"/>
    </row>
    <row r="1574" spans="1:41">
      <c r="A1574" s="75" t="s">
        <v>5422</v>
      </c>
      <c r="B1574" s="6" t="s">
        <v>93</v>
      </c>
      <c r="C1574" s="76">
        <v>1573</v>
      </c>
      <c r="D1574" s="76" t="s">
        <v>109</v>
      </c>
      <c r="E1574" s="76" t="s">
        <v>105</v>
      </c>
      <c r="F1574" s="6" t="str">
        <f t="shared" si="155"/>
        <v>STORAGEINVENTARIO</v>
      </c>
      <c r="G1574" s="95" t="s">
        <v>194</v>
      </c>
      <c r="H1574" s="6" t="s">
        <v>5562</v>
      </c>
      <c r="I1574" s="85" t="s">
        <v>4692</v>
      </c>
      <c r="J1574" s="100">
        <v>46086</v>
      </c>
      <c r="K1574" s="92"/>
      <c r="L1574" s="77" t="s">
        <v>116</v>
      </c>
      <c r="M1574" s="76" t="s">
        <v>195</v>
      </c>
      <c r="N1574" s="78" t="s">
        <v>116</v>
      </c>
      <c r="O1574" s="71">
        <v>0</v>
      </c>
      <c r="P1574" s="71">
        <v>0</v>
      </c>
      <c r="Q1574" s="79">
        <v>312</v>
      </c>
      <c r="R1574" s="79">
        <v>0</v>
      </c>
      <c r="S1574" s="71">
        <v>0</v>
      </c>
      <c r="T1574" s="79">
        <v>312</v>
      </c>
      <c r="U1574" s="87" t="s">
        <v>118</v>
      </c>
      <c r="V1574" s="84">
        <f t="shared" si="160"/>
        <v>312</v>
      </c>
      <c r="W1574" s="61" t="s">
        <v>119</v>
      </c>
      <c r="X1574" s="6" t="s">
        <v>122</v>
      </c>
      <c r="Y1574" s="76" t="s">
        <v>121</v>
      </c>
      <c r="Z1574" s="76" t="s">
        <v>178</v>
      </c>
      <c r="AA1574" s="76" t="s">
        <v>196</v>
      </c>
      <c r="AB1574" s="76" t="s">
        <v>539</v>
      </c>
      <c r="AC1574" s="76" t="s">
        <v>541</v>
      </c>
      <c r="AD1574" s="76" t="s">
        <v>195</v>
      </c>
      <c r="AE1574" s="76">
        <v>75640000</v>
      </c>
      <c r="AF1574" s="76" t="s">
        <v>96</v>
      </c>
      <c r="AG1574" s="82"/>
      <c r="AH1574" s="60"/>
      <c r="AI1574" s="75" t="s">
        <v>5422</v>
      </c>
      <c r="AJ1574" s="6" t="s">
        <v>103</v>
      </c>
      <c r="AK1574" s="81">
        <v>0</v>
      </c>
      <c r="AL1574" s="205" t="s">
        <v>103</v>
      </c>
      <c r="AM1574" s="169"/>
      <c r="AN1574" s="6"/>
      <c r="AO1574" s="120"/>
    </row>
    <row r="1575" spans="1:41">
      <c r="A1575" s="75" t="s">
        <v>5422</v>
      </c>
      <c r="B1575" s="6" t="s">
        <v>93</v>
      </c>
      <c r="C1575" s="76">
        <v>1574</v>
      </c>
      <c r="D1575" s="76" t="s">
        <v>1564</v>
      </c>
      <c r="E1575" s="6" t="s">
        <v>2135</v>
      </c>
      <c r="F1575" s="6" t="str">
        <f t="shared" si="155"/>
        <v>FreightRM-M-034-SI26-M19 / RM-M-031-SI26-M19</v>
      </c>
      <c r="G1575" s="331" t="s">
        <v>5563</v>
      </c>
      <c r="H1575" s="99" t="s">
        <v>5564</v>
      </c>
      <c r="I1575" s="85" t="s">
        <v>4692</v>
      </c>
      <c r="J1575" s="100">
        <v>46087</v>
      </c>
      <c r="K1575" s="100" t="s">
        <v>5762</v>
      </c>
      <c r="L1575" s="77"/>
      <c r="M1575" s="76" t="s">
        <v>173</v>
      </c>
      <c r="N1575" s="76" t="s">
        <v>5763</v>
      </c>
      <c r="O1575" s="71">
        <v>0</v>
      </c>
      <c r="P1575" s="71">
        <v>0</v>
      </c>
      <c r="Q1575" s="79">
        <v>76940</v>
      </c>
      <c r="R1575" s="79">
        <v>12310.4</v>
      </c>
      <c r="S1575" s="71">
        <v>0</v>
      </c>
      <c r="T1575" s="79">
        <v>89250.4</v>
      </c>
      <c r="U1575" s="87" t="s">
        <v>24</v>
      </c>
      <c r="V1575" s="84">
        <f t="shared" ref="V1575:V1579" si="161">T1575/17.669</f>
        <v>5051.2422887543153</v>
      </c>
      <c r="W1575" s="61">
        <v>46078</v>
      </c>
      <c r="X1575" s="76" t="s">
        <v>2058</v>
      </c>
      <c r="Y1575" s="76" t="s">
        <v>2059</v>
      </c>
      <c r="Z1575" s="76" t="s">
        <v>2058</v>
      </c>
      <c r="AA1575" s="76" t="s">
        <v>2058</v>
      </c>
      <c r="AB1575" s="76" t="s">
        <v>539</v>
      </c>
      <c r="AC1575" s="76" t="s">
        <v>540</v>
      </c>
      <c r="AD1575" s="76" t="s">
        <v>174</v>
      </c>
      <c r="AE1575" s="76" t="s">
        <v>546</v>
      </c>
      <c r="AF1575" s="76" t="s">
        <v>96</v>
      </c>
      <c r="AG1575" s="82"/>
      <c r="AH1575" s="60"/>
      <c r="AI1575" s="75" t="s">
        <v>5422</v>
      </c>
      <c r="AJ1575" s="6" t="s">
        <v>103</v>
      </c>
      <c r="AK1575" s="81">
        <v>0</v>
      </c>
      <c r="AL1575" s="205" t="s">
        <v>103</v>
      </c>
      <c r="AM1575" s="169"/>
      <c r="AN1575" s="6"/>
      <c r="AO1575" s="120"/>
    </row>
    <row r="1576" spans="1:41">
      <c r="A1576" s="75" t="s">
        <v>5422</v>
      </c>
      <c r="B1576" s="6" t="s">
        <v>93</v>
      </c>
      <c r="C1576" s="76">
        <v>1575</v>
      </c>
      <c r="D1576" s="76" t="s">
        <v>1564</v>
      </c>
      <c r="E1576" s="6" t="s">
        <v>2135</v>
      </c>
      <c r="F1576" s="6" t="str">
        <f t="shared" si="155"/>
        <v>FreightRM-M-025-SI26-M19</v>
      </c>
      <c r="G1576" s="95" t="s">
        <v>5565</v>
      </c>
      <c r="H1576" s="99" t="s">
        <v>5566</v>
      </c>
      <c r="I1576" s="85" t="s">
        <v>4692</v>
      </c>
      <c r="J1576" s="100">
        <v>46087</v>
      </c>
      <c r="K1576" s="100" t="s">
        <v>5764</v>
      </c>
      <c r="L1576" s="77"/>
      <c r="M1576" s="76" t="s">
        <v>173</v>
      </c>
      <c r="N1576" s="76" t="s">
        <v>5702</v>
      </c>
      <c r="O1576" s="71">
        <v>0</v>
      </c>
      <c r="P1576" s="71">
        <v>0</v>
      </c>
      <c r="Q1576" s="79">
        <v>56420</v>
      </c>
      <c r="R1576" s="79">
        <v>9027.2000000000007</v>
      </c>
      <c r="S1576" s="71">
        <v>0</v>
      </c>
      <c r="T1576" s="79">
        <v>65447.199999999997</v>
      </c>
      <c r="U1576" s="87" t="s">
        <v>24</v>
      </c>
      <c r="V1576" s="84">
        <f t="shared" si="161"/>
        <v>3704.0692738694888</v>
      </c>
      <c r="W1576" s="61">
        <v>46080</v>
      </c>
      <c r="X1576" s="76" t="s">
        <v>2058</v>
      </c>
      <c r="Y1576" s="76" t="s">
        <v>2059</v>
      </c>
      <c r="Z1576" s="76" t="s">
        <v>2058</v>
      </c>
      <c r="AA1576" s="76" t="s">
        <v>2058</v>
      </c>
      <c r="AB1576" s="76" t="s">
        <v>539</v>
      </c>
      <c r="AC1576" s="76" t="s">
        <v>540</v>
      </c>
      <c r="AD1576" s="76" t="s">
        <v>174</v>
      </c>
      <c r="AE1576" s="76" t="s">
        <v>546</v>
      </c>
      <c r="AF1576" s="76" t="s">
        <v>96</v>
      </c>
      <c r="AG1576" s="82"/>
      <c r="AH1576" s="60"/>
      <c r="AI1576" s="75" t="s">
        <v>5422</v>
      </c>
      <c r="AJ1576" s="6" t="s">
        <v>103</v>
      </c>
      <c r="AK1576" s="81">
        <v>0</v>
      </c>
      <c r="AL1576" s="205" t="s">
        <v>103</v>
      </c>
      <c r="AM1576" s="169"/>
      <c r="AN1576" s="6"/>
      <c r="AO1576" s="120"/>
    </row>
    <row r="1577" spans="1:41">
      <c r="A1577" s="75" t="s">
        <v>5422</v>
      </c>
      <c r="B1577" s="6" t="s">
        <v>93</v>
      </c>
      <c r="C1577" s="76">
        <v>1576</v>
      </c>
      <c r="D1577" s="76" t="s">
        <v>1564</v>
      </c>
      <c r="E1577" s="6" t="s">
        <v>2135</v>
      </c>
      <c r="F1577" s="6" t="str">
        <f t="shared" si="155"/>
        <v>FreightRM-M-015-SI26-M19</v>
      </c>
      <c r="G1577" s="95" t="s">
        <v>5567</v>
      </c>
      <c r="H1577" s="99" t="s">
        <v>5568</v>
      </c>
      <c r="I1577" s="85" t="s">
        <v>4692</v>
      </c>
      <c r="J1577" s="100">
        <v>46087</v>
      </c>
      <c r="K1577" s="100" t="s">
        <v>5765</v>
      </c>
      <c r="L1577" s="77"/>
      <c r="M1577" s="76" t="s">
        <v>173</v>
      </c>
      <c r="N1577" s="76" t="s">
        <v>5696</v>
      </c>
      <c r="O1577" s="71">
        <v>0</v>
      </c>
      <c r="P1577" s="71">
        <v>0</v>
      </c>
      <c r="Q1577" s="79">
        <v>56420</v>
      </c>
      <c r="R1577" s="79">
        <v>9027.2000000000007</v>
      </c>
      <c r="S1577" s="71">
        <v>0</v>
      </c>
      <c r="T1577" s="79">
        <v>65447.199999999997</v>
      </c>
      <c r="U1577" s="87" t="s">
        <v>24</v>
      </c>
      <c r="V1577" s="84">
        <f t="shared" si="161"/>
        <v>3704.0692738694888</v>
      </c>
      <c r="W1577" s="61">
        <v>46079</v>
      </c>
      <c r="X1577" s="76" t="s">
        <v>2058</v>
      </c>
      <c r="Y1577" s="76" t="s">
        <v>2059</v>
      </c>
      <c r="Z1577" s="76" t="s">
        <v>2058</v>
      </c>
      <c r="AA1577" s="76" t="s">
        <v>2058</v>
      </c>
      <c r="AB1577" s="76" t="s">
        <v>539</v>
      </c>
      <c r="AC1577" s="76" t="s">
        <v>540</v>
      </c>
      <c r="AD1577" s="76" t="s">
        <v>174</v>
      </c>
      <c r="AE1577" s="76" t="s">
        <v>546</v>
      </c>
      <c r="AF1577" s="76" t="s">
        <v>96</v>
      </c>
      <c r="AG1577" s="82"/>
      <c r="AH1577" s="60"/>
      <c r="AI1577" s="75" t="s">
        <v>5422</v>
      </c>
      <c r="AJ1577" s="6" t="s">
        <v>103</v>
      </c>
      <c r="AK1577" s="81">
        <v>0</v>
      </c>
      <c r="AL1577" s="205" t="s">
        <v>103</v>
      </c>
      <c r="AM1577" s="169"/>
      <c r="AN1577" s="6"/>
      <c r="AO1577" s="120"/>
    </row>
    <row r="1578" spans="1:41">
      <c r="A1578" s="75" t="s">
        <v>5422</v>
      </c>
      <c r="B1578" s="6" t="s">
        <v>93</v>
      </c>
      <c r="C1578" s="76">
        <v>1577</v>
      </c>
      <c r="D1578" s="76" t="s">
        <v>1564</v>
      </c>
      <c r="E1578" s="6" t="s">
        <v>2135</v>
      </c>
      <c r="F1578" s="6" t="str">
        <f t="shared" si="155"/>
        <v>FreightRM-M-032-SI26-M19</v>
      </c>
      <c r="G1578" s="95" t="s">
        <v>5569</v>
      </c>
      <c r="H1578" s="99" t="s">
        <v>5570</v>
      </c>
      <c r="I1578" s="85" t="s">
        <v>4692</v>
      </c>
      <c r="J1578" s="100">
        <v>46087</v>
      </c>
      <c r="K1578" s="100" t="s">
        <v>5766</v>
      </c>
      <c r="L1578" s="77"/>
      <c r="M1578" s="76" t="s">
        <v>173</v>
      </c>
      <c r="N1578" s="76" t="s">
        <v>5365</v>
      </c>
      <c r="O1578" s="71">
        <v>0</v>
      </c>
      <c r="P1578" s="71">
        <v>0</v>
      </c>
      <c r="Q1578" s="79">
        <v>60540</v>
      </c>
      <c r="R1578" s="79">
        <v>9686.4</v>
      </c>
      <c r="S1578" s="71">
        <v>0</v>
      </c>
      <c r="T1578" s="79">
        <v>70226.399999999994</v>
      </c>
      <c r="U1578" s="87" t="s">
        <v>24</v>
      </c>
      <c r="V1578" s="84">
        <f t="shared" si="161"/>
        <v>3974.5543041485084</v>
      </c>
      <c r="W1578" s="61">
        <v>46080</v>
      </c>
      <c r="X1578" s="76" t="s">
        <v>2058</v>
      </c>
      <c r="Y1578" s="76" t="s">
        <v>2059</v>
      </c>
      <c r="Z1578" s="76" t="s">
        <v>2058</v>
      </c>
      <c r="AA1578" s="76" t="s">
        <v>2058</v>
      </c>
      <c r="AB1578" s="76" t="s">
        <v>539</v>
      </c>
      <c r="AC1578" s="76" t="s">
        <v>540</v>
      </c>
      <c r="AD1578" s="76" t="s">
        <v>174</v>
      </c>
      <c r="AE1578" s="76" t="s">
        <v>546</v>
      </c>
      <c r="AF1578" s="76" t="s">
        <v>96</v>
      </c>
      <c r="AG1578" s="82"/>
      <c r="AH1578" s="60"/>
      <c r="AI1578" s="75" t="s">
        <v>5422</v>
      </c>
      <c r="AJ1578" s="6" t="s">
        <v>103</v>
      </c>
      <c r="AK1578" s="81">
        <v>0</v>
      </c>
      <c r="AL1578" s="205" t="s">
        <v>103</v>
      </c>
      <c r="AM1578" s="169"/>
      <c r="AN1578" s="6"/>
      <c r="AO1578" s="120"/>
    </row>
    <row r="1579" spans="1:41">
      <c r="A1579" s="75" t="s">
        <v>5422</v>
      </c>
      <c r="B1579" s="6" t="s">
        <v>93</v>
      </c>
      <c r="C1579" s="76">
        <v>1578</v>
      </c>
      <c r="D1579" s="76" t="s">
        <v>1564</v>
      </c>
      <c r="E1579" s="6" t="s">
        <v>2135</v>
      </c>
      <c r="F1579" s="6" t="str">
        <f t="shared" si="155"/>
        <v>FreightRM-M-004-SI26-M19</v>
      </c>
      <c r="G1579" s="95" t="s">
        <v>5571</v>
      </c>
      <c r="H1579" s="99" t="s">
        <v>5572</v>
      </c>
      <c r="I1579" s="85" t="s">
        <v>4692</v>
      </c>
      <c r="J1579" s="100">
        <v>46087</v>
      </c>
      <c r="K1579" s="100" t="s">
        <v>5767</v>
      </c>
      <c r="L1579" s="77"/>
      <c r="M1579" s="76" t="s">
        <v>173</v>
      </c>
      <c r="N1579" s="76" t="s">
        <v>5768</v>
      </c>
      <c r="O1579" s="71">
        <v>0</v>
      </c>
      <c r="P1579" s="71">
        <v>0</v>
      </c>
      <c r="Q1579" s="79">
        <v>71100</v>
      </c>
      <c r="R1579" s="79">
        <v>11376</v>
      </c>
      <c r="S1579" s="71">
        <v>0</v>
      </c>
      <c r="T1579" s="79">
        <v>82476</v>
      </c>
      <c r="U1579" s="87" t="s">
        <v>24</v>
      </c>
      <c r="V1579" s="84">
        <f t="shared" si="161"/>
        <v>4667.8363235044426</v>
      </c>
      <c r="W1579" s="61">
        <v>46080</v>
      </c>
      <c r="X1579" s="76" t="s">
        <v>2058</v>
      </c>
      <c r="Y1579" s="76" t="s">
        <v>2059</v>
      </c>
      <c r="Z1579" s="76" t="s">
        <v>2058</v>
      </c>
      <c r="AA1579" s="76" t="s">
        <v>2058</v>
      </c>
      <c r="AB1579" s="76" t="s">
        <v>539</v>
      </c>
      <c r="AC1579" s="76" t="s">
        <v>540</v>
      </c>
      <c r="AD1579" s="76" t="s">
        <v>174</v>
      </c>
      <c r="AE1579" s="76" t="s">
        <v>546</v>
      </c>
      <c r="AF1579" s="76" t="s">
        <v>96</v>
      </c>
      <c r="AG1579" s="82"/>
      <c r="AH1579" s="60"/>
      <c r="AI1579" s="75" t="s">
        <v>5422</v>
      </c>
      <c r="AJ1579" s="6" t="s">
        <v>103</v>
      </c>
      <c r="AK1579" s="81">
        <v>0</v>
      </c>
      <c r="AL1579" s="205" t="s">
        <v>103</v>
      </c>
      <c r="AM1579" s="169"/>
      <c r="AN1579" s="6"/>
      <c r="AO1579" s="120"/>
    </row>
    <row r="1580" spans="1:41">
      <c r="A1580" s="75" t="s">
        <v>5422</v>
      </c>
      <c r="B1580" s="6" t="s">
        <v>93</v>
      </c>
      <c r="C1580" s="76">
        <v>1579</v>
      </c>
      <c r="D1580" s="76" t="s">
        <v>97</v>
      </c>
      <c r="E1580" s="6" t="s">
        <v>2135</v>
      </c>
      <c r="F1580" s="6" t="str">
        <f t="shared" si="155"/>
        <v>FreightFG-R-2147LE25.M01</v>
      </c>
      <c r="G1580" s="95" t="s">
        <v>5573</v>
      </c>
      <c r="H1580" s="99">
        <v>56610</v>
      </c>
      <c r="I1580" s="85" t="s">
        <v>4692</v>
      </c>
      <c r="J1580" s="100">
        <v>46087</v>
      </c>
      <c r="K1580" s="100" t="s">
        <v>5382</v>
      </c>
      <c r="L1580" s="77"/>
      <c r="M1580" s="76" t="s">
        <v>195</v>
      </c>
      <c r="N1580" s="76">
        <v>548295</v>
      </c>
      <c r="O1580" s="71">
        <v>0</v>
      </c>
      <c r="P1580" s="71">
        <v>0</v>
      </c>
      <c r="Q1580" s="79">
        <v>4545</v>
      </c>
      <c r="R1580" s="71">
        <v>0</v>
      </c>
      <c r="S1580" s="71">
        <v>0</v>
      </c>
      <c r="T1580" s="79">
        <v>4545</v>
      </c>
      <c r="U1580" s="87" t="s">
        <v>118</v>
      </c>
      <c r="V1580" s="84">
        <f t="shared" ref="V1580:V1584" si="162">T1580</f>
        <v>4545</v>
      </c>
      <c r="W1580" s="61">
        <v>46081</v>
      </c>
      <c r="X1580" s="76" t="s">
        <v>230</v>
      </c>
      <c r="Y1580" s="76" t="s">
        <v>178</v>
      </c>
      <c r="Z1580" s="76" t="s">
        <v>178</v>
      </c>
      <c r="AA1580" s="76" t="s">
        <v>232</v>
      </c>
      <c r="AB1580" s="76" t="s">
        <v>542</v>
      </c>
      <c r="AC1580" s="76" t="s">
        <v>541</v>
      </c>
      <c r="AD1580" s="76" t="s">
        <v>195</v>
      </c>
      <c r="AE1580" s="76" t="s">
        <v>547</v>
      </c>
      <c r="AF1580" s="76" t="s">
        <v>96</v>
      </c>
      <c r="AG1580" s="82"/>
      <c r="AH1580" s="60"/>
      <c r="AI1580" s="75" t="s">
        <v>5422</v>
      </c>
      <c r="AJ1580" s="6" t="s">
        <v>103</v>
      </c>
      <c r="AK1580" s="81">
        <v>0</v>
      </c>
      <c r="AL1580" s="205" t="s">
        <v>103</v>
      </c>
      <c r="AM1580" s="169"/>
      <c r="AN1580" s="6"/>
      <c r="AO1580" s="120"/>
    </row>
    <row r="1581" spans="1:41">
      <c r="A1581" s="75" t="s">
        <v>5422</v>
      </c>
      <c r="B1581" s="6" t="s">
        <v>93</v>
      </c>
      <c r="C1581" s="76">
        <v>1580</v>
      </c>
      <c r="D1581" s="76" t="s">
        <v>97</v>
      </c>
      <c r="E1581" s="6" t="s">
        <v>2135</v>
      </c>
      <c r="F1581" s="6" t="str">
        <f t="shared" si="155"/>
        <v>FreightFG-R-2148LE25.M19</v>
      </c>
      <c r="G1581" s="95" t="s">
        <v>5574</v>
      </c>
      <c r="H1581" s="99">
        <v>56611</v>
      </c>
      <c r="I1581" s="85" t="s">
        <v>4692</v>
      </c>
      <c r="J1581" s="100">
        <v>46087</v>
      </c>
      <c r="K1581" s="100" t="s">
        <v>5382</v>
      </c>
      <c r="L1581" s="77"/>
      <c r="M1581" s="76" t="s">
        <v>195</v>
      </c>
      <c r="N1581" s="76">
        <v>5183306</v>
      </c>
      <c r="O1581" s="71">
        <v>0</v>
      </c>
      <c r="P1581" s="71">
        <v>0</v>
      </c>
      <c r="Q1581" s="79">
        <v>5625</v>
      </c>
      <c r="R1581" s="71">
        <v>0</v>
      </c>
      <c r="S1581" s="71">
        <v>0</v>
      </c>
      <c r="T1581" s="79">
        <v>5625</v>
      </c>
      <c r="U1581" s="87" t="s">
        <v>118</v>
      </c>
      <c r="V1581" s="84">
        <f t="shared" si="162"/>
        <v>5625</v>
      </c>
      <c r="W1581" s="61">
        <v>46081</v>
      </c>
      <c r="X1581" s="76" t="s">
        <v>230</v>
      </c>
      <c r="Y1581" s="76" t="s">
        <v>178</v>
      </c>
      <c r="Z1581" s="76" t="s">
        <v>178</v>
      </c>
      <c r="AA1581" s="76" t="s">
        <v>232</v>
      </c>
      <c r="AB1581" s="76" t="s">
        <v>539</v>
      </c>
      <c r="AC1581" s="76" t="s">
        <v>541</v>
      </c>
      <c r="AD1581" s="76" t="s">
        <v>195</v>
      </c>
      <c r="AE1581" s="76" t="s">
        <v>547</v>
      </c>
      <c r="AF1581" s="76" t="s">
        <v>96</v>
      </c>
      <c r="AG1581" s="82"/>
      <c r="AH1581" s="60"/>
      <c r="AI1581" s="75" t="s">
        <v>5422</v>
      </c>
      <c r="AJ1581" s="6" t="s">
        <v>103</v>
      </c>
      <c r="AK1581" s="81">
        <v>0</v>
      </c>
      <c r="AL1581" s="205" t="s">
        <v>103</v>
      </c>
      <c r="AM1581" s="169"/>
      <c r="AN1581" s="6"/>
      <c r="AO1581" s="120"/>
    </row>
    <row r="1582" spans="1:41">
      <c r="A1582" s="75" t="s">
        <v>5422</v>
      </c>
      <c r="B1582" s="6" t="s">
        <v>93</v>
      </c>
      <c r="C1582" s="76">
        <v>1581</v>
      </c>
      <c r="D1582" s="76" t="s">
        <v>97</v>
      </c>
      <c r="E1582" s="6" t="s">
        <v>2135</v>
      </c>
      <c r="F1582" s="6" t="str">
        <f t="shared" si="155"/>
        <v>FreightFG-R-2149LE25.M19</v>
      </c>
      <c r="G1582" s="95" t="s">
        <v>5575</v>
      </c>
      <c r="H1582" s="99">
        <v>56612</v>
      </c>
      <c r="I1582" s="85" t="s">
        <v>4692</v>
      </c>
      <c r="J1582" s="100">
        <v>46087</v>
      </c>
      <c r="K1582" s="100" t="s">
        <v>5382</v>
      </c>
      <c r="L1582" s="77"/>
      <c r="M1582" s="76" t="s">
        <v>195</v>
      </c>
      <c r="N1582" s="76" t="s">
        <v>5769</v>
      </c>
      <c r="O1582" s="71">
        <v>0</v>
      </c>
      <c r="P1582" s="71">
        <v>0</v>
      </c>
      <c r="Q1582" s="79">
        <v>5197</v>
      </c>
      <c r="R1582" s="71">
        <v>0</v>
      </c>
      <c r="S1582" s="71">
        <v>0</v>
      </c>
      <c r="T1582" s="79">
        <v>5197</v>
      </c>
      <c r="U1582" s="87" t="s">
        <v>118</v>
      </c>
      <c r="V1582" s="84">
        <f t="shared" si="162"/>
        <v>5197</v>
      </c>
      <c r="W1582" s="61">
        <v>46081</v>
      </c>
      <c r="X1582" s="76" t="s">
        <v>230</v>
      </c>
      <c r="Y1582" s="76" t="s">
        <v>178</v>
      </c>
      <c r="Z1582" s="76" t="s">
        <v>178</v>
      </c>
      <c r="AA1582" s="76" t="s">
        <v>231</v>
      </c>
      <c r="AB1582" s="76" t="s">
        <v>539</v>
      </c>
      <c r="AC1582" s="76" t="s">
        <v>541</v>
      </c>
      <c r="AD1582" s="76" t="s">
        <v>195</v>
      </c>
      <c r="AE1582" s="76" t="s">
        <v>547</v>
      </c>
      <c r="AF1582" s="76" t="s">
        <v>96</v>
      </c>
      <c r="AG1582" s="82"/>
      <c r="AH1582" s="60"/>
      <c r="AI1582" s="75" t="s">
        <v>5422</v>
      </c>
      <c r="AJ1582" s="6" t="s">
        <v>103</v>
      </c>
      <c r="AK1582" s="81">
        <v>0</v>
      </c>
      <c r="AL1582" s="205" t="s">
        <v>103</v>
      </c>
      <c r="AM1582" s="169"/>
      <c r="AN1582" s="6"/>
      <c r="AO1582" s="120"/>
    </row>
    <row r="1583" spans="1:41">
      <c r="A1583" s="75" t="s">
        <v>5422</v>
      </c>
      <c r="B1583" s="6" t="s">
        <v>93</v>
      </c>
      <c r="C1583" s="76">
        <v>1582</v>
      </c>
      <c r="D1583" s="76" t="s">
        <v>97</v>
      </c>
      <c r="E1583" s="6" t="s">
        <v>2135</v>
      </c>
      <c r="F1583" s="6" t="str">
        <f t="shared" si="155"/>
        <v>FreightRM-J-1248LI26-M19</v>
      </c>
      <c r="G1583" s="95" t="s">
        <v>5576</v>
      </c>
      <c r="H1583" s="99">
        <v>56613</v>
      </c>
      <c r="I1583" s="85" t="s">
        <v>4692</v>
      </c>
      <c r="J1583" s="100">
        <v>46087</v>
      </c>
      <c r="K1583" s="100" t="s">
        <v>5382</v>
      </c>
      <c r="L1583" s="77"/>
      <c r="M1583" s="76" t="s">
        <v>217</v>
      </c>
      <c r="N1583" s="76" t="s">
        <v>116</v>
      </c>
      <c r="O1583" s="71">
        <v>0</v>
      </c>
      <c r="P1583" s="71">
        <v>0</v>
      </c>
      <c r="Q1583" s="79">
        <v>150</v>
      </c>
      <c r="R1583" s="71">
        <v>0</v>
      </c>
      <c r="S1583" s="71">
        <v>0</v>
      </c>
      <c r="T1583" s="79">
        <v>150</v>
      </c>
      <c r="U1583" s="87" t="s">
        <v>118</v>
      </c>
      <c r="V1583" s="84">
        <f t="shared" si="162"/>
        <v>150</v>
      </c>
      <c r="W1583" s="61">
        <v>46083</v>
      </c>
      <c r="X1583" s="76" t="s">
        <v>230</v>
      </c>
      <c r="Y1583" s="76" t="s">
        <v>178</v>
      </c>
      <c r="Z1583" s="76" t="s">
        <v>178</v>
      </c>
      <c r="AA1583" s="76" t="s">
        <v>5381</v>
      </c>
      <c r="AB1583" s="76" t="s">
        <v>539</v>
      </c>
      <c r="AC1583" s="76" t="s">
        <v>540</v>
      </c>
      <c r="AD1583" s="76" t="s">
        <v>173</v>
      </c>
      <c r="AE1583" s="76" t="s">
        <v>548</v>
      </c>
      <c r="AF1583" s="76" t="s">
        <v>96</v>
      </c>
      <c r="AG1583" s="82"/>
      <c r="AH1583" s="60"/>
      <c r="AI1583" s="75" t="s">
        <v>5422</v>
      </c>
      <c r="AJ1583" s="6" t="s">
        <v>103</v>
      </c>
      <c r="AK1583" s="81">
        <v>0</v>
      </c>
      <c r="AL1583" s="205" t="s">
        <v>103</v>
      </c>
      <c r="AM1583" s="169"/>
      <c r="AN1583" s="6"/>
      <c r="AO1583" s="120"/>
    </row>
    <row r="1584" spans="1:41">
      <c r="A1584" s="75" t="s">
        <v>5422</v>
      </c>
      <c r="B1584" s="6" t="s">
        <v>93</v>
      </c>
      <c r="C1584" s="76">
        <v>1583</v>
      </c>
      <c r="D1584" s="76" t="s">
        <v>97</v>
      </c>
      <c r="E1584" s="6" t="s">
        <v>2135</v>
      </c>
      <c r="F1584" s="6" t="str">
        <f t="shared" si="155"/>
        <v>FreightFG-R-2157LE25.M19</v>
      </c>
      <c r="G1584" s="95" t="s">
        <v>5577</v>
      </c>
      <c r="H1584" s="99">
        <v>56614</v>
      </c>
      <c r="I1584" s="85" t="s">
        <v>4692</v>
      </c>
      <c r="J1584" s="100">
        <v>46087</v>
      </c>
      <c r="K1584" s="100" t="s">
        <v>5382</v>
      </c>
      <c r="L1584" s="77"/>
      <c r="M1584" s="76" t="s">
        <v>5770</v>
      </c>
      <c r="N1584" s="76" t="s">
        <v>116</v>
      </c>
      <c r="O1584" s="71">
        <v>0</v>
      </c>
      <c r="P1584" s="71">
        <v>0</v>
      </c>
      <c r="Q1584" s="79">
        <v>400</v>
      </c>
      <c r="R1584" s="71">
        <v>0</v>
      </c>
      <c r="S1584" s="71">
        <v>0</v>
      </c>
      <c r="T1584" s="79">
        <v>400</v>
      </c>
      <c r="U1584" s="87" t="s">
        <v>118</v>
      </c>
      <c r="V1584" s="84">
        <f t="shared" si="162"/>
        <v>400</v>
      </c>
      <c r="W1584" s="61">
        <v>46083</v>
      </c>
      <c r="X1584" s="76" t="s">
        <v>230</v>
      </c>
      <c r="Y1584" s="76" t="s">
        <v>178</v>
      </c>
      <c r="Z1584" s="76" t="s">
        <v>178</v>
      </c>
      <c r="AA1584" s="76" t="s">
        <v>231</v>
      </c>
      <c r="AB1584" s="76" t="s">
        <v>539</v>
      </c>
      <c r="AC1584" s="76" t="s">
        <v>541</v>
      </c>
      <c r="AD1584" s="76" t="s">
        <v>195</v>
      </c>
      <c r="AE1584" s="76" t="s">
        <v>547</v>
      </c>
      <c r="AF1584" s="76" t="s">
        <v>96</v>
      </c>
      <c r="AG1584" s="82"/>
      <c r="AH1584" s="60"/>
      <c r="AI1584" s="75" t="s">
        <v>5422</v>
      </c>
      <c r="AJ1584" s="6" t="s">
        <v>103</v>
      </c>
      <c r="AK1584" s="81">
        <v>0</v>
      </c>
      <c r="AL1584" s="205" t="s">
        <v>103</v>
      </c>
      <c r="AM1584" s="169"/>
      <c r="AN1584" s="6"/>
      <c r="AO1584" s="120"/>
    </row>
    <row r="1585" spans="1:41">
      <c r="A1585" s="75" t="s">
        <v>5422</v>
      </c>
      <c r="B1585" s="6" t="s">
        <v>93</v>
      </c>
      <c r="C1585" s="76">
        <v>1584</v>
      </c>
      <c r="D1585" s="6" t="s">
        <v>594</v>
      </c>
      <c r="E1585" s="6" t="s">
        <v>2135</v>
      </c>
      <c r="F1585" s="6" t="str">
        <f t="shared" si="155"/>
        <v>FreightFG-V-026-V1E26-M01</v>
      </c>
      <c r="G1585" s="97" t="s">
        <v>5578</v>
      </c>
      <c r="H1585" s="97" t="s">
        <v>5579</v>
      </c>
      <c r="I1585" s="85" t="s">
        <v>4692</v>
      </c>
      <c r="J1585" s="92">
        <v>46083</v>
      </c>
      <c r="K1585" s="97" t="s">
        <v>5771</v>
      </c>
      <c r="L1585" s="6" t="s">
        <v>1497</v>
      </c>
      <c r="M1585" s="6" t="s">
        <v>174</v>
      </c>
      <c r="N1585" s="6" t="s">
        <v>1502</v>
      </c>
      <c r="O1585" s="71">
        <v>0</v>
      </c>
      <c r="P1585" s="71">
        <v>0</v>
      </c>
      <c r="Q1585" s="79">
        <v>6300</v>
      </c>
      <c r="R1585" s="79">
        <v>1008</v>
      </c>
      <c r="S1585" s="71">
        <v>252</v>
      </c>
      <c r="T1585" s="79">
        <v>7056</v>
      </c>
      <c r="U1585" s="6" t="s">
        <v>24</v>
      </c>
      <c r="V1585" s="84">
        <f t="shared" ref="V1585:V1594" si="163">T1585/17.669</f>
        <v>399.34348293621593</v>
      </c>
      <c r="W1585" s="110">
        <v>46084</v>
      </c>
      <c r="X1585" s="6" t="s">
        <v>122</v>
      </c>
      <c r="Y1585" s="6" t="s">
        <v>121</v>
      </c>
      <c r="Z1585" s="6" t="s">
        <v>1498</v>
      </c>
      <c r="AA1585" s="6" t="s">
        <v>1497</v>
      </c>
      <c r="AB1585" s="76" t="s">
        <v>542</v>
      </c>
      <c r="AC1585" s="76" t="s">
        <v>541</v>
      </c>
      <c r="AD1585" s="76" t="s">
        <v>195</v>
      </c>
      <c r="AE1585" s="76" t="s">
        <v>547</v>
      </c>
      <c r="AF1585" s="76" t="s">
        <v>96</v>
      </c>
      <c r="AG1585" s="82"/>
      <c r="AH1585" s="60"/>
      <c r="AI1585" s="75" t="s">
        <v>5422</v>
      </c>
      <c r="AJ1585" s="6" t="s">
        <v>103</v>
      </c>
      <c r="AK1585" s="81">
        <v>0</v>
      </c>
      <c r="AL1585" s="205" t="s">
        <v>103</v>
      </c>
      <c r="AM1585" s="169"/>
      <c r="AN1585" s="6"/>
      <c r="AO1585" s="120"/>
    </row>
    <row r="1586" spans="1:41">
      <c r="A1586" s="75" t="s">
        <v>5422</v>
      </c>
      <c r="B1586" s="6" t="s">
        <v>93</v>
      </c>
      <c r="C1586" s="76">
        <v>1585</v>
      </c>
      <c r="D1586" s="6" t="s">
        <v>594</v>
      </c>
      <c r="E1586" s="6" t="s">
        <v>2135</v>
      </c>
      <c r="F1586" s="6" t="str">
        <f t="shared" si="155"/>
        <v>FreightRM-M-029-SI26-M19</v>
      </c>
      <c r="G1586" s="97" t="s">
        <v>5580</v>
      </c>
      <c r="H1586" s="97" t="s">
        <v>5581</v>
      </c>
      <c r="I1586" s="85" t="s">
        <v>4692</v>
      </c>
      <c r="J1586" s="92">
        <v>46083</v>
      </c>
      <c r="K1586" s="97" t="s">
        <v>5772</v>
      </c>
      <c r="L1586" s="6" t="s">
        <v>5730</v>
      </c>
      <c r="M1586" s="6" t="s">
        <v>174</v>
      </c>
      <c r="N1586" s="6" t="s">
        <v>1479</v>
      </c>
      <c r="O1586" s="71">
        <v>0</v>
      </c>
      <c r="P1586" s="71">
        <v>0</v>
      </c>
      <c r="Q1586" s="79">
        <v>53600</v>
      </c>
      <c r="R1586" s="79">
        <v>8576</v>
      </c>
      <c r="S1586" s="71">
        <v>2144</v>
      </c>
      <c r="T1586" s="79">
        <v>60032</v>
      </c>
      <c r="U1586" s="6" t="s">
        <v>24</v>
      </c>
      <c r="V1586" s="84">
        <f t="shared" si="163"/>
        <v>3397.5889976795515</v>
      </c>
      <c r="W1586" s="110" t="s">
        <v>119</v>
      </c>
      <c r="X1586" s="6" t="s">
        <v>1480</v>
      </c>
      <c r="Y1586" s="6" t="s">
        <v>129</v>
      </c>
      <c r="Z1586" s="6" t="s">
        <v>239</v>
      </c>
      <c r="AA1586" s="6" t="s">
        <v>122</v>
      </c>
      <c r="AB1586" s="76" t="s">
        <v>539</v>
      </c>
      <c r="AC1586" s="76" t="s">
        <v>540</v>
      </c>
      <c r="AD1586" s="76" t="s">
        <v>174</v>
      </c>
      <c r="AE1586" s="76" t="s">
        <v>546</v>
      </c>
      <c r="AF1586" s="76" t="s">
        <v>96</v>
      </c>
      <c r="AG1586" s="82"/>
      <c r="AH1586" s="60"/>
      <c r="AI1586" s="75" t="s">
        <v>5422</v>
      </c>
      <c r="AJ1586" s="6" t="s">
        <v>103</v>
      </c>
      <c r="AK1586" s="81">
        <v>0</v>
      </c>
      <c r="AL1586" s="205" t="s">
        <v>103</v>
      </c>
      <c r="AM1586" s="169"/>
      <c r="AN1586" s="6"/>
      <c r="AO1586" s="120"/>
    </row>
    <row r="1587" spans="1:41">
      <c r="A1587" s="75" t="s">
        <v>5422</v>
      </c>
      <c r="B1587" s="6" t="s">
        <v>93</v>
      </c>
      <c r="C1587" s="76">
        <v>1586</v>
      </c>
      <c r="D1587" s="6" t="s">
        <v>594</v>
      </c>
      <c r="E1587" s="6" t="s">
        <v>2135</v>
      </c>
      <c r="F1587" s="6" t="str">
        <f t="shared" si="155"/>
        <v>FreightRM-M-018-SI26-M19/RM-M-019-SI26-M19</v>
      </c>
      <c r="G1587" s="112" t="s">
        <v>5582</v>
      </c>
      <c r="H1587" s="97" t="s">
        <v>5583</v>
      </c>
      <c r="I1587" s="85" t="s">
        <v>4692</v>
      </c>
      <c r="J1587" s="92">
        <v>46084</v>
      </c>
      <c r="K1587" s="97" t="s">
        <v>5773</v>
      </c>
      <c r="L1587" s="6" t="s">
        <v>5774</v>
      </c>
      <c r="M1587" s="6" t="s">
        <v>174</v>
      </c>
      <c r="N1587" s="6" t="s">
        <v>1479</v>
      </c>
      <c r="O1587" s="71">
        <v>0</v>
      </c>
      <c r="P1587" s="71">
        <v>0</v>
      </c>
      <c r="Q1587" s="79">
        <v>78000</v>
      </c>
      <c r="R1587" s="79">
        <v>12480</v>
      </c>
      <c r="S1587" s="71">
        <v>3120</v>
      </c>
      <c r="T1587" s="79">
        <v>87360</v>
      </c>
      <c r="U1587" s="6" t="s">
        <v>24</v>
      </c>
      <c r="V1587" s="84">
        <f t="shared" si="163"/>
        <v>4944.2526458769598</v>
      </c>
      <c r="W1587" s="110">
        <v>46087</v>
      </c>
      <c r="X1587" s="6" t="s">
        <v>1480</v>
      </c>
      <c r="Y1587" s="6" t="s">
        <v>129</v>
      </c>
      <c r="Z1587" s="6" t="s">
        <v>239</v>
      </c>
      <c r="AA1587" s="6" t="s">
        <v>122</v>
      </c>
      <c r="AB1587" s="76" t="s">
        <v>539</v>
      </c>
      <c r="AC1587" s="76" t="s">
        <v>540</v>
      </c>
      <c r="AD1587" s="76" t="s">
        <v>174</v>
      </c>
      <c r="AE1587" s="76" t="s">
        <v>546</v>
      </c>
      <c r="AF1587" s="76" t="s">
        <v>96</v>
      </c>
      <c r="AG1587" s="82"/>
      <c r="AH1587" s="60"/>
      <c r="AI1587" s="75" t="s">
        <v>5422</v>
      </c>
      <c r="AJ1587" s="6" t="s">
        <v>103</v>
      </c>
      <c r="AK1587" s="81">
        <v>0</v>
      </c>
      <c r="AL1587" s="205" t="s">
        <v>103</v>
      </c>
      <c r="AM1587" s="169"/>
      <c r="AN1587" s="6"/>
      <c r="AO1587" s="120"/>
    </row>
    <row r="1588" spans="1:41">
      <c r="A1588" s="75" t="s">
        <v>5422</v>
      </c>
      <c r="B1588" s="6" t="s">
        <v>93</v>
      </c>
      <c r="C1588" s="76">
        <v>1587</v>
      </c>
      <c r="D1588" s="6" t="s">
        <v>594</v>
      </c>
      <c r="E1588" s="6" t="s">
        <v>2135</v>
      </c>
      <c r="F1588" s="6" t="str">
        <f t="shared" si="155"/>
        <v>FreightRM-M-016-SI26-M19/RM-M-037-SI26-M19</v>
      </c>
      <c r="G1588" s="112" t="s">
        <v>5584</v>
      </c>
      <c r="H1588" s="97" t="s">
        <v>5585</v>
      </c>
      <c r="I1588" s="85" t="s">
        <v>4692</v>
      </c>
      <c r="J1588" s="92">
        <v>46080</v>
      </c>
      <c r="K1588" s="97" t="s">
        <v>5775</v>
      </c>
      <c r="L1588" s="6" t="s">
        <v>5776</v>
      </c>
      <c r="M1588" s="6" t="s">
        <v>174</v>
      </c>
      <c r="N1588" s="6" t="s">
        <v>1479</v>
      </c>
      <c r="O1588" s="71">
        <v>0</v>
      </c>
      <c r="P1588" s="71">
        <v>0</v>
      </c>
      <c r="Q1588" s="79">
        <v>75008</v>
      </c>
      <c r="R1588" s="79">
        <v>12001.28</v>
      </c>
      <c r="S1588" s="71">
        <v>3000.32</v>
      </c>
      <c r="T1588" s="79">
        <v>84008.959999999992</v>
      </c>
      <c r="U1588" s="6" t="s">
        <v>24</v>
      </c>
      <c r="V1588" s="84">
        <f t="shared" si="163"/>
        <v>4754.5961854094739</v>
      </c>
      <c r="W1588" s="110">
        <v>46087</v>
      </c>
      <c r="X1588" s="6" t="s">
        <v>1480</v>
      </c>
      <c r="Y1588" s="6" t="s">
        <v>129</v>
      </c>
      <c r="Z1588" s="6" t="s">
        <v>239</v>
      </c>
      <c r="AA1588" s="6" t="s">
        <v>122</v>
      </c>
      <c r="AB1588" s="76" t="s">
        <v>539</v>
      </c>
      <c r="AC1588" s="76" t="s">
        <v>540</v>
      </c>
      <c r="AD1588" s="76" t="s">
        <v>174</v>
      </c>
      <c r="AE1588" s="76" t="s">
        <v>546</v>
      </c>
      <c r="AF1588" s="76" t="s">
        <v>96</v>
      </c>
      <c r="AG1588" s="82"/>
      <c r="AH1588" s="60"/>
      <c r="AI1588" s="75" t="s">
        <v>5422</v>
      </c>
      <c r="AJ1588" s="6" t="s">
        <v>103</v>
      </c>
      <c r="AK1588" s="81">
        <v>0</v>
      </c>
      <c r="AL1588" s="205" t="s">
        <v>103</v>
      </c>
      <c r="AM1588" s="169"/>
      <c r="AN1588" s="6"/>
      <c r="AO1588" s="120"/>
    </row>
    <row r="1589" spans="1:41">
      <c r="A1589" s="75" t="s">
        <v>5422</v>
      </c>
      <c r="B1589" s="6" t="s">
        <v>93</v>
      </c>
      <c r="C1589" s="76">
        <v>1588</v>
      </c>
      <c r="D1589" s="6" t="s">
        <v>594</v>
      </c>
      <c r="E1589" s="6" t="s">
        <v>2135</v>
      </c>
      <c r="F1589" s="6" t="str">
        <f t="shared" si="155"/>
        <v>FreightRM-M-020-SI26-M19</v>
      </c>
      <c r="G1589" s="97" t="s">
        <v>5586</v>
      </c>
      <c r="H1589" s="97" t="s">
        <v>5587</v>
      </c>
      <c r="I1589" s="85" t="s">
        <v>4692</v>
      </c>
      <c r="J1589" s="92">
        <v>46084</v>
      </c>
      <c r="K1589" s="97" t="s">
        <v>5777</v>
      </c>
      <c r="L1589" s="6" t="s">
        <v>5778</v>
      </c>
      <c r="M1589" s="6" t="s">
        <v>174</v>
      </c>
      <c r="N1589" s="6" t="s">
        <v>1479</v>
      </c>
      <c r="O1589" s="71">
        <v>0</v>
      </c>
      <c r="P1589" s="71">
        <v>0</v>
      </c>
      <c r="Q1589" s="79">
        <v>68000</v>
      </c>
      <c r="R1589" s="79">
        <v>10880</v>
      </c>
      <c r="S1589" s="71">
        <v>2720</v>
      </c>
      <c r="T1589" s="79">
        <v>76160</v>
      </c>
      <c r="U1589" s="6" t="s">
        <v>24</v>
      </c>
      <c r="V1589" s="84">
        <f t="shared" si="163"/>
        <v>4310.3741015337591</v>
      </c>
      <c r="W1589" s="110">
        <v>46087</v>
      </c>
      <c r="X1589" s="6" t="s">
        <v>1480</v>
      </c>
      <c r="Y1589" s="6" t="s">
        <v>129</v>
      </c>
      <c r="Z1589" s="6" t="s">
        <v>239</v>
      </c>
      <c r="AA1589" s="6" t="s">
        <v>122</v>
      </c>
      <c r="AB1589" s="76" t="s">
        <v>539</v>
      </c>
      <c r="AC1589" s="76" t="s">
        <v>540</v>
      </c>
      <c r="AD1589" s="76" t="s">
        <v>174</v>
      </c>
      <c r="AE1589" s="76" t="s">
        <v>546</v>
      </c>
      <c r="AF1589" s="76" t="s">
        <v>96</v>
      </c>
      <c r="AG1589" s="82"/>
      <c r="AH1589" s="60"/>
      <c r="AI1589" s="75" t="s">
        <v>5422</v>
      </c>
      <c r="AJ1589" s="6" t="s">
        <v>103</v>
      </c>
      <c r="AK1589" s="81">
        <v>0</v>
      </c>
      <c r="AL1589" s="205" t="s">
        <v>103</v>
      </c>
      <c r="AM1589" s="169"/>
      <c r="AN1589" s="6"/>
      <c r="AO1589" s="120"/>
    </row>
    <row r="1590" spans="1:41">
      <c r="A1590" s="75" t="s">
        <v>5422</v>
      </c>
      <c r="B1590" s="6" t="s">
        <v>93</v>
      </c>
      <c r="C1590" s="76">
        <v>1589</v>
      </c>
      <c r="D1590" s="6" t="s">
        <v>594</v>
      </c>
      <c r="E1590" s="6" t="s">
        <v>2135</v>
      </c>
      <c r="F1590" s="6" t="str">
        <f t="shared" si="155"/>
        <v>FreightRM-M-027-SI26-M19/RM-M-028-SI26-M19</v>
      </c>
      <c r="G1590" s="112" t="s">
        <v>5588</v>
      </c>
      <c r="H1590" s="97" t="s">
        <v>5589</v>
      </c>
      <c r="I1590" s="85" t="s">
        <v>4692</v>
      </c>
      <c r="J1590" s="92">
        <v>46080</v>
      </c>
      <c r="K1590" s="97" t="s">
        <v>5779</v>
      </c>
      <c r="L1590" s="6" t="s">
        <v>5780</v>
      </c>
      <c r="M1590" s="6" t="s">
        <v>174</v>
      </c>
      <c r="N1590" s="6" t="s">
        <v>1479</v>
      </c>
      <c r="O1590" s="71">
        <v>0</v>
      </c>
      <c r="P1590" s="71">
        <v>0</v>
      </c>
      <c r="Q1590" s="79">
        <v>73500</v>
      </c>
      <c r="R1590" s="79">
        <v>11760</v>
      </c>
      <c r="S1590" s="71">
        <v>2940</v>
      </c>
      <c r="T1590" s="79">
        <v>82320</v>
      </c>
      <c r="U1590" s="6" t="s">
        <v>24</v>
      </c>
      <c r="V1590" s="84">
        <f t="shared" si="163"/>
        <v>4659.0073009225198</v>
      </c>
      <c r="W1590" s="110" t="s">
        <v>119</v>
      </c>
      <c r="X1590" s="6" t="s">
        <v>1480</v>
      </c>
      <c r="Y1590" s="6" t="s">
        <v>129</v>
      </c>
      <c r="Z1590" s="6" t="s">
        <v>239</v>
      </c>
      <c r="AA1590" s="6" t="s">
        <v>122</v>
      </c>
      <c r="AB1590" s="76" t="s">
        <v>539</v>
      </c>
      <c r="AC1590" s="76" t="s">
        <v>540</v>
      </c>
      <c r="AD1590" s="76" t="s">
        <v>174</v>
      </c>
      <c r="AE1590" s="76" t="s">
        <v>546</v>
      </c>
      <c r="AF1590" s="76" t="s">
        <v>96</v>
      </c>
      <c r="AG1590" s="82"/>
      <c r="AH1590" s="60"/>
      <c r="AI1590" s="75" t="s">
        <v>5422</v>
      </c>
      <c r="AJ1590" s="6" t="s">
        <v>103</v>
      </c>
      <c r="AK1590" s="81">
        <v>0</v>
      </c>
      <c r="AL1590" s="205" t="s">
        <v>103</v>
      </c>
      <c r="AM1590" s="169"/>
      <c r="AN1590" s="6"/>
      <c r="AO1590" s="120"/>
    </row>
    <row r="1591" spans="1:41">
      <c r="A1591" s="75" t="s">
        <v>5422</v>
      </c>
      <c r="B1591" s="6" t="s">
        <v>93</v>
      </c>
      <c r="C1591" s="76">
        <v>1590</v>
      </c>
      <c r="D1591" s="6" t="s">
        <v>594</v>
      </c>
      <c r="E1591" s="6" t="s">
        <v>2135</v>
      </c>
      <c r="F1591" s="6" t="str">
        <f t="shared" si="155"/>
        <v>FreightRM-M-040-SI26-M19</v>
      </c>
      <c r="G1591" s="97" t="s">
        <v>5590</v>
      </c>
      <c r="H1591" s="97" t="s">
        <v>5591</v>
      </c>
      <c r="I1591" s="85" t="s">
        <v>4692</v>
      </c>
      <c r="J1591" s="92">
        <v>46085</v>
      </c>
      <c r="K1591" s="97" t="s">
        <v>5781</v>
      </c>
      <c r="L1591" s="6" t="s">
        <v>5782</v>
      </c>
      <c r="M1591" s="6" t="s">
        <v>174</v>
      </c>
      <c r="N1591" s="6" t="s">
        <v>1479</v>
      </c>
      <c r="O1591" s="71">
        <v>0</v>
      </c>
      <c r="P1591" s="71">
        <v>0</v>
      </c>
      <c r="Q1591" s="79">
        <v>63000</v>
      </c>
      <c r="R1591" s="79">
        <v>10080</v>
      </c>
      <c r="S1591" s="71">
        <v>2520</v>
      </c>
      <c r="T1591" s="79">
        <v>70560</v>
      </c>
      <c r="U1591" s="6" t="s">
        <v>24</v>
      </c>
      <c r="V1591" s="84">
        <f t="shared" si="163"/>
        <v>3993.4348293621597</v>
      </c>
      <c r="W1591" s="110" t="s">
        <v>119</v>
      </c>
      <c r="X1591" s="6" t="s">
        <v>1480</v>
      </c>
      <c r="Y1591" s="6" t="s">
        <v>129</v>
      </c>
      <c r="Z1591" s="6" t="s">
        <v>239</v>
      </c>
      <c r="AA1591" s="6" t="s">
        <v>122</v>
      </c>
      <c r="AB1591" s="76" t="s">
        <v>539</v>
      </c>
      <c r="AC1591" s="76" t="s">
        <v>540</v>
      </c>
      <c r="AD1591" s="76" t="s">
        <v>174</v>
      </c>
      <c r="AE1591" s="76" t="s">
        <v>546</v>
      </c>
      <c r="AF1591" s="76" t="s">
        <v>96</v>
      </c>
      <c r="AG1591" s="82"/>
      <c r="AH1591" s="60"/>
      <c r="AI1591" s="75" t="s">
        <v>5422</v>
      </c>
      <c r="AJ1591" s="6" t="s">
        <v>103</v>
      </c>
      <c r="AK1591" s="81">
        <v>0</v>
      </c>
      <c r="AL1591" s="205" t="s">
        <v>103</v>
      </c>
      <c r="AM1591" s="169"/>
      <c r="AN1591" s="6"/>
      <c r="AO1591" s="120"/>
    </row>
    <row r="1592" spans="1:41">
      <c r="A1592" s="75" t="s">
        <v>5422</v>
      </c>
      <c r="B1592" s="6" t="s">
        <v>93</v>
      </c>
      <c r="C1592" s="76">
        <v>1591</v>
      </c>
      <c r="D1592" s="6" t="s">
        <v>594</v>
      </c>
      <c r="E1592" s="6" t="s">
        <v>2135</v>
      </c>
      <c r="F1592" s="6" t="str">
        <f t="shared" si="155"/>
        <v>FreightRM-M-042-SI26-M19</v>
      </c>
      <c r="G1592" s="97" t="s">
        <v>5592</v>
      </c>
      <c r="H1592" s="97" t="s">
        <v>5593</v>
      </c>
      <c r="I1592" s="85" t="s">
        <v>4692</v>
      </c>
      <c r="J1592" s="92">
        <v>46085</v>
      </c>
      <c r="K1592" s="97" t="s">
        <v>5783</v>
      </c>
      <c r="L1592" s="6" t="s">
        <v>5743</v>
      </c>
      <c r="M1592" s="6" t="s">
        <v>174</v>
      </c>
      <c r="N1592" s="6" t="s">
        <v>1479</v>
      </c>
      <c r="O1592" s="71">
        <v>0</v>
      </c>
      <c r="P1592" s="71">
        <v>0</v>
      </c>
      <c r="Q1592" s="79">
        <v>52000</v>
      </c>
      <c r="R1592" s="79">
        <v>8320</v>
      </c>
      <c r="S1592" s="71">
        <v>2080</v>
      </c>
      <c r="T1592" s="79">
        <v>58240</v>
      </c>
      <c r="U1592" s="6" t="s">
        <v>24</v>
      </c>
      <c r="V1592" s="84">
        <f t="shared" si="163"/>
        <v>3296.1684305846397</v>
      </c>
      <c r="W1592" s="110" t="s">
        <v>119</v>
      </c>
      <c r="X1592" s="6" t="s">
        <v>1480</v>
      </c>
      <c r="Y1592" s="6" t="s">
        <v>129</v>
      </c>
      <c r="Z1592" s="6" t="s">
        <v>239</v>
      </c>
      <c r="AA1592" s="6" t="s">
        <v>122</v>
      </c>
      <c r="AB1592" s="76" t="s">
        <v>539</v>
      </c>
      <c r="AC1592" s="76" t="s">
        <v>540</v>
      </c>
      <c r="AD1592" s="76" t="s">
        <v>174</v>
      </c>
      <c r="AE1592" s="76" t="s">
        <v>546</v>
      </c>
      <c r="AF1592" s="76" t="s">
        <v>96</v>
      </c>
      <c r="AG1592" s="82"/>
      <c r="AH1592" s="60"/>
      <c r="AI1592" s="75" t="s">
        <v>5422</v>
      </c>
      <c r="AJ1592" s="6" t="s">
        <v>103</v>
      </c>
      <c r="AK1592" s="81">
        <v>0</v>
      </c>
      <c r="AL1592" s="205" t="s">
        <v>103</v>
      </c>
      <c r="AM1592" s="169"/>
      <c r="AN1592" s="6"/>
      <c r="AO1592" s="120"/>
    </row>
    <row r="1593" spans="1:41">
      <c r="A1593" s="75" t="s">
        <v>5422</v>
      </c>
      <c r="B1593" s="6" t="s">
        <v>93</v>
      </c>
      <c r="C1593" s="76">
        <v>1592</v>
      </c>
      <c r="D1593" s="6" t="s">
        <v>594</v>
      </c>
      <c r="E1593" s="6" t="s">
        <v>2135</v>
      </c>
      <c r="F1593" s="6" t="str">
        <f t="shared" si="155"/>
        <v>FreightRM-M-021-SI26-M19/RM-M-044-SI26-M19</v>
      </c>
      <c r="G1593" s="112" t="s">
        <v>5594</v>
      </c>
      <c r="H1593" s="97" t="s">
        <v>5595</v>
      </c>
      <c r="I1593" s="85" t="s">
        <v>4692</v>
      </c>
      <c r="J1593" s="92">
        <v>46085</v>
      </c>
      <c r="K1593" s="97" t="s">
        <v>5784</v>
      </c>
      <c r="L1593" s="6" t="s">
        <v>5785</v>
      </c>
      <c r="M1593" s="6" t="s">
        <v>174</v>
      </c>
      <c r="N1593" s="6" t="s">
        <v>1479</v>
      </c>
      <c r="O1593" s="71">
        <v>0</v>
      </c>
      <c r="P1593" s="71">
        <v>0</v>
      </c>
      <c r="Q1593" s="79">
        <v>74500</v>
      </c>
      <c r="R1593" s="79">
        <v>11920</v>
      </c>
      <c r="S1593" s="71">
        <v>2980</v>
      </c>
      <c r="T1593" s="79">
        <v>83440</v>
      </c>
      <c r="U1593" s="6" t="s">
        <v>24</v>
      </c>
      <c r="V1593" s="84">
        <f t="shared" si="163"/>
        <v>4722.3951553568395</v>
      </c>
      <c r="W1593" s="110" t="s">
        <v>119</v>
      </c>
      <c r="X1593" s="6" t="s">
        <v>1480</v>
      </c>
      <c r="Y1593" s="6" t="s">
        <v>129</v>
      </c>
      <c r="Z1593" s="6" t="s">
        <v>239</v>
      </c>
      <c r="AA1593" s="6" t="s">
        <v>122</v>
      </c>
      <c r="AB1593" s="76" t="s">
        <v>539</v>
      </c>
      <c r="AC1593" s="76" t="s">
        <v>540</v>
      </c>
      <c r="AD1593" s="76" t="s">
        <v>174</v>
      </c>
      <c r="AE1593" s="76" t="s">
        <v>546</v>
      </c>
      <c r="AF1593" s="76" t="s">
        <v>96</v>
      </c>
      <c r="AG1593" s="82"/>
      <c r="AH1593" s="60"/>
      <c r="AI1593" s="75" t="s">
        <v>5422</v>
      </c>
      <c r="AJ1593" s="6" t="s">
        <v>103</v>
      </c>
      <c r="AK1593" s="81">
        <v>0</v>
      </c>
      <c r="AL1593" s="205" t="s">
        <v>103</v>
      </c>
      <c r="AM1593" s="169"/>
      <c r="AN1593" s="6"/>
      <c r="AO1593" s="120"/>
    </row>
    <row r="1594" spans="1:41">
      <c r="A1594" s="75" t="s">
        <v>5422</v>
      </c>
      <c r="B1594" s="6" t="s">
        <v>93</v>
      </c>
      <c r="C1594" s="76">
        <v>1593</v>
      </c>
      <c r="D1594" s="6" t="s">
        <v>594</v>
      </c>
      <c r="E1594" s="6" t="s">
        <v>2135</v>
      </c>
      <c r="F1594" s="6" t="str">
        <f t="shared" si="155"/>
        <v>FreightRM-M-035-SI26-M19</v>
      </c>
      <c r="G1594" s="97" t="s">
        <v>5596</v>
      </c>
      <c r="H1594" s="97" t="s">
        <v>5597</v>
      </c>
      <c r="I1594" s="85" t="s">
        <v>4692</v>
      </c>
      <c r="J1594" s="92">
        <v>46086</v>
      </c>
      <c r="K1594" s="97" t="s">
        <v>5786</v>
      </c>
      <c r="L1594" s="6" t="s">
        <v>5787</v>
      </c>
      <c r="M1594" s="6" t="s">
        <v>174</v>
      </c>
      <c r="N1594" s="6" t="s">
        <v>1479</v>
      </c>
      <c r="O1594" s="71">
        <v>0</v>
      </c>
      <c r="P1594" s="71">
        <v>0</v>
      </c>
      <c r="Q1594" s="79">
        <v>58500</v>
      </c>
      <c r="R1594" s="79">
        <v>9360</v>
      </c>
      <c r="S1594" s="71">
        <v>2340</v>
      </c>
      <c r="T1594" s="79">
        <v>65520</v>
      </c>
      <c r="U1594" s="6" t="s">
        <v>24</v>
      </c>
      <c r="V1594" s="84">
        <f t="shared" si="163"/>
        <v>3708.1894844077196</v>
      </c>
      <c r="W1594" s="110" t="s">
        <v>119</v>
      </c>
      <c r="X1594" s="6" t="s">
        <v>1480</v>
      </c>
      <c r="Y1594" s="6" t="s">
        <v>129</v>
      </c>
      <c r="Z1594" s="6" t="s">
        <v>239</v>
      </c>
      <c r="AA1594" s="6" t="s">
        <v>122</v>
      </c>
      <c r="AB1594" s="76" t="s">
        <v>539</v>
      </c>
      <c r="AC1594" s="76" t="s">
        <v>540</v>
      </c>
      <c r="AD1594" s="76" t="s">
        <v>174</v>
      </c>
      <c r="AE1594" s="76" t="s">
        <v>546</v>
      </c>
      <c r="AF1594" s="76" t="s">
        <v>96</v>
      </c>
      <c r="AG1594" s="82"/>
      <c r="AH1594" s="60"/>
      <c r="AI1594" s="75" t="s">
        <v>5422</v>
      </c>
      <c r="AJ1594" s="6" t="s">
        <v>103</v>
      </c>
      <c r="AK1594" s="81">
        <v>0</v>
      </c>
      <c r="AL1594" s="205" t="s">
        <v>103</v>
      </c>
      <c r="AM1594" s="169"/>
      <c r="AN1594" s="6"/>
      <c r="AO1594" s="120"/>
    </row>
    <row r="1595" spans="1:41">
      <c r="A1595" s="75" t="s">
        <v>5422</v>
      </c>
      <c r="B1595" s="6" t="s">
        <v>93</v>
      </c>
      <c r="C1595" s="76">
        <v>1594</v>
      </c>
      <c r="D1595" s="6" t="s">
        <v>3070</v>
      </c>
      <c r="E1595" s="6" t="s">
        <v>2135</v>
      </c>
      <c r="F1595" s="6" t="str">
        <f t="shared" si="155"/>
        <v>FreightRM-A-0027AI26-M19-C9388/RM-A-0028AI26 M19-C9048</v>
      </c>
      <c r="G1595" s="112" t="s">
        <v>5598</v>
      </c>
      <c r="H1595" s="95">
        <v>3454</v>
      </c>
      <c r="I1595" s="85" t="s">
        <v>4692</v>
      </c>
      <c r="J1595" s="92">
        <v>46176</v>
      </c>
      <c r="K1595" s="97"/>
      <c r="L1595" s="6" t="s">
        <v>116</v>
      </c>
      <c r="M1595" s="6" t="s">
        <v>25</v>
      </c>
      <c r="N1595" s="6" t="s">
        <v>116</v>
      </c>
      <c r="O1595" s="71">
        <v>0</v>
      </c>
      <c r="P1595" s="71">
        <v>0</v>
      </c>
      <c r="Q1595" s="79">
        <v>1000</v>
      </c>
      <c r="R1595" s="79">
        <v>160</v>
      </c>
      <c r="S1595" s="71">
        <v>40</v>
      </c>
      <c r="T1595" s="79">
        <v>1120</v>
      </c>
      <c r="U1595" s="87" t="s">
        <v>118</v>
      </c>
      <c r="V1595" s="84">
        <f t="shared" ref="V1595:V1631" si="164">T1595</f>
        <v>1120</v>
      </c>
      <c r="W1595" s="94">
        <v>46062</v>
      </c>
      <c r="X1595" s="80" t="s">
        <v>3323</v>
      </c>
      <c r="Y1595" s="80" t="s">
        <v>537</v>
      </c>
      <c r="Z1595" s="80" t="s">
        <v>121</v>
      </c>
      <c r="AA1595" s="80" t="s">
        <v>3324</v>
      </c>
      <c r="AB1595" s="76" t="s">
        <v>539</v>
      </c>
      <c r="AC1595" s="76" t="s">
        <v>540</v>
      </c>
      <c r="AD1595" s="76" t="s">
        <v>25</v>
      </c>
      <c r="AE1595" s="76">
        <v>67180000</v>
      </c>
      <c r="AF1595" s="76" t="s">
        <v>96</v>
      </c>
      <c r="AG1595" s="82"/>
      <c r="AH1595" s="60"/>
      <c r="AI1595" s="75" t="s">
        <v>5422</v>
      </c>
      <c r="AJ1595" s="6" t="s">
        <v>103</v>
      </c>
      <c r="AK1595" s="81">
        <v>0</v>
      </c>
      <c r="AL1595" s="205" t="s">
        <v>103</v>
      </c>
      <c r="AM1595" s="169" t="s">
        <v>3699</v>
      </c>
      <c r="AN1595" s="6" t="s">
        <v>2152</v>
      </c>
      <c r="AO1595" s="120"/>
    </row>
    <row r="1596" spans="1:41">
      <c r="A1596" s="75" t="s">
        <v>5422</v>
      </c>
      <c r="B1596" s="6" t="s">
        <v>93</v>
      </c>
      <c r="C1596" s="76">
        <v>1595</v>
      </c>
      <c r="D1596" s="6" t="s">
        <v>3070</v>
      </c>
      <c r="E1596" s="6" t="s">
        <v>2135</v>
      </c>
      <c r="F1596" s="6" t="str">
        <f t="shared" si="155"/>
        <v>FreightRM-A-0029AI26-M19-C9380</v>
      </c>
      <c r="G1596" s="97" t="s">
        <v>5599</v>
      </c>
      <c r="H1596" s="95">
        <v>3455</v>
      </c>
      <c r="I1596" s="85" t="s">
        <v>4692</v>
      </c>
      <c r="J1596" s="92">
        <v>46176</v>
      </c>
      <c r="K1596" s="97"/>
      <c r="L1596" s="6" t="s">
        <v>116</v>
      </c>
      <c r="M1596" s="6" t="s">
        <v>25</v>
      </c>
      <c r="N1596" s="6" t="s">
        <v>116</v>
      </c>
      <c r="O1596" s="71">
        <v>0</v>
      </c>
      <c r="P1596" s="71">
        <v>0</v>
      </c>
      <c r="Q1596" s="79">
        <v>800</v>
      </c>
      <c r="R1596" s="79">
        <v>128</v>
      </c>
      <c r="S1596" s="71">
        <v>32</v>
      </c>
      <c r="T1596" s="79">
        <v>896</v>
      </c>
      <c r="U1596" s="87" t="s">
        <v>118</v>
      </c>
      <c r="V1596" s="84">
        <f t="shared" si="164"/>
        <v>896</v>
      </c>
      <c r="W1596" s="94">
        <v>46070</v>
      </c>
      <c r="X1596" s="80" t="s">
        <v>3323</v>
      </c>
      <c r="Y1596" s="80" t="s">
        <v>537</v>
      </c>
      <c r="Z1596" s="80" t="s">
        <v>121</v>
      </c>
      <c r="AA1596" s="80" t="s">
        <v>3324</v>
      </c>
      <c r="AB1596" s="76" t="s">
        <v>539</v>
      </c>
      <c r="AC1596" s="76" t="s">
        <v>540</v>
      </c>
      <c r="AD1596" s="76" t="s">
        <v>25</v>
      </c>
      <c r="AE1596" s="76">
        <v>67180000</v>
      </c>
      <c r="AF1596" s="76" t="s">
        <v>96</v>
      </c>
      <c r="AG1596" s="82"/>
      <c r="AH1596" s="60"/>
      <c r="AI1596" s="75" t="s">
        <v>5422</v>
      </c>
      <c r="AJ1596" s="6" t="s">
        <v>103</v>
      </c>
      <c r="AK1596" s="81">
        <v>0</v>
      </c>
      <c r="AL1596" s="205" t="s">
        <v>103</v>
      </c>
      <c r="AM1596" s="169" t="s">
        <v>4184</v>
      </c>
      <c r="AN1596" s="6"/>
      <c r="AO1596" s="120"/>
    </row>
    <row r="1597" spans="1:41">
      <c r="A1597" s="75" t="s">
        <v>5422</v>
      </c>
      <c r="B1597" s="6" t="s">
        <v>93</v>
      </c>
      <c r="C1597" s="76">
        <v>1596</v>
      </c>
      <c r="D1597" s="6" t="s">
        <v>3070</v>
      </c>
      <c r="E1597" s="6" t="s">
        <v>2135</v>
      </c>
      <c r="F1597" s="6" t="str">
        <f t="shared" si="155"/>
        <v>FreightRM-A-0033AI26-M19-C9505/RM-A-0035AI26 M19-C9506/AF-A-0030AI26-M19-C9482</v>
      </c>
      <c r="G1597" s="112" t="s">
        <v>5600</v>
      </c>
      <c r="H1597" s="95">
        <v>3456</v>
      </c>
      <c r="I1597" s="85" t="s">
        <v>4692</v>
      </c>
      <c r="J1597" s="92">
        <v>46176</v>
      </c>
      <c r="K1597" s="97"/>
      <c r="L1597" s="6" t="s">
        <v>116</v>
      </c>
      <c r="M1597" s="6" t="s">
        <v>25</v>
      </c>
      <c r="N1597" s="6" t="s">
        <v>116</v>
      </c>
      <c r="O1597" s="71">
        <v>0</v>
      </c>
      <c r="P1597" s="71">
        <v>0</v>
      </c>
      <c r="Q1597" s="79">
        <v>1350</v>
      </c>
      <c r="R1597" s="79">
        <v>216</v>
      </c>
      <c r="S1597" s="71">
        <v>54</v>
      </c>
      <c r="T1597" s="79">
        <v>1512</v>
      </c>
      <c r="U1597" s="87" t="s">
        <v>118</v>
      </c>
      <c r="V1597" s="84">
        <f t="shared" si="164"/>
        <v>1512</v>
      </c>
      <c r="W1597" s="94">
        <v>46070</v>
      </c>
      <c r="X1597" s="80" t="s">
        <v>3323</v>
      </c>
      <c r="Y1597" s="80" t="s">
        <v>537</v>
      </c>
      <c r="Z1597" s="80" t="s">
        <v>121</v>
      </c>
      <c r="AA1597" s="80" t="s">
        <v>3324</v>
      </c>
      <c r="AB1597" s="76" t="s">
        <v>539</v>
      </c>
      <c r="AC1597" s="76" t="s">
        <v>540</v>
      </c>
      <c r="AD1597" s="76" t="s">
        <v>25</v>
      </c>
      <c r="AE1597" s="76">
        <v>67180000</v>
      </c>
      <c r="AF1597" s="76" t="s">
        <v>96</v>
      </c>
      <c r="AG1597" s="82"/>
      <c r="AH1597" s="60"/>
      <c r="AI1597" s="75" t="s">
        <v>5422</v>
      </c>
      <c r="AJ1597" s="6" t="s">
        <v>103</v>
      </c>
      <c r="AK1597" s="81">
        <v>0</v>
      </c>
      <c r="AL1597" s="205" t="s">
        <v>103</v>
      </c>
      <c r="AM1597" s="169" t="s">
        <v>3702</v>
      </c>
      <c r="AN1597" s="6" t="s">
        <v>3701</v>
      </c>
      <c r="AO1597" s="120" t="s">
        <v>3705</v>
      </c>
    </row>
    <row r="1598" spans="1:41">
      <c r="A1598" s="75" t="s">
        <v>5422</v>
      </c>
      <c r="B1598" s="6" t="s">
        <v>93</v>
      </c>
      <c r="C1598" s="76">
        <v>1597</v>
      </c>
      <c r="D1598" s="6" t="s">
        <v>3070</v>
      </c>
      <c r="E1598" s="6" t="s">
        <v>2135</v>
      </c>
      <c r="F1598" s="6" t="str">
        <f t="shared" si="155"/>
        <v>FreightRM-A-0032AI26-M19-C9506</v>
      </c>
      <c r="G1598" s="97" t="s">
        <v>5601</v>
      </c>
      <c r="H1598" s="391">
        <v>3459</v>
      </c>
      <c r="I1598" s="85" t="s">
        <v>4692</v>
      </c>
      <c r="J1598" s="92">
        <v>46176</v>
      </c>
      <c r="K1598" s="97"/>
      <c r="L1598" s="6" t="s">
        <v>116</v>
      </c>
      <c r="M1598" s="6" t="s">
        <v>25</v>
      </c>
      <c r="N1598" s="6" t="s">
        <v>116</v>
      </c>
      <c r="O1598" s="71">
        <v>0</v>
      </c>
      <c r="P1598" s="71">
        <v>0</v>
      </c>
      <c r="Q1598" s="79">
        <v>1000</v>
      </c>
      <c r="R1598" s="79">
        <v>160</v>
      </c>
      <c r="S1598" s="71">
        <v>40</v>
      </c>
      <c r="T1598" s="79">
        <v>1120</v>
      </c>
      <c r="U1598" s="87" t="s">
        <v>118</v>
      </c>
      <c r="V1598" s="84">
        <f t="shared" si="164"/>
        <v>1120</v>
      </c>
      <c r="W1598" s="94">
        <v>46069</v>
      </c>
      <c r="X1598" s="80" t="s">
        <v>3323</v>
      </c>
      <c r="Y1598" s="80" t="s">
        <v>537</v>
      </c>
      <c r="Z1598" s="80" t="s">
        <v>121</v>
      </c>
      <c r="AA1598" s="80" t="s">
        <v>3324</v>
      </c>
      <c r="AB1598" s="76" t="s">
        <v>539</v>
      </c>
      <c r="AC1598" s="76" t="s">
        <v>540</v>
      </c>
      <c r="AD1598" s="76" t="s">
        <v>25</v>
      </c>
      <c r="AE1598" s="76">
        <v>67180000</v>
      </c>
      <c r="AF1598" s="76" t="s">
        <v>96</v>
      </c>
      <c r="AG1598" s="82"/>
      <c r="AH1598" s="60"/>
      <c r="AI1598" s="75" t="s">
        <v>5422</v>
      </c>
      <c r="AJ1598" s="6" t="s">
        <v>103</v>
      </c>
      <c r="AK1598" s="81">
        <v>0</v>
      </c>
      <c r="AL1598" s="205" t="s">
        <v>103</v>
      </c>
      <c r="AM1598" s="169" t="s">
        <v>3701</v>
      </c>
      <c r="AN1598" s="6"/>
      <c r="AO1598" s="120"/>
    </row>
    <row r="1599" spans="1:41">
      <c r="A1599" s="75" t="s">
        <v>5422</v>
      </c>
      <c r="B1599" s="6" t="s">
        <v>93</v>
      </c>
      <c r="C1599" s="76">
        <v>1598</v>
      </c>
      <c r="D1599" s="6" t="s">
        <v>107</v>
      </c>
      <c r="E1599" s="6" t="s">
        <v>105</v>
      </c>
      <c r="F1599" s="6" t="str">
        <f t="shared" si="155"/>
        <v>STORAGEFG-R-2141LE25.M19</v>
      </c>
      <c r="G1599" s="97" t="s">
        <v>5156</v>
      </c>
      <c r="H1599" s="95">
        <v>146754</v>
      </c>
      <c r="I1599" s="85" t="s">
        <v>4692</v>
      </c>
      <c r="J1599" s="92">
        <v>46083</v>
      </c>
      <c r="K1599" s="97"/>
      <c r="L1599" s="6" t="s">
        <v>116</v>
      </c>
      <c r="M1599" s="6" t="s">
        <v>173</v>
      </c>
      <c r="N1599" s="6" t="s">
        <v>116</v>
      </c>
      <c r="O1599" s="71">
        <v>0</v>
      </c>
      <c r="P1599" s="71">
        <v>0</v>
      </c>
      <c r="Q1599" s="79">
        <v>29.9</v>
      </c>
      <c r="R1599" s="79">
        <v>0</v>
      </c>
      <c r="S1599" s="71">
        <v>0</v>
      </c>
      <c r="T1599" s="79">
        <v>29.9</v>
      </c>
      <c r="U1599" s="87" t="s">
        <v>118</v>
      </c>
      <c r="V1599" s="84">
        <f t="shared" si="164"/>
        <v>29.9</v>
      </c>
      <c r="W1599" s="94" t="s">
        <v>119</v>
      </c>
      <c r="X1599" s="80" t="s">
        <v>238</v>
      </c>
      <c r="Y1599" s="80" t="s">
        <v>238</v>
      </c>
      <c r="Z1599" s="80" t="s">
        <v>239</v>
      </c>
      <c r="AA1599" s="80" t="s">
        <v>240</v>
      </c>
      <c r="AB1599" s="76" t="s">
        <v>539</v>
      </c>
      <c r="AC1599" s="76" t="s">
        <v>541</v>
      </c>
      <c r="AD1599" s="76" t="s">
        <v>195</v>
      </c>
      <c r="AE1599" s="76">
        <v>75640000</v>
      </c>
      <c r="AF1599" s="76" t="s">
        <v>96</v>
      </c>
      <c r="AG1599" s="82"/>
      <c r="AH1599" s="60"/>
      <c r="AI1599" s="75" t="s">
        <v>5422</v>
      </c>
      <c r="AJ1599" s="6" t="s">
        <v>103</v>
      </c>
      <c r="AK1599" s="81">
        <v>0</v>
      </c>
      <c r="AL1599" s="205" t="s">
        <v>103</v>
      </c>
      <c r="AM1599" s="169"/>
      <c r="AN1599" s="6"/>
      <c r="AO1599" s="120"/>
    </row>
    <row r="1600" spans="1:41">
      <c r="A1600" s="75" t="s">
        <v>5422</v>
      </c>
      <c r="B1600" s="6" t="s">
        <v>93</v>
      </c>
      <c r="C1600" s="76">
        <v>1599</v>
      </c>
      <c r="D1600" s="6" t="s">
        <v>107</v>
      </c>
      <c r="E1600" s="6" t="s">
        <v>105</v>
      </c>
      <c r="F1600" s="6" t="str">
        <f t="shared" si="155"/>
        <v>STORAGEFG-R-2131LE25.M19</v>
      </c>
      <c r="G1600" s="97" t="s">
        <v>4558</v>
      </c>
      <c r="H1600" s="95">
        <v>146755</v>
      </c>
      <c r="I1600" s="85" t="s">
        <v>4692</v>
      </c>
      <c r="J1600" s="92">
        <v>46083</v>
      </c>
      <c r="K1600" s="97"/>
      <c r="L1600" s="6" t="s">
        <v>116</v>
      </c>
      <c r="M1600" s="6" t="s">
        <v>173</v>
      </c>
      <c r="N1600" s="6" t="s">
        <v>116</v>
      </c>
      <c r="O1600" s="71">
        <v>0</v>
      </c>
      <c r="P1600" s="71">
        <v>0</v>
      </c>
      <c r="Q1600" s="79">
        <v>71.900000000000006</v>
      </c>
      <c r="R1600" s="79">
        <v>0</v>
      </c>
      <c r="S1600" s="71">
        <v>0</v>
      </c>
      <c r="T1600" s="79">
        <v>71.900000000000006</v>
      </c>
      <c r="U1600" s="87" t="s">
        <v>118</v>
      </c>
      <c r="V1600" s="84">
        <f t="shared" si="164"/>
        <v>71.900000000000006</v>
      </c>
      <c r="W1600" s="94" t="s">
        <v>119</v>
      </c>
      <c r="X1600" s="80" t="s">
        <v>238</v>
      </c>
      <c r="Y1600" s="80" t="s">
        <v>238</v>
      </c>
      <c r="Z1600" s="80" t="s">
        <v>239</v>
      </c>
      <c r="AA1600" s="80" t="s">
        <v>240</v>
      </c>
      <c r="AB1600" s="76" t="s">
        <v>539</v>
      </c>
      <c r="AC1600" s="76" t="s">
        <v>541</v>
      </c>
      <c r="AD1600" s="76" t="s">
        <v>195</v>
      </c>
      <c r="AE1600" s="76">
        <v>75640000</v>
      </c>
      <c r="AF1600" s="76" t="s">
        <v>96</v>
      </c>
      <c r="AG1600" s="82"/>
      <c r="AH1600" s="60"/>
      <c r="AI1600" s="75" t="s">
        <v>5422</v>
      </c>
      <c r="AJ1600" s="6" t="s">
        <v>103</v>
      </c>
      <c r="AK1600" s="81">
        <v>0</v>
      </c>
      <c r="AL1600" s="205" t="s">
        <v>103</v>
      </c>
      <c r="AM1600" s="169"/>
      <c r="AN1600" s="6"/>
      <c r="AO1600" s="120"/>
    </row>
    <row r="1601" spans="1:41">
      <c r="A1601" s="75" t="s">
        <v>5422</v>
      </c>
      <c r="B1601" s="6" t="s">
        <v>93</v>
      </c>
      <c r="C1601" s="76">
        <v>1600</v>
      </c>
      <c r="D1601" s="6" t="s">
        <v>107</v>
      </c>
      <c r="E1601" s="6" t="s">
        <v>105</v>
      </c>
      <c r="F1601" s="6" t="str">
        <f t="shared" si="155"/>
        <v>STORAGEFG-R-2103LE25.M19</v>
      </c>
      <c r="G1601" s="97" t="s">
        <v>2343</v>
      </c>
      <c r="H1601" s="95">
        <v>146756</v>
      </c>
      <c r="I1601" s="85" t="s">
        <v>4692</v>
      </c>
      <c r="J1601" s="92">
        <v>46083</v>
      </c>
      <c r="K1601" s="97"/>
      <c r="L1601" s="80">
        <v>6118008</v>
      </c>
      <c r="M1601" s="6" t="s">
        <v>173</v>
      </c>
      <c r="N1601" s="6" t="s">
        <v>116</v>
      </c>
      <c r="O1601" s="71">
        <v>0</v>
      </c>
      <c r="P1601" s="71">
        <v>0</v>
      </c>
      <c r="Q1601" s="79">
        <v>37.1</v>
      </c>
      <c r="R1601" s="79">
        <v>0</v>
      </c>
      <c r="S1601" s="71">
        <v>0</v>
      </c>
      <c r="T1601" s="79">
        <v>37.1</v>
      </c>
      <c r="U1601" s="87" t="s">
        <v>118</v>
      </c>
      <c r="V1601" s="84">
        <f t="shared" si="164"/>
        <v>37.1</v>
      </c>
      <c r="W1601" s="94" t="s">
        <v>119</v>
      </c>
      <c r="X1601" s="80" t="s">
        <v>238</v>
      </c>
      <c r="Y1601" s="80" t="s">
        <v>238</v>
      </c>
      <c r="Z1601" s="80" t="s">
        <v>239</v>
      </c>
      <c r="AA1601" s="80" t="s">
        <v>240</v>
      </c>
      <c r="AB1601" s="76" t="s">
        <v>539</v>
      </c>
      <c r="AC1601" s="76" t="s">
        <v>541</v>
      </c>
      <c r="AD1601" s="76" t="s">
        <v>195</v>
      </c>
      <c r="AE1601" s="76">
        <v>75640000</v>
      </c>
      <c r="AF1601" s="76" t="s">
        <v>96</v>
      </c>
      <c r="AG1601" s="82"/>
      <c r="AH1601" s="60"/>
      <c r="AI1601" s="75" t="s">
        <v>5422</v>
      </c>
      <c r="AJ1601" s="6" t="s">
        <v>103</v>
      </c>
      <c r="AK1601" s="81">
        <v>0</v>
      </c>
      <c r="AL1601" s="205" t="s">
        <v>103</v>
      </c>
      <c r="AM1601" s="169"/>
      <c r="AN1601" s="6"/>
      <c r="AO1601" s="120"/>
    </row>
    <row r="1602" spans="1:41">
      <c r="A1602" s="75" t="s">
        <v>5422</v>
      </c>
      <c r="B1602" s="6" t="s">
        <v>93</v>
      </c>
      <c r="C1602" s="76">
        <v>1601</v>
      </c>
      <c r="D1602" s="6" t="s">
        <v>107</v>
      </c>
      <c r="E1602" s="6" t="s">
        <v>105</v>
      </c>
      <c r="F1602" s="6" t="str">
        <f t="shared" si="155"/>
        <v>STORAGEFG-R-2033LE25.M19</v>
      </c>
      <c r="G1602" s="97" t="s">
        <v>241</v>
      </c>
      <c r="H1602" s="95">
        <v>146757</v>
      </c>
      <c r="I1602" s="85" t="s">
        <v>4692</v>
      </c>
      <c r="J1602" s="92">
        <v>46083</v>
      </c>
      <c r="K1602" s="97"/>
      <c r="L1602" s="80">
        <v>6117998</v>
      </c>
      <c r="M1602" s="6" t="s">
        <v>173</v>
      </c>
      <c r="N1602" s="6" t="s">
        <v>116</v>
      </c>
      <c r="O1602" s="71">
        <v>0</v>
      </c>
      <c r="P1602" s="71">
        <v>0</v>
      </c>
      <c r="Q1602" s="79">
        <v>50.7</v>
      </c>
      <c r="R1602" s="79">
        <v>0</v>
      </c>
      <c r="S1602" s="71">
        <v>0</v>
      </c>
      <c r="T1602" s="79">
        <v>50.7</v>
      </c>
      <c r="U1602" s="87" t="s">
        <v>118</v>
      </c>
      <c r="V1602" s="84">
        <f t="shared" si="164"/>
        <v>50.7</v>
      </c>
      <c r="W1602" s="94" t="s">
        <v>119</v>
      </c>
      <c r="X1602" s="80" t="s">
        <v>238</v>
      </c>
      <c r="Y1602" s="80" t="s">
        <v>238</v>
      </c>
      <c r="Z1602" s="80" t="s">
        <v>239</v>
      </c>
      <c r="AA1602" s="80" t="s">
        <v>240</v>
      </c>
      <c r="AB1602" s="76" t="s">
        <v>539</v>
      </c>
      <c r="AC1602" s="76" t="s">
        <v>541</v>
      </c>
      <c r="AD1602" s="76" t="s">
        <v>195</v>
      </c>
      <c r="AE1602" s="76">
        <v>75640000</v>
      </c>
      <c r="AF1602" s="76" t="s">
        <v>96</v>
      </c>
      <c r="AG1602" s="82"/>
      <c r="AH1602" s="60"/>
      <c r="AI1602" s="75" t="s">
        <v>5422</v>
      </c>
      <c r="AJ1602" s="6" t="s">
        <v>103</v>
      </c>
      <c r="AK1602" s="81">
        <v>0</v>
      </c>
      <c r="AL1602" s="205" t="s">
        <v>103</v>
      </c>
      <c r="AM1602" s="169"/>
      <c r="AN1602" s="6"/>
      <c r="AO1602" s="120"/>
    </row>
    <row r="1603" spans="1:41">
      <c r="A1603" s="75" t="s">
        <v>5422</v>
      </c>
      <c r="B1603" s="6" t="s">
        <v>93</v>
      </c>
      <c r="C1603" s="76">
        <v>1602</v>
      </c>
      <c r="D1603" s="6" t="s">
        <v>107</v>
      </c>
      <c r="E1603" s="6" t="s">
        <v>105</v>
      </c>
      <c r="F1603" s="6" t="str">
        <f t="shared" ref="F1603:F1666" si="165">E1603&amp;G1603</f>
        <v>STORAGEFG-R-2125LE25.M19</v>
      </c>
      <c r="G1603" s="97" t="s">
        <v>3494</v>
      </c>
      <c r="H1603" s="95">
        <v>146777</v>
      </c>
      <c r="I1603" s="85" t="s">
        <v>4692</v>
      </c>
      <c r="J1603" s="92">
        <v>46084</v>
      </c>
      <c r="K1603" s="97"/>
      <c r="L1603" s="6" t="s">
        <v>116</v>
      </c>
      <c r="M1603" s="6" t="s">
        <v>173</v>
      </c>
      <c r="N1603" s="6" t="s">
        <v>116</v>
      </c>
      <c r="O1603" s="71">
        <v>0</v>
      </c>
      <c r="P1603" s="71">
        <v>0</v>
      </c>
      <c r="Q1603" s="79">
        <v>32.1</v>
      </c>
      <c r="R1603" s="79">
        <v>0</v>
      </c>
      <c r="S1603" s="71">
        <v>0</v>
      </c>
      <c r="T1603" s="79">
        <v>32.1</v>
      </c>
      <c r="U1603" s="87" t="s">
        <v>118</v>
      </c>
      <c r="V1603" s="84">
        <f t="shared" si="164"/>
        <v>32.1</v>
      </c>
      <c r="W1603" s="94" t="s">
        <v>119</v>
      </c>
      <c r="X1603" s="80" t="s">
        <v>238</v>
      </c>
      <c r="Y1603" s="80" t="s">
        <v>238</v>
      </c>
      <c r="Z1603" s="80" t="s">
        <v>239</v>
      </c>
      <c r="AA1603" s="80" t="s">
        <v>240</v>
      </c>
      <c r="AB1603" s="76" t="s">
        <v>539</v>
      </c>
      <c r="AC1603" s="76" t="s">
        <v>541</v>
      </c>
      <c r="AD1603" s="76" t="s">
        <v>195</v>
      </c>
      <c r="AE1603" s="76">
        <v>75640000</v>
      </c>
      <c r="AF1603" s="76" t="s">
        <v>96</v>
      </c>
      <c r="AG1603" s="82"/>
      <c r="AH1603" s="60"/>
      <c r="AI1603" s="75" t="s">
        <v>5422</v>
      </c>
      <c r="AJ1603" s="6" t="s">
        <v>103</v>
      </c>
      <c r="AK1603" s="81">
        <v>0</v>
      </c>
      <c r="AL1603" s="205" t="s">
        <v>103</v>
      </c>
      <c r="AM1603" s="169"/>
      <c r="AN1603" s="6"/>
      <c r="AO1603" s="120"/>
    </row>
    <row r="1604" spans="1:41">
      <c r="A1604" s="75" t="s">
        <v>5422</v>
      </c>
      <c r="B1604" s="6" t="s">
        <v>93</v>
      </c>
      <c r="C1604" s="76">
        <v>1603</v>
      </c>
      <c r="D1604" s="6" t="s">
        <v>107</v>
      </c>
      <c r="E1604" s="6" t="s">
        <v>105</v>
      </c>
      <c r="F1604" s="6" t="str">
        <f t="shared" si="165"/>
        <v>STORAGEFG-R-2128LE25.M19</v>
      </c>
      <c r="G1604" s="97" t="s">
        <v>4555</v>
      </c>
      <c r="H1604" s="95">
        <v>146783</v>
      </c>
      <c r="I1604" s="85" t="s">
        <v>4692</v>
      </c>
      <c r="J1604" s="92">
        <v>46085</v>
      </c>
      <c r="K1604" s="97"/>
      <c r="L1604" s="6" t="s">
        <v>116</v>
      </c>
      <c r="M1604" s="6" t="s">
        <v>173</v>
      </c>
      <c r="N1604" s="6" t="s">
        <v>116</v>
      </c>
      <c r="O1604" s="71">
        <v>0</v>
      </c>
      <c r="P1604" s="71">
        <v>0</v>
      </c>
      <c r="Q1604" s="79">
        <v>51.2</v>
      </c>
      <c r="R1604" s="79">
        <v>0</v>
      </c>
      <c r="S1604" s="71">
        <v>0</v>
      </c>
      <c r="T1604" s="79">
        <v>51.2</v>
      </c>
      <c r="U1604" s="87" t="s">
        <v>118</v>
      </c>
      <c r="V1604" s="84">
        <f t="shared" si="164"/>
        <v>51.2</v>
      </c>
      <c r="W1604" s="94" t="s">
        <v>119</v>
      </c>
      <c r="X1604" s="80" t="s">
        <v>238</v>
      </c>
      <c r="Y1604" s="80" t="s">
        <v>238</v>
      </c>
      <c r="Z1604" s="80" t="s">
        <v>239</v>
      </c>
      <c r="AA1604" s="80" t="s">
        <v>240</v>
      </c>
      <c r="AB1604" s="76" t="s">
        <v>539</v>
      </c>
      <c r="AC1604" s="76" t="s">
        <v>541</v>
      </c>
      <c r="AD1604" s="76" t="s">
        <v>195</v>
      </c>
      <c r="AE1604" s="76">
        <v>75640000</v>
      </c>
      <c r="AF1604" s="76" t="s">
        <v>96</v>
      </c>
      <c r="AG1604" s="82"/>
      <c r="AH1604" s="60"/>
      <c r="AI1604" s="75" t="s">
        <v>5422</v>
      </c>
      <c r="AJ1604" s="6" t="s">
        <v>103</v>
      </c>
      <c r="AK1604" s="81">
        <v>0</v>
      </c>
      <c r="AL1604" s="205" t="s">
        <v>103</v>
      </c>
      <c r="AM1604" s="169"/>
      <c r="AN1604" s="6"/>
      <c r="AO1604" s="120"/>
    </row>
    <row r="1605" spans="1:41">
      <c r="A1605" s="75" t="s">
        <v>5422</v>
      </c>
      <c r="B1605" s="6" t="s">
        <v>93</v>
      </c>
      <c r="C1605" s="76">
        <v>1604</v>
      </c>
      <c r="D1605" s="6" t="s">
        <v>107</v>
      </c>
      <c r="E1605" s="6" t="s">
        <v>105</v>
      </c>
      <c r="F1605" s="6" t="str">
        <f t="shared" si="165"/>
        <v>STORAGEFG-R-2131LE25.M19</v>
      </c>
      <c r="G1605" s="97" t="s">
        <v>4558</v>
      </c>
      <c r="H1605" s="95">
        <v>146784</v>
      </c>
      <c r="I1605" s="85" t="s">
        <v>4692</v>
      </c>
      <c r="J1605" s="92">
        <v>46085</v>
      </c>
      <c r="K1605" s="97"/>
      <c r="L1605" s="6" t="s">
        <v>116</v>
      </c>
      <c r="M1605" s="6" t="s">
        <v>173</v>
      </c>
      <c r="N1605" s="6" t="s">
        <v>116</v>
      </c>
      <c r="O1605" s="71">
        <v>0</v>
      </c>
      <c r="P1605" s="71">
        <v>0</v>
      </c>
      <c r="Q1605" s="79">
        <v>32.299999999999997</v>
      </c>
      <c r="R1605" s="79">
        <v>0</v>
      </c>
      <c r="S1605" s="71">
        <v>0</v>
      </c>
      <c r="T1605" s="79">
        <v>32.299999999999997</v>
      </c>
      <c r="U1605" s="87" t="s">
        <v>118</v>
      </c>
      <c r="V1605" s="84">
        <f t="shared" si="164"/>
        <v>32.299999999999997</v>
      </c>
      <c r="W1605" s="94" t="s">
        <v>119</v>
      </c>
      <c r="X1605" s="80" t="s">
        <v>238</v>
      </c>
      <c r="Y1605" s="80" t="s">
        <v>238</v>
      </c>
      <c r="Z1605" s="80" t="s">
        <v>239</v>
      </c>
      <c r="AA1605" s="80" t="s">
        <v>240</v>
      </c>
      <c r="AB1605" s="76" t="s">
        <v>539</v>
      </c>
      <c r="AC1605" s="76" t="s">
        <v>541</v>
      </c>
      <c r="AD1605" s="76" t="s">
        <v>195</v>
      </c>
      <c r="AE1605" s="76">
        <v>75640000</v>
      </c>
      <c r="AF1605" s="76" t="s">
        <v>96</v>
      </c>
      <c r="AG1605" s="82"/>
      <c r="AH1605" s="60"/>
      <c r="AI1605" s="75" t="s">
        <v>5422</v>
      </c>
      <c r="AJ1605" s="6" t="s">
        <v>103</v>
      </c>
      <c r="AK1605" s="81">
        <v>0</v>
      </c>
      <c r="AL1605" s="205" t="s">
        <v>103</v>
      </c>
      <c r="AM1605" s="169"/>
      <c r="AN1605" s="6"/>
      <c r="AO1605" s="120"/>
    </row>
    <row r="1606" spans="1:41">
      <c r="A1606" s="75" t="s">
        <v>5422</v>
      </c>
      <c r="B1606" s="6" t="s">
        <v>93</v>
      </c>
      <c r="C1606" s="76">
        <v>1605</v>
      </c>
      <c r="D1606" s="6" t="s">
        <v>107</v>
      </c>
      <c r="E1606" s="6" t="s">
        <v>105</v>
      </c>
      <c r="F1606" s="6" t="str">
        <f t="shared" si="165"/>
        <v>STORAGEFG-R-2138LE25.M19</v>
      </c>
      <c r="G1606" s="97" t="s">
        <v>4472</v>
      </c>
      <c r="H1606" s="95">
        <v>146785</v>
      </c>
      <c r="I1606" s="85" t="s">
        <v>4692</v>
      </c>
      <c r="J1606" s="92">
        <v>46085</v>
      </c>
      <c r="K1606" s="97"/>
      <c r="L1606" s="6" t="s">
        <v>116</v>
      </c>
      <c r="M1606" s="6" t="s">
        <v>173</v>
      </c>
      <c r="N1606" s="6" t="s">
        <v>116</v>
      </c>
      <c r="O1606" s="71">
        <v>0</v>
      </c>
      <c r="P1606" s="71">
        <v>0</v>
      </c>
      <c r="Q1606" s="79">
        <v>90.1</v>
      </c>
      <c r="R1606" s="79">
        <v>0</v>
      </c>
      <c r="S1606" s="71">
        <v>0</v>
      </c>
      <c r="T1606" s="79">
        <v>90.1</v>
      </c>
      <c r="U1606" s="87" t="s">
        <v>118</v>
      </c>
      <c r="V1606" s="84">
        <f t="shared" si="164"/>
        <v>90.1</v>
      </c>
      <c r="W1606" s="94" t="s">
        <v>119</v>
      </c>
      <c r="X1606" s="80" t="s">
        <v>238</v>
      </c>
      <c r="Y1606" s="80" t="s">
        <v>238</v>
      </c>
      <c r="Z1606" s="80" t="s">
        <v>239</v>
      </c>
      <c r="AA1606" s="80" t="s">
        <v>240</v>
      </c>
      <c r="AB1606" s="76" t="s">
        <v>539</v>
      </c>
      <c r="AC1606" s="76" t="s">
        <v>541</v>
      </c>
      <c r="AD1606" s="76" t="s">
        <v>195</v>
      </c>
      <c r="AE1606" s="76">
        <v>75640000</v>
      </c>
      <c r="AF1606" s="76" t="s">
        <v>96</v>
      </c>
      <c r="AG1606" s="82"/>
      <c r="AH1606" s="60"/>
      <c r="AI1606" s="75" t="s">
        <v>5422</v>
      </c>
      <c r="AJ1606" s="6" t="s">
        <v>103</v>
      </c>
      <c r="AK1606" s="81">
        <v>0</v>
      </c>
      <c r="AL1606" s="205" t="s">
        <v>103</v>
      </c>
      <c r="AM1606" s="169"/>
      <c r="AN1606" s="6"/>
      <c r="AO1606" s="120"/>
    </row>
    <row r="1607" spans="1:41">
      <c r="A1607" s="75" t="s">
        <v>5422</v>
      </c>
      <c r="B1607" s="6" t="s">
        <v>93</v>
      </c>
      <c r="C1607" s="76">
        <v>1606</v>
      </c>
      <c r="D1607" s="6" t="s">
        <v>107</v>
      </c>
      <c r="E1607" s="6" t="s">
        <v>105</v>
      </c>
      <c r="F1607" s="6" t="str">
        <f t="shared" si="165"/>
        <v>STORAGEFG-R-2122LE25.M19</v>
      </c>
      <c r="G1607" s="97" t="s">
        <v>3491</v>
      </c>
      <c r="H1607" s="95">
        <v>146786</v>
      </c>
      <c r="I1607" s="85" t="s">
        <v>4692</v>
      </c>
      <c r="J1607" s="92">
        <v>46085</v>
      </c>
      <c r="K1607" s="97"/>
      <c r="L1607" s="80">
        <v>6108332</v>
      </c>
      <c r="M1607" s="6" t="s">
        <v>173</v>
      </c>
      <c r="N1607" s="6" t="s">
        <v>116</v>
      </c>
      <c r="O1607" s="71">
        <v>0</v>
      </c>
      <c r="P1607" s="71">
        <v>0</v>
      </c>
      <c r="Q1607" s="79">
        <v>34.299999999999997</v>
      </c>
      <c r="R1607" s="79">
        <v>0</v>
      </c>
      <c r="S1607" s="71">
        <v>0</v>
      </c>
      <c r="T1607" s="79">
        <v>34.299999999999997</v>
      </c>
      <c r="U1607" s="87" t="s">
        <v>118</v>
      </c>
      <c r="V1607" s="84">
        <f t="shared" si="164"/>
        <v>34.299999999999997</v>
      </c>
      <c r="W1607" s="94" t="s">
        <v>119</v>
      </c>
      <c r="X1607" s="80" t="s">
        <v>238</v>
      </c>
      <c r="Y1607" s="80" t="s">
        <v>238</v>
      </c>
      <c r="Z1607" s="80" t="s">
        <v>239</v>
      </c>
      <c r="AA1607" s="80" t="s">
        <v>240</v>
      </c>
      <c r="AB1607" s="76" t="s">
        <v>539</v>
      </c>
      <c r="AC1607" s="76" t="s">
        <v>541</v>
      </c>
      <c r="AD1607" s="76" t="s">
        <v>195</v>
      </c>
      <c r="AE1607" s="76">
        <v>75640000</v>
      </c>
      <c r="AF1607" s="76" t="s">
        <v>96</v>
      </c>
      <c r="AG1607" s="82"/>
      <c r="AH1607" s="60"/>
      <c r="AI1607" s="75" t="s">
        <v>5422</v>
      </c>
      <c r="AJ1607" s="6" t="s">
        <v>103</v>
      </c>
      <c r="AK1607" s="81">
        <v>0</v>
      </c>
      <c r="AL1607" s="205" t="s">
        <v>103</v>
      </c>
      <c r="AM1607" s="169"/>
      <c r="AN1607" s="6"/>
      <c r="AO1607" s="120"/>
    </row>
    <row r="1608" spans="1:41">
      <c r="A1608" s="75" t="s">
        <v>5422</v>
      </c>
      <c r="B1608" s="6" t="s">
        <v>93</v>
      </c>
      <c r="C1608" s="76">
        <v>1607</v>
      </c>
      <c r="D1608" s="6" t="s">
        <v>107</v>
      </c>
      <c r="E1608" s="6" t="s">
        <v>105</v>
      </c>
      <c r="F1608" s="6" t="str">
        <f t="shared" si="165"/>
        <v>STORAGEFG-R-2145LE25.M19</v>
      </c>
      <c r="G1608" s="97" t="s">
        <v>4995</v>
      </c>
      <c r="H1608" s="95">
        <v>146791</v>
      </c>
      <c r="I1608" s="85" t="s">
        <v>4692</v>
      </c>
      <c r="J1608" s="92">
        <v>46085</v>
      </c>
      <c r="K1608" s="97"/>
      <c r="L1608" s="6" t="s">
        <v>5788</v>
      </c>
      <c r="M1608" s="6" t="s">
        <v>173</v>
      </c>
      <c r="N1608" s="6" t="s">
        <v>116</v>
      </c>
      <c r="O1608" s="71">
        <v>0</v>
      </c>
      <c r="P1608" s="71">
        <v>0</v>
      </c>
      <c r="Q1608" s="79">
        <v>28</v>
      </c>
      <c r="R1608" s="79">
        <v>0</v>
      </c>
      <c r="S1608" s="71">
        <v>0</v>
      </c>
      <c r="T1608" s="79">
        <v>28</v>
      </c>
      <c r="U1608" s="87" t="s">
        <v>118</v>
      </c>
      <c r="V1608" s="84">
        <f t="shared" si="164"/>
        <v>28</v>
      </c>
      <c r="W1608" s="94" t="s">
        <v>119</v>
      </c>
      <c r="X1608" s="80" t="s">
        <v>238</v>
      </c>
      <c r="Y1608" s="80" t="s">
        <v>238</v>
      </c>
      <c r="Z1608" s="80" t="s">
        <v>239</v>
      </c>
      <c r="AA1608" s="80" t="s">
        <v>240</v>
      </c>
      <c r="AB1608" s="76" t="s">
        <v>539</v>
      </c>
      <c r="AC1608" s="76" t="s">
        <v>541</v>
      </c>
      <c r="AD1608" s="76" t="s">
        <v>195</v>
      </c>
      <c r="AE1608" s="76">
        <v>75640000</v>
      </c>
      <c r="AF1608" s="76" t="s">
        <v>96</v>
      </c>
      <c r="AG1608" s="82"/>
      <c r="AH1608" s="60"/>
      <c r="AI1608" s="75" t="s">
        <v>5422</v>
      </c>
      <c r="AJ1608" s="6" t="s">
        <v>103</v>
      </c>
      <c r="AK1608" s="81">
        <v>0</v>
      </c>
      <c r="AL1608" s="205" t="s">
        <v>103</v>
      </c>
      <c r="AM1608" s="169"/>
      <c r="AN1608" s="6"/>
      <c r="AO1608" s="120"/>
    </row>
    <row r="1609" spans="1:41">
      <c r="A1609" s="75" t="s">
        <v>5422</v>
      </c>
      <c r="B1609" s="6" t="s">
        <v>93</v>
      </c>
      <c r="C1609" s="76">
        <v>1608</v>
      </c>
      <c r="D1609" s="6" t="s">
        <v>107</v>
      </c>
      <c r="E1609" s="6" t="s">
        <v>105</v>
      </c>
      <c r="F1609" s="6" t="str">
        <f t="shared" si="165"/>
        <v>STORAGEFG-R-2145LE25.M19-2</v>
      </c>
      <c r="G1609" s="97" t="s">
        <v>5602</v>
      </c>
      <c r="H1609" s="95">
        <v>146792</v>
      </c>
      <c r="I1609" s="85" t="s">
        <v>4692</v>
      </c>
      <c r="J1609" s="92">
        <v>46085</v>
      </c>
      <c r="K1609" s="97"/>
      <c r="L1609" s="6" t="s">
        <v>5789</v>
      </c>
      <c r="M1609" s="6" t="s">
        <v>173</v>
      </c>
      <c r="N1609" s="6" t="s">
        <v>116</v>
      </c>
      <c r="O1609" s="71">
        <v>0</v>
      </c>
      <c r="P1609" s="71">
        <v>0</v>
      </c>
      <c r="Q1609" s="79">
        <v>50.5</v>
      </c>
      <c r="R1609" s="79">
        <v>0</v>
      </c>
      <c r="S1609" s="71">
        <v>0</v>
      </c>
      <c r="T1609" s="79">
        <v>50.5</v>
      </c>
      <c r="U1609" s="87" t="s">
        <v>118</v>
      </c>
      <c r="V1609" s="84">
        <f t="shared" si="164"/>
        <v>50.5</v>
      </c>
      <c r="W1609" s="94" t="s">
        <v>119</v>
      </c>
      <c r="X1609" s="80" t="s">
        <v>238</v>
      </c>
      <c r="Y1609" s="80" t="s">
        <v>238</v>
      </c>
      <c r="Z1609" s="80" t="s">
        <v>239</v>
      </c>
      <c r="AA1609" s="80" t="s">
        <v>240</v>
      </c>
      <c r="AB1609" s="76" t="s">
        <v>539</v>
      </c>
      <c r="AC1609" s="76" t="s">
        <v>541</v>
      </c>
      <c r="AD1609" s="76" t="s">
        <v>195</v>
      </c>
      <c r="AE1609" s="76">
        <v>75640000</v>
      </c>
      <c r="AF1609" s="76" t="s">
        <v>96</v>
      </c>
      <c r="AG1609" s="82"/>
      <c r="AH1609" s="60"/>
      <c r="AI1609" s="75" t="s">
        <v>5422</v>
      </c>
      <c r="AJ1609" s="6" t="s">
        <v>103</v>
      </c>
      <c r="AK1609" s="81">
        <v>0</v>
      </c>
      <c r="AL1609" s="205" t="s">
        <v>103</v>
      </c>
      <c r="AM1609" s="169"/>
      <c r="AN1609" s="6"/>
      <c r="AO1609" s="120"/>
    </row>
    <row r="1610" spans="1:41">
      <c r="A1610" s="75" t="s">
        <v>5422</v>
      </c>
      <c r="B1610" s="6" t="s">
        <v>93</v>
      </c>
      <c r="C1610" s="76">
        <v>1609</v>
      </c>
      <c r="D1610" s="6" t="s">
        <v>107</v>
      </c>
      <c r="E1610" s="6" t="s">
        <v>105</v>
      </c>
      <c r="F1610" s="6" t="str">
        <f t="shared" si="165"/>
        <v>STORAGEFG-R-2141LE25.M19</v>
      </c>
      <c r="G1610" s="97" t="s">
        <v>5156</v>
      </c>
      <c r="H1610" s="95">
        <v>146793</v>
      </c>
      <c r="I1610" s="85" t="s">
        <v>4692</v>
      </c>
      <c r="J1610" s="92">
        <v>46085</v>
      </c>
      <c r="K1610" s="97"/>
      <c r="L1610" s="6" t="s">
        <v>5790</v>
      </c>
      <c r="M1610" s="6" t="s">
        <v>173</v>
      </c>
      <c r="N1610" s="6" t="s">
        <v>116</v>
      </c>
      <c r="O1610" s="71">
        <v>0</v>
      </c>
      <c r="P1610" s="71">
        <v>0</v>
      </c>
      <c r="Q1610" s="79">
        <v>82</v>
      </c>
      <c r="R1610" s="79">
        <v>0</v>
      </c>
      <c r="S1610" s="71">
        <v>0</v>
      </c>
      <c r="T1610" s="79">
        <v>82</v>
      </c>
      <c r="U1610" s="87" t="s">
        <v>118</v>
      </c>
      <c r="V1610" s="84">
        <f t="shared" si="164"/>
        <v>82</v>
      </c>
      <c r="W1610" s="94" t="s">
        <v>119</v>
      </c>
      <c r="X1610" s="80" t="s">
        <v>238</v>
      </c>
      <c r="Y1610" s="80" t="s">
        <v>238</v>
      </c>
      <c r="Z1610" s="80" t="s">
        <v>239</v>
      </c>
      <c r="AA1610" s="80" t="s">
        <v>240</v>
      </c>
      <c r="AB1610" s="76" t="s">
        <v>539</v>
      </c>
      <c r="AC1610" s="76" t="s">
        <v>541</v>
      </c>
      <c r="AD1610" s="76" t="s">
        <v>195</v>
      </c>
      <c r="AE1610" s="76">
        <v>75640000</v>
      </c>
      <c r="AF1610" s="76" t="s">
        <v>96</v>
      </c>
      <c r="AG1610" s="82"/>
      <c r="AH1610" s="60"/>
      <c r="AI1610" s="75" t="s">
        <v>5422</v>
      </c>
      <c r="AJ1610" s="6" t="s">
        <v>103</v>
      </c>
      <c r="AK1610" s="81">
        <v>0</v>
      </c>
      <c r="AL1610" s="205" t="s">
        <v>103</v>
      </c>
      <c r="AM1610" s="169"/>
      <c r="AN1610" s="6"/>
      <c r="AO1610" s="120"/>
    </row>
    <row r="1611" spans="1:41">
      <c r="A1611" s="75" t="s">
        <v>5422</v>
      </c>
      <c r="B1611" s="6" t="s">
        <v>93</v>
      </c>
      <c r="C1611" s="76">
        <v>1610</v>
      </c>
      <c r="D1611" s="6" t="s">
        <v>107</v>
      </c>
      <c r="E1611" s="6" t="s">
        <v>105</v>
      </c>
      <c r="F1611" s="6" t="str">
        <f t="shared" si="165"/>
        <v>STORAGEFG-R-2141LE25.M19</v>
      </c>
      <c r="G1611" s="97" t="s">
        <v>5156</v>
      </c>
      <c r="H1611" s="95">
        <v>146794</v>
      </c>
      <c r="I1611" s="85" t="s">
        <v>4692</v>
      </c>
      <c r="J1611" s="92">
        <v>46085</v>
      </c>
      <c r="K1611" s="97"/>
      <c r="L1611" s="6" t="s">
        <v>5791</v>
      </c>
      <c r="M1611" s="6" t="s">
        <v>173</v>
      </c>
      <c r="N1611" s="6" t="s">
        <v>116</v>
      </c>
      <c r="O1611" s="71">
        <v>0</v>
      </c>
      <c r="P1611" s="71">
        <v>0</v>
      </c>
      <c r="Q1611" s="79">
        <v>19</v>
      </c>
      <c r="R1611" s="79">
        <v>0</v>
      </c>
      <c r="S1611" s="71">
        <v>0</v>
      </c>
      <c r="T1611" s="79">
        <v>19</v>
      </c>
      <c r="U1611" s="87" t="s">
        <v>118</v>
      </c>
      <c r="V1611" s="84">
        <f t="shared" si="164"/>
        <v>19</v>
      </c>
      <c r="W1611" s="94" t="s">
        <v>119</v>
      </c>
      <c r="X1611" s="80" t="s">
        <v>238</v>
      </c>
      <c r="Y1611" s="80" t="s">
        <v>238</v>
      </c>
      <c r="Z1611" s="80" t="s">
        <v>239</v>
      </c>
      <c r="AA1611" s="80" t="s">
        <v>240</v>
      </c>
      <c r="AB1611" s="76" t="s">
        <v>539</v>
      </c>
      <c r="AC1611" s="76" t="s">
        <v>541</v>
      </c>
      <c r="AD1611" s="76" t="s">
        <v>195</v>
      </c>
      <c r="AE1611" s="76">
        <v>75640000</v>
      </c>
      <c r="AF1611" s="76" t="s">
        <v>96</v>
      </c>
      <c r="AG1611" s="82"/>
      <c r="AH1611" s="60"/>
      <c r="AI1611" s="75" t="s">
        <v>5422</v>
      </c>
      <c r="AJ1611" s="6" t="s">
        <v>103</v>
      </c>
      <c r="AK1611" s="81">
        <v>0</v>
      </c>
      <c r="AL1611" s="205" t="s">
        <v>103</v>
      </c>
      <c r="AM1611" s="169"/>
      <c r="AN1611" s="6"/>
      <c r="AO1611" s="120"/>
    </row>
    <row r="1612" spans="1:41">
      <c r="A1612" s="75" t="s">
        <v>5422</v>
      </c>
      <c r="B1612" s="6" t="s">
        <v>93</v>
      </c>
      <c r="C1612" s="76">
        <v>1611</v>
      </c>
      <c r="D1612" s="6" t="s">
        <v>107</v>
      </c>
      <c r="E1612" s="6" t="s">
        <v>105</v>
      </c>
      <c r="F1612" s="6" t="str">
        <f t="shared" si="165"/>
        <v>STORAGEFG-R-2138LE25.M19-2</v>
      </c>
      <c r="G1612" s="97" t="s">
        <v>5603</v>
      </c>
      <c r="H1612" s="95">
        <v>146795</v>
      </c>
      <c r="I1612" s="85" t="s">
        <v>4692</v>
      </c>
      <c r="J1612" s="92">
        <v>46085</v>
      </c>
      <c r="K1612" s="97"/>
      <c r="L1612" s="6" t="s">
        <v>5792</v>
      </c>
      <c r="M1612" s="6" t="s">
        <v>173</v>
      </c>
      <c r="N1612" s="6" t="s">
        <v>116</v>
      </c>
      <c r="O1612" s="71">
        <v>0</v>
      </c>
      <c r="P1612" s="71">
        <v>0</v>
      </c>
      <c r="Q1612" s="79">
        <v>95.5</v>
      </c>
      <c r="R1612" s="79">
        <v>0</v>
      </c>
      <c r="S1612" s="71">
        <v>0</v>
      </c>
      <c r="T1612" s="79">
        <v>95.5</v>
      </c>
      <c r="U1612" s="87" t="s">
        <v>118</v>
      </c>
      <c r="V1612" s="84">
        <f t="shared" si="164"/>
        <v>95.5</v>
      </c>
      <c r="W1612" s="94" t="s">
        <v>119</v>
      </c>
      <c r="X1612" s="80" t="s">
        <v>238</v>
      </c>
      <c r="Y1612" s="80" t="s">
        <v>238</v>
      </c>
      <c r="Z1612" s="80" t="s">
        <v>239</v>
      </c>
      <c r="AA1612" s="80" t="s">
        <v>240</v>
      </c>
      <c r="AB1612" s="76" t="s">
        <v>539</v>
      </c>
      <c r="AC1612" s="76" t="s">
        <v>541</v>
      </c>
      <c r="AD1612" s="76" t="s">
        <v>195</v>
      </c>
      <c r="AE1612" s="76">
        <v>75640000</v>
      </c>
      <c r="AF1612" s="76" t="s">
        <v>96</v>
      </c>
      <c r="AG1612" s="82"/>
      <c r="AH1612" s="60"/>
      <c r="AI1612" s="75" t="s">
        <v>5422</v>
      </c>
      <c r="AJ1612" s="6" t="s">
        <v>103</v>
      </c>
      <c r="AK1612" s="81">
        <v>0</v>
      </c>
      <c r="AL1612" s="205" t="s">
        <v>103</v>
      </c>
      <c r="AM1612" s="169"/>
      <c r="AN1612" s="6"/>
      <c r="AO1612" s="120"/>
    </row>
    <row r="1613" spans="1:41">
      <c r="A1613" s="75" t="s">
        <v>5422</v>
      </c>
      <c r="B1613" s="6" t="s">
        <v>93</v>
      </c>
      <c r="C1613" s="76">
        <v>1612</v>
      </c>
      <c r="D1613" s="6" t="s">
        <v>107</v>
      </c>
      <c r="E1613" s="6" t="s">
        <v>105</v>
      </c>
      <c r="F1613" s="6" t="str">
        <f t="shared" si="165"/>
        <v>STORAGEFG-R-2131LE25.M19.</v>
      </c>
      <c r="G1613" s="97" t="s">
        <v>5604</v>
      </c>
      <c r="H1613" s="95">
        <v>146796</v>
      </c>
      <c r="I1613" s="85" t="s">
        <v>4692</v>
      </c>
      <c r="J1613" s="92">
        <v>46085</v>
      </c>
      <c r="K1613" s="97"/>
      <c r="L1613" s="6" t="s">
        <v>5793</v>
      </c>
      <c r="M1613" s="6" t="s">
        <v>173</v>
      </c>
      <c r="N1613" s="6" t="s">
        <v>116</v>
      </c>
      <c r="O1613" s="71">
        <v>0</v>
      </c>
      <c r="P1613" s="71">
        <v>0</v>
      </c>
      <c r="Q1613" s="79">
        <v>55</v>
      </c>
      <c r="R1613" s="79">
        <v>0</v>
      </c>
      <c r="S1613" s="71">
        <v>0</v>
      </c>
      <c r="T1613" s="79">
        <v>55</v>
      </c>
      <c r="U1613" s="87" t="s">
        <v>118</v>
      </c>
      <c r="V1613" s="84">
        <f t="shared" si="164"/>
        <v>55</v>
      </c>
      <c r="W1613" s="94" t="s">
        <v>119</v>
      </c>
      <c r="X1613" s="80" t="s">
        <v>238</v>
      </c>
      <c r="Y1613" s="80" t="s">
        <v>238</v>
      </c>
      <c r="Z1613" s="80" t="s">
        <v>239</v>
      </c>
      <c r="AA1613" s="80" t="s">
        <v>240</v>
      </c>
      <c r="AB1613" s="76" t="s">
        <v>539</v>
      </c>
      <c r="AC1613" s="76" t="s">
        <v>541</v>
      </c>
      <c r="AD1613" s="76" t="s">
        <v>195</v>
      </c>
      <c r="AE1613" s="76">
        <v>75640000</v>
      </c>
      <c r="AF1613" s="76" t="s">
        <v>96</v>
      </c>
      <c r="AG1613" s="82"/>
      <c r="AH1613" s="60"/>
      <c r="AI1613" s="75" t="s">
        <v>5422</v>
      </c>
      <c r="AJ1613" s="6" t="s">
        <v>103</v>
      </c>
      <c r="AK1613" s="81">
        <v>0</v>
      </c>
      <c r="AL1613" s="205" t="s">
        <v>103</v>
      </c>
      <c r="AM1613" s="169"/>
      <c r="AN1613" s="6"/>
      <c r="AO1613" s="120"/>
    </row>
    <row r="1614" spans="1:41">
      <c r="A1614" s="75" t="s">
        <v>5422</v>
      </c>
      <c r="B1614" s="6" t="s">
        <v>93</v>
      </c>
      <c r="C1614" s="76">
        <v>1613</v>
      </c>
      <c r="D1614" s="6" t="s">
        <v>107</v>
      </c>
      <c r="E1614" s="6" t="s">
        <v>105</v>
      </c>
      <c r="F1614" s="6" t="str">
        <f t="shared" si="165"/>
        <v>STORAGEFG-R-2128LE25.M19-2</v>
      </c>
      <c r="G1614" s="97" t="s">
        <v>5605</v>
      </c>
      <c r="H1614" s="95">
        <v>146797</v>
      </c>
      <c r="I1614" s="85" t="s">
        <v>4692</v>
      </c>
      <c r="J1614" s="92">
        <v>46085</v>
      </c>
      <c r="K1614" s="97"/>
      <c r="L1614" s="6" t="s">
        <v>5794</v>
      </c>
      <c r="M1614" s="6" t="s">
        <v>173</v>
      </c>
      <c r="N1614" s="6" t="s">
        <v>116</v>
      </c>
      <c r="O1614" s="71">
        <v>0</v>
      </c>
      <c r="P1614" s="71">
        <v>0</v>
      </c>
      <c r="Q1614" s="79">
        <v>91</v>
      </c>
      <c r="R1614" s="79">
        <v>0</v>
      </c>
      <c r="S1614" s="71">
        <v>0</v>
      </c>
      <c r="T1614" s="79">
        <v>91</v>
      </c>
      <c r="U1614" s="87" t="s">
        <v>118</v>
      </c>
      <c r="V1614" s="84">
        <f t="shared" si="164"/>
        <v>91</v>
      </c>
      <c r="W1614" s="94" t="s">
        <v>119</v>
      </c>
      <c r="X1614" s="80" t="s">
        <v>238</v>
      </c>
      <c r="Y1614" s="80" t="s">
        <v>238</v>
      </c>
      <c r="Z1614" s="80" t="s">
        <v>239</v>
      </c>
      <c r="AA1614" s="80" t="s">
        <v>240</v>
      </c>
      <c r="AB1614" s="76" t="s">
        <v>539</v>
      </c>
      <c r="AC1614" s="76" t="s">
        <v>541</v>
      </c>
      <c r="AD1614" s="76" t="s">
        <v>195</v>
      </c>
      <c r="AE1614" s="76">
        <v>75640000</v>
      </c>
      <c r="AF1614" s="76" t="s">
        <v>96</v>
      </c>
      <c r="AG1614" s="82"/>
      <c r="AH1614" s="60"/>
      <c r="AI1614" s="75" t="s">
        <v>5422</v>
      </c>
      <c r="AJ1614" s="6" t="s">
        <v>103</v>
      </c>
      <c r="AK1614" s="81">
        <v>0</v>
      </c>
      <c r="AL1614" s="205" t="s">
        <v>103</v>
      </c>
      <c r="AM1614" s="169"/>
      <c r="AN1614" s="6"/>
      <c r="AO1614" s="120"/>
    </row>
    <row r="1615" spans="1:41">
      <c r="A1615" s="75" t="s">
        <v>5422</v>
      </c>
      <c r="B1615" s="6" t="s">
        <v>93</v>
      </c>
      <c r="C1615" s="76">
        <v>1614</v>
      </c>
      <c r="D1615" s="6" t="s">
        <v>107</v>
      </c>
      <c r="E1615" s="6" t="s">
        <v>105</v>
      </c>
      <c r="F1615" s="6" t="str">
        <f t="shared" si="165"/>
        <v>STORAGEFG-R-2125LE25.M19</v>
      </c>
      <c r="G1615" s="97" t="s">
        <v>3494</v>
      </c>
      <c r="H1615" s="95">
        <v>146798</v>
      </c>
      <c r="I1615" s="85" t="s">
        <v>4692</v>
      </c>
      <c r="J1615" s="92">
        <v>46085</v>
      </c>
      <c r="K1615" s="97"/>
      <c r="L1615" s="6" t="s">
        <v>5795</v>
      </c>
      <c r="M1615" s="6" t="s">
        <v>173</v>
      </c>
      <c r="N1615" s="6" t="s">
        <v>116</v>
      </c>
      <c r="O1615" s="71">
        <v>0</v>
      </c>
      <c r="P1615" s="71">
        <v>0</v>
      </c>
      <c r="Q1615" s="79">
        <v>32.5</v>
      </c>
      <c r="R1615" s="79">
        <v>0</v>
      </c>
      <c r="S1615" s="71">
        <v>0</v>
      </c>
      <c r="T1615" s="79">
        <v>32.5</v>
      </c>
      <c r="U1615" s="87" t="s">
        <v>118</v>
      </c>
      <c r="V1615" s="84">
        <f t="shared" si="164"/>
        <v>32.5</v>
      </c>
      <c r="W1615" s="94" t="s">
        <v>119</v>
      </c>
      <c r="X1615" s="80" t="s">
        <v>238</v>
      </c>
      <c r="Y1615" s="80" t="s">
        <v>238</v>
      </c>
      <c r="Z1615" s="80" t="s">
        <v>239</v>
      </c>
      <c r="AA1615" s="80" t="s">
        <v>240</v>
      </c>
      <c r="AB1615" s="76" t="s">
        <v>539</v>
      </c>
      <c r="AC1615" s="76" t="s">
        <v>541</v>
      </c>
      <c r="AD1615" s="76" t="s">
        <v>195</v>
      </c>
      <c r="AE1615" s="76">
        <v>75640000</v>
      </c>
      <c r="AF1615" s="76" t="s">
        <v>96</v>
      </c>
      <c r="AG1615" s="82"/>
      <c r="AH1615" s="60"/>
      <c r="AI1615" s="75" t="s">
        <v>5422</v>
      </c>
      <c r="AJ1615" s="6" t="s">
        <v>103</v>
      </c>
      <c r="AK1615" s="81">
        <v>0</v>
      </c>
      <c r="AL1615" s="205" t="s">
        <v>103</v>
      </c>
      <c r="AM1615" s="169"/>
      <c r="AN1615" s="6"/>
      <c r="AO1615" s="120"/>
    </row>
    <row r="1616" spans="1:41">
      <c r="A1616" s="75" t="s">
        <v>5422</v>
      </c>
      <c r="B1616" s="6" t="s">
        <v>93</v>
      </c>
      <c r="C1616" s="76">
        <v>1615</v>
      </c>
      <c r="D1616" s="6" t="s">
        <v>107</v>
      </c>
      <c r="E1616" s="6" t="s">
        <v>105</v>
      </c>
      <c r="F1616" s="6" t="str">
        <f t="shared" si="165"/>
        <v>STORAGEFG-R-2122LE25.M19</v>
      </c>
      <c r="G1616" s="97" t="s">
        <v>3491</v>
      </c>
      <c r="H1616" s="95">
        <v>146799</v>
      </c>
      <c r="I1616" s="85" t="s">
        <v>4692</v>
      </c>
      <c r="J1616" s="92">
        <v>46085</v>
      </c>
      <c r="K1616" s="97"/>
      <c r="L1616" s="6" t="s">
        <v>5796</v>
      </c>
      <c r="M1616" s="6" t="s">
        <v>173</v>
      </c>
      <c r="N1616" s="6" t="s">
        <v>116</v>
      </c>
      <c r="O1616" s="71">
        <v>0</v>
      </c>
      <c r="P1616" s="71">
        <v>0</v>
      </c>
      <c r="Q1616" s="79">
        <v>50.5</v>
      </c>
      <c r="R1616" s="79">
        <v>0</v>
      </c>
      <c r="S1616" s="71">
        <v>0</v>
      </c>
      <c r="T1616" s="79">
        <v>50.5</v>
      </c>
      <c r="U1616" s="87" t="s">
        <v>118</v>
      </c>
      <c r="V1616" s="84">
        <f t="shared" si="164"/>
        <v>50.5</v>
      </c>
      <c r="W1616" s="94" t="s">
        <v>119</v>
      </c>
      <c r="X1616" s="80" t="s">
        <v>238</v>
      </c>
      <c r="Y1616" s="80" t="s">
        <v>238</v>
      </c>
      <c r="Z1616" s="80" t="s">
        <v>239</v>
      </c>
      <c r="AA1616" s="80" t="s">
        <v>240</v>
      </c>
      <c r="AB1616" s="76" t="s">
        <v>539</v>
      </c>
      <c r="AC1616" s="76" t="s">
        <v>541</v>
      </c>
      <c r="AD1616" s="76" t="s">
        <v>195</v>
      </c>
      <c r="AE1616" s="76">
        <v>75640000</v>
      </c>
      <c r="AF1616" s="76" t="s">
        <v>96</v>
      </c>
      <c r="AG1616" s="82"/>
      <c r="AH1616" s="60"/>
      <c r="AI1616" s="75" t="s">
        <v>5422</v>
      </c>
      <c r="AJ1616" s="6" t="s">
        <v>103</v>
      </c>
      <c r="AK1616" s="81">
        <v>0</v>
      </c>
      <c r="AL1616" s="205" t="s">
        <v>103</v>
      </c>
      <c r="AM1616" s="169"/>
      <c r="AN1616" s="6"/>
      <c r="AO1616" s="120"/>
    </row>
    <row r="1617" spans="1:41">
      <c r="A1617" s="75" t="s">
        <v>5422</v>
      </c>
      <c r="B1617" s="6" t="s">
        <v>93</v>
      </c>
      <c r="C1617" s="76">
        <v>1616</v>
      </c>
      <c r="D1617" s="6" t="s">
        <v>107</v>
      </c>
      <c r="E1617" s="6" t="s">
        <v>105</v>
      </c>
      <c r="F1617" s="6" t="str">
        <f t="shared" si="165"/>
        <v>STORAGEFG-R-2116LE25.M19-1</v>
      </c>
      <c r="G1617" s="97" t="s">
        <v>5606</v>
      </c>
      <c r="H1617" s="95">
        <v>146800</v>
      </c>
      <c r="I1617" s="85" t="s">
        <v>4692</v>
      </c>
      <c r="J1617" s="92">
        <v>46085</v>
      </c>
      <c r="K1617" s="97"/>
      <c r="L1617" s="6" t="s">
        <v>5797</v>
      </c>
      <c r="M1617" s="6" t="s">
        <v>173</v>
      </c>
      <c r="N1617" s="6" t="s">
        <v>116</v>
      </c>
      <c r="O1617" s="71">
        <v>0</v>
      </c>
      <c r="P1617" s="71">
        <v>0</v>
      </c>
      <c r="Q1617" s="79">
        <v>68.5</v>
      </c>
      <c r="R1617" s="79">
        <v>0</v>
      </c>
      <c r="S1617" s="71">
        <v>0</v>
      </c>
      <c r="T1617" s="79">
        <v>68.5</v>
      </c>
      <c r="U1617" s="87" t="s">
        <v>118</v>
      </c>
      <c r="V1617" s="84">
        <f t="shared" si="164"/>
        <v>68.5</v>
      </c>
      <c r="W1617" s="94" t="s">
        <v>119</v>
      </c>
      <c r="X1617" s="80" t="s">
        <v>238</v>
      </c>
      <c r="Y1617" s="80" t="s">
        <v>238</v>
      </c>
      <c r="Z1617" s="80" t="s">
        <v>239</v>
      </c>
      <c r="AA1617" s="80" t="s">
        <v>240</v>
      </c>
      <c r="AB1617" s="76" t="s">
        <v>539</v>
      </c>
      <c r="AC1617" s="76" t="s">
        <v>541</v>
      </c>
      <c r="AD1617" s="76" t="s">
        <v>195</v>
      </c>
      <c r="AE1617" s="76">
        <v>75640000</v>
      </c>
      <c r="AF1617" s="76" t="s">
        <v>96</v>
      </c>
      <c r="AG1617" s="82"/>
      <c r="AH1617" s="60"/>
      <c r="AI1617" s="75" t="s">
        <v>5422</v>
      </c>
      <c r="AJ1617" s="6" t="s">
        <v>103</v>
      </c>
      <c r="AK1617" s="81">
        <v>0</v>
      </c>
      <c r="AL1617" s="205" t="s">
        <v>103</v>
      </c>
      <c r="AM1617" s="169"/>
      <c r="AN1617" s="6"/>
      <c r="AO1617" s="120"/>
    </row>
    <row r="1618" spans="1:41">
      <c r="A1618" s="75" t="s">
        <v>5422</v>
      </c>
      <c r="B1618" s="6" t="s">
        <v>93</v>
      </c>
      <c r="C1618" s="76">
        <v>1617</v>
      </c>
      <c r="D1618" s="6" t="s">
        <v>107</v>
      </c>
      <c r="E1618" s="6" t="s">
        <v>105</v>
      </c>
      <c r="F1618" s="6" t="str">
        <f t="shared" si="165"/>
        <v>STORAGEFG-R-2113LE25.M19</v>
      </c>
      <c r="G1618" s="97" t="s">
        <v>2819</v>
      </c>
      <c r="H1618" s="95">
        <v>146801</v>
      </c>
      <c r="I1618" s="85" t="s">
        <v>4692</v>
      </c>
      <c r="J1618" s="92">
        <v>46085</v>
      </c>
      <c r="K1618" s="97"/>
      <c r="L1618" s="6" t="s">
        <v>5798</v>
      </c>
      <c r="M1618" s="6" t="s">
        <v>173</v>
      </c>
      <c r="N1618" s="6" t="s">
        <v>116</v>
      </c>
      <c r="O1618" s="71">
        <v>0</v>
      </c>
      <c r="P1618" s="71">
        <v>0</v>
      </c>
      <c r="Q1618" s="79">
        <v>100</v>
      </c>
      <c r="R1618" s="79">
        <v>0</v>
      </c>
      <c r="S1618" s="71">
        <v>0</v>
      </c>
      <c r="T1618" s="79">
        <v>100</v>
      </c>
      <c r="U1618" s="87" t="s">
        <v>118</v>
      </c>
      <c r="V1618" s="84">
        <f t="shared" si="164"/>
        <v>100</v>
      </c>
      <c r="W1618" s="94" t="s">
        <v>119</v>
      </c>
      <c r="X1618" s="80" t="s">
        <v>238</v>
      </c>
      <c r="Y1618" s="80" t="s">
        <v>238</v>
      </c>
      <c r="Z1618" s="80" t="s">
        <v>239</v>
      </c>
      <c r="AA1618" s="80" t="s">
        <v>240</v>
      </c>
      <c r="AB1618" s="76" t="s">
        <v>539</v>
      </c>
      <c r="AC1618" s="76" t="s">
        <v>541</v>
      </c>
      <c r="AD1618" s="76" t="s">
        <v>195</v>
      </c>
      <c r="AE1618" s="76">
        <v>75640000</v>
      </c>
      <c r="AF1618" s="76" t="s">
        <v>96</v>
      </c>
      <c r="AG1618" s="82"/>
      <c r="AH1618" s="60"/>
      <c r="AI1618" s="75" t="s">
        <v>5422</v>
      </c>
      <c r="AJ1618" s="6" t="s">
        <v>103</v>
      </c>
      <c r="AK1618" s="81">
        <v>0</v>
      </c>
      <c r="AL1618" s="205" t="s">
        <v>103</v>
      </c>
      <c r="AM1618" s="169"/>
      <c r="AN1618" s="6"/>
      <c r="AO1618" s="120"/>
    </row>
    <row r="1619" spans="1:41">
      <c r="A1619" s="75" t="s">
        <v>5422</v>
      </c>
      <c r="B1619" s="6" t="s">
        <v>93</v>
      </c>
      <c r="C1619" s="76">
        <v>1618</v>
      </c>
      <c r="D1619" s="6" t="s">
        <v>107</v>
      </c>
      <c r="E1619" s="6" t="s">
        <v>105</v>
      </c>
      <c r="F1619" s="6" t="str">
        <f t="shared" si="165"/>
        <v>STORAGEFG-R-2112LE25.M19</v>
      </c>
      <c r="G1619" s="97" t="s">
        <v>2817</v>
      </c>
      <c r="H1619" s="95">
        <v>146802</v>
      </c>
      <c r="I1619" s="85" t="s">
        <v>4692</v>
      </c>
      <c r="J1619" s="92">
        <v>46085</v>
      </c>
      <c r="K1619" s="97"/>
      <c r="L1619" s="6" t="s">
        <v>5799</v>
      </c>
      <c r="M1619" s="6" t="s">
        <v>173</v>
      </c>
      <c r="N1619" s="6" t="s">
        <v>116</v>
      </c>
      <c r="O1619" s="71">
        <v>0</v>
      </c>
      <c r="P1619" s="71">
        <v>0</v>
      </c>
      <c r="Q1619" s="79">
        <v>23.5</v>
      </c>
      <c r="R1619" s="79">
        <v>0</v>
      </c>
      <c r="S1619" s="71">
        <v>0</v>
      </c>
      <c r="T1619" s="79">
        <v>23.5</v>
      </c>
      <c r="U1619" s="87" t="s">
        <v>118</v>
      </c>
      <c r="V1619" s="84">
        <f t="shared" si="164"/>
        <v>23.5</v>
      </c>
      <c r="W1619" s="94" t="s">
        <v>119</v>
      </c>
      <c r="X1619" s="80" t="s">
        <v>238</v>
      </c>
      <c r="Y1619" s="80" t="s">
        <v>238</v>
      </c>
      <c r="Z1619" s="80" t="s">
        <v>239</v>
      </c>
      <c r="AA1619" s="80" t="s">
        <v>240</v>
      </c>
      <c r="AB1619" s="76" t="s">
        <v>539</v>
      </c>
      <c r="AC1619" s="76" t="s">
        <v>541</v>
      </c>
      <c r="AD1619" s="76" t="s">
        <v>195</v>
      </c>
      <c r="AE1619" s="76">
        <v>75640000</v>
      </c>
      <c r="AF1619" s="76" t="s">
        <v>96</v>
      </c>
      <c r="AG1619" s="82"/>
      <c r="AH1619" s="60"/>
      <c r="AI1619" s="75" t="s">
        <v>5422</v>
      </c>
      <c r="AJ1619" s="6" t="s">
        <v>103</v>
      </c>
      <c r="AK1619" s="81">
        <v>0</v>
      </c>
      <c r="AL1619" s="205" t="s">
        <v>103</v>
      </c>
      <c r="AM1619" s="169"/>
      <c r="AN1619" s="6"/>
      <c r="AO1619" s="120"/>
    </row>
    <row r="1620" spans="1:41">
      <c r="A1620" s="75" t="s">
        <v>5422</v>
      </c>
      <c r="B1620" s="6" t="s">
        <v>93</v>
      </c>
      <c r="C1620" s="76">
        <v>1619</v>
      </c>
      <c r="D1620" s="6" t="s">
        <v>107</v>
      </c>
      <c r="E1620" s="6" t="s">
        <v>105</v>
      </c>
      <c r="F1620" s="6" t="str">
        <f t="shared" si="165"/>
        <v>STORAGEFG-R-2108LE25.M19</v>
      </c>
      <c r="G1620" s="97" t="s">
        <v>2813</v>
      </c>
      <c r="H1620" s="95">
        <v>146803</v>
      </c>
      <c r="I1620" s="85" t="s">
        <v>4692</v>
      </c>
      <c r="J1620" s="92">
        <v>46085</v>
      </c>
      <c r="K1620" s="97"/>
      <c r="L1620" s="6" t="s">
        <v>5800</v>
      </c>
      <c r="M1620" s="6" t="s">
        <v>173</v>
      </c>
      <c r="N1620" s="6" t="s">
        <v>116</v>
      </c>
      <c r="O1620" s="71">
        <v>0</v>
      </c>
      <c r="P1620" s="71">
        <v>0</v>
      </c>
      <c r="Q1620" s="79">
        <v>59.5</v>
      </c>
      <c r="R1620" s="79">
        <v>0</v>
      </c>
      <c r="S1620" s="71">
        <v>0</v>
      </c>
      <c r="T1620" s="79">
        <v>59.5</v>
      </c>
      <c r="U1620" s="87" t="s">
        <v>118</v>
      </c>
      <c r="V1620" s="84">
        <f t="shared" si="164"/>
        <v>59.5</v>
      </c>
      <c r="W1620" s="94" t="s">
        <v>119</v>
      </c>
      <c r="X1620" s="80" t="s">
        <v>238</v>
      </c>
      <c r="Y1620" s="80" t="s">
        <v>238</v>
      </c>
      <c r="Z1620" s="80" t="s">
        <v>239</v>
      </c>
      <c r="AA1620" s="80" t="s">
        <v>240</v>
      </c>
      <c r="AB1620" s="76" t="s">
        <v>539</v>
      </c>
      <c r="AC1620" s="76" t="s">
        <v>541</v>
      </c>
      <c r="AD1620" s="76" t="s">
        <v>195</v>
      </c>
      <c r="AE1620" s="76">
        <v>75640000</v>
      </c>
      <c r="AF1620" s="76" t="s">
        <v>96</v>
      </c>
      <c r="AG1620" s="82"/>
      <c r="AH1620" s="60"/>
      <c r="AI1620" s="75" t="s">
        <v>5422</v>
      </c>
      <c r="AJ1620" s="6" t="s">
        <v>103</v>
      </c>
      <c r="AK1620" s="81">
        <v>0</v>
      </c>
      <c r="AL1620" s="205" t="s">
        <v>103</v>
      </c>
      <c r="AM1620" s="169"/>
      <c r="AN1620" s="6"/>
      <c r="AO1620" s="120"/>
    </row>
    <row r="1621" spans="1:41">
      <c r="A1621" s="75" t="s">
        <v>5422</v>
      </c>
      <c r="B1621" s="6" t="s">
        <v>93</v>
      </c>
      <c r="C1621" s="76">
        <v>1620</v>
      </c>
      <c r="D1621" s="6" t="s">
        <v>107</v>
      </c>
      <c r="E1621" s="6" t="s">
        <v>105</v>
      </c>
      <c r="F1621" s="6" t="str">
        <f t="shared" si="165"/>
        <v>STORAGEFG-R-2106LE25.M19</v>
      </c>
      <c r="G1621" s="97" t="s">
        <v>6335</v>
      </c>
      <c r="H1621" s="95">
        <v>146804</v>
      </c>
      <c r="I1621" s="85" t="s">
        <v>4692</v>
      </c>
      <c r="J1621" s="92">
        <v>46085</v>
      </c>
      <c r="K1621" s="97"/>
      <c r="L1621" s="6" t="s">
        <v>5801</v>
      </c>
      <c r="M1621" s="6" t="s">
        <v>173</v>
      </c>
      <c r="N1621" s="6" t="s">
        <v>116</v>
      </c>
      <c r="O1621" s="71">
        <v>0</v>
      </c>
      <c r="P1621" s="71">
        <v>0</v>
      </c>
      <c r="Q1621" s="79">
        <v>32.5</v>
      </c>
      <c r="R1621" s="79">
        <v>0</v>
      </c>
      <c r="S1621" s="71">
        <v>0</v>
      </c>
      <c r="T1621" s="79">
        <v>32.5</v>
      </c>
      <c r="U1621" s="87" t="s">
        <v>118</v>
      </c>
      <c r="V1621" s="84">
        <f t="shared" si="164"/>
        <v>32.5</v>
      </c>
      <c r="W1621" s="94" t="s">
        <v>119</v>
      </c>
      <c r="X1621" s="80" t="s">
        <v>238</v>
      </c>
      <c r="Y1621" s="80" t="s">
        <v>238</v>
      </c>
      <c r="Z1621" s="80" t="s">
        <v>239</v>
      </c>
      <c r="AA1621" s="80" t="s">
        <v>240</v>
      </c>
      <c r="AB1621" s="76" t="s">
        <v>539</v>
      </c>
      <c r="AC1621" s="76" t="s">
        <v>541</v>
      </c>
      <c r="AD1621" s="76" t="s">
        <v>195</v>
      </c>
      <c r="AE1621" s="76">
        <v>75640000</v>
      </c>
      <c r="AF1621" s="76" t="s">
        <v>96</v>
      </c>
      <c r="AG1621" s="82"/>
      <c r="AH1621" s="60"/>
      <c r="AI1621" s="75" t="s">
        <v>5422</v>
      </c>
      <c r="AJ1621" s="6" t="s">
        <v>103</v>
      </c>
      <c r="AK1621" s="81">
        <v>0</v>
      </c>
      <c r="AL1621" s="205" t="s">
        <v>103</v>
      </c>
      <c r="AM1621" s="169"/>
      <c r="AN1621" s="6"/>
      <c r="AO1621" s="120"/>
    </row>
    <row r="1622" spans="1:41">
      <c r="A1622" s="75" t="s">
        <v>5422</v>
      </c>
      <c r="B1622" s="6" t="s">
        <v>93</v>
      </c>
      <c r="C1622" s="76">
        <v>1621</v>
      </c>
      <c r="D1622" s="6" t="s">
        <v>107</v>
      </c>
      <c r="E1622" s="6" t="s">
        <v>105</v>
      </c>
      <c r="F1622" s="6" t="str">
        <f t="shared" si="165"/>
        <v>STORAGEFG-R-2110LE25.M19</v>
      </c>
      <c r="G1622" s="97" t="s">
        <v>2811</v>
      </c>
      <c r="H1622" s="95">
        <v>146805</v>
      </c>
      <c r="I1622" s="85" t="s">
        <v>4692</v>
      </c>
      <c r="J1622" s="92">
        <v>46085</v>
      </c>
      <c r="K1622" s="97"/>
      <c r="L1622" s="6" t="s">
        <v>5802</v>
      </c>
      <c r="M1622" s="6" t="s">
        <v>173</v>
      </c>
      <c r="N1622" s="6" t="s">
        <v>116</v>
      </c>
      <c r="O1622" s="71">
        <v>0</v>
      </c>
      <c r="P1622" s="71">
        <v>0</v>
      </c>
      <c r="Q1622" s="79">
        <v>14.5</v>
      </c>
      <c r="R1622" s="79">
        <v>0</v>
      </c>
      <c r="S1622" s="71">
        <v>0</v>
      </c>
      <c r="T1622" s="79">
        <v>14.5</v>
      </c>
      <c r="U1622" s="87" t="s">
        <v>118</v>
      </c>
      <c r="V1622" s="84">
        <f t="shared" si="164"/>
        <v>14.5</v>
      </c>
      <c r="W1622" s="94" t="s">
        <v>119</v>
      </c>
      <c r="X1622" s="80" t="s">
        <v>238</v>
      </c>
      <c r="Y1622" s="80" t="s">
        <v>238</v>
      </c>
      <c r="Z1622" s="80" t="s">
        <v>239</v>
      </c>
      <c r="AA1622" s="80" t="s">
        <v>240</v>
      </c>
      <c r="AB1622" s="76" t="s">
        <v>539</v>
      </c>
      <c r="AC1622" s="76" t="s">
        <v>541</v>
      </c>
      <c r="AD1622" s="76" t="s">
        <v>195</v>
      </c>
      <c r="AE1622" s="76">
        <v>75640000</v>
      </c>
      <c r="AF1622" s="76" t="s">
        <v>96</v>
      </c>
      <c r="AG1622" s="82"/>
      <c r="AH1622" s="60"/>
      <c r="AI1622" s="75" t="s">
        <v>5422</v>
      </c>
      <c r="AJ1622" s="6" t="s">
        <v>103</v>
      </c>
      <c r="AK1622" s="81">
        <v>0</v>
      </c>
      <c r="AL1622" s="205" t="s">
        <v>103</v>
      </c>
      <c r="AM1622" s="169"/>
      <c r="AN1622" s="6"/>
      <c r="AO1622" s="120"/>
    </row>
    <row r="1623" spans="1:41">
      <c r="A1623" s="75" t="s">
        <v>5422</v>
      </c>
      <c r="B1623" s="6" t="s">
        <v>93</v>
      </c>
      <c r="C1623" s="76">
        <v>1622</v>
      </c>
      <c r="D1623" s="6" t="s">
        <v>107</v>
      </c>
      <c r="E1623" s="6" t="s">
        <v>105</v>
      </c>
      <c r="F1623" s="6" t="str">
        <f t="shared" si="165"/>
        <v>STORAGEFG-R-2105LE25.M19</v>
      </c>
      <c r="G1623" s="97" t="s">
        <v>2809</v>
      </c>
      <c r="H1623" s="95">
        <v>146806</v>
      </c>
      <c r="I1623" s="85" t="s">
        <v>4692</v>
      </c>
      <c r="J1623" s="92">
        <v>46085</v>
      </c>
      <c r="K1623" s="97"/>
      <c r="L1623" s="6" t="s">
        <v>5803</v>
      </c>
      <c r="M1623" s="6" t="s">
        <v>173</v>
      </c>
      <c r="N1623" s="6" t="s">
        <v>116</v>
      </c>
      <c r="O1623" s="71">
        <v>0</v>
      </c>
      <c r="P1623" s="71">
        <v>0</v>
      </c>
      <c r="Q1623" s="79">
        <v>14.5</v>
      </c>
      <c r="R1623" s="79">
        <v>0</v>
      </c>
      <c r="S1623" s="71">
        <v>0</v>
      </c>
      <c r="T1623" s="79">
        <v>14.5</v>
      </c>
      <c r="U1623" s="87" t="s">
        <v>118</v>
      </c>
      <c r="V1623" s="84">
        <f t="shared" si="164"/>
        <v>14.5</v>
      </c>
      <c r="W1623" s="94" t="s">
        <v>119</v>
      </c>
      <c r="X1623" s="80" t="s">
        <v>238</v>
      </c>
      <c r="Y1623" s="80" t="s">
        <v>238</v>
      </c>
      <c r="Z1623" s="80" t="s">
        <v>239</v>
      </c>
      <c r="AA1623" s="80" t="s">
        <v>240</v>
      </c>
      <c r="AB1623" s="76" t="s">
        <v>539</v>
      </c>
      <c r="AC1623" s="76" t="s">
        <v>541</v>
      </c>
      <c r="AD1623" s="76" t="s">
        <v>195</v>
      </c>
      <c r="AE1623" s="76">
        <v>75640000</v>
      </c>
      <c r="AF1623" s="76" t="s">
        <v>96</v>
      </c>
      <c r="AG1623" s="82"/>
      <c r="AH1623" s="60"/>
      <c r="AI1623" s="75" t="s">
        <v>5422</v>
      </c>
      <c r="AJ1623" s="6" t="s">
        <v>103</v>
      </c>
      <c r="AK1623" s="81">
        <v>0</v>
      </c>
      <c r="AL1623" s="205" t="s">
        <v>103</v>
      </c>
      <c r="AM1623" s="169"/>
      <c r="AN1623" s="6"/>
      <c r="AO1623" s="120"/>
    </row>
    <row r="1624" spans="1:41">
      <c r="A1624" s="75" t="s">
        <v>5422</v>
      </c>
      <c r="B1624" s="6" t="s">
        <v>93</v>
      </c>
      <c r="C1624" s="76">
        <v>1623</v>
      </c>
      <c r="D1624" s="6" t="s">
        <v>107</v>
      </c>
      <c r="E1624" s="6" t="s">
        <v>105</v>
      </c>
      <c r="F1624" s="6" t="str">
        <f t="shared" si="165"/>
        <v>STORAGEFG-R-2103LE25.M19</v>
      </c>
      <c r="G1624" s="97" t="s">
        <v>2343</v>
      </c>
      <c r="H1624" s="95">
        <v>146807</v>
      </c>
      <c r="I1624" s="85" t="s">
        <v>4692</v>
      </c>
      <c r="J1624" s="92">
        <v>46085</v>
      </c>
      <c r="K1624" s="97"/>
      <c r="L1624" s="6" t="s">
        <v>5804</v>
      </c>
      <c r="M1624" s="6" t="s">
        <v>173</v>
      </c>
      <c r="N1624" s="6" t="s">
        <v>116</v>
      </c>
      <c r="O1624" s="71">
        <v>0</v>
      </c>
      <c r="P1624" s="71">
        <v>0</v>
      </c>
      <c r="Q1624" s="79">
        <v>64</v>
      </c>
      <c r="R1624" s="79">
        <v>0</v>
      </c>
      <c r="S1624" s="71">
        <v>0</v>
      </c>
      <c r="T1624" s="79">
        <v>64</v>
      </c>
      <c r="U1624" s="87" t="s">
        <v>118</v>
      </c>
      <c r="V1624" s="84">
        <f t="shared" si="164"/>
        <v>64</v>
      </c>
      <c r="W1624" s="94" t="s">
        <v>119</v>
      </c>
      <c r="X1624" s="80" t="s">
        <v>238</v>
      </c>
      <c r="Y1624" s="80" t="s">
        <v>238</v>
      </c>
      <c r="Z1624" s="80" t="s">
        <v>239</v>
      </c>
      <c r="AA1624" s="80" t="s">
        <v>240</v>
      </c>
      <c r="AB1624" s="76" t="s">
        <v>539</v>
      </c>
      <c r="AC1624" s="76" t="s">
        <v>541</v>
      </c>
      <c r="AD1624" s="76" t="s">
        <v>195</v>
      </c>
      <c r="AE1624" s="76">
        <v>75640000</v>
      </c>
      <c r="AF1624" s="76" t="s">
        <v>96</v>
      </c>
      <c r="AG1624" s="82"/>
      <c r="AH1624" s="60"/>
      <c r="AI1624" s="75" t="s">
        <v>5422</v>
      </c>
      <c r="AJ1624" s="6" t="s">
        <v>103</v>
      </c>
      <c r="AK1624" s="81">
        <v>0</v>
      </c>
      <c r="AL1624" s="205" t="s">
        <v>103</v>
      </c>
      <c r="AM1624" s="169"/>
      <c r="AN1624" s="6"/>
      <c r="AO1624" s="120"/>
    </row>
    <row r="1625" spans="1:41">
      <c r="A1625" s="75" t="s">
        <v>5422</v>
      </c>
      <c r="B1625" s="6" t="s">
        <v>93</v>
      </c>
      <c r="C1625" s="76">
        <v>1624</v>
      </c>
      <c r="D1625" s="6" t="s">
        <v>107</v>
      </c>
      <c r="E1625" s="6" t="s">
        <v>105</v>
      </c>
      <c r="F1625" s="6" t="str">
        <f t="shared" si="165"/>
        <v>STORAGEFG-R-2099LE25.M19</v>
      </c>
      <c r="G1625" s="97" t="s">
        <v>2340</v>
      </c>
      <c r="H1625" s="95">
        <v>146808</v>
      </c>
      <c r="I1625" s="85" t="s">
        <v>4692</v>
      </c>
      <c r="J1625" s="92">
        <v>46085</v>
      </c>
      <c r="K1625" s="97"/>
      <c r="L1625" s="6" t="s">
        <v>5805</v>
      </c>
      <c r="M1625" s="6" t="s">
        <v>173</v>
      </c>
      <c r="N1625" s="6" t="s">
        <v>116</v>
      </c>
      <c r="O1625" s="71">
        <v>0</v>
      </c>
      <c r="P1625" s="71">
        <v>0</v>
      </c>
      <c r="Q1625" s="79">
        <v>50.5</v>
      </c>
      <c r="R1625" s="79">
        <v>0</v>
      </c>
      <c r="S1625" s="71">
        <v>0</v>
      </c>
      <c r="T1625" s="79">
        <v>50.5</v>
      </c>
      <c r="U1625" s="87" t="s">
        <v>118</v>
      </c>
      <c r="V1625" s="84">
        <f t="shared" si="164"/>
        <v>50.5</v>
      </c>
      <c r="W1625" s="94" t="s">
        <v>119</v>
      </c>
      <c r="X1625" s="80" t="s">
        <v>238</v>
      </c>
      <c r="Y1625" s="80" t="s">
        <v>238</v>
      </c>
      <c r="Z1625" s="80" t="s">
        <v>239</v>
      </c>
      <c r="AA1625" s="80" t="s">
        <v>240</v>
      </c>
      <c r="AB1625" s="76" t="s">
        <v>539</v>
      </c>
      <c r="AC1625" s="76" t="s">
        <v>541</v>
      </c>
      <c r="AD1625" s="76" t="s">
        <v>195</v>
      </c>
      <c r="AE1625" s="76">
        <v>75640000</v>
      </c>
      <c r="AF1625" s="76" t="s">
        <v>96</v>
      </c>
      <c r="AG1625" s="82"/>
      <c r="AH1625" s="60"/>
      <c r="AI1625" s="75" t="s">
        <v>5422</v>
      </c>
      <c r="AJ1625" s="6" t="s">
        <v>103</v>
      </c>
      <c r="AK1625" s="81">
        <v>0</v>
      </c>
      <c r="AL1625" s="205" t="s">
        <v>103</v>
      </c>
      <c r="AM1625" s="169"/>
      <c r="AN1625" s="6"/>
      <c r="AO1625" s="120"/>
    </row>
    <row r="1626" spans="1:41">
      <c r="A1626" s="75" t="s">
        <v>5422</v>
      </c>
      <c r="B1626" s="6" t="s">
        <v>93</v>
      </c>
      <c r="C1626" s="76">
        <v>1625</v>
      </c>
      <c r="D1626" s="6" t="s">
        <v>107</v>
      </c>
      <c r="E1626" s="6" t="s">
        <v>105</v>
      </c>
      <c r="F1626" s="6" t="str">
        <f t="shared" si="165"/>
        <v>STORAGEFG-R-2098LE25.M19</v>
      </c>
      <c r="G1626" s="97" t="s">
        <v>1770</v>
      </c>
      <c r="H1626" s="95">
        <v>146809</v>
      </c>
      <c r="I1626" s="85" t="s">
        <v>4692</v>
      </c>
      <c r="J1626" s="92">
        <v>46085</v>
      </c>
      <c r="K1626" s="97"/>
      <c r="L1626" s="6" t="s">
        <v>5806</v>
      </c>
      <c r="M1626" s="6" t="s">
        <v>173</v>
      </c>
      <c r="N1626" s="6" t="s">
        <v>116</v>
      </c>
      <c r="O1626" s="71">
        <v>0</v>
      </c>
      <c r="P1626" s="71">
        <v>0</v>
      </c>
      <c r="Q1626" s="79">
        <v>32.5</v>
      </c>
      <c r="R1626" s="79">
        <v>0</v>
      </c>
      <c r="S1626" s="71">
        <v>0</v>
      </c>
      <c r="T1626" s="79">
        <v>32.5</v>
      </c>
      <c r="U1626" s="87" t="s">
        <v>118</v>
      </c>
      <c r="V1626" s="84">
        <f t="shared" si="164"/>
        <v>32.5</v>
      </c>
      <c r="W1626" s="94" t="s">
        <v>119</v>
      </c>
      <c r="X1626" s="80" t="s">
        <v>238</v>
      </c>
      <c r="Y1626" s="80" t="s">
        <v>238</v>
      </c>
      <c r="Z1626" s="80" t="s">
        <v>239</v>
      </c>
      <c r="AA1626" s="80" t="s">
        <v>240</v>
      </c>
      <c r="AB1626" s="76" t="s">
        <v>539</v>
      </c>
      <c r="AC1626" s="76" t="s">
        <v>541</v>
      </c>
      <c r="AD1626" s="76" t="s">
        <v>195</v>
      </c>
      <c r="AE1626" s="76">
        <v>75640000</v>
      </c>
      <c r="AF1626" s="76" t="s">
        <v>96</v>
      </c>
      <c r="AG1626" s="82"/>
      <c r="AH1626" s="60"/>
      <c r="AI1626" s="75" t="s">
        <v>5422</v>
      </c>
      <c r="AJ1626" s="6" t="s">
        <v>103</v>
      </c>
      <c r="AK1626" s="81">
        <v>0</v>
      </c>
      <c r="AL1626" s="205" t="s">
        <v>103</v>
      </c>
      <c r="AM1626" s="169"/>
      <c r="AN1626" s="6"/>
      <c r="AO1626" s="120"/>
    </row>
    <row r="1627" spans="1:41">
      <c r="A1627" s="75" t="s">
        <v>5422</v>
      </c>
      <c r="B1627" s="6" t="s">
        <v>93</v>
      </c>
      <c r="C1627" s="76">
        <v>1626</v>
      </c>
      <c r="D1627" s="6" t="s">
        <v>107</v>
      </c>
      <c r="E1627" s="6" t="s">
        <v>105</v>
      </c>
      <c r="F1627" s="6" t="str">
        <f t="shared" si="165"/>
        <v>STORAGEFG-R-2093LE25.M19</v>
      </c>
      <c r="G1627" s="97" t="s">
        <v>1738</v>
      </c>
      <c r="H1627" s="95">
        <v>146810</v>
      </c>
      <c r="I1627" s="85" t="s">
        <v>4692</v>
      </c>
      <c r="J1627" s="92">
        <v>46085</v>
      </c>
      <c r="K1627" s="97"/>
      <c r="L1627" s="6" t="s">
        <v>5807</v>
      </c>
      <c r="M1627" s="6" t="s">
        <v>173</v>
      </c>
      <c r="N1627" s="6" t="s">
        <v>116</v>
      </c>
      <c r="O1627" s="71">
        <v>0</v>
      </c>
      <c r="P1627" s="71">
        <v>0</v>
      </c>
      <c r="Q1627" s="79">
        <v>64</v>
      </c>
      <c r="R1627" s="79">
        <v>0</v>
      </c>
      <c r="S1627" s="71">
        <v>0</v>
      </c>
      <c r="T1627" s="79">
        <v>64</v>
      </c>
      <c r="U1627" s="87" t="s">
        <v>118</v>
      </c>
      <c r="V1627" s="84">
        <f t="shared" si="164"/>
        <v>64</v>
      </c>
      <c r="W1627" s="94" t="s">
        <v>119</v>
      </c>
      <c r="X1627" s="80" t="s">
        <v>238</v>
      </c>
      <c r="Y1627" s="80" t="s">
        <v>238</v>
      </c>
      <c r="Z1627" s="80" t="s">
        <v>239</v>
      </c>
      <c r="AA1627" s="80" t="s">
        <v>240</v>
      </c>
      <c r="AB1627" s="76" t="s">
        <v>539</v>
      </c>
      <c r="AC1627" s="76" t="s">
        <v>541</v>
      </c>
      <c r="AD1627" s="76" t="s">
        <v>195</v>
      </c>
      <c r="AE1627" s="76">
        <v>75640000</v>
      </c>
      <c r="AF1627" s="76" t="s">
        <v>96</v>
      </c>
      <c r="AG1627" s="82"/>
      <c r="AH1627" s="60"/>
      <c r="AI1627" s="75" t="s">
        <v>5422</v>
      </c>
      <c r="AJ1627" s="6" t="s">
        <v>103</v>
      </c>
      <c r="AK1627" s="81">
        <v>0</v>
      </c>
      <c r="AL1627" s="205" t="s">
        <v>103</v>
      </c>
      <c r="AM1627" s="169"/>
      <c r="AN1627" s="6"/>
      <c r="AO1627" s="120"/>
    </row>
    <row r="1628" spans="1:41">
      <c r="A1628" s="75" t="s">
        <v>5422</v>
      </c>
      <c r="B1628" s="6" t="s">
        <v>93</v>
      </c>
      <c r="C1628" s="76">
        <v>1627</v>
      </c>
      <c r="D1628" s="6" t="s">
        <v>107</v>
      </c>
      <c r="E1628" s="6" t="s">
        <v>105</v>
      </c>
      <c r="F1628" s="6" t="str">
        <f t="shared" si="165"/>
        <v>STORAGEFG-R-2097LE25.M19</v>
      </c>
      <c r="G1628" s="97" t="s">
        <v>1784</v>
      </c>
      <c r="H1628" s="95">
        <v>146811</v>
      </c>
      <c r="I1628" s="85" t="s">
        <v>4692</v>
      </c>
      <c r="J1628" s="92">
        <v>46085</v>
      </c>
      <c r="K1628" s="97"/>
      <c r="L1628" s="6" t="s">
        <v>5808</v>
      </c>
      <c r="M1628" s="6" t="s">
        <v>173</v>
      </c>
      <c r="N1628" s="6" t="s">
        <v>116</v>
      </c>
      <c r="O1628" s="71">
        <v>0</v>
      </c>
      <c r="P1628" s="71">
        <v>0</v>
      </c>
      <c r="Q1628" s="79">
        <v>14.5</v>
      </c>
      <c r="R1628" s="79">
        <v>0</v>
      </c>
      <c r="S1628" s="71">
        <v>0</v>
      </c>
      <c r="T1628" s="79">
        <v>14.5</v>
      </c>
      <c r="U1628" s="87" t="s">
        <v>118</v>
      </c>
      <c r="V1628" s="84">
        <f t="shared" si="164"/>
        <v>14.5</v>
      </c>
      <c r="W1628" s="94" t="s">
        <v>119</v>
      </c>
      <c r="X1628" s="80" t="s">
        <v>238</v>
      </c>
      <c r="Y1628" s="80" t="s">
        <v>238</v>
      </c>
      <c r="Z1628" s="80" t="s">
        <v>239</v>
      </c>
      <c r="AA1628" s="80" t="s">
        <v>240</v>
      </c>
      <c r="AB1628" s="76" t="s">
        <v>539</v>
      </c>
      <c r="AC1628" s="76" t="s">
        <v>541</v>
      </c>
      <c r="AD1628" s="76" t="s">
        <v>195</v>
      </c>
      <c r="AE1628" s="76">
        <v>75640000</v>
      </c>
      <c r="AF1628" s="76" t="s">
        <v>96</v>
      </c>
      <c r="AG1628" s="82"/>
      <c r="AH1628" s="60"/>
      <c r="AI1628" s="75" t="s">
        <v>5422</v>
      </c>
      <c r="AJ1628" s="6" t="s">
        <v>103</v>
      </c>
      <c r="AK1628" s="81">
        <v>0</v>
      </c>
      <c r="AL1628" s="205" t="s">
        <v>103</v>
      </c>
      <c r="AM1628" s="169"/>
      <c r="AN1628" s="6"/>
      <c r="AO1628" s="120"/>
    </row>
    <row r="1629" spans="1:41">
      <c r="A1629" s="75" t="s">
        <v>5422</v>
      </c>
      <c r="B1629" s="6" t="s">
        <v>93</v>
      </c>
      <c r="C1629" s="76">
        <v>1628</v>
      </c>
      <c r="D1629" s="6" t="s">
        <v>107</v>
      </c>
      <c r="E1629" s="6" t="s">
        <v>105</v>
      </c>
      <c r="F1629" s="6" t="str">
        <f t="shared" si="165"/>
        <v xml:space="preserve">STORAGEFG-R-2000LE24-M19 </v>
      </c>
      <c r="G1629" s="97" t="s">
        <v>5607</v>
      </c>
      <c r="H1629" s="95">
        <v>146812</v>
      </c>
      <c r="I1629" s="85" t="s">
        <v>4692</v>
      </c>
      <c r="J1629" s="92">
        <v>46085</v>
      </c>
      <c r="K1629" s="97"/>
      <c r="L1629" s="6" t="s">
        <v>5809</v>
      </c>
      <c r="M1629" s="6" t="s">
        <v>173</v>
      </c>
      <c r="N1629" s="6" t="s">
        <v>116</v>
      </c>
      <c r="O1629" s="71">
        <v>0</v>
      </c>
      <c r="P1629" s="71">
        <v>0</v>
      </c>
      <c r="Q1629" s="79">
        <v>32.5</v>
      </c>
      <c r="R1629" s="79">
        <v>0</v>
      </c>
      <c r="S1629" s="71">
        <v>0</v>
      </c>
      <c r="T1629" s="79">
        <v>32.5</v>
      </c>
      <c r="U1629" s="87" t="s">
        <v>118</v>
      </c>
      <c r="V1629" s="84">
        <f t="shared" si="164"/>
        <v>32.5</v>
      </c>
      <c r="W1629" s="94" t="s">
        <v>119</v>
      </c>
      <c r="X1629" s="80" t="s">
        <v>238</v>
      </c>
      <c r="Y1629" s="80" t="s">
        <v>238</v>
      </c>
      <c r="Z1629" s="80" t="s">
        <v>239</v>
      </c>
      <c r="AA1629" s="80" t="s">
        <v>240</v>
      </c>
      <c r="AB1629" s="76" t="s">
        <v>539</v>
      </c>
      <c r="AC1629" s="76" t="s">
        <v>541</v>
      </c>
      <c r="AD1629" s="76" t="s">
        <v>195</v>
      </c>
      <c r="AE1629" s="76">
        <v>75640000</v>
      </c>
      <c r="AF1629" s="76" t="s">
        <v>96</v>
      </c>
      <c r="AG1629" s="82"/>
      <c r="AH1629" s="60"/>
      <c r="AI1629" s="75" t="s">
        <v>5422</v>
      </c>
      <c r="AJ1629" s="6" t="s">
        <v>103</v>
      </c>
      <c r="AK1629" s="81">
        <v>0</v>
      </c>
      <c r="AL1629" s="205" t="s">
        <v>103</v>
      </c>
      <c r="AM1629" s="169"/>
      <c r="AN1629" s="6"/>
      <c r="AO1629" s="120"/>
    </row>
    <row r="1630" spans="1:41">
      <c r="A1630" s="75" t="s">
        <v>5422</v>
      </c>
      <c r="B1630" s="6" t="s">
        <v>93</v>
      </c>
      <c r="C1630" s="76">
        <v>1629</v>
      </c>
      <c r="D1630" s="6" t="s">
        <v>107</v>
      </c>
      <c r="E1630" s="6" t="s">
        <v>105</v>
      </c>
      <c r="F1630" s="6" t="str">
        <f t="shared" si="165"/>
        <v>STORAGEFG-R-2145LE25.M19</v>
      </c>
      <c r="G1630" s="97" t="s">
        <v>4995</v>
      </c>
      <c r="H1630" s="95">
        <v>146835</v>
      </c>
      <c r="I1630" s="85" t="s">
        <v>4692</v>
      </c>
      <c r="J1630" s="92">
        <v>46086</v>
      </c>
      <c r="K1630" s="97"/>
      <c r="L1630" s="80">
        <v>6123871</v>
      </c>
      <c r="M1630" s="6" t="s">
        <v>173</v>
      </c>
      <c r="N1630" s="6" t="s">
        <v>116</v>
      </c>
      <c r="O1630" s="71">
        <v>0</v>
      </c>
      <c r="P1630" s="71">
        <v>0</v>
      </c>
      <c r="Q1630" s="79">
        <v>30.3</v>
      </c>
      <c r="R1630" s="79">
        <v>0</v>
      </c>
      <c r="S1630" s="71">
        <v>0</v>
      </c>
      <c r="T1630" s="79">
        <v>30.3</v>
      </c>
      <c r="U1630" s="87" t="s">
        <v>118</v>
      </c>
      <c r="V1630" s="84">
        <f t="shared" si="164"/>
        <v>30.3</v>
      </c>
      <c r="W1630" s="94" t="s">
        <v>119</v>
      </c>
      <c r="X1630" s="80" t="s">
        <v>238</v>
      </c>
      <c r="Y1630" s="80" t="s">
        <v>238</v>
      </c>
      <c r="Z1630" s="80" t="s">
        <v>239</v>
      </c>
      <c r="AA1630" s="80" t="s">
        <v>240</v>
      </c>
      <c r="AB1630" s="76" t="s">
        <v>539</v>
      </c>
      <c r="AC1630" s="76" t="s">
        <v>541</v>
      </c>
      <c r="AD1630" s="76" t="s">
        <v>195</v>
      </c>
      <c r="AE1630" s="76">
        <v>75640000</v>
      </c>
      <c r="AF1630" s="76" t="s">
        <v>96</v>
      </c>
      <c r="AG1630" s="82"/>
      <c r="AH1630" s="60"/>
      <c r="AI1630" s="75" t="s">
        <v>5422</v>
      </c>
      <c r="AJ1630" s="6" t="s">
        <v>103</v>
      </c>
      <c r="AK1630" s="81">
        <v>0</v>
      </c>
      <c r="AL1630" s="205" t="s">
        <v>103</v>
      </c>
      <c r="AM1630" s="169"/>
      <c r="AN1630" s="6"/>
      <c r="AO1630" s="120"/>
    </row>
    <row r="1631" spans="1:41">
      <c r="A1631" s="75" t="s">
        <v>5422</v>
      </c>
      <c r="B1631" s="6" t="s">
        <v>93</v>
      </c>
      <c r="C1631" s="76">
        <v>1630</v>
      </c>
      <c r="D1631" s="6" t="s">
        <v>107</v>
      </c>
      <c r="E1631" s="6" t="s">
        <v>105</v>
      </c>
      <c r="F1631" s="6" t="str">
        <f t="shared" si="165"/>
        <v>STORAGEFG-R-2138LE25.M19</v>
      </c>
      <c r="G1631" s="97" t="s">
        <v>4472</v>
      </c>
      <c r="H1631" s="95">
        <v>146837</v>
      </c>
      <c r="I1631" s="85" t="s">
        <v>4692</v>
      </c>
      <c r="J1631" s="92">
        <v>46086</v>
      </c>
      <c r="K1631" s="97"/>
      <c r="L1631" s="6" t="s">
        <v>116</v>
      </c>
      <c r="M1631" s="6" t="s">
        <v>173</v>
      </c>
      <c r="N1631" s="6" t="s">
        <v>116</v>
      </c>
      <c r="O1631" s="71">
        <v>0</v>
      </c>
      <c r="P1631" s="71">
        <v>0</v>
      </c>
      <c r="Q1631" s="79">
        <v>100.9</v>
      </c>
      <c r="R1631" s="79">
        <v>0</v>
      </c>
      <c r="S1631" s="71">
        <v>0</v>
      </c>
      <c r="T1631" s="79">
        <v>100.9</v>
      </c>
      <c r="U1631" s="87" t="s">
        <v>118</v>
      </c>
      <c r="V1631" s="84">
        <f t="shared" si="164"/>
        <v>100.9</v>
      </c>
      <c r="W1631" s="94" t="s">
        <v>119</v>
      </c>
      <c r="X1631" s="80" t="s">
        <v>238</v>
      </c>
      <c r="Y1631" s="80" t="s">
        <v>238</v>
      </c>
      <c r="Z1631" s="80" t="s">
        <v>239</v>
      </c>
      <c r="AA1631" s="80" t="s">
        <v>240</v>
      </c>
      <c r="AB1631" s="76" t="s">
        <v>539</v>
      </c>
      <c r="AC1631" s="76" t="s">
        <v>541</v>
      </c>
      <c r="AD1631" s="76" t="s">
        <v>195</v>
      </c>
      <c r="AE1631" s="76">
        <v>75640000</v>
      </c>
      <c r="AF1631" s="76" t="s">
        <v>96</v>
      </c>
      <c r="AG1631" s="82"/>
      <c r="AH1631" s="60"/>
      <c r="AI1631" s="75" t="s">
        <v>5422</v>
      </c>
      <c r="AJ1631" s="6" t="s">
        <v>103</v>
      </c>
      <c r="AK1631" s="81">
        <v>0</v>
      </c>
      <c r="AL1631" s="205" t="s">
        <v>103</v>
      </c>
      <c r="AM1631" s="169"/>
      <c r="AN1631" s="6"/>
      <c r="AO1631" s="120"/>
    </row>
    <row r="1632" spans="1:41">
      <c r="A1632" s="75" t="s">
        <v>5422</v>
      </c>
      <c r="B1632" s="6" t="s">
        <v>93</v>
      </c>
      <c r="C1632" s="76">
        <v>1631</v>
      </c>
      <c r="D1632" s="6" t="s">
        <v>110</v>
      </c>
      <c r="E1632" s="6" t="s">
        <v>2135</v>
      </c>
      <c r="F1632" s="6" t="str">
        <f t="shared" si="165"/>
        <v>FreightRM-R-023-SI26-M19</v>
      </c>
      <c r="G1632" s="97" t="s">
        <v>3470</v>
      </c>
      <c r="H1632" s="95">
        <v>4833</v>
      </c>
      <c r="I1632" s="85" t="s">
        <v>4692</v>
      </c>
      <c r="J1632" s="92">
        <v>46083</v>
      </c>
      <c r="K1632" s="97"/>
      <c r="L1632" s="6" t="s">
        <v>116</v>
      </c>
      <c r="M1632" s="80" t="s">
        <v>173</v>
      </c>
      <c r="N1632" s="80" t="s">
        <v>5810</v>
      </c>
      <c r="O1632" s="71">
        <v>0</v>
      </c>
      <c r="P1632" s="71">
        <v>0</v>
      </c>
      <c r="Q1632" s="79">
        <v>36500</v>
      </c>
      <c r="R1632" s="79">
        <v>5840</v>
      </c>
      <c r="S1632" s="71">
        <v>1460</v>
      </c>
      <c r="T1632" s="79">
        <v>40880</v>
      </c>
      <c r="U1632" s="87" t="s">
        <v>24</v>
      </c>
      <c r="V1632" s="84">
        <f t="shared" ref="V1632:V1639" si="166">T1632/17.669</f>
        <v>2313.6566868526797</v>
      </c>
      <c r="W1632" s="94">
        <v>46083</v>
      </c>
      <c r="X1632" s="80" t="s">
        <v>128</v>
      </c>
      <c r="Y1632" s="80" t="s">
        <v>282</v>
      </c>
      <c r="Z1632" s="80" t="s">
        <v>121</v>
      </c>
      <c r="AA1632" s="80" t="s">
        <v>122</v>
      </c>
      <c r="AB1632" s="76" t="s">
        <v>539</v>
      </c>
      <c r="AC1632" s="76" t="s">
        <v>540</v>
      </c>
      <c r="AD1632" s="76" t="s">
        <v>174</v>
      </c>
      <c r="AE1632" s="76" t="s">
        <v>546</v>
      </c>
      <c r="AF1632" s="76" t="s">
        <v>96</v>
      </c>
      <c r="AG1632" s="82"/>
      <c r="AH1632" s="60"/>
      <c r="AI1632" s="75" t="s">
        <v>5422</v>
      </c>
      <c r="AJ1632" s="6" t="s">
        <v>103</v>
      </c>
      <c r="AK1632" s="81">
        <v>0</v>
      </c>
      <c r="AL1632" s="205" t="s">
        <v>103</v>
      </c>
      <c r="AM1632" s="169"/>
      <c r="AN1632" s="6"/>
      <c r="AO1632" s="120"/>
    </row>
    <row r="1633" spans="1:41">
      <c r="A1633" s="75" t="s">
        <v>5422</v>
      </c>
      <c r="B1633" s="6" t="s">
        <v>93</v>
      </c>
      <c r="C1633" s="76">
        <v>1632</v>
      </c>
      <c r="D1633" s="6" t="s">
        <v>110</v>
      </c>
      <c r="E1633" s="6" t="s">
        <v>2135</v>
      </c>
      <c r="F1633" s="6" t="str">
        <f t="shared" si="165"/>
        <v>FreightRM-R-018-SI26-M19</v>
      </c>
      <c r="G1633" s="97" t="s">
        <v>3165</v>
      </c>
      <c r="H1633" s="95">
        <v>4839</v>
      </c>
      <c r="I1633" s="85" t="s">
        <v>4692</v>
      </c>
      <c r="J1633" s="92">
        <v>46084</v>
      </c>
      <c r="K1633" s="95"/>
      <c r="L1633" s="80" t="s">
        <v>5811</v>
      </c>
      <c r="M1633" s="80" t="s">
        <v>173</v>
      </c>
      <c r="N1633" s="80" t="s">
        <v>5812</v>
      </c>
      <c r="O1633" s="71">
        <v>0</v>
      </c>
      <c r="P1633" s="71">
        <v>0</v>
      </c>
      <c r="Q1633" s="79">
        <v>54000</v>
      </c>
      <c r="R1633" s="79">
        <v>8640</v>
      </c>
      <c r="S1633" s="71">
        <v>2160</v>
      </c>
      <c r="T1633" s="79">
        <v>60480</v>
      </c>
      <c r="U1633" s="87" t="s">
        <v>24</v>
      </c>
      <c r="V1633" s="84">
        <f t="shared" si="166"/>
        <v>3422.9441394532796</v>
      </c>
      <c r="W1633" s="94">
        <v>46085</v>
      </c>
      <c r="X1633" s="80" t="s">
        <v>128</v>
      </c>
      <c r="Y1633" s="80" t="s">
        <v>282</v>
      </c>
      <c r="Z1633" s="80" t="s">
        <v>121</v>
      </c>
      <c r="AA1633" s="80" t="s">
        <v>122</v>
      </c>
      <c r="AB1633" s="76" t="s">
        <v>539</v>
      </c>
      <c r="AC1633" s="76" t="s">
        <v>540</v>
      </c>
      <c r="AD1633" s="76" t="s">
        <v>174</v>
      </c>
      <c r="AE1633" s="76" t="s">
        <v>546</v>
      </c>
      <c r="AF1633" s="76" t="s">
        <v>96</v>
      </c>
      <c r="AG1633" s="82"/>
      <c r="AH1633" s="60"/>
      <c r="AI1633" s="75" t="s">
        <v>5422</v>
      </c>
      <c r="AJ1633" s="6" t="s">
        <v>103</v>
      </c>
      <c r="AK1633" s="81">
        <v>0</v>
      </c>
      <c r="AL1633" s="205" t="s">
        <v>103</v>
      </c>
      <c r="AM1633" s="169"/>
      <c r="AN1633" s="6"/>
      <c r="AO1633" s="120"/>
    </row>
    <row r="1634" spans="1:41">
      <c r="A1634" s="75" t="s">
        <v>5422</v>
      </c>
      <c r="B1634" s="6" t="s">
        <v>93</v>
      </c>
      <c r="C1634" s="76">
        <v>1633</v>
      </c>
      <c r="D1634" s="6" t="s">
        <v>110</v>
      </c>
      <c r="E1634" s="6" t="s">
        <v>2135</v>
      </c>
      <c r="F1634" s="6" t="str">
        <f t="shared" si="165"/>
        <v>FreightRM-R-028-SI26-M19</v>
      </c>
      <c r="G1634" s="97" t="s">
        <v>3464</v>
      </c>
      <c r="H1634" s="95">
        <v>4839</v>
      </c>
      <c r="I1634" s="85" t="s">
        <v>4692</v>
      </c>
      <c r="J1634" s="92">
        <v>46084</v>
      </c>
      <c r="K1634" s="97"/>
      <c r="L1634" s="80" t="s">
        <v>5813</v>
      </c>
      <c r="M1634" s="80" t="s">
        <v>173</v>
      </c>
      <c r="N1634" s="80" t="s">
        <v>5814</v>
      </c>
      <c r="O1634" s="71">
        <v>0</v>
      </c>
      <c r="P1634" s="71">
        <v>0</v>
      </c>
      <c r="Q1634" s="71">
        <v>0</v>
      </c>
      <c r="R1634" s="71">
        <v>0</v>
      </c>
      <c r="S1634" s="71">
        <v>0</v>
      </c>
      <c r="T1634" s="71">
        <v>0</v>
      </c>
      <c r="U1634" s="87" t="s">
        <v>24</v>
      </c>
      <c r="V1634" s="84">
        <f t="shared" si="166"/>
        <v>0</v>
      </c>
      <c r="W1634" s="94" t="s">
        <v>119</v>
      </c>
      <c r="X1634" s="80" t="s">
        <v>5815</v>
      </c>
      <c r="Y1634" s="80" t="s">
        <v>282</v>
      </c>
      <c r="Z1634" s="80" t="s">
        <v>121</v>
      </c>
      <c r="AA1634" s="80" t="s">
        <v>122</v>
      </c>
      <c r="AB1634" s="76" t="s">
        <v>539</v>
      </c>
      <c r="AC1634" s="76" t="s">
        <v>540</v>
      </c>
      <c r="AD1634" s="76" t="s">
        <v>174</v>
      </c>
      <c r="AE1634" s="76" t="s">
        <v>546</v>
      </c>
      <c r="AF1634" s="76" t="s">
        <v>96</v>
      </c>
      <c r="AG1634" s="82"/>
      <c r="AH1634" s="60"/>
      <c r="AI1634" s="75" t="s">
        <v>5422</v>
      </c>
      <c r="AJ1634" s="6" t="s">
        <v>103</v>
      </c>
      <c r="AK1634" s="81">
        <v>0</v>
      </c>
      <c r="AL1634" s="205" t="s">
        <v>103</v>
      </c>
      <c r="AM1634" s="169"/>
      <c r="AN1634" s="6"/>
      <c r="AO1634" s="120"/>
    </row>
    <row r="1635" spans="1:41">
      <c r="A1635" s="75" t="s">
        <v>5422</v>
      </c>
      <c r="B1635" s="6" t="s">
        <v>93</v>
      </c>
      <c r="C1635" s="76">
        <v>1634</v>
      </c>
      <c r="D1635" s="6" t="s">
        <v>110</v>
      </c>
      <c r="E1635" s="6" t="s">
        <v>2135</v>
      </c>
      <c r="F1635" s="6" t="str">
        <f t="shared" si="165"/>
        <v>FreightRM-A-009-SI26-M19-L</v>
      </c>
      <c r="G1635" s="97" t="s">
        <v>5136</v>
      </c>
      <c r="H1635" s="95">
        <v>4856</v>
      </c>
      <c r="I1635" s="85" t="s">
        <v>4692</v>
      </c>
      <c r="J1635" s="92">
        <v>46086</v>
      </c>
      <c r="K1635" s="95" t="s">
        <v>5816</v>
      </c>
      <c r="L1635" s="6" t="s">
        <v>116</v>
      </c>
      <c r="M1635" s="80" t="s">
        <v>173</v>
      </c>
      <c r="N1635" s="80" t="s">
        <v>291</v>
      </c>
      <c r="O1635" s="71">
        <v>0</v>
      </c>
      <c r="P1635" s="71">
        <v>0</v>
      </c>
      <c r="Q1635" s="79">
        <v>27750</v>
      </c>
      <c r="R1635" s="79">
        <v>4440</v>
      </c>
      <c r="S1635" s="71">
        <v>1110</v>
      </c>
      <c r="T1635" s="79">
        <v>31080</v>
      </c>
      <c r="U1635" s="87" t="s">
        <v>24</v>
      </c>
      <c r="V1635" s="84">
        <f t="shared" si="166"/>
        <v>1759.0129605523798</v>
      </c>
      <c r="W1635" s="94">
        <v>46087</v>
      </c>
      <c r="X1635" s="80" t="s">
        <v>5817</v>
      </c>
      <c r="Y1635" s="80" t="s">
        <v>282</v>
      </c>
      <c r="Z1635" s="80" t="s">
        <v>121</v>
      </c>
      <c r="AA1635" s="80" t="s">
        <v>122</v>
      </c>
      <c r="AB1635" s="76" t="s">
        <v>539</v>
      </c>
      <c r="AC1635" s="76" t="s">
        <v>540</v>
      </c>
      <c r="AD1635" s="76" t="s">
        <v>174</v>
      </c>
      <c r="AE1635" s="76" t="s">
        <v>546</v>
      </c>
      <c r="AF1635" s="76" t="s">
        <v>96</v>
      </c>
      <c r="AG1635" s="82"/>
      <c r="AH1635" s="60"/>
      <c r="AI1635" s="75" t="s">
        <v>5422</v>
      </c>
      <c r="AJ1635" s="6" t="s">
        <v>103</v>
      </c>
      <c r="AK1635" s="81">
        <v>0</v>
      </c>
      <c r="AL1635" s="205" t="s">
        <v>103</v>
      </c>
      <c r="AM1635" s="169"/>
      <c r="AN1635" s="6"/>
      <c r="AO1635" s="120"/>
    </row>
    <row r="1636" spans="1:41">
      <c r="A1636" s="75" t="s">
        <v>5422</v>
      </c>
      <c r="B1636" s="6" t="s">
        <v>93</v>
      </c>
      <c r="C1636" s="76">
        <v>1635</v>
      </c>
      <c r="D1636" s="6" t="s">
        <v>110</v>
      </c>
      <c r="E1636" s="6" t="s">
        <v>2135</v>
      </c>
      <c r="F1636" s="6" t="str">
        <f t="shared" si="165"/>
        <v>FreightAF-M-229-SI25-M19-L</v>
      </c>
      <c r="G1636" s="97" t="s">
        <v>2781</v>
      </c>
      <c r="H1636" s="95">
        <v>4856</v>
      </c>
      <c r="I1636" s="85" t="s">
        <v>4692</v>
      </c>
      <c r="J1636" s="92">
        <v>46086</v>
      </c>
      <c r="K1636" s="97"/>
      <c r="L1636" s="6" t="s">
        <v>116</v>
      </c>
      <c r="M1636" s="80" t="s">
        <v>173</v>
      </c>
      <c r="N1636" s="6" t="s">
        <v>116</v>
      </c>
      <c r="O1636" s="71">
        <v>0</v>
      </c>
      <c r="P1636" s="71">
        <v>0</v>
      </c>
      <c r="Q1636" s="71">
        <v>0</v>
      </c>
      <c r="R1636" s="71">
        <v>0</v>
      </c>
      <c r="S1636" s="71">
        <v>0</v>
      </c>
      <c r="T1636" s="71">
        <v>0</v>
      </c>
      <c r="U1636" s="87" t="s">
        <v>24</v>
      </c>
      <c r="V1636" s="84">
        <f t="shared" si="166"/>
        <v>0</v>
      </c>
      <c r="W1636" s="94" t="s">
        <v>119</v>
      </c>
      <c r="X1636" s="80" t="s">
        <v>128</v>
      </c>
      <c r="Y1636" s="80" t="s">
        <v>282</v>
      </c>
      <c r="Z1636" s="80" t="s">
        <v>121</v>
      </c>
      <c r="AA1636" s="80" t="s">
        <v>122</v>
      </c>
      <c r="AB1636" s="76" t="s">
        <v>539</v>
      </c>
      <c r="AC1636" s="76" t="s">
        <v>540</v>
      </c>
      <c r="AD1636" s="76" t="s">
        <v>174</v>
      </c>
      <c r="AE1636" s="76" t="s">
        <v>546</v>
      </c>
      <c r="AF1636" s="76" t="s">
        <v>96</v>
      </c>
      <c r="AG1636" s="82"/>
      <c r="AH1636" s="60"/>
      <c r="AI1636" s="75" t="s">
        <v>5422</v>
      </c>
      <c r="AJ1636" s="6" t="s">
        <v>103</v>
      </c>
      <c r="AK1636" s="81">
        <v>0</v>
      </c>
      <c r="AL1636" s="205" t="s">
        <v>103</v>
      </c>
      <c r="AM1636" s="169"/>
      <c r="AN1636" s="6"/>
      <c r="AO1636" s="120"/>
    </row>
    <row r="1637" spans="1:41">
      <c r="A1637" s="75" t="s">
        <v>5422</v>
      </c>
      <c r="B1637" s="6" t="s">
        <v>93</v>
      </c>
      <c r="C1637" s="76">
        <v>1636</v>
      </c>
      <c r="D1637" s="6" t="s">
        <v>110</v>
      </c>
      <c r="E1637" s="6" t="s">
        <v>2135</v>
      </c>
      <c r="F1637" s="6" t="str">
        <f t="shared" si="165"/>
        <v>FreightRM-A-017-SI26-M19-L</v>
      </c>
      <c r="G1637" s="97" t="s">
        <v>5547</v>
      </c>
      <c r="H1637" s="95">
        <v>4856</v>
      </c>
      <c r="I1637" s="85" t="s">
        <v>4692</v>
      </c>
      <c r="J1637" s="92">
        <v>46086</v>
      </c>
      <c r="K1637" s="95"/>
      <c r="L1637" s="6" t="s">
        <v>116</v>
      </c>
      <c r="M1637" s="80" t="s">
        <v>173</v>
      </c>
      <c r="N1637" s="6" t="s">
        <v>116</v>
      </c>
      <c r="O1637" s="71">
        <v>0</v>
      </c>
      <c r="P1637" s="71">
        <v>0</v>
      </c>
      <c r="Q1637" s="71">
        <v>0</v>
      </c>
      <c r="R1637" s="71">
        <v>0</v>
      </c>
      <c r="S1637" s="71">
        <v>0</v>
      </c>
      <c r="T1637" s="71">
        <v>0</v>
      </c>
      <c r="U1637" s="87" t="s">
        <v>24</v>
      </c>
      <c r="V1637" s="84">
        <f t="shared" si="166"/>
        <v>0</v>
      </c>
      <c r="W1637" s="94" t="s">
        <v>119</v>
      </c>
      <c r="X1637" s="80" t="s">
        <v>5818</v>
      </c>
      <c r="Y1637" s="80" t="s">
        <v>282</v>
      </c>
      <c r="Z1637" s="80" t="s">
        <v>121</v>
      </c>
      <c r="AA1637" s="80" t="s">
        <v>122</v>
      </c>
      <c r="AB1637" s="76" t="s">
        <v>539</v>
      </c>
      <c r="AC1637" s="76" t="s">
        <v>540</v>
      </c>
      <c r="AD1637" s="76" t="s">
        <v>174</v>
      </c>
      <c r="AE1637" s="76" t="s">
        <v>546</v>
      </c>
      <c r="AF1637" s="76" t="s">
        <v>96</v>
      </c>
      <c r="AG1637" s="82"/>
      <c r="AH1637" s="60"/>
      <c r="AI1637" s="75" t="s">
        <v>5422</v>
      </c>
      <c r="AJ1637" s="6" t="s">
        <v>103</v>
      </c>
      <c r="AK1637" s="81">
        <v>0</v>
      </c>
      <c r="AL1637" s="205" t="s">
        <v>103</v>
      </c>
      <c r="AM1637" s="169"/>
      <c r="AN1637" s="6"/>
      <c r="AO1637" s="120"/>
    </row>
    <row r="1638" spans="1:41">
      <c r="A1638" s="75" t="s">
        <v>5422</v>
      </c>
      <c r="B1638" s="6" t="s">
        <v>93</v>
      </c>
      <c r="C1638" s="76">
        <v>1637</v>
      </c>
      <c r="D1638" s="6" t="s">
        <v>110</v>
      </c>
      <c r="E1638" s="6" t="s">
        <v>2135</v>
      </c>
      <c r="F1638" s="6" t="str">
        <f t="shared" si="165"/>
        <v>FreightRM-R-018-SI26-M19</v>
      </c>
      <c r="G1638" s="6" t="s">
        <v>3165</v>
      </c>
      <c r="H1638" s="80">
        <v>4865</v>
      </c>
      <c r="I1638" s="85" t="s">
        <v>4692</v>
      </c>
      <c r="J1638" s="78">
        <v>45723</v>
      </c>
      <c r="K1638" s="97"/>
      <c r="L1638" s="6" t="s">
        <v>5811</v>
      </c>
      <c r="M1638" s="80" t="s">
        <v>173</v>
      </c>
      <c r="N1638" s="80" t="s">
        <v>5819</v>
      </c>
      <c r="O1638" s="71">
        <v>0</v>
      </c>
      <c r="P1638" s="71">
        <v>0</v>
      </c>
      <c r="Q1638" s="79">
        <v>8000</v>
      </c>
      <c r="R1638" s="79">
        <v>1280</v>
      </c>
      <c r="S1638" s="71">
        <v>320</v>
      </c>
      <c r="T1638" s="79">
        <v>8960</v>
      </c>
      <c r="U1638" s="87" t="s">
        <v>24</v>
      </c>
      <c r="V1638" s="84">
        <f t="shared" si="166"/>
        <v>507.10283547455992</v>
      </c>
      <c r="W1638" s="74">
        <v>46086</v>
      </c>
      <c r="X1638" s="80" t="s">
        <v>128</v>
      </c>
      <c r="Y1638" s="80" t="s">
        <v>282</v>
      </c>
      <c r="Z1638" s="80" t="s">
        <v>121</v>
      </c>
      <c r="AA1638" s="80" t="s">
        <v>122</v>
      </c>
      <c r="AB1638" s="76" t="s">
        <v>539</v>
      </c>
      <c r="AC1638" s="76" t="s">
        <v>540</v>
      </c>
      <c r="AD1638" s="76" t="s">
        <v>174</v>
      </c>
      <c r="AE1638" s="76" t="s">
        <v>546</v>
      </c>
      <c r="AF1638" s="76" t="s">
        <v>96</v>
      </c>
      <c r="AG1638" s="82"/>
      <c r="AH1638" s="60"/>
      <c r="AI1638" s="75" t="s">
        <v>5422</v>
      </c>
      <c r="AJ1638" s="6" t="s">
        <v>103</v>
      </c>
      <c r="AK1638" s="81">
        <v>0</v>
      </c>
      <c r="AL1638" s="205" t="s">
        <v>103</v>
      </c>
      <c r="AM1638" s="169"/>
      <c r="AN1638" s="6"/>
      <c r="AO1638" s="120"/>
    </row>
    <row r="1639" spans="1:41">
      <c r="A1639" s="75" t="s">
        <v>5422</v>
      </c>
      <c r="B1639" s="6" t="s">
        <v>93</v>
      </c>
      <c r="C1639" s="76">
        <v>1638</v>
      </c>
      <c r="D1639" s="6" t="s">
        <v>110</v>
      </c>
      <c r="E1639" s="6" t="s">
        <v>2135</v>
      </c>
      <c r="F1639" s="6" t="str">
        <f t="shared" si="165"/>
        <v>FreightRM-R-028-SI26-M19</v>
      </c>
      <c r="G1639" s="6" t="s">
        <v>3464</v>
      </c>
      <c r="H1639" s="80">
        <v>4865</v>
      </c>
      <c r="I1639" s="85" t="s">
        <v>4692</v>
      </c>
      <c r="J1639" s="78">
        <v>45723</v>
      </c>
      <c r="K1639" s="97"/>
      <c r="L1639" s="80" t="s">
        <v>5813</v>
      </c>
      <c r="M1639" s="80" t="s">
        <v>173</v>
      </c>
      <c r="N1639" s="80" t="s">
        <v>5820</v>
      </c>
      <c r="O1639" s="71">
        <v>0</v>
      </c>
      <c r="P1639" s="71">
        <v>0</v>
      </c>
      <c r="Q1639" s="71">
        <v>0</v>
      </c>
      <c r="R1639" s="71">
        <v>0</v>
      </c>
      <c r="S1639" s="71">
        <v>0</v>
      </c>
      <c r="T1639" s="71">
        <v>0</v>
      </c>
      <c r="U1639" s="87" t="s">
        <v>24</v>
      </c>
      <c r="V1639" s="84">
        <f t="shared" si="166"/>
        <v>0</v>
      </c>
      <c r="W1639" s="74" t="s">
        <v>119</v>
      </c>
      <c r="X1639" s="80" t="s">
        <v>5815</v>
      </c>
      <c r="Y1639" s="80" t="s">
        <v>282</v>
      </c>
      <c r="Z1639" s="80" t="s">
        <v>121</v>
      </c>
      <c r="AA1639" s="80" t="s">
        <v>122</v>
      </c>
      <c r="AB1639" s="76" t="s">
        <v>539</v>
      </c>
      <c r="AC1639" s="76" t="s">
        <v>540</v>
      </c>
      <c r="AD1639" s="76" t="s">
        <v>174</v>
      </c>
      <c r="AE1639" s="76" t="s">
        <v>546</v>
      </c>
      <c r="AF1639" s="76" t="s">
        <v>96</v>
      </c>
      <c r="AG1639" s="82"/>
      <c r="AH1639" s="60"/>
      <c r="AI1639" s="75" t="s">
        <v>5422</v>
      </c>
      <c r="AJ1639" s="6" t="s">
        <v>103</v>
      </c>
      <c r="AK1639" s="81">
        <v>0</v>
      </c>
      <c r="AL1639" s="205" t="s">
        <v>103</v>
      </c>
      <c r="AM1639" s="169"/>
      <c r="AN1639" s="6"/>
      <c r="AO1639" s="120"/>
    </row>
    <row r="1640" spans="1:41">
      <c r="A1640" s="75" t="s">
        <v>5422</v>
      </c>
      <c r="B1640" s="6" t="s">
        <v>93</v>
      </c>
      <c r="C1640" s="76">
        <v>1639</v>
      </c>
      <c r="D1640" s="6" t="s">
        <v>1565</v>
      </c>
      <c r="E1640" s="6" t="s">
        <v>2135</v>
      </c>
      <c r="F1640" s="6" t="str">
        <f t="shared" si="165"/>
        <v>FreightRM-J-1256LI26-M19</v>
      </c>
      <c r="G1640" s="6" t="s">
        <v>5608</v>
      </c>
      <c r="H1640" s="6" t="s">
        <v>5609</v>
      </c>
      <c r="I1640" s="85" t="s">
        <v>4692</v>
      </c>
      <c r="J1640" s="78">
        <v>46087</v>
      </c>
      <c r="K1640" s="97"/>
      <c r="L1640" s="6" t="s">
        <v>5821</v>
      </c>
      <c r="M1640" s="80" t="s">
        <v>173</v>
      </c>
      <c r="N1640" s="80" t="s">
        <v>116</v>
      </c>
      <c r="O1640" s="71">
        <v>0</v>
      </c>
      <c r="P1640" s="71">
        <v>0</v>
      </c>
      <c r="Q1640" s="79">
        <v>2950</v>
      </c>
      <c r="R1640" s="79">
        <v>0</v>
      </c>
      <c r="S1640" s="71">
        <v>0</v>
      </c>
      <c r="T1640" s="79">
        <v>2950</v>
      </c>
      <c r="U1640" s="87" t="s">
        <v>118</v>
      </c>
      <c r="V1640" s="84">
        <f>T1640</f>
        <v>2950</v>
      </c>
      <c r="W1640" s="74" t="s">
        <v>119</v>
      </c>
      <c r="X1640" s="80" t="s">
        <v>5822</v>
      </c>
      <c r="Y1640" s="80" t="s">
        <v>178</v>
      </c>
      <c r="Z1640" s="80" t="s">
        <v>178</v>
      </c>
      <c r="AA1640" s="6" t="s">
        <v>2087</v>
      </c>
      <c r="AB1640" s="76" t="s">
        <v>539</v>
      </c>
      <c r="AC1640" s="76" t="s">
        <v>540</v>
      </c>
      <c r="AD1640" s="76" t="s">
        <v>173</v>
      </c>
      <c r="AE1640" s="76" t="s">
        <v>548</v>
      </c>
      <c r="AF1640" s="76" t="s">
        <v>96</v>
      </c>
      <c r="AG1640" s="82"/>
      <c r="AH1640" s="60"/>
      <c r="AI1640" s="75" t="s">
        <v>5422</v>
      </c>
      <c r="AJ1640" s="6" t="s">
        <v>103</v>
      </c>
      <c r="AK1640" s="81">
        <v>0</v>
      </c>
      <c r="AL1640" s="205" t="s">
        <v>103</v>
      </c>
      <c r="AM1640" s="169"/>
      <c r="AN1640" s="6"/>
      <c r="AO1640" s="120"/>
    </row>
    <row r="1641" spans="1:41">
      <c r="A1641" s="75" t="s">
        <v>5843</v>
      </c>
      <c r="B1641" s="6" t="s">
        <v>93</v>
      </c>
      <c r="C1641" s="76">
        <v>1640</v>
      </c>
      <c r="D1641" s="80" t="s">
        <v>588</v>
      </c>
      <c r="E1641" s="6" t="s">
        <v>2135</v>
      </c>
      <c r="F1641" s="6" t="str">
        <f t="shared" si="165"/>
        <v>FreightRM-A-042-SI26-M19-L</v>
      </c>
      <c r="G1641" s="95" t="s">
        <v>5844</v>
      </c>
      <c r="H1641" s="95" t="s">
        <v>5845</v>
      </c>
      <c r="I1641" s="85" t="s">
        <v>4692</v>
      </c>
      <c r="J1641" s="92">
        <v>46093</v>
      </c>
      <c r="K1641" s="95"/>
      <c r="L1641" s="80" t="s">
        <v>6096</v>
      </c>
      <c r="M1641" s="80" t="s">
        <v>174</v>
      </c>
      <c r="N1641" s="80" t="s">
        <v>116</v>
      </c>
      <c r="O1641" s="71">
        <v>0</v>
      </c>
      <c r="P1641" s="71">
        <v>0</v>
      </c>
      <c r="Q1641" s="79">
        <v>321.5</v>
      </c>
      <c r="R1641" s="79">
        <v>42.64</v>
      </c>
      <c r="S1641" s="71">
        <v>0</v>
      </c>
      <c r="T1641" s="79">
        <v>364.14</v>
      </c>
      <c r="U1641" s="80" t="s">
        <v>118</v>
      </c>
      <c r="V1641" s="84">
        <f>T1641</f>
        <v>364.14</v>
      </c>
      <c r="W1641" s="78">
        <v>46085</v>
      </c>
      <c r="X1641" s="80" t="s">
        <v>3221</v>
      </c>
      <c r="Y1641" s="80" t="s">
        <v>129</v>
      </c>
      <c r="Z1641" s="80" t="s">
        <v>239</v>
      </c>
      <c r="AA1641" s="80" t="s">
        <v>283</v>
      </c>
      <c r="AB1641" s="76" t="s">
        <v>539</v>
      </c>
      <c r="AC1641" s="76" t="s">
        <v>540</v>
      </c>
      <c r="AD1641" s="76" t="s">
        <v>174</v>
      </c>
      <c r="AE1641" s="76" t="s">
        <v>546</v>
      </c>
      <c r="AF1641" s="76" t="s">
        <v>96</v>
      </c>
      <c r="AG1641" s="82"/>
      <c r="AH1641" s="60"/>
      <c r="AI1641" s="75" t="s">
        <v>5843</v>
      </c>
      <c r="AJ1641" s="6" t="s">
        <v>103</v>
      </c>
      <c r="AK1641" s="81">
        <v>0</v>
      </c>
      <c r="AL1641" s="205" t="s">
        <v>103</v>
      </c>
      <c r="AM1641" s="169"/>
      <c r="AN1641" s="6"/>
      <c r="AO1641" s="120"/>
    </row>
    <row r="1642" spans="1:41">
      <c r="A1642" s="75" t="s">
        <v>5843</v>
      </c>
      <c r="B1642" s="6" t="s">
        <v>93</v>
      </c>
      <c r="C1642" s="76">
        <v>1641</v>
      </c>
      <c r="D1642" s="80" t="s">
        <v>589</v>
      </c>
      <c r="E1642" s="6" t="s">
        <v>2136</v>
      </c>
      <c r="F1642" s="6" t="str">
        <f t="shared" si="165"/>
        <v>BrokerRM-V-097-V1I26-M46</v>
      </c>
      <c r="G1642" s="95" t="s">
        <v>5846</v>
      </c>
      <c r="H1642" s="95" t="s">
        <v>5847</v>
      </c>
      <c r="I1642" s="85" t="s">
        <v>4692</v>
      </c>
      <c r="J1642" s="92">
        <v>46092</v>
      </c>
      <c r="K1642" s="95" t="s">
        <v>6097</v>
      </c>
      <c r="L1642" s="80" t="s">
        <v>116</v>
      </c>
      <c r="M1642" s="80" t="s">
        <v>1084</v>
      </c>
      <c r="N1642" s="80" t="s">
        <v>2844</v>
      </c>
      <c r="O1642" s="71">
        <v>0</v>
      </c>
      <c r="P1642" s="71">
        <v>0</v>
      </c>
      <c r="Q1642" s="79">
        <v>2738.77</v>
      </c>
      <c r="R1642" s="79">
        <v>438.21</v>
      </c>
      <c r="S1642" s="71">
        <v>0</v>
      </c>
      <c r="T1642" s="79">
        <v>3176.98</v>
      </c>
      <c r="U1642" s="80" t="s">
        <v>24</v>
      </c>
      <c r="V1642" s="84">
        <f>T1642/17.8047</f>
        <v>178.4349076367476</v>
      </c>
      <c r="W1642" s="78">
        <v>46090</v>
      </c>
      <c r="X1642" s="80" t="s">
        <v>1129</v>
      </c>
      <c r="Y1642" s="80" t="s">
        <v>121</v>
      </c>
      <c r="Z1642" s="80" t="s">
        <v>537</v>
      </c>
      <c r="AA1642" s="80" t="s">
        <v>122</v>
      </c>
      <c r="AB1642" s="76" t="s">
        <v>1106</v>
      </c>
      <c r="AC1642" s="76" t="s">
        <v>540</v>
      </c>
      <c r="AD1642" s="76" t="s">
        <v>173</v>
      </c>
      <c r="AE1642" s="76" t="s">
        <v>548</v>
      </c>
      <c r="AF1642" s="76" t="s">
        <v>96</v>
      </c>
      <c r="AG1642" s="82"/>
      <c r="AH1642" s="60"/>
      <c r="AI1642" s="75" t="s">
        <v>5843</v>
      </c>
      <c r="AJ1642" s="6" t="s">
        <v>103</v>
      </c>
      <c r="AK1642" s="81">
        <v>0</v>
      </c>
      <c r="AL1642" s="205" t="s">
        <v>103</v>
      </c>
      <c r="AM1642" s="169"/>
      <c r="AN1642" s="6"/>
      <c r="AO1642" s="120"/>
    </row>
    <row r="1643" spans="1:41">
      <c r="A1643" s="75" t="s">
        <v>5843</v>
      </c>
      <c r="B1643" s="6" t="s">
        <v>93</v>
      </c>
      <c r="C1643" s="76">
        <v>1642</v>
      </c>
      <c r="D1643" s="80" t="s">
        <v>589</v>
      </c>
      <c r="E1643" s="6" t="s">
        <v>2136</v>
      </c>
      <c r="F1643" s="6" t="str">
        <f t="shared" si="165"/>
        <v>BrokerRM-V-061-V1I26-M19</v>
      </c>
      <c r="G1643" s="95" t="s">
        <v>5848</v>
      </c>
      <c r="H1643" s="95" t="s">
        <v>5849</v>
      </c>
      <c r="I1643" s="85" t="s">
        <v>4692</v>
      </c>
      <c r="J1643" s="92">
        <v>46094</v>
      </c>
      <c r="K1643" s="95" t="s">
        <v>6098</v>
      </c>
      <c r="L1643" s="80" t="s">
        <v>116</v>
      </c>
      <c r="M1643" s="80" t="s">
        <v>1100</v>
      </c>
      <c r="N1643" s="80" t="s">
        <v>1085</v>
      </c>
      <c r="O1643" s="71">
        <v>0</v>
      </c>
      <c r="P1643" s="71">
        <v>0</v>
      </c>
      <c r="Q1643" s="79">
        <v>1266.32</v>
      </c>
      <c r="R1643" s="79">
        <v>202.62</v>
      </c>
      <c r="S1643" s="71">
        <v>0</v>
      </c>
      <c r="T1643" s="79">
        <v>1468.94</v>
      </c>
      <c r="U1643" s="80" t="s">
        <v>24</v>
      </c>
      <c r="V1643" s="84">
        <f t="shared" ref="V1643:V1674" si="167">T1643/17.8047</f>
        <v>82.502934618387286</v>
      </c>
      <c r="W1643" s="78">
        <v>46094</v>
      </c>
      <c r="X1643" s="80" t="s">
        <v>122</v>
      </c>
      <c r="Y1643" s="80" t="s">
        <v>537</v>
      </c>
      <c r="Z1643" s="80" t="s">
        <v>121</v>
      </c>
      <c r="AA1643" s="80" t="s">
        <v>1823</v>
      </c>
      <c r="AB1643" s="76" t="s">
        <v>539</v>
      </c>
      <c r="AC1643" s="76" t="s">
        <v>540</v>
      </c>
      <c r="AD1643" s="76" t="s">
        <v>173</v>
      </c>
      <c r="AE1643" s="76" t="s">
        <v>548</v>
      </c>
      <c r="AF1643" s="76" t="s">
        <v>96</v>
      </c>
      <c r="AG1643" s="82"/>
      <c r="AH1643" s="60"/>
      <c r="AI1643" s="75" t="s">
        <v>5843</v>
      </c>
      <c r="AJ1643" s="6" t="s">
        <v>103</v>
      </c>
      <c r="AK1643" s="81">
        <v>0</v>
      </c>
      <c r="AL1643" s="205" t="s">
        <v>103</v>
      </c>
      <c r="AM1643" s="169"/>
      <c r="AN1643" s="6"/>
      <c r="AO1643" s="120"/>
    </row>
    <row r="1644" spans="1:41">
      <c r="A1644" s="75" t="s">
        <v>5843</v>
      </c>
      <c r="B1644" s="6" t="s">
        <v>93</v>
      </c>
      <c r="C1644" s="76">
        <v>1643</v>
      </c>
      <c r="D1644" s="80" t="s">
        <v>589</v>
      </c>
      <c r="E1644" s="6" t="s">
        <v>2136</v>
      </c>
      <c r="F1644" s="6" t="str">
        <f t="shared" si="165"/>
        <v>BrokerRM-V-060-V1I26-M19</v>
      </c>
      <c r="G1644" s="95" t="s">
        <v>3376</v>
      </c>
      <c r="H1644" s="95" t="s">
        <v>5850</v>
      </c>
      <c r="I1644" s="85" t="s">
        <v>4692</v>
      </c>
      <c r="J1644" s="92">
        <v>46094</v>
      </c>
      <c r="K1644" s="95" t="s">
        <v>6099</v>
      </c>
      <c r="L1644" s="80" t="s">
        <v>116</v>
      </c>
      <c r="M1644" s="80" t="s">
        <v>1084</v>
      </c>
      <c r="N1644" s="80" t="s">
        <v>1085</v>
      </c>
      <c r="O1644" s="71">
        <v>0</v>
      </c>
      <c r="P1644" s="71">
        <v>0</v>
      </c>
      <c r="Q1644" s="79">
        <v>1845.01</v>
      </c>
      <c r="R1644" s="79">
        <v>295.20999999999998</v>
      </c>
      <c r="S1644" s="71">
        <v>0</v>
      </c>
      <c r="T1644" s="79">
        <v>2140.2199999999998</v>
      </c>
      <c r="U1644" s="80" t="s">
        <v>24</v>
      </c>
      <c r="V1644" s="84">
        <f t="shared" si="167"/>
        <v>120.20533903969175</v>
      </c>
      <c r="W1644" s="78">
        <v>46093</v>
      </c>
      <c r="X1644" s="80" t="s">
        <v>1825</v>
      </c>
      <c r="Y1644" s="80" t="s">
        <v>121</v>
      </c>
      <c r="Z1644" s="80" t="s">
        <v>537</v>
      </c>
      <c r="AA1644" s="80" t="s">
        <v>122</v>
      </c>
      <c r="AB1644" s="76" t="s">
        <v>539</v>
      </c>
      <c r="AC1644" s="76" t="s">
        <v>540</v>
      </c>
      <c r="AD1644" s="76" t="s">
        <v>173</v>
      </c>
      <c r="AE1644" s="76" t="s">
        <v>548</v>
      </c>
      <c r="AF1644" s="76" t="s">
        <v>96</v>
      </c>
      <c r="AG1644" s="82"/>
      <c r="AH1644" s="60"/>
      <c r="AI1644" s="75" t="s">
        <v>5843</v>
      </c>
      <c r="AJ1644" s="6" t="s">
        <v>103</v>
      </c>
      <c r="AK1644" s="81">
        <v>0</v>
      </c>
      <c r="AL1644" s="205" t="s">
        <v>103</v>
      </c>
      <c r="AM1644" s="169"/>
      <c r="AN1644" s="6"/>
      <c r="AO1644" s="120"/>
    </row>
    <row r="1645" spans="1:41">
      <c r="A1645" s="75" t="s">
        <v>5843</v>
      </c>
      <c r="B1645" s="6" t="s">
        <v>93</v>
      </c>
      <c r="C1645" s="76">
        <v>1644</v>
      </c>
      <c r="D1645" s="80" t="s">
        <v>589</v>
      </c>
      <c r="E1645" s="6" t="s">
        <v>2136</v>
      </c>
      <c r="F1645" s="6" t="str">
        <f t="shared" si="165"/>
        <v>BrokerRM-V-052-V1I26-M46</v>
      </c>
      <c r="G1645" s="95" t="s">
        <v>5851</v>
      </c>
      <c r="H1645" s="95" t="s">
        <v>5852</v>
      </c>
      <c r="I1645" s="85" t="s">
        <v>4692</v>
      </c>
      <c r="J1645" s="92">
        <v>46094</v>
      </c>
      <c r="K1645" s="95" t="s">
        <v>6100</v>
      </c>
      <c r="L1645" s="80" t="s">
        <v>116</v>
      </c>
      <c r="M1645" s="80" t="s">
        <v>1084</v>
      </c>
      <c r="N1645" s="80" t="s">
        <v>1085</v>
      </c>
      <c r="O1645" s="71">
        <v>0</v>
      </c>
      <c r="P1645" s="71">
        <v>0</v>
      </c>
      <c r="Q1645" s="79">
        <v>1927.68</v>
      </c>
      <c r="R1645" s="79">
        <v>308.43</v>
      </c>
      <c r="S1645" s="71">
        <v>0</v>
      </c>
      <c r="T1645" s="79">
        <v>2236.11</v>
      </c>
      <c r="U1645" s="80" t="s">
        <v>24</v>
      </c>
      <c r="V1645" s="84">
        <f t="shared" si="167"/>
        <v>125.59099563598376</v>
      </c>
      <c r="W1645" s="78">
        <v>46093</v>
      </c>
      <c r="X1645" s="80" t="s">
        <v>1827</v>
      </c>
      <c r="Y1645" s="80" t="s">
        <v>121</v>
      </c>
      <c r="Z1645" s="80" t="s">
        <v>537</v>
      </c>
      <c r="AA1645" s="80" t="s">
        <v>122</v>
      </c>
      <c r="AB1645" s="76" t="s">
        <v>1106</v>
      </c>
      <c r="AC1645" s="76" t="s">
        <v>540</v>
      </c>
      <c r="AD1645" s="76" t="s">
        <v>173</v>
      </c>
      <c r="AE1645" s="76" t="s">
        <v>548</v>
      </c>
      <c r="AF1645" s="76" t="s">
        <v>96</v>
      </c>
      <c r="AG1645" s="82"/>
      <c r="AH1645" s="60"/>
      <c r="AI1645" s="75" t="s">
        <v>5843</v>
      </c>
      <c r="AJ1645" s="6" t="s">
        <v>103</v>
      </c>
      <c r="AK1645" s="81">
        <v>0</v>
      </c>
      <c r="AL1645" s="205" t="s">
        <v>103</v>
      </c>
      <c r="AM1645" s="169"/>
      <c r="AN1645" s="6"/>
      <c r="AO1645" s="120"/>
    </row>
    <row r="1646" spans="1:41">
      <c r="A1646" s="75" t="s">
        <v>5843</v>
      </c>
      <c r="B1646" s="6" t="s">
        <v>93</v>
      </c>
      <c r="C1646" s="76">
        <v>1645</v>
      </c>
      <c r="D1646" s="80" t="s">
        <v>589</v>
      </c>
      <c r="E1646" s="6" t="s">
        <v>2136</v>
      </c>
      <c r="F1646" s="6" t="str">
        <f t="shared" si="165"/>
        <v>BrokerRM-V-047-V1I26-M19-M17</v>
      </c>
      <c r="G1646" s="95" t="s">
        <v>5853</v>
      </c>
      <c r="H1646" s="95" t="s">
        <v>5854</v>
      </c>
      <c r="I1646" s="85" t="s">
        <v>4692</v>
      </c>
      <c r="J1646" s="92">
        <v>46094</v>
      </c>
      <c r="K1646" s="95" t="s">
        <v>6101</v>
      </c>
      <c r="L1646" s="80" t="s">
        <v>116</v>
      </c>
      <c r="M1646" s="80" t="s">
        <v>1084</v>
      </c>
      <c r="N1646" s="80" t="s">
        <v>1085</v>
      </c>
      <c r="O1646" s="71">
        <v>0</v>
      </c>
      <c r="P1646" s="71">
        <v>0</v>
      </c>
      <c r="Q1646" s="79">
        <v>1266.32</v>
      </c>
      <c r="R1646" s="79">
        <v>202.62</v>
      </c>
      <c r="S1646" s="71">
        <v>0</v>
      </c>
      <c r="T1646" s="79">
        <v>1468.94</v>
      </c>
      <c r="U1646" s="80" t="s">
        <v>24</v>
      </c>
      <c r="V1646" s="84">
        <f t="shared" si="167"/>
        <v>82.502934618387286</v>
      </c>
      <c r="W1646" s="78">
        <v>46093</v>
      </c>
      <c r="X1646" s="80" t="s">
        <v>6102</v>
      </c>
      <c r="Y1646" s="80" t="s">
        <v>121</v>
      </c>
      <c r="Z1646" s="80" t="s">
        <v>537</v>
      </c>
      <c r="AA1646" s="80"/>
      <c r="AB1646" s="76" t="s">
        <v>539</v>
      </c>
      <c r="AC1646" s="76" t="s">
        <v>540</v>
      </c>
      <c r="AD1646" s="76" t="s">
        <v>173</v>
      </c>
      <c r="AE1646" s="76" t="s">
        <v>548</v>
      </c>
      <c r="AF1646" s="76" t="s">
        <v>96</v>
      </c>
      <c r="AG1646" s="82"/>
      <c r="AH1646" s="60"/>
      <c r="AI1646" s="75" t="s">
        <v>5843</v>
      </c>
      <c r="AJ1646" s="6" t="s">
        <v>103</v>
      </c>
      <c r="AK1646" s="81">
        <v>0</v>
      </c>
      <c r="AL1646" s="205" t="s">
        <v>103</v>
      </c>
      <c r="AM1646" s="169"/>
      <c r="AN1646" s="6"/>
      <c r="AO1646" s="120"/>
    </row>
    <row r="1647" spans="1:41">
      <c r="A1647" s="75" t="s">
        <v>5843</v>
      </c>
      <c r="B1647" s="6" t="s">
        <v>93</v>
      </c>
      <c r="C1647" s="76">
        <v>1646</v>
      </c>
      <c r="D1647" s="80" t="s">
        <v>589</v>
      </c>
      <c r="E1647" s="6" t="s">
        <v>2136</v>
      </c>
      <c r="F1647" s="6" t="str">
        <f t="shared" si="165"/>
        <v>BrokerRM-V-038-V1I26-M19</v>
      </c>
      <c r="G1647" s="95" t="s">
        <v>5855</v>
      </c>
      <c r="H1647" s="95" t="s">
        <v>5856</v>
      </c>
      <c r="I1647" s="85" t="s">
        <v>4692</v>
      </c>
      <c r="J1647" s="92">
        <v>46093</v>
      </c>
      <c r="K1647" s="95" t="s">
        <v>6103</v>
      </c>
      <c r="L1647" s="80" t="s">
        <v>116</v>
      </c>
      <c r="M1647" s="80" t="s">
        <v>1100</v>
      </c>
      <c r="N1647" s="80" t="s">
        <v>1085</v>
      </c>
      <c r="O1647" s="71">
        <v>0</v>
      </c>
      <c r="P1647" s="71">
        <v>0</v>
      </c>
      <c r="Q1647" s="79">
        <v>1348.99</v>
      </c>
      <c r="R1647" s="79">
        <v>215.84</v>
      </c>
      <c r="S1647" s="71">
        <v>0</v>
      </c>
      <c r="T1647" s="79">
        <v>1564.83</v>
      </c>
      <c r="U1647" s="80" t="s">
        <v>24</v>
      </c>
      <c r="V1647" s="84">
        <f t="shared" si="167"/>
        <v>87.888591214679266</v>
      </c>
      <c r="W1647" s="78">
        <v>46092</v>
      </c>
      <c r="X1647" s="80" t="s">
        <v>122</v>
      </c>
      <c r="Y1647" s="80" t="s">
        <v>537</v>
      </c>
      <c r="Z1647" s="80" t="s">
        <v>121</v>
      </c>
      <c r="AA1647" s="80" t="s">
        <v>6104</v>
      </c>
      <c r="AB1647" s="76" t="s">
        <v>539</v>
      </c>
      <c r="AC1647" s="76" t="s">
        <v>540</v>
      </c>
      <c r="AD1647" s="76" t="s">
        <v>173</v>
      </c>
      <c r="AE1647" s="76" t="s">
        <v>548</v>
      </c>
      <c r="AF1647" s="76" t="s">
        <v>96</v>
      </c>
      <c r="AG1647" s="82"/>
      <c r="AH1647" s="60"/>
      <c r="AI1647" s="75" t="s">
        <v>5843</v>
      </c>
      <c r="AJ1647" s="6" t="s">
        <v>103</v>
      </c>
      <c r="AK1647" s="81">
        <v>0</v>
      </c>
      <c r="AL1647" s="205" t="s">
        <v>103</v>
      </c>
      <c r="AM1647" s="169"/>
      <c r="AN1647" s="6"/>
      <c r="AO1647" s="120"/>
    </row>
    <row r="1648" spans="1:41">
      <c r="A1648" s="75" t="s">
        <v>5843</v>
      </c>
      <c r="B1648" s="6" t="s">
        <v>93</v>
      </c>
      <c r="C1648" s="76">
        <v>1647</v>
      </c>
      <c r="D1648" s="80" t="s">
        <v>589</v>
      </c>
      <c r="E1648" s="6" t="s">
        <v>2136</v>
      </c>
      <c r="F1648" s="6" t="str">
        <f t="shared" si="165"/>
        <v>BrokerFG-V-023-V1E26-M46</v>
      </c>
      <c r="G1648" s="95" t="s">
        <v>3185</v>
      </c>
      <c r="H1648" s="95" t="s">
        <v>5857</v>
      </c>
      <c r="I1648" s="85" t="s">
        <v>4692</v>
      </c>
      <c r="J1648" s="92">
        <v>46094</v>
      </c>
      <c r="K1648" s="95" t="s">
        <v>6105</v>
      </c>
      <c r="L1648" s="80" t="s">
        <v>116</v>
      </c>
      <c r="M1648" s="80" t="s">
        <v>1084</v>
      </c>
      <c r="N1648" s="80" t="s">
        <v>1085</v>
      </c>
      <c r="O1648" s="71">
        <v>0</v>
      </c>
      <c r="P1648" s="71">
        <v>0</v>
      </c>
      <c r="Q1648" s="79">
        <v>1266.32</v>
      </c>
      <c r="R1648" s="79">
        <v>202.62</v>
      </c>
      <c r="S1648" s="71">
        <v>0</v>
      </c>
      <c r="T1648" s="79">
        <v>1468.94</v>
      </c>
      <c r="U1648" s="80" t="s">
        <v>24</v>
      </c>
      <c r="V1648" s="84">
        <f t="shared" si="167"/>
        <v>82.502934618387286</v>
      </c>
      <c r="W1648" s="78">
        <v>46093</v>
      </c>
      <c r="X1648" s="80" t="s">
        <v>6106</v>
      </c>
      <c r="Y1648" s="80" t="s">
        <v>121</v>
      </c>
      <c r="Z1648" s="80" t="s">
        <v>537</v>
      </c>
      <c r="AA1648" s="80" t="s">
        <v>122</v>
      </c>
      <c r="AB1648" s="76" t="s">
        <v>1106</v>
      </c>
      <c r="AC1648" s="76" t="s">
        <v>541</v>
      </c>
      <c r="AD1648" s="76" t="s">
        <v>195</v>
      </c>
      <c r="AE1648" s="76" t="s">
        <v>547</v>
      </c>
      <c r="AF1648" s="76" t="s">
        <v>96</v>
      </c>
      <c r="AG1648" s="82"/>
      <c r="AH1648" s="60"/>
      <c r="AI1648" s="75" t="s">
        <v>5843</v>
      </c>
      <c r="AJ1648" s="6" t="s">
        <v>103</v>
      </c>
      <c r="AK1648" s="81">
        <v>0</v>
      </c>
      <c r="AL1648" s="205" t="s">
        <v>103</v>
      </c>
      <c r="AM1648" s="169"/>
      <c r="AN1648" s="6"/>
      <c r="AO1648" s="120"/>
    </row>
    <row r="1649" spans="1:41">
      <c r="A1649" s="75" t="s">
        <v>5843</v>
      </c>
      <c r="B1649" s="6" t="s">
        <v>93</v>
      </c>
      <c r="C1649" s="76">
        <v>1648</v>
      </c>
      <c r="D1649" s="80" t="s">
        <v>589</v>
      </c>
      <c r="E1649" s="6" t="s">
        <v>2136</v>
      </c>
      <c r="F1649" s="6" t="str">
        <f t="shared" si="165"/>
        <v>BrokerRM-V-036-V1I26-M19</v>
      </c>
      <c r="G1649" s="95" t="s">
        <v>5858</v>
      </c>
      <c r="H1649" s="95" t="s">
        <v>5859</v>
      </c>
      <c r="I1649" s="85" t="s">
        <v>4692</v>
      </c>
      <c r="J1649" s="92">
        <v>46094</v>
      </c>
      <c r="K1649" s="95" t="s">
        <v>6107</v>
      </c>
      <c r="L1649" s="80" t="s">
        <v>116</v>
      </c>
      <c r="M1649" s="80" t="s">
        <v>1100</v>
      </c>
      <c r="N1649" s="80" t="s">
        <v>1085</v>
      </c>
      <c r="O1649" s="71">
        <v>0</v>
      </c>
      <c r="P1649" s="71">
        <v>0</v>
      </c>
      <c r="Q1649" s="79">
        <v>1514.33</v>
      </c>
      <c r="R1649" s="79">
        <v>242.3</v>
      </c>
      <c r="S1649" s="71">
        <v>0</v>
      </c>
      <c r="T1649" s="79">
        <v>1756.63</v>
      </c>
      <c r="U1649" s="80" t="s">
        <v>24</v>
      </c>
      <c r="V1649" s="84">
        <f t="shared" si="167"/>
        <v>98.661027706167474</v>
      </c>
      <c r="W1649" s="78">
        <v>46093</v>
      </c>
      <c r="X1649" s="80" t="s">
        <v>122</v>
      </c>
      <c r="Y1649" s="80" t="s">
        <v>537</v>
      </c>
      <c r="Z1649" s="80" t="s">
        <v>121</v>
      </c>
      <c r="AA1649" s="80" t="s">
        <v>1111</v>
      </c>
      <c r="AB1649" s="76" t="s">
        <v>539</v>
      </c>
      <c r="AC1649" s="76" t="s">
        <v>540</v>
      </c>
      <c r="AD1649" s="76" t="s">
        <v>173</v>
      </c>
      <c r="AE1649" s="76" t="s">
        <v>548</v>
      </c>
      <c r="AF1649" s="76" t="s">
        <v>96</v>
      </c>
      <c r="AG1649" s="82"/>
      <c r="AH1649" s="60"/>
      <c r="AI1649" s="75" t="s">
        <v>5843</v>
      </c>
      <c r="AJ1649" s="6" t="s">
        <v>103</v>
      </c>
      <c r="AK1649" s="81">
        <v>0</v>
      </c>
      <c r="AL1649" s="205" t="s">
        <v>103</v>
      </c>
      <c r="AM1649" s="169"/>
      <c r="AN1649" s="6"/>
      <c r="AO1649" s="120"/>
    </row>
    <row r="1650" spans="1:41">
      <c r="A1650" s="75" t="s">
        <v>5843</v>
      </c>
      <c r="B1650" s="6" t="s">
        <v>93</v>
      </c>
      <c r="C1650" s="76">
        <v>1649</v>
      </c>
      <c r="D1650" s="80" t="s">
        <v>589</v>
      </c>
      <c r="E1650" s="6" t="s">
        <v>2136</v>
      </c>
      <c r="F1650" s="6" t="str">
        <f t="shared" si="165"/>
        <v>BrokerRM-V-040-V126-M01, M46, M23, M19, M61, M62, M63</v>
      </c>
      <c r="G1650" s="95" t="s">
        <v>5860</v>
      </c>
      <c r="H1650" s="95" t="s">
        <v>5861</v>
      </c>
      <c r="I1650" s="85" t="s">
        <v>4692</v>
      </c>
      <c r="J1650" s="92">
        <v>46094</v>
      </c>
      <c r="K1650" s="95" t="s">
        <v>6108</v>
      </c>
      <c r="L1650" s="80" t="s">
        <v>116</v>
      </c>
      <c r="M1650" s="80" t="s">
        <v>1084</v>
      </c>
      <c r="N1650" s="80" t="s">
        <v>1085</v>
      </c>
      <c r="O1650" s="71">
        <v>0</v>
      </c>
      <c r="P1650" s="71">
        <v>0</v>
      </c>
      <c r="Q1650" s="79">
        <v>1514.33</v>
      </c>
      <c r="R1650" s="79">
        <v>242.3</v>
      </c>
      <c r="S1650" s="71">
        <v>0</v>
      </c>
      <c r="T1650" s="79">
        <v>1756.63</v>
      </c>
      <c r="U1650" s="80" t="s">
        <v>24</v>
      </c>
      <c r="V1650" s="84">
        <f t="shared" si="167"/>
        <v>98.661027706167474</v>
      </c>
      <c r="W1650" s="78">
        <v>46093</v>
      </c>
      <c r="X1650" s="80" t="s">
        <v>1086</v>
      </c>
      <c r="Y1650" s="80" t="s">
        <v>121</v>
      </c>
      <c r="Z1650" s="80" t="s">
        <v>537</v>
      </c>
      <c r="AA1650" s="80" t="s">
        <v>122</v>
      </c>
      <c r="AB1650" s="76" t="s">
        <v>542</v>
      </c>
      <c r="AC1650" s="76" t="s">
        <v>540</v>
      </c>
      <c r="AD1650" s="76" t="s">
        <v>173</v>
      </c>
      <c r="AE1650" s="76" t="s">
        <v>548</v>
      </c>
      <c r="AF1650" s="76" t="s">
        <v>96</v>
      </c>
      <c r="AG1650" s="82"/>
      <c r="AH1650" s="60"/>
      <c r="AI1650" s="75" t="s">
        <v>5843</v>
      </c>
      <c r="AJ1650" s="6" t="s">
        <v>103</v>
      </c>
      <c r="AK1650" s="81">
        <v>0</v>
      </c>
      <c r="AL1650" s="205" t="s">
        <v>103</v>
      </c>
      <c r="AM1650" s="169"/>
      <c r="AN1650" s="6"/>
      <c r="AO1650" s="120"/>
    </row>
    <row r="1651" spans="1:41">
      <c r="A1651" s="75" t="s">
        <v>5843</v>
      </c>
      <c r="B1651" s="6" t="s">
        <v>93</v>
      </c>
      <c r="C1651" s="76">
        <v>1650</v>
      </c>
      <c r="D1651" s="80" t="s">
        <v>589</v>
      </c>
      <c r="E1651" s="6" t="s">
        <v>2136</v>
      </c>
      <c r="F1651" s="6" t="str">
        <f t="shared" si="165"/>
        <v>BrokerRM-V-046-V1I26-M19-M17</v>
      </c>
      <c r="G1651" s="95" t="s">
        <v>5862</v>
      </c>
      <c r="H1651" s="95" t="s">
        <v>5863</v>
      </c>
      <c r="I1651" s="85" t="s">
        <v>4692</v>
      </c>
      <c r="J1651" s="92">
        <v>46094</v>
      </c>
      <c r="K1651" s="95" t="s">
        <v>6109</v>
      </c>
      <c r="L1651" s="80" t="s">
        <v>116</v>
      </c>
      <c r="M1651" s="80" t="s">
        <v>1084</v>
      </c>
      <c r="N1651" s="80" t="s">
        <v>1085</v>
      </c>
      <c r="O1651" s="71">
        <v>0</v>
      </c>
      <c r="P1651" s="71">
        <v>0</v>
      </c>
      <c r="Q1651" s="79">
        <v>1348.99</v>
      </c>
      <c r="R1651" s="79">
        <v>215.84</v>
      </c>
      <c r="S1651" s="71">
        <v>0</v>
      </c>
      <c r="T1651" s="79">
        <v>1564.83</v>
      </c>
      <c r="U1651" s="80" t="s">
        <v>24</v>
      </c>
      <c r="V1651" s="84">
        <f t="shared" si="167"/>
        <v>87.888591214679266</v>
      </c>
      <c r="W1651" s="78">
        <v>46093</v>
      </c>
      <c r="X1651" s="80" t="s">
        <v>1831</v>
      </c>
      <c r="Y1651" s="80" t="s">
        <v>121</v>
      </c>
      <c r="Z1651" s="80" t="s">
        <v>537</v>
      </c>
      <c r="AA1651" s="80" t="s">
        <v>122</v>
      </c>
      <c r="AB1651" s="76" t="s">
        <v>539</v>
      </c>
      <c r="AC1651" s="76" t="s">
        <v>540</v>
      </c>
      <c r="AD1651" s="76" t="s">
        <v>173</v>
      </c>
      <c r="AE1651" s="76" t="s">
        <v>548</v>
      </c>
      <c r="AF1651" s="76" t="s">
        <v>96</v>
      </c>
      <c r="AG1651" s="82"/>
      <c r="AH1651" s="60"/>
      <c r="AI1651" s="75" t="s">
        <v>5843</v>
      </c>
      <c r="AJ1651" s="6" t="s">
        <v>103</v>
      </c>
      <c r="AK1651" s="81">
        <v>0</v>
      </c>
      <c r="AL1651" s="205" t="s">
        <v>103</v>
      </c>
      <c r="AM1651" s="169"/>
      <c r="AN1651" s="6"/>
      <c r="AO1651" s="120"/>
    </row>
    <row r="1652" spans="1:41">
      <c r="A1652" s="75" t="s">
        <v>5843</v>
      </c>
      <c r="B1652" s="6" t="s">
        <v>93</v>
      </c>
      <c r="C1652" s="76">
        <v>1651</v>
      </c>
      <c r="D1652" s="80" t="s">
        <v>589</v>
      </c>
      <c r="E1652" s="6" t="s">
        <v>2136</v>
      </c>
      <c r="F1652" s="6" t="str">
        <f t="shared" si="165"/>
        <v>BrokerRM-V-045-V1I26-MCS, M19, M01, M46</v>
      </c>
      <c r="G1652" s="95" t="s">
        <v>5864</v>
      </c>
      <c r="H1652" s="95" t="s">
        <v>5865</v>
      </c>
      <c r="I1652" s="85" t="s">
        <v>4692</v>
      </c>
      <c r="J1652" s="92">
        <v>46094</v>
      </c>
      <c r="K1652" s="95" t="s">
        <v>6110</v>
      </c>
      <c r="L1652" s="80" t="s">
        <v>116</v>
      </c>
      <c r="M1652" s="80" t="s">
        <v>1084</v>
      </c>
      <c r="N1652" s="80" t="s">
        <v>1085</v>
      </c>
      <c r="O1652" s="71">
        <v>0</v>
      </c>
      <c r="P1652" s="71">
        <v>0</v>
      </c>
      <c r="Q1652" s="79">
        <v>12509.44</v>
      </c>
      <c r="R1652" s="79">
        <v>2001.52</v>
      </c>
      <c r="S1652" s="71">
        <v>0</v>
      </c>
      <c r="T1652" s="79">
        <v>14510.96</v>
      </c>
      <c r="U1652" s="80" t="s">
        <v>24</v>
      </c>
      <c r="V1652" s="84">
        <f t="shared" si="167"/>
        <v>815.00727336040472</v>
      </c>
      <c r="W1652" s="78">
        <v>46093</v>
      </c>
      <c r="X1652" s="80" t="s">
        <v>1088</v>
      </c>
      <c r="Y1652" s="80" t="s">
        <v>121</v>
      </c>
      <c r="Z1652" s="80" t="s">
        <v>537</v>
      </c>
      <c r="AA1652" s="80" t="s">
        <v>122</v>
      </c>
      <c r="AB1652" s="76" t="s">
        <v>1093</v>
      </c>
      <c r="AC1652" s="76" t="s">
        <v>540</v>
      </c>
      <c r="AD1652" s="76" t="s">
        <v>173</v>
      </c>
      <c r="AE1652" s="76" t="s">
        <v>548</v>
      </c>
      <c r="AF1652" s="76" t="s">
        <v>96</v>
      </c>
      <c r="AG1652" s="82"/>
      <c r="AH1652" s="60"/>
      <c r="AI1652" s="75" t="s">
        <v>5843</v>
      </c>
      <c r="AJ1652" s="6" t="s">
        <v>103</v>
      </c>
      <c r="AK1652" s="81">
        <v>0</v>
      </c>
      <c r="AL1652" s="205" t="s">
        <v>103</v>
      </c>
      <c r="AM1652" s="169"/>
      <c r="AN1652" s="6"/>
      <c r="AO1652" s="120"/>
    </row>
    <row r="1653" spans="1:41">
      <c r="A1653" s="75" t="s">
        <v>5843</v>
      </c>
      <c r="B1653" s="6" t="s">
        <v>93</v>
      </c>
      <c r="C1653" s="76">
        <v>1652</v>
      </c>
      <c r="D1653" s="80" t="s">
        <v>589</v>
      </c>
      <c r="E1653" s="6" t="s">
        <v>2136</v>
      </c>
      <c r="F1653" s="6" t="str">
        <f t="shared" si="165"/>
        <v>BrokerRM-V-041-V1I26-M19</v>
      </c>
      <c r="G1653" s="95" t="s">
        <v>5866</v>
      </c>
      <c r="H1653" s="95" t="s">
        <v>5867</v>
      </c>
      <c r="I1653" s="85" t="s">
        <v>4692</v>
      </c>
      <c r="J1653" s="92">
        <v>46094</v>
      </c>
      <c r="K1653" s="95" t="s">
        <v>6111</v>
      </c>
      <c r="L1653" s="80" t="s">
        <v>116</v>
      </c>
      <c r="M1653" s="80" t="s">
        <v>1084</v>
      </c>
      <c r="N1653" s="80" t="s">
        <v>1085</v>
      </c>
      <c r="O1653" s="71">
        <v>0</v>
      </c>
      <c r="P1653" s="71">
        <v>0</v>
      </c>
      <c r="Q1653" s="79">
        <v>1431.66</v>
      </c>
      <c r="R1653" s="79">
        <v>229.07</v>
      </c>
      <c r="S1653" s="71">
        <v>0</v>
      </c>
      <c r="T1653" s="79">
        <v>1660.73</v>
      </c>
      <c r="U1653" s="80" t="s">
        <v>24</v>
      </c>
      <c r="V1653" s="84">
        <f t="shared" si="167"/>
        <v>93.27480946042337</v>
      </c>
      <c r="W1653" s="78">
        <v>46093</v>
      </c>
      <c r="X1653" s="80" t="s">
        <v>1834</v>
      </c>
      <c r="Y1653" s="80" t="s">
        <v>121</v>
      </c>
      <c r="Z1653" s="80" t="s">
        <v>537</v>
      </c>
      <c r="AA1653" s="80" t="s">
        <v>122</v>
      </c>
      <c r="AB1653" s="76" t="s">
        <v>539</v>
      </c>
      <c r="AC1653" s="76" t="s">
        <v>540</v>
      </c>
      <c r="AD1653" s="76" t="s">
        <v>173</v>
      </c>
      <c r="AE1653" s="76" t="s">
        <v>548</v>
      </c>
      <c r="AF1653" s="76" t="s">
        <v>96</v>
      </c>
      <c r="AG1653" s="82"/>
      <c r="AH1653" s="60"/>
      <c r="AI1653" s="75" t="s">
        <v>5843</v>
      </c>
      <c r="AJ1653" s="6" t="s">
        <v>103</v>
      </c>
      <c r="AK1653" s="81">
        <v>0</v>
      </c>
      <c r="AL1653" s="205" t="s">
        <v>103</v>
      </c>
      <c r="AM1653" s="169"/>
      <c r="AN1653" s="6"/>
      <c r="AO1653" s="120"/>
    </row>
    <row r="1654" spans="1:41">
      <c r="A1654" s="75" t="s">
        <v>5843</v>
      </c>
      <c r="B1654" s="6" t="s">
        <v>93</v>
      </c>
      <c r="C1654" s="76">
        <v>1653</v>
      </c>
      <c r="D1654" s="80" t="s">
        <v>589</v>
      </c>
      <c r="E1654" s="6" t="s">
        <v>2136</v>
      </c>
      <c r="F1654" s="6" t="str">
        <f t="shared" si="165"/>
        <v>BrokerRM-V-039-V1I26-M46, M01</v>
      </c>
      <c r="G1654" s="95" t="s">
        <v>5868</v>
      </c>
      <c r="H1654" s="95" t="s">
        <v>5869</v>
      </c>
      <c r="I1654" s="85" t="s">
        <v>4692</v>
      </c>
      <c r="J1654" s="92">
        <v>46094</v>
      </c>
      <c r="K1654" s="95" t="s">
        <v>6112</v>
      </c>
      <c r="L1654" s="80" t="s">
        <v>116</v>
      </c>
      <c r="M1654" s="80" t="s">
        <v>1084</v>
      </c>
      <c r="N1654" s="80" t="s">
        <v>1085</v>
      </c>
      <c r="O1654" s="71">
        <v>0</v>
      </c>
      <c r="P1654" s="71">
        <v>0</v>
      </c>
      <c r="Q1654" s="79">
        <v>2423.6999999999998</v>
      </c>
      <c r="R1654" s="79">
        <v>387.8</v>
      </c>
      <c r="S1654" s="71">
        <v>0</v>
      </c>
      <c r="T1654" s="79">
        <v>2811.5</v>
      </c>
      <c r="U1654" s="80" t="s">
        <v>24</v>
      </c>
      <c r="V1654" s="84">
        <f t="shared" si="167"/>
        <v>157.90774346099624</v>
      </c>
      <c r="W1654" s="78">
        <v>46093</v>
      </c>
      <c r="X1654" s="80" t="s">
        <v>1841</v>
      </c>
      <c r="Y1654" s="80" t="s">
        <v>121</v>
      </c>
      <c r="Z1654" s="80" t="s">
        <v>537</v>
      </c>
      <c r="AA1654" s="80" t="s">
        <v>122</v>
      </c>
      <c r="AB1654" s="76" t="s">
        <v>1106</v>
      </c>
      <c r="AC1654" s="76" t="s">
        <v>540</v>
      </c>
      <c r="AD1654" s="76" t="s">
        <v>173</v>
      </c>
      <c r="AE1654" s="76" t="s">
        <v>548</v>
      </c>
      <c r="AF1654" s="76" t="s">
        <v>96</v>
      </c>
      <c r="AG1654" s="82"/>
      <c r="AH1654" s="60"/>
      <c r="AI1654" s="75" t="s">
        <v>5843</v>
      </c>
      <c r="AJ1654" s="6" t="s">
        <v>103</v>
      </c>
      <c r="AK1654" s="81">
        <v>0</v>
      </c>
      <c r="AL1654" s="205" t="s">
        <v>103</v>
      </c>
      <c r="AM1654" s="169"/>
      <c r="AN1654" s="6"/>
      <c r="AO1654" s="120"/>
    </row>
    <row r="1655" spans="1:41">
      <c r="A1655" s="75" t="s">
        <v>5843</v>
      </c>
      <c r="B1655" s="6" t="s">
        <v>93</v>
      </c>
      <c r="C1655" s="76">
        <v>1654</v>
      </c>
      <c r="D1655" s="80" t="s">
        <v>589</v>
      </c>
      <c r="E1655" s="6" t="s">
        <v>2136</v>
      </c>
      <c r="F1655" s="6" t="str">
        <f t="shared" si="165"/>
        <v>BrokerRM-V-035-V1I26-M01, M19, M61, M62, M63</v>
      </c>
      <c r="G1655" s="95" t="s">
        <v>5870</v>
      </c>
      <c r="H1655" s="95" t="s">
        <v>5871</v>
      </c>
      <c r="I1655" s="85" t="s">
        <v>4692</v>
      </c>
      <c r="J1655" s="92">
        <v>46094</v>
      </c>
      <c r="K1655" s="95" t="s">
        <v>6113</v>
      </c>
      <c r="L1655" s="80" t="s">
        <v>116</v>
      </c>
      <c r="M1655" s="80" t="s">
        <v>1084</v>
      </c>
      <c r="N1655" s="80" t="s">
        <v>1085</v>
      </c>
      <c r="O1655" s="71">
        <v>0</v>
      </c>
      <c r="P1655" s="71">
        <v>0</v>
      </c>
      <c r="Q1655" s="79">
        <v>2423.6999999999998</v>
      </c>
      <c r="R1655" s="79">
        <v>387.8</v>
      </c>
      <c r="S1655" s="71">
        <v>0</v>
      </c>
      <c r="T1655" s="79">
        <v>2811.5</v>
      </c>
      <c r="U1655" s="80" t="s">
        <v>24</v>
      </c>
      <c r="V1655" s="84">
        <f t="shared" si="167"/>
        <v>157.90774346099624</v>
      </c>
      <c r="W1655" s="78">
        <v>46093</v>
      </c>
      <c r="X1655" s="80" t="s">
        <v>1841</v>
      </c>
      <c r="Y1655" s="80" t="s">
        <v>121</v>
      </c>
      <c r="Z1655" s="80" t="s">
        <v>537</v>
      </c>
      <c r="AA1655" s="80" t="s">
        <v>122</v>
      </c>
      <c r="AB1655" s="76" t="s">
        <v>542</v>
      </c>
      <c r="AC1655" s="76" t="s">
        <v>540</v>
      </c>
      <c r="AD1655" s="76" t="s">
        <v>173</v>
      </c>
      <c r="AE1655" s="76" t="s">
        <v>548</v>
      </c>
      <c r="AF1655" s="76" t="s">
        <v>96</v>
      </c>
      <c r="AG1655" s="82"/>
      <c r="AH1655" s="60"/>
      <c r="AI1655" s="75" t="s">
        <v>5843</v>
      </c>
      <c r="AJ1655" s="6" t="s">
        <v>103</v>
      </c>
      <c r="AK1655" s="81">
        <v>0</v>
      </c>
      <c r="AL1655" s="205" t="s">
        <v>103</v>
      </c>
      <c r="AM1655" s="169"/>
      <c r="AN1655" s="6"/>
      <c r="AO1655" s="120"/>
    </row>
    <row r="1656" spans="1:41">
      <c r="A1656" s="75" t="s">
        <v>5843</v>
      </c>
      <c r="B1656" s="6" t="s">
        <v>93</v>
      </c>
      <c r="C1656" s="76">
        <v>1655</v>
      </c>
      <c r="D1656" s="80" t="s">
        <v>589</v>
      </c>
      <c r="E1656" s="6" t="s">
        <v>2136</v>
      </c>
      <c r="F1656" s="6" t="str">
        <f t="shared" si="165"/>
        <v>BrokerRM-V-034-V1I26-M19</v>
      </c>
      <c r="G1656" s="95" t="s">
        <v>3187</v>
      </c>
      <c r="H1656" s="95" t="s">
        <v>5872</v>
      </c>
      <c r="I1656" s="85" t="s">
        <v>4692</v>
      </c>
      <c r="J1656" s="92">
        <v>46094</v>
      </c>
      <c r="K1656" s="95" t="s">
        <v>6114</v>
      </c>
      <c r="L1656" s="80" t="s">
        <v>116</v>
      </c>
      <c r="M1656" s="80" t="s">
        <v>1084</v>
      </c>
      <c r="N1656" s="80" t="s">
        <v>1085</v>
      </c>
      <c r="O1656" s="71">
        <v>0</v>
      </c>
      <c r="P1656" s="71">
        <v>0</v>
      </c>
      <c r="Q1656" s="79">
        <v>1514.33</v>
      </c>
      <c r="R1656" s="79">
        <v>242.3</v>
      </c>
      <c r="S1656" s="71">
        <v>0</v>
      </c>
      <c r="T1656" s="79">
        <v>1756.63</v>
      </c>
      <c r="U1656" s="80" t="s">
        <v>24</v>
      </c>
      <c r="V1656" s="84">
        <f t="shared" si="167"/>
        <v>98.661027706167474</v>
      </c>
      <c r="W1656" s="78">
        <v>46093</v>
      </c>
      <c r="X1656" s="80" t="s">
        <v>1844</v>
      </c>
      <c r="Y1656" s="80" t="s">
        <v>121</v>
      </c>
      <c r="Z1656" s="80" t="s">
        <v>537</v>
      </c>
      <c r="AA1656" s="80" t="s">
        <v>122</v>
      </c>
      <c r="AB1656" s="76" t="s">
        <v>539</v>
      </c>
      <c r="AC1656" s="76" t="s">
        <v>540</v>
      </c>
      <c r="AD1656" s="76" t="s">
        <v>173</v>
      </c>
      <c r="AE1656" s="76" t="s">
        <v>548</v>
      </c>
      <c r="AF1656" s="76" t="s">
        <v>96</v>
      </c>
      <c r="AG1656" s="82"/>
      <c r="AH1656" s="60"/>
      <c r="AI1656" s="75" t="s">
        <v>5843</v>
      </c>
      <c r="AJ1656" s="6" t="s">
        <v>103</v>
      </c>
      <c r="AK1656" s="81">
        <v>0</v>
      </c>
      <c r="AL1656" s="205" t="s">
        <v>103</v>
      </c>
      <c r="AM1656" s="169"/>
      <c r="AN1656" s="6"/>
      <c r="AO1656" s="120"/>
    </row>
    <row r="1657" spans="1:41">
      <c r="A1657" s="75" t="s">
        <v>5843</v>
      </c>
      <c r="B1657" s="6" t="s">
        <v>93</v>
      </c>
      <c r="C1657" s="76">
        <v>1656</v>
      </c>
      <c r="D1657" s="80" t="s">
        <v>589</v>
      </c>
      <c r="E1657" s="6" t="s">
        <v>2136</v>
      </c>
      <c r="F1657" s="6" t="str">
        <f t="shared" si="165"/>
        <v>BrokerRM-V-032-V1I26-M01, M46, M19, M61, M62, M63</v>
      </c>
      <c r="G1657" s="95" t="s">
        <v>5873</v>
      </c>
      <c r="H1657" s="95" t="s">
        <v>5874</v>
      </c>
      <c r="I1657" s="85" t="s">
        <v>4692</v>
      </c>
      <c r="J1657" s="92">
        <v>46092</v>
      </c>
      <c r="K1657" s="95" t="s">
        <v>6115</v>
      </c>
      <c r="L1657" s="80" t="s">
        <v>116</v>
      </c>
      <c r="M1657" s="80" t="s">
        <v>1084</v>
      </c>
      <c r="N1657" s="80" t="s">
        <v>1085</v>
      </c>
      <c r="O1657" s="71">
        <v>0</v>
      </c>
      <c r="P1657" s="71">
        <v>0</v>
      </c>
      <c r="Q1657" s="79">
        <v>1266.32</v>
      </c>
      <c r="R1657" s="79">
        <v>202.62</v>
      </c>
      <c r="S1657" s="71">
        <v>0</v>
      </c>
      <c r="T1657" s="79">
        <v>1468.94</v>
      </c>
      <c r="U1657" s="80" t="s">
        <v>24</v>
      </c>
      <c r="V1657" s="84">
        <f t="shared" si="167"/>
        <v>82.502934618387286</v>
      </c>
      <c r="W1657" s="78">
        <v>46087</v>
      </c>
      <c r="X1657" s="80" t="s">
        <v>6116</v>
      </c>
      <c r="Y1657" s="80" t="s">
        <v>121</v>
      </c>
      <c r="Z1657" s="80" t="s">
        <v>537</v>
      </c>
      <c r="AA1657" s="80" t="s">
        <v>122</v>
      </c>
      <c r="AB1657" s="76" t="s">
        <v>542</v>
      </c>
      <c r="AC1657" s="76" t="s">
        <v>540</v>
      </c>
      <c r="AD1657" s="76" t="s">
        <v>173</v>
      </c>
      <c r="AE1657" s="76" t="s">
        <v>548</v>
      </c>
      <c r="AF1657" s="76" t="s">
        <v>96</v>
      </c>
      <c r="AG1657" s="82"/>
      <c r="AH1657" s="60"/>
      <c r="AI1657" s="75" t="s">
        <v>5843</v>
      </c>
      <c r="AJ1657" s="6" t="s">
        <v>103</v>
      </c>
      <c r="AK1657" s="81">
        <v>0</v>
      </c>
      <c r="AL1657" s="205" t="s">
        <v>103</v>
      </c>
      <c r="AM1657" s="169"/>
      <c r="AN1657" s="6"/>
      <c r="AO1657" s="120"/>
    </row>
    <row r="1658" spans="1:41">
      <c r="A1658" s="75" t="s">
        <v>5843</v>
      </c>
      <c r="B1658" s="6" t="s">
        <v>93</v>
      </c>
      <c r="C1658" s="76">
        <v>1657</v>
      </c>
      <c r="D1658" s="80" t="s">
        <v>589</v>
      </c>
      <c r="E1658" s="6" t="s">
        <v>2136</v>
      </c>
      <c r="F1658" s="6" t="str">
        <f t="shared" si="165"/>
        <v>BrokerFG-V-032-V1E26-M46</v>
      </c>
      <c r="G1658" s="95" t="s">
        <v>5875</v>
      </c>
      <c r="H1658" s="95" t="s">
        <v>5876</v>
      </c>
      <c r="I1658" s="85" t="s">
        <v>4692</v>
      </c>
      <c r="J1658" s="92">
        <v>46094</v>
      </c>
      <c r="K1658" s="95" t="s">
        <v>6117</v>
      </c>
      <c r="L1658" s="80" t="s">
        <v>116</v>
      </c>
      <c r="M1658" s="80" t="s">
        <v>1084</v>
      </c>
      <c r="N1658" s="80" t="s">
        <v>1085</v>
      </c>
      <c r="O1658" s="71">
        <v>0</v>
      </c>
      <c r="P1658" s="71">
        <v>0</v>
      </c>
      <c r="Q1658" s="79">
        <v>1266.32</v>
      </c>
      <c r="R1658" s="79">
        <v>202.62</v>
      </c>
      <c r="S1658" s="71">
        <v>0</v>
      </c>
      <c r="T1658" s="79">
        <v>1468.94</v>
      </c>
      <c r="U1658" s="80" t="s">
        <v>24</v>
      </c>
      <c r="V1658" s="84">
        <f t="shared" si="167"/>
        <v>82.502934618387286</v>
      </c>
      <c r="W1658" s="78">
        <v>46093</v>
      </c>
      <c r="X1658" s="80" t="s">
        <v>6118</v>
      </c>
      <c r="Y1658" s="80" t="s">
        <v>121</v>
      </c>
      <c r="Z1658" s="80" t="s">
        <v>537</v>
      </c>
      <c r="AA1658" s="80" t="s">
        <v>122</v>
      </c>
      <c r="AB1658" s="76" t="s">
        <v>1106</v>
      </c>
      <c r="AC1658" s="76" t="s">
        <v>541</v>
      </c>
      <c r="AD1658" s="76" t="s">
        <v>195</v>
      </c>
      <c r="AE1658" s="76" t="s">
        <v>547</v>
      </c>
      <c r="AF1658" s="76" t="s">
        <v>96</v>
      </c>
      <c r="AG1658" s="82"/>
      <c r="AH1658" s="60"/>
      <c r="AI1658" s="75" t="s">
        <v>5843</v>
      </c>
      <c r="AJ1658" s="6" t="s">
        <v>103</v>
      </c>
      <c r="AK1658" s="81">
        <v>0</v>
      </c>
      <c r="AL1658" s="205" t="s">
        <v>103</v>
      </c>
      <c r="AM1658" s="169"/>
      <c r="AN1658" s="6"/>
      <c r="AO1658" s="120"/>
    </row>
    <row r="1659" spans="1:41">
      <c r="A1659" s="75" t="s">
        <v>5843</v>
      </c>
      <c r="B1659" s="6" t="s">
        <v>93</v>
      </c>
      <c r="C1659" s="76">
        <v>1658</v>
      </c>
      <c r="D1659" s="80" t="s">
        <v>589</v>
      </c>
      <c r="E1659" s="6" t="s">
        <v>2136</v>
      </c>
      <c r="F1659" s="6" t="str">
        <f t="shared" si="165"/>
        <v>BrokerFG-V-022-V1E26-M01</v>
      </c>
      <c r="G1659" s="95" t="s">
        <v>5877</v>
      </c>
      <c r="H1659" s="95" t="s">
        <v>5878</v>
      </c>
      <c r="I1659" s="85" t="s">
        <v>4692</v>
      </c>
      <c r="J1659" s="92">
        <v>46094</v>
      </c>
      <c r="K1659" s="95" t="s">
        <v>6119</v>
      </c>
      <c r="L1659" s="80" t="s">
        <v>116</v>
      </c>
      <c r="M1659" s="80" t="s">
        <v>1100</v>
      </c>
      <c r="N1659" s="80" t="s">
        <v>1085</v>
      </c>
      <c r="O1659" s="71">
        <v>0</v>
      </c>
      <c r="P1659" s="71">
        <v>0</v>
      </c>
      <c r="Q1659" s="79">
        <v>1679.67</v>
      </c>
      <c r="R1659" s="79">
        <v>268.75</v>
      </c>
      <c r="S1659" s="71">
        <v>0</v>
      </c>
      <c r="T1659" s="79">
        <v>1948.42</v>
      </c>
      <c r="U1659" s="80" t="s">
        <v>24</v>
      </c>
      <c r="V1659" s="84">
        <f t="shared" si="167"/>
        <v>109.43290254820357</v>
      </c>
      <c r="W1659" s="78">
        <v>46094</v>
      </c>
      <c r="X1659" s="80" t="s">
        <v>122</v>
      </c>
      <c r="Y1659" s="80" t="s">
        <v>537</v>
      </c>
      <c r="Z1659" s="80" t="s">
        <v>121</v>
      </c>
      <c r="AA1659" s="80" t="s">
        <v>1144</v>
      </c>
      <c r="AB1659" s="76" t="s">
        <v>542</v>
      </c>
      <c r="AC1659" s="76" t="s">
        <v>541</v>
      </c>
      <c r="AD1659" s="76" t="s">
        <v>195</v>
      </c>
      <c r="AE1659" s="76" t="s">
        <v>547</v>
      </c>
      <c r="AF1659" s="76" t="s">
        <v>96</v>
      </c>
      <c r="AG1659" s="82"/>
      <c r="AH1659" s="60"/>
      <c r="AI1659" s="75" t="s">
        <v>5843</v>
      </c>
      <c r="AJ1659" s="6" t="s">
        <v>103</v>
      </c>
      <c r="AK1659" s="81">
        <v>0</v>
      </c>
      <c r="AL1659" s="205" t="s">
        <v>103</v>
      </c>
      <c r="AM1659" s="169"/>
      <c r="AN1659" s="6"/>
      <c r="AO1659" s="120"/>
    </row>
    <row r="1660" spans="1:41">
      <c r="A1660" s="75" t="s">
        <v>5843</v>
      </c>
      <c r="B1660" s="6" t="s">
        <v>93</v>
      </c>
      <c r="C1660" s="76">
        <v>1659</v>
      </c>
      <c r="D1660" s="80" t="s">
        <v>589</v>
      </c>
      <c r="E1660" s="6" t="s">
        <v>2136</v>
      </c>
      <c r="F1660" s="6" t="str">
        <f t="shared" si="165"/>
        <v>BrokerFG-V-016-V1E26-M19</v>
      </c>
      <c r="G1660" s="95" t="s">
        <v>4978</v>
      </c>
      <c r="H1660" s="95" t="s">
        <v>5879</v>
      </c>
      <c r="I1660" s="85" t="s">
        <v>4692</v>
      </c>
      <c r="J1660" s="92">
        <v>46094</v>
      </c>
      <c r="K1660" s="95" t="s">
        <v>6120</v>
      </c>
      <c r="L1660" s="80" t="s">
        <v>116</v>
      </c>
      <c r="M1660" s="80" t="s">
        <v>1084</v>
      </c>
      <c r="N1660" s="80" t="s">
        <v>1085</v>
      </c>
      <c r="O1660" s="71">
        <v>0</v>
      </c>
      <c r="P1660" s="71">
        <v>0</v>
      </c>
      <c r="Q1660" s="79">
        <v>3254.38</v>
      </c>
      <c r="R1660" s="79">
        <v>520.71</v>
      </c>
      <c r="S1660" s="71">
        <v>0</v>
      </c>
      <c r="T1660" s="79">
        <v>3775.09</v>
      </c>
      <c r="U1660" s="80" t="s">
        <v>24</v>
      </c>
      <c r="V1660" s="84">
        <f t="shared" si="167"/>
        <v>212.0277230169562</v>
      </c>
      <c r="W1660" s="78">
        <v>46093</v>
      </c>
      <c r="X1660" s="80" t="s">
        <v>1103</v>
      </c>
      <c r="Y1660" s="80" t="s">
        <v>121</v>
      </c>
      <c r="Z1660" s="80" t="s">
        <v>537</v>
      </c>
      <c r="AA1660" s="80" t="s">
        <v>122</v>
      </c>
      <c r="AB1660" s="76" t="s">
        <v>539</v>
      </c>
      <c r="AC1660" s="76" t="s">
        <v>541</v>
      </c>
      <c r="AD1660" s="76" t="s">
        <v>195</v>
      </c>
      <c r="AE1660" s="76" t="s">
        <v>547</v>
      </c>
      <c r="AF1660" s="76" t="s">
        <v>96</v>
      </c>
      <c r="AG1660" s="82"/>
      <c r="AH1660" s="60"/>
      <c r="AI1660" s="75" t="s">
        <v>5843</v>
      </c>
      <c r="AJ1660" s="6" t="s">
        <v>103</v>
      </c>
      <c r="AK1660" s="81">
        <v>0</v>
      </c>
      <c r="AL1660" s="205" t="s">
        <v>103</v>
      </c>
      <c r="AM1660" s="169"/>
      <c r="AN1660" s="6"/>
      <c r="AO1660" s="120"/>
    </row>
    <row r="1661" spans="1:41">
      <c r="A1661" s="75" t="s">
        <v>5843</v>
      </c>
      <c r="B1661" s="6" t="s">
        <v>93</v>
      </c>
      <c r="C1661" s="76">
        <v>1660</v>
      </c>
      <c r="D1661" s="80" t="s">
        <v>589</v>
      </c>
      <c r="E1661" s="6" t="s">
        <v>2136</v>
      </c>
      <c r="F1661" s="6" t="str">
        <f t="shared" si="165"/>
        <v>BrokerRM-V-051-V1I26-M19</v>
      </c>
      <c r="G1661" s="95" t="s">
        <v>4562</v>
      </c>
      <c r="H1661" s="95" t="s">
        <v>5880</v>
      </c>
      <c r="I1661" s="85" t="s">
        <v>4692</v>
      </c>
      <c r="J1661" s="92">
        <v>46093</v>
      </c>
      <c r="K1661" s="95" t="s">
        <v>6121</v>
      </c>
      <c r="L1661" s="80" t="s">
        <v>116</v>
      </c>
      <c r="M1661" s="80" t="s">
        <v>1100</v>
      </c>
      <c r="N1661" s="80" t="s">
        <v>1085</v>
      </c>
      <c r="O1661" s="71">
        <v>0</v>
      </c>
      <c r="P1661" s="71">
        <v>0</v>
      </c>
      <c r="Q1661" s="79">
        <v>1431.66</v>
      </c>
      <c r="R1661" s="79">
        <v>229.07</v>
      </c>
      <c r="S1661" s="71">
        <v>0</v>
      </c>
      <c r="T1661" s="79">
        <v>1660.73</v>
      </c>
      <c r="U1661" s="80" t="s">
        <v>24</v>
      </c>
      <c r="V1661" s="84">
        <f t="shared" si="167"/>
        <v>93.27480946042337</v>
      </c>
      <c r="W1661" s="78">
        <v>46092</v>
      </c>
      <c r="X1661" s="80" t="s">
        <v>122</v>
      </c>
      <c r="Y1661" s="80" t="s">
        <v>537</v>
      </c>
      <c r="Z1661" s="80" t="s">
        <v>121</v>
      </c>
      <c r="AA1661" s="80" t="s">
        <v>6122</v>
      </c>
      <c r="AB1661" s="76" t="s">
        <v>539</v>
      </c>
      <c r="AC1661" s="76" t="s">
        <v>540</v>
      </c>
      <c r="AD1661" s="76" t="s">
        <v>173</v>
      </c>
      <c r="AE1661" s="76" t="s">
        <v>548</v>
      </c>
      <c r="AF1661" s="76" t="s">
        <v>96</v>
      </c>
      <c r="AG1661" s="82"/>
      <c r="AH1661" s="60"/>
      <c r="AI1661" s="75" t="s">
        <v>5843</v>
      </c>
      <c r="AJ1661" s="6" t="s">
        <v>103</v>
      </c>
      <c r="AK1661" s="81">
        <v>0</v>
      </c>
      <c r="AL1661" s="205" t="s">
        <v>103</v>
      </c>
      <c r="AM1661" s="169"/>
      <c r="AN1661" s="6"/>
      <c r="AO1661" s="120"/>
    </row>
    <row r="1662" spans="1:41">
      <c r="A1662" s="75" t="s">
        <v>5843</v>
      </c>
      <c r="B1662" s="6" t="s">
        <v>93</v>
      </c>
      <c r="C1662" s="76">
        <v>1661</v>
      </c>
      <c r="D1662" s="80" t="s">
        <v>589</v>
      </c>
      <c r="E1662" s="6" t="s">
        <v>2136</v>
      </c>
      <c r="F1662" s="6" t="str">
        <f t="shared" si="165"/>
        <v>BrokerCR-V-038-F5I26</v>
      </c>
      <c r="G1662" s="95" t="s">
        <v>5881</v>
      </c>
      <c r="H1662" s="95" t="s">
        <v>5823</v>
      </c>
      <c r="I1662" s="85" t="s">
        <v>4692</v>
      </c>
      <c r="J1662" s="92">
        <v>46094</v>
      </c>
      <c r="K1662" s="95" t="s">
        <v>6123</v>
      </c>
      <c r="L1662" s="80" t="s">
        <v>116</v>
      </c>
      <c r="M1662" s="80" t="s">
        <v>1084</v>
      </c>
      <c r="N1662" s="80" t="s">
        <v>1085</v>
      </c>
      <c r="O1662" s="71">
        <v>0</v>
      </c>
      <c r="P1662" s="71">
        <v>0</v>
      </c>
      <c r="Q1662" s="79">
        <v>1266.32</v>
      </c>
      <c r="R1662" s="79">
        <v>202.62</v>
      </c>
      <c r="S1662" s="71">
        <v>0</v>
      </c>
      <c r="T1662" s="79">
        <v>1468.94</v>
      </c>
      <c r="U1662" s="80" t="s">
        <v>24</v>
      </c>
      <c r="V1662" s="84">
        <f t="shared" si="167"/>
        <v>82.502934618387286</v>
      </c>
      <c r="W1662" s="78">
        <v>46093</v>
      </c>
      <c r="X1662" s="80" t="s">
        <v>6124</v>
      </c>
      <c r="Y1662" s="80" t="s">
        <v>121</v>
      </c>
      <c r="Z1662" s="80" t="s">
        <v>537</v>
      </c>
      <c r="AA1662" s="80" t="s">
        <v>122</v>
      </c>
      <c r="AB1662" s="76" t="s">
        <v>2845</v>
      </c>
      <c r="AC1662" s="76" t="s">
        <v>540</v>
      </c>
      <c r="AD1662" s="76" t="s">
        <v>173</v>
      </c>
      <c r="AE1662" s="76" t="s">
        <v>548</v>
      </c>
      <c r="AF1662" s="76" t="s">
        <v>96</v>
      </c>
      <c r="AG1662" s="82"/>
      <c r="AH1662" s="60"/>
      <c r="AI1662" s="75" t="s">
        <v>5843</v>
      </c>
      <c r="AJ1662" s="6" t="s">
        <v>103</v>
      </c>
      <c r="AK1662" s="81">
        <v>0</v>
      </c>
      <c r="AL1662" s="205" t="s">
        <v>103</v>
      </c>
      <c r="AM1662" s="169"/>
      <c r="AN1662" s="6"/>
      <c r="AO1662" s="120"/>
    </row>
    <row r="1663" spans="1:41">
      <c r="A1663" s="75" t="s">
        <v>5843</v>
      </c>
      <c r="B1663" s="6" t="s">
        <v>93</v>
      </c>
      <c r="C1663" s="76">
        <v>1662</v>
      </c>
      <c r="D1663" s="80" t="s">
        <v>589</v>
      </c>
      <c r="E1663" s="6" t="s">
        <v>2136</v>
      </c>
      <c r="F1663" s="6" t="str">
        <f t="shared" si="165"/>
        <v>BrokerFG-V-029-V1E26-M19</v>
      </c>
      <c r="G1663" s="95" t="s">
        <v>5882</v>
      </c>
      <c r="H1663" s="95" t="s">
        <v>5883</v>
      </c>
      <c r="I1663" s="85" t="s">
        <v>4692</v>
      </c>
      <c r="J1663" s="92">
        <v>46094</v>
      </c>
      <c r="K1663" s="95" t="s">
        <v>6125</v>
      </c>
      <c r="L1663" s="80" t="s">
        <v>116</v>
      </c>
      <c r="M1663" s="80" t="s">
        <v>1084</v>
      </c>
      <c r="N1663" s="80" t="s">
        <v>1085</v>
      </c>
      <c r="O1663" s="71">
        <v>0</v>
      </c>
      <c r="P1663" s="71">
        <v>0</v>
      </c>
      <c r="Q1663" s="79">
        <v>1266.32</v>
      </c>
      <c r="R1663" s="79">
        <v>202.62</v>
      </c>
      <c r="S1663" s="71">
        <v>0</v>
      </c>
      <c r="T1663" s="79">
        <v>1468.94</v>
      </c>
      <c r="U1663" s="80" t="s">
        <v>24</v>
      </c>
      <c r="V1663" s="84">
        <f t="shared" si="167"/>
        <v>82.502934618387286</v>
      </c>
      <c r="W1663" s="78">
        <v>46093</v>
      </c>
      <c r="X1663" s="80" t="s">
        <v>1095</v>
      </c>
      <c r="Y1663" s="80" t="s">
        <v>121</v>
      </c>
      <c r="Z1663" s="80" t="s">
        <v>537</v>
      </c>
      <c r="AA1663" s="80" t="s">
        <v>122</v>
      </c>
      <c r="AB1663" s="76" t="s">
        <v>539</v>
      </c>
      <c r="AC1663" s="76" t="s">
        <v>541</v>
      </c>
      <c r="AD1663" s="76" t="s">
        <v>195</v>
      </c>
      <c r="AE1663" s="76" t="s">
        <v>547</v>
      </c>
      <c r="AF1663" s="76" t="s">
        <v>96</v>
      </c>
      <c r="AG1663" s="82"/>
      <c r="AH1663" s="60"/>
      <c r="AI1663" s="75" t="s">
        <v>5843</v>
      </c>
      <c r="AJ1663" s="6" t="s">
        <v>103</v>
      </c>
      <c r="AK1663" s="81">
        <v>0</v>
      </c>
      <c r="AL1663" s="205" t="s">
        <v>103</v>
      </c>
      <c r="AM1663" s="169"/>
      <c r="AN1663" s="6"/>
      <c r="AO1663" s="120"/>
    </row>
    <row r="1664" spans="1:41">
      <c r="A1664" s="75" t="s">
        <v>5843</v>
      </c>
      <c r="B1664" s="6" t="s">
        <v>93</v>
      </c>
      <c r="C1664" s="76">
        <v>1663</v>
      </c>
      <c r="D1664" s="80" t="s">
        <v>589</v>
      </c>
      <c r="E1664" s="6" t="s">
        <v>2136</v>
      </c>
      <c r="F1664" s="6" t="str">
        <f t="shared" si="165"/>
        <v>BrokerFG-V-030-V1E26-M46</v>
      </c>
      <c r="G1664" s="95" t="s">
        <v>5884</v>
      </c>
      <c r="H1664" s="95" t="s">
        <v>5885</v>
      </c>
      <c r="I1664" s="85" t="s">
        <v>4692</v>
      </c>
      <c r="J1664" s="92">
        <v>46094</v>
      </c>
      <c r="K1664" s="95" t="s">
        <v>6126</v>
      </c>
      <c r="L1664" s="80" t="s">
        <v>116</v>
      </c>
      <c r="M1664" s="80" t="s">
        <v>1084</v>
      </c>
      <c r="N1664" s="80" t="s">
        <v>1085</v>
      </c>
      <c r="O1664" s="71">
        <v>0</v>
      </c>
      <c r="P1664" s="71">
        <v>0</v>
      </c>
      <c r="Q1664" s="79">
        <v>1266.32</v>
      </c>
      <c r="R1664" s="79">
        <v>202.62</v>
      </c>
      <c r="S1664" s="71">
        <v>0</v>
      </c>
      <c r="T1664" s="79">
        <v>1468.94</v>
      </c>
      <c r="U1664" s="80" t="s">
        <v>24</v>
      </c>
      <c r="V1664" s="84">
        <f t="shared" si="167"/>
        <v>82.502934618387286</v>
      </c>
      <c r="W1664" s="78">
        <v>46094</v>
      </c>
      <c r="X1664" s="80" t="s">
        <v>1129</v>
      </c>
      <c r="Y1664" s="80" t="s">
        <v>121</v>
      </c>
      <c r="Z1664" s="80" t="s">
        <v>537</v>
      </c>
      <c r="AA1664" s="80" t="s">
        <v>122</v>
      </c>
      <c r="AB1664" s="76" t="s">
        <v>1106</v>
      </c>
      <c r="AC1664" s="76" t="s">
        <v>541</v>
      </c>
      <c r="AD1664" s="76" t="s">
        <v>195</v>
      </c>
      <c r="AE1664" s="76" t="s">
        <v>547</v>
      </c>
      <c r="AF1664" s="76" t="s">
        <v>96</v>
      </c>
      <c r="AG1664" s="82"/>
      <c r="AH1664" s="60"/>
      <c r="AI1664" s="75" t="s">
        <v>5843</v>
      </c>
      <c r="AJ1664" s="6" t="s">
        <v>103</v>
      </c>
      <c r="AK1664" s="81">
        <v>0</v>
      </c>
      <c r="AL1664" s="205" t="s">
        <v>103</v>
      </c>
      <c r="AM1664" s="169"/>
      <c r="AN1664" s="6"/>
      <c r="AO1664" s="120"/>
    </row>
    <row r="1665" spans="1:41">
      <c r="A1665" s="75" t="s">
        <v>5843</v>
      </c>
      <c r="B1665" s="6" t="s">
        <v>93</v>
      </c>
      <c r="C1665" s="76">
        <v>1664</v>
      </c>
      <c r="D1665" s="80" t="s">
        <v>589</v>
      </c>
      <c r="E1665" s="6" t="s">
        <v>2136</v>
      </c>
      <c r="F1665" s="6" t="str">
        <f t="shared" si="165"/>
        <v>BrokerFG-V-019-V1E26-M19</v>
      </c>
      <c r="G1665" s="95" t="s">
        <v>5886</v>
      </c>
      <c r="H1665" s="95" t="s">
        <v>5887</v>
      </c>
      <c r="I1665" s="85" t="s">
        <v>4692</v>
      </c>
      <c r="J1665" s="92">
        <v>46094</v>
      </c>
      <c r="K1665" s="95" t="s">
        <v>6127</v>
      </c>
      <c r="L1665" s="80" t="s">
        <v>116</v>
      </c>
      <c r="M1665" s="80" t="s">
        <v>1100</v>
      </c>
      <c r="N1665" s="80" t="s">
        <v>1085</v>
      </c>
      <c r="O1665" s="71">
        <v>0</v>
      </c>
      <c r="P1665" s="71">
        <v>0</v>
      </c>
      <c r="Q1665" s="79">
        <v>1266.32</v>
      </c>
      <c r="R1665" s="79">
        <v>202.62</v>
      </c>
      <c r="S1665" s="71">
        <v>0</v>
      </c>
      <c r="T1665" s="79">
        <v>1468.94</v>
      </c>
      <c r="U1665" s="80" t="s">
        <v>24</v>
      </c>
      <c r="V1665" s="84">
        <f t="shared" si="167"/>
        <v>82.502934618387286</v>
      </c>
      <c r="W1665" s="78">
        <v>46094</v>
      </c>
      <c r="X1665" s="80" t="s">
        <v>122</v>
      </c>
      <c r="Y1665" s="80" t="s">
        <v>537</v>
      </c>
      <c r="Z1665" s="80" t="s">
        <v>121</v>
      </c>
      <c r="AA1665" s="80" t="s">
        <v>6128</v>
      </c>
      <c r="AB1665" s="76" t="s">
        <v>539</v>
      </c>
      <c r="AC1665" s="76" t="s">
        <v>541</v>
      </c>
      <c r="AD1665" s="76" t="s">
        <v>195</v>
      </c>
      <c r="AE1665" s="76" t="s">
        <v>547</v>
      </c>
      <c r="AF1665" s="76" t="s">
        <v>96</v>
      </c>
      <c r="AG1665" s="82"/>
      <c r="AH1665" s="60"/>
      <c r="AI1665" s="75" t="s">
        <v>5843</v>
      </c>
      <c r="AJ1665" s="6" t="s">
        <v>103</v>
      </c>
      <c r="AK1665" s="81">
        <v>0</v>
      </c>
      <c r="AL1665" s="205" t="s">
        <v>103</v>
      </c>
      <c r="AM1665" s="169"/>
      <c r="AN1665" s="6"/>
      <c r="AO1665" s="120"/>
    </row>
    <row r="1666" spans="1:41">
      <c r="A1666" s="75" t="s">
        <v>5843</v>
      </c>
      <c r="B1666" s="6" t="s">
        <v>587</v>
      </c>
      <c r="C1666" s="76">
        <v>1665</v>
      </c>
      <c r="D1666" s="80" t="s">
        <v>589</v>
      </c>
      <c r="E1666" s="6" t="s">
        <v>2136</v>
      </c>
      <c r="F1666" s="6" t="str">
        <f t="shared" si="165"/>
        <v>BrokerVA-V-079-F4I25</v>
      </c>
      <c r="G1666" s="95" t="s">
        <v>5888</v>
      </c>
      <c r="H1666" s="95" t="s">
        <v>5889</v>
      </c>
      <c r="I1666" s="85" t="s">
        <v>4692</v>
      </c>
      <c r="J1666" s="92">
        <v>46092</v>
      </c>
      <c r="K1666" s="95" t="s">
        <v>6129</v>
      </c>
      <c r="L1666" s="80" t="s">
        <v>116</v>
      </c>
      <c r="M1666" s="80" t="s">
        <v>1084</v>
      </c>
      <c r="N1666" s="80" t="s">
        <v>1128</v>
      </c>
      <c r="O1666" s="71">
        <v>0</v>
      </c>
      <c r="P1666" s="71">
        <v>0</v>
      </c>
      <c r="Q1666" s="79">
        <v>1884.44</v>
      </c>
      <c r="R1666" s="79">
        <v>301.52</v>
      </c>
      <c r="S1666" s="71">
        <v>0</v>
      </c>
      <c r="T1666" s="79">
        <v>2185.96</v>
      </c>
      <c r="U1666" s="80" t="s">
        <v>24</v>
      </c>
      <c r="V1666" s="84">
        <f t="shared" si="167"/>
        <v>122.7743236336473</v>
      </c>
      <c r="W1666" s="78">
        <v>46091</v>
      </c>
      <c r="X1666" s="80" t="s">
        <v>1129</v>
      </c>
      <c r="Y1666" s="80" t="s">
        <v>121</v>
      </c>
      <c r="Z1666" s="80" t="s">
        <v>537</v>
      </c>
      <c r="AA1666" s="80" t="s">
        <v>1130</v>
      </c>
      <c r="AB1666" s="76" t="s">
        <v>539</v>
      </c>
      <c r="AC1666" s="76" t="s">
        <v>540</v>
      </c>
      <c r="AD1666" s="76" t="s">
        <v>173</v>
      </c>
      <c r="AE1666" s="76" t="s">
        <v>548</v>
      </c>
      <c r="AF1666" s="76" t="s">
        <v>96</v>
      </c>
      <c r="AG1666" s="82"/>
      <c r="AH1666" s="60"/>
      <c r="AI1666" s="75" t="s">
        <v>5843</v>
      </c>
      <c r="AJ1666" s="6" t="s">
        <v>103</v>
      </c>
      <c r="AK1666" s="81">
        <v>0</v>
      </c>
      <c r="AL1666" s="205" t="s">
        <v>103</v>
      </c>
      <c r="AM1666" s="169"/>
      <c r="AN1666" s="6"/>
      <c r="AO1666" s="120"/>
    </row>
    <row r="1667" spans="1:41">
      <c r="A1667" s="75" t="s">
        <v>5843</v>
      </c>
      <c r="B1667" s="6" t="s">
        <v>587</v>
      </c>
      <c r="C1667" s="76">
        <v>1666</v>
      </c>
      <c r="D1667" s="80" t="s">
        <v>589</v>
      </c>
      <c r="E1667" s="6" t="s">
        <v>2136</v>
      </c>
      <c r="F1667" s="6" t="str">
        <f t="shared" ref="F1667:F1730" si="168">E1667&amp;G1667</f>
        <v>BrokerVA-V-078-F4I25</v>
      </c>
      <c r="G1667" s="95" t="s">
        <v>5890</v>
      </c>
      <c r="H1667" s="95" t="s">
        <v>5891</v>
      </c>
      <c r="I1667" s="85" t="s">
        <v>4692</v>
      </c>
      <c r="J1667" s="92">
        <v>46092</v>
      </c>
      <c r="K1667" s="95" t="s">
        <v>6130</v>
      </c>
      <c r="L1667" s="80" t="s">
        <v>116</v>
      </c>
      <c r="M1667" s="80" t="s">
        <v>1084</v>
      </c>
      <c r="N1667" s="80" t="s">
        <v>1128</v>
      </c>
      <c r="O1667" s="71">
        <v>0</v>
      </c>
      <c r="P1667" s="71">
        <v>0</v>
      </c>
      <c r="Q1667" s="79">
        <v>1884.44</v>
      </c>
      <c r="R1667" s="79">
        <v>301.52</v>
      </c>
      <c r="S1667" s="71">
        <v>0</v>
      </c>
      <c r="T1667" s="79">
        <v>2185.96</v>
      </c>
      <c r="U1667" s="80" t="s">
        <v>24</v>
      </c>
      <c r="V1667" s="84">
        <f t="shared" si="167"/>
        <v>122.7743236336473</v>
      </c>
      <c r="W1667" s="78">
        <v>46091</v>
      </c>
      <c r="X1667" s="80" t="s">
        <v>1129</v>
      </c>
      <c r="Y1667" s="80" t="s">
        <v>121</v>
      </c>
      <c r="Z1667" s="80" t="s">
        <v>537</v>
      </c>
      <c r="AA1667" s="80" t="s">
        <v>1130</v>
      </c>
      <c r="AB1667" s="76" t="s">
        <v>539</v>
      </c>
      <c r="AC1667" s="76" t="s">
        <v>540</v>
      </c>
      <c r="AD1667" s="76" t="s">
        <v>173</v>
      </c>
      <c r="AE1667" s="76" t="s">
        <v>548</v>
      </c>
      <c r="AF1667" s="76" t="s">
        <v>96</v>
      </c>
      <c r="AG1667" s="82"/>
      <c r="AH1667" s="60"/>
      <c r="AI1667" s="75" t="s">
        <v>5843</v>
      </c>
      <c r="AJ1667" s="6" t="s">
        <v>103</v>
      </c>
      <c r="AK1667" s="81">
        <v>0</v>
      </c>
      <c r="AL1667" s="205" t="s">
        <v>103</v>
      </c>
      <c r="AM1667" s="169"/>
      <c r="AN1667" s="6"/>
      <c r="AO1667" s="120"/>
    </row>
    <row r="1668" spans="1:41">
      <c r="A1668" s="75" t="s">
        <v>5843</v>
      </c>
      <c r="B1668" s="6" t="s">
        <v>93</v>
      </c>
      <c r="C1668" s="76">
        <v>1667</v>
      </c>
      <c r="D1668" s="80" t="s">
        <v>590</v>
      </c>
      <c r="E1668" s="6" t="s">
        <v>2135</v>
      </c>
      <c r="F1668" s="6" t="str">
        <f t="shared" si="168"/>
        <v>FreightRM-V-060-V1I26-M19.3</v>
      </c>
      <c r="G1668" s="95" t="s">
        <v>5892</v>
      </c>
      <c r="H1668" s="95">
        <v>9226</v>
      </c>
      <c r="I1668" s="85" t="s">
        <v>4692</v>
      </c>
      <c r="J1668" s="92">
        <v>46090</v>
      </c>
      <c r="K1668" s="95" t="s">
        <v>3557</v>
      </c>
      <c r="L1668" s="80">
        <v>6830</v>
      </c>
      <c r="M1668" s="80" t="s">
        <v>1870</v>
      </c>
      <c r="N1668" s="80" t="s">
        <v>1158</v>
      </c>
      <c r="O1668" s="71">
        <v>0</v>
      </c>
      <c r="P1668" s="71">
        <v>0</v>
      </c>
      <c r="Q1668" s="79">
        <v>19000</v>
      </c>
      <c r="R1668" s="79">
        <v>3040</v>
      </c>
      <c r="S1668" s="71">
        <v>760</v>
      </c>
      <c r="T1668" s="79">
        <v>21280</v>
      </c>
      <c r="U1668" s="80" t="s">
        <v>24</v>
      </c>
      <c r="V1668" s="84">
        <f t="shared" si="167"/>
        <v>1195.1900340921218</v>
      </c>
      <c r="W1668" s="78">
        <v>46094</v>
      </c>
      <c r="X1668" s="80" t="s">
        <v>1140</v>
      </c>
      <c r="Y1668" s="80" t="s">
        <v>1141</v>
      </c>
      <c r="Z1668" s="80" t="s">
        <v>1137</v>
      </c>
      <c r="AA1668" s="80" t="s">
        <v>121</v>
      </c>
      <c r="AB1668" s="76" t="s">
        <v>539</v>
      </c>
      <c r="AC1668" s="76" t="s">
        <v>540</v>
      </c>
      <c r="AD1668" s="76" t="s">
        <v>173</v>
      </c>
      <c r="AE1668" s="76" t="s">
        <v>548</v>
      </c>
      <c r="AF1668" s="76" t="s">
        <v>96</v>
      </c>
      <c r="AG1668" s="82"/>
      <c r="AH1668" s="60"/>
      <c r="AI1668" s="75" t="s">
        <v>5843</v>
      </c>
      <c r="AJ1668" s="6" t="s">
        <v>103</v>
      </c>
      <c r="AK1668" s="81">
        <v>0</v>
      </c>
      <c r="AL1668" s="205" t="s">
        <v>103</v>
      </c>
      <c r="AM1668" s="169"/>
      <c r="AN1668" s="6"/>
      <c r="AO1668" s="120"/>
    </row>
    <row r="1669" spans="1:41">
      <c r="A1669" s="75" t="s">
        <v>5843</v>
      </c>
      <c r="B1669" s="6" t="s">
        <v>93</v>
      </c>
      <c r="C1669" s="76">
        <v>1668</v>
      </c>
      <c r="D1669" s="80" t="s">
        <v>590</v>
      </c>
      <c r="E1669" s="6" t="s">
        <v>2135</v>
      </c>
      <c r="F1669" s="6" t="str">
        <f t="shared" si="168"/>
        <v>FreightRM-V-093-V1I26-M19.1</v>
      </c>
      <c r="G1669" s="95" t="s">
        <v>5893</v>
      </c>
      <c r="H1669" s="95">
        <v>9245</v>
      </c>
      <c r="I1669" s="85" t="s">
        <v>4692</v>
      </c>
      <c r="J1669" s="92">
        <v>46091</v>
      </c>
      <c r="K1669" s="95" t="s">
        <v>6131</v>
      </c>
      <c r="L1669" s="80">
        <v>7060</v>
      </c>
      <c r="M1669" s="80" t="s">
        <v>1870</v>
      </c>
      <c r="N1669" s="80" t="s">
        <v>1134</v>
      </c>
      <c r="O1669" s="71">
        <v>0</v>
      </c>
      <c r="P1669" s="71">
        <v>0</v>
      </c>
      <c r="Q1669" s="79">
        <v>15000</v>
      </c>
      <c r="R1669" s="79">
        <v>2400</v>
      </c>
      <c r="S1669" s="71">
        <v>600</v>
      </c>
      <c r="T1669" s="79">
        <v>16800</v>
      </c>
      <c r="U1669" s="80" t="s">
        <v>24</v>
      </c>
      <c r="V1669" s="84">
        <f t="shared" si="167"/>
        <v>943.57107954641185</v>
      </c>
      <c r="W1669" s="78">
        <v>46091</v>
      </c>
      <c r="X1669" s="80" t="s">
        <v>1140</v>
      </c>
      <c r="Y1669" s="80" t="s">
        <v>1141</v>
      </c>
      <c r="Z1669" s="80" t="s">
        <v>1137</v>
      </c>
      <c r="AA1669" s="80" t="s">
        <v>121</v>
      </c>
      <c r="AB1669" s="76" t="s">
        <v>539</v>
      </c>
      <c r="AC1669" s="76" t="s">
        <v>540</v>
      </c>
      <c r="AD1669" s="76" t="s">
        <v>173</v>
      </c>
      <c r="AE1669" s="76" t="s">
        <v>548</v>
      </c>
      <c r="AF1669" s="76" t="s">
        <v>96</v>
      </c>
      <c r="AG1669" s="82"/>
      <c r="AH1669" s="60"/>
      <c r="AI1669" s="75" t="s">
        <v>5843</v>
      </c>
      <c r="AJ1669" s="6" t="s">
        <v>103</v>
      </c>
      <c r="AK1669" s="81">
        <v>0</v>
      </c>
      <c r="AL1669" s="205" t="s">
        <v>103</v>
      </c>
      <c r="AM1669" s="169"/>
      <c r="AN1669" s="6"/>
      <c r="AO1669" s="120"/>
    </row>
    <row r="1670" spans="1:41">
      <c r="A1670" s="75" t="s">
        <v>5843</v>
      </c>
      <c r="B1670" s="6" t="s">
        <v>93</v>
      </c>
      <c r="C1670" s="76">
        <v>1669</v>
      </c>
      <c r="D1670" s="80" t="s">
        <v>590</v>
      </c>
      <c r="E1670" s="6" t="s">
        <v>2135</v>
      </c>
      <c r="F1670" s="6" t="str">
        <f t="shared" si="168"/>
        <v>FreightFG-V-023-V1E26-M46</v>
      </c>
      <c r="G1670" s="95" t="s">
        <v>3185</v>
      </c>
      <c r="H1670" s="95">
        <v>9341</v>
      </c>
      <c r="I1670" s="85" t="s">
        <v>4692</v>
      </c>
      <c r="J1670" s="92">
        <v>46092</v>
      </c>
      <c r="K1670" s="95" t="s">
        <v>6132</v>
      </c>
      <c r="L1670" s="80">
        <v>6971</v>
      </c>
      <c r="M1670" s="80" t="s">
        <v>1870</v>
      </c>
      <c r="N1670" s="80" t="s">
        <v>1134</v>
      </c>
      <c r="O1670" s="71">
        <v>0</v>
      </c>
      <c r="P1670" s="71">
        <v>0</v>
      </c>
      <c r="Q1670" s="79">
        <v>10500</v>
      </c>
      <c r="R1670" s="79">
        <v>1680</v>
      </c>
      <c r="S1670" s="71">
        <v>420</v>
      </c>
      <c r="T1670" s="79">
        <v>11760</v>
      </c>
      <c r="U1670" s="80" t="s">
        <v>24</v>
      </c>
      <c r="V1670" s="84">
        <f t="shared" si="167"/>
        <v>660.49975568248828</v>
      </c>
      <c r="W1670" s="78">
        <v>46093</v>
      </c>
      <c r="X1670" s="80" t="s">
        <v>4727</v>
      </c>
      <c r="Y1670" s="80" t="s">
        <v>5200</v>
      </c>
      <c r="Z1670" s="80" t="s">
        <v>1470</v>
      </c>
      <c r="AA1670" s="80" t="s">
        <v>121</v>
      </c>
      <c r="AB1670" s="76" t="s">
        <v>1106</v>
      </c>
      <c r="AC1670" s="76" t="s">
        <v>541</v>
      </c>
      <c r="AD1670" s="76" t="s">
        <v>195</v>
      </c>
      <c r="AE1670" s="76" t="s">
        <v>547</v>
      </c>
      <c r="AF1670" s="76" t="s">
        <v>96</v>
      </c>
      <c r="AG1670" s="82"/>
      <c r="AH1670" s="60"/>
      <c r="AI1670" s="75" t="s">
        <v>5843</v>
      </c>
      <c r="AJ1670" s="6" t="s">
        <v>103</v>
      </c>
      <c r="AK1670" s="81">
        <v>0</v>
      </c>
      <c r="AL1670" s="205" t="s">
        <v>103</v>
      </c>
      <c r="AM1670" s="169"/>
      <c r="AN1670" s="6"/>
      <c r="AO1670" s="120"/>
    </row>
    <row r="1671" spans="1:41">
      <c r="A1671" s="75" t="s">
        <v>5843</v>
      </c>
      <c r="B1671" s="6" t="s">
        <v>93</v>
      </c>
      <c r="C1671" s="76">
        <v>1670</v>
      </c>
      <c r="D1671" s="80" t="s">
        <v>590</v>
      </c>
      <c r="E1671" s="6" t="s">
        <v>2135</v>
      </c>
      <c r="F1671" s="6" t="str">
        <f t="shared" si="168"/>
        <v>FreightRM-V-034-V1I26-M19.9</v>
      </c>
      <c r="G1671" s="95" t="s">
        <v>5894</v>
      </c>
      <c r="H1671" s="95">
        <v>9410</v>
      </c>
      <c r="I1671" s="85" t="s">
        <v>4692</v>
      </c>
      <c r="J1671" s="92">
        <v>46093</v>
      </c>
      <c r="K1671" s="95" t="s">
        <v>5211</v>
      </c>
      <c r="L1671" s="80">
        <v>6969</v>
      </c>
      <c r="M1671" s="80" t="s">
        <v>1870</v>
      </c>
      <c r="N1671" s="80" t="s">
        <v>1134</v>
      </c>
      <c r="O1671" s="71">
        <v>0</v>
      </c>
      <c r="P1671" s="71">
        <v>0</v>
      </c>
      <c r="Q1671" s="79">
        <v>10800</v>
      </c>
      <c r="R1671" s="79">
        <v>1728</v>
      </c>
      <c r="S1671" s="71">
        <v>432</v>
      </c>
      <c r="T1671" s="79">
        <v>12096</v>
      </c>
      <c r="U1671" s="80" t="s">
        <v>24</v>
      </c>
      <c r="V1671" s="84">
        <f t="shared" si="167"/>
        <v>679.37117727341661</v>
      </c>
      <c r="W1671" s="78">
        <v>46093</v>
      </c>
      <c r="X1671" s="80" t="s">
        <v>1135</v>
      </c>
      <c r="Y1671" s="80" t="s">
        <v>1136</v>
      </c>
      <c r="Z1671" s="80" t="s">
        <v>1137</v>
      </c>
      <c r="AA1671" s="80" t="s">
        <v>121</v>
      </c>
      <c r="AB1671" s="76" t="s">
        <v>539</v>
      </c>
      <c r="AC1671" s="76" t="s">
        <v>540</v>
      </c>
      <c r="AD1671" s="76" t="s">
        <v>173</v>
      </c>
      <c r="AE1671" s="76" t="s">
        <v>548</v>
      </c>
      <c r="AF1671" s="76" t="s">
        <v>96</v>
      </c>
      <c r="AG1671" s="82"/>
      <c r="AH1671" s="60"/>
      <c r="AI1671" s="75" t="s">
        <v>5843</v>
      </c>
      <c r="AJ1671" s="6" t="s">
        <v>103</v>
      </c>
      <c r="AK1671" s="81">
        <v>0</v>
      </c>
      <c r="AL1671" s="205" t="s">
        <v>103</v>
      </c>
      <c r="AM1671" s="169"/>
      <c r="AN1671" s="6"/>
      <c r="AO1671" s="120"/>
    </row>
    <row r="1672" spans="1:41">
      <c r="A1672" s="75" t="s">
        <v>5843</v>
      </c>
      <c r="B1672" s="6" t="s">
        <v>93</v>
      </c>
      <c r="C1672" s="76">
        <v>1671</v>
      </c>
      <c r="D1672" s="80" t="s">
        <v>590</v>
      </c>
      <c r="E1672" s="6" t="s">
        <v>2135</v>
      </c>
      <c r="F1672" s="6" t="str">
        <f t="shared" si="168"/>
        <v>FreightRM-V-034-V1I26-M19.8</v>
      </c>
      <c r="G1672" s="95" t="s">
        <v>5895</v>
      </c>
      <c r="H1672" s="95">
        <v>9422</v>
      </c>
      <c r="I1672" s="85" t="s">
        <v>4692</v>
      </c>
      <c r="J1672" s="92">
        <v>46094</v>
      </c>
      <c r="K1672" s="95" t="s">
        <v>5211</v>
      </c>
      <c r="L1672" s="80">
        <v>6958</v>
      </c>
      <c r="M1672" s="80" t="s">
        <v>1870</v>
      </c>
      <c r="N1672" s="80" t="s">
        <v>1150</v>
      </c>
      <c r="O1672" s="71">
        <v>0</v>
      </c>
      <c r="P1672" s="71">
        <v>0</v>
      </c>
      <c r="Q1672" s="79">
        <v>10800</v>
      </c>
      <c r="R1672" s="79">
        <v>1728</v>
      </c>
      <c r="S1672" s="71">
        <v>0</v>
      </c>
      <c r="T1672" s="79">
        <v>12528</v>
      </c>
      <c r="U1672" s="80" t="s">
        <v>24</v>
      </c>
      <c r="V1672" s="84">
        <f t="shared" si="167"/>
        <v>703.63443360460997</v>
      </c>
      <c r="W1672" s="78">
        <v>46094</v>
      </c>
      <c r="X1672" s="80" t="s">
        <v>1135</v>
      </c>
      <c r="Y1672" s="80" t="s">
        <v>1136</v>
      </c>
      <c r="Z1672" s="80" t="s">
        <v>1137</v>
      </c>
      <c r="AA1672" s="80" t="s">
        <v>121</v>
      </c>
      <c r="AB1672" s="76" t="s">
        <v>539</v>
      </c>
      <c r="AC1672" s="76" t="s">
        <v>540</v>
      </c>
      <c r="AD1672" s="76" t="s">
        <v>173</v>
      </c>
      <c r="AE1672" s="76" t="s">
        <v>548</v>
      </c>
      <c r="AF1672" s="76" t="s">
        <v>96</v>
      </c>
      <c r="AG1672" s="82"/>
      <c r="AH1672" s="60"/>
      <c r="AI1672" s="75" t="s">
        <v>5843</v>
      </c>
      <c r="AJ1672" s="6" t="s">
        <v>103</v>
      </c>
      <c r="AK1672" s="81">
        <v>0</v>
      </c>
      <c r="AL1672" s="205" t="s">
        <v>103</v>
      </c>
      <c r="AM1672" s="169"/>
      <c r="AN1672" s="6"/>
      <c r="AO1672" s="120"/>
    </row>
    <row r="1673" spans="1:41">
      <c r="A1673" s="75" t="s">
        <v>5843</v>
      </c>
      <c r="B1673" s="6" t="s">
        <v>93</v>
      </c>
      <c r="C1673" s="76">
        <v>1672</v>
      </c>
      <c r="D1673" s="80" t="s">
        <v>590</v>
      </c>
      <c r="E1673" s="6" t="s">
        <v>2135</v>
      </c>
      <c r="F1673" s="6" t="str">
        <f t="shared" si="168"/>
        <v>FreightRM-V-018-V1I26-M01</v>
      </c>
      <c r="G1673" s="95" t="s">
        <v>3359</v>
      </c>
      <c r="H1673" s="95">
        <v>9429</v>
      </c>
      <c r="I1673" s="85" t="s">
        <v>4692</v>
      </c>
      <c r="J1673" s="92">
        <v>46094</v>
      </c>
      <c r="K1673" s="95"/>
      <c r="L1673" s="80">
        <v>6999</v>
      </c>
      <c r="M1673" s="80" t="s">
        <v>1870</v>
      </c>
      <c r="N1673" s="80" t="s">
        <v>1150</v>
      </c>
      <c r="O1673" s="71">
        <v>0</v>
      </c>
      <c r="P1673" s="71">
        <v>0</v>
      </c>
      <c r="Q1673" s="79">
        <v>19000</v>
      </c>
      <c r="R1673" s="79">
        <v>3040</v>
      </c>
      <c r="S1673" s="71">
        <v>0</v>
      </c>
      <c r="T1673" s="79">
        <v>22040</v>
      </c>
      <c r="U1673" s="80" t="s">
        <v>24</v>
      </c>
      <c r="V1673" s="84">
        <f t="shared" si="167"/>
        <v>1237.8753924525547</v>
      </c>
      <c r="W1673" s="78">
        <v>46094</v>
      </c>
      <c r="X1673" s="80" t="s">
        <v>1147</v>
      </c>
      <c r="Y1673" s="80" t="s">
        <v>1148</v>
      </c>
      <c r="Z1673" s="80" t="s">
        <v>1137</v>
      </c>
      <c r="AA1673" s="80" t="s">
        <v>121</v>
      </c>
      <c r="AB1673" s="76" t="s">
        <v>542</v>
      </c>
      <c r="AC1673" s="76" t="s">
        <v>540</v>
      </c>
      <c r="AD1673" s="76" t="s">
        <v>173</v>
      </c>
      <c r="AE1673" s="76" t="s">
        <v>548</v>
      </c>
      <c r="AF1673" s="76" t="s">
        <v>96</v>
      </c>
      <c r="AG1673" s="82"/>
      <c r="AH1673" s="60"/>
      <c r="AI1673" s="75" t="s">
        <v>5843</v>
      </c>
      <c r="AJ1673" s="6" t="s">
        <v>103</v>
      </c>
      <c r="AK1673" s="81">
        <v>0</v>
      </c>
      <c r="AL1673" s="205" t="s">
        <v>103</v>
      </c>
      <c r="AM1673" s="169"/>
      <c r="AN1673" s="6"/>
      <c r="AO1673" s="120"/>
    </row>
    <row r="1674" spans="1:41">
      <c r="A1674" s="75" t="s">
        <v>5843</v>
      </c>
      <c r="B1674" s="6" t="s">
        <v>93</v>
      </c>
      <c r="C1674" s="76">
        <v>1673</v>
      </c>
      <c r="D1674" s="80" t="s">
        <v>590</v>
      </c>
      <c r="E1674" s="6" t="s">
        <v>2135</v>
      </c>
      <c r="F1674" s="6" t="str">
        <f t="shared" si="168"/>
        <v>FreightRM-V-067-V1I26-M19</v>
      </c>
      <c r="G1674" s="95" t="s">
        <v>5896</v>
      </c>
      <c r="H1674" s="95">
        <v>9431</v>
      </c>
      <c r="I1674" s="85" t="s">
        <v>4692</v>
      </c>
      <c r="J1674" s="92">
        <v>46094</v>
      </c>
      <c r="K1674" s="95" t="s">
        <v>6133</v>
      </c>
      <c r="L1674" s="80">
        <v>7078</v>
      </c>
      <c r="M1674" s="80" t="s">
        <v>1870</v>
      </c>
      <c r="N1674" s="80" t="s">
        <v>6134</v>
      </c>
      <c r="O1674" s="71">
        <v>0</v>
      </c>
      <c r="P1674" s="71">
        <v>0</v>
      </c>
      <c r="Q1674" s="79">
        <v>10800</v>
      </c>
      <c r="R1674" s="79">
        <v>1728</v>
      </c>
      <c r="S1674" s="71">
        <v>0</v>
      </c>
      <c r="T1674" s="79">
        <v>12528</v>
      </c>
      <c r="U1674" s="80" t="s">
        <v>24</v>
      </c>
      <c r="V1674" s="84">
        <f t="shared" si="167"/>
        <v>703.63443360460997</v>
      </c>
      <c r="W1674" s="78">
        <v>46094</v>
      </c>
      <c r="X1674" s="80" t="s">
        <v>1135</v>
      </c>
      <c r="Y1674" s="80" t="s">
        <v>1136</v>
      </c>
      <c r="Z1674" s="80" t="s">
        <v>1137</v>
      </c>
      <c r="AA1674" s="80" t="s">
        <v>121</v>
      </c>
      <c r="AB1674" s="76" t="s">
        <v>539</v>
      </c>
      <c r="AC1674" s="76" t="s">
        <v>540</v>
      </c>
      <c r="AD1674" s="76" t="s">
        <v>173</v>
      </c>
      <c r="AE1674" s="76" t="s">
        <v>548</v>
      </c>
      <c r="AF1674" s="76" t="s">
        <v>96</v>
      </c>
      <c r="AG1674" s="82"/>
      <c r="AH1674" s="60"/>
      <c r="AI1674" s="75" t="s">
        <v>5843</v>
      </c>
      <c r="AJ1674" s="6" t="s">
        <v>103</v>
      </c>
      <c r="AK1674" s="81">
        <v>0</v>
      </c>
      <c r="AL1674" s="205" t="s">
        <v>103</v>
      </c>
      <c r="AM1674" s="169"/>
      <c r="AN1674" s="6"/>
      <c r="AO1674" s="120"/>
    </row>
    <row r="1675" spans="1:41">
      <c r="A1675" s="75" t="s">
        <v>5843</v>
      </c>
      <c r="B1675" s="6" t="s">
        <v>93</v>
      </c>
      <c r="C1675" s="76">
        <v>1674</v>
      </c>
      <c r="D1675" s="80" t="s">
        <v>590</v>
      </c>
      <c r="E1675" s="6" t="s">
        <v>2135</v>
      </c>
      <c r="F1675" s="6" t="str">
        <f t="shared" si="168"/>
        <v>FreightFG-R-2163LE25.M19</v>
      </c>
      <c r="G1675" s="95" t="s">
        <v>5897</v>
      </c>
      <c r="H1675" s="95">
        <v>9348</v>
      </c>
      <c r="I1675" s="85" t="s">
        <v>4692</v>
      </c>
      <c r="J1675" s="92">
        <v>46092</v>
      </c>
      <c r="K1675" s="95" t="s">
        <v>6135</v>
      </c>
      <c r="L1675" s="80">
        <v>7082</v>
      </c>
      <c r="M1675" s="80" t="s">
        <v>1264</v>
      </c>
      <c r="N1675" s="80" t="s">
        <v>5214</v>
      </c>
      <c r="O1675" s="71">
        <v>0</v>
      </c>
      <c r="P1675" s="71">
        <v>0</v>
      </c>
      <c r="Q1675" s="79">
        <v>5900</v>
      </c>
      <c r="R1675" s="79">
        <v>944</v>
      </c>
      <c r="S1675" s="71">
        <v>236</v>
      </c>
      <c r="T1675" s="79">
        <v>6608</v>
      </c>
      <c r="U1675" s="80" t="s">
        <v>118</v>
      </c>
      <c r="V1675" s="84">
        <f t="shared" ref="V1675:V1676" si="169">T1675</f>
        <v>6608</v>
      </c>
      <c r="W1675" s="78">
        <v>46092</v>
      </c>
      <c r="X1675" s="80" t="s">
        <v>4738</v>
      </c>
      <c r="Y1675" s="80" t="s">
        <v>5200</v>
      </c>
      <c r="Z1675" s="80" t="s">
        <v>6136</v>
      </c>
      <c r="AA1675" s="80" t="s">
        <v>121</v>
      </c>
      <c r="AB1675" s="76" t="s">
        <v>539</v>
      </c>
      <c r="AC1675" s="76" t="s">
        <v>541</v>
      </c>
      <c r="AD1675" s="76" t="s">
        <v>195</v>
      </c>
      <c r="AE1675" s="76" t="s">
        <v>547</v>
      </c>
      <c r="AF1675" s="76" t="s">
        <v>96</v>
      </c>
      <c r="AG1675" s="82"/>
      <c r="AH1675" s="60"/>
      <c r="AI1675" s="75" t="s">
        <v>5843</v>
      </c>
      <c r="AJ1675" s="6" t="s">
        <v>103</v>
      </c>
      <c r="AK1675" s="81">
        <v>0</v>
      </c>
      <c r="AL1675" s="205" t="s">
        <v>103</v>
      </c>
      <c r="AM1675" s="169"/>
      <c r="AN1675" s="6"/>
      <c r="AO1675" s="120"/>
    </row>
    <row r="1676" spans="1:41">
      <c r="A1676" s="75" t="s">
        <v>5843</v>
      </c>
      <c r="B1676" s="6" t="s">
        <v>93</v>
      </c>
      <c r="C1676" s="76">
        <v>1675</v>
      </c>
      <c r="D1676" s="80" t="s">
        <v>590</v>
      </c>
      <c r="E1676" s="6" t="s">
        <v>2135</v>
      </c>
      <c r="F1676" s="6" t="str">
        <f t="shared" si="168"/>
        <v>FreightFG-R-2162LE25.M01</v>
      </c>
      <c r="G1676" s="95" t="s">
        <v>5898</v>
      </c>
      <c r="H1676" s="95">
        <v>9332</v>
      </c>
      <c r="I1676" s="85" t="s">
        <v>4692</v>
      </c>
      <c r="J1676" s="92">
        <v>46092</v>
      </c>
      <c r="K1676" s="95" t="s">
        <v>6135</v>
      </c>
      <c r="L1676" s="80">
        <v>7066</v>
      </c>
      <c r="M1676" s="80" t="s">
        <v>1264</v>
      </c>
      <c r="N1676" s="80" t="s">
        <v>1158</v>
      </c>
      <c r="O1676" s="71">
        <v>0</v>
      </c>
      <c r="P1676" s="71">
        <v>0</v>
      </c>
      <c r="Q1676" s="79">
        <v>6200</v>
      </c>
      <c r="R1676" s="79">
        <v>992</v>
      </c>
      <c r="S1676" s="71">
        <v>248</v>
      </c>
      <c r="T1676" s="79">
        <v>6944</v>
      </c>
      <c r="U1676" s="80" t="s">
        <v>118</v>
      </c>
      <c r="V1676" s="84">
        <f t="shared" si="169"/>
        <v>6944</v>
      </c>
      <c r="W1676" s="78">
        <v>46092</v>
      </c>
      <c r="X1676" s="80" t="s">
        <v>4738</v>
      </c>
      <c r="Y1676" s="80" t="s">
        <v>5200</v>
      </c>
      <c r="Z1676" s="80" t="s">
        <v>6136</v>
      </c>
      <c r="AA1676" s="80" t="s">
        <v>121</v>
      </c>
      <c r="AB1676" s="76" t="s">
        <v>542</v>
      </c>
      <c r="AC1676" s="76" t="s">
        <v>541</v>
      </c>
      <c r="AD1676" s="76" t="s">
        <v>195</v>
      </c>
      <c r="AE1676" s="76" t="s">
        <v>547</v>
      </c>
      <c r="AF1676" s="76" t="s">
        <v>96</v>
      </c>
      <c r="AG1676" s="82"/>
      <c r="AH1676" s="60"/>
      <c r="AI1676" s="75" t="s">
        <v>5843</v>
      </c>
      <c r="AJ1676" s="6" t="s">
        <v>103</v>
      </c>
      <c r="AK1676" s="81">
        <v>0</v>
      </c>
      <c r="AL1676" s="205" t="s">
        <v>103</v>
      </c>
      <c r="AM1676" s="169"/>
      <c r="AN1676" s="6"/>
      <c r="AO1676" s="120"/>
    </row>
    <row r="1677" spans="1:41">
      <c r="A1677" s="75" t="s">
        <v>5843</v>
      </c>
      <c r="B1677" s="6" t="s">
        <v>93</v>
      </c>
      <c r="C1677" s="76">
        <v>1676</v>
      </c>
      <c r="D1677" s="80" t="s">
        <v>590</v>
      </c>
      <c r="E1677" s="6" t="s">
        <v>2135</v>
      </c>
      <c r="F1677" s="6" t="str">
        <f t="shared" si="168"/>
        <v>FreightRM-V-074-V1I26-M19</v>
      </c>
      <c r="G1677" s="95" t="s">
        <v>5899</v>
      </c>
      <c r="H1677" s="95">
        <v>9337</v>
      </c>
      <c r="I1677" s="85" t="s">
        <v>4692</v>
      </c>
      <c r="J1677" s="92">
        <v>46092</v>
      </c>
      <c r="K1677" s="95" t="s">
        <v>6137</v>
      </c>
      <c r="L1677" s="80">
        <v>6970</v>
      </c>
      <c r="M1677" s="80" t="s">
        <v>2859</v>
      </c>
      <c r="N1677" s="80" t="s">
        <v>1134</v>
      </c>
      <c r="O1677" s="71">
        <v>0</v>
      </c>
      <c r="P1677" s="71">
        <v>0</v>
      </c>
      <c r="Q1677" s="79">
        <v>2000</v>
      </c>
      <c r="R1677" s="79">
        <v>320</v>
      </c>
      <c r="S1677" s="71">
        <v>80</v>
      </c>
      <c r="T1677" s="79">
        <v>2240</v>
      </c>
      <c r="U1677" s="80" t="s">
        <v>24</v>
      </c>
      <c r="V1677" s="84">
        <f>T1677/17.8047</f>
        <v>125.80947727285492</v>
      </c>
      <c r="W1677" s="78">
        <v>46092</v>
      </c>
      <c r="X1677" s="80" t="s">
        <v>1135</v>
      </c>
      <c r="Y1677" s="80" t="s">
        <v>1151</v>
      </c>
      <c r="Z1677" s="80" t="s">
        <v>1137</v>
      </c>
      <c r="AA1677" s="80" t="s">
        <v>121</v>
      </c>
      <c r="AB1677" s="76" t="s">
        <v>539</v>
      </c>
      <c r="AC1677" s="76" t="s">
        <v>540</v>
      </c>
      <c r="AD1677" s="76" t="s">
        <v>173</v>
      </c>
      <c r="AE1677" s="76" t="s">
        <v>548</v>
      </c>
      <c r="AF1677" s="76" t="s">
        <v>96</v>
      </c>
      <c r="AG1677" s="82"/>
      <c r="AH1677" s="60"/>
      <c r="AI1677" s="75" t="s">
        <v>5843</v>
      </c>
      <c r="AJ1677" s="6" t="s">
        <v>103</v>
      </c>
      <c r="AK1677" s="81">
        <v>0</v>
      </c>
      <c r="AL1677" s="205" t="s">
        <v>103</v>
      </c>
      <c r="AM1677" s="169"/>
      <c r="AN1677" s="6"/>
      <c r="AO1677" s="120"/>
    </row>
    <row r="1678" spans="1:41">
      <c r="A1678" s="75" t="s">
        <v>5843</v>
      </c>
      <c r="B1678" s="6" t="s">
        <v>93</v>
      </c>
      <c r="C1678" s="76">
        <v>1677</v>
      </c>
      <c r="D1678" s="80" t="s">
        <v>590</v>
      </c>
      <c r="E1678" s="6" t="s">
        <v>2135</v>
      </c>
      <c r="F1678" s="6" t="str">
        <f t="shared" si="168"/>
        <v>FreightFG-R-2163LE25.M19</v>
      </c>
      <c r="G1678" s="95" t="s">
        <v>5897</v>
      </c>
      <c r="H1678" s="95">
        <v>9443</v>
      </c>
      <c r="I1678" s="85" t="s">
        <v>4692</v>
      </c>
      <c r="J1678" s="92">
        <v>46094</v>
      </c>
      <c r="K1678" s="95" t="s">
        <v>6138</v>
      </c>
      <c r="L1678" s="80">
        <v>7084</v>
      </c>
      <c r="M1678" s="80" t="s">
        <v>1166</v>
      </c>
      <c r="N1678" s="80" t="s">
        <v>1150</v>
      </c>
      <c r="O1678" s="71">
        <v>0</v>
      </c>
      <c r="P1678" s="71">
        <v>0</v>
      </c>
      <c r="Q1678" s="79">
        <v>591.73</v>
      </c>
      <c r="R1678" s="79">
        <v>94.67</v>
      </c>
      <c r="S1678" s="71">
        <v>0</v>
      </c>
      <c r="T1678" s="79">
        <v>686.4</v>
      </c>
      <c r="U1678" s="80" t="s">
        <v>118</v>
      </c>
      <c r="V1678" s="84">
        <f t="shared" ref="V1678:V1679" si="170">T1678</f>
        <v>686.4</v>
      </c>
      <c r="W1678" s="78">
        <v>46094</v>
      </c>
      <c r="X1678" s="80" t="s">
        <v>4738</v>
      </c>
      <c r="Y1678" s="80" t="s">
        <v>5200</v>
      </c>
      <c r="Z1678" s="80" t="s">
        <v>6136</v>
      </c>
      <c r="AA1678" s="80" t="s">
        <v>121</v>
      </c>
      <c r="AB1678" s="76" t="s">
        <v>539</v>
      </c>
      <c r="AC1678" s="76" t="s">
        <v>541</v>
      </c>
      <c r="AD1678" s="76" t="s">
        <v>195</v>
      </c>
      <c r="AE1678" s="76" t="s">
        <v>547</v>
      </c>
      <c r="AF1678" s="76" t="s">
        <v>96</v>
      </c>
      <c r="AG1678" s="82"/>
      <c r="AH1678" s="60"/>
      <c r="AI1678" s="75" t="s">
        <v>5843</v>
      </c>
      <c r="AJ1678" s="6" t="s">
        <v>103</v>
      </c>
      <c r="AK1678" s="81">
        <v>0</v>
      </c>
      <c r="AL1678" s="205" t="s">
        <v>103</v>
      </c>
      <c r="AM1678" s="169"/>
      <c r="AN1678" s="6"/>
      <c r="AO1678" s="120"/>
    </row>
    <row r="1679" spans="1:41">
      <c r="A1679" s="75" t="s">
        <v>5843</v>
      </c>
      <c r="B1679" s="6" t="s">
        <v>93</v>
      </c>
      <c r="C1679" s="76">
        <v>1678</v>
      </c>
      <c r="D1679" s="80" t="s">
        <v>590</v>
      </c>
      <c r="E1679" s="6" t="s">
        <v>2135</v>
      </c>
      <c r="F1679" s="6" t="str">
        <f t="shared" si="168"/>
        <v>FreightFG-R-2162LE25.M01</v>
      </c>
      <c r="G1679" s="96" t="s">
        <v>5898</v>
      </c>
      <c r="H1679" s="95">
        <v>9444</v>
      </c>
      <c r="I1679" s="85" t="s">
        <v>4692</v>
      </c>
      <c r="J1679" s="105">
        <v>46094</v>
      </c>
      <c r="K1679" s="96" t="s">
        <v>6138</v>
      </c>
      <c r="L1679" s="85">
        <v>7072</v>
      </c>
      <c r="M1679" s="85" t="s">
        <v>1166</v>
      </c>
      <c r="N1679" s="85" t="s">
        <v>1150</v>
      </c>
      <c r="O1679" s="71">
        <v>0</v>
      </c>
      <c r="P1679" s="71">
        <v>0</v>
      </c>
      <c r="Q1679" s="79">
        <v>510.33</v>
      </c>
      <c r="R1679" s="79">
        <v>81.650000000000006</v>
      </c>
      <c r="S1679" s="71">
        <v>0</v>
      </c>
      <c r="T1679" s="79">
        <v>591.98</v>
      </c>
      <c r="U1679" s="80" t="s">
        <v>118</v>
      </c>
      <c r="V1679" s="84">
        <f t="shared" si="170"/>
        <v>591.98</v>
      </c>
      <c r="W1679" s="106">
        <v>46094</v>
      </c>
      <c r="X1679" s="85" t="s">
        <v>4738</v>
      </c>
      <c r="Y1679" s="85" t="s">
        <v>5200</v>
      </c>
      <c r="Z1679" s="85" t="s">
        <v>6136</v>
      </c>
      <c r="AA1679" s="85" t="s">
        <v>121</v>
      </c>
      <c r="AB1679" s="76" t="s">
        <v>542</v>
      </c>
      <c r="AC1679" s="76" t="s">
        <v>541</v>
      </c>
      <c r="AD1679" s="76" t="s">
        <v>195</v>
      </c>
      <c r="AE1679" s="76" t="s">
        <v>547</v>
      </c>
      <c r="AF1679" s="76" t="s">
        <v>96</v>
      </c>
      <c r="AG1679" s="82"/>
      <c r="AH1679" s="60"/>
      <c r="AI1679" s="75" t="s">
        <v>5843</v>
      </c>
      <c r="AJ1679" s="6" t="s">
        <v>103</v>
      </c>
      <c r="AK1679" s="81">
        <v>0</v>
      </c>
      <c r="AL1679" s="205" t="s">
        <v>103</v>
      </c>
      <c r="AM1679" s="169"/>
      <c r="AN1679" s="6"/>
      <c r="AO1679" s="120"/>
    </row>
    <row r="1680" spans="1:41">
      <c r="A1680" s="75" t="s">
        <v>5843</v>
      </c>
      <c r="B1680" s="6" t="s">
        <v>93</v>
      </c>
      <c r="C1680" s="76">
        <v>1679</v>
      </c>
      <c r="D1680" s="80" t="s">
        <v>27</v>
      </c>
      <c r="E1680" s="6" t="s">
        <v>2135</v>
      </c>
      <c r="F1680" s="6" t="str">
        <f t="shared" si="168"/>
        <v>FreightRM-V-039-V1I26-M46, M01.2</v>
      </c>
      <c r="G1680" s="96" t="s">
        <v>5900</v>
      </c>
      <c r="H1680" s="95" t="s">
        <v>5901</v>
      </c>
      <c r="I1680" s="85" t="s">
        <v>4692</v>
      </c>
      <c r="J1680" s="105">
        <v>46095</v>
      </c>
      <c r="K1680" s="107" t="s">
        <v>3564</v>
      </c>
      <c r="L1680" s="85" t="s">
        <v>6139</v>
      </c>
      <c r="M1680" s="85" t="s">
        <v>1264</v>
      </c>
      <c r="N1680" s="85" t="s">
        <v>116</v>
      </c>
      <c r="O1680" s="71">
        <v>0</v>
      </c>
      <c r="P1680" s="71">
        <v>0</v>
      </c>
      <c r="Q1680" s="79">
        <v>5032.08</v>
      </c>
      <c r="R1680" s="79">
        <v>805.13</v>
      </c>
      <c r="S1680" s="71">
        <v>0</v>
      </c>
      <c r="T1680" s="79">
        <v>5837.21</v>
      </c>
      <c r="U1680" s="80" t="s">
        <v>24</v>
      </c>
      <c r="V1680" s="84">
        <f t="shared" ref="V1680:V1706" si="171">T1680/17.8047</f>
        <v>327.84657983566137</v>
      </c>
      <c r="W1680" s="106">
        <v>46076</v>
      </c>
      <c r="X1680" s="85" t="s">
        <v>1889</v>
      </c>
      <c r="Y1680" s="85" t="s">
        <v>1890</v>
      </c>
      <c r="Z1680" s="85" t="s">
        <v>239</v>
      </c>
      <c r="AA1680" s="85" t="s">
        <v>122</v>
      </c>
      <c r="AB1680" s="76" t="s">
        <v>1106</v>
      </c>
      <c r="AC1680" s="76" t="s">
        <v>540</v>
      </c>
      <c r="AD1680" s="76" t="s">
        <v>173</v>
      </c>
      <c r="AE1680" s="76" t="s">
        <v>548</v>
      </c>
      <c r="AF1680" s="76" t="s">
        <v>96</v>
      </c>
      <c r="AG1680" s="82"/>
      <c r="AH1680" s="60"/>
      <c r="AI1680" s="75" t="s">
        <v>5843</v>
      </c>
      <c r="AJ1680" s="6" t="s">
        <v>103</v>
      </c>
      <c r="AK1680" s="81">
        <v>0</v>
      </c>
      <c r="AL1680" s="205" t="s">
        <v>103</v>
      </c>
      <c r="AM1680" s="169"/>
      <c r="AN1680" s="6"/>
      <c r="AO1680" s="120"/>
    </row>
    <row r="1681" spans="1:41">
      <c r="A1681" s="75" t="s">
        <v>5843</v>
      </c>
      <c r="B1681" s="6" t="s">
        <v>93</v>
      </c>
      <c r="C1681" s="76">
        <v>1680</v>
      </c>
      <c r="D1681" s="80" t="s">
        <v>27</v>
      </c>
      <c r="E1681" s="6" t="s">
        <v>2135</v>
      </c>
      <c r="F1681" s="6" t="str">
        <f t="shared" si="168"/>
        <v>FreightRM-V-063-V1I26-M19.1</v>
      </c>
      <c r="G1681" s="96" t="s">
        <v>5902</v>
      </c>
      <c r="H1681" s="95" t="s">
        <v>5903</v>
      </c>
      <c r="I1681" s="85" t="s">
        <v>4692</v>
      </c>
      <c r="J1681" s="105">
        <v>46095</v>
      </c>
      <c r="K1681" s="96" t="s">
        <v>6140</v>
      </c>
      <c r="L1681" s="85" t="s">
        <v>6141</v>
      </c>
      <c r="M1681" s="85" t="s">
        <v>1264</v>
      </c>
      <c r="N1681" s="85" t="s">
        <v>116</v>
      </c>
      <c r="O1681" s="71">
        <v>0</v>
      </c>
      <c r="P1681" s="71">
        <v>0</v>
      </c>
      <c r="Q1681" s="79">
        <v>2308.7600000000002</v>
      </c>
      <c r="R1681" s="79">
        <v>369.4</v>
      </c>
      <c r="S1681" s="71">
        <v>0</v>
      </c>
      <c r="T1681" s="79">
        <v>2678.16</v>
      </c>
      <c r="U1681" s="80" t="s">
        <v>24</v>
      </c>
      <c r="V1681" s="84">
        <f t="shared" si="171"/>
        <v>150.41870966654872</v>
      </c>
      <c r="W1681" s="106">
        <v>46078</v>
      </c>
      <c r="X1681" s="85" t="s">
        <v>1898</v>
      </c>
      <c r="Y1681" s="85" t="s">
        <v>1899</v>
      </c>
      <c r="Z1681" s="85" t="s">
        <v>239</v>
      </c>
      <c r="AA1681" s="85" t="s">
        <v>122</v>
      </c>
      <c r="AB1681" s="76" t="s">
        <v>539</v>
      </c>
      <c r="AC1681" s="76" t="s">
        <v>540</v>
      </c>
      <c r="AD1681" s="76" t="s">
        <v>173</v>
      </c>
      <c r="AE1681" s="76" t="s">
        <v>548</v>
      </c>
      <c r="AF1681" s="76" t="s">
        <v>96</v>
      </c>
      <c r="AG1681" s="82"/>
      <c r="AH1681" s="60"/>
      <c r="AI1681" s="75" t="s">
        <v>5843</v>
      </c>
      <c r="AJ1681" s="6" t="s">
        <v>103</v>
      </c>
      <c r="AK1681" s="81">
        <v>0</v>
      </c>
      <c r="AL1681" s="205" t="s">
        <v>103</v>
      </c>
      <c r="AM1681" s="169"/>
      <c r="AN1681" s="6"/>
      <c r="AO1681" s="120"/>
    </row>
    <row r="1682" spans="1:41">
      <c r="A1682" s="75" t="s">
        <v>5843</v>
      </c>
      <c r="B1682" s="6" t="s">
        <v>93</v>
      </c>
      <c r="C1682" s="76">
        <v>1681</v>
      </c>
      <c r="D1682" s="80" t="s">
        <v>27</v>
      </c>
      <c r="E1682" s="6" t="s">
        <v>2135</v>
      </c>
      <c r="F1682" s="6" t="str">
        <f t="shared" si="168"/>
        <v>FreightRM-V-044-V1I26-MCS.1</v>
      </c>
      <c r="G1682" s="96" t="s">
        <v>5904</v>
      </c>
      <c r="H1682" s="95" t="s">
        <v>5905</v>
      </c>
      <c r="I1682" s="85" t="s">
        <v>4692</v>
      </c>
      <c r="J1682" s="105">
        <v>46095</v>
      </c>
      <c r="K1682" s="96" t="s">
        <v>6142</v>
      </c>
      <c r="L1682" s="85" t="s">
        <v>6143</v>
      </c>
      <c r="M1682" s="85" t="s">
        <v>1264</v>
      </c>
      <c r="N1682" s="85" t="s">
        <v>116</v>
      </c>
      <c r="O1682" s="71">
        <v>0</v>
      </c>
      <c r="P1682" s="71">
        <v>0</v>
      </c>
      <c r="Q1682" s="79">
        <v>9184.17</v>
      </c>
      <c r="R1682" s="79">
        <v>1469.47</v>
      </c>
      <c r="S1682" s="71">
        <v>0</v>
      </c>
      <c r="T1682" s="79">
        <v>10653.64</v>
      </c>
      <c r="U1682" s="80" t="s">
        <v>24</v>
      </c>
      <c r="V1682" s="84">
        <f t="shared" si="171"/>
        <v>598.36110689874022</v>
      </c>
      <c r="W1682" s="106">
        <v>46078</v>
      </c>
      <c r="X1682" s="85" t="s">
        <v>6144</v>
      </c>
      <c r="Y1682" s="85" t="s">
        <v>6145</v>
      </c>
      <c r="Z1682" s="85" t="s">
        <v>239</v>
      </c>
      <c r="AA1682" s="85" t="s">
        <v>122</v>
      </c>
      <c r="AB1682" s="76" t="s">
        <v>1093</v>
      </c>
      <c r="AC1682" s="76" t="s">
        <v>540</v>
      </c>
      <c r="AD1682" s="76" t="s">
        <v>173</v>
      </c>
      <c r="AE1682" s="76" t="s">
        <v>548</v>
      </c>
      <c r="AF1682" s="76" t="s">
        <v>96</v>
      </c>
      <c r="AG1682" s="82"/>
      <c r="AH1682" s="60"/>
      <c r="AI1682" s="75" t="s">
        <v>5843</v>
      </c>
      <c r="AJ1682" s="6" t="s">
        <v>103</v>
      </c>
      <c r="AK1682" s="81">
        <v>0</v>
      </c>
      <c r="AL1682" s="205" t="s">
        <v>103</v>
      </c>
      <c r="AM1682" s="169"/>
      <c r="AN1682" s="6"/>
      <c r="AO1682" s="120"/>
    </row>
    <row r="1683" spans="1:41">
      <c r="A1683" s="75" t="s">
        <v>5843</v>
      </c>
      <c r="B1683" s="6" t="s">
        <v>93</v>
      </c>
      <c r="C1683" s="76">
        <v>1682</v>
      </c>
      <c r="D1683" s="80" t="s">
        <v>27</v>
      </c>
      <c r="E1683" s="6" t="s">
        <v>2135</v>
      </c>
      <c r="F1683" s="6" t="str">
        <f t="shared" si="168"/>
        <v>FreightRM-V-036-V1I26-M19.1</v>
      </c>
      <c r="G1683" s="96" t="s">
        <v>5906</v>
      </c>
      <c r="H1683" s="95" t="s">
        <v>5907</v>
      </c>
      <c r="I1683" s="85" t="s">
        <v>4692</v>
      </c>
      <c r="J1683" s="105">
        <v>46095</v>
      </c>
      <c r="K1683" s="107" t="s">
        <v>6146</v>
      </c>
      <c r="L1683" s="85" t="s">
        <v>6147</v>
      </c>
      <c r="M1683" s="85" t="s">
        <v>1264</v>
      </c>
      <c r="N1683" s="85" t="s">
        <v>116</v>
      </c>
      <c r="O1683" s="71">
        <v>0</v>
      </c>
      <c r="P1683" s="71">
        <v>0</v>
      </c>
      <c r="Q1683" s="79">
        <v>4062.68</v>
      </c>
      <c r="R1683" s="79">
        <v>650.03</v>
      </c>
      <c r="S1683" s="71">
        <v>0</v>
      </c>
      <c r="T1683" s="79">
        <v>4712.71</v>
      </c>
      <c r="U1683" s="80" t="s">
        <v>24</v>
      </c>
      <c r="V1683" s="84">
        <f t="shared" si="171"/>
        <v>264.689098945784</v>
      </c>
      <c r="W1683" s="106">
        <v>46079</v>
      </c>
      <c r="X1683" s="85" t="s">
        <v>6148</v>
      </c>
      <c r="Y1683" s="85" t="s">
        <v>1899</v>
      </c>
      <c r="Z1683" s="85" t="s">
        <v>239</v>
      </c>
      <c r="AA1683" s="85" t="s">
        <v>122</v>
      </c>
      <c r="AB1683" s="76" t="s">
        <v>539</v>
      </c>
      <c r="AC1683" s="76" t="s">
        <v>540</v>
      </c>
      <c r="AD1683" s="76" t="s">
        <v>173</v>
      </c>
      <c r="AE1683" s="76" t="s">
        <v>548</v>
      </c>
      <c r="AF1683" s="76" t="s">
        <v>96</v>
      </c>
      <c r="AG1683" s="82"/>
      <c r="AH1683" s="60"/>
      <c r="AI1683" s="75" t="s">
        <v>5843</v>
      </c>
      <c r="AJ1683" s="6" t="s">
        <v>103</v>
      </c>
      <c r="AK1683" s="81">
        <v>0</v>
      </c>
      <c r="AL1683" s="205" t="s">
        <v>103</v>
      </c>
      <c r="AM1683" s="169"/>
      <c r="AN1683" s="6"/>
      <c r="AO1683" s="120"/>
    </row>
    <row r="1684" spans="1:41">
      <c r="A1684" s="75" t="s">
        <v>5843</v>
      </c>
      <c r="B1684" s="6" t="s">
        <v>93</v>
      </c>
      <c r="C1684" s="76">
        <v>1683</v>
      </c>
      <c r="D1684" s="80" t="s">
        <v>27</v>
      </c>
      <c r="E1684" s="6" t="s">
        <v>2135</v>
      </c>
      <c r="F1684" s="6" t="str">
        <f t="shared" si="168"/>
        <v>FreightRM-V-038-V1I26-M19.1</v>
      </c>
      <c r="G1684" s="96" t="s">
        <v>5908</v>
      </c>
      <c r="H1684" s="95" t="s">
        <v>5909</v>
      </c>
      <c r="I1684" s="85" t="s">
        <v>4692</v>
      </c>
      <c r="J1684" s="105">
        <v>46095</v>
      </c>
      <c r="K1684" s="96" t="s">
        <v>6149</v>
      </c>
      <c r="L1684" s="85" t="s">
        <v>6150</v>
      </c>
      <c r="M1684" s="85" t="s">
        <v>1264</v>
      </c>
      <c r="N1684" s="85" t="s">
        <v>116</v>
      </c>
      <c r="O1684" s="71">
        <v>0</v>
      </c>
      <c r="P1684" s="71">
        <v>0</v>
      </c>
      <c r="Q1684" s="79">
        <v>15384.91</v>
      </c>
      <c r="R1684" s="79">
        <v>2461.59</v>
      </c>
      <c r="S1684" s="71">
        <v>0</v>
      </c>
      <c r="T1684" s="79">
        <v>17846.5</v>
      </c>
      <c r="U1684" s="80" t="s">
        <v>24</v>
      </c>
      <c r="V1684" s="84">
        <f t="shared" si="171"/>
        <v>1002.3476947098238</v>
      </c>
      <c r="W1684" s="106">
        <v>46079</v>
      </c>
      <c r="X1684" s="85" t="s">
        <v>1902</v>
      </c>
      <c r="Y1684" s="85" t="s">
        <v>1882</v>
      </c>
      <c r="Z1684" s="85" t="s">
        <v>239</v>
      </c>
      <c r="AA1684" s="85" t="s">
        <v>122</v>
      </c>
      <c r="AB1684" s="76" t="s">
        <v>539</v>
      </c>
      <c r="AC1684" s="76" t="s">
        <v>540</v>
      </c>
      <c r="AD1684" s="76" t="s">
        <v>173</v>
      </c>
      <c r="AE1684" s="76" t="s">
        <v>548</v>
      </c>
      <c r="AF1684" s="76" t="s">
        <v>96</v>
      </c>
      <c r="AG1684" s="82"/>
      <c r="AH1684" s="60"/>
      <c r="AI1684" s="75" t="s">
        <v>5843</v>
      </c>
      <c r="AJ1684" s="6" t="s">
        <v>103</v>
      </c>
      <c r="AK1684" s="81">
        <v>0</v>
      </c>
      <c r="AL1684" s="205" t="s">
        <v>103</v>
      </c>
      <c r="AM1684" s="169"/>
      <c r="AN1684" s="6"/>
      <c r="AO1684" s="120"/>
    </row>
    <row r="1685" spans="1:41">
      <c r="A1685" s="75" t="s">
        <v>5843</v>
      </c>
      <c r="B1685" s="6" t="s">
        <v>93</v>
      </c>
      <c r="C1685" s="76">
        <v>1684</v>
      </c>
      <c r="D1685" s="80" t="s">
        <v>27</v>
      </c>
      <c r="E1685" s="6" t="s">
        <v>2135</v>
      </c>
      <c r="F1685" s="6" t="str">
        <f t="shared" si="168"/>
        <v>FreightRM-V-057-V1I26-M23.4</v>
      </c>
      <c r="G1685" s="96" t="s">
        <v>5910</v>
      </c>
      <c r="H1685" s="95" t="s">
        <v>5911</v>
      </c>
      <c r="I1685" s="85" t="s">
        <v>4692</v>
      </c>
      <c r="J1685" s="105">
        <v>46095</v>
      </c>
      <c r="K1685" s="96" t="s">
        <v>4740</v>
      </c>
      <c r="L1685" s="85" t="s">
        <v>6151</v>
      </c>
      <c r="M1685" s="85" t="s">
        <v>1264</v>
      </c>
      <c r="N1685" s="85" t="s">
        <v>116</v>
      </c>
      <c r="O1685" s="71">
        <v>0</v>
      </c>
      <c r="P1685" s="71">
        <v>0</v>
      </c>
      <c r="Q1685" s="79">
        <v>2858.4</v>
      </c>
      <c r="R1685" s="79">
        <v>457.34</v>
      </c>
      <c r="S1685" s="71">
        <v>0</v>
      </c>
      <c r="T1685" s="79">
        <v>3315.74</v>
      </c>
      <c r="U1685" s="80" t="s">
        <v>24</v>
      </c>
      <c r="V1685" s="84">
        <f t="shared" si="171"/>
        <v>186.22835543423926</v>
      </c>
      <c r="W1685" s="106">
        <v>46080</v>
      </c>
      <c r="X1685" s="85" t="s">
        <v>1885</v>
      </c>
      <c r="Y1685" s="85" t="s">
        <v>1886</v>
      </c>
      <c r="Z1685" s="85" t="s">
        <v>239</v>
      </c>
      <c r="AA1685" s="85" t="s">
        <v>122</v>
      </c>
      <c r="AB1685" s="76" t="s">
        <v>1118</v>
      </c>
      <c r="AC1685" s="76" t="s">
        <v>540</v>
      </c>
      <c r="AD1685" s="76" t="s">
        <v>173</v>
      </c>
      <c r="AE1685" s="76" t="s">
        <v>548</v>
      </c>
      <c r="AF1685" s="76" t="s">
        <v>96</v>
      </c>
      <c r="AG1685" s="82"/>
      <c r="AH1685" s="60"/>
      <c r="AI1685" s="75" t="s">
        <v>5843</v>
      </c>
      <c r="AJ1685" s="6" t="s">
        <v>103</v>
      </c>
      <c r="AK1685" s="81">
        <v>0</v>
      </c>
      <c r="AL1685" s="205" t="s">
        <v>103</v>
      </c>
      <c r="AM1685" s="169"/>
      <c r="AN1685" s="6"/>
      <c r="AO1685" s="120"/>
    </row>
    <row r="1686" spans="1:41">
      <c r="A1686" s="75" t="s">
        <v>5843</v>
      </c>
      <c r="B1686" s="6" t="s">
        <v>93</v>
      </c>
      <c r="C1686" s="76">
        <v>1685</v>
      </c>
      <c r="D1686" s="80" t="s">
        <v>27</v>
      </c>
      <c r="E1686" s="6" t="s">
        <v>2135</v>
      </c>
      <c r="F1686" s="6" t="str">
        <f t="shared" si="168"/>
        <v>FreightRM-J-1257LI26-M19</v>
      </c>
      <c r="G1686" s="96" t="s">
        <v>5912</v>
      </c>
      <c r="H1686" s="95" t="s">
        <v>5913</v>
      </c>
      <c r="I1686" s="85" t="s">
        <v>4692</v>
      </c>
      <c r="J1686" s="105">
        <v>46095</v>
      </c>
      <c r="K1686" s="96"/>
      <c r="L1686" s="85" t="s">
        <v>6152</v>
      </c>
      <c r="M1686" s="85" t="s">
        <v>1264</v>
      </c>
      <c r="N1686" s="85" t="s">
        <v>116</v>
      </c>
      <c r="O1686" s="71">
        <v>0</v>
      </c>
      <c r="P1686" s="71">
        <v>0</v>
      </c>
      <c r="Q1686" s="79">
        <v>3393.18</v>
      </c>
      <c r="R1686" s="79">
        <v>542.91</v>
      </c>
      <c r="S1686" s="71">
        <v>0</v>
      </c>
      <c r="T1686" s="79">
        <v>3936.09</v>
      </c>
      <c r="U1686" s="80" t="s">
        <v>24</v>
      </c>
      <c r="V1686" s="84">
        <f t="shared" si="171"/>
        <v>221.07027919594265</v>
      </c>
      <c r="W1686" s="106">
        <v>46084</v>
      </c>
      <c r="X1686" s="85" t="s">
        <v>1881</v>
      </c>
      <c r="Y1686" s="85" t="s">
        <v>1882</v>
      </c>
      <c r="Z1686" s="85" t="s">
        <v>239</v>
      </c>
      <c r="AA1686" s="85" t="s">
        <v>122</v>
      </c>
      <c r="AB1686" s="76" t="s">
        <v>539</v>
      </c>
      <c r="AC1686" s="76" t="s">
        <v>540</v>
      </c>
      <c r="AD1686" s="76" t="s">
        <v>173</v>
      </c>
      <c r="AE1686" s="76" t="s">
        <v>548</v>
      </c>
      <c r="AF1686" s="76" t="s">
        <v>96</v>
      </c>
      <c r="AG1686" s="82"/>
      <c r="AH1686" s="60"/>
      <c r="AI1686" s="75" t="s">
        <v>5843</v>
      </c>
      <c r="AJ1686" s="6" t="s">
        <v>103</v>
      </c>
      <c r="AK1686" s="81">
        <v>0</v>
      </c>
      <c r="AL1686" s="205" t="s">
        <v>103</v>
      </c>
      <c r="AM1686" s="169"/>
      <c r="AN1686" s="6"/>
      <c r="AO1686" s="120"/>
    </row>
    <row r="1687" spans="1:41">
      <c r="A1687" s="75" t="s">
        <v>5843</v>
      </c>
      <c r="B1687" s="6" t="s">
        <v>93</v>
      </c>
      <c r="C1687" s="76">
        <v>1686</v>
      </c>
      <c r="D1687" s="80" t="s">
        <v>27</v>
      </c>
      <c r="E1687" s="6" t="s">
        <v>2135</v>
      </c>
      <c r="F1687" s="6" t="str">
        <f t="shared" si="168"/>
        <v>FreightRM-V-090-V1I26-M23.1</v>
      </c>
      <c r="G1687" s="96" t="s">
        <v>5914</v>
      </c>
      <c r="H1687" s="95" t="s">
        <v>5915</v>
      </c>
      <c r="I1687" s="85" t="s">
        <v>4692</v>
      </c>
      <c r="J1687" s="105">
        <v>46095</v>
      </c>
      <c r="K1687" s="107" t="s">
        <v>6153</v>
      </c>
      <c r="L1687" s="85" t="s">
        <v>6154</v>
      </c>
      <c r="M1687" s="85" t="s">
        <v>1264</v>
      </c>
      <c r="N1687" s="85" t="s">
        <v>116</v>
      </c>
      <c r="O1687" s="71">
        <v>0</v>
      </c>
      <c r="P1687" s="71">
        <v>0</v>
      </c>
      <c r="Q1687" s="79">
        <v>2858.4</v>
      </c>
      <c r="R1687" s="79">
        <v>457.34</v>
      </c>
      <c r="S1687" s="71">
        <v>0</v>
      </c>
      <c r="T1687" s="79">
        <v>3315.74</v>
      </c>
      <c r="U1687" s="80" t="s">
        <v>24</v>
      </c>
      <c r="V1687" s="84">
        <f t="shared" si="171"/>
        <v>186.22835543423926</v>
      </c>
      <c r="W1687" s="106">
        <v>46087</v>
      </c>
      <c r="X1687" s="85" t="s">
        <v>1885</v>
      </c>
      <c r="Y1687" s="85" t="s">
        <v>1886</v>
      </c>
      <c r="Z1687" s="85" t="s">
        <v>239</v>
      </c>
      <c r="AA1687" s="85" t="s">
        <v>122</v>
      </c>
      <c r="AB1687" s="76" t="s">
        <v>1118</v>
      </c>
      <c r="AC1687" s="76" t="s">
        <v>540</v>
      </c>
      <c r="AD1687" s="76" t="s">
        <v>173</v>
      </c>
      <c r="AE1687" s="76" t="s">
        <v>548</v>
      </c>
      <c r="AF1687" s="76" t="s">
        <v>96</v>
      </c>
      <c r="AG1687" s="82"/>
      <c r="AH1687" s="60"/>
      <c r="AI1687" s="75" t="s">
        <v>5843</v>
      </c>
      <c r="AJ1687" s="6" t="s">
        <v>103</v>
      </c>
      <c r="AK1687" s="81">
        <v>0</v>
      </c>
      <c r="AL1687" s="205" t="s">
        <v>103</v>
      </c>
      <c r="AM1687" s="169"/>
      <c r="AN1687" s="6"/>
      <c r="AO1687" s="120"/>
    </row>
    <row r="1688" spans="1:41">
      <c r="A1688" s="75" t="s">
        <v>5843</v>
      </c>
      <c r="B1688" s="6" t="s">
        <v>93</v>
      </c>
      <c r="C1688" s="76">
        <v>1687</v>
      </c>
      <c r="D1688" s="80" t="s">
        <v>27</v>
      </c>
      <c r="E1688" s="6" t="s">
        <v>2135</v>
      </c>
      <c r="F1688" s="6" t="str">
        <f t="shared" si="168"/>
        <v>FreightRM-V-072-V1I26-M46, M01.1</v>
      </c>
      <c r="G1688" s="96" t="s">
        <v>5916</v>
      </c>
      <c r="H1688" s="95" t="s">
        <v>5917</v>
      </c>
      <c r="I1688" s="85" t="s">
        <v>4692</v>
      </c>
      <c r="J1688" s="105">
        <v>46095</v>
      </c>
      <c r="K1688" s="96" t="s">
        <v>6153</v>
      </c>
      <c r="L1688" s="85" t="s">
        <v>6155</v>
      </c>
      <c r="M1688" s="85" t="s">
        <v>1264</v>
      </c>
      <c r="N1688" s="85" t="s">
        <v>116</v>
      </c>
      <c r="O1688" s="71">
        <v>0</v>
      </c>
      <c r="P1688" s="71">
        <v>0</v>
      </c>
      <c r="Q1688" s="79">
        <v>5032.08</v>
      </c>
      <c r="R1688" s="79">
        <v>805.13</v>
      </c>
      <c r="S1688" s="71">
        <v>0</v>
      </c>
      <c r="T1688" s="79">
        <v>5837.21</v>
      </c>
      <c r="U1688" s="80" t="s">
        <v>24</v>
      </c>
      <c r="V1688" s="84">
        <f t="shared" si="171"/>
        <v>327.84657983566137</v>
      </c>
      <c r="W1688" s="106">
        <v>46090</v>
      </c>
      <c r="X1688" s="85" t="s">
        <v>1889</v>
      </c>
      <c r="Y1688" s="85" t="s">
        <v>1890</v>
      </c>
      <c r="Z1688" s="85" t="s">
        <v>239</v>
      </c>
      <c r="AA1688" s="85" t="s">
        <v>122</v>
      </c>
      <c r="AB1688" s="76" t="s">
        <v>1106</v>
      </c>
      <c r="AC1688" s="76" t="s">
        <v>540</v>
      </c>
      <c r="AD1688" s="76" t="s">
        <v>173</v>
      </c>
      <c r="AE1688" s="76" t="s">
        <v>548</v>
      </c>
      <c r="AF1688" s="76" t="s">
        <v>96</v>
      </c>
      <c r="AG1688" s="82"/>
      <c r="AH1688" s="60"/>
      <c r="AI1688" s="75" t="s">
        <v>5843</v>
      </c>
      <c r="AJ1688" s="6" t="s">
        <v>103</v>
      </c>
      <c r="AK1688" s="81">
        <v>0</v>
      </c>
      <c r="AL1688" s="205" t="s">
        <v>103</v>
      </c>
      <c r="AM1688" s="169"/>
      <c r="AN1688" s="6"/>
      <c r="AO1688" s="120"/>
    </row>
    <row r="1689" spans="1:41">
      <c r="A1689" s="75" t="s">
        <v>5843</v>
      </c>
      <c r="B1689" s="6" t="s">
        <v>93</v>
      </c>
      <c r="C1689" s="76">
        <v>1688</v>
      </c>
      <c r="D1689" s="80" t="s">
        <v>592</v>
      </c>
      <c r="E1689" s="6" t="s">
        <v>2136</v>
      </c>
      <c r="F1689" s="6" t="str">
        <f t="shared" si="168"/>
        <v>BrokerRM-I-1118-AI26-M19</v>
      </c>
      <c r="G1689" s="96" t="s">
        <v>5918</v>
      </c>
      <c r="H1689" s="103" t="s">
        <v>5919</v>
      </c>
      <c r="I1689" s="85" t="s">
        <v>4692</v>
      </c>
      <c r="J1689" s="105">
        <v>46093</v>
      </c>
      <c r="K1689" s="107" t="s">
        <v>6156</v>
      </c>
      <c r="L1689" s="85">
        <v>2725049191</v>
      </c>
      <c r="M1689" s="85" t="s">
        <v>25</v>
      </c>
      <c r="N1689" s="85" t="s">
        <v>116</v>
      </c>
      <c r="O1689" s="71">
        <v>0</v>
      </c>
      <c r="P1689" s="71">
        <v>0</v>
      </c>
      <c r="Q1689" s="79">
        <v>3646.55</v>
      </c>
      <c r="R1689" s="79">
        <v>583.44000000000005</v>
      </c>
      <c r="S1689" s="71">
        <v>0</v>
      </c>
      <c r="T1689" s="79">
        <v>4229.99</v>
      </c>
      <c r="U1689" s="80" t="s">
        <v>24</v>
      </c>
      <c r="V1689" s="84">
        <f t="shared" si="171"/>
        <v>237.57715659348372</v>
      </c>
      <c r="W1689" s="106">
        <v>46092</v>
      </c>
      <c r="X1689" s="85" t="s">
        <v>1183</v>
      </c>
      <c r="Y1689" s="85" t="s">
        <v>178</v>
      </c>
      <c r="Z1689" s="85" t="s">
        <v>121</v>
      </c>
      <c r="AA1689" s="85" t="s">
        <v>122</v>
      </c>
      <c r="AB1689" s="76" t="s">
        <v>539</v>
      </c>
      <c r="AC1689" s="76" t="s">
        <v>540</v>
      </c>
      <c r="AD1689" s="76" t="s">
        <v>25</v>
      </c>
      <c r="AE1689" s="76" t="s">
        <v>544</v>
      </c>
      <c r="AF1689" s="76" t="s">
        <v>96</v>
      </c>
      <c r="AG1689" s="82"/>
      <c r="AH1689" s="60"/>
      <c r="AI1689" s="75" t="s">
        <v>5843</v>
      </c>
      <c r="AJ1689" s="6" t="s">
        <v>103</v>
      </c>
      <c r="AK1689" s="81">
        <v>0</v>
      </c>
      <c r="AL1689" s="205" t="s">
        <v>103</v>
      </c>
      <c r="AM1689" s="169"/>
      <c r="AN1689" s="6"/>
      <c r="AO1689" s="120"/>
    </row>
    <row r="1690" spans="1:41">
      <c r="A1690" s="75" t="s">
        <v>5843</v>
      </c>
      <c r="B1690" s="6" t="s">
        <v>93</v>
      </c>
      <c r="C1690" s="76">
        <v>1689</v>
      </c>
      <c r="D1690" s="80" t="s">
        <v>592</v>
      </c>
      <c r="E1690" s="6" t="s">
        <v>2136</v>
      </c>
      <c r="F1690" s="6" t="str">
        <f t="shared" si="168"/>
        <v>BrokerRM-I-1157-AI26-M19</v>
      </c>
      <c r="G1690" s="96" t="s">
        <v>5920</v>
      </c>
      <c r="H1690" s="103" t="s">
        <v>5921</v>
      </c>
      <c r="I1690" s="85" t="s">
        <v>4692</v>
      </c>
      <c r="J1690" s="105">
        <v>46091</v>
      </c>
      <c r="K1690" s="107" t="s">
        <v>6157</v>
      </c>
      <c r="L1690" s="85">
        <v>6048863752</v>
      </c>
      <c r="M1690" s="85" t="s">
        <v>25</v>
      </c>
      <c r="N1690" s="85" t="s">
        <v>116</v>
      </c>
      <c r="O1690" s="71">
        <v>0</v>
      </c>
      <c r="P1690" s="71">
        <v>0</v>
      </c>
      <c r="Q1690" s="79">
        <v>5789.24</v>
      </c>
      <c r="R1690" s="79">
        <v>926.27840000000003</v>
      </c>
      <c r="S1690" s="71">
        <v>0</v>
      </c>
      <c r="T1690" s="79">
        <v>6715.5183999999999</v>
      </c>
      <c r="U1690" s="80" t="s">
        <v>24</v>
      </c>
      <c r="V1690" s="84">
        <f t="shared" si="171"/>
        <v>377.17672300010668</v>
      </c>
      <c r="W1690" s="106">
        <v>46090</v>
      </c>
      <c r="X1690" s="85" t="s">
        <v>1224</v>
      </c>
      <c r="Y1690" s="85" t="s">
        <v>129</v>
      </c>
      <c r="Z1690" s="85" t="s">
        <v>121</v>
      </c>
      <c r="AA1690" s="85" t="s">
        <v>122</v>
      </c>
      <c r="AB1690" s="76" t="s">
        <v>539</v>
      </c>
      <c r="AC1690" s="76" t="s">
        <v>540</v>
      </c>
      <c r="AD1690" s="76" t="s">
        <v>25</v>
      </c>
      <c r="AE1690" s="76" t="s">
        <v>544</v>
      </c>
      <c r="AF1690" s="76" t="s">
        <v>96</v>
      </c>
      <c r="AG1690" s="82"/>
      <c r="AH1690" s="60"/>
      <c r="AI1690" s="75" t="s">
        <v>5843</v>
      </c>
      <c r="AJ1690" s="6" t="s">
        <v>103</v>
      </c>
      <c r="AK1690" s="81">
        <v>0</v>
      </c>
      <c r="AL1690" s="205" t="s">
        <v>103</v>
      </c>
      <c r="AM1690" s="169"/>
      <c r="AN1690" s="6"/>
      <c r="AO1690" s="120"/>
    </row>
    <row r="1691" spans="1:41">
      <c r="A1691" s="75" t="s">
        <v>5843</v>
      </c>
      <c r="B1691" s="6" t="s">
        <v>93</v>
      </c>
      <c r="C1691" s="76">
        <v>1690</v>
      </c>
      <c r="D1691" s="80" t="s">
        <v>592</v>
      </c>
      <c r="E1691" s="6" t="s">
        <v>2136</v>
      </c>
      <c r="F1691" s="6" t="str">
        <f t="shared" si="168"/>
        <v>BrokerRM-I-1129-AI26-M19</v>
      </c>
      <c r="G1691" s="96" t="s">
        <v>5465</v>
      </c>
      <c r="H1691" s="103" t="s">
        <v>5922</v>
      </c>
      <c r="I1691" s="85" t="s">
        <v>4692</v>
      </c>
      <c r="J1691" s="105">
        <v>46094</v>
      </c>
      <c r="K1691" s="96" t="s">
        <v>6158</v>
      </c>
      <c r="L1691" s="85">
        <v>7214454391</v>
      </c>
      <c r="M1691" s="85" t="s">
        <v>25</v>
      </c>
      <c r="N1691" s="85" t="s">
        <v>116</v>
      </c>
      <c r="O1691" s="71">
        <v>0</v>
      </c>
      <c r="P1691" s="71">
        <v>0</v>
      </c>
      <c r="Q1691" s="79">
        <v>6043.24</v>
      </c>
      <c r="R1691" s="79">
        <v>966.91840000000002</v>
      </c>
      <c r="S1691" s="71">
        <v>0</v>
      </c>
      <c r="T1691" s="79">
        <v>7010.1584000000003</v>
      </c>
      <c r="U1691" s="80" t="s">
        <v>24</v>
      </c>
      <c r="V1691" s="84">
        <f t="shared" si="171"/>
        <v>393.72516245710403</v>
      </c>
      <c r="W1691" s="106">
        <v>46093</v>
      </c>
      <c r="X1691" s="85" t="s">
        <v>1183</v>
      </c>
      <c r="Y1691" s="85" t="s">
        <v>178</v>
      </c>
      <c r="Z1691" s="85" t="s">
        <v>121</v>
      </c>
      <c r="AA1691" s="85" t="s">
        <v>122</v>
      </c>
      <c r="AB1691" s="76" t="s">
        <v>539</v>
      </c>
      <c r="AC1691" s="76" t="s">
        <v>540</v>
      </c>
      <c r="AD1691" s="76" t="s">
        <v>25</v>
      </c>
      <c r="AE1691" s="76" t="s">
        <v>544</v>
      </c>
      <c r="AF1691" s="76" t="s">
        <v>96</v>
      </c>
      <c r="AG1691" s="82"/>
      <c r="AH1691" s="60"/>
      <c r="AI1691" s="75" t="s">
        <v>5843</v>
      </c>
      <c r="AJ1691" s="6" t="s">
        <v>103</v>
      </c>
      <c r="AK1691" s="81">
        <v>0</v>
      </c>
      <c r="AL1691" s="205" t="s">
        <v>103</v>
      </c>
      <c r="AM1691" s="169"/>
      <c r="AN1691" s="6"/>
      <c r="AO1691" s="120"/>
    </row>
    <row r="1692" spans="1:41">
      <c r="A1692" s="75" t="s">
        <v>5843</v>
      </c>
      <c r="B1692" s="6" t="s">
        <v>93</v>
      </c>
      <c r="C1692" s="76">
        <v>1691</v>
      </c>
      <c r="D1692" s="80" t="s">
        <v>592</v>
      </c>
      <c r="E1692" s="6" t="s">
        <v>2136</v>
      </c>
      <c r="F1692" s="6" t="str">
        <f t="shared" si="168"/>
        <v>BrokerRM-I-1152-AI26-M19</v>
      </c>
      <c r="G1692" s="96" t="s">
        <v>5923</v>
      </c>
      <c r="H1692" s="103" t="s">
        <v>5924</v>
      </c>
      <c r="I1692" s="85" t="s">
        <v>4692</v>
      </c>
      <c r="J1692" s="105">
        <v>46090</v>
      </c>
      <c r="K1692" s="107" t="s">
        <v>6159</v>
      </c>
      <c r="L1692" s="85">
        <v>1644074541</v>
      </c>
      <c r="M1692" s="85" t="s">
        <v>25</v>
      </c>
      <c r="N1692" s="85" t="s">
        <v>116</v>
      </c>
      <c r="O1692" s="71">
        <v>0</v>
      </c>
      <c r="P1692" s="71">
        <v>0</v>
      </c>
      <c r="Q1692" s="79">
        <v>3760.99</v>
      </c>
      <c r="R1692" s="79">
        <v>601.75839999999994</v>
      </c>
      <c r="S1692" s="71">
        <v>0</v>
      </c>
      <c r="T1692" s="79">
        <v>4362.7483999999995</v>
      </c>
      <c r="U1692" s="80" t="s">
        <v>24</v>
      </c>
      <c r="V1692" s="84">
        <f t="shared" si="171"/>
        <v>245.03352485579646</v>
      </c>
      <c r="W1692" s="106">
        <v>46087</v>
      </c>
      <c r="X1692" s="85" t="s">
        <v>1183</v>
      </c>
      <c r="Y1692" s="85" t="s">
        <v>178</v>
      </c>
      <c r="Z1692" s="85" t="s">
        <v>121</v>
      </c>
      <c r="AA1692" s="85" t="s">
        <v>122</v>
      </c>
      <c r="AB1692" s="76" t="s">
        <v>539</v>
      </c>
      <c r="AC1692" s="76" t="s">
        <v>540</v>
      </c>
      <c r="AD1692" s="76" t="s">
        <v>25</v>
      </c>
      <c r="AE1692" s="76" t="s">
        <v>544</v>
      </c>
      <c r="AF1692" s="76" t="s">
        <v>96</v>
      </c>
      <c r="AG1692" s="82"/>
      <c r="AH1692" s="60"/>
      <c r="AI1692" s="75" t="s">
        <v>5843</v>
      </c>
      <c r="AJ1692" s="6" t="s">
        <v>103</v>
      </c>
      <c r="AK1692" s="81">
        <v>0</v>
      </c>
      <c r="AL1692" s="205" t="s">
        <v>103</v>
      </c>
      <c r="AM1692" s="169"/>
      <c r="AN1692" s="6"/>
      <c r="AO1692" s="120"/>
    </row>
    <row r="1693" spans="1:41">
      <c r="A1693" s="75" t="s">
        <v>5843</v>
      </c>
      <c r="B1693" s="6" t="s">
        <v>93</v>
      </c>
      <c r="C1693" s="76">
        <v>1692</v>
      </c>
      <c r="D1693" s="80" t="s">
        <v>592</v>
      </c>
      <c r="E1693" s="6" t="s">
        <v>2136</v>
      </c>
      <c r="F1693" s="6" t="str">
        <f t="shared" si="168"/>
        <v>BrokerRM-I-1111-AI26-M19</v>
      </c>
      <c r="G1693" s="96" t="s">
        <v>5925</v>
      </c>
      <c r="H1693" s="103" t="s">
        <v>5926</v>
      </c>
      <c r="I1693" s="85" t="s">
        <v>4692</v>
      </c>
      <c r="J1693" s="105">
        <v>46091</v>
      </c>
      <c r="K1693" s="107" t="s">
        <v>6160</v>
      </c>
      <c r="L1693" s="85">
        <v>5997707623</v>
      </c>
      <c r="M1693" s="85" t="s">
        <v>25</v>
      </c>
      <c r="N1693" s="85" t="s">
        <v>116</v>
      </c>
      <c r="O1693" s="71">
        <v>0</v>
      </c>
      <c r="P1693" s="71">
        <v>0</v>
      </c>
      <c r="Q1693" s="79">
        <v>3646.55</v>
      </c>
      <c r="R1693" s="79">
        <v>583.44000000000005</v>
      </c>
      <c r="S1693" s="71">
        <v>0</v>
      </c>
      <c r="T1693" s="79">
        <v>4229.99</v>
      </c>
      <c r="U1693" s="80" t="s">
        <v>24</v>
      </c>
      <c r="V1693" s="84">
        <f t="shared" si="171"/>
        <v>237.57715659348372</v>
      </c>
      <c r="W1693" s="106">
        <v>46090</v>
      </c>
      <c r="X1693" s="85" t="s">
        <v>6161</v>
      </c>
      <c r="Y1693" s="85" t="s">
        <v>178</v>
      </c>
      <c r="Z1693" s="85" t="s">
        <v>121</v>
      </c>
      <c r="AA1693" s="85" t="s">
        <v>122</v>
      </c>
      <c r="AB1693" s="76" t="s">
        <v>539</v>
      </c>
      <c r="AC1693" s="76" t="s">
        <v>540</v>
      </c>
      <c r="AD1693" s="76" t="s">
        <v>25</v>
      </c>
      <c r="AE1693" s="76" t="s">
        <v>544</v>
      </c>
      <c r="AF1693" s="76" t="s">
        <v>96</v>
      </c>
      <c r="AG1693" s="82"/>
      <c r="AH1693" s="60"/>
      <c r="AI1693" s="75" t="s">
        <v>5843</v>
      </c>
      <c r="AJ1693" s="6" t="s">
        <v>103</v>
      </c>
      <c r="AK1693" s="81">
        <v>0</v>
      </c>
      <c r="AL1693" s="205" t="s">
        <v>103</v>
      </c>
      <c r="AM1693" s="169"/>
      <c r="AN1693" s="6"/>
      <c r="AO1693" s="120"/>
    </row>
    <row r="1694" spans="1:41">
      <c r="A1694" s="75" t="s">
        <v>5843</v>
      </c>
      <c r="B1694" s="6" t="s">
        <v>93</v>
      </c>
      <c r="C1694" s="76">
        <v>1693</v>
      </c>
      <c r="D1694" s="80" t="s">
        <v>592</v>
      </c>
      <c r="E1694" s="6" t="s">
        <v>2136</v>
      </c>
      <c r="F1694" s="6" t="str">
        <f t="shared" si="168"/>
        <v>BrokerRM-I-1149-AI26-M19</v>
      </c>
      <c r="G1694" s="96" t="s">
        <v>5927</v>
      </c>
      <c r="H1694" s="103" t="s">
        <v>5928</v>
      </c>
      <c r="I1694" s="85" t="s">
        <v>4692</v>
      </c>
      <c r="J1694" s="105">
        <v>46091</v>
      </c>
      <c r="K1694" s="96" t="s">
        <v>6162</v>
      </c>
      <c r="L1694" s="85">
        <v>8913400171</v>
      </c>
      <c r="M1694" s="85" t="s">
        <v>25</v>
      </c>
      <c r="N1694" s="85" t="s">
        <v>116</v>
      </c>
      <c r="O1694" s="71">
        <v>0</v>
      </c>
      <c r="P1694" s="71">
        <v>0</v>
      </c>
      <c r="Q1694" s="79">
        <v>3667.43</v>
      </c>
      <c r="R1694" s="79">
        <v>586.78880000000004</v>
      </c>
      <c r="S1694" s="71">
        <v>0</v>
      </c>
      <c r="T1694" s="79">
        <v>4254.2187999999996</v>
      </c>
      <c r="U1694" s="80" t="s">
        <v>24</v>
      </c>
      <c r="V1694" s="84">
        <f t="shared" si="171"/>
        <v>238.93796581801431</v>
      </c>
      <c r="W1694" s="106">
        <v>46090</v>
      </c>
      <c r="X1694" s="85" t="s">
        <v>6163</v>
      </c>
      <c r="Y1694" s="85" t="s">
        <v>6164</v>
      </c>
      <c r="Z1694" s="85" t="s">
        <v>121</v>
      </c>
      <c r="AA1694" s="85" t="s">
        <v>122</v>
      </c>
      <c r="AB1694" s="76" t="s">
        <v>539</v>
      </c>
      <c r="AC1694" s="76" t="s">
        <v>540</v>
      </c>
      <c r="AD1694" s="76" t="s">
        <v>25</v>
      </c>
      <c r="AE1694" s="76" t="s">
        <v>544</v>
      </c>
      <c r="AF1694" s="76" t="s">
        <v>96</v>
      </c>
      <c r="AG1694" s="82"/>
      <c r="AH1694" s="60"/>
      <c r="AI1694" s="75" t="s">
        <v>5843</v>
      </c>
      <c r="AJ1694" s="6" t="s">
        <v>103</v>
      </c>
      <c r="AK1694" s="81">
        <v>0</v>
      </c>
      <c r="AL1694" s="205" t="s">
        <v>103</v>
      </c>
      <c r="AM1694" s="169"/>
      <c r="AN1694" s="6"/>
      <c r="AO1694" s="120"/>
    </row>
    <row r="1695" spans="1:41">
      <c r="A1695" s="75" t="s">
        <v>5843</v>
      </c>
      <c r="B1695" s="6" t="s">
        <v>93</v>
      </c>
      <c r="C1695" s="76">
        <v>1694</v>
      </c>
      <c r="D1695" s="80" t="s">
        <v>592</v>
      </c>
      <c r="E1695" s="6" t="s">
        <v>2136</v>
      </c>
      <c r="F1695" s="6" t="str">
        <f t="shared" si="168"/>
        <v>BrokerRM-I-1153-AI26-M19</v>
      </c>
      <c r="G1695" s="96" t="s">
        <v>5929</v>
      </c>
      <c r="H1695" s="404" t="s">
        <v>5930</v>
      </c>
      <c r="I1695" s="85" t="s">
        <v>4692</v>
      </c>
      <c r="J1695" s="105">
        <v>46090</v>
      </c>
      <c r="K1695" s="107" t="s">
        <v>6165</v>
      </c>
      <c r="L1695" s="85">
        <v>4162636122</v>
      </c>
      <c r="M1695" s="85" t="s">
        <v>25</v>
      </c>
      <c r="N1695" s="85" t="s">
        <v>116</v>
      </c>
      <c r="O1695" s="71">
        <v>0</v>
      </c>
      <c r="P1695" s="71">
        <v>0</v>
      </c>
      <c r="Q1695" s="79">
        <v>4912.07</v>
      </c>
      <c r="R1695" s="79">
        <v>785.93119999999999</v>
      </c>
      <c r="S1695" s="71">
        <v>0</v>
      </c>
      <c r="T1695" s="79">
        <v>5698.0011999999997</v>
      </c>
      <c r="U1695" s="80" t="s">
        <v>24</v>
      </c>
      <c r="V1695" s="84">
        <f t="shared" si="171"/>
        <v>320.02792521075895</v>
      </c>
      <c r="W1695" s="106">
        <v>46087</v>
      </c>
      <c r="X1695" s="85" t="s">
        <v>1183</v>
      </c>
      <c r="Y1695" s="85" t="s">
        <v>178</v>
      </c>
      <c r="Z1695" s="85" t="s">
        <v>121</v>
      </c>
      <c r="AA1695" s="85" t="s">
        <v>122</v>
      </c>
      <c r="AB1695" s="76" t="s">
        <v>539</v>
      </c>
      <c r="AC1695" s="76" t="s">
        <v>540</v>
      </c>
      <c r="AD1695" s="76" t="s">
        <v>25</v>
      </c>
      <c r="AE1695" s="76" t="s">
        <v>544</v>
      </c>
      <c r="AF1695" s="76" t="s">
        <v>96</v>
      </c>
      <c r="AG1695" s="82"/>
      <c r="AH1695" s="60"/>
      <c r="AI1695" s="75" t="s">
        <v>5843</v>
      </c>
      <c r="AJ1695" s="6" t="s">
        <v>103</v>
      </c>
      <c r="AK1695" s="81">
        <v>0</v>
      </c>
      <c r="AL1695" s="205" t="s">
        <v>103</v>
      </c>
      <c r="AM1695" s="169"/>
      <c r="AN1695" s="6"/>
      <c r="AO1695" s="120"/>
    </row>
    <row r="1696" spans="1:41">
      <c r="A1696" s="75" t="s">
        <v>5843</v>
      </c>
      <c r="B1696" s="6" t="s">
        <v>93</v>
      </c>
      <c r="C1696" s="76">
        <v>1695</v>
      </c>
      <c r="D1696" s="80" t="s">
        <v>592</v>
      </c>
      <c r="E1696" s="6" t="s">
        <v>2136</v>
      </c>
      <c r="F1696" s="6" t="str">
        <f t="shared" si="168"/>
        <v>BrokerRM-I-1154-AI26-M19</v>
      </c>
      <c r="G1696" s="96" t="s">
        <v>5931</v>
      </c>
      <c r="H1696" s="103" t="s">
        <v>5932</v>
      </c>
      <c r="I1696" s="85" t="s">
        <v>4692</v>
      </c>
      <c r="J1696" s="105">
        <v>46090</v>
      </c>
      <c r="K1696" s="96" t="s">
        <v>6166</v>
      </c>
      <c r="L1696" s="85">
        <v>3083296790</v>
      </c>
      <c r="M1696" s="85" t="s">
        <v>25</v>
      </c>
      <c r="N1696" s="85" t="s">
        <v>116</v>
      </c>
      <c r="O1696" s="71">
        <v>0</v>
      </c>
      <c r="P1696" s="71">
        <v>0</v>
      </c>
      <c r="Q1696" s="79">
        <v>3743.64</v>
      </c>
      <c r="R1696" s="79">
        <v>598.98239999999998</v>
      </c>
      <c r="S1696" s="71">
        <v>0</v>
      </c>
      <c r="T1696" s="79">
        <v>4342.6224000000002</v>
      </c>
      <c r="U1696" s="80" t="s">
        <v>24</v>
      </c>
      <c r="V1696" s="84">
        <f t="shared" si="171"/>
        <v>243.903149168478</v>
      </c>
      <c r="W1696" s="106">
        <v>46087</v>
      </c>
      <c r="X1696" s="85" t="s">
        <v>1176</v>
      </c>
      <c r="Y1696" s="85" t="s">
        <v>129</v>
      </c>
      <c r="Z1696" s="85" t="s">
        <v>121</v>
      </c>
      <c r="AA1696" s="85" t="s">
        <v>122</v>
      </c>
      <c r="AB1696" s="76" t="s">
        <v>539</v>
      </c>
      <c r="AC1696" s="76" t="s">
        <v>540</v>
      </c>
      <c r="AD1696" s="76" t="s">
        <v>25</v>
      </c>
      <c r="AE1696" s="76" t="s">
        <v>544</v>
      </c>
      <c r="AF1696" s="76" t="s">
        <v>96</v>
      </c>
      <c r="AG1696" s="82"/>
      <c r="AH1696" s="60"/>
      <c r="AI1696" s="75" t="s">
        <v>5843</v>
      </c>
      <c r="AJ1696" s="6" t="s">
        <v>103</v>
      </c>
      <c r="AK1696" s="81">
        <v>0</v>
      </c>
      <c r="AL1696" s="205" t="s">
        <v>103</v>
      </c>
      <c r="AM1696" s="169"/>
      <c r="AN1696" s="6"/>
      <c r="AO1696" s="120"/>
    </row>
    <row r="1697" spans="1:41">
      <c r="A1697" s="75" t="s">
        <v>5843</v>
      </c>
      <c r="B1697" s="6" t="s">
        <v>93</v>
      </c>
      <c r="C1697" s="76">
        <v>1696</v>
      </c>
      <c r="D1697" s="80" t="s">
        <v>592</v>
      </c>
      <c r="E1697" s="6" t="s">
        <v>2136</v>
      </c>
      <c r="F1697" s="6" t="str">
        <f t="shared" si="168"/>
        <v>BrokerRM-I-1158-AI26-M19</v>
      </c>
      <c r="G1697" s="96" t="s">
        <v>5933</v>
      </c>
      <c r="H1697" s="103" t="s">
        <v>5934</v>
      </c>
      <c r="I1697" s="85" t="s">
        <v>4692</v>
      </c>
      <c r="J1697" s="105">
        <v>46093</v>
      </c>
      <c r="K1697" s="96" t="s">
        <v>6167</v>
      </c>
      <c r="L1697" s="85">
        <v>5166321252</v>
      </c>
      <c r="M1697" s="85" t="s">
        <v>25</v>
      </c>
      <c r="N1697" s="85" t="s">
        <v>116</v>
      </c>
      <c r="O1697" s="71">
        <v>0</v>
      </c>
      <c r="P1697" s="71">
        <v>0</v>
      </c>
      <c r="Q1697" s="79">
        <v>3853.1</v>
      </c>
      <c r="R1697" s="79">
        <v>616.49</v>
      </c>
      <c r="S1697" s="71">
        <v>0</v>
      </c>
      <c r="T1697" s="79">
        <v>4469.59</v>
      </c>
      <c r="U1697" s="80" t="s">
        <v>24</v>
      </c>
      <c r="V1697" s="84">
        <f t="shared" si="171"/>
        <v>251.03427746606232</v>
      </c>
      <c r="W1697" s="106">
        <v>46092</v>
      </c>
      <c r="X1697" s="85" t="s">
        <v>1185</v>
      </c>
      <c r="Y1697" s="85" t="s">
        <v>1910</v>
      </c>
      <c r="Z1697" s="85" t="s">
        <v>121</v>
      </c>
      <c r="AA1697" s="85" t="s">
        <v>122</v>
      </c>
      <c r="AB1697" s="76" t="s">
        <v>539</v>
      </c>
      <c r="AC1697" s="76" t="s">
        <v>540</v>
      </c>
      <c r="AD1697" s="76" t="s">
        <v>25</v>
      </c>
      <c r="AE1697" s="76" t="s">
        <v>544</v>
      </c>
      <c r="AF1697" s="76" t="s">
        <v>96</v>
      </c>
      <c r="AG1697" s="82"/>
      <c r="AH1697" s="60"/>
      <c r="AI1697" s="75" t="s">
        <v>5843</v>
      </c>
      <c r="AJ1697" s="6" t="s">
        <v>103</v>
      </c>
      <c r="AK1697" s="81">
        <v>0</v>
      </c>
      <c r="AL1697" s="205" t="s">
        <v>103</v>
      </c>
      <c r="AM1697" s="169"/>
      <c r="AN1697" s="6"/>
      <c r="AO1697" s="120"/>
    </row>
    <row r="1698" spans="1:41">
      <c r="A1698" s="75" t="s">
        <v>5843</v>
      </c>
      <c r="B1698" s="6" t="s">
        <v>93</v>
      </c>
      <c r="C1698" s="76">
        <v>1697</v>
      </c>
      <c r="D1698" s="80" t="s">
        <v>592</v>
      </c>
      <c r="E1698" s="6" t="s">
        <v>2136</v>
      </c>
      <c r="F1698" s="6" t="str">
        <f t="shared" si="168"/>
        <v>BrokerRM-I-1161-AI26-M19</v>
      </c>
      <c r="G1698" s="96" t="s">
        <v>5935</v>
      </c>
      <c r="H1698" s="103" t="s">
        <v>5936</v>
      </c>
      <c r="I1698" s="85" t="s">
        <v>4692</v>
      </c>
      <c r="J1698" s="105">
        <v>46092</v>
      </c>
      <c r="K1698" s="96" t="s">
        <v>6168</v>
      </c>
      <c r="L1698" s="85">
        <v>1673848595</v>
      </c>
      <c r="M1698" s="85" t="s">
        <v>25</v>
      </c>
      <c r="N1698" s="85" t="s">
        <v>116</v>
      </c>
      <c r="O1698" s="71">
        <v>0</v>
      </c>
      <c r="P1698" s="71">
        <v>0</v>
      </c>
      <c r="Q1698" s="79">
        <v>3743.64</v>
      </c>
      <c r="R1698" s="79">
        <v>598.98239999999998</v>
      </c>
      <c r="S1698" s="71">
        <v>0</v>
      </c>
      <c r="T1698" s="79">
        <v>4342.6224000000002</v>
      </c>
      <c r="U1698" s="80" t="s">
        <v>24</v>
      </c>
      <c r="V1698" s="84">
        <f t="shared" si="171"/>
        <v>243.903149168478</v>
      </c>
      <c r="W1698" s="106">
        <v>46091</v>
      </c>
      <c r="X1698" s="85" t="s">
        <v>1202</v>
      </c>
      <c r="Y1698" s="85" t="s">
        <v>129</v>
      </c>
      <c r="Z1698" s="85" t="s">
        <v>121</v>
      </c>
      <c r="AA1698" s="85" t="s">
        <v>122</v>
      </c>
      <c r="AB1698" s="76" t="s">
        <v>539</v>
      </c>
      <c r="AC1698" s="76" t="s">
        <v>540</v>
      </c>
      <c r="AD1698" s="76" t="s">
        <v>25</v>
      </c>
      <c r="AE1698" s="76" t="s">
        <v>544</v>
      </c>
      <c r="AF1698" s="76" t="s">
        <v>96</v>
      </c>
      <c r="AG1698" s="82"/>
      <c r="AH1698" s="60"/>
      <c r="AI1698" s="75" t="s">
        <v>5843</v>
      </c>
      <c r="AJ1698" s="6" t="s">
        <v>103</v>
      </c>
      <c r="AK1698" s="81">
        <v>0</v>
      </c>
      <c r="AL1698" s="205" t="s">
        <v>103</v>
      </c>
      <c r="AM1698" s="169"/>
      <c r="AN1698" s="6"/>
      <c r="AO1698" s="120"/>
    </row>
    <row r="1699" spans="1:41">
      <c r="A1699" s="75" t="s">
        <v>5843</v>
      </c>
      <c r="B1699" s="6" t="s">
        <v>93</v>
      </c>
      <c r="C1699" s="76">
        <v>1698</v>
      </c>
      <c r="D1699" s="80" t="s">
        <v>592</v>
      </c>
      <c r="E1699" s="6" t="s">
        <v>2136</v>
      </c>
      <c r="F1699" s="6" t="str">
        <f t="shared" si="168"/>
        <v>BrokerRM-I-1162-AI26-M19</v>
      </c>
      <c r="G1699" s="96" t="s">
        <v>5937</v>
      </c>
      <c r="H1699" s="103" t="s">
        <v>5938</v>
      </c>
      <c r="I1699" s="85" t="s">
        <v>4692</v>
      </c>
      <c r="J1699" s="105">
        <v>46093</v>
      </c>
      <c r="K1699" s="96" t="s">
        <v>6169</v>
      </c>
      <c r="L1699" s="85">
        <v>7101435622</v>
      </c>
      <c r="M1699" s="85" t="s">
        <v>25</v>
      </c>
      <c r="N1699" s="85" t="s">
        <v>116</v>
      </c>
      <c r="O1699" s="71">
        <v>0</v>
      </c>
      <c r="P1699" s="71">
        <v>0</v>
      </c>
      <c r="Q1699" s="79">
        <v>6043.24</v>
      </c>
      <c r="R1699" s="79">
        <v>966.91840000000002</v>
      </c>
      <c r="S1699" s="71">
        <v>0</v>
      </c>
      <c r="T1699" s="79">
        <v>7010.1584000000003</v>
      </c>
      <c r="U1699" s="80" t="s">
        <v>24</v>
      </c>
      <c r="V1699" s="84">
        <f t="shared" si="171"/>
        <v>393.72516245710403</v>
      </c>
      <c r="W1699" s="106">
        <v>46092</v>
      </c>
      <c r="X1699" s="85" t="s">
        <v>1183</v>
      </c>
      <c r="Y1699" s="85" t="s">
        <v>178</v>
      </c>
      <c r="Z1699" s="85" t="s">
        <v>121</v>
      </c>
      <c r="AA1699" s="85" t="s">
        <v>122</v>
      </c>
      <c r="AB1699" s="76" t="s">
        <v>539</v>
      </c>
      <c r="AC1699" s="76" t="s">
        <v>540</v>
      </c>
      <c r="AD1699" s="76" t="s">
        <v>25</v>
      </c>
      <c r="AE1699" s="76" t="s">
        <v>544</v>
      </c>
      <c r="AF1699" s="76" t="s">
        <v>96</v>
      </c>
      <c r="AG1699" s="82"/>
      <c r="AH1699" s="60"/>
      <c r="AI1699" s="75" t="s">
        <v>5843</v>
      </c>
      <c r="AJ1699" s="6" t="s">
        <v>103</v>
      </c>
      <c r="AK1699" s="81">
        <v>0</v>
      </c>
      <c r="AL1699" s="205" t="s">
        <v>103</v>
      </c>
      <c r="AM1699" s="169"/>
      <c r="AN1699" s="6"/>
      <c r="AO1699" s="120"/>
    </row>
    <row r="1700" spans="1:41">
      <c r="A1700" s="75" t="s">
        <v>5843</v>
      </c>
      <c r="B1700" s="6" t="s">
        <v>93</v>
      </c>
      <c r="C1700" s="76">
        <v>1699</v>
      </c>
      <c r="D1700" s="80" t="s">
        <v>592</v>
      </c>
      <c r="E1700" s="6" t="s">
        <v>2136</v>
      </c>
      <c r="F1700" s="6" t="str">
        <f t="shared" si="168"/>
        <v>BrokerRM-I-1169-AI26-M19</v>
      </c>
      <c r="G1700" s="96" t="s">
        <v>5939</v>
      </c>
      <c r="H1700" s="103" t="s">
        <v>5940</v>
      </c>
      <c r="I1700" s="85" t="s">
        <v>4692</v>
      </c>
      <c r="J1700" s="105">
        <v>46094</v>
      </c>
      <c r="K1700" s="96" t="s">
        <v>6170</v>
      </c>
      <c r="L1700" s="85">
        <v>6462000871</v>
      </c>
      <c r="M1700" s="85" t="s">
        <v>25</v>
      </c>
      <c r="N1700" s="85" t="s">
        <v>116</v>
      </c>
      <c r="O1700" s="71">
        <v>0</v>
      </c>
      <c r="P1700" s="71">
        <v>0</v>
      </c>
      <c r="Q1700" s="79">
        <v>3741.85</v>
      </c>
      <c r="R1700" s="79">
        <v>598.69000000000005</v>
      </c>
      <c r="S1700" s="71">
        <v>0</v>
      </c>
      <c r="T1700" s="79">
        <v>4340.54</v>
      </c>
      <c r="U1700" s="80" t="s">
        <v>24</v>
      </c>
      <c r="V1700" s="84">
        <f t="shared" si="171"/>
        <v>243.78619128657039</v>
      </c>
      <c r="W1700" s="106">
        <v>46093</v>
      </c>
      <c r="X1700" s="85" t="s">
        <v>1908</v>
      </c>
      <c r="Y1700" s="85" t="s">
        <v>1433</v>
      </c>
      <c r="Z1700" s="85" t="s">
        <v>121</v>
      </c>
      <c r="AA1700" s="85" t="s">
        <v>122</v>
      </c>
      <c r="AB1700" s="76" t="s">
        <v>539</v>
      </c>
      <c r="AC1700" s="76" t="s">
        <v>540</v>
      </c>
      <c r="AD1700" s="76" t="s">
        <v>25</v>
      </c>
      <c r="AE1700" s="76" t="s">
        <v>544</v>
      </c>
      <c r="AF1700" s="76" t="s">
        <v>96</v>
      </c>
      <c r="AG1700" s="82"/>
      <c r="AH1700" s="60"/>
      <c r="AI1700" s="75" t="s">
        <v>5843</v>
      </c>
      <c r="AJ1700" s="6" t="s">
        <v>103</v>
      </c>
      <c r="AK1700" s="81">
        <v>0</v>
      </c>
      <c r="AL1700" s="205" t="s">
        <v>103</v>
      </c>
      <c r="AM1700" s="169"/>
      <c r="AN1700" s="6"/>
      <c r="AO1700" s="120"/>
    </row>
    <row r="1701" spans="1:41">
      <c r="A1701" s="75" t="s">
        <v>5843</v>
      </c>
      <c r="B1701" s="6" t="s">
        <v>93</v>
      </c>
      <c r="C1701" s="76">
        <v>1700</v>
      </c>
      <c r="D1701" s="80" t="s">
        <v>592</v>
      </c>
      <c r="E1701" s="6" t="s">
        <v>2136</v>
      </c>
      <c r="F1701" s="6" t="str">
        <f t="shared" si="168"/>
        <v>BrokerRM-I-1168-AI26-M19</v>
      </c>
      <c r="G1701" s="96" t="s">
        <v>5941</v>
      </c>
      <c r="H1701" s="103" t="s">
        <v>5942</v>
      </c>
      <c r="I1701" s="85" t="s">
        <v>4692</v>
      </c>
      <c r="J1701" s="105">
        <v>46094</v>
      </c>
      <c r="K1701" s="96" t="s">
        <v>6171</v>
      </c>
      <c r="L1701" s="85">
        <v>3627527164</v>
      </c>
      <c r="M1701" s="85" t="s">
        <v>25</v>
      </c>
      <c r="N1701" s="85" t="s">
        <v>116</v>
      </c>
      <c r="O1701" s="71">
        <v>0</v>
      </c>
      <c r="P1701" s="71">
        <v>0</v>
      </c>
      <c r="Q1701" s="79">
        <v>5972.31</v>
      </c>
      <c r="R1701" s="79">
        <v>955.56960000000004</v>
      </c>
      <c r="S1701" s="71">
        <v>0</v>
      </c>
      <c r="T1701" s="79">
        <v>6927.8796000000002</v>
      </c>
      <c r="U1701" s="80" t="s">
        <v>24</v>
      </c>
      <c r="V1701" s="84">
        <f t="shared" si="171"/>
        <v>389.10397816306931</v>
      </c>
      <c r="W1701" s="106">
        <v>46093</v>
      </c>
      <c r="X1701" s="85" t="s">
        <v>1224</v>
      </c>
      <c r="Y1701" s="85" t="s">
        <v>129</v>
      </c>
      <c r="Z1701" s="85" t="s">
        <v>121</v>
      </c>
      <c r="AA1701" s="85" t="s">
        <v>122</v>
      </c>
      <c r="AB1701" s="76" t="s">
        <v>539</v>
      </c>
      <c r="AC1701" s="76" t="s">
        <v>540</v>
      </c>
      <c r="AD1701" s="76" t="s">
        <v>25</v>
      </c>
      <c r="AE1701" s="76" t="s">
        <v>544</v>
      </c>
      <c r="AF1701" s="76" t="s">
        <v>96</v>
      </c>
      <c r="AG1701" s="82"/>
      <c r="AH1701" s="60"/>
      <c r="AI1701" s="75" t="s">
        <v>5843</v>
      </c>
      <c r="AJ1701" s="6" t="s">
        <v>103</v>
      </c>
      <c r="AK1701" s="81">
        <v>0</v>
      </c>
      <c r="AL1701" s="205" t="s">
        <v>103</v>
      </c>
      <c r="AM1701" s="169"/>
      <c r="AN1701" s="6"/>
      <c r="AO1701" s="120"/>
    </row>
    <row r="1702" spans="1:41">
      <c r="A1702" s="75" t="s">
        <v>5843</v>
      </c>
      <c r="B1702" s="6" t="s">
        <v>93</v>
      </c>
      <c r="C1702" s="76">
        <v>1701</v>
      </c>
      <c r="D1702" s="80" t="s">
        <v>592</v>
      </c>
      <c r="E1702" s="6" t="s">
        <v>2136</v>
      </c>
      <c r="F1702" s="6" t="str">
        <f t="shared" si="168"/>
        <v>BrokerRM-I-1167-AI26-M19</v>
      </c>
      <c r="G1702" s="96" t="s">
        <v>5943</v>
      </c>
      <c r="H1702" s="103" t="s">
        <v>5944</v>
      </c>
      <c r="I1702" s="85" t="s">
        <v>4692</v>
      </c>
      <c r="J1702" s="105">
        <v>46094</v>
      </c>
      <c r="K1702" s="96" t="s">
        <v>6172</v>
      </c>
      <c r="L1702" s="85">
        <v>1207745173</v>
      </c>
      <c r="M1702" s="85" t="s">
        <v>25</v>
      </c>
      <c r="N1702" s="85" t="s">
        <v>116</v>
      </c>
      <c r="O1702" s="71">
        <v>0</v>
      </c>
      <c r="P1702" s="71">
        <v>0</v>
      </c>
      <c r="Q1702" s="79">
        <v>3743.64</v>
      </c>
      <c r="R1702" s="79">
        <v>598.98239999999998</v>
      </c>
      <c r="S1702" s="71">
        <v>0</v>
      </c>
      <c r="T1702" s="79">
        <v>4342.6224000000002</v>
      </c>
      <c r="U1702" s="80" t="s">
        <v>24</v>
      </c>
      <c r="V1702" s="84">
        <f t="shared" si="171"/>
        <v>243.903149168478</v>
      </c>
      <c r="W1702" s="106">
        <v>46093</v>
      </c>
      <c r="X1702" s="85" t="s">
        <v>1224</v>
      </c>
      <c r="Y1702" s="85" t="s">
        <v>129</v>
      </c>
      <c r="Z1702" s="85" t="s">
        <v>121</v>
      </c>
      <c r="AA1702" s="85" t="s">
        <v>122</v>
      </c>
      <c r="AB1702" s="76" t="s">
        <v>539</v>
      </c>
      <c r="AC1702" s="76" t="s">
        <v>540</v>
      </c>
      <c r="AD1702" s="76" t="s">
        <v>25</v>
      </c>
      <c r="AE1702" s="76" t="s">
        <v>544</v>
      </c>
      <c r="AF1702" s="76" t="s">
        <v>96</v>
      </c>
      <c r="AG1702" s="82"/>
      <c r="AH1702" s="60"/>
      <c r="AI1702" s="75" t="s">
        <v>5843</v>
      </c>
      <c r="AJ1702" s="6" t="s">
        <v>103</v>
      </c>
      <c r="AK1702" s="81">
        <v>0</v>
      </c>
      <c r="AL1702" s="205" t="s">
        <v>103</v>
      </c>
      <c r="AM1702" s="169"/>
      <c r="AN1702" s="6"/>
      <c r="AO1702" s="120"/>
    </row>
    <row r="1703" spans="1:41">
      <c r="A1703" s="75" t="s">
        <v>5843</v>
      </c>
      <c r="B1703" s="6" t="s">
        <v>93</v>
      </c>
      <c r="C1703" s="76">
        <v>1702</v>
      </c>
      <c r="D1703" s="80" t="s">
        <v>592</v>
      </c>
      <c r="E1703" s="6" t="s">
        <v>2136</v>
      </c>
      <c r="F1703" s="6" t="str">
        <f t="shared" si="168"/>
        <v>BrokerRM-I-0838-AI25-M19-C816</v>
      </c>
      <c r="G1703" s="96" t="s">
        <v>5945</v>
      </c>
      <c r="H1703" s="404" t="s">
        <v>5946</v>
      </c>
      <c r="I1703" s="85" t="s">
        <v>4692</v>
      </c>
      <c r="J1703" s="105">
        <v>46093</v>
      </c>
      <c r="K1703" s="96" t="s">
        <v>6173</v>
      </c>
      <c r="L1703" s="85">
        <v>1406415920</v>
      </c>
      <c r="M1703" s="85" t="s">
        <v>25</v>
      </c>
      <c r="N1703" s="85" t="s">
        <v>116</v>
      </c>
      <c r="O1703" s="71">
        <v>0</v>
      </c>
      <c r="P1703" s="71">
        <v>0</v>
      </c>
      <c r="Q1703" s="79">
        <v>12086</v>
      </c>
      <c r="R1703" s="79">
        <v>1933.76</v>
      </c>
      <c r="S1703" s="71">
        <v>0</v>
      </c>
      <c r="T1703" s="79">
        <v>14019.76</v>
      </c>
      <c r="U1703" s="80" t="s">
        <v>24</v>
      </c>
      <c r="V1703" s="84">
        <f t="shared" si="171"/>
        <v>787.41905227271445</v>
      </c>
      <c r="W1703" s="106">
        <v>45972</v>
      </c>
      <c r="X1703" s="85" t="s">
        <v>1207</v>
      </c>
      <c r="Y1703" s="85" t="s">
        <v>129</v>
      </c>
      <c r="Z1703" s="85" t="s">
        <v>121</v>
      </c>
      <c r="AA1703" s="85" t="s">
        <v>122</v>
      </c>
      <c r="AB1703" s="76" t="s">
        <v>539</v>
      </c>
      <c r="AC1703" s="76" t="s">
        <v>540</v>
      </c>
      <c r="AD1703" s="76" t="s">
        <v>25</v>
      </c>
      <c r="AE1703" s="76">
        <v>67180000</v>
      </c>
      <c r="AF1703" s="76" t="s">
        <v>96</v>
      </c>
      <c r="AG1703" s="82"/>
      <c r="AH1703" s="60"/>
      <c r="AI1703" s="75" t="s">
        <v>5843</v>
      </c>
      <c r="AJ1703" s="6" t="s">
        <v>103</v>
      </c>
      <c r="AK1703" s="81">
        <v>0</v>
      </c>
      <c r="AL1703" s="205" t="s">
        <v>103</v>
      </c>
      <c r="AM1703" s="169" t="s">
        <v>6437</v>
      </c>
      <c r="AN1703" s="6"/>
      <c r="AO1703" s="120"/>
    </row>
    <row r="1704" spans="1:41">
      <c r="A1704" s="75" t="s">
        <v>5843</v>
      </c>
      <c r="B1704" s="6" t="s">
        <v>93</v>
      </c>
      <c r="C1704" s="76">
        <v>1703</v>
      </c>
      <c r="D1704" s="80" t="s">
        <v>108</v>
      </c>
      <c r="E1704" s="6" t="s">
        <v>2135</v>
      </c>
      <c r="F1704" s="6" t="str">
        <f t="shared" si="168"/>
        <v>FreightRM-I-1160-AI26-M19</v>
      </c>
      <c r="G1704" s="96" t="s">
        <v>5947</v>
      </c>
      <c r="H1704" s="6" t="s">
        <v>5948</v>
      </c>
      <c r="I1704" s="85" t="s">
        <v>4692</v>
      </c>
      <c r="J1704" s="92">
        <v>46101</v>
      </c>
      <c r="K1704" s="92" t="s">
        <v>116</v>
      </c>
      <c r="L1704" s="80" t="s">
        <v>119</v>
      </c>
      <c r="M1704" s="85" t="s">
        <v>25</v>
      </c>
      <c r="N1704" s="85" t="s">
        <v>116</v>
      </c>
      <c r="O1704" s="71">
        <v>0</v>
      </c>
      <c r="P1704" s="71">
        <v>0</v>
      </c>
      <c r="Q1704" s="79">
        <v>120037.35</v>
      </c>
      <c r="R1704" s="79">
        <v>4801.49</v>
      </c>
      <c r="S1704" s="71">
        <v>0</v>
      </c>
      <c r="T1704" s="79">
        <v>124838.84</v>
      </c>
      <c r="U1704" s="80" t="s">
        <v>24</v>
      </c>
      <c r="V1704" s="84">
        <f t="shared" si="171"/>
        <v>7011.5666088167727</v>
      </c>
      <c r="W1704" s="74" t="s">
        <v>119</v>
      </c>
      <c r="X1704" s="80" t="s">
        <v>120</v>
      </c>
      <c r="Y1704" s="80" t="s">
        <v>120</v>
      </c>
      <c r="Z1704" s="85" t="s">
        <v>121</v>
      </c>
      <c r="AA1704" s="85" t="s">
        <v>122</v>
      </c>
      <c r="AB1704" s="76" t="s">
        <v>539</v>
      </c>
      <c r="AC1704" s="76" t="s">
        <v>540</v>
      </c>
      <c r="AD1704" s="76" t="s">
        <v>25</v>
      </c>
      <c r="AE1704" s="76" t="s">
        <v>544</v>
      </c>
      <c r="AF1704" s="76" t="s">
        <v>96</v>
      </c>
      <c r="AG1704" s="82"/>
      <c r="AH1704" s="60"/>
      <c r="AI1704" s="75" t="s">
        <v>5843</v>
      </c>
      <c r="AJ1704" s="6" t="s">
        <v>103</v>
      </c>
      <c r="AK1704" s="81">
        <v>0</v>
      </c>
      <c r="AL1704" s="205" t="s">
        <v>103</v>
      </c>
      <c r="AM1704" s="169"/>
      <c r="AN1704" s="6"/>
      <c r="AO1704" s="120"/>
    </row>
    <row r="1705" spans="1:41">
      <c r="A1705" s="75" t="s">
        <v>5843</v>
      </c>
      <c r="B1705" s="6" t="s">
        <v>93</v>
      </c>
      <c r="C1705" s="76">
        <v>1704</v>
      </c>
      <c r="D1705" s="80" t="s">
        <v>108</v>
      </c>
      <c r="E1705" s="6" t="s">
        <v>2135</v>
      </c>
      <c r="F1705" s="6" t="str">
        <f t="shared" si="168"/>
        <v>FreightFG-I-0511-AE26-M45</v>
      </c>
      <c r="G1705" s="96" t="s">
        <v>5949</v>
      </c>
      <c r="H1705" s="6" t="s">
        <v>5950</v>
      </c>
      <c r="I1705" s="85" t="s">
        <v>4692</v>
      </c>
      <c r="J1705" s="92">
        <v>46101</v>
      </c>
      <c r="K1705" s="92" t="s">
        <v>116</v>
      </c>
      <c r="L1705" s="80">
        <v>6865590793</v>
      </c>
      <c r="M1705" s="85" t="s">
        <v>28</v>
      </c>
      <c r="N1705" s="85" t="s">
        <v>116</v>
      </c>
      <c r="O1705" s="71">
        <v>0</v>
      </c>
      <c r="P1705" s="71">
        <v>0</v>
      </c>
      <c r="Q1705" s="79">
        <v>456.82</v>
      </c>
      <c r="R1705" s="79">
        <v>73.09</v>
      </c>
      <c r="S1705" s="71">
        <v>0</v>
      </c>
      <c r="T1705" s="79">
        <v>529.91</v>
      </c>
      <c r="U1705" s="80" t="s">
        <v>24</v>
      </c>
      <c r="V1705" s="84">
        <f t="shared" si="171"/>
        <v>29.762366116811851</v>
      </c>
      <c r="W1705" s="74" t="s">
        <v>119</v>
      </c>
      <c r="X1705" s="80" t="s">
        <v>122</v>
      </c>
      <c r="Y1705" s="80" t="s">
        <v>121</v>
      </c>
      <c r="Z1705" s="85" t="s">
        <v>121</v>
      </c>
      <c r="AA1705" s="85" t="s">
        <v>122</v>
      </c>
      <c r="AB1705" s="76" t="s">
        <v>1098</v>
      </c>
      <c r="AC1705" s="76" t="s">
        <v>541</v>
      </c>
      <c r="AD1705" s="76" t="s">
        <v>28</v>
      </c>
      <c r="AE1705" s="76" t="s">
        <v>545</v>
      </c>
      <c r="AF1705" s="76" t="s">
        <v>96</v>
      </c>
      <c r="AG1705" s="82"/>
      <c r="AH1705" s="60"/>
      <c r="AI1705" s="75" t="s">
        <v>5843</v>
      </c>
      <c r="AJ1705" s="6" t="s">
        <v>103</v>
      </c>
      <c r="AK1705" s="81">
        <v>0</v>
      </c>
      <c r="AL1705" s="205" t="s">
        <v>103</v>
      </c>
      <c r="AM1705" s="169"/>
      <c r="AN1705" s="6"/>
      <c r="AO1705" s="120"/>
    </row>
    <row r="1706" spans="1:41">
      <c r="A1706" s="75" t="s">
        <v>5843</v>
      </c>
      <c r="B1706" s="6" t="s">
        <v>93</v>
      </c>
      <c r="C1706" s="76">
        <v>1705</v>
      </c>
      <c r="D1706" s="80" t="s">
        <v>108</v>
      </c>
      <c r="E1706" s="6" t="s">
        <v>2135</v>
      </c>
      <c r="F1706" s="6" t="str">
        <f t="shared" si="168"/>
        <v>FreightFG-I-0508-AE26-M19</v>
      </c>
      <c r="G1706" s="96" t="s">
        <v>5951</v>
      </c>
      <c r="H1706" s="6" t="s">
        <v>5952</v>
      </c>
      <c r="I1706" s="85" t="s">
        <v>4692</v>
      </c>
      <c r="J1706" s="92">
        <v>46101</v>
      </c>
      <c r="K1706" s="92" t="s">
        <v>116</v>
      </c>
      <c r="L1706" s="80" t="s">
        <v>119</v>
      </c>
      <c r="M1706" s="85" t="s">
        <v>28</v>
      </c>
      <c r="N1706" s="85" t="s">
        <v>116</v>
      </c>
      <c r="O1706" s="71">
        <v>0</v>
      </c>
      <c r="P1706" s="71">
        <v>0</v>
      </c>
      <c r="Q1706" s="79">
        <v>7389.48</v>
      </c>
      <c r="R1706" s="79">
        <v>227.74</v>
      </c>
      <c r="S1706" s="71">
        <v>0</v>
      </c>
      <c r="T1706" s="79">
        <v>7617.22</v>
      </c>
      <c r="U1706" s="80" t="s">
        <v>24</v>
      </c>
      <c r="V1706" s="84">
        <f t="shared" si="171"/>
        <v>427.82074396086426</v>
      </c>
      <c r="W1706" s="74" t="s">
        <v>119</v>
      </c>
      <c r="X1706" s="80" t="s">
        <v>122</v>
      </c>
      <c r="Y1706" s="80" t="s">
        <v>121</v>
      </c>
      <c r="Z1706" s="80" t="s">
        <v>120</v>
      </c>
      <c r="AA1706" s="80" t="s">
        <v>120</v>
      </c>
      <c r="AB1706" s="76" t="s">
        <v>539</v>
      </c>
      <c r="AC1706" s="76" t="s">
        <v>541</v>
      </c>
      <c r="AD1706" s="76" t="s">
        <v>28</v>
      </c>
      <c r="AE1706" s="76" t="s">
        <v>545</v>
      </c>
      <c r="AF1706" s="76" t="s">
        <v>96</v>
      </c>
      <c r="AG1706" s="82"/>
      <c r="AH1706" s="60"/>
      <c r="AI1706" s="75" t="s">
        <v>5843</v>
      </c>
      <c r="AJ1706" s="6" t="s">
        <v>103</v>
      </c>
      <c r="AK1706" s="81">
        <v>0</v>
      </c>
      <c r="AL1706" s="205" t="s">
        <v>103</v>
      </c>
      <c r="AM1706" s="169"/>
      <c r="AN1706" s="6"/>
      <c r="AO1706" s="120"/>
    </row>
    <row r="1707" spans="1:41" ht="29">
      <c r="A1707" s="75" t="s">
        <v>5843</v>
      </c>
      <c r="B1707" s="6" t="s">
        <v>93</v>
      </c>
      <c r="C1707" s="76">
        <v>1706</v>
      </c>
      <c r="D1707" s="80" t="s">
        <v>1563</v>
      </c>
      <c r="E1707" s="6" t="s">
        <v>2136</v>
      </c>
      <c r="F1707" s="6" t="str">
        <f t="shared" si="168"/>
        <v>BrokerRM-J-1222LI26-M19, RM-J-1230LI26-M19</v>
      </c>
      <c r="G1707" s="113" t="s">
        <v>5953</v>
      </c>
      <c r="H1707" s="95" t="s">
        <v>5954</v>
      </c>
      <c r="I1707" s="85" t="s">
        <v>4692</v>
      </c>
      <c r="J1707" s="92" t="s">
        <v>6174</v>
      </c>
      <c r="K1707" s="92" t="s">
        <v>6175</v>
      </c>
      <c r="L1707" s="78" t="s">
        <v>116</v>
      </c>
      <c r="M1707" s="80" t="s">
        <v>173</v>
      </c>
      <c r="N1707" s="85" t="s">
        <v>6176</v>
      </c>
      <c r="O1707" s="71">
        <v>0</v>
      </c>
      <c r="P1707" s="71">
        <v>0</v>
      </c>
      <c r="Q1707" s="79">
        <v>448</v>
      </c>
      <c r="R1707" s="79">
        <v>0</v>
      </c>
      <c r="S1707" s="71">
        <v>0</v>
      </c>
      <c r="T1707" s="79">
        <v>448</v>
      </c>
      <c r="U1707" s="80" t="s">
        <v>118</v>
      </c>
      <c r="V1707" s="84">
        <f t="shared" ref="V1707:V1709" si="172">T1707</f>
        <v>448</v>
      </c>
      <c r="W1707" s="74" t="s">
        <v>6177</v>
      </c>
      <c r="X1707" s="80" t="s">
        <v>1156</v>
      </c>
      <c r="Y1707" s="80" t="s">
        <v>178</v>
      </c>
      <c r="Z1707" s="80" t="s">
        <v>239</v>
      </c>
      <c r="AA1707" s="80" t="s">
        <v>122</v>
      </c>
      <c r="AB1707" s="76" t="s">
        <v>539</v>
      </c>
      <c r="AC1707" s="76" t="s">
        <v>540</v>
      </c>
      <c r="AD1707" s="76" t="s">
        <v>173</v>
      </c>
      <c r="AE1707" s="76" t="s">
        <v>548</v>
      </c>
      <c r="AF1707" s="76" t="s">
        <v>96</v>
      </c>
      <c r="AG1707" s="82"/>
      <c r="AH1707" s="60"/>
      <c r="AI1707" s="75" t="s">
        <v>5843</v>
      </c>
      <c r="AJ1707" s="6" t="s">
        <v>103</v>
      </c>
      <c r="AK1707" s="81">
        <v>0</v>
      </c>
      <c r="AL1707" s="205" t="s">
        <v>103</v>
      </c>
      <c r="AM1707" s="169"/>
      <c r="AN1707" s="6"/>
      <c r="AO1707" s="120"/>
    </row>
    <row r="1708" spans="1:41" ht="29">
      <c r="A1708" s="75" t="s">
        <v>5843</v>
      </c>
      <c r="B1708" s="6" t="s">
        <v>93</v>
      </c>
      <c r="C1708" s="76">
        <v>1707</v>
      </c>
      <c r="D1708" s="80" t="s">
        <v>1563</v>
      </c>
      <c r="E1708" s="6" t="s">
        <v>2136</v>
      </c>
      <c r="F1708" s="6" t="str">
        <f t="shared" si="168"/>
        <v>BrokerRM-J-1275LI26-M19</v>
      </c>
      <c r="G1708" s="96" t="s">
        <v>5955</v>
      </c>
      <c r="H1708" s="95" t="s">
        <v>5956</v>
      </c>
      <c r="I1708" s="85" t="s">
        <v>4692</v>
      </c>
      <c r="J1708" s="92" t="s">
        <v>6174</v>
      </c>
      <c r="K1708" s="92" t="s">
        <v>6178</v>
      </c>
      <c r="L1708" s="78" t="s">
        <v>116</v>
      </c>
      <c r="M1708" s="80" t="s">
        <v>173</v>
      </c>
      <c r="N1708" s="85" t="s">
        <v>6179</v>
      </c>
      <c r="O1708" s="71">
        <v>0</v>
      </c>
      <c r="P1708" s="71">
        <v>0</v>
      </c>
      <c r="Q1708" s="79">
        <v>448</v>
      </c>
      <c r="R1708" s="79">
        <v>0</v>
      </c>
      <c r="S1708" s="71">
        <v>0</v>
      </c>
      <c r="T1708" s="79">
        <v>448</v>
      </c>
      <c r="U1708" s="80" t="s">
        <v>118</v>
      </c>
      <c r="V1708" s="84">
        <f t="shared" si="172"/>
        <v>448</v>
      </c>
      <c r="W1708" s="74" t="s">
        <v>6180</v>
      </c>
      <c r="X1708" s="80" t="s">
        <v>1156</v>
      </c>
      <c r="Y1708" s="80" t="s">
        <v>178</v>
      </c>
      <c r="Z1708" s="80" t="s">
        <v>239</v>
      </c>
      <c r="AA1708" s="80" t="s">
        <v>122</v>
      </c>
      <c r="AB1708" s="76" t="s">
        <v>539</v>
      </c>
      <c r="AC1708" s="76" t="s">
        <v>540</v>
      </c>
      <c r="AD1708" s="76" t="s">
        <v>173</v>
      </c>
      <c r="AE1708" s="76" t="s">
        <v>548</v>
      </c>
      <c r="AF1708" s="76" t="s">
        <v>96</v>
      </c>
      <c r="AG1708" s="82"/>
      <c r="AH1708" s="60"/>
      <c r="AI1708" s="75" t="s">
        <v>5843</v>
      </c>
      <c r="AJ1708" s="6" t="s">
        <v>103</v>
      </c>
      <c r="AK1708" s="81">
        <v>0</v>
      </c>
      <c r="AL1708" s="205" t="s">
        <v>103</v>
      </c>
      <c r="AM1708" s="169"/>
      <c r="AN1708" s="6"/>
      <c r="AO1708" s="120"/>
    </row>
    <row r="1709" spans="1:41">
      <c r="A1709" s="75" t="s">
        <v>5843</v>
      </c>
      <c r="B1709" s="6" t="s">
        <v>93</v>
      </c>
      <c r="C1709" s="76">
        <v>1708</v>
      </c>
      <c r="D1709" s="80" t="s">
        <v>1563</v>
      </c>
      <c r="E1709" s="6" t="s">
        <v>2136</v>
      </c>
      <c r="F1709" s="6" t="str">
        <f t="shared" si="168"/>
        <v>BrokerRM-J-1276LI26-M19</v>
      </c>
      <c r="G1709" s="96" t="s">
        <v>5957</v>
      </c>
      <c r="H1709" s="95" t="s">
        <v>5958</v>
      </c>
      <c r="I1709" s="85" t="s">
        <v>4692</v>
      </c>
      <c r="J1709" s="92" t="s">
        <v>6174</v>
      </c>
      <c r="K1709" s="92" t="s">
        <v>6181</v>
      </c>
      <c r="L1709" s="78" t="s">
        <v>116</v>
      </c>
      <c r="M1709" s="80" t="s">
        <v>173</v>
      </c>
      <c r="N1709" s="85" t="s">
        <v>6182</v>
      </c>
      <c r="O1709" s="71">
        <v>0</v>
      </c>
      <c r="P1709" s="71">
        <v>0</v>
      </c>
      <c r="Q1709" s="79">
        <v>84</v>
      </c>
      <c r="R1709" s="79">
        <v>0</v>
      </c>
      <c r="S1709" s="71">
        <v>0</v>
      </c>
      <c r="T1709" s="79">
        <v>84</v>
      </c>
      <c r="U1709" s="80" t="s">
        <v>118</v>
      </c>
      <c r="V1709" s="84">
        <f t="shared" si="172"/>
        <v>84</v>
      </c>
      <c r="W1709" s="74">
        <v>46115</v>
      </c>
      <c r="X1709" s="80" t="s">
        <v>1156</v>
      </c>
      <c r="Y1709" s="80" t="s">
        <v>178</v>
      </c>
      <c r="Z1709" s="80" t="s">
        <v>239</v>
      </c>
      <c r="AA1709" s="80" t="s">
        <v>122</v>
      </c>
      <c r="AB1709" s="76" t="s">
        <v>539</v>
      </c>
      <c r="AC1709" s="76" t="s">
        <v>540</v>
      </c>
      <c r="AD1709" s="76" t="s">
        <v>173</v>
      </c>
      <c r="AE1709" s="76" t="s">
        <v>548</v>
      </c>
      <c r="AF1709" s="76" t="s">
        <v>96</v>
      </c>
      <c r="AG1709" s="82"/>
      <c r="AH1709" s="60"/>
      <c r="AI1709" s="75" t="s">
        <v>5843</v>
      </c>
      <c r="AJ1709" s="6" t="s">
        <v>103</v>
      </c>
      <c r="AK1709" s="81">
        <v>0</v>
      </c>
      <c r="AL1709" s="205" t="s">
        <v>103</v>
      </c>
      <c r="AM1709" s="169"/>
      <c r="AN1709" s="6"/>
      <c r="AO1709" s="120"/>
    </row>
    <row r="1710" spans="1:41">
      <c r="A1710" s="75" t="s">
        <v>5843</v>
      </c>
      <c r="B1710" s="6" t="s">
        <v>93</v>
      </c>
      <c r="C1710" s="76">
        <v>1709</v>
      </c>
      <c r="D1710" s="76" t="s">
        <v>98</v>
      </c>
      <c r="E1710" s="6" t="s">
        <v>2136</v>
      </c>
      <c r="F1710" s="6" t="str">
        <f t="shared" si="168"/>
        <v>BrokerFG-A-0006-SE26-M19.D</v>
      </c>
      <c r="G1710" s="97" t="s">
        <v>3414</v>
      </c>
      <c r="H1710" s="95" t="s">
        <v>5959</v>
      </c>
      <c r="I1710" s="85" t="s">
        <v>4692</v>
      </c>
      <c r="J1710" s="92">
        <v>46090</v>
      </c>
      <c r="K1710" s="96" t="s">
        <v>3589</v>
      </c>
      <c r="L1710" s="80">
        <v>94617417</v>
      </c>
      <c r="M1710" s="80" t="s">
        <v>1264</v>
      </c>
      <c r="N1710" s="6" t="s">
        <v>3591</v>
      </c>
      <c r="O1710" s="71">
        <v>0</v>
      </c>
      <c r="P1710" s="71">
        <v>960</v>
      </c>
      <c r="Q1710" s="79">
        <v>0</v>
      </c>
      <c r="R1710" s="79">
        <v>0</v>
      </c>
      <c r="S1710" s="71">
        <v>0</v>
      </c>
      <c r="T1710" s="79">
        <v>960</v>
      </c>
      <c r="U1710" s="87" t="s">
        <v>24</v>
      </c>
      <c r="V1710" s="84">
        <f t="shared" ref="V1710:V1755" si="173">T1710/17.8047</f>
        <v>53.91834740265211</v>
      </c>
      <c r="W1710" s="86">
        <v>46058</v>
      </c>
      <c r="X1710" s="80" t="s">
        <v>1266</v>
      </c>
      <c r="Y1710" s="80" t="s">
        <v>537</v>
      </c>
      <c r="Z1710" s="80" t="s">
        <v>178</v>
      </c>
      <c r="AA1710" s="6" t="s">
        <v>1267</v>
      </c>
      <c r="AB1710" s="76" t="s">
        <v>539</v>
      </c>
      <c r="AC1710" s="76" t="s">
        <v>541</v>
      </c>
      <c r="AD1710" s="76" t="s">
        <v>543</v>
      </c>
      <c r="AE1710" s="76" t="s">
        <v>549</v>
      </c>
      <c r="AF1710" s="76" t="s">
        <v>6183</v>
      </c>
      <c r="AG1710" s="139" t="s">
        <v>550</v>
      </c>
      <c r="AH1710" s="60">
        <v>960</v>
      </c>
      <c r="AI1710" s="75" t="s">
        <v>5843</v>
      </c>
      <c r="AJ1710" s="6" t="s">
        <v>103</v>
      </c>
      <c r="AK1710" s="81">
        <v>0</v>
      </c>
      <c r="AL1710" s="205" t="s">
        <v>103</v>
      </c>
      <c r="AM1710" s="169"/>
      <c r="AN1710" s="6"/>
      <c r="AO1710" s="120"/>
    </row>
    <row r="1711" spans="1:41">
      <c r="A1711" s="75" t="s">
        <v>5843</v>
      </c>
      <c r="B1711" s="6" t="s">
        <v>93</v>
      </c>
      <c r="C1711" s="76">
        <v>1710</v>
      </c>
      <c r="D1711" s="76" t="s">
        <v>98</v>
      </c>
      <c r="E1711" s="6" t="s">
        <v>2136</v>
      </c>
      <c r="F1711" s="6" t="str">
        <f t="shared" si="168"/>
        <v>BrokerRM-R-023-SI26-M19-B</v>
      </c>
      <c r="G1711" s="97" t="s">
        <v>5960</v>
      </c>
      <c r="H1711" s="95" t="s">
        <v>5961</v>
      </c>
      <c r="I1711" s="85" t="s">
        <v>4692</v>
      </c>
      <c r="J1711" s="92">
        <v>46090</v>
      </c>
      <c r="K1711" s="96" t="s">
        <v>6184</v>
      </c>
      <c r="L1711" s="80" t="s">
        <v>6185</v>
      </c>
      <c r="M1711" s="80" t="s">
        <v>117</v>
      </c>
      <c r="N1711" s="6" t="s">
        <v>6186</v>
      </c>
      <c r="O1711" s="71">
        <v>0</v>
      </c>
      <c r="P1711" s="71">
        <v>9862.15</v>
      </c>
      <c r="Q1711" s="79">
        <v>2681.94</v>
      </c>
      <c r="R1711" s="79">
        <v>429.11</v>
      </c>
      <c r="S1711" s="71">
        <v>0</v>
      </c>
      <c r="T1711" s="79">
        <v>12973.2</v>
      </c>
      <c r="U1711" s="87" t="s">
        <v>24</v>
      </c>
      <c r="V1711" s="84">
        <f t="shared" si="173"/>
        <v>728.63906721258991</v>
      </c>
      <c r="W1711" s="86">
        <v>46083</v>
      </c>
      <c r="X1711" s="85" t="s">
        <v>1231</v>
      </c>
      <c r="Y1711" s="80" t="s">
        <v>536</v>
      </c>
      <c r="Z1711" s="80" t="s">
        <v>537</v>
      </c>
      <c r="AA1711" s="85" t="s">
        <v>1303</v>
      </c>
      <c r="AB1711" s="76" t="s">
        <v>539</v>
      </c>
      <c r="AC1711" s="76" t="s">
        <v>540</v>
      </c>
      <c r="AD1711" s="76" t="s">
        <v>174</v>
      </c>
      <c r="AE1711" s="76" t="s">
        <v>546</v>
      </c>
      <c r="AF1711" s="76" t="s">
        <v>96</v>
      </c>
      <c r="AG1711" s="75"/>
      <c r="AH1711" s="60"/>
      <c r="AI1711" s="75" t="s">
        <v>5843</v>
      </c>
      <c r="AJ1711" s="6" t="s">
        <v>103</v>
      </c>
      <c r="AK1711" s="81">
        <v>0</v>
      </c>
      <c r="AL1711" s="205" t="s">
        <v>103</v>
      </c>
      <c r="AM1711" s="169"/>
      <c r="AN1711" s="6"/>
      <c r="AO1711" s="120"/>
    </row>
    <row r="1712" spans="1:41">
      <c r="A1712" s="75" t="s">
        <v>5843</v>
      </c>
      <c r="B1712" s="6" t="s">
        <v>93</v>
      </c>
      <c r="C1712" s="76">
        <v>1711</v>
      </c>
      <c r="D1712" s="76" t="s">
        <v>98</v>
      </c>
      <c r="E1712" s="6" t="s">
        <v>2136</v>
      </c>
      <c r="F1712" s="6" t="str">
        <f t="shared" si="168"/>
        <v>BrokerFG-I-0048-SE26-M23-L.D</v>
      </c>
      <c r="G1712" s="96" t="s">
        <v>5962</v>
      </c>
      <c r="H1712" s="95" t="s">
        <v>5963</v>
      </c>
      <c r="I1712" s="85" t="s">
        <v>4692</v>
      </c>
      <c r="J1712" s="92">
        <v>46092</v>
      </c>
      <c r="K1712" s="96" t="s">
        <v>6187</v>
      </c>
      <c r="L1712" s="77" t="s">
        <v>6188</v>
      </c>
      <c r="M1712" s="80" t="s">
        <v>1264</v>
      </c>
      <c r="N1712" s="6" t="s">
        <v>116</v>
      </c>
      <c r="O1712" s="71">
        <v>0</v>
      </c>
      <c r="P1712" s="71">
        <v>1508</v>
      </c>
      <c r="Q1712" s="79">
        <v>3051.61</v>
      </c>
      <c r="R1712" s="79">
        <v>488.25</v>
      </c>
      <c r="S1712" s="71">
        <v>0</v>
      </c>
      <c r="T1712" s="79">
        <v>5047.8599999999997</v>
      </c>
      <c r="U1712" s="87" t="s">
        <v>24</v>
      </c>
      <c r="V1712" s="84">
        <f t="shared" si="173"/>
        <v>283.51278033328276</v>
      </c>
      <c r="W1712" s="86">
        <v>46084</v>
      </c>
      <c r="X1712" s="85" t="s">
        <v>1266</v>
      </c>
      <c r="Y1712" s="6" t="s">
        <v>537</v>
      </c>
      <c r="Z1712" s="80" t="s">
        <v>178</v>
      </c>
      <c r="AA1712" s="85" t="s">
        <v>1267</v>
      </c>
      <c r="AB1712" s="76" t="s">
        <v>1118</v>
      </c>
      <c r="AC1712" s="76" t="s">
        <v>541</v>
      </c>
      <c r="AD1712" s="76" t="s">
        <v>543</v>
      </c>
      <c r="AE1712" s="76" t="s">
        <v>549</v>
      </c>
      <c r="AF1712" s="76" t="s">
        <v>96</v>
      </c>
      <c r="AG1712" s="75"/>
      <c r="AH1712" s="60"/>
      <c r="AI1712" s="75" t="s">
        <v>5843</v>
      </c>
      <c r="AJ1712" s="6" t="s">
        <v>103</v>
      </c>
      <c r="AK1712" s="81">
        <v>0</v>
      </c>
      <c r="AL1712" s="205" t="s">
        <v>103</v>
      </c>
      <c r="AM1712" s="169"/>
      <c r="AN1712" s="6"/>
      <c r="AO1712" s="120"/>
    </row>
    <row r="1713" spans="1:41">
      <c r="A1713" s="75" t="s">
        <v>5843</v>
      </c>
      <c r="B1713" s="6" t="s">
        <v>93</v>
      </c>
      <c r="C1713" s="76">
        <v>1712</v>
      </c>
      <c r="D1713" s="76" t="s">
        <v>98</v>
      </c>
      <c r="E1713" s="6" t="s">
        <v>2136</v>
      </c>
      <c r="F1713" s="6" t="str">
        <f t="shared" si="168"/>
        <v>BrokerFG-I-0049-SE26-M23-L.D</v>
      </c>
      <c r="G1713" s="97" t="s">
        <v>5964</v>
      </c>
      <c r="H1713" s="95" t="s">
        <v>5965</v>
      </c>
      <c r="I1713" s="85" t="s">
        <v>4692</v>
      </c>
      <c r="J1713" s="92">
        <v>46093</v>
      </c>
      <c r="K1713" s="96" t="s">
        <v>6189</v>
      </c>
      <c r="L1713" s="77" t="s">
        <v>6190</v>
      </c>
      <c r="M1713" s="80" t="s">
        <v>1264</v>
      </c>
      <c r="N1713" s="6" t="s">
        <v>116</v>
      </c>
      <c r="O1713" s="71">
        <v>0</v>
      </c>
      <c r="P1713" s="71">
        <v>1508</v>
      </c>
      <c r="Q1713" s="79">
        <v>3132.16</v>
      </c>
      <c r="R1713" s="79">
        <v>501.15</v>
      </c>
      <c r="S1713" s="71">
        <v>0</v>
      </c>
      <c r="T1713" s="79">
        <v>5141.3100000000004</v>
      </c>
      <c r="U1713" s="87" t="s">
        <v>24</v>
      </c>
      <c r="V1713" s="84">
        <f t="shared" si="173"/>
        <v>288.76139446325971</v>
      </c>
      <c r="W1713" s="86">
        <v>46090</v>
      </c>
      <c r="X1713" s="85" t="s">
        <v>1266</v>
      </c>
      <c r="Y1713" s="6" t="s">
        <v>537</v>
      </c>
      <c r="Z1713" s="80" t="s">
        <v>178</v>
      </c>
      <c r="AA1713" s="85" t="s">
        <v>1267</v>
      </c>
      <c r="AB1713" s="76" t="s">
        <v>1118</v>
      </c>
      <c r="AC1713" s="76" t="s">
        <v>541</v>
      </c>
      <c r="AD1713" s="76" t="s">
        <v>543</v>
      </c>
      <c r="AE1713" s="76" t="s">
        <v>549</v>
      </c>
      <c r="AF1713" s="76" t="s">
        <v>96</v>
      </c>
      <c r="AG1713" s="75"/>
      <c r="AH1713" s="60"/>
      <c r="AI1713" s="75" t="s">
        <v>5843</v>
      </c>
      <c r="AJ1713" s="6" t="s">
        <v>103</v>
      </c>
      <c r="AK1713" s="81">
        <v>0</v>
      </c>
      <c r="AL1713" s="205" t="s">
        <v>103</v>
      </c>
      <c r="AM1713" s="169"/>
      <c r="AN1713" s="6"/>
      <c r="AO1713" s="120"/>
    </row>
    <row r="1714" spans="1:41">
      <c r="A1714" s="75" t="s">
        <v>5843</v>
      </c>
      <c r="B1714" s="6" t="s">
        <v>93</v>
      </c>
      <c r="C1714" s="76">
        <v>1713</v>
      </c>
      <c r="D1714" s="76" t="s">
        <v>98</v>
      </c>
      <c r="E1714" s="6" t="s">
        <v>2136</v>
      </c>
      <c r="F1714" s="6" t="str">
        <f t="shared" si="168"/>
        <v>BrokerRM-A-017-SI26-M19-L-B</v>
      </c>
      <c r="G1714" s="97" t="s">
        <v>5966</v>
      </c>
      <c r="H1714" s="95" t="s">
        <v>5967</v>
      </c>
      <c r="I1714" s="85" t="s">
        <v>4692</v>
      </c>
      <c r="J1714" s="92">
        <v>46093</v>
      </c>
      <c r="K1714" s="96" t="s">
        <v>6191</v>
      </c>
      <c r="L1714" s="77" t="s">
        <v>6192</v>
      </c>
      <c r="M1714" s="80" t="s">
        <v>117</v>
      </c>
      <c r="N1714" s="6" t="s">
        <v>6193</v>
      </c>
      <c r="O1714" s="71">
        <v>0</v>
      </c>
      <c r="P1714" s="71">
        <v>3300.2</v>
      </c>
      <c r="Q1714" s="79">
        <v>2402.37</v>
      </c>
      <c r="R1714" s="79">
        <v>384.38</v>
      </c>
      <c r="S1714" s="71">
        <v>0</v>
      </c>
      <c r="T1714" s="79">
        <v>6086.95</v>
      </c>
      <c r="U1714" s="87" t="s">
        <v>24</v>
      </c>
      <c r="V1714" s="84">
        <f t="shared" si="173"/>
        <v>341.87321325268044</v>
      </c>
      <c r="W1714" s="86">
        <v>46086</v>
      </c>
      <c r="X1714" s="85" t="s">
        <v>535</v>
      </c>
      <c r="Y1714" s="6" t="s">
        <v>536</v>
      </c>
      <c r="Z1714" s="80" t="s">
        <v>537</v>
      </c>
      <c r="AA1714" s="85" t="s">
        <v>1235</v>
      </c>
      <c r="AB1714" s="76" t="s">
        <v>539</v>
      </c>
      <c r="AC1714" s="76" t="s">
        <v>540</v>
      </c>
      <c r="AD1714" s="76" t="s">
        <v>174</v>
      </c>
      <c r="AE1714" s="76" t="s">
        <v>546</v>
      </c>
      <c r="AF1714" s="76" t="s">
        <v>96</v>
      </c>
      <c r="AG1714" s="82"/>
      <c r="AH1714" s="60"/>
      <c r="AI1714" s="75" t="s">
        <v>5843</v>
      </c>
      <c r="AJ1714" s="6" t="s">
        <v>103</v>
      </c>
      <c r="AK1714" s="81">
        <v>0</v>
      </c>
      <c r="AL1714" s="205" t="s">
        <v>103</v>
      </c>
      <c r="AM1714" s="169"/>
      <c r="AN1714" s="6"/>
      <c r="AO1714" s="120"/>
    </row>
    <row r="1715" spans="1:41">
      <c r="A1715" s="75" t="s">
        <v>5843</v>
      </c>
      <c r="B1715" s="6" t="s">
        <v>93</v>
      </c>
      <c r="C1715" s="76">
        <v>1714</v>
      </c>
      <c r="D1715" s="76" t="s">
        <v>98</v>
      </c>
      <c r="E1715" s="6" t="s">
        <v>2136</v>
      </c>
      <c r="F1715" s="6" t="str">
        <f t="shared" si="168"/>
        <v>BrokerRM-R-028-SI26-M19-B</v>
      </c>
      <c r="G1715" s="97" t="s">
        <v>5968</v>
      </c>
      <c r="H1715" s="95" t="s">
        <v>5969</v>
      </c>
      <c r="I1715" s="85" t="s">
        <v>4692</v>
      </c>
      <c r="J1715" s="92">
        <v>46093</v>
      </c>
      <c r="K1715" s="97" t="s">
        <v>6194</v>
      </c>
      <c r="L1715" s="77" t="s">
        <v>5813</v>
      </c>
      <c r="M1715" s="80" t="s">
        <v>117</v>
      </c>
      <c r="N1715" s="6" t="s">
        <v>6195</v>
      </c>
      <c r="O1715" s="71">
        <v>0</v>
      </c>
      <c r="P1715" s="71">
        <v>10096.68</v>
      </c>
      <c r="Q1715" s="79">
        <v>3054.7</v>
      </c>
      <c r="R1715" s="79">
        <v>488.75</v>
      </c>
      <c r="S1715" s="71">
        <v>0</v>
      </c>
      <c r="T1715" s="79">
        <v>13640.13</v>
      </c>
      <c r="U1715" s="87" t="s">
        <v>24</v>
      </c>
      <c r="V1715" s="84">
        <f t="shared" si="173"/>
        <v>766.09715412222613</v>
      </c>
      <c r="W1715" s="86">
        <v>46083</v>
      </c>
      <c r="X1715" s="80" t="s">
        <v>1247</v>
      </c>
      <c r="Y1715" s="80" t="s">
        <v>1248</v>
      </c>
      <c r="Z1715" s="80" t="s">
        <v>537</v>
      </c>
      <c r="AA1715" s="80" t="s">
        <v>1267</v>
      </c>
      <c r="AB1715" s="76" t="s">
        <v>539</v>
      </c>
      <c r="AC1715" s="76" t="s">
        <v>540</v>
      </c>
      <c r="AD1715" s="76" t="s">
        <v>174</v>
      </c>
      <c r="AE1715" s="76" t="s">
        <v>546</v>
      </c>
      <c r="AF1715" s="76" t="s">
        <v>96</v>
      </c>
      <c r="AG1715" s="82"/>
      <c r="AH1715" s="60"/>
      <c r="AI1715" s="75" t="s">
        <v>5843</v>
      </c>
      <c r="AJ1715" s="6" t="s">
        <v>103</v>
      </c>
      <c r="AK1715" s="81">
        <v>0</v>
      </c>
      <c r="AL1715" s="205" t="s">
        <v>103</v>
      </c>
      <c r="AM1715" s="169"/>
      <c r="AN1715" s="6"/>
      <c r="AO1715" s="120"/>
    </row>
    <row r="1716" spans="1:41">
      <c r="A1716" s="75" t="s">
        <v>5843</v>
      </c>
      <c r="B1716" s="6" t="s">
        <v>93</v>
      </c>
      <c r="C1716" s="76">
        <v>1715</v>
      </c>
      <c r="D1716" s="76" t="s">
        <v>98</v>
      </c>
      <c r="E1716" s="6" t="s">
        <v>2136</v>
      </c>
      <c r="F1716" s="6" t="str">
        <f t="shared" si="168"/>
        <v>BrokerRM-R-018-SI26-M19-B</v>
      </c>
      <c r="G1716" s="97" t="s">
        <v>5970</v>
      </c>
      <c r="H1716" s="95" t="s">
        <v>5971</v>
      </c>
      <c r="I1716" s="85" t="s">
        <v>4692</v>
      </c>
      <c r="J1716" s="92">
        <v>46093</v>
      </c>
      <c r="K1716" s="92" t="s">
        <v>6196</v>
      </c>
      <c r="L1716" s="88" t="s">
        <v>5811</v>
      </c>
      <c r="M1716" s="78" t="s">
        <v>117</v>
      </c>
      <c r="N1716" s="6" t="s">
        <v>6197</v>
      </c>
      <c r="O1716" s="71">
        <v>0</v>
      </c>
      <c r="P1716" s="71">
        <v>10081.81</v>
      </c>
      <c r="Q1716" s="79">
        <v>2402.37</v>
      </c>
      <c r="R1716" s="79">
        <v>384.38</v>
      </c>
      <c r="S1716" s="71">
        <v>0</v>
      </c>
      <c r="T1716" s="79">
        <v>12868.56</v>
      </c>
      <c r="U1716" s="87" t="s">
        <v>24</v>
      </c>
      <c r="V1716" s="84">
        <f t="shared" si="173"/>
        <v>722.76196734570078</v>
      </c>
      <c r="W1716" s="70">
        <v>46083</v>
      </c>
      <c r="X1716" s="6" t="s">
        <v>1231</v>
      </c>
      <c r="Y1716" s="80" t="s">
        <v>536</v>
      </c>
      <c r="Z1716" s="80" t="s">
        <v>537</v>
      </c>
      <c r="AA1716" s="80" t="s">
        <v>1232</v>
      </c>
      <c r="AB1716" s="76" t="s">
        <v>539</v>
      </c>
      <c r="AC1716" s="76" t="s">
        <v>540</v>
      </c>
      <c r="AD1716" s="76" t="s">
        <v>174</v>
      </c>
      <c r="AE1716" s="76" t="s">
        <v>546</v>
      </c>
      <c r="AF1716" s="76" t="s">
        <v>96</v>
      </c>
      <c r="AG1716" s="82"/>
      <c r="AH1716" s="60"/>
      <c r="AI1716" s="75" t="s">
        <v>5843</v>
      </c>
      <c r="AJ1716" s="6" t="s">
        <v>103</v>
      </c>
      <c r="AK1716" s="81">
        <v>0</v>
      </c>
      <c r="AL1716" s="205" t="s">
        <v>103</v>
      </c>
      <c r="AM1716" s="169"/>
      <c r="AN1716" s="6"/>
      <c r="AO1716" s="120"/>
    </row>
    <row r="1717" spans="1:41">
      <c r="A1717" s="75" t="s">
        <v>5843</v>
      </c>
      <c r="B1717" s="6" t="s">
        <v>93</v>
      </c>
      <c r="C1717" s="76">
        <v>1716</v>
      </c>
      <c r="D1717" s="76" t="s">
        <v>98</v>
      </c>
      <c r="E1717" s="6" t="s">
        <v>2136</v>
      </c>
      <c r="F1717" s="6" t="str">
        <f t="shared" si="168"/>
        <v>BrokerRM-A-009-SI26-M19-L-B</v>
      </c>
      <c r="G1717" s="97" t="s">
        <v>5972</v>
      </c>
      <c r="H1717" s="95" t="s">
        <v>5973</v>
      </c>
      <c r="I1717" s="85" t="s">
        <v>4692</v>
      </c>
      <c r="J1717" s="92">
        <v>46093</v>
      </c>
      <c r="K1717" s="92" t="s">
        <v>6198</v>
      </c>
      <c r="L1717" s="88" t="s">
        <v>6199</v>
      </c>
      <c r="M1717" s="78" t="s">
        <v>117</v>
      </c>
      <c r="N1717" s="6" t="s">
        <v>6200</v>
      </c>
      <c r="O1717" s="71">
        <v>0</v>
      </c>
      <c r="P1717" s="71">
        <v>3543.8</v>
      </c>
      <c r="Q1717" s="79">
        <v>2386.21</v>
      </c>
      <c r="R1717" s="79">
        <v>381.79</v>
      </c>
      <c r="S1717" s="71">
        <v>0</v>
      </c>
      <c r="T1717" s="79">
        <v>6311.8</v>
      </c>
      <c r="U1717" s="87" t="s">
        <v>24</v>
      </c>
      <c r="V1717" s="84">
        <f t="shared" si="173"/>
        <v>354.50190118339538</v>
      </c>
      <c r="W1717" s="70">
        <v>46084</v>
      </c>
      <c r="X1717" s="6" t="s">
        <v>535</v>
      </c>
      <c r="Y1717" s="80" t="s">
        <v>536</v>
      </c>
      <c r="Z1717" s="80" t="s">
        <v>537</v>
      </c>
      <c r="AA1717" s="80" t="s">
        <v>1235</v>
      </c>
      <c r="AB1717" s="76" t="s">
        <v>539</v>
      </c>
      <c r="AC1717" s="76" t="s">
        <v>540</v>
      </c>
      <c r="AD1717" s="76" t="s">
        <v>174</v>
      </c>
      <c r="AE1717" s="76" t="s">
        <v>546</v>
      </c>
      <c r="AF1717" s="76" t="s">
        <v>96</v>
      </c>
      <c r="AG1717" s="75"/>
      <c r="AH1717" s="60"/>
      <c r="AI1717" s="75" t="s">
        <v>5843</v>
      </c>
      <c r="AJ1717" s="6" t="s">
        <v>103</v>
      </c>
      <c r="AK1717" s="81">
        <v>0</v>
      </c>
      <c r="AL1717" s="205" t="s">
        <v>103</v>
      </c>
      <c r="AM1717" s="169"/>
      <c r="AN1717" s="6"/>
      <c r="AO1717" s="120"/>
    </row>
    <row r="1718" spans="1:41">
      <c r="A1718" s="75" t="s">
        <v>5843</v>
      </c>
      <c r="B1718" s="6" t="s">
        <v>93</v>
      </c>
      <c r="C1718" s="76">
        <v>1717</v>
      </c>
      <c r="D1718" s="76" t="s">
        <v>98</v>
      </c>
      <c r="E1718" s="6" t="s">
        <v>2136</v>
      </c>
      <c r="F1718" s="6" t="str">
        <f t="shared" si="168"/>
        <v>BrokerAF-M-229-SI25-M19-L-B</v>
      </c>
      <c r="G1718" s="96" t="s">
        <v>5974</v>
      </c>
      <c r="H1718" s="95" t="s">
        <v>5975</v>
      </c>
      <c r="I1718" s="85" t="s">
        <v>4692</v>
      </c>
      <c r="J1718" s="92">
        <v>46093</v>
      </c>
      <c r="K1718" s="92" t="s">
        <v>6201</v>
      </c>
      <c r="L1718" s="77" t="s">
        <v>6202</v>
      </c>
      <c r="M1718" s="80" t="s">
        <v>117</v>
      </c>
      <c r="N1718" s="6" t="s">
        <v>6203</v>
      </c>
      <c r="O1718" s="71">
        <v>0</v>
      </c>
      <c r="P1718" s="71">
        <v>3300.2</v>
      </c>
      <c r="Q1718" s="79">
        <v>2402.37</v>
      </c>
      <c r="R1718" s="79">
        <v>384.38</v>
      </c>
      <c r="S1718" s="71">
        <v>0</v>
      </c>
      <c r="T1718" s="79">
        <v>6086.95</v>
      </c>
      <c r="U1718" s="87" t="s">
        <v>24</v>
      </c>
      <c r="V1718" s="84">
        <f t="shared" si="173"/>
        <v>341.87321325268044</v>
      </c>
      <c r="W1718" s="78">
        <v>46085</v>
      </c>
      <c r="X1718" s="80" t="s">
        <v>535</v>
      </c>
      <c r="Y1718" s="80" t="s">
        <v>536</v>
      </c>
      <c r="Z1718" s="80" t="s">
        <v>537</v>
      </c>
      <c r="AA1718" s="80" t="s">
        <v>1235</v>
      </c>
      <c r="AB1718" s="76" t="s">
        <v>539</v>
      </c>
      <c r="AC1718" s="76" t="s">
        <v>540</v>
      </c>
      <c r="AD1718" s="76" t="s">
        <v>174</v>
      </c>
      <c r="AE1718" s="76" t="s">
        <v>546</v>
      </c>
      <c r="AF1718" s="76" t="s">
        <v>96</v>
      </c>
      <c r="AG1718" s="82"/>
      <c r="AH1718" s="60"/>
      <c r="AI1718" s="75" t="s">
        <v>5843</v>
      </c>
      <c r="AJ1718" s="6" t="s">
        <v>103</v>
      </c>
      <c r="AK1718" s="81">
        <v>0</v>
      </c>
      <c r="AL1718" s="205" t="s">
        <v>103</v>
      </c>
      <c r="AM1718" s="169"/>
      <c r="AN1718" s="6"/>
      <c r="AO1718" s="120"/>
    </row>
    <row r="1719" spans="1:41">
      <c r="A1719" s="75" t="s">
        <v>5843</v>
      </c>
      <c r="B1719" s="6" t="s">
        <v>93</v>
      </c>
      <c r="C1719" s="76">
        <v>1718</v>
      </c>
      <c r="D1719" s="76" t="s">
        <v>98</v>
      </c>
      <c r="E1719" s="6" t="s">
        <v>2136</v>
      </c>
      <c r="F1719" s="6" t="str">
        <f t="shared" si="168"/>
        <v>BrokerFG-A-0014-SE26-M19.D</v>
      </c>
      <c r="G1719" s="97" t="s">
        <v>5976</v>
      </c>
      <c r="H1719" s="95" t="s">
        <v>5977</v>
      </c>
      <c r="I1719" s="85" t="s">
        <v>4692</v>
      </c>
      <c r="J1719" s="92">
        <v>46094</v>
      </c>
      <c r="K1719" s="98" t="s">
        <v>6204</v>
      </c>
      <c r="L1719" s="77" t="s">
        <v>6205</v>
      </c>
      <c r="M1719" s="78" t="s">
        <v>1264</v>
      </c>
      <c r="N1719" s="6" t="s">
        <v>6206</v>
      </c>
      <c r="O1719" s="71">
        <v>0</v>
      </c>
      <c r="P1719" s="71">
        <v>8111.27</v>
      </c>
      <c r="Q1719" s="79">
        <v>3537.54</v>
      </c>
      <c r="R1719" s="79">
        <v>566</v>
      </c>
      <c r="S1719" s="71">
        <v>0</v>
      </c>
      <c r="T1719" s="79">
        <v>12214.81</v>
      </c>
      <c r="U1719" s="87" t="s">
        <v>24</v>
      </c>
      <c r="V1719" s="84">
        <f t="shared" si="173"/>
        <v>686.04413441394684</v>
      </c>
      <c r="W1719" s="78">
        <v>46091</v>
      </c>
      <c r="X1719" s="80" t="s">
        <v>1266</v>
      </c>
      <c r="Y1719" s="80" t="s">
        <v>537</v>
      </c>
      <c r="Z1719" s="80" t="s">
        <v>178</v>
      </c>
      <c r="AA1719" s="80" t="s">
        <v>1267</v>
      </c>
      <c r="AB1719" s="76" t="s">
        <v>539</v>
      </c>
      <c r="AC1719" s="76" t="s">
        <v>541</v>
      </c>
      <c r="AD1719" s="76" t="s">
        <v>543</v>
      </c>
      <c r="AE1719" s="76" t="s">
        <v>549</v>
      </c>
      <c r="AF1719" s="76" t="s">
        <v>96</v>
      </c>
      <c r="AG1719" s="75"/>
      <c r="AH1719" s="60"/>
      <c r="AI1719" s="75" t="s">
        <v>5843</v>
      </c>
      <c r="AJ1719" s="6" t="s">
        <v>103</v>
      </c>
      <c r="AK1719" s="81">
        <v>0</v>
      </c>
      <c r="AL1719" s="205" t="s">
        <v>103</v>
      </c>
      <c r="AM1719" s="169"/>
      <c r="AN1719" s="6"/>
      <c r="AO1719" s="120"/>
    </row>
    <row r="1720" spans="1:41">
      <c r="A1720" s="75" t="s">
        <v>5843</v>
      </c>
      <c r="B1720" s="6" t="s">
        <v>93</v>
      </c>
      <c r="C1720" s="76">
        <v>1719</v>
      </c>
      <c r="D1720" s="76" t="s">
        <v>98</v>
      </c>
      <c r="E1720" s="6" t="s">
        <v>2136</v>
      </c>
      <c r="F1720" s="6" t="str">
        <f t="shared" si="168"/>
        <v>BrokerFG-A-0017-SE26-M19.D</v>
      </c>
      <c r="G1720" s="97" t="s">
        <v>5978</v>
      </c>
      <c r="H1720" s="95" t="s">
        <v>5979</v>
      </c>
      <c r="I1720" s="85" t="s">
        <v>4692</v>
      </c>
      <c r="J1720" s="92">
        <v>46094</v>
      </c>
      <c r="K1720" s="92" t="s">
        <v>6207</v>
      </c>
      <c r="L1720" s="88" t="s">
        <v>6208</v>
      </c>
      <c r="M1720" s="78" t="s">
        <v>1264</v>
      </c>
      <c r="N1720" s="6" t="s">
        <v>6209</v>
      </c>
      <c r="O1720" s="71">
        <v>0</v>
      </c>
      <c r="P1720" s="71">
        <v>7767.17</v>
      </c>
      <c r="Q1720" s="79">
        <v>3574.25</v>
      </c>
      <c r="R1720" s="79">
        <v>571.88</v>
      </c>
      <c r="S1720" s="71">
        <v>0</v>
      </c>
      <c r="T1720" s="79">
        <v>11913.3</v>
      </c>
      <c r="U1720" s="87" t="s">
        <v>24</v>
      </c>
      <c r="V1720" s="84">
        <f t="shared" si="173"/>
        <v>669.10984178334934</v>
      </c>
      <c r="W1720" s="78">
        <v>46093</v>
      </c>
      <c r="X1720" s="80" t="s">
        <v>1266</v>
      </c>
      <c r="Y1720" s="80" t="s">
        <v>537</v>
      </c>
      <c r="Z1720" s="80" t="s">
        <v>178</v>
      </c>
      <c r="AA1720" s="80" t="s">
        <v>1267</v>
      </c>
      <c r="AB1720" s="76" t="s">
        <v>539</v>
      </c>
      <c r="AC1720" s="76" t="s">
        <v>541</v>
      </c>
      <c r="AD1720" s="76" t="s">
        <v>543</v>
      </c>
      <c r="AE1720" s="76" t="s">
        <v>549</v>
      </c>
      <c r="AF1720" s="76" t="s">
        <v>96</v>
      </c>
      <c r="AG1720" s="82"/>
      <c r="AH1720" s="60"/>
      <c r="AI1720" s="75" t="s">
        <v>5843</v>
      </c>
      <c r="AJ1720" s="6" t="s">
        <v>103</v>
      </c>
      <c r="AK1720" s="81">
        <v>0</v>
      </c>
      <c r="AL1720" s="205" t="s">
        <v>103</v>
      </c>
      <c r="AM1720" s="169"/>
      <c r="AN1720" s="6"/>
      <c r="AO1720" s="120"/>
    </row>
    <row r="1721" spans="1:41">
      <c r="A1721" s="75" t="s">
        <v>5843</v>
      </c>
      <c r="B1721" s="6" t="s">
        <v>93</v>
      </c>
      <c r="C1721" s="76">
        <v>1720</v>
      </c>
      <c r="D1721" s="76" t="s">
        <v>98</v>
      </c>
      <c r="E1721" s="6" t="s">
        <v>2136</v>
      </c>
      <c r="F1721" s="6" t="str">
        <f t="shared" si="168"/>
        <v>BrokerRM-A-0010AI26-M19.D</v>
      </c>
      <c r="G1721" s="97" t="s">
        <v>5980</v>
      </c>
      <c r="H1721" s="95" t="s">
        <v>5981</v>
      </c>
      <c r="I1721" s="85" t="s">
        <v>4692</v>
      </c>
      <c r="J1721" s="92">
        <v>46093</v>
      </c>
      <c r="K1721" s="92" t="s">
        <v>6210</v>
      </c>
      <c r="L1721" s="88">
        <v>1061</v>
      </c>
      <c r="M1721" s="78" t="s">
        <v>25</v>
      </c>
      <c r="N1721" s="6" t="s">
        <v>116</v>
      </c>
      <c r="O1721" s="71">
        <v>0</v>
      </c>
      <c r="P1721" s="71">
        <v>8736.44</v>
      </c>
      <c r="Q1721" s="79">
        <v>772.7</v>
      </c>
      <c r="R1721" s="79">
        <v>123.63</v>
      </c>
      <c r="S1721" s="71">
        <v>0</v>
      </c>
      <c r="T1721" s="79">
        <v>9632.77</v>
      </c>
      <c r="U1721" s="87" t="s">
        <v>24</v>
      </c>
      <c r="V1721" s="84">
        <f t="shared" si="173"/>
        <v>541.02399928108866</v>
      </c>
      <c r="W1721" s="78">
        <v>46093</v>
      </c>
      <c r="X1721" s="80" t="s">
        <v>6211</v>
      </c>
      <c r="Y1721" s="80" t="s">
        <v>178</v>
      </c>
      <c r="Z1721" s="80" t="s">
        <v>121</v>
      </c>
      <c r="AA1721" s="80" t="s">
        <v>122</v>
      </c>
      <c r="AB1721" s="76" t="s">
        <v>539</v>
      </c>
      <c r="AC1721" s="76" t="s">
        <v>540</v>
      </c>
      <c r="AD1721" s="76" t="s">
        <v>25</v>
      </c>
      <c r="AE1721" s="76" t="s">
        <v>544</v>
      </c>
      <c r="AF1721" s="76" t="s">
        <v>96</v>
      </c>
      <c r="AG1721" s="75"/>
      <c r="AH1721" s="60"/>
      <c r="AI1721" s="75" t="s">
        <v>5843</v>
      </c>
      <c r="AJ1721" s="6" t="s">
        <v>103</v>
      </c>
      <c r="AK1721" s="81">
        <v>0</v>
      </c>
      <c r="AL1721" s="205" t="s">
        <v>103</v>
      </c>
      <c r="AM1721" s="169"/>
      <c r="AN1721" s="6"/>
      <c r="AO1721" s="120"/>
    </row>
    <row r="1722" spans="1:41">
      <c r="A1722" s="75" t="s">
        <v>5843</v>
      </c>
      <c r="B1722" s="6" t="s">
        <v>93</v>
      </c>
      <c r="C1722" s="76">
        <v>1721</v>
      </c>
      <c r="D1722" s="76" t="s">
        <v>98</v>
      </c>
      <c r="E1722" s="6" t="s">
        <v>2136</v>
      </c>
      <c r="F1722" s="6" t="str">
        <f t="shared" si="168"/>
        <v>BrokerRM-A-0037AI26-M19-C9529.D//RM-A-0041AI26-M19-C9529.D</v>
      </c>
      <c r="G1722" s="112" t="s">
        <v>5982</v>
      </c>
      <c r="H1722" s="95" t="s">
        <v>5983</v>
      </c>
      <c r="I1722" s="85" t="s">
        <v>4692</v>
      </c>
      <c r="J1722" s="92">
        <v>46093</v>
      </c>
      <c r="K1722" s="92" t="s">
        <v>6212</v>
      </c>
      <c r="L1722" s="88" t="s">
        <v>6213</v>
      </c>
      <c r="M1722" s="78" t="s">
        <v>25</v>
      </c>
      <c r="N1722" s="6" t="s">
        <v>116</v>
      </c>
      <c r="O1722" s="71">
        <v>0</v>
      </c>
      <c r="P1722" s="71">
        <v>18700.75</v>
      </c>
      <c r="Q1722" s="79">
        <v>2388.8200000000002</v>
      </c>
      <c r="R1722" s="79">
        <v>382.21</v>
      </c>
      <c r="S1722" s="71">
        <v>0</v>
      </c>
      <c r="T1722" s="79">
        <v>21471.78</v>
      </c>
      <c r="U1722" s="87" t="s">
        <v>24</v>
      </c>
      <c r="V1722" s="84">
        <f t="shared" si="173"/>
        <v>1205.9613472847057</v>
      </c>
      <c r="W1722" s="70">
        <v>46094</v>
      </c>
      <c r="X1722" s="6" t="s">
        <v>4815</v>
      </c>
      <c r="Y1722" s="80" t="s">
        <v>178</v>
      </c>
      <c r="Z1722" s="80" t="s">
        <v>121</v>
      </c>
      <c r="AA1722" s="80" t="s">
        <v>122</v>
      </c>
      <c r="AB1722" s="76" t="s">
        <v>539</v>
      </c>
      <c r="AC1722" s="76" t="s">
        <v>540</v>
      </c>
      <c r="AD1722" s="76" t="s">
        <v>25</v>
      </c>
      <c r="AE1722" s="76">
        <v>67180000</v>
      </c>
      <c r="AF1722" s="76" t="s">
        <v>96</v>
      </c>
      <c r="AG1722" s="82"/>
      <c r="AH1722" s="60"/>
      <c r="AI1722" s="75" t="s">
        <v>5843</v>
      </c>
      <c r="AJ1722" s="6" t="s">
        <v>103</v>
      </c>
      <c r="AK1722" s="81">
        <v>0</v>
      </c>
      <c r="AL1722" s="205" t="s">
        <v>103</v>
      </c>
      <c r="AM1722" s="169" t="s">
        <v>4335</v>
      </c>
      <c r="AN1722" s="6"/>
      <c r="AO1722" s="120"/>
    </row>
    <row r="1723" spans="1:41" ht="15" thickBot="1">
      <c r="A1723" s="75" t="s">
        <v>5843</v>
      </c>
      <c r="B1723" s="6" t="s">
        <v>93</v>
      </c>
      <c r="C1723" s="76">
        <v>1722</v>
      </c>
      <c r="D1723" s="76" t="s">
        <v>98</v>
      </c>
      <c r="E1723" s="6" t="s">
        <v>2136</v>
      </c>
      <c r="F1723" s="6" t="str">
        <f t="shared" si="168"/>
        <v>BrokerFG-A-0038AE26-M19-C9626.D</v>
      </c>
      <c r="G1723" s="97" t="s">
        <v>5984</v>
      </c>
      <c r="H1723" s="95" t="s">
        <v>5985</v>
      </c>
      <c r="I1723" s="85" t="s">
        <v>4692</v>
      </c>
      <c r="J1723" s="92">
        <v>46094</v>
      </c>
      <c r="K1723" s="92" t="s">
        <v>6214</v>
      </c>
      <c r="L1723" s="88" t="s">
        <v>6215</v>
      </c>
      <c r="M1723" s="78" t="s">
        <v>25</v>
      </c>
      <c r="N1723" s="6" t="s">
        <v>116</v>
      </c>
      <c r="O1723" s="71">
        <v>0</v>
      </c>
      <c r="P1723" s="71">
        <v>3338</v>
      </c>
      <c r="Q1723" s="79">
        <v>1985.12</v>
      </c>
      <c r="R1723" s="79">
        <v>317.62</v>
      </c>
      <c r="S1723" s="71">
        <v>0</v>
      </c>
      <c r="T1723" s="79">
        <v>5640.74</v>
      </c>
      <c r="U1723" s="87" t="s">
        <v>24</v>
      </c>
      <c r="V1723" s="84">
        <f t="shared" si="173"/>
        <v>316.81185305003731</v>
      </c>
      <c r="W1723" s="70">
        <v>46094</v>
      </c>
      <c r="X1723" s="6" t="s">
        <v>6216</v>
      </c>
      <c r="Y1723" s="80" t="s">
        <v>178</v>
      </c>
      <c r="Z1723" s="80" t="s">
        <v>121</v>
      </c>
      <c r="AA1723" s="80" t="s">
        <v>122</v>
      </c>
      <c r="AB1723" s="76" t="s">
        <v>539</v>
      </c>
      <c r="AC1723" s="76" t="s">
        <v>541</v>
      </c>
      <c r="AD1723" s="76" t="s">
        <v>28</v>
      </c>
      <c r="AE1723" s="275" t="s">
        <v>1517</v>
      </c>
      <c r="AF1723" s="76" t="s">
        <v>96</v>
      </c>
      <c r="AG1723" s="82"/>
      <c r="AH1723" s="60"/>
      <c r="AI1723" s="75" t="s">
        <v>5843</v>
      </c>
      <c r="AJ1723" s="6" t="s">
        <v>103</v>
      </c>
      <c r="AK1723" s="81">
        <v>0</v>
      </c>
      <c r="AL1723" s="205" t="s">
        <v>103</v>
      </c>
      <c r="AM1723" s="169" t="s">
        <v>6438</v>
      </c>
      <c r="AN1723" s="6"/>
      <c r="AO1723" s="120"/>
    </row>
    <row r="1724" spans="1:41">
      <c r="A1724" s="75" t="s">
        <v>5843</v>
      </c>
      <c r="B1724" s="6" t="s">
        <v>93</v>
      </c>
      <c r="C1724" s="76">
        <v>1723</v>
      </c>
      <c r="D1724" s="76" t="s">
        <v>98</v>
      </c>
      <c r="E1724" s="6" t="s">
        <v>2136</v>
      </c>
      <c r="F1724" s="6" t="str">
        <f t="shared" si="168"/>
        <v>BrokerRM-M-019-SI26-M19-B</v>
      </c>
      <c r="G1724" s="96" t="s">
        <v>5986</v>
      </c>
      <c r="H1724" s="95" t="s">
        <v>5987</v>
      </c>
      <c r="I1724" s="85" t="s">
        <v>4692</v>
      </c>
      <c r="J1724" s="92">
        <v>46090</v>
      </c>
      <c r="K1724" s="96" t="s">
        <v>6217</v>
      </c>
      <c r="L1724" s="77" t="s">
        <v>6218</v>
      </c>
      <c r="M1724" s="80" t="s">
        <v>117</v>
      </c>
      <c r="N1724" s="6" t="s">
        <v>5825</v>
      </c>
      <c r="O1724" s="71">
        <v>0</v>
      </c>
      <c r="P1724" s="71">
        <v>44672.04</v>
      </c>
      <c r="Q1724" s="79">
        <v>3880.68</v>
      </c>
      <c r="R1724" s="79">
        <v>620.91</v>
      </c>
      <c r="S1724" s="71">
        <v>0</v>
      </c>
      <c r="T1724" s="79">
        <v>49173.63</v>
      </c>
      <c r="U1724" s="87" t="s">
        <v>24</v>
      </c>
      <c r="V1724" s="84">
        <f t="shared" si="173"/>
        <v>2761.8342347807038</v>
      </c>
      <c r="W1724" s="86">
        <v>46090</v>
      </c>
      <c r="X1724" s="85" t="s">
        <v>437</v>
      </c>
      <c r="Y1724" s="6" t="s">
        <v>129</v>
      </c>
      <c r="Z1724" s="80" t="s">
        <v>239</v>
      </c>
      <c r="AA1724" s="85" t="s">
        <v>122</v>
      </c>
      <c r="AB1724" s="76" t="s">
        <v>539</v>
      </c>
      <c r="AC1724" s="76" t="s">
        <v>540</v>
      </c>
      <c r="AD1724" s="76" t="s">
        <v>174</v>
      </c>
      <c r="AE1724" s="76" t="s">
        <v>546</v>
      </c>
      <c r="AF1724" s="76" t="s">
        <v>6219</v>
      </c>
      <c r="AG1724" s="139" t="s">
        <v>550</v>
      </c>
      <c r="AH1724" s="60">
        <v>43115.8</v>
      </c>
      <c r="AI1724" s="75" t="s">
        <v>5843</v>
      </c>
      <c r="AJ1724" s="6" t="s">
        <v>103</v>
      </c>
      <c r="AK1724" s="81">
        <v>0</v>
      </c>
      <c r="AL1724" s="205" t="s">
        <v>103</v>
      </c>
      <c r="AM1724" s="169"/>
      <c r="AN1724" s="6"/>
      <c r="AO1724" s="120"/>
    </row>
    <row r="1725" spans="1:41">
      <c r="A1725" s="75" t="s">
        <v>5843</v>
      </c>
      <c r="B1725" s="6" t="s">
        <v>93</v>
      </c>
      <c r="C1725" s="76">
        <v>1724</v>
      </c>
      <c r="D1725" s="76" t="s">
        <v>98</v>
      </c>
      <c r="E1725" s="6" t="s">
        <v>2136</v>
      </c>
      <c r="F1725" s="6" t="str">
        <f t="shared" si="168"/>
        <v>BrokerRM-M-018-SI26-M19-B</v>
      </c>
      <c r="G1725" s="97" t="s">
        <v>5988</v>
      </c>
      <c r="H1725" s="95" t="s">
        <v>5989</v>
      </c>
      <c r="I1725" s="85" t="s">
        <v>4692</v>
      </c>
      <c r="J1725" s="92">
        <v>46090</v>
      </c>
      <c r="K1725" s="96" t="s">
        <v>6220</v>
      </c>
      <c r="L1725" s="77" t="s">
        <v>6221</v>
      </c>
      <c r="M1725" s="80" t="s">
        <v>117</v>
      </c>
      <c r="N1725" s="6" t="s">
        <v>5824</v>
      </c>
      <c r="O1725" s="71">
        <v>0</v>
      </c>
      <c r="P1725" s="71">
        <v>41404.44</v>
      </c>
      <c r="Q1725" s="79">
        <v>3509.16</v>
      </c>
      <c r="R1725" s="79">
        <v>561.47</v>
      </c>
      <c r="S1725" s="71">
        <v>0</v>
      </c>
      <c r="T1725" s="79">
        <v>45475.07</v>
      </c>
      <c r="U1725" s="87" t="s">
        <v>24</v>
      </c>
      <c r="V1725" s="84">
        <f t="shared" si="173"/>
        <v>2554.104815020753</v>
      </c>
      <c r="W1725" s="86">
        <v>46090</v>
      </c>
      <c r="X1725" s="85" t="s">
        <v>437</v>
      </c>
      <c r="Y1725" s="6" t="s">
        <v>129</v>
      </c>
      <c r="Z1725" s="80" t="s">
        <v>239</v>
      </c>
      <c r="AA1725" s="85" t="s">
        <v>122</v>
      </c>
      <c r="AB1725" s="76" t="s">
        <v>539</v>
      </c>
      <c r="AC1725" s="76" t="s">
        <v>540</v>
      </c>
      <c r="AD1725" s="76" t="s">
        <v>174</v>
      </c>
      <c r="AE1725" s="76" t="s">
        <v>546</v>
      </c>
      <c r="AF1725" s="76" t="s">
        <v>6222</v>
      </c>
      <c r="AG1725" s="139" t="s">
        <v>550</v>
      </c>
      <c r="AH1725" s="60">
        <v>39844.6</v>
      </c>
      <c r="AI1725" s="75" t="s">
        <v>5843</v>
      </c>
      <c r="AJ1725" s="6" t="s">
        <v>103</v>
      </c>
      <c r="AK1725" s="81">
        <v>0</v>
      </c>
      <c r="AL1725" s="205" t="s">
        <v>103</v>
      </c>
      <c r="AM1725" s="169"/>
      <c r="AN1725" s="6"/>
      <c r="AO1725" s="120"/>
    </row>
    <row r="1726" spans="1:41">
      <c r="A1726" s="75" t="s">
        <v>5843</v>
      </c>
      <c r="B1726" s="6" t="s">
        <v>93</v>
      </c>
      <c r="C1726" s="76">
        <v>1725</v>
      </c>
      <c r="D1726" s="76" t="s">
        <v>98</v>
      </c>
      <c r="E1726" s="6" t="s">
        <v>2136</v>
      </c>
      <c r="F1726" s="6" t="str">
        <f t="shared" si="168"/>
        <v>BrokerRM-M-020-SI26-M19-B</v>
      </c>
      <c r="G1726" s="97" t="s">
        <v>5524</v>
      </c>
      <c r="H1726" s="95" t="s">
        <v>5990</v>
      </c>
      <c r="I1726" s="85" t="s">
        <v>4692</v>
      </c>
      <c r="J1726" s="92">
        <v>46090</v>
      </c>
      <c r="K1726" s="96" t="s">
        <v>6223</v>
      </c>
      <c r="L1726" s="77" t="s">
        <v>6224</v>
      </c>
      <c r="M1726" s="80" t="s">
        <v>117</v>
      </c>
      <c r="N1726" s="6" t="s">
        <v>5778</v>
      </c>
      <c r="O1726" s="71">
        <v>0</v>
      </c>
      <c r="P1726" s="71">
        <v>41400.839999999997</v>
      </c>
      <c r="Q1726" s="79">
        <v>3509.16</v>
      </c>
      <c r="R1726" s="79">
        <v>561.47</v>
      </c>
      <c r="S1726" s="71">
        <v>0</v>
      </c>
      <c r="T1726" s="79">
        <v>45471.47</v>
      </c>
      <c r="U1726" s="87" t="s">
        <v>24</v>
      </c>
      <c r="V1726" s="84">
        <f t="shared" si="173"/>
        <v>2553.9026212179929</v>
      </c>
      <c r="W1726" s="86">
        <v>46090</v>
      </c>
      <c r="X1726" s="85" t="s">
        <v>437</v>
      </c>
      <c r="Y1726" s="6" t="s">
        <v>129</v>
      </c>
      <c r="Z1726" s="80" t="s">
        <v>239</v>
      </c>
      <c r="AA1726" s="85" t="s">
        <v>122</v>
      </c>
      <c r="AB1726" s="76" t="s">
        <v>539</v>
      </c>
      <c r="AC1726" s="76" t="s">
        <v>540</v>
      </c>
      <c r="AD1726" s="76" t="s">
        <v>174</v>
      </c>
      <c r="AE1726" s="76" t="s">
        <v>546</v>
      </c>
      <c r="AF1726" s="76" t="s">
        <v>6225</v>
      </c>
      <c r="AG1726" s="139" t="s">
        <v>550</v>
      </c>
      <c r="AH1726" s="60">
        <v>39844.6</v>
      </c>
      <c r="AI1726" s="75" t="s">
        <v>5843</v>
      </c>
      <c r="AJ1726" s="6" t="s">
        <v>103</v>
      </c>
      <c r="AK1726" s="81">
        <v>0</v>
      </c>
      <c r="AL1726" s="205" t="s">
        <v>103</v>
      </c>
      <c r="AM1726" s="169"/>
      <c r="AN1726" s="6"/>
      <c r="AO1726" s="120"/>
    </row>
    <row r="1727" spans="1:41">
      <c r="A1727" s="75" t="s">
        <v>5843</v>
      </c>
      <c r="B1727" s="6" t="s">
        <v>93</v>
      </c>
      <c r="C1727" s="76">
        <v>1726</v>
      </c>
      <c r="D1727" s="76" t="s">
        <v>98</v>
      </c>
      <c r="E1727" s="6" t="s">
        <v>2136</v>
      </c>
      <c r="F1727" s="6" t="str">
        <f t="shared" si="168"/>
        <v>BrokerRM-M-046-SI26-M19-B</v>
      </c>
      <c r="G1727" s="97" t="s">
        <v>5528</v>
      </c>
      <c r="H1727" s="95" t="s">
        <v>5991</v>
      </c>
      <c r="I1727" s="85" t="s">
        <v>4692</v>
      </c>
      <c r="J1727" s="92">
        <v>46090</v>
      </c>
      <c r="K1727" s="97" t="s">
        <v>6226</v>
      </c>
      <c r="L1727" s="77" t="s">
        <v>5739</v>
      </c>
      <c r="M1727" s="80" t="s">
        <v>117</v>
      </c>
      <c r="N1727" s="6" t="s">
        <v>5740</v>
      </c>
      <c r="O1727" s="71">
        <v>0</v>
      </c>
      <c r="P1727" s="71">
        <v>21844.16</v>
      </c>
      <c r="Q1727" s="79">
        <v>7123.26</v>
      </c>
      <c r="R1727" s="79">
        <v>1139.72</v>
      </c>
      <c r="S1727" s="71">
        <v>0</v>
      </c>
      <c r="T1727" s="79">
        <v>30107.14</v>
      </c>
      <c r="U1727" s="87" t="s">
        <v>24</v>
      </c>
      <c r="V1727" s="84">
        <f t="shared" si="173"/>
        <v>1690.9658685627951</v>
      </c>
      <c r="W1727" s="86">
        <v>46090</v>
      </c>
      <c r="X1727" s="80" t="s">
        <v>437</v>
      </c>
      <c r="Y1727" s="80" t="s">
        <v>129</v>
      </c>
      <c r="Z1727" s="80" t="s">
        <v>239</v>
      </c>
      <c r="AA1727" s="80" t="s">
        <v>122</v>
      </c>
      <c r="AB1727" s="76" t="s">
        <v>539</v>
      </c>
      <c r="AC1727" s="76" t="s">
        <v>540</v>
      </c>
      <c r="AD1727" s="76" t="s">
        <v>174</v>
      </c>
      <c r="AE1727" s="76" t="s">
        <v>546</v>
      </c>
      <c r="AF1727" s="76" t="s">
        <v>96</v>
      </c>
      <c r="AG1727" s="82"/>
      <c r="AH1727" s="60"/>
      <c r="AI1727" s="75" t="s">
        <v>5843</v>
      </c>
      <c r="AJ1727" s="6" t="s">
        <v>103</v>
      </c>
      <c r="AK1727" s="81">
        <v>0</v>
      </c>
      <c r="AL1727" s="205" t="s">
        <v>103</v>
      </c>
      <c r="AM1727" s="169"/>
      <c r="AN1727" s="6"/>
      <c r="AO1727" s="120"/>
    </row>
    <row r="1728" spans="1:41">
      <c r="A1728" s="75" t="s">
        <v>5843</v>
      </c>
      <c r="B1728" s="6" t="s">
        <v>93</v>
      </c>
      <c r="C1728" s="76">
        <v>1727</v>
      </c>
      <c r="D1728" s="76" t="s">
        <v>98</v>
      </c>
      <c r="E1728" s="6" t="s">
        <v>2136</v>
      </c>
      <c r="F1728" s="6" t="str">
        <f t="shared" si="168"/>
        <v>BrokerRM-M-031-SI26-M23-B</v>
      </c>
      <c r="G1728" s="97" t="s">
        <v>5084</v>
      </c>
      <c r="H1728" s="95" t="s">
        <v>5992</v>
      </c>
      <c r="I1728" s="85" t="s">
        <v>4692</v>
      </c>
      <c r="J1728" s="92">
        <v>46090</v>
      </c>
      <c r="K1728" s="92" t="s">
        <v>5309</v>
      </c>
      <c r="L1728" s="88" t="s">
        <v>5310</v>
      </c>
      <c r="M1728" s="80" t="s">
        <v>117</v>
      </c>
      <c r="N1728" s="6" t="s">
        <v>5311</v>
      </c>
      <c r="O1728" s="71">
        <v>0</v>
      </c>
      <c r="P1728" s="71">
        <v>9216.2000000000007</v>
      </c>
      <c r="Q1728" s="79">
        <v>0</v>
      </c>
      <c r="R1728" s="79">
        <v>0</v>
      </c>
      <c r="S1728" s="71">
        <v>0</v>
      </c>
      <c r="T1728" s="79">
        <v>9216.2000000000007</v>
      </c>
      <c r="U1728" s="87" t="s">
        <v>24</v>
      </c>
      <c r="V1728" s="84">
        <f t="shared" si="173"/>
        <v>517.62736805450254</v>
      </c>
      <c r="W1728" s="70">
        <v>46090</v>
      </c>
      <c r="X1728" s="6" t="s">
        <v>437</v>
      </c>
      <c r="Y1728" s="80" t="s">
        <v>129</v>
      </c>
      <c r="Z1728" s="80" t="s">
        <v>239</v>
      </c>
      <c r="AA1728" s="80" t="s">
        <v>122</v>
      </c>
      <c r="AB1728" s="76" t="s">
        <v>1118</v>
      </c>
      <c r="AC1728" s="76" t="s">
        <v>540</v>
      </c>
      <c r="AD1728" s="76" t="s">
        <v>174</v>
      </c>
      <c r="AE1728" s="76" t="s">
        <v>546</v>
      </c>
      <c r="AF1728" s="76" t="s">
        <v>6227</v>
      </c>
      <c r="AG1728" s="82"/>
      <c r="AH1728" s="60"/>
      <c r="AI1728" s="75" t="s">
        <v>5843</v>
      </c>
      <c r="AJ1728" s="6" t="s">
        <v>103</v>
      </c>
      <c r="AK1728" s="81">
        <v>0</v>
      </c>
      <c r="AL1728" s="205" t="s">
        <v>103</v>
      </c>
      <c r="AM1728" s="169"/>
      <c r="AN1728" s="6"/>
      <c r="AO1728" s="120"/>
    </row>
    <row r="1729" spans="1:41">
      <c r="A1729" s="75" t="s">
        <v>5843</v>
      </c>
      <c r="B1729" s="6" t="s">
        <v>93</v>
      </c>
      <c r="C1729" s="76">
        <v>1728</v>
      </c>
      <c r="D1729" s="76" t="s">
        <v>98</v>
      </c>
      <c r="E1729" s="6" t="s">
        <v>2136</v>
      </c>
      <c r="F1729" s="6" t="str">
        <f t="shared" si="168"/>
        <v>BrokerRM-M-015-SI26-M19-B</v>
      </c>
      <c r="G1729" s="97" t="s">
        <v>5502</v>
      </c>
      <c r="H1729" s="95" t="s">
        <v>5993</v>
      </c>
      <c r="I1729" s="85" t="s">
        <v>4692</v>
      </c>
      <c r="J1729" s="92">
        <v>46090</v>
      </c>
      <c r="K1729" s="92" t="s">
        <v>5694</v>
      </c>
      <c r="L1729" s="88" t="s">
        <v>5705</v>
      </c>
      <c r="M1729" s="80" t="s">
        <v>117</v>
      </c>
      <c r="N1729" s="6" t="s">
        <v>5705</v>
      </c>
      <c r="O1729" s="71">
        <v>0</v>
      </c>
      <c r="P1729" s="71">
        <v>6728</v>
      </c>
      <c r="Q1729" s="79">
        <v>0</v>
      </c>
      <c r="R1729" s="79">
        <v>0</v>
      </c>
      <c r="S1729" s="71">
        <v>0</v>
      </c>
      <c r="T1729" s="79">
        <v>6728</v>
      </c>
      <c r="U1729" s="87" t="s">
        <v>24</v>
      </c>
      <c r="V1729" s="84">
        <f t="shared" si="173"/>
        <v>377.87775138025353</v>
      </c>
      <c r="W1729" s="70">
        <v>46090</v>
      </c>
      <c r="X1729" s="6" t="s">
        <v>437</v>
      </c>
      <c r="Y1729" s="80" t="s">
        <v>129</v>
      </c>
      <c r="Z1729" s="80" t="s">
        <v>239</v>
      </c>
      <c r="AA1729" s="80" t="s">
        <v>122</v>
      </c>
      <c r="AB1729" s="76" t="s">
        <v>539</v>
      </c>
      <c r="AC1729" s="76" t="s">
        <v>540</v>
      </c>
      <c r="AD1729" s="76" t="s">
        <v>174</v>
      </c>
      <c r="AE1729" s="76" t="s">
        <v>546</v>
      </c>
      <c r="AF1729" s="76" t="s">
        <v>6228</v>
      </c>
      <c r="AG1729" s="75"/>
      <c r="AH1729" s="60"/>
      <c r="AI1729" s="75" t="s">
        <v>5843</v>
      </c>
      <c r="AJ1729" s="6" t="s">
        <v>103</v>
      </c>
      <c r="AK1729" s="81">
        <v>0</v>
      </c>
      <c r="AL1729" s="205" t="s">
        <v>103</v>
      </c>
      <c r="AM1729" s="169"/>
      <c r="AN1729" s="6"/>
      <c r="AO1729" s="120"/>
    </row>
    <row r="1730" spans="1:41">
      <c r="A1730" s="75" t="s">
        <v>5843</v>
      </c>
      <c r="B1730" s="6" t="s">
        <v>93</v>
      </c>
      <c r="C1730" s="76">
        <v>1729</v>
      </c>
      <c r="D1730" s="76" t="s">
        <v>98</v>
      </c>
      <c r="E1730" s="6" t="s">
        <v>2136</v>
      </c>
      <c r="F1730" s="6" t="str">
        <f t="shared" si="168"/>
        <v>BrokerAF-M-049-SI26-M46-B</v>
      </c>
      <c r="G1730" s="96" t="s">
        <v>5994</v>
      </c>
      <c r="H1730" s="95" t="s">
        <v>5995</v>
      </c>
      <c r="I1730" s="85" t="s">
        <v>4692</v>
      </c>
      <c r="J1730" s="92">
        <v>46090</v>
      </c>
      <c r="K1730" s="92" t="s">
        <v>6229</v>
      </c>
      <c r="L1730" s="77" t="s">
        <v>6230</v>
      </c>
      <c r="M1730" s="80" t="s">
        <v>117</v>
      </c>
      <c r="N1730" s="6" t="s">
        <v>6231</v>
      </c>
      <c r="O1730" s="71">
        <v>0</v>
      </c>
      <c r="P1730" s="71">
        <v>13268.75</v>
      </c>
      <c r="Q1730" s="79">
        <v>2487.48</v>
      </c>
      <c r="R1730" s="79">
        <v>398</v>
      </c>
      <c r="S1730" s="71">
        <v>0</v>
      </c>
      <c r="T1730" s="79">
        <v>16154.23</v>
      </c>
      <c r="U1730" s="87" t="s">
        <v>24</v>
      </c>
      <c r="V1730" s="84">
        <f t="shared" si="173"/>
        <v>907.30144287744247</v>
      </c>
      <c r="W1730" s="78">
        <v>46090</v>
      </c>
      <c r="X1730" s="80" t="s">
        <v>437</v>
      </c>
      <c r="Y1730" s="80" t="s">
        <v>129</v>
      </c>
      <c r="Z1730" s="80" t="s">
        <v>239</v>
      </c>
      <c r="AA1730" s="80" t="s">
        <v>122</v>
      </c>
      <c r="AB1730" s="76" t="s">
        <v>1106</v>
      </c>
      <c r="AC1730" s="76" t="s">
        <v>540</v>
      </c>
      <c r="AD1730" s="76" t="s">
        <v>174</v>
      </c>
      <c r="AE1730" s="76" t="s">
        <v>546</v>
      </c>
      <c r="AF1730" s="76" t="s">
        <v>96</v>
      </c>
      <c r="AG1730" s="82"/>
      <c r="AH1730" s="60"/>
      <c r="AI1730" s="75" t="s">
        <v>5843</v>
      </c>
      <c r="AJ1730" s="6" t="s">
        <v>103</v>
      </c>
      <c r="AK1730" s="81">
        <v>0</v>
      </c>
      <c r="AL1730" s="205" t="s">
        <v>103</v>
      </c>
      <c r="AM1730" s="169"/>
      <c r="AN1730" s="6"/>
      <c r="AO1730" s="120"/>
    </row>
    <row r="1731" spans="1:41">
      <c r="A1731" s="75" t="s">
        <v>5843</v>
      </c>
      <c r="B1731" s="6" t="s">
        <v>93</v>
      </c>
      <c r="C1731" s="76">
        <v>1730</v>
      </c>
      <c r="D1731" s="76" t="s">
        <v>98</v>
      </c>
      <c r="E1731" s="6" t="s">
        <v>2136</v>
      </c>
      <c r="F1731" s="6" t="str">
        <f t="shared" ref="F1731:F1794" si="174">E1731&amp;G1731</f>
        <v>BrokerRM-M-255-SI25-M19-B</v>
      </c>
      <c r="G1731" s="97" t="s">
        <v>5996</v>
      </c>
      <c r="H1731" s="95" t="s">
        <v>5997</v>
      </c>
      <c r="I1731" s="85" t="s">
        <v>4692</v>
      </c>
      <c r="J1731" s="92">
        <v>46090</v>
      </c>
      <c r="K1731" s="98" t="s">
        <v>6232</v>
      </c>
      <c r="L1731" s="77" t="s">
        <v>6233</v>
      </c>
      <c r="M1731" s="80" t="s">
        <v>117</v>
      </c>
      <c r="N1731" s="6" t="s">
        <v>6233</v>
      </c>
      <c r="O1731" s="71">
        <v>0</v>
      </c>
      <c r="P1731" s="71">
        <v>28085.55</v>
      </c>
      <c r="Q1731" s="79">
        <v>2394.6</v>
      </c>
      <c r="R1731" s="79">
        <v>383.14</v>
      </c>
      <c r="S1731" s="71">
        <v>0</v>
      </c>
      <c r="T1731" s="79">
        <v>30863.29</v>
      </c>
      <c r="U1731" s="87" t="s">
        <v>24</v>
      </c>
      <c r="V1731" s="84">
        <f t="shared" si="173"/>
        <v>1733.4349918841654</v>
      </c>
      <c r="W1731" s="78">
        <v>46090</v>
      </c>
      <c r="X1731" s="80" t="s">
        <v>6234</v>
      </c>
      <c r="Y1731" s="80" t="s">
        <v>129</v>
      </c>
      <c r="Z1731" s="80" t="s">
        <v>239</v>
      </c>
      <c r="AA1731" s="80" t="s">
        <v>122</v>
      </c>
      <c r="AB1731" s="76" t="s">
        <v>539</v>
      </c>
      <c r="AC1731" s="76" t="s">
        <v>540</v>
      </c>
      <c r="AD1731" s="76" t="s">
        <v>174</v>
      </c>
      <c r="AE1731" s="76" t="s">
        <v>546</v>
      </c>
      <c r="AF1731" s="76" t="s">
        <v>6235</v>
      </c>
      <c r="AG1731" s="139" t="s">
        <v>550</v>
      </c>
      <c r="AH1731" s="60">
        <v>26032.35</v>
      </c>
      <c r="AI1731" s="75" t="s">
        <v>5843</v>
      </c>
      <c r="AJ1731" s="6" t="s">
        <v>103</v>
      </c>
      <c r="AK1731" s="81">
        <v>0</v>
      </c>
      <c r="AL1731" s="205" t="s">
        <v>103</v>
      </c>
      <c r="AM1731" s="169"/>
      <c r="AN1731" s="6"/>
      <c r="AO1731" s="120"/>
    </row>
    <row r="1732" spans="1:41">
      <c r="A1732" s="75" t="s">
        <v>5843</v>
      </c>
      <c r="B1732" s="6" t="s">
        <v>93</v>
      </c>
      <c r="C1732" s="76">
        <v>1731</v>
      </c>
      <c r="D1732" s="76" t="s">
        <v>98</v>
      </c>
      <c r="E1732" s="6" t="s">
        <v>2136</v>
      </c>
      <c r="F1732" s="6" t="str">
        <f t="shared" si="174"/>
        <v>BrokerRM-M-033-SI26-M19-B</v>
      </c>
      <c r="G1732" s="97" t="s">
        <v>5078</v>
      </c>
      <c r="H1732" s="95" t="s">
        <v>5998</v>
      </c>
      <c r="I1732" s="85" t="s">
        <v>4692</v>
      </c>
      <c r="J1732" s="92">
        <v>46090</v>
      </c>
      <c r="K1732" s="92" t="s">
        <v>5300</v>
      </c>
      <c r="L1732" s="88" t="s">
        <v>5301</v>
      </c>
      <c r="M1732" s="80" t="s">
        <v>117</v>
      </c>
      <c r="N1732" s="6" t="s">
        <v>5302</v>
      </c>
      <c r="O1732" s="71">
        <v>0</v>
      </c>
      <c r="P1732" s="71">
        <v>5775.64</v>
      </c>
      <c r="Q1732" s="79">
        <v>0</v>
      </c>
      <c r="R1732" s="79">
        <v>0</v>
      </c>
      <c r="S1732" s="71">
        <v>0</v>
      </c>
      <c r="T1732" s="79">
        <v>5775.64</v>
      </c>
      <c r="U1732" s="87" t="s">
        <v>24</v>
      </c>
      <c r="V1732" s="84">
        <f t="shared" si="173"/>
        <v>324.38850415901419</v>
      </c>
      <c r="W1732" s="78">
        <v>46090</v>
      </c>
      <c r="X1732" s="80" t="s">
        <v>437</v>
      </c>
      <c r="Y1732" s="80" t="s">
        <v>129</v>
      </c>
      <c r="Z1732" s="80" t="s">
        <v>239</v>
      </c>
      <c r="AA1732" s="80" t="s">
        <v>122</v>
      </c>
      <c r="AB1732" s="76" t="s">
        <v>539</v>
      </c>
      <c r="AC1732" s="76" t="s">
        <v>540</v>
      </c>
      <c r="AD1732" s="76" t="s">
        <v>174</v>
      </c>
      <c r="AE1732" s="76" t="s">
        <v>546</v>
      </c>
      <c r="AF1732" s="76" t="s">
        <v>6236</v>
      </c>
      <c r="AG1732" s="82"/>
      <c r="AH1732" s="60"/>
      <c r="AI1732" s="75" t="s">
        <v>5843</v>
      </c>
      <c r="AJ1732" s="6" t="s">
        <v>103</v>
      </c>
      <c r="AK1732" s="81">
        <v>0</v>
      </c>
      <c r="AL1732" s="205" t="s">
        <v>103</v>
      </c>
      <c r="AM1732" s="169"/>
      <c r="AN1732" s="6"/>
      <c r="AO1732" s="120"/>
    </row>
    <row r="1733" spans="1:41">
      <c r="A1733" s="75" t="s">
        <v>5843</v>
      </c>
      <c r="B1733" s="6" t="s">
        <v>93</v>
      </c>
      <c r="C1733" s="76">
        <v>1732</v>
      </c>
      <c r="D1733" s="76" t="s">
        <v>98</v>
      </c>
      <c r="E1733" s="6" t="s">
        <v>2136</v>
      </c>
      <c r="F1733" s="6" t="str">
        <f t="shared" si="174"/>
        <v>BrokerRM-M-022-SI26-M19-B</v>
      </c>
      <c r="G1733" s="97" t="s">
        <v>5071</v>
      </c>
      <c r="H1733" s="95" t="s">
        <v>5999</v>
      </c>
      <c r="I1733" s="85" t="s">
        <v>4692</v>
      </c>
      <c r="J1733" s="92">
        <v>46090</v>
      </c>
      <c r="K1733" s="92" t="s">
        <v>5289</v>
      </c>
      <c r="L1733" s="88" t="s">
        <v>5290</v>
      </c>
      <c r="M1733" s="80" t="s">
        <v>117</v>
      </c>
      <c r="N1733" s="6" t="s">
        <v>5291</v>
      </c>
      <c r="O1733" s="71">
        <v>0</v>
      </c>
      <c r="P1733" s="71">
        <v>7250</v>
      </c>
      <c r="Q1733" s="79">
        <v>0</v>
      </c>
      <c r="R1733" s="79">
        <v>0</v>
      </c>
      <c r="S1733" s="71">
        <v>0</v>
      </c>
      <c r="T1733" s="79">
        <v>7250</v>
      </c>
      <c r="U1733" s="87" t="s">
        <v>24</v>
      </c>
      <c r="V1733" s="84">
        <f t="shared" si="173"/>
        <v>407.19585278044559</v>
      </c>
      <c r="W1733" s="78">
        <v>46090</v>
      </c>
      <c r="X1733" s="80" t="s">
        <v>437</v>
      </c>
      <c r="Y1733" s="80" t="s">
        <v>129</v>
      </c>
      <c r="Z1733" s="80" t="s">
        <v>239</v>
      </c>
      <c r="AA1733" s="80" t="s">
        <v>122</v>
      </c>
      <c r="AB1733" s="76" t="s">
        <v>539</v>
      </c>
      <c r="AC1733" s="76" t="s">
        <v>540</v>
      </c>
      <c r="AD1733" s="76" t="s">
        <v>174</v>
      </c>
      <c r="AE1733" s="76" t="s">
        <v>546</v>
      </c>
      <c r="AF1733" s="76" t="s">
        <v>6237</v>
      </c>
      <c r="AG1733" s="75"/>
      <c r="AH1733" s="60"/>
      <c r="AI1733" s="75" t="s">
        <v>5843</v>
      </c>
      <c r="AJ1733" s="6" t="s">
        <v>103</v>
      </c>
      <c r="AK1733" s="81">
        <v>0</v>
      </c>
      <c r="AL1733" s="205" t="s">
        <v>103</v>
      </c>
      <c r="AM1733" s="169"/>
      <c r="AN1733" s="6"/>
      <c r="AO1733" s="120"/>
    </row>
    <row r="1734" spans="1:41">
      <c r="A1734" s="75" t="s">
        <v>5843</v>
      </c>
      <c r="B1734" s="6" t="s">
        <v>93</v>
      </c>
      <c r="C1734" s="76">
        <v>1733</v>
      </c>
      <c r="D1734" s="76" t="s">
        <v>98</v>
      </c>
      <c r="E1734" s="6" t="s">
        <v>2136</v>
      </c>
      <c r="F1734" s="6" t="str">
        <f t="shared" si="174"/>
        <v>BrokerAF-M-050-SI26-M46-B</v>
      </c>
      <c r="G1734" s="97" t="s">
        <v>5102</v>
      </c>
      <c r="H1734" s="95" t="s">
        <v>6000</v>
      </c>
      <c r="I1734" s="85" t="s">
        <v>4692</v>
      </c>
      <c r="J1734" s="92">
        <v>46090</v>
      </c>
      <c r="K1734" s="92" t="s">
        <v>5335</v>
      </c>
      <c r="L1734" s="88" t="s">
        <v>5336</v>
      </c>
      <c r="M1734" s="80" t="s">
        <v>117</v>
      </c>
      <c r="N1734" s="6" t="s">
        <v>4897</v>
      </c>
      <c r="O1734" s="71">
        <v>0</v>
      </c>
      <c r="P1734" s="71">
        <v>5510</v>
      </c>
      <c r="Q1734" s="79">
        <v>0</v>
      </c>
      <c r="R1734" s="79">
        <v>0</v>
      </c>
      <c r="S1734" s="71">
        <v>0</v>
      </c>
      <c r="T1734" s="79">
        <v>5510</v>
      </c>
      <c r="U1734" s="87" t="s">
        <v>24</v>
      </c>
      <c r="V1734" s="84">
        <f t="shared" si="173"/>
        <v>309.46884811313868</v>
      </c>
      <c r="W1734" s="70">
        <v>46090</v>
      </c>
      <c r="X1734" s="6" t="s">
        <v>437</v>
      </c>
      <c r="Y1734" s="80" t="s">
        <v>129</v>
      </c>
      <c r="Z1734" s="80" t="s">
        <v>239</v>
      </c>
      <c r="AA1734" s="80" t="s">
        <v>122</v>
      </c>
      <c r="AB1734" s="76" t="s">
        <v>1106</v>
      </c>
      <c r="AC1734" s="76" t="s">
        <v>540</v>
      </c>
      <c r="AD1734" s="76" t="s">
        <v>174</v>
      </c>
      <c r="AE1734" s="76" t="s">
        <v>546</v>
      </c>
      <c r="AF1734" s="76" t="s">
        <v>6238</v>
      </c>
      <c r="AG1734" s="82"/>
      <c r="AH1734" s="60"/>
      <c r="AI1734" s="75" t="s">
        <v>5843</v>
      </c>
      <c r="AJ1734" s="6" t="s">
        <v>103</v>
      </c>
      <c r="AK1734" s="81">
        <v>0</v>
      </c>
      <c r="AL1734" s="205" t="s">
        <v>103</v>
      </c>
      <c r="AM1734" s="169"/>
      <c r="AN1734" s="6"/>
      <c r="AO1734" s="120"/>
    </row>
    <row r="1735" spans="1:41">
      <c r="A1735" s="75" t="s">
        <v>5843</v>
      </c>
      <c r="B1735" s="6" t="s">
        <v>93</v>
      </c>
      <c r="C1735" s="76">
        <v>1734</v>
      </c>
      <c r="D1735" s="76" t="s">
        <v>98</v>
      </c>
      <c r="E1735" s="6" t="s">
        <v>2136</v>
      </c>
      <c r="F1735" s="6" t="str">
        <f t="shared" si="174"/>
        <v>BrokerAF-M-055-SI26-M46-B</v>
      </c>
      <c r="G1735" s="97" t="s">
        <v>5092</v>
      </c>
      <c r="H1735" s="95" t="s">
        <v>6001</v>
      </c>
      <c r="I1735" s="85" t="s">
        <v>4692</v>
      </c>
      <c r="J1735" s="92">
        <v>46090</v>
      </c>
      <c r="K1735" s="92" t="s">
        <v>5320</v>
      </c>
      <c r="L1735" s="88" t="s">
        <v>5321</v>
      </c>
      <c r="M1735" s="80" t="s">
        <v>117</v>
      </c>
      <c r="N1735" s="6" t="s">
        <v>5322</v>
      </c>
      <c r="O1735" s="71">
        <v>0</v>
      </c>
      <c r="P1735" s="71">
        <v>5510</v>
      </c>
      <c r="Q1735" s="79">
        <v>0</v>
      </c>
      <c r="R1735" s="79">
        <v>0</v>
      </c>
      <c r="S1735" s="71">
        <v>0</v>
      </c>
      <c r="T1735" s="79">
        <v>5510</v>
      </c>
      <c r="U1735" s="87" t="s">
        <v>24</v>
      </c>
      <c r="V1735" s="84">
        <f t="shared" si="173"/>
        <v>309.46884811313868</v>
      </c>
      <c r="W1735" s="70">
        <v>46090</v>
      </c>
      <c r="X1735" s="6" t="s">
        <v>437</v>
      </c>
      <c r="Y1735" s="80" t="s">
        <v>129</v>
      </c>
      <c r="Z1735" s="80" t="s">
        <v>239</v>
      </c>
      <c r="AA1735" s="80" t="s">
        <v>122</v>
      </c>
      <c r="AB1735" s="76" t="s">
        <v>1106</v>
      </c>
      <c r="AC1735" s="76" t="s">
        <v>540</v>
      </c>
      <c r="AD1735" s="76" t="s">
        <v>174</v>
      </c>
      <c r="AE1735" s="76" t="s">
        <v>546</v>
      </c>
      <c r="AF1735" s="76" t="s">
        <v>6239</v>
      </c>
      <c r="AG1735" s="82"/>
      <c r="AH1735" s="60"/>
      <c r="AI1735" s="75" t="s">
        <v>5843</v>
      </c>
      <c r="AJ1735" s="6" t="s">
        <v>103</v>
      </c>
      <c r="AK1735" s="81">
        <v>0</v>
      </c>
      <c r="AL1735" s="205" t="s">
        <v>103</v>
      </c>
      <c r="AM1735" s="169"/>
      <c r="AN1735" s="6"/>
      <c r="AO1735" s="120"/>
    </row>
    <row r="1736" spans="1:41">
      <c r="A1736" s="75" t="s">
        <v>5843</v>
      </c>
      <c r="B1736" s="6" t="s">
        <v>93</v>
      </c>
      <c r="C1736" s="76">
        <v>1735</v>
      </c>
      <c r="D1736" s="76" t="s">
        <v>98</v>
      </c>
      <c r="E1736" s="6" t="s">
        <v>2136</v>
      </c>
      <c r="F1736" s="6" t="str">
        <f t="shared" si="174"/>
        <v>BrokerAF-M-051-SI26-M46-B</v>
      </c>
      <c r="G1736" s="97" t="s">
        <v>5104</v>
      </c>
      <c r="H1736" s="95" t="s">
        <v>6002</v>
      </c>
      <c r="I1736" s="85" t="s">
        <v>4692</v>
      </c>
      <c r="J1736" s="92">
        <v>46090</v>
      </c>
      <c r="K1736" s="92" t="s">
        <v>5337</v>
      </c>
      <c r="L1736" s="88" t="s">
        <v>5338</v>
      </c>
      <c r="M1736" s="80" t="s">
        <v>117</v>
      </c>
      <c r="N1736" s="6" t="s">
        <v>5339</v>
      </c>
      <c r="O1736" s="71">
        <v>0</v>
      </c>
      <c r="P1736" s="71">
        <v>5510</v>
      </c>
      <c r="Q1736" s="79">
        <v>0</v>
      </c>
      <c r="R1736" s="79">
        <v>0</v>
      </c>
      <c r="S1736" s="71">
        <v>0</v>
      </c>
      <c r="T1736" s="79">
        <v>5510</v>
      </c>
      <c r="U1736" s="87" t="s">
        <v>24</v>
      </c>
      <c r="V1736" s="84">
        <f t="shared" si="173"/>
        <v>309.46884811313868</v>
      </c>
      <c r="W1736" s="89">
        <v>46090</v>
      </c>
      <c r="X1736" s="85" t="s">
        <v>437</v>
      </c>
      <c r="Y1736" s="85" t="s">
        <v>129</v>
      </c>
      <c r="Z1736" s="85" t="s">
        <v>239</v>
      </c>
      <c r="AA1736" s="80" t="s">
        <v>122</v>
      </c>
      <c r="AB1736" s="76" t="s">
        <v>1106</v>
      </c>
      <c r="AC1736" s="76" t="s">
        <v>540</v>
      </c>
      <c r="AD1736" s="76" t="s">
        <v>174</v>
      </c>
      <c r="AE1736" s="76" t="s">
        <v>546</v>
      </c>
      <c r="AF1736" s="76" t="s">
        <v>6240</v>
      </c>
      <c r="AG1736" s="82"/>
      <c r="AH1736" s="60"/>
      <c r="AI1736" s="75" t="s">
        <v>5843</v>
      </c>
      <c r="AJ1736" s="6" t="s">
        <v>103</v>
      </c>
      <c r="AK1736" s="81">
        <v>0</v>
      </c>
      <c r="AL1736" s="205" t="s">
        <v>103</v>
      </c>
      <c r="AM1736" s="169"/>
      <c r="AN1736" s="6"/>
      <c r="AO1736" s="120"/>
    </row>
    <row r="1737" spans="1:41">
      <c r="A1737" s="75" t="s">
        <v>5843</v>
      </c>
      <c r="B1737" s="6" t="s">
        <v>93</v>
      </c>
      <c r="C1737" s="76">
        <v>1736</v>
      </c>
      <c r="D1737" s="76" t="s">
        <v>98</v>
      </c>
      <c r="E1737" s="6" t="s">
        <v>2136</v>
      </c>
      <c r="F1737" s="6" t="str">
        <f t="shared" si="174"/>
        <v>BrokerRM-M-558-SI25-M19-B</v>
      </c>
      <c r="G1737" s="97" t="s">
        <v>2732</v>
      </c>
      <c r="H1737" s="95" t="s">
        <v>6003</v>
      </c>
      <c r="I1737" s="85" t="s">
        <v>4692</v>
      </c>
      <c r="J1737" s="92">
        <v>46090</v>
      </c>
      <c r="K1737" s="92" t="s">
        <v>2943</v>
      </c>
      <c r="L1737" s="88" t="s">
        <v>2944</v>
      </c>
      <c r="M1737" s="80" t="s">
        <v>117</v>
      </c>
      <c r="N1737" s="80" t="s">
        <v>2945</v>
      </c>
      <c r="O1737" s="71">
        <v>0</v>
      </c>
      <c r="P1737" s="71">
        <v>15660</v>
      </c>
      <c r="Q1737" s="79">
        <v>0</v>
      </c>
      <c r="R1737" s="79">
        <v>0</v>
      </c>
      <c r="S1737" s="71">
        <v>0</v>
      </c>
      <c r="T1737" s="79">
        <v>15660</v>
      </c>
      <c r="U1737" s="87" t="s">
        <v>24</v>
      </c>
      <c r="V1737" s="84">
        <f t="shared" si="173"/>
        <v>879.54304200576246</v>
      </c>
      <c r="W1737" s="89">
        <v>46090</v>
      </c>
      <c r="X1737" s="85" t="s">
        <v>437</v>
      </c>
      <c r="Y1737" s="85" t="s">
        <v>129</v>
      </c>
      <c r="Z1737" s="85" t="s">
        <v>239</v>
      </c>
      <c r="AA1737" s="80" t="s">
        <v>122</v>
      </c>
      <c r="AB1737" s="76" t="s">
        <v>539</v>
      </c>
      <c r="AC1737" s="76" t="s">
        <v>540</v>
      </c>
      <c r="AD1737" s="76" t="s">
        <v>174</v>
      </c>
      <c r="AE1737" s="76" t="s">
        <v>546</v>
      </c>
      <c r="AF1737" s="76" t="s">
        <v>6241</v>
      </c>
      <c r="AG1737" s="139" t="s">
        <v>550</v>
      </c>
      <c r="AH1737" s="60">
        <v>15660</v>
      </c>
      <c r="AI1737" s="75" t="s">
        <v>5843</v>
      </c>
      <c r="AJ1737" s="6" t="s">
        <v>103</v>
      </c>
      <c r="AK1737" s="81">
        <v>0</v>
      </c>
      <c r="AL1737" s="205" t="s">
        <v>103</v>
      </c>
      <c r="AM1737" s="169"/>
      <c r="AN1737" s="6"/>
      <c r="AO1737" s="120"/>
    </row>
    <row r="1738" spans="1:41">
      <c r="A1738" s="75" t="s">
        <v>5843</v>
      </c>
      <c r="B1738" s="6" t="s">
        <v>93</v>
      </c>
      <c r="C1738" s="76">
        <v>1737</v>
      </c>
      <c r="D1738" s="76" t="s">
        <v>98</v>
      </c>
      <c r="E1738" s="6" t="s">
        <v>2136</v>
      </c>
      <c r="F1738" s="6" t="str">
        <f t="shared" si="174"/>
        <v>BrokerRM-M-035-SI26-M19-B</v>
      </c>
      <c r="G1738" s="97" t="s">
        <v>6004</v>
      </c>
      <c r="H1738" s="95" t="s">
        <v>6005</v>
      </c>
      <c r="I1738" s="85" t="s">
        <v>4692</v>
      </c>
      <c r="J1738" s="92">
        <v>46091</v>
      </c>
      <c r="K1738" s="92" t="s">
        <v>6242</v>
      </c>
      <c r="L1738" s="91" t="s">
        <v>6243</v>
      </c>
      <c r="M1738" s="80" t="s">
        <v>117</v>
      </c>
      <c r="N1738" s="80" t="s">
        <v>5787</v>
      </c>
      <c r="O1738" s="71">
        <v>0</v>
      </c>
      <c r="P1738" s="71">
        <v>13904.77</v>
      </c>
      <c r="Q1738" s="79">
        <v>7493.58</v>
      </c>
      <c r="R1738" s="79">
        <v>1198.97</v>
      </c>
      <c r="S1738" s="71">
        <v>0</v>
      </c>
      <c r="T1738" s="79">
        <v>22597.32</v>
      </c>
      <c r="U1738" s="87" t="s">
        <v>24</v>
      </c>
      <c r="V1738" s="84">
        <f t="shared" si="173"/>
        <v>1269.1772397176026</v>
      </c>
      <c r="W1738" s="70">
        <v>46091</v>
      </c>
      <c r="X1738" s="6" t="s">
        <v>437</v>
      </c>
      <c r="Y1738" s="80" t="s">
        <v>129</v>
      </c>
      <c r="Z1738" s="80" t="s">
        <v>239</v>
      </c>
      <c r="AA1738" s="80" t="s">
        <v>122</v>
      </c>
      <c r="AB1738" s="76" t="s">
        <v>539</v>
      </c>
      <c r="AC1738" s="76" t="s">
        <v>540</v>
      </c>
      <c r="AD1738" s="76" t="s">
        <v>174</v>
      </c>
      <c r="AE1738" s="76" t="s">
        <v>546</v>
      </c>
      <c r="AF1738" s="76" t="s">
        <v>96</v>
      </c>
      <c r="AG1738" s="82"/>
      <c r="AH1738" s="60"/>
      <c r="AI1738" s="75" t="s">
        <v>5843</v>
      </c>
      <c r="AJ1738" s="6" t="s">
        <v>103</v>
      </c>
      <c r="AK1738" s="81">
        <v>0</v>
      </c>
      <c r="AL1738" s="205" t="s">
        <v>103</v>
      </c>
      <c r="AM1738" s="169"/>
      <c r="AN1738" s="6"/>
      <c r="AO1738" s="120"/>
    </row>
    <row r="1739" spans="1:41">
      <c r="A1739" s="75" t="s">
        <v>5843</v>
      </c>
      <c r="B1739" s="6" t="s">
        <v>93</v>
      </c>
      <c r="C1739" s="76">
        <v>1738</v>
      </c>
      <c r="D1739" s="76" t="s">
        <v>98</v>
      </c>
      <c r="E1739" s="6" t="s">
        <v>2136</v>
      </c>
      <c r="F1739" s="6" t="str">
        <f t="shared" si="174"/>
        <v>BrokerRM-M-040-SI26-M19-B</v>
      </c>
      <c r="G1739" s="97" t="s">
        <v>6006</v>
      </c>
      <c r="H1739" s="95" t="s">
        <v>6007</v>
      </c>
      <c r="I1739" s="85" t="s">
        <v>4692</v>
      </c>
      <c r="J1739" s="92">
        <v>46091</v>
      </c>
      <c r="K1739" s="92" t="s">
        <v>6244</v>
      </c>
      <c r="L1739" s="77" t="s">
        <v>6245</v>
      </c>
      <c r="M1739" s="80" t="s">
        <v>117</v>
      </c>
      <c r="N1739" s="80" t="s">
        <v>5782</v>
      </c>
      <c r="O1739" s="71">
        <v>0</v>
      </c>
      <c r="P1739" s="71">
        <v>16619.09</v>
      </c>
      <c r="Q1739" s="79">
        <v>9593.42</v>
      </c>
      <c r="R1739" s="79">
        <v>1534.95</v>
      </c>
      <c r="S1739" s="71">
        <v>0</v>
      </c>
      <c r="T1739" s="79">
        <v>27747.46</v>
      </c>
      <c r="U1739" s="87" t="s">
        <v>24</v>
      </c>
      <c r="V1739" s="84">
        <f t="shared" si="173"/>
        <v>1558.4345706470763</v>
      </c>
      <c r="W1739" s="70">
        <v>46091</v>
      </c>
      <c r="X1739" s="80" t="s">
        <v>437</v>
      </c>
      <c r="Y1739" s="80" t="s">
        <v>129</v>
      </c>
      <c r="Z1739" s="80" t="s">
        <v>239</v>
      </c>
      <c r="AA1739" s="80" t="s">
        <v>122</v>
      </c>
      <c r="AB1739" s="76" t="s">
        <v>539</v>
      </c>
      <c r="AC1739" s="76" t="s">
        <v>540</v>
      </c>
      <c r="AD1739" s="76" t="s">
        <v>174</v>
      </c>
      <c r="AE1739" s="76" t="s">
        <v>546</v>
      </c>
      <c r="AF1739" s="76" t="s">
        <v>96</v>
      </c>
      <c r="AG1739" s="82"/>
      <c r="AH1739" s="60"/>
      <c r="AI1739" s="75" t="s">
        <v>5843</v>
      </c>
      <c r="AJ1739" s="6" t="s">
        <v>103</v>
      </c>
      <c r="AK1739" s="81">
        <v>0</v>
      </c>
      <c r="AL1739" s="205" t="s">
        <v>103</v>
      </c>
      <c r="AM1739" s="169"/>
      <c r="AN1739" s="6"/>
      <c r="AO1739" s="120"/>
    </row>
    <row r="1740" spans="1:41" ht="58">
      <c r="A1740" s="75" t="s">
        <v>5843</v>
      </c>
      <c r="B1740" s="6" t="s">
        <v>93</v>
      </c>
      <c r="C1740" s="76">
        <v>1739</v>
      </c>
      <c r="D1740" s="76" t="s">
        <v>98</v>
      </c>
      <c r="E1740" s="6" t="s">
        <v>2136</v>
      </c>
      <c r="F1740" s="6" t="str">
        <f t="shared" si="174"/>
        <v>BrokerRM-M-558-SI25-M19-B</v>
      </c>
      <c r="G1740" s="97" t="s">
        <v>2732</v>
      </c>
      <c r="H1740" s="95" t="s">
        <v>6008</v>
      </c>
      <c r="I1740" s="85" t="s">
        <v>4692</v>
      </c>
      <c r="J1740" s="92">
        <v>46091</v>
      </c>
      <c r="K1740" s="95" t="s">
        <v>5349</v>
      </c>
      <c r="L1740" s="72" t="s">
        <v>5350</v>
      </c>
      <c r="M1740" s="80" t="s">
        <v>117</v>
      </c>
      <c r="N1740" s="80" t="s">
        <v>5351</v>
      </c>
      <c r="O1740" s="71">
        <v>0</v>
      </c>
      <c r="P1740" s="71">
        <v>8168.72</v>
      </c>
      <c r="Q1740" s="79">
        <v>0</v>
      </c>
      <c r="R1740" s="79">
        <v>0</v>
      </c>
      <c r="S1740" s="71">
        <v>0</v>
      </c>
      <c r="T1740" s="79">
        <v>8168.72</v>
      </c>
      <c r="U1740" s="87" t="s">
        <v>24</v>
      </c>
      <c r="V1740" s="84">
        <f t="shared" si="173"/>
        <v>458.79571124478366</v>
      </c>
      <c r="W1740" s="89">
        <v>46091</v>
      </c>
      <c r="X1740" s="87" t="s">
        <v>437</v>
      </c>
      <c r="Y1740" s="85" t="s">
        <v>129</v>
      </c>
      <c r="Z1740" s="85" t="s">
        <v>239</v>
      </c>
      <c r="AA1740" s="85" t="s">
        <v>122</v>
      </c>
      <c r="AB1740" s="76" t="s">
        <v>539</v>
      </c>
      <c r="AC1740" s="76" t="s">
        <v>540</v>
      </c>
      <c r="AD1740" s="76" t="s">
        <v>174</v>
      </c>
      <c r="AE1740" s="76" t="s">
        <v>546</v>
      </c>
      <c r="AF1740" s="76" t="s">
        <v>6246</v>
      </c>
      <c r="AG1740" s="139" t="s">
        <v>550</v>
      </c>
      <c r="AH1740" s="60">
        <v>2658.72</v>
      </c>
      <c r="AI1740" s="75" t="s">
        <v>5843</v>
      </c>
      <c r="AJ1740" s="6" t="s">
        <v>103</v>
      </c>
      <c r="AK1740" s="81">
        <v>0</v>
      </c>
      <c r="AL1740" s="205" t="s">
        <v>103</v>
      </c>
      <c r="AM1740" s="169"/>
      <c r="AN1740" s="6"/>
      <c r="AO1740" s="120"/>
    </row>
    <row r="1741" spans="1:41" ht="58">
      <c r="A1741" s="75" t="s">
        <v>5843</v>
      </c>
      <c r="B1741" s="6" t="s">
        <v>93</v>
      </c>
      <c r="C1741" s="76">
        <v>1740</v>
      </c>
      <c r="D1741" s="76" t="s">
        <v>98</v>
      </c>
      <c r="E1741" s="6" t="s">
        <v>2136</v>
      </c>
      <c r="F1741" s="6" t="str">
        <f t="shared" si="174"/>
        <v>BrokerRM-M-009-SI26-M19-B</v>
      </c>
      <c r="G1741" s="97" t="s">
        <v>5114</v>
      </c>
      <c r="H1741" s="95" t="s">
        <v>6009</v>
      </c>
      <c r="I1741" s="85" t="s">
        <v>4692</v>
      </c>
      <c r="J1741" s="92">
        <v>46091</v>
      </c>
      <c r="K1741" s="95" t="s">
        <v>5352</v>
      </c>
      <c r="L1741" s="72" t="s">
        <v>5353</v>
      </c>
      <c r="M1741" s="80" t="s">
        <v>117</v>
      </c>
      <c r="N1741" s="80" t="s">
        <v>5354</v>
      </c>
      <c r="O1741" s="71">
        <v>0</v>
      </c>
      <c r="P1741" s="71">
        <v>8168.72</v>
      </c>
      <c r="Q1741" s="79">
        <v>0</v>
      </c>
      <c r="R1741" s="79">
        <v>0</v>
      </c>
      <c r="S1741" s="71">
        <v>0</v>
      </c>
      <c r="T1741" s="79">
        <v>8168.72</v>
      </c>
      <c r="U1741" s="87" t="s">
        <v>24</v>
      </c>
      <c r="V1741" s="84">
        <f t="shared" si="173"/>
        <v>458.79571124478366</v>
      </c>
      <c r="W1741" s="89">
        <v>46091</v>
      </c>
      <c r="X1741" s="87" t="s">
        <v>437</v>
      </c>
      <c r="Y1741" s="85" t="s">
        <v>129</v>
      </c>
      <c r="Z1741" s="85" t="s">
        <v>239</v>
      </c>
      <c r="AA1741" s="85" t="s">
        <v>122</v>
      </c>
      <c r="AB1741" s="76" t="s">
        <v>539</v>
      </c>
      <c r="AC1741" s="76" t="s">
        <v>540</v>
      </c>
      <c r="AD1741" s="76" t="s">
        <v>174</v>
      </c>
      <c r="AE1741" s="76" t="s">
        <v>546</v>
      </c>
      <c r="AF1741" s="76" t="s">
        <v>6247</v>
      </c>
      <c r="AG1741" s="139" t="s">
        <v>550</v>
      </c>
      <c r="AH1741" s="60">
        <v>2658.72</v>
      </c>
      <c r="AI1741" s="75" t="s">
        <v>5843</v>
      </c>
      <c r="AJ1741" s="6" t="s">
        <v>103</v>
      </c>
      <c r="AK1741" s="81">
        <v>0</v>
      </c>
      <c r="AL1741" s="205" t="s">
        <v>103</v>
      </c>
      <c r="AM1741" s="169"/>
      <c r="AN1741" s="6"/>
      <c r="AO1741" s="120"/>
    </row>
    <row r="1742" spans="1:41" ht="58">
      <c r="A1742" s="75" t="s">
        <v>5843</v>
      </c>
      <c r="B1742" s="6" t="s">
        <v>93</v>
      </c>
      <c r="C1742" s="76">
        <v>1741</v>
      </c>
      <c r="D1742" s="76" t="s">
        <v>98</v>
      </c>
      <c r="E1742" s="6" t="s">
        <v>2136</v>
      </c>
      <c r="F1742" s="6" t="str">
        <f t="shared" si="174"/>
        <v>BrokerRM-M-001-SI26-M19-L-B</v>
      </c>
      <c r="G1742" s="97" t="s">
        <v>3149</v>
      </c>
      <c r="H1742" s="95" t="s">
        <v>6010</v>
      </c>
      <c r="I1742" s="85" t="s">
        <v>4692</v>
      </c>
      <c r="J1742" s="92">
        <v>46092</v>
      </c>
      <c r="K1742" s="95" t="s">
        <v>6248</v>
      </c>
      <c r="L1742" s="72" t="s">
        <v>6249</v>
      </c>
      <c r="M1742" s="80" t="s">
        <v>117</v>
      </c>
      <c r="N1742" s="80" t="s">
        <v>5826</v>
      </c>
      <c r="O1742" s="71">
        <v>0</v>
      </c>
      <c r="P1742" s="71">
        <v>30355.1</v>
      </c>
      <c r="Q1742" s="79">
        <v>2393.36</v>
      </c>
      <c r="R1742" s="79">
        <v>382.94</v>
      </c>
      <c r="S1742" s="71">
        <v>0</v>
      </c>
      <c r="T1742" s="79">
        <v>33131.4</v>
      </c>
      <c r="U1742" s="87" t="s">
        <v>24</v>
      </c>
      <c r="V1742" s="84">
        <f t="shared" si="173"/>
        <v>1860.8232657669043</v>
      </c>
      <c r="W1742" s="89">
        <v>46092</v>
      </c>
      <c r="X1742" s="87" t="s">
        <v>437</v>
      </c>
      <c r="Y1742" s="85" t="s">
        <v>129</v>
      </c>
      <c r="Z1742" s="85" t="s">
        <v>239</v>
      </c>
      <c r="AA1742" s="85" t="s">
        <v>122</v>
      </c>
      <c r="AB1742" s="76" t="s">
        <v>539</v>
      </c>
      <c r="AC1742" s="76" t="s">
        <v>540</v>
      </c>
      <c r="AD1742" s="76" t="s">
        <v>174</v>
      </c>
      <c r="AE1742" s="76" t="s">
        <v>546</v>
      </c>
      <c r="AF1742" s="76">
        <v>8731785</v>
      </c>
      <c r="AG1742" s="139" t="s">
        <v>550</v>
      </c>
      <c r="AH1742" s="60">
        <v>30355.1</v>
      </c>
      <c r="AI1742" s="75" t="s">
        <v>5843</v>
      </c>
      <c r="AJ1742" s="6" t="s">
        <v>103</v>
      </c>
      <c r="AK1742" s="81">
        <v>0</v>
      </c>
      <c r="AL1742" s="205" t="s">
        <v>103</v>
      </c>
      <c r="AM1742" s="169"/>
      <c r="AN1742" s="6"/>
      <c r="AO1742" s="120"/>
    </row>
    <row r="1743" spans="1:41" ht="58">
      <c r="A1743" s="75" t="s">
        <v>5843</v>
      </c>
      <c r="B1743" s="6" t="s">
        <v>93</v>
      </c>
      <c r="C1743" s="76">
        <v>1742</v>
      </c>
      <c r="D1743" s="76" t="s">
        <v>98</v>
      </c>
      <c r="E1743" s="6" t="s">
        <v>2136</v>
      </c>
      <c r="F1743" s="6" t="str">
        <f t="shared" si="174"/>
        <v>BrokerRM-M-047-SI26-M19-B</v>
      </c>
      <c r="G1743" s="97" t="s">
        <v>6011</v>
      </c>
      <c r="H1743" s="95" t="s">
        <v>6012</v>
      </c>
      <c r="I1743" s="85" t="s">
        <v>4692</v>
      </c>
      <c r="J1743" s="92">
        <v>46092</v>
      </c>
      <c r="K1743" s="95" t="s">
        <v>6250</v>
      </c>
      <c r="L1743" s="72" t="s">
        <v>6251</v>
      </c>
      <c r="M1743" s="80" t="s">
        <v>117</v>
      </c>
      <c r="N1743" s="80" t="s">
        <v>5831</v>
      </c>
      <c r="O1743" s="71">
        <v>0</v>
      </c>
      <c r="P1743" s="71">
        <v>37215.33</v>
      </c>
      <c r="Q1743" s="79">
        <v>4535.1499999999996</v>
      </c>
      <c r="R1743" s="79">
        <v>725.62</v>
      </c>
      <c r="S1743" s="71">
        <v>0</v>
      </c>
      <c r="T1743" s="79">
        <v>42476.1</v>
      </c>
      <c r="U1743" s="87" t="s">
        <v>24</v>
      </c>
      <c r="V1743" s="84">
        <f t="shared" si="173"/>
        <v>2385.6678292810325</v>
      </c>
      <c r="W1743" s="89">
        <v>46092</v>
      </c>
      <c r="X1743" s="87" t="s">
        <v>437</v>
      </c>
      <c r="Y1743" s="85" t="s">
        <v>129</v>
      </c>
      <c r="Z1743" s="85" t="s">
        <v>239</v>
      </c>
      <c r="AA1743" s="85" t="s">
        <v>122</v>
      </c>
      <c r="AB1743" s="76" t="s">
        <v>539</v>
      </c>
      <c r="AC1743" s="76" t="s">
        <v>540</v>
      </c>
      <c r="AD1743" s="76" t="s">
        <v>174</v>
      </c>
      <c r="AE1743" s="76" t="s">
        <v>546</v>
      </c>
      <c r="AF1743" s="76" t="s">
        <v>6252</v>
      </c>
      <c r="AG1743" s="139" t="s">
        <v>550</v>
      </c>
      <c r="AH1743" s="60">
        <v>35434.080000000002</v>
      </c>
      <c r="AI1743" s="75" t="s">
        <v>5843</v>
      </c>
      <c r="AJ1743" s="6" t="s">
        <v>103</v>
      </c>
      <c r="AK1743" s="81">
        <v>0</v>
      </c>
      <c r="AL1743" s="205" t="s">
        <v>103</v>
      </c>
      <c r="AM1743" s="169"/>
      <c r="AN1743" s="6"/>
      <c r="AO1743" s="120"/>
    </row>
    <row r="1744" spans="1:41" ht="58">
      <c r="A1744" s="75" t="s">
        <v>5843</v>
      </c>
      <c r="B1744" s="6" t="s">
        <v>93</v>
      </c>
      <c r="C1744" s="76">
        <v>1743</v>
      </c>
      <c r="D1744" s="76" t="s">
        <v>98</v>
      </c>
      <c r="E1744" s="6" t="s">
        <v>2136</v>
      </c>
      <c r="F1744" s="6" t="str">
        <f t="shared" si="174"/>
        <v>BrokerRM-M-076-SI26-M19-B</v>
      </c>
      <c r="G1744" s="97" t="s">
        <v>6013</v>
      </c>
      <c r="H1744" s="95" t="s">
        <v>6014</v>
      </c>
      <c r="I1744" s="85" t="s">
        <v>4692</v>
      </c>
      <c r="J1744" s="92">
        <v>46092</v>
      </c>
      <c r="K1744" s="95" t="s">
        <v>6253</v>
      </c>
      <c r="L1744" s="72" t="s">
        <v>6254</v>
      </c>
      <c r="M1744" s="80" t="s">
        <v>117</v>
      </c>
      <c r="N1744" s="80" t="s">
        <v>5836</v>
      </c>
      <c r="O1744" s="71">
        <v>0</v>
      </c>
      <c r="P1744" s="71">
        <v>12354.27</v>
      </c>
      <c r="Q1744" s="79">
        <v>7120.09</v>
      </c>
      <c r="R1744" s="79">
        <v>1139.21</v>
      </c>
      <c r="S1744" s="71">
        <v>0</v>
      </c>
      <c r="T1744" s="79">
        <v>20613.57</v>
      </c>
      <c r="U1744" s="87" t="s">
        <v>24</v>
      </c>
      <c r="V1744" s="84">
        <f t="shared" si="173"/>
        <v>1157.7600296550911</v>
      </c>
      <c r="W1744" s="89">
        <v>46092</v>
      </c>
      <c r="X1744" s="87" t="s">
        <v>437</v>
      </c>
      <c r="Y1744" s="85" t="s">
        <v>129</v>
      </c>
      <c r="Z1744" s="85" t="s">
        <v>239</v>
      </c>
      <c r="AA1744" s="85" t="s">
        <v>122</v>
      </c>
      <c r="AB1744" s="76" t="s">
        <v>539</v>
      </c>
      <c r="AC1744" s="76" t="s">
        <v>540</v>
      </c>
      <c r="AD1744" s="76" t="s">
        <v>174</v>
      </c>
      <c r="AE1744" s="76" t="s">
        <v>546</v>
      </c>
      <c r="AF1744" s="76" t="s">
        <v>96</v>
      </c>
      <c r="AG1744" s="75"/>
      <c r="AH1744" s="60"/>
      <c r="AI1744" s="75" t="s">
        <v>5843</v>
      </c>
      <c r="AJ1744" s="6" t="s">
        <v>103</v>
      </c>
      <c r="AK1744" s="81">
        <v>0</v>
      </c>
      <c r="AL1744" s="205" t="s">
        <v>103</v>
      </c>
      <c r="AM1744" s="169"/>
      <c r="AN1744" s="6"/>
      <c r="AO1744" s="120"/>
    </row>
    <row r="1745" spans="1:41" ht="29">
      <c r="A1745" s="75" t="s">
        <v>5843</v>
      </c>
      <c r="B1745" s="6" t="s">
        <v>93</v>
      </c>
      <c r="C1745" s="76">
        <v>1744</v>
      </c>
      <c r="D1745" s="76" t="s">
        <v>98</v>
      </c>
      <c r="E1745" s="6" t="s">
        <v>2136</v>
      </c>
      <c r="F1745" s="6" t="str">
        <f t="shared" si="174"/>
        <v>BrokerRM-M-075-SI26-M19-B</v>
      </c>
      <c r="G1745" s="97" t="s">
        <v>6015</v>
      </c>
      <c r="H1745" s="95" t="s">
        <v>6016</v>
      </c>
      <c r="I1745" s="85" t="s">
        <v>4692</v>
      </c>
      <c r="J1745" s="92">
        <v>46094</v>
      </c>
      <c r="K1745" s="95">
        <v>6004354</v>
      </c>
      <c r="L1745" s="73" t="s">
        <v>6255</v>
      </c>
      <c r="M1745" s="80" t="s">
        <v>117</v>
      </c>
      <c r="N1745" s="73" t="s">
        <v>5830</v>
      </c>
      <c r="O1745" s="71">
        <v>0</v>
      </c>
      <c r="P1745" s="71">
        <v>31971.49</v>
      </c>
      <c r="Q1745" s="79">
        <v>4850.7700000000004</v>
      </c>
      <c r="R1745" s="79">
        <v>776.12</v>
      </c>
      <c r="S1745" s="71">
        <v>0</v>
      </c>
      <c r="T1745" s="79">
        <v>37598.379999999997</v>
      </c>
      <c r="U1745" s="87" t="s">
        <v>24</v>
      </c>
      <c r="V1745" s="84">
        <f t="shared" si="173"/>
        <v>2111.7109527259654</v>
      </c>
      <c r="W1745" s="89">
        <v>46094</v>
      </c>
      <c r="X1745" s="87" t="s">
        <v>1267</v>
      </c>
      <c r="Y1745" s="85" t="s">
        <v>129</v>
      </c>
      <c r="Z1745" s="85" t="s">
        <v>239</v>
      </c>
      <c r="AA1745" s="85" t="s">
        <v>122</v>
      </c>
      <c r="AB1745" s="76" t="s">
        <v>539</v>
      </c>
      <c r="AC1745" s="76" t="s">
        <v>540</v>
      </c>
      <c r="AD1745" s="76" t="s">
        <v>174</v>
      </c>
      <c r="AE1745" s="76" t="s">
        <v>546</v>
      </c>
      <c r="AF1745" s="76" t="s">
        <v>96</v>
      </c>
      <c r="AG1745" s="75"/>
      <c r="AH1745" s="60"/>
      <c r="AI1745" s="75" t="s">
        <v>5843</v>
      </c>
      <c r="AJ1745" s="6" t="s">
        <v>103</v>
      </c>
      <c r="AK1745" s="81">
        <v>0</v>
      </c>
      <c r="AL1745" s="205" t="s">
        <v>103</v>
      </c>
      <c r="AM1745" s="169"/>
      <c r="AN1745" s="6"/>
      <c r="AO1745" s="120"/>
    </row>
    <row r="1746" spans="1:41" ht="29">
      <c r="A1746" s="75" t="s">
        <v>5843</v>
      </c>
      <c r="B1746" s="6" t="s">
        <v>93</v>
      </c>
      <c r="C1746" s="76">
        <v>1745</v>
      </c>
      <c r="D1746" s="76" t="s">
        <v>98</v>
      </c>
      <c r="E1746" s="6" t="s">
        <v>2136</v>
      </c>
      <c r="F1746" s="6" t="str">
        <f t="shared" si="174"/>
        <v>BrokerRM-M-043-SI26-M19-B</v>
      </c>
      <c r="G1746" s="97" t="s">
        <v>6017</v>
      </c>
      <c r="H1746" s="95" t="s">
        <v>6018</v>
      </c>
      <c r="I1746" s="85" t="s">
        <v>4692</v>
      </c>
      <c r="J1746" s="92">
        <v>46094</v>
      </c>
      <c r="K1746" s="95">
        <v>6003640</v>
      </c>
      <c r="L1746" s="73" t="s">
        <v>6256</v>
      </c>
      <c r="M1746" s="80" t="s">
        <v>117</v>
      </c>
      <c r="N1746" s="73" t="s">
        <v>5827</v>
      </c>
      <c r="O1746" s="71">
        <v>0</v>
      </c>
      <c r="P1746" s="71">
        <v>41397.24</v>
      </c>
      <c r="Q1746" s="79">
        <v>3896.42</v>
      </c>
      <c r="R1746" s="79">
        <v>623.42999999999995</v>
      </c>
      <c r="S1746" s="71">
        <v>0</v>
      </c>
      <c r="T1746" s="79">
        <v>45917.09</v>
      </c>
      <c r="U1746" s="87" t="s">
        <v>24</v>
      </c>
      <c r="V1746" s="84">
        <f t="shared" si="173"/>
        <v>2578.9308441029611</v>
      </c>
      <c r="W1746" s="89">
        <v>46094</v>
      </c>
      <c r="X1746" s="87" t="s">
        <v>1267</v>
      </c>
      <c r="Y1746" s="85" t="s">
        <v>129</v>
      </c>
      <c r="Z1746" s="85" t="s">
        <v>239</v>
      </c>
      <c r="AA1746" s="85" t="s">
        <v>122</v>
      </c>
      <c r="AB1746" s="76" t="s">
        <v>539</v>
      </c>
      <c r="AC1746" s="76" t="s">
        <v>540</v>
      </c>
      <c r="AD1746" s="76" t="s">
        <v>174</v>
      </c>
      <c r="AE1746" s="76" t="s">
        <v>546</v>
      </c>
      <c r="AF1746" s="76" t="s">
        <v>6257</v>
      </c>
      <c r="AG1746" s="139" t="s">
        <v>550</v>
      </c>
      <c r="AH1746" s="60">
        <v>39844.6</v>
      </c>
      <c r="AI1746" s="75" t="s">
        <v>5843</v>
      </c>
      <c r="AJ1746" s="6" t="s">
        <v>103</v>
      </c>
      <c r="AK1746" s="81">
        <v>0</v>
      </c>
      <c r="AL1746" s="205" t="s">
        <v>103</v>
      </c>
      <c r="AM1746" s="169"/>
      <c r="AN1746" s="6"/>
      <c r="AO1746" s="120"/>
    </row>
    <row r="1747" spans="1:41" ht="29">
      <c r="A1747" s="75" t="s">
        <v>5843</v>
      </c>
      <c r="B1747" s="6" t="s">
        <v>93</v>
      </c>
      <c r="C1747" s="76">
        <v>1746</v>
      </c>
      <c r="D1747" s="76" t="s">
        <v>98</v>
      </c>
      <c r="E1747" s="6" t="s">
        <v>2136</v>
      </c>
      <c r="F1747" s="6" t="str">
        <f t="shared" si="174"/>
        <v>BrokerRM-M-041-SI26-M19-B</v>
      </c>
      <c r="G1747" s="97" t="s">
        <v>6019</v>
      </c>
      <c r="H1747" s="95" t="s">
        <v>6020</v>
      </c>
      <c r="I1747" s="85" t="s">
        <v>4692</v>
      </c>
      <c r="J1747" s="92">
        <v>46094</v>
      </c>
      <c r="K1747" s="95">
        <v>6003641</v>
      </c>
      <c r="L1747" s="73" t="s">
        <v>6258</v>
      </c>
      <c r="M1747" s="80" t="s">
        <v>117</v>
      </c>
      <c r="N1747" s="73" t="s">
        <v>5833</v>
      </c>
      <c r="O1747" s="71">
        <v>0</v>
      </c>
      <c r="P1747" s="71">
        <v>41397.24</v>
      </c>
      <c r="Q1747" s="79">
        <v>4269.46</v>
      </c>
      <c r="R1747" s="79">
        <v>683.11</v>
      </c>
      <c r="S1747" s="71">
        <v>0</v>
      </c>
      <c r="T1747" s="79">
        <v>46349.81</v>
      </c>
      <c r="U1747" s="87" t="s">
        <v>24</v>
      </c>
      <c r="V1747" s="84">
        <f t="shared" si="173"/>
        <v>2603.2345391947069</v>
      </c>
      <c r="W1747" s="78">
        <v>46094</v>
      </c>
      <c r="X1747" s="87" t="s">
        <v>1267</v>
      </c>
      <c r="Y1747" s="85" t="s">
        <v>129</v>
      </c>
      <c r="Z1747" s="85" t="s">
        <v>239</v>
      </c>
      <c r="AA1747" s="85" t="s">
        <v>122</v>
      </c>
      <c r="AB1747" s="76" t="s">
        <v>539</v>
      </c>
      <c r="AC1747" s="76" t="s">
        <v>540</v>
      </c>
      <c r="AD1747" s="76" t="s">
        <v>174</v>
      </c>
      <c r="AE1747" s="76" t="s">
        <v>546</v>
      </c>
      <c r="AF1747" s="76" t="s">
        <v>6259</v>
      </c>
      <c r="AG1747" s="139" t="s">
        <v>550</v>
      </c>
      <c r="AH1747" s="60">
        <v>39844.6</v>
      </c>
      <c r="AI1747" s="75" t="s">
        <v>5843</v>
      </c>
      <c r="AJ1747" s="6" t="s">
        <v>103</v>
      </c>
      <c r="AK1747" s="81">
        <v>0</v>
      </c>
      <c r="AL1747" s="205" t="s">
        <v>103</v>
      </c>
      <c r="AM1747" s="169"/>
      <c r="AN1747" s="6"/>
      <c r="AO1747" s="120"/>
    </row>
    <row r="1748" spans="1:41" ht="29">
      <c r="A1748" s="75" t="s">
        <v>5843</v>
      </c>
      <c r="B1748" s="6" t="s">
        <v>93</v>
      </c>
      <c r="C1748" s="76">
        <v>1747</v>
      </c>
      <c r="D1748" s="76" t="s">
        <v>98</v>
      </c>
      <c r="E1748" s="6" t="s">
        <v>2136</v>
      </c>
      <c r="F1748" s="6" t="str">
        <f t="shared" si="174"/>
        <v>BrokerRM-M-045-SI26-M19-B</v>
      </c>
      <c r="G1748" s="97" t="s">
        <v>6021</v>
      </c>
      <c r="H1748" s="95" t="s">
        <v>6022</v>
      </c>
      <c r="I1748" s="85" t="s">
        <v>4692</v>
      </c>
      <c r="J1748" s="92">
        <v>46094</v>
      </c>
      <c r="K1748" s="95">
        <v>6003623</v>
      </c>
      <c r="L1748" s="73" t="s">
        <v>6260</v>
      </c>
      <c r="M1748" s="80" t="s">
        <v>117</v>
      </c>
      <c r="N1748" s="73" t="s">
        <v>5832</v>
      </c>
      <c r="O1748" s="71">
        <v>0</v>
      </c>
      <c r="P1748" s="71">
        <v>41397.24</v>
      </c>
      <c r="Q1748" s="79">
        <v>4362.72</v>
      </c>
      <c r="R1748" s="79">
        <v>698.03</v>
      </c>
      <c r="S1748" s="71">
        <v>0</v>
      </c>
      <c r="T1748" s="79">
        <v>46457.99</v>
      </c>
      <c r="U1748" s="87" t="s">
        <v>24</v>
      </c>
      <c r="V1748" s="84">
        <f t="shared" si="173"/>
        <v>2609.3104629676432</v>
      </c>
      <c r="W1748" s="78">
        <v>46094</v>
      </c>
      <c r="X1748" s="87" t="s">
        <v>1267</v>
      </c>
      <c r="Y1748" s="85" t="s">
        <v>129</v>
      </c>
      <c r="Z1748" s="85" t="s">
        <v>239</v>
      </c>
      <c r="AA1748" s="85" t="s">
        <v>122</v>
      </c>
      <c r="AB1748" s="76" t="s">
        <v>539</v>
      </c>
      <c r="AC1748" s="76" t="s">
        <v>540</v>
      </c>
      <c r="AD1748" s="76" t="s">
        <v>174</v>
      </c>
      <c r="AE1748" s="76" t="s">
        <v>546</v>
      </c>
      <c r="AF1748" s="76" t="s">
        <v>6261</v>
      </c>
      <c r="AG1748" s="139" t="s">
        <v>550</v>
      </c>
      <c r="AH1748" s="60">
        <v>39844.6</v>
      </c>
      <c r="AI1748" s="75" t="s">
        <v>5843</v>
      </c>
      <c r="AJ1748" s="6" t="s">
        <v>103</v>
      </c>
      <c r="AK1748" s="81">
        <v>0</v>
      </c>
      <c r="AL1748" s="205" t="s">
        <v>103</v>
      </c>
      <c r="AM1748" s="169"/>
      <c r="AN1748" s="6"/>
      <c r="AO1748" s="120"/>
    </row>
    <row r="1749" spans="1:41" ht="58">
      <c r="A1749" s="75" t="s">
        <v>5843</v>
      </c>
      <c r="B1749" s="6" t="s">
        <v>93</v>
      </c>
      <c r="C1749" s="76">
        <v>1748</v>
      </c>
      <c r="D1749" s="76" t="s">
        <v>98</v>
      </c>
      <c r="E1749" s="6" t="s">
        <v>2136</v>
      </c>
      <c r="F1749" s="6" t="str">
        <f t="shared" si="174"/>
        <v>BrokerRM-M-038-SI26-M19-B</v>
      </c>
      <c r="G1749" s="97" t="s">
        <v>6023</v>
      </c>
      <c r="H1749" s="95" t="s">
        <v>6024</v>
      </c>
      <c r="I1749" s="85" t="s">
        <v>4692</v>
      </c>
      <c r="J1749" s="92">
        <v>46094</v>
      </c>
      <c r="K1749" s="95">
        <v>6003632</v>
      </c>
      <c r="L1749" s="73" t="s">
        <v>6262</v>
      </c>
      <c r="M1749" s="80" t="s">
        <v>117</v>
      </c>
      <c r="N1749" s="73" t="s">
        <v>5829</v>
      </c>
      <c r="O1749" s="71">
        <v>0</v>
      </c>
      <c r="P1749" s="71">
        <v>24405.03</v>
      </c>
      <c r="Q1749" s="79">
        <v>2868.27</v>
      </c>
      <c r="R1749" s="79">
        <v>458.92</v>
      </c>
      <c r="S1749" s="71">
        <v>0</v>
      </c>
      <c r="T1749" s="79">
        <v>27732.22</v>
      </c>
      <c r="U1749" s="87" t="s">
        <v>24</v>
      </c>
      <c r="V1749" s="84">
        <f t="shared" si="173"/>
        <v>1557.5786168820594</v>
      </c>
      <c r="W1749" s="78">
        <v>46094</v>
      </c>
      <c r="X1749" s="87" t="s">
        <v>437</v>
      </c>
      <c r="Y1749" s="85" t="s">
        <v>129</v>
      </c>
      <c r="Z1749" s="85" t="s">
        <v>239</v>
      </c>
      <c r="AA1749" s="85" t="s">
        <v>122</v>
      </c>
      <c r="AB1749" s="76" t="s">
        <v>539</v>
      </c>
      <c r="AC1749" s="76" t="s">
        <v>540</v>
      </c>
      <c r="AD1749" s="76" t="s">
        <v>174</v>
      </c>
      <c r="AE1749" s="76" t="s">
        <v>546</v>
      </c>
      <c r="AF1749" s="76" t="s">
        <v>6263</v>
      </c>
      <c r="AG1749" s="139" t="s">
        <v>550</v>
      </c>
      <c r="AH1749" s="93">
        <v>22623.78</v>
      </c>
      <c r="AI1749" s="75" t="s">
        <v>5843</v>
      </c>
      <c r="AJ1749" s="6" t="s">
        <v>103</v>
      </c>
      <c r="AK1749" s="81">
        <v>0</v>
      </c>
      <c r="AL1749" s="205" t="s">
        <v>103</v>
      </c>
      <c r="AM1749" s="169"/>
      <c r="AN1749" s="6"/>
      <c r="AO1749" s="120"/>
    </row>
    <row r="1750" spans="1:41" ht="58">
      <c r="A1750" s="75" t="s">
        <v>5843</v>
      </c>
      <c r="B1750" s="6" t="s">
        <v>93</v>
      </c>
      <c r="C1750" s="76">
        <v>1749</v>
      </c>
      <c r="D1750" s="76" t="s">
        <v>98</v>
      </c>
      <c r="E1750" s="6" t="s">
        <v>2136</v>
      </c>
      <c r="F1750" s="6" t="str">
        <f t="shared" si="174"/>
        <v>BrokerRM-M-037-SI26-M19-B</v>
      </c>
      <c r="G1750" s="97" t="s">
        <v>5514</v>
      </c>
      <c r="H1750" s="95" t="s">
        <v>6025</v>
      </c>
      <c r="I1750" s="85" t="s">
        <v>4692</v>
      </c>
      <c r="J1750" s="92">
        <v>46094</v>
      </c>
      <c r="K1750" s="95">
        <v>6003631</v>
      </c>
      <c r="L1750" s="73" t="s">
        <v>6264</v>
      </c>
      <c r="M1750" s="80" t="s">
        <v>117</v>
      </c>
      <c r="N1750" s="73" t="s">
        <v>5828</v>
      </c>
      <c r="O1750" s="71">
        <v>0</v>
      </c>
      <c r="P1750" s="71">
        <v>27607.61</v>
      </c>
      <c r="Q1750" s="79">
        <v>2868.27</v>
      </c>
      <c r="R1750" s="79">
        <v>458.92</v>
      </c>
      <c r="S1750" s="71">
        <v>0</v>
      </c>
      <c r="T1750" s="79">
        <v>30934.799999999999</v>
      </c>
      <c r="U1750" s="87" t="s">
        <v>24</v>
      </c>
      <c r="V1750" s="84">
        <f t="shared" si="173"/>
        <v>1737.4513471162109</v>
      </c>
      <c r="W1750" s="78">
        <v>46094</v>
      </c>
      <c r="X1750" s="87" t="s">
        <v>437</v>
      </c>
      <c r="Y1750" s="85" t="s">
        <v>129</v>
      </c>
      <c r="Z1750" s="85" t="s">
        <v>239</v>
      </c>
      <c r="AA1750" s="85" t="s">
        <v>122</v>
      </c>
      <c r="AB1750" s="76" t="s">
        <v>539</v>
      </c>
      <c r="AC1750" s="76" t="s">
        <v>540</v>
      </c>
      <c r="AD1750" s="76" t="s">
        <v>174</v>
      </c>
      <c r="AE1750" s="76" t="s">
        <v>546</v>
      </c>
      <c r="AF1750" s="76" t="s">
        <v>6265</v>
      </c>
      <c r="AG1750" s="139" t="s">
        <v>550</v>
      </c>
      <c r="AH1750" s="93">
        <v>25826.36</v>
      </c>
      <c r="AI1750" s="75" t="s">
        <v>5843</v>
      </c>
      <c r="AJ1750" s="6" t="s">
        <v>103</v>
      </c>
      <c r="AK1750" s="81">
        <v>0</v>
      </c>
      <c r="AL1750" s="205" t="s">
        <v>103</v>
      </c>
      <c r="AM1750" s="169"/>
      <c r="AN1750" s="6"/>
      <c r="AO1750" s="120"/>
    </row>
    <row r="1751" spans="1:41">
      <c r="A1751" s="75" t="s">
        <v>5843</v>
      </c>
      <c r="B1751" s="6" t="s">
        <v>93</v>
      </c>
      <c r="C1751" s="76">
        <v>1750</v>
      </c>
      <c r="D1751" s="76" t="s">
        <v>98</v>
      </c>
      <c r="E1751" s="6" t="s">
        <v>2136</v>
      </c>
      <c r="F1751" s="6" t="str">
        <f t="shared" si="174"/>
        <v>BrokerFG-R-2146LE25.M19</v>
      </c>
      <c r="G1751" s="97" t="s">
        <v>5446</v>
      </c>
      <c r="H1751" s="95" t="s">
        <v>6026</v>
      </c>
      <c r="I1751" s="85" t="s">
        <v>4692</v>
      </c>
      <c r="J1751" s="92">
        <v>46093</v>
      </c>
      <c r="K1751" s="328">
        <v>6085308</v>
      </c>
      <c r="L1751" s="73" t="s">
        <v>116</v>
      </c>
      <c r="M1751" s="73" t="s">
        <v>195</v>
      </c>
      <c r="N1751" s="73" t="s">
        <v>116</v>
      </c>
      <c r="O1751" s="71">
        <v>0</v>
      </c>
      <c r="P1751" s="71">
        <v>0</v>
      </c>
      <c r="Q1751" s="79">
        <v>1046.02</v>
      </c>
      <c r="R1751" s="79">
        <v>167.36</v>
      </c>
      <c r="S1751" s="71">
        <v>0</v>
      </c>
      <c r="T1751" s="79">
        <v>1213.3800000000001</v>
      </c>
      <c r="U1751" s="87" t="s">
        <v>24</v>
      </c>
      <c r="V1751" s="84">
        <f t="shared" si="173"/>
        <v>68.149421220239603</v>
      </c>
      <c r="W1751" s="78" t="s">
        <v>119</v>
      </c>
      <c r="X1751" s="87" t="s">
        <v>122</v>
      </c>
      <c r="Y1751" s="85" t="s">
        <v>121</v>
      </c>
      <c r="Z1751" s="85" t="s">
        <v>178</v>
      </c>
      <c r="AA1751" s="85" t="s">
        <v>438</v>
      </c>
      <c r="AB1751" s="76" t="s">
        <v>539</v>
      </c>
      <c r="AC1751" s="76" t="s">
        <v>541</v>
      </c>
      <c r="AD1751" s="76" t="s">
        <v>195</v>
      </c>
      <c r="AE1751" s="76" t="s">
        <v>547</v>
      </c>
      <c r="AF1751" s="76" t="s">
        <v>96</v>
      </c>
      <c r="AG1751" s="75"/>
      <c r="AH1751" s="60"/>
      <c r="AI1751" s="75" t="s">
        <v>5843</v>
      </c>
      <c r="AJ1751" s="6" t="s">
        <v>103</v>
      </c>
      <c r="AK1751" s="81">
        <v>0</v>
      </c>
      <c r="AL1751" s="205" t="s">
        <v>103</v>
      </c>
      <c r="AM1751" s="169"/>
      <c r="AN1751" s="6"/>
      <c r="AO1751" s="120"/>
    </row>
    <row r="1752" spans="1:41">
      <c r="A1752" s="75" t="s">
        <v>5843</v>
      </c>
      <c r="B1752" s="6" t="s">
        <v>93</v>
      </c>
      <c r="C1752" s="76">
        <v>1751</v>
      </c>
      <c r="D1752" s="76" t="s">
        <v>98</v>
      </c>
      <c r="E1752" s="6" t="s">
        <v>2136</v>
      </c>
      <c r="F1752" s="6" t="str">
        <f t="shared" si="174"/>
        <v>BrokerFG-R-2148LE25.M19</v>
      </c>
      <c r="G1752" s="97" t="s">
        <v>5574</v>
      </c>
      <c r="H1752" s="95" t="s">
        <v>6027</v>
      </c>
      <c r="I1752" s="85" t="s">
        <v>4692</v>
      </c>
      <c r="J1752" s="92">
        <v>46094</v>
      </c>
      <c r="K1752" s="101">
        <v>6084491</v>
      </c>
      <c r="L1752" s="73" t="s">
        <v>116</v>
      </c>
      <c r="M1752" s="73" t="s">
        <v>195</v>
      </c>
      <c r="N1752" s="73" t="s">
        <v>116</v>
      </c>
      <c r="O1752" s="71">
        <v>0</v>
      </c>
      <c r="P1752" s="71">
        <v>0</v>
      </c>
      <c r="Q1752" s="79">
        <v>8327.48</v>
      </c>
      <c r="R1752" s="79">
        <v>1332.4</v>
      </c>
      <c r="S1752" s="71">
        <v>0</v>
      </c>
      <c r="T1752" s="79">
        <v>9659.8799999999992</v>
      </c>
      <c r="U1752" s="87" t="s">
        <v>24</v>
      </c>
      <c r="V1752" s="84">
        <f t="shared" si="173"/>
        <v>542.54663094576142</v>
      </c>
      <c r="W1752" s="78" t="s">
        <v>119</v>
      </c>
      <c r="X1752" s="87" t="s">
        <v>122</v>
      </c>
      <c r="Y1752" s="85" t="s">
        <v>121</v>
      </c>
      <c r="Z1752" s="85" t="s">
        <v>178</v>
      </c>
      <c r="AA1752" s="85" t="s">
        <v>438</v>
      </c>
      <c r="AB1752" s="76" t="s">
        <v>539</v>
      </c>
      <c r="AC1752" s="76" t="s">
        <v>541</v>
      </c>
      <c r="AD1752" s="76" t="s">
        <v>195</v>
      </c>
      <c r="AE1752" s="76" t="s">
        <v>547</v>
      </c>
      <c r="AF1752" s="76" t="s">
        <v>96</v>
      </c>
      <c r="AG1752" s="75"/>
      <c r="AH1752" s="60"/>
      <c r="AI1752" s="75" t="s">
        <v>5843</v>
      </c>
      <c r="AJ1752" s="6" t="s">
        <v>103</v>
      </c>
      <c r="AK1752" s="81">
        <v>0</v>
      </c>
      <c r="AL1752" s="205" t="s">
        <v>103</v>
      </c>
      <c r="AM1752" s="169"/>
      <c r="AN1752" s="6"/>
      <c r="AO1752" s="120"/>
    </row>
    <row r="1753" spans="1:41">
      <c r="A1753" s="75" t="s">
        <v>5843</v>
      </c>
      <c r="B1753" s="6" t="s">
        <v>93</v>
      </c>
      <c r="C1753" s="76">
        <v>1752</v>
      </c>
      <c r="D1753" s="76" t="s">
        <v>98</v>
      </c>
      <c r="E1753" s="6" t="s">
        <v>2136</v>
      </c>
      <c r="F1753" s="6" t="str">
        <f t="shared" si="174"/>
        <v>BrokerFG-R-2152LE25.M19</v>
      </c>
      <c r="G1753" s="97" t="s">
        <v>6028</v>
      </c>
      <c r="H1753" s="95" t="s">
        <v>6029</v>
      </c>
      <c r="I1753" s="85" t="s">
        <v>4692</v>
      </c>
      <c r="J1753" s="92">
        <v>46094</v>
      </c>
      <c r="K1753" s="328">
        <v>6084423</v>
      </c>
      <c r="L1753" s="73" t="s">
        <v>116</v>
      </c>
      <c r="M1753" s="73" t="s">
        <v>195</v>
      </c>
      <c r="N1753" s="73" t="s">
        <v>116</v>
      </c>
      <c r="O1753" s="71">
        <v>0</v>
      </c>
      <c r="P1753" s="71">
        <v>1884.6</v>
      </c>
      <c r="Q1753" s="79">
        <v>21666.06</v>
      </c>
      <c r="R1753" s="79">
        <v>3466.57</v>
      </c>
      <c r="S1753" s="71">
        <v>0</v>
      </c>
      <c r="T1753" s="79">
        <v>27017.23</v>
      </c>
      <c r="U1753" s="87" t="s">
        <v>24</v>
      </c>
      <c r="V1753" s="84">
        <f t="shared" si="173"/>
        <v>1517.4212427055777</v>
      </c>
      <c r="W1753" s="78" t="s">
        <v>119</v>
      </c>
      <c r="X1753" s="87" t="s">
        <v>122</v>
      </c>
      <c r="Y1753" s="85" t="s">
        <v>121</v>
      </c>
      <c r="Z1753" s="85" t="s">
        <v>178</v>
      </c>
      <c r="AA1753" s="85" t="s">
        <v>438</v>
      </c>
      <c r="AB1753" s="76" t="s">
        <v>539</v>
      </c>
      <c r="AC1753" s="76" t="s">
        <v>541</v>
      </c>
      <c r="AD1753" s="76" t="s">
        <v>195</v>
      </c>
      <c r="AE1753" s="76" t="s">
        <v>547</v>
      </c>
      <c r="AF1753" s="76" t="s">
        <v>96</v>
      </c>
      <c r="AG1753" s="75"/>
      <c r="AH1753" s="60"/>
      <c r="AI1753" s="75" t="s">
        <v>5843</v>
      </c>
      <c r="AJ1753" s="6" t="s">
        <v>103</v>
      </c>
      <c r="AK1753" s="81">
        <v>0</v>
      </c>
      <c r="AL1753" s="205" t="s">
        <v>103</v>
      </c>
      <c r="AM1753" s="169"/>
      <c r="AN1753" s="6"/>
      <c r="AO1753" s="120"/>
    </row>
    <row r="1754" spans="1:41">
      <c r="A1754" s="75" t="s">
        <v>5843</v>
      </c>
      <c r="B1754" s="6" t="s">
        <v>93</v>
      </c>
      <c r="C1754" s="76">
        <v>1753</v>
      </c>
      <c r="D1754" s="76" t="s">
        <v>98</v>
      </c>
      <c r="E1754" s="6" t="s">
        <v>2136</v>
      </c>
      <c r="F1754" s="6" t="str">
        <f t="shared" si="174"/>
        <v>BrokerFG-R-2156LE25.M45</v>
      </c>
      <c r="G1754" s="97" t="s">
        <v>6030</v>
      </c>
      <c r="H1754" s="95" t="s">
        <v>6031</v>
      </c>
      <c r="I1754" s="85" t="s">
        <v>4692</v>
      </c>
      <c r="J1754" s="92">
        <v>46093</v>
      </c>
      <c r="K1754" s="96" t="s">
        <v>6266</v>
      </c>
      <c r="L1754" s="73" t="s">
        <v>116</v>
      </c>
      <c r="M1754" s="80" t="s">
        <v>1264</v>
      </c>
      <c r="N1754" s="6" t="s">
        <v>6267</v>
      </c>
      <c r="O1754" s="71" t="s">
        <v>6268</v>
      </c>
      <c r="P1754" s="71">
        <v>0</v>
      </c>
      <c r="Q1754" s="79">
        <v>735.15</v>
      </c>
      <c r="R1754" s="79">
        <v>460.46</v>
      </c>
      <c r="S1754" s="71">
        <v>0</v>
      </c>
      <c r="T1754" s="79">
        <v>3338.33</v>
      </c>
      <c r="U1754" s="87" t="s">
        <v>24</v>
      </c>
      <c r="V1754" s="84">
        <f t="shared" si="173"/>
        <v>187.49712154655793</v>
      </c>
      <c r="W1754" s="86">
        <v>46086</v>
      </c>
      <c r="X1754" s="80" t="s">
        <v>239</v>
      </c>
      <c r="Y1754" s="80" t="s">
        <v>239</v>
      </c>
      <c r="Z1754" s="80" t="s">
        <v>178</v>
      </c>
      <c r="AA1754" s="6" t="s">
        <v>122</v>
      </c>
      <c r="AB1754" s="76" t="s">
        <v>1098</v>
      </c>
      <c r="AC1754" s="76" t="s">
        <v>541</v>
      </c>
      <c r="AD1754" s="76" t="s">
        <v>195</v>
      </c>
      <c r="AE1754" s="76" t="s">
        <v>547</v>
      </c>
      <c r="AF1754" s="76" t="s">
        <v>96</v>
      </c>
      <c r="AG1754" s="82"/>
      <c r="AH1754" s="60"/>
      <c r="AI1754" s="75" t="s">
        <v>5843</v>
      </c>
      <c r="AJ1754" s="6" t="s">
        <v>103</v>
      </c>
      <c r="AK1754" s="81">
        <v>0</v>
      </c>
      <c r="AL1754" s="205" t="s">
        <v>103</v>
      </c>
      <c r="AM1754" s="169"/>
      <c r="AN1754" s="6"/>
      <c r="AO1754" s="120"/>
    </row>
    <row r="1755" spans="1:41">
      <c r="A1755" s="75" t="s">
        <v>5843</v>
      </c>
      <c r="B1755" s="6" t="s">
        <v>93</v>
      </c>
      <c r="C1755" s="76">
        <v>1754</v>
      </c>
      <c r="D1755" s="76" t="s">
        <v>98</v>
      </c>
      <c r="E1755" s="6" t="s">
        <v>2136</v>
      </c>
      <c r="F1755" s="6" t="str">
        <f t="shared" si="174"/>
        <v>BrokerFG-I-0050-SE26-M23-L.D</v>
      </c>
      <c r="G1755" s="97" t="s">
        <v>6032</v>
      </c>
      <c r="H1755" s="95" t="s">
        <v>6033</v>
      </c>
      <c r="I1755" s="85" t="s">
        <v>4692</v>
      </c>
      <c r="J1755" s="92">
        <v>46094</v>
      </c>
      <c r="K1755" s="96" t="s">
        <v>6269</v>
      </c>
      <c r="L1755" s="73" t="s">
        <v>6270</v>
      </c>
      <c r="M1755" s="80" t="s">
        <v>1264</v>
      </c>
      <c r="N1755" s="6" t="s">
        <v>6271</v>
      </c>
      <c r="O1755" s="71">
        <v>0</v>
      </c>
      <c r="P1755" s="71">
        <v>266.63</v>
      </c>
      <c r="Q1755" s="79">
        <v>3148.29</v>
      </c>
      <c r="R1755" s="79">
        <v>503.72</v>
      </c>
      <c r="S1755" s="71">
        <v>0</v>
      </c>
      <c r="T1755" s="79">
        <v>3918.64</v>
      </c>
      <c r="U1755" s="87" t="s">
        <v>24</v>
      </c>
      <c r="V1755" s="84">
        <f t="shared" si="173"/>
        <v>220.090200902009</v>
      </c>
      <c r="W1755" s="329">
        <v>46092</v>
      </c>
      <c r="X1755" s="6" t="s">
        <v>3633</v>
      </c>
      <c r="Y1755" s="6" t="s">
        <v>537</v>
      </c>
      <c r="Z1755" s="330" t="s">
        <v>1433</v>
      </c>
      <c r="AA1755" s="6" t="s">
        <v>1434</v>
      </c>
      <c r="AB1755" s="76" t="s">
        <v>1118</v>
      </c>
      <c r="AC1755" s="76" t="s">
        <v>541</v>
      </c>
      <c r="AD1755" s="76" t="s">
        <v>543</v>
      </c>
      <c r="AE1755" s="76" t="s">
        <v>549</v>
      </c>
      <c r="AF1755" s="76" t="s">
        <v>96</v>
      </c>
      <c r="AG1755" s="82"/>
      <c r="AH1755" s="60"/>
      <c r="AI1755" s="75" t="s">
        <v>5843</v>
      </c>
      <c r="AJ1755" s="6" t="s">
        <v>103</v>
      </c>
      <c r="AK1755" s="81">
        <v>0</v>
      </c>
      <c r="AL1755" s="205" t="s">
        <v>103</v>
      </c>
      <c r="AM1755" s="169"/>
      <c r="AN1755" s="6"/>
      <c r="AO1755" s="120"/>
    </row>
    <row r="1756" spans="1:41">
      <c r="A1756" s="75" t="s">
        <v>5843</v>
      </c>
      <c r="B1756" s="6" t="s">
        <v>93</v>
      </c>
      <c r="C1756" s="76">
        <v>1755</v>
      </c>
      <c r="D1756" s="6" t="s">
        <v>593</v>
      </c>
      <c r="E1756" s="6" t="s">
        <v>2135</v>
      </c>
      <c r="F1756" s="6" t="str">
        <f t="shared" si="174"/>
        <v>FreightFG-A-0013-SE26-M19</v>
      </c>
      <c r="G1756" s="97" t="s">
        <v>6034</v>
      </c>
      <c r="H1756" s="95">
        <v>1717894</v>
      </c>
      <c r="I1756" s="85" t="s">
        <v>4692</v>
      </c>
      <c r="J1756" s="92">
        <v>46090</v>
      </c>
      <c r="K1756" s="92" t="s">
        <v>6272</v>
      </c>
      <c r="L1756" s="80" t="s">
        <v>1264</v>
      </c>
      <c r="M1756" s="80" t="s">
        <v>6272</v>
      </c>
      <c r="N1756" s="80"/>
      <c r="O1756" s="71">
        <v>0</v>
      </c>
      <c r="P1756" s="71">
        <v>0</v>
      </c>
      <c r="Q1756" s="79">
        <v>2919.5</v>
      </c>
      <c r="R1756" s="79">
        <v>340.72</v>
      </c>
      <c r="S1756" s="71">
        <v>0</v>
      </c>
      <c r="T1756" s="79">
        <v>3260.22</v>
      </c>
      <c r="U1756" s="87" t="s">
        <v>118</v>
      </c>
      <c r="V1756" s="84">
        <f t="shared" ref="V1756:V1771" si="175">T1756</f>
        <v>3260.22</v>
      </c>
      <c r="W1756" s="70" t="s">
        <v>5747</v>
      </c>
      <c r="X1756" s="6" t="s">
        <v>2040</v>
      </c>
      <c r="Y1756" s="80" t="s">
        <v>1449</v>
      </c>
      <c r="Z1756" s="80" t="s">
        <v>2041</v>
      </c>
      <c r="AA1756" s="109" t="s">
        <v>1358</v>
      </c>
      <c r="AB1756" s="76" t="s">
        <v>539</v>
      </c>
      <c r="AC1756" s="76" t="s">
        <v>541</v>
      </c>
      <c r="AD1756" s="76" t="s">
        <v>543</v>
      </c>
      <c r="AE1756" s="76" t="s">
        <v>549</v>
      </c>
      <c r="AF1756" s="76" t="s">
        <v>96</v>
      </c>
      <c r="AG1756" s="82"/>
      <c r="AH1756" s="60"/>
      <c r="AI1756" s="75" t="s">
        <v>5843</v>
      </c>
      <c r="AJ1756" s="6" t="s">
        <v>111</v>
      </c>
      <c r="AK1756" s="81">
        <f>V1756</f>
        <v>3260.22</v>
      </c>
      <c r="AL1756" s="205" t="s">
        <v>111</v>
      </c>
      <c r="AM1756" s="169"/>
      <c r="AN1756" s="6"/>
      <c r="AO1756" s="120"/>
    </row>
    <row r="1757" spans="1:41">
      <c r="A1757" s="75" t="s">
        <v>5843</v>
      </c>
      <c r="B1757" s="6" t="s">
        <v>93</v>
      </c>
      <c r="C1757" s="76">
        <v>1756</v>
      </c>
      <c r="D1757" s="6" t="s">
        <v>593</v>
      </c>
      <c r="E1757" s="6" t="s">
        <v>2135</v>
      </c>
      <c r="F1757" s="6" t="str">
        <f t="shared" si="174"/>
        <v>FreightFG-A-0011-SE26-M19</v>
      </c>
      <c r="G1757" s="97" t="s">
        <v>6035</v>
      </c>
      <c r="H1757" s="95">
        <v>1717919</v>
      </c>
      <c r="I1757" s="85" t="s">
        <v>4692</v>
      </c>
      <c r="J1757" s="92">
        <v>46090</v>
      </c>
      <c r="K1757" s="92" t="s">
        <v>6273</v>
      </c>
      <c r="L1757" s="80" t="s">
        <v>1264</v>
      </c>
      <c r="M1757" s="80" t="s">
        <v>6273</v>
      </c>
      <c r="N1757" s="80"/>
      <c r="O1757" s="71">
        <v>0</v>
      </c>
      <c r="P1757" s="71">
        <v>0</v>
      </c>
      <c r="Q1757" s="79">
        <v>2919.5</v>
      </c>
      <c r="R1757" s="79">
        <v>340.72</v>
      </c>
      <c r="S1757" s="71">
        <v>0</v>
      </c>
      <c r="T1757" s="79">
        <v>3260.22</v>
      </c>
      <c r="U1757" s="87" t="s">
        <v>118</v>
      </c>
      <c r="V1757" s="84">
        <f t="shared" si="175"/>
        <v>3260.22</v>
      </c>
      <c r="W1757" s="70" t="s">
        <v>5747</v>
      </c>
      <c r="X1757" s="6" t="s">
        <v>2040</v>
      </c>
      <c r="Y1757" s="80" t="s">
        <v>1449</v>
      </c>
      <c r="Z1757" s="80" t="s">
        <v>2041</v>
      </c>
      <c r="AA1757" s="109" t="s">
        <v>1358</v>
      </c>
      <c r="AB1757" s="76" t="s">
        <v>539</v>
      </c>
      <c r="AC1757" s="76" t="s">
        <v>541</v>
      </c>
      <c r="AD1757" s="76" t="s">
        <v>543</v>
      </c>
      <c r="AE1757" s="76" t="s">
        <v>549</v>
      </c>
      <c r="AF1757" s="76" t="s">
        <v>96</v>
      </c>
      <c r="AG1757" s="82"/>
      <c r="AH1757" s="60"/>
      <c r="AI1757" s="75" t="s">
        <v>5843</v>
      </c>
      <c r="AJ1757" s="6" t="s">
        <v>111</v>
      </c>
      <c r="AK1757" s="81">
        <f>V1757</f>
        <v>3260.22</v>
      </c>
      <c r="AL1757" s="205" t="s">
        <v>111</v>
      </c>
      <c r="AM1757" s="169"/>
      <c r="AN1757" s="6"/>
      <c r="AO1757" s="120"/>
    </row>
    <row r="1758" spans="1:41">
      <c r="A1758" s="75" t="s">
        <v>5843</v>
      </c>
      <c r="B1758" s="6" t="s">
        <v>93</v>
      </c>
      <c r="C1758" s="76">
        <v>1757</v>
      </c>
      <c r="D1758" s="6" t="s">
        <v>593</v>
      </c>
      <c r="E1758" s="6" t="s">
        <v>2135</v>
      </c>
      <c r="F1758" s="6" t="str">
        <f t="shared" si="174"/>
        <v>FreightRM-R-031-SI26-M19</v>
      </c>
      <c r="G1758" s="97" t="s">
        <v>6036</v>
      </c>
      <c r="H1758" s="95">
        <v>1718432</v>
      </c>
      <c r="I1758" s="85" t="s">
        <v>4692</v>
      </c>
      <c r="J1758" s="92">
        <v>46091</v>
      </c>
      <c r="K1758" s="92" t="s">
        <v>6274</v>
      </c>
      <c r="L1758" s="80" t="s">
        <v>117</v>
      </c>
      <c r="M1758" s="80" t="s">
        <v>6274</v>
      </c>
      <c r="N1758" s="80"/>
      <c r="O1758" s="71">
        <v>0</v>
      </c>
      <c r="P1758" s="71">
        <v>0</v>
      </c>
      <c r="Q1758" s="79">
        <v>9640.77</v>
      </c>
      <c r="R1758" s="79">
        <v>47.2</v>
      </c>
      <c r="S1758" s="71">
        <v>0</v>
      </c>
      <c r="T1758" s="79">
        <v>9687.9699999999993</v>
      </c>
      <c r="U1758" s="87" t="s">
        <v>118</v>
      </c>
      <c r="V1758" s="84">
        <f t="shared" si="175"/>
        <v>9687.9699999999993</v>
      </c>
      <c r="W1758" s="70" t="s">
        <v>5747</v>
      </c>
      <c r="X1758" s="6" t="s">
        <v>3643</v>
      </c>
      <c r="Y1758" s="80" t="s">
        <v>2027</v>
      </c>
      <c r="Z1758" s="80" t="s">
        <v>1449</v>
      </c>
      <c r="AA1758" s="109" t="s">
        <v>1266</v>
      </c>
      <c r="AB1758" s="76" t="s">
        <v>539</v>
      </c>
      <c r="AC1758" s="76" t="s">
        <v>540</v>
      </c>
      <c r="AD1758" s="76" t="s">
        <v>174</v>
      </c>
      <c r="AE1758" s="76" t="s">
        <v>546</v>
      </c>
      <c r="AF1758" s="76" t="s">
        <v>96</v>
      </c>
      <c r="AG1758" s="82"/>
      <c r="AH1758" s="60"/>
      <c r="AI1758" s="75" t="s">
        <v>5843</v>
      </c>
      <c r="AJ1758" s="6" t="s">
        <v>103</v>
      </c>
      <c r="AK1758" s="81">
        <v>0</v>
      </c>
      <c r="AL1758" s="205" t="s">
        <v>103</v>
      </c>
      <c r="AM1758" s="169"/>
      <c r="AN1758" s="6"/>
      <c r="AO1758" s="120"/>
    </row>
    <row r="1759" spans="1:41">
      <c r="A1759" s="75" t="s">
        <v>5843</v>
      </c>
      <c r="B1759" s="6" t="s">
        <v>93</v>
      </c>
      <c r="C1759" s="76">
        <v>1758</v>
      </c>
      <c r="D1759" s="6" t="s">
        <v>593</v>
      </c>
      <c r="E1759" s="6" t="s">
        <v>2135</v>
      </c>
      <c r="F1759" s="6" t="str">
        <f t="shared" si="174"/>
        <v>FreightRM-A-006-SI26-M19-L</v>
      </c>
      <c r="G1759" s="97" t="s">
        <v>6037</v>
      </c>
      <c r="H1759" s="95">
        <v>1718443</v>
      </c>
      <c r="I1759" s="85" t="s">
        <v>4692</v>
      </c>
      <c r="J1759" s="92">
        <v>46091</v>
      </c>
      <c r="K1759" s="92" t="s">
        <v>6275</v>
      </c>
      <c r="L1759" s="80" t="s">
        <v>117</v>
      </c>
      <c r="M1759" s="80" t="s">
        <v>6275</v>
      </c>
      <c r="N1759" s="80"/>
      <c r="O1759" s="71">
        <v>0</v>
      </c>
      <c r="P1759" s="71">
        <v>0</v>
      </c>
      <c r="Q1759" s="79">
        <v>1083.45</v>
      </c>
      <c r="R1759" s="79">
        <v>30</v>
      </c>
      <c r="S1759" s="71">
        <v>0</v>
      </c>
      <c r="T1759" s="79">
        <v>1113.45</v>
      </c>
      <c r="U1759" s="87" t="s">
        <v>118</v>
      </c>
      <c r="V1759" s="84">
        <f t="shared" si="175"/>
        <v>1113.45</v>
      </c>
      <c r="W1759" s="70" t="s">
        <v>5747</v>
      </c>
      <c r="X1759" s="6" t="s">
        <v>1437</v>
      </c>
      <c r="Y1759" s="80" t="s">
        <v>1438</v>
      </c>
      <c r="Z1759" s="80" t="s">
        <v>1439</v>
      </c>
      <c r="AA1759" s="109" t="s">
        <v>1266</v>
      </c>
      <c r="AB1759" s="76" t="s">
        <v>539</v>
      </c>
      <c r="AC1759" s="76" t="s">
        <v>540</v>
      </c>
      <c r="AD1759" s="76" t="s">
        <v>174</v>
      </c>
      <c r="AE1759" s="76" t="s">
        <v>546</v>
      </c>
      <c r="AF1759" s="76" t="s">
        <v>96</v>
      </c>
      <c r="AG1759" s="82"/>
      <c r="AH1759" s="60"/>
      <c r="AI1759" s="75" t="s">
        <v>5843</v>
      </c>
      <c r="AJ1759" s="6" t="s">
        <v>103</v>
      </c>
      <c r="AK1759" s="81">
        <v>0</v>
      </c>
      <c r="AL1759" s="205" t="s">
        <v>103</v>
      </c>
      <c r="AM1759" s="169"/>
      <c r="AN1759" s="6"/>
      <c r="AO1759" s="120"/>
    </row>
    <row r="1760" spans="1:41">
      <c r="A1760" s="75" t="s">
        <v>5843</v>
      </c>
      <c r="B1760" s="6" t="s">
        <v>93</v>
      </c>
      <c r="C1760" s="76">
        <v>1759</v>
      </c>
      <c r="D1760" s="6" t="s">
        <v>593</v>
      </c>
      <c r="E1760" s="6" t="s">
        <v>2135</v>
      </c>
      <c r="F1760" s="6" t="str">
        <f t="shared" si="174"/>
        <v>FreightRM-A-006-SI26-M19-L</v>
      </c>
      <c r="G1760" s="97" t="s">
        <v>6037</v>
      </c>
      <c r="H1760" s="95">
        <v>1718444</v>
      </c>
      <c r="I1760" s="85" t="s">
        <v>4692</v>
      </c>
      <c r="J1760" s="92">
        <v>46091</v>
      </c>
      <c r="K1760" s="92" t="s">
        <v>6276</v>
      </c>
      <c r="L1760" s="80" t="s">
        <v>117</v>
      </c>
      <c r="M1760" s="80" t="s">
        <v>6276</v>
      </c>
      <c r="N1760" s="80"/>
      <c r="O1760" s="71">
        <v>0</v>
      </c>
      <c r="P1760" s="71">
        <v>0</v>
      </c>
      <c r="Q1760" s="79">
        <v>1083.45</v>
      </c>
      <c r="R1760" s="79">
        <v>30</v>
      </c>
      <c r="S1760" s="71">
        <v>0</v>
      </c>
      <c r="T1760" s="79">
        <v>1113.45</v>
      </c>
      <c r="U1760" s="87" t="s">
        <v>118</v>
      </c>
      <c r="V1760" s="84">
        <f t="shared" si="175"/>
        <v>1113.45</v>
      </c>
      <c r="W1760" s="70" t="s">
        <v>5747</v>
      </c>
      <c r="X1760" s="6" t="s">
        <v>1437</v>
      </c>
      <c r="Y1760" s="80" t="s">
        <v>1438</v>
      </c>
      <c r="Z1760" s="80" t="s">
        <v>1439</v>
      </c>
      <c r="AA1760" s="109" t="s">
        <v>1266</v>
      </c>
      <c r="AB1760" s="76" t="s">
        <v>539</v>
      </c>
      <c r="AC1760" s="76" t="s">
        <v>540</v>
      </c>
      <c r="AD1760" s="76" t="s">
        <v>174</v>
      </c>
      <c r="AE1760" s="76" t="s">
        <v>546</v>
      </c>
      <c r="AF1760" s="76" t="s">
        <v>96</v>
      </c>
      <c r="AG1760" s="82"/>
      <c r="AH1760" s="60"/>
      <c r="AI1760" s="75" t="s">
        <v>5843</v>
      </c>
      <c r="AJ1760" s="6" t="s">
        <v>103</v>
      </c>
      <c r="AK1760" s="81">
        <v>0</v>
      </c>
      <c r="AL1760" s="205" t="s">
        <v>103</v>
      </c>
      <c r="AM1760" s="169"/>
      <c r="AN1760" s="6"/>
      <c r="AO1760" s="120"/>
    </row>
    <row r="1761" spans="1:41">
      <c r="A1761" s="75" t="s">
        <v>5843</v>
      </c>
      <c r="B1761" s="6" t="s">
        <v>93</v>
      </c>
      <c r="C1761" s="76">
        <v>1760</v>
      </c>
      <c r="D1761" s="6" t="s">
        <v>593</v>
      </c>
      <c r="E1761" s="6" t="s">
        <v>2135</v>
      </c>
      <c r="F1761" s="6" t="str">
        <f t="shared" si="174"/>
        <v>FreightRM-A-020-SI26-M19-L</v>
      </c>
      <c r="G1761" s="97" t="s">
        <v>6038</v>
      </c>
      <c r="H1761" s="95">
        <v>1718445</v>
      </c>
      <c r="I1761" s="85" t="s">
        <v>4692</v>
      </c>
      <c r="J1761" s="92">
        <v>46091</v>
      </c>
      <c r="K1761" s="92" t="s">
        <v>6277</v>
      </c>
      <c r="L1761" s="80" t="s">
        <v>117</v>
      </c>
      <c r="M1761" s="80" t="s">
        <v>6277</v>
      </c>
      <c r="N1761" s="80"/>
      <c r="O1761" s="71">
        <v>0</v>
      </c>
      <c r="P1761" s="71">
        <v>0</v>
      </c>
      <c r="Q1761" s="79">
        <v>1083.45</v>
      </c>
      <c r="R1761" s="79">
        <v>30</v>
      </c>
      <c r="S1761" s="71">
        <v>0</v>
      </c>
      <c r="T1761" s="79">
        <v>1113.45</v>
      </c>
      <c r="U1761" s="87" t="s">
        <v>118</v>
      </c>
      <c r="V1761" s="84">
        <f t="shared" si="175"/>
        <v>1113.45</v>
      </c>
      <c r="W1761" s="70" t="s">
        <v>5747</v>
      </c>
      <c r="X1761" s="6" t="s">
        <v>1437</v>
      </c>
      <c r="Y1761" s="80" t="s">
        <v>1438</v>
      </c>
      <c r="Z1761" s="80" t="s">
        <v>1439</v>
      </c>
      <c r="AA1761" s="109" t="s">
        <v>1266</v>
      </c>
      <c r="AB1761" s="76" t="s">
        <v>539</v>
      </c>
      <c r="AC1761" s="76" t="s">
        <v>540</v>
      </c>
      <c r="AD1761" s="76" t="s">
        <v>174</v>
      </c>
      <c r="AE1761" s="76" t="s">
        <v>546</v>
      </c>
      <c r="AF1761" s="76" t="s">
        <v>96</v>
      </c>
      <c r="AG1761" s="82"/>
      <c r="AH1761" s="60"/>
      <c r="AI1761" s="75" t="s">
        <v>5843</v>
      </c>
      <c r="AJ1761" s="6" t="s">
        <v>103</v>
      </c>
      <c r="AK1761" s="81">
        <v>0</v>
      </c>
      <c r="AL1761" s="205" t="s">
        <v>103</v>
      </c>
      <c r="AM1761" s="169"/>
      <c r="AN1761" s="6"/>
      <c r="AO1761" s="120"/>
    </row>
    <row r="1762" spans="1:41">
      <c r="A1762" s="75" t="s">
        <v>5843</v>
      </c>
      <c r="B1762" s="6" t="s">
        <v>93</v>
      </c>
      <c r="C1762" s="76">
        <v>1761</v>
      </c>
      <c r="D1762" s="6" t="s">
        <v>593</v>
      </c>
      <c r="E1762" s="6" t="s">
        <v>2135</v>
      </c>
      <c r="F1762" s="6" t="str">
        <f t="shared" si="174"/>
        <v>FreightRM-R-032-SI26-M19</v>
      </c>
      <c r="G1762" s="97" t="s">
        <v>6039</v>
      </c>
      <c r="H1762" s="95">
        <v>1718470</v>
      </c>
      <c r="I1762" s="85" t="s">
        <v>4692</v>
      </c>
      <c r="J1762" s="92">
        <v>46091</v>
      </c>
      <c r="K1762" s="92" t="s">
        <v>6278</v>
      </c>
      <c r="L1762" s="80" t="s">
        <v>117</v>
      </c>
      <c r="M1762" s="80" t="s">
        <v>6278</v>
      </c>
      <c r="N1762" s="80"/>
      <c r="O1762" s="71">
        <v>0</v>
      </c>
      <c r="P1762" s="71">
        <v>0</v>
      </c>
      <c r="Q1762" s="79">
        <v>5937.5</v>
      </c>
      <c r="R1762" s="79">
        <v>22</v>
      </c>
      <c r="S1762" s="71">
        <v>0</v>
      </c>
      <c r="T1762" s="79">
        <v>5959.5</v>
      </c>
      <c r="U1762" s="87" t="s">
        <v>118</v>
      </c>
      <c r="V1762" s="84">
        <f t="shared" si="175"/>
        <v>5959.5</v>
      </c>
      <c r="W1762" s="70" t="s">
        <v>5747</v>
      </c>
      <c r="X1762" s="6" t="s">
        <v>1447</v>
      </c>
      <c r="Y1762" s="80" t="s">
        <v>1448</v>
      </c>
      <c r="Z1762" s="80" t="s">
        <v>1449</v>
      </c>
      <c r="AA1762" s="109" t="s">
        <v>1266</v>
      </c>
      <c r="AB1762" s="76" t="s">
        <v>539</v>
      </c>
      <c r="AC1762" s="76" t="s">
        <v>540</v>
      </c>
      <c r="AD1762" s="76" t="s">
        <v>174</v>
      </c>
      <c r="AE1762" s="76" t="s">
        <v>546</v>
      </c>
      <c r="AF1762" s="76" t="s">
        <v>96</v>
      </c>
      <c r="AG1762" s="82"/>
      <c r="AH1762" s="60"/>
      <c r="AI1762" s="75" t="s">
        <v>5843</v>
      </c>
      <c r="AJ1762" s="6" t="s">
        <v>103</v>
      </c>
      <c r="AK1762" s="81">
        <v>0</v>
      </c>
      <c r="AL1762" s="205" t="s">
        <v>103</v>
      </c>
      <c r="AM1762" s="169"/>
      <c r="AN1762" s="6"/>
      <c r="AO1762" s="120"/>
    </row>
    <row r="1763" spans="1:41">
      <c r="A1763" s="75" t="s">
        <v>5843</v>
      </c>
      <c r="B1763" s="6" t="s">
        <v>93</v>
      </c>
      <c r="C1763" s="76">
        <v>1762</v>
      </c>
      <c r="D1763" s="6" t="s">
        <v>593</v>
      </c>
      <c r="E1763" s="6" t="s">
        <v>2135</v>
      </c>
      <c r="F1763" s="6" t="str">
        <f t="shared" si="174"/>
        <v>FreightFG-A-0015-SE26-M19</v>
      </c>
      <c r="G1763" s="95" t="s">
        <v>6040</v>
      </c>
      <c r="H1763" s="95">
        <v>1720401</v>
      </c>
      <c r="I1763" s="85" t="s">
        <v>4692</v>
      </c>
      <c r="J1763" s="92">
        <v>46093</v>
      </c>
      <c r="K1763" s="92" t="s">
        <v>6279</v>
      </c>
      <c r="L1763" s="90" t="s">
        <v>1264</v>
      </c>
      <c r="M1763" s="76" t="s">
        <v>6279</v>
      </c>
      <c r="N1763" s="80"/>
      <c r="O1763" s="71">
        <v>0</v>
      </c>
      <c r="P1763" s="71">
        <v>0</v>
      </c>
      <c r="Q1763" s="79">
        <v>3879.5</v>
      </c>
      <c r="R1763" s="79">
        <v>340.72</v>
      </c>
      <c r="S1763" s="71">
        <v>0</v>
      </c>
      <c r="T1763" s="79">
        <v>4220.22</v>
      </c>
      <c r="U1763" s="87" t="s">
        <v>118</v>
      </c>
      <c r="V1763" s="84">
        <f t="shared" si="175"/>
        <v>4220.22</v>
      </c>
      <c r="W1763" s="61" t="s">
        <v>5747</v>
      </c>
      <c r="X1763" s="6" t="s">
        <v>2040</v>
      </c>
      <c r="Y1763" s="76" t="s">
        <v>1449</v>
      </c>
      <c r="Z1763" s="76" t="s">
        <v>2542</v>
      </c>
      <c r="AA1763" s="76" t="s">
        <v>2543</v>
      </c>
      <c r="AB1763" s="76" t="s">
        <v>539</v>
      </c>
      <c r="AC1763" s="76" t="s">
        <v>541</v>
      </c>
      <c r="AD1763" s="76" t="s">
        <v>543</v>
      </c>
      <c r="AE1763" s="76" t="s">
        <v>549</v>
      </c>
      <c r="AF1763" s="76" t="s">
        <v>96</v>
      </c>
      <c r="AG1763" s="82"/>
      <c r="AH1763" s="60"/>
      <c r="AI1763" s="75" t="s">
        <v>5843</v>
      </c>
      <c r="AJ1763" s="6" t="s">
        <v>111</v>
      </c>
      <c r="AK1763" s="81">
        <f>V1763</f>
        <v>4220.22</v>
      </c>
      <c r="AL1763" s="205" t="s">
        <v>111</v>
      </c>
      <c r="AM1763" s="169"/>
      <c r="AN1763" s="6"/>
      <c r="AO1763" s="120"/>
    </row>
    <row r="1764" spans="1:41">
      <c r="A1764" s="75" t="s">
        <v>5843</v>
      </c>
      <c r="B1764" s="6" t="s">
        <v>93</v>
      </c>
      <c r="C1764" s="76">
        <v>1763</v>
      </c>
      <c r="D1764" s="6" t="s">
        <v>106</v>
      </c>
      <c r="E1764" s="6" t="s">
        <v>2135</v>
      </c>
      <c r="F1764" s="6" t="str">
        <f t="shared" si="174"/>
        <v>FreightRM-J-1114LI25-M19</v>
      </c>
      <c r="G1764" s="95" t="s">
        <v>6041</v>
      </c>
      <c r="H1764" s="95">
        <v>637148</v>
      </c>
      <c r="I1764" s="85" t="s">
        <v>4692</v>
      </c>
      <c r="J1764" s="92">
        <v>46091</v>
      </c>
      <c r="K1764" s="92"/>
      <c r="L1764" s="78" t="s">
        <v>173</v>
      </c>
      <c r="M1764" s="76" t="s">
        <v>116</v>
      </c>
      <c r="N1764" s="78" t="s">
        <v>116</v>
      </c>
      <c r="O1764" s="71">
        <v>0</v>
      </c>
      <c r="P1764" s="71">
        <v>0</v>
      </c>
      <c r="Q1764" s="79">
        <v>450</v>
      </c>
      <c r="R1764" s="79">
        <v>0</v>
      </c>
      <c r="S1764" s="71">
        <v>0</v>
      </c>
      <c r="T1764" s="79">
        <v>450</v>
      </c>
      <c r="U1764" s="87" t="s">
        <v>118</v>
      </c>
      <c r="V1764" s="84">
        <f t="shared" si="175"/>
        <v>450</v>
      </c>
      <c r="W1764" s="61">
        <v>46006</v>
      </c>
      <c r="X1764" s="6" t="s">
        <v>6280</v>
      </c>
      <c r="Y1764" s="76" t="s">
        <v>6281</v>
      </c>
      <c r="Z1764" s="76" t="s">
        <v>149</v>
      </c>
      <c r="AA1764" s="76" t="s">
        <v>150</v>
      </c>
      <c r="AB1764" s="76" t="s">
        <v>539</v>
      </c>
      <c r="AC1764" s="76" t="s">
        <v>540</v>
      </c>
      <c r="AD1764" s="76" t="s">
        <v>173</v>
      </c>
      <c r="AE1764" s="76" t="s">
        <v>548</v>
      </c>
      <c r="AF1764" s="76" t="s">
        <v>96</v>
      </c>
      <c r="AG1764" s="82"/>
      <c r="AH1764" s="60"/>
      <c r="AI1764" s="75" t="s">
        <v>5843</v>
      </c>
      <c r="AJ1764" s="6" t="s">
        <v>103</v>
      </c>
      <c r="AK1764" s="81">
        <v>0</v>
      </c>
      <c r="AL1764" s="205" t="s">
        <v>103</v>
      </c>
      <c r="AM1764" s="169"/>
      <c r="AN1764" s="6"/>
      <c r="AO1764" s="120"/>
    </row>
    <row r="1765" spans="1:41">
      <c r="A1765" s="75" t="s">
        <v>5843</v>
      </c>
      <c r="B1765" s="6" t="s">
        <v>93</v>
      </c>
      <c r="C1765" s="76">
        <v>1764</v>
      </c>
      <c r="D1765" s="6" t="s">
        <v>106</v>
      </c>
      <c r="E1765" s="6" t="s">
        <v>2135</v>
      </c>
      <c r="F1765" s="6" t="str">
        <f t="shared" si="174"/>
        <v>FreightRM-J-1246LI26-M19</v>
      </c>
      <c r="G1765" s="95" t="s">
        <v>6042</v>
      </c>
      <c r="H1765" s="95">
        <v>637233</v>
      </c>
      <c r="I1765" s="85" t="s">
        <v>4692</v>
      </c>
      <c r="J1765" s="92">
        <v>46091</v>
      </c>
      <c r="K1765" s="92"/>
      <c r="L1765" s="78" t="s">
        <v>173</v>
      </c>
      <c r="M1765" s="76" t="s">
        <v>116</v>
      </c>
      <c r="N1765" s="78" t="s">
        <v>116</v>
      </c>
      <c r="O1765" s="71">
        <v>0</v>
      </c>
      <c r="P1765" s="71">
        <v>0</v>
      </c>
      <c r="Q1765" s="79">
        <v>430</v>
      </c>
      <c r="R1765" s="79">
        <v>0</v>
      </c>
      <c r="S1765" s="71">
        <v>0</v>
      </c>
      <c r="T1765" s="79">
        <v>430</v>
      </c>
      <c r="U1765" s="87" t="s">
        <v>118</v>
      </c>
      <c r="V1765" s="84">
        <f t="shared" si="175"/>
        <v>430</v>
      </c>
      <c r="W1765" s="61">
        <v>46083</v>
      </c>
      <c r="X1765" s="6" t="s">
        <v>167</v>
      </c>
      <c r="Y1765" s="76" t="s">
        <v>168</v>
      </c>
      <c r="Z1765" s="76" t="s">
        <v>149</v>
      </c>
      <c r="AA1765" s="76" t="s">
        <v>150</v>
      </c>
      <c r="AB1765" s="76" t="s">
        <v>539</v>
      </c>
      <c r="AC1765" s="76" t="s">
        <v>540</v>
      </c>
      <c r="AD1765" s="76" t="s">
        <v>173</v>
      </c>
      <c r="AE1765" s="76" t="s">
        <v>548</v>
      </c>
      <c r="AF1765" s="76" t="s">
        <v>96</v>
      </c>
      <c r="AG1765" s="82"/>
      <c r="AH1765" s="60"/>
      <c r="AI1765" s="75" t="s">
        <v>5843</v>
      </c>
      <c r="AJ1765" s="6" t="s">
        <v>103</v>
      </c>
      <c r="AK1765" s="81">
        <v>0</v>
      </c>
      <c r="AL1765" s="205" t="s">
        <v>103</v>
      </c>
      <c r="AM1765" s="169"/>
      <c r="AN1765" s="6"/>
      <c r="AO1765" s="120"/>
    </row>
    <row r="1766" spans="1:41">
      <c r="A1766" s="75" t="s">
        <v>5843</v>
      </c>
      <c r="B1766" s="6" t="s">
        <v>93</v>
      </c>
      <c r="C1766" s="76">
        <v>1765</v>
      </c>
      <c r="D1766" s="6" t="s">
        <v>106</v>
      </c>
      <c r="E1766" s="6" t="s">
        <v>2135</v>
      </c>
      <c r="F1766" s="6" t="str">
        <f t="shared" si="174"/>
        <v>FreightRM-J-1252LI26-M19</v>
      </c>
      <c r="G1766" s="95" t="s">
        <v>6043</v>
      </c>
      <c r="H1766" s="95">
        <v>637237</v>
      </c>
      <c r="I1766" s="85" t="s">
        <v>4692</v>
      </c>
      <c r="J1766" s="92">
        <v>46091</v>
      </c>
      <c r="K1766" s="92"/>
      <c r="L1766" s="78" t="s">
        <v>173</v>
      </c>
      <c r="M1766" s="76" t="s">
        <v>116</v>
      </c>
      <c r="N1766" s="78" t="s">
        <v>116</v>
      </c>
      <c r="O1766" s="71">
        <v>0</v>
      </c>
      <c r="P1766" s="71">
        <v>0</v>
      </c>
      <c r="Q1766" s="79">
        <v>560</v>
      </c>
      <c r="R1766" s="79">
        <v>0</v>
      </c>
      <c r="S1766" s="71">
        <v>0</v>
      </c>
      <c r="T1766" s="79">
        <v>560</v>
      </c>
      <c r="U1766" s="87" t="s">
        <v>118</v>
      </c>
      <c r="V1766" s="84">
        <f t="shared" si="175"/>
        <v>560</v>
      </c>
      <c r="W1766" s="61">
        <v>46083</v>
      </c>
      <c r="X1766" s="6" t="s">
        <v>147</v>
      </c>
      <c r="Y1766" s="76" t="s">
        <v>6282</v>
      </c>
      <c r="Z1766" s="76" t="s">
        <v>6283</v>
      </c>
      <c r="AA1766" s="76" t="s">
        <v>150</v>
      </c>
      <c r="AB1766" s="76" t="s">
        <v>539</v>
      </c>
      <c r="AC1766" s="76" t="s">
        <v>540</v>
      </c>
      <c r="AD1766" s="76" t="s">
        <v>173</v>
      </c>
      <c r="AE1766" s="76" t="s">
        <v>548</v>
      </c>
      <c r="AF1766" s="76" t="s">
        <v>96</v>
      </c>
      <c r="AG1766" s="82"/>
      <c r="AH1766" s="60"/>
      <c r="AI1766" s="75" t="s">
        <v>5843</v>
      </c>
      <c r="AJ1766" s="6" t="s">
        <v>103</v>
      </c>
      <c r="AK1766" s="81">
        <v>0</v>
      </c>
      <c r="AL1766" s="205" t="s">
        <v>103</v>
      </c>
      <c r="AM1766" s="169"/>
      <c r="AN1766" s="6"/>
      <c r="AO1766" s="120"/>
    </row>
    <row r="1767" spans="1:41">
      <c r="A1767" s="75" t="s">
        <v>5843</v>
      </c>
      <c r="B1767" s="6" t="s">
        <v>93</v>
      </c>
      <c r="C1767" s="76">
        <v>1766</v>
      </c>
      <c r="D1767" s="6" t="s">
        <v>106</v>
      </c>
      <c r="E1767" s="6" t="s">
        <v>2135</v>
      </c>
      <c r="F1767" s="6" t="str">
        <f t="shared" si="174"/>
        <v>FreightRM-J-1259LI26-M19</v>
      </c>
      <c r="G1767" s="95" t="s">
        <v>6044</v>
      </c>
      <c r="H1767" s="95">
        <v>637281</v>
      </c>
      <c r="I1767" s="85" t="s">
        <v>4692</v>
      </c>
      <c r="J1767" s="92">
        <v>46091</v>
      </c>
      <c r="K1767" s="92"/>
      <c r="L1767" s="78" t="s">
        <v>173</v>
      </c>
      <c r="M1767" s="76" t="s">
        <v>116</v>
      </c>
      <c r="N1767" s="78" t="s">
        <v>116</v>
      </c>
      <c r="O1767" s="71">
        <v>0</v>
      </c>
      <c r="P1767" s="71">
        <v>0</v>
      </c>
      <c r="Q1767" s="79">
        <v>1590</v>
      </c>
      <c r="R1767" s="79">
        <v>0</v>
      </c>
      <c r="S1767" s="71">
        <v>0</v>
      </c>
      <c r="T1767" s="79">
        <v>1590</v>
      </c>
      <c r="U1767" s="87" t="s">
        <v>118</v>
      </c>
      <c r="V1767" s="84">
        <f t="shared" si="175"/>
        <v>1590</v>
      </c>
      <c r="W1767" s="61">
        <v>46086</v>
      </c>
      <c r="X1767" s="6" t="s">
        <v>150</v>
      </c>
      <c r="Y1767" s="76" t="s">
        <v>149</v>
      </c>
      <c r="Z1767" s="76" t="s">
        <v>2046</v>
      </c>
      <c r="AA1767" s="76" t="s">
        <v>156</v>
      </c>
      <c r="AB1767" s="76" t="s">
        <v>539</v>
      </c>
      <c r="AC1767" s="76" t="s">
        <v>540</v>
      </c>
      <c r="AD1767" s="76" t="s">
        <v>173</v>
      </c>
      <c r="AE1767" s="76" t="s">
        <v>548</v>
      </c>
      <c r="AF1767" s="76" t="s">
        <v>96</v>
      </c>
      <c r="AG1767" s="82"/>
      <c r="AH1767" s="60"/>
      <c r="AI1767" s="75" t="s">
        <v>5843</v>
      </c>
      <c r="AJ1767" s="6" t="s">
        <v>103</v>
      </c>
      <c r="AK1767" s="81">
        <v>0</v>
      </c>
      <c r="AL1767" s="205" t="s">
        <v>103</v>
      </c>
      <c r="AM1767" s="169"/>
      <c r="AN1767" s="6"/>
      <c r="AO1767" s="120"/>
    </row>
    <row r="1768" spans="1:41">
      <c r="A1768" s="75" t="s">
        <v>5843</v>
      </c>
      <c r="B1768" s="6" t="s">
        <v>93</v>
      </c>
      <c r="C1768" s="76">
        <v>1767</v>
      </c>
      <c r="D1768" s="6" t="s">
        <v>106</v>
      </c>
      <c r="E1768" s="6" t="s">
        <v>2135</v>
      </c>
      <c r="F1768" s="6" t="str">
        <f t="shared" si="174"/>
        <v>FreightRM-J-1253LI26-M19</v>
      </c>
      <c r="G1768" s="95" t="s">
        <v>6045</v>
      </c>
      <c r="H1768" s="95">
        <v>637559</v>
      </c>
      <c r="I1768" s="85" t="s">
        <v>4692</v>
      </c>
      <c r="J1768" s="92">
        <v>46091</v>
      </c>
      <c r="K1768" s="92"/>
      <c r="L1768" s="78" t="s">
        <v>173</v>
      </c>
      <c r="M1768" s="76" t="s">
        <v>116</v>
      </c>
      <c r="N1768" s="78" t="s">
        <v>116</v>
      </c>
      <c r="O1768" s="71">
        <v>0</v>
      </c>
      <c r="P1768" s="71">
        <v>0</v>
      </c>
      <c r="Q1768" s="79">
        <v>815</v>
      </c>
      <c r="R1768" s="79">
        <v>0</v>
      </c>
      <c r="S1768" s="71">
        <v>0</v>
      </c>
      <c r="T1768" s="79">
        <v>815</v>
      </c>
      <c r="U1768" s="87" t="s">
        <v>118</v>
      </c>
      <c r="V1768" s="84">
        <f t="shared" si="175"/>
        <v>815</v>
      </c>
      <c r="W1768" s="61">
        <v>46082</v>
      </c>
      <c r="X1768" s="6" t="s">
        <v>6284</v>
      </c>
      <c r="Y1768" s="76" t="s">
        <v>6285</v>
      </c>
      <c r="Z1768" s="76" t="s">
        <v>6283</v>
      </c>
      <c r="AA1768" s="76" t="s">
        <v>150</v>
      </c>
      <c r="AB1768" s="76" t="s">
        <v>539</v>
      </c>
      <c r="AC1768" s="76" t="s">
        <v>540</v>
      </c>
      <c r="AD1768" s="76" t="s">
        <v>173</v>
      </c>
      <c r="AE1768" s="76" t="s">
        <v>548</v>
      </c>
      <c r="AF1768" s="76" t="s">
        <v>96</v>
      </c>
      <c r="AG1768" s="82"/>
      <c r="AH1768" s="60"/>
      <c r="AI1768" s="75" t="s">
        <v>5843</v>
      </c>
      <c r="AJ1768" s="6" t="s">
        <v>103</v>
      </c>
      <c r="AK1768" s="81">
        <v>0</v>
      </c>
      <c r="AL1768" s="205" t="s">
        <v>103</v>
      </c>
      <c r="AM1768" s="169"/>
      <c r="AN1768" s="6"/>
      <c r="AO1768" s="120"/>
    </row>
    <row r="1769" spans="1:41">
      <c r="A1769" s="75" t="s">
        <v>5843</v>
      </c>
      <c r="B1769" s="6" t="s">
        <v>93</v>
      </c>
      <c r="C1769" s="76">
        <v>1768</v>
      </c>
      <c r="D1769" s="6" t="s">
        <v>106</v>
      </c>
      <c r="E1769" s="6" t="s">
        <v>2135</v>
      </c>
      <c r="F1769" s="6" t="str">
        <f t="shared" si="174"/>
        <v>FreightRM-J-1262LI26-M19</v>
      </c>
      <c r="G1769" s="95" t="s">
        <v>6046</v>
      </c>
      <c r="H1769" s="95">
        <v>637579</v>
      </c>
      <c r="I1769" s="85" t="s">
        <v>4692</v>
      </c>
      <c r="J1769" s="92">
        <v>46091</v>
      </c>
      <c r="K1769" s="92"/>
      <c r="L1769" s="78" t="s">
        <v>173</v>
      </c>
      <c r="M1769" s="76" t="s">
        <v>116</v>
      </c>
      <c r="N1769" s="78" t="s">
        <v>116</v>
      </c>
      <c r="O1769" s="71">
        <v>0</v>
      </c>
      <c r="P1769" s="71">
        <v>0</v>
      </c>
      <c r="Q1769" s="79">
        <v>830</v>
      </c>
      <c r="R1769" s="79">
        <v>0</v>
      </c>
      <c r="S1769" s="71">
        <v>0</v>
      </c>
      <c r="T1769" s="79">
        <v>830</v>
      </c>
      <c r="U1769" s="87" t="s">
        <v>118</v>
      </c>
      <c r="V1769" s="84">
        <f t="shared" si="175"/>
        <v>830</v>
      </c>
      <c r="W1769" s="61">
        <v>46090</v>
      </c>
      <c r="X1769" s="6" t="s">
        <v>3024</v>
      </c>
      <c r="Y1769" s="76" t="s">
        <v>6286</v>
      </c>
      <c r="Z1769" s="76" t="s">
        <v>6283</v>
      </c>
      <c r="AA1769" s="76" t="s">
        <v>150</v>
      </c>
      <c r="AB1769" s="76" t="s">
        <v>539</v>
      </c>
      <c r="AC1769" s="76" t="s">
        <v>540</v>
      </c>
      <c r="AD1769" s="76" t="s">
        <v>173</v>
      </c>
      <c r="AE1769" s="76" t="s">
        <v>548</v>
      </c>
      <c r="AF1769" s="76" t="s">
        <v>96</v>
      </c>
      <c r="AG1769" s="82"/>
      <c r="AH1769" s="60"/>
      <c r="AI1769" s="75" t="s">
        <v>5843</v>
      </c>
      <c r="AJ1769" s="6" t="s">
        <v>103</v>
      </c>
      <c r="AK1769" s="81">
        <v>0</v>
      </c>
      <c r="AL1769" s="205" t="s">
        <v>103</v>
      </c>
      <c r="AM1769" s="169"/>
      <c r="AN1769" s="6"/>
      <c r="AO1769" s="120"/>
    </row>
    <row r="1770" spans="1:41">
      <c r="A1770" s="75" t="s">
        <v>5843</v>
      </c>
      <c r="B1770" s="6" t="s">
        <v>93</v>
      </c>
      <c r="C1770" s="76">
        <v>1769</v>
      </c>
      <c r="D1770" s="6" t="s">
        <v>106</v>
      </c>
      <c r="E1770" s="6" t="s">
        <v>2135</v>
      </c>
      <c r="F1770" s="6" t="str">
        <f t="shared" si="174"/>
        <v>FreightRM-J-1265LI26-M19</v>
      </c>
      <c r="G1770" s="95" t="s">
        <v>6047</v>
      </c>
      <c r="H1770" s="95">
        <v>637584</v>
      </c>
      <c r="I1770" s="85" t="s">
        <v>4692</v>
      </c>
      <c r="J1770" s="92">
        <v>46091</v>
      </c>
      <c r="K1770" s="92"/>
      <c r="L1770" s="78" t="s">
        <v>173</v>
      </c>
      <c r="M1770" s="76" t="s">
        <v>116</v>
      </c>
      <c r="N1770" s="78" t="s">
        <v>116</v>
      </c>
      <c r="O1770" s="71">
        <v>0</v>
      </c>
      <c r="P1770" s="71">
        <v>0</v>
      </c>
      <c r="Q1770" s="79">
        <v>409</v>
      </c>
      <c r="R1770" s="79">
        <v>0</v>
      </c>
      <c r="S1770" s="71">
        <v>0</v>
      </c>
      <c r="T1770" s="79">
        <v>409</v>
      </c>
      <c r="U1770" s="87" t="s">
        <v>118</v>
      </c>
      <c r="V1770" s="84">
        <f t="shared" si="175"/>
        <v>409</v>
      </c>
      <c r="W1770" s="61">
        <v>46088</v>
      </c>
      <c r="X1770" s="6" t="s">
        <v>147</v>
      </c>
      <c r="Y1770" s="76" t="s">
        <v>6282</v>
      </c>
      <c r="Z1770" s="76" t="s">
        <v>6283</v>
      </c>
      <c r="AA1770" s="76" t="s">
        <v>150</v>
      </c>
      <c r="AB1770" s="76" t="s">
        <v>539</v>
      </c>
      <c r="AC1770" s="76" t="s">
        <v>540</v>
      </c>
      <c r="AD1770" s="76" t="s">
        <v>173</v>
      </c>
      <c r="AE1770" s="76" t="s">
        <v>548</v>
      </c>
      <c r="AF1770" s="76" t="s">
        <v>96</v>
      </c>
      <c r="AG1770" s="82"/>
      <c r="AH1770" s="60"/>
      <c r="AI1770" s="75" t="s">
        <v>5843</v>
      </c>
      <c r="AJ1770" s="6" t="s">
        <v>103</v>
      </c>
      <c r="AK1770" s="81">
        <v>0</v>
      </c>
      <c r="AL1770" s="205" t="s">
        <v>103</v>
      </c>
      <c r="AM1770" s="169"/>
      <c r="AN1770" s="6"/>
      <c r="AO1770" s="120"/>
    </row>
    <row r="1771" spans="1:41">
      <c r="A1771" s="75" t="s">
        <v>5843</v>
      </c>
      <c r="B1771" s="6" t="s">
        <v>93</v>
      </c>
      <c r="C1771" s="76">
        <v>1770</v>
      </c>
      <c r="D1771" s="6" t="s">
        <v>106</v>
      </c>
      <c r="E1771" s="6" t="s">
        <v>2135</v>
      </c>
      <c r="F1771" s="6" t="str">
        <f t="shared" si="174"/>
        <v>FreightRM-J-1204LI26-M19</v>
      </c>
      <c r="G1771" s="95" t="s">
        <v>6048</v>
      </c>
      <c r="H1771" s="95">
        <v>638523</v>
      </c>
      <c r="I1771" s="85" t="s">
        <v>4692</v>
      </c>
      <c r="J1771" s="92">
        <v>46093</v>
      </c>
      <c r="K1771" s="92"/>
      <c r="L1771" s="78" t="s">
        <v>173</v>
      </c>
      <c r="M1771" s="76" t="s">
        <v>116</v>
      </c>
      <c r="N1771" s="78" t="s">
        <v>116</v>
      </c>
      <c r="O1771" s="71">
        <v>0</v>
      </c>
      <c r="P1771" s="71">
        <v>0</v>
      </c>
      <c r="Q1771" s="79">
        <v>570</v>
      </c>
      <c r="R1771" s="79">
        <v>0</v>
      </c>
      <c r="S1771" s="71">
        <v>0</v>
      </c>
      <c r="T1771" s="79">
        <v>570</v>
      </c>
      <c r="U1771" s="87" t="s">
        <v>118</v>
      </c>
      <c r="V1771" s="84">
        <f t="shared" si="175"/>
        <v>570</v>
      </c>
      <c r="W1771" s="61">
        <v>46071</v>
      </c>
      <c r="X1771" s="6" t="s">
        <v>157</v>
      </c>
      <c r="Y1771" s="76" t="s">
        <v>158</v>
      </c>
      <c r="Z1771" s="76" t="s">
        <v>149</v>
      </c>
      <c r="AA1771" s="76" t="s">
        <v>150</v>
      </c>
      <c r="AB1771" s="76" t="s">
        <v>539</v>
      </c>
      <c r="AC1771" s="76" t="s">
        <v>540</v>
      </c>
      <c r="AD1771" s="76" t="s">
        <v>173</v>
      </c>
      <c r="AE1771" s="76" t="s">
        <v>548</v>
      </c>
      <c r="AF1771" s="76" t="s">
        <v>96</v>
      </c>
      <c r="AG1771" s="82"/>
      <c r="AH1771" s="60"/>
      <c r="AI1771" s="75" t="s">
        <v>5843</v>
      </c>
      <c r="AJ1771" s="6" t="s">
        <v>103</v>
      </c>
      <c r="AK1771" s="81">
        <v>0</v>
      </c>
      <c r="AL1771" s="205" t="s">
        <v>103</v>
      </c>
      <c r="AM1771" s="169"/>
      <c r="AN1771" s="6"/>
      <c r="AO1771" s="120"/>
    </row>
    <row r="1772" spans="1:41">
      <c r="A1772" s="75" t="s">
        <v>5843</v>
      </c>
      <c r="B1772" s="6" t="s">
        <v>93</v>
      </c>
      <c r="C1772" s="76">
        <v>1771</v>
      </c>
      <c r="D1772" s="6" t="s">
        <v>104</v>
      </c>
      <c r="E1772" s="6" t="s">
        <v>2135</v>
      </c>
      <c r="F1772" s="6" t="str">
        <f t="shared" si="174"/>
        <v>FreightPAQUETERIA</v>
      </c>
      <c r="G1772" s="6" t="s">
        <v>127</v>
      </c>
      <c r="H1772" s="6" t="s">
        <v>6049</v>
      </c>
      <c r="I1772" s="85" t="s">
        <v>4692</v>
      </c>
      <c r="J1772" s="92">
        <v>46104</v>
      </c>
      <c r="K1772" s="92" t="s">
        <v>116</v>
      </c>
      <c r="L1772" s="90" t="s">
        <v>6287</v>
      </c>
      <c r="M1772" s="76" t="s">
        <v>25</v>
      </c>
      <c r="N1772" s="78" t="s">
        <v>116</v>
      </c>
      <c r="O1772" s="71">
        <v>0</v>
      </c>
      <c r="P1772" s="71">
        <v>0</v>
      </c>
      <c r="Q1772" s="79">
        <v>5521.08</v>
      </c>
      <c r="R1772" s="79">
        <v>0</v>
      </c>
      <c r="S1772" s="71">
        <v>0</v>
      </c>
      <c r="T1772" s="79">
        <v>5521.08</v>
      </c>
      <c r="U1772" s="87" t="s">
        <v>24</v>
      </c>
      <c r="V1772" s="84">
        <f t="shared" ref="V1772:V1773" si="176">T1772/17.8047</f>
        <v>310.09115570607759</v>
      </c>
      <c r="W1772" s="61">
        <v>46087</v>
      </c>
      <c r="X1772" s="6" t="s">
        <v>128</v>
      </c>
      <c r="Y1772" s="76" t="s">
        <v>129</v>
      </c>
      <c r="Z1772" s="76" t="s">
        <v>121</v>
      </c>
      <c r="AA1772" s="76" t="s">
        <v>122</v>
      </c>
      <c r="AB1772" s="76" t="s">
        <v>539</v>
      </c>
      <c r="AC1772" s="76" t="s">
        <v>540</v>
      </c>
      <c r="AD1772" s="76" t="s">
        <v>25</v>
      </c>
      <c r="AE1772" s="76" t="s">
        <v>544</v>
      </c>
      <c r="AF1772" s="76" t="s">
        <v>96</v>
      </c>
      <c r="AG1772" s="82"/>
      <c r="AH1772" s="60"/>
      <c r="AI1772" s="75" t="s">
        <v>5843</v>
      </c>
      <c r="AJ1772" s="6" t="s">
        <v>103</v>
      </c>
      <c r="AK1772" s="81">
        <v>0</v>
      </c>
      <c r="AL1772" s="205" t="s">
        <v>103</v>
      </c>
      <c r="AM1772" s="169"/>
      <c r="AN1772" s="6"/>
      <c r="AO1772" s="120"/>
    </row>
    <row r="1773" spans="1:41">
      <c r="A1773" s="75" t="s">
        <v>5843</v>
      </c>
      <c r="B1773" s="6" t="s">
        <v>93</v>
      </c>
      <c r="C1773" s="76">
        <v>1772</v>
      </c>
      <c r="D1773" s="6" t="s">
        <v>104</v>
      </c>
      <c r="E1773" s="6" t="s">
        <v>2135</v>
      </c>
      <c r="F1773" s="6" t="str">
        <f t="shared" si="174"/>
        <v>FreightPAQUETERIA</v>
      </c>
      <c r="G1773" s="6" t="s">
        <v>127</v>
      </c>
      <c r="H1773" s="6" t="s">
        <v>6050</v>
      </c>
      <c r="I1773" s="85" t="s">
        <v>4692</v>
      </c>
      <c r="J1773" s="92">
        <v>46104</v>
      </c>
      <c r="K1773" s="92" t="s">
        <v>116</v>
      </c>
      <c r="L1773" s="90" t="s">
        <v>119</v>
      </c>
      <c r="M1773" s="76" t="s">
        <v>25</v>
      </c>
      <c r="N1773" s="78" t="s">
        <v>116</v>
      </c>
      <c r="O1773" s="71">
        <v>0</v>
      </c>
      <c r="P1773" s="71">
        <v>0</v>
      </c>
      <c r="Q1773" s="79">
        <v>286.93</v>
      </c>
      <c r="R1773" s="79">
        <v>45.91</v>
      </c>
      <c r="S1773" s="71">
        <v>0</v>
      </c>
      <c r="T1773" s="79">
        <v>332.84</v>
      </c>
      <c r="U1773" s="87" t="s">
        <v>24</v>
      </c>
      <c r="V1773" s="84">
        <f t="shared" si="176"/>
        <v>18.693940364061174</v>
      </c>
      <c r="W1773" s="61" t="s">
        <v>119</v>
      </c>
      <c r="X1773" s="76" t="s">
        <v>120</v>
      </c>
      <c r="Y1773" s="76" t="s">
        <v>120</v>
      </c>
      <c r="Z1773" s="76" t="s">
        <v>121</v>
      </c>
      <c r="AA1773" s="76" t="s">
        <v>122</v>
      </c>
      <c r="AB1773" s="76" t="s">
        <v>539</v>
      </c>
      <c r="AC1773" s="76" t="s">
        <v>540</v>
      </c>
      <c r="AD1773" s="76" t="s">
        <v>25</v>
      </c>
      <c r="AE1773" s="76" t="s">
        <v>544</v>
      </c>
      <c r="AF1773" s="76" t="s">
        <v>96</v>
      </c>
      <c r="AG1773" s="82"/>
      <c r="AH1773" s="60"/>
      <c r="AI1773" s="75" t="s">
        <v>5843</v>
      </c>
      <c r="AJ1773" s="6" t="s">
        <v>103</v>
      </c>
      <c r="AK1773" s="81">
        <v>0</v>
      </c>
      <c r="AL1773" s="205" t="s">
        <v>103</v>
      </c>
      <c r="AM1773" s="169"/>
      <c r="AN1773" s="6"/>
      <c r="AO1773" s="120"/>
    </row>
    <row r="1774" spans="1:41">
      <c r="A1774" s="75" t="s">
        <v>5843</v>
      </c>
      <c r="B1774" s="6" t="s">
        <v>93</v>
      </c>
      <c r="C1774" s="76">
        <v>1773</v>
      </c>
      <c r="D1774" s="76" t="s">
        <v>109</v>
      </c>
      <c r="E1774" s="76" t="s">
        <v>105</v>
      </c>
      <c r="F1774" s="6" t="str">
        <f t="shared" si="174"/>
        <v>STORAGEINVENTARIO</v>
      </c>
      <c r="G1774" s="95" t="s">
        <v>194</v>
      </c>
      <c r="H1774" s="6" t="s">
        <v>6051</v>
      </c>
      <c r="I1774" s="85" t="s">
        <v>4692</v>
      </c>
      <c r="J1774" s="100">
        <v>46090</v>
      </c>
      <c r="K1774" s="92"/>
      <c r="L1774" s="77" t="s">
        <v>116</v>
      </c>
      <c r="M1774" s="76" t="s">
        <v>195</v>
      </c>
      <c r="N1774" s="78" t="s">
        <v>116</v>
      </c>
      <c r="O1774" s="71">
        <v>0</v>
      </c>
      <c r="P1774" s="71">
        <v>0</v>
      </c>
      <c r="Q1774" s="79">
        <v>456</v>
      </c>
      <c r="R1774" s="79">
        <v>0</v>
      </c>
      <c r="S1774" s="71">
        <v>0</v>
      </c>
      <c r="T1774" s="79">
        <v>456</v>
      </c>
      <c r="U1774" s="87" t="s">
        <v>118</v>
      </c>
      <c r="V1774" s="84">
        <f t="shared" ref="V1774:V1775" si="177">T1774</f>
        <v>456</v>
      </c>
      <c r="W1774" s="61" t="s">
        <v>119</v>
      </c>
      <c r="X1774" s="6" t="s">
        <v>122</v>
      </c>
      <c r="Y1774" s="76" t="s">
        <v>121</v>
      </c>
      <c r="Z1774" s="76" t="s">
        <v>178</v>
      </c>
      <c r="AA1774" s="76" t="s">
        <v>196</v>
      </c>
      <c r="AB1774" s="76" t="s">
        <v>539</v>
      </c>
      <c r="AC1774" s="76" t="s">
        <v>541</v>
      </c>
      <c r="AD1774" s="76" t="s">
        <v>195</v>
      </c>
      <c r="AE1774" s="76">
        <v>75640000</v>
      </c>
      <c r="AF1774" s="76" t="s">
        <v>96</v>
      </c>
      <c r="AG1774" s="82"/>
      <c r="AH1774" s="60"/>
      <c r="AI1774" s="75" t="s">
        <v>5843</v>
      </c>
      <c r="AJ1774" s="6" t="s">
        <v>103</v>
      </c>
      <c r="AK1774" s="81">
        <v>0</v>
      </c>
      <c r="AL1774" s="205" t="s">
        <v>103</v>
      </c>
      <c r="AM1774" s="169"/>
      <c r="AN1774" s="6"/>
      <c r="AO1774" s="120"/>
    </row>
    <row r="1775" spans="1:41">
      <c r="A1775" s="75" t="s">
        <v>5843</v>
      </c>
      <c r="B1775" s="6" t="s">
        <v>93</v>
      </c>
      <c r="C1775" s="76">
        <v>1774</v>
      </c>
      <c r="D1775" s="76" t="s">
        <v>109</v>
      </c>
      <c r="E1775" s="76" t="s">
        <v>105</v>
      </c>
      <c r="F1775" s="6" t="str">
        <f t="shared" si="174"/>
        <v>STORAGEINVENTARIO</v>
      </c>
      <c r="G1775" s="95" t="s">
        <v>194</v>
      </c>
      <c r="H1775" s="6" t="s">
        <v>6052</v>
      </c>
      <c r="I1775" s="85" t="s">
        <v>4692</v>
      </c>
      <c r="J1775" s="100">
        <v>46093</v>
      </c>
      <c r="K1775" s="92"/>
      <c r="L1775" s="77" t="s">
        <v>116</v>
      </c>
      <c r="M1775" s="76" t="s">
        <v>195</v>
      </c>
      <c r="N1775" s="78" t="s">
        <v>116</v>
      </c>
      <c r="O1775" s="71">
        <v>0</v>
      </c>
      <c r="P1775" s="71">
        <v>0</v>
      </c>
      <c r="Q1775" s="79">
        <v>192</v>
      </c>
      <c r="R1775" s="79">
        <v>0</v>
      </c>
      <c r="S1775" s="71">
        <v>0</v>
      </c>
      <c r="T1775" s="79">
        <v>192</v>
      </c>
      <c r="U1775" s="87" t="s">
        <v>118</v>
      </c>
      <c r="V1775" s="84">
        <f t="shared" si="177"/>
        <v>192</v>
      </c>
      <c r="W1775" s="61" t="s">
        <v>119</v>
      </c>
      <c r="X1775" s="6" t="s">
        <v>122</v>
      </c>
      <c r="Y1775" s="76" t="s">
        <v>121</v>
      </c>
      <c r="Z1775" s="76" t="s">
        <v>178</v>
      </c>
      <c r="AA1775" s="76" t="s">
        <v>196</v>
      </c>
      <c r="AB1775" s="76" t="s">
        <v>539</v>
      </c>
      <c r="AC1775" s="76" t="s">
        <v>541</v>
      </c>
      <c r="AD1775" s="76" t="s">
        <v>195</v>
      </c>
      <c r="AE1775" s="76">
        <v>75640000</v>
      </c>
      <c r="AF1775" s="76" t="s">
        <v>96</v>
      </c>
      <c r="AG1775" s="82"/>
      <c r="AH1775" s="60"/>
      <c r="AI1775" s="75" t="s">
        <v>5843</v>
      </c>
      <c r="AJ1775" s="6" t="s">
        <v>103</v>
      </c>
      <c r="AK1775" s="81">
        <v>0</v>
      </c>
      <c r="AL1775" s="205" t="s">
        <v>103</v>
      </c>
      <c r="AM1775" s="169"/>
      <c r="AN1775" s="6"/>
      <c r="AO1775" s="120"/>
    </row>
    <row r="1776" spans="1:41">
      <c r="A1776" s="75" t="s">
        <v>5843</v>
      </c>
      <c r="B1776" s="6" t="s">
        <v>93</v>
      </c>
      <c r="C1776" s="76">
        <v>1775</v>
      </c>
      <c r="D1776" s="76" t="s">
        <v>1564</v>
      </c>
      <c r="E1776" s="6" t="s">
        <v>2135</v>
      </c>
      <c r="F1776" s="6" t="str">
        <f t="shared" si="174"/>
        <v>FreightRM-M-004-SI26-M19</v>
      </c>
      <c r="G1776" s="95" t="s">
        <v>5571</v>
      </c>
      <c r="H1776" s="99" t="s">
        <v>6053</v>
      </c>
      <c r="I1776" s="85" t="s">
        <v>4692</v>
      </c>
      <c r="J1776" s="100">
        <v>46094</v>
      </c>
      <c r="K1776" s="100" t="s">
        <v>6288</v>
      </c>
      <c r="L1776" s="77" t="s">
        <v>116</v>
      </c>
      <c r="M1776" s="76" t="s">
        <v>173</v>
      </c>
      <c r="N1776" s="76" t="s">
        <v>5768</v>
      </c>
      <c r="O1776" s="71">
        <v>0</v>
      </c>
      <c r="P1776" s="71">
        <v>0</v>
      </c>
      <c r="Q1776" s="79">
        <v>8240</v>
      </c>
      <c r="R1776" s="79">
        <v>1318.4</v>
      </c>
      <c r="S1776" s="71">
        <v>0</v>
      </c>
      <c r="T1776" s="79">
        <v>9558.4</v>
      </c>
      <c r="U1776" s="87" t="s">
        <v>24</v>
      </c>
      <c r="V1776" s="84">
        <f t="shared" ref="V1776:V1777" si="178">T1776/17.8047</f>
        <v>536.84701230573944</v>
      </c>
      <c r="W1776" s="61">
        <v>46083</v>
      </c>
      <c r="X1776" s="76" t="s">
        <v>2058</v>
      </c>
      <c r="Y1776" s="76" t="s">
        <v>2059</v>
      </c>
      <c r="Z1776" s="76" t="s">
        <v>2058</v>
      </c>
      <c r="AA1776" s="76" t="s">
        <v>2058</v>
      </c>
      <c r="AB1776" s="76" t="s">
        <v>539</v>
      </c>
      <c r="AC1776" s="76" t="s">
        <v>540</v>
      </c>
      <c r="AD1776" s="76" t="s">
        <v>174</v>
      </c>
      <c r="AE1776" s="76" t="s">
        <v>546</v>
      </c>
      <c r="AF1776" s="76" t="s">
        <v>96</v>
      </c>
      <c r="AG1776" s="82"/>
      <c r="AH1776" s="60"/>
      <c r="AI1776" s="75" t="s">
        <v>5843</v>
      </c>
      <c r="AJ1776" s="6" t="s">
        <v>103</v>
      </c>
      <c r="AK1776" s="81">
        <v>0</v>
      </c>
      <c r="AL1776" s="205" t="s">
        <v>103</v>
      </c>
      <c r="AM1776" s="169"/>
      <c r="AN1776" s="6"/>
      <c r="AO1776" s="120"/>
    </row>
    <row r="1777" spans="1:41">
      <c r="A1777" s="75" t="s">
        <v>5843</v>
      </c>
      <c r="B1777" s="6" t="s">
        <v>93</v>
      </c>
      <c r="C1777" s="76">
        <v>1776</v>
      </c>
      <c r="D1777" s="76" t="s">
        <v>1564</v>
      </c>
      <c r="E1777" s="6" t="s">
        <v>2135</v>
      </c>
      <c r="F1777" s="6" t="str">
        <f t="shared" si="174"/>
        <v>FreightRM-M-046-SI26-M19</v>
      </c>
      <c r="G1777" s="95" t="s">
        <v>6054</v>
      </c>
      <c r="H1777" s="99" t="s">
        <v>6055</v>
      </c>
      <c r="I1777" s="85" t="s">
        <v>4692</v>
      </c>
      <c r="J1777" s="100">
        <v>46094</v>
      </c>
      <c r="K1777" s="100" t="s">
        <v>6289</v>
      </c>
      <c r="L1777" s="77" t="s">
        <v>116</v>
      </c>
      <c r="M1777" s="76" t="s">
        <v>173</v>
      </c>
      <c r="N1777" s="76" t="s">
        <v>5740</v>
      </c>
      <c r="O1777" s="71">
        <v>0</v>
      </c>
      <c r="P1777" s="71">
        <v>0</v>
      </c>
      <c r="Q1777" s="79">
        <v>52300</v>
      </c>
      <c r="R1777" s="79">
        <v>8368</v>
      </c>
      <c r="S1777" s="71">
        <v>0</v>
      </c>
      <c r="T1777" s="79">
        <v>60668</v>
      </c>
      <c r="U1777" s="87" t="s">
        <v>24</v>
      </c>
      <c r="V1777" s="84">
        <f t="shared" si="178"/>
        <v>3407.414896066769</v>
      </c>
      <c r="W1777" s="61" t="s">
        <v>119</v>
      </c>
      <c r="X1777" s="76" t="s">
        <v>2058</v>
      </c>
      <c r="Y1777" s="76" t="s">
        <v>2059</v>
      </c>
      <c r="Z1777" s="76" t="s">
        <v>2058</v>
      </c>
      <c r="AA1777" s="76" t="s">
        <v>2058</v>
      </c>
      <c r="AB1777" s="76" t="s">
        <v>539</v>
      </c>
      <c r="AC1777" s="76" t="s">
        <v>540</v>
      </c>
      <c r="AD1777" s="76" t="s">
        <v>174</v>
      </c>
      <c r="AE1777" s="76" t="s">
        <v>546</v>
      </c>
      <c r="AF1777" s="76" t="s">
        <v>96</v>
      </c>
      <c r="AG1777" s="82"/>
      <c r="AH1777" s="60"/>
      <c r="AI1777" s="75" t="s">
        <v>5843</v>
      </c>
      <c r="AJ1777" s="6" t="s">
        <v>103</v>
      </c>
      <c r="AK1777" s="81">
        <v>0</v>
      </c>
      <c r="AL1777" s="205" t="s">
        <v>103</v>
      </c>
      <c r="AM1777" s="169"/>
      <c r="AN1777" s="6"/>
      <c r="AO1777" s="120"/>
    </row>
    <row r="1778" spans="1:41">
      <c r="A1778" s="75" t="s">
        <v>5843</v>
      </c>
      <c r="B1778" s="6" t="s">
        <v>93</v>
      </c>
      <c r="C1778" s="76">
        <v>1777</v>
      </c>
      <c r="D1778" s="76" t="s">
        <v>97</v>
      </c>
      <c r="E1778" s="6" t="s">
        <v>2135</v>
      </c>
      <c r="F1778" s="6" t="str">
        <f t="shared" si="174"/>
        <v>FreightFG-R-2150LE25.M19</v>
      </c>
      <c r="G1778" s="95" t="s">
        <v>6056</v>
      </c>
      <c r="H1778" s="99">
        <v>56911</v>
      </c>
      <c r="I1778" s="85" t="s">
        <v>4692</v>
      </c>
      <c r="J1778" s="100">
        <v>46094</v>
      </c>
      <c r="K1778" s="100" t="s">
        <v>6290</v>
      </c>
      <c r="L1778" s="77" t="s">
        <v>116</v>
      </c>
      <c r="M1778" s="76" t="s">
        <v>195</v>
      </c>
      <c r="N1778" s="76">
        <v>553900</v>
      </c>
      <c r="O1778" s="71">
        <v>0</v>
      </c>
      <c r="P1778" s="71">
        <v>0</v>
      </c>
      <c r="Q1778" s="79">
        <v>9225</v>
      </c>
      <c r="R1778" s="79">
        <v>0</v>
      </c>
      <c r="S1778" s="71">
        <v>0</v>
      </c>
      <c r="T1778" s="79">
        <v>9225</v>
      </c>
      <c r="U1778" s="87" t="s">
        <v>118</v>
      </c>
      <c r="V1778" s="84">
        <f t="shared" ref="V1778:V1781" si="179">T1778</f>
        <v>9225</v>
      </c>
      <c r="W1778" s="61">
        <v>46085</v>
      </c>
      <c r="X1778" s="76" t="s">
        <v>230</v>
      </c>
      <c r="Y1778" s="76" t="s">
        <v>178</v>
      </c>
      <c r="Z1778" s="76" t="s">
        <v>178</v>
      </c>
      <c r="AA1778" s="76" t="s">
        <v>232</v>
      </c>
      <c r="AB1778" s="76" t="s">
        <v>539</v>
      </c>
      <c r="AC1778" s="76" t="s">
        <v>541</v>
      </c>
      <c r="AD1778" s="76" t="s">
        <v>195</v>
      </c>
      <c r="AE1778" s="76" t="s">
        <v>547</v>
      </c>
      <c r="AF1778" s="76" t="s">
        <v>96</v>
      </c>
      <c r="AG1778" s="82"/>
      <c r="AH1778" s="60"/>
      <c r="AI1778" s="75" t="s">
        <v>5843</v>
      </c>
      <c r="AJ1778" s="6" t="s">
        <v>103</v>
      </c>
      <c r="AK1778" s="81">
        <v>0</v>
      </c>
      <c r="AL1778" s="205" t="s">
        <v>103</v>
      </c>
      <c r="AM1778" s="169"/>
      <c r="AN1778" s="6"/>
      <c r="AO1778" s="120"/>
    </row>
    <row r="1779" spans="1:41">
      <c r="A1779" s="75" t="s">
        <v>5843</v>
      </c>
      <c r="B1779" s="6" t="s">
        <v>93</v>
      </c>
      <c r="C1779" s="76">
        <v>1778</v>
      </c>
      <c r="D1779" s="76" t="s">
        <v>97</v>
      </c>
      <c r="E1779" s="6" t="s">
        <v>2135</v>
      </c>
      <c r="F1779" s="6" t="str">
        <f t="shared" si="174"/>
        <v>FreightFG-R-2151LE25.M01</v>
      </c>
      <c r="G1779" s="95" t="s">
        <v>6057</v>
      </c>
      <c r="H1779" s="99">
        <v>56834</v>
      </c>
      <c r="I1779" s="85" t="s">
        <v>4692</v>
      </c>
      <c r="J1779" s="100">
        <v>46094</v>
      </c>
      <c r="K1779" s="100" t="s">
        <v>6290</v>
      </c>
      <c r="L1779" s="77" t="s">
        <v>116</v>
      </c>
      <c r="M1779" s="76" t="s">
        <v>195</v>
      </c>
      <c r="N1779" s="76">
        <v>548201</v>
      </c>
      <c r="O1779" s="71">
        <v>0</v>
      </c>
      <c r="P1779" s="71">
        <v>0</v>
      </c>
      <c r="Q1779" s="79">
        <v>4545</v>
      </c>
      <c r="R1779" s="79">
        <v>0</v>
      </c>
      <c r="S1779" s="71">
        <v>0</v>
      </c>
      <c r="T1779" s="79">
        <v>4545</v>
      </c>
      <c r="U1779" s="87" t="s">
        <v>118</v>
      </c>
      <c r="V1779" s="84">
        <f t="shared" si="179"/>
        <v>4545</v>
      </c>
      <c r="W1779" s="61">
        <v>46088</v>
      </c>
      <c r="X1779" s="76" t="s">
        <v>230</v>
      </c>
      <c r="Y1779" s="76" t="s">
        <v>178</v>
      </c>
      <c r="Z1779" s="76" t="s">
        <v>178</v>
      </c>
      <c r="AA1779" s="76" t="s">
        <v>109</v>
      </c>
      <c r="AB1779" s="76" t="s">
        <v>542</v>
      </c>
      <c r="AC1779" s="76" t="s">
        <v>541</v>
      </c>
      <c r="AD1779" s="76" t="s">
        <v>195</v>
      </c>
      <c r="AE1779" s="76" t="s">
        <v>547</v>
      </c>
      <c r="AF1779" s="76" t="s">
        <v>96</v>
      </c>
      <c r="AG1779" s="82"/>
      <c r="AH1779" s="60"/>
      <c r="AI1779" s="75" t="s">
        <v>5843</v>
      </c>
      <c r="AJ1779" s="6" t="s">
        <v>103</v>
      </c>
      <c r="AK1779" s="81">
        <v>0</v>
      </c>
      <c r="AL1779" s="205" t="s">
        <v>103</v>
      </c>
      <c r="AM1779" s="169"/>
      <c r="AN1779" s="6"/>
      <c r="AO1779" s="120"/>
    </row>
    <row r="1780" spans="1:41">
      <c r="A1780" s="75" t="s">
        <v>5843</v>
      </c>
      <c r="B1780" s="6" t="s">
        <v>93</v>
      </c>
      <c r="C1780" s="76">
        <v>1779</v>
      </c>
      <c r="D1780" s="76" t="s">
        <v>97</v>
      </c>
      <c r="E1780" s="6" t="s">
        <v>2135</v>
      </c>
      <c r="F1780" s="6" t="str">
        <f t="shared" si="174"/>
        <v>FreightFG-R-2152LE25.M19</v>
      </c>
      <c r="G1780" s="95" t="s">
        <v>6028</v>
      </c>
      <c r="H1780" s="99">
        <v>56835</v>
      </c>
      <c r="I1780" s="85" t="s">
        <v>4692</v>
      </c>
      <c r="J1780" s="100">
        <v>46094</v>
      </c>
      <c r="K1780" s="100" t="s">
        <v>6290</v>
      </c>
      <c r="L1780" s="77" t="s">
        <v>116</v>
      </c>
      <c r="M1780" s="76" t="s">
        <v>195</v>
      </c>
      <c r="N1780" s="76" t="s">
        <v>211</v>
      </c>
      <c r="O1780" s="71">
        <v>0</v>
      </c>
      <c r="P1780" s="71">
        <v>0</v>
      </c>
      <c r="Q1780" s="79">
        <v>6025</v>
      </c>
      <c r="R1780" s="79">
        <v>0</v>
      </c>
      <c r="S1780" s="71">
        <v>0</v>
      </c>
      <c r="T1780" s="79">
        <v>6025</v>
      </c>
      <c r="U1780" s="87" t="s">
        <v>118</v>
      </c>
      <c r="V1780" s="84">
        <f t="shared" si="179"/>
        <v>6025</v>
      </c>
      <c r="W1780" s="61">
        <v>46088</v>
      </c>
      <c r="X1780" s="76" t="s">
        <v>230</v>
      </c>
      <c r="Y1780" s="76" t="s">
        <v>178</v>
      </c>
      <c r="Z1780" s="76" t="s">
        <v>178</v>
      </c>
      <c r="AA1780" s="76" t="s">
        <v>232</v>
      </c>
      <c r="AB1780" s="76" t="s">
        <v>539</v>
      </c>
      <c r="AC1780" s="76" t="s">
        <v>541</v>
      </c>
      <c r="AD1780" s="76" t="s">
        <v>195</v>
      </c>
      <c r="AE1780" s="76" t="s">
        <v>547</v>
      </c>
      <c r="AF1780" s="76" t="s">
        <v>96</v>
      </c>
      <c r="AG1780" s="82"/>
      <c r="AH1780" s="60"/>
      <c r="AI1780" s="75" t="s">
        <v>5843</v>
      </c>
      <c r="AJ1780" s="6" t="s">
        <v>103</v>
      </c>
      <c r="AK1780" s="81">
        <v>0</v>
      </c>
      <c r="AL1780" s="205" t="s">
        <v>103</v>
      </c>
      <c r="AM1780" s="169"/>
      <c r="AN1780" s="6"/>
      <c r="AO1780" s="120"/>
    </row>
    <row r="1781" spans="1:41">
      <c r="A1781" s="75" t="s">
        <v>5843</v>
      </c>
      <c r="B1781" s="6" t="s">
        <v>93</v>
      </c>
      <c r="C1781" s="76">
        <v>1780</v>
      </c>
      <c r="D1781" s="76" t="s">
        <v>97</v>
      </c>
      <c r="E1781" s="6" t="s">
        <v>2135</v>
      </c>
      <c r="F1781" s="6" t="str">
        <f t="shared" si="174"/>
        <v>FreightFG-R-2153LE25.M19</v>
      </c>
      <c r="G1781" s="95" t="s">
        <v>6058</v>
      </c>
      <c r="H1781" s="99">
        <v>56836</v>
      </c>
      <c r="I1781" s="85" t="s">
        <v>4692</v>
      </c>
      <c r="J1781" s="100">
        <v>46094</v>
      </c>
      <c r="K1781" s="100" t="s">
        <v>6290</v>
      </c>
      <c r="L1781" s="77" t="s">
        <v>116</v>
      </c>
      <c r="M1781" s="76" t="s">
        <v>195</v>
      </c>
      <c r="N1781" s="76" t="s">
        <v>5769</v>
      </c>
      <c r="O1781" s="71">
        <v>0</v>
      </c>
      <c r="P1781" s="71">
        <v>0</v>
      </c>
      <c r="Q1781" s="79">
        <v>5197</v>
      </c>
      <c r="R1781" s="79">
        <v>0</v>
      </c>
      <c r="S1781" s="71">
        <v>0</v>
      </c>
      <c r="T1781" s="79">
        <v>5197</v>
      </c>
      <c r="U1781" s="87" t="s">
        <v>118</v>
      </c>
      <c r="V1781" s="84">
        <f t="shared" si="179"/>
        <v>5197</v>
      </c>
      <c r="W1781" s="61">
        <v>46088</v>
      </c>
      <c r="X1781" s="76" t="s">
        <v>230</v>
      </c>
      <c r="Y1781" s="76" t="s">
        <v>178</v>
      </c>
      <c r="Z1781" s="76" t="s">
        <v>178</v>
      </c>
      <c r="AA1781" s="76" t="s">
        <v>231</v>
      </c>
      <c r="AB1781" s="76" t="s">
        <v>539</v>
      </c>
      <c r="AC1781" s="76" t="s">
        <v>541</v>
      </c>
      <c r="AD1781" s="76" t="s">
        <v>195</v>
      </c>
      <c r="AE1781" s="76" t="s">
        <v>547</v>
      </c>
      <c r="AF1781" s="76" t="s">
        <v>96</v>
      </c>
      <c r="AG1781" s="82"/>
      <c r="AH1781" s="60"/>
      <c r="AI1781" s="75" t="s">
        <v>5843</v>
      </c>
      <c r="AJ1781" s="6" t="s">
        <v>111</v>
      </c>
      <c r="AK1781" s="81">
        <f>V1781</f>
        <v>5197</v>
      </c>
      <c r="AL1781" s="205" t="s">
        <v>111</v>
      </c>
      <c r="AM1781" s="169"/>
      <c r="AN1781" s="6"/>
      <c r="AO1781" s="120"/>
    </row>
    <row r="1782" spans="1:41">
      <c r="A1782" s="75" t="s">
        <v>5843</v>
      </c>
      <c r="B1782" s="6" t="s">
        <v>93</v>
      </c>
      <c r="C1782" s="76">
        <v>1781</v>
      </c>
      <c r="D1782" s="6" t="s">
        <v>594</v>
      </c>
      <c r="E1782" s="6" t="s">
        <v>2135</v>
      </c>
      <c r="F1782" s="6" t="str">
        <f t="shared" si="174"/>
        <v>FreightFG-V-026-VIE26-M01.1</v>
      </c>
      <c r="G1782" s="97" t="s">
        <v>6059</v>
      </c>
      <c r="H1782" s="97" t="s">
        <v>6060</v>
      </c>
      <c r="I1782" s="85" t="s">
        <v>4692</v>
      </c>
      <c r="J1782" s="92">
        <v>46088</v>
      </c>
      <c r="K1782" s="97" t="s">
        <v>5771</v>
      </c>
      <c r="L1782" s="6" t="s">
        <v>1497</v>
      </c>
      <c r="M1782" s="6" t="s">
        <v>174</v>
      </c>
      <c r="N1782" s="6" t="s">
        <v>1471</v>
      </c>
      <c r="O1782" s="71">
        <v>0</v>
      </c>
      <c r="P1782" s="71">
        <v>0</v>
      </c>
      <c r="Q1782" s="79">
        <v>12000</v>
      </c>
      <c r="R1782" s="79">
        <v>1920</v>
      </c>
      <c r="S1782" s="71">
        <v>480</v>
      </c>
      <c r="T1782" s="79">
        <v>13440</v>
      </c>
      <c r="U1782" s="6" t="s">
        <v>24</v>
      </c>
      <c r="V1782" s="84">
        <f t="shared" ref="V1782:V1788" si="180">T1782/17.8047</f>
        <v>754.85686363712955</v>
      </c>
      <c r="W1782" s="110">
        <v>46090</v>
      </c>
      <c r="X1782" s="6" t="s">
        <v>122</v>
      </c>
      <c r="Y1782" s="6" t="s">
        <v>121</v>
      </c>
      <c r="Z1782" s="6" t="s">
        <v>1498</v>
      </c>
      <c r="AA1782" s="6" t="s">
        <v>1497</v>
      </c>
      <c r="AB1782" s="76" t="s">
        <v>542</v>
      </c>
      <c r="AC1782" s="76" t="s">
        <v>541</v>
      </c>
      <c r="AD1782" s="76" t="s">
        <v>195</v>
      </c>
      <c r="AE1782" s="76" t="s">
        <v>547</v>
      </c>
      <c r="AF1782" s="76" t="s">
        <v>96</v>
      </c>
      <c r="AG1782" s="82"/>
      <c r="AH1782" s="60"/>
      <c r="AI1782" s="75" t="s">
        <v>5843</v>
      </c>
      <c r="AJ1782" s="6" t="s">
        <v>103</v>
      </c>
      <c r="AK1782" s="81">
        <v>0</v>
      </c>
      <c r="AL1782" s="205" t="s">
        <v>103</v>
      </c>
      <c r="AM1782" s="169"/>
      <c r="AN1782" s="6"/>
      <c r="AO1782" s="120"/>
    </row>
    <row r="1783" spans="1:41">
      <c r="A1783" s="75" t="s">
        <v>5843</v>
      </c>
      <c r="B1783" s="6" t="s">
        <v>93</v>
      </c>
      <c r="C1783" s="76">
        <v>1782</v>
      </c>
      <c r="D1783" s="6" t="s">
        <v>594</v>
      </c>
      <c r="E1783" s="6" t="s">
        <v>2135</v>
      </c>
      <c r="F1783" s="6" t="str">
        <f t="shared" si="174"/>
        <v>FreightFG-V-024-V1E26-M01</v>
      </c>
      <c r="G1783" s="97" t="s">
        <v>6061</v>
      </c>
      <c r="H1783" s="97" t="s">
        <v>6062</v>
      </c>
      <c r="I1783" s="85" t="s">
        <v>4692</v>
      </c>
      <c r="J1783" s="92">
        <v>46093</v>
      </c>
      <c r="K1783" s="97" t="s">
        <v>6291</v>
      </c>
      <c r="L1783" s="6" t="s">
        <v>1501</v>
      </c>
      <c r="M1783" s="6" t="s">
        <v>174</v>
      </c>
      <c r="N1783" s="6" t="s">
        <v>1502</v>
      </c>
      <c r="O1783" s="71">
        <v>0</v>
      </c>
      <c r="P1783" s="71">
        <v>0</v>
      </c>
      <c r="Q1783" s="79">
        <v>16905</v>
      </c>
      <c r="R1783" s="79">
        <v>2704.8</v>
      </c>
      <c r="S1783" s="71">
        <v>676.2</v>
      </c>
      <c r="T1783" s="79">
        <v>18933.599999999999</v>
      </c>
      <c r="U1783" s="6" t="s">
        <v>24</v>
      </c>
      <c r="V1783" s="84">
        <f t="shared" si="180"/>
        <v>1063.4046066488061</v>
      </c>
      <c r="W1783" s="110">
        <v>46094</v>
      </c>
      <c r="X1783" s="6" t="s">
        <v>122</v>
      </c>
      <c r="Y1783" s="6" t="s">
        <v>121</v>
      </c>
      <c r="Z1783" s="6" t="s">
        <v>1475</v>
      </c>
      <c r="AA1783" s="6" t="s">
        <v>1501</v>
      </c>
      <c r="AB1783" s="76" t="s">
        <v>542</v>
      </c>
      <c r="AC1783" s="76" t="s">
        <v>541</v>
      </c>
      <c r="AD1783" s="76" t="s">
        <v>195</v>
      </c>
      <c r="AE1783" s="76" t="s">
        <v>547</v>
      </c>
      <c r="AF1783" s="76" t="s">
        <v>96</v>
      </c>
      <c r="AG1783" s="82"/>
      <c r="AH1783" s="60"/>
      <c r="AI1783" s="75" t="s">
        <v>5843</v>
      </c>
      <c r="AJ1783" s="6" t="s">
        <v>103</v>
      </c>
      <c r="AK1783" s="81">
        <v>0</v>
      </c>
      <c r="AL1783" s="205" t="s">
        <v>103</v>
      </c>
      <c r="AM1783" s="169"/>
      <c r="AN1783" s="6"/>
      <c r="AO1783" s="120"/>
    </row>
    <row r="1784" spans="1:41">
      <c r="A1784" s="75" t="s">
        <v>5843</v>
      </c>
      <c r="B1784" s="6" t="s">
        <v>93</v>
      </c>
      <c r="C1784" s="76">
        <v>1783</v>
      </c>
      <c r="D1784" s="6" t="s">
        <v>594</v>
      </c>
      <c r="E1784" s="6" t="s">
        <v>2135</v>
      </c>
      <c r="F1784" s="6" t="str">
        <f t="shared" si="174"/>
        <v>FreightRM-M-045-SI26-M19/RM-M-041-SI26-M19</v>
      </c>
      <c r="G1784" s="112" t="s">
        <v>6063</v>
      </c>
      <c r="H1784" s="97" t="s">
        <v>6064</v>
      </c>
      <c r="I1784" s="85" t="s">
        <v>4692</v>
      </c>
      <c r="J1784" s="92">
        <v>46091</v>
      </c>
      <c r="K1784" s="97" t="s">
        <v>6292</v>
      </c>
      <c r="L1784" s="6" t="s">
        <v>6293</v>
      </c>
      <c r="M1784" s="6" t="s">
        <v>174</v>
      </c>
      <c r="N1784" s="6" t="s">
        <v>1479</v>
      </c>
      <c r="O1784" s="71">
        <v>0</v>
      </c>
      <c r="P1784" s="71">
        <v>0</v>
      </c>
      <c r="Q1784" s="79">
        <v>74000</v>
      </c>
      <c r="R1784" s="79">
        <v>11840</v>
      </c>
      <c r="S1784" s="71">
        <v>2960</v>
      </c>
      <c r="T1784" s="79">
        <v>82880</v>
      </c>
      <c r="U1784" s="6" t="s">
        <v>24</v>
      </c>
      <c r="V1784" s="84">
        <f t="shared" si="180"/>
        <v>4654.9506590956316</v>
      </c>
      <c r="W1784" s="110" t="s">
        <v>119</v>
      </c>
      <c r="X1784" s="6" t="s">
        <v>1480</v>
      </c>
      <c r="Y1784" s="6" t="s">
        <v>129</v>
      </c>
      <c r="Z1784" s="6" t="s">
        <v>239</v>
      </c>
      <c r="AA1784" s="6" t="s">
        <v>122</v>
      </c>
      <c r="AB1784" s="76" t="s">
        <v>539</v>
      </c>
      <c r="AC1784" s="76" t="s">
        <v>540</v>
      </c>
      <c r="AD1784" s="76" t="s">
        <v>174</v>
      </c>
      <c r="AE1784" s="76" t="s">
        <v>546</v>
      </c>
      <c r="AF1784" s="76" t="s">
        <v>96</v>
      </c>
      <c r="AG1784" s="82"/>
      <c r="AH1784" s="60"/>
      <c r="AI1784" s="75" t="s">
        <v>5843</v>
      </c>
      <c r="AJ1784" s="6" t="s">
        <v>103</v>
      </c>
      <c r="AK1784" s="81">
        <v>0</v>
      </c>
      <c r="AL1784" s="205" t="s">
        <v>103</v>
      </c>
      <c r="AM1784" s="169"/>
      <c r="AN1784" s="6"/>
      <c r="AO1784" s="120"/>
    </row>
    <row r="1785" spans="1:41">
      <c r="A1785" s="75" t="s">
        <v>5843</v>
      </c>
      <c r="B1785" s="6" t="s">
        <v>93</v>
      </c>
      <c r="C1785" s="76">
        <v>1784</v>
      </c>
      <c r="D1785" s="6" t="s">
        <v>594</v>
      </c>
      <c r="E1785" s="6" t="s">
        <v>2135</v>
      </c>
      <c r="F1785" s="6" t="str">
        <f t="shared" si="174"/>
        <v>FreightRM-M-001-SI26-M19</v>
      </c>
      <c r="G1785" s="97" t="s">
        <v>2785</v>
      </c>
      <c r="H1785" s="97" t="s">
        <v>6065</v>
      </c>
      <c r="I1785" s="85" t="s">
        <v>4692</v>
      </c>
      <c r="J1785" s="92">
        <v>46088</v>
      </c>
      <c r="K1785" s="97" t="s">
        <v>6294</v>
      </c>
      <c r="L1785" s="6" t="s">
        <v>5826</v>
      </c>
      <c r="M1785" s="6" t="s">
        <v>174</v>
      </c>
      <c r="N1785" s="6" t="s">
        <v>1479</v>
      </c>
      <c r="O1785" s="71">
        <v>0</v>
      </c>
      <c r="P1785" s="71">
        <v>0</v>
      </c>
      <c r="Q1785" s="79">
        <v>20250</v>
      </c>
      <c r="R1785" s="79">
        <v>3240</v>
      </c>
      <c r="S1785" s="71">
        <v>810</v>
      </c>
      <c r="T1785" s="79">
        <v>22680</v>
      </c>
      <c r="U1785" s="6" t="s">
        <v>24</v>
      </c>
      <c r="V1785" s="84">
        <f t="shared" si="180"/>
        <v>1273.8209573876561</v>
      </c>
      <c r="W1785" s="110" t="s">
        <v>119</v>
      </c>
      <c r="X1785" s="6" t="s">
        <v>1480</v>
      </c>
      <c r="Y1785" s="6" t="s">
        <v>129</v>
      </c>
      <c r="Z1785" s="6" t="s">
        <v>239</v>
      </c>
      <c r="AA1785" s="6" t="s">
        <v>122</v>
      </c>
      <c r="AB1785" s="76" t="s">
        <v>539</v>
      </c>
      <c r="AC1785" s="76" t="s">
        <v>540</v>
      </c>
      <c r="AD1785" s="76" t="s">
        <v>174</v>
      </c>
      <c r="AE1785" s="76" t="s">
        <v>546</v>
      </c>
      <c r="AF1785" s="76" t="s">
        <v>96</v>
      </c>
      <c r="AG1785" s="82"/>
      <c r="AH1785" s="60"/>
      <c r="AI1785" s="75" t="s">
        <v>5843</v>
      </c>
      <c r="AJ1785" s="6" t="s">
        <v>103</v>
      </c>
      <c r="AK1785" s="81">
        <v>0</v>
      </c>
      <c r="AL1785" s="205" t="s">
        <v>103</v>
      </c>
      <c r="AM1785" s="169"/>
      <c r="AN1785" s="6"/>
      <c r="AO1785" s="120"/>
    </row>
    <row r="1786" spans="1:41">
      <c r="A1786" s="75" t="s">
        <v>5843</v>
      </c>
      <c r="B1786" s="6" t="s">
        <v>93</v>
      </c>
      <c r="C1786" s="76">
        <v>1785</v>
      </c>
      <c r="D1786" s="6" t="s">
        <v>594</v>
      </c>
      <c r="E1786" s="6" t="s">
        <v>2135</v>
      </c>
      <c r="F1786" s="6" t="str">
        <f t="shared" si="174"/>
        <v>FreightRM-M-036-SI26-M19</v>
      </c>
      <c r="G1786" s="97" t="s">
        <v>6066</v>
      </c>
      <c r="H1786" s="97" t="s">
        <v>6067</v>
      </c>
      <c r="I1786" s="85" t="s">
        <v>4692</v>
      </c>
      <c r="J1786" s="92">
        <v>46091</v>
      </c>
      <c r="K1786" s="97" t="s">
        <v>6295</v>
      </c>
      <c r="L1786" s="6" t="s">
        <v>5835</v>
      </c>
      <c r="M1786" s="6" t="s">
        <v>174</v>
      </c>
      <c r="N1786" s="6" t="s">
        <v>1479</v>
      </c>
      <c r="O1786" s="71">
        <v>0</v>
      </c>
      <c r="P1786" s="71">
        <v>0</v>
      </c>
      <c r="Q1786" s="79">
        <v>48000</v>
      </c>
      <c r="R1786" s="79">
        <v>7680</v>
      </c>
      <c r="S1786" s="71">
        <v>1920</v>
      </c>
      <c r="T1786" s="79">
        <v>53760</v>
      </c>
      <c r="U1786" s="6" t="s">
        <v>24</v>
      </c>
      <c r="V1786" s="84">
        <f t="shared" si="180"/>
        <v>3019.4274545485182</v>
      </c>
      <c r="W1786" s="110" t="s">
        <v>119</v>
      </c>
      <c r="X1786" s="6" t="s">
        <v>1480</v>
      </c>
      <c r="Y1786" s="6" t="s">
        <v>129</v>
      </c>
      <c r="Z1786" s="6" t="s">
        <v>239</v>
      </c>
      <c r="AA1786" s="6" t="s">
        <v>122</v>
      </c>
      <c r="AB1786" s="76" t="s">
        <v>539</v>
      </c>
      <c r="AC1786" s="76" t="s">
        <v>540</v>
      </c>
      <c r="AD1786" s="76" t="s">
        <v>174</v>
      </c>
      <c r="AE1786" s="76" t="s">
        <v>546</v>
      </c>
      <c r="AF1786" s="76" t="s">
        <v>96</v>
      </c>
      <c r="AG1786" s="82"/>
      <c r="AH1786" s="60"/>
      <c r="AI1786" s="75" t="s">
        <v>5843</v>
      </c>
      <c r="AJ1786" s="6" t="s">
        <v>103</v>
      </c>
      <c r="AK1786" s="81">
        <v>0</v>
      </c>
      <c r="AL1786" s="205" t="s">
        <v>103</v>
      </c>
      <c r="AM1786" s="169"/>
      <c r="AN1786" s="6"/>
      <c r="AO1786" s="120"/>
    </row>
    <row r="1787" spans="1:41">
      <c r="A1787" s="75" t="s">
        <v>5843</v>
      </c>
      <c r="B1787" s="6" t="s">
        <v>93</v>
      </c>
      <c r="C1787" s="76">
        <v>1786</v>
      </c>
      <c r="D1787" s="6" t="s">
        <v>594</v>
      </c>
      <c r="E1787" s="6" t="s">
        <v>2135</v>
      </c>
      <c r="F1787" s="6" t="str">
        <f t="shared" si="174"/>
        <v>FreightRM-M-074-SI26-M19</v>
      </c>
      <c r="G1787" s="97" t="s">
        <v>6068</v>
      </c>
      <c r="H1787" s="97" t="s">
        <v>6069</v>
      </c>
      <c r="I1787" s="85" t="s">
        <v>4692</v>
      </c>
      <c r="J1787" s="92">
        <v>46094</v>
      </c>
      <c r="K1787" s="97" t="s">
        <v>6296</v>
      </c>
      <c r="L1787" s="6" t="s">
        <v>5837</v>
      </c>
      <c r="M1787" s="6" t="s">
        <v>174</v>
      </c>
      <c r="N1787" s="6" t="s">
        <v>1479</v>
      </c>
      <c r="O1787" s="71">
        <v>0</v>
      </c>
      <c r="P1787" s="71">
        <v>0</v>
      </c>
      <c r="Q1787" s="79">
        <v>48000</v>
      </c>
      <c r="R1787" s="79">
        <v>7680</v>
      </c>
      <c r="S1787" s="71">
        <v>1920</v>
      </c>
      <c r="T1787" s="79">
        <v>53760</v>
      </c>
      <c r="U1787" s="6" t="s">
        <v>24</v>
      </c>
      <c r="V1787" s="84">
        <f t="shared" si="180"/>
        <v>3019.4274545485182</v>
      </c>
      <c r="W1787" s="110" t="s">
        <v>119</v>
      </c>
      <c r="X1787" s="6" t="s">
        <v>1480</v>
      </c>
      <c r="Y1787" s="6" t="s">
        <v>129</v>
      </c>
      <c r="Z1787" s="6" t="s">
        <v>239</v>
      </c>
      <c r="AA1787" s="6" t="s">
        <v>122</v>
      </c>
      <c r="AB1787" s="76" t="s">
        <v>539</v>
      </c>
      <c r="AC1787" s="76" t="s">
        <v>540</v>
      </c>
      <c r="AD1787" s="76" t="s">
        <v>174</v>
      </c>
      <c r="AE1787" s="76" t="s">
        <v>546</v>
      </c>
      <c r="AF1787" s="76" t="s">
        <v>96</v>
      </c>
      <c r="AG1787" s="82"/>
      <c r="AH1787" s="60"/>
      <c r="AI1787" s="75" t="s">
        <v>5843</v>
      </c>
      <c r="AJ1787" s="6" t="s">
        <v>103</v>
      </c>
      <c r="AK1787" s="81">
        <v>0</v>
      </c>
      <c r="AL1787" s="205" t="s">
        <v>103</v>
      </c>
      <c r="AM1787" s="169"/>
      <c r="AN1787" s="6"/>
      <c r="AO1787" s="120"/>
    </row>
    <row r="1788" spans="1:41">
      <c r="A1788" s="75" t="s">
        <v>5843</v>
      </c>
      <c r="B1788" s="6" t="s">
        <v>93</v>
      </c>
      <c r="C1788" s="76">
        <v>1787</v>
      </c>
      <c r="D1788" s="6" t="s">
        <v>594</v>
      </c>
      <c r="E1788" s="6" t="s">
        <v>2135</v>
      </c>
      <c r="F1788" s="6" t="str">
        <f t="shared" si="174"/>
        <v>FreightRM-M-076-SI26-M19/RM-M-047-SI26-M19</v>
      </c>
      <c r="G1788" s="112" t="s">
        <v>6070</v>
      </c>
      <c r="H1788" s="97" t="s">
        <v>6071</v>
      </c>
      <c r="I1788" s="85" t="s">
        <v>4692</v>
      </c>
      <c r="J1788" s="92">
        <v>46090</v>
      </c>
      <c r="K1788" s="97" t="s">
        <v>6297</v>
      </c>
      <c r="L1788" s="6" t="s">
        <v>6298</v>
      </c>
      <c r="M1788" s="6" t="s">
        <v>174</v>
      </c>
      <c r="N1788" s="6" t="s">
        <v>1479</v>
      </c>
      <c r="O1788" s="71">
        <v>0</v>
      </c>
      <c r="P1788" s="71">
        <v>0</v>
      </c>
      <c r="Q1788" s="79">
        <v>74000</v>
      </c>
      <c r="R1788" s="79">
        <v>11840</v>
      </c>
      <c r="S1788" s="71">
        <v>2960</v>
      </c>
      <c r="T1788" s="79">
        <v>82880</v>
      </c>
      <c r="U1788" s="6" t="s">
        <v>24</v>
      </c>
      <c r="V1788" s="84">
        <f t="shared" si="180"/>
        <v>4654.9506590956316</v>
      </c>
      <c r="W1788" s="110" t="s">
        <v>119</v>
      </c>
      <c r="X1788" s="6" t="s">
        <v>1480</v>
      </c>
      <c r="Y1788" s="6" t="s">
        <v>129</v>
      </c>
      <c r="Z1788" s="6" t="s">
        <v>239</v>
      </c>
      <c r="AA1788" s="6" t="s">
        <v>122</v>
      </c>
      <c r="AB1788" s="76" t="s">
        <v>539</v>
      </c>
      <c r="AC1788" s="76" t="s">
        <v>540</v>
      </c>
      <c r="AD1788" s="76" t="s">
        <v>174</v>
      </c>
      <c r="AE1788" s="76" t="s">
        <v>546</v>
      </c>
      <c r="AF1788" s="76" t="s">
        <v>96</v>
      </c>
      <c r="AG1788" s="82"/>
      <c r="AH1788" s="60"/>
      <c r="AI1788" s="75" t="s">
        <v>5843</v>
      </c>
      <c r="AJ1788" s="6" t="s">
        <v>103</v>
      </c>
      <c r="AK1788" s="81">
        <v>0</v>
      </c>
      <c r="AL1788" s="205" t="s">
        <v>103</v>
      </c>
      <c r="AM1788" s="169"/>
      <c r="AN1788" s="6"/>
      <c r="AO1788" s="120"/>
    </row>
    <row r="1789" spans="1:41">
      <c r="A1789" s="75" t="s">
        <v>5843</v>
      </c>
      <c r="B1789" s="6" t="s">
        <v>93</v>
      </c>
      <c r="C1789" s="76">
        <v>1788</v>
      </c>
      <c r="D1789" s="6" t="s">
        <v>3070</v>
      </c>
      <c r="E1789" s="6" t="s">
        <v>2135</v>
      </c>
      <c r="F1789" s="6" t="str">
        <f t="shared" si="174"/>
        <v>FreightRM-A-0088AI25-M19-C7073</v>
      </c>
      <c r="G1789" s="97" t="s">
        <v>6072</v>
      </c>
      <c r="H1789" s="95">
        <v>9026</v>
      </c>
      <c r="I1789" s="85" t="s">
        <v>4692</v>
      </c>
      <c r="J1789" s="92">
        <v>46093</v>
      </c>
      <c r="K1789" s="97" t="s">
        <v>6299</v>
      </c>
      <c r="L1789" s="6" t="s">
        <v>116</v>
      </c>
      <c r="M1789" s="6" t="s">
        <v>1084</v>
      </c>
      <c r="N1789" s="6" t="s">
        <v>116</v>
      </c>
      <c r="O1789" s="71">
        <v>0</v>
      </c>
      <c r="P1789" s="71">
        <v>1500</v>
      </c>
      <c r="Q1789" s="79">
        <v>165</v>
      </c>
      <c r="R1789" s="79">
        <v>26.400000000000002</v>
      </c>
      <c r="S1789" s="71">
        <v>0</v>
      </c>
      <c r="T1789" s="79">
        <v>1691.4</v>
      </c>
      <c r="U1789" s="87" t="s">
        <v>118</v>
      </c>
      <c r="V1789" s="84">
        <f>T1789</f>
        <v>1691.4</v>
      </c>
      <c r="W1789" s="94">
        <v>45729</v>
      </c>
      <c r="X1789" s="80" t="s">
        <v>6300</v>
      </c>
      <c r="Y1789" s="80" t="s">
        <v>6301</v>
      </c>
      <c r="Z1789" s="80" t="s">
        <v>6302</v>
      </c>
      <c r="AA1789" s="80" t="s">
        <v>3324</v>
      </c>
      <c r="AB1789" s="76" t="s">
        <v>539</v>
      </c>
      <c r="AC1789" s="76" t="s">
        <v>540</v>
      </c>
      <c r="AD1789" s="76" t="s">
        <v>25</v>
      </c>
      <c r="AE1789" s="76">
        <v>67180000</v>
      </c>
      <c r="AF1789" s="76" t="s">
        <v>96</v>
      </c>
      <c r="AG1789" s="82"/>
      <c r="AH1789" s="60"/>
      <c r="AI1789" s="75" t="s">
        <v>5843</v>
      </c>
      <c r="AJ1789" s="6" t="s">
        <v>103</v>
      </c>
      <c r="AK1789" s="81">
        <v>0</v>
      </c>
      <c r="AL1789" s="205" t="s">
        <v>103</v>
      </c>
      <c r="AM1789" s="169" t="s">
        <v>6439</v>
      </c>
      <c r="AN1789" s="6"/>
      <c r="AO1789" s="120"/>
    </row>
    <row r="1790" spans="1:41">
      <c r="A1790" s="75" t="s">
        <v>5843</v>
      </c>
      <c r="B1790" s="6" t="s">
        <v>93</v>
      </c>
      <c r="C1790" s="76">
        <v>1789</v>
      </c>
      <c r="D1790" s="6" t="s">
        <v>3070</v>
      </c>
      <c r="E1790" s="6" t="s">
        <v>2135</v>
      </c>
      <c r="F1790" s="6" t="str">
        <f t="shared" si="174"/>
        <v>FreightRM-A-0085AI25-M19-C6979</v>
      </c>
      <c r="G1790" s="97" t="s">
        <v>6073</v>
      </c>
      <c r="H1790" s="95">
        <v>9027</v>
      </c>
      <c r="I1790" s="85" t="s">
        <v>4692</v>
      </c>
      <c r="J1790" s="92">
        <v>46093</v>
      </c>
      <c r="K1790" s="97" t="s">
        <v>6299</v>
      </c>
      <c r="L1790" s="6" t="s">
        <v>116</v>
      </c>
      <c r="M1790" s="6" t="s">
        <v>1084</v>
      </c>
      <c r="N1790" s="6" t="s">
        <v>116</v>
      </c>
      <c r="O1790" s="71">
        <v>0</v>
      </c>
      <c r="P1790" s="71">
        <v>5454.38</v>
      </c>
      <c r="Q1790" s="79">
        <v>1000</v>
      </c>
      <c r="R1790" s="79">
        <v>160</v>
      </c>
      <c r="S1790" s="71">
        <v>0</v>
      </c>
      <c r="T1790" s="79">
        <v>6614.38</v>
      </c>
      <c r="U1790" s="87" t="s">
        <v>24</v>
      </c>
      <c r="V1790" s="84">
        <f>T1790/17.8047</f>
        <v>371.4962903053688</v>
      </c>
      <c r="W1790" s="94">
        <v>45731</v>
      </c>
      <c r="X1790" s="80" t="s">
        <v>6303</v>
      </c>
      <c r="Y1790" s="80" t="s">
        <v>6304</v>
      </c>
      <c r="Z1790" s="80" t="s">
        <v>6302</v>
      </c>
      <c r="AA1790" s="80" t="s">
        <v>3324</v>
      </c>
      <c r="AB1790" s="76" t="s">
        <v>539</v>
      </c>
      <c r="AC1790" s="76" t="s">
        <v>540</v>
      </c>
      <c r="AD1790" s="76" t="s">
        <v>25</v>
      </c>
      <c r="AE1790" s="76">
        <v>67180000</v>
      </c>
      <c r="AF1790" s="76" t="s">
        <v>96</v>
      </c>
      <c r="AG1790" s="82"/>
      <c r="AH1790" s="60"/>
      <c r="AI1790" s="75" t="s">
        <v>5843</v>
      </c>
      <c r="AJ1790" s="6" t="s">
        <v>103</v>
      </c>
      <c r="AK1790" s="81">
        <v>0</v>
      </c>
      <c r="AL1790" s="205" t="s">
        <v>103</v>
      </c>
      <c r="AM1790" s="169" t="s">
        <v>6440</v>
      </c>
      <c r="AN1790" s="6"/>
      <c r="AO1790" s="120"/>
    </row>
    <row r="1791" spans="1:41">
      <c r="A1791" s="75" t="s">
        <v>5843</v>
      </c>
      <c r="B1791" s="6" t="s">
        <v>93</v>
      </c>
      <c r="C1791" s="76">
        <v>1790</v>
      </c>
      <c r="D1791" s="6" t="s">
        <v>3070</v>
      </c>
      <c r="E1791" s="6" t="s">
        <v>2135</v>
      </c>
      <c r="F1791" s="6" t="str">
        <f t="shared" si="174"/>
        <v>FreightRM-A-0266AI25-M19-PFA</v>
      </c>
      <c r="G1791" s="97" t="s">
        <v>6074</v>
      </c>
      <c r="H1791" s="95">
        <v>9028</v>
      </c>
      <c r="I1791" s="85" t="s">
        <v>4692</v>
      </c>
      <c r="J1791" s="92">
        <v>46093</v>
      </c>
      <c r="K1791" s="97" t="s">
        <v>6305</v>
      </c>
      <c r="L1791" s="6" t="s">
        <v>116</v>
      </c>
      <c r="M1791" s="6" t="s">
        <v>1084</v>
      </c>
      <c r="N1791" s="6" t="s">
        <v>116</v>
      </c>
      <c r="O1791" s="71">
        <v>0</v>
      </c>
      <c r="P1791" s="71">
        <v>1100</v>
      </c>
      <c r="Q1791" s="79">
        <v>165</v>
      </c>
      <c r="R1791" s="79">
        <v>26.400000000000002</v>
      </c>
      <c r="S1791" s="71">
        <v>0</v>
      </c>
      <c r="T1791" s="79">
        <v>1291.4000000000001</v>
      </c>
      <c r="U1791" s="87" t="s">
        <v>118</v>
      </c>
      <c r="V1791" s="84">
        <f t="shared" ref="V1791:V1797" si="181">T1791</f>
        <v>1291.4000000000001</v>
      </c>
      <c r="W1791" s="94">
        <v>45899</v>
      </c>
      <c r="X1791" s="80" t="s">
        <v>6306</v>
      </c>
      <c r="Y1791" s="80" t="s">
        <v>6301</v>
      </c>
      <c r="Z1791" s="80" t="s">
        <v>6302</v>
      </c>
      <c r="AA1791" s="80" t="s">
        <v>3324</v>
      </c>
      <c r="AB1791" s="76" t="s">
        <v>539</v>
      </c>
      <c r="AC1791" s="76" t="s">
        <v>540</v>
      </c>
      <c r="AD1791" s="76" t="s">
        <v>25</v>
      </c>
      <c r="AE1791" s="76">
        <v>67180000</v>
      </c>
      <c r="AF1791" s="76" t="s">
        <v>96</v>
      </c>
      <c r="AG1791" s="82"/>
      <c r="AH1791" s="60"/>
      <c r="AI1791" s="75" t="s">
        <v>5843</v>
      </c>
      <c r="AJ1791" s="6" t="s">
        <v>103</v>
      </c>
      <c r="AK1791" s="81">
        <v>0</v>
      </c>
      <c r="AL1791" s="205" t="s">
        <v>103</v>
      </c>
      <c r="AM1791" s="169"/>
      <c r="AN1791" s="6"/>
      <c r="AO1791" s="120"/>
    </row>
    <row r="1792" spans="1:41">
      <c r="A1792" s="75" t="s">
        <v>5843</v>
      </c>
      <c r="B1792" s="6" t="s">
        <v>93</v>
      </c>
      <c r="C1792" s="76">
        <v>1791</v>
      </c>
      <c r="D1792" s="6" t="s">
        <v>3070</v>
      </c>
      <c r="E1792" s="6" t="s">
        <v>2135</v>
      </c>
      <c r="F1792" s="6" t="str">
        <f t="shared" si="174"/>
        <v>FreightRM-A-0032AI26-M19-C9506</v>
      </c>
      <c r="G1792" s="372" t="s">
        <v>5601</v>
      </c>
      <c r="H1792" s="95">
        <v>3484</v>
      </c>
      <c r="I1792" s="85" t="s">
        <v>4692</v>
      </c>
      <c r="J1792" s="92">
        <v>46093</v>
      </c>
      <c r="K1792" s="97"/>
      <c r="L1792" s="6" t="s">
        <v>116</v>
      </c>
      <c r="M1792" s="6" t="s">
        <v>1133</v>
      </c>
      <c r="N1792" s="6" t="s">
        <v>116</v>
      </c>
      <c r="O1792" s="71">
        <v>0</v>
      </c>
      <c r="P1792" s="71">
        <v>0</v>
      </c>
      <c r="Q1792" s="79">
        <v>1000</v>
      </c>
      <c r="R1792" s="79">
        <v>160</v>
      </c>
      <c r="S1792" s="71">
        <v>40</v>
      </c>
      <c r="T1792" s="79">
        <v>1120</v>
      </c>
      <c r="U1792" s="87" t="s">
        <v>118</v>
      </c>
      <c r="V1792" s="84">
        <f t="shared" si="181"/>
        <v>1120</v>
      </c>
      <c r="W1792" s="94">
        <v>46069</v>
      </c>
      <c r="X1792" s="80" t="s">
        <v>3323</v>
      </c>
      <c r="Y1792" s="80" t="s">
        <v>537</v>
      </c>
      <c r="Z1792" s="80" t="s">
        <v>121</v>
      </c>
      <c r="AA1792" s="80" t="s">
        <v>3324</v>
      </c>
      <c r="AB1792" s="76" t="s">
        <v>539</v>
      </c>
      <c r="AC1792" s="76" t="s">
        <v>540</v>
      </c>
      <c r="AD1792" s="76" t="s">
        <v>25</v>
      </c>
      <c r="AE1792" s="76">
        <v>67180000</v>
      </c>
      <c r="AF1792" s="76" t="s">
        <v>96</v>
      </c>
      <c r="AG1792" s="82"/>
      <c r="AH1792" s="60"/>
      <c r="AI1792" s="75" t="s">
        <v>5843</v>
      </c>
      <c r="AJ1792" s="6" t="s">
        <v>103</v>
      </c>
      <c r="AK1792" s="81">
        <v>0</v>
      </c>
      <c r="AL1792" s="205" t="s">
        <v>103</v>
      </c>
      <c r="AM1792" s="169" t="s">
        <v>3701</v>
      </c>
      <c r="AN1792" s="6"/>
      <c r="AO1792" s="120"/>
    </row>
    <row r="1793" spans="1:41">
      <c r="A1793" s="75" t="s">
        <v>5843</v>
      </c>
      <c r="B1793" s="6" t="s">
        <v>93</v>
      </c>
      <c r="C1793" s="76">
        <v>1792</v>
      </c>
      <c r="D1793" s="6" t="s">
        <v>3070</v>
      </c>
      <c r="E1793" s="6" t="s">
        <v>2135</v>
      </c>
      <c r="F1793" s="6" t="str">
        <f t="shared" si="174"/>
        <v>FreightRM-A-0253AI25-M19-PFA</v>
      </c>
      <c r="G1793" s="97" t="s">
        <v>6075</v>
      </c>
      <c r="H1793" s="95">
        <v>3483</v>
      </c>
      <c r="I1793" s="85" t="s">
        <v>4692</v>
      </c>
      <c r="J1793" s="92">
        <v>46093</v>
      </c>
      <c r="K1793" s="97"/>
      <c r="L1793" s="6" t="s">
        <v>116</v>
      </c>
      <c r="M1793" s="6" t="s">
        <v>1133</v>
      </c>
      <c r="N1793" s="6" t="s">
        <v>116</v>
      </c>
      <c r="O1793" s="71">
        <v>0</v>
      </c>
      <c r="P1793" s="71">
        <v>0</v>
      </c>
      <c r="Q1793" s="79">
        <v>900</v>
      </c>
      <c r="R1793" s="79">
        <v>144</v>
      </c>
      <c r="S1793" s="71">
        <v>36</v>
      </c>
      <c r="T1793" s="79">
        <v>1008</v>
      </c>
      <c r="U1793" s="87" t="s">
        <v>118</v>
      </c>
      <c r="V1793" s="84">
        <f t="shared" si="181"/>
        <v>1008</v>
      </c>
      <c r="W1793" s="94">
        <v>45889</v>
      </c>
      <c r="X1793" s="80" t="s">
        <v>3323</v>
      </c>
      <c r="Y1793" s="80" t="s">
        <v>537</v>
      </c>
      <c r="Z1793" s="80" t="s">
        <v>121</v>
      </c>
      <c r="AA1793" s="80" t="s">
        <v>3324</v>
      </c>
      <c r="AB1793" s="76" t="s">
        <v>539</v>
      </c>
      <c r="AC1793" s="76" t="s">
        <v>540</v>
      </c>
      <c r="AD1793" s="76" t="s">
        <v>25</v>
      </c>
      <c r="AE1793" s="76">
        <v>67180000</v>
      </c>
      <c r="AF1793" s="76" t="s">
        <v>96</v>
      </c>
      <c r="AG1793" s="82"/>
      <c r="AH1793" s="60"/>
      <c r="AI1793" s="75" t="s">
        <v>5843</v>
      </c>
      <c r="AJ1793" s="6" t="s">
        <v>103</v>
      </c>
      <c r="AK1793" s="81">
        <v>0</v>
      </c>
      <c r="AL1793" s="205" t="s">
        <v>103</v>
      </c>
      <c r="AM1793" s="169"/>
      <c r="AN1793" s="6"/>
      <c r="AO1793" s="120"/>
    </row>
    <row r="1794" spans="1:41">
      <c r="A1794" s="75" t="s">
        <v>5843</v>
      </c>
      <c r="B1794" s="6" t="s">
        <v>93</v>
      </c>
      <c r="C1794" s="76">
        <v>1793</v>
      </c>
      <c r="D1794" s="6" t="s">
        <v>3070</v>
      </c>
      <c r="E1794" s="6" t="s">
        <v>2135</v>
      </c>
      <c r="F1794" s="6" t="str">
        <f t="shared" si="174"/>
        <v>FreightRM-A-0274AI25-M19-C8251</v>
      </c>
      <c r="G1794" s="97" t="s">
        <v>6076</v>
      </c>
      <c r="H1794" s="95">
        <v>3482</v>
      </c>
      <c r="I1794" s="85" t="s">
        <v>4692</v>
      </c>
      <c r="J1794" s="92">
        <v>46093</v>
      </c>
      <c r="K1794" s="97"/>
      <c r="L1794" s="6" t="s">
        <v>116</v>
      </c>
      <c r="M1794" s="6" t="s">
        <v>1133</v>
      </c>
      <c r="N1794" s="6" t="s">
        <v>116</v>
      </c>
      <c r="O1794" s="71">
        <v>0</v>
      </c>
      <c r="P1794" s="71">
        <v>0</v>
      </c>
      <c r="Q1794" s="79">
        <v>1100</v>
      </c>
      <c r="R1794" s="79">
        <v>176</v>
      </c>
      <c r="S1794" s="71">
        <v>44</v>
      </c>
      <c r="T1794" s="79">
        <v>1232</v>
      </c>
      <c r="U1794" s="87" t="s">
        <v>118</v>
      </c>
      <c r="V1794" s="84">
        <f t="shared" si="181"/>
        <v>1232</v>
      </c>
      <c r="W1794" s="94">
        <v>45905</v>
      </c>
      <c r="X1794" s="80" t="s">
        <v>3323</v>
      </c>
      <c r="Y1794" s="80" t="s">
        <v>537</v>
      </c>
      <c r="Z1794" s="80" t="s">
        <v>121</v>
      </c>
      <c r="AA1794" s="80" t="s">
        <v>3324</v>
      </c>
      <c r="AB1794" s="76" t="s">
        <v>539</v>
      </c>
      <c r="AC1794" s="76" t="s">
        <v>540</v>
      </c>
      <c r="AD1794" s="76" t="s">
        <v>25</v>
      </c>
      <c r="AE1794" s="76">
        <v>67180000</v>
      </c>
      <c r="AF1794" s="76" t="s">
        <v>96</v>
      </c>
      <c r="AG1794" s="82"/>
      <c r="AH1794" s="60"/>
      <c r="AI1794" s="75" t="s">
        <v>5843</v>
      </c>
      <c r="AJ1794" s="6" t="s">
        <v>103</v>
      </c>
      <c r="AK1794" s="81">
        <v>0</v>
      </c>
      <c r="AL1794" s="205" t="s">
        <v>103</v>
      </c>
      <c r="AM1794" s="169" t="s">
        <v>6441</v>
      </c>
      <c r="AN1794" s="6"/>
      <c r="AO1794" s="120"/>
    </row>
    <row r="1795" spans="1:41">
      <c r="A1795" s="75" t="s">
        <v>5843</v>
      </c>
      <c r="B1795" s="6" t="s">
        <v>93</v>
      </c>
      <c r="C1795" s="76">
        <v>1794</v>
      </c>
      <c r="D1795" s="6" t="s">
        <v>3070</v>
      </c>
      <c r="E1795" s="6" t="s">
        <v>2135</v>
      </c>
      <c r="F1795" s="6" t="str">
        <f t="shared" ref="F1795:F1858" si="182">E1795&amp;G1795</f>
        <v>FreightRM-A-0009AI26-M19-PFA</v>
      </c>
      <c r="G1795" s="97" t="s">
        <v>6077</v>
      </c>
      <c r="H1795" s="95">
        <v>3481</v>
      </c>
      <c r="I1795" s="85" t="s">
        <v>4692</v>
      </c>
      <c r="J1795" s="92">
        <v>46093</v>
      </c>
      <c r="K1795" s="97"/>
      <c r="L1795" s="6" t="s">
        <v>116</v>
      </c>
      <c r="M1795" s="6" t="s">
        <v>1133</v>
      </c>
      <c r="N1795" s="6" t="s">
        <v>116</v>
      </c>
      <c r="O1795" s="71">
        <v>0</v>
      </c>
      <c r="P1795" s="71">
        <v>0</v>
      </c>
      <c r="Q1795" s="79">
        <v>1350</v>
      </c>
      <c r="R1795" s="79">
        <v>216</v>
      </c>
      <c r="S1795" s="71">
        <v>54</v>
      </c>
      <c r="T1795" s="79">
        <v>1512</v>
      </c>
      <c r="U1795" s="87" t="s">
        <v>118</v>
      </c>
      <c r="V1795" s="84">
        <f t="shared" si="181"/>
        <v>1512</v>
      </c>
      <c r="W1795" s="94">
        <v>46019</v>
      </c>
      <c r="X1795" s="80" t="s">
        <v>3323</v>
      </c>
      <c r="Y1795" s="80" t="s">
        <v>537</v>
      </c>
      <c r="Z1795" s="80" t="s">
        <v>121</v>
      </c>
      <c r="AA1795" s="80" t="s">
        <v>3324</v>
      </c>
      <c r="AB1795" s="76" t="s">
        <v>539</v>
      </c>
      <c r="AC1795" s="76" t="s">
        <v>540</v>
      </c>
      <c r="AD1795" s="76" t="s">
        <v>25</v>
      </c>
      <c r="AE1795" s="76">
        <v>67180000</v>
      </c>
      <c r="AF1795" s="76" t="s">
        <v>96</v>
      </c>
      <c r="AG1795" s="82"/>
      <c r="AH1795" s="60"/>
      <c r="AI1795" s="75" t="s">
        <v>5843</v>
      </c>
      <c r="AJ1795" s="6" t="s">
        <v>103</v>
      </c>
      <c r="AK1795" s="81">
        <v>0</v>
      </c>
      <c r="AL1795" s="205" t="s">
        <v>103</v>
      </c>
      <c r="AM1795" s="169" t="s">
        <v>2154</v>
      </c>
      <c r="AN1795" s="6"/>
      <c r="AO1795" s="120"/>
    </row>
    <row r="1796" spans="1:41">
      <c r="A1796" s="75" t="s">
        <v>5843</v>
      </c>
      <c r="B1796" s="6" t="s">
        <v>93</v>
      </c>
      <c r="C1796" s="76">
        <v>1795</v>
      </c>
      <c r="D1796" s="6" t="s">
        <v>3070</v>
      </c>
      <c r="E1796" s="6" t="s">
        <v>2135</v>
      </c>
      <c r="F1796" s="6" t="str">
        <f t="shared" si="182"/>
        <v>FreightRM-A-0017AI26-M19-PFA</v>
      </c>
      <c r="G1796" s="97" t="s">
        <v>6078</v>
      </c>
      <c r="H1796" s="95">
        <v>3480</v>
      </c>
      <c r="I1796" s="85" t="s">
        <v>4692</v>
      </c>
      <c r="J1796" s="92">
        <v>46093</v>
      </c>
      <c r="K1796" s="97"/>
      <c r="L1796" s="6" t="s">
        <v>116</v>
      </c>
      <c r="M1796" s="6" t="s">
        <v>1133</v>
      </c>
      <c r="N1796" s="6" t="s">
        <v>116</v>
      </c>
      <c r="O1796" s="71">
        <v>0</v>
      </c>
      <c r="P1796" s="71">
        <v>0</v>
      </c>
      <c r="Q1796" s="79">
        <v>900</v>
      </c>
      <c r="R1796" s="79">
        <v>144</v>
      </c>
      <c r="S1796" s="71">
        <v>36</v>
      </c>
      <c r="T1796" s="79">
        <v>1008</v>
      </c>
      <c r="U1796" s="87" t="s">
        <v>118</v>
      </c>
      <c r="V1796" s="84">
        <f t="shared" si="181"/>
        <v>1008</v>
      </c>
      <c r="W1796" s="92">
        <v>46035</v>
      </c>
      <c r="X1796" s="80" t="s">
        <v>3323</v>
      </c>
      <c r="Y1796" s="80" t="s">
        <v>537</v>
      </c>
      <c r="Z1796" s="80" t="s">
        <v>121</v>
      </c>
      <c r="AA1796" s="80" t="s">
        <v>3324</v>
      </c>
      <c r="AB1796" s="76" t="s">
        <v>539</v>
      </c>
      <c r="AC1796" s="76" t="s">
        <v>540</v>
      </c>
      <c r="AD1796" s="76" t="s">
        <v>25</v>
      </c>
      <c r="AE1796" s="76">
        <v>67180000</v>
      </c>
      <c r="AF1796" s="76" t="s">
        <v>96</v>
      </c>
      <c r="AG1796" s="82"/>
      <c r="AH1796" s="60"/>
      <c r="AI1796" s="75" t="s">
        <v>5843</v>
      </c>
      <c r="AJ1796" s="6" t="s">
        <v>103</v>
      </c>
      <c r="AK1796" s="81">
        <v>0</v>
      </c>
      <c r="AL1796" s="205" t="s">
        <v>103</v>
      </c>
      <c r="AM1796" s="169" t="s">
        <v>2145</v>
      </c>
      <c r="AN1796" s="6"/>
      <c r="AO1796" s="120"/>
    </row>
    <row r="1797" spans="1:41">
      <c r="A1797" s="75" t="s">
        <v>5843</v>
      </c>
      <c r="B1797" s="6" t="s">
        <v>93</v>
      </c>
      <c r="C1797" s="76">
        <v>1796</v>
      </c>
      <c r="D1797" s="6" t="s">
        <v>3070</v>
      </c>
      <c r="E1797" s="6" t="s">
        <v>2135</v>
      </c>
      <c r="F1797" s="6" t="str">
        <f t="shared" si="182"/>
        <v>FreightRM-A-0012AI26-M19-PFA</v>
      </c>
      <c r="G1797" s="97" t="s">
        <v>6079</v>
      </c>
      <c r="H1797" s="95">
        <v>3479</v>
      </c>
      <c r="I1797" s="85" t="s">
        <v>4692</v>
      </c>
      <c r="J1797" s="92">
        <v>46093</v>
      </c>
      <c r="K1797" s="97"/>
      <c r="L1797" s="6" t="s">
        <v>116</v>
      </c>
      <c r="M1797" s="6" t="s">
        <v>1133</v>
      </c>
      <c r="N1797" s="6" t="s">
        <v>116</v>
      </c>
      <c r="O1797" s="71">
        <v>0</v>
      </c>
      <c r="P1797" s="71">
        <v>0</v>
      </c>
      <c r="Q1797" s="79">
        <v>900</v>
      </c>
      <c r="R1797" s="79">
        <v>144</v>
      </c>
      <c r="S1797" s="71">
        <v>36</v>
      </c>
      <c r="T1797" s="79">
        <v>1008</v>
      </c>
      <c r="U1797" s="87" t="s">
        <v>118</v>
      </c>
      <c r="V1797" s="84">
        <f t="shared" si="181"/>
        <v>1008</v>
      </c>
      <c r="W1797" s="92">
        <v>46038</v>
      </c>
      <c r="X1797" s="80" t="s">
        <v>3323</v>
      </c>
      <c r="Y1797" s="80" t="s">
        <v>537</v>
      </c>
      <c r="Z1797" s="80" t="s">
        <v>121</v>
      </c>
      <c r="AA1797" s="80" t="s">
        <v>3324</v>
      </c>
      <c r="AB1797" s="76" t="s">
        <v>539</v>
      </c>
      <c r="AC1797" s="76" t="s">
        <v>540</v>
      </c>
      <c r="AD1797" s="76" t="s">
        <v>25</v>
      </c>
      <c r="AE1797" s="76">
        <v>67180000</v>
      </c>
      <c r="AF1797" s="76" t="s">
        <v>96</v>
      </c>
      <c r="AG1797" s="82"/>
      <c r="AH1797" s="60"/>
      <c r="AI1797" s="75" t="s">
        <v>5843</v>
      </c>
      <c r="AJ1797" s="6" t="s">
        <v>103</v>
      </c>
      <c r="AK1797" s="81">
        <v>0</v>
      </c>
      <c r="AL1797" s="205" t="s">
        <v>103</v>
      </c>
      <c r="AM1797" s="169" t="s">
        <v>2145</v>
      </c>
      <c r="AN1797" s="6"/>
      <c r="AO1797" s="120"/>
    </row>
    <row r="1798" spans="1:41">
      <c r="A1798" s="75" t="s">
        <v>5843</v>
      </c>
      <c r="B1798" s="6" t="s">
        <v>93</v>
      </c>
      <c r="C1798" s="76">
        <v>1797</v>
      </c>
      <c r="D1798" s="6" t="s">
        <v>3070</v>
      </c>
      <c r="E1798" s="6" t="s">
        <v>2135</v>
      </c>
      <c r="F1798" s="6" t="str">
        <f t="shared" si="182"/>
        <v>FreightRM-V-348-V1I25-M19.1</v>
      </c>
      <c r="G1798" s="97" t="s">
        <v>6080</v>
      </c>
      <c r="H1798" s="95">
        <v>3478</v>
      </c>
      <c r="I1798" s="85" t="s">
        <v>4692</v>
      </c>
      <c r="J1798" s="92">
        <v>46093</v>
      </c>
      <c r="K1798" s="97"/>
      <c r="L1798" s="6" t="s">
        <v>116</v>
      </c>
      <c r="M1798" s="6" t="s">
        <v>1133</v>
      </c>
      <c r="N1798" s="6" t="s">
        <v>116</v>
      </c>
      <c r="O1798" s="71">
        <v>0</v>
      </c>
      <c r="P1798" s="71">
        <v>0</v>
      </c>
      <c r="Q1798" s="79">
        <v>8250</v>
      </c>
      <c r="R1798" s="79">
        <v>1320</v>
      </c>
      <c r="S1798" s="71">
        <v>330</v>
      </c>
      <c r="T1798" s="79">
        <v>9240</v>
      </c>
      <c r="U1798" s="87" t="s">
        <v>24</v>
      </c>
      <c r="V1798" s="84">
        <f>T1798/17.8047</f>
        <v>518.96409375052656</v>
      </c>
      <c r="W1798" s="92">
        <v>46013</v>
      </c>
      <c r="X1798" s="80" t="s">
        <v>3323</v>
      </c>
      <c r="Y1798" s="80" t="s">
        <v>537</v>
      </c>
      <c r="Z1798" s="80" t="s">
        <v>121</v>
      </c>
      <c r="AA1798" s="80" t="s">
        <v>3324</v>
      </c>
      <c r="AB1798" s="76" t="s">
        <v>539</v>
      </c>
      <c r="AC1798" s="76" t="s">
        <v>540</v>
      </c>
      <c r="AD1798" s="76" t="s">
        <v>173</v>
      </c>
      <c r="AE1798" s="76" t="s">
        <v>548</v>
      </c>
      <c r="AF1798" s="76" t="s">
        <v>96</v>
      </c>
      <c r="AG1798" s="82"/>
      <c r="AH1798" s="60"/>
      <c r="AI1798" s="75" t="s">
        <v>5843</v>
      </c>
      <c r="AJ1798" s="6" t="s">
        <v>103</v>
      </c>
      <c r="AK1798" s="81">
        <v>0</v>
      </c>
      <c r="AL1798" s="205" t="s">
        <v>103</v>
      </c>
      <c r="AM1798" s="169"/>
      <c r="AN1798" s="6"/>
      <c r="AO1798" s="120"/>
    </row>
    <row r="1799" spans="1:41">
      <c r="A1799" s="75" t="s">
        <v>5843</v>
      </c>
      <c r="B1799" s="6" t="s">
        <v>93</v>
      </c>
      <c r="C1799" s="76">
        <v>1798</v>
      </c>
      <c r="D1799" s="6" t="s">
        <v>107</v>
      </c>
      <c r="E1799" s="6" t="s">
        <v>105</v>
      </c>
      <c r="F1799" s="6" t="str">
        <f t="shared" si="182"/>
        <v>STORAGERM-J-1267LI26-M19</v>
      </c>
      <c r="G1799" s="97" t="s">
        <v>6081</v>
      </c>
      <c r="H1799" s="95">
        <v>146849</v>
      </c>
      <c r="I1799" s="85" t="s">
        <v>4692</v>
      </c>
      <c r="J1799" s="92">
        <v>46087</v>
      </c>
      <c r="K1799" s="97" t="s">
        <v>6307</v>
      </c>
      <c r="L1799" s="6" t="s">
        <v>6308</v>
      </c>
      <c r="M1799" s="6" t="s">
        <v>173</v>
      </c>
      <c r="N1799" s="80" t="s">
        <v>6309</v>
      </c>
      <c r="O1799" s="71">
        <v>0</v>
      </c>
      <c r="P1799" s="71">
        <v>0</v>
      </c>
      <c r="Q1799" s="79">
        <v>178.5</v>
      </c>
      <c r="R1799" s="79">
        <v>0</v>
      </c>
      <c r="S1799" s="71">
        <v>0</v>
      </c>
      <c r="T1799" s="79">
        <v>178.5</v>
      </c>
      <c r="U1799" s="87" t="s">
        <v>118</v>
      </c>
      <c r="V1799" s="84">
        <f t="shared" ref="V1799:V1813" si="183">T1799</f>
        <v>178.5</v>
      </c>
      <c r="W1799" s="94" t="s">
        <v>119</v>
      </c>
      <c r="X1799" s="80" t="s">
        <v>238</v>
      </c>
      <c r="Y1799" s="80" t="s">
        <v>238</v>
      </c>
      <c r="Z1799" s="80" t="s">
        <v>239</v>
      </c>
      <c r="AA1799" s="80" t="s">
        <v>240</v>
      </c>
      <c r="AB1799" s="76" t="s">
        <v>539</v>
      </c>
      <c r="AC1799" s="76" t="s">
        <v>540</v>
      </c>
      <c r="AD1799" s="76" t="s">
        <v>173</v>
      </c>
      <c r="AE1799" s="139" t="s">
        <v>550</v>
      </c>
      <c r="AF1799" s="76" t="s">
        <v>96</v>
      </c>
      <c r="AG1799" s="82"/>
      <c r="AH1799" s="60"/>
      <c r="AI1799" s="75" t="s">
        <v>5843</v>
      </c>
      <c r="AJ1799" s="6" t="s">
        <v>103</v>
      </c>
      <c r="AK1799" s="81">
        <v>0</v>
      </c>
      <c r="AL1799" s="205" t="s">
        <v>103</v>
      </c>
      <c r="AM1799" s="169"/>
      <c r="AN1799" s="6"/>
      <c r="AO1799" s="120"/>
    </row>
    <row r="1800" spans="1:41">
      <c r="A1800" s="75" t="s">
        <v>5843</v>
      </c>
      <c r="B1800" s="6" t="s">
        <v>93</v>
      </c>
      <c r="C1800" s="76">
        <v>1799</v>
      </c>
      <c r="D1800" s="6" t="s">
        <v>107</v>
      </c>
      <c r="E1800" s="6" t="s">
        <v>105</v>
      </c>
      <c r="F1800" s="6" t="str">
        <f t="shared" si="182"/>
        <v>STORAGERM-J-1242LI26-M19</v>
      </c>
      <c r="G1800" s="97" t="s">
        <v>6082</v>
      </c>
      <c r="H1800" s="95">
        <v>146850</v>
      </c>
      <c r="I1800" s="85" t="s">
        <v>4692</v>
      </c>
      <c r="J1800" s="92">
        <v>46087</v>
      </c>
      <c r="K1800" s="97" t="s">
        <v>6307</v>
      </c>
      <c r="L1800" s="6" t="s">
        <v>6310</v>
      </c>
      <c r="M1800" s="6" t="s">
        <v>173</v>
      </c>
      <c r="N1800" s="80" t="s">
        <v>6309</v>
      </c>
      <c r="O1800" s="71">
        <v>0</v>
      </c>
      <c r="P1800" s="71">
        <v>0</v>
      </c>
      <c r="Q1800" s="79">
        <v>178.5</v>
      </c>
      <c r="R1800" s="79">
        <v>0</v>
      </c>
      <c r="S1800" s="71">
        <v>0</v>
      </c>
      <c r="T1800" s="79">
        <v>178.5</v>
      </c>
      <c r="U1800" s="87" t="s">
        <v>118</v>
      </c>
      <c r="V1800" s="84">
        <f t="shared" si="183"/>
        <v>178.5</v>
      </c>
      <c r="W1800" s="94" t="s">
        <v>119</v>
      </c>
      <c r="X1800" s="80" t="s">
        <v>238</v>
      </c>
      <c r="Y1800" s="80" t="s">
        <v>238</v>
      </c>
      <c r="Z1800" s="80" t="s">
        <v>239</v>
      </c>
      <c r="AA1800" s="80" t="s">
        <v>240</v>
      </c>
      <c r="AB1800" s="76" t="s">
        <v>539</v>
      </c>
      <c r="AC1800" s="76" t="s">
        <v>540</v>
      </c>
      <c r="AD1800" s="76" t="s">
        <v>173</v>
      </c>
      <c r="AE1800" s="139" t="s">
        <v>550</v>
      </c>
      <c r="AF1800" s="76" t="s">
        <v>96</v>
      </c>
      <c r="AG1800" s="82"/>
      <c r="AH1800" s="60"/>
      <c r="AI1800" s="75" t="s">
        <v>5843</v>
      </c>
      <c r="AJ1800" s="6" t="s">
        <v>103</v>
      </c>
      <c r="AK1800" s="81">
        <v>0</v>
      </c>
      <c r="AL1800" s="205" t="s">
        <v>103</v>
      </c>
      <c r="AM1800" s="169"/>
      <c r="AN1800" s="6"/>
      <c r="AO1800" s="120"/>
    </row>
    <row r="1801" spans="1:41">
      <c r="A1801" s="75" t="s">
        <v>5843</v>
      </c>
      <c r="B1801" s="6" t="s">
        <v>93</v>
      </c>
      <c r="C1801" s="76">
        <v>1800</v>
      </c>
      <c r="D1801" s="6" t="s">
        <v>107</v>
      </c>
      <c r="E1801" s="6" t="s">
        <v>105</v>
      </c>
      <c r="F1801" s="6" t="str">
        <f t="shared" si="182"/>
        <v>STORAGEFG-I-0477-AE26-M46</v>
      </c>
      <c r="G1801" s="97" t="s">
        <v>6083</v>
      </c>
      <c r="H1801" s="95">
        <v>146851</v>
      </c>
      <c r="I1801" s="85" t="s">
        <v>4692</v>
      </c>
      <c r="J1801" s="92">
        <v>46087</v>
      </c>
      <c r="K1801" s="97" t="s">
        <v>6311</v>
      </c>
      <c r="L1801" s="6">
        <v>6118008</v>
      </c>
      <c r="M1801" s="6" t="s">
        <v>173</v>
      </c>
      <c r="N1801" s="80" t="s">
        <v>6309</v>
      </c>
      <c r="O1801" s="71">
        <v>0</v>
      </c>
      <c r="P1801" s="71">
        <v>0</v>
      </c>
      <c r="Q1801" s="79">
        <v>178.5</v>
      </c>
      <c r="R1801" s="79">
        <v>0</v>
      </c>
      <c r="S1801" s="71">
        <v>0</v>
      </c>
      <c r="T1801" s="79">
        <v>178.5</v>
      </c>
      <c r="U1801" s="87" t="s">
        <v>118</v>
      </c>
      <c r="V1801" s="84">
        <f t="shared" si="183"/>
        <v>178.5</v>
      </c>
      <c r="W1801" s="94" t="s">
        <v>119</v>
      </c>
      <c r="X1801" s="80" t="s">
        <v>238</v>
      </c>
      <c r="Y1801" s="80" t="s">
        <v>238</v>
      </c>
      <c r="Z1801" s="80" t="s">
        <v>239</v>
      </c>
      <c r="AA1801" s="80" t="s">
        <v>240</v>
      </c>
      <c r="AB1801" s="76" t="s">
        <v>1106</v>
      </c>
      <c r="AC1801" s="76" t="s">
        <v>541</v>
      </c>
      <c r="AD1801" s="76" t="s">
        <v>28</v>
      </c>
      <c r="AE1801" s="76">
        <v>75640000</v>
      </c>
      <c r="AF1801" s="76" t="s">
        <v>96</v>
      </c>
      <c r="AG1801" s="82"/>
      <c r="AH1801" s="60"/>
      <c r="AI1801" s="75" t="s">
        <v>5843</v>
      </c>
      <c r="AJ1801" s="6" t="s">
        <v>103</v>
      </c>
      <c r="AK1801" s="81">
        <v>0</v>
      </c>
      <c r="AL1801" s="205" t="s">
        <v>103</v>
      </c>
      <c r="AM1801" s="169"/>
      <c r="AN1801" s="6"/>
      <c r="AO1801" s="120"/>
    </row>
    <row r="1802" spans="1:41">
      <c r="A1802" s="75" t="s">
        <v>5843</v>
      </c>
      <c r="B1802" s="6" t="s">
        <v>93</v>
      </c>
      <c r="C1802" s="76">
        <v>1801</v>
      </c>
      <c r="D1802" s="6" t="s">
        <v>107</v>
      </c>
      <c r="E1802" s="6" t="s">
        <v>105</v>
      </c>
      <c r="F1802" s="6" t="str">
        <f t="shared" si="182"/>
        <v>STORAGERM-J-1192LI26-M19</v>
      </c>
      <c r="G1802" s="97" t="s">
        <v>6084</v>
      </c>
      <c r="H1802" s="95">
        <v>146854</v>
      </c>
      <c r="I1802" s="85" t="s">
        <v>4692</v>
      </c>
      <c r="J1802" s="92">
        <v>46087</v>
      </c>
      <c r="K1802" s="97" t="s">
        <v>6307</v>
      </c>
      <c r="L1802" s="6">
        <v>6117998</v>
      </c>
      <c r="M1802" s="6" t="s">
        <v>173</v>
      </c>
      <c r="N1802" s="80" t="s">
        <v>6309</v>
      </c>
      <c r="O1802" s="71">
        <v>0</v>
      </c>
      <c r="P1802" s="71">
        <v>0</v>
      </c>
      <c r="Q1802" s="79">
        <v>178.5</v>
      </c>
      <c r="R1802" s="79">
        <v>0</v>
      </c>
      <c r="S1802" s="71">
        <v>0</v>
      </c>
      <c r="T1802" s="79">
        <v>178.5</v>
      </c>
      <c r="U1802" s="87" t="s">
        <v>118</v>
      </c>
      <c r="V1802" s="84">
        <f t="shared" si="183"/>
        <v>178.5</v>
      </c>
      <c r="W1802" s="94" t="s">
        <v>119</v>
      </c>
      <c r="X1802" s="80" t="s">
        <v>238</v>
      </c>
      <c r="Y1802" s="80" t="s">
        <v>238</v>
      </c>
      <c r="Z1802" s="80" t="s">
        <v>239</v>
      </c>
      <c r="AA1802" s="80" t="s">
        <v>240</v>
      </c>
      <c r="AB1802" s="76" t="s">
        <v>539</v>
      </c>
      <c r="AC1802" s="76" t="s">
        <v>540</v>
      </c>
      <c r="AD1802" s="76" t="s">
        <v>173</v>
      </c>
      <c r="AE1802" s="139" t="s">
        <v>550</v>
      </c>
      <c r="AF1802" s="76" t="s">
        <v>96</v>
      </c>
      <c r="AG1802" s="82"/>
      <c r="AH1802" s="60"/>
      <c r="AI1802" s="75" t="s">
        <v>5843</v>
      </c>
      <c r="AJ1802" s="6" t="s">
        <v>103</v>
      </c>
      <c r="AK1802" s="81">
        <v>0</v>
      </c>
      <c r="AL1802" s="205" t="s">
        <v>103</v>
      </c>
      <c r="AM1802" s="169"/>
      <c r="AN1802" s="6"/>
      <c r="AO1802" s="120"/>
    </row>
    <row r="1803" spans="1:41">
      <c r="A1803" s="75" t="s">
        <v>5843</v>
      </c>
      <c r="B1803" s="6" t="s">
        <v>93</v>
      </c>
      <c r="C1803" s="76">
        <v>1802</v>
      </c>
      <c r="D1803" s="6" t="s">
        <v>107</v>
      </c>
      <c r="E1803" s="6" t="s">
        <v>105</v>
      </c>
      <c r="F1803" s="6" t="str">
        <f t="shared" si="182"/>
        <v>STORAGEFG-I-0394-AE25-M46</v>
      </c>
      <c r="G1803" s="97" t="s">
        <v>6085</v>
      </c>
      <c r="H1803" s="95">
        <v>146855</v>
      </c>
      <c r="I1803" s="85" t="s">
        <v>4692</v>
      </c>
      <c r="J1803" s="92">
        <v>46087</v>
      </c>
      <c r="K1803" s="97"/>
      <c r="L1803" s="6"/>
      <c r="M1803" s="6" t="s">
        <v>173</v>
      </c>
      <c r="N1803" s="80" t="s">
        <v>6309</v>
      </c>
      <c r="O1803" s="71">
        <v>0</v>
      </c>
      <c r="P1803" s="71">
        <v>0</v>
      </c>
      <c r="Q1803" s="79">
        <v>178.5</v>
      </c>
      <c r="R1803" s="79">
        <v>0</v>
      </c>
      <c r="S1803" s="71">
        <v>0</v>
      </c>
      <c r="T1803" s="79">
        <v>178.5</v>
      </c>
      <c r="U1803" s="87" t="s">
        <v>118</v>
      </c>
      <c r="V1803" s="84">
        <f t="shared" si="183"/>
        <v>178.5</v>
      </c>
      <c r="W1803" s="94" t="s">
        <v>119</v>
      </c>
      <c r="X1803" s="80" t="s">
        <v>238</v>
      </c>
      <c r="Y1803" s="80" t="s">
        <v>238</v>
      </c>
      <c r="Z1803" s="80" t="s">
        <v>239</v>
      </c>
      <c r="AA1803" s="80" t="s">
        <v>240</v>
      </c>
      <c r="AB1803" s="76" t="s">
        <v>1106</v>
      </c>
      <c r="AC1803" s="76" t="s">
        <v>541</v>
      </c>
      <c r="AD1803" s="76" t="s">
        <v>28</v>
      </c>
      <c r="AE1803" s="76">
        <v>75640000</v>
      </c>
      <c r="AF1803" s="76" t="s">
        <v>96</v>
      </c>
      <c r="AG1803" s="82"/>
      <c r="AH1803" s="60"/>
      <c r="AI1803" s="75" t="s">
        <v>5843</v>
      </c>
      <c r="AJ1803" s="6" t="s">
        <v>103</v>
      </c>
      <c r="AK1803" s="81">
        <v>0</v>
      </c>
      <c r="AL1803" s="205" t="s">
        <v>103</v>
      </c>
      <c r="AM1803" s="169"/>
      <c r="AN1803" s="6"/>
      <c r="AO1803" s="120"/>
    </row>
    <row r="1804" spans="1:41">
      <c r="A1804" s="75" t="s">
        <v>5843</v>
      </c>
      <c r="B1804" s="6" t="s">
        <v>93</v>
      </c>
      <c r="C1804" s="76">
        <v>1803</v>
      </c>
      <c r="D1804" s="6" t="s">
        <v>107</v>
      </c>
      <c r="E1804" s="6" t="s">
        <v>105</v>
      </c>
      <c r="F1804" s="6" t="str">
        <f t="shared" si="182"/>
        <v>STORAGEFG-R-2141LE25.M19</v>
      </c>
      <c r="G1804" s="97" t="s">
        <v>5156</v>
      </c>
      <c r="H1804" s="95">
        <v>146860</v>
      </c>
      <c r="I1804" s="85" t="s">
        <v>4692</v>
      </c>
      <c r="J1804" s="92">
        <v>46090</v>
      </c>
      <c r="K1804" s="97">
        <v>38441824</v>
      </c>
      <c r="L1804" s="6"/>
      <c r="M1804" s="6" t="s">
        <v>173</v>
      </c>
      <c r="N1804" s="80" t="s">
        <v>6309</v>
      </c>
      <c r="O1804" s="71">
        <v>0</v>
      </c>
      <c r="P1804" s="71">
        <v>0</v>
      </c>
      <c r="Q1804" s="79">
        <v>31.1</v>
      </c>
      <c r="R1804" s="79">
        <v>0</v>
      </c>
      <c r="S1804" s="71">
        <v>0</v>
      </c>
      <c r="T1804" s="79">
        <v>31.1</v>
      </c>
      <c r="U1804" s="87" t="s">
        <v>118</v>
      </c>
      <c r="V1804" s="84">
        <f t="shared" si="183"/>
        <v>31.1</v>
      </c>
      <c r="W1804" s="94" t="s">
        <v>119</v>
      </c>
      <c r="X1804" s="80" t="s">
        <v>238</v>
      </c>
      <c r="Y1804" s="80" t="s">
        <v>238</v>
      </c>
      <c r="Z1804" s="80" t="s">
        <v>239</v>
      </c>
      <c r="AA1804" s="80" t="s">
        <v>240</v>
      </c>
      <c r="AB1804" s="76" t="s">
        <v>539</v>
      </c>
      <c r="AC1804" s="76" t="s">
        <v>541</v>
      </c>
      <c r="AD1804" s="76" t="s">
        <v>195</v>
      </c>
      <c r="AE1804" s="76">
        <v>75640000</v>
      </c>
      <c r="AF1804" s="76" t="s">
        <v>96</v>
      </c>
      <c r="AG1804" s="82"/>
      <c r="AH1804" s="60"/>
      <c r="AI1804" s="75" t="s">
        <v>5843</v>
      </c>
      <c r="AJ1804" s="6" t="s">
        <v>103</v>
      </c>
      <c r="AK1804" s="81">
        <v>0</v>
      </c>
      <c r="AL1804" s="205" t="s">
        <v>103</v>
      </c>
      <c r="AM1804" s="169"/>
      <c r="AN1804" s="6"/>
      <c r="AO1804" s="120"/>
    </row>
    <row r="1805" spans="1:41">
      <c r="A1805" s="75" t="s">
        <v>5843</v>
      </c>
      <c r="B1805" s="6" t="s">
        <v>93</v>
      </c>
      <c r="C1805" s="76">
        <v>1804</v>
      </c>
      <c r="D1805" s="6" t="s">
        <v>107</v>
      </c>
      <c r="E1805" s="6" t="s">
        <v>105</v>
      </c>
      <c r="F1805" s="6" t="str">
        <f t="shared" si="182"/>
        <v>STORAGERM-J-1216LI26-M19</v>
      </c>
      <c r="G1805" s="97" t="s">
        <v>6086</v>
      </c>
      <c r="H1805" s="95">
        <v>146903</v>
      </c>
      <c r="I1805" s="85" t="s">
        <v>4692</v>
      </c>
      <c r="J1805" s="92">
        <v>46091</v>
      </c>
      <c r="K1805" s="97" t="s">
        <v>6312</v>
      </c>
      <c r="L1805" s="6"/>
      <c r="M1805" s="6" t="s">
        <v>173</v>
      </c>
      <c r="N1805" s="80" t="s">
        <v>6313</v>
      </c>
      <c r="O1805" s="71">
        <v>0</v>
      </c>
      <c r="P1805" s="71">
        <v>0</v>
      </c>
      <c r="Q1805" s="79">
        <v>249.25</v>
      </c>
      <c r="R1805" s="79">
        <v>0</v>
      </c>
      <c r="S1805" s="71">
        <v>0</v>
      </c>
      <c r="T1805" s="79">
        <v>249.25</v>
      </c>
      <c r="U1805" s="87" t="s">
        <v>118</v>
      </c>
      <c r="V1805" s="84">
        <f t="shared" si="183"/>
        <v>249.25</v>
      </c>
      <c r="W1805" s="94" t="s">
        <v>119</v>
      </c>
      <c r="X1805" s="80">
        <v>46069</v>
      </c>
      <c r="Y1805" s="80" t="s">
        <v>238</v>
      </c>
      <c r="Z1805" s="80" t="s">
        <v>239</v>
      </c>
      <c r="AA1805" s="80" t="s">
        <v>240</v>
      </c>
      <c r="AB1805" s="76" t="s">
        <v>539</v>
      </c>
      <c r="AC1805" s="76" t="s">
        <v>540</v>
      </c>
      <c r="AD1805" s="76" t="s">
        <v>173</v>
      </c>
      <c r="AE1805" s="139" t="s">
        <v>550</v>
      </c>
      <c r="AF1805" s="76" t="s">
        <v>96</v>
      </c>
      <c r="AG1805" s="82"/>
      <c r="AH1805" s="60"/>
      <c r="AI1805" s="75" t="s">
        <v>5843</v>
      </c>
      <c r="AJ1805" s="6" t="s">
        <v>103</v>
      </c>
      <c r="AK1805" s="81">
        <v>0</v>
      </c>
      <c r="AL1805" s="205" t="s">
        <v>103</v>
      </c>
      <c r="AM1805" s="169"/>
      <c r="AN1805" s="6"/>
      <c r="AO1805" s="120"/>
    </row>
    <row r="1806" spans="1:41">
      <c r="A1806" s="75" t="s">
        <v>5843</v>
      </c>
      <c r="B1806" s="6" t="s">
        <v>93</v>
      </c>
      <c r="C1806" s="76">
        <v>1805</v>
      </c>
      <c r="D1806" s="6" t="s">
        <v>107</v>
      </c>
      <c r="E1806" s="6" t="s">
        <v>105</v>
      </c>
      <c r="F1806" s="6" t="str">
        <f t="shared" si="182"/>
        <v>STORAGERM-J-1222LI26-M19</v>
      </c>
      <c r="G1806" s="97" t="s">
        <v>6087</v>
      </c>
      <c r="H1806" s="95">
        <v>146904</v>
      </c>
      <c r="I1806" s="85" t="s">
        <v>4692</v>
      </c>
      <c r="J1806" s="92">
        <v>46091</v>
      </c>
      <c r="K1806" s="97" t="s">
        <v>6314</v>
      </c>
      <c r="L1806" s="6"/>
      <c r="M1806" s="6" t="s">
        <v>173</v>
      </c>
      <c r="N1806" s="80" t="s">
        <v>6315</v>
      </c>
      <c r="O1806" s="71">
        <v>0</v>
      </c>
      <c r="P1806" s="71">
        <v>0</v>
      </c>
      <c r="Q1806" s="79">
        <v>55.25</v>
      </c>
      <c r="R1806" s="79">
        <v>0</v>
      </c>
      <c r="S1806" s="71">
        <v>0</v>
      </c>
      <c r="T1806" s="79">
        <v>55.25</v>
      </c>
      <c r="U1806" s="87" t="s">
        <v>118</v>
      </c>
      <c r="V1806" s="84">
        <f t="shared" si="183"/>
        <v>55.25</v>
      </c>
      <c r="W1806" s="94" t="s">
        <v>119</v>
      </c>
      <c r="X1806" s="80">
        <v>46070</v>
      </c>
      <c r="Y1806" s="80" t="s">
        <v>238</v>
      </c>
      <c r="Z1806" s="80" t="s">
        <v>239</v>
      </c>
      <c r="AA1806" s="80" t="s">
        <v>240</v>
      </c>
      <c r="AB1806" s="76" t="s">
        <v>539</v>
      </c>
      <c r="AC1806" s="76" t="s">
        <v>540</v>
      </c>
      <c r="AD1806" s="76" t="s">
        <v>173</v>
      </c>
      <c r="AE1806" s="139" t="s">
        <v>550</v>
      </c>
      <c r="AF1806" s="76" t="s">
        <v>96</v>
      </c>
      <c r="AG1806" s="82"/>
      <c r="AH1806" s="60"/>
      <c r="AI1806" s="75" t="s">
        <v>5843</v>
      </c>
      <c r="AJ1806" s="6" t="s">
        <v>103</v>
      </c>
      <c r="AK1806" s="81">
        <v>0</v>
      </c>
      <c r="AL1806" s="205" t="s">
        <v>103</v>
      </c>
      <c r="AM1806" s="169"/>
      <c r="AN1806" s="6"/>
      <c r="AO1806" s="120"/>
    </row>
    <row r="1807" spans="1:41">
      <c r="A1807" s="75" t="s">
        <v>5843</v>
      </c>
      <c r="B1807" s="6" t="s">
        <v>93</v>
      </c>
      <c r="C1807" s="76">
        <v>1806</v>
      </c>
      <c r="D1807" s="6" t="s">
        <v>107</v>
      </c>
      <c r="E1807" s="6" t="s">
        <v>105</v>
      </c>
      <c r="F1807" s="6" t="str">
        <f t="shared" si="182"/>
        <v>STORAGERM-J-1230LI26-M19</v>
      </c>
      <c r="G1807" s="97" t="s">
        <v>6088</v>
      </c>
      <c r="H1807" s="95">
        <v>146913</v>
      </c>
      <c r="I1807" s="85" t="s">
        <v>4692</v>
      </c>
      <c r="J1807" s="92">
        <v>46091</v>
      </c>
      <c r="K1807" s="97" t="s">
        <v>6312</v>
      </c>
      <c r="L1807" s="6">
        <v>6108332</v>
      </c>
      <c r="M1807" s="6" t="s">
        <v>173</v>
      </c>
      <c r="N1807" s="80" t="s">
        <v>6316</v>
      </c>
      <c r="O1807" s="71">
        <v>0</v>
      </c>
      <c r="P1807" s="71">
        <v>0</v>
      </c>
      <c r="Q1807" s="79">
        <v>449.75</v>
      </c>
      <c r="R1807" s="79">
        <v>0</v>
      </c>
      <c r="S1807" s="71">
        <v>0</v>
      </c>
      <c r="T1807" s="79">
        <v>449.75</v>
      </c>
      <c r="U1807" s="87" t="s">
        <v>118</v>
      </c>
      <c r="V1807" s="84">
        <f t="shared" si="183"/>
        <v>449.75</v>
      </c>
      <c r="W1807" s="94" t="s">
        <v>119</v>
      </c>
      <c r="X1807" s="80">
        <v>46073</v>
      </c>
      <c r="Y1807" s="80" t="s">
        <v>238</v>
      </c>
      <c r="Z1807" s="80" t="s">
        <v>239</v>
      </c>
      <c r="AA1807" s="80" t="s">
        <v>240</v>
      </c>
      <c r="AB1807" s="76" t="s">
        <v>539</v>
      </c>
      <c r="AC1807" s="76" t="s">
        <v>540</v>
      </c>
      <c r="AD1807" s="76" t="s">
        <v>173</v>
      </c>
      <c r="AE1807" s="139" t="s">
        <v>550</v>
      </c>
      <c r="AF1807" s="76" t="s">
        <v>96</v>
      </c>
      <c r="AG1807" s="82"/>
      <c r="AH1807" s="60"/>
      <c r="AI1807" s="75" t="s">
        <v>5843</v>
      </c>
      <c r="AJ1807" s="6" t="s">
        <v>103</v>
      </c>
      <c r="AK1807" s="81">
        <v>0</v>
      </c>
      <c r="AL1807" s="205" t="s">
        <v>103</v>
      </c>
      <c r="AM1807" s="169"/>
      <c r="AN1807" s="6"/>
      <c r="AO1807" s="120"/>
    </row>
    <row r="1808" spans="1:41">
      <c r="A1808" s="75" t="s">
        <v>5843</v>
      </c>
      <c r="B1808" s="6" t="s">
        <v>93</v>
      </c>
      <c r="C1808" s="76">
        <v>1807</v>
      </c>
      <c r="D1808" s="6" t="s">
        <v>107</v>
      </c>
      <c r="E1808" s="6" t="s">
        <v>105</v>
      </c>
      <c r="F1808" s="6" t="str">
        <f t="shared" si="182"/>
        <v>STORAGERM-J-1238LI26-M19</v>
      </c>
      <c r="G1808" s="97" t="s">
        <v>6089</v>
      </c>
      <c r="H1808" s="95">
        <v>146914</v>
      </c>
      <c r="I1808" s="85" t="s">
        <v>4692</v>
      </c>
      <c r="J1808" s="92">
        <v>46091</v>
      </c>
      <c r="K1808" s="97" t="s">
        <v>6317</v>
      </c>
      <c r="L1808" s="6" t="s">
        <v>5788</v>
      </c>
      <c r="M1808" s="6" t="s">
        <v>173</v>
      </c>
      <c r="N1808" s="80" t="s">
        <v>6318</v>
      </c>
      <c r="O1808" s="71">
        <v>0</v>
      </c>
      <c r="P1808" s="71">
        <v>0</v>
      </c>
      <c r="Q1808" s="79">
        <v>156.75</v>
      </c>
      <c r="R1808" s="79">
        <v>0</v>
      </c>
      <c r="S1808" s="71">
        <v>0</v>
      </c>
      <c r="T1808" s="79">
        <v>156.75</v>
      </c>
      <c r="U1808" s="87" t="s">
        <v>118</v>
      </c>
      <c r="V1808" s="84">
        <f t="shared" si="183"/>
        <v>156.75</v>
      </c>
      <c r="W1808" s="94" t="s">
        <v>119</v>
      </c>
      <c r="X1808" s="80">
        <v>46076</v>
      </c>
      <c r="Y1808" s="80" t="s">
        <v>238</v>
      </c>
      <c r="Z1808" s="80" t="s">
        <v>239</v>
      </c>
      <c r="AA1808" s="80" t="s">
        <v>240</v>
      </c>
      <c r="AB1808" s="76" t="s">
        <v>539</v>
      </c>
      <c r="AC1808" s="76" t="s">
        <v>540</v>
      </c>
      <c r="AD1808" s="76" t="s">
        <v>173</v>
      </c>
      <c r="AE1808" s="139" t="s">
        <v>550</v>
      </c>
      <c r="AF1808" s="76" t="s">
        <v>96</v>
      </c>
      <c r="AG1808" s="82"/>
      <c r="AH1808" s="60"/>
      <c r="AI1808" s="75" t="s">
        <v>5843</v>
      </c>
      <c r="AJ1808" s="6" t="s">
        <v>103</v>
      </c>
      <c r="AK1808" s="81">
        <v>0</v>
      </c>
      <c r="AL1808" s="205" t="s">
        <v>103</v>
      </c>
      <c r="AM1808" s="169"/>
      <c r="AN1808" s="6"/>
      <c r="AO1808" s="120"/>
    </row>
    <row r="1809" spans="1:41">
      <c r="A1809" s="75" t="s">
        <v>5843</v>
      </c>
      <c r="B1809" s="6" t="s">
        <v>93</v>
      </c>
      <c r="C1809" s="76">
        <v>1808</v>
      </c>
      <c r="D1809" s="6" t="s">
        <v>107</v>
      </c>
      <c r="E1809" s="6" t="s">
        <v>105</v>
      </c>
      <c r="F1809" s="6" t="str">
        <f t="shared" si="182"/>
        <v>STORAGERM-J-1250LI26-M19</v>
      </c>
      <c r="G1809" s="97" t="s">
        <v>6090</v>
      </c>
      <c r="H1809" s="95">
        <v>146915</v>
      </c>
      <c r="I1809" s="85" t="s">
        <v>4692</v>
      </c>
      <c r="J1809" s="92">
        <v>46091</v>
      </c>
      <c r="K1809" s="97" t="s">
        <v>6317</v>
      </c>
      <c r="L1809" s="6" t="s">
        <v>5789</v>
      </c>
      <c r="M1809" s="6" t="s">
        <v>173</v>
      </c>
      <c r="N1809" s="80" t="s">
        <v>6319</v>
      </c>
      <c r="O1809" s="71">
        <v>0</v>
      </c>
      <c r="P1809" s="71">
        <v>0</v>
      </c>
      <c r="Q1809" s="79">
        <v>262</v>
      </c>
      <c r="R1809" s="79">
        <v>0</v>
      </c>
      <c r="S1809" s="71">
        <v>0</v>
      </c>
      <c r="T1809" s="79">
        <v>262</v>
      </c>
      <c r="U1809" s="87" t="s">
        <v>118</v>
      </c>
      <c r="V1809" s="84">
        <f t="shared" si="183"/>
        <v>262</v>
      </c>
      <c r="W1809" s="94" t="s">
        <v>119</v>
      </c>
      <c r="X1809" s="80">
        <v>46079</v>
      </c>
      <c r="Y1809" s="80" t="s">
        <v>238</v>
      </c>
      <c r="Z1809" s="80" t="s">
        <v>239</v>
      </c>
      <c r="AA1809" s="80" t="s">
        <v>240</v>
      </c>
      <c r="AB1809" s="76" t="s">
        <v>539</v>
      </c>
      <c r="AC1809" s="76" t="s">
        <v>540</v>
      </c>
      <c r="AD1809" s="76" t="s">
        <v>173</v>
      </c>
      <c r="AE1809" s="139" t="s">
        <v>550</v>
      </c>
      <c r="AF1809" s="76" t="s">
        <v>96</v>
      </c>
      <c r="AG1809" s="82"/>
      <c r="AH1809" s="60"/>
      <c r="AI1809" s="75" t="s">
        <v>5843</v>
      </c>
      <c r="AJ1809" s="6" t="s">
        <v>103</v>
      </c>
      <c r="AK1809" s="81">
        <v>0</v>
      </c>
      <c r="AL1809" s="205" t="s">
        <v>103</v>
      </c>
      <c r="AM1809" s="169"/>
      <c r="AN1809" s="6"/>
      <c r="AO1809" s="120"/>
    </row>
    <row r="1810" spans="1:41">
      <c r="A1810" s="75" t="s">
        <v>5843</v>
      </c>
      <c r="B1810" s="6" t="s">
        <v>93</v>
      </c>
      <c r="C1810" s="76">
        <v>1809</v>
      </c>
      <c r="D1810" s="6" t="s">
        <v>107</v>
      </c>
      <c r="E1810" s="6" t="s">
        <v>105</v>
      </c>
      <c r="F1810" s="6" t="str">
        <f t="shared" si="182"/>
        <v>STORAGEFG-R-2152LE25.M19</v>
      </c>
      <c r="G1810" s="97" t="s">
        <v>6028</v>
      </c>
      <c r="H1810" s="95">
        <v>146917</v>
      </c>
      <c r="I1810" s="85" t="s">
        <v>4692</v>
      </c>
      <c r="J1810" s="92">
        <v>46092</v>
      </c>
      <c r="K1810" s="97" t="s">
        <v>6320</v>
      </c>
      <c r="L1810" s="6" t="s">
        <v>5790</v>
      </c>
      <c r="M1810" s="6" t="s">
        <v>173</v>
      </c>
      <c r="N1810" s="80">
        <v>561368</v>
      </c>
      <c r="O1810" s="71">
        <v>0</v>
      </c>
      <c r="P1810" s="71">
        <v>0</v>
      </c>
      <c r="Q1810" s="79">
        <v>37</v>
      </c>
      <c r="R1810" s="79">
        <v>0</v>
      </c>
      <c r="S1810" s="71">
        <v>0</v>
      </c>
      <c r="T1810" s="79">
        <v>37</v>
      </c>
      <c r="U1810" s="87" t="s">
        <v>118</v>
      </c>
      <c r="V1810" s="84">
        <f t="shared" si="183"/>
        <v>37</v>
      </c>
      <c r="W1810" s="94" t="s">
        <v>119</v>
      </c>
      <c r="X1810" s="80" t="s">
        <v>238</v>
      </c>
      <c r="Y1810" s="80" t="s">
        <v>238</v>
      </c>
      <c r="Z1810" s="80" t="s">
        <v>239</v>
      </c>
      <c r="AA1810" s="80" t="s">
        <v>240</v>
      </c>
      <c r="AB1810" s="76" t="s">
        <v>539</v>
      </c>
      <c r="AC1810" s="76" t="s">
        <v>541</v>
      </c>
      <c r="AD1810" s="76" t="s">
        <v>195</v>
      </c>
      <c r="AE1810" s="76">
        <v>75640000</v>
      </c>
      <c r="AF1810" s="76" t="s">
        <v>96</v>
      </c>
      <c r="AG1810" s="82"/>
      <c r="AH1810" s="60"/>
      <c r="AI1810" s="75" t="s">
        <v>5843</v>
      </c>
      <c r="AJ1810" s="6" t="s">
        <v>103</v>
      </c>
      <c r="AK1810" s="81">
        <v>0</v>
      </c>
      <c r="AL1810" s="205" t="s">
        <v>103</v>
      </c>
      <c r="AM1810" s="169"/>
      <c r="AN1810" s="6"/>
      <c r="AO1810" s="120"/>
    </row>
    <row r="1811" spans="1:41">
      <c r="A1811" s="75" t="s">
        <v>5843</v>
      </c>
      <c r="B1811" s="6" t="s">
        <v>93</v>
      </c>
      <c r="C1811" s="76">
        <v>1810</v>
      </c>
      <c r="D1811" s="6" t="s">
        <v>107</v>
      </c>
      <c r="E1811" s="6" t="s">
        <v>105</v>
      </c>
      <c r="F1811" s="6" t="str">
        <f t="shared" si="182"/>
        <v>STORAGEFG-R-2150LE25.M19</v>
      </c>
      <c r="G1811" s="97" t="s">
        <v>6056</v>
      </c>
      <c r="H1811" s="95">
        <v>146918</v>
      </c>
      <c r="I1811" s="85" t="s">
        <v>4692</v>
      </c>
      <c r="J1811" s="92">
        <v>46092</v>
      </c>
      <c r="K1811" s="97" t="s">
        <v>6321</v>
      </c>
      <c r="L1811" s="6" t="s">
        <v>5791</v>
      </c>
      <c r="M1811" s="6" t="s">
        <v>173</v>
      </c>
      <c r="N1811" s="80">
        <v>553900</v>
      </c>
      <c r="O1811" s="71">
        <v>0</v>
      </c>
      <c r="P1811" s="71">
        <v>0</v>
      </c>
      <c r="Q1811" s="79">
        <v>37</v>
      </c>
      <c r="R1811" s="79">
        <v>0</v>
      </c>
      <c r="S1811" s="71">
        <v>0</v>
      </c>
      <c r="T1811" s="79">
        <v>37</v>
      </c>
      <c r="U1811" s="87" t="s">
        <v>118</v>
      </c>
      <c r="V1811" s="84">
        <f t="shared" si="183"/>
        <v>37</v>
      </c>
      <c r="W1811" s="92" t="s">
        <v>119</v>
      </c>
      <c r="X1811" s="80" t="s">
        <v>238</v>
      </c>
      <c r="Y1811" s="80" t="s">
        <v>238</v>
      </c>
      <c r="Z1811" s="80" t="s">
        <v>239</v>
      </c>
      <c r="AA1811" s="80" t="s">
        <v>240</v>
      </c>
      <c r="AB1811" s="76" t="s">
        <v>539</v>
      </c>
      <c r="AC1811" s="76" t="s">
        <v>541</v>
      </c>
      <c r="AD1811" s="76" t="s">
        <v>195</v>
      </c>
      <c r="AE1811" s="76">
        <v>75640000</v>
      </c>
      <c r="AF1811" s="76" t="s">
        <v>96</v>
      </c>
      <c r="AG1811" s="82"/>
      <c r="AH1811" s="60"/>
      <c r="AI1811" s="75" t="s">
        <v>5843</v>
      </c>
      <c r="AJ1811" s="6" t="s">
        <v>103</v>
      </c>
      <c r="AK1811" s="81">
        <v>0</v>
      </c>
      <c r="AL1811" s="205" t="s">
        <v>103</v>
      </c>
      <c r="AM1811" s="169"/>
      <c r="AN1811" s="6"/>
      <c r="AO1811" s="120"/>
    </row>
    <row r="1812" spans="1:41">
      <c r="A1812" s="75" t="s">
        <v>5843</v>
      </c>
      <c r="B1812" s="6" t="s">
        <v>93</v>
      </c>
      <c r="C1812" s="76">
        <v>1811</v>
      </c>
      <c r="D1812" s="6" t="s">
        <v>107</v>
      </c>
      <c r="E1812" s="6" t="s">
        <v>105</v>
      </c>
      <c r="F1812" s="6" t="str">
        <f t="shared" si="182"/>
        <v>STORAGEFG-R-2138LE25.M19</v>
      </c>
      <c r="G1812" s="97" t="s">
        <v>4472</v>
      </c>
      <c r="H1812" s="95">
        <v>146943</v>
      </c>
      <c r="I1812" s="85" t="s">
        <v>4692</v>
      </c>
      <c r="J1812" s="92">
        <v>46093</v>
      </c>
      <c r="K1812" s="97" t="s">
        <v>6322</v>
      </c>
      <c r="L1812" s="6" t="s">
        <v>5792</v>
      </c>
      <c r="M1812" s="6" t="s">
        <v>173</v>
      </c>
      <c r="N1812" s="80" t="s">
        <v>116</v>
      </c>
      <c r="O1812" s="71">
        <v>0</v>
      </c>
      <c r="P1812" s="71">
        <v>0</v>
      </c>
      <c r="Q1812" s="79">
        <v>109.1</v>
      </c>
      <c r="R1812" s="79">
        <v>0</v>
      </c>
      <c r="S1812" s="71">
        <v>0</v>
      </c>
      <c r="T1812" s="79">
        <v>109.1</v>
      </c>
      <c r="U1812" s="87" t="s">
        <v>118</v>
      </c>
      <c r="V1812" s="84">
        <f t="shared" si="183"/>
        <v>109.1</v>
      </c>
      <c r="W1812" s="92" t="s">
        <v>119</v>
      </c>
      <c r="X1812" s="80" t="s">
        <v>238</v>
      </c>
      <c r="Y1812" s="80" t="s">
        <v>238</v>
      </c>
      <c r="Z1812" s="80" t="s">
        <v>239</v>
      </c>
      <c r="AA1812" s="80" t="s">
        <v>240</v>
      </c>
      <c r="AB1812" s="76" t="s">
        <v>539</v>
      </c>
      <c r="AC1812" s="76" t="s">
        <v>541</v>
      </c>
      <c r="AD1812" s="76" t="s">
        <v>195</v>
      </c>
      <c r="AE1812" s="76">
        <v>75640000</v>
      </c>
      <c r="AF1812" s="76" t="s">
        <v>96</v>
      </c>
      <c r="AG1812" s="82"/>
      <c r="AH1812" s="60"/>
      <c r="AI1812" s="75" t="s">
        <v>5843</v>
      </c>
      <c r="AJ1812" s="6" t="s">
        <v>103</v>
      </c>
      <c r="AK1812" s="81">
        <v>0</v>
      </c>
      <c r="AL1812" s="205" t="s">
        <v>103</v>
      </c>
      <c r="AM1812" s="169"/>
      <c r="AN1812" s="6"/>
      <c r="AO1812" s="120"/>
    </row>
    <row r="1813" spans="1:41">
      <c r="A1813" s="75" t="s">
        <v>5843</v>
      </c>
      <c r="B1813" s="6" t="s">
        <v>93</v>
      </c>
      <c r="C1813" s="76">
        <v>1812</v>
      </c>
      <c r="D1813" s="6" t="s">
        <v>107</v>
      </c>
      <c r="E1813" s="6" t="s">
        <v>105</v>
      </c>
      <c r="F1813" s="6" t="str">
        <f t="shared" si="182"/>
        <v>STORAGEFG-R-1905LE25.M19</v>
      </c>
      <c r="G1813" s="97" t="s">
        <v>6091</v>
      </c>
      <c r="H1813" s="95">
        <v>146944</v>
      </c>
      <c r="I1813" s="85" t="s">
        <v>4692</v>
      </c>
      <c r="J1813" s="92">
        <v>46093</v>
      </c>
      <c r="K1813" s="97" t="s">
        <v>6323</v>
      </c>
      <c r="L1813" s="6" t="s">
        <v>5793</v>
      </c>
      <c r="M1813" s="6" t="s">
        <v>173</v>
      </c>
      <c r="N1813" s="80" t="s">
        <v>116</v>
      </c>
      <c r="O1813" s="71">
        <v>0</v>
      </c>
      <c r="P1813" s="71">
        <v>0</v>
      </c>
      <c r="Q1813" s="79">
        <v>74.3</v>
      </c>
      <c r="R1813" s="79">
        <v>0</v>
      </c>
      <c r="S1813" s="71">
        <v>0</v>
      </c>
      <c r="T1813" s="79">
        <v>74.3</v>
      </c>
      <c r="U1813" s="87" t="s">
        <v>118</v>
      </c>
      <c r="V1813" s="84">
        <f t="shared" si="183"/>
        <v>74.3</v>
      </c>
      <c r="W1813" s="92" t="s">
        <v>119</v>
      </c>
      <c r="X1813" s="80" t="s">
        <v>238</v>
      </c>
      <c r="Y1813" s="80" t="s">
        <v>238</v>
      </c>
      <c r="Z1813" s="80" t="s">
        <v>239</v>
      </c>
      <c r="AA1813" s="80" t="s">
        <v>240</v>
      </c>
      <c r="AB1813" s="76" t="s">
        <v>539</v>
      </c>
      <c r="AC1813" s="76" t="s">
        <v>541</v>
      </c>
      <c r="AD1813" s="76" t="s">
        <v>195</v>
      </c>
      <c r="AE1813" s="76">
        <v>75640000</v>
      </c>
      <c r="AF1813" s="76" t="s">
        <v>96</v>
      </c>
      <c r="AG1813" s="82"/>
      <c r="AH1813" s="60"/>
      <c r="AI1813" s="75" t="s">
        <v>5843</v>
      </c>
      <c r="AJ1813" s="6" t="s">
        <v>103</v>
      </c>
      <c r="AK1813" s="81">
        <v>0</v>
      </c>
      <c r="AL1813" s="205" t="s">
        <v>103</v>
      </c>
      <c r="AM1813" s="169"/>
      <c r="AN1813" s="6"/>
      <c r="AO1813" s="120"/>
    </row>
    <row r="1814" spans="1:41">
      <c r="A1814" s="75" t="s">
        <v>5843</v>
      </c>
      <c r="B1814" s="6" t="s">
        <v>93</v>
      </c>
      <c r="C1814" s="76">
        <v>1813</v>
      </c>
      <c r="D1814" s="6" t="s">
        <v>110</v>
      </c>
      <c r="E1814" s="6" t="s">
        <v>2135</v>
      </c>
      <c r="F1814" s="6" t="str">
        <f t="shared" si="182"/>
        <v>FreightRM-R-029-SI26-M19</v>
      </c>
      <c r="G1814" s="97" t="s">
        <v>5130</v>
      </c>
      <c r="H1814" s="95">
        <v>4876</v>
      </c>
      <c r="I1814" s="85" t="s">
        <v>4692</v>
      </c>
      <c r="J1814" s="92">
        <v>46092</v>
      </c>
      <c r="K1814" s="97"/>
      <c r="L1814" s="80" t="s">
        <v>6324</v>
      </c>
      <c r="M1814" s="80" t="s">
        <v>173</v>
      </c>
      <c r="N1814" s="80" t="s">
        <v>6325</v>
      </c>
      <c r="O1814" s="71">
        <v>0</v>
      </c>
      <c r="P1814" s="71">
        <v>0</v>
      </c>
      <c r="Q1814" s="79">
        <v>54000</v>
      </c>
      <c r="R1814" s="79">
        <v>8640</v>
      </c>
      <c r="S1814" s="71">
        <v>2160</v>
      </c>
      <c r="T1814" s="79">
        <v>60480</v>
      </c>
      <c r="U1814" s="87" t="s">
        <v>24</v>
      </c>
      <c r="V1814" s="84">
        <f t="shared" ref="V1814:V1818" si="184">T1814/17.8047</f>
        <v>3396.8558863670828</v>
      </c>
      <c r="W1814" s="94">
        <v>46093</v>
      </c>
      <c r="X1814" s="80" t="s">
        <v>6326</v>
      </c>
      <c r="Y1814" s="80" t="s">
        <v>282</v>
      </c>
      <c r="Z1814" s="80" t="s">
        <v>121</v>
      </c>
      <c r="AA1814" s="80" t="s">
        <v>122</v>
      </c>
      <c r="AB1814" s="76" t="s">
        <v>539</v>
      </c>
      <c r="AC1814" s="76" t="s">
        <v>540</v>
      </c>
      <c r="AD1814" s="76" t="s">
        <v>174</v>
      </c>
      <c r="AE1814" s="76" t="s">
        <v>546</v>
      </c>
      <c r="AF1814" s="76" t="s">
        <v>96</v>
      </c>
      <c r="AG1814" s="82"/>
      <c r="AH1814" s="60"/>
      <c r="AI1814" s="75" t="s">
        <v>5843</v>
      </c>
      <c r="AJ1814" s="6" t="s">
        <v>103</v>
      </c>
      <c r="AK1814" s="81">
        <v>0</v>
      </c>
      <c r="AL1814" s="205" t="s">
        <v>103</v>
      </c>
      <c r="AM1814" s="169"/>
      <c r="AN1814" s="6"/>
      <c r="AO1814" s="120"/>
    </row>
    <row r="1815" spans="1:41">
      <c r="A1815" s="75" t="s">
        <v>5843</v>
      </c>
      <c r="B1815" s="6" t="s">
        <v>93</v>
      </c>
      <c r="C1815" s="76">
        <v>1814</v>
      </c>
      <c r="D1815" s="6" t="s">
        <v>110</v>
      </c>
      <c r="E1815" s="6" t="s">
        <v>2135</v>
      </c>
      <c r="F1815" s="6" t="str">
        <f t="shared" si="182"/>
        <v>FreightRM-R-025-SI26-M19</v>
      </c>
      <c r="G1815" s="97" t="s">
        <v>5134</v>
      </c>
      <c r="H1815" s="95">
        <v>4876</v>
      </c>
      <c r="I1815" s="85" t="s">
        <v>4692</v>
      </c>
      <c r="J1815" s="92">
        <v>46092</v>
      </c>
      <c r="K1815" s="95"/>
      <c r="L1815" s="80" t="s">
        <v>116</v>
      </c>
      <c r="M1815" s="80" t="s">
        <v>173</v>
      </c>
      <c r="N1815" s="80" t="s">
        <v>6327</v>
      </c>
      <c r="O1815" s="71">
        <v>0</v>
      </c>
      <c r="P1815" s="71">
        <v>0</v>
      </c>
      <c r="Q1815" s="71">
        <v>0</v>
      </c>
      <c r="R1815" s="71">
        <v>0</v>
      </c>
      <c r="S1815" s="71">
        <v>0</v>
      </c>
      <c r="T1815" s="71">
        <v>0</v>
      </c>
      <c r="U1815" s="87" t="s">
        <v>24</v>
      </c>
      <c r="V1815" s="84">
        <f t="shared" si="184"/>
        <v>0</v>
      </c>
      <c r="W1815" s="94">
        <v>46093</v>
      </c>
      <c r="X1815" s="80" t="s">
        <v>6326</v>
      </c>
      <c r="Y1815" s="80" t="s">
        <v>282</v>
      </c>
      <c r="Z1815" s="80" t="s">
        <v>121</v>
      </c>
      <c r="AA1815" s="80" t="s">
        <v>122</v>
      </c>
      <c r="AB1815" s="76" t="s">
        <v>539</v>
      </c>
      <c r="AC1815" s="76" t="s">
        <v>540</v>
      </c>
      <c r="AD1815" s="76" t="s">
        <v>174</v>
      </c>
      <c r="AE1815" s="76" t="s">
        <v>546</v>
      </c>
      <c r="AF1815" s="76" t="s">
        <v>96</v>
      </c>
      <c r="AG1815" s="82"/>
      <c r="AH1815" s="60"/>
      <c r="AI1815" s="75" t="s">
        <v>5843</v>
      </c>
      <c r="AJ1815" s="6" t="s">
        <v>103</v>
      </c>
      <c r="AK1815" s="81">
        <v>0</v>
      </c>
      <c r="AL1815" s="205" t="s">
        <v>103</v>
      </c>
      <c r="AM1815" s="169"/>
      <c r="AN1815" s="6"/>
      <c r="AO1815" s="120"/>
    </row>
    <row r="1816" spans="1:41">
      <c r="A1816" s="75" t="s">
        <v>5843</v>
      </c>
      <c r="B1816" s="6" t="s">
        <v>93</v>
      </c>
      <c r="C1816" s="76">
        <v>1815</v>
      </c>
      <c r="D1816" s="6" t="s">
        <v>110</v>
      </c>
      <c r="E1816" s="6" t="s">
        <v>2135</v>
      </c>
      <c r="F1816" s="6" t="str">
        <f t="shared" si="182"/>
        <v>FreightRM-R-022-SI26-M19</v>
      </c>
      <c r="G1816" s="97" t="s">
        <v>4530</v>
      </c>
      <c r="H1816" s="95">
        <v>4888</v>
      </c>
      <c r="I1816" s="85" t="s">
        <v>4692</v>
      </c>
      <c r="J1816" s="92">
        <v>46093</v>
      </c>
      <c r="K1816" s="97"/>
      <c r="L1816" s="80" t="s">
        <v>116</v>
      </c>
      <c r="M1816" s="80" t="s">
        <v>173</v>
      </c>
      <c r="N1816" s="80" t="s">
        <v>6328</v>
      </c>
      <c r="O1816" s="71">
        <v>0</v>
      </c>
      <c r="P1816" s="71">
        <v>0</v>
      </c>
      <c r="Q1816" s="79">
        <v>54000</v>
      </c>
      <c r="R1816" s="79">
        <v>8640</v>
      </c>
      <c r="S1816" s="71">
        <v>2160</v>
      </c>
      <c r="T1816" s="79">
        <v>60480</v>
      </c>
      <c r="U1816" s="87" t="s">
        <v>24</v>
      </c>
      <c r="V1816" s="84">
        <f t="shared" si="184"/>
        <v>3396.8558863670828</v>
      </c>
      <c r="W1816" s="94">
        <v>46094</v>
      </c>
      <c r="X1816" s="80" t="s">
        <v>120</v>
      </c>
      <c r="Y1816" s="80" t="s">
        <v>282</v>
      </c>
      <c r="Z1816" s="80" t="s">
        <v>121</v>
      </c>
      <c r="AA1816" s="80" t="s">
        <v>122</v>
      </c>
      <c r="AB1816" s="76" t="s">
        <v>539</v>
      </c>
      <c r="AC1816" s="76" t="s">
        <v>540</v>
      </c>
      <c r="AD1816" s="76" t="s">
        <v>174</v>
      </c>
      <c r="AE1816" s="76" t="s">
        <v>546</v>
      </c>
      <c r="AF1816" s="76" t="s">
        <v>96</v>
      </c>
      <c r="AG1816" s="82"/>
      <c r="AH1816" s="60"/>
      <c r="AI1816" s="75" t="s">
        <v>5843</v>
      </c>
      <c r="AJ1816" s="6" t="s">
        <v>103</v>
      </c>
      <c r="AK1816" s="81">
        <v>0</v>
      </c>
      <c r="AL1816" s="205" t="s">
        <v>103</v>
      </c>
      <c r="AM1816" s="169"/>
      <c r="AN1816" s="6"/>
      <c r="AO1816" s="120"/>
    </row>
    <row r="1817" spans="1:41">
      <c r="A1817" s="75" t="s">
        <v>5843</v>
      </c>
      <c r="B1817" s="6" t="s">
        <v>93</v>
      </c>
      <c r="C1817" s="76">
        <v>1816</v>
      </c>
      <c r="D1817" s="6" t="s">
        <v>110</v>
      </c>
      <c r="E1817" s="6" t="s">
        <v>2135</v>
      </c>
      <c r="F1817" s="6" t="str">
        <f t="shared" si="182"/>
        <v>FreightRM-R-027-SI26-M19</v>
      </c>
      <c r="G1817" s="97" t="s">
        <v>4536</v>
      </c>
      <c r="H1817" s="95">
        <v>4888</v>
      </c>
      <c r="I1817" s="85" t="s">
        <v>4692</v>
      </c>
      <c r="J1817" s="92">
        <v>46093</v>
      </c>
      <c r="K1817" s="95"/>
      <c r="L1817" s="80" t="s">
        <v>116</v>
      </c>
      <c r="M1817" s="80" t="s">
        <v>173</v>
      </c>
      <c r="N1817" s="80" t="s">
        <v>6329</v>
      </c>
      <c r="O1817" s="71">
        <v>0</v>
      </c>
      <c r="P1817" s="71">
        <v>0</v>
      </c>
      <c r="Q1817" s="71">
        <v>0</v>
      </c>
      <c r="R1817" s="71">
        <v>0</v>
      </c>
      <c r="S1817" s="71">
        <v>0</v>
      </c>
      <c r="T1817" s="71">
        <v>0</v>
      </c>
      <c r="U1817" s="87" t="s">
        <v>24</v>
      </c>
      <c r="V1817" s="84">
        <f t="shared" si="184"/>
        <v>0</v>
      </c>
      <c r="W1817" s="94" t="s">
        <v>119</v>
      </c>
      <c r="X1817" s="80" t="s">
        <v>120</v>
      </c>
      <c r="Y1817" s="80" t="s">
        <v>282</v>
      </c>
      <c r="Z1817" s="80" t="s">
        <v>121</v>
      </c>
      <c r="AA1817" s="80" t="s">
        <v>122</v>
      </c>
      <c r="AB1817" s="76" t="s">
        <v>539</v>
      </c>
      <c r="AC1817" s="76" t="s">
        <v>540</v>
      </c>
      <c r="AD1817" s="76" t="s">
        <v>174</v>
      </c>
      <c r="AE1817" s="76" t="s">
        <v>546</v>
      </c>
      <c r="AF1817" s="76" t="s">
        <v>96</v>
      </c>
      <c r="AG1817" s="82"/>
      <c r="AH1817" s="60"/>
      <c r="AI1817" s="75" t="s">
        <v>5843</v>
      </c>
      <c r="AJ1817" s="6" t="s">
        <v>103</v>
      </c>
      <c r="AK1817" s="81">
        <v>0</v>
      </c>
      <c r="AL1817" s="205" t="s">
        <v>103</v>
      </c>
      <c r="AM1817" s="169"/>
      <c r="AN1817" s="6"/>
      <c r="AO1817" s="120"/>
    </row>
    <row r="1818" spans="1:41">
      <c r="A1818" s="75" t="s">
        <v>5843</v>
      </c>
      <c r="B1818" s="6" t="s">
        <v>93</v>
      </c>
      <c r="C1818" s="76">
        <v>1817</v>
      </c>
      <c r="D1818" s="6" t="s">
        <v>110</v>
      </c>
      <c r="E1818" s="6" t="s">
        <v>2135</v>
      </c>
      <c r="F1818" s="6" t="str">
        <f t="shared" si="182"/>
        <v>FreightRM-R-022-SI26-M19</v>
      </c>
      <c r="G1818" s="6" t="s">
        <v>4530</v>
      </c>
      <c r="H1818" s="80">
        <v>4895</v>
      </c>
      <c r="I1818" s="85" t="s">
        <v>4692</v>
      </c>
      <c r="J1818" s="78">
        <v>46095</v>
      </c>
      <c r="K1818" s="97"/>
      <c r="L1818" s="80" t="s">
        <v>116</v>
      </c>
      <c r="M1818" s="80" t="s">
        <v>173</v>
      </c>
      <c r="N1818" s="80" t="s">
        <v>6330</v>
      </c>
      <c r="O1818" s="71">
        <v>0</v>
      </c>
      <c r="P1818" s="71">
        <v>0</v>
      </c>
      <c r="Q1818" s="79">
        <v>27750</v>
      </c>
      <c r="R1818" s="79">
        <v>4440</v>
      </c>
      <c r="S1818" s="71">
        <v>1110</v>
      </c>
      <c r="T1818" s="79">
        <v>31080</v>
      </c>
      <c r="U1818" s="87" t="s">
        <v>24</v>
      </c>
      <c r="V1818" s="84">
        <f t="shared" si="184"/>
        <v>1745.6064971608621</v>
      </c>
      <c r="W1818" s="74">
        <v>46098</v>
      </c>
      <c r="X1818" s="80" t="s">
        <v>120</v>
      </c>
      <c r="Y1818" s="80" t="s">
        <v>282</v>
      </c>
      <c r="Z1818" s="80" t="s">
        <v>121</v>
      </c>
      <c r="AA1818" s="80" t="s">
        <v>122</v>
      </c>
      <c r="AB1818" s="76" t="s">
        <v>539</v>
      </c>
      <c r="AC1818" s="76" t="s">
        <v>540</v>
      </c>
      <c r="AD1818" s="76" t="s">
        <v>174</v>
      </c>
      <c r="AE1818" s="76" t="s">
        <v>546</v>
      </c>
      <c r="AF1818" s="76" t="s">
        <v>96</v>
      </c>
      <c r="AG1818" s="82"/>
      <c r="AH1818" s="60"/>
      <c r="AI1818" s="75" t="s">
        <v>5843</v>
      </c>
      <c r="AJ1818" s="6" t="s">
        <v>103</v>
      </c>
      <c r="AK1818" s="81">
        <v>0</v>
      </c>
      <c r="AL1818" s="205" t="s">
        <v>103</v>
      </c>
      <c r="AM1818" s="169"/>
      <c r="AN1818" s="6"/>
      <c r="AO1818" s="120"/>
    </row>
    <row r="1819" spans="1:41">
      <c r="A1819" s="75" t="s">
        <v>5843</v>
      </c>
      <c r="B1819" s="6" t="s">
        <v>93</v>
      </c>
      <c r="C1819" s="76">
        <v>1818</v>
      </c>
      <c r="D1819" s="6" t="s">
        <v>1565</v>
      </c>
      <c r="E1819" s="6" t="s">
        <v>2135</v>
      </c>
      <c r="F1819" s="6" t="str">
        <f t="shared" si="182"/>
        <v>FreightRM-J-1254LI26-M19</v>
      </c>
      <c r="G1819" s="6" t="s">
        <v>6092</v>
      </c>
      <c r="H1819" s="6" t="s">
        <v>6093</v>
      </c>
      <c r="I1819" s="85" t="s">
        <v>4692</v>
      </c>
      <c r="J1819" s="78">
        <v>46093</v>
      </c>
      <c r="K1819" s="97" t="s">
        <v>116</v>
      </c>
      <c r="L1819" s="80" t="s">
        <v>116</v>
      </c>
      <c r="M1819" s="80" t="s">
        <v>173</v>
      </c>
      <c r="N1819" s="80" t="s">
        <v>116</v>
      </c>
      <c r="O1819" s="71">
        <v>0</v>
      </c>
      <c r="P1819" s="71">
        <v>0</v>
      </c>
      <c r="Q1819" s="79">
        <v>2200</v>
      </c>
      <c r="R1819" s="79">
        <v>0</v>
      </c>
      <c r="S1819" s="71">
        <v>0</v>
      </c>
      <c r="T1819" s="79">
        <v>2200</v>
      </c>
      <c r="U1819" s="87" t="s">
        <v>118</v>
      </c>
      <c r="V1819" s="84">
        <f t="shared" ref="V1819:V1820" si="185">T1819</f>
        <v>2200</v>
      </c>
      <c r="W1819" s="74" t="s">
        <v>119</v>
      </c>
      <c r="X1819" s="6" t="s">
        <v>2584</v>
      </c>
      <c r="Y1819" s="80" t="s">
        <v>178</v>
      </c>
      <c r="Z1819" s="80" t="s">
        <v>178</v>
      </c>
      <c r="AA1819" s="80" t="s">
        <v>1156</v>
      </c>
      <c r="AB1819" s="76" t="s">
        <v>539</v>
      </c>
      <c r="AC1819" s="76" t="s">
        <v>540</v>
      </c>
      <c r="AD1819" s="76" t="s">
        <v>173</v>
      </c>
      <c r="AE1819" s="76" t="s">
        <v>548</v>
      </c>
      <c r="AF1819" s="76" t="s">
        <v>96</v>
      </c>
      <c r="AG1819" s="82"/>
      <c r="AH1819" s="60"/>
      <c r="AI1819" s="75" t="s">
        <v>5843</v>
      </c>
      <c r="AJ1819" s="6" t="s">
        <v>103</v>
      </c>
      <c r="AK1819" s="81">
        <v>0</v>
      </c>
      <c r="AL1819" s="205" t="s">
        <v>103</v>
      </c>
      <c r="AM1819" s="169"/>
      <c r="AN1819" s="6"/>
      <c r="AO1819" s="120"/>
    </row>
    <row r="1820" spans="1:41">
      <c r="A1820" s="75" t="s">
        <v>5843</v>
      </c>
      <c r="B1820" s="6" t="s">
        <v>93</v>
      </c>
      <c r="C1820" s="76">
        <v>1819</v>
      </c>
      <c r="D1820" s="6" t="s">
        <v>1565</v>
      </c>
      <c r="E1820" s="6" t="s">
        <v>2135</v>
      </c>
      <c r="F1820" s="6" t="str">
        <f t="shared" si="182"/>
        <v>FreightRM-J-1266LI26-M19</v>
      </c>
      <c r="G1820" s="6" t="s">
        <v>6094</v>
      </c>
      <c r="H1820" s="6" t="s">
        <v>6095</v>
      </c>
      <c r="I1820" s="85" t="s">
        <v>4692</v>
      </c>
      <c r="J1820" s="78">
        <v>46094</v>
      </c>
      <c r="K1820" s="97" t="s">
        <v>116</v>
      </c>
      <c r="L1820" s="80" t="s">
        <v>116</v>
      </c>
      <c r="M1820" s="80" t="s">
        <v>173</v>
      </c>
      <c r="N1820" s="80" t="s">
        <v>116</v>
      </c>
      <c r="O1820" s="71">
        <v>0</v>
      </c>
      <c r="P1820" s="71">
        <v>0</v>
      </c>
      <c r="Q1820" s="79">
        <v>2200</v>
      </c>
      <c r="R1820" s="79">
        <v>0</v>
      </c>
      <c r="S1820" s="71">
        <v>0</v>
      </c>
      <c r="T1820" s="79">
        <v>2200</v>
      </c>
      <c r="U1820" s="87" t="s">
        <v>118</v>
      </c>
      <c r="V1820" s="84">
        <f t="shared" si="185"/>
        <v>2200</v>
      </c>
      <c r="W1820" s="74" t="s">
        <v>119</v>
      </c>
      <c r="X1820" s="6" t="s">
        <v>2584</v>
      </c>
      <c r="Y1820" s="80" t="s">
        <v>178</v>
      </c>
      <c r="Z1820" s="80" t="s">
        <v>178</v>
      </c>
      <c r="AA1820" s="80" t="s">
        <v>1156</v>
      </c>
      <c r="AB1820" s="76" t="s">
        <v>539</v>
      </c>
      <c r="AC1820" s="76" t="s">
        <v>540</v>
      </c>
      <c r="AD1820" s="76" t="s">
        <v>173</v>
      </c>
      <c r="AE1820" s="76" t="s">
        <v>548</v>
      </c>
      <c r="AF1820" s="76" t="s">
        <v>96</v>
      </c>
      <c r="AG1820" s="82"/>
      <c r="AH1820" s="60"/>
      <c r="AI1820" s="75" t="s">
        <v>5843</v>
      </c>
      <c r="AJ1820" s="6" t="s">
        <v>103</v>
      </c>
      <c r="AK1820" s="81">
        <v>0</v>
      </c>
      <c r="AL1820" s="205" t="s">
        <v>103</v>
      </c>
      <c r="AM1820" s="6"/>
      <c r="AN1820" s="6"/>
      <c r="AO1820" s="6"/>
    </row>
    <row r="1821" spans="1:41">
      <c r="A1821" s="85" t="s">
        <v>6443</v>
      </c>
      <c r="B1821" s="85" t="s">
        <v>93</v>
      </c>
      <c r="C1821" s="76">
        <v>1820</v>
      </c>
      <c r="D1821" s="80" t="s">
        <v>588</v>
      </c>
      <c r="E1821" s="80" t="s">
        <v>2163</v>
      </c>
      <c r="F1821" s="6" t="str">
        <f t="shared" si="182"/>
        <v>FREIGHTRM-A-045-SI26-M19-L</v>
      </c>
      <c r="G1821" s="95" t="s">
        <v>6445</v>
      </c>
      <c r="H1821" s="95" t="s">
        <v>6446</v>
      </c>
      <c r="I1821" s="85" t="s">
        <v>6622</v>
      </c>
      <c r="J1821" s="92">
        <v>46100</v>
      </c>
      <c r="K1821" s="95"/>
      <c r="L1821" s="80" t="s">
        <v>6623</v>
      </c>
      <c r="M1821" s="80" t="s">
        <v>174</v>
      </c>
      <c r="N1821" s="80" t="s">
        <v>116</v>
      </c>
      <c r="O1821" s="71">
        <v>0</v>
      </c>
      <c r="P1821" s="71">
        <v>0</v>
      </c>
      <c r="Q1821" s="79">
        <v>358</v>
      </c>
      <c r="R1821" s="79">
        <v>47.68</v>
      </c>
      <c r="S1821" s="71">
        <v>0</v>
      </c>
      <c r="T1821" s="79">
        <v>405.68</v>
      </c>
      <c r="U1821" s="80" t="s">
        <v>118</v>
      </c>
      <c r="V1821" s="84">
        <f>T1821</f>
        <v>405.68</v>
      </c>
      <c r="W1821" s="78">
        <v>46092</v>
      </c>
      <c r="X1821" s="80" t="s">
        <v>3221</v>
      </c>
      <c r="Y1821" s="80" t="s">
        <v>129</v>
      </c>
      <c r="Z1821" s="80" t="s">
        <v>239</v>
      </c>
      <c r="AA1821" s="80" t="s">
        <v>283</v>
      </c>
      <c r="AB1821" s="76" t="s">
        <v>539</v>
      </c>
      <c r="AC1821" s="76" t="s">
        <v>540</v>
      </c>
      <c r="AD1821" s="76" t="s">
        <v>174</v>
      </c>
      <c r="AE1821" s="341">
        <v>67110003</v>
      </c>
      <c r="AF1821" s="76" t="s">
        <v>96</v>
      </c>
      <c r="AG1821" s="82"/>
      <c r="AH1821" s="60"/>
      <c r="AI1821" s="75" t="s">
        <v>6443</v>
      </c>
      <c r="AJ1821" s="6" t="s">
        <v>103</v>
      </c>
      <c r="AK1821" s="81">
        <v>0</v>
      </c>
      <c r="AL1821" s="6" t="s">
        <v>103</v>
      </c>
      <c r="AM1821" s="342"/>
      <c r="AN1821" s="342"/>
      <c r="AO1821" s="342"/>
    </row>
    <row r="1822" spans="1:41">
      <c r="A1822" s="85" t="s">
        <v>6443</v>
      </c>
      <c r="B1822" s="85" t="s">
        <v>93</v>
      </c>
      <c r="C1822" s="76">
        <v>1821</v>
      </c>
      <c r="D1822" s="80" t="s">
        <v>588</v>
      </c>
      <c r="E1822" s="80" t="s">
        <v>2163</v>
      </c>
      <c r="F1822" s="6" t="str">
        <f t="shared" si="182"/>
        <v>FREIGHTRM-A-038-SI26-M19-L</v>
      </c>
      <c r="G1822" s="95" t="s">
        <v>6447</v>
      </c>
      <c r="H1822" s="95" t="s">
        <v>6448</v>
      </c>
      <c r="I1822" s="85" t="s">
        <v>6622</v>
      </c>
      <c r="J1822" s="92">
        <v>46100</v>
      </c>
      <c r="K1822" s="95"/>
      <c r="L1822" s="80" t="s">
        <v>6624</v>
      </c>
      <c r="M1822" s="80" t="s">
        <v>174</v>
      </c>
      <c r="N1822" s="80" t="s">
        <v>116</v>
      </c>
      <c r="O1822" s="71">
        <v>0</v>
      </c>
      <c r="P1822" s="71">
        <v>0</v>
      </c>
      <c r="Q1822" s="79">
        <v>1747</v>
      </c>
      <c r="R1822" s="79">
        <v>92.32</v>
      </c>
      <c r="S1822" s="71">
        <v>0</v>
      </c>
      <c r="T1822" s="79">
        <v>1839.32</v>
      </c>
      <c r="U1822" s="80" t="s">
        <v>118</v>
      </c>
      <c r="V1822" s="84">
        <f t="shared" ref="V1822:V1823" si="186">T1822</f>
        <v>1839.32</v>
      </c>
      <c r="W1822" s="78">
        <v>46084</v>
      </c>
      <c r="X1822" s="80" t="s">
        <v>1066</v>
      </c>
      <c r="Y1822" s="80" t="s">
        <v>1067</v>
      </c>
      <c r="Z1822" s="80" t="s">
        <v>239</v>
      </c>
      <c r="AA1822" s="80" t="s">
        <v>283</v>
      </c>
      <c r="AB1822" s="76" t="s">
        <v>539</v>
      </c>
      <c r="AC1822" s="76" t="s">
        <v>540</v>
      </c>
      <c r="AD1822" s="76" t="s">
        <v>174</v>
      </c>
      <c r="AE1822" s="341">
        <v>67110003</v>
      </c>
      <c r="AF1822" s="76" t="s">
        <v>96</v>
      </c>
      <c r="AG1822" s="82"/>
      <c r="AH1822" s="60"/>
      <c r="AI1822" s="75" t="s">
        <v>6443</v>
      </c>
      <c r="AJ1822" s="6" t="s">
        <v>103</v>
      </c>
      <c r="AK1822" s="81">
        <v>0</v>
      </c>
      <c r="AL1822" s="6" t="s">
        <v>103</v>
      </c>
      <c r="AM1822" s="342"/>
      <c r="AN1822" s="342"/>
      <c r="AO1822" s="342"/>
    </row>
    <row r="1823" spans="1:41">
      <c r="A1823" s="85" t="s">
        <v>6443</v>
      </c>
      <c r="B1823" s="85" t="s">
        <v>93</v>
      </c>
      <c r="C1823" s="76">
        <v>1822</v>
      </c>
      <c r="D1823" s="6" t="s">
        <v>113</v>
      </c>
      <c r="E1823" s="80" t="s">
        <v>2163</v>
      </c>
      <c r="F1823" s="6" t="str">
        <f t="shared" si="182"/>
        <v>FREIGHTAF-A-0046AI26-M19-C9609</v>
      </c>
      <c r="G1823" s="6" t="s">
        <v>6449</v>
      </c>
      <c r="H1823" s="6" t="s">
        <v>6450</v>
      </c>
      <c r="I1823" s="85" t="s">
        <v>6622</v>
      </c>
      <c r="J1823" s="92">
        <v>46090</v>
      </c>
      <c r="K1823" s="95"/>
      <c r="L1823" s="80" t="s">
        <v>116</v>
      </c>
      <c r="M1823" s="80" t="s">
        <v>25</v>
      </c>
      <c r="N1823" s="80" t="s">
        <v>116</v>
      </c>
      <c r="O1823" s="71">
        <v>0</v>
      </c>
      <c r="P1823" s="71">
        <v>0</v>
      </c>
      <c r="Q1823" s="79">
        <v>42423</v>
      </c>
      <c r="R1823" s="79">
        <v>0</v>
      </c>
      <c r="S1823" s="71">
        <v>0</v>
      </c>
      <c r="T1823" s="79">
        <v>42423</v>
      </c>
      <c r="U1823" s="80" t="s">
        <v>118</v>
      </c>
      <c r="V1823" s="84">
        <f t="shared" si="186"/>
        <v>42423</v>
      </c>
      <c r="W1823" s="78" t="s">
        <v>119</v>
      </c>
      <c r="X1823" s="80" t="s">
        <v>2850</v>
      </c>
      <c r="Y1823" s="80" t="s">
        <v>129</v>
      </c>
      <c r="Z1823" s="80" t="s">
        <v>121</v>
      </c>
      <c r="AA1823" s="80" t="s">
        <v>122</v>
      </c>
      <c r="AB1823" s="76" t="s">
        <v>539</v>
      </c>
      <c r="AC1823" s="76" t="s">
        <v>540</v>
      </c>
      <c r="AD1823" s="76" t="s">
        <v>25</v>
      </c>
      <c r="AE1823" s="76">
        <v>67180000</v>
      </c>
      <c r="AF1823" s="76" t="s">
        <v>96</v>
      </c>
      <c r="AG1823" s="82"/>
      <c r="AH1823" s="60"/>
      <c r="AI1823" s="75" t="s">
        <v>6443</v>
      </c>
      <c r="AJ1823" s="6" t="s">
        <v>103</v>
      </c>
      <c r="AK1823" s="81">
        <v>0</v>
      </c>
      <c r="AL1823" s="6" t="s">
        <v>103</v>
      </c>
      <c r="AM1823" s="342"/>
      <c r="AN1823" s="342"/>
      <c r="AO1823" s="342"/>
    </row>
    <row r="1824" spans="1:41">
      <c r="A1824" s="85" t="s">
        <v>6443</v>
      </c>
      <c r="B1824" s="85" t="s">
        <v>93</v>
      </c>
      <c r="C1824" s="76">
        <v>1823</v>
      </c>
      <c r="D1824" s="80" t="s">
        <v>589</v>
      </c>
      <c r="E1824" s="80" t="s">
        <v>2164</v>
      </c>
      <c r="F1824" s="6" t="str">
        <f t="shared" si="182"/>
        <v>BROKERFG-V-035-V1E26-M19</v>
      </c>
      <c r="G1824" s="95" t="s">
        <v>6451</v>
      </c>
      <c r="H1824" s="95" t="s">
        <v>6452</v>
      </c>
      <c r="I1824" s="85" t="s">
        <v>6622</v>
      </c>
      <c r="J1824" s="92">
        <v>46098</v>
      </c>
      <c r="K1824" s="95" t="s">
        <v>6625</v>
      </c>
      <c r="L1824" s="80" t="s">
        <v>116</v>
      </c>
      <c r="M1824" s="80" t="s">
        <v>1100</v>
      </c>
      <c r="N1824" s="80" t="s">
        <v>1085</v>
      </c>
      <c r="O1824" s="71">
        <v>0</v>
      </c>
      <c r="P1824" s="71">
        <v>0</v>
      </c>
      <c r="Q1824" s="79">
        <v>1266.32</v>
      </c>
      <c r="R1824" s="79">
        <v>202.62</v>
      </c>
      <c r="S1824" s="71">
        <v>0</v>
      </c>
      <c r="T1824" s="79">
        <v>1468.94</v>
      </c>
      <c r="U1824" s="80" t="s">
        <v>24</v>
      </c>
      <c r="V1824" s="84">
        <f>T1824/17.8117</f>
        <v>82.470510956281558</v>
      </c>
      <c r="W1824" s="78">
        <v>46094</v>
      </c>
      <c r="X1824" s="80" t="s">
        <v>122</v>
      </c>
      <c r="Y1824" s="80" t="s">
        <v>537</v>
      </c>
      <c r="Z1824" s="80" t="s">
        <v>121</v>
      </c>
      <c r="AA1824" s="80" t="s">
        <v>3533</v>
      </c>
      <c r="AB1824" s="76" t="s">
        <v>539</v>
      </c>
      <c r="AC1824" s="76" t="s">
        <v>541</v>
      </c>
      <c r="AD1824" s="76" t="s">
        <v>195</v>
      </c>
      <c r="AE1824" s="76" t="s">
        <v>547</v>
      </c>
      <c r="AF1824" s="76" t="s">
        <v>96</v>
      </c>
      <c r="AG1824" s="82"/>
      <c r="AH1824" s="60"/>
      <c r="AI1824" s="75" t="s">
        <v>6443</v>
      </c>
      <c r="AJ1824" s="6" t="s">
        <v>103</v>
      </c>
      <c r="AK1824" s="81">
        <v>0</v>
      </c>
      <c r="AL1824" s="6" t="s">
        <v>103</v>
      </c>
      <c r="AM1824" s="342"/>
      <c r="AN1824" s="342"/>
      <c r="AO1824" s="342"/>
    </row>
    <row r="1825" spans="1:41">
      <c r="A1825" s="85" t="s">
        <v>6443</v>
      </c>
      <c r="B1825" s="85" t="s">
        <v>93</v>
      </c>
      <c r="C1825" s="76">
        <v>1824</v>
      </c>
      <c r="D1825" s="80" t="s">
        <v>589</v>
      </c>
      <c r="E1825" s="80" t="s">
        <v>2164</v>
      </c>
      <c r="F1825" s="6" t="str">
        <f t="shared" si="182"/>
        <v>BROKERRM-V-033-V1I26-M46</v>
      </c>
      <c r="G1825" s="95" t="s">
        <v>6453</v>
      </c>
      <c r="H1825" s="95" t="s">
        <v>6454</v>
      </c>
      <c r="I1825" s="85" t="s">
        <v>6622</v>
      </c>
      <c r="J1825" s="92">
        <v>46101</v>
      </c>
      <c r="K1825" s="95"/>
      <c r="L1825" s="80" t="s">
        <v>116</v>
      </c>
      <c r="M1825" s="80" t="s">
        <v>1084</v>
      </c>
      <c r="N1825" s="80" t="s">
        <v>116</v>
      </c>
      <c r="O1825" s="71">
        <v>0</v>
      </c>
      <c r="P1825" s="71">
        <v>0</v>
      </c>
      <c r="Q1825" s="79">
        <v>1815</v>
      </c>
      <c r="R1825" s="79">
        <v>290.39999999999998</v>
      </c>
      <c r="S1825" s="71">
        <v>0</v>
      </c>
      <c r="T1825" s="79">
        <v>2105.4</v>
      </c>
      <c r="U1825" s="80" t="s">
        <v>24</v>
      </c>
      <c r="V1825" s="84">
        <f t="shared" ref="V1825:V1847" si="187">T1825/17.8117</f>
        <v>118.20320351229812</v>
      </c>
      <c r="W1825" s="78" t="s">
        <v>119</v>
      </c>
      <c r="X1825" s="80" t="s">
        <v>122</v>
      </c>
      <c r="Y1825" s="80" t="s">
        <v>121</v>
      </c>
      <c r="Z1825" s="80" t="s">
        <v>537</v>
      </c>
      <c r="AA1825" s="80" t="s">
        <v>120</v>
      </c>
      <c r="AB1825" s="76" t="s">
        <v>1106</v>
      </c>
      <c r="AC1825" s="76" t="s">
        <v>540</v>
      </c>
      <c r="AD1825" s="76" t="s">
        <v>173</v>
      </c>
      <c r="AE1825" s="76" t="s">
        <v>548</v>
      </c>
      <c r="AF1825" s="76" t="s">
        <v>96</v>
      </c>
      <c r="AG1825" s="82"/>
      <c r="AH1825" s="60"/>
      <c r="AI1825" s="75" t="s">
        <v>6443</v>
      </c>
      <c r="AJ1825" s="6" t="s">
        <v>103</v>
      </c>
      <c r="AK1825" s="81">
        <v>0</v>
      </c>
      <c r="AL1825" s="6" t="s">
        <v>103</v>
      </c>
      <c r="AM1825" s="342"/>
      <c r="AN1825" s="342"/>
      <c r="AO1825" s="342"/>
    </row>
    <row r="1826" spans="1:41">
      <c r="A1826" s="85" t="s">
        <v>6443</v>
      </c>
      <c r="B1826" s="85" t="s">
        <v>93</v>
      </c>
      <c r="C1826" s="76">
        <v>1825</v>
      </c>
      <c r="D1826" s="80" t="s">
        <v>589</v>
      </c>
      <c r="E1826" s="80" t="s">
        <v>2164</v>
      </c>
      <c r="F1826" s="6" t="str">
        <f t="shared" si="182"/>
        <v>BROKERFG-V-024-V1E26-M01</v>
      </c>
      <c r="G1826" s="95" t="s">
        <v>6061</v>
      </c>
      <c r="H1826" s="95" t="s">
        <v>6455</v>
      </c>
      <c r="I1826" s="85" t="s">
        <v>6622</v>
      </c>
      <c r="J1826" s="92">
        <v>46098</v>
      </c>
      <c r="K1826" s="95" t="s">
        <v>6626</v>
      </c>
      <c r="L1826" s="80" t="s">
        <v>116</v>
      </c>
      <c r="M1826" s="80" t="s">
        <v>1100</v>
      </c>
      <c r="N1826" s="80" t="s">
        <v>1085</v>
      </c>
      <c r="O1826" s="71">
        <v>0</v>
      </c>
      <c r="P1826" s="71">
        <v>0</v>
      </c>
      <c r="Q1826" s="79">
        <v>2506.37</v>
      </c>
      <c r="R1826" s="79">
        <v>401.03</v>
      </c>
      <c r="S1826" s="71">
        <v>0</v>
      </c>
      <c r="T1826" s="79">
        <v>2907.4</v>
      </c>
      <c r="U1826" s="80" t="s">
        <v>24</v>
      </c>
      <c r="V1826" s="84">
        <f t="shared" si="187"/>
        <v>163.22978716237083</v>
      </c>
      <c r="W1826" s="78">
        <v>46094</v>
      </c>
      <c r="X1826" s="80" t="s">
        <v>122</v>
      </c>
      <c r="Y1826" s="80" t="s">
        <v>537</v>
      </c>
      <c r="Z1826" s="80" t="s">
        <v>121</v>
      </c>
      <c r="AA1826" s="80" t="s">
        <v>1837</v>
      </c>
      <c r="AB1826" s="76" t="s">
        <v>542</v>
      </c>
      <c r="AC1826" s="76" t="s">
        <v>541</v>
      </c>
      <c r="AD1826" s="76" t="s">
        <v>195</v>
      </c>
      <c r="AE1826" s="76" t="s">
        <v>547</v>
      </c>
      <c r="AF1826" s="76" t="s">
        <v>96</v>
      </c>
      <c r="AG1826" s="82"/>
      <c r="AH1826" s="60"/>
      <c r="AI1826" s="75" t="s">
        <v>6443</v>
      </c>
      <c r="AJ1826" s="6" t="s">
        <v>103</v>
      </c>
      <c r="AK1826" s="81">
        <v>0</v>
      </c>
      <c r="AL1826" s="6" t="s">
        <v>103</v>
      </c>
      <c r="AM1826" s="342"/>
      <c r="AN1826" s="342"/>
      <c r="AO1826" s="342"/>
    </row>
    <row r="1827" spans="1:41">
      <c r="A1827" s="85" t="s">
        <v>6443</v>
      </c>
      <c r="B1827" s="85" t="s">
        <v>93</v>
      </c>
      <c r="C1827" s="76">
        <v>1826</v>
      </c>
      <c r="D1827" s="80" t="s">
        <v>589</v>
      </c>
      <c r="E1827" s="80" t="s">
        <v>2164</v>
      </c>
      <c r="F1827" s="6" t="str">
        <f t="shared" si="182"/>
        <v>BROKERRM-V-043-V1I26-M19</v>
      </c>
      <c r="G1827" s="95" t="s">
        <v>6456</v>
      </c>
      <c r="H1827" s="95" t="s">
        <v>6457</v>
      </c>
      <c r="I1827" s="85" t="s">
        <v>6622</v>
      </c>
      <c r="J1827" s="92">
        <v>46098</v>
      </c>
      <c r="K1827" s="95" t="s">
        <v>6627</v>
      </c>
      <c r="L1827" s="80" t="s">
        <v>116</v>
      </c>
      <c r="M1827" s="80" t="s">
        <v>1084</v>
      </c>
      <c r="N1827" s="80" t="s">
        <v>1085</v>
      </c>
      <c r="O1827" s="71">
        <v>0</v>
      </c>
      <c r="P1827" s="71">
        <v>0</v>
      </c>
      <c r="Q1827" s="79">
        <v>2175.69</v>
      </c>
      <c r="R1827" s="79">
        <v>348.12</v>
      </c>
      <c r="S1827" s="71">
        <v>0</v>
      </c>
      <c r="T1827" s="79">
        <v>2523.81</v>
      </c>
      <c r="U1827" s="80" t="s">
        <v>24</v>
      </c>
      <c r="V1827" s="84">
        <f t="shared" si="187"/>
        <v>141.69394274549876</v>
      </c>
      <c r="W1827" s="78">
        <v>46094</v>
      </c>
      <c r="X1827" s="80" t="s">
        <v>1839</v>
      </c>
      <c r="Y1827" s="80" t="s">
        <v>121</v>
      </c>
      <c r="Z1827" s="80" t="s">
        <v>537</v>
      </c>
      <c r="AA1827" s="80" t="s">
        <v>122</v>
      </c>
      <c r="AB1827" s="76" t="s">
        <v>539</v>
      </c>
      <c r="AC1827" s="76" t="s">
        <v>540</v>
      </c>
      <c r="AD1827" s="76" t="s">
        <v>173</v>
      </c>
      <c r="AE1827" s="76" t="s">
        <v>548</v>
      </c>
      <c r="AF1827" s="76" t="s">
        <v>96</v>
      </c>
      <c r="AG1827" s="82"/>
      <c r="AH1827" s="60"/>
      <c r="AI1827" s="75" t="s">
        <v>6443</v>
      </c>
      <c r="AJ1827" s="6" t="s">
        <v>103</v>
      </c>
      <c r="AK1827" s="81">
        <v>0</v>
      </c>
      <c r="AL1827" s="6" t="s">
        <v>103</v>
      </c>
      <c r="AM1827" s="342"/>
      <c r="AN1827" s="342"/>
      <c r="AO1827" s="342"/>
    </row>
    <row r="1828" spans="1:41">
      <c r="A1828" s="85" t="s">
        <v>6443</v>
      </c>
      <c r="B1828" s="85" t="s">
        <v>93</v>
      </c>
      <c r="C1828" s="76">
        <v>1827</v>
      </c>
      <c r="D1828" s="80" t="s">
        <v>589</v>
      </c>
      <c r="E1828" s="80" t="s">
        <v>2164</v>
      </c>
      <c r="F1828" s="6" t="str">
        <f t="shared" si="182"/>
        <v>BROKERRM-V-044-V1I26-MCS</v>
      </c>
      <c r="G1828" s="95" t="s">
        <v>6458</v>
      </c>
      <c r="H1828" s="95" t="s">
        <v>6459</v>
      </c>
      <c r="I1828" s="85" t="s">
        <v>6622</v>
      </c>
      <c r="J1828" s="92">
        <v>46098</v>
      </c>
      <c r="K1828" s="95" t="s">
        <v>6628</v>
      </c>
      <c r="L1828" s="80" t="s">
        <v>116</v>
      </c>
      <c r="M1828" s="80" t="s">
        <v>1084</v>
      </c>
      <c r="N1828" s="80" t="s">
        <v>1085</v>
      </c>
      <c r="O1828" s="71">
        <v>0</v>
      </c>
      <c r="P1828" s="71">
        <v>0</v>
      </c>
      <c r="Q1828" s="79">
        <v>1431.66</v>
      </c>
      <c r="R1828" s="79">
        <v>229.07</v>
      </c>
      <c r="S1828" s="71">
        <v>0</v>
      </c>
      <c r="T1828" s="79">
        <v>1660.73</v>
      </c>
      <c r="U1828" s="80" t="s">
        <v>24</v>
      </c>
      <c r="V1828" s="84">
        <f t="shared" si="187"/>
        <v>93.23815245035567</v>
      </c>
      <c r="W1828" s="78">
        <v>46094</v>
      </c>
      <c r="X1828" s="80" t="s">
        <v>6629</v>
      </c>
      <c r="Y1828" s="80" t="s">
        <v>121</v>
      </c>
      <c r="Z1828" s="80" t="s">
        <v>537</v>
      </c>
      <c r="AA1828" s="80" t="s">
        <v>122</v>
      </c>
      <c r="AB1828" s="76" t="s">
        <v>1093</v>
      </c>
      <c r="AC1828" s="76" t="s">
        <v>540</v>
      </c>
      <c r="AD1828" s="76" t="s">
        <v>173</v>
      </c>
      <c r="AE1828" s="76" t="s">
        <v>548</v>
      </c>
      <c r="AF1828" s="76" t="s">
        <v>96</v>
      </c>
      <c r="AG1828" s="82"/>
      <c r="AH1828" s="60"/>
      <c r="AI1828" s="75" t="s">
        <v>6443</v>
      </c>
      <c r="AJ1828" s="6" t="s">
        <v>103</v>
      </c>
      <c r="AK1828" s="81">
        <v>0</v>
      </c>
      <c r="AL1828" s="6" t="s">
        <v>103</v>
      </c>
      <c r="AM1828" s="342"/>
      <c r="AN1828" s="342"/>
      <c r="AO1828" s="342"/>
    </row>
    <row r="1829" spans="1:41">
      <c r="A1829" s="85" t="s">
        <v>6443</v>
      </c>
      <c r="B1829" s="85" t="s">
        <v>93</v>
      </c>
      <c r="C1829" s="76">
        <v>1828</v>
      </c>
      <c r="D1829" s="80" t="s">
        <v>589</v>
      </c>
      <c r="E1829" s="80" t="s">
        <v>2164</v>
      </c>
      <c r="F1829" s="6" t="str">
        <f t="shared" si="182"/>
        <v>BROKERRM-V-049-V1I26-M01</v>
      </c>
      <c r="G1829" s="95" t="s">
        <v>4984</v>
      </c>
      <c r="H1829" s="95" t="s">
        <v>6460</v>
      </c>
      <c r="I1829" s="85" t="s">
        <v>6622</v>
      </c>
      <c r="J1829" s="92">
        <v>46098</v>
      </c>
      <c r="K1829" s="95" t="s">
        <v>6630</v>
      </c>
      <c r="L1829" s="80" t="s">
        <v>116</v>
      </c>
      <c r="M1829" s="80" t="s">
        <v>1084</v>
      </c>
      <c r="N1829" s="80" t="s">
        <v>1085</v>
      </c>
      <c r="O1829" s="71">
        <v>0</v>
      </c>
      <c r="P1829" s="71">
        <v>0</v>
      </c>
      <c r="Q1829" s="79">
        <v>1431.66</v>
      </c>
      <c r="R1829" s="79">
        <v>229.07</v>
      </c>
      <c r="S1829" s="71">
        <v>0</v>
      </c>
      <c r="T1829" s="79">
        <v>1660.73</v>
      </c>
      <c r="U1829" s="80" t="s">
        <v>24</v>
      </c>
      <c r="V1829" s="84">
        <f t="shared" si="187"/>
        <v>93.23815245035567</v>
      </c>
      <c r="W1829" s="78">
        <v>46094</v>
      </c>
      <c r="X1829" s="80" t="s">
        <v>1115</v>
      </c>
      <c r="Y1829" s="80" t="s">
        <v>121</v>
      </c>
      <c r="Z1829" s="80" t="s">
        <v>537</v>
      </c>
      <c r="AA1829" s="80" t="s">
        <v>122</v>
      </c>
      <c r="AB1829" s="76" t="s">
        <v>542</v>
      </c>
      <c r="AC1829" s="76" t="s">
        <v>540</v>
      </c>
      <c r="AD1829" s="76" t="s">
        <v>173</v>
      </c>
      <c r="AE1829" s="76" t="s">
        <v>548</v>
      </c>
      <c r="AF1829" s="76" t="s">
        <v>96</v>
      </c>
      <c r="AG1829" s="82"/>
      <c r="AH1829" s="60"/>
      <c r="AI1829" s="75" t="s">
        <v>6443</v>
      </c>
      <c r="AJ1829" s="6" t="s">
        <v>103</v>
      </c>
      <c r="AK1829" s="81">
        <v>0</v>
      </c>
      <c r="AL1829" s="6" t="s">
        <v>103</v>
      </c>
      <c r="AM1829" s="342"/>
      <c r="AN1829" s="342"/>
      <c r="AO1829" s="342"/>
    </row>
    <row r="1830" spans="1:41">
      <c r="A1830" s="85" t="s">
        <v>6443</v>
      </c>
      <c r="B1830" s="85" t="s">
        <v>93</v>
      </c>
      <c r="C1830" s="76">
        <v>1829</v>
      </c>
      <c r="D1830" s="80" t="s">
        <v>589</v>
      </c>
      <c r="E1830" s="80" t="s">
        <v>2164</v>
      </c>
      <c r="F1830" s="6" t="str">
        <f t="shared" si="182"/>
        <v>BROKERRM-V-050-V1I26-M01, M46, M19, M23, M61, M62, M63</v>
      </c>
      <c r="G1830" s="95" t="s">
        <v>6461</v>
      </c>
      <c r="H1830" s="95" t="s">
        <v>6462</v>
      </c>
      <c r="I1830" s="85" t="s">
        <v>6622</v>
      </c>
      <c r="J1830" s="92">
        <v>46098</v>
      </c>
      <c r="K1830" s="95" t="s">
        <v>6631</v>
      </c>
      <c r="L1830" s="80" t="s">
        <v>116</v>
      </c>
      <c r="M1830" s="80" t="s">
        <v>1084</v>
      </c>
      <c r="N1830" s="80" t="s">
        <v>1085</v>
      </c>
      <c r="O1830" s="71">
        <v>0</v>
      </c>
      <c r="P1830" s="71">
        <v>0</v>
      </c>
      <c r="Q1830" s="79">
        <v>3581.08</v>
      </c>
      <c r="R1830" s="79">
        <v>572.98</v>
      </c>
      <c r="S1830" s="71">
        <v>0</v>
      </c>
      <c r="T1830" s="79">
        <v>4154.0600000000004</v>
      </c>
      <c r="U1830" s="80" t="s">
        <v>24</v>
      </c>
      <c r="V1830" s="84">
        <f t="shared" si="187"/>
        <v>233.22086044566217</v>
      </c>
      <c r="W1830" s="78">
        <v>46094</v>
      </c>
      <c r="X1830" s="80" t="s">
        <v>1090</v>
      </c>
      <c r="Y1830" s="80" t="s">
        <v>121</v>
      </c>
      <c r="Z1830" s="80" t="s">
        <v>537</v>
      </c>
      <c r="AA1830" s="80" t="s">
        <v>122</v>
      </c>
      <c r="AB1830" s="76" t="s">
        <v>542</v>
      </c>
      <c r="AC1830" s="76" t="s">
        <v>540</v>
      </c>
      <c r="AD1830" s="76" t="s">
        <v>173</v>
      </c>
      <c r="AE1830" s="76" t="s">
        <v>548</v>
      </c>
      <c r="AF1830" s="76" t="s">
        <v>96</v>
      </c>
      <c r="AG1830" s="82"/>
      <c r="AH1830" s="60"/>
      <c r="AI1830" s="75" t="s">
        <v>6443</v>
      </c>
      <c r="AJ1830" s="6" t="s">
        <v>103</v>
      </c>
      <c r="AK1830" s="81">
        <v>0</v>
      </c>
      <c r="AL1830" s="6" t="s">
        <v>103</v>
      </c>
      <c r="AM1830" s="342"/>
      <c r="AN1830" s="342"/>
      <c r="AO1830" s="342"/>
    </row>
    <row r="1831" spans="1:41">
      <c r="A1831" s="85" t="s">
        <v>6443</v>
      </c>
      <c r="B1831" s="85" t="s">
        <v>93</v>
      </c>
      <c r="C1831" s="76">
        <v>1830</v>
      </c>
      <c r="D1831" s="80" t="s">
        <v>589</v>
      </c>
      <c r="E1831" s="80" t="s">
        <v>2164</v>
      </c>
      <c r="F1831" s="6" t="str">
        <f t="shared" si="182"/>
        <v>BROKERFG-V-026-V1E26-M01</v>
      </c>
      <c r="G1831" s="95" t="s">
        <v>5578</v>
      </c>
      <c r="H1831" s="95" t="s">
        <v>6463</v>
      </c>
      <c r="I1831" s="85" t="s">
        <v>6622</v>
      </c>
      <c r="J1831" s="92">
        <v>46098</v>
      </c>
      <c r="K1831" s="95" t="s">
        <v>6632</v>
      </c>
      <c r="L1831" s="80" t="s">
        <v>116</v>
      </c>
      <c r="M1831" s="80" t="s">
        <v>1100</v>
      </c>
      <c r="N1831" s="80" t="s">
        <v>1085</v>
      </c>
      <c r="O1831" s="71">
        <v>0</v>
      </c>
      <c r="P1831" s="71">
        <v>0</v>
      </c>
      <c r="Q1831" s="79">
        <v>7962.59</v>
      </c>
      <c r="R1831" s="79">
        <v>1274.02</v>
      </c>
      <c r="S1831" s="71">
        <v>0</v>
      </c>
      <c r="T1831" s="79">
        <v>9236.61</v>
      </c>
      <c r="U1831" s="80" t="s">
        <v>24</v>
      </c>
      <c r="V1831" s="84">
        <f t="shared" si="187"/>
        <v>518.56981646895031</v>
      </c>
      <c r="W1831" s="78">
        <v>46094</v>
      </c>
      <c r="X1831" s="80" t="s">
        <v>122</v>
      </c>
      <c r="Y1831" s="80" t="s">
        <v>537</v>
      </c>
      <c r="Z1831" s="80" t="s">
        <v>121</v>
      </c>
      <c r="AA1831" s="80" t="s">
        <v>1129</v>
      </c>
      <c r="AB1831" s="76" t="s">
        <v>542</v>
      </c>
      <c r="AC1831" s="76" t="s">
        <v>541</v>
      </c>
      <c r="AD1831" s="76" t="s">
        <v>195</v>
      </c>
      <c r="AE1831" s="76" t="s">
        <v>547</v>
      </c>
      <c r="AF1831" s="76" t="s">
        <v>96</v>
      </c>
      <c r="AG1831" s="82"/>
      <c r="AH1831" s="60"/>
      <c r="AI1831" s="75" t="s">
        <v>6443</v>
      </c>
      <c r="AJ1831" s="6" t="s">
        <v>103</v>
      </c>
      <c r="AK1831" s="81">
        <v>0</v>
      </c>
      <c r="AL1831" s="6" t="s">
        <v>103</v>
      </c>
      <c r="AM1831" s="342"/>
      <c r="AN1831" s="342"/>
      <c r="AO1831" s="342"/>
    </row>
    <row r="1832" spans="1:41">
      <c r="A1832" s="85" t="s">
        <v>6443</v>
      </c>
      <c r="B1832" s="85" t="s">
        <v>587</v>
      </c>
      <c r="C1832" s="76">
        <v>1831</v>
      </c>
      <c r="D1832" s="80" t="s">
        <v>589</v>
      </c>
      <c r="E1832" s="80" t="s">
        <v>2164</v>
      </c>
      <c r="F1832" s="6" t="str">
        <f t="shared" si="182"/>
        <v>BROKERFG-V-003-V1I26-M01, M19</v>
      </c>
      <c r="G1832" s="95" t="s">
        <v>6464</v>
      </c>
      <c r="H1832" s="95" t="s">
        <v>6465</v>
      </c>
      <c r="I1832" s="85" t="s">
        <v>6622</v>
      </c>
      <c r="J1832" s="92">
        <v>46098</v>
      </c>
      <c r="K1832" s="95" t="s">
        <v>6633</v>
      </c>
      <c r="L1832" s="80" t="s">
        <v>116</v>
      </c>
      <c r="M1832" s="80" t="s">
        <v>1084</v>
      </c>
      <c r="N1832" s="80" t="s">
        <v>1085</v>
      </c>
      <c r="O1832" s="71">
        <v>0</v>
      </c>
      <c r="P1832" s="71">
        <v>0</v>
      </c>
      <c r="Q1832" s="79">
        <v>7962.59</v>
      </c>
      <c r="R1832" s="79">
        <v>1274.02</v>
      </c>
      <c r="S1832" s="71">
        <v>0</v>
      </c>
      <c r="T1832" s="79">
        <v>9236.61</v>
      </c>
      <c r="U1832" s="80" t="s">
        <v>24</v>
      </c>
      <c r="V1832" s="84">
        <f t="shared" si="187"/>
        <v>518.56981646895031</v>
      </c>
      <c r="W1832" s="78">
        <v>46094</v>
      </c>
      <c r="X1832" s="80" t="s">
        <v>122</v>
      </c>
      <c r="Y1832" s="80" t="s">
        <v>121</v>
      </c>
      <c r="Z1832" s="80" t="s">
        <v>537</v>
      </c>
      <c r="AA1832" s="80" t="s">
        <v>1130</v>
      </c>
      <c r="AB1832" s="76" t="s">
        <v>542</v>
      </c>
      <c r="AC1832" s="76" t="s">
        <v>540</v>
      </c>
      <c r="AD1832" s="76" t="s">
        <v>173</v>
      </c>
      <c r="AE1832" s="76" t="s">
        <v>548</v>
      </c>
      <c r="AF1832" s="76" t="s">
        <v>96</v>
      </c>
      <c r="AG1832" s="82"/>
      <c r="AH1832" s="60"/>
      <c r="AI1832" s="75" t="s">
        <v>6443</v>
      </c>
      <c r="AJ1832" s="6" t="s">
        <v>103</v>
      </c>
      <c r="AK1832" s="81">
        <v>0</v>
      </c>
      <c r="AL1832" s="6" t="s">
        <v>103</v>
      </c>
      <c r="AM1832" s="342"/>
      <c r="AN1832" s="342"/>
      <c r="AO1832" s="342"/>
    </row>
    <row r="1833" spans="1:41">
      <c r="A1833" s="85" t="s">
        <v>6443</v>
      </c>
      <c r="B1833" s="85" t="s">
        <v>587</v>
      </c>
      <c r="C1833" s="76">
        <v>1832</v>
      </c>
      <c r="D1833" s="80" t="s">
        <v>589</v>
      </c>
      <c r="E1833" s="80" t="s">
        <v>2164</v>
      </c>
      <c r="F1833" s="6" t="str">
        <f t="shared" si="182"/>
        <v>BROKERFG-V-004-V1I26-M01, M19</v>
      </c>
      <c r="G1833" s="95" t="s">
        <v>6466</v>
      </c>
      <c r="H1833" s="95" t="s">
        <v>6467</v>
      </c>
      <c r="I1833" s="85" t="s">
        <v>6622</v>
      </c>
      <c r="J1833" s="92">
        <v>46101</v>
      </c>
      <c r="K1833" s="95"/>
      <c r="L1833" s="80" t="s">
        <v>116</v>
      </c>
      <c r="M1833" s="80" t="s">
        <v>1084</v>
      </c>
      <c r="N1833" s="80" t="s">
        <v>116</v>
      </c>
      <c r="O1833" s="71">
        <v>0</v>
      </c>
      <c r="P1833" s="71">
        <v>0</v>
      </c>
      <c r="Q1833" s="79">
        <v>165</v>
      </c>
      <c r="R1833" s="79">
        <v>26.4</v>
      </c>
      <c r="S1833" s="71">
        <v>0</v>
      </c>
      <c r="T1833" s="79">
        <v>191.4</v>
      </c>
      <c r="U1833" s="80" t="s">
        <v>24</v>
      </c>
      <c r="V1833" s="84">
        <f t="shared" si="187"/>
        <v>10.745745773845282</v>
      </c>
      <c r="W1833" s="78" t="s">
        <v>119</v>
      </c>
      <c r="X1833" s="80" t="s">
        <v>122</v>
      </c>
      <c r="Y1833" s="80" t="s">
        <v>121</v>
      </c>
      <c r="Z1833" s="80" t="s">
        <v>537</v>
      </c>
      <c r="AA1833" s="80" t="s">
        <v>120</v>
      </c>
      <c r="AB1833" s="76" t="s">
        <v>542</v>
      </c>
      <c r="AC1833" s="76" t="s">
        <v>540</v>
      </c>
      <c r="AD1833" s="76" t="s">
        <v>173</v>
      </c>
      <c r="AE1833" s="76" t="s">
        <v>548</v>
      </c>
      <c r="AF1833" s="76" t="s">
        <v>96</v>
      </c>
      <c r="AG1833" s="82"/>
      <c r="AH1833" s="60"/>
      <c r="AI1833" s="75" t="s">
        <v>6443</v>
      </c>
      <c r="AJ1833" s="6" t="s">
        <v>103</v>
      </c>
      <c r="AK1833" s="81">
        <v>0</v>
      </c>
      <c r="AL1833" s="6" t="s">
        <v>103</v>
      </c>
      <c r="AM1833" s="342"/>
      <c r="AN1833" s="342"/>
      <c r="AO1833" s="342"/>
    </row>
    <row r="1834" spans="1:41">
      <c r="A1834" s="85" t="s">
        <v>6443</v>
      </c>
      <c r="B1834" s="85" t="s">
        <v>93</v>
      </c>
      <c r="C1834" s="76">
        <v>1833</v>
      </c>
      <c r="D1834" s="80" t="s">
        <v>589</v>
      </c>
      <c r="E1834" s="80" t="s">
        <v>2164</v>
      </c>
      <c r="F1834" s="6" t="str">
        <f t="shared" si="182"/>
        <v>BROKERRM-V-055-V1I25-MCS, M01, M23</v>
      </c>
      <c r="G1834" s="95" t="s">
        <v>6468</v>
      </c>
      <c r="H1834" s="95" t="s">
        <v>6469</v>
      </c>
      <c r="I1834" s="85" t="s">
        <v>6622</v>
      </c>
      <c r="J1834" s="92">
        <v>46098</v>
      </c>
      <c r="K1834" s="95" t="s">
        <v>6634</v>
      </c>
      <c r="L1834" s="80" t="s">
        <v>116</v>
      </c>
      <c r="M1834" s="80" t="s">
        <v>1084</v>
      </c>
      <c r="N1834" s="80" t="s">
        <v>1085</v>
      </c>
      <c r="O1834" s="71">
        <v>0</v>
      </c>
      <c r="P1834" s="71">
        <v>0</v>
      </c>
      <c r="Q1834" s="79">
        <v>1431.66</v>
      </c>
      <c r="R1834" s="79">
        <v>229.07</v>
      </c>
      <c r="S1834" s="71">
        <v>0</v>
      </c>
      <c r="T1834" s="79">
        <v>1660.73</v>
      </c>
      <c r="U1834" s="80" t="s">
        <v>24</v>
      </c>
      <c r="V1834" s="84">
        <f t="shared" si="187"/>
        <v>93.23815245035567</v>
      </c>
      <c r="W1834" s="78">
        <v>46094</v>
      </c>
      <c r="X1834" s="80" t="s">
        <v>1857</v>
      </c>
      <c r="Y1834" s="80" t="s">
        <v>121</v>
      </c>
      <c r="Z1834" s="80" t="s">
        <v>537</v>
      </c>
      <c r="AA1834" s="80" t="s">
        <v>122</v>
      </c>
      <c r="AB1834" s="76" t="s">
        <v>1093</v>
      </c>
      <c r="AC1834" s="76" t="s">
        <v>540</v>
      </c>
      <c r="AD1834" s="76" t="s">
        <v>173</v>
      </c>
      <c r="AE1834" s="76" t="s">
        <v>548</v>
      </c>
      <c r="AF1834" s="76" t="s">
        <v>96</v>
      </c>
      <c r="AG1834" s="82"/>
      <c r="AH1834" s="60"/>
      <c r="AI1834" s="75" t="s">
        <v>6443</v>
      </c>
      <c r="AJ1834" s="6" t="s">
        <v>103</v>
      </c>
      <c r="AK1834" s="81">
        <v>0</v>
      </c>
      <c r="AL1834" s="6" t="s">
        <v>103</v>
      </c>
      <c r="AM1834" s="342"/>
      <c r="AN1834" s="342"/>
      <c r="AO1834" s="342"/>
    </row>
    <row r="1835" spans="1:41">
      <c r="A1835" s="85" t="s">
        <v>6443</v>
      </c>
      <c r="B1835" s="85" t="s">
        <v>93</v>
      </c>
      <c r="C1835" s="76">
        <v>1834</v>
      </c>
      <c r="D1835" s="80" t="s">
        <v>589</v>
      </c>
      <c r="E1835" s="80" t="s">
        <v>2164</v>
      </c>
      <c r="F1835" s="6" t="str">
        <f t="shared" si="182"/>
        <v>BROKERRM-V-057-V1I26-M23</v>
      </c>
      <c r="G1835" s="95" t="s">
        <v>6470</v>
      </c>
      <c r="H1835" s="95" t="s">
        <v>6471</v>
      </c>
      <c r="I1835" s="85" t="s">
        <v>6622</v>
      </c>
      <c r="J1835" s="92">
        <v>46098</v>
      </c>
      <c r="K1835" s="95" t="s">
        <v>6635</v>
      </c>
      <c r="L1835" s="80" t="s">
        <v>116</v>
      </c>
      <c r="M1835" s="80" t="s">
        <v>1084</v>
      </c>
      <c r="N1835" s="80" t="s">
        <v>1085</v>
      </c>
      <c r="O1835" s="71">
        <v>0</v>
      </c>
      <c r="P1835" s="71">
        <v>0</v>
      </c>
      <c r="Q1835" s="79">
        <v>1514.33</v>
      </c>
      <c r="R1835" s="79">
        <v>242.3</v>
      </c>
      <c r="S1835" s="71">
        <v>0</v>
      </c>
      <c r="T1835" s="79">
        <v>1756.63</v>
      </c>
      <c r="U1835" s="80" t="s">
        <v>24</v>
      </c>
      <c r="V1835" s="84">
        <f t="shared" si="187"/>
        <v>98.622253911754655</v>
      </c>
      <c r="W1835" s="78">
        <v>46094</v>
      </c>
      <c r="X1835" s="80" t="s">
        <v>1862</v>
      </c>
      <c r="Y1835" s="80" t="s">
        <v>121</v>
      </c>
      <c r="Z1835" s="80" t="s">
        <v>537</v>
      </c>
      <c r="AA1835" s="80" t="s">
        <v>122</v>
      </c>
      <c r="AB1835" s="76" t="s">
        <v>1118</v>
      </c>
      <c r="AC1835" s="76" t="s">
        <v>540</v>
      </c>
      <c r="AD1835" s="76" t="s">
        <v>173</v>
      </c>
      <c r="AE1835" s="76" t="s">
        <v>548</v>
      </c>
      <c r="AF1835" s="76" t="s">
        <v>96</v>
      </c>
      <c r="AG1835" s="82"/>
      <c r="AH1835" s="60"/>
      <c r="AI1835" s="75" t="s">
        <v>6443</v>
      </c>
      <c r="AJ1835" s="6" t="s">
        <v>103</v>
      </c>
      <c r="AK1835" s="81">
        <v>0</v>
      </c>
      <c r="AL1835" s="6" t="s">
        <v>103</v>
      </c>
      <c r="AM1835" s="342"/>
      <c r="AN1835" s="342"/>
      <c r="AO1835" s="342"/>
    </row>
    <row r="1836" spans="1:41">
      <c r="A1836" s="85" t="s">
        <v>6443</v>
      </c>
      <c r="B1836" s="85" t="s">
        <v>93</v>
      </c>
      <c r="C1836" s="76">
        <v>1835</v>
      </c>
      <c r="D1836" s="80" t="s">
        <v>589</v>
      </c>
      <c r="E1836" s="80" t="s">
        <v>2164</v>
      </c>
      <c r="F1836" s="6" t="str">
        <f t="shared" si="182"/>
        <v>BROKERFG-V-031-V1E26-M23</v>
      </c>
      <c r="G1836" s="95" t="s">
        <v>6472</v>
      </c>
      <c r="H1836" s="95" t="s">
        <v>6473</v>
      </c>
      <c r="I1836" s="85" t="s">
        <v>6622</v>
      </c>
      <c r="J1836" s="92">
        <v>46098</v>
      </c>
      <c r="K1836" s="95" t="s">
        <v>6636</v>
      </c>
      <c r="L1836" s="80" t="s">
        <v>116</v>
      </c>
      <c r="M1836" s="80" t="s">
        <v>1100</v>
      </c>
      <c r="N1836" s="80" t="s">
        <v>1085</v>
      </c>
      <c r="O1836" s="71">
        <v>0</v>
      </c>
      <c r="P1836" s="71">
        <v>0</v>
      </c>
      <c r="Q1836" s="79">
        <v>2175.69</v>
      </c>
      <c r="R1836" s="79">
        <v>348.12</v>
      </c>
      <c r="S1836" s="71">
        <v>0</v>
      </c>
      <c r="T1836" s="79">
        <v>2523.81</v>
      </c>
      <c r="U1836" s="80" t="s">
        <v>24</v>
      </c>
      <c r="V1836" s="84">
        <f t="shared" si="187"/>
        <v>141.69394274549876</v>
      </c>
      <c r="W1836" s="78">
        <v>46094</v>
      </c>
      <c r="X1836" s="80" t="s">
        <v>122</v>
      </c>
      <c r="Y1836" s="80" t="s">
        <v>537</v>
      </c>
      <c r="Z1836" s="80" t="s">
        <v>121</v>
      </c>
      <c r="AA1836" s="80" t="s">
        <v>6637</v>
      </c>
      <c r="AB1836" s="76" t="s">
        <v>1118</v>
      </c>
      <c r="AC1836" s="76" t="s">
        <v>541</v>
      </c>
      <c r="AD1836" s="76" t="s">
        <v>195</v>
      </c>
      <c r="AE1836" s="76" t="s">
        <v>547</v>
      </c>
      <c r="AF1836" s="76" t="s">
        <v>96</v>
      </c>
      <c r="AG1836" s="82"/>
      <c r="AH1836" s="60"/>
      <c r="AI1836" s="75" t="s">
        <v>6443</v>
      </c>
      <c r="AJ1836" s="6" t="s">
        <v>103</v>
      </c>
      <c r="AK1836" s="81">
        <v>0</v>
      </c>
      <c r="AL1836" s="6" t="s">
        <v>103</v>
      </c>
      <c r="AM1836" s="342"/>
      <c r="AN1836" s="342"/>
      <c r="AO1836" s="342"/>
    </row>
    <row r="1837" spans="1:41">
      <c r="A1837" s="85" t="s">
        <v>6443</v>
      </c>
      <c r="B1837" s="85" t="s">
        <v>93</v>
      </c>
      <c r="C1837" s="76">
        <v>1836</v>
      </c>
      <c r="D1837" s="80" t="s">
        <v>589</v>
      </c>
      <c r="E1837" s="80" t="s">
        <v>2164</v>
      </c>
      <c r="F1837" s="6" t="str">
        <f t="shared" si="182"/>
        <v>BROKERFG-V-034-V1E26-M19</v>
      </c>
      <c r="G1837" s="95" t="s">
        <v>6474</v>
      </c>
      <c r="H1837" s="95" t="s">
        <v>6475</v>
      </c>
      <c r="I1837" s="85" t="s">
        <v>6622</v>
      </c>
      <c r="J1837" s="92">
        <v>46098</v>
      </c>
      <c r="K1837" s="95" t="s">
        <v>6638</v>
      </c>
      <c r="L1837" s="80" t="s">
        <v>116</v>
      </c>
      <c r="M1837" s="80" t="s">
        <v>1100</v>
      </c>
      <c r="N1837" s="80" t="s">
        <v>1085</v>
      </c>
      <c r="O1837" s="71">
        <v>0</v>
      </c>
      <c r="P1837" s="71">
        <v>0</v>
      </c>
      <c r="Q1837" s="79">
        <v>1431.66</v>
      </c>
      <c r="R1837" s="79">
        <v>229.07</v>
      </c>
      <c r="S1837" s="71">
        <v>0</v>
      </c>
      <c r="T1837" s="79">
        <v>1660.73</v>
      </c>
      <c r="U1837" s="80" t="s">
        <v>24</v>
      </c>
      <c r="V1837" s="84">
        <f t="shared" si="187"/>
        <v>93.23815245035567</v>
      </c>
      <c r="W1837" s="78">
        <v>46094</v>
      </c>
      <c r="X1837" s="80" t="s">
        <v>122</v>
      </c>
      <c r="Y1837" s="80" t="s">
        <v>537</v>
      </c>
      <c r="Z1837" s="80" t="s">
        <v>121</v>
      </c>
      <c r="AA1837" s="80" t="s">
        <v>1123</v>
      </c>
      <c r="AB1837" s="76" t="s">
        <v>539</v>
      </c>
      <c r="AC1837" s="76" t="s">
        <v>541</v>
      </c>
      <c r="AD1837" s="76" t="s">
        <v>195</v>
      </c>
      <c r="AE1837" s="76" t="s">
        <v>547</v>
      </c>
      <c r="AF1837" s="76" t="s">
        <v>96</v>
      </c>
      <c r="AG1837" s="82"/>
      <c r="AH1837" s="60"/>
      <c r="AI1837" s="75" t="s">
        <v>6443</v>
      </c>
      <c r="AJ1837" s="6" t="s">
        <v>103</v>
      </c>
      <c r="AK1837" s="81">
        <v>0</v>
      </c>
      <c r="AL1837" s="6" t="s">
        <v>103</v>
      </c>
      <c r="AM1837" s="342"/>
      <c r="AN1837" s="342"/>
      <c r="AO1837" s="342"/>
    </row>
    <row r="1838" spans="1:41">
      <c r="A1838" s="85" t="s">
        <v>6443</v>
      </c>
      <c r="B1838" s="85" t="s">
        <v>587</v>
      </c>
      <c r="C1838" s="76">
        <v>1837</v>
      </c>
      <c r="D1838" s="80" t="s">
        <v>589</v>
      </c>
      <c r="E1838" s="80" t="s">
        <v>2164</v>
      </c>
      <c r="F1838" s="6" t="str">
        <f t="shared" si="182"/>
        <v>BROKERVA-V-081-F4I25</v>
      </c>
      <c r="G1838" s="95" t="s">
        <v>6476</v>
      </c>
      <c r="H1838" s="95" t="s">
        <v>6477</v>
      </c>
      <c r="I1838" s="85" t="s">
        <v>6622</v>
      </c>
      <c r="J1838" s="92">
        <v>46099</v>
      </c>
      <c r="K1838" s="95" t="s">
        <v>6639</v>
      </c>
      <c r="L1838" s="80" t="s">
        <v>116</v>
      </c>
      <c r="M1838" s="80" t="s">
        <v>1084</v>
      </c>
      <c r="N1838" s="80" t="s">
        <v>1128</v>
      </c>
      <c r="O1838" s="71">
        <v>0</v>
      </c>
      <c r="P1838" s="71">
        <v>0</v>
      </c>
      <c r="Q1838" s="79">
        <v>1884.44</v>
      </c>
      <c r="R1838" s="79">
        <v>301.52</v>
      </c>
      <c r="S1838" s="71">
        <v>0</v>
      </c>
      <c r="T1838" s="79">
        <v>2185.96</v>
      </c>
      <c r="U1838" s="80" t="s">
        <v>24</v>
      </c>
      <c r="V1838" s="84">
        <f t="shared" si="187"/>
        <v>122.72607331136277</v>
      </c>
      <c r="W1838" s="78">
        <v>46099</v>
      </c>
      <c r="X1838" s="80" t="s">
        <v>1129</v>
      </c>
      <c r="Y1838" s="80" t="s">
        <v>121</v>
      </c>
      <c r="Z1838" s="80" t="s">
        <v>537</v>
      </c>
      <c r="AA1838" s="80" t="s">
        <v>1130</v>
      </c>
      <c r="AB1838" s="76" t="s">
        <v>539</v>
      </c>
      <c r="AC1838" s="76" t="s">
        <v>540</v>
      </c>
      <c r="AD1838" s="76" t="s">
        <v>173</v>
      </c>
      <c r="AE1838" s="76" t="s">
        <v>548</v>
      </c>
      <c r="AF1838" s="76" t="s">
        <v>96</v>
      </c>
      <c r="AG1838" s="82"/>
      <c r="AH1838" s="60"/>
      <c r="AI1838" s="75" t="s">
        <v>6443</v>
      </c>
      <c r="AJ1838" s="6" t="s">
        <v>103</v>
      </c>
      <c r="AK1838" s="81">
        <v>0</v>
      </c>
      <c r="AL1838" s="6" t="s">
        <v>103</v>
      </c>
      <c r="AM1838" s="342"/>
      <c r="AN1838" s="342"/>
      <c r="AO1838" s="342"/>
    </row>
    <row r="1839" spans="1:41">
      <c r="A1839" s="85" t="s">
        <v>6443</v>
      </c>
      <c r="B1839" s="85" t="s">
        <v>93</v>
      </c>
      <c r="C1839" s="76">
        <v>1838</v>
      </c>
      <c r="D1839" s="80" t="s">
        <v>590</v>
      </c>
      <c r="E1839" s="80" t="s">
        <v>2163</v>
      </c>
      <c r="F1839" s="6" t="str">
        <f t="shared" si="182"/>
        <v>FREIGHTRM-V-067-V1I26-M19.2</v>
      </c>
      <c r="G1839" s="95" t="s">
        <v>6478</v>
      </c>
      <c r="H1839" s="95" t="s">
        <v>6479</v>
      </c>
      <c r="I1839" s="85" t="s">
        <v>6622</v>
      </c>
      <c r="J1839" s="92">
        <v>46101</v>
      </c>
      <c r="K1839" s="95" t="s">
        <v>6133</v>
      </c>
      <c r="L1839" s="80">
        <v>7162</v>
      </c>
      <c r="M1839" s="80" t="s">
        <v>1870</v>
      </c>
      <c r="N1839" s="80" t="s">
        <v>1150</v>
      </c>
      <c r="O1839" s="71">
        <v>0</v>
      </c>
      <c r="P1839" s="71">
        <v>0</v>
      </c>
      <c r="Q1839" s="79">
        <v>10800</v>
      </c>
      <c r="R1839" s="79">
        <v>1728</v>
      </c>
      <c r="S1839" s="71">
        <v>0</v>
      </c>
      <c r="T1839" s="79">
        <v>12528</v>
      </c>
      <c r="U1839" s="80" t="s">
        <v>24</v>
      </c>
      <c r="V1839" s="84">
        <f t="shared" si="187"/>
        <v>703.35790519714578</v>
      </c>
      <c r="W1839" s="78">
        <v>46101</v>
      </c>
      <c r="X1839" s="80" t="s">
        <v>1135</v>
      </c>
      <c r="Y1839" s="80" t="s">
        <v>1136</v>
      </c>
      <c r="Z1839" s="80" t="s">
        <v>1137</v>
      </c>
      <c r="AA1839" s="80" t="s">
        <v>121</v>
      </c>
      <c r="AB1839" s="76" t="s">
        <v>539</v>
      </c>
      <c r="AC1839" s="76" t="s">
        <v>540</v>
      </c>
      <c r="AD1839" s="76" t="s">
        <v>173</v>
      </c>
      <c r="AE1839" s="76" t="s">
        <v>548</v>
      </c>
      <c r="AF1839" s="76" t="s">
        <v>96</v>
      </c>
      <c r="AG1839" s="82"/>
      <c r="AH1839" s="60"/>
      <c r="AI1839" s="75" t="s">
        <v>6443</v>
      </c>
      <c r="AJ1839" s="6" t="s">
        <v>103</v>
      </c>
      <c r="AK1839" s="81">
        <v>0</v>
      </c>
      <c r="AL1839" s="6" t="s">
        <v>103</v>
      </c>
      <c r="AM1839" s="342"/>
      <c r="AN1839" s="342"/>
      <c r="AO1839" s="342"/>
    </row>
    <row r="1840" spans="1:41">
      <c r="A1840" s="85" t="s">
        <v>6443</v>
      </c>
      <c r="B1840" s="85" t="s">
        <v>93</v>
      </c>
      <c r="C1840" s="76">
        <v>1839</v>
      </c>
      <c r="D1840" s="80" t="s">
        <v>590</v>
      </c>
      <c r="E1840" s="80" t="s">
        <v>2163</v>
      </c>
      <c r="F1840" s="6" t="str">
        <f t="shared" si="182"/>
        <v>FREIGHTFG-V-023-V1E26-M46.1</v>
      </c>
      <c r="G1840" s="95" t="s">
        <v>4467</v>
      </c>
      <c r="H1840" s="95" t="s">
        <v>6480</v>
      </c>
      <c r="I1840" s="85" t="s">
        <v>6622</v>
      </c>
      <c r="J1840" s="92">
        <v>46098</v>
      </c>
      <c r="K1840" s="95" t="s">
        <v>6640</v>
      </c>
      <c r="L1840" s="80">
        <v>7101</v>
      </c>
      <c r="M1840" s="80" t="s">
        <v>1870</v>
      </c>
      <c r="N1840" s="80" t="s">
        <v>1134</v>
      </c>
      <c r="O1840" s="71">
        <v>0</v>
      </c>
      <c r="P1840" s="71">
        <v>0</v>
      </c>
      <c r="Q1840" s="79">
        <v>10500</v>
      </c>
      <c r="R1840" s="79">
        <v>1680</v>
      </c>
      <c r="S1840" s="71">
        <v>420</v>
      </c>
      <c r="T1840" s="79">
        <v>11760</v>
      </c>
      <c r="U1840" s="80" t="s">
        <v>24</v>
      </c>
      <c r="V1840" s="84">
        <f t="shared" si="187"/>
        <v>660.24017920804874</v>
      </c>
      <c r="W1840" s="78">
        <v>46098</v>
      </c>
      <c r="X1840" s="80" t="s">
        <v>4727</v>
      </c>
      <c r="Y1840" s="80" t="s">
        <v>5200</v>
      </c>
      <c r="Z1840" s="80" t="s">
        <v>1470</v>
      </c>
      <c r="AA1840" s="80" t="s">
        <v>121</v>
      </c>
      <c r="AB1840" s="76" t="s">
        <v>1106</v>
      </c>
      <c r="AC1840" s="76" t="s">
        <v>541</v>
      </c>
      <c r="AD1840" s="76" t="s">
        <v>195</v>
      </c>
      <c r="AE1840" s="76" t="s">
        <v>547</v>
      </c>
      <c r="AF1840" s="76" t="s">
        <v>96</v>
      </c>
      <c r="AG1840" s="82"/>
      <c r="AH1840" s="60"/>
      <c r="AI1840" s="75" t="s">
        <v>6443</v>
      </c>
      <c r="AJ1840" s="6" t="s">
        <v>103</v>
      </c>
      <c r="AK1840" s="81">
        <v>0</v>
      </c>
      <c r="AL1840" s="6" t="s">
        <v>103</v>
      </c>
      <c r="AM1840" s="342"/>
      <c r="AN1840" s="342"/>
      <c r="AO1840" s="342"/>
    </row>
    <row r="1841" spans="1:41">
      <c r="A1841" s="85" t="s">
        <v>6443</v>
      </c>
      <c r="B1841" s="85" t="s">
        <v>93</v>
      </c>
      <c r="C1841" s="76">
        <v>1840</v>
      </c>
      <c r="D1841" s="80" t="s">
        <v>590</v>
      </c>
      <c r="E1841" s="80" t="s">
        <v>2163</v>
      </c>
      <c r="F1841" s="6" t="str">
        <f t="shared" si="182"/>
        <v>FREIGHTRM-V-067-V1I26-M19</v>
      </c>
      <c r="G1841" s="95" t="s">
        <v>5896</v>
      </c>
      <c r="H1841" s="95" t="s">
        <v>6481</v>
      </c>
      <c r="I1841" s="85" t="s">
        <v>6622</v>
      </c>
      <c r="J1841" s="92">
        <v>46098</v>
      </c>
      <c r="K1841" s="95" t="s">
        <v>6641</v>
      </c>
      <c r="L1841" s="80">
        <v>7100</v>
      </c>
      <c r="M1841" s="80" t="s">
        <v>1870</v>
      </c>
      <c r="N1841" s="80" t="s">
        <v>1134</v>
      </c>
      <c r="O1841" s="71">
        <v>0</v>
      </c>
      <c r="P1841" s="71">
        <v>0</v>
      </c>
      <c r="Q1841" s="79">
        <v>10800</v>
      </c>
      <c r="R1841" s="79">
        <v>1728</v>
      </c>
      <c r="S1841" s="71">
        <v>432</v>
      </c>
      <c r="T1841" s="79">
        <v>12096</v>
      </c>
      <c r="U1841" s="80" t="s">
        <v>24</v>
      </c>
      <c r="V1841" s="84">
        <f t="shared" si="187"/>
        <v>679.10418432827862</v>
      </c>
      <c r="W1841" s="78">
        <v>46098</v>
      </c>
      <c r="X1841" s="80" t="s">
        <v>1135</v>
      </c>
      <c r="Y1841" s="80" t="s">
        <v>1136</v>
      </c>
      <c r="Z1841" s="80" t="s">
        <v>1137</v>
      </c>
      <c r="AA1841" s="80" t="s">
        <v>121</v>
      </c>
      <c r="AB1841" s="76" t="s">
        <v>539</v>
      </c>
      <c r="AC1841" s="76" t="s">
        <v>540</v>
      </c>
      <c r="AD1841" s="76" t="s">
        <v>173</v>
      </c>
      <c r="AE1841" s="76" t="s">
        <v>548</v>
      </c>
      <c r="AF1841" s="76" t="s">
        <v>96</v>
      </c>
      <c r="AG1841" s="82"/>
      <c r="AH1841" s="60"/>
      <c r="AI1841" s="75" t="s">
        <v>6443</v>
      </c>
      <c r="AJ1841" s="6" t="s">
        <v>103</v>
      </c>
      <c r="AK1841" s="81">
        <v>0</v>
      </c>
      <c r="AL1841" s="6" t="s">
        <v>103</v>
      </c>
      <c r="AM1841" s="342"/>
      <c r="AN1841" s="342"/>
      <c r="AO1841" s="342"/>
    </row>
    <row r="1842" spans="1:41">
      <c r="A1842" s="85" t="s">
        <v>6443</v>
      </c>
      <c r="B1842" s="85" t="s">
        <v>93</v>
      </c>
      <c r="C1842" s="76">
        <v>1841</v>
      </c>
      <c r="D1842" s="80" t="s">
        <v>590</v>
      </c>
      <c r="E1842" s="80" t="s">
        <v>2163</v>
      </c>
      <c r="F1842" s="6" t="str">
        <f t="shared" si="182"/>
        <v>FREIGHTFG-V-031-V1E26-M23</v>
      </c>
      <c r="G1842" s="95" t="s">
        <v>6472</v>
      </c>
      <c r="H1842" s="95" t="s">
        <v>6482</v>
      </c>
      <c r="I1842" s="85" t="s">
        <v>6622</v>
      </c>
      <c r="J1842" s="92">
        <v>46098</v>
      </c>
      <c r="K1842" s="95" t="s">
        <v>6642</v>
      </c>
      <c r="L1842" s="80">
        <v>7094</v>
      </c>
      <c r="M1842" s="80" t="s">
        <v>1870</v>
      </c>
      <c r="N1842" s="80" t="s">
        <v>1134</v>
      </c>
      <c r="O1842" s="71">
        <v>0</v>
      </c>
      <c r="P1842" s="71">
        <v>0</v>
      </c>
      <c r="Q1842" s="79">
        <v>10500</v>
      </c>
      <c r="R1842" s="79">
        <v>1680</v>
      </c>
      <c r="S1842" s="71">
        <v>420</v>
      </c>
      <c r="T1842" s="79">
        <v>11760</v>
      </c>
      <c r="U1842" s="80" t="s">
        <v>24</v>
      </c>
      <c r="V1842" s="84">
        <f t="shared" si="187"/>
        <v>660.24017920804874</v>
      </c>
      <c r="W1842" s="78">
        <v>46098</v>
      </c>
      <c r="X1842" s="80" t="s">
        <v>1135</v>
      </c>
      <c r="Y1842" s="80" t="s">
        <v>5200</v>
      </c>
      <c r="Z1842" s="80" t="s">
        <v>1117</v>
      </c>
      <c r="AA1842" s="80" t="s">
        <v>121</v>
      </c>
      <c r="AB1842" s="76" t="s">
        <v>1118</v>
      </c>
      <c r="AC1842" s="76" t="s">
        <v>541</v>
      </c>
      <c r="AD1842" s="76" t="s">
        <v>195</v>
      </c>
      <c r="AE1842" s="76" t="s">
        <v>547</v>
      </c>
      <c r="AF1842" s="76" t="s">
        <v>96</v>
      </c>
      <c r="AG1842" s="82"/>
      <c r="AH1842" s="60"/>
      <c r="AI1842" s="75" t="s">
        <v>6443</v>
      </c>
      <c r="AJ1842" s="6" t="s">
        <v>103</v>
      </c>
      <c r="AK1842" s="81">
        <v>0</v>
      </c>
      <c r="AL1842" s="6" t="s">
        <v>103</v>
      </c>
      <c r="AM1842" s="342"/>
      <c r="AN1842" s="342"/>
      <c r="AO1842" s="342"/>
    </row>
    <row r="1843" spans="1:41">
      <c r="A1843" s="85" t="s">
        <v>6443</v>
      </c>
      <c r="B1843" s="85" t="s">
        <v>93</v>
      </c>
      <c r="C1843" s="76">
        <v>1842</v>
      </c>
      <c r="D1843" s="80" t="s">
        <v>590</v>
      </c>
      <c r="E1843" s="80" t="s">
        <v>2163</v>
      </c>
      <c r="F1843" s="6" t="str">
        <f t="shared" si="182"/>
        <v>FREIGHTRM-V-082-V1I26-M01.1</v>
      </c>
      <c r="G1843" s="95" t="s">
        <v>6483</v>
      </c>
      <c r="H1843" s="95" t="s">
        <v>6484</v>
      </c>
      <c r="I1843" s="85" t="s">
        <v>6622</v>
      </c>
      <c r="J1843" s="92">
        <v>46101</v>
      </c>
      <c r="K1843" s="95" t="s">
        <v>6643</v>
      </c>
      <c r="L1843" s="80">
        <v>7163</v>
      </c>
      <c r="M1843" s="80" t="s">
        <v>1870</v>
      </c>
      <c r="N1843" s="80" t="s">
        <v>1134</v>
      </c>
      <c r="O1843" s="71">
        <v>0</v>
      </c>
      <c r="P1843" s="71">
        <v>0</v>
      </c>
      <c r="Q1843" s="79">
        <v>19000</v>
      </c>
      <c r="R1843" s="79">
        <v>3040</v>
      </c>
      <c r="S1843" s="71">
        <v>760</v>
      </c>
      <c r="T1843" s="79">
        <v>21280</v>
      </c>
      <c r="U1843" s="80" t="s">
        <v>24</v>
      </c>
      <c r="V1843" s="84">
        <f t="shared" si="187"/>
        <v>1194.7203242812309</v>
      </c>
      <c r="W1843" s="78">
        <v>46101</v>
      </c>
      <c r="X1843" s="80" t="s">
        <v>1147</v>
      </c>
      <c r="Y1843" s="80" t="s">
        <v>1148</v>
      </c>
      <c r="Z1843" s="80" t="s">
        <v>1137</v>
      </c>
      <c r="AA1843" s="80" t="s">
        <v>121</v>
      </c>
      <c r="AB1843" s="76" t="s">
        <v>542</v>
      </c>
      <c r="AC1843" s="76" t="s">
        <v>540</v>
      </c>
      <c r="AD1843" s="76" t="s">
        <v>173</v>
      </c>
      <c r="AE1843" s="76" t="s">
        <v>548</v>
      </c>
      <c r="AF1843" s="76" t="s">
        <v>96</v>
      </c>
      <c r="AG1843" s="82"/>
      <c r="AH1843" s="60"/>
      <c r="AI1843" s="75" t="s">
        <v>6443</v>
      </c>
      <c r="AJ1843" s="6" t="s">
        <v>103</v>
      </c>
      <c r="AK1843" s="81">
        <v>0</v>
      </c>
      <c r="AL1843" s="6" t="s">
        <v>103</v>
      </c>
      <c r="AM1843" s="342"/>
      <c r="AN1843" s="342"/>
      <c r="AO1843" s="342"/>
    </row>
    <row r="1844" spans="1:41">
      <c r="A1844" s="85" t="s">
        <v>6443</v>
      </c>
      <c r="B1844" s="85" t="s">
        <v>93</v>
      </c>
      <c r="C1844" s="76">
        <v>1843</v>
      </c>
      <c r="D1844" s="80" t="s">
        <v>590</v>
      </c>
      <c r="E1844" s="80" t="s">
        <v>2163</v>
      </c>
      <c r="F1844" s="6" t="str">
        <f t="shared" si="182"/>
        <v>FREIGHTRM-V-067-V1I26-M19.3</v>
      </c>
      <c r="G1844" s="95" t="s">
        <v>6485</v>
      </c>
      <c r="H1844" s="95" t="s">
        <v>6486</v>
      </c>
      <c r="I1844" s="85" t="s">
        <v>6622</v>
      </c>
      <c r="J1844" s="92">
        <v>46101</v>
      </c>
      <c r="K1844" s="95" t="s">
        <v>6133</v>
      </c>
      <c r="L1844" s="80">
        <v>7173</v>
      </c>
      <c r="M1844" s="80" t="s">
        <v>1870</v>
      </c>
      <c r="N1844" s="80" t="s">
        <v>1134</v>
      </c>
      <c r="O1844" s="71">
        <v>0</v>
      </c>
      <c r="P1844" s="71">
        <v>0</v>
      </c>
      <c r="Q1844" s="79">
        <v>10800</v>
      </c>
      <c r="R1844" s="79">
        <v>1728</v>
      </c>
      <c r="S1844" s="71">
        <v>432</v>
      </c>
      <c r="T1844" s="79">
        <v>12096</v>
      </c>
      <c r="U1844" s="80" t="s">
        <v>24</v>
      </c>
      <c r="V1844" s="84">
        <f t="shared" si="187"/>
        <v>679.10418432827862</v>
      </c>
      <c r="W1844" s="78">
        <v>46101</v>
      </c>
      <c r="X1844" s="80" t="s">
        <v>1135</v>
      </c>
      <c r="Y1844" s="80" t="s">
        <v>1136</v>
      </c>
      <c r="Z1844" s="80" t="s">
        <v>1137</v>
      </c>
      <c r="AA1844" s="80" t="s">
        <v>121</v>
      </c>
      <c r="AB1844" s="76" t="s">
        <v>539</v>
      </c>
      <c r="AC1844" s="76" t="s">
        <v>540</v>
      </c>
      <c r="AD1844" s="76" t="s">
        <v>173</v>
      </c>
      <c r="AE1844" s="76" t="s">
        <v>548</v>
      </c>
      <c r="AF1844" s="76" t="s">
        <v>96</v>
      </c>
      <c r="AG1844" s="82"/>
      <c r="AH1844" s="60"/>
      <c r="AI1844" s="75" t="s">
        <v>6443</v>
      </c>
      <c r="AJ1844" s="6" t="s">
        <v>103</v>
      </c>
      <c r="AK1844" s="81">
        <v>0</v>
      </c>
      <c r="AL1844" s="6" t="s">
        <v>103</v>
      </c>
      <c r="AM1844" s="342"/>
      <c r="AN1844" s="342"/>
      <c r="AO1844" s="342"/>
    </row>
    <row r="1845" spans="1:41">
      <c r="A1845" s="85" t="s">
        <v>6443</v>
      </c>
      <c r="B1845" s="85" t="s">
        <v>93</v>
      </c>
      <c r="C1845" s="76">
        <v>1844</v>
      </c>
      <c r="D1845" s="80" t="s">
        <v>590</v>
      </c>
      <c r="E1845" s="80" t="s">
        <v>2163</v>
      </c>
      <c r="F1845" s="6" t="str">
        <f t="shared" si="182"/>
        <v>FREIGHTRM-V-067-V1I26-M19.3</v>
      </c>
      <c r="G1845" s="95" t="s">
        <v>6485</v>
      </c>
      <c r="H1845" s="95" t="s">
        <v>6487</v>
      </c>
      <c r="I1845" s="85" t="s">
        <v>6622</v>
      </c>
      <c r="J1845" s="92">
        <v>46101</v>
      </c>
      <c r="K1845" s="95" t="s">
        <v>6133</v>
      </c>
      <c r="L1845" s="80">
        <v>7181</v>
      </c>
      <c r="M1845" s="80" t="s">
        <v>1870</v>
      </c>
      <c r="N1845" s="80" t="s">
        <v>1134</v>
      </c>
      <c r="O1845" s="71">
        <v>0</v>
      </c>
      <c r="P1845" s="71">
        <v>0</v>
      </c>
      <c r="Q1845" s="79">
        <v>10800</v>
      </c>
      <c r="R1845" s="79">
        <v>1728</v>
      </c>
      <c r="S1845" s="71">
        <v>432</v>
      </c>
      <c r="T1845" s="79">
        <v>12096</v>
      </c>
      <c r="U1845" s="80" t="s">
        <v>24</v>
      </c>
      <c r="V1845" s="84">
        <f t="shared" si="187"/>
        <v>679.10418432827862</v>
      </c>
      <c r="W1845" s="78">
        <v>46101</v>
      </c>
      <c r="X1845" s="80" t="s">
        <v>1135</v>
      </c>
      <c r="Y1845" s="80" t="s">
        <v>1136</v>
      </c>
      <c r="Z1845" s="80" t="s">
        <v>1137</v>
      </c>
      <c r="AA1845" s="80" t="s">
        <v>121</v>
      </c>
      <c r="AB1845" s="76" t="s">
        <v>539</v>
      </c>
      <c r="AC1845" s="76" t="s">
        <v>540</v>
      </c>
      <c r="AD1845" s="76" t="s">
        <v>173</v>
      </c>
      <c r="AE1845" s="76" t="s">
        <v>548</v>
      </c>
      <c r="AF1845" s="76" t="s">
        <v>96</v>
      </c>
      <c r="AG1845" s="82"/>
      <c r="AH1845" s="60"/>
      <c r="AI1845" s="75" t="s">
        <v>6443</v>
      </c>
      <c r="AJ1845" s="6" t="s">
        <v>103</v>
      </c>
      <c r="AK1845" s="81">
        <v>0</v>
      </c>
      <c r="AL1845" s="6" t="s">
        <v>103</v>
      </c>
      <c r="AM1845" s="342"/>
      <c r="AN1845" s="342"/>
      <c r="AO1845" s="342"/>
    </row>
    <row r="1846" spans="1:41">
      <c r="A1846" s="85" t="s">
        <v>6443</v>
      </c>
      <c r="B1846" s="85" t="s">
        <v>93</v>
      </c>
      <c r="C1846" s="76">
        <v>1845</v>
      </c>
      <c r="D1846" s="80" t="s">
        <v>590</v>
      </c>
      <c r="E1846" s="80" t="s">
        <v>2163</v>
      </c>
      <c r="F1846" s="6" t="str">
        <f t="shared" si="182"/>
        <v>FREIGHTRM-V-093-V1I26-M19.3</v>
      </c>
      <c r="G1846" s="95" t="s">
        <v>6488</v>
      </c>
      <c r="H1846" s="95" t="s">
        <v>6489</v>
      </c>
      <c r="I1846" s="85" t="s">
        <v>6622</v>
      </c>
      <c r="J1846" s="92">
        <v>46101</v>
      </c>
      <c r="K1846" s="95" t="s">
        <v>6644</v>
      </c>
      <c r="L1846" s="80">
        <v>7089</v>
      </c>
      <c r="M1846" s="80" t="s">
        <v>1870</v>
      </c>
      <c r="N1846" s="80" t="s">
        <v>1150</v>
      </c>
      <c r="O1846" s="71">
        <v>0</v>
      </c>
      <c r="P1846" s="71">
        <v>0</v>
      </c>
      <c r="Q1846" s="79">
        <v>19000</v>
      </c>
      <c r="R1846" s="79">
        <v>3040</v>
      </c>
      <c r="S1846" s="71">
        <v>0</v>
      </c>
      <c r="T1846" s="79">
        <v>22040</v>
      </c>
      <c r="U1846" s="80" t="s">
        <v>24</v>
      </c>
      <c r="V1846" s="84">
        <f t="shared" si="187"/>
        <v>1237.388907291275</v>
      </c>
      <c r="W1846" s="78">
        <v>46101</v>
      </c>
      <c r="X1846" s="80" t="s">
        <v>1140</v>
      </c>
      <c r="Y1846" s="80" t="s">
        <v>1141</v>
      </c>
      <c r="Z1846" s="80" t="s">
        <v>1137</v>
      </c>
      <c r="AA1846" s="80" t="s">
        <v>121</v>
      </c>
      <c r="AB1846" s="76" t="s">
        <v>539</v>
      </c>
      <c r="AC1846" s="76" t="s">
        <v>540</v>
      </c>
      <c r="AD1846" s="76" t="s">
        <v>173</v>
      </c>
      <c r="AE1846" s="76" t="s">
        <v>548</v>
      </c>
      <c r="AF1846" s="76" t="s">
        <v>96</v>
      </c>
      <c r="AG1846" s="82"/>
      <c r="AH1846" s="60"/>
      <c r="AI1846" s="75" t="s">
        <v>6443</v>
      </c>
      <c r="AJ1846" s="6" t="s">
        <v>103</v>
      </c>
      <c r="AK1846" s="81">
        <v>0</v>
      </c>
      <c r="AL1846" s="6" t="s">
        <v>103</v>
      </c>
      <c r="AM1846" s="342"/>
      <c r="AN1846" s="342"/>
      <c r="AO1846" s="342"/>
    </row>
    <row r="1847" spans="1:41">
      <c r="A1847" s="85" t="s">
        <v>6443</v>
      </c>
      <c r="B1847" s="85" t="s">
        <v>93</v>
      </c>
      <c r="C1847" s="76">
        <v>1846</v>
      </c>
      <c r="D1847" s="80" t="s">
        <v>590</v>
      </c>
      <c r="E1847" s="80" t="s">
        <v>2163</v>
      </c>
      <c r="F1847" s="6" t="str">
        <f t="shared" si="182"/>
        <v>FREIGHTRM-V-041-V1I26-M19.1</v>
      </c>
      <c r="G1847" s="95" t="s">
        <v>4471</v>
      </c>
      <c r="H1847" s="95" t="s">
        <v>6490</v>
      </c>
      <c r="I1847" s="85" t="s">
        <v>6622</v>
      </c>
      <c r="J1847" s="92">
        <v>46098</v>
      </c>
      <c r="K1847" s="95" t="s">
        <v>6645</v>
      </c>
      <c r="L1847" s="80">
        <v>7099</v>
      </c>
      <c r="M1847" s="80" t="s">
        <v>2859</v>
      </c>
      <c r="N1847" s="80" t="s">
        <v>1134</v>
      </c>
      <c r="O1847" s="71">
        <v>0</v>
      </c>
      <c r="P1847" s="71">
        <v>0</v>
      </c>
      <c r="Q1847" s="79">
        <v>2000</v>
      </c>
      <c r="R1847" s="79">
        <v>320</v>
      </c>
      <c r="S1847" s="71">
        <v>80</v>
      </c>
      <c r="T1847" s="79">
        <v>2240</v>
      </c>
      <c r="U1847" s="80" t="s">
        <v>24</v>
      </c>
      <c r="V1847" s="84">
        <f t="shared" si="187"/>
        <v>125.76003413486642</v>
      </c>
      <c r="W1847" s="78">
        <v>46098</v>
      </c>
      <c r="X1847" s="80" t="s">
        <v>1135</v>
      </c>
      <c r="Y1847" s="80" t="s">
        <v>1151</v>
      </c>
      <c r="Z1847" s="80" t="s">
        <v>1137</v>
      </c>
      <c r="AA1847" s="80" t="s">
        <v>121</v>
      </c>
      <c r="AB1847" s="76" t="s">
        <v>539</v>
      </c>
      <c r="AC1847" s="76" t="s">
        <v>540</v>
      </c>
      <c r="AD1847" s="76" t="s">
        <v>173</v>
      </c>
      <c r="AE1847" s="76" t="s">
        <v>548</v>
      </c>
      <c r="AF1847" s="76" t="s">
        <v>96</v>
      </c>
      <c r="AG1847" s="82"/>
      <c r="AH1847" s="60"/>
      <c r="AI1847" s="75" t="s">
        <v>6443</v>
      </c>
      <c r="AJ1847" s="6" t="s">
        <v>103</v>
      </c>
      <c r="AK1847" s="81">
        <v>0</v>
      </c>
      <c r="AL1847" s="6" t="s">
        <v>103</v>
      </c>
      <c r="AM1847" s="342"/>
      <c r="AN1847" s="342"/>
      <c r="AO1847" s="342"/>
    </row>
    <row r="1848" spans="1:41">
      <c r="A1848" s="85" t="s">
        <v>6443</v>
      </c>
      <c r="B1848" s="85" t="s">
        <v>93</v>
      </c>
      <c r="C1848" s="76">
        <v>1847</v>
      </c>
      <c r="D1848" s="80" t="s">
        <v>590</v>
      </c>
      <c r="E1848" s="80" t="s">
        <v>2163</v>
      </c>
      <c r="F1848" s="6" t="str">
        <f t="shared" si="182"/>
        <v>FREIGHTFG-R-2164LE25.M19</v>
      </c>
      <c r="G1848" s="95" t="s">
        <v>6491</v>
      </c>
      <c r="H1848" s="95" t="s">
        <v>6492</v>
      </c>
      <c r="I1848" s="85" t="s">
        <v>6622</v>
      </c>
      <c r="J1848" s="92">
        <v>46095</v>
      </c>
      <c r="K1848" s="95" t="s">
        <v>6135</v>
      </c>
      <c r="L1848" s="80">
        <v>7115</v>
      </c>
      <c r="M1848" s="80" t="s">
        <v>1264</v>
      </c>
      <c r="N1848" s="80" t="s">
        <v>1158</v>
      </c>
      <c r="O1848" s="71">
        <v>0</v>
      </c>
      <c r="P1848" s="71">
        <v>0</v>
      </c>
      <c r="Q1848" s="79">
        <v>5500</v>
      </c>
      <c r="R1848" s="79">
        <v>880</v>
      </c>
      <c r="S1848" s="71">
        <v>220</v>
      </c>
      <c r="T1848" s="79">
        <v>6160</v>
      </c>
      <c r="U1848" s="80" t="s">
        <v>118</v>
      </c>
      <c r="V1848" s="84">
        <f t="shared" ref="V1848:V1849" si="188">T1848</f>
        <v>6160</v>
      </c>
      <c r="W1848" s="78">
        <v>46098</v>
      </c>
      <c r="X1848" s="80" t="s">
        <v>6646</v>
      </c>
      <c r="Y1848" s="80" t="s">
        <v>5200</v>
      </c>
      <c r="Z1848" s="80" t="s">
        <v>6647</v>
      </c>
      <c r="AA1848" s="80" t="s">
        <v>121</v>
      </c>
      <c r="AB1848" s="76" t="s">
        <v>539</v>
      </c>
      <c r="AC1848" s="76" t="s">
        <v>541</v>
      </c>
      <c r="AD1848" s="76" t="s">
        <v>195</v>
      </c>
      <c r="AE1848" s="76" t="s">
        <v>547</v>
      </c>
      <c r="AF1848" s="76" t="s">
        <v>96</v>
      </c>
      <c r="AG1848" s="82"/>
      <c r="AH1848" s="60"/>
      <c r="AI1848" s="75" t="s">
        <v>6443</v>
      </c>
      <c r="AJ1848" s="6" t="s">
        <v>103</v>
      </c>
      <c r="AK1848" s="81">
        <v>0</v>
      </c>
      <c r="AL1848" s="6" t="s">
        <v>103</v>
      </c>
      <c r="AM1848" s="342"/>
      <c r="AN1848" s="342"/>
      <c r="AO1848" s="342"/>
    </row>
    <row r="1849" spans="1:41">
      <c r="A1849" s="85" t="s">
        <v>6443</v>
      </c>
      <c r="B1849" s="85" t="s">
        <v>93</v>
      </c>
      <c r="C1849" s="76">
        <v>1848</v>
      </c>
      <c r="D1849" s="80" t="s">
        <v>590</v>
      </c>
      <c r="E1849" s="80" t="s">
        <v>2163</v>
      </c>
      <c r="F1849" s="6" t="str">
        <f t="shared" si="182"/>
        <v>FREIGHTFG-R-2170LE25.M19</v>
      </c>
      <c r="G1849" s="95" t="s">
        <v>6493</v>
      </c>
      <c r="H1849" s="95" t="s">
        <v>6494</v>
      </c>
      <c r="I1849" s="85" t="s">
        <v>6622</v>
      </c>
      <c r="J1849" s="92">
        <v>46099</v>
      </c>
      <c r="K1849" s="95">
        <v>3483</v>
      </c>
      <c r="L1849" s="80">
        <v>7171</v>
      </c>
      <c r="M1849" s="80" t="s">
        <v>1264</v>
      </c>
      <c r="N1849" s="80" t="s">
        <v>4737</v>
      </c>
      <c r="O1849" s="71">
        <v>0</v>
      </c>
      <c r="P1849" s="71">
        <v>0</v>
      </c>
      <c r="Q1849" s="79">
        <v>6200</v>
      </c>
      <c r="R1849" s="79">
        <v>992</v>
      </c>
      <c r="S1849" s="71">
        <v>248</v>
      </c>
      <c r="T1849" s="79">
        <v>6944</v>
      </c>
      <c r="U1849" s="80" t="s">
        <v>118</v>
      </c>
      <c r="V1849" s="84">
        <f t="shared" si="188"/>
        <v>6944</v>
      </c>
      <c r="W1849" s="78">
        <v>46101</v>
      </c>
      <c r="X1849" s="80" t="s">
        <v>4738</v>
      </c>
      <c r="Y1849" s="80" t="s">
        <v>5200</v>
      </c>
      <c r="Z1849" s="80" t="s">
        <v>6136</v>
      </c>
      <c r="AA1849" s="80" t="s">
        <v>121</v>
      </c>
      <c r="AB1849" s="76" t="s">
        <v>539</v>
      </c>
      <c r="AC1849" s="76" t="s">
        <v>541</v>
      </c>
      <c r="AD1849" s="76" t="s">
        <v>195</v>
      </c>
      <c r="AE1849" s="76" t="s">
        <v>547</v>
      </c>
      <c r="AF1849" s="76" t="s">
        <v>96</v>
      </c>
      <c r="AG1849" s="82"/>
      <c r="AH1849" s="60"/>
      <c r="AI1849" s="75" t="s">
        <v>6443</v>
      </c>
      <c r="AJ1849" s="6" t="s">
        <v>103</v>
      </c>
      <c r="AK1849" s="81">
        <v>0</v>
      </c>
      <c r="AL1849" s="6" t="s">
        <v>103</v>
      </c>
      <c r="AM1849" s="342"/>
      <c r="AN1849" s="342"/>
      <c r="AO1849" s="342"/>
    </row>
    <row r="1850" spans="1:41">
      <c r="A1850" s="85" t="s">
        <v>6443</v>
      </c>
      <c r="B1850" s="85" t="s">
        <v>93</v>
      </c>
      <c r="C1850" s="76">
        <v>1849</v>
      </c>
      <c r="D1850" s="80" t="s">
        <v>27</v>
      </c>
      <c r="E1850" s="80" t="s">
        <v>2163</v>
      </c>
      <c r="F1850" s="6" t="str">
        <f t="shared" si="182"/>
        <v>FREIGHTRM-V-096-V1I26-M19.1</v>
      </c>
      <c r="G1850" s="96" t="s">
        <v>6495</v>
      </c>
      <c r="H1850" s="95" t="s">
        <v>6496</v>
      </c>
      <c r="I1850" s="85" t="s">
        <v>6622</v>
      </c>
      <c r="J1850" s="105">
        <v>46102</v>
      </c>
      <c r="K1850" s="96" t="s">
        <v>6648</v>
      </c>
      <c r="L1850" s="85" t="s">
        <v>6649</v>
      </c>
      <c r="M1850" s="85" t="s">
        <v>1264</v>
      </c>
      <c r="N1850" s="85" t="s">
        <v>116</v>
      </c>
      <c r="O1850" s="71">
        <v>0</v>
      </c>
      <c r="P1850" s="71">
        <v>0</v>
      </c>
      <c r="Q1850" s="79" t="s">
        <v>6650</v>
      </c>
      <c r="R1850" s="79">
        <v>369.4</v>
      </c>
      <c r="S1850" s="71">
        <v>0</v>
      </c>
      <c r="T1850" s="79">
        <v>2678.16</v>
      </c>
      <c r="U1850" s="80" t="s">
        <v>24</v>
      </c>
      <c r="V1850" s="84">
        <f t="shared" ref="V1850:V1851" si="189">T1850/17.8117</f>
        <v>150.3595950976044</v>
      </c>
      <c r="W1850" s="106">
        <v>46092</v>
      </c>
      <c r="X1850" s="85" t="s">
        <v>1898</v>
      </c>
      <c r="Y1850" s="85" t="s">
        <v>1899</v>
      </c>
      <c r="Z1850" s="85" t="s">
        <v>239</v>
      </c>
      <c r="AA1850" s="85" t="s">
        <v>122</v>
      </c>
      <c r="AB1850" s="76" t="s">
        <v>539</v>
      </c>
      <c r="AC1850" s="76" t="s">
        <v>540</v>
      </c>
      <c r="AD1850" s="76" t="s">
        <v>173</v>
      </c>
      <c r="AE1850" s="76" t="s">
        <v>548</v>
      </c>
      <c r="AF1850" s="76" t="s">
        <v>96</v>
      </c>
      <c r="AG1850" s="82"/>
      <c r="AH1850" s="60"/>
      <c r="AI1850" s="75" t="s">
        <v>6443</v>
      </c>
      <c r="AJ1850" s="6" t="s">
        <v>103</v>
      </c>
      <c r="AK1850" s="81">
        <v>0</v>
      </c>
      <c r="AL1850" s="6" t="s">
        <v>103</v>
      </c>
      <c r="AM1850" s="342"/>
      <c r="AN1850" s="342"/>
      <c r="AO1850" s="342"/>
    </row>
    <row r="1851" spans="1:41">
      <c r="A1851" s="85" t="s">
        <v>6443</v>
      </c>
      <c r="B1851" s="85" t="s">
        <v>93</v>
      </c>
      <c r="C1851" s="76">
        <v>1850</v>
      </c>
      <c r="D1851" s="80" t="s">
        <v>27</v>
      </c>
      <c r="E1851" s="80" t="s">
        <v>2163</v>
      </c>
      <c r="F1851" s="6" t="str">
        <f t="shared" si="182"/>
        <v>FREIGHTRM-V-090-V1I26-M23.2</v>
      </c>
      <c r="G1851" s="96" t="s">
        <v>6497</v>
      </c>
      <c r="H1851" s="95" t="s">
        <v>6498</v>
      </c>
      <c r="I1851" s="85" t="s">
        <v>6622</v>
      </c>
      <c r="J1851" s="105">
        <v>46102</v>
      </c>
      <c r="K1851" s="107" t="s">
        <v>6651</v>
      </c>
      <c r="L1851" s="85" t="s">
        <v>6652</v>
      </c>
      <c r="M1851" s="85" t="s">
        <v>1264</v>
      </c>
      <c r="N1851" s="85" t="s">
        <v>116</v>
      </c>
      <c r="O1851" s="71">
        <v>0</v>
      </c>
      <c r="P1851" s="71">
        <v>0</v>
      </c>
      <c r="Q1851" s="79">
        <v>2858.4</v>
      </c>
      <c r="R1851" s="79">
        <v>457.34</v>
      </c>
      <c r="S1851" s="71">
        <v>0</v>
      </c>
      <c r="T1851" s="79">
        <v>3315.74</v>
      </c>
      <c r="U1851" s="80" t="s">
        <v>24</v>
      </c>
      <c r="V1851" s="84">
        <f t="shared" si="189"/>
        <v>186.15516767068837</v>
      </c>
      <c r="W1851" s="106">
        <v>46094</v>
      </c>
      <c r="X1851" s="85" t="s">
        <v>1885</v>
      </c>
      <c r="Y1851" s="85" t="s">
        <v>1886</v>
      </c>
      <c r="Z1851" s="85" t="s">
        <v>239</v>
      </c>
      <c r="AA1851" s="85" t="s">
        <v>122</v>
      </c>
      <c r="AB1851" s="76" t="s">
        <v>1118</v>
      </c>
      <c r="AC1851" s="76" t="s">
        <v>540</v>
      </c>
      <c r="AD1851" s="76" t="s">
        <v>173</v>
      </c>
      <c r="AE1851" s="76" t="s">
        <v>548</v>
      </c>
      <c r="AF1851" s="76" t="s">
        <v>96</v>
      </c>
      <c r="AG1851" s="82"/>
      <c r="AH1851" s="60"/>
      <c r="AI1851" s="75" t="s">
        <v>6443</v>
      </c>
      <c r="AJ1851" s="6" t="s">
        <v>103</v>
      </c>
      <c r="AK1851" s="81">
        <v>0</v>
      </c>
      <c r="AL1851" s="6" t="s">
        <v>103</v>
      </c>
      <c r="AM1851" s="342"/>
      <c r="AN1851" s="342"/>
      <c r="AO1851" s="342"/>
    </row>
    <row r="1852" spans="1:41">
      <c r="A1852" s="85" t="s">
        <v>6443</v>
      </c>
      <c r="B1852" s="85" t="s">
        <v>93</v>
      </c>
      <c r="C1852" s="76">
        <v>1851</v>
      </c>
      <c r="D1852" s="80" t="s">
        <v>591</v>
      </c>
      <c r="E1852" s="80" t="s">
        <v>2163</v>
      </c>
      <c r="F1852" s="6" t="str">
        <f t="shared" si="182"/>
        <v>FREIGHTRM-J-1251LI26-M19</v>
      </c>
      <c r="G1852" s="6" t="s">
        <v>6499</v>
      </c>
      <c r="H1852" s="80">
        <v>6239687002</v>
      </c>
      <c r="I1852" s="85" t="s">
        <v>6622</v>
      </c>
      <c r="J1852" s="105">
        <v>46097</v>
      </c>
      <c r="K1852" s="96" t="s">
        <v>116</v>
      </c>
      <c r="L1852" s="85" t="s">
        <v>116</v>
      </c>
      <c r="M1852" s="85" t="s">
        <v>173</v>
      </c>
      <c r="N1852" s="85" t="s">
        <v>116</v>
      </c>
      <c r="O1852" s="71">
        <v>0</v>
      </c>
      <c r="P1852" s="71">
        <v>0</v>
      </c>
      <c r="Q1852" s="79">
        <v>267.98</v>
      </c>
      <c r="R1852" s="79">
        <v>0</v>
      </c>
      <c r="S1852" s="71">
        <v>0</v>
      </c>
      <c r="T1852" s="79">
        <v>267.98</v>
      </c>
      <c r="U1852" s="80" t="s">
        <v>118</v>
      </c>
      <c r="V1852" s="84">
        <f>T1852</f>
        <v>267.98</v>
      </c>
      <c r="W1852" s="106" t="s">
        <v>119</v>
      </c>
      <c r="X1852" s="6" t="s">
        <v>4743</v>
      </c>
      <c r="Y1852" s="85" t="s">
        <v>178</v>
      </c>
      <c r="Z1852" s="85" t="s">
        <v>178</v>
      </c>
      <c r="AA1852" s="85" t="s">
        <v>1156</v>
      </c>
      <c r="AB1852" s="76" t="s">
        <v>539</v>
      </c>
      <c r="AC1852" s="76" t="s">
        <v>540</v>
      </c>
      <c r="AD1852" s="76" t="s">
        <v>173</v>
      </c>
      <c r="AE1852" s="76" t="s">
        <v>548</v>
      </c>
      <c r="AF1852" s="76" t="s">
        <v>96</v>
      </c>
      <c r="AG1852" s="82"/>
      <c r="AH1852" s="60"/>
      <c r="AI1852" s="75" t="s">
        <v>6443</v>
      </c>
      <c r="AJ1852" s="6" t="s">
        <v>103</v>
      </c>
      <c r="AK1852" s="81">
        <v>0</v>
      </c>
      <c r="AL1852" s="6" t="s">
        <v>103</v>
      </c>
      <c r="AM1852" s="342"/>
      <c r="AN1852" s="342"/>
      <c r="AO1852" s="342"/>
    </row>
    <row r="1853" spans="1:41">
      <c r="A1853" s="85" t="s">
        <v>6443</v>
      </c>
      <c r="B1853" s="85" t="s">
        <v>93</v>
      </c>
      <c r="C1853" s="76">
        <v>1852</v>
      </c>
      <c r="D1853" s="80" t="s">
        <v>592</v>
      </c>
      <c r="E1853" s="80" t="s">
        <v>2164</v>
      </c>
      <c r="F1853" s="6" t="str">
        <f t="shared" si="182"/>
        <v>BROKERRM-I-1144-AI26-M19</v>
      </c>
      <c r="G1853" s="96" t="s">
        <v>6500</v>
      </c>
      <c r="H1853" s="95" t="s">
        <v>6501</v>
      </c>
      <c r="I1853" s="85" t="s">
        <v>6622</v>
      </c>
      <c r="J1853" s="105">
        <v>46100</v>
      </c>
      <c r="K1853" s="96" t="s">
        <v>6653</v>
      </c>
      <c r="L1853" s="85">
        <v>5703470371</v>
      </c>
      <c r="M1853" s="85" t="s">
        <v>25</v>
      </c>
      <c r="N1853" s="85" t="s">
        <v>116</v>
      </c>
      <c r="O1853" s="71">
        <v>0</v>
      </c>
      <c r="P1853" s="71">
        <v>0</v>
      </c>
      <c r="Q1853" s="79">
        <v>3760.99</v>
      </c>
      <c r="R1853" s="79">
        <v>601.75839999999994</v>
      </c>
      <c r="S1853" s="71">
        <v>0</v>
      </c>
      <c r="T1853" s="79">
        <v>4362.7483999999995</v>
      </c>
      <c r="U1853" s="80" t="s">
        <v>24</v>
      </c>
      <c r="V1853" s="84">
        <f t="shared" ref="V1853:V1859" si="190">T1853/17.8117</f>
        <v>244.93722665439009</v>
      </c>
      <c r="W1853" s="106">
        <v>46099</v>
      </c>
      <c r="X1853" s="85" t="s">
        <v>6654</v>
      </c>
      <c r="Y1853" s="85" t="s">
        <v>129</v>
      </c>
      <c r="Z1853" s="85" t="s">
        <v>121</v>
      </c>
      <c r="AA1853" s="85" t="s">
        <v>122</v>
      </c>
      <c r="AB1853" s="76" t="s">
        <v>539</v>
      </c>
      <c r="AC1853" s="76" t="s">
        <v>540</v>
      </c>
      <c r="AD1853" s="76" t="s">
        <v>25</v>
      </c>
      <c r="AE1853" s="76" t="s">
        <v>544</v>
      </c>
      <c r="AF1853" s="76" t="s">
        <v>96</v>
      </c>
      <c r="AG1853" s="82"/>
      <c r="AH1853" s="60"/>
      <c r="AI1853" s="75" t="s">
        <v>6443</v>
      </c>
      <c r="AJ1853" s="6" t="s">
        <v>103</v>
      </c>
      <c r="AK1853" s="81">
        <v>0</v>
      </c>
      <c r="AL1853" s="6" t="s">
        <v>103</v>
      </c>
      <c r="AM1853" s="342"/>
      <c r="AN1853" s="342"/>
      <c r="AO1853" s="342"/>
    </row>
    <row r="1854" spans="1:41">
      <c r="A1854" s="85" t="s">
        <v>6443</v>
      </c>
      <c r="B1854" s="85" t="s">
        <v>93</v>
      </c>
      <c r="C1854" s="76">
        <v>1853</v>
      </c>
      <c r="D1854" s="80" t="s">
        <v>592</v>
      </c>
      <c r="E1854" s="80" t="s">
        <v>2164</v>
      </c>
      <c r="F1854" s="6" t="str">
        <f t="shared" si="182"/>
        <v>BROKERRM-I-1131-AI26-M19</v>
      </c>
      <c r="G1854" s="96" t="s">
        <v>6502</v>
      </c>
      <c r="H1854" s="95" t="s">
        <v>6503</v>
      </c>
      <c r="I1854" s="85" t="s">
        <v>6622</v>
      </c>
      <c r="J1854" s="105">
        <v>46100</v>
      </c>
      <c r="K1854" s="96" t="s">
        <v>6655</v>
      </c>
      <c r="L1854" s="85">
        <v>7214570215</v>
      </c>
      <c r="M1854" s="85" t="s">
        <v>25</v>
      </c>
      <c r="N1854" s="85" t="s">
        <v>116</v>
      </c>
      <c r="O1854" s="71">
        <v>0</v>
      </c>
      <c r="P1854" s="71">
        <v>0</v>
      </c>
      <c r="Q1854" s="79">
        <v>3646.55</v>
      </c>
      <c r="R1854" s="79">
        <v>583.44000000000005</v>
      </c>
      <c r="S1854" s="71">
        <v>0</v>
      </c>
      <c r="T1854" s="79">
        <v>4229.99</v>
      </c>
      <c r="U1854" s="80" t="s">
        <v>24</v>
      </c>
      <c r="V1854" s="84">
        <f t="shared" si="190"/>
        <v>237.48378874559981</v>
      </c>
      <c r="W1854" s="106">
        <v>46098</v>
      </c>
      <c r="X1854" s="85" t="s">
        <v>6656</v>
      </c>
      <c r="Y1854" s="85" t="s">
        <v>178</v>
      </c>
      <c r="Z1854" s="85" t="s">
        <v>121</v>
      </c>
      <c r="AA1854" s="85" t="s">
        <v>122</v>
      </c>
      <c r="AB1854" s="76" t="s">
        <v>539</v>
      </c>
      <c r="AC1854" s="76" t="s">
        <v>540</v>
      </c>
      <c r="AD1854" s="76" t="s">
        <v>25</v>
      </c>
      <c r="AE1854" s="76" t="s">
        <v>544</v>
      </c>
      <c r="AF1854" s="76" t="s">
        <v>96</v>
      </c>
      <c r="AG1854" s="82"/>
      <c r="AH1854" s="60"/>
      <c r="AI1854" s="75" t="s">
        <v>6443</v>
      </c>
      <c r="AJ1854" s="6" t="s">
        <v>103</v>
      </c>
      <c r="AK1854" s="81">
        <v>0</v>
      </c>
      <c r="AL1854" s="6" t="s">
        <v>103</v>
      </c>
      <c r="AM1854" s="342"/>
      <c r="AN1854" s="342"/>
      <c r="AO1854" s="342"/>
    </row>
    <row r="1855" spans="1:41">
      <c r="A1855" s="85" t="s">
        <v>6443</v>
      </c>
      <c r="B1855" s="85" t="s">
        <v>93</v>
      </c>
      <c r="C1855" s="76">
        <v>1854</v>
      </c>
      <c r="D1855" s="80" t="s">
        <v>592</v>
      </c>
      <c r="E1855" s="80" t="s">
        <v>2164</v>
      </c>
      <c r="F1855" s="6" t="str">
        <f t="shared" si="182"/>
        <v>BROKERRM-I-1172-AI26-M19</v>
      </c>
      <c r="G1855" s="96" t="s">
        <v>6504</v>
      </c>
      <c r="H1855" s="103" t="s">
        <v>6505</v>
      </c>
      <c r="I1855" s="85" t="s">
        <v>6622</v>
      </c>
      <c r="J1855" s="105">
        <v>46099</v>
      </c>
      <c r="K1855" s="107" t="s">
        <v>6657</v>
      </c>
      <c r="L1855" s="85">
        <v>5167311785</v>
      </c>
      <c r="M1855" s="85" t="s">
        <v>25</v>
      </c>
      <c r="N1855" s="85" t="s">
        <v>116</v>
      </c>
      <c r="O1855" s="71">
        <v>0</v>
      </c>
      <c r="P1855" s="71">
        <v>0</v>
      </c>
      <c r="Q1855" s="79">
        <v>3853.1</v>
      </c>
      <c r="R1855" s="79">
        <v>616.49</v>
      </c>
      <c r="S1855" s="71">
        <v>0</v>
      </c>
      <c r="T1855" s="79">
        <v>4469.59</v>
      </c>
      <c r="U1855" s="80" t="s">
        <v>24</v>
      </c>
      <c r="V1855" s="84">
        <f t="shared" si="190"/>
        <v>250.93562096824002</v>
      </c>
      <c r="W1855" s="106">
        <v>46098</v>
      </c>
      <c r="X1855" s="85" t="s">
        <v>1185</v>
      </c>
      <c r="Y1855" s="85" t="s">
        <v>1910</v>
      </c>
      <c r="Z1855" s="85" t="s">
        <v>121</v>
      </c>
      <c r="AA1855" s="85" t="s">
        <v>122</v>
      </c>
      <c r="AB1855" s="76" t="s">
        <v>539</v>
      </c>
      <c r="AC1855" s="76" t="s">
        <v>540</v>
      </c>
      <c r="AD1855" s="76" t="s">
        <v>25</v>
      </c>
      <c r="AE1855" s="76" t="s">
        <v>544</v>
      </c>
      <c r="AF1855" s="76" t="s">
        <v>96</v>
      </c>
      <c r="AG1855" s="82"/>
      <c r="AH1855" s="60"/>
      <c r="AI1855" s="75" t="s">
        <v>6443</v>
      </c>
      <c r="AJ1855" s="6" t="s">
        <v>103</v>
      </c>
      <c r="AK1855" s="81">
        <v>0</v>
      </c>
      <c r="AL1855" s="6" t="s">
        <v>103</v>
      </c>
      <c r="AM1855" s="342"/>
      <c r="AN1855" s="342"/>
      <c r="AO1855" s="342"/>
    </row>
    <row r="1856" spans="1:41">
      <c r="A1856" s="85" t="s">
        <v>6443</v>
      </c>
      <c r="B1856" s="85" t="s">
        <v>93</v>
      </c>
      <c r="C1856" s="76">
        <v>1855</v>
      </c>
      <c r="D1856" s="80" t="s">
        <v>592</v>
      </c>
      <c r="E1856" s="80" t="s">
        <v>2164</v>
      </c>
      <c r="F1856" s="6" t="str">
        <f t="shared" si="182"/>
        <v>BROKERRM-I-1174-AI26-M19</v>
      </c>
      <c r="G1856" s="96" t="s">
        <v>6506</v>
      </c>
      <c r="H1856" s="103" t="s">
        <v>6507</v>
      </c>
      <c r="I1856" s="85" t="s">
        <v>6622</v>
      </c>
      <c r="J1856" s="105">
        <v>46101</v>
      </c>
      <c r="K1856" s="107" t="s">
        <v>6658</v>
      </c>
      <c r="L1856" s="85">
        <v>7726442415</v>
      </c>
      <c r="M1856" s="85" t="s">
        <v>25</v>
      </c>
      <c r="N1856" s="85" t="s">
        <v>116</v>
      </c>
      <c r="O1856" s="71">
        <v>0</v>
      </c>
      <c r="P1856" s="71">
        <v>0</v>
      </c>
      <c r="Q1856" s="79">
        <v>6043.24</v>
      </c>
      <c r="R1856" s="79">
        <v>966.91840000000002</v>
      </c>
      <c r="S1856" s="71">
        <v>0</v>
      </c>
      <c r="T1856" s="79">
        <v>7010.1584000000003</v>
      </c>
      <c r="U1856" s="80" t="s">
        <v>24</v>
      </c>
      <c r="V1856" s="84">
        <f t="shared" si="190"/>
        <v>393.57042842625918</v>
      </c>
      <c r="W1856" s="106">
        <v>46100</v>
      </c>
      <c r="X1856" s="85" t="s">
        <v>1176</v>
      </c>
      <c r="Y1856" s="85" t="s">
        <v>129</v>
      </c>
      <c r="Z1856" s="85" t="s">
        <v>121</v>
      </c>
      <c r="AA1856" s="85" t="s">
        <v>122</v>
      </c>
      <c r="AB1856" s="76" t="s">
        <v>539</v>
      </c>
      <c r="AC1856" s="76" t="s">
        <v>540</v>
      </c>
      <c r="AD1856" s="76" t="s">
        <v>25</v>
      </c>
      <c r="AE1856" s="76" t="s">
        <v>544</v>
      </c>
      <c r="AF1856" s="76" t="s">
        <v>96</v>
      </c>
      <c r="AG1856" s="82"/>
      <c r="AH1856" s="60"/>
      <c r="AI1856" s="75" t="s">
        <v>6443</v>
      </c>
      <c r="AJ1856" s="6" t="s">
        <v>103</v>
      </c>
      <c r="AK1856" s="81">
        <v>0</v>
      </c>
      <c r="AL1856" s="6" t="s">
        <v>103</v>
      </c>
      <c r="AM1856" s="342"/>
      <c r="AN1856" s="342"/>
      <c r="AO1856" s="342"/>
    </row>
    <row r="1857" spans="1:41">
      <c r="A1857" s="85" t="s">
        <v>6443</v>
      </c>
      <c r="B1857" s="85" t="s">
        <v>93</v>
      </c>
      <c r="C1857" s="76">
        <v>1856</v>
      </c>
      <c r="D1857" s="80" t="s">
        <v>592</v>
      </c>
      <c r="E1857" s="80" t="s">
        <v>2164</v>
      </c>
      <c r="F1857" s="6" t="str">
        <f t="shared" si="182"/>
        <v>BROKERRM-I-1164-AI26-M19</v>
      </c>
      <c r="G1857" s="96" t="s">
        <v>6508</v>
      </c>
      <c r="H1857" s="103" t="s">
        <v>6509</v>
      </c>
      <c r="I1857" s="85" t="s">
        <v>6622</v>
      </c>
      <c r="J1857" s="105">
        <v>46099</v>
      </c>
      <c r="K1857" s="96" t="s">
        <v>6659</v>
      </c>
      <c r="L1857" s="85">
        <v>4197210065</v>
      </c>
      <c r="M1857" s="85" t="s">
        <v>25</v>
      </c>
      <c r="N1857" s="85" t="s">
        <v>116</v>
      </c>
      <c r="O1857" s="71">
        <v>0</v>
      </c>
      <c r="P1857" s="71">
        <v>0</v>
      </c>
      <c r="Q1857" s="79">
        <v>3743.64</v>
      </c>
      <c r="R1857" s="79">
        <v>598.98239999999998</v>
      </c>
      <c r="S1857" s="71">
        <v>0</v>
      </c>
      <c r="T1857" s="79">
        <v>4342.6224000000002</v>
      </c>
      <c r="U1857" s="80" t="s">
        <v>24</v>
      </c>
      <c r="V1857" s="84">
        <f t="shared" si="190"/>
        <v>243.80729520483732</v>
      </c>
      <c r="W1857" s="106">
        <v>46098</v>
      </c>
      <c r="X1857" s="85" t="s">
        <v>1183</v>
      </c>
      <c r="Y1857" s="85" t="s">
        <v>178</v>
      </c>
      <c r="Z1857" s="85" t="s">
        <v>121</v>
      </c>
      <c r="AA1857" s="85" t="s">
        <v>122</v>
      </c>
      <c r="AB1857" s="76" t="s">
        <v>539</v>
      </c>
      <c r="AC1857" s="76" t="s">
        <v>540</v>
      </c>
      <c r="AD1857" s="76" t="s">
        <v>25</v>
      </c>
      <c r="AE1857" s="76" t="s">
        <v>544</v>
      </c>
      <c r="AF1857" s="76" t="s">
        <v>96</v>
      </c>
      <c r="AG1857" s="82"/>
      <c r="AH1857" s="60"/>
      <c r="AI1857" s="75" t="s">
        <v>6443</v>
      </c>
      <c r="AJ1857" s="6" t="s">
        <v>103</v>
      </c>
      <c r="AK1857" s="81">
        <v>0</v>
      </c>
      <c r="AL1857" s="6" t="s">
        <v>103</v>
      </c>
      <c r="AM1857" s="342"/>
      <c r="AN1857" s="342"/>
      <c r="AO1857" s="342"/>
    </row>
    <row r="1858" spans="1:41">
      <c r="A1858" s="85" t="s">
        <v>6443</v>
      </c>
      <c r="B1858" s="85" t="s">
        <v>93</v>
      </c>
      <c r="C1858" s="76">
        <v>1857</v>
      </c>
      <c r="D1858" s="80" t="s">
        <v>108</v>
      </c>
      <c r="E1858" s="80" t="s">
        <v>2163</v>
      </c>
      <c r="F1858" s="6" t="str">
        <f t="shared" si="182"/>
        <v>FREIGHTRM-I-1175-AI26-M19</v>
      </c>
      <c r="G1858" s="96" t="s">
        <v>6510</v>
      </c>
      <c r="H1858" s="6" t="s">
        <v>6511</v>
      </c>
      <c r="I1858" s="85" t="s">
        <v>6622</v>
      </c>
      <c r="J1858" s="105">
        <v>46108</v>
      </c>
      <c r="K1858" s="107" t="s">
        <v>116</v>
      </c>
      <c r="L1858" s="85" t="s">
        <v>119</v>
      </c>
      <c r="M1858" s="85" t="s">
        <v>25</v>
      </c>
      <c r="N1858" s="85" t="s">
        <v>116</v>
      </c>
      <c r="O1858" s="71">
        <v>0</v>
      </c>
      <c r="P1858" s="71">
        <v>0</v>
      </c>
      <c r="Q1858" s="79">
        <v>54306.38</v>
      </c>
      <c r="R1858" s="79">
        <v>2172.2600000000002</v>
      </c>
      <c r="S1858" s="71">
        <v>0</v>
      </c>
      <c r="T1858" s="79">
        <v>56478.64</v>
      </c>
      <c r="U1858" s="80" t="s">
        <v>24</v>
      </c>
      <c r="V1858" s="84">
        <f t="shared" si="190"/>
        <v>3170.8730778084073</v>
      </c>
      <c r="W1858" s="106" t="s">
        <v>119</v>
      </c>
      <c r="X1858" s="85" t="s">
        <v>120</v>
      </c>
      <c r="Y1858" s="85" t="s">
        <v>120</v>
      </c>
      <c r="Z1858" s="85" t="s">
        <v>121</v>
      </c>
      <c r="AA1858" s="85" t="s">
        <v>122</v>
      </c>
      <c r="AB1858" s="76" t="s">
        <v>539</v>
      </c>
      <c r="AC1858" s="76" t="s">
        <v>540</v>
      </c>
      <c r="AD1858" s="76" t="s">
        <v>25</v>
      </c>
      <c r="AE1858" s="76" t="s">
        <v>544</v>
      </c>
      <c r="AF1858" s="76" t="s">
        <v>96</v>
      </c>
      <c r="AG1858" s="82"/>
      <c r="AH1858" s="60"/>
      <c r="AI1858" s="75" t="s">
        <v>6443</v>
      </c>
      <c r="AJ1858" s="6" t="s">
        <v>103</v>
      </c>
      <c r="AK1858" s="81">
        <v>0</v>
      </c>
      <c r="AL1858" s="6" t="s">
        <v>103</v>
      </c>
      <c r="AM1858" s="342"/>
      <c r="AN1858" s="342"/>
      <c r="AO1858" s="342"/>
    </row>
    <row r="1859" spans="1:41">
      <c r="A1859" s="85" t="s">
        <v>6443</v>
      </c>
      <c r="B1859" s="85" t="s">
        <v>93</v>
      </c>
      <c r="C1859" s="76">
        <v>1858</v>
      </c>
      <c r="D1859" s="80" t="s">
        <v>108</v>
      </c>
      <c r="E1859" s="80" t="s">
        <v>2163</v>
      </c>
      <c r="F1859" s="6" t="str">
        <f t="shared" ref="F1859:F1922" si="191">E1859&amp;G1859</f>
        <v>FREIGHTFG-I-0512-AE26-M19</v>
      </c>
      <c r="G1859" s="96" t="s">
        <v>6512</v>
      </c>
      <c r="H1859" s="6" t="s">
        <v>6513</v>
      </c>
      <c r="I1859" s="85" t="s">
        <v>6622</v>
      </c>
      <c r="J1859" s="105">
        <v>46108</v>
      </c>
      <c r="K1859" s="107" t="s">
        <v>116</v>
      </c>
      <c r="L1859" s="85" t="s">
        <v>119</v>
      </c>
      <c r="M1859" s="85" t="s">
        <v>25</v>
      </c>
      <c r="N1859" s="85" t="s">
        <v>116</v>
      </c>
      <c r="O1859" s="71">
        <v>0</v>
      </c>
      <c r="P1859" s="71">
        <v>0</v>
      </c>
      <c r="Q1859" s="79">
        <v>26417.119999999999</v>
      </c>
      <c r="R1859" s="79">
        <v>853.26</v>
      </c>
      <c r="S1859" s="71">
        <v>0</v>
      </c>
      <c r="T1859" s="79">
        <v>27270.38</v>
      </c>
      <c r="U1859" s="80" t="s">
        <v>24</v>
      </c>
      <c r="V1859" s="84">
        <f t="shared" si="190"/>
        <v>1531.0374641387405</v>
      </c>
      <c r="W1859" s="106" t="s">
        <v>119</v>
      </c>
      <c r="X1859" s="85" t="s">
        <v>122</v>
      </c>
      <c r="Y1859" s="85" t="s">
        <v>121</v>
      </c>
      <c r="Z1859" s="85" t="s">
        <v>120</v>
      </c>
      <c r="AA1859" s="85" t="s">
        <v>120</v>
      </c>
      <c r="AB1859" s="76" t="s">
        <v>539</v>
      </c>
      <c r="AC1859" s="76" t="s">
        <v>541</v>
      </c>
      <c r="AD1859" s="76" t="s">
        <v>28</v>
      </c>
      <c r="AE1859" s="76" t="s">
        <v>545</v>
      </c>
      <c r="AF1859" s="76" t="s">
        <v>96</v>
      </c>
      <c r="AG1859" s="82"/>
      <c r="AH1859" s="60"/>
      <c r="AI1859" s="75" t="s">
        <v>6443</v>
      </c>
      <c r="AJ1859" s="6" t="s">
        <v>103</v>
      </c>
      <c r="AK1859" s="81">
        <v>0</v>
      </c>
      <c r="AL1859" s="6" t="s">
        <v>103</v>
      </c>
      <c r="AM1859" s="342"/>
      <c r="AN1859" s="342"/>
      <c r="AO1859" s="342"/>
    </row>
    <row r="1860" spans="1:41">
      <c r="A1860" s="85" t="s">
        <v>6443</v>
      </c>
      <c r="B1860" s="85" t="s">
        <v>93</v>
      </c>
      <c r="C1860" s="76">
        <v>1859</v>
      </c>
      <c r="D1860" s="80" t="s">
        <v>1563</v>
      </c>
      <c r="E1860" s="80" t="s">
        <v>6444</v>
      </c>
      <c r="F1860" s="6" t="str">
        <f t="shared" si="191"/>
        <v>BROKER RM-J-1283LI26-M19</v>
      </c>
      <c r="G1860" s="96" t="s">
        <v>6514</v>
      </c>
      <c r="H1860" s="95" t="s">
        <v>6515</v>
      </c>
      <c r="I1860" s="85" t="s">
        <v>6622</v>
      </c>
      <c r="J1860" s="92" t="s">
        <v>6660</v>
      </c>
      <c r="K1860" s="92" t="s">
        <v>6661</v>
      </c>
      <c r="L1860" s="78" t="s">
        <v>116</v>
      </c>
      <c r="M1860" s="80" t="s">
        <v>173</v>
      </c>
      <c r="N1860" s="85">
        <v>530692</v>
      </c>
      <c r="O1860" s="71">
        <v>0</v>
      </c>
      <c r="P1860" s="71">
        <v>0</v>
      </c>
      <c r="Q1860" s="79">
        <v>224</v>
      </c>
      <c r="R1860" s="79">
        <v>0</v>
      </c>
      <c r="S1860" s="71">
        <v>0</v>
      </c>
      <c r="T1860" s="79">
        <v>224</v>
      </c>
      <c r="U1860" s="87" t="s">
        <v>118</v>
      </c>
      <c r="V1860" s="84">
        <f t="shared" ref="V1860:V1861" si="192">T1860</f>
        <v>224</v>
      </c>
      <c r="W1860" s="74" t="s">
        <v>6174</v>
      </c>
      <c r="X1860" s="80" t="s">
        <v>1156</v>
      </c>
      <c r="Y1860" s="80" t="s">
        <v>178</v>
      </c>
      <c r="Z1860" s="80" t="s">
        <v>239</v>
      </c>
      <c r="AA1860" s="80" t="s">
        <v>122</v>
      </c>
      <c r="AB1860" s="76" t="s">
        <v>539</v>
      </c>
      <c r="AC1860" s="76" t="s">
        <v>540</v>
      </c>
      <c r="AD1860" s="76" t="s">
        <v>173</v>
      </c>
      <c r="AE1860" s="76" t="s">
        <v>548</v>
      </c>
      <c r="AF1860" s="76" t="s">
        <v>96</v>
      </c>
      <c r="AG1860" s="82"/>
      <c r="AH1860" s="60"/>
      <c r="AI1860" s="75" t="s">
        <v>6443</v>
      </c>
      <c r="AJ1860" s="6" t="s">
        <v>103</v>
      </c>
      <c r="AK1860" s="81">
        <v>0</v>
      </c>
      <c r="AL1860" s="6" t="s">
        <v>103</v>
      </c>
      <c r="AM1860" s="342"/>
      <c r="AN1860" s="342"/>
      <c r="AO1860" s="342"/>
    </row>
    <row r="1861" spans="1:41">
      <c r="A1861" s="85" t="s">
        <v>6443</v>
      </c>
      <c r="B1861" s="85" t="s">
        <v>93</v>
      </c>
      <c r="C1861" s="76">
        <v>1860</v>
      </c>
      <c r="D1861" s="80" t="s">
        <v>1563</v>
      </c>
      <c r="E1861" s="80" t="s">
        <v>6444</v>
      </c>
      <c r="F1861" s="6" t="str">
        <f t="shared" si="191"/>
        <v>BROKER RM-J-1282LI26-M19</v>
      </c>
      <c r="G1861" s="96" t="s">
        <v>6516</v>
      </c>
      <c r="H1861" s="95" t="s">
        <v>6517</v>
      </c>
      <c r="I1861" s="85" t="s">
        <v>6622</v>
      </c>
      <c r="J1861" s="92" t="s">
        <v>6660</v>
      </c>
      <c r="K1861" s="92" t="s">
        <v>6662</v>
      </c>
      <c r="L1861" s="78" t="s">
        <v>116</v>
      </c>
      <c r="M1861" s="80" t="s">
        <v>173</v>
      </c>
      <c r="N1861" s="85">
        <v>530692</v>
      </c>
      <c r="O1861" s="71">
        <v>0</v>
      </c>
      <c r="P1861" s="71">
        <v>0</v>
      </c>
      <c r="Q1861" s="79">
        <v>84</v>
      </c>
      <c r="R1861" s="79">
        <v>0</v>
      </c>
      <c r="S1861" s="71">
        <v>0</v>
      </c>
      <c r="T1861" s="79">
        <v>84</v>
      </c>
      <c r="U1861" s="87" t="s">
        <v>118</v>
      </c>
      <c r="V1861" s="84">
        <f t="shared" si="192"/>
        <v>84</v>
      </c>
      <c r="W1861" s="74" t="s">
        <v>6174</v>
      </c>
      <c r="X1861" s="80" t="s">
        <v>1156</v>
      </c>
      <c r="Y1861" s="80" t="s">
        <v>178</v>
      </c>
      <c r="Z1861" s="80" t="s">
        <v>239</v>
      </c>
      <c r="AA1861" s="80" t="s">
        <v>122</v>
      </c>
      <c r="AB1861" s="76" t="s">
        <v>539</v>
      </c>
      <c r="AC1861" s="76" t="s">
        <v>540</v>
      </c>
      <c r="AD1861" s="76" t="s">
        <v>173</v>
      </c>
      <c r="AE1861" s="76" t="s">
        <v>548</v>
      </c>
      <c r="AF1861" s="76" t="s">
        <v>96</v>
      </c>
      <c r="AG1861" s="82"/>
      <c r="AH1861" s="60"/>
      <c r="AI1861" s="75" t="s">
        <v>6443</v>
      </c>
      <c r="AJ1861" s="6" t="s">
        <v>103</v>
      </c>
      <c r="AK1861" s="81">
        <v>0</v>
      </c>
      <c r="AL1861" s="6" t="s">
        <v>103</v>
      </c>
      <c r="AM1861" s="342"/>
      <c r="AN1861" s="342"/>
      <c r="AO1861" s="342"/>
    </row>
    <row r="1862" spans="1:41">
      <c r="A1862" s="85" t="s">
        <v>6443</v>
      </c>
      <c r="B1862" s="85" t="s">
        <v>93</v>
      </c>
      <c r="C1862" s="76">
        <v>1861</v>
      </c>
      <c r="D1862" s="76" t="s">
        <v>98</v>
      </c>
      <c r="E1862" s="76" t="s">
        <v>2164</v>
      </c>
      <c r="F1862" s="6" t="str">
        <f t="shared" si="191"/>
        <v>BROKERRM-A-022-SI26-M19-L-B</v>
      </c>
      <c r="G1862" s="97" t="s">
        <v>6518</v>
      </c>
      <c r="H1862" s="95" t="s">
        <v>6519</v>
      </c>
      <c r="I1862" s="85" t="s">
        <v>6622</v>
      </c>
      <c r="J1862" s="92">
        <v>46100</v>
      </c>
      <c r="K1862" s="96" t="s">
        <v>6663</v>
      </c>
      <c r="L1862" s="80">
        <v>721257253</v>
      </c>
      <c r="M1862" s="80" t="s">
        <v>117</v>
      </c>
      <c r="N1862" s="6" t="s">
        <v>6664</v>
      </c>
      <c r="O1862" s="71">
        <v>0</v>
      </c>
      <c r="P1862" s="71">
        <v>3300.2</v>
      </c>
      <c r="Q1862" s="79">
        <v>2442.15</v>
      </c>
      <c r="R1862" s="79">
        <v>390.74</v>
      </c>
      <c r="S1862" s="71">
        <v>0</v>
      </c>
      <c r="T1862" s="79">
        <v>6133.09</v>
      </c>
      <c r="U1862" s="87" t="s">
        <v>24</v>
      </c>
      <c r="V1862" s="84">
        <f t="shared" ref="V1862:V1891" si="193">T1862/17.8117</f>
        <v>344.32928917509281</v>
      </c>
      <c r="W1862" s="86">
        <v>46093</v>
      </c>
      <c r="X1862" s="80" t="s">
        <v>535</v>
      </c>
      <c r="Y1862" s="80" t="s">
        <v>536</v>
      </c>
      <c r="Z1862" s="80" t="s">
        <v>537</v>
      </c>
      <c r="AA1862" s="6" t="s">
        <v>1235</v>
      </c>
      <c r="AB1862" s="76" t="s">
        <v>539</v>
      </c>
      <c r="AC1862" s="76" t="s">
        <v>540</v>
      </c>
      <c r="AD1862" s="76" t="s">
        <v>174</v>
      </c>
      <c r="AE1862" s="341">
        <v>67110003</v>
      </c>
      <c r="AF1862" s="76" t="s">
        <v>96</v>
      </c>
      <c r="AG1862" s="75"/>
      <c r="AH1862" s="60"/>
      <c r="AI1862" s="75" t="s">
        <v>6443</v>
      </c>
      <c r="AJ1862" s="6" t="s">
        <v>103</v>
      </c>
      <c r="AK1862" s="81">
        <v>0</v>
      </c>
      <c r="AL1862" s="6" t="s">
        <v>103</v>
      </c>
      <c r="AM1862" s="342"/>
      <c r="AN1862" s="342"/>
      <c r="AO1862" s="342"/>
    </row>
    <row r="1863" spans="1:41">
      <c r="A1863" s="85" t="s">
        <v>6443</v>
      </c>
      <c r="B1863" s="85" t="s">
        <v>93</v>
      </c>
      <c r="C1863" s="76">
        <v>1862</v>
      </c>
      <c r="D1863" s="76" t="s">
        <v>98</v>
      </c>
      <c r="E1863" s="76" t="s">
        <v>2164</v>
      </c>
      <c r="F1863" s="6" t="str">
        <f t="shared" si="191"/>
        <v>BROKERRM-R-029-SI26-M19-B</v>
      </c>
      <c r="G1863" s="97" t="s">
        <v>6520</v>
      </c>
      <c r="H1863" s="95" t="s">
        <v>6521</v>
      </c>
      <c r="I1863" s="85" t="s">
        <v>6622</v>
      </c>
      <c r="J1863" s="92">
        <v>46100</v>
      </c>
      <c r="K1863" s="96" t="s">
        <v>6665</v>
      </c>
      <c r="L1863" s="80" t="s">
        <v>6324</v>
      </c>
      <c r="M1863" s="80" t="s">
        <v>117</v>
      </c>
      <c r="N1863" s="6" t="s">
        <v>4296</v>
      </c>
      <c r="O1863" s="71">
        <v>0</v>
      </c>
      <c r="P1863" s="71">
        <v>10096.68</v>
      </c>
      <c r="Q1863" s="79">
        <v>3605.95</v>
      </c>
      <c r="R1863" s="79">
        <v>576.95000000000005</v>
      </c>
      <c r="S1863" s="71">
        <v>0</v>
      </c>
      <c r="T1863" s="79">
        <v>14279.58</v>
      </c>
      <c r="U1863" s="87" t="s">
        <v>24</v>
      </c>
      <c r="V1863" s="84">
        <f t="shared" si="193"/>
        <v>801.69663760337312</v>
      </c>
      <c r="W1863" s="86">
        <v>46091</v>
      </c>
      <c r="X1863" s="85" t="s">
        <v>1247</v>
      </c>
      <c r="Y1863" s="80" t="s">
        <v>1248</v>
      </c>
      <c r="Z1863" s="80" t="s">
        <v>178</v>
      </c>
      <c r="AA1863" s="85" t="s">
        <v>1267</v>
      </c>
      <c r="AB1863" s="76" t="s">
        <v>539</v>
      </c>
      <c r="AC1863" s="76" t="s">
        <v>540</v>
      </c>
      <c r="AD1863" s="76" t="s">
        <v>174</v>
      </c>
      <c r="AE1863" s="341">
        <v>67110003</v>
      </c>
      <c r="AF1863" s="76" t="s">
        <v>96</v>
      </c>
      <c r="AG1863" s="75"/>
      <c r="AH1863" s="60"/>
      <c r="AI1863" s="75" t="s">
        <v>6443</v>
      </c>
      <c r="AJ1863" s="6" t="s">
        <v>103</v>
      </c>
      <c r="AK1863" s="81">
        <v>0</v>
      </c>
      <c r="AL1863" s="6" t="s">
        <v>103</v>
      </c>
      <c r="AM1863" s="342"/>
      <c r="AN1863" s="342"/>
      <c r="AO1863" s="342"/>
    </row>
    <row r="1864" spans="1:41">
      <c r="A1864" s="85" t="s">
        <v>6443</v>
      </c>
      <c r="B1864" s="85" t="s">
        <v>93</v>
      </c>
      <c r="C1864" s="76">
        <v>1863</v>
      </c>
      <c r="D1864" s="76" t="s">
        <v>98</v>
      </c>
      <c r="E1864" s="76" t="s">
        <v>2164</v>
      </c>
      <c r="F1864" s="6" t="str">
        <f t="shared" si="191"/>
        <v>BROKERRM-I-1138-AI26-M19//RM-I-1140-AI26-M19//RM-I-1141-AI26-M19//RM-I-1142-AI26-M19</v>
      </c>
      <c r="G1864" s="96" t="s">
        <v>6522</v>
      </c>
      <c r="H1864" s="95" t="s">
        <v>6523</v>
      </c>
      <c r="I1864" s="85" t="s">
        <v>6622</v>
      </c>
      <c r="J1864" s="92">
        <v>46098</v>
      </c>
      <c r="K1864" s="96" t="s">
        <v>6666</v>
      </c>
      <c r="L1864" s="77" t="s">
        <v>4809</v>
      </c>
      <c r="M1864" s="80" t="s">
        <v>25</v>
      </c>
      <c r="N1864" s="6" t="s">
        <v>116</v>
      </c>
      <c r="O1864" s="71">
        <v>0</v>
      </c>
      <c r="P1864" s="71">
        <v>29143.23</v>
      </c>
      <c r="Q1864" s="79">
        <v>5289.62</v>
      </c>
      <c r="R1864" s="79">
        <v>846.34</v>
      </c>
      <c r="S1864" s="71">
        <v>0</v>
      </c>
      <c r="T1864" s="79">
        <v>35279.19</v>
      </c>
      <c r="U1864" s="87" t="s">
        <v>24</v>
      </c>
      <c r="V1864" s="84">
        <f t="shared" si="193"/>
        <v>1980.675061897517</v>
      </c>
      <c r="W1864" s="86">
        <v>46093</v>
      </c>
      <c r="X1864" s="85" t="s">
        <v>430</v>
      </c>
      <c r="Y1864" s="6" t="s">
        <v>4804</v>
      </c>
      <c r="Z1864" s="80" t="s">
        <v>239</v>
      </c>
      <c r="AA1864" s="85" t="s">
        <v>122</v>
      </c>
      <c r="AB1864" s="76" t="s">
        <v>539</v>
      </c>
      <c r="AC1864" s="76" t="s">
        <v>540</v>
      </c>
      <c r="AD1864" s="76" t="s">
        <v>25</v>
      </c>
      <c r="AE1864" s="76" t="s">
        <v>544</v>
      </c>
      <c r="AF1864" s="76" t="s">
        <v>96</v>
      </c>
      <c r="AG1864" s="75"/>
      <c r="AH1864" s="60"/>
      <c r="AI1864" s="75" t="s">
        <v>6443</v>
      </c>
      <c r="AJ1864" s="6" t="s">
        <v>103</v>
      </c>
      <c r="AK1864" s="81">
        <v>0</v>
      </c>
      <c r="AL1864" s="6" t="s">
        <v>103</v>
      </c>
      <c r="AM1864" s="342"/>
      <c r="AN1864" s="342"/>
      <c r="AO1864" s="342"/>
    </row>
    <row r="1865" spans="1:41">
      <c r="A1865" s="85" t="s">
        <v>6443</v>
      </c>
      <c r="B1865" s="85" t="s">
        <v>93</v>
      </c>
      <c r="C1865" s="76">
        <v>1864</v>
      </c>
      <c r="D1865" s="76" t="s">
        <v>98</v>
      </c>
      <c r="E1865" s="76" t="s">
        <v>2164</v>
      </c>
      <c r="F1865" s="6" t="str">
        <f t="shared" si="191"/>
        <v>BROKERRM-J-1238LI26-M19</v>
      </c>
      <c r="G1865" s="97" t="s">
        <v>6089</v>
      </c>
      <c r="H1865" s="95" t="s">
        <v>6524</v>
      </c>
      <c r="I1865" s="85" t="s">
        <v>6622</v>
      </c>
      <c r="J1865" s="92">
        <v>46101</v>
      </c>
      <c r="K1865" s="96" t="s">
        <v>5650</v>
      </c>
      <c r="L1865" s="77" t="s">
        <v>116</v>
      </c>
      <c r="M1865" s="80" t="s">
        <v>173</v>
      </c>
      <c r="N1865" s="6" t="s">
        <v>5648</v>
      </c>
      <c r="O1865" s="71">
        <v>0</v>
      </c>
      <c r="P1865" s="71">
        <v>1464.75</v>
      </c>
      <c r="Q1865" s="79">
        <v>0</v>
      </c>
      <c r="R1865" s="79">
        <v>0</v>
      </c>
      <c r="S1865" s="71">
        <v>0</v>
      </c>
      <c r="T1865" s="79">
        <v>1464.75</v>
      </c>
      <c r="U1865" s="87" t="s">
        <v>24</v>
      </c>
      <c r="V1865" s="84">
        <f t="shared" si="193"/>
        <v>82.235272321002498</v>
      </c>
      <c r="W1865" s="86">
        <v>46056</v>
      </c>
      <c r="X1865" s="85" t="s">
        <v>1156</v>
      </c>
      <c r="Y1865" s="6" t="s">
        <v>178</v>
      </c>
      <c r="Z1865" s="80" t="s">
        <v>239</v>
      </c>
      <c r="AA1865" s="85" t="s">
        <v>122</v>
      </c>
      <c r="AB1865" s="76" t="s">
        <v>539</v>
      </c>
      <c r="AC1865" s="76" t="s">
        <v>540</v>
      </c>
      <c r="AD1865" s="76" t="s">
        <v>173</v>
      </c>
      <c r="AE1865" s="76" t="s">
        <v>548</v>
      </c>
      <c r="AF1865" s="76" t="s">
        <v>96</v>
      </c>
      <c r="AG1865" s="75"/>
      <c r="AH1865" s="60"/>
      <c r="AI1865" s="75" t="s">
        <v>6443</v>
      </c>
      <c r="AJ1865" s="6" t="s">
        <v>103</v>
      </c>
      <c r="AK1865" s="81">
        <v>0</v>
      </c>
      <c r="AL1865" s="6" t="s">
        <v>103</v>
      </c>
      <c r="AM1865" s="342"/>
      <c r="AN1865" s="342"/>
      <c r="AO1865" s="342"/>
    </row>
    <row r="1866" spans="1:41">
      <c r="A1866" s="85" t="s">
        <v>6443</v>
      </c>
      <c r="B1866" s="85" t="s">
        <v>93</v>
      </c>
      <c r="C1866" s="76">
        <v>1865</v>
      </c>
      <c r="D1866" s="76" t="s">
        <v>98</v>
      </c>
      <c r="E1866" s="76" t="s">
        <v>2164</v>
      </c>
      <c r="F1866" s="6" t="str">
        <f t="shared" si="191"/>
        <v>BROKERAF-A-0046AI26-M19-C9609.D</v>
      </c>
      <c r="G1866" s="97" t="s">
        <v>6525</v>
      </c>
      <c r="H1866" s="95" t="s">
        <v>6526</v>
      </c>
      <c r="I1866" s="85" t="s">
        <v>6622</v>
      </c>
      <c r="J1866" s="92">
        <v>46101</v>
      </c>
      <c r="K1866" s="96" t="s">
        <v>6667</v>
      </c>
      <c r="L1866" s="77" t="s">
        <v>6668</v>
      </c>
      <c r="M1866" s="80" t="s">
        <v>25</v>
      </c>
      <c r="N1866" s="6" t="s">
        <v>116</v>
      </c>
      <c r="O1866" s="71">
        <v>0</v>
      </c>
      <c r="P1866" s="71">
        <v>32292.67</v>
      </c>
      <c r="Q1866" s="79">
        <v>2872.01</v>
      </c>
      <c r="R1866" s="79">
        <v>459.52</v>
      </c>
      <c r="S1866" s="71">
        <v>0</v>
      </c>
      <c r="T1866" s="79">
        <v>35624.199999999997</v>
      </c>
      <c r="U1866" s="87" t="s">
        <v>24</v>
      </c>
      <c r="V1866" s="84">
        <f t="shared" si="193"/>
        <v>2000.0449142979053</v>
      </c>
      <c r="W1866" s="86">
        <v>46101</v>
      </c>
      <c r="X1866" s="85" t="s">
        <v>1267</v>
      </c>
      <c r="Y1866" s="6" t="s">
        <v>178</v>
      </c>
      <c r="Z1866" s="80" t="s">
        <v>121</v>
      </c>
      <c r="AA1866" s="85" t="s">
        <v>122</v>
      </c>
      <c r="AB1866" s="76" t="s">
        <v>539</v>
      </c>
      <c r="AC1866" s="76" t="s">
        <v>540</v>
      </c>
      <c r="AD1866" s="76" t="s">
        <v>25</v>
      </c>
      <c r="AE1866" s="76">
        <v>67180000</v>
      </c>
      <c r="AF1866" s="76" t="s">
        <v>96</v>
      </c>
      <c r="AG1866" s="82"/>
      <c r="AH1866" s="60"/>
      <c r="AI1866" s="75" t="s">
        <v>6443</v>
      </c>
      <c r="AJ1866" s="6" t="s">
        <v>103</v>
      </c>
      <c r="AK1866" s="81">
        <v>0</v>
      </c>
      <c r="AL1866" s="6" t="s">
        <v>103</v>
      </c>
      <c r="AM1866" s="342"/>
      <c r="AN1866" s="342"/>
      <c r="AO1866" s="342"/>
    </row>
    <row r="1867" spans="1:41">
      <c r="A1867" s="85" t="s">
        <v>6443</v>
      </c>
      <c r="B1867" s="85" t="s">
        <v>93</v>
      </c>
      <c r="C1867" s="76">
        <v>1866</v>
      </c>
      <c r="D1867" s="76" t="s">
        <v>98</v>
      </c>
      <c r="E1867" s="76" t="s">
        <v>2164</v>
      </c>
      <c r="F1867" s="6" t="str">
        <f t="shared" si="191"/>
        <v>BROKERRM-A-0042AI26-M19-C9048</v>
      </c>
      <c r="G1867" s="97" t="s">
        <v>6527</v>
      </c>
      <c r="H1867" s="95" t="s">
        <v>6528</v>
      </c>
      <c r="I1867" s="85" t="s">
        <v>6622</v>
      </c>
      <c r="J1867" s="92">
        <v>46101</v>
      </c>
      <c r="K1867" s="97" t="s">
        <v>6669</v>
      </c>
      <c r="L1867" s="77" t="s">
        <v>6670</v>
      </c>
      <c r="M1867" s="80" t="s">
        <v>25</v>
      </c>
      <c r="N1867" s="6" t="s">
        <v>116</v>
      </c>
      <c r="O1867" s="71">
        <v>0</v>
      </c>
      <c r="P1867" s="71">
        <v>17009.22</v>
      </c>
      <c r="Q1867" s="79">
        <v>865.06</v>
      </c>
      <c r="R1867" s="79">
        <v>138.41</v>
      </c>
      <c r="S1867" s="71">
        <v>0</v>
      </c>
      <c r="T1867" s="79">
        <v>18012.689999999999</v>
      </c>
      <c r="U1867" s="87" t="s">
        <v>24</v>
      </c>
      <c r="V1867" s="84">
        <f t="shared" si="193"/>
        <v>1011.2841559199852</v>
      </c>
      <c r="W1867" s="86">
        <v>46101</v>
      </c>
      <c r="X1867" s="80" t="s">
        <v>437</v>
      </c>
      <c r="Y1867" s="80" t="s">
        <v>178</v>
      </c>
      <c r="Z1867" s="80" t="s">
        <v>121</v>
      </c>
      <c r="AA1867" s="80" t="s">
        <v>122</v>
      </c>
      <c r="AB1867" s="76" t="s">
        <v>539</v>
      </c>
      <c r="AC1867" s="76" t="s">
        <v>540</v>
      </c>
      <c r="AD1867" s="76" t="s">
        <v>25</v>
      </c>
      <c r="AE1867" s="76">
        <v>67180000</v>
      </c>
      <c r="AF1867" s="76" t="s">
        <v>96</v>
      </c>
      <c r="AG1867" s="82"/>
      <c r="AH1867" s="60"/>
      <c r="AI1867" s="75" t="s">
        <v>6443</v>
      </c>
      <c r="AJ1867" s="6" t="s">
        <v>103</v>
      </c>
      <c r="AK1867" s="81">
        <v>0</v>
      </c>
      <c r="AL1867" s="6" t="s">
        <v>103</v>
      </c>
      <c r="AM1867" s="342"/>
      <c r="AN1867" s="342"/>
      <c r="AO1867" s="342"/>
    </row>
    <row r="1868" spans="1:41">
      <c r="A1868" s="85" t="s">
        <v>6443</v>
      </c>
      <c r="B1868" s="85" t="s">
        <v>93</v>
      </c>
      <c r="C1868" s="76">
        <v>1867</v>
      </c>
      <c r="D1868" s="76" t="s">
        <v>98</v>
      </c>
      <c r="E1868" s="76" t="s">
        <v>2164</v>
      </c>
      <c r="F1868" s="6" t="str">
        <f t="shared" si="191"/>
        <v>BROKERRM-M-073-SI26-M19-B</v>
      </c>
      <c r="G1868" s="97" t="s">
        <v>6529</v>
      </c>
      <c r="H1868" s="95" t="s">
        <v>6530</v>
      </c>
      <c r="I1868" s="85" t="s">
        <v>6622</v>
      </c>
      <c r="J1868" s="92">
        <v>46098</v>
      </c>
      <c r="K1868" s="98">
        <v>6004347</v>
      </c>
      <c r="L1868" s="88" t="s">
        <v>6671</v>
      </c>
      <c r="M1868" s="80" t="s">
        <v>117</v>
      </c>
      <c r="N1868" s="6" t="s">
        <v>5834</v>
      </c>
      <c r="O1868" s="71">
        <v>0</v>
      </c>
      <c r="P1868" s="71">
        <v>18195.5</v>
      </c>
      <c r="Q1868" s="79">
        <v>5388.75</v>
      </c>
      <c r="R1868" s="79">
        <v>862.2</v>
      </c>
      <c r="S1868" s="71">
        <v>0</v>
      </c>
      <c r="T1868" s="79">
        <v>24446.45</v>
      </c>
      <c r="U1868" s="87" t="s">
        <v>24</v>
      </c>
      <c r="V1868" s="84">
        <f t="shared" si="193"/>
        <v>1372.493922534065</v>
      </c>
      <c r="W1868" s="70">
        <v>46098</v>
      </c>
      <c r="X1868" s="6" t="s">
        <v>1267</v>
      </c>
      <c r="Y1868" s="80" t="s">
        <v>129</v>
      </c>
      <c r="Z1868" s="80" t="s">
        <v>239</v>
      </c>
      <c r="AA1868" s="80" t="s">
        <v>122</v>
      </c>
      <c r="AB1868" s="76" t="s">
        <v>539</v>
      </c>
      <c r="AC1868" s="76" t="s">
        <v>540</v>
      </c>
      <c r="AD1868" s="76" t="s">
        <v>174</v>
      </c>
      <c r="AE1868" s="341">
        <v>67110003</v>
      </c>
      <c r="AF1868" s="76" t="s">
        <v>96</v>
      </c>
      <c r="AG1868" s="82"/>
      <c r="AH1868" s="60"/>
      <c r="AI1868" s="75" t="s">
        <v>6443</v>
      </c>
      <c r="AJ1868" s="6" t="s">
        <v>103</v>
      </c>
      <c r="AK1868" s="81">
        <v>0</v>
      </c>
      <c r="AL1868" s="6" t="s">
        <v>103</v>
      </c>
      <c r="AM1868" s="342"/>
      <c r="AN1868" s="342"/>
      <c r="AO1868" s="342"/>
    </row>
    <row r="1869" spans="1:41">
      <c r="A1869" s="85" t="s">
        <v>6443</v>
      </c>
      <c r="B1869" s="85" t="s">
        <v>93</v>
      </c>
      <c r="C1869" s="76">
        <v>1868</v>
      </c>
      <c r="D1869" s="76" t="s">
        <v>98</v>
      </c>
      <c r="E1869" s="76" t="s">
        <v>2164</v>
      </c>
      <c r="F1869" s="6" t="str">
        <f t="shared" si="191"/>
        <v>BROKERRM-M-036-SI26-M19-B</v>
      </c>
      <c r="G1869" s="97" t="s">
        <v>6531</v>
      </c>
      <c r="H1869" s="95" t="s">
        <v>6532</v>
      </c>
      <c r="I1869" s="85" t="s">
        <v>6622</v>
      </c>
      <c r="J1869" s="92">
        <v>46098</v>
      </c>
      <c r="K1869" s="98">
        <v>6003642</v>
      </c>
      <c r="L1869" s="88" t="s">
        <v>6672</v>
      </c>
      <c r="M1869" s="80" t="s">
        <v>117</v>
      </c>
      <c r="N1869" s="6" t="s">
        <v>5835</v>
      </c>
      <c r="O1869" s="71">
        <v>0</v>
      </c>
      <c r="P1869" s="71">
        <v>36485.449999999997</v>
      </c>
      <c r="Q1869" s="79">
        <v>5633.98</v>
      </c>
      <c r="R1869" s="79">
        <v>901.44</v>
      </c>
      <c r="S1869" s="71">
        <v>0</v>
      </c>
      <c r="T1869" s="79">
        <v>43020.87</v>
      </c>
      <c r="U1869" s="87" t="s">
        <v>24</v>
      </c>
      <c r="V1869" s="84">
        <f t="shared" si="193"/>
        <v>2415.3152141569872</v>
      </c>
      <c r="W1869" s="70">
        <v>46098</v>
      </c>
      <c r="X1869" s="6" t="s">
        <v>437</v>
      </c>
      <c r="Y1869" s="80" t="s">
        <v>129</v>
      </c>
      <c r="Z1869" s="80" t="s">
        <v>239</v>
      </c>
      <c r="AA1869" s="80" t="s">
        <v>122</v>
      </c>
      <c r="AB1869" s="76" t="s">
        <v>539</v>
      </c>
      <c r="AC1869" s="76" t="s">
        <v>540</v>
      </c>
      <c r="AD1869" s="76" t="s">
        <v>174</v>
      </c>
      <c r="AE1869" s="341">
        <v>67110003</v>
      </c>
      <c r="AF1869" s="76">
        <v>8736776</v>
      </c>
      <c r="AG1869" s="80" t="s">
        <v>550</v>
      </c>
      <c r="AH1869" s="60">
        <v>18366.560000000001</v>
      </c>
      <c r="AI1869" s="75" t="s">
        <v>6443</v>
      </c>
      <c r="AJ1869" s="6" t="s">
        <v>103</v>
      </c>
      <c r="AK1869" s="81">
        <v>0</v>
      </c>
      <c r="AL1869" s="6" t="s">
        <v>103</v>
      </c>
      <c r="AM1869" s="342"/>
      <c r="AN1869" s="342"/>
      <c r="AO1869" s="342"/>
    </row>
    <row r="1870" spans="1:41">
      <c r="A1870" s="85" t="s">
        <v>6443</v>
      </c>
      <c r="B1870" s="85" t="s">
        <v>93</v>
      </c>
      <c r="C1870" s="76">
        <v>1869</v>
      </c>
      <c r="D1870" s="76" t="s">
        <v>98</v>
      </c>
      <c r="E1870" s="76" t="s">
        <v>2164</v>
      </c>
      <c r="F1870" s="6" t="str">
        <f t="shared" si="191"/>
        <v>BROKERRM-M-074-SI26-M19-B</v>
      </c>
      <c r="G1870" s="96" t="s">
        <v>6533</v>
      </c>
      <c r="H1870" s="95" t="s">
        <v>6534</v>
      </c>
      <c r="I1870" s="85" t="s">
        <v>6622</v>
      </c>
      <c r="J1870" s="92">
        <v>46098</v>
      </c>
      <c r="K1870" s="98">
        <v>6004355</v>
      </c>
      <c r="L1870" s="77" t="s">
        <v>6673</v>
      </c>
      <c r="M1870" s="80" t="s">
        <v>117</v>
      </c>
      <c r="N1870" s="6" t="s">
        <v>5837</v>
      </c>
      <c r="O1870" s="71">
        <v>0</v>
      </c>
      <c r="P1870" s="71">
        <v>24980.77</v>
      </c>
      <c r="Q1870" s="79">
        <v>5293.05</v>
      </c>
      <c r="R1870" s="79">
        <v>846.89</v>
      </c>
      <c r="S1870" s="71">
        <v>0</v>
      </c>
      <c r="T1870" s="79">
        <v>31120.71</v>
      </c>
      <c r="U1870" s="87" t="s">
        <v>24</v>
      </c>
      <c r="V1870" s="84">
        <f t="shared" si="193"/>
        <v>1747.2060499559279</v>
      </c>
      <c r="W1870" s="78">
        <v>46098</v>
      </c>
      <c r="X1870" s="80" t="s">
        <v>1267</v>
      </c>
      <c r="Y1870" s="80" t="s">
        <v>129</v>
      </c>
      <c r="Z1870" s="80" t="s">
        <v>239</v>
      </c>
      <c r="AA1870" s="80" t="s">
        <v>122</v>
      </c>
      <c r="AB1870" s="76" t="s">
        <v>539</v>
      </c>
      <c r="AC1870" s="76" t="s">
        <v>540</v>
      </c>
      <c r="AD1870" s="76" t="s">
        <v>174</v>
      </c>
      <c r="AE1870" s="341">
        <v>67110003</v>
      </c>
      <c r="AF1870" s="76">
        <v>8745248</v>
      </c>
      <c r="AG1870" s="80" t="s">
        <v>550</v>
      </c>
      <c r="AH1870" s="60">
        <v>21499.17</v>
      </c>
      <c r="AI1870" s="75" t="s">
        <v>6443</v>
      </c>
      <c r="AJ1870" s="6" t="s">
        <v>103</v>
      </c>
      <c r="AK1870" s="81">
        <v>0</v>
      </c>
      <c r="AL1870" s="6" t="s">
        <v>103</v>
      </c>
      <c r="AM1870" s="342"/>
      <c r="AN1870" s="342"/>
      <c r="AO1870" s="342"/>
    </row>
    <row r="1871" spans="1:41">
      <c r="A1871" s="85" t="s">
        <v>6443</v>
      </c>
      <c r="B1871" s="85" t="s">
        <v>93</v>
      </c>
      <c r="C1871" s="76">
        <v>1870</v>
      </c>
      <c r="D1871" s="76" t="s">
        <v>98</v>
      </c>
      <c r="E1871" s="76" t="s">
        <v>2164</v>
      </c>
      <c r="F1871" s="6" t="str">
        <f t="shared" si="191"/>
        <v>BROKERRM-M-037-SI26-M19-B</v>
      </c>
      <c r="G1871" s="97" t="s">
        <v>5514</v>
      </c>
      <c r="H1871" s="95" t="s">
        <v>6535</v>
      </c>
      <c r="I1871" s="85" t="s">
        <v>6622</v>
      </c>
      <c r="J1871" s="92">
        <v>46099</v>
      </c>
      <c r="K1871" s="98">
        <v>6002924</v>
      </c>
      <c r="L1871" s="77" t="s">
        <v>5713</v>
      </c>
      <c r="M1871" s="80" t="s">
        <v>117</v>
      </c>
      <c r="N1871" s="6" t="s">
        <v>5714</v>
      </c>
      <c r="O1871" s="71">
        <v>0</v>
      </c>
      <c r="P1871" s="71">
        <v>7250</v>
      </c>
      <c r="Q1871" s="79">
        <v>0</v>
      </c>
      <c r="R1871" s="79">
        <v>0</v>
      </c>
      <c r="S1871" s="71">
        <v>0</v>
      </c>
      <c r="T1871" s="79">
        <v>7250</v>
      </c>
      <c r="U1871" s="87" t="s">
        <v>24</v>
      </c>
      <c r="V1871" s="84">
        <f t="shared" si="193"/>
        <v>407.03582476686677</v>
      </c>
      <c r="W1871" s="78">
        <v>46099</v>
      </c>
      <c r="X1871" s="80" t="s">
        <v>437</v>
      </c>
      <c r="Y1871" s="80" t="s">
        <v>129</v>
      </c>
      <c r="Z1871" s="80" t="s">
        <v>239</v>
      </c>
      <c r="AA1871" s="80" t="s">
        <v>122</v>
      </c>
      <c r="AB1871" s="76" t="s">
        <v>539</v>
      </c>
      <c r="AC1871" s="76" t="s">
        <v>540</v>
      </c>
      <c r="AD1871" s="76" t="s">
        <v>174</v>
      </c>
      <c r="AE1871" s="341">
        <v>67110003</v>
      </c>
      <c r="AF1871" s="76" t="s">
        <v>6674</v>
      </c>
      <c r="AG1871" s="75"/>
      <c r="AH1871" s="60"/>
      <c r="AI1871" s="75" t="s">
        <v>6443</v>
      </c>
      <c r="AJ1871" s="6" t="s">
        <v>103</v>
      </c>
      <c r="AK1871" s="81">
        <v>0</v>
      </c>
      <c r="AL1871" s="6" t="s">
        <v>103</v>
      </c>
      <c r="AM1871" s="342"/>
      <c r="AN1871" s="342"/>
      <c r="AO1871" s="342"/>
    </row>
    <row r="1872" spans="1:41">
      <c r="A1872" s="85" t="s">
        <v>6443</v>
      </c>
      <c r="B1872" s="85" t="s">
        <v>93</v>
      </c>
      <c r="C1872" s="76">
        <v>1871</v>
      </c>
      <c r="D1872" s="76" t="s">
        <v>98</v>
      </c>
      <c r="E1872" s="76" t="s">
        <v>2164</v>
      </c>
      <c r="F1872" s="6" t="str">
        <f t="shared" si="191"/>
        <v>BROKERRM-M-016-SI26-M19-B</v>
      </c>
      <c r="G1872" s="97" t="s">
        <v>5516</v>
      </c>
      <c r="H1872" s="95" t="s">
        <v>6536</v>
      </c>
      <c r="I1872" s="85" t="s">
        <v>6622</v>
      </c>
      <c r="J1872" s="92">
        <v>46099</v>
      </c>
      <c r="K1872" s="98">
        <v>6002936</v>
      </c>
      <c r="L1872" s="88" t="s">
        <v>5717</v>
      </c>
      <c r="M1872" s="80" t="s">
        <v>117</v>
      </c>
      <c r="N1872" s="6" t="s">
        <v>5718</v>
      </c>
      <c r="O1872" s="71">
        <v>0</v>
      </c>
      <c r="P1872" s="71">
        <v>13569.5</v>
      </c>
      <c r="Q1872" s="79">
        <v>0</v>
      </c>
      <c r="R1872" s="79">
        <v>0</v>
      </c>
      <c r="S1872" s="71">
        <v>0</v>
      </c>
      <c r="T1872" s="79">
        <v>13569.5</v>
      </c>
      <c r="U1872" s="87" t="s">
        <v>24</v>
      </c>
      <c r="V1872" s="84">
        <f t="shared" si="193"/>
        <v>761.8307067826205</v>
      </c>
      <c r="W1872" s="78">
        <v>46099</v>
      </c>
      <c r="X1872" s="80" t="s">
        <v>437</v>
      </c>
      <c r="Y1872" s="80" t="s">
        <v>129</v>
      </c>
      <c r="Z1872" s="80" t="s">
        <v>239</v>
      </c>
      <c r="AA1872" s="80" t="s">
        <v>122</v>
      </c>
      <c r="AB1872" s="76" t="s">
        <v>539</v>
      </c>
      <c r="AC1872" s="76" t="s">
        <v>540</v>
      </c>
      <c r="AD1872" s="76" t="s">
        <v>174</v>
      </c>
      <c r="AE1872" s="341">
        <v>67110003</v>
      </c>
      <c r="AF1872" s="76" t="s">
        <v>6675</v>
      </c>
      <c r="AG1872" s="80" t="s">
        <v>550</v>
      </c>
      <c r="AH1872" s="60">
        <v>6128</v>
      </c>
      <c r="AI1872" s="75" t="s">
        <v>6443</v>
      </c>
      <c r="AJ1872" s="6" t="s">
        <v>103</v>
      </c>
      <c r="AK1872" s="81">
        <v>0</v>
      </c>
      <c r="AL1872" s="6" t="s">
        <v>103</v>
      </c>
      <c r="AM1872" s="342"/>
      <c r="AN1872" s="342"/>
      <c r="AO1872" s="342"/>
    </row>
    <row r="1873" spans="1:41">
      <c r="A1873" s="85" t="s">
        <v>6443</v>
      </c>
      <c r="B1873" s="85" t="s">
        <v>93</v>
      </c>
      <c r="C1873" s="76">
        <v>1872</v>
      </c>
      <c r="D1873" s="76" t="s">
        <v>98</v>
      </c>
      <c r="E1873" s="76" t="s">
        <v>2164</v>
      </c>
      <c r="F1873" s="6" t="str">
        <f t="shared" si="191"/>
        <v>BROKERRM-M-027-SI26-M19-B</v>
      </c>
      <c r="G1873" s="97" t="s">
        <v>5518</v>
      </c>
      <c r="H1873" s="95" t="s">
        <v>6537</v>
      </c>
      <c r="I1873" s="85" t="s">
        <v>6622</v>
      </c>
      <c r="J1873" s="92">
        <v>46099</v>
      </c>
      <c r="K1873" s="98">
        <v>6002922</v>
      </c>
      <c r="L1873" s="88" t="s">
        <v>5721</v>
      </c>
      <c r="M1873" s="80" t="s">
        <v>117</v>
      </c>
      <c r="N1873" s="6" t="s">
        <v>5722</v>
      </c>
      <c r="O1873" s="71">
        <v>0</v>
      </c>
      <c r="P1873" s="71">
        <v>7424</v>
      </c>
      <c r="Q1873" s="79">
        <v>0</v>
      </c>
      <c r="R1873" s="79">
        <v>0</v>
      </c>
      <c r="S1873" s="71">
        <v>0</v>
      </c>
      <c r="T1873" s="79">
        <v>7424</v>
      </c>
      <c r="U1873" s="87" t="s">
        <v>24</v>
      </c>
      <c r="V1873" s="84">
        <f t="shared" si="193"/>
        <v>416.80468456127159</v>
      </c>
      <c r="W1873" s="78">
        <v>46099</v>
      </c>
      <c r="X1873" s="80" t="s">
        <v>437</v>
      </c>
      <c r="Y1873" s="80" t="s">
        <v>129</v>
      </c>
      <c r="Z1873" s="80" t="s">
        <v>239</v>
      </c>
      <c r="AA1873" s="80" t="s">
        <v>122</v>
      </c>
      <c r="AB1873" s="76" t="s">
        <v>539</v>
      </c>
      <c r="AC1873" s="76" t="s">
        <v>540</v>
      </c>
      <c r="AD1873" s="76" t="s">
        <v>174</v>
      </c>
      <c r="AE1873" s="341">
        <v>67110003</v>
      </c>
      <c r="AF1873" s="76" t="s">
        <v>6676</v>
      </c>
      <c r="AG1873" s="75"/>
      <c r="AH1873" s="60"/>
      <c r="AI1873" s="75" t="s">
        <v>6443</v>
      </c>
      <c r="AJ1873" s="6" t="s">
        <v>103</v>
      </c>
      <c r="AK1873" s="81">
        <v>0</v>
      </c>
      <c r="AL1873" s="6" t="s">
        <v>103</v>
      </c>
      <c r="AM1873" s="342"/>
      <c r="AN1873" s="342"/>
      <c r="AO1873" s="342"/>
    </row>
    <row r="1874" spans="1:41">
      <c r="A1874" s="85" t="s">
        <v>6443</v>
      </c>
      <c r="B1874" s="85" t="s">
        <v>93</v>
      </c>
      <c r="C1874" s="76">
        <v>1873</v>
      </c>
      <c r="D1874" s="76" t="s">
        <v>98</v>
      </c>
      <c r="E1874" s="76" t="s">
        <v>2164</v>
      </c>
      <c r="F1874" s="6" t="str">
        <f t="shared" si="191"/>
        <v>BROKERRM-M-028-SI26-M19-B</v>
      </c>
      <c r="G1874" s="97" t="s">
        <v>5520</v>
      </c>
      <c r="H1874" s="95" t="s">
        <v>6538</v>
      </c>
      <c r="I1874" s="85" t="s">
        <v>6622</v>
      </c>
      <c r="J1874" s="92">
        <v>46099</v>
      </c>
      <c r="K1874" s="98">
        <v>6002921</v>
      </c>
      <c r="L1874" s="88" t="s">
        <v>5725</v>
      </c>
      <c r="M1874" s="80" t="s">
        <v>117</v>
      </c>
      <c r="N1874" s="6" t="s">
        <v>5726</v>
      </c>
      <c r="O1874" s="71">
        <v>0</v>
      </c>
      <c r="P1874" s="71">
        <v>7250</v>
      </c>
      <c r="Q1874" s="79">
        <v>0</v>
      </c>
      <c r="R1874" s="79">
        <v>0</v>
      </c>
      <c r="S1874" s="71">
        <v>0</v>
      </c>
      <c r="T1874" s="79">
        <v>7250</v>
      </c>
      <c r="U1874" s="87" t="s">
        <v>24</v>
      </c>
      <c r="V1874" s="84">
        <f t="shared" si="193"/>
        <v>407.03582476686677</v>
      </c>
      <c r="W1874" s="70">
        <v>46099</v>
      </c>
      <c r="X1874" s="6" t="s">
        <v>437</v>
      </c>
      <c r="Y1874" s="80" t="s">
        <v>129</v>
      </c>
      <c r="Z1874" s="80" t="s">
        <v>239</v>
      </c>
      <c r="AA1874" s="80" t="s">
        <v>122</v>
      </c>
      <c r="AB1874" s="76" t="s">
        <v>539</v>
      </c>
      <c r="AC1874" s="76" t="s">
        <v>540</v>
      </c>
      <c r="AD1874" s="76" t="s">
        <v>174</v>
      </c>
      <c r="AE1874" s="341">
        <v>67110003</v>
      </c>
      <c r="AF1874" s="76" t="s">
        <v>6677</v>
      </c>
      <c r="AG1874" s="82"/>
      <c r="AH1874" s="60"/>
      <c r="AI1874" s="75" t="s">
        <v>6443</v>
      </c>
      <c r="AJ1874" s="6" t="s">
        <v>103</v>
      </c>
      <c r="AK1874" s="81">
        <v>0</v>
      </c>
      <c r="AL1874" s="6" t="s">
        <v>103</v>
      </c>
      <c r="AM1874" s="342"/>
      <c r="AN1874" s="342"/>
      <c r="AO1874" s="342"/>
    </row>
    <row r="1875" spans="1:41">
      <c r="A1875" s="85" t="s">
        <v>6443</v>
      </c>
      <c r="B1875" s="85" t="s">
        <v>93</v>
      </c>
      <c r="C1875" s="76">
        <v>1874</v>
      </c>
      <c r="D1875" s="76" t="s">
        <v>98</v>
      </c>
      <c r="E1875" s="76" t="s">
        <v>2164</v>
      </c>
      <c r="F1875" s="6" t="str">
        <f t="shared" si="191"/>
        <v>BROKERAF-M-054-SI26-M46-B</v>
      </c>
      <c r="G1875" s="97" t="s">
        <v>5090</v>
      </c>
      <c r="H1875" s="95" t="s">
        <v>6539</v>
      </c>
      <c r="I1875" s="85" t="s">
        <v>6622</v>
      </c>
      <c r="J1875" s="92">
        <v>46099</v>
      </c>
      <c r="K1875" s="98">
        <v>6003927</v>
      </c>
      <c r="L1875" s="88" t="s">
        <v>5318</v>
      </c>
      <c r="M1875" s="80" t="s">
        <v>117</v>
      </c>
      <c r="N1875" s="6" t="s">
        <v>5319</v>
      </c>
      <c r="O1875" s="71">
        <v>0</v>
      </c>
      <c r="P1875" s="71">
        <v>5974</v>
      </c>
      <c r="Q1875" s="79">
        <v>0</v>
      </c>
      <c r="R1875" s="79">
        <v>0</v>
      </c>
      <c r="S1875" s="71">
        <v>0</v>
      </c>
      <c r="T1875" s="79">
        <v>5974</v>
      </c>
      <c r="U1875" s="87" t="s">
        <v>24</v>
      </c>
      <c r="V1875" s="84">
        <f t="shared" si="193"/>
        <v>335.39751960789823</v>
      </c>
      <c r="W1875" s="70">
        <v>46099</v>
      </c>
      <c r="X1875" s="6" t="s">
        <v>437</v>
      </c>
      <c r="Y1875" s="80" t="s">
        <v>129</v>
      </c>
      <c r="Z1875" s="80" t="s">
        <v>239</v>
      </c>
      <c r="AA1875" s="80" t="s">
        <v>122</v>
      </c>
      <c r="AB1875" s="76" t="s">
        <v>1106</v>
      </c>
      <c r="AC1875" s="76" t="s">
        <v>540</v>
      </c>
      <c r="AD1875" s="76" t="s">
        <v>174</v>
      </c>
      <c r="AE1875" s="341">
        <v>67110003</v>
      </c>
      <c r="AF1875" s="76" t="s">
        <v>6678</v>
      </c>
      <c r="AG1875" s="82"/>
      <c r="AH1875" s="60"/>
      <c r="AI1875" s="75" t="s">
        <v>6443</v>
      </c>
      <c r="AJ1875" s="6" t="s">
        <v>103</v>
      </c>
      <c r="AK1875" s="81">
        <v>0</v>
      </c>
      <c r="AL1875" s="6" t="s">
        <v>103</v>
      </c>
      <c r="AM1875" s="342"/>
      <c r="AN1875" s="342"/>
      <c r="AO1875" s="342"/>
    </row>
    <row r="1876" spans="1:41">
      <c r="A1876" s="85" t="s">
        <v>6443</v>
      </c>
      <c r="B1876" s="85" t="s">
        <v>93</v>
      </c>
      <c r="C1876" s="76">
        <v>1875</v>
      </c>
      <c r="D1876" s="76" t="s">
        <v>98</v>
      </c>
      <c r="E1876" s="76" t="s">
        <v>2164</v>
      </c>
      <c r="F1876" s="6" t="str">
        <f t="shared" si="191"/>
        <v>BROKERAF-M-058-SI26-M46-B</v>
      </c>
      <c r="G1876" s="97" t="s">
        <v>5094</v>
      </c>
      <c r="H1876" s="95" t="s">
        <v>6540</v>
      </c>
      <c r="I1876" s="85" t="s">
        <v>6622</v>
      </c>
      <c r="J1876" s="92">
        <v>46099</v>
      </c>
      <c r="K1876" s="98">
        <v>6003931</v>
      </c>
      <c r="L1876" s="88" t="s">
        <v>5324</v>
      </c>
      <c r="M1876" s="80" t="s">
        <v>117</v>
      </c>
      <c r="N1876" s="6" t="s">
        <v>5325</v>
      </c>
      <c r="O1876" s="71">
        <v>0</v>
      </c>
      <c r="P1876" s="71">
        <v>5510</v>
      </c>
      <c r="Q1876" s="79">
        <v>0</v>
      </c>
      <c r="R1876" s="79">
        <v>0</v>
      </c>
      <c r="S1876" s="71">
        <v>0</v>
      </c>
      <c r="T1876" s="79">
        <v>5510</v>
      </c>
      <c r="U1876" s="87" t="s">
        <v>24</v>
      </c>
      <c r="V1876" s="84">
        <f t="shared" si="193"/>
        <v>309.34722682281875</v>
      </c>
      <c r="W1876" s="89">
        <v>46099</v>
      </c>
      <c r="X1876" s="85" t="s">
        <v>437</v>
      </c>
      <c r="Y1876" s="85" t="s">
        <v>129</v>
      </c>
      <c r="Z1876" s="85" t="s">
        <v>239</v>
      </c>
      <c r="AA1876" s="80" t="s">
        <v>122</v>
      </c>
      <c r="AB1876" s="76" t="s">
        <v>1106</v>
      </c>
      <c r="AC1876" s="76" t="s">
        <v>540</v>
      </c>
      <c r="AD1876" s="76" t="s">
        <v>174</v>
      </c>
      <c r="AE1876" s="341">
        <v>67110003</v>
      </c>
      <c r="AF1876" s="76" t="s">
        <v>6679</v>
      </c>
      <c r="AG1876" s="82"/>
      <c r="AH1876" s="60"/>
      <c r="AI1876" s="75" t="s">
        <v>6443</v>
      </c>
      <c r="AJ1876" s="6" t="s">
        <v>103</v>
      </c>
      <c r="AK1876" s="81">
        <v>0</v>
      </c>
      <c r="AL1876" s="6" t="s">
        <v>103</v>
      </c>
      <c r="AM1876" s="342"/>
      <c r="AN1876" s="342"/>
      <c r="AO1876" s="342"/>
    </row>
    <row r="1877" spans="1:41">
      <c r="A1877" s="85" t="s">
        <v>6443</v>
      </c>
      <c r="B1877" s="85" t="s">
        <v>93</v>
      </c>
      <c r="C1877" s="76">
        <v>1876</v>
      </c>
      <c r="D1877" s="76" t="s">
        <v>98</v>
      </c>
      <c r="E1877" s="76" t="s">
        <v>2164</v>
      </c>
      <c r="F1877" s="6" t="str">
        <f t="shared" si="191"/>
        <v>BROKERRM-M-025-SI26-M19-B</v>
      </c>
      <c r="G1877" s="97" t="s">
        <v>5506</v>
      </c>
      <c r="H1877" s="95" t="s">
        <v>6541</v>
      </c>
      <c r="I1877" s="85" t="s">
        <v>6622</v>
      </c>
      <c r="J1877" s="92">
        <v>46099</v>
      </c>
      <c r="K1877" s="98">
        <v>6003630</v>
      </c>
      <c r="L1877" s="88" t="s">
        <v>5701</v>
      </c>
      <c r="M1877" s="80" t="s">
        <v>117</v>
      </c>
      <c r="N1877" s="80" t="s">
        <v>5702</v>
      </c>
      <c r="O1877" s="71">
        <v>0</v>
      </c>
      <c r="P1877" s="71">
        <v>6728</v>
      </c>
      <c r="Q1877" s="79">
        <v>0</v>
      </c>
      <c r="R1877" s="79">
        <v>0</v>
      </c>
      <c r="S1877" s="71">
        <v>0</v>
      </c>
      <c r="T1877" s="79">
        <v>6728</v>
      </c>
      <c r="U1877" s="87" t="s">
        <v>24</v>
      </c>
      <c r="V1877" s="84">
        <f t="shared" si="193"/>
        <v>377.72924538365237</v>
      </c>
      <c r="W1877" s="89">
        <v>46099</v>
      </c>
      <c r="X1877" s="85" t="s">
        <v>437</v>
      </c>
      <c r="Y1877" s="85" t="s">
        <v>129</v>
      </c>
      <c r="Z1877" s="85" t="s">
        <v>239</v>
      </c>
      <c r="AA1877" s="80" t="s">
        <v>122</v>
      </c>
      <c r="AB1877" s="76" t="s">
        <v>539</v>
      </c>
      <c r="AC1877" s="76" t="s">
        <v>540</v>
      </c>
      <c r="AD1877" s="76" t="s">
        <v>174</v>
      </c>
      <c r="AE1877" s="341">
        <v>67110003</v>
      </c>
      <c r="AF1877" s="76" t="s">
        <v>6680</v>
      </c>
      <c r="AG1877" s="82"/>
      <c r="AH1877" s="60"/>
      <c r="AI1877" s="75" t="s">
        <v>6443</v>
      </c>
      <c r="AJ1877" s="6" t="s">
        <v>103</v>
      </c>
      <c r="AK1877" s="81">
        <v>0</v>
      </c>
      <c r="AL1877" s="6" t="s">
        <v>103</v>
      </c>
      <c r="AM1877" s="342"/>
      <c r="AN1877" s="342"/>
      <c r="AO1877" s="342"/>
    </row>
    <row r="1878" spans="1:41">
      <c r="A1878" s="85" t="s">
        <v>6443</v>
      </c>
      <c r="B1878" s="85" t="s">
        <v>93</v>
      </c>
      <c r="C1878" s="76">
        <v>1877</v>
      </c>
      <c r="D1878" s="76" t="s">
        <v>98</v>
      </c>
      <c r="E1878" s="76" t="s">
        <v>2164</v>
      </c>
      <c r="F1878" s="6" t="str">
        <f t="shared" si="191"/>
        <v>BROKERRM-A-008-SI26-M19-L-B</v>
      </c>
      <c r="G1878" s="97" t="s">
        <v>6542</v>
      </c>
      <c r="H1878" s="95" t="s">
        <v>6543</v>
      </c>
      <c r="I1878" s="85" t="s">
        <v>6622</v>
      </c>
      <c r="J1878" s="92">
        <v>46099</v>
      </c>
      <c r="K1878" s="98">
        <v>6003853</v>
      </c>
      <c r="L1878" s="91" t="s">
        <v>6681</v>
      </c>
      <c r="M1878" s="80" t="s">
        <v>117</v>
      </c>
      <c r="N1878" s="80" t="s">
        <v>6681</v>
      </c>
      <c r="O1878" s="71">
        <v>0</v>
      </c>
      <c r="P1878" s="71">
        <v>11993.19</v>
      </c>
      <c r="Q1878" s="79">
        <v>2397.2600000000002</v>
      </c>
      <c r="R1878" s="79">
        <v>383.56</v>
      </c>
      <c r="S1878" s="71">
        <v>0</v>
      </c>
      <c r="T1878" s="79">
        <v>14774.01</v>
      </c>
      <c r="U1878" s="87" t="s">
        <v>24</v>
      </c>
      <c r="V1878" s="84">
        <f t="shared" si="193"/>
        <v>829.45535799502579</v>
      </c>
      <c r="W1878" s="70">
        <v>46099</v>
      </c>
      <c r="X1878" s="6" t="s">
        <v>582</v>
      </c>
      <c r="Y1878" s="80" t="s">
        <v>129</v>
      </c>
      <c r="Z1878" s="80" t="s">
        <v>239</v>
      </c>
      <c r="AA1878" s="80" t="s">
        <v>122</v>
      </c>
      <c r="AB1878" s="76" t="s">
        <v>539</v>
      </c>
      <c r="AC1878" s="76" t="s">
        <v>540</v>
      </c>
      <c r="AD1878" s="76" t="s">
        <v>174</v>
      </c>
      <c r="AE1878" s="341">
        <v>67110003</v>
      </c>
      <c r="AF1878" s="76" t="s">
        <v>6682</v>
      </c>
      <c r="AG1878" s="80" t="s">
        <v>550</v>
      </c>
      <c r="AH1878" s="60">
        <v>9765.99</v>
      </c>
      <c r="AI1878" s="75" t="s">
        <v>6443</v>
      </c>
      <c r="AJ1878" s="6" t="s">
        <v>103</v>
      </c>
      <c r="AK1878" s="81">
        <v>0</v>
      </c>
      <c r="AL1878" s="6" t="s">
        <v>103</v>
      </c>
      <c r="AM1878" s="342"/>
      <c r="AN1878" s="342"/>
      <c r="AO1878" s="342"/>
    </row>
    <row r="1879" spans="1:41">
      <c r="A1879" s="85" t="s">
        <v>6443</v>
      </c>
      <c r="B1879" s="85" t="s">
        <v>93</v>
      </c>
      <c r="C1879" s="76">
        <v>1878</v>
      </c>
      <c r="D1879" s="76" t="s">
        <v>98</v>
      </c>
      <c r="E1879" s="76" t="s">
        <v>2164</v>
      </c>
      <c r="F1879" s="6" t="str">
        <f t="shared" si="191"/>
        <v>BROKERRM-M-069-SI26-M19-B</v>
      </c>
      <c r="G1879" s="97" t="s">
        <v>6544</v>
      </c>
      <c r="H1879" s="95" t="s">
        <v>6545</v>
      </c>
      <c r="I1879" s="85" t="s">
        <v>6622</v>
      </c>
      <c r="J1879" s="92">
        <v>46100</v>
      </c>
      <c r="K1879" s="98">
        <v>6004359</v>
      </c>
      <c r="L1879" s="77" t="s">
        <v>6683</v>
      </c>
      <c r="M1879" s="80" t="s">
        <v>117</v>
      </c>
      <c r="N1879" s="80" t="s">
        <v>5841</v>
      </c>
      <c r="O1879" s="71">
        <v>0</v>
      </c>
      <c r="P1879" s="71">
        <v>19313.64</v>
      </c>
      <c r="Q1879" s="79">
        <v>4656.01</v>
      </c>
      <c r="R1879" s="79">
        <v>744.96</v>
      </c>
      <c r="S1879" s="71">
        <v>0</v>
      </c>
      <c r="T1879" s="79">
        <v>24714.61</v>
      </c>
      <c r="U1879" s="87" t="s">
        <v>24</v>
      </c>
      <c r="V1879" s="84">
        <f t="shared" si="193"/>
        <v>1387.5491951919246</v>
      </c>
      <c r="W1879" s="70">
        <v>46100</v>
      </c>
      <c r="X1879" s="80" t="s">
        <v>1267</v>
      </c>
      <c r="Y1879" s="80" t="s">
        <v>129</v>
      </c>
      <c r="Z1879" s="80" t="s">
        <v>239</v>
      </c>
      <c r="AA1879" s="80" t="s">
        <v>122</v>
      </c>
      <c r="AB1879" s="76" t="s">
        <v>539</v>
      </c>
      <c r="AC1879" s="76" t="s">
        <v>540</v>
      </c>
      <c r="AD1879" s="76" t="s">
        <v>174</v>
      </c>
      <c r="AE1879" s="341">
        <v>67110003</v>
      </c>
      <c r="AF1879" s="76" t="s">
        <v>6684</v>
      </c>
      <c r="AG1879" s="80" t="s">
        <v>550</v>
      </c>
      <c r="AH1879" s="60">
        <v>17746.599999999999</v>
      </c>
      <c r="AI1879" s="75" t="s">
        <v>6443</v>
      </c>
      <c r="AJ1879" s="6" t="s">
        <v>103</v>
      </c>
      <c r="AK1879" s="81">
        <v>0</v>
      </c>
      <c r="AL1879" s="6" t="s">
        <v>103</v>
      </c>
      <c r="AM1879" s="342"/>
      <c r="AN1879" s="342"/>
      <c r="AO1879" s="342"/>
    </row>
    <row r="1880" spans="1:41" ht="58">
      <c r="A1880" s="85" t="s">
        <v>6443</v>
      </c>
      <c r="B1880" s="85" t="s">
        <v>93</v>
      </c>
      <c r="C1880" s="76">
        <v>1879</v>
      </c>
      <c r="D1880" s="76" t="s">
        <v>98</v>
      </c>
      <c r="E1880" s="76" t="s">
        <v>2164</v>
      </c>
      <c r="F1880" s="6" t="str">
        <f t="shared" si="191"/>
        <v>BROKERRM-M-072-SI26-M19-B</v>
      </c>
      <c r="G1880" s="97" t="s">
        <v>6546</v>
      </c>
      <c r="H1880" s="95" t="s">
        <v>6547</v>
      </c>
      <c r="I1880" s="85" t="s">
        <v>6622</v>
      </c>
      <c r="J1880" s="92">
        <v>46100</v>
      </c>
      <c r="K1880" s="95">
        <v>6004356</v>
      </c>
      <c r="L1880" s="72" t="s">
        <v>6685</v>
      </c>
      <c r="M1880" s="80" t="s">
        <v>117</v>
      </c>
      <c r="N1880" s="80" t="s">
        <v>5840</v>
      </c>
      <c r="O1880" s="71">
        <v>0</v>
      </c>
      <c r="P1880" s="71">
        <v>19313.64</v>
      </c>
      <c r="Q1880" s="79">
        <v>3701.41</v>
      </c>
      <c r="R1880" s="79">
        <v>592.23</v>
      </c>
      <c r="S1880" s="71">
        <v>0</v>
      </c>
      <c r="T1880" s="79">
        <v>23607.279999999999</v>
      </c>
      <c r="U1880" s="87" t="s">
        <v>24</v>
      </c>
      <c r="V1880" s="84">
        <f t="shared" si="193"/>
        <v>1325.3805083175666</v>
      </c>
      <c r="W1880" s="89">
        <v>46100</v>
      </c>
      <c r="X1880" s="87" t="s">
        <v>437</v>
      </c>
      <c r="Y1880" s="85" t="s">
        <v>129</v>
      </c>
      <c r="Z1880" s="85" t="s">
        <v>239</v>
      </c>
      <c r="AA1880" s="85" t="s">
        <v>122</v>
      </c>
      <c r="AB1880" s="76" t="s">
        <v>539</v>
      </c>
      <c r="AC1880" s="76" t="s">
        <v>540</v>
      </c>
      <c r="AD1880" s="76" t="s">
        <v>174</v>
      </c>
      <c r="AE1880" s="341">
        <v>67110003</v>
      </c>
      <c r="AF1880" s="76" t="s">
        <v>6686</v>
      </c>
      <c r="AG1880" s="80" t="s">
        <v>550</v>
      </c>
      <c r="AH1880" s="60">
        <v>17746.599999999999</v>
      </c>
      <c r="AI1880" s="75" t="s">
        <v>6443</v>
      </c>
      <c r="AJ1880" s="6" t="s">
        <v>103</v>
      </c>
      <c r="AK1880" s="81">
        <v>0</v>
      </c>
      <c r="AL1880" s="6" t="s">
        <v>103</v>
      </c>
      <c r="AM1880" s="342"/>
      <c r="AN1880" s="342"/>
      <c r="AO1880" s="342"/>
    </row>
    <row r="1881" spans="1:41" ht="29">
      <c r="A1881" s="85" t="s">
        <v>6443</v>
      </c>
      <c r="B1881" s="85" t="s">
        <v>93</v>
      </c>
      <c r="C1881" s="76">
        <v>1880</v>
      </c>
      <c r="D1881" s="76" t="s">
        <v>98</v>
      </c>
      <c r="E1881" s="76" t="s">
        <v>2164</v>
      </c>
      <c r="F1881" s="6" t="str">
        <f t="shared" si="191"/>
        <v>BROKERRM-M-071-SI26-M19-B</v>
      </c>
      <c r="G1881" s="97" t="s">
        <v>6548</v>
      </c>
      <c r="H1881" s="95" t="s">
        <v>6549</v>
      </c>
      <c r="I1881" s="85" t="s">
        <v>6622</v>
      </c>
      <c r="J1881" s="92">
        <v>46100</v>
      </c>
      <c r="K1881" s="95">
        <v>6004357</v>
      </c>
      <c r="L1881" s="72" t="s">
        <v>6687</v>
      </c>
      <c r="M1881" s="80" t="s">
        <v>117</v>
      </c>
      <c r="N1881" s="80" t="s">
        <v>5838</v>
      </c>
      <c r="O1881" s="71">
        <v>0</v>
      </c>
      <c r="P1881" s="71">
        <v>21917.759999999998</v>
      </c>
      <c r="Q1881" s="79">
        <v>4879.38</v>
      </c>
      <c r="R1881" s="79">
        <v>780.7</v>
      </c>
      <c r="S1881" s="71">
        <v>0</v>
      </c>
      <c r="T1881" s="79">
        <v>27577.84</v>
      </c>
      <c r="U1881" s="87" t="s">
        <v>24</v>
      </c>
      <c r="V1881" s="84">
        <f t="shared" si="193"/>
        <v>1548.2991516811985</v>
      </c>
      <c r="W1881" s="89">
        <v>46100</v>
      </c>
      <c r="X1881" s="87" t="s">
        <v>1267</v>
      </c>
      <c r="Y1881" s="85" t="s">
        <v>129</v>
      </c>
      <c r="Z1881" s="85" t="s">
        <v>239</v>
      </c>
      <c r="AA1881" s="85" t="s">
        <v>122</v>
      </c>
      <c r="AB1881" s="76" t="s">
        <v>539</v>
      </c>
      <c r="AC1881" s="76" t="s">
        <v>540</v>
      </c>
      <c r="AD1881" s="76" t="s">
        <v>174</v>
      </c>
      <c r="AE1881" s="341">
        <v>67110003</v>
      </c>
      <c r="AF1881" s="76" t="s">
        <v>6688</v>
      </c>
      <c r="AG1881" s="80" t="s">
        <v>550</v>
      </c>
      <c r="AH1881" s="60">
        <v>18366.559999999998</v>
      </c>
      <c r="AI1881" s="75" t="s">
        <v>6443</v>
      </c>
      <c r="AJ1881" s="6" t="s">
        <v>103</v>
      </c>
      <c r="AK1881" s="81">
        <v>0</v>
      </c>
      <c r="AL1881" s="6" t="s">
        <v>103</v>
      </c>
      <c r="AM1881" s="342"/>
      <c r="AN1881" s="342"/>
      <c r="AO1881" s="342"/>
    </row>
    <row r="1882" spans="1:41" ht="29">
      <c r="A1882" s="85" t="s">
        <v>6443</v>
      </c>
      <c r="B1882" s="85" t="s">
        <v>93</v>
      </c>
      <c r="C1882" s="76">
        <v>1881</v>
      </c>
      <c r="D1882" s="76" t="s">
        <v>98</v>
      </c>
      <c r="E1882" s="76" t="s">
        <v>2164</v>
      </c>
      <c r="F1882" s="6" t="str">
        <f t="shared" si="191"/>
        <v>BROKERRM-M-068-SI26-M19-B</v>
      </c>
      <c r="G1882" s="97" t="s">
        <v>6550</v>
      </c>
      <c r="H1882" s="95" t="s">
        <v>6551</v>
      </c>
      <c r="I1882" s="85" t="s">
        <v>6622</v>
      </c>
      <c r="J1882" s="92">
        <v>46100</v>
      </c>
      <c r="K1882" s="95">
        <v>6003855</v>
      </c>
      <c r="L1882" s="72" t="s">
        <v>6689</v>
      </c>
      <c r="M1882" s="80" t="s">
        <v>117</v>
      </c>
      <c r="N1882" s="80" t="s">
        <v>5839</v>
      </c>
      <c r="O1882" s="71">
        <v>0</v>
      </c>
      <c r="P1882" s="71">
        <v>11998.44</v>
      </c>
      <c r="Q1882" s="79">
        <v>3415.03</v>
      </c>
      <c r="R1882" s="79">
        <v>546.41</v>
      </c>
      <c r="S1882" s="71">
        <v>0</v>
      </c>
      <c r="T1882" s="79">
        <v>15959.88</v>
      </c>
      <c r="U1882" s="87" t="s">
        <v>24</v>
      </c>
      <c r="V1882" s="84">
        <f t="shared" si="193"/>
        <v>896.03350606623735</v>
      </c>
      <c r="W1882" s="89">
        <v>46100</v>
      </c>
      <c r="X1882" s="87" t="s">
        <v>1267</v>
      </c>
      <c r="Y1882" s="85" t="s">
        <v>129</v>
      </c>
      <c r="Z1882" s="85" t="s">
        <v>239</v>
      </c>
      <c r="AA1882" s="85" t="s">
        <v>122</v>
      </c>
      <c r="AB1882" s="76" t="s">
        <v>539</v>
      </c>
      <c r="AC1882" s="76" t="s">
        <v>540</v>
      </c>
      <c r="AD1882" s="76" t="s">
        <v>174</v>
      </c>
      <c r="AE1882" s="341">
        <v>67110003</v>
      </c>
      <c r="AF1882" s="76" t="s">
        <v>96</v>
      </c>
      <c r="AG1882" s="75"/>
      <c r="AH1882" s="60"/>
      <c r="AI1882" s="75" t="s">
        <v>6443</v>
      </c>
      <c r="AJ1882" s="6" t="s">
        <v>103</v>
      </c>
      <c r="AK1882" s="81">
        <v>0</v>
      </c>
      <c r="AL1882" s="6" t="s">
        <v>103</v>
      </c>
      <c r="AM1882" s="342"/>
      <c r="AN1882" s="342"/>
      <c r="AO1882" s="342"/>
    </row>
    <row r="1883" spans="1:41" ht="29">
      <c r="A1883" s="85" t="s">
        <v>6443</v>
      </c>
      <c r="B1883" s="85" t="s">
        <v>93</v>
      </c>
      <c r="C1883" s="76">
        <v>1882</v>
      </c>
      <c r="D1883" s="76" t="s">
        <v>98</v>
      </c>
      <c r="E1883" s="76" t="s">
        <v>2164</v>
      </c>
      <c r="F1883" s="6" t="str">
        <f t="shared" si="191"/>
        <v>BROKERRM-A-015-SI26-M19-L-B</v>
      </c>
      <c r="G1883" s="97" t="s">
        <v>6552</v>
      </c>
      <c r="H1883" s="95" t="s">
        <v>6553</v>
      </c>
      <c r="I1883" s="85" t="s">
        <v>6622</v>
      </c>
      <c r="J1883" s="92">
        <v>46100</v>
      </c>
      <c r="K1883" s="95">
        <v>6004374</v>
      </c>
      <c r="L1883" s="72" t="s">
        <v>6690</v>
      </c>
      <c r="M1883" s="80" t="s">
        <v>117</v>
      </c>
      <c r="N1883" s="80" t="s">
        <v>6690</v>
      </c>
      <c r="O1883" s="71">
        <v>0</v>
      </c>
      <c r="P1883" s="71">
        <v>10096.64</v>
      </c>
      <c r="Q1883" s="79">
        <v>2555.89</v>
      </c>
      <c r="R1883" s="79">
        <v>408.94</v>
      </c>
      <c r="S1883" s="71">
        <v>0</v>
      </c>
      <c r="T1883" s="79">
        <v>13061.47</v>
      </c>
      <c r="U1883" s="87" t="s">
        <v>24</v>
      </c>
      <c r="V1883" s="84">
        <f t="shared" si="193"/>
        <v>733.3084433265775</v>
      </c>
      <c r="W1883" s="89">
        <v>46100</v>
      </c>
      <c r="X1883" s="87" t="s">
        <v>1267</v>
      </c>
      <c r="Y1883" s="85" t="s">
        <v>129</v>
      </c>
      <c r="Z1883" s="85" t="s">
        <v>239</v>
      </c>
      <c r="AA1883" s="85" t="s">
        <v>122</v>
      </c>
      <c r="AB1883" s="76" t="s">
        <v>539</v>
      </c>
      <c r="AC1883" s="76" t="s">
        <v>540</v>
      </c>
      <c r="AD1883" s="76" t="s">
        <v>174</v>
      </c>
      <c r="AE1883" s="341">
        <v>67110003</v>
      </c>
      <c r="AF1883" s="76" t="s">
        <v>96</v>
      </c>
      <c r="AG1883" s="75"/>
      <c r="AH1883" s="60"/>
      <c r="AI1883" s="75" t="s">
        <v>6443</v>
      </c>
      <c r="AJ1883" s="6" t="s">
        <v>103</v>
      </c>
      <c r="AK1883" s="81">
        <v>0</v>
      </c>
      <c r="AL1883" s="6" t="s">
        <v>103</v>
      </c>
      <c r="AM1883" s="342"/>
      <c r="AN1883" s="342"/>
      <c r="AO1883" s="342"/>
    </row>
    <row r="1884" spans="1:41" ht="29">
      <c r="A1884" s="85" t="s">
        <v>6443</v>
      </c>
      <c r="B1884" s="85" t="s">
        <v>93</v>
      </c>
      <c r="C1884" s="76">
        <v>1883</v>
      </c>
      <c r="D1884" s="76" t="s">
        <v>98</v>
      </c>
      <c r="E1884" s="76" t="s">
        <v>2164</v>
      </c>
      <c r="F1884" s="6" t="str">
        <f t="shared" si="191"/>
        <v>BROKERRM-M-256-SI25-M19-L</v>
      </c>
      <c r="G1884" s="97" t="s">
        <v>2782</v>
      </c>
      <c r="H1884" s="95" t="s">
        <v>6554</v>
      </c>
      <c r="I1884" s="85" t="s">
        <v>6622</v>
      </c>
      <c r="J1884" s="92">
        <v>46101</v>
      </c>
      <c r="K1884" s="95" t="s">
        <v>6691</v>
      </c>
      <c r="L1884" s="72" t="s">
        <v>6692</v>
      </c>
      <c r="M1884" s="80" t="s">
        <v>117</v>
      </c>
      <c r="N1884" s="80" t="s">
        <v>6692</v>
      </c>
      <c r="O1884" s="71">
        <v>0</v>
      </c>
      <c r="P1884" s="71">
        <v>13553.35</v>
      </c>
      <c r="Q1884" s="79">
        <v>2536.88</v>
      </c>
      <c r="R1884" s="79">
        <v>405.9</v>
      </c>
      <c r="S1884" s="71">
        <v>0</v>
      </c>
      <c r="T1884" s="79">
        <v>16496.13</v>
      </c>
      <c r="U1884" s="87" t="s">
        <v>24</v>
      </c>
      <c r="V1884" s="84">
        <f t="shared" si="193"/>
        <v>926.14012138089026</v>
      </c>
      <c r="W1884" s="89">
        <v>46101</v>
      </c>
      <c r="X1884" s="87" t="s">
        <v>1267</v>
      </c>
      <c r="Y1884" s="85" t="s">
        <v>129</v>
      </c>
      <c r="Z1884" s="85" t="s">
        <v>239</v>
      </c>
      <c r="AA1884" s="85" t="s">
        <v>122</v>
      </c>
      <c r="AB1884" s="76" t="s">
        <v>539</v>
      </c>
      <c r="AC1884" s="76" t="s">
        <v>540</v>
      </c>
      <c r="AD1884" s="76" t="s">
        <v>174</v>
      </c>
      <c r="AE1884" s="341">
        <v>67110003</v>
      </c>
      <c r="AF1884" s="76" t="s">
        <v>6693</v>
      </c>
      <c r="AG1884" s="80" t="s">
        <v>550</v>
      </c>
      <c r="AH1884" s="60">
        <v>11503.63</v>
      </c>
      <c r="AI1884" s="75" t="s">
        <v>6443</v>
      </c>
      <c r="AJ1884" s="6" t="s">
        <v>103</v>
      </c>
      <c r="AK1884" s="81">
        <v>0</v>
      </c>
      <c r="AL1884" s="6" t="s">
        <v>103</v>
      </c>
      <c r="AM1884" s="342"/>
      <c r="AN1884" s="342"/>
      <c r="AO1884" s="342"/>
    </row>
    <row r="1885" spans="1:41" ht="29">
      <c r="A1885" s="85" t="s">
        <v>6443</v>
      </c>
      <c r="B1885" s="85" t="s">
        <v>93</v>
      </c>
      <c r="C1885" s="76">
        <v>1884</v>
      </c>
      <c r="D1885" s="76" t="s">
        <v>98</v>
      </c>
      <c r="E1885" s="76" t="s">
        <v>2164</v>
      </c>
      <c r="F1885" s="6" t="str">
        <f t="shared" si="191"/>
        <v>BROKERRM-M-251-SI25-M19-L-B</v>
      </c>
      <c r="G1885" s="97" t="s">
        <v>6555</v>
      </c>
      <c r="H1885" s="95" t="s">
        <v>6556</v>
      </c>
      <c r="I1885" s="85" t="s">
        <v>6622</v>
      </c>
      <c r="J1885" s="92">
        <v>46101</v>
      </c>
      <c r="K1885" s="95" t="s">
        <v>6694</v>
      </c>
      <c r="L1885" s="73" t="s">
        <v>6695</v>
      </c>
      <c r="M1885" s="80" t="s">
        <v>117</v>
      </c>
      <c r="N1885" s="73" t="s">
        <v>6695</v>
      </c>
      <c r="O1885" s="71">
        <v>0</v>
      </c>
      <c r="P1885" s="71">
        <v>29288.11</v>
      </c>
      <c r="Q1885" s="79">
        <v>2490.2399999999998</v>
      </c>
      <c r="R1885" s="79">
        <v>398.44</v>
      </c>
      <c r="S1885" s="71">
        <v>0</v>
      </c>
      <c r="T1885" s="79">
        <v>32176.79</v>
      </c>
      <c r="U1885" s="87" t="s">
        <v>24</v>
      </c>
      <c r="V1885" s="84">
        <f t="shared" si="193"/>
        <v>1806.4974146207271</v>
      </c>
      <c r="W1885" s="89">
        <v>46101</v>
      </c>
      <c r="X1885" s="87" t="s">
        <v>1267</v>
      </c>
      <c r="Y1885" s="85" t="s">
        <v>129</v>
      </c>
      <c r="Z1885" s="85" t="s">
        <v>239</v>
      </c>
      <c r="AA1885" s="85" t="s">
        <v>122</v>
      </c>
      <c r="AB1885" s="76" t="s">
        <v>539</v>
      </c>
      <c r="AC1885" s="76" t="s">
        <v>540</v>
      </c>
      <c r="AD1885" s="76" t="s">
        <v>174</v>
      </c>
      <c r="AE1885" s="341">
        <v>67110003</v>
      </c>
      <c r="AF1885" s="76" t="s">
        <v>6696</v>
      </c>
      <c r="AG1885" s="80" t="s">
        <v>550</v>
      </c>
      <c r="AH1885" s="60">
        <v>25358.25</v>
      </c>
      <c r="AI1885" s="75" t="s">
        <v>6443</v>
      </c>
      <c r="AJ1885" s="6" t="s">
        <v>103</v>
      </c>
      <c r="AK1885" s="81">
        <v>0</v>
      </c>
      <c r="AL1885" s="6" t="s">
        <v>103</v>
      </c>
      <c r="AM1885" s="342"/>
      <c r="AN1885" s="342"/>
      <c r="AO1885" s="342"/>
    </row>
    <row r="1886" spans="1:41" ht="58">
      <c r="A1886" s="85" t="s">
        <v>6443</v>
      </c>
      <c r="B1886" s="85" t="s">
        <v>93</v>
      </c>
      <c r="C1886" s="76">
        <v>1885</v>
      </c>
      <c r="D1886" s="76" t="s">
        <v>98</v>
      </c>
      <c r="E1886" s="76" t="s">
        <v>2164</v>
      </c>
      <c r="F1886" s="6" t="str">
        <f t="shared" si="191"/>
        <v>BROKERRM-A-001-SI26-M19-L-B</v>
      </c>
      <c r="G1886" s="97" t="s">
        <v>6557</v>
      </c>
      <c r="H1886" s="95" t="s">
        <v>6558</v>
      </c>
      <c r="I1886" s="85" t="s">
        <v>6622</v>
      </c>
      <c r="J1886" s="92">
        <v>46101</v>
      </c>
      <c r="K1886" s="95" t="s">
        <v>6697</v>
      </c>
      <c r="L1886" s="73" t="s">
        <v>6695</v>
      </c>
      <c r="M1886" s="80" t="s">
        <v>117</v>
      </c>
      <c r="N1886" s="73" t="s">
        <v>6695</v>
      </c>
      <c r="O1886" s="71">
        <v>0</v>
      </c>
      <c r="P1886" s="71">
        <v>29288.11</v>
      </c>
      <c r="Q1886" s="79">
        <v>2583.2199999999998</v>
      </c>
      <c r="R1886" s="79">
        <v>413.31</v>
      </c>
      <c r="S1886" s="71">
        <v>0</v>
      </c>
      <c r="T1886" s="79">
        <v>32284.639999999999</v>
      </c>
      <c r="U1886" s="87" t="s">
        <v>24</v>
      </c>
      <c r="V1886" s="84">
        <f t="shared" si="193"/>
        <v>1812.5524234070865</v>
      </c>
      <c r="W1886" s="89">
        <v>46101</v>
      </c>
      <c r="X1886" s="87" t="s">
        <v>437</v>
      </c>
      <c r="Y1886" s="85" t="s">
        <v>129</v>
      </c>
      <c r="Z1886" s="85" t="s">
        <v>239</v>
      </c>
      <c r="AA1886" s="85" t="s">
        <v>122</v>
      </c>
      <c r="AB1886" s="76" t="s">
        <v>539</v>
      </c>
      <c r="AC1886" s="76" t="s">
        <v>540</v>
      </c>
      <c r="AD1886" s="76" t="s">
        <v>174</v>
      </c>
      <c r="AE1886" s="341">
        <v>67110003</v>
      </c>
      <c r="AF1886" s="76" t="s">
        <v>6698</v>
      </c>
      <c r="AG1886" s="80" t="s">
        <v>550</v>
      </c>
      <c r="AH1886" s="60">
        <v>25358.25</v>
      </c>
      <c r="AI1886" s="75" t="s">
        <v>6443</v>
      </c>
      <c r="AJ1886" s="6" t="s">
        <v>103</v>
      </c>
      <c r="AK1886" s="81">
        <v>0</v>
      </c>
      <c r="AL1886" s="6" t="s">
        <v>103</v>
      </c>
      <c r="AM1886" s="342"/>
      <c r="AN1886" s="342"/>
      <c r="AO1886" s="342"/>
    </row>
    <row r="1887" spans="1:41" ht="29">
      <c r="A1887" s="85" t="s">
        <v>6443</v>
      </c>
      <c r="B1887" s="85" t="s">
        <v>93</v>
      </c>
      <c r="C1887" s="76">
        <v>1886</v>
      </c>
      <c r="D1887" s="76" t="s">
        <v>98</v>
      </c>
      <c r="E1887" s="76" t="s">
        <v>2164</v>
      </c>
      <c r="F1887" s="6" t="str">
        <f t="shared" si="191"/>
        <v>BROKERRM-A-012-SI26-M19-L-B</v>
      </c>
      <c r="G1887" s="97" t="s">
        <v>6559</v>
      </c>
      <c r="H1887" s="95" t="s">
        <v>6560</v>
      </c>
      <c r="I1887" s="85" t="s">
        <v>6622</v>
      </c>
      <c r="J1887" s="92">
        <v>46101</v>
      </c>
      <c r="K1887" s="95" t="s">
        <v>6699</v>
      </c>
      <c r="L1887" s="73">
        <v>263768333</v>
      </c>
      <c r="M1887" s="80" t="s">
        <v>117</v>
      </c>
      <c r="N1887" s="73">
        <v>263768333</v>
      </c>
      <c r="O1887" s="71">
        <v>0</v>
      </c>
      <c r="P1887" s="71">
        <v>24827.06</v>
      </c>
      <c r="Q1887" s="79">
        <v>2495.5500000000002</v>
      </c>
      <c r="R1887" s="79">
        <v>399.29</v>
      </c>
      <c r="S1887" s="71">
        <v>0</v>
      </c>
      <c r="T1887" s="79">
        <v>27721.9</v>
      </c>
      <c r="U1887" s="87" t="s">
        <v>24</v>
      </c>
      <c r="V1887" s="84">
        <f t="shared" si="193"/>
        <v>1556.3870938764971</v>
      </c>
      <c r="W1887" s="78">
        <v>46101</v>
      </c>
      <c r="X1887" s="87" t="s">
        <v>1267</v>
      </c>
      <c r="Y1887" s="85" t="s">
        <v>129</v>
      </c>
      <c r="Z1887" s="85" t="s">
        <v>239</v>
      </c>
      <c r="AA1887" s="85" t="s">
        <v>122</v>
      </c>
      <c r="AB1887" s="76" t="s">
        <v>539</v>
      </c>
      <c r="AC1887" s="76" t="s">
        <v>540</v>
      </c>
      <c r="AD1887" s="76" t="s">
        <v>174</v>
      </c>
      <c r="AE1887" s="341">
        <v>67110003</v>
      </c>
      <c r="AF1887" s="76" t="s">
        <v>6700</v>
      </c>
      <c r="AG1887" s="80" t="s">
        <v>550</v>
      </c>
      <c r="AH1887" s="60">
        <v>23667.06</v>
      </c>
      <c r="AI1887" s="75" t="s">
        <v>6443</v>
      </c>
      <c r="AJ1887" s="6" t="s">
        <v>103</v>
      </c>
      <c r="AK1887" s="81">
        <v>0</v>
      </c>
      <c r="AL1887" s="6" t="s">
        <v>103</v>
      </c>
      <c r="AM1887" s="342"/>
      <c r="AN1887" s="342"/>
      <c r="AO1887" s="342"/>
    </row>
    <row r="1888" spans="1:41" ht="58">
      <c r="A1888" s="85" t="s">
        <v>6443</v>
      </c>
      <c r="B1888" s="85" t="s">
        <v>93</v>
      </c>
      <c r="C1888" s="76">
        <v>1887</v>
      </c>
      <c r="D1888" s="76" t="s">
        <v>98</v>
      </c>
      <c r="E1888" s="76" t="s">
        <v>2164</v>
      </c>
      <c r="F1888" s="6" t="str">
        <f t="shared" si="191"/>
        <v>BROKERRM-A-016-SI26-M19-L-B</v>
      </c>
      <c r="G1888" s="97" t="s">
        <v>6561</v>
      </c>
      <c r="H1888" s="95" t="s">
        <v>6562</v>
      </c>
      <c r="I1888" s="85" t="s">
        <v>6622</v>
      </c>
      <c r="J1888" s="92">
        <v>46101</v>
      </c>
      <c r="K1888" s="95" t="s">
        <v>6701</v>
      </c>
      <c r="L1888" s="73" t="s">
        <v>6702</v>
      </c>
      <c r="M1888" s="80" t="s">
        <v>117</v>
      </c>
      <c r="N1888" s="73" t="s">
        <v>6702</v>
      </c>
      <c r="O1888" s="71">
        <v>0</v>
      </c>
      <c r="P1888" s="71">
        <v>10047.92</v>
      </c>
      <c r="Q1888" s="79">
        <v>2466.75</v>
      </c>
      <c r="R1888" s="79">
        <v>394.68</v>
      </c>
      <c r="S1888" s="71">
        <v>0</v>
      </c>
      <c r="T1888" s="79">
        <v>12909.35</v>
      </c>
      <c r="U1888" s="87" t="s">
        <v>24</v>
      </c>
      <c r="V1888" s="84">
        <f t="shared" si="193"/>
        <v>724.76798957988296</v>
      </c>
      <c r="W1888" s="78">
        <v>46101</v>
      </c>
      <c r="X1888" s="87" t="s">
        <v>437</v>
      </c>
      <c r="Y1888" s="85" t="s">
        <v>129</v>
      </c>
      <c r="Z1888" s="85" t="s">
        <v>239</v>
      </c>
      <c r="AA1888" s="85" t="s">
        <v>122</v>
      </c>
      <c r="AB1888" s="76" t="s">
        <v>539</v>
      </c>
      <c r="AC1888" s="76" t="s">
        <v>540</v>
      </c>
      <c r="AD1888" s="76" t="s">
        <v>174</v>
      </c>
      <c r="AE1888" s="341">
        <v>67110003</v>
      </c>
      <c r="AF1888" s="76" t="s">
        <v>6703</v>
      </c>
      <c r="AG1888" s="80" t="s">
        <v>550</v>
      </c>
      <c r="AH1888" s="60">
        <v>6838.2</v>
      </c>
      <c r="AI1888" s="75" t="s">
        <v>6443</v>
      </c>
      <c r="AJ1888" s="6" t="s">
        <v>103</v>
      </c>
      <c r="AK1888" s="81">
        <v>0</v>
      </c>
      <c r="AL1888" s="6" t="s">
        <v>103</v>
      </c>
      <c r="AM1888" s="342"/>
      <c r="AN1888" s="342"/>
      <c r="AO1888" s="342"/>
    </row>
    <row r="1889" spans="1:41" ht="58">
      <c r="A1889" s="85" t="s">
        <v>6443</v>
      </c>
      <c r="B1889" s="85" t="s">
        <v>93</v>
      </c>
      <c r="C1889" s="76">
        <v>1888</v>
      </c>
      <c r="D1889" s="76" t="s">
        <v>98</v>
      </c>
      <c r="E1889" s="76" t="s">
        <v>2164</v>
      </c>
      <c r="F1889" s="6" t="str">
        <f t="shared" si="191"/>
        <v>BROKERRM-A-011-SI26-M19-L-B</v>
      </c>
      <c r="G1889" s="97" t="s">
        <v>6563</v>
      </c>
      <c r="H1889" s="95" t="s">
        <v>6564</v>
      </c>
      <c r="I1889" s="85" t="s">
        <v>6622</v>
      </c>
      <c r="J1889" s="92">
        <v>46102</v>
      </c>
      <c r="K1889" s="95" t="s">
        <v>6704</v>
      </c>
      <c r="L1889" s="73" t="s">
        <v>6705</v>
      </c>
      <c r="M1889" s="80" t="s">
        <v>117</v>
      </c>
      <c r="N1889" s="73" t="s">
        <v>6705</v>
      </c>
      <c r="O1889" s="71">
        <v>0</v>
      </c>
      <c r="P1889" s="71">
        <v>14713.35</v>
      </c>
      <c r="Q1889" s="79">
        <v>2466.75</v>
      </c>
      <c r="R1889" s="79">
        <v>394.68</v>
      </c>
      <c r="S1889" s="71">
        <v>0</v>
      </c>
      <c r="T1889" s="79">
        <v>17574.78</v>
      </c>
      <c r="U1889" s="87" t="s">
        <v>24</v>
      </c>
      <c r="V1889" s="84">
        <f t="shared" si="193"/>
        <v>986.69863067534266</v>
      </c>
      <c r="W1889" s="78">
        <v>46102</v>
      </c>
      <c r="X1889" s="87" t="s">
        <v>437</v>
      </c>
      <c r="Y1889" s="85" t="s">
        <v>129</v>
      </c>
      <c r="Z1889" s="85" t="s">
        <v>239</v>
      </c>
      <c r="AA1889" s="85" t="s">
        <v>122</v>
      </c>
      <c r="AB1889" s="76" t="s">
        <v>539</v>
      </c>
      <c r="AC1889" s="76" t="s">
        <v>540</v>
      </c>
      <c r="AD1889" s="76" t="s">
        <v>174</v>
      </c>
      <c r="AE1889" s="341">
        <v>67110003</v>
      </c>
      <c r="AF1889" s="76" t="s">
        <v>6706</v>
      </c>
      <c r="AG1889" s="80" t="s">
        <v>550</v>
      </c>
      <c r="AH1889" s="60">
        <v>11503.63</v>
      </c>
      <c r="AI1889" s="75" t="s">
        <v>6443</v>
      </c>
      <c r="AJ1889" s="6" t="s">
        <v>103</v>
      </c>
      <c r="AK1889" s="81">
        <v>0</v>
      </c>
      <c r="AL1889" s="6" t="s">
        <v>103</v>
      </c>
      <c r="AM1889" s="342"/>
      <c r="AN1889" s="342"/>
      <c r="AO1889" s="342"/>
    </row>
    <row r="1890" spans="1:41">
      <c r="A1890" s="85" t="s">
        <v>6443</v>
      </c>
      <c r="B1890" s="85" t="s">
        <v>93</v>
      </c>
      <c r="C1890" s="76">
        <v>1889</v>
      </c>
      <c r="D1890" s="76" t="s">
        <v>98</v>
      </c>
      <c r="E1890" s="76" t="s">
        <v>2164</v>
      </c>
      <c r="F1890" s="6" t="str">
        <f t="shared" si="191"/>
        <v>BROKERFG-R-2161LE25.M19//FG-R-2160LE25.M01//FG-R-2162LE25.M19</v>
      </c>
      <c r="G1890" s="97" t="s">
        <v>6565</v>
      </c>
      <c r="H1890" s="95" t="s">
        <v>6566</v>
      </c>
      <c r="I1890" s="85" t="s">
        <v>6622</v>
      </c>
      <c r="J1890" s="92">
        <v>46100</v>
      </c>
      <c r="K1890" s="101">
        <v>6085633</v>
      </c>
      <c r="L1890" s="73" t="s">
        <v>116</v>
      </c>
      <c r="M1890" s="73" t="s">
        <v>195</v>
      </c>
      <c r="N1890" s="73" t="s">
        <v>116</v>
      </c>
      <c r="O1890" s="71">
        <v>0</v>
      </c>
      <c r="P1890" s="71">
        <v>0</v>
      </c>
      <c r="Q1890" s="79">
        <v>12247.36</v>
      </c>
      <c r="R1890" s="79">
        <v>1959.58</v>
      </c>
      <c r="S1890" s="71">
        <v>0</v>
      </c>
      <c r="T1890" s="79">
        <v>14206.94</v>
      </c>
      <c r="U1890" s="87" t="s">
        <v>24</v>
      </c>
      <c r="V1890" s="84">
        <f t="shared" si="193"/>
        <v>797.61841935357108</v>
      </c>
      <c r="W1890" s="78" t="s">
        <v>119</v>
      </c>
      <c r="X1890" s="87" t="s">
        <v>122</v>
      </c>
      <c r="Y1890" s="85" t="s">
        <v>121</v>
      </c>
      <c r="Z1890" s="85" t="s">
        <v>178</v>
      </c>
      <c r="AA1890" s="85" t="s">
        <v>438</v>
      </c>
      <c r="AB1890" s="76" t="s">
        <v>539</v>
      </c>
      <c r="AC1890" s="76" t="s">
        <v>541</v>
      </c>
      <c r="AD1890" s="76" t="s">
        <v>195</v>
      </c>
      <c r="AE1890" s="76" t="s">
        <v>547</v>
      </c>
      <c r="AF1890" s="76" t="s">
        <v>96</v>
      </c>
      <c r="AG1890" s="75"/>
      <c r="AH1890" s="93"/>
      <c r="AI1890" s="75" t="s">
        <v>6443</v>
      </c>
      <c r="AJ1890" s="6" t="s">
        <v>103</v>
      </c>
      <c r="AK1890" s="81">
        <v>0</v>
      </c>
      <c r="AL1890" s="6" t="s">
        <v>103</v>
      </c>
      <c r="AM1890" s="342"/>
      <c r="AN1890" s="342"/>
      <c r="AO1890" s="342"/>
    </row>
    <row r="1891" spans="1:41">
      <c r="A1891" s="85" t="s">
        <v>6443</v>
      </c>
      <c r="B1891" s="85" t="s">
        <v>93</v>
      </c>
      <c r="C1891" s="76">
        <v>1890</v>
      </c>
      <c r="D1891" s="76" t="s">
        <v>98</v>
      </c>
      <c r="E1891" s="76" t="s">
        <v>2164</v>
      </c>
      <c r="F1891" s="6" t="str">
        <f t="shared" si="191"/>
        <v>BROKERFG-R-2158LE25.M45</v>
      </c>
      <c r="G1891" s="97" t="s">
        <v>6567</v>
      </c>
      <c r="H1891" s="95" t="s">
        <v>6568</v>
      </c>
      <c r="I1891" s="85" t="s">
        <v>6622</v>
      </c>
      <c r="J1891" s="92">
        <v>46101</v>
      </c>
      <c r="K1891" s="6" t="s">
        <v>6707</v>
      </c>
      <c r="L1891" s="73" t="s">
        <v>116</v>
      </c>
      <c r="M1891" s="73" t="s">
        <v>195</v>
      </c>
      <c r="N1891" s="73" t="s">
        <v>116</v>
      </c>
      <c r="O1891" s="71">
        <v>0</v>
      </c>
      <c r="P1891" s="71">
        <v>0</v>
      </c>
      <c r="Q1891" s="79">
        <v>742.09</v>
      </c>
      <c r="R1891" s="79">
        <v>386.77</v>
      </c>
      <c r="S1891" s="71">
        <v>0</v>
      </c>
      <c r="T1891" s="79">
        <v>2804.1</v>
      </c>
      <c r="U1891" s="87" t="s">
        <v>24</v>
      </c>
      <c r="V1891" s="84">
        <f t="shared" si="193"/>
        <v>157.43022844534772</v>
      </c>
      <c r="W1891" s="78" t="s">
        <v>119</v>
      </c>
      <c r="X1891" s="87" t="s">
        <v>122</v>
      </c>
      <c r="Y1891" s="85" t="s">
        <v>121</v>
      </c>
      <c r="Z1891" s="85" t="s">
        <v>178</v>
      </c>
      <c r="AA1891" s="85" t="s">
        <v>438</v>
      </c>
      <c r="AB1891" s="76" t="s">
        <v>6708</v>
      </c>
      <c r="AC1891" s="76" t="s">
        <v>541</v>
      </c>
      <c r="AD1891" s="76" t="s">
        <v>195</v>
      </c>
      <c r="AE1891" s="76" t="s">
        <v>547</v>
      </c>
      <c r="AF1891" s="76" t="s">
        <v>96</v>
      </c>
      <c r="AG1891" s="75"/>
      <c r="AH1891" s="60"/>
      <c r="AI1891" s="75" t="s">
        <v>6443</v>
      </c>
      <c r="AJ1891" s="6" t="s">
        <v>103</v>
      </c>
      <c r="AK1891" s="81">
        <v>0</v>
      </c>
      <c r="AL1891" s="6" t="s">
        <v>103</v>
      </c>
      <c r="AM1891" s="342"/>
      <c r="AN1891" s="342"/>
      <c r="AO1891" s="342"/>
    </row>
    <row r="1892" spans="1:41">
      <c r="A1892" s="85" t="s">
        <v>6443</v>
      </c>
      <c r="B1892" s="85" t="s">
        <v>93</v>
      </c>
      <c r="C1892" s="76">
        <v>1891</v>
      </c>
      <c r="D1892" s="6" t="s">
        <v>106</v>
      </c>
      <c r="E1892" s="80" t="s">
        <v>2163</v>
      </c>
      <c r="F1892" s="6" t="str">
        <f t="shared" si="191"/>
        <v>FREIGHTRM-J-1258LI26-M19</v>
      </c>
      <c r="G1892" s="95" t="s">
        <v>6569</v>
      </c>
      <c r="H1892" s="95">
        <v>637535</v>
      </c>
      <c r="I1892" s="85" t="s">
        <v>6622</v>
      </c>
      <c r="J1892" s="92">
        <v>46091</v>
      </c>
      <c r="K1892" s="92"/>
      <c r="L1892" s="73" t="s">
        <v>116</v>
      </c>
      <c r="M1892" s="76" t="s">
        <v>173</v>
      </c>
      <c r="N1892" s="73" t="s">
        <v>116</v>
      </c>
      <c r="O1892" s="71">
        <v>0</v>
      </c>
      <c r="P1892" s="71">
        <v>0</v>
      </c>
      <c r="Q1892" s="79">
        <v>450</v>
      </c>
      <c r="R1892" s="79">
        <v>0</v>
      </c>
      <c r="S1892" s="71">
        <v>0</v>
      </c>
      <c r="T1892" s="79">
        <v>450</v>
      </c>
      <c r="U1892" s="87" t="s">
        <v>118</v>
      </c>
      <c r="V1892" s="84">
        <f t="shared" ref="V1892:V1899" si="194">T1892</f>
        <v>450</v>
      </c>
      <c r="W1892" s="61">
        <v>46086</v>
      </c>
      <c r="X1892" s="6" t="s">
        <v>167</v>
      </c>
      <c r="Y1892" s="76" t="s">
        <v>6709</v>
      </c>
      <c r="Z1892" s="76" t="s">
        <v>6283</v>
      </c>
      <c r="AA1892" s="76" t="s">
        <v>150</v>
      </c>
      <c r="AB1892" s="76" t="s">
        <v>539</v>
      </c>
      <c r="AC1892" s="76" t="s">
        <v>540</v>
      </c>
      <c r="AD1892" s="76" t="s">
        <v>173</v>
      </c>
      <c r="AE1892" s="76" t="s">
        <v>548</v>
      </c>
      <c r="AF1892" s="76" t="s">
        <v>96</v>
      </c>
      <c r="AG1892" s="82"/>
      <c r="AH1892" s="60"/>
      <c r="AI1892" s="75" t="s">
        <v>6443</v>
      </c>
      <c r="AJ1892" s="6" t="s">
        <v>103</v>
      </c>
      <c r="AK1892" s="81">
        <v>0</v>
      </c>
      <c r="AL1892" s="6" t="s">
        <v>103</v>
      </c>
      <c r="AM1892" s="342"/>
      <c r="AN1892" s="342"/>
      <c r="AO1892" s="342"/>
    </row>
    <row r="1893" spans="1:41">
      <c r="A1893" s="85" t="s">
        <v>6443</v>
      </c>
      <c r="B1893" s="85" t="s">
        <v>93</v>
      </c>
      <c r="C1893" s="76">
        <v>1892</v>
      </c>
      <c r="D1893" s="6" t="s">
        <v>106</v>
      </c>
      <c r="E1893" s="80" t="s">
        <v>2163</v>
      </c>
      <c r="F1893" s="6" t="str">
        <f t="shared" si="191"/>
        <v>FREIGHTRM-J-1239LI26-M19</v>
      </c>
      <c r="G1893" s="95" t="s">
        <v>6570</v>
      </c>
      <c r="H1893" s="95">
        <v>639171</v>
      </c>
      <c r="I1893" s="85" t="s">
        <v>6622</v>
      </c>
      <c r="J1893" s="92">
        <v>46098</v>
      </c>
      <c r="K1893" s="92"/>
      <c r="L1893" s="73" t="s">
        <v>116</v>
      </c>
      <c r="M1893" s="76" t="s">
        <v>173</v>
      </c>
      <c r="N1893" s="73" t="s">
        <v>116</v>
      </c>
      <c r="O1893" s="71">
        <v>0</v>
      </c>
      <c r="P1893" s="71">
        <v>0</v>
      </c>
      <c r="Q1893" s="79">
        <v>690</v>
      </c>
      <c r="R1893" s="79">
        <v>0</v>
      </c>
      <c r="S1893" s="71">
        <v>0</v>
      </c>
      <c r="T1893" s="79">
        <v>690</v>
      </c>
      <c r="U1893" s="87" t="s">
        <v>118</v>
      </c>
      <c r="V1893" s="84">
        <f t="shared" si="194"/>
        <v>690</v>
      </c>
      <c r="W1893" s="61">
        <v>46090</v>
      </c>
      <c r="X1893" s="6" t="s">
        <v>1461</v>
      </c>
      <c r="Y1893" s="76" t="s">
        <v>1462</v>
      </c>
      <c r="Z1893" s="76" t="s">
        <v>149</v>
      </c>
      <c r="AA1893" s="76" t="s">
        <v>150</v>
      </c>
      <c r="AB1893" s="76" t="s">
        <v>539</v>
      </c>
      <c r="AC1893" s="76" t="s">
        <v>540</v>
      </c>
      <c r="AD1893" s="76" t="s">
        <v>173</v>
      </c>
      <c r="AE1893" s="76" t="s">
        <v>548</v>
      </c>
      <c r="AF1893" s="76" t="s">
        <v>96</v>
      </c>
      <c r="AG1893" s="82"/>
      <c r="AH1893" s="60"/>
      <c r="AI1893" s="75" t="s">
        <v>6443</v>
      </c>
      <c r="AJ1893" s="6" t="s">
        <v>103</v>
      </c>
      <c r="AK1893" s="81">
        <v>0</v>
      </c>
      <c r="AL1893" s="6" t="s">
        <v>103</v>
      </c>
      <c r="AM1893" s="342"/>
      <c r="AN1893" s="342"/>
      <c r="AO1893" s="342"/>
    </row>
    <row r="1894" spans="1:41">
      <c r="A1894" s="85" t="s">
        <v>6443</v>
      </c>
      <c r="B1894" s="85" t="s">
        <v>93</v>
      </c>
      <c r="C1894" s="76">
        <v>1893</v>
      </c>
      <c r="D1894" s="6" t="s">
        <v>106</v>
      </c>
      <c r="E1894" s="80" t="s">
        <v>2163</v>
      </c>
      <c r="F1894" s="6" t="str">
        <f t="shared" si="191"/>
        <v>FREIGHTRM-J-1264LI26-M19</v>
      </c>
      <c r="G1894" s="95" t="s">
        <v>6571</v>
      </c>
      <c r="H1894" s="95">
        <v>639216</v>
      </c>
      <c r="I1894" s="85" t="s">
        <v>6622</v>
      </c>
      <c r="J1894" s="92">
        <v>46098</v>
      </c>
      <c r="K1894" s="92"/>
      <c r="L1894" s="73" t="s">
        <v>116</v>
      </c>
      <c r="M1894" s="76" t="s">
        <v>173</v>
      </c>
      <c r="N1894" s="73" t="s">
        <v>116</v>
      </c>
      <c r="O1894" s="71">
        <v>0</v>
      </c>
      <c r="P1894" s="71">
        <v>0</v>
      </c>
      <c r="Q1894" s="79">
        <v>393</v>
      </c>
      <c r="R1894" s="79">
        <v>0</v>
      </c>
      <c r="S1894" s="71">
        <v>0</v>
      </c>
      <c r="T1894" s="79">
        <v>393</v>
      </c>
      <c r="U1894" s="87" t="s">
        <v>118</v>
      </c>
      <c r="V1894" s="84">
        <f t="shared" si="194"/>
        <v>393</v>
      </c>
      <c r="W1894" s="61">
        <v>46093</v>
      </c>
      <c r="X1894" s="6" t="s">
        <v>159</v>
      </c>
      <c r="Y1894" s="76" t="s">
        <v>6710</v>
      </c>
      <c r="Z1894" s="76" t="s">
        <v>6283</v>
      </c>
      <c r="AA1894" s="76" t="s">
        <v>150</v>
      </c>
      <c r="AB1894" s="76" t="s">
        <v>539</v>
      </c>
      <c r="AC1894" s="76" t="s">
        <v>540</v>
      </c>
      <c r="AD1894" s="76" t="s">
        <v>173</v>
      </c>
      <c r="AE1894" s="76" t="s">
        <v>548</v>
      </c>
      <c r="AF1894" s="76" t="s">
        <v>96</v>
      </c>
      <c r="AG1894" s="82"/>
      <c r="AH1894" s="60"/>
      <c r="AI1894" s="75" t="s">
        <v>6443</v>
      </c>
      <c r="AJ1894" s="6" t="s">
        <v>103</v>
      </c>
      <c r="AK1894" s="81">
        <v>0</v>
      </c>
      <c r="AL1894" s="6" t="s">
        <v>103</v>
      </c>
      <c r="AM1894" s="342"/>
      <c r="AN1894" s="342"/>
      <c r="AO1894" s="342"/>
    </row>
    <row r="1895" spans="1:41">
      <c r="A1895" s="85" t="s">
        <v>6443</v>
      </c>
      <c r="B1895" s="85" t="s">
        <v>93</v>
      </c>
      <c r="C1895" s="76">
        <v>1894</v>
      </c>
      <c r="D1895" s="6" t="s">
        <v>106</v>
      </c>
      <c r="E1895" s="80" t="s">
        <v>2163</v>
      </c>
      <c r="F1895" s="6" t="str">
        <f t="shared" si="191"/>
        <v>FREIGHTRM-J-1268LI26-M19</v>
      </c>
      <c r="G1895" s="95" t="s">
        <v>6572</v>
      </c>
      <c r="H1895" s="95">
        <v>639225</v>
      </c>
      <c r="I1895" s="85" t="s">
        <v>6622</v>
      </c>
      <c r="J1895" s="92">
        <v>46098</v>
      </c>
      <c r="K1895" s="92"/>
      <c r="L1895" s="73" t="s">
        <v>116</v>
      </c>
      <c r="M1895" s="76" t="s">
        <v>173</v>
      </c>
      <c r="N1895" s="73" t="s">
        <v>116</v>
      </c>
      <c r="O1895" s="71">
        <v>0</v>
      </c>
      <c r="P1895" s="71">
        <v>0</v>
      </c>
      <c r="Q1895" s="79">
        <v>712</v>
      </c>
      <c r="R1895" s="79">
        <v>0</v>
      </c>
      <c r="S1895" s="71">
        <v>0</v>
      </c>
      <c r="T1895" s="79">
        <v>712</v>
      </c>
      <c r="U1895" s="87" t="s">
        <v>118</v>
      </c>
      <c r="V1895" s="84">
        <f t="shared" si="194"/>
        <v>712</v>
      </c>
      <c r="W1895" s="61">
        <v>46091</v>
      </c>
      <c r="X1895" s="6" t="s">
        <v>1461</v>
      </c>
      <c r="Y1895" s="76" t="s">
        <v>1462</v>
      </c>
      <c r="Z1895" s="76" t="s">
        <v>149</v>
      </c>
      <c r="AA1895" s="76" t="s">
        <v>150</v>
      </c>
      <c r="AB1895" s="76" t="s">
        <v>539</v>
      </c>
      <c r="AC1895" s="76" t="s">
        <v>540</v>
      </c>
      <c r="AD1895" s="76" t="s">
        <v>173</v>
      </c>
      <c r="AE1895" s="76" t="s">
        <v>548</v>
      </c>
      <c r="AF1895" s="76" t="s">
        <v>96</v>
      </c>
      <c r="AG1895" s="82"/>
      <c r="AH1895" s="60"/>
      <c r="AI1895" s="75" t="s">
        <v>6443</v>
      </c>
      <c r="AJ1895" s="6" t="s">
        <v>103</v>
      </c>
      <c r="AK1895" s="81">
        <v>0</v>
      </c>
      <c r="AL1895" s="6" t="s">
        <v>103</v>
      </c>
      <c r="AM1895" s="342"/>
      <c r="AN1895" s="342"/>
      <c r="AO1895" s="342"/>
    </row>
    <row r="1896" spans="1:41">
      <c r="A1896" s="85" t="s">
        <v>6443</v>
      </c>
      <c r="B1896" s="85" t="s">
        <v>93</v>
      </c>
      <c r="C1896" s="76">
        <v>1895</v>
      </c>
      <c r="D1896" s="6" t="s">
        <v>106</v>
      </c>
      <c r="E1896" s="80" t="s">
        <v>2163</v>
      </c>
      <c r="F1896" s="6" t="str">
        <f t="shared" si="191"/>
        <v>FREIGHTRM-J-1270LI26-M19</v>
      </c>
      <c r="G1896" s="95" t="s">
        <v>6573</v>
      </c>
      <c r="H1896" s="95">
        <v>639227</v>
      </c>
      <c r="I1896" s="85" t="s">
        <v>6622</v>
      </c>
      <c r="J1896" s="92">
        <v>46098</v>
      </c>
      <c r="K1896" s="92"/>
      <c r="L1896" s="73" t="s">
        <v>116</v>
      </c>
      <c r="M1896" s="76" t="s">
        <v>173</v>
      </c>
      <c r="N1896" s="73" t="s">
        <v>116</v>
      </c>
      <c r="O1896" s="71">
        <v>0</v>
      </c>
      <c r="P1896" s="71">
        <v>0</v>
      </c>
      <c r="Q1896" s="79">
        <v>389</v>
      </c>
      <c r="R1896" s="79">
        <v>0</v>
      </c>
      <c r="S1896" s="71">
        <v>0</v>
      </c>
      <c r="T1896" s="79">
        <v>389</v>
      </c>
      <c r="U1896" s="87" t="s">
        <v>118</v>
      </c>
      <c r="V1896" s="84">
        <f t="shared" si="194"/>
        <v>389</v>
      </c>
      <c r="W1896" s="61">
        <v>46092</v>
      </c>
      <c r="X1896" s="6" t="s">
        <v>6711</v>
      </c>
      <c r="Y1896" s="76" t="s">
        <v>6712</v>
      </c>
      <c r="Z1896" s="76" t="s">
        <v>6283</v>
      </c>
      <c r="AA1896" s="76" t="s">
        <v>150</v>
      </c>
      <c r="AB1896" s="76" t="s">
        <v>539</v>
      </c>
      <c r="AC1896" s="76" t="s">
        <v>540</v>
      </c>
      <c r="AD1896" s="76" t="s">
        <v>173</v>
      </c>
      <c r="AE1896" s="76" t="s">
        <v>548</v>
      </c>
      <c r="AF1896" s="76" t="s">
        <v>96</v>
      </c>
      <c r="AG1896" s="82"/>
      <c r="AH1896" s="60"/>
      <c r="AI1896" s="75" t="s">
        <v>6443</v>
      </c>
      <c r="AJ1896" s="6" t="s">
        <v>103</v>
      </c>
      <c r="AK1896" s="81">
        <v>0</v>
      </c>
      <c r="AL1896" s="6" t="s">
        <v>103</v>
      </c>
      <c r="AM1896" s="342"/>
      <c r="AN1896" s="342"/>
      <c r="AO1896" s="342"/>
    </row>
    <row r="1897" spans="1:41">
      <c r="A1897" s="85" t="s">
        <v>6443</v>
      </c>
      <c r="B1897" s="85" t="s">
        <v>93</v>
      </c>
      <c r="C1897" s="76">
        <v>1896</v>
      </c>
      <c r="D1897" s="6" t="s">
        <v>106</v>
      </c>
      <c r="E1897" s="80" t="s">
        <v>2163</v>
      </c>
      <c r="F1897" s="6" t="str">
        <f t="shared" si="191"/>
        <v>FREIGHTRM-J-1263LI26-M19</v>
      </c>
      <c r="G1897" s="95" t="s">
        <v>6574</v>
      </c>
      <c r="H1897" s="95">
        <v>639238</v>
      </c>
      <c r="I1897" s="85" t="s">
        <v>6622</v>
      </c>
      <c r="J1897" s="92">
        <v>46098</v>
      </c>
      <c r="K1897" s="92"/>
      <c r="L1897" s="73" t="s">
        <v>116</v>
      </c>
      <c r="M1897" s="76" t="s">
        <v>173</v>
      </c>
      <c r="N1897" s="73" t="s">
        <v>116</v>
      </c>
      <c r="O1897" s="71">
        <v>0</v>
      </c>
      <c r="P1897" s="71">
        <v>0</v>
      </c>
      <c r="Q1897" s="79">
        <v>1754</v>
      </c>
      <c r="R1897" s="79">
        <v>0</v>
      </c>
      <c r="S1897" s="71">
        <v>0</v>
      </c>
      <c r="T1897" s="79">
        <v>1754</v>
      </c>
      <c r="U1897" s="87" t="s">
        <v>118</v>
      </c>
      <c r="V1897" s="84">
        <f t="shared" si="194"/>
        <v>1754</v>
      </c>
      <c r="W1897" s="61">
        <v>46096</v>
      </c>
      <c r="X1897" s="6" t="s">
        <v>150</v>
      </c>
      <c r="Y1897" s="76" t="s">
        <v>149</v>
      </c>
      <c r="Z1897" s="76" t="s">
        <v>2046</v>
      </c>
      <c r="AA1897" s="76" t="s">
        <v>156</v>
      </c>
      <c r="AB1897" s="76" t="s">
        <v>539</v>
      </c>
      <c r="AC1897" s="76" t="s">
        <v>540</v>
      </c>
      <c r="AD1897" s="76" t="s">
        <v>173</v>
      </c>
      <c r="AE1897" s="76" t="s">
        <v>548</v>
      </c>
      <c r="AF1897" s="76" t="s">
        <v>96</v>
      </c>
      <c r="AG1897" s="82"/>
      <c r="AH1897" s="60"/>
      <c r="AI1897" s="75" t="s">
        <v>6443</v>
      </c>
      <c r="AJ1897" s="6" t="s">
        <v>103</v>
      </c>
      <c r="AK1897" s="81">
        <v>0</v>
      </c>
      <c r="AL1897" s="6" t="s">
        <v>103</v>
      </c>
      <c r="AM1897" s="342"/>
      <c r="AN1897" s="342"/>
      <c r="AO1897" s="342"/>
    </row>
    <row r="1898" spans="1:41">
      <c r="A1898" s="85" t="s">
        <v>6443</v>
      </c>
      <c r="B1898" s="85" t="s">
        <v>93</v>
      </c>
      <c r="C1898" s="76">
        <v>1897</v>
      </c>
      <c r="D1898" s="6" t="s">
        <v>106</v>
      </c>
      <c r="E1898" s="80" t="s">
        <v>2163</v>
      </c>
      <c r="F1898" s="6" t="str">
        <f t="shared" si="191"/>
        <v>FREIGHTRM-A-0047AI26-M19-C9382</v>
      </c>
      <c r="G1898" s="95" t="s">
        <v>6575</v>
      </c>
      <c r="H1898" s="95">
        <v>639529</v>
      </c>
      <c r="I1898" s="85" t="s">
        <v>6622</v>
      </c>
      <c r="J1898" s="92">
        <v>46099</v>
      </c>
      <c r="K1898" s="92"/>
      <c r="L1898" s="73" t="s">
        <v>116</v>
      </c>
      <c r="M1898" s="76" t="s">
        <v>25</v>
      </c>
      <c r="N1898" s="73" t="s">
        <v>116</v>
      </c>
      <c r="O1898" s="71">
        <v>0</v>
      </c>
      <c r="P1898" s="71">
        <v>0</v>
      </c>
      <c r="Q1898" s="79">
        <v>1218</v>
      </c>
      <c r="R1898" s="79">
        <v>0</v>
      </c>
      <c r="S1898" s="71">
        <v>0</v>
      </c>
      <c r="T1898" s="79">
        <v>1218</v>
      </c>
      <c r="U1898" s="87" t="s">
        <v>118</v>
      </c>
      <c r="V1898" s="84">
        <f t="shared" si="194"/>
        <v>1218</v>
      </c>
      <c r="W1898" s="61">
        <v>46095</v>
      </c>
      <c r="X1898" s="6" t="s">
        <v>6713</v>
      </c>
      <c r="Y1898" s="76" t="s">
        <v>6714</v>
      </c>
      <c r="Z1898" s="76" t="s">
        <v>2046</v>
      </c>
      <c r="AA1898" s="76" t="s">
        <v>156</v>
      </c>
      <c r="AB1898" s="76" t="s">
        <v>539</v>
      </c>
      <c r="AC1898" s="76" t="s">
        <v>540</v>
      </c>
      <c r="AD1898" s="76" t="s">
        <v>25</v>
      </c>
      <c r="AE1898" s="76">
        <v>67180000</v>
      </c>
      <c r="AF1898" s="76" t="s">
        <v>96</v>
      </c>
      <c r="AG1898" s="82"/>
      <c r="AH1898" s="60"/>
      <c r="AI1898" s="75" t="s">
        <v>6443</v>
      </c>
      <c r="AJ1898" s="6" t="s">
        <v>103</v>
      </c>
      <c r="AK1898" s="81">
        <v>0</v>
      </c>
      <c r="AL1898" s="6" t="s">
        <v>103</v>
      </c>
      <c r="AM1898" s="342"/>
      <c r="AN1898" s="342"/>
      <c r="AO1898" s="342"/>
    </row>
    <row r="1899" spans="1:41">
      <c r="A1899" s="85" t="s">
        <v>6443</v>
      </c>
      <c r="B1899" s="85" t="s">
        <v>93</v>
      </c>
      <c r="C1899" s="76">
        <v>1898</v>
      </c>
      <c r="D1899" s="6" t="s">
        <v>106</v>
      </c>
      <c r="E1899" s="80" t="s">
        <v>2163</v>
      </c>
      <c r="F1899" s="6" t="str">
        <f t="shared" si="191"/>
        <v>FREIGHTRM-J-1273LI26-M19</v>
      </c>
      <c r="G1899" s="95" t="s">
        <v>6576</v>
      </c>
      <c r="H1899" s="95">
        <v>639969</v>
      </c>
      <c r="I1899" s="85" t="s">
        <v>6622</v>
      </c>
      <c r="J1899" s="92">
        <v>46100</v>
      </c>
      <c r="K1899" s="92"/>
      <c r="L1899" s="73" t="s">
        <v>116</v>
      </c>
      <c r="M1899" s="76" t="s">
        <v>173</v>
      </c>
      <c r="N1899" s="73" t="s">
        <v>116</v>
      </c>
      <c r="O1899" s="71">
        <v>0</v>
      </c>
      <c r="P1899" s="71">
        <v>0</v>
      </c>
      <c r="Q1899" s="79">
        <v>364</v>
      </c>
      <c r="R1899" s="79">
        <v>0</v>
      </c>
      <c r="S1899" s="71">
        <v>0</v>
      </c>
      <c r="T1899" s="79">
        <v>364</v>
      </c>
      <c r="U1899" s="87" t="s">
        <v>118</v>
      </c>
      <c r="V1899" s="84">
        <f t="shared" si="194"/>
        <v>364</v>
      </c>
      <c r="W1899" s="61">
        <v>46095</v>
      </c>
      <c r="X1899" s="6" t="s">
        <v>151</v>
      </c>
      <c r="Y1899" s="76" t="s">
        <v>6715</v>
      </c>
      <c r="Z1899" s="76" t="s">
        <v>6283</v>
      </c>
      <c r="AA1899" s="76" t="s">
        <v>150</v>
      </c>
      <c r="AB1899" s="76" t="s">
        <v>539</v>
      </c>
      <c r="AC1899" s="76" t="s">
        <v>540</v>
      </c>
      <c r="AD1899" s="76" t="s">
        <v>173</v>
      </c>
      <c r="AE1899" s="76" t="s">
        <v>548</v>
      </c>
      <c r="AF1899" s="76" t="s">
        <v>96</v>
      </c>
      <c r="AG1899" s="82"/>
      <c r="AH1899" s="60"/>
      <c r="AI1899" s="75" t="s">
        <v>6443</v>
      </c>
      <c r="AJ1899" s="6" t="s">
        <v>103</v>
      </c>
      <c r="AK1899" s="81">
        <v>0</v>
      </c>
      <c r="AL1899" s="6" t="s">
        <v>103</v>
      </c>
      <c r="AM1899" s="342"/>
      <c r="AN1899" s="342"/>
      <c r="AO1899" s="342"/>
    </row>
    <row r="1900" spans="1:41">
      <c r="A1900" s="85" t="s">
        <v>6443</v>
      </c>
      <c r="B1900" s="85" t="s">
        <v>93</v>
      </c>
      <c r="C1900" s="76">
        <v>1899</v>
      </c>
      <c r="D1900" s="6" t="s">
        <v>104</v>
      </c>
      <c r="E1900" s="80" t="s">
        <v>2163</v>
      </c>
      <c r="F1900" s="6" t="str">
        <f t="shared" si="191"/>
        <v>FREIGHTPAQUETERIA</v>
      </c>
      <c r="G1900" s="6" t="s">
        <v>127</v>
      </c>
      <c r="H1900" s="6" t="s">
        <v>6577</v>
      </c>
      <c r="I1900" s="85" t="s">
        <v>6622</v>
      </c>
      <c r="J1900" s="92">
        <v>46111</v>
      </c>
      <c r="K1900" s="92" t="s">
        <v>116</v>
      </c>
      <c r="L1900" s="90" t="s">
        <v>119</v>
      </c>
      <c r="M1900" s="76" t="s">
        <v>25</v>
      </c>
      <c r="N1900" s="78" t="s">
        <v>116</v>
      </c>
      <c r="O1900" s="71">
        <v>0</v>
      </c>
      <c r="P1900" s="71">
        <v>0</v>
      </c>
      <c r="Q1900" s="79">
        <v>37509.31</v>
      </c>
      <c r="R1900" s="79">
        <v>0</v>
      </c>
      <c r="S1900" s="71">
        <v>0</v>
      </c>
      <c r="T1900" s="79">
        <v>37509.31</v>
      </c>
      <c r="U1900" s="87" t="s">
        <v>24</v>
      </c>
      <c r="V1900" s="84">
        <f t="shared" ref="V1900:V1902" si="195">T1900/17.8117</f>
        <v>2105.8804044532526</v>
      </c>
      <c r="W1900" s="61" t="s">
        <v>119</v>
      </c>
      <c r="X1900" s="6" t="s">
        <v>120</v>
      </c>
      <c r="Y1900" s="76" t="s">
        <v>120</v>
      </c>
      <c r="Z1900" s="76" t="s">
        <v>121</v>
      </c>
      <c r="AA1900" s="76" t="s">
        <v>122</v>
      </c>
      <c r="AB1900" s="76" t="s">
        <v>539</v>
      </c>
      <c r="AC1900" s="76" t="s">
        <v>540</v>
      </c>
      <c r="AD1900" s="76" t="s">
        <v>25</v>
      </c>
      <c r="AE1900" s="76" t="s">
        <v>544</v>
      </c>
      <c r="AF1900" s="76" t="s">
        <v>96</v>
      </c>
      <c r="AG1900" s="82"/>
      <c r="AH1900" s="60"/>
      <c r="AI1900" s="75" t="s">
        <v>6443</v>
      </c>
      <c r="AJ1900" s="6" t="s">
        <v>103</v>
      </c>
      <c r="AK1900" s="81">
        <v>0</v>
      </c>
      <c r="AL1900" s="6" t="s">
        <v>103</v>
      </c>
      <c r="AM1900" s="342"/>
      <c r="AN1900" s="342"/>
      <c r="AO1900" s="342"/>
    </row>
    <row r="1901" spans="1:41">
      <c r="A1901" s="85" t="s">
        <v>6443</v>
      </c>
      <c r="B1901" s="85" t="s">
        <v>93</v>
      </c>
      <c r="C1901" s="76">
        <v>1900</v>
      </c>
      <c r="D1901" s="6" t="s">
        <v>104</v>
      </c>
      <c r="E1901" s="80" t="s">
        <v>2163</v>
      </c>
      <c r="F1901" s="6" t="str">
        <f t="shared" si="191"/>
        <v>FREIGHTPAQUETERIA</v>
      </c>
      <c r="G1901" s="6" t="s">
        <v>127</v>
      </c>
      <c r="H1901" s="6" t="s">
        <v>6578</v>
      </c>
      <c r="I1901" s="85" t="s">
        <v>6622</v>
      </c>
      <c r="J1901" s="92">
        <v>46111</v>
      </c>
      <c r="K1901" s="92" t="s">
        <v>116</v>
      </c>
      <c r="L1901" s="90" t="s">
        <v>119</v>
      </c>
      <c r="M1901" s="76" t="s">
        <v>25</v>
      </c>
      <c r="N1901" s="78" t="s">
        <v>116</v>
      </c>
      <c r="O1901" s="71">
        <v>0</v>
      </c>
      <c r="P1901" s="71">
        <v>0</v>
      </c>
      <c r="Q1901" s="79">
        <v>117.89</v>
      </c>
      <c r="R1901" s="79">
        <v>18.86</v>
      </c>
      <c r="S1901" s="71">
        <v>0</v>
      </c>
      <c r="T1901" s="79">
        <v>136.75</v>
      </c>
      <c r="U1901" s="87" t="s">
        <v>24</v>
      </c>
      <c r="V1901" s="84">
        <f t="shared" si="195"/>
        <v>7.6775377981888315</v>
      </c>
      <c r="W1901" s="61">
        <v>46100</v>
      </c>
      <c r="X1901" s="6" t="s">
        <v>5379</v>
      </c>
      <c r="Y1901" s="76" t="s">
        <v>537</v>
      </c>
      <c r="Z1901" s="76" t="s">
        <v>121</v>
      </c>
      <c r="AA1901" s="76" t="s">
        <v>122</v>
      </c>
      <c r="AB1901" s="76" t="s">
        <v>539</v>
      </c>
      <c r="AC1901" s="76" t="s">
        <v>540</v>
      </c>
      <c r="AD1901" s="76" t="s">
        <v>25</v>
      </c>
      <c r="AE1901" s="76" t="s">
        <v>544</v>
      </c>
      <c r="AF1901" s="76" t="s">
        <v>96</v>
      </c>
      <c r="AG1901" s="82"/>
      <c r="AH1901" s="60"/>
      <c r="AI1901" s="75" t="s">
        <v>6443</v>
      </c>
      <c r="AJ1901" s="6" t="s">
        <v>103</v>
      </c>
      <c r="AK1901" s="81">
        <v>0</v>
      </c>
      <c r="AL1901" s="6" t="s">
        <v>103</v>
      </c>
      <c r="AM1901" s="342"/>
      <c r="AN1901" s="342"/>
      <c r="AO1901" s="342"/>
    </row>
    <row r="1902" spans="1:41">
      <c r="A1902" s="85" t="s">
        <v>6443</v>
      </c>
      <c r="B1902" s="85" t="s">
        <v>93</v>
      </c>
      <c r="C1902" s="76">
        <v>1901</v>
      </c>
      <c r="D1902" s="6" t="s">
        <v>104</v>
      </c>
      <c r="E1902" s="80" t="s">
        <v>2163</v>
      </c>
      <c r="F1902" s="6" t="str">
        <f t="shared" si="191"/>
        <v>FREIGHTPAQUETERIA</v>
      </c>
      <c r="G1902" s="6" t="s">
        <v>127</v>
      </c>
      <c r="H1902" s="6" t="s">
        <v>6579</v>
      </c>
      <c r="I1902" s="85" t="s">
        <v>6622</v>
      </c>
      <c r="J1902" s="92">
        <v>46111</v>
      </c>
      <c r="K1902" s="92" t="s">
        <v>116</v>
      </c>
      <c r="L1902" s="90" t="s">
        <v>6716</v>
      </c>
      <c r="M1902" s="76" t="s">
        <v>28</v>
      </c>
      <c r="N1902" s="78" t="s">
        <v>116</v>
      </c>
      <c r="O1902" s="71">
        <v>0</v>
      </c>
      <c r="P1902" s="71">
        <v>0</v>
      </c>
      <c r="Q1902" s="79">
        <v>619.57000000000005</v>
      </c>
      <c r="R1902" s="79">
        <v>24.78</v>
      </c>
      <c r="S1902" s="71">
        <v>0</v>
      </c>
      <c r="T1902" s="79">
        <v>644.35</v>
      </c>
      <c r="U1902" s="87" t="s">
        <v>24</v>
      </c>
      <c r="V1902" s="84">
        <f t="shared" si="195"/>
        <v>36.175659819107672</v>
      </c>
      <c r="W1902" s="61">
        <v>46088</v>
      </c>
      <c r="X1902" s="76" t="s">
        <v>122</v>
      </c>
      <c r="Y1902" s="76" t="s">
        <v>121</v>
      </c>
      <c r="Z1902" s="76" t="s">
        <v>178</v>
      </c>
      <c r="AA1902" s="6" t="s">
        <v>6717</v>
      </c>
      <c r="AB1902" s="76" t="s">
        <v>539</v>
      </c>
      <c r="AC1902" s="76" t="s">
        <v>541</v>
      </c>
      <c r="AD1902" s="76" t="s">
        <v>28</v>
      </c>
      <c r="AE1902" s="76" t="s">
        <v>545</v>
      </c>
      <c r="AF1902" s="76" t="s">
        <v>96</v>
      </c>
      <c r="AG1902" s="82"/>
      <c r="AH1902" s="60"/>
      <c r="AI1902" s="75" t="s">
        <v>6443</v>
      </c>
      <c r="AJ1902" s="6" t="s">
        <v>103</v>
      </c>
      <c r="AK1902" s="81">
        <v>0</v>
      </c>
      <c r="AL1902" s="6" t="s">
        <v>103</v>
      </c>
      <c r="AM1902" s="342"/>
      <c r="AN1902" s="342"/>
      <c r="AO1902" s="342"/>
    </row>
    <row r="1903" spans="1:41">
      <c r="A1903" s="85" t="s">
        <v>6443</v>
      </c>
      <c r="B1903" s="85" t="s">
        <v>93</v>
      </c>
      <c r="C1903" s="76">
        <v>1902</v>
      </c>
      <c r="D1903" s="76" t="s">
        <v>109</v>
      </c>
      <c r="E1903" s="76" t="s">
        <v>105</v>
      </c>
      <c r="F1903" s="6" t="str">
        <f t="shared" si="191"/>
        <v>STORAGEINVENTARIO</v>
      </c>
      <c r="G1903" s="95" t="s">
        <v>194</v>
      </c>
      <c r="H1903" s="6" t="s">
        <v>6580</v>
      </c>
      <c r="I1903" s="85" t="s">
        <v>6622</v>
      </c>
      <c r="J1903" s="92">
        <v>46100</v>
      </c>
      <c r="K1903" s="92"/>
      <c r="L1903" s="77" t="s">
        <v>116</v>
      </c>
      <c r="M1903" s="76" t="s">
        <v>195</v>
      </c>
      <c r="N1903" s="78" t="s">
        <v>116</v>
      </c>
      <c r="O1903" s="71">
        <v>0</v>
      </c>
      <c r="P1903" s="71">
        <v>0</v>
      </c>
      <c r="Q1903" s="79">
        <v>180</v>
      </c>
      <c r="R1903" s="79">
        <v>0</v>
      </c>
      <c r="S1903" s="71">
        <v>0</v>
      </c>
      <c r="T1903" s="79">
        <v>180</v>
      </c>
      <c r="U1903" s="87" t="s">
        <v>118</v>
      </c>
      <c r="V1903" s="84">
        <f t="shared" ref="V1903:V1906" si="196">T1903</f>
        <v>180</v>
      </c>
      <c r="W1903" s="61" t="s">
        <v>119</v>
      </c>
      <c r="X1903" s="76" t="s">
        <v>122</v>
      </c>
      <c r="Y1903" s="76" t="s">
        <v>121</v>
      </c>
      <c r="Z1903" s="76" t="s">
        <v>178</v>
      </c>
      <c r="AA1903" s="76" t="s">
        <v>196</v>
      </c>
      <c r="AB1903" s="76" t="s">
        <v>539</v>
      </c>
      <c r="AC1903" s="76" t="s">
        <v>541</v>
      </c>
      <c r="AD1903" s="76" t="s">
        <v>195</v>
      </c>
      <c r="AE1903" s="76">
        <v>75640000</v>
      </c>
      <c r="AF1903" s="76" t="s">
        <v>96</v>
      </c>
      <c r="AG1903" s="82"/>
      <c r="AH1903" s="60"/>
      <c r="AI1903" s="75" t="s">
        <v>6443</v>
      </c>
      <c r="AJ1903" s="6" t="s">
        <v>103</v>
      </c>
      <c r="AK1903" s="81">
        <v>0</v>
      </c>
      <c r="AL1903" s="6" t="s">
        <v>103</v>
      </c>
      <c r="AM1903" s="342"/>
      <c r="AN1903" s="342"/>
      <c r="AO1903" s="342"/>
    </row>
    <row r="1904" spans="1:41">
      <c r="A1904" s="85" t="s">
        <v>6443</v>
      </c>
      <c r="B1904" s="85" t="s">
        <v>93</v>
      </c>
      <c r="C1904" s="76">
        <v>1903</v>
      </c>
      <c r="D1904" s="76" t="s">
        <v>109</v>
      </c>
      <c r="E1904" s="76" t="s">
        <v>105</v>
      </c>
      <c r="F1904" s="6" t="str">
        <f t="shared" si="191"/>
        <v>STORAGEINVENTARIO</v>
      </c>
      <c r="G1904" s="95" t="s">
        <v>194</v>
      </c>
      <c r="H1904" s="6" t="s">
        <v>6581</v>
      </c>
      <c r="I1904" s="85" t="s">
        <v>6622</v>
      </c>
      <c r="J1904" s="100">
        <v>46104</v>
      </c>
      <c r="K1904" s="92"/>
      <c r="L1904" s="77" t="s">
        <v>116</v>
      </c>
      <c r="M1904" s="76" t="s">
        <v>195</v>
      </c>
      <c r="N1904" s="78" t="s">
        <v>116</v>
      </c>
      <c r="O1904" s="71">
        <v>0</v>
      </c>
      <c r="P1904" s="71">
        <v>0</v>
      </c>
      <c r="Q1904" s="79">
        <v>48</v>
      </c>
      <c r="R1904" s="79">
        <v>0</v>
      </c>
      <c r="S1904" s="71">
        <v>0</v>
      </c>
      <c r="T1904" s="79">
        <v>48</v>
      </c>
      <c r="U1904" s="87" t="s">
        <v>118</v>
      </c>
      <c r="V1904" s="84">
        <f t="shared" si="196"/>
        <v>48</v>
      </c>
      <c r="W1904" s="61" t="s">
        <v>119</v>
      </c>
      <c r="X1904" s="76" t="s">
        <v>122</v>
      </c>
      <c r="Y1904" s="76" t="s">
        <v>121</v>
      </c>
      <c r="Z1904" s="76" t="s">
        <v>178</v>
      </c>
      <c r="AA1904" s="76" t="s">
        <v>196</v>
      </c>
      <c r="AB1904" s="76" t="s">
        <v>539</v>
      </c>
      <c r="AC1904" s="76" t="s">
        <v>541</v>
      </c>
      <c r="AD1904" s="76" t="s">
        <v>195</v>
      </c>
      <c r="AE1904" s="76">
        <v>75640000</v>
      </c>
      <c r="AF1904" s="76" t="s">
        <v>96</v>
      </c>
      <c r="AG1904" s="82"/>
      <c r="AH1904" s="60"/>
      <c r="AI1904" s="75" t="s">
        <v>6443</v>
      </c>
      <c r="AJ1904" s="6" t="s">
        <v>103</v>
      </c>
      <c r="AK1904" s="81">
        <v>0</v>
      </c>
      <c r="AL1904" s="6" t="s">
        <v>103</v>
      </c>
      <c r="AM1904" s="342"/>
      <c r="AN1904" s="342"/>
      <c r="AO1904" s="342"/>
    </row>
    <row r="1905" spans="1:41">
      <c r="A1905" s="85" t="s">
        <v>6443</v>
      </c>
      <c r="B1905" s="85" t="s">
        <v>93</v>
      </c>
      <c r="C1905" s="76">
        <v>1904</v>
      </c>
      <c r="D1905" s="76" t="s">
        <v>109</v>
      </c>
      <c r="E1905" s="76" t="s">
        <v>105</v>
      </c>
      <c r="F1905" s="6" t="str">
        <f t="shared" si="191"/>
        <v>STORAGEINVENTARIO</v>
      </c>
      <c r="G1905" s="95" t="s">
        <v>194</v>
      </c>
      <c r="H1905" s="6" t="s">
        <v>6582</v>
      </c>
      <c r="I1905" s="85" t="s">
        <v>6622</v>
      </c>
      <c r="J1905" s="100">
        <v>46097</v>
      </c>
      <c r="K1905" s="92"/>
      <c r="L1905" s="77" t="s">
        <v>116</v>
      </c>
      <c r="M1905" s="76" t="s">
        <v>195</v>
      </c>
      <c r="N1905" s="78" t="s">
        <v>116</v>
      </c>
      <c r="O1905" s="71">
        <v>0</v>
      </c>
      <c r="P1905" s="71">
        <v>0</v>
      </c>
      <c r="Q1905" s="79">
        <v>252</v>
      </c>
      <c r="R1905" s="79">
        <v>0</v>
      </c>
      <c r="S1905" s="71">
        <v>0</v>
      </c>
      <c r="T1905" s="79">
        <v>252</v>
      </c>
      <c r="U1905" s="87" t="s">
        <v>118</v>
      </c>
      <c r="V1905" s="84">
        <f t="shared" si="196"/>
        <v>252</v>
      </c>
      <c r="W1905" s="61" t="s">
        <v>119</v>
      </c>
      <c r="X1905" s="76" t="s">
        <v>122</v>
      </c>
      <c r="Y1905" s="76" t="s">
        <v>121</v>
      </c>
      <c r="Z1905" s="76" t="s">
        <v>178</v>
      </c>
      <c r="AA1905" s="76" t="s">
        <v>196</v>
      </c>
      <c r="AB1905" s="76" t="s">
        <v>539</v>
      </c>
      <c r="AC1905" s="76" t="s">
        <v>541</v>
      </c>
      <c r="AD1905" s="76" t="s">
        <v>195</v>
      </c>
      <c r="AE1905" s="76">
        <v>75640000</v>
      </c>
      <c r="AF1905" s="76" t="s">
        <v>96</v>
      </c>
      <c r="AG1905" s="82"/>
      <c r="AH1905" s="60"/>
      <c r="AI1905" s="75" t="s">
        <v>6443</v>
      </c>
      <c r="AJ1905" s="6" t="s">
        <v>103</v>
      </c>
      <c r="AK1905" s="81">
        <v>0</v>
      </c>
      <c r="AL1905" s="6" t="s">
        <v>103</v>
      </c>
      <c r="AM1905" s="342"/>
      <c r="AN1905" s="342"/>
      <c r="AO1905" s="342"/>
    </row>
    <row r="1906" spans="1:41">
      <c r="A1906" s="85" t="s">
        <v>6443</v>
      </c>
      <c r="B1906" s="85" t="s">
        <v>93</v>
      </c>
      <c r="C1906" s="76">
        <v>1905</v>
      </c>
      <c r="D1906" s="76" t="s">
        <v>109</v>
      </c>
      <c r="E1906" s="76" t="s">
        <v>105</v>
      </c>
      <c r="F1906" s="6" t="str">
        <f t="shared" si="191"/>
        <v>STORAGEINVENTARIO</v>
      </c>
      <c r="G1906" s="95" t="s">
        <v>194</v>
      </c>
      <c r="H1906" s="6" t="s">
        <v>6583</v>
      </c>
      <c r="I1906" s="85" t="s">
        <v>6622</v>
      </c>
      <c r="J1906" s="100">
        <v>46097</v>
      </c>
      <c r="K1906" s="92"/>
      <c r="L1906" s="77" t="s">
        <v>116</v>
      </c>
      <c r="M1906" s="76" t="s">
        <v>195</v>
      </c>
      <c r="N1906" s="78" t="s">
        <v>116</v>
      </c>
      <c r="O1906" s="71">
        <v>0</v>
      </c>
      <c r="P1906" s="71">
        <v>0</v>
      </c>
      <c r="Q1906" s="79">
        <v>384</v>
      </c>
      <c r="R1906" s="79">
        <v>0</v>
      </c>
      <c r="S1906" s="71">
        <v>0</v>
      </c>
      <c r="T1906" s="79">
        <v>384</v>
      </c>
      <c r="U1906" s="87" t="s">
        <v>118</v>
      </c>
      <c r="V1906" s="84">
        <f t="shared" si="196"/>
        <v>384</v>
      </c>
      <c r="W1906" s="61" t="s">
        <v>119</v>
      </c>
      <c r="X1906" s="76" t="s">
        <v>122</v>
      </c>
      <c r="Y1906" s="76" t="s">
        <v>121</v>
      </c>
      <c r="Z1906" s="76" t="s">
        <v>178</v>
      </c>
      <c r="AA1906" s="76" t="s">
        <v>196</v>
      </c>
      <c r="AB1906" s="76" t="s">
        <v>539</v>
      </c>
      <c r="AC1906" s="76" t="s">
        <v>541</v>
      </c>
      <c r="AD1906" s="76" t="s">
        <v>195</v>
      </c>
      <c r="AE1906" s="76">
        <v>75640000</v>
      </c>
      <c r="AF1906" s="76" t="s">
        <v>96</v>
      </c>
      <c r="AG1906" s="82"/>
      <c r="AH1906" s="60"/>
      <c r="AI1906" s="75" t="s">
        <v>6443</v>
      </c>
      <c r="AJ1906" s="6" t="s">
        <v>103</v>
      </c>
      <c r="AK1906" s="81">
        <v>0</v>
      </c>
      <c r="AL1906" s="6" t="s">
        <v>103</v>
      </c>
      <c r="AM1906" s="342"/>
      <c r="AN1906" s="342"/>
      <c r="AO1906" s="342"/>
    </row>
    <row r="1907" spans="1:41">
      <c r="A1907" s="85" t="s">
        <v>6443</v>
      </c>
      <c r="B1907" s="85" t="s">
        <v>93</v>
      </c>
      <c r="C1907" s="76">
        <v>1906</v>
      </c>
      <c r="D1907" s="76" t="s">
        <v>1564</v>
      </c>
      <c r="E1907" s="76" t="s">
        <v>2163</v>
      </c>
      <c r="F1907" s="6" t="str">
        <f t="shared" si="191"/>
        <v>FREIGHTRM-M-075-SI26-M19</v>
      </c>
      <c r="G1907" s="95" t="s">
        <v>6584</v>
      </c>
      <c r="H1907" s="99" t="s">
        <v>6585</v>
      </c>
      <c r="I1907" s="85" t="s">
        <v>6622</v>
      </c>
      <c r="J1907" s="100">
        <v>46101</v>
      </c>
      <c r="K1907" s="100" t="s">
        <v>6718</v>
      </c>
      <c r="L1907" s="77" t="s">
        <v>116</v>
      </c>
      <c r="M1907" s="76" t="s">
        <v>173</v>
      </c>
      <c r="N1907" s="76" t="s">
        <v>5830</v>
      </c>
      <c r="O1907" s="71">
        <v>0</v>
      </c>
      <c r="P1907" s="71">
        <v>0</v>
      </c>
      <c r="Q1907" s="79">
        <v>77020</v>
      </c>
      <c r="R1907" s="79">
        <v>12323.2</v>
      </c>
      <c r="S1907" s="71">
        <v>0</v>
      </c>
      <c r="T1907" s="79">
        <v>89343.2</v>
      </c>
      <c r="U1907" s="87" t="s">
        <v>24</v>
      </c>
      <c r="V1907" s="84">
        <f t="shared" ref="V1907:V1910" si="197">T1907/17.8117</f>
        <v>5015.9838757670523</v>
      </c>
      <c r="W1907" s="61">
        <v>46092</v>
      </c>
      <c r="X1907" s="76" t="s">
        <v>2058</v>
      </c>
      <c r="Y1907" s="76" t="s">
        <v>2059</v>
      </c>
      <c r="Z1907" s="76" t="s">
        <v>2058</v>
      </c>
      <c r="AA1907" s="76" t="s">
        <v>2058</v>
      </c>
      <c r="AB1907" s="76" t="s">
        <v>539</v>
      </c>
      <c r="AC1907" s="76" t="s">
        <v>540</v>
      </c>
      <c r="AD1907" s="76" t="s">
        <v>174</v>
      </c>
      <c r="AE1907" s="341">
        <v>67110003</v>
      </c>
      <c r="AF1907" s="76" t="s">
        <v>96</v>
      </c>
      <c r="AG1907" s="82"/>
      <c r="AH1907" s="60"/>
      <c r="AI1907" s="75" t="s">
        <v>6443</v>
      </c>
      <c r="AJ1907" s="6" t="s">
        <v>103</v>
      </c>
      <c r="AK1907" s="81">
        <v>0</v>
      </c>
      <c r="AL1907" s="6" t="s">
        <v>103</v>
      </c>
      <c r="AM1907" s="342"/>
      <c r="AN1907" s="342"/>
      <c r="AO1907" s="342"/>
    </row>
    <row r="1908" spans="1:41">
      <c r="A1908" s="85" t="s">
        <v>6443</v>
      </c>
      <c r="B1908" s="85" t="s">
        <v>93</v>
      </c>
      <c r="C1908" s="76">
        <v>1907</v>
      </c>
      <c r="D1908" s="76" t="s">
        <v>1564</v>
      </c>
      <c r="E1908" s="76" t="s">
        <v>2163</v>
      </c>
      <c r="F1908" s="6" t="str">
        <f t="shared" si="191"/>
        <v>FREIGHTRM-M-043-SI26-M19</v>
      </c>
      <c r="G1908" s="95" t="s">
        <v>6586</v>
      </c>
      <c r="H1908" s="99" t="s">
        <v>6587</v>
      </c>
      <c r="I1908" s="85" t="s">
        <v>6622</v>
      </c>
      <c r="J1908" s="100">
        <v>46101</v>
      </c>
      <c r="K1908" s="100" t="s">
        <v>6719</v>
      </c>
      <c r="L1908" s="77" t="s">
        <v>116</v>
      </c>
      <c r="M1908" s="76" t="s">
        <v>173</v>
      </c>
      <c r="N1908" s="76" t="s">
        <v>5827</v>
      </c>
      <c r="O1908" s="71">
        <v>0</v>
      </c>
      <c r="P1908" s="71">
        <v>0</v>
      </c>
      <c r="Q1908" s="79">
        <v>77020</v>
      </c>
      <c r="R1908" s="79">
        <v>12323.2</v>
      </c>
      <c r="S1908" s="71">
        <v>0</v>
      </c>
      <c r="T1908" s="79">
        <v>89343.2</v>
      </c>
      <c r="U1908" s="87" t="s">
        <v>24</v>
      </c>
      <c r="V1908" s="84">
        <f t="shared" si="197"/>
        <v>5015.9838757670523</v>
      </c>
      <c r="W1908" s="61">
        <v>46091</v>
      </c>
      <c r="X1908" s="76" t="s">
        <v>2058</v>
      </c>
      <c r="Y1908" s="76" t="s">
        <v>2059</v>
      </c>
      <c r="Z1908" s="76" t="s">
        <v>2058</v>
      </c>
      <c r="AA1908" s="76" t="s">
        <v>2058</v>
      </c>
      <c r="AB1908" s="76" t="s">
        <v>539</v>
      </c>
      <c r="AC1908" s="76" t="s">
        <v>540</v>
      </c>
      <c r="AD1908" s="76" t="s">
        <v>174</v>
      </c>
      <c r="AE1908" s="341">
        <v>67110003</v>
      </c>
      <c r="AF1908" s="76" t="s">
        <v>96</v>
      </c>
      <c r="AG1908" s="82"/>
      <c r="AH1908" s="60"/>
      <c r="AI1908" s="75" t="s">
        <v>6443</v>
      </c>
      <c r="AJ1908" s="6" t="s">
        <v>103</v>
      </c>
      <c r="AK1908" s="81">
        <v>0</v>
      </c>
      <c r="AL1908" s="6" t="s">
        <v>103</v>
      </c>
      <c r="AM1908" s="342"/>
      <c r="AN1908" s="342"/>
      <c r="AO1908" s="342"/>
    </row>
    <row r="1909" spans="1:41">
      <c r="A1909" s="85" t="s">
        <v>6443</v>
      </c>
      <c r="B1909" s="85" t="s">
        <v>93</v>
      </c>
      <c r="C1909" s="76">
        <v>1908</v>
      </c>
      <c r="D1909" s="76" t="s">
        <v>1564</v>
      </c>
      <c r="E1909" s="76" t="s">
        <v>2163</v>
      </c>
      <c r="F1909" s="6" t="str">
        <f t="shared" si="191"/>
        <v>FREIGHTRM-M-073-SI26-M19</v>
      </c>
      <c r="G1909" s="95" t="s">
        <v>6588</v>
      </c>
      <c r="H1909" s="99" t="s">
        <v>6589</v>
      </c>
      <c r="I1909" s="85" t="s">
        <v>6622</v>
      </c>
      <c r="J1909" s="100">
        <v>46101</v>
      </c>
      <c r="K1909" s="100" t="s">
        <v>6720</v>
      </c>
      <c r="L1909" s="77" t="s">
        <v>116</v>
      </c>
      <c r="M1909" s="76" t="s">
        <v>173</v>
      </c>
      <c r="N1909" s="76" t="s">
        <v>5834</v>
      </c>
      <c r="O1909" s="71">
        <v>0</v>
      </c>
      <c r="P1909" s="71">
        <v>0</v>
      </c>
      <c r="Q1909" s="79">
        <v>52300</v>
      </c>
      <c r="R1909" s="79">
        <v>8368</v>
      </c>
      <c r="S1909" s="71">
        <v>0</v>
      </c>
      <c r="T1909" s="79">
        <v>60668</v>
      </c>
      <c r="U1909" s="87" t="s">
        <v>24</v>
      </c>
      <c r="V1909" s="84">
        <f t="shared" si="197"/>
        <v>3406.0757816491409</v>
      </c>
      <c r="W1909" s="61">
        <v>46093</v>
      </c>
      <c r="X1909" s="76" t="s">
        <v>2058</v>
      </c>
      <c r="Y1909" s="76" t="s">
        <v>2059</v>
      </c>
      <c r="Z1909" s="76" t="s">
        <v>2058</v>
      </c>
      <c r="AA1909" s="76" t="s">
        <v>2058</v>
      </c>
      <c r="AB1909" s="76" t="s">
        <v>539</v>
      </c>
      <c r="AC1909" s="76" t="s">
        <v>540</v>
      </c>
      <c r="AD1909" s="76" t="s">
        <v>174</v>
      </c>
      <c r="AE1909" s="341">
        <v>67110003</v>
      </c>
      <c r="AF1909" s="76" t="s">
        <v>96</v>
      </c>
      <c r="AG1909" s="82"/>
      <c r="AH1909" s="60"/>
      <c r="AI1909" s="75" t="s">
        <v>6443</v>
      </c>
      <c r="AJ1909" s="6" t="s">
        <v>103</v>
      </c>
      <c r="AK1909" s="81">
        <v>0</v>
      </c>
      <c r="AL1909" s="6" t="s">
        <v>103</v>
      </c>
      <c r="AM1909" s="342"/>
      <c r="AN1909" s="342"/>
      <c r="AO1909" s="342"/>
    </row>
    <row r="1910" spans="1:41">
      <c r="A1910" s="85" t="s">
        <v>6443</v>
      </c>
      <c r="B1910" s="85" t="s">
        <v>93</v>
      </c>
      <c r="C1910" s="76">
        <v>1909</v>
      </c>
      <c r="D1910" s="76" t="s">
        <v>1564</v>
      </c>
      <c r="E1910" s="76" t="s">
        <v>2163</v>
      </c>
      <c r="F1910" s="6" t="str">
        <f t="shared" si="191"/>
        <v>FREIGHTRM-M-069-SI26-M19</v>
      </c>
      <c r="G1910" s="95" t="s">
        <v>6590</v>
      </c>
      <c r="H1910" s="99" t="s">
        <v>6591</v>
      </c>
      <c r="I1910" s="85" t="s">
        <v>6622</v>
      </c>
      <c r="J1910" s="100">
        <v>46101</v>
      </c>
      <c r="K1910" s="100" t="s">
        <v>6721</v>
      </c>
      <c r="L1910" s="77" t="s">
        <v>116</v>
      </c>
      <c r="M1910" s="76" t="s">
        <v>173</v>
      </c>
      <c r="N1910" s="76" t="s">
        <v>5841</v>
      </c>
      <c r="O1910" s="71">
        <v>0</v>
      </c>
      <c r="P1910" s="71">
        <v>0</v>
      </c>
      <c r="Q1910" s="79">
        <v>53500</v>
      </c>
      <c r="R1910" s="79">
        <v>8560</v>
      </c>
      <c r="S1910" s="71">
        <v>0</v>
      </c>
      <c r="T1910" s="79">
        <v>62060</v>
      </c>
      <c r="U1910" s="87" t="s">
        <v>24</v>
      </c>
      <c r="V1910" s="84">
        <f t="shared" si="197"/>
        <v>3484.2266600043795</v>
      </c>
      <c r="W1910" s="61">
        <v>46092</v>
      </c>
      <c r="X1910" s="76" t="s">
        <v>2058</v>
      </c>
      <c r="Y1910" s="76" t="s">
        <v>2059</v>
      </c>
      <c r="Z1910" s="76" t="s">
        <v>2058</v>
      </c>
      <c r="AA1910" s="76" t="s">
        <v>2058</v>
      </c>
      <c r="AB1910" s="76" t="s">
        <v>539</v>
      </c>
      <c r="AC1910" s="76" t="s">
        <v>540</v>
      </c>
      <c r="AD1910" s="76" t="s">
        <v>174</v>
      </c>
      <c r="AE1910" s="341">
        <v>67110003</v>
      </c>
      <c r="AF1910" s="76" t="s">
        <v>96</v>
      </c>
      <c r="AG1910" s="82"/>
      <c r="AH1910" s="60"/>
      <c r="AI1910" s="75" t="s">
        <v>6443</v>
      </c>
      <c r="AJ1910" s="6" t="s">
        <v>103</v>
      </c>
      <c r="AK1910" s="81">
        <v>0</v>
      </c>
      <c r="AL1910" s="6" t="s">
        <v>103</v>
      </c>
      <c r="AM1910" s="342"/>
      <c r="AN1910" s="342"/>
      <c r="AO1910" s="342"/>
    </row>
    <row r="1911" spans="1:41">
      <c r="A1911" s="85" t="s">
        <v>6443</v>
      </c>
      <c r="B1911" s="85" t="s">
        <v>93</v>
      </c>
      <c r="C1911" s="76">
        <v>1910</v>
      </c>
      <c r="D1911" s="76" t="s">
        <v>97</v>
      </c>
      <c r="E1911" s="76" t="s">
        <v>2163</v>
      </c>
      <c r="F1911" s="6" t="str">
        <f t="shared" si="191"/>
        <v>FREIGHTFG-R-2159LE25.M19</v>
      </c>
      <c r="G1911" s="95" t="s">
        <v>6592</v>
      </c>
      <c r="H1911" s="99">
        <v>57122</v>
      </c>
      <c r="I1911" s="85" t="s">
        <v>6622</v>
      </c>
      <c r="J1911" s="100">
        <v>46101</v>
      </c>
      <c r="K1911" s="100" t="s">
        <v>6722</v>
      </c>
      <c r="L1911" s="77" t="s">
        <v>116</v>
      </c>
      <c r="M1911" s="76" t="s">
        <v>195</v>
      </c>
      <c r="N1911" s="76">
        <v>553886</v>
      </c>
      <c r="O1911" s="71">
        <v>0</v>
      </c>
      <c r="P1911" s="71">
        <v>0</v>
      </c>
      <c r="Q1911" s="79">
        <v>5197</v>
      </c>
      <c r="R1911" s="71">
        <v>0</v>
      </c>
      <c r="S1911" s="71">
        <v>0</v>
      </c>
      <c r="T1911" s="79">
        <v>5197</v>
      </c>
      <c r="U1911" s="87" t="s">
        <v>118</v>
      </c>
      <c r="V1911" s="84">
        <f t="shared" ref="V1911:V1913" si="198">T1911</f>
        <v>5197</v>
      </c>
      <c r="W1911" s="61">
        <v>46092</v>
      </c>
      <c r="X1911" s="76" t="s">
        <v>230</v>
      </c>
      <c r="Y1911" s="76" t="s">
        <v>178</v>
      </c>
      <c r="Z1911" s="76" t="s">
        <v>178</v>
      </c>
      <c r="AA1911" s="76" t="s">
        <v>231</v>
      </c>
      <c r="AB1911" s="76" t="s">
        <v>539</v>
      </c>
      <c r="AC1911" s="76" t="s">
        <v>541</v>
      </c>
      <c r="AD1911" s="76" t="s">
        <v>195</v>
      </c>
      <c r="AE1911" s="76" t="s">
        <v>547</v>
      </c>
      <c r="AF1911" s="76" t="s">
        <v>96</v>
      </c>
      <c r="AG1911" s="82"/>
      <c r="AH1911" s="60"/>
      <c r="AI1911" s="75" t="s">
        <v>6443</v>
      </c>
      <c r="AJ1911" s="6" t="s">
        <v>111</v>
      </c>
      <c r="AK1911" s="81">
        <f>V1911</f>
        <v>5197</v>
      </c>
      <c r="AL1911" s="6" t="s">
        <v>111</v>
      </c>
      <c r="AM1911" s="342"/>
      <c r="AN1911" s="342"/>
      <c r="AO1911" s="342"/>
    </row>
    <row r="1912" spans="1:41">
      <c r="A1912" s="85" t="s">
        <v>6443</v>
      </c>
      <c r="B1912" s="85" t="s">
        <v>93</v>
      </c>
      <c r="C1912" s="76">
        <v>1911</v>
      </c>
      <c r="D1912" s="76" t="s">
        <v>97</v>
      </c>
      <c r="E1912" s="76" t="s">
        <v>2163</v>
      </c>
      <c r="F1912" s="6" t="str">
        <f t="shared" si="191"/>
        <v>FREIGHTFG-R-2160LE25.M01</v>
      </c>
      <c r="G1912" s="95" t="s">
        <v>6593</v>
      </c>
      <c r="H1912" s="99">
        <v>57123</v>
      </c>
      <c r="I1912" s="85" t="s">
        <v>6622</v>
      </c>
      <c r="J1912" s="100">
        <v>46101</v>
      </c>
      <c r="K1912" s="100" t="s">
        <v>6722</v>
      </c>
      <c r="L1912" s="77" t="s">
        <v>116</v>
      </c>
      <c r="M1912" s="76" t="s">
        <v>195</v>
      </c>
      <c r="N1912" s="76">
        <v>5184488</v>
      </c>
      <c r="O1912" s="71">
        <v>0</v>
      </c>
      <c r="P1912" s="71">
        <v>0</v>
      </c>
      <c r="Q1912" s="79">
        <v>5695</v>
      </c>
      <c r="R1912" s="71">
        <v>0</v>
      </c>
      <c r="S1912" s="71">
        <v>0</v>
      </c>
      <c r="T1912" s="79">
        <v>5695</v>
      </c>
      <c r="U1912" s="87" t="s">
        <v>118</v>
      </c>
      <c r="V1912" s="84">
        <f t="shared" si="198"/>
        <v>5695</v>
      </c>
      <c r="W1912" s="61">
        <v>46095</v>
      </c>
      <c r="X1912" s="76" t="s">
        <v>230</v>
      </c>
      <c r="Y1912" s="76" t="s">
        <v>178</v>
      </c>
      <c r="Z1912" s="76" t="s">
        <v>178</v>
      </c>
      <c r="AA1912" s="76" t="s">
        <v>232</v>
      </c>
      <c r="AB1912" s="76" t="s">
        <v>542</v>
      </c>
      <c r="AC1912" s="76" t="s">
        <v>541</v>
      </c>
      <c r="AD1912" s="76" t="s">
        <v>195</v>
      </c>
      <c r="AE1912" s="76" t="s">
        <v>547</v>
      </c>
      <c r="AF1912" s="76" t="s">
        <v>96</v>
      </c>
      <c r="AG1912" s="82"/>
      <c r="AH1912" s="60"/>
      <c r="AI1912" s="75" t="s">
        <v>6443</v>
      </c>
      <c r="AJ1912" s="6" t="s">
        <v>103</v>
      </c>
      <c r="AK1912" s="81">
        <v>0</v>
      </c>
      <c r="AL1912" s="6" t="s">
        <v>103</v>
      </c>
      <c r="AM1912" s="342"/>
      <c r="AN1912" s="342"/>
      <c r="AO1912" s="342"/>
    </row>
    <row r="1913" spans="1:41">
      <c r="A1913" s="85" t="s">
        <v>6443</v>
      </c>
      <c r="B1913" s="85" t="s">
        <v>93</v>
      </c>
      <c r="C1913" s="76">
        <v>1912</v>
      </c>
      <c r="D1913" s="76" t="s">
        <v>97</v>
      </c>
      <c r="E1913" s="76" t="s">
        <v>2163</v>
      </c>
      <c r="F1913" s="6" t="str">
        <f t="shared" si="191"/>
        <v>FREIGHTFG-R-2161LE25.M19</v>
      </c>
      <c r="G1913" s="95" t="s">
        <v>6594</v>
      </c>
      <c r="H1913" s="99">
        <v>57124</v>
      </c>
      <c r="I1913" s="85" t="s">
        <v>6622</v>
      </c>
      <c r="J1913" s="100">
        <v>46101</v>
      </c>
      <c r="K1913" s="100" t="s">
        <v>6722</v>
      </c>
      <c r="L1913" s="77" t="s">
        <v>116</v>
      </c>
      <c r="M1913" s="76" t="s">
        <v>195</v>
      </c>
      <c r="N1913" s="76">
        <v>5182950</v>
      </c>
      <c r="O1913" s="71">
        <v>0</v>
      </c>
      <c r="P1913" s="71">
        <v>0</v>
      </c>
      <c r="Q1913" s="79">
        <v>6025</v>
      </c>
      <c r="R1913" s="71">
        <v>0</v>
      </c>
      <c r="S1913" s="71">
        <v>0</v>
      </c>
      <c r="T1913" s="79">
        <v>6025</v>
      </c>
      <c r="U1913" s="87" t="s">
        <v>118</v>
      </c>
      <c r="V1913" s="84">
        <f t="shared" si="198"/>
        <v>6025</v>
      </c>
      <c r="W1913" s="61">
        <v>46095</v>
      </c>
      <c r="X1913" s="76" t="s">
        <v>230</v>
      </c>
      <c r="Y1913" s="76" t="s">
        <v>178</v>
      </c>
      <c r="Z1913" s="76" t="s">
        <v>178</v>
      </c>
      <c r="AA1913" s="76" t="s">
        <v>232</v>
      </c>
      <c r="AB1913" s="76" t="s">
        <v>539</v>
      </c>
      <c r="AC1913" s="76" t="s">
        <v>541</v>
      </c>
      <c r="AD1913" s="76" t="s">
        <v>195</v>
      </c>
      <c r="AE1913" s="76" t="s">
        <v>547</v>
      </c>
      <c r="AF1913" s="76" t="s">
        <v>96</v>
      </c>
      <c r="AG1913" s="82"/>
      <c r="AH1913" s="60"/>
      <c r="AI1913" s="75" t="s">
        <v>6443</v>
      </c>
      <c r="AJ1913" s="6" t="s">
        <v>103</v>
      </c>
      <c r="AK1913" s="81">
        <v>0</v>
      </c>
      <c r="AL1913" s="6" t="s">
        <v>103</v>
      </c>
      <c r="AM1913" s="342"/>
      <c r="AN1913" s="342"/>
      <c r="AO1913" s="342"/>
    </row>
    <row r="1914" spans="1:41">
      <c r="A1914" s="85" t="s">
        <v>6443</v>
      </c>
      <c r="B1914" s="85" t="s">
        <v>93</v>
      </c>
      <c r="C1914" s="76">
        <v>1913</v>
      </c>
      <c r="D1914" s="6" t="s">
        <v>594</v>
      </c>
      <c r="E1914" s="6" t="s">
        <v>2163</v>
      </c>
      <c r="F1914" s="6" t="str">
        <f t="shared" si="191"/>
        <v>FREIGHTRM-R-035-SI26-M19</v>
      </c>
      <c r="G1914" s="97" t="s">
        <v>6595</v>
      </c>
      <c r="H1914" s="97" t="s">
        <v>6596</v>
      </c>
      <c r="I1914" s="85" t="s">
        <v>6622</v>
      </c>
      <c r="J1914" s="92">
        <v>46099</v>
      </c>
      <c r="K1914" s="97" t="s">
        <v>6309</v>
      </c>
      <c r="L1914" s="6" t="s">
        <v>1466</v>
      </c>
      <c r="M1914" s="6" t="s">
        <v>174</v>
      </c>
      <c r="N1914" s="6" t="s">
        <v>1471</v>
      </c>
      <c r="O1914" s="71">
        <v>0</v>
      </c>
      <c r="P1914" s="71">
        <v>0</v>
      </c>
      <c r="Q1914" s="79">
        <v>19400</v>
      </c>
      <c r="R1914" s="79">
        <v>3104</v>
      </c>
      <c r="S1914" s="71">
        <v>776</v>
      </c>
      <c r="T1914" s="79">
        <v>21728</v>
      </c>
      <c r="U1914" s="6" t="s">
        <v>24</v>
      </c>
      <c r="V1914" s="84">
        <f t="shared" ref="V1914:V1922" si="199">T1914/17.8117</f>
        <v>1219.8723311082042</v>
      </c>
      <c r="W1914" s="110">
        <v>46100</v>
      </c>
      <c r="X1914" s="6" t="s">
        <v>1466</v>
      </c>
      <c r="Y1914" s="6" t="s">
        <v>1468</v>
      </c>
      <c r="Z1914" s="6" t="s">
        <v>121</v>
      </c>
      <c r="AA1914" s="6" t="s">
        <v>122</v>
      </c>
      <c r="AB1914" s="76" t="s">
        <v>539</v>
      </c>
      <c r="AC1914" s="76" t="s">
        <v>540</v>
      </c>
      <c r="AD1914" s="76" t="s">
        <v>174</v>
      </c>
      <c r="AE1914" s="341">
        <v>67110003</v>
      </c>
      <c r="AF1914" s="76" t="s">
        <v>96</v>
      </c>
      <c r="AG1914" s="82"/>
      <c r="AH1914" s="60"/>
      <c r="AI1914" s="75" t="s">
        <v>6443</v>
      </c>
      <c r="AJ1914" s="6" t="s">
        <v>103</v>
      </c>
      <c r="AK1914" s="81">
        <v>0</v>
      </c>
      <c r="AL1914" s="6" t="s">
        <v>103</v>
      </c>
      <c r="AM1914" s="342"/>
      <c r="AN1914" s="342"/>
      <c r="AO1914" s="342"/>
    </row>
    <row r="1915" spans="1:41">
      <c r="A1915" s="85" t="s">
        <v>6443</v>
      </c>
      <c r="B1915" s="85" t="s">
        <v>93</v>
      </c>
      <c r="C1915" s="76">
        <v>1914</v>
      </c>
      <c r="D1915" s="6" t="s">
        <v>594</v>
      </c>
      <c r="E1915" s="6" t="s">
        <v>2163</v>
      </c>
      <c r="F1915" s="6" t="str">
        <f t="shared" si="191"/>
        <v>FREIGHTFG-V-026-VIE26-M01.2</v>
      </c>
      <c r="G1915" s="97" t="s">
        <v>6597</v>
      </c>
      <c r="H1915" s="97" t="s">
        <v>6598</v>
      </c>
      <c r="I1915" s="85" t="s">
        <v>6622</v>
      </c>
      <c r="J1915" s="92">
        <v>46100</v>
      </c>
      <c r="K1915" s="97" t="s">
        <v>5771</v>
      </c>
      <c r="L1915" s="6" t="s">
        <v>1497</v>
      </c>
      <c r="M1915" s="6" t="s">
        <v>174</v>
      </c>
      <c r="N1915" s="6" t="s">
        <v>1471</v>
      </c>
      <c r="O1915" s="71">
        <v>0</v>
      </c>
      <c r="P1915" s="71">
        <v>0</v>
      </c>
      <c r="Q1915" s="79">
        <v>12000</v>
      </c>
      <c r="R1915" s="79">
        <v>1920</v>
      </c>
      <c r="S1915" s="71">
        <v>480</v>
      </c>
      <c r="T1915" s="79">
        <v>13440</v>
      </c>
      <c r="U1915" s="6" t="s">
        <v>24</v>
      </c>
      <c r="V1915" s="84">
        <f t="shared" si="199"/>
        <v>754.56020480919847</v>
      </c>
      <c r="W1915" s="110">
        <v>46098</v>
      </c>
      <c r="X1915" s="6" t="s">
        <v>122</v>
      </c>
      <c r="Y1915" s="6" t="s">
        <v>1498</v>
      </c>
      <c r="Z1915" s="6" t="s">
        <v>121</v>
      </c>
      <c r="AA1915" s="6" t="s">
        <v>1497</v>
      </c>
      <c r="AB1915" s="76" t="s">
        <v>542</v>
      </c>
      <c r="AC1915" s="76" t="s">
        <v>541</v>
      </c>
      <c r="AD1915" s="76" t="s">
        <v>195</v>
      </c>
      <c r="AE1915" s="76" t="s">
        <v>547</v>
      </c>
      <c r="AF1915" s="76" t="s">
        <v>96</v>
      </c>
      <c r="AG1915" s="82"/>
      <c r="AH1915" s="60"/>
      <c r="AI1915" s="75" t="s">
        <v>6443</v>
      </c>
      <c r="AJ1915" s="6" t="s">
        <v>103</v>
      </c>
      <c r="AK1915" s="81">
        <v>0</v>
      </c>
      <c r="AL1915" s="6" t="s">
        <v>103</v>
      </c>
      <c r="AM1915" s="342"/>
      <c r="AN1915" s="342"/>
      <c r="AO1915" s="342"/>
    </row>
    <row r="1916" spans="1:41">
      <c r="A1916" s="85" t="s">
        <v>6443</v>
      </c>
      <c r="B1916" s="85" t="s">
        <v>93</v>
      </c>
      <c r="C1916" s="76">
        <v>1915</v>
      </c>
      <c r="D1916" s="6" t="s">
        <v>594</v>
      </c>
      <c r="E1916" s="6" t="s">
        <v>2163</v>
      </c>
      <c r="F1916" s="6" t="str">
        <f t="shared" si="191"/>
        <v>FREIGHTFG-V-023-VIE26-M46.2</v>
      </c>
      <c r="G1916" s="97" t="s">
        <v>6599</v>
      </c>
      <c r="H1916" s="97" t="s">
        <v>6600</v>
      </c>
      <c r="I1916" s="85" t="s">
        <v>6622</v>
      </c>
      <c r="J1916" s="92">
        <v>46101</v>
      </c>
      <c r="K1916" s="97" t="s">
        <v>6640</v>
      </c>
      <c r="L1916" s="6" t="s">
        <v>1470</v>
      </c>
      <c r="M1916" s="6" t="s">
        <v>174</v>
      </c>
      <c r="N1916" s="6" t="s">
        <v>1467</v>
      </c>
      <c r="O1916" s="71">
        <v>0</v>
      </c>
      <c r="P1916" s="71">
        <v>0</v>
      </c>
      <c r="Q1916" s="79">
        <v>15200</v>
      </c>
      <c r="R1916" s="79">
        <v>2432</v>
      </c>
      <c r="S1916" s="71">
        <v>608</v>
      </c>
      <c r="T1916" s="79">
        <v>17024</v>
      </c>
      <c r="U1916" s="6" t="s">
        <v>24</v>
      </c>
      <c r="V1916" s="84">
        <f t="shared" si="199"/>
        <v>955.7762594249848</v>
      </c>
      <c r="W1916" s="110">
        <v>46099</v>
      </c>
      <c r="X1916" s="6" t="s">
        <v>122</v>
      </c>
      <c r="Y1916" s="6" t="s">
        <v>1472</v>
      </c>
      <c r="Z1916" s="6" t="s">
        <v>121</v>
      </c>
      <c r="AA1916" s="6" t="s">
        <v>1470</v>
      </c>
      <c r="AB1916" s="76" t="s">
        <v>1106</v>
      </c>
      <c r="AC1916" s="76" t="s">
        <v>541</v>
      </c>
      <c r="AD1916" s="76" t="s">
        <v>195</v>
      </c>
      <c r="AE1916" s="76" t="s">
        <v>547</v>
      </c>
      <c r="AF1916" s="76" t="s">
        <v>96</v>
      </c>
      <c r="AG1916" s="82"/>
      <c r="AH1916" s="60"/>
      <c r="AI1916" s="75" t="s">
        <v>6443</v>
      </c>
      <c r="AJ1916" s="6" t="s">
        <v>103</v>
      </c>
      <c r="AK1916" s="81">
        <v>0</v>
      </c>
      <c r="AL1916" s="6" t="s">
        <v>103</v>
      </c>
      <c r="AM1916" s="342"/>
      <c r="AN1916" s="342"/>
      <c r="AO1916" s="342"/>
    </row>
    <row r="1917" spans="1:41">
      <c r="A1917" s="85" t="s">
        <v>6443</v>
      </c>
      <c r="B1917" s="85" t="s">
        <v>93</v>
      </c>
      <c r="C1917" s="76">
        <v>1916</v>
      </c>
      <c r="D1917" s="6" t="s">
        <v>594</v>
      </c>
      <c r="E1917" s="6" t="s">
        <v>2163</v>
      </c>
      <c r="F1917" s="6" t="str">
        <f t="shared" si="191"/>
        <v>FREIGHTRM-M-068-SI26-M19/RM-M-072-SI26-M19</v>
      </c>
      <c r="G1917" s="97" t="s">
        <v>6601</v>
      </c>
      <c r="H1917" s="97" t="s">
        <v>6602</v>
      </c>
      <c r="I1917" s="85" t="s">
        <v>6622</v>
      </c>
      <c r="J1917" s="92">
        <v>46094</v>
      </c>
      <c r="K1917" s="97" t="s">
        <v>6723</v>
      </c>
      <c r="L1917" s="6" t="s">
        <v>6724</v>
      </c>
      <c r="M1917" s="6" t="s">
        <v>174</v>
      </c>
      <c r="N1917" s="6" t="s">
        <v>1479</v>
      </c>
      <c r="O1917" s="71">
        <v>0</v>
      </c>
      <c r="P1917" s="71">
        <v>0</v>
      </c>
      <c r="Q1917" s="79">
        <v>74000</v>
      </c>
      <c r="R1917" s="79">
        <v>11840</v>
      </c>
      <c r="S1917" s="71">
        <v>2960</v>
      </c>
      <c r="T1917" s="79">
        <v>82880</v>
      </c>
      <c r="U1917" s="6" t="s">
        <v>24</v>
      </c>
      <c r="V1917" s="84">
        <f t="shared" si="199"/>
        <v>4653.1212629900574</v>
      </c>
      <c r="W1917" s="110" t="s">
        <v>119</v>
      </c>
      <c r="X1917" s="6" t="s">
        <v>1480</v>
      </c>
      <c r="Y1917" s="6" t="s">
        <v>129</v>
      </c>
      <c r="Z1917" s="6" t="s">
        <v>121</v>
      </c>
      <c r="AA1917" s="6" t="s">
        <v>122</v>
      </c>
      <c r="AB1917" s="76" t="s">
        <v>539</v>
      </c>
      <c r="AC1917" s="76" t="s">
        <v>540</v>
      </c>
      <c r="AD1917" s="76" t="s">
        <v>174</v>
      </c>
      <c r="AE1917" s="341">
        <v>67110003</v>
      </c>
      <c r="AF1917" s="76" t="s">
        <v>96</v>
      </c>
      <c r="AG1917" s="82"/>
      <c r="AH1917" s="60"/>
      <c r="AI1917" s="75" t="s">
        <v>6443</v>
      </c>
      <c r="AJ1917" s="6" t="s">
        <v>103</v>
      </c>
      <c r="AK1917" s="81">
        <v>0</v>
      </c>
      <c r="AL1917" s="6" t="s">
        <v>103</v>
      </c>
      <c r="AM1917" s="342"/>
      <c r="AN1917" s="342"/>
      <c r="AO1917" s="342"/>
    </row>
    <row r="1918" spans="1:41">
      <c r="A1918" s="85" t="s">
        <v>6443</v>
      </c>
      <c r="B1918" s="85" t="s">
        <v>93</v>
      </c>
      <c r="C1918" s="76">
        <v>1917</v>
      </c>
      <c r="D1918" s="6" t="s">
        <v>594</v>
      </c>
      <c r="E1918" s="6" t="s">
        <v>2163</v>
      </c>
      <c r="F1918" s="6" t="str">
        <f t="shared" si="191"/>
        <v>FREIGHTRM-M-069-SI26-M19</v>
      </c>
      <c r="G1918" s="97" t="s">
        <v>6590</v>
      </c>
      <c r="H1918" s="97" t="s">
        <v>6603</v>
      </c>
      <c r="I1918" s="85" t="s">
        <v>6622</v>
      </c>
      <c r="J1918" s="92">
        <v>46094</v>
      </c>
      <c r="K1918" s="97" t="s">
        <v>6725</v>
      </c>
      <c r="L1918" s="6" t="s">
        <v>5841</v>
      </c>
      <c r="M1918" s="6" t="s">
        <v>174</v>
      </c>
      <c r="N1918" s="6" t="s">
        <v>1479</v>
      </c>
      <c r="O1918" s="71">
        <v>0</v>
      </c>
      <c r="P1918" s="71">
        <v>0</v>
      </c>
      <c r="Q1918" s="79">
        <v>25500</v>
      </c>
      <c r="R1918" s="79">
        <v>4080</v>
      </c>
      <c r="S1918" s="71">
        <v>1020</v>
      </c>
      <c r="T1918" s="79">
        <v>28560</v>
      </c>
      <c r="U1918" s="6" t="s">
        <v>24</v>
      </c>
      <c r="V1918" s="84">
        <f t="shared" si="199"/>
        <v>1603.4404352195468</v>
      </c>
      <c r="W1918" s="110" t="s">
        <v>119</v>
      </c>
      <c r="X1918" s="6" t="s">
        <v>1480</v>
      </c>
      <c r="Y1918" s="6" t="s">
        <v>129</v>
      </c>
      <c r="Z1918" s="6" t="s">
        <v>121</v>
      </c>
      <c r="AA1918" s="6" t="s">
        <v>122</v>
      </c>
      <c r="AB1918" s="76" t="s">
        <v>539</v>
      </c>
      <c r="AC1918" s="76" t="s">
        <v>540</v>
      </c>
      <c r="AD1918" s="76" t="s">
        <v>174</v>
      </c>
      <c r="AE1918" s="341">
        <v>67110003</v>
      </c>
      <c r="AF1918" s="76" t="s">
        <v>96</v>
      </c>
      <c r="AG1918" s="82"/>
      <c r="AH1918" s="60"/>
      <c r="AI1918" s="75" t="s">
        <v>6443</v>
      </c>
      <c r="AJ1918" s="6" t="s">
        <v>103</v>
      </c>
      <c r="AK1918" s="81">
        <v>0</v>
      </c>
      <c r="AL1918" s="6" t="s">
        <v>103</v>
      </c>
      <c r="AM1918" s="342"/>
      <c r="AN1918" s="342"/>
      <c r="AO1918" s="342"/>
    </row>
    <row r="1919" spans="1:41">
      <c r="A1919" s="85" t="s">
        <v>6443</v>
      </c>
      <c r="B1919" s="85" t="s">
        <v>93</v>
      </c>
      <c r="C1919" s="76">
        <v>1918</v>
      </c>
      <c r="D1919" s="6" t="s">
        <v>594</v>
      </c>
      <c r="E1919" s="6" t="s">
        <v>2163</v>
      </c>
      <c r="F1919" s="6" t="str">
        <f t="shared" si="191"/>
        <v>FREIGHTRM-M-071-SI26-M19</v>
      </c>
      <c r="G1919" s="97" t="s">
        <v>6604</v>
      </c>
      <c r="H1919" s="97" t="s">
        <v>6605</v>
      </c>
      <c r="I1919" s="85" t="s">
        <v>6622</v>
      </c>
      <c r="J1919" s="92">
        <v>46098</v>
      </c>
      <c r="K1919" s="97" t="s">
        <v>6726</v>
      </c>
      <c r="L1919" s="6" t="s">
        <v>5838</v>
      </c>
      <c r="M1919" s="6" t="s">
        <v>174</v>
      </c>
      <c r="N1919" s="6" t="s">
        <v>1479</v>
      </c>
      <c r="O1919" s="71">
        <v>0</v>
      </c>
      <c r="P1919" s="71">
        <v>0</v>
      </c>
      <c r="Q1919" s="79">
        <v>36750</v>
      </c>
      <c r="R1919" s="79">
        <v>5880</v>
      </c>
      <c r="S1919" s="71">
        <v>1470</v>
      </c>
      <c r="T1919" s="79">
        <v>41160</v>
      </c>
      <c r="U1919" s="6" t="s">
        <v>24</v>
      </c>
      <c r="V1919" s="84">
        <f t="shared" si="199"/>
        <v>2310.8406272281704</v>
      </c>
      <c r="W1919" s="110" t="s">
        <v>119</v>
      </c>
      <c r="X1919" s="6" t="s">
        <v>1480</v>
      </c>
      <c r="Y1919" s="6" t="s">
        <v>129</v>
      </c>
      <c r="Z1919" s="6" t="s">
        <v>121</v>
      </c>
      <c r="AA1919" s="6" t="s">
        <v>122</v>
      </c>
      <c r="AB1919" s="76" t="s">
        <v>539</v>
      </c>
      <c r="AC1919" s="76" t="s">
        <v>540</v>
      </c>
      <c r="AD1919" s="76" t="s">
        <v>174</v>
      </c>
      <c r="AE1919" s="341">
        <v>67110003</v>
      </c>
      <c r="AF1919" s="76" t="s">
        <v>96</v>
      </c>
      <c r="AG1919" s="82"/>
      <c r="AH1919" s="60"/>
      <c r="AI1919" s="75" t="s">
        <v>6443</v>
      </c>
      <c r="AJ1919" s="6" t="s">
        <v>103</v>
      </c>
      <c r="AK1919" s="81">
        <v>0</v>
      </c>
      <c r="AL1919" s="6" t="s">
        <v>103</v>
      </c>
      <c r="AM1919" s="342"/>
      <c r="AN1919" s="342"/>
      <c r="AO1919" s="342"/>
    </row>
    <row r="1920" spans="1:41">
      <c r="A1920" s="85" t="s">
        <v>6443</v>
      </c>
      <c r="B1920" s="85" t="s">
        <v>93</v>
      </c>
      <c r="C1920" s="76">
        <v>1919</v>
      </c>
      <c r="D1920" s="6" t="s">
        <v>594</v>
      </c>
      <c r="E1920" s="6" t="s">
        <v>2163</v>
      </c>
      <c r="F1920" s="6" t="str">
        <f t="shared" si="191"/>
        <v>FREIGHTRM-M-039-SI26-M19</v>
      </c>
      <c r="G1920" s="97" t="s">
        <v>6606</v>
      </c>
      <c r="H1920" s="97" t="s">
        <v>6607</v>
      </c>
      <c r="I1920" s="85" t="s">
        <v>6622</v>
      </c>
      <c r="J1920" s="92">
        <v>46099</v>
      </c>
      <c r="K1920" s="97" t="s">
        <v>6727</v>
      </c>
      <c r="L1920" s="6" t="s">
        <v>5842</v>
      </c>
      <c r="M1920" s="6" t="s">
        <v>174</v>
      </c>
      <c r="N1920" s="6" t="s">
        <v>1479</v>
      </c>
      <c r="O1920" s="71">
        <v>0</v>
      </c>
      <c r="P1920" s="71">
        <v>0</v>
      </c>
      <c r="Q1920" s="79">
        <v>51250</v>
      </c>
      <c r="R1920" s="79">
        <v>8200</v>
      </c>
      <c r="S1920" s="71">
        <v>2050</v>
      </c>
      <c r="T1920" s="79">
        <v>57400</v>
      </c>
      <c r="U1920" s="6" t="s">
        <v>24</v>
      </c>
      <c r="V1920" s="84">
        <f t="shared" si="199"/>
        <v>3222.6008747059518</v>
      </c>
      <c r="W1920" s="110" t="s">
        <v>119</v>
      </c>
      <c r="X1920" s="6" t="s">
        <v>1480</v>
      </c>
      <c r="Y1920" s="6" t="s">
        <v>129</v>
      </c>
      <c r="Z1920" s="6" t="s">
        <v>121</v>
      </c>
      <c r="AA1920" s="6" t="s">
        <v>122</v>
      </c>
      <c r="AB1920" s="76" t="s">
        <v>539</v>
      </c>
      <c r="AC1920" s="76" t="s">
        <v>540</v>
      </c>
      <c r="AD1920" s="76" t="s">
        <v>174</v>
      </c>
      <c r="AE1920" s="341">
        <v>67110003</v>
      </c>
      <c r="AF1920" s="76" t="s">
        <v>96</v>
      </c>
      <c r="AG1920" s="82"/>
      <c r="AH1920" s="60"/>
      <c r="AI1920" s="75" t="s">
        <v>6443</v>
      </c>
      <c r="AJ1920" s="6" t="s">
        <v>103</v>
      </c>
      <c r="AK1920" s="81">
        <v>0</v>
      </c>
      <c r="AL1920" s="6" t="s">
        <v>103</v>
      </c>
      <c r="AM1920" s="342"/>
      <c r="AN1920" s="342"/>
      <c r="AO1920" s="342"/>
    </row>
    <row r="1921" spans="1:41">
      <c r="A1921" s="85" t="s">
        <v>6443</v>
      </c>
      <c r="B1921" s="85" t="s">
        <v>93</v>
      </c>
      <c r="C1921" s="76">
        <v>1920</v>
      </c>
      <c r="D1921" s="6" t="s">
        <v>594</v>
      </c>
      <c r="E1921" s="6" t="s">
        <v>2163</v>
      </c>
      <c r="F1921" s="6" t="str">
        <f t="shared" si="191"/>
        <v>FREIGHTRM-M-106-SI26-M46</v>
      </c>
      <c r="G1921" s="97" t="s">
        <v>6608</v>
      </c>
      <c r="H1921" s="97" t="s">
        <v>6609</v>
      </c>
      <c r="I1921" s="85" t="s">
        <v>6622</v>
      </c>
      <c r="J1921" s="92">
        <v>46101</v>
      </c>
      <c r="K1921" s="97" t="s">
        <v>6728</v>
      </c>
      <c r="L1921" s="6" t="s">
        <v>6729</v>
      </c>
      <c r="M1921" s="6" t="s">
        <v>174</v>
      </c>
      <c r="N1921" s="6" t="s">
        <v>1479</v>
      </c>
      <c r="O1921" s="71">
        <v>0</v>
      </c>
      <c r="P1921" s="71">
        <v>0</v>
      </c>
      <c r="Q1921" s="79">
        <v>49000</v>
      </c>
      <c r="R1921" s="79">
        <v>7840</v>
      </c>
      <c r="S1921" s="71">
        <v>1960</v>
      </c>
      <c r="T1921" s="79">
        <v>54880</v>
      </c>
      <c r="U1921" s="6" t="s">
        <v>24</v>
      </c>
      <c r="V1921" s="84">
        <f t="shared" si="199"/>
        <v>3081.1208363042274</v>
      </c>
      <c r="W1921" s="110" t="s">
        <v>119</v>
      </c>
      <c r="X1921" s="6" t="s">
        <v>1480</v>
      </c>
      <c r="Y1921" s="6" t="s">
        <v>129</v>
      </c>
      <c r="Z1921" s="6" t="s">
        <v>121</v>
      </c>
      <c r="AA1921" s="6" t="s">
        <v>122</v>
      </c>
      <c r="AB1921" s="76" t="s">
        <v>1106</v>
      </c>
      <c r="AC1921" s="76" t="s">
        <v>540</v>
      </c>
      <c r="AD1921" s="76" t="s">
        <v>174</v>
      </c>
      <c r="AE1921" s="341">
        <v>67110003</v>
      </c>
      <c r="AF1921" s="76" t="s">
        <v>96</v>
      </c>
      <c r="AG1921" s="82"/>
      <c r="AH1921" s="60"/>
      <c r="AI1921" s="75" t="s">
        <v>6443</v>
      </c>
      <c r="AJ1921" s="6" t="s">
        <v>103</v>
      </c>
      <c r="AK1921" s="81">
        <v>0</v>
      </c>
      <c r="AL1921" s="6" t="s">
        <v>103</v>
      </c>
      <c r="AM1921" s="342"/>
      <c r="AN1921" s="342"/>
      <c r="AO1921" s="342"/>
    </row>
    <row r="1922" spans="1:41">
      <c r="A1922" s="85" t="s">
        <v>6443</v>
      </c>
      <c r="B1922" s="85" t="s">
        <v>93</v>
      </c>
      <c r="C1922" s="76">
        <v>1921</v>
      </c>
      <c r="D1922" s="6" t="s">
        <v>594</v>
      </c>
      <c r="E1922" s="6" t="s">
        <v>2163</v>
      </c>
      <c r="F1922" s="6" t="str">
        <f t="shared" si="191"/>
        <v>FREIGHTRM-M-098-SI26-M46/RM-M-099-SI26-M46</v>
      </c>
      <c r="G1922" s="97" t="s">
        <v>6610</v>
      </c>
      <c r="H1922" s="97" t="s">
        <v>6611</v>
      </c>
      <c r="I1922" s="85" t="s">
        <v>6622</v>
      </c>
      <c r="J1922" s="92">
        <v>46101</v>
      </c>
      <c r="K1922" s="97" t="s">
        <v>6730</v>
      </c>
      <c r="L1922" s="6" t="s">
        <v>6731</v>
      </c>
      <c r="M1922" s="6" t="s">
        <v>174</v>
      </c>
      <c r="N1922" s="6" t="s">
        <v>1479</v>
      </c>
      <c r="O1922" s="71">
        <v>0</v>
      </c>
      <c r="P1922" s="71">
        <v>0</v>
      </c>
      <c r="Q1922" s="79">
        <v>70500</v>
      </c>
      <c r="R1922" s="79">
        <v>11280</v>
      </c>
      <c r="S1922" s="71">
        <v>2820</v>
      </c>
      <c r="T1922" s="79">
        <v>78960</v>
      </c>
      <c r="U1922" s="6" t="s">
        <v>24</v>
      </c>
      <c r="V1922" s="84">
        <f t="shared" si="199"/>
        <v>4433.0412032540416</v>
      </c>
      <c r="W1922" s="110" t="s">
        <v>119</v>
      </c>
      <c r="X1922" s="6" t="s">
        <v>1480</v>
      </c>
      <c r="Y1922" s="6" t="s">
        <v>129</v>
      </c>
      <c r="Z1922" s="6" t="s">
        <v>121</v>
      </c>
      <c r="AA1922" s="6" t="s">
        <v>122</v>
      </c>
      <c r="AB1922" s="76" t="s">
        <v>1106</v>
      </c>
      <c r="AC1922" s="76" t="s">
        <v>540</v>
      </c>
      <c r="AD1922" s="76" t="s">
        <v>174</v>
      </c>
      <c r="AE1922" s="341">
        <v>67110003</v>
      </c>
      <c r="AF1922" s="76" t="s">
        <v>96</v>
      </c>
      <c r="AG1922" s="82"/>
      <c r="AH1922" s="60"/>
      <c r="AI1922" s="75" t="s">
        <v>6443</v>
      </c>
      <c r="AJ1922" s="6" t="s">
        <v>103</v>
      </c>
      <c r="AK1922" s="81">
        <v>0</v>
      </c>
      <c r="AL1922" s="6" t="s">
        <v>103</v>
      </c>
      <c r="AM1922" s="342"/>
      <c r="AN1922" s="342"/>
      <c r="AO1922" s="342"/>
    </row>
    <row r="1923" spans="1:41">
      <c r="A1923" s="85" t="s">
        <v>6443</v>
      </c>
      <c r="B1923" s="85" t="s">
        <v>93</v>
      </c>
      <c r="C1923" s="76">
        <v>1922</v>
      </c>
      <c r="D1923" s="6" t="s">
        <v>3070</v>
      </c>
      <c r="E1923" s="6" t="s">
        <v>2165</v>
      </c>
      <c r="F1923" s="6" t="str">
        <f t="shared" ref="F1923:F1986" si="200">E1923&amp;G1923</f>
        <v>FREIGHT FG-A-0038AE26-M19-C9626</v>
      </c>
      <c r="G1923" s="97" t="s">
        <v>6612</v>
      </c>
      <c r="H1923" s="95">
        <v>9060</v>
      </c>
      <c r="I1923" s="85" t="s">
        <v>6622</v>
      </c>
      <c r="J1923" s="92">
        <v>46100</v>
      </c>
      <c r="K1923" s="97" t="s">
        <v>6732</v>
      </c>
      <c r="L1923" s="6" t="s">
        <v>116</v>
      </c>
      <c r="M1923" s="6" t="s">
        <v>1084</v>
      </c>
      <c r="N1923" s="6" t="s">
        <v>116</v>
      </c>
      <c r="O1923" s="71">
        <v>0</v>
      </c>
      <c r="P1923" s="71">
        <v>1215.0999999999999</v>
      </c>
      <c r="Q1923" s="79">
        <v>1205</v>
      </c>
      <c r="R1923" s="79">
        <v>192.8</v>
      </c>
      <c r="S1923" s="71">
        <v>0</v>
      </c>
      <c r="T1923" s="79">
        <v>2612.9</v>
      </c>
      <c r="U1923" s="87" t="s">
        <v>118</v>
      </c>
      <c r="V1923" s="84">
        <f>T1923</f>
        <v>2612.9</v>
      </c>
      <c r="W1923" s="94">
        <v>46100</v>
      </c>
      <c r="X1923" s="80" t="s">
        <v>283</v>
      </c>
      <c r="Y1923" s="80" t="s">
        <v>537</v>
      </c>
      <c r="Z1923" s="80" t="s">
        <v>6733</v>
      </c>
      <c r="AA1923" s="80" t="s">
        <v>3324</v>
      </c>
      <c r="AB1923" s="76" t="s">
        <v>539</v>
      </c>
      <c r="AC1923" s="76" t="s">
        <v>541</v>
      </c>
      <c r="AD1923" s="76" t="s">
        <v>28</v>
      </c>
      <c r="AE1923" s="80" t="s">
        <v>1517</v>
      </c>
      <c r="AF1923" s="76" t="s">
        <v>96</v>
      </c>
      <c r="AG1923" s="82"/>
      <c r="AH1923" s="60"/>
      <c r="AI1923" s="75" t="s">
        <v>6443</v>
      </c>
      <c r="AJ1923" s="6" t="s">
        <v>103</v>
      </c>
      <c r="AK1923" s="81">
        <v>0</v>
      </c>
      <c r="AL1923" s="6" t="s">
        <v>103</v>
      </c>
      <c r="AM1923" s="342"/>
      <c r="AN1923" s="342"/>
      <c r="AO1923" s="342"/>
    </row>
    <row r="1924" spans="1:41">
      <c r="A1924" s="85" t="s">
        <v>6443</v>
      </c>
      <c r="B1924" s="85" t="s">
        <v>93</v>
      </c>
      <c r="C1924" s="76">
        <v>1923</v>
      </c>
      <c r="D1924" s="6" t="s">
        <v>3070</v>
      </c>
      <c r="E1924" s="6" t="s">
        <v>2165</v>
      </c>
      <c r="F1924" s="6" t="str">
        <f t="shared" si="200"/>
        <v>FREIGHT RM-V-051-V1I26-M19.1</v>
      </c>
      <c r="G1924" s="97" t="s">
        <v>6613</v>
      </c>
      <c r="H1924" s="95">
        <v>3503</v>
      </c>
      <c r="I1924" s="85" t="s">
        <v>6622</v>
      </c>
      <c r="J1924" s="92">
        <v>46101</v>
      </c>
      <c r="K1924" s="97" t="s">
        <v>6734</v>
      </c>
      <c r="L1924" s="6" t="s">
        <v>116</v>
      </c>
      <c r="M1924" s="6" t="s">
        <v>1133</v>
      </c>
      <c r="N1924" s="6" t="s">
        <v>116</v>
      </c>
      <c r="O1924" s="71">
        <v>0</v>
      </c>
      <c r="P1924" s="71">
        <v>0</v>
      </c>
      <c r="Q1924" s="79">
        <v>23000</v>
      </c>
      <c r="R1924" s="79">
        <v>3680</v>
      </c>
      <c r="S1924" s="71">
        <v>920</v>
      </c>
      <c r="T1924" s="79">
        <v>25760</v>
      </c>
      <c r="U1924" s="87" t="s">
        <v>24</v>
      </c>
      <c r="V1924" s="84">
        <f>T1924/17.8117</f>
        <v>1446.2403925509639</v>
      </c>
      <c r="W1924" s="94">
        <v>46082</v>
      </c>
      <c r="X1924" s="80" t="s">
        <v>3323</v>
      </c>
      <c r="Y1924" s="80" t="s">
        <v>537</v>
      </c>
      <c r="Z1924" s="80" t="s">
        <v>121</v>
      </c>
      <c r="AA1924" s="80" t="s">
        <v>3324</v>
      </c>
      <c r="AB1924" s="76" t="s">
        <v>539</v>
      </c>
      <c r="AC1924" s="76" t="s">
        <v>540</v>
      </c>
      <c r="AD1924" s="76" t="s">
        <v>173</v>
      </c>
      <c r="AE1924" s="76" t="s">
        <v>548</v>
      </c>
      <c r="AF1924" s="76" t="s">
        <v>96</v>
      </c>
      <c r="AG1924" s="82"/>
      <c r="AH1924" s="60"/>
      <c r="AI1924" s="75" t="s">
        <v>6443</v>
      </c>
      <c r="AJ1924" s="6" t="s">
        <v>103</v>
      </c>
      <c r="AK1924" s="81">
        <v>0</v>
      </c>
      <c r="AL1924" s="6" t="s">
        <v>103</v>
      </c>
      <c r="AM1924" s="342"/>
      <c r="AN1924" s="342"/>
      <c r="AO1924" s="342"/>
    </row>
    <row r="1925" spans="1:41">
      <c r="A1925" s="85" t="s">
        <v>6443</v>
      </c>
      <c r="B1925" s="85" t="s">
        <v>93</v>
      </c>
      <c r="C1925" s="76">
        <v>1924</v>
      </c>
      <c r="D1925" s="6" t="s">
        <v>3070</v>
      </c>
      <c r="E1925" s="6" t="s">
        <v>2165</v>
      </c>
      <c r="F1925" s="6" t="str">
        <f t="shared" si="200"/>
        <v>FREIGHT RM-A-0042AI26-M19-C9048</v>
      </c>
      <c r="G1925" s="97" t="s">
        <v>6527</v>
      </c>
      <c r="H1925" s="95">
        <v>3504</v>
      </c>
      <c r="I1925" s="85" t="s">
        <v>6622</v>
      </c>
      <c r="J1925" s="92">
        <v>46101</v>
      </c>
      <c r="K1925" s="97"/>
      <c r="L1925" s="6" t="s">
        <v>116</v>
      </c>
      <c r="M1925" s="6" t="s">
        <v>1133</v>
      </c>
      <c r="N1925" s="6" t="s">
        <v>116</v>
      </c>
      <c r="O1925" s="71">
        <v>0</v>
      </c>
      <c r="P1925" s="71">
        <v>0</v>
      </c>
      <c r="Q1925" s="79">
        <v>1100</v>
      </c>
      <c r="R1925" s="79">
        <v>176</v>
      </c>
      <c r="S1925" s="71">
        <v>44</v>
      </c>
      <c r="T1925" s="79">
        <v>1232</v>
      </c>
      <c r="U1925" s="87" t="s">
        <v>118</v>
      </c>
      <c r="V1925" s="84">
        <f t="shared" ref="V1925:V1932" si="201">T1925</f>
        <v>1232</v>
      </c>
      <c r="W1925" s="94">
        <v>46087</v>
      </c>
      <c r="X1925" s="80" t="s">
        <v>3323</v>
      </c>
      <c r="Y1925" s="80" t="s">
        <v>537</v>
      </c>
      <c r="Z1925" s="80" t="s">
        <v>121</v>
      </c>
      <c r="AA1925" s="80" t="s">
        <v>3324</v>
      </c>
      <c r="AB1925" s="76" t="s">
        <v>539</v>
      </c>
      <c r="AC1925" s="76" t="s">
        <v>540</v>
      </c>
      <c r="AD1925" s="76" t="s">
        <v>25</v>
      </c>
      <c r="AE1925" s="76">
        <v>67180000</v>
      </c>
      <c r="AF1925" s="76" t="s">
        <v>96</v>
      </c>
      <c r="AG1925" s="82"/>
      <c r="AH1925" s="60"/>
      <c r="AI1925" s="75" t="s">
        <v>6443</v>
      </c>
      <c r="AJ1925" s="6" t="s">
        <v>103</v>
      </c>
      <c r="AK1925" s="81">
        <v>0</v>
      </c>
      <c r="AL1925" s="6" t="s">
        <v>103</v>
      </c>
      <c r="AM1925" s="342"/>
      <c r="AN1925" s="342"/>
      <c r="AO1925" s="342"/>
    </row>
    <row r="1926" spans="1:41">
      <c r="A1926" s="85" t="s">
        <v>6443</v>
      </c>
      <c r="B1926" s="85" t="s">
        <v>93</v>
      </c>
      <c r="C1926" s="76">
        <v>1925</v>
      </c>
      <c r="D1926" s="6" t="s">
        <v>3070</v>
      </c>
      <c r="E1926" s="6" t="s">
        <v>2165</v>
      </c>
      <c r="F1926" s="6" t="str">
        <f t="shared" si="200"/>
        <v>FREIGHT FG-A-0038AE26-M19-C9626</v>
      </c>
      <c r="G1926" s="97" t="s">
        <v>6612</v>
      </c>
      <c r="H1926" s="95">
        <v>3505</v>
      </c>
      <c r="I1926" s="85" t="s">
        <v>6622</v>
      </c>
      <c r="J1926" s="92">
        <v>46101</v>
      </c>
      <c r="K1926" s="97" t="s">
        <v>6732</v>
      </c>
      <c r="L1926" s="6" t="s">
        <v>116</v>
      </c>
      <c r="M1926" s="6" t="s">
        <v>3325</v>
      </c>
      <c r="N1926" s="6" t="s">
        <v>116</v>
      </c>
      <c r="O1926" s="71">
        <v>0</v>
      </c>
      <c r="P1926" s="71">
        <v>0</v>
      </c>
      <c r="Q1926" s="79">
        <v>1100</v>
      </c>
      <c r="R1926" s="79">
        <v>176</v>
      </c>
      <c r="S1926" s="71">
        <v>44</v>
      </c>
      <c r="T1926" s="79">
        <v>1232</v>
      </c>
      <c r="U1926" s="87" t="s">
        <v>118</v>
      </c>
      <c r="V1926" s="84">
        <f t="shared" si="201"/>
        <v>1232</v>
      </c>
      <c r="W1926" s="94">
        <v>46083</v>
      </c>
      <c r="X1926" s="80" t="s">
        <v>3323</v>
      </c>
      <c r="Y1926" s="80" t="s">
        <v>6735</v>
      </c>
      <c r="Z1926" s="80" t="s">
        <v>121</v>
      </c>
      <c r="AA1926" s="80" t="s">
        <v>3324</v>
      </c>
      <c r="AB1926" s="76" t="s">
        <v>539</v>
      </c>
      <c r="AC1926" s="76" t="s">
        <v>541</v>
      </c>
      <c r="AD1926" s="76" t="s">
        <v>28</v>
      </c>
      <c r="AE1926" s="80" t="s">
        <v>1517</v>
      </c>
      <c r="AF1926" s="76" t="s">
        <v>96</v>
      </c>
      <c r="AG1926" s="82"/>
      <c r="AH1926" s="60"/>
      <c r="AI1926" s="75" t="s">
        <v>6443</v>
      </c>
      <c r="AJ1926" s="6" t="s">
        <v>103</v>
      </c>
      <c r="AK1926" s="81">
        <v>0</v>
      </c>
      <c r="AL1926" s="6" t="s">
        <v>103</v>
      </c>
      <c r="AM1926" s="342"/>
      <c r="AN1926" s="342"/>
      <c r="AO1926" s="342"/>
    </row>
    <row r="1927" spans="1:41">
      <c r="A1927" s="85" t="s">
        <v>6443</v>
      </c>
      <c r="B1927" s="85" t="s">
        <v>93</v>
      </c>
      <c r="C1927" s="76">
        <v>1926</v>
      </c>
      <c r="D1927" s="6" t="s">
        <v>107</v>
      </c>
      <c r="E1927" s="6" t="s">
        <v>105</v>
      </c>
      <c r="F1927" s="6" t="str">
        <f t="shared" si="200"/>
        <v>STORAGEFG-R-2150LE25.M19</v>
      </c>
      <c r="G1927" s="97" t="s">
        <v>6056</v>
      </c>
      <c r="H1927" s="95">
        <v>147037</v>
      </c>
      <c r="I1927" s="85" t="s">
        <v>6622</v>
      </c>
      <c r="J1927" s="92">
        <v>46099</v>
      </c>
      <c r="K1927" s="6"/>
      <c r="L1927" s="6" t="s">
        <v>116</v>
      </c>
      <c r="M1927" s="6" t="s">
        <v>173</v>
      </c>
      <c r="N1927" s="6" t="s">
        <v>116</v>
      </c>
      <c r="O1927" s="71">
        <v>0</v>
      </c>
      <c r="P1927" s="71">
        <v>0</v>
      </c>
      <c r="Q1927" s="79">
        <v>31.7</v>
      </c>
      <c r="R1927" s="79">
        <v>0</v>
      </c>
      <c r="S1927" s="71">
        <v>0</v>
      </c>
      <c r="T1927" s="79">
        <v>31.7</v>
      </c>
      <c r="U1927" s="87" t="s">
        <v>118</v>
      </c>
      <c r="V1927" s="84">
        <f t="shared" si="201"/>
        <v>31.7</v>
      </c>
      <c r="W1927" s="94" t="s">
        <v>119</v>
      </c>
      <c r="X1927" s="80" t="s">
        <v>238</v>
      </c>
      <c r="Y1927" s="80" t="s">
        <v>238</v>
      </c>
      <c r="Z1927" s="80" t="s">
        <v>239</v>
      </c>
      <c r="AA1927" s="80" t="s">
        <v>240</v>
      </c>
      <c r="AB1927" s="76" t="s">
        <v>539</v>
      </c>
      <c r="AC1927" s="76" t="s">
        <v>541</v>
      </c>
      <c r="AD1927" s="76" t="s">
        <v>195</v>
      </c>
      <c r="AE1927" s="76">
        <v>75640000</v>
      </c>
      <c r="AF1927" s="76" t="s">
        <v>96</v>
      </c>
      <c r="AG1927" s="82"/>
      <c r="AH1927" s="60"/>
      <c r="AI1927" s="75" t="s">
        <v>6443</v>
      </c>
      <c r="AJ1927" s="6" t="s">
        <v>103</v>
      </c>
      <c r="AK1927" s="81">
        <v>0</v>
      </c>
      <c r="AL1927" s="6" t="s">
        <v>103</v>
      </c>
      <c r="AM1927" s="342"/>
      <c r="AN1927" s="342"/>
      <c r="AO1927" s="342"/>
    </row>
    <row r="1928" spans="1:41">
      <c r="A1928" s="85" t="s">
        <v>6443</v>
      </c>
      <c r="B1928" s="85" t="s">
        <v>93</v>
      </c>
      <c r="C1928" s="76">
        <v>1927</v>
      </c>
      <c r="D1928" s="6" t="s">
        <v>107</v>
      </c>
      <c r="E1928" s="6" t="s">
        <v>105</v>
      </c>
      <c r="F1928" s="6" t="str">
        <f t="shared" si="200"/>
        <v>STORAGEFG-R-2163LE25.M19</v>
      </c>
      <c r="G1928" s="97" t="s">
        <v>5897</v>
      </c>
      <c r="H1928" s="95">
        <v>147038</v>
      </c>
      <c r="I1928" s="85" t="s">
        <v>6622</v>
      </c>
      <c r="J1928" s="92">
        <v>46099</v>
      </c>
      <c r="K1928" s="6"/>
      <c r="L1928" s="80">
        <v>6140630</v>
      </c>
      <c r="M1928" s="6" t="s">
        <v>173</v>
      </c>
      <c r="N1928" s="6" t="s">
        <v>116</v>
      </c>
      <c r="O1928" s="71">
        <v>0</v>
      </c>
      <c r="P1928" s="71">
        <v>0</v>
      </c>
      <c r="Q1928" s="79">
        <v>30.5</v>
      </c>
      <c r="R1928" s="79">
        <v>0</v>
      </c>
      <c r="S1928" s="71">
        <v>0</v>
      </c>
      <c r="T1928" s="79">
        <v>30.5</v>
      </c>
      <c r="U1928" s="87" t="s">
        <v>118</v>
      </c>
      <c r="V1928" s="84">
        <f t="shared" si="201"/>
        <v>30.5</v>
      </c>
      <c r="W1928" s="94" t="s">
        <v>119</v>
      </c>
      <c r="X1928" s="80" t="s">
        <v>238</v>
      </c>
      <c r="Y1928" s="80" t="s">
        <v>238</v>
      </c>
      <c r="Z1928" s="80" t="s">
        <v>239</v>
      </c>
      <c r="AA1928" s="80" t="s">
        <v>240</v>
      </c>
      <c r="AB1928" s="76" t="s">
        <v>539</v>
      </c>
      <c r="AC1928" s="76" t="s">
        <v>541</v>
      </c>
      <c r="AD1928" s="76" t="s">
        <v>195</v>
      </c>
      <c r="AE1928" s="76">
        <v>75640000</v>
      </c>
      <c r="AF1928" s="76" t="s">
        <v>96</v>
      </c>
      <c r="AG1928" s="82"/>
      <c r="AH1928" s="60"/>
      <c r="AI1928" s="75" t="s">
        <v>6443</v>
      </c>
      <c r="AJ1928" s="6" t="s">
        <v>103</v>
      </c>
      <c r="AK1928" s="81">
        <v>0</v>
      </c>
      <c r="AL1928" s="6" t="s">
        <v>103</v>
      </c>
      <c r="AM1928" s="342"/>
      <c r="AN1928" s="342"/>
      <c r="AO1928" s="342"/>
    </row>
    <row r="1929" spans="1:41">
      <c r="A1929" s="85" t="s">
        <v>6443</v>
      </c>
      <c r="B1929" s="85" t="s">
        <v>93</v>
      </c>
      <c r="C1929" s="76">
        <v>1928</v>
      </c>
      <c r="D1929" s="6" t="s">
        <v>107</v>
      </c>
      <c r="E1929" s="6" t="s">
        <v>105</v>
      </c>
      <c r="F1929" s="6" t="str">
        <f t="shared" si="200"/>
        <v>STORAGEFG-R-2163LE25.M19</v>
      </c>
      <c r="G1929" s="97" t="s">
        <v>5897</v>
      </c>
      <c r="H1929" s="95">
        <v>147039</v>
      </c>
      <c r="I1929" s="85" t="s">
        <v>6622</v>
      </c>
      <c r="J1929" s="92">
        <v>46099</v>
      </c>
      <c r="K1929" s="6"/>
      <c r="L1929" s="80">
        <v>6140633</v>
      </c>
      <c r="M1929" s="6" t="s">
        <v>173</v>
      </c>
      <c r="N1929" s="6" t="s">
        <v>116</v>
      </c>
      <c r="O1929" s="71">
        <v>0</v>
      </c>
      <c r="P1929" s="71">
        <v>0</v>
      </c>
      <c r="Q1929" s="79">
        <v>30.5</v>
      </c>
      <c r="R1929" s="79">
        <v>0</v>
      </c>
      <c r="S1929" s="71">
        <v>0</v>
      </c>
      <c r="T1929" s="79">
        <v>30.5</v>
      </c>
      <c r="U1929" s="87" t="s">
        <v>118</v>
      </c>
      <c r="V1929" s="84">
        <f t="shared" si="201"/>
        <v>30.5</v>
      </c>
      <c r="W1929" s="94" t="s">
        <v>119</v>
      </c>
      <c r="X1929" s="80" t="s">
        <v>238</v>
      </c>
      <c r="Y1929" s="80" t="s">
        <v>238</v>
      </c>
      <c r="Z1929" s="80" t="s">
        <v>239</v>
      </c>
      <c r="AA1929" s="80" t="s">
        <v>240</v>
      </c>
      <c r="AB1929" s="76" t="s">
        <v>539</v>
      </c>
      <c r="AC1929" s="76" t="s">
        <v>541</v>
      </c>
      <c r="AD1929" s="76" t="s">
        <v>195</v>
      </c>
      <c r="AE1929" s="76">
        <v>75640000</v>
      </c>
      <c r="AF1929" s="76" t="s">
        <v>96</v>
      </c>
      <c r="AG1929" s="82"/>
      <c r="AH1929" s="60"/>
      <c r="AI1929" s="75" t="s">
        <v>6443</v>
      </c>
      <c r="AJ1929" s="6" t="s">
        <v>103</v>
      </c>
      <c r="AK1929" s="81">
        <v>0</v>
      </c>
      <c r="AL1929" s="6" t="s">
        <v>103</v>
      </c>
      <c r="AM1929" s="342"/>
      <c r="AN1929" s="342"/>
      <c r="AO1929" s="342"/>
    </row>
    <row r="1930" spans="1:41">
      <c r="A1930" s="85" t="s">
        <v>6443</v>
      </c>
      <c r="B1930" s="85" t="s">
        <v>93</v>
      </c>
      <c r="C1930" s="76">
        <v>1929</v>
      </c>
      <c r="D1930" s="6" t="s">
        <v>107</v>
      </c>
      <c r="E1930" s="6" t="s">
        <v>105</v>
      </c>
      <c r="F1930" s="6" t="str">
        <f t="shared" si="200"/>
        <v>STORAGEFG-R-2163LE25.M19</v>
      </c>
      <c r="G1930" s="97" t="s">
        <v>5897</v>
      </c>
      <c r="H1930" s="95">
        <v>147040</v>
      </c>
      <c r="I1930" s="85" t="s">
        <v>6622</v>
      </c>
      <c r="J1930" s="92">
        <v>46099</v>
      </c>
      <c r="K1930" s="6"/>
      <c r="L1930" s="80">
        <v>6140637</v>
      </c>
      <c r="M1930" s="6" t="s">
        <v>173</v>
      </c>
      <c r="N1930" s="6" t="s">
        <v>116</v>
      </c>
      <c r="O1930" s="71">
        <v>0</v>
      </c>
      <c r="P1930" s="71">
        <v>0</v>
      </c>
      <c r="Q1930" s="79">
        <v>30.5</v>
      </c>
      <c r="R1930" s="79">
        <v>0</v>
      </c>
      <c r="S1930" s="71">
        <v>0</v>
      </c>
      <c r="T1930" s="79">
        <v>30.5</v>
      </c>
      <c r="U1930" s="87" t="s">
        <v>118</v>
      </c>
      <c r="V1930" s="84">
        <f t="shared" si="201"/>
        <v>30.5</v>
      </c>
      <c r="W1930" s="92" t="s">
        <v>119</v>
      </c>
      <c r="X1930" s="80" t="s">
        <v>238</v>
      </c>
      <c r="Y1930" s="80" t="s">
        <v>238</v>
      </c>
      <c r="Z1930" s="80" t="s">
        <v>239</v>
      </c>
      <c r="AA1930" s="80" t="s">
        <v>240</v>
      </c>
      <c r="AB1930" s="76" t="s">
        <v>539</v>
      </c>
      <c r="AC1930" s="76" t="s">
        <v>541</v>
      </c>
      <c r="AD1930" s="76" t="s">
        <v>195</v>
      </c>
      <c r="AE1930" s="76">
        <v>75640000</v>
      </c>
      <c r="AF1930" s="76" t="s">
        <v>96</v>
      </c>
      <c r="AG1930" s="82"/>
      <c r="AH1930" s="60"/>
      <c r="AI1930" s="75" t="s">
        <v>6443</v>
      </c>
      <c r="AJ1930" s="6" t="s">
        <v>103</v>
      </c>
      <c r="AK1930" s="81">
        <v>0</v>
      </c>
      <c r="AL1930" s="6" t="s">
        <v>103</v>
      </c>
      <c r="AM1930" s="342"/>
      <c r="AN1930" s="342"/>
      <c r="AO1930" s="342"/>
    </row>
    <row r="1931" spans="1:41">
      <c r="A1931" s="85" t="s">
        <v>6443</v>
      </c>
      <c r="B1931" s="85" t="s">
        <v>93</v>
      </c>
      <c r="C1931" s="76">
        <v>1930</v>
      </c>
      <c r="D1931" s="6" t="s">
        <v>107</v>
      </c>
      <c r="E1931" s="6" t="s">
        <v>105</v>
      </c>
      <c r="F1931" s="6" t="str">
        <f t="shared" si="200"/>
        <v>STORAGEFG-R-1675LE25.M19</v>
      </c>
      <c r="G1931" s="97" t="s">
        <v>6614</v>
      </c>
      <c r="H1931" s="95">
        <v>147046</v>
      </c>
      <c r="I1931" s="85" t="s">
        <v>6622</v>
      </c>
      <c r="J1931" s="92">
        <v>46099</v>
      </c>
      <c r="K1931" s="6"/>
      <c r="L1931" s="6" t="s">
        <v>116</v>
      </c>
      <c r="M1931" s="6" t="s">
        <v>173</v>
      </c>
      <c r="N1931" s="6" t="s">
        <v>116</v>
      </c>
      <c r="O1931" s="71">
        <v>0</v>
      </c>
      <c r="P1931" s="71">
        <v>0</v>
      </c>
      <c r="Q1931" s="79">
        <v>41.9</v>
      </c>
      <c r="R1931" s="79">
        <v>0</v>
      </c>
      <c r="S1931" s="71">
        <v>0</v>
      </c>
      <c r="T1931" s="79">
        <v>41.9</v>
      </c>
      <c r="U1931" s="87" t="s">
        <v>118</v>
      </c>
      <c r="V1931" s="84">
        <f t="shared" si="201"/>
        <v>41.9</v>
      </c>
      <c r="W1931" s="92" t="s">
        <v>119</v>
      </c>
      <c r="X1931" s="80" t="s">
        <v>238</v>
      </c>
      <c r="Y1931" s="80" t="s">
        <v>238</v>
      </c>
      <c r="Z1931" s="80" t="s">
        <v>239</v>
      </c>
      <c r="AA1931" s="80" t="s">
        <v>240</v>
      </c>
      <c r="AB1931" s="76" t="s">
        <v>539</v>
      </c>
      <c r="AC1931" s="76" t="s">
        <v>541</v>
      </c>
      <c r="AD1931" s="76" t="s">
        <v>195</v>
      </c>
      <c r="AE1931" s="76">
        <v>75640000</v>
      </c>
      <c r="AF1931" s="76" t="s">
        <v>96</v>
      </c>
      <c r="AG1931" s="82"/>
      <c r="AH1931" s="60"/>
      <c r="AI1931" s="75" t="s">
        <v>6443</v>
      </c>
      <c r="AJ1931" s="6" t="s">
        <v>103</v>
      </c>
      <c r="AK1931" s="81">
        <v>0</v>
      </c>
      <c r="AL1931" s="6" t="s">
        <v>103</v>
      </c>
      <c r="AM1931" s="342"/>
      <c r="AN1931" s="342"/>
      <c r="AO1931" s="342"/>
    </row>
    <row r="1932" spans="1:41">
      <c r="A1932" s="85" t="s">
        <v>6443</v>
      </c>
      <c r="B1932" s="85" t="s">
        <v>93</v>
      </c>
      <c r="C1932" s="76">
        <v>1931</v>
      </c>
      <c r="D1932" s="6" t="s">
        <v>107</v>
      </c>
      <c r="E1932" s="6" t="s">
        <v>105</v>
      </c>
      <c r="F1932" s="6" t="str">
        <f t="shared" si="200"/>
        <v>STORAGEFG-R-2161LE25.M19</v>
      </c>
      <c r="G1932" s="97" t="s">
        <v>6594</v>
      </c>
      <c r="H1932" s="95">
        <v>147095</v>
      </c>
      <c r="I1932" s="85" t="s">
        <v>6622</v>
      </c>
      <c r="J1932" s="92">
        <v>46100</v>
      </c>
      <c r="K1932" s="6"/>
      <c r="L1932" s="6" t="s">
        <v>116</v>
      </c>
      <c r="M1932" s="6" t="s">
        <v>173</v>
      </c>
      <c r="N1932" s="6" t="s">
        <v>116</v>
      </c>
      <c r="O1932" s="71">
        <v>0</v>
      </c>
      <c r="P1932" s="71">
        <v>0</v>
      </c>
      <c r="Q1932" s="79">
        <v>29.7</v>
      </c>
      <c r="R1932" s="79">
        <v>0</v>
      </c>
      <c r="S1932" s="71">
        <v>0</v>
      </c>
      <c r="T1932" s="79">
        <v>29.7</v>
      </c>
      <c r="U1932" s="87" t="s">
        <v>118</v>
      </c>
      <c r="V1932" s="84">
        <f t="shared" si="201"/>
        <v>29.7</v>
      </c>
      <c r="W1932" s="92" t="s">
        <v>119</v>
      </c>
      <c r="X1932" s="80" t="s">
        <v>238</v>
      </c>
      <c r="Y1932" s="80" t="s">
        <v>238</v>
      </c>
      <c r="Z1932" s="80" t="s">
        <v>239</v>
      </c>
      <c r="AA1932" s="80" t="s">
        <v>240</v>
      </c>
      <c r="AB1932" s="76" t="s">
        <v>539</v>
      </c>
      <c r="AC1932" s="76" t="s">
        <v>541</v>
      </c>
      <c r="AD1932" s="76" t="s">
        <v>195</v>
      </c>
      <c r="AE1932" s="76">
        <v>75640000</v>
      </c>
      <c r="AF1932" s="76" t="s">
        <v>96</v>
      </c>
      <c r="AG1932" s="82"/>
      <c r="AH1932" s="60"/>
      <c r="AI1932" s="75" t="s">
        <v>6443</v>
      </c>
      <c r="AJ1932" s="6" t="s">
        <v>103</v>
      </c>
      <c r="AK1932" s="81">
        <v>0</v>
      </c>
      <c r="AL1932" s="6" t="s">
        <v>103</v>
      </c>
      <c r="AM1932" s="342"/>
      <c r="AN1932" s="342"/>
      <c r="AO1932" s="342"/>
    </row>
    <row r="1933" spans="1:41">
      <c r="A1933" s="85" t="s">
        <v>6443</v>
      </c>
      <c r="B1933" s="85" t="s">
        <v>93</v>
      </c>
      <c r="C1933" s="76">
        <v>1932</v>
      </c>
      <c r="D1933" s="6" t="s">
        <v>110</v>
      </c>
      <c r="E1933" s="80" t="s">
        <v>2165</v>
      </c>
      <c r="F1933" s="6" t="str">
        <f t="shared" si="200"/>
        <v>FREIGHT RM-R-029-SI26-M19</v>
      </c>
      <c r="G1933" s="97" t="s">
        <v>5130</v>
      </c>
      <c r="H1933" s="95">
        <v>4899</v>
      </c>
      <c r="I1933" s="85" t="s">
        <v>6622</v>
      </c>
      <c r="J1933" s="92">
        <v>46098</v>
      </c>
      <c r="K1933" s="97"/>
      <c r="L1933" s="80" t="s">
        <v>6324</v>
      </c>
      <c r="M1933" s="80" t="s">
        <v>173</v>
      </c>
      <c r="N1933" s="80" t="s">
        <v>6736</v>
      </c>
      <c r="O1933" s="71">
        <v>0</v>
      </c>
      <c r="P1933" s="71">
        <v>0</v>
      </c>
      <c r="Q1933" s="79">
        <v>8000</v>
      </c>
      <c r="R1933" s="79">
        <v>1280</v>
      </c>
      <c r="S1933" s="71">
        <v>320</v>
      </c>
      <c r="T1933" s="79">
        <v>8960</v>
      </c>
      <c r="U1933" s="87" t="s">
        <v>24</v>
      </c>
      <c r="V1933" s="84">
        <f t="shared" ref="V1933:V1938" si="202">T1933/17.8117</f>
        <v>503.04013653946566</v>
      </c>
      <c r="W1933" s="94">
        <v>46093</v>
      </c>
      <c r="X1933" s="80" t="s">
        <v>6326</v>
      </c>
      <c r="Y1933" s="80" t="s">
        <v>282</v>
      </c>
      <c r="Z1933" s="80" t="s">
        <v>121</v>
      </c>
      <c r="AA1933" s="80" t="s">
        <v>122</v>
      </c>
      <c r="AB1933" s="76" t="s">
        <v>539</v>
      </c>
      <c r="AC1933" s="76" t="s">
        <v>540</v>
      </c>
      <c r="AD1933" s="76" t="s">
        <v>174</v>
      </c>
      <c r="AE1933" s="341">
        <v>67110003</v>
      </c>
      <c r="AF1933" s="76" t="s">
        <v>96</v>
      </c>
      <c r="AG1933" s="82"/>
      <c r="AH1933" s="60"/>
      <c r="AI1933" s="75" t="s">
        <v>6443</v>
      </c>
      <c r="AJ1933" s="6" t="s">
        <v>103</v>
      </c>
      <c r="AK1933" s="81">
        <v>0</v>
      </c>
      <c r="AL1933" s="6" t="s">
        <v>103</v>
      </c>
      <c r="AM1933" s="342"/>
      <c r="AN1933" s="342"/>
      <c r="AO1933" s="342"/>
    </row>
    <row r="1934" spans="1:41">
      <c r="A1934" s="85" t="s">
        <v>6443</v>
      </c>
      <c r="B1934" s="85" t="s">
        <v>93</v>
      </c>
      <c r="C1934" s="76">
        <v>1933</v>
      </c>
      <c r="D1934" s="6" t="s">
        <v>110</v>
      </c>
      <c r="E1934" s="80" t="s">
        <v>2165</v>
      </c>
      <c r="F1934" s="6" t="str">
        <f t="shared" si="200"/>
        <v>FREIGHT RM-R-025-SI26-M19</v>
      </c>
      <c r="G1934" s="97" t="s">
        <v>5134</v>
      </c>
      <c r="H1934" s="95">
        <v>4899</v>
      </c>
      <c r="I1934" s="85" t="s">
        <v>6622</v>
      </c>
      <c r="J1934" s="92">
        <v>46098</v>
      </c>
      <c r="K1934" s="95"/>
      <c r="L1934" s="6" t="s">
        <v>116</v>
      </c>
      <c r="M1934" s="80" t="s">
        <v>173</v>
      </c>
      <c r="N1934" s="80" t="s">
        <v>6737</v>
      </c>
      <c r="O1934" s="71">
        <v>0</v>
      </c>
      <c r="P1934" s="71">
        <v>0</v>
      </c>
      <c r="Q1934" s="71">
        <v>0</v>
      </c>
      <c r="R1934" s="71">
        <v>0</v>
      </c>
      <c r="S1934" s="71">
        <v>0</v>
      </c>
      <c r="T1934" s="71">
        <v>0</v>
      </c>
      <c r="U1934" s="87" t="s">
        <v>24</v>
      </c>
      <c r="V1934" s="84">
        <f t="shared" si="202"/>
        <v>0</v>
      </c>
      <c r="W1934" s="94">
        <v>46093</v>
      </c>
      <c r="X1934" s="80" t="s">
        <v>6326</v>
      </c>
      <c r="Y1934" s="80" t="s">
        <v>282</v>
      </c>
      <c r="Z1934" s="80" t="s">
        <v>121</v>
      </c>
      <c r="AA1934" s="80" t="s">
        <v>122</v>
      </c>
      <c r="AB1934" s="76" t="s">
        <v>539</v>
      </c>
      <c r="AC1934" s="76" t="s">
        <v>540</v>
      </c>
      <c r="AD1934" s="76" t="s">
        <v>174</v>
      </c>
      <c r="AE1934" s="341">
        <v>67110003</v>
      </c>
      <c r="AF1934" s="76" t="s">
        <v>96</v>
      </c>
      <c r="AG1934" s="82"/>
      <c r="AH1934" s="60"/>
      <c r="AI1934" s="75" t="s">
        <v>6443</v>
      </c>
      <c r="AJ1934" s="6" t="s">
        <v>103</v>
      </c>
      <c r="AK1934" s="81">
        <v>0</v>
      </c>
      <c r="AL1934" s="6" t="s">
        <v>103</v>
      </c>
      <c r="AM1934" s="342"/>
      <c r="AN1934" s="342"/>
      <c r="AO1934" s="342"/>
    </row>
    <row r="1935" spans="1:41">
      <c r="A1935" s="85" t="s">
        <v>6443</v>
      </c>
      <c r="B1935" s="85" t="s">
        <v>93</v>
      </c>
      <c r="C1935" s="76">
        <v>1934</v>
      </c>
      <c r="D1935" s="6" t="s">
        <v>110</v>
      </c>
      <c r="E1935" s="80" t="s">
        <v>2165</v>
      </c>
      <c r="F1935" s="6" t="str">
        <f t="shared" si="200"/>
        <v>FREIGHT RM-R-022-SI26-M19</v>
      </c>
      <c r="G1935" s="97" t="s">
        <v>4530</v>
      </c>
      <c r="H1935" s="95">
        <v>4900</v>
      </c>
      <c r="I1935" s="85" t="s">
        <v>6622</v>
      </c>
      <c r="J1935" s="92">
        <v>46098</v>
      </c>
      <c r="K1935" s="97"/>
      <c r="L1935" s="6" t="s">
        <v>116</v>
      </c>
      <c r="M1935" s="80" t="s">
        <v>173</v>
      </c>
      <c r="N1935" s="80" t="s">
        <v>6738</v>
      </c>
      <c r="O1935" s="71">
        <v>0</v>
      </c>
      <c r="P1935" s="71">
        <v>0</v>
      </c>
      <c r="Q1935" s="79">
        <v>24000</v>
      </c>
      <c r="R1935" s="79">
        <v>3840</v>
      </c>
      <c r="S1935" s="71">
        <v>960</v>
      </c>
      <c r="T1935" s="79">
        <v>26880</v>
      </c>
      <c r="U1935" s="87" t="s">
        <v>24</v>
      </c>
      <c r="V1935" s="84">
        <f t="shared" si="202"/>
        <v>1509.1204096183969</v>
      </c>
      <c r="W1935" s="94">
        <v>46094</v>
      </c>
      <c r="X1935" s="80" t="s">
        <v>120</v>
      </c>
      <c r="Y1935" s="80" t="s">
        <v>282</v>
      </c>
      <c r="Z1935" s="80" t="s">
        <v>121</v>
      </c>
      <c r="AA1935" s="80" t="s">
        <v>122</v>
      </c>
      <c r="AB1935" s="76" t="s">
        <v>539</v>
      </c>
      <c r="AC1935" s="76" t="s">
        <v>540</v>
      </c>
      <c r="AD1935" s="76" t="s">
        <v>174</v>
      </c>
      <c r="AE1935" s="341">
        <v>67110003</v>
      </c>
      <c r="AF1935" s="76" t="s">
        <v>96</v>
      </c>
      <c r="AG1935" s="82"/>
      <c r="AH1935" s="60"/>
      <c r="AI1935" s="75" t="s">
        <v>6443</v>
      </c>
      <c r="AJ1935" s="6" t="s">
        <v>103</v>
      </c>
      <c r="AK1935" s="81">
        <v>0</v>
      </c>
      <c r="AL1935" s="6" t="s">
        <v>103</v>
      </c>
      <c r="AM1935" s="342"/>
      <c r="AN1935" s="342"/>
      <c r="AO1935" s="342"/>
    </row>
    <row r="1936" spans="1:41">
      <c r="A1936" s="85" t="s">
        <v>6443</v>
      </c>
      <c r="B1936" s="85" t="s">
        <v>93</v>
      </c>
      <c r="C1936" s="76">
        <v>1935</v>
      </c>
      <c r="D1936" s="6" t="s">
        <v>110</v>
      </c>
      <c r="E1936" s="80" t="s">
        <v>2165</v>
      </c>
      <c r="F1936" s="6" t="str">
        <f t="shared" si="200"/>
        <v>FREIGHT RM-R-027-SI26-M19</v>
      </c>
      <c r="G1936" s="97" t="s">
        <v>4536</v>
      </c>
      <c r="H1936" s="95">
        <v>4900</v>
      </c>
      <c r="I1936" s="85" t="s">
        <v>6622</v>
      </c>
      <c r="J1936" s="92">
        <v>46098</v>
      </c>
      <c r="K1936" s="97"/>
      <c r="L1936" s="6" t="s">
        <v>116</v>
      </c>
      <c r="M1936" s="80" t="s">
        <v>173</v>
      </c>
      <c r="N1936" s="80" t="s">
        <v>6739</v>
      </c>
      <c r="O1936" s="71">
        <v>0</v>
      </c>
      <c r="P1936" s="71">
        <v>0</v>
      </c>
      <c r="Q1936" s="71">
        <v>0</v>
      </c>
      <c r="R1936" s="71">
        <v>0</v>
      </c>
      <c r="S1936" s="71">
        <v>0</v>
      </c>
      <c r="T1936" s="71">
        <v>0</v>
      </c>
      <c r="U1936" s="87" t="s">
        <v>24</v>
      </c>
      <c r="V1936" s="84">
        <f t="shared" si="202"/>
        <v>0</v>
      </c>
      <c r="W1936" s="94">
        <v>46094</v>
      </c>
      <c r="X1936" s="80" t="s">
        <v>120</v>
      </c>
      <c r="Y1936" s="80" t="s">
        <v>282</v>
      </c>
      <c r="Z1936" s="80" t="s">
        <v>121</v>
      </c>
      <c r="AA1936" s="80" t="s">
        <v>122</v>
      </c>
      <c r="AB1936" s="76" t="s">
        <v>539</v>
      </c>
      <c r="AC1936" s="76" t="s">
        <v>540</v>
      </c>
      <c r="AD1936" s="76" t="s">
        <v>174</v>
      </c>
      <c r="AE1936" s="341">
        <v>67110003</v>
      </c>
      <c r="AF1936" s="76" t="s">
        <v>96</v>
      </c>
      <c r="AG1936" s="82"/>
      <c r="AH1936" s="60"/>
      <c r="AI1936" s="75" t="s">
        <v>6443</v>
      </c>
      <c r="AJ1936" s="6" t="s">
        <v>103</v>
      </c>
      <c r="AK1936" s="81">
        <v>0</v>
      </c>
      <c r="AL1936" s="6" t="s">
        <v>103</v>
      </c>
      <c r="AM1936" s="342"/>
      <c r="AN1936" s="342"/>
      <c r="AO1936" s="342"/>
    </row>
    <row r="1937" spans="1:41">
      <c r="A1937" s="85" t="s">
        <v>6443</v>
      </c>
      <c r="B1937" s="85" t="s">
        <v>93</v>
      </c>
      <c r="C1937" s="76">
        <v>1936</v>
      </c>
      <c r="D1937" s="6" t="s">
        <v>110</v>
      </c>
      <c r="E1937" s="80" t="s">
        <v>2165</v>
      </c>
      <c r="F1937" s="6" t="str">
        <f t="shared" si="200"/>
        <v>FREIGHT RM-A-014-SI26-M19-L</v>
      </c>
      <c r="G1937" s="97" t="s">
        <v>6615</v>
      </c>
      <c r="H1937" s="95">
        <v>4912</v>
      </c>
      <c r="I1937" s="85" t="s">
        <v>6622</v>
      </c>
      <c r="J1937" s="92">
        <v>46099</v>
      </c>
      <c r="K1937" s="95"/>
      <c r="L1937" s="6" t="s">
        <v>116</v>
      </c>
      <c r="M1937" s="80" t="s">
        <v>173</v>
      </c>
      <c r="N1937" s="80" t="s">
        <v>6330</v>
      </c>
      <c r="O1937" s="71">
        <v>0</v>
      </c>
      <c r="P1937" s="71">
        <v>0</v>
      </c>
      <c r="Q1937" s="79">
        <v>27750</v>
      </c>
      <c r="R1937" s="79">
        <v>4440</v>
      </c>
      <c r="S1937" s="71">
        <v>1110</v>
      </c>
      <c r="T1937" s="79">
        <v>31080</v>
      </c>
      <c r="U1937" s="87" t="s">
        <v>24</v>
      </c>
      <c r="V1937" s="84">
        <f t="shared" si="202"/>
        <v>1744.9204736212716</v>
      </c>
      <c r="W1937" s="94">
        <v>46100</v>
      </c>
      <c r="X1937" s="80" t="s">
        <v>6740</v>
      </c>
      <c r="Y1937" s="80" t="s">
        <v>282</v>
      </c>
      <c r="Z1937" s="80" t="s">
        <v>121</v>
      </c>
      <c r="AA1937" s="80" t="s">
        <v>122</v>
      </c>
      <c r="AB1937" s="76" t="s">
        <v>539</v>
      </c>
      <c r="AC1937" s="76" t="s">
        <v>540</v>
      </c>
      <c r="AD1937" s="76" t="s">
        <v>174</v>
      </c>
      <c r="AE1937" s="341">
        <v>67110003</v>
      </c>
      <c r="AF1937" s="76" t="s">
        <v>96</v>
      </c>
      <c r="AG1937" s="82"/>
      <c r="AH1937" s="60"/>
      <c r="AI1937" s="75" t="s">
        <v>6443</v>
      </c>
      <c r="AJ1937" s="6" t="s">
        <v>103</v>
      </c>
      <c r="AK1937" s="81">
        <v>0</v>
      </c>
      <c r="AL1937" s="6" t="s">
        <v>103</v>
      </c>
      <c r="AM1937" s="342"/>
      <c r="AN1937" s="342"/>
      <c r="AO1937" s="342"/>
    </row>
    <row r="1938" spans="1:41">
      <c r="A1938" s="85" t="s">
        <v>6443</v>
      </c>
      <c r="B1938" s="85" t="s">
        <v>93</v>
      </c>
      <c r="C1938" s="76">
        <v>1937</v>
      </c>
      <c r="D1938" s="6" t="s">
        <v>110</v>
      </c>
      <c r="E1938" s="80" t="s">
        <v>2165</v>
      </c>
      <c r="F1938" s="6" t="str">
        <f t="shared" si="200"/>
        <v>FREIGHT RM-R-036-SI26-M19</v>
      </c>
      <c r="G1938" s="97" t="s">
        <v>5538</v>
      </c>
      <c r="H1938" s="95">
        <v>4915</v>
      </c>
      <c r="I1938" s="85" t="s">
        <v>6622</v>
      </c>
      <c r="J1938" s="92">
        <v>46100</v>
      </c>
      <c r="K1938" s="95"/>
      <c r="L1938" s="80" t="s">
        <v>6741</v>
      </c>
      <c r="M1938" s="80" t="s">
        <v>173</v>
      </c>
      <c r="N1938" s="80" t="s">
        <v>6742</v>
      </c>
      <c r="O1938" s="71">
        <v>0</v>
      </c>
      <c r="P1938" s="71">
        <v>0</v>
      </c>
      <c r="Q1938" s="79">
        <v>36500</v>
      </c>
      <c r="R1938" s="79">
        <v>5840</v>
      </c>
      <c r="S1938" s="71">
        <v>1460</v>
      </c>
      <c r="T1938" s="79">
        <v>40880</v>
      </c>
      <c r="U1938" s="87" t="s">
        <v>24</v>
      </c>
      <c r="V1938" s="84">
        <f t="shared" si="202"/>
        <v>2295.1206229613122</v>
      </c>
      <c r="W1938" s="94">
        <v>46101</v>
      </c>
      <c r="X1938" s="80" t="s">
        <v>6743</v>
      </c>
      <c r="Y1938" s="80" t="s">
        <v>282</v>
      </c>
      <c r="Z1938" s="80" t="s">
        <v>121</v>
      </c>
      <c r="AA1938" s="80" t="s">
        <v>122</v>
      </c>
      <c r="AB1938" s="76" t="s">
        <v>539</v>
      </c>
      <c r="AC1938" s="76" t="s">
        <v>540</v>
      </c>
      <c r="AD1938" s="76" t="s">
        <v>174</v>
      </c>
      <c r="AE1938" s="341">
        <v>67110003</v>
      </c>
      <c r="AF1938" s="76" t="s">
        <v>96</v>
      </c>
      <c r="AG1938" s="82"/>
      <c r="AH1938" s="60"/>
      <c r="AI1938" s="75" t="s">
        <v>6443</v>
      </c>
      <c r="AJ1938" s="6" t="s">
        <v>103</v>
      </c>
      <c r="AK1938" s="81">
        <v>0</v>
      </c>
      <c r="AL1938" s="6" t="s">
        <v>103</v>
      </c>
      <c r="AM1938" s="342"/>
      <c r="AN1938" s="342"/>
      <c r="AO1938" s="342"/>
    </row>
    <row r="1939" spans="1:41">
      <c r="A1939" s="85" t="s">
        <v>6443</v>
      </c>
      <c r="B1939" s="85" t="s">
        <v>93</v>
      </c>
      <c r="C1939" s="76">
        <v>1938</v>
      </c>
      <c r="D1939" s="6" t="s">
        <v>1565</v>
      </c>
      <c r="E1939" s="80" t="s">
        <v>2165</v>
      </c>
      <c r="F1939" s="6" t="str">
        <f t="shared" si="200"/>
        <v>FREIGHT RM-J-0972LI25-M19</v>
      </c>
      <c r="G1939" s="6" t="s">
        <v>6616</v>
      </c>
      <c r="H1939" s="6" t="s">
        <v>6617</v>
      </c>
      <c r="I1939" s="85" t="s">
        <v>6622</v>
      </c>
      <c r="J1939" s="78">
        <v>46097</v>
      </c>
      <c r="K1939" s="97" t="s">
        <v>116</v>
      </c>
      <c r="L1939" s="6" t="s">
        <v>116</v>
      </c>
      <c r="M1939" s="80" t="s">
        <v>173</v>
      </c>
      <c r="N1939" s="80" t="s">
        <v>116</v>
      </c>
      <c r="O1939" s="71">
        <v>0</v>
      </c>
      <c r="P1939" s="71">
        <v>0</v>
      </c>
      <c r="Q1939" s="79">
        <v>400</v>
      </c>
      <c r="R1939" s="79">
        <v>0</v>
      </c>
      <c r="S1939" s="71">
        <v>0</v>
      </c>
      <c r="T1939" s="79">
        <v>400</v>
      </c>
      <c r="U1939" s="87" t="s">
        <v>118</v>
      </c>
      <c r="V1939" s="84">
        <f t="shared" ref="V1939:V1941" si="203">T1939</f>
        <v>400</v>
      </c>
      <c r="W1939" s="74" t="s">
        <v>119</v>
      </c>
      <c r="X1939" s="80" t="s">
        <v>196</v>
      </c>
      <c r="Y1939" s="80" t="s">
        <v>178</v>
      </c>
      <c r="Z1939" s="80" t="s">
        <v>178</v>
      </c>
      <c r="AA1939" s="6" t="s">
        <v>6744</v>
      </c>
      <c r="AB1939" s="76" t="s">
        <v>539</v>
      </c>
      <c r="AC1939" s="76" t="s">
        <v>540</v>
      </c>
      <c r="AD1939" s="76" t="s">
        <v>173</v>
      </c>
      <c r="AE1939" s="76" t="s">
        <v>548</v>
      </c>
      <c r="AF1939" s="76" t="s">
        <v>96</v>
      </c>
      <c r="AG1939" s="82"/>
      <c r="AH1939" s="60"/>
      <c r="AI1939" s="75" t="s">
        <v>6443</v>
      </c>
      <c r="AJ1939" s="6" t="s">
        <v>103</v>
      </c>
      <c r="AK1939" s="81">
        <v>0</v>
      </c>
      <c r="AL1939" s="6" t="s">
        <v>103</v>
      </c>
      <c r="AM1939" s="342"/>
      <c r="AN1939" s="342"/>
      <c r="AO1939" s="342"/>
    </row>
    <row r="1940" spans="1:41">
      <c r="A1940" s="85" t="s">
        <v>6443</v>
      </c>
      <c r="B1940" s="85" t="s">
        <v>93</v>
      </c>
      <c r="C1940" s="76">
        <v>1939</v>
      </c>
      <c r="D1940" s="6" t="s">
        <v>1565</v>
      </c>
      <c r="E1940" s="80" t="s">
        <v>2165</v>
      </c>
      <c r="F1940" s="6" t="str">
        <f t="shared" si="200"/>
        <v>FREIGHT RM-J-1269LI26-M19</v>
      </c>
      <c r="G1940" s="6" t="s">
        <v>6618</v>
      </c>
      <c r="H1940" s="6" t="s">
        <v>6619</v>
      </c>
      <c r="I1940" s="85" t="s">
        <v>6622</v>
      </c>
      <c r="J1940" s="92">
        <v>46098</v>
      </c>
      <c r="K1940" s="97" t="s">
        <v>116</v>
      </c>
      <c r="L1940" s="6" t="s">
        <v>116</v>
      </c>
      <c r="M1940" s="80" t="s">
        <v>173</v>
      </c>
      <c r="N1940" s="80" t="s">
        <v>116</v>
      </c>
      <c r="O1940" s="71">
        <v>0</v>
      </c>
      <c r="P1940" s="71">
        <v>0</v>
      </c>
      <c r="Q1940" s="79">
        <v>1855</v>
      </c>
      <c r="R1940" s="79">
        <v>0</v>
      </c>
      <c r="S1940" s="71">
        <v>0</v>
      </c>
      <c r="T1940" s="79">
        <v>1855</v>
      </c>
      <c r="U1940" s="87" t="s">
        <v>118</v>
      </c>
      <c r="V1940" s="84">
        <f t="shared" si="203"/>
        <v>1855</v>
      </c>
      <c r="W1940" s="74" t="s">
        <v>119</v>
      </c>
      <c r="X1940" s="80" t="s">
        <v>196</v>
      </c>
      <c r="Y1940" s="80" t="s">
        <v>178</v>
      </c>
      <c r="Z1940" s="80" t="s">
        <v>178</v>
      </c>
      <c r="AA1940" s="6" t="s">
        <v>2087</v>
      </c>
      <c r="AB1940" s="76" t="s">
        <v>539</v>
      </c>
      <c r="AC1940" s="76" t="s">
        <v>540</v>
      </c>
      <c r="AD1940" s="76" t="s">
        <v>173</v>
      </c>
      <c r="AE1940" s="76" t="s">
        <v>548</v>
      </c>
      <c r="AF1940" s="76" t="s">
        <v>96</v>
      </c>
      <c r="AG1940" s="82"/>
      <c r="AH1940" s="60"/>
      <c r="AI1940" s="75" t="s">
        <v>6443</v>
      </c>
      <c r="AJ1940" s="6" t="s">
        <v>103</v>
      </c>
      <c r="AK1940" s="81">
        <v>0</v>
      </c>
      <c r="AL1940" s="6" t="s">
        <v>103</v>
      </c>
      <c r="AM1940" s="342"/>
      <c r="AN1940" s="342"/>
      <c r="AO1940" s="342"/>
    </row>
    <row r="1941" spans="1:41">
      <c r="A1941" s="85" t="s">
        <v>6443</v>
      </c>
      <c r="B1941" s="85" t="s">
        <v>93</v>
      </c>
      <c r="C1941" s="76">
        <v>1940</v>
      </c>
      <c r="D1941" s="6" t="s">
        <v>1565</v>
      </c>
      <c r="E1941" s="80" t="s">
        <v>2165</v>
      </c>
      <c r="F1941" s="6" t="str">
        <f t="shared" si="200"/>
        <v>FREIGHT RM-J-1277LI26-M19</v>
      </c>
      <c r="G1941" s="6" t="s">
        <v>6620</v>
      </c>
      <c r="H1941" s="6" t="s">
        <v>6621</v>
      </c>
      <c r="I1941" s="85" t="s">
        <v>6622</v>
      </c>
      <c r="J1941" s="92">
        <v>46100</v>
      </c>
      <c r="K1941" s="97" t="s">
        <v>116</v>
      </c>
      <c r="L1941" s="6" t="s">
        <v>116</v>
      </c>
      <c r="M1941" s="80" t="s">
        <v>173</v>
      </c>
      <c r="N1941" s="80" t="s">
        <v>116</v>
      </c>
      <c r="O1941" s="71">
        <v>0</v>
      </c>
      <c r="P1941" s="71">
        <v>0</v>
      </c>
      <c r="Q1941" s="79">
        <v>2200</v>
      </c>
      <c r="R1941" s="79">
        <v>0</v>
      </c>
      <c r="S1941" s="71">
        <v>0</v>
      </c>
      <c r="T1941" s="79">
        <v>2200</v>
      </c>
      <c r="U1941" s="87" t="s">
        <v>118</v>
      </c>
      <c r="V1941" s="84">
        <f t="shared" si="203"/>
        <v>2200</v>
      </c>
      <c r="W1941" s="74" t="s">
        <v>119</v>
      </c>
      <c r="X1941" s="6" t="s">
        <v>2584</v>
      </c>
      <c r="Y1941" s="80" t="s">
        <v>178</v>
      </c>
      <c r="Z1941" s="80" t="s">
        <v>178</v>
      </c>
      <c r="AA1941" s="80" t="s">
        <v>1156</v>
      </c>
      <c r="AB1941" s="76" t="s">
        <v>539</v>
      </c>
      <c r="AC1941" s="76" t="s">
        <v>540</v>
      </c>
      <c r="AD1941" s="76" t="s">
        <v>173</v>
      </c>
      <c r="AE1941" s="76" t="s">
        <v>548</v>
      </c>
      <c r="AF1941" s="76" t="s">
        <v>96</v>
      </c>
      <c r="AG1941" s="82"/>
      <c r="AH1941" s="60"/>
      <c r="AI1941" s="75" t="s">
        <v>6443</v>
      </c>
      <c r="AJ1941" s="6" t="s">
        <v>103</v>
      </c>
      <c r="AK1941" s="81">
        <v>0</v>
      </c>
      <c r="AL1941" s="6" t="s">
        <v>103</v>
      </c>
      <c r="AM1941" s="342"/>
      <c r="AN1941" s="342"/>
      <c r="AO1941" s="342"/>
    </row>
    <row r="1942" spans="1:41">
      <c r="A1942" s="75" t="s">
        <v>6880</v>
      </c>
      <c r="B1942" s="6" t="s">
        <v>93</v>
      </c>
      <c r="C1942" s="76">
        <v>1941</v>
      </c>
      <c r="D1942" s="80" t="s">
        <v>588</v>
      </c>
      <c r="E1942" s="80" t="s">
        <v>2163</v>
      </c>
      <c r="F1942" s="6" t="str">
        <f t="shared" si="200"/>
        <v>FREIGHTRM-A-0054AI26-M19-C9158</v>
      </c>
      <c r="G1942" s="95" t="s">
        <v>6881</v>
      </c>
      <c r="H1942" s="95" t="s">
        <v>6882</v>
      </c>
      <c r="I1942" s="85" t="s">
        <v>6622</v>
      </c>
      <c r="J1942" s="92">
        <v>46107</v>
      </c>
      <c r="K1942" s="95"/>
      <c r="L1942" s="80">
        <v>26030029631</v>
      </c>
      <c r="M1942" s="80" t="s">
        <v>25</v>
      </c>
      <c r="N1942" s="80" t="s">
        <v>116</v>
      </c>
      <c r="O1942" s="71">
        <v>0</v>
      </c>
      <c r="P1942" s="71">
        <v>0</v>
      </c>
      <c r="Q1942" s="79">
        <v>9510</v>
      </c>
      <c r="R1942" s="79">
        <v>245.6</v>
      </c>
      <c r="S1942" s="71">
        <v>0</v>
      </c>
      <c r="T1942" s="79">
        <v>9755.6</v>
      </c>
      <c r="U1942" s="80" t="s">
        <v>118</v>
      </c>
      <c r="V1942" s="84">
        <f>T1942</f>
        <v>9755.6</v>
      </c>
      <c r="W1942" s="78">
        <v>46100</v>
      </c>
      <c r="X1942" s="80" t="s">
        <v>7157</v>
      </c>
      <c r="Y1942" s="80" t="s">
        <v>1277</v>
      </c>
      <c r="Z1942" s="80" t="s">
        <v>239</v>
      </c>
      <c r="AA1942" s="80" t="s">
        <v>283</v>
      </c>
      <c r="AB1942" s="76" t="s">
        <v>539</v>
      </c>
      <c r="AC1942" s="76" t="s">
        <v>540</v>
      </c>
      <c r="AD1942" s="76" t="s">
        <v>25</v>
      </c>
      <c r="AE1942" s="76">
        <v>67180000</v>
      </c>
      <c r="AF1942" s="76" t="s">
        <v>96</v>
      </c>
      <c r="AG1942" s="82"/>
      <c r="AH1942" s="60"/>
      <c r="AI1942" s="75" t="s">
        <v>6880</v>
      </c>
      <c r="AJ1942" s="6" t="s">
        <v>103</v>
      </c>
      <c r="AK1942" s="81">
        <v>0</v>
      </c>
      <c r="AL1942" s="6" t="s">
        <v>103</v>
      </c>
      <c r="AM1942" s="342"/>
      <c r="AN1942" s="342"/>
      <c r="AO1942" s="342"/>
    </row>
    <row r="1943" spans="1:41">
      <c r="A1943" s="75" t="s">
        <v>6880</v>
      </c>
      <c r="B1943" s="6" t="s">
        <v>93</v>
      </c>
      <c r="C1943" s="76">
        <v>1942</v>
      </c>
      <c r="D1943" s="80" t="s">
        <v>589</v>
      </c>
      <c r="E1943" s="80" t="s">
        <v>2164</v>
      </c>
      <c r="F1943" s="6" t="str">
        <f t="shared" si="200"/>
        <v>BROKERRE-V-001-A3I26-M19</v>
      </c>
      <c r="G1943" s="95" t="s">
        <v>6883</v>
      </c>
      <c r="H1943" s="95" t="s">
        <v>6884</v>
      </c>
      <c r="I1943" s="85" t="s">
        <v>6622</v>
      </c>
      <c r="J1943" s="92">
        <v>46108</v>
      </c>
      <c r="K1943" s="95" t="s">
        <v>7158</v>
      </c>
      <c r="L1943" s="80" t="s">
        <v>116</v>
      </c>
      <c r="M1943" s="80" t="s">
        <v>1084</v>
      </c>
      <c r="N1943" s="80" t="s">
        <v>7159</v>
      </c>
      <c r="O1943" s="71">
        <v>0</v>
      </c>
      <c r="P1943" s="71">
        <v>0</v>
      </c>
      <c r="Q1943" s="79">
        <v>1384.44</v>
      </c>
      <c r="R1943" s="79">
        <v>221.52</v>
      </c>
      <c r="S1943" s="71">
        <v>0</v>
      </c>
      <c r="T1943" s="79">
        <v>1605.96</v>
      </c>
      <c r="U1943" s="80" t="s">
        <v>24</v>
      </c>
      <c r="V1943" s="84">
        <f>T1943/17.4157</f>
        <v>92.213347726476684</v>
      </c>
      <c r="W1943" s="78">
        <v>46108</v>
      </c>
      <c r="X1943" s="80" t="s">
        <v>7160</v>
      </c>
      <c r="Y1943" s="80" t="s">
        <v>121</v>
      </c>
      <c r="Z1943" s="80" t="s">
        <v>537</v>
      </c>
      <c r="AA1943" s="80" t="s">
        <v>122</v>
      </c>
      <c r="AB1943" s="76" t="s">
        <v>539</v>
      </c>
      <c r="AC1943" s="76" t="s">
        <v>540</v>
      </c>
      <c r="AD1943" s="76" t="s">
        <v>173</v>
      </c>
      <c r="AE1943" s="76" t="s">
        <v>548</v>
      </c>
      <c r="AF1943" s="76" t="s">
        <v>96</v>
      </c>
      <c r="AG1943" s="82"/>
      <c r="AH1943" s="60"/>
      <c r="AI1943" s="75" t="s">
        <v>6880</v>
      </c>
      <c r="AJ1943" s="6" t="s">
        <v>103</v>
      </c>
      <c r="AK1943" s="81">
        <v>0</v>
      </c>
      <c r="AL1943" s="6" t="s">
        <v>103</v>
      </c>
      <c r="AM1943" s="342"/>
      <c r="AN1943" s="342"/>
      <c r="AO1943" s="342"/>
    </row>
    <row r="1944" spans="1:41">
      <c r="A1944" s="75" t="s">
        <v>6880</v>
      </c>
      <c r="B1944" s="6" t="s">
        <v>587</v>
      </c>
      <c r="C1944" s="76">
        <v>1943</v>
      </c>
      <c r="D1944" s="80" t="s">
        <v>589</v>
      </c>
      <c r="E1944" s="80" t="s">
        <v>2164</v>
      </c>
      <c r="F1944" s="6" t="str">
        <f t="shared" si="200"/>
        <v>BROKERVA-V-080-F4I25</v>
      </c>
      <c r="G1944" s="95" t="s">
        <v>6885</v>
      </c>
      <c r="H1944" s="95" t="s">
        <v>6886</v>
      </c>
      <c r="I1944" s="85" t="s">
        <v>6622</v>
      </c>
      <c r="J1944" s="92">
        <v>46105</v>
      </c>
      <c r="K1944" s="95" t="s">
        <v>7161</v>
      </c>
      <c r="L1944" s="80" t="s">
        <v>116</v>
      </c>
      <c r="M1944" s="80" t="s">
        <v>1084</v>
      </c>
      <c r="N1944" s="80" t="s">
        <v>1128</v>
      </c>
      <c r="O1944" s="71">
        <v>0</v>
      </c>
      <c r="P1944" s="71">
        <v>0</v>
      </c>
      <c r="Q1944" s="79">
        <v>1884.44</v>
      </c>
      <c r="R1944" s="79">
        <v>301.52</v>
      </c>
      <c r="S1944" s="71">
        <v>0</v>
      </c>
      <c r="T1944" s="79">
        <v>2185.96</v>
      </c>
      <c r="U1944" s="80" t="s">
        <v>24</v>
      </c>
      <c r="V1944" s="84">
        <f t="shared" ref="V1944:V1958" si="204">T1944/17.4157</f>
        <v>125.51663154510011</v>
      </c>
      <c r="W1944" s="78">
        <v>46099</v>
      </c>
      <c r="X1944" s="80" t="s">
        <v>1129</v>
      </c>
      <c r="Y1944" s="80" t="s">
        <v>121</v>
      </c>
      <c r="Z1944" s="80" t="s">
        <v>537</v>
      </c>
      <c r="AA1944" s="80" t="s">
        <v>1130</v>
      </c>
      <c r="AB1944" s="76" t="s">
        <v>539</v>
      </c>
      <c r="AC1944" s="76" t="s">
        <v>540</v>
      </c>
      <c r="AD1944" s="76" t="s">
        <v>173</v>
      </c>
      <c r="AE1944" s="76" t="s">
        <v>548</v>
      </c>
      <c r="AF1944" s="76" t="s">
        <v>96</v>
      </c>
      <c r="AG1944" s="82"/>
      <c r="AH1944" s="60"/>
      <c r="AI1944" s="75" t="s">
        <v>6880</v>
      </c>
      <c r="AJ1944" s="6" t="s">
        <v>103</v>
      </c>
      <c r="AK1944" s="81">
        <v>0</v>
      </c>
      <c r="AL1944" s="6" t="s">
        <v>103</v>
      </c>
      <c r="AM1944" s="342"/>
      <c r="AN1944" s="342"/>
      <c r="AO1944" s="342"/>
    </row>
    <row r="1945" spans="1:41">
      <c r="A1945" s="75" t="s">
        <v>6880</v>
      </c>
      <c r="B1945" s="6" t="s">
        <v>93</v>
      </c>
      <c r="C1945" s="76">
        <v>1944</v>
      </c>
      <c r="D1945" s="80" t="s">
        <v>589</v>
      </c>
      <c r="E1945" s="80" t="s">
        <v>2164</v>
      </c>
      <c r="F1945" s="6" t="str">
        <f t="shared" si="200"/>
        <v>BROKERRE-V-002-A3I26-M19</v>
      </c>
      <c r="G1945" s="95" t="s">
        <v>6887</v>
      </c>
      <c r="H1945" s="95" t="s">
        <v>6888</v>
      </c>
      <c r="I1945" s="85" t="s">
        <v>6622</v>
      </c>
      <c r="J1945" s="92">
        <v>46108</v>
      </c>
      <c r="K1945" s="95" t="s">
        <v>7162</v>
      </c>
      <c r="L1945" s="80" t="s">
        <v>116</v>
      </c>
      <c r="M1945" s="80" t="s">
        <v>1084</v>
      </c>
      <c r="N1945" s="80" t="s">
        <v>7159</v>
      </c>
      <c r="O1945" s="71">
        <v>0</v>
      </c>
      <c r="P1945" s="71">
        <v>0</v>
      </c>
      <c r="Q1945" s="79">
        <v>1384.44</v>
      </c>
      <c r="R1945" s="79">
        <v>221.52</v>
      </c>
      <c r="S1945" s="71">
        <v>0</v>
      </c>
      <c r="T1945" s="79">
        <v>1605.96</v>
      </c>
      <c r="U1945" s="80" t="s">
        <v>24</v>
      </c>
      <c r="V1945" s="84">
        <f t="shared" si="204"/>
        <v>92.213347726476684</v>
      </c>
      <c r="W1945" s="78">
        <v>46108</v>
      </c>
      <c r="X1945" s="80" t="s">
        <v>7160</v>
      </c>
      <c r="Y1945" s="80" t="s">
        <v>121</v>
      </c>
      <c r="Z1945" s="80" t="s">
        <v>537</v>
      </c>
      <c r="AA1945" s="80" t="s">
        <v>122</v>
      </c>
      <c r="AB1945" s="76" t="s">
        <v>539</v>
      </c>
      <c r="AC1945" s="76" t="s">
        <v>540</v>
      </c>
      <c r="AD1945" s="76" t="s">
        <v>173</v>
      </c>
      <c r="AE1945" s="76" t="s">
        <v>548</v>
      </c>
      <c r="AF1945" s="76" t="s">
        <v>96</v>
      </c>
      <c r="AG1945" s="82"/>
      <c r="AH1945" s="60"/>
      <c r="AI1945" s="75" t="s">
        <v>6880</v>
      </c>
      <c r="AJ1945" s="6" t="s">
        <v>103</v>
      </c>
      <c r="AK1945" s="81">
        <v>0</v>
      </c>
      <c r="AL1945" s="6" t="s">
        <v>103</v>
      </c>
      <c r="AM1945" s="342"/>
      <c r="AN1945" s="342"/>
      <c r="AO1945" s="342"/>
    </row>
    <row r="1946" spans="1:41">
      <c r="A1946" s="75" t="s">
        <v>6880</v>
      </c>
      <c r="B1946" s="6" t="s">
        <v>93</v>
      </c>
      <c r="C1946" s="76">
        <v>1945</v>
      </c>
      <c r="D1946" s="80" t="s">
        <v>589</v>
      </c>
      <c r="E1946" s="80" t="s">
        <v>2164</v>
      </c>
      <c r="F1946" s="6" t="str">
        <f t="shared" si="200"/>
        <v>BROKERFG-V-027-V1E26-M01</v>
      </c>
      <c r="G1946" s="95" t="s">
        <v>6889</v>
      </c>
      <c r="H1946" s="95" t="s">
        <v>6890</v>
      </c>
      <c r="I1946" s="85" t="s">
        <v>6622</v>
      </c>
      <c r="J1946" s="92">
        <v>46108</v>
      </c>
      <c r="K1946" s="95" t="s">
        <v>7163</v>
      </c>
      <c r="L1946" s="80" t="s">
        <v>116</v>
      </c>
      <c r="M1946" s="80" t="s">
        <v>1100</v>
      </c>
      <c r="N1946" s="80" t="s">
        <v>1085</v>
      </c>
      <c r="O1946" s="71">
        <v>0</v>
      </c>
      <c r="P1946" s="71">
        <v>0</v>
      </c>
      <c r="Q1946" s="79">
        <v>1597</v>
      </c>
      <c r="R1946" s="79">
        <v>255.53</v>
      </c>
      <c r="S1946" s="71">
        <v>0</v>
      </c>
      <c r="T1946" s="79">
        <v>1852.53</v>
      </c>
      <c r="U1946" s="80" t="s">
        <v>24</v>
      </c>
      <c r="V1946" s="84">
        <f t="shared" si="204"/>
        <v>106.37126271123181</v>
      </c>
      <c r="W1946" s="78">
        <v>46106</v>
      </c>
      <c r="X1946" s="80" t="s">
        <v>122</v>
      </c>
      <c r="Y1946" s="80" t="s">
        <v>537</v>
      </c>
      <c r="Z1946" s="80" t="s">
        <v>121</v>
      </c>
      <c r="AA1946" s="80" t="s">
        <v>1101</v>
      </c>
      <c r="AB1946" s="76" t="s">
        <v>542</v>
      </c>
      <c r="AC1946" s="76" t="s">
        <v>541</v>
      </c>
      <c r="AD1946" s="76" t="s">
        <v>195</v>
      </c>
      <c r="AE1946" s="76" t="s">
        <v>547</v>
      </c>
      <c r="AF1946" s="76" t="s">
        <v>96</v>
      </c>
      <c r="AG1946" s="82"/>
      <c r="AH1946" s="60"/>
      <c r="AI1946" s="75" t="s">
        <v>6880</v>
      </c>
      <c r="AJ1946" s="6" t="s">
        <v>103</v>
      </c>
      <c r="AK1946" s="81">
        <v>0</v>
      </c>
      <c r="AL1946" s="6" t="s">
        <v>103</v>
      </c>
      <c r="AM1946" s="342"/>
      <c r="AN1946" s="342"/>
      <c r="AO1946" s="342"/>
    </row>
    <row r="1947" spans="1:41">
      <c r="A1947" s="75" t="s">
        <v>6880</v>
      </c>
      <c r="B1947" s="6" t="s">
        <v>93</v>
      </c>
      <c r="C1947" s="76">
        <v>1946</v>
      </c>
      <c r="D1947" s="80" t="s">
        <v>589</v>
      </c>
      <c r="E1947" s="80" t="s">
        <v>2164</v>
      </c>
      <c r="F1947" s="6" t="str">
        <f t="shared" si="200"/>
        <v>BROKERFG-V-028-V1E26-M01</v>
      </c>
      <c r="G1947" s="95" t="s">
        <v>6891</v>
      </c>
      <c r="H1947" s="95" t="s">
        <v>6892</v>
      </c>
      <c r="I1947" s="85" t="s">
        <v>6622</v>
      </c>
      <c r="J1947" s="92">
        <v>46108</v>
      </c>
      <c r="K1947" s="95" t="s">
        <v>7164</v>
      </c>
      <c r="L1947" s="80" t="s">
        <v>116</v>
      </c>
      <c r="M1947" s="80" t="s">
        <v>1100</v>
      </c>
      <c r="N1947" s="80" t="s">
        <v>1085</v>
      </c>
      <c r="O1947" s="71">
        <v>0</v>
      </c>
      <c r="P1947" s="71">
        <v>0</v>
      </c>
      <c r="Q1947" s="79">
        <v>1679.67</v>
      </c>
      <c r="R1947" s="79">
        <v>268.75</v>
      </c>
      <c r="S1947" s="71">
        <v>0</v>
      </c>
      <c r="T1947" s="79">
        <v>1948.42</v>
      </c>
      <c r="U1947" s="80" t="s">
        <v>24</v>
      </c>
      <c r="V1947" s="84">
        <f t="shared" si="204"/>
        <v>111.87721423772803</v>
      </c>
      <c r="W1947" s="78">
        <v>46107</v>
      </c>
      <c r="X1947" s="80" t="s">
        <v>1101</v>
      </c>
      <c r="Y1947" s="80" t="s">
        <v>537</v>
      </c>
      <c r="Z1947" s="80" t="s">
        <v>121</v>
      </c>
      <c r="AA1947" s="80" t="s">
        <v>122</v>
      </c>
      <c r="AB1947" s="76" t="s">
        <v>542</v>
      </c>
      <c r="AC1947" s="76" t="s">
        <v>541</v>
      </c>
      <c r="AD1947" s="76" t="s">
        <v>195</v>
      </c>
      <c r="AE1947" s="76" t="s">
        <v>547</v>
      </c>
      <c r="AF1947" s="76" t="s">
        <v>96</v>
      </c>
      <c r="AG1947" s="82"/>
      <c r="AH1947" s="60"/>
      <c r="AI1947" s="75" t="s">
        <v>6880</v>
      </c>
      <c r="AJ1947" s="6" t="s">
        <v>103</v>
      </c>
      <c r="AK1947" s="81">
        <v>0</v>
      </c>
      <c r="AL1947" s="6" t="s">
        <v>103</v>
      </c>
      <c r="AM1947" s="342"/>
      <c r="AN1947" s="342"/>
      <c r="AO1947" s="342"/>
    </row>
    <row r="1948" spans="1:41">
      <c r="A1948" s="75" t="s">
        <v>6880</v>
      </c>
      <c r="B1948" s="6" t="s">
        <v>93</v>
      </c>
      <c r="C1948" s="76">
        <v>1947</v>
      </c>
      <c r="D1948" s="80" t="s">
        <v>589</v>
      </c>
      <c r="E1948" s="80" t="s">
        <v>2164</v>
      </c>
      <c r="F1948" s="6" t="str">
        <f t="shared" si="200"/>
        <v>BROKERRM-V-059-V1I26-MCS</v>
      </c>
      <c r="G1948" s="95" t="s">
        <v>6893</v>
      </c>
      <c r="H1948" s="95" t="s">
        <v>6894</v>
      </c>
      <c r="I1948" s="85" t="s">
        <v>6622</v>
      </c>
      <c r="J1948" s="92">
        <v>46105</v>
      </c>
      <c r="K1948" s="95" t="s">
        <v>7165</v>
      </c>
      <c r="L1948" s="80" t="s">
        <v>116</v>
      </c>
      <c r="M1948" s="80" t="s">
        <v>1084</v>
      </c>
      <c r="N1948" s="80" t="s">
        <v>1085</v>
      </c>
      <c r="O1948" s="71">
        <v>0</v>
      </c>
      <c r="P1948" s="71">
        <v>0</v>
      </c>
      <c r="Q1948" s="79">
        <v>1266.32</v>
      </c>
      <c r="R1948" s="79">
        <v>202.62</v>
      </c>
      <c r="S1948" s="71">
        <v>0</v>
      </c>
      <c r="T1948" s="79">
        <v>1468.94</v>
      </c>
      <c r="U1948" s="80" t="s">
        <v>24</v>
      </c>
      <c r="V1948" s="84">
        <f t="shared" si="204"/>
        <v>84.345734021601203</v>
      </c>
      <c r="W1948" s="78">
        <v>46104</v>
      </c>
      <c r="X1948" s="80" t="s">
        <v>7166</v>
      </c>
      <c r="Y1948" s="80" t="s">
        <v>121</v>
      </c>
      <c r="Z1948" s="80" t="s">
        <v>537</v>
      </c>
      <c r="AA1948" s="80" t="s">
        <v>122</v>
      </c>
      <c r="AB1948" s="76" t="s">
        <v>1093</v>
      </c>
      <c r="AC1948" s="76" t="s">
        <v>540</v>
      </c>
      <c r="AD1948" s="76" t="s">
        <v>173</v>
      </c>
      <c r="AE1948" s="76" t="s">
        <v>548</v>
      </c>
      <c r="AF1948" s="76" t="s">
        <v>96</v>
      </c>
      <c r="AG1948" s="82"/>
      <c r="AH1948" s="60"/>
      <c r="AI1948" s="75" t="s">
        <v>6880</v>
      </c>
      <c r="AJ1948" s="6" t="s">
        <v>103</v>
      </c>
      <c r="AK1948" s="81">
        <v>0</v>
      </c>
      <c r="AL1948" s="6" t="s">
        <v>103</v>
      </c>
      <c r="AM1948" s="342"/>
      <c r="AN1948" s="342"/>
      <c r="AO1948" s="342"/>
    </row>
    <row r="1949" spans="1:41">
      <c r="A1949" s="75" t="s">
        <v>6880</v>
      </c>
      <c r="B1949" s="6" t="s">
        <v>93</v>
      </c>
      <c r="C1949" s="76">
        <v>1948</v>
      </c>
      <c r="D1949" s="80" t="s">
        <v>589</v>
      </c>
      <c r="E1949" s="80" t="s">
        <v>2164</v>
      </c>
      <c r="F1949" s="6" t="str">
        <f t="shared" si="200"/>
        <v>BROKERFG-V-033-V1E26-M19</v>
      </c>
      <c r="G1949" s="95" t="s">
        <v>6895</v>
      </c>
      <c r="H1949" s="95" t="s">
        <v>6896</v>
      </c>
      <c r="I1949" s="85" t="s">
        <v>6622</v>
      </c>
      <c r="J1949" s="92">
        <v>46106</v>
      </c>
      <c r="K1949" s="95" t="s">
        <v>7167</v>
      </c>
      <c r="L1949" s="80" t="s">
        <v>116</v>
      </c>
      <c r="M1949" s="80" t="s">
        <v>1100</v>
      </c>
      <c r="N1949" s="80" t="s">
        <v>1085</v>
      </c>
      <c r="O1949" s="71">
        <v>0</v>
      </c>
      <c r="P1949" s="71">
        <v>0</v>
      </c>
      <c r="Q1949" s="79">
        <v>1679.67</v>
      </c>
      <c r="R1949" s="79">
        <v>268.75</v>
      </c>
      <c r="S1949" s="71">
        <v>0</v>
      </c>
      <c r="T1949" s="79">
        <v>1948.42</v>
      </c>
      <c r="U1949" s="80" t="s">
        <v>24</v>
      </c>
      <c r="V1949" s="84">
        <f t="shared" si="204"/>
        <v>111.87721423772803</v>
      </c>
      <c r="W1949" s="78">
        <v>46105</v>
      </c>
      <c r="X1949" s="80" t="s">
        <v>122</v>
      </c>
      <c r="Y1949" s="80" t="s">
        <v>537</v>
      </c>
      <c r="Z1949" s="80" t="s">
        <v>121</v>
      </c>
      <c r="AA1949" s="80" t="s">
        <v>1121</v>
      </c>
      <c r="AB1949" s="76" t="s">
        <v>539</v>
      </c>
      <c r="AC1949" s="76" t="s">
        <v>541</v>
      </c>
      <c r="AD1949" s="76" t="s">
        <v>195</v>
      </c>
      <c r="AE1949" s="76" t="s">
        <v>547</v>
      </c>
      <c r="AF1949" s="76" t="s">
        <v>96</v>
      </c>
      <c r="AG1949" s="82"/>
      <c r="AH1949" s="60"/>
      <c r="AI1949" s="75" t="s">
        <v>6880</v>
      </c>
      <c r="AJ1949" s="6" t="s">
        <v>103</v>
      </c>
      <c r="AK1949" s="81">
        <v>0</v>
      </c>
      <c r="AL1949" s="6" t="s">
        <v>103</v>
      </c>
      <c r="AM1949" s="342"/>
      <c r="AN1949" s="342"/>
      <c r="AO1949" s="342"/>
    </row>
    <row r="1950" spans="1:41">
      <c r="A1950" s="75" t="s">
        <v>6880</v>
      </c>
      <c r="B1950" s="6" t="s">
        <v>93</v>
      </c>
      <c r="C1950" s="76">
        <v>1949</v>
      </c>
      <c r="D1950" s="80" t="s">
        <v>589</v>
      </c>
      <c r="E1950" s="80" t="s">
        <v>2164</v>
      </c>
      <c r="F1950" s="6" t="str">
        <f t="shared" si="200"/>
        <v>BROKERRE-V-003-A3I26-M19</v>
      </c>
      <c r="G1950" s="95" t="s">
        <v>6897</v>
      </c>
      <c r="H1950" s="95" t="s">
        <v>6898</v>
      </c>
      <c r="I1950" s="85" t="s">
        <v>6622</v>
      </c>
      <c r="J1950" s="92">
        <v>46108</v>
      </c>
      <c r="K1950" s="95" t="s">
        <v>7168</v>
      </c>
      <c r="L1950" s="80" t="s">
        <v>116</v>
      </c>
      <c r="M1950" s="80" t="s">
        <v>1084</v>
      </c>
      <c r="N1950" s="80" t="s">
        <v>7159</v>
      </c>
      <c r="O1950" s="71">
        <v>0</v>
      </c>
      <c r="P1950" s="71">
        <v>0</v>
      </c>
      <c r="Q1950" s="79">
        <v>1384.44</v>
      </c>
      <c r="R1950" s="79">
        <v>221.52</v>
      </c>
      <c r="S1950" s="71">
        <v>0</v>
      </c>
      <c r="T1950" s="79">
        <v>1605.96</v>
      </c>
      <c r="U1950" s="80" t="s">
        <v>24</v>
      </c>
      <c r="V1950" s="84">
        <f t="shared" si="204"/>
        <v>92.213347726476684</v>
      </c>
      <c r="W1950" s="78">
        <v>46108</v>
      </c>
      <c r="X1950" s="80" t="s">
        <v>7160</v>
      </c>
      <c r="Y1950" s="80" t="s">
        <v>121</v>
      </c>
      <c r="Z1950" s="80" t="s">
        <v>537</v>
      </c>
      <c r="AA1950" s="80" t="s">
        <v>122</v>
      </c>
      <c r="AB1950" s="76" t="s">
        <v>539</v>
      </c>
      <c r="AC1950" s="76" t="s">
        <v>540</v>
      </c>
      <c r="AD1950" s="76" t="s">
        <v>173</v>
      </c>
      <c r="AE1950" s="76" t="s">
        <v>548</v>
      </c>
      <c r="AF1950" s="76" t="s">
        <v>96</v>
      </c>
      <c r="AG1950" s="82"/>
      <c r="AH1950" s="60"/>
      <c r="AI1950" s="75" t="s">
        <v>6880</v>
      </c>
      <c r="AJ1950" s="6" t="s">
        <v>103</v>
      </c>
      <c r="AK1950" s="81">
        <v>0</v>
      </c>
      <c r="AL1950" s="6" t="s">
        <v>103</v>
      </c>
      <c r="AM1950" s="342"/>
      <c r="AN1950" s="342"/>
      <c r="AO1950" s="342"/>
    </row>
    <row r="1951" spans="1:41">
      <c r="A1951" s="75" t="s">
        <v>6880</v>
      </c>
      <c r="B1951" s="6" t="s">
        <v>93</v>
      </c>
      <c r="C1951" s="76">
        <v>1950</v>
      </c>
      <c r="D1951" s="80" t="s">
        <v>589</v>
      </c>
      <c r="E1951" s="80" t="s">
        <v>2164</v>
      </c>
      <c r="F1951" s="6" t="str">
        <f t="shared" si="200"/>
        <v>BROKERRE-V-004-A3I26-M19</v>
      </c>
      <c r="G1951" s="95" t="s">
        <v>6899</v>
      </c>
      <c r="H1951" s="95" t="s">
        <v>6900</v>
      </c>
      <c r="I1951" s="85" t="s">
        <v>6622</v>
      </c>
      <c r="J1951" s="92">
        <v>46108</v>
      </c>
      <c r="K1951" s="95" t="s">
        <v>7169</v>
      </c>
      <c r="L1951" s="80" t="s">
        <v>116</v>
      </c>
      <c r="M1951" s="80" t="s">
        <v>1084</v>
      </c>
      <c r="N1951" s="80" t="s">
        <v>7159</v>
      </c>
      <c r="O1951" s="71">
        <v>0</v>
      </c>
      <c r="P1951" s="71">
        <v>0</v>
      </c>
      <c r="Q1951" s="79">
        <v>1384.44</v>
      </c>
      <c r="R1951" s="79">
        <v>221.52</v>
      </c>
      <c r="S1951" s="71">
        <v>0</v>
      </c>
      <c r="T1951" s="79">
        <v>1605.96</v>
      </c>
      <c r="U1951" s="80" t="s">
        <v>24</v>
      </c>
      <c r="V1951" s="84">
        <f t="shared" si="204"/>
        <v>92.213347726476684</v>
      </c>
      <c r="W1951" s="78">
        <v>46108</v>
      </c>
      <c r="X1951" s="80" t="s">
        <v>7160</v>
      </c>
      <c r="Y1951" s="80" t="s">
        <v>121</v>
      </c>
      <c r="Z1951" s="80" t="s">
        <v>537</v>
      </c>
      <c r="AA1951" s="80" t="s">
        <v>122</v>
      </c>
      <c r="AB1951" s="76" t="s">
        <v>539</v>
      </c>
      <c r="AC1951" s="76" t="s">
        <v>540</v>
      </c>
      <c r="AD1951" s="76" t="s">
        <v>173</v>
      </c>
      <c r="AE1951" s="76" t="s">
        <v>548</v>
      </c>
      <c r="AF1951" s="76" t="s">
        <v>96</v>
      </c>
      <c r="AG1951" s="82"/>
      <c r="AH1951" s="60"/>
      <c r="AI1951" s="75" t="s">
        <v>6880</v>
      </c>
      <c r="AJ1951" s="6" t="s">
        <v>103</v>
      </c>
      <c r="AK1951" s="81">
        <v>0</v>
      </c>
      <c r="AL1951" s="6" t="s">
        <v>103</v>
      </c>
      <c r="AM1951" s="342"/>
      <c r="AN1951" s="342"/>
      <c r="AO1951" s="342"/>
    </row>
    <row r="1952" spans="1:41">
      <c r="A1952" s="75" t="s">
        <v>6880</v>
      </c>
      <c r="B1952" s="6" t="s">
        <v>93</v>
      </c>
      <c r="C1952" s="76">
        <v>1951</v>
      </c>
      <c r="D1952" s="80" t="s">
        <v>590</v>
      </c>
      <c r="E1952" s="80" t="s">
        <v>2163</v>
      </c>
      <c r="F1952" s="6" t="str">
        <f t="shared" si="200"/>
        <v>FREIGHTRM-V-067-V1I26-M19.4</v>
      </c>
      <c r="G1952" s="95" t="s">
        <v>6901</v>
      </c>
      <c r="H1952" s="95" t="s">
        <v>6902</v>
      </c>
      <c r="I1952" s="85" t="s">
        <v>6622</v>
      </c>
      <c r="J1952" s="92">
        <v>46107</v>
      </c>
      <c r="K1952" s="95" t="s">
        <v>6133</v>
      </c>
      <c r="L1952" s="80">
        <v>7192</v>
      </c>
      <c r="M1952" s="80" t="s">
        <v>1133</v>
      </c>
      <c r="N1952" s="80" t="s">
        <v>1134</v>
      </c>
      <c r="O1952" s="71">
        <v>0</v>
      </c>
      <c r="P1952" s="71">
        <v>0</v>
      </c>
      <c r="Q1952" s="79">
        <v>10800</v>
      </c>
      <c r="R1952" s="79">
        <v>1728</v>
      </c>
      <c r="S1952" s="71">
        <v>432</v>
      </c>
      <c r="T1952" s="79">
        <v>12096</v>
      </c>
      <c r="U1952" s="80" t="s">
        <v>24</v>
      </c>
      <c r="V1952" s="84">
        <f t="shared" si="204"/>
        <v>694.54572598287746</v>
      </c>
      <c r="W1952" s="78">
        <v>46107</v>
      </c>
      <c r="X1952" s="80" t="s">
        <v>1135</v>
      </c>
      <c r="Y1952" s="80" t="s">
        <v>1136</v>
      </c>
      <c r="Z1952" s="80" t="s">
        <v>1137</v>
      </c>
      <c r="AA1952" s="80" t="s">
        <v>121</v>
      </c>
      <c r="AB1952" s="76" t="s">
        <v>539</v>
      </c>
      <c r="AC1952" s="76" t="s">
        <v>540</v>
      </c>
      <c r="AD1952" s="76" t="s">
        <v>173</v>
      </c>
      <c r="AE1952" s="76" t="s">
        <v>548</v>
      </c>
      <c r="AF1952" s="76" t="s">
        <v>96</v>
      </c>
      <c r="AG1952" s="82"/>
      <c r="AH1952" s="60"/>
      <c r="AI1952" s="75" t="s">
        <v>6880</v>
      </c>
      <c r="AJ1952" s="6" t="s">
        <v>103</v>
      </c>
      <c r="AK1952" s="81">
        <v>0</v>
      </c>
      <c r="AL1952" s="6" t="s">
        <v>103</v>
      </c>
      <c r="AM1952" s="342"/>
      <c r="AN1952" s="342"/>
      <c r="AO1952" s="342"/>
    </row>
    <row r="1953" spans="1:41">
      <c r="A1953" s="75" t="s">
        <v>6880</v>
      </c>
      <c r="B1953" s="6" t="s">
        <v>93</v>
      </c>
      <c r="C1953" s="76">
        <v>1952</v>
      </c>
      <c r="D1953" s="80" t="s">
        <v>590</v>
      </c>
      <c r="E1953" s="80" t="s">
        <v>2163</v>
      </c>
      <c r="F1953" s="6" t="str">
        <f t="shared" si="200"/>
        <v>FREIGHTRM-V-034-V1I26-M19.7</v>
      </c>
      <c r="G1953" s="95" t="s">
        <v>4990</v>
      </c>
      <c r="H1953" s="95" t="s">
        <v>6903</v>
      </c>
      <c r="I1953" s="85" t="s">
        <v>6622</v>
      </c>
      <c r="J1953" s="92">
        <v>46108</v>
      </c>
      <c r="K1953" s="95" t="s">
        <v>5211</v>
      </c>
      <c r="L1953" s="80">
        <v>7313</v>
      </c>
      <c r="M1953" s="80" t="s">
        <v>1133</v>
      </c>
      <c r="N1953" s="80" t="s">
        <v>1134</v>
      </c>
      <c r="O1953" s="71">
        <v>0</v>
      </c>
      <c r="P1953" s="71">
        <v>0</v>
      </c>
      <c r="Q1953" s="79">
        <v>10800</v>
      </c>
      <c r="R1953" s="79">
        <v>1728</v>
      </c>
      <c r="S1953" s="71">
        <v>432</v>
      </c>
      <c r="T1953" s="79">
        <v>12096</v>
      </c>
      <c r="U1953" s="80" t="s">
        <v>24</v>
      </c>
      <c r="V1953" s="84">
        <f t="shared" si="204"/>
        <v>694.54572598287746</v>
      </c>
      <c r="W1953" s="78">
        <v>46108</v>
      </c>
      <c r="X1953" s="80" t="s">
        <v>1135</v>
      </c>
      <c r="Y1953" s="80" t="s">
        <v>1136</v>
      </c>
      <c r="Z1953" s="80" t="s">
        <v>1137</v>
      </c>
      <c r="AA1953" s="80" t="s">
        <v>121</v>
      </c>
      <c r="AB1953" s="76" t="s">
        <v>539</v>
      </c>
      <c r="AC1953" s="76" t="s">
        <v>540</v>
      </c>
      <c r="AD1953" s="76" t="s">
        <v>173</v>
      </c>
      <c r="AE1953" s="76" t="s">
        <v>548</v>
      </c>
      <c r="AF1953" s="76" t="s">
        <v>96</v>
      </c>
      <c r="AG1953" s="82"/>
      <c r="AH1953" s="60"/>
      <c r="AI1953" s="75" t="s">
        <v>6880</v>
      </c>
      <c r="AJ1953" s="6" t="s">
        <v>103</v>
      </c>
      <c r="AK1953" s="81">
        <v>0</v>
      </c>
      <c r="AL1953" s="6" t="s">
        <v>103</v>
      </c>
      <c r="AM1953" s="342"/>
      <c r="AN1953" s="342"/>
      <c r="AO1953" s="342"/>
    </row>
    <row r="1954" spans="1:41">
      <c r="A1954" s="75" t="s">
        <v>6880</v>
      </c>
      <c r="B1954" s="6" t="s">
        <v>93</v>
      </c>
      <c r="C1954" s="76">
        <v>1953</v>
      </c>
      <c r="D1954" s="80" t="s">
        <v>590</v>
      </c>
      <c r="E1954" s="80" t="s">
        <v>2163</v>
      </c>
      <c r="F1954" s="6" t="str">
        <f t="shared" si="200"/>
        <v>FREIGHTRM-V-082-V1I26-M01.2</v>
      </c>
      <c r="G1954" s="95" t="s">
        <v>6904</v>
      </c>
      <c r="H1954" s="95" t="s">
        <v>6905</v>
      </c>
      <c r="I1954" s="85" t="s">
        <v>6622</v>
      </c>
      <c r="J1954" s="92">
        <v>46108</v>
      </c>
      <c r="K1954" s="95" t="s">
        <v>6643</v>
      </c>
      <c r="L1954" s="80">
        <v>7282</v>
      </c>
      <c r="M1954" s="80" t="s">
        <v>1133</v>
      </c>
      <c r="N1954" s="80" t="s">
        <v>1150</v>
      </c>
      <c r="O1954" s="71">
        <v>0</v>
      </c>
      <c r="P1954" s="71">
        <v>0</v>
      </c>
      <c r="Q1954" s="79">
        <v>19000</v>
      </c>
      <c r="R1954" s="79">
        <v>3040</v>
      </c>
      <c r="S1954" s="71">
        <v>0</v>
      </c>
      <c r="T1954" s="79">
        <v>22040</v>
      </c>
      <c r="U1954" s="80" t="s">
        <v>24</v>
      </c>
      <c r="V1954" s="84">
        <f t="shared" si="204"/>
        <v>1265.5247851076901</v>
      </c>
      <c r="W1954" s="78">
        <v>46108</v>
      </c>
      <c r="X1954" s="80" t="s">
        <v>1147</v>
      </c>
      <c r="Y1954" s="80" t="s">
        <v>1148</v>
      </c>
      <c r="Z1954" s="80" t="s">
        <v>1137</v>
      </c>
      <c r="AA1954" s="80" t="s">
        <v>121</v>
      </c>
      <c r="AB1954" s="76" t="s">
        <v>542</v>
      </c>
      <c r="AC1954" s="76" t="s">
        <v>540</v>
      </c>
      <c r="AD1954" s="76" t="s">
        <v>173</v>
      </c>
      <c r="AE1954" s="76" t="s">
        <v>548</v>
      </c>
      <c r="AF1954" s="76" t="s">
        <v>96</v>
      </c>
      <c r="AG1954" s="82"/>
      <c r="AH1954" s="60"/>
      <c r="AI1954" s="75" t="s">
        <v>6880</v>
      </c>
      <c r="AJ1954" s="6" t="s">
        <v>103</v>
      </c>
      <c r="AK1954" s="81">
        <v>0</v>
      </c>
      <c r="AL1954" s="6" t="s">
        <v>103</v>
      </c>
      <c r="AM1954" s="342"/>
      <c r="AN1954" s="342"/>
      <c r="AO1954" s="342"/>
    </row>
    <row r="1955" spans="1:41">
      <c r="A1955" s="75" t="s">
        <v>6880</v>
      </c>
      <c r="B1955" s="6" t="s">
        <v>93</v>
      </c>
      <c r="C1955" s="76">
        <v>1954</v>
      </c>
      <c r="D1955" s="80" t="s">
        <v>590</v>
      </c>
      <c r="E1955" s="80" t="s">
        <v>2163</v>
      </c>
      <c r="F1955" s="6" t="str">
        <f t="shared" si="200"/>
        <v>FREIGHTRM-V-034-V1I26-M19.6</v>
      </c>
      <c r="G1955" s="95" t="s">
        <v>6906</v>
      </c>
      <c r="H1955" s="95" t="s">
        <v>6907</v>
      </c>
      <c r="I1955" s="85" t="s">
        <v>6622</v>
      </c>
      <c r="J1955" s="92">
        <v>46108</v>
      </c>
      <c r="K1955" s="95" t="s">
        <v>5211</v>
      </c>
      <c r="L1955" s="80">
        <v>7291</v>
      </c>
      <c r="M1955" s="80" t="s">
        <v>1133</v>
      </c>
      <c r="N1955" s="80" t="s">
        <v>1150</v>
      </c>
      <c r="O1955" s="71">
        <v>0</v>
      </c>
      <c r="P1955" s="71">
        <v>0</v>
      </c>
      <c r="Q1955" s="79">
        <v>10800</v>
      </c>
      <c r="R1955" s="79">
        <v>1728</v>
      </c>
      <c r="S1955" s="71">
        <v>0</v>
      </c>
      <c r="T1955" s="79">
        <v>12528</v>
      </c>
      <c r="U1955" s="80" t="s">
        <v>24</v>
      </c>
      <c r="V1955" s="84">
        <f t="shared" si="204"/>
        <v>719.35093048226599</v>
      </c>
      <c r="W1955" s="78">
        <v>46108</v>
      </c>
      <c r="X1955" s="80" t="s">
        <v>1135</v>
      </c>
      <c r="Y1955" s="80" t="s">
        <v>1136</v>
      </c>
      <c r="Z1955" s="80" t="s">
        <v>1137</v>
      </c>
      <c r="AA1955" s="80" t="s">
        <v>121</v>
      </c>
      <c r="AB1955" s="76" t="s">
        <v>539</v>
      </c>
      <c r="AC1955" s="76" t="s">
        <v>540</v>
      </c>
      <c r="AD1955" s="76" t="s">
        <v>173</v>
      </c>
      <c r="AE1955" s="76" t="s">
        <v>548</v>
      </c>
      <c r="AF1955" s="76" t="s">
        <v>96</v>
      </c>
      <c r="AG1955" s="82"/>
      <c r="AH1955" s="60"/>
      <c r="AI1955" s="75" t="s">
        <v>6880</v>
      </c>
      <c r="AJ1955" s="6" t="s">
        <v>103</v>
      </c>
      <c r="AK1955" s="81">
        <v>0</v>
      </c>
      <c r="AL1955" s="6" t="s">
        <v>103</v>
      </c>
      <c r="AM1955" s="342"/>
      <c r="AN1955" s="342"/>
      <c r="AO1955" s="342"/>
    </row>
    <row r="1956" spans="1:41">
      <c r="A1956" s="75" t="s">
        <v>6880</v>
      </c>
      <c r="B1956" s="6" t="s">
        <v>93</v>
      </c>
      <c r="C1956" s="76">
        <v>1955</v>
      </c>
      <c r="D1956" s="80" t="s">
        <v>590</v>
      </c>
      <c r="E1956" s="80" t="s">
        <v>2163</v>
      </c>
      <c r="F1956" s="6" t="str">
        <f t="shared" si="200"/>
        <v>FREIGHTRM-V-093-V1I26-M19.4</v>
      </c>
      <c r="G1956" s="95" t="s">
        <v>6908</v>
      </c>
      <c r="H1956" s="95" t="s">
        <v>6909</v>
      </c>
      <c r="I1956" s="85" t="s">
        <v>6622</v>
      </c>
      <c r="J1956" s="92">
        <v>46108</v>
      </c>
      <c r="K1956" s="95" t="s">
        <v>6644</v>
      </c>
      <c r="L1956" s="80">
        <v>7298</v>
      </c>
      <c r="M1956" s="80" t="s">
        <v>1133</v>
      </c>
      <c r="N1956" s="80" t="s">
        <v>1150</v>
      </c>
      <c r="O1956" s="71">
        <v>0</v>
      </c>
      <c r="P1956" s="71">
        <v>0</v>
      </c>
      <c r="Q1956" s="79">
        <v>19000</v>
      </c>
      <c r="R1956" s="79">
        <v>3040</v>
      </c>
      <c r="S1956" s="71">
        <v>0</v>
      </c>
      <c r="T1956" s="79">
        <v>22040</v>
      </c>
      <c r="U1956" s="80" t="s">
        <v>24</v>
      </c>
      <c r="V1956" s="84">
        <f t="shared" si="204"/>
        <v>1265.5247851076901</v>
      </c>
      <c r="W1956" s="78">
        <v>46108</v>
      </c>
      <c r="X1956" s="80" t="s">
        <v>1140</v>
      </c>
      <c r="Y1956" s="80" t="s">
        <v>1141</v>
      </c>
      <c r="Z1956" s="80" t="s">
        <v>1137</v>
      </c>
      <c r="AA1956" s="80" t="s">
        <v>121</v>
      </c>
      <c r="AB1956" s="76" t="s">
        <v>539</v>
      </c>
      <c r="AC1956" s="76" t="s">
        <v>540</v>
      </c>
      <c r="AD1956" s="76" t="s">
        <v>173</v>
      </c>
      <c r="AE1956" s="76" t="s">
        <v>548</v>
      </c>
      <c r="AF1956" s="76" t="s">
        <v>96</v>
      </c>
      <c r="AG1956" s="82"/>
      <c r="AH1956" s="60"/>
      <c r="AI1956" s="75" t="s">
        <v>6880</v>
      </c>
      <c r="AJ1956" s="6" t="s">
        <v>103</v>
      </c>
      <c r="AK1956" s="81">
        <v>0</v>
      </c>
      <c r="AL1956" s="6" t="s">
        <v>103</v>
      </c>
      <c r="AM1956" s="342"/>
      <c r="AN1956" s="342"/>
      <c r="AO1956" s="342"/>
    </row>
    <row r="1957" spans="1:41">
      <c r="A1957" s="75" t="s">
        <v>6880</v>
      </c>
      <c r="B1957" s="6" t="s">
        <v>93</v>
      </c>
      <c r="C1957" s="76">
        <v>1956</v>
      </c>
      <c r="D1957" s="80" t="s">
        <v>590</v>
      </c>
      <c r="E1957" s="80" t="s">
        <v>2163</v>
      </c>
      <c r="F1957" s="6" t="str">
        <f t="shared" si="200"/>
        <v>FREIGHTRM-V-074-V1I26-M19.2</v>
      </c>
      <c r="G1957" s="95" t="s">
        <v>6910</v>
      </c>
      <c r="H1957" s="95" t="s">
        <v>6911</v>
      </c>
      <c r="I1957" s="85" t="s">
        <v>6622</v>
      </c>
      <c r="J1957" s="92">
        <v>46107</v>
      </c>
      <c r="K1957" s="95" t="s">
        <v>6137</v>
      </c>
      <c r="L1957" s="80">
        <v>7193</v>
      </c>
      <c r="M1957" s="80" t="s">
        <v>2859</v>
      </c>
      <c r="N1957" s="80" t="s">
        <v>1134</v>
      </c>
      <c r="O1957" s="71">
        <v>0</v>
      </c>
      <c r="P1957" s="71">
        <v>0</v>
      </c>
      <c r="Q1957" s="79">
        <v>2000</v>
      </c>
      <c r="R1957" s="79">
        <v>320</v>
      </c>
      <c r="S1957" s="71">
        <v>80</v>
      </c>
      <c r="T1957" s="79">
        <v>2240</v>
      </c>
      <c r="U1957" s="80" t="s">
        <v>24</v>
      </c>
      <c r="V1957" s="84">
        <f t="shared" si="204"/>
        <v>128.61957888571806</v>
      </c>
      <c r="W1957" s="78">
        <v>46107</v>
      </c>
      <c r="X1957" s="80" t="s">
        <v>1135</v>
      </c>
      <c r="Y1957" s="80" t="s">
        <v>1151</v>
      </c>
      <c r="Z1957" s="80" t="s">
        <v>1137</v>
      </c>
      <c r="AA1957" s="80" t="s">
        <v>121</v>
      </c>
      <c r="AB1957" s="76" t="s">
        <v>539</v>
      </c>
      <c r="AC1957" s="76" t="s">
        <v>540</v>
      </c>
      <c r="AD1957" s="76" t="s">
        <v>173</v>
      </c>
      <c r="AE1957" s="76" t="s">
        <v>548</v>
      </c>
      <c r="AF1957" s="76" t="s">
        <v>96</v>
      </c>
      <c r="AG1957" s="82"/>
      <c r="AH1957" s="60"/>
      <c r="AI1957" s="75" t="s">
        <v>6880</v>
      </c>
      <c r="AJ1957" s="6" t="s">
        <v>103</v>
      </c>
      <c r="AK1957" s="81">
        <v>0</v>
      </c>
      <c r="AL1957" s="6" t="s">
        <v>103</v>
      </c>
      <c r="AM1957" s="342"/>
      <c r="AN1957" s="342"/>
      <c r="AO1957" s="342"/>
    </row>
    <row r="1958" spans="1:41">
      <c r="A1958" s="75" t="s">
        <v>6880</v>
      </c>
      <c r="B1958" s="6" t="s">
        <v>93</v>
      </c>
      <c r="C1958" s="76">
        <v>1957</v>
      </c>
      <c r="D1958" s="80" t="s">
        <v>590</v>
      </c>
      <c r="E1958" s="80" t="s">
        <v>2163</v>
      </c>
      <c r="F1958" s="6" t="str">
        <f t="shared" si="200"/>
        <v>FREIGHTRM-V-074-V1I26-M19.1</v>
      </c>
      <c r="G1958" s="95" t="s">
        <v>6912</v>
      </c>
      <c r="H1958" s="95" t="s">
        <v>6913</v>
      </c>
      <c r="I1958" s="85" t="s">
        <v>6622</v>
      </c>
      <c r="J1958" s="92">
        <v>46108</v>
      </c>
      <c r="K1958" s="95" t="s">
        <v>6137</v>
      </c>
      <c r="L1958" s="80">
        <v>7314</v>
      </c>
      <c r="M1958" s="80" t="s">
        <v>2859</v>
      </c>
      <c r="N1958" s="80" t="s">
        <v>1134</v>
      </c>
      <c r="O1958" s="71">
        <v>0</v>
      </c>
      <c r="P1958" s="71">
        <v>0</v>
      </c>
      <c r="Q1958" s="79">
        <v>2000</v>
      </c>
      <c r="R1958" s="79">
        <v>320</v>
      </c>
      <c r="S1958" s="71">
        <v>80</v>
      </c>
      <c r="T1958" s="79">
        <v>2240</v>
      </c>
      <c r="U1958" s="80" t="s">
        <v>24</v>
      </c>
      <c r="V1958" s="84">
        <f t="shared" si="204"/>
        <v>128.61957888571806</v>
      </c>
      <c r="W1958" s="78">
        <v>46200</v>
      </c>
      <c r="X1958" s="80" t="s">
        <v>1135</v>
      </c>
      <c r="Y1958" s="80" t="s">
        <v>1151</v>
      </c>
      <c r="Z1958" s="80" t="s">
        <v>1137</v>
      </c>
      <c r="AA1958" s="80" t="s">
        <v>121</v>
      </c>
      <c r="AB1958" s="76" t="s">
        <v>539</v>
      </c>
      <c r="AC1958" s="76" t="s">
        <v>540</v>
      </c>
      <c r="AD1958" s="76" t="s">
        <v>173</v>
      </c>
      <c r="AE1958" s="76" t="s">
        <v>548</v>
      </c>
      <c r="AF1958" s="76" t="s">
        <v>96</v>
      </c>
      <c r="AG1958" s="82"/>
      <c r="AH1958" s="60"/>
      <c r="AI1958" s="75" t="s">
        <v>6880</v>
      </c>
      <c r="AJ1958" s="6" t="s">
        <v>103</v>
      </c>
      <c r="AK1958" s="81">
        <v>0</v>
      </c>
      <c r="AL1958" s="6" t="s">
        <v>103</v>
      </c>
      <c r="AM1958" s="342"/>
      <c r="AN1958" s="342"/>
      <c r="AO1958" s="342"/>
    </row>
    <row r="1959" spans="1:41">
      <c r="A1959" s="75" t="s">
        <v>6880</v>
      </c>
      <c r="B1959" s="6" t="s">
        <v>93</v>
      </c>
      <c r="C1959" s="76">
        <v>1958</v>
      </c>
      <c r="D1959" s="80" t="s">
        <v>590</v>
      </c>
      <c r="E1959" s="80" t="s">
        <v>2163</v>
      </c>
      <c r="F1959" s="6" t="str">
        <f t="shared" si="200"/>
        <v>FREIGHTFG-R171LE25.M19</v>
      </c>
      <c r="G1959" s="95" t="s">
        <v>6914</v>
      </c>
      <c r="H1959" s="95" t="s">
        <v>6915</v>
      </c>
      <c r="I1959" s="85" t="s">
        <v>6622</v>
      </c>
      <c r="J1959" s="92">
        <v>46102</v>
      </c>
      <c r="K1959" s="95" t="s">
        <v>7170</v>
      </c>
      <c r="L1959" s="80">
        <v>7198</v>
      </c>
      <c r="M1959" s="80" t="s">
        <v>1264</v>
      </c>
      <c r="N1959" s="80" t="s">
        <v>1158</v>
      </c>
      <c r="O1959" s="71">
        <v>0</v>
      </c>
      <c r="P1959" s="71">
        <v>0</v>
      </c>
      <c r="Q1959" s="79">
        <v>5500</v>
      </c>
      <c r="R1959" s="79">
        <v>880</v>
      </c>
      <c r="S1959" s="71">
        <v>220</v>
      </c>
      <c r="T1959" s="79">
        <v>6160</v>
      </c>
      <c r="U1959" s="80" t="s">
        <v>118</v>
      </c>
      <c r="V1959" s="84">
        <f t="shared" ref="V1959:V1960" si="205">T1959</f>
        <v>6160</v>
      </c>
      <c r="W1959" s="78">
        <v>46103</v>
      </c>
      <c r="X1959" s="80" t="s">
        <v>6646</v>
      </c>
      <c r="Y1959" s="80" t="s">
        <v>5200</v>
      </c>
      <c r="Z1959" s="80" t="s">
        <v>6647</v>
      </c>
      <c r="AA1959" s="80" t="s">
        <v>121</v>
      </c>
      <c r="AB1959" s="76" t="s">
        <v>539</v>
      </c>
      <c r="AC1959" s="76" t="s">
        <v>541</v>
      </c>
      <c r="AD1959" s="76" t="s">
        <v>195</v>
      </c>
      <c r="AE1959" s="76" t="s">
        <v>547</v>
      </c>
      <c r="AF1959" s="76" t="s">
        <v>96</v>
      </c>
      <c r="AG1959" s="82"/>
      <c r="AH1959" s="60"/>
      <c r="AI1959" s="75" t="s">
        <v>6880</v>
      </c>
      <c r="AJ1959" s="6" t="s">
        <v>103</v>
      </c>
      <c r="AK1959" s="81">
        <v>0</v>
      </c>
      <c r="AL1959" s="6" t="s">
        <v>103</v>
      </c>
      <c r="AM1959" s="342"/>
      <c r="AN1959" s="342"/>
      <c r="AO1959" s="342"/>
    </row>
    <row r="1960" spans="1:41">
      <c r="A1960" s="75" t="s">
        <v>6880</v>
      </c>
      <c r="B1960" s="6" t="s">
        <v>93</v>
      </c>
      <c r="C1960" s="76">
        <v>1959</v>
      </c>
      <c r="D1960" s="80" t="s">
        <v>590</v>
      </c>
      <c r="E1960" s="80" t="s">
        <v>2163</v>
      </c>
      <c r="F1960" s="6" t="str">
        <f t="shared" si="200"/>
        <v>FREIGHTFG-R-2177LE25.M19</v>
      </c>
      <c r="G1960" s="95" t="s">
        <v>6916</v>
      </c>
      <c r="H1960" s="95" t="s">
        <v>6917</v>
      </c>
      <c r="I1960" s="85" t="s">
        <v>6622</v>
      </c>
      <c r="J1960" s="92">
        <v>46105</v>
      </c>
      <c r="K1960" s="95" t="s">
        <v>7171</v>
      </c>
      <c r="L1960" s="80">
        <v>7265</v>
      </c>
      <c r="M1960" s="80" t="s">
        <v>1264</v>
      </c>
      <c r="N1960" s="80" t="s">
        <v>1158</v>
      </c>
      <c r="O1960" s="71">
        <v>0</v>
      </c>
      <c r="P1960" s="71">
        <v>0</v>
      </c>
      <c r="Q1960" s="79">
        <v>1800</v>
      </c>
      <c r="R1960" s="79">
        <v>288</v>
      </c>
      <c r="S1960" s="71">
        <v>72</v>
      </c>
      <c r="T1960" s="79">
        <v>2016</v>
      </c>
      <c r="U1960" s="80" t="s">
        <v>118</v>
      </c>
      <c r="V1960" s="84">
        <f t="shared" si="205"/>
        <v>2016</v>
      </c>
      <c r="W1960" s="78">
        <v>46105</v>
      </c>
      <c r="X1960" s="80" t="s">
        <v>4738</v>
      </c>
      <c r="Y1960" s="80" t="s">
        <v>5200</v>
      </c>
      <c r="Z1960" s="80" t="s">
        <v>7172</v>
      </c>
      <c r="AA1960" s="80" t="s">
        <v>121</v>
      </c>
      <c r="AB1960" s="76" t="s">
        <v>539</v>
      </c>
      <c r="AC1960" s="76" t="s">
        <v>541</v>
      </c>
      <c r="AD1960" s="76" t="s">
        <v>195</v>
      </c>
      <c r="AE1960" s="76" t="s">
        <v>547</v>
      </c>
      <c r="AF1960" s="76" t="s">
        <v>96</v>
      </c>
      <c r="AG1960" s="82"/>
      <c r="AH1960" s="60"/>
      <c r="AI1960" s="75" t="s">
        <v>6880</v>
      </c>
      <c r="AJ1960" s="6" t="s">
        <v>103</v>
      </c>
      <c r="AK1960" s="81">
        <v>0</v>
      </c>
      <c r="AL1960" s="6" t="s">
        <v>103</v>
      </c>
      <c r="AM1960" s="342"/>
      <c r="AN1960" s="342"/>
      <c r="AO1960" s="342"/>
    </row>
    <row r="1961" spans="1:41">
      <c r="A1961" s="75" t="s">
        <v>6880</v>
      </c>
      <c r="B1961" s="6" t="s">
        <v>93</v>
      </c>
      <c r="C1961" s="76">
        <v>1960</v>
      </c>
      <c r="D1961" s="80" t="s">
        <v>27</v>
      </c>
      <c r="E1961" s="80" t="s">
        <v>2163</v>
      </c>
      <c r="F1961" s="6" t="str">
        <f t="shared" si="200"/>
        <v>FREIGHTRM-V-072-V1I26-M46, M01.2</v>
      </c>
      <c r="G1961" s="96" t="s">
        <v>6918</v>
      </c>
      <c r="H1961" s="368" t="s">
        <v>6919</v>
      </c>
      <c r="I1961" s="85" t="s">
        <v>6622</v>
      </c>
      <c r="J1961" s="105">
        <v>46108</v>
      </c>
      <c r="K1961" s="96" t="s">
        <v>6153</v>
      </c>
      <c r="L1961" s="85" t="s">
        <v>7173</v>
      </c>
      <c r="M1961" s="85" t="s">
        <v>1264</v>
      </c>
      <c r="N1961" s="85" t="s">
        <v>116</v>
      </c>
      <c r="O1961" s="71">
        <v>0</v>
      </c>
      <c r="P1961" s="71">
        <v>0</v>
      </c>
      <c r="Q1961" s="79">
        <v>5032.08</v>
      </c>
      <c r="R1961" s="79">
        <v>805.13</v>
      </c>
      <c r="S1961" s="71">
        <v>0</v>
      </c>
      <c r="T1961" s="79">
        <v>5837.21</v>
      </c>
      <c r="U1961" s="80" t="s">
        <v>24</v>
      </c>
      <c r="V1961" s="84">
        <f t="shared" ref="V1961:V1976" si="206">T1961/17.4157</f>
        <v>335.16941610156351</v>
      </c>
      <c r="W1961" s="106">
        <v>46094</v>
      </c>
      <c r="X1961" s="85" t="s">
        <v>1889</v>
      </c>
      <c r="Y1961" s="85" t="s">
        <v>1890</v>
      </c>
      <c r="Z1961" s="85" t="s">
        <v>239</v>
      </c>
      <c r="AA1961" s="85" t="s">
        <v>122</v>
      </c>
      <c r="AB1961" s="76" t="s">
        <v>1106</v>
      </c>
      <c r="AC1961" s="76" t="s">
        <v>540</v>
      </c>
      <c r="AD1961" s="76" t="s">
        <v>173</v>
      </c>
      <c r="AE1961" s="76" t="s">
        <v>548</v>
      </c>
      <c r="AF1961" s="76" t="s">
        <v>96</v>
      </c>
      <c r="AG1961" s="82"/>
      <c r="AH1961" s="60"/>
      <c r="AI1961" s="75" t="s">
        <v>6880</v>
      </c>
      <c r="AJ1961" s="6" t="s">
        <v>103</v>
      </c>
      <c r="AK1961" s="81">
        <v>0</v>
      </c>
      <c r="AL1961" s="6" t="s">
        <v>103</v>
      </c>
      <c r="AM1961" s="342"/>
      <c r="AN1961" s="342"/>
      <c r="AO1961" s="342"/>
    </row>
    <row r="1962" spans="1:41">
      <c r="A1962" s="75" t="s">
        <v>6880</v>
      </c>
      <c r="B1962" s="6" t="s">
        <v>93</v>
      </c>
      <c r="C1962" s="76">
        <v>1961</v>
      </c>
      <c r="D1962" s="80" t="s">
        <v>27</v>
      </c>
      <c r="E1962" s="80" t="s">
        <v>2163</v>
      </c>
      <c r="F1962" s="6" t="str">
        <f t="shared" si="200"/>
        <v>FREIGHTRM-V-090-V1I26-M23.3</v>
      </c>
      <c r="G1962" s="96" t="s">
        <v>6920</v>
      </c>
      <c r="H1962" s="368" t="s">
        <v>6921</v>
      </c>
      <c r="I1962" s="85" t="s">
        <v>6622</v>
      </c>
      <c r="J1962" s="105">
        <v>46108</v>
      </c>
      <c r="K1962" s="107" t="s">
        <v>6651</v>
      </c>
      <c r="L1962" s="85" t="s">
        <v>7174</v>
      </c>
      <c r="M1962" s="85" t="s">
        <v>1264</v>
      </c>
      <c r="N1962" s="85" t="s">
        <v>116</v>
      </c>
      <c r="O1962" s="71">
        <v>0</v>
      </c>
      <c r="P1962" s="71">
        <v>0</v>
      </c>
      <c r="Q1962" s="79">
        <v>2858.4</v>
      </c>
      <c r="R1962" s="79">
        <v>457.34</v>
      </c>
      <c r="S1962" s="71">
        <v>0</v>
      </c>
      <c r="T1962" s="79">
        <v>3315.74</v>
      </c>
      <c r="U1962" s="80" t="s">
        <v>24</v>
      </c>
      <c r="V1962" s="84">
        <f t="shared" si="206"/>
        <v>190.38798325648693</v>
      </c>
      <c r="W1962" s="106">
        <v>46101</v>
      </c>
      <c r="X1962" s="85" t="s">
        <v>1885</v>
      </c>
      <c r="Y1962" s="85" t="s">
        <v>1886</v>
      </c>
      <c r="Z1962" s="85" t="s">
        <v>239</v>
      </c>
      <c r="AA1962" s="85" t="s">
        <v>122</v>
      </c>
      <c r="AB1962" s="76" t="s">
        <v>1118</v>
      </c>
      <c r="AC1962" s="76" t="s">
        <v>540</v>
      </c>
      <c r="AD1962" s="76" t="s">
        <v>173</v>
      </c>
      <c r="AE1962" s="76" t="s">
        <v>548</v>
      </c>
      <c r="AF1962" s="76" t="s">
        <v>96</v>
      </c>
      <c r="AG1962" s="82"/>
      <c r="AH1962" s="60"/>
      <c r="AI1962" s="75" t="s">
        <v>6880</v>
      </c>
      <c r="AJ1962" s="6" t="s">
        <v>103</v>
      </c>
      <c r="AK1962" s="81">
        <v>0</v>
      </c>
      <c r="AL1962" s="6" t="s">
        <v>103</v>
      </c>
      <c r="AM1962" s="342"/>
      <c r="AN1962" s="342"/>
      <c r="AO1962" s="342"/>
    </row>
    <row r="1963" spans="1:41">
      <c r="A1963" s="75" t="s">
        <v>6880</v>
      </c>
      <c r="B1963" s="6" t="s">
        <v>93</v>
      </c>
      <c r="C1963" s="76">
        <v>1962</v>
      </c>
      <c r="D1963" s="80" t="s">
        <v>592</v>
      </c>
      <c r="E1963" s="80" t="s">
        <v>2164</v>
      </c>
      <c r="F1963" s="6" t="str">
        <f t="shared" si="200"/>
        <v>BROKERRM-I-1188-AI26-M19</v>
      </c>
      <c r="G1963" s="96" t="s">
        <v>6922</v>
      </c>
      <c r="H1963" s="103" t="s">
        <v>6923</v>
      </c>
      <c r="I1963" s="85" t="s">
        <v>6622</v>
      </c>
      <c r="J1963" s="105">
        <v>46106</v>
      </c>
      <c r="K1963" s="107" t="s">
        <v>7175</v>
      </c>
      <c r="L1963" s="85">
        <v>6481548194</v>
      </c>
      <c r="M1963" s="85" t="s">
        <v>25</v>
      </c>
      <c r="N1963" s="85" t="s">
        <v>116</v>
      </c>
      <c r="O1963" s="71">
        <v>0</v>
      </c>
      <c r="P1963" s="71">
        <v>0</v>
      </c>
      <c r="Q1963" s="79">
        <v>7470.69</v>
      </c>
      <c r="R1963" s="79">
        <v>1195.3104000000001</v>
      </c>
      <c r="S1963" s="71">
        <v>0</v>
      </c>
      <c r="T1963" s="79">
        <v>8666.000399999999</v>
      </c>
      <c r="U1963" s="80" t="s">
        <v>24</v>
      </c>
      <c r="V1963" s="84">
        <f t="shared" si="206"/>
        <v>497.59701878190361</v>
      </c>
      <c r="W1963" s="106">
        <v>46105</v>
      </c>
      <c r="X1963" s="85" t="s">
        <v>1176</v>
      </c>
      <c r="Y1963" s="85" t="s">
        <v>129</v>
      </c>
      <c r="Z1963" s="85" t="s">
        <v>121</v>
      </c>
      <c r="AA1963" s="85" t="s">
        <v>122</v>
      </c>
      <c r="AB1963" s="76" t="s">
        <v>539</v>
      </c>
      <c r="AC1963" s="76" t="s">
        <v>540</v>
      </c>
      <c r="AD1963" s="76" t="s">
        <v>25</v>
      </c>
      <c r="AE1963" s="76" t="s">
        <v>544</v>
      </c>
      <c r="AF1963" s="76" t="s">
        <v>96</v>
      </c>
      <c r="AG1963" s="82"/>
      <c r="AH1963" s="60"/>
      <c r="AI1963" s="75" t="s">
        <v>6880</v>
      </c>
      <c r="AJ1963" s="6" t="s">
        <v>103</v>
      </c>
      <c r="AK1963" s="81">
        <v>0</v>
      </c>
      <c r="AL1963" s="6" t="s">
        <v>103</v>
      </c>
      <c r="AM1963" s="342"/>
      <c r="AN1963" s="342"/>
      <c r="AO1963" s="342"/>
    </row>
    <row r="1964" spans="1:41">
      <c r="A1964" s="75" t="s">
        <v>6880</v>
      </c>
      <c r="B1964" s="6" t="s">
        <v>93</v>
      </c>
      <c r="C1964" s="76">
        <v>1963</v>
      </c>
      <c r="D1964" s="80" t="s">
        <v>592</v>
      </c>
      <c r="E1964" s="80" t="s">
        <v>2164</v>
      </c>
      <c r="F1964" s="6" t="str">
        <f t="shared" si="200"/>
        <v>BROKERRM-I-1160-AI26-M19</v>
      </c>
      <c r="G1964" s="96" t="s">
        <v>5947</v>
      </c>
      <c r="H1964" s="103" t="s">
        <v>6924</v>
      </c>
      <c r="I1964" s="85" t="s">
        <v>6622</v>
      </c>
      <c r="J1964" s="105">
        <v>46104</v>
      </c>
      <c r="K1964" s="107" t="s">
        <v>7176</v>
      </c>
      <c r="L1964" s="85">
        <v>4570106391</v>
      </c>
      <c r="M1964" s="85" t="s">
        <v>25</v>
      </c>
      <c r="N1964" s="85" t="s">
        <v>116</v>
      </c>
      <c r="O1964" s="71">
        <v>0</v>
      </c>
      <c r="P1964" s="71">
        <v>0</v>
      </c>
      <c r="Q1964" s="79">
        <v>5972.31</v>
      </c>
      <c r="R1964" s="79">
        <v>955.56960000000004</v>
      </c>
      <c r="S1964" s="71">
        <v>0</v>
      </c>
      <c r="T1964" s="79">
        <v>6927.8796000000002</v>
      </c>
      <c r="U1964" s="80" t="s">
        <v>24</v>
      </c>
      <c r="V1964" s="84">
        <f t="shared" si="206"/>
        <v>397.79506996560576</v>
      </c>
      <c r="W1964" s="106">
        <v>46099</v>
      </c>
      <c r="X1964" s="85" t="s">
        <v>1183</v>
      </c>
      <c r="Y1964" s="85" t="s">
        <v>178</v>
      </c>
      <c r="Z1964" s="85" t="s">
        <v>121</v>
      </c>
      <c r="AA1964" s="85" t="s">
        <v>122</v>
      </c>
      <c r="AB1964" s="76" t="s">
        <v>539</v>
      </c>
      <c r="AC1964" s="76" t="s">
        <v>540</v>
      </c>
      <c r="AD1964" s="76" t="s">
        <v>25</v>
      </c>
      <c r="AE1964" s="76" t="s">
        <v>544</v>
      </c>
      <c r="AF1964" s="76" t="s">
        <v>96</v>
      </c>
      <c r="AG1964" s="82"/>
      <c r="AH1964" s="60"/>
      <c r="AI1964" s="75" t="s">
        <v>6880</v>
      </c>
      <c r="AJ1964" s="6" t="s">
        <v>103</v>
      </c>
      <c r="AK1964" s="81">
        <v>0</v>
      </c>
      <c r="AL1964" s="6" t="s">
        <v>103</v>
      </c>
      <c r="AM1964" s="342"/>
      <c r="AN1964" s="342"/>
      <c r="AO1964" s="342"/>
    </row>
    <row r="1965" spans="1:41">
      <c r="A1965" s="75" t="s">
        <v>6880</v>
      </c>
      <c r="B1965" s="6" t="s">
        <v>93</v>
      </c>
      <c r="C1965" s="76">
        <v>1964</v>
      </c>
      <c r="D1965" s="80" t="s">
        <v>592</v>
      </c>
      <c r="E1965" s="80" t="s">
        <v>2164</v>
      </c>
      <c r="F1965" s="6" t="str">
        <f t="shared" si="200"/>
        <v>BROKERAF-I-1170-AI26-M19</v>
      </c>
      <c r="G1965" s="96" t="s">
        <v>6925</v>
      </c>
      <c r="H1965" s="103" t="s">
        <v>6926</v>
      </c>
      <c r="I1965" s="85" t="s">
        <v>6622</v>
      </c>
      <c r="J1965" s="105">
        <v>46105</v>
      </c>
      <c r="K1965" s="96" t="s">
        <v>7177</v>
      </c>
      <c r="L1965" s="85">
        <v>9795072280</v>
      </c>
      <c r="M1965" s="85" t="s">
        <v>25</v>
      </c>
      <c r="N1965" s="85" t="s">
        <v>116</v>
      </c>
      <c r="O1965" s="71">
        <v>0</v>
      </c>
      <c r="P1965" s="71">
        <v>0</v>
      </c>
      <c r="Q1965" s="79">
        <v>5789.24</v>
      </c>
      <c r="R1965" s="79">
        <v>926.27840000000003</v>
      </c>
      <c r="S1965" s="71">
        <v>0</v>
      </c>
      <c r="T1965" s="79">
        <v>6715.5183999999999</v>
      </c>
      <c r="U1965" s="80" t="s">
        <v>24</v>
      </c>
      <c r="V1965" s="84">
        <f t="shared" si="206"/>
        <v>385.60140562825495</v>
      </c>
      <c r="W1965" s="106">
        <v>46101</v>
      </c>
      <c r="X1965" s="85" t="s">
        <v>1178</v>
      </c>
      <c r="Y1965" s="85" t="s">
        <v>178</v>
      </c>
      <c r="Z1965" s="85" t="s">
        <v>121</v>
      </c>
      <c r="AA1965" s="85" t="s">
        <v>122</v>
      </c>
      <c r="AB1965" s="76" t="s">
        <v>539</v>
      </c>
      <c r="AC1965" s="76" t="s">
        <v>540</v>
      </c>
      <c r="AD1965" s="76" t="s">
        <v>25</v>
      </c>
      <c r="AE1965" s="76" t="s">
        <v>544</v>
      </c>
      <c r="AF1965" s="76" t="s">
        <v>96</v>
      </c>
      <c r="AG1965" s="82"/>
      <c r="AH1965" s="60"/>
      <c r="AI1965" s="75" t="s">
        <v>6880</v>
      </c>
      <c r="AJ1965" s="6" t="s">
        <v>103</v>
      </c>
      <c r="AK1965" s="81">
        <v>0</v>
      </c>
      <c r="AL1965" s="6" t="s">
        <v>103</v>
      </c>
      <c r="AM1965" s="342"/>
      <c r="AN1965" s="342"/>
      <c r="AO1965" s="342"/>
    </row>
    <row r="1966" spans="1:41">
      <c r="A1966" s="75" t="s">
        <v>6880</v>
      </c>
      <c r="B1966" s="6" t="s">
        <v>93</v>
      </c>
      <c r="C1966" s="76">
        <v>1965</v>
      </c>
      <c r="D1966" s="80" t="s">
        <v>592</v>
      </c>
      <c r="E1966" s="80" t="s">
        <v>2164</v>
      </c>
      <c r="F1966" s="6" t="str">
        <f t="shared" si="200"/>
        <v>BROKERRM-I-1177-AI26-M19</v>
      </c>
      <c r="G1966" s="96" t="s">
        <v>6927</v>
      </c>
      <c r="H1966" s="103" t="s">
        <v>6928</v>
      </c>
      <c r="I1966" s="85" t="s">
        <v>6622</v>
      </c>
      <c r="J1966" s="105">
        <v>46105</v>
      </c>
      <c r="K1966" s="107" t="s">
        <v>7178</v>
      </c>
      <c r="L1966" s="85">
        <v>9353417006</v>
      </c>
      <c r="M1966" s="85" t="s">
        <v>25</v>
      </c>
      <c r="N1966" s="85" t="s">
        <v>116</v>
      </c>
      <c r="O1966" s="71">
        <v>0</v>
      </c>
      <c r="P1966" s="71">
        <v>0</v>
      </c>
      <c r="Q1966" s="79">
        <v>6043.24</v>
      </c>
      <c r="R1966" s="79">
        <v>966.91840000000002</v>
      </c>
      <c r="S1966" s="71">
        <v>0</v>
      </c>
      <c r="T1966" s="79">
        <v>7010.1584000000003</v>
      </c>
      <c r="U1966" s="80" t="s">
        <v>24</v>
      </c>
      <c r="V1966" s="84">
        <f t="shared" si="206"/>
        <v>402.51947380811566</v>
      </c>
      <c r="W1966" s="106">
        <v>46104</v>
      </c>
      <c r="X1966" s="85" t="s">
        <v>2884</v>
      </c>
      <c r="Y1966" s="85" t="s">
        <v>129</v>
      </c>
      <c r="Z1966" s="85" t="s">
        <v>121</v>
      </c>
      <c r="AA1966" s="85" t="s">
        <v>122</v>
      </c>
      <c r="AB1966" s="76" t="s">
        <v>539</v>
      </c>
      <c r="AC1966" s="76" t="s">
        <v>540</v>
      </c>
      <c r="AD1966" s="76" t="s">
        <v>25</v>
      </c>
      <c r="AE1966" s="76" t="s">
        <v>544</v>
      </c>
      <c r="AF1966" s="76" t="s">
        <v>96</v>
      </c>
      <c r="AG1966" s="82"/>
      <c r="AH1966" s="60"/>
      <c r="AI1966" s="75" t="s">
        <v>6880</v>
      </c>
      <c r="AJ1966" s="6" t="s">
        <v>103</v>
      </c>
      <c r="AK1966" s="81">
        <v>0</v>
      </c>
      <c r="AL1966" s="6" t="s">
        <v>103</v>
      </c>
      <c r="AM1966" s="342"/>
      <c r="AN1966" s="342"/>
      <c r="AO1966" s="342"/>
    </row>
    <row r="1967" spans="1:41">
      <c r="A1967" s="75" t="s">
        <v>6880</v>
      </c>
      <c r="B1967" s="6" t="s">
        <v>93</v>
      </c>
      <c r="C1967" s="76">
        <v>1966</v>
      </c>
      <c r="D1967" s="80" t="s">
        <v>592</v>
      </c>
      <c r="E1967" s="80" t="s">
        <v>2164</v>
      </c>
      <c r="F1967" s="6" t="str">
        <f t="shared" si="200"/>
        <v>BROKERRM-I-1179-AI26-M19</v>
      </c>
      <c r="G1967" s="96" t="s">
        <v>6929</v>
      </c>
      <c r="H1967" s="103" t="s">
        <v>6930</v>
      </c>
      <c r="I1967" s="85" t="s">
        <v>6622</v>
      </c>
      <c r="J1967" s="105">
        <v>46104</v>
      </c>
      <c r="K1967" s="107" t="s">
        <v>7179</v>
      </c>
      <c r="L1967" s="85">
        <v>6994325505</v>
      </c>
      <c r="M1967" s="85" t="s">
        <v>25</v>
      </c>
      <c r="N1967" s="85" t="s">
        <v>116</v>
      </c>
      <c r="O1967" s="71">
        <v>0</v>
      </c>
      <c r="P1967" s="71">
        <v>0</v>
      </c>
      <c r="Q1967" s="79">
        <v>7320.35</v>
      </c>
      <c r="R1967" s="79">
        <v>1171.2560000000001</v>
      </c>
      <c r="S1967" s="71">
        <v>0</v>
      </c>
      <c r="T1967" s="79">
        <v>8491.6059999999998</v>
      </c>
      <c r="U1967" s="80" t="s">
        <v>24</v>
      </c>
      <c r="V1967" s="84">
        <f t="shared" si="206"/>
        <v>487.58338740331993</v>
      </c>
      <c r="W1967" s="106">
        <v>46101</v>
      </c>
      <c r="X1967" s="85" t="s">
        <v>1176</v>
      </c>
      <c r="Y1967" s="85" t="s">
        <v>129</v>
      </c>
      <c r="Z1967" s="85" t="s">
        <v>121</v>
      </c>
      <c r="AA1967" s="85" t="s">
        <v>122</v>
      </c>
      <c r="AB1967" s="76" t="s">
        <v>539</v>
      </c>
      <c r="AC1967" s="76" t="s">
        <v>540</v>
      </c>
      <c r="AD1967" s="76" t="s">
        <v>25</v>
      </c>
      <c r="AE1967" s="76" t="s">
        <v>544</v>
      </c>
      <c r="AF1967" s="76" t="s">
        <v>96</v>
      </c>
      <c r="AG1967" s="82"/>
      <c r="AH1967" s="60"/>
      <c r="AI1967" s="75" t="s">
        <v>6880</v>
      </c>
      <c r="AJ1967" s="6" t="s">
        <v>103</v>
      </c>
      <c r="AK1967" s="81">
        <v>0</v>
      </c>
      <c r="AL1967" s="6" t="s">
        <v>103</v>
      </c>
      <c r="AM1967" s="342"/>
      <c r="AN1967" s="342"/>
      <c r="AO1967" s="342"/>
    </row>
    <row r="1968" spans="1:41">
      <c r="A1968" s="75" t="s">
        <v>6880</v>
      </c>
      <c r="B1968" s="6" t="s">
        <v>93</v>
      </c>
      <c r="C1968" s="76">
        <v>1967</v>
      </c>
      <c r="D1968" s="80" t="s">
        <v>592</v>
      </c>
      <c r="E1968" s="80" t="s">
        <v>2164</v>
      </c>
      <c r="F1968" s="6" t="str">
        <f t="shared" si="200"/>
        <v>BROKERRM-I-1178-AI26-M19</v>
      </c>
      <c r="G1968" s="96" t="s">
        <v>6931</v>
      </c>
      <c r="H1968" s="103" t="s">
        <v>6932</v>
      </c>
      <c r="I1968" s="85" t="s">
        <v>6622</v>
      </c>
      <c r="J1968" s="105">
        <v>46105</v>
      </c>
      <c r="K1968" s="96" t="s">
        <v>7180</v>
      </c>
      <c r="L1968" s="85">
        <v>1161960833</v>
      </c>
      <c r="M1968" s="85" t="s">
        <v>25</v>
      </c>
      <c r="N1968" s="85" t="s">
        <v>116</v>
      </c>
      <c r="O1968" s="71">
        <v>0</v>
      </c>
      <c r="P1968" s="71">
        <v>0</v>
      </c>
      <c r="Q1968" s="79">
        <v>7470.69</v>
      </c>
      <c r="R1968" s="79">
        <v>1195.3104000000001</v>
      </c>
      <c r="S1968" s="71">
        <v>0</v>
      </c>
      <c r="T1968" s="79">
        <v>8666.000399999999</v>
      </c>
      <c r="U1968" s="80" t="s">
        <v>24</v>
      </c>
      <c r="V1968" s="84">
        <f t="shared" si="206"/>
        <v>497.59701878190361</v>
      </c>
      <c r="W1968" s="106">
        <v>46104</v>
      </c>
      <c r="X1968" s="85" t="s">
        <v>4746</v>
      </c>
      <c r="Y1968" s="85" t="s">
        <v>129</v>
      </c>
      <c r="Z1968" s="85" t="s">
        <v>121</v>
      </c>
      <c r="AA1968" s="85" t="s">
        <v>122</v>
      </c>
      <c r="AB1968" s="76" t="s">
        <v>539</v>
      </c>
      <c r="AC1968" s="76" t="s">
        <v>540</v>
      </c>
      <c r="AD1968" s="76" t="s">
        <v>25</v>
      </c>
      <c r="AE1968" s="76" t="s">
        <v>544</v>
      </c>
      <c r="AF1968" s="76" t="s">
        <v>96</v>
      </c>
      <c r="AG1968" s="82"/>
      <c r="AH1968" s="60"/>
      <c r="AI1968" s="75" t="s">
        <v>6880</v>
      </c>
      <c r="AJ1968" s="6" t="s">
        <v>103</v>
      </c>
      <c r="AK1968" s="81">
        <v>0</v>
      </c>
      <c r="AL1968" s="6" t="s">
        <v>103</v>
      </c>
      <c r="AM1968" s="342"/>
      <c r="AN1968" s="342"/>
      <c r="AO1968" s="342"/>
    </row>
    <row r="1969" spans="1:41">
      <c r="A1969" s="75" t="s">
        <v>6880</v>
      </c>
      <c r="B1969" s="6" t="s">
        <v>93</v>
      </c>
      <c r="C1969" s="76">
        <v>1968</v>
      </c>
      <c r="D1969" s="80" t="s">
        <v>592</v>
      </c>
      <c r="E1969" s="80" t="s">
        <v>2164</v>
      </c>
      <c r="F1969" s="6" t="str">
        <f t="shared" si="200"/>
        <v>BROKERRM-I-1187-AI26-M19</v>
      </c>
      <c r="G1969" s="96" t="s">
        <v>6933</v>
      </c>
      <c r="H1969" s="103" t="s">
        <v>6934</v>
      </c>
      <c r="I1969" s="85" t="s">
        <v>6622</v>
      </c>
      <c r="J1969" s="105">
        <v>46107</v>
      </c>
      <c r="K1969" s="107" t="s">
        <v>7181</v>
      </c>
      <c r="L1969" s="85">
        <v>3231949000</v>
      </c>
      <c r="M1969" s="85" t="s">
        <v>25</v>
      </c>
      <c r="N1969" s="85" t="s">
        <v>116</v>
      </c>
      <c r="O1969" s="71">
        <v>0</v>
      </c>
      <c r="P1969" s="71">
        <v>0</v>
      </c>
      <c r="Q1969" s="79">
        <v>7320.35</v>
      </c>
      <c r="R1969" s="79">
        <v>1171.2560000000001</v>
      </c>
      <c r="S1969" s="71">
        <v>0</v>
      </c>
      <c r="T1969" s="79">
        <v>8491.6059999999998</v>
      </c>
      <c r="U1969" s="80" t="s">
        <v>24</v>
      </c>
      <c r="V1969" s="84">
        <f t="shared" si="206"/>
        <v>487.58338740331993</v>
      </c>
      <c r="W1969" s="106">
        <v>46106</v>
      </c>
      <c r="X1969" s="85" t="s">
        <v>1183</v>
      </c>
      <c r="Y1969" s="85" t="s">
        <v>178</v>
      </c>
      <c r="Z1969" s="85" t="s">
        <v>121</v>
      </c>
      <c r="AA1969" s="85" t="s">
        <v>122</v>
      </c>
      <c r="AB1969" s="76" t="s">
        <v>539</v>
      </c>
      <c r="AC1969" s="76" t="s">
        <v>540</v>
      </c>
      <c r="AD1969" s="76" t="s">
        <v>25</v>
      </c>
      <c r="AE1969" s="76" t="s">
        <v>544</v>
      </c>
      <c r="AF1969" s="76" t="s">
        <v>96</v>
      </c>
      <c r="AG1969" s="82"/>
      <c r="AH1969" s="60"/>
      <c r="AI1969" s="75" t="s">
        <v>6880</v>
      </c>
      <c r="AJ1969" s="6" t="s">
        <v>103</v>
      </c>
      <c r="AK1969" s="81">
        <v>0</v>
      </c>
      <c r="AL1969" s="6" t="s">
        <v>103</v>
      </c>
      <c r="AM1969" s="342"/>
      <c r="AN1969" s="342"/>
      <c r="AO1969" s="342"/>
    </row>
    <row r="1970" spans="1:41">
      <c r="A1970" s="75" t="s">
        <v>6880</v>
      </c>
      <c r="B1970" s="6" t="s">
        <v>93</v>
      </c>
      <c r="C1970" s="76">
        <v>1969</v>
      </c>
      <c r="D1970" s="80" t="s">
        <v>592</v>
      </c>
      <c r="E1970" s="80" t="s">
        <v>2164</v>
      </c>
      <c r="F1970" s="6" t="str">
        <f t="shared" si="200"/>
        <v>BROKERRM-I-1172-AI26-M19</v>
      </c>
      <c r="G1970" s="96" t="s">
        <v>6504</v>
      </c>
      <c r="H1970" s="103" t="s">
        <v>6935</v>
      </c>
      <c r="I1970" s="85" t="s">
        <v>6622</v>
      </c>
      <c r="J1970" s="105">
        <v>46105</v>
      </c>
      <c r="K1970" s="96" t="s">
        <v>7182</v>
      </c>
      <c r="L1970" s="85">
        <v>6865576336</v>
      </c>
      <c r="M1970" s="85" t="s">
        <v>25</v>
      </c>
      <c r="N1970" s="85" t="s">
        <v>116</v>
      </c>
      <c r="O1970" s="71">
        <v>0</v>
      </c>
      <c r="P1970" s="71">
        <v>0</v>
      </c>
      <c r="Q1970" s="79">
        <v>6043.24</v>
      </c>
      <c r="R1970" s="79">
        <v>966.91840000000002</v>
      </c>
      <c r="S1970" s="71">
        <v>0</v>
      </c>
      <c r="T1970" s="79">
        <v>7010.1584000000003</v>
      </c>
      <c r="U1970" s="80" t="s">
        <v>24</v>
      </c>
      <c r="V1970" s="84">
        <f t="shared" si="206"/>
        <v>402.51947380811566</v>
      </c>
      <c r="W1970" s="106">
        <v>46104</v>
      </c>
      <c r="X1970" s="85" t="s">
        <v>1183</v>
      </c>
      <c r="Y1970" s="85" t="s">
        <v>178</v>
      </c>
      <c r="Z1970" s="85" t="s">
        <v>121</v>
      </c>
      <c r="AA1970" s="85" t="s">
        <v>122</v>
      </c>
      <c r="AB1970" s="76" t="s">
        <v>539</v>
      </c>
      <c r="AC1970" s="76" t="s">
        <v>540</v>
      </c>
      <c r="AD1970" s="76" t="s">
        <v>25</v>
      </c>
      <c r="AE1970" s="76" t="s">
        <v>544</v>
      </c>
      <c r="AF1970" s="76" t="s">
        <v>96</v>
      </c>
      <c r="AG1970" s="82"/>
      <c r="AH1970" s="60"/>
      <c r="AI1970" s="75" t="s">
        <v>6880</v>
      </c>
      <c r="AJ1970" s="6" t="s">
        <v>103</v>
      </c>
      <c r="AK1970" s="81">
        <v>0</v>
      </c>
      <c r="AL1970" s="6" t="s">
        <v>103</v>
      </c>
      <c r="AM1970" s="342"/>
      <c r="AN1970" s="342"/>
      <c r="AO1970" s="342"/>
    </row>
    <row r="1971" spans="1:41">
      <c r="A1971" s="75" t="s">
        <v>6880</v>
      </c>
      <c r="B1971" s="6" t="s">
        <v>93</v>
      </c>
      <c r="C1971" s="76">
        <v>1970</v>
      </c>
      <c r="D1971" s="80" t="s">
        <v>592</v>
      </c>
      <c r="E1971" s="80" t="s">
        <v>2164</v>
      </c>
      <c r="F1971" s="6" t="str">
        <f t="shared" si="200"/>
        <v>BROKERRM-I-1186-AI26-M19</v>
      </c>
      <c r="G1971" s="96" t="s">
        <v>6936</v>
      </c>
      <c r="H1971" s="103" t="s">
        <v>6937</v>
      </c>
      <c r="I1971" s="85" t="s">
        <v>6622</v>
      </c>
      <c r="J1971" s="105">
        <v>46107</v>
      </c>
      <c r="K1971" s="96" t="s">
        <v>7183</v>
      </c>
      <c r="L1971" s="85">
        <v>9817343373</v>
      </c>
      <c r="M1971" s="85" t="s">
        <v>25</v>
      </c>
      <c r="N1971" s="85" t="s">
        <v>116</v>
      </c>
      <c r="O1971" s="71">
        <v>0</v>
      </c>
      <c r="P1971" s="71">
        <v>0</v>
      </c>
      <c r="Q1971" s="79">
        <v>3211.86</v>
      </c>
      <c r="R1971" s="79">
        <v>513.89</v>
      </c>
      <c r="S1971" s="71">
        <v>0</v>
      </c>
      <c r="T1971" s="79">
        <v>3725.75</v>
      </c>
      <c r="U1971" s="80" t="s">
        <v>24</v>
      </c>
      <c r="V1971" s="84">
        <f t="shared" si="206"/>
        <v>213.93053394351074</v>
      </c>
      <c r="W1971" s="106">
        <v>46106</v>
      </c>
      <c r="X1971" s="85" t="s">
        <v>1176</v>
      </c>
      <c r="Y1971" s="85" t="s">
        <v>129</v>
      </c>
      <c r="Z1971" s="85" t="s">
        <v>121</v>
      </c>
      <c r="AA1971" s="85" t="s">
        <v>122</v>
      </c>
      <c r="AB1971" s="76" t="s">
        <v>539</v>
      </c>
      <c r="AC1971" s="76" t="s">
        <v>540</v>
      </c>
      <c r="AD1971" s="76" t="s">
        <v>25</v>
      </c>
      <c r="AE1971" s="76" t="s">
        <v>544</v>
      </c>
      <c r="AF1971" s="76" t="s">
        <v>96</v>
      </c>
      <c r="AG1971" s="82"/>
      <c r="AH1971" s="60"/>
      <c r="AI1971" s="75" t="s">
        <v>6880</v>
      </c>
      <c r="AJ1971" s="6" t="s">
        <v>103</v>
      </c>
      <c r="AK1971" s="81">
        <v>0</v>
      </c>
      <c r="AL1971" s="6" t="s">
        <v>103</v>
      </c>
      <c r="AM1971" s="342"/>
      <c r="AN1971" s="342"/>
      <c r="AO1971" s="342"/>
    </row>
    <row r="1972" spans="1:41">
      <c r="A1972" s="75" t="s">
        <v>6880</v>
      </c>
      <c r="B1972" s="6" t="s">
        <v>93</v>
      </c>
      <c r="C1972" s="76">
        <v>1971</v>
      </c>
      <c r="D1972" s="80" t="s">
        <v>592</v>
      </c>
      <c r="E1972" s="80" t="s">
        <v>2164</v>
      </c>
      <c r="F1972" s="6" t="str">
        <f t="shared" si="200"/>
        <v>BROKERRM-I-1185-AI26-M19</v>
      </c>
      <c r="G1972" s="96" t="s">
        <v>6938</v>
      </c>
      <c r="H1972" s="103" t="s">
        <v>6939</v>
      </c>
      <c r="I1972" s="85" t="s">
        <v>6622</v>
      </c>
      <c r="J1972" s="105">
        <v>46107</v>
      </c>
      <c r="K1972" s="96" t="s">
        <v>7184</v>
      </c>
      <c r="L1972" s="85">
        <v>9354906186</v>
      </c>
      <c r="M1972" s="85" t="s">
        <v>25</v>
      </c>
      <c r="N1972" s="85" t="s">
        <v>116</v>
      </c>
      <c r="O1972" s="71">
        <v>0</v>
      </c>
      <c r="P1972" s="71">
        <v>0</v>
      </c>
      <c r="Q1972" s="79">
        <v>3741.85</v>
      </c>
      <c r="R1972" s="79">
        <v>598.69000000000005</v>
      </c>
      <c r="S1972" s="71">
        <v>0</v>
      </c>
      <c r="T1972" s="79">
        <v>4340.54</v>
      </c>
      <c r="U1972" s="80" t="s">
        <v>24</v>
      </c>
      <c r="V1972" s="84">
        <f t="shared" si="206"/>
        <v>249.23144059670295</v>
      </c>
      <c r="W1972" s="106">
        <v>46106</v>
      </c>
      <c r="X1972" s="85" t="s">
        <v>1185</v>
      </c>
      <c r="Y1972" s="85" t="s">
        <v>1186</v>
      </c>
      <c r="Z1972" s="85" t="s">
        <v>121</v>
      </c>
      <c r="AA1972" s="85" t="s">
        <v>122</v>
      </c>
      <c r="AB1972" s="76" t="s">
        <v>539</v>
      </c>
      <c r="AC1972" s="76" t="s">
        <v>540</v>
      </c>
      <c r="AD1972" s="76" t="s">
        <v>25</v>
      </c>
      <c r="AE1972" s="76" t="s">
        <v>544</v>
      </c>
      <c r="AF1972" s="76" t="s">
        <v>96</v>
      </c>
      <c r="AG1972" s="82"/>
      <c r="AH1972" s="60"/>
      <c r="AI1972" s="75" t="s">
        <v>6880</v>
      </c>
      <c r="AJ1972" s="6" t="s">
        <v>103</v>
      </c>
      <c r="AK1972" s="81">
        <v>0</v>
      </c>
      <c r="AL1972" s="6" t="s">
        <v>103</v>
      </c>
      <c r="AM1972" s="342"/>
      <c r="AN1972" s="342"/>
      <c r="AO1972" s="342"/>
    </row>
    <row r="1973" spans="1:41">
      <c r="A1973" s="75" t="s">
        <v>6880</v>
      </c>
      <c r="B1973" s="6" t="s">
        <v>93</v>
      </c>
      <c r="C1973" s="76">
        <v>1972</v>
      </c>
      <c r="D1973" s="80" t="s">
        <v>108</v>
      </c>
      <c r="E1973" s="80" t="s">
        <v>2163</v>
      </c>
      <c r="F1973" s="6" t="str">
        <f t="shared" si="200"/>
        <v>FREIGHTRM-I-1184-AI26-M19</v>
      </c>
      <c r="G1973" s="96" t="s">
        <v>6940</v>
      </c>
      <c r="H1973" s="6" t="s">
        <v>6941</v>
      </c>
      <c r="I1973" s="85" t="s">
        <v>6622</v>
      </c>
      <c r="J1973" s="92">
        <v>46112</v>
      </c>
      <c r="K1973" s="92" t="s">
        <v>116</v>
      </c>
      <c r="L1973" s="80" t="s">
        <v>119</v>
      </c>
      <c r="M1973" s="85" t="s">
        <v>25</v>
      </c>
      <c r="N1973" s="85" t="s">
        <v>116</v>
      </c>
      <c r="O1973" s="71">
        <v>0</v>
      </c>
      <c r="P1973" s="71">
        <v>0</v>
      </c>
      <c r="Q1973" s="79">
        <v>59715.33</v>
      </c>
      <c r="R1973" s="79">
        <v>2388.61</v>
      </c>
      <c r="S1973" s="71">
        <v>0</v>
      </c>
      <c r="T1973" s="79">
        <v>62103.94</v>
      </c>
      <c r="U1973" s="80" t="s">
        <v>24</v>
      </c>
      <c r="V1973" s="84">
        <f t="shared" si="206"/>
        <v>3565.9743794392416</v>
      </c>
      <c r="W1973" s="74" t="s">
        <v>119</v>
      </c>
      <c r="X1973" s="80" t="s">
        <v>120</v>
      </c>
      <c r="Y1973" s="80" t="s">
        <v>120</v>
      </c>
      <c r="Z1973" s="85" t="s">
        <v>121</v>
      </c>
      <c r="AA1973" s="85" t="s">
        <v>122</v>
      </c>
      <c r="AB1973" s="76" t="s">
        <v>539</v>
      </c>
      <c r="AC1973" s="76" t="s">
        <v>540</v>
      </c>
      <c r="AD1973" s="85" t="s">
        <v>25</v>
      </c>
      <c r="AE1973" s="76" t="s">
        <v>544</v>
      </c>
      <c r="AF1973" s="76" t="s">
        <v>96</v>
      </c>
      <c r="AG1973" s="82"/>
      <c r="AH1973" s="60"/>
      <c r="AI1973" s="75" t="s">
        <v>6880</v>
      </c>
      <c r="AJ1973" s="6" t="s">
        <v>103</v>
      </c>
      <c r="AK1973" s="81">
        <v>0</v>
      </c>
      <c r="AL1973" s="6" t="s">
        <v>103</v>
      </c>
      <c r="AM1973" s="342"/>
      <c r="AN1973" s="342"/>
      <c r="AO1973" s="342"/>
    </row>
    <row r="1974" spans="1:41">
      <c r="A1974" s="75" t="s">
        <v>6880</v>
      </c>
      <c r="B1974" s="6" t="s">
        <v>93</v>
      </c>
      <c r="C1974" s="76">
        <v>1973</v>
      </c>
      <c r="D1974" s="80" t="s">
        <v>108</v>
      </c>
      <c r="E1974" s="80" t="s">
        <v>2163</v>
      </c>
      <c r="F1974" s="6" t="str">
        <f t="shared" si="200"/>
        <v>FREIGHTPAQUETERIA</v>
      </c>
      <c r="G1974" s="96" t="s">
        <v>127</v>
      </c>
      <c r="H1974" s="6" t="s">
        <v>6942</v>
      </c>
      <c r="I1974" s="85" t="s">
        <v>6622</v>
      </c>
      <c r="J1974" s="92">
        <v>46119</v>
      </c>
      <c r="K1974" s="92" t="s">
        <v>116</v>
      </c>
      <c r="L1974" s="80">
        <v>8584885945</v>
      </c>
      <c r="M1974" s="85" t="s">
        <v>28</v>
      </c>
      <c r="N1974" s="85" t="s">
        <v>116</v>
      </c>
      <c r="O1974" s="71">
        <v>0</v>
      </c>
      <c r="P1974" s="71">
        <v>0</v>
      </c>
      <c r="Q1974" s="79">
        <v>685.21</v>
      </c>
      <c r="R1974" s="79">
        <v>0</v>
      </c>
      <c r="S1974" s="71">
        <v>0</v>
      </c>
      <c r="T1974" s="79">
        <v>685.21</v>
      </c>
      <c r="U1974" s="80" t="s">
        <v>24</v>
      </c>
      <c r="V1974" s="84">
        <f t="shared" si="206"/>
        <v>39.344384664411997</v>
      </c>
      <c r="W1974" s="74" t="s">
        <v>119</v>
      </c>
      <c r="X1974" s="80" t="s">
        <v>122</v>
      </c>
      <c r="Y1974" s="80" t="s">
        <v>121</v>
      </c>
      <c r="Z1974" s="80" t="s">
        <v>120</v>
      </c>
      <c r="AA1974" s="80" t="s">
        <v>120</v>
      </c>
      <c r="AB1974" s="76" t="s">
        <v>539</v>
      </c>
      <c r="AC1974" s="76" t="s">
        <v>541</v>
      </c>
      <c r="AD1974" s="85" t="s">
        <v>28</v>
      </c>
      <c r="AE1974" s="76" t="s">
        <v>545</v>
      </c>
      <c r="AF1974" s="76" t="s">
        <v>96</v>
      </c>
      <c r="AG1974" s="82"/>
      <c r="AH1974" s="60"/>
      <c r="AI1974" s="75" t="s">
        <v>6880</v>
      </c>
      <c r="AJ1974" s="6" t="s">
        <v>103</v>
      </c>
      <c r="AK1974" s="81">
        <v>0</v>
      </c>
      <c r="AL1974" s="6" t="s">
        <v>103</v>
      </c>
      <c r="AM1974" s="342"/>
      <c r="AN1974" s="342"/>
      <c r="AO1974" s="342"/>
    </row>
    <row r="1975" spans="1:41">
      <c r="A1975" s="75" t="s">
        <v>6880</v>
      </c>
      <c r="B1975" s="6" t="s">
        <v>93</v>
      </c>
      <c r="C1975" s="76">
        <v>1974</v>
      </c>
      <c r="D1975" s="80" t="s">
        <v>108</v>
      </c>
      <c r="E1975" s="80" t="s">
        <v>2163</v>
      </c>
      <c r="F1975" s="6" t="str">
        <f t="shared" si="200"/>
        <v>FREIGHTRM-I-1196-AI26-M61</v>
      </c>
      <c r="G1975" s="96" t="s">
        <v>6943</v>
      </c>
      <c r="H1975" s="6" t="s">
        <v>6944</v>
      </c>
      <c r="I1975" s="85" t="s">
        <v>6622</v>
      </c>
      <c r="J1975" s="92">
        <v>46112</v>
      </c>
      <c r="K1975" s="92" t="s">
        <v>116</v>
      </c>
      <c r="L1975" s="80">
        <v>9665194173</v>
      </c>
      <c r="M1975" s="85" t="s">
        <v>25</v>
      </c>
      <c r="N1975" s="85" t="s">
        <v>116</v>
      </c>
      <c r="O1975" s="71">
        <v>0</v>
      </c>
      <c r="P1975" s="71">
        <v>0</v>
      </c>
      <c r="Q1975" s="79">
        <v>293.12</v>
      </c>
      <c r="R1975" s="79">
        <v>46.9</v>
      </c>
      <c r="S1975" s="71">
        <v>0</v>
      </c>
      <c r="T1975" s="79">
        <v>340.02</v>
      </c>
      <c r="U1975" s="80" t="s">
        <v>24</v>
      </c>
      <c r="V1975" s="84">
        <f t="shared" si="206"/>
        <v>19.523763041393682</v>
      </c>
      <c r="W1975" s="74" t="s">
        <v>119</v>
      </c>
      <c r="X1975" s="80" t="s">
        <v>120</v>
      </c>
      <c r="Y1975" s="80" t="s">
        <v>120</v>
      </c>
      <c r="Z1975" s="85" t="s">
        <v>121</v>
      </c>
      <c r="AA1975" s="85" t="s">
        <v>122</v>
      </c>
      <c r="AB1975" s="76" t="s">
        <v>6708</v>
      </c>
      <c r="AC1975" s="76" t="s">
        <v>540</v>
      </c>
      <c r="AD1975" s="85" t="s">
        <v>25</v>
      </c>
      <c r="AE1975" s="76" t="s">
        <v>544</v>
      </c>
      <c r="AF1975" s="76" t="s">
        <v>96</v>
      </c>
      <c r="AG1975" s="82"/>
      <c r="AH1975" s="60"/>
      <c r="AI1975" s="75" t="s">
        <v>6880</v>
      </c>
      <c r="AJ1975" s="6" t="s">
        <v>103</v>
      </c>
      <c r="AK1975" s="81">
        <v>0</v>
      </c>
      <c r="AL1975" s="6" t="s">
        <v>103</v>
      </c>
      <c r="AM1975" s="342"/>
      <c r="AN1975" s="342"/>
      <c r="AO1975" s="342"/>
    </row>
    <row r="1976" spans="1:41">
      <c r="A1976" s="75" t="s">
        <v>6880</v>
      </c>
      <c r="B1976" s="6" t="s">
        <v>93</v>
      </c>
      <c r="C1976" s="76">
        <v>1975</v>
      </c>
      <c r="D1976" s="80" t="s">
        <v>108</v>
      </c>
      <c r="E1976" s="80" t="s">
        <v>2163</v>
      </c>
      <c r="F1976" s="6" t="str">
        <f t="shared" si="200"/>
        <v>FREIGHTFG-I-0531-AE26-M19</v>
      </c>
      <c r="G1976" s="96" t="s">
        <v>6945</v>
      </c>
      <c r="H1976" s="6" t="s">
        <v>6946</v>
      </c>
      <c r="I1976" s="85" t="s">
        <v>6622</v>
      </c>
      <c r="J1976" s="92">
        <v>46112</v>
      </c>
      <c r="K1976" s="92" t="s">
        <v>116</v>
      </c>
      <c r="L1976" s="80" t="s">
        <v>119</v>
      </c>
      <c r="M1976" s="85" t="s">
        <v>28</v>
      </c>
      <c r="N1976" s="85" t="s">
        <v>116</v>
      </c>
      <c r="O1976" s="71">
        <v>0</v>
      </c>
      <c r="P1976" s="71">
        <v>0</v>
      </c>
      <c r="Q1976" s="79">
        <v>46258.46</v>
      </c>
      <c r="R1976" s="79">
        <v>1613.91</v>
      </c>
      <c r="S1976" s="71">
        <v>0</v>
      </c>
      <c r="T1976" s="79">
        <v>47872.37</v>
      </c>
      <c r="U1976" s="80" t="s">
        <v>24</v>
      </c>
      <c r="V1976" s="84">
        <f t="shared" si="206"/>
        <v>2748.8053882416439</v>
      </c>
      <c r="W1976" s="74" t="s">
        <v>119</v>
      </c>
      <c r="X1976" s="80" t="s">
        <v>122</v>
      </c>
      <c r="Y1976" s="80" t="s">
        <v>121</v>
      </c>
      <c r="Z1976" s="80" t="s">
        <v>120</v>
      </c>
      <c r="AA1976" s="80" t="s">
        <v>120</v>
      </c>
      <c r="AB1976" s="76" t="s">
        <v>539</v>
      </c>
      <c r="AC1976" s="76" t="s">
        <v>541</v>
      </c>
      <c r="AD1976" s="85" t="s">
        <v>28</v>
      </c>
      <c r="AE1976" s="76" t="s">
        <v>545</v>
      </c>
      <c r="AF1976" s="76" t="s">
        <v>96</v>
      </c>
      <c r="AG1976" s="82"/>
      <c r="AH1976" s="60"/>
      <c r="AI1976" s="75" t="s">
        <v>6880</v>
      </c>
      <c r="AJ1976" s="6" t="s">
        <v>103</v>
      </c>
      <c r="AK1976" s="81">
        <v>0</v>
      </c>
      <c r="AL1976" s="6" t="s">
        <v>103</v>
      </c>
      <c r="AM1976" s="342"/>
      <c r="AN1976" s="342"/>
      <c r="AO1976" s="342"/>
    </row>
    <row r="1977" spans="1:41">
      <c r="A1977" s="75" t="s">
        <v>6880</v>
      </c>
      <c r="B1977" s="6" t="s">
        <v>93</v>
      </c>
      <c r="C1977" s="76">
        <v>1976</v>
      </c>
      <c r="D1977" s="80" t="s">
        <v>1563</v>
      </c>
      <c r="E1977" s="80" t="s">
        <v>6444</v>
      </c>
      <c r="F1977" s="6" t="str">
        <f t="shared" si="200"/>
        <v>BROKER RM-J-1291LI26-M19</v>
      </c>
      <c r="G1977" s="96" t="s">
        <v>6947</v>
      </c>
      <c r="H1977" s="95" t="s">
        <v>6948</v>
      </c>
      <c r="I1977" s="85" t="s">
        <v>6622</v>
      </c>
      <c r="J1977" s="92" t="s">
        <v>7185</v>
      </c>
      <c r="K1977" s="92" t="s">
        <v>7186</v>
      </c>
      <c r="L1977" s="78" t="s">
        <v>116</v>
      </c>
      <c r="M1977" s="80" t="s">
        <v>173</v>
      </c>
      <c r="N1977" s="85">
        <v>697174</v>
      </c>
      <c r="O1977" s="71">
        <v>0</v>
      </c>
      <c r="P1977" s="71">
        <v>0</v>
      </c>
      <c r="Q1977" s="79">
        <v>224</v>
      </c>
      <c r="R1977" s="79">
        <v>0</v>
      </c>
      <c r="S1977" s="71">
        <v>0</v>
      </c>
      <c r="T1977" s="79">
        <v>224</v>
      </c>
      <c r="U1977" s="87" t="s">
        <v>118</v>
      </c>
      <c r="V1977" s="84">
        <f t="shared" ref="V1977:V1978" si="207">T1977</f>
        <v>224</v>
      </c>
      <c r="W1977" s="74" t="s">
        <v>6660</v>
      </c>
      <c r="X1977" s="80" t="s">
        <v>1156</v>
      </c>
      <c r="Y1977" s="80" t="s">
        <v>178</v>
      </c>
      <c r="Z1977" s="80" t="s">
        <v>239</v>
      </c>
      <c r="AA1977" s="80" t="s">
        <v>122</v>
      </c>
      <c r="AB1977" s="76" t="s">
        <v>539</v>
      </c>
      <c r="AC1977" s="76" t="s">
        <v>540</v>
      </c>
      <c r="AD1977" s="76" t="s">
        <v>173</v>
      </c>
      <c r="AE1977" s="76" t="s">
        <v>548</v>
      </c>
      <c r="AF1977" s="76" t="s">
        <v>96</v>
      </c>
      <c r="AG1977" s="82"/>
      <c r="AH1977" s="60"/>
      <c r="AI1977" s="75" t="s">
        <v>6880</v>
      </c>
      <c r="AJ1977" s="6" t="s">
        <v>103</v>
      </c>
      <c r="AK1977" s="81">
        <v>0</v>
      </c>
      <c r="AL1977" s="6" t="s">
        <v>103</v>
      </c>
      <c r="AM1977" s="342"/>
      <c r="AN1977" s="342"/>
      <c r="AO1977" s="342"/>
    </row>
    <row r="1978" spans="1:41">
      <c r="A1978" s="75" t="s">
        <v>6880</v>
      </c>
      <c r="B1978" s="6" t="s">
        <v>93</v>
      </c>
      <c r="C1978" s="76">
        <v>1977</v>
      </c>
      <c r="D1978" s="80" t="s">
        <v>1563</v>
      </c>
      <c r="E1978" s="80" t="s">
        <v>6444</v>
      </c>
      <c r="F1978" s="6" t="str">
        <f t="shared" si="200"/>
        <v>BROKER RM-J-1290LI26-M19</v>
      </c>
      <c r="G1978" s="96" t="s">
        <v>6949</v>
      </c>
      <c r="H1978" s="95" t="s">
        <v>6950</v>
      </c>
      <c r="I1978" s="85" t="s">
        <v>6622</v>
      </c>
      <c r="J1978" s="92" t="s">
        <v>7185</v>
      </c>
      <c r="K1978" s="92" t="s">
        <v>7187</v>
      </c>
      <c r="L1978" s="78" t="s">
        <v>116</v>
      </c>
      <c r="M1978" s="80" t="s">
        <v>173</v>
      </c>
      <c r="N1978" s="85">
        <v>697174</v>
      </c>
      <c r="O1978" s="71">
        <v>0</v>
      </c>
      <c r="P1978" s="71">
        <v>0</v>
      </c>
      <c r="Q1978" s="79">
        <v>84</v>
      </c>
      <c r="R1978" s="79">
        <v>0</v>
      </c>
      <c r="S1978" s="71">
        <v>0</v>
      </c>
      <c r="T1978" s="79">
        <v>84</v>
      </c>
      <c r="U1978" s="87" t="s">
        <v>118</v>
      </c>
      <c r="V1978" s="84">
        <f t="shared" si="207"/>
        <v>84</v>
      </c>
      <c r="W1978" s="74" t="s">
        <v>6660</v>
      </c>
      <c r="X1978" s="80" t="s">
        <v>1156</v>
      </c>
      <c r="Y1978" s="80" t="s">
        <v>178</v>
      </c>
      <c r="Z1978" s="80" t="s">
        <v>239</v>
      </c>
      <c r="AA1978" s="80" t="s">
        <v>122</v>
      </c>
      <c r="AB1978" s="76" t="s">
        <v>539</v>
      </c>
      <c r="AC1978" s="76" t="s">
        <v>540</v>
      </c>
      <c r="AD1978" s="76" t="s">
        <v>173</v>
      </c>
      <c r="AE1978" s="76" t="s">
        <v>548</v>
      </c>
      <c r="AF1978" s="76" t="s">
        <v>96</v>
      </c>
      <c r="AG1978" s="82"/>
      <c r="AH1978" s="60"/>
      <c r="AI1978" s="75" t="s">
        <v>6880</v>
      </c>
      <c r="AJ1978" s="6" t="s">
        <v>103</v>
      </c>
      <c r="AK1978" s="81">
        <v>0</v>
      </c>
      <c r="AL1978" s="6" t="s">
        <v>103</v>
      </c>
      <c r="AM1978" s="342"/>
      <c r="AN1978" s="342"/>
      <c r="AO1978" s="342"/>
    </row>
    <row r="1979" spans="1:41">
      <c r="A1979" s="75" t="s">
        <v>6880</v>
      </c>
      <c r="B1979" s="6" t="s">
        <v>93</v>
      </c>
      <c r="C1979" s="76">
        <v>1978</v>
      </c>
      <c r="D1979" s="76" t="s">
        <v>98</v>
      </c>
      <c r="E1979" s="76" t="s">
        <v>2164</v>
      </c>
      <c r="F1979" s="6" t="str">
        <f t="shared" si="200"/>
        <v>BROKERRM-A-014-SI26-M19-L-B</v>
      </c>
      <c r="G1979" s="97" t="s">
        <v>6951</v>
      </c>
      <c r="H1979" s="95" t="s">
        <v>6952</v>
      </c>
      <c r="I1979" s="85" t="s">
        <v>6622</v>
      </c>
      <c r="J1979" s="92">
        <v>46104</v>
      </c>
      <c r="K1979" s="96" t="s">
        <v>7188</v>
      </c>
      <c r="L1979" s="80" t="s">
        <v>116</v>
      </c>
      <c r="M1979" s="80" t="s">
        <v>117</v>
      </c>
      <c r="N1979" s="80">
        <v>265932420</v>
      </c>
      <c r="O1979" s="71">
        <v>0</v>
      </c>
      <c r="P1979" s="71">
        <v>6004.16</v>
      </c>
      <c r="Q1979" s="79">
        <v>2473.08</v>
      </c>
      <c r="R1979" s="79">
        <v>395.69</v>
      </c>
      <c r="S1979" s="71">
        <v>0</v>
      </c>
      <c r="T1979" s="79">
        <v>8872.93</v>
      </c>
      <c r="U1979" s="87" t="s">
        <v>24</v>
      </c>
      <c r="V1979" s="84">
        <f t="shared" ref="V1979:V2042" si="208">T1979/17.4157</f>
        <v>509.47880360823854</v>
      </c>
      <c r="W1979" s="86">
        <v>46099</v>
      </c>
      <c r="X1979" s="80" t="s">
        <v>7189</v>
      </c>
      <c r="Y1979" s="80" t="s">
        <v>1277</v>
      </c>
      <c r="Z1979" s="80" t="s">
        <v>537</v>
      </c>
      <c r="AA1979" s="6" t="s">
        <v>1299</v>
      </c>
      <c r="AB1979" s="76" t="s">
        <v>539</v>
      </c>
      <c r="AC1979" s="76" t="s">
        <v>540</v>
      </c>
      <c r="AD1979" s="76" t="s">
        <v>174</v>
      </c>
      <c r="AE1979" s="341">
        <v>67110003</v>
      </c>
      <c r="AF1979" s="76" t="s">
        <v>96</v>
      </c>
      <c r="AG1979" s="75"/>
      <c r="AH1979" s="60"/>
      <c r="AI1979" s="75" t="s">
        <v>6880</v>
      </c>
      <c r="AJ1979" s="6" t="s">
        <v>103</v>
      </c>
      <c r="AK1979" s="81">
        <v>0</v>
      </c>
      <c r="AL1979" s="6" t="s">
        <v>103</v>
      </c>
      <c r="AM1979" s="342"/>
      <c r="AN1979" s="342"/>
      <c r="AO1979" s="342"/>
    </row>
    <row r="1980" spans="1:41">
      <c r="A1980" s="75" t="s">
        <v>6880</v>
      </c>
      <c r="B1980" s="6" t="s">
        <v>93</v>
      </c>
      <c r="C1980" s="76">
        <v>1979</v>
      </c>
      <c r="D1980" s="76" t="s">
        <v>98</v>
      </c>
      <c r="E1980" s="76" t="s">
        <v>2164</v>
      </c>
      <c r="F1980" s="6" t="str">
        <f t="shared" si="200"/>
        <v>BROKERRM-R-025-SI26-M19-B</v>
      </c>
      <c r="G1980" s="97" t="s">
        <v>6953</v>
      </c>
      <c r="H1980" s="95" t="s">
        <v>6954</v>
      </c>
      <c r="I1980" s="85" t="s">
        <v>6622</v>
      </c>
      <c r="J1980" s="92">
        <v>46104</v>
      </c>
      <c r="K1980" s="96" t="s">
        <v>7190</v>
      </c>
      <c r="L1980" s="80" t="s">
        <v>7191</v>
      </c>
      <c r="M1980" s="80" t="s">
        <v>117</v>
      </c>
      <c r="N1980" s="6" t="s">
        <v>7192</v>
      </c>
      <c r="O1980" s="71">
        <v>0</v>
      </c>
      <c r="P1980" s="71">
        <v>9863.08</v>
      </c>
      <c r="Q1980" s="79">
        <v>2442.15</v>
      </c>
      <c r="R1980" s="79">
        <v>390.74</v>
      </c>
      <c r="S1980" s="71">
        <v>0</v>
      </c>
      <c r="T1980" s="79">
        <v>12695.97</v>
      </c>
      <c r="U1980" s="87" t="s">
        <v>24</v>
      </c>
      <c r="V1980" s="84">
        <f t="shared" si="208"/>
        <v>728.99567631504897</v>
      </c>
      <c r="W1980" s="86">
        <v>46091</v>
      </c>
      <c r="X1980" s="85" t="s">
        <v>1231</v>
      </c>
      <c r="Y1980" s="80" t="s">
        <v>536</v>
      </c>
      <c r="Z1980" s="80" t="s">
        <v>537</v>
      </c>
      <c r="AA1980" s="85" t="s">
        <v>1303</v>
      </c>
      <c r="AB1980" s="76" t="s">
        <v>539</v>
      </c>
      <c r="AC1980" s="76" t="s">
        <v>540</v>
      </c>
      <c r="AD1980" s="76" t="s">
        <v>174</v>
      </c>
      <c r="AE1980" s="341">
        <v>67110003</v>
      </c>
      <c r="AF1980" s="76" t="s">
        <v>96</v>
      </c>
      <c r="AG1980" s="75"/>
      <c r="AH1980" s="60"/>
      <c r="AI1980" s="75" t="s">
        <v>6880</v>
      </c>
      <c r="AJ1980" s="6" t="s">
        <v>103</v>
      </c>
      <c r="AK1980" s="81">
        <v>0</v>
      </c>
      <c r="AL1980" s="6" t="s">
        <v>103</v>
      </c>
      <c r="AM1980" s="342"/>
      <c r="AN1980" s="342"/>
      <c r="AO1980" s="342"/>
    </row>
    <row r="1981" spans="1:41">
      <c r="A1981" s="75" t="s">
        <v>6880</v>
      </c>
      <c r="B1981" s="6" t="s">
        <v>93</v>
      </c>
      <c r="C1981" s="76">
        <v>1980</v>
      </c>
      <c r="D1981" s="76" t="s">
        <v>98</v>
      </c>
      <c r="E1981" s="76" t="s">
        <v>2164</v>
      </c>
      <c r="F1981" s="6" t="str">
        <f t="shared" si="200"/>
        <v>BROKERRM-R-022-SI26-M19-B</v>
      </c>
      <c r="G1981" s="96" t="s">
        <v>6955</v>
      </c>
      <c r="H1981" s="95" t="s">
        <v>6956</v>
      </c>
      <c r="I1981" s="85" t="s">
        <v>6622</v>
      </c>
      <c r="J1981" s="92">
        <v>46104</v>
      </c>
      <c r="K1981" s="96" t="s">
        <v>7193</v>
      </c>
      <c r="L1981" s="77" t="s">
        <v>7194</v>
      </c>
      <c r="M1981" s="80" t="s">
        <v>117</v>
      </c>
      <c r="N1981" s="6" t="s">
        <v>7195</v>
      </c>
      <c r="O1981" s="71">
        <v>0</v>
      </c>
      <c r="P1981" s="71">
        <v>10096.68</v>
      </c>
      <c r="Q1981" s="79">
        <v>2460.4299999999998</v>
      </c>
      <c r="R1981" s="79">
        <v>393.67</v>
      </c>
      <c r="S1981" s="71">
        <v>0</v>
      </c>
      <c r="T1981" s="79">
        <v>12950.78</v>
      </c>
      <c r="U1981" s="87" t="s">
        <v>24</v>
      </c>
      <c r="V1981" s="84">
        <f t="shared" si="208"/>
        <v>743.62672760784812</v>
      </c>
      <c r="W1981" s="86">
        <v>46092</v>
      </c>
      <c r="X1981" s="85" t="s">
        <v>1231</v>
      </c>
      <c r="Y1981" s="6" t="s">
        <v>536</v>
      </c>
      <c r="Z1981" s="80" t="s">
        <v>537</v>
      </c>
      <c r="AA1981" s="85" t="s">
        <v>1303</v>
      </c>
      <c r="AB1981" s="76" t="s">
        <v>539</v>
      </c>
      <c r="AC1981" s="76" t="s">
        <v>540</v>
      </c>
      <c r="AD1981" s="76" t="s">
        <v>174</v>
      </c>
      <c r="AE1981" s="341">
        <v>67110003</v>
      </c>
      <c r="AF1981" s="76" t="s">
        <v>96</v>
      </c>
      <c r="AG1981" s="75"/>
      <c r="AH1981" s="60"/>
      <c r="AI1981" s="75" t="s">
        <v>6880</v>
      </c>
      <c r="AJ1981" s="6" t="s">
        <v>103</v>
      </c>
      <c r="AK1981" s="81">
        <v>0</v>
      </c>
      <c r="AL1981" s="6" t="s">
        <v>103</v>
      </c>
      <c r="AM1981" s="342"/>
      <c r="AN1981" s="342"/>
      <c r="AO1981" s="342"/>
    </row>
    <row r="1982" spans="1:41">
      <c r="A1982" s="75" t="s">
        <v>6880</v>
      </c>
      <c r="B1982" s="6" t="s">
        <v>93</v>
      </c>
      <c r="C1982" s="76">
        <v>1981</v>
      </c>
      <c r="D1982" s="76" t="s">
        <v>98</v>
      </c>
      <c r="E1982" s="76" t="s">
        <v>2164</v>
      </c>
      <c r="F1982" s="6" t="str">
        <f t="shared" si="200"/>
        <v>BROKERRM-R-027-SI26-M19-B</v>
      </c>
      <c r="G1982" s="97" t="s">
        <v>6957</v>
      </c>
      <c r="H1982" s="95" t="s">
        <v>6958</v>
      </c>
      <c r="I1982" s="85" t="s">
        <v>6622</v>
      </c>
      <c r="J1982" s="92">
        <v>46104</v>
      </c>
      <c r="K1982" s="96" t="s">
        <v>7196</v>
      </c>
      <c r="L1982" s="77" t="s">
        <v>7197</v>
      </c>
      <c r="M1982" s="80" t="s">
        <v>117</v>
      </c>
      <c r="N1982" s="6" t="s">
        <v>7198</v>
      </c>
      <c r="O1982" s="71">
        <v>0</v>
      </c>
      <c r="P1982" s="71">
        <v>10096.68</v>
      </c>
      <c r="Q1982" s="79">
        <v>2460.4299999999998</v>
      </c>
      <c r="R1982" s="79">
        <v>393.67</v>
      </c>
      <c r="S1982" s="71">
        <v>0</v>
      </c>
      <c r="T1982" s="79">
        <v>12950.78</v>
      </c>
      <c r="U1982" s="87" t="s">
        <v>24</v>
      </c>
      <c r="V1982" s="84">
        <f t="shared" si="208"/>
        <v>743.62672760784812</v>
      </c>
      <c r="W1982" s="86">
        <v>46092</v>
      </c>
      <c r="X1982" s="85" t="s">
        <v>1231</v>
      </c>
      <c r="Y1982" s="6" t="s">
        <v>536</v>
      </c>
      <c r="Z1982" s="80" t="s">
        <v>537</v>
      </c>
      <c r="AA1982" s="85" t="s">
        <v>1303</v>
      </c>
      <c r="AB1982" s="76" t="s">
        <v>539</v>
      </c>
      <c r="AC1982" s="76" t="s">
        <v>540</v>
      </c>
      <c r="AD1982" s="76" t="s">
        <v>174</v>
      </c>
      <c r="AE1982" s="341">
        <v>67110003</v>
      </c>
      <c r="AF1982" s="76" t="s">
        <v>96</v>
      </c>
      <c r="AG1982" s="75"/>
      <c r="AH1982" s="60"/>
      <c r="AI1982" s="75" t="s">
        <v>6880</v>
      </c>
      <c r="AJ1982" s="6" t="s">
        <v>103</v>
      </c>
      <c r="AK1982" s="81">
        <v>0</v>
      </c>
      <c r="AL1982" s="6" t="s">
        <v>103</v>
      </c>
      <c r="AM1982" s="342"/>
      <c r="AN1982" s="342"/>
      <c r="AO1982" s="342"/>
    </row>
    <row r="1983" spans="1:41">
      <c r="A1983" s="75" t="s">
        <v>6880</v>
      </c>
      <c r="B1983" s="6" t="s">
        <v>93</v>
      </c>
      <c r="C1983" s="76">
        <v>1982</v>
      </c>
      <c r="D1983" s="76" t="s">
        <v>98</v>
      </c>
      <c r="E1983" s="76" t="s">
        <v>2164</v>
      </c>
      <c r="F1983" s="6" t="str">
        <f t="shared" si="200"/>
        <v>BROKERFG-A-0018-SE26-M19.D</v>
      </c>
      <c r="G1983" s="97" t="s">
        <v>6959</v>
      </c>
      <c r="H1983" s="95" t="s">
        <v>6960</v>
      </c>
      <c r="I1983" s="85" t="s">
        <v>6622</v>
      </c>
      <c r="J1983" s="92">
        <v>46104</v>
      </c>
      <c r="K1983" s="96" t="s">
        <v>7199</v>
      </c>
      <c r="L1983" s="77" t="s">
        <v>7200</v>
      </c>
      <c r="M1983" s="80" t="s">
        <v>1264</v>
      </c>
      <c r="N1983" s="6" t="s">
        <v>7201</v>
      </c>
      <c r="O1983" s="71">
        <v>0</v>
      </c>
      <c r="P1983" s="71">
        <v>8304.9500000000007</v>
      </c>
      <c r="Q1983" s="79">
        <v>3516.99</v>
      </c>
      <c r="R1983" s="79">
        <v>562.72</v>
      </c>
      <c r="S1983" s="71">
        <v>0</v>
      </c>
      <c r="T1983" s="79">
        <v>12384.66</v>
      </c>
      <c r="U1983" s="87" t="s">
        <v>24</v>
      </c>
      <c r="V1983" s="84">
        <f t="shared" si="208"/>
        <v>711.12042582267713</v>
      </c>
      <c r="W1983" s="86">
        <v>46100</v>
      </c>
      <c r="X1983" s="85" t="s">
        <v>1266</v>
      </c>
      <c r="Y1983" s="6" t="s">
        <v>537</v>
      </c>
      <c r="Z1983" s="80" t="s">
        <v>178</v>
      </c>
      <c r="AA1983" s="85" t="s">
        <v>1267</v>
      </c>
      <c r="AB1983" s="76" t="s">
        <v>539</v>
      </c>
      <c r="AC1983" s="76" t="s">
        <v>541</v>
      </c>
      <c r="AD1983" s="76" t="s">
        <v>543</v>
      </c>
      <c r="AE1983" s="76" t="s">
        <v>549</v>
      </c>
      <c r="AF1983" s="76" t="s">
        <v>96</v>
      </c>
      <c r="AG1983" s="82"/>
      <c r="AH1983" s="60"/>
      <c r="AI1983" s="75" t="s">
        <v>6880</v>
      </c>
      <c r="AJ1983" s="6" t="s">
        <v>103</v>
      </c>
      <c r="AK1983" s="81">
        <v>0</v>
      </c>
      <c r="AL1983" s="6" t="s">
        <v>103</v>
      </c>
      <c r="AM1983" s="342"/>
      <c r="AN1983" s="342"/>
      <c r="AO1983" s="342"/>
    </row>
    <row r="1984" spans="1:41">
      <c r="A1984" s="75" t="s">
        <v>6880</v>
      </c>
      <c r="B1984" s="6" t="s">
        <v>93</v>
      </c>
      <c r="C1984" s="76">
        <v>1983</v>
      </c>
      <c r="D1984" s="76" t="s">
        <v>98</v>
      </c>
      <c r="E1984" s="76" t="s">
        <v>2164</v>
      </c>
      <c r="F1984" s="6" t="str">
        <f t="shared" si="200"/>
        <v>BROKERRM-R-036-SI26-M19-B</v>
      </c>
      <c r="G1984" s="97" t="s">
        <v>6961</v>
      </c>
      <c r="H1984" s="95" t="s">
        <v>6962</v>
      </c>
      <c r="I1984" s="85" t="s">
        <v>6622</v>
      </c>
      <c r="J1984" s="92">
        <v>46107</v>
      </c>
      <c r="K1984" s="97" t="s">
        <v>7202</v>
      </c>
      <c r="L1984" s="77" t="s">
        <v>6741</v>
      </c>
      <c r="M1984" s="80" t="s">
        <v>117</v>
      </c>
      <c r="N1984" s="6" t="s">
        <v>4321</v>
      </c>
      <c r="O1984" s="71">
        <v>0</v>
      </c>
      <c r="P1984" s="71">
        <v>10097.290000000001</v>
      </c>
      <c r="Q1984" s="79">
        <v>3029.34</v>
      </c>
      <c r="R1984" s="79">
        <v>484.7</v>
      </c>
      <c r="S1984" s="71">
        <v>0</v>
      </c>
      <c r="T1984" s="79">
        <v>13611.33</v>
      </c>
      <c r="U1984" s="87" t="s">
        <v>24</v>
      </c>
      <c r="V1984" s="84">
        <f t="shared" si="208"/>
        <v>781.55514851541989</v>
      </c>
      <c r="W1984" s="86">
        <v>46100</v>
      </c>
      <c r="X1984" s="80" t="s">
        <v>1247</v>
      </c>
      <c r="Y1984" s="80" t="s">
        <v>1248</v>
      </c>
      <c r="Z1984" s="80" t="s">
        <v>537</v>
      </c>
      <c r="AA1984" s="80" t="s">
        <v>1249</v>
      </c>
      <c r="AB1984" s="76" t="s">
        <v>539</v>
      </c>
      <c r="AC1984" s="76" t="s">
        <v>540</v>
      </c>
      <c r="AD1984" s="76" t="s">
        <v>174</v>
      </c>
      <c r="AE1984" s="341">
        <v>67110003</v>
      </c>
      <c r="AF1984" s="76" t="s">
        <v>96</v>
      </c>
      <c r="AG1984" s="82"/>
      <c r="AH1984" s="60"/>
      <c r="AI1984" s="75" t="s">
        <v>6880</v>
      </c>
      <c r="AJ1984" s="6" t="s">
        <v>103</v>
      </c>
      <c r="AK1984" s="81">
        <v>0</v>
      </c>
      <c r="AL1984" s="6" t="s">
        <v>103</v>
      </c>
      <c r="AM1984" s="342"/>
      <c r="AN1984" s="342"/>
      <c r="AO1984" s="342"/>
    </row>
    <row r="1985" spans="1:41">
      <c r="A1985" s="75" t="s">
        <v>6880</v>
      </c>
      <c r="B1985" s="6" t="s">
        <v>93</v>
      </c>
      <c r="C1985" s="76">
        <v>1984</v>
      </c>
      <c r="D1985" s="76" t="s">
        <v>98</v>
      </c>
      <c r="E1985" s="76" t="s">
        <v>2164</v>
      </c>
      <c r="F1985" s="6" t="str">
        <f t="shared" si="200"/>
        <v>BROKERRM-R-036-SI26-M19-B</v>
      </c>
      <c r="G1985" s="97" t="s">
        <v>6961</v>
      </c>
      <c r="H1985" s="95" t="s">
        <v>6963</v>
      </c>
      <c r="I1985" s="85" t="s">
        <v>6622</v>
      </c>
      <c r="J1985" s="92">
        <v>46107</v>
      </c>
      <c r="K1985" s="92" t="s">
        <v>7203</v>
      </c>
      <c r="L1985" s="88" t="s">
        <v>7204</v>
      </c>
      <c r="M1985" s="78" t="s">
        <v>117</v>
      </c>
      <c r="N1985" s="6" t="s">
        <v>4345</v>
      </c>
      <c r="O1985" s="71">
        <v>0</v>
      </c>
      <c r="P1985" s="71">
        <v>10126.42</v>
      </c>
      <c r="Q1985" s="79">
        <v>3704.55</v>
      </c>
      <c r="R1985" s="79">
        <v>592.72</v>
      </c>
      <c r="S1985" s="71">
        <v>0</v>
      </c>
      <c r="T1985" s="79">
        <v>14423.69</v>
      </c>
      <c r="U1985" s="87" t="s">
        <v>24</v>
      </c>
      <c r="V1985" s="84">
        <f t="shared" si="208"/>
        <v>828.20041686524223</v>
      </c>
      <c r="W1985" s="70">
        <v>46102</v>
      </c>
      <c r="X1985" s="6" t="s">
        <v>1247</v>
      </c>
      <c r="Y1985" s="80" t="s">
        <v>1248</v>
      </c>
      <c r="Z1985" s="80" t="s">
        <v>537</v>
      </c>
      <c r="AA1985" s="80" t="s">
        <v>1249</v>
      </c>
      <c r="AB1985" s="76" t="s">
        <v>539</v>
      </c>
      <c r="AC1985" s="76" t="s">
        <v>540</v>
      </c>
      <c r="AD1985" s="76" t="s">
        <v>174</v>
      </c>
      <c r="AE1985" s="341">
        <v>67110003</v>
      </c>
      <c r="AF1985" s="76" t="s">
        <v>96</v>
      </c>
      <c r="AG1985" s="82"/>
      <c r="AH1985" s="60"/>
      <c r="AI1985" s="75" t="s">
        <v>6880</v>
      </c>
      <c r="AJ1985" s="6" t="s">
        <v>103</v>
      </c>
      <c r="AK1985" s="81">
        <v>0</v>
      </c>
      <c r="AL1985" s="6" t="s">
        <v>103</v>
      </c>
      <c r="AM1985" s="342"/>
      <c r="AN1985" s="342"/>
      <c r="AO1985" s="342"/>
    </row>
    <row r="1986" spans="1:41">
      <c r="A1986" s="75" t="s">
        <v>6880</v>
      </c>
      <c r="B1986" s="6" t="s">
        <v>93</v>
      </c>
      <c r="C1986" s="76">
        <v>1985</v>
      </c>
      <c r="D1986" s="76" t="s">
        <v>98</v>
      </c>
      <c r="E1986" s="76" t="s">
        <v>2164</v>
      </c>
      <c r="F1986" s="6" t="str">
        <f t="shared" si="200"/>
        <v>BROKERFG-A-0019-SE26-M19.D</v>
      </c>
      <c r="G1986" s="97" t="s">
        <v>6964</v>
      </c>
      <c r="H1986" s="95" t="s">
        <v>6965</v>
      </c>
      <c r="I1986" s="85" t="s">
        <v>6622</v>
      </c>
      <c r="J1986" s="92">
        <v>46108</v>
      </c>
      <c r="K1986" s="92" t="s">
        <v>7205</v>
      </c>
      <c r="L1986" s="88">
        <v>11491982</v>
      </c>
      <c r="M1986" s="78" t="s">
        <v>1264</v>
      </c>
      <c r="N1986" s="6" t="s">
        <v>7206</v>
      </c>
      <c r="O1986" s="71">
        <v>0</v>
      </c>
      <c r="P1986" s="71">
        <v>8317.73</v>
      </c>
      <c r="Q1986" s="79">
        <v>3461.36</v>
      </c>
      <c r="R1986" s="79">
        <v>553.82000000000005</v>
      </c>
      <c r="S1986" s="71">
        <v>0</v>
      </c>
      <c r="T1986" s="79">
        <v>12332.91</v>
      </c>
      <c r="U1986" s="87" t="s">
        <v>24</v>
      </c>
      <c r="V1986" s="84">
        <f t="shared" si="208"/>
        <v>708.14896903368799</v>
      </c>
      <c r="W1986" s="70">
        <v>46105</v>
      </c>
      <c r="X1986" s="6" t="s">
        <v>1266</v>
      </c>
      <c r="Y1986" s="80" t="s">
        <v>537</v>
      </c>
      <c r="Z1986" s="80" t="s">
        <v>178</v>
      </c>
      <c r="AA1986" s="80" t="s">
        <v>1267</v>
      </c>
      <c r="AB1986" s="76" t="s">
        <v>539</v>
      </c>
      <c r="AC1986" s="76" t="s">
        <v>541</v>
      </c>
      <c r="AD1986" s="76" t="s">
        <v>543</v>
      </c>
      <c r="AE1986" s="76" t="s">
        <v>549</v>
      </c>
      <c r="AF1986" s="76" t="s">
        <v>96</v>
      </c>
      <c r="AG1986" s="75"/>
      <c r="AH1986" s="60"/>
      <c r="AI1986" s="75" t="s">
        <v>6880</v>
      </c>
      <c r="AJ1986" s="6" t="s">
        <v>103</v>
      </c>
      <c r="AK1986" s="81">
        <v>0</v>
      </c>
      <c r="AL1986" s="6" t="s">
        <v>103</v>
      </c>
      <c r="AM1986" s="342"/>
      <c r="AN1986" s="342"/>
      <c r="AO1986" s="342"/>
    </row>
    <row r="1987" spans="1:41">
      <c r="A1987" s="75" t="s">
        <v>6880</v>
      </c>
      <c r="B1987" s="6" t="s">
        <v>93</v>
      </c>
      <c r="C1987" s="76">
        <v>1986</v>
      </c>
      <c r="D1987" s="76" t="s">
        <v>98</v>
      </c>
      <c r="E1987" s="76" t="s">
        <v>2164</v>
      </c>
      <c r="F1987" s="6" t="str">
        <f t="shared" ref="F1987:F2050" si="209">E1987&amp;G1987</f>
        <v>BROKERRM-I-1159-AI26-M19//RM-I-1165-AI26-M19//RM-I-1163-AI26-M19//RM-I-1166-AI26-M19</v>
      </c>
      <c r="G1987" s="96" t="s">
        <v>6966</v>
      </c>
      <c r="H1987" s="95" t="s">
        <v>6967</v>
      </c>
      <c r="I1987" s="85" t="s">
        <v>6622</v>
      </c>
      <c r="J1987" s="92">
        <v>46104</v>
      </c>
      <c r="K1987" s="92" t="s">
        <v>7207</v>
      </c>
      <c r="L1987" s="77" t="s">
        <v>4809</v>
      </c>
      <c r="M1987" s="80" t="s">
        <v>25</v>
      </c>
      <c r="N1987" s="6" t="s">
        <v>116</v>
      </c>
      <c r="O1987" s="71">
        <v>0</v>
      </c>
      <c r="P1987" s="71">
        <v>18755.490000000002</v>
      </c>
      <c r="Q1987" s="79">
        <v>3824.8</v>
      </c>
      <c r="R1987" s="79">
        <v>611.97</v>
      </c>
      <c r="S1987" s="71">
        <v>0</v>
      </c>
      <c r="T1987" s="79">
        <v>23192.26</v>
      </c>
      <c r="U1987" s="87" t="s">
        <v>24</v>
      </c>
      <c r="V1987" s="84">
        <f t="shared" si="208"/>
        <v>1331.6869261643228</v>
      </c>
      <c r="W1987" s="78">
        <v>46100</v>
      </c>
      <c r="X1987" s="80" t="s">
        <v>430</v>
      </c>
      <c r="Y1987" s="80" t="s">
        <v>178</v>
      </c>
      <c r="Z1987" s="80" t="s">
        <v>239</v>
      </c>
      <c r="AA1987" s="80" t="s">
        <v>122</v>
      </c>
      <c r="AB1987" s="76" t="s">
        <v>539</v>
      </c>
      <c r="AC1987" s="76" t="s">
        <v>540</v>
      </c>
      <c r="AD1987" s="76" t="s">
        <v>25</v>
      </c>
      <c r="AE1987" s="76" t="s">
        <v>544</v>
      </c>
      <c r="AF1987" s="76" t="s">
        <v>96</v>
      </c>
      <c r="AG1987" s="82"/>
      <c r="AH1987" s="60"/>
      <c r="AI1987" s="75" t="s">
        <v>6880</v>
      </c>
      <c r="AJ1987" s="6" t="s">
        <v>103</v>
      </c>
      <c r="AK1987" s="81">
        <v>0</v>
      </c>
      <c r="AL1987" s="6" t="s">
        <v>103</v>
      </c>
      <c r="AM1987" s="342"/>
      <c r="AN1987" s="342"/>
      <c r="AO1987" s="342"/>
    </row>
    <row r="1988" spans="1:41">
      <c r="A1988" s="75" t="s">
        <v>6880</v>
      </c>
      <c r="B1988" s="6" t="s">
        <v>93</v>
      </c>
      <c r="C1988" s="76">
        <v>1987</v>
      </c>
      <c r="D1988" s="76" t="s">
        <v>98</v>
      </c>
      <c r="E1988" s="76" t="s">
        <v>2164</v>
      </c>
      <c r="F1988" s="6" t="str">
        <f t="shared" si="209"/>
        <v>BROKERRM-I-1176-AI26-M19//RM-I-1180-AI26-M19//RM-I-1182-AI26-M19//RM-I-1181-AI26-M19</v>
      </c>
      <c r="G1988" s="97" t="s">
        <v>6968</v>
      </c>
      <c r="H1988" s="95" t="s">
        <v>6969</v>
      </c>
      <c r="I1988" s="85" t="s">
        <v>6622</v>
      </c>
      <c r="J1988" s="92">
        <v>46108</v>
      </c>
      <c r="K1988" s="98" t="s">
        <v>7208</v>
      </c>
      <c r="L1988" s="77" t="s">
        <v>4809</v>
      </c>
      <c r="M1988" s="78" t="s">
        <v>25</v>
      </c>
      <c r="N1988" s="6" t="s">
        <v>116</v>
      </c>
      <c r="O1988" s="71">
        <v>0</v>
      </c>
      <c r="P1988" s="71">
        <v>16534.84</v>
      </c>
      <c r="Q1988" s="79">
        <v>2974.64</v>
      </c>
      <c r="R1988" s="79">
        <v>475.94</v>
      </c>
      <c r="S1988" s="71">
        <v>0</v>
      </c>
      <c r="T1988" s="79">
        <v>19985.419999999998</v>
      </c>
      <c r="U1988" s="87" t="s">
        <v>24</v>
      </c>
      <c r="V1988" s="84">
        <f t="shared" si="208"/>
        <v>1147.5519215420568</v>
      </c>
      <c r="W1988" s="78">
        <v>46106</v>
      </c>
      <c r="X1988" s="80" t="s">
        <v>430</v>
      </c>
      <c r="Y1988" s="80" t="s">
        <v>178</v>
      </c>
      <c r="Z1988" s="80" t="s">
        <v>239</v>
      </c>
      <c r="AA1988" s="80" t="s">
        <v>122</v>
      </c>
      <c r="AB1988" s="76" t="s">
        <v>539</v>
      </c>
      <c r="AC1988" s="76" t="s">
        <v>540</v>
      </c>
      <c r="AD1988" s="76" t="s">
        <v>25</v>
      </c>
      <c r="AE1988" s="76" t="s">
        <v>544</v>
      </c>
      <c r="AF1988" s="76" t="s">
        <v>96</v>
      </c>
      <c r="AG1988" s="75"/>
      <c r="AH1988" s="60"/>
      <c r="AI1988" s="75" t="s">
        <v>6880</v>
      </c>
      <c r="AJ1988" s="6" t="s">
        <v>103</v>
      </c>
      <c r="AK1988" s="81">
        <v>0</v>
      </c>
      <c r="AL1988" s="6" t="s">
        <v>103</v>
      </c>
      <c r="AM1988" s="342"/>
      <c r="AN1988" s="342"/>
      <c r="AO1988" s="342"/>
    </row>
    <row r="1989" spans="1:41">
      <c r="A1989" s="75" t="s">
        <v>6880</v>
      </c>
      <c r="B1989" s="6" t="s">
        <v>93</v>
      </c>
      <c r="C1989" s="76">
        <v>1988</v>
      </c>
      <c r="D1989" s="76" t="s">
        <v>98</v>
      </c>
      <c r="E1989" s="76" t="s">
        <v>2164</v>
      </c>
      <c r="F1989" s="6" t="str">
        <f t="shared" si="209"/>
        <v>BROKERRM-A-0050AI26-M19-PFA.D</v>
      </c>
      <c r="G1989" s="97" t="s">
        <v>6970</v>
      </c>
      <c r="H1989" s="95" t="s">
        <v>6971</v>
      </c>
      <c r="I1989" s="85" t="s">
        <v>6622</v>
      </c>
      <c r="J1989" s="92">
        <v>46107</v>
      </c>
      <c r="K1989" s="92" t="s">
        <v>7209</v>
      </c>
      <c r="L1989" s="88" t="s">
        <v>7210</v>
      </c>
      <c r="M1989" s="78" t="s">
        <v>25</v>
      </c>
      <c r="N1989" s="6" t="s">
        <v>116</v>
      </c>
      <c r="O1989" s="71">
        <v>0</v>
      </c>
      <c r="P1989" s="71">
        <v>17293.3</v>
      </c>
      <c r="Q1989" s="79">
        <v>1650.64</v>
      </c>
      <c r="R1989" s="79">
        <v>264.10000000000002</v>
      </c>
      <c r="S1989" s="71">
        <v>0</v>
      </c>
      <c r="T1989" s="79">
        <v>19208.04</v>
      </c>
      <c r="U1989" s="87" t="s">
        <v>24</v>
      </c>
      <c r="V1989" s="84">
        <f t="shared" si="208"/>
        <v>1102.9151857232266</v>
      </c>
      <c r="W1989" s="78">
        <v>46107</v>
      </c>
      <c r="X1989" s="80" t="s">
        <v>1267</v>
      </c>
      <c r="Y1989" s="80" t="s">
        <v>178</v>
      </c>
      <c r="Z1989" s="80" t="s">
        <v>121</v>
      </c>
      <c r="AA1989" s="80" t="s">
        <v>122</v>
      </c>
      <c r="AB1989" s="76" t="s">
        <v>539</v>
      </c>
      <c r="AC1989" s="76" t="s">
        <v>540</v>
      </c>
      <c r="AD1989" s="76" t="s">
        <v>25</v>
      </c>
      <c r="AE1989" s="76">
        <v>67180000</v>
      </c>
      <c r="AF1989" s="76" t="s">
        <v>96</v>
      </c>
      <c r="AG1989" s="82"/>
      <c r="AH1989" s="60"/>
      <c r="AI1989" s="75" t="s">
        <v>6880</v>
      </c>
      <c r="AJ1989" s="6" t="s">
        <v>103</v>
      </c>
      <c r="AK1989" s="81">
        <v>0</v>
      </c>
      <c r="AL1989" s="6" t="s">
        <v>103</v>
      </c>
      <c r="AM1989" s="342"/>
      <c r="AN1989" s="342"/>
      <c r="AO1989" s="342"/>
    </row>
    <row r="1990" spans="1:41" ht="15" thickBot="1">
      <c r="A1990" s="75" t="s">
        <v>6880</v>
      </c>
      <c r="B1990" s="6" t="s">
        <v>93</v>
      </c>
      <c r="C1990" s="76">
        <v>1989</v>
      </c>
      <c r="D1990" s="76" t="s">
        <v>98</v>
      </c>
      <c r="E1990" s="76" t="s">
        <v>2164</v>
      </c>
      <c r="F1990" s="6" t="str">
        <f t="shared" si="209"/>
        <v>BROKERFG-A-0040AE26-M19-C9610.D</v>
      </c>
      <c r="G1990" s="97" t="s">
        <v>6972</v>
      </c>
      <c r="H1990" s="95" t="s">
        <v>6973</v>
      </c>
      <c r="I1990" s="85" t="s">
        <v>6622</v>
      </c>
      <c r="J1990" s="92">
        <v>46107</v>
      </c>
      <c r="K1990" s="92" t="s">
        <v>7211</v>
      </c>
      <c r="L1990" s="88" t="s">
        <v>7212</v>
      </c>
      <c r="M1990" s="78" t="s">
        <v>28</v>
      </c>
      <c r="N1990" s="6" t="s">
        <v>116</v>
      </c>
      <c r="O1990" s="71">
        <v>0</v>
      </c>
      <c r="P1990" s="71">
        <v>719.76</v>
      </c>
      <c r="Q1990" s="79">
        <v>888.42</v>
      </c>
      <c r="R1990" s="79">
        <v>142.13999999999999</v>
      </c>
      <c r="S1990" s="71">
        <v>0</v>
      </c>
      <c r="T1990" s="79">
        <v>1750.32</v>
      </c>
      <c r="U1990" s="87" t="s">
        <v>24</v>
      </c>
      <c r="V1990" s="84">
        <f t="shared" si="208"/>
        <v>100.50242023002232</v>
      </c>
      <c r="W1990" s="78">
        <v>46107</v>
      </c>
      <c r="X1990" s="80" t="s">
        <v>1267</v>
      </c>
      <c r="Y1990" s="80" t="s">
        <v>178</v>
      </c>
      <c r="Z1990" s="80" t="s">
        <v>121</v>
      </c>
      <c r="AA1990" s="80" t="s">
        <v>122</v>
      </c>
      <c r="AB1990" s="76" t="s">
        <v>539</v>
      </c>
      <c r="AC1990" s="76" t="s">
        <v>541</v>
      </c>
      <c r="AD1990" s="76" t="s">
        <v>28</v>
      </c>
      <c r="AE1990" s="275" t="s">
        <v>1517</v>
      </c>
      <c r="AF1990" s="76" t="s">
        <v>96</v>
      </c>
      <c r="AG1990" s="75"/>
      <c r="AH1990" s="60"/>
      <c r="AI1990" s="75" t="s">
        <v>6880</v>
      </c>
      <c r="AJ1990" s="6" t="s">
        <v>103</v>
      </c>
      <c r="AK1990" s="81">
        <v>0</v>
      </c>
      <c r="AL1990" s="6" t="s">
        <v>103</v>
      </c>
      <c r="AM1990" s="342"/>
      <c r="AN1990" s="342"/>
      <c r="AO1990" s="342"/>
    </row>
    <row r="1991" spans="1:41">
      <c r="A1991" s="75" t="s">
        <v>6880</v>
      </c>
      <c r="B1991" s="6" t="s">
        <v>93</v>
      </c>
      <c r="C1991" s="76">
        <v>1990</v>
      </c>
      <c r="D1991" s="76" t="s">
        <v>98</v>
      </c>
      <c r="E1991" s="76" t="s">
        <v>2164</v>
      </c>
      <c r="F1991" s="6" t="str">
        <f t="shared" si="209"/>
        <v>BROKERRM-A-0047AI26-M19-C9382.D//RM-A-0044AI26-M19-PFA.D</v>
      </c>
      <c r="G1991" s="97" t="s">
        <v>6974</v>
      </c>
      <c r="H1991" s="95" t="s">
        <v>6975</v>
      </c>
      <c r="I1991" s="85" t="s">
        <v>6622</v>
      </c>
      <c r="J1991" s="92">
        <v>46107</v>
      </c>
      <c r="K1991" s="92" t="s">
        <v>7213</v>
      </c>
      <c r="L1991" s="88" t="s">
        <v>7214</v>
      </c>
      <c r="M1991" s="78" t="s">
        <v>25</v>
      </c>
      <c r="N1991" s="6" t="s">
        <v>116</v>
      </c>
      <c r="O1991" s="71">
        <v>0</v>
      </c>
      <c r="P1991" s="71">
        <v>44151.65</v>
      </c>
      <c r="Q1991" s="79">
        <v>3756.34</v>
      </c>
      <c r="R1991" s="79">
        <v>601.01</v>
      </c>
      <c r="S1991" s="71">
        <v>0</v>
      </c>
      <c r="T1991" s="79">
        <v>48509</v>
      </c>
      <c r="U1991" s="87" t="s">
        <v>24</v>
      </c>
      <c r="V1991" s="84">
        <f t="shared" si="208"/>
        <v>2785.360335788972</v>
      </c>
      <c r="W1991" s="70">
        <v>46107</v>
      </c>
      <c r="X1991" s="6" t="s">
        <v>437</v>
      </c>
      <c r="Y1991" s="80" t="s">
        <v>178</v>
      </c>
      <c r="Z1991" s="80" t="s">
        <v>121</v>
      </c>
      <c r="AA1991" s="80" t="s">
        <v>122</v>
      </c>
      <c r="AB1991" s="76" t="s">
        <v>539</v>
      </c>
      <c r="AC1991" s="76" t="s">
        <v>540</v>
      </c>
      <c r="AD1991" s="76" t="s">
        <v>25</v>
      </c>
      <c r="AE1991" s="76">
        <v>67180000</v>
      </c>
      <c r="AF1991" s="76" t="s">
        <v>96</v>
      </c>
      <c r="AG1991" s="82"/>
      <c r="AH1991" s="60"/>
      <c r="AI1991" s="75" t="s">
        <v>6880</v>
      </c>
      <c r="AJ1991" s="6" t="s">
        <v>103</v>
      </c>
      <c r="AK1991" s="81">
        <v>0</v>
      </c>
      <c r="AL1991" s="6" t="s">
        <v>103</v>
      </c>
      <c r="AM1991" s="342"/>
      <c r="AN1991" s="342"/>
      <c r="AO1991" s="342"/>
    </row>
    <row r="1992" spans="1:41">
      <c r="A1992" s="75" t="s">
        <v>6880</v>
      </c>
      <c r="B1992" s="6" t="s">
        <v>93</v>
      </c>
      <c r="C1992" s="76">
        <v>1991</v>
      </c>
      <c r="D1992" s="76" t="s">
        <v>98</v>
      </c>
      <c r="E1992" s="76" t="s">
        <v>2164</v>
      </c>
      <c r="F1992" s="6" t="str">
        <f t="shared" si="209"/>
        <v>BROKERRM-A-0039AI26-M19-PFA.D//RM-A-0043AI26-M19-C9612.D</v>
      </c>
      <c r="G1992" s="97" t="s">
        <v>6976</v>
      </c>
      <c r="H1992" s="95" t="s">
        <v>6977</v>
      </c>
      <c r="I1992" s="85" t="s">
        <v>6622</v>
      </c>
      <c r="J1992" s="92">
        <v>46107</v>
      </c>
      <c r="K1992" s="92" t="s">
        <v>7215</v>
      </c>
      <c r="L1992" s="88" t="s">
        <v>7216</v>
      </c>
      <c r="M1992" s="78" t="s">
        <v>25</v>
      </c>
      <c r="N1992" s="6" t="s">
        <v>116</v>
      </c>
      <c r="O1992" s="71">
        <v>0</v>
      </c>
      <c r="P1992" s="71">
        <v>23474.62</v>
      </c>
      <c r="Q1992" s="79">
        <v>2421.2800000000002</v>
      </c>
      <c r="R1992" s="79">
        <v>387.4</v>
      </c>
      <c r="S1992" s="71">
        <v>0</v>
      </c>
      <c r="T1992" s="79">
        <v>26283.3</v>
      </c>
      <c r="U1992" s="87" t="s">
        <v>24</v>
      </c>
      <c r="V1992" s="84">
        <f t="shared" si="208"/>
        <v>1509.1727579138362</v>
      </c>
      <c r="W1992" s="70">
        <v>46107</v>
      </c>
      <c r="X1992" s="6" t="s">
        <v>7217</v>
      </c>
      <c r="Y1992" s="80" t="s">
        <v>178</v>
      </c>
      <c r="Z1992" s="80" t="s">
        <v>121</v>
      </c>
      <c r="AA1992" s="80" t="s">
        <v>122</v>
      </c>
      <c r="AB1992" s="76" t="s">
        <v>539</v>
      </c>
      <c r="AC1992" s="76" t="s">
        <v>540</v>
      </c>
      <c r="AD1992" s="76" t="s">
        <v>25</v>
      </c>
      <c r="AE1992" s="76">
        <v>67180000</v>
      </c>
      <c r="AF1992" s="76" t="s">
        <v>96</v>
      </c>
      <c r="AG1992" s="82"/>
      <c r="AH1992" s="60"/>
      <c r="AI1992" s="75" t="s">
        <v>6880</v>
      </c>
      <c r="AJ1992" s="6" t="s">
        <v>103</v>
      </c>
      <c r="AK1992" s="81">
        <v>0</v>
      </c>
      <c r="AL1992" s="6" t="s">
        <v>103</v>
      </c>
      <c r="AM1992" s="342"/>
      <c r="AN1992" s="342"/>
      <c r="AO1992" s="342"/>
    </row>
    <row r="1993" spans="1:41">
      <c r="A1993" s="75" t="s">
        <v>6880</v>
      </c>
      <c r="B1993" s="6" t="s">
        <v>93</v>
      </c>
      <c r="C1993" s="76">
        <v>1992</v>
      </c>
      <c r="D1993" s="76" t="s">
        <v>98</v>
      </c>
      <c r="E1993" s="76" t="s">
        <v>2164</v>
      </c>
      <c r="F1993" s="6" t="str">
        <f t="shared" si="209"/>
        <v>BROKERRM-A-007-SI26-M19-L-B</v>
      </c>
      <c r="G1993" s="97" t="s">
        <v>6978</v>
      </c>
      <c r="H1993" s="95" t="s">
        <v>6979</v>
      </c>
      <c r="I1993" s="85" t="s">
        <v>6622</v>
      </c>
      <c r="J1993" s="92">
        <v>46104</v>
      </c>
      <c r="K1993" s="92" t="s">
        <v>7218</v>
      </c>
      <c r="L1993" s="88">
        <v>263768333</v>
      </c>
      <c r="M1993" s="80" t="s">
        <v>117</v>
      </c>
      <c r="N1993" s="80">
        <v>263768333</v>
      </c>
      <c r="O1993" s="71">
        <v>0</v>
      </c>
      <c r="P1993" s="71">
        <v>30352.05</v>
      </c>
      <c r="Q1993" s="79">
        <v>2402.37</v>
      </c>
      <c r="R1993" s="79">
        <v>384.38</v>
      </c>
      <c r="S1993" s="71">
        <v>0</v>
      </c>
      <c r="T1993" s="79">
        <v>33138.800000000003</v>
      </c>
      <c r="U1993" s="87" t="s">
        <v>24</v>
      </c>
      <c r="V1993" s="84">
        <f t="shared" si="208"/>
        <v>1902.8118307044792</v>
      </c>
      <c r="W1993" s="89">
        <v>46104</v>
      </c>
      <c r="X1993" s="85" t="s">
        <v>1267</v>
      </c>
      <c r="Y1993" s="85" t="s">
        <v>129</v>
      </c>
      <c r="Z1993" s="85" t="s">
        <v>239</v>
      </c>
      <c r="AA1993" s="80" t="s">
        <v>122</v>
      </c>
      <c r="AB1993" s="76" t="s">
        <v>539</v>
      </c>
      <c r="AC1993" s="76" t="s">
        <v>540</v>
      </c>
      <c r="AD1993" s="76" t="s">
        <v>174</v>
      </c>
      <c r="AE1993" s="341">
        <v>67110003</v>
      </c>
      <c r="AF1993" s="83" t="s">
        <v>7219</v>
      </c>
      <c r="AG1993" s="139" t="s">
        <v>550</v>
      </c>
      <c r="AH1993" s="369">
        <v>27142.33</v>
      </c>
      <c r="AI1993" s="75" t="s">
        <v>6880</v>
      </c>
      <c r="AJ1993" s="6" t="s">
        <v>103</v>
      </c>
      <c r="AK1993" s="81">
        <v>0</v>
      </c>
      <c r="AL1993" s="6" t="s">
        <v>103</v>
      </c>
      <c r="AM1993" s="342"/>
      <c r="AN1993" s="342"/>
      <c r="AO1993" s="342"/>
    </row>
    <row r="1994" spans="1:41">
      <c r="A1994" s="75" t="s">
        <v>6880</v>
      </c>
      <c r="B1994" s="6" t="s">
        <v>93</v>
      </c>
      <c r="C1994" s="76">
        <v>1993</v>
      </c>
      <c r="D1994" s="76" t="s">
        <v>98</v>
      </c>
      <c r="E1994" s="76" t="s">
        <v>2164</v>
      </c>
      <c r="F1994" s="6" t="str">
        <f t="shared" si="209"/>
        <v>BROKERRM-A-024-SI26-M19-L-B</v>
      </c>
      <c r="G1994" s="97" t="s">
        <v>6980</v>
      </c>
      <c r="H1994" s="95" t="s">
        <v>6981</v>
      </c>
      <c r="I1994" s="85" t="s">
        <v>6622</v>
      </c>
      <c r="J1994" s="92">
        <v>46104</v>
      </c>
      <c r="K1994" s="92" t="s">
        <v>7220</v>
      </c>
      <c r="L1994" s="88" t="s">
        <v>7221</v>
      </c>
      <c r="M1994" s="80" t="s">
        <v>117</v>
      </c>
      <c r="N1994" s="80" t="s">
        <v>7221</v>
      </c>
      <c r="O1994" s="71">
        <v>0</v>
      </c>
      <c r="P1994" s="71">
        <v>8530.64</v>
      </c>
      <c r="Q1994" s="79">
        <v>2473.08</v>
      </c>
      <c r="R1994" s="79">
        <v>395.69</v>
      </c>
      <c r="S1994" s="71">
        <v>0</v>
      </c>
      <c r="T1994" s="79">
        <v>11399.41</v>
      </c>
      <c r="U1994" s="87" t="s">
        <v>24</v>
      </c>
      <c r="V1994" s="84">
        <f t="shared" si="208"/>
        <v>654.54790792216215</v>
      </c>
      <c r="W1994" s="89">
        <v>46104</v>
      </c>
      <c r="X1994" s="85" t="s">
        <v>437</v>
      </c>
      <c r="Y1994" s="85" t="s">
        <v>129</v>
      </c>
      <c r="Z1994" s="85" t="s">
        <v>239</v>
      </c>
      <c r="AA1994" s="80" t="s">
        <v>122</v>
      </c>
      <c r="AB1994" s="76" t="s">
        <v>539</v>
      </c>
      <c r="AC1994" s="76" t="s">
        <v>540</v>
      </c>
      <c r="AD1994" s="76" t="s">
        <v>174</v>
      </c>
      <c r="AE1994" s="341">
        <v>67110003</v>
      </c>
      <c r="AF1994" s="76" t="s">
        <v>96</v>
      </c>
      <c r="AG1994" s="82"/>
      <c r="AH1994" s="60"/>
      <c r="AI1994" s="75" t="s">
        <v>6880</v>
      </c>
      <c r="AJ1994" s="6" t="s">
        <v>103</v>
      </c>
      <c r="AK1994" s="81">
        <v>0</v>
      </c>
      <c r="AL1994" s="6" t="s">
        <v>103</v>
      </c>
      <c r="AM1994" s="342"/>
      <c r="AN1994" s="342"/>
      <c r="AO1994" s="342"/>
    </row>
    <row r="1995" spans="1:41">
      <c r="A1995" s="75" t="s">
        <v>6880</v>
      </c>
      <c r="B1995" s="6" t="s">
        <v>93</v>
      </c>
      <c r="C1995" s="76">
        <v>1994</v>
      </c>
      <c r="D1995" s="76" t="s">
        <v>98</v>
      </c>
      <c r="E1995" s="76" t="s">
        <v>2164</v>
      </c>
      <c r="F1995" s="6" t="str">
        <f t="shared" si="209"/>
        <v>BROKERRM-A-013-SI26-M19-L-B</v>
      </c>
      <c r="G1995" s="97" t="s">
        <v>6982</v>
      </c>
      <c r="H1995" s="95" t="s">
        <v>6983</v>
      </c>
      <c r="I1995" s="85" t="s">
        <v>6622</v>
      </c>
      <c r="J1995" s="92">
        <v>46104</v>
      </c>
      <c r="K1995" s="92" t="s">
        <v>7222</v>
      </c>
      <c r="L1995" s="91">
        <v>263768333</v>
      </c>
      <c r="M1995" s="80" t="s">
        <v>117</v>
      </c>
      <c r="N1995" s="80">
        <v>263768333</v>
      </c>
      <c r="O1995" s="71">
        <v>0</v>
      </c>
      <c r="P1995" s="71">
        <v>30352.05</v>
      </c>
      <c r="Q1995" s="79">
        <v>2402.37</v>
      </c>
      <c r="R1995" s="79">
        <v>384.38</v>
      </c>
      <c r="S1995" s="71">
        <v>0</v>
      </c>
      <c r="T1995" s="79">
        <v>33138.800000000003</v>
      </c>
      <c r="U1995" s="87" t="s">
        <v>24</v>
      </c>
      <c r="V1995" s="84">
        <f t="shared" si="208"/>
        <v>1902.8118307044792</v>
      </c>
      <c r="W1995" s="70">
        <v>46104</v>
      </c>
      <c r="X1995" s="6" t="s">
        <v>1267</v>
      </c>
      <c r="Y1995" s="80" t="s">
        <v>129</v>
      </c>
      <c r="Z1995" s="80" t="s">
        <v>239</v>
      </c>
      <c r="AA1995" s="80" t="s">
        <v>122</v>
      </c>
      <c r="AB1995" s="76" t="s">
        <v>539</v>
      </c>
      <c r="AC1995" s="76" t="s">
        <v>540</v>
      </c>
      <c r="AD1995" s="76" t="s">
        <v>174</v>
      </c>
      <c r="AE1995" s="341">
        <v>67110003</v>
      </c>
      <c r="AF1995" s="83" t="s">
        <v>7223</v>
      </c>
      <c r="AG1995" s="139" t="s">
        <v>550</v>
      </c>
      <c r="AH1995" s="369">
        <v>27142.33</v>
      </c>
      <c r="AI1995" s="75" t="s">
        <v>6880</v>
      </c>
      <c r="AJ1995" s="6" t="s">
        <v>103</v>
      </c>
      <c r="AK1995" s="81">
        <v>0</v>
      </c>
      <c r="AL1995" s="6" t="s">
        <v>103</v>
      </c>
      <c r="AM1995" s="342"/>
      <c r="AN1995" s="342"/>
      <c r="AO1995" s="342"/>
    </row>
    <row r="1996" spans="1:41">
      <c r="A1996" s="75" t="s">
        <v>6880</v>
      </c>
      <c r="B1996" s="6" t="s">
        <v>93</v>
      </c>
      <c r="C1996" s="76">
        <v>1995</v>
      </c>
      <c r="D1996" s="76" t="s">
        <v>98</v>
      </c>
      <c r="E1996" s="76" t="s">
        <v>2164</v>
      </c>
      <c r="F1996" s="6" t="str">
        <f t="shared" si="209"/>
        <v>BROKERRM-M-034-SI26-M26-B</v>
      </c>
      <c r="G1996" s="97" t="s">
        <v>6984</v>
      </c>
      <c r="H1996" s="95" t="s">
        <v>6985</v>
      </c>
      <c r="I1996" s="85" t="s">
        <v>6622</v>
      </c>
      <c r="J1996" s="92">
        <v>46104</v>
      </c>
      <c r="K1996" s="92" t="s">
        <v>5306</v>
      </c>
      <c r="L1996" s="77" t="s">
        <v>5307</v>
      </c>
      <c r="M1996" s="80" t="s">
        <v>117</v>
      </c>
      <c r="N1996" s="80" t="s">
        <v>5308</v>
      </c>
      <c r="O1996" s="71">
        <v>0</v>
      </c>
      <c r="P1996" s="71">
        <v>7157.2</v>
      </c>
      <c r="Q1996" s="79">
        <v>0</v>
      </c>
      <c r="R1996" s="79">
        <v>0</v>
      </c>
      <c r="S1996" s="71">
        <v>0</v>
      </c>
      <c r="T1996" s="79">
        <v>7157.2</v>
      </c>
      <c r="U1996" s="87" t="s">
        <v>24</v>
      </c>
      <c r="V1996" s="84">
        <f t="shared" si="208"/>
        <v>410.96252232181303</v>
      </c>
      <c r="W1996" s="70">
        <v>46104</v>
      </c>
      <c r="X1996" s="80" t="s">
        <v>437</v>
      </c>
      <c r="Y1996" s="80" t="s">
        <v>129</v>
      </c>
      <c r="Z1996" s="80" t="s">
        <v>239</v>
      </c>
      <c r="AA1996" s="80" t="s">
        <v>122</v>
      </c>
      <c r="AB1996" s="76" t="s">
        <v>1106</v>
      </c>
      <c r="AC1996" s="76" t="s">
        <v>540</v>
      </c>
      <c r="AD1996" s="76" t="s">
        <v>174</v>
      </c>
      <c r="AE1996" s="341">
        <v>67110003</v>
      </c>
      <c r="AF1996" s="76" t="s">
        <v>7224</v>
      </c>
      <c r="AG1996" s="82"/>
      <c r="AH1996" s="60"/>
      <c r="AI1996" s="75" t="s">
        <v>6880</v>
      </c>
      <c r="AJ1996" s="6" t="s">
        <v>103</v>
      </c>
      <c r="AK1996" s="81">
        <v>0</v>
      </c>
      <c r="AL1996" s="6" t="s">
        <v>103</v>
      </c>
      <c r="AM1996" s="342"/>
      <c r="AN1996" s="342"/>
      <c r="AO1996" s="342"/>
    </row>
    <row r="1997" spans="1:41" ht="58">
      <c r="A1997" s="75" t="s">
        <v>6880</v>
      </c>
      <c r="B1997" s="6" t="s">
        <v>93</v>
      </c>
      <c r="C1997" s="76">
        <v>1996</v>
      </c>
      <c r="D1997" s="76" t="s">
        <v>98</v>
      </c>
      <c r="E1997" s="76" t="s">
        <v>2164</v>
      </c>
      <c r="F1997" s="6" t="str">
        <f t="shared" si="209"/>
        <v>BROKERRM-M-586-SI25-M19-B</v>
      </c>
      <c r="G1997" s="97" t="s">
        <v>5057</v>
      </c>
      <c r="H1997" s="95" t="s">
        <v>6986</v>
      </c>
      <c r="I1997" s="85" t="s">
        <v>6622</v>
      </c>
      <c r="J1997" s="92">
        <v>46104</v>
      </c>
      <c r="K1997" s="95" t="s">
        <v>5272</v>
      </c>
      <c r="L1997" s="72" t="s">
        <v>5273</v>
      </c>
      <c r="M1997" s="80" t="s">
        <v>117</v>
      </c>
      <c r="N1997" s="80" t="s">
        <v>5274</v>
      </c>
      <c r="O1997" s="71">
        <v>0</v>
      </c>
      <c r="P1997" s="71">
        <v>7720.96</v>
      </c>
      <c r="Q1997" s="79">
        <v>0</v>
      </c>
      <c r="R1997" s="79">
        <v>0</v>
      </c>
      <c r="S1997" s="71">
        <v>0</v>
      </c>
      <c r="T1997" s="79">
        <v>7720.96</v>
      </c>
      <c r="U1997" s="87" t="s">
        <v>24</v>
      </c>
      <c r="V1997" s="84">
        <f t="shared" si="208"/>
        <v>443.33331419351504</v>
      </c>
      <c r="W1997" s="89">
        <v>46104</v>
      </c>
      <c r="X1997" s="87" t="s">
        <v>437</v>
      </c>
      <c r="Y1997" s="85" t="s">
        <v>129</v>
      </c>
      <c r="Z1997" s="85" t="s">
        <v>239</v>
      </c>
      <c r="AA1997" s="85" t="s">
        <v>122</v>
      </c>
      <c r="AB1997" s="76" t="s">
        <v>539</v>
      </c>
      <c r="AC1997" s="76" t="s">
        <v>540</v>
      </c>
      <c r="AD1997" s="76" t="s">
        <v>174</v>
      </c>
      <c r="AE1997" s="341">
        <v>67110003</v>
      </c>
      <c r="AF1997" s="76" t="s">
        <v>7225</v>
      </c>
      <c r="AG1997" s="75"/>
      <c r="AH1997" s="60"/>
      <c r="AI1997" s="75" t="s">
        <v>6880</v>
      </c>
      <c r="AJ1997" s="6" t="s">
        <v>103</v>
      </c>
      <c r="AK1997" s="81">
        <v>0</v>
      </c>
      <c r="AL1997" s="6" t="s">
        <v>103</v>
      </c>
      <c r="AM1997" s="342"/>
      <c r="AN1997" s="342"/>
      <c r="AO1997" s="342"/>
    </row>
    <row r="1998" spans="1:41" ht="58">
      <c r="A1998" s="75" t="s">
        <v>6880</v>
      </c>
      <c r="B1998" s="6" t="s">
        <v>93</v>
      </c>
      <c r="C1998" s="76">
        <v>1997</v>
      </c>
      <c r="D1998" s="76" t="s">
        <v>98</v>
      </c>
      <c r="E1998" s="76" t="s">
        <v>2164</v>
      </c>
      <c r="F1998" s="6" t="str">
        <f t="shared" si="209"/>
        <v>BROKERRM-M-584-SI25-M19-B</v>
      </c>
      <c r="G1998" s="97" t="s">
        <v>5059</v>
      </c>
      <c r="H1998" s="95" t="s">
        <v>6987</v>
      </c>
      <c r="I1998" s="85" t="s">
        <v>6622</v>
      </c>
      <c r="J1998" s="92">
        <v>46104</v>
      </c>
      <c r="K1998" s="95" t="s">
        <v>5275</v>
      </c>
      <c r="L1998" s="72" t="s">
        <v>5276</v>
      </c>
      <c r="M1998" s="80" t="s">
        <v>117</v>
      </c>
      <c r="N1998" s="80" t="s">
        <v>5277</v>
      </c>
      <c r="O1998" s="71">
        <v>0</v>
      </c>
      <c r="P1998" s="71">
        <v>20770.96</v>
      </c>
      <c r="Q1998" s="79">
        <v>0</v>
      </c>
      <c r="R1998" s="79">
        <v>0</v>
      </c>
      <c r="S1998" s="71">
        <v>0</v>
      </c>
      <c r="T1998" s="79">
        <v>20770.96</v>
      </c>
      <c r="U1998" s="87" t="s">
        <v>24</v>
      </c>
      <c r="V1998" s="84">
        <f t="shared" si="208"/>
        <v>1192.6572001125421</v>
      </c>
      <c r="W1998" s="89">
        <v>46104</v>
      </c>
      <c r="X1998" s="87" t="s">
        <v>437</v>
      </c>
      <c r="Y1998" s="85" t="s">
        <v>129</v>
      </c>
      <c r="Z1998" s="85" t="s">
        <v>239</v>
      </c>
      <c r="AA1998" s="85" t="s">
        <v>122</v>
      </c>
      <c r="AB1998" s="76" t="s">
        <v>539</v>
      </c>
      <c r="AC1998" s="76" t="s">
        <v>540</v>
      </c>
      <c r="AD1998" s="76" t="s">
        <v>174</v>
      </c>
      <c r="AE1998" s="341">
        <v>67110003</v>
      </c>
      <c r="AF1998" s="76" t="s">
        <v>7226</v>
      </c>
      <c r="AG1998" s="139" t="s">
        <v>550</v>
      </c>
      <c r="AH1998" s="369">
        <v>13050</v>
      </c>
      <c r="AI1998" s="75" t="s">
        <v>6880</v>
      </c>
      <c r="AJ1998" s="6" t="s">
        <v>103</v>
      </c>
      <c r="AK1998" s="81">
        <v>0</v>
      </c>
      <c r="AL1998" s="6" t="s">
        <v>103</v>
      </c>
      <c r="AM1998" s="342"/>
      <c r="AN1998" s="342"/>
      <c r="AO1998" s="342"/>
    </row>
    <row r="1999" spans="1:41" ht="58">
      <c r="A1999" s="75" t="s">
        <v>6880</v>
      </c>
      <c r="B1999" s="6" t="s">
        <v>93</v>
      </c>
      <c r="C1999" s="76">
        <v>1998</v>
      </c>
      <c r="D1999" s="76" t="s">
        <v>98</v>
      </c>
      <c r="E1999" s="76" t="s">
        <v>2164</v>
      </c>
      <c r="F1999" s="6" t="str">
        <f t="shared" si="209"/>
        <v>BROKERRM-M-006-SI26-M19-B</v>
      </c>
      <c r="G1999" s="97" t="s">
        <v>5067</v>
      </c>
      <c r="H1999" s="95" t="s">
        <v>6988</v>
      </c>
      <c r="I1999" s="85" t="s">
        <v>6622</v>
      </c>
      <c r="J1999" s="92">
        <v>46104</v>
      </c>
      <c r="K1999" s="95" t="s">
        <v>5284</v>
      </c>
      <c r="L1999" s="72" t="s">
        <v>5285</v>
      </c>
      <c r="M1999" s="80" t="s">
        <v>117</v>
      </c>
      <c r="N1999" s="80" t="s">
        <v>3670</v>
      </c>
      <c r="O1999" s="71">
        <v>0</v>
      </c>
      <c r="P1999" s="71">
        <v>20316.5</v>
      </c>
      <c r="Q1999" s="79">
        <v>1950</v>
      </c>
      <c r="R1999" s="79">
        <v>312</v>
      </c>
      <c r="S1999" s="71">
        <v>0</v>
      </c>
      <c r="T1999" s="79">
        <v>22578.5</v>
      </c>
      <c r="U1999" s="87" t="s">
        <v>24</v>
      </c>
      <c r="V1999" s="84">
        <f t="shared" si="208"/>
        <v>1296.4451615496362</v>
      </c>
      <c r="W1999" s="89">
        <v>46104</v>
      </c>
      <c r="X1999" s="87" t="s">
        <v>437</v>
      </c>
      <c r="Y1999" s="85" t="s">
        <v>129</v>
      </c>
      <c r="Z1999" s="85" t="s">
        <v>239</v>
      </c>
      <c r="AA1999" s="85" t="s">
        <v>122</v>
      </c>
      <c r="AB1999" s="76" t="s">
        <v>539</v>
      </c>
      <c r="AC1999" s="76" t="s">
        <v>540</v>
      </c>
      <c r="AD1999" s="76" t="s">
        <v>174</v>
      </c>
      <c r="AE1999" s="341">
        <v>67110003</v>
      </c>
      <c r="AF1999" s="76" t="s">
        <v>7227</v>
      </c>
      <c r="AG1999" s="139" t="s">
        <v>550</v>
      </c>
      <c r="AH1999" s="369">
        <v>13860</v>
      </c>
      <c r="AI1999" s="75" t="s">
        <v>6880</v>
      </c>
      <c r="AJ1999" s="6" t="s">
        <v>103</v>
      </c>
      <c r="AK1999" s="81">
        <v>0</v>
      </c>
      <c r="AL1999" s="6" t="s">
        <v>103</v>
      </c>
      <c r="AM1999" s="342"/>
      <c r="AN1999" s="342"/>
      <c r="AO1999" s="342"/>
    </row>
    <row r="2000" spans="1:41" ht="58">
      <c r="A2000" s="75" t="s">
        <v>6880</v>
      </c>
      <c r="B2000" s="6" t="s">
        <v>93</v>
      </c>
      <c r="C2000" s="76">
        <v>1999</v>
      </c>
      <c r="D2000" s="76" t="s">
        <v>98</v>
      </c>
      <c r="E2000" s="76" t="s">
        <v>2164</v>
      </c>
      <c r="F2000" s="6" t="str">
        <f t="shared" si="209"/>
        <v>BROKERRM-M-018-SI26-M19-B</v>
      </c>
      <c r="G2000" s="97" t="s">
        <v>5988</v>
      </c>
      <c r="H2000" s="95" t="s">
        <v>6989</v>
      </c>
      <c r="I2000" s="85" t="s">
        <v>6622</v>
      </c>
      <c r="J2000" s="92">
        <v>46104</v>
      </c>
      <c r="K2000" s="95" t="s">
        <v>6220</v>
      </c>
      <c r="L2000" s="72" t="s">
        <v>6221</v>
      </c>
      <c r="M2000" s="80" t="s">
        <v>117</v>
      </c>
      <c r="N2000" s="80" t="s">
        <v>5824</v>
      </c>
      <c r="O2000" s="71">
        <v>0</v>
      </c>
      <c r="P2000" s="71">
        <v>25873.8</v>
      </c>
      <c r="Q2000" s="79">
        <v>0</v>
      </c>
      <c r="R2000" s="79">
        <v>0</v>
      </c>
      <c r="S2000" s="71">
        <v>0</v>
      </c>
      <c r="T2000" s="79">
        <v>25873.8</v>
      </c>
      <c r="U2000" s="87" t="s">
        <v>24</v>
      </c>
      <c r="V2000" s="84">
        <f t="shared" si="208"/>
        <v>1485.6594911487909</v>
      </c>
      <c r="W2000" s="89">
        <v>46104</v>
      </c>
      <c r="X2000" s="87" t="s">
        <v>437</v>
      </c>
      <c r="Y2000" s="85" t="s">
        <v>129</v>
      </c>
      <c r="Z2000" s="85" t="s">
        <v>239</v>
      </c>
      <c r="AA2000" s="85" t="s">
        <v>122</v>
      </c>
      <c r="AB2000" s="76" t="s">
        <v>539</v>
      </c>
      <c r="AC2000" s="76" t="s">
        <v>540</v>
      </c>
      <c r="AD2000" s="76" t="s">
        <v>174</v>
      </c>
      <c r="AE2000" s="341">
        <v>67110003</v>
      </c>
      <c r="AF2000" s="76" t="s">
        <v>7228</v>
      </c>
      <c r="AG2000" s="139" t="s">
        <v>550</v>
      </c>
      <c r="AH2000" s="369">
        <v>19203.8</v>
      </c>
      <c r="AI2000" s="75" t="s">
        <v>6880</v>
      </c>
      <c r="AJ2000" s="6" t="s">
        <v>103</v>
      </c>
      <c r="AK2000" s="81">
        <v>0</v>
      </c>
      <c r="AL2000" s="6" t="s">
        <v>103</v>
      </c>
      <c r="AM2000" s="342"/>
      <c r="AN2000" s="342"/>
      <c r="AO2000" s="342"/>
    </row>
    <row r="2001" spans="1:41" ht="58">
      <c r="A2001" s="75" t="s">
        <v>6880</v>
      </c>
      <c r="B2001" s="6" t="s">
        <v>93</v>
      </c>
      <c r="C2001" s="76">
        <v>2000</v>
      </c>
      <c r="D2001" s="76" t="s">
        <v>98</v>
      </c>
      <c r="E2001" s="76" t="s">
        <v>2164</v>
      </c>
      <c r="F2001" s="6" t="str">
        <f t="shared" si="209"/>
        <v>BROKERRM-M-019-SI26-M19-B</v>
      </c>
      <c r="G2001" s="97" t="s">
        <v>5986</v>
      </c>
      <c r="H2001" s="95" t="s">
        <v>6990</v>
      </c>
      <c r="I2001" s="85" t="s">
        <v>6622</v>
      </c>
      <c r="J2001" s="92">
        <v>46104</v>
      </c>
      <c r="K2001" s="95" t="s">
        <v>6217</v>
      </c>
      <c r="L2001" s="72" t="s">
        <v>6218</v>
      </c>
      <c r="M2001" s="80" t="s">
        <v>117</v>
      </c>
      <c r="N2001" s="80" t="s">
        <v>5825</v>
      </c>
      <c r="O2001" s="71">
        <v>0</v>
      </c>
      <c r="P2001" s="71">
        <v>29000</v>
      </c>
      <c r="Q2001" s="79">
        <v>0</v>
      </c>
      <c r="R2001" s="79">
        <v>0</v>
      </c>
      <c r="S2001" s="71">
        <v>0</v>
      </c>
      <c r="T2001" s="79">
        <v>29000</v>
      </c>
      <c r="U2001" s="87" t="s">
        <v>24</v>
      </c>
      <c r="V2001" s="84">
        <f t="shared" si="208"/>
        <v>1665.1641909311711</v>
      </c>
      <c r="W2001" s="89">
        <v>46104</v>
      </c>
      <c r="X2001" s="87" t="s">
        <v>437</v>
      </c>
      <c r="Y2001" s="85" t="s">
        <v>129</v>
      </c>
      <c r="Z2001" s="85" t="s">
        <v>239</v>
      </c>
      <c r="AA2001" s="85" t="s">
        <v>122</v>
      </c>
      <c r="AB2001" s="76" t="s">
        <v>539</v>
      </c>
      <c r="AC2001" s="76" t="s">
        <v>540</v>
      </c>
      <c r="AD2001" s="76" t="s">
        <v>174</v>
      </c>
      <c r="AE2001" s="341">
        <v>67110003</v>
      </c>
      <c r="AF2001" s="76" t="s">
        <v>7229</v>
      </c>
      <c r="AG2001" s="139" t="s">
        <v>550</v>
      </c>
      <c r="AH2001" s="369">
        <v>22330</v>
      </c>
      <c r="AI2001" s="75" t="s">
        <v>6880</v>
      </c>
      <c r="AJ2001" s="6" t="s">
        <v>103</v>
      </c>
      <c r="AK2001" s="81">
        <v>0</v>
      </c>
      <c r="AL2001" s="6" t="s">
        <v>103</v>
      </c>
      <c r="AM2001" s="342"/>
      <c r="AN2001" s="342"/>
      <c r="AO2001" s="342"/>
    </row>
    <row r="2002" spans="1:41" ht="58">
      <c r="A2002" s="75" t="s">
        <v>6880</v>
      </c>
      <c r="B2002" s="6" t="s">
        <v>93</v>
      </c>
      <c r="C2002" s="76">
        <v>2001</v>
      </c>
      <c r="D2002" s="76" t="s">
        <v>98</v>
      </c>
      <c r="E2002" s="76" t="s">
        <v>2164</v>
      </c>
      <c r="F2002" s="6" t="str">
        <f t="shared" si="209"/>
        <v>BROKERRM-M-039-SI26-M29-B</v>
      </c>
      <c r="G2002" s="97" t="s">
        <v>6991</v>
      </c>
      <c r="H2002" s="95" t="s">
        <v>6992</v>
      </c>
      <c r="I2002" s="85" t="s">
        <v>6622</v>
      </c>
      <c r="J2002" s="92">
        <v>46104</v>
      </c>
      <c r="K2002" s="95" t="s">
        <v>7230</v>
      </c>
      <c r="L2002" s="73" t="s">
        <v>7231</v>
      </c>
      <c r="M2002" s="80" t="s">
        <v>117</v>
      </c>
      <c r="N2002" s="73" t="s">
        <v>5842</v>
      </c>
      <c r="O2002" s="71">
        <v>0</v>
      </c>
      <c r="P2002" s="71">
        <v>50025.63</v>
      </c>
      <c r="Q2002" s="79">
        <v>2868.27</v>
      </c>
      <c r="R2002" s="79">
        <v>458.92</v>
      </c>
      <c r="S2002" s="71">
        <v>0</v>
      </c>
      <c r="T2002" s="79">
        <v>53352.82</v>
      </c>
      <c r="U2002" s="87" t="s">
        <v>24</v>
      </c>
      <c r="V2002" s="84">
        <f t="shared" si="208"/>
        <v>3063.4898396274625</v>
      </c>
      <c r="W2002" s="89">
        <v>46104</v>
      </c>
      <c r="X2002" s="87" t="s">
        <v>437</v>
      </c>
      <c r="Y2002" s="85" t="s">
        <v>129</v>
      </c>
      <c r="Z2002" s="85" t="s">
        <v>239</v>
      </c>
      <c r="AA2002" s="85" t="s">
        <v>122</v>
      </c>
      <c r="AB2002" s="76" t="s">
        <v>539</v>
      </c>
      <c r="AC2002" s="76" t="s">
        <v>540</v>
      </c>
      <c r="AD2002" s="76" t="s">
        <v>174</v>
      </c>
      <c r="AE2002" s="341">
        <v>67110003</v>
      </c>
      <c r="AF2002" s="83" t="s">
        <v>7232</v>
      </c>
      <c r="AG2002" s="139" t="s">
        <v>550</v>
      </c>
      <c r="AH2002" s="369">
        <v>48244.38</v>
      </c>
      <c r="AI2002" s="75" t="s">
        <v>6880</v>
      </c>
      <c r="AJ2002" s="6" t="s">
        <v>103</v>
      </c>
      <c r="AK2002" s="81">
        <v>0</v>
      </c>
      <c r="AL2002" s="6" t="s">
        <v>103</v>
      </c>
      <c r="AM2002" s="342"/>
      <c r="AN2002" s="342"/>
      <c r="AO2002" s="342"/>
    </row>
    <row r="2003" spans="1:41">
      <c r="A2003" s="75" t="s">
        <v>6880</v>
      </c>
      <c r="B2003" s="6" t="s">
        <v>93</v>
      </c>
      <c r="C2003" s="76">
        <v>2002</v>
      </c>
      <c r="D2003" s="76" t="s">
        <v>98</v>
      </c>
      <c r="E2003" s="76" t="s">
        <v>2164</v>
      </c>
      <c r="F2003" s="6" t="str">
        <f t="shared" si="209"/>
        <v>BROKERRM-M-005-SI26-M19-B</v>
      </c>
      <c r="G2003" s="97" t="s">
        <v>5088</v>
      </c>
      <c r="H2003" s="95" t="s">
        <v>6993</v>
      </c>
      <c r="I2003" s="85" t="s">
        <v>6622</v>
      </c>
      <c r="J2003" s="92">
        <v>46104</v>
      </c>
      <c r="K2003" s="92" t="s">
        <v>5314</v>
      </c>
      <c r="L2003" s="88" t="s">
        <v>5315</v>
      </c>
      <c r="M2003" s="80" t="s">
        <v>117</v>
      </c>
      <c r="N2003" s="6" t="s">
        <v>5316</v>
      </c>
      <c r="O2003" s="71">
        <v>0</v>
      </c>
      <c r="P2003" s="71">
        <v>10531</v>
      </c>
      <c r="Q2003" s="79">
        <v>0</v>
      </c>
      <c r="R2003" s="79">
        <v>0</v>
      </c>
      <c r="S2003" s="71">
        <v>0</v>
      </c>
      <c r="T2003" s="79">
        <v>10531</v>
      </c>
      <c r="U2003" s="87" t="s">
        <v>24</v>
      </c>
      <c r="V2003" s="84">
        <f t="shared" si="208"/>
        <v>604.68427912745392</v>
      </c>
      <c r="W2003" s="70">
        <v>46104</v>
      </c>
      <c r="X2003" s="6" t="s">
        <v>437</v>
      </c>
      <c r="Y2003" s="80" t="s">
        <v>129</v>
      </c>
      <c r="Z2003" s="80" t="s">
        <v>239</v>
      </c>
      <c r="AA2003" s="80" t="s">
        <v>122</v>
      </c>
      <c r="AB2003" s="76" t="s">
        <v>539</v>
      </c>
      <c r="AC2003" s="76" t="s">
        <v>540</v>
      </c>
      <c r="AD2003" s="76" t="s">
        <v>174</v>
      </c>
      <c r="AE2003" s="341">
        <v>67110003</v>
      </c>
      <c r="AF2003" s="76" t="s">
        <v>7233</v>
      </c>
      <c r="AG2003" s="139" t="s">
        <v>550</v>
      </c>
      <c r="AH2003" s="369">
        <v>3088</v>
      </c>
      <c r="AI2003" s="75" t="s">
        <v>6880</v>
      </c>
      <c r="AJ2003" s="6" t="s">
        <v>103</v>
      </c>
      <c r="AK2003" s="81">
        <v>0</v>
      </c>
      <c r="AL2003" s="6" t="s">
        <v>103</v>
      </c>
      <c r="AM2003" s="342"/>
      <c r="AN2003" s="342"/>
      <c r="AO2003" s="342"/>
    </row>
    <row r="2004" spans="1:41">
      <c r="A2004" s="75" t="s">
        <v>6880</v>
      </c>
      <c r="B2004" s="6" t="s">
        <v>93</v>
      </c>
      <c r="C2004" s="76">
        <v>2003</v>
      </c>
      <c r="D2004" s="76" t="s">
        <v>98</v>
      </c>
      <c r="E2004" s="76" t="s">
        <v>2164</v>
      </c>
      <c r="F2004" s="6" t="str">
        <f t="shared" si="209"/>
        <v>BROKERAF-M-052-SI26-M46-B//AF-M-053-SI26-M46-B//AF-M-062-SI26-M46-B</v>
      </c>
      <c r="G2004" s="97" t="s">
        <v>6994</v>
      </c>
      <c r="H2004" s="95" t="s">
        <v>6995</v>
      </c>
      <c r="I2004" s="85" t="s">
        <v>6622</v>
      </c>
      <c r="J2004" s="92">
        <v>46104</v>
      </c>
      <c r="K2004" s="92" t="s">
        <v>5358</v>
      </c>
      <c r="L2004" s="88" t="s">
        <v>5359</v>
      </c>
      <c r="M2004" s="80" t="s">
        <v>117</v>
      </c>
      <c r="N2004" s="6" t="s">
        <v>5360</v>
      </c>
      <c r="O2004" s="71">
        <v>0</v>
      </c>
      <c r="P2004" s="71">
        <v>23766.75</v>
      </c>
      <c r="Q2004" s="79">
        <v>0</v>
      </c>
      <c r="R2004" s="79">
        <v>0</v>
      </c>
      <c r="S2004" s="71">
        <v>0</v>
      </c>
      <c r="T2004" s="79">
        <v>23766.75</v>
      </c>
      <c r="U2004" s="87" t="s">
        <v>24</v>
      </c>
      <c r="V2004" s="84">
        <f t="shared" si="208"/>
        <v>1364.6738287866694</v>
      </c>
      <c r="W2004" s="70">
        <v>46104</v>
      </c>
      <c r="X2004" s="6" t="s">
        <v>437</v>
      </c>
      <c r="Y2004" s="80" t="s">
        <v>129</v>
      </c>
      <c r="Z2004" s="80" t="s">
        <v>239</v>
      </c>
      <c r="AA2004" s="80" t="s">
        <v>122</v>
      </c>
      <c r="AB2004" s="76" t="s">
        <v>1106</v>
      </c>
      <c r="AC2004" s="76" t="s">
        <v>540</v>
      </c>
      <c r="AD2004" s="76" t="s">
        <v>174</v>
      </c>
      <c r="AE2004" s="341">
        <v>67110003</v>
      </c>
      <c r="AF2004" s="76" t="s">
        <v>7234</v>
      </c>
      <c r="AG2004" s="82"/>
      <c r="AH2004" s="60"/>
      <c r="AI2004" s="75" t="s">
        <v>6880</v>
      </c>
      <c r="AJ2004" s="6" t="s">
        <v>103</v>
      </c>
      <c r="AK2004" s="81">
        <v>0</v>
      </c>
      <c r="AL2004" s="6" t="s">
        <v>103</v>
      </c>
      <c r="AM2004" s="342"/>
      <c r="AN2004" s="342"/>
      <c r="AO2004" s="342"/>
    </row>
    <row r="2005" spans="1:41">
      <c r="A2005" s="75" t="s">
        <v>6880</v>
      </c>
      <c r="B2005" s="6" t="s">
        <v>93</v>
      </c>
      <c r="C2005" s="76">
        <v>2004</v>
      </c>
      <c r="D2005" s="76" t="s">
        <v>98</v>
      </c>
      <c r="E2005" s="76" t="s">
        <v>2164</v>
      </c>
      <c r="F2005" s="6" t="str">
        <f t="shared" si="209"/>
        <v>BROKERRM-M-017-SI26-M19-B</v>
      </c>
      <c r="G2005" s="97" t="s">
        <v>5069</v>
      </c>
      <c r="H2005" s="95" t="s">
        <v>6996</v>
      </c>
      <c r="I2005" s="85" t="s">
        <v>6622</v>
      </c>
      <c r="J2005" s="92">
        <v>46104</v>
      </c>
      <c r="K2005" s="92" t="s">
        <v>5286</v>
      </c>
      <c r="L2005" s="88" t="s">
        <v>5287</v>
      </c>
      <c r="M2005" s="80" t="s">
        <v>117</v>
      </c>
      <c r="N2005" s="6" t="s">
        <v>5288</v>
      </c>
      <c r="O2005" s="71">
        <v>0</v>
      </c>
      <c r="P2005" s="71">
        <v>6728</v>
      </c>
      <c r="Q2005" s="79">
        <v>0</v>
      </c>
      <c r="R2005" s="79">
        <v>0</v>
      </c>
      <c r="S2005" s="71">
        <v>0</v>
      </c>
      <c r="T2005" s="79">
        <v>6728</v>
      </c>
      <c r="U2005" s="87" t="s">
        <v>24</v>
      </c>
      <c r="V2005" s="84">
        <f t="shared" si="208"/>
        <v>386.31809229603169</v>
      </c>
      <c r="W2005" s="89">
        <v>46104</v>
      </c>
      <c r="X2005" s="85" t="s">
        <v>437</v>
      </c>
      <c r="Y2005" s="85" t="s">
        <v>129</v>
      </c>
      <c r="Z2005" s="85" t="s">
        <v>239</v>
      </c>
      <c r="AA2005" s="80" t="s">
        <v>122</v>
      </c>
      <c r="AB2005" s="76" t="s">
        <v>539</v>
      </c>
      <c r="AC2005" s="76" t="s">
        <v>540</v>
      </c>
      <c r="AD2005" s="76" t="s">
        <v>174</v>
      </c>
      <c r="AE2005" s="341">
        <v>67110003</v>
      </c>
      <c r="AF2005" s="76" t="s">
        <v>7235</v>
      </c>
      <c r="AG2005" s="82"/>
      <c r="AH2005" s="60"/>
      <c r="AI2005" s="75" t="s">
        <v>6880</v>
      </c>
      <c r="AJ2005" s="6" t="s">
        <v>103</v>
      </c>
      <c r="AK2005" s="81">
        <v>0</v>
      </c>
      <c r="AL2005" s="6" t="s">
        <v>103</v>
      </c>
      <c r="AM2005" s="342"/>
      <c r="AN2005" s="342"/>
      <c r="AO2005" s="342"/>
    </row>
    <row r="2006" spans="1:41">
      <c r="A2006" s="75" t="s">
        <v>6880</v>
      </c>
      <c r="B2006" s="6" t="s">
        <v>93</v>
      </c>
      <c r="C2006" s="76">
        <v>2005</v>
      </c>
      <c r="D2006" s="76" t="s">
        <v>98</v>
      </c>
      <c r="E2006" s="76" t="s">
        <v>2164</v>
      </c>
      <c r="F2006" s="6" t="str">
        <f t="shared" si="209"/>
        <v>BROKERRM-M-073-SI26-M19-B</v>
      </c>
      <c r="G2006" s="97" t="s">
        <v>6529</v>
      </c>
      <c r="H2006" s="95" t="s">
        <v>6997</v>
      </c>
      <c r="I2006" s="85" t="s">
        <v>6622</v>
      </c>
      <c r="J2006" s="92">
        <v>46104</v>
      </c>
      <c r="K2006" s="92" t="s">
        <v>7236</v>
      </c>
      <c r="L2006" s="88" t="s">
        <v>6671</v>
      </c>
      <c r="M2006" s="80" t="s">
        <v>117</v>
      </c>
      <c r="N2006" s="80" t="s">
        <v>5834</v>
      </c>
      <c r="O2006" s="71">
        <v>0</v>
      </c>
      <c r="P2006" s="71">
        <v>0</v>
      </c>
      <c r="Q2006" s="79">
        <v>1261.5999999999999</v>
      </c>
      <c r="R2006" s="79">
        <v>201.86</v>
      </c>
      <c r="S2006" s="71">
        <v>0</v>
      </c>
      <c r="T2006" s="79">
        <v>1463.46</v>
      </c>
      <c r="U2006" s="87" t="s">
        <v>24</v>
      </c>
      <c r="V2006" s="84">
        <f t="shared" si="208"/>
        <v>84.031075408970068</v>
      </c>
      <c r="W2006" s="89">
        <v>46104</v>
      </c>
      <c r="X2006" s="85" t="s">
        <v>437</v>
      </c>
      <c r="Y2006" s="85" t="s">
        <v>129</v>
      </c>
      <c r="Z2006" s="85" t="s">
        <v>239</v>
      </c>
      <c r="AA2006" s="80" t="s">
        <v>122</v>
      </c>
      <c r="AB2006" s="76" t="s">
        <v>539</v>
      </c>
      <c r="AC2006" s="76" t="s">
        <v>540</v>
      </c>
      <c r="AD2006" s="76" t="s">
        <v>174</v>
      </c>
      <c r="AE2006" s="341">
        <v>67110003</v>
      </c>
      <c r="AF2006" s="76" t="s">
        <v>96</v>
      </c>
      <c r="AG2006" s="82"/>
      <c r="AH2006" s="60"/>
      <c r="AI2006" s="75" t="s">
        <v>6880</v>
      </c>
      <c r="AJ2006" s="6" t="s">
        <v>103</v>
      </c>
      <c r="AK2006" s="81">
        <v>0</v>
      </c>
      <c r="AL2006" s="6" t="s">
        <v>103</v>
      </c>
      <c r="AM2006" s="342"/>
      <c r="AN2006" s="342"/>
      <c r="AO2006" s="342"/>
    </row>
    <row r="2007" spans="1:41">
      <c r="A2007" s="75" t="s">
        <v>6880</v>
      </c>
      <c r="B2007" s="6" t="s">
        <v>93</v>
      </c>
      <c r="C2007" s="76">
        <v>2006</v>
      </c>
      <c r="D2007" s="76" t="s">
        <v>98</v>
      </c>
      <c r="E2007" s="76" t="s">
        <v>2164</v>
      </c>
      <c r="F2007" s="6" t="str">
        <f t="shared" si="209"/>
        <v>BROKERAF-M-098-SI26-M46-B</v>
      </c>
      <c r="G2007" s="97" t="s">
        <v>6998</v>
      </c>
      <c r="H2007" s="95" t="s">
        <v>6999</v>
      </c>
      <c r="I2007" s="85" t="s">
        <v>6622</v>
      </c>
      <c r="J2007" s="92">
        <v>46105</v>
      </c>
      <c r="K2007" s="92" t="s">
        <v>7237</v>
      </c>
      <c r="L2007" s="91" t="s">
        <v>7238</v>
      </c>
      <c r="M2007" s="80" t="s">
        <v>117</v>
      </c>
      <c r="N2007" s="80" t="s">
        <v>6796</v>
      </c>
      <c r="O2007" s="71">
        <v>0</v>
      </c>
      <c r="P2007" s="71">
        <v>18412.22</v>
      </c>
      <c r="Q2007" s="79">
        <v>2494.21</v>
      </c>
      <c r="R2007" s="79">
        <v>399.07</v>
      </c>
      <c r="S2007" s="71">
        <v>0</v>
      </c>
      <c r="T2007" s="79">
        <v>21305.5</v>
      </c>
      <c r="U2007" s="87" t="s">
        <v>24</v>
      </c>
      <c r="V2007" s="84">
        <f t="shared" si="208"/>
        <v>1223.3501955132438</v>
      </c>
      <c r="W2007" s="70">
        <v>46105</v>
      </c>
      <c r="X2007" s="6" t="s">
        <v>1267</v>
      </c>
      <c r="Y2007" s="80" t="s">
        <v>129</v>
      </c>
      <c r="Z2007" s="80" t="s">
        <v>239</v>
      </c>
      <c r="AA2007" s="80" t="s">
        <v>122</v>
      </c>
      <c r="AB2007" s="76" t="s">
        <v>1106</v>
      </c>
      <c r="AC2007" s="76" t="s">
        <v>540</v>
      </c>
      <c r="AD2007" s="76" t="s">
        <v>174</v>
      </c>
      <c r="AE2007" s="341">
        <v>67110003</v>
      </c>
      <c r="AF2007" s="76" t="s">
        <v>96</v>
      </c>
      <c r="AG2007" s="82"/>
      <c r="AH2007" s="60"/>
      <c r="AI2007" s="75" t="s">
        <v>6880</v>
      </c>
      <c r="AJ2007" s="6" t="s">
        <v>103</v>
      </c>
      <c r="AK2007" s="81">
        <v>0</v>
      </c>
      <c r="AL2007" s="6" t="s">
        <v>103</v>
      </c>
      <c r="AM2007" s="342"/>
      <c r="AN2007" s="342"/>
      <c r="AO2007" s="342"/>
    </row>
    <row r="2008" spans="1:41">
      <c r="A2008" s="75" t="s">
        <v>6880</v>
      </c>
      <c r="B2008" s="6" t="s">
        <v>93</v>
      </c>
      <c r="C2008" s="76">
        <v>2007</v>
      </c>
      <c r="D2008" s="76" t="s">
        <v>98</v>
      </c>
      <c r="E2008" s="76" t="s">
        <v>2164</v>
      </c>
      <c r="F2008" s="6" t="str">
        <f t="shared" si="209"/>
        <v>BROKERAF-M-106-SI26-M46-B</v>
      </c>
      <c r="G2008" s="97" t="s">
        <v>7000</v>
      </c>
      <c r="H2008" s="95" t="s">
        <v>7001</v>
      </c>
      <c r="I2008" s="85" t="s">
        <v>6622</v>
      </c>
      <c r="J2008" s="92">
        <v>46105</v>
      </c>
      <c r="K2008" s="92" t="s">
        <v>7239</v>
      </c>
      <c r="L2008" s="77" t="s">
        <v>7240</v>
      </c>
      <c r="M2008" s="80" t="s">
        <v>117</v>
      </c>
      <c r="N2008" s="80" t="s">
        <v>6729</v>
      </c>
      <c r="O2008" s="71">
        <v>0</v>
      </c>
      <c r="P2008" s="71">
        <v>18412.22</v>
      </c>
      <c r="Q2008" s="79">
        <v>2494.21</v>
      </c>
      <c r="R2008" s="79">
        <v>399.07</v>
      </c>
      <c r="S2008" s="71">
        <v>0</v>
      </c>
      <c r="T2008" s="79">
        <v>21305.5</v>
      </c>
      <c r="U2008" s="87" t="s">
        <v>24</v>
      </c>
      <c r="V2008" s="84">
        <f t="shared" si="208"/>
        <v>1223.3501955132438</v>
      </c>
      <c r="W2008" s="70">
        <v>46105</v>
      </c>
      <c r="X2008" s="80" t="s">
        <v>1267</v>
      </c>
      <c r="Y2008" s="80" t="s">
        <v>129</v>
      </c>
      <c r="Z2008" s="80" t="s">
        <v>239</v>
      </c>
      <c r="AA2008" s="80" t="s">
        <v>122</v>
      </c>
      <c r="AB2008" s="76" t="s">
        <v>1106</v>
      </c>
      <c r="AC2008" s="76" t="s">
        <v>540</v>
      </c>
      <c r="AD2008" s="76" t="s">
        <v>174</v>
      </c>
      <c r="AE2008" s="341">
        <v>67110003</v>
      </c>
      <c r="AF2008" s="76" t="s">
        <v>96</v>
      </c>
      <c r="AG2008" s="82"/>
      <c r="AH2008" s="60"/>
      <c r="AI2008" s="75" t="s">
        <v>6880</v>
      </c>
      <c r="AJ2008" s="6" t="s">
        <v>103</v>
      </c>
      <c r="AK2008" s="81">
        <v>0</v>
      </c>
      <c r="AL2008" s="6" t="s">
        <v>103</v>
      </c>
      <c r="AM2008" s="342"/>
      <c r="AN2008" s="342"/>
      <c r="AO2008" s="342"/>
    </row>
    <row r="2009" spans="1:41" ht="29">
      <c r="A2009" s="75" t="s">
        <v>6880</v>
      </c>
      <c r="B2009" s="6" t="s">
        <v>93</v>
      </c>
      <c r="C2009" s="76">
        <v>2008</v>
      </c>
      <c r="D2009" s="76" t="s">
        <v>98</v>
      </c>
      <c r="E2009" s="76" t="s">
        <v>2164</v>
      </c>
      <c r="F2009" s="6" t="str">
        <f t="shared" si="209"/>
        <v>BROKERAF-M-099-SI26-M46-B</v>
      </c>
      <c r="G2009" s="97" t="s">
        <v>7002</v>
      </c>
      <c r="H2009" s="95" t="s">
        <v>7003</v>
      </c>
      <c r="I2009" s="85" t="s">
        <v>6622</v>
      </c>
      <c r="J2009" s="92">
        <v>46105</v>
      </c>
      <c r="K2009" s="95" t="s">
        <v>7241</v>
      </c>
      <c r="L2009" s="72" t="s">
        <v>7242</v>
      </c>
      <c r="M2009" s="80" t="s">
        <v>117</v>
      </c>
      <c r="N2009" s="80" t="s">
        <v>6798</v>
      </c>
      <c r="O2009" s="71">
        <v>0</v>
      </c>
      <c r="P2009" s="71">
        <v>18412.22</v>
      </c>
      <c r="Q2009" s="79">
        <v>2494.21</v>
      </c>
      <c r="R2009" s="79">
        <v>399.07</v>
      </c>
      <c r="S2009" s="71">
        <v>0</v>
      </c>
      <c r="T2009" s="79">
        <v>21305.5</v>
      </c>
      <c r="U2009" s="87" t="s">
        <v>24</v>
      </c>
      <c r="V2009" s="84">
        <f t="shared" si="208"/>
        <v>1223.3501955132438</v>
      </c>
      <c r="W2009" s="89">
        <v>46105</v>
      </c>
      <c r="X2009" s="87" t="s">
        <v>1267</v>
      </c>
      <c r="Y2009" s="85" t="s">
        <v>129</v>
      </c>
      <c r="Z2009" s="85" t="s">
        <v>239</v>
      </c>
      <c r="AA2009" s="85" t="s">
        <v>122</v>
      </c>
      <c r="AB2009" s="76" t="s">
        <v>1106</v>
      </c>
      <c r="AC2009" s="76" t="s">
        <v>540</v>
      </c>
      <c r="AD2009" s="76" t="s">
        <v>174</v>
      </c>
      <c r="AE2009" s="341">
        <v>67110003</v>
      </c>
      <c r="AF2009" s="76" t="s">
        <v>96</v>
      </c>
      <c r="AG2009" s="75"/>
      <c r="AH2009" s="60"/>
      <c r="AI2009" s="75" t="s">
        <v>6880</v>
      </c>
      <c r="AJ2009" s="6" t="s">
        <v>103</v>
      </c>
      <c r="AK2009" s="81">
        <v>0</v>
      </c>
      <c r="AL2009" s="6" t="s">
        <v>103</v>
      </c>
      <c r="AM2009" s="342"/>
      <c r="AN2009" s="342"/>
      <c r="AO2009" s="342"/>
    </row>
    <row r="2010" spans="1:41" ht="58">
      <c r="A2010" s="75" t="s">
        <v>6880</v>
      </c>
      <c r="B2010" s="6" t="s">
        <v>93</v>
      </c>
      <c r="C2010" s="76">
        <v>2009</v>
      </c>
      <c r="D2010" s="76" t="s">
        <v>98</v>
      </c>
      <c r="E2010" s="76" t="s">
        <v>2164</v>
      </c>
      <c r="F2010" s="6" t="str">
        <f t="shared" si="209"/>
        <v>BROKERRM-M-029-SI26-M19-B</v>
      </c>
      <c r="G2010" s="97" t="s">
        <v>5522</v>
      </c>
      <c r="H2010" s="95" t="s">
        <v>7004</v>
      </c>
      <c r="I2010" s="85" t="s">
        <v>6622</v>
      </c>
      <c r="J2010" s="92">
        <v>46105</v>
      </c>
      <c r="K2010" s="95" t="s">
        <v>5728</v>
      </c>
      <c r="L2010" s="72" t="s">
        <v>5729</v>
      </c>
      <c r="M2010" s="80" t="s">
        <v>117</v>
      </c>
      <c r="N2010" s="80" t="s">
        <v>5730</v>
      </c>
      <c r="O2010" s="71">
        <v>0</v>
      </c>
      <c r="P2010" s="71">
        <v>7250</v>
      </c>
      <c r="Q2010" s="79">
        <v>0</v>
      </c>
      <c r="R2010" s="79">
        <v>0</v>
      </c>
      <c r="S2010" s="71">
        <v>0</v>
      </c>
      <c r="T2010" s="79">
        <v>7250</v>
      </c>
      <c r="U2010" s="87" t="s">
        <v>24</v>
      </c>
      <c r="V2010" s="84">
        <f t="shared" si="208"/>
        <v>416.29104773279278</v>
      </c>
      <c r="W2010" s="89">
        <v>46105</v>
      </c>
      <c r="X2010" s="87" t="s">
        <v>437</v>
      </c>
      <c r="Y2010" s="85" t="s">
        <v>129</v>
      </c>
      <c r="Z2010" s="85" t="s">
        <v>239</v>
      </c>
      <c r="AA2010" s="85" t="s">
        <v>122</v>
      </c>
      <c r="AB2010" s="76" t="s">
        <v>539</v>
      </c>
      <c r="AC2010" s="76" t="s">
        <v>540</v>
      </c>
      <c r="AD2010" s="76" t="s">
        <v>174</v>
      </c>
      <c r="AE2010" s="341">
        <v>67110003</v>
      </c>
      <c r="AF2010" s="76" t="s">
        <v>7243</v>
      </c>
      <c r="AG2010" s="82"/>
      <c r="AH2010" s="60"/>
      <c r="AI2010" s="75" t="s">
        <v>6880</v>
      </c>
      <c r="AJ2010" s="6" t="s">
        <v>103</v>
      </c>
      <c r="AK2010" s="81">
        <v>0</v>
      </c>
      <c r="AL2010" s="6" t="s">
        <v>103</v>
      </c>
      <c r="AM2010" s="342"/>
      <c r="AN2010" s="342"/>
      <c r="AO2010" s="342"/>
    </row>
    <row r="2011" spans="1:41" ht="29">
      <c r="A2011" s="75" t="s">
        <v>6880</v>
      </c>
      <c r="B2011" s="6" t="s">
        <v>93</v>
      </c>
      <c r="C2011" s="76">
        <v>2010</v>
      </c>
      <c r="D2011" s="76" t="s">
        <v>98</v>
      </c>
      <c r="E2011" s="76" t="s">
        <v>2164</v>
      </c>
      <c r="F2011" s="6" t="str">
        <f t="shared" si="209"/>
        <v>BROKERRM-A-002-SI26-M19-L-B</v>
      </c>
      <c r="G2011" s="97" t="s">
        <v>5116</v>
      </c>
      <c r="H2011" s="95" t="s">
        <v>7005</v>
      </c>
      <c r="I2011" s="85" t="s">
        <v>6622</v>
      </c>
      <c r="J2011" s="92">
        <v>46105</v>
      </c>
      <c r="K2011" s="95" t="s">
        <v>5355</v>
      </c>
      <c r="L2011" s="72" t="s">
        <v>5356</v>
      </c>
      <c r="M2011" s="80" t="s">
        <v>117</v>
      </c>
      <c r="N2011" s="80" t="s">
        <v>5356</v>
      </c>
      <c r="O2011" s="71">
        <v>0</v>
      </c>
      <c r="P2011" s="71">
        <v>1466.7</v>
      </c>
      <c r="Q2011" s="79">
        <v>0</v>
      </c>
      <c r="R2011" s="79">
        <v>0</v>
      </c>
      <c r="S2011" s="71">
        <v>0</v>
      </c>
      <c r="T2011" s="79">
        <v>1466.7</v>
      </c>
      <c r="U2011" s="87" t="s">
        <v>24</v>
      </c>
      <c r="V2011" s="84">
        <f t="shared" si="208"/>
        <v>84.217114442715484</v>
      </c>
      <c r="W2011" s="89">
        <v>46105</v>
      </c>
      <c r="X2011" s="87" t="s">
        <v>5357</v>
      </c>
      <c r="Y2011" s="85" t="s">
        <v>2524</v>
      </c>
      <c r="Z2011" s="85" t="s">
        <v>239</v>
      </c>
      <c r="AA2011" s="85" t="s">
        <v>122</v>
      </c>
      <c r="AB2011" s="76" t="s">
        <v>539</v>
      </c>
      <c r="AC2011" s="76" t="s">
        <v>540</v>
      </c>
      <c r="AD2011" s="76" t="s">
        <v>174</v>
      </c>
      <c r="AE2011" s="341">
        <v>67110003</v>
      </c>
      <c r="AF2011" s="76" t="s">
        <v>7244</v>
      </c>
      <c r="AG2011" s="75"/>
      <c r="AH2011" s="60"/>
      <c r="AI2011" s="75" t="s">
        <v>6880</v>
      </c>
      <c r="AJ2011" s="6" t="s">
        <v>103</v>
      </c>
      <c r="AK2011" s="81">
        <v>0</v>
      </c>
      <c r="AL2011" s="6" t="s">
        <v>103</v>
      </c>
      <c r="AM2011" s="342"/>
      <c r="AN2011" s="342"/>
      <c r="AO2011" s="342"/>
    </row>
    <row r="2012" spans="1:41" ht="58">
      <c r="A2012" s="75" t="s">
        <v>6880</v>
      </c>
      <c r="B2012" s="6" t="s">
        <v>93</v>
      </c>
      <c r="C2012" s="76">
        <v>2011</v>
      </c>
      <c r="D2012" s="76" t="s">
        <v>98</v>
      </c>
      <c r="E2012" s="76" t="s">
        <v>2164</v>
      </c>
      <c r="F2012" s="6" t="str">
        <f t="shared" si="209"/>
        <v>BROKERRM-M-034-SI26-M26-B</v>
      </c>
      <c r="G2012" s="97" t="s">
        <v>6984</v>
      </c>
      <c r="H2012" s="95" t="s">
        <v>7006</v>
      </c>
      <c r="I2012" s="85" t="s">
        <v>6622</v>
      </c>
      <c r="J2012" s="92">
        <v>46105</v>
      </c>
      <c r="K2012" s="95" t="s">
        <v>5306</v>
      </c>
      <c r="L2012" s="72" t="s">
        <v>5307</v>
      </c>
      <c r="M2012" s="80" t="s">
        <v>117</v>
      </c>
      <c r="N2012" s="80" t="s">
        <v>5308</v>
      </c>
      <c r="O2012" s="71">
        <v>0</v>
      </c>
      <c r="P2012" s="71">
        <v>5510</v>
      </c>
      <c r="Q2012" s="79">
        <v>0</v>
      </c>
      <c r="R2012" s="79">
        <v>0</v>
      </c>
      <c r="S2012" s="71">
        <v>0</v>
      </c>
      <c r="T2012" s="79">
        <v>5510</v>
      </c>
      <c r="U2012" s="87" t="s">
        <v>24</v>
      </c>
      <c r="V2012" s="84">
        <f t="shared" si="208"/>
        <v>316.38119627692254</v>
      </c>
      <c r="W2012" s="89">
        <v>46105</v>
      </c>
      <c r="X2012" s="87" t="s">
        <v>437</v>
      </c>
      <c r="Y2012" s="85" t="s">
        <v>129</v>
      </c>
      <c r="Z2012" s="85" t="s">
        <v>239</v>
      </c>
      <c r="AA2012" s="85" t="s">
        <v>122</v>
      </c>
      <c r="AB2012" s="76" t="s">
        <v>539</v>
      </c>
      <c r="AC2012" s="76" t="s">
        <v>540</v>
      </c>
      <c r="AD2012" s="76" t="s">
        <v>174</v>
      </c>
      <c r="AE2012" s="341">
        <v>67110003</v>
      </c>
      <c r="AF2012" s="76" t="s">
        <v>7224</v>
      </c>
      <c r="AG2012" s="75"/>
      <c r="AH2012" s="60"/>
      <c r="AI2012" s="75" t="s">
        <v>6880</v>
      </c>
      <c r="AJ2012" s="6" t="s">
        <v>103</v>
      </c>
      <c r="AK2012" s="81">
        <v>0</v>
      </c>
      <c r="AL2012" s="6" t="s">
        <v>103</v>
      </c>
      <c r="AM2012" s="342"/>
      <c r="AN2012" s="342"/>
      <c r="AO2012" s="342"/>
    </row>
    <row r="2013" spans="1:41" ht="58">
      <c r="A2013" s="75" t="s">
        <v>6880</v>
      </c>
      <c r="B2013" s="6" t="s">
        <v>93</v>
      </c>
      <c r="C2013" s="76">
        <v>2012</v>
      </c>
      <c r="D2013" s="76" t="s">
        <v>98</v>
      </c>
      <c r="E2013" s="76" t="s">
        <v>2164</v>
      </c>
      <c r="F2013" s="6" t="str">
        <f t="shared" si="209"/>
        <v>BROKERRM-M-032-SI26-M19-B</v>
      </c>
      <c r="G2013" s="97" t="s">
        <v>5122</v>
      </c>
      <c r="H2013" s="95" t="s">
        <v>7007</v>
      </c>
      <c r="I2013" s="85" t="s">
        <v>6622</v>
      </c>
      <c r="J2013" s="92">
        <v>46105</v>
      </c>
      <c r="K2013" s="95" t="s">
        <v>5363</v>
      </c>
      <c r="L2013" s="72" t="s">
        <v>5364</v>
      </c>
      <c r="M2013" s="80" t="s">
        <v>117</v>
      </c>
      <c r="N2013" s="80" t="s">
        <v>5365</v>
      </c>
      <c r="O2013" s="71">
        <v>0</v>
      </c>
      <c r="P2013" s="71">
        <v>5510</v>
      </c>
      <c r="Q2013" s="79">
        <v>0</v>
      </c>
      <c r="R2013" s="79">
        <v>0</v>
      </c>
      <c r="S2013" s="71">
        <v>0</v>
      </c>
      <c r="T2013" s="79">
        <v>5510</v>
      </c>
      <c r="U2013" s="87" t="s">
        <v>24</v>
      </c>
      <c r="V2013" s="84">
        <f t="shared" si="208"/>
        <v>316.38119627692254</v>
      </c>
      <c r="W2013" s="89">
        <v>46105</v>
      </c>
      <c r="X2013" s="87" t="s">
        <v>437</v>
      </c>
      <c r="Y2013" s="85" t="s">
        <v>129</v>
      </c>
      <c r="Z2013" s="85" t="s">
        <v>239</v>
      </c>
      <c r="AA2013" s="85" t="s">
        <v>122</v>
      </c>
      <c r="AB2013" s="76" t="s">
        <v>539</v>
      </c>
      <c r="AC2013" s="76" t="s">
        <v>540</v>
      </c>
      <c r="AD2013" s="76" t="s">
        <v>174</v>
      </c>
      <c r="AE2013" s="341">
        <v>67110003</v>
      </c>
      <c r="AF2013" s="76" t="s">
        <v>7245</v>
      </c>
      <c r="AG2013" s="75"/>
      <c r="AH2013" s="60"/>
      <c r="AI2013" s="75" t="s">
        <v>6880</v>
      </c>
      <c r="AJ2013" s="6" t="s">
        <v>103</v>
      </c>
      <c r="AK2013" s="81">
        <v>0</v>
      </c>
      <c r="AL2013" s="6" t="s">
        <v>103</v>
      </c>
      <c r="AM2013" s="342"/>
      <c r="AN2013" s="342"/>
      <c r="AO2013" s="342"/>
    </row>
    <row r="2014" spans="1:41" ht="58">
      <c r="A2014" s="75" t="s">
        <v>6880</v>
      </c>
      <c r="B2014" s="6" t="s">
        <v>93</v>
      </c>
      <c r="C2014" s="76">
        <v>2013</v>
      </c>
      <c r="D2014" s="76" t="s">
        <v>98</v>
      </c>
      <c r="E2014" s="76" t="s">
        <v>2164</v>
      </c>
      <c r="F2014" s="6" t="str">
        <f t="shared" si="209"/>
        <v>BROKERRM-M-030-SI26-M19-B</v>
      </c>
      <c r="G2014" s="97" t="s">
        <v>5080</v>
      </c>
      <c r="H2014" s="95" t="s">
        <v>7008</v>
      </c>
      <c r="I2014" s="85" t="s">
        <v>6622</v>
      </c>
      <c r="J2014" s="92">
        <v>46105</v>
      </c>
      <c r="K2014" s="95" t="s">
        <v>5303</v>
      </c>
      <c r="L2014" s="73" t="s">
        <v>5304</v>
      </c>
      <c r="M2014" s="80" t="s">
        <v>117</v>
      </c>
      <c r="N2014" s="73" t="s">
        <v>5305</v>
      </c>
      <c r="O2014" s="71">
        <v>0</v>
      </c>
      <c r="P2014" s="71">
        <v>6703.64</v>
      </c>
      <c r="Q2014" s="79">
        <v>0</v>
      </c>
      <c r="R2014" s="79">
        <v>0</v>
      </c>
      <c r="S2014" s="71">
        <v>0</v>
      </c>
      <c r="T2014" s="79">
        <v>6703.64</v>
      </c>
      <c r="U2014" s="87" t="s">
        <v>24</v>
      </c>
      <c r="V2014" s="84">
        <f t="shared" si="208"/>
        <v>384.91935437564956</v>
      </c>
      <c r="W2014" s="89">
        <v>46105</v>
      </c>
      <c r="X2014" s="87" t="s">
        <v>437</v>
      </c>
      <c r="Y2014" s="85" t="s">
        <v>129</v>
      </c>
      <c r="Z2014" s="85" t="s">
        <v>239</v>
      </c>
      <c r="AA2014" s="85" t="s">
        <v>122</v>
      </c>
      <c r="AB2014" s="76" t="s">
        <v>539</v>
      </c>
      <c r="AC2014" s="76" t="s">
        <v>540</v>
      </c>
      <c r="AD2014" s="76" t="s">
        <v>174</v>
      </c>
      <c r="AE2014" s="341">
        <v>67110003</v>
      </c>
      <c r="AF2014" s="76" t="s">
        <v>7246</v>
      </c>
      <c r="AG2014" s="75"/>
      <c r="AH2014" s="60"/>
      <c r="AI2014" s="75" t="s">
        <v>6880</v>
      </c>
      <c r="AJ2014" s="6" t="s">
        <v>103</v>
      </c>
      <c r="AK2014" s="81">
        <v>0</v>
      </c>
      <c r="AL2014" s="6" t="s">
        <v>103</v>
      </c>
      <c r="AM2014" s="342"/>
      <c r="AN2014" s="342"/>
      <c r="AO2014" s="342"/>
    </row>
    <row r="2015" spans="1:41" ht="58">
      <c r="A2015" s="75" t="s">
        <v>6880</v>
      </c>
      <c r="B2015" s="6" t="s">
        <v>93</v>
      </c>
      <c r="C2015" s="76">
        <v>2014</v>
      </c>
      <c r="D2015" s="76" t="s">
        <v>98</v>
      </c>
      <c r="E2015" s="76" t="s">
        <v>2164</v>
      </c>
      <c r="F2015" s="6" t="str">
        <f t="shared" si="209"/>
        <v>BROKERRM-M-047-SI26-M19-B</v>
      </c>
      <c r="G2015" s="97" t="s">
        <v>6011</v>
      </c>
      <c r="H2015" s="95" t="s">
        <v>7009</v>
      </c>
      <c r="I2015" s="85" t="s">
        <v>6622</v>
      </c>
      <c r="J2015" s="92">
        <v>46105</v>
      </c>
      <c r="K2015" s="95" t="s">
        <v>6250</v>
      </c>
      <c r="L2015" s="73" t="s">
        <v>6251</v>
      </c>
      <c r="M2015" s="80" t="s">
        <v>117</v>
      </c>
      <c r="N2015" s="73" t="s">
        <v>5831</v>
      </c>
      <c r="O2015" s="71">
        <v>0</v>
      </c>
      <c r="P2015" s="71">
        <v>6728</v>
      </c>
      <c r="Q2015" s="79">
        <v>0</v>
      </c>
      <c r="R2015" s="79">
        <v>0</v>
      </c>
      <c r="S2015" s="71">
        <v>0</v>
      </c>
      <c r="T2015" s="79">
        <v>6728</v>
      </c>
      <c r="U2015" s="87" t="s">
        <v>24</v>
      </c>
      <c r="V2015" s="84">
        <f t="shared" si="208"/>
        <v>386.31809229603169</v>
      </c>
      <c r="W2015" s="89">
        <v>46105</v>
      </c>
      <c r="X2015" s="87" t="s">
        <v>437</v>
      </c>
      <c r="Y2015" s="85" t="s">
        <v>129</v>
      </c>
      <c r="Z2015" s="85" t="s">
        <v>239</v>
      </c>
      <c r="AA2015" s="85" t="s">
        <v>122</v>
      </c>
      <c r="AB2015" s="76" t="s">
        <v>539</v>
      </c>
      <c r="AC2015" s="76" t="s">
        <v>540</v>
      </c>
      <c r="AD2015" s="76" t="s">
        <v>174</v>
      </c>
      <c r="AE2015" s="341">
        <v>67110003</v>
      </c>
      <c r="AF2015" s="76" t="s">
        <v>7247</v>
      </c>
      <c r="AG2015" s="75"/>
      <c r="AH2015" s="60"/>
      <c r="AI2015" s="75" t="s">
        <v>6880</v>
      </c>
      <c r="AJ2015" s="6" t="s">
        <v>103</v>
      </c>
      <c r="AK2015" s="81">
        <v>0</v>
      </c>
      <c r="AL2015" s="6" t="s">
        <v>103</v>
      </c>
      <c r="AM2015" s="342"/>
      <c r="AN2015" s="342"/>
      <c r="AO2015" s="342"/>
    </row>
    <row r="2016" spans="1:41" ht="58">
      <c r="A2016" s="75" t="s">
        <v>6880</v>
      </c>
      <c r="B2016" s="6" t="s">
        <v>93</v>
      </c>
      <c r="C2016" s="76">
        <v>2015</v>
      </c>
      <c r="D2016" s="76" t="s">
        <v>98</v>
      </c>
      <c r="E2016" s="76" t="s">
        <v>2164</v>
      </c>
      <c r="F2016" s="6" t="str">
        <f t="shared" si="209"/>
        <v>BROKERRM-M-036-SI26-M19-B</v>
      </c>
      <c r="G2016" s="97" t="s">
        <v>6531</v>
      </c>
      <c r="H2016" s="95" t="s">
        <v>7010</v>
      </c>
      <c r="I2016" s="85" t="s">
        <v>6622</v>
      </c>
      <c r="J2016" s="92">
        <v>46105</v>
      </c>
      <c r="K2016" s="95" t="s">
        <v>7248</v>
      </c>
      <c r="L2016" s="73" t="s">
        <v>6672</v>
      </c>
      <c r="M2016" s="80" t="s">
        <v>117</v>
      </c>
      <c r="N2016" s="73" t="s">
        <v>5835</v>
      </c>
      <c r="O2016" s="71">
        <v>0</v>
      </c>
      <c r="P2016" s="71">
        <v>6786</v>
      </c>
      <c r="Q2016" s="79">
        <v>0</v>
      </c>
      <c r="R2016" s="79">
        <v>0</v>
      </c>
      <c r="S2016" s="71">
        <v>0</v>
      </c>
      <c r="T2016" s="79">
        <v>6786</v>
      </c>
      <c r="U2016" s="87" t="s">
        <v>24</v>
      </c>
      <c r="V2016" s="84">
        <f t="shared" si="208"/>
        <v>389.64842067789408</v>
      </c>
      <c r="W2016" s="78">
        <v>46105</v>
      </c>
      <c r="X2016" s="87" t="s">
        <v>437</v>
      </c>
      <c r="Y2016" s="85" t="s">
        <v>129</v>
      </c>
      <c r="Z2016" s="85" t="s">
        <v>239</v>
      </c>
      <c r="AA2016" s="85" t="s">
        <v>122</v>
      </c>
      <c r="AB2016" s="76" t="s">
        <v>539</v>
      </c>
      <c r="AC2016" s="76" t="s">
        <v>540</v>
      </c>
      <c r="AD2016" s="76" t="s">
        <v>174</v>
      </c>
      <c r="AE2016" s="341">
        <v>67110003</v>
      </c>
      <c r="AF2016" s="76" t="s">
        <v>7249</v>
      </c>
      <c r="AG2016" s="75"/>
      <c r="AH2016" s="60"/>
      <c r="AI2016" s="75" t="s">
        <v>6880</v>
      </c>
      <c r="AJ2016" s="6" t="s">
        <v>103</v>
      </c>
      <c r="AK2016" s="81">
        <v>0</v>
      </c>
      <c r="AL2016" s="6" t="s">
        <v>103</v>
      </c>
      <c r="AM2016" s="342"/>
      <c r="AN2016" s="342"/>
      <c r="AO2016" s="342"/>
    </row>
    <row r="2017" spans="1:41" ht="58">
      <c r="A2017" s="75" t="s">
        <v>6880</v>
      </c>
      <c r="B2017" s="6" t="s">
        <v>93</v>
      </c>
      <c r="C2017" s="76">
        <v>2016</v>
      </c>
      <c r="D2017" s="76" t="s">
        <v>98</v>
      </c>
      <c r="E2017" s="76" t="s">
        <v>2164</v>
      </c>
      <c r="F2017" s="6" t="str">
        <f t="shared" si="209"/>
        <v>BROKERRM-M-035-SI26-M19-B</v>
      </c>
      <c r="G2017" s="97" t="s">
        <v>6004</v>
      </c>
      <c r="H2017" s="95" t="s">
        <v>7011</v>
      </c>
      <c r="I2017" s="85" t="s">
        <v>6622</v>
      </c>
      <c r="J2017" s="92">
        <v>46105</v>
      </c>
      <c r="K2017" s="95" t="s">
        <v>6242</v>
      </c>
      <c r="L2017" s="73" t="s">
        <v>6243</v>
      </c>
      <c r="M2017" s="80" t="s">
        <v>117</v>
      </c>
      <c r="N2017" s="73" t="s">
        <v>5787</v>
      </c>
      <c r="O2017" s="71">
        <v>0</v>
      </c>
      <c r="P2017" s="71">
        <v>6786</v>
      </c>
      <c r="Q2017" s="79">
        <v>0</v>
      </c>
      <c r="R2017" s="79">
        <v>0</v>
      </c>
      <c r="S2017" s="71">
        <v>0</v>
      </c>
      <c r="T2017" s="79">
        <v>6786</v>
      </c>
      <c r="U2017" s="87" t="s">
        <v>24</v>
      </c>
      <c r="V2017" s="84">
        <f t="shared" si="208"/>
        <v>389.64842067789408</v>
      </c>
      <c r="W2017" s="78">
        <v>46105</v>
      </c>
      <c r="X2017" s="87" t="s">
        <v>437</v>
      </c>
      <c r="Y2017" s="85" t="s">
        <v>129</v>
      </c>
      <c r="Z2017" s="85" t="s">
        <v>239</v>
      </c>
      <c r="AA2017" s="85" t="s">
        <v>122</v>
      </c>
      <c r="AB2017" s="76" t="s">
        <v>539</v>
      </c>
      <c r="AC2017" s="76" t="s">
        <v>540</v>
      </c>
      <c r="AD2017" s="76" t="s">
        <v>174</v>
      </c>
      <c r="AE2017" s="341">
        <v>67110003</v>
      </c>
      <c r="AF2017" s="76" t="s">
        <v>7250</v>
      </c>
      <c r="AG2017" s="75"/>
      <c r="AH2017" s="60"/>
      <c r="AI2017" s="75" t="s">
        <v>6880</v>
      </c>
      <c r="AJ2017" s="6" t="s">
        <v>103</v>
      </c>
      <c r="AK2017" s="81">
        <v>0</v>
      </c>
      <c r="AL2017" s="6" t="s">
        <v>103</v>
      </c>
      <c r="AM2017" s="342"/>
      <c r="AN2017" s="342"/>
      <c r="AO2017" s="342"/>
    </row>
    <row r="2018" spans="1:41" ht="58">
      <c r="A2018" s="75" t="s">
        <v>6880</v>
      </c>
      <c r="B2018" s="6" t="s">
        <v>93</v>
      </c>
      <c r="C2018" s="76">
        <v>2017</v>
      </c>
      <c r="D2018" s="76" t="s">
        <v>98</v>
      </c>
      <c r="E2018" s="76" t="s">
        <v>2164</v>
      </c>
      <c r="F2018" s="6" t="str">
        <f t="shared" si="209"/>
        <v>BROKERRM-M-046-SI26-M19-B</v>
      </c>
      <c r="G2018" s="97" t="s">
        <v>5528</v>
      </c>
      <c r="H2018" s="95" t="s">
        <v>7012</v>
      </c>
      <c r="I2018" s="85" t="s">
        <v>6622</v>
      </c>
      <c r="J2018" s="92">
        <v>46105</v>
      </c>
      <c r="K2018" s="95" t="s">
        <v>6226</v>
      </c>
      <c r="L2018" s="73" t="s">
        <v>5739</v>
      </c>
      <c r="M2018" s="80" t="s">
        <v>117</v>
      </c>
      <c r="N2018" s="73" t="s">
        <v>5740</v>
      </c>
      <c r="O2018" s="71">
        <v>0</v>
      </c>
      <c r="P2018" s="71">
        <v>6786</v>
      </c>
      <c r="Q2018" s="79">
        <v>0</v>
      </c>
      <c r="R2018" s="79">
        <v>0</v>
      </c>
      <c r="S2018" s="71">
        <v>0</v>
      </c>
      <c r="T2018" s="79">
        <v>6786</v>
      </c>
      <c r="U2018" s="87" t="s">
        <v>24</v>
      </c>
      <c r="V2018" s="84">
        <f t="shared" si="208"/>
        <v>389.64842067789408</v>
      </c>
      <c r="W2018" s="78">
        <v>46105</v>
      </c>
      <c r="X2018" s="87" t="s">
        <v>437</v>
      </c>
      <c r="Y2018" s="85" t="s">
        <v>129</v>
      </c>
      <c r="Z2018" s="85" t="s">
        <v>239</v>
      </c>
      <c r="AA2018" s="85" t="s">
        <v>122</v>
      </c>
      <c r="AB2018" s="76" t="s">
        <v>539</v>
      </c>
      <c r="AC2018" s="76" t="s">
        <v>540</v>
      </c>
      <c r="AD2018" s="76" t="s">
        <v>174</v>
      </c>
      <c r="AE2018" s="341">
        <v>67110003</v>
      </c>
      <c r="AF2018" s="76" t="s">
        <v>7251</v>
      </c>
      <c r="AG2018" s="75"/>
      <c r="AH2018" s="93"/>
      <c r="AI2018" s="75" t="s">
        <v>6880</v>
      </c>
      <c r="AJ2018" s="6" t="s">
        <v>103</v>
      </c>
      <c r="AK2018" s="81">
        <v>0</v>
      </c>
      <c r="AL2018" s="6" t="s">
        <v>103</v>
      </c>
      <c r="AM2018" s="342"/>
      <c r="AN2018" s="342"/>
      <c r="AO2018" s="342"/>
    </row>
    <row r="2019" spans="1:41" ht="58">
      <c r="A2019" s="75" t="s">
        <v>6880</v>
      </c>
      <c r="B2019" s="6" t="s">
        <v>93</v>
      </c>
      <c r="C2019" s="76">
        <v>2018</v>
      </c>
      <c r="D2019" s="76" t="s">
        <v>98</v>
      </c>
      <c r="E2019" s="76" t="s">
        <v>2164</v>
      </c>
      <c r="F2019" s="6" t="str">
        <f t="shared" si="209"/>
        <v>BROKERRM-M-042-SI26-M19-B</v>
      </c>
      <c r="G2019" s="97" t="s">
        <v>5530</v>
      </c>
      <c r="H2019" s="95" t="s">
        <v>7013</v>
      </c>
      <c r="I2019" s="85" t="s">
        <v>6622</v>
      </c>
      <c r="J2019" s="92">
        <v>46105</v>
      </c>
      <c r="K2019" s="95" t="s">
        <v>5741</v>
      </c>
      <c r="L2019" s="73" t="s">
        <v>5742</v>
      </c>
      <c r="M2019" s="80" t="s">
        <v>117</v>
      </c>
      <c r="N2019" s="73" t="s">
        <v>5743</v>
      </c>
      <c r="O2019" s="71">
        <v>0</v>
      </c>
      <c r="P2019" s="71">
        <v>6264</v>
      </c>
      <c r="Q2019" s="79">
        <v>0</v>
      </c>
      <c r="R2019" s="79">
        <v>0</v>
      </c>
      <c r="S2019" s="71">
        <v>0</v>
      </c>
      <c r="T2019" s="79">
        <v>6264</v>
      </c>
      <c r="U2019" s="87" t="s">
        <v>24</v>
      </c>
      <c r="V2019" s="84">
        <f t="shared" si="208"/>
        <v>359.675465241133</v>
      </c>
      <c r="W2019" s="78">
        <v>46105</v>
      </c>
      <c r="X2019" s="87" t="s">
        <v>437</v>
      </c>
      <c r="Y2019" s="85" t="s">
        <v>129</v>
      </c>
      <c r="Z2019" s="85" t="s">
        <v>239</v>
      </c>
      <c r="AA2019" s="85" t="s">
        <v>122</v>
      </c>
      <c r="AB2019" s="76" t="s">
        <v>539</v>
      </c>
      <c r="AC2019" s="76" t="s">
        <v>540</v>
      </c>
      <c r="AD2019" s="76" t="s">
        <v>174</v>
      </c>
      <c r="AE2019" s="341">
        <v>67110003</v>
      </c>
      <c r="AF2019" s="76" t="s">
        <v>7252</v>
      </c>
      <c r="AG2019" s="75"/>
      <c r="AH2019" s="93"/>
      <c r="AI2019" s="75" t="s">
        <v>6880</v>
      </c>
      <c r="AJ2019" s="6" t="s">
        <v>103</v>
      </c>
      <c r="AK2019" s="81">
        <v>0</v>
      </c>
      <c r="AL2019" s="6" t="s">
        <v>103</v>
      </c>
      <c r="AM2019" s="342"/>
      <c r="AN2019" s="342"/>
      <c r="AO2019" s="342"/>
    </row>
    <row r="2020" spans="1:41" ht="58">
      <c r="A2020" s="75" t="s">
        <v>6880</v>
      </c>
      <c r="B2020" s="6" t="s">
        <v>93</v>
      </c>
      <c r="C2020" s="76">
        <v>2019</v>
      </c>
      <c r="D2020" s="76" t="s">
        <v>98</v>
      </c>
      <c r="E2020" s="76" t="s">
        <v>2164</v>
      </c>
      <c r="F2020" s="6" t="str">
        <f t="shared" si="209"/>
        <v>BROKERRM-M-040-SI26-M19-B</v>
      </c>
      <c r="G2020" s="97" t="s">
        <v>6006</v>
      </c>
      <c r="H2020" s="95" t="s">
        <v>7014</v>
      </c>
      <c r="I2020" s="85" t="s">
        <v>6622</v>
      </c>
      <c r="J2020" s="92">
        <v>46105</v>
      </c>
      <c r="K2020" s="95" t="s">
        <v>6244</v>
      </c>
      <c r="L2020" s="73" t="s">
        <v>6245</v>
      </c>
      <c r="M2020" s="80" t="s">
        <v>117</v>
      </c>
      <c r="N2020" s="73" t="s">
        <v>5782</v>
      </c>
      <c r="O2020" s="71">
        <v>0</v>
      </c>
      <c r="P2020" s="71">
        <v>6786</v>
      </c>
      <c r="Q2020" s="79">
        <v>0</v>
      </c>
      <c r="R2020" s="79">
        <v>0</v>
      </c>
      <c r="S2020" s="71">
        <v>0</v>
      </c>
      <c r="T2020" s="79">
        <v>6786</v>
      </c>
      <c r="U2020" s="87" t="s">
        <v>24</v>
      </c>
      <c r="V2020" s="84">
        <f t="shared" si="208"/>
        <v>389.64842067789408</v>
      </c>
      <c r="W2020" s="78">
        <v>46105</v>
      </c>
      <c r="X2020" s="87" t="s">
        <v>437</v>
      </c>
      <c r="Y2020" s="85" t="s">
        <v>129</v>
      </c>
      <c r="Z2020" s="85" t="s">
        <v>239</v>
      </c>
      <c r="AA2020" s="85" t="s">
        <v>122</v>
      </c>
      <c r="AB2020" s="76" t="s">
        <v>539</v>
      </c>
      <c r="AC2020" s="76" t="s">
        <v>540</v>
      </c>
      <c r="AD2020" s="76" t="s">
        <v>174</v>
      </c>
      <c r="AE2020" s="341">
        <v>67110003</v>
      </c>
      <c r="AF2020" s="76" t="s">
        <v>7253</v>
      </c>
      <c r="AG2020" s="75"/>
      <c r="AH2020" s="60"/>
      <c r="AI2020" s="75" t="s">
        <v>6880</v>
      </c>
      <c r="AJ2020" s="6" t="s">
        <v>103</v>
      </c>
      <c r="AK2020" s="81">
        <v>0</v>
      </c>
      <c r="AL2020" s="6" t="s">
        <v>103</v>
      </c>
      <c r="AM2020" s="342"/>
      <c r="AN2020" s="342"/>
      <c r="AO2020" s="342"/>
    </row>
    <row r="2021" spans="1:41" ht="58">
      <c r="A2021" s="75" t="s">
        <v>6880</v>
      </c>
      <c r="B2021" s="6" t="s">
        <v>93</v>
      </c>
      <c r="C2021" s="76">
        <v>2020</v>
      </c>
      <c r="D2021" s="76" t="s">
        <v>98</v>
      </c>
      <c r="E2021" s="76" t="s">
        <v>2164</v>
      </c>
      <c r="F2021" s="6" t="str">
        <f t="shared" si="209"/>
        <v>BROKERAF-M-056-SI26-M46-B//AF-M-057-SI26-M46-B</v>
      </c>
      <c r="G2021" s="97" t="s">
        <v>7015</v>
      </c>
      <c r="H2021" s="95" t="s">
        <v>7016</v>
      </c>
      <c r="I2021" s="85" t="s">
        <v>6622</v>
      </c>
      <c r="J2021" s="92">
        <v>46105</v>
      </c>
      <c r="K2021" s="95" t="s">
        <v>5295</v>
      </c>
      <c r="L2021" s="73" t="s">
        <v>5296</v>
      </c>
      <c r="M2021" s="80" t="s">
        <v>117</v>
      </c>
      <c r="N2021" s="73" t="s">
        <v>5297</v>
      </c>
      <c r="O2021" s="71">
        <v>0</v>
      </c>
      <c r="P2021" s="71">
        <v>19242.75</v>
      </c>
      <c r="Q2021" s="79">
        <v>0</v>
      </c>
      <c r="R2021" s="79">
        <v>0</v>
      </c>
      <c r="S2021" s="71">
        <v>0</v>
      </c>
      <c r="T2021" s="79">
        <v>19242.75</v>
      </c>
      <c r="U2021" s="87" t="s">
        <v>24</v>
      </c>
      <c r="V2021" s="84">
        <f t="shared" si="208"/>
        <v>1104.9082150014067</v>
      </c>
      <c r="W2021" s="78">
        <v>46105</v>
      </c>
      <c r="X2021" s="87" t="s">
        <v>437</v>
      </c>
      <c r="Y2021" s="85" t="s">
        <v>129</v>
      </c>
      <c r="Z2021" s="85" t="s">
        <v>239</v>
      </c>
      <c r="AA2021" s="85" t="s">
        <v>122</v>
      </c>
      <c r="AB2021" s="76" t="s">
        <v>1106</v>
      </c>
      <c r="AC2021" s="76" t="s">
        <v>540</v>
      </c>
      <c r="AD2021" s="76" t="s">
        <v>174</v>
      </c>
      <c r="AE2021" s="341">
        <v>67110003</v>
      </c>
      <c r="AF2021" s="76" t="s">
        <v>7254</v>
      </c>
      <c r="AG2021" s="75"/>
      <c r="AH2021" s="60"/>
      <c r="AI2021" s="75" t="s">
        <v>6880</v>
      </c>
      <c r="AJ2021" s="6" t="s">
        <v>103</v>
      </c>
      <c r="AK2021" s="81">
        <v>0</v>
      </c>
      <c r="AL2021" s="6" t="s">
        <v>103</v>
      </c>
      <c r="AM2021" s="342"/>
      <c r="AN2021" s="342"/>
      <c r="AO2021" s="342"/>
    </row>
    <row r="2022" spans="1:41" ht="58">
      <c r="A2022" s="75" t="s">
        <v>6880</v>
      </c>
      <c r="B2022" s="6" t="s">
        <v>93</v>
      </c>
      <c r="C2022" s="76">
        <v>2021</v>
      </c>
      <c r="D2022" s="76" t="s">
        <v>98</v>
      </c>
      <c r="E2022" s="76" t="s">
        <v>2164</v>
      </c>
      <c r="F2022" s="6" t="str">
        <f t="shared" si="209"/>
        <v>BROKERRM-A-026-SI26-M19-L-B</v>
      </c>
      <c r="G2022" s="97" t="s">
        <v>7017</v>
      </c>
      <c r="H2022" s="95" t="s">
        <v>7018</v>
      </c>
      <c r="I2022" s="85" t="s">
        <v>6622</v>
      </c>
      <c r="J2022" s="92">
        <v>46105</v>
      </c>
      <c r="K2022" s="95" t="s">
        <v>7255</v>
      </c>
      <c r="L2022" s="73" t="s">
        <v>7256</v>
      </c>
      <c r="M2022" s="80" t="s">
        <v>117</v>
      </c>
      <c r="N2022" s="73" t="s">
        <v>7256</v>
      </c>
      <c r="O2022" s="71">
        <v>0</v>
      </c>
      <c r="P2022" s="71">
        <v>27290.62</v>
      </c>
      <c r="Q2022" s="79">
        <v>2460.4299999999998</v>
      </c>
      <c r="R2022" s="79">
        <v>393.67</v>
      </c>
      <c r="S2022" s="71">
        <v>0</v>
      </c>
      <c r="T2022" s="79">
        <v>30144.720000000001</v>
      </c>
      <c r="U2022" s="87" t="s">
        <v>24</v>
      </c>
      <c r="V2022" s="84">
        <f t="shared" si="208"/>
        <v>1730.893389298162</v>
      </c>
      <c r="W2022" s="78">
        <v>46105</v>
      </c>
      <c r="X2022" s="87" t="s">
        <v>437</v>
      </c>
      <c r="Y2022" s="85" t="s">
        <v>129</v>
      </c>
      <c r="Z2022" s="85" t="s">
        <v>239</v>
      </c>
      <c r="AA2022" s="85" t="s">
        <v>122</v>
      </c>
      <c r="AB2022" s="76" t="s">
        <v>539</v>
      </c>
      <c r="AC2022" s="76" t="s">
        <v>540</v>
      </c>
      <c r="AD2022" s="76" t="s">
        <v>174</v>
      </c>
      <c r="AE2022" s="341">
        <v>67110003</v>
      </c>
      <c r="AF2022" s="83" t="s">
        <v>7257</v>
      </c>
      <c r="AG2022" s="139" t="s">
        <v>550</v>
      </c>
      <c r="AH2022" s="369">
        <v>25063.42</v>
      </c>
      <c r="AI2022" s="75" t="s">
        <v>6880</v>
      </c>
      <c r="AJ2022" s="6" t="s">
        <v>103</v>
      </c>
      <c r="AK2022" s="81">
        <v>0</v>
      </c>
      <c r="AL2022" s="6" t="s">
        <v>103</v>
      </c>
      <c r="AM2022" s="342"/>
      <c r="AN2022" s="342"/>
      <c r="AO2022" s="342"/>
    </row>
    <row r="2023" spans="1:41">
      <c r="A2023" s="75" t="s">
        <v>6880</v>
      </c>
      <c r="B2023" s="6" t="s">
        <v>93</v>
      </c>
      <c r="C2023" s="76">
        <v>2022</v>
      </c>
      <c r="D2023" s="76" t="s">
        <v>98</v>
      </c>
      <c r="E2023" s="76" t="s">
        <v>2164</v>
      </c>
      <c r="F2023" s="6" t="str">
        <f t="shared" si="209"/>
        <v>BROKERAF-M-059-SI26-M46-B//AF-M-060-SI26-M46-B</v>
      </c>
      <c r="G2023" s="97" t="s">
        <v>5073</v>
      </c>
      <c r="H2023" s="95" t="s">
        <v>7019</v>
      </c>
      <c r="I2023" s="85" t="s">
        <v>6622</v>
      </c>
      <c r="J2023" s="92">
        <v>46105</v>
      </c>
      <c r="K2023" s="96" t="s">
        <v>5292</v>
      </c>
      <c r="L2023" s="73" t="s">
        <v>5293</v>
      </c>
      <c r="M2023" s="80" t="s">
        <v>117</v>
      </c>
      <c r="N2023" s="6" t="s">
        <v>5294</v>
      </c>
      <c r="O2023" s="71">
        <v>0</v>
      </c>
      <c r="P2023" s="71">
        <v>17734.75</v>
      </c>
      <c r="Q2023" s="79">
        <v>0</v>
      </c>
      <c r="R2023" s="79">
        <v>0</v>
      </c>
      <c r="S2023" s="71">
        <v>0</v>
      </c>
      <c r="T2023" s="79">
        <v>17734.75</v>
      </c>
      <c r="U2023" s="87" t="s">
        <v>24</v>
      </c>
      <c r="V2023" s="84">
        <f t="shared" si="208"/>
        <v>1018.3196770729858</v>
      </c>
      <c r="W2023" s="86">
        <v>46105</v>
      </c>
      <c r="X2023" s="80" t="s">
        <v>437</v>
      </c>
      <c r="Y2023" s="80" t="s">
        <v>129</v>
      </c>
      <c r="Z2023" s="80" t="s">
        <v>239</v>
      </c>
      <c r="AA2023" s="6" t="s">
        <v>122</v>
      </c>
      <c r="AB2023" s="76" t="s">
        <v>1106</v>
      </c>
      <c r="AC2023" s="76" t="s">
        <v>540</v>
      </c>
      <c r="AD2023" s="76" t="s">
        <v>174</v>
      </c>
      <c r="AE2023" s="341">
        <v>67110003</v>
      </c>
      <c r="AF2023" s="76" t="s">
        <v>7258</v>
      </c>
      <c r="AG2023" s="82"/>
      <c r="AH2023" s="60"/>
      <c r="AI2023" s="75" t="s">
        <v>6880</v>
      </c>
      <c r="AJ2023" s="6" t="s">
        <v>103</v>
      </c>
      <c r="AK2023" s="81">
        <v>0</v>
      </c>
      <c r="AL2023" s="6" t="s">
        <v>103</v>
      </c>
      <c r="AM2023" s="342"/>
      <c r="AN2023" s="342"/>
      <c r="AO2023" s="342"/>
    </row>
    <row r="2024" spans="1:41">
      <c r="A2024" s="75" t="s">
        <v>6880</v>
      </c>
      <c r="B2024" s="6" t="s">
        <v>93</v>
      </c>
      <c r="C2024" s="76">
        <v>2023</v>
      </c>
      <c r="D2024" s="76" t="s">
        <v>98</v>
      </c>
      <c r="E2024" s="76" t="s">
        <v>2164</v>
      </c>
      <c r="F2024" s="6" t="str">
        <f t="shared" si="209"/>
        <v>BROKERAF-M-063-SI26-M46-B</v>
      </c>
      <c r="G2024" s="97" t="s">
        <v>5098</v>
      </c>
      <c r="H2024" s="95" t="s">
        <v>7020</v>
      </c>
      <c r="I2024" s="85" t="s">
        <v>6622</v>
      </c>
      <c r="J2024" s="92">
        <v>46105</v>
      </c>
      <c r="K2024" s="96" t="s">
        <v>5329</v>
      </c>
      <c r="L2024" s="73" t="s">
        <v>5330</v>
      </c>
      <c r="M2024" s="80" t="s">
        <v>117</v>
      </c>
      <c r="N2024" s="6" t="s">
        <v>5331</v>
      </c>
      <c r="O2024" s="71">
        <v>0</v>
      </c>
      <c r="P2024" s="71">
        <v>13732.75</v>
      </c>
      <c r="Q2024" s="79">
        <v>0</v>
      </c>
      <c r="R2024" s="79">
        <v>0</v>
      </c>
      <c r="S2024" s="71">
        <v>0</v>
      </c>
      <c r="T2024" s="79">
        <v>13732.75</v>
      </c>
      <c r="U2024" s="87" t="s">
        <v>24</v>
      </c>
      <c r="V2024" s="84">
        <f t="shared" si="208"/>
        <v>788.52701872448415</v>
      </c>
      <c r="W2024" s="86">
        <v>46105</v>
      </c>
      <c r="X2024" s="85" t="s">
        <v>437</v>
      </c>
      <c r="Y2024" s="80" t="s">
        <v>129</v>
      </c>
      <c r="Z2024" s="80" t="s">
        <v>239</v>
      </c>
      <c r="AA2024" s="85" t="s">
        <v>122</v>
      </c>
      <c r="AB2024" s="76" t="s">
        <v>1106</v>
      </c>
      <c r="AC2024" s="76" t="s">
        <v>540</v>
      </c>
      <c r="AD2024" s="76" t="s">
        <v>174</v>
      </c>
      <c r="AE2024" s="341">
        <v>67110003</v>
      </c>
      <c r="AF2024" s="76" t="s">
        <v>7259</v>
      </c>
      <c r="AG2024" s="82"/>
      <c r="AH2024" s="60"/>
      <c r="AI2024" s="75" t="s">
        <v>6880</v>
      </c>
      <c r="AJ2024" s="6" t="s">
        <v>103</v>
      </c>
      <c r="AK2024" s="81">
        <v>0</v>
      </c>
      <c r="AL2024" s="6" t="s">
        <v>103</v>
      </c>
      <c r="AM2024" s="342"/>
      <c r="AN2024" s="342"/>
      <c r="AO2024" s="342"/>
    </row>
    <row r="2025" spans="1:41">
      <c r="A2025" s="75" t="s">
        <v>6880</v>
      </c>
      <c r="B2025" s="6" t="s">
        <v>93</v>
      </c>
      <c r="C2025" s="76">
        <v>2024</v>
      </c>
      <c r="D2025" s="76" t="s">
        <v>98</v>
      </c>
      <c r="E2025" s="76" t="s">
        <v>2164</v>
      </c>
      <c r="F2025" s="6" t="str">
        <f t="shared" si="209"/>
        <v>BROKERAF-M-064-SI26-M46-B</v>
      </c>
      <c r="G2025" s="97" t="s">
        <v>5100</v>
      </c>
      <c r="H2025" s="95" t="s">
        <v>7021</v>
      </c>
      <c r="I2025" s="85" t="s">
        <v>6622</v>
      </c>
      <c r="J2025" s="92">
        <v>46105</v>
      </c>
      <c r="K2025" s="96" t="s">
        <v>5332</v>
      </c>
      <c r="L2025" s="80" t="s">
        <v>5333</v>
      </c>
      <c r="M2025" s="80" t="s">
        <v>117</v>
      </c>
      <c r="N2025" s="6" t="s">
        <v>5334</v>
      </c>
      <c r="O2025" s="71">
        <v>0</v>
      </c>
      <c r="P2025" s="71">
        <v>5510</v>
      </c>
      <c r="Q2025" s="79">
        <v>0</v>
      </c>
      <c r="R2025" s="79">
        <v>0</v>
      </c>
      <c r="S2025" s="71">
        <v>0</v>
      </c>
      <c r="T2025" s="79">
        <v>5510</v>
      </c>
      <c r="U2025" s="87" t="s">
        <v>24</v>
      </c>
      <c r="V2025" s="84">
        <f t="shared" si="208"/>
        <v>316.38119627692254</v>
      </c>
      <c r="W2025" s="86">
        <v>46105</v>
      </c>
      <c r="X2025" s="80" t="s">
        <v>437</v>
      </c>
      <c r="Y2025" s="80" t="s">
        <v>129</v>
      </c>
      <c r="Z2025" s="80" t="s">
        <v>239</v>
      </c>
      <c r="AA2025" s="6" t="s">
        <v>122</v>
      </c>
      <c r="AB2025" s="76" t="s">
        <v>1106</v>
      </c>
      <c r="AC2025" s="76" t="s">
        <v>540</v>
      </c>
      <c r="AD2025" s="76" t="s">
        <v>174</v>
      </c>
      <c r="AE2025" s="341">
        <v>67110003</v>
      </c>
      <c r="AF2025" s="76" t="s">
        <v>7260</v>
      </c>
      <c r="AG2025" s="75"/>
      <c r="AH2025" s="60"/>
      <c r="AI2025" s="75" t="s">
        <v>6880</v>
      </c>
      <c r="AJ2025" s="6" t="s">
        <v>103</v>
      </c>
      <c r="AK2025" s="81">
        <v>0</v>
      </c>
      <c r="AL2025" s="6" t="s">
        <v>103</v>
      </c>
      <c r="AM2025" s="342"/>
      <c r="AN2025" s="342"/>
      <c r="AO2025" s="342"/>
    </row>
    <row r="2026" spans="1:41">
      <c r="A2026" s="75" t="s">
        <v>6880</v>
      </c>
      <c r="B2026" s="6" t="s">
        <v>93</v>
      </c>
      <c r="C2026" s="76">
        <v>2025</v>
      </c>
      <c r="D2026" s="76" t="s">
        <v>98</v>
      </c>
      <c r="E2026" s="76" t="s">
        <v>2164</v>
      </c>
      <c r="F2026" s="6" t="str">
        <f t="shared" si="209"/>
        <v>BROKERAF-M-100-SI26-M46-B</v>
      </c>
      <c r="G2026" s="97" t="s">
        <v>7022</v>
      </c>
      <c r="H2026" s="95" t="s">
        <v>7023</v>
      </c>
      <c r="I2026" s="85" t="s">
        <v>6622</v>
      </c>
      <c r="J2026" s="92">
        <v>46105</v>
      </c>
      <c r="K2026" s="96" t="s">
        <v>7261</v>
      </c>
      <c r="L2026" s="80" t="s">
        <v>7262</v>
      </c>
      <c r="M2026" s="80" t="s">
        <v>117</v>
      </c>
      <c r="N2026" s="6" t="s">
        <v>6849</v>
      </c>
      <c r="O2026" s="71">
        <v>0</v>
      </c>
      <c r="P2026" s="71">
        <v>18412.22</v>
      </c>
      <c r="Q2026" s="79">
        <v>2494.21</v>
      </c>
      <c r="R2026" s="79">
        <v>399.07</v>
      </c>
      <c r="S2026" s="71">
        <v>0</v>
      </c>
      <c r="T2026" s="79">
        <v>21305.5</v>
      </c>
      <c r="U2026" s="87" t="s">
        <v>24</v>
      </c>
      <c r="V2026" s="84">
        <f t="shared" si="208"/>
        <v>1223.3501955132438</v>
      </c>
      <c r="W2026" s="86">
        <v>46105</v>
      </c>
      <c r="X2026" s="85" t="s">
        <v>1267</v>
      </c>
      <c r="Y2026" s="80" t="s">
        <v>129</v>
      </c>
      <c r="Z2026" s="80" t="s">
        <v>239</v>
      </c>
      <c r="AA2026" s="85" t="s">
        <v>122</v>
      </c>
      <c r="AB2026" s="76" t="s">
        <v>1106</v>
      </c>
      <c r="AC2026" s="76" t="s">
        <v>540</v>
      </c>
      <c r="AD2026" s="76" t="s">
        <v>174</v>
      </c>
      <c r="AE2026" s="341">
        <v>67110003</v>
      </c>
      <c r="AF2026" s="76" t="s">
        <v>96</v>
      </c>
      <c r="AG2026" s="75"/>
      <c r="AH2026" s="60"/>
      <c r="AI2026" s="75" t="s">
        <v>6880</v>
      </c>
      <c r="AJ2026" s="6" t="s">
        <v>103</v>
      </c>
      <c r="AK2026" s="81">
        <v>0</v>
      </c>
      <c r="AL2026" s="6" t="s">
        <v>103</v>
      </c>
      <c r="AM2026" s="342"/>
      <c r="AN2026" s="342"/>
      <c r="AO2026" s="342"/>
    </row>
    <row r="2027" spans="1:41">
      <c r="A2027" s="75" t="s">
        <v>6880</v>
      </c>
      <c r="B2027" s="6" t="s">
        <v>93</v>
      </c>
      <c r="C2027" s="76">
        <v>2026</v>
      </c>
      <c r="D2027" s="76" t="s">
        <v>98</v>
      </c>
      <c r="E2027" s="76" t="s">
        <v>2164</v>
      </c>
      <c r="F2027" s="6" t="str">
        <f t="shared" si="209"/>
        <v>BROKERRM-M-101-SI26-M46-B</v>
      </c>
      <c r="G2027" s="96" t="s">
        <v>7024</v>
      </c>
      <c r="H2027" s="95" t="s">
        <v>7025</v>
      </c>
      <c r="I2027" s="85" t="s">
        <v>6622</v>
      </c>
      <c r="J2027" s="92">
        <v>46105</v>
      </c>
      <c r="K2027" s="96" t="s">
        <v>7263</v>
      </c>
      <c r="L2027" s="77" t="s">
        <v>7264</v>
      </c>
      <c r="M2027" s="80" t="s">
        <v>117</v>
      </c>
      <c r="N2027" s="6" t="s">
        <v>6865</v>
      </c>
      <c r="O2027" s="71">
        <v>0</v>
      </c>
      <c r="P2027" s="71">
        <v>26332.21</v>
      </c>
      <c r="Q2027" s="79">
        <v>2494.21</v>
      </c>
      <c r="R2027" s="79">
        <v>399.07</v>
      </c>
      <c r="S2027" s="71">
        <v>0</v>
      </c>
      <c r="T2027" s="79">
        <v>29225.49</v>
      </c>
      <c r="U2027" s="87" t="s">
        <v>24</v>
      </c>
      <c r="V2027" s="84">
        <f t="shared" si="208"/>
        <v>1678.111703807484</v>
      </c>
      <c r="W2027" s="86">
        <v>46105</v>
      </c>
      <c r="X2027" s="85" t="s">
        <v>1267</v>
      </c>
      <c r="Y2027" s="6" t="s">
        <v>129</v>
      </c>
      <c r="Z2027" s="80" t="s">
        <v>239</v>
      </c>
      <c r="AA2027" s="85" t="s">
        <v>122</v>
      </c>
      <c r="AB2027" s="76" t="s">
        <v>1106</v>
      </c>
      <c r="AC2027" s="76" t="s">
        <v>540</v>
      </c>
      <c r="AD2027" s="76" t="s">
        <v>174</v>
      </c>
      <c r="AE2027" s="341">
        <v>67110003</v>
      </c>
      <c r="AF2027" s="83">
        <v>8759275</v>
      </c>
      <c r="AG2027" s="139" t="s">
        <v>550</v>
      </c>
      <c r="AH2027" s="369">
        <v>18366.560000000001</v>
      </c>
      <c r="AI2027" s="75" t="s">
        <v>6880</v>
      </c>
      <c r="AJ2027" s="6" t="s">
        <v>103</v>
      </c>
      <c r="AK2027" s="81">
        <v>0</v>
      </c>
      <c r="AL2027" s="6" t="s">
        <v>103</v>
      </c>
      <c r="AM2027" s="342"/>
      <c r="AN2027" s="342"/>
      <c r="AO2027" s="342"/>
    </row>
    <row r="2028" spans="1:41">
      <c r="A2028" s="75" t="s">
        <v>6880</v>
      </c>
      <c r="B2028" s="6" t="s">
        <v>93</v>
      </c>
      <c r="C2028" s="76">
        <v>2027</v>
      </c>
      <c r="D2028" s="76" t="s">
        <v>98</v>
      </c>
      <c r="E2028" s="76" t="s">
        <v>2164</v>
      </c>
      <c r="F2028" s="6" t="str">
        <f t="shared" si="209"/>
        <v>BROKERAF-M-102-SI26-M46-B//AF-M-103-SI26-M46-B//AF-M-104-SI26-M46-B</v>
      </c>
      <c r="G2028" s="97" t="s">
        <v>7026</v>
      </c>
      <c r="H2028" s="95" t="s">
        <v>7027</v>
      </c>
      <c r="I2028" s="85" t="s">
        <v>6622</v>
      </c>
      <c r="J2028" s="92">
        <v>46105</v>
      </c>
      <c r="K2028" s="96" t="s">
        <v>7265</v>
      </c>
      <c r="L2028" s="77" t="s">
        <v>7266</v>
      </c>
      <c r="M2028" s="80" t="s">
        <v>117</v>
      </c>
      <c r="N2028" s="6" t="s">
        <v>7267</v>
      </c>
      <c r="O2028" s="71">
        <v>0</v>
      </c>
      <c r="P2028" s="71">
        <v>78996.63</v>
      </c>
      <c r="Q2028" s="79">
        <v>7440.63</v>
      </c>
      <c r="R2028" s="79">
        <v>1190.5</v>
      </c>
      <c r="S2028" s="71">
        <v>0</v>
      </c>
      <c r="T2028" s="79">
        <v>87627.76</v>
      </c>
      <c r="U2028" s="87" t="s">
        <v>24</v>
      </c>
      <c r="V2028" s="84">
        <f t="shared" si="208"/>
        <v>5031.5382097762358</v>
      </c>
      <c r="W2028" s="86">
        <v>46105</v>
      </c>
      <c r="X2028" s="85" t="s">
        <v>437</v>
      </c>
      <c r="Y2028" s="6" t="s">
        <v>129</v>
      </c>
      <c r="Z2028" s="80" t="s">
        <v>239</v>
      </c>
      <c r="AA2028" s="85" t="s">
        <v>122</v>
      </c>
      <c r="AB2028" s="76" t="s">
        <v>1106</v>
      </c>
      <c r="AC2028" s="76" t="s">
        <v>540</v>
      </c>
      <c r="AD2028" s="76" t="s">
        <v>174</v>
      </c>
      <c r="AE2028" s="341">
        <v>67110003</v>
      </c>
      <c r="AF2028" s="83" t="s">
        <v>7268</v>
      </c>
      <c r="AG2028" s="139" t="s">
        <v>550</v>
      </c>
      <c r="AH2028" s="369">
        <v>55099.680000000008</v>
      </c>
      <c r="AI2028" s="75" t="s">
        <v>6880</v>
      </c>
      <c r="AJ2028" s="6" t="s">
        <v>103</v>
      </c>
      <c r="AK2028" s="81">
        <v>0</v>
      </c>
      <c r="AL2028" s="6" t="s">
        <v>103</v>
      </c>
      <c r="AM2028" s="342"/>
      <c r="AN2028" s="342"/>
      <c r="AO2028" s="342"/>
    </row>
    <row r="2029" spans="1:41">
      <c r="A2029" s="75" t="s">
        <v>6880</v>
      </c>
      <c r="B2029" s="6" t="s">
        <v>93</v>
      </c>
      <c r="C2029" s="76">
        <v>2028</v>
      </c>
      <c r="D2029" s="76" t="s">
        <v>98</v>
      </c>
      <c r="E2029" s="76" t="s">
        <v>2164</v>
      </c>
      <c r="F2029" s="6" t="str">
        <f t="shared" si="209"/>
        <v>BROKERAF-M-105-SI26-M46-B</v>
      </c>
      <c r="G2029" s="97" t="s">
        <v>7028</v>
      </c>
      <c r="H2029" s="95" t="s">
        <v>7029</v>
      </c>
      <c r="I2029" s="85" t="s">
        <v>6622</v>
      </c>
      <c r="J2029" s="92">
        <v>46105</v>
      </c>
      <c r="K2029" s="96" t="s">
        <v>7269</v>
      </c>
      <c r="L2029" s="77" t="s">
        <v>7270</v>
      </c>
      <c r="M2029" s="80" t="s">
        <v>117</v>
      </c>
      <c r="N2029" s="6" t="s">
        <v>6868</v>
      </c>
      <c r="O2029" s="71">
        <v>0</v>
      </c>
      <c r="P2029" s="71">
        <v>26332.21</v>
      </c>
      <c r="Q2029" s="79">
        <v>2494.21</v>
      </c>
      <c r="R2029" s="79">
        <v>399.07</v>
      </c>
      <c r="S2029" s="71">
        <v>0</v>
      </c>
      <c r="T2029" s="79">
        <v>29225.49</v>
      </c>
      <c r="U2029" s="87" t="s">
        <v>24</v>
      </c>
      <c r="V2029" s="84">
        <f t="shared" si="208"/>
        <v>1678.111703807484</v>
      </c>
      <c r="W2029" s="86">
        <v>46105</v>
      </c>
      <c r="X2029" s="85" t="s">
        <v>1267</v>
      </c>
      <c r="Y2029" s="6" t="s">
        <v>129</v>
      </c>
      <c r="Z2029" s="80" t="s">
        <v>239</v>
      </c>
      <c r="AA2029" s="85" t="s">
        <v>122</v>
      </c>
      <c r="AB2029" s="76" t="s">
        <v>1106</v>
      </c>
      <c r="AC2029" s="76" t="s">
        <v>540</v>
      </c>
      <c r="AD2029" s="76" t="s">
        <v>174</v>
      </c>
      <c r="AE2029" s="341">
        <v>67110003</v>
      </c>
      <c r="AF2029" s="83">
        <v>8759117</v>
      </c>
      <c r="AG2029" s="139" t="s">
        <v>550</v>
      </c>
      <c r="AH2029" s="369">
        <v>18366.560000000001</v>
      </c>
      <c r="AI2029" s="75" t="s">
        <v>6880</v>
      </c>
      <c r="AJ2029" s="6" t="s">
        <v>103</v>
      </c>
      <c r="AK2029" s="81">
        <v>0</v>
      </c>
      <c r="AL2029" s="6" t="s">
        <v>103</v>
      </c>
      <c r="AM2029" s="342"/>
      <c r="AN2029" s="342"/>
      <c r="AO2029" s="342"/>
    </row>
    <row r="2030" spans="1:41">
      <c r="A2030" s="75" t="s">
        <v>6880</v>
      </c>
      <c r="B2030" s="6" t="s">
        <v>93</v>
      </c>
      <c r="C2030" s="76">
        <v>2029</v>
      </c>
      <c r="D2030" s="76" t="s">
        <v>98</v>
      </c>
      <c r="E2030" s="76" t="s">
        <v>2164</v>
      </c>
      <c r="F2030" s="6" t="str">
        <f t="shared" si="209"/>
        <v>BROKERAF-M-107-SI26-M46-B</v>
      </c>
      <c r="G2030" s="97" t="s">
        <v>7030</v>
      </c>
      <c r="H2030" s="95" t="s">
        <v>7031</v>
      </c>
      <c r="I2030" s="85" t="s">
        <v>6622</v>
      </c>
      <c r="J2030" s="92">
        <v>46105</v>
      </c>
      <c r="K2030" s="97" t="s">
        <v>7271</v>
      </c>
      <c r="L2030" s="77" t="s">
        <v>7272</v>
      </c>
      <c r="M2030" s="80" t="s">
        <v>117</v>
      </c>
      <c r="N2030" s="6" t="s">
        <v>6870</v>
      </c>
      <c r="O2030" s="71">
        <v>0</v>
      </c>
      <c r="P2030" s="71">
        <v>26332.21</v>
      </c>
      <c r="Q2030" s="79">
        <v>2494.21</v>
      </c>
      <c r="R2030" s="79">
        <v>399.07</v>
      </c>
      <c r="S2030" s="71">
        <v>0</v>
      </c>
      <c r="T2030" s="79">
        <v>29225.49</v>
      </c>
      <c r="U2030" s="87" t="s">
        <v>24</v>
      </c>
      <c r="V2030" s="84">
        <f t="shared" si="208"/>
        <v>1678.111703807484</v>
      </c>
      <c r="W2030" s="86">
        <v>46105</v>
      </c>
      <c r="X2030" s="80" t="s">
        <v>1267</v>
      </c>
      <c r="Y2030" s="80" t="s">
        <v>129</v>
      </c>
      <c r="Z2030" s="80" t="s">
        <v>239</v>
      </c>
      <c r="AA2030" s="80" t="s">
        <v>122</v>
      </c>
      <c r="AB2030" s="76" t="s">
        <v>1106</v>
      </c>
      <c r="AC2030" s="76" t="s">
        <v>540</v>
      </c>
      <c r="AD2030" s="76" t="s">
        <v>174</v>
      </c>
      <c r="AE2030" s="341">
        <v>67110003</v>
      </c>
      <c r="AF2030" s="83">
        <v>8759110</v>
      </c>
      <c r="AG2030" s="139" t="s">
        <v>550</v>
      </c>
      <c r="AH2030" s="369">
        <v>18366.560000000001</v>
      </c>
      <c r="AI2030" s="75" t="s">
        <v>6880</v>
      </c>
      <c r="AJ2030" s="6" t="s">
        <v>103</v>
      </c>
      <c r="AK2030" s="81">
        <v>0</v>
      </c>
      <c r="AL2030" s="6" t="s">
        <v>103</v>
      </c>
      <c r="AM2030" s="342"/>
      <c r="AN2030" s="342"/>
      <c r="AO2030" s="342"/>
    </row>
    <row r="2031" spans="1:41">
      <c r="A2031" s="75" t="s">
        <v>6880</v>
      </c>
      <c r="B2031" s="6" t="s">
        <v>93</v>
      </c>
      <c r="C2031" s="76">
        <v>2030</v>
      </c>
      <c r="D2031" s="76" t="s">
        <v>98</v>
      </c>
      <c r="E2031" s="76" t="s">
        <v>2164</v>
      </c>
      <c r="F2031" s="6" t="str">
        <f t="shared" si="209"/>
        <v>BROKERRM-M-108-SI26-M46-B//RM-M-109-SI26-M46-B//RM-M-110-SI26-M46-B//RM-M-111-SI26-M46-B</v>
      </c>
      <c r="G2031" s="97" t="s">
        <v>7032</v>
      </c>
      <c r="H2031" s="95" t="s">
        <v>7033</v>
      </c>
      <c r="I2031" s="85" t="s">
        <v>6622</v>
      </c>
      <c r="J2031" s="92">
        <v>46105</v>
      </c>
      <c r="K2031" s="92" t="s">
        <v>7273</v>
      </c>
      <c r="L2031" s="88" t="s">
        <v>7274</v>
      </c>
      <c r="M2031" s="80" t="s">
        <v>117</v>
      </c>
      <c r="N2031" s="6" t="s">
        <v>7275</v>
      </c>
      <c r="O2031" s="71">
        <v>0</v>
      </c>
      <c r="P2031" s="71">
        <v>92026.19</v>
      </c>
      <c r="Q2031" s="79">
        <v>12387.05</v>
      </c>
      <c r="R2031" s="79">
        <v>1981.93</v>
      </c>
      <c r="S2031" s="71">
        <v>0</v>
      </c>
      <c r="T2031" s="79">
        <v>106395.17</v>
      </c>
      <c r="U2031" s="87" t="s">
        <v>24</v>
      </c>
      <c r="V2031" s="84">
        <f t="shared" si="208"/>
        <v>6109.1526611046347</v>
      </c>
      <c r="W2031" s="70">
        <v>46105</v>
      </c>
      <c r="X2031" s="6" t="s">
        <v>1267</v>
      </c>
      <c r="Y2031" s="80" t="s">
        <v>129</v>
      </c>
      <c r="Z2031" s="80" t="s">
        <v>239</v>
      </c>
      <c r="AA2031" s="80" t="s">
        <v>122</v>
      </c>
      <c r="AB2031" s="76" t="s">
        <v>1106</v>
      </c>
      <c r="AC2031" s="76" t="s">
        <v>540</v>
      </c>
      <c r="AD2031" s="76" t="s">
        <v>174</v>
      </c>
      <c r="AE2031" s="341">
        <v>67110003</v>
      </c>
      <c r="AF2031" s="76" t="s">
        <v>96</v>
      </c>
      <c r="AG2031" s="82"/>
      <c r="AH2031" s="60"/>
      <c r="AI2031" s="75" t="s">
        <v>6880</v>
      </c>
      <c r="AJ2031" s="6" t="s">
        <v>103</v>
      </c>
      <c r="AK2031" s="81">
        <v>0</v>
      </c>
      <c r="AL2031" s="6" t="s">
        <v>103</v>
      </c>
      <c r="AM2031" s="342"/>
      <c r="AN2031" s="342"/>
      <c r="AO2031" s="342"/>
    </row>
    <row r="2032" spans="1:41">
      <c r="A2032" s="75" t="s">
        <v>6880</v>
      </c>
      <c r="B2032" s="6" t="s">
        <v>93</v>
      </c>
      <c r="C2032" s="76">
        <v>2031</v>
      </c>
      <c r="D2032" s="76" t="s">
        <v>98</v>
      </c>
      <c r="E2032" s="76" t="s">
        <v>2164</v>
      </c>
      <c r="F2032" s="6" t="str">
        <f t="shared" si="209"/>
        <v>BROKERAF-M-113-SI26-M46-B//AF-M-114-SI26-M46-B//AF-M-115-SI26-M46-B//AF-M-116-SI26-M46-B</v>
      </c>
      <c r="G2032" s="97" t="s">
        <v>7034</v>
      </c>
      <c r="H2032" s="95" t="s">
        <v>7035</v>
      </c>
      <c r="I2032" s="85" t="s">
        <v>6622</v>
      </c>
      <c r="J2032" s="92">
        <v>46105</v>
      </c>
      <c r="K2032" s="92" t="s">
        <v>7276</v>
      </c>
      <c r="L2032" s="88" t="s">
        <v>7277</v>
      </c>
      <c r="M2032" s="80" t="s">
        <v>117</v>
      </c>
      <c r="N2032" s="6" t="s">
        <v>7278</v>
      </c>
      <c r="O2032" s="71">
        <v>0</v>
      </c>
      <c r="P2032" s="71">
        <v>92026.19</v>
      </c>
      <c r="Q2032" s="79">
        <v>12387.05</v>
      </c>
      <c r="R2032" s="79">
        <v>1981.93</v>
      </c>
      <c r="S2032" s="71">
        <v>0</v>
      </c>
      <c r="T2032" s="79">
        <v>106395.17</v>
      </c>
      <c r="U2032" s="87" t="s">
        <v>24</v>
      </c>
      <c r="V2032" s="84">
        <f t="shared" si="208"/>
        <v>6109.1526611046347</v>
      </c>
      <c r="W2032" s="70">
        <v>46105</v>
      </c>
      <c r="X2032" s="6" t="s">
        <v>1267</v>
      </c>
      <c r="Y2032" s="80" t="s">
        <v>129</v>
      </c>
      <c r="Z2032" s="80" t="s">
        <v>239</v>
      </c>
      <c r="AA2032" s="80" t="s">
        <v>122</v>
      </c>
      <c r="AB2032" s="76" t="s">
        <v>1106</v>
      </c>
      <c r="AC2032" s="76" t="s">
        <v>540</v>
      </c>
      <c r="AD2032" s="76" t="s">
        <v>174</v>
      </c>
      <c r="AE2032" s="341">
        <v>67110003</v>
      </c>
      <c r="AF2032" s="76" t="s">
        <v>96</v>
      </c>
      <c r="AG2032" s="75"/>
      <c r="AH2032" s="60"/>
      <c r="AI2032" s="75" t="s">
        <v>6880</v>
      </c>
      <c r="AJ2032" s="6" t="s">
        <v>103</v>
      </c>
      <c r="AK2032" s="81">
        <v>0</v>
      </c>
      <c r="AL2032" s="6" t="s">
        <v>103</v>
      </c>
      <c r="AM2032" s="342"/>
      <c r="AN2032" s="342"/>
      <c r="AO2032" s="342"/>
    </row>
    <row r="2033" spans="1:41">
      <c r="A2033" s="75" t="s">
        <v>6880</v>
      </c>
      <c r="B2033" s="6" t="s">
        <v>93</v>
      </c>
      <c r="C2033" s="76">
        <v>2032</v>
      </c>
      <c r="D2033" s="76" t="s">
        <v>98</v>
      </c>
      <c r="E2033" s="76" t="s">
        <v>2164</v>
      </c>
      <c r="F2033" s="6" t="str">
        <f t="shared" si="209"/>
        <v>BROKERAF-M-118-SI26-M46-B</v>
      </c>
      <c r="G2033" s="96" t="s">
        <v>7036</v>
      </c>
      <c r="H2033" s="95" t="s">
        <v>7037</v>
      </c>
      <c r="I2033" s="85" t="s">
        <v>6622</v>
      </c>
      <c r="J2033" s="92">
        <v>46105</v>
      </c>
      <c r="K2033" s="92" t="s">
        <v>7279</v>
      </c>
      <c r="L2033" s="77" t="s">
        <v>7280</v>
      </c>
      <c r="M2033" s="80" t="s">
        <v>117</v>
      </c>
      <c r="N2033" s="6" t="s">
        <v>6854</v>
      </c>
      <c r="O2033" s="71">
        <v>0</v>
      </c>
      <c r="P2033" s="71">
        <v>18412.22</v>
      </c>
      <c r="Q2033" s="79">
        <v>2494.21</v>
      </c>
      <c r="R2033" s="79">
        <v>399.07</v>
      </c>
      <c r="S2033" s="71">
        <v>0</v>
      </c>
      <c r="T2033" s="79">
        <v>21305.5</v>
      </c>
      <c r="U2033" s="87" t="s">
        <v>24</v>
      </c>
      <c r="V2033" s="84">
        <f t="shared" si="208"/>
        <v>1223.3501955132438</v>
      </c>
      <c r="W2033" s="78">
        <v>46105</v>
      </c>
      <c r="X2033" s="80" t="s">
        <v>1267</v>
      </c>
      <c r="Y2033" s="80" t="s">
        <v>129</v>
      </c>
      <c r="Z2033" s="80" t="s">
        <v>239</v>
      </c>
      <c r="AA2033" s="80" t="s">
        <v>122</v>
      </c>
      <c r="AB2033" s="76" t="s">
        <v>1106</v>
      </c>
      <c r="AC2033" s="76" t="s">
        <v>540</v>
      </c>
      <c r="AD2033" s="76" t="s">
        <v>174</v>
      </c>
      <c r="AE2033" s="341">
        <v>67110003</v>
      </c>
      <c r="AF2033" s="76" t="s">
        <v>96</v>
      </c>
      <c r="AG2033" s="82"/>
      <c r="AH2033" s="60"/>
      <c r="AI2033" s="75" t="s">
        <v>6880</v>
      </c>
      <c r="AJ2033" s="6" t="s">
        <v>103</v>
      </c>
      <c r="AK2033" s="81">
        <v>0</v>
      </c>
      <c r="AL2033" s="6" t="s">
        <v>103</v>
      </c>
      <c r="AM2033" s="342"/>
      <c r="AN2033" s="342"/>
      <c r="AO2033" s="342"/>
    </row>
    <row r="2034" spans="1:41">
      <c r="A2034" s="75" t="s">
        <v>6880</v>
      </c>
      <c r="B2034" s="6" t="s">
        <v>93</v>
      </c>
      <c r="C2034" s="76">
        <v>2033</v>
      </c>
      <c r="D2034" s="76" t="s">
        <v>98</v>
      </c>
      <c r="E2034" s="76" t="s">
        <v>2164</v>
      </c>
      <c r="F2034" s="6" t="str">
        <f t="shared" si="209"/>
        <v>BROKERAF-M-119-SI26-M46-B</v>
      </c>
      <c r="G2034" s="97" t="s">
        <v>7038</v>
      </c>
      <c r="H2034" s="95" t="s">
        <v>7039</v>
      </c>
      <c r="I2034" s="85" t="s">
        <v>6622</v>
      </c>
      <c r="J2034" s="92">
        <v>46105</v>
      </c>
      <c r="K2034" s="98" t="s">
        <v>7281</v>
      </c>
      <c r="L2034" s="77" t="s">
        <v>7282</v>
      </c>
      <c r="M2034" s="80" t="s">
        <v>117</v>
      </c>
      <c r="N2034" s="6" t="s">
        <v>6857</v>
      </c>
      <c r="O2034" s="71">
        <v>0</v>
      </c>
      <c r="P2034" s="71">
        <v>18412.22</v>
      </c>
      <c r="Q2034" s="79">
        <v>2494.21</v>
      </c>
      <c r="R2034" s="79">
        <v>399.07</v>
      </c>
      <c r="S2034" s="71">
        <v>0</v>
      </c>
      <c r="T2034" s="79">
        <v>21305.5</v>
      </c>
      <c r="U2034" s="87" t="s">
        <v>24</v>
      </c>
      <c r="V2034" s="84">
        <f t="shared" si="208"/>
        <v>1223.3501955132438</v>
      </c>
      <c r="W2034" s="78">
        <v>46105</v>
      </c>
      <c r="X2034" s="80" t="s">
        <v>1267</v>
      </c>
      <c r="Y2034" s="80" t="s">
        <v>129</v>
      </c>
      <c r="Z2034" s="80" t="s">
        <v>239</v>
      </c>
      <c r="AA2034" s="80" t="s">
        <v>122</v>
      </c>
      <c r="AB2034" s="76" t="s">
        <v>1106</v>
      </c>
      <c r="AC2034" s="76" t="s">
        <v>540</v>
      </c>
      <c r="AD2034" s="76" t="s">
        <v>174</v>
      </c>
      <c r="AE2034" s="341">
        <v>67110003</v>
      </c>
      <c r="AF2034" s="76" t="s">
        <v>96</v>
      </c>
      <c r="AG2034" s="75"/>
      <c r="AH2034" s="60"/>
      <c r="AI2034" s="75" t="s">
        <v>6880</v>
      </c>
      <c r="AJ2034" s="6" t="s">
        <v>103</v>
      </c>
      <c r="AK2034" s="81">
        <v>0</v>
      </c>
      <c r="AL2034" s="6" t="s">
        <v>103</v>
      </c>
      <c r="AM2034" s="342"/>
      <c r="AN2034" s="342"/>
      <c r="AO2034" s="342"/>
    </row>
    <row r="2035" spans="1:41">
      <c r="A2035" s="75" t="s">
        <v>6880</v>
      </c>
      <c r="B2035" s="6" t="s">
        <v>93</v>
      </c>
      <c r="C2035" s="76">
        <v>2034</v>
      </c>
      <c r="D2035" s="76" t="s">
        <v>98</v>
      </c>
      <c r="E2035" s="76" t="s">
        <v>2164</v>
      </c>
      <c r="F2035" s="6" t="str">
        <f t="shared" si="209"/>
        <v>BROKERRM-M-127-SI26-M46-B//RM-M-126-SI26-M46-B//RM-M-125-SI26-M46-B//RM-M-124-SI26-M46-B</v>
      </c>
      <c r="G2035" s="97" t="s">
        <v>7040</v>
      </c>
      <c r="H2035" s="95" t="s">
        <v>7041</v>
      </c>
      <c r="I2035" s="85" t="s">
        <v>6622</v>
      </c>
      <c r="J2035" s="92">
        <v>46105</v>
      </c>
      <c r="K2035" s="92" t="s">
        <v>7283</v>
      </c>
      <c r="L2035" s="88" t="s">
        <v>7284</v>
      </c>
      <c r="M2035" s="80" t="s">
        <v>117</v>
      </c>
      <c r="N2035" s="6" t="s">
        <v>7285</v>
      </c>
      <c r="O2035" s="71">
        <v>0</v>
      </c>
      <c r="P2035" s="71">
        <v>147297.72</v>
      </c>
      <c r="Q2035" s="79">
        <v>19806.68</v>
      </c>
      <c r="R2035" s="79">
        <v>3169.07</v>
      </c>
      <c r="S2035" s="71">
        <v>0</v>
      </c>
      <c r="T2035" s="79">
        <v>170273.47</v>
      </c>
      <c r="U2035" s="87" t="s">
        <v>24</v>
      </c>
      <c r="V2035" s="84">
        <f t="shared" si="208"/>
        <v>9777.0098244687251</v>
      </c>
      <c r="W2035" s="78">
        <v>46105</v>
      </c>
      <c r="X2035" s="80" t="s">
        <v>437</v>
      </c>
      <c r="Y2035" s="80" t="s">
        <v>129</v>
      </c>
      <c r="Z2035" s="80" t="s">
        <v>239</v>
      </c>
      <c r="AA2035" s="80" t="s">
        <v>122</v>
      </c>
      <c r="AB2035" s="76" t="s">
        <v>1106</v>
      </c>
      <c r="AC2035" s="76" t="s">
        <v>540</v>
      </c>
      <c r="AD2035" s="76" t="s">
        <v>174</v>
      </c>
      <c r="AE2035" s="341">
        <v>67110003</v>
      </c>
      <c r="AF2035" s="76" t="s">
        <v>96</v>
      </c>
      <c r="AG2035" s="82"/>
      <c r="AH2035" s="60"/>
      <c r="AI2035" s="75" t="s">
        <v>6880</v>
      </c>
      <c r="AJ2035" s="6" t="s">
        <v>103</v>
      </c>
      <c r="AK2035" s="81">
        <v>0</v>
      </c>
      <c r="AL2035" s="6" t="s">
        <v>103</v>
      </c>
      <c r="AM2035" s="342"/>
      <c r="AN2035" s="342"/>
      <c r="AO2035" s="342"/>
    </row>
    <row r="2036" spans="1:41">
      <c r="A2036" s="75" t="s">
        <v>6880</v>
      </c>
      <c r="B2036" s="6" t="s">
        <v>93</v>
      </c>
      <c r="C2036" s="76">
        <v>2035</v>
      </c>
      <c r="D2036" s="76" t="s">
        <v>98</v>
      </c>
      <c r="E2036" s="76" t="s">
        <v>2164</v>
      </c>
      <c r="F2036" s="6" t="str">
        <f t="shared" si="209"/>
        <v>BROKERAF-M-128-SI26-M46-B</v>
      </c>
      <c r="G2036" s="97" t="s">
        <v>7042</v>
      </c>
      <c r="H2036" s="95" t="s">
        <v>7043</v>
      </c>
      <c r="I2036" s="85" t="s">
        <v>6622</v>
      </c>
      <c r="J2036" s="92">
        <v>46105</v>
      </c>
      <c r="K2036" s="92" t="s">
        <v>7286</v>
      </c>
      <c r="L2036" s="88" t="s">
        <v>7287</v>
      </c>
      <c r="M2036" s="80" t="s">
        <v>117</v>
      </c>
      <c r="N2036" s="6" t="s">
        <v>6860</v>
      </c>
      <c r="O2036" s="71">
        <v>0</v>
      </c>
      <c r="P2036" s="71">
        <v>26332.21</v>
      </c>
      <c r="Q2036" s="79">
        <v>2494.21</v>
      </c>
      <c r="R2036" s="79">
        <v>399.07</v>
      </c>
      <c r="S2036" s="71">
        <v>0</v>
      </c>
      <c r="T2036" s="79">
        <v>29225.49</v>
      </c>
      <c r="U2036" s="87" t="s">
        <v>24</v>
      </c>
      <c r="V2036" s="84">
        <f t="shared" si="208"/>
        <v>1678.111703807484</v>
      </c>
      <c r="W2036" s="78">
        <v>46105</v>
      </c>
      <c r="X2036" s="80" t="s">
        <v>437</v>
      </c>
      <c r="Y2036" s="80" t="s">
        <v>129</v>
      </c>
      <c r="Z2036" s="80" t="s">
        <v>239</v>
      </c>
      <c r="AA2036" s="80" t="s">
        <v>122</v>
      </c>
      <c r="AB2036" s="76" t="s">
        <v>1106</v>
      </c>
      <c r="AC2036" s="76" t="s">
        <v>540</v>
      </c>
      <c r="AD2036" s="76" t="s">
        <v>174</v>
      </c>
      <c r="AE2036" s="341">
        <v>67110003</v>
      </c>
      <c r="AF2036" s="83">
        <v>8759081</v>
      </c>
      <c r="AG2036" s="139" t="s">
        <v>550</v>
      </c>
      <c r="AH2036" s="369">
        <v>18366.560000000001</v>
      </c>
      <c r="AI2036" s="75" t="s">
        <v>6880</v>
      </c>
      <c r="AJ2036" s="6" t="s">
        <v>103</v>
      </c>
      <c r="AK2036" s="81">
        <v>0</v>
      </c>
      <c r="AL2036" s="6" t="s">
        <v>103</v>
      </c>
      <c r="AM2036" s="342"/>
      <c r="AN2036" s="342"/>
      <c r="AO2036" s="342"/>
    </row>
    <row r="2037" spans="1:41">
      <c r="A2037" s="75" t="s">
        <v>6880</v>
      </c>
      <c r="B2037" s="6" t="s">
        <v>93</v>
      </c>
      <c r="C2037" s="76">
        <v>2036</v>
      </c>
      <c r="D2037" s="76" t="s">
        <v>98</v>
      </c>
      <c r="E2037" s="76" t="s">
        <v>2164</v>
      </c>
      <c r="F2037" s="6" t="str">
        <f t="shared" si="209"/>
        <v>BROKERAF-M-129-SI26-M46-B</v>
      </c>
      <c r="G2037" s="97" t="s">
        <v>7044</v>
      </c>
      <c r="H2037" s="95" t="s">
        <v>7045</v>
      </c>
      <c r="I2037" s="85" t="s">
        <v>6622</v>
      </c>
      <c r="J2037" s="92">
        <v>46105</v>
      </c>
      <c r="K2037" s="92" t="s">
        <v>7288</v>
      </c>
      <c r="L2037" s="88" t="s">
        <v>7289</v>
      </c>
      <c r="M2037" s="80" t="s">
        <v>117</v>
      </c>
      <c r="N2037" s="6" t="s">
        <v>6862</v>
      </c>
      <c r="O2037" s="71">
        <v>0</v>
      </c>
      <c r="P2037" s="71">
        <v>26332.21</v>
      </c>
      <c r="Q2037" s="79">
        <v>2494.21</v>
      </c>
      <c r="R2037" s="79">
        <v>399.07</v>
      </c>
      <c r="S2037" s="71">
        <v>0</v>
      </c>
      <c r="T2037" s="79">
        <v>29225.49</v>
      </c>
      <c r="U2037" s="87" t="s">
        <v>24</v>
      </c>
      <c r="V2037" s="84">
        <f t="shared" si="208"/>
        <v>1678.111703807484</v>
      </c>
      <c r="W2037" s="70">
        <v>46105</v>
      </c>
      <c r="X2037" s="6" t="s">
        <v>1267</v>
      </c>
      <c r="Y2037" s="80" t="s">
        <v>129</v>
      </c>
      <c r="Z2037" s="80" t="s">
        <v>239</v>
      </c>
      <c r="AA2037" s="80" t="s">
        <v>122</v>
      </c>
      <c r="AB2037" s="76" t="s">
        <v>1106</v>
      </c>
      <c r="AC2037" s="76" t="s">
        <v>540</v>
      </c>
      <c r="AD2037" s="76" t="s">
        <v>174</v>
      </c>
      <c r="AE2037" s="341">
        <v>67110003</v>
      </c>
      <c r="AF2037" s="83">
        <v>8759088</v>
      </c>
      <c r="AG2037" s="139" t="s">
        <v>550</v>
      </c>
      <c r="AH2037" s="369">
        <v>18366.560000000001</v>
      </c>
      <c r="AI2037" s="75" t="s">
        <v>6880</v>
      </c>
      <c r="AJ2037" s="6" t="s">
        <v>103</v>
      </c>
      <c r="AK2037" s="81">
        <v>0</v>
      </c>
      <c r="AL2037" s="6" t="s">
        <v>103</v>
      </c>
      <c r="AM2037" s="342"/>
      <c r="AN2037" s="342"/>
      <c r="AO2037" s="342"/>
    </row>
    <row r="2038" spans="1:41">
      <c r="A2038" s="75" t="s">
        <v>6880</v>
      </c>
      <c r="B2038" s="6" t="s">
        <v>93</v>
      </c>
      <c r="C2038" s="76">
        <v>2037</v>
      </c>
      <c r="D2038" s="76" t="s">
        <v>98</v>
      </c>
      <c r="E2038" s="76" t="s">
        <v>2164</v>
      </c>
      <c r="F2038" s="6" t="str">
        <f t="shared" si="209"/>
        <v>BROKERRM-M-091-SI26-M19-B</v>
      </c>
      <c r="G2038" s="97" t="s">
        <v>7046</v>
      </c>
      <c r="H2038" s="95" t="s">
        <v>7047</v>
      </c>
      <c r="I2038" s="85" t="s">
        <v>6622</v>
      </c>
      <c r="J2038" s="92">
        <v>46109</v>
      </c>
      <c r="K2038" s="92" t="s">
        <v>7290</v>
      </c>
      <c r="L2038" s="88" t="s">
        <v>7291</v>
      </c>
      <c r="M2038" s="80" t="s">
        <v>117</v>
      </c>
      <c r="N2038" s="6" t="s">
        <v>7292</v>
      </c>
      <c r="O2038" s="71">
        <v>0</v>
      </c>
      <c r="P2038" s="71">
        <v>22405.64</v>
      </c>
      <c r="Q2038" s="79">
        <v>4601.5200000000004</v>
      </c>
      <c r="R2038" s="79">
        <v>736.25</v>
      </c>
      <c r="S2038" s="71">
        <v>0</v>
      </c>
      <c r="T2038" s="79">
        <v>27743.41</v>
      </c>
      <c r="U2038" s="87" t="s">
        <v>24</v>
      </c>
      <c r="V2038" s="84">
        <f t="shared" si="208"/>
        <v>1593.0114781490263</v>
      </c>
      <c r="W2038" s="70">
        <v>46109</v>
      </c>
      <c r="X2038" s="6" t="s">
        <v>1267</v>
      </c>
      <c r="Y2038" s="80" t="s">
        <v>129</v>
      </c>
      <c r="Z2038" s="80" t="s">
        <v>239</v>
      </c>
      <c r="AA2038" s="80" t="s">
        <v>122</v>
      </c>
      <c r="AB2038" s="76" t="s">
        <v>539</v>
      </c>
      <c r="AC2038" s="76" t="s">
        <v>540</v>
      </c>
      <c r="AD2038" s="76" t="s">
        <v>174</v>
      </c>
      <c r="AE2038" s="341">
        <v>67110003</v>
      </c>
      <c r="AF2038" s="76" t="s">
        <v>96</v>
      </c>
      <c r="AG2038" s="82"/>
      <c r="AH2038" s="60"/>
      <c r="AI2038" s="75" t="s">
        <v>6880</v>
      </c>
      <c r="AJ2038" s="6" t="s">
        <v>103</v>
      </c>
      <c r="AK2038" s="81">
        <v>0</v>
      </c>
      <c r="AL2038" s="6" t="s">
        <v>103</v>
      </c>
      <c r="AM2038" s="342"/>
      <c r="AN2038" s="342"/>
      <c r="AO2038" s="342"/>
    </row>
    <row r="2039" spans="1:41">
      <c r="A2039" s="75" t="s">
        <v>6880</v>
      </c>
      <c r="B2039" s="6" t="s">
        <v>93</v>
      </c>
      <c r="C2039" s="76">
        <v>2038</v>
      </c>
      <c r="D2039" s="76" t="s">
        <v>98</v>
      </c>
      <c r="E2039" s="76" t="s">
        <v>2164</v>
      </c>
      <c r="F2039" s="6" t="str">
        <f t="shared" si="209"/>
        <v>BROKERRM-M-090-SI26-M19-B</v>
      </c>
      <c r="G2039" s="97" t="s">
        <v>7048</v>
      </c>
      <c r="H2039" s="95" t="s">
        <v>7049</v>
      </c>
      <c r="I2039" s="85" t="s">
        <v>6622</v>
      </c>
      <c r="J2039" s="92">
        <v>46109</v>
      </c>
      <c r="K2039" s="92" t="s">
        <v>7293</v>
      </c>
      <c r="L2039" s="88" t="s">
        <v>7294</v>
      </c>
      <c r="M2039" s="80" t="s">
        <v>117</v>
      </c>
      <c r="N2039" s="6" t="s">
        <v>7295</v>
      </c>
      <c r="O2039" s="71">
        <v>0</v>
      </c>
      <c r="P2039" s="71">
        <v>25479.64</v>
      </c>
      <c r="Q2039" s="79">
        <v>4119.92</v>
      </c>
      <c r="R2039" s="79">
        <v>659.19</v>
      </c>
      <c r="S2039" s="71">
        <v>0</v>
      </c>
      <c r="T2039" s="79">
        <v>30258.75</v>
      </c>
      <c r="U2039" s="87" t="s">
        <v>24</v>
      </c>
      <c r="V2039" s="84">
        <f t="shared" si="208"/>
        <v>1737.4409297358129</v>
      </c>
      <c r="W2039" s="89">
        <v>46109</v>
      </c>
      <c r="X2039" s="85" t="s">
        <v>437</v>
      </c>
      <c r="Y2039" s="85" t="s">
        <v>129</v>
      </c>
      <c r="Z2039" s="85" t="s">
        <v>239</v>
      </c>
      <c r="AA2039" s="80" t="s">
        <v>122</v>
      </c>
      <c r="AB2039" s="76" t="s">
        <v>539</v>
      </c>
      <c r="AC2039" s="76" t="s">
        <v>540</v>
      </c>
      <c r="AD2039" s="76" t="s">
        <v>174</v>
      </c>
      <c r="AE2039" s="341">
        <v>67110003</v>
      </c>
      <c r="AF2039" s="76" t="s">
        <v>96</v>
      </c>
      <c r="AG2039" s="82"/>
      <c r="AH2039" s="60"/>
      <c r="AI2039" s="75" t="s">
        <v>6880</v>
      </c>
      <c r="AJ2039" s="6" t="s">
        <v>103</v>
      </c>
      <c r="AK2039" s="81">
        <v>0</v>
      </c>
      <c r="AL2039" s="6" t="s">
        <v>103</v>
      </c>
      <c r="AM2039" s="342"/>
      <c r="AN2039" s="342"/>
      <c r="AO2039" s="342"/>
    </row>
    <row r="2040" spans="1:41">
      <c r="A2040" s="75" t="s">
        <v>6880</v>
      </c>
      <c r="B2040" s="6" t="s">
        <v>93</v>
      </c>
      <c r="C2040" s="76">
        <v>2039</v>
      </c>
      <c r="D2040" s="76" t="s">
        <v>98</v>
      </c>
      <c r="E2040" s="76" t="s">
        <v>2164</v>
      </c>
      <c r="F2040" s="6" t="str">
        <f t="shared" si="209"/>
        <v>BROKERRM-M-252-SI25-M19-L-B</v>
      </c>
      <c r="G2040" s="97" t="s">
        <v>7050</v>
      </c>
      <c r="H2040" s="95" t="s">
        <v>7051</v>
      </c>
      <c r="I2040" s="85" t="s">
        <v>6622</v>
      </c>
      <c r="J2040" s="92">
        <v>46109</v>
      </c>
      <c r="K2040" s="92" t="s">
        <v>7296</v>
      </c>
      <c r="L2040" s="88" t="s">
        <v>7297</v>
      </c>
      <c r="M2040" s="80" t="s">
        <v>117</v>
      </c>
      <c r="N2040" s="80" t="s">
        <v>7297</v>
      </c>
      <c r="O2040" s="71">
        <v>0</v>
      </c>
      <c r="P2040" s="71">
        <v>36142.58</v>
      </c>
      <c r="Q2040" s="79">
        <v>2495.5500000000002</v>
      </c>
      <c r="R2040" s="79">
        <v>399.29</v>
      </c>
      <c r="S2040" s="71">
        <v>0</v>
      </c>
      <c r="T2040" s="79">
        <v>39037.42</v>
      </c>
      <c r="U2040" s="87" t="s">
        <v>24</v>
      </c>
      <c r="V2040" s="84">
        <f t="shared" si="208"/>
        <v>2241.5073755289764</v>
      </c>
      <c r="W2040" s="89">
        <v>46109</v>
      </c>
      <c r="X2040" s="85" t="s">
        <v>580</v>
      </c>
      <c r="Y2040" s="85" t="s">
        <v>2524</v>
      </c>
      <c r="Z2040" s="85" t="s">
        <v>239</v>
      </c>
      <c r="AA2040" s="80" t="s">
        <v>122</v>
      </c>
      <c r="AB2040" s="76" t="s">
        <v>539</v>
      </c>
      <c r="AC2040" s="76" t="s">
        <v>540</v>
      </c>
      <c r="AD2040" s="76" t="s">
        <v>174</v>
      </c>
      <c r="AE2040" s="341">
        <v>67110003</v>
      </c>
      <c r="AF2040" s="76" t="s">
        <v>96</v>
      </c>
      <c r="AG2040" s="82"/>
      <c r="AH2040" s="60"/>
      <c r="AI2040" s="75" t="s">
        <v>6880</v>
      </c>
      <c r="AJ2040" s="6" t="s">
        <v>103</v>
      </c>
      <c r="AK2040" s="81">
        <v>0</v>
      </c>
      <c r="AL2040" s="6" t="s">
        <v>103</v>
      </c>
      <c r="AM2040" s="342"/>
      <c r="AN2040" s="342"/>
      <c r="AO2040" s="342"/>
    </row>
    <row r="2041" spans="1:41">
      <c r="A2041" s="75" t="s">
        <v>6880</v>
      </c>
      <c r="B2041" s="6" t="s">
        <v>93</v>
      </c>
      <c r="C2041" s="76">
        <v>2040</v>
      </c>
      <c r="D2041" s="76" t="s">
        <v>98</v>
      </c>
      <c r="E2041" s="76" t="s">
        <v>2164</v>
      </c>
      <c r="F2041" s="6" t="str">
        <f t="shared" si="209"/>
        <v>BROKERRM-M-254-SI25-M19-L-B</v>
      </c>
      <c r="G2041" s="97" t="s">
        <v>7052</v>
      </c>
      <c r="H2041" s="95" t="s">
        <v>7053</v>
      </c>
      <c r="I2041" s="85" t="s">
        <v>6622</v>
      </c>
      <c r="J2041" s="92">
        <v>46109</v>
      </c>
      <c r="K2041" s="92" t="s">
        <v>7298</v>
      </c>
      <c r="L2041" s="91" t="s">
        <v>7297</v>
      </c>
      <c r="M2041" s="80" t="s">
        <v>117</v>
      </c>
      <c r="N2041" s="80" t="s">
        <v>7297</v>
      </c>
      <c r="O2041" s="71">
        <v>0</v>
      </c>
      <c r="P2041" s="71">
        <v>36142.58</v>
      </c>
      <c r="Q2041" s="79">
        <v>2495.5500000000002</v>
      </c>
      <c r="R2041" s="79">
        <v>399.29</v>
      </c>
      <c r="S2041" s="71">
        <v>0</v>
      </c>
      <c r="T2041" s="79">
        <v>39037.42</v>
      </c>
      <c r="U2041" s="87" t="s">
        <v>24</v>
      </c>
      <c r="V2041" s="84">
        <f t="shared" si="208"/>
        <v>2241.5073755289764</v>
      </c>
      <c r="W2041" s="70">
        <v>46109</v>
      </c>
      <c r="X2041" s="6" t="s">
        <v>437</v>
      </c>
      <c r="Y2041" s="80" t="s">
        <v>129</v>
      </c>
      <c r="Z2041" s="80" t="s">
        <v>239</v>
      </c>
      <c r="AA2041" s="80" t="s">
        <v>122</v>
      </c>
      <c r="AB2041" s="76" t="s">
        <v>539</v>
      </c>
      <c r="AC2041" s="76" t="s">
        <v>540</v>
      </c>
      <c r="AD2041" s="76" t="s">
        <v>174</v>
      </c>
      <c r="AE2041" s="341">
        <v>67110003</v>
      </c>
      <c r="AF2041" s="76" t="s">
        <v>96</v>
      </c>
      <c r="AG2041" s="82"/>
      <c r="AH2041" s="60"/>
      <c r="AI2041" s="75" t="s">
        <v>6880</v>
      </c>
      <c r="AJ2041" s="6" t="s">
        <v>103</v>
      </c>
      <c r="AK2041" s="81">
        <v>0</v>
      </c>
      <c r="AL2041" s="6" t="s">
        <v>103</v>
      </c>
      <c r="AM2041" s="342"/>
      <c r="AN2041" s="342"/>
      <c r="AO2041" s="342"/>
    </row>
    <row r="2042" spans="1:41">
      <c r="A2042" s="75" t="s">
        <v>6880</v>
      </c>
      <c r="B2042" s="6" t="s">
        <v>93</v>
      </c>
      <c r="C2042" s="76">
        <v>2041</v>
      </c>
      <c r="D2042" s="76" t="s">
        <v>98</v>
      </c>
      <c r="E2042" s="76" t="s">
        <v>2164</v>
      </c>
      <c r="F2042" s="6" t="str">
        <f t="shared" si="209"/>
        <v>BROKERRM-A-021-SI26-M19-L-B</v>
      </c>
      <c r="G2042" s="97" t="s">
        <v>7054</v>
      </c>
      <c r="H2042" s="95" t="s">
        <v>7055</v>
      </c>
      <c r="I2042" s="85" t="s">
        <v>6622</v>
      </c>
      <c r="J2042" s="92">
        <v>46109</v>
      </c>
      <c r="K2042" s="92" t="s">
        <v>7299</v>
      </c>
      <c r="L2042" s="77">
        <v>266128766</v>
      </c>
      <c r="M2042" s="80" t="s">
        <v>117</v>
      </c>
      <c r="N2042" s="80">
        <v>266128766</v>
      </c>
      <c r="O2042" s="71">
        <v>0</v>
      </c>
      <c r="P2042" s="71">
        <v>9065.4</v>
      </c>
      <c r="Q2042" s="79">
        <v>2578.8000000000002</v>
      </c>
      <c r="R2042" s="79">
        <v>412.61</v>
      </c>
      <c r="S2042" s="71">
        <v>0</v>
      </c>
      <c r="T2042" s="79">
        <v>12056.81</v>
      </c>
      <c r="U2042" s="87" t="s">
        <v>24</v>
      </c>
      <c r="V2042" s="84">
        <f t="shared" si="208"/>
        <v>692.29545754692595</v>
      </c>
      <c r="W2042" s="70">
        <v>46109</v>
      </c>
      <c r="X2042" s="80" t="s">
        <v>1267</v>
      </c>
      <c r="Y2042" s="80" t="s">
        <v>129</v>
      </c>
      <c r="Z2042" s="80" t="s">
        <v>239</v>
      </c>
      <c r="AA2042" s="80" t="s">
        <v>122</v>
      </c>
      <c r="AB2042" s="76" t="s">
        <v>539</v>
      </c>
      <c r="AC2042" s="76" t="s">
        <v>540</v>
      </c>
      <c r="AD2042" s="76" t="s">
        <v>174</v>
      </c>
      <c r="AE2042" s="341">
        <v>67110003</v>
      </c>
      <c r="AF2042" s="76" t="s">
        <v>96</v>
      </c>
      <c r="AG2042" s="82"/>
      <c r="AH2042" s="60"/>
      <c r="AI2042" s="75" t="s">
        <v>6880</v>
      </c>
      <c r="AJ2042" s="6" t="s">
        <v>103</v>
      </c>
      <c r="AK2042" s="81">
        <v>0</v>
      </c>
      <c r="AL2042" s="6" t="s">
        <v>103</v>
      </c>
      <c r="AM2042" s="342"/>
      <c r="AN2042" s="342"/>
      <c r="AO2042" s="342"/>
    </row>
    <row r="2043" spans="1:41" ht="29">
      <c r="A2043" s="75" t="s">
        <v>6880</v>
      </c>
      <c r="B2043" s="6" t="s">
        <v>93</v>
      </c>
      <c r="C2043" s="76">
        <v>2042</v>
      </c>
      <c r="D2043" s="76" t="s">
        <v>98</v>
      </c>
      <c r="E2043" s="76" t="s">
        <v>2164</v>
      </c>
      <c r="F2043" s="6" t="str">
        <f t="shared" si="209"/>
        <v>BROKERRM-M-067-SI26-M19-B</v>
      </c>
      <c r="G2043" s="97" t="s">
        <v>7056</v>
      </c>
      <c r="H2043" s="95" t="s">
        <v>7057</v>
      </c>
      <c r="I2043" s="85" t="s">
        <v>6622</v>
      </c>
      <c r="J2043" s="92">
        <v>46109</v>
      </c>
      <c r="K2043" s="95" t="s">
        <v>7300</v>
      </c>
      <c r="L2043" s="72" t="s">
        <v>7301</v>
      </c>
      <c r="M2043" s="80" t="s">
        <v>117</v>
      </c>
      <c r="N2043" s="80" t="s">
        <v>7302</v>
      </c>
      <c r="O2043" s="71">
        <v>0</v>
      </c>
      <c r="P2043" s="71">
        <v>24457.279999999999</v>
      </c>
      <c r="Q2043" s="79">
        <v>3638.32</v>
      </c>
      <c r="R2043" s="79">
        <v>582.13</v>
      </c>
      <c r="S2043" s="71">
        <v>0</v>
      </c>
      <c r="T2043" s="79">
        <v>28677.73</v>
      </c>
      <c r="U2043" s="87" t="s">
        <v>24</v>
      </c>
      <c r="V2043" s="84">
        <f t="shared" ref="V2043:V2058" si="210">T2043/17.4157</f>
        <v>1646.6596232135371</v>
      </c>
      <c r="W2043" s="89">
        <v>46109</v>
      </c>
      <c r="X2043" s="87" t="s">
        <v>1267</v>
      </c>
      <c r="Y2043" s="85" t="s">
        <v>129</v>
      </c>
      <c r="Z2043" s="85" t="s">
        <v>239</v>
      </c>
      <c r="AA2043" s="85" t="s">
        <v>122</v>
      </c>
      <c r="AB2043" s="76" t="s">
        <v>539</v>
      </c>
      <c r="AC2043" s="76" t="s">
        <v>540</v>
      </c>
      <c r="AD2043" s="76" t="s">
        <v>174</v>
      </c>
      <c r="AE2043" s="341">
        <v>67110003</v>
      </c>
      <c r="AF2043" s="76" t="s">
        <v>96</v>
      </c>
      <c r="AG2043" s="75"/>
      <c r="AH2043" s="60"/>
      <c r="AI2043" s="75" t="s">
        <v>6880</v>
      </c>
      <c r="AJ2043" s="6" t="s">
        <v>103</v>
      </c>
      <c r="AK2043" s="81">
        <v>0</v>
      </c>
      <c r="AL2043" s="6" t="s">
        <v>103</v>
      </c>
      <c r="AM2043" s="342"/>
      <c r="AN2043" s="342"/>
      <c r="AO2043" s="342"/>
    </row>
    <row r="2044" spans="1:41" ht="29">
      <c r="A2044" s="75" t="s">
        <v>6880</v>
      </c>
      <c r="B2044" s="6" t="s">
        <v>93</v>
      </c>
      <c r="C2044" s="76">
        <v>2043</v>
      </c>
      <c r="D2044" s="76" t="s">
        <v>98</v>
      </c>
      <c r="E2044" s="76" t="s">
        <v>2164</v>
      </c>
      <c r="F2044" s="6" t="str">
        <f t="shared" si="209"/>
        <v>BROKERRM-M-066-SI26-M19-B</v>
      </c>
      <c r="G2044" s="97" t="s">
        <v>7058</v>
      </c>
      <c r="H2044" s="95" t="s">
        <v>7059</v>
      </c>
      <c r="I2044" s="85" t="s">
        <v>6622</v>
      </c>
      <c r="J2044" s="92">
        <v>46109</v>
      </c>
      <c r="K2044" s="95" t="s">
        <v>7303</v>
      </c>
      <c r="L2044" s="72" t="s">
        <v>7304</v>
      </c>
      <c r="M2044" s="80" t="s">
        <v>117</v>
      </c>
      <c r="N2044" s="80" t="s">
        <v>7305</v>
      </c>
      <c r="O2044" s="71">
        <v>0</v>
      </c>
      <c r="P2044" s="71">
        <v>21254.71</v>
      </c>
      <c r="Q2044" s="79">
        <v>2964.08</v>
      </c>
      <c r="R2044" s="79">
        <v>474.26</v>
      </c>
      <c r="S2044" s="71">
        <v>0</v>
      </c>
      <c r="T2044" s="79">
        <v>24693.05</v>
      </c>
      <c r="U2044" s="87" t="s">
        <v>24</v>
      </c>
      <c r="V2044" s="84">
        <f t="shared" si="210"/>
        <v>1417.8614698232054</v>
      </c>
      <c r="W2044" s="89">
        <v>46109</v>
      </c>
      <c r="X2044" s="87" t="s">
        <v>1267</v>
      </c>
      <c r="Y2044" s="85" t="s">
        <v>129</v>
      </c>
      <c r="Z2044" s="85" t="s">
        <v>239</v>
      </c>
      <c r="AA2044" s="85" t="s">
        <v>122</v>
      </c>
      <c r="AB2044" s="76" t="s">
        <v>539</v>
      </c>
      <c r="AC2044" s="76" t="s">
        <v>540</v>
      </c>
      <c r="AD2044" s="76" t="s">
        <v>174</v>
      </c>
      <c r="AE2044" s="341">
        <v>67110003</v>
      </c>
      <c r="AF2044" s="76" t="s">
        <v>96</v>
      </c>
      <c r="AG2044" s="82"/>
      <c r="AH2044" s="60"/>
      <c r="AI2044" s="75" t="s">
        <v>6880</v>
      </c>
      <c r="AJ2044" s="6" t="s">
        <v>103</v>
      </c>
      <c r="AK2044" s="81">
        <v>0</v>
      </c>
      <c r="AL2044" s="6" t="s">
        <v>103</v>
      </c>
      <c r="AM2044" s="342"/>
      <c r="AN2044" s="342"/>
      <c r="AO2044" s="342"/>
    </row>
    <row r="2045" spans="1:41" ht="29">
      <c r="A2045" s="75" t="s">
        <v>6880</v>
      </c>
      <c r="B2045" s="6" t="s">
        <v>93</v>
      </c>
      <c r="C2045" s="76">
        <v>2044</v>
      </c>
      <c r="D2045" s="76" t="s">
        <v>98</v>
      </c>
      <c r="E2045" s="76" t="s">
        <v>2164</v>
      </c>
      <c r="F2045" s="6" t="str">
        <f t="shared" si="209"/>
        <v>BROKERRM-M-084-SI26-M19-B</v>
      </c>
      <c r="G2045" s="97" t="s">
        <v>7060</v>
      </c>
      <c r="H2045" s="95" t="s">
        <v>7061</v>
      </c>
      <c r="I2045" s="85" t="s">
        <v>6622</v>
      </c>
      <c r="J2045" s="92">
        <v>46109</v>
      </c>
      <c r="K2045" s="95" t="s">
        <v>7306</v>
      </c>
      <c r="L2045" s="72" t="s">
        <v>7307</v>
      </c>
      <c r="M2045" s="80" t="s">
        <v>117</v>
      </c>
      <c r="N2045" s="80" t="s">
        <v>7308</v>
      </c>
      <c r="O2045" s="71">
        <v>0</v>
      </c>
      <c r="P2045" s="71">
        <v>22609.95</v>
      </c>
      <c r="Q2045" s="79">
        <v>4306.43</v>
      </c>
      <c r="R2045" s="79">
        <v>689.03</v>
      </c>
      <c r="S2045" s="71">
        <v>0</v>
      </c>
      <c r="T2045" s="79">
        <v>27605.41</v>
      </c>
      <c r="U2045" s="87" t="s">
        <v>24</v>
      </c>
      <c r="V2045" s="84">
        <f t="shared" si="210"/>
        <v>1585.0875933783884</v>
      </c>
      <c r="W2045" s="89">
        <v>46109</v>
      </c>
      <c r="X2045" s="87" t="s">
        <v>1267</v>
      </c>
      <c r="Y2045" s="85" t="s">
        <v>129</v>
      </c>
      <c r="Z2045" s="85" t="s">
        <v>239</v>
      </c>
      <c r="AA2045" s="85" t="s">
        <v>122</v>
      </c>
      <c r="AB2045" s="76" t="s">
        <v>539</v>
      </c>
      <c r="AC2045" s="76" t="s">
        <v>540</v>
      </c>
      <c r="AD2045" s="76" t="s">
        <v>174</v>
      </c>
      <c r="AE2045" s="341">
        <v>67110003</v>
      </c>
      <c r="AF2045" s="76" t="s">
        <v>96</v>
      </c>
      <c r="AG2045" s="75"/>
      <c r="AH2045" s="60"/>
      <c r="AI2045" s="75" t="s">
        <v>6880</v>
      </c>
      <c r="AJ2045" s="6" t="s">
        <v>103</v>
      </c>
      <c r="AK2045" s="81">
        <v>0</v>
      </c>
      <c r="AL2045" s="6" t="s">
        <v>103</v>
      </c>
      <c r="AM2045" s="342"/>
      <c r="AN2045" s="342"/>
      <c r="AO2045" s="342"/>
    </row>
    <row r="2046" spans="1:41" ht="58">
      <c r="A2046" s="75" t="s">
        <v>6880</v>
      </c>
      <c r="B2046" s="6" t="s">
        <v>93</v>
      </c>
      <c r="C2046" s="76">
        <v>2045</v>
      </c>
      <c r="D2046" s="76" t="s">
        <v>98</v>
      </c>
      <c r="E2046" s="76" t="s">
        <v>2164</v>
      </c>
      <c r="F2046" s="6" t="str">
        <f t="shared" si="209"/>
        <v>BROKERRM-M-001-SI26-M19-L-B</v>
      </c>
      <c r="G2046" s="97" t="s">
        <v>3149</v>
      </c>
      <c r="H2046" s="95" t="s">
        <v>7062</v>
      </c>
      <c r="I2046" s="85" t="s">
        <v>6622</v>
      </c>
      <c r="J2046" s="92">
        <v>46109</v>
      </c>
      <c r="K2046" s="95" t="s">
        <v>6248</v>
      </c>
      <c r="L2046" s="72" t="s">
        <v>6249</v>
      </c>
      <c r="M2046" s="80" t="s">
        <v>117</v>
      </c>
      <c r="N2046" s="80" t="s">
        <v>5826</v>
      </c>
      <c r="O2046" s="71">
        <v>0</v>
      </c>
      <c r="P2046" s="71">
        <v>5510</v>
      </c>
      <c r="Q2046" s="79">
        <v>0</v>
      </c>
      <c r="R2046" s="79">
        <v>0</v>
      </c>
      <c r="S2046" s="71">
        <v>0</v>
      </c>
      <c r="T2046" s="79">
        <v>5510</v>
      </c>
      <c r="U2046" s="87" t="s">
        <v>24</v>
      </c>
      <c r="V2046" s="84">
        <f t="shared" si="210"/>
        <v>316.38119627692254</v>
      </c>
      <c r="W2046" s="89">
        <v>46109</v>
      </c>
      <c r="X2046" s="87" t="s">
        <v>437</v>
      </c>
      <c r="Y2046" s="85" t="s">
        <v>129</v>
      </c>
      <c r="Z2046" s="85" t="s">
        <v>239</v>
      </c>
      <c r="AA2046" s="85" t="s">
        <v>122</v>
      </c>
      <c r="AB2046" s="76" t="s">
        <v>539</v>
      </c>
      <c r="AC2046" s="76" t="s">
        <v>540</v>
      </c>
      <c r="AD2046" s="76" t="s">
        <v>174</v>
      </c>
      <c r="AE2046" s="341">
        <v>67110003</v>
      </c>
      <c r="AF2046" s="76" t="s">
        <v>7309</v>
      </c>
      <c r="AG2046" s="75"/>
      <c r="AH2046" s="60"/>
      <c r="AI2046" s="75" t="s">
        <v>6880</v>
      </c>
      <c r="AJ2046" s="6" t="s">
        <v>103</v>
      </c>
      <c r="AK2046" s="81">
        <v>0</v>
      </c>
      <c r="AL2046" s="6" t="s">
        <v>103</v>
      </c>
      <c r="AM2046" s="342"/>
      <c r="AN2046" s="342"/>
      <c r="AO2046" s="342"/>
    </row>
    <row r="2047" spans="1:41" ht="29">
      <c r="A2047" s="75" t="s">
        <v>6880</v>
      </c>
      <c r="B2047" s="6" t="s">
        <v>93</v>
      </c>
      <c r="C2047" s="76">
        <v>2046</v>
      </c>
      <c r="D2047" s="76" t="s">
        <v>98</v>
      </c>
      <c r="E2047" s="76" t="s">
        <v>2164</v>
      </c>
      <c r="F2047" s="6" t="str">
        <f t="shared" si="209"/>
        <v>BROKERAF-M-106-SI26-M46-B</v>
      </c>
      <c r="G2047" s="97" t="s">
        <v>7000</v>
      </c>
      <c r="H2047" s="95" t="s">
        <v>7063</v>
      </c>
      <c r="I2047" s="85" t="s">
        <v>6622</v>
      </c>
      <c r="J2047" s="92">
        <v>46109</v>
      </c>
      <c r="K2047" s="95" t="s">
        <v>7239</v>
      </c>
      <c r="L2047" s="72" t="s">
        <v>7240</v>
      </c>
      <c r="M2047" s="80" t="s">
        <v>117</v>
      </c>
      <c r="N2047" s="80" t="s">
        <v>6729</v>
      </c>
      <c r="O2047" s="71">
        <v>0</v>
      </c>
      <c r="P2047" s="71">
        <v>6670</v>
      </c>
      <c r="Q2047" s="79">
        <v>0</v>
      </c>
      <c r="R2047" s="79">
        <v>0</v>
      </c>
      <c r="S2047" s="71">
        <v>0</v>
      </c>
      <c r="T2047" s="79">
        <v>6670</v>
      </c>
      <c r="U2047" s="87" t="s">
        <v>24</v>
      </c>
      <c r="V2047" s="84">
        <f t="shared" si="210"/>
        <v>382.98776391416936</v>
      </c>
      <c r="W2047" s="89">
        <v>46109</v>
      </c>
      <c r="X2047" s="87" t="s">
        <v>1267</v>
      </c>
      <c r="Y2047" s="85" t="s">
        <v>129</v>
      </c>
      <c r="Z2047" s="85" t="s">
        <v>239</v>
      </c>
      <c r="AA2047" s="85" t="s">
        <v>122</v>
      </c>
      <c r="AB2047" s="76" t="s">
        <v>1106</v>
      </c>
      <c r="AC2047" s="76" t="s">
        <v>540</v>
      </c>
      <c r="AD2047" s="76" t="s">
        <v>174</v>
      </c>
      <c r="AE2047" s="341">
        <v>67110003</v>
      </c>
      <c r="AF2047" s="76" t="s">
        <v>7310</v>
      </c>
      <c r="AG2047" s="75"/>
      <c r="AH2047" s="60"/>
      <c r="AI2047" s="75" t="s">
        <v>6880</v>
      </c>
      <c r="AJ2047" s="6" t="s">
        <v>103</v>
      </c>
      <c r="AK2047" s="81">
        <v>0</v>
      </c>
      <c r="AL2047" s="6" t="s">
        <v>103</v>
      </c>
      <c r="AM2047" s="342"/>
      <c r="AN2047" s="342"/>
      <c r="AO2047" s="342"/>
    </row>
    <row r="2048" spans="1:41" ht="58">
      <c r="A2048" s="75" t="s">
        <v>6880</v>
      </c>
      <c r="B2048" s="6" t="s">
        <v>93</v>
      </c>
      <c r="C2048" s="76">
        <v>2047</v>
      </c>
      <c r="D2048" s="76" t="s">
        <v>98</v>
      </c>
      <c r="E2048" s="76" t="s">
        <v>2164</v>
      </c>
      <c r="F2048" s="6" t="str">
        <f t="shared" si="209"/>
        <v>BROKERRM-M-580-SI25-M19-B</v>
      </c>
      <c r="G2048" s="97" t="s">
        <v>5045</v>
      </c>
      <c r="H2048" s="95" t="s">
        <v>7064</v>
      </c>
      <c r="I2048" s="85" t="s">
        <v>6622</v>
      </c>
      <c r="J2048" s="92">
        <v>46109</v>
      </c>
      <c r="K2048" s="95" t="s">
        <v>5258</v>
      </c>
      <c r="L2048" s="73" t="s">
        <v>5259</v>
      </c>
      <c r="M2048" s="80" t="s">
        <v>117</v>
      </c>
      <c r="N2048" s="73" t="s">
        <v>5260</v>
      </c>
      <c r="O2048" s="71">
        <v>0</v>
      </c>
      <c r="P2048" s="71">
        <v>5510</v>
      </c>
      <c r="Q2048" s="79">
        <v>0</v>
      </c>
      <c r="R2048" s="79">
        <v>0</v>
      </c>
      <c r="S2048" s="71">
        <v>0</v>
      </c>
      <c r="T2048" s="79">
        <v>5510</v>
      </c>
      <c r="U2048" s="87" t="s">
        <v>24</v>
      </c>
      <c r="V2048" s="84">
        <f t="shared" si="210"/>
        <v>316.38119627692254</v>
      </c>
      <c r="W2048" s="89">
        <v>46109</v>
      </c>
      <c r="X2048" s="87" t="s">
        <v>437</v>
      </c>
      <c r="Y2048" s="85" t="s">
        <v>129</v>
      </c>
      <c r="Z2048" s="85" t="s">
        <v>239</v>
      </c>
      <c r="AA2048" s="85" t="s">
        <v>122</v>
      </c>
      <c r="AB2048" s="76" t="s">
        <v>539</v>
      </c>
      <c r="AC2048" s="76" t="s">
        <v>540</v>
      </c>
      <c r="AD2048" s="76" t="s">
        <v>174</v>
      </c>
      <c r="AE2048" s="341">
        <v>67110003</v>
      </c>
      <c r="AF2048" s="76" t="s">
        <v>7311</v>
      </c>
      <c r="AG2048" s="75"/>
      <c r="AH2048" s="60"/>
      <c r="AI2048" s="75" t="s">
        <v>6880</v>
      </c>
      <c r="AJ2048" s="6" t="s">
        <v>103</v>
      </c>
      <c r="AK2048" s="81">
        <v>0</v>
      </c>
      <c r="AL2048" s="6" t="s">
        <v>103</v>
      </c>
      <c r="AM2048" s="342"/>
      <c r="AN2048" s="342"/>
      <c r="AO2048" s="342"/>
    </row>
    <row r="2049" spans="1:41" ht="29">
      <c r="A2049" s="75" t="s">
        <v>6880</v>
      </c>
      <c r="B2049" s="6" t="s">
        <v>93</v>
      </c>
      <c r="C2049" s="76">
        <v>2048</v>
      </c>
      <c r="D2049" s="76" t="s">
        <v>98</v>
      </c>
      <c r="E2049" s="76" t="s">
        <v>2164</v>
      </c>
      <c r="F2049" s="6" t="str">
        <f t="shared" si="209"/>
        <v>BROKERRM-M-073-SI26-M19-B</v>
      </c>
      <c r="G2049" s="97" t="s">
        <v>6529</v>
      </c>
      <c r="H2049" s="95" t="s">
        <v>7065</v>
      </c>
      <c r="I2049" s="85" t="s">
        <v>6622</v>
      </c>
      <c r="J2049" s="92">
        <v>46109</v>
      </c>
      <c r="K2049" s="95" t="s">
        <v>7312</v>
      </c>
      <c r="L2049" s="73" t="s">
        <v>6671</v>
      </c>
      <c r="M2049" s="80" t="s">
        <v>117</v>
      </c>
      <c r="N2049" s="73" t="s">
        <v>5834</v>
      </c>
      <c r="O2049" s="71">
        <v>0</v>
      </c>
      <c r="P2049" s="71">
        <v>6786</v>
      </c>
      <c r="Q2049" s="79">
        <v>0</v>
      </c>
      <c r="R2049" s="79">
        <v>0</v>
      </c>
      <c r="S2049" s="71">
        <v>0</v>
      </c>
      <c r="T2049" s="79">
        <v>6786</v>
      </c>
      <c r="U2049" s="87" t="s">
        <v>24</v>
      </c>
      <c r="V2049" s="84">
        <f t="shared" si="210"/>
        <v>389.64842067789408</v>
      </c>
      <c r="W2049" s="89">
        <v>46109</v>
      </c>
      <c r="X2049" s="87" t="s">
        <v>1267</v>
      </c>
      <c r="Y2049" s="85" t="s">
        <v>129</v>
      </c>
      <c r="Z2049" s="85" t="s">
        <v>239</v>
      </c>
      <c r="AA2049" s="85" t="s">
        <v>122</v>
      </c>
      <c r="AB2049" s="76" t="s">
        <v>539</v>
      </c>
      <c r="AC2049" s="76" t="s">
        <v>540</v>
      </c>
      <c r="AD2049" s="76" t="s">
        <v>174</v>
      </c>
      <c r="AE2049" s="341">
        <v>67110003</v>
      </c>
      <c r="AF2049" s="76" t="s">
        <v>7313</v>
      </c>
      <c r="AG2049" s="75"/>
      <c r="AH2049" s="60"/>
      <c r="AI2049" s="75" t="s">
        <v>6880</v>
      </c>
      <c r="AJ2049" s="6" t="s">
        <v>103</v>
      </c>
      <c r="AK2049" s="81">
        <v>0</v>
      </c>
      <c r="AL2049" s="6" t="s">
        <v>103</v>
      </c>
      <c r="AM2049" s="342"/>
      <c r="AN2049" s="342"/>
      <c r="AO2049" s="342"/>
    </row>
    <row r="2050" spans="1:41" ht="58">
      <c r="A2050" s="75" t="s">
        <v>6880</v>
      </c>
      <c r="B2050" s="6" t="s">
        <v>93</v>
      </c>
      <c r="C2050" s="76">
        <v>2049</v>
      </c>
      <c r="D2050" s="76" t="s">
        <v>98</v>
      </c>
      <c r="E2050" s="76" t="s">
        <v>2164</v>
      </c>
      <c r="F2050" s="6" t="str">
        <f t="shared" si="209"/>
        <v>BROKERRM-M-044-SI26-M19-B</v>
      </c>
      <c r="G2050" s="97" t="s">
        <v>5526</v>
      </c>
      <c r="H2050" s="95" t="s">
        <v>7066</v>
      </c>
      <c r="I2050" s="85" t="s">
        <v>6622</v>
      </c>
      <c r="J2050" s="92">
        <v>46109</v>
      </c>
      <c r="K2050" s="95" t="s">
        <v>5735</v>
      </c>
      <c r="L2050" s="73" t="s">
        <v>5736</v>
      </c>
      <c r="M2050" s="80" t="s">
        <v>117</v>
      </c>
      <c r="N2050" s="73" t="s">
        <v>5737</v>
      </c>
      <c r="O2050" s="71">
        <v>0</v>
      </c>
      <c r="P2050" s="71">
        <v>6670</v>
      </c>
      <c r="Q2050" s="79">
        <v>0</v>
      </c>
      <c r="R2050" s="79">
        <v>0</v>
      </c>
      <c r="S2050" s="71">
        <v>0</v>
      </c>
      <c r="T2050" s="79">
        <v>6670</v>
      </c>
      <c r="U2050" s="87" t="s">
        <v>24</v>
      </c>
      <c r="V2050" s="84">
        <f t="shared" si="210"/>
        <v>382.98776391416936</v>
      </c>
      <c r="W2050" s="78">
        <v>46109</v>
      </c>
      <c r="X2050" s="87" t="s">
        <v>437</v>
      </c>
      <c r="Y2050" s="85" t="s">
        <v>129</v>
      </c>
      <c r="Z2050" s="85" t="s">
        <v>239</v>
      </c>
      <c r="AA2050" s="85" t="s">
        <v>122</v>
      </c>
      <c r="AB2050" s="76" t="s">
        <v>539</v>
      </c>
      <c r="AC2050" s="76" t="s">
        <v>540</v>
      </c>
      <c r="AD2050" s="76" t="s">
        <v>174</v>
      </c>
      <c r="AE2050" s="341">
        <v>67110003</v>
      </c>
      <c r="AF2050" s="76" t="s">
        <v>7314</v>
      </c>
      <c r="AG2050" s="75"/>
      <c r="AH2050" s="60"/>
      <c r="AI2050" s="75" t="s">
        <v>6880</v>
      </c>
      <c r="AJ2050" s="6" t="s">
        <v>103</v>
      </c>
      <c r="AK2050" s="81">
        <v>0</v>
      </c>
      <c r="AL2050" s="6" t="s">
        <v>103</v>
      </c>
      <c r="AM2050" s="342"/>
      <c r="AN2050" s="342"/>
      <c r="AO2050" s="342"/>
    </row>
    <row r="2051" spans="1:41" ht="58">
      <c r="A2051" s="75" t="s">
        <v>6880</v>
      </c>
      <c r="B2051" s="6" t="s">
        <v>93</v>
      </c>
      <c r="C2051" s="76">
        <v>2050</v>
      </c>
      <c r="D2051" s="76" t="s">
        <v>98</v>
      </c>
      <c r="E2051" s="76" t="s">
        <v>2164</v>
      </c>
      <c r="F2051" s="6" t="str">
        <f t="shared" ref="F2051:F2114" si="211">E2051&amp;G2051</f>
        <v>BROKERRM-M-020-SI26-M19-B</v>
      </c>
      <c r="G2051" s="97" t="s">
        <v>5524</v>
      </c>
      <c r="H2051" s="95" t="s">
        <v>7067</v>
      </c>
      <c r="I2051" s="85" t="s">
        <v>6622</v>
      </c>
      <c r="J2051" s="92">
        <v>46109</v>
      </c>
      <c r="K2051" s="95" t="s">
        <v>6223</v>
      </c>
      <c r="L2051" s="73" t="s">
        <v>6224</v>
      </c>
      <c r="M2051" s="80" t="s">
        <v>117</v>
      </c>
      <c r="N2051" s="73" t="s">
        <v>5778</v>
      </c>
      <c r="O2051" s="71">
        <v>0</v>
      </c>
      <c r="P2051" s="71">
        <v>7720.96</v>
      </c>
      <c r="Q2051" s="79">
        <v>0</v>
      </c>
      <c r="R2051" s="79">
        <v>0</v>
      </c>
      <c r="S2051" s="71">
        <v>0</v>
      </c>
      <c r="T2051" s="79">
        <v>7720.96</v>
      </c>
      <c r="U2051" s="87" t="s">
        <v>24</v>
      </c>
      <c r="V2051" s="84">
        <f t="shared" si="210"/>
        <v>443.33331419351504</v>
      </c>
      <c r="W2051" s="78">
        <v>46109</v>
      </c>
      <c r="X2051" s="87" t="s">
        <v>437</v>
      </c>
      <c r="Y2051" s="85" t="s">
        <v>129</v>
      </c>
      <c r="Z2051" s="85" t="s">
        <v>239</v>
      </c>
      <c r="AA2051" s="85" t="s">
        <v>122</v>
      </c>
      <c r="AB2051" s="76" t="s">
        <v>539</v>
      </c>
      <c r="AC2051" s="76" t="s">
        <v>540</v>
      </c>
      <c r="AD2051" s="76" t="s">
        <v>174</v>
      </c>
      <c r="AE2051" s="341">
        <v>67110003</v>
      </c>
      <c r="AF2051" s="76" t="s">
        <v>7315</v>
      </c>
      <c r="AG2051" s="75"/>
      <c r="AH2051" s="60"/>
      <c r="AI2051" s="75" t="s">
        <v>6880</v>
      </c>
      <c r="AJ2051" s="6" t="s">
        <v>103</v>
      </c>
      <c r="AK2051" s="81">
        <v>0</v>
      </c>
      <c r="AL2051" s="6" t="s">
        <v>103</v>
      </c>
      <c r="AM2051" s="342"/>
      <c r="AN2051" s="342"/>
      <c r="AO2051" s="342"/>
    </row>
    <row r="2052" spans="1:41" ht="58">
      <c r="A2052" s="75" t="s">
        <v>6880</v>
      </c>
      <c r="B2052" s="6" t="s">
        <v>93</v>
      </c>
      <c r="C2052" s="76">
        <v>2051</v>
      </c>
      <c r="D2052" s="76" t="s">
        <v>98</v>
      </c>
      <c r="E2052" s="76" t="s">
        <v>2164</v>
      </c>
      <c r="F2052" s="6" t="str">
        <f t="shared" si="211"/>
        <v>BROKERRM-M-583-SI25-M19-B</v>
      </c>
      <c r="G2052" s="97" t="s">
        <v>3442</v>
      </c>
      <c r="H2052" s="95" t="s">
        <v>7068</v>
      </c>
      <c r="I2052" s="85" t="s">
        <v>6622</v>
      </c>
      <c r="J2052" s="92">
        <v>46109</v>
      </c>
      <c r="K2052" s="95" t="s">
        <v>5278</v>
      </c>
      <c r="L2052" s="73" t="s">
        <v>3612</v>
      </c>
      <c r="M2052" s="80" t="s">
        <v>117</v>
      </c>
      <c r="N2052" s="73" t="s">
        <v>3613</v>
      </c>
      <c r="O2052" s="71">
        <v>0</v>
      </c>
      <c r="P2052" s="71">
        <v>5510</v>
      </c>
      <c r="Q2052" s="79">
        <v>0</v>
      </c>
      <c r="R2052" s="79">
        <v>0</v>
      </c>
      <c r="S2052" s="71">
        <v>0</v>
      </c>
      <c r="T2052" s="79">
        <v>5510</v>
      </c>
      <c r="U2052" s="87" t="s">
        <v>24</v>
      </c>
      <c r="V2052" s="84">
        <f t="shared" si="210"/>
        <v>316.38119627692254</v>
      </c>
      <c r="W2052" s="78">
        <v>46109</v>
      </c>
      <c r="X2052" s="87" t="s">
        <v>437</v>
      </c>
      <c r="Y2052" s="85" t="s">
        <v>129</v>
      </c>
      <c r="Z2052" s="85" t="s">
        <v>239</v>
      </c>
      <c r="AA2052" s="85" t="s">
        <v>122</v>
      </c>
      <c r="AB2052" s="76" t="s">
        <v>539</v>
      </c>
      <c r="AC2052" s="76" t="s">
        <v>540</v>
      </c>
      <c r="AD2052" s="76" t="s">
        <v>174</v>
      </c>
      <c r="AE2052" s="341">
        <v>67110003</v>
      </c>
      <c r="AF2052" s="76" t="s">
        <v>7316</v>
      </c>
      <c r="AG2052" s="75"/>
      <c r="AH2052" s="93"/>
      <c r="AI2052" s="75" t="s">
        <v>6880</v>
      </c>
      <c r="AJ2052" s="6" t="s">
        <v>103</v>
      </c>
      <c r="AK2052" s="81">
        <v>0</v>
      </c>
      <c r="AL2052" s="6" t="s">
        <v>103</v>
      </c>
      <c r="AM2052" s="342"/>
      <c r="AN2052" s="342"/>
      <c r="AO2052" s="342"/>
    </row>
    <row r="2053" spans="1:41" ht="58">
      <c r="A2053" s="75" t="s">
        <v>6880</v>
      </c>
      <c r="B2053" s="6" t="s">
        <v>93</v>
      </c>
      <c r="C2053" s="76">
        <v>2052</v>
      </c>
      <c r="D2053" s="76" t="s">
        <v>98</v>
      </c>
      <c r="E2053" s="76" t="s">
        <v>2164</v>
      </c>
      <c r="F2053" s="6" t="str">
        <f t="shared" si="211"/>
        <v>BROKERRM-M-010-SI26-M19-B</v>
      </c>
      <c r="G2053" s="97" t="s">
        <v>5110</v>
      </c>
      <c r="H2053" s="95" t="s">
        <v>7069</v>
      </c>
      <c r="I2053" s="85" t="s">
        <v>6622</v>
      </c>
      <c r="J2053" s="92">
        <v>46109</v>
      </c>
      <c r="K2053" s="95" t="s">
        <v>5346</v>
      </c>
      <c r="L2053" s="73" t="s">
        <v>5347</v>
      </c>
      <c r="M2053" s="80" t="s">
        <v>117</v>
      </c>
      <c r="N2053" s="73" t="s">
        <v>5348</v>
      </c>
      <c r="O2053" s="71">
        <v>0</v>
      </c>
      <c r="P2053" s="71">
        <v>7720.96</v>
      </c>
      <c r="Q2053" s="79">
        <v>0</v>
      </c>
      <c r="R2053" s="79">
        <v>0</v>
      </c>
      <c r="S2053" s="71">
        <v>0</v>
      </c>
      <c r="T2053" s="79">
        <v>7720.96</v>
      </c>
      <c r="U2053" s="87" t="s">
        <v>24</v>
      </c>
      <c r="V2053" s="84">
        <f t="shared" si="210"/>
        <v>443.33331419351504</v>
      </c>
      <c r="W2053" s="78">
        <v>46109</v>
      </c>
      <c r="X2053" s="87" t="s">
        <v>437</v>
      </c>
      <c r="Y2053" s="85" t="s">
        <v>129</v>
      </c>
      <c r="Z2053" s="85" t="s">
        <v>239</v>
      </c>
      <c r="AA2053" s="85" t="s">
        <v>122</v>
      </c>
      <c r="AB2053" s="76" t="s">
        <v>539</v>
      </c>
      <c r="AC2053" s="76" t="s">
        <v>540</v>
      </c>
      <c r="AD2053" s="76" t="s">
        <v>174</v>
      </c>
      <c r="AE2053" s="341">
        <v>67110003</v>
      </c>
      <c r="AF2053" s="76" t="s">
        <v>7317</v>
      </c>
      <c r="AG2053" s="75"/>
      <c r="AH2053" s="93"/>
      <c r="AI2053" s="75" t="s">
        <v>6880</v>
      </c>
      <c r="AJ2053" s="6" t="s">
        <v>103</v>
      </c>
      <c r="AK2053" s="81">
        <v>0</v>
      </c>
      <c r="AL2053" s="6" t="s">
        <v>103</v>
      </c>
      <c r="AM2053" s="342"/>
      <c r="AN2053" s="342"/>
      <c r="AO2053" s="342"/>
    </row>
    <row r="2054" spans="1:41" ht="29">
      <c r="A2054" s="75" t="s">
        <v>6880</v>
      </c>
      <c r="B2054" s="6" t="s">
        <v>93</v>
      </c>
      <c r="C2054" s="76">
        <v>2053</v>
      </c>
      <c r="D2054" s="76" t="s">
        <v>98</v>
      </c>
      <c r="E2054" s="76" t="s">
        <v>2164</v>
      </c>
      <c r="F2054" s="6" t="str">
        <f t="shared" si="211"/>
        <v>BROKERRM-M-075-SI26-M19-B</v>
      </c>
      <c r="G2054" s="97" t="s">
        <v>6015</v>
      </c>
      <c r="H2054" s="95" t="s">
        <v>7070</v>
      </c>
      <c r="I2054" s="85" t="s">
        <v>6622</v>
      </c>
      <c r="J2054" s="92">
        <v>46109</v>
      </c>
      <c r="K2054" s="95" t="s">
        <v>7318</v>
      </c>
      <c r="L2054" s="73" t="s">
        <v>6255</v>
      </c>
      <c r="M2054" s="80" t="s">
        <v>117</v>
      </c>
      <c r="N2054" s="73" t="s">
        <v>5830</v>
      </c>
      <c r="O2054" s="71">
        <v>0</v>
      </c>
      <c r="P2054" s="71">
        <v>57302</v>
      </c>
      <c r="Q2054" s="79">
        <v>0</v>
      </c>
      <c r="R2054" s="79">
        <v>0</v>
      </c>
      <c r="S2054" s="71">
        <v>0</v>
      </c>
      <c r="T2054" s="79">
        <v>57302</v>
      </c>
      <c r="U2054" s="87" t="s">
        <v>24</v>
      </c>
      <c r="V2054" s="84">
        <f t="shared" si="210"/>
        <v>3290.2496023702747</v>
      </c>
      <c r="W2054" s="78">
        <v>46109</v>
      </c>
      <c r="X2054" s="87" t="s">
        <v>1267</v>
      </c>
      <c r="Y2054" s="85" t="s">
        <v>129</v>
      </c>
      <c r="Z2054" s="85" t="s">
        <v>239</v>
      </c>
      <c r="AA2054" s="85" t="s">
        <v>122</v>
      </c>
      <c r="AB2054" s="76" t="s">
        <v>539</v>
      </c>
      <c r="AC2054" s="76" t="s">
        <v>540</v>
      </c>
      <c r="AD2054" s="76" t="s">
        <v>174</v>
      </c>
      <c r="AE2054" s="341">
        <v>67110003</v>
      </c>
      <c r="AF2054" s="76" t="s">
        <v>7319</v>
      </c>
      <c r="AG2054" s="75"/>
      <c r="AH2054" s="60"/>
      <c r="AI2054" s="75" t="s">
        <v>6880</v>
      </c>
      <c r="AJ2054" s="6" t="s">
        <v>103</v>
      </c>
      <c r="AK2054" s="81">
        <v>0</v>
      </c>
      <c r="AL2054" s="6" t="s">
        <v>103</v>
      </c>
      <c r="AM2054" s="342"/>
      <c r="AN2054" s="342"/>
      <c r="AO2054" s="342"/>
    </row>
    <row r="2055" spans="1:41" ht="29">
      <c r="A2055" s="75" t="s">
        <v>6880</v>
      </c>
      <c r="B2055" s="6" t="s">
        <v>93</v>
      </c>
      <c r="C2055" s="76">
        <v>2054</v>
      </c>
      <c r="D2055" s="76" t="s">
        <v>98</v>
      </c>
      <c r="E2055" s="76" t="s">
        <v>2164</v>
      </c>
      <c r="F2055" s="6" t="str">
        <f t="shared" si="211"/>
        <v>BROKERRM-M-082-SI26-M19-B</v>
      </c>
      <c r="G2055" s="97" t="s">
        <v>7071</v>
      </c>
      <c r="H2055" s="95" t="s">
        <v>7072</v>
      </c>
      <c r="I2055" s="85" t="s">
        <v>6622</v>
      </c>
      <c r="J2055" s="92">
        <v>46109</v>
      </c>
      <c r="K2055" s="95" t="s">
        <v>7320</v>
      </c>
      <c r="L2055" s="73" t="s">
        <v>7321</v>
      </c>
      <c r="M2055" s="80" t="s">
        <v>117</v>
      </c>
      <c r="N2055" s="73" t="s">
        <v>7322</v>
      </c>
      <c r="O2055" s="71">
        <v>0</v>
      </c>
      <c r="P2055" s="71">
        <v>55858.239999999998</v>
      </c>
      <c r="Q2055" s="79">
        <v>4014.48</v>
      </c>
      <c r="R2055" s="79">
        <v>642.32000000000005</v>
      </c>
      <c r="S2055" s="71">
        <v>0</v>
      </c>
      <c r="T2055" s="79">
        <v>60515.040000000001</v>
      </c>
      <c r="U2055" s="87" t="s">
        <v>24</v>
      </c>
      <c r="V2055" s="84">
        <f t="shared" si="210"/>
        <v>3474.7406076126713</v>
      </c>
      <c r="W2055" s="78">
        <v>46109</v>
      </c>
      <c r="X2055" s="87" t="s">
        <v>1267</v>
      </c>
      <c r="Y2055" s="85" t="s">
        <v>129</v>
      </c>
      <c r="Z2055" s="85" t="s">
        <v>239</v>
      </c>
      <c r="AA2055" s="85" t="s">
        <v>122</v>
      </c>
      <c r="AB2055" s="76" t="s">
        <v>539</v>
      </c>
      <c r="AC2055" s="76" t="s">
        <v>540</v>
      </c>
      <c r="AD2055" s="76" t="s">
        <v>174</v>
      </c>
      <c r="AE2055" s="341">
        <v>67110003</v>
      </c>
      <c r="AF2055" s="76" t="s">
        <v>96</v>
      </c>
      <c r="AG2055" s="75"/>
      <c r="AH2055" s="60"/>
      <c r="AI2055" s="75" t="s">
        <v>6880</v>
      </c>
      <c r="AJ2055" s="6" t="s">
        <v>103</v>
      </c>
      <c r="AK2055" s="81">
        <v>0</v>
      </c>
      <c r="AL2055" s="6" t="s">
        <v>103</v>
      </c>
      <c r="AM2055" s="342"/>
      <c r="AN2055" s="342"/>
      <c r="AO2055" s="342"/>
    </row>
    <row r="2056" spans="1:41" ht="29">
      <c r="A2056" s="75" t="s">
        <v>6880</v>
      </c>
      <c r="B2056" s="6" t="s">
        <v>93</v>
      </c>
      <c r="C2056" s="76">
        <v>2055</v>
      </c>
      <c r="D2056" s="76" t="s">
        <v>98</v>
      </c>
      <c r="E2056" s="76" t="s">
        <v>2164</v>
      </c>
      <c r="F2056" s="6" t="str">
        <f t="shared" si="211"/>
        <v>BROKERRM-M-070-SI26-M19-B</v>
      </c>
      <c r="G2056" s="97" t="s">
        <v>7073</v>
      </c>
      <c r="H2056" s="95" t="s">
        <v>7074</v>
      </c>
      <c r="I2056" s="85" t="s">
        <v>6622</v>
      </c>
      <c r="J2056" s="92">
        <v>46109</v>
      </c>
      <c r="K2056" s="95" t="s">
        <v>7323</v>
      </c>
      <c r="L2056" s="73" t="s">
        <v>7324</v>
      </c>
      <c r="M2056" s="80" t="s">
        <v>117</v>
      </c>
      <c r="N2056" s="73" t="s">
        <v>7325</v>
      </c>
      <c r="O2056" s="71">
        <v>0</v>
      </c>
      <c r="P2056" s="71">
        <v>47954.04</v>
      </c>
      <c r="Q2056" s="79">
        <v>4560.55</v>
      </c>
      <c r="R2056" s="79">
        <v>729.69</v>
      </c>
      <c r="S2056" s="71">
        <v>0</v>
      </c>
      <c r="T2056" s="79">
        <v>53244.28</v>
      </c>
      <c r="U2056" s="87" t="s">
        <v>24</v>
      </c>
      <c r="V2056" s="84">
        <f t="shared" si="210"/>
        <v>3057.257531996991</v>
      </c>
      <c r="W2056" s="78">
        <v>46109</v>
      </c>
      <c r="X2056" s="87" t="s">
        <v>1267</v>
      </c>
      <c r="Y2056" s="85" t="s">
        <v>129</v>
      </c>
      <c r="Z2056" s="85" t="s">
        <v>239</v>
      </c>
      <c r="AA2056" s="85" t="s">
        <v>122</v>
      </c>
      <c r="AB2056" s="76" t="s">
        <v>539</v>
      </c>
      <c r="AC2056" s="76" t="s">
        <v>540</v>
      </c>
      <c r="AD2056" s="76" t="s">
        <v>174</v>
      </c>
      <c r="AE2056" s="341">
        <v>67110003</v>
      </c>
      <c r="AF2056" s="76" t="s">
        <v>96</v>
      </c>
      <c r="AG2056" s="75"/>
      <c r="AH2056" s="60"/>
      <c r="AI2056" s="75" t="s">
        <v>6880</v>
      </c>
      <c r="AJ2056" s="6" t="s">
        <v>103</v>
      </c>
      <c r="AK2056" s="81">
        <v>0</v>
      </c>
      <c r="AL2056" s="6" t="s">
        <v>103</v>
      </c>
      <c r="AM2056" s="342"/>
      <c r="AN2056" s="342"/>
      <c r="AO2056" s="342"/>
    </row>
    <row r="2057" spans="1:41">
      <c r="A2057" s="75" t="s">
        <v>6880</v>
      </c>
      <c r="B2057" s="6" t="s">
        <v>93</v>
      </c>
      <c r="C2057" s="76">
        <v>2056</v>
      </c>
      <c r="D2057" s="76" t="s">
        <v>98</v>
      </c>
      <c r="E2057" s="76" t="s">
        <v>2164</v>
      </c>
      <c r="F2057" s="6" t="str">
        <f t="shared" si="211"/>
        <v>BROKERRM-M-020-SI26-M19-B</v>
      </c>
      <c r="G2057" s="97" t="s">
        <v>5524</v>
      </c>
      <c r="H2057" s="95" t="s">
        <v>7075</v>
      </c>
      <c r="I2057" s="85" t="s">
        <v>6622</v>
      </c>
      <c r="J2057" s="92">
        <v>46109</v>
      </c>
      <c r="K2057" s="96" t="s">
        <v>5732</v>
      </c>
      <c r="L2057" s="73" t="s">
        <v>5733</v>
      </c>
      <c r="M2057" s="80" t="s">
        <v>117</v>
      </c>
      <c r="N2057" s="6" t="s">
        <v>5734</v>
      </c>
      <c r="O2057" s="71">
        <v>0</v>
      </c>
      <c r="P2057" s="71">
        <v>41784</v>
      </c>
      <c r="Q2057" s="79">
        <v>0</v>
      </c>
      <c r="R2057" s="79">
        <v>0</v>
      </c>
      <c r="S2057" s="71">
        <v>0</v>
      </c>
      <c r="T2057" s="79">
        <v>41784</v>
      </c>
      <c r="U2057" s="87" t="s">
        <v>24</v>
      </c>
      <c r="V2057" s="84">
        <f t="shared" si="210"/>
        <v>2399.2145018575193</v>
      </c>
      <c r="W2057" s="86">
        <v>46109</v>
      </c>
      <c r="X2057" s="80" t="s">
        <v>437</v>
      </c>
      <c r="Y2057" s="80" t="s">
        <v>129</v>
      </c>
      <c r="Z2057" s="80" t="s">
        <v>239</v>
      </c>
      <c r="AA2057" s="6" t="s">
        <v>122</v>
      </c>
      <c r="AB2057" s="76" t="s">
        <v>539</v>
      </c>
      <c r="AC2057" s="76" t="s">
        <v>540</v>
      </c>
      <c r="AD2057" s="76" t="s">
        <v>174</v>
      </c>
      <c r="AE2057" s="341">
        <v>67110003</v>
      </c>
      <c r="AF2057" s="76" t="s">
        <v>7326</v>
      </c>
      <c r="AG2057" s="82"/>
      <c r="AH2057" s="60"/>
      <c r="AI2057" s="75" t="s">
        <v>6880</v>
      </c>
      <c r="AJ2057" s="6" t="s">
        <v>103</v>
      </c>
      <c r="AK2057" s="81">
        <v>0</v>
      </c>
      <c r="AL2057" s="6" t="s">
        <v>103</v>
      </c>
      <c r="AM2057" s="342"/>
      <c r="AN2057" s="342"/>
      <c r="AO2057" s="342"/>
    </row>
    <row r="2058" spans="1:41">
      <c r="A2058" s="75" t="s">
        <v>6880</v>
      </c>
      <c r="B2058" s="6" t="s">
        <v>93</v>
      </c>
      <c r="C2058" s="76">
        <v>2057</v>
      </c>
      <c r="D2058" s="76" t="s">
        <v>98</v>
      </c>
      <c r="E2058" s="76" t="s">
        <v>2164</v>
      </c>
      <c r="F2058" s="6" t="str">
        <f t="shared" si="211"/>
        <v>BROKERFG-R-2167LE25.M01//FG-R-2169LE25.M19//FG-R-2168LE25.M19</v>
      </c>
      <c r="G2058" s="97" t="s">
        <v>7076</v>
      </c>
      <c r="H2058" s="95" t="s">
        <v>7077</v>
      </c>
      <c r="I2058" s="85" t="s">
        <v>6622</v>
      </c>
      <c r="J2058" s="92">
        <v>46108</v>
      </c>
      <c r="K2058" s="370">
        <v>6086670</v>
      </c>
      <c r="L2058" s="73" t="s">
        <v>116</v>
      </c>
      <c r="M2058" s="80" t="s">
        <v>195</v>
      </c>
      <c r="N2058" s="6" t="s">
        <v>116</v>
      </c>
      <c r="O2058" s="71">
        <v>0</v>
      </c>
      <c r="P2058" s="71">
        <v>0</v>
      </c>
      <c r="Q2058" s="79">
        <v>20405.169999999998</v>
      </c>
      <c r="R2058" s="79">
        <v>3264.83</v>
      </c>
      <c r="S2058" s="71">
        <v>0</v>
      </c>
      <c r="T2058" s="79">
        <v>23670</v>
      </c>
      <c r="U2058" s="87" t="s">
        <v>24</v>
      </c>
      <c r="V2058" s="84">
        <f t="shared" si="210"/>
        <v>1359.1184965289938</v>
      </c>
      <c r="W2058" s="86" t="s">
        <v>119</v>
      </c>
      <c r="X2058" s="85" t="s">
        <v>122</v>
      </c>
      <c r="Y2058" s="80" t="s">
        <v>121</v>
      </c>
      <c r="Z2058" s="80" t="s">
        <v>178</v>
      </c>
      <c r="AA2058" s="85" t="s">
        <v>438</v>
      </c>
      <c r="AB2058" s="76" t="s">
        <v>542</v>
      </c>
      <c r="AC2058" s="76" t="s">
        <v>541</v>
      </c>
      <c r="AD2058" s="76" t="s">
        <v>195</v>
      </c>
      <c r="AE2058" s="76" t="s">
        <v>547</v>
      </c>
      <c r="AF2058" s="76" t="s">
        <v>96</v>
      </c>
      <c r="AG2058" s="82"/>
      <c r="AH2058" s="60"/>
      <c r="AI2058" s="75" t="s">
        <v>6880</v>
      </c>
      <c r="AJ2058" s="6" t="s">
        <v>103</v>
      </c>
      <c r="AK2058" s="81">
        <v>0</v>
      </c>
      <c r="AL2058" s="6" t="s">
        <v>103</v>
      </c>
      <c r="AM2058" s="342"/>
      <c r="AN2058" s="342"/>
      <c r="AO2058" s="342"/>
    </row>
    <row r="2059" spans="1:41">
      <c r="A2059" s="75" t="s">
        <v>6880</v>
      </c>
      <c r="B2059" s="6" t="s">
        <v>93</v>
      </c>
      <c r="C2059" s="76">
        <v>2058</v>
      </c>
      <c r="D2059" s="6" t="s">
        <v>593</v>
      </c>
      <c r="E2059" s="76" t="s">
        <v>2163</v>
      </c>
      <c r="F2059" s="6" t="str">
        <f t="shared" si="211"/>
        <v>FREIGHTRM-A-025-SI26-M19-L</v>
      </c>
      <c r="G2059" s="97" t="s">
        <v>7078</v>
      </c>
      <c r="H2059" s="95">
        <v>1727928</v>
      </c>
      <c r="I2059" s="85" t="s">
        <v>6622</v>
      </c>
      <c r="J2059" s="92">
        <v>46105</v>
      </c>
      <c r="K2059" s="92" t="s">
        <v>7327</v>
      </c>
      <c r="L2059" s="80" t="s">
        <v>117</v>
      </c>
      <c r="M2059" s="80" t="s">
        <v>7327</v>
      </c>
      <c r="N2059" s="6" t="s">
        <v>116</v>
      </c>
      <c r="O2059" s="71">
        <v>0</v>
      </c>
      <c r="P2059" s="71">
        <v>0</v>
      </c>
      <c r="Q2059" s="79">
        <v>2616.92</v>
      </c>
      <c r="R2059" s="79">
        <v>72.14</v>
      </c>
      <c r="S2059" s="71">
        <v>0</v>
      </c>
      <c r="T2059" s="79">
        <v>2689.06</v>
      </c>
      <c r="U2059" s="87" t="s">
        <v>118</v>
      </c>
      <c r="V2059" s="84">
        <f t="shared" ref="V2059:V2066" si="212">T2059</f>
        <v>2689.06</v>
      </c>
      <c r="W2059" s="70" t="s">
        <v>5747</v>
      </c>
      <c r="X2059" s="6" t="s">
        <v>1444</v>
      </c>
      <c r="Y2059" s="80" t="s">
        <v>7328</v>
      </c>
      <c r="Z2059" s="80" t="s">
        <v>1439</v>
      </c>
      <c r="AA2059" s="109" t="s">
        <v>1266</v>
      </c>
      <c r="AB2059" s="76" t="s">
        <v>539</v>
      </c>
      <c r="AC2059" s="76" t="s">
        <v>540</v>
      </c>
      <c r="AD2059" s="76" t="s">
        <v>174</v>
      </c>
      <c r="AE2059" s="341">
        <v>67110003</v>
      </c>
      <c r="AF2059" s="76" t="s">
        <v>96</v>
      </c>
      <c r="AG2059" s="82"/>
      <c r="AH2059" s="60"/>
      <c r="AI2059" s="75" t="s">
        <v>6880</v>
      </c>
      <c r="AJ2059" s="6" t="s">
        <v>103</v>
      </c>
      <c r="AK2059" s="81">
        <v>0</v>
      </c>
      <c r="AL2059" s="6" t="s">
        <v>103</v>
      </c>
      <c r="AM2059" s="342"/>
      <c r="AN2059" s="342"/>
      <c r="AO2059" s="342"/>
    </row>
    <row r="2060" spans="1:41">
      <c r="A2060" s="75" t="s">
        <v>6880</v>
      </c>
      <c r="B2060" s="6" t="s">
        <v>93</v>
      </c>
      <c r="C2060" s="76">
        <v>2059</v>
      </c>
      <c r="D2060" s="6" t="s">
        <v>593</v>
      </c>
      <c r="E2060" s="76" t="s">
        <v>2163</v>
      </c>
      <c r="F2060" s="6" t="str">
        <f t="shared" si="211"/>
        <v>FREIGHTRM-A-018-SI26-M19-L</v>
      </c>
      <c r="G2060" s="97" t="s">
        <v>7079</v>
      </c>
      <c r="H2060" s="95">
        <v>1728476</v>
      </c>
      <c r="I2060" s="85" t="s">
        <v>6622</v>
      </c>
      <c r="J2060" s="92">
        <v>46105</v>
      </c>
      <c r="K2060" s="92" t="s">
        <v>7329</v>
      </c>
      <c r="L2060" s="80" t="s">
        <v>117</v>
      </c>
      <c r="M2060" s="80" t="s">
        <v>7329</v>
      </c>
      <c r="N2060" s="6" t="s">
        <v>116</v>
      </c>
      <c r="O2060" s="71">
        <v>0</v>
      </c>
      <c r="P2060" s="71">
        <v>0</v>
      </c>
      <c r="Q2060" s="79">
        <v>3176.28</v>
      </c>
      <c r="R2060" s="79">
        <v>85.76</v>
      </c>
      <c r="S2060" s="71">
        <v>0</v>
      </c>
      <c r="T2060" s="79">
        <v>3262.04</v>
      </c>
      <c r="U2060" s="87" t="s">
        <v>118</v>
      </c>
      <c r="V2060" s="84">
        <f t="shared" si="212"/>
        <v>3262.04</v>
      </c>
      <c r="W2060" s="70" t="s">
        <v>5747</v>
      </c>
      <c r="X2060" s="6" t="s">
        <v>1444</v>
      </c>
      <c r="Y2060" s="80" t="s">
        <v>3005</v>
      </c>
      <c r="Z2060" s="80" t="s">
        <v>1439</v>
      </c>
      <c r="AA2060" s="109" t="s">
        <v>1266</v>
      </c>
      <c r="AB2060" s="76" t="s">
        <v>539</v>
      </c>
      <c r="AC2060" s="76" t="s">
        <v>540</v>
      </c>
      <c r="AD2060" s="76" t="s">
        <v>174</v>
      </c>
      <c r="AE2060" s="341">
        <v>67110003</v>
      </c>
      <c r="AF2060" s="76" t="s">
        <v>96</v>
      </c>
      <c r="AG2060" s="82"/>
      <c r="AH2060" s="60"/>
      <c r="AI2060" s="75" t="s">
        <v>6880</v>
      </c>
      <c r="AJ2060" s="6" t="s">
        <v>103</v>
      </c>
      <c r="AK2060" s="81">
        <v>0</v>
      </c>
      <c r="AL2060" s="6" t="s">
        <v>103</v>
      </c>
      <c r="AM2060" s="342"/>
      <c r="AN2060" s="342"/>
      <c r="AO2060" s="342"/>
    </row>
    <row r="2061" spans="1:41">
      <c r="A2061" s="75" t="s">
        <v>6880</v>
      </c>
      <c r="B2061" s="6" t="s">
        <v>93</v>
      </c>
      <c r="C2061" s="76">
        <v>2060</v>
      </c>
      <c r="D2061" s="6" t="s">
        <v>593</v>
      </c>
      <c r="E2061" s="76" t="s">
        <v>2163</v>
      </c>
      <c r="F2061" s="6" t="str">
        <f t="shared" si="211"/>
        <v>FREIGHTRM-R-040-SI26-M19</v>
      </c>
      <c r="G2061" s="97" t="s">
        <v>7080</v>
      </c>
      <c r="H2061" s="95">
        <v>1729170</v>
      </c>
      <c r="I2061" s="85" t="s">
        <v>6622</v>
      </c>
      <c r="J2061" s="92">
        <v>46106</v>
      </c>
      <c r="K2061" s="92" t="s">
        <v>7330</v>
      </c>
      <c r="L2061" s="80" t="s">
        <v>117</v>
      </c>
      <c r="M2061" s="80" t="s">
        <v>7330</v>
      </c>
      <c r="N2061" s="6" t="s">
        <v>116</v>
      </c>
      <c r="O2061" s="71">
        <v>0</v>
      </c>
      <c r="P2061" s="71">
        <v>0</v>
      </c>
      <c r="Q2061" s="79">
        <v>474</v>
      </c>
      <c r="R2061" s="79">
        <v>75.84</v>
      </c>
      <c r="S2061" s="71">
        <v>0</v>
      </c>
      <c r="T2061" s="79">
        <v>549.84</v>
      </c>
      <c r="U2061" s="87" t="s">
        <v>118</v>
      </c>
      <c r="V2061" s="84">
        <f t="shared" si="212"/>
        <v>549.84</v>
      </c>
      <c r="W2061" s="70" t="s">
        <v>5747</v>
      </c>
      <c r="X2061" s="6" t="s">
        <v>1266</v>
      </c>
      <c r="Y2061" s="80" t="s">
        <v>1449</v>
      </c>
      <c r="Z2061" s="80" t="s">
        <v>2019</v>
      </c>
      <c r="AA2061" s="109" t="s">
        <v>1266</v>
      </c>
      <c r="AB2061" s="76" t="s">
        <v>539</v>
      </c>
      <c r="AC2061" s="76" t="s">
        <v>540</v>
      </c>
      <c r="AD2061" s="76" t="s">
        <v>174</v>
      </c>
      <c r="AE2061" s="341">
        <v>67110003</v>
      </c>
      <c r="AF2061" s="76" t="s">
        <v>96</v>
      </c>
      <c r="AG2061" s="82"/>
      <c r="AH2061" s="60"/>
      <c r="AI2061" s="75" t="s">
        <v>6880</v>
      </c>
      <c r="AJ2061" s="6" t="s">
        <v>103</v>
      </c>
      <c r="AK2061" s="81">
        <v>0</v>
      </c>
      <c r="AL2061" s="6" t="s">
        <v>103</v>
      </c>
      <c r="AM2061" s="342"/>
      <c r="AN2061" s="342"/>
      <c r="AO2061" s="342"/>
    </row>
    <row r="2062" spans="1:41">
      <c r="A2062" s="75" t="s">
        <v>6880</v>
      </c>
      <c r="B2062" s="6" t="s">
        <v>93</v>
      </c>
      <c r="C2062" s="76">
        <v>2061</v>
      </c>
      <c r="D2062" s="6" t="s">
        <v>593</v>
      </c>
      <c r="E2062" s="76" t="s">
        <v>2163</v>
      </c>
      <c r="F2062" s="6" t="str">
        <f t="shared" si="211"/>
        <v>FREIGHTRM-R-034-SI26-M19</v>
      </c>
      <c r="G2062" s="97" t="s">
        <v>7081</v>
      </c>
      <c r="H2062" s="95">
        <v>1729213</v>
      </c>
      <c r="I2062" s="85" t="s">
        <v>6622</v>
      </c>
      <c r="J2062" s="92">
        <v>46106</v>
      </c>
      <c r="K2062" s="92" t="s">
        <v>7331</v>
      </c>
      <c r="L2062" s="80" t="s">
        <v>117</v>
      </c>
      <c r="M2062" s="80" t="s">
        <v>7331</v>
      </c>
      <c r="N2062" s="6" t="s">
        <v>116</v>
      </c>
      <c r="O2062" s="71">
        <v>0</v>
      </c>
      <c r="P2062" s="71">
        <v>0</v>
      </c>
      <c r="Q2062" s="79">
        <v>5337.5</v>
      </c>
      <c r="R2062" s="79">
        <v>22</v>
      </c>
      <c r="S2062" s="71">
        <v>0</v>
      </c>
      <c r="T2062" s="79">
        <v>5359.5</v>
      </c>
      <c r="U2062" s="87" t="s">
        <v>118</v>
      </c>
      <c r="V2062" s="84">
        <f t="shared" si="212"/>
        <v>5359.5</v>
      </c>
      <c r="W2062" s="70" t="s">
        <v>5747</v>
      </c>
      <c r="X2062" s="6" t="s">
        <v>1447</v>
      </c>
      <c r="Y2062" s="80" t="s">
        <v>1448</v>
      </c>
      <c r="Z2062" s="80" t="s">
        <v>1449</v>
      </c>
      <c r="AA2062" s="109" t="s">
        <v>1266</v>
      </c>
      <c r="AB2062" s="76" t="s">
        <v>539</v>
      </c>
      <c r="AC2062" s="76" t="s">
        <v>540</v>
      </c>
      <c r="AD2062" s="76" t="s">
        <v>174</v>
      </c>
      <c r="AE2062" s="341">
        <v>67110003</v>
      </c>
      <c r="AF2062" s="76" t="s">
        <v>96</v>
      </c>
      <c r="AG2062" s="82"/>
      <c r="AH2062" s="60"/>
      <c r="AI2062" s="75" t="s">
        <v>6880</v>
      </c>
      <c r="AJ2062" s="6" t="s">
        <v>103</v>
      </c>
      <c r="AK2062" s="81">
        <v>0</v>
      </c>
      <c r="AL2062" s="6" t="s">
        <v>103</v>
      </c>
      <c r="AM2062" s="342"/>
      <c r="AN2062" s="342"/>
      <c r="AO2062" s="342"/>
    </row>
    <row r="2063" spans="1:41">
      <c r="A2063" s="75" t="s">
        <v>6880</v>
      </c>
      <c r="B2063" s="6" t="s">
        <v>93</v>
      </c>
      <c r="C2063" s="76">
        <v>2062</v>
      </c>
      <c r="D2063" s="6" t="s">
        <v>593</v>
      </c>
      <c r="E2063" s="76" t="s">
        <v>2163</v>
      </c>
      <c r="F2063" s="6" t="str">
        <f t="shared" si="211"/>
        <v>FREIGHTFG-A-0007-SE26-M19-L</v>
      </c>
      <c r="G2063" s="97" t="s">
        <v>7082</v>
      </c>
      <c r="H2063" s="95">
        <v>1729726</v>
      </c>
      <c r="I2063" s="85" t="s">
        <v>6622</v>
      </c>
      <c r="J2063" s="92">
        <v>46106</v>
      </c>
      <c r="K2063" s="92" t="s">
        <v>7332</v>
      </c>
      <c r="L2063" s="80" t="s">
        <v>1264</v>
      </c>
      <c r="M2063" s="80" t="s">
        <v>7332</v>
      </c>
      <c r="N2063" s="6" t="s">
        <v>116</v>
      </c>
      <c r="O2063" s="71">
        <v>0</v>
      </c>
      <c r="P2063" s="71">
        <v>0</v>
      </c>
      <c r="Q2063" s="79">
        <v>432.1</v>
      </c>
      <c r="R2063" s="79">
        <v>29.58</v>
      </c>
      <c r="S2063" s="71">
        <v>0</v>
      </c>
      <c r="T2063" s="79">
        <v>461.68</v>
      </c>
      <c r="U2063" s="87" t="s">
        <v>118</v>
      </c>
      <c r="V2063" s="84">
        <f t="shared" si="212"/>
        <v>461.68</v>
      </c>
      <c r="W2063" s="70" t="s">
        <v>5747</v>
      </c>
      <c r="X2063" s="6" t="s">
        <v>1266</v>
      </c>
      <c r="Y2063" s="80" t="s">
        <v>1439</v>
      </c>
      <c r="Z2063" s="80" t="s">
        <v>7333</v>
      </c>
      <c r="AA2063" s="109" t="s">
        <v>7334</v>
      </c>
      <c r="AB2063" s="76" t="s">
        <v>539</v>
      </c>
      <c r="AC2063" s="76" t="s">
        <v>541</v>
      </c>
      <c r="AD2063" s="76" t="s">
        <v>543</v>
      </c>
      <c r="AE2063" s="76" t="s">
        <v>549</v>
      </c>
      <c r="AF2063" s="76" t="s">
        <v>96</v>
      </c>
      <c r="AG2063" s="82"/>
      <c r="AH2063" s="60"/>
      <c r="AI2063" s="75" t="s">
        <v>6880</v>
      </c>
      <c r="AJ2063" s="6" t="s">
        <v>103</v>
      </c>
      <c r="AK2063" s="81">
        <v>0</v>
      </c>
      <c r="AL2063" s="6" t="s">
        <v>103</v>
      </c>
      <c r="AM2063" s="342"/>
      <c r="AN2063" s="342"/>
      <c r="AO2063" s="342"/>
    </row>
    <row r="2064" spans="1:41">
      <c r="A2064" s="75" t="s">
        <v>6880</v>
      </c>
      <c r="B2064" s="6" t="s">
        <v>93</v>
      </c>
      <c r="C2064" s="76">
        <v>2063</v>
      </c>
      <c r="D2064" s="6" t="s">
        <v>593</v>
      </c>
      <c r="E2064" s="76" t="s">
        <v>2163</v>
      </c>
      <c r="F2064" s="6" t="str">
        <f t="shared" si="211"/>
        <v>FREIGHTRM-A-030-SI26-M19-L</v>
      </c>
      <c r="G2064" s="97" t="s">
        <v>7083</v>
      </c>
      <c r="H2064" s="95">
        <v>1730215</v>
      </c>
      <c r="I2064" s="85" t="s">
        <v>6622</v>
      </c>
      <c r="J2064" s="92">
        <v>46106</v>
      </c>
      <c r="K2064" s="92" t="s">
        <v>7335</v>
      </c>
      <c r="L2064" s="80" t="s">
        <v>117</v>
      </c>
      <c r="M2064" s="80" t="s">
        <v>7335</v>
      </c>
      <c r="N2064" s="6" t="s">
        <v>116</v>
      </c>
      <c r="O2064" s="71">
        <v>0</v>
      </c>
      <c r="P2064" s="71">
        <v>0</v>
      </c>
      <c r="Q2064" s="79">
        <v>1834.92</v>
      </c>
      <c r="R2064" s="79">
        <v>53.1</v>
      </c>
      <c r="S2064" s="71">
        <v>0</v>
      </c>
      <c r="T2064" s="79">
        <v>1888.02</v>
      </c>
      <c r="U2064" s="87" t="s">
        <v>118</v>
      </c>
      <c r="V2064" s="84">
        <f t="shared" si="212"/>
        <v>1888.02</v>
      </c>
      <c r="W2064" s="70" t="s">
        <v>5747</v>
      </c>
      <c r="X2064" s="6" t="s">
        <v>1444</v>
      </c>
      <c r="Y2064" s="80" t="s">
        <v>3005</v>
      </c>
      <c r="Z2064" s="80" t="s">
        <v>1439</v>
      </c>
      <c r="AA2064" s="109" t="s">
        <v>1266</v>
      </c>
      <c r="AB2064" s="76" t="s">
        <v>539</v>
      </c>
      <c r="AC2064" s="76" t="s">
        <v>540</v>
      </c>
      <c r="AD2064" s="76" t="s">
        <v>174</v>
      </c>
      <c r="AE2064" s="341">
        <v>67110003</v>
      </c>
      <c r="AF2064" s="76" t="s">
        <v>96</v>
      </c>
      <c r="AG2064" s="82"/>
      <c r="AH2064" s="60"/>
      <c r="AI2064" s="75" t="s">
        <v>6880</v>
      </c>
      <c r="AJ2064" s="6" t="s">
        <v>103</v>
      </c>
      <c r="AK2064" s="81">
        <v>0</v>
      </c>
      <c r="AL2064" s="6" t="s">
        <v>103</v>
      </c>
      <c r="AM2064" s="342"/>
      <c r="AN2064" s="342"/>
      <c r="AO2064" s="342"/>
    </row>
    <row r="2065" spans="1:41">
      <c r="A2065" s="75" t="s">
        <v>6880</v>
      </c>
      <c r="B2065" s="6" t="s">
        <v>93</v>
      </c>
      <c r="C2065" s="76">
        <v>2064</v>
      </c>
      <c r="D2065" s="6" t="s">
        <v>593</v>
      </c>
      <c r="E2065" s="76" t="s">
        <v>2163</v>
      </c>
      <c r="F2065" s="6" t="str">
        <f t="shared" si="211"/>
        <v>FREIGHTRM-A-033-SI26-M19-L</v>
      </c>
      <c r="G2065" s="97" t="s">
        <v>7084</v>
      </c>
      <c r="H2065" s="95">
        <v>1730216</v>
      </c>
      <c r="I2065" s="85" t="s">
        <v>6622</v>
      </c>
      <c r="J2065" s="92">
        <v>46106</v>
      </c>
      <c r="K2065" s="92" t="s">
        <v>7336</v>
      </c>
      <c r="L2065" s="80" t="s">
        <v>117</v>
      </c>
      <c r="M2065" s="80" t="s">
        <v>7336</v>
      </c>
      <c r="N2065" s="6" t="s">
        <v>116</v>
      </c>
      <c r="O2065" s="71">
        <v>0</v>
      </c>
      <c r="P2065" s="71">
        <v>0</v>
      </c>
      <c r="Q2065" s="79">
        <v>2881.2</v>
      </c>
      <c r="R2065" s="79">
        <v>78.58</v>
      </c>
      <c r="S2065" s="71">
        <v>0</v>
      </c>
      <c r="T2065" s="79">
        <v>2959.78</v>
      </c>
      <c r="U2065" s="87" t="s">
        <v>118</v>
      </c>
      <c r="V2065" s="84">
        <f t="shared" si="212"/>
        <v>2959.78</v>
      </c>
      <c r="W2065" s="70" t="s">
        <v>5747</v>
      </c>
      <c r="X2065" s="6" t="s">
        <v>1444</v>
      </c>
      <c r="Y2065" s="80" t="s">
        <v>3005</v>
      </c>
      <c r="Z2065" s="80" t="s">
        <v>1439</v>
      </c>
      <c r="AA2065" s="109" t="s">
        <v>1266</v>
      </c>
      <c r="AB2065" s="76" t="s">
        <v>539</v>
      </c>
      <c r="AC2065" s="76" t="s">
        <v>540</v>
      </c>
      <c r="AD2065" s="76" t="s">
        <v>174</v>
      </c>
      <c r="AE2065" s="341">
        <v>67110003</v>
      </c>
      <c r="AF2065" s="76" t="s">
        <v>96</v>
      </c>
      <c r="AG2065" s="82"/>
      <c r="AH2065" s="60"/>
      <c r="AI2065" s="75" t="s">
        <v>6880</v>
      </c>
      <c r="AJ2065" s="6" t="s">
        <v>103</v>
      </c>
      <c r="AK2065" s="81">
        <v>0</v>
      </c>
      <c r="AL2065" s="6" t="s">
        <v>103</v>
      </c>
      <c r="AM2065" s="342"/>
      <c r="AN2065" s="342"/>
      <c r="AO2065" s="342"/>
    </row>
    <row r="2066" spans="1:41">
      <c r="A2066" s="75" t="s">
        <v>6880</v>
      </c>
      <c r="B2066" s="6" t="s">
        <v>93</v>
      </c>
      <c r="C2066" s="76">
        <v>2065</v>
      </c>
      <c r="D2066" s="6" t="s">
        <v>593</v>
      </c>
      <c r="E2066" s="80" t="s">
        <v>2163</v>
      </c>
      <c r="F2066" s="6" t="str">
        <f t="shared" si="211"/>
        <v>FREIGHTRM-A-036-SI26-M19-L</v>
      </c>
      <c r="G2066" s="95" t="s">
        <v>7085</v>
      </c>
      <c r="H2066" s="95">
        <v>1730218</v>
      </c>
      <c r="I2066" s="85" t="s">
        <v>6622</v>
      </c>
      <c r="J2066" s="92">
        <v>46106</v>
      </c>
      <c r="K2066" s="92" t="s">
        <v>7337</v>
      </c>
      <c r="L2066" s="90" t="s">
        <v>117</v>
      </c>
      <c r="M2066" s="76" t="s">
        <v>7337</v>
      </c>
      <c r="N2066" s="6" t="s">
        <v>116</v>
      </c>
      <c r="O2066" s="71">
        <v>0</v>
      </c>
      <c r="P2066" s="71">
        <v>0</v>
      </c>
      <c r="Q2066" s="79">
        <v>2145.02</v>
      </c>
      <c r="R2066" s="79">
        <v>60.29</v>
      </c>
      <c r="S2066" s="71">
        <v>0</v>
      </c>
      <c r="T2066" s="79">
        <v>2205.31</v>
      </c>
      <c r="U2066" s="87" t="s">
        <v>118</v>
      </c>
      <c r="V2066" s="84">
        <f t="shared" si="212"/>
        <v>2205.31</v>
      </c>
      <c r="W2066" s="61" t="s">
        <v>5747</v>
      </c>
      <c r="X2066" s="6" t="s">
        <v>1444</v>
      </c>
      <c r="Y2066" s="76" t="s">
        <v>1445</v>
      </c>
      <c r="Z2066" s="76" t="s">
        <v>1439</v>
      </c>
      <c r="AA2066" s="76" t="s">
        <v>1266</v>
      </c>
      <c r="AB2066" s="76" t="s">
        <v>539</v>
      </c>
      <c r="AC2066" s="76" t="s">
        <v>540</v>
      </c>
      <c r="AD2066" s="76" t="s">
        <v>174</v>
      </c>
      <c r="AE2066" s="341">
        <v>67110003</v>
      </c>
      <c r="AF2066" s="76" t="s">
        <v>96</v>
      </c>
      <c r="AG2066" s="82"/>
      <c r="AH2066" s="60"/>
      <c r="AI2066" s="75" t="s">
        <v>6880</v>
      </c>
      <c r="AJ2066" s="6" t="s">
        <v>103</v>
      </c>
      <c r="AK2066" s="81">
        <v>0</v>
      </c>
      <c r="AL2066" s="6" t="s">
        <v>103</v>
      </c>
      <c r="AM2066" s="342"/>
      <c r="AN2066" s="342"/>
      <c r="AO2066" s="342"/>
    </row>
    <row r="2067" spans="1:41">
      <c r="A2067" s="75" t="s">
        <v>6880</v>
      </c>
      <c r="B2067" s="6" t="s">
        <v>93</v>
      </c>
      <c r="C2067" s="76">
        <v>2066</v>
      </c>
      <c r="D2067" s="6" t="s">
        <v>593</v>
      </c>
      <c r="E2067" s="80" t="s">
        <v>2163</v>
      </c>
      <c r="F2067" s="6" t="str">
        <f t="shared" si="211"/>
        <v>FREIGHTRM-A-011-SI26-M19-L</v>
      </c>
      <c r="G2067" s="95" t="s">
        <v>4448</v>
      </c>
      <c r="H2067" s="95">
        <v>1730314</v>
      </c>
      <c r="I2067" s="85" t="s">
        <v>6622</v>
      </c>
      <c r="J2067" s="92">
        <v>46106</v>
      </c>
      <c r="K2067" s="97" t="s">
        <v>7338</v>
      </c>
      <c r="L2067" s="90" t="s">
        <v>117</v>
      </c>
      <c r="M2067" s="76" t="s">
        <v>7338</v>
      </c>
      <c r="N2067" s="6" t="s">
        <v>116</v>
      </c>
      <c r="O2067" s="71">
        <v>0</v>
      </c>
      <c r="P2067" s="71">
        <v>0</v>
      </c>
      <c r="Q2067" s="79">
        <v>24300</v>
      </c>
      <c r="R2067" s="79">
        <v>3888</v>
      </c>
      <c r="S2067" s="71">
        <v>0</v>
      </c>
      <c r="T2067" s="79">
        <v>28188</v>
      </c>
      <c r="U2067" s="87" t="s">
        <v>24</v>
      </c>
      <c r="V2067" s="84">
        <f>T2067/17.4157</f>
        <v>1618.5395935850984</v>
      </c>
      <c r="W2067" s="61" t="s">
        <v>5747</v>
      </c>
      <c r="X2067" s="6" t="s">
        <v>1266</v>
      </c>
      <c r="Y2067" s="76" t="s">
        <v>1439</v>
      </c>
      <c r="Z2067" s="76" t="s">
        <v>2019</v>
      </c>
      <c r="AA2067" s="76" t="s">
        <v>1266</v>
      </c>
      <c r="AB2067" s="76" t="s">
        <v>539</v>
      </c>
      <c r="AC2067" s="76" t="s">
        <v>540</v>
      </c>
      <c r="AD2067" s="76" t="s">
        <v>174</v>
      </c>
      <c r="AE2067" s="341">
        <v>67110003</v>
      </c>
      <c r="AF2067" s="76" t="s">
        <v>96</v>
      </c>
      <c r="AG2067" s="82"/>
      <c r="AH2067" s="60"/>
      <c r="AI2067" s="75" t="s">
        <v>6880</v>
      </c>
      <c r="AJ2067" s="6" t="s">
        <v>103</v>
      </c>
      <c r="AK2067" s="81">
        <v>0</v>
      </c>
      <c r="AL2067" s="6" t="s">
        <v>103</v>
      </c>
      <c r="AM2067" s="342"/>
      <c r="AN2067" s="342"/>
      <c r="AO2067" s="342"/>
    </row>
    <row r="2068" spans="1:41" ht="15" thickBot="1">
      <c r="A2068" s="75" t="s">
        <v>6880</v>
      </c>
      <c r="B2068" s="6" t="s">
        <v>93</v>
      </c>
      <c r="C2068" s="76">
        <v>2067</v>
      </c>
      <c r="D2068" s="6" t="s">
        <v>593</v>
      </c>
      <c r="E2068" s="80" t="s">
        <v>2163</v>
      </c>
      <c r="F2068" s="6" t="str">
        <f t="shared" si="211"/>
        <v>FREIGHTRT-A-0052AE26-M19-PFA</v>
      </c>
      <c r="G2068" s="95" t="s">
        <v>7086</v>
      </c>
      <c r="H2068" s="95">
        <v>1730443</v>
      </c>
      <c r="I2068" s="85" t="s">
        <v>6622</v>
      </c>
      <c r="J2068" s="92">
        <v>46106</v>
      </c>
      <c r="K2068" s="97" t="s">
        <v>7339</v>
      </c>
      <c r="L2068" s="90" t="s">
        <v>1264</v>
      </c>
      <c r="M2068" s="76" t="s">
        <v>7339</v>
      </c>
      <c r="N2068" s="6" t="s">
        <v>116</v>
      </c>
      <c r="O2068" s="71">
        <v>0</v>
      </c>
      <c r="P2068" s="71">
        <v>0</v>
      </c>
      <c r="Q2068" s="79">
        <v>3710</v>
      </c>
      <c r="R2068" s="79">
        <v>66.53</v>
      </c>
      <c r="S2068" s="71">
        <v>0</v>
      </c>
      <c r="T2068" s="79">
        <v>3776.53</v>
      </c>
      <c r="U2068" s="87" t="s">
        <v>118</v>
      </c>
      <c r="V2068" s="84">
        <f t="shared" ref="V2068:V2077" si="213">T2068</f>
        <v>3776.53</v>
      </c>
      <c r="W2068" s="61" t="s">
        <v>5747</v>
      </c>
      <c r="X2068" s="6" t="s">
        <v>1266</v>
      </c>
      <c r="Y2068" s="76" t="s">
        <v>7340</v>
      </c>
      <c r="Z2068" s="76" t="s">
        <v>7341</v>
      </c>
      <c r="AA2068" s="76" t="s">
        <v>2543</v>
      </c>
      <c r="AB2068" s="76" t="s">
        <v>539</v>
      </c>
      <c r="AC2068" s="76" t="s">
        <v>541</v>
      </c>
      <c r="AD2068" s="76" t="s">
        <v>28</v>
      </c>
      <c r="AE2068" s="275" t="s">
        <v>1517</v>
      </c>
      <c r="AF2068" s="76" t="s">
        <v>96</v>
      </c>
      <c r="AG2068" s="82"/>
      <c r="AH2068" s="60"/>
      <c r="AI2068" s="75" t="s">
        <v>6880</v>
      </c>
      <c r="AJ2068" s="6" t="s">
        <v>111</v>
      </c>
      <c r="AK2068" s="81">
        <f t="shared" ref="AK2068:AK2073" si="214">V2068</f>
        <v>3776.53</v>
      </c>
      <c r="AL2068" s="6" t="s">
        <v>111</v>
      </c>
      <c r="AM2068" s="342"/>
      <c r="AN2068" s="342"/>
      <c r="AO2068" s="342"/>
    </row>
    <row r="2069" spans="1:41">
      <c r="A2069" s="75" t="s">
        <v>6880</v>
      </c>
      <c r="B2069" s="6" t="s">
        <v>93</v>
      </c>
      <c r="C2069" s="76">
        <v>2068</v>
      </c>
      <c r="D2069" s="6" t="s">
        <v>593</v>
      </c>
      <c r="E2069" s="80" t="s">
        <v>2163</v>
      </c>
      <c r="F2069" s="6" t="str">
        <f t="shared" si="211"/>
        <v>FREIGHTFG-A-0018-SE26-M19.SINCO</v>
      </c>
      <c r="G2069" s="95" t="s">
        <v>7087</v>
      </c>
      <c r="H2069" s="95">
        <v>1730872</v>
      </c>
      <c r="I2069" s="85" t="s">
        <v>6622</v>
      </c>
      <c r="J2069" s="92">
        <v>46107</v>
      </c>
      <c r="K2069" s="97" t="s">
        <v>7342</v>
      </c>
      <c r="L2069" s="90" t="s">
        <v>1264</v>
      </c>
      <c r="M2069" s="76" t="s">
        <v>7342</v>
      </c>
      <c r="N2069" s="6" t="s">
        <v>116</v>
      </c>
      <c r="O2069" s="71">
        <v>0</v>
      </c>
      <c r="P2069" s="71">
        <v>0</v>
      </c>
      <c r="Q2069" s="79">
        <v>269.91000000000003</v>
      </c>
      <c r="R2069" s="79">
        <v>34.42</v>
      </c>
      <c r="S2069" s="71">
        <v>0</v>
      </c>
      <c r="T2069" s="79">
        <v>304.33</v>
      </c>
      <c r="U2069" s="87" t="s">
        <v>118</v>
      </c>
      <c r="V2069" s="84">
        <f t="shared" si="213"/>
        <v>304.33</v>
      </c>
      <c r="W2069" s="61" t="s">
        <v>5747</v>
      </c>
      <c r="X2069" s="6" t="s">
        <v>2040</v>
      </c>
      <c r="Y2069" s="76" t="s">
        <v>1449</v>
      </c>
      <c r="Z2069" s="76" t="s">
        <v>2041</v>
      </c>
      <c r="AA2069" s="76" t="s">
        <v>1358</v>
      </c>
      <c r="AB2069" s="76" t="s">
        <v>539</v>
      </c>
      <c r="AC2069" s="76" t="s">
        <v>541</v>
      </c>
      <c r="AD2069" s="76" t="s">
        <v>543</v>
      </c>
      <c r="AE2069" s="76" t="s">
        <v>549</v>
      </c>
      <c r="AF2069" s="76" t="s">
        <v>96</v>
      </c>
      <c r="AG2069" s="82"/>
      <c r="AH2069" s="60"/>
      <c r="AI2069" s="75" t="s">
        <v>6880</v>
      </c>
      <c r="AJ2069" s="6" t="s">
        <v>111</v>
      </c>
      <c r="AK2069" s="81">
        <f t="shared" si="214"/>
        <v>304.33</v>
      </c>
      <c r="AL2069" s="6" t="s">
        <v>111</v>
      </c>
      <c r="AM2069" s="342"/>
      <c r="AN2069" s="342"/>
      <c r="AO2069" s="342"/>
    </row>
    <row r="2070" spans="1:41">
      <c r="A2070" s="75" t="s">
        <v>6880</v>
      </c>
      <c r="B2070" s="6" t="s">
        <v>93</v>
      </c>
      <c r="C2070" s="76">
        <v>2069</v>
      </c>
      <c r="D2070" s="6" t="s">
        <v>593</v>
      </c>
      <c r="E2070" s="80" t="s">
        <v>2163</v>
      </c>
      <c r="F2070" s="6" t="str">
        <f t="shared" si="211"/>
        <v>FREIGHTFG-A-0018-SE26-M19</v>
      </c>
      <c r="G2070" s="95" t="s">
        <v>7088</v>
      </c>
      <c r="H2070" s="95">
        <v>1730896</v>
      </c>
      <c r="I2070" s="85" t="s">
        <v>6622</v>
      </c>
      <c r="J2070" s="92">
        <v>46107</v>
      </c>
      <c r="K2070" s="97" t="s">
        <v>7343</v>
      </c>
      <c r="L2070" s="90" t="s">
        <v>1264</v>
      </c>
      <c r="M2070" s="76" t="s">
        <v>7343</v>
      </c>
      <c r="N2070" s="6" t="s">
        <v>116</v>
      </c>
      <c r="O2070" s="71">
        <v>0</v>
      </c>
      <c r="P2070" s="71">
        <v>0</v>
      </c>
      <c r="Q2070" s="79">
        <v>2722.09</v>
      </c>
      <c r="R2070" s="79">
        <v>317.89999999999998</v>
      </c>
      <c r="S2070" s="71">
        <v>0</v>
      </c>
      <c r="T2070" s="79">
        <v>3039.99</v>
      </c>
      <c r="U2070" s="87" t="s">
        <v>118</v>
      </c>
      <c r="V2070" s="84">
        <f t="shared" si="213"/>
        <v>3039.99</v>
      </c>
      <c r="W2070" s="61" t="s">
        <v>5747</v>
      </c>
      <c r="X2070" s="6" t="s">
        <v>2040</v>
      </c>
      <c r="Y2070" s="76" t="s">
        <v>1449</v>
      </c>
      <c r="Z2070" s="76" t="s">
        <v>2041</v>
      </c>
      <c r="AA2070" s="76" t="s">
        <v>1358</v>
      </c>
      <c r="AB2070" s="76" t="s">
        <v>539</v>
      </c>
      <c r="AC2070" s="76" t="s">
        <v>541</v>
      </c>
      <c r="AD2070" s="76" t="s">
        <v>543</v>
      </c>
      <c r="AE2070" s="76" t="s">
        <v>549</v>
      </c>
      <c r="AF2070" s="76" t="s">
        <v>96</v>
      </c>
      <c r="AG2070" s="82"/>
      <c r="AH2070" s="60"/>
      <c r="AI2070" s="75" t="s">
        <v>6880</v>
      </c>
      <c r="AJ2070" s="6" t="s">
        <v>111</v>
      </c>
      <c r="AK2070" s="81">
        <f t="shared" si="214"/>
        <v>3039.99</v>
      </c>
      <c r="AL2070" s="6" t="s">
        <v>111</v>
      </c>
      <c r="AM2070" s="342"/>
      <c r="AN2070" s="342"/>
      <c r="AO2070" s="342"/>
    </row>
    <row r="2071" spans="1:41">
      <c r="A2071" s="75" t="s">
        <v>6880</v>
      </c>
      <c r="B2071" s="6" t="s">
        <v>93</v>
      </c>
      <c r="C2071" s="76">
        <v>2070</v>
      </c>
      <c r="D2071" s="6" t="s">
        <v>593</v>
      </c>
      <c r="E2071" s="80" t="s">
        <v>2163</v>
      </c>
      <c r="F2071" s="6" t="str">
        <f t="shared" si="211"/>
        <v>FREIGHTFG-A-0082-SE25-M19</v>
      </c>
      <c r="G2071" s="95" t="s">
        <v>7089</v>
      </c>
      <c r="H2071" s="95">
        <v>1716144</v>
      </c>
      <c r="I2071" s="85" t="s">
        <v>6622</v>
      </c>
      <c r="J2071" s="92">
        <v>46086</v>
      </c>
      <c r="K2071" s="92" t="s">
        <v>7344</v>
      </c>
      <c r="L2071" s="90" t="s">
        <v>1264</v>
      </c>
      <c r="M2071" s="76" t="s">
        <v>7344</v>
      </c>
      <c r="N2071" s="6" t="s">
        <v>116</v>
      </c>
      <c r="O2071" s="71">
        <v>0</v>
      </c>
      <c r="P2071" s="71">
        <v>0</v>
      </c>
      <c r="Q2071" s="79">
        <v>838.79</v>
      </c>
      <c r="R2071" s="79">
        <v>7.81</v>
      </c>
      <c r="S2071" s="71">
        <v>0</v>
      </c>
      <c r="T2071" s="79">
        <v>846.6</v>
      </c>
      <c r="U2071" s="87" t="s">
        <v>118</v>
      </c>
      <c r="V2071" s="84">
        <f t="shared" si="213"/>
        <v>846.6</v>
      </c>
      <c r="W2071" s="61" t="s">
        <v>5747</v>
      </c>
      <c r="X2071" s="6" t="s">
        <v>2040</v>
      </c>
      <c r="Y2071" s="76" t="s">
        <v>1449</v>
      </c>
      <c r="Z2071" s="76" t="s">
        <v>2041</v>
      </c>
      <c r="AA2071" s="76" t="s">
        <v>1358</v>
      </c>
      <c r="AB2071" s="76" t="s">
        <v>539</v>
      </c>
      <c r="AC2071" s="76" t="s">
        <v>541</v>
      </c>
      <c r="AD2071" s="76" t="s">
        <v>543</v>
      </c>
      <c r="AE2071" s="76" t="s">
        <v>549</v>
      </c>
      <c r="AF2071" s="76" t="s">
        <v>96</v>
      </c>
      <c r="AG2071" s="82"/>
      <c r="AH2071" s="60"/>
      <c r="AI2071" s="75" t="s">
        <v>6880</v>
      </c>
      <c r="AJ2071" s="6" t="s">
        <v>111</v>
      </c>
      <c r="AK2071" s="81">
        <f t="shared" si="214"/>
        <v>846.6</v>
      </c>
      <c r="AL2071" s="6" t="s">
        <v>111</v>
      </c>
      <c r="AM2071" s="342"/>
      <c r="AN2071" s="342"/>
      <c r="AO2071" s="342"/>
    </row>
    <row r="2072" spans="1:41">
      <c r="A2072" s="75" t="s">
        <v>6880</v>
      </c>
      <c r="B2072" s="6" t="s">
        <v>93</v>
      </c>
      <c r="C2072" s="76">
        <v>2071</v>
      </c>
      <c r="D2072" s="6" t="s">
        <v>593</v>
      </c>
      <c r="E2072" s="80" t="s">
        <v>2163</v>
      </c>
      <c r="F2072" s="6" t="str">
        <f t="shared" si="211"/>
        <v>FREIGHTFG-A-0080-SE25-M19</v>
      </c>
      <c r="G2072" s="95" t="s">
        <v>7090</v>
      </c>
      <c r="H2072" s="95">
        <v>1716153</v>
      </c>
      <c r="I2072" s="85" t="s">
        <v>6622</v>
      </c>
      <c r="J2072" s="92">
        <v>46086</v>
      </c>
      <c r="K2072" s="97" t="s">
        <v>7345</v>
      </c>
      <c r="L2072" s="90" t="s">
        <v>1264</v>
      </c>
      <c r="M2072" s="76" t="s">
        <v>7345</v>
      </c>
      <c r="N2072" s="6" t="s">
        <v>116</v>
      </c>
      <c r="O2072" s="71">
        <v>0</v>
      </c>
      <c r="P2072" s="71">
        <v>0</v>
      </c>
      <c r="Q2072" s="79">
        <v>846.3</v>
      </c>
      <c r="R2072" s="79">
        <v>9.01</v>
      </c>
      <c r="S2072" s="71">
        <v>0</v>
      </c>
      <c r="T2072" s="79">
        <v>855.31</v>
      </c>
      <c r="U2072" s="87" t="s">
        <v>118</v>
      </c>
      <c r="V2072" s="84">
        <f t="shared" si="213"/>
        <v>855.31</v>
      </c>
      <c r="W2072" s="61" t="s">
        <v>5747</v>
      </c>
      <c r="X2072" s="6" t="s">
        <v>2040</v>
      </c>
      <c r="Y2072" s="76" t="s">
        <v>1449</v>
      </c>
      <c r="Z2072" s="76" t="s">
        <v>2041</v>
      </c>
      <c r="AA2072" s="76" t="s">
        <v>1358</v>
      </c>
      <c r="AB2072" s="76" t="s">
        <v>539</v>
      </c>
      <c r="AC2072" s="76" t="s">
        <v>541</v>
      </c>
      <c r="AD2072" s="76" t="s">
        <v>543</v>
      </c>
      <c r="AE2072" s="76" t="s">
        <v>549</v>
      </c>
      <c r="AF2072" s="76" t="s">
        <v>96</v>
      </c>
      <c r="AG2072" s="82"/>
      <c r="AH2072" s="60"/>
      <c r="AI2072" s="75" t="s">
        <v>6880</v>
      </c>
      <c r="AJ2072" s="6" t="s">
        <v>111</v>
      </c>
      <c r="AK2072" s="81">
        <f t="shared" si="214"/>
        <v>855.31</v>
      </c>
      <c r="AL2072" s="6" t="s">
        <v>111</v>
      </c>
      <c r="AM2072" s="342"/>
      <c r="AN2072" s="342"/>
      <c r="AO2072" s="342"/>
    </row>
    <row r="2073" spans="1:41">
      <c r="A2073" s="75" t="s">
        <v>6880</v>
      </c>
      <c r="B2073" s="6" t="s">
        <v>93</v>
      </c>
      <c r="C2073" s="76">
        <v>2072</v>
      </c>
      <c r="D2073" s="6" t="s">
        <v>593</v>
      </c>
      <c r="E2073" s="80" t="s">
        <v>2163</v>
      </c>
      <c r="F2073" s="6" t="str">
        <f t="shared" si="211"/>
        <v>FREIGHTFG-A-0081-SE25-M19</v>
      </c>
      <c r="G2073" s="95" t="s">
        <v>7091</v>
      </c>
      <c r="H2073" s="95">
        <v>1716157</v>
      </c>
      <c r="I2073" s="85" t="s">
        <v>6622</v>
      </c>
      <c r="J2073" s="92">
        <v>46086</v>
      </c>
      <c r="K2073" s="97" t="s">
        <v>7346</v>
      </c>
      <c r="L2073" s="90" t="s">
        <v>1264</v>
      </c>
      <c r="M2073" s="76" t="s">
        <v>7346</v>
      </c>
      <c r="N2073" s="6" t="s">
        <v>116</v>
      </c>
      <c r="O2073" s="71">
        <v>0</v>
      </c>
      <c r="P2073" s="71">
        <v>0</v>
      </c>
      <c r="Q2073" s="79">
        <v>696.65</v>
      </c>
      <c r="R2073" s="79">
        <v>8.23</v>
      </c>
      <c r="S2073" s="71">
        <v>0</v>
      </c>
      <c r="T2073" s="79">
        <v>704.68</v>
      </c>
      <c r="U2073" s="87" t="s">
        <v>118</v>
      </c>
      <c r="V2073" s="84">
        <f t="shared" si="213"/>
        <v>704.68</v>
      </c>
      <c r="W2073" s="61" t="s">
        <v>5747</v>
      </c>
      <c r="X2073" s="6" t="s">
        <v>2040</v>
      </c>
      <c r="Y2073" s="76" t="s">
        <v>1449</v>
      </c>
      <c r="Z2073" s="76" t="s">
        <v>2041</v>
      </c>
      <c r="AA2073" s="76" t="s">
        <v>1358</v>
      </c>
      <c r="AB2073" s="76" t="s">
        <v>539</v>
      </c>
      <c r="AC2073" s="76" t="s">
        <v>541</v>
      </c>
      <c r="AD2073" s="76" t="s">
        <v>543</v>
      </c>
      <c r="AE2073" s="76" t="s">
        <v>549</v>
      </c>
      <c r="AF2073" s="76" t="s">
        <v>96</v>
      </c>
      <c r="AG2073" s="82"/>
      <c r="AH2073" s="60"/>
      <c r="AI2073" s="75" t="s">
        <v>6880</v>
      </c>
      <c r="AJ2073" s="6" t="s">
        <v>111</v>
      </c>
      <c r="AK2073" s="81">
        <f t="shared" si="214"/>
        <v>704.68</v>
      </c>
      <c r="AL2073" s="6" t="s">
        <v>111</v>
      </c>
      <c r="AM2073" s="342"/>
      <c r="AN2073" s="342"/>
      <c r="AO2073" s="342"/>
    </row>
    <row r="2074" spans="1:41">
      <c r="A2074" s="75" t="s">
        <v>6880</v>
      </c>
      <c r="B2074" s="6" t="s">
        <v>93</v>
      </c>
      <c r="C2074" s="76">
        <v>2073</v>
      </c>
      <c r="D2074" s="6" t="s">
        <v>106</v>
      </c>
      <c r="E2074" s="80" t="s">
        <v>2163</v>
      </c>
      <c r="F2074" s="6" t="str">
        <f t="shared" si="211"/>
        <v>FREIGHTRM-J-1213LI26-M19</v>
      </c>
      <c r="G2074" s="95" t="s">
        <v>7092</v>
      </c>
      <c r="H2074" s="95">
        <v>640747</v>
      </c>
      <c r="I2074" s="85" t="s">
        <v>6622</v>
      </c>
      <c r="J2074" s="92">
        <v>46104</v>
      </c>
      <c r="K2074" s="92"/>
      <c r="L2074" s="6" t="s">
        <v>116</v>
      </c>
      <c r="M2074" s="78" t="s">
        <v>173</v>
      </c>
      <c r="N2074" s="6" t="s">
        <v>116</v>
      </c>
      <c r="O2074" s="71">
        <v>0</v>
      </c>
      <c r="P2074" s="71">
        <v>0</v>
      </c>
      <c r="Q2074" s="79">
        <v>820</v>
      </c>
      <c r="R2074" s="79">
        <v>0</v>
      </c>
      <c r="S2074" s="71">
        <v>0</v>
      </c>
      <c r="T2074" s="79">
        <v>820</v>
      </c>
      <c r="U2074" s="87" t="s">
        <v>118</v>
      </c>
      <c r="V2074" s="84">
        <f t="shared" si="213"/>
        <v>820</v>
      </c>
      <c r="W2074" s="61">
        <v>46101</v>
      </c>
      <c r="X2074" s="6" t="s">
        <v>2047</v>
      </c>
      <c r="Y2074" s="76" t="s">
        <v>2048</v>
      </c>
      <c r="Z2074" s="76" t="s">
        <v>149</v>
      </c>
      <c r="AA2074" s="76" t="s">
        <v>150</v>
      </c>
      <c r="AB2074" s="76" t="s">
        <v>539</v>
      </c>
      <c r="AC2074" s="76" t="s">
        <v>540</v>
      </c>
      <c r="AD2074" s="76" t="s">
        <v>173</v>
      </c>
      <c r="AE2074" s="76" t="s">
        <v>548</v>
      </c>
      <c r="AF2074" s="76" t="s">
        <v>96</v>
      </c>
      <c r="AG2074" s="82"/>
      <c r="AH2074" s="60"/>
      <c r="AI2074" s="75" t="s">
        <v>6880</v>
      </c>
      <c r="AJ2074" s="6" t="s">
        <v>103</v>
      </c>
      <c r="AK2074" s="81">
        <v>0</v>
      </c>
      <c r="AL2074" s="6" t="s">
        <v>103</v>
      </c>
      <c r="AM2074" s="342"/>
      <c r="AN2074" s="342"/>
      <c r="AO2074" s="342"/>
    </row>
    <row r="2075" spans="1:41">
      <c r="A2075" s="75" t="s">
        <v>6880</v>
      </c>
      <c r="B2075" s="6" t="s">
        <v>93</v>
      </c>
      <c r="C2075" s="76">
        <v>2074</v>
      </c>
      <c r="D2075" s="6" t="s">
        <v>106</v>
      </c>
      <c r="E2075" s="80" t="s">
        <v>2163</v>
      </c>
      <c r="F2075" s="6" t="str">
        <f t="shared" si="211"/>
        <v>FREIGHTRM-J-1272LI26-M19</v>
      </c>
      <c r="G2075" s="95" t="s">
        <v>7093</v>
      </c>
      <c r="H2075" s="95">
        <v>640831</v>
      </c>
      <c r="I2075" s="85" t="s">
        <v>6622</v>
      </c>
      <c r="J2075" s="92">
        <v>46104</v>
      </c>
      <c r="K2075" s="92"/>
      <c r="L2075" s="6" t="s">
        <v>116</v>
      </c>
      <c r="M2075" s="78" t="s">
        <v>173</v>
      </c>
      <c r="N2075" s="6" t="s">
        <v>116</v>
      </c>
      <c r="O2075" s="71">
        <v>0</v>
      </c>
      <c r="P2075" s="71">
        <v>0</v>
      </c>
      <c r="Q2075" s="79">
        <v>384</v>
      </c>
      <c r="R2075" s="79">
        <v>0</v>
      </c>
      <c r="S2075" s="71">
        <v>0</v>
      </c>
      <c r="T2075" s="79">
        <v>384</v>
      </c>
      <c r="U2075" s="87" t="s">
        <v>118</v>
      </c>
      <c r="V2075" s="84">
        <f t="shared" si="213"/>
        <v>384</v>
      </c>
      <c r="W2075" s="61">
        <v>46096</v>
      </c>
      <c r="X2075" s="6" t="s">
        <v>7347</v>
      </c>
      <c r="Y2075" s="76" t="s">
        <v>6709</v>
      </c>
      <c r="Z2075" s="76" t="s">
        <v>6283</v>
      </c>
      <c r="AA2075" s="76" t="s">
        <v>150</v>
      </c>
      <c r="AB2075" s="76" t="s">
        <v>539</v>
      </c>
      <c r="AC2075" s="76" t="s">
        <v>540</v>
      </c>
      <c r="AD2075" s="76" t="s">
        <v>173</v>
      </c>
      <c r="AE2075" s="76" t="s">
        <v>548</v>
      </c>
      <c r="AF2075" s="76" t="s">
        <v>96</v>
      </c>
      <c r="AG2075" s="82"/>
      <c r="AH2075" s="60"/>
      <c r="AI2075" s="75" t="s">
        <v>6880</v>
      </c>
      <c r="AJ2075" s="6" t="s">
        <v>103</v>
      </c>
      <c r="AK2075" s="81">
        <v>0</v>
      </c>
      <c r="AL2075" s="6" t="s">
        <v>103</v>
      </c>
      <c r="AM2075" s="342"/>
      <c r="AN2075" s="342"/>
      <c r="AO2075" s="342"/>
    </row>
    <row r="2076" spans="1:41">
      <c r="A2076" s="75" t="s">
        <v>6880</v>
      </c>
      <c r="B2076" s="6" t="s">
        <v>93</v>
      </c>
      <c r="C2076" s="76">
        <v>2075</v>
      </c>
      <c r="D2076" s="6" t="s">
        <v>106</v>
      </c>
      <c r="E2076" s="80" t="s">
        <v>2163</v>
      </c>
      <c r="F2076" s="6" t="str">
        <f t="shared" si="211"/>
        <v>FREIGHTRM-A-031-SI26-M19-L</v>
      </c>
      <c r="G2076" s="95" t="s">
        <v>7094</v>
      </c>
      <c r="H2076" s="95">
        <v>640858</v>
      </c>
      <c r="I2076" s="85" t="s">
        <v>6622</v>
      </c>
      <c r="J2076" s="92">
        <v>46104</v>
      </c>
      <c r="K2076" s="92"/>
      <c r="L2076" s="6" t="s">
        <v>116</v>
      </c>
      <c r="M2076" s="78" t="s">
        <v>174</v>
      </c>
      <c r="N2076" s="6" t="s">
        <v>116</v>
      </c>
      <c r="O2076" s="71">
        <v>0</v>
      </c>
      <c r="P2076" s="71">
        <v>0</v>
      </c>
      <c r="Q2076" s="79">
        <v>914</v>
      </c>
      <c r="R2076" s="79">
        <v>0</v>
      </c>
      <c r="S2076" s="71">
        <v>0</v>
      </c>
      <c r="T2076" s="79">
        <v>914</v>
      </c>
      <c r="U2076" s="87" t="s">
        <v>118</v>
      </c>
      <c r="V2076" s="84">
        <f t="shared" si="213"/>
        <v>914</v>
      </c>
      <c r="W2076" s="61">
        <v>46102</v>
      </c>
      <c r="X2076" s="6" t="s">
        <v>153</v>
      </c>
      <c r="Y2076" s="76" t="s">
        <v>154</v>
      </c>
      <c r="Z2076" s="76" t="s">
        <v>155</v>
      </c>
      <c r="AA2076" s="76" t="s">
        <v>156</v>
      </c>
      <c r="AB2076" s="76" t="s">
        <v>539</v>
      </c>
      <c r="AC2076" s="76" t="s">
        <v>540</v>
      </c>
      <c r="AD2076" s="76" t="s">
        <v>174</v>
      </c>
      <c r="AE2076" s="341">
        <v>67110003</v>
      </c>
      <c r="AF2076" s="76" t="s">
        <v>96</v>
      </c>
      <c r="AG2076" s="82"/>
      <c r="AH2076" s="60"/>
      <c r="AI2076" s="75" t="s">
        <v>6880</v>
      </c>
      <c r="AJ2076" s="6" t="s">
        <v>103</v>
      </c>
      <c r="AK2076" s="81">
        <v>0</v>
      </c>
      <c r="AL2076" s="6" t="s">
        <v>103</v>
      </c>
      <c r="AM2076" s="342"/>
      <c r="AN2076" s="342"/>
      <c r="AO2076" s="342"/>
    </row>
    <row r="2077" spans="1:41">
      <c r="A2077" s="75" t="s">
        <v>6880</v>
      </c>
      <c r="B2077" s="6" t="s">
        <v>93</v>
      </c>
      <c r="C2077" s="76">
        <v>2076</v>
      </c>
      <c r="D2077" s="6" t="s">
        <v>106</v>
      </c>
      <c r="E2077" s="80" t="s">
        <v>2163</v>
      </c>
      <c r="F2077" s="6" t="str">
        <f t="shared" si="211"/>
        <v>FREIGHTRM-A-014-SI26-M19-L</v>
      </c>
      <c r="G2077" s="95" t="s">
        <v>6615</v>
      </c>
      <c r="H2077" s="95">
        <v>640860</v>
      </c>
      <c r="I2077" s="85" t="s">
        <v>6622</v>
      </c>
      <c r="J2077" s="92">
        <v>46104</v>
      </c>
      <c r="K2077" s="92"/>
      <c r="L2077" s="6" t="s">
        <v>116</v>
      </c>
      <c r="M2077" s="78" t="s">
        <v>174</v>
      </c>
      <c r="N2077" s="6" t="s">
        <v>116</v>
      </c>
      <c r="O2077" s="71">
        <v>0</v>
      </c>
      <c r="P2077" s="71">
        <v>0</v>
      </c>
      <c r="Q2077" s="79">
        <v>1252.4000000000001</v>
      </c>
      <c r="R2077" s="79">
        <v>0</v>
      </c>
      <c r="S2077" s="71">
        <v>0</v>
      </c>
      <c r="T2077" s="79">
        <v>1252.4000000000001</v>
      </c>
      <c r="U2077" s="87" t="s">
        <v>118</v>
      </c>
      <c r="V2077" s="84">
        <f t="shared" si="213"/>
        <v>1252.4000000000001</v>
      </c>
      <c r="W2077" s="61">
        <v>46091</v>
      </c>
      <c r="X2077" s="6" t="s">
        <v>7348</v>
      </c>
      <c r="Y2077" s="76" t="s">
        <v>7349</v>
      </c>
      <c r="Z2077" s="76" t="s">
        <v>155</v>
      </c>
      <c r="AA2077" s="76" t="s">
        <v>164</v>
      </c>
      <c r="AB2077" s="76" t="s">
        <v>539</v>
      </c>
      <c r="AC2077" s="76" t="s">
        <v>540</v>
      </c>
      <c r="AD2077" s="76" t="s">
        <v>174</v>
      </c>
      <c r="AE2077" s="341">
        <v>67110003</v>
      </c>
      <c r="AF2077" s="76" t="s">
        <v>96</v>
      </c>
      <c r="AG2077" s="82"/>
      <c r="AH2077" s="60"/>
      <c r="AI2077" s="75" t="s">
        <v>6880</v>
      </c>
      <c r="AJ2077" s="6" t="s">
        <v>103</v>
      </c>
      <c r="AK2077" s="81">
        <v>0</v>
      </c>
      <c r="AL2077" s="6" t="s">
        <v>103</v>
      </c>
      <c r="AM2077" s="342"/>
      <c r="AN2077" s="342"/>
      <c r="AO2077" s="342"/>
    </row>
    <row r="2078" spans="1:41">
      <c r="A2078" s="75" t="s">
        <v>6880</v>
      </c>
      <c r="B2078" s="6" t="s">
        <v>93</v>
      </c>
      <c r="C2078" s="76">
        <v>2077</v>
      </c>
      <c r="D2078" s="6" t="s">
        <v>106</v>
      </c>
      <c r="E2078" s="80" t="s">
        <v>2163</v>
      </c>
      <c r="F2078" s="6" t="str">
        <f t="shared" si="211"/>
        <v>FREIGHTRM-R-041-SI26-M19</v>
      </c>
      <c r="G2078" s="95" t="s">
        <v>7095</v>
      </c>
      <c r="H2078" s="95">
        <v>641493</v>
      </c>
      <c r="I2078" s="85" t="s">
        <v>6622</v>
      </c>
      <c r="J2078" s="92">
        <v>46106</v>
      </c>
      <c r="K2078" s="92"/>
      <c r="L2078" s="6" t="s">
        <v>116</v>
      </c>
      <c r="M2078" s="78" t="s">
        <v>174</v>
      </c>
      <c r="N2078" s="6" t="s">
        <v>116</v>
      </c>
      <c r="O2078" s="71">
        <v>0</v>
      </c>
      <c r="P2078" s="71">
        <v>0</v>
      </c>
      <c r="Q2078" s="79">
        <v>20880</v>
      </c>
      <c r="R2078" s="79">
        <v>0</v>
      </c>
      <c r="S2078" s="71">
        <v>0</v>
      </c>
      <c r="T2078" s="79">
        <v>20880</v>
      </c>
      <c r="U2078" s="87" t="s">
        <v>24</v>
      </c>
      <c r="V2078" s="84">
        <f>T2078/17.4157</f>
        <v>1198.9182174704433</v>
      </c>
      <c r="W2078" s="61">
        <v>46105</v>
      </c>
      <c r="X2078" s="6" t="s">
        <v>7350</v>
      </c>
      <c r="Y2078" s="76" t="s">
        <v>2045</v>
      </c>
      <c r="Z2078" s="76" t="s">
        <v>2046</v>
      </c>
      <c r="AA2078" s="76" t="s">
        <v>156</v>
      </c>
      <c r="AB2078" s="76" t="s">
        <v>539</v>
      </c>
      <c r="AC2078" s="76" t="s">
        <v>540</v>
      </c>
      <c r="AD2078" s="76" t="s">
        <v>174</v>
      </c>
      <c r="AE2078" s="341">
        <v>67110003</v>
      </c>
      <c r="AF2078" s="76" t="s">
        <v>96</v>
      </c>
      <c r="AG2078" s="82"/>
      <c r="AH2078" s="60"/>
      <c r="AI2078" s="75" t="s">
        <v>6880</v>
      </c>
      <c r="AJ2078" s="6" t="s">
        <v>103</v>
      </c>
      <c r="AK2078" s="81">
        <v>0</v>
      </c>
      <c r="AL2078" s="6" t="s">
        <v>103</v>
      </c>
      <c r="AM2078" s="342"/>
      <c r="AN2078" s="342"/>
      <c r="AO2078" s="342"/>
    </row>
    <row r="2079" spans="1:41">
      <c r="A2079" s="75" t="s">
        <v>6880</v>
      </c>
      <c r="B2079" s="6" t="s">
        <v>93</v>
      </c>
      <c r="C2079" s="76">
        <v>2078</v>
      </c>
      <c r="D2079" s="6" t="s">
        <v>106</v>
      </c>
      <c r="E2079" s="80" t="s">
        <v>2163</v>
      </c>
      <c r="F2079" s="6" t="str">
        <f t="shared" si="211"/>
        <v>FREIGHTRM-J-1271LI26-M19</v>
      </c>
      <c r="G2079" s="95" t="s">
        <v>7096</v>
      </c>
      <c r="H2079" s="95">
        <v>641529</v>
      </c>
      <c r="I2079" s="85" t="s">
        <v>6622</v>
      </c>
      <c r="J2079" s="92">
        <v>46106</v>
      </c>
      <c r="K2079" s="92"/>
      <c r="L2079" s="6" t="s">
        <v>116</v>
      </c>
      <c r="M2079" s="78" t="s">
        <v>173</v>
      </c>
      <c r="N2079" s="6" t="s">
        <v>116</v>
      </c>
      <c r="O2079" s="71">
        <v>0</v>
      </c>
      <c r="P2079" s="71">
        <v>0</v>
      </c>
      <c r="Q2079" s="79">
        <v>541</v>
      </c>
      <c r="R2079" s="79">
        <v>0</v>
      </c>
      <c r="S2079" s="71">
        <v>0</v>
      </c>
      <c r="T2079" s="79">
        <v>541</v>
      </c>
      <c r="U2079" s="87" t="s">
        <v>118</v>
      </c>
      <c r="V2079" s="84">
        <f t="shared" ref="V2079:V2082" si="215">T2079</f>
        <v>541</v>
      </c>
      <c r="W2079" s="61">
        <v>46098</v>
      </c>
      <c r="X2079" s="6" t="s">
        <v>165</v>
      </c>
      <c r="Y2079" s="76" t="s">
        <v>7351</v>
      </c>
      <c r="Z2079" s="76" t="s">
        <v>6283</v>
      </c>
      <c r="AA2079" s="76" t="s">
        <v>150</v>
      </c>
      <c r="AB2079" s="76" t="s">
        <v>539</v>
      </c>
      <c r="AC2079" s="76" t="s">
        <v>540</v>
      </c>
      <c r="AD2079" s="76" t="s">
        <v>173</v>
      </c>
      <c r="AE2079" s="76" t="s">
        <v>548</v>
      </c>
      <c r="AF2079" s="76" t="s">
        <v>96</v>
      </c>
      <c r="AG2079" s="82"/>
      <c r="AH2079" s="60"/>
      <c r="AI2079" s="75" t="s">
        <v>6880</v>
      </c>
      <c r="AJ2079" s="6" t="s">
        <v>103</v>
      </c>
      <c r="AK2079" s="81">
        <v>0</v>
      </c>
      <c r="AL2079" s="6" t="s">
        <v>103</v>
      </c>
      <c r="AM2079" s="342"/>
      <c r="AN2079" s="342"/>
      <c r="AO2079" s="342"/>
    </row>
    <row r="2080" spans="1:41">
      <c r="A2080" s="75" t="s">
        <v>6880</v>
      </c>
      <c r="B2080" s="6" t="s">
        <v>93</v>
      </c>
      <c r="C2080" s="76">
        <v>2079</v>
      </c>
      <c r="D2080" s="6" t="s">
        <v>106</v>
      </c>
      <c r="E2080" s="80" t="s">
        <v>2163</v>
      </c>
      <c r="F2080" s="6" t="str">
        <f t="shared" si="211"/>
        <v>FREIGHTRM-J-1278LI26-M19</v>
      </c>
      <c r="G2080" s="95" t="s">
        <v>7097</v>
      </c>
      <c r="H2080" s="95">
        <v>641532</v>
      </c>
      <c r="I2080" s="85" t="s">
        <v>6622</v>
      </c>
      <c r="J2080" s="92">
        <v>46106</v>
      </c>
      <c r="K2080" s="92"/>
      <c r="L2080" s="6" t="s">
        <v>116</v>
      </c>
      <c r="M2080" s="78" t="s">
        <v>173</v>
      </c>
      <c r="N2080" s="6" t="s">
        <v>116</v>
      </c>
      <c r="O2080" s="71">
        <v>0</v>
      </c>
      <c r="P2080" s="71">
        <v>0</v>
      </c>
      <c r="Q2080" s="79">
        <v>500</v>
      </c>
      <c r="R2080" s="79">
        <v>0</v>
      </c>
      <c r="S2080" s="71">
        <v>0</v>
      </c>
      <c r="T2080" s="79">
        <v>500</v>
      </c>
      <c r="U2080" s="87" t="s">
        <v>118</v>
      </c>
      <c r="V2080" s="84">
        <f t="shared" si="215"/>
        <v>500</v>
      </c>
      <c r="W2080" s="61">
        <v>46102</v>
      </c>
      <c r="X2080" s="6" t="s">
        <v>159</v>
      </c>
      <c r="Y2080" s="76" t="s">
        <v>160</v>
      </c>
      <c r="Z2080" s="76" t="s">
        <v>149</v>
      </c>
      <c r="AA2080" s="76" t="s">
        <v>150</v>
      </c>
      <c r="AB2080" s="76" t="s">
        <v>539</v>
      </c>
      <c r="AC2080" s="76" t="s">
        <v>540</v>
      </c>
      <c r="AD2080" s="76" t="s">
        <v>173</v>
      </c>
      <c r="AE2080" s="76" t="s">
        <v>548</v>
      </c>
      <c r="AF2080" s="76" t="s">
        <v>96</v>
      </c>
      <c r="AG2080" s="82"/>
      <c r="AH2080" s="60"/>
      <c r="AI2080" s="75" t="s">
        <v>6880</v>
      </c>
      <c r="AJ2080" s="6" t="s">
        <v>103</v>
      </c>
      <c r="AK2080" s="81">
        <v>0</v>
      </c>
      <c r="AL2080" s="6" t="s">
        <v>103</v>
      </c>
      <c r="AM2080" s="342"/>
      <c r="AN2080" s="342"/>
      <c r="AO2080" s="342"/>
    </row>
    <row r="2081" spans="1:41">
      <c r="A2081" s="75" t="s">
        <v>6880</v>
      </c>
      <c r="B2081" s="6" t="s">
        <v>93</v>
      </c>
      <c r="C2081" s="76">
        <v>2080</v>
      </c>
      <c r="D2081" s="6" t="s">
        <v>106</v>
      </c>
      <c r="E2081" s="80" t="s">
        <v>2163</v>
      </c>
      <c r="F2081" s="6" t="str">
        <f t="shared" si="211"/>
        <v>FREIGHTRM-J-1281LI26-M19</v>
      </c>
      <c r="G2081" s="95" t="s">
        <v>7098</v>
      </c>
      <c r="H2081" s="95">
        <v>641535</v>
      </c>
      <c r="I2081" s="85" t="s">
        <v>6622</v>
      </c>
      <c r="J2081" s="92">
        <v>46106</v>
      </c>
      <c r="K2081" s="92"/>
      <c r="L2081" s="6" t="s">
        <v>116</v>
      </c>
      <c r="M2081" s="78" t="s">
        <v>173</v>
      </c>
      <c r="N2081" s="6" t="s">
        <v>116</v>
      </c>
      <c r="O2081" s="71">
        <v>0</v>
      </c>
      <c r="P2081" s="71">
        <v>0</v>
      </c>
      <c r="Q2081" s="79">
        <v>353</v>
      </c>
      <c r="R2081" s="79">
        <v>0</v>
      </c>
      <c r="S2081" s="71">
        <v>0</v>
      </c>
      <c r="T2081" s="79">
        <v>353</v>
      </c>
      <c r="U2081" s="87" t="s">
        <v>118</v>
      </c>
      <c r="V2081" s="84">
        <f t="shared" si="215"/>
        <v>353</v>
      </c>
      <c r="W2081" s="61">
        <v>46105</v>
      </c>
      <c r="X2081" s="6" t="s">
        <v>169</v>
      </c>
      <c r="Y2081" s="76" t="s">
        <v>7352</v>
      </c>
      <c r="Z2081" s="76" t="s">
        <v>6283</v>
      </c>
      <c r="AA2081" s="76" t="s">
        <v>150</v>
      </c>
      <c r="AB2081" s="76" t="s">
        <v>539</v>
      </c>
      <c r="AC2081" s="76" t="s">
        <v>540</v>
      </c>
      <c r="AD2081" s="76" t="s">
        <v>173</v>
      </c>
      <c r="AE2081" s="76" t="s">
        <v>548</v>
      </c>
      <c r="AF2081" s="76" t="s">
        <v>96</v>
      </c>
      <c r="AG2081" s="82"/>
      <c r="AH2081" s="60"/>
      <c r="AI2081" s="75" t="s">
        <v>6880</v>
      </c>
      <c r="AJ2081" s="6" t="s">
        <v>103</v>
      </c>
      <c r="AK2081" s="81">
        <v>0</v>
      </c>
      <c r="AL2081" s="6" t="s">
        <v>103</v>
      </c>
      <c r="AM2081" s="342"/>
      <c r="AN2081" s="342"/>
      <c r="AO2081" s="342"/>
    </row>
    <row r="2082" spans="1:41">
      <c r="A2082" s="75" t="s">
        <v>6880</v>
      </c>
      <c r="B2082" s="6" t="s">
        <v>93</v>
      </c>
      <c r="C2082" s="76">
        <v>2081</v>
      </c>
      <c r="D2082" s="6" t="s">
        <v>106</v>
      </c>
      <c r="E2082" s="80" t="s">
        <v>2163</v>
      </c>
      <c r="F2082" s="6" t="str">
        <f t="shared" si="211"/>
        <v>FREIGHTRM-J-1285LI26-M19</v>
      </c>
      <c r="G2082" s="95" t="s">
        <v>7099</v>
      </c>
      <c r="H2082" s="95">
        <v>641536</v>
      </c>
      <c r="I2082" s="85" t="s">
        <v>6622</v>
      </c>
      <c r="J2082" s="92">
        <v>46106</v>
      </c>
      <c r="K2082" s="92"/>
      <c r="L2082" s="6" t="s">
        <v>116</v>
      </c>
      <c r="M2082" s="78" t="s">
        <v>173</v>
      </c>
      <c r="N2082" s="6" t="s">
        <v>116</v>
      </c>
      <c r="O2082" s="71">
        <v>0</v>
      </c>
      <c r="P2082" s="71">
        <v>0</v>
      </c>
      <c r="Q2082" s="79">
        <v>1200</v>
      </c>
      <c r="R2082" s="79">
        <v>0</v>
      </c>
      <c r="S2082" s="71">
        <v>0</v>
      </c>
      <c r="T2082" s="79">
        <v>1200</v>
      </c>
      <c r="U2082" s="87" t="s">
        <v>118</v>
      </c>
      <c r="V2082" s="84">
        <f t="shared" si="215"/>
        <v>1200</v>
      </c>
      <c r="W2082" s="61">
        <v>46102</v>
      </c>
      <c r="X2082" s="6" t="s">
        <v>150</v>
      </c>
      <c r="Y2082" s="76" t="s">
        <v>7353</v>
      </c>
      <c r="Z2082" s="76" t="s">
        <v>2046</v>
      </c>
      <c r="AA2082" s="76" t="s">
        <v>156</v>
      </c>
      <c r="AB2082" s="76" t="s">
        <v>539</v>
      </c>
      <c r="AC2082" s="76" t="s">
        <v>540</v>
      </c>
      <c r="AD2082" s="76" t="s">
        <v>173</v>
      </c>
      <c r="AE2082" s="76" t="s">
        <v>548</v>
      </c>
      <c r="AF2082" s="76" t="s">
        <v>96</v>
      </c>
      <c r="AG2082" s="82"/>
      <c r="AH2082" s="60"/>
      <c r="AI2082" s="75" t="s">
        <v>6880</v>
      </c>
      <c r="AJ2082" s="6" t="s">
        <v>103</v>
      </c>
      <c r="AK2082" s="81">
        <v>0</v>
      </c>
      <c r="AL2082" s="6" t="s">
        <v>103</v>
      </c>
      <c r="AM2082" s="342"/>
      <c r="AN2082" s="342"/>
      <c r="AO2082" s="342"/>
    </row>
    <row r="2083" spans="1:41">
      <c r="A2083" s="75" t="s">
        <v>6880</v>
      </c>
      <c r="B2083" s="6" t="s">
        <v>93</v>
      </c>
      <c r="C2083" s="76">
        <v>2082</v>
      </c>
      <c r="D2083" s="6" t="s">
        <v>104</v>
      </c>
      <c r="E2083" s="80" t="s">
        <v>2163</v>
      </c>
      <c r="F2083" s="6" t="str">
        <f t="shared" si="211"/>
        <v>FREIGHTPAQUETERIA</v>
      </c>
      <c r="G2083" s="6" t="s">
        <v>127</v>
      </c>
      <c r="H2083" s="6" t="s">
        <v>7100</v>
      </c>
      <c r="I2083" s="85" t="s">
        <v>6622</v>
      </c>
      <c r="J2083" s="92">
        <v>46118</v>
      </c>
      <c r="K2083" s="92"/>
      <c r="L2083" s="90" t="s">
        <v>119</v>
      </c>
      <c r="M2083" s="76" t="s">
        <v>25</v>
      </c>
      <c r="N2083" s="78" t="s">
        <v>116</v>
      </c>
      <c r="O2083" s="71">
        <v>0</v>
      </c>
      <c r="P2083" s="71">
        <v>0</v>
      </c>
      <c r="Q2083" s="79">
        <v>44682.94</v>
      </c>
      <c r="R2083" s="79">
        <v>0</v>
      </c>
      <c r="S2083" s="71">
        <v>0</v>
      </c>
      <c r="T2083" s="79">
        <v>44682.94</v>
      </c>
      <c r="U2083" s="87" t="s">
        <v>24</v>
      </c>
      <c r="V2083" s="84">
        <f t="shared" ref="V2083:V2084" si="216">T2083/17.4157</f>
        <v>2565.6700563284853</v>
      </c>
      <c r="W2083" s="61" t="s">
        <v>119</v>
      </c>
      <c r="X2083" s="6" t="s">
        <v>120</v>
      </c>
      <c r="Y2083" s="6" t="s">
        <v>120</v>
      </c>
      <c r="Z2083" s="76" t="s">
        <v>121</v>
      </c>
      <c r="AA2083" s="76" t="s">
        <v>122</v>
      </c>
      <c r="AB2083" s="76" t="s">
        <v>539</v>
      </c>
      <c r="AC2083" s="76" t="s">
        <v>540</v>
      </c>
      <c r="AD2083" s="76" t="s">
        <v>25</v>
      </c>
      <c r="AE2083" s="76" t="s">
        <v>544</v>
      </c>
      <c r="AF2083" s="76" t="s">
        <v>96</v>
      </c>
      <c r="AG2083" s="82"/>
      <c r="AH2083" s="60"/>
      <c r="AI2083" s="75" t="s">
        <v>6880</v>
      </c>
      <c r="AJ2083" s="6" t="s">
        <v>103</v>
      </c>
      <c r="AK2083" s="81">
        <v>0</v>
      </c>
      <c r="AL2083" s="6" t="s">
        <v>103</v>
      </c>
      <c r="AM2083" s="342"/>
      <c r="AN2083" s="342"/>
      <c r="AO2083" s="342"/>
    </row>
    <row r="2084" spans="1:41">
      <c r="A2084" s="75" t="s">
        <v>6880</v>
      </c>
      <c r="B2084" s="6" t="s">
        <v>93</v>
      </c>
      <c r="C2084" s="76">
        <v>2083</v>
      </c>
      <c r="D2084" s="6" t="s">
        <v>104</v>
      </c>
      <c r="E2084" s="80" t="s">
        <v>2163</v>
      </c>
      <c r="F2084" s="6" t="str">
        <f t="shared" si="211"/>
        <v>FREIGHTPAQUETERIA</v>
      </c>
      <c r="G2084" s="97" t="s">
        <v>127</v>
      </c>
      <c r="H2084" s="6" t="s">
        <v>7101</v>
      </c>
      <c r="I2084" s="85" t="s">
        <v>6622</v>
      </c>
      <c r="J2084" s="92">
        <v>46118</v>
      </c>
      <c r="K2084" s="92"/>
      <c r="L2084" s="90" t="s">
        <v>7354</v>
      </c>
      <c r="M2084" s="76" t="s">
        <v>25</v>
      </c>
      <c r="N2084" s="78" t="s">
        <v>116</v>
      </c>
      <c r="O2084" s="71">
        <v>0</v>
      </c>
      <c r="P2084" s="71">
        <v>0</v>
      </c>
      <c r="Q2084" s="79">
        <v>141.94999999999999</v>
      </c>
      <c r="R2084" s="79">
        <v>22.71</v>
      </c>
      <c r="S2084" s="71">
        <v>0</v>
      </c>
      <c r="T2084" s="79">
        <v>164.66</v>
      </c>
      <c r="U2084" s="87" t="s">
        <v>24</v>
      </c>
      <c r="V2084" s="84">
        <f t="shared" si="216"/>
        <v>9.454687437197471</v>
      </c>
      <c r="W2084" s="61">
        <v>46106</v>
      </c>
      <c r="X2084" t="s">
        <v>2055</v>
      </c>
      <c r="Y2084" s="76" t="s">
        <v>537</v>
      </c>
      <c r="Z2084" s="76" t="s">
        <v>121</v>
      </c>
      <c r="AA2084" s="76" t="s">
        <v>122</v>
      </c>
      <c r="AB2084" s="76" t="s">
        <v>539</v>
      </c>
      <c r="AC2084" s="76" t="s">
        <v>540</v>
      </c>
      <c r="AD2084" s="76" t="s">
        <v>25</v>
      </c>
      <c r="AE2084" s="76" t="s">
        <v>544</v>
      </c>
      <c r="AF2084" s="76" t="s">
        <v>96</v>
      </c>
      <c r="AG2084" s="82"/>
      <c r="AH2084" s="60"/>
      <c r="AI2084" s="75" t="s">
        <v>6880</v>
      </c>
      <c r="AJ2084" s="6" t="s">
        <v>103</v>
      </c>
      <c r="AK2084" s="81">
        <v>0</v>
      </c>
      <c r="AL2084" s="6" t="s">
        <v>103</v>
      </c>
      <c r="AM2084" s="342"/>
      <c r="AN2084" s="342"/>
      <c r="AO2084" s="342"/>
    </row>
    <row r="2085" spans="1:41">
      <c r="A2085" s="75" t="s">
        <v>6880</v>
      </c>
      <c r="B2085" s="6" t="s">
        <v>93</v>
      </c>
      <c r="C2085" s="76">
        <v>2084</v>
      </c>
      <c r="D2085" s="76" t="s">
        <v>109</v>
      </c>
      <c r="E2085" s="76" t="s">
        <v>105</v>
      </c>
      <c r="F2085" s="6" t="str">
        <f t="shared" si="211"/>
        <v>STORAGEINVENTARIO</v>
      </c>
      <c r="G2085" s="95" t="s">
        <v>194</v>
      </c>
      <c r="H2085" s="6" t="s">
        <v>7102</v>
      </c>
      <c r="I2085" s="85" t="s">
        <v>6622</v>
      </c>
      <c r="J2085" s="100">
        <v>46104</v>
      </c>
      <c r="K2085" s="92"/>
      <c r="L2085" s="77" t="s">
        <v>116</v>
      </c>
      <c r="M2085" s="76" t="s">
        <v>195</v>
      </c>
      <c r="N2085" s="78" t="s">
        <v>116</v>
      </c>
      <c r="O2085" s="71">
        <v>0</v>
      </c>
      <c r="P2085" s="71">
        <v>0</v>
      </c>
      <c r="Q2085" s="79">
        <v>420</v>
      </c>
      <c r="R2085" s="79">
        <v>0</v>
      </c>
      <c r="S2085" s="71">
        <v>0</v>
      </c>
      <c r="T2085" s="79">
        <v>420</v>
      </c>
      <c r="U2085" s="87" t="s">
        <v>118</v>
      </c>
      <c r="V2085" s="84">
        <f t="shared" ref="V2085:V2087" si="217">T2085</f>
        <v>420</v>
      </c>
      <c r="W2085" s="61" t="s">
        <v>119</v>
      </c>
      <c r="X2085" s="6" t="s">
        <v>122</v>
      </c>
      <c r="Y2085" s="76" t="s">
        <v>121</v>
      </c>
      <c r="Z2085" s="76" t="s">
        <v>178</v>
      </c>
      <c r="AA2085" s="76" t="s">
        <v>196</v>
      </c>
      <c r="AB2085" s="76" t="s">
        <v>539</v>
      </c>
      <c r="AC2085" s="76" t="s">
        <v>541</v>
      </c>
      <c r="AD2085" s="76" t="s">
        <v>195</v>
      </c>
      <c r="AE2085" s="76">
        <v>75640000</v>
      </c>
      <c r="AF2085" s="76" t="s">
        <v>96</v>
      </c>
      <c r="AG2085" s="82"/>
      <c r="AH2085" s="60"/>
      <c r="AI2085" s="75" t="s">
        <v>6880</v>
      </c>
      <c r="AJ2085" s="6" t="s">
        <v>103</v>
      </c>
      <c r="AK2085" s="81">
        <v>0</v>
      </c>
      <c r="AL2085" s="6" t="s">
        <v>103</v>
      </c>
      <c r="AM2085" s="342"/>
      <c r="AN2085" s="342"/>
      <c r="AO2085" s="342"/>
    </row>
    <row r="2086" spans="1:41">
      <c r="A2086" s="75" t="s">
        <v>6880</v>
      </c>
      <c r="B2086" s="6" t="s">
        <v>93</v>
      </c>
      <c r="C2086" s="76">
        <v>2085</v>
      </c>
      <c r="D2086" s="76" t="s">
        <v>109</v>
      </c>
      <c r="E2086" s="76" t="s">
        <v>105</v>
      </c>
      <c r="F2086" s="6" t="str">
        <f t="shared" si="211"/>
        <v>STORAGEINVENTARIO</v>
      </c>
      <c r="G2086" s="95" t="s">
        <v>194</v>
      </c>
      <c r="H2086" s="6" t="s">
        <v>7103</v>
      </c>
      <c r="I2086" s="85" t="s">
        <v>6622</v>
      </c>
      <c r="J2086" s="100">
        <v>46108</v>
      </c>
      <c r="K2086" s="92"/>
      <c r="L2086" s="77" t="s">
        <v>116</v>
      </c>
      <c r="M2086" s="76" t="s">
        <v>195</v>
      </c>
      <c r="N2086" s="78" t="s">
        <v>116</v>
      </c>
      <c r="O2086" s="71">
        <v>0</v>
      </c>
      <c r="P2086" s="71">
        <v>0</v>
      </c>
      <c r="Q2086" s="79">
        <v>48</v>
      </c>
      <c r="R2086" s="79">
        <v>0</v>
      </c>
      <c r="S2086" s="71">
        <v>0</v>
      </c>
      <c r="T2086" s="79">
        <v>48</v>
      </c>
      <c r="U2086" s="87" t="s">
        <v>118</v>
      </c>
      <c r="V2086" s="84">
        <f t="shared" si="217"/>
        <v>48</v>
      </c>
      <c r="W2086" s="61" t="s">
        <v>119</v>
      </c>
      <c r="X2086" s="6" t="s">
        <v>122</v>
      </c>
      <c r="Y2086" s="76" t="s">
        <v>121</v>
      </c>
      <c r="Z2086" s="76" t="s">
        <v>178</v>
      </c>
      <c r="AA2086" s="76" t="s">
        <v>196</v>
      </c>
      <c r="AB2086" s="76" t="s">
        <v>539</v>
      </c>
      <c r="AC2086" s="76" t="s">
        <v>541</v>
      </c>
      <c r="AD2086" s="76" t="s">
        <v>195</v>
      </c>
      <c r="AE2086" s="76">
        <v>75640000</v>
      </c>
      <c r="AF2086" s="76" t="s">
        <v>96</v>
      </c>
      <c r="AG2086" s="82"/>
      <c r="AH2086" s="60"/>
      <c r="AI2086" s="75" t="s">
        <v>6880</v>
      </c>
      <c r="AJ2086" s="6" t="s">
        <v>103</v>
      </c>
      <c r="AK2086" s="81">
        <v>0</v>
      </c>
      <c r="AL2086" s="6" t="s">
        <v>103</v>
      </c>
      <c r="AM2086" s="342"/>
      <c r="AN2086" s="342"/>
      <c r="AO2086" s="342"/>
    </row>
    <row r="2087" spans="1:41">
      <c r="A2087" s="75" t="s">
        <v>6880</v>
      </c>
      <c r="B2087" s="6" t="s">
        <v>93</v>
      </c>
      <c r="C2087" s="76">
        <v>2086</v>
      </c>
      <c r="D2087" s="76" t="s">
        <v>109</v>
      </c>
      <c r="E2087" s="76" t="s">
        <v>105</v>
      </c>
      <c r="F2087" s="6" t="str">
        <f t="shared" si="211"/>
        <v>STORAGEINVENTARIO</v>
      </c>
      <c r="G2087" s="95" t="s">
        <v>194</v>
      </c>
      <c r="H2087" s="6" t="s">
        <v>7104</v>
      </c>
      <c r="I2087" s="85" t="s">
        <v>6622</v>
      </c>
      <c r="J2087" s="100">
        <v>46108</v>
      </c>
      <c r="K2087" s="92"/>
      <c r="L2087" s="77" t="s">
        <v>116</v>
      </c>
      <c r="M2087" s="76" t="s">
        <v>195</v>
      </c>
      <c r="N2087" s="78" t="s">
        <v>116</v>
      </c>
      <c r="O2087" s="71">
        <v>0</v>
      </c>
      <c r="P2087" s="71">
        <v>0</v>
      </c>
      <c r="Q2087" s="79">
        <v>48</v>
      </c>
      <c r="R2087" s="79">
        <v>0</v>
      </c>
      <c r="S2087" s="71">
        <v>0</v>
      </c>
      <c r="T2087" s="79">
        <v>48</v>
      </c>
      <c r="U2087" s="87" t="s">
        <v>118</v>
      </c>
      <c r="V2087" s="84">
        <f t="shared" si="217"/>
        <v>48</v>
      </c>
      <c r="W2087" s="61" t="s">
        <v>119</v>
      </c>
      <c r="X2087" s="6" t="s">
        <v>122</v>
      </c>
      <c r="Y2087" s="76" t="s">
        <v>121</v>
      </c>
      <c r="Z2087" s="76" t="s">
        <v>178</v>
      </c>
      <c r="AA2087" s="76" t="s">
        <v>196</v>
      </c>
      <c r="AB2087" s="76" t="s">
        <v>539</v>
      </c>
      <c r="AC2087" s="76" t="s">
        <v>541</v>
      </c>
      <c r="AD2087" s="76" t="s">
        <v>195</v>
      </c>
      <c r="AE2087" s="76">
        <v>75640000</v>
      </c>
      <c r="AF2087" s="76" t="s">
        <v>96</v>
      </c>
      <c r="AG2087" s="82"/>
      <c r="AH2087" s="60"/>
      <c r="AI2087" s="75" t="s">
        <v>6880</v>
      </c>
      <c r="AJ2087" s="6" t="s">
        <v>103</v>
      </c>
      <c r="AK2087" s="81">
        <v>0</v>
      </c>
      <c r="AL2087" s="6" t="s">
        <v>103</v>
      </c>
      <c r="AM2087" s="342"/>
      <c r="AN2087" s="342"/>
      <c r="AO2087" s="342"/>
    </row>
    <row r="2088" spans="1:41">
      <c r="A2088" s="75" t="s">
        <v>6880</v>
      </c>
      <c r="B2088" s="6" t="s">
        <v>93</v>
      </c>
      <c r="C2088" s="76">
        <v>2087</v>
      </c>
      <c r="D2088" s="76" t="s">
        <v>1564</v>
      </c>
      <c r="E2088" s="76" t="s">
        <v>2163</v>
      </c>
      <c r="F2088" s="6" t="str">
        <f t="shared" si="211"/>
        <v>FREIGHTRM-M-037-SI26-M29</v>
      </c>
      <c r="G2088" s="95" t="s">
        <v>7105</v>
      </c>
      <c r="H2088" s="99" t="s">
        <v>7106</v>
      </c>
      <c r="I2088" s="85" t="s">
        <v>6622</v>
      </c>
      <c r="J2088" s="100">
        <v>46107</v>
      </c>
      <c r="K2088" s="100" t="s">
        <v>7355</v>
      </c>
      <c r="L2088" s="77" t="s">
        <v>116</v>
      </c>
      <c r="M2088" s="76" t="s">
        <v>173</v>
      </c>
      <c r="N2088" s="76" t="s">
        <v>7356</v>
      </c>
      <c r="O2088" s="71">
        <v>0</v>
      </c>
      <c r="P2088" s="71">
        <v>0</v>
      </c>
      <c r="Q2088" s="79">
        <v>138700</v>
      </c>
      <c r="R2088" s="79">
        <v>22192</v>
      </c>
      <c r="S2088" s="71">
        <v>0</v>
      </c>
      <c r="T2088" s="79">
        <v>160892</v>
      </c>
      <c r="U2088" s="87" t="s">
        <v>24</v>
      </c>
      <c r="V2088" s="84">
        <f t="shared" ref="V2088:V2095" si="218">T2088/17.4157</f>
        <v>9238.3309312861384</v>
      </c>
      <c r="W2088" s="61">
        <v>46092</v>
      </c>
      <c r="X2088" s="76" t="s">
        <v>2058</v>
      </c>
      <c r="Y2088" s="76" t="s">
        <v>2059</v>
      </c>
      <c r="Z2088" s="76" t="s">
        <v>2058</v>
      </c>
      <c r="AA2088" s="76" t="s">
        <v>2058</v>
      </c>
      <c r="AB2088" s="76" t="s">
        <v>539</v>
      </c>
      <c r="AC2088" s="76" t="s">
        <v>540</v>
      </c>
      <c r="AD2088" s="76" t="s">
        <v>174</v>
      </c>
      <c r="AE2088" s="341">
        <v>67110003</v>
      </c>
      <c r="AF2088" s="76" t="s">
        <v>96</v>
      </c>
      <c r="AG2088" s="82"/>
      <c r="AH2088" s="60"/>
      <c r="AI2088" s="75" t="s">
        <v>6880</v>
      </c>
      <c r="AJ2088" s="6" t="s">
        <v>103</v>
      </c>
      <c r="AK2088" s="81">
        <v>0</v>
      </c>
      <c r="AL2088" s="6" t="s">
        <v>103</v>
      </c>
      <c r="AM2088" s="342"/>
      <c r="AN2088" s="342"/>
      <c r="AO2088" s="342"/>
    </row>
    <row r="2089" spans="1:41">
      <c r="A2089" s="75" t="s">
        <v>6880</v>
      </c>
      <c r="B2089" s="6" t="s">
        <v>93</v>
      </c>
      <c r="C2089" s="76">
        <v>2088</v>
      </c>
      <c r="D2089" s="76" t="s">
        <v>1564</v>
      </c>
      <c r="E2089" s="76" t="s">
        <v>2163</v>
      </c>
      <c r="F2089" s="6" t="str">
        <f t="shared" si="211"/>
        <v>FREIGHTAF-M-114-SI26-M46//AF-M-113-SI26-M46</v>
      </c>
      <c r="G2089" s="95" t="s">
        <v>7107</v>
      </c>
      <c r="H2089" s="99" t="s">
        <v>7108</v>
      </c>
      <c r="I2089" s="85" t="s">
        <v>6622</v>
      </c>
      <c r="J2089" s="100">
        <v>46107</v>
      </c>
      <c r="K2089" s="100"/>
      <c r="L2089" s="77" t="s">
        <v>116</v>
      </c>
      <c r="M2089" s="76" t="s">
        <v>173</v>
      </c>
      <c r="N2089" s="76" t="s">
        <v>7357</v>
      </c>
      <c r="O2089" s="71">
        <v>0</v>
      </c>
      <c r="P2089" s="71">
        <v>0</v>
      </c>
      <c r="Q2089" s="79">
        <v>68700</v>
      </c>
      <c r="R2089" s="79">
        <v>10992</v>
      </c>
      <c r="S2089" s="71">
        <v>0</v>
      </c>
      <c r="T2089" s="79">
        <v>79692</v>
      </c>
      <c r="U2089" s="87" t="s">
        <v>24</v>
      </c>
      <c r="V2089" s="84">
        <f t="shared" si="218"/>
        <v>4575.8711966788587</v>
      </c>
      <c r="W2089" s="61">
        <v>46104</v>
      </c>
      <c r="X2089" s="76" t="s">
        <v>2058</v>
      </c>
      <c r="Y2089" s="76" t="s">
        <v>2059</v>
      </c>
      <c r="Z2089" s="76" t="s">
        <v>2058</v>
      </c>
      <c r="AA2089" s="76" t="s">
        <v>2058</v>
      </c>
      <c r="AB2089" s="76" t="s">
        <v>1106</v>
      </c>
      <c r="AC2089" s="76" t="s">
        <v>540</v>
      </c>
      <c r="AD2089" s="76" t="s">
        <v>174</v>
      </c>
      <c r="AE2089" s="341">
        <v>67110003</v>
      </c>
      <c r="AF2089" s="76" t="s">
        <v>96</v>
      </c>
      <c r="AG2089" s="82"/>
      <c r="AH2089" s="60"/>
      <c r="AI2089" s="75" t="s">
        <v>6880</v>
      </c>
      <c r="AJ2089" s="6" t="s">
        <v>103</v>
      </c>
      <c r="AK2089" s="81">
        <v>0</v>
      </c>
      <c r="AL2089" s="6" t="s">
        <v>103</v>
      </c>
      <c r="AM2089" s="342"/>
      <c r="AN2089" s="342"/>
      <c r="AO2089" s="342"/>
    </row>
    <row r="2090" spans="1:41">
      <c r="A2090" s="75" t="s">
        <v>6880</v>
      </c>
      <c r="B2090" s="6" t="s">
        <v>93</v>
      </c>
      <c r="C2090" s="76">
        <v>2089</v>
      </c>
      <c r="D2090" s="76" t="s">
        <v>1564</v>
      </c>
      <c r="E2090" s="76" t="s">
        <v>2163</v>
      </c>
      <c r="F2090" s="6" t="str">
        <f t="shared" si="211"/>
        <v>FREIGHTAF-M-115-SI26-M46 //AF-M-116-SI26-M46</v>
      </c>
      <c r="G2090" s="95" t="s">
        <v>7109</v>
      </c>
      <c r="H2090" s="99" t="s">
        <v>7110</v>
      </c>
      <c r="I2090" s="85" t="s">
        <v>6622</v>
      </c>
      <c r="J2090" s="100">
        <v>46107</v>
      </c>
      <c r="K2090" s="100"/>
      <c r="L2090" s="77" t="s">
        <v>116</v>
      </c>
      <c r="M2090" s="76" t="s">
        <v>173</v>
      </c>
      <c r="N2090" s="76" t="s">
        <v>7358</v>
      </c>
      <c r="O2090" s="71">
        <v>0</v>
      </c>
      <c r="P2090" s="71">
        <v>0</v>
      </c>
      <c r="Q2090" s="79">
        <v>68700</v>
      </c>
      <c r="R2090" s="79">
        <v>10992</v>
      </c>
      <c r="S2090" s="71">
        <v>0</v>
      </c>
      <c r="T2090" s="79">
        <v>79692</v>
      </c>
      <c r="U2090" s="87" t="s">
        <v>24</v>
      </c>
      <c r="V2090" s="84">
        <f t="shared" si="218"/>
        <v>4575.8711966788587</v>
      </c>
      <c r="W2090" s="61">
        <v>46104</v>
      </c>
      <c r="X2090" s="76" t="s">
        <v>2058</v>
      </c>
      <c r="Y2090" s="76" t="s">
        <v>2059</v>
      </c>
      <c r="Z2090" s="76" t="s">
        <v>2058</v>
      </c>
      <c r="AA2090" s="76" t="s">
        <v>2058</v>
      </c>
      <c r="AB2090" s="76" t="s">
        <v>1106</v>
      </c>
      <c r="AC2090" s="76" t="s">
        <v>540</v>
      </c>
      <c r="AD2090" s="76" t="s">
        <v>174</v>
      </c>
      <c r="AE2090" s="341">
        <v>67110003</v>
      </c>
      <c r="AF2090" s="76" t="s">
        <v>96</v>
      </c>
      <c r="AG2090" s="82"/>
      <c r="AH2090" s="60"/>
      <c r="AI2090" s="75" t="s">
        <v>6880</v>
      </c>
      <c r="AJ2090" s="6" t="s">
        <v>103</v>
      </c>
      <c r="AK2090" s="81">
        <v>0</v>
      </c>
      <c r="AL2090" s="6" t="s">
        <v>103</v>
      </c>
      <c r="AM2090" s="342"/>
      <c r="AN2090" s="342"/>
      <c r="AO2090" s="342"/>
    </row>
    <row r="2091" spans="1:41">
      <c r="A2091" s="75" t="s">
        <v>6880</v>
      </c>
      <c r="B2091" s="6" t="s">
        <v>93</v>
      </c>
      <c r="C2091" s="76">
        <v>2090</v>
      </c>
      <c r="D2091" s="76" t="s">
        <v>1564</v>
      </c>
      <c r="E2091" s="76" t="s">
        <v>2163</v>
      </c>
      <c r="F2091" s="6" t="str">
        <f t="shared" si="211"/>
        <v>FREIGHTAF-M-117-SI26-M46</v>
      </c>
      <c r="G2091" s="95" t="s">
        <v>6814</v>
      </c>
      <c r="H2091" s="99" t="s">
        <v>7111</v>
      </c>
      <c r="I2091" s="85" t="s">
        <v>6622</v>
      </c>
      <c r="J2091" s="100">
        <v>46107</v>
      </c>
      <c r="K2091" s="100"/>
      <c r="L2091" s="77" t="s">
        <v>116</v>
      </c>
      <c r="M2091" s="76" t="s">
        <v>173</v>
      </c>
      <c r="N2091" s="76" t="s">
        <v>6812</v>
      </c>
      <c r="O2091" s="71">
        <v>0</v>
      </c>
      <c r="P2091" s="71">
        <v>0</v>
      </c>
      <c r="Q2091" s="79">
        <v>52300</v>
      </c>
      <c r="R2091" s="79">
        <v>8368</v>
      </c>
      <c r="S2091" s="71">
        <v>0</v>
      </c>
      <c r="T2091" s="79">
        <v>60668</v>
      </c>
      <c r="U2091" s="87" t="s">
        <v>24</v>
      </c>
      <c r="V2091" s="84">
        <f t="shared" si="218"/>
        <v>3483.52348742801</v>
      </c>
      <c r="W2091" s="61">
        <v>46104</v>
      </c>
      <c r="X2091" s="76" t="s">
        <v>2058</v>
      </c>
      <c r="Y2091" s="76" t="s">
        <v>2059</v>
      </c>
      <c r="Z2091" s="76" t="s">
        <v>2058</v>
      </c>
      <c r="AA2091" s="76" t="s">
        <v>2058</v>
      </c>
      <c r="AB2091" s="76" t="s">
        <v>1106</v>
      </c>
      <c r="AC2091" s="76" t="s">
        <v>540</v>
      </c>
      <c r="AD2091" s="76" t="s">
        <v>174</v>
      </c>
      <c r="AE2091" s="341">
        <v>67110003</v>
      </c>
      <c r="AF2091" s="76" t="s">
        <v>96</v>
      </c>
      <c r="AG2091" s="82"/>
      <c r="AH2091" s="60"/>
      <c r="AI2091" s="75" t="s">
        <v>6880</v>
      </c>
      <c r="AJ2091" s="6" t="s">
        <v>103</v>
      </c>
      <c r="AK2091" s="81">
        <v>0</v>
      </c>
      <c r="AL2091" s="6" t="s">
        <v>103</v>
      </c>
      <c r="AM2091" s="342"/>
      <c r="AN2091" s="342"/>
      <c r="AO2091" s="342"/>
    </row>
    <row r="2092" spans="1:41">
      <c r="A2092" s="75" t="s">
        <v>6880</v>
      </c>
      <c r="B2092" s="6" t="s">
        <v>93</v>
      </c>
      <c r="C2092" s="76">
        <v>2091</v>
      </c>
      <c r="D2092" s="76" t="s">
        <v>1564</v>
      </c>
      <c r="E2092" s="76" t="s">
        <v>2163</v>
      </c>
      <c r="F2092" s="6" t="str">
        <f t="shared" si="211"/>
        <v>FREIGHTRM-M-084-SI26-M19</v>
      </c>
      <c r="G2092" s="95" t="s">
        <v>7112</v>
      </c>
      <c r="H2092" s="99" t="s">
        <v>7113</v>
      </c>
      <c r="I2092" s="85" t="s">
        <v>6622</v>
      </c>
      <c r="J2092" s="100">
        <v>46107</v>
      </c>
      <c r="K2092" s="371">
        <v>6004684</v>
      </c>
      <c r="L2092" s="77" t="s">
        <v>116</v>
      </c>
      <c r="M2092" s="76" t="s">
        <v>173</v>
      </c>
      <c r="N2092" s="76" t="s">
        <v>7308</v>
      </c>
      <c r="O2092" s="71">
        <v>0</v>
      </c>
      <c r="P2092" s="71">
        <v>0</v>
      </c>
      <c r="Q2092" s="79">
        <v>52300</v>
      </c>
      <c r="R2092" s="79">
        <v>8368</v>
      </c>
      <c r="S2092" s="71">
        <v>0</v>
      </c>
      <c r="T2092" s="79">
        <v>60668</v>
      </c>
      <c r="U2092" s="87" t="s">
        <v>24</v>
      </c>
      <c r="V2092" s="84">
        <f t="shared" si="218"/>
        <v>3483.52348742801</v>
      </c>
      <c r="W2092" s="61">
        <v>46105</v>
      </c>
      <c r="X2092" s="76" t="s">
        <v>2058</v>
      </c>
      <c r="Y2092" s="76" t="s">
        <v>2059</v>
      </c>
      <c r="Z2092" s="76" t="s">
        <v>2058</v>
      </c>
      <c r="AA2092" s="76" t="s">
        <v>2058</v>
      </c>
      <c r="AB2092" s="76" t="s">
        <v>539</v>
      </c>
      <c r="AC2092" s="76" t="s">
        <v>540</v>
      </c>
      <c r="AD2092" s="76" t="s">
        <v>174</v>
      </c>
      <c r="AE2092" s="341">
        <v>67110003</v>
      </c>
      <c r="AF2092" s="76" t="s">
        <v>96</v>
      </c>
      <c r="AG2092" s="82"/>
      <c r="AH2092" s="60"/>
      <c r="AI2092" s="75" t="s">
        <v>6880</v>
      </c>
      <c r="AJ2092" s="6" t="s">
        <v>103</v>
      </c>
      <c r="AK2092" s="81">
        <v>0</v>
      </c>
      <c r="AL2092" s="6" t="s">
        <v>103</v>
      </c>
      <c r="AM2092" s="342"/>
      <c r="AN2092" s="342"/>
      <c r="AO2092" s="342"/>
    </row>
    <row r="2093" spans="1:41">
      <c r="A2093" s="75" t="s">
        <v>6880</v>
      </c>
      <c r="B2093" s="6" t="s">
        <v>93</v>
      </c>
      <c r="C2093" s="76">
        <v>2092</v>
      </c>
      <c r="D2093" s="76" t="s">
        <v>1564</v>
      </c>
      <c r="E2093" s="76" t="s">
        <v>2163</v>
      </c>
      <c r="F2093" s="6" t="str">
        <f t="shared" si="211"/>
        <v>FREIGHTAF-M-126-SI26-M46//AF-M-127-SI26-M46</v>
      </c>
      <c r="G2093" s="95" t="s">
        <v>7114</v>
      </c>
      <c r="H2093" s="99" t="s">
        <v>7115</v>
      </c>
      <c r="I2093" s="85" t="s">
        <v>6622</v>
      </c>
      <c r="J2093" s="100">
        <v>46107</v>
      </c>
      <c r="K2093" s="100" t="s">
        <v>7359</v>
      </c>
      <c r="L2093" s="77" t="s">
        <v>116</v>
      </c>
      <c r="M2093" s="76" t="s">
        <v>173</v>
      </c>
      <c r="N2093" s="76" t="s">
        <v>7360</v>
      </c>
      <c r="O2093" s="71">
        <v>0</v>
      </c>
      <c r="P2093" s="71">
        <v>0</v>
      </c>
      <c r="Q2093" s="79">
        <v>68700</v>
      </c>
      <c r="R2093" s="79">
        <v>10992</v>
      </c>
      <c r="S2093" s="71">
        <v>0</v>
      </c>
      <c r="T2093" s="79">
        <v>79692</v>
      </c>
      <c r="U2093" s="87" t="s">
        <v>24</v>
      </c>
      <c r="V2093" s="84">
        <f t="shared" si="218"/>
        <v>4575.8711966788587</v>
      </c>
      <c r="W2093" s="61">
        <v>46105</v>
      </c>
      <c r="X2093" s="76" t="s">
        <v>2058</v>
      </c>
      <c r="Y2093" s="76" t="s">
        <v>2059</v>
      </c>
      <c r="Z2093" s="76" t="s">
        <v>2058</v>
      </c>
      <c r="AA2093" s="76" t="s">
        <v>2058</v>
      </c>
      <c r="AB2093" s="76" t="s">
        <v>1106</v>
      </c>
      <c r="AC2093" s="76" t="s">
        <v>540</v>
      </c>
      <c r="AD2093" s="76" t="s">
        <v>174</v>
      </c>
      <c r="AE2093" s="341">
        <v>67110003</v>
      </c>
      <c r="AF2093" s="76" t="s">
        <v>96</v>
      </c>
      <c r="AG2093" s="82"/>
      <c r="AH2093" s="60"/>
      <c r="AI2093" s="75" t="s">
        <v>6880</v>
      </c>
      <c r="AJ2093" s="6" t="s">
        <v>103</v>
      </c>
      <c r="AK2093" s="81">
        <v>0</v>
      </c>
      <c r="AL2093" s="6" t="s">
        <v>103</v>
      </c>
      <c r="AM2093" s="342"/>
      <c r="AN2093" s="342"/>
      <c r="AO2093" s="342"/>
    </row>
    <row r="2094" spans="1:41">
      <c r="A2094" s="75" t="s">
        <v>6880</v>
      </c>
      <c r="B2094" s="6" t="s">
        <v>93</v>
      </c>
      <c r="C2094" s="76">
        <v>2093</v>
      </c>
      <c r="D2094" s="76" t="s">
        <v>1564</v>
      </c>
      <c r="E2094" s="76" t="s">
        <v>2163</v>
      </c>
      <c r="F2094" s="6" t="str">
        <f t="shared" si="211"/>
        <v>FREIGHTAF-M-108-SI26-M46//AF-M-109-SI26-M46</v>
      </c>
      <c r="G2094" s="95" t="s">
        <v>7116</v>
      </c>
      <c r="H2094" s="99" t="s">
        <v>7117</v>
      </c>
      <c r="I2094" s="85" t="s">
        <v>6622</v>
      </c>
      <c r="J2094" s="100">
        <v>46107</v>
      </c>
      <c r="K2094" s="371">
        <v>6005415</v>
      </c>
      <c r="L2094" s="77" t="s">
        <v>116</v>
      </c>
      <c r="M2094" s="76" t="s">
        <v>173</v>
      </c>
      <c r="N2094" s="76" t="s">
        <v>7361</v>
      </c>
      <c r="O2094" s="71">
        <v>0</v>
      </c>
      <c r="P2094" s="71">
        <v>0</v>
      </c>
      <c r="Q2094" s="79">
        <v>68700</v>
      </c>
      <c r="R2094" s="79">
        <v>10992</v>
      </c>
      <c r="S2094" s="71">
        <v>0</v>
      </c>
      <c r="T2094" s="79">
        <v>79692</v>
      </c>
      <c r="U2094" s="87" t="s">
        <v>24</v>
      </c>
      <c r="V2094" s="84">
        <f t="shared" si="218"/>
        <v>4575.8711966788587</v>
      </c>
      <c r="W2094" s="61">
        <v>46105</v>
      </c>
      <c r="X2094" s="76" t="s">
        <v>2058</v>
      </c>
      <c r="Y2094" s="76" t="s">
        <v>2059</v>
      </c>
      <c r="Z2094" s="76" t="s">
        <v>2058</v>
      </c>
      <c r="AA2094" s="76" t="s">
        <v>2058</v>
      </c>
      <c r="AB2094" s="76" t="s">
        <v>1106</v>
      </c>
      <c r="AC2094" s="76" t="s">
        <v>540</v>
      </c>
      <c r="AD2094" s="76" t="s">
        <v>174</v>
      </c>
      <c r="AE2094" s="341">
        <v>67110003</v>
      </c>
      <c r="AF2094" s="76" t="s">
        <v>96</v>
      </c>
      <c r="AG2094" s="82"/>
      <c r="AH2094" s="60"/>
      <c r="AI2094" s="75" t="s">
        <v>6880</v>
      </c>
      <c r="AJ2094" s="6" t="s">
        <v>103</v>
      </c>
      <c r="AK2094" s="81">
        <v>0</v>
      </c>
      <c r="AL2094" s="6" t="s">
        <v>103</v>
      </c>
      <c r="AM2094" s="342"/>
      <c r="AN2094" s="342"/>
      <c r="AO2094" s="342"/>
    </row>
    <row r="2095" spans="1:41">
      <c r="A2095" s="75" t="s">
        <v>6880</v>
      </c>
      <c r="B2095" s="6" t="s">
        <v>93</v>
      </c>
      <c r="C2095" s="76">
        <v>2094</v>
      </c>
      <c r="D2095" s="76" t="s">
        <v>1564</v>
      </c>
      <c r="E2095" s="76" t="s">
        <v>2163</v>
      </c>
      <c r="F2095" s="6" t="str">
        <f t="shared" si="211"/>
        <v>FREIGHTAF-M-110-SI26-M46//AF-M-111-SI26-M46</v>
      </c>
      <c r="G2095" s="95" t="s">
        <v>7118</v>
      </c>
      <c r="H2095" s="99" t="s">
        <v>7119</v>
      </c>
      <c r="I2095" s="85" t="s">
        <v>6622</v>
      </c>
      <c r="J2095" s="100">
        <v>46107</v>
      </c>
      <c r="K2095" s="371">
        <v>6005415</v>
      </c>
      <c r="L2095" s="77" t="s">
        <v>116</v>
      </c>
      <c r="M2095" s="76" t="s">
        <v>173</v>
      </c>
      <c r="N2095" s="76" t="s">
        <v>7362</v>
      </c>
      <c r="O2095" s="71">
        <v>0</v>
      </c>
      <c r="P2095" s="71">
        <v>0</v>
      </c>
      <c r="Q2095" s="79">
        <v>68700</v>
      </c>
      <c r="R2095" s="79">
        <v>10992</v>
      </c>
      <c r="S2095" s="71">
        <v>0</v>
      </c>
      <c r="T2095" s="79">
        <v>79692</v>
      </c>
      <c r="U2095" s="87" t="s">
        <v>24</v>
      </c>
      <c r="V2095" s="84">
        <f t="shared" si="218"/>
        <v>4575.8711966788587</v>
      </c>
      <c r="W2095" s="61">
        <v>46105</v>
      </c>
      <c r="X2095" s="76" t="s">
        <v>2058</v>
      </c>
      <c r="Y2095" s="76" t="s">
        <v>2059</v>
      </c>
      <c r="Z2095" s="76" t="s">
        <v>2058</v>
      </c>
      <c r="AA2095" s="76" t="s">
        <v>2058</v>
      </c>
      <c r="AB2095" s="76" t="s">
        <v>1106</v>
      </c>
      <c r="AC2095" s="76" t="s">
        <v>540</v>
      </c>
      <c r="AD2095" s="76" t="s">
        <v>174</v>
      </c>
      <c r="AE2095" s="341">
        <v>67110003</v>
      </c>
      <c r="AF2095" s="76" t="s">
        <v>96</v>
      </c>
      <c r="AG2095" s="82"/>
      <c r="AH2095" s="60"/>
      <c r="AI2095" s="75" t="s">
        <v>6880</v>
      </c>
      <c r="AJ2095" s="6" t="s">
        <v>103</v>
      </c>
      <c r="AK2095" s="81">
        <v>0</v>
      </c>
      <c r="AL2095" s="6" t="s">
        <v>103</v>
      </c>
      <c r="AM2095" s="342"/>
      <c r="AN2095" s="342"/>
      <c r="AO2095" s="342"/>
    </row>
    <row r="2096" spans="1:41">
      <c r="A2096" s="75" t="s">
        <v>6880</v>
      </c>
      <c r="B2096" s="6" t="s">
        <v>93</v>
      </c>
      <c r="C2096" s="76">
        <v>2095</v>
      </c>
      <c r="D2096" s="76" t="s">
        <v>97</v>
      </c>
      <c r="E2096" s="76" t="s">
        <v>2163</v>
      </c>
      <c r="F2096" s="6" t="str">
        <f t="shared" si="211"/>
        <v>FREIGHTFG-R-2165LE25.M01</v>
      </c>
      <c r="G2096" s="95" t="s">
        <v>7120</v>
      </c>
      <c r="H2096" s="99">
        <v>57427</v>
      </c>
      <c r="I2096" s="85" t="s">
        <v>6622</v>
      </c>
      <c r="J2096" s="100">
        <v>46108</v>
      </c>
      <c r="K2096" s="100" t="s">
        <v>7363</v>
      </c>
      <c r="L2096" s="77" t="s">
        <v>116</v>
      </c>
      <c r="M2096" s="76" t="s">
        <v>195</v>
      </c>
      <c r="N2096" s="76">
        <v>548054</v>
      </c>
      <c r="O2096" s="71">
        <v>0</v>
      </c>
      <c r="P2096" s="71">
        <v>0</v>
      </c>
      <c r="Q2096" s="79">
        <v>5695</v>
      </c>
      <c r="R2096" s="71">
        <v>0</v>
      </c>
      <c r="S2096" s="71">
        <v>0</v>
      </c>
      <c r="T2096" s="79">
        <v>5695</v>
      </c>
      <c r="U2096" s="87" t="s">
        <v>118</v>
      </c>
      <c r="V2096" s="84">
        <f t="shared" ref="V2096:V2100" si="219">T2096</f>
        <v>5695</v>
      </c>
      <c r="W2096" s="61">
        <v>46098</v>
      </c>
      <c r="X2096" s="76" t="s">
        <v>230</v>
      </c>
      <c r="Y2096" s="76" t="s">
        <v>178</v>
      </c>
      <c r="Z2096" s="76" t="s">
        <v>178</v>
      </c>
      <c r="AA2096" s="76" t="s">
        <v>232</v>
      </c>
      <c r="AB2096" s="76" t="s">
        <v>542</v>
      </c>
      <c r="AC2096" s="76" t="s">
        <v>541</v>
      </c>
      <c r="AD2096" s="76" t="s">
        <v>195</v>
      </c>
      <c r="AE2096" s="76" t="s">
        <v>547</v>
      </c>
      <c r="AF2096" s="76" t="s">
        <v>96</v>
      </c>
      <c r="AG2096" s="82"/>
      <c r="AH2096" s="60"/>
      <c r="AI2096" s="75" t="s">
        <v>6880</v>
      </c>
      <c r="AJ2096" s="6" t="s">
        <v>103</v>
      </c>
      <c r="AK2096" s="81">
        <v>0</v>
      </c>
      <c r="AL2096" s="6" t="s">
        <v>103</v>
      </c>
      <c r="AM2096" s="342"/>
      <c r="AN2096" s="342"/>
      <c r="AO2096" s="342"/>
    </row>
    <row r="2097" spans="1:41">
      <c r="A2097" s="75" t="s">
        <v>6880</v>
      </c>
      <c r="B2097" s="6" t="s">
        <v>93</v>
      </c>
      <c r="C2097" s="76">
        <v>2096</v>
      </c>
      <c r="D2097" s="76" t="s">
        <v>97</v>
      </c>
      <c r="E2097" s="76" t="s">
        <v>2163</v>
      </c>
      <c r="F2097" s="6" t="str">
        <f t="shared" si="211"/>
        <v>FREIGHTFG-R-2172LE25.M19</v>
      </c>
      <c r="G2097" s="95" t="s">
        <v>7121</v>
      </c>
      <c r="H2097" s="99">
        <v>57428</v>
      </c>
      <c r="I2097" s="85" t="s">
        <v>6622</v>
      </c>
      <c r="J2097" s="100">
        <v>46108</v>
      </c>
      <c r="K2097" s="100" t="s">
        <v>7363</v>
      </c>
      <c r="L2097" s="77" t="s">
        <v>116</v>
      </c>
      <c r="M2097" s="76" t="s">
        <v>195</v>
      </c>
      <c r="N2097" s="76">
        <v>1</v>
      </c>
      <c r="O2097" s="71">
        <v>0</v>
      </c>
      <c r="P2097" s="71">
        <v>0</v>
      </c>
      <c r="Q2097" s="79">
        <v>1375</v>
      </c>
      <c r="R2097" s="71">
        <v>0</v>
      </c>
      <c r="S2097" s="71">
        <v>0</v>
      </c>
      <c r="T2097" s="79">
        <v>1375</v>
      </c>
      <c r="U2097" s="87" t="s">
        <v>118</v>
      </c>
      <c r="V2097" s="84">
        <f t="shared" si="219"/>
        <v>1375</v>
      </c>
      <c r="W2097" s="61">
        <v>46099</v>
      </c>
      <c r="X2097" s="76" t="s">
        <v>230</v>
      </c>
      <c r="Y2097" s="76" t="s">
        <v>178</v>
      </c>
      <c r="Z2097" s="76" t="s">
        <v>178</v>
      </c>
      <c r="AA2097" s="76" t="s">
        <v>7364</v>
      </c>
      <c r="AB2097" s="76" t="s">
        <v>539</v>
      </c>
      <c r="AC2097" s="76" t="s">
        <v>541</v>
      </c>
      <c r="AD2097" s="76" t="s">
        <v>195</v>
      </c>
      <c r="AE2097" s="76" t="s">
        <v>547</v>
      </c>
      <c r="AF2097" s="76" t="s">
        <v>96</v>
      </c>
      <c r="AG2097" s="82"/>
      <c r="AH2097" s="60"/>
      <c r="AI2097" s="75" t="s">
        <v>6880</v>
      </c>
      <c r="AJ2097" s="6" t="s">
        <v>103</v>
      </c>
      <c r="AK2097" s="81">
        <v>0</v>
      </c>
      <c r="AL2097" s="6" t="s">
        <v>103</v>
      </c>
      <c r="AM2097" s="342"/>
      <c r="AN2097" s="342"/>
      <c r="AO2097" s="342"/>
    </row>
    <row r="2098" spans="1:41">
      <c r="A2098" s="75" t="s">
        <v>6880</v>
      </c>
      <c r="B2098" s="6" t="s">
        <v>93</v>
      </c>
      <c r="C2098" s="76">
        <v>2097</v>
      </c>
      <c r="D2098" s="76" t="s">
        <v>97</v>
      </c>
      <c r="E2098" s="76" t="s">
        <v>2163</v>
      </c>
      <c r="F2098" s="6" t="str">
        <f t="shared" si="211"/>
        <v>FREIGHTFG-R-2167LE25.M01</v>
      </c>
      <c r="G2098" s="95" t="s">
        <v>7122</v>
      </c>
      <c r="H2098" s="99">
        <v>57429</v>
      </c>
      <c r="I2098" s="85" t="s">
        <v>6622</v>
      </c>
      <c r="J2098" s="100">
        <v>46108</v>
      </c>
      <c r="K2098" s="100" t="s">
        <v>7363</v>
      </c>
      <c r="L2098" s="77" t="s">
        <v>116</v>
      </c>
      <c r="M2098" s="76" t="s">
        <v>195</v>
      </c>
      <c r="N2098" s="76" t="s">
        <v>203</v>
      </c>
      <c r="O2098" s="71">
        <v>0</v>
      </c>
      <c r="P2098" s="71">
        <v>0</v>
      </c>
      <c r="Q2098" s="79">
        <v>4545</v>
      </c>
      <c r="R2098" s="71">
        <v>0</v>
      </c>
      <c r="S2098" s="71">
        <v>0</v>
      </c>
      <c r="T2098" s="79">
        <v>4545</v>
      </c>
      <c r="U2098" s="87" t="s">
        <v>118</v>
      </c>
      <c r="V2098" s="84">
        <f t="shared" si="219"/>
        <v>4545</v>
      </c>
      <c r="W2098" s="61">
        <v>46102</v>
      </c>
      <c r="X2098" s="76" t="s">
        <v>230</v>
      </c>
      <c r="Y2098" s="76" t="s">
        <v>178</v>
      </c>
      <c r="Z2098" s="76" t="s">
        <v>178</v>
      </c>
      <c r="AA2098" s="76" t="s">
        <v>109</v>
      </c>
      <c r="AB2098" s="76" t="s">
        <v>542</v>
      </c>
      <c r="AC2098" s="76" t="s">
        <v>541</v>
      </c>
      <c r="AD2098" s="76" t="s">
        <v>195</v>
      </c>
      <c r="AE2098" s="76" t="s">
        <v>547</v>
      </c>
      <c r="AF2098" s="76" t="s">
        <v>96</v>
      </c>
      <c r="AG2098" s="82"/>
      <c r="AH2098" s="60"/>
      <c r="AI2098" s="75" t="s">
        <v>6880</v>
      </c>
      <c r="AJ2098" s="6" t="s">
        <v>103</v>
      </c>
      <c r="AK2098" s="81">
        <v>0</v>
      </c>
      <c r="AL2098" s="6" t="s">
        <v>103</v>
      </c>
      <c r="AM2098" s="342"/>
      <c r="AN2098" s="342"/>
      <c r="AO2098" s="342"/>
    </row>
    <row r="2099" spans="1:41">
      <c r="A2099" s="75" t="s">
        <v>6880</v>
      </c>
      <c r="B2099" s="6" t="s">
        <v>93</v>
      </c>
      <c r="C2099" s="76">
        <v>2098</v>
      </c>
      <c r="D2099" s="76" t="s">
        <v>97</v>
      </c>
      <c r="E2099" s="76" t="s">
        <v>2163</v>
      </c>
      <c r="F2099" s="6" t="str">
        <f t="shared" si="211"/>
        <v>FREIGHTFG-R-2168LE25.M19</v>
      </c>
      <c r="G2099" s="95" t="s">
        <v>7123</v>
      </c>
      <c r="H2099" s="99">
        <v>57430</v>
      </c>
      <c r="I2099" s="85" t="s">
        <v>6622</v>
      </c>
      <c r="J2099" s="100">
        <v>46108</v>
      </c>
      <c r="K2099" s="100" t="s">
        <v>7363</v>
      </c>
      <c r="L2099" s="77" t="s">
        <v>116</v>
      </c>
      <c r="M2099" s="76" t="s">
        <v>195</v>
      </c>
      <c r="N2099" s="76">
        <v>5183849</v>
      </c>
      <c r="O2099" s="71">
        <v>0</v>
      </c>
      <c r="P2099" s="71">
        <v>0</v>
      </c>
      <c r="Q2099" s="79">
        <v>6025</v>
      </c>
      <c r="R2099" s="71">
        <v>0</v>
      </c>
      <c r="S2099" s="71">
        <v>0</v>
      </c>
      <c r="T2099" s="79">
        <v>6025</v>
      </c>
      <c r="U2099" s="87" t="s">
        <v>118</v>
      </c>
      <c r="V2099" s="84">
        <f t="shared" si="219"/>
        <v>6025</v>
      </c>
      <c r="W2099" s="61">
        <v>46102</v>
      </c>
      <c r="X2099" s="76" t="s">
        <v>230</v>
      </c>
      <c r="Y2099" s="76" t="s">
        <v>178</v>
      </c>
      <c r="Z2099" s="76" t="s">
        <v>178</v>
      </c>
      <c r="AA2099" s="76" t="s">
        <v>232</v>
      </c>
      <c r="AB2099" s="76" t="s">
        <v>539</v>
      </c>
      <c r="AC2099" s="76" t="s">
        <v>541</v>
      </c>
      <c r="AD2099" s="76" t="s">
        <v>195</v>
      </c>
      <c r="AE2099" s="76" t="s">
        <v>547</v>
      </c>
      <c r="AF2099" s="76" t="s">
        <v>96</v>
      </c>
      <c r="AG2099" s="82"/>
      <c r="AH2099" s="60"/>
      <c r="AI2099" s="75" t="s">
        <v>6880</v>
      </c>
      <c r="AJ2099" s="6" t="s">
        <v>103</v>
      </c>
      <c r="AK2099" s="81">
        <v>0</v>
      </c>
      <c r="AL2099" s="6" t="s">
        <v>103</v>
      </c>
      <c r="AM2099" s="342"/>
      <c r="AN2099" s="342"/>
      <c r="AO2099" s="342"/>
    </row>
    <row r="2100" spans="1:41">
      <c r="A2100" s="75" t="s">
        <v>6880</v>
      </c>
      <c r="B2100" s="6" t="s">
        <v>93</v>
      </c>
      <c r="C2100" s="76">
        <v>2099</v>
      </c>
      <c r="D2100" s="76" t="s">
        <v>97</v>
      </c>
      <c r="E2100" s="76" t="s">
        <v>2163</v>
      </c>
      <c r="F2100" s="6" t="str">
        <f t="shared" si="211"/>
        <v>FREIGHTFG-R-2169LE25.M19</v>
      </c>
      <c r="G2100" s="95" t="s">
        <v>7124</v>
      </c>
      <c r="H2100" s="99">
        <v>57431</v>
      </c>
      <c r="I2100" s="85" t="s">
        <v>6622</v>
      </c>
      <c r="J2100" s="100">
        <v>46108</v>
      </c>
      <c r="K2100" s="100" t="s">
        <v>7363</v>
      </c>
      <c r="L2100" s="77" t="s">
        <v>116</v>
      </c>
      <c r="M2100" s="76" t="s">
        <v>195</v>
      </c>
      <c r="N2100" s="76" t="s">
        <v>211</v>
      </c>
      <c r="O2100" s="71">
        <v>0</v>
      </c>
      <c r="P2100" s="71">
        <v>0</v>
      </c>
      <c r="Q2100" s="79">
        <v>5197</v>
      </c>
      <c r="R2100" s="71">
        <v>0</v>
      </c>
      <c r="S2100" s="71">
        <v>0</v>
      </c>
      <c r="T2100" s="79">
        <v>5197</v>
      </c>
      <c r="U2100" s="87" t="s">
        <v>118</v>
      </c>
      <c r="V2100" s="84">
        <f t="shared" si="219"/>
        <v>5197</v>
      </c>
      <c r="W2100" s="61">
        <v>46102</v>
      </c>
      <c r="X2100" s="76" t="s">
        <v>230</v>
      </c>
      <c r="Y2100" s="76" t="s">
        <v>178</v>
      </c>
      <c r="Z2100" s="76" t="s">
        <v>178</v>
      </c>
      <c r="AA2100" s="76" t="s">
        <v>231</v>
      </c>
      <c r="AB2100" s="76" t="s">
        <v>539</v>
      </c>
      <c r="AC2100" s="76" t="s">
        <v>541</v>
      </c>
      <c r="AD2100" s="76" t="s">
        <v>195</v>
      </c>
      <c r="AE2100" s="76" t="s">
        <v>547</v>
      </c>
      <c r="AF2100" s="76" t="s">
        <v>96</v>
      </c>
      <c r="AG2100" s="82"/>
      <c r="AH2100" s="60"/>
      <c r="AI2100" s="75" t="s">
        <v>6880</v>
      </c>
      <c r="AJ2100" s="6" t="s">
        <v>111</v>
      </c>
      <c r="AK2100" s="81">
        <f>V2100</f>
        <v>5197</v>
      </c>
      <c r="AL2100" s="6" t="s">
        <v>111</v>
      </c>
      <c r="AM2100" s="342"/>
      <c r="AN2100" s="342"/>
      <c r="AO2100" s="342"/>
    </row>
    <row r="2101" spans="1:41">
      <c r="A2101" s="75" t="s">
        <v>6880</v>
      </c>
      <c r="B2101" s="6" t="s">
        <v>93</v>
      </c>
      <c r="C2101" s="76">
        <v>2100</v>
      </c>
      <c r="D2101" s="6" t="s">
        <v>594</v>
      </c>
      <c r="E2101" s="6" t="s">
        <v>2163</v>
      </c>
      <c r="F2101" s="6" t="str">
        <f t="shared" si="211"/>
        <v>FREIGHTFG-V-026-VIE26-M01.3</v>
      </c>
      <c r="G2101" s="97" t="s">
        <v>7125</v>
      </c>
      <c r="H2101" s="97" t="s">
        <v>7126</v>
      </c>
      <c r="I2101" s="85" t="s">
        <v>6622</v>
      </c>
      <c r="J2101" s="92">
        <v>46102</v>
      </c>
      <c r="K2101" s="97" t="s">
        <v>5771</v>
      </c>
      <c r="L2101" s="6" t="s">
        <v>1497</v>
      </c>
      <c r="M2101" s="6" t="s">
        <v>174</v>
      </c>
      <c r="N2101" s="6" t="s">
        <v>1471</v>
      </c>
      <c r="O2101" s="71">
        <v>0</v>
      </c>
      <c r="P2101" s="71">
        <v>0</v>
      </c>
      <c r="Q2101" s="79">
        <v>6300</v>
      </c>
      <c r="R2101" s="79">
        <v>1008</v>
      </c>
      <c r="S2101" s="71">
        <v>252</v>
      </c>
      <c r="T2101" s="79">
        <v>7056</v>
      </c>
      <c r="U2101" s="6" t="s">
        <v>24</v>
      </c>
      <c r="V2101" s="84">
        <f t="shared" ref="V2101:V2113" si="220">T2101/17.4157</f>
        <v>405.15167349001189</v>
      </c>
      <c r="W2101" s="110">
        <v>46104</v>
      </c>
      <c r="X2101" s="6" t="s">
        <v>122</v>
      </c>
      <c r="Y2101" s="6" t="s">
        <v>121</v>
      </c>
      <c r="Z2101" s="6" t="s">
        <v>1498</v>
      </c>
      <c r="AA2101" s="6" t="s">
        <v>1497</v>
      </c>
      <c r="AB2101" s="76" t="s">
        <v>542</v>
      </c>
      <c r="AC2101" s="76" t="s">
        <v>541</v>
      </c>
      <c r="AD2101" s="76" t="s">
        <v>195</v>
      </c>
      <c r="AE2101" s="76" t="s">
        <v>547</v>
      </c>
      <c r="AF2101" s="76" t="s">
        <v>96</v>
      </c>
      <c r="AG2101" s="82"/>
      <c r="AH2101" s="60"/>
      <c r="AI2101" s="75" t="s">
        <v>6880</v>
      </c>
      <c r="AJ2101" s="6" t="s">
        <v>103</v>
      </c>
      <c r="AK2101" s="81">
        <v>0</v>
      </c>
      <c r="AL2101" s="6" t="s">
        <v>103</v>
      </c>
      <c r="AM2101" s="342"/>
      <c r="AN2101" s="342"/>
      <c r="AO2101" s="342"/>
    </row>
    <row r="2102" spans="1:41">
      <c r="A2102" s="75" t="s">
        <v>6880</v>
      </c>
      <c r="B2102" s="6" t="s">
        <v>93</v>
      </c>
      <c r="C2102" s="76">
        <v>2101</v>
      </c>
      <c r="D2102" s="6" t="s">
        <v>594</v>
      </c>
      <c r="E2102" s="6" t="s">
        <v>2163</v>
      </c>
      <c r="F2102" s="6" t="str">
        <f t="shared" si="211"/>
        <v>FREIGHTAF-M-124-SI26-M46/AF-M-125-SI26-M46</v>
      </c>
      <c r="G2102" s="97" t="s">
        <v>7127</v>
      </c>
      <c r="H2102" s="97" t="s">
        <v>7128</v>
      </c>
      <c r="I2102" s="85" t="s">
        <v>6622</v>
      </c>
      <c r="J2102" s="92">
        <v>46102</v>
      </c>
      <c r="K2102" s="97" t="s">
        <v>7365</v>
      </c>
      <c r="L2102" s="6" t="s">
        <v>7366</v>
      </c>
      <c r="M2102" s="6" t="s">
        <v>174</v>
      </c>
      <c r="N2102" s="6" t="s">
        <v>1479</v>
      </c>
      <c r="O2102" s="71">
        <v>0</v>
      </c>
      <c r="P2102" s="71">
        <v>0</v>
      </c>
      <c r="Q2102" s="79">
        <v>73500</v>
      </c>
      <c r="R2102" s="79">
        <v>11760</v>
      </c>
      <c r="S2102" s="71">
        <v>2940</v>
      </c>
      <c r="T2102" s="79">
        <v>82320</v>
      </c>
      <c r="U2102" s="6" t="s">
        <v>24</v>
      </c>
      <c r="V2102" s="84">
        <f t="shared" si="220"/>
        <v>4726.769524050138</v>
      </c>
      <c r="W2102" s="110">
        <v>46106</v>
      </c>
      <c r="X2102" s="6" t="s">
        <v>1480</v>
      </c>
      <c r="Y2102" s="6" t="s">
        <v>129</v>
      </c>
      <c r="Z2102" s="6" t="s">
        <v>239</v>
      </c>
      <c r="AA2102" s="6" t="s">
        <v>122</v>
      </c>
      <c r="AB2102" s="76" t="s">
        <v>1106</v>
      </c>
      <c r="AC2102" s="76" t="s">
        <v>540</v>
      </c>
      <c r="AD2102" s="76" t="s">
        <v>174</v>
      </c>
      <c r="AE2102" s="341">
        <v>67110003</v>
      </c>
      <c r="AF2102" s="76" t="s">
        <v>96</v>
      </c>
      <c r="AG2102" s="82"/>
      <c r="AH2102" s="60"/>
      <c r="AI2102" s="75" t="s">
        <v>6880</v>
      </c>
      <c r="AJ2102" s="6" t="s">
        <v>103</v>
      </c>
      <c r="AK2102" s="81">
        <v>0</v>
      </c>
      <c r="AL2102" s="6" t="s">
        <v>103</v>
      </c>
      <c r="AM2102" s="342"/>
      <c r="AN2102" s="342"/>
      <c r="AO2102" s="342"/>
    </row>
    <row r="2103" spans="1:41">
      <c r="A2103" s="75" t="s">
        <v>6880</v>
      </c>
      <c r="B2103" s="6" t="s">
        <v>93</v>
      </c>
      <c r="C2103" s="76">
        <v>2102</v>
      </c>
      <c r="D2103" s="6" t="s">
        <v>594</v>
      </c>
      <c r="E2103" s="6" t="s">
        <v>2163</v>
      </c>
      <c r="F2103" s="6" t="str">
        <f t="shared" si="211"/>
        <v>FREIGHTAF-M-120-SI26-M46/AF-M-121-SI26-M46</v>
      </c>
      <c r="G2103" s="97" t="s">
        <v>7129</v>
      </c>
      <c r="H2103" s="97" t="s">
        <v>7130</v>
      </c>
      <c r="I2103" s="85" t="s">
        <v>6622</v>
      </c>
      <c r="J2103" s="92">
        <v>46102</v>
      </c>
      <c r="K2103" s="97" t="s">
        <v>7365</v>
      </c>
      <c r="L2103" s="6" t="s">
        <v>7367</v>
      </c>
      <c r="M2103" s="6" t="s">
        <v>174</v>
      </c>
      <c r="N2103" s="6" t="s">
        <v>1479</v>
      </c>
      <c r="O2103" s="71">
        <v>0</v>
      </c>
      <c r="P2103" s="71">
        <v>0</v>
      </c>
      <c r="Q2103" s="79">
        <v>78000</v>
      </c>
      <c r="R2103" s="79">
        <v>12480</v>
      </c>
      <c r="S2103" s="71">
        <v>3120</v>
      </c>
      <c r="T2103" s="79">
        <v>87360</v>
      </c>
      <c r="U2103" s="6" t="s">
        <v>24</v>
      </c>
      <c r="V2103" s="84">
        <f t="shared" si="220"/>
        <v>5016.1635765430037</v>
      </c>
      <c r="W2103" s="110">
        <v>46105</v>
      </c>
      <c r="X2103" s="6" t="s">
        <v>1480</v>
      </c>
      <c r="Y2103" s="6" t="s">
        <v>129</v>
      </c>
      <c r="Z2103" s="6" t="s">
        <v>239</v>
      </c>
      <c r="AA2103" s="6" t="s">
        <v>122</v>
      </c>
      <c r="AB2103" s="76" t="s">
        <v>1106</v>
      </c>
      <c r="AC2103" s="76" t="s">
        <v>540</v>
      </c>
      <c r="AD2103" s="76" t="s">
        <v>174</v>
      </c>
      <c r="AE2103" s="341">
        <v>67110003</v>
      </c>
      <c r="AF2103" s="76" t="s">
        <v>96</v>
      </c>
      <c r="AG2103" s="82"/>
      <c r="AH2103" s="60"/>
      <c r="AI2103" s="75" t="s">
        <v>6880</v>
      </c>
      <c r="AJ2103" s="6" t="s">
        <v>103</v>
      </c>
      <c r="AK2103" s="81">
        <v>0</v>
      </c>
      <c r="AL2103" s="6" t="s">
        <v>103</v>
      </c>
      <c r="AM2103" s="342"/>
      <c r="AN2103" s="342"/>
      <c r="AO2103" s="342"/>
    </row>
    <row r="2104" spans="1:41">
      <c r="A2104" s="75" t="s">
        <v>6880</v>
      </c>
      <c r="B2104" s="6" t="s">
        <v>93</v>
      </c>
      <c r="C2104" s="76">
        <v>2103</v>
      </c>
      <c r="D2104" s="6" t="s">
        <v>594</v>
      </c>
      <c r="E2104" s="6" t="s">
        <v>2163</v>
      </c>
      <c r="F2104" s="6" t="str">
        <f t="shared" si="211"/>
        <v>FREIGHTAF-M-122-SI26-M46/AF-M-123-SI26-M46</v>
      </c>
      <c r="G2104" s="97" t="s">
        <v>7131</v>
      </c>
      <c r="H2104" s="97" t="s">
        <v>7132</v>
      </c>
      <c r="I2104" s="85" t="s">
        <v>6622</v>
      </c>
      <c r="J2104" s="92">
        <v>46102</v>
      </c>
      <c r="K2104" s="97" t="s">
        <v>7365</v>
      </c>
      <c r="L2104" s="6" t="s">
        <v>7368</v>
      </c>
      <c r="M2104" s="6" t="s">
        <v>174</v>
      </c>
      <c r="N2104" s="6" t="s">
        <v>1479</v>
      </c>
      <c r="O2104" s="71">
        <v>0</v>
      </c>
      <c r="P2104" s="71">
        <v>0</v>
      </c>
      <c r="Q2104" s="79">
        <v>70500</v>
      </c>
      <c r="R2104" s="79">
        <v>11280</v>
      </c>
      <c r="S2104" s="71">
        <v>2820</v>
      </c>
      <c r="T2104" s="79">
        <v>78960</v>
      </c>
      <c r="U2104" s="6" t="s">
        <v>24</v>
      </c>
      <c r="V2104" s="84">
        <f t="shared" si="220"/>
        <v>4533.8401557215611</v>
      </c>
      <c r="W2104" s="110">
        <v>46106</v>
      </c>
      <c r="X2104" s="6" t="s">
        <v>1480</v>
      </c>
      <c r="Y2104" s="6" t="s">
        <v>129</v>
      </c>
      <c r="Z2104" s="6" t="s">
        <v>239</v>
      </c>
      <c r="AA2104" s="6" t="s">
        <v>122</v>
      </c>
      <c r="AB2104" s="76" t="s">
        <v>1106</v>
      </c>
      <c r="AC2104" s="76" t="s">
        <v>540</v>
      </c>
      <c r="AD2104" s="76" t="s">
        <v>174</v>
      </c>
      <c r="AE2104" s="341">
        <v>67110003</v>
      </c>
      <c r="AF2104" s="76" t="s">
        <v>96</v>
      </c>
      <c r="AG2104" s="82"/>
      <c r="AH2104" s="60"/>
      <c r="AI2104" s="75" t="s">
        <v>6880</v>
      </c>
      <c r="AJ2104" s="6" t="s">
        <v>103</v>
      </c>
      <c r="AK2104" s="81">
        <v>0</v>
      </c>
      <c r="AL2104" s="6" t="s">
        <v>103</v>
      </c>
      <c r="AM2104" s="342"/>
      <c r="AN2104" s="342"/>
      <c r="AO2104" s="342"/>
    </row>
    <row r="2105" spans="1:41">
      <c r="A2105" s="75" t="s">
        <v>6880</v>
      </c>
      <c r="B2105" s="6" t="s">
        <v>93</v>
      </c>
      <c r="C2105" s="76">
        <v>2104</v>
      </c>
      <c r="D2105" s="6" t="s">
        <v>594</v>
      </c>
      <c r="E2105" s="6" t="s">
        <v>2163</v>
      </c>
      <c r="F2105" s="6" t="str">
        <f t="shared" si="211"/>
        <v>FREIGHTAF-M-119-SI26-M46</v>
      </c>
      <c r="G2105" s="97" t="s">
        <v>6858</v>
      </c>
      <c r="H2105" s="97" t="s">
        <v>7133</v>
      </c>
      <c r="I2105" s="85" t="s">
        <v>6622</v>
      </c>
      <c r="J2105" s="92">
        <v>46104</v>
      </c>
      <c r="K2105" s="97" t="s">
        <v>7369</v>
      </c>
      <c r="L2105" s="6" t="s">
        <v>6857</v>
      </c>
      <c r="M2105" s="6" t="s">
        <v>174</v>
      </c>
      <c r="N2105" s="6" t="s">
        <v>1479</v>
      </c>
      <c r="O2105" s="71">
        <v>0</v>
      </c>
      <c r="P2105" s="71">
        <v>0</v>
      </c>
      <c r="Q2105" s="79">
        <v>48000</v>
      </c>
      <c r="R2105" s="79">
        <v>7680</v>
      </c>
      <c r="S2105" s="71">
        <v>1920</v>
      </c>
      <c r="T2105" s="79">
        <v>53760</v>
      </c>
      <c r="U2105" s="6" t="s">
        <v>24</v>
      </c>
      <c r="V2105" s="84">
        <f t="shared" si="220"/>
        <v>3086.8698932572333</v>
      </c>
      <c r="W2105" s="110">
        <v>46107</v>
      </c>
      <c r="X2105" s="6" t="s">
        <v>1480</v>
      </c>
      <c r="Y2105" s="6" t="s">
        <v>129</v>
      </c>
      <c r="Z2105" s="6" t="s">
        <v>239</v>
      </c>
      <c r="AA2105" s="6" t="s">
        <v>122</v>
      </c>
      <c r="AB2105" s="76" t="s">
        <v>1106</v>
      </c>
      <c r="AC2105" s="76" t="s">
        <v>540</v>
      </c>
      <c r="AD2105" s="76" t="s">
        <v>174</v>
      </c>
      <c r="AE2105" s="341">
        <v>67110003</v>
      </c>
      <c r="AF2105" s="76" t="s">
        <v>96</v>
      </c>
      <c r="AG2105" s="82"/>
      <c r="AH2105" s="60"/>
      <c r="AI2105" s="75" t="s">
        <v>6880</v>
      </c>
      <c r="AJ2105" s="6" t="s">
        <v>103</v>
      </c>
      <c r="AK2105" s="81">
        <v>0</v>
      </c>
      <c r="AL2105" s="6" t="s">
        <v>103</v>
      </c>
      <c r="AM2105" s="342"/>
      <c r="AN2105" s="342"/>
      <c r="AO2105" s="342"/>
    </row>
    <row r="2106" spans="1:41">
      <c r="A2106" s="75" t="s">
        <v>6880</v>
      </c>
      <c r="B2106" s="6" t="s">
        <v>93</v>
      </c>
      <c r="C2106" s="76">
        <v>2105</v>
      </c>
      <c r="D2106" s="6" t="s">
        <v>594</v>
      </c>
      <c r="E2106" s="6" t="s">
        <v>2163</v>
      </c>
      <c r="F2106" s="6" t="str">
        <f t="shared" si="211"/>
        <v>FREIGHTAF-M-128-SI26-M46/AF-M-129-SI26-M46</v>
      </c>
      <c r="G2106" s="97" t="s">
        <v>7134</v>
      </c>
      <c r="H2106" s="97" t="s">
        <v>7135</v>
      </c>
      <c r="I2106" s="85" t="s">
        <v>6622</v>
      </c>
      <c r="J2106" s="92">
        <v>46105</v>
      </c>
      <c r="K2106" s="97" t="s">
        <v>7370</v>
      </c>
      <c r="L2106" s="6" t="s">
        <v>7371</v>
      </c>
      <c r="M2106" s="6" t="s">
        <v>174</v>
      </c>
      <c r="N2106" s="6" t="s">
        <v>1479</v>
      </c>
      <c r="O2106" s="71">
        <v>0</v>
      </c>
      <c r="P2106" s="71">
        <v>0</v>
      </c>
      <c r="Q2106" s="79">
        <v>70500</v>
      </c>
      <c r="R2106" s="79">
        <v>11280</v>
      </c>
      <c r="S2106" s="71">
        <v>2820</v>
      </c>
      <c r="T2106" s="79">
        <v>78960</v>
      </c>
      <c r="U2106" s="6" t="s">
        <v>24</v>
      </c>
      <c r="V2106" s="84">
        <f t="shared" si="220"/>
        <v>4533.8401557215611</v>
      </c>
      <c r="W2106" s="110">
        <v>46107</v>
      </c>
      <c r="X2106" s="6" t="s">
        <v>1480</v>
      </c>
      <c r="Y2106" s="6" t="s">
        <v>129</v>
      </c>
      <c r="Z2106" s="6" t="s">
        <v>239</v>
      </c>
      <c r="AA2106" s="6" t="s">
        <v>122</v>
      </c>
      <c r="AB2106" s="76" t="s">
        <v>1106</v>
      </c>
      <c r="AC2106" s="76" t="s">
        <v>540</v>
      </c>
      <c r="AD2106" s="76" t="s">
        <v>174</v>
      </c>
      <c r="AE2106" s="341">
        <v>67110003</v>
      </c>
      <c r="AF2106" s="76" t="s">
        <v>96</v>
      </c>
      <c r="AG2106" s="82"/>
      <c r="AH2106" s="60"/>
      <c r="AI2106" s="75" t="s">
        <v>6880</v>
      </c>
      <c r="AJ2106" s="6" t="s">
        <v>103</v>
      </c>
      <c r="AK2106" s="81">
        <v>0</v>
      </c>
      <c r="AL2106" s="6" t="s">
        <v>103</v>
      </c>
      <c r="AM2106" s="342"/>
      <c r="AN2106" s="342"/>
      <c r="AO2106" s="342"/>
    </row>
    <row r="2107" spans="1:41">
      <c r="A2107" s="75" t="s">
        <v>6880</v>
      </c>
      <c r="B2107" s="6" t="s">
        <v>93</v>
      </c>
      <c r="C2107" s="76">
        <v>2106</v>
      </c>
      <c r="D2107" s="6" t="s">
        <v>594</v>
      </c>
      <c r="E2107" s="6" t="s">
        <v>2163</v>
      </c>
      <c r="F2107" s="6" t="str">
        <f t="shared" si="211"/>
        <v>FREIGHTAF-M-100-SI26-M46/AF-M-118-SI26-M46</v>
      </c>
      <c r="G2107" s="97" t="s">
        <v>7136</v>
      </c>
      <c r="H2107" s="97" t="s">
        <v>7137</v>
      </c>
      <c r="I2107" s="85" t="s">
        <v>6622</v>
      </c>
      <c r="J2107" s="92">
        <v>46105</v>
      </c>
      <c r="K2107" s="97" t="s">
        <v>7372</v>
      </c>
      <c r="L2107" s="6" t="s">
        <v>7373</v>
      </c>
      <c r="M2107" s="6" t="s">
        <v>174</v>
      </c>
      <c r="N2107" s="6" t="s">
        <v>1479</v>
      </c>
      <c r="O2107" s="71">
        <v>0</v>
      </c>
      <c r="P2107" s="71">
        <v>0</v>
      </c>
      <c r="Q2107" s="79">
        <v>70500</v>
      </c>
      <c r="R2107" s="79">
        <v>11280</v>
      </c>
      <c r="S2107" s="71">
        <v>2820</v>
      </c>
      <c r="T2107" s="79">
        <v>78960</v>
      </c>
      <c r="U2107" s="6" t="s">
        <v>24</v>
      </c>
      <c r="V2107" s="84">
        <f t="shared" si="220"/>
        <v>4533.8401557215611</v>
      </c>
      <c r="W2107" s="110">
        <v>46108</v>
      </c>
      <c r="X2107" s="6" t="s">
        <v>1480</v>
      </c>
      <c r="Y2107" s="6" t="s">
        <v>129</v>
      </c>
      <c r="Z2107" s="6" t="s">
        <v>239</v>
      </c>
      <c r="AA2107" s="6" t="s">
        <v>122</v>
      </c>
      <c r="AB2107" s="76" t="s">
        <v>1106</v>
      </c>
      <c r="AC2107" s="76" t="s">
        <v>540</v>
      </c>
      <c r="AD2107" s="76" t="s">
        <v>174</v>
      </c>
      <c r="AE2107" s="341">
        <v>67110003</v>
      </c>
      <c r="AF2107" s="76" t="s">
        <v>96</v>
      </c>
      <c r="AG2107" s="82"/>
      <c r="AH2107" s="60"/>
      <c r="AI2107" s="75" t="s">
        <v>6880</v>
      </c>
      <c r="AJ2107" s="6" t="s">
        <v>103</v>
      </c>
      <c r="AK2107" s="81">
        <v>0</v>
      </c>
      <c r="AL2107" s="6" t="s">
        <v>103</v>
      </c>
      <c r="AM2107" s="342"/>
      <c r="AN2107" s="342"/>
      <c r="AO2107" s="342"/>
    </row>
    <row r="2108" spans="1:41">
      <c r="A2108" s="75" t="s">
        <v>6880</v>
      </c>
      <c r="B2108" s="6" t="s">
        <v>93</v>
      </c>
      <c r="C2108" s="76">
        <v>2107</v>
      </c>
      <c r="D2108" s="6" t="s">
        <v>594</v>
      </c>
      <c r="E2108" s="6" t="s">
        <v>2163</v>
      </c>
      <c r="F2108" s="6" t="str">
        <f t="shared" si="211"/>
        <v>FREIGHTAF-M-105-SI26-M46/AF-M-107-SI26-M46</v>
      </c>
      <c r="G2108" s="97" t="s">
        <v>7138</v>
      </c>
      <c r="H2108" s="97" t="s">
        <v>7139</v>
      </c>
      <c r="I2108" s="85" t="s">
        <v>6622</v>
      </c>
      <c r="J2108" s="92">
        <v>46105</v>
      </c>
      <c r="K2108" s="97" t="s">
        <v>7374</v>
      </c>
      <c r="L2108" s="6" t="s">
        <v>7375</v>
      </c>
      <c r="M2108" s="6" t="s">
        <v>174</v>
      </c>
      <c r="N2108" s="6" t="s">
        <v>1479</v>
      </c>
      <c r="O2108" s="71">
        <v>0</v>
      </c>
      <c r="P2108" s="71">
        <v>0</v>
      </c>
      <c r="Q2108" s="79">
        <v>70500</v>
      </c>
      <c r="R2108" s="79">
        <v>11280</v>
      </c>
      <c r="S2108" s="71">
        <v>2820</v>
      </c>
      <c r="T2108" s="79">
        <v>78960</v>
      </c>
      <c r="U2108" s="6" t="s">
        <v>24</v>
      </c>
      <c r="V2108" s="84">
        <f t="shared" si="220"/>
        <v>4533.8401557215611</v>
      </c>
      <c r="W2108" s="110">
        <v>46109</v>
      </c>
      <c r="X2108" s="6" t="s">
        <v>1480</v>
      </c>
      <c r="Y2108" s="6" t="s">
        <v>129</v>
      </c>
      <c r="Z2108" s="6" t="s">
        <v>239</v>
      </c>
      <c r="AA2108" s="6" t="s">
        <v>122</v>
      </c>
      <c r="AB2108" s="76" t="s">
        <v>1106</v>
      </c>
      <c r="AC2108" s="76" t="s">
        <v>540</v>
      </c>
      <c r="AD2108" s="76" t="s">
        <v>174</v>
      </c>
      <c r="AE2108" s="341">
        <v>67110003</v>
      </c>
      <c r="AF2108" s="76" t="s">
        <v>96</v>
      </c>
      <c r="AG2108" s="82"/>
      <c r="AH2108" s="60"/>
      <c r="AI2108" s="75" t="s">
        <v>6880</v>
      </c>
      <c r="AJ2108" s="6" t="s">
        <v>103</v>
      </c>
      <c r="AK2108" s="81">
        <v>0</v>
      </c>
      <c r="AL2108" s="6" t="s">
        <v>103</v>
      </c>
      <c r="AM2108" s="342"/>
      <c r="AN2108" s="342"/>
      <c r="AO2108" s="342"/>
    </row>
    <row r="2109" spans="1:41">
      <c r="A2109" s="75" t="s">
        <v>6880</v>
      </c>
      <c r="B2109" s="6" t="s">
        <v>93</v>
      </c>
      <c r="C2109" s="76">
        <v>2108</v>
      </c>
      <c r="D2109" s="6" t="s">
        <v>594</v>
      </c>
      <c r="E2109" s="6" t="s">
        <v>2163</v>
      </c>
      <c r="F2109" s="6" t="str">
        <f t="shared" si="211"/>
        <v>FREIGHTRM-M-090-SI26-M19</v>
      </c>
      <c r="G2109" s="97" t="s">
        <v>7140</v>
      </c>
      <c r="H2109" s="97" t="s">
        <v>7141</v>
      </c>
      <c r="I2109" s="85" t="s">
        <v>6622</v>
      </c>
      <c r="J2109" s="92">
        <v>46106</v>
      </c>
      <c r="K2109" s="97" t="s">
        <v>7376</v>
      </c>
      <c r="L2109" s="6" t="s">
        <v>7295</v>
      </c>
      <c r="M2109" s="6" t="s">
        <v>174</v>
      </c>
      <c r="N2109" s="6" t="s">
        <v>1479</v>
      </c>
      <c r="O2109" s="71">
        <v>0</v>
      </c>
      <c r="P2109" s="71">
        <v>0</v>
      </c>
      <c r="Q2109" s="79">
        <v>100500</v>
      </c>
      <c r="R2109" s="79">
        <v>16080</v>
      </c>
      <c r="S2109" s="71">
        <v>4020</v>
      </c>
      <c r="T2109" s="79">
        <v>112560</v>
      </c>
      <c r="U2109" s="6" t="s">
        <v>24</v>
      </c>
      <c r="V2109" s="84">
        <f t="shared" si="220"/>
        <v>6463.1338390073324</v>
      </c>
      <c r="W2109" s="110" t="s">
        <v>119</v>
      </c>
      <c r="X2109" s="6" t="s">
        <v>1480</v>
      </c>
      <c r="Y2109" s="6" t="s">
        <v>129</v>
      </c>
      <c r="Z2109" s="6" t="s">
        <v>239</v>
      </c>
      <c r="AA2109" s="6" t="s">
        <v>122</v>
      </c>
      <c r="AB2109" s="76" t="s">
        <v>539</v>
      </c>
      <c r="AC2109" s="76" t="s">
        <v>540</v>
      </c>
      <c r="AD2109" s="76" t="s">
        <v>174</v>
      </c>
      <c r="AE2109" s="341">
        <v>67110003</v>
      </c>
      <c r="AF2109" s="76" t="s">
        <v>96</v>
      </c>
      <c r="AG2109" s="82"/>
      <c r="AH2109" s="60"/>
      <c r="AI2109" s="75" t="s">
        <v>6880</v>
      </c>
      <c r="AJ2109" s="6" t="s">
        <v>103</v>
      </c>
      <c r="AK2109" s="81">
        <v>0</v>
      </c>
      <c r="AL2109" s="6" t="s">
        <v>103</v>
      </c>
      <c r="AM2109" s="342"/>
      <c r="AN2109" s="342"/>
      <c r="AO2109" s="342"/>
    </row>
    <row r="2110" spans="1:41">
      <c r="A2110" s="75" t="s">
        <v>6880</v>
      </c>
      <c r="B2110" s="6" t="s">
        <v>93</v>
      </c>
      <c r="C2110" s="76">
        <v>2109</v>
      </c>
      <c r="D2110" s="6" t="s">
        <v>594</v>
      </c>
      <c r="E2110" s="6" t="s">
        <v>2163</v>
      </c>
      <c r="F2110" s="6" t="str">
        <f t="shared" si="211"/>
        <v>FREIGHTRM-M-077-SI26-M19/RM-M-080-SI26-M19</v>
      </c>
      <c r="G2110" s="97" t="s">
        <v>7142</v>
      </c>
      <c r="H2110" s="97" t="s">
        <v>7143</v>
      </c>
      <c r="I2110" s="85" t="s">
        <v>6622</v>
      </c>
      <c r="J2110" s="92">
        <v>46106</v>
      </c>
      <c r="K2110" s="97" t="s">
        <v>7377</v>
      </c>
      <c r="L2110" s="6" t="s">
        <v>7378</v>
      </c>
      <c r="M2110" s="6" t="s">
        <v>174</v>
      </c>
      <c r="N2110" s="6" t="s">
        <v>1479</v>
      </c>
      <c r="O2110" s="71">
        <v>0</v>
      </c>
      <c r="P2110" s="71">
        <v>0</v>
      </c>
      <c r="Q2110" s="79">
        <v>74500</v>
      </c>
      <c r="R2110" s="79">
        <v>11920</v>
      </c>
      <c r="S2110" s="71">
        <v>2980</v>
      </c>
      <c r="T2110" s="79">
        <v>83440</v>
      </c>
      <c r="U2110" s="6" t="s">
        <v>24</v>
      </c>
      <c r="V2110" s="84">
        <f t="shared" si="220"/>
        <v>4791.0793134929972</v>
      </c>
      <c r="W2110" s="110" t="s">
        <v>119</v>
      </c>
      <c r="X2110" s="6" t="s">
        <v>1480</v>
      </c>
      <c r="Y2110" s="6" t="s">
        <v>129</v>
      </c>
      <c r="Z2110" s="6" t="s">
        <v>239</v>
      </c>
      <c r="AA2110" s="6" t="s">
        <v>122</v>
      </c>
      <c r="AB2110" s="76" t="s">
        <v>539</v>
      </c>
      <c r="AC2110" s="76" t="s">
        <v>540</v>
      </c>
      <c r="AD2110" s="76" t="s">
        <v>174</v>
      </c>
      <c r="AE2110" s="341">
        <v>67110003</v>
      </c>
      <c r="AF2110" s="76" t="s">
        <v>96</v>
      </c>
      <c r="AG2110" s="82"/>
      <c r="AH2110" s="60"/>
      <c r="AI2110" s="75" t="s">
        <v>6880</v>
      </c>
      <c r="AJ2110" s="6" t="s">
        <v>103</v>
      </c>
      <c r="AK2110" s="81">
        <v>0</v>
      </c>
      <c r="AL2110" s="6" t="s">
        <v>103</v>
      </c>
      <c r="AM2110" s="342"/>
      <c r="AN2110" s="342"/>
      <c r="AO2110" s="342"/>
    </row>
    <row r="2111" spans="1:41">
      <c r="A2111" s="75" t="s">
        <v>6880</v>
      </c>
      <c r="B2111" s="6" t="s">
        <v>93</v>
      </c>
      <c r="C2111" s="76">
        <v>2110</v>
      </c>
      <c r="D2111" s="6" t="s">
        <v>594</v>
      </c>
      <c r="E2111" s="6" t="s">
        <v>2163</v>
      </c>
      <c r="F2111" s="6" t="str">
        <f t="shared" si="211"/>
        <v>FREIGHTRM-M-065-SI26-M19</v>
      </c>
      <c r="G2111" s="97" t="s">
        <v>7144</v>
      </c>
      <c r="H2111" s="97" t="s">
        <v>7145</v>
      </c>
      <c r="I2111" s="85" t="s">
        <v>6622</v>
      </c>
      <c r="J2111" s="92">
        <v>46107</v>
      </c>
      <c r="K2111" s="97" t="s">
        <v>7379</v>
      </c>
      <c r="L2111" s="6" t="s">
        <v>7380</v>
      </c>
      <c r="M2111" s="6" t="s">
        <v>174</v>
      </c>
      <c r="N2111" s="6" t="s">
        <v>1479</v>
      </c>
      <c r="O2111" s="71">
        <v>0</v>
      </c>
      <c r="P2111" s="71">
        <v>0</v>
      </c>
      <c r="Q2111" s="79">
        <v>71100</v>
      </c>
      <c r="R2111" s="79">
        <v>11376</v>
      </c>
      <c r="S2111" s="71">
        <v>2844</v>
      </c>
      <c r="T2111" s="79">
        <v>79632</v>
      </c>
      <c r="U2111" s="6" t="s">
        <v>24</v>
      </c>
      <c r="V2111" s="84">
        <f t="shared" si="220"/>
        <v>4572.4260293872767</v>
      </c>
      <c r="W2111" s="110" t="s">
        <v>119</v>
      </c>
      <c r="X2111" s="6" t="s">
        <v>1480</v>
      </c>
      <c r="Y2111" s="6" t="s">
        <v>129</v>
      </c>
      <c r="Z2111" s="6" t="s">
        <v>239</v>
      </c>
      <c r="AA2111" s="6" t="s">
        <v>122</v>
      </c>
      <c r="AB2111" s="76" t="s">
        <v>539</v>
      </c>
      <c r="AC2111" s="76" t="s">
        <v>540</v>
      </c>
      <c r="AD2111" s="76" t="s">
        <v>174</v>
      </c>
      <c r="AE2111" s="341">
        <v>67110003</v>
      </c>
      <c r="AF2111" s="76" t="s">
        <v>96</v>
      </c>
      <c r="AG2111" s="82"/>
      <c r="AH2111" s="60"/>
      <c r="AI2111" s="75" t="s">
        <v>6880</v>
      </c>
      <c r="AJ2111" s="6" t="s">
        <v>103</v>
      </c>
      <c r="AK2111" s="81">
        <v>0</v>
      </c>
      <c r="AL2111" s="6" t="s">
        <v>103</v>
      </c>
      <c r="AM2111" s="342"/>
      <c r="AN2111" s="342"/>
      <c r="AO2111" s="342"/>
    </row>
    <row r="2112" spans="1:41">
      <c r="A2112" s="75" t="s">
        <v>6880</v>
      </c>
      <c r="B2112" s="6" t="s">
        <v>93</v>
      </c>
      <c r="C2112" s="76">
        <v>2111</v>
      </c>
      <c r="D2112" s="6" t="s">
        <v>594</v>
      </c>
      <c r="E2112" s="6" t="s">
        <v>2163</v>
      </c>
      <c r="F2112" s="6" t="str">
        <f t="shared" si="211"/>
        <v>FREIGHTRM-M-082-SI26-M19</v>
      </c>
      <c r="G2112" s="97" t="s">
        <v>7146</v>
      </c>
      <c r="H2112" s="97" t="s">
        <v>7147</v>
      </c>
      <c r="I2112" s="85" t="s">
        <v>6622</v>
      </c>
      <c r="J2112" s="92">
        <v>46107</v>
      </c>
      <c r="K2112" s="97" t="s">
        <v>7381</v>
      </c>
      <c r="L2112" s="6" t="s">
        <v>7322</v>
      </c>
      <c r="M2112" s="6" t="s">
        <v>174</v>
      </c>
      <c r="N2112" s="6" t="s">
        <v>1479</v>
      </c>
      <c r="O2112" s="71">
        <v>0</v>
      </c>
      <c r="P2112" s="71">
        <v>0</v>
      </c>
      <c r="Q2112" s="79">
        <v>48000</v>
      </c>
      <c r="R2112" s="79">
        <v>7680</v>
      </c>
      <c r="S2112" s="71">
        <v>1920</v>
      </c>
      <c r="T2112" s="79">
        <v>53760</v>
      </c>
      <c r="U2112" s="6" t="s">
        <v>24</v>
      </c>
      <c r="V2112" s="84">
        <f t="shared" si="220"/>
        <v>3086.8698932572333</v>
      </c>
      <c r="W2112" s="110" t="s">
        <v>119</v>
      </c>
      <c r="X2112" s="6" t="s">
        <v>1480</v>
      </c>
      <c r="Y2112" s="6" t="s">
        <v>129</v>
      </c>
      <c r="Z2112" s="6" t="s">
        <v>239</v>
      </c>
      <c r="AA2112" s="6" t="s">
        <v>122</v>
      </c>
      <c r="AB2112" s="76" t="s">
        <v>539</v>
      </c>
      <c r="AC2112" s="76" t="s">
        <v>540</v>
      </c>
      <c r="AD2112" s="76" t="s">
        <v>174</v>
      </c>
      <c r="AE2112" s="341">
        <v>67110003</v>
      </c>
      <c r="AF2112" s="76" t="s">
        <v>96</v>
      </c>
      <c r="AG2112" s="82"/>
      <c r="AH2112" s="60"/>
      <c r="AI2112" s="75" t="s">
        <v>6880</v>
      </c>
      <c r="AJ2112" s="6" t="s">
        <v>103</v>
      </c>
      <c r="AK2112" s="81">
        <v>0</v>
      </c>
      <c r="AL2112" s="6" t="s">
        <v>103</v>
      </c>
      <c r="AM2112" s="342"/>
      <c r="AN2112" s="342"/>
      <c r="AO2112" s="342"/>
    </row>
    <row r="2113" spans="1:41">
      <c r="A2113" s="75" t="s">
        <v>6880</v>
      </c>
      <c r="B2113" s="6" t="s">
        <v>93</v>
      </c>
      <c r="C2113" s="76">
        <v>2112</v>
      </c>
      <c r="D2113" s="6" t="s">
        <v>594</v>
      </c>
      <c r="E2113" s="6" t="s">
        <v>2163</v>
      </c>
      <c r="F2113" s="6" t="str">
        <f t="shared" si="211"/>
        <v>FREIGHTRM-M-079-SI26-M19</v>
      </c>
      <c r="G2113" s="97" t="s">
        <v>7148</v>
      </c>
      <c r="H2113" s="97" t="s">
        <v>7149</v>
      </c>
      <c r="I2113" s="85" t="s">
        <v>6622</v>
      </c>
      <c r="J2113" s="92">
        <v>46108</v>
      </c>
      <c r="K2113" s="97" t="s">
        <v>7382</v>
      </c>
      <c r="L2113" s="6" t="s">
        <v>7383</v>
      </c>
      <c r="M2113" s="6" t="s">
        <v>174</v>
      </c>
      <c r="N2113" s="6" t="s">
        <v>1479</v>
      </c>
      <c r="O2113" s="71">
        <v>0</v>
      </c>
      <c r="P2113" s="71">
        <v>0</v>
      </c>
      <c r="Q2113" s="79">
        <v>53250</v>
      </c>
      <c r="R2113" s="79">
        <v>8520</v>
      </c>
      <c r="S2113" s="71">
        <v>2130</v>
      </c>
      <c r="T2113" s="79">
        <v>59640</v>
      </c>
      <c r="U2113" s="6" t="s">
        <v>24</v>
      </c>
      <c r="V2113" s="84">
        <f t="shared" si="220"/>
        <v>3424.4962878322431</v>
      </c>
      <c r="W2113" s="110" t="s">
        <v>119</v>
      </c>
      <c r="X2113" s="6" t="s">
        <v>1480</v>
      </c>
      <c r="Y2113" s="6" t="s">
        <v>129</v>
      </c>
      <c r="Z2113" s="6" t="s">
        <v>239</v>
      </c>
      <c r="AA2113" s="6" t="s">
        <v>122</v>
      </c>
      <c r="AB2113" s="76" t="s">
        <v>539</v>
      </c>
      <c r="AC2113" s="76" t="s">
        <v>540</v>
      </c>
      <c r="AD2113" s="76" t="s">
        <v>174</v>
      </c>
      <c r="AE2113" s="341">
        <v>67110003</v>
      </c>
      <c r="AF2113" s="76" t="s">
        <v>96</v>
      </c>
      <c r="AG2113" s="82"/>
      <c r="AH2113" s="60"/>
      <c r="AI2113" s="75" t="s">
        <v>6880</v>
      </c>
      <c r="AJ2113" s="6" t="s">
        <v>103</v>
      </c>
      <c r="AK2113" s="81">
        <v>0</v>
      </c>
      <c r="AL2113" s="6" t="s">
        <v>103</v>
      </c>
      <c r="AM2113" s="342"/>
      <c r="AN2113" s="342"/>
      <c r="AO2113" s="342"/>
    </row>
    <row r="2114" spans="1:41">
      <c r="A2114" s="75" t="s">
        <v>6880</v>
      </c>
      <c r="B2114" s="6" t="s">
        <v>93</v>
      </c>
      <c r="C2114" s="76">
        <v>2113</v>
      </c>
      <c r="D2114" s="6" t="s">
        <v>3070</v>
      </c>
      <c r="E2114" s="6" t="s">
        <v>2165</v>
      </c>
      <c r="F2114" s="6" t="str">
        <f t="shared" si="211"/>
        <v>FREIGHT RM-A-0048AI26-M19-PFA</v>
      </c>
      <c r="G2114" s="97" t="s">
        <v>7150</v>
      </c>
      <c r="H2114" s="95">
        <v>3530</v>
      </c>
      <c r="I2114" s="85" t="s">
        <v>6622</v>
      </c>
      <c r="J2114" s="92">
        <v>46108</v>
      </c>
      <c r="K2114" s="97"/>
      <c r="L2114" s="6" t="s">
        <v>116</v>
      </c>
      <c r="M2114" s="6" t="s">
        <v>1133</v>
      </c>
      <c r="N2114" s="80" t="s">
        <v>116</v>
      </c>
      <c r="O2114" s="71">
        <v>0</v>
      </c>
      <c r="P2114" s="71">
        <v>0</v>
      </c>
      <c r="Q2114" s="79">
        <v>1450</v>
      </c>
      <c r="R2114" s="79">
        <v>232</v>
      </c>
      <c r="S2114" s="71">
        <v>58</v>
      </c>
      <c r="T2114" s="79">
        <v>1624</v>
      </c>
      <c r="U2114" s="87" t="s">
        <v>118</v>
      </c>
      <c r="V2114" s="84">
        <f t="shared" ref="V2114:V2124" si="221">T2114</f>
        <v>1624</v>
      </c>
      <c r="W2114" s="94">
        <v>46106</v>
      </c>
      <c r="X2114" s="80" t="s">
        <v>3323</v>
      </c>
      <c r="Y2114" s="80" t="s">
        <v>537</v>
      </c>
      <c r="Z2114" s="80" t="s">
        <v>121</v>
      </c>
      <c r="AA2114" s="80" t="s">
        <v>3324</v>
      </c>
      <c r="AB2114" s="76" t="s">
        <v>539</v>
      </c>
      <c r="AC2114" s="76" t="s">
        <v>540</v>
      </c>
      <c r="AD2114" s="76" t="s">
        <v>25</v>
      </c>
      <c r="AE2114" s="76">
        <v>67180000</v>
      </c>
      <c r="AF2114" s="76" t="s">
        <v>96</v>
      </c>
      <c r="AG2114" s="82"/>
      <c r="AH2114" s="60"/>
      <c r="AI2114" s="75" t="s">
        <v>6880</v>
      </c>
      <c r="AJ2114" s="6" t="s">
        <v>103</v>
      </c>
      <c r="AK2114" s="81">
        <v>0</v>
      </c>
      <c r="AL2114" s="6" t="s">
        <v>103</v>
      </c>
      <c r="AM2114" s="342"/>
      <c r="AN2114" s="342"/>
      <c r="AO2114" s="342"/>
    </row>
    <row r="2115" spans="1:41">
      <c r="A2115" s="75" t="s">
        <v>6880</v>
      </c>
      <c r="B2115" s="6" t="s">
        <v>93</v>
      </c>
      <c r="C2115" s="76">
        <v>2114</v>
      </c>
      <c r="D2115" s="6" t="s">
        <v>3070</v>
      </c>
      <c r="E2115" s="6" t="s">
        <v>2165</v>
      </c>
      <c r="F2115" s="6" t="str">
        <f t="shared" ref="F2115:F2178" si="222">E2115&amp;G2115</f>
        <v>FREIGHT RM-A-0051AI26-M19-C9635</v>
      </c>
      <c r="G2115" s="97" t="s">
        <v>7151</v>
      </c>
      <c r="H2115" s="95">
        <v>3529</v>
      </c>
      <c r="I2115" s="85" t="s">
        <v>6622</v>
      </c>
      <c r="J2115" s="92">
        <v>46108</v>
      </c>
      <c r="K2115" s="97"/>
      <c r="L2115" s="6" t="s">
        <v>116</v>
      </c>
      <c r="M2115" s="6" t="s">
        <v>1133</v>
      </c>
      <c r="N2115" s="80" t="s">
        <v>116</v>
      </c>
      <c r="O2115" s="71">
        <v>0</v>
      </c>
      <c r="P2115" s="71">
        <v>0</v>
      </c>
      <c r="Q2115" s="79">
        <v>900</v>
      </c>
      <c r="R2115" s="79">
        <v>144</v>
      </c>
      <c r="S2115" s="71">
        <v>36</v>
      </c>
      <c r="T2115" s="79">
        <v>1008</v>
      </c>
      <c r="U2115" s="87" t="s">
        <v>118</v>
      </c>
      <c r="V2115" s="84">
        <f t="shared" si="221"/>
        <v>1008</v>
      </c>
      <c r="W2115" s="94">
        <v>46101</v>
      </c>
      <c r="X2115" s="80" t="s">
        <v>3323</v>
      </c>
      <c r="Y2115" s="80" t="s">
        <v>537</v>
      </c>
      <c r="Z2115" s="80" t="s">
        <v>121</v>
      </c>
      <c r="AA2115" s="80" t="s">
        <v>3324</v>
      </c>
      <c r="AB2115" s="76" t="s">
        <v>539</v>
      </c>
      <c r="AC2115" s="76" t="s">
        <v>540</v>
      </c>
      <c r="AD2115" s="76" t="s">
        <v>25</v>
      </c>
      <c r="AE2115" s="76">
        <v>67180000</v>
      </c>
      <c r="AF2115" s="76" t="s">
        <v>96</v>
      </c>
      <c r="AG2115" s="82"/>
      <c r="AH2115" s="60"/>
      <c r="AI2115" s="75" t="s">
        <v>6880</v>
      </c>
      <c r="AJ2115" s="6" t="s">
        <v>103</v>
      </c>
      <c r="AK2115" s="81">
        <v>0</v>
      </c>
      <c r="AL2115" s="6" t="s">
        <v>103</v>
      </c>
      <c r="AM2115" s="342"/>
      <c r="AN2115" s="342"/>
      <c r="AO2115" s="342"/>
    </row>
    <row r="2116" spans="1:41">
      <c r="A2116" s="75" t="s">
        <v>6880</v>
      </c>
      <c r="B2116" s="6" t="s">
        <v>93</v>
      </c>
      <c r="C2116" s="76">
        <v>2115</v>
      </c>
      <c r="D2116" s="6" t="s">
        <v>107</v>
      </c>
      <c r="E2116" s="6" t="s">
        <v>105</v>
      </c>
      <c r="F2116" s="6" t="str">
        <f t="shared" si="222"/>
        <v>STORAGEFG-R-1760LE25.M19</v>
      </c>
      <c r="G2116" s="97" t="s">
        <v>7152</v>
      </c>
      <c r="H2116" s="95">
        <v>145857</v>
      </c>
      <c r="I2116" s="85" t="s">
        <v>6622</v>
      </c>
      <c r="J2116" s="92">
        <v>46095</v>
      </c>
      <c r="K2116" s="97"/>
      <c r="L2116" s="6" t="s">
        <v>7384</v>
      </c>
      <c r="M2116" s="6" t="s">
        <v>173</v>
      </c>
      <c r="N2116" s="80" t="s">
        <v>116</v>
      </c>
      <c r="O2116" s="71">
        <v>0</v>
      </c>
      <c r="P2116" s="71">
        <v>0</v>
      </c>
      <c r="Q2116" s="79">
        <v>39.9</v>
      </c>
      <c r="R2116" s="79">
        <v>0</v>
      </c>
      <c r="S2116" s="71">
        <v>0</v>
      </c>
      <c r="T2116" s="79">
        <v>39.9</v>
      </c>
      <c r="U2116" s="87" t="s">
        <v>118</v>
      </c>
      <c r="V2116" s="84">
        <f t="shared" si="221"/>
        <v>39.9</v>
      </c>
      <c r="W2116" s="94" t="s">
        <v>119</v>
      </c>
      <c r="X2116" s="80" t="s">
        <v>238</v>
      </c>
      <c r="Y2116" s="80" t="s">
        <v>238</v>
      </c>
      <c r="Z2116" s="80" t="s">
        <v>239</v>
      </c>
      <c r="AA2116" s="80" t="s">
        <v>240</v>
      </c>
      <c r="AB2116" s="76" t="s">
        <v>539</v>
      </c>
      <c r="AC2116" s="76" t="s">
        <v>541</v>
      </c>
      <c r="AD2116" s="76" t="s">
        <v>195</v>
      </c>
      <c r="AE2116" s="76">
        <v>75640000</v>
      </c>
      <c r="AF2116" s="76" t="s">
        <v>96</v>
      </c>
      <c r="AG2116" s="82"/>
      <c r="AH2116" s="60"/>
      <c r="AI2116" s="75" t="s">
        <v>6880</v>
      </c>
      <c r="AJ2116" s="6" t="s">
        <v>103</v>
      </c>
      <c r="AK2116" s="81">
        <v>0</v>
      </c>
      <c r="AL2116" s="6" t="s">
        <v>103</v>
      </c>
      <c r="AM2116" s="342"/>
      <c r="AN2116" s="342"/>
      <c r="AO2116" s="342"/>
    </row>
    <row r="2117" spans="1:41">
      <c r="A2117" s="75" t="s">
        <v>6880</v>
      </c>
      <c r="B2117" s="6" t="s">
        <v>93</v>
      </c>
      <c r="C2117" s="76">
        <v>2116</v>
      </c>
      <c r="D2117" s="6" t="s">
        <v>107</v>
      </c>
      <c r="E2117" s="6" t="s">
        <v>105</v>
      </c>
      <c r="F2117" s="6" t="str">
        <f t="shared" si="222"/>
        <v>STORAGEFG-R-2145LE25.M19</v>
      </c>
      <c r="G2117" s="97" t="s">
        <v>4995</v>
      </c>
      <c r="H2117" s="95">
        <v>147129</v>
      </c>
      <c r="I2117" s="85" t="s">
        <v>6622</v>
      </c>
      <c r="J2117" s="92">
        <v>46105</v>
      </c>
      <c r="K2117" s="97"/>
      <c r="L2117" s="6" t="s">
        <v>116</v>
      </c>
      <c r="M2117" s="6" t="s">
        <v>173</v>
      </c>
      <c r="N2117" s="80" t="s">
        <v>116</v>
      </c>
      <c r="O2117" s="71">
        <v>0</v>
      </c>
      <c r="P2117" s="71">
        <v>0</v>
      </c>
      <c r="Q2117" s="79">
        <v>34.5</v>
      </c>
      <c r="R2117" s="79">
        <v>0</v>
      </c>
      <c r="S2117" s="71">
        <v>0</v>
      </c>
      <c r="T2117" s="79">
        <v>34.5</v>
      </c>
      <c r="U2117" s="87" t="s">
        <v>118</v>
      </c>
      <c r="V2117" s="84">
        <f t="shared" si="221"/>
        <v>34.5</v>
      </c>
      <c r="W2117" s="94" t="s">
        <v>119</v>
      </c>
      <c r="X2117" s="80" t="s">
        <v>238</v>
      </c>
      <c r="Y2117" s="80" t="s">
        <v>238</v>
      </c>
      <c r="Z2117" s="80" t="s">
        <v>239</v>
      </c>
      <c r="AA2117" s="80" t="s">
        <v>240</v>
      </c>
      <c r="AB2117" s="76" t="s">
        <v>539</v>
      </c>
      <c r="AC2117" s="76" t="s">
        <v>541</v>
      </c>
      <c r="AD2117" s="76" t="s">
        <v>195</v>
      </c>
      <c r="AE2117" s="76">
        <v>75640000</v>
      </c>
      <c r="AF2117" s="76" t="s">
        <v>96</v>
      </c>
      <c r="AG2117" s="82"/>
      <c r="AH2117" s="60"/>
      <c r="AI2117" s="75" t="s">
        <v>6880</v>
      </c>
      <c r="AJ2117" s="6" t="s">
        <v>103</v>
      </c>
      <c r="AK2117" s="81">
        <v>0</v>
      </c>
      <c r="AL2117" s="6" t="s">
        <v>103</v>
      </c>
      <c r="AM2117" s="342"/>
      <c r="AN2117" s="342"/>
      <c r="AO2117" s="342"/>
    </row>
    <row r="2118" spans="1:41">
      <c r="A2118" s="75" t="s">
        <v>6880</v>
      </c>
      <c r="B2118" s="6" t="s">
        <v>93</v>
      </c>
      <c r="C2118" s="76">
        <v>2117</v>
      </c>
      <c r="D2118" s="6" t="s">
        <v>107</v>
      </c>
      <c r="E2118" s="6" t="s">
        <v>105</v>
      </c>
      <c r="F2118" s="6" t="str">
        <f t="shared" si="222"/>
        <v>STORAGEFG-R-2128LE25.M19</v>
      </c>
      <c r="G2118" s="97" t="s">
        <v>4555</v>
      </c>
      <c r="H2118" s="95">
        <v>147142</v>
      </c>
      <c r="I2118" s="85" t="s">
        <v>6622</v>
      </c>
      <c r="J2118" s="92">
        <v>46106</v>
      </c>
      <c r="K2118" s="97"/>
      <c r="L2118" s="6" t="s">
        <v>116</v>
      </c>
      <c r="M2118" s="6" t="s">
        <v>173</v>
      </c>
      <c r="N2118" s="80" t="s">
        <v>116</v>
      </c>
      <c r="O2118" s="71">
        <v>0</v>
      </c>
      <c r="P2118" s="71">
        <v>0</v>
      </c>
      <c r="Q2118" s="79">
        <v>65.8</v>
      </c>
      <c r="R2118" s="79">
        <v>0</v>
      </c>
      <c r="S2118" s="71">
        <v>0</v>
      </c>
      <c r="T2118" s="79">
        <v>65.8</v>
      </c>
      <c r="U2118" s="87" t="s">
        <v>118</v>
      </c>
      <c r="V2118" s="84">
        <f t="shared" si="221"/>
        <v>65.8</v>
      </c>
      <c r="W2118" s="94" t="s">
        <v>119</v>
      </c>
      <c r="X2118" s="80" t="s">
        <v>238</v>
      </c>
      <c r="Y2118" s="80" t="s">
        <v>238</v>
      </c>
      <c r="Z2118" s="80" t="s">
        <v>239</v>
      </c>
      <c r="AA2118" s="80" t="s">
        <v>240</v>
      </c>
      <c r="AB2118" s="76" t="s">
        <v>539</v>
      </c>
      <c r="AC2118" s="76" t="s">
        <v>541</v>
      </c>
      <c r="AD2118" s="76" t="s">
        <v>195</v>
      </c>
      <c r="AE2118" s="76">
        <v>75640000</v>
      </c>
      <c r="AF2118" s="76" t="s">
        <v>96</v>
      </c>
      <c r="AG2118" s="82"/>
      <c r="AH2118" s="60"/>
      <c r="AI2118" s="75" t="s">
        <v>6880</v>
      </c>
      <c r="AJ2118" s="6" t="s">
        <v>103</v>
      </c>
      <c r="AK2118" s="81">
        <v>0</v>
      </c>
      <c r="AL2118" s="6" t="s">
        <v>103</v>
      </c>
      <c r="AM2118" s="342"/>
      <c r="AN2118" s="342"/>
      <c r="AO2118" s="342"/>
    </row>
    <row r="2119" spans="1:41">
      <c r="A2119" s="75" t="s">
        <v>6880</v>
      </c>
      <c r="B2119" s="6" t="s">
        <v>93</v>
      </c>
      <c r="C2119" s="76">
        <v>2118</v>
      </c>
      <c r="D2119" s="6" t="s">
        <v>107</v>
      </c>
      <c r="E2119" s="6" t="s">
        <v>105</v>
      </c>
      <c r="F2119" s="6" t="str">
        <f t="shared" si="222"/>
        <v>STORAGEFG-R-2168LE25.M19</v>
      </c>
      <c r="G2119" s="97" t="s">
        <v>7123</v>
      </c>
      <c r="H2119" s="95">
        <v>147143</v>
      </c>
      <c r="I2119" s="85" t="s">
        <v>6622</v>
      </c>
      <c r="J2119" s="92">
        <v>46106</v>
      </c>
      <c r="K2119" s="97"/>
      <c r="L2119" s="6" t="s">
        <v>116</v>
      </c>
      <c r="M2119" s="6" t="s">
        <v>173</v>
      </c>
      <c r="N2119" s="80" t="s">
        <v>116</v>
      </c>
      <c r="O2119" s="71">
        <v>0</v>
      </c>
      <c r="P2119" s="71">
        <v>0</v>
      </c>
      <c r="Q2119" s="79">
        <v>29.7</v>
      </c>
      <c r="R2119" s="79">
        <v>0</v>
      </c>
      <c r="S2119" s="71">
        <v>0</v>
      </c>
      <c r="T2119" s="79">
        <v>29.7</v>
      </c>
      <c r="U2119" s="87" t="s">
        <v>118</v>
      </c>
      <c r="V2119" s="84">
        <f t="shared" si="221"/>
        <v>29.7</v>
      </c>
      <c r="W2119" s="94" t="s">
        <v>119</v>
      </c>
      <c r="X2119" s="80" t="s">
        <v>238</v>
      </c>
      <c r="Y2119" s="80" t="s">
        <v>238</v>
      </c>
      <c r="Z2119" s="80" t="s">
        <v>239</v>
      </c>
      <c r="AA2119" s="80" t="s">
        <v>240</v>
      </c>
      <c r="AB2119" s="76" t="s">
        <v>539</v>
      </c>
      <c r="AC2119" s="76" t="s">
        <v>541</v>
      </c>
      <c r="AD2119" s="76" t="s">
        <v>195</v>
      </c>
      <c r="AE2119" s="76">
        <v>75640000</v>
      </c>
      <c r="AF2119" s="76" t="s">
        <v>96</v>
      </c>
      <c r="AG2119" s="82"/>
      <c r="AH2119" s="60"/>
      <c r="AI2119" s="75" t="s">
        <v>6880</v>
      </c>
      <c r="AJ2119" s="6" t="s">
        <v>103</v>
      </c>
      <c r="AK2119" s="81">
        <v>0</v>
      </c>
      <c r="AL2119" s="6" t="s">
        <v>103</v>
      </c>
      <c r="AM2119" s="342"/>
      <c r="AN2119" s="342"/>
      <c r="AO2119" s="342"/>
    </row>
    <row r="2120" spans="1:41">
      <c r="A2120" s="75" t="s">
        <v>6880</v>
      </c>
      <c r="B2120" s="6" t="s">
        <v>93</v>
      </c>
      <c r="C2120" s="76">
        <v>2119</v>
      </c>
      <c r="D2120" s="6" t="s">
        <v>107</v>
      </c>
      <c r="E2120" s="6" t="s">
        <v>105</v>
      </c>
      <c r="F2120" s="6" t="str">
        <f t="shared" si="222"/>
        <v xml:space="preserve">STORAGERM-J-1238LI26-M19 </v>
      </c>
      <c r="G2120" s="97" t="s">
        <v>7153</v>
      </c>
      <c r="H2120" s="95">
        <v>147147</v>
      </c>
      <c r="I2120" s="85" t="s">
        <v>6622</v>
      </c>
      <c r="J2120" s="92">
        <v>46106</v>
      </c>
      <c r="K2120" s="97" t="s">
        <v>7385</v>
      </c>
      <c r="L2120" s="6" t="s">
        <v>116</v>
      </c>
      <c r="M2120" s="6" t="s">
        <v>173</v>
      </c>
      <c r="N2120" s="80" t="s">
        <v>7386</v>
      </c>
      <c r="O2120" s="71">
        <v>0</v>
      </c>
      <c r="P2120" s="71">
        <v>0</v>
      </c>
      <c r="Q2120" s="79">
        <v>585.4</v>
      </c>
      <c r="R2120" s="79">
        <v>0</v>
      </c>
      <c r="S2120" s="71">
        <v>0</v>
      </c>
      <c r="T2120" s="79">
        <v>585.4</v>
      </c>
      <c r="U2120" s="87" t="s">
        <v>118</v>
      </c>
      <c r="V2120" s="84">
        <f t="shared" si="221"/>
        <v>585.4</v>
      </c>
      <c r="W2120" s="94">
        <v>46080</v>
      </c>
      <c r="X2120" s="80" t="s">
        <v>237</v>
      </c>
      <c r="Y2120" s="80" t="s">
        <v>238</v>
      </c>
      <c r="Z2120" s="80" t="s">
        <v>239</v>
      </c>
      <c r="AA2120" s="80" t="s">
        <v>240</v>
      </c>
      <c r="AB2120" s="76" t="s">
        <v>539</v>
      </c>
      <c r="AC2120" s="76" t="s">
        <v>540</v>
      </c>
      <c r="AD2120" s="76" t="s">
        <v>173</v>
      </c>
      <c r="AE2120" s="139" t="s">
        <v>550</v>
      </c>
      <c r="AF2120" s="76" t="s">
        <v>96</v>
      </c>
      <c r="AG2120" s="82"/>
      <c r="AH2120" s="60"/>
      <c r="AI2120" s="75" t="s">
        <v>6880</v>
      </c>
      <c r="AJ2120" s="6" t="s">
        <v>103</v>
      </c>
      <c r="AK2120" s="81">
        <v>0</v>
      </c>
      <c r="AL2120" s="6" t="s">
        <v>103</v>
      </c>
      <c r="AM2120" s="342"/>
      <c r="AN2120" s="342"/>
      <c r="AO2120" s="342"/>
    </row>
    <row r="2121" spans="1:41">
      <c r="A2121" s="75" t="s">
        <v>6880</v>
      </c>
      <c r="B2121" s="6" t="s">
        <v>93</v>
      </c>
      <c r="C2121" s="76">
        <v>2120</v>
      </c>
      <c r="D2121" s="6" t="s">
        <v>107</v>
      </c>
      <c r="E2121" s="6" t="s">
        <v>105</v>
      </c>
      <c r="F2121" s="6" t="str">
        <f t="shared" si="222"/>
        <v>STORAGEFG-R-2163LE25.M19-2</v>
      </c>
      <c r="G2121" s="97" t="s">
        <v>7154</v>
      </c>
      <c r="H2121" s="95">
        <v>147150</v>
      </c>
      <c r="I2121" s="85" t="s">
        <v>6622</v>
      </c>
      <c r="J2121" s="92">
        <v>46106</v>
      </c>
      <c r="K2121" s="97"/>
      <c r="L2121" s="6" t="s">
        <v>116</v>
      </c>
      <c r="M2121" s="6" t="s">
        <v>173</v>
      </c>
      <c r="N2121" s="80" t="s">
        <v>116</v>
      </c>
      <c r="O2121" s="71">
        <v>0</v>
      </c>
      <c r="P2121" s="71">
        <v>0</v>
      </c>
      <c r="Q2121" s="79">
        <v>32.5</v>
      </c>
      <c r="R2121" s="79">
        <v>0</v>
      </c>
      <c r="S2121" s="71">
        <v>0</v>
      </c>
      <c r="T2121" s="79">
        <v>32.5</v>
      </c>
      <c r="U2121" s="87" t="s">
        <v>118</v>
      </c>
      <c r="V2121" s="84">
        <f t="shared" si="221"/>
        <v>32.5</v>
      </c>
      <c r="W2121" s="94" t="s">
        <v>119</v>
      </c>
      <c r="X2121" s="80" t="s">
        <v>238</v>
      </c>
      <c r="Y2121" s="80" t="s">
        <v>238</v>
      </c>
      <c r="Z2121" s="80" t="s">
        <v>239</v>
      </c>
      <c r="AA2121" s="80" t="s">
        <v>240</v>
      </c>
      <c r="AB2121" s="76" t="s">
        <v>539</v>
      </c>
      <c r="AC2121" s="76" t="s">
        <v>541</v>
      </c>
      <c r="AD2121" s="76" t="s">
        <v>195</v>
      </c>
      <c r="AE2121" s="76">
        <v>75640000</v>
      </c>
      <c r="AF2121" s="76" t="s">
        <v>96</v>
      </c>
      <c r="AG2121" s="82"/>
      <c r="AH2121" s="60"/>
      <c r="AI2121" s="75" t="s">
        <v>6880</v>
      </c>
      <c r="AJ2121" s="6" t="s">
        <v>103</v>
      </c>
      <c r="AK2121" s="81">
        <v>0</v>
      </c>
      <c r="AL2121" s="6" t="s">
        <v>103</v>
      </c>
      <c r="AM2121" s="342"/>
      <c r="AN2121" s="342"/>
      <c r="AO2121" s="342"/>
    </row>
    <row r="2122" spans="1:41">
      <c r="A2122" s="75" t="s">
        <v>6880</v>
      </c>
      <c r="B2122" s="6" t="s">
        <v>93</v>
      </c>
      <c r="C2122" s="76">
        <v>2121</v>
      </c>
      <c r="D2122" s="6" t="s">
        <v>107</v>
      </c>
      <c r="E2122" s="6" t="s">
        <v>105</v>
      </c>
      <c r="F2122" s="6" t="str">
        <f t="shared" si="222"/>
        <v>STORAGEFG-R-2161LE25.M19</v>
      </c>
      <c r="G2122" s="97" t="s">
        <v>6594</v>
      </c>
      <c r="H2122" s="95">
        <v>147152</v>
      </c>
      <c r="I2122" s="85" t="s">
        <v>6622</v>
      </c>
      <c r="J2122" s="92">
        <v>46106</v>
      </c>
      <c r="K2122" s="97"/>
      <c r="L2122" s="6" t="s">
        <v>2567</v>
      </c>
      <c r="M2122" s="6" t="s">
        <v>173</v>
      </c>
      <c r="N2122" s="80" t="s">
        <v>116</v>
      </c>
      <c r="O2122" s="71">
        <v>0</v>
      </c>
      <c r="P2122" s="71">
        <v>0</v>
      </c>
      <c r="Q2122" s="79">
        <v>59.5</v>
      </c>
      <c r="R2122" s="79">
        <v>0</v>
      </c>
      <c r="S2122" s="71">
        <v>0</v>
      </c>
      <c r="T2122" s="79">
        <v>59.5</v>
      </c>
      <c r="U2122" s="87" t="s">
        <v>118</v>
      </c>
      <c r="V2122" s="84">
        <f t="shared" si="221"/>
        <v>59.5</v>
      </c>
      <c r="W2122" s="92" t="s">
        <v>119</v>
      </c>
      <c r="X2122" s="80" t="s">
        <v>238</v>
      </c>
      <c r="Y2122" s="80" t="s">
        <v>238</v>
      </c>
      <c r="Z2122" s="80" t="s">
        <v>239</v>
      </c>
      <c r="AA2122" s="80" t="s">
        <v>240</v>
      </c>
      <c r="AB2122" s="76" t="s">
        <v>539</v>
      </c>
      <c r="AC2122" s="76" t="s">
        <v>541</v>
      </c>
      <c r="AD2122" s="76" t="s">
        <v>195</v>
      </c>
      <c r="AE2122" s="76">
        <v>75640000</v>
      </c>
      <c r="AF2122" s="76" t="s">
        <v>96</v>
      </c>
      <c r="AG2122" s="82"/>
      <c r="AH2122" s="60"/>
      <c r="AI2122" s="75" t="s">
        <v>6880</v>
      </c>
      <c r="AJ2122" s="6" t="s">
        <v>103</v>
      </c>
      <c r="AK2122" s="81">
        <v>0</v>
      </c>
      <c r="AL2122" s="6" t="s">
        <v>103</v>
      </c>
      <c r="AM2122" s="342"/>
      <c r="AN2122" s="342"/>
      <c r="AO2122" s="342"/>
    </row>
    <row r="2123" spans="1:41">
      <c r="A2123" s="75" t="s">
        <v>6880</v>
      </c>
      <c r="B2123" s="6" t="s">
        <v>93</v>
      </c>
      <c r="C2123" s="76">
        <v>2122</v>
      </c>
      <c r="D2123" s="6" t="s">
        <v>107</v>
      </c>
      <c r="E2123" s="6" t="s">
        <v>105</v>
      </c>
      <c r="F2123" s="6" t="str">
        <f t="shared" si="222"/>
        <v>STORAGEFG-R-2168LE25.M19</v>
      </c>
      <c r="G2123" s="97" t="s">
        <v>7123</v>
      </c>
      <c r="H2123" s="95">
        <v>147161</v>
      </c>
      <c r="I2123" s="85" t="s">
        <v>6622</v>
      </c>
      <c r="J2123" s="92">
        <v>46106</v>
      </c>
      <c r="K2123" s="97"/>
      <c r="L2123" s="6" t="s">
        <v>7387</v>
      </c>
      <c r="M2123" s="6" t="s">
        <v>173</v>
      </c>
      <c r="N2123" s="80" t="s">
        <v>116</v>
      </c>
      <c r="O2123" s="71">
        <v>0</v>
      </c>
      <c r="P2123" s="71">
        <v>0</v>
      </c>
      <c r="Q2123" s="79">
        <v>55</v>
      </c>
      <c r="R2123" s="79">
        <v>0</v>
      </c>
      <c r="S2123" s="71">
        <v>0</v>
      </c>
      <c r="T2123" s="79">
        <v>55</v>
      </c>
      <c r="U2123" s="87" t="s">
        <v>118</v>
      </c>
      <c r="V2123" s="84">
        <f t="shared" si="221"/>
        <v>55</v>
      </c>
      <c r="W2123" s="92" t="s">
        <v>119</v>
      </c>
      <c r="X2123" s="80" t="s">
        <v>238</v>
      </c>
      <c r="Y2123" s="80" t="s">
        <v>238</v>
      </c>
      <c r="Z2123" s="80" t="s">
        <v>239</v>
      </c>
      <c r="AA2123" s="80" t="s">
        <v>240</v>
      </c>
      <c r="AB2123" s="76" t="s">
        <v>539</v>
      </c>
      <c r="AC2123" s="76" t="s">
        <v>541</v>
      </c>
      <c r="AD2123" s="76" t="s">
        <v>195</v>
      </c>
      <c r="AE2123" s="76">
        <v>75640000</v>
      </c>
      <c r="AF2123" s="76" t="s">
        <v>96</v>
      </c>
      <c r="AG2123" s="82"/>
      <c r="AH2123" s="60"/>
      <c r="AI2123" s="75" t="s">
        <v>6880</v>
      </c>
      <c r="AJ2123" s="6" t="s">
        <v>103</v>
      </c>
      <c r="AK2123" s="81">
        <v>0</v>
      </c>
      <c r="AL2123" s="6" t="s">
        <v>103</v>
      </c>
      <c r="AM2123" s="342"/>
      <c r="AN2123" s="342"/>
      <c r="AO2123" s="342"/>
    </row>
    <row r="2124" spans="1:41">
      <c r="A2124" s="75" t="s">
        <v>6880</v>
      </c>
      <c r="B2124" s="6" t="s">
        <v>93</v>
      </c>
      <c r="C2124" s="76">
        <v>2123</v>
      </c>
      <c r="D2124" s="6" t="s">
        <v>107</v>
      </c>
      <c r="E2124" s="6" t="s">
        <v>105</v>
      </c>
      <c r="F2124" s="6" t="str">
        <f t="shared" si="222"/>
        <v>STORAGEFG-R-2122LE25.M19</v>
      </c>
      <c r="G2124" s="97" t="s">
        <v>3491</v>
      </c>
      <c r="H2124" s="95">
        <v>147190</v>
      </c>
      <c r="I2124" s="85" t="s">
        <v>6622</v>
      </c>
      <c r="J2124" s="92">
        <v>46107</v>
      </c>
      <c r="K2124" s="97"/>
      <c r="L2124" s="80">
        <v>6149910</v>
      </c>
      <c r="M2124" s="6" t="s">
        <v>173</v>
      </c>
      <c r="N2124" s="80" t="s">
        <v>116</v>
      </c>
      <c r="O2124" s="71">
        <v>0</v>
      </c>
      <c r="P2124" s="71">
        <v>0</v>
      </c>
      <c r="Q2124" s="79">
        <v>125.6</v>
      </c>
      <c r="R2124" s="79">
        <v>0</v>
      </c>
      <c r="S2124" s="71">
        <v>0</v>
      </c>
      <c r="T2124" s="79">
        <v>125.6</v>
      </c>
      <c r="U2124" s="87" t="s">
        <v>118</v>
      </c>
      <c r="V2124" s="84">
        <f t="shared" si="221"/>
        <v>125.6</v>
      </c>
      <c r="W2124" s="92" t="s">
        <v>119</v>
      </c>
      <c r="X2124" s="80" t="s">
        <v>238</v>
      </c>
      <c r="Y2124" s="80" t="s">
        <v>238</v>
      </c>
      <c r="Z2124" s="80" t="s">
        <v>239</v>
      </c>
      <c r="AA2124" s="80" t="s">
        <v>240</v>
      </c>
      <c r="AB2124" s="76" t="s">
        <v>539</v>
      </c>
      <c r="AC2124" s="76" t="s">
        <v>541</v>
      </c>
      <c r="AD2124" s="76" t="s">
        <v>195</v>
      </c>
      <c r="AE2124" s="76">
        <v>75640000</v>
      </c>
      <c r="AF2124" s="76" t="s">
        <v>96</v>
      </c>
      <c r="AG2124" s="82"/>
      <c r="AH2124" s="60"/>
      <c r="AI2124" s="75" t="s">
        <v>6880</v>
      </c>
      <c r="AJ2124" s="6" t="s">
        <v>103</v>
      </c>
      <c r="AK2124" s="81">
        <v>0</v>
      </c>
      <c r="AL2124" s="6" t="s">
        <v>103</v>
      </c>
      <c r="AM2124" s="342"/>
      <c r="AN2124" s="342"/>
      <c r="AO2124" s="342"/>
    </row>
    <row r="2125" spans="1:41">
      <c r="A2125" s="75" t="s">
        <v>6880</v>
      </c>
      <c r="B2125" s="6" t="s">
        <v>93</v>
      </c>
      <c r="C2125" s="76">
        <v>2124</v>
      </c>
      <c r="D2125" s="6" t="s">
        <v>110</v>
      </c>
      <c r="E2125" s="80" t="s">
        <v>2165</v>
      </c>
      <c r="F2125" s="6" t="str">
        <f t="shared" si="222"/>
        <v>FREIGHT RM-R-037-SI26-M19</v>
      </c>
      <c r="G2125" s="97" t="s">
        <v>5539</v>
      </c>
      <c r="H2125" s="95">
        <v>4925</v>
      </c>
      <c r="I2125" s="85" t="s">
        <v>6622</v>
      </c>
      <c r="J2125" s="92">
        <v>46104</v>
      </c>
      <c r="K2125" s="97"/>
      <c r="L2125" s="80" t="s">
        <v>7204</v>
      </c>
      <c r="M2125" s="80" t="s">
        <v>173</v>
      </c>
      <c r="N2125" s="80" t="s">
        <v>7388</v>
      </c>
      <c r="O2125" s="71">
        <v>0</v>
      </c>
      <c r="P2125" s="71">
        <v>0</v>
      </c>
      <c r="Q2125" s="79">
        <v>36500</v>
      </c>
      <c r="R2125" s="79">
        <v>5840</v>
      </c>
      <c r="S2125" s="71">
        <v>1460</v>
      </c>
      <c r="T2125" s="79">
        <v>40880</v>
      </c>
      <c r="U2125" s="87" t="s">
        <v>24</v>
      </c>
      <c r="V2125" s="84">
        <f t="shared" ref="V2125:V2126" si="223">T2125/17.4157</f>
        <v>2347.3073146643546</v>
      </c>
      <c r="W2125" s="94">
        <v>46104</v>
      </c>
      <c r="X2125" s="80" t="s">
        <v>7389</v>
      </c>
      <c r="Y2125" s="80" t="s">
        <v>282</v>
      </c>
      <c r="Z2125" s="80" t="s">
        <v>121</v>
      </c>
      <c r="AA2125" s="80" t="s">
        <v>122</v>
      </c>
      <c r="AB2125" s="76" t="s">
        <v>539</v>
      </c>
      <c r="AC2125" s="76" t="s">
        <v>540</v>
      </c>
      <c r="AD2125" s="76" t="s">
        <v>174</v>
      </c>
      <c r="AE2125" s="341">
        <v>67110003</v>
      </c>
      <c r="AF2125" s="76" t="s">
        <v>96</v>
      </c>
      <c r="AG2125" s="82"/>
      <c r="AH2125" s="60"/>
      <c r="AI2125" s="75" t="s">
        <v>6880</v>
      </c>
      <c r="AJ2125" s="6" t="s">
        <v>103</v>
      </c>
      <c r="AK2125" s="81">
        <v>0</v>
      </c>
      <c r="AL2125" s="6" t="s">
        <v>103</v>
      </c>
      <c r="AM2125" s="342"/>
      <c r="AN2125" s="342"/>
      <c r="AO2125" s="342"/>
    </row>
    <row r="2126" spans="1:41">
      <c r="A2126" s="75" t="s">
        <v>6880</v>
      </c>
      <c r="B2126" s="6" t="s">
        <v>93</v>
      </c>
      <c r="C2126" s="76">
        <v>2125</v>
      </c>
      <c r="D2126" s="6" t="s">
        <v>110</v>
      </c>
      <c r="E2126" s="80" t="s">
        <v>2165</v>
      </c>
      <c r="F2126" s="6" t="str">
        <f t="shared" si="222"/>
        <v>FREIGHT RM-A-029-SI26-M19-L</v>
      </c>
      <c r="G2126" s="97" t="s">
        <v>5425</v>
      </c>
      <c r="H2126" s="95">
        <v>4966</v>
      </c>
      <c r="I2126" s="85" t="s">
        <v>6622</v>
      </c>
      <c r="J2126" s="92">
        <v>46109</v>
      </c>
      <c r="K2126" s="95"/>
      <c r="L2126" s="80" t="s">
        <v>116</v>
      </c>
      <c r="M2126" s="80" t="s">
        <v>173</v>
      </c>
      <c r="N2126" s="80" t="s">
        <v>6330</v>
      </c>
      <c r="O2126" s="71">
        <v>0</v>
      </c>
      <c r="P2126" s="71">
        <v>0</v>
      </c>
      <c r="Q2126" s="79">
        <v>27750</v>
      </c>
      <c r="R2126" s="79">
        <v>4440</v>
      </c>
      <c r="S2126" s="71">
        <v>1110</v>
      </c>
      <c r="T2126" s="79">
        <v>31080</v>
      </c>
      <c r="U2126" s="87" t="s">
        <v>24</v>
      </c>
      <c r="V2126" s="84">
        <f t="shared" si="223"/>
        <v>1784.596657039338</v>
      </c>
      <c r="W2126" s="94">
        <v>46111</v>
      </c>
      <c r="X2126" s="80" t="s">
        <v>120</v>
      </c>
      <c r="Y2126" s="80" t="s">
        <v>282</v>
      </c>
      <c r="Z2126" s="80" t="s">
        <v>121</v>
      </c>
      <c r="AA2126" s="80" t="s">
        <v>122</v>
      </c>
      <c r="AB2126" s="76" t="s">
        <v>539</v>
      </c>
      <c r="AC2126" s="76" t="s">
        <v>540</v>
      </c>
      <c r="AD2126" s="76" t="s">
        <v>174</v>
      </c>
      <c r="AE2126" s="341">
        <v>67110003</v>
      </c>
      <c r="AF2126" s="76" t="s">
        <v>96</v>
      </c>
      <c r="AG2126" s="82"/>
      <c r="AH2126" s="60"/>
      <c r="AI2126" s="75" t="s">
        <v>6880</v>
      </c>
      <c r="AJ2126" s="6" t="s">
        <v>103</v>
      </c>
      <c r="AK2126" s="81">
        <v>0</v>
      </c>
      <c r="AL2126" s="6" t="s">
        <v>103</v>
      </c>
      <c r="AM2126" s="342"/>
      <c r="AN2126" s="342"/>
      <c r="AO2126" s="342"/>
    </row>
    <row r="2127" spans="1:41">
      <c r="A2127" s="75" t="s">
        <v>6880</v>
      </c>
      <c r="B2127" s="6" t="s">
        <v>93</v>
      </c>
      <c r="C2127" s="76">
        <v>2126</v>
      </c>
      <c r="D2127" s="6" t="s">
        <v>1565</v>
      </c>
      <c r="E2127" s="80" t="s">
        <v>2165</v>
      </c>
      <c r="F2127" s="6" t="str">
        <f t="shared" si="222"/>
        <v>FREIGHT RM-J-1286LI26-M19</v>
      </c>
      <c r="G2127" s="6" t="s">
        <v>7155</v>
      </c>
      <c r="H2127" s="6" t="s">
        <v>7156</v>
      </c>
      <c r="I2127" s="85" t="s">
        <v>6622</v>
      </c>
      <c r="J2127" s="78">
        <v>46105</v>
      </c>
      <c r="K2127" s="97"/>
      <c r="L2127" s="6" t="s">
        <v>116</v>
      </c>
      <c r="M2127" s="80" t="s">
        <v>173</v>
      </c>
      <c r="N2127" s="80" t="s">
        <v>116</v>
      </c>
      <c r="O2127" s="71">
        <v>0</v>
      </c>
      <c r="P2127" s="71">
        <v>0</v>
      </c>
      <c r="Q2127" s="79">
        <v>2950</v>
      </c>
      <c r="R2127" s="79">
        <v>0</v>
      </c>
      <c r="S2127" s="71">
        <v>0</v>
      </c>
      <c r="T2127" s="79">
        <v>2950</v>
      </c>
      <c r="U2127" s="87" t="s">
        <v>118</v>
      </c>
      <c r="V2127" s="84">
        <f>T2127</f>
        <v>2950</v>
      </c>
      <c r="W2127" s="74" t="s">
        <v>119</v>
      </c>
      <c r="X2127" s="6" t="s">
        <v>109</v>
      </c>
      <c r="Y2127" s="80" t="s">
        <v>178</v>
      </c>
      <c r="Z2127" s="80" t="s">
        <v>178</v>
      </c>
      <c r="AA2127" s="6" t="s">
        <v>7390</v>
      </c>
      <c r="AB2127" s="76" t="s">
        <v>539</v>
      </c>
      <c r="AC2127" s="76" t="s">
        <v>540</v>
      </c>
      <c r="AD2127" s="76" t="s">
        <v>173</v>
      </c>
      <c r="AE2127" s="76" t="s">
        <v>548</v>
      </c>
      <c r="AF2127" s="76" t="s">
        <v>96</v>
      </c>
      <c r="AG2127" s="82"/>
      <c r="AH2127" s="60"/>
      <c r="AI2127" s="75" t="s">
        <v>6880</v>
      </c>
      <c r="AJ2127" s="6" t="s">
        <v>103</v>
      </c>
      <c r="AK2127" s="81">
        <v>0</v>
      </c>
      <c r="AL2127" s="6" t="s">
        <v>103</v>
      </c>
      <c r="AM2127" s="342"/>
      <c r="AN2127" s="342"/>
      <c r="AO2127" s="342"/>
    </row>
    <row r="2128" spans="1:41">
      <c r="A2128" s="75" t="s">
        <v>7419</v>
      </c>
      <c r="B2128" s="6" t="s">
        <v>93</v>
      </c>
      <c r="C2128" s="76">
        <v>2127</v>
      </c>
      <c r="D2128" s="80" t="s">
        <v>589</v>
      </c>
      <c r="E2128" s="80" t="s">
        <v>2164</v>
      </c>
      <c r="F2128" s="6" t="str">
        <f t="shared" si="222"/>
        <v>BROKERRM-V-131-V1I26-MCS</v>
      </c>
      <c r="G2128" s="95" t="s">
        <v>7420</v>
      </c>
      <c r="H2128" s="95" t="s">
        <v>7421</v>
      </c>
      <c r="I2128" s="85" t="s">
        <v>6622</v>
      </c>
      <c r="J2128" s="92">
        <v>46111</v>
      </c>
      <c r="K2128" s="95" t="s">
        <v>7538</v>
      </c>
      <c r="L2128" s="80" t="s">
        <v>116</v>
      </c>
      <c r="M2128" s="80" t="s">
        <v>1084</v>
      </c>
      <c r="N2128" s="80" t="s">
        <v>1085</v>
      </c>
      <c r="O2128" s="71">
        <v>0</v>
      </c>
      <c r="P2128" s="71">
        <v>0</v>
      </c>
      <c r="Q2128" s="79">
        <v>1148.22</v>
      </c>
      <c r="R2128" s="79">
        <v>183.72</v>
      </c>
      <c r="S2128" s="71">
        <v>0</v>
      </c>
      <c r="T2128" s="79">
        <v>1331.94</v>
      </c>
      <c r="U2128" s="80" t="s">
        <v>24</v>
      </c>
      <c r="V2128" s="84">
        <f>T2128/17.2688</f>
        <v>77.129852682294086</v>
      </c>
      <c r="W2128" s="78">
        <v>46111</v>
      </c>
      <c r="X2128" s="80" t="s">
        <v>7539</v>
      </c>
      <c r="Y2128" s="80" t="s">
        <v>121</v>
      </c>
      <c r="Z2128" s="80" t="s">
        <v>537</v>
      </c>
      <c r="AA2128" s="80" t="s">
        <v>122</v>
      </c>
      <c r="AB2128" s="76" t="s">
        <v>1093</v>
      </c>
      <c r="AC2128" s="76" t="s">
        <v>540</v>
      </c>
      <c r="AD2128" s="76" t="s">
        <v>173</v>
      </c>
      <c r="AE2128" s="76" t="s">
        <v>548</v>
      </c>
      <c r="AF2128" s="76" t="s">
        <v>96</v>
      </c>
      <c r="AG2128" s="82"/>
      <c r="AH2128" s="60"/>
      <c r="AI2128" s="75" t="s">
        <v>7419</v>
      </c>
      <c r="AJ2128" s="6" t="s">
        <v>103</v>
      </c>
      <c r="AK2128" s="81">
        <v>0</v>
      </c>
      <c r="AL2128" s="6" t="s">
        <v>103</v>
      </c>
      <c r="AM2128" s="342"/>
      <c r="AN2128" s="342"/>
      <c r="AO2128" s="342"/>
    </row>
    <row r="2129" spans="1:41">
      <c r="A2129" s="75" t="s">
        <v>7419</v>
      </c>
      <c r="B2129" s="6" t="s">
        <v>93</v>
      </c>
      <c r="C2129" s="76">
        <v>2128</v>
      </c>
      <c r="D2129" s="80" t="s">
        <v>589</v>
      </c>
      <c r="E2129" s="80" t="s">
        <v>2164</v>
      </c>
      <c r="F2129" s="6" t="str">
        <f t="shared" si="222"/>
        <v>BROKERRM-V-132-V1I26-MCS</v>
      </c>
      <c r="G2129" s="95" t="s">
        <v>7422</v>
      </c>
      <c r="H2129" s="95" t="s">
        <v>7423</v>
      </c>
      <c r="I2129" s="85" t="s">
        <v>6622</v>
      </c>
      <c r="J2129" s="92">
        <v>46111</v>
      </c>
      <c r="K2129" s="95" t="s">
        <v>7540</v>
      </c>
      <c r="L2129" s="80" t="s">
        <v>116</v>
      </c>
      <c r="M2129" s="80" t="s">
        <v>1084</v>
      </c>
      <c r="N2129" s="80" t="s">
        <v>1085</v>
      </c>
      <c r="O2129" s="71">
        <v>0</v>
      </c>
      <c r="P2129" s="71">
        <v>0</v>
      </c>
      <c r="Q2129" s="79">
        <v>1148.22</v>
      </c>
      <c r="R2129" s="79">
        <v>183.72</v>
      </c>
      <c r="S2129" s="71">
        <v>0</v>
      </c>
      <c r="T2129" s="79">
        <v>1331.94</v>
      </c>
      <c r="U2129" s="80" t="s">
        <v>24</v>
      </c>
      <c r="V2129" s="84">
        <f t="shared" ref="V2129:V2132" si="224">T2129/17.2688</f>
        <v>77.129852682294086</v>
      </c>
      <c r="W2129" s="78">
        <v>46108</v>
      </c>
      <c r="X2129" s="80" t="s">
        <v>7539</v>
      </c>
      <c r="Y2129" s="80" t="s">
        <v>121</v>
      </c>
      <c r="Z2129" s="80" t="s">
        <v>537</v>
      </c>
      <c r="AA2129" s="80" t="s">
        <v>122</v>
      </c>
      <c r="AB2129" s="76" t="s">
        <v>1093</v>
      </c>
      <c r="AC2129" s="76" t="s">
        <v>540</v>
      </c>
      <c r="AD2129" s="76" t="s">
        <v>173</v>
      </c>
      <c r="AE2129" s="76" t="s">
        <v>548</v>
      </c>
      <c r="AF2129" s="76" t="s">
        <v>96</v>
      </c>
      <c r="AG2129" s="82"/>
      <c r="AH2129" s="60"/>
      <c r="AI2129" s="75" t="s">
        <v>7419</v>
      </c>
      <c r="AJ2129" s="6" t="s">
        <v>103</v>
      </c>
      <c r="AK2129" s="81">
        <v>0</v>
      </c>
      <c r="AL2129" s="6" t="s">
        <v>103</v>
      </c>
      <c r="AM2129" s="342"/>
      <c r="AN2129" s="342"/>
      <c r="AO2129" s="342"/>
    </row>
    <row r="2130" spans="1:41">
      <c r="A2130" s="75" t="s">
        <v>7419</v>
      </c>
      <c r="B2130" s="6" t="s">
        <v>93</v>
      </c>
      <c r="C2130" s="76">
        <v>2129</v>
      </c>
      <c r="D2130" s="80" t="s">
        <v>589</v>
      </c>
      <c r="E2130" s="80" t="s">
        <v>2164</v>
      </c>
      <c r="F2130" s="6" t="str">
        <f t="shared" si="222"/>
        <v>BROKERCR-V-040-F5I26</v>
      </c>
      <c r="G2130" s="95" t="s">
        <v>7424</v>
      </c>
      <c r="H2130" s="95" t="s">
        <v>7425</v>
      </c>
      <c r="I2130" s="85" t="s">
        <v>6622</v>
      </c>
      <c r="J2130" s="92">
        <v>46113</v>
      </c>
      <c r="K2130" s="95" t="s">
        <v>7541</v>
      </c>
      <c r="L2130" s="80" t="s">
        <v>116</v>
      </c>
      <c r="M2130" s="80" t="s">
        <v>1084</v>
      </c>
      <c r="N2130" s="80" t="s">
        <v>2844</v>
      </c>
      <c r="O2130" s="71">
        <v>0</v>
      </c>
      <c r="P2130" s="71">
        <v>0</v>
      </c>
      <c r="Q2130" s="79">
        <v>1738.77</v>
      </c>
      <c r="R2130" s="79">
        <v>278.20999999999998</v>
      </c>
      <c r="S2130" s="71">
        <v>0</v>
      </c>
      <c r="T2130" s="79">
        <v>2016.98</v>
      </c>
      <c r="U2130" s="80" t="s">
        <v>24</v>
      </c>
      <c r="V2130" s="84">
        <f t="shared" si="224"/>
        <v>116.7990827388122</v>
      </c>
      <c r="W2130" s="78">
        <v>46111</v>
      </c>
      <c r="X2130" s="80" t="s">
        <v>1129</v>
      </c>
      <c r="Y2130" s="80" t="s">
        <v>121</v>
      </c>
      <c r="Z2130" s="80" t="s">
        <v>537</v>
      </c>
      <c r="AA2130" s="80" t="s">
        <v>122</v>
      </c>
      <c r="AB2130" s="76" t="s">
        <v>2845</v>
      </c>
      <c r="AC2130" s="76" t="s">
        <v>540</v>
      </c>
      <c r="AD2130" s="76" t="s">
        <v>173</v>
      </c>
      <c r="AE2130" s="76" t="s">
        <v>548</v>
      </c>
      <c r="AF2130" s="76" t="s">
        <v>96</v>
      </c>
      <c r="AG2130" s="82"/>
      <c r="AH2130" s="60"/>
      <c r="AI2130" s="75" t="s">
        <v>7419</v>
      </c>
      <c r="AJ2130" s="6" t="s">
        <v>103</v>
      </c>
      <c r="AK2130" s="81">
        <v>0</v>
      </c>
      <c r="AL2130" s="6" t="s">
        <v>103</v>
      </c>
      <c r="AM2130" s="342"/>
      <c r="AN2130" s="342"/>
      <c r="AO2130" s="342"/>
    </row>
    <row r="2131" spans="1:41">
      <c r="A2131" s="75" t="s">
        <v>7419</v>
      </c>
      <c r="B2131" s="6" t="s">
        <v>93</v>
      </c>
      <c r="C2131" s="76">
        <v>2130</v>
      </c>
      <c r="D2131" s="80" t="s">
        <v>589</v>
      </c>
      <c r="E2131" s="80" t="s">
        <v>2164</v>
      </c>
      <c r="F2131" s="6" t="str">
        <f t="shared" si="222"/>
        <v>BROKERCR-V-039-F5I26</v>
      </c>
      <c r="G2131" s="95" t="s">
        <v>7426</v>
      </c>
      <c r="H2131" s="95" t="s">
        <v>7427</v>
      </c>
      <c r="I2131" s="85" t="s">
        <v>6622</v>
      </c>
      <c r="J2131" s="92">
        <v>46111</v>
      </c>
      <c r="K2131" s="95" t="s">
        <v>7542</v>
      </c>
      <c r="L2131" s="80" t="s">
        <v>116</v>
      </c>
      <c r="M2131" s="80" t="s">
        <v>1084</v>
      </c>
      <c r="N2131" s="80" t="s">
        <v>2844</v>
      </c>
      <c r="O2131" s="71">
        <v>0</v>
      </c>
      <c r="P2131" s="71">
        <v>0</v>
      </c>
      <c r="Q2131" s="79">
        <v>1738.77</v>
      </c>
      <c r="R2131" s="79">
        <v>278.20999999999998</v>
      </c>
      <c r="S2131" s="71">
        <v>0</v>
      </c>
      <c r="T2131" s="79">
        <v>2016.98</v>
      </c>
      <c r="U2131" s="80" t="s">
        <v>24</v>
      </c>
      <c r="V2131" s="84">
        <f t="shared" si="224"/>
        <v>116.7990827388122</v>
      </c>
      <c r="W2131" s="78">
        <v>46108</v>
      </c>
      <c r="X2131" s="80" t="s">
        <v>1129</v>
      </c>
      <c r="Y2131" s="80" t="s">
        <v>121</v>
      </c>
      <c r="Z2131" s="80" t="s">
        <v>537</v>
      </c>
      <c r="AA2131" s="80" t="s">
        <v>122</v>
      </c>
      <c r="AB2131" s="76" t="s">
        <v>2845</v>
      </c>
      <c r="AC2131" s="76" t="s">
        <v>540</v>
      </c>
      <c r="AD2131" s="76" t="s">
        <v>173</v>
      </c>
      <c r="AE2131" s="76" t="s">
        <v>548</v>
      </c>
      <c r="AF2131" s="76" t="s">
        <v>96</v>
      </c>
      <c r="AG2131" s="82"/>
      <c r="AH2131" s="60"/>
      <c r="AI2131" s="75" t="s">
        <v>7419</v>
      </c>
      <c r="AJ2131" s="6" t="s">
        <v>103</v>
      </c>
      <c r="AK2131" s="81">
        <v>0</v>
      </c>
      <c r="AL2131" s="6" t="s">
        <v>103</v>
      </c>
      <c r="AM2131" s="342"/>
      <c r="AN2131" s="342"/>
      <c r="AO2131" s="342"/>
    </row>
    <row r="2132" spans="1:41">
      <c r="A2132" s="75" t="s">
        <v>7419</v>
      </c>
      <c r="B2132" s="6" t="s">
        <v>93</v>
      </c>
      <c r="C2132" s="76">
        <v>2131</v>
      </c>
      <c r="D2132" s="80" t="s">
        <v>590</v>
      </c>
      <c r="E2132" s="80" t="s">
        <v>2163</v>
      </c>
      <c r="F2132" s="6" t="str">
        <f t="shared" si="222"/>
        <v>FREIGHTFG-V-031-V1E26-M23</v>
      </c>
      <c r="G2132" s="95" t="s">
        <v>6472</v>
      </c>
      <c r="H2132" s="95" t="s">
        <v>7428</v>
      </c>
      <c r="I2132" s="85" t="s">
        <v>6622</v>
      </c>
      <c r="J2132" s="92">
        <v>46113</v>
      </c>
      <c r="K2132" s="95" t="s">
        <v>7543</v>
      </c>
      <c r="L2132" s="80">
        <v>7396</v>
      </c>
      <c r="M2132" s="80" t="s">
        <v>1133</v>
      </c>
      <c r="N2132" s="80" t="s">
        <v>1134</v>
      </c>
      <c r="O2132" s="71">
        <v>0</v>
      </c>
      <c r="P2132" s="71">
        <v>0</v>
      </c>
      <c r="Q2132" s="79">
        <v>7800</v>
      </c>
      <c r="R2132" s="79">
        <v>1248</v>
      </c>
      <c r="S2132" s="71">
        <v>312</v>
      </c>
      <c r="T2132" s="79">
        <v>8736</v>
      </c>
      <c r="U2132" s="80" t="s">
        <v>24</v>
      </c>
      <c r="V2132" s="84">
        <f t="shared" si="224"/>
        <v>505.8834429722969</v>
      </c>
      <c r="W2132" s="78">
        <v>46113</v>
      </c>
      <c r="X2132" s="80" t="s">
        <v>4727</v>
      </c>
      <c r="Y2132" s="80" t="s">
        <v>5200</v>
      </c>
      <c r="Z2132" s="80" t="s">
        <v>1117</v>
      </c>
      <c r="AA2132" s="80" t="s">
        <v>121</v>
      </c>
      <c r="AB2132" s="76" t="s">
        <v>1118</v>
      </c>
      <c r="AC2132" s="76" t="s">
        <v>541</v>
      </c>
      <c r="AD2132" s="76" t="s">
        <v>195</v>
      </c>
      <c r="AE2132" s="76" t="s">
        <v>547</v>
      </c>
      <c r="AF2132" s="76" t="s">
        <v>96</v>
      </c>
      <c r="AG2132" s="82"/>
      <c r="AH2132" s="60"/>
      <c r="AI2132" s="75" t="s">
        <v>7419</v>
      </c>
      <c r="AJ2132" s="6" t="s">
        <v>103</v>
      </c>
      <c r="AK2132" s="81">
        <v>0</v>
      </c>
      <c r="AL2132" s="6" t="s">
        <v>103</v>
      </c>
      <c r="AM2132" s="342"/>
      <c r="AN2132" s="342"/>
      <c r="AO2132" s="342"/>
    </row>
    <row r="2133" spans="1:41">
      <c r="A2133" s="75" t="s">
        <v>7419</v>
      </c>
      <c r="B2133" s="6" t="s">
        <v>93</v>
      </c>
      <c r="C2133" s="76">
        <v>2132</v>
      </c>
      <c r="D2133" s="80" t="s">
        <v>590</v>
      </c>
      <c r="E2133" s="80" t="s">
        <v>2163</v>
      </c>
      <c r="F2133" s="6" t="str">
        <f t="shared" si="222"/>
        <v>FREIGHTFG-R-2170LE25.M19</v>
      </c>
      <c r="G2133" s="95" t="s">
        <v>6493</v>
      </c>
      <c r="H2133" s="95" t="s">
        <v>7429</v>
      </c>
      <c r="I2133" s="85" t="s">
        <v>6622</v>
      </c>
      <c r="J2133" s="92">
        <v>46113</v>
      </c>
      <c r="K2133" s="95">
        <v>3483</v>
      </c>
      <c r="L2133" s="80">
        <v>7182</v>
      </c>
      <c r="M2133" s="80" t="s">
        <v>1166</v>
      </c>
      <c r="N2133" s="80" t="s">
        <v>1150</v>
      </c>
      <c r="O2133" s="71">
        <v>0</v>
      </c>
      <c r="P2133" s="71">
        <v>0</v>
      </c>
      <c r="Q2133" s="79">
        <v>417.45</v>
      </c>
      <c r="R2133" s="79">
        <v>66.790000000000006</v>
      </c>
      <c r="S2133" s="71">
        <v>0</v>
      </c>
      <c r="T2133" s="79">
        <v>484.24</v>
      </c>
      <c r="U2133" s="80" t="s">
        <v>118</v>
      </c>
      <c r="V2133" s="84">
        <f>T2133</f>
        <v>484.24</v>
      </c>
      <c r="W2133" s="78">
        <v>46113</v>
      </c>
      <c r="X2133" s="80" t="s">
        <v>4738</v>
      </c>
      <c r="Y2133" s="80" t="s">
        <v>5200</v>
      </c>
      <c r="Z2133" s="80" t="s">
        <v>6136</v>
      </c>
      <c r="AA2133" s="80" t="s">
        <v>121</v>
      </c>
      <c r="AB2133" s="76" t="s">
        <v>539</v>
      </c>
      <c r="AC2133" s="76" t="s">
        <v>541</v>
      </c>
      <c r="AD2133" s="76" t="s">
        <v>195</v>
      </c>
      <c r="AE2133" s="76" t="s">
        <v>547</v>
      </c>
      <c r="AF2133" s="76" t="s">
        <v>96</v>
      </c>
      <c r="AG2133" s="82"/>
      <c r="AH2133" s="60"/>
      <c r="AI2133" s="75" t="s">
        <v>7419</v>
      </c>
      <c r="AJ2133" s="6" t="s">
        <v>103</v>
      </c>
      <c r="AK2133" s="81">
        <v>0</v>
      </c>
      <c r="AL2133" s="6" t="s">
        <v>103</v>
      </c>
      <c r="AM2133" s="342"/>
      <c r="AN2133" s="342"/>
      <c r="AO2133" s="342"/>
    </row>
    <row r="2134" spans="1:41">
      <c r="A2134" s="75" t="s">
        <v>7419</v>
      </c>
      <c r="B2134" s="6" t="s">
        <v>93</v>
      </c>
      <c r="C2134" s="76">
        <v>2133</v>
      </c>
      <c r="D2134" s="80" t="s">
        <v>590</v>
      </c>
      <c r="E2134" s="80" t="s">
        <v>2163</v>
      </c>
      <c r="F2134" s="6" t="str">
        <f t="shared" si="222"/>
        <v>FREIGHTFG-R2171LE25.M19</v>
      </c>
      <c r="G2134" s="95" t="s">
        <v>7430</v>
      </c>
      <c r="H2134" s="95" t="s">
        <v>7431</v>
      </c>
      <c r="I2134" s="85" t="s">
        <v>6622</v>
      </c>
      <c r="J2134" s="92">
        <v>46113</v>
      </c>
      <c r="K2134" s="95" t="s">
        <v>7170</v>
      </c>
      <c r="L2134" s="80">
        <v>7251</v>
      </c>
      <c r="M2134" s="80" t="s">
        <v>1166</v>
      </c>
      <c r="N2134" s="80" t="s">
        <v>1150</v>
      </c>
      <c r="O2134" s="71">
        <v>0</v>
      </c>
      <c r="P2134" s="71">
        <v>0</v>
      </c>
      <c r="Q2134" s="79">
        <v>600.29</v>
      </c>
      <c r="R2134" s="79">
        <v>96.04</v>
      </c>
      <c r="S2134" s="71">
        <v>0</v>
      </c>
      <c r="T2134" s="79">
        <v>696.32999999999993</v>
      </c>
      <c r="U2134" s="80" t="s">
        <v>118</v>
      </c>
      <c r="V2134" s="84">
        <f t="shared" ref="V2134:V2136" si="225">T2134</f>
        <v>696.32999999999993</v>
      </c>
      <c r="W2134" s="78">
        <v>46113</v>
      </c>
      <c r="X2134" s="80" t="s">
        <v>6646</v>
      </c>
      <c r="Y2134" s="80" t="s">
        <v>5200</v>
      </c>
      <c r="Z2134" s="80" t="s">
        <v>6647</v>
      </c>
      <c r="AA2134" s="80" t="s">
        <v>121</v>
      </c>
      <c r="AB2134" s="76" t="s">
        <v>539</v>
      </c>
      <c r="AC2134" s="76" t="s">
        <v>541</v>
      </c>
      <c r="AD2134" s="76" t="s">
        <v>195</v>
      </c>
      <c r="AE2134" s="76" t="s">
        <v>547</v>
      </c>
      <c r="AF2134" s="76" t="s">
        <v>96</v>
      </c>
      <c r="AG2134" s="82"/>
      <c r="AH2134" s="60"/>
      <c r="AI2134" s="75" t="s">
        <v>7419</v>
      </c>
      <c r="AJ2134" s="6" t="s">
        <v>103</v>
      </c>
      <c r="AK2134" s="81">
        <v>0</v>
      </c>
      <c r="AL2134" s="6" t="s">
        <v>103</v>
      </c>
      <c r="AM2134" s="342"/>
      <c r="AN2134" s="342"/>
      <c r="AO2134" s="342"/>
    </row>
    <row r="2135" spans="1:41">
      <c r="A2135" s="75" t="s">
        <v>7419</v>
      </c>
      <c r="B2135" s="6" t="s">
        <v>93</v>
      </c>
      <c r="C2135" s="76">
        <v>2134</v>
      </c>
      <c r="D2135" s="80" t="s">
        <v>590</v>
      </c>
      <c r="E2135" s="80" t="s">
        <v>2163</v>
      </c>
      <c r="F2135" s="6" t="str">
        <f t="shared" si="222"/>
        <v>FREIGHTFG-R-2164LE25.M19</v>
      </c>
      <c r="G2135" s="95" t="s">
        <v>6491</v>
      </c>
      <c r="H2135" s="95" t="s">
        <v>7432</v>
      </c>
      <c r="I2135" s="85" t="s">
        <v>6622</v>
      </c>
      <c r="J2135" s="92">
        <v>46113</v>
      </c>
      <c r="K2135" s="95" t="s">
        <v>6135</v>
      </c>
      <c r="L2135" s="80">
        <v>7116</v>
      </c>
      <c r="M2135" s="80" t="s">
        <v>1166</v>
      </c>
      <c r="N2135" s="80" t="s">
        <v>1150</v>
      </c>
      <c r="O2135" s="71">
        <v>0</v>
      </c>
      <c r="P2135" s="71">
        <v>0</v>
      </c>
      <c r="Q2135" s="79">
        <v>1172.06</v>
      </c>
      <c r="R2135" s="79">
        <v>187.52</v>
      </c>
      <c r="S2135" s="71">
        <v>0</v>
      </c>
      <c r="T2135" s="79">
        <v>1359.58</v>
      </c>
      <c r="U2135" s="80" t="s">
        <v>118</v>
      </c>
      <c r="V2135" s="84">
        <f t="shared" si="225"/>
        <v>1359.58</v>
      </c>
      <c r="W2135" s="78">
        <v>46113</v>
      </c>
      <c r="X2135" s="80" t="s">
        <v>6646</v>
      </c>
      <c r="Y2135" s="80" t="s">
        <v>5200</v>
      </c>
      <c r="Z2135" s="80" t="s">
        <v>6647</v>
      </c>
      <c r="AA2135" s="80" t="s">
        <v>121</v>
      </c>
      <c r="AB2135" s="76" t="s">
        <v>539</v>
      </c>
      <c r="AC2135" s="76" t="s">
        <v>541</v>
      </c>
      <c r="AD2135" s="76" t="s">
        <v>195</v>
      </c>
      <c r="AE2135" s="76" t="s">
        <v>547</v>
      </c>
      <c r="AF2135" s="76" t="s">
        <v>96</v>
      </c>
      <c r="AG2135" s="82"/>
      <c r="AH2135" s="60"/>
      <c r="AI2135" s="75" t="s">
        <v>7419</v>
      </c>
      <c r="AJ2135" s="6" t="s">
        <v>103</v>
      </c>
      <c r="AK2135" s="81">
        <v>0</v>
      </c>
      <c r="AL2135" s="6" t="s">
        <v>103</v>
      </c>
      <c r="AM2135" s="342"/>
      <c r="AN2135" s="342"/>
      <c r="AO2135" s="342"/>
    </row>
    <row r="2136" spans="1:41">
      <c r="A2136" s="75" t="s">
        <v>7419</v>
      </c>
      <c r="B2136" s="6" t="s">
        <v>93</v>
      </c>
      <c r="C2136" s="76">
        <v>2135</v>
      </c>
      <c r="D2136" s="80" t="s">
        <v>591</v>
      </c>
      <c r="E2136" s="80" t="s">
        <v>2163</v>
      </c>
      <c r="F2136" s="6" t="str">
        <f t="shared" si="222"/>
        <v>FREIGHTRM-J-1274LI26-M19</v>
      </c>
      <c r="G2136" s="6" t="s">
        <v>7433</v>
      </c>
      <c r="H2136" s="80">
        <v>6240603784</v>
      </c>
      <c r="I2136" s="85" t="s">
        <v>6622</v>
      </c>
      <c r="J2136" s="92">
        <v>46111</v>
      </c>
      <c r="K2136" s="95" t="s">
        <v>116</v>
      </c>
      <c r="L2136" s="80">
        <v>546835600</v>
      </c>
      <c r="M2136" s="80" t="s">
        <v>173</v>
      </c>
      <c r="N2136" s="80" t="s">
        <v>116</v>
      </c>
      <c r="O2136" s="71">
        <v>0</v>
      </c>
      <c r="P2136" s="71">
        <v>0</v>
      </c>
      <c r="Q2136" s="79">
        <v>269.63</v>
      </c>
      <c r="R2136" s="79">
        <v>0</v>
      </c>
      <c r="S2136" s="71">
        <v>0</v>
      </c>
      <c r="T2136" s="79">
        <v>269.63</v>
      </c>
      <c r="U2136" s="80" t="s">
        <v>118</v>
      </c>
      <c r="V2136" s="84">
        <f t="shared" si="225"/>
        <v>269.63</v>
      </c>
      <c r="W2136" s="78">
        <v>46097</v>
      </c>
      <c r="X2136" t="s">
        <v>4743</v>
      </c>
      <c r="Y2136" s="80" t="s">
        <v>178</v>
      </c>
      <c r="Z2136" s="80" t="s">
        <v>178</v>
      </c>
      <c r="AA2136" s="80" t="s">
        <v>1156</v>
      </c>
      <c r="AB2136" s="76" t="s">
        <v>539</v>
      </c>
      <c r="AC2136" s="76" t="s">
        <v>540</v>
      </c>
      <c r="AD2136" s="76" t="s">
        <v>173</v>
      </c>
      <c r="AE2136" s="76" t="s">
        <v>548</v>
      </c>
      <c r="AF2136" s="76" t="s">
        <v>96</v>
      </c>
      <c r="AG2136" s="82"/>
      <c r="AH2136" s="60"/>
      <c r="AI2136" s="75" t="s">
        <v>7419</v>
      </c>
      <c r="AJ2136" s="6" t="s">
        <v>103</v>
      </c>
      <c r="AK2136" s="81">
        <v>0</v>
      </c>
      <c r="AL2136" s="6" t="s">
        <v>103</v>
      </c>
      <c r="AM2136" s="342"/>
      <c r="AN2136" s="342"/>
      <c r="AO2136" s="342"/>
    </row>
    <row r="2137" spans="1:41">
      <c r="A2137" s="75" t="s">
        <v>7419</v>
      </c>
      <c r="B2137" s="6" t="s">
        <v>93</v>
      </c>
      <c r="C2137" s="76">
        <v>2136</v>
      </c>
      <c r="D2137" s="80" t="s">
        <v>592</v>
      </c>
      <c r="E2137" s="80" t="s">
        <v>2164</v>
      </c>
      <c r="F2137" s="6" t="str">
        <f t="shared" si="222"/>
        <v>BROKERRM-I-1173-AI26-M19</v>
      </c>
      <c r="G2137" s="96" t="s">
        <v>7434</v>
      </c>
      <c r="H2137" s="103" t="s">
        <v>7435</v>
      </c>
      <c r="I2137" s="85" t="s">
        <v>6622</v>
      </c>
      <c r="J2137" s="105">
        <v>46113</v>
      </c>
      <c r="K2137" s="107" t="s">
        <v>7544</v>
      </c>
      <c r="L2137" s="85">
        <v>3282213955</v>
      </c>
      <c r="M2137" s="85" t="s">
        <v>25</v>
      </c>
      <c r="N2137" s="85" t="s">
        <v>116</v>
      </c>
      <c r="O2137" s="71">
        <v>0</v>
      </c>
      <c r="P2137" s="71">
        <v>0</v>
      </c>
      <c r="Q2137" s="79">
        <v>7320.35</v>
      </c>
      <c r="R2137" s="79">
        <v>1171.2560000000001</v>
      </c>
      <c r="S2137" s="71">
        <v>0</v>
      </c>
      <c r="T2137" s="79">
        <v>8491.6059999999998</v>
      </c>
      <c r="U2137" s="80" t="s">
        <v>24</v>
      </c>
      <c r="V2137" s="84">
        <f t="shared" ref="V2137:V2178" si="226">T2137/17.2688</f>
        <v>491.73109886037247</v>
      </c>
      <c r="W2137" s="106">
        <v>46100</v>
      </c>
      <c r="X2137" s="85" t="s">
        <v>1183</v>
      </c>
      <c r="Y2137" s="85" t="s">
        <v>178</v>
      </c>
      <c r="Z2137" s="85" t="s">
        <v>121</v>
      </c>
      <c r="AA2137" s="85" t="s">
        <v>122</v>
      </c>
      <c r="AB2137" s="76" t="s">
        <v>539</v>
      </c>
      <c r="AC2137" s="76" t="s">
        <v>540</v>
      </c>
      <c r="AD2137" s="76" t="s">
        <v>25</v>
      </c>
      <c r="AE2137" s="76" t="s">
        <v>544</v>
      </c>
      <c r="AF2137" s="76" t="s">
        <v>96</v>
      </c>
      <c r="AG2137" s="82"/>
      <c r="AH2137" s="60"/>
      <c r="AI2137" s="75" t="s">
        <v>7419</v>
      </c>
      <c r="AJ2137" s="6" t="s">
        <v>103</v>
      </c>
      <c r="AK2137" s="81">
        <v>0</v>
      </c>
      <c r="AL2137" s="6" t="s">
        <v>103</v>
      </c>
      <c r="AM2137" s="342"/>
      <c r="AN2137" s="342"/>
      <c r="AO2137" s="342"/>
    </row>
    <row r="2138" spans="1:41">
      <c r="A2138" s="75" t="s">
        <v>7419</v>
      </c>
      <c r="B2138" s="6" t="s">
        <v>93</v>
      </c>
      <c r="C2138" s="76">
        <v>2137</v>
      </c>
      <c r="D2138" s="80" t="s">
        <v>592</v>
      </c>
      <c r="E2138" s="80" t="s">
        <v>2164</v>
      </c>
      <c r="F2138" s="6" t="str">
        <f t="shared" si="222"/>
        <v>BROKERRM-I-1195-AI26-M61</v>
      </c>
      <c r="G2138" s="96" t="s">
        <v>7436</v>
      </c>
      <c r="H2138" s="103" t="s">
        <v>7437</v>
      </c>
      <c r="I2138" s="85" t="s">
        <v>6622</v>
      </c>
      <c r="J2138" s="105">
        <v>46113</v>
      </c>
      <c r="K2138" s="107" t="s">
        <v>7545</v>
      </c>
      <c r="L2138" s="85">
        <v>5972807794</v>
      </c>
      <c r="M2138" s="85" t="s">
        <v>25</v>
      </c>
      <c r="N2138" s="85" t="s">
        <v>116</v>
      </c>
      <c r="O2138" s="71">
        <v>0</v>
      </c>
      <c r="P2138" s="71">
        <v>0</v>
      </c>
      <c r="Q2138" s="79">
        <v>6043.24</v>
      </c>
      <c r="R2138" s="79">
        <v>966.91840000000002</v>
      </c>
      <c r="S2138" s="71">
        <v>0</v>
      </c>
      <c r="T2138" s="79">
        <v>7010.1584000000003</v>
      </c>
      <c r="U2138" s="80" t="s">
        <v>24</v>
      </c>
      <c r="V2138" s="84">
        <f t="shared" si="226"/>
        <v>405.94357453905315</v>
      </c>
      <c r="W2138" s="106">
        <v>46112</v>
      </c>
      <c r="X2138" s="85" t="s">
        <v>6654</v>
      </c>
      <c r="Y2138" s="85" t="s">
        <v>129</v>
      </c>
      <c r="Z2138" s="85" t="s">
        <v>121</v>
      </c>
      <c r="AA2138" s="85" t="s">
        <v>122</v>
      </c>
      <c r="AB2138" s="76" t="s">
        <v>6708</v>
      </c>
      <c r="AC2138" s="76" t="s">
        <v>540</v>
      </c>
      <c r="AD2138" s="76" t="s">
        <v>25</v>
      </c>
      <c r="AE2138" s="76" t="s">
        <v>544</v>
      </c>
      <c r="AF2138" s="76" t="s">
        <v>96</v>
      </c>
      <c r="AG2138" s="82"/>
      <c r="AH2138" s="60"/>
      <c r="AI2138" s="75" t="s">
        <v>7419</v>
      </c>
      <c r="AJ2138" s="6" t="s">
        <v>103</v>
      </c>
      <c r="AK2138" s="81">
        <v>0</v>
      </c>
      <c r="AL2138" s="6" t="s">
        <v>103</v>
      </c>
      <c r="AM2138" s="342"/>
      <c r="AN2138" s="342"/>
      <c r="AO2138" s="342"/>
    </row>
    <row r="2139" spans="1:41">
      <c r="A2139" s="75" t="s">
        <v>7419</v>
      </c>
      <c r="B2139" s="6" t="s">
        <v>93</v>
      </c>
      <c r="C2139" s="76">
        <v>2138</v>
      </c>
      <c r="D2139" s="80" t="s">
        <v>592</v>
      </c>
      <c r="E2139" s="80" t="s">
        <v>2164</v>
      </c>
      <c r="F2139" s="6" t="str">
        <f t="shared" si="222"/>
        <v>BROKERRM-I-1194-AI26-M19</v>
      </c>
      <c r="G2139" s="96" t="s">
        <v>7438</v>
      </c>
      <c r="H2139" s="103" t="s">
        <v>7439</v>
      </c>
      <c r="I2139" s="85" t="s">
        <v>6622</v>
      </c>
      <c r="J2139" s="105">
        <v>46113</v>
      </c>
      <c r="K2139" s="96" t="s">
        <v>7546</v>
      </c>
      <c r="L2139" s="85">
        <v>1040450456</v>
      </c>
      <c r="M2139" s="85" t="s">
        <v>25</v>
      </c>
      <c r="N2139" s="85" t="s">
        <v>116</v>
      </c>
      <c r="O2139" s="71">
        <v>0</v>
      </c>
      <c r="P2139" s="71">
        <v>0</v>
      </c>
      <c r="Q2139" s="79">
        <v>5972.31</v>
      </c>
      <c r="R2139" s="79">
        <v>955.56960000000004</v>
      </c>
      <c r="S2139" s="71">
        <v>0</v>
      </c>
      <c r="T2139" s="79">
        <v>6927.8796000000002</v>
      </c>
      <c r="U2139" s="80" t="s">
        <v>24</v>
      </c>
      <c r="V2139" s="84">
        <f t="shared" si="226"/>
        <v>401.17898174742891</v>
      </c>
      <c r="W2139" s="106">
        <v>46112</v>
      </c>
      <c r="X2139" s="85" t="s">
        <v>7547</v>
      </c>
      <c r="Y2139" s="85" t="s">
        <v>178</v>
      </c>
      <c r="Z2139" s="85" t="s">
        <v>121</v>
      </c>
      <c r="AA2139" s="85" t="s">
        <v>122</v>
      </c>
      <c r="AB2139" s="76" t="s">
        <v>539</v>
      </c>
      <c r="AC2139" s="76" t="s">
        <v>540</v>
      </c>
      <c r="AD2139" s="76" t="s">
        <v>25</v>
      </c>
      <c r="AE2139" s="76" t="s">
        <v>544</v>
      </c>
      <c r="AF2139" s="76" t="s">
        <v>96</v>
      </c>
      <c r="AG2139" s="82"/>
      <c r="AH2139" s="60"/>
      <c r="AI2139" s="75" t="s">
        <v>7419</v>
      </c>
      <c r="AJ2139" s="6" t="s">
        <v>103</v>
      </c>
      <c r="AK2139" s="81">
        <v>0</v>
      </c>
      <c r="AL2139" s="6" t="s">
        <v>103</v>
      </c>
      <c r="AM2139" s="342"/>
      <c r="AN2139" s="342"/>
      <c r="AO2139" s="342"/>
    </row>
    <row r="2140" spans="1:41">
      <c r="A2140" s="75" t="s">
        <v>7419</v>
      </c>
      <c r="B2140" s="6" t="s">
        <v>93</v>
      </c>
      <c r="C2140" s="76">
        <v>2139</v>
      </c>
      <c r="D2140" s="80" t="s">
        <v>592</v>
      </c>
      <c r="E2140" s="80" t="s">
        <v>2164</v>
      </c>
      <c r="F2140" s="6" t="str">
        <f t="shared" si="222"/>
        <v>BROKERRM-I-1175-AI26-M01</v>
      </c>
      <c r="G2140" s="96" t="s">
        <v>7440</v>
      </c>
      <c r="H2140" s="103" t="s">
        <v>7441</v>
      </c>
      <c r="I2140" s="85" t="s">
        <v>6622</v>
      </c>
      <c r="J2140" s="105">
        <v>46113</v>
      </c>
      <c r="K2140" s="107" t="s">
        <v>7548</v>
      </c>
      <c r="L2140" s="85">
        <v>6042199435</v>
      </c>
      <c r="M2140" s="85" t="s">
        <v>25</v>
      </c>
      <c r="N2140" s="85" t="s">
        <v>116</v>
      </c>
      <c r="O2140" s="71">
        <v>0</v>
      </c>
      <c r="P2140" s="71">
        <v>0</v>
      </c>
      <c r="Q2140" s="79">
        <v>7470.69</v>
      </c>
      <c r="R2140" s="79">
        <v>1195.3104000000001</v>
      </c>
      <c r="S2140" s="71">
        <v>0</v>
      </c>
      <c r="T2140" s="79">
        <v>8666.000399999999</v>
      </c>
      <c r="U2140" s="80" t="s">
        <v>24</v>
      </c>
      <c r="V2140" s="84">
        <f t="shared" si="226"/>
        <v>501.82991290651347</v>
      </c>
      <c r="W2140" s="106">
        <v>46107</v>
      </c>
      <c r="X2140" s="85" t="s">
        <v>2882</v>
      </c>
      <c r="Y2140" s="85" t="s">
        <v>129</v>
      </c>
      <c r="Z2140" s="85" t="s">
        <v>121</v>
      </c>
      <c r="AA2140" s="85" t="s">
        <v>122</v>
      </c>
      <c r="AB2140" s="76" t="s">
        <v>542</v>
      </c>
      <c r="AC2140" s="76" t="s">
        <v>540</v>
      </c>
      <c r="AD2140" s="76" t="s">
        <v>25</v>
      </c>
      <c r="AE2140" s="76" t="s">
        <v>544</v>
      </c>
      <c r="AF2140" s="76" t="s">
        <v>96</v>
      </c>
      <c r="AG2140" s="82"/>
      <c r="AH2140" s="60"/>
      <c r="AI2140" s="75" t="s">
        <v>7419</v>
      </c>
      <c r="AJ2140" s="6" t="s">
        <v>103</v>
      </c>
      <c r="AK2140" s="81">
        <v>0</v>
      </c>
      <c r="AL2140" s="6" t="s">
        <v>103</v>
      </c>
      <c r="AM2140" s="342"/>
      <c r="AN2140" s="342"/>
      <c r="AO2140" s="342"/>
    </row>
    <row r="2141" spans="1:41">
      <c r="A2141" s="75" t="s">
        <v>7419</v>
      </c>
      <c r="B2141" s="6" t="s">
        <v>93</v>
      </c>
      <c r="C2141" s="76">
        <v>2140</v>
      </c>
      <c r="D2141" s="80" t="s">
        <v>592</v>
      </c>
      <c r="E2141" s="80" t="s">
        <v>2164</v>
      </c>
      <c r="F2141" s="6" t="str">
        <f t="shared" si="222"/>
        <v>BROKERRM-I-1208-AI26-M19</v>
      </c>
      <c r="G2141" s="96" t="s">
        <v>7442</v>
      </c>
      <c r="H2141" s="103" t="s">
        <v>7443</v>
      </c>
      <c r="I2141" s="85" t="s">
        <v>6622</v>
      </c>
      <c r="J2141" s="105">
        <v>46113</v>
      </c>
      <c r="K2141" s="107" t="s">
        <v>7549</v>
      </c>
      <c r="L2141" s="85">
        <v>1149975481</v>
      </c>
      <c r="M2141" s="85" t="s">
        <v>25</v>
      </c>
      <c r="N2141" s="85" t="s">
        <v>116</v>
      </c>
      <c r="O2141" s="71">
        <v>0</v>
      </c>
      <c r="P2141" s="71">
        <v>0</v>
      </c>
      <c r="Q2141" s="79">
        <v>5789.24</v>
      </c>
      <c r="R2141" s="79">
        <v>926.27840000000003</v>
      </c>
      <c r="S2141" s="71">
        <v>0</v>
      </c>
      <c r="T2141" s="79">
        <v>6715.5183999999999</v>
      </c>
      <c r="U2141" s="80" t="s">
        <v>24</v>
      </c>
      <c r="V2141" s="84">
        <f t="shared" si="226"/>
        <v>388.88158991939224</v>
      </c>
      <c r="W2141" s="106">
        <v>46112</v>
      </c>
      <c r="X2141" s="85" t="s">
        <v>1176</v>
      </c>
      <c r="Y2141" s="85" t="s">
        <v>129</v>
      </c>
      <c r="Z2141" s="85" t="s">
        <v>121</v>
      </c>
      <c r="AA2141" s="85" t="s">
        <v>122</v>
      </c>
      <c r="AB2141" s="76" t="s">
        <v>539</v>
      </c>
      <c r="AC2141" s="76" t="s">
        <v>540</v>
      </c>
      <c r="AD2141" s="76" t="s">
        <v>25</v>
      </c>
      <c r="AE2141" s="76" t="s">
        <v>544</v>
      </c>
      <c r="AF2141" s="76" t="s">
        <v>96</v>
      </c>
      <c r="AG2141" s="82"/>
      <c r="AH2141" s="60"/>
      <c r="AI2141" s="75" t="s">
        <v>7419</v>
      </c>
      <c r="AJ2141" s="6" t="s">
        <v>103</v>
      </c>
      <c r="AK2141" s="81">
        <v>0</v>
      </c>
      <c r="AL2141" s="6" t="s">
        <v>103</v>
      </c>
      <c r="AM2141" s="342"/>
      <c r="AN2141" s="342"/>
      <c r="AO2141" s="342"/>
    </row>
    <row r="2142" spans="1:41">
      <c r="A2142" s="75" t="s">
        <v>7419</v>
      </c>
      <c r="B2142" s="6" t="s">
        <v>93</v>
      </c>
      <c r="C2142" s="76">
        <v>2141</v>
      </c>
      <c r="D2142" s="80" t="s">
        <v>592</v>
      </c>
      <c r="E2142" s="80" t="s">
        <v>2164</v>
      </c>
      <c r="F2142" s="6" t="str">
        <f t="shared" si="222"/>
        <v>BROKERRM-I-1212-AI26-M19</v>
      </c>
      <c r="G2142" s="96" t="s">
        <v>7444</v>
      </c>
      <c r="H2142" s="103" t="s">
        <v>7445</v>
      </c>
      <c r="I2142" s="85" t="s">
        <v>6622</v>
      </c>
      <c r="J2142" s="105">
        <v>46113</v>
      </c>
      <c r="K2142" s="96" t="s">
        <v>7550</v>
      </c>
      <c r="L2142" s="85">
        <v>9525350100</v>
      </c>
      <c r="M2142" s="85" t="s">
        <v>25</v>
      </c>
      <c r="N2142" s="85" t="s">
        <v>116</v>
      </c>
      <c r="O2142" s="71">
        <v>0</v>
      </c>
      <c r="P2142" s="71">
        <v>0</v>
      </c>
      <c r="Q2142" s="79">
        <v>1874.16</v>
      </c>
      <c r="R2142" s="79">
        <v>299.86</v>
      </c>
      <c r="S2142" s="71">
        <v>0</v>
      </c>
      <c r="T2142" s="79">
        <v>2174.02</v>
      </c>
      <c r="U2142" s="80" t="s">
        <v>24</v>
      </c>
      <c r="V2142" s="84">
        <f t="shared" si="226"/>
        <v>125.89293986843325</v>
      </c>
      <c r="W2142" s="106">
        <v>46112</v>
      </c>
      <c r="X2142" s="85" t="s">
        <v>1183</v>
      </c>
      <c r="Y2142" s="85" t="s">
        <v>178</v>
      </c>
      <c r="Z2142" s="85" t="s">
        <v>121</v>
      </c>
      <c r="AA2142" s="85" t="s">
        <v>122</v>
      </c>
      <c r="AB2142" s="76" t="s">
        <v>539</v>
      </c>
      <c r="AC2142" s="76" t="s">
        <v>540</v>
      </c>
      <c r="AD2142" s="76" t="s">
        <v>25</v>
      </c>
      <c r="AE2142" s="76" t="s">
        <v>544</v>
      </c>
      <c r="AF2142" s="76" t="s">
        <v>96</v>
      </c>
      <c r="AG2142" s="82"/>
      <c r="AH2142" s="60"/>
      <c r="AI2142" s="75" t="s">
        <v>7419</v>
      </c>
      <c r="AJ2142" s="6" t="s">
        <v>103</v>
      </c>
      <c r="AK2142" s="81">
        <v>0</v>
      </c>
      <c r="AL2142" s="6" t="s">
        <v>103</v>
      </c>
      <c r="AM2142" s="342"/>
      <c r="AN2142" s="342"/>
      <c r="AO2142" s="342"/>
    </row>
    <row r="2143" spans="1:41">
      <c r="A2143" s="75" t="s">
        <v>7419</v>
      </c>
      <c r="B2143" s="6" t="s">
        <v>93</v>
      </c>
      <c r="C2143" s="76">
        <v>2142</v>
      </c>
      <c r="D2143" s="80" t="s">
        <v>592</v>
      </c>
      <c r="E2143" s="80" t="s">
        <v>2164</v>
      </c>
      <c r="F2143" s="6" t="str">
        <f t="shared" si="222"/>
        <v>BROKERRM-I-1206-AI26-M19</v>
      </c>
      <c r="G2143" s="96" t="s">
        <v>7446</v>
      </c>
      <c r="H2143" s="103" t="s">
        <v>7447</v>
      </c>
      <c r="I2143" s="85" t="s">
        <v>6622</v>
      </c>
      <c r="J2143" s="105">
        <v>46114</v>
      </c>
      <c r="K2143" s="107" t="s">
        <v>7551</v>
      </c>
      <c r="L2143" s="85">
        <v>8911739583</v>
      </c>
      <c r="M2143" s="85" t="s">
        <v>25</v>
      </c>
      <c r="N2143" s="85" t="s">
        <v>116</v>
      </c>
      <c r="O2143" s="71">
        <v>0</v>
      </c>
      <c r="P2143" s="71">
        <v>0</v>
      </c>
      <c r="Q2143" s="79">
        <v>5789.24</v>
      </c>
      <c r="R2143" s="79">
        <v>926.27840000000003</v>
      </c>
      <c r="S2143" s="71">
        <v>0</v>
      </c>
      <c r="T2143" s="79">
        <v>6715.5183999999999</v>
      </c>
      <c r="U2143" s="80" t="s">
        <v>24</v>
      </c>
      <c r="V2143" s="84">
        <f t="shared" si="226"/>
        <v>388.88158991939224</v>
      </c>
      <c r="W2143" s="106">
        <v>46113</v>
      </c>
      <c r="X2143" s="85" t="s">
        <v>2886</v>
      </c>
      <c r="Y2143" s="85" t="s">
        <v>129</v>
      </c>
      <c r="Z2143" s="85" t="s">
        <v>121</v>
      </c>
      <c r="AA2143" s="85" t="s">
        <v>122</v>
      </c>
      <c r="AB2143" s="76" t="s">
        <v>539</v>
      </c>
      <c r="AC2143" s="76" t="s">
        <v>540</v>
      </c>
      <c r="AD2143" s="76" t="s">
        <v>25</v>
      </c>
      <c r="AE2143" s="76" t="s">
        <v>544</v>
      </c>
      <c r="AF2143" s="76" t="s">
        <v>96</v>
      </c>
      <c r="AG2143" s="82"/>
      <c r="AH2143" s="60"/>
      <c r="AI2143" s="75" t="s">
        <v>7419</v>
      </c>
      <c r="AJ2143" s="6" t="s">
        <v>103</v>
      </c>
      <c r="AK2143" s="81">
        <v>0</v>
      </c>
      <c r="AL2143" s="6" t="s">
        <v>103</v>
      </c>
      <c r="AM2143" s="342"/>
      <c r="AN2143" s="342"/>
      <c r="AO2143" s="342"/>
    </row>
    <row r="2144" spans="1:41">
      <c r="A2144" s="75" t="s">
        <v>7419</v>
      </c>
      <c r="B2144" s="6" t="s">
        <v>93</v>
      </c>
      <c r="C2144" s="76">
        <v>2143</v>
      </c>
      <c r="D2144" s="80" t="s">
        <v>592</v>
      </c>
      <c r="E2144" s="80" t="s">
        <v>2164</v>
      </c>
      <c r="F2144" s="6" t="str">
        <f t="shared" si="222"/>
        <v>BROKERRM-I-1211-AI26-M19</v>
      </c>
      <c r="G2144" s="96" t="s">
        <v>7448</v>
      </c>
      <c r="H2144" s="103" t="s">
        <v>7449</v>
      </c>
      <c r="I2144" s="85" t="s">
        <v>6622</v>
      </c>
      <c r="J2144" s="105">
        <v>46115</v>
      </c>
      <c r="K2144" s="96" t="s">
        <v>7552</v>
      </c>
      <c r="L2144" s="85">
        <v>8334385916</v>
      </c>
      <c r="M2144" s="85" t="s">
        <v>25</v>
      </c>
      <c r="N2144" s="85" t="s">
        <v>116</v>
      </c>
      <c r="O2144" s="71">
        <v>0</v>
      </c>
      <c r="P2144" s="71">
        <v>0</v>
      </c>
      <c r="Q2144" s="79">
        <v>3211.86</v>
      </c>
      <c r="R2144" s="79">
        <v>513.89</v>
      </c>
      <c r="S2144" s="71">
        <v>0</v>
      </c>
      <c r="T2144" s="79">
        <v>3725.75</v>
      </c>
      <c r="U2144" s="80" t="s">
        <v>24</v>
      </c>
      <c r="V2144" s="84">
        <f t="shared" si="226"/>
        <v>215.75037061058094</v>
      </c>
      <c r="W2144" s="106">
        <v>46114</v>
      </c>
      <c r="X2144" s="85" t="s">
        <v>2876</v>
      </c>
      <c r="Y2144" s="85" t="s">
        <v>2877</v>
      </c>
      <c r="Z2144" s="85" t="s">
        <v>121</v>
      </c>
      <c r="AA2144" s="85" t="s">
        <v>122</v>
      </c>
      <c r="AB2144" s="76" t="s">
        <v>539</v>
      </c>
      <c r="AC2144" s="76" t="s">
        <v>540</v>
      </c>
      <c r="AD2144" s="76" t="s">
        <v>25</v>
      </c>
      <c r="AE2144" s="76" t="s">
        <v>544</v>
      </c>
      <c r="AF2144" s="76" t="s">
        <v>96</v>
      </c>
      <c r="AG2144" s="82"/>
      <c r="AH2144" s="60"/>
      <c r="AI2144" s="75" t="s">
        <v>7419</v>
      </c>
      <c r="AJ2144" s="6" t="s">
        <v>103</v>
      </c>
      <c r="AK2144" s="81">
        <v>0</v>
      </c>
      <c r="AL2144" s="6" t="s">
        <v>103</v>
      </c>
      <c r="AM2144" s="342"/>
      <c r="AN2144" s="342"/>
      <c r="AO2144" s="342"/>
    </row>
    <row r="2145" spans="1:41">
      <c r="A2145" s="75" t="s">
        <v>7419</v>
      </c>
      <c r="B2145" s="6" t="s">
        <v>93</v>
      </c>
      <c r="C2145" s="76">
        <v>2144</v>
      </c>
      <c r="D2145" s="80" t="s">
        <v>108</v>
      </c>
      <c r="E2145" s="80" t="s">
        <v>2163</v>
      </c>
      <c r="F2145" s="6" t="str">
        <f t="shared" si="222"/>
        <v>FREIGHTRM-I-1216-AI26-M19</v>
      </c>
      <c r="G2145" s="96" t="s">
        <v>7450</v>
      </c>
      <c r="H2145" s="6" t="s">
        <v>7451</v>
      </c>
      <c r="I2145" s="85" t="s">
        <v>6622</v>
      </c>
      <c r="J2145" s="92">
        <v>46122</v>
      </c>
      <c r="K2145" s="92" t="s">
        <v>116</v>
      </c>
      <c r="L2145" s="80" t="s">
        <v>119</v>
      </c>
      <c r="M2145" s="80" t="s">
        <v>25</v>
      </c>
      <c r="N2145" s="85" t="s">
        <v>116</v>
      </c>
      <c r="O2145" s="71">
        <v>0</v>
      </c>
      <c r="P2145" s="71">
        <v>0</v>
      </c>
      <c r="Q2145" s="79">
        <v>192217.84</v>
      </c>
      <c r="R2145" s="79">
        <v>7688.71</v>
      </c>
      <c r="S2145" s="71">
        <v>0</v>
      </c>
      <c r="T2145" s="79">
        <v>199906.55</v>
      </c>
      <c r="U2145" s="80" t="s">
        <v>24</v>
      </c>
      <c r="V2145" s="84">
        <f t="shared" si="226"/>
        <v>11576.169160567035</v>
      </c>
      <c r="W2145" s="74" t="s">
        <v>119</v>
      </c>
      <c r="X2145" s="80" t="s">
        <v>120</v>
      </c>
      <c r="Y2145" s="80" t="s">
        <v>120</v>
      </c>
      <c r="Z2145" s="85" t="s">
        <v>121</v>
      </c>
      <c r="AA2145" s="85" t="s">
        <v>122</v>
      </c>
      <c r="AB2145" s="76" t="s">
        <v>539</v>
      </c>
      <c r="AC2145" s="76" t="s">
        <v>540</v>
      </c>
      <c r="AD2145" s="80" t="s">
        <v>25</v>
      </c>
      <c r="AE2145" s="76" t="s">
        <v>544</v>
      </c>
      <c r="AF2145" s="76" t="s">
        <v>96</v>
      </c>
      <c r="AG2145" s="82"/>
      <c r="AH2145" s="60"/>
      <c r="AI2145" s="75" t="s">
        <v>7419</v>
      </c>
      <c r="AJ2145" s="6" t="s">
        <v>103</v>
      </c>
      <c r="AK2145" s="81">
        <v>0</v>
      </c>
      <c r="AL2145" s="6" t="s">
        <v>103</v>
      </c>
      <c r="AM2145" s="342"/>
      <c r="AN2145" s="342"/>
      <c r="AO2145" s="342"/>
    </row>
    <row r="2146" spans="1:41">
      <c r="A2146" s="75" t="s">
        <v>7419</v>
      </c>
      <c r="B2146" s="6" t="s">
        <v>93</v>
      </c>
      <c r="C2146" s="76">
        <v>2145</v>
      </c>
      <c r="D2146" s="80" t="s">
        <v>108</v>
      </c>
      <c r="E2146" s="80" t="s">
        <v>2163</v>
      </c>
      <c r="F2146" s="6" t="str">
        <f t="shared" si="222"/>
        <v>FREIGHTPAQUETERIA</v>
      </c>
      <c r="G2146" s="96" t="s">
        <v>127</v>
      </c>
      <c r="H2146" s="6" t="s">
        <v>7452</v>
      </c>
      <c r="I2146" s="85" t="s">
        <v>6622</v>
      </c>
      <c r="J2146" s="92">
        <v>46125</v>
      </c>
      <c r="K2146" s="92" t="s">
        <v>116</v>
      </c>
      <c r="L2146" s="80" t="s">
        <v>119</v>
      </c>
      <c r="M2146" s="80" t="s">
        <v>25</v>
      </c>
      <c r="N2146" s="85" t="s">
        <v>116</v>
      </c>
      <c r="O2146" s="71">
        <v>0</v>
      </c>
      <c r="P2146" s="71">
        <v>0</v>
      </c>
      <c r="Q2146" s="79">
        <v>1497.44</v>
      </c>
      <c r="R2146" s="79">
        <v>0</v>
      </c>
      <c r="S2146" s="71">
        <v>0</v>
      </c>
      <c r="T2146" s="79">
        <v>1497.44</v>
      </c>
      <c r="U2146" s="80" t="s">
        <v>24</v>
      </c>
      <c r="V2146" s="84">
        <f t="shared" si="226"/>
        <v>86.713610673584739</v>
      </c>
      <c r="W2146" s="74" t="s">
        <v>119</v>
      </c>
      <c r="X2146" s="80" t="s">
        <v>120</v>
      </c>
      <c r="Y2146" s="80" t="s">
        <v>120</v>
      </c>
      <c r="Z2146" s="85" t="s">
        <v>121</v>
      </c>
      <c r="AA2146" s="85" t="s">
        <v>122</v>
      </c>
      <c r="AB2146" s="76" t="s">
        <v>539</v>
      </c>
      <c r="AC2146" s="76" t="s">
        <v>540</v>
      </c>
      <c r="AD2146" s="80" t="s">
        <v>25</v>
      </c>
      <c r="AE2146" s="76" t="s">
        <v>544</v>
      </c>
      <c r="AF2146" s="76" t="s">
        <v>96</v>
      </c>
      <c r="AG2146" s="82"/>
      <c r="AH2146" s="60"/>
      <c r="AI2146" s="75" t="s">
        <v>7419</v>
      </c>
      <c r="AJ2146" s="6" t="s">
        <v>103</v>
      </c>
      <c r="AK2146" s="81">
        <v>0</v>
      </c>
      <c r="AL2146" s="6" t="s">
        <v>103</v>
      </c>
      <c r="AM2146" s="342"/>
      <c r="AN2146" s="342"/>
      <c r="AO2146" s="342"/>
    </row>
    <row r="2147" spans="1:41">
      <c r="A2147" s="75" t="s">
        <v>7419</v>
      </c>
      <c r="B2147" s="6" t="s">
        <v>93</v>
      </c>
      <c r="C2147" s="76">
        <v>2146</v>
      </c>
      <c r="D2147" s="80" t="s">
        <v>108</v>
      </c>
      <c r="E2147" s="80" t="s">
        <v>2163</v>
      </c>
      <c r="F2147" s="6" t="str">
        <f t="shared" si="222"/>
        <v>FREIGHTFG-I-0538-AE26-M45</v>
      </c>
      <c r="G2147" s="96" t="s">
        <v>7453</v>
      </c>
      <c r="H2147" s="6" t="s">
        <v>7454</v>
      </c>
      <c r="I2147" s="85" t="s">
        <v>6622</v>
      </c>
      <c r="J2147" s="92">
        <v>46122</v>
      </c>
      <c r="K2147" s="92" t="s">
        <v>116</v>
      </c>
      <c r="L2147" s="80" t="s">
        <v>119</v>
      </c>
      <c r="M2147" s="80" t="s">
        <v>28</v>
      </c>
      <c r="N2147" s="85" t="s">
        <v>116</v>
      </c>
      <c r="O2147" s="71">
        <v>0</v>
      </c>
      <c r="P2147" s="71">
        <v>0</v>
      </c>
      <c r="Q2147" s="79">
        <v>1626.12</v>
      </c>
      <c r="R2147" s="79">
        <v>260.18</v>
      </c>
      <c r="S2147" s="71">
        <v>0</v>
      </c>
      <c r="T2147" s="79">
        <v>1886.3</v>
      </c>
      <c r="U2147" s="80" t="s">
        <v>24</v>
      </c>
      <c r="V2147" s="84">
        <f t="shared" si="226"/>
        <v>109.23167793940517</v>
      </c>
      <c r="W2147" s="74" t="s">
        <v>119</v>
      </c>
      <c r="X2147" s="80" t="s">
        <v>122</v>
      </c>
      <c r="Y2147" s="80" t="s">
        <v>121</v>
      </c>
      <c r="Z2147" s="80" t="s">
        <v>120</v>
      </c>
      <c r="AA2147" s="80" t="s">
        <v>120</v>
      </c>
      <c r="AB2147" s="76" t="s">
        <v>6708</v>
      </c>
      <c r="AC2147" s="76" t="s">
        <v>541</v>
      </c>
      <c r="AD2147" s="80" t="s">
        <v>28</v>
      </c>
      <c r="AE2147" s="76" t="s">
        <v>545</v>
      </c>
      <c r="AF2147" s="76" t="s">
        <v>96</v>
      </c>
      <c r="AG2147" s="82"/>
      <c r="AH2147" s="60"/>
      <c r="AI2147" s="75" t="s">
        <v>7419</v>
      </c>
      <c r="AJ2147" s="6" t="s">
        <v>103</v>
      </c>
      <c r="AK2147" s="81">
        <v>0</v>
      </c>
      <c r="AL2147" s="6" t="s">
        <v>103</v>
      </c>
      <c r="AM2147" s="342"/>
      <c r="AN2147" s="342"/>
      <c r="AO2147" s="342"/>
    </row>
    <row r="2148" spans="1:41">
      <c r="A2148" s="75" t="s">
        <v>7419</v>
      </c>
      <c r="B2148" s="6" t="s">
        <v>93</v>
      </c>
      <c r="C2148" s="76">
        <v>2147</v>
      </c>
      <c r="D2148" s="80" t="s">
        <v>108</v>
      </c>
      <c r="E2148" s="80" t="s">
        <v>2163</v>
      </c>
      <c r="F2148" s="6" t="str">
        <f t="shared" si="222"/>
        <v>FREIGHTFG-I-0536-AE26-M45</v>
      </c>
      <c r="G2148" s="96" t="s">
        <v>7455</v>
      </c>
      <c r="H2148" s="6" t="s">
        <v>7456</v>
      </c>
      <c r="I2148" s="85" t="s">
        <v>6622</v>
      </c>
      <c r="J2148" s="92">
        <v>46122</v>
      </c>
      <c r="K2148" s="92" t="s">
        <v>116</v>
      </c>
      <c r="L2148" s="80" t="s">
        <v>119</v>
      </c>
      <c r="M2148" s="80" t="s">
        <v>28</v>
      </c>
      <c r="N2148" s="85" t="s">
        <v>116</v>
      </c>
      <c r="O2148" s="71">
        <v>0</v>
      </c>
      <c r="P2148" s="71">
        <v>0</v>
      </c>
      <c r="Q2148" s="79">
        <v>39901.19</v>
      </c>
      <c r="R2148" s="79">
        <v>1359.91</v>
      </c>
      <c r="S2148" s="71">
        <v>0</v>
      </c>
      <c r="T2148" s="79">
        <v>41261.1</v>
      </c>
      <c r="U2148" s="80" t="s">
        <v>24</v>
      </c>
      <c r="V2148" s="84">
        <f t="shared" si="226"/>
        <v>2389.3437876401372</v>
      </c>
      <c r="W2148" s="74" t="s">
        <v>119</v>
      </c>
      <c r="X2148" s="80" t="s">
        <v>122</v>
      </c>
      <c r="Y2148" s="80" t="s">
        <v>121</v>
      </c>
      <c r="Z2148" s="80" t="s">
        <v>120</v>
      </c>
      <c r="AA2148" s="80" t="s">
        <v>120</v>
      </c>
      <c r="AB2148" s="76" t="s">
        <v>1098</v>
      </c>
      <c r="AC2148" s="76" t="s">
        <v>541</v>
      </c>
      <c r="AD2148" s="80" t="s">
        <v>28</v>
      </c>
      <c r="AE2148" s="76" t="s">
        <v>545</v>
      </c>
      <c r="AF2148" s="76" t="s">
        <v>96</v>
      </c>
      <c r="AG2148" s="82"/>
      <c r="AH2148" s="60"/>
      <c r="AI2148" s="75" t="s">
        <v>7419</v>
      </c>
      <c r="AJ2148" s="6" t="s">
        <v>103</v>
      </c>
      <c r="AK2148" s="81">
        <v>0</v>
      </c>
      <c r="AL2148" s="6" t="s">
        <v>103</v>
      </c>
      <c r="AM2148" s="342"/>
      <c r="AN2148" s="342"/>
      <c r="AO2148" s="342"/>
    </row>
    <row r="2149" spans="1:41">
      <c r="A2149" s="75" t="s">
        <v>7419</v>
      </c>
      <c r="B2149" s="6" t="s">
        <v>93</v>
      </c>
      <c r="C2149" s="76">
        <v>2148</v>
      </c>
      <c r="D2149" s="76" t="s">
        <v>98</v>
      </c>
      <c r="E2149" s="76" t="s">
        <v>2164</v>
      </c>
      <c r="F2149" s="6" t="str">
        <f t="shared" si="222"/>
        <v>BROKERFG-A-0017-SE26-M19.D</v>
      </c>
      <c r="G2149" s="97" t="s">
        <v>5978</v>
      </c>
      <c r="H2149" s="95" t="s">
        <v>7457</v>
      </c>
      <c r="I2149" s="85" t="s">
        <v>6622</v>
      </c>
      <c r="J2149" s="92">
        <v>46111</v>
      </c>
      <c r="K2149" s="96" t="s">
        <v>7553</v>
      </c>
      <c r="L2149" s="80">
        <v>90719433</v>
      </c>
      <c r="M2149" s="80" t="s">
        <v>1264</v>
      </c>
      <c r="N2149" s="6" t="s">
        <v>6209</v>
      </c>
      <c r="O2149" s="71">
        <v>0</v>
      </c>
      <c r="P2149" s="71">
        <v>0</v>
      </c>
      <c r="Q2149" s="79">
        <v>966.2</v>
      </c>
      <c r="R2149" s="79">
        <v>154.59</v>
      </c>
      <c r="S2149" s="71">
        <v>0</v>
      </c>
      <c r="T2149" s="79">
        <v>1120.79</v>
      </c>
      <c r="U2149" s="87" t="s">
        <v>24</v>
      </c>
      <c r="V2149" s="84">
        <f t="shared" si="226"/>
        <v>64.902598906698785</v>
      </c>
      <c r="W2149" s="86">
        <v>46108</v>
      </c>
      <c r="X2149" s="85" t="s">
        <v>1266</v>
      </c>
      <c r="Y2149" s="80" t="s">
        <v>537</v>
      </c>
      <c r="Z2149" s="80" t="s">
        <v>178</v>
      </c>
      <c r="AA2149" s="85" t="s">
        <v>1267</v>
      </c>
      <c r="AB2149" s="76" t="s">
        <v>539</v>
      </c>
      <c r="AC2149" s="76" t="s">
        <v>541</v>
      </c>
      <c r="AD2149" s="76" t="s">
        <v>543</v>
      </c>
      <c r="AE2149" s="76" t="s">
        <v>549</v>
      </c>
      <c r="AF2149" s="76" t="s">
        <v>96</v>
      </c>
      <c r="AG2149" s="75"/>
      <c r="AH2149" s="60"/>
      <c r="AI2149" s="75" t="s">
        <v>7419</v>
      </c>
      <c r="AJ2149" s="6" t="s">
        <v>103</v>
      </c>
      <c r="AK2149" s="81">
        <v>0</v>
      </c>
      <c r="AL2149" s="6" t="s">
        <v>103</v>
      </c>
      <c r="AM2149" s="342"/>
      <c r="AN2149" s="342"/>
      <c r="AO2149" s="342"/>
    </row>
    <row r="2150" spans="1:41">
      <c r="A2150" s="75" t="s">
        <v>7419</v>
      </c>
      <c r="B2150" s="6" t="s">
        <v>93</v>
      </c>
      <c r="C2150" s="76">
        <v>2149</v>
      </c>
      <c r="D2150" s="76" t="s">
        <v>98</v>
      </c>
      <c r="E2150" s="76" t="s">
        <v>2164</v>
      </c>
      <c r="F2150" s="6" t="str">
        <f t="shared" si="222"/>
        <v>BROKERFG-I-0051-SE26-M23-L.D</v>
      </c>
      <c r="G2150" s="97" t="s">
        <v>7458</v>
      </c>
      <c r="H2150" s="95" t="s">
        <v>7459</v>
      </c>
      <c r="I2150" s="85" t="s">
        <v>6622</v>
      </c>
      <c r="J2150" s="92">
        <v>46114</v>
      </c>
      <c r="K2150" s="96" t="s">
        <v>7554</v>
      </c>
      <c r="L2150" s="80" t="s">
        <v>7555</v>
      </c>
      <c r="M2150" s="80" t="s">
        <v>1264</v>
      </c>
      <c r="N2150" s="6" t="s">
        <v>7556</v>
      </c>
      <c r="O2150" s="71">
        <v>0</v>
      </c>
      <c r="P2150" s="71">
        <v>5002.54</v>
      </c>
      <c r="Q2150" s="79">
        <v>3171.38</v>
      </c>
      <c r="R2150" s="79">
        <v>507.42</v>
      </c>
      <c r="S2150" s="71">
        <v>0</v>
      </c>
      <c r="T2150" s="79">
        <v>8681.34</v>
      </c>
      <c r="U2150" s="87" t="s">
        <v>24</v>
      </c>
      <c r="V2150" s="84">
        <f t="shared" si="226"/>
        <v>502.71819697952378</v>
      </c>
      <c r="W2150" s="86">
        <v>46105</v>
      </c>
      <c r="X2150" s="85" t="s">
        <v>1266</v>
      </c>
      <c r="Y2150" s="80" t="s">
        <v>537</v>
      </c>
      <c r="Z2150" s="80" t="s">
        <v>178</v>
      </c>
      <c r="AA2150" s="85" t="s">
        <v>1267</v>
      </c>
      <c r="AB2150" s="76" t="s">
        <v>1118</v>
      </c>
      <c r="AC2150" s="76" t="s">
        <v>541</v>
      </c>
      <c r="AD2150" s="76" t="s">
        <v>543</v>
      </c>
      <c r="AE2150" s="76" t="s">
        <v>549</v>
      </c>
      <c r="AF2150" s="76" t="s">
        <v>96</v>
      </c>
      <c r="AG2150" s="75"/>
      <c r="AH2150" s="60"/>
      <c r="AI2150" s="75" t="s">
        <v>7419</v>
      </c>
      <c r="AJ2150" s="6" t="s">
        <v>103</v>
      </c>
      <c r="AK2150" s="81">
        <v>0</v>
      </c>
      <c r="AL2150" s="6" t="s">
        <v>103</v>
      </c>
      <c r="AM2150" s="342"/>
      <c r="AN2150" s="342"/>
      <c r="AO2150" s="342"/>
    </row>
    <row r="2151" spans="1:41">
      <c r="A2151" s="75" t="s">
        <v>7419</v>
      </c>
      <c r="B2151" s="6" t="s">
        <v>93</v>
      </c>
      <c r="C2151" s="76">
        <v>2150</v>
      </c>
      <c r="D2151" s="76" t="s">
        <v>98</v>
      </c>
      <c r="E2151" s="76" t="s">
        <v>2164</v>
      </c>
      <c r="F2151" s="6" t="str">
        <f t="shared" si="222"/>
        <v>BROKERFG-I-0052-SE26-M23-L.D</v>
      </c>
      <c r="G2151" s="96" t="s">
        <v>7460</v>
      </c>
      <c r="H2151" s="95" t="s">
        <v>7461</v>
      </c>
      <c r="I2151" s="85" t="s">
        <v>6622</v>
      </c>
      <c r="J2151" s="92">
        <v>46114</v>
      </c>
      <c r="K2151" s="96" t="s">
        <v>7557</v>
      </c>
      <c r="L2151" s="77" t="s">
        <v>7558</v>
      </c>
      <c r="M2151" s="80" t="s">
        <v>1264</v>
      </c>
      <c r="N2151" s="6" t="s">
        <v>7559</v>
      </c>
      <c r="O2151" s="71">
        <v>0</v>
      </c>
      <c r="P2151" s="71">
        <v>4977</v>
      </c>
      <c r="Q2151" s="79">
        <v>3145.86</v>
      </c>
      <c r="R2151" s="79">
        <v>503.34</v>
      </c>
      <c r="S2151" s="71">
        <v>0</v>
      </c>
      <c r="T2151" s="79">
        <v>8626.2000000000007</v>
      </c>
      <c r="U2151" s="87" t="s">
        <v>24</v>
      </c>
      <c r="V2151" s="84">
        <f t="shared" si="226"/>
        <v>499.52515519318086</v>
      </c>
      <c r="W2151" s="86">
        <v>46108</v>
      </c>
      <c r="X2151" s="85" t="s">
        <v>1266</v>
      </c>
      <c r="Y2151" s="6" t="s">
        <v>537</v>
      </c>
      <c r="Z2151" s="80" t="s">
        <v>178</v>
      </c>
      <c r="AA2151" s="85" t="s">
        <v>1267</v>
      </c>
      <c r="AB2151" s="76" t="s">
        <v>1118</v>
      </c>
      <c r="AC2151" s="76" t="s">
        <v>541</v>
      </c>
      <c r="AD2151" s="76" t="s">
        <v>543</v>
      </c>
      <c r="AE2151" s="76" t="s">
        <v>549</v>
      </c>
      <c r="AF2151" s="76" t="s">
        <v>96</v>
      </c>
      <c r="AG2151" s="75"/>
      <c r="AH2151" s="60"/>
      <c r="AI2151" s="75" t="s">
        <v>7419</v>
      </c>
      <c r="AJ2151" s="6" t="s">
        <v>103</v>
      </c>
      <c r="AK2151" s="81">
        <v>0</v>
      </c>
      <c r="AL2151" s="6" t="s">
        <v>103</v>
      </c>
      <c r="AM2151" s="342"/>
      <c r="AN2151" s="342"/>
      <c r="AO2151" s="342"/>
    </row>
    <row r="2152" spans="1:41" ht="15" thickBot="1">
      <c r="A2152" s="75" t="s">
        <v>7419</v>
      </c>
      <c r="B2152" s="6" t="s">
        <v>93</v>
      </c>
      <c r="C2152" s="76">
        <v>2151</v>
      </c>
      <c r="D2152" s="76" t="s">
        <v>98</v>
      </c>
      <c r="E2152" s="76" t="s">
        <v>2164</v>
      </c>
      <c r="F2152" s="6" t="str">
        <f t="shared" si="222"/>
        <v>BROKERRT-A-0052AE26-M19-PFA.D</v>
      </c>
      <c r="G2152" s="97" t="s">
        <v>7462</v>
      </c>
      <c r="H2152" s="95" t="s">
        <v>7463</v>
      </c>
      <c r="I2152" s="85" t="s">
        <v>6622</v>
      </c>
      <c r="J2152" s="92">
        <v>46112</v>
      </c>
      <c r="K2152" s="96" t="s">
        <v>7560</v>
      </c>
      <c r="L2152" s="77" t="s">
        <v>7561</v>
      </c>
      <c r="M2152" s="80" t="s">
        <v>25</v>
      </c>
      <c r="N2152" s="6" t="s">
        <v>116</v>
      </c>
      <c r="O2152" s="71">
        <v>0</v>
      </c>
      <c r="P2152" s="71">
        <v>0</v>
      </c>
      <c r="Q2152" s="79">
        <v>3890.45</v>
      </c>
      <c r="R2152" s="79">
        <v>622.47</v>
      </c>
      <c r="S2152" s="71">
        <v>0</v>
      </c>
      <c r="T2152" s="79">
        <v>4512.92</v>
      </c>
      <c r="U2152" s="87" t="s">
        <v>24</v>
      </c>
      <c r="V2152" s="84">
        <f t="shared" si="226"/>
        <v>261.33373482812937</v>
      </c>
      <c r="W2152" s="86">
        <v>46112</v>
      </c>
      <c r="X2152" s="85" t="s">
        <v>1267</v>
      </c>
      <c r="Y2152" s="6" t="s">
        <v>178</v>
      </c>
      <c r="Z2152" s="80" t="s">
        <v>121</v>
      </c>
      <c r="AA2152" s="85" t="s">
        <v>122</v>
      </c>
      <c r="AB2152" s="76" t="s">
        <v>539</v>
      </c>
      <c r="AC2152" s="76" t="s">
        <v>541</v>
      </c>
      <c r="AD2152" s="76" t="s">
        <v>28</v>
      </c>
      <c r="AE2152" s="275" t="s">
        <v>1517</v>
      </c>
      <c r="AF2152" s="76" t="s">
        <v>96</v>
      </c>
      <c r="AG2152" s="75"/>
      <c r="AH2152" s="60"/>
      <c r="AI2152" s="75" t="s">
        <v>7419</v>
      </c>
      <c r="AJ2152" s="6" t="s">
        <v>103</v>
      </c>
      <c r="AK2152" s="81">
        <v>0</v>
      </c>
      <c r="AL2152" s="6" t="s">
        <v>103</v>
      </c>
      <c r="AM2152" s="342"/>
      <c r="AN2152" s="342"/>
      <c r="AO2152" s="342"/>
    </row>
    <row r="2153" spans="1:41">
      <c r="A2153" s="75" t="s">
        <v>7419</v>
      </c>
      <c r="B2153" s="6" t="s">
        <v>93</v>
      </c>
      <c r="C2153" s="76">
        <v>2152</v>
      </c>
      <c r="D2153" s="76" t="s">
        <v>98</v>
      </c>
      <c r="E2153" s="76" t="s">
        <v>2164</v>
      </c>
      <c r="F2153" s="6" t="str">
        <f t="shared" si="222"/>
        <v>BROKERRM-A-0051AI26-M19-C9635.D//RM-A-0048AI26-M19-PFA.D</v>
      </c>
      <c r="G2153" s="97" t="s">
        <v>7464</v>
      </c>
      <c r="H2153" s="95" t="s">
        <v>7465</v>
      </c>
      <c r="I2153" s="85" t="s">
        <v>6622</v>
      </c>
      <c r="J2153" s="92">
        <v>46112</v>
      </c>
      <c r="K2153" s="96" t="s">
        <v>7562</v>
      </c>
      <c r="L2153" s="77" t="s">
        <v>7563</v>
      </c>
      <c r="M2153" s="80" t="s">
        <v>28</v>
      </c>
      <c r="N2153" s="6" t="s">
        <v>116</v>
      </c>
      <c r="O2153" s="71">
        <v>0</v>
      </c>
      <c r="P2153" s="71">
        <v>46142.15</v>
      </c>
      <c r="Q2153" s="79">
        <v>1744.86</v>
      </c>
      <c r="R2153" s="79">
        <v>279.18</v>
      </c>
      <c r="S2153" s="71">
        <v>0</v>
      </c>
      <c r="T2153" s="79">
        <v>48166.19</v>
      </c>
      <c r="U2153" s="87" t="s">
        <v>24</v>
      </c>
      <c r="V2153" s="84">
        <f t="shared" si="226"/>
        <v>2789.2030714351899</v>
      </c>
      <c r="W2153" s="86">
        <v>46112</v>
      </c>
      <c r="X2153" s="85" t="s">
        <v>437</v>
      </c>
      <c r="Y2153" s="6" t="s">
        <v>178</v>
      </c>
      <c r="Z2153" s="80" t="s">
        <v>121</v>
      </c>
      <c r="AA2153" s="85" t="s">
        <v>122</v>
      </c>
      <c r="AB2153" s="76" t="s">
        <v>539</v>
      </c>
      <c r="AC2153" s="76" t="s">
        <v>540</v>
      </c>
      <c r="AD2153" s="76" t="s">
        <v>25</v>
      </c>
      <c r="AE2153" s="76">
        <v>67180000</v>
      </c>
      <c r="AF2153" s="76" t="s">
        <v>96</v>
      </c>
      <c r="AG2153" s="82"/>
      <c r="AH2153" s="60"/>
      <c r="AI2153" s="75" t="s">
        <v>7419</v>
      </c>
      <c r="AJ2153" s="6" t="s">
        <v>103</v>
      </c>
      <c r="AK2153" s="81">
        <v>0</v>
      </c>
      <c r="AL2153" s="6" t="s">
        <v>103</v>
      </c>
      <c r="AM2153" s="342"/>
      <c r="AN2153" s="342"/>
      <c r="AO2153" s="342"/>
    </row>
    <row r="2154" spans="1:41">
      <c r="A2154" s="75" t="s">
        <v>7419</v>
      </c>
      <c r="B2154" s="6" t="s">
        <v>93</v>
      </c>
      <c r="C2154" s="76">
        <v>2153</v>
      </c>
      <c r="D2154" s="76" t="s">
        <v>98</v>
      </c>
      <c r="E2154" s="76" t="s">
        <v>2164</v>
      </c>
      <c r="F2154" s="6" t="str">
        <f t="shared" si="222"/>
        <v>BROKERRM-A-0053AI26-M19-C9696.D</v>
      </c>
      <c r="G2154" s="97" t="s">
        <v>7466</v>
      </c>
      <c r="H2154" s="95" t="s">
        <v>7467</v>
      </c>
      <c r="I2154" s="85" t="s">
        <v>6622</v>
      </c>
      <c r="J2154" s="92">
        <v>46114</v>
      </c>
      <c r="K2154" s="97" t="s">
        <v>7564</v>
      </c>
      <c r="L2154" s="77" t="s">
        <v>7565</v>
      </c>
      <c r="M2154" s="80" t="s">
        <v>25</v>
      </c>
      <c r="N2154" s="6" t="s">
        <v>116</v>
      </c>
      <c r="O2154" s="71">
        <v>0</v>
      </c>
      <c r="P2154" s="71">
        <v>10115.030000000001</v>
      </c>
      <c r="Q2154" s="79">
        <v>2523.46</v>
      </c>
      <c r="R2154" s="79">
        <v>403.75</v>
      </c>
      <c r="S2154" s="71">
        <v>0</v>
      </c>
      <c r="T2154" s="79">
        <v>13042.24</v>
      </c>
      <c r="U2154" s="87" t="s">
        <v>24</v>
      </c>
      <c r="V2154" s="84">
        <f t="shared" si="226"/>
        <v>755.24877235245071</v>
      </c>
      <c r="W2154" s="86">
        <v>46114</v>
      </c>
      <c r="X2154" s="80" t="s">
        <v>2026</v>
      </c>
      <c r="Y2154" s="80" t="s">
        <v>178</v>
      </c>
      <c r="Z2154" s="80" t="s">
        <v>121</v>
      </c>
      <c r="AA2154" s="80" t="s">
        <v>122</v>
      </c>
      <c r="AB2154" s="76" t="s">
        <v>539</v>
      </c>
      <c r="AC2154" s="76" t="s">
        <v>540</v>
      </c>
      <c r="AD2154" s="76" t="s">
        <v>25</v>
      </c>
      <c r="AE2154" s="76">
        <v>67180000</v>
      </c>
      <c r="AF2154" s="76" t="s">
        <v>96</v>
      </c>
      <c r="AG2154" s="82"/>
      <c r="AH2154" s="60"/>
      <c r="AI2154" s="75" t="s">
        <v>7419</v>
      </c>
      <c r="AJ2154" s="6" t="s">
        <v>103</v>
      </c>
      <c r="AK2154" s="81">
        <v>0</v>
      </c>
      <c r="AL2154" s="6" t="s">
        <v>103</v>
      </c>
      <c r="AM2154" s="342"/>
      <c r="AN2154" s="342"/>
      <c r="AO2154" s="342"/>
    </row>
    <row r="2155" spans="1:41">
      <c r="A2155" s="75" t="s">
        <v>7419</v>
      </c>
      <c r="B2155" s="6" t="s">
        <v>93</v>
      </c>
      <c r="C2155" s="76">
        <v>2154</v>
      </c>
      <c r="D2155" s="76" t="s">
        <v>98</v>
      </c>
      <c r="E2155" s="76" t="s">
        <v>2164</v>
      </c>
      <c r="F2155" s="6" t="str">
        <f t="shared" si="222"/>
        <v>BROKERRM-A-0054AI26-M19-C9158.D</v>
      </c>
      <c r="G2155" s="97" t="s">
        <v>7468</v>
      </c>
      <c r="H2155" s="95" t="s">
        <v>7469</v>
      </c>
      <c r="I2155" s="85" t="s">
        <v>6622</v>
      </c>
      <c r="J2155" s="92">
        <v>46114</v>
      </c>
      <c r="K2155" s="92" t="s">
        <v>7566</v>
      </c>
      <c r="L2155" s="88" t="s">
        <v>7567</v>
      </c>
      <c r="M2155" s="78" t="s">
        <v>25</v>
      </c>
      <c r="N2155" s="6" t="s">
        <v>116</v>
      </c>
      <c r="O2155" s="71">
        <v>0</v>
      </c>
      <c r="P2155" s="71">
        <v>11139.66</v>
      </c>
      <c r="Q2155" s="79">
        <v>1656.87</v>
      </c>
      <c r="R2155" s="79">
        <v>265.10000000000002</v>
      </c>
      <c r="S2155" s="71">
        <v>0</v>
      </c>
      <c r="T2155" s="79">
        <v>13061.63</v>
      </c>
      <c r="U2155" s="87" t="s">
        <v>24</v>
      </c>
      <c r="V2155" s="84">
        <f t="shared" si="226"/>
        <v>756.37160659686833</v>
      </c>
      <c r="W2155" s="70">
        <v>46114</v>
      </c>
      <c r="X2155" s="6" t="s">
        <v>2026</v>
      </c>
      <c r="Y2155" s="80" t="s">
        <v>178</v>
      </c>
      <c r="Z2155" s="80" t="s">
        <v>121</v>
      </c>
      <c r="AA2155" s="80" t="s">
        <v>122</v>
      </c>
      <c r="AB2155" s="76" t="s">
        <v>539</v>
      </c>
      <c r="AC2155" s="76" t="s">
        <v>540</v>
      </c>
      <c r="AD2155" s="76" t="s">
        <v>25</v>
      </c>
      <c r="AE2155" s="76">
        <v>67180000</v>
      </c>
      <c r="AF2155" s="76" t="s">
        <v>96</v>
      </c>
      <c r="AG2155" s="82"/>
      <c r="AH2155" s="60"/>
      <c r="AI2155" s="75" t="s">
        <v>7419</v>
      </c>
      <c r="AJ2155" s="6" t="s">
        <v>103</v>
      </c>
      <c r="AK2155" s="81">
        <v>0</v>
      </c>
      <c r="AL2155" s="6" t="s">
        <v>103</v>
      </c>
      <c r="AM2155" s="342"/>
      <c r="AN2155" s="342"/>
      <c r="AO2155" s="342"/>
    </row>
    <row r="2156" spans="1:41" ht="15" thickBot="1">
      <c r="A2156" s="75" t="s">
        <v>7419</v>
      </c>
      <c r="B2156" s="6" t="s">
        <v>93</v>
      </c>
      <c r="C2156" s="76">
        <v>2155</v>
      </c>
      <c r="D2156" s="76" t="s">
        <v>98</v>
      </c>
      <c r="E2156" s="76" t="s">
        <v>2164</v>
      </c>
      <c r="F2156" s="6" t="str">
        <f t="shared" si="222"/>
        <v>BROKERFG-A-0056AE26-M19-C9685.D</v>
      </c>
      <c r="G2156" s="97" t="s">
        <v>7470</v>
      </c>
      <c r="H2156" s="95" t="s">
        <v>7471</v>
      </c>
      <c r="I2156" s="85" t="s">
        <v>6622</v>
      </c>
      <c r="J2156" s="92">
        <v>46114</v>
      </c>
      <c r="K2156" s="92" t="s">
        <v>7568</v>
      </c>
      <c r="L2156" s="88" t="s">
        <v>7569</v>
      </c>
      <c r="M2156" s="78" t="s">
        <v>25</v>
      </c>
      <c r="N2156" s="6" t="s">
        <v>116</v>
      </c>
      <c r="O2156" s="71">
        <v>0</v>
      </c>
      <c r="P2156" s="71">
        <v>1253.21</v>
      </c>
      <c r="Q2156" s="79">
        <v>882.75</v>
      </c>
      <c r="R2156" s="79">
        <v>141.24</v>
      </c>
      <c r="S2156" s="71">
        <v>0</v>
      </c>
      <c r="T2156" s="79">
        <v>2277.1999999999998</v>
      </c>
      <c r="U2156" s="87" t="s">
        <v>24</v>
      </c>
      <c r="V2156" s="84">
        <f t="shared" si="226"/>
        <v>131.8678773278977</v>
      </c>
      <c r="W2156" s="70">
        <v>46114</v>
      </c>
      <c r="X2156" s="6" t="s">
        <v>7570</v>
      </c>
      <c r="Y2156" s="80" t="s">
        <v>178</v>
      </c>
      <c r="Z2156" s="80" t="s">
        <v>121</v>
      </c>
      <c r="AA2156" s="80" t="s">
        <v>122</v>
      </c>
      <c r="AB2156" s="76" t="s">
        <v>539</v>
      </c>
      <c r="AC2156" s="76" t="s">
        <v>541</v>
      </c>
      <c r="AD2156" s="76" t="s">
        <v>28</v>
      </c>
      <c r="AE2156" s="275" t="s">
        <v>1517</v>
      </c>
      <c r="AF2156" s="76" t="s">
        <v>96</v>
      </c>
      <c r="AG2156" s="75"/>
      <c r="AH2156" s="60"/>
      <c r="AI2156" s="75" t="s">
        <v>7419</v>
      </c>
      <c r="AJ2156" s="6" t="s">
        <v>103</v>
      </c>
      <c r="AK2156" s="81">
        <v>0</v>
      </c>
      <c r="AL2156" s="6" t="s">
        <v>103</v>
      </c>
      <c r="AM2156" s="342"/>
      <c r="AN2156" s="342"/>
      <c r="AO2156" s="342"/>
    </row>
    <row r="2157" spans="1:41">
      <c r="A2157" s="75" t="s">
        <v>7419</v>
      </c>
      <c r="B2157" s="6" t="s">
        <v>93</v>
      </c>
      <c r="C2157" s="76">
        <v>2156</v>
      </c>
      <c r="D2157" s="76" t="s">
        <v>98</v>
      </c>
      <c r="E2157" s="76" t="s">
        <v>2164</v>
      </c>
      <c r="F2157" s="6" t="str">
        <f t="shared" si="222"/>
        <v>BROKERRM-A-0055AI26-M19-C9542.D//RM-A-0049AI26-M19-PFA.D//RM-A-0045AI26-M19-PFA.D</v>
      </c>
      <c r="G2157" s="96" t="s">
        <v>7472</v>
      </c>
      <c r="H2157" s="95" t="s">
        <v>7473</v>
      </c>
      <c r="I2157" s="85" t="s">
        <v>6622</v>
      </c>
      <c r="J2157" s="92">
        <v>46114</v>
      </c>
      <c r="K2157" s="92" t="s">
        <v>7571</v>
      </c>
      <c r="L2157" s="77" t="s">
        <v>7572</v>
      </c>
      <c r="M2157" s="80" t="s">
        <v>25</v>
      </c>
      <c r="N2157" s="6" t="s">
        <v>116</v>
      </c>
      <c r="O2157" s="71">
        <v>0</v>
      </c>
      <c r="P2157" s="71">
        <v>106833.83</v>
      </c>
      <c r="Q2157" s="79">
        <v>4753.37</v>
      </c>
      <c r="R2157" s="79">
        <v>760.54</v>
      </c>
      <c r="S2157" s="71">
        <v>0</v>
      </c>
      <c r="T2157" s="79">
        <v>112347.74</v>
      </c>
      <c r="U2157" s="87" t="s">
        <v>24</v>
      </c>
      <c r="V2157" s="84">
        <f t="shared" si="226"/>
        <v>6505.8220605948309</v>
      </c>
      <c r="W2157" s="78">
        <v>46114</v>
      </c>
      <c r="X2157" s="80" t="s">
        <v>437</v>
      </c>
      <c r="Y2157" s="80" t="s">
        <v>178</v>
      </c>
      <c r="Z2157" s="80" t="s">
        <v>121</v>
      </c>
      <c r="AA2157" s="80" t="s">
        <v>122</v>
      </c>
      <c r="AB2157" s="76" t="s">
        <v>539</v>
      </c>
      <c r="AC2157" s="76" t="s">
        <v>540</v>
      </c>
      <c r="AD2157" s="76" t="s">
        <v>25</v>
      </c>
      <c r="AE2157" s="76">
        <v>67180000</v>
      </c>
      <c r="AF2157" s="76" t="s">
        <v>96</v>
      </c>
      <c r="AG2157" s="82"/>
      <c r="AH2157" s="60"/>
      <c r="AI2157" s="75" t="s">
        <v>7419</v>
      </c>
      <c r="AJ2157" s="6" t="s">
        <v>103</v>
      </c>
      <c r="AK2157" s="81">
        <v>0</v>
      </c>
      <c r="AL2157" s="6" t="s">
        <v>103</v>
      </c>
      <c r="AM2157" s="342"/>
      <c r="AN2157" s="342"/>
      <c r="AO2157" s="342"/>
    </row>
    <row r="2158" spans="1:41">
      <c r="A2158" s="75" t="s">
        <v>7419</v>
      </c>
      <c r="B2158" s="6" t="s">
        <v>93</v>
      </c>
      <c r="C2158" s="76">
        <v>2157</v>
      </c>
      <c r="D2158" s="76" t="s">
        <v>98</v>
      </c>
      <c r="E2158" s="76" t="s">
        <v>2164</v>
      </c>
      <c r="F2158" s="6" t="str">
        <f t="shared" si="222"/>
        <v>BROKERRM-M-004-SI26-M19-B</v>
      </c>
      <c r="G2158" s="97" t="s">
        <v>5086</v>
      </c>
      <c r="H2158" s="95" t="s">
        <v>7474</v>
      </c>
      <c r="I2158" s="85" t="s">
        <v>6622</v>
      </c>
      <c r="J2158" s="92">
        <v>46111</v>
      </c>
      <c r="K2158" s="98" t="s">
        <v>5312</v>
      </c>
      <c r="L2158" s="77" t="s">
        <v>5313</v>
      </c>
      <c r="M2158" s="78" t="s">
        <v>2525</v>
      </c>
      <c r="N2158" s="6" t="s">
        <v>3664</v>
      </c>
      <c r="O2158" s="71">
        <v>0</v>
      </c>
      <c r="P2158" s="71">
        <v>21839</v>
      </c>
      <c r="Q2158" s="79">
        <v>0</v>
      </c>
      <c r="R2158" s="79">
        <v>0</v>
      </c>
      <c r="S2158" s="71">
        <v>0</v>
      </c>
      <c r="T2158" s="79">
        <v>21839</v>
      </c>
      <c r="U2158" s="87" t="s">
        <v>24</v>
      </c>
      <c r="V2158" s="84">
        <f t="shared" si="226"/>
        <v>1264.6506995274715</v>
      </c>
      <c r="W2158" s="78">
        <v>46111</v>
      </c>
      <c r="X2158" s="80" t="s">
        <v>437</v>
      </c>
      <c r="Y2158" s="80" t="s">
        <v>129</v>
      </c>
      <c r="Z2158" s="80" t="s">
        <v>239</v>
      </c>
      <c r="AA2158" s="80" t="s">
        <v>122</v>
      </c>
      <c r="AB2158" s="76" t="s">
        <v>539</v>
      </c>
      <c r="AC2158" s="76" t="s">
        <v>540</v>
      </c>
      <c r="AD2158" s="76" t="s">
        <v>174</v>
      </c>
      <c r="AE2158" s="378">
        <v>67110003</v>
      </c>
      <c r="AF2158" s="76" t="s">
        <v>7573</v>
      </c>
      <c r="AG2158" s="139" t="s">
        <v>550</v>
      </c>
      <c r="AH2158" s="369">
        <v>12740</v>
      </c>
      <c r="AI2158" s="75" t="s">
        <v>7419</v>
      </c>
      <c r="AJ2158" s="6" t="s">
        <v>103</v>
      </c>
      <c r="AK2158" s="81">
        <v>0</v>
      </c>
      <c r="AL2158" s="6" t="s">
        <v>103</v>
      </c>
      <c r="AM2158" s="342"/>
      <c r="AN2158" s="342"/>
      <c r="AO2158" s="342"/>
    </row>
    <row r="2159" spans="1:41">
      <c r="A2159" s="75" t="s">
        <v>7419</v>
      </c>
      <c r="B2159" s="6" t="s">
        <v>93</v>
      </c>
      <c r="C2159" s="76">
        <v>2158</v>
      </c>
      <c r="D2159" s="76" t="s">
        <v>98</v>
      </c>
      <c r="E2159" s="76" t="s">
        <v>2164</v>
      </c>
      <c r="F2159" s="6" t="str">
        <f t="shared" si="222"/>
        <v>BROKERRM-M-037-SI26-M19-B</v>
      </c>
      <c r="G2159" s="97" t="s">
        <v>5514</v>
      </c>
      <c r="H2159" s="95" t="s">
        <v>7475</v>
      </c>
      <c r="I2159" s="85" t="s">
        <v>6622</v>
      </c>
      <c r="J2159" s="92">
        <v>46111</v>
      </c>
      <c r="K2159" s="92" t="s">
        <v>7574</v>
      </c>
      <c r="L2159" s="88" t="s">
        <v>6264</v>
      </c>
      <c r="M2159" s="78" t="s">
        <v>5248</v>
      </c>
      <c r="N2159" s="6" t="s">
        <v>5828</v>
      </c>
      <c r="O2159" s="71">
        <v>0</v>
      </c>
      <c r="P2159" s="71">
        <v>7250</v>
      </c>
      <c r="Q2159" s="79">
        <v>0</v>
      </c>
      <c r="R2159" s="79">
        <v>0</v>
      </c>
      <c r="S2159" s="71">
        <v>0</v>
      </c>
      <c r="T2159" s="79">
        <v>7250</v>
      </c>
      <c r="U2159" s="87" t="s">
        <v>24</v>
      </c>
      <c r="V2159" s="84">
        <f t="shared" si="226"/>
        <v>419.83229871212825</v>
      </c>
      <c r="W2159" s="78">
        <v>46111</v>
      </c>
      <c r="X2159" s="80" t="s">
        <v>437</v>
      </c>
      <c r="Y2159" s="80" t="s">
        <v>129</v>
      </c>
      <c r="Z2159" s="80" t="s">
        <v>239</v>
      </c>
      <c r="AA2159" s="80" t="s">
        <v>122</v>
      </c>
      <c r="AB2159" s="76" t="s">
        <v>539</v>
      </c>
      <c r="AC2159" s="76" t="s">
        <v>540</v>
      </c>
      <c r="AD2159" s="76" t="s">
        <v>174</v>
      </c>
      <c r="AE2159" s="378">
        <v>67110003</v>
      </c>
      <c r="AF2159" s="76" t="s">
        <v>7575</v>
      </c>
      <c r="AG2159" s="82"/>
      <c r="AH2159" s="60"/>
      <c r="AI2159" s="75" t="s">
        <v>7419</v>
      </c>
      <c r="AJ2159" s="6" t="s">
        <v>103</v>
      </c>
      <c r="AK2159" s="81">
        <v>0</v>
      </c>
      <c r="AL2159" s="6" t="s">
        <v>103</v>
      </c>
      <c r="AM2159" s="342"/>
      <c r="AN2159" s="342"/>
      <c r="AO2159" s="342"/>
    </row>
    <row r="2160" spans="1:41">
      <c r="A2160" s="75" t="s">
        <v>7419</v>
      </c>
      <c r="B2160" s="6" t="s">
        <v>93</v>
      </c>
      <c r="C2160" s="76">
        <v>2159</v>
      </c>
      <c r="D2160" s="76" t="s">
        <v>98</v>
      </c>
      <c r="E2160" s="76" t="s">
        <v>2164</v>
      </c>
      <c r="F2160" s="6" t="str">
        <f t="shared" si="222"/>
        <v>BROKERRM-M-045-SI26-M19-B</v>
      </c>
      <c r="G2160" s="97" t="s">
        <v>6021</v>
      </c>
      <c r="H2160" s="95" t="s">
        <v>7476</v>
      </c>
      <c r="I2160" s="85" t="s">
        <v>6622</v>
      </c>
      <c r="J2160" s="92">
        <v>46111</v>
      </c>
      <c r="K2160" s="92" t="s">
        <v>7576</v>
      </c>
      <c r="L2160" s="88" t="s">
        <v>6260</v>
      </c>
      <c r="M2160" s="78" t="s">
        <v>5248</v>
      </c>
      <c r="N2160" s="6" t="s">
        <v>5832</v>
      </c>
      <c r="O2160" s="71">
        <v>0</v>
      </c>
      <c r="P2160" s="71">
        <v>7134</v>
      </c>
      <c r="Q2160" s="79">
        <v>0</v>
      </c>
      <c r="R2160" s="79">
        <v>0</v>
      </c>
      <c r="S2160" s="71">
        <v>0</v>
      </c>
      <c r="T2160" s="79">
        <v>7134</v>
      </c>
      <c r="U2160" s="87" t="s">
        <v>24</v>
      </c>
      <c r="V2160" s="84">
        <f t="shared" si="226"/>
        <v>413.11498193273422</v>
      </c>
      <c r="W2160" s="78">
        <v>46111</v>
      </c>
      <c r="X2160" s="80" t="s">
        <v>1267</v>
      </c>
      <c r="Y2160" s="80" t="s">
        <v>129</v>
      </c>
      <c r="Z2160" s="80" t="s">
        <v>239</v>
      </c>
      <c r="AA2160" s="80" t="s">
        <v>122</v>
      </c>
      <c r="AB2160" s="76" t="s">
        <v>539</v>
      </c>
      <c r="AC2160" s="76" t="s">
        <v>540</v>
      </c>
      <c r="AD2160" s="76" t="s">
        <v>174</v>
      </c>
      <c r="AE2160" s="378">
        <v>67110003</v>
      </c>
      <c r="AF2160" s="76" t="s">
        <v>7577</v>
      </c>
      <c r="AG2160" s="75"/>
      <c r="AH2160" s="60"/>
      <c r="AI2160" s="75" t="s">
        <v>7419</v>
      </c>
      <c r="AJ2160" s="6" t="s">
        <v>103</v>
      </c>
      <c r="AK2160" s="81">
        <v>0</v>
      </c>
      <c r="AL2160" s="6" t="s">
        <v>103</v>
      </c>
      <c r="AM2160" s="342"/>
      <c r="AN2160" s="342"/>
      <c r="AO2160" s="342"/>
    </row>
    <row r="2161" spans="1:41">
      <c r="A2161" s="75" t="s">
        <v>7419</v>
      </c>
      <c r="B2161" s="6" t="s">
        <v>93</v>
      </c>
      <c r="C2161" s="76">
        <v>2160</v>
      </c>
      <c r="D2161" s="76" t="s">
        <v>98</v>
      </c>
      <c r="E2161" s="76" t="s">
        <v>2164</v>
      </c>
      <c r="F2161" s="6" t="str">
        <f t="shared" si="222"/>
        <v>BROKERRM-M-038-SI26-M19-B</v>
      </c>
      <c r="G2161" s="97" t="s">
        <v>6023</v>
      </c>
      <c r="H2161" s="95" t="s">
        <v>7477</v>
      </c>
      <c r="I2161" s="85" t="s">
        <v>6622</v>
      </c>
      <c r="J2161" s="92">
        <v>46111</v>
      </c>
      <c r="K2161" s="92" t="s">
        <v>7578</v>
      </c>
      <c r="L2161" s="88" t="s">
        <v>6262</v>
      </c>
      <c r="M2161" s="78" t="s">
        <v>2525</v>
      </c>
      <c r="N2161" s="6" t="s">
        <v>5829</v>
      </c>
      <c r="O2161" s="71">
        <v>0</v>
      </c>
      <c r="P2161" s="71">
        <v>7250</v>
      </c>
      <c r="Q2161" s="79">
        <v>0</v>
      </c>
      <c r="R2161" s="79">
        <v>0</v>
      </c>
      <c r="S2161" s="71">
        <v>0</v>
      </c>
      <c r="T2161" s="79">
        <v>7250</v>
      </c>
      <c r="U2161" s="87" t="s">
        <v>24</v>
      </c>
      <c r="V2161" s="84">
        <f t="shared" si="226"/>
        <v>419.83229871212825</v>
      </c>
      <c r="W2161" s="70">
        <v>46111</v>
      </c>
      <c r="X2161" s="6" t="s">
        <v>437</v>
      </c>
      <c r="Y2161" s="80" t="s">
        <v>129</v>
      </c>
      <c r="Z2161" s="80" t="s">
        <v>239</v>
      </c>
      <c r="AA2161" s="80" t="s">
        <v>122</v>
      </c>
      <c r="AB2161" s="76" t="s">
        <v>539</v>
      </c>
      <c r="AC2161" s="76" t="s">
        <v>540</v>
      </c>
      <c r="AD2161" s="76" t="s">
        <v>174</v>
      </c>
      <c r="AE2161" s="378">
        <v>67110003</v>
      </c>
      <c r="AF2161" s="76" t="s">
        <v>7579</v>
      </c>
      <c r="AG2161" s="82"/>
      <c r="AH2161" s="60"/>
      <c r="AI2161" s="75" t="s">
        <v>7419</v>
      </c>
      <c r="AJ2161" s="6" t="s">
        <v>103</v>
      </c>
      <c r="AK2161" s="81">
        <v>0</v>
      </c>
      <c r="AL2161" s="6" t="s">
        <v>103</v>
      </c>
      <c r="AM2161" s="342"/>
      <c r="AN2161" s="342"/>
      <c r="AO2161" s="342"/>
    </row>
    <row r="2162" spans="1:41">
      <c r="A2162" s="75" t="s">
        <v>7419</v>
      </c>
      <c r="B2162" s="6" t="s">
        <v>93</v>
      </c>
      <c r="C2162" s="76">
        <v>2161</v>
      </c>
      <c r="D2162" s="76" t="s">
        <v>98</v>
      </c>
      <c r="E2162" s="76" t="s">
        <v>2164</v>
      </c>
      <c r="F2162" s="6" t="str">
        <f t="shared" si="222"/>
        <v>BROKERAF-M-099-SI26-M46-B</v>
      </c>
      <c r="G2162" s="97" t="s">
        <v>7002</v>
      </c>
      <c r="H2162" s="95" t="s">
        <v>7478</v>
      </c>
      <c r="I2162" s="85" t="s">
        <v>6622</v>
      </c>
      <c r="J2162" s="92">
        <v>46111</v>
      </c>
      <c r="K2162" s="92" t="s">
        <v>7241</v>
      </c>
      <c r="L2162" s="88" t="s">
        <v>7242</v>
      </c>
      <c r="M2162" s="78" t="s">
        <v>2525</v>
      </c>
      <c r="N2162" s="6" t="s">
        <v>6798</v>
      </c>
      <c r="O2162" s="71">
        <v>0</v>
      </c>
      <c r="P2162" s="71">
        <v>6670</v>
      </c>
      <c r="Q2162" s="79">
        <v>0</v>
      </c>
      <c r="R2162" s="79">
        <v>0</v>
      </c>
      <c r="S2162" s="71">
        <v>0</v>
      </c>
      <c r="T2162" s="79">
        <v>6670</v>
      </c>
      <c r="U2162" s="87" t="s">
        <v>24</v>
      </c>
      <c r="V2162" s="84">
        <f t="shared" si="226"/>
        <v>386.24571481515801</v>
      </c>
      <c r="W2162" s="70">
        <v>46111</v>
      </c>
      <c r="X2162" s="6" t="s">
        <v>1267</v>
      </c>
      <c r="Y2162" s="80" t="s">
        <v>129</v>
      </c>
      <c r="Z2162" s="80" t="s">
        <v>239</v>
      </c>
      <c r="AA2162" s="80" t="s">
        <v>122</v>
      </c>
      <c r="AB2162" s="76" t="s">
        <v>1106</v>
      </c>
      <c r="AC2162" s="76" t="s">
        <v>540</v>
      </c>
      <c r="AD2162" s="76" t="s">
        <v>174</v>
      </c>
      <c r="AE2162" s="378">
        <v>67110003</v>
      </c>
      <c r="AF2162" s="76" t="s">
        <v>7580</v>
      </c>
      <c r="AG2162" s="82"/>
      <c r="AH2162" s="60"/>
      <c r="AI2162" s="75" t="s">
        <v>7419</v>
      </c>
      <c r="AJ2162" s="6" t="s">
        <v>103</v>
      </c>
      <c r="AK2162" s="81">
        <v>0</v>
      </c>
      <c r="AL2162" s="6" t="s">
        <v>103</v>
      </c>
      <c r="AM2162" s="342"/>
      <c r="AN2162" s="342"/>
      <c r="AO2162" s="342"/>
    </row>
    <row r="2163" spans="1:41">
      <c r="A2163" s="75" t="s">
        <v>7419</v>
      </c>
      <c r="B2163" s="6" t="s">
        <v>93</v>
      </c>
      <c r="C2163" s="76">
        <v>2162</v>
      </c>
      <c r="D2163" s="76" t="s">
        <v>98</v>
      </c>
      <c r="E2163" s="76" t="s">
        <v>2164</v>
      </c>
      <c r="F2163" s="6" t="str">
        <f t="shared" si="222"/>
        <v>BROKERAF-M-098-SI26-M46-B</v>
      </c>
      <c r="G2163" s="97" t="s">
        <v>6998</v>
      </c>
      <c r="H2163" s="95" t="s">
        <v>7479</v>
      </c>
      <c r="I2163" s="85" t="s">
        <v>6622</v>
      </c>
      <c r="J2163" s="92">
        <v>46111</v>
      </c>
      <c r="K2163" s="92" t="s">
        <v>7237</v>
      </c>
      <c r="L2163" s="88" t="s">
        <v>7238</v>
      </c>
      <c r="M2163" s="78" t="s">
        <v>447</v>
      </c>
      <c r="N2163" s="6" t="s">
        <v>6796</v>
      </c>
      <c r="O2163" s="71">
        <v>0</v>
      </c>
      <c r="P2163" s="71">
        <v>6670</v>
      </c>
      <c r="Q2163" s="79">
        <v>0</v>
      </c>
      <c r="R2163" s="79">
        <v>0</v>
      </c>
      <c r="S2163" s="71">
        <v>0</v>
      </c>
      <c r="T2163" s="79">
        <v>6670</v>
      </c>
      <c r="U2163" s="87" t="s">
        <v>24</v>
      </c>
      <c r="V2163" s="84">
        <f t="shared" si="226"/>
        <v>386.24571481515801</v>
      </c>
      <c r="W2163" s="89">
        <v>46111</v>
      </c>
      <c r="X2163" s="85" t="s">
        <v>1267</v>
      </c>
      <c r="Y2163" s="85" t="s">
        <v>129</v>
      </c>
      <c r="Z2163" s="85" t="s">
        <v>239</v>
      </c>
      <c r="AA2163" s="80" t="s">
        <v>122</v>
      </c>
      <c r="AB2163" s="76" t="s">
        <v>1106</v>
      </c>
      <c r="AC2163" s="76" t="s">
        <v>540</v>
      </c>
      <c r="AD2163" s="76" t="s">
        <v>174</v>
      </c>
      <c r="AE2163" s="378">
        <v>67110003</v>
      </c>
      <c r="AF2163" s="76" t="s">
        <v>7581</v>
      </c>
      <c r="AG2163" s="82"/>
      <c r="AH2163" s="60"/>
      <c r="AI2163" s="75" t="s">
        <v>7419</v>
      </c>
      <c r="AJ2163" s="6" t="s">
        <v>103</v>
      </c>
      <c r="AK2163" s="81">
        <v>0</v>
      </c>
      <c r="AL2163" s="6" t="s">
        <v>103</v>
      </c>
      <c r="AM2163" s="342"/>
      <c r="AN2163" s="342"/>
      <c r="AO2163" s="342"/>
    </row>
    <row r="2164" spans="1:41">
      <c r="A2164" s="75" t="s">
        <v>7419</v>
      </c>
      <c r="B2164" s="6" t="s">
        <v>93</v>
      </c>
      <c r="C2164" s="76">
        <v>2163</v>
      </c>
      <c r="D2164" s="76" t="s">
        <v>98</v>
      </c>
      <c r="E2164" s="76" t="s">
        <v>2164</v>
      </c>
      <c r="F2164" s="6" t="str">
        <f t="shared" si="222"/>
        <v>BROKERRM-M-023-SI26-M19-B</v>
      </c>
      <c r="G2164" s="97" t="s">
        <v>5106</v>
      </c>
      <c r="H2164" s="95" t="s">
        <v>7480</v>
      </c>
      <c r="I2164" s="85" t="s">
        <v>6622</v>
      </c>
      <c r="J2164" s="92">
        <v>46111</v>
      </c>
      <c r="K2164" s="92" t="s">
        <v>5340</v>
      </c>
      <c r="L2164" s="88" t="s">
        <v>5341</v>
      </c>
      <c r="M2164" s="78" t="s">
        <v>5248</v>
      </c>
      <c r="N2164" s="80" t="s">
        <v>5342</v>
      </c>
      <c r="O2164" s="71">
        <v>0</v>
      </c>
      <c r="P2164" s="71">
        <v>7250</v>
      </c>
      <c r="Q2164" s="79">
        <v>0</v>
      </c>
      <c r="R2164" s="79">
        <v>0</v>
      </c>
      <c r="S2164" s="71">
        <v>0</v>
      </c>
      <c r="T2164" s="79">
        <v>7250</v>
      </c>
      <c r="U2164" s="87" t="s">
        <v>24</v>
      </c>
      <c r="V2164" s="84">
        <f t="shared" si="226"/>
        <v>419.83229871212825</v>
      </c>
      <c r="W2164" s="89">
        <v>46111</v>
      </c>
      <c r="X2164" s="85" t="s">
        <v>437</v>
      </c>
      <c r="Y2164" s="85" t="s">
        <v>129</v>
      </c>
      <c r="Z2164" s="85" t="s">
        <v>239</v>
      </c>
      <c r="AA2164" s="80" t="s">
        <v>122</v>
      </c>
      <c r="AB2164" s="76" t="s">
        <v>539</v>
      </c>
      <c r="AC2164" s="76" t="s">
        <v>540</v>
      </c>
      <c r="AD2164" s="76" t="s">
        <v>174</v>
      </c>
      <c r="AE2164" s="378">
        <v>67110003</v>
      </c>
      <c r="AF2164" s="76" t="s">
        <v>7582</v>
      </c>
      <c r="AG2164" s="82"/>
      <c r="AH2164" s="60"/>
      <c r="AI2164" s="75" t="s">
        <v>7419</v>
      </c>
      <c r="AJ2164" s="6" t="s">
        <v>103</v>
      </c>
      <c r="AK2164" s="81">
        <v>0</v>
      </c>
      <c r="AL2164" s="6" t="s">
        <v>103</v>
      </c>
      <c r="AM2164" s="342"/>
      <c r="AN2164" s="342"/>
      <c r="AO2164" s="342"/>
    </row>
    <row r="2165" spans="1:41" ht="116">
      <c r="A2165" s="75" t="s">
        <v>7419</v>
      </c>
      <c r="B2165" s="6" t="s">
        <v>93</v>
      </c>
      <c r="C2165" s="76">
        <v>2164</v>
      </c>
      <c r="D2165" s="76" t="s">
        <v>98</v>
      </c>
      <c r="E2165" s="76" t="s">
        <v>2164</v>
      </c>
      <c r="F2165" s="6" t="str">
        <f t="shared" si="222"/>
        <v>BROKERRM-M-127-SI26-M46-B//RM-M-126-SI26-M46-B//RM-M-125-SI26-M46-B//RM-M-124-SI26-M46-B</v>
      </c>
      <c r="G2165" s="97" t="s">
        <v>7040</v>
      </c>
      <c r="H2165" s="95" t="s">
        <v>7481</v>
      </c>
      <c r="I2165" s="85" t="s">
        <v>6622</v>
      </c>
      <c r="J2165" s="92">
        <v>46111</v>
      </c>
      <c r="K2165" s="92" t="s">
        <v>7283</v>
      </c>
      <c r="L2165" s="91" t="s">
        <v>7284</v>
      </c>
      <c r="M2165" s="80" t="s">
        <v>2525</v>
      </c>
      <c r="N2165" s="80" t="s">
        <v>7285</v>
      </c>
      <c r="O2165" s="71">
        <v>0</v>
      </c>
      <c r="P2165" s="71">
        <v>13340</v>
      </c>
      <c r="Q2165" s="79">
        <v>0</v>
      </c>
      <c r="R2165" s="79">
        <v>0</v>
      </c>
      <c r="S2165" s="71">
        <v>0</v>
      </c>
      <c r="T2165" s="79">
        <v>13340</v>
      </c>
      <c r="U2165" s="87" t="s">
        <v>24</v>
      </c>
      <c r="V2165" s="84">
        <f t="shared" si="226"/>
        <v>772.49142963031602</v>
      </c>
      <c r="W2165" s="70">
        <v>46111</v>
      </c>
      <c r="X2165" s="6" t="s">
        <v>437</v>
      </c>
      <c r="Y2165" s="80" t="s">
        <v>129</v>
      </c>
      <c r="Z2165" s="80" t="s">
        <v>239</v>
      </c>
      <c r="AA2165" s="80" t="s">
        <v>122</v>
      </c>
      <c r="AB2165" s="76" t="s">
        <v>1106</v>
      </c>
      <c r="AC2165" s="76" t="s">
        <v>540</v>
      </c>
      <c r="AD2165" s="76" t="s">
        <v>174</v>
      </c>
      <c r="AE2165" s="378">
        <v>67110003</v>
      </c>
      <c r="AF2165" s="76" t="s">
        <v>96</v>
      </c>
      <c r="AG2165" s="82"/>
      <c r="AH2165" s="60"/>
      <c r="AI2165" s="75" t="s">
        <v>7419</v>
      </c>
      <c r="AJ2165" s="6" t="s">
        <v>103</v>
      </c>
      <c r="AK2165" s="81">
        <v>0</v>
      </c>
      <c r="AL2165" s="6" t="s">
        <v>103</v>
      </c>
      <c r="AM2165" s="342"/>
      <c r="AN2165" s="342"/>
      <c r="AO2165" s="342"/>
    </row>
    <row r="2166" spans="1:41">
      <c r="A2166" s="75" t="s">
        <v>7419</v>
      </c>
      <c r="B2166" s="6" t="s">
        <v>93</v>
      </c>
      <c r="C2166" s="76">
        <v>2165</v>
      </c>
      <c r="D2166" s="76" t="s">
        <v>98</v>
      </c>
      <c r="E2166" s="76" t="s">
        <v>2164</v>
      </c>
      <c r="F2166" s="6" t="str">
        <f t="shared" si="222"/>
        <v>BROKERAF-M-113-SI26-M46-B//AF-M-114-SI26-M46-B//AF-M-115-SI26-M46-B//AF-M-116-SI26-M46-B</v>
      </c>
      <c r="G2166" s="97" t="s">
        <v>7034</v>
      </c>
      <c r="H2166" s="95" t="s">
        <v>7482</v>
      </c>
      <c r="I2166" s="85" t="s">
        <v>6622</v>
      </c>
      <c r="J2166" s="92">
        <v>46111</v>
      </c>
      <c r="K2166" s="92" t="s">
        <v>7276</v>
      </c>
      <c r="L2166" s="77" t="s">
        <v>7277</v>
      </c>
      <c r="M2166" s="80" t="s">
        <v>463</v>
      </c>
      <c r="N2166" s="80" t="s">
        <v>7278</v>
      </c>
      <c r="O2166" s="71">
        <v>0</v>
      </c>
      <c r="P2166" s="71">
        <v>20938</v>
      </c>
      <c r="Q2166" s="79">
        <v>0</v>
      </c>
      <c r="R2166" s="79">
        <v>0</v>
      </c>
      <c r="S2166" s="71">
        <v>0</v>
      </c>
      <c r="T2166" s="79">
        <v>20938</v>
      </c>
      <c r="U2166" s="87" t="s">
        <v>24</v>
      </c>
      <c r="V2166" s="84">
        <f t="shared" si="226"/>
        <v>1212.4756786806265</v>
      </c>
      <c r="W2166" s="70">
        <v>46111</v>
      </c>
      <c r="X2166" s="80" t="s">
        <v>437</v>
      </c>
      <c r="Y2166" s="80" t="s">
        <v>129</v>
      </c>
      <c r="Z2166" s="80" t="s">
        <v>239</v>
      </c>
      <c r="AA2166" s="80" t="s">
        <v>122</v>
      </c>
      <c r="AB2166" s="76" t="s">
        <v>1106</v>
      </c>
      <c r="AC2166" s="76" t="s">
        <v>540</v>
      </c>
      <c r="AD2166" s="76" t="s">
        <v>174</v>
      </c>
      <c r="AE2166" s="378">
        <v>67110003</v>
      </c>
      <c r="AF2166" s="76" t="s">
        <v>96</v>
      </c>
      <c r="AG2166" s="82"/>
      <c r="AH2166" s="60"/>
      <c r="AI2166" s="75" t="s">
        <v>7419</v>
      </c>
      <c r="AJ2166" s="6" t="s">
        <v>103</v>
      </c>
      <c r="AK2166" s="81">
        <v>0</v>
      </c>
      <c r="AL2166" s="6" t="s">
        <v>103</v>
      </c>
      <c r="AM2166" s="342"/>
      <c r="AN2166" s="342"/>
      <c r="AO2166" s="342"/>
    </row>
    <row r="2167" spans="1:41" ht="29">
      <c r="A2167" s="75" t="s">
        <v>7419</v>
      </c>
      <c r="B2167" s="6" t="s">
        <v>93</v>
      </c>
      <c r="C2167" s="76">
        <v>2166</v>
      </c>
      <c r="D2167" s="76" t="s">
        <v>98</v>
      </c>
      <c r="E2167" s="76" t="s">
        <v>2164</v>
      </c>
      <c r="F2167" s="6" t="str">
        <f t="shared" si="222"/>
        <v>BROKERRM-M-088-SI26-M19-B</v>
      </c>
      <c r="G2167" s="97" t="s">
        <v>7483</v>
      </c>
      <c r="H2167" s="95" t="s">
        <v>7484</v>
      </c>
      <c r="I2167" s="85" t="s">
        <v>6622</v>
      </c>
      <c r="J2167" s="92">
        <v>46111</v>
      </c>
      <c r="K2167" s="95" t="s">
        <v>7583</v>
      </c>
      <c r="L2167" s="72" t="s">
        <v>7584</v>
      </c>
      <c r="M2167" s="80" t="s">
        <v>2525</v>
      </c>
      <c r="N2167" s="80" t="s">
        <v>7585</v>
      </c>
      <c r="O2167" s="71">
        <v>0</v>
      </c>
      <c r="P2167" s="71">
        <v>29444.32</v>
      </c>
      <c r="Q2167" s="79">
        <v>3074.89</v>
      </c>
      <c r="R2167" s="79">
        <v>491.98</v>
      </c>
      <c r="S2167" s="71">
        <v>0</v>
      </c>
      <c r="T2167" s="79">
        <v>33011.19</v>
      </c>
      <c r="U2167" s="87" t="s">
        <v>24</v>
      </c>
      <c r="V2167" s="84">
        <f t="shared" si="226"/>
        <v>1911.6087973686651</v>
      </c>
      <c r="W2167" s="89">
        <v>46111</v>
      </c>
      <c r="X2167" s="87" t="s">
        <v>1267</v>
      </c>
      <c r="Y2167" s="85" t="s">
        <v>129</v>
      </c>
      <c r="Z2167" s="85" t="s">
        <v>239</v>
      </c>
      <c r="AA2167" s="85" t="s">
        <v>122</v>
      </c>
      <c r="AB2167" s="76" t="s">
        <v>539</v>
      </c>
      <c r="AC2167" s="76" t="s">
        <v>540</v>
      </c>
      <c r="AD2167" s="76" t="s">
        <v>174</v>
      </c>
      <c r="AE2167" s="378">
        <v>67110003</v>
      </c>
      <c r="AF2167" s="76">
        <v>8768569</v>
      </c>
      <c r="AG2167" s="139" t="s">
        <v>550</v>
      </c>
      <c r="AH2167" s="369">
        <v>21499.17</v>
      </c>
      <c r="AI2167" s="75" t="s">
        <v>7419</v>
      </c>
      <c r="AJ2167" s="6" t="s">
        <v>103</v>
      </c>
      <c r="AK2167" s="81">
        <v>0</v>
      </c>
      <c r="AL2167" s="6" t="s">
        <v>103</v>
      </c>
      <c r="AM2167" s="342"/>
      <c r="AN2167" s="342"/>
      <c r="AO2167" s="342"/>
    </row>
    <row r="2168" spans="1:41" ht="29">
      <c r="A2168" s="75" t="s">
        <v>7419</v>
      </c>
      <c r="B2168" s="6" t="s">
        <v>93</v>
      </c>
      <c r="C2168" s="76">
        <v>2167</v>
      </c>
      <c r="D2168" s="76" t="s">
        <v>98</v>
      </c>
      <c r="E2168" s="76" t="s">
        <v>2164</v>
      </c>
      <c r="F2168" s="6" t="str">
        <f t="shared" si="222"/>
        <v>BROKERRM-M-080-SI26-M19-B</v>
      </c>
      <c r="G2168" s="97" t="s">
        <v>7485</v>
      </c>
      <c r="H2168" s="95" t="s">
        <v>7486</v>
      </c>
      <c r="I2168" s="85" t="s">
        <v>6622</v>
      </c>
      <c r="J2168" s="92">
        <v>46111</v>
      </c>
      <c r="K2168" s="95" t="s">
        <v>7586</v>
      </c>
      <c r="L2168" s="72" t="s">
        <v>7587</v>
      </c>
      <c r="M2168" s="80" t="s">
        <v>2525</v>
      </c>
      <c r="N2168" s="80" t="s">
        <v>7588</v>
      </c>
      <c r="O2168" s="71">
        <v>0</v>
      </c>
      <c r="P2168" s="71">
        <v>27659.86</v>
      </c>
      <c r="Q2168" s="79">
        <v>3060.4</v>
      </c>
      <c r="R2168" s="79">
        <v>489.67</v>
      </c>
      <c r="S2168" s="71">
        <v>0</v>
      </c>
      <c r="T2168" s="79">
        <v>31209.93</v>
      </c>
      <c r="U2168" s="87" t="s">
        <v>24</v>
      </c>
      <c r="V2168" s="84">
        <f t="shared" si="226"/>
        <v>1807.301607523395</v>
      </c>
      <c r="W2168" s="89">
        <v>46111</v>
      </c>
      <c r="X2168" s="87" t="s">
        <v>1267</v>
      </c>
      <c r="Y2168" s="85" t="s">
        <v>129</v>
      </c>
      <c r="Z2168" s="85" t="s">
        <v>239</v>
      </c>
      <c r="AA2168" s="85" t="s">
        <v>122</v>
      </c>
      <c r="AB2168" s="76" t="s">
        <v>539</v>
      </c>
      <c r="AC2168" s="76" t="s">
        <v>540</v>
      </c>
      <c r="AD2168" s="76" t="s">
        <v>174</v>
      </c>
      <c r="AE2168" s="378">
        <v>67110003</v>
      </c>
      <c r="AF2168" s="76" t="s">
        <v>7589</v>
      </c>
      <c r="AG2168" s="139" t="s">
        <v>550</v>
      </c>
      <c r="AH2168" s="369">
        <v>25826.36</v>
      </c>
      <c r="AI2168" s="75" t="s">
        <v>7419</v>
      </c>
      <c r="AJ2168" s="6" t="s">
        <v>103</v>
      </c>
      <c r="AK2168" s="81">
        <v>0</v>
      </c>
      <c r="AL2168" s="6" t="s">
        <v>103</v>
      </c>
      <c r="AM2168" s="342"/>
      <c r="AN2168" s="342"/>
      <c r="AO2168" s="342"/>
    </row>
    <row r="2169" spans="1:41" ht="29">
      <c r="A2169" s="75" t="s">
        <v>7419</v>
      </c>
      <c r="B2169" s="6" t="s">
        <v>93</v>
      </c>
      <c r="C2169" s="76">
        <v>2168</v>
      </c>
      <c r="D2169" s="76" t="s">
        <v>98</v>
      </c>
      <c r="E2169" s="76" t="s">
        <v>2164</v>
      </c>
      <c r="F2169" s="6" t="str">
        <f t="shared" si="222"/>
        <v>BROKERRM-M-077-SI26-M19-B</v>
      </c>
      <c r="G2169" s="97" t="s">
        <v>7487</v>
      </c>
      <c r="H2169" s="95" t="s">
        <v>7488</v>
      </c>
      <c r="I2169" s="85" t="s">
        <v>6622</v>
      </c>
      <c r="J2169" s="92">
        <v>46111</v>
      </c>
      <c r="K2169" s="95" t="s">
        <v>7590</v>
      </c>
      <c r="L2169" s="72" t="s">
        <v>7591</v>
      </c>
      <c r="M2169" s="80" t="s">
        <v>2525</v>
      </c>
      <c r="N2169" s="80" t="s">
        <v>7592</v>
      </c>
      <c r="O2169" s="71">
        <v>0</v>
      </c>
      <c r="P2169" s="71">
        <v>30862.43</v>
      </c>
      <c r="Q2169" s="79">
        <v>3445.68</v>
      </c>
      <c r="R2169" s="79">
        <v>551.30999999999995</v>
      </c>
      <c r="S2169" s="71">
        <v>0</v>
      </c>
      <c r="T2169" s="79">
        <v>34859.42</v>
      </c>
      <c r="U2169" s="87" t="s">
        <v>24</v>
      </c>
      <c r="V2169" s="84">
        <f t="shared" si="226"/>
        <v>2018.6359214305569</v>
      </c>
      <c r="W2169" s="89">
        <v>46111</v>
      </c>
      <c r="X2169" s="87" t="s">
        <v>1267</v>
      </c>
      <c r="Y2169" s="85" t="s">
        <v>129</v>
      </c>
      <c r="Z2169" s="85" t="s">
        <v>239</v>
      </c>
      <c r="AA2169" s="85" t="s">
        <v>122</v>
      </c>
      <c r="AB2169" s="76" t="s">
        <v>539</v>
      </c>
      <c r="AC2169" s="76" t="s">
        <v>540</v>
      </c>
      <c r="AD2169" s="76" t="s">
        <v>174</v>
      </c>
      <c r="AE2169" s="378">
        <v>67110003</v>
      </c>
      <c r="AF2169" s="76" t="s">
        <v>7593</v>
      </c>
      <c r="AG2169" s="139" t="s">
        <v>550</v>
      </c>
      <c r="AH2169" s="369">
        <v>29028.93</v>
      </c>
      <c r="AI2169" s="75" t="s">
        <v>7419</v>
      </c>
      <c r="AJ2169" s="6" t="s">
        <v>103</v>
      </c>
      <c r="AK2169" s="81">
        <v>0</v>
      </c>
      <c r="AL2169" s="6" t="s">
        <v>103</v>
      </c>
      <c r="AM2169" s="342"/>
      <c r="AN2169" s="342"/>
      <c r="AO2169" s="342"/>
    </row>
    <row r="2170" spans="1:41" ht="29">
      <c r="A2170" s="75" t="s">
        <v>7419</v>
      </c>
      <c r="B2170" s="6" t="s">
        <v>93</v>
      </c>
      <c r="C2170" s="76">
        <v>2169</v>
      </c>
      <c r="D2170" s="76" t="s">
        <v>98</v>
      </c>
      <c r="E2170" s="76" t="s">
        <v>2164</v>
      </c>
      <c r="F2170" s="6" t="str">
        <f t="shared" si="222"/>
        <v>BROKERRM-M-115-SI26-M19-B</v>
      </c>
      <c r="G2170" s="97" t="s">
        <v>7489</v>
      </c>
      <c r="H2170" s="95" t="s">
        <v>7490</v>
      </c>
      <c r="I2170" s="85" t="s">
        <v>6622</v>
      </c>
      <c r="J2170" s="92">
        <v>46111</v>
      </c>
      <c r="K2170" s="95" t="s">
        <v>7594</v>
      </c>
      <c r="L2170" s="72" t="s">
        <v>7595</v>
      </c>
      <c r="M2170" s="80" t="s">
        <v>2525</v>
      </c>
      <c r="N2170" s="80" t="s">
        <v>7596</v>
      </c>
      <c r="O2170" s="71">
        <v>0</v>
      </c>
      <c r="P2170" s="71">
        <v>18213.900000000001</v>
      </c>
      <c r="Q2170" s="79">
        <v>4669.01</v>
      </c>
      <c r="R2170" s="79">
        <v>747.04</v>
      </c>
      <c r="S2170" s="71">
        <v>0</v>
      </c>
      <c r="T2170" s="79">
        <v>23629.95</v>
      </c>
      <c r="U2170" s="87" t="s">
        <v>24</v>
      </c>
      <c r="V2170" s="84">
        <f t="shared" si="226"/>
        <v>1368.3608588900215</v>
      </c>
      <c r="W2170" s="89">
        <v>46111</v>
      </c>
      <c r="X2170" s="87" t="s">
        <v>1267</v>
      </c>
      <c r="Y2170" s="85" t="s">
        <v>129</v>
      </c>
      <c r="Z2170" s="85" t="s">
        <v>239</v>
      </c>
      <c r="AA2170" s="85" t="s">
        <v>122</v>
      </c>
      <c r="AB2170" s="76" t="s">
        <v>539</v>
      </c>
      <c r="AC2170" s="76" t="s">
        <v>540</v>
      </c>
      <c r="AD2170" s="76" t="s">
        <v>174</v>
      </c>
      <c r="AE2170" s="378">
        <v>67110003</v>
      </c>
      <c r="AF2170" s="76" t="s">
        <v>96</v>
      </c>
      <c r="AG2170" s="75"/>
      <c r="AH2170" s="60"/>
      <c r="AI2170" s="75" t="s">
        <v>7419</v>
      </c>
      <c r="AJ2170" s="6" t="s">
        <v>103</v>
      </c>
      <c r="AK2170" s="81">
        <v>0</v>
      </c>
      <c r="AL2170" s="6" t="s">
        <v>103</v>
      </c>
      <c r="AM2170" s="342"/>
      <c r="AN2170" s="342"/>
      <c r="AO2170" s="342"/>
    </row>
    <row r="2171" spans="1:41" ht="29">
      <c r="A2171" s="75" t="s">
        <v>7419</v>
      </c>
      <c r="B2171" s="6" t="s">
        <v>93</v>
      </c>
      <c r="C2171" s="76">
        <v>2170</v>
      </c>
      <c r="D2171" s="76" t="s">
        <v>98</v>
      </c>
      <c r="E2171" s="76" t="s">
        <v>2164</v>
      </c>
      <c r="F2171" s="6" t="str">
        <f t="shared" si="222"/>
        <v>BROKERRM-M-081-SI26-M19-B</v>
      </c>
      <c r="G2171" s="97" t="s">
        <v>7491</v>
      </c>
      <c r="H2171" s="95" t="s">
        <v>7492</v>
      </c>
      <c r="I2171" s="85" t="s">
        <v>6622</v>
      </c>
      <c r="J2171" s="92">
        <v>46112</v>
      </c>
      <c r="K2171" s="95" t="s">
        <v>7597</v>
      </c>
      <c r="L2171" s="72" t="s">
        <v>7598</v>
      </c>
      <c r="M2171" s="80" t="s">
        <v>2525</v>
      </c>
      <c r="N2171" s="80" t="s">
        <v>7599</v>
      </c>
      <c r="O2171" s="71">
        <v>0</v>
      </c>
      <c r="P2171" s="71">
        <v>18360.59</v>
      </c>
      <c r="Q2171" s="79">
        <v>6614.75</v>
      </c>
      <c r="R2171" s="79">
        <v>1058.3599999999999</v>
      </c>
      <c r="S2171" s="71">
        <v>0</v>
      </c>
      <c r="T2171" s="79">
        <v>26033.7</v>
      </c>
      <c r="U2171" s="87" t="s">
        <v>24</v>
      </c>
      <c r="V2171" s="84">
        <f t="shared" si="226"/>
        <v>1507.5569813768184</v>
      </c>
      <c r="W2171" s="89">
        <v>46112</v>
      </c>
      <c r="X2171" s="87" t="s">
        <v>1267</v>
      </c>
      <c r="Y2171" s="85" t="s">
        <v>129</v>
      </c>
      <c r="Z2171" s="85" t="s">
        <v>239</v>
      </c>
      <c r="AA2171" s="85" t="s">
        <v>122</v>
      </c>
      <c r="AB2171" s="76" t="s">
        <v>539</v>
      </c>
      <c r="AC2171" s="76" t="s">
        <v>540</v>
      </c>
      <c r="AD2171" s="76" t="s">
        <v>174</v>
      </c>
      <c r="AE2171" s="378">
        <v>67110003</v>
      </c>
      <c r="AF2171" s="76" t="s">
        <v>96</v>
      </c>
      <c r="AG2171" s="75"/>
      <c r="AH2171" s="60"/>
      <c r="AI2171" s="75" t="s">
        <v>7419</v>
      </c>
      <c r="AJ2171" s="6" t="s">
        <v>103</v>
      </c>
      <c r="AK2171" s="81">
        <v>0</v>
      </c>
      <c r="AL2171" s="6" t="s">
        <v>103</v>
      </c>
      <c r="AM2171" s="342"/>
      <c r="AN2171" s="342"/>
      <c r="AO2171" s="342"/>
    </row>
    <row r="2172" spans="1:41" ht="29">
      <c r="A2172" s="75" t="s">
        <v>7419</v>
      </c>
      <c r="B2172" s="6" t="s">
        <v>93</v>
      </c>
      <c r="C2172" s="76">
        <v>2171</v>
      </c>
      <c r="D2172" s="76" t="s">
        <v>98</v>
      </c>
      <c r="E2172" s="76" t="s">
        <v>2164</v>
      </c>
      <c r="F2172" s="6" t="str">
        <f t="shared" si="222"/>
        <v>BROKERRM-M-083-SI26-M19-B</v>
      </c>
      <c r="G2172" s="97" t="s">
        <v>7493</v>
      </c>
      <c r="H2172" s="95" t="s">
        <v>7494</v>
      </c>
      <c r="I2172" s="85" t="s">
        <v>6622</v>
      </c>
      <c r="J2172" s="92">
        <v>46112</v>
      </c>
      <c r="K2172" s="95" t="s">
        <v>7600</v>
      </c>
      <c r="L2172" s="73" t="s">
        <v>7601</v>
      </c>
      <c r="M2172" s="73" t="s">
        <v>2525</v>
      </c>
      <c r="N2172" s="73" t="s">
        <v>7602</v>
      </c>
      <c r="O2172" s="71">
        <v>0</v>
      </c>
      <c r="P2172" s="71">
        <v>22589.07</v>
      </c>
      <c r="Q2172" s="79">
        <v>7384.19</v>
      </c>
      <c r="R2172" s="79">
        <v>1181.47</v>
      </c>
      <c r="S2172" s="71">
        <v>0</v>
      </c>
      <c r="T2172" s="79">
        <v>31154.73</v>
      </c>
      <c r="U2172" s="87" t="s">
        <v>24</v>
      </c>
      <c r="V2172" s="84">
        <f t="shared" si="226"/>
        <v>1804.1050912628557</v>
      </c>
      <c r="W2172" s="89">
        <v>46112</v>
      </c>
      <c r="X2172" s="87" t="s">
        <v>1267</v>
      </c>
      <c r="Y2172" s="85" t="s">
        <v>129</v>
      </c>
      <c r="Z2172" s="85" t="s">
        <v>239</v>
      </c>
      <c r="AA2172" s="85" t="s">
        <v>122</v>
      </c>
      <c r="AB2172" s="76" t="s">
        <v>539</v>
      </c>
      <c r="AC2172" s="76" t="s">
        <v>540</v>
      </c>
      <c r="AD2172" s="76" t="s">
        <v>174</v>
      </c>
      <c r="AE2172" s="378">
        <v>67110003</v>
      </c>
      <c r="AF2172" s="76" t="s">
        <v>96</v>
      </c>
      <c r="AG2172" s="75"/>
      <c r="AH2172" s="60"/>
      <c r="AI2172" s="75" t="s">
        <v>7419</v>
      </c>
      <c r="AJ2172" s="6" t="s">
        <v>103</v>
      </c>
      <c r="AK2172" s="81">
        <v>0</v>
      </c>
      <c r="AL2172" s="6" t="s">
        <v>103</v>
      </c>
      <c r="AM2172" s="342"/>
      <c r="AN2172" s="342"/>
      <c r="AO2172" s="342"/>
    </row>
    <row r="2173" spans="1:41" ht="29">
      <c r="A2173" s="75" t="s">
        <v>7419</v>
      </c>
      <c r="B2173" s="6" t="s">
        <v>93</v>
      </c>
      <c r="C2173" s="76">
        <v>2172</v>
      </c>
      <c r="D2173" s="76" t="s">
        <v>98</v>
      </c>
      <c r="E2173" s="76" t="s">
        <v>2164</v>
      </c>
      <c r="F2173" s="6" t="str">
        <f t="shared" si="222"/>
        <v>BROKERRM-A-019-SI26-M19-L-B</v>
      </c>
      <c r="G2173" s="97" t="s">
        <v>7495</v>
      </c>
      <c r="H2173" s="95" t="s">
        <v>7496</v>
      </c>
      <c r="I2173" s="85" t="s">
        <v>6622</v>
      </c>
      <c r="J2173" s="92">
        <v>46112</v>
      </c>
      <c r="K2173" s="95" t="s">
        <v>7603</v>
      </c>
      <c r="L2173" s="73" t="s">
        <v>7604</v>
      </c>
      <c r="M2173" s="73" t="s">
        <v>2525</v>
      </c>
      <c r="N2173" s="73" t="s">
        <v>7604</v>
      </c>
      <c r="O2173" s="71">
        <v>0</v>
      </c>
      <c r="P2173" s="71">
        <v>44568.89</v>
      </c>
      <c r="Q2173" s="79">
        <v>2402.37</v>
      </c>
      <c r="R2173" s="79">
        <v>384.38</v>
      </c>
      <c r="S2173" s="71">
        <v>0</v>
      </c>
      <c r="T2173" s="79">
        <v>47355.64</v>
      </c>
      <c r="U2173" s="87" t="s">
        <v>24</v>
      </c>
      <c r="V2173" s="84">
        <f t="shared" si="226"/>
        <v>2742.2658204391737</v>
      </c>
      <c r="W2173" s="89">
        <v>46112</v>
      </c>
      <c r="X2173" s="87" t="s">
        <v>1267</v>
      </c>
      <c r="Y2173" s="85" t="s">
        <v>129</v>
      </c>
      <c r="Z2173" s="85" t="s">
        <v>239</v>
      </c>
      <c r="AA2173" s="85" t="s">
        <v>122</v>
      </c>
      <c r="AB2173" s="76" t="s">
        <v>539</v>
      </c>
      <c r="AC2173" s="76" t="s">
        <v>540</v>
      </c>
      <c r="AD2173" s="76" t="s">
        <v>174</v>
      </c>
      <c r="AE2173" s="378">
        <v>67110003</v>
      </c>
      <c r="AF2173" s="76">
        <v>8772677</v>
      </c>
      <c r="AG2173" s="139" t="s">
        <v>550</v>
      </c>
      <c r="AH2173" s="369">
        <v>40465.03</v>
      </c>
      <c r="AI2173" s="75" t="s">
        <v>7419</v>
      </c>
      <c r="AJ2173" s="6" t="s">
        <v>103</v>
      </c>
      <c r="AK2173" s="81">
        <v>0</v>
      </c>
      <c r="AL2173" s="6" t="s">
        <v>103</v>
      </c>
      <c r="AM2173" s="342"/>
      <c r="AN2173" s="342"/>
      <c r="AO2173" s="342"/>
    </row>
    <row r="2174" spans="1:41" ht="29">
      <c r="A2174" s="75" t="s">
        <v>7419</v>
      </c>
      <c r="B2174" s="6" t="s">
        <v>93</v>
      </c>
      <c r="C2174" s="76">
        <v>2173</v>
      </c>
      <c r="D2174" s="76" t="s">
        <v>98</v>
      </c>
      <c r="E2174" s="76" t="s">
        <v>2164</v>
      </c>
      <c r="F2174" s="6" t="str">
        <f t="shared" si="222"/>
        <v>BROKERRM-M-065-SI26-M19-B</v>
      </c>
      <c r="G2174" s="97" t="s">
        <v>7497</v>
      </c>
      <c r="H2174" s="95" t="s">
        <v>7498</v>
      </c>
      <c r="I2174" s="85" t="s">
        <v>6622</v>
      </c>
      <c r="J2174" s="92">
        <v>46113</v>
      </c>
      <c r="K2174" s="95" t="s">
        <v>7605</v>
      </c>
      <c r="L2174" s="73" t="s">
        <v>7606</v>
      </c>
      <c r="M2174" s="73" t="s">
        <v>2525</v>
      </c>
      <c r="N2174" s="73" t="s">
        <v>7380</v>
      </c>
      <c r="O2174" s="71">
        <v>0</v>
      </c>
      <c r="P2174" s="71">
        <v>34065</v>
      </c>
      <c r="Q2174" s="79">
        <v>2578.8000000000002</v>
      </c>
      <c r="R2174" s="79">
        <v>412.61</v>
      </c>
      <c r="S2174" s="71">
        <v>0</v>
      </c>
      <c r="T2174" s="79">
        <v>37056.410000000003</v>
      </c>
      <c r="U2174" s="87" t="s">
        <v>24</v>
      </c>
      <c r="V2174" s="84">
        <f t="shared" si="226"/>
        <v>2145.8590058371169</v>
      </c>
      <c r="W2174" s="78" t="s">
        <v>7607</v>
      </c>
      <c r="X2174" s="87" t="s">
        <v>1267</v>
      </c>
      <c r="Y2174" s="85" t="s">
        <v>129</v>
      </c>
      <c r="Z2174" s="85" t="s">
        <v>239</v>
      </c>
      <c r="AA2174" s="85" t="s">
        <v>122</v>
      </c>
      <c r="AB2174" s="76" t="s">
        <v>539</v>
      </c>
      <c r="AC2174" s="76" t="s">
        <v>540</v>
      </c>
      <c r="AD2174" s="76" t="s">
        <v>174</v>
      </c>
      <c r="AE2174" s="378">
        <v>67110003</v>
      </c>
      <c r="AF2174" s="76" t="s">
        <v>7608</v>
      </c>
      <c r="AG2174" s="139" t="s">
        <v>550</v>
      </c>
      <c r="AH2174" s="369">
        <v>32231.5</v>
      </c>
      <c r="AI2174" s="75" t="s">
        <v>7419</v>
      </c>
      <c r="AJ2174" s="6" t="s">
        <v>103</v>
      </c>
      <c r="AK2174" s="81">
        <v>0</v>
      </c>
      <c r="AL2174" s="6" t="s">
        <v>103</v>
      </c>
      <c r="AM2174" s="342"/>
      <c r="AN2174" s="342"/>
      <c r="AO2174" s="342"/>
    </row>
    <row r="2175" spans="1:41" ht="29">
      <c r="A2175" s="75" t="s">
        <v>7419</v>
      </c>
      <c r="B2175" s="6" t="s">
        <v>93</v>
      </c>
      <c r="C2175" s="76">
        <v>2174</v>
      </c>
      <c r="D2175" s="76" t="s">
        <v>98</v>
      </c>
      <c r="E2175" s="76" t="s">
        <v>2164</v>
      </c>
      <c r="F2175" s="6" t="str">
        <f t="shared" si="222"/>
        <v>BROKERRM-M-083-SI26-M19-B</v>
      </c>
      <c r="G2175" s="97" t="s">
        <v>7493</v>
      </c>
      <c r="H2175" s="95" t="s">
        <v>7499</v>
      </c>
      <c r="I2175" s="85" t="s">
        <v>6622</v>
      </c>
      <c r="J2175" s="92">
        <v>46113</v>
      </c>
      <c r="K2175" s="95" t="s">
        <v>7609</v>
      </c>
      <c r="L2175" s="73" t="s">
        <v>7601</v>
      </c>
      <c r="M2175" s="73" t="s">
        <v>2525</v>
      </c>
      <c r="N2175" s="73" t="s">
        <v>7602</v>
      </c>
      <c r="O2175" s="71">
        <v>0</v>
      </c>
      <c r="P2175" s="71">
        <v>0</v>
      </c>
      <c r="Q2175" s="79">
        <v>1288.23</v>
      </c>
      <c r="R2175" s="79">
        <v>206.12</v>
      </c>
      <c r="S2175" s="71">
        <v>0</v>
      </c>
      <c r="T2175" s="79">
        <v>1494.35</v>
      </c>
      <c r="U2175" s="87" t="s">
        <v>24</v>
      </c>
      <c r="V2175" s="84">
        <f t="shared" si="226"/>
        <v>86.534675252478465</v>
      </c>
      <c r="W2175" s="78" t="s">
        <v>7607</v>
      </c>
      <c r="X2175" s="87" t="s">
        <v>1267</v>
      </c>
      <c r="Y2175" s="85" t="s">
        <v>129</v>
      </c>
      <c r="Z2175" s="85" t="s">
        <v>239</v>
      </c>
      <c r="AA2175" s="85" t="s">
        <v>122</v>
      </c>
      <c r="AB2175" s="76" t="s">
        <v>539</v>
      </c>
      <c r="AC2175" s="76" t="s">
        <v>540</v>
      </c>
      <c r="AD2175" s="76" t="s">
        <v>174</v>
      </c>
      <c r="AE2175" s="378">
        <v>67110003</v>
      </c>
      <c r="AF2175" s="76" t="s">
        <v>96</v>
      </c>
      <c r="AG2175" s="75"/>
      <c r="AH2175" s="60"/>
      <c r="AI2175" s="75" t="s">
        <v>7419</v>
      </c>
      <c r="AJ2175" s="6" t="s">
        <v>103</v>
      </c>
      <c r="AK2175" s="81">
        <v>0</v>
      </c>
      <c r="AL2175" s="6" t="s">
        <v>103</v>
      </c>
      <c r="AM2175" s="342"/>
      <c r="AN2175" s="342"/>
      <c r="AO2175" s="342"/>
    </row>
    <row r="2176" spans="1:41" ht="29">
      <c r="A2176" s="75" t="s">
        <v>7419</v>
      </c>
      <c r="B2176" s="6" t="s">
        <v>93</v>
      </c>
      <c r="C2176" s="76">
        <v>2175</v>
      </c>
      <c r="D2176" s="76" t="s">
        <v>98</v>
      </c>
      <c r="E2176" s="76" t="s">
        <v>2164</v>
      </c>
      <c r="F2176" s="6" t="str">
        <f t="shared" si="222"/>
        <v>BROKERRM-M-079-SI26-M19-B</v>
      </c>
      <c r="G2176" s="97" t="s">
        <v>7500</v>
      </c>
      <c r="H2176" s="95" t="s">
        <v>7501</v>
      </c>
      <c r="I2176" s="85" t="s">
        <v>6622</v>
      </c>
      <c r="J2176" s="92">
        <v>46113</v>
      </c>
      <c r="K2176" s="95" t="s">
        <v>7610</v>
      </c>
      <c r="L2176" s="73" t="s">
        <v>7611</v>
      </c>
      <c r="M2176" s="73" t="s">
        <v>2525</v>
      </c>
      <c r="N2176" s="73" t="s">
        <v>7383</v>
      </c>
      <c r="O2176" s="71">
        <v>0</v>
      </c>
      <c r="P2176" s="71">
        <v>37267.58</v>
      </c>
      <c r="Q2176" s="79">
        <v>4216.24</v>
      </c>
      <c r="R2176" s="79">
        <v>674.6</v>
      </c>
      <c r="S2176" s="71">
        <v>0</v>
      </c>
      <c r="T2176" s="79">
        <v>42158.42</v>
      </c>
      <c r="U2176" s="87" t="s">
        <v>24</v>
      </c>
      <c r="V2176" s="84">
        <f t="shared" si="226"/>
        <v>2441.3057074029466</v>
      </c>
      <c r="W2176" s="78" t="s">
        <v>7607</v>
      </c>
      <c r="X2176" s="87" t="s">
        <v>1267</v>
      </c>
      <c r="Y2176" s="85" t="s">
        <v>129</v>
      </c>
      <c r="Z2176" s="85" t="s">
        <v>239</v>
      </c>
      <c r="AA2176" s="85" t="s">
        <v>122</v>
      </c>
      <c r="AB2176" s="76" t="s">
        <v>539</v>
      </c>
      <c r="AC2176" s="76" t="s">
        <v>540</v>
      </c>
      <c r="AD2176" s="76" t="s">
        <v>174</v>
      </c>
      <c r="AE2176" s="378">
        <v>67110003</v>
      </c>
      <c r="AF2176" s="76" t="s">
        <v>7612</v>
      </c>
      <c r="AG2176" s="139" t="s">
        <v>550</v>
      </c>
      <c r="AH2176" s="369">
        <v>35434.080000000002</v>
      </c>
      <c r="AI2176" s="75" t="s">
        <v>7419</v>
      </c>
      <c r="AJ2176" s="6" t="s">
        <v>103</v>
      </c>
      <c r="AK2176" s="81">
        <v>0</v>
      </c>
      <c r="AL2176" s="6" t="s">
        <v>103</v>
      </c>
      <c r="AM2176" s="342"/>
      <c r="AN2176" s="342"/>
      <c r="AO2176" s="342"/>
    </row>
    <row r="2177" spans="1:41" ht="29">
      <c r="A2177" s="75" t="s">
        <v>7419</v>
      </c>
      <c r="B2177" s="6" t="s">
        <v>93</v>
      </c>
      <c r="C2177" s="76">
        <v>2176</v>
      </c>
      <c r="D2177" s="76" t="s">
        <v>98</v>
      </c>
      <c r="E2177" s="76" t="s">
        <v>2164</v>
      </c>
      <c r="F2177" s="6" t="str">
        <f t="shared" si="222"/>
        <v>BROKERRM-M-086-SI26-M19-B</v>
      </c>
      <c r="G2177" s="97" t="s">
        <v>7502</v>
      </c>
      <c r="H2177" s="95" t="s">
        <v>7503</v>
      </c>
      <c r="I2177" s="85" t="s">
        <v>6622</v>
      </c>
      <c r="J2177" s="92">
        <v>46114</v>
      </c>
      <c r="K2177" s="95" t="s">
        <v>7613</v>
      </c>
      <c r="L2177" s="73" t="s">
        <v>7614</v>
      </c>
      <c r="M2177" s="73" t="s">
        <v>2525</v>
      </c>
      <c r="N2177" s="73" t="s">
        <v>7615</v>
      </c>
      <c r="O2177" s="71">
        <v>0</v>
      </c>
      <c r="P2177" s="71">
        <v>65471.14</v>
      </c>
      <c r="Q2177" s="79">
        <v>7477.65</v>
      </c>
      <c r="R2177" s="79">
        <v>1196.43</v>
      </c>
      <c r="S2177" s="71">
        <v>0</v>
      </c>
      <c r="T2177" s="79">
        <v>74145.22</v>
      </c>
      <c r="U2177" s="87" t="s">
        <v>24</v>
      </c>
      <c r="V2177" s="84">
        <f t="shared" si="226"/>
        <v>4293.5942277402028</v>
      </c>
      <c r="W2177" s="78" t="s">
        <v>7616</v>
      </c>
      <c r="X2177" s="87" t="s">
        <v>1267</v>
      </c>
      <c r="Y2177" s="85" t="s">
        <v>129</v>
      </c>
      <c r="Z2177" s="85" t="s">
        <v>239</v>
      </c>
      <c r="AA2177" s="85" t="s">
        <v>122</v>
      </c>
      <c r="AB2177" s="76" t="s">
        <v>539</v>
      </c>
      <c r="AC2177" s="76" t="s">
        <v>540</v>
      </c>
      <c r="AD2177" s="76" t="s">
        <v>174</v>
      </c>
      <c r="AE2177" s="378">
        <v>67110003</v>
      </c>
      <c r="AF2177" s="76" t="s">
        <v>7617</v>
      </c>
      <c r="AG2177" s="139" t="s">
        <v>550</v>
      </c>
      <c r="AH2177" s="369">
        <v>58084.1</v>
      </c>
      <c r="AI2177" s="75" t="s">
        <v>7419</v>
      </c>
      <c r="AJ2177" s="6" t="s">
        <v>103</v>
      </c>
      <c r="AK2177" s="81">
        <v>0</v>
      </c>
      <c r="AL2177" s="6" t="s">
        <v>103</v>
      </c>
      <c r="AM2177" s="342"/>
      <c r="AN2177" s="342"/>
      <c r="AO2177" s="342"/>
    </row>
    <row r="2178" spans="1:41">
      <c r="A2178" s="75" t="s">
        <v>7419</v>
      </c>
      <c r="B2178" s="6" t="s">
        <v>93</v>
      </c>
      <c r="C2178" s="76">
        <v>2177</v>
      </c>
      <c r="D2178" s="6" t="s">
        <v>593</v>
      </c>
      <c r="E2178" s="76" t="s">
        <v>2163</v>
      </c>
      <c r="F2178" s="6" t="str">
        <f t="shared" si="222"/>
        <v>FREIGHTRM-M-246-SI25-M19-L-F</v>
      </c>
      <c r="G2178" s="97" t="s">
        <v>7504</v>
      </c>
      <c r="H2178" s="95">
        <v>1731502</v>
      </c>
      <c r="I2178" s="85" t="s">
        <v>6622</v>
      </c>
      <c r="J2178" s="92">
        <v>46107</v>
      </c>
      <c r="K2178" s="92" t="s">
        <v>7618</v>
      </c>
      <c r="L2178" s="80" t="s">
        <v>117</v>
      </c>
      <c r="M2178" s="80" t="s">
        <v>7618</v>
      </c>
      <c r="N2178" s="80" t="s">
        <v>116</v>
      </c>
      <c r="O2178" s="71">
        <v>0</v>
      </c>
      <c r="P2178" s="71">
        <v>0</v>
      </c>
      <c r="Q2178" s="79">
        <v>8250</v>
      </c>
      <c r="R2178" s="79">
        <v>1320</v>
      </c>
      <c r="S2178" s="71">
        <v>0</v>
      </c>
      <c r="T2178" s="79">
        <v>9570</v>
      </c>
      <c r="U2178" s="87" t="s">
        <v>24</v>
      </c>
      <c r="V2178" s="84">
        <f t="shared" si="226"/>
        <v>554.17863430000932</v>
      </c>
      <c r="W2178" s="70" t="s">
        <v>7619</v>
      </c>
      <c r="X2178" s="6" t="s">
        <v>1266</v>
      </c>
      <c r="Y2178" s="80" t="s">
        <v>1439</v>
      </c>
      <c r="Z2178" s="80" t="s">
        <v>2019</v>
      </c>
      <c r="AA2178" s="109" t="s">
        <v>1266</v>
      </c>
      <c r="AB2178" s="76" t="s">
        <v>539</v>
      </c>
      <c r="AC2178" s="76" t="s">
        <v>540</v>
      </c>
      <c r="AD2178" s="76" t="s">
        <v>174</v>
      </c>
      <c r="AE2178" s="378">
        <v>67110003</v>
      </c>
      <c r="AF2178" s="76" t="s">
        <v>96</v>
      </c>
      <c r="AG2178" s="82"/>
      <c r="AH2178" s="60"/>
      <c r="AI2178" s="75" t="s">
        <v>7419</v>
      </c>
      <c r="AJ2178" s="6" t="s">
        <v>103</v>
      </c>
      <c r="AK2178" s="81">
        <v>0</v>
      </c>
      <c r="AL2178" s="6" t="s">
        <v>103</v>
      </c>
      <c r="AM2178" s="342"/>
      <c r="AN2178" s="342"/>
      <c r="AO2178" s="342"/>
    </row>
    <row r="2179" spans="1:41">
      <c r="A2179" s="75" t="s">
        <v>7419</v>
      </c>
      <c r="B2179" s="6" t="s">
        <v>93</v>
      </c>
      <c r="C2179" s="76">
        <v>2178</v>
      </c>
      <c r="D2179" s="6" t="s">
        <v>593</v>
      </c>
      <c r="E2179" s="76" t="s">
        <v>2163</v>
      </c>
      <c r="F2179" s="6" t="str">
        <f t="shared" ref="F2179:F2242" si="227">E2179&amp;G2179</f>
        <v>FREIGHTRM-A-043-SI26-M19-L</v>
      </c>
      <c r="G2179" s="97" t="s">
        <v>7505</v>
      </c>
      <c r="H2179" s="95">
        <v>1733314</v>
      </c>
      <c r="I2179" s="85" t="s">
        <v>6622</v>
      </c>
      <c r="J2179" s="92">
        <v>46111</v>
      </c>
      <c r="K2179" s="92" t="s">
        <v>7620</v>
      </c>
      <c r="L2179" s="80" t="s">
        <v>117</v>
      </c>
      <c r="M2179" s="80" t="s">
        <v>7620</v>
      </c>
      <c r="N2179" s="80" t="s">
        <v>116</v>
      </c>
      <c r="O2179" s="71">
        <v>0</v>
      </c>
      <c r="P2179" s="71">
        <v>0</v>
      </c>
      <c r="Q2179" s="79">
        <v>2594.38</v>
      </c>
      <c r="R2179" s="79">
        <v>71.59</v>
      </c>
      <c r="S2179" s="71">
        <v>0</v>
      </c>
      <c r="T2179" s="79">
        <v>2665.97</v>
      </c>
      <c r="U2179" s="87" t="s">
        <v>118</v>
      </c>
      <c r="V2179" s="84">
        <f t="shared" ref="V2179:V2182" si="228">T2179</f>
        <v>2665.97</v>
      </c>
      <c r="W2179" s="70" t="s">
        <v>7619</v>
      </c>
      <c r="X2179" s="6" t="s">
        <v>1444</v>
      </c>
      <c r="Y2179" s="80" t="s">
        <v>1445</v>
      </c>
      <c r="Z2179" s="80" t="s">
        <v>1439</v>
      </c>
      <c r="AA2179" s="109" t="s">
        <v>1266</v>
      </c>
      <c r="AB2179" s="76" t="s">
        <v>539</v>
      </c>
      <c r="AC2179" s="76" t="s">
        <v>540</v>
      </c>
      <c r="AD2179" s="76" t="s">
        <v>174</v>
      </c>
      <c r="AE2179" s="378">
        <v>67110003</v>
      </c>
      <c r="AF2179" s="76" t="s">
        <v>96</v>
      </c>
      <c r="AG2179" s="82"/>
      <c r="AH2179" s="60"/>
      <c r="AI2179" s="75" t="s">
        <v>7419</v>
      </c>
      <c r="AJ2179" s="6" t="s">
        <v>103</v>
      </c>
      <c r="AK2179" s="81">
        <v>0</v>
      </c>
      <c r="AL2179" s="6" t="s">
        <v>103</v>
      </c>
      <c r="AM2179" s="342"/>
      <c r="AN2179" s="342"/>
      <c r="AO2179" s="342"/>
    </row>
    <row r="2180" spans="1:41">
      <c r="A2180" s="75" t="s">
        <v>7419</v>
      </c>
      <c r="B2180" s="6" t="s">
        <v>93</v>
      </c>
      <c r="C2180" s="76">
        <v>2179</v>
      </c>
      <c r="D2180" s="6" t="s">
        <v>593</v>
      </c>
      <c r="E2180" s="76" t="s">
        <v>2163</v>
      </c>
      <c r="F2180" s="6" t="str">
        <f t="shared" si="227"/>
        <v>FREIGHTRM-A-023-SI26-M19-L</v>
      </c>
      <c r="G2180" s="97" t="s">
        <v>7506</v>
      </c>
      <c r="H2180" s="95">
        <v>1733738</v>
      </c>
      <c r="I2180" s="85" t="s">
        <v>6622</v>
      </c>
      <c r="J2180" s="92">
        <v>46112</v>
      </c>
      <c r="K2180" s="92" t="s">
        <v>7621</v>
      </c>
      <c r="L2180" s="80" t="s">
        <v>117</v>
      </c>
      <c r="M2180" s="80" t="s">
        <v>7621</v>
      </c>
      <c r="N2180" s="80" t="s">
        <v>116</v>
      </c>
      <c r="O2180" s="71">
        <v>0</v>
      </c>
      <c r="P2180" s="71">
        <v>0</v>
      </c>
      <c r="Q2180" s="79">
        <v>1460.59</v>
      </c>
      <c r="R2180" s="79">
        <v>33.39</v>
      </c>
      <c r="S2180" s="71">
        <v>0</v>
      </c>
      <c r="T2180" s="79">
        <v>1493.98</v>
      </c>
      <c r="U2180" s="87" t="s">
        <v>118</v>
      </c>
      <c r="V2180" s="84">
        <f t="shared" si="228"/>
        <v>1493.98</v>
      </c>
      <c r="W2180" s="70" t="s">
        <v>7619</v>
      </c>
      <c r="X2180" s="6" t="s">
        <v>1437</v>
      </c>
      <c r="Y2180" s="80" t="s">
        <v>1438</v>
      </c>
      <c r="Z2180" s="80" t="s">
        <v>1439</v>
      </c>
      <c r="AA2180" s="109" t="s">
        <v>1266</v>
      </c>
      <c r="AB2180" s="76" t="s">
        <v>539</v>
      </c>
      <c r="AC2180" s="76" t="s">
        <v>540</v>
      </c>
      <c r="AD2180" s="76" t="s">
        <v>174</v>
      </c>
      <c r="AE2180" s="378">
        <v>67110003</v>
      </c>
      <c r="AF2180" s="76" t="s">
        <v>96</v>
      </c>
      <c r="AG2180" s="82"/>
      <c r="AH2180" s="60"/>
      <c r="AI2180" s="75" t="s">
        <v>7419</v>
      </c>
      <c r="AJ2180" s="6" t="s">
        <v>103</v>
      </c>
      <c r="AK2180" s="81">
        <v>0</v>
      </c>
      <c r="AL2180" s="6" t="s">
        <v>103</v>
      </c>
      <c r="AM2180" s="342"/>
      <c r="AN2180" s="342"/>
      <c r="AO2180" s="342"/>
    </row>
    <row r="2181" spans="1:41">
      <c r="A2181" s="75" t="s">
        <v>7419</v>
      </c>
      <c r="B2181" s="6" t="s">
        <v>93</v>
      </c>
      <c r="C2181" s="76">
        <v>2180</v>
      </c>
      <c r="D2181" s="6" t="s">
        <v>593</v>
      </c>
      <c r="E2181" s="76" t="s">
        <v>2163</v>
      </c>
      <c r="F2181" s="6" t="str">
        <f t="shared" si="227"/>
        <v>FREIGHTRM-A-027-SI26-M19-L</v>
      </c>
      <c r="G2181" s="97" t="s">
        <v>7507</v>
      </c>
      <c r="H2181" s="95">
        <v>1733740</v>
      </c>
      <c r="I2181" s="85" t="s">
        <v>6622</v>
      </c>
      <c r="J2181" s="92">
        <v>46112</v>
      </c>
      <c r="K2181" s="92" t="s">
        <v>7622</v>
      </c>
      <c r="L2181" s="80" t="s">
        <v>117</v>
      </c>
      <c r="M2181" s="80" t="s">
        <v>7622</v>
      </c>
      <c r="N2181" s="80" t="s">
        <v>116</v>
      </c>
      <c r="O2181" s="71">
        <v>0</v>
      </c>
      <c r="P2181" s="71">
        <v>0</v>
      </c>
      <c r="Q2181" s="79">
        <v>1460.59</v>
      </c>
      <c r="R2181" s="79">
        <v>33.39</v>
      </c>
      <c r="S2181" s="71">
        <v>0</v>
      </c>
      <c r="T2181" s="79">
        <v>1493.98</v>
      </c>
      <c r="U2181" s="87" t="s">
        <v>118</v>
      </c>
      <c r="V2181" s="84">
        <f t="shared" si="228"/>
        <v>1493.98</v>
      </c>
      <c r="W2181" s="70" t="s">
        <v>7619</v>
      </c>
      <c r="X2181" s="6" t="s">
        <v>1437</v>
      </c>
      <c r="Y2181" s="80" t="s">
        <v>1438</v>
      </c>
      <c r="Z2181" s="80" t="s">
        <v>1439</v>
      </c>
      <c r="AA2181" s="109" t="s">
        <v>1266</v>
      </c>
      <c r="AB2181" s="76" t="s">
        <v>539</v>
      </c>
      <c r="AC2181" s="76" t="s">
        <v>540</v>
      </c>
      <c r="AD2181" s="76" t="s">
        <v>174</v>
      </c>
      <c r="AE2181" s="378">
        <v>67110003</v>
      </c>
      <c r="AF2181" s="76" t="s">
        <v>96</v>
      </c>
      <c r="AG2181" s="82"/>
      <c r="AH2181" s="60"/>
      <c r="AI2181" s="75" t="s">
        <v>7419</v>
      </c>
      <c r="AJ2181" s="6" t="s">
        <v>103</v>
      </c>
      <c r="AK2181" s="81">
        <v>0</v>
      </c>
      <c r="AL2181" s="6" t="s">
        <v>103</v>
      </c>
      <c r="AM2181" s="342"/>
      <c r="AN2181" s="342"/>
      <c r="AO2181" s="342"/>
    </row>
    <row r="2182" spans="1:41">
      <c r="A2182" s="75" t="s">
        <v>7419</v>
      </c>
      <c r="B2182" s="6" t="s">
        <v>93</v>
      </c>
      <c r="C2182" s="76">
        <v>2181</v>
      </c>
      <c r="D2182" s="6" t="s">
        <v>593</v>
      </c>
      <c r="E2182" s="76" t="s">
        <v>2163</v>
      </c>
      <c r="F2182" s="6" t="str">
        <f t="shared" si="227"/>
        <v>FREIGHTRM-R-039-SI26-M19</v>
      </c>
      <c r="G2182" s="97" t="s">
        <v>7508</v>
      </c>
      <c r="H2182" s="95">
        <v>1733966</v>
      </c>
      <c r="I2182" s="85" t="s">
        <v>6622</v>
      </c>
      <c r="J2182" s="92">
        <v>46112</v>
      </c>
      <c r="K2182" s="92" t="s">
        <v>7623</v>
      </c>
      <c r="L2182" s="80" t="s">
        <v>117</v>
      </c>
      <c r="M2182" s="80" t="s">
        <v>7623</v>
      </c>
      <c r="N2182" s="80" t="s">
        <v>116</v>
      </c>
      <c r="O2182" s="71">
        <v>0</v>
      </c>
      <c r="P2182" s="71">
        <v>0</v>
      </c>
      <c r="Q2182" s="79">
        <v>6137.5</v>
      </c>
      <c r="R2182" s="79">
        <v>22</v>
      </c>
      <c r="S2182" s="71">
        <v>0</v>
      </c>
      <c r="T2182" s="79">
        <v>6159.5</v>
      </c>
      <c r="U2182" s="87" t="s">
        <v>118</v>
      </c>
      <c r="V2182" s="84">
        <f t="shared" si="228"/>
        <v>6159.5</v>
      </c>
      <c r="W2182" s="70" t="s">
        <v>7619</v>
      </c>
      <c r="X2182" s="6" t="s">
        <v>1447</v>
      </c>
      <c r="Y2182" s="80" t="s">
        <v>1448</v>
      </c>
      <c r="Z2182" s="80" t="s">
        <v>1449</v>
      </c>
      <c r="AA2182" s="109" t="s">
        <v>1266</v>
      </c>
      <c r="AB2182" s="76" t="s">
        <v>539</v>
      </c>
      <c r="AC2182" s="76" t="s">
        <v>540</v>
      </c>
      <c r="AD2182" s="76" t="s">
        <v>174</v>
      </c>
      <c r="AE2182" s="378">
        <v>67110003</v>
      </c>
      <c r="AF2182" s="76" t="s">
        <v>96</v>
      </c>
      <c r="AG2182" s="82"/>
      <c r="AH2182" s="60"/>
      <c r="AI2182" s="75" t="s">
        <v>7419</v>
      </c>
      <c r="AJ2182" s="6" t="s">
        <v>103</v>
      </c>
      <c r="AK2182" s="81">
        <v>0</v>
      </c>
      <c r="AL2182" s="6" t="s">
        <v>103</v>
      </c>
      <c r="AM2182" s="342"/>
      <c r="AN2182" s="342"/>
      <c r="AO2182" s="342"/>
    </row>
    <row r="2183" spans="1:41">
      <c r="A2183" s="75" t="s">
        <v>7419</v>
      </c>
      <c r="B2183" s="6" t="s">
        <v>93</v>
      </c>
      <c r="C2183" s="76">
        <v>2182</v>
      </c>
      <c r="D2183" s="6" t="s">
        <v>593</v>
      </c>
      <c r="E2183" s="76" t="s">
        <v>2163</v>
      </c>
      <c r="F2183" s="6" t="str">
        <f t="shared" si="227"/>
        <v>FREIGHTRM-A-007-SI26-M19-L</v>
      </c>
      <c r="G2183" s="97" t="s">
        <v>2622</v>
      </c>
      <c r="H2183" s="95">
        <v>1734428</v>
      </c>
      <c r="I2183" s="85" t="s">
        <v>6622</v>
      </c>
      <c r="J2183" s="92">
        <v>46112</v>
      </c>
      <c r="K2183" s="92" t="s">
        <v>7624</v>
      </c>
      <c r="L2183" s="80" t="s">
        <v>117</v>
      </c>
      <c r="M2183" s="80" t="s">
        <v>7624</v>
      </c>
      <c r="N2183" s="80" t="s">
        <v>116</v>
      </c>
      <c r="O2183" s="71">
        <v>0</v>
      </c>
      <c r="P2183" s="71">
        <v>0</v>
      </c>
      <c r="Q2183" s="79">
        <v>11300</v>
      </c>
      <c r="R2183" s="79">
        <v>1808</v>
      </c>
      <c r="S2183" s="71">
        <v>0</v>
      </c>
      <c r="T2183" s="79">
        <v>13108</v>
      </c>
      <c r="U2183" s="87" t="s">
        <v>24</v>
      </c>
      <c r="V2183" s="84">
        <f t="shared" ref="V2183:V2191" si="229">T2183/17.2688</f>
        <v>759.05679607152786</v>
      </c>
      <c r="W2183" s="70" t="s">
        <v>7619</v>
      </c>
      <c r="X2183" s="6" t="s">
        <v>1266</v>
      </c>
      <c r="Y2183" s="80" t="s">
        <v>1439</v>
      </c>
      <c r="Z2183" s="80" t="s">
        <v>2019</v>
      </c>
      <c r="AA2183" s="109" t="s">
        <v>1266</v>
      </c>
      <c r="AB2183" s="76" t="s">
        <v>539</v>
      </c>
      <c r="AC2183" s="76" t="s">
        <v>540</v>
      </c>
      <c r="AD2183" s="76" t="s">
        <v>174</v>
      </c>
      <c r="AE2183" s="378">
        <v>67110003</v>
      </c>
      <c r="AF2183" s="76" t="s">
        <v>96</v>
      </c>
      <c r="AG2183" s="82"/>
      <c r="AH2183" s="60"/>
      <c r="AI2183" s="75" t="s">
        <v>7419</v>
      </c>
      <c r="AJ2183" s="6" t="s">
        <v>103</v>
      </c>
      <c r="AK2183" s="81">
        <v>0</v>
      </c>
      <c r="AL2183" s="6" t="s">
        <v>103</v>
      </c>
      <c r="AM2183" s="342"/>
      <c r="AN2183" s="342"/>
      <c r="AO2183" s="342"/>
    </row>
    <row r="2184" spans="1:41">
      <c r="A2184" s="75" t="s">
        <v>7419</v>
      </c>
      <c r="B2184" s="6" t="s">
        <v>93</v>
      </c>
      <c r="C2184" s="76">
        <v>2183</v>
      </c>
      <c r="D2184" s="6" t="s">
        <v>593</v>
      </c>
      <c r="E2184" s="76" t="s">
        <v>2163</v>
      </c>
      <c r="F2184" s="6" t="str">
        <f t="shared" si="227"/>
        <v>FREIGHTRM-A-013-SI26-M19-L</v>
      </c>
      <c r="G2184" s="97" t="s">
        <v>2620</v>
      </c>
      <c r="H2184" s="95">
        <v>1734429</v>
      </c>
      <c r="I2184" s="85" t="s">
        <v>6622</v>
      </c>
      <c r="J2184" s="92">
        <v>46112</v>
      </c>
      <c r="K2184" s="92" t="s">
        <v>7625</v>
      </c>
      <c r="L2184" s="80" t="s">
        <v>117</v>
      </c>
      <c r="M2184" s="80" t="s">
        <v>7625</v>
      </c>
      <c r="N2184" s="80" t="s">
        <v>116</v>
      </c>
      <c r="O2184" s="71">
        <v>0</v>
      </c>
      <c r="P2184" s="71">
        <v>0</v>
      </c>
      <c r="Q2184" s="79">
        <v>11300</v>
      </c>
      <c r="R2184" s="79">
        <v>1808</v>
      </c>
      <c r="S2184" s="71">
        <v>0</v>
      </c>
      <c r="T2184" s="79">
        <v>13108</v>
      </c>
      <c r="U2184" s="87" t="s">
        <v>24</v>
      </c>
      <c r="V2184" s="84">
        <f t="shared" si="229"/>
        <v>759.05679607152786</v>
      </c>
      <c r="W2184" s="70" t="s">
        <v>7619</v>
      </c>
      <c r="X2184" s="6" t="s">
        <v>1266</v>
      </c>
      <c r="Y2184" s="80" t="s">
        <v>1439</v>
      </c>
      <c r="Z2184" s="80" t="s">
        <v>2019</v>
      </c>
      <c r="AA2184" s="109" t="s">
        <v>1266</v>
      </c>
      <c r="AB2184" s="76" t="s">
        <v>539</v>
      </c>
      <c r="AC2184" s="76" t="s">
        <v>540</v>
      </c>
      <c r="AD2184" s="76" t="s">
        <v>174</v>
      </c>
      <c r="AE2184" s="378">
        <v>67110003</v>
      </c>
      <c r="AF2184" s="76" t="s">
        <v>96</v>
      </c>
      <c r="AG2184" s="82"/>
      <c r="AH2184" s="60"/>
      <c r="AI2184" s="75" t="s">
        <v>7419</v>
      </c>
      <c r="AJ2184" s="6" t="s">
        <v>103</v>
      </c>
      <c r="AK2184" s="81">
        <v>0</v>
      </c>
      <c r="AL2184" s="6" t="s">
        <v>103</v>
      </c>
      <c r="AM2184" s="342"/>
      <c r="AN2184" s="342"/>
      <c r="AO2184" s="342"/>
    </row>
    <row r="2185" spans="1:41">
      <c r="A2185" s="75" t="s">
        <v>7419</v>
      </c>
      <c r="B2185" s="6" t="s">
        <v>93</v>
      </c>
      <c r="C2185" s="76">
        <v>2184</v>
      </c>
      <c r="D2185" s="6" t="s">
        <v>593</v>
      </c>
      <c r="E2185" s="80" t="s">
        <v>2163</v>
      </c>
      <c r="F2185" s="6" t="str">
        <f t="shared" si="227"/>
        <v>FREIGHTRM-A-024-SI26-M19-L</v>
      </c>
      <c r="G2185" s="95" t="s">
        <v>4450</v>
      </c>
      <c r="H2185" s="95">
        <v>1734430</v>
      </c>
      <c r="I2185" s="85" t="s">
        <v>6622</v>
      </c>
      <c r="J2185" s="92">
        <v>46112</v>
      </c>
      <c r="K2185" s="92" t="s">
        <v>7626</v>
      </c>
      <c r="L2185" s="90" t="s">
        <v>117</v>
      </c>
      <c r="M2185" s="76" t="s">
        <v>7626</v>
      </c>
      <c r="N2185" s="80" t="s">
        <v>116</v>
      </c>
      <c r="O2185" s="71">
        <v>0</v>
      </c>
      <c r="P2185" s="71">
        <v>0</v>
      </c>
      <c r="Q2185" s="79">
        <v>11300</v>
      </c>
      <c r="R2185" s="79">
        <v>1808</v>
      </c>
      <c r="S2185" s="71">
        <v>0</v>
      </c>
      <c r="T2185" s="79">
        <v>13108</v>
      </c>
      <c r="U2185" s="87" t="s">
        <v>24</v>
      </c>
      <c r="V2185" s="84">
        <f t="shared" si="229"/>
        <v>759.05679607152786</v>
      </c>
      <c r="W2185" s="61" t="s">
        <v>7619</v>
      </c>
      <c r="X2185" s="6" t="s">
        <v>1266</v>
      </c>
      <c r="Y2185" s="76" t="s">
        <v>1439</v>
      </c>
      <c r="Z2185" s="76" t="s">
        <v>2019</v>
      </c>
      <c r="AA2185" s="76" t="s">
        <v>1266</v>
      </c>
      <c r="AB2185" s="76" t="s">
        <v>539</v>
      </c>
      <c r="AC2185" s="76" t="s">
        <v>540</v>
      </c>
      <c r="AD2185" s="76" t="s">
        <v>174</v>
      </c>
      <c r="AE2185" s="378">
        <v>67110003</v>
      </c>
      <c r="AF2185" s="76" t="s">
        <v>96</v>
      </c>
      <c r="AG2185" s="82"/>
      <c r="AH2185" s="60"/>
      <c r="AI2185" s="75" t="s">
        <v>7419</v>
      </c>
      <c r="AJ2185" s="6" t="s">
        <v>103</v>
      </c>
      <c r="AK2185" s="81">
        <v>0</v>
      </c>
      <c r="AL2185" s="6" t="s">
        <v>103</v>
      </c>
      <c r="AM2185" s="342"/>
      <c r="AN2185" s="342"/>
      <c r="AO2185" s="342"/>
    </row>
    <row r="2186" spans="1:41">
      <c r="A2186" s="75" t="s">
        <v>7419</v>
      </c>
      <c r="B2186" s="6" t="s">
        <v>93</v>
      </c>
      <c r="C2186" s="76">
        <v>2185</v>
      </c>
      <c r="D2186" s="6" t="s">
        <v>593</v>
      </c>
      <c r="E2186" s="80" t="s">
        <v>2163</v>
      </c>
      <c r="F2186" s="6" t="str">
        <f t="shared" si="227"/>
        <v>FREIGHTRM-A-012-SI26-M19-L</v>
      </c>
      <c r="G2186" s="95" t="s">
        <v>2624</v>
      </c>
      <c r="H2186" s="95">
        <v>1734431</v>
      </c>
      <c r="I2186" s="85" t="s">
        <v>6622</v>
      </c>
      <c r="J2186" s="92">
        <v>46112</v>
      </c>
      <c r="K2186" s="97" t="s">
        <v>7627</v>
      </c>
      <c r="L2186" s="90" t="s">
        <v>117</v>
      </c>
      <c r="M2186" s="76" t="s">
        <v>7627</v>
      </c>
      <c r="N2186" s="80" t="s">
        <v>116</v>
      </c>
      <c r="O2186" s="71">
        <v>0</v>
      </c>
      <c r="P2186" s="71">
        <v>0</v>
      </c>
      <c r="Q2186" s="79">
        <v>11300</v>
      </c>
      <c r="R2186" s="79">
        <v>1808</v>
      </c>
      <c r="S2186" s="71">
        <v>0</v>
      </c>
      <c r="T2186" s="79">
        <v>13108</v>
      </c>
      <c r="U2186" s="87" t="s">
        <v>24</v>
      </c>
      <c r="V2186" s="84">
        <f t="shared" si="229"/>
        <v>759.05679607152786</v>
      </c>
      <c r="W2186" s="61" t="s">
        <v>7619</v>
      </c>
      <c r="X2186" s="6" t="s">
        <v>1266</v>
      </c>
      <c r="Y2186" s="76" t="s">
        <v>1439</v>
      </c>
      <c r="Z2186" s="76" t="s">
        <v>2019</v>
      </c>
      <c r="AA2186" s="76" t="s">
        <v>1266</v>
      </c>
      <c r="AB2186" s="76" t="s">
        <v>539</v>
      </c>
      <c r="AC2186" s="76" t="s">
        <v>540</v>
      </c>
      <c r="AD2186" s="76" t="s">
        <v>174</v>
      </c>
      <c r="AE2186" s="378">
        <v>67110003</v>
      </c>
      <c r="AF2186" s="76" t="s">
        <v>96</v>
      </c>
      <c r="AG2186" s="82"/>
      <c r="AH2186" s="60"/>
      <c r="AI2186" s="75" t="s">
        <v>7419</v>
      </c>
      <c r="AJ2186" s="6" t="s">
        <v>103</v>
      </c>
      <c r="AK2186" s="81">
        <v>0</v>
      </c>
      <c r="AL2186" s="6" t="s">
        <v>103</v>
      </c>
      <c r="AM2186" s="342"/>
      <c r="AN2186" s="342"/>
      <c r="AO2186" s="342"/>
    </row>
    <row r="2187" spans="1:41">
      <c r="A2187" s="75" t="s">
        <v>7419</v>
      </c>
      <c r="B2187" s="6" t="s">
        <v>93</v>
      </c>
      <c r="C2187" s="76">
        <v>2186</v>
      </c>
      <c r="D2187" s="6" t="s">
        <v>593</v>
      </c>
      <c r="E2187" s="80" t="s">
        <v>2163</v>
      </c>
      <c r="F2187" s="6" t="str">
        <f t="shared" si="227"/>
        <v>FREIGHTRM-A-001-SI26-M19-F</v>
      </c>
      <c r="G2187" s="95" t="s">
        <v>7509</v>
      </c>
      <c r="H2187" s="95">
        <v>1734432</v>
      </c>
      <c r="I2187" s="85" t="s">
        <v>6622</v>
      </c>
      <c r="J2187" s="92">
        <v>46112</v>
      </c>
      <c r="K2187" s="97" t="s">
        <v>7628</v>
      </c>
      <c r="L2187" s="90" t="s">
        <v>117</v>
      </c>
      <c r="M2187" s="76" t="s">
        <v>7628</v>
      </c>
      <c r="N2187" s="80" t="s">
        <v>116</v>
      </c>
      <c r="O2187" s="71">
        <v>0</v>
      </c>
      <c r="P2187" s="71">
        <v>0</v>
      </c>
      <c r="Q2187" s="79">
        <v>7000</v>
      </c>
      <c r="R2187" s="79">
        <v>1120</v>
      </c>
      <c r="S2187" s="71">
        <v>0</v>
      </c>
      <c r="T2187" s="79">
        <v>8120</v>
      </c>
      <c r="U2187" s="87" t="s">
        <v>24</v>
      </c>
      <c r="V2187" s="84">
        <f t="shared" si="229"/>
        <v>470.21217455758364</v>
      </c>
      <c r="W2187" s="61" t="s">
        <v>7619</v>
      </c>
      <c r="X2187" s="6" t="s">
        <v>1266</v>
      </c>
      <c r="Y2187" s="76" t="s">
        <v>1439</v>
      </c>
      <c r="Z2187" s="76" t="s">
        <v>2019</v>
      </c>
      <c r="AA2187" s="76" t="s">
        <v>1266</v>
      </c>
      <c r="AB2187" s="76" t="s">
        <v>539</v>
      </c>
      <c r="AC2187" s="76" t="s">
        <v>540</v>
      </c>
      <c r="AD2187" s="76" t="s">
        <v>174</v>
      </c>
      <c r="AE2187" s="378">
        <v>67110003</v>
      </c>
      <c r="AF2187" s="76" t="s">
        <v>96</v>
      </c>
      <c r="AG2187" s="82"/>
      <c r="AH2187" s="60"/>
      <c r="AI2187" s="75" t="s">
        <v>7419</v>
      </c>
      <c r="AJ2187" s="6" t="s">
        <v>103</v>
      </c>
      <c r="AK2187" s="81">
        <v>0</v>
      </c>
      <c r="AL2187" s="6" t="s">
        <v>103</v>
      </c>
      <c r="AM2187" s="342"/>
      <c r="AN2187" s="342"/>
      <c r="AO2187" s="342"/>
    </row>
    <row r="2188" spans="1:41">
      <c r="A2188" s="75" t="s">
        <v>7419</v>
      </c>
      <c r="B2188" s="6" t="s">
        <v>93</v>
      </c>
      <c r="C2188" s="76">
        <v>2187</v>
      </c>
      <c r="D2188" s="6" t="s">
        <v>593</v>
      </c>
      <c r="E2188" s="80" t="s">
        <v>2163</v>
      </c>
      <c r="F2188" s="6" t="str">
        <f t="shared" si="227"/>
        <v>FREIGHTRM-M-251-SI25-M19-F</v>
      </c>
      <c r="G2188" s="95" t="s">
        <v>7510</v>
      </c>
      <c r="H2188" s="95">
        <v>1734433</v>
      </c>
      <c r="I2188" s="85" t="s">
        <v>6622</v>
      </c>
      <c r="J2188" s="92">
        <v>46112</v>
      </c>
      <c r="K2188" s="97" t="s">
        <v>7629</v>
      </c>
      <c r="L2188" s="90" t="s">
        <v>117</v>
      </c>
      <c r="M2188" s="76" t="s">
        <v>7629</v>
      </c>
      <c r="N2188" s="80" t="s">
        <v>116</v>
      </c>
      <c r="O2188" s="71">
        <v>0</v>
      </c>
      <c r="P2188" s="71">
        <v>0</v>
      </c>
      <c r="Q2188" s="79">
        <v>7000</v>
      </c>
      <c r="R2188" s="79">
        <v>1120</v>
      </c>
      <c r="S2188" s="71">
        <v>0</v>
      </c>
      <c r="T2188" s="79">
        <v>8120</v>
      </c>
      <c r="U2188" s="87" t="s">
        <v>24</v>
      </c>
      <c r="V2188" s="84">
        <f t="shared" si="229"/>
        <v>470.21217455758364</v>
      </c>
      <c r="W2188" s="61" t="s">
        <v>7619</v>
      </c>
      <c r="X2188" s="6" t="s">
        <v>1266</v>
      </c>
      <c r="Y2188" s="76" t="s">
        <v>1439</v>
      </c>
      <c r="Z2188" s="76" t="s">
        <v>2019</v>
      </c>
      <c r="AA2188" s="76" t="s">
        <v>1266</v>
      </c>
      <c r="AB2188" s="76" t="s">
        <v>539</v>
      </c>
      <c r="AC2188" s="76" t="s">
        <v>540</v>
      </c>
      <c r="AD2188" s="76" t="s">
        <v>174</v>
      </c>
      <c r="AE2188" s="378">
        <v>67110003</v>
      </c>
      <c r="AF2188" s="76" t="s">
        <v>96</v>
      </c>
      <c r="AG2188" s="82"/>
      <c r="AH2188" s="60"/>
      <c r="AI2188" s="75" t="s">
        <v>7419</v>
      </c>
      <c r="AJ2188" s="6" t="s">
        <v>103</v>
      </c>
      <c r="AK2188" s="81">
        <v>0</v>
      </c>
      <c r="AL2188" s="6" t="s">
        <v>103</v>
      </c>
      <c r="AM2188" s="342"/>
      <c r="AN2188" s="342"/>
      <c r="AO2188" s="342"/>
    </row>
    <row r="2189" spans="1:41">
      <c r="A2189" s="75" t="s">
        <v>7419</v>
      </c>
      <c r="B2189" s="6" t="s">
        <v>93</v>
      </c>
      <c r="C2189" s="76">
        <v>2188</v>
      </c>
      <c r="D2189" s="6" t="s">
        <v>593</v>
      </c>
      <c r="E2189" s="80" t="s">
        <v>2163</v>
      </c>
      <c r="F2189" s="6" t="str">
        <f t="shared" si="227"/>
        <v>FREIGHTRM-A-015-SI26-M19-L</v>
      </c>
      <c r="G2189" s="95" t="s">
        <v>3337</v>
      </c>
      <c r="H2189" s="95">
        <v>1734434</v>
      </c>
      <c r="I2189" s="85" t="s">
        <v>6622</v>
      </c>
      <c r="J2189" s="92">
        <v>46112</v>
      </c>
      <c r="K2189" s="97" t="s">
        <v>7630</v>
      </c>
      <c r="L2189" s="90" t="s">
        <v>117</v>
      </c>
      <c r="M2189" s="76" t="s">
        <v>7630</v>
      </c>
      <c r="N2189" s="80" t="s">
        <v>116</v>
      </c>
      <c r="O2189" s="71">
        <v>0</v>
      </c>
      <c r="P2189" s="71">
        <v>0</v>
      </c>
      <c r="Q2189" s="79">
        <v>15300</v>
      </c>
      <c r="R2189" s="79">
        <v>2448</v>
      </c>
      <c r="S2189" s="71">
        <v>0</v>
      </c>
      <c r="T2189" s="79">
        <v>17748</v>
      </c>
      <c r="U2189" s="87" t="s">
        <v>24</v>
      </c>
      <c r="V2189" s="84">
        <f t="shared" si="229"/>
        <v>1027.7494672472899</v>
      </c>
      <c r="W2189" s="61" t="s">
        <v>7619</v>
      </c>
      <c r="X2189" s="6" t="s">
        <v>1266</v>
      </c>
      <c r="Y2189" s="76" t="s">
        <v>1439</v>
      </c>
      <c r="Z2189" s="76" t="s">
        <v>2019</v>
      </c>
      <c r="AA2189" s="76" t="s">
        <v>1266</v>
      </c>
      <c r="AB2189" s="76" t="s">
        <v>539</v>
      </c>
      <c r="AC2189" s="76" t="s">
        <v>540</v>
      </c>
      <c r="AD2189" s="76" t="s">
        <v>174</v>
      </c>
      <c r="AE2189" s="378">
        <v>67110003</v>
      </c>
      <c r="AF2189" s="76" t="s">
        <v>96</v>
      </c>
      <c r="AG2189" s="82"/>
      <c r="AH2189" s="60"/>
      <c r="AI2189" s="75" t="s">
        <v>7419</v>
      </c>
      <c r="AJ2189" s="6" t="s">
        <v>103</v>
      </c>
      <c r="AK2189" s="81">
        <v>0</v>
      </c>
      <c r="AL2189" s="6" t="s">
        <v>103</v>
      </c>
      <c r="AM2189" s="342"/>
      <c r="AN2189" s="342"/>
      <c r="AO2189" s="342"/>
    </row>
    <row r="2190" spans="1:41">
      <c r="A2190" s="75" t="s">
        <v>7419</v>
      </c>
      <c r="B2190" s="6" t="s">
        <v>93</v>
      </c>
      <c r="C2190" s="76">
        <v>2189</v>
      </c>
      <c r="D2190" s="6" t="s">
        <v>593</v>
      </c>
      <c r="E2190" s="80" t="s">
        <v>2163</v>
      </c>
      <c r="F2190" s="6" t="str">
        <f t="shared" si="227"/>
        <v>FREIGHTRM-A-016-SI26-M19-L</v>
      </c>
      <c r="G2190" s="95" t="s">
        <v>4449</v>
      </c>
      <c r="H2190" s="95">
        <v>1734435</v>
      </c>
      <c r="I2190" s="85" t="s">
        <v>6622</v>
      </c>
      <c r="J2190" s="92">
        <v>46112</v>
      </c>
      <c r="K2190" s="92" t="s">
        <v>7631</v>
      </c>
      <c r="L2190" s="90" t="s">
        <v>117</v>
      </c>
      <c r="M2190" s="76" t="s">
        <v>7631</v>
      </c>
      <c r="N2190" s="80" t="s">
        <v>116</v>
      </c>
      <c r="O2190" s="71">
        <v>0</v>
      </c>
      <c r="P2190" s="71">
        <v>0</v>
      </c>
      <c r="Q2190" s="79">
        <v>15300</v>
      </c>
      <c r="R2190" s="79">
        <v>2448</v>
      </c>
      <c r="S2190" s="71">
        <v>0</v>
      </c>
      <c r="T2190" s="79">
        <v>17748</v>
      </c>
      <c r="U2190" s="87" t="s">
        <v>24</v>
      </c>
      <c r="V2190" s="84">
        <f t="shared" si="229"/>
        <v>1027.7494672472899</v>
      </c>
      <c r="W2190" s="61" t="s">
        <v>7619</v>
      </c>
      <c r="X2190" s="6" t="s">
        <v>1266</v>
      </c>
      <c r="Y2190" s="76" t="s">
        <v>1439</v>
      </c>
      <c r="Z2190" s="76" t="s">
        <v>2019</v>
      </c>
      <c r="AA2190" s="76" t="s">
        <v>1266</v>
      </c>
      <c r="AB2190" s="76" t="s">
        <v>539</v>
      </c>
      <c r="AC2190" s="76" t="s">
        <v>540</v>
      </c>
      <c r="AD2190" s="76" t="s">
        <v>174</v>
      </c>
      <c r="AE2190" s="378">
        <v>67110003</v>
      </c>
      <c r="AF2190" s="76" t="s">
        <v>96</v>
      </c>
      <c r="AG2190" s="82"/>
      <c r="AH2190" s="60"/>
      <c r="AI2190" s="75" t="s">
        <v>7419</v>
      </c>
      <c r="AJ2190" s="6" t="s">
        <v>103</v>
      </c>
      <c r="AK2190" s="81">
        <v>0</v>
      </c>
      <c r="AL2190" s="6" t="s">
        <v>103</v>
      </c>
      <c r="AM2190" s="342"/>
      <c r="AN2190" s="342"/>
      <c r="AO2190" s="342"/>
    </row>
    <row r="2191" spans="1:41">
      <c r="A2191" s="75" t="s">
        <v>7419</v>
      </c>
      <c r="B2191" s="6" t="s">
        <v>93</v>
      </c>
      <c r="C2191" s="76">
        <v>2190</v>
      </c>
      <c r="D2191" s="6" t="s">
        <v>593</v>
      </c>
      <c r="E2191" s="80" t="s">
        <v>2163</v>
      </c>
      <c r="F2191" s="6" t="str">
        <f t="shared" si="227"/>
        <v>FREIGHTRM-A-008-SI26-M19-L</v>
      </c>
      <c r="G2191" s="95" t="s">
        <v>3073</v>
      </c>
      <c r="H2191" s="95">
        <v>1734436</v>
      </c>
      <c r="I2191" s="85" t="s">
        <v>6622</v>
      </c>
      <c r="J2191" s="92">
        <v>46112</v>
      </c>
      <c r="K2191" s="97" t="s">
        <v>7632</v>
      </c>
      <c r="L2191" s="90" t="s">
        <v>117</v>
      </c>
      <c r="M2191" s="76" t="s">
        <v>7632</v>
      </c>
      <c r="N2191" s="80" t="s">
        <v>116</v>
      </c>
      <c r="O2191" s="71">
        <v>0</v>
      </c>
      <c r="P2191" s="71">
        <v>0</v>
      </c>
      <c r="Q2191" s="79">
        <v>15300</v>
      </c>
      <c r="R2191" s="79">
        <v>2448</v>
      </c>
      <c r="S2191" s="71">
        <v>0</v>
      </c>
      <c r="T2191" s="79">
        <v>17748</v>
      </c>
      <c r="U2191" s="87" t="s">
        <v>24</v>
      </c>
      <c r="V2191" s="84">
        <f t="shared" si="229"/>
        <v>1027.7494672472899</v>
      </c>
      <c r="W2191" s="61" t="s">
        <v>7619</v>
      </c>
      <c r="X2191" s="6" t="s">
        <v>1266</v>
      </c>
      <c r="Y2191" s="76" t="s">
        <v>1439</v>
      </c>
      <c r="Z2191" s="76" t="s">
        <v>2019</v>
      </c>
      <c r="AA2191" s="76" t="s">
        <v>1266</v>
      </c>
      <c r="AB2191" s="76" t="s">
        <v>539</v>
      </c>
      <c r="AC2191" s="76" t="s">
        <v>540</v>
      </c>
      <c r="AD2191" s="76" t="s">
        <v>174</v>
      </c>
      <c r="AE2191" s="378">
        <v>67110003</v>
      </c>
      <c r="AF2191" s="76" t="s">
        <v>96</v>
      </c>
      <c r="AG2191" s="82"/>
      <c r="AH2191" s="60"/>
      <c r="AI2191" s="75" t="s">
        <v>7419</v>
      </c>
      <c r="AJ2191" s="6" t="s">
        <v>103</v>
      </c>
      <c r="AK2191" s="81">
        <v>0</v>
      </c>
      <c r="AL2191" s="6" t="s">
        <v>103</v>
      </c>
      <c r="AM2191" s="342"/>
      <c r="AN2191" s="342"/>
      <c r="AO2191" s="342"/>
    </row>
    <row r="2192" spans="1:41">
      <c r="A2192" s="75" t="s">
        <v>7419</v>
      </c>
      <c r="B2192" s="6" t="s">
        <v>93</v>
      </c>
      <c r="C2192" s="76">
        <v>2191</v>
      </c>
      <c r="D2192" s="6" t="s">
        <v>106</v>
      </c>
      <c r="E2192" s="80" t="s">
        <v>2163</v>
      </c>
      <c r="F2192" s="6" t="str">
        <f t="shared" si="227"/>
        <v>FREIGHTRM-A-0169AI24-M19</v>
      </c>
      <c r="G2192" s="95" t="s">
        <v>4418</v>
      </c>
      <c r="H2192" s="95">
        <v>643638</v>
      </c>
      <c r="I2192" s="85" t="s">
        <v>6622</v>
      </c>
      <c r="J2192" s="92">
        <v>46114</v>
      </c>
      <c r="K2192" s="92"/>
      <c r="L2192" s="80" t="s">
        <v>116</v>
      </c>
      <c r="M2192" s="78" t="s">
        <v>25</v>
      </c>
      <c r="N2192" s="80" t="s">
        <v>116</v>
      </c>
      <c r="O2192" s="71">
        <v>0</v>
      </c>
      <c r="P2192" s="71">
        <v>0</v>
      </c>
      <c r="Q2192" s="79">
        <v>1405.6</v>
      </c>
      <c r="R2192" s="79">
        <v>0</v>
      </c>
      <c r="S2192" s="71">
        <v>0</v>
      </c>
      <c r="T2192" s="79">
        <v>1405.6</v>
      </c>
      <c r="U2192" s="87" t="s">
        <v>118</v>
      </c>
      <c r="V2192" s="84">
        <f t="shared" ref="V2192:V2199" si="230">T2192</f>
        <v>1405.6</v>
      </c>
      <c r="W2192" s="61">
        <v>45656</v>
      </c>
      <c r="X2192" s="6" t="s">
        <v>1457</v>
      </c>
      <c r="Y2192" s="76" t="s">
        <v>7633</v>
      </c>
      <c r="Z2192" s="76" t="s">
        <v>1459</v>
      </c>
      <c r="AA2192" s="76" t="s">
        <v>156</v>
      </c>
      <c r="AB2192" s="76" t="s">
        <v>539</v>
      </c>
      <c r="AC2192" s="76" t="s">
        <v>540</v>
      </c>
      <c r="AD2192" s="76" t="s">
        <v>25</v>
      </c>
      <c r="AE2192" s="76" t="s">
        <v>544</v>
      </c>
      <c r="AF2192" s="76" t="s">
        <v>96</v>
      </c>
      <c r="AG2192" s="82"/>
      <c r="AH2192" s="60"/>
      <c r="AI2192" s="75" t="s">
        <v>7419</v>
      </c>
      <c r="AJ2192" s="6" t="s">
        <v>103</v>
      </c>
      <c r="AK2192" s="81">
        <v>0</v>
      </c>
      <c r="AL2192" s="6" t="s">
        <v>103</v>
      </c>
      <c r="AM2192" s="342"/>
      <c r="AN2192" s="342"/>
      <c r="AO2192" s="342"/>
    </row>
    <row r="2193" spans="1:41">
      <c r="A2193" s="75" t="s">
        <v>7419</v>
      </c>
      <c r="B2193" s="6" t="s">
        <v>93</v>
      </c>
      <c r="C2193" s="76">
        <v>2192</v>
      </c>
      <c r="D2193" s="6" t="s">
        <v>106</v>
      </c>
      <c r="E2193" s="80" t="s">
        <v>2163</v>
      </c>
      <c r="F2193" s="6" t="str">
        <f t="shared" si="227"/>
        <v>FREIGHTRM-J-0275LI24-M19</v>
      </c>
      <c r="G2193" s="95" t="s">
        <v>4427</v>
      </c>
      <c r="H2193" s="95">
        <v>643640</v>
      </c>
      <c r="I2193" s="85" t="s">
        <v>6622</v>
      </c>
      <c r="J2193" s="92">
        <v>46114</v>
      </c>
      <c r="K2193" s="92"/>
      <c r="L2193" s="80" t="s">
        <v>116</v>
      </c>
      <c r="M2193" s="78" t="s">
        <v>173</v>
      </c>
      <c r="N2193" s="80" t="s">
        <v>116</v>
      </c>
      <c r="O2193" s="71">
        <v>0</v>
      </c>
      <c r="P2193" s="71">
        <v>0</v>
      </c>
      <c r="Q2193" s="79">
        <v>924</v>
      </c>
      <c r="R2193" s="79">
        <v>0</v>
      </c>
      <c r="S2193" s="71">
        <v>0</v>
      </c>
      <c r="T2193" s="79">
        <v>924</v>
      </c>
      <c r="U2193" s="87" t="s">
        <v>118</v>
      </c>
      <c r="V2193" s="84">
        <f t="shared" si="230"/>
        <v>924</v>
      </c>
      <c r="W2193" s="61">
        <v>45651</v>
      </c>
      <c r="X2193" s="6" t="s">
        <v>7634</v>
      </c>
      <c r="Y2193" s="76" t="s">
        <v>7635</v>
      </c>
      <c r="Z2193" s="76" t="s">
        <v>7636</v>
      </c>
      <c r="AA2193" s="76" t="s">
        <v>156</v>
      </c>
      <c r="AB2193" s="76" t="s">
        <v>539</v>
      </c>
      <c r="AC2193" s="76" t="s">
        <v>540</v>
      </c>
      <c r="AD2193" s="76" t="s">
        <v>173</v>
      </c>
      <c r="AE2193" s="76" t="s">
        <v>548</v>
      </c>
      <c r="AF2193" s="76" t="s">
        <v>96</v>
      </c>
      <c r="AG2193" s="82"/>
      <c r="AH2193" s="60"/>
      <c r="AI2193" s="75" t="s">
        <v>7419</v>
      </c>
      <c r="AJ2193" s="6" t="s">
        <v>103</v>
      </c>
      <c r="AK2193" s="81">
        <v>0</v>
      </c>
      <c r="AL2193" s="6" t="s">
        <v>103</v>
      </c>
      <c r="AM2193" s="342"/>
      <c r="AN2193" s="342"/>
      <c r="AO2193" s="342"/>
    </row>
    <row r="2194" spans="1:41">
      <c r="A2194" s="75" t="s">
        <v>7419</v>
      </c>
      <c r="B2194" s="6" t="s">
        <v>93</v>
      </c>
      <c r="C2194" s="76">
        <v>2193</v>
      </c>
      <c r="D2194" s="6" t="s">
        <v>106</v>
      </c>
      <c r="E2194" s="80" t="s">
        <v>2163</v>
      </c>
      <c r="F2194" s="6" t="str">
        <f t="shared" si="227"/>
        <v>FREIGHTRM-M-111-SI24-M19-L</v>
      </c>
      <c r="G2194" s="95" t="s">
        <v>4438</v>
      </c>
      <c r="H2194" s="95">
        <v>643641</v>
      </c>
      <c r="I2194" s="85" t="s">
        <v>6622</v>
      </c>
      <c r="J2194" s="92">
        <v>46114</v>
      </c>
      <c r="K2194" s="92"/>
      <c r="L2194" s="80" t="s">
        <v>116</v>
      </c>
      <c r="M2194" s="78" t="s">
        <v>174</v>
      </c>
      <c r="N2194" s="80" t="s">
        <v>116</v>
      </c>
      <c r="O2194" s="71">
        <v>0</v>
      </c>
      <c r="P2194" s="71">
        <v>0</v>
      </c>
      <c r="Q2194" s="79">
        <v>1468.4</v>
      </c>
      <c r="R2194" s="79">
        <v>0</v>
      </c>
      <c r="S2194" s="71">
        <v>0</v>
      </c>
      <c r="T2194" s="79">
        <v>1468.4</v>
      </c>
      <c r="U2194" s="87" t="s">
        <v>118</v>
      </c>
      <c r="V2194" s="84">
        <f t="shared" si="230"/>
        <v>1468.4</v>
      </c>
      <c r="W2194" s="61">
        <v>45658</v>
      </c>
      <c r="X2194" s="6" t="s">
        <v>7637</v>
      </c>
      <c r="Y2194" s="76" t="s">
        <v>7638</v>
      </c>
      <c r="Z2194" s="76" t="s">
        <v>163</v>
      </c>
      <c r="AA2194" s="76" t="s">
        <v>7639</v>
      </c>
      <c r="AB2194" s="76" t="s">
        <v>539</v>
      </c>
      <c r="AC2194" s="76" t="s">
        <v>540</v>
      </c>
      <c r="AD2194" s="76" t="s">
        <v>174</v>
      </c>
      <c r="AE2194" s="378">
        <v>67110003</v>
      </c>
      <c r="AF2194" s="76" t="s">
        <v>96</v>
      </c>
      <c r="AG2194" s="82"/>
      <c r="AH2194" s="60"/>
      <c r="AI2194" s="75" t="s">
        <v>7419</v>
      </c>
      <c r="AJ2194" s="6" t="s">
        <v>103</v>
      </c>
      <c r="AK2194" s="81">
        <v>0</v>
      </c>
      <c r="AL2194" s="6" t="s">
        <v>103</v>
      </c>
      <c r="AM2194" s="342"/>
      <c r="AN2194" s="342"/>
      <c r="AO2194" s="342"/>
    </row>
    <row r="2195" spans="1:41">
      <c r="A2195" s="75" t="s">
        <v>7419</v>
      </c>
      <c r="B2195" s="6" t="s">
        <v>93</v>
      </c>
      <c r="C2195" s="76">
        <v>2194</v>
      </c>
      <c r="D2195" s="6" t="s">
        <v>106</v>
      </c>
      <c r="E2195" s="80" t="s">
        <v>2163</v>
      </c>
      <c r="F2195" s="6" t="str">
        <f t="shared" si="227"/>
        <v>FREIGHTRM-M-135-SI24-M19-L</v>
      </c>
      <c r="G2195" s="95" t="s">
        <v>4435</v>
      </c>
      <c r="H2195" s="95">
        <v>643642</v>
      </c>
      <c r="I2195" s="85" t="s">
        <v>6622</v>
      </c>
      <c r="J2195" s="92">
        <v>46114</v>
      </c>
      <c r="K2195" s="92"/>
      <c r="L2195" s="80" t="s">
        <v>116</v>
      </c>
      <c r="M2195" s="78" t="s">
        <v>174</v>
      </c>
      <c r="N2195" s="80" t="s">
        <v>116</v>
      </c>
      <c r="O2195" s="71">
        <v>0</v>
      </c>
      <c r="P2195" s="71">
        <v>0</v>
      </c>
      <c r="Q2195" s="79">
        <v>2701.6</v>
      </c>
      <c r="R2195" s="79">
        <v>0</v>
      </c>
      <c r="S2195" s="71">
        <v>0</v>
      </c>
      <c r="T2195" s="79">
        <v>2701.6</v>
      </c>
      <c r="U2195" s="87" t="s">
        <v>118</v>
      </c>
      <c r="V2195" s="84">
        <f t="shared" si="230"/>
        <v>2701.6</v>
      </c>
      <c r="W2195" s="61">
        <v>45658</v>
      </c>
      <c r="X2195" s="6" t="s">
        <v>7640</v>
      </c>
      <c r="Y2195" s="76" t="s">
        <v>7641</v>
      </c>
      <c r="Z2195" s="76" t="s">
        <v>163</v>
      </c>
      <c r="AA2195" s="76" t="s">
        <v>156</v>
      </c>
      <c r="AB2195" s="76" t="s">
        <v>539</v>
      </c>
      <c r="AC2195" s="76" t="s">
        <v>540</v>
      </c>
      <c r="AD2195" s="76" t="s">
        <v>174</v>
      </c>
      <c r="AE2195" s="378">
        <v>67110003</v>
      </c>
      <c r="AF2195" s="76" t="s">
        <v>96</v>
      </c>
      <c r="AG2195" s="82"/>
      <c r="AH2195" s="60"/>
      <c r="AI2195" s="75" t="s">
        <v>7419</v>
      </c>
      <c r="AJ2195" s="6" t="s">
        <v>103</v>
      </c>
      <c r="AK2195" s="81">
        <v>0</v>
      </c>
      <c r="AL2195" s="6" t="s">
        <v>103</v>
      </c>
      <c r="AM2195" s="342"/>
      <c r="AN2195" s="342"/>
      <c r="AO2195" s="342"/>
    </row>
    <row r="2196" spans="1:41">
      <c r="A2196" s="75" t="s">
        <v>7419</v>
      </c>
      <c r="B2196" s="6" t="s">
        <v>93</v>
      </c>
      <c r="C2196" s="76">
        <v>2195</v>
      </c>
      <c r="D2196" s="6" t="s">
        <v>106</v>
      </c>
      <c r="E2196" s="80" t="s">
        <v>2163</v>
      </c>
      <c r="F2196" s="6" t="str">
        <f t="shared" si="227"/>
        <v>FREIGHTRM-M-137-SI24-M19-L</v>
      </c>
      <c r="G2196" s="95" t="s">
        <v>4443</v>
      </c>
      <c r="H2196" s="95">
        <v>643643</v>
      </c>
      <c r="I2196" s="85" t="s">
        <v>6622</v>
      </c>
      <c r="J2196" s="92">
        <v>46114</v>
      </c>
      <c r="K2196" s="92"/>
      <c r="L2196" s="80" t="s">
        <v>116</v>
      </c>
      <c r="M2196" s="78" t="s">
        <v>174</v>
      </c>
      <c r="N2196" s="80" t="s">
        <v>116</v>
      </c>
      <c r="O2196" s="71">
        <v>0</v>
      </c>
      <c r="P2196" s="71">
        <v>0</v>
      </c>
      <c r="Q2196" s="79">
        <v>1168.8</v>
      </c>
      <c r="R2196" s="79">
        <v>0</v>
      </c>
      <c r="S2196" s="71">
        <v>0</v>
      </c>
      <c r="T2196" s="79">
        <v>1168.8</v>
      </c>
      <c r="U2196" s="87" t="s">
        <v>118</v>
      </c>
      <c r="V2196" s="84">
        <f t="shared" si="230"/>
        <v>1168.8</v>
      </c>
      <c r="W2196" s="61">
        <v>45658</v>
      </c>
      <c r="X2196" s="6" t="s">
        <v>153</v>
      </c>
      <c r="Y2196" s="76" t="s">
        <v>154</v>
      </c>
      <c r="Z2196" s="76" t="s">
        <v>155</v>
      </c>
      <c r="AA2196" s="76" t="s">
        <v>7639</v>
      </c>
      <c r="AB2196" s="76" t="s">
        <v>539</v>
      </c>
      <c r="AC2196" s="76" t="s">
        <v>540</v>
      </c>
      <c r="AD2196" s="76" t="s">
        <v>174</v>
      </c>
      <c r="AE2196" s="378">
        <v>67110003</v>
      </c>
      <c r="AF2196" s="76" t="s">
        <v>96</v>
      </c>
      <c r="AG2196" s="82"/>
      <c r="AH2196" s="60"/>
      <c r="AI2196" s="75" t="s">
        <v>7419</v>
      </c>
      <c r="AJ2196" s="6" t="s">
        <v>103</v>
      </c>
      <c r="AK2196" s="81">
        <v>0</v>
      </c>
      <c r="AL2196" s="6" t="s">
        <v>103</v>
      </c>
      <c r="AM2196" s="342"/>
      <c r="AN2196" s="342"/>
      <c r="AO2196" s="342"/>
    </row>
    <row r="2197" spans="1:41">
      <c r="A2197" s="75" t="s">
        <v>7419</v>
      </c>
      <c r="B2197" s="6" t="s">
        <v>93</v>
      </c>
      <c r="C2197" s="76">
        <v>2196</v>
      </c>
      <c r="D2197" s="6" t="s">
        <v>106</v>
      </c>
      <c r="E2197" s="80" t="s">
        <v>2163</v>
      </c>
      <c r="F2197" s="6" t="str">
        <f t="shared" si="227"/>
        <v>FREIGHTRM-J-0065LI24-M19</v>
      </c>
      <c r="G2197" s="95" t="s">
        <v>4423</v>
      </c>
      <c r="H2197" s="95">
        <v>643644</v>
      </c>
      <c r="I2197" s="85" t="s">
        <v>6622</v>
      </c>
      <c r="J2197" s="92">
        <v>46114</v>
      </c>
      <c r="K2197" s="92"/>
      <c r="L2197" s="80" t="s">
        <v>116</v>
      </c>
      <c r="M2197" s="78" t="s">
        <v>173</v>
      </c>
      <c r="N2197" s="80" t="s">
        <v>116</v>
      </c>
      <c r="O2197" s="71">
        <v>0</v>
      </c>
      <c r="P2197" s="71">
        <v>0</v>
      </c>
      <c r="Q2197" s="79">
        <v>320</v>
      </c>
      <c r="R2197" s="79">
        <v>0</v>
      </c>
      <c r="S2197" s="71">
        <v>0</v>
      </c>
      <c r="T2197" s="79">
        <v>320</v>
      </c>
      <c r="U2197" s="87" t="s">
        <v>118</v>
      </c>
      <c r="V2197" s="84">
        <f t="shared" si="230"/>
        <v>320</v>
      </c>
      <c r="W2197" s="61">
        <v>45558</v>
      </c>
      <c r="X2197" s="6" t="s">
        <v>7642</v>
      </c>
      <c r="Y2197" s="76" t="s">
        <v>7643</v>
      </c>
      <c r="Z2197" s="76" t="s">
        <v>7644</v>
      </c>
      <c r="AA2197" s="76" t="s">
        <v>7645</v>
      </c>
      <c r="AB2197" s="76" t="s">
        <v>539</v>
      </c>
      <c r="AC2197" s="76" t="s">
        <v>540</v>
      </c>
      <c r="AD2197" s="76" t="s">
        <v>173</v>
      </c>
      <c r="AE2197" s="76" t="s">
        <v>548</v>
      </c>
      <c r="AF2197" s="76" t="s">
        <v>96</v>
      </c>
      <c r="AG2197" s="82"/>
      <c r="AH2197" s="60"/>
      <c r="AI2197" s="75" t="s">
        <v>7419</v>
      </c>
      <c r="AJ2197" s="6" t="s">
        <v>103</v>
      </c>
      <c r="AK2197" s="81">
        <v>0</v>
      </c>
      <c r="AL2197" s="6" t="s">
        <v>103</v>
      </c>
      <c r="AM2197" s="342"/>
      <c r="AN2197" s="342"/>
      <c r="AO2197" s="342"/>
    </row>
    <row r="2198" spans="1:41">
      <c r="A2198" s="75" t="s">
        <v>7419</v>
      </c>
      <c r="B2198" s="6" t="s">
        <v>93</v>
      </c>
      <c r="C2198" s="76">
        <v>2197</v>
      </c>
      <c r="D2198" s="6" t="s">
        <v>106</v>
      </c>
      <c r="E2198" s="80" t="s">
        <v>2163</v>
      </c>
      <c r="F2198" s="6" t="str">
        <f t="shared" si="227"/>
        <v>FREIGHTRM-R-0239LI24-M19</v>
      </c>
      <c r="G2198" s="95" t="s">
        <v>6429</v>
      </c>
      <c r="H2198" s="95">
        <v>643645</v>
      </c>
      <c r="I2198" s="85" t="s">
        <v>6622</v>
      </c>
      <c r="J2198" s="92">
        <v>46114</v>
      </c>
      <c r="K2198" s="92"/>
      <c r="L2198" s="80" t="s">
        <v>116</v>
      </c>
      <c r="M2198" s="78" t="s">
        <v>173</v>
      </c>
      <c r="N2198" s="80" t="s">
        <v>116</v>
      </c>
      <c r="O2198" s="71">
        <v>0</v>
      </c>
      <c r="P2198" s="71">
        <v>0</v>
      </c>
      <c r="Q2198" s="79">
        <v>575</v>
      </c>
      <c r="R2198" s="79">
        <v>0</v>
      </c>
      <c r="S2198" s="71">
        <v>0</v>
      </c>
      <c r="T2198" s="79">
        <v>575</v>
      </c>
      <c r="U2198" s="87" t="s">
        <v>118</v>
      </c>
      <c r="V2198" s="84">
        <f t="shared" si="230"/>
        <v>575</v>
      </c>
      <c r="W2198" s="61">
        <v>45433</v>
      </c>
      <c r="X2198" s="6" t="s">
        <v>7646</v>
      </c>
      <c r="Y2198" s="76" t="s">
        <v>7647</v>
      </c>
      <c r="Z2198" s="76" t="s">
        <v>7644</v>
      </c>
      <c r="AA2198" s="76" t="s">
        <v>7645</v>
      </c>
      <c r="AB2198" s="76" t="s">
        <v>539</v>
      </c>
      <c r="AC2198" s="76" t="s">
        <v>540</v>
      </c>
      <c r="AD2198" s="76" t="s">
        <v>173</v>
      </c>
      <c r="AE2198" s="76" t="s">
        <v>548</v>
      </c>
      <c r="AF2198" s="76" t="s">
        <v>96</v>
      </c>
      <c r="AG2198" s="82"/>
      <c r="AH2198" s="60"/>
      <c r="AI2198" s="75" t="s">
        <v>7419</v>
      </c>
      <c r="AJ2198" s="6" t="s">
        <v>103</v>
      </c>
      <c r="AK2198" s="81">
        <v>0</v>
      </c>
      <c r="AL2198" s="6" t="s">
        <v>103</v>
      </c>
      <c r="AM2198" s="342"/>
      <c r="AN2198" s="342"/>
      <c r="AO2198" s="342"/>
    </row>
    <row r="2199" spans="1:41">
      <c r="A2199" s="75" t="s">
        <v>7419</v>
      </c>
      <c r="B2199" s="6" t="s">
        <v>93</v>
      </c>
      <c r="C2199" s="76">
        <v>2198</v>
      </c>
      <c r="D2199" s="6" t="s">
        <v>106</v>
      </c>
      <c r="E2199" s="80" t="s">
        <v>2163</v>
      </c>
      <c r="F2199" s="6" t="str">
        <f t="shared" si="227"/>
        <v>FREIGHTRM-M-017-SI24-M19-L</v>
      </c>
      <c r="G2199" s="95" t="s">
        <v>7511</v>
      </c>
      <c r="H2199" s="95">
        <v>643646</v>
      </c>
      <c r="I2199" s="85" t="s">
        <v>6622</v>
      </c>
      <c r="J2199" s="92">
        <v>46114</v>
      </c>
      <c r="K2199" s="92"/>
      <c r="L2199" s="80" t="s">
        <v>116</v>
      </c>
      <c r="M2199" s="78" t="s">
        <v>174</v>
      </c>
      <c r="N2199" s="80" t="s">
        <v>116</v>
      </c>
      <c r="O2199" s="71">
        <v>0</v>
      </c>
      <c r="P2199" s="71">
        <v>0</v>
      </c>
      <c r="Q2199" s="79">
        <v>907.2</v>
      </c>
      <c r="R2199" s="79">
        <v>0</v>
      </c>
      <c r="S2199" s="71">
        <v>0</v>
      </c>
      <c r="T2199" s="79">
        <v>907.2</v>
      </c>
      <c r="U2199" s="87" t="s">
        <v>118</v>
      </c>
      <c r="V2199" s="84">
        <f t="shared" si="230"/>
        <v>907.2</v>
      </c>
      <c r="W2199" s="61">
        <v>45439</v>
      </c>
      <c r="X2199" s="6" t="s">
        <v>7648</v>
      </c>
      <c r="Y2199" s="76" t="s">
        <v>7649</v>
      </c>
      <c r="Z2199" s="76" t="s">
        <v>7650</v>
      </c>
      <c r="AA2199" s="76" t="s">
        <v>7651</v>
      </c>
      <c r="AB2199" s="76" t="s">
        <v>539</v>
      </c>
      <c r="AC2199" s="76" t="s">
        <v>540</v>
      </c>
      <c r="AD2199" s="76" t="s">
        <v>174</v>
      </c>
      <c r="AE2199" s="378">
        <v>67110003</v>
      </c>
      <c r="AF2199" s="76" t="s">
        <v>96</v>
      </c>
      <c r="AG2199" s="82"/>
      <c r="AH2199" s="60"/>
      <c r="AI2199" s="75" t="s">
        <v>7419</v>
      </c>
      <c r="AJ2199" s="6" t="s">
        <v>103</v>
      </c>
      <c r="AK2199" s="81">
        <v>0</v>
      </c>
      <c r="AL2199" s="6" t="s">
        <v>103</v>
      </c>
      <c r="AM2199" s="342"/>
      <c r="AN2199" s="342"/>
      <c r="AO2199" s="342"/>
    </row>
    <row r="2200" spans="1:41">
      <c r="A2200" s="75" t="s">
        <v>7419</v>
      </c>
      <c r="B2200" s="6" t="s">
        <v>93</v>
      </c>
      <c r="C2200" s="76">
        <v>2199</v>
      </c>
      <c r="D2200" s="6" t="s">
        <v>104</v>
      </c>
      <c r="E2200" s="80" t="s">
        <v>2163</v>
      </c>
      <c r="F2200" s="6" t="str">
        <f t="shared" si="227"/>
        <v>FREIGHTPAQUETERIA</v>
      </c>
      <c r="G2200" s="161" t="s">
        <v>127</v>
      </c>
      <c r="H2200" t="s">
        <v>7512</v>
      </c>
      <c r="I2200" s="85" t="s">
        <v>6622</v>
      </c>
      <c r="J2200" s="390">
        <v>46118</v>
      </c>
      <c r="K2200" s="390" t="s">
        <v>116</v>
      </c>
      <c r="L2200" s="90" t="s">
        <v>119</v>
      </c>
      <c r="M2200" s="76" t="s">
        <v>28</v>
      </c>
      <c r="N2200" s="80" t="s">
        <v>116</v>
      </c>
      <c r="O2200" s="71">
        <v>0</v>
      </c>
      <c r="P2200" s="71">
        <v>0</v>
      </c>
      <c r="Q2200" s="79">
        <v>2516.06</v>
      </c>
      <c r="R2200" s="79">
        <v>402.56</v>
      </c>
      <c r="S2200" s="71">
        <v>0</v>
      </c>
      <c r="T2200" s="79">
        <v>2918.62</v>
      </c>
      <c r="U2200" s="87" t="s">
        <v>24</v>
      </c>
      <c r="V2200" s="84">
        <f t="shared" ref="V2200:V2201" si="231">T2200/17.2688</f>
        <v>169.01116464375059</v>
      </c>
      <c r="W2200" s="61" t="s">
        <v>119</v>
      </c>
      <c r="X2200" s="6" t="s">
        <v>122</v>
      </c>
      <c r="Y2200" s="76" t="s">
        <v>121</v>
      </c>
      <c r="Z2200" s="76" t="s">
        <v>178</v>
      </c>
      <c r="AA2200" s="76" t="s">
        <v>438</v>
      </c>
      <c r="AB2200" s="76" t="s">
        <v>539</v>
      </c>
      <c r="AC2200" s="76" t="s">
        <v>541</v>
      </c>
      <c r="AD2200" s="80" t="s">
        <v>28</v>
      </c>
      <c r="AE2200" s="76" t="s">
        <v>545</v>
      </c>
      <c r="AF2200" s="76" t="s">
        <v>96</v>
      </c>
      <c r="AG2200" s="82"/>
      <c r="AH2200" s="60"/>
      <c r="AI2200" s="75" t="s">
        <v>7419</v>
      </c>
      <c r="AJ2200" s="6" t="s">
        <v>103</v>
      </c>
      <c r="AK2200" s="81">
        <v>0</v>
      </c>
      <c r="AL2200" s="6" t="s">
        <v>103</v>
      </c>
      <c r="AM2200" s="342"/>
      <c r="AN2200" s="342"/>
      <c r="AO2200" s="342"/>
    </row>
    <row r="2201" spans="1:41">
      <c r="A2201" s="75" t="s">
        <v>7419</v>
      </c>
      <c r="B2201" s="6" t="s">
        <v>93</v>
      </c>
      <c r="C2201" s="76">
        <v>2200</v>
      </c>
      <c r="D2201" s="6" t="s">
        <v>104</v>
      </c>
      <c r="E2201" s="80" t="s">
        <v>2163</v>
      </c>
      <c r="F2201" s="6" t="str">
        <f t="shared" si="227"/>
        <v>FREIGHTPAQUETERIA</v>
      </c>
      <c r="G2201" s="6" t="s">
        <v>127</v>
      </c>
      <c r="H2201" s="6" t="s">
        <v>7513</v>
      </c>
      <c r="I2201" s="85" t="s">
        <v>6622</v>
      </c>
      <c r="J2201" s="92">
        <v>46119</v>
      </c>
      <c r="K2201" s="92" t="s">
        <v>116</v>
      </c>
      <c r="L2201" s="90" t="s">
        <v>119</v>
      </c>
      <c r="M2201" s="76" t="s">
        <v>28</v>
      </c>
      <c r="N2201" s="80" t="s">
        <v>116</v>
      </c>
      <c r="O2201" s="71">
        <v>0</v>
      </c>
      <c r="P2201" s="71">
        <v>0</v>
      </c>
      <c r="Q2201" s="79">
        <v>766</v>
      </c>
      <c r="R2201" s="79">
        <v>0</v>
      </c>
      <c r="S2201" s="71">
        <v>0</v>
      </c>
      <c r="T2201" s="79">
        <v>766</v>
      </c>
      <c r="U2201" s="87" t="s">
        <v>24</v>
      </c>
      <c r="V2201" s="84">
        <f t="shared" si="231"/>
        <v>44.357453905309001</v>
      </c>
      <c r="W2201" s="61" t="s">
        <v>119</v>
      </c>
      <c r="X2201" s="6" t="s">
        <v>122</v>
      </c>
      <c r="Y2201" s="76" t="s">
        <v>121</v>
      </c>
      <c r="Z2201" s="76" t="s">
        <v>178</v>
      </c>
      <c r="AA2201" s="76" t="s">
        <v>438</v>
      </c>
      <c r="AB2201" s="76" t="s">
        <v>539</v>
      </c>
      <c r="AC2201" s="76" t="s">
        <v>541</v>
      </c>
      <c r="AD2201" s="80" t="s">
        <v>28</v>
      </c>
      <c r="AE2201" s="76" t="s">
        <v>545</v>
      </c>
      <c r="AF2201" s="76" t="s">
        <v>96</v>
      </c>
      <c r="AG2201" s="82"/>
      <c r="AH2201" s="60"/>
      <c r="AI2201" s="75" t="s">
        <v>7419</v>
      </c>
      <c r="AJ2201" s="6" t="s">
        <v>103</v>
      </c>
      <c r="AK2201" s="81">
        <v>0</v>
      </c>
      <c r="AL2201" s="6" t="s">
        <v>103</v>
      </c>
      <c r="AM2201" s="342"/>
      <c r="AN2201" s="342"/>
      <c r="AO2201" s="342"/>
    </row>
    <row r="2202" spans="1:41">
      <c r="A2202" s="75" t="s">
        <v>7419</v>
      </c>
      <c r="B2202" s="6" t="s">
        <v>93</v>
      </c>
      <c r="C2202" s="76">
        <v>2201</v>
      </c>
      <c r="D2202" s="76" t="s">
        <v>109</v>
      </c>
      <c r="E2202" s="76" t="s">
        <v>105</v>
      </c>
      <c r="F2202" s="6" t="str">
        <f t="shared" si="227"/>
        <v>STORAGEINVENTARIO</v>
      </c>
      <c r="G2202" s="95" t="s">
        <v>194</v>
      </c>
      <c r="H2202" s="6" t="s">
        <v>7514</v>
      </c>
      <c r="I2202" s="85" t="s">
        <v>6622</v>
      </c>
      <c r="J2202" s="100">
        <v>46112</v>
      </c>
      <c r="K2202" s="92"/>
      <c r="L2202" s="77" t="s">
        <v>116</v>
      </c>
      <c r="M2202" s="76" t="s">
        <v>195</v>
      </c>
      <c r="N2202" s="78" t="s">
        <v>116</v>
      </c>
      <c r="O2202" s="71">
        <v>0</v>
      </c>
      <c r="P2202" s="71">
        <v>0</v>
      </c>
      <c r="Q2202" s="79">
        <v>540</v>
      </c>
      <c r="R2202" s="79">
        <v>0</v>
      </c>
      <c r="S2202" s="71">
        <v>0</v>
      </c>
      <c r="T2202" s="79">
        <v>540</v>
      </c>
      <c r="U2202" s="87" t="s">
        <v>118</v>
      </c>
      <c r="V2202" s="84">
        <f t="shared" ref="V2202:V2210" si="232">T2202</f>
        <v>540</v>
      </c>
      <c r="W2202" s="61" t="s">
        <v>119</v>
      </c>
      <c r="X2202" s="6" t="s">
        <v>122</v>
      </c>
      <c r="Y2202" s="76" t="s">
        <v>121</v>
      </c>
      <c r="Z2202" s="76" t="s">
        <v>178</v>
      </c>
      <c r="AA2202" s="76" t="s">
        <v>196</v>
      </c>
      <c r="AB2202" s="76" t="s">
        <v>539</v>
      </c>
      <c r="AC2202" s="76" t="s">
        <v>541</v>
      </c>
      <c r="AD2202" s="76" t="s">
        <v>195</v>
      </c>
      <c r="AE2202" s="76">
        <v>75640000</v>
      </c>
      <c r="AF2202" s="76" t="s">
        <v>96</v>
      </c>
      <c r="AG2202" s="82"/>
      <c r="AH2202" s="60"/>
      <c r="AI2202" s="75" t="s">
        <v>7419</v>
      </c>
      <c r="AJ2202" s="6" t="s">
        <v>103</v>
      </c>
      <c r="AK2202" s="81">
        <v>0</v>
      </c>
      <c r="AL2202" s="6" t="s">
        <v>103</v>
      </c>
      <c r="AM2202" s="342"/>
      <c r="AN2202" s="342"/>
      <c r="AO2202" s="342"/>
    </row>
    <row r="2203" spans="1:41">
      <c r="A2203" s="75" t="s">
        <v>7419</v>
      </c>
      <c r="B2203" s="6" t="s">
        <v>93</v>
      </c>
      <c r="C2203" s="76">
        <v>2202</v>
      </c>
      <c r="D2203" s="76" t="s">
        <v>109</v>
      </c>
      <c r="E2203" s="76" t="s">
        <v>105</v>
      </c>
      <c r="F2203" s="6" t="str">
        <f t="shared" si="227"/>
        <v>STORAGEINVENTARIO</v>
      </c>
      <c r="G2203" s="95" t="s">
        <v>194</v>
      </c>
      <c r="H2203" s="6" t="s">
        <v>7515</v>
      </c>
      <c r="I2203" s="85" t="s">
        <v>6622</v>
      </c>
      <c r="J2203" s="100">
        <v>46114</v>
      </c>
      <c r="K2203" s="92"/>
      <c r="L2203" s="77" t="s">
        <v>116</v>
      </c>
      <c r="M2203" s="76" t="s">
        <v>195</v>
      </c>
      <c r="N2203" s="78" t="s">
        <v>116</v>
      </c>
      <c r="O2203" s="71">
        <v>0</v>
      </c>
      <c r="P2203" s="71">
        <v>0</v>
      </c>
      <c r="Q2203" s="79">
        <v>252</v>
      </c>
      <c r="R2203" s="79">
        <v>0</v>
      </c>
      <c r="S2203" s="71">
        <v>0</v>
      </c>
      <c r="T2203" s="79">
        <v>252</v>
      </c>
      <c r="U2203" s="87" t="s">
        <v>118</v>
      </c>
      <c r="V2203" s="84">
        <f t="shared" si="232"/>
        <v>252</v>
      </c>
      <c r="W2203" s="61" t="s">
        <v>119</v>
      </c>
      <c r="X2203" s="6" t="s">
        <v>122</v>
      </c>
      <c r="Y2203" s="76" t="s">
        <v>121</v>
      </c>
      <c r="Z2203" s="76" t="s">
        <v>178</v>
      </c>
      <c r="AA2203" s="76" t="s">
        <v>196</v>
      </c>
      <c r="AB2203" s="76" t="s">
        <v>539</v>
      </c>
      <c r="AC2203" s="76" t="s">
        <v>541</v>
      </c>
      <c r="AD2203" s="76" t="s">
        <v>195</v>
      </c>
      <c r="AE2203" s="76">
        <v>75640000</v>
      </c>
      <c r="AF2203" s="76" t="s">
        <v>96</v>
      </c>
      <c r="AG2203" s="82"/>
      <c r="AH2203" s="60"/>
      <c r="AI2203" s="75" t="s">
        <v>7419</v>
      </c>
      <c r="AJ2203" s="6" t="s">
        <v>103</v>
      </c>
      <c r="AK2203" s="81">
        <v>0</v>
      </c>
      <c r="AL2203" s="6" t="s">
        <v>103</v>
      </c>
      <c r="AM2203" s="342"/>
      <c r="AN2203" s="342"/>
      <c r="AO2203" s="342"/>
    </row>
    <row r="2204" spans="1:41">
      <c r="A2204" s="75" t="s">
        <v>7419</v>
      </c>
      <c r="B2204" s="6" t="s">
        <v>93</v>
      </c>
      <c r="C2204" s="76">
        <v>2203</v>
      </c>
      <c r="D2204" s="76" t="s">
        <v>109</v>
      </c>
      <c r="E2204" s="76" t="s">
        <v>105</v>
      </c>
      <c r="F2204" s="6" t="str">
        <f t="shared" si="227"/>
        <v>STORAGEINVENTARIO</v>
      </c>
      <c r="G2204" s="95" t="s">
        <v>194</v>
      </c>
      <c r="H2204" s="6" t="s">
        <v>7516</v>
      </c>
      <c r="I2204" s="85" t="s">
        <v>6622</v>
      </c>
      <c r="J2204" s="100">
        <v>46113</v>
      </c>
      <c r="K2204" s="92"/>
      <c r="L2204" s="77" t="s">
        <v>116</v>
      </c>
      <c r="M2204" s="76" t="s">
        <v>195</v>
      </c>
      <c r="N2204" s="78" t="s">
        <v>116</v>
      </c>
      <c r="O2204" s="71">
        <v>0</v>
      </c>
      <c r="P2204" s="71">
        <v>0</v>
      </c>
      <c r="Q2204" s="79">
        <v>8343</v>
      </c>
      <c r="R2204" s="79">
        <v>0</v>
      </c>
      <c r="S2204" s="71">
        <v>0</v>
      </c>
      <c r="T2204" s="79">
        <v>8343</v>
      </c>
      <c r="U2204" s="87" t="s">
        <v>118</v>
      </c>
      <c r="V2204" s="84">
        <f t="shared" si="232"/>
        <v>8343</v>
      </c>
      <c r="W2204" s="61" t="s">
        <v>119</v>
      </c>
      <c r="X2204" s="6" t="s">
        <v>122</v>
      </c>
      <c r="Y2204" s="76" t="s">
        <v>121</v>
      </c>
      <c r="Z2204" s="76" t="s">
        <v>178</v>
      </c>
      <c r="AA2204" s="76" t="s">
        <v>196</v>
      </c>
      <c r="AB2204" s="76" t="s">
        <v>539</v>
      </c>
      <c r="AC2204" s="76" t="s">
        <v>541</v>
      </c>
      <c r="AD2204" s="76" t="s">
        <v>195</v>
      </c>
      <c r="AE2204" s="76">
        <v>75640000</v>
      </c>
      <c r="AF2204" s="76" t="s">
        <v>96</v>
      </c>
      <c r="AG2204" s="82"/>
      <c r="AH2204" s="60"/>
      <c r="AI2204" s="75" t="s">
        <v>7419</v>
      </c>
      <c r="AJ2204" s="6" t="s">
        <v>103</v>
      </c>
      <c r="AK2204" s="81">
        <v>0</v>
      </c>
      <c r="AL2204" s="6" t="s">
        <v>103</v>
      </c>
      <c r="AM2204" s="342"/>
      <c r="AN2204" s="342"/>
      <c r="AO2204" s="342"/>
    </row>
    <row r="2205" spans="1:41">
      <c r="A2205" s="75" t="s">
        <v>7419</v>
      </c>
      <c r="B2205" s="6" t="s">
        <v>93</v>
      </c>
      <c r="C2205" s="76">
        <v>2204</v>
      </c>
      <c r="D2205" s="76" t="s">
        <v>97</v>
      </c>
      <c r="E2205" s="76" t="s">
        <v>2163</v>
      </c>
      <c r="F2205" s="6" t="str">
        <f t="shared" si="227"/>
        <v>FREIGHTFG-R-2177LE25.M19</v>
      </c>
      <c r="G2205" s="95" t="s">
        <v>6916</v>
      </c>
      <c r="H2205" s="99">
        <v>57752</v>
      </c>
      <c r="I2205" s="85" t="s">
        <v>6622</v>
      </c>
      <c r="J2205" s="100">
        <v>46115</v>
      </c>
      <c r="K2205" s="100" t="s">
        <v>7652</v>
      </c>
      <c r="L2205" s="77" t="s">
        <v>116</v>
      </c>
      <c r="M2205" s="76" t="s">
        <v>195</v>
      </c>
      <c r="N2205" s="76" t="s">
        <v>7653</v>
      </c>
      <c r="O2205" s="71">
        <v>0</v>
      </c>
      <c r="P2205" s="71">
        <v>0</v>
      </c>
      <c r="Q2205" s="79">
        <v>5250</v>
      </c>
      <c r="R2205" s="71">
        <v>0</v>
      </c>
      <c r="S2205" s="71">
        <v>0</v>
      </c>
      <c r="T2205" s="79">
        <v>5250</v>
      </c>
      <c r="U2205" s="87" t="s">
        <v>118</v>
      </c>
      <c r="V2205" s="84">
        <f t="shared" si="232"/>
        <v>5250</v>
      </c>
      <c r="W2205" s="61">
        <v>46105</v>
      </c>
      <c r="X2205" s="76" t="s">
        <v>230</v>
      </c>
      <c r="Y2205" s="76" t="s">
        <v>178</v>
      </c>
      <c r="Z2205" s="76" t="s">
        <v>178</v>
      </c>
      <c r="AA2205" s="76" t="s">
        <v>109</v>
      </c>
      <c r="AB2205" s="76" t="s">
        <v>539</v>
      </c>
      <c r="AC2205" s="76" t="s">
        <v>541</v>
      </c>
      <c r="AD2205" s="76" t="s">
        <v>195</v>
      </c>
      <c r="AE2205" s="76" t="s">
        <v>547</v>
      </c>
      <c r="AF2205" s="76" t="s">
        <v>96</v>
      </c>
      <c r="AG2205" s="82"/>
      <c r="AH2205" s="60"/>
      <c r="AI2205" s="75" t="s">
        <v>7419</v>
      </c>
      <c r="AJ2205" s="6" t="s">
        <v>103</v>
      </c>
      <c r="AK2205" s="81">
        <v>0</v>
      </c>
      <c r="AL2205" s="6" t="s">
        <v>103</v>
      </c>
      <c r="AM2205" s="342"/>
      <c r="AN2205" s="342"/>
      <c r="AO2205" s="342"/>
    </row>
    <row r="2206" spans="1:41">
      <c r="A2206" s="75" t="s">
        <v>7419</v>
      </c>
      <c r="B2206" s="6" t="s">
        <v>93</v>
      </c>
      <c r="C2206" s="76">
        <v>2205</v>
      </c>
      <c r="D2206" s="76" t="s">
        <v>97</v>
      </c>
      <c r="E2206" s="76" t="s">
        <v>2163</v>
      </c>
      <c r="F2206" s="6" t="str">
        <f t="shared" si="227"/>
        <v>FREIGHTFG-R-2173LE25.M19</v>
      </c>
      <c r="G2206" s="95" t="s">
        <v>7517</v>
      </c>
      <c r="H2206" s="99">
        <v>57753</v>
      </c>
      <c r="I2206" s="85" t="s">
        <v>6622</v>
      </c>
      <c r="J2206" s="100">
        <v>46115</v>
      </c>
      <c r="K2206" s="100" t="s">
        <v>7652</v>
      </c>
      <c r="L2206" s="77" t="s">
        <v>116</v>
      </c>
      <c r="M2206" s="76" t="s">
        <v>195</v>
      </c>
      <c r="N2206" s="76" t="s">
        <v>7654</v>
      </c>
      <c r="O2206" s="71">
        <v>0</v>
      </c>
      <c r="P2206" s="71">
        <v>0</v>
      </c>
      <c r="Q2206" s="79">
        <v>5695</v>
      </c>
      <c r="R2206" s="71">
        <v>0</v>
      </c>
      <c r="S2206" s="71">
        <v>0</v>
      </c>
      <c r="T2206" s="79">
        <v>5695</v>
      </c>
      <c r="U2206" s="87" t="s">
        <v>118</v>
      </c>
      <c r="V2206" s="84">
        <f t="shared" si="232"/>
        <v>5695</v>
      </c>
      <c r="W2206" s="61">
        <v>46106</v>
      </c>
      <c r="X2206" s="76" t="s">
        <v>230</v>
      </c>
      <c r="Y2206" s="76" t="s">
        <v>178</v>
      </c>
      <c r="Z2206" s="76" t="s">
        <v>178</v>
      </c>
      <c r="AA2206" s="76" t="s">
        <v>232</v>
      </c>
      <c r="AB2206" s="76" t="s">
        <v>539</v>
      </c>
      <c r="AC2206" s="76" t="s">
        <v>541</v>
      </c>
      <c r="AD2206" s="76" t="s">
        <v>195</v>
      </c>
      <c r="AE2206" s="76" t="s">
        <v>547</v>
      </c>
      <c r="AF2206" s="76" t="s">
        <v>96</v>
      </c>
      <c r="AG2206" s="82"/>
      <c r="AH2206" s="60"/>
      <c r="AI2206" s="75" t="s">
        <v>7419</v>
      </c>
      <c r="AJ2206" s="6" t="s">
        <v>103</v>
      </c>
      <c r="AK2206" s="81">
        <v>0</v>
      </c>
      <c r="AL2206" s="6" t="s">
        <v>103</v>
      </c>
      <c r="AM2206" s="342"/>
      <c r="AN2206" s="342"/>
      <c r="AO2206" s="342"/>
    </row>
    <row r="2207" spans="1:41">
      <c r="A2207" s="75" t="s">
        <v>7419</v>
      </c>
      <c r="B2207" s="6" t="s">
        <v>93</v>
      </c>
      <c r="C2207" s="76">
        <v>2206</v>
      </c>
      <c r="D2207" s="76" t="s">
        <v>97</v>
      </c>
      <c r="E2207" s="76" t="s">
        <v>2163</v>
      </c>
      <c r="F2207" s="6" t="str">
        <f t="shared" si="227"/>
        <v>FREIGHTFG-R-2174LE25.M01</v>
      </c>
      <c r="G2207" s="95" t="s">
        <v>7518</v>
      </c>
      <c r="H2207" s="99">
        <v>57754</v>
      </c>
      <c r="I2207" s="85" t="s">
        <v>6622</v>
      </c>
      <c r="J2207" s="100">
        <v>46115</v>
      </c>
      <c r="K2207" s="100" t="s">
        <v>7652</v>
      </c>
      <c r="L2207" s="77" t="s">
        <v>116</v>
      </c>
      <c r="M2207" s="76" t="s">
        <v>195</v>
      </c>
      <c r="N2207" s="76" t="s">
        <v>7655</v>
      </c>
      <c r="O2207" s="71">
        <v>0</v>
      </c>
      <c r="P2207" s="71">
        <v>0</v>
      </c>
      <c r="Q2207" s="79">
        <v>4545</v>
      </c>
      <c r="R2207" s="71">
        <v>0</v>
      </c>
      <c r="S2207" s="71">
        <v>0</v>
      </c>
      <c r="T2207" s="79">
        <v>4545</v>
      </c>
      <c r="U2207" s="87" t="s">
        <v>118</v>
      </c>
      <c r="V2207" s="84">
        <f t="shared" si="232"/>
        <v>4545</v>
      </c>
      <c r="W2207" s="61">
        <v>46109</v>
      </c>
      <c r="X2207" s="76" t="s">
        <v>230</v>
      </c>
      <c r="Y2207" s="76" t="s">
        <v>178</v>
      </c>
      <c r="Z2207" s="76" t="s">
        <v>178</v>
      </c>
      <c r="AA2207" s="76" t="s">
        <v>109</v>
      </c>
      <c r="AB2207" s="76" t="s">
        <v>542</v>
      </c>
      <c r="AC2207" s="76" t="s">
        <v>541</v>
      </c>
      <c r="AD2207" s="76" t="s">
        <v>195</v>
      </c>
      <c r="AE2207" s="76" t="s">
        <v>547</v>
      </c>
      <c r="AF2207" s="76" t="s">
        <v>96</v>
      </c>
      <c r="AG2207" s="82"/>
      <c r="AH2207" s="60"/>
      <c r="AI2207" s="75" t="s">
        <v>7419</v>
      </c>
      <c r="AJ2207" s="6" t="s">
        <v>103</v>
      </c>
      <c r="AK2207" s="81">
        <v>0</v>
      </c>
      <c r="AL2207" s="6" t="s">
        <v>103</v>
      </c>
      <c r="AM2207" s="342"/>
      <c r="AN2207" s="342"/>
      <c r="AO2207" s="342"/>
    </row>
    <row r="2208" spans="1:41">
      <c r="A2208" s="75" t="s">
        <v>7419</v>
      </c>
      <c r="B2208" s="6" t="s">
        <v>93</v>
      </c>
      <c r="C2208" s="76">
        <v>2207</v>
      </c>
      <c r="D2208" s="76" t="s">
        <v>97</v>
      </c>
      <c r="E2208" s="76" t="s">
        <v>2163</v>
      </c>
      <c r="F2208" s="6" t="str">
        <f t="shared" si="227"/>
        <v>FREIGHTFG-R-2175LE25.M19</v>
      </c>
      <c r="G2208" s="95" t="s">
        <v>7519</v>
      </c>
      <c r="H2208" s="99">
        <v>57755</v>
      </c>
      <c r="I2208" s="85" t="s">
        <v>6622</v>
      </c>
      <c r="J2208" s="100">
        <v>46115</v>
      </c>
      <c r="K2208" s="100" t="s">
        <v>7652</v>
      </c>
      <c r="L2208" s="77" t="s">
        <v>116</v>
      </c>
      <c r="M2208" s="76" t="s">
        <v>195</v>
      </c>
      <c r="N2208" s="76" t="s">
        <v>203</v>
      </c>
      <c r="O2208" s="71">
        <v>0</v>
      </c>
      <c r="P2208" s="71">
        <v>0</v>
      </c>
      <c r="Q2208" s="79">
        <v>5197</v>
      </c>
      <c r="R2208" s="71">
        <v>0</v>
      </c>
      <c r="S2208" s="71">
        <v>0</v>
      </c>
      <c r="T2208" s="79">
        <v>5197</v>
      </c>
      <c r="U2208" s="87" t="s">
        <v>118</v>
      </c>
      <c r="V2208" s="84">
        <f t="shared" si="232"/>
        <v>5197</v>
      </c>
      <c r="W2208" s="61">
        <v>46109</v>
      </c>
      <c r="X2208" s="76" t="s">
        <v>230</v>
      </c>
      <c r="Y2208" s="76" t="s">
        <v>178</v>
      </c>
      <c r="Z2208" s="76" t="s">
        <v>178</v>
      </c>
      <c r="AA2208" s="76" t="s">
        <v>231</v>
      </c>
      <c r="AB2208" s="76" t="s">
        <v>539</v>
      </c>
      <c r="AC2208" s="76" t="s">
        <v>541</v>
      </c>
      <c r="AD2208" s="76" t="s">
        <v>195</v>
      </c>
      <c r="AE2208" s="76" t="s">
        <v>547</v>
      </c>
      <c r="AF2208" s="76" t="s">
        <v>96</v>
      </c>
      <c r="AG2208" s="82"/>
      <c r="AH2208" s="60"/>
      <c r="AI2208" s="75" t="s">
        <v>7419</v>
      </c>
      <c r="AJ2208" s="6" t="s">
        <v>111</v>
      </c>
      <c r="AK2208" s="81">
        <f>V2208</f>
        <v>5197</v>
      </c>
      <c r="AL2208" s="6" t="s">
        <v>111</v>
      </c>
      <c r="AM2208" s="342"/>
      <c r="AN2208" s="342"/>
      <c r="AO2208" s="342"/>
    </row>
    <row r="2209" spans="1:41">
      <c r="A2209" s="75" t="s">
        <v>7419</v>
      </c>
      <c r="B2209" s="6" t="s">
        <v>93</v>
      </c>
      <c r="C2209" s="76">
        <v>2208</v>
      </c>
      <c r="D2209" s="76" t="s">
        <v>97</v>
      </c>
      <c r="E2209" s="76" t="s">
        <v>2163</v>
      </c>
      <c r="F2209" s="6" t="str">
        <f t="shared" si="227"/>
        <v>FREIGHTFG-R-2176LE25.M19</v>
      </c>
      <c r="G2209" s="95" t="s">
        <v>7520</v>
      </c>
      <c r="H2209" s="99">
        <v>57756</v>
      </c>
      <c r="I2209" s="85" t="s">
        <v>6622</v>
      </c>
      <c r="J2209" s="100">
        <v>46115</v>
      </c>
      <c r="K2209" s="100" t="s">
        <v>7652</v>
      </c>
      <c r="L2209" s="77" t="s">
        <v>116</v>
      </c>
      <c r="M2209" s="76" t="s">
        <v>195</v>
      </c>
      <c r="N2209" s="76" t="s">
        <v>7656</v>
      </c>
      <c r="O2209" s="71">
        <v>0</v>
      </c>
      <c r="P2209" s="71">
        <v>0</v>
      </c>
      <c r="Q2209" s="79">
        <v>5347</v>
      </c>
      <c r="R2209" s="71">
        <v>0</v>
      </c>
      <c r="S2209" s="71">
        <v>0</v>
      </c>
      <c r="T2209" s="79">
        <v>5347</v>
      </c>
      <c r="U2209" s="87" t="s">
        <v>118</v>
      </c>
      <c r="V2209" s="84">
        <f t="shared" si="232"/>
        <v>5347</v>
      </c>
      <c r="W2209" s="61">
        <v>46109</v>
      </c>
      <c r="X2209" s="76" t="s">
        <v>230</v>
      </c>
      <c r="Y2209" s="76" t="s">
        <v>178</v>
      </c>
      <c r="Z2209" s="76" t="s">
        <v>178</v>
      </c>
      <c r="AA2209" s="76" t="s">
        <v>231</v>
      </c>
      <c r="AB2209" s="76" t="s">
        <v>539</v>
      </c>
      <c r="AC2209" s="76" t="s">
        <v>541</v>
      </c>
      <c r="AD2209" s="76" t="s">
        <v>195</v>
      </c>
      <c r="AE2209" s="76" t="s">
        <v>547</v>
      </c>
      <c r="AF2209" s="76" t="s">
        <v>96</v>
      </c>
      <c r="AG2209" s="82"/>
      <c r="AH2209" s="60"/>
      <c r="AI2209" s="75" t="s">
        <v>7419</v>
      </c>
      <c r="AJ2209" s="6" t="s">
        <v>111</v>
      </c>
      <c r="AK2209" s="81">
        <f>V2209</f>
        <v>5347</v>
      </c>
      <c r="AL2209" s="6" t="s">
        <v>111</v>
      </c>
      <c r="AM2209" s="342"/>
      <c r="AN2209" s="342"/>
      <c r="AO2209" s="342"/>
    </row>
    <row r="2210" spans="1:41">
      <c r="A2210" s="75" t="s">
        <v>7419</v>
      </c>
      <c r="B2210" s="6" t="s">
        <v>93</v>
      </c>
      <c r="C2210" s="76">
        <v>2209</v>
      </c>
      <c r="D2210" s="76" t="s">
        <v>97</v>
      </c>
      <c r="E2210" s="76" t="s">
        <v>2163</v>
      </c>
      <c r="F2210" s="6" t="str">
        <f t="shared" si="227"/>
        <v>FREIGHTFG-R-2178LE25.M46-M45</v>
      </c>
      <c r="G2210" s="95" t="s">
        <v>7521</v>
      </c>
      <c r="H2210" s="99">
        <v>57757</v>
      </c>
      <c r="I2210" s="85" t="s">
        <v>6622</v>
      </c>
      <c r="J2210" s="100">
        <v>46115</v>
      </c>
      <c r="K2210" s="100" t="s">
        <v>7652</v>
      </c>
      <c r="L2210" s="77" t="s">
        <v>116</v>
      </c>
      <c r="M2210" s="76" t="s">
        <v>195</v>
      </c>
      <c r="N2210" s="76">
        <v>561361</v>
      </c>
      <c r="O2210" s="71">
        <v>0</v>
      </c>
      <c r="P2210" s="71">
        <v>0</v>
      </c>
      <c r="Q2210" s="79">
        <v>6025</v>
      </c>
      <c r="R2210" s="71">
        <v>0</v>
      </c>
      <c r="S2210" s="71">
        <v>0</v>
      </c>
      <c r="T2210" s="79">
        <v>6025</v>
      </c>
      <c r="U2210" s="87" t="s">
        <v>118</v>
      </c>
      <c r="V2210" s="84">
        <f t="shared" si="232"/>
        <v>6025</v>
      </c>
      <c r="W2210" s="61">
        <v>46109</v>
      </c>
      <c r="X2210" s="76" t="s">
        <v>230</v>
      </c>
      <c r="Y2210" s="76" t="s">
        <v>178</v>
      </c>
      <c r="Z2210" s="76" t="s">
        <v>178</v>
      </c>
      <c r="AA2210" s="76" t="s">
        <v>232</v>
      </c>
      <c r="AB2210" s="76" t="s">
        <v>1106</v>
      </c>
      <c r="AC2210" s="76" t="s">
        <v>541</v>
      </c>
      <c r="AD2210" s="76" t="s">
        <v>195</v>
      </c>
      <c r="AE2210" s="76" t="s">
        <v>547</v>
      </c>
      <c r="AF2210" s="76" t="s">
        <v>96</v>
      </c>
      <c r="AG2210" s="82"/>
      <c r="AH2210" s="60"/>
      <c r="AI2210" s="75" t="s">
        <v>7419</v>
      </c>
      <c r="AJ2210" s="6" t="s">
        <v>103</v>
      </c>
      <c r="AK2210" s="81">
        <v>0</v>
      </c>
      <c r="AL2210" s="6" t="s">
        <v>103</v>
      </c>
      <c r="AM2210" s="342"/>
      <c r="AN2210" s="342"/>
      <c r="AO2210" s="342"/>
    </row>
    <row r="2211" spans="1:41">
      <c r="A2211" s="75" t="s">
        <v>7419</v>
      </c>
      <c r="B2211" s="6" t="s">
        <v>93</v>
      </c>
      <c r="C2211" s="76">
        <v>2210</v>
      </c>
      <c r="D2211" s="6" t="s">
        <v>594</v>
      </c>
      <c r="E2211" s="6" t="s">
        <v>2163</v>
      </c>
      <c r="F2211" s="6" t="str">
        <f t="shared" si="227"/>
        <v>FREIGHTFG-V-026-VIE26-M01</v>
      </c>
      <c r="G2211" s="97" t="s">
        <v>3496</v>
      </c>
      <c r="H2211" s="97" t="s">
        <v>7522</v>
      </c>
      <c r="I2211" s="85" t="s">
        <v>6622</v>
      </c>
      <c r="J2211" s="92">
        <v>46111</v>
      </c>
      <c r="K2211" s="97" t="s">
        <v>5771</v>
      </c>
      <c r="L2211" s="6" t="s">
        <v>1497</v>
      </c>
      <c r="M2211" s="6" t="s">
        <v>174</v>
      </c>
      <c r="N2211" s="6" t="s">
        <v>1471</v>
      </c>
      <c r="O2211" s="71">
        <v>0</v>
      </c>
      <c r="P2211" s="71">
        <v>0</v>
      </c>
      <c r="Q2211" s="79">
        <v>12000</v>
      </c>
      <c r="R2211" s="79">
        <v>1920</v>
      </c>
      <c r="S2211" s="71">
        <v>480</v>
      </c>
      <c r="T2211" s="79">
        <v>13440</v>
      </c>
      <c r="U2211" s="6" t="s">
        <v>24</v>
      </c>
      <c r="V2211" s="84">
        <f t="shared" ref="V2211:V2213" si="233">T2211/17.2688</f>
        <v>778.28221995737988</v>
      </c>
      <c r="W2211" s="110">
        <v>46111</v>
      </c>
      <c r="X2211" s="6" t="s">
        <v>122</v>
      </c>
      <c r="Y2211" s="6" t="s">
        <v>121</v>
      </c>
      <c r="Z2211" s="6" t="s">
        <v>1498</v>
      </c>
      <c r="AA2211" s="6" t="s">
        <v>1497</v>
      </c>
      <c r="AB2211" s="76" t="s">
        <v>542</v>
      </c>
      <c r="AC2211" s="76" t="s">
        <v>541</v>
      </c>
      <c r="AD2211" s="76" t="s">
        <v>195</v>
      </c>
      <c r="AE2211" s="76" t="s">
        <v>547</v>
      </c>
      <c r="AF2211" s="76" t="s">
        <v>96</v>
      </c>
      <c r="AG2211" s="82"/>
      <c r="AH2211" s="60"/>
      <c r="AI2211" s="75" t="s">
        <v>7419</v>
      </c>
      <c r="AJ2211" s="6" t="s">
        <v>103</v>
      </c>
      <c r="AK2211" s="81">
        <v>0</v>
      </c>
      <c r="AL2211" s="6" t="s">
        <v>103</v>
      </c>
      <c r="AM2211" s="342"/>
      <c r="AN2211" s="342"/>
      <c r="AO2211" s="342"/>
    </row>
    <row r="2212" spans="1:41">
      <c r="A2212" s="75" t="s">
        <v>7419</v>
      </c>
      <c r="B2212" s="6" t="s">
        <v>93</v>
      </c>
      <c r="C2212" s="76">
        <v>2211</v>
      </c>
      <c r="D2212" s="6" t="s">
        <v>594</v>
      </c>
      <c r="E2212" s="6" t="s">
        <v>2163</v>
      </c>
      <c r="F2212" s="6" t="str">
        <f t="shared" si="227"/>
        <v>FREIGHTRM-R-042-SI26-M19</v>
      </c>
      <c r="G2212" s="97" t="s">
        <v>7523</v>
      </c>
      <c r="H2212" s="97" t="s">
        <v>7524</v>
      </c>
      <c r="I2212" s="85" t="s">
        <v>6622</v>
      </c>
      <c r="J2212" s="92">
        <v>46111</v>
      </c>
      <c r="K2212" s="97"/>
      <c r="L2212" s="6" t="s">
        <v>7657</v>
      </c>
      <c r="M2212" s="6" t="s">
        <v>174</v>
      </c>
      <c r="N2212" s="6" t="s">
        <v>1502</v>
      </c>
      <c r="O2212" s="71">
        <v>0</v>
      </c>
      <c r="P2212" s="71">
        <v>0</v>
      </c>
      <c r="Q2212" s="79">
        <v>16905</v>
      </c>
      <c r="R2212" s="79">
        <v>2704.8</v>
      </c>
      <c r="S2212" s="71">
        <v>676.2</v>
      </c>
      <c r="T2212" s="79">
        <v>18933.599999999999</v>
      </c>
      <c r="U2212" s="6" t="s">
        <v>24</v>
      </c>
      <c r="V2212" s="84">
        <f t="shared" si="233"/>
        <v>1096.4050773649587</v>
      </c>
      <c r="W2212" s="110">
        <v>46112</v>
      </c>
      <c r="X2212" s="6" t="s">
        <v>7657</v>
      </c>
      <c r="Y2212" s="6" t="s">
        <v>1475</v>
      </c>
      <c r="Z2212" s="6" t="s">
        <v>239</v>
      </c>
      <c r="AA2212" s="6" t="s">
        <v>122</v>
      </c>
      <c r="AB2212" s="76" t="s">
        <v>539</v>
      </c>
      <c r="AC2212" s="76" t="s">
        <v>540</v>
      </c>
      <c r="AD2212" s="76" t="s">
        <v>174</v>
      </c>
      <c r="AE2212" s="378">
        <v>67110003</v>
      </c>
      <c r="AF2212" s="76" t="s">
        <v>96</v>
      </c>
      <c r="AG2212" s="82"/>
      <c r="AH2212" s="60"/>
      <c r="AI2212" s="75" t="s">
        <v>7419</v>
      </c>
      <c r="AJ2212" s="6" t="s">
        <v>103</v>
      </c>
      <c r="AK2212" s="81">
        <v>0</v>
      </c>
      <c r="AL2212" s="6" t="s">
        <v>103</v>
      </c>
      <c r="AM2212" s="342"/>
      <c r="AN2212" s="342"/>
      <c r="AO2212" s="342"/>
    </row>
    <row r="2213" spans="1:41">
      <c r="A2213" s="75" t="s">
        <v>7419</v>
      </c>
      <c r="B2213" s="6" t="s">
        <v>93</v>
      </c>
      <c r="C2213" s="76">
        <v>2212</v>
      </c>
      <c r="D2213" s="6" t="s">
        <v>594</v>
      </c>
      <c r="E2213" s="6" t="s">
        <v>2163</v>
      </c>
      <c r="F2213" s="6" t="str">
        <f t="shared" si="227"/>
        <v>FREIGHTFG-V-031-V1E26-M23.1</v>
      </c>
      <c r="G2213" s="97" t="s">
        <v>7525</v>
      </c>
      <c r="H2213" s="97" t="s">
        <v>7526</v>
      </c>
      <c r="I2213" s="85" t="s">
        <v>6622</v>
      </c>
      <c r="J2213" s="92">
        <v>46114</v>
      </c>
      <c r="K2213" s="97" t="s">
        <v>7543</v>
      </c>
      <c r="L2213" s="6" t="s">
        <v>6637</v>
      </c>
      <c r="M2213" s="6" t="s">
        <v>174</v>
      </c>
      <c r="N2213" s="6" t="s">
        <v>1502</v>
      </c>
      <c r="O2213" s="71">
        <v>0</v>
      </c>
      <c r="P2213" s="71">
        <v>0</v>
      </c>
      <c r="Q2213" s="79">
        <v>8715</v>
      </c>
      <c r="R2213" s="79">
        <v>1394.4</v>
      </c>
      <c r="S2213" s="71">
        <v>348.6</v>
      </c>
      <c r="T2213" s="79">
        <v>9760.7999999999993</v>
      </c>
      <c r="U2213" s="6" t="s">
        <v>24</v>
      </c>
      <c r="V2213" s="84">
        <f t="shared" si="233"/>
        <v>565.22746224404705</v>
      </c>
      <c r="W2213" s="110">
        <v>46114</v>
      </c>
      <c r="X2213" s="6" t="s">
        <v>122</v>
      </c>
      <c r="Y2213" s="6" t="s">
        <v>121</v>
      </c>
      <c r="Z2213" s="6" t="s">
        <v>1472</v>
      </c>
      <c r="AA2213" s="6" t="s">
        <v>7658</v>
      </c>
      <c r="AB2213" s="76" t="s">
        <v>1118</v>
      </c>
      <c r="AC2213" s="76" t="s">
        <v>541</v>
      </c>
      <c r="AD2213" s="76" t="s">
        <v>195</v>
      </c>
      <c r="AE2213" s="76" t="s">
        <v>547</v>
      </c>
      <c r="AF2213" s="76" t="s">
        <v>96</v>
      </c>
      <c r="AG2213" s="82"/>
      <c r="AH2213" s="60"/>
      <c r="AI2213" s="75" t="s">
        <v>7419</v>
      </c>
      <c r="AJ2213" s="6" t="s">
        <v>103</v>
      </c>
      <c r="AK2213" s="81">
        <v>0</v>
      </c>
      <c r="AL2213" s="6" t="s">
        <v>103</v>
      </c>
      <c r="AM2213" s="342"/>
      <c r="AN2213" s="342"/>
      <c r="AO2213" s="342"/>
    </row>
    <row r="2214" spans="1:41">
      <c r="A2214" s="75" t="s">
        <v>7419</v>
      </c>
      <c r="B2214" s="6" t="s">
        <v>93</v>
      </c>
      <c r="C2214" s="76">
        <v>2213</v>
      </c>
      <c r="D2214" s="6" t="s">
        <v>107</v>
      </c>
      <c r="E2214" s="6" t="s">
        <v>105</v>
      </c>
      <c r="F2214" s="6" t="str">
        <f t="shared" si="227"/>
        <v xml:space="preserve">STORAGERM-J-1260LI26-M19 </v>
      </c>
      <c r="G2214" s="97" t="s">
        <v>7527</v>
      </c>
      <c r="H2214" s="95">
        <v>147222</v>
      </c>
      <c r="I2214" s="85" t="s">
        <v>6622</v>
      </c>
      <c r="J2214" s="92">
        <v>46111</v>
      </c>
      <c r="K2214" s="97" t="s">
        <v>7659</v>
      </c>
      <c r="L2214" s="6" t="s">
        <v>7660</v>
      </c>
      <c r="M2214" s="6" t="s">
        <v>173</v>
      </c>
      <c r="N2214" s="80" t="s">
        <v>7661</v>
      </c>
      <c r="O2214" s="71">
        <v>0</v>
      </c>
      <c r="P2214" s="71">
        <v>0</v>
      </c>
      <c r="Q2214" s="79">
        <v>224.5</v>
      </c>
      <c r="R2214" s="79">
        <v>0</v>
      </c>
      <c r="S2214" s="71">
        <v>0</v>
      </c>
      <c r="T2214" s="79">
        <v>224.5</v>
      </c>
      <c r="U2214" s="87" t="s">
        <v>118</v>
      </c>
      <c r="V2214" s="84">
        <f t="shared" ref="V2214:V2220" si="234">T2214</f>
        <v>224.5</v>
      </c>
      <c r="W2214" s="94">
        <v>46083</v>
      </c>
      <c r="X2214" s="80" t="s">
        <v>237</v>
      </c>
      <c r="Y2214" s="80" t="s">
        <v>238</v>
      </c>
      <c r="Z2214" s="80" t="s">
        <v>239</v>
      </c>
      <c r="AA2214" s="80" t="s">
        <v>240</v>
      </c>
      <c r="AB2214" s="76" t="s">
        <v>539</v>
      </c>
      <c r="AC2214" s="76" t="s">
        <v>540</v>
      </c>
      <c r="AD2214" s="76" t="s">
        <v>173</v>
      </c>
      <c r="AE2214" s="139" t="s">
        <v>550</v>
      </c>
      <c r="AF2214" s="76" t="s">
        <v>96</v>
      </c>
      <c r="AG2214" s="82"/>
      <c r="AH2214" s="60"/>
      <c r="AI2214" s="75" t="s">
        <v>7419</v>
      </c>
      <c r="AJ2214" s="6" t="s">
        <v>103</v>
      </c>
      <c r="AK2214" s="81">
        <v>0</v>
      </c>
      <c r="AL2214" s="6" t="s">
        <v>103</v>
      </c>
      <c r="AM2214" s="342"/>
      <c r="AN2214" s="342"/>
      <c r="AO2214" s="342"/>
    </row>
    <row r="2215" spans="1:41">
      <c r="A2215" s="75" t="s">
        <v>7419</v>
      </c>
      <c r="B2215" s="6" t="s">
        <v>93</v>
      </c>
      <c r="C2215" s="76">
        <v>2214</v>
      </c>
      <c r="D2215" s="6" t="s">
        <v>107</v>
      </c>
      <c r="E2215" s="6" t="s">
        <v>105</v>
      </c>
      <c r="F2215" s="6" t="str">
        <f t="shared" si="227"/>
        <v>STORAGERM-J-1260LI26-M19</v>
      </c>
      <c r="G2215" s="97" t="s">
        <v>7528</v>
      </c>
      <c r="H2215" s="95">
        <v>147223</v>
      </c>
      <c r="I2215" s="85" t="s">
        <v>6622</v>
      </c>
      <c r="J2215" s="92">
        <v>46111</v>
      </c>
      <c r="K2215" s="97" t="s">
        <v>7659</v>
      </c>
      <c r="L2215" s="6" t="s">
        <v>248</v>
      </c>
      <c r="M2215" s="6" t="s">
        <v>173</v>
      </c>
      <c r="N2215" s="80" t="s">
        <v>7662</v>
      </c>
      <c r="O2215" s="71">
        <v>0</v>
      </c>
      <c r="P2215" s="71">
        <v>0</v>
      </c>
      <c r="Q2215" s="79">
        <v>710.4</v>
      </c>
      <c r="R2215" s="79">
        <v>0</v>
      </c>
      <c r="S2215" s="71">
        <v>0</v>
      </c>
      <c r="T2215" s="79">
        <v>710.4</v>
      </c>
      <c r="U2215" s="87" t="s">
        <v>118</v>
      </c>
      <c r="V2215" s="84">
        <f t="shared" si="234"/>
        <v>710.4</v>
      </c>
      <c r="W2215" s="94">
        <v>46085</v>
      </c>
      <c r="X2215" s="80" t="s">
        <v>237</v>
      </c>
      <c r="Y2215" s="80" t="s">
        <v>238</v>
      </c>
      <c r="Z2215" s="80" t="s">
        <v>239</v>
      </c>
      <c r="AA2215" s="80" t="s">
        <v>240</v>
      </c>
      <c r="AB2215" s="76" t="s">
        <v>539</v>
      </c>
      <c r="AC2215" s="76" t="s">
        <v>540</v>
      </c>
      <c r="AD2215" s="76" t="s">
        <v>173</v>
      </c>
      <c r="AE2215" s="139" t="s">
        <v>550</v>
      </c>
      <c r="AF2215" s="76" t="s">
        <v>96</v>
      </c>
      <c r="AG2215" s="82"/>
      <c r="AH2215" s="60"/>
      <c r="AI2215" s="75" t="s">
        <v>7419</v>
      </c>
      <c r="AJ2215" s="6" t="s">
        <v>103</v>
      </c>
      <c r="AK2215" s="81">
        <v>0</v>
      </c>
      <c r="AL2215" s="6" t="s">
        <v>103</v>
      </c>
      <c r="AM2215" s="342"/>
      <c r="AN2215" s="342"/>
      <c r="AO2215" s="342"/>
    </row>
    <row r="2216" spans="1:41">
      <c r="A2216" s="75" t="s">
        <v>7419</v>
      </c>
      <c r="B2216" s="6" t="s">
        <v>93</v>
      </c>
      <c r="C2216" s="76">
        <v>2215</v>
      </c>
      <c r="D2216" s="6" t="s">
        <v>107</v>
      </c>
      <c r="E2216" s="6" t="s">
        <v>105</v>
      </c>
      <c r="F2216" s="6" t="str">
        <f t="shared" si="227"/>
        <v>STORAGERM-J-1305I26-M19</v>
      </c>
      <c r="G2216" s="97" t="s">
        <v>7529</v>
      </c>
      <c r="H2216" s="95">
        <v>147265</v>
      </c>
      <c r="I2216" s="85" t="s">
        <v>6622</v>
      </c>
      <c r="J2216" s="92">
        <v>46113</v>
      </c>
      <c r="K2216" s="97" t="s">
        <v>7663</v>
      </c>
      <c r="L2216" s="6" t="s">
        <v>255</v>
      </c>
      <c r="M2216" s="6" t="s">
        <v>173</v>
      </c>
      <c r="N2216" s="80" t="s">
        <v>7664</v>
      </c>
      <c r="O2216" s="71">
        <v>0</v>
      </c>
      <c r="P2216" s="71">
        <v>0</v>
      </c>
      <c r="Q2216" s="79">
        <v>972.25</v>
      </c>
      <c r="R2216" s="79">
        <v>0</v>
      </c>
      <c r="S2216" s="71">
        <v>0</v>
      </c>
      <c r="T2216" s="79">
        <v>972.25</v>
      </c>
      <c r="U2216" s="87" t="s">
        <v>118</v>
      </c>
      <c r="V2216" s="84">
        <f t="shared" si="234"/>
        <v>972.25</v>
      </c>
      <c r="W2216" s="94">
        <v>46094</v>
      </c>
      <c r="X2216" s="80" t="s">
        <v>237</v>
      </c>
      <c r="Y2216" s="80" t="s">
        <v>238</v>
      </c>
      <c r="Z2216" s="80" t="s">
        <v>239</v>
      </c>
      <c r="AA2216" s="80" t="s">
        <v>240</v>
      </c>
      <c r="AB2216" s="76" t="s">
        <v>539</v>
      </c>
      <c r="AC2216" s="76" t="s">
        <v>540</v>
      </c>
      <c r="AD2216" s="76" t="s">
        <v>173</v>
      </c>
      <c r="AE2216" s="139" t="s">
        <v>550</v>
      </c>
      <c r="AF2216" s="76" t="s">
        <v>96</v>
      </c>
      <c r="AG2216" s="82"/>
      <c r="AH2216" s="60"/>
      <c r="AI2216" s="75" t="s">
        <v>7419</v>
      </c>
      <c r="AJ2216" s="6" t="s">
        <v>103</v>
      </c>
      <c r="AK2216" s="81">
        <v>0</v>
      </c>
      <c r="AL2216" s="6" t="s">
        <v>103</v>
      </c>
      <c r="AM2216" s="342"/>
      <c r="AN2216" s="342"/>
      <c r="AO2216" s="342"/>
    </row>
    <row r="2217" spans="1:41">
      <c r="A2217" s="75" t="s">
        <v>7419</v>
      </c>
      <c r="B2217" s="6" t="s">
        <v>93</v>
      </c>
      <c r="C2217" s="76">
        <v>2216</v>
      </c>
      <c r="D2217" s="6" t="s">
        <v>107</v>
      </c>
      <c r="E2217" s="6" t="s">
        <v>105</v>
      </c>
      <c r="F2217" s="6" t="str">
        <f t="shared" si="227"/>
        <v>STORAGERM-J-1158LI26-M19.1</v>
      </c>
      <c r="G2217" s="97" t="s">
        <v>3111</v>
      </c>
      <c r="H2217" s="95">
        <v>147266</v>
      </c>
      <c r="I2217" s="85" t="s">
        <v>6622</v>
      </c>
      <c r="J2217" s="92">
        <v>46113</v>
      </c>
      <c r="K2217" s="97" t="s">
        <v>7665</v>
      </c>
      <c r="L2217" s="6" t="s">
        <v>272</v>
      </c>
      <c r="M2217" s="6" t="s">
        <v>173</v>
      </c>
      <c r="N2217" s="80" t="s">
        <v>7666</v>
      </c>
      <c r="O2217" s="71">
        <v>0</v>
      </c>
      <c r="P2217" s="71">
        <v>0</v>
      </c>
      <c r="Q2217" s="79">
        <v>529.25</v>
      </c>
      <c r="R2217" s="79">
        <v>0</v>
      </c>
      <c r="S2217" s="71">
        <v>0</v>
      </c>
      <c r="T2217" s="79">
        <v>529.25</v>
      </c>
      <c r="U2217" s="87" t="s">
        <v>118</v>
      </c>
      <c r="V2217" s="84">
        <f t="shared" si="234"/>
        <v>529.25</v>
      </c>
      <c r="W2217" s="94">
        <v>46045</v>
      </c>
      <c r="X2217" s="80" t="s">
        <v>237</v>
      </c>
      <c r="Y2217" s="80" t="s">
        <v>238</v>
      </c>
      <c r="Z2217" s="80" t="s">
        <v>239</v>
      </c>
      <c r="AA2217" s="80" t="s">
        <v>240</v>
      </c>
      <c r="AB2217" s="76" t="s">
        <v>539</v>
      </c>
      <c r="AC2217" s="76" t="s">
        <v>540</v>
      </c>
      <c r="AD2217" s="76" t="s">
        <v>173</v>
      </c>
      <c r="AE2217" s="139" t="s">
        <v>550</v>
      </c>
      <c r="AF2217" s="76" t="s">
        <v>96</v>
      </c>
      <c r="AG2217" s="82"/>
      <c r="AH2217" s="60"/>
      <c r="AI2217" s="75" t="s">
        <v>7419</v>
      </c>
      <c r="AJ2217" s="6" t="s">
        <v>103</v>
      </c>
      <c r="AK2217" s="81">
        <v>0</v>
      </c>
      <c r="AL2217" s="6" t="s">
        <v>103</v>
      </c>
      <c r="AM2217" s="342"/>
      <c r="AN2217" s="342"/>
      <c r="AO2217" s="342"/>
    </row>
    <row r="2218" spans="1:41">
      <c r="A2218" s="75" t="s">
        <v>7419</v>
      </c>
      <c r="B2218" s="6" t="s">
        <v>93</v>
      </c>
      <c r="C2218" s="76">
        <v>2217</v>
      </c>
      <c r="D2218" s="6" t="s">
        <v>107</v>
      </c>
      <c r="E2218" s="6" t="s">
        <v>105</v>
      </c>
      <c r="F2218" s="6" t="str">
        <f t="shared" si="227"/>
        <v>STORAGERM-J-1314LI26- M19</v>
      </c>
      <c r="G2218" s="97" t="s">
        <v>7530</v>
      </c>
      <c r="H2218" s="95">
        <v>147267</v>
      </c>
      <c r="I2218" s="85" t="s">
        <v>6622</v>
      </c>
      <c r="J2218" s="92">
        <v>46113</v>
      </c>
      <c r="K2218" s="97" t="s">
        <v>7667</v>
      </c>
      <c r="L2218" s="6" t="s">
        <v>235</v>
      </c>
      <c r="M2218" s="6" t="s">
        <v>173</v>
      </c>
      <c r="N2218" s="80" t="s">
        <v>7668</v>
      </c>
      <c r="O2218" s="71">
        <v>0</v>
      </c>
      <c r="P2218" s="71">
        <v>0</v>
      </c>
      <c r="Q2218" s="79">
        <v>633.04999999999995</v>
      </c>
      <c r="R2218" s="79">
        <v>0</v>
      </c>
      <c r="S2218" s="71">
        <v>0</v>
      </c>
      <c r="T2218" s="79">
        <v>633.04999999999995</v>
      </c>
      <c r="U2218" s="87" t="s">
        <v>118</v>
      </c>
      <c r="V2218" s="84">
        <f t="shared" si="234"/>
        <v>633.04999999999995</v>
      </c>
      <c r="W2218" s="94">
        <v>46101</v>
      </c>
      <c r="X2218" s="80" t="s">
        <v>237</v>
      </c>
      <c r="Y2218" s="80" t="s">
        <v>238</v>
      </c>
      <c r="Z2218" s="80" t="s">
        <v>239</v>
      </c>
      <c r="AA2218" s="80" t="s">
        <v>240</v>
      </c>
      <c r="AB2218" s="76" t="s">
        <v>539</v>
      </c>
      <c r="AC2218" s="76" t="s">
        <v>540</v>
      </c>
      <c r="AD2218" s="76" t="s">
        <v>173</v>
      </c>
      <c r="AE2218" s="139" t="s">
        <v>550</v>
      </c>
      <c r="AF2218" s="76" t="s">
        <v>96</v>
      </c>
      <c r="AG2218" s="82"/>
      <c r="AH2218" s="60"/>
      <c r="AI2218" s="75" t="s">
        <v>7419</v>
      </c>
      <c r="AJ2218" s="6" t="s">
        <v>103</v>
      </c>
      <c r="AK2218" s="81">
        <v>0</v>
      </c>
      <c r="AL2218" s="6" t="s">
        <v>103</v>
      </c>
      <c r="AM2218" s="342"/>
      <c r="AN2218" s="342"/>
      <c r="AO2218" s="342"/>
    </row>
    <row r="2219" spans="1:41">
      <c r="A2219" s="75" t="s">
        <v>7419</v>
      </c>
      <c r="B2219" s="6" t="s">
        <v>93</v>
      </c>
      <c r="C2219" s="76">
        <v>2218</v>
      </c>
      <c r="D2219" s="6" t="s">
        <v>107</v>
      </c>
      <c r="E2219" s="6" t="s">
        <v>105</v>
      </c>
      <c r="F2219" s="6" t="str">
        <f t="shared" si="227"/>
        <v>STORAGEFG-R-2178LE25.M19</v>
      </c>
      <c r="G2219" s="97" t="s">
        <v>7531</v>
      </c>
      <c r="H2219" s="95">
        <v>147279</v>
      </c>
      <c r="I2219" s="85" t="s">
        <v>6622</v>
      </c>
      <c r="J2219" s="92">
        <v>46114</v>
      </c>
      <c r="K2219" s="97"/>
      <c r="L2219" s="80">
        <v>6171220</v>
      </c>
      <c r="M2219" s="6" t="s">
        <v>173</v>
      </c>
      <c r="N2219" s="80" t="s">
        <v>116</v>
      </c>
      <c r="O2219" s="71">
        <v>0</v>
      </c>
      <c r="P2219" s="71">
        <v>0</v>
      </c>
      <c r="Q2219" s="79">
        <v>57.9</v>
      </c>
      <c r="R2219" s="79">
        <v>0</v>
      </c>
      <c r="S2219" s="71">
        <v>0</v>
      </c>
      <c r="T2219" s="79">
        <v>57.9</v>
      </c>
      <c r="U2219" s="87" t="s">
        <v>118</v>
      </c>
      <c r="V2219" s="84">
        <f t="shared" si="234"/>
        <v>57.9</v>
      </c>
      <c r="W2219" s="94" t="s">
        <v>119</v>
      </c>
      <c r="X2219" s="80" t="s">
        <v>238</v>
      </c>
      <c r="Y2219" s="80" t="s">
        <v>238</v>
      </c>
      <c r="Z2219" s="80" t="s">
        <v>239</v>
      </c>
      <c r="AA2219" s="80" t="s">
        <v>240</v>
      </c>
      <c r="AB2219" s="76" t="s">
        <v>539</v>
      </c>
      <c r="AC2219" s="76" t="s">
        <v>541</v>
      </c>
      <c r="AD2219" s="76" t="s">
        <v>195</v>
      </c>
      <c r="AE2219" s="76">
        <v>75640000</v>
      </c>
      <c r="AF2219" s="76" t="s">
        <v>96</v>
      </c>
      <c r="AG2219" s="82"/>
      <c r="AH2219" s="60"/>
      <c r="AI2219" s="75" t="s">
        <v>7419</v>
      </c>
      <c r="AJ2219" s="6" t="s">
        <v>103</v>
      </c>
      <c r="AK2219" s="81">
        <v>0</v>
      </c>
      <c r="AL2219" s="6" t="s">
        <v>103</v>
      </c>
      <c r="AM2219" s="342"/>
      <c r="AN2219" s="342"/>
      <c r="AO2219" s="342"/>
    </row>
    <row r="2220" spans="1:41">
      <c r="A2220" s="75" t="s">
        <v>7419</v>
      </c>
      <c r="B2220" s="6" t="s">
        <v>93</v>
      </c>
      <c r="C2220" s="76">
        <v>2219</v>
      </c>
      <c r="D2220" s="6" t="s">
        <v>107</v>
      </c>
      <c r="E2220" s="6" t="s">
        <v>105</v>
      </c>
      <c r="F2220" s="6" t="str">
        <f t="shared" si="227"/>
        <v>STORAGEFG-R-1989LE25.M19</v>
      </c>
      <c r="G2220" s="97" t="s">
        <v>1805</v>
      </c>
      <c r="H2220" s="95">
        <v>147281</v>
      </c>
      <c r="I2220" s="85" t="s">
        <v>6622</v>
      </c>
      <c r="J2220" s="92">
        <v>46114</v>
      </c>
      <c r="K2220" s="97"/>
      <c r="L2220" s="6" t="s">
        <v>7669</v>
      </c>
      <c r="M2220" s="6" t="s">
        <v>173</v>
      </c>
      <c r="N2220" s="80" t="s">
        <v>116</v>
      </c>
      <c r="O2220" s="71">
        <v>0</v>
      </c>
      <c r="P2220" s="71">
        <v>0</v>
      </c>
      <c r="Q2220" s="79">
        <v>104.3</v>
      </c>
      <c r="R2220" s="79">
        <v>0</v>
      </c>
      <c r="S2220" s="71">
        <v>0</v>
      </c>
      <c r="T2220" s="79">
        <v>104.3</v>
      </c>
      <c r="U2220" s="87" t="s">
        <v>118</v>
      </c>
      <c r="V2220" s="84">
        <f t="shared" si="234"/>
        <v>104.3</v>
      </c>
      <c r="W2220" s="94" t="s">
        <v>119</v>
      </c>
      <c r="X2220" s="80" t="s">
        <v>238</v>
      </c>
      <c r="Y2220" s="80" t="s">
        <v>238</v>
      </c>
      <c r="Z2220" s="80" t="s">
        <v>239</v>
      </c>
      <c r="AA2220" s="80" t="s">
        <v>240</v>
      </c>
      <c r="AB2220" s="76" t="s">
        <v>539</v>
      </c>
      <c r="AC2220" s="76" t="s">
        <v>541</v>
      </c>
      <c r="AD2220" s="76" t="s">
        <v>195</v>
      </c>
      <c r="AE2220" s="76">
        <v>75640000</v>
      </c>
      <c r="AF2220" s="76" t="s">
        <v>96</v>
      </c>
      <c r="AG2220" s="82"/>
      <c r="AH2220" s="60"/>
      <c r="AI2220" s="75" t="s">
        <v>7419</v>
      </c>
      <c r="AJ2220" s="6" t="s">
        <v>103</v>
      </c>
      <c r="AK2220" s="81">
        <v>0</v>
      </c>
      <c r="AL2220" s="6" t="s">
        <v>103</v>
      </c>
      <c r="AM2220" s="342"/>
      <c r="AN2220" s="342"/>
      <c r="AO2220" s="342"/>
    </row>
    <row r="2221" spans="1:41">
      <c r="A2221" s="75" t="s">
        <v>7419</v>
      </c>
      <c r="B2221" s="6" t="s">
        <v>93</v>
      </c>
      <c r="C2221" s="76">
        <v>2220</v>
      </c>
      <c r="D2221" s="6" t="s">
        <v>110</v>
      </c>
      <c r="E2221" s="80" t="s">
        <v>2165</v>
      </c>
      <c r="F2221" s="6" t="str">
        <f t="shared" si="227"/>
        <v>FREIGHT RM-R-032-SI26-M19</v>
      </c>
      <c r="G2221" s="97" t="s">
        <v>6039</v>
      </c>
      <c r="H2221" s="95">
        <v>4969</v>
      </c>
      <c r="I2221" s="85" t="s">
        <v>6622</v>
      </c>
      <c r="J2221" s="92">
        <v>46111</v>
      </c>
      <c r="K2221" s="97"/>
      <c r="L2221" s="80" t="s">
        <v>116</v>
      </c>
      <c r="M2221" s="80" t="s">
        <v>173</v>
      </c>
      <c r="N2221" s="80" t="s">
        <v>7670</v>
      </c>
      <c r="O2221" s="71">
        <v>0</v>
      </c>
      <c r="P2221" s="71">
        <v>0</v>
      </c>
      <c r="Q2221" s="79">
        <v>54000</v>
      </c>
      <c r="R2221" s="79">
        <v>8640</v>
      </c>
      <c r="S2221" s="71">
        <v>2160</v>
      </c>
      <c r="T2221" s="79">
        <v>60480</v>
      </c>
      <c r="U2221" s="87" t="s">
        <v>24</v>
      </c>
      <c r="V2221" s="84">
        <f t="shared" ref="V2221:V2223" si="235">T2221/17.2688</f>
        <v>3502.2699898082092</v>
      </c>
      <c r="W2221" s="94">
        <v>46113</v>
      </c>
      <c r="X2221" s="80" t="s">
        <v>3643</v>
      </c>
      <c r="Y2221" s="80" t="s">
        <v>282</v>
      </c>
      <c r="Z2221" s="80" t="s">
        <v>121</v>
      </c>
      <c r="AA2221" s="80" t="s">
        <v>122</v>
      </c>
      <c r="AB2221" s="76" t="s">
        <v>539</v>
      </c>
      <c r="AC2221" s="76" t="s">
        <v>540</v>
      </c>
      <c r="AD2221" s="76" t="s">
        <v>174</v>
      </c>
      <c r="AE2221" s="378">
        <v>67110003</v>
      </c>
      <c r="AF2221" s="76" t="s">
        <v>96</v>
      </c>
      <c r="AG2221" s="82"/>
      <c r="AH2221" s="60"/>
      <c r="AI2221" s="75" t="s">
        <v>7419</v>
      </c>
      <c r="AJ2221" s="6" t="s">
        <v>103</v>
      </c>
      <c r="AK2221" s="81">
        <v>0</v>
      </c>
      <c r="AL2221" s="6" t="s">
        <v>103</v>
      </c>
      <c r="AM2221" s="342"/>
      <c r="AN2221" s="342"/>
      <c r="AO2221" s="342"/>
    </row>
    <row r="2222" spans="1:41">
      <c r="A2222" s="75" t="s">
        <v>7419</v>
      </c>
      <c r="B2222" s="6" t="s">
        <v>93</v>
      </c>
      <c r="C2222" s="76">
        <v>2221</v>
      </c>
      <c r="D2222" s="6" t="s">
        <v>110</v>
      </c>
      <c r="E2222" s="80" t="s">
        <v>2165</v>
      </c>
      <c r="F2222" s="6" t="str">
        <f t="shared" si="227"/>
        <v>FREIGHT RM-R-031-SI26-M19</v>
      </c>
      <c r="G2222" s="97" t="s">
        <v>6036</v>
      </c>
      <c r="H2222" s="95">
        <v>4969</v>
      </c>
      <c r="I2222" s="85" t="s">
        <v>6622</v>
      </c>
      <c r="J2222" s="92">
        <v>46111</v>
      </c>
      <c r="K2222" s="95"/>
      <c r="L2222" s="80" t="s">
        <v>116</v>
      </c>
      <c r="M2222" s="80" t="s">
        <v>173</v>
      </c>
      <c r="N2222" s="80" t="s">
        <v>7671</v>
      </c>
      <c r="O2222" s="71">
        <v>0</v>
      </c>
      <c r="P2222" s="71">
        <v>0</v>
      </c>
      <c r="Q2222" s="71">
        <v>0</v>
      </c>
      <c r="R2222" s="71">
        <v>0</v>
      </c>
      <c r="S2222" s="71">
        <v>0</v>
      </c>
      <c r="T2222" s="71">
        <v>0</v>
      </c>
      <c r="U2222" s="87" t="s">
        <v>24</v>
      </c>
      <c r="V2222" s="84">
        <f t="shared" si="235"/>
        <v>0</v>
      </c>
      <c r="W2222" s="94" t="s">
        <v>119</v>
      </c>
      <c r="X2222" s="80" t="s">
        <v>3643</v>
      </c>
      <c r="Y2222" s="80" t="s">
        <v>282</v>
      </c>
      <c r="Z2222" s="80" t="s">
        <v>121</v>
      </c>
      <c r="AA2222" s="80" t="s">
        <v>122</v>
      </c>
      <c r="AB2222" s="76" t="s">
        <v>539</v>
      </c>
      <c r="AC2222" s="76" t="s">
        <v>540</v>
      </c>
      <c r="AD2222" s="76" t="s">
        <v>174</v>
      </c>
      <c r="AE2222" s="378">
        <v>67110003</v>
      </c>
      <c r="AF2222" s="76" t="s">
        <v>96</v>
      </c>
      <c r="AG2222" s="82"/>
      <c r="AH2222" s="60"/>
      <c r="AI2222" s="75" t="s">
        <v>7419</v>
      </c>
      <c r="AJ2222" s="6" t="s">
        <v>103</v>
      </c>
      <c r="AK2222" s="81">
        <v>0</v>
      </c>
      <c r="AL2222" s="6" t="s">
        <v>103</v>
      </c>
      <c r="AM2222" s="342"/>
      <c r="AN2222" s="342"/>
      <c r="AO2222" s="342"/>
    </row>
    <row r="2223" spans="1:41">
      <c r="A2223" s="75" t="s">
        <v>7419</v>
      </c>
      <c r="B2223" s="6" t="s">
        <v>93</v>
      </c>
      <c r="C2223" s="76">
        <v>2222</v>
      </c>
      <c r="D2223" s="6" t="s">
        <v>110</v>
      </c>
      <c r="E2223" s="80" t="s">
        <v>2165</v>
      </c>
      <c r="F2223" s="6" t="str">
        <f t="shared" si="227"/>
        <v>FREIGHT RM-A-031-SI26-M19-L</v>
      </c>
      <c r="G2223" s="97" t="s">
        <v>7094</v>
      </c>
      <c r="H2223" s="95">
        <v>4972</v>
      </c>
      <c r="I2223" s="85" t="s">
        <v>6622</v>
      </c>
      <c r="J2223" s="92">
        <v>46112</v>
      </c>
      <c r="K2223" s="95"/>
      <c r="L2223" s="80" t="s">
        <v>116</v>
      </c>
      <c r="M2223" s="80" t="s">
        <v>173</v>
      </c>
      <c r="N2223" s="80" t="s">
        <v>6330</v>
      </c>
      <c r="O2223" s="71">
        <v>0</v>
      </c>
      <c r="P2223" s="71">
        <v>0</v>
      </c>
      <c r="Q2223" s="79">
        <v>27750</v>
      </c>
      <c r="R2223" s="79">
        <v>4440</v>
      </c>
      <c r="S2223" s="71">
        <v>1110</v>
      </c>
      <c r="T2223" s="79">
        <v>31080</v>
      </c>
      <c r="U2223" s="87" t="s">
        <v>24</v>
      </c>
      <c r="V2223" s="84">
        <f t="shared" si="235"/>
        <v>1799.777633651441</v>
      </c>
      <c r="W2223" s="94">
        <v>46114</v>
      </c>
      <c r="X2223" s="80" t="s">
        <v>120</v>
      </c>
      <c r="Y2223" s="80" t="s">
        <v>282</v>
      </c>
      <c r="Z2223" s="80" t="s">
        <v>121</v>
      </c>
      <c r="AA2223" s="80" t="s">
        <v>122</v>
      </c>
      <c r="AB2223" s="76" t="s">
        <v>539</v>
      </c>
      <c r="AC2223" s="76" t="s">
        <v>540</v>
      </c>
      <c r="AD2223" s="76" t="s">
        <v>174</v>
      </c>
      <c r="AE2223" s="378">
        <v>67110003</v>
      </c>
      <c r="AF2223" s="76" t="s">
        <v>96</v>
      </c>
      <c r="AG2223" s="82"/>
      <c r="AH2223" s="60"/>
      <c r="AI2223" s="75" t="s">
        <v>7419</v>
      </c>
      <c r="AJ2223" s="6" t="s">
        <v>103</v>
      </c>
      <c r="AK2223" s="81">
        <v>0</v>
      </c>
      <c r="AL2223" s="6" t="s">
        <v>103</v>
      </c>
      <c r="AM2223" s="342"/>
      <c r="AN2223" s="342"/>
      <c r="AO2223" s="342"/>
    </row>
    <row r="2224" spans="1:41">
      <c r="A2224" s="75" t="s">
        <v>7419</v>
      </c>
      <c r="B2224" s="6" t="s">
        <v>93</v>
      </c>
      <c r="C2224" s="76">
        <v>2223</v>
      </c>
      <c r="D2224" s="6" t="s">
        <v>1565</v>
      </c>
      <c r="E2224" s="80" t="s">
        <v>2165</v>
      </c>
      <c r="F2224" s="6" t="str">
        <f t="shared" si="227"/>
        <v>FREIGHT RM-J-1289LI26-M23</v>
      </c>
      <c r="G2224" s="6" t="s">
        <v>7532</v>
      </c>
      <c r="H2224" s="6" t="s">
        <v>7533</v>
      </c>
      <c r="I2224" s="85" t="s">
        <v>6622</v>
      </c>
      <c r="J2224" s="92">
        <v>46112</v>
      </c>
      <c r="K2224" s="97" t="s">
        <v>116</v>
      </c>
      <c r="L2224" s="6" t="s">
        <v>7672</v>
      </c>
      <c r="M2224" s="80" t="s">
        <v>173</v>
      </c>
      <c r="N2224" s="80" t="s">
        <v>116</v>
      </c>
      <c r="O2224" s="71">
        <v>0</v>
      </c>
      <c r="P2224" s="71">
        <v>0</v>
      </c>
      <c r="Q2224" s="79">
        <v>2200</v>
      </c>
      <c r="R2224" s="79">
        <v>0</v>
      </c>
      <c r="S2224" s="71">
        <v>0</v>
      </c>
      <c r="T2224" s="79">
        <v>2200</v>
      </c>
      <c r="U2224" s="87" t="s">
        <v>118</v>
      </c>
      <c r="V2224" s="84">
        <f t="shared" ref="V2224:V2226" si="236">T2224</f>
        <v>2200</v>
      </c>
      <c r="W2224" s="74" t="s">
        <v>119</v>
      </c>
      <c r="X2224" s="6" t="s">
        <v>2584</v>
      </c>
      <c r="Y2224" s="80" t="s">
        <v>178</v>
      </c>
      <c r="Z2224" s="80" t="s">
        <v>178</v>
      </c>
      <c r="AA2224" s="80" t="s">
        <v>1156</v>
      </c>
      <c r="AB2224" s="76" t="s">
        <v>1118</v>
      </c>
      <c r="AC2224" s="76" t="s">
        <v>540</v>
      </c>
      <c r="AD2224" s="76" t="s">
        <v>173</v>
      </c>
      <c r="AE2224" s="76" t="s">
        <v>548</v>
      </c>
      <c r="AF2224" s="76" t="s">
        <v>96</v>
      </c>
      <c r="AG2224" s="82"/>
      <c r="AH2224" s="60"/>
      <c r="AI2224" s="75" t="s">
        <v>7419</v>
      </c>
      <c r="AJ2224" s="6" t="s">
        <v>103</v>
      </c>
      <c r="AK2224" s="81">
        <v>0</v>
      </c>
      <c r="AL2224" s="6" t="s">
        <v>103</v>
      </c>
      <c r="AM2224" s="342"/>
      <c r="AN2224" s="342"/>
      <c r="AO2224" s="342"/>
    </row>
    <row r="2225" spans="1:41">
      <c r="A2225" s="75" t="s">
        <v>7419</v>
      </c>
      <c r="B2225" s="6" t="s">
        <v>93</v>
      </c>
      <c r="C2225" s="76">
        <v>2224</v>
      </c>
      <c r="D2225" s="6" t="s">
        <v>1565</v>
      </c>
      <c r="E2225" s="80" t="s">
        <v>2165</v>
      </c>
      <c r="F2225" s="6" t="str">
        <f t="shared" si="227"/>
        <v>FREIGHT RM-J-1294LI26-M19</v>
      </c>
      <c r="G2225" s="6" t="s">
        <v>7534</v>
      </c>
      <c r="H2225" s="6" t="s">
        <v>7535</v>
      </c>
      <c r="I2225" s="85" t="s">
        <v>6622</v>
      </c>
      <c r="J2225" s="78">
        <v>46113</v>
      </c>
      <c r="K2225" s="97" t="s">
        <v>116</v>
      </c>
      <c r="L2225" s="80">
        <v>6155627</v>
      </c>
      <c r="M2225" s="80" t="s">
        <v>173</v>
      </c>
      <c r="N2225" s="80" t="s">
        <v>116</v>
      </c>
      <c r="O2225" s="71">
        <v>0</v>
      </c>
      <c r="P2225" s="71">
        <v>0</v>
      </c>
      <c r="Q2225" s="79">
        <v>1955</v>
      </c>
      <c r="R2225" s="79">
        <v>0</v>
      </c>
      <c r="S2225" s="71">
        <v>0</v>
      </c>
      <c r="T2225" s="79">
        <v>1955</v>
      </c>
      <c r="U2225" s="87" t="s">
        <v>118</v>
      </c>
      <c r="V2225" s="84">
        <f t="shared" si="236"/>
        <v>1955</v>
      </c>
      <c r="W2225" s="74" t="s">
        <v>119</v>
      </c>
      <c r="X2225" s="80" t="s">
        <v>196</v>
      </c>
      <c r="Y2225" s="80" t="s">
        <v>178</v>
      </c>
      <c r="Z2225" s="80" t="s">
        <v>178</v>
      </c>
      <c r="AA2225" s="6" t="s">
        <v>2087</v>
      </c>
      <c r="AB2225" s="76" t="s">
        <v>539</v>
      </c>
      <c r="AC2225" s="76" t="s">
        <v>540</v>
      </c>
      <c r="AD2225" s="76" t="s">
        <v>173</v>
      </c>
      <c r="AE2225" s="76" t="s">
        <v>548</v>
      </c>
      <c r="AF2225" s="76" t="s">
        <v>96</v>
      </c>
      <c r="AG2225" s="82"/>
      <c r="AH2225" s="60"/>
      <c r="AI2225" s="75" t="s">
        <v>7419</v>
      </c>
      <c r="AJ2225" s="6" t="s">
        <v>103</v>
      </c>
      <c r="AK2225" s="81">
        <v>0</v>
      </c>
      <c r="AL2225" s="6" t="s">
        <v>103</v>
      </c>
      <c r="AM2225" s="342"/>
      <c r="AN2225" s="342"/>
      <c r="AO2225" s="342"/>
    </row>
    <row r="2226" spans="1:41">
      <c r="A2226" s="75" t="s">
        <v>7419</v>
      </c>
      <c r="B2226" s="6" t="s">
        <v>93</v>
      </c>
      <c r="C2226" s="76">
        <v>2225</v>
      </c>
      <c r="D2226" s="6" t="s">
        <v>1565</v>
      </c>
      <c r="E2226" s="80" t="s">
        <v>2165</v>
      </c>
      <c r="F2226" s="6" t="str">
        <f t="shared" si="227"/>
        <v>FREIGHT RM-J-1309LI26-M19</v>
      </c>
      <c r="G2226" s="6" t="s">
        <v>7536</v>
      </c>
      <c r="H2226" s="6" t="s">
        <v>7537</v>
      </c>
      <c r="I2226" s="85" t="s">
        <v>6622</v>
      </c>
      <c r="J2226" s="78">
        <v>46115</v>
      </c>
      <c r="K2226" s="97" t="s">
        <v>116</v>
      </c>
      <c r="L2226" s="6" t="s">
        <v>7673</v>
      </c>
      <c r="M2226" s="80" t="s">
        <v>173</v>
      </c>
      <c r="N2226" s="80" t="s">
        <v>116</v>
      </c>
      <c r="O2226" s="71">
        <v>0</v>
      </c>
      <c r="P2226" s="71">
        <v>0</v>
      </c>
      <c r="Q2226" s="79">
        <v>2450</v>
      </c>
      <c r="R2226" s="79">
        <v>0</v>
      </c>
      <c r="S2226" s="71">
        <v>0</v>
      </c>
      <c r="T2226" s="79">
        <v>2450</v>
      </c>
      <c r="U2226" s="87" t="s">
        <v>118</v>
      </c>
      <c r="V2226" s="84">
        <f t="shared" si="236"/>
        <v>2450</v>
      </c>
      <c r="W2226" s="74" t="s">
        <v>119</v>
      </c>
      <c r="X2226" s="80" t="s">
        <v>196</v>
      </c>
      <c r="Y2226" s="80" t="s">
        <v>178</v>
      </c>
      <c r="Z2226" s="80" t="s">
        <v>178</v>
      </c>
      <c r="AA2226" s="80" t="s">
        <v>120</v>
      </c>
      <c r="AB2226" s="76" t="s">
        <v>539</v>
      </c>
      <c r="AC2226" s="76" t="s">
        <v>540</v>
      </c>
      <c r="AD2226" s="76" t="s">
        <v>173</v>
      </c>
      <c r="AE2226" s="76" t="s">
        <v>548</v>
      </c>
      <c r="AF2226" s="76" t="s">
        <v>96</v>
      </c>
      <c r="AG2226" s="82"/>
      <c r="AH2226" s="60"/>
      <c r="AI2226" s="75" t="s">
        <v>7419</v>
      </c>
      <c r="AJ2226" s="6" t="s">
        <v>103</v>
      </c>
      <c r="AK2226" s="81">
        <v>0</v>
      </c>
      <c r="AL2226" s="6" t="s">
        <v>103</v>
      </c>
      <c r="AM2226" s="342"/>
      <c r="AN2226" s="342"/>
      <c r="AO2226" s="342"/>
    </row>
    <row r="2227" spans="1:41">
      <c r="A2227" s="75" t="s">
        <v>7693</v>
      </c>
      <c r="B2227" s="6" t="s">
        <v>93</v>
      </c>
      <c r="C2227" s="76">
        <v>2226</v>
      </c>
      <c r="D2227" s="80" t="s">
        <v>589</v>
      </c>
      <c r="E2227" s="80" t="s">
        <v>2164</v>
      </c>
      <c r="F2227" s="6" t="str">
        <f t="shared" si="227"/>
        <v>BROKERFG-V-053-V1E26-M19</v>
      </c>
      <c r="G2227" s="95" t="s">
        <v>7695</v>
      </c>
      <c r="H2227" s="95" t="s">
        <v>7696</v>
      </c>
      <c r="I2227" s="85" t="s">
        <v>6622</v>
      </c>
      <c r="J2227" s="92">
        <v>46120</v>
      </c>
      <c r="K2227" s="95" t="s">
        <v>7890</v>
      </c>
      <c r="L2227" s="80" t="s">
        <v>116</v>
      </c>
      <c r="M2227" s="80" t="s">
        <v>1100</v>
      </c>
      <c r="N2227" s="80" t="s">
        <v>1085</v>
      </c>
      <c r="O2227" s="71">
        <v>0</v>
      </c>
      <c r="P2227" s="71">
        <v>0</v>
      </c>
      <c r="Q2227" s="79">
        <v>4535.26</v>
      </c>
      <c r="R2227" s="79">
        <v>342.44</v>
      </c>
      <c r="S2227" s="71">
        <v>0</v>
      </c>
      <c r="T2227" s="79">
        <v>4877.7</v>
      </c>
      <c r="U2227" s="80" t="s">
        <v>24</v>
      </c>
      <c r="V2227" s="84">
        <f>T2227/17.32</f>
        <v>281.62240184757502</v>
      </c>
      <c r="W2227" s="78">
        <v>46118</v>
      </c>
      <c r="X2227" s="80" t="s">
        <v>122</v>
      </c>
      <c r="Y2227" s="80" t="s">
        <v>537</v>
      </c>
      <c r="Z2227" s="80" t="s">
        <v>121</v>
      </c>
      <c r="AA2227" s="80" t="s">
        <v>1125</v>
      </c>
      <c r="AB2227" s="76" t="s">
        <v>539</v>
      </c>
      <c r="AC2227" s="76" t="s">
        <v>541</v>
      </c>
      <c r="AD2227" s="76" t="s">
        <v>195</v>
      </c>
      <c r="AE2227" s="76" t="s">
        <v>547</v>
      </c>
      <c r="AF2227" s="76" t="s">
        <v>96</v>
      </c>
      <c r="AG2227" s="82"/>
      <c r="AH2227" s="60"/>
      <c r="AI2227" s="75" t="s">
        <v>7693</v>
      </c>
      <c r="AJ2227" s="6" t="s">
        <v>103</v>
      </c>
      <c r="AK2227" s="81">
        <v>0</v>
      </c>
      <c r="AL2227" s="6" t="s">
        <v>103</v>
      </c>
      <c r="AM2227" s="342"/>
      <c r="AN2227" s="342"/>
      <c r="AO2227" s="342"/>
    </row>
    <row r="2228" spans="1:41">
      <c r="A2228" s="75" t="s">
        <v>7693</v>
      </c>
      <c r="B2228" s="6" t="s">
        <v>93</v>
      </c>
      <c r="C2228" s="76">
        <v>2227</v>
      </c>
      <c r="D2228" s="80" t="s">
        <v>589</v>
      </c>
      <c r="E2228" s="80" t="s">
        <v>2164</v>
      </c>
      <c r="F2228" s="6" t="str">
        <f t="shared" si="227"/>
        <v>BROKERFG-V-052-V1E26-M19</v>
      </c>
      <c r="G2228" s="95" t="s">
        <v>7697</v>
      </c>
      <c r="H2228" s="95" t="s">
        <v>7698</v>
      </c>
      <c r="I2228" s="85" t="s">
        <v>6622</v>
      </c>
      <c r="J2228" s="92">
        <v>46120</v>
      </c>
      <c r="K2228" s="95" t="s">
        <v>7891</v>
      </c>
      <c r="L2228" s="80" t="s">
        <v>116</v>
      </c>
      <c r="M2228" s="80" t="s">
        <v>1100</v>
      </c>
      <c r="N2228" s="80" t="s">
        <v>1085</v>
      </c>
      <c r="O2228" s="71">
        <v>0</v>
      </c>
      <c r="P2228" s="71">
        <v>0</v>
      </c>
      <c r="Q2228" s="79">
        <v>4204.58</v>
      </c>
      <c r="R2228" s="79">
        <v>289.52999999999997</v>
      </c>
      <c r="S2228" s="71">
        <v>0</v>
      </c>
      <c r="T2228" s="79">
        <v>4494.1099999999997</v>
      </c>
      <c r="U2228" s="80" t="s">
        <v>24</v>
      </c>
      <c r="V2228" s="84">
        <f t="shared" ref="V2228:V2237" si="237">T2228/17.32</f>
        <v>259.47517321016164</v>
      </c>
      <c r="W2228" s="78">
        <v>46118</v>
      </c>
      <c r="X2228" s="80" t="s">
        <v>122</v>
      </c>
      <c r="Y2228" s="80" t="s">
        <v>537</v>
      </c>
      <c r="Z2228" s="80" t="s">
        <v>121</v>
      </c>
      <c r="AA2228" s="80" t="s">
        <v>1125</v>
      </c>
      <c r="AB2228" s="76" t="s">
        <v>539</v>
      </c>
      <c r="AC2228" s="76" t="s">
        <v>541</v>
      </c>
      <c r="AD2228" s="76" t="s">
        <v>195</v>
      </c>
      <c r="AE2228" s="76" t="s">
        <v>547</v>
      </c>
      <c r="AF2228" s="76" t="s">
        <v>96</v>
      </c>
      <c r="AG2228" s="82"/>
      <c r="AH2228" s="60"/>
      <c r="AI2228" s="75" t="s">
        <v>7693</v>
      </c>
      <c r="AJ2228" s="6" t="s">
        <v>103</v>
      </c>
      <c r="AK2228" s="81">
        <v>0</v>
      </c>
      <c r="AL2228" s="6" t="s">
        <v>103</v>
      </c>
      <c r="AM2228" s="342"/>
      <c r="AN2228" s="342"/>
      <c r="AO2228" s="342"/>
    </row>
    <row r="2229" spans="1:41">
      <c r="A2229" s="75" t="s">
        <v>7693</v>
      </c>
      <c r="B2229" s="6" t="s">
        <v>93</v>
      </c>
      <c r="C2229" s="76">
        <v>2228</v>
      </c>
      <c r="D2229" s="80" t="s">
        <v>589</v>
      </c>
      <c r="E2229" s="80" t="s">
        <v>2164</v>
      </c>
      <c r="F2229" s="6" t="str">
        <f t="shared" si="227"/>
        <v>BROKERRM-V-067-V1I26-M19</v>
      </c>
      <c r="G2229" s="95" t="s">
        <v>5896</v>
      </c>
      <c r="H2229" s="95" t="s">
        <v>7699</v>
      </c>
      <c r="I2229" s="85" t="s">
        <v>6622</v>
      </c>
      <c r="J2229" s="92">
        <v>46121</v>
      </c>
      <c r="K2229" s="95" t="s">
        <v>7892</v>
      </c>
      <c r="L2229" s="80" t="s">
        <v>116</v>
      </c>
      <c r="M2229" s="80" t="s">
        <v>1084</v>
      </c>
      <c r="N2229" s="80" t="s">
        <v>1085</v>
      </c>
      <c r="O2229" s="71">
        <v>0</v>
      </c>
      <c r="P2229" s="71">
        <v>0</v>
      </c>
      <c r="Q2229" s="79">
        <v>1183.6500000000001</v>
      </c>
      <c r="R2229" s="79">
        <v>189.39</v>
      </c>
      <c r="S2229" s="71">
        <v>0</v>
      </c>
      <c r="T2229" s="79">
        <v>1373.04</v>
      </c>
      <c r="U2229" s="80" t="s">
        <v>24</v>
      </c>
      <c r="V2229" s="84">
        <f t="shared" si="237"/>
        <v>79.274826789838329</v>
      </c>
      <c r="W2229" s="78">
        <v>46120</v>
      </c>
      <c r="X2229" s="80" t="s">
        <v>1827</v>
      </c>
      <c r="Y2229" s="80" t="s">
        <v>121</v>
      </c>
      <c r="Z2229" s="80" t="s">
        <v>537</v>
      </c>
      <c r="AA2229" s="80" t="s">
        <v>122</v>
      </c>
      <c r="AB2229" s="76" t="s">
        <v>539</v>
      </c>
      <c r="AC2229" s="76" t="s">
        <v>540</v>
      </c>
      <c r="AD2229" s="76" t="s">
        <v>173</v>
      </c>
      <c r="AE2229" s="76" t="s">
        <v>548</v>
      </c>
      <c r="AF2229" s="76" t="s">
        <v>96</v>
      </c>
      <c r="AG2229" s="82"/>
      <c r="AH2229" s="60"/>
      <c r="AI2229" s="75" t="s">
        <v>7693</v>
      </c>
      <c r="AJ2229" s="6" t="s">
        <v>103</v>
      </c>
      <c r="AK2229" s="81">
        <v>0</v>
      </c>
      <c r="AL2229" s="6" t="s">
        <v>103</v>
      </c>
      <c r="AM2229" s="342"/>
      <c r="AN2229" s="342"/>
      <c r="AO2229" s="342"/>
    </row>
    <row r="2230" spans="1:41">
      <c r="A2230" s="75" t="s">
        <v>7693</v>
      </c>
      <c r="B2230" s="6" t="s">
        <v>93</v>
      </c>
      <c r="C2230" s="76">
        <v>2229</v>
      </c>
      <c r="D2230" s="80" t="s">
        <v>589</v>
      </c>
      <c r="E2230" s="80" t="s">
        <v>2164</v>
      </c>
      <c r="F2230" s="6" t="str">
        <f t="shared" si="227"/>
        <v>BROKERFG-V-022-V1E26-M01</v>
      </c>
      <c r="G2230" s="95" t="s">
        <v>5877</v>
      </c>
      <c r="H2230" s="95" t="s">
        <v>7700</v>
      </c>
      <c r="I2230" s="85" t="s">
        <v>6622</v>
      </c>
      <c r="J2230" s="92">
        <v>46121</v>
      </c>
      <c r="K2230" s="95" t="s">
        <v>7893</v>
      </c>
      <c r="L2230" s="80" t="s">
        <v>116</v>
      </c>
      <c r="M2230" s="80" t="s">
        <v>1100</v>
      </c>
      <c r="N2230" s="80" t="s">
        <v>1085</v>
      </c>
      <c r="O2230" s="71">
        <v>0</v>
      </c>
      <c r="P2230" s="71">
        <v>0</v>
      </c>
      <c r="Q2230" s="79">
        <v>1348.99</v>
      </c>
      <c r="R2230" s="79">
        <v>215.84</v>
      </c>
      <c r="S2230" s="71">
        <v>0</v>
      </c>
      <c r="T2230" s="79">
        <v>1564.83</v>
      </c>
      <c r="U2230" s="80" t="s">
        <v>24</v>
      </c>
      <c r="V2230" s="84">
        <f t="shared" si="237"/>
        <v>90.348152424942256</v>
      </c>
      <c r="W2230" s="78">
        <v>46120</v>
      </c>
      <c r="X2230" s="80" t="s">
        <v>122</v>
      </c>
      <c r="Y2230" s="80" t="s">
        <v>537</v>
      </c>
      <c r="Z2230" s="80" t="s">
        <v>121</v>
      </c>
      <c r="AA2230" s="80" t="s">
        <v>3538</v>
      </c>
      <c r="AB2230" s="76" t="s">
        <v>542</v>
      </c>
      <c r="AC2230" s="76" t="s">
        <v>541</v>
      </c>
      <c r="AD2230" s="76" t="s">
        <v>195</v>
      </c>
      <c r="AE2230" s="76" t="s">
        <v>547</v>
      </c>
      <c r="AF2230" s="76" t="s">
        <v>96</v>
      </c>
      <c r="AG2230" s="82"/>
      <c r="AH2230" s="60"/>
      <c r="AI2230" s="75" t="s">
        <v>7693</v>
      </c>
      <c r="AJ2230" s="6" t="s">
        <v>103</v>
      </c>
      <c r="AK2230" s="81">
        <v>0</v>
      </c>
      <c r="AL2230" s="6" t="s">
        <v>103</v>
      </c>
      <c r="AM2230" s="342"/>
      <c r="AN2230" s="342"/>
      <c r="AO2230" s="342"/>
    </row>
    <row r="2231" spans="1:41">
      <c r="A2231" s="75" t="s">
        <v>7693</v>
      </c>
      <c r="B2231" s="6" t="s">
        <v>93</v>
      </c>
      <c r="C2231" s="76">
        <v>2230</v>
      </c>
      <c r="D2231" s="80" t="s">
        <v>589</v>
      </c>
      <c r="E2231" s="80" t="s">
        <v>2164</v>
      </c>
      <c r="F2231" s="6" t="str">
        <f t="shared" si="227"/>
        <v>BROKERFG-V-025-V1E26-M19</v>
      </c>
      <c r="G2231" s="95" t="s">
        <v>5439</v>
      </c>
      <c r="H2231" s="95" t="s">
        <v>7701</v>
      </c>
      <c r="I2231" s="85" t="s">
        <v>6622</v>
      </c>
      <c r="J2231" s="92">
        <v>46121</v>
      </c>
      <c r="K2231" s="95" t="s">
        <v>7894</v>
      </c>
      <c r="L2231" s="80" t="s">
        <v>116</v>
      </c>
      <c r="M2231" s="80" t="s">
        <v>1100</v>
      </c>
      <c r="N2231" s="80" t="s">
        <v>1085</v>
      </c>
      <c r="O2231" s="71">
        <v>0</v>
      </c>
      <c r="P2231" s="71">
        <v>0</v>
      </c>
      <c r="Q2231" s="79">
        <v>6061.18</v>
      </c>
      <c r="R2231" s="79">
        <v>969.79</v>
      </c>
      <c r="S2231" s="71">
        <v>0</v>
      </c>
      <c r="T2231" s="79">
        <v>7030.97</v>
      </c>
      <c r="U2231" s="80" t="s">
        <v>24</v>
      </c>
      <c r="V2231" s="84">
        <f t="shared" si="237"/>
        <v>405.94515011547344</v>
      </c>
      <c r="W2231" s="78">
        <v>46119</v>
      </c>
      <c r="X2231" s="80" t="s">
        <v>122</v>
      </c>
      <c r="Y2231" s="80" t="s">
        <v>537</v>
      </c>
      <c r="Z2231" s="80" t="s">
        <v>121</v>
      </c>
      <c r="AA2231" s="80" t="s">
        <v>1125</v>
      </c>
      <c r="AB2231" s="76" t="s">
        <v>539</v>
      </c>
      <c r="AC2231" s="76" t="s">
        <v>541</v>
      </c>
      <c r="AD2231" s="76" t="s">
        <v>195</v>
      </c>
      <c r="AE2231" s="76" t="s">
        <v>547</v>
      </c>
      <c r="AF2231" s="76" t="s">
        <v>96</v>
      </c>
      <c r="AG2231" s="82"/>
      <c r="AH2231" s="60"/>
      <c r="AI2231" s="75" t="s">
        <v>7693</v>
      </c>
      <c r="AJ2231" s="6" t="s">
        <v>103</v>
      </c>
      <c r="AK2231" s="81">
        <v>0</v>
      </c>
      <c r="AL2231" s="6" t="s">
        <v>103</v>
      </c>
      <c r="AM2231" s="342"/>
      <c r="AN2231" s="342"/>
      <c r="AO2231" s="342"/>
    </row>
    <row r="2232" spans="1:41">
      <c r="A2232" s="75" t="s">
        <v>7693</v>
      </c>
      <c r="B2232" s="6" t="s">
        <v>93</v>
      </c>
      <c r="C2232" s="76">
        <v>2231</v>
      </c>
      <c r="D2232" s="80" t="s">
        <v>589</v>
      </c>
      <c r="E2232" s="80" t="s">
        <v>2164</v>
      </c>
      <c r="F2232" s="6" t="str">
        <f t="shared" si="227"/>
        <v>BROKERRM-V-080-V1I26-M19-M17</v>
      </c>
      <c r="G2232" s="95" t="s">
        <v>7702</v>
      </c>
      <c r="H2232" s="95" t="s">
        <v>7703</v>
      </c>
      <c r="I2232" s="85" t="s">
        <v>6622</v>
      </c>
      <c r="J2232" s="92">
        <v>46121</v>
      </c>
      <c r="K2232" s="95" t="s">
        <v>7895</v>
      </c>
      <c r="L2232" s="80" t="s">
        <v>116</v>
      </c>
      <c r="M2232" s="80" t="s">
        <v>1084</v>
      </c>
      <c r="N2232" s="80" t="s">
        <v>1085</v>
      </c>
      <c r="O2232" s="71">
        <v>0</v>
      </c>
      <c r="P2232" s="71">
        <v>0</v>
      </c>
      <c r="Q2232" s="79">
        <v>1183.6500000000001</v>
      </c>
      <c r="R2232" s="79">
        <v>189.39</v>
      </c>
      <c r="S2232" s="71">
        <v>0</v>
      </c>
      <c r="T2232" s="79">
        <v>1373.04</v>
      </c>
      <c r="U2232" s="80" t="s">
        <v>24</v>
      </c>
      <c r="V2232" s="84">
        <f t="shared" si="237"/>
        <v>79.274826789838329</v>
      </c>
      <c r="W2232" s="78">
        <v>46120</v>
      </c>
      <c r="X2232" s="80" t="s">
        <v>1844</v>
      </c>
      <c r="Y2232" s="80" t="s">
        <v>121</v>
      </c>
      <c r="Z2232" s="80" t="s">
        <v>537</v>
      </c>
      <c r="AA2232" s="80" t="s">
        <v>122</v>
      </c>
      <c r="AB2232" s="76" t="s">
        <v>539</v>
      </c>
      <c r="AC2232" s="76" t="s">
        <v>540</v>
      </c>
      <c r="AD2232" s="76" t="s">
        <v>173</v>
      </c>
      <c r="AE2232" s="76" t="s">
        <v>548</v>
      </c>
      <c r="AF2232" s="76" t="s">
        <v>96</v>
      </c>
      <c r="AG2232" s="82"/>
      <c r="AH2232" s="60"/>
      <c r="AI2232" s="75" t="s">
        <v>7693</v>
      </c>
      <c r="AJ2232" s="6" t="s">
        <v>103</v>
      </c>
      <c r="AK2232" s="81">
        <v>0</v>
      </c>
      <c r="AL2232" s="6" t="s">
        <v>103</v>
      </c>
      <c r="AM2232" s="342"/>
      <c r="AN2232" s="342"/>
      <c r="AO2232" s="342"/>
    </row>
    <row r="2233" spans="1:41">
      <c r="A2233" s="75" t="s">
        <v>7693</v>
      </c>
      <c r="B2233" s="6" t="s">
        <v>93</v>
      </c>
      <c r="C2233" s="76">
        <v>2232</v>
      </c>
      <c r="D2233" s="80" t="s">
        <v>589</v>
      </c>
      <c r="E2233" s="80" t="s">
        <v>2164</v>
      </c>
      <c r="F2233" s="6" t="str">
        <f t="shared" si="227"/>
        <v>BROKERFG-V-029-V1E26-M19</v>
      </c>
      <c r="G2233" s="95" t="s">
        <v>5882</v>
      </c>
      <c r="H2233" s="95" t="s">
        <v>7704</v>
      </c>
      <c r="I2233" s="85" t="s">
        <v>6622</v>
      </c>
      <c r="J2233" s="92">
        <v>46121</v>
      </c>
      <c r="K2233" s="95" t="s">
        <v>7896</v>
      </c>
      <c r="L2233" s="80" t="s">
        <v>116</v>
      </c>
      <c r="M2233" s="80" t="s">
        <v>1100</v>
      </c>
      <c r="N2233" s="80" t="s">
        <v>1085</v>
      </c>
      <c r="O2233" s="71">
        <v>0</v>
      </c>
      <c r="P2233" s="71">
        <v>0</v>
      </c>
      <c r="Q2233" s="79">
        <v>1348.99</v>
      </c>
      <c r="R2233" s="79">
        <v>215.84</v>
      </c>
      <c r="S2233" s="71">
        <v>0</v>
      </c>
      <c r="T2233" s="79">
        <v>1564.83</v>
      </c>
      <c r="U2233" s="80" t="s">
        <v>24</v>
      </c>
      <c r="V2233" s="84">
        <f t="shared" si="237"/>
        <v>90.348152424942256</v>
      </c>
      <c r="W2233" s="78">
        <v>46120</v>
      </c>
      <c r="X2233" s="80" t="s">
        <v>122</v>
      </c>
      <c r="Y2233" s="80" t="s">
        <v>537</v>
      </c>
      <c r="Z2233" s="80" t="s">
        <v>121</v>
      </c>
      <c r="AA2233" s="80" t="s">
        <v>1144</v>
      </c>
      <c r="AB2233" s="76" t="s">
        <v>539</v>
      </c>
      <c r="AC2233" s="76" t="s">
        <v>541</v>
      </c>
      <c r="AD2233" s="76" t="s">
        <v>195</v>
      </c>
      <c r="AE2233" s="76" t="s">
        <v>547</v>
      </c>
      <c r="AF2233" s="76" t="s">
        <v>96</v>
      </c>
      <c r="AG2233" s="82"/>
      <c r="AH2233" s="60"/>
      <c r="AI2233" s="75" t="s">
        <v>7693</v>
      </c>
      <c r="AJ2233" s="6" t="s">
        <v>103</v>
      </c>
      <c r="AK2233" s="81">
        <v>0</v>
      </c>
      <c r="AL2233" s="6" t="s">
        <v>103</v>
      </c>
      <c r="AM2233" s="342"/>
      <c r="AN2233" s="342"/>
      <c r="AO2233" s="342"/>
    </row>
    <row r="2234" spans="1:41">
      <c r="A2234" s="75" t="s">
        <v>7693</v>
      </c>
      <c r="B2234" s="6" t="s">
        <v>93</v>
      </c>
      <c r="C2234" s="76">
        <v>2233</v>
      </c>
      <c r="D2234" s="80" t="s">
        <v>589</v>
      </c>
      <c r="E2234" s="80" t="s">
        <v>2164</v>
      </c>
      <c r="F2234" s="6" t="str">
        <f t="shared" si="227"/>
        <v>BROKERFG-V-031-V1E26-M23</v>
      </c>
      <c r="G2234" s="95" t="s">
        <v>6472</v>
      </c>
      <c r="H2234" s="95" t="s">
        <v>7705</v>
      </c>
      <c r="I2234" s="85" t="s">
        <v>6622</v>
      </c>
      <c r="J2234" s="92">
        <v>46122</v>
      </c>
      <c r="K2234" s="95" t="s">
        <v>7897</v>
      </c>
      <c r="L2234" s="80" t="s">
        <v>116</v>
      </c>
      <c r="M2234" s="80" t="s">
        <v>1100</v>
      </c>
      <c r="N2234" s="80" t="s">
        <v>1085</v>
      </c>
      <c r="O2234" s="71">
        <v>0</v>
      </c>
      <c r="P2234" s="71">
        <v>0</v>
      </c>
      <c r="Q2234" s="79">
        <v>2093.02</v>
      </c>
      <c r="R2234" s="79">
        <v>334.89</v>
      </c>
      <c r="S2234" s="71">
        <v>0</v>
      </c>
      <c r="T2234" s="79">
        <v>2427.91</v>
      </c>
      <c r="U2234" s="80" t="s">
        <v>24</v>
      </c>
      <c r="V2234" s="84">
        <f t="shared" si="237"/>
        <v>140.17956120092379</v>
      </c>
      <c r="W2234" s="78">
        <v>46121</v>
      </c>
      <c r="X2234" s="80" t="s">
        <v>1129</v>
      </c>
      <c r="Y2234" s="80" t="s">
        <v>537</v>
      </c>
      <c r="Z2234" s="80" t="s">
        <v>121</v>
      </c>
      <c r="AA2234" s="80" t="s">
        <v>122</v>
      </c>
      <c r="AB2234" s="76" t="s">
        <v>1118</v>
      </c>
      <c r="AC2234" s="76" t="s">
        <v>541</v>
      </c>
      <c r="AD2234" s="76" t="s">
        <v>195</v>
      </c>
      <c r="AE2234" s="76" t="s">
        <v>547</v>
      </c>
      <c r="AF2234" s="76" t="s">
        <v>96</v>
      </c>
      <c r="AG2234" s="82"/>
      <c r="AH2234" s="60"/>
      <c r="AI2234" s="75" t="s">
        <v>7693</v>
      </c>
      <c r="AJ2234" s="6" t="s">
        <v>103</v>
      </c>
      <c r="AK2234" s="81">
        <v>0</v>
      </c>
      <c r="AL2234" s="6" t="s">
        <v>103</v>
      </c>
      <c r="AM2234" s="342"/>
      <c r="AN2234" s="342"/>
      <c r="AO2234" s="342"/>
    </row>
    <row r="2235" spans="1:41">
      <c r="A2235" s="75" t="s">
        <v>7693</v>
      </c>
      <c r="B2235" s="6" t="s">
        <v>93</v>
      </c>
      <c r="C2235" s="76">
        <v>2234</v>
      </c>
      <c r="D2235" s="80" t="s">
        <v>589</v>
      </c>
      <c r="E2235" s="80" t="s">
        <v>2164</v>
      </c>
      <c r="F2235" s="6" t="str">
        <f t="shared" si="227"/>
        <v>BROKERFG-V-032-V1E26-M46</v>
      </c>
      <c r="G2235" s="95" t="s">
        <v>5875</v>
      </c>
      <c r="H2235" s="95" t="s">
        <v>7706</v>
      </c>
      <c r="I2235" s="85" t="s">
        <v>6622</v>
      </c>
      <c r="J2235" s="92">
        <v>46121</v>
      </c>
      <c r="K2235" s="95" t="s">
        <v>7898</v>
      </c>
      <c r="L2235" s="80" t="s">
        <v>116</v>
      </c>
      <c r="M2235" s="80" t="s">
        <v>1100</v>
      </c>
      <c r="N2235" s="80" t="s">
        <v>1085</v>
      </c>
      <c r="O2235" s="71">
        <v>0</v>
      </c>
      <c r="P2235" s="71">
        <v>0</v>
      </c>
      <c r="Q2235" s="79">
        <v>1514.33</v>
      </c>
      <c r="R2235" s="79">
        <v>242.3</v>
      </c>
      <c r="S2235" s="71">
        <v>0</v>
      </c>
      <c r="T2235" s="79">
        <v>1756.63</v>
      </c>
      <c r="U2235" s="80" t="s">
        <v>24</v>
      </c>
      <c r="V2235" s="84">
        <f t="shared" si="237"/>
        <v>101.42205542725173</v>
      </c>
      <c r="W2235" s="78">
        <v>46120</v>
      </c>
      <c r="X2235" s="80" t="s">
        <v>122</v>
      </c>
      <c r="Y2235" s="80" t="s">
        <v>537</v>
      </c>
      <c r="Z2235" s="80" t="s">
        <v>121</v>
      </c>
      <c r="AA2235" s="80" t="s">
        <v>6122</v>
      </c>
      <c r="AB2235" s="76" t="s">
        <v>1106</v>
      </c>
      <c r="AC2235" s="76" t="s">
        <v>541</v>
      </c>
      <c r="AD2235" s="76" t="s">
        <v>195</v>
      </c>
      <c r="AE2235" s="76" t="s">
        <v>547</v>
      </c>
      <c r="AF2235" s="76" t="s">
        <v>96</v>
      </c>
      <c r="AG2235" s="82"/>
      <c r="AH2235" s="60"/>
      <c r="AI2235" s="75" t="s">
        <v>7693</v>
      </c>
      <c r="AJ2235" s="6" t="s">
        <v>103</v>
      </c>
      <c r="AK2235" s="81">
        <v>0</v>
      </c>
      <c r="AL2235" s="6" t="s">
        <v>103</v>
      </c>
      <c r="AM2235" s="342"/>
      <c r="AN2235" s="342"/>
      <c r="AO2235" s="342"/>
    </row>
    <row r="2236" spans="1:41">
      <c r="A2236" s="75" t="s">
        <v>7693</v>
      </c>
      <c r="B2236" s="6" t="s">
        <v>93</v>
      </c>
      <c r="C2236" s="76">
        <v>2235</v>
      </c>
      <c r="D2236" s="80" t="s">
        <v>589</v>
      </c>
      <c r="E2236" s="80" t="s">
        <v>2164</v>
      </c>
      <c r="F2236" s="6" t="str">
        <f t="shared" si="227"/>
        <v>BROKERRM-V-094-V1I26-M19</v>
      </c>
      <c r="G2236" s="95" t="s">
        <v>7707</v>
      </c>
      <c r="H2236" s="95" t="s">
        <v>7708</v>
      </c>
      <c r="I2236" s="85" t="s">
        <v>6622</v>
      </c>
      <c r="J2236" s="92">
        <v>46121</v>
      </c>
      <c r="K2236" s="95" t="s">
        <v>7899</v>
      </c>
      <c r="L2236" s="80" t="s">
        <v>116</v>
      </c>
      <c r="M2236" s="80" t="s">
        <v>1084</v>
      </c>
      <c r="N2236" s="80" t="s">
        <v>1085</v>
      </c>
      <c r="O2236" s="71">
        <v>0</v>
      </c>
      <c r="P2236" s="71">
        <v>0</v>
      </c>
      <c r="Q2236" s="79">
        <v>1183.6500000000001</v>
      </c>
      <c r="R2236" s="79">
        <v>189.39</v>
      </c>
      <c r="S2236" s="71">
        <v>0</v>
      </c>
      <c r="T2236" s="79">
        <v>1373.04</v>
      </c>
      <c r="U2236" s="80" t="s">
        <v>24</v>
      </c>
      <c r="V2236" s="84">
        <f t="shared" si="237"/>
        <v>79.274826789838329</v>
      </c>
      <c r="W2236" s="78">
        <v>46120</v>
      </c>
      <c r="X2236" s="80" t="s">
        <v>6124</v>
      </c>
      <c r="Y2236" s="80" t="s">
        <v>121</v>
      </c>
      <c r="Z2236" s="80" t="s">
        <v>537</v>
      </c>
      <c r="AA2236" s="80" t="s">
        <v>122</v>
      </c>
      <c r="AB2236" s="76" t="s">
        <v>539</v>
      </c>
      <c r="AC2236" s="76" t="s">
        <v>540</v>
      </c>
      <c r="AD2236" s="76" t="s">
        <v>173</v>
      </c>
      <c r="AE2236" s="76" t="s">
        <v>548</v>
      </c>
      <c r="AF2236" s="76" t="s">
        <v>96</v>
      </c>
      <c r="AG2236" s="82"/>
      <c r="AH2236" s="60"/>
      <c r="AI2236" s="75" t="s">
        <v>7693</v>
      </c>
      <c r="AJ2236" s="6" t="s">
        <v>103</v>
      </c>
      <c r="AK2236" s="81">
        <v>0</v>
      </c>
      <c r="AL2236" s="6" t="s">
        <v>103</v>
      </c>
      <c r="AM2236" s="342"/>
      <c r="AN2236" s="342"/>
      <c r="AO2236" s="342"/>
    </row>
    <row r="2237" spans="1:41">
      <c r="A2237" s="75" t="s">
        <v>7693</v>
      </c>
      <c r="B2237" s="6" t="s">
        <v>93</v>
      </c>
      <c r="C2237" s="76">
        <v>2236</v>
      </c>
      <c r="D2237" s="80" t="s">
        <v>589</v>
      </c>
      <c r="E2237" s="80" t="s">
        <v>2164</v>
      </c>
      <c r="F2237" s="6" t="str">
        <f t="shared" si="227"/>
        <v>BROKERRM-V-133-V1I26-M46</v>
      </c>
      <c r="G2237" s="95" t="s">
        <v>7709</v>
      </c>
      <c r="H2237" s="95" t="s">
        <v>7710</v>
      </c>
      <c r="I2237" s="85" t="s">
        <v>6622</v>
      </c>
      <c r="J2237" s="92">
        <v>46121</v>
      </c>
      <c r="K2237" s="95" t="s">
        <v>7900</v>
      </c>
      <c r="L2237" s="80" t="s">
        <v>116</v>
      </c>
      <c r="M2237" s="80" t="s">
        <v>1084</v>
      </c>
      <c r="N2237" s="80" t="s">
        <v>1085</v>
      </c>
      <c r="O2237" s="71">
        <v>0</v>
      </c>
      <c r="P2237" s="71">
        <v>0</v>
      </c>
      <c r="Q2237" s="79">
        <v>1183.6500000000001</v>
      </c>
      <c r="R2237" s="79">
        <v>189.39</v>
      </c>
      <c r="S2237" s="71">
        <v>0</v>
      </c>
      <c r="T2237" s="79">
        <v>1373.04</v>
      </c>
      <c r="U2237" s="80" t="s">
        <v>24</v>
      </c>
      <c r="V2237" s="84">
        <f t="shared" si="237"/>
        <v>79.274826789838329</v>
      </c>
      <c r="W2237" s="78">
        <v>46120</v>
      </c>
      <c r="X2237" s="80" t="s">
        <v>7901</v>
      </c>
      <c r="Y2237" s="80" t="s">
        <v>121</v>
      </c>
      <c r="Z2237" s="80" t="s">
        <v>537</v>
      </c>
      <c r="AA2237" s="80" t="s">
        <v>122</v>
      </c>
      <c r="AB2237" s="76" t="s">
        <v>1106</v>
      </c>
      <c r="AC2237" s="76" t="s">
        <v>540</v>
      </c>
      <c r="AD2237" s="76" t="s">
        <v>173</v>
      </c>
      <c r="AE2237" s="76" t="s">
        <v>548</v>
      </c>
      <c r="AF2237" s="76" t="s">
        <v>96</v>
      </c>
      <c r="AG2237" s="82"/>
      <c r="AH2237" s="60"/>
      <c r="AI2237" s="75" t="s">
        <v>7693</v>
      </c>
      <c r="AJ2237" s="6" t="s">
        <v>103</v>
      </c>
      <c r="AK2237" s="81">
        <v>0</v>
      </c>
      <c r="AL2237" s="6" t="s">
        <v>103</v>
      </c>
      <c r="AM2237" s="342"/>
      <c r="AN2237" s="342"/>
      <c r="AO2237" s="342"/>
    </row>
    <row r="2238" spans="1:41">
      <c r="A2238" s="75" t="s">
        <v>7693</v>
      </c>
      <c r="B2238" s="6" t="s">
        <v>93</v>
      </c>
      <c r="C2238" s="76">
        <v>2237</v>
      </c>
      <c r="D2238" s="80" t="s">
        <v>2615</v>
      </c>
      <c r="E2238" s="80" t="s">
        <v>2163</v>
      </c>
      <c r="F2238" s="6" t="str">
        <f t="shared" si="227"/>
        <v>FREIGHTRM-A-0058AI26-M19-PF</v>
      </c>
      <c r="G2238" s="95" t="s">
        <v>7711</v>
      </c>
      <c r="H2238" s="95" t="s">
        <v>7712</v>
      </c>
      <c r="I2238" s="85" t="s">
        <v>6622</v>
      </c>
      <c r="J2238" s="92">
        <v>46122</v>
      </c>
      <c r="K2238" s="95"/>
      <c r="L2238" s="80" t="s">
        <v>7902</v>
      </c>
      <c r="M2238" s="80" t="s">
        <v>117</v>
      </c>
      <c r="N2238" s="80" t="s">
        <v>116</v>
      </c>
      <c r="O2238" s="71">
        <v>0</v>
      </c>
      <c r="P2238" s="71">
        <v>0</v>
      </c>
      <c r="Q2238" s="79">
        <v>782.65</v>
      </c>
      <c r="R2238" s="79">
        <v>125.22</v>
      </c>
      <c r="S2238" s="71">
        <v>0</v>
      </c>
      <c r="T2238" s="79">
        <v>907.87</v>
      </c>
      <c r="U2238" s="80" t="s">
        <v>118</v>
      </c>
      <c r="V2238" s="84">
        <f>T2238</f>
        <v>907.87</v>
      </c>
      <c r="W2238" s="78">
        <v>46115</v>
      </c>
      <c r="X2238" s="80" t="s">
        <v>5210</v>
      </c>
      <c r="Y2238" s="80" t="s">
        <v>7903</v>
      </c>
      <c r="Z2238" s="80" t="s">
        <v>537</v>
      </c>
      <c r="AA2238" s="80" t="s">
        <v>283</v>
      </c>
      <c r="AB2238" s="76" t="s">
        <v>539</v>
      </c>
      <c r="AC2238" s="76" t="s">
        <v>540</v>
      </c>
      <c r="AD2238" s="76" t="s">
        <v>25</v>
      </c>
      <c r="AE2238" s="76">
        <v>67180000</v>
      </c>
      <c r="AF2238" s="76" t="s">
        <v>96</v>
      </c>
      <c r="AG2238" s="82"/>
      <c r="AH2238" s="60"/>
      <c r="AI2238" s="75" t="s">
        <v>7693</v>
      </c>
      <c r="AJ2238" s="6" t="s">
        <v>103</v>
      </c>
      <c r="AK2238" s="81">
        <v>0</v>
      </c>
      <c r="AL2238" s="6" t="s">
        <v>103</v>
      </c>
      <c r="AM2238" s="342"/>
      <c r="AN2238" s="342"/>
      <c r="AO2238" s="342"/>
    </row>
    <row r="2239" spans="1:41">
      <c r="A2239" s="75" t="s">
        <v>7693</v>
      </c>
      <c r="B2239" s="6" t="s">
        <v>93</v>
      </c>
      <c r="C2239" s="76">
        <v>2238</v>
      </c>
      <c r="D2239" s="80" t="s">
        <v>2615</v>
      </c>
      <c r="E2239" s="80" t="s">
        <v>2163</v>
      </c>
      <c r="F2239" s="6" t="str">
        <f t="shared" si="227"/>
        <v>FREIGHTRM-A-0057AI26-M19-C9</v>
      </c>
      <c r="G2239" s="95" t="s">
        <v>7713</v>
      </c>
      <c r="H2239" s="95" t="s">
        <v>7714</v>
      </c>
      <c r="I2239" s="85" t="s">
        <v>6622</v>
      </c>
      <c r="J2239" s="92">
        <v>46122</v>
      </c>
      <c r="K2239" s="95"/>
      <c r="L2239" s="80" t="s">
        <v>7904</v>
      </c>
      <c r="M2239" s="80" t="s">
        <v>117</v>
      </c>
      <c r="N2239" s="80" t="s">
        <v>116</v>
      </c>
      <c r="O2239" s="71">
        <v>0</v>
      </c>
      <c r="P2239" s="71">
        <v>0</v>
      </c>
      <c r="Q2239" s="79">
        <v>782.65</v>
      </c>
      <c r="R2239" s="79">
        <v>125.22</v>
      </c>
      <c r="S2239" s="71">
        <v>0</v>
      </c>
      <c r="T2239" s="79">
        <v>907.87</v>
      </c>
      <c r="U2239" s="80" t="s">
        <v>118</v>
      </c>
      <c r="V2239" s="84">
        <f t="shared" ref="V2239:V2244" si="238">T2239</f>
        <v>907.87</v>
      </c>
      <c r="W2239" s="78">
        <v>46115</v>
      </c>
      <c r="X2239" s="80" t="s">
        <v>5210</v>
      </c>
      <c r="Y2239" s="80" t="s">
        <v>7903</v>
      </c>
      <c r="Z2239" s="80" t="s">
        <v>537</v>
      </c>
      <c r="AA2239" s="80" t="s">
        <v>283</v>
      </c>
      <c r="AB2239" s="76" t="s">
        <v>539</v>
      </c>
      <c r="AC2239" s="76" t="s">
        <v>540</v>
      </c>
      <c r="AD2239" s="76" t="s">
        <v>25</v>
      </c>
      <c r="AE2239" s="76">
        <v>67180000</v>
      </c>
      <c r="AF2239" s="76" t="s">
        <v>96</v>
      </c>
      <c r="AG2239" s="82"/>
      <c r="AH2239" s="60"/>
      <c r="AI2239" s="75" t="s">
        <v>7693</v>
      </c>
      <c r="AJ2239" s="6" t="s">
        <v>103</v>
      </c>
      <c r="AK2239" s="81">
        <v>0</v>
      </c>
      <c r="AL2239" s="6" t="s">
        <v>103</v>
      </c>
      <c r="AM2239" s="342"/>
      <c r="AN2239" s="342"/>
      <c r="AO2239" s="342"/>
    </row>
    <row r="2240" spans="1:41">
      <c r="A2240" s="75" t="s">
        <v>7693</v>
      </c>
      <c r="B2240" s="6" t="s">
        <v>93</v>
      </c>
      <c r="C2240" s="76">
        <v>2239</v>
      </c>
      <c r="D2240" s="80" t="s">
        <v>2615</v>
      </c>
      <c r="E2240" s="80" t="s">
        <v>2163</v>
      </c>
      <c r="F2240" s="6" t="str">
        <f t="shared" si="227"/>
        <v>FREIGHTRM-A-0060AI26-M19-PF / RM-A-0059AI26-M19-PF</v>
      </c>
      <c r="G2240" s="95" t="s">
        <v>7715</v>
      </c>
      <c r="H2240" s="95" t="s">
        <v>7716</v>
      </c>
      <c r="I2240" s="85" t="s">
        <v>6622</v>
      </c>
      <c r="J2240" s="92">
        <v>46122</v>
      </c>
      <c r="K2240" s="95"/>
      <c r="L2240" s="80" t="s">
        <v>7905</v>
      </c>
      <c r="M2240" s="80" t="s">
        <v>117</v>
      </c>
      <c r="N2240" s="80" t="s">
        <v>116</v>
      </c>
      <c r="O2240" s="71">
        <v>0</v>
      </c>
      <c r="P2240" s="71">
        <v>0</v>
      </c>
      <c r="Q2240" s="79">
        <v>1765.68</v>
      </c>
      <c r="R2240" s="79">
        <v>282.5</v>
      </c>
      <c r="S2240" s="71">
        <v>0</v>
      </c>
      <c r="T2240" s="79">
        <v>2048.1799999999998</v>
      </c>
      <c r="U2240" s="80" t="s">
        <v>118</v>
      </c>
      <c r="V2240" s="84">
        <f t="shared" si="238"/>
        <v>2048.1799999999998</v>
      </c>
      <c r="W2240" s="78">
        <v>46119</v>
      </c>
      <c r="X2240" s="80" t="s">
        <v>5210</v>
      </c>
      <c r="Y2240" s="80" t="s">
        <v>7903</v>
      </c>
      <c r="Z2240" s="80" t="s">
        <v>537</v>
      </c>
      <c r="AA2240" s="80" t="s">
        <v>283</v>
      </c>
      <c r="AB2240" s="76" t="s">
        <v>539</v>
      </c>
      <c r="AC2240" s="76" t="s">
        <v>540</v>
      </c>
      <c r="AD2240" s="76" t="s">
        <v>25</v>
      </c>
      <c r="AE2240" s="76">
        <v>67180000</v>
      </c>
      <c r="AF2240" s="76" t="s">
        <v>96</v>
      </c>
      <c r="AG2240" s="82"/>
      <c r="AH2240" s="60"/>
      <c r="AI2240" s="75" t="s">
        <v>7693</v>
      </c>
      <c r="AJ2240" s="6" t="s">
        <v>103</v>
      </c>
      <c r="AK2240" s="81">
        <v>0</v>
      </c>
      <c r="AL2240" s="6" t="s">
        <v>103</v>
      </c>
      <c r="AM2240" s="342"/>
      <c r="AN2240" s="342"/>
      <c r="AO2240" s="342"/>
    </row>
    <row r="2241" spans="1:41">
      <c r="A2241" s="75" t="s">
        <v>7693</v>
      </c>
      <c r="B2241" s="6" t="s">
        <v>93</v>
      </c>
      <c r="C2241" s="76">
        <v>2240</v>
      </c>
      <c r="D2241" s="80" t="s">
        <v>2615</v>
      </c>
      <c r="E2241" s="80" t="s">
        <v>2163</v>
      </c>
      <c r="F2241" s="6" t="str">
        <f t="shared" si="227"/>
        <v>FREIGHTRM-A-0059AI26-M19-PF</v>
      </c>
      <c r="G2241" s="95" t="s">
        <v>7717</v>
      </c>
      <c r="H2241" s="95" t="s">
        <v>7718</v>
      </c>
      <c r="I2241" s="85" t="s">
        <v>6622</v>
      </c>
      <c r="J2241" s="92">
        <v>46122</v>
      </c>
      <c r="K2241" s="95"/>
      <c r="L2241" s="80" t="s">
        <v>7906</v>
      </c>
      <c r="M2241" s="80" t="s">
        <v>117</v>
      </c>
      <c r="N2241" s="80" t="s">
        <v>116</v>
      </c>
      <c r="O2241" s="71">
        <v>0</v>
      </c>
      <c r="P2241" s="71">
        <v>0</v>
      </c>
      <c r="Q2241" s="79">
        <v>568.91999999999996</v>
      </c>
      <c r="R2241" s="79">
        <v>91.03</v>
      </c>
      <c r="S2241" s="71">
        <v>0</v>
      </c>
      <c r="T2241" s="79">
        <v>659.94999999999993</v>
      </c>
      <c r="U2241" s="80" t="s">
        <v>118</v>
      </c>
      <c r="V2241" s="84">
        <f t="shared" si="238"/>
        <v>659.94999999999993</v>
      </c>
      <c r="W2241" s="78">
        <v>46116</v>
      </c>
      <c r="X2241" s="80" t="s">
        <v>5210</v>
      </c>
      <c r="Y2241" s="80" t="s">
        <v>7903</v>
      </c>
      <c r="Z2241" s="80" t="s">
        <v>537</v>
      </c>
      <c r="AA2241" s="80" t="s">
        <v>283</v>
      </c>
      <c r="AB2241" s="76" t="s">
        <v>539</v>
      </c>
      <c r="AC2241" s="76" t="s">
        <v>540</v>
      </c>
      <c r="AD2241" s="76" t="s">
        <v>25</v>
      </c>
      <c r="AE2241" s="76">
        <v>67180000</v>
      </c>
      <c r="AF2241" s="76" t="s">
        <v>96</v>
      </c>
      <c r="AG2241" s="82"/>
      <c r="AH2241" s="60"/>
      <c r="AI2241" s="75" t="s">
        <v>7693</v>
      </c>
      <c r="AJ2241" s="6" t="s">
        <v>103</v>
      </c>
      <c r="AK2241" s="81">
        <v>0</v>
      </c>
      <c r="AL2241" s="6" t="s">
        <v>103</v>
      </c>
      <c r="AM2241" s="342"/>
      <c r="AN2241" s="342"/>
      <c r="AO2241" s="342"/>
    </row>
    <row r="2242" spans="1:41">
      <c r="A2242" s="75" t="s">
        <v>7693</v>
      </c>
      <c r="B2242" s="6" t="s">
        <v>93</v>
      </c>
      <c r="C2242" s="76">
        <v>2241</v>
      </c>
      <c r="D2242" s="80" t="s">
        <v>2615</v>
      </c>
      <c r="E2242" s="80" t="s">
        <v>2163</v>
      </c>
      <c r="F2242" s="6" t="str">
        <f t="shared" si="227"/>
        <v>FREIGHTRM-A-0061AI26-M19-PF</v>
      </c>
      <c r="G2242" s="95" t="s">
        <v>7719</v>
      </c>
      <c r="H2242" s="95" t="s">
        <v>7720</v>
      </c>
      <c r="I2242" s="85" t="s">
        <v>6622</v>
      </c>
      <c r="J2242" s="92">
        <v>46122</v>
      </c>
      <c r="K2242" s="95"/>
      <c r="L2242" s="80" t="s">
        <v>7907</v>
      </c>
      <c r="M2242" s="80" t="s">
        <v>117</v>
      </c>
      <c r="N2242" s="80" t="s">
        <v>116</v>
      </c>
      <c r="O2242" s="71">
        <v>0</v>
      </c>
      <c r="P2242" s="71">
        <v>0</v>
      </c>
      <c r="Q2242" s="79">
        <v>2542.2399999999998</v>
      </c>
      <c r="R2242" s="79">
        <v>406.76</v>
      </c>
      <c r="S2242" s="71">
        <v>0</v>
      </c>
      <c r="T2242" s="79">
        <v>2949</v>
      </c>
      <c r="U2242" s="80" t="s">
        <v>118</v>
      </c>
      <c r="V2242" s="84">
        <f t="shared" si="238"/>
        <v>2949</v>
      </c>
      <c r="W2242" s="78">
        <v>46120</v>
      </c>
      <c r="X2242" s="80" t="s">
        <v>5210</v>
      </c>
      <c r="Y2242" s="80" t="s">
        <v>7903</v>
      </c>
      <c r="Z2242" s="80" t="s">
        <v>537</v>
      </c>
      <c r="AA2242" s="80" t="s">
        <v>283</v>
      </c>
      <c r="AB2242" s="76" t="s">
        <v>539</v>
      </c>
      <c r="AC2242" s="76" t="s">
        <v>540</v>
      </c>
      <c r="AD2242" s="76" t="s">
        <v>25</v>
      </c>
      <c r="AE2242" s="76">
        <v>67180000</v>
      </c>
      <c r="AF2242" s="76" t="s">
        <v>96</v>
      </c>
      <c r="AG2242" s="82"/>
      <c r="AH2242" s="60"/>
      <c r="AI2242" s="75" t="s">
        <v>7693</v>
      </c>
      <c r="AJ2242" s="6" t="s">
        <v>103</v>
      </c>
      <c r="AK2242" s="81">
        <v>0</v>
      </c>
      <c r="AL2242" s="6" t="s">
        <v>103</v>
      </c>
      <c r="AM2242" s="342"/>
      <c r="AN2242" s="342"/>
      <c r="AO2242" s="342"/>
    </row>
    <row r="2243" spans="1:41">
      <c r="A2243" s="75" t="s">
        <v>7693</v>
      </c>
      <c r="B2243" s="6" t="s">
        <v>93</v>
      </c>
      <c r="C2243" s="76">
        <v>2242</v>
      </c>
      <c r="D2243" s="80" t="s">
        <v>2615</v>
      </c>
      <c r="E2243" s="80" t="s">
        <v>2163</v>
      </c>
      <c r="F2243" s="6" t="str">
        <f t="shared" ref="F2243:F2306" si="239">E2243&amp;G2243</f>
        <v>FREIGHTRM-A-0045AI26-M19-PFA / 
RM-A-0049AI26-M19-PFA</v>
      </c>
      <c r="G2243" s="95" t="s">
        <v>7721</v>
      </c>
      <c r="H2243" s="95" t="s">
        <v>7722</v>
      </c>
      <c r="I2243" s="85" t="s">
        <v>6622</v>
      </c>
      <c r="J2243" s="92">
        <v>46122</v>
      </c>
      <c r="K2243" s="95"/>
      <c r="L2243" s="80" t="s">
        <v>7908</v>
      </c>
      <c r="M2243" s="80" t="s">
        <v>117</v>
      </c>
      <c r="N2243" s="80" t="s">
        <v>116</v>
      </c>
      <c r="O2243" s="71">
        <v>0</v>
      </c>
      <c r="P2243" s="71">
        <v>0</v>
      </c>
      <c r="Q2243" s="79">
        <v>2267.44</v>
      </c>
      <c r="R2243" s="79">
        <v>362.8</v>
      </c>
      <c r="S2243" s="71">
        <v>0</v>
      </c>
      <c r="T2243" s="79">
        <v>2630.2400000000002</v>
      </c>
      <c r="U2243" s="80" t="s">
        <v>118</v>
      </c>
      <c r="V2243" s="84">
        <f t="shared" si="238"/>
        <v>2630.2400000000002</v>
      </c>
      <c r="W2243" s="78">
        <v>46109</v>
      </c>
      <c r="X2243" s="80" t="s">
        <v>5210</v>
      </c>
      <c r="Y2243" s="80" t="s">
        <v>7903</v>
      </c>
      <c r="Z2243" s="80" t="s">
        <v>537</v>
      </c>
      <c r="AA2243" s="80" t="s">
        <v>283</v>
      </c>
      <c r="AB2243" s="76" t="s">
        <v>539</v>
      </c>
      <c r="AC2243" s="76" t="s">
        <v>540</v>
      </c>
      <c r="AD2243" s="76" t="s">
        <v>25</v>
      </c>
      <c r="AE2243" s="76">
        <v>67180000</v>
      </c>
      <c r="AF2243" s="76" t="s">
        <v>96</v>
      </c>
      <c r="AG2243" s="82"/>
      <c r="AH2243" s="60"/>
      <c r="AI2243" s="75" t="s">
        <v>7693</v>
      </c>
      <c r="AJ2243" s="6" t="s">
        <v>103</v>
      </c>
      <c r="AK2243" s="81">
        <v>0</v>
      </c>
      <c r="AL2243" s="6" t="s">
        <v>103</v>
      </c>
      <c r="AM2243" s="342"/>
      <c r="AN2243" s="342"/>
      <c r="AO2243" s="342"/>
    </row>
    <row r="2244" spans="1:41">
      <c r="A2244" s="75" t="s">
        <v>7693</v>
      </c>
      <c r="B2244" s="6" t="s">
        <v>93</v>
      </c>
      <c r="C2244" s="76">
        <v>2243</v>
      </c>
      <c r="D2244" s="80" t="s">
        <v>2615</v>
      </c>
      <c r="E2244" s="80" t="s">
        <v>2163</v>
      </c>
      <c r="F2244" s="6" t="str">
        <f t="shared" si="239"/>
        <v>FREIGHTRM-V-084-V1I26-M19</v>
      </c>
      <c r="G2244" s="391" t="s">
        <v>7723</v>
      </c>
      <c r="H2244" s="95" t="s">
        <v>7724</v>
      </c>
      <c r="I2244" s="85" t="s">
        <v>6622</v>
      </c>
      <c r="J2244" s="92">
        <v>46122</v>
      </c>
      <c r="K2244" s="95"/>
      <c r="L2244" s="80" t="s">
        <v>7909</v>
      </c>
      <c r="M2244" s="80" t="s">
        <v>1133</v>
      </c>
      <c r="N2244" s="80" t="s">
        <v>116</v>
      </c>
      <c r="O2244" s="71">
        <v>0</v>
      </c>
      <c r="P2244" s="71">
        <v>0</v>
      </c>
      <c r="Q2244" s="79">
        <v>2084.98</v>
      </c>
      <c r="R2244" s="79">
        <v>333.6</v>
      </c>
      <c r="S2244" s="71">
        <v>0</v>
      </c>
      <c r="T2244" s="79">
        <v>2418.58</v>
      </c>
      <c r="U2244" s="80" t="s">
        <v>118</v>
      </c>
      <c r="V2244" s="84">
        <f t="shared" si="238"/>
        <v>2418.58</v>
      </c>
      <c r="W2244" s="78">
        <v>46118</v>
      </c>
      <c r="X2244" s="80" t="s">
        <v>6116</v>
      </c>
      <c r="Y2244" s="80" t="s">
        <v>4782</v>
      </c>
      <c r="Z2244" s="80" t="s">
        <v>239</v>
      </c>
      <c r="AA2244" s="80" t="s">
        <v>283</v>
      </c>
      <c r="AB2244" s="76" t="s">
        <v>539</v>
      </c>
      <c r="AC2244" s="76" t="s">
        <v>540</v>
      </c>
      <c r="AD2244" s="76" t="s">
        <v>173</v>
      </c>
      <c r="AE2244" s="76" t="s">
        <v>548</v>
      </c>
      <c r="AF2244" s="76" t="s">
        <v>96</v>
      </c>
      <c r="AG2244" s="82"/>
      <c r="AH2244" s="60"/>
      <c r="AI2244" s="75" t="s">
        <v>7693</v>
      </c>
      <c r="AJ2244" s="6" t="s">
        <v>103</v>
      </c>
      <c r="AK2244" s="81">
        <v>0</v>
      </c>
      <c r="AL2244" s="6" t="s">
        <v>103</v>
      </c>
      <c r="AM2244" s="342"/>
      <c r="AN2244" s="342"/>
      <c r="AO2244" s="342"/>
    </row>
    <row r="2245" spans="1:41">
      <c r="A2245" s="75" t="s">
        <v>7693</v>
      </c>
      <c r="B2245" s="6" t="s">
        <v>93</v>
      </c>
      <c r="C2245" s="76">
        <v>2244</v>
      </c>
      <c r="D2245" s="80" t="s">
        <v>590</v>
      </c>
      <c r="E2245" s="80" t="s">
        <v>2163</v>
      </c>
      <c r="F2245" s="6" t="str">
        <f t="shared" si="239"/>
        <v>FREIGHTRM-V-082-V1I26-M01.2</v>
      </c>
      <c r="G2245" s="391" t="s">
        <v>6904</v>
      </c>
      <c r="H2245" s="391" t="s">
        <v>7725</v>
      </c>
      <c r="I2245" s="85" t="s">
        <v>6622</v>
      </c>
      <c r="J2245" s="92">
        <v>46122</v>
      </c>
      <c r="K2245" s="95" t="s">
        <v>6643</v>
      </c>
      <c r="L2245" s="80">
        <v>7368</v>
      </c>
      <c r="M2245" s="80" t="s">
        <v>1870</v>
      </c>
      <c r="N2245" s="80" t="s">
        <v>1134</v>
      </c>
      <c r="O2245" s="71">
        <v>0</v>
      </c>
      <c r="P2245" s="71">
        <v>0</v>
      </c>
      <c r="Q2245" s="79">
        <v>19000</v>
      </c>
      <c r="R2245" s="79">
        <v>3040</v>
      </c>
      <c r="S2245" s="71">
        <v>760</v>
      </c>
      <c r="T2245" s="79">
        <v>21280</v>
      </c>
      <c r="U2245" s="80" t="s">
        <v>24</v>
      </c>
      <c r="V2245" s="84">
        <f t="shared" ref="V2245:V2260" si="240">T2245/17.32</f>
        <v>1228.6374133949191</v>
      </c>
      <c r="W2245" s="78">
        <v>46122</v>
      </c>
      <c r="X2245" s="80" t="s">
        <v>1147</v>
      </c>
      <c r="Y2245" s="80" t="s">
        <v>1148</v>
      </c>
      <c r="Z2245" s="80" t="s">
        <v>1137</v>
      </c>
      <c r="AA2245" s="80" t="s">
        <v>121</v>
      </c>
      <c r="AB2245" s="76" t="s">
        <v>542</v>
      </c>
      <c r="AC2245" s="76" t="s">
        <v>540</v>
      </c>
      <c r="AD2245" s="76" t="s">
        <v>173</v>
      </c>
      <c r="AE2245" s="76" t="s">
        <v>548</v>
      </c>
      <c r="AF2245" s="76" t="s">
        <v>96</v>
      </c>
      <c r="AG2245" s="82"/>
      <c r="AH2245" s="60"/>
      <c r="AI2245" s="75" t="s">
        <v>7693</v>
      </c>
      <c r="AJ2245" s="6" t="s">
        <v>103</v>
      </c>
      <c r="AK2245" s="81">
        <v>0</v>
      </c>
      <c r="AL2245" s="6" t="s">
        <v>103</v>
      </c>
      <c r="AM2245" s="342"/>
      <c r="AN2245" s="342"/>
      <c r="AO2245" s="342"/>
    </row>
    <row r="2246" spans="1:41">
      <c r="A2246" s="75" t="s">
        <v>7693</v>
      </c>
      <c r="B2246" s="6" t="s">
        <v>93</v>
      </c>
      <c r="C2246" s="76">
        <v>2245</v>
      </c>
      <c r="D2246" s="80" t="s">
        <v>590</v>
      </c>
      <c r="E2246" s="80" t="s">
        <v>2163</v>
      </c>
      <c r="F2246" s="6" t="str">
        <f t="shared" si="239"/>
        <v>FREIGHTFG-V-031-V1E26-M23.3</v>
      </c>
      <c r="G2246" s="391" t="s">
        <v>7726</v>
      </c>
      <c r="H2246" s="391" t="s">
        <v>7727</v>
      </c>
      <c r="I2246" s="85" t="s">
        <v>6622</v>
      </c>
      <c r="J2246" s="92">
        <v>46122</v>
      </c>
      <c r="K2246" s="95"/>
      <c r="L2246" s="80">
        <v>7466</v>
      </c>
      <c r="M2246" s="80" t="s">
        <v>1870</v>
      </c>
      <c r="N2246" s="80" t="s">
        <v>1134</v>
      </c>
      <c r="O2246" s="71">
        <v>0</v>
      </c>
      <c r="P2246" s="71">
        <v>0</v>
      </c>
      <c r="Q2246" s="79">
        <v>7800</v>
      </c>
      <c r="R2246" s="79">
        <v>1248</v>
      </c>
      <c r="S2246" s="71">
        <v>312</v>
      </c>
      <c r="T2246" s="79">
        <v>8736</v>
      </c>
      <c r="U2246" s="80" t="s">
        <v>24</v>
      </c>
      <c r="V2246" s="84">
        <f t="shared" si="240"/>
        <v>504.38799076212473</v>
      </c>
      <c r="W2246" s="78">
        <v>46122</v>
      </c>
      <c r="X2246" s="80" t="s">
        <v>4727</v>
      </c>
      <c r="Y2246" s="80" t="s">
        <v>5200</v>
      </c>
      <c r="Z2246" s="80" t="s">
        <v>1117</v>
      </c>
      <c r="AA2246" s="80" t="s">
        <v>121</v>
      </c>
      <c r="AB2246" s="76" t="s">
        <v>1118</v>
      </c>
      <c r="AC2246" s="76" t="s">
        <v>541</v>
      </c>
      <c r="AD2246" s="76" t="s">
        <v>195</v>
      </c>
      <c r="AE2246" s="76" t="s">
        <v>547</v>
      </c>
      <c r="AF2246" s="76" t="s">
        <v>96</v>
      </c>
      <c r="AG2246" s="82"/>
      <c r="AH2246" s="60"/>
      <c r="AI2246" s="75" t="s">
        <v>7693</v>
      </c>
      <c r="AJ2246" s="6" t="s">
        <v>103</v>
      </c>
      <c r="AK2246" s="81">
        <v>0</v>
      </c>
      <c r="AL2246" s="6" t="s">
        <v>103</v>
      </c>
      <c r="AM2246" s="342"/>
      <c r="AN2246" s="342"/>
      <c r="AO2246" s="342"/>
    </row>
    <row r="2247" spans="1:41">
      <c r="A2247" s="75" t="s">
        <v>7693</v>
      </c>
      <c r="B2247" s="6" t="s">
        <v>93</v>
      </c>
      <c r="C2247" s="76">
        <v>2246</v>
      </c>
      <c r="D2247" s="80" t="s">
        <v>590</v>
      </c>
      <c r="E2247" s="80" t="s">
        <v>2163</v>
      </c>
      <c r="F2247" s="6" t="str">
        <f t="shared" si="239"/>
        <v>FREIGHTRM-V-067-V1I26-M19.2</v>
      </c>
      <c r="G2247" s="95" t="s">
        <v>6478</v>
      </c>
      <c r="H2247" s="95" t="s">
        <v>7728</v>
      </c>
      <c r="I2247" s="85" t="s">
        <v>6622</v>
      </c>
      <c r="J2247" s="92">
        <v>46122</v>
      </c>
      <c r="K2247" s="95" t="s">
        <v>6133</v>
      </c>
      <c r="L2247" s="80">
        <v>7476</v>
      </c>
      <c r="M2247" s="80" t="s">
        <v>1870</v>
      </c>
      <c r="N2247" s="80" t="s">
        <v>1134</v>
      </c>
      <c r="O2247" s="71">
        <v>0</v>
      </c>
      <c r="P2247" s="71">
        <v>0</v>
      </c>
      <c r="Q2247" s="79">
        <v>10800</v>
      </c>
      <c r="R2247" s="79">
        <v>1728</v>
      </c>
      <c r="S2247" s="71">
        <v>432</v>
      </c>
      <c r="T2247" s="79">
        <v>12096</v>
      </c>
      <c r="U2247" s="80" t="s">
        <v>24</v>
      </c>
      <c r="V2247" s="84">
        <f t="shared" si="240"/>
        <v>698.38337182448038</v>
      </c>
      <c r="W2247" s="78">
        <v>46122</v>
      </c>
      <c r="X2247" s="80" t="s">
        <v>1135</v>
      </c>
      <c r="Y2247" s="80" t="s">
        <v>1136</v>
      </c>
      <c r="Z2247" s="80" t="s">
        <v>1137</v>
      </c>
      <c r="AA2247" s="80" t="s">
        <v>121</v>
      </c>
      <c r="AB2247" s="76" t="s">
        <v>539</v>
      </c>
      <c r="AC2247" s="76" t="s">
        <v>540</v>
      </c>
      <c r="AD2247" s="76" t="s">
        <v>173</v>
      </c>
      <c r="AE2247" s="76" t="s">
        <v>548</v>
      </c>
      <c r="AF2247" s="76" t="s">
        <v>96</v>
      </c>
      <c r="AG2247" s="82"/>
      <c r="AH2247" s="60"/>
      <c r="AI2247" s="75" t="s">
        <v>7693</v>
      </c>
      <c r="AJ2247" s="6" t="s">
        <v>103</v>
      </c>
      <c r="AK2247" s="81">
        <v>0</v>
      </c>
      <c r="AL2247" s="6" t="s">
        <v>103</v>
      </c>
      <c r="AM2247" s="342"/>
      <c r="AN2247" s="342"/>
      <c r="AO2247" s="342"/>
    </row>
    <row r="2248" spans="1:41" ht="15" thickBot="1">
      <c r="A2248" s="75" t="s">
        <v>7693</v>
      </c>
      <c r="B2248" s="6" t="s">
        <v>93</v>
      </c>
      <c r="C2248" s="76">
        <v>2247</v>
      </c>
      <c r="D2248" s="80" t="s">
        <v>590</v>
      </c>
      <c r="E2248" s="80" t="s">
        <v>2163</v>
      </c>
      <c r="F2248" s="6" t="str">
        <f t="shared" si="239"/>
        <v>FREIGHTFG-V-049-V1E26-M23.9874</v>
      </c>
      <c r="G2248" s="95" t="s">
        <v>7729</v>
      </c>
      <c r="H2248" s="95" t="s">
        <v>7730</v>
      </c>
      <c r="I2248" s="85" t="s">
        <v>6622</v>
      </c>
      <c r="J2248" s="92">
        <v>46122</v>
      </c>
      <c r="K2248" s="95" t="s">
        <v>7910</v>
      </c>
      <c r="L2248" s="80">
        <v>7494</v>
      </c>
      <c r="M2248" s="80" t="s">
        <v>1870</v>
      </c>
      <c r="N2248" s="80" t="s">
        <v>1134</v>
      </c>
      <c r="O2248" s="71">
        <v>0</v>
      </c>
      <c r="P2248" s="71">
        <v>0</v>
      </c>
      <c r="Q2248" s="79">
        <v>7800</v>
      </c>
      <c r="R2248" s="79">
        <v>1248</v>
      </c>
      <c r="S2248" s="71">
        <v>312</v>
      </c>
      <c r="T2248" s="79">
        <v>8736</v>
      </c>
      <c r="U2248" s="80" t="s">
        <v>24</v>
      </c>
      <c r="V2248" s="84">
        <f t="shared" si="240"/>
        <v>504.38799076212473</v>
      </c>
      <c r="W2248" s="78">
        <v>46122</v>
      </c>
      <c r="X2248" s="80" t="s">
        <v>4727</v>
      </c>
      <c r="Y2248" s="80" t="s">
        <v>5200</v>
      </c>
      <c r="Z2248" s="80" t="s">
        <v>1117</v>
      </c>
      <c r="AA2248" s="80" t="s">
        <v>121</v>
      </c>
      <c r="AB2248" s="76" t="s">
        <v>1118</v>
      </c>
      <c r="AC2248" s="76" t="s">
        <v>541</v>
      </c>
      <c r="AD2248" s="76" t="s">
        <v>195</v>
      </c>
      <c r="AE2248" s="275" t="s">
        <v>1517</v>
      </c>
      <c r="AF2248" s="76" t="s">
        <v>96</v>
      </c>
      <c r="AG2248" s="82"/>
      <c r="AH2248" s="60"/>
      <c r="AI2248" s="75" t="s">
        <v>7693</v>
      </c>
      <c r="AJ2248" s="6" t="s">
        <v>103</v>
      </c>
      <c r="AK2248" s="81">
        <v>0</v>
      </c>
      <c r="AL2248" s="6" t="s">
        <v>103</v>
      </c>
      <c r="AM2248" s="342"/>
      <c r="AN2248" s="342"/>
      <c r="AO2248" s="342"/>
    </row>
    <row r="2249" spans="1:41">
      <c r="A2249" s="75" t="s">
        <v>7693</v>
      </c>
      <c r="B2249" s="6" t="s">
        <v>93</v>
      </c>
      <c r="C2249" s="76">
        <v>2248</v>
      </c>
      <c r="D2249" s="80" t="s">
        <v>590</v>
      </c>
      <c r="E2249" s="80" t="s">
        <v>2163</v>
      </c>
      <c r="F2249" s="6" t="str">
        <f t="shared" si="239"/>
        <v>FREIGHTRM-V-067-V1I26-M19</v>
      </c>
      <c r="G2249" s="95" t="s">
        <v>5896</v>
      </c>
      <c r="H2249" s="95" t="s">
        <v>7731</v>
      </c>
      <c r="I2249" s="85" t="s">
        <v>6622</v>
      </c>
      <c r="J2249" s="92">
        <v>46122</v>
      </c>
      <c r="K2249" s="95" t="s">
        <v>7911</v>
      </c>
      <c r="L2249" s="80">
        <v>7387</v>
      </c>
      <c r="M2249" s="80" t="s">
        <v>1870</v>
      </c>
      <c r="N2249" s="80" t="s">
        <v>116</v>
      </c>
      <c r="O2249" s="71">
        <v>0</v>
      </c>
      <c r="P2249" s="71">
        <v>0</v>
      </c>
      <c r="Q2249" s="79">
        <v>10800</v>
      </c>
      <c r="R2249" s="79">
        <v>1728</v>
      </c>
      <c r="S2249" s="71">
        <v>0</v>
      </c>
      <c r="T2249" s="79">
        <v>12528</v>
      </c>
      <c r="U2249" s="80" t="s">
        <v>24</v>
      </c>
      <c r="V2249" s="84">
        <f t="shared" si="240"/>
        <v>723.32563510392606</v>
      </c>
      <c r="W2249" s="78">
        <v>46122</v>
      </c>
      <c r="X2249" s="80" t="s">
        <v>1135</v>
      </c>
      <c r="Y2249" s="80" t="s">
        <v>1136</v>
      </c>
      <c r="Z2249" s="80" t="s">
        <v>1137</v>
      </c>
      <c r="AA2249" s="80" t="s">
        <v>121</v>
      </c>
      <c r="AB2249" s="76" t="s">
        <v>539</v>
      </c>
      <c r="AC2249" s="76" t="s">
        <v>540</v>
      </c>
      <c r="AD2249" s="76" t="s">
        <v>173</v>
      </c>
      <c r="AE2249" s="76" t="s">
        <v>548</v>
      </c>
      <c r="AF2249" s="76" t="s">
        <v>96</v>
      </c>
      <c r="AG2249" s="82"/>
      <c r="AH2249" s="60"/>
      <c r="AI2249" s="75" t="s">
        <v>7693</v>
      </c>
      <c r="AJ2249" s="6" t="s">
        <v>103</v>
      </c>
      <c r="AK2249" s="81">
        <v>0</v>
      </c>
      <c r="AL2249" s="6" t="s">
        <v>103</v>
      </c>
      <c r="AM2249" s="342"/>
      <c r="AN2249" s="342"/>
      <c r="AO2249" s="342"/>
    </row>
    <row r="2250" spans="1:41">
      <c r="A2250" s="75" t="s">
        <v>7693</v>
      </c>
      <c r="B2250" s="6" t="s">
        <v>93</v>
      </c>
      <c r="C2250" s="76">
        <v>2249</v>
      </c>
      <c r="D2250" s="80" t="s">
        <v>590</v>
      </c>
      <c r="E2250" s="80" t="s">
        <v>2163</v>
      </c>
      <c r="F2250" s="6" t="str">
        <f t="shared" si="239"/>
        <v>FREIGHTRM-V-093-V1I26-M19</v>
      </c>
      <c r="G2250" s="95" t="s">
        <v>5444</v>
      </c>
      <c r="H2250" s="95" t="s">
        <v>7732</v>
      </c>
      <c r="I2250" s="85" t="s">
        <v>6622</v>
      </c>
      <c r="J2250" s="92">
        <v>46122</v>
      </c>
      <c r="K2250" s="95" t="s">
        <v>6644</v>
      </c>
      <c r="L2250" s="80">
        <v>7455</v>
      </c>
      <c r="M2250" s="80" t="s">
        <v>1870</v>
      </c>
      <c r="N2250" s="80" t="s">
        <v>116</v>
      </c>
      <c r="O2250" s="71">
        <v>0</v>
      </c>
      <c r="P2250" s="71">
        <v>0</v>
      </c>
      <c r="Q2250" s="79">
        <v>19000</v>
      </c>
      <c r="R2250" s="79">
        <v>3040</v>
      </c>
      <c r="S2250" s="71">
        <v>0</v>
      </c>
      <c r="T2250" s="79">
        <v>22040</v>
      </c>
      <c r="U2250" s="80" t="s">
        <v>24</v>
      </c>
      <c r="V2250" s="84">
        <f t="shared" si="240"/>
        <v>1272.5173210161663</v>
      </c>
      <c r="W2250" s="78">
        <v>46122</v>
      </c>
      <c r="X2250" s="80" t="s">
        <v>1140</v>
      </c>
      <c r="Y2250" s="80" t="s">
        <v>1141</v>
      </c>
      <c r="Z2250" s="80" t="s">
        <v>1137</v>
      </c>
      <c r="AA2250" s="80" t="s">
        <v>121</v>
      </c>
      <c r="AB2250" s="76" t="s">
        <v>539</v>
      </c>
      <c r="AC2250" s="76" t="s">
        <v>540</v>
      </c>
      <c r="AD2250" s="76" t="s">
        <v>173</v>
      </c>
      <c r="AE2250" s="76" t="s">
        <v>548</v>
      </c>
      <c r="AF2250" s="76" t="s">
        <v>96</v>
      </c>
      <c r="AG2250" s="82"/>
      <c r="AH2250" s="60"/>
      <c r="AI2250" s="75" t="s">
        <v>7693</v>
      </c>
      <c r="AJ2250" s="6" t="s">
        <v>103</v>
      </c>
      <c r="AK2250" s="81">
        <v>0</v>
      </c>
      <c r="AL2250" s="6" t="s">
        <v>103</v>
      </c>
      <c r="AM2250" s="342"/>
      <c r="AN2250" s="342"/>
      <c r="AO2250" s="342"/>
    </row>
    <row r="2251" spans="1:41">
      <c r="A2251" s="75" t="s">
        <v>7693</v>
      </c>
      <c r="B2251" s="6" t="s">
        <v>93</v>
      </c>
      <c r="C2251" s="76">
        <v>2250</v>
      </c>
      <c r="D2251" s="80" t="s">
        <v>590</v>
      </c>
      <c r="E2251" s="80" t="s">
        <v>2163</v>
      </c>
      <c r="F2251" s="6" t="str">
        <f t="shared" si="239"/>
        <v>FREIGHTFG-V-031-V1E26-M23.2</v>
      </c>
      <c r="G2251" s="95" t="s">
        <v>7733</v>
      </c>
      <c r="H2251" s="95" t="s">
        <v>7734</v>
      </c>
      <c r="I2251" s="85" t="s">
        <v>6622</v>
      </c>
      <c r="J2251" s="92">
        <v>46122</v>
      </c>
      <c r="K2251" s="95" t="s">
        <v>7912</v>
      </c>
      <c r="L2251" s="80">
        <v>7481</v>
      </c>
      <c r="M2251" s="80" t="s">
        <v>1870</v>
      </c>
      <c r="N2251" s="80" t="s">
        <v>116</v>
      </c>
      <c r="O2251" s="71">
        <v>0</v>
      </c>
      <c r="P2251" s="71">
        <v>0</v>
      </c>
      <c r="Q2251" s="79">
        <v>7800</v>
      </c>
      <c r="R2251" s="79">
        <v>1248</v>
      </c>
      <c r="S2251" s="71">
        <v>0</v>
      </c>
      <c r="T2251" s="79">
        <v>9048</v>
      </c>
      <c r="U2251" s="80" t="s">
        <v>24</v>
      </c>
      <c r="V2251" s="84">
        <f t="shared" si="240"/>
        <v>522.40184757505767</v>
      </c>
      <c r="W2251" s="78">
        <v>46122</v>
      </c>
      <c r="X2251" s="80" t="s">
        <v>4727</v>
      </c>
      <c r="Y2251" s="80" t="s">
        <v>5200</v>
      </c>
      <c r="Z2251" s="80" t="s">
        <v>1117</v>
      </c>
      <c r="AA2251" s="80" t="s">
        <v>121</v>
      </c>
      <c r="AB2251" s="76" t="s">
        <v>1118</v>
      </c>
      <c r="AC2251" s="76" t="s">
        <v>541</v>
      </c>
      <c r="AD2251" s="76" t="s">
        <v>195</v>
      </c>
      <c r="AE2251" s="76" t="s">
        <v>547</v>
      </c>
      <c r="AF2251" s="76" t="s">
        <v>96</v>
      </c>
      <c r="AG2251" s="82"/>
      <c r="AH2251" s="60"/>
      <c r="AI2251" s="75" t="s">
        <v>7693</v>
      </c>
      <c r="AJ2251" s="6" t="s">
        <v>103</v>
      </c>
      <c r="AK2251" s="81">
        <v>0</v>
      </c>
      <c r="AL2251" s="6" t="s">
        <v>103</v>
      </c>
      <c r="AM2251" s="342"/>
      <c r="AN2251" s="342"/>
      <c r="AO2251" s="342"/>
    </row>
    <row r="2252" spans="1:41">
      <c r="A2252" s="75" t="s">
        <v>7693</v>
      </c>
      <c r="B2252" s="6" t="s">
        <v>93</v>
      </c>
      <c r="C2252" s="76">
        <v>2251</v>
      </c>
      <c r="D2252" s="80" t="s">
        <v>590</v>
      </c>
      <c r="E2252" s="80" t="s">
        <v>2163</v>
      </c>
      <c r="F2252" s="6" t="str">
        <f t="shared" si="239"/>
        <v>FREIGHTFG-R-2185LE25.M01-M45</v>
      </c>
      <c r="G2252" s="95" t="s">
        <v>7735</v>
      </c>
      <c r="H2252" s="95" t="s">
        <v>7736</v>
      </c>
      <c r="I2252" s="85" t="s">
        <v>6622</v>
      </c>
      <c r="J2252" s="92">
        <v>46114</v>
      </c>
      <c r="K2252" s="95" t="s">
        <v>7913</v>
      </c>
      <c r="L2252" s="80">
        <v>7370</v>
      </c>
      <c r="M2252" s="80" t="s">
        <v>1264</v>
      </c>
      <c r="N2252" s="80" t="s">
        <v>1139</v>
      </c>
      <c r="O2252" s="71">
        <v>0</v>
      </c>
      <c r="P2252" s="71">
        <v>0</v>
      </c>
      <c r="Q2252" s="79">
        <v>6200</v>
      </c>
      <c r="R2252" s="79">
        <v>992</v>
      </c>
      <c r="S2252" s="71">
        <v>248</v>
      </c>
      <c r="T2252" s="79">
        <v>6944</v>
      </c>
      <c r="U2252" s="80" t="s">
        <v>24</v>
      </c>
      <c r="V2252" s="84">
        <f t="shared" si="240"/>
        <v>400.92378752886833</v>
      </c>
      <c r="W2252" s="78">
        <v>46114</v>
      </c>
      <c r="X2252" s="80" t="s">
        <v>4738</v>
      </c>
      <c r="Y2252" s="80" t="s">
        <v>5200</v>
      </c>
      <c r="Z2252" s="80" t="s">
        <v>7172</v>
      </c>
      <c r="AA2252" s="80" t="s">
        <v>121</v>
      </c>
      <c r="AB2252" s="76" t="s">
        <v>542</v>
      </c>
      <c r="AC2252" s="76" t="s">
        <v>541</v>
      </c>
      <c r="AD2252" s="76" t="s">
        <v>195</v>
      </c>
      <c r="AE2252" s="76" t="s">
        <v>547</v>
      </c>
      <c r="AF2252" s="76" t="s">
        <v>96</v>
      </c>
      <c r="AG2252" s="82"/>
      <c r="AH2252" s="60"/>
      <c r="AI2252" s="75" t="s">
        <v>7693</v>
      </c>
      <c r="AJ2252" s="6" t="s">
        <v>103</v>
      </c>
      <c r="AK2252" s="81">
        <v>0</v>
      </c>
      <c r="AL2252" s="6" t="s">
        <v>103</v>
      </c>
      <c r="AM2252" s="342"/>
      <c r="AN2252" s="342"/>
      <c r="AO2252" s="342"/>
    </row>
    <row r="2253" spans="1:41">
      <c r="A2253" s="75" t="s">
        <v>7693</v>
      </c>
      <c r="B2253" s="6" t="s">
        <v>93</v>
      </c>
      <c r="C2253" s="76">
        <v>2252</v>
      </c>
      <c r="D2253" s="80" t="s">
        <v>590</v>
      </c>
      <c r="E2253" s="80" t="s">
        <v>2163</v>
      </c>
      <c r="F2253" s="6" t="str">
        <f t="shared" si="239"/>
        <v>FREIGHTFG-R-2192LE26.M01</v>
      </c>
      <c r="G2253" s="95" t="s">
        <v>7737</v>
      </c>
      <c r="H2253" s="95" t="s">
        <v>7738</v>
      </c>
      <c r="I2253" s="85" t="s">
        <v>6622</v>
      </c>
      <c r="J2253" s="92">
        <v>46119</v>
      </c>
      <c r="K2253" s="95" t="s">
        <v>7914</v>
      </c>
      <c r="L2253" s="80">
        <v>7467</v>
      </c>
      <c r="M2253" s="80" t="s">
        <v>1264</v>
      </c>
      <c r="N2253" s="80" t="s">
        <v>2857</v>
      </c>
      <c r="O2253" s="71">
        <v>0</v>
      </c>
      <c r="P2253" s="71">
        <v>0</v>
      </c>
      <c r="Q2253" s="79">
        <v>4900</v>
      </c>
      <c r="R2253" s="79">
        <v>784</v>
      </c>
      <c r="S2253" s="71">
        <v>196</v>
      </c>
      <c r="T2253" s="79">
        <v>5488</v>
      </c>
      <c r="U2253" s="80" t="s">
        <v>24</v>
      </c>
      <c r="V2253" s="84">
        <f t="shared" si="240"/>
        <v>316.85912240184757</v>
      </c>
      <c r="W2253" s="78">
        <v>46119</v>
      </c>
      <c r="X2253" s="80" t="s">
        <v>6646</v>
      </c>
      <c r="Y2253" s="80" t="s">
        <v>5200</v>
      </c>
      <c r="Z2253" s="80" t="s">
        <v>7915</v>
      </c>
      <c r="AA2253" s="80" t="s">
        <v>121</v>
      </c>
      <c r="AB2253" s="76" t="s">
        <v>542</v>
      </c>
      <c r="AC2253" s="76" t="s">
        <v>541</v>
      </c>
      <c r="AD2253" s="76" t="s">
        <v>195</v>
      </c>
      <c r="AE2253" s="76" t="s">
        <v>547</v>
      </c>
      <c r="AF2253" s="76" t="s">
        <v>96</v>
      </c>
      <c r="AG2253" s="82"/>
      <c r="AH2253" s="60"/>
      <c r="AI2253" s="75" t="s">
        <v>7693</v>
      </c>
      <c r="AJ2253" s="6" t="s">
        <v>103</v>
      </c>
      <c r="AK2253" s="81">
        <v>0</v>
      </c>
      <c r="AL2253" s="6" t="s">
        <v>103</v>
      </c>
      <c r="AM2253" s="342"/>
      <c r="AN2253" s="342"/>
      <c r="AO2253" s="342"/>
    </row>
    <row r="2254" spans="1:41">
      <c r="A2254" s="75" t="s">
        <v>7693</v>
      </c>
      <c r="B2254" s="6" t="s">
        <v>93</v>
      </c>
      <c r="C2254" s="76">
        <v>2253</v>
      </c>
      <c r="D2254" s="80" t="s">
        <v>27</v>
      </c>
      <c r="E2254" s="80" t="s">
        <v>2163</v>
      </c>
      <c r="F2254" s="6" t="str">
        <f t="shared" si="239"/>
        <v>FREIGHTRM-V-096-V1I26-M19.2</v>
      </c>
      <c r="G2254" s="96" t="s">
        <v>7739</v>
      </c>
      <c r="H2254" s="95" t="s">
        <v>7740</v>
      </c>
      <c r="I2254" s="85" t="s">
        <v>6622</v>
      </c>
      <c r="J2254" s="105">
        <v>46119</v>
      </c>
      <c r="K2254" s="96" t="s">
        <v>6648</v>
      </c>
      <c r="L2254" s="85" t="s">
        <v>7916</v>
      </c>
      <c r="M2254" s="85" t="s">
        <v>1264</v>
      </c>
      <c r="N2254" s="85" t="s">
        <v>116</v>
      </c>
      <c r="O2254" s="71">
        <v>0</v>
      </c>
      <c r="P2254" s="71">
        <v>0</v>
      </c>
      <c r="Q2254" s="79">
        <v>2308.7600000000002</v>
      </c>
      <c r="R2254" s="79">
        <v>369.4</v>
      </c>
      <c r="S2254" s="71">
        <v>0</v>
      </c>
      <c r="T2254" s="79">
        <v>2678.16</v>
      </c>
      <c r="U2254" s="80" t="s">
        <v>24</v>
      </c>
      <c r="V2254" s="84">
        <f t="shared" si="240"/>
        <v>154.62817551963047</v>
      </c>
      <c r="W2254" s="106">
        <v>46106</v>
      </c>
      <c r="X2254" s="85" t="s">
        <v>1898</v>
      </c>
      <c r="Y2254" s="85" t="s">
        <v>1899</v>
      </c>
      <c r="Z2254" s="85" t="s">
        <v>239</v>
      </c>
      <c r="AA2254" s="85" t="s">
        <v>122</v>
      </c>
      <c r="AB2254" s="76" t="s">
        <v>539</v>
      </c>
      <c r="AC2254" s="76" t="s">
        <v>540</v>
      </c>
      <c r="AD2254" s="76" t="s">
        <v>173</v>
      </c>
      <c r="AE2254" s="76" t="s">
        <v>548</v>
      </c>
      <c r="AF2254" s="76" t="s">
        <v>96</v>
      </c>
      <c r="AG2254" s="82"/>
      <c r="AH2254" s="60"/>
      <c r="AI2254" s="75" t="s">
        <v>7693</v>
      </c>
      <c r="AJ2254" s="6" t="s">
        <v>103</v>
      </c>
      <c r="AK2254" s="81">
        <v>0</v>
      </c>
      <c r="AL2254" s="6" t="s">
        <v>103</v>
      </c>
      <c r="AM2254" s="342"/>
      <c r="AN2254" s="342"/>
      <c r="AO2254" s="342"/>
    </row>
    <row r="2255" spans="1:41">
      <c r="A2255" s="75" t="s">
        <v>7693</v>
      </c>
      <c r="B2255" s="6" t="s">
        <v>93</v>
      </c>
      <c r="C2255" s="76">
        <v>2254</v>
      </c>
      <c r="D2255" s="80" t="s">
        <v>27</v>
      </c>
      <c r="E2255" s="80" t="s">
        <v>2163</v>
      </c>
      <c r="F2255" s="6" t="str">
        <f t="shared" si="239"/>
        <v>FREIGHTRM-V-090-V1I26-M23.4</v>
      </c>
      <c r="G2255" s="222" t="s">
        <v>7741</v>
      </c>
      <c r="H2255" s="391" t="s">
        <v>7742</v>
      </c>
      <c r="I2255" s="85" t="s">
        <v>6622</v>
      </c>
      <c r="J2255" s="105">
        <v>46119</v>
      </c>
      <c r="K2255" s="107" t="s">
        <v>6651</v>
      </c>
      <c r="L2255" s="85" t="s">
        <v>7917</v>
      </c>
      <c r="M2255" s="85" t="s">
        <v>1264</v>
      </c>
      <c r="N2255" s="85" t="s">
        <v>116</v>
      </c>
      <c r="O2255" s="71">
        <v>0</v>
      </c>
      <c r="P2255" s="71">
        <v>0</v>
      </c>
      <c r="Q2255" s="79">
        <v>2858.4</v>
      </c>
      <c r="R2255" s="79">
        <v>457.34</v>
      </c>
      <c r="S2255" s="71">
        <v>0</v>
      </c>
      <c r="T2255" s="79">
        <v>3315.74</v>
      </c>
      <c r="U2255" s="80" t="s">
        <v>24</v>
      </c>
      <c r="V2255" s="84">
        <f t="shared" si="240"/>
        <v>191.43995381062354</v>
      </c>
      <c r="W2255" s="106">
        <v>46108</v>
      </c>
      <c r="X2255" s="85" t="s">
        <v>1885</v>
      </c>
      <c r="Y2255" s="85" t="s">
        <v>1886</v>
      </c>
      <c r="Z2255" s="85" t="s">
        <v>239</v>
      </c>
      <c r="AA2255" s="85" t="s">
        <v>122</v>
      </c>
      <c r="AB2255" s="76" t="s">
        <v>1118</v>
      </c>
      <c r="AC2255" s="76" t="s">
        <v>540</v>
      </c>
      <c r="AD2255" s="76" t="s">
        <v>173</v>
      </c>
      <c r="AE2255" s="76" t="s">
        <v>548</v>
      </c>
      <c r="AF2255" s="76" t="s">
        <v>96</v>
      </c>
      <c r="AG2255" s="82"/>
      <c r="AH2255" s="60"/>
      <c r="AI2255" s="75" t="s">
        <v>7693</v>
      </c>
      <c r="AJ2255" s="6" t="s">
        <v>103</v>
      </c>
      <c r="AK2255" s="81">
        <v>0</v>
      </c>
      <c r="AL2255" s="6" t="s">
        <v>103</v>
      </c>
      <c r="AM2255" s="342"/>
      <c r="AN2255" s="342"/>
      <c r="AO2255" s="342"/>
    </row>
    <row r="2256" spans="1:41">
      <c r="A2256" s="75" t="s">
        <v>7693</v>
      </c>
      <c r="B2256" s="6" t="s">
        <v>93</v>
      </c>
      <c r="C2256" s="76">
        <v>2255</v>
      </c>
      <c r="D2256" s="80" t="s">
        <v>27</v>
      </c>
      <c r="E2256" s="80" t="s">
        <v>2163</v>
      </c>
      <c r="F2256" s="6" t="str">
        <f t="shared" si="239"/>
        <v>FREIGHTRM-V-071-V1I26-M19.1</v>
      </c>
      <c r="G2256" s="96" t="s">
        <v>7743</v>
      </c>
      <c r="H2256" s="95" t="s">
        <v>7744</v>
      </c>
      <c r="I2256" s="85" t="s">
        <v>6622</v>
      </c>
      <c r="J2256" s="105">
        <v>46119</v>
      </c>
      <c r="K2256" s="96" t="s">
        <v>7918</v>
      </c>
      <c r="L2256" s="85" t="s">
        <v>7919</v>
      </c>
      <c r="M2256" s="85" t="s">
        <v>1264</v>
      </c>
      <c r="N2256" s="85" t="s">
        <v>116</v>
      </c>
      <c r="O2256" s="71">
        <v>0</v>
      </c>
      <c r="P2256" s="71">
        <v>0</v>
      </c>
      <c r="Q2256" s="79">
        <v>15384.91</v>
      </c>
      <c r="R2256" s="79">
        <v>2461.59</v>
      </c>
      <c r="S2256" s="71">
        <v>0</v>
      </c>
      <c r="T2256" s="79">
        <v>17846.5</v>
      </c>
      <c r="U2256" s="80" t="s">
        <v>24</v>
      </c>
      <c r="V2256" s="84">
        <f t="shared" si="240"/>
        <v>1030.3983833718244</v>
      </c>
      <c r="W2256" s="106">
        <v>46111</v>
      </c>
      <c r="X2256" s="85" t="s">
        <v>1902</v>
      </c>
      <c r="Y2256" s="85" t="s">
        <v>1882</v>
      </c>
      <c r="Z2256" s="85" t="s">
        <v>239</v>
      </c>
      <c r="AA2256" s="85" t="s">
        <v>122</v>
      </c>
      <c r="AB2256" s="76" t="s">
        <v>539</v>
      </c>
      <c r="AC2256" s="76" t="s">
        <v>540</v>
      </c>
      <c r="AD2256" s="76" t="s">
        <v>173</v>
      </c>
      <c r="AE2256" s="76" t="s">
        <v>548</v>
      </c>
      <c r="AF2256" s="76" t="s">
        <v>96</v>
      </c>
      <c r="AG2256" s="82"/>
      <c r="AH2256" s="60"/>
      <c r="AI2256" s="75" t="s">
        <v>7693</v>
      </c>
      <c r="AJ2256" s="6" t="s">
        <v>103</v>
      </c>
      <c r="AK2256" s="81">
        <v>0</v>
      </c>
      <c r="AL2256" s="6" t="s">
        <v>103</v>
      </c>
      <c r="AM2256" s="342"/>
      <c r="AN2256" s="342"/>
      <c r="AO2256" s="342"/>
    </row>
    <row r="2257" spans="1:41">
      <c r="A2257" s="75" t="s">
        <v>7693</v>
      </c>
      <c r="B2257" s="6" t="s">
        <v>93</v>
      </c>
      <c r="C2257" s="76">
        <v>2256</v>
      </c>
      <c r="D2257" s="80" t="s">
        <v>27</v>
      </c>
      <c r="E2257" s="80" t="s">
        <v>2163</v>
      </c>
      <c r="F2257" s="6" t="str">
        <f t="shared" si="239"/>
        <v>FREIGHTRM-V-072-V1I26-M46, M01.3</v>
      </c>
      <c r="G2257" s="96" t="s">
        <v>7745</v>
      </c>
      <c r="H2257" s="95" t="s">
        <v>7746</v>
      </c>
      <c r="I2257" s="85" t="s">
        <v>6622</v>
      </c>
      <c r="J2257" s="105">
        <v>46121</v>
      </c>
      <c r="K2257" s="96" t="s">
        <v>6153</v>
      </c>
      <c r="L2257" s="85" t="s">
        <v>7920</v>
      </c>
      <c r="M2257" s="85" t="s">
        <v>1264</v>
      </c>
      <c r="N2257" s="85" t="s">
        <v>116</v>
      </c>
      <c r="O2257" s="71">
        <v>0</v>
      </c>
      <c r="P2257" s="71">
        <v>0</v>
      </c>
      <c r="Q2257" s="79">
        <v>5032.08</v>
      </c>
      <c r="R2257" s="79">
        <v>805.13</v>
      </c>
      <c r="S2257" s="71">
        <v>0</v>
      </c>
      <c r="T2257" s="79">
        <v>5837.21</v>
      </c>
      <c r="U2257" s="80" t="s">
        <v>24</v>
      </c>
      <c r="V2257" s="84">
        <f t="shared" si="240"/>
        <v>337.02136258660505</v>
      </c>
      <c r="W2257" s="106">
        <v>46111</v>
      </c>
      <c r="X2257" s="85" t="s">
        <v>1889</v>
      </c>
      <c r="Y2257" s="85" t="s">
        <v>1890</v>
      </c>
      <c r="Z2257" s="85" t="s">
        <v>239</v>
      </c>
      <c r="AA2257" s="85" t="s">
        <v>122</v>
      </c>
      <c r="AB2257" s="76" t="s">
        <v>1106</v>
      </c>
      <c r="AC2257" s="76" t="s">
        <v>540</v>
      </c>
      <c r="AD2257" s="76" t="s">
        <v>173</v>
      </c>
      <c r="AE2257" s="76" t="s">
        <v>548</v>
      </c>
      <c r="AF2257" s="76" t="s">
        <v>96</v>
      </c>
      <c r="AG2257" s="82"/>
      <c r="AH2257" s="60"/>
      <c r="AI2257" s="75" t="s">
        <v>7693</v>
      </c>
      <c r="AJ2257" s="6" t="s">
        <v>103</v>
      </c>
      <c r="AK2257" s="81">
        <v>0</v>
      </c>
      <c r="AL2257" s="6" t="s">
        <v>103</v>
      </c>
      <c r="AM2257" s="342"/>
      <c r="AN2257" s="342"/>
      <c r="AO2257" s="342"/>
    </row>
    <row r="2258" spans="1:41">
      <c r="A2258" s="75" t="s">
        <v>7693</v>
      </c>
      <c r="B2258" s="6" t="s">
        <v>93</v>
      </c>
      <c r="C2258" s="76">
        <v>2257</v>
      </c>
      <c r="D2258" s="80" t="s">
        <v>27</v>
      </c>
      <c r="E2258" s="80" t="s">
        <v>2163</v>
      </c>
      <c r="F2258" s="6" t="str">
        <f t="shared" si="239"/>
        <v>FREIGHTRM-V-096-V1I26-M19.1</v>
      </c>
      <c r="G2258" s="96" t="s">
        <v>6495</v>
      </c>
      <c r="H2258" s="95" t="s">
        <v>7747</v>
      </c>
      <c r="I2258" s="85" t="s">
        <v>6622</v>
      </c>
      <c r="J2258" s="105">
        <v>46121</v>
      </c>
      <c r="K2258" s="96" t="s">
        <v>6648</v>
      </c>
      <c r="L2258" s="85" t="s">
        <v>7921</v>
      </c>
      <c r="M2258" s="85" t="s">
        <v>1264</v>
      </c>
      <c r="N2258" s="85" t="s">
        <v>116</v>
      </c>
      <c r="O2258" s="71">
        <v>0</v>
      </c>
      <c r="P2258" s="71">
        <v>0</v>
      </c>
      <c r="Q2258" s="79">
        <v>2308.7600000000002</v>
      </c>
      <c r="R2258" s="79">
        <v>369.4</v>
      </c>
      <c r="S2258" s="71">
        <v>0</v>
      </c>
      <c r="T2258" s="79">
        <v>2678.16</v>
      </c>
      <c r="U2258" s="80" t="s">
        <v>24</v>
      </c>
      <c r="V2258" s="84">
        <f t="shared" si="240"/>
        <v>154.62817551963047</v>
      </c>
      <c r="W2258" s="106">
        <v>46113</v>
      </c>
      <c r="X2258" s="85" t="s">
        <v>1898</v>
      </c>
      <c r="Y2258" s="85" t="s">
        <v>1899</v>
      </c>
      <c r="Z2258" s="85" t="s">
        <v>239</v>
      </c>
      <c r="AA2258" s="85" t="s">
        <v>122</v>
      </c>
      <c r="AB2258" s="76" t="s">
        <v>539</v>
      </c>
      <c r="AC2258" s="76" t="s">
        <v>540</v>
      </c>
      <c r="AD2258" s="76" t="s">
        <v>173</v>
      </c>
      <c r="AE2258" s="76" t="s">
        <v>548</v>
      </c>
      <c r="AF2258" s="76" t="s">
        <v>96</v>
      </c>
      <c r="AG2258" s="82"/>
      <c r="AH2258" s="60"/>
      <c r="AI2258" s="75" t="s">
        <v>7693</v>
      </c>
      <c r="AJ2258" s="6" t="s">
        <v>103</v>
      </c>
      <c r="AK2258" s="81">
        <v>0</v>
      </c>
      <c r="AL2258" s="6" t="s">
        <v>103</v>
      </c>
      <c r="AM2258" s="342"/>
      <c r="AN2258" s="342"/>
      <c r="AO2258" s="342"/>
    </row>
    <row r="2259" spans="1:41">
      <c r="A2259" s="75" t="s">
        <v>7693</v>
      </c>
      <c r="B2259" s="6" t="s">
        <v>93</v>
      </c>
      <c r="C2259" s="76">
        <v>2258</v>
      </c>
      <c r="D2259" s="80" t="s">
        <v>27</v>
      </c>
      <c r="E2259" s="80" t="s">
        <v>2163</v>
      </c>
      <c r="F2259" s="6" t="str">
        <f t="shared" si="239"/>
        <v>FREIGHTRM-V-090-V1I26-M23.1</v>
      </c>
      <c r="G2259" s="96" t="s">
        <v>5914</v>
      </c>
      <c r="H2259" s="95" t="s">
        <v>7748</v>
      </c>
      <c r="I2259" s="85" t="s">
        <v>6622</v>
      </c>
      <c r="J2259" s="105">
        <v>46121</v>
      </c>
      <c r="K2259" s="96" t="s">
        <v>6651</v>
      </c>
      <c r="L2259" s="85" t="s">
        <v>7922</v>
      </c>
      <c r="M2259" s="85" t="s">
        <v>1264</v>
      </c>
      <c r="N2259" s="85" t="s">
        <v>116</v>
      </c>
      <c r="O2259" s="71">
        <v>0</v>
      </c>
      <c r="P2259" s="71">
        <v>0</v>
      </c>
      <c r="Q2259" s="79">
        <v>2308.7600000000002</v>
      </c>
      <c r="R2259" s="79">
        <v>369.4</v>
      </c>
      <c r="S2259" s="71">
        <v>0</v>
      </c>
      <c r="T2259" s="79">
        <v>2678.16</v>
      </c>
      <c r="U2259" s="80" t="s">
        <v>24</v>
      </c>
      <c r="V2259" s="84">
        <f t="shared" si="240"/>
        <v>154.62817551963047</v>
      </c>
      <c r="W2259" s="106">
        <v>46114</v>
      </c>
      <c r="X2259" s="85" t="s">
        <v>1885</v>
      </c>
      <c r="Y2259" s="85" t="s">
        <v>1886</v>
      </c>
      <c r="Z2259" s="85" t="s">
        <v>239</v>
      </c>
      <c r="AA2259" s="85" t="s">
        <v>122</v>
      </c>
      <c r="AB2259" s="76" t="s">
        <v>1118</v>
      </c>
      <c r="AC2259" s="76" t="s">
        <v>540</v>
      </c>
      <c r="AD2259" s="76" t="s">
        <v>173</v>
      </c>
      <c r="AE2259" s="76" t="s">
        <v>548</v>
      </c>
      <c r="AF2259" s="76" t="s">
        <v>96</v>
      </c>
      <c r="AG2259" s="82"/>
      <c r="AH2259" s="60"/>
      <c r="AI2259" s="75" t="s">
        <v>7693</v>
      </c>
      <c r="AJ2259" s="6" t="s">
        <v>103</v>
      </c>
      <c r="AK2259" s="81">
        <v>0</v>
      </c>
      <c r="AL2259" s="6" t="s">
        <v>103</v>
      </c>
      <c r="AM2259" s="342"/>
      <c r="AN2259" s="342"/>
      <c r="AO2259" s="342"/>
    </row>
    <row r="2260" spans="1:41">
      <c r="A2260" s="75" t="s">
        <v>7693</v>
      </c>
      <c r="B2260" s="6" t="s">
        <v>93</v>
      </c>
      <c r="C2260" s="76">
        <v>2259</v>
      </c>
      <c r="D2260" s="80" t="s">
        <v>27</v>
      </c>
      <c r="E2260" s="80" t="s">
        <v>2163</v>
      </c>
      <c r="F2260" s="6" t="str">
        <f t="shared" si="239"/>
        <v>FREIGHTRM-V-069-V1I26-M19.1</v>
      </c>
      <c r="G2260" s="96" t="s">
        <v>7749</v>
      </c>
      <c r="H2260" s="95" t="s">
        <v>7750</v>
      </c>
      <c r="I2260" s="85" t="s">
        <v>6622</v>
      </c>
      <c r="J2260" s="105">
        <v>46121</v>
      </c>
      <c r="K2260" s="96" t="s">
        <v>7923</v>
      </c>
      <c r="L2260" s="85" t="s">
        <v>7924</v>
      </c>
      <c r="M2260" s="85" t="s">
        <v>1264</v>
      </c>
      <c r="N2260" s="85" t="s">
        <v>116</v>
      </c>
      <c r="O2260" s="71">
        <v>0</v>
      </c>
      <c r="P2260" s="71">
        <v>0</v>
      </c>
      <c r="Q2260" s="79">
        <v>4062.68</v>
      </c>
      <c r="R2260" s="79">
        <v>650.03</v>
      </c>
      <c r="S2260" s="71">
        <v>0</v>
      </c>
      <c r="T2260" s="79">
        <v>4712.71</v>
      </c>
      <c r="U2260" s="80" t="s">
        <v>24</v>
      </c>
      <c r="V2260" s="84">
        <f t="shared" si="240"/>
        <v>272.09642032332562</v>
      </c>
      <c r="W2260" s="106">
        <v>46118</v>
      </c>
      <c r="X2260" s="85" t="s">
        <v>6148</v>
      </c>
      <c r="Y2260" s="85" t="s">
        <v>1899</v>
      </c>
      <c r="Z2260" s="85" t="s">
        <v>239</v>
      </c>
      <c r="AA2260" s="85" t="s">
        <v>122</v>
      </c>
      <c r="AB2260" s="76" t="s">
        <v>539</v>
      </c>
      <c r="AC2260" s="76" t="s">
        <v>540</v>
      </c>
      <c r="AD2260" s="76" t="s">
        <v>173</v>
      </c>
      <c r="AE2260" s="76" t="s">
        <v>548</v>
      </c>
      <c r="AF2260" s="76" t="s">
        <v>96</v>
      </c>
      <c r="AG2260" s="82"/>
      <c r="AH2260" s="60"/>
      <c r="AI2260" s="75" t="s">
        <v>7693</v>
      </c>
      <c r="AJ2260" s="6" t="s">
        <v>103</v>
      </c>
      <c r="AK2260" s="81">
        <v>0</v>
      </c>
      <c r="AL2260" s="6" t="s">
        <v>103</v>
      </c>
      <c r="AM2260" s="342"/>
      <c r="AN2260" s="342"/>
      <c r="AO2260" s="342"/>
    </row>
    <row r="2261" spans="1:41">
      <c r="A2261" s="75" t="s">
        <v>7693</v>
      </c>
      <c r="B2261" s="6" t="s">
        <v>93</v>
      </c>
      <c r="C2261" s="76">
        <v>2260</v>
      </c>
      <c r="D2261" s="80" t="s">
        <v>591</v>
      </c>
      <c r="E2261" s="80" t="s">
        <v>2163</v>
      </c>
      <c r="F2261" s="6" t="str">
        <f t="shared" si="239"/>
        <v>FREIGHTRM-J-1284LI26-M19</v>
      </c>
      <c r="G2261" t="s">
        <v>7751</v>
      </c>
      <c r="H2261" s="303">
        <v>6240932792</v>
      </c>
      <c r="I2261" s="85" t="s">
        <v>6622</v>
      </c>
      <c r="J2261" s="105">
        <v>46118</v>
      </c>
      <c r="K2261" s="107" t="s">
        <v>116</v>
      </c>
      <c r="L2261" s="303">
        <v>547471359</v>
      </c>
      <c r="M2261" s="85" t="s">
        <v>173</v>
      </c>
      <c r="N2261" s="85" t="s">
        <v>116</v>
      </c>
      <c r="O2261" s="71">
        <v>0</v>
      </c>
      <c r="P2261" s="71">
        <v>0</v>
      </c>
      <c r="Q2261" s="79">
        <v>495.87</v>
      </c>
      <c r="R2261" s="79">
        <v>0</v>
      </c>
      <c r="S2261" s="71">
        <v>0</v>
      </c>
      <c r="T2261" s="79">
        <v>495.87</v>
      </c>
      <c r="U2261" s="80" t="s">
        <v>118</v>
      </c>
      <c r="V2261" s="84">
        <f>T2261</f>
        <v>495.87</v>
      </c>
      <c r="W2261" s="106" t="s">
        <v>7925</v>
      </c>
      <c r="X2261" t="s">
        <v>4743</v>
      </c>
      <c r="Y2261" s="85" t="s">
        <v>178</v>
      </c>
      <c r="Z2261" s="85" t="s">
        <v>178</v>
      </c>
      <c r="AA2261" s="85" t="s">
        <v>1156</v>
      </c>
      <c r="AB2261" s="76" t="s">
        <v>539</v>
      </c>
      <c r="AC2261" s="76" t="s">
        <v>540</v>
      </c>
      <c r="AD2261" s="76" t="s">
        <v>173</v>
      </c>
      <c r="AE2261" s="76" t="s">
        <v>548</v>
      </c>
      <c r="AF2261" s="76" t="s">
        <v>96</v>
      </c>
      <c r="AG2261" s="82"/>
      <c r="AH2261" s="60"/>
      <c r="AI2261" s="75" t="s">
        <v>7693</v>
      </c>
      <c r="AJ2261" s="6" t="s">
        <v>103</v>
      </c>
      <c r="AK2261" s="81">
        <v>0</v>
      </c>
      <c r="AL2261" s="6" t="s">
        <v>103</v>
      </c>
      <c r="AM2261" s="342"/>
      <c r="AN2261" s="342"/>
      <c r="AO2261" s="342"/>
    </row>
    <row r="2262" spans="1:41">
      <c r="A2262" s="75" t="s">
        <v>7693</v>
      </c>
      <c r="B2262" s="6" t="s">
        <v>93</v>
      </c>
      <c r="C2262" s="76">
        <v>2261</v>
      </c>
      <c r="D2262" s="80" t="s">
        <v>592</v>
      </c>
      <c r="E2262" s="80" t="s">
        <v>2164</v>
      </c>
      <c r="F2262" s="6" t="str">
        <f t="shared" si="239"/>
        <v>BROKERRM-I-1209-AI26-M19</v>
      </c>
      <c r="G2262" s="96" t="s">
        <v>7752</v>
      </c>
      <c r="H2262" s="394" t="s">
        <v>7753</v>
      </c>
      <c r="I2262" s="85" t="s">
        <v>6622</v>
      </c>
      <c r="J2262" s="105">
        <v>46120</v>
      </c>
      <c r="K2262" s="107" t="s">
        <v>7926</v>
      </c>
      <c r="L2262" s="85">
        <v>5345616662</v>
      </c>
      <c r="M2262" s="85" t="s">
        <v>25</v>
      </c>
      <c r="N2262" s="85" t="s">
        <v>116</v>
      </c>
      <c r="O2262" s="71">
        <v>0</v>
      </c>
      <c r="P2262" s="71">
        <v>0</v>
      </c>
      <c r="Q2262" s="79">
        <v>7470.69</v>
      </c>
      <c r="R2262" s="79">
        <v>1195.3104000000001</v>
      </c>
      <c r="S2262" s="71">
        <v>0</v>
      </c>
      <c r="T2262" s="79">
        <v>8666.000399999999</v>
      </c>
      <c r="U2262" s="80" t="s">
        <v>24</v>
      </c>
      <c r="V2262" s="84">
        <f t="shared" ref="V2262:V2278" si="241">T2262/17.32</f>
        <v>500.34644341801379</v>
      </c>
      <c r="W2262" s="106">
        <v>46119</v>
      </c>
      <c r="X2262" s="85" t="s">
        <v>1210</v>
      </c>
      <c r="Y2262" s="85" t="s">
        <v>129</v>
      </c>
      <c r="Z2262" s="85" t="s">
        <v>121</v>
      </c>
      <c r="AA2262" s="85" t="s">
        <v>122</v>
      </c>
      <c r="AB2262" s="76" t="s">
        <v>539</v>
      </c>
      <c r="AC2262" s="76" t="s">
        <v>540</v>
      </c>
      <c r="AD2262" s="76" t="s">
        <v>25</v>
      </c>
      <c r="AE2262" s="76" t="s">
        <v>544</v>
      </c>
      <c r="AF2262" s="76" t="s">
        <v>96</v>
      </c>
      <c r="AG2262" s="82"/>
      <c r="AH2262" s="60"/>
      <c r="AI2262" s="75" t="s">
        <v>7693</v>
      </c>
      <c r="AJ2262" s="6" t="s">
        <v>103</v>
      </c>
      <c r="AK2262" s="81">
        <v>0</v>
      </c>
      <c r="AL2262" s="6" t="s">
        <v>103</v>
      </c>
      <c r="AM2262" s="342"/>
      <c r="AN2262" s="342"/>
      <c r="AO2262" s="342"/>
    </row>
    <row r="2263" spans="1:41">
      <c r="A2263" s="75" t="s">
        <v>7693</v>
      </c>
      <c r="B2263" s="6" t="s">
        <v>93</v>
      </c>
      <c r="C2263" s="76">
        <v>2262</v>
      </c>
      <c r="D2263" s="80" t="s">
        <v>592</v>
      </c>
      <c r="E2263" s="80" t="s">
        <v>2164</v>
      </c>
      <c r="F2263" s="6" t="str">
        <f t="shared" si="239"/>
        <v>BROKERRM-I-1184-AI26-M46</v>
      </c>
      <c r="G2263" s="96" t="s">
        <v>7754</v>
      </c>
      <c r="H2263" s="394" t="s">
        <v>7755</v>
      </c>
      <c r="I2263" s="85" t="s">
        <v>6622</v>
      </c>
      <c r="J2263" s="105">
        <v>46121</v>
      </c>
      <c r="K2263" s="96" t="s">
        <v>7927</v>
      </c>
      <c r="L2263" s="85">
        <v>9993280065</v>
      </c>
      <c r="M2263" s="85" t="s">
        <v>25</v>
      </c>
      <c r="N2263" s="85" t="s">
        <v>116</v>
      </c>
      <c r="O2263" s="71">
        <v>0</v>
      </c>
      <c r="P2263" s="71">
        <v>0</v>
      </c>
      <c r="Q2263" s="79">
        <v>7401.55</v>
      </c>
      <c r="R2263" s="79">
        <v>1184.248</v>
      </c>
      <c r="S2263" s="71">
        <v>0</v>
      </c>
      <c r="T2263" s="79">
        <v>8585.7980000000007</v>
      </c>
      <c r="U2263" s="80" t="s">
        <v>24</v>
      </c>
      <c r="V2263" s="84">
        <f t="shared" si="241"/>
        <v>495.7158198614319</v>
      </c>
      <c r="W2263" s="106">
        <v>46119</v>
      </c>
      <c r="X2263" s="85" t="s">
        <v>1183</v>
      </c>
      <c r="Y2263" s="85" t="s">
        <v>178</v>
      </c>
      <c r="Z2263" s="85" t="s">
        <v>121</v>
      </c>
      <c r="AA2263" s="85" t="s">
        <v>122</v>
      </c>
      <c r="AB2263" s="76" t="s">
        <v>1106</v>
      </c>
      <c r="AC2263" s="76" t="s">
        <v>540</v>
      </c>
      <c r="AD2263" s="76" t="s">
        <v>25</v>
      </c>
      <c r="AE2263" s="76" t="s">
        <v>544</v>
      </c>
      <c r="AF2263" s="76" t="s">
        <v>96</v>
      </c>
      <c r="AG2263" s="82"/>
      <c r="AH2263" s="60"/>
      <c r="AI2263" s="75" t="s">
        <v>7693</v>
      </c>
      <c r="AJ2263" s="6" t="s">
        <v>103</v>
      </c>
      <c r="AK2263" s="81">
        <v>0</v>
      </c>
      <c r="AL2263" s="6" t="s">
        <v>103</v>
      </c>
      <c r="AM2263" s="342"/>
      <c r="AN2263" s="342"/>
      <c r="AO2263" s="342"/>
    </row>
    <row r="2264" spans="1:41">
      <c r="A2264" s="75" t="s">
        <v>7693</v>
      </c>
      <c r="B2264" s="6" t="s">
        <v>93</v>
      </c>
      <c r="C2264" s="76">
        <v>2263</v>
      </c>
      <c r="D2264" s="80" t="s">
        <v>592</v>
      </c>
      <c r="E2264" s="80" t="s">
        <v>2164</v>
      </c>
      <c r="F2264" s="6" t="str">
        <f t="shared" si="239"/>
        <v>BROKERRM-I-1220-AI26-M23</v>
      </c>
      <c r="G2264" s="96" t="s">
        <v>7756</v>
      </c>
      <c r="H2264" s="394" t="s">
        <v>7757</v>
      </c>
      <c r="I2264" s="85" t="s">
        <v>6622</v>
      </c>
      <c r="J2264" s="105">
        <v>46120</v>
      </c>
      <c r="K2264" s="107" t="s">
        <v>7928</v>
      </c>
      <c r="L2264" s="85">
        <v>9355684100</v>
      </c>
      <c r="M2264" s="85" t="s">
        <v>25</v>
      </c>
      <c r="N2264" s="85" t="s">
        <v>116</v>
      </c>
      <c r="O2264" s="71">
        <v>0</v>
      </c>
      <c r="P2264" s="71">
        <v>0</v>
      </c>
      <c r="Q2264" s="79">
        <v>5789.24</v>
      </c>
      <c r="R2264" s="79">
        <v>926.27840000000003</v>
      </c>
      <c r="S2264" s="71">
        <v>0</v>
      </c>
      <c r="T2264" s="79">
        <v>6715.5183999999999</v>
      </c>
      <c r="U2264" s="80" t="s">
        <v>24</v>
      </c>
      <c r="V2264" s="84">
        <f t="shared" si="241"/>
        <v>387.73200923787527</v>
      </c>
      <c r="W2264" s="106">
        <v>46119</v>
      </c>
      <c r="X2264" s="85" t="s">
        <v>1185</v>
      </c>
      <c r="Y2264" s="85" t="s">
        <v>1186</v>
      </c>
      <c r="Z2264" s="85" t="s">
        <v>121</v>
      </c>
      <c r="AA2264" s="85" t="s">
        <v>122</v>
      </c>
      <c r="AB2264" s="76" t="s">
        <v>1118</v>
      </c>
      <c r="AC2264" s="76" t="s">
        <v>540</v>
      </c>
      <c r="AD2264" s="76" t="s">
        <v>25</v>
      </c>
      <c r="AE2264" s="76" t="s">
        <v>544</v>
      </c>
      <c r="AF2264" s="76" t="s">
        <v>96</v>
      </c>
      <c r="AG2264" s="82"/>
      <c r="AH2264" s="60"/>
      <c r="AI2264" s="75" t="s">
        <v>7693</v>
      </c>
      <c r="AJ2264" s="6" t="s">
        <v>103</v>
      </c>
      <c r="AK2264" s="81">
        <v>0</v>
      </c>
      <c r="AL2264" s="6" t="s">
        <v>103</v>
      </c>
      <c r="AM2264" s="342"/>
      <c r="AN2264" s="342"/>
      <c r="AO2264" s="342"/>
    </row>
    <row r="2265" spans="1:41">
      <c r="A2265" s="75" t="s">
        <v>7693</v>
      </c>
      <c r="B2265" s="6" t="s">
        <v>93</v>
      </c>
      <c r="C2265" s="76">
        <v>2264</v>
      </c>
      <c r="D2265" s="80" t="s">
        <v>592</v>
      </c>
      <c r="E2265" s="80" t="s">
        <v>2164</v>
      </c>
      <c r="F2265" s="6" t="str">
        <f t="shared" si="239"/>
        <v>BROKERRM-I-1226-AI26-M23</v>
      </c>
      <c r="G2265" s="96" t="s">
        <v>7758</v>
      </c>
      <c r="H2265" s="394" t="s">
        <v>7759</v>
      </c>
      <c r="I2265" s="85" t="s">
        <v>6622</v>
      </c>
      <c r="J2265" s="105">
        <v>46120</v>
      </c>
      <c r="K2265" s="107" t="s">
        <v>7929</v>
      </c>
      <c r="L2265" s="85">
        <v>1894141491</v>
      </c>
      <c r="M2265" s="85" t="s">
        <v>25</v>
      </c>
      <c r="N2265" s="85" t="s">
        <v>116</v>
      </c>
      <c r="O2265" s="71">
        <v>0</v>
      </c>
      <c r="P2265" s="71">
        <v>0</v>
      </c>
      <c r="Q2265" s="79">
        <v>3646.55</v>
      </c>
      <c r="R2265" s="79">
        <v>583.44000000000005</v>
      </c>
      <c r="S2265" s="71">
        <v>0</v>
      </c>
      <c r="T2265" s="79">
        <v>4229.99</v>
      </c>
      <c r="U2265" s="80" t="s">
        <v>24</v>
      </c>
      <c r="V2265" s="84">
        <f t="shared" si="241"/>
        <v>244.22575057736719</v>
      </c>
      <c r="W2265" s="106">
        <v>46119</v>
      </c>
      <c r="X2265" s="85" t="s">
        <v>1176</v>
      </c>
      <c r="Y2265" s="85" t="s">
        <v>129</v>
      </c>
      <c r="Z2265" s="85" t="s">
        <v>121</v>
      </c>
      <c r="AA2265" s="85" t="s">
        <v>122</v>
      </c>
      <c r="AB2265" s="76" t="s">
        <v>1118</v>
      </c>
      <c r="AC2265" s="76" t="s">
        <v>540</v>
      </c>
      <c r="AD2265" s="76" t="s">
        <v>25</v>
      </c>
      <c r="AE2265" s="76" t="s">
        <v>544</v>
      </c>
      <c r="AF2265" s="76" t="s">
        <v>96</v>
      </c>
      <c r="AG2265" s="82"/>
      <c r="AH2265" s="60"/>
      <c r="AI2265" s="75" t="s">
        <v>7693</v>
      </c>
      <c r="AJ2265" s="6" t="s">
        <v>103</v>
      </c>
      <c r="AK2265" s="81">
        <v>0</v>
      </c>
      <c r="AL2265" s="6" t="s">
        <v>103</v>
      </c>
      <c r="AM2265" s="342"/>
      <c r="AN2265" s="342"/>
      <c r="AO2265" s="342"/>
    </row>
    <row r="2266" spans="1:41">
      <c r="A2266" s="75" t="s">
        <v>7693</v>
      </c>
      <c r="B2266" s="6" t="s">
        <v>93</v>
      </c>
      <c r="C2266" s="76">
        <v>2265</v>
      </c>
      <c r="D2266" s="80" t="s">
        <v>592</v>
      </c>
      <c r="E2266" s="80" t="s">
        <v>2164</v>
      </c>
      <c r="F2266" s="6" t="str">
        <f t="shared" si="239"/>
        <v>BROKERRM-I-1219-AI26-M46</v>
      </c>
      <c r="G2266" s="96" t="s">
        <v>7760</v>
      </c>
      <c r="H2266" s="394" t="s">
        <v>7761</v>
      </c>
      <c r="I2266" s="85" t="s">
        <v>6622</v>
      </c>
      <c r="J2266" s="105">
        <v>46121</v>
      </c>
      <c r="K2266" s="96" t="s">
        <v>7930</v>
      </c>
      <c r="L2266" s="85">
        <v>4785615203</v>
      </c>
      <c r="M2266" s="85" t="s">
        <v>25</v>
      </c>
      <c r="N2266" s="85" t="s">
        <v>116</v>
      </c>
      <c r="O2266" s="71">
        <v>0</v>
      </c>
      <c r="P2266" s="71">
        <v>0</v>
      </c>
      <c r="Q2266" s="79">
        <v>3741.85</v>
      </c>
      <c r="R2266" s="79">
        <v>598.69000000000005</v>
      </c>
      <c r="S2266" s="71">
        <v>0</v>
      </c>
      <c r="T2266" s="79">
        <v>4340.54</v>
      </c>
      <c r="U2266" s="80" t="s">
        <v>24</v>
      </c>
      <c r="V2266" s="84">
        <f t="shared" si="241"/>
        <v>250.60854503464202</v>
      </c>
      <c r="W2266" s="106">
        <v>46114</v>
      </c>
      <c r="X2266" s="85" t="s">
        <v>1176</v>
      </c>
      <c r="Y2266" s="85" t="s">
        <v>129</v>
      </c>
      <c r="Z2266" s="85" t="s">
        <v>121</v>
      </c>
      <c r="AA2266" s="85" t="s">
        <v>122</v>
      </c>
      <c r="AB2266" s="76" t="s">
        <v>1106</v>
      </c>
      <c r="AC2266" s="76" t="s">
        <v>540</v>
      </c>
      <c r="AD2266" s="76" t="s">
        <v>25</v>
      </c>
      <c r="AE2266" s="76" t="s">
        <v>544</v>
      </c>
      <c r="AF2266" s="76" t="s">
        <v>96</v>
      </c>
      <c r="AG2266" s="82"/>
      <c r="AH2266" s="60"/>
      <c r="AI2266" s="75" t="s">
        <v>7693</v>
      </c>
      <c r="AJ2266" s="6" t="s">
        <v>103</v>
      </c>
      <c r="AK2266" s="81">
        <v>0</v>
      </c>
      <c r="AL2266" s="6" t="s">
        <v>103</v>
      </c>
      <c r="AM2266" s="342"/>
      <c r="AN2266" s="342"/>
      <c r="AO2266" s="342"/>
    </row>
    <row r="2267" spans="1:41">
      <c r="A2267" s="75" t="s">
        <v>7693</v>
      </c>
      <c r="B2267" s="6" t="s">
        <v>93</v>
      </c>
      <c r="C2267" s="76">
        <v>2266</v>
      </c>
      <c r="D2267" s="80" t="s">
        <v>592</v>
      </c>
      <c r="E2267" s="80" t="s">
        <v>2164</v>
      </c>
      <c r="F2267" s="6" t="str">
        <f t="shared" si="239"/>
        <v>BROKERRM-I-1227-AI26-M23</v>
      </c>
      <c r="G2267" s="96" t="s">
        <v>7762</v>
      </c>
      <c r="H2267" s="394" t="s">
        <v>7763</v>
      </c>
      <c r="I2267" s="85" t="s">
        <v>6622</v>
      </c>
      <c r="J2267" s="105">
        <v>46120</v>
      </c>
      <c r="K2267" s="107" t="s">
        <v>7931</v>
      </c>
      <c r="L2267" s="85">
        <v>9812317922</v>
      </c>
      <c r="M2267" s="85" t="s">
        <v>25</v>
      </c>
      <c r="N2267" s="85" t="s">
        <v>116</v>
      </c>
      <c r="O2267" s="71">
        <v>0</v>
      </c>
      <c r="P2267" s="71">
        <v>0</v>
      </c>
      <c r="Q2267" s="79">
        <v>6043.24</v>
      </c>
      <c r="R2267" s="79">
        <v>966.91840000000002</v>
      </c>
      <c r="S2267" s="71">
        <v>0</v>
      </c>
      <c r="T2267" s="79">
        <v>7010.1584000000003</v>
      </c>
      <c r="U2267" s="80" t="s">
        <v>24</v>
      </c>
      <c r="V2267" s="84">
        <f t="shared" si="241"/>
        <v>404.74355658198613</v>
      </c>
      <c r="W2267" s="106">
        <v>46119</v>
      </c>
      <c r="X2267" s="85" t="s">
        <v>1183</v>
      </c>
      <c r="Y2267" s="85" t="s">
        <v>178</v>
      </c>
      <c r="Z2267" s="85" t="s">
        <v>121</v>
      </c>
      <c r="AA2267" s="85" t="s">
        <v>122</v>
      </c>
      <c r="AB2267" s="76" t="s">
        <v>1118</v>
      </c>
      <c r="AC2267" s="76" t="s">
        <v>540</v>
      </c>
      <c r="AD2267" s="76" t="s">
        <v>25</v>
      </c>
      <c r="AE2267" s="76" t="s">
        <v>544</v>
      </c>
      <c r="AF2267" s="76" t="s">
        <v>96</v>
      </c>
      <c r="AG2267" s="82"/>
      <c r="AH2267" s="60"/>
      <c r="AI2267" s="75" t="s">
        <v>7693</v>
      </c>
      <c r="AJ2267" s="6" t="s">
        <v>103</v>
      </c>
      <c r="AK2267" s="81">
        <v>0</v>
      </c>
      <c r="AL2267" s="6" t="s">
        <v>103</v>
      </c>
      <c r="AM2267" s="342"/>
      <c r="AN2267" s="342"/>
      <c r="AO2267" s="342"/>
    </row>
    <row r="2268" spans="1:41">
      <c r="A2268" s="75" t="s">
        <v>7693</v>
      </c>
      <c r="B2268" s="6" t="s">
        <v>93</v>
      </c>
      <c r="C2268" s="76">
        <v>2267</v>
      </c>
      <c r="D2268" s="80" t="s">
        <v>592</v>
      </c>
      <c r="E2268" s="80" t="s">
        <v>2164</v>
      </c>
      <c r="F2268" s="6" t="str">
        <f t="shared" si="239"/>
        <v>BROKERRM-I-1229-AI26-M46</v>
      </c>
      <c r="G2268" s="96" t="s">
        <v>7764</v>
      </c>
      <c r="H2268" s="394" t="s">
        <v>7765</v>
      </c>
      <c r="I2268" s="85" t="s">
        <v>6622</v>
      </c>
      <c r="J2268" s="105">
        <v>46121</v>
      </c>
      <c r="K2268" s="96" t="s">
        <v>7932</v>
      </c>
      <c r="L2268" s="85">
        <v>1639561486</v>
      </c>
      <c r="M2268" s="85" t="s">
        <v>25</v>
      </c>
      <c r="N2268" s="85" t="s">
        <v>116</v>
      </c>
      <c r="O2268" s="71">
        <v>0</v>
      </c>
      <c r="P2268" s="71">
        <v>0</v>
      </c>
      <c r="Q2268" s="79">
        <v>5789.24</v>
      </c>
      <c r="R2268" s="79">
        <v>926.27840000000003</v>
      </c>
      <c r="S2268" s="71">
        <v>0</v>
      </c>
      <c r="T2268" s="79">
        <v>6715.5183999999999</v>
      </c>
      <c r="U2268" s="80" t="s">
        <v>24</v>
      </c>
      <c r="V2268" s="84">
        <f t="shared" si="241"/>
        <v>387.73200923787527</v>
      </c>
      <c r="W2268" s="106">
        <v>46120</v>
      </c>
      <c r="X2268" s="85" t="s">
        <v>1183</v>
      </c>
      <c r="Y2268" s="85" t="s">
        <v>178</v>
      </c>
      <c r="Z2268" s="85" t="s">
        <v>121</v>
      </c>
      <c r="AA2268" s="85" t="s">
        <v>122</v>
      </c>
      <c r="AB2268" s="76" t="s">
        <v>1106</v>
      </c>
      <c r="AC2268" s="76" t="s">
        <v>540</v>
      </c>
      <c r="AD2268" s="76" t="s">
        <v>25</v>
      </c>
      <c r="AE2268" s="76" t="s">
        <v>544</v>
      </c>
      <c r="AF2268" s="76" t="s">
        <v>96</v>
      </c>
      <c r="AG2268" s="82"/>
      <c r="AH2268" s="60"/>
      <c r="AI2268" s="75" t="s">
        <v>7693</v>
      </c>
      <c r="AJ2268" s="6" t="s">
        <v>103</v>
      </c>
      <c r="AK2268" s="81">
        <v>0</v>
      </c>
      <c r="AL2268" s="6" t="s">
        <v>103</v>
      </c>
      <c r="AM2268" s="342"/>
      <c r="AN2268" s="342"/>
      <c r="AO2268" s="342"/>
    </row>
    <row r="2269" spans="1:41">
      <c r="A2269" s="75" t="s">
        <v>7693</v>
      </c>
      <c r="B2269" s="6" t="s">
        <v>93</v>
      </c>
      <c r="C2269" s="76">
        <v>2268</v>
      </c>
      <c r="D2269" s="80" t="s">
        <v>592</v>
      </c>
      <c r="E2269" s="80" t="s">
        <v>2164</v>
      </c>
      <c r="F2269" s="6" t="str">
        <f t="shared" si="239"/>
        <v>BROKERRM-I-1228-AI26-M19</v>
      </c>
      <c r="G2269" s="96" t="s">
        <v>7766</v>
      </c>
      <c r="H2269" s="394" t="s">
        <v>7767</v>
      </c>
      <c r="I2269" s="85" t="s">
        <v>6622</v>
      </c>
      <c r="J2269" s="105">
        <v>46121</v>
      </c>
      <c r="K2269" s="96" t="s">
        <v>7933</v>
      </c>
      <c r="L2269" s="85">
        <v>4248621134</v>
      </c>
      <c r="M2269" s="85" t="s">
        <v>25</v>
      </c>
      <c r="N2269" s="85" t="s">
        <v>116</v>
      </c>
      <c r="O2269" s="71">
        <v>0</v>
      </c>
      <c r="P2269" s="71">
        <v>0</v>
      </c>
      <c r="Q2269" s="79">
        <v>6043.24</v>
      </c>
      <c r="R2269" s="79">
        <v>966.91840000000002</v>
      </c>
      <c r="S2269" s="71">
        <v>0</v>
      </c>
      <c r="T2269" s="79">
        <v>7010.1584000000003</v>
      </c>
      <c r="U2269" s="80" t="s">
        <v>24</v>
      </c>
      <c r="V2269" s="84">
        <f t="shared" si="241"/>
        <v>404.74355658198613</v>
      </c>
      <c r="W2269" s="106">
        <v>46120</v>
      </c>
      <c r="X2269" s="85" t="s">
        <v>1224</v>
      </c>
      <c r="Y2269" s="85" t="s">
        <v>129</v>
      </c>
      <c r="Z2269" s="85" t="s">
        <v>121</v>
      </c>
      <c r="AA2269" s="85" t="s">
        <v>122</v>
      </c>
      <c r="AB2269" s="76" t="s">
        <v>539</v>
      </c>
      <c r="AC2269" s="76" t="s">
        <v>540</v>
      </c>
      <c r="AD2269" s="76" t="s">
        <v>25</v>
      </c>
      <c r="AE2269" s="76" t="s">
        <v>544</v>
      </c>
      <c r="AF2269" s="76" t="s">
        <v>96</v>
      </c>
      <c r="AG2269" s="82"/>
      <c r="AH2269" s="60"/>
      <c r="AI2269" s="75" t="s">
        <v>7693</v>
      </c>
      <c r="AJ2269" s="6" t="s">
        <v>103</v>
      </c>
      <c r="AK2269" s="81">
        <v>0</v>
      </c>
      <c r="AL2269" s="6" t="s">
        <v>103</v>
      </c>
      <c r="AM2269" s="342"/>
      <c r="AN2269" s="342"/>
      <c r="AO2269" s="342"/>
    </row>
    <row r="2270" spans="1:41">
      <c r="A2270" s="75" t="s">
        <v>7693</v>
      </c>
      <c r="B2270" s="6" t="s">
        <v>93</v>
      </c>
      <c r="C2270" s="76">
        <v>2269</v>
      </c>
      <c r="D2270" s="80" t="s">
        <v>592</v>
      </c>
      <c r="E2270" s="80" t="s">
        <v>2164</v>
      </c>
      <c r="F2270" s="6" t="str">
        <f t="shared" si="239"/>
        <v>BROKERRM-I-1234-AI26-M19</v>
      </c>
      <c r="G2270" s="96" t="s">
        <v>7768</v>
      </c>
      <c r="H2270" s="394" t="s">
        <v>7769</v>
      </c>
      <c r="I2270" s="85" t="s">
        <v>6622</v>
      </c>
      <c r="J2270" s="105">
        <v>46121</v>
      </c>
      <c r="K2270" s="96" t="s">
        <v>7934</v>
      </c>
      <c r="L2270" s="85">
        <v>1163181622</v>
      </c>
      <c r="M2270" s="85" t="s">
        <v>25</v>
      </c>
      <c r="N2270" s="85" t="s">
        <v>116</v>
      </c>
      <c r="O2270" s="71">
        <v>0</v>
      </c>
      <c r="P2270" s="71">
        <v>0</v>
      </c>
      <c r="Q2270" s="79">
        <v>7470.69</v>
      </c>
      <c r="R2270" s="79">
        <v>1195.3104000000001</v>
      </c>
      <c r="S2270" s="71">
        <v>0</v>
      </c>
      <c r="T2270" s="79">
        <v>8666.000399999999</v>
      </c>
      <c r="U2270" s="80" t="s">
        <v>24</v>
      </c>
      <c r="V2270" s="84">
        <f t="shared" si="241"/>
        <v>500.34644341801379</v>
      </c>
      <c r="W2270" s="106">
        <v>46120</v>
      </c>
      <c r="X2270" s="85" t="s">
        <v>1176</v>
      </c>
      <c r="Y2270" s="85" t="s">
        <v>129</v>
      </c>
      <c r="Z2270" s="85" t="s">
        <v>121</v>
      </c>
      <c r="AA2270" s="85" t="s">
        <v>122</v>
      </c>
      <c r="AB2270" s="76" t="s">
        <v>539</v>
      </c>
      <c r="AC2270" s="76" t="s">
        <v>540</v>
      </c>
      <c r="AD2270" s="76" t="s">
        <v>25</v>
      </c>
      <c r="AE2270" s="76" t="s">
        <v>544</v>
      </c>
      <c r="AF2270" s="76" t="s">
        <v>96</v>
      </c>
      <c r="AG2270" s="82"/>
      <c r="AH2270" s="60"/>
      <c r="AI2270" s="75" t="s">
        <v>7693</v>
      </c>
      <c r="AJ2270" s="6" t="s">
        <v>103</v>
      </c>
      <c r="AK2270" s="81">
        <v>0</v>
      </c>
      <c r="AL2270" s="6" t="s">
        <v>103</v>
      </c>
      <c r="AM2270" s="342"/>
      <c r="AN2270" s="342"/>
      <c r="AO2270" s="342"/>
    </row>
    <row r="2271" spans="1:41">
      <c r="A2271" s="75" t="s">
        <v>7693</v>
      </c>
      <c r="B2271" s="6" t="s">
        <v>93</v>
      </c>
      <c r="C2271" s="76">
        <v>2270</v>
      </c>
      <c r="D2271" s="80" t="s">
        <v>592</v>
      </c>
      <c r="E2271" s="80" t="s">
        <v>2164</v>
      </c>
      <c r="F2271" s="6" t="str">
        <f t="shared" si="239"/>
        <v>BROKERRM-I-1232-AI26-M19</v>
      </c>
      <c r="G2271" s="96" t="s">
        <v>7770</v>
      </c>
      <c r="H2271" s="394" t="s">
        <v>7771</v>
      </c>
      <c r="I2271" s="85" t="s">
        <v>6622</v>
      </c>
      <c r="J2271" s="105">
        <v>46120</v>
      </c>
      <c r="K2271" s="96" t="s">
        <v>7935</v>
      </c>
      <c r="L2271" s="85">
        <v>2766656572</v>
      </c>
      <c r="M2271" s="85" t="s">
        <v>25</v>
      </c>
      <c r="N2271" s="85" t="s">
        <v>116</v>
      </c>
      <c r="O2271" s="71">
        <v>0</v>
      </c>
      <c r="P2271" s="71">
        <v>0</v>
      </c>
      <c r="Q2271" s="79">
        <v>3743.64</v>
      </c>
      <c r="R2271" s="79">
        <v>598.98239999999998</v>
      </c>
      <c r="S2271" s="71">
        <v>0</v>
      </c>
      <c r="T2271" s="79">
        <v>4342.6224000000002</v>
      </c>
      <c r="U2271" s="80" t="s">
        <v>24</v>
      </c>
      <c r="V2271" s="84">
        <f t="shared" si="241"/>
        <v>250.72877598152425</v>
      </c>
      <c r="W2271" s="106">
        <v>46119</v>
      </c>
      <c r="X2271" s="85" t="s">
        <v>1176</v>
      </c>
      <c r="Y2271" s="85" t="s">
        <v>129</v>
      </c>
      <c r="Z2271" s="85" t="s">
        <v>121</v>
      </c>
      <c r="AA2271" s="85" t="s">
        <v>122</v>
      </c>
      <c r="AB2271" s="76" t="s">
        <v>539</v>
      </c>
      <c r="AC2271" s="76" t="s">
        <v>540</v>
      </c>
      <c r="AD2271" s="76" t="s">
        <v>25</v>
      </c>
      <c r="AE2271" s="76" t="s">
        <v>544</v>
      </c>
      <c r="AF2271" s="76" t="s">
        <v>96</v>
      </c>
      <c r="AG2271" s="82"/>
      <c r="AH2271" s="60"/>
      <c r="AI2271" s="75" t="s">
        <v>7693</v>
      </c>
      <c r="AJ2271" s="6" t="s">
        <v>103</v>
      </c>
      <c r="AK2271" s="81">
        <v>0</v>
      </c>
      <c r="AL2271" s="6" t="s">
        <v>103</v>
      </c>
      <c r="AM2271" s="342"/>
      <c r="AN2271" s="342"/>
      <c r="AO2271" s="342"/>
    </row>
    <row r="2272" spans="1:41">
      <c r="A2272" s="75" t="s">
        <v>7693</v>
      </c>
      <c r="B2272" s="6" t="s">
        <v>93</v>
      </c>
      <c r="C2272" s="76">
        <v>2271</v>
      </c>
      <c r="D2272" s="80" t="s">
        <v>592</v>
      </c>
      <c r="E2272" s="80" t="s">
        <v>2164</v>
      </c>
      <c r="F2272" s="6" t="str">
        <f t="shared" si="239"/>
        <v>BROKERRM-I-1235-AI26-M19</v>
      </c>
      <c r="G2272" s="96" t="s">
        <v>7772</v>
      </c>
      <c r="H2272" s="394" t="s">
        <v>7773</v>
      </c>
      <c r="I2272" s="85" t="s">
        <v>6622</v>
      </c>
      <c r="J2272" s="105">
        <v>46121</v>
      </c>
      <c r="K2272" s="96" t="s">
        <v>7936</v>
      </c>
      <c r="L2272" s="85">
        <v>3204274776</v>
      </c>
      <c r="M2272" s="85" t="s">
        <v>25</v>
      </c>
      <c r="N2272" s="85" t="s">
        <v>116</v>
      </c>
      <c r="O2272" s="71">
        <v>0</v>
      </c>
      <c r="P2272" s="71">
        <v>0</v>
      </c>
      <c r="Q2272" s="79">
        <v>3741.85</v>
      </c>
      <c r="R2272" s="79">
        <v>598.69000000000005</v>
      </c>
      <c r="S2272" s="71">
        <v>0</v>
      </c>
      <c r="T2272" s="79">
        <v>4340.54</v>
      </c>
      <c r="U2272" s="80" t="s">
        <v>24</v>
      </c>
      <c r="V2272" s="84">
        <f t="shared" si="241"/>
        <v>250.60854503464202</v>
      </c>
      <c r="W2272" s="106">
        <v>46120</v>
      </c>
      <c r="X2272" s="85" t="s">
        <v>1176</v>
      </c>
      <c r="Y2272" s="85" t="s">
        <v>129</v>
      </c>
      <c r="Z2272" s="85" t="s">
        <v>121</v>
      </c>
      <c r="AA2272" s="85" t="s">
        <v>122</v>
      </c>
      <c r="AB2272" s="76" t="s">
        <v>539</v>
      </c>
      <c r="AC2272" s="76" t="s">
        <v>540</v>
      </c>
      <c r="AD2272" s="76" t="s">
        <v>25</v>
      </c>
      <c r="AE2272" s="76" t="s">
        <v>544</v>
      </c>
      <c r="AF2272" s="76" t="s">
        <v>96</v>
      </c>
      <c r="AG2272" s="82"/>
      <c r="AH2272" s="60"/>
      <c r="AI2272" s="75" t="s">
        <v>7693</v>
      </c>
      <c r="AJ2272" s="6" t="s">
        <v>103</v>
      </c>
      <c r="AK2272" s="81">
        <v>0</v>
      </c>
      <c r="AL2272" s="6" t="s">
        <v>103</v>
      </c>
      <c r="AM2272" s="342"/>
      <c r="AN2272" s="342"/>
      <c r="AO2272" s="342"/>
    </row>
    <row r="2273" spans="1:41">
      <c r="A2273" s="75" t="s">
        <v>7693</v>
      </c>
      <c r="B2273" s="6" t="s">
        <v>93</v>
      </c>
      <c r="C2273" s="76">
        <v>2272</v>
      </c>
      <c r="D2273" s="80" t="s">
        <v>592</v>
      </c>
      <c r="E2273" s="80" t="s">
        <v>2164</v>
      </c>
      <c r="F2273" s="6" t="str">
        <f t="shared" si="239"/>
        <v>BROKERRM-I-1238-AI26-M46</v>
      </c>
      <c r="G2273" s="96" t="s">
        <v>7774</v>
      </c>
      <c r="H2273" s="394" t="s">
        <v>7775</v>
      </c>
      <c r="I2273" s="85" t="s">
        <v>6622</v>
      </c>
      <c r="J2273" s="105">
        <v>46121</v>
      </c>
      <c r="K2273" s="96" t="s">
        <v>7937</v>
      </c>
      <c r="L2273" s="85">
        <v>9812329111</v>
      </c>
      <c r="M2273" s="85" t="s">
        <v>25</v>
      </c>
      <c r="N2273" s="85" t="s">
        <v>116</v>
      </c>
      <c r="O2273" s="71">
        <v>0</v>
      </c>
      <c r="P2273" s="71">
        <v>0</v>
      </c>
      <c r="Q2273" s="79">
        <v>3743.64</v>
      </c>
      <c r="R2273" s="79">
        <v>598.98239999999998</v>
      </c>
      <c r="S2273" s="71">
        <v>0</v>
      </c>
      <c r="T2273" s="79">
        <v>4342.6224000000002</v>
      </c>
      <c r="U2273" s="80" t="s">
        <v>24</v>
      </c>
      <c r="V2273" s="84">
        <f t="shared" si="241"/>
        <v>250.72877598152425</v>
      </c>
      <c r="W2273" s="106">
        <v>46120</v>
      </c>
      <c r="X2273" s="85" t="s">
        <v>1183</v>
      </c>
      <c r="Y2273" s="85" t="s">
        <v>178</v>
      </c>
      <c r="Z2273" s="85" t="s">
        <v>121</v>
      </c>
      <c r="AA2273" s="85" t="s">
        <v>122</v>
      </c>
      <c r="AB2273" s="76" t="s">
        <v>1106</v>
      </c>
      <c r="AC2273" s="76" t="s">
        <v>540</v>
      </c>
      <c r="AD2273" s="76" t="s">
        <v>25</v>
      </c>
      <c r="AE2273" s="76" t="s">
        <v>544</v>
      </c>
      <c r="AF2273" s="76" t="s">
        <v>96</v>
      </c>
      <c r="AG2273" s="82"/>
      <c r="AH2273" s="60"/>
      <c r="AI2273" s="75" t="s">
        <v>7693</v>
      </c>
      <c r="AJ2273" s="6" t="s">
        <v>103</v>
      </c>
      <c r="AK2273" s="81">
        <v>0</v>
      </c>
      <c r="AL2273" s="6" t="s">
        <v>103</v>
      </c>
      <c r="AM2273" s="342"/>
      <c r="AN2273" s="342"/>
      <c r="AO2273" s="342"/>
    </row>
    <row r="2274" spans="1:41">
      <c r="A2274" s="75" t="s">
        <v>7693</v>
      </c>
      <c r="B2274" s="6" t="s">
        <v>93</v>
      </c>
      <c r="C2274" s="76">
        <v>2273</v>
      </c>
      <c r="D2274" s="80" t="s">
        <v>592</v>
      </c>
      <c r="E2274" s="80" t="s">
        <v>2164</v>
      </c>
      <c r="F2274" s="6" t="str">
        <f t="shared" si="239"/>
        <v>BROKERRM-I-1240-AI26-M19</v>
      </c>
      <c r="G2274" s="96" t="s">
        <v>7776</v>
      </c>
      <c r="H2274" s="394" t="s">
        <v>7777</v>
      </c>
      <c r="I2274" s="85" t="s">
        <v>6622</v>
      </c>
      <c r="J2274" s="105">
        <v>46121</v>
      </c>
      <c r="K2274" s="96" t="s">
        <v>7938</v>
      </c>
      <c r="L2274" s="85">
        <v>7119729164</v>
      </c>
      <c r="M2274" s="85" t="s">
        <v>25</v>
      </c>
      <c r="N2274" s="85" t="s">
        <v>116</v>
      </c>
      <c r="O2274" s="71">
        <v>0</v>
      </c>
      <c r="P2274" s="71">
        <v>0</v>
      </c>
      <c r="Q2274" s="79">
        <v>3211.86</v>
      </c>
      <c r="R2274" s="79">
        <v>513.89</v>
      </c>
      <c r="S2274" s="71">
        <v>0</v>
      </c>
      <c r="T2274" s="79">
        <v>3725.75</v>
      </c>
      <c r="U2274" s="80" t="s">
        <v>24</v>
      </c>
      <c r="V2274" s="84">
        <f t="shared" si="241"/>
        <v>215.11258660508082</v>
      </c>
      <c r="W2274" s="106">
        <v>46120</v>
      </c>
      <c r="X2274" s="85" t="s">
        <v>1176</v>
      </c>
      <c r="Y2274" s="85" t="s">
        <v>129</v>
      </c>
      <c r="Z2274" s="85" t="s">
        <v>121</v>
      </c>
      <c r="AA2274" s="85" t="s">
        <v>122</v>
      </c>
      <c r="AB2274" s="76" t="s">
        <v>539</v>
      </c>
      <c r="AC2274" s="76" t="s">
        <v>540</v>
      </c>
      <c r="AD2274" s="76" t="s">
        <v>25</v>
      </c>
      <c r="AE2274" s="76" t="s">
        <v>544</v>
      </c>
      <c r="AF2274" s="76" t="s">
        <v>96</v>
      </c>
      <c r="AG2274" s="82"/>
      <c r="AH2274" s="60"/>
      <c r="AI2274" s="75" t="s">
        <v>7693</v>
      </c>
      <c r="AJ2274" s="6" t="s">
        <v>103</v>
      </c>
      <c r="AK2274" s="81">
        <v>0</v>
      </c>
      <c r="AL2274" s="6" t="s">
        <v>103</v>
      </c>
      <c r="AM2274" s="342"/>
      <c r="AN2274" s="342"/>
      <c r="AO2274" s="342"/>
    </row>
    <row r="2275" spans="1:41">
      <c r="A2275" s="75" t="s">
        <v>7693</v>
      </c>
      <c r="B2275" s="6" t="s">
        <v>93</v>
      </c>
      <c r="C2275" s="76">
        <v>2274</v>
      </c>
      <c r="D2275" s="80" t="s">
        <v>592</v>
      </c>
      <c r="E2275" s="80" t="s">
        <v>2164</v>
      </c>
      <c r="F2275" s="6" t="str">
        <f t="shared" si="239"/>
        <v>BROKERRM-I-1239-AI26-M19</v>
      </c>
      <c r="G2275" s="96" t="s">
        <v>7778</v>
      </c>
      <c r="H2275" s="394" t="s">
        <v>7779</v>
      </c>
      <c r="I2275" s="85" t="s">
        <v>6622</v>
      </c>
      <c r="J2275" s="105">
        <v>46120</v>
      </c>
      <c r="K2275" s="96" t="s">
        <v>7939</v>
      </c>
      <c r="L2275" s="85">
        <v>6399441473</v>
      </c>
      <c r="M2275" s="85" t="s">
        <v>25</v>
      </c>
      <c r="N2275" s="85" t="s">
        <v>116</v>
      </c>
      <c r="O2275" s="71">
        <v>0</v>
      </c>
      <c r="P2275" s="71">
        <v>0</v>
      </c>
      <c r="Q2275" s="79">
        <v>4912.07</v>
      </c>
      <c r="R2275" s="79">
        <v>785.93119999999999</v>
      </c>
      <c r="S2275" s="71">
        <v>0</v>
      </c>
      <c r="T2275" s="79">
        <v>5698.0011999999997</v>
      </c>
      <c r="U2275" s="80" t="s">
        <v>24</v>
      </c>
      <c r="V2275" s="84">
        <f t="shared" si="241"/>
        <v>328.98390300230943</v>
      </c>
      <c r="W2275" s="106">
        <v>46119</v>
      </c>
      <c r="X2275" s="85" t="s">
        <v>1176</v>
      </c>
      <c r="Y2275" s="85" t="s">
        <v>129</v>
      </c>
      <c r="Z2275" s="85" t="s">
        <v>121</v>
      </c>
      <c r="AA2275" s="85" t="s">
        <v>122</v>
      </c>
      <c r="AB2275" s="76" t="s">
        <v>539</v>
      </c>
      <c r="AC2275" s="76" t="s">
        <v>540</v>
      </c>
      <c r="AD2275" s="76" t="s">
        <v>25</v>
      </c>
      <c r="AE2275" s="76" t="s">
        <v>544</v>
      </c>
      <c r="AF2275" s="76" t="s">
        <v>96</v>
      </c>
      <c r="AG2275" s="82"/>
      <c r="AH2275" s="60"/>
      <c r="AI2275" s="75" t="s">
        <v>7693</v>
      </c>
      <c r="AJ2275" s="6" t="s">
        <v>103</v>
      </c>
      <c r="AK2275" s="81">
        <v>0</v>
      </c>
      <c r="AL2275" s="6" t="s">
        <v>103</v>
      </c>
      <c r="AM2275" s="342"/>
      <c r="AN2275" s="342"/>
      <c r="AO2275" s="342"/>
    </row>
    <row r="2276" spans="1:41">
      <c r="A2276" s="75" t="s">
        <v>7693</v>
      </c>
      <c r="B2276" s="6" t="s">
        <v>93</v>
      </c>
      <c r="C2276" s="76">
        <v>2275</v>
      </c>
      <c r="D2276" s="80" t="s">
        <v>108</v>
      </c>
      <c r="E2276" s="80" t="s">
        <v>2163</v>
      </c>
      <c r="F2276" s="6" t="str">
        <f t="shared" si="239"/>
        <v>FREIGHTRM-I-1248-AI26-M19-C9911</v>
      </c>
      <c r="G2276" s="6" t="s">
        <v>7780</v>
      </c>
      <c r="H2276" s="6" t="s">
        <v>7781</v>
      </c>
      <c r="I2276" s="85" t="s">
        <v>6622</v>
      </c>
      <c r="J2276" s="92">
        <v>46129</v>
      </c>
      <c r="K2276" s="92" t="s">
        <v>116</v>
      </c>
      <c r="L2276" s="80" t="s">
        <v>119</v>
      </c>
      <c r="M2276" s="85" t="s">
        <v>25</v>
      </c>
      <c r="N2276" s="85" t="s">
        <v>116</v>
      </c>
      <c r="O2276" s="71">
        <v>0</v>
      </c>
      <c r="P2276" s="71">
        <v>0</v>
      </c>
      <c r="Q2276" s="79">
        <v>305439.01</v>
      </c>
      <c r="R2276" s="79">
        <v>12217.57</v>
      </c>
      <c r="S2276" s="71">
        <v>0</v>
      </c>
      <c r="T2276" s="79">
        <v>317656.58</v>
      </c>
      <c r="U2276" s="80" t="s">
        <v>24</v>
      </c>
      <c r="V2276" s="84">
        <f t="shared" si="241"/>
        <v>18340.449191685912</v>
      </c>
      <c r="W2276" s="74" t="s">
        <v>119</v>
      </c>
      <c r="X2276" s="80" t="s">
        <v>120</v>
      </c>
      <c r="Y2276" s="80" t="s">
        <v>120</v>
      </c>
      <c r="Z2276" s="85" t="s">
        <v>121</v>
      </c>
      <c r="AA2276" s="85" t="s">
        <v>122</v>
      </c>
      <c r="AB2276" s="76" t="s">
        <v>539</v>
      </c>
      <c r="AC2276" s="76" t="s">
        <v>540</v>
      </c>
      <c r="AD2276" s="76" t="s">
        <v>25</v>
      </c>
      <c r="AE2276" s="76">
        <v>67180000</v>
      </c>
      <c r="AF2276" s="76" t="s">
        <v>96</v>
      </c>
      <c r="AG2276" s="82"/>
      <c r="AH2276" s="60"/>
      <c r="AI2276" s="75" t="s">
        <v>7693</v>
      </c>
      <c r="AJ2276" s="6" t="s">
        <v>103</v>
      </c>
      <c r="AK2276" s="81">
        <v>0</v>
      </c>
      <c r="AL2276" s="6" t="s">
        <v>103</v>
      </c>
      <c r="AM2276" s="342"/>
      <c r="AN2276" s="342"/>
      <c r="AO2276" s="342"/>
    </row>
    <row r="2277" spans="1:41">
      <c r="A2277" s="75" t="s">
        <v>7693</v>
      </c>
      <c r="B2277" s="6" t="s">
        <v>93</v>
      </c>
      <c r="C2277" s="76">
        <v>2276</v>
      </c>
      <c r="D2277" s="80" t="s">
        <v>108</v>
      </c>
      <c r="E2277" s="80" t="s">
        <v>2163</v>
      </c>
      <c r="F2277" s="6" t="str">
        <f t="shared" si="239"/>
        <v>FREIGHTRM-I-1248-AI26-M46</v>
      </c>
      <c r="G2277" s="96" t="s">
        <v>7782</v>
      </c>
      <c r="H2277" s="6" t="s">
        <v>7783</v>
      </c>
      <c r="I2277" s="85" t="s">
        <v>6622</v>
      </c>
      <c r="J2277" s="92">
        <v>46129</v>
      </c>
      <c r="K2277" s="92" t="s">
        <v>116</v>
      </c>
      <c r="L2277" s="80" t="s">
        <v>119</v>
      </c>
      <c r="M2277" s="85" t="s">
        <v>25</v>
      </c>
      <c r="N2277" s="85" t="s">
        <v>116</v>
      </c>
      <c r="O2277" s="71">
        <v>0</v>
      </c>
      <c r="P2277" s="71">
        <v>0</v>
      </c>
      <c r="Q2277" s="79">
        <v>6476.27</v>
      </c>
      <c r="R2277" s="79">
        <v>1036.2</v>
      </c>
      <c r="S2277" s="71">
        <v>0</v>
      </c>
      <c r="T2277" s="79">
        <v>7512.47</v>
      </c>
      <c r="U2277" s="80" t="s">
        <v>24</v>
      </c>
      <c r="V2277" s="84">
        <f t="shared" si="241"/>
        <v>433.74538106235565</v>
      </c>
      <c r="W2277" s="74" t="s">
        <v>119</v>
      </c>
      <c r="X2277" s="80" t="s">
        <v>120</v>
      </c>
      <c r="Y2277" s="80" t="s">
        <v>120</v>
      </c>
      <c r="Z2277" s="85" t="s">
        <v>121</v>
      </c>
      <c r="AA2277" s="85" t="s">
        <v>122</v>
      </c>
      <c r="AB2277" s="76" t="s">
        <v>1106</v>
      </c>
      <c r="AC2277" s="76" t="s">
        <v>540</v>
      </c>
      <c r="AD2277" s="76" t="s">
        <v>25</v>
      </c>
      <c r="AE2277" s="76" t="s">
        <v>544</v>
      </c>
      <c r="AF2277" s="76" t="s">
        <v>96</v>
      </c>
      <c r="AG2277" s="82"/>
      <c r="AH2277" s="60"/>
      <c r="AI2277" s="75" t="s">
        <v>7693</v>
      </c>
      <c r="AJ2277" s="6" t="s">
        <v>103</v>
      </c>
      <c r="AK2277" s="81">
        <v>0</v>
      </c>
      <c r="AL2277" s="6" t="s">
        <v>103</v>
      </c>
      <c r="AM2277" s="342"/>
      <c r="AN2277" s="342"/>
      <c r="AO2277" s="342"/>
    </row>
    <row r="2278" spans="1:41">
      <c r="A2278" s="75" t="s">
        <v>7693</v>
      </c>
      <c r="B2278" s="6" t="s">
        <v>93</v>
      </c>
      <c r="C2278" s="76">
        <v>2277</v>
      </c>
      <c r="D2278" s="80" t="s">
        <v>108</v>
      </c>
      <c r="E2278" s="80" t="s">
        <v>2163</v>
      </c>
      <c r="F2278" s="6" t="str">
        <f t="shared" si="239"/>
        <v>FREIGHTFG-I-0550-AE26-M19</v>
      </c>
      <c r="G2278" s="96" t="s">
        <v>7784</v>
      </c>
      <c r="H2278" s="6" t="s">
        <v>7785</v>
      </c>
      <c r="I2278" s="85" t="s">
        <v>6622</v>
      </c>
      <c r="J2278" s="92">
        <v>46129</v>
      </c>
      <c r="K2278" s="92" t="s">
        <v>116</v>
      </c>
      <c r="L2278" s="80" t="s">
        <v>119</v>
      </c>
      <c r="M2278" s="85" t="s">
        <v>28</v>
      </c>
      <c r="N2278" s="85" t="s">
        <v>116</v>
      </c>
      <c r="O2278" s="71">
        <v>0</v>
      </c>
      <c r="P2278" s="71">
        <v>0</v>
      </c>
      <c r="Q2278" s="79">
        <v>5605.23</v>
      </c>
      <c r="R2278" s="79">
        <v>190.41</v>
      </c>
      <c r="S2278" s="71">
        <v>0</v>
      </c>
      <c r="T2278" s="79">
        <v>5795.64</v>
      </c>
      <c r="U2278" s="80" t="s">
        <v>24</v>
      </c>
      <c r="V2278" s="84">
        <f t="shared" si="241"/>
        <v>334.62124711316397</v>
      </c>
      <c r="W2278" s="74" t="s">
        <v>119</v>
      </c>
      <c r="X2278" s="80" t="s">
        <v>122</v>
      </c>
      <c r="Y2278" s="80" t="s">
        <v>121</v>
      </c>
      <c r="Z2278" s="80" t="s">
        <v>120</v>
      </c>
      <c r="AA2278" s="80" t="s">
        <v>120</v>
      </c>
      <c r="AB2278" s="76" t="s">
        <v>539</v>
      </c>
      <c r="AC2278" s="76" t="s">
        <v>541</v>
      </c>
      <c r="AD2278" s="76" t="s">
        <v>28</v>
      </c>
      <c r="AE2278" s="76" t="s">
        <v>545</v>
      </c>
      <c r="AF2278" s="76" t="s">
        <v>96</v>
      </c>
      <c r="AG2278" s="82"/>
      <c r="AH2278" s="60"/>
      <c r="AI2278" s="75" t="s">
        <v>7693</v>
      </c>
      <c r="AJ2278" s="6" t="s">
        <v>103</v>
      </c>
      <c r="AK2278" s="81">
        <v>0</v>
      </c>
      <c r="AL2278" s="6" t="s">
        <v>103</v>
      </c>
      <c r="AM2278" s="342"/>
      <c r="AN2278" s="342"/>
      <c r="AO2278" s="342"/>
    </row>
    <row r="2279" spans="1:41">
      <c r="A2279" s="75" t="s">
        <v>7693</v>
      </c>
      <c r="B2279" s="6" t="s">
        <v>93</v>
      </c>
      <c r="C2279" s="76">
        <v>2278</v>
      </c>
      <c r="D2279" s="80" t="s">
        <v>1563</v>
      </c>
      <c r="E2279" s="80" t="s">
        <v>6444</v>
      </c>
      <c r="F2279" s="6" t="str">
        <f t="shared" si="239"/>
        <v>BROKER RM-J-1303LI26-M19</v>
      </c>
      <c r="G2279" s="96" t="s">
        <v>7786</v>
      </c>
      <c r="H2279" s="95" t="s">
        <v>7787</v>
      </c>
      <c r="I2279" s="85" t="s">
        <v>6622</v>
      </c>
      <c r="J2279" s="92">
        <v>46299</v>
      </c>
      <c r="K2279" s="92" t="s">
        <v>7940</v>
      </c>
      <c r="L2279" s="78" t="s">
        <v>116</v>
      </c>
      <c r="M2279" s="80" t="s">
        <v>173</v>
      </c>
      <c r="N2279" s="85">
        <v>539746</v>
      </c>
      <c r="O2279" s="71">
        <v>0</v>
      </c>
      <c r="P2279" s="71">
        <v>0</v>
      </c>
      <c r="Q2279" s="79">
        <v>224</v>
      </c>
      <c r="R2279" s="79">
        <v>0</v>
      </c>
      <c r="S2279" s="71">
        <v>0</v>
      </c>
      <c r="T2279" s="79">
        <v>224</v>
      </c>
      <c r="U2279" s="87" t="s">
        <v>118</v>
      </c>
      <c r="V2279" s="84">
        <f t="shared" ref="V2279:V2282" si="242">T2279</f>
        <v>224</v>
      </c>
      <c r="W2279" s="74" t="s">
        <v>7185</v>
      </c>
      <c r="X2279" s="80" t="s">
        <v>1156</v>
      </c>
      <c r="Y2279" s="80" t="s">
        <v>178</v>
      </c>
      <c r="Z2279" s="80" t="s">
        <v>239</v>
      </c>
      <c r="AA2279" s="80" t="s">
        <v>122</v>
      </c>
      <c r="AB2279" s="76" t="s">
        <v>539</v>
      </c>
      <c r="AC2279" s="76" t="s">
        <v>540</v>
      </c>
      <c r="AD2279" s="76" t="s">
        <v>173</v>
      </c>
      <c r="AE2279" s="76" t="s">
        <v>548</v>
      </c>
      <c r="AF2279" s="76" t="s">
        <v>96</v>
      </c>
      <c r="AG2279" s="82"/>
      <c r="AH2279" s="60"/>
      <c r="AI2279" s="75" t="s">
        <v>7693</v>
      </c>
      <c r="AJ2279" s="6" t="s">
        <v>103</v>
      </c>
      <c r="AK2279" s="81">
        <v>0</v>
      </c>
      <c r="AL2279" s="6" t="s">
        <v>103</v>
      </c>
      <c r="AM2279" s="342"/>
      <c r="AN2279" s="342"/>
      <c r="AO2279" s="342"/>
    </row>
    <row r="2280" spans="1:41">
      <c r="A2280" s="75" t="s">
        <v>7693</v>
      </c>
      <c r="B2280" s="6" t="s">
        <v>93</v>
      </c>
      <c r="C2280" s="76">
        <v>2279</v>
      </c>
      <c r="D2280" s="80" t="s">
        <v>1563</v>
      </c>
      <c r="E2280" s="80" t="s">
        <v>6444</v>
      </c>
      <c r="F2280" s="6" t="str">
        <f t="shared" si="239"/>
        <v>BROKER RM-J-1302LI26-M19</v>
      </c>
      <c r="G2280" s="96" t="s">
        <v>7788</v>
      </c>
      <c r="H2280" s="95" t="s">
        <v>7789</v>
      </c>
      <c r="I2280" s="85" t="s">
        <v>6622</v>
      </c>
      <c r="J2280" s="92">
        <v>46299</v>
      </c>
      <c r="K2280" s="92" t="s">
        <v>7941</v>
      </c>
      <c r="L2280" s="78" t="s">
        <v>116</v>
      </c>
      <c r="M2280" s="80" t="s">
        <v>173</v>
      </c>
      <c r="N2280" s="85">
        <v>539746</v>
      </c>
      <c r="O2280" s="71">
        <v>0</v>
      </c>
      <c r="P2280" s="71">
        <v>0</v>
      </c>
      <c r="Q2280" s="79">
        <v>84</v>
      </c>
      <c r="R2280" s="79">
        <v>0</v>
      </c>
      <c r="S2280" s="71">
        <v>0</v>
      </c>
      <c r="T2280" s="79">
        <v>84</v>
      </c>
      <c r="U2280" s="87" t="s">
        <v>118</v>
      </c>
      <c r="V2280" s="84">
        <f t="shared" si="242"/>
        <v>84</v>
      </c>
      <c r="W2280" s="74" t="s">
        <v>7185</v>
      </c>
      <c r="X2280" s="80" t="s">
        <v>1156</v>
      </c>
      <c r="Y2280" s="80" t="s">
        <v>178</v>
      </c>
      <c r="Z2280" s="80" t="s">
        <v>239</v>
      </c>
      <c r="AA2280" s="80" t="s">
        <v>122</v>
      </c>
      <c r="AB2280" s="76" t="s">
        <v>539</v>
      </c>
      <c r="AC2280" s="76" t="s">
        <v>540</v>
      </c>
      <c r="AD2280" s="76" t="s">
        <v>173</v>
      </c>
      <c r="AE2280" s="76" t="s">
        <v>548</v>
      </c>
      <c r="AF2280" s="76" t="s">
        <v>96</v>
      </c>
      <c r="AG2280" s="82"/>
      <c r="AH2280" s="60"/>
      <c r="AI2280" s="75" t="s">
        <v>7693</v>
      </c>
      <c r="AJ2280" s="6" t="s">
        <v>103</v>
      </c>
      <c r="AK2280" s="81">
        <v>0</v>
      </c>
      <c r="AL2280" s="6" t="s">
        <v>103</v>
      </c>
      <c r="AM2280" s="342"/>
      <c r="AN2280" s="342"/>
      <c r="AO2280" s="342"/>
    </row>
    <row r="2281" spans="1:41" ht="29">
      <c r="A2281" s="75" t="s">
        <v>7693</v>
      </c>
      <c r="B2281" s="6" t="s">
        <v>93</v>
      </c>
      <c r="C2281" s="76">
        <v>2280</v>
      </c>
      <c r="D2281" s="80" t="s">
        <v>1563</v>
      </c>
      <c r="E2281" s="80" t="s">
        <v>6444</v>
      </c>
      <c r="F2281" s="6" t="str">
        <f t="shared" si="239"/>
        <v>BROKER RM-J-1311LI26-M19</v>
      </c>
      <c r="G2281" s="96" t="s">
        <v>7790</v>
      </c>
      <c r="H2281" s="95" t="s">
        <v>7791</v>
      </c>
      <c r="I2281" s="85" t="s">
        <v>6622</v>
      </c>
      <c r="J2281" s="92">
        <v>46299</v>
      </c>
      <c r="K2281" s="92" t="s">
        <v>7942</v>
      </c>
      <c r="L2281" s="78" t="s">
        <v>116</v>
      </c>
      <c r="M2281" s="80" t="s">
        <v>173</v>
      </c>
      <c r="N2281" s="85" t="s">
        <v>7943</v>
      </c>
      <c r="O2281" s="71">
        <v>0</v>
      </c>
      <c r="P2281" s="71">
        <v>0</v>
      </c>
      <c r="Q2281" s="79">
        <v>448</v>
      </c>
      <c r="R2281" s="79">
        <v>0</v>
      </c>
      <c r="S2281" s="71">
        <v>0</v>
      </c>
      <c r="T2281" s="79">
        <v>448</v>
      </c>
      <c r="U2281" s="87" t="s">
        <v>118</v>
      </c>
      <c r="V2281" s="84">
        <f t="shared" si="242"/>
        <v>448</v>
      </c>
      <c r="W2281" s="74" t="s">
        <v>7944</v>
      </c>
      <c r="X2281" s="80" t="s">
        <v>1156</v>
      </c>
      <c r="Y2281" s="80" t="s">
        <v>178</v>
      </c>
      <c r="Z2281" s="80" t="s">
        <v>239</v>
      </c>
      <c r="AA2281" s="80" t="s">
        <v>122</v>
      </c>
      <c r="AB2281" s="76" t="s">
        <v>539</v>
      </c>
      <c r="AC2281" s="76" t="s">
        <v>540</v>
      </c>
      <c r="AD2281" s="76" t="s">
        <v>173</v>
      </c>
      <c r="AE2281" s="76" t="s">
        <v>548</v>
      </c>
      <c r="AF2281" s="76" t="s">
        <v>96</v>
      </c>
      <c r="AG2281" s="82"/>
      <c r="AH2281" s="60"/>
      <c r="AI2281" s="75" t="s">
        <v>7693</v>
      </c>
      <c r="AJ2281" s="6" t="s">
        <v>103</v>
      </c>
      <c r="AK2281" s="81">
        <v>0</v>
      </c>
      <c r="AL2281" s="6" t="s">
        <v>103</v>
      </c>
      <c r="AM2281" s="342"/>
      <c r="AN2281" s="342"/>
      <c r="AO2281" s="342"/>
    </row>
    <row r="2282" spans="1:41">
      <c r="A2282" s="75" t="s">
        <v>7693</v>
      </c>
      <c r="B2282" s="6" t="s">
        <v>93</v>
      </c>
      <c r="C2282" s="76">
        <v>2281</v>
      </c>
      <c r="D2282" s="80" t="s">
        <v>1563</v>
      </c>
      <c r="E2282" s="80" t="s">
        <v>6444</v>
      </c>
      <c r="F2282" s="6" t="str">
        <f t="shared" si="239"/>
        <v>BROKER RM-J-1323LI26-M19</v>
      </c>
      <c r="G2282" s="96" t="s">
        <v>7792</v>
      </c>
      <c r="H2282" s="95" t="s">
        <v>7793</v>
      </c>
      <c r="I2282" s="85" t="s">
        <v>6622</v>
      </c>
      <c r="J2282" s="92">
        <v>46299</v>
      </c>
      <c r="K2282" s="92" t="s">
        <v>7945</v>
      </c>
      <c r="L2282" s="78" t="s">
        <v>116</v>
      </c>
      <c r="M2282" s="80" t="s">
        <v>173</v>
      </c>
      <c r="N2282" s="85" t="s">
        <v>7946</v>
      </c>
      <c r="O2282" s="71">
        <v>0</v>
      </c>
      <c r="P2282" s="71">
        <v>0</v>
      </c>
      <c r="Q2282" s="79">
        <v>84</v>
      </c>
      <c r="R2282" s="79">
        <v>0</v>
      </c>
      <c r="S2282" s="71">
        <v>0</v>
      </c>
      <c r="T2282" s="79">
        <v>84</v>
      </c>
      <c r="U2282" s="87" t="s">
        <v>118</v>
      </c>
      <c r="V2282" s="84">
        <f t="shared" si="242"/>
        <v>84</v>
      </c>
      <c r="W2282" s="74" t="s">
        <v>7947</v>
      </c>
      <c r="X2282" s="80" t="s">
        <v>1156</v>
      </c>
      <c r="Y2282" s="80" t="s">
        <v>178</v>
      </c>
      <c r="Z2282" s="80" t="s">
        <v>239</v>
      </c>
      <c r="AA2282" s="80" t="s">
        <v>122</v>
      </c>
      <c r="AB2282" s="76" t="s">
        <v>539</v>
      </c>
      <c r="AC2282" s="76" t="s">
        <v>540</v>
      </c>
      <c r="AD2282" s="76" t="s">
        <v>173</v>
      </c>
      <c r="AE2282" s="76" t="s">
        <v>548</v>
      </c>
      <c r="AF2282" s="76" t="s">
        <v>96</v>
      </c>
      <c r="AG2282" s="82"/>
      <c r="AH2282" s="60"/>
      <c r="AI2282" s="75" t="s">
        <v>7693</v>
      </c>
      <c r="AJ2282" s="6" t="s">
        <v>103</v>
      </c>
      <c r="AK2282" s="81">
        <v>0</v>
      </c>
      <c r="AL2282" s="6" t="s">
        <v>103</v>
      </c>
      <c r="AM2282" s="342"/>
      <c r="AN2282" s="342"/>
      <c r="AO2282" s="342"/>
    </row>
    <row r="2283" spans="1:41">
      <c r="A2283" s="75" t="s">
        <v>7693</v>
      </c>
      <c r="B2283" s="6" t="s">
        <v>93</v>
      </c>
      <c r="C2283" s="76">
        <v>2282</v>
      </c>
      <c r="D2283" s="76" t="s">
        <v>98</v>
      </c>
      <c r="E2283" s="76" t="s">
        <v>2164</v>
      </c>
      <c r="F2283" s="6" t="str">
        <f t="shared" si="239"/>
        <v>BROKERFG-A-0020-SE26-M19.D</v>
      </c>
      <c r="G2283" s="97" t="s">
        <v>7794</v>
      </c>
      <c r="H2283" s="95" t="s">
        <v>7795</v>
      </c>
      <c r="I2283" s="85" t="s">
        <v>6622</v>
      </c>
      <c r="J2283" s="92">
        <v>46119</v>
      </c>
      <c r="K2283" s="96" t="s">
        <v>7948</v>
      </c>
      <c r="L2283" s="80" t="s">
        <v>7949</v>
      </c>
      <c r="M2283" s="80" t="s">
        <v>1264</v>
      </c>
      <c r="N2283" s="6" t="s">
        <v>7950</v>
      </c>
      <c r="O2283" s="71">
        <v>0</v>
      </c>
      <c r="P2283" s="71">
        <v>7514.63</v>
      </c>
      <c r="Q2283" s="79">
        <v>3402.71</v>
      </c>
      <c r="R2283" s="79">
        <v>544.42999999999995</v>
      </c>
      <c r="S2283" s="71">
        <v>0</v>
      </c>
      <c r="T2283" s="79">
        <v>11461.77</v>
      </c>
      <c r="U2283" s="87" t="s">
        <v>24</v>
      </c>
      <c r="V2283" s="84">
        <f t="shared" ref="V2283:V2319" si="243">T2283/17.32</f>
        <v>661.7650115473441</v>
      </c>
      <c r="W2283" s="86">
        <v>46113</v>
      </c>
      <c r="X2283" s="80" t="s">
        <v>1266</v>
      </c>
      <c r="Y2283" s="80" t="s">
        <v>537</v>
      </c>
      <c r="Z2283" s="80" t="s">
        <v>178</v>
      </c>
      <c r="AA2283" s="6" t="s">
        <v>1267</v>
      </c>
      <c r="AB2283" s="76" t="s">
        <v>539</v>
      </c>
      <c r="AC2283" s="76" t="s">
        <v>541</v>
      </c>
      <c r="AD2283" s="76" t="s">
        <v>543</v>
      </c>
      <c r="AE2283" s="76" t="s">
        <v>549</v>
      </c>
      <c r="AF2283" s="76" t="s">
        <v>96</v>
      </c>
      <c r="AG2283" s="75"/>
      <c r="AH2283" s="60"/>
      <c r="AI2283" s="75" t="s">
        <v>7693</v>
      </c>
      <c r="AJ2283" s="6" t="s">
        <v>103</v>
      </c>
      <c r="AK2283" s="81">
        <v>0</v>
      </c>
      <c r="AL2283" s="6" t="s">
        <v>103</v>
      </c>
      <c r="AM2283" s="342"/>
      <c r="AN2283" s="342"/>
      <c r="AO2283" s="342"/>
    </row>
    <row r="2284" spans="1:41">
      <c r="A2284" s="75" t="s">
        <v>7693</v>
      </c>
      <c r="B2284" s="6" t="s">
        <v>93</v>
      </c>
      <c r="C2284" s="76">
        <v>2283</v>
      </c>
      <c r="D2284" s="76" t="s">
        <v>98</v>
      </c>
      <c r="E2284" s="76" t="s">
        <v>2164</v>
      </c>
      <c r="F2284" s="6" t="str">
        <f t="shared" si="239"/>
        <v>BROKERRM-A-031-SI26-M19-L-B</v>
      </c>
      <c r="G2284" s="97" t="s">
        <v>7796</v>
      </c>
      <c r="H2284" s="95" t="s">
        <v>7797</v>
      </c>
      <c r="I2284" s="85" t="s">
        <v>6622</v>
      </c>
      <c r="J2284" s="92">
        <v>46119</v>
      </c>
      <c r="K2284" s="96" t="s">
        <v>7951</v>
      </c>
      <c r="L2284" s="80" t="s">
        <v>7952</v>
      </c>
      <c r="M2284" s="80" t="s">
        <v>117</v>
      </c>
      <c r="N2284" s="6" t="s">
        <v>7953</v>
      </c>
      <c r="O2284" s="71">
        <v>0</v>
      </c>
      <c r="P2284" s="71">
        <v>3300.2</v>
      </c>
      <c r="Q2284" s="79">
        <v>2459.33</v>
      </c>
      <c r="R2284" s="79">
        <v>393.49</v>
      </c>
      <c r="S2284" s="71">
        <v>0</v>
      </c>
      <c r="T2284" s="79">
        <v>6153.02</v>
      </c>
      <c r="U2284" s="87" t="s">
        <v>24</v>
      </c>
      <c r="V2284" s="84">
        <f t="shared" si="243"/>
        <v>355.2551963048499</v>
      </c>
      <c r="W2284" s="86">
        <v>46111</v>
      </c>
      <c r="X2284" s="85" t="s">
        <v>535</v>
      </c>
      <c r="Y2284" s="80" t="s">
        <v>536</v>
      </c>
      <c r="Z2284" s="80" t="s">
        <v>537</v>
      </c>
      <c r="AA2284" s="85" t="s">
        <v>538</v>
      </c>
      <c r="AB2284" s="76" t="s">
        <v>539</v>
      </c>
      <c r="AC2284" s="76" t="s">
        <v>540</v>
      </c>
      <c r="AD2284" s="76" t="s">
        <v>174</v>
      </c>
      <c r="AE2284" s="378">
        <v>67110003</v>
      </c>
      <c r="AF2284" s="76" t="s">
        <v>96</v>
      </c>
      <c r="AG2284" s="75"/>
      <c r="AH2284" s="60"/>
      <c r="AI2284" s="75" t="s">
        <v>7693</v>
      </c>
      <c r="AJ2284" s="6" t="s">
        <v>103</v>
      </c>
      <c r="AK2284" s="81">
        <v>0</v>
      </c>
      <c r="AL2284" s="6" t="s">
        <v>103</v>
      </c>
      <c r="AM2284" s="342"/>
      <c r="AN2284" s="342"/>
      <c r="AO2284" s="342"/>
    </row>
    <row r="2285" spans="1:41">
      <c r="A2285" s="75" t="s">
        <v>7693</v>
      </c>
      <c r="B2285" s="6" t="s">
        <v>93</v>
      </c>
      <c r="C2285" s="76">
        <v>2284</v>
      </c>
      <c r="D2285" s="76" t="s">
        <v>98</v>
      </c>
      <c r="E2285" s="76" t="s">
        <v>2164</v>
      </c>
      <c r="F2285" s="6" t="str">
        <f t="shared" si="239"/>
        <v>BROKERRM-A-029-SI26-M19-L-B</v>
      </c>
      <c r="G2285" s="96" t="s">
        <v>7798</v>
      </c>
      <c r="H2285" s="95" t="s">
        <v>7799</v>
      </c>
      <c r="I2285" s="85" t="s">
        <v>6622</v>
      </c>
      <c r="J2285" s="92">
        <v>46119</v>
      </c>
      <c r="K2285" s="96" t="s">
        <v>7954</v>
      </c>
      <c r="L2285" s="77" t="s">
        <v>7955</v>
      </c>
      <c r="M2285" s="80" t="s">
        <v>117</v>
      </c>
      <c r="N2285" s="6" t="s">
        <v>116</v>
      </c>
      <c r="O2285" s="71">
        <v>0</v>
      </c>
      <c r="P2285" s="71">
        <v>4841.84</v>
      </c>
      <c r="Q2285" s="79">
        <v>2459.33</v>
      </c>
      <c r="R2285" s="79">
        <v>393.49</v>
      </c>
      <c r="S2285" s="71">
        <v>0</v>
      </c>
      <c r="T2285" s="79">
        <v>7694.66</v>
      </c>
      <c r="U2285" s="87" t="s">
        <v>24</v>
      </c>
      <c r="V2285" s="84">
        <f t="shared" si="243"/>
        <v>444.26443418013855</v>
      </c>
      <c r="W2285" s="86">
        <v>46107</v>
      </c>
      <c r="X2285" s="85" t="s">
        <v>7956</v>
      </c>
      <c r="Y2285" s="6" t="s">
        <v>1433</v>
      </c>
      <c r="Z2285" s="80" t="s">
        <v>537</v>
      </c>
      <c r="AA2285" s="85" t="s">
        <v>2899</v>
      </c>
      <c r="AB2285" s="76" t="s">
        <v>539</v>
      </c>
      <c r="AC2285" s="76" t="s">
        <v>540</v>
      </c>
      <c r="AD2285" s="76" t="s">
        <v>174</v>
      </c>
      <c r="AE2285" s="378">
        <v>67110003</v>
      </c>
      <c r="AF2285" s="76" t="s">
        <v>96</v>
      </c>
      <c r="AG2285" s="75"/>
      <c r="AH2285" s="60"/>
      <c r="AI2285" s="75" t="s">
        <v>7693</v>
      </c>
      <c r="AJ2285" s="6" t="s">
        <v>103</v>
      </c>
      <c r="AK2285" s="81">
        <v>0</v>
      </c>
      <c r="AL2285" s="6" t="s">
        <v>103</v>
      </c>
      <c r="AM2285" s="342"/>
      <c r="AN2285" s="342"/>
      <c r="AO2285" s="342"/>
    </row>
    <row r="2286" spans="1:41">
      <c r="A2286" s="75" t="s">
        <v>7693</v>
      </c>
      <c r="B2286" s="6" t="s">
        <v>93</v>
      </c>
      <c r="C2286" s="76">
        <v>2285</v>
      </c>
      <c r="D2286" s="76" t="s">
        <v>98</v>
      </c>
      <c r="E2286" s="76" t="s">
        <v>2164</v>
      </c>
      <c r="F2286" s="6" t="str">
        <f t="shared" si="239"/>
        <v>BROKERRM-R-032-SI26-M19-B</v>
      </c>
      <c r="G2286" s="97" t="s">
        <v>7800</v>
      </c>
      <c r="H2286" s="95" t="s">
        <v>7801</v>
      </c>
      <c r="I2286" s="85" t="s">
        <v>6622</v>
      </c>
      <c r="J2286" s="92">
        <v>46119</v>
      </c>
      <c r="K2286" s="96" t="s">
        <v>7957</v>
      </c>
      <c r="L2286" s="77" t="s">
        <v>7958</v>
      </c>
      <c r="M2286" s="80" t="s">
        <v>117</v>
      </c>
      <c r="N2286" s="6" t="s">
        <v>7959</v>
      </c>
      <c r="O2286" s="71">
        <v>0</v>
      </c>
      <c r="P2286" s="71">
        <v>14019.36</v>
      </c>
      <c r="Q2286" s="79">
        <v>2531.4699999999998</v>
      </c>
      <c r="R2286" s="79">
        <v>405.04</v>
      </c>
      <c r="S2286" s="71">
        <v>0</v>
      </c>
      <c r="T2286" s="79">
        <v>16955.87</v>
      </c>
      <c r="U2286" s="87" t="s">
        <v>24</v>
      </c>
      <c r="V2286" s="84">
        <f t="shared" si="243"/>
        <v>978.97632794457263</v>
      </c>
      <c r="W2286" s="86">
        <v>46111</v>
      </c>
      <c r="X2286" s="85" t="s">
        <v>1231</v>
      </c>
      <c r="Y2286" s="6" t="s">
        <v>536</v>
      </c>
      <c r="Z2286" s="80" t="s">
        <v>537</v>
      </c>
      <c r="AA2286" s="85" t="s">
        <v>1232</v>
      </c>
      <c r="AB2286" s="76" t="s">
        <v>539</v>
      </c>
      <c r="AC2286" s="76" t="s">
        <v>540</v>
      </c>
      <c r="AD2286" s="76" t="s">
        <v>174</v>
      </c>
      <c r="AE2286" s="378">
        <v>67110003</v>
      </c>
      <c r="AF2286" s="76" t="s">
        <v>96</v>
      </c>
      <c r="AG2286" s="75"/>
      <c r="AH2286" s="60"/>
      <c r="AI2286" s="75" t="s">
        <v>7693</v>
      </c>
      <c r="AJ2286" s="6" t="s">
        <v>103</v>
      </c>
      <c r="AK2286" s="81">
        <v>0</v>
      </c>
      <c r="AL2286" s="6" t="s">
        <v>103</v>
      </c>
      <c r="AM2286" s="342"/>
      <c r="AN2286" s="342"/>
      <c r="AO2286" s="342"/>
    </row>
    <row r="2287" spans="1:41">
      <c r="A2287" s="75" t="s">
        <v>7693</v>
      </c>
      <c r="B2287" s="6" t="s">
        <v>93</v>
      </c>
      <c r="C2287" s="76">
        <v>2286</v>
      </c>
      <c r="D2287" s="76" t="s">
        <v>98</v>
      </c>
      <c r="E2287" s="76" t="s">
        <v>2164</v>
      </c>
      <c r="F2287" s="6" t="str">
        <f t="shared" si="239"/>
        <v>BROKERRM-R-031-SI26-M19-B</v>
      </c>
      <c r="G2287" s="97" t="s">
        <v>7802</v>
      </c>
      <c r="H2287" s="95" t="s">
        <v>7803</v>
      </c>
      <c r="I2287" s="85" t="s">
        <v>6622</v>
      </c>
      <c r="J2287" s="92">
        <v>46119</v>
      </c>
      <c r="K2287" s="96" t="s">
        <v>7960</v>
      </c>
      <c r="L2287" s="77" t="s">
        <v>7961</v>
      </c>
      <c r="M2287" s="80" t="s">
        <v>117</v>
      </c>
      <c r="N2287" s="6" t="s">
        <v>7962</v>
      </c>
      <c r="O2287" s="71">
        <v>0</v>
      </c>
      <c r="P2287" s="71">
        <v>15279.56</v>
      </c>
      <c r="Q2287" s="79">
        <v>2524.44</v>
      </c>
      <c r="R2287" s="79">
        <v>403.91</v>
      </c>
      <c r="S2287" s="71">
        <v>0</v>
      </c>
      <c r="T2287" s="79">
        <v>18207.91</v>
      </c>
      <c r="U2287" s="87" t="s">
        <v>24</v>
      </c>
      <c r="V2287" s="84">
        <f t="shared" si="243"/>
        <v>1051.2650115473441</v>
      </c>
      <c r="W2287" s="86">
        <v>46111</v>
      </c>
      <c r="X2287" s="85" t="s">
        <v>1231</v>
      </c>
      <c r="Y2287" s="6" t="s">
        <v>536</v>
      </c>
      <c r="Z2287" s="80" t="s">
        <v>537</v>
      </c>
      <c r="AA2287" s="85" t="s">
        <v>1232</v>
      </c>
      <c r="AB2287" s="76" t="s">
        <v>539</v>
      </c>
      <c r="AC2287" s="76" t="s">
        <v>540</v>
      </c>
      <c r="AD2287" s="76" t="s">
        <v>174</v>
      </c>
      <c r="AE2287" s="378">
        <v>67110003</v>
      </c>
      <c r="AF2287" s="76" t="s">
        <v>96</v>
      </c>
      <c r="AG2287" s="82"/>
      <c r="AH2287" s="60"/>
      <c r="AI2287" s="75" t="s">
        <v>7693</v>
      </c>
      <c r="AJ2287" s="6" t="s">
        <v>103</v>
      </c>
      <c r="AK2287" s="81">
        <v>0</v>
      </c>
      <c r="AL2287" s="6" t="s">
        <v>103</v>
      </c>
      <c r="AM2287" s="342"/>
      <c r="AN2287" s="342"/>
      <c r="AO2287" s="342"/>
    </row>
    <row r="2288" spans="1:41">
      <c r="A2288" s="75" t="s">
        <v>7693</v>
      </c>
      <c r="B2288" s="6" t="s">
        <v>93</v>
      </c>
      <c r="C2288" s="76">
        <v>2287</v>
      </c>
      <c r="D2288" s="76" t="s">
        <v>98</v>
      </c>
      <c r="E2288" s="76" t="s">
        <v>2164</v>
      </c>
      <c r="F2288" s="6" t="str">
        <f t="shared" si="239"/>
        <v>BROKERFG-A-0017-SE26-M19.D</v>
      </c>
      <c r="G2288" s="96" t="s">
        <v>5978</v>
      </c>
      <c r="H2288" s="95" t="s">
        <v>7677</v>
      </c>
      <c r="I2288" s="85" t="s">
        <v>6622</v>
      </c>
      <c r="J2288" s="92">
        <v>46120</v>
      </c>
      <c r="K2288" s="96" t="s">
        <v>6207</v>
      </c>
      <c r="L2288" s="77" t="s">
        <v>6208</v>
      </c>
      <c r="M2288" s="80" t="s">
        <v>1264</v>
      </c>
      <c r="N2288" s="6" t="s">
        <v>6209</v>
      </c>
      <c r="O2288" s="71">
        <v>0</v>
      </c>
      <c r="P2288" s="71">
        <v>25363.83</v>
      </c>
      <c r="Q2288" s="79">
        <v>0</v>
      </c>
      <c r="R2288" s="79">
        <v>0</v>
      </c>
      <c r="S2288" s="71">
        <v>0</v>
      </c>
      <c r="T2288" s="79">
        <v>25363.83</v>
      </c>
      <c r="U2288" s="87" t="s">
        <v>24</v>
      </c>
      <c r="V2288" s="84">
        <f t="shared" si="243"/>
        <v>1464.4243648960739</v>
      </c>
      <c r="W2288" s="86">
        <v>46093</v>
      </c>
      <c r="X2288" s="85" t="s">
        <v>122</v>
      </c>
      <c r="Y2288" s="85" t="s">
        <v>121</v>
      </c>
      <c r="Z2288" s="85" t="s">
        <v>120</v>
      </c>
      <c r="AA2288" s="85" t="s">
        <v>120</v>
      </c>
      <c r="AB2288" s="76" t="s">
        <v>539</v>
      </c>
      <c r="AC2288" s="76" t="s">
        <v>541</v>
      </c>
      <c r="AD2288" s="76" t="s">
        <v>543</v>
      </c>
      <c r="AE2288" s="76" t="s">
        <v>549</v>
      </c>
      <c r="AF2288" s="76" t="s">
        <v>7963</v>
      </c>
      <c r="AG2288" s="139" t="s">
        <v>550</v>
      </c>
      <c r="AH2288" s="60">
        <v>16704</v>
      </c>
      <c r="AI2288" s="75" t="s">
        <v>7693</v>
      </c>
      <c r="AJ2288" s="6" t="s">
        <v>103</v>
      </c>
      <c r="AK2288" s="81">
        <v>0</v>
      </c>
      <c r="AL2288" s="6" t="s">
        <v>103</v>
      </c>
      <c r="AM2288" s="342"/>
      <c r="AN2288" s="342"/>
      <c r="AO2288" s="342"/>
    </row>
    <row r="2289" spans="1:41">
      <c r="A2289" s="75" t="s">
        <v>7693</v>
      </c>
      <c r="B2289" s="6" t="s">
        <v>93</v>
      </c>
      <c r="C2289" s="76">
        <v>2288</v>
      </c>
      <c r="D2289" s="76" t="s">
        <v>98</v>
      </c>
      <c r="E2289" s="76" t="s">
        <v>2164</v>
      </c>
      <c r="F2289" s="6" t="str">
        <f t="shared" si="239"/>
        <v>BROKERGLOBALES</v>
      </c>
      <c r="G2289" s="97" t="s">
        <v>7804</v>
      </c>
      <c r="H2289" s="95" t="s">
        <v>7805</v>
      </c>
      <c r="I2289" s="85" t="s">
        <v>6622</v>
      </c>
      <c r="J2289" s="92">
        <v>46120</v>
      </c>
      <c r="K2289" s="96" t="s">
        <v>7207</v>
      </c>
      <c r="L2289" s="77" t="s">
        <v>4809</v>
      </c>
      <c r="M2289" s="80" t="s">
        <v>25</v>
      </c>
      <c r="N2289" s="6" t="s">
        <v>116</v>
      </c>
      <c r="O2289" s="71">
        <v>0</v>
      </c>
      <c r="P2289" s="71">
        <v>14456.22</v>
      </c>
      <c r="Q2289" s="79">
        <v>0</v>
      </c>
      <c r="R2289" s="79">
        <v>0</v>
      </c>
      <c r="S2289" s="71">
        <v>0</v>
      </c>
      <c r="T2289" s="79">
        <v>14456.22</v>
      </c>
      <c r="U2289" s="87" t="s">
        <v>24</v>
      </c>
      <c r="V2289" s="84">
        <f t="shared" si="243"/>
        <v>834.65473441108543</v>
      </c>
      <c r="W2289" s="86">
        <v>46122</v>
      </c>
      <c r="X2289" s="85" t="s">
        <v>430</v>
      </c>
      <c r="Y2289" s="6" t="s">
        <v>178</v>
      </c>
      <c r="Z2289" s="80" t="s">
        <v>239</v>
      </c>
      <c r="AA2289" s="85" t="s">
        <v>122</v>
      </c>
      <c r="AB2289" s="76" t="s">
        <v>539</v>
      </c>
      <c r="AC2289" s="76" t="s">
        <v>540</v>
      </c>
      <c r="AD2289" s="76" t="s">
        <v>173</v>
      </c>
      <c r="AE2289" s="76" t="s">
        <v>548</v>
      </c>
      <c r="AF2289" s="76" t="s">
        <v>96</v>
      </c>
      <c r="AG2289" s="75"/>
      <c r="AH2289" s="60"/>
      <c r="AI2289" s="75" t="s">
        <v>7693</v>
      </c>
      <c r="AJ2289" s="6" t="s">
        <v>103</v>
      </c>
      <c r="AK2289" s="81">
        <v>0</v>
      </c>
      <c r="AL2289" s="6" t="s">
        <v>103</v>
      </c>
      <c r="AM2289" s="342"/>
      <c r="AN2289" s="342"/>
      <c r="AO2289" s="342"/>
    </row>
    <row r="2290" spans="1:41">
      <c r="A2290" s="75" t="s">
        <v>7693</v>
      </c>
      <c r="B2290" s="6" t="s">
        <v>93</v>
      </c>
      <c r="C2290" s="76">
        <v>2289</v>
      </c>
      <c r="D2290" s="76" t="s">
        <v>98</v>
      </c>
      <c r="E2290" s="76" t="s">
        <v>2164</v>
      </c>
      <c r="F2290" s="6" t="str">
        <f t="shared" si="239"/>
        <v>BROKERRM-I-1198-AI26-M46//RM-I-1199-AI26-M19//RM-I-1201-AI26-M01//RM-I-1203-AI26-M46</v>
      </c>
      <c r="G2290" s="97" t="s">
        <v>7806</v>
      </c>
      <c r="H2290" s="95" t="s">
        <v>7807</v>
      </c>
      <c r="I2290" s="85" t="s">
        <v>6622</v>
      </c>
      <c r="J2290" s="92">
        <v>46121</v>
      </c>
      <c r="K2290" s="96" t="s">
        <v>7208</v>
      </c>
      <c r="L2290" s="77" t="s">
        <v>4809</v>
      </c>
      <c r="M2290" s="80" t="s">
        <v>25</v>
      </c>
      <c r="N2290" s="6" t="s">
        <v>116</v>
      </c>
      <c r="O2290" s="71">
        <v>0</v>
      </c>
      <c r="P2290" s="71">
        <v>43392.84</v>
      </c>
      <c r="Q2290" s="79">
        <v>8438.42</v>
      </c>
      <c r="R2290" s="79">
        <v>1350.15</v>
      </c>
      <c r="S2290" s="71">
        <v>0</v>
      </c>
      <c r="T2290" s="79">
        <v>53181.41</v>
      </c>
      <c r="U2290" s="87" t="s">
        <v>24</v>
      </c>
      <c r="V2290" s="84">
        <f t="shared" si="243"/>
        <v>3070.5202078521943</v>
      </c>
      <c r="W2290" s="86">
        <v>46122</v>
      </c>
      <c r="X2290" s="85" t="s">
        <v>430</v>
      </c>
      <c r="Y2290" s="6" t="s">
        <v>178</v>
      </c>
      <c r="Z2290" s="80" t="s">
        <v>239</v>
      </c>
      <c r="AA2290" s="85" t="s">
        <v>122</v>
      </c>
      <c r="AB2290" s="76" t="s">
        <v>1106</v>
      </c>
      <c r="AC2290" s="76" t="s">
        <v>540</v>
      </c>
      <c r="AD2290" s="76" t="s">
        <v>25</v>
      </c>
      <c r="AE2290" s="76" t="s">
        <v>544</v>
      </c>
      <c r="AF2290" s="76" t="s">
        <v>96</v>
      </c>
      <c r="AG2290" s="82"/>
      <c r="AH2290" s="60"/>
      <c r="AI2290" s="75" t="s">
        <v>7693</v>
      </c>
      <c r="AJ2290" s="6" t="s">
        <v>103</v>
      </c>
      <c r="AK2290" s="81">
        <v>0</v>
      </c>
      <c r="AL2290" s="6" t="s">
        <v>103</v>
      </c>
      <c r="AM2290" s="342"/>
      <c r="AN2290" s="342"/>
      <c r="AO2290" s="342"/>
    </row>
    <row r="2291" spans="1:41">
      <c r="A2291" s="75" t="s">
        <v>7693</v>
      </c>
      <c r="B2291" s="6" t="s">
        <v>93</v>
      </c>
      <c r="C2291" s="76">
        <v>2290</v>
      </c>
      <c r="D2291" s="76" t="s">
        <v>98</v>
      </c>
      <c r="E2291" s="76" t="s">
        <v>2164</v>
      </c>
      <c r="F2291" s="6" t="str">
        <f t="shared" si="239"/>
        <v>BROKERRM-A-0057AI26-M19-C9542.D//RM-A-0058AI26-M19-PFA.D//RM-A-0059AI26-M19-PFA.D</v>
      </c>
      <c r="G2291" s="97" t="s">
        <v>7808</v>
      </c>
      <c r="H2291" s="95" t="s">
        <v>7809</v>
      </c>
      <c r="I2291" s="85" t="s">
        <v>6622</v>
      </c>
      <c r="J2291" s="92">
        <v>46121</v>
      </c>
      <c r="K2291" s="97" t="s">
        <v>7964</v>
      </c>
      <c r="L2291" s="77" t="s">
        <v>7965</v>
      </c>
      <c r="M2291" s="80" t="s">
        <v>25</v>
      </c>
      <c r="N2291" s="6" t="s">
        <v>116</v>
      </c>
      <c r="O2291" s="71">
        <v>0</v>
      </c>
      <c r="P2291" s="71">
        <v>83751.19</v>
      </c>
      <c r="Q2291" s="79">
        <v>7711.69</v>
      </c>
      <c r="R2291" s="79">
        <v>1233.8699999999999</v>
      </c>
      <c r="S2291" s="71">
        <v>0</v>
      </c>
      <c r="T2291" s="79">
        <v>92696.75</v>
      </c>
      <c r="U2291" s="87" t="s">
        <v>24</v>
      </c>
      <c r="V2291" s="84">
        <f t="shared" si="243"/>
        <v>5352.0063510392611</v>
      </c>
      <c r="W2291" s="86">
        <v>46121</v>
      </c>
      <c r="X2291" s="80" t="s">
        <v>437</v>
      </c>
      <c r="Y2291" s="80" t="s">
        <v>178</v>
      </c>
      <c r="Z2291" s="80" t="s">
        <v>121</v>
      </c>
      <c r="AA2291" s="80" t="s">
        <v>122</v>
      </c>
      <c r="AB2291" s="76" t="s">
        <v>539</v>
      </c>
      <c r="AC2291" s="76" t="s">
        <v>540</v>
      </c>
      <c r="AD2291" s="76" t="s">
        <v>25</v>
      </c>
      <c r="AE2291" s="76">
        <v>67180000</v>
      </c>
      <c r="AF2291" s="76" t="s">
        <v>96</v>
      </c>
      <c r="AG2291" s="82"/>
      <c r="AH2291" s="60"/>
      <c r="AI2291" s="75" t="s">
        <v>7693</v>
      </c>
      <c r="AJ2291" s="6" t="s">
        <v>103</v>
      </c>
      <c r="AK2291" s="81">
        <v>0</v>
      </c>
      <c r="AL2291" s="6" t="s">
        <v>103</v>
      </c>
      <c r="AM2291" s="342"/>
      <c r="AN2291" s="342"/>
      <c r="AO2291" s="342"/>
    </row>
    <row r="2292" spans="1:41">
      <c r="A2292" s="75" t="s">
        <v>7693</v>
      </c>
      <c r="B2292" s="6" t="s">
        <v>93</v>
      </c>
      <c r="C2292" s="76">
        <v>2291</v>
      </c>
      <c r="D2292" s="76" t="s">
        <v>98</v>
      </c>
      <c r="E2292" s="76" t="s">
        <v>2164</v>
      </c>
      <c r="F2292" s="6" t="str">
        <f t="shared" si="239"/>
        <v>BROKERRM-A-006-SI26-M19-L-B</v>
      </c>
      <c r="G2292" s="97" t="s">
        <v>7810</v>
      </c>
      <c r="H2292" s="95" t="s">
        <v>7811</v>
      </c>
      <c r="I2292" s="85" t="s">
        <v>6622</v>
      </c>
      <c r="J2292" s="92">
        <v>46120</v>
      </c>
      <c r="K2292" s="92" t="s">
        <v>7966</v>
      </c>
      <c r="L2292" s="88" t="s">
        <v>7967</v>
      </c>
      <c r="M2292" s="80" t="s">
        <v>117</v>
      </c>
      <c r="N2292" s="80" t="s">
        <v>7967</v>
      </c>
      <c r="O2292" s="71">
        <v>0</v>
      </c>
      <c r="P2292" s="71">
        <v>16061.89</v>
      </c>
      <c r="Q2292" s="79">
        <v>2694.36</v>
      </c>
      <c r="R2292" s="79">
        <v>431.1</v>
      </c>
      <c r="S2292" s="71">
        <v>0</v>
      </c>
      <c r="T2292" s="79">
        <v>19187.349999999999</v>
      </c>
      <c r="U2292" s="87" t="s">
        <v>24</v>
      </c>
      <c r="V2292" s="84">
        <f t="shared" si="243"/>
        <v>1107.8146651270206</v>
      </c>
      <c r="W2292" s="70">
        <v>46120</v>
      </c>
      <c r="X2292" s="6" t="s">
        <v>580</v>
      </c>
      <c r="Y2292" s="80" t="s">
        <v>2524</v>
      </c>
      <c r="Z2292" s="80" t="s">
        <v>239</v>
      </c>
      <c r="AA2292" s="80" t="s">
        <v>122</v>
      </c>
      <c r="AB2292" s="76" t="s">
        <v>539</v>
      </c>
      <c r="AC2292" s="76" t="s">
        <v>540</v>
      </c>
      <c r="AD2292" s="76" t="s">
        <v>174</v>
      </c>
      <c r="AE2292" s="378">
        <v>67110003</v>
      </c>
      <c r="AF2292" s="76" t="s">
        <v>96</v>
      </c>
      <c r="AG2292" s="82"/>
      <c r="AH2292" s="60"/>
      <c r="AI2292" s="75" t="s">
        <v>7693</v>
      </c>
      <c r="AJ2292" s="6" t="s">
        <v>103</v>
      </c>
      <c r="AK2292" s="81">
        <v>0</v>
      </c>
      <c r="AL2292" s="6" t="s">
        <v>103</v>
      </c>
      <c r="AM2292" s="342"/>
      <c r="AN2292" s="342"/>
      <c r="AO2292" s="342"/>
    </row>
    <row r="2293" spans="1:41">
      <c r="A2293" s="75" t="s">
        <v>7693</v>
      </c>
      <c r="B2293" s="6" t="s">
        <v>93</v>
      </c>
      <c r="C2293" s="76">
        <v>2292</v>
      </c>
      <c r="D2293" s="76" t="s">
        <v>98</v>
      </c>
      <c r="E2293" s="76" t="s">
        <v>2164</v>
      </c>
      <c r="F2293" s="6" t="str">
        <f t="shared" si="239"/>
        <v>BROKERRM-M-066-SI26-M19-B</v>
      </c>
      <c r="G2293" s="97" t="s">
        <v>7058</v>
      </c>
      <c r="H2293" s="95" t="s">
        <v>7812</v>
      </c>
      <c r="I2293" s="85" t="s">
        <v>6622</v>
      </c>
      <c r="J2293" s="92">
        <v>46120</v>
      </c>
      <c r="K2293" s="92" t="s">
        <v>7303</v>
      </c>
      <c r="L2293" s="88" t="s">
        <v>7304</v>
      </c>
      <c r="M2293" s="80" t="s">
        <v>117</v>
      </c>
      <c r="N2293" s="80" t="s">
        <v>7305</v>
      </c>
      <c r="O2293" s="71">
        <v>0</v>
      </c>
      <c r="P2293" s="71">
        <v>6670</v>
      </c>
      <c r="Q2293" s="79">
        <v>0</v>
      </c>
      <c r="R2293" s="79">
        <v>0</v>
      </c>
      <c r="S2293" s="71">
        <v>0</v>
      </c>
      <c r="T2293" s="79">
        <v>6670</v>
      </c>
      <c r="U2293" s="87" t="s">
        <v>24</v>
      </c>
      <c r="V2293" s="84">
        <f t="shared" si="243"/>
        <v>385.10392609699767</v>
      </c>
      <c r="W2293" s="70">
        <v>46120</v>
      </c>
      <c r="X2293" s="6" t="s">
        <v>1267</v>
      </c>
      <c r="Y2293" s="80" t="s">
        <v>129</v>
      </c>
      <c r="Z2293" s="80" t="s">
        <v>239</v>
      </c>
      <c r="AA2293" s="80" t="s">
        <v>122</v>
      </c>
      <c r="AB2293" s="76" t="s">
        <v>539</v>
      </c>
      <c r="AC2293" s="76" t="s">
        <v>540</v>
      </c>
      <c r="AD2293" s="76" t="s">
        <v>174</v>
      </c>
      <c r="AE2293" s="378">
        <v>67110003</v>
      </c>
      <c r="AF2293" s="76" t="s">
        <v>7968</v>
      </c>
      <c r="AG2293" s="75"/>
      <c r="AH2293" s="60"/>
      <c r="AI2293" s="75" t="s">
        <v>7693</v>
      </c>
      <c r="AJ2293" s="6" t="s">
        <v>103</v>
      </c>
      <c r="AK2293" s="81">
        <v>0</v>
      </c>
      <c r="AL2293" s="6" t="s">
        <v>103</v>
      </c>
      <c r="AM2293" s="342"/>
      <c r="AN2293" s="342"/>
      <c r="AO2293" s="342"/>
    </row>
    <row r="2294" spans="1:41">
      <c r="A2294" s="75" t="s">
        <v>7693</v>
      </c>
      <c r="B2294" s="6" t="s">
        <v>93</v>
      </c>
      <c r="C2294" s="76">
        <v>2293</v>
      </c>
      <c r="D2294" s="76" t="s">
        <v>98</v>
      </c>
      <c r="E2294" s="76" t="s">
        <v>2164</v>
      </c>
      <c r="F2294" s="6" t="str">
        <f t="shared" si="239"/>
        <v>BROKERRM-M-067-SI26-M19-B</v>
      </c>
      <c r="G2294" s="96" t="s">
        <v>7056</v>
      </c>
      <c r="H2294" s="95" t="s">
        <v>7813</v>
      </c>
      <c r="I2294" s="85" t="s">
        <v>6622</v>
      </c>
      <c r="J2294" s="92">
        <v>46120</v>
      </c>
      <c r="K2294" s="92" t="s">
        <v>7300</v>
      </c>
      <c r="L2294" s="77" t="s">
        <v>7301</v>
      </c>
      <c r="M2294" s="80" t="s">
        <v>117</v>
      </c>
      <c r="N2294" s="80" t="s">
        <v>7302</v>
      </c>
      <c r="O2294" s="71">
        <v>0</v>
      </c>
      <c r="P2294" s="71">
        <v>6670</v>
      </c>
      <c r="Q2294" s="79">
        <v>0</v>
      </c>
      <c r="R2294" s="79">
        <v>0</v>
      </c>
      <c r="S2294" s="71">
        <v>0</v>
      </c>
      <c r="T2294" s="79">
        <v>6670</v>
      </c>
      <c r="U2294" s="87" t="s">
        <v>24</v>
      </c>
      <c r="V2294" s="84">
        <f t="shared" si="243"/>
        <v>385.10392609699767</v>
      </c>
      <c r="W2294" s="78">
        <v>46120</v>
      </c>
      <c r="X2294" s="80" t="s">
        <v>1267</v>
      </c>
      <c r="Y2294" s="80" t="s">
        <v>129</v>
      </c>
      <c r="Z2294" s="80" t="s">
        <v>239</v>
      </c>
      <c r="AA2294" s="80" t="s">
        <v>122</v>
      </c>
      <c r="AB2294" s="76" t="s">
        <v>539</v>
      </c>
      <c r="AC2294" s="76" t="s">
        <v>540</v>
      </c>
      <c r="AD2294" s="76" t="s">
        <v>174</v>
      </c>
      <c r="AE2294" s="378">
        <v>67110003</v>
      </c>
      <c r="AF2294" s="76" t="s">
        <v>7969</v>
      </c>
      <c r="AG2294" s="82"/>
      <c r="AH2294" s="60"/>
      <c r="AI2294" s="75" t="s">
        <v>7693</v>
      </c>
      <c r="AJ2294" s="6" t="s">
        <v>103</v>
      </c>
      <c r="AK2294" s="81">
        <v>0</v>
      </c>
      <c r="AL2294" s="6" t="s">
        <v>103</v>
      </c>
      <c r="AM2294" s="342"/>
      <c r="AN2294" s="342"/>
      <c r="AO2294" s="342"/>
    </row>
    <row r="2295" spans="1:41">
      <c r="A2295" s="75" t="s">
        <v>7693</v>
      </c>
      <c r="B2295" s="6" t="s">
        <v>93</v>
      </c>
      <c r="C2295" s="76">
        <v>2294</v>
      </c>
      <c r="D2295" s="76" t="s">
        <v>98</v>
      </c>
      <c r="E2295" s="76" t="s">
        <v>2164</v>
      </c>
      <c r="F2295" s="6" t="str">
        <f t="shared" si="239"/>
        <v>BROKERRM-M-087-SI26-M19-B</v>
      </c>
      <c r="G2295" s="97" t="s">
        <v>7814</v>
      </c>
      <c r="H2295" s="95" t="s">
        <v>7682</v>
      </c>
      <c r="I2295" s="85" t="s">
        <v>6622</v>
      </c>
      <c r="J2295" s="92">
        <v>46120</v>
      </c>
      <c r="K2295" s="98" t="s">
        <v>7970</v>
      </c>
      <c r="L2295" s="77" t="s">
        <v>7971</v>
      </c>
      <c r="M2295" s="80" t="s">
        <v>117</v>
      </c>
      <c r="N2295" s="80" t="s">
        <v>7972</v>
      </c>
      <c r="O2295" s="71">
        <v>0</v>
      </c>
      <c r="P2295" s="71">
        <v>61987.81</v>
      </c>
      <c r="Q2295" s="79">
        <v>5408.18</v>
      </c>
      <c r="R2295" s="79">
        <v>865.31</v>
      </c>
      <c r="S2295" s="71">
        <v>0</v>
      </c>
      <c r="T2295" s="79">
        <v>68261.3</v>
      </c>
      <c r="U2295" s="87" t="s">
        <v>24</v>
      </c>
      <c r="V2295" s="84">
        <f t="shared" si="243"/>
        <v>3941.1836027713625</v>
      </c>
      <c r="W2295" s="78">
        <v>46120</v>
      </c>
      <c r="X2295" s="80" t="s">
        <v>1267</v>
      </c>
      <c r="Y2295" s="80" t="s">
        <v>129</v>
      </c>
      <c r="Z2295" s="80" t="s">
        <v>239</v>
      </c>
      <c r="AA2295" s="80" t="s">
        <v>122</v>
      </c>
      <c r="AB2295" s="76" t="s">
        <v>539</v>
      </c>
      <c r="AC2295" s="76" t="s">
        <v>540</v>
      </c>
      <c r="AD2295" s="76" t="s">
        <v>174</v>
      </c>
      <c r="AE2295" s="378">
        <v>67110003</v>
      </c>
      <c r="AF2295" s="76" t="s">
        <v>7690</v>
      </c>
      <c r="AG2295" s="139" t="s">
        <v>550</v>
      </c>
      <c r="AH2295" s="60">
        <v>54649.53</v>
      </c>
      <c r="AI2295" s="75" t="s">
        <v>7693</v>
      </c>
      <c r="AJ2295" s="6" t="s">
        <v>103</v>
      </c>
      <c r="AK2295" s="81">
        <v>0</v>
      </c>
      <c r="AL2295" s="6" t="s">
        <v>103</v>
      </c>
      <c r="AM2295" s="342"/>
      <c r="AN2295" s="342"/>
      <c r="AO2295" s="342"/>
    </row>
    <row r="2296" spans="1:41">
      <c r="A2296" s="75" t="s">
        <v>7693</v>
      </c>
      <c r="B2296" s="6" t="s">
        <v>93</v>
      </c>
      <c r="C2296" s="76">
        <v>2295</v>
      </c>
      <c r="D2296" s="76" t="s">
        <v>98</v>
      </c>
      <c r="E2296" s="76" t="s">
        <v>2164</v>
      </c>
      <c r="F2296" s="6" t="str">
        <f t="shared" si="239"/>
        <v>BROKERRM-M-085-SI26-M19-B</v>
      </c>
      <c r="G2296" s="97" t="s">
        <v>7815</v>
      </c>
      <c r="H2296" s="95" t="s">
        <v>7683</v>
      </c>
      <c r="I2296" s="85" t="s">
        <v>6622</v>
      </c>
      <c r="J2296" s="92">
        <v>46120</v>
      </c>
      <c r="K2296" s="92" t="s">
        <v>7973</v>
      </c>
      <c r="L2296" s="88" t="s">
        <v>7974</v>
      </c>
      <c r="M2296" s="80" t="s">
        <v>117</v>
      </c>
      <c r="N2296" s="80" t="s">
        <v>7975</v>
      </c>
      <c r="O2296" s="71">
        <v>0</v>
      </c>
      <c r="P2296" s="71">
        <v>87657.16</v>
      </c>
      <c r="Q2296" s="79">
        <v>7477.65</v>
      </c>
      <c r="R2296" s="79">
        <v>1196.43</v>
      </c>
      <c r="S2296" s="71">
        <v>0</v>
      </c>
      <c r="T2296" s="79">
        <v>96331.24</v>
      </c>
      <c r="U2296" s="87" t="s">
        <v>24</v>
      </c>
      <c r="V2296" s="84">
        <f t="shared" si="243"/>
        <v>5561.8498845265594</v>
      </c>
      <c r="W2296" s="78">
        <v>46120</v>
      </c>
      <c r="X2296" s="80" t="s">
        <v>1267</v>
      </c>
      <c r="Y2296" s="80" t="s">
        <v>129</v>
      </c>
      <c r="Z2296" s="80" t="s">
        <v>239</v>
      </c>
      <c r="AA2296" s="80" t="s">
        <v>122</v>
      </c>
      <c r="AB2296" s="76" t="s">
        <v>539</v>
      </c>
      <c r="AC2296" s="76" t="s">
        <v>540</v>
      </c>
      <c r="AD2296" s="76" t="s">
        <v>174</v>
      </c>
      <c r="AE2296" s="378">
        <v>67110003</v>
      </c>
      <c r="AF2296" s="76" t="s">
        <v>7691</v>
      </c>
      <c r="AG2296" s="139" t="s">
        <v>550</v>
      </c>
      <c r="AH2296" s="60">
        <v>80270.12</v>
      </c>
      <c r="AI2296" s="75" t="s">
        <v>7693</v>
      </c>
      <c r="AJ2296" s="6" t="s">
        <v>103</v>
      </c>
      <c r="AK2296" s="81">
        <v>0</v>
      </c>
      <c r="AL2296" s="6" t="s">
        <v>103</v>
      </c>
      <c r="AM2296" s="342"/>
      <c r="AN2296" s="342"/>
      <c r="AO2296" s="342"/>
    </row>
    <row r="2297" spans="1:41">
      <c r="A2297" s="75" t="s">
        <v>7693</v>
      </c>
      <c r="B2297" s="6" t="s">
        <v>93</v>
      </c>
      <c r="C2297" s="76">
        <v>2296</v>
      </c>
      <c r="D2297" s="76" t="s">
        <v>98</v>
      </c>
      <c r="E2297" s="76" t="s">
        <v>2164</v>
      </c>
      <c r="F2297" s="6" t="str">
        <f t="shared" si="239"/>
        <v>BROKERRM-M-084-SI26-M19-B</v>
      </c>
      <c r="G2297" s="97" t="s">
        <v>7060</v>
      </c>
      <c r="H2297" s="95" t="s">
        <v>7816</v>
      </c>
      <c r="I2297" s="85" t="s">
        <v>6622</v>
      </c>
      <c r="J2297" s="92">
        <v>46120</v>
      </c>
      <c r="K2297" s="92" t="s">
        <v>7306</v>
      </c>
      <c r="L2297" s="88" t="s">
        <v>7307</v>
      </c>
      <c r="M2297" s="80" t="s">
        <v>117</v>
      </c>
      <c r="N2297" s="80" t="s">
        <v>7308</v>
      </c>
      <c r="O2297" s="71">
        <v>0</v>
      </c>
      <c r="P2297" s="71">
        <v>6670</v>
      </c>
      <c r="Q2297" s="79">
        <v>0</v>
      </c>
      <c r="R2297" s="79">
        <v>0</v>
      </c>
      <c r="S2297" s="71">
        <v>0</v>
      </c>
      <c r="T2297" s="79">
        <v>6670</v>
      </c>
      <c r="U2297" s="87" t="s">
        <v>24</v>
      </c>
      <c r="V2297" s="84">
        <f t="shared" si="243"/>
        <v>385.10392609699767</v>
      </c>
      <c r="W2297" s="78">
        <v>46120</v>
      </c>
      <c r="X2297" s="80" t="s">
        <v>1267</v>
      </c>
      <c r="Y2297" s="80" t="s">
        <v>129</v>
      </c>
      <c r="Z2297" s="80" t="s">
        <v>239</v>
      </c>
      <c r="AA2297" s="80" t="s">
        <v>122</v>
      </c>
      <c r="AB2297" s="76" t="s">
        <v>539</v>
      </c>
      <c r="AC2297" s="76" t="s">
        <v>540</v>
      </c>
      <c r="AD2297" s="76" t="s">
        <v>174</v>
      </c>
      <c r="AE2297" s="378">
        <v>67110003</v>
      </c>
      <c r="AF2297" s="76" t="s">
        <v>7976</v>
      </c>
      <c r="AG2297" s="75"/>
      <c r="AH2297" s="60"/>
      <c r="AI2297" s="75" t="s">
        <v>7693</v>
      </c>
      <c r="AJ2297" s="6" t="s">
        <v>103</v>
      </c>
      <c r="AK2297" s="81">
        <v>0</v>
      </c>
      <c r="AL2297" s="6" t="s">
        <v>103</v>
      </c>
      <c r="AM2297" s="342"/>
      <c r="AN2297" s="342"/>
      <c r="AO2297" s="342"/>
    </row>
    <row r="2298" spans="1:41">
      <c r="A2298" s="75" t="s">
        <v>7693</v>
      </c>
      <c r="B2298" s="6" t="s">
        <v>93</v>
      </c>
      <c r="C2298" s="76">
        <v>2297</v>
      </c>
      <c r="D2298" s="76" t="s">
        <v>98</v>
      </c>
      <c r="E2298" s="76" t="s">
        <v>2164</v>
      </c>
      <c r="F2298" s="6" t="str">
        <f t="shared" si="239"/>
        <v>BROKERRM-M-108-SI26-M46-B//RM-M-109-SI26-M46-B//RM-M-110-SI26-M46-B//RM-M-111-SI26-M46-B</v>
      </c>
      <c r="G2298" s="97" t="s">
        <v>7032</v>
      </c>
      <c r="H2298" s="95" t="s">
        <v>7817</v>
      </c>
      <c r="I2298" s="85" t="s">
        <v>6622</v>
      </c>
      <c r="J2298" s="92">
        <v>46120</v>
      </c>
      <c r="K2298" s="92" t="s">
        <v>7273</v>
      </c>
      <c r="L2298" s="88" t="s">
        <v>7274</v>
      </c>
      <c r="M2298" s="80" t="s">
        <v>117</v>
      </c>
      <c r="N2298" s="80" t="s">
        <v>7275</v>
      </c>
      <c r="O2298" s="71">
        <v>0</v>
      </c>
      <c r="P2298" s="71">
        <v>33350</v>
      </c>
      <c r="Q2298" s="79">
        <v>0</v>
      </c>
      <c r="R2298" s="79">
        <v>0</v>
      </c>
      <c r="S2298" s="71">
        <v>0</v>
      </c>
      <c r="T2298" s="79">
        <v>33350</v>
      </c>
      <c r="U2298" s="87" t="s">
        <v>24</v>
      </c>
      <c r="V2298" s="84">
        <f t="shared" si="243"/>
        <v>1925.5196304849885</v>
      </c>
      <c r="W2298" s="70">
        <v>46120</v>
      </c>
      <c r="X2298" s="6" t="s">
        <v>1267</v>
      </c>
      <c r="Y2298" s="80" t="s">
        <v>129</v>
      </c>
      <c r="Z2298" s="80" t="s">
        <v>239</v>
      </c>
      <c r="AA2298" s="80" t="s">
        <v>122</v>
      </c>
      <c r="AB2298" s="76" t="s">
        <v>1106</v>
      </c>
      <c r="AC2298" s="76" t="s">
        <v>540</v>
      </c>
      <c r="AD2298" s="76" t="s">
        <v>174</v>
      </c>
      <c r="AE2298" s="378">
        <v>67110003</v>
      </c>
      <c r="AF2298" s="76" t="s">
        <v>96</v>
      </c>
      <c r="AG2298" s="82"/>
      <c r="AH2298" s="60"/>
      <c r="AI2298" s="75" t="s">
        <v>7693</v>
      </c>
      <c r="AJ2298" s="6" t="s">
        <v>103</v>
      </c>
      <c r="AK2298" s="81">
        <v>0</v>
      </c>
      <c r="AL2298" s="6" t="s">
        <v>103</v>
      </c>
      <c r="AM2298" s="342"/>
      <c r="AN2298" s="342"/>
      <c r="AO2298" s="342"/>
    </row>
    <row r="2299" spans="1:41">
      <c r="A2299" s="75" t="s">
        <v>7693</v>
      </c>
      <c r="B2299" s="6" t="s">
        <v>93</v>
      </c>
      <c r="C2299" s="76">
        <v>2298</v>
      </c>
      <c r="D2299" s="76" t="s">
        <v>98</v>
      </c>
      <c r="E2299" s="76" t="s">
        <v>2164</v>
      </c>
      <c r="F2299" s="6" t="str">
        <f t="shared" si="239"/>
        <v>BROKERAF-M-129-SI26-M46-B</v>
      </c>
      <c r="G2299" s="97" t="s">
        <v>7044</v>
      </c>
      <c r="H2299" s="95" t="s">
        <v>7818</v>
      </c>
      <c r="I2299" s="85" t="s">
        <v>6622</v>
      </c>
      <c r="J2299" s="92">
        <v>46120</v>
      </c>
      <c r="K2299" s="92" t="s">
        <v>7288</v>
      </c>
      <c r="L2299" s="88" t="s">
        <v>7289</v>
      </c>
      <c r="M2299" s="80" t="s">
        <v>117</v>
      </c>
      <c r="N2299" s="80" t="s">
        <v>6862</v>
      </c>
      <c r="O2299" s="71">
        <v>0</v>
      </c>
      <c r="P2299" s="71">
        <v>7134</v>
      </c>
      <c r="Q2299" s="79">
        <v>0</v>
      </c>
      <c r="R2299" s="79">
        <v>0</v>
      </c>
      <c r="S2299" s="71">
        <v>0</v>
      </c>
      <c r="T2299" s="79">
        <v>7134</v>
      </c>
      <c r="U2299" s="87" t="s">
        <v>24</v>
      </c>
      <c r="V2299" s="84">
        <f t="shared" si="243"/>
        <v>411.89376443418013</v>
      </c>
      <c r="W2299" s="70">
        <v>46120</v>
      </c>
      <c r="X2299" s="6" t="s">
        <v>1267</v>
      </c>
      <c r="Y2299" s="80" t="s">
        <v>129</v>
      </c>
      <c r="Z2299" s="80" t="s">
        <v>239</v>
      </c>
      <c r="AA2299" s="80" t="s">
        <v>122</v>
      </c>
      <c r="AB2299" s="76" t="s">
        <v>1106</v>
      </c>
      <c r="AC2299" s="76" t="s">
        <v>540</v>
      </c>
      <c r="AD2299" s="76" t="s">
        <v>174</v>
      </c>
      <c r="AE2299" s="378">
        <v>67110003</v>
      </c>
      <c r="AF2299" s="76" t="s">
        <v>7977</v>
      </c>
      <c r="AG2299" s="82"/>
      <c r="AH2299" s="60"/>
      <c r="AI2299" s="75" t="s">
        <v>7693</v>
      </c>
      <c r="AJ2299" s="6" t="s">
        <v>103</v>
      </c>
      <c r="AK2299" s="81">
        <v>0</v>
      </c>
      <c r="AL2299" s="6" t="s">
        <v>103</v>
      </c>
      <c r="AM2299" s="342"/>
      <c r="AN2299" s="342"/>
      <c r="AO2299" s="342"/>
    </row>
    <row r="2300" spans="1:41">
      <c r="A2300" s="75" t="s">
        <v>7693</v>
      </c>
      <c r="B2300" s="6" t="s">
        <v>93</v>
      </c>
      <c r="C2300" s="76">
        <v>2299</v>
      </c>
      <c r="D2300" s="76" t="s">
        <v>98</v>
      </c>
      <c r="E2300" s="76" t="s">
        <v>2164</v>
      </c>
      <c r="F2300" s="6" t="str">
        <f t="shared" si="239"/>
        <v>BROKERRM-A-028-SI26-M19-L-B</v>
      </c>
      <c r="G2300" s="97" t="s">
        <v>7819</v>
      </c>
      <c r="H2300" s="95" t="s">
        <v>7684</v>
      </c>
      <c r="I2300" s="85" t="s">
        <v>6622</v>
      </c>
      <c r="J2300" s="92">
        <v>46120</v>
      </c>
      <c r="K2300" s="92" t="s">
        <v>7978</v>
      </c>
      <c r="L2300" s="88">
        <v>266081330</v>
      </c>
      <c r="M2300" s="80" t="s">
        <v>117</v>
      </c>
      <c r="N2300" s="80">
        <v>266081330</v>
      </c>
      <c r="O2300" s="71">
        <v>0</v>
      </c>
      <c r="P2300" s="71">
        <v>31107.16</v>
      </c>
      <c r="Q2300" s="79">
        <v>2482.48</v>
      </c>
      <c r="R2300" s="79">
        <v>397.2</v>
      </c>
      <c r="S2300" s="71">
        <v>0</v>
      </c>
      <c r="T2300" s="79">
        <v>33986.839999999997</v>
      </c>
      <c r="U2300" s="87" t="s">
        <v>24</v>
      </c>
      <c r="V2300" s="84">
        <f t="shared" si="243"/>
        <v>1962.288683602771</v>
      </c>
      <c r="W2300" s="89">
        <v>46120</v>
      </c>
      <c r="X2300" s="85" t="s">
        <v>1267</v>
      </c>
      <c r="Y2300" s="85" t="s">
        <v>129</v>
      </c>
      <c r="Z2300" s="85" t="s">
        <v>239</v>
      </c>
      <c r="AA2300" s="80" t="s">
        <v>122</v>
      </c>
      <c r="AB2300" s="76" t="s">
        <v>539</v>
      </c>
      <c r="AC2300" s="76" t="s">
        <v>540</v>
      </c>
      <c r="AD2300" s="76" t="s">
        <v>174</v>
      </c>
      <c r="AE2300" s="378">
        <v>67110003</v>
      </c>
      <c r="AF2300" s="76" t="s">
        <v>7692</v>
      </c>
      <c r="AG2300" s="139" t="s">
        <v>550</v>
      </c>
      <c r="AH2300" s="60">
        <v>28879.96</v>
      </c>
      <c r="AI2300" s="75" t="s">
        <v>7693</v>
      </c>
      <c r="AJ2300" s="6" t="s">
        <v>103</v>
      </c>
      <c r="AK2300" s="81">
        <v>0</v>
      </c>
      <c r="AL2300" s="6" t="s">
        <v>103</v>
      </c>
      <c r="AM2300" s="342"/>
      <c r="AN2300" s="342"/>
      <c r="AO2300" s="342"/>
    </row>
    <row r="2301" spans="1:41">
      <c r="A2301" s="75" t="s">
        <v>7693</v>
      </c>
      <c r="B2301" s="6" t="s">
        <v>93</v>
      </c>
      <c r="C2301" s="76">
        <v>2300</v>
      </c>
      <c r="D2301" s="76" t="s">
        <v>98</v>
      </c>
      <c r="E2301" s="76" t="s">
        <v>2164</v>
      </c>
      <c r="F2301" s="6" t="str">
        <f t="shared" si="239"/>
        <v>BROKERRM-A-003-SI26-M19-L-B</v>
      </c>
      <c r="G2301" s="97" t="s">
        <v>7820</v>
      </c>
      <c r="H2301" s="95" t="s">
        <v>7679</v>
      </c>
      <c r="I2301" s="85" t="s">
        <v>6622</v>
      </c>
      <c r="J2301" s="92">
        <v>46120</v>
      </c>
      <c r="K2301" s="92" t="s">
        <v>7979</v>
      </c>
      <c r="L2301" s="88" t="s">
        <v>7980</v>
      </c>
      <c r="M2301" s="80" t="s">
        <v>117</v>
      </c>
      <c r="N2301" s="80" t="s">
        <v>7980</v>
      </c>
      <c r="O2301" s="71">
        <v>0</v>
      </c>
      <c r="P2301" s="71">
        <v>25716.78</v>
      </c>
      <c r="Q2301" s="79">
        <v>2494.21</v>
      </c>
      <c r="R2301" s="79">
        <v>399.07</v>
      </c>
      <c r="S2301" s="71">
        <v>0</v>
      </c>
      <c r="T2301" s="79">
        <v>28610.06</v>
      </c>
      <c r="U2301" s="87" t="s">
        <v>24</v>
      </c>
      <c r="V2301" s="84">
        <f t="shared" si="243"/>
        <v>1651.8510392609701</v>
      </c>
      <c r="W2301" s="89">
        <v>46120</v>
      </c>
      <c r="X2301" s="85" t="s">
        <v>580</v>
      </c>
      <c r="Y2301" s="85" t="s">
        <v>2524</v>
      </c>
      <c r="Z2301" s="85" t="s">
        <v>239</v>
      </c>
      <c r="AA2301" s="80" t="s">
        <v>122</v>
      </c>
      <c r="AB2301" s="76" t="s">
        <v>539</v>
      </c>
      <c r="AC2301" s="76" t="s">
        <v>540</v>
      </c>
      <c r="AD2301" s="76" t="s">
        <v>174</v>
      </c>
      <c r="AE2301" s="378">
        <v>67110003</v>
      </c>
      <c r="AF2301" s="76" t="s">
        <v>7688</v>
      </c>
      <c r="AG2301" s="139" t="s">
        <v>550</v>
      </c>
      <c r="AH2301" s="60">
        <v>23667.06</v>
      </c>
      <c r="AI2301" s="75" t="s">
        <v>7693</v>
      </c>
      <c r="AJ2301" s="6" t="s">
        <v>103</v>
      </c>
      <c r="AK2301" s="81">
        <v>0</v>
      </c>
      <c r="AL2301" s="6" t="s">
        <v>103</v>
      </c>
      <c r="AM2301" s="342"/>
      <c r="AN2301" s="342"/>
      <c r="AO2301" s="342"/>
    </row>
    <row r="2302" spans="1:41">
      <c r="A2302" s="75" t="s">
        <v>7693</v>
      </c>
      <c r="B2302" s="6" t="s">
        <v>93</v>
      </c>
      <c r="C2302" s="76">
        <v>2301</v>
      </c>
      <c r="D2302" s="76" t="s">
        <v>98</v>
      </c>
      <c r="E2302" s="76" t="s">
        <v>2164</v>
      </c>
      <c r="F2302" s="6" t="str">
        <f t="shared" si="239"/>
        <v>BROKERRM-A-020-SI26-M19-L-B</v>
      </c>
      <c r="G2302" s="97" t="s">
        <v>7821</v>
      </c>
      <c r="H2302" s="95" t="s">
        <v>7678</v>
      </c>
      <c r="I2302" s="85" t="s">
        <v>6622</v>
      </c>
      <c r="J2302" s="92">
        <v>46120</v>
      </c>
      <c r="K2302" s="92" t="s">
        <v>7981</v>
      </c>
      <c r="L2302" s="91" t="s">
        <v>7980</v>
      </c>
      <c r="M2302" s="80" t="s">
        <v>117</v>
      </c>
      <c r="N2302" s="80" t="s">
        <v>7980</v>
      </c>
      <c r="O2302" s="71">
        <v>0</v>
      </c>
      <c r="P2302" s="71">
        <v>25716.78</v>
      </c>
      <c r="Q2302" s="79">
        <v>2494.21</v>
      </c>
      <c r="R2302" s="79">
        <v>399.07</v>
      </c>
      <c r="S2302" s="71">
        <v>0</v>
      </c>
      <c r="T2302" s="79">
        <v>28610.06</v>
      </c>
      <c r="U2302" s="87" t="s">
        <v>24</v>
      </c>
      <c r="V2302" s="84">
        <f t="shared" si="243"/>
        <v>1651.8510392609701</v>
      </c>
      <c r="W2302" s="70">
        <v>46120</v>
      </c>
      <c r="X2302" s="6" t="s">
        <v>580</v>
      </c>
      <c r="Y2302" s="80" t="s">
        <v>2524</v>
      </c>
      <c r="Z2302" s="80" t="s">
        <v>239</v>
      </c>
      <c r="AA2302" s="80" t="s">
        <v>122</v>
      </c>
      <c r="AB2302" s="76" t="s">
        <v>539</v>
      </c>
      <c r="AC2302" s="76" t="s">
        <v>540</v>
      </c>
      <c r="AD2302" s="76" t="s">
        <v>174</v>
      </c>
      <c r="AE2302" s="378">
        <v>67110003</v>
      </c>
      <c r="AF2302" s="76" t="s">
        <v>7687</v>
      </c>
      <c r="AG2302" s="139" t="s">
        <v>550</v>
      </c>
      <c r="AH2302" s="60">
        <v>23667.06</v>
      </c>
      <c r="AI2302" s="75" t="s">
        <v>7693</v>
      </c>
      <c r="AJ2302" s="6" t="s">
        <v>103</v>
      </c>
      <c r="AK2302" s="81">
        <v>0</v>
      </c>
      <c r="AL2302" s="6" t="s">
        <v>103</v>
      </c>
      <c r="AM2302" s="342"/>
      <c r="AN2302" s="342"/>
      <c r="AO2302" s="342"/>
    </row>
    <row r="2303" spans="1:41">
      <c r="A2303" s="75" t="s">
        <v>7693</v>
      </c>
      <c r="B2303" s="6" t="s">
        <v>93</v>
      </c>
      <c r="C2303" s="76">
        <v>2302</v>
      </c>
      <c r="D2303" s="76" t="s">
        <v>98</v>
      </c>
      <c r="E2303" s="76" t="s">
        <v>2164</v>
      </c>
      <c r="F2303" s="6" t="str">
        <f t="shared" si="239"/>
        <v>BROKERRM-M-083-SI26-M19-B</v>
      </c>
      <c r="G2303" s="97" t="s">
        <v>7493</v>
      </c>
      <c r="H2303" s="95" t="s">
        <v>7822</v>
      </c>
      <c r="I2303" s="85" t="s">
        <v>6622</v>
      </c>
      <c r="J2303" s="92">
        <v>46121</v>
      </c>
      <c r="K2303" s="92" t="s">
        <v>7600</v>
      </c>
      <c r="L2303" s="77" t="s">
        <v>7601</v>
      </c>
      <c r="M2303" s="80" t="s">
        <v>117</v>
      </c>
      <c r="N2303" s="80" t="s">
        <v>7602</v>
      </c>
      <c r="O2303" s="71">
        <v>0</v>
      </c>
      <c r="P2303" s="71">
        <v>7134</v>
      </c>
      <c r="Q2303" s="79">
        <v>0</v>
      </c>
      <c r="R2303" s="79">
        <v>0</v>
      </c>
      <c r="S2303" s="71">
        <v>0</v>
      </c>
      <c r="T2303" s="79">
        <v>7134</v>
      </c>
      <c r="U2303" s="87" t="s">
        <v>24</v>
      </c>
      <c r="V2303" s="84">
        <f t="shared" si="243"/>
        <v>411.89376443418013</v>
      </c>
      <c r="W2303" s="70">
        <v>46121</v>
      </c>
      <c r="X2303" s="80" t="s">
        <v>1267</v>
      </c>
      <c r="Y2303" s="80" t="s">
        <v>129</v>
      </c>
      <c r="Z2303" s="80" t="s">
        <v>239</v>
      </c>
      <c r="AA2303" s="80" t="s">
        <v>122</v>
      </c>
      <c r="AB2303" s="76" t="s">
        <v>539</v>
      </c>
      <c r="AC2303" s="76" t="s">
        <v>540</v>
      </c>
      <c r="AD2303" s="76" t="s">
        <v>174</v>
      </c>
      <c r="AE2303" s="378">
        <v>67110003</v>
      </c>
      <c r="AF2303" s="76" t="s">
        <v>7982</v>
      </c>
      <c r="AG2303" s="82"/>
      <c r="AH2303" s="60"/>
      <c r="AI2303" s="75" t="s">
        <v>7693</v>
      </c>
      <c r="AJ2303" s="6" t="s">
        <v>103</v>
      </c>
      <c r="AK2303" s="81">
        <v>0</v>
      </c>
      <c r="AL2303" s="6" t="s">
        <v>103</v>
      </c>
      <c r="AM2303" s="342"/>
      <c r="AN2303" s="342"/>
      <c r="AO2303" s="342"/>
    </row>
    <row r="2304" spans="1:41" ht="29">
      <c r="A2304" s="75" t="s">
        <v>7693</v>
      </c>
      <c r="B2304" s="6" t="s">
        <v>93</v>
      </c>
      <c r="C2304" s="76">
        <v>2303</v>
      </c>
      <c r="D2304" s="76" t="s">
        <v>98</v>
      </c>
      <c r="E2304" s="76" t="s">
        <v>2164</v>
      </c>
      <c r="F2304" s="6" t="str">
        <f t="shared" si="239"/>
        <v>BROKERRM-M-089-SI26-M19-B</v>
      </c>
      <c r="G2304" s="97" t="s">
        <v>7823</v>
      </c>
      <c r="H2304" s="95" t="s">
        <v>7681</v>
      </c>
      <c r="I2304" s="85" t="s">
        <v>6622</v>
      </c>
      <c r="J2304" s="92">
        <v>46122</v>
      </c>
      <c r="K2304" s="95" t="s">
        <v>7983</v>
      </c>
      <c r="L2304" s="72" t="s">
        <v>7984</v>
      </c>
      <c r="M2304" s="80" t="s">
        <v>117</v>
      </c>
      <c r="N2304" s="80" t="s">
        <v>7985</v>
      </c>
      <c r="O2304" s="71">
        <v>0</v>
      </c>
      <c r="P2304" s="71">
        <v>70989.919999999998</v>
      </c>
      <c r="Q2304" s="79">
        <v>4023.6</v>
      </c>
      <c r="R2304" s="79">
        <v>643.78</v>
      </c>
      <c r="S2304" s="71">
        <v>0</v>
      </c>
      <c r="T2304" s="79">
        <v>75657.3</v>
      </c>
      <c r="U2304" s="87" t="s">
        <v>24</v>
      </c>
      <c r="V2304" s="84">
        <f t="shared" si="243"/>
        <v>4368.2043879907624</v>
      </c>
      <c r="W2304" s="89" t="s">
        <v>7986</v>
      </c>
      <c r="X2304" s="87" t="s">
        <v>1267</v>
      </c>
      <c r="Y2304" s="85" t="s">
        <v>129</v>
      </c>
      <c r="Z2304" s="85" t="s">
        <v>239</v>
      </c>
      <c r="AA2304" s="85" t="s">
        <v>122</v>
      </c>
      <c r="AB2304" s="76" t="s">
        <v>539</v>
      </c>
      <c r="AC2304" s="76" t="s">
        <v>540</v>
      </c>
      <c r="AD2304" s="76" t="s">
        <v>174</v>
      </c>
      <c r="AE2304" s="378">
        <v>67110003</v>
      </c>
      <c r="AF2304" s="76" t="s">
        <v>7689</v>
      </c>
      <c r="AG2304" s="139" t="s">
        <v>550</v>
      </c>
      <c r="AH2304" s="60">
        <v>66014.2</v>
      </c>
      <c r="AI2304" s="75" t="s">
        <v>7693</v>
      </c>
      <c r="AJ2304" s="6" t="s">
        <v>103</v>
      </c>
      <c r="AK2304" s="81">
        <v>0</v>
      </c>
      <c r="AL2304" s="6" t="s">
        <v>103</v>
      </c>
      <c r="AM2304" s="342"/>
      <c r="AN2304" s="342"/>
      <c r="AO2304" s="342"/>
    </row>
    <row r="2305" spans="1:41" ht="29">
      <c r="A2305" s="75" t="s">
        <v>7693</v>
      </c>
      <c r="B2305" s="6" t="s">
        <v>93</v>
      </c>
      <c r="C2305" s="76">
        <v>2304</v>
      </c>
      <c r="D2305" s="76" t="s">
        <v>98</v>
      </c>
      <c r="E2305" s="76" t="s">
        <v>2164</v>
      </c>
      <c r="F2305" s="6" t="str">
        <f t="shared" si="239"/>
        <v>BROKERRM-M-095-SI26-M19-B</v>
      </c>
      <c r="G2305" s="97" t="s">
        <v>7824</v>
      </c>
      <c r="H2305" s="95" t="s">
        <v>7685</v>
      </c>
      <c r="I2305" s="85" t="s">
        <v>6622</v>
      </c>
      <c r="J2305" s="92">
        <v>46122</v>
      </c>
      <c r="K2305" s="95" t="s">
        <v>7987</v>
      </c>
      <c r="L2305" s="72" t="s">
        <v>7988</v>
      </c>
      <c r="M2305" s="80" t="s">
        <v>117</v>
      </c>
      <c r="N2305" s="80" t="s">
        <v>7989</v>
      </c>
      <c r="O2305" s="71">
        <v>0</v>
      </c>
      <c r="P2305" s="71">
        <v>51444.65</v>
      </c>
      <c r="Q2305" s="79">
        <v>6557.47</v>
      </c>
      <c r="R2305" s="79">
        <v>1049.19</v>
      </c>
      <c r="S2305" s="71">
        <v>0</v>
      </c>
      <c r="T2305" s="79">
        <v>59051.31</v>
      </c>
      <c r="U2305" s="87" t="s">
        <v>24</v>
      </c>
      <c r="V2305" s="84">
        <f t="shared" si="243"/>
        <v>3409.4289838337181</v>
      </c>
      <c r="W2305" s="89" t="s">
        <v>7986</v>
      </c>
      <c r="X2305" s="87" t="s">
        <v>1267</v>
      </c>
      <c r="Y2305" s="85" t="s">
        <v>129</v>
      </c>
      <c r="Z2305" s="85" t="s">
        <v>239</v>
      </c>
      <c r="AA2305" s="85" t="s">
        <v>122</v>
      </c>
      <c r="AB2305" s="76" t="s">
        <v>539</v>
      </c>
      <c r="AC2305" s="76" t="s">
        <v>540</v>
      </c>
      <c r="AD2305" s="76" t="s">
        <v>174</v>
      </c>
      <c r="AE2305" s="378">
        <v>67110003</v>
      </c>
      <c r="AF2305" s="76">
        <v>8786192</v>
      </c>
      <c r="AG2305" s="139" t="s">
        <v>550</v>
      </c>
      <c r="AH2305" s="60">
        <v>47902.65</v>
      </c>
      <c r="AI2305" s="75" t="s">
        <v>7693</v>
      </c>
      <c r="AJ2305" s="6" t="s">
        <v>103</v>
      </c>
      <c r="AK2305" s="81">
        <v>0</v>
      </c>
      <c r="AL2305" s="6" t="s">
        <v>103</v>
      </c>
      <c r="AM2305" s="342"/>
      <c r="AN2305" s="342"/>
      <c r="AO2305" s="342"/>
    </row>
    <row r="2306" spans="1:41" ht="29">
      <c r="A2306" s="75" t="s">
        <v>7693</v>
      </c>
      <c r="B2306" s="6" t="s">
        <v>93</v>
      </c>
      <c r="C2306" s="76">
        <v>2305</v>
      </c>
      <c r="D2306" s="76" t="s">
        <v>98</v>
      </c>
      <c r="E2306" s="76" t="s">
        <v>2164</v>
      </c>
      <c r="F2306" s="6" t="str">
        <f t="shared" si="239"/>
        <v>BROKERRM-M-094-SI26-M19-B</v>
      </c>
      <c r="G2306" s="97" t="s">
        <v>7825</v>
      </c>
      <c r="H2306" s="95" t="s">
        <v>7686</v>
      </c>
      <c r="I2306" s="85" t="s">
        <v>6622</v>
      </c>
      <c r="J2306" s="92">
        <v>46122</v>
      </c>
      <c r="K2306" s="95" t="s">
        <v>7990</v>
      </c>
      <c r="L2306" s="72" t="s">
        <v>7991</v>
      </c>
      <c r="M2306" s="80" t="s">
        <v>117</v>
      </c>
      <c r="N2306" s="80" t="s">
        <v>7992</v>
      </c>
      <c r="O2306" s="71">
        <v>0</v>
      </c>
      <c r="P2306" s="71">
        <v>51444.65</v>
      </c>
      <c r="Q2306" s="79">
        <v>7519.27</v>
      </c>
      <c r="R2306" s="79">
        <v>1203.08</v>
      </c>
      <c r="S2306" s="71">
        <v>0</v>
      </c>
      <c r="T2306" s="79">
        <v>60167</v>
      </c>
      <c r="U2306" s="87" t="s">
        <v>24</v>
      </c>
      <c r="V2306" s="84">
        <f t="shared" si="243"/>
        <v>3473.8452655889146</v>
      </c>
      <c r="W2306" s="89" t="s">
        <v>7986</v>
      </c>
      <c r="X2306" s="87" t="s">
        <v>1267</v>
      </c>
      <c r="Y2306" s="85" t="s">
        <v>129</v>
      </c>
      <c r="Z2306" s="85" t="s">
        <v>239</v>
      </c>
      <c r="AA2306" s="85" t="s">
        <v>122</v>
      </c>
      <c r="AB2306" s="76" t="s">
        <v>539</v>
      </c>
      <c r="AC2306" s="76" t="s">
        <v>540</v>
      </c>
      <c r="AD2306" s="76" t="s">
        <v>174</v>
      </c>
      <c r="AE2306" s="378">
        <v>67110003</v>
      </c>
      <c r="AF2306" s="76">
        <v>8786198</v>
      </c>
      <c r="AG2306" s="139" t="s">
        <v>550</v>
      </c>
      <c r="AH2306" s="60">
        <v>47902.65</v>
      </c>
      <c r="AI2306" s="75" t="s">
        <v>7693</v>
      </c>
      <c r="AJ2306" s="6" t="s">
        <v>103</v>
      </c>
      <c r="AK2306" s="81">
        <v>0</v>
      </c>
      <c r="AL2306" s="6" t="s">
        <v>103</v>
      </c>
      <c r="AM2306" s="342"/>
      <c r="AN2306" s="342"/>
      <c r="AO2306" s="342"/>
    </row>
    <row r="2307" spans="1:41" ht="29">
      <c r="A2307" s="75" t="s">
        <v>7693</v>
      </c>
      <c r="B2307" s="6" t="s">
        <v>93</v>
      </c>
      <c r="C2307" s="76">
        <v>2306</v>
      </c>
      <c r="D2307" s="76" t="s">
        <v>98</v>
      </c>
      <c r="E2307" s="76" t="s">
        <v>2164</v>
      </c>
      <c r="F2307" s="6" t="str">
        <f t="shared" ref="F2307:F2370" si="244">E2307&amp;G2307</f>
        <v>BROKERRM-M-041-SI26-M19-B</v>
      </c>
      <c r="G2307" s="97" t="s">
        <v>6019</v>
      </c>
      <c r="H2307" s="95" t="s">
        <v>7826</v>
      </c>
      <c r="I2307" s="85" t="s">
        <v>6622</v>
      </c>
      <c r="J2307" s="92">
        <v>46122</v>
      </c>
      <c r="K2307" s="95" t="s">
        <v>7993</v>
      </c>
      <c r="L2307" s="72" t="s">
        <v>6258</v>
      </c>
      <c r="M2307" s="80" t="s">
        <v>117</v>
      </c>
      <c r="N2307" s="80" t="s">
        <v>5833</v>
      </c>
      <c r="O2307" s="71">
        <v>0</v>
      </c>
      <c r="P2307" s="71">
        <v>7714</v>
      </c>
      <c r="Q2307" s="79">
        <v>0</v>
      </c>
      <c r="R2307" s="79">
        <v>0</v>
      </c>
      <c r="S2307" s="71">
        <v>0</v>
      </c>
      <c r="T2307" s="79">
        <v>7714</v>
      </c>
      <c r="U2307" s="87" t="s">
        <v>24</v>
      </c>
      <c r="V2307" s="84">
        <f t="shared" si="243"/>
        <v>445.38106235565817</v>
      </c>
      <c r="W2307" s="89" t="s">
        <v>7986</v>
      </c>
      <c r="X2307" s="87" t="s">
        <v>1267</v>
      </c>
      <c r="Y2307" s="85" t="s">
        <v>129</v>
      </c>
      <c r="Z2307" s="85" t="s">
        <v>239</v>
      </c>
      <c r="AA2307" s="85" t="s">
        <v>122</v>
      </c>
      <c r="AB2307" s="76" t="s">
        <v>539</v>
      </c>
      <c r="AC2307" s="76" t="s">
        <v>540</v>
      </c>
      <c r="AD2307" s="76" t="s">
        <v>174</v>
      </c>
      <c r="AE2307" s="378">
        <v>67110003</v>
      </c>
      <c r="AF2307" s="76" t="s">
        <v>7994</v>
      </c>
      <c r="AG2307" s="75"/>
      <c r="AH2307" s="60"/>
      <c r="AI2307" s="75" t="s">
        <v>7693</v>
      </c>
      <c r="AJ2307" s="6" t="s">
        <v>103</v>
      </c>
      <c r="AK2307" s="81">
        <v>0</v>
      </c>
      <c r="AL2307" s="6" t="s">
        <v>103</v>
      </c>
      <c r="AM2307" s="342"/>
      <c r="AN2307" s="342"/>
      <c r="AO2307" s="342"/>
    </row>
    <row r="2308" spans="1:41" ht="58">
      <c r="A2308" s="75" t="s">
        <v>7693</v>
      </c>
      <c r="B2308" s="6" t="s">
        <v>93</v>
      </c>
      <c r="C2308" s="76">
        <v>2307</v>
      </c>
      <c r="D2308" s="76" t="s">
        <v>98</v>
      </c>
      <c r="E2308" s="76" t="s">
        <v>2164</v>
      </c>
      <c r="F2308" s="6" t="str">
        <f t="shared" si="244"/>
        <v>BROKERAF-M-102-SI26-M46//AF-M-103-SI26-M46//AF-M-104-SI26-M46</v>
      </c>
      <c r="G2308" s="97" t="s">
        <v>7827</v>
      </c>
      <c r="H2308" s="95" t="s">
        <v>7828</v>
      </c>
      <c r="I2308" s="85" t="s">
        <v>6622</v>
      </c>
      <c r="J2308" s="92">
        <v>46122</v>
      </c>
      <c r="K2308" s="95" t="s">
        <v>7265</v>
      </c>
      <c r="L2308" s="72" t="s">
        <v>7266</v>
      </c>
      <c r="M2308" s="80" t="s">
        <v>117</v>
      </c>
      <c r="N2308" s="80" t="s">
        <v>7267</v>
      </c>
      <c r="O2308" s="71">
        <v>0</v>
      </c>
      <c r="P2308" s="71">
        <v>20474</v>
      </c>
      <c r="Q2308" s="79">
        <v>0</v>
      </c>
      <c r="R2308" s="79">
        <v>0</v>
      </c>
      <c r="S2308" s="71">
        <v>0</v>
      </c>
      <c r="T2308" s="79">
        <v>20474</v>
      </c>
      <c r="U2308" s="87" t="s">
        <v>24</v>
      </c>
      <c r="V2308" s="84">
        <f t="shared" si="243"/>
        <v>1182.1016166281754</v>
      </c>
      <c r="W2308" s="89" t="s">
        <v>7986</v>
      </c>
      <c r="X2308" s="87" t="s">
        <v>437</v>
      </c>
      <c r="Y2308" s="85" t="s">
        <v>129</v>
      </c>
      <c r="Z2308" s="85" t="s">
        <v>239</v>
      </c>
      <c r="AA2308" s="85" t="s">
        <v>122</v>
      </c>
      <c r="AB2308" s="76" t="s">
        <v>1106</v>
      </c>
      <c r="AC2308" s="76" t="s">
        <v>540</v>
      </c>
      <c r="AD2308" s="76" t="s">
        <v>174</v>
      </c>
      <c r="AE2308" s="378">
        <v>67110003</v>
      </c>
      <c r="AF2308" s="76" t="s">
        <v>7995</v>
      </c>
      <c r="AG2308" s="75"/>
      <c r="AH2308" s="60"/>
      <c r="AI2308" s="75" t="s">
        <v>7693</v>
      </c>
      <c r="AJ2308" s="6" t="s">
        <v>103</v>
      </c>
      <c r="AK2308" s="81">
        <v>0</v>
      </c>
      <c r="AL2308" s="6" t="s">
        <v>103</v>
      </c>
      <c r="AM2308" s="342"/>
      <c r="AN2308" s="342"/>
      <c r="AO2308" s="342"/>
    </row>
    <row r="2309" spans="1:41" ht="29">
      <c r="A2309" s="75" t="s">
        <v>7693</v>
      </c>
      <c r="B2309" s="6" t="s">
        <v>93</v>
      </c>
      <c r="C2309" s="76">
        <v>2308</v>
      </c>
      <c r="D2309" s="76" t="s">
        <v>98</v>
      </c>
      <c r="E2309" s="76" t="s">
        <v>2164</v>
      </c>
      <c r="F2309" s="6" t="str">
        <f t="shared" si="244"/>
        <v>BROKERAF-M-118-SI26-M46-B</v>
      </c>
      <c r="G2309" s="97" t="s">
        <v>7036</v>
      </c>
      <c r="H2309" s="95" t="s">
        <v>7829</v>
      </c>
      <c r="I2309" s="85" t="s">
        <v>6622</v>
      </c>
      <c r="J2309" s="92">
        <v>46122</v>
      </c>
      <c r="K2309" s="95" t="s">
        <v>7279</v>
      </c>
      <c r="L2309" s="73" t="s">
        <v>7280</v>
      </c>
      <c r="M2309" s="80" t="s">
        <v>117</v>
      </c>
      <c r="N2309" s="73" t="s">
        <v>6854</v>
      </c>
      <c r="O2309" s="71">
        <v>0</v>
      </c>
      <c r="P2309" s="71">
        <v>6670</v>
      </c>
      <c r="Q2309" s="79">
        <v>0</v>
      </c>
      <c r="R2309" s="79">
        <v>0</v>
      </c>
      <c r="S2309" s="71">
        <v>0</v>
      </c>
      <c r="T2309" s="79">
        <v>6670</v>
      </c>
      <c r="U2309" s="87" t="s">
        <v>24</v>
      </c>
      <c r="V2309" s="84">
        <f t="shared" si="243"/>
        <v>385.10392609699767</v>
      </c>
      <c r="W2309" s="89" t="s">
        <v>7986</v>
      </c>
      <c r="X2309" s="87" t="s">
        <v>1267</v>
      </c>
      <c r="Y2309" s="85" t="s">
        <v>129</v>
      </c>
      <c r="Z2309" s="85" t="s">
        <v>239</v>
      </c>
      <c r="AA2309" s="85" t="s">
        <v>122</v>
      </c>
      <c r="AB2309" s="76" t="s">
        <v>1106</v>
      </c>
      <c r="AC2309" s="76" t="s">
        <v>540</v>
      </c>
      <c r="AD2309" s="76" t="s">
        <v>174</v>
      </c>
      <c r="AE2309" s="378">
        <v>67110003</v>
      </c>
      <c r="AF2309" s="76" t="s">
        <v>7996</v>
      </c>
      <c r="AG2309" s="75"/>
      <c r="AH2309" s="60"/>
      <c r="AI2309" s="75" t="s">
        <v>7693</v>
      </c>
      <c r="AJ2309" s="6" t="s">
        <v>103</v>
      </c>
      <c r="AK2309" s="81">
        <v>0</v>
      </c>
      <c r="AL2309" s="6" t="s">
        <v>103</v>
      </c>
      <c r="AM2309" s="342"/>
      <c r="AN2309" s="342"/>
      <c r="AO2309" s="342"/>
    </row>
    <row r="2310" spans="1:41" ht="29">
      <c r="A2310" s="75" t="s">
        <v>7693</v>
      </c>
      <c r="B2310" s="6" t="s">
        <v>93</v>
      </c>
      <c r="C2310" s="76">
        <v>2309</v>
      </c>
      <c r="D2310" s="76" t="s">
        <v>98</v>
      </c>
      <c r="E2310" s="76" t="s">
        <v>2164</v>
      </c>
      <c r="F2310" s="6" t="str">
        <f t="shared" si="244"/>
        <v>BROKERAF-M-107-SI26-M46-B</v>
      </c>
      <c r="G2310" s="97" t="s">
        <v>7030</v>
      </c>
      <c r="H2310" s="95" t="s">
        <v>7680</v>
      </c>
      <c r="I2310" s="85" t="s">
        <v>6622</v>
      </c>
      <c r="J2310" s="92">
        <v>46122</v>
      </c>
      <c r="K2310" s="95" t="s">
        <v>7271</v>
      </c>
      <c r="L2310" s="73" t="s">
        <v>7272</v>
      </c>
      <c r="M2310" s="80" t="s">
        <v>117</v>
      </c>
      <c r="N2310" s="73" t="s">
        <v>6870</v>
      </c>
      <c r="O2310" s="71">
        <v>0</v>
      </c>
      <c r="P2310" s="71">
        <v>17596.96</v>
      </c>
      <c r="Q2310" s="79">
        <v>0</v>
      </c>
      <c r="R2310" s="79">
        <v>0</v>
      </c>
      <c r="S2310" s="71">
        <v>0</v>
      </c>
      <c r="T2310" s="79">
        <v>17596.96</v>
      </c>
      <c r="U2310" s="87" t="s">
        <v>24</v>
      </c>
      <c r="V2310" s="84">
        <f t="shared" si="243"/>
        <v>1015.9907621247113</v>
      </c>
      <c r="W2310" s="89" t="s">
        <v>7986</v>
      </c>
      <c r="X2310" s="87" t="s">
        <v>1267</v>
      </c>
      <c r="Y2310" s="85" t="s">
        <v>129</v>
      </c>
      <c r="Z2310" s="85" t="s">
        <v>239</v>
      </c>
      <c r="AA2310" s="85" t="s">
        <v>122</v>
      </c>
      <c r="AB2310" s="76" t="s">
        <v>1106</v>
      </c>
      <c r="AC2310" s="76" t="s">
        <v>540</v>
      </c>
      <c r="AD2310" s="76" t="s">
        <v>174</v>
      </c>
      <c r="AE2310" s="378">
        <v>67110003</v>
      </c>
      <c r="AF2310" s="76" t="s">
        <v>7997</v>
      </c>
      <c r="AG2310" s="139" t="s">
        <v>550</v>
      </c>
      <c r="AH2310" s="60">
        <v>6265.23</v>
      </c>
      <c r="AI2310" s="75" t="s">
        <v>7693</v>
      </c>
      <c r="AJ2310" s="6" t="s">
        <v>103</v>
      </c>
      <c r="AK2310" s="81">
        <v>0</v>
      </c>
      <c r="AL2310" s="6" t="s">
        <v>103</v>
      </c>
      <c r="AM2310" s="342"/>
      <c r="AN2310" s="342"/>
      <c r="AO2310" s="342"/>
    </row>
    <row r="2311" spans="1:41" ht="29">
      <c r="A2311" s="75" t="s">
        <v>7693</v>
      </c>
      <c r="B2311" s="6" t="s">
        <v>93</v>
      </c>
      <c r="C2311" s="76">
        <v>2310</v>
      </c>
      <c r="D2311" s="76" t="s">
        <v>98</v>
      </c>
      <c r="E2311" s="76" t="s">
        <v>2164</v>
      </c>
      <c r="F2311" s="6" t="str">
        <f t="shared" si="244"/>
        <v>BROKERRM-M-101-SI26-M46-B</v>
      </c>
      <c r="G2311" s="97" t="s">
        <v>7024</v>
      </c>
      <c r="H2311" s="95" t="s">
        <v>7830</v>
      </c>
      <c r="I2311" s="85" t="s">
        <v>6622</v>
      </c>
      <c r="J2311" s="92">
        <v>46123</v>
      </c>
      <c r="K2311" s="95" t="s">
        <v>7263</v>
      </c>
      <c r="L2311" s="73" t="s">
        <v>7264</v>
      </c>
      <c r="M2311" s="80" t="s">
        <v>117</v>
      </c>
      <c r="N2311" s="73" t="s">
        <v>6865</v>
      </c>
      <c r="O2311" s="71">
        <v>0</v>
      </c>
      <c r="P2311" s="71">
        <v>6670</v>
      </c>
      <c r="Q2311" s="79">
        <v>0</v>
      </c>
      <c r="R2311" s="79">
        <v>0</v>
      </c>
      <c r="S2311" s="71">
        <v>0</v>
      </c>
      <c r="T2311" s="79">
        <v>6670</v>
      </c>
      <c r="U2311" s="87" t="s">
        <v>24</v>
      </c>
      <c r="V2311" s="84">
        <f t="shared" si="243"/>
        <v>385.10392609699767</v>
      </c>
      <c r="W2311" s="78" t="s">
        <v>7998</v>
      </c>
      <c r="X2311" s="87" t="s">
        <v>1267</v>
      </c>
      <c r="Y2311" s="85" t="s">
        <v>129</v>
      </c>
      <c r="Z2311" s="85" t="s">
        <v>239</v>
      </c>
      <c r="AA2311" s="85" t="s">
        <v>122</v>
      </c>
      <c r="AB2311" s="76" t="s">
        <v>1106</v>
      </c>
      <c r="AC2311" s="76" t="s">
        <v>540</v>
      </c>
      <c r="AD2311" s="76" t="s">
        <v>174</v>
      </c>
      <c r="AE2311" s="378">
        <v>67110003</v>
      </c>
      <c r="AF2311" s="76" t="s">
        <v>7999</v>
      </c>
      <c r="AG2311" s="75"/>
      <c r="AH2311" s="60"/>
      <c r="AI2311" s="75" t="s">
        <v>7693</v>
      </c>
      <c r="AJ2311" s="6" t="s">
        <v>103</v>
      </c>
      <c r="AK2311" s="81">
        <v>0</v>
      </c>
      <c r="AL2311" s="6" t="s">
        <v>103</v>
      </c>
      <c r="AM2311" s="342"/>
      <c r="AN2311" s="342"/>
      <c r="AO2311" s="342"/>
    </row>
    <row r="2312" spans="1:41" ht="58">
      <c r="A2312" s="75" t="s">
        <v>7693</v>
      </c>
      <c r="B2312" s="6" t="s">
        <v>93</v>
      </c>
      <c r="C2312" s="76">
        <v>2311</v>
      </c>
      <c r="D2312" s="76" t="s">
        <v>98</v>
      </c>
      <c r="E2312" s="76" t="s">
        <v>2164</v>
      </c>
      <c r="F2312" s="6" t="str">
        <f t="shared" si="244"/>
        <v>BROKERAF-M-128-SI26-M46-B</v>
      </c>
      <c r="G2312" s="97" t="s">
        <v>7042</v>
      </c>
      <c r="H2312" s="95" t="s">
        <v>7831</v>
      </c>
      <c r="I2312" s="85" t="s">
        <v>6622</v>
      </c>
      <c r="J2312" s="92">
        <v>46123</v>
      </c>
      <c r="K2312" s="95" t="s">
        <v>7286</v>
      </c>
      <c r="L2312" s="73" t="s">
        <v>7287</v>
      </c>
      <c r="M2312" s="80" t="s">
        <v>117</v>
      </c>
      <c r="N2312" s="73" t="s">
        <v>6860</v>
      </c>
      <c r="O2312" s="71">
        <v>0</v>
      </c>
      <c r="P2312" s="71">
        <v>6670</v>
      </c>
      <c r="Q2312" s="79">
        <v>0</v>
      </c>
      <c r="R2312" s="79">
        <v>0</v>
      </c>
      <c r="S2312" s="71">
        <v>0</v>
      </c>
      <c r="T2312" s="79">
        <v>6670</v>
      </c>
      <c r="U2312" s="87" t="s">
        <v>24</v>
      </c>
      <c r="V2312" s="84">
        <f t="shared" si="243"/>
        <v>385.10392609699767</v>
      </c>
      <c r="W2312" s="78" t="s">
        <v>7998</v>
      </c>
      <c r="X2312" s="87" t="s">
        <v>437</v>
      </c>
      <c r="Y2312" s="85" t="s">
        <v>129</v>
      </c>
      <c r="Z2312" s="85" t="s">
        <v>239</v>
      </c>
      <c r="AA2312" s="85" t="s">
        <v>122</v>
      </c>
      <c r="AB2312" s="76" t="s">
        <v>1106</v>
      </c>
      <c r="AC2312" s="76" t="s">
        <v>540</v>
      </c>
      <c r="AD2312" s="76" t="s">
        <v>174</v>
      </c>
      <c r="AE2312" s="378">
        <v>67110003</v>
      </c>
      <c r="AF2312" s="76" t="s">
        <v>8000</v>
      </c>
      <c r="AG2312" s="75"/>
      <c r="AH2312" s="60"/>
      <c r="AI2312" s="75" t="s">
        <v>7693</v>
      </c>
      <c r="AJ2312" s="6" t="s">
        <v>103</v>
      </c>
      <c r="AK2312" s="81">
        <v>0</v>
      </c>
      <c r="AL2312" s="6" t="s">
        <v>103</v>
      </c>
      <c r="AM2312" s="342"/>
      <c r="AN2312" s="342"/>
      <c r="AO2312" s="342"/>
    </row>
    <row r="2313" spans="1:41" ht="58">
      <c r="A2313" s="75" t="s">
        <v>7693</v>
      </c>
      <c r="B2313" s="6" t="s">
        <v>93</v>
      </c>
      <c r="C2313" s="76">
        <v>2312</v>
      </c>
      <c r="D2313" s="76" t="s">
        <v>98</v>
      </c>
      <c r="E2313" s="76" t="s">
        <v>2164</v>
      </c>
      <c r="F2313" s="6" t="str">
        <f t="shared" si="244"/>
        <v>BROKERRM-M-076-SI26-M19-B</v>
      </c>
      <c r="G2313" s="97" t="s">
        <v>6013</v>
      </c>
      <c r="H2313" s="95" t="s">
        <v>7832</v>
      </c>
      <c r="I2313" s="85" t="s">
        <v>6622</v>
      </c>
      <c r="J2313" s="92">
        <v>46123</v>
      </c>
      <c r="K2313" s="95" t="s">
        <v>6253</v>
      </c>
      <c r="L2313" s="73" t="s">
        <v>6254</v>
      </c>
      <c r="M2313" s="80" t="s">
        <v>117</v>
      </c>
      <c r="N2313" s="73" t="s">
        <v>5836</v>
      </c>
      <c r="O2313" s="71">
        <v>0</v>
      </c>
      <c r="P2313" s="71">
        <v>6670</v>
      </c>
      <c r="Q2313" s="79">
        <v>0</v>
      </c>
      <c r="R2313" s="79">
        <v>0</v>
      </c>
      <c r="S2313" s="71">
        <v>0</v>
      </c>
      <c r="T2313" s="79">
        <v>6670</v>
      </c>
      <c r="U2313" s="87" t="s">
        <v>24</v>
      </c>
      <c r="V2313" s="84">
        <f t="shared" si="243"/>
        <v>385.10392609699767</v>
      </c>
      <c r="W2313" s="78" t="s">
        <v>7998</v>
      </c>
      <c r="X2313" s="87" t="s">
        <v>437</v>
      </c>
      <c r="Y2313" s="85" t="s">
        <v>129</v>
      </c>
      <c r="Z2313" s="85" t="s">
        <v>239</v>
      </c>
      <c r="AA2313" s="85" t="s">
        <v>122</v>
      </c>
      <c r="AB2313" s="76" t="s">
        <v>539</v>
      </c>
      <c r="AC2313" s="76" t="s">
        <v>540</v>
      </c>
      <c r="AD2313" s="76" t="s">
        <v>174</v>
      </c>
      <c r="AE2313" s="378">
        <v>67110003</v>
      </c>
      <c r="AF2313" s="76" t="s">
        <v>8001</v>
      </c>
      <c r="AG2313" s="75"/>
      <c r="AH2313" s="93"/>
      <c r="AI2313" s="75" t="s">
        <v>7693</v>
      </c>
      <c r="AJ2313" s="6" t="s">
        <v>103</v>
      </c>
      <c r="AK2313" s="81">
        <v>0</v>
      </c>
      <c r="AL2313" s="6" t="s">
        <v>103</v>
      </c>
      <c r="AM2313" s="342"/>
      <c r="AN2313" s="342"/>
      <c r="AO2313" s="342"/>
    </row>
    <row r="2314" spans="1:41" ht="29">
      <c r="A2314" s="75" t="s">
        <v>7693</v>
      </c>
      <c r="B2314" s="6" t="s">
        <v>93</v>
      </c>
      <c r="C2314" s="76">
        <v>2313</v>
      </c>
      <c r="D2314" s="76" t="s">
        <v>98</v>
      </c>
      <c r="E2314" s="76" t="s">
        <v>2164</v>
      </c>
      <c r="F2314" s="6" t="str">
        <f t="shared" si="244"/>
        <v>BROKERAF-M-119-SI26-M46-B</v>
      </c>
      <c r="G2314" s="97" t="s">
        <v>7038</v>
      </c>
      <c r="H2314" s="95" t="s">
        <v>7833</v>
      </c>
      <c r="I2314" s="85" t="s">
        <v>6622</v>
      </c>
      <c r="J2314" s="92">
        <v>46123</v>
      </c>
      <c r="K2314" s="95" t="s">
        <v>7281</v>
      </c>
      <c r="L2314" s="73" t="s">
        <v>7282</v>
      </c>
      <c r="M2314" s="80" t="s">
        <v>117</v>
      </c>
      <c r="N2314" s="73" t="s">
        <v>6857</v>
      </c>
      <c r="O2314" s="71">
        <v>0</v>
      </c>
      <c r="P2314" s="71">
        <v>7863.64</v>
      </c>
      <c r="Q2314" s="79">
        <v>0</v>
      </c>
      <c r="R2314" s="79">
        <v>0</v>
      </c>
      <c r="S2314" s="71">
        <v>0</v>
      </c>
      <c r="T2314" s="79">
        <v>7863.64</v>
      </c>
      <c r="U2314" s="87" t="s">
        <v>24</v>
      </c>
      <c r="V2314" s="84">
        <f t="shared" si="243"/>
        <v>454.02078521939956</v>
      </c>
      <c r="W2314" s="78" t="s">
        <v>7998</v>
      </c>
      <c r="X2314" s="87" t="s">
        <v>1267</v>
      </c>
      <c r="Y2314" s="85" t="s">
        <v>129</v>
      </c>
      <c r="Z2314" s="85" t="s">
        <v>239</v>
      </c>
      <c r="AA2314" s="85" t="s">
        <v>122</v>
      </c>
      <c r="AB2314" s="76" t="s">
        <v>1106</v>
      </c>
      <c r="AC2314" s="76" t="s">
        <v>540</v>
      </c>
      <c r="AD2314" s="76" t="s">
        <v>174</v>
      </c>
      <c r="AE2314" s="378">
        <v>67110003</v>
      </c>
      <c r="AF2314" s="76" t="s">
        <v>8002</v>
      </c>
      <c r="AG2314" s="75"/>
      <c r="AH2314" s="93"/>
      <c r="AI2314" s="75" t="s">
        <v>7693</v>
      </c>
      <c r="AJ2314" s="6" t="s">
        <v>103</v>
      </c>
      <c r="AK2314" s="81">
        <v>0</v>
      </c>
      <c r="AL2314" s="6" t="s">
        <v>103</v>
      </c>
      <c r="AM2314" s="342"/>
      <c r="AN2314" s="342"/>
      <c r="AO2314" s="342"/>
    </row>
    <row r="2315" spans="1:41" ht="29">
      <c r="A2315" s="75" t="s">
        <v>7693</v>
      </c>
      <c r="B2315" s="6" t="s">
        <v>93</v>
      </c>
      <c r="C2315" s="76">
        <v>2314</v>
      </c>
      <c r="D2315" s="76" t="s">
        <v>98</v>
      </c>
      <c r="E2315" s="76" t="s">
        <v>2164</v>
      </c>
      <c r="F2315" s="6" t="str">
        <f t="shared" si="244"/>
        <v>BROKERRM-M-088-SI26-M19-B</v>
      </c>
      <c r="G2315" s="97" t="s">
        <v>7483</v>
      </c>
      <c r="H2315" s="95" t="s">
        <v>7834</v>
      </c>
      <c r="I2315" s="85" t="s">
        <v>6622</v>
      </c>
      <c r="J2315" s="92">
        <v>46123</v>
      </c>
      <c r="K2315" s="95" t="s">
        <v>7583</v>
      </c>
      <c r="L2315" s="73" t="s">
        <v>7584</v>
      </c>
      <c r="M2315" s="80" t="s">
        <v>117</v>
      </c>
      <c r="N2315" s="73" t="s">
        <v>7585</v>
      </c>
      <c r="O2315" s="71">
        <v>0</v>
      </c>
      <c r="P2315" s="71">
        <v>6670</v>
      </c>
      <c r="Q2315" s="79">
        <v>0</v>
      </c>
      <c r="R2315" s="79">
        <v>0</v>
      </c>
      <c r="S2315" s="71">
        <v>0</v>
      </c>
      <c r="T2315" s="79">
        <v>6670</v>
      </c>
      <c r="U2315" s="87" t="s">
        <v>24</v>
      </c>
      <c r="V2315" s="84">
        <f t="shared" si="243"/>
        <v>385.10392609699767</v>
      </c>
      <c r="W2315" s="78" t="s">
        <v>7998</v>
      </c>
      <c r="X2315" s="87" t="s">
        <v>1267</v>
      </c>
      <c r="Y2315" s="85" t="s">
        <v>129</v>
      </c>
      <c r="Z2315" s="85" t="s">
        <v>239</v>
      </c>
      <c r="AA2315" s="85" t="s">
        <v>122</v>
      </c>
      <c r="AB2315" s="76" t="s">
        <v>539</v>
      </c>
      <c r="AC2315" s="76" t="s">
        <v>540</v>
      </c>
      <c r="AD2315" s="76" t="s">
        <v>174</v>
      </c>
      <c r="AE2315" s="378">
        <v>67110003</v>
      </c>
      <c r="AF2315" s="76" t="s">
        <v>8003</v>
      </c>
      <c r="AG2315" s="75"/>
      <c r="AH2315" s="60"/>
      <c r="AI2315" s="75" t="s">
        <v>7693</v>
      </c>
      <c r="AJ2315" s="6" t="s">
        <v>103</v>
      </c>
      <c r="AK2315" s="81">
        <v>0</v>
      </c>
      <c r="AL2315" s="6" t="s">
        <v>103</v>
      </c>
      <c r="AM2315" s="342"/>
      <c r="AN2315" s="342"/>
      <c r="AO2315" s="342"/>
    </row>
    <row r="2316" spans="1:41">
      <c r="A2316" s="75" t="s">
        <v>7693</v>
      </c>
      <c r="B2316" s="6" t="s">
        <v>93</v>
      </c>
      <c r="C2316" s="76">
        <v>2315</v>
      </c>
      <c r="D2316" s="76" t="s">
        <v>98</v>
      </c>
      <c r="E2316" s="76" t="s">
        <v>2164</v>
      </c>
      <c r="F2316" s="6" t="str">
        <f t="shared" si="244"/>
        <v>BROKERFG-R-2178LE25.M46</v>
      </c>
      <c r="G2316" s="97" t="s">
        <v>7835</v>
      </c>
      <c r="H2316" s="95" t="s">
        <v>7836</v>
      </c>
      <c r="I2316" s="85" t="s">
        <v>6622</v>
      </c>
      <c r="J2316" s="92">
        <v>46119</v>
      </c>
      <c r="K2316" s="101">
        <v>6087321</v>
      </c>
      <c r="L2316" s="73" t="s">
        <v>116</v>
      </c>
      <c r="M2316" s="73" t="s">
        <v>195</v>
      </c>
      <c r="N2316" s="73" t="s">
        <v>116</v>
      </c>
      <c r="O2316" s="71">
        <v>0</v>
      </c>
      <c r="P2316" s="71">
        <v>0</v>
      </c>
      <c r="Q2316" s="79">
        <v>14895.46</v>
      </c>
      <c r="R2316" s="79">
        <v>2383.27</v>
      </c>
      <c r="S2316" s="71">
        <v>0</v>
      </c>
      <c r="T2316" s="79">
        <v>17278.73</v>
      </c>
      <c r="U2316" s="87" t="s">
        <v>24</v>
      </c>
      <c r="V2316" s="84">
        <f t="shared" si="243"/>
        <v>997.61720554272517</v>
      </c>
      <c r="W2316" s="78" t="s">
        <v>119</v>
      </c>
      <c r="X2316" s="87" t="s">
        <v>122</v>
      </c>
      <c r="Y2316" s="85" t="s">
        <v>121</v>
      </c>
      <c r="Z2316" s="85" t="s">
        <v>178</v>
      </c>
      <c r="AA2316" s="85" t="s">
        <v>438</v>
      </c>
      <c r="AB2316" s="76" t="s">
        <v>1106</v>
      </c>
      <c r="AC2316" s="76" t="s">
        <v>541</v>
      </c>
      <c r="AD2316" s="76" t="s">
        <v>195</v>
      </c>
      <c r="AE2316" s="76" t="s">
        <v>547</v>
      </c>
      <c r="AF2316" s="76" t="s">
        <v>96</v>
      </c>
      <c r="AG2316" s="75"/>
      <c r="AH2316" s="60"/>
      <c r="AI2316" s="75" t="s">
        <v>7693</v>
      </c>
      <c r="AJ2316" s="6" t="s">
        <v>103</v>
      </c>
      <c r="AK2316" s="81">
        <v>0</v>
      </c>
      <c r="AL2316" s="6" t="s">
        <v>103</v>
      </c>
      <c r="AM2316" s="342"/>
      <c r="AN2316" s="342"/>
      <c r="AO2316" s="342"/>
    </row>
    <row r="2317" spans="1:41">
      <c r="A2317" s="75" t="s">
        <v>7693</v>
      </c>
      <c r="B2317" s="6" t="s">
        <v>93</v>
      </c>
      <c r="C2317" s="76">
        <v>2316</v>
      </c>
      <c r="D2317" s="76" t="s">
        <v>98</v>
      </c>
      <c r="E2317" s="76" t="s">
        <v>2164</v>
      </c>
      <c r="F2317" s="6" t="str">
        <f t="shared" si="244"/>
        <v>BROKERFG-R-2184LE25.M19//FG-R-2185LE25.M01</v>
      </c>
      <c r="G2317" s="97" t="s">
        <v>7837</v>
      </c>
      <c r="H2317" s="95" t="s">
        <v>7838</v>
      </c>
      <c r="I2317" s="85" t="s">
        <v>6622</v>
      </c>
      <c r="J2317" s="92">
        <v>46121</v>
      </c>
      <c r="K2317" s="101">
        <v>6050359</v>
      </c>
      <c r="L2317" s="73" t="s">
        <v>116</v>
      </c>
      <c r="M2317" s="73" t="s">
        <v>195</v>
      </c>
      <c r="N2317" s="73" t="s">
        <v>116</v>
      </c>
      <c r="O2317" s="71">
        <v>0</v>
      </c>
      <c r="P2317" s="71">
        <v>0</v>
      </c>
      <c r="Q2317" s="79">
        <v>13536.52</v>
      </c>
      <c r="R2317" s="79">
        <v>2165.84</v>
      </c>
      <c r="S2317" s="71">
        <v>0</v>
      </c>
      <c r="T2317" s="79">
        <v>15702.36</v>
      </c>
      <c r="U2317" s="87" t="s">
        <v>24</v>
      </c>
      <c r="V2317" s="84">
        <f t="shared" si="243"/>
        <v>906.60277136258662</v>
      </c>
      <c r="W2317" s="78" t="s">
        <v>119</v>
      </c>
      <c r="X2317" s="87" t="s">
        <v>122</v>
      </c>
      <c r="Y2317" s="85" t="s">
        <v>121</v>
      </c>
      <c r="Z2317" s="85" t="s">
        <v>178</v>
      </c>
      <c r="AA2317" s="85" t="s">
        <v>438</v>
      </c>
      <c r="AB2317" s="76" t="s">
        <v>539</v>
      </c>
      <c r="AC2317" s="76" t="s">
        <v>541</v>
      </c>
      <c r="AD2317" s="76" t="s">
        <v>195</v>
      </c>
      <c r="AE2317" s="76" t="s">
        <v>547</v>
      </c>
      <c r="AF2317" s="76" t="s">
        <v>96</v>
      </c>
      <c r="AG2317" s="75"/>
      <c r="AH2317" s="60"/>
      <c r="AI2317" s="75" t="s">
        <v>7693</v>
      </c>
      <c r="AJ2317" s="6" t="s">
        <v>103</v>
      </c>
      <c r="AK2317" s="81">
        <v>0</v>
      </c>
      <c r="AL2317" s="6" t="s">
        <v>103</v>
      </c>
      <c r="AM2317" s="342"/>
      <c r="AN2317" s="342"/>
      <c r="AO2317" s="342"/>
    </row>
    <row r="2318" spans="1:41">
      <c r="A2318" s="75" t="s">
        <v>7693</v>
      </c>
      <c r="B2318" s="6" t="s">
        <v>93</v>
      </c>
      <c r="C2318" s="76">
        <v>2317</v>
      </c>
      <c r="D2318" s="76" t="s">
        <v>98</v>
      </c>
      <c r="E2318" s="76" t="s">
        <v>2164</v>
      </c>
      <c r="F2318" s="6" t="str">
        <f t="shared" si="244"/>
        <v>BROKERFG-R-2166LE25.M45</v>
      </c>
      <c r="G2318" s="97" t="s">
        <v>7839</v>
      </c>
      <c r="H2318" s="95" t="s">
        <v>7840</v>
      </c>
      <c r="I2318" s="85" t="s">
        <v>6622</v>
      </c>
      <c r="J2318" s="92">
        <v>46118</v>
      </c>
      <c r="K2318" s="96" t="s">
        <v>8004</v>
      </c>
      <c r="L2318" s="73" t="s">
        <v>116</v>
      </c>
      <c r="M2318" s="80" t="s">
        <v>1264</v>
      </c>
      <c r="N2318" s="6" t="s">
        <v>8005</v>
      </c>
      <c r="O2318" s="71">
        <v>0</v>
      </c>
      <c r="P2318" s="71">
        <v>614.88</v>
      </c>
      <c r="Q2318" s="79">
        <v>756.13</v>
      </c>
      <c r="R2318" s="79">
        <v>480.89</v>
      </c>
      <c r="S2318" s="71">
        <v>0</v>
      </c>
      <c r="T2318" s="79">
        <v>4101.34</v>
      </c>
      <c r="U2318" s="87" t="s">
        <v>24</v>
      </c>
      <c r="V2318" s="84">
        <f t="shared" si="243"/>
        <v>236.79792147806006</v>
      </c>
      <c r="W2318" s="86">
        <v>46101</v>
      </c>
      <c r="X2318" s="80" t="s">
        <v>239</v>
      </c>
      <c r="Y2318" s="80" t="s">
        <v>239</v>
      </c>
      <c r="Z2318" s="80" t="s">
        <v>178</v>
      </c>
      <c r="AA2318" s="6" t="s">
        <v>122</v>
      </c>
      <c r="AB2318" s="76" t="s">
        <v>6708</v>
      </c>
      <c r="AC2318" s="76" t="s">
        <v>541</v>
      </c>
      <c r="AD2318" s="76" t="s">
        <v>195</v>
      </c>
      <c r="AE2318" s="76" t="s">
        <v>547</v>
      </c>
      <c r="AF2318" s="76" t="s">
        <v>96</v>
      </c>
      <c r="AG2318" s="82"/>
      <c r="AH2318" s="60"/>
      <c r="AI2318" s="75" t="s">
        <v>7693</v>
      </c>
      <c r="AJ2318" s="6" t="s">
        <v>103</v>
      </c>
      <c r="AK2318" s="81">
        <v>0</v>
      </c>
      <c r="AL2318" s="6" t="s">
        <v>103</v>
      </c>
      <c r="AM2318" s="342"/>
      <c r="AN2318" s="342"/>
      <c r="AO2318" s="342"/>
    </row>
    <row r="2319" spans="1:41">
      <c r="A2319" s="75" t="s">
        <v>7693</v>
      </c>
      <c r="B2319" s="6" t="s">
        <v>93</v>
      </c>
      <c r="C2319" s="76">
        <v>2318</v>
      </c>
      <c r="D2319" s="76" t="s">
        <v>98</v>
      </c>
      <c r="E2319" s="76" t="s">
        <v>2164</v>
      </c>
      <c r="F2319" s="6" t="str">
        <f t="shared" si="244"/>
        <v>BROKERFG-R-2179LE25.M45</v>
      </c>
      <c r="G2319" s="97" t="s">
        <v>7841</v>
      </c>
      <c r="H2319" s="95" t="s">
        <v>7842</v>
      </c>
      <c r="I2319" s="85" t="s">
        <v>6622</v>
      </c>
      <c r="J2319" s="92">
        <v>46119</v>
      </c>
      <c r="K2319" s="96" t="s">
        <v>8006</v>
      </c>
      <c r="L2319" s="73" t="s">
        <v>116</v>
      </c>
      <c r="M2319" s="80" t="s">
        <v>1264</v>
      </c>
      <c r="N2319" s="6" t="s">
        <v>8007</v>
      </c>
      <c r="O2319" s="71">
        <v>0</v>
      </c>
      <c r="P2319" s="71">
        <v>0</v>
      </c>
      <c r="Q2319" s="79">
        <v>748.09</v>
      </c>
      <c r="R2319" s="79">
        <v>389.96</v>
      </c>
      <c r="S2319" s="71">
        <v>0</v>
      </c>
      <c r="T2319" s="79">
        <v>2827.21</v>
      </c>
      <c r="U2319" s="87" t="s">
        <v>24</v>
      </c>
      <c r="V2319" s="84">
        <f t="shared" si="243"/>
        <v>163.2338337182448</v>
      </c>
      <c r="W2319" s="86">
        <v>46111</v>
      </c>
      <c r="X2319" s="85" t="s">
        <v>239</v>
      </c>
      <c r="Y2319" s="80" t="s">
        <v>239</v>
      </c>
      <c r="Z2319" s="80" t="s">
        <v>178</v>
      </c>
      <c r="AA2319" s="85" t="s">
        <v>122</v>
      </c>
      <c r="AB2319" s="76" t="s">
        <v>1098</v>
      </c>
      <c r="AC2319" s="76" t="s">
        <v>541</v>
      </c>
      <c r="AD2319" s="76" t="s">
        <v>195</v>
      </c>
      <c r="AE2319" s="76" t="s">
        <v>547</v>
      </c>
      <c r="AF2319" s="76" t="s">
        <v>96</v>
      </c>
      <c r="AG2319" s="82"/>
      <c r="AH2319" s="60"/>
      <c r="AI2319" s="75" t="s">
        <v>7693</v>
      </c>
      <c r="AJ2319" s="6" t="s">
        <v>103</v>
      </c>
      <c r="AK2319" s="81">
        <v>0</v>
      </c>
      <c r="AL2319" s="6" t="s">
        <v>103</v>
      </c>
      <c r="AM2319" s="342"/>
      <c r="AN2319" s="342"/>
      <c r="AO2319" s="342"/>
    </row>
    <row r="2320" spans="1:41">
      <c r="A2320" s="75" t="s">
        <v>7693</v>
      </c>
      <c r="B2320" s="6" t="s">
        <v>93</v>
      </c>
      <c r="C2320" s="76">
        <v>2319</v>
      </c>
      <c r="D2320" s="6" t="s">
        <v>593</v>
      </c>
      <c r="E2320" s="76" t="s">
        <v>2163</v>
      </c>
      <c r="F2320" s="6" t="str">
        <f t="shared" si="244"/>
        <v>FREIGHTRM-A-046-SI26-M19-L</v>
      </c>
      <c r="G2320" s="97" t="s">
        <v>7843</v>
      </c>
      <c r="H2320" s="95">
        <v>1736618</v>
      </c>
      <c r="I2320" s="85" t="s">
        <v>6622</v>
      </c>
      <c r="J2320" s="92">
        <v>46119</v>
      </c>
      <c r="K2320" s="92" t="s">
        <v>8008</v>
      </c>
      <c r="L2320" s="80" t="s">
        <v>117</v>
      </c>
      <c r="M2320" s="80" t="s">
        <v>8008</v>
      </c>
      <c r="N2320" s="73" t="s">
        <v>116</v>
      </c>
      <c r="O2320" s="71">
        <v>0</v>
      </c>
      <c r="P2320" s="71">
        <v>0</v>
      </c>
      <c r="Q2320" s="79">
        <v>3044.96</v>
      </c>
      <c r="R2320" s="79">
        <v>82.56</v>
      </c>
      <c r="S2320" s="71">
        <v>0</v>
      </c>
      <c r="T2320" s="79">
        <v>3127.52</v>
      </c>
      <c r="U2320" s="87" t="s">
        <v>118</v>
      </c>
      <c r="V2320" s="84">
        <f t="shared" ref="V2320:V2328" si="245">T2320</f>
        <v>3127.52</v>
      </c>
      <c r="W2320" s="70" t="s">
        <v>7619</v>
      </c>
      <c r="X2320" s="6" t="s">
        <v>1444</v>
      </c>
      <c r="Y2320" s="80" t="s">
        <v>1445</v>
      </c>
      <c r="Z2320" s="80" t="s">
        <v>1439</v>
      </c>
      <c r="AA2320" s="109" t="s">
        <v>1266</v>
      </c>
      <c r="AB2320" s="76" t="s">
        <v>539</v>
      </c>
      <c r="AC2320" s="76" t="s">
        <v>540</v>
      </c>
      <c r="AD2320" s="76" t="s">
        <v>174</v>
      </c>
      <c r="AE2320" s="378">
        <v>67110003</v>
      </c>
      <c r="AF2320" s="76" t="s">
        <v>96</v>
      </c>
      <c r="AG2320" s="82"/>
      <c r="AH2320" s="60"/>
      <c r="AI2320" s="75" t="s">
        <v>7693</v>
      </c>
      <c r="AJ2320" s="6" t="s">
        <v>103</v>
      </c>
      <c r="AK2320" s="81">
        <v>0</v>
      </c>
      <c r="AL2320" s="6" t="s">
        <v>103</v>
      </c>
      <c r="AM2320" s="342"/>
      <c r="AN2320" s="342"/>
      <c r="AO2320" s="342"/>
    </row>
    <row r="2321" spans="1:41">
      <c r="A2321" s="75" t="s">
        <v>7693</v>
      </c>
      <c r="B2321" s="6" t="s">
        <v>93</v>
      </c>
      <c r="C2321" s="76">
        <v>2320</v>
      </c>
      <c r="D2321" s="6" t="s">
        <v>593</v>
      </c>
      <c r="E2321" s="76" t="s">
        <v>2163</v>
      </c>
      <c r="F2321" s="6" t="str">
        <f t="shared" si="244"/>
        <v>FREIGHTRM-A-032-SI26-M19-L</v>
      </c>
      <c r="G2321" s="97" t="s">
        <v>7844</v>
      </c>
      <c r="H2321" s="95">
        <v>1736647</v>
      </c>
      <c r="I2321" s="85" t="s">
        <v>6622</v>
      </c>
      <c r="J2321" s="92">
        <v>46119</v>
      </c>
      <c r="K2321" s="92" t="s">
        <v>8009</v>
      </c>
      <c r="L2321" s="80" t="s">
        <v>117</v>
      </c>
      <c r="M2321" s="80" t="s">
        <v>8009</v>
      </c>
      <c r="N2321" s="73" t="s">
        <v>116</v>
      </c>
      <c r="O2321" s="71">
        <v>0</v>
      </c>
      <c r="P2321" s="71">
        <v>0</v>
      </c>
      <c r="Q2321" s="79">
        <v>219.82</v>
      </c>
      <c r="R2321" s="79">
        <v>30.23</v>
      </c>
      <c r="S2321" s="71">
        <v>0</v>
      </c>
      <c r="T2321" s="79">
        <v>250.05</v>
      </c>
      <c r="U2321" s="87" t="s">
        <v>118</v>
      </c>
      <c r="V2321" s="84">
        <f t="shared" si="245"/>
        <v>250.05</v>
      </c>
      <c r="W2321" s="70" t="s">
        <v>7619</v>
      </c>
      <c r="X2321" s="6" t="s">
        <v>8010</v>
      </c>
      <c r="Y2321" s="80" t="s">
        <v>8011</v>
      </c>
      <c r="Z2321" s="80" t="s">
        <v>1439</v>
      </c>
      <c r="AA2321" s="109" t="s">
        <v>1266</v>
      </c>
      <c r="AB2321" s="76" t="s">
        <v>539</v>
      </c>
      <c r="AC2321" s="76" t="s">
        <v>540</v>
      </c>
      <c r="AD2321" s="76" t="s">
        <v>174</v>
      </c>
      <c r="AE2321" s="378">
        <v>67110003</v>
      </c>
      <c r="AF2321" s="76" t="s">
        <v>96</v>
      </c>
      <c r="AG2321" s="82"/>
      <c r="AH2321" s="60"/>
      <c r="AI2321" s="75" t="s">
        <v>7693</v>
      </c>
      <c r="AJ2321" s="6" t="s">
        <v>103</v>
      </c>
      <c r="AK2321" s="81">
        <v>0</v>
      </c>
      <c r="AL2321" s="6" t="s">
        <v>103</v>
      </c>
      <c r="AM2321" s="342"/>
      <c r="AN2321" s="342"/>
      <c r="AO2321" s="342"/>
    </row>
    <row r="2322" spans="1:41">
      <c r="A2322" s="75" t="s">
        <v>7693</v>
      </c>
      <c r="B2322" s="6" t="s">
        <v>93</v>
      </c>
      <c r="C2322" s="76">
        <v>2321</v>
      </c>
      <c r="D2322" s="6" t="s">
        <v>593</v>
      </c>
      <c r="E2322" s="76" t="s">
        <v>2163</v>
      </c>
      <c r="F2322" s="6" t="str">
        <f t="shared" si="244"/>
        <v>FREIGHTFG-A-0014-SE26-M19</v>
      </c>
      <c r="G2322" s="97" t="s">
        <v>7845</v>
      </c>
      <c r="H2322" s="95">
        <v>1736972</v>
      </c>
      <c r="I2322" s="85" t="s">
        <v>6622</v>
      </c>
      <c r="J2322" s="92">
        <v>46119</v>
      </c>
      <c r="K2322" s="92" t="s">
        <v>8012</v>
      </c>
      <c r="L2322" s="80" t="s">
        <v>1264</v>
      </c>
      <c r="M2322" s="80" t="s">
        <v>8012</v>
      </c>
      <c r="N2322" s="73" t="s">
        <v>116</v>
      </c>
      <c r="O2322" s="71">
        <v>0</v>
      </c>
      <c r="P2322" s="71">
        <v>0</v>
      </c>
      <c r="Q2322" s="79">
        <v>2581.71</v>
      </c>
      <c r="R2322" s="79">
        <v>301.31</v>
      </c>
      <c r="S2322" s="71">
        <v>0</v>
      </c>
      <c r="T2322" s="79">
        <v>2883.02</v>
      </c>
      <c r="U2322" s="87" t="s">
        <v>118</v>
      </c>
      <c r="V2322" s="84">
        <f t="shared" si="245"/>
        <v>2883.02</v>
      </c>
      <c r="W2322" s="70" t="s">
        <v>7619</v>
      </c>
      <c r="X2322" s="6" t="s">
        <v>2040</v>
      </c>
      <c r="Y2322" s="80" t="s">
        <v>1449</v>
      </c>
      <c r="Z2322" s="80" t="s">
        <v>2041</v>
      </c>
      <c r="AA2322" s="109" t="s">
        <v>1358</v>
      </c>
      <c r="AB2322" s="76" t="s">
        <v>539</v>
      </c>
      <c r="AC2322" s="76" t="s">
        <v>541</v>
      </c>
      <c r="AD2322" s="76" t="s">
        <v>543</v>
      </c>
      <c r="AE2322" s="76" t="s">
        <v>549</v>
      </c>
      <c r="AF2322" s="76" t="s">
        <v>96</v>
      </c>
      <c r="AG2322" s="82"/>
      <c r="AH2322" s="60"/>
      <c r="AI2322" s="75" t="s">
        <v>7693</v>
      </c>
      <c r="AJ2322" s="6" t="s">
        <v>111</v>
      </c>
      <c r="AK2322" s="81">
        <f>V2322</f>
        <v>2883.02</v>
      </c>
      <c r="AL2322" s="6" t="s">
        <v>111</v>
      </c>
      <c r="AM2322" s="342"/>
      <c r="AN2322" s="342"/>
      <c r="AO2322" s="342"/>
    </row>
    <row r="2323" spans="1:41">
      <c r="A2323" s="75" t="s">
        <v>7693</v>
      </c>
      <c r="B2323" s="6" t="s">
        <v>93</v>
      </c>
      <c r="C2323" s="76">
        <v>2322</v>
      </c>
      <c r="D2323" s="6" t="s">
        <v>593</v>
      </c>
      <c r="E2323" s="76" t="s">
        <v>2163</v>
      </c>
      <c r="F2323" s="6" t="str">
        <f t="shared" si="244"/>
        <v>FREIGHTFG-A-0006-SE26-M19</v>
      </c>
      <c r="G2323" s="97" t="s">
        <v>4532</v>
      </c>
      <c r="H2323" s="95">
        <v>1736956</v>
      </c>
      <c r="I2323" s="85" t="s">
        <v>6622</v>
      </c>
      <c r="J2323" s="92">
        <v>46119</v>
      </c>
      <c r="K2323" s="92" t="s">
        <v>4854</v>
      </c>
      <c r="L2323" s="80" t="s">
        <v>1264</v>
      </c>
      <c r="M2323" s="80" t="s">
        <v>4854</v>
      </c>
      <c r="N2323" s="73" t="s">
        <v>116</v>
      </c>
      <c r="O2323" s="71">
        <v>0</v>
      </c>
      <c r="P2323" s="71">
        <v>0</v>
      </c>
      <c r="Q2323" s="79">
        <v>1877</v>
      </c>
      <c r="R2323" s="79">
        <v>300.32</v>
      </c>
      <c r="S2323" s="71">
        <v>0</v>
      </c>
      <c r="T2323" s="79">
        <v>2177.3200000000002</v>
      </c>
      <c r="U2323" s="87" t="s">
        <v>118</v>
      </c>
      <c r="V2323" s="84">
        <f t="shared" si="245"/>
        <v>2177.3200000000002</v>
      </c>
      <c r="W2323" s="70" t="s">
        <v>7619</v>
      </c>
      <c r="X2323" s="6" t="s">
        <v>2040</v>
      </c>
      <c r="Y2323" s="80" t="s">
        <v>1449</v>
      </c>
      <c r="Z2323" s="80" t="s">
        <v>2542</v>
      </c>
      <c r="AA2323" s="109" t="s">
        <v>2543</v>
      </c>
      <c r="AB2323" s="76" t="s">
        <v>539</v>
      </c>
      <c r="AC2323" s="76" t="s">
        <v>541</v>
      </c>
      <c r="AD2323" s="76" t="s">
        <v>543</v>
      </c>
      <c r="AE2323" s="76" t="s">
        <v>549</v>
      </c>
      <c r="AF2323" s="76" t="s">
        <v>96</v>
      </c>
      <c r="AG2323" s="82"/>
      <c r="AH2323" s="60"/>
      <c r="AI2323" s="75" t="s">
        <v>7693</v>
      </c>
      <c r="AJ2323" s="6" t="s">
        <v>111</v>
      </c>
      <c r="AK2323" s="81">
        <f>V2323</f>
        <v>2177.3200000000002</v>
      </c>
      <c r="AL2323" s="6" t="s">
        <v>111</v>
      </c>
      <c r="AM2323" s="342"/>
      <c r="AN2323" s="342"/>
      <c r="AO2323" s="342"/>
    </row>
    <row r="2324" spans="1:41">
      <c r="A2324" s="75" t="s">
        <v>7693</v>
      </c>
      <c r="B2324" s="6" t="s">
        <v>93</v>
      </c>
      <c r="C2324" s="76">
        <v>2323</v>
      </c>
      <c r="D2324" s="6" t="s">
        <v>593</v>
      </c>
      <c r="E2324" s="76" t="s">
        <v>2163</v>
      </c>
      <c r="F2324" s="6" t="str">
        <f t="shared" si="244"/>
        <v>FREIGHTFG-A-0014-SE26-M19.SINCO</v>
      </c>
      <c r="G2324" s="97" t="s">
        <v>7846</v>
      </c>
      <c r="H2324" s="95">
        <v>1736977</v>
      </c>
      <c r="I2324" s="85" t="s">
        <v>6622</v>
      </c>
      <c r="J2324" s="92">
        <v>46119</v>
      </c>
      <c r="K2324" s="92" t="s">
        <v>8013</v>
      </c>
      <c r="L2324" s="80" t="s">
        <v>1264</v>
      </c>
      <c r="M2324" s="80" t="s">
        <v>8013</v>
      </c>
      <c r="N2324" s="73" t="s">
        <v>116</v>
      </c>
      <c r="O2324" s="71">
        <v>0</v>
      </c>
      <c r="P2324" s="71">
        <v>0</v>
      </c>
      <c r="Q2324" s="79">
        <v>340.29</v>
      </c>
      <c r="R2324" s="79">
        <v>39.81</v>
      </c>
      <c r="S2324" s="71">
        <v>0</v>
      </c>
      <c r="T2324" s="79">
        <v>380.1</v>
      </c>
      <c r="U2324" s="87" t="s">
        <v>118</v>
      </c>
      <c r="V2324" s="84">
        <f t="shared" si="245"/>
        <v>380.1</v>
      </c>
      <c r="W2324" s="70" t="s">
        <v>7619</v>
      </c>
      <c r="X2324" s="6" t="s">
        <v>2040</v>
      </c>
      <c r="Y2324" s="80" t="s">
        <v>1449</v>
      </c>
      <c r="Z2324" s="80" t="s">
        <v>2041</v>
      </c>
      <c r="AA2324" s="109" t="s">
        <v>1358</v>
      </c>
      <c r="AB2324" s="76" t="s">
        <v>539</v>
      </c>
      <c r="AC2324" s="76" t="s">
        <v>541</v>
      </c>
      <c r="AD2324" s="76" t="s">
        <v>543</v>
      </c>
      <c r="AE2324" s="76" t="s">
        <v>549</v>
      </c>
      <c r="AF2324" s="76" t="s">
        <v>96</v>
      </c>
      <c r="AG2324" s="82"/>
      <c r="AH2324" s="60"/>
      <c r="AI2324" s="75" t="s">
        <v>7693</v>
      </c>
      <c r="AJ2324" s="6" t="s">
        <v>111</v>
      </c>
      <c r="AK2324" s="81">
        <f>V2324</f>
        <v>380.1</v>
      </c>
      <c r="AL2324" s="6" t="s">
        <v>111</v>
      </c>
      <c r="AM2324" s="342"/>
      <c r="AN2324" s="342"/>
      <c r="AO2324" s="342"/>
    </row>
    <row r="2325" spans="1:41">
      <c r="A2325" s="75" t="s">
        <v>7693</v>
      </c>
      <c r="B2325" s="6" t="s">
        <v>93</v>
      </c>
      <c r="C2325" s="76">
        <v>2324</v>
      </c>
      <c r="D2325" s="6" t="s">
        <v>593</v>
      </c>
      <c r="E2325" s="76" t="s">
        <v>2163</v>
      </c>
      <c r="F2325" s="6" t="str">
        <f t="shared" si="244"/>
        <v>FREIGHTFG-A-0003-SE26-M19</v>
      </c>
      <c r="G2325" s="395" t="s">
        <v>3465</v>
      </c>
      <c r="H2325" s="391">
        <v>1739274</v>
      </c>
      <c r="I2325" s="85" t="s">
        <v>6622</v>
      </c>
      <c r="J2325" s="92">
        <v>46121</v>
      </c>
      <c r="K2325" s="92" t="s">
        <v>8014</v>
      </c>
      <c r="L2325" s="80" t="s">
        <v>1264</v>
      </c>
      <c r="M2325" s="80" t="s">
        <v>8014</v>
      </c>
      <c r="N2325" s="73" t="s">
        <v>116</v>
      </c>
      <c r="O2325" s="71">
        <v>0</v>
      </c>
      <c r="P2325" s="71">
        <v>0</v>
      </c>
      <c r="Q2325" s="79">
        <v>450</v>
      </c>
      <c r="R2325" s="79">
        <v>0</v>
      </c>
      <c r="S2325" s="71">
        <v>0</v>
      </c>
      <c r="T2325" s="79">
        <v>450</v>
      </c>
      <c r="U2325" s="87" t="s">
        <v>118</v>
      </c>
      <c r="V2325" s="84">
        <f t="shared" si="245"/>
        <v>450</v>
      </c>
      <c r="W2325" s="70" t="s">
        <v>7619</v>
      </c>
      <c r="X2325" s="6" t="s">
        <v>2040</v>
      </c>
      <c r="Y2325" s="80" t="s">
        <v>1449</v>
      </c>
      <c r="Z2325" s="80" t="s">
        <v>2041</v>
      </c>
      <c r="AA2325" s="109" t="s">
        <v>1358</v>
      </c>
      <c r="AB2325" s="76" t="s">
        <v>539</v>
      </c>
      <c r="AC2325" s="76" t="s">
        <v>541</v>
      </c>
      <c r="AD2325" s="76" t="s">
        <v>543</v>
      </c>
      <c r="AE2325" s="76" t="s">
        <v>549</v>
      </c>
      <c r="AF2325" s="76" t="s">
        <v>96</v>
      </c>
      <c r="AG2325" s="82"/>
      <c r="AH2325" s="60"/>
      <c r="AI2325" s="75" t="s">
        <v>7693</v>
      </c>
      <c r="AJ2325" s="6" t="s">
        <v>111</v>
      </c>
      <c r="AK2325" s="81">
        <f>V2325</f>
        <v>450</v>
      </c>
      <c r="AL2325" s="6" t="s">
        <v>111</v>
      </c>
      <c r="AM2325" s="342"/>
      <c r="AN2325" s="342"/>
      <c r="AO2325" s="342"/>
    </row>
    <row r="2326" spans="1:41">
      <c r="A2326" s="75" t="s">
        <v>7693</v>
      </c>
      <c r="B2326" s="6" t="s">
        <v>93</v>
      </c>
      <c r="C2326" s="76">
        <v>2325</v>
      </c>
      <c r="D2326" s="6" t="s">
        <v>106</v>
      </c>
      <c r="E2326" s="80" t="s">
        <v>2163</v>
      </c>
      <c r="F2326" s="6" t="str">
        <f t="shared" si="244"/>
        <v>FREIGHTRM-A-037-SI26-M19-L</v>
      </c>
      <c r="G2326" s="391" t="s">
        <v>7847</v>
      </c>
      <c r="H2326" s="391">
        <v>644040</v>
      </c>
      <c r="I2326" s="85" t="s">
        <v>6622</v>
      </c>
      <c r="J2326" s="92">
        <v>46118</v>
      </c>
      <c r="K2326" s="92"/>
      <c r="L2326" s="78" t="s">
        <v>116</v>
      </c>
      <c r="M2326" s="76" t="s">
        <v>174</v>
      </c>
      <c r="N2326" s="73" t="s">
        <v>116</v>
      </c>
      <c r="O2326" s="71">
        <v>0</v>
      </c>
      <c r="P2326" s="71">
        <v>0</v>
      </c>
      <c r="Q2326" s="79">
        <v>692.4</v>
      </c>
      <c r="R2326" s="79">
        <v>0</v>
      </c>
      <c r="S2326" s="71">
        <v>0</v>
      </c>
      <c r="T2326" s="79">
        <v>692.4</v>
      </c>
      <c r="U2326" s="87" t="s">
        <v>118</v>
      </c>
      <c r="V2326" s="84">
        <f t="shared" si="245"/>
        <v>692.4</v>
      </c>
      <c r="W2326" s="61">
        <v>46116</v>
      </c>
      <c r="X2326" s="6" t="s">
        <v>153</v>
      </c>
      <c r="Y2326" s="76" t="s">
        <v>154</v>
      </c>
      <c r="Z2326" s="76" t="s">
        <v>155</v>
      </c>
      <c r="AA2326" s="76" t="s">
        <v>156</v>
      </c>
      <c r="AB2326" s="76" t="s">
        <v>539</v>
      </c>
      <c r="AC2326" s="76" t="s">
        <v>540</v>
      </c>
      <c r="AD2326" s="76" t="s">
        <v>174</v>
      </c>
      <c r="AE2326" s="378">
        <v>67110003</v>
      </c>
      <c r="AF2326" s="76" t="s">
        <v>96</v>
      </c>
      <c r="AG2326" s="82"/>
      <c r="AH2326" s="60"/>
      <c r="AI2326" s="75" t="s">
        <v>7693</v>
      </c>
      <c r="AJ2326" s="6" t="s">
        <v>103</v>
      </c>
      <c r="AK2326" s="81">
        <v>0</v>
      </c>
      <c r="AL2326" s="6" t="s">
        <v>103</v>
      </c>
      <c r="AM2326" s="342"/>
      <c r="AN2326" s="342"/>
      <c r="AO2326" s="342"/>
    </row>
    <row r="2327" spans="1:41">
      <c r="A2327" s="75" t="s">
        <v>7693</v>
      </c>
      <c r="B2327" s="6" t="s">
        <v>93</v>
      </c>
      <c r="C2327" s="76">
        <v>2326</v>
      </c>
      <c r="D2327" s="6" t="s">
        <v>106</v>
      </c>
      <c r="E2327" s="80" t="s">
        <v>2163</v>
      </c>
      <c r="F2327" s="6" t="str">
        <f t="shared" si="244"/>
        <v>FREIGHTRM-J-1307LI26- M23.PFA</v>
      </c>
      <c r="G2327" s="95" t="s">
        <v>7848</v>
      </c>
      <c r="H2327" s="95">
        <v>644376</v>
      </c>
      <c r="I2327" s="85" t="s">
        <v>6622</v>
      </c>
      <c r="J2327" s="92">
        <v>46119</v>
      </c>
      <c r="K2327" s="92"/>
      <c r="L2327" s="78" t="s">
        <v>116</v>
      </c>
      <c r="M2327" s="76" t="s">
        <v>173</v>
      </c>
      <c r="N2327" s="73" t="s">
        <v>116</v>
      </c>
      <c r="O2327" s="71">
        <v>0</v>
      </c>
      <c r="P2327" s="71">
        <v>0</v>
      </c>
      <c r="Q2327" s="79">
        <v>1930</v>
      </c>
      <c r="R2327" s="79">
        <v>0</v>
      </c>
      <c r="S2327" s="71">
        <v>0</v>
      </c>
      <c r="T2327" s="79">
        <v>1930</v>
      </c>
      <c r="U2327" s="87" t="s">
        <v>118</v>
      </c>
      <c r="V2327" s="84">
        <f t="shared" si="245"/>
        <v>1930</v>
      </c>
      <c r="W2327" s="61">
        <v>46118</v>
      </c>
      <c r="X2327" s="6" t="s">
        <v>8015</v>
      </c>
      <c r="Y2327" s="76" t="s">
        <v>8016</v>
      </c>
      <c r="Z2327" s="76" t="s">
        <v>2046</v>
      </c>
      <c r="AA2327" s="76" t="s">
        <v>164</v>
      </c>
      <c r="AB2327" s="76" t="s">
        <v>1118</v>
      </c>
      <c r="AC2327" s="76" t="s">
        <v>540</v>
      </c>
      <c r="AD2327" s="76" t="s">
        <v>173</v>
      </c>
      <c r="AE2327" s="76">
        <v>67180000</v>
      </c>
      <c r="AF2327" s="76" t="s">
        <v>96</v>
      </c>
      <c r="AG2327" s="82"/>
      <c r="AH2327" s="60"/>
      <c r="AI2327" s="75" t="s">
        <v>7693</v>
      </c>
      <c r="AJ2327" s="6" t="s">
        <v>103</v>
      </c>
      <c r="AK2327" s="81">
        <v>0</v>
      </c>
      <c r="AL2327" s="6" t="s">
        <v>103</v>
      </c>
      <c r="AM2327" s="342"/>
      <c r="AN2327" s="342"/>
      <c r="AO2327" s="342"/>
    </row>
    <row r="2328" spans="1:41">
      <c r="A2328" s="75" t="s">
        <v>7693</v>
      </c>
      <c r="B2328" s="6" t="s">
        <v>93</v>
      </c>
      <c r="C2328" s="76">
        <v>2327</v>
      </c>
      <c r="D2328" s="6" t="s">
        <v>106</v>
      </c>
      <c r="E2328" s="80" t="s">
        <v>2163</v>
      </c>
      <c r="F2328" s="6" t="str">
        <f t="shared" si="244"/>
        <v>FREIGHTRM-A-041-SI26-M19-L</v>
      </c>
      <c r="G2328" s="95" t="s">
        <v>7849</v>
      </c>
      <c r="H2328" s="95">
        <v>644595</v>
      </c>
      <c r="I2328" s="85" t="s">
        <v>6622</v>
      </c>
      <c r="J2328" s="92">
        <v>46119</v>
      </c>
      <c r="K2328" s="92"/>
      <c r="L2328" s="78" t="s">
        <v>116</v>
      </c>
      <c r="M2328" s="76" t="s">
        <v>174</v>
      </c>
      <c r="N2328" s="73" t="s">
        <v>116</v>
      </c>
      <c r="O2328" s="71">
        <v>0</v>
      </c>
      <c r="P2328" s="71">
        <v>0</v>
      </c>
      <c r="Q2328" s="79">
        <v>684.64</v>
      </c>
      <c r="R2328" s="79">
        <v>0</v>
      </c>
      <c r="S2328" s="71">
        <v>0</v>
      </c>
      <c r="T2328" s="79">
        <v>684.64</v>
      </c>
      <c r="U2328" s="87" t="s">
        <v>118</v>
      </c>
      <c r="V2328" s="84">
        <f t="shared" si="245"/>
        <v>684.64</v>
      </c>
      <c r="W2328" s="61">
        <v>46112</v>
      </c>
      <c r="X2328" s="6" t="s">
        <v>8017</v>
      </c>
      <c r="Y2328" s="76" t="s">
        <v>154</v>
      </c>
      <c r="Z2328" s="76" t="s">
        <v>155</v>
      </c>
      <c r="AA2328" s="76" t="s">
        <v>8018</v>
      </c>
      <c r="AB2328" s="76" t="s">
        <v>539</v>
      </c>
      <c r="AC2328" s="76" t="s">
        <v>540</v>
      </c>
      <c r="AD2328" s="76" t="s">
        <v>174</v>
      </c>
      <c r="AE2328" s="378">
        <v>67110003</v>
      </c>
      <c r="AF2328" s="76" t="s">
        <v>96</v>
      </c>
      <c r="AG2328" s="82"/>
      <c r="AH2328" s="60"/>
      <c r="AI2328" s="75" t="s">
        <v>7693</v>
      </c>
      <c r="AJ2328" s="6" t="s">
        <v>103</v>
      </c>
      <c r="AK2328" s="81">
        <v>0</v>
      </c>
      <c r="AL2328" s="6" t="s">
        <v>103</v>
      </c>
      <c r="AM2328" s="342"/>
      <c r="AN2328" s="342"/>
      <c r="AO2328" s="342"/>
    </row>
    <row r="2329" spans="1:41">
      <c r="A2329" s="75" t="s">
        <v>7693</v>
      </c>
      <c r="B2329" s="6" t="s">
        <v>93</v>
      </c>
      <c r="C2329" s="76">
        <v>2328</v>
      </c>
      <c r="D2329" s="6" t="s">
        <v>104</v>
      </c>
      <c r="E2329" s="80" t="s">
        <v>2163</v>
      </c>
      <c r="F2329" s="6" t="str">
        <f t="shared" si="244"/>
        <v>FREIGHTPAQUETERIA</v>
      </c>
      <c r="G2329" s="6" t="s">
        <v>127</v>
      </c>
      <c r="H2329" s="6" t="s">
        <v>7850</v>
      </c>
      <c r="I2329" s="85" t="s">
        <v>6622</v>
      </c>
      <c r="J2329" s="92">
        <v>46125</v>
      </c>
      <c r="K2329" s="92" t="s">
        <v>116</v>
      </c>
      <c r="L2329" s="90" t="s">
        <v>119</v>
      </c>
      <c r="M2329" s="76" t="s">
        <v>25</v>
      </c>
      <c r="N2329" s="73" t="s">
        <v>116</v>
      </c>
      <c r="O2329" s="71">
        <v>0</v>
      </c>
      <c r="P2329" s="71">
        <v>0</v>
      </c>
      <c r="Q2329" s="79">
        <v>26424.92</v>
      </c>
      <c r="R2329" s="79">
        <v>0</v>
      </c>
      <c r="S2329" s="71">
        <v>0</v>
      </c>
      <c r="T2329" s="79">
        <v>26424.92</v>
      </c>
      <c r="U2329" s="87" t="s">
        <v>24</v>
      </c>
      <c r="V2329" s="84">
        <f t="shared" ref="V2329:V2331" si="246">T2329/17.32</f>
        <v>1525.6882217090067</v>
      </c>
      <c r="W2329" s="61" t="s">
        <v>119</v>
      </c>
      <c r="X2329" s="6" t="s">
        <v>120</v>
      </c>
      <c r="Y2329" s="76" t="s">
        <v>120</v>
      </c>
      <c r="Z2329" s="76" t="s">
        <v>121</v>
      </c>
      <c r="AA2329" s="76" t="s">
        <v>122</v>
      </c>
      <c r="AB2329" s="76" t="s">
        <v>539</v>
      </c>
      <c r="AC2329" s="76" t="s">
        <v>540</v>
      </c>
      <c r="AD2329" s="76" t="s">
        <v>25</v>
      </c>
      <c r="AE2329" s="76" t="s">
        <v>544</v>
      </c>
      <c r="AF2329" s="76" t="s">
        <v>96</v>
      </c>
      <c r="AG2329" s="82"/>
      <c r="AH2329" s="60"/>
      <c r="AI2329" s="75" t="s">
        <v>7693</v>
      </c>
      <c r="AJ2329" s="6" t="s">
        <v>103</v>
      </c>
      <c r="AK2329" s="81">
        <v>0</v>
      </c>
      <c r="AL2329" s="6" t="s">
        <v>103</v>
      </c>
      <c r="AM2329" s="342"/>
      <c r="AN2329" s="342"/>
      <c r="AO2329" s="342"/>
    </row>
    <row r="2330" spans="1:41">
      <c r="A2330" s="75" t="s">
        <v>7693</v>
      </c>
      <c r="B2330" s="6" t="s">
        <v>93</v>
      </c>
      <c r="C2330" s="76">
        <v>2329</v>
      </c>
      <c r="D2330" s="6" t="s">
        <v>104</v>
      </c>
      <c r="E2330" s="80" t="s">
        <v>2163</v>
      </c>
      <c r="F2330" s="6" t="str">
        <f t="shared" si="244"/>
        <v>FREIGHTPAQUETERIA</v>
      </c>
      <c r="G2330" s="97" t="s">
        <v>127</v>
      </c>
      <c r="H2330" s="6" t="s">
        <v>7851</v>
      </c>
      <c r="I2330" s="85" t="s">
        <v>6622</v>
      </c>
      <c r="J2330" s="92">
        <v>46132</v>
      </c>
      <c r="K2330" s="92" t="s">
        <v>116</v>
      </c>
      <c r="L2330" s="90" t="s">
        <v>119</v>
      </c>
      <c r="M2330" s="76" t="s">
        <v>25</v>
      </c>
      <c r="N2330" s="73" t="s">
        <v>116</v>
      </c>
      <c r="O2330" s="71">
        <v>0</v>
      </c>
      <c r="P2330" s="71">
        <v>0</v>
      </c>
      <c r="Q2330" s="79">
        <v>44854.15</v>
      </c>
      <c r="R2330" s="79">
        <v>0</v>
      </c>
      <c r="S2330" s="71">
        <v>0</v>
      </c>
      <c r="T2330" s="79">
        <v>44854.15</v>
      </c>
      <c r="U2330" s="87" t="s">
        <v>24</v>
      </c>
      <c r="V2330" s="84">
        <f t="shared" si="246"/>
        <v>2589.7315242494228</v>
      </c>
      <c r="W2330" s="61" t="s">
        <v>119</v>
      </c>
      <c r="X2330" s="6" t="s">
        <v>120</v>
      </c>
      <c r="Y2330" s="76" t="s">
        <v>120</v>
      </c>
      <c r="Z2330" s="76" t="s">
        <v>121</v>
      </c>
      <c r="AA2330" s="76" t="s">
        <v>122</v>
      </c>
      <c r="AB2330" s="76" t="s">
        <v>539</v>
      </c>
      <c r="AC2330" s="76" t="s">
        <v>540</v>
      </c>
      <c r="AD2330" s="76" t="s">
        <v>25</v>
      </c>
      <c r="AE2330" s="76" t="s">
        <v>544</v>
      </c>
      <c r="AF2330" s="76" t="s">
        <v>96</v>
      </c>
      <c r="AG2330" s="82"/>
      <c r="AH2330" s="60"/>
      <c r="AI2330" s="75" t="s">
        <v>7693</v>
      </c>
      <c r="AJ2330" s="6" t="s">
        <v>103</v>
      </c>
      <c r="AK2330" s="81">
        <v>0</v>
      </c>
      <c r="AL2330" s="6" t="s">
        <v>103</v>
      </c>
      <c r="AM2330" s="342"/>
      <c r="AN2330" s="342"/>
      <c r="AO2330" s="342"/>
    </row>
    <row r="2331" spans="1:41">
      <c r="A2331" s="75" t="s">
        <v>7693</v>
      </c>
      <c r="B2331" s="6" t="s">
        <v>93</v>
      </c>
      <c r="C2331" s="76">
        <v>2330</v>
      </c>
      <c r="D2331" s="6" t="s">
        <v>104</v>
      </c>
      <c r="E2331" s="80" t="s">
        <v>2163</v>
      </c>
      <c r="F2331" s="6" t="str">
        <f t="shared" si="244"/>
        <v>FREIGHTPAQUETERIA</v>
      </c>
      <c r="G2331" s="97" t="s">
        <v>127</v>
      </c>
      <c r="H2331" s="6" t="s">
        <v>7852</v>
      </c>
      <c r="I2331" s="85" t="s">
        <v>6622</v>
      </c>
      <c r="J2331" s="92">
        <v>46125</v>
      </c>
      <c r="K2331" s="92" t="s">
        <v>116</v>
      </c>
      <c r="L2331" s="90" t="s">
        <v>8019</v>
      </c>
      <c r="M2331" s="76" t="s">
        <v>25</v>
      </c>
      <c r="N2331" s="73" t="s">
        <v>116</v>
      </c>
      <c r="O2331" s="71">
        <v>0</v>
      </c>
      <c r="P2331" s="71">
        <v>0</v>
      </c>
      <c r="Q2331" s="79">
        <v>163.38999999999999</v>
      </c>
      <c r="R2331" s="79">
        <v>26.14</v>
      </c>
      <c r="S2331" s="71">
        <v>0</v>
      </c>
      <c r="T2331" s="79">
        <v>189.53</v>
      </c>
      <c r="U2331" s="87" t="s">
        <v>24</v>
      </c>
      <c r="V2331" s="84">
        <f t="shared" si="246"/>
        <v>10.94284064665127</v>
      </c>
      <c r="W2331" s="61">
        <v>46112</v>
      </c>
      <c r="X2331" t="s">
        <v>8020</v>
      </c>
      <c r="Y2331" s="76" t="s">
        <v>537</v>
      </c>
      <c r="Z2331" s="76" t="s">
        <v>121</v>
      </c>
      <c r="AA2331" s="76" t="s">
        <v>122</v>
      </c>
      <c r="AB2331" s="76" t="s">
        <v>539</v>
      </c>
      <c r="AC2331" s="76" t="s">
        <v>540</v>
      </c>
      <c r="AD2331" s="76" t="s">
        <v>25</v>
      </c>
      <c r="AE2331" s="76" t="s">
        <v>544</v>
      </c>
      <c r="AF2331" s="76" t="s">
        <v>96</v>
      </c>
      <c r="AG2331" s="82"/>
      <c r="AH2331" s="60"/>
      <c r="AI2331" s="75" t="s">
        <v>7693</v>
      </c>
      <c r="AJ2331" s="6" t="s">
        <v>103</v>
      </c>
      <c r="AK2331" s="81">
        <v>0</v>
      </c>
      <c r="AL2331" s="6" t="s">
        <v>103</v>
      </c>
      <c r="AM2331" s="342"/>
      <c r="AN2331" s="342"/>
      <c r="AO2331" s="342"/>
    </row>
    <row r="2332" spans="1:41">
      <c r="A2332" s="75" t="s">
        <v>7693</v>
      </c>
      <c r="B2332" s="6" t="s">
        <v>93</v>
      </c>
      <c r="C2332" s="76">
        <v>2331</v>
      </c>
      <c r="D2332" s="76" t="s">
        <v>109</v>
      </c>
      <c r="E2332" s="76" t="s">
        <v>105</v>
      </c>
      <c r="F2332" s="6" t="str">
        <f t="shared" si="244"/>
        <v>STORAGEINVENTARIO</v>
      </c>
      <c r="G2332" s="95" t="s">
        <v>194</v>
      </c>
      <c r="H2332" s="6" t="s">
        <v>7853</v>
      </c>
      <c r="I2332" s="85" t="s">
        <v>6622</v>
      </c>
      <c r="J2332" s="100">
        <v>46118</v>
      </c>
      <c r="K2332" s="92"/>
      <c r="L2332" s="77" t="s">
        <v>116</v>
      </c>
      <c r="M2332" s="76" t="s">
        <v>195</v>
      </c>
      <c r="N2332" s="73" t="s">
        <v>116</v>
      </c>
      <c r="O2332" s="71">
        <v>0</v>
      </c>
      <c r="P2332" s="71">
        <v>0</v>
      </c>
      <c r="Q2332" s="79">
        <v>324</v>
      </c>
      <c r="R2332" s="79">
        <v>0</v>
      </c>
      <c r="S2332" s="71">
        <v>0</v>
      </c>
      <c r="T2332" s="79">
        <v>324</v>
      </c>
      <c r="U2332" s="87" t="s">
        <v>118</v>
      </c>
      <c r="V2332" s="84">
        <f t="shared" ref="V2332:V2333" si="247">T2332</f>
        <v>324</v>
      </c>
      <c r="W2332" s="61" t="s">
        <v>119</v>
      </c>
      <c r="X2332" s="6" t="s">
        <v>122</v>
      </c>
      <c r="Y2332" s="76" t="s">
        <v>121</v>
      </c>
      <c r="Z2332" s="76" t="s">
        <v>178</v>
      </c>
      <c r="AA2332" s="76" t="s">
        <v>196</v>
      </c>
      <c r="AB2332" s="76" t="s">
        <v>539</v>
      </c>
      <c r="AC2332" s="76" t="s">
        <v>541</v>
      </c>
      <c r="AD2332" s="76" t="s">
        <v>195</v>
      </c>
      <c r="AE2332" s="76">
        <v>75640000</v>
      </c>
      <c r="AF2332" s="76" t="s">
        <v>96</v>
      </c>
      <c r="AG2332" s="82"/>
      <c r="AH2332" s="60"/>
      <c r="AI2332" s="75" t="s">
        <v>7693</v>
      </c>
      <c r="AJ2332" s="6" t="s">
        <v>103</v>
      </c>
      <c r="AK2332" s="81">
        <v>0</v>
      </c>
      <c r="AL2332" s="6" t="s">
        <v>103</v>
      </c>
      <c r="AM2332" s="342"/>
      <c r="AN2332" s="342"/>
      <c r="AO2332" s="342"/>
    </row>
    <row r="2333" spans="1:41">
      <c r="A2333" s="75" t="s">
        <v>7693</v>
      </c>
      <c r="B2333" s="6" t="s">
        <v>93</v>
      </c>
      <c r="C2333" s="76">
        <v>2332</v>
      </c>
      <c r="D2333" s="76" t="s">
        <v>109</v>
      </c>
      <c r="E2333" s="76" t="s">
        <v>105</v>
      </c>
      <c r="F2333" s="6" t="str">
        <f t="shared" si="244"/>
        <v>STORAGEINVENTARIO</v>
      </c>
      <c r="G2333" s="95" t="s">
        <v>194</v>
      </c>
      <c r="H2333" s="6" t="s">
        <v>7854</v>
      </c>
      <c r="I2333" s="85" t="s">
        <v>6622</v>
      </c>
      <c r="J2333" s="100">
        <v>46122</v>
      </c>
      <c r="K2333" s="92"/>
      <c r="L2333" s="77" t="s">
        <v>116</v>
      </c>
      <c r="M2333" s="76" t="s">
        <v>195</v>
      </c>
      <c r="N2333" s="73" t="s">
        <v>116</v>
      </c>
      <c r="O2333" s="71">
        <v>0</v>
      </c>
      <c r="P2333" s="71">
        <v>0</v>
      </c>
      <c r="Q2333" s="79">
        <v>192</v>
      </c>
      <c r="R2333" s="79">
        <v>0</v>
      </c>
      <c r="S2333" s="71">
        <v>0</v>
      </c>
      <c r="T2333" s="79">
        <v>192</v>
      </c>
      <c r="U2333" s="87" t="s">
        <v>118</v>
      </c>
      <c r="V2333" s="84">
        <f t="shared" si="247"/>
        <v>192</v>
      </c>
      <c r="W2333" s="61" t="s">
        <v>119</v>
      </c>
      <c r="X2333" s="6" t="s">
        <v>122</v>
      </c>
      <c r="Y2333" s="76" t="s">
        <v>121</v>
      </c>
      <c r="Z2333" s="76" t="s">
        <v>178</v>
      </c>
      <c r="AA2333" s="76" t="s">
        <v>196</v>
      </c>
      <c r="AB2333" s="76" t="s">
        <v>539</v>
      </c>
      <c r="AC2333" s="76" t="s">
        <v>541</v>
      </c>
      <c r="AD2333" s="76" t="s">
        <v>195</v>
      </c>
      <c r="AE2333" s="76">
        <v>75640000</v>
      </c>
      <c r="AF2333" s="76" t="s">
        <v>96</v>
      </c>
      <c r="AG2333" s="82"/>
      <c r="AH2333" s="60"/>
      <c r="AI2333" s="75" t="s">
        <v>7693</v>
      </c>
      <c r="AJ2333" s="6" t="s">
        <v>103</v>
      </c>
      <c r="AK2333" s="81">
        <v>0</v>
      </c>
      <c r="AL2333" s="6" t="s">
        <v>103</v>
      </c>
      <c r="AM2333" s="342"/>
      <c r="AN2333" s="342"/>
      <c r="AO2333" s="342"/>
    </row>
    <row r="2334" spans="1:41">
      <c r="A2334" s="75" t="s">
        <v>7693</v>
      </c>
      <c r="B2334" s="6" t="s">
        <v>93</v>
      </c>
      <c r="C2334" s="76">
        <v>2333</v>
      </c>
      <c r="D2334" s="76" t="s">
        <v>1564</v>
      </c>
      <c r="E2334" s="76" t="s">
        <v>2163</v>
      </c>
      <c r="F2334" s="6" t="str">
        <f t="shared" si="244"/>
        <v xml:space="preserve">FREIGHTRM-M-067-SI26-M19 </v>
      </c>
      <c r="G2334" s="95" t="s">
        <v>7855</v>
      </c>
      <c r="H2334" s="80">
        <v>66467</v>
      </c>
      <c r="I2334" s="85" t="s">
        <v>6622</v>
      </c>
      <c r="J2334" s="100">
        <v>46122</v>
      </c>
      <c r="K2334" s="100" t="s">
        <v>8021</v>
      </c>
      <c r="L2334" s="77"/>
      <c r="M2334" s="76" t="s">
        <v>173</v>
      </c>
      <c r="N2334" s="76" t="s">
        <v>8022</v>
      </c>
      <c r="O2334" s="71">
        <v>0</v>
      </c>
      <c r="P2334" s="71">
        <v>0</v>
      </c>
      <c r="Q2334" s="79">
        <v>76940</v>
      </c>
      <c r="R2334" s="79">
        <v>12310.4</v>
      </c>
      <c r="S2334" s="71">
        <v>0</v>
      </c>
      <c r="T2334" s="79">
        <v>89250.4</v>
      </c>
      <c r="U2334" s="87" t="s">
        <v>24</v>
      </c>
      <c r="V2334" s="84">
        <f t="shared" ref="V2334:V2338" si="248">T2334/17.32</f>
        <v>5153.0254041570433</v>
      </c>
      <c r="W2334" s="61">
        <v>46105</v>
      </c>
      <c r="X2334" s="76" t="s">
        <v>2058</v>
      </c>
      <c r="Y2334" s="76" t="s">
        <v>2059</v>
      </c>
      <c r="Z2334" s="76" t="s">
        <v>2058</v>
      </c>
      <c r="AA2334" s="76" t="s">
        <v>2058</v>
      </c>
      <c r="AB2334" s="76" t="s">
        <v>539</v>
      </c>
      <c r="AC2334" s="76" t="s">
        <v>540</v>
      </c>
      <c r="AD2334" s="76" t="s">
        <v>174</v>
      </c>
      <c r="AE2334" s="378">
        <v>67110003</v>
      </c>
      <c r="AF2334" s="76" t="s">
        <v>96</v>
      </c>
      <c r="AG2334" s="82"/>
      <c r="AH2334" s="60"/>
      <c r="AI2334" s="75" t="s">
        <v>7693</v>
      </c>
      <c r="AJ2334" s="6" t="s">
        <v>103</v>
      </c>
      <c r="AK2334" s="81">
        <v>0</v>
      </c>
      <c r="AL2334" s="6" t="s">
        <v>103</v>
      </c>
      <c r="AM2334" s="342"/>
      <c r="AN2334" s="342"/>
      <c r="AO2334" s="342"/>
    </row>
    <row r="2335" spans="1:41">
      <c r="A2335" s="75" t="s">
        <v>7693</v>
      </c>
      <c r="B2335" s="6" t="s">
        <v>93</v>
      </c>
      <c r="C2335" s="76">
        <v>2334</v>
      </c>
      <c r="D2335" s="76" t="s">
        <v>1564</v>
      </c>
      <c r="E2335" s="76" t="s">
        <v>2163</v>
      </c>
      <c r="F2335" s="6" t="str">
        <f t="shared" si="244"/>
        <v xml:space="preserve">FREIGHTAF-M-110-SI26-M46/ AF-M-103-SI26-M46 </v>
      </c>
      <c r="G2335" s="95" t="s">
        <v>7856</v>
      </c>
      <c r="H2335" s="80">
        <v>66473</v>
      </c>
      <c r="I2335" s="85" t="s">
        <v>6622</v>
      </c>
      <c r="J2335" s="100">
        <v>46122</v>
      </c>
      <c r="K2335" s="100" t="s">
        <v>8023</v>
      </c>
      <c r="L2335" s="77"/>
      <c r="M2335" s="76" t="s">
        <v>173</v>
      </c>
      <c r="N2335" s="76" t="s">
        <v>6877</v>
      </c>
      <c r="O2335" s="71">
        <v>0</v>
      </c>
      <c r="P2335" s="71">
        <v>0</v>
      </c>
      <c r="Q2335" s="79">
        <v>71300</v>
      </c>
      <c r="R2335" s="79">
        <v>11408</v>
      </c>
      <c r="S2335" s="71">
        <v>0</v>
      </c>
      <c r="T2335" s="79">
        <v>82708</v>
      </c>
      <c r="U2335" s="87" t="s">
        <v>24</v>
      </c>
      <c r="V2335" s="84">
        <f t="shared" si="248"/>
        <v>4775.288683602771</v>
      </c>
      <c r="W2335" s="61">
        <v>46106</v>
      </c>
      <c r="X2335" s="76" t="s">
        <v>2058</v>
      </c>
      <c r="Y2335" s="76" t="s">
        <v>2059</v>
      </c>
      <c r="Z2335" s="76" t="s">
        <v>2058</v>
      </c>
      <c r="AA2335" s="76" t="s">
        <v>2058</v>
      </c>
      <c r="AB2335" s="76" t="s">
        <v>1106</v>
      </c>
      <c r="AC2335" s="76" t="s">
        <v>540</v>
      </c>
      <c r="AD2335" s="76" t="s">
        <v>174</v>
      </c>
      <c r="AE2335" s="378">
        <v>67110003</v>
      </c>
      <c r="AF2335" s="76" t="s">
        <v>96</v>
      </c>
      <c r="AG2335" s="82"/>
      <c r="AH2335" s="60"/>
      <c r="AI2335" s="75" t="s">
        <v>7693</v>
      </c>
      <c r="AJ2335" s="6" t="s">
        <v>103</v>
      </c>
      <c r="AK2335" s="81">
        <v>0</v>
      </c>
      <c r="AL2335" s="6" t="s">
        <v>103</v>
      </c>
      <c r="AM2335" s="342"/>
      <c r="AN2335" s="342"/>
      <c r="AO2335" s="342"/>
    </row>
    <row r="2336" spans="1:41">
      <c r="A2336" s="75" t="s">
        <v>7693</v>
      </c>
      <c r="B2336" s="6" t="s">
        <v>93</v>
      </c>
      <c r="C2336" s="76">
        <v>2335</v>
      </c>
      <c r="D2336" s="76" t="s">
        <v>1564</v>
      </c>
      <c r="E2336" s="76" t="s">
        <v>2163</v>
      </c>
      <c r="F2336" s="6" t="str">
        <f t="shared" si="244"/>
        <v xml:space="preserve">FREIGHTAF-M-112-SI26-M46 </v>
      </c>
      <c r="G2336" s="95" t="s">
        <v>7857</v>
      </c>
      <c r="H2336" s="80">
        <v>66472</v>
      </c>
      <c r="I2336" s="85" t="s">
        <v>6622</v>
      </c>
      <c r="J2336" s="100">
        <v>46122</v>
      </c>
      <c r="K2336" s="100" t="s">
        <v>8024</v>
      </c>
      <c r="L2336" s="77" t="s">
        <v>116</v>
      </c>
      <c r="M2336" s="76" t="s">
        <v>173</v>
      </c>
      <c r="N2336" s="76" t="s">
        <v>8025</v>
      </c>
      <c r="O2336" s="71">
        <v>0</v>
      </c>
      <c r="P2336" s="71">
        <v>0</v>
      </c>
      <c r="Q2336" s="79">
        <v>71300</v>
      </c>
      <c r="R2336" s="79">
        <v>11408</v>
      </c>
      <c r="S2336" s="71">
        <v>0</v>
      </c>
      <c r="T2336" s="79">
        <v>82708</v>
      </c>
      <c r="U2336" s="87" t="s">
        <v>24</v>
      </c>
      <c r="V2336" s="84">
        <f t="shared" si="248"/>
        <v>4775.288683602771</v>
      </c>
      <c r="W2336" s="61">
        <v>46106</v>
      </c>
      <c r="X2336" s="76" t="s">
        <v>2058</v>
      </c>
      <c r="Y2336" s="76" t="s">
        <v>2059</v>
      </c>
      <c r="Z2336" s="76" t="s">
        <v>2058</v>
      </c>
      <c r="AA2336" s="76" t="s">
        <v>2058</v>
      </c>
      <c r="AB2336" s="76" t="s">
        <v>1106</v>
      </c>
      <c r="AC2336" s="76" t="s">
        <v>540</v>
      </c>
      <c r="AD2336" s="76" t="s">
        <v>174</v>
      </c>
      <c r="AE2336" s="378">
        <v>67110003</v>
      </c>
      <c r="AF2336" s="76" t="s">
        <v>96</v>
      </c>
      <c r="AG2336" s="82"/>
      <c r="AH2336" s="60"/>
      <c r="AI2336" s="75" t="s">
        <v>7693</v>
      </c>
      <c r="AJ2336" s="6" t="s">
        <v>103</v>
      </c>
      <c r="AK2336" s="81">
        <v>0</v>
      </c>
      <c r="AL2336" s="6" t="s">
        <v>103</v>
      </c>
      <c r="AM2336" s="342"/>
      <c r="AN2336" s="342"/>
      <c r="AO2336" s="342"/>
    </row>
    <row r="2337" spans="1:41">
      <c r="A2337" s="75" t="s">
        <v>7693</v>
      </c>
      <c r="B2337" s="6" t="s">
        <v>93</v>
      </c>
      <c r="C2337" s="76">
        <v>2336</v>
      </c>
      <c r="D2337" s="76" t="s">
        <v>1564</v>
      </c>
      <c r="E2337" s="76" t="s">
        <v>2163</v>
      </c>
      <c r="F2337" s="6" t="str">
        <f t="shared" si="244"/>
        <v xml:space="preserve">FREIGHTRM-M-070-SI26-M19 </v>
      </c>
      <c r="G2337" s="95" t="s">
        <v>7858</v>
      </c>
      <c r="H2337" s="80">
        <v>66470</v>
      </c>
      <c r="I2337" s="85" t="s">
        <v>6622</v>
      </c>
      <c r="J2337" s="100">
        <v>46122</v>
      </c>
      <c r="K2337" s="100" t="s">
        <v>8026</v>
      </c>
      <c r="L2337" s="77" t="s">
        <v>116</v>
      </c>
      <c r="M2337" s="76" t="s">
        <v>173</v>
      </c>
      <c r="N2337" s="76" t="s">
        <v>8027</v>
      </c>
      <c r="O2337" s="71">
        <v>0</v>
      </c>
      <c r="P2337" s="71">
        <v>0</v>
      </c>
      <c r="Q2337" s="79">
        <v>78700</v>
      </c>
      <c r="R2337" s="79">
        <v>12592</v>
      </c>
      <c r="S2337" s="71">
        <v>0</v>
      </c>
      <c r="T2337" s="79">
        <v>91292</v>
      </c>
      <c r="U2337" s="87" t="s">
        <v>24</v>
      </c>
      <c r="V2337" s="84">
        <f t="shared" si="248"/>
        <v>5270.9006928406461</v>
      </c>
      <c r="W2337" s="61">
        <v>46106</v>
      </c>
      <c r="X2337" s="76" t="s">
        <v>2058</v>
      </c>
      <c r="Y2337" s="76" t="s">
        <v>2059</v>
      </c>
      <c r="Z2337" s="76" t="s">
        <v>2058</v>
      </c>
      <c r="AA2337" s="76" t="s">
        <v>2058</v>
      </c>
      <c r="AB2337" s="76" t="s">
        <v>539</v>
      </c>
      <c r="AC2337" s="76" t="s">
        <v>540</v>
      </c>
      <c r="AD2337" s="76" t="s">
        <v>174</v>
      </c>
      <c r="AE2337" s="378">
        <v>67110003</v>
      </c>
      <c r="AF2337" s="76" t="s">
        <v>96</v>
      </c>
      <c r="AG2337" s="82"/>
      <c r="AH2337" s="60"/>
      <c r="AI2337" s="75" t="s">
        <v>7693</v>
      </c>
      <c r="AJ2337" s="6" t="s">
        <v>103</v>
      </c>
      <c r="AK2337" s="81">
        <v>0</v>
      </c>
      <c r="AL2337" s="6" t="s">
        <v>103</v>
      </c>
      <c r="AM2337" s="342"/>
      <c r="AN2337" s="342"/>
      <c r="AO2337" s="342"/>
    </row>
    <row r="2338" spans="1:41">
      <c r="A2338" s="75" t="s">
        <v>7693</v>
      </c>
      <c r="B2338" s="6" t="s">
        <v>93</v>
      </c>
      <c r="C2338" s="76">
        <v>2337</v>
      </c>
      <c r="D2338" s="76" t="s">
        <v>1564</v>
      </c>
      <c r="E2338" s="76" t="s">
        <v>2163</v>
      </c>
      <c r="F2338" s="6" t="str">
        <f t="shared" si="244"/>
        <v xml:space="preserve">FREIGHTAF-M-115-SI26-M19 </v>
      </c>
      <c r="G2338" s="95" t="s">
        <v>7859</v>
      </c>
      <c r="H2338" s="80">
        <v>66463</v>
      </c>
      <c r="I2338" s="85" t="s">
        <v>6622</v>
      </c>
      <c r="J2338" s="100">
        <v>46122</v>
      </c>
      <c r="K2338" s="100" t="s">
        <v>8028</v>
      </c>
      <c r="L2338" s="77" t="s">
        <v>116</v>
      </c>
      <c r="M2338" s="76" t="s">
        <v>173</v>
      </c>
      <c r="N2338" s="76" t="s">
        <v>8029</v>
      </c>
      <c r="O2338" s="71">
        <v>0</v>
      </c>
      <c r="P2338" s="71">
        <v>0</v>
      </c>
      <c r="Q2338" s="79">
        <v>68700</v>
      </c>
      <c r="R2338" s="79">
        <v>10992</v>
      </c>
      <c r="S2338" s="71">
        <v>0</v>
      </c>
      <c r="T2338" s="79">
        <v>79692</v>
      </c>
      <c r="U2338" s="87" t="s">
        <v>24</v>
      </c>
      <c r="V2338" s="84">
        <f t="shared" si="248"/>
        <v>4601.154734411085</v>
      </c>
      <c r="W2338" s="61">
        <v>46107</v>
      </c>
      <c r="X2338" s="76" t="s">
        <v>2058</v>
      </c>
      <c r="Y2338" s="76" t="s">
        <v>2059</v>
      </c>
      <c r="Z2338" s="76" t="s">
        <v>2058</v>
      </c>
      <c r="AA2338" s="76" t="s">
        <v>2058</v>
      </c>
      <c r="AB2338" s="76" t="s">
        <v>539</v>
      </c>
      <c r="AC2338" s="76" t="s">
        <v>540</v>
      </c>
      <c r="AD2338" s="76" t="s">
        <v>174</v>
      </c>
      <c r="AE2338" s="378">
        <v>67110003</v>
      </c>
      <c r="AF2338" s="76" t="s">
        <v>96</v>
      </c>
      <c r="AG2338" s="82"/>
      <c r="AH2338" s="60"/>
      <c r="AI2338" s="75" t="s">
        <v>7693</v>
      </c>
      <c r="AJ2338" s="6" t="s">
        <v>103</v>
      </c>
      <c r="AK2338" s="81">
        <v>0</v>
      </c>
      <c r="AL2338" s="6" t="s">
        <v>103</v>
      </c>
      <c r="AM2338" s="342"/>
      <c r="AN2338" s="342"/>
      <c r="AO2338" s="342"/>
    </row>
    <row r="2339" spans="1:41">
      <c r="A2339" s="75" t="s">
        <v>7693</v>
      </c>
      <c r="B2339" s="6" t="s">
        <v>93</v>
      </c>
      <c r="C2339" s="76">
        <v>2338</v>
      </c>
      <c r="D2339" s="76" t="s">
        <v>97</v>
      </c>
      <c r="E2339" s="76" t="s">
        <v>2163</v>
      </c>
      <c r="F2339" s="6" t="str">
        <f t="shared" si="244"/>
        <v>FREIGHTFG-R-2180LE25.M46-M45</v>
      </c>
      <c r="G2339" s="95" t="s">
        <v>7860</v>
      </c>
      <c r="H2339" s="99">
        <v>57949</v>
      </c>
      <c r="I2339" s="85" t="s">
        <v>6622</v>
      </c>
      <c r="J2339" s="100">
        <v>46122</v>
      </c>
      <c r="K2339" s="100" t="s">
        <v>8030</v>
      </c>
      <c r="L2339" s="77" t="s">
        <v>116</v>
      </c>
      <c r="M2339" s="76" t="s">
        <v>195</v>
      </c>
      <c r="N2339" s="76">
        <v>5184027</v>
      </c>
      <c r="O2339" s="71">
        <v>0</v>
      </c>
      <c r="P2339" s="71">
        <v>0</v>
      </c>
      <c r="Q2339" s="79">
        <v>5775</v>
      </c>
      <c r="R2339" s="71">
        <v>0</v>
      </c>
      <c r="S2339" s="71">
        <v>0</v>
      </c>
      <c r="T2339" s="79">
        <v>5775</v>
      </c>
      <c r="U2339" s="87" t="s">
        <v>118</v>
      </c>
      <c r="V2339" s="84">
        <f t="shared" ref="V2339:V2343" si="249">T2339</f>
        <v>5775</v>
      </c>
      <c r="W2339" s="61">
        <v>46113</v>
      </c>
      <c r="X2339" s="76" t="s">
        <v>230</v>
      </c>
      <c r="Y2339" s="76" t="s">
        <v>178</v>
      </c>
      <c r="Z2339" s="76" t="s">
        <v>178</v>
      </c>
      <c r="AA2339" s="76" t="s">
        <v>232</v>
      </c>
      <c r="AB2339" s="76" t="s">
        <v>1106</v>
      </c>
      <c r="AC2339" s="76" t="s">
        <v>541</v>
      </c>
      <c r="AD2339" s="76" t="s">
        <v>195</v>
      </c>
      <c r="AE2339" s="76" t="s">
        <v>547</v>
      </c>
      <c r="AF2339" s="76" t="s">
        <v>96</v>
      </c>
      <c r="AG2339" s="82"/>
      <c r="AH2339" s="60"/>
      <c r="AI2339" s="75" t="s">
        <v>7693</v>
      </c>
      <c r="AJ2339" s="6" t="s">
        <v>103</v>
      </c>
      <c r="AK2339" s="81">
        <v>0</v>
      </c>
      <c r="AL2339" s="6" t="s">
        <v>103</v>
      </c>
      <c r="AM2339" s="342"/>
      <c r="AN2339" s="342"/>
      <c r="AO2339" s="342"/>
    </row>
    <row r="2340" spans="1:41">
      <c r="A2340" s="75" t="s">
        <v>7693</v>
      </c>
      <c r="B2340" s="6" t="s">
        <v>93</v>
      </c>
      <c r="C2340" s="76">
        <v>2339</v>
      </c>
      <c r="D2340" s="76" t="s">
        <v>97</v>
      </c>
      <c r="E2340" s="76" t="s">
        <v>2163</v>
      </c>
      <c r="F2340" s="6" t="str">
        <f t="shared" si="244"/>
        <v>FREIGHTFG-R-2181LE25.M01-M45</v>
      </c>
      <c r="G2340" s="95" t="s">
        <v>7861</v>
      </c>
      <c r="H2340" s="99">
        <v>57950</v>
      </c>
      <c r="I2340" s="85" t="s">
        <v>6622</v>
      </c>
      <c r="J2340" s="100">
        <v>46122</v>
      </c>
      <c r="K2340" s="100" t="s">
        <v>8030</v>
      </c>
      <c r="L2340" s="77" t="s">
        <v>116</v>
      </c>
      <c r="M2340" s="76" t="s">
        <v>195</v>
      </c>
      <c r="N2340" s="76" t="s">
        <v>3039</v>
      </c>
      <c r="O2340" s="71">
        <v>0</v>
      </c>
      <c r="P2340" s="71">
        <v>0</v>
      </c>
      <c r="Q2340" s="79">
        <v>4545</v>
      </c>
      <c r="R2340" s="71">
        <v>0</v>
      </c>
      <c r="S2340" s="71">
        <v>0</v>
      </c>
      <c r="T2340" s="79">
        <v>4545</v>
      </c>
      <c r="U2340" s="87" t="s">
        <v>118</v>
      </c>
      <c r="V2340" s="84">
        <f t="shared" si="249"/>
        <v>4545</v>
      </c>
      <c r="W2340" s="61">
        <v>46115</v>
      </c>
      <c r="X2340" s="76" t="s">
        <v>230</v>
      </c>
      <c r="Y2340" s="76" t="s">
        <v>178</v>
      </c>
      <c r="Z2340" s="76" t="s">
        <v>178</v>
      </c>
      <c r="AA2340" s="76" t="s">
        <v>109</v>
      </c>
      <c r="AB2340" s="76" t="s">
        <v>542</v>
      </c>
      <c r="AC2340" s="76" t="s">
        <v>541</v>
      </c>
      <c r="AD2340" s="76" t="s">
        <v>195</v>
      </c>
      <c r="AE2340" s="76" t="s">
        <v>547</v>
      </c>
      <c r="AF2340" s="76" t="s">
        <v>96</v>
      </c>
      <c r="AG2340" s="82"/>
      <c r="AH2340" s="60"/>
      <c r="AI2340" s="75" t="s">
        <v>7693</v>
      </c>
      <c r="AJ2340" s="6" t="s">
        <v>103</v>
      </c>
      <c r="AK2340" s="81">
        <v>0</v>
      </c>
      <c r="AL2340" s="6" t="s">
        <v>103</v>
      </c>
      <c r="AM2340" s="342"/>
      <c r="AN2340" s="342"/>
      <c r="AO2340" s="342"/>
    </row>
    <row r="2341" spans="1:41">
      <c r="A2341" s="75" t="s">
        <v>7693</v>
      </c>
      <c r="B2341" s="6" t="s">
        <v>93</v>
      </c>
      <c r="C2341" s="76">
        <v>2340</v>
      </c>
      <c r="D2341" s="76" t="s">
        <v>97</v>
      </c>
      <c r="E2341" s="76" t="s">
        <v>2163</v>
      </c>
      <c r="F2341" s="6" t="str">
        <f t="shared" si="244"/>
        <v>FREIGHTFG-R-2182LE25.M46-M45</v>
      </c>
      <c r="G2341" s="95" t="s">
        <v>7862</v>
      </c>
      <c r="H2341" s="99">
        <v>57951</v>
      </c>
      <c r="I2341" s="85" t="s">
        <v>6622</v>
      </c>
      <c r="J2341" s="100">
        <v>46122</v>
      </c>
      <c r="K2341" s="100" t="s">
        <v>8030</v>
      </c>
      <c r="L2341" s="77" t="s">
        <v>116</v>
      </c>
      <c r="M2341" s="76" t="s">
        <v>195</v>
      </c>
      <c r="N2341" s="76" t="s">
        <v>8031</v>
      </c>
      <c r="O2341" s="71">
        <v>0</v>
      </c>
      <c r="P2341" s="71">
        <v>0</v>
      </c>
      <c r="Q2341" s="79">
        <v>6025</v>
      </c>
      <c r="R2341" s="71">
        <v>0</v>
      </c>
      <c r="S2341" s="71">
        <v>0</v>
      </c>
      <c r="T2341" s="79">
        <v>6025</v>
      </c>
      <c r="U2341" s="87" t="s">
        <v>118</v>
      </c>
      <c r="V2341" s="84">
        <f t="shared" si="249"/>
        <v>6025</v>
      </c>
      <c r="W2341" s="61">
        <v>46115</v>
      </c>
      <c r="X2341" s="76" t="s">
        <v>230</v>
      </c>
      <c r="Y2341" s="76" t="s">
        <v>178</v>
      </c>
      <c r="Z2341" s="76" t="s">
        <v>178</v>
      </c>
      <c r="AA2341" s="76" t="s">
        <v>232</v>
      </c>
      <c r="AB2341" s="76" t="s">
        <v>1106</v>
      </c>
      <c r="AC2341" s="76" t="s">
        <v>541</v>
      </c>
      <c r="AD2341" s="76" t="s">
        <v>195</v>
      </c>
      <c r="AE2341" s="76" t="s">
        <v>547</v>
      </c>
      <c r="AF2341" s="76" t="s">
        <v>96</v>
      </c>
      <c r="AG2341" s="82"/>
      <c r="AH2341" s="60"/>
      <c r="AI2341" s="75" t="s">
        <v>7693</v>
      </c>
      <c r="AJ2341" s="6" t="s">
        <v>103</v>
      </c>
      <c r="AK2341" s="81">
        <v>0</v>
      </c>
      <c r="AL2341" s="6" t="s">
        <v>103</v>
      </c>
      <c r="AM2341" s="342"/>
      <c r="AN2341" s="342"/>
      <c r="AO2341" s="342"/>
    </row>
    <row r="2342" spans="1:41">
      <c r="A2342" s="75" t="s">
        <v>7693</v>
      </c>
      <c r="B2342" s="6" t="s">
        <v>93</v>
      </c>
      <c r="C2342" s="76">
        <v>2341</v>
      </c>
      <c r="D2342" s="76" t="s">
        <v>97</v>
      </c>
      <c r="E2342" s="76" t="s">
        <v>2163</v>
      </c>
      <c r="F2342" s="6" t="str">
        <f t="shared" si="244"/>
        <v>FREIGHTFG-R-2183LE25.M19</v>
      </c>
      <c r="G2342" s="95" t="s">
        <v>7863</v>
      </c>
      <c r="H2342" s="99">
        <v>57952</v>
      </c>
      <c r="I2342" s="85" t="s">
        <v>6622</v>
      </c>
      <c r="J2342" s="100">
        <v>46122</v>
      </c>
      <c r="K2342" s="100" t="s">
        <v>8030</v>
      </c>
      <c r="L2342" s="77" t="s">
        <v>116</v>
      </c>
      <c r="M2342" s="76" t="s">
        <v>195</v>
      </c>
      <c r="N2342" s="76">
        <v>5182941</v>
      </c>
      <c r="O2342" s="71">
        <v>0</v>
      </c>
      <c r="P2342" s="71">
        <v>0</v>
      </c>
      <c r="Q2342" s="79">
        <v>5197</v>
      </c>
      <c r="R2342" s="71">
        <v>0</v>
      </c>
      <c r="S2342" s="71">
        <v>0</v>
      </c>
      <c r="T2342" s="79">
        <v>5197</v>
      </c>
      <c r="U2342" s="87" t="s">
        <v>118</v>
      </c>
      <c r="V2342" s="84">
        <f t="shared" si="249"/>
        <v>5197</v>
      </c>
      <c r="W2342" s="61">
        <v>46115</v>
      </c>
      <c r="X2342" s="76" t="s">
        <v>230</v>
      </c>
      <c r="Y2342" s="76" t="s">
        <v>178</v>
      </c>
      <c r="Z2342" s="76" t="s">
        <v>178</v>
      </c>
      <c r="AA2342" s="76" t="s">
        <v>231</v>
      </c>
      <c r="AB2342" s="76" t="s">
        <v>539</v>
      </c>
      <c r="AC2342" s="76" t="s">
        <v>541</v>
      </c>
      <c r="AD2342" s="76" t="s">
        <v>195</v>
      </c>
      <c r="AE2342" s="76" t="s">
        <v>547</v>
      </c>
      <c r="AF2342" s="76" t="s">
        <v>96</v>
      </c>
      <c r="AG2342" s="82"/>
      <c r="AH2342" s="60"/>
      <c r="AI2342" s="75" t="s">
        <v>7693</v>
      </c>
      <c r="AJ2342" s="6" t="s">
        <v>111</v>
      </c>
      <c r="AK2342" s="81">
        <f>V2342</f>
        <v>5197</v>
      </c>
      <c r="AL2342" s="6" t="s">
        <v>111</v>
      </c>
      <c r="AM2342" s="342"/>
      <c r="AN2342" s="342"/>
      <c r="AO2342" s="342"/>
    </row>
    <row r="2343" spans="1:41">
      <c r="A2343" s="75" t="s">
        <v>7693</v>
      </c>
      <c r="B2343" s="6" t="s">
        <v>93</v>
      </c>
      <c r="C2343" s="76">
        <v>2342</v>
      </c>
      <c r="D2343" s="76" t="s">
        <v>97</v>
      </c>
      <c r="E2343" s="76" t="s">
        <v>2163</v>
      </c>
      <c r="F2343" s="6" t="str">
        <f t="shared" si="244"/>
        <v>FREIGHTFG-R-2184LE25.M19</v>
      </c>
      <c r="G2343" s="391" t="s">
        <v>7864</v>
      </c>
      <c r="H2343" s="396">
        <v>57953</v>
      </c>
      <c r="I2343" s="85" t="s">
        <v>6622</v>
      </c>
      <c r="J2343" s="100">
        <v>46122</v>
      </c>
      <c r="K2343" s="100" t="s">
        <v>8030</v>
      </c>
      <c r="L2343" s="77" t="s">
        <v>116</v>
      </c>
      <c r="M2343" s="76" t="s">
        <v>195</v>
      </c>
      <c r="N2343" s="76" t="s">
        <v>7655</v>
      </c>
      <c r="O2343" s="71">
        <v>0</v>
      </c>
      <c r="P2343" s="71">
        <v>0</v>
      </c>
      <c r="Q2343" s="79">
        <v>6022</v>
      </c>
      <c r="R2343" s="71">
        <v>0</v>
      </c>
      <c r="S2343" s="71">
        <v>0</v>
      </c>
      <c r="T2343" s="79">
        <v>6022</v>
      </c>
      <c r="U2343" s="87" t="s">
        <v>118</v>
      </c>
      <c r="V2343" s="84">
        <f t="shared" si="249"/>
        <v>6022</v>
      </c>
      <c r="W2343" s="61">
        <v>46115</v>
      </c>
      <c r="X2343" s="76" t="s">
        <v>230</v>
      </c>
      <c r="Y2343" s="76" t="s">
        <v>178</v>
      </c>
      <c r="Z2343" s="76" t="s">
        <v>178</v>
      </c>
      <c r="AA2343" s="76" t="s">
        <v>231</v>
      </c>
      <c r="AB2343" s="76" t="s">
        <v>539</v>
      </c>
      <c r="AC2343" s="76" t="s">
        <v>541</v>
      </c>
      <c r="AD2343" s="76" t="s">
        <v>195</v>
      </c>
      <c r="AE2343" s="76" t="s">
        <v>547</v>
      </c>
      <c r="AF2343" s="76" t="s">
        <v>96</v>
      </c>
      <c r="AG2343" s="82"/>
      <c r="AH2343" s="60"/>
      <c r="AI2343" s="75" t="s">
        <v>7693</v>
      </c>
      <c r="AJ2343" s="6" t="s">
        <v>111</v>
      </c>
      <c r="AK2343" s="81">
        <f>V2343</f>
        <v>6022</v>
      </c>
      <c r="AL2343" s="6" t="s">
        <v>111</v>
      </c>
      <c r="AM2343" s="342"/>
      <c r="AN2343" s="342"/>
      <c r="AO2343" s="342"/>
    </row>
    <row r="2344" spans="1:41">
      <c r="A2344" s="75" t="s">
        <v>7693</v>
      </c>
      <c r="B2344" s="6" t="s">
        <v>93</v>
      </c>
      <c r="C2344" s="76">
        <v>2343</v>
      </c>
      <c r="D2344" s="6" t="s">
        <v>594</v>
      </c>
      <c r="E2344" s="6" t="s">
        <v>2163</v>
      </c>
      <c r="F2344" s="6" t="str">
        <f t="shared" si="244"/>
        <v>FREIGHTFG-V-041-V1E26-M46</v>
      </c>
      <c r="G2344" s="395" t="s">
        <v>7865</v>
      </c>
      <c r="H2344" s="395" t="s">
        <v>7866</v>
      </c>
      <c r="I2344" s="85" t="s">
        <v>6622</v>
      </c>
      <c r="J2344" s="92">
        <v>46119</v>
      </c>
      <c r="K2344" s="97" t="s">
        <v>8032</v>
      </c>
      <c r="L2344" s="6" t="s">
        <v>1470</v>
      </c>
      <c r="M2344" s="6" t="s">
        <v>174</v>
      </c>
      <c r="N2344" s="6" t="s">
        <v>1471</v>
      </c>
      <c r="O2344" s="71">
        <v>0</v>
      </c>
      <c r="P2344" s="71">
        <v>0</v>
      </c>
      <c r="Q2344" s="79">
        <v>12100</v>
      </c>
      <c r="R2344" s="79">
        <v>1936</v>
      </c>
      <c r="S2344" s="71">
        <v>484</v>
      </c>
      <c r="T2344" s="79">
        <v>13552</v>
      </c>
      <c r="U2344" s="6" t="s">
        <v>24</v>
      </c>
      <c r="V2344" s="84">
        <f t="shared" ref="V2344:V2351" si="250">T2344/17.32</f>
        <v>782.44803695150119</v>
      </c>
      <c r="W2344" s="110">
        <v>46118</v>
      </c>
      <c r="X2344" s="6" t="s">
        <v>122</v>
      </c>
      <c r="Y2344" s="6" t="s">
        <v>121</v>
      </c>
      <c r="Z2344" s="6" t="s">
        <v>1472</v>
      </c>
      <c r="AA2344" s="6" t="s">
        <v>1470</v>
      </c>
      <c r="AB2344" s="76" t="s">
        <v>1106</v>
      </c>
      <c r="AC2344" s="76" t="s">
        <v>541</v>
      </c>
      <c r="AD2344" s="76" t="s">
        <v>195</v>
      </c>
      <c r="AE2344" s="76" t="s">
        <v>547</v>
      </c>
      <c r="AF2344" s="76" t="s">
        <v>96</v>
      </c>
      <c r="AG2344" s="82"/>
      <c r="AH2344" s="60"/>
      <c r="AI2344" s="75" t="s">
        <v>7693</v>
      </c>
      <c r="AJ2344" s="6" t="s">
        <v>103</v>
      </c>
      <c r="AK2344" s="81">
        <v>0</v>
      </c>
      <c r="AL2344" s="6" t="s">
        <v>103</v>
      </c>
      <c r="AM2344" s="342"/>
      <c r="AN2344" s="342"/>
      <c r="AO2344" s="342"/>
    </row>
    <row r="2345" spans="1:41">
      <c r="A2345" s="75" t="s">
        <v>7693</v>
      </c>
      <c r="B2345" s="6" t="s">
        <v>93</v>
      </c>
      <c r="C2345" s="76">
        <v>2344</v>
      </c>
      <c r="D2345" s="6" t="s">
        <v>594</v>
      </c>
      <c r="E2345" s="6" t="s">
        <v>2163</v>
      </c>
      <c r="F2345" s="6" t="str">
        <f t="shared" si="244"/>
        <v>FREIGHTRM-M-089-SI26-M19</v>
      </c>
      <c r="G2345" s="97" t="s">
        <v>7867</v>
      </c>
      <c r="H2345" s="97" t="s">
        <v>7868</v>
      </c>
      <c r="I2345" s="85" t="s">
        <v>6622</v>
      </c>
      <c r="J2345" s="92">
        <v>46118</v>
      </c>
      <c r="K2345" s="97" t="s">
        <v>8033</v>
      </c>
      <c r="L2345" s="6" t="s">
        <v>7985</v>
      </c>
      <c r="M2345" s="6" t="s">
        <v>174</v>
      </c>
      <c r="N2345" s="6" t="s">
        <v>1479</v>
      </c>
      <c r="O2345" s="71">
        <v>0</v>
      </c>
      <c r="P2345" s="71">
        <v>0</v>
      </c>
      <c r="Q2345" s="79">
        <v>50250</v>
      </c>
      <c r="R2345" s="79">
        <v>8040</v>
      </c>
      <c r="S2345" s="71">
        <v>2010</v>
      </c>
      <c r="T2345" s="79">
        <v>56280</v>
      </c>
      <c r="U2345" s="6" t="s">
        <v>24</v>
      </c>
      <c r="V2345" s="84">
        <f t="shared" si="250"/>
        <v>3249.4226327944571</v>
      </c>
      <c r="W2345" s="110" t="s">
        <v>119</v>
      </c>
      <c r="X2345" s="6" t="s">
        <v>1480</v>
      </c>
      <c r="Y2345" s="6" t="s">
        <v>129</v>
      </c>
      <c r="Z2345" s="6" t="s">
        <v>239</v>
      </c>
      <c r="AA2345" s="6" t="s">
        <v>122</v>
      </c>
      <c r="AB2345" s="76" t="s">
        <v>539</v>
      </c>
      <c r="AC2345" s="76" t="s">
        <v>540</v>
      </c>
      <c r="AD2345" s="76" t="s">
        <v>174</v>
      </c>
      <c r="AE2345" s="378">
        <v>67110003</v>
      </c>
      <c r="AF2345" s="76" t="s">
        <v>96</v>
      </c>
      <c r="AG2345" s="82"/>
      <c r="AH2345" s="60"/>
      <c r="AI2345" s="75" t="s">
        <v>7693</v>
      </c>
      <c r="AJ2345" s="6" t="s">
        <v>103</v>
      </c>
      <c r="AK2345" s="81">
        <v>0</v>
      </c>
      <c r="AL2345" s="6" t="s">
        <v>103</v>
      </c>
      <c r="AM2345" s="342"/>
      <c r="AN2345" s="342"/>
      <c r="AO2345" s="342"/>
    </row>
    <row r="2346" spans="1:41">
      <c r="A2346" s="75" t="s">
        <v>7693</v>
      </c>
      <c r="B2346" s="6" t="s">
        <v>93</v>
      </c>
      <c r="C2346" s="76">
        <v>2345</v>
      </c>
      <c r="D2346" s="6" t="s">
        <v>594</v>
      </c>
      <c r="E2346" s="6" t="s">
        <v>2163</v>
      </c>
      <c r="F2346" s="6" t="str">
        <f t="shared" si="244"/>
        <v>FREIGHTRM-M-095-SI26-M19</v>
      </c>
      <c r="G2346" s="97" t="s">
        <v>7869</v>
      </c>
      <c r="H2346" s="97" t="s">
        <v>7870</v>
      </c>
      <c r="I2346" s="85" t="s">
        <v>6622</v>
      </c>
      <c r="J2346" s="92">
        <v>46118</v>
      </c>
      <c r="K2346" s="97" t="s">
        <v>8034</v>
      </c>
      <c r="L2346" s="6" t="s">
        <v>7989</v>
      </c>
      <c r="M2346" s="6" t="s">
        <v>174</v>
      </c>
      <c r="N2346" s="6" t="s">
        <v>1479</v>
      </c>
      <c r="O2346" s="71">
        <v>0</v>
      </c>
      <c r="P2346" s="71">
        <v>0</v>
      </c>
      <c r="Q2346" s="79">
        <v>60750</v>
      </c>
      <c r="R2346" s="79">
        <v>9720</v>
      </c>
      <c r="S2346" s="71">
        <v>2430</v>
      </c>
      <c r="T2346" s="79">
        <v>68040</v>
      </c>
      <c r="U2346" s="6" t="s">
        <v>24</v>
      </c>
      <c r="V2346" s="84">
        <f t="shared" si="250"/>
        <v>3928.4064665127021</v>
      </c>
      <c r="W2346" s="110" t="s">
        <v>119</v>
      </c>
      <c r="X2346" s="6" t="s">
        <v>1480</v>
      </c>
      <c r="Y2346" s="6" t="s">
        <v>129</v>
      </c>
      <c r="Z2346" s="6" t="s">
        <v>239</v>
      </c>
      <c r="AA2346" s="6" t="s">
        <v>122</v>
      </c>
      <c r="AB2346" s="76" t="s">
        <v>539</v>
      </c>
      <c r="AC2346" s="76" t="s">
        <v>540</v>
      </c>
      <c r="AD2346" s="76" t="s">
        <v>174</v>
      </c>
      <c r="AE2346" s="378">
        <v>67110003</v>
      </c>
      <c r="AF2346" s="76" t="s">
        <v>96</v>
      </c>
      <c r="AG2346" s="82"/>
      <c r="AH2346" s="60"/>
      <c r="AI2346" s="75" t="s">
        <v>7693</v>
      </c>
      <c r="AJ2346" s="6" t="s">
        <v>103</v>
      </c>
      <c r="AK2346" s="81">
        <v>0</v>
      </c>
      <c r="AL2346" s="6" t="s">
        <v>103</v>
      </c>
      <c r="AM2346" s="342"/>
      <c r="AN2346" s="342"/>
      <c r="AO2346" s="342"/>
    </row>
    <row r="2347" spans="1:41">
      <c r="A2347" s="75" t="s">
        <v>7693</v>
      </c>
      <c r="B2347" s="6" t="s">
        <v>93</v>
      </c>
      <c r="C2347" s="76">
        <v>2346</v>
      </c>
      <c r="D2347" s="6" t="s">
        <v>594</v>
      </c>
      <c r="E2347" s="6" t="s">
        <v>2163</v>
      </c>
      <c r="F2347" s="6" t="str">
        <f t="shared" si="244"/>
        <v>FREIGHTRM-M-094-SI26-M19</v>
      </c>
      <c r="G2347" s="97" t="s">
        <v>7871</v>
      </c>
      <c r="H2347" s="97" t="s">
        <v>7872</v>
      </c>
      <c r="I2347" s="85" t="s">
        <v>6622</v>
      </c>
      <c r="J2347" s="92">
        <v>46118</v>
      </c>
      <c r="K2347" s="97" t="s">
        <v>8035</v>
      </c>
      <c r="L2347" s="6" t="s">
        <v>7992</v>
      </c>
      <c r="M2347" s="6" t="s">
        <v>174</v>
      </c>
      <c r="N2347" s="6" t="s">
        <v>1479</v>
      </c>
      <c r="O2347" s="71">
        <v>0</v>
      </c>
      <c r="P2347" s="71">
        <v>0</v>
      </c>
      <c r="Q2347" s="79">
        <v>62250</v>
      </c>
      <c r="R2347" s="79">
        <v>9960</v>
      </c>
      <c r="S2347" s="71">
        <v>2490</v>
      </c>
      <c r="T2347" s="79">
        <v>69720</v>
      </c>
      <c r="U2347" s="6" t="s">
        <v>24</v>
      </c>
      <c r="V2347" s="84">
        <f t="shared" si="250"/>
        <v>4025.4041570438799</v>
      </c>
      <c r="W2347" s="110" t="s">
        <v>119</v>
      </c>
      <c r="X2347" s="6" t="s">
        <v>1480</v>
      </c>
      <c r="Y2347" s="6" t="s">
        <v>129</v>
      </c>
      <c r="Z2347" s="6" t="s">
        <v>239</v>
      </c>
      <c r="AA2347" s="6" t="s">
        <v>122</v>
      </c>
      <c r="AB2347" s="76" t="s">
        <v>539</v>
      </c>
      <c r="AC2347" s="76" t="s">
        <v>540</v>
      </c>
      <c r="AD2347" s="76" t="s">
        <v>174</v>
      </c>
      <c r="AE2347" s="378">
        <v>67110003</v>
      </c>
      <c r="AF2347" s="76" t="s">
        <v>96</v>
      </c>
      <c r="AG2347" s="82"/>
      <c r="AH2347" s="60"/>
      <c r="AI2347" s="75" t="s">
        <v>7693</v>
      </c>
      <c r="AJ2347" s="6" t="s">
        <v>103</v>
      </c>
      <c r="AK2347" s="81">
        <v>0</v>
      </c>
      <c r="AL2347" s="6" t="s">
        <v>103</v>
      </c>
      <c r="AM2347" s="342"/>
      <c r="AN2347" s="342"/>
      <c r="AO2347" s="342"/>
    </row>
    <row r="2348" spans="1:41">
      <c r="A2348" s="75" t="s">
        <v>7693</v>
      </c>
      <c r="B2348" s="6" t="s">
        <v>93</v>
      </c>
      <c r="C2348" s="76">
        <v>2347</v>
      </c>
      <c r="D2348" s="6" t="s">
        <v>594</v>
      </c>
      <c r="E2348" s="6" t="s">
        <v>2163</v>
      </c>
      <c r="F2348" s="6" t="str">
        <f t="shared" si="244"/>
        <v>FREIGHTRM-M-078-SI26-M19</v>
      </c>
      <c r="G2348" s="97" t="s">
        <v>7873</v>
      </c>
      <c r="H2348" s="97" t="s">
        <v>7874</v>
      </c>
      <c r="I2348" s="85" t="s">
        <v>6622</v>
      </c>
      <c r="J2348" s="92">
        <v>46120</v>
      </c>
      <c r="K2348" s="97" t="s">
        <v>8036</v>
      </c>
      <c r="L2348" s="6" t="s">
        <v>8037</v>
      </c>
      <c r="M2348" s="6" t="s">
        <v>174</v>
      </c>
      <c r="N2348" s="6" t="s">
        <v>1479</v>
      </c>
      <c r="O2348" s="71">
        <v>0</v>
      </c>
      <c r="P2348" s="71">
        <v>0</v>
      </c>
      <c r="Q2348" s="79">
        <v>46250</v>
      </c>
      <c r="R2348" s="79">
        <v>7400</v>
      </c>
      <c r="S2348" s="71">
        <v>1850</v>
      </c>
      <c r="T2348" s="79">
        <v>51800</v>
      </c>
      <c r="U2348" s="6" t="s">
        <v>24</v>
      </c>
      <c r="V2348" s="84">
        <f t="shared" si="250"/>
        <v>2990.7621247113166</v>
      </c>
      <c r="W2348" s="110" t="s">
        <v>119</v>
      </c>
      <c r="X2348" s="6" t="s">
        <v>1480</v>
      </c>
      <c r="Y2348" s="6" t="s">
        <v>129</v>
      </c>
      <c r="Z2348" s="6" t="s">
        <v>239</v>
      </c>
      <c r="AA2348" s="6" t="s">
        <v>122</v>
      </c>
      <c r="AB2348" s="76" t="s">
        <v>539</v>
      </c>
      <c r="AC2348" s="76" t="s">
        <v>540</v>
      </c>
      <c r="AD2348" s="76" t="s">
        <v>174</v>
      </c>
      <c r="AE2348" s="378">
        <v>67110003</v>
      </c>
      <c r="AF2348" s="76" t="s">
        <v>96</v>
      </c>
      <c r="AG2348" s="82"/>
      <c r="AH2348" s="60"/>
      <c r="AI2348" s="75" t="s">
        <v>7693</v>
      </c>
      <c r="AJ2348" s="6" t="s">
        <v>103</v>
      </c>
      <c r="AK2348" s="81">
        <v>0</v>
      </c>
      <c r="AL2348" s="6" t="s">
        <v>103</v>
      </c>
      <c r="AM2348" s="342"/>
      <c r="AN2348" s="342"/>
      <c r="AO2348" s="342"/>
    </row>
    <row r="2349" spans="1:41">
      <c r="A2349" s="75" t="s">
        <v>7693</v>
      </c>
      <c r="B2349" s="6" t="s">
        <v>93</v>
      </c>
      <c r="C2349" s="76">
        <v>2348</v>
      </c>
      <c r="D2349" s="6" t="s">
        <v>594</v>
      </c>
      <c r="E2349" s="6" t="s">
        <v>2163</v>
      </c>
      <c r="F2349" s="6" t="str">
        <f t="shared" si="244"/>
        <v>FREIGHTRM-M-092-SI26-M19/RM-M-093-SI26-M19</v>
      </c>
      <c r="G2349" s="97" t="s">
        <v>7875</v>
      </c>
      <c r="H2349" s="97" t="s">
        <v>7876</v>
      </c>
      <c r="I2349" s="85" t="s">
        <v>6622</v>
      </c>
      <c r="J2349" s="92">
        <v>46120</v>
      </c>
      <c r="K2349" s="97" t="s">
        <v>8038</v>
      </c>
      <c r="L2349" s="6" t="s">
        <v>8039</v>
      </c>
      <c r="M2349" s="6" t="s">
        <v>174</v>
      </c>
      <c r="N2349" s="6" t="s">
        <v>1479</v>
      </c>
      <c r="O2349" s="71">
        <v>0</v>
      </c>
      <c r="P2349" s="71">
        <v>0</v>
      </c>
      <c r="Q2349" s="79">
        <v>70500</v>
      </c>
      <c r="R2349" s="79">
        <v>11280</v>
      </c>
      <c r="S2349" s="71">
        <v>2820</v>
      </c>
      <c r="T2349" s="79">
        <v>78960</v>
      </c>
      <c r="U2349" s="6" t="s">
        <v>24</v>
      </c>
      <c r="V2349" s="84">
        <f t="shared" si="250"/>
        <v>4558.8914549653582</v>
      </c>
      <c r="W2349" s="110" t="s">
        <v>119</v>
      </c>
      <c r="X2349" s="6" t="s">
        <v>1480</v>
      </c>
      <c r="Y2349" s="6" t="s">
        <v>129</v>
      </c>
      <c r="Z2349" s="6" t="s">
        <v>239</v>
      </c>
      <c r="AA2349" s="6" t="s">
        <v>122</v>
      </c>
      <c r="AB2349" s="76" t="s">
        <v>539</v>
      </c>
      <c r="AC2349" s="76" t="s">
        <v>540</v>
      </c>
      <c r="AD2349" s="76" t="s">
        <v>174</v>
      </c>
      <c r="AE2349" s="378">
        <v>67110003</v>
      </c>
      <c r="AF2349" s="76" t="s">
        <v>96</v>
      </c>
      <c r="AG2349" s="82"/>
      <c r="AH2349" s="60"/>
      <c r="AI2349" s="75" t="s">
        <v>7693</v>
      </c>
      <c r="AJ2349" s="6" t="s">
        <v>103</v>
      </c>
      <c r="AK2349" s="81">
        <v>0</v>
      </c>
      <c r="AL2349" s="6" t="s">
        <v>103</v>
      </c>
      <c r="AM2349" s="342"/>
      <c r="AN2349" s="342"/>
      <c r="AO2349" s="342"/>
    </row>
    <row r="2350" spans="1:41">
      <c r="A2350" s="75" t="s">
        <v>7693</v>
      </c>
      <c r="B2350" s="6" t="s">
        <v>93</v>
      </c>
      <c r="C2350" s="76">
        <v>2349</v>
      </c>
      <c r="D2350" s="6" t="s">
        <v>594</v>
      </c>
      <c r="E2350" s="6" t="s">
        <v>2163</v>
      </c>
      <c r="F2350" s="6" t="str">
        <f t="shared" si="244"/>
        <v>FREIGHTRM-M-096-SI26-M19</v>
      </c>
      <c r="G2350" s="97" t="s">
        <v>7877</v>
      </c>
      <c r="H2350" s="97" t="s">
        <v>7878</v>
      </c>
      <c r="I2350" s="85" t="s">
        <v>6622</v>
      </c>
      <c r="J2350" s="92">
        <v>46120</v>
      </c>
      <c r="K2350" s="97" t="s">
        <v>8040</v>
      </c>
      <c r="L2350" s="6" t="s">
        <v>8041</v>
      </c>
      <c r="M2350" s="6" t="s">
        <v>174</v>
      </c>
      <c r="N2350" s="6" t="s">
        <v>1479</v>
      </c>
      <c r="O2350" s="71">
        <v>0</v>
      </c>
      <c r="P2350" s="71">
        <v>0</v>
      </c>
      <c r="Q2350" s="79">
        <v>50250</v>
      </c>
      <c r="R2350" s="79">
        <v>8040</v>
      </c>
      <c r="S2350" s="71">
        <v>2010</v>
      </c>
      <c r="T2350" s="79">
        <v>56280</v>
      </c>
      <c r="U2350" s="6" t="s">
        <v>24</v>
      </c>
      <c r="V2350" s="84">
        <f t="shared" si="250"/>
        <v>3249.4226327944571</v>
      </c>
      <c r="W2350" s="110" t="s">
        <v>119</v>
      </c>
      <c r="X2350" s="6" t="s">
        <v>1480</v>
      </c>
      <c r="Y2350" s="6" t="s">
        <v>129</v>
      </c>
      <c r="Z2350" s="6" t="s">
        <v>239</v>
      </c>
      <c r="AA2350" s="6" t="s">
        <v>122</v>
      </c>
      <c r="AB2350" s="76" t="s">
        <v>539</v>
      </c>
      <c r="AC2350" s="76" t="s">
        <v>540</v>
      </c>
      <c r="AD2350" s="76" t="s">
        <v>174</v>
      </c>
      <c r="AE2350" s="378">
        <v>67110003</v>
      </c>
      <c r="AF2350" s="76" t="s">
        <v>96</v>
      </c>
      <c r="AG2350" s="82"/>
      <c r="AH2350" s="60"/>
      <c r="AI2350" s="75" t="s">
        <v>7693</v>
      </c>
      <c r="AJ2350" s="6" t="s">
        <v>103</v>
      </c>
      <c r="AK2350" s="81">
        <v>0</v>
      </c>
      <c r="AL2350" s="6" t="s">
        <v>103</v>
      </c>
      <c r="AM2350" s="342"/>
      <c r="AN2350" s="342"/>
      <c r="AO2350" s="342"/>
    </row>
    <row r="2351" spans="1:41">
      <c r="A2351" s="75" t="s">
        <v>7693</v>
      </c>
      <c r="B2351" s="6" t="s">
        <v>93</v>
      </c>
      <c r="C2351" s="76">
        <v>2350</v>
      </c>
      <c r="D2351" s="6" t="s">
        <v>594</v>
      </c>
      <c r="E2351" s="6" t="s">
        <v>2163</v>
      </c>
      <c r="F2351" s="6" t="str">
        <f t="shared" si="244"/>
        <v>FREIGHTRM-M-104-SI26-M19</v>
      </c>
      <c r="G2351" s="97" t="s">
        <v>7879</v>
      </c>
      <c r="H2351" s="97" t="s">
        <v>7880</v>
      </c>
      <c r="I2351" s="85" t="s">
        <v>6622</v>
      </c>
      <c r="J2351" s="92">
        <v>46121</v>
      </c>
      <c r="K2351" s="97" t="s">
        <v>8042</v>
      </c>
      <c r="L2351" s="6" t="s">
        <v>8043</v>
      </c>
      <c r="M2351" s="6" t="s">
        <v>174</v>
      </c>
      <c r="N2351" s="6" t="s">
        <v>1479</v>
      </c>
      <c r="O2351" s="71">
        <v>0</v>
      </c>
      <c r="P2351" s="71">
        <v>0</v>
      </c>
      <c r="Q2351" s="79">
        <v>60500</v>
      </c>
      <c r="R2351" s="79">
        <v>9680</v>
      </c>
      <c r="S2351" s="71">
        <v>2420</v>
      </c>
      <c r="T2351" s="79">
        <v>67760</v>
      </c>
      <c r="U2351" s="6" t="s">
        <v>24</v>
      </c>
      <c r="V2351" s="84">
        <f t="shared" si="250"/>
        <v>3912.2401847575056</v>
      </c>
      <c r="W2351" s="110" t="s">
        <v>119</v>
      </c>
      <c r="X2351" s="6" t="s">
        <v>1480</v>
      </c>
      <c r="Y2351" s="6" t="s">
        <v>129</v>
      </c>
      <c r="Z2351" s="6" t="s">
        <v>239</v>
      </c>
      <c r="AA2351" s="6" t="s">
        <v>122</v>
      </c>
      <c r="AB2351" s="76" t="s">
        <v>539</v>
      </c>
      <c r="AC2351" s="76" t="s">
        <v>540</v>
      </c>
      <c r="AD2351" s="76" t="s">
        <v>174</v>
      </c>
      <c r="AE2351" s="378">
        <v>67110003</v>
      </c>
      <c r="AF2351" s="76" t="s">
        <v>96</v>
      </c>
      <c r="AG2351" s="82"/>
      <c r="AH2351" s="60"/>
      <c r="AI2351" s="75" t="s">
        <v>7693</v>
      </c>
      <c r="AJ2351" s="6" t="s">
        <v>103</v>
      </c>
      <c r="AK2351" s="81">
        <v>0</v>
      </c>
      <c r="AL2351" s="6" t="s">
        <v>103</v>
      </c>
      <c r="AM2351" s="342"/>
      <c r="AN2351" s="342"/>
      <c r="AO2351" s="342"/>
    </row>
    <row r="2352" spans="1:41" ht="15" thickBot="1">
      <c r="A2352" s="75" t="s">
        <v>7693</v>
      </c>
      <c r="B2352" s="6" t="s">
        <v>93</v>
      </c>
      <c r="C2352" s="76">
        <v>2351</v>
      </c>
      <c r="D2352" s="6" t="s">
        <v>3070</v>
      </c>
      <c r="E2352" s="6" t="s">
        <v>2165</v>
      </c>
      <c r="F2352" s="6" t="str">
        <f t="shared" si="244"/>
        <v>FREIGHT FG-A-0040AE26-M19-C9610</v>
      </c>
      <c r="G2352" s="97" t="s">
        <v>7881</v>
      </c>
      <c r="H2352" s="95">
        <v>9110</v>
      </c>
      <c r="I2352" s="85" t="s">
        <v>6622</v>
      </c>
      <c r="J2352" s="92">
        <v>46118</v>
      </c>
      <c r="K2352" s="97" t="s">
        <v>8044</v>
      </c>
      <c r="L2352" s="6" t="s">
        <v>116</v>
      </c>
      <c r="M2352" s="6" t="s">
        <v>1084</v>
      </c>
      <c r="N2352" s="6" t="s">
        <v>116</v>
      </c>
      <c r="O2352" s="71">
        <v>0</v>
      </c>
      <c r="P2352" s="71">
        <v>1028.44</v>
      </c>
      <c r="Q2352" s="79">
        <v>142.81</v>
      </c>
      <c r="R2352" s="79">
        <v>22.849600000000002</v>
      </c>
      <c r="S2352" s="71">
        <v>0</v>
      </c>
      <c r="T2352" s="79">
        <v>1194.0996</v>
      </c>
      <c r="U2352" s="87" t="s">
        <v>118</v>
      </c>
      <c r="V2352" s="84">
        <f>T2352</f>
        <v>1194.0996</v>
      </c>
      <c r="W2352" s="94">
        <v>46101</v>
      </c>
      <c r="X2352" s="80" t="s">
        <v>283</v>
      </c>
      <c r="Y2352" s="80" t="s">
        <v>537</v>
      </c>
      <c r="Z2352" s="80" t="s">
        <v>6301</v>
      </c>
      <c r="AA2352" s="80" t="s">
        <v>3324</v>
      </c>
      <c r="AB2352" s="76" t="s">
        <v>539</v>
      </c>
      <c r="AC2352" s="76" t="s">
        <v>541</v>
      </c>
      <c r="AD2352" s="76" t="s">
        <v>28</v>
      </c>
      <c r="AE2352" s="275" t="s">
        <v>1517</v>
      </c>
      <c r="AF2352" s="76" t="s">
        <v>96</v>
      </c>
      <c r="AG2352" s="82"/>
      <c r="AH2352" s="60"/>
      <c r="AI2352" s="75" t="s">
        <v>7693</v>
      </c>
      <c r="AJ2352" s="6" t="s">
        <v>103</v>
      </c>
      <c r="AK2352" s="81">
        <v>0</v>
      </c>
      <c r="AL2352" s="6" t="s">
        <v>103</v>
      </c>
      <c r="AM2352" s="342"/>
      <c r="AN2352" s="342"/>
      <c r="AO2352" s="342"/>
    </row>
    <row r="2353" spans="1:41">
      <c r="A2353" s="75" t="s">
        <v>7693</v>
      </c>
      <c r="B2353" s="6" t="s">
        <v>93</v>
      </c>
      <c r="C2353" s="76">
        <v>2352</v>
      </c>
      <c r="D2353" s="6" t="s">
        <v>3070</v>
      </c>
      <c r="E2353" s="6" t="s">
        <v>2165</v>
      </c>
      <c r="F2353" s="6" t="str">
        <f t="shared" si="244"/>
        <v>FREIGHT RM-V-084-V1I26-M19.1</v>
      </c>
      <c r="G2353" s="97" t="s">
        <v>7882</v>
      </c>
      <c r="H2353" s="95">
        <v>3558</v>
      </c>
      <c r="I2353" s="85" t="s">
        <v>6622</v>
      </c>
      <c r="J2353" s="92">
        <v>46121</v>
      </c>
      <c r="K2353" s="97"/>
      <c r="L2353" s="6" t="s">
        <v>116</v>
      </c>
      <c r="M2353" s="6" t="s">
        <v>1133</v>
      </c>
      <c r="N2353" s="6" t="s">
        <v>116</v>
      </c>
      <c r="O2353" s="71">
        <v>0</v>
      </c>
      <c r="P2353" s="71">
        <v>0</v>
      </c>
      <c r="Q2353" s="79">
        <v>20000</v>
      </c>
      <c r="R2353" s="79">
        <v>3200</v>
      </c>
      <c r="S2353" s="71">
        <v>800</v>
      </c>
      <c r="T2353" s="79">
        <v>22400</v>
      </c>
      <c r="U2353" s="87" t="s">
        <v>24</v>
      </c>
      <c r="V2353" s="84">
        <f>T2353/17.32</f>
        <v>1293.3025404157045</v>
      </c>
      <c r="W2353" s="94">
        <v>46119</v>
      </c>
      <c r="X2353" s="80" t="s">
        <v>3323</v>
      </c>
      <c r="Y2353" s="80" t="s">
        <v>537</v>
      </c>
      <c r="Z2353" s="80" t="s">
        <v>121</v>
      </c>
      <c r="AA2353" s="80" t="s">
        <v>3324</v>
      </c>
      <c r="AB2353" s="76" t="s">
        <v>539</v>
      </c>
      <c r="AC2353" s="76" t="s">
        <v>540</v>
      </c>
      <c r="AD2353" s="76" t="s">
        <v>173</v>
      </c>
      <c r="AE2353" s="76" t="s">
        <v>548</v>
      </c>
      <c r="AF2353" s="76" t="s">
        <v>96</v>
      </c>
      <c r="AG2353" s="82"/>
      <c r="AH2353" s="60"/>
      <c r="AI2353" s="75" t="s">
        <v>7693</v>
      </c>
      <c r="AJ2353" s="6" t="s">
        <v>103</v>
      </c>
      <c r="AK2353" s="81">
        <v>0</v>
      </c>
      <c r="AL2353" s="6" t="s">
        <v>103</v>
      </c>
      <c r="AM2353" s="342"/>
      <c r="AN2353" s="342"/>
      <c r="AO2353" s="342"/>
    </row>
    <row r="2354" spans="1:41">
      <c r="A2354" s="75" t="s">
        <v>7693</v>
      </c>
      <c r="B2354" s="6" t="s">
        <v>93</v>
      </c>
      <c r="C2354" s="76">
        <v>2353</v>
      </c>
      <c r="D2354" s="6" t="s">
        <v>107</v>
      </c>
      <c r="E2354" s="6" t="s">
        <v>105</v>
      </c>
      <c r="F2354" s="6" t="str">
        <f t="shared" si="244"/>
        <v>STORAGEFG-R-2116LE25.M19</v>
      </c>
      <c r="G2354" s="97" t="s">
        <v>3183</v>
      </c>
      <c r="H2354" s="95">
        <v>147306</v>
      </c>
      <c r="I2354" s="85" t="s">
        <v>6622</v>
      </c>
      <c r="J2354" s="92">
        <v>46119</v>
      </c>
      <c r="K2354" s="97"/>
      <c r="L2354" s="6" t="s">
        <v>116</v>
      </c>
      <c r="M2354" s="6" t="s">
        <v>173</v>
      </c>
      <c r="N2354" s="6" t="s">
        <v>116</v>
      </c>
      <c r="O2354" s="71">
        <v>0</v>
      </c>
      <c r="P2354" s="71">
        <v>0</v>
      </c>
      <c r="Q2354" s="79">
        <v>101.3</v>
      </c>
      <c r="R2354" s="79">
        <v>0</v>
      </c>
      <c r="S2354" s="71">
        <v>0</v>
      </c>
      <c r="T2354" s="79">
        <v>101.3</v>
      </c>
      <c r="U2354" s="87" t="s">
        <v>118</v>
      </c>
      <c r="V2354" s="84">
        <f t="shared" ref="V2354:V2365" si="251">T2354</f>
        <v>101.3</v>
      </c>
      <c r="W2354" s="94" t="s">
        <v>119</v>
      </c>
      <c r="X2354" s="80" t="s">
        <v>238</v>
      </c>
      <c r="Y2354" s="80" t="s">
        <v>238</v>
      </c>
      <c r="Z2354" s="80" t="s">
        <v>239</v>
      </c>
      <c r="AA2354" s="80" t="s">
        <v>240</v>
      </c>
      <c r="AB2354" s="76" t="s">
        <v>539</v>
      </c>
      <c r="AC2354" s="76" t="s">
        <v>541</v>
      </c>
      <c r="AD2354" s="76" t="s">
        <v>195</v>
      </c>
      <c r="AE2354" s="76">
        <v>75640000</v>
      </c>
      <c r="AF2354" s="76" t="s">
        <v>96</v>
      </c>
      <c r="AG2354" s="82"/>
      <c r="AH2354" s="60"/>
      <c r="AI2354" s="75" t="s">
        <v>7693</v>
      </c>
      <c r="AJ2354" s="6" t="s">
        <v>103</v>
      </c>
      <c r="AK2354" s="81">
        <v>0</v>
      </c>
      <c r="AL2354" s="6" t="s">
        <v>103</v>
      </c>
      <c r="AM2354" s="342"/>
      <c r="AN2354" s="342"/>
      <c r="AO2354" s="342"/>
    </row>
    <row r="2355" spans="1:41">
      <c r="A2355" s="75" t="s">
        <v>7693</v>
      </c>
      <c r="B2355" s="6" t="s">
        <v>93</v>
      </c>
      <c r="C2355" s="76">
        <v>2354</v>
      </c>
      <c r="D2355" s="6" t="s">
        <v>107</v>
      </c>
      <c r="E2355" s="6" t="s">
        <v>105</v>
      </c>
      <c r="F2355" s="6" t="str">
        <f t="shared" si="244"/>
        <v>STORAGEFG-R-2178LE25.M19</v>
      </c>
      <c r="G2355" s="97" t="s">
        <v>7531</v>
      </c>
      <c r="H2355" s="95">
        <v>147335</v>
      </c>
      <c r="I2355" s="85" t="s">
        <v>6622</v>
      </c>
      <c r="J2355" s="92">
        <v>46119</v>
      </c>
      <c r="K2355" s="97"/>
      <c r="L2355" s="6" t="s">
        <v>8045</v>
      </c>
      <c r="M2355" s="6" t="s">
        <v>173</v>
      </c>
      <c r="N2355" s="6" t="s">
        <v>116</v>
      </c>
      <c r="O2355" s="71">
        <v>0</v>
      </c>
      <c r="P2355" s="71">
        <v>0</v>
      </c>
      <c r="Q2355" s="79">
        <v>73</v>
      </c>
      <c r="R2355" s="79">
        <v>0</v>
      </c>
      <c r="S2355" s="71">
        <v>0</v>
      </c>
      <c r="T2355" s="79">
        <v>73</v>
      </c>
      <c r="U2355" s="87" t="s">
        <v>118</v>
      </c>
      <c r="V2355" s="84">
        <f t="shared" si="251"/>
        <v>73</v>
      </c>
      <c r="W2355" s="94" t="s">
        <v>119</v>
      </c>
      <c r="X2355" s="80" t="s">
        <v>238</v>
      </c>
      <c r="Y2355" s="80" t="s">
        <v>238</v>
      </c>
      <c r="Z2355" s="80" t="s">
        <v>239</v>
      </c>
      <c r="AA2355" s="80" t="s">
        <v>240</v>
      </c>
      <c r="AB2355" s="76" t="s">
        <v>539</v>
      </c>
      <c r="AC2355" s="76" t="s">
        <v>541</v>
      </c>
      <c r="AD2355" s="76" t="s">
        <v>195</v>
      </c>
      <c r="AE2355" s="76">
        <v>75640000</v>
      </c>
      <c r="AF2355" s="76" t="s">
        <v>96</v>
      </c>
      <c r="AG2355" s="82"/>
      <c r="AH2355" s="60"/>
      <c r="AI2355" s="75" t="s">
        <v>7693</v>
      </c>
      <c r="AJ2355" s="6" t="s">
        <v>103</v>
      </c>
      <c r="AK2355" s="81">
        <v>0</v>
      </c>
      <c r="AL2355" s="6" t="s">
        <v>103</v>
      </c>
      <c r="AM2355" s="342"/>
      <c r="AN2355" s="342"/>
      <c r="AO2355" s="342"/>
    </row>
    <row r="2356" spans="1:41">
      <c r="A2356" s="75" t="s">
        <v>7693</v>
      </c>
      <c r="B2356" s="6" t="s">
        <v>93</v>
      </c>
      <c r="C2356" s="76">
        <v>2355</v>
      </c>
      <c r="D2356" s="6" t="s">
        <v>107</v>
      </c>
      <c r="E2356" s="6" t="s">
        <v>105</v>
      </c>
      <c r="F2356" s="6" t="str">
        <f t="shared" si="244"/>
        <v>STORAGEFG-I-0526-AE26-M46</v>
      </c>
      <c r="G2356" s="97" t="s">
        <v>7883</v>
      </c>
      <c r="H2356" s="95">
        <v>147342</v>
      </c>
      <c r="I2356" s="85" t="s">
        <v>6622</v>
      </c>
      <c r="J2356" s="92">
        <v>46120</v>
      </c>
      <c r="K2356" s="97"/>
      <c r="L2356" s="80">
        <v>6185587</v>
      </c>
      <c r="M2356" s="6" t="s">
        <v>173</v>
      </c>
      <c r="N2356" s="6" t="s">
        <v>116</v>
      </c>
      <c r="O2356" s="71">
        <v>0</v>
      </c>
      <c r="P2356" s="71">
        <v>0</v>
      </c>
      <c r="Q2356" s="79">
        <v>178.5</v>
      </c>
      <c r="R2356" s="79">
        <v>0</v>
      </c>
      <c r="S2356" s="71">
        <v>0</v>
      </c>
      <c r="T2356" s="79">
        <v>178.5</v>
      </c>
      <c r="U2356" s="87" t="s">
        <v>118</v>
      </c>
      <c r="V2356" s="84">
        <f t="shared" si="251"/>
        <v>178.5</v>
      </c>
      <c r="W2356" s="94" t="s">
        <v>119</v>
      </c>
      <c r="X2356" s="80" t="s">
        <v>238</v>
      </c>
      <c r="Y2356" s="80" t="s">
        <v>238</v>
      </c>
      <c r="Z2356" s="80" t="s">
        <v>239</v>
      </c>
      <c r="AA2356" s="80" t="s">
        <v>240</v>
      </c>
      <c r="AB2356" s="76" t="s">
        <v>1106</v>
      </c>
      <c r="AC2356" s="76" t="s">
        <v>541</v>
      </c>
      <c r="AD2356" s="76" t="s">
        <v>28</v>
      </c>
      <c r="AE2356" s="76">
        <v>75640000</v>
      </c>
      <c r="AF2356" s="76" t="s">
        <v>96</v>
      </c>
      <c r="AG2356" s="82"/>
      <c r="AH2356" s="60"/>
      <c r="AI2356" s="75" t="s">
        <v>7693</v>
      </c>
      <c r="AJ2356" s="6" t="s">
        <v>103</v>
      </c>
      <c r="AK2356" s="81">
        <v>0</v>
      </c>
      <c r="AL2356" s="6" t="s">
        <v>103</v>
      </c>
      <c r="AM2356" s="342"/>
      <c r="AN2356" s="342"/>
      <c r="AO2356" s="342"/>
    </row>
    <row r="2357" spans="1:41">
      <c r="A2357" s="75" t="s">
        <v>7693</v>
      </c>
      <c r="B2357" s="6" t="s">
        <v>93</v>
      </c>
      <c r="C2357" s="76">
        <v>2356</v>
      </c>
      <c r="D2357" s="6" t="s">
        <v>107</v>
      </c>
      <c r="E2357" s="6" t="s">
        <v>105</v>
      </c>
      <c r="F2357" s="6" t="str">
        <f t="shared" si="244"/>
        <v>STORAGERM-J-1312LI26- M46</v>
      </c>
      <c r="G2357" s="97" t="s">
        <v>7884</v>
      </c>
      <c r="H2357" s="95">
        <v>147343</v>
      </c>
      <c r="I2357" s="85" t="s">
        <v>6622</v>
      </c>
      <c r="J2357" s="92">
        <v>46120</v>
      </c>
      <c r="K2357" s="97"/>
      <c r="L2357" s="6" t="s">
        <v>8046</v>
      </c>
      <c r="M2357" s="6" t="s">
        <v>173</v>
      </c>
      <c r="N2357" s="6" t="s">
        <v>116</v>
      </c>
      <c r="O2357" s="71">
        <v>0</v>
      </c>
      <c r="P2357" s="71">
        <v>0</v>
      </c>
      <c r="Q2357" s="79">
        <v>178.5</v>
      </c>
      <c r="R2357" s="79">
        <v>0</v>
      </c>
      <c r="S2357" s="71">
        <v>0</v>
      </c>
      <c r="T2357" s="79">
        <v>178.5</v>
      </c>
      <c r="U2357" s="87" t="s">
        <v>118</v>
      </c>
      <c r="V2357" s="84">
        <f t="shared" si="251"/>
        <v>178.5</v>
      </c>
      <c r="W2357" s="94" t="s">
        <v>119</v>
      </c>
      <c r="X2357" s="80" t="s">
        <v>238</v>
      </c>
      <c r="Y2357" s="80" t="s">
        <v>238</v>
      </c>
      <c r="Z2357" s="80" t="s">
        <v>239</v>
      </c>
      <c r="AA2357" s="80" t="s">
        <v>240</v>
      </c>
      <c r="AB2357" s="76" t="s">
        <v>1106</v>
      </c>
      <c r="AC2357" s="76" t="s">
        <v>540</v>
      </c>
      <c r="AD2357" s="76" t="s">
        <v>173</v>
      </c>
      <c r="AE2357" s="139" t="s">
        <v>550</v>
      </c>
      <c r="AF2357" s="76" t="s">
        <v>96</v>
      </c>
      <c r="AG2357" s="82"/>
      <c r="AH2357" s="60"/>
      <c r="AI2357" s="75" t="s">
        <v>7693</v>
      </c>
      <c r="AJ2357" s="6" t="s">
        <v>103</v>
      </c>
      <c r="AK2357" s="81">
        <v>0</v>
      </c>
      <c r="AL2357" s="6" t="s">
        <v>103</v>
      </c>
      <c r="AM2357" s="342"/>
      <c r="AN2357" s="342"/>
      <c r="AO2357" s="342"/>
    </row>
    <row r="2358" spans="1:41">
      <c r="A2358" s="75" t="s">
        <v>7693</v>
      </c>
      <c r="B2358" s="6" t="s">
        <v>93</v>
      </c>
      <c r="C2358" s="76">
        <v>2357</v>
      </c>
      <c r="D2358" s="6" t="s">
        <v>107</v>
      </c>
      <c r="E2358" s="6" t="s">
        <v>105</v>
      </c>
      <c r="F2358" s="6" t="str">
        <f t="shared" si="244"/>
        <v>STORAGEFG-R-2090LE25.M19</v>
      </c>
      <c r="G2358" s="97" t="s">
        <v>929</v>
      </c>
      <c r="H2358" s="95">
        <v>147352</v>
      </c>
      <c r="I2358" s="85" t="s">
        <v>6622</v>
      </c>
      <c r="J2358" s="92">
        <v>46120</v>
      </c>
      <c r="K2358" s="97"/>
      <c r="L2358" s="6" t="s">
        <v>116</v>
      </c>
      <c r="M2358" s="6" t="s">
        <v>173</v>
      </c>
      <c r="N2358" s="6" t="s">
        <v>116</v>
      </c>
      <c r="O2358" s="71">
        <v>0</v>
      </c>
      <c r="P2358" s="71">
        <v>0</v>
      </c>
      <c r="Q2358" s="79">
        <v>14.5</v>
      </c>
      <c r="R2358" s="79">
        <v>0</v>
      </c>
      <c r="S2358" s="71">
        <v>0</v>
      </c>
      <c r="T2358" s="79">
        <v>14.5</v>
      </c>
      <c r="U2358" s="87" t="s">
        <v>118</v>
      </c>
      <c r="V2358" s="84">
        <f t="shared" si="251"/>
        <v>14.5</v>
      </c>
      <c r="W2358" s="94" t="s">
        <v>119</v>
      </c>
      <c r="X2358" s="80" t="s">
        <v>238</v>
      </c>
      <c r="Y2358" s="80" t="s">
        <v>238</v>
      </c>
      <c r="Z2358" s="80" t="s">
        <v>239</v>
      </c>
      <c r="AA2358" s="80" t="s">
        <v>240</v>
      </c>
      <c r="AB2358" s="76" t="s">
        <v>539</v>
      </c>
      <c r="AC2358" s="76" t="s">
        <v>541</v>
      </c>
      <c r="AD2358" s="76" t="s">
        <v>195</v>
      </c>
      <c r="AE2358" s="76">
        <v>75640000</v>
      </c>
      <c r="AF2358" s="76" t="s">
        <v>96</v>
      </c>
      <c r="AG2358" s="82"/>
      <c r="AH2358" s="60"/>
      <c r="AI2358" s="75" t="s">
        <v>7693</v>
      </c>
      <c r="AJ2358" s="6" t="s">
        <v>103</v>
      </c>
      <c r="AK2358" s="81">
        <v>0</v>
      </c>
      <c r="AL2358" s="6" t="s">
        <v>103</v>
      </c>
      <c r="AM2358" s="342"/>
      <c r="AN2358" s="342"/>
      <c r="AO2358" s="342"/>
    </row>
    <row r="2359" spans="1:41">
      <c r="A2359" s="75" t="s">
        <v>7693</v>
      </c>
      <c r="B2359" s="6" t="s">
        <v>93</v>
      </c>
      <c r="C2359" s="76">
        <v>2358</v>
      </c>
      <c r="D2359" s="6" t="s">
        <v>107</v>
      </c>
      <c r="E2359" s="6" t="s">
        <v>105</v>
      </c>
      <c r="F2359" s="6" t="str">
        <f t="shared" si="244"/>
        <v>STORAGEFG-R-2176LE25.M19</v>
      </c>
      <c r="G2359" s="97" t="s">
        <v>7520</v>
      </c>
      <c r="H2359" s="95">
        <v>147360</v>
      </c>
      <c r="I2359" s="85" t="s">
        <v>6622</v>
      </c>
      <c r="J2359" s="92">
        <v>46120</v>
      </c>
      <c r="K2359" s="97"/>
      <c r="L2359" s="6" t="s">
        <v>7656</v>
      </c>
      <c r="M2359" s="6" t="s">
        <v>173</v>
      </c>
      <c r="N2359" s="6" t="s">
        <v>116</v>
      </c>
      <c r="O2359" s="71">
        <v>0</v>
      </c>
      <c r="P2359" s="71">
        <v>0</v>
      </c>
      <c r="Q2359" s="79">
        <v>14.5</v>
      </c>
      <c r="R2359" s="79">
        <v>0</v>
      </c>
      <c r="S2359" s="71">
        <v>0</v>
      </c>
      <c r="T2359" s="79">
        <v>14.5</v>
      </c>
      <c r="U2359" s="87" t="s">
        <v>118</v>
      </c>
      <c r="V2359" s="84">
        <f t="shared" si="251"/>
        <v>14.5</v>
      </c>
      <c r="W2359" s="94" t="s">
        <v>119</v>
      </c>
      <c r="X2359" s="80" t="s">
        <v>238</v>
      </c>
      <c r="Y2359" s="80" t="s">
        <v>238</v>
      </c>
      <c r="Z2359" s="80" t="s">
        <v>239</v>
      </c>
      <c r="AA2359" s="80" t="s">
        <v>240</v>
      </c>
      <c r="AB2359" s="76" t="s">
        <v>539</v>
      </c>
      <c r="AC2359" s="76" t="s">
        <v>541</v>
      </c>
      <c r="AD2359" s="76" t="s">
        <v>195</v>
      </c>
      <c r="AE2359" s="76">
        <v>75640000</v>
      </c>
      <c r="AF2359" s="76" t="s">
        <v>96</v>
      </c>
      <c r="AG2359" s="82"/>
      <c r="AH2359" s="60"/>
      <c r="AI2359" s="75" t="s">
        <v>7693</v>
      </c>
      <c r="AJ2359" s="6" t="s">
        <v>103</v>
      </c>
      <c r="AK2359" s="81">
        <v>0</v>
      </c>
      <c r="AL2359" s="6" t="s">
        <v>103</v>
      </c>
      <c r="AM2359" s="342"/>
      <c r="AN2359" s="342"/>
      <c r="AO2359" s="342"/>
    </row>
    <row r="2360" spans="1:41">
      <c r="A2360" s="75" t="s">
        <v>7693</v>
      </c>
      <c r="B2360" s="6" t="s">
        <v>93</v>
      </c>
      <c r="C2360" s="76">
        <v>2359</v>
      </c>
      <c r="D2360" s="6" t="s">
        <v>107</v>
      </c>
      <c r="E2360" s="6" t="s">
        <v>105</v>
      </c>
      <c r="F2360" s="6" t="str">
        <f t="shared" si="244"/>
        <v>STORAGEFG-R-2178LE25.M19</v>
      </c>
      <c r="G2360" s="97" t="s">
        <v>7531</v>
      </c>
      <c r="H2360" s="95">
        <v>147364</v>
      </c>
      <c r="I2360" s="85" t="s">
        <v>6622</v>
      </c>
      <c r="J2360" s="92">
        <v>46121</v>
      </c>
      <c r="K2360" s="97"/>
      <c r="L2360" s="6" t="s">
        <v>116</v>
      </c>
      <c r="M2360" s="6" t="s">
        <v>173</v>
      </c>
      <c r="N2360" s="6" t="s">
        <v>116</v>
      </c>
      <c r="O2360" s="71">
        <v>0</v>
      </c>
      <c r="P2360" s="71">
        <v>0</v>
      </c>
      <c r="Q2360" s="79">
        <v>30.5</v>
      </c>
      <c r="R2360" s="79">
        <v>0</v>
      </c>
      <c r="S2360" s="71">
        <v>0</v>
      </c>
      <c r="T2360" s="79">
        <v>30.5</v>
      </c>
      <c r="U2360" s="87" t="s">
        <v>118</v>
      </c>
      <c r="V2360" s="84">
        <f t="shared" si="251"/>
        <v>30.5</v>
      </c>
      <c r="W2360" s="94" t="s">
        <v>119</v>
      </c>
      <c r="X2360" s="80" t="s">
        <v>238</v>
      </c>
      <c r="Y2360" s="80" t="s">
        <v>238</v>
      </c>
      <c r="Z2360" s="80" t="s">
        <v>239</v>
      </c>
      <c r="AA2360" s="80" t="s">
        <v>240</v>
      </c>
      <c r="AB2360" s="76" t="s">
        <v>539</v>
      </c>
      <c r="AC2360" s="76" t="s">
        <v>541</v>
      </c>
      <c r="AD2360" s="76" t="s">
        <v>195</v>
      </c>
      <c r="AE2360" s="76">
        <v>75640000</v>
      </c>
      <c r="AF2360" s="76" t="s">
        <v>96</v>
      </c>
      <c r="AG2360" s="82"/>
      <c r="AH2360" s="60"/>
      <c r="AI2360" s="75" t="s">
        <v>7693</v>
      </c>
      <c r="AJ2360" s="6" t="s">
        <v>103</v>
      </c>
      <c r="AK2360" s="81">
        <v>0</v>
      </c>
      <c r="AL2360" s="6" t="s">
        <v>103</v>
      </c>
      <c r="AM2360" s="342"/>
      <c r="AN2360" s="342"/>
      <c r="AO2360" s="342"/>
    </row>
    <row r="2361" spans="1:41">
      <c r="A2361" s="75" t="s">
        <v>7693</v>
      </c>
      <c r="B2361" s="6" t="s">
        <v>93</v>
      </c>
      <c r="C2361" s="76">
        <v>2360</v>
      </c>
      <c r="D2361" s="6" t="s">
        <v>107</v>
      </c>
      <c r="E2361" s="6" t="s">
        <v>105</v>
      </c>
      <c r="F2361" s="6" t="str">
        <f t="shared" si="244"/>
        <v>STORAGEFG-R-2178LE25.M19</v>
      </c>
      <c r="G2361" s="97" t="s">
        <v>7531</v>
      </c>
      <c r="H2361" s="95">
        <v>147368</v>
      </c>
      <c r="I2361" s="85" t="s">
        <v>6622</v>
      </c>
      <c r="J2361" s="92">
        <v>46121</v>
      </c>
      <c r="K2361" s="97"/>
      <c r="L2361" s="6" t="s">
        <v>116</v>
      </c>
      <c r="M2361" s="6" t="s">
        <v>173</v>
      </c>
      <c r="N2361" s="6" t="s">
        <v>116</v>
      </c>
      <c r="O2361" s="71">
        <v>0</v>
      </c>
      <c r="P2361" s="71">
        <v>0</v>
      </c>
      <c r="Q2361" s="79">
        <v>30.7</v>
      </c>
      <c r="R2361" s="79">
        <v>0</v>
      </c>
      <c r="S2361" s="71">
        <v>0</v>
      </c>
      <c r="T2361" s="79">
        <v>30.7</v>
      </c>
      <c r="U2361" s="87" t="s">
        <v>118</v>
      </c>
      <c r="V2361" s="84">
        <f t="shared" si="251"/>
        <v>30.7</v>
      </c>
      <c r="W2361" s="94" t="s">
        <v>119</v>
      </c>
      <c r="X2361" s="80" t="s">
        <v>238</v>
      </c>
      <c r="Y2361" s="80" t="s">
        <v>238</v>
      </c>
      <c r="Z2361" s="80" t="s">
        <v>239</v>
      </c>
      <c r="AA2361" s="80" t="s">
        <v>240</v>
      </c>
      <c r="AB2361" s="76" t="s">
        <v>539</v>
      </c>
      <c r="AC2361" s="76" t="s">
        <v>541</v>
      </c>
      <c r="AD2361" s="76" t="s">
        <v>195</v>
      </c>
      <c r="AE2361" s="76">
        <v>75640000</v>
      </c>
      <c r="AF2361" s="76" t="s">
        <v>96</v>
      </c>
      <c r="AG2361" s="82"/>
      <c r="AH2361" s="60"/>
      <c r="AI2361" s="75" t="s">
        <v>7693</v>
      </c>
      <c r="AJ2361" s="6" t="s">
        <v>103</v>
      </c>
      <c r="AK2361" s="81">
        <v>0</v>
      </c>
      <c r="AL2361" s="6" t="s">
        <v>103</v>
      </c>
      <c r="AM2361" s="342"/>
      <c r="AN2361" s="342"/>
      <c r="AO2361" s="342"/>
    </row>
    <row r="2362" spans="1:41">
      <c r="A2362" s="75" t="s">
        <v>7693</v>
      </c>
      <c r="B2362" s="6" t="s">
        <v>93</v>
      </c>
      <c r="C2362" s="76">
        <v>2361</v>
      </c>
      <c r="D2362" s="6" t="s">
        <v>107</v>
      </c>
      <c r="E2362" s="6" t="s">
        <v>105</v>
      </c>
      <c r="F2362" s="6" t="str">
        <f t="shared" si="244"/>
        <v>STORAGEFG-R-2178LE25.M19</v>
      </c>
      <c r="G2362" s="97" t="s">
        <v>7531</v>
      </c>
      <c r="H2362" s="95">
        <v>147370</v>
      </c>
      <c r="I2362" s="85" t="s">
        <v>6622</v>
      </c>
      <c r="J2362" s="92">
        <v>46121</v>
      </c>
      <c r="K2362" s="97"/>
      <c r="L2362" s="80">
        <v>6182314</v>
      </c>
      <c r="M2362" s="6" t="s">
        <v>173</v>
      </c>
      <c r="N2362" s="6" t="s">
        <v>116</v>
      </c>
      <c r="O2362" s="71">
        <v>0</v>
      </c>
      <c r="P2362" s="71">
        <v>0</v>
      </c>
      <c r="Q2362" s="79">
        <v>52.7</v>
      </c>
      <c r="R2362" s="79">
        <v>0</v>
      </c>
      <c r="S2362" s="71">
        <v>0</v>
      </c>
      <c r="T2362" s="79">
        <v>52.7</v>
      </c>
      <c r="U2362" s="87" t="s">
        <v>118</v>
      </c>
      <c r="V2362" s="84">
        <f t="shared" si="251"/>
        <v>52.7</v>
      </c>
      <c r="W2362" s="94" t="s">
        <v>119</v>
      </c>
      <c r="X2362" s="80" t="s">
        <v>238</v>
      </c>
      <c r="Y2362" s="80" t="s">
        <v>238</v>
      </c>
      <c r="Z2362" s="80" t="s">
        <v>239</v>
      </c>
      <c r="AA2362" s="80" t="s">
        <v>240</v>
      </c>
      <c r="AB2362" s="76" t="s">
        <v>539</v>
      </c>
      <c r="AC2362" s="76" t="s">
        <v>541</v>
      </c>
      <c r="AD2362" s="76" t="s">
        <v>195</v>
      </c>
      <c r="AE2362" s="76">
        <v>75640000</v>
      </c>
      <c r="AF2362" s="76" t="s">
        <v>96</v>
      </c>
      <c r="AG2362" s="82"/>
      <c r="AH2362" s="60"/>
      <c r="AI2362" s="75" t="s">
        <v>7693</v>
      </c>
      <c r="AJ2362" s="6" t="s">
        <v>103</v>
      </c>
      <c r="AK2362" s="81">
        <v>0</v>
      </c>
      <c r="AL2362" s="6" t="s">
        <v>103</v>
      </c>
      <c r="AM2362" s="342"/>
      <c r="AN2362" s="342"/>
      <c r="AO2362" s="342"/>
    </row>
    <row r="2363" spans="1:41">
      <c r="A2363" s="75" t="s">
        <v>7693</v>
      </c>
      <c r="B2363" s="6" t="s">
        <v>93</v>
      </c>
      <c r="C2363" s="76">
        <v>2362</v>
      </c>
      <c r="D2363" s="6" t="s">
        <v>107</v>
      </c>
      <c r="E2363" s="6" t="s">
        <v>105</v>
      </c>
      <c r="F2363" s="6" t="str">
        <f t="shared" si="244"/>
        <v>STORAGEFG-R-2108LE25.M19</v>
      </c>
      <c r="G2363" s="97" t="s">
        <v>2813</v>
      </c>
      <c r="H2363" s="95">
        <v>147389</v>
      </c>
      <c r="I2363" s="85" t="s">
        <v>6622</v>
      </c>
      <c r="J2363" s="92">
        <v>46122</v>
      </c>
      <c r="K2363" s="97"/>
      <c r="L2363" s="6" t="s">
        <v>116</v>
      </c>
      <c r="M2363" s="6" t="s">
        <v>173</v>
      </c>
      <c r="N2363" s="6" t="s">
        <v>116</v>
      </c>
      <c r="O2363" s="71">
        <v>0</v>
      </c>
      <c r="P2363" s="71">
        <v>0</v>
      </c>
      <c r="Q2363" s="79">
        <v>43.9</v>
      </c>
      <c r="R2363" s="79">
        <v>0</v>
      </c>
      <c r="S2363" s="71">
        <v>0</v>
      </c>
      <c r="T2363" s="79">
        <v>43.9</v>
      </c>
      <c r="U2363" s="87" t="s">
        <v>118</v>
      </c>
      <c r="V2363" s="84">
        <f t="shared" si="251"/>
        <v>43.9</v>
      </c>
      <c r="W2363" s="94" t="s">
        <v>119</v>
      </c>
      <c r="X2363" s="80" t="s">
        <v>238</v>
      </c>
      <c r="Y2363" s="80" t="s">
        <v>238</v>
      </c>
      <c r="Z2363" s="80" t="s">
        <v>239</v>
      </c>
      <c r="AA2363" s="80" t="s">
        <v>240</v>
      </c>
      <c r="AB2363" s="76" t="s">
        <v>539</v>
      </c>
      <c r="AC2363" s="76" t="s">
        <v>541</v>
      </c>
      <c r="AD2363" s="76" t="s">
        <v>195</v>
      </c>
      <c r="AE2363" s="76">
        <v>75640000</v>
      </c>
      <c r="AF2363" s="76" t="s">
        <v>96</v>
      </c>
      <c r="AG2363" s="82"/>
      <c r="AH2363" s="60"/>
      <c r="AI2363" s="75" t="s">
        <v>7693</v>
      </c>
      <c r="AJ2363" s="6" t="s">
        <v>103</v>
      </c>
      <c r="AK2363" s="81">
        <v>0</v>
      </c>
      <c r="AL2363" s="6" t="s">
        <v>103</v>
      </c>
      <c r="AM2363" s="342"/>
      <c r="AN2363" s="342"/>
      <c r="AO2363" s="342"/>
    </row>
    <row r="2364" spans="1:41">
      <c r="A2364" s="75" t="s">
        <v>7693</v>
      </c>
      <c r="B2364" s="6" t="s">
        <v>93</v>
      </c>
      <c r="C2364" s="76">
        <v>2363</v>
      </c>
      <c r="D2364" s="6" t="s">
        <v>107</v>
      </c>
      <c r="E2364" s="6" t="s">
        <v>105</v>
      </c>
      <c r="F2364" s="6" t="str">
        <f t="shared" si="244"/>
        <v>STORAGEFG-R-2178LE25.M19</v>
      </c>
      <c r="G2364" s="97" t="s">
        <v>7531</v>
      </c>
      <c r="H2364" s="95">
        <v>147392</v>
      </c>
      <c r="I2364" s="85" t="s">
        <v>6622</v>
      </c>
      <c r="J2364" s="92">
        <v>46122</v>
      </c>
      <c r="K2364" s="97"/>
      <c r="L2364" s="6" t="s">
        <v>116</v>
      </c>
      <c r="M2364" s="6" t="s">
        <v>173</v>
      </c>
      <c r="N2364" s="6" t="s">
        <v>116</v>
      </c>
      <c r="O2364" s="71">
        <v>0</v>
      </c>
      <c r="P2364" s="71">
        <v>0</v>
      </c>
      <c r="Q2364" s="79">
        <v>30.9</v>
      </c>
      <c r="R2364" s="79">
        <v>0</v>
      </c>
      <c r="S2364" s="71">
        <v>0</v>
      </c>
      <c r="T2364" s="79">
        <v>30.9</v>
      </c>
      <c r="U2364" s="87" t="s">
        <v>118</v>
      </c>
      <c r="V2364" s="84">
        <f t="shared" si="251"/>
        <v>30.9</v>
      </c>
      <c r="W2364" s="94" t="s">
        <v>119</v>
      </c>
      <c r="X2364" s="80" t="s">
        <v>238</v>
      </c>
      <c r="Y2364" s="80" t="s">
        <v>238</v>
      </c>
      <c r="Z2364" s="80" t="s">
        <v>239</v>
      </c>
      <c r="AA2364" s="80" t="s">
        <v>240</v>
      </c>
      <c r="AB2364" s="76" t="s">
        <v>539</v>
      </c>
      <c r="AC2364" s="76" t="s">
        <v>541</v>
      </c>
      <c r="AD2364" s="76" t="s">
        <v>195</v>
      </c>
      <c r="AE2364" s="76">
        <v>75640000</v>
      </c>
      <c r="AF2364" s="76" t="s">
        <v>96</v>
      </c>
      <c r="AG2364" s="82"/>
      <c r="AH2364" s="60"/>
      <c r="AI2364" s="75" t="s">
        <v>7693</v>
      </c>
      <c r="AJ2364" s="6" t="s">
        <v>103</v>
      </c>
      <c r="AK2364" s="81">
        <v>0</v>
      </c>
      <c r="AL2364" s="6" t="s">
        <v>103</v>
      </c>
      <c r="AM2364" s="342"/>
      <c r="AN2364" s="342"/>
      <c r="AO2364" s="342"/>
    </row>
    <row r="2365" spans="1:41">
      <c r="A2365" s="75" t="s">
        <v>7693</v>
      </c>
      <c r="B2365" s="6" t="s">
        <v>93</v>
      </c>
      <c r="C2365" s="76">
        <v>2364</v>
      </c>
      <c r="D2365" s="6" t="s">
        <v>107</v>
      </c>
      <c r="E2365" s="6" t="s">
        <v>105</v>
      </c>
      <c r="F2365" s="6" t="str">
        <f t="shared" si="244"/>
        <v>STORAGEFG-R-2180LE25.M19</v>
      </c>
      <c r="G2365" s="97" t="s">
        <v>7885</v>
      </c>
      <c r="H2365" s="95">
        <v>147401</v>
      </c>
      <c r="I2365" s="85" t="s">
        <v>6622</v>
      </c>
      <c r="J2365" s="92">
        <v>46122</v>
      </c>
      <c r="K2365" s="97"/>
      <c r="L2365" s="6" t="s">
        <v>116</v>
      </c>
      <c r="M2365" s="6" t="s">
        <v>173</v>
      </c>
      <c r="N2365" s="6" t="s">
        <v>116</v>
      </c>
      <c r="O2365" s="71">
        <v>0</v>
      </c>
      <c r="P2365" s="71">
        <v>0</v>
      </c>
      <c r="Q2365" s="79">
        <v>29.9</v>
      </c>
      <c r="R2365" s="79">
        <v>0</v>
      </c>
      <c r="S2365" s="71">
        <v>0</v>
      </c>
      <c r="T2365" s="79">
        <v>29.9</v>
      </c>
      <c r="U2365" s="87" t="s">
        <v>118</v>
      </c>
      <c r="V2365" s="84">
        <f t="shared" si="251"/>
        <v>29.9</v>
      </c>
      <c r="W2365" s="94" t="s">
        <v>119</v>
      </c>
      <c r="X2365" s="80" t="s">
        <v>238</v>
      </c>
      <c r="Y2365" s="80" t="s">
        <v>238</v>
      </c>
      <c r="Z2365" s="80" t="s">
        <v>239</v>
      </c>
      <c r="AA2365" s="80" t="s">
        <v>240</v>
      </c>
      <c r="AB2365" s="76" t="s">
        <v>539</v>
      </c>
      <c r="AC2365" s="76" t="s">
        <v>541</v>
      </c>
      <c r="AD2365" s="76" t="s">
        <v>195</v>
      </c>
      <c r="AE2365" s="76">
        <v>75640000</v>
      </c>
      <c r="AF2365" s="76" t="s">
        <v>96</v>
      </c>
      <c r="AG2365" s="82"/>
      <c r="AH2365" s="60"/>
      <c r="AI2365" s="75" t="s">
        <v>7693</v>
      </c>
      <c r="AJ2365" s="6" t="s">
        <v>103</v>
      </c>
      <c r="AK2365" s="81">
        <v>0</v>
      </c>
      <c r="AL2365" s="6" t="s">
        <v>103</v>
      </c>
      <c r="AM2365" s="342"/>
      <c r="AN2365" s="342"/>
      <c r="AO2365" s="342"/>
    </row>
    <row r="2366" spans="1:41">
      <c r="A2366" s="75" t="s">
        <v>7693</v>
      </c>
      <c r="B2366" s="6" t="s">
        <v>93</v>
      </c>
      <c r="C2366" s="76">
        <v>2365</v>
      </c>
      <c r="D2366" s="6" t="s">
        <v>110</v>
      </c>
      <c r="E2366" s="80" t="s">
        <v>2165</v>
      </c>
      <c r="F2366" s="6" t="str">
        <f t="shared" si="244"/>
        <v>FREIGHT RM-R-032-SI26-M19</v>
      </c>
      <c r="G2366" s="97" t="s">
        <v>6039</v>
      </c>
      <c r="H2366" s="95">
        <v>4988</v>
      </c>
      <c r="I2366" s="85" t="s">
        <v>6622</v>
      </c>
      <c r="J2366" s="92">
        <v>46118</v>
      </c>
      <c r="K2366" s="97"/>
      <c r="L2366" s="6" t="s">
        <v>116</v>
      </c>
      <c r="M2366" s="80" t="s">
        <v>173</v>
      </c>
      <c r="N2366" s="80" t="s">
        <v>8047</v>
      </c>
      <c r="O2366" s="71">
        <v>0</v>
      </c>
      <c r="P2366" s="71">
        <v>0</v>
      </c>
      <c r="Q2366" s="79">
        <v>16000</v>
      </c>
      <c r="R2366" s="79">
        <v>2560</v>
      </c>
      <c r="S2366" s="71">
        <v>640</v>
      </c>
      <c r="T2366" s="79">
        <v>17920</v>
      </c>
      <c r="U2366" s="87" t="s">
        <v>24</v>
      </c>
      <c r="V2366" s="84">
        <f t="shared" ref="V2366:V2370" si="252">T2366/17.32</f>
        <v>1034.6420323325635</v>
      </c>
      <c r="W2366" s="94">
        <v>46113</v>
      </c>
      <c r="X2366" s="80" t="s">
        <v>120</v>
      </c>
      <c r="Y2366" s="80" t="s">
        <v>282</v>
      </c>
      <c r="Z2366" s="80" t="s">
        <v>121</v>
      </c>
      <c r="AA2366" s="80" t="s">
        <v>122</v>
      </c>
      <c r="AB2366" s="76" t="s">
        <v>539</v>
      </c>
      <c r="AC2366" s="76" t="s">
        <v>540</v>
      </c>
      <c r="AD2366" s="76" t="s">
        <v>174</v>
      </c>
      <c r="AE2366" s="378">
        <v>67110003</v>
      </c>
      <c r="AF2366" s="76" t="s">
        <v>96</v>
      </c>
      <c r="AG2366" s="82"/>
      <c r="AH2366" s="60"/>
      <c r="AI2366" s="75" t="s">
        <v>7693</v>
      </c>
      <c r="AJ2366" s="6" t="s">
        <v>103</v>
      </c>
      <c r="AK2366" s="81">
        <v>0</v>
      </c>
      <c r="AL2366" s="6" t="s">
        <v>103</v>
      </c>
      <c r="AM2366" s="342"/>
      <c r="AN2366" s="342"/>
      <c r="AO2366" s="342"/>
    </row>
    <row r="2367" spans="1:41">
      <c r="A2367" s="75" t="s">
        <v>7693</v>
      </c>
      <c r="B2367" s="6" t="s">
        <v>93</v>
      </c>
      <c r="C2367" s="76">
        <v>2366</v>
      </c>
      <c r="D2367" s="6" t="s">
        <v>110</v>
      </c>
      <c r="E2367" s="80" t="s">
        <v>2165</v>
      </c>
      <c r="F2367" s="6" t="str">
        <f t="shared" si="244"/>
        <v>FREIGHT RM-R-031-SI26-M19</v>
      </c>
      <c r="G2367" s="97" t="s">
        <v>6036</v>
      </c>
      <c r="H2367" s="95">
        <v>4988</v>
      </c>
      <c r="I2367" s="85" t="s">
        <v>6622</v>
      </c>
      <c r="J2367" s="92">
        <v>46118</v>
      </c>
      <c r="K2367" s="95"/>
      <c r="L2367" s="6" t="s">
        <v>116</v>
      </c>
      <c r="M2367" s="80" t="s">
        <v>173</v>
      </c>
      <c r="N2367" s="80" t="s">
        <v>8048</v>
      </c>
      <c r="O2367" s="71">
        <v>0</v>
      </c>
      <c r="P2367" s="71">
        <v>0</v>
      </c>
      <c r="Q2367" s="71">
        <v>0</v>
      </c>
      <c r="R2367" s="71">
        <v>0</v>
      </c>
      <c r="S2367" s="71">
        <v>0</v>
      </c>
      <c r="T2367" s="71">
        <v>0</v>
      </c>
      <c r="U2367" s="87" t="s">
        <v>24</v>
      </c>
      <c r="V2367" s="84">
        <f t="shared" si="252"/>
        <v>0</v>
      </c>
      <c r="W2367" s="94" t="s">
        <v>119</v>
      </c>
      <c r="X2367" s="80" t="s">
        <v>3643</v>
      </c>
      <c r="Y2367" s="80" t="s">
        <v>282</v>
      </c>
      <c r="Z2367" s="80" t="s">
        <v>121</v>
      </c>
      <c r="AA2367" s="80" t="s">
        <v>122</v>
      </c>
      <c r="AB2367" s="76" t="s">
        <v>539</v>
      </c>
      <c r="AC2367" s="76" t="s">
        <v>540</v>
      </c>
      <c r="AD2367" s="76" t="s">
        <v>174</v>
      </c>
      <c r="AE2367" s="378">
        <v>67110003</v>
      </c>
      <c r="AF2367" s="76" t="s">
        <v>96</v>
      </c>
      <c r="AG2367" s="82"/>
      <c r="AH2367" s="60"/>
      <c r="AI2367" s="75" t="s">
        <v>7693</v>
      </c>
      <c r="AJ2367" s="6" t="s">
        <v>103</v>
      </c>
      <c r="AK2367" s="81">
        <v>0</v>
      </c>
      <c r="AL2367" s="6" t="s">
        <v>103</v>
      </c>
      <c r="AM2367" s="342"/>
      <c r="AN2367" s="342"/>
      <c r="AO2367" s="342"/>
    </row>
    <row r="2368" spans="1:41">
      <c r="A2368" s="75" t="s">
        <v>7693</v>
      </c>
      <c r="B2368" s="6" t="s">
        <v>93</v>
      </c>
      <c r="C2368" s="76">
        <v>2367</v>
      </c>
      <c r="D2368" s="6" t="s">
        <v>110</v>
      </c>
      <c r="E2368" s="80" t="s">
        <v>2165</v>
      </c>
      <c r="F2368" s="6" t="str">
        <f t="shared" si="244"/>
        <v>FREIGHT RM-A-035-SI26-M19-L</v>
      </c>
      <c r="G2368" s="97" t="s">
        <v>5423</v>
      </c>
      <c r="H2368" s="95">
        <v>5003</v>
      </c>
      <c r="I2368" s="85" t="s">
        <v>6622</v>
      </c>
      <c r="J2368" s="92">
        <v>46121</v>
      </c>
      <c r="K2368" s="97"/>
      <c r="L2368" s="6" t="s">
        <v>116</v>
      </c>
      <c r="M2368" s="80" t="s">
        <v>173</v>
      </c>
      <c r="N2368" s="80" t="s">
        <v>6330</v>
      </c>
      <c r="O2368" s="71">
        <v>0</v>
      </c>
      <c r="P2368" s="71">
        <v>0</v>
      </c>
      <c r="Q2368" s="79">
        <v>27750</v>
      </c>
      <c r="R2368" s="79">
        <v>4440</v>
      </c>
      <c r="S2368" s="71">
        <v>1110</v>
      </c>
      <c r="T2368" s="79">
        <v>31080</v>
      </c>
      <c r="U2368" s="87" t="s">
        <v>24</v>
      </c>
      <c r="V2368" s="84">
        <f t="shared" si="252"/>
        <v>1794.4572748267899</v>
      </c>
      <c r="W2368" s="94">
        <v>46122</v>
      </c>
      <c r="X2368" s="80" t="s">
        <v>120</v>
      </c>
      <c r="Y2368" s="80" t="s">
        <v>282</v>
      </c>
      <c r="Z2368" s="80" t="s">
        <v>121</v>
      </c>
      <c r="AA2368" s="80" t="s">
        <v>122</v>
      </c>
      <c r="AB2368" s="76" t="s">
        <v>539</v>
      </c>
      <c r="AC2368" s="76" t="s">
        <v>540</v>
      </c>
      <c r="AD2368" s="76" t="s">
        <v>174</v>
      </c>
      <c r="AE2368" s="378">
        <v>67110003</v>
      </c>
      <c r="AF2368" s="76" t="s">
        <v>96</v>
      </c>
      <c r="AG2368" s="82"/>
      <c r="AH2368" s="60"/>
      <c r="AI2368" s="75" t="s">
        <v>7693</v>
      </c>
      <c r="AJ2368" s="6" t="s">
        <v>103</v>
      </c>
      <c r="AK2368" s="81">
        <v>0</v>
      </c>
      <c r="AL2368" s="6" t="s">
        <v>103</v>
      </c>
      <c r="AM2368" s="342"/>
      <c r="AN2368" s="342"/>
      <c r="AO2368" s="342"/>
    </row>
    <row r="2369" spans="1:41">
      <c r="A2369" s="75" t="s">
        <v>7693</v>
      </c>
      <c r="B2369" s="6" t="s">
        <v>93</v>
      </c>
      <c r="C2369" s="76">
        <v>2368</v>
      </c>
      <c r="D2369" s="6" t="s">
        <v>110</v>
      </c>
      <c r="E2369" s="80" t="s">
        <v>2165</v>
      </c>
      <c r="F2369" s="6" t="str">
        <f t="shared" si="244"/>
        <v>FREIGHT RM-R-040-SI26-M19</v>
      </c>
      <c r="G2369" s="97" t="s">
        <v>7080</v>
      </c>
      <c r="H2369" s="95">
        <v>5006</v>
      </c>
      <c r="I2369" s="85" t="s">
        <v>6622</v>
      </c>
      <c r="J2369" s="92">
        <v>46121</v>
      </c>
      <c r="K2369" s="95"/>
      <c r="L2369" s="80" t="s">
        <v>8049</v>
      </c>
      <c r="M2369" s="80" t="s">
        <v>173</v>
      </c>
      <c r="N2369" s="80" t="s">
        <v>8050</v>
      </c>
      <c r="O2369" s="71">
        <v>0</v>
      </c>
      <c r="P2369" s="71">
        <v>0</v>
      </c>
      <c r="Q2369" s="79">
        <v>36500</v>
      </c>
      <c r="R2369" s="79">
        <v>5840</v>
      </c>
      <c r="S2369" s="71">
        <v>1460</v>
      </c>
      <c r="T2369" s="79">
        <v>40880</v>
      </c>
      <c r="U2369" s="87" t="s">
        <v>24</v>
      </c>
      <c r="V2369" s="84">
        <f t="shared" si="252"/>
        <v>2360.2771362586604</v>
      </c>
      <c r="W2369" s="94">
        <v>46121</v>
      </c>
      <c r="X2369" s="80" t="s">
        <v>8051</v>
      </c>
      <c r="Y2369" s="80" t="s">
        <v>282</v>
      </c>
      <c r="Z2369" s="80" t="s">
        <v>121</v>
      </c>
      <c r="AA2369" s="80" t="s">
        <v>122</v>
      </c>
      <c r="AB2369" s="76" t="s">
        <v>539</v>
      </c>
      <c r="AC2369" s="76" t="s">
        <v>540</v>
      </c>
      <c r="AD2369" s="76" t="s">
        <v>174</v>
      </c>
      <c r="AE2369" s="378">
        <v>67110003</v>
      </c>
      <c r="AF2369" s="76" t="s">
        <v>96</v>
      </c>
      <c r="AG2369" s="82"/>
      <c r="AH2369" s="60"/>
      <c r="AI2369" s="75" t="s">
        <v>7693</v>
      </c>
      <c r="AJ2369" s="6" t="s">
        <v>103</v>
      </c>
      <c r="AK2369" s="81">
        <v>0</v>
      </c>
      <c r="AL2369" s="6" t="s">
        <v>103</v>
      </c>
      <c r="AM2369" s="342"/>
      <c r="AN2369" s="342"/>
      <c r="AO2369" s="342"/>
    </row>
    <row r="2370" spans="1:41">
      <c r="A2370" s="75" t="s">
        <v>7693</v>
      </c>
      <c r="B2370" s="6" t="s">
        <v>93</v>
      </c>
      <c r="C2370" s="76">
        <v>2369</v>
      </c>
      <c r="D2370" s="6" t="s">
        <v>110</v>
      </c>
      <c r="E2370" s="80" t="s">
        <v>2165</v>
      </c>
      <c r="F2370" s="6" t="str">
        <f t="shared" si="244"/>
        <v>FREIGHT RM-A-038-SI26-M19-L</v>
      </c>
      <c r="G2370" s="97" t="s">
        <v>6447</v>
      </c>
      <c r="H2370" s="95">
        <v>5008</v>
      </c>
      <c r="I2370" s="85" t="s">
        <v>6622</v>
      </c>
      <c r="J2370" s="92">
        <v>46122</v>
      </c>
      <c r="K2370" s="97"/>
      <c r="L2370" s="80" t="s">
        <v>116</v>
      </c>
      <c r="M2370" s="80" t="s">
        <v>173</v>
      </c>
      <c r="N2370" s="80" t="s">
        <v>6330</v>
      </c>
      <c r="O2370" s="71">
        <v>0</v>
      </c>
      <c r="P2370" s="71">
        <v>0</v>
      </c>
      <c r="Q2370" s="79">
        <v>36500</v>
      </c>
      <c r="R2370" s="79">
        <v>5840</v>
      </c>
      <c r="S2370" s="71">
        <v>1460</v>
      </c>
      <c r="T2370" s="79">
        <v>40880</v>
      </c>
      <c r="U2370" s="87" t="s">
        <v>24</v>
      </c>
      <c r="V2370" s="84">
        <f t="shared" si="252"/>
        <v>2360.2771362586604</v>
      </c>
      <c r="W2370" s="94">
        <v>46125</v>
      </c>
      <c r="X2370" s="80" t="s">
        <v>120</v>
      </c>
      <c r="Y2370" s="80" t="s">
        <v>282</v>
      </c>
      <c r="Z2370" s="80" t="s">
        <v>121</v>
      </c>
      <c r="AA2370" s="80" t="s">
        <v>122</v>
      </c>
      <c r="AB2370" s="76" t="s">
        <v>539</v>
      </c>
      <c r="AC2370" s="76" t="s">
        <v>540</v>
      </c>
      <c r="AD2370" s="76" t="s">
        <v>174</v>
      </c>
      <c r="AE2370" s="378">
        <v>67110003</v>
      </c>
      <c r="AF2370" s="76" t="s">
        <v>96</v>
      </c>
      <c r="AG2370" s="82"/>
      <c r="AH2370" s="60"/>
      <c r="AI2370" s="75" t="s">
        <v>7693</v>
      </c>
      <c r="AJ2370" s="6" t="s">
        <v>103</v>
      </c>
      <c r="AK2370" s="81">
        <v>0</v>
      </c>
      <c r="AL2370" s="6" t="s">
        <v>103</v>
      </c>
      <c r="AM2370" s="342"/>
      <c r="AN2370" s="342"/>
      <c r="AO2370" s="342"/>
    </row>
    <row r="2371" spans="1:41">
      <c r="A2371" s="75" t="s">
        <v>7693</v>
      </c>
      <c r="B2371" s="6" t="s">
        <v>93</v>
      </c>
      <c r="C2371" s="76">
        <v>2370</v>
      </c>
      <c r="D2371" s="6" t="s">
        <v>1565</v>
      </c>
      <c r="E2371" s="80" t="s">
        <v>2165</v>
      </c>
      <c r="F2371" s="6" t="str">
        <f t="shared" ref="F2371:F2434" si="253">E2371&amp;G2371</f>
        <v>FREIGHT RM-J-1317I26-M23</v>
      </c>
      <c r="G2371" s="6" t="s">
        <v>7886</v>
      </c>
      <c r="H2371" s="6" t="s">
        <v>7887</v>
      </c>
      <c r="I2371" s="85" t="s">
        <v>6622</v>
      </c>
      <c r="J2371" s="78">
        <v>46122</v>
      </c>
      <c r="K2371" s="97" t="s">
        <v>116</v>
      </c>
      <c r="L2371" s="6" t="s">
        <v>8052</v>
      </c>
      <c r="M2371" s="80" t="s">
        <v>173</v>
      </c>
      <c r="N2371" s="80" t="s">
        <v>116</v>
      </c>
      <c r="O2371" s="71">
        <v>0</v>
      </c>
      <c r="P2371" s="71">
        <v>0</v>
      </c>
      <c r="Q2371" s="79">
        <v>2200</v>
      </c>
      <c r="R2371" s="79">
        <v>0</v>
      </c>
      <c r="S2371" s="71">
        <v>0</v>
      </c>
      <c r="T2371" s="79">
        <v>2200</v>
      </c>
      <c r="U2371" s="87" t="s">
        <v>118</v>
      </c>
      <c r="V2371" s="84">
        <f t="shared" ref="V2371:V2372" si="254">T2371</f>
        <v>2200</v>
      </c>
      <c r="W2371" s="74" t="s">
        <v>119</v>
      </c>
      <c r="X2371" s="6" t="s">
        <v>2584</v>
      </c>
      <c r="Y2371" s="80" t="s">
        <v>178</v>
      </c>
      <c r="Z2371" s="80" t="s">
        <v>178</v>
      </c>
      <c r="AA2371" s="80" t="s">
        <v>1156</v>
      </c>
      <c r="AB2371" s="76" t="s">
        <v>1118</v>
      </c>
      <c r="AC2371" s="76" t="s">
        <v>540</v>
      </c>
      <c r="AD2371" s="76" t="s">
        <v>173</v>
      </c>
      <c r="AE2371" s="76" t="s">
        <v>548</v>
      </c>
      <c r="AF2371" s="76" t="s">
        <v>96</v>
      </c>
      <c r="AG2371" s="82"/>
      <c r="AH2371" s="60"/>
      <c r="AI2371" s="75" t="s">
        <v>7693</v>
      </c>
      <c r="AJ2371" s="6" t="s">
        <v>103</v>
      </c>
      <c r="AK2371" s="81">
        <v>0</v>
      </c>
      <c r="AL2371" s="6" t="s">
        <v>103</v>
      </c>
      <c r="AM2371" s="342"/>
      <c r="AN2371" s="342"/>
      <c r="AO2371" s="342"/>
    </row>
    <row r="2372" spans="1:41">
      <c r="A2372" s="75" t="s">
        <v>7693</v>
      </c>
      <c r="B2372" s="6" t="s">
        <v>93</v>
      </c>
      <c r="C2372" s="76">
        <v>2371</v>
      </c>
      <c r="D2372" s="6" t="s">
        <v>1565</v>
      </c>
      <c r="E2372" s="80" t="s">
        <v>2165</v>
      </c>
      <c r="F2372" s="6" t="str">
        <f t="shared" si="253"/>
        <v>FREIGHT RM-J-1321LI26-M01</v>
      </c>
      <c r="G2372" s="6" t="s">
        <v>7888</v>
      </c>
      <c r="H2372" s="6" t="s">
        <v>7889</v>
      </c>
      <c r="I2372" s="85" t="s">
        <v>6622</v>
      </c>
      <c r="J2372" s="78">
        <v>46121</v>
      </c>
      <c r="K2372" s="97" t="s">
        <v>116</v>
      </c>
      <c r="L2372" s="80" t="s">
        <v>116</v>
      </c>
      <c r="M2372" s="80" t="s">
        <v>173</v>
      </c>
      <c r="N2372" s="80" t="s">
        <v>116</v>
      </c>
      <c r="O2372" s="71">
        <v>0</v>
      </c>
      <c r="P2372" s="71">
        <v>0</v>
      </c>
      <c r="Q2372" s="79">
        <v>2050</v>
      </c>
      <c r="R2372" s="79">
        <v>0</v>
      </c>
      <c r="S2372" s="71">
        <v>0</v>
      </c>
      <c r="T2372" s="79">
        <v>2050</v>
      </c>
      <c r="U2372" s="87" t="s">
        <v>118</v>
      </c>
      <c r="V2372" s="84">
        <f t="shared" si="254"/>
        <v>2050</v>
      </c>
      <c r="W2372" s="74" t="s">
        <v>119</v>
      </c>
      <c r="X2372" s="80" t="s">
        <v>196</v>
      </c>
      <c r="Y2372" s="80" t="s">
        <v>178</v>
      </c>
      <c r="Z2372" s="80" t="s">
        <v>178</v>
      </c>
      <c r="AA2372" s="6" t="s">
        <v>2087</v>
      </c>
      <c r="AB2372" s="76" t="s">
        <v>542</v>
      </c>
      <c r="AC2372" s="76" t="s">
        <v>540</v>
      </c>
      <c r="AD2372" s="76" t="s">
        <v>173</v>
      </c>
      <c r="AE2372" s="76" t="s">
        <v>548</v>
      </c>
      <c r="AF2372" s="76" t="s">
        <v>96</v>
      </c>
      <c r="AG2372" s="82"/>
      <c r="AH2372" s="60"/>
      <c r="AI2372" s="75" t="s">
        <v>7693</v>
      </c>
      <c r="AJ2372" s="6" t="s">
        <v>103</v>
      </c>
      <c r="AK2372" s="81">
        <v>0</v>
      </c>
      <c r="AL2372" s="6" t="s">
        <v>103</v>
      </c>
      <c r="AM2372" s="342"/>
      <c r="AN2372" s="342"/>
      <c r="AO2372" s="342"/>
    </row>
    <row r="2373" spans="1:41">
      <c r="A2373" s="75" t="s">
        <v>8152</v>
      </c>
      <c r="B2373" s="6" t="s">
        <v>93</v>
      </c>
      <c r="C2373" s="76">
        <v>2372</v>
      </c>
      <c r="D2373" s="80" t="s">
        <v>588</v>
      </c>
      <c r="E2373" s="80" t="s">
        <v>2163</v>
      </c>
      <c r="F2373" s="6" t="str">
        <f t="shared" si="253"/>
        <v>FREIGHTRM-A-047-SI26-M19-L</v>
      </c>
      <c r="G2373" s="95" t="s">
        <v>8153</v>
      </c>
      <c r="H2373" s="95" t="s">
        <v>8154</v>
      </c>
      <c r="I2373" s="85" t="s">
        <v>6622</v>
      </c>
      <c r="J2373" s="92">
        <v>46128</v>
      </c>
      <c r="K2373" s="95"/>
      <c r="L2373" s="80" t="s">
        <v>8383</v>
      </c>
      <c r="M2373" s="80" t="s">
        <v>174</v>
      </c>
      <c r="N2373" s="80" t="s">
        <v>116</v>
      </c>
      <c r="O2373" s="71">
        <v>0</v>
      </c>
      <c r="P2373" s="71">
        <v>0</v>
      </c>
      <c r="Q2373" s="79">
        <v>364</v>
      </c>
      <c r="R2373" s="79">
        <v>30.4</v>
      </c>
      <c r="S2373" s="71">
        <v>0</v>
      </c>
      <c r="T2373" s="79">
        <v>394.4</v>
      </c>
      <c r="U2373" s="80" t="s">
        <v>118</v>
      </c>
      <c r="V2373" s="84">
        <f>T2373</f>
        <v>394.4</v>
      </c>
      <c r="W2373" s="78">
        <v>46101</v>
      </c>
      <c r="X2373" s="80" t="s">
        <v>8384</v>
      </c>
      <c r="Y2373" s="80" t="s">
        <v>1067</v>
      </c>
      <c r="Z2373" s="80" t="s">
        <v>239</v>
      </c>
      <c r="AA2373" s="80" t="s">
        <v>283</v>
      </c>
      <c r="AB2373" s="76" t="s">
        <v>539</v>
      </c>
      <c r="AC2373" s="76" t="s">
        <v>540</v>
      </c>
      <c r="AD2373" s="76" t="s">
        <v>174</v>
      </c>
      <c r="AE2373" s="378">
        <v>67110003</v>
      </c>
      <c r="AF2373" s="76" t="s">
        <v>96</v>
      </c>
      <c r="AG2373" s="82"/>
      <c r="AH2373" s="60"/>
      <c r="AI2373" s="75" t="s">
        <v>8152</v>
      </c>
      <c r="AJ2373" s="6" t="s">
        <v>103</v>
      </c>
      <c r="AK2373" s="81">
        <v>0</v>
      </c>
      <c r="AL2373" s="6" t="s">
        <v>103</v>
      </c>
      <c r="AM2373" s="342"/>
      <c r="AN2373" s="342"/>
      <c r="AO2373" s="342"/>
    </row>
    <row r="2374" spans="1:41">
      <c r="A2374" s="75" t="s">
        <v>8152</v>
      </c>
      <c r="B2374" s="6" t="s">
        <v>93</v>
      </c>
      <c r="C2374" s="76">
        <v>2373</v>
      </c>
      <c r="D2374" s="80" t="s">
        <v>588</v>
      </c>
      <c r="E2374" s="80" t="s">
        <v>2163</v>
      </c>
      <c r="F2374" s="6" t="str">
        <f t="shared" si="253"/>
        <v>FREIGHTRM-A-049-SI26-M19-L</v>
      </c>
      <c r="G2374" s="95" t="s">
        <v>8155</v>
      </c>
      <c r="H2374" s="95" t="s">
        <v>8156</v>
      </c>
      <c r="I2374" s="85" t="s">
        <v>6622</v>
      </c>
      <c r="J2374" s="92">
        <v>46128</v>
      </c>
      <c r="K2374" s="95"/>
      <c r="L2374" s="80" t="s">
        <v>8385</v>
      </c>
      <c r="M2374" s="80" t="s">
        <v>174</v>
      </c>
      <c r="N2374" s="80" t="s">
        <v>116</v>
      </c>
      <c r="O2374" s="71">
        <v>0</v>
      </c>
      <c r="P2374" s="71">
        <v>0</v>
      </c>
      <c r="Q2374" s="79">
        <v>367</v>
      </c>
      <c r="R2374" s="79">
        <v>49.12</v>
      </c>
      <c r="S2374" s="71">
        <v>0</v>
      </c>
      <c r="T2374" s="79">
        <v>416.12</v>
      </c>
      <c r="U2374" s="80" t="s">
        <v>118</v>
      </c>
      <c r="V2374" s="84">
        <f t="shared" ref="V2374:V2386" si="255">T2374</f>
        <v>416.12</v>
      </c>
      <c r="W2374" s="78">
        <v>46100</v>
      </c>
      <c r="X2374" s="80" t="s">
        <v>5615</v>
      </c>
      <c r="Y2374" s="80" t="s">
        <v>129</v>
      </c>
      <c r="Z2374" s="80" t="s">
        <v>239</v>
      </c>
      <c r="AA2374" s="80" t="s">
        <v>283</v>
      </c>
      <c r="AB2374" s="76" t="s">
        <v>539</v>
      </c>
      <c r="AC2374" s="76" t="s">
        <v>540</v>
      </c>
      <c r="AD2374" s="76" t="s">
        <v>174</v>
      </c>
      <c r="AE2374" s="378">
        <v>67110003</v>
      </c>
      <c r="AF2374" s="76" t="s">
        <v>96</v>
      </c>
      <c r="AG2374" s="82"/>
      <c r="AH2374" s="60"/>
      <c r="AI2374" s="75" t="s">
        <v>8152</v>
      </c>
      <c r="AJ2374" s="6" t="s">
        <v>103</v>
      </c>
      <c r="AK2374" s="81">
        <v>0</v>
      </c>
      <c r="AL2374" s="6" t="s">
        <v>103</v>
      </c>
      <c r="AM2374" s="342"/>
      <c r="AN2374" s="342"/>
      <c r="AO2374" s="342"/>
    </row>
    <row r="2375" spans="1:41">
      <c r="A2375" s="75" t="s">
        <v>8152</v>
      </c>
      <c r="B2375" s="6" t="s">
        <v>93</v>
      </c>
      <c r="C2375" s="76">
        <v>2374</v>
      </c>
      <c r="D2375" s="80" t="s">
        <v>588</v>
      </c>
      <c r="E2375" s="80" t="s">
        <v>2163</v>
      </c>
      <c r="F2375" s="6" t="str">
        <f t="shared" si="253"/>
        <v>FREIGHTRM-A-051-SI26-M19-L</v>
      </c>
      <c r="G2375" s="95" t="s">
        <v>8157</v>
      </c>
      <c r="H2375" s="95" t="s">
        <v>8158</v>
      </c>
      <c r="I2375" s="85" t="s">
        <v>6622</v>
      </c>
      <c r="J2375" s="92">
        <v>46128</v>
      </c>
      <c r="K2375" s="95"/>
      <c r="L2375" s="80" t="s">
        <v>8386</v>
      </c>
      <c r="M2375" s="80" t="s">
        <v>174</v>
      </c>
      <c r="N2375" s="80" t="s">
        <v>116</v>
      </c>
      <c r="O2375" s="71">
        <v>0</v>
      </c>
      <c r="P2375" s="71">
        <v>0</v>
      </c>
      <c r="Q2375" s="79">
        <v>390</v>
      </c>
      <c r="R2375" s="79">
        <v>30.4</v>
      </c>
      <c r="S2375" s="71">
        <v>0</v>
      </c>
      <c r="T2375" s="79">
        <v>420.4</v>
      </c>
      <c r="U2375" s="80" t="s">
        <v>118</v>
      </c>
      <c r="V2375" s="84">
        <f t="shared" si="255"/>
        <v>420.4</v>
      </c>
      <c r="W2375" s="78">
        <v>46104</v>
      </c>
      <c r="X2375" s="80" t="s">
        <v>8387</v>
      </c>
      <c r="Y2375" s="80" t="s">
        <v>1067</v>
      </c>
      <c r="Z2375" s="80" t="s">
        <v>239</v>
      </c>
      <c r="AA2375" s="80" t="s">
        <v>283</v>
      </c>
      <c r="AB2375" s="76" t="s">
        <v>539</v>
      </c>
      <c r="AC2375" s="76" t="s">
        <v>540</v>
      </c>
      <c r="AD2375" s="76" t="s">
        <v>174</v>
      </c>
      <c r="AE2375" s="378">
        <v>67110003</v>
      </c>
      <c r="AF2375" s="76" t="s">
        <v>96</v>
      </c>
      <c r="AG2375" s="82"/>
      <c r="AH2375" s="60"/>
      <c r="AI2375" s="75" t="s">
        <v>8152</v>
      </c>
      <c r="AJ2375" s="6" t="s">
        <v>103</v>
      </c>
      <c r="AK2375" s="81">
        <v>0</v>
      </c>
      <c r="AL2375" s="6" t="s">
        <v>103</v>
      </c>
      <c r="AM2375" s="342"/>
      <c r="AN2375" s="342"/>
      <c r="AO2375" s="342"/>
    </row>
    <row r="2376" spans="1:41">
      <c r="A2376" s="75" t="s">
        <v>8152</v>
      </c>
      <c r="B2376" s="6" t="s">
        <v>93</v>
      </c>
      <c r="C2376" s="76">
        <v>2375</v>
      </c>
      <c r="D2376" s="80" t="s">
        <v>588</v>
      </c>
      <c r="E2376" s="80" t="s">
        <v>2163</v>
      </c>
      <c r="F2376" s="6" t="str">
        <f t="shared" si="253"/>
        <v>FREIGHTRM-A-058-SI26-M19-L</v>
      </c>
      <c r="G2376" s="95" t="s">
        <v>8159</v>
      </c>
      <c r="H2376" s="95" t="s">
        <v>8160</v>
      </c>
      <c r="I2376" s="85" t="s">
        <v>6622</v>
      </c>
      <c r="J2376" s="92">
        <v>46128</v>
      </c>
      <c r="K2376" s="95"/>
      <c r="L2376" s="80" t="s">
        <v>8388</v>
      </c>
      <c r="M2376" s="80" t="s">
        <v>174</v>
      </c>
      <c r="N2376" s="80" t="s">
        <v>116</v>
      </c>
      <c r="O2376" s="71">
        <v>0</v>
      </c>
      <c r="P2376" s="71">
        <v>0</v>
      </c>
      <c r="Q2376" s="79">
        <v>378</v>
      </c>
      <c r="R2376" s="79">
        <v>30.4</v>
      </c>
      <c r="S2376" s="71">
        <v>0</v>
      </c>
      <c r="T2376" s="79">
        <v>408.4</v>
      </c>
      <c r="U2376" s="80" t="s">
        <v>118</v>
      </c>
      <c r="V2376" s="84">
        <f t="shared" si="255"/>
        <v>408.4</v>
      </c>
      <c r="W2376" s="78">
        <v>46106</v>
      </c>
      <c r="X2376" s="80" t="s">
        <v>1076</v>
      </c>
      <c r="Y2376" s="80" t="s">
        <v>129</v>
      </c>
      <c r="Z2376" s="80" t="s">
        <v>239</v>
      </c>
      <c r="AA2376" s="80" t="s">
        <v>283</v>
      </c>
      <c r="AB2376" s="76" t="s">
        <v>539</v>
      </c>
      <c r="AC2376" s="76" t="s">
        <v>540</v>
      </c>
      <c r="AD2376" s="76" t="s">
        <v>174</v>
      </c>
      <c r="AE2376" s="378">
        <v>67110003</v>
      </c>
      <c r="AF2376" s="76" t="s">
        <v>96</v>
      </c>
      <c r="AG2376" s="82"/>
      <c r="AH2376" s="60"/>
      <c r="AI2376" s="75" t="s">
        <v>8152</v>
      </c>
      <c r="AJ2376" s="6" t="s">
        <v>103</v>
      </c>
      <c r="AK2376" s="81">
        <v>0</v>
      </c>
      <c r="AL2376" s="6" t="s">
        <v>103</v>
      </c>
      <c r="AM2376" s="342"/>
      <c r="AN2376" s="342"/>
      <c r="AO2376" s="342"/>
    </row>
    <row r="2377" spans="1:41">
      <c r="A2377" s="75" t="s">
        <v>8152</v>
      </c>
      <c r="B2377" s="6" t="s">
        <v>93</v>
      </c>
      <c r="C2377" s="76">
        <v>2376</v>
      </c>
      <c r="D2377" s="80" t="s">
        <v>588</v>
      </c>
      <c r="E2377" s="80" t="s">
        <v>2163</v>
      </c>
      <c r="F2377" s="6" t="str">
        <f t="shared" si="253"/>
        <v>FREIGHTRM-A-052-SI26-M19-L</v>
      </c>
      <c r="G2377" s="95" t="s">
        <v>8161</v>
      </c>
      <c r="H2377" s="95" t="s">
        <v>8162</v>
      </c>
      <c r="I2377" s="85" t="s">
        <v>6622</v>
      </c>
      <c r="J2377" s="92">
        <v>46128</v>
      </c>
      <c r="K2377" s="95"/>
      <c r="L2377" s="80" t="s">
        <v>8389</v>
      </c>
      <c r="M2377" s="80" t="s">
        <v>174</v>
      </c>
      <c r="N2377" s="80" t="s">
        <v>116</v>
      </c>
      <c r="O2377" s="71">
        <v>0</v>
      </c>
      <c r="P2377" s="71">
        <v>0</v>
      </c>
      <c r="Q2377" s="79">
        <v>414</v>
      </c>
      <c r="R2377" s="79">
        <v>30.4</v>
      </c>
      <c r="S2377" s="71">
        <v>0</v>
      </c>
      <c r="T2377" s="79">
        <v>444.4</v>
      </c>
      <c r="U2377" s="80" t="s">
        <v>118</v>
      </c>
      <c r="V2377" s="84">
        <f t="shared" si="255"/>
        <v>444.4</v>
      </c>
      <c r="W2377" s="78">
        <v>46111</v>
      </c>
      <c r="X2377" s="80" t="s">
        <v>8390</v>
      </c>
      <c r="Y2377" s="80" t="s">
        <v>1067</v>
      </c>
      <c r="Z2377" s="80" t="s">
        <v>239</v>
      </c>
      <c r="AA2377" s="80" t="s">
        <v>283</v>
      </c>
      <c r="AB2377" s="76" t="s">
        <v>539</v>
      </c>
      <c r="AC2377" s="76" t="s">
        <v>540</v>
      </c>
      <c r="AD2377" s="76" t="s">
        <v>174</v>
      </c>
      <c r="AE2377" s="378">
        <v>67110003</v>
      </c>
      <c r="AF2377" s="76" t="s">
        <v>96</v>
      </c>
      <c r="AG2377" s="82"/>
      <c r="AH2377" s="60"/>
      <c r="AI2377" s="75" t="s">
        <v>8152</v>
      </c>
      <c r="AJ2377" s="6" t="s">
        <v>103</v>
      </c>
      <c r="AK2377" s="81">
        <v>0</v>
      </c>
      <c r="AL2377" s="6" t="s">
        <v>103</v>
      </c>
      <c r="AM2377" s="342"/>
      <c r="AN2377" s="342"/>
      <c r="AO2377" s="342"/>
    </row>
    <row r="2378" spans="1:41">
      <c r="A2378" s="75" t="s">
        <v>8152</v>
      </c>
      <c r="B2378" s="6" t="s">
        <v>93</v>
      </c>
      <c r="C2378" s="76">
        <v>2377</v>
      </c>
      <c r="D2378" s="80" t="s">
        <v>588</v>
      </c>
      <c r="E2378" s="80" t="s">
        <v>2163</v>
      </c>
      <c r="F2378" s="6" t="str">
        <f t="shared" si="253"/>
        <v>FREIGHTRM-A-053-SI26-M19-L</v>
      </c>
      <c r="G2378" s="95" t="s">
        <v>8163</v>
      </c>
      <c r="H2378" s="95" t="s">
        <v>8164</v>
      </c>
      <c r="I2378" s="85" t="s">
        <v>6622</v>
      </c>
      <c r="J2378" s="92">
        <v>46128</v>
      </c>
      <c r="K2378" s="95"/>
      <c r="L2378" s="80" t="s">
        <v>8391</v>
      </c>
      <c r="M2378" s="80" t="s">
        <v>174</v>
      </c>
      <c r="N2378" s="80" t="s">
        <v>116</v>
      </c>
      <c r="O2378" s="71">
        <v>0</v>
      </c>
      <c r="P2378" s="71">
        <v>0</v>
      </c>
      <c r="Q2378" s="79">
        <v>1879</v>
      </c>
      <c r="R2378" s="79">
        <v>87.52</v>
      </c>
      <c r="S2378" s="71">
        <v>0</v>
      </c>
      <c r="T2378" s="79">
        <v>1966.52</v>
      </c>
      <c r="U2378" s="80" t="s">
        <v>118</v>
      </c>
      <c r="V2378" s="84">
        <f t="shared" si="255"/>
        <v>1966.52</v>
      </c>
      <c r="W2378" s="78">
        <v>46108</v>
      </c>
      <c r="X2378" s="80" t="s">
        <v>8392</v>
      </c>
      <c r="Y2378" s="80" t="s">
        <v>1067</v>
      </c>
      <c r="Z2378" s="80" t="s">
        <v>239</v>
      </c>
      <c r="AA2378" s="80" t="s">
        <v>283</v>
      </c>
      <c r="AB2378" s="76" t="s">
        <v>539</v>
      </c>
      <c r="AC2378" s="76" t="s">
        <v>540</v>
      </c>
      <c r="AD2378" s="76" t="s">
        <v>174</v>
      </c>
      <c r="AE2378" s="378">
        <v>67110003</v>
      </c>
      <c r="AF2378" s="76" t="s">
        <v>96</v>
      </c>
      <c r="AG2378" s="82"/>
      <c r="AH2378" s="60"/>
      <c r="AI2378" s="75" t="s">
        <v>8152</v>
      </c>
      <c r="AJ2378" s="6" t="s">
        <v>103</v>
      </c>
      <c r="AK2378" s="81">
        <v>0</v>
      </c>
      <c r="AL2378" s="6" t="s">
        <v>103</v>
      </c>
      <c r="AM2378" s="342"/>
      <c r="AN2378" s="342"/>
      <c r="AO2378" s="342"/>
    </row>
    <row r="2379" spans="1:41">
      <c r="A2379" s="75" t="s">
        <v>8152</v>
      </c>
      <c r="B2379" s="6" t="s">
        <v>93</v>
      </c>
      <c r="C2379" s="76">
        <v>2378</v>
      </c>
      <c r="D2379" s="80" t="s">
        <v>588</v>
      </c>
      <c r="E2379" s="80" t="s">
        <v>2163</v>
      </c>
      <c r="F2379" s="6" t="str">
        <f t="shared" si="253"/>
        <v>FREIGHTRM-A-055-SI26-M19-L</v>
      </c>
      <c r="G2379" s="95" t="s">
        <v>8165</v>
      </c>
      <c r="H2379" s="95" t="s">
        <v>8166</v>
      </c>
      <c r="I2379" s="85" t="s">
        <v>6622</v>
      </c>
      <c r="J2379" s="92">
        <v>46128</v>
      </c>
      <c r="K2379" s="95"/>
      <c r="L2379" s="80" t="s">
        <v>8393</v>
      </c>
      <c r="M2379" s="80" t="s">
        <v>174</v>
      </c>
      <c r="N2379" s="80" t="s">
        <v>116</v>
      </c>
      <c r="O2379" s="71">
        <v>0</v>
      </c>
      <c r="P2379" s="71">
        <v>0</v>
      </c>
      <c r="Q2379" s="79">
        <v>367</v>
      </c>
      <c r="R2379" s="79">
        <v>49.12</v>
      </c>
      <c r="S2379" s="71">
        <v>0</v>
      </c>
      <c r="T2379" s="79">
        <v>416.12</v>
      </c>
      <c r="U2379" s="80" t="s">
        <v>118</v>
      </c>
      <c r="V2379" s="84">
        <f t="shared" si="255"/>
        <v>416.12</v>
      </c>
      <c r="W2379" s="78">
        <v>46109</v>
      </c>
      <c r="X2379" s="80" t="s">
        <v>3221</v>
      </c>
      <c r="Y2379" s="80" t="s">
        <v>129</v>
      </c>
      <c r="Z2379" s="80" t="s">
        <v>239</v>
      </c>
      <c r="AA2379" s="80" t="s">
        <v>283</v>
      </c>
      <c r="AB2379" s="76" t="s">
        <v>539</v>
      </c>
      <c r="AC2379" s="76" t="s">
        <v>540</v>
      </c>
      <c r="AD2379" s="76" t="s">
        <v>174</v>
      </c>
      <c r="AE2379" s="378">
        <v>67110003</v>
      </c>
      <c r="AF2379" s="76" t="s">
        <v>96</v>
      </c>
      <c r="AG2379" s="82"/>
      <c r="AH2379" s="60"/>
      <c r="AI2379" s="75" t="s">
        <v>8152</v>
      </c>
      <c r="AJ2379" s="6" t="s">
        <v>103</v>
      </c>
      <c r="AK2379" s="81">
        <v>0</v>
      </c>
      <c r="AL2379" s="6" t="s">
        <v>103</v>
      </c>
      <c r="AM2379" s="342"/>
      <c r="AN2379" s="342"/>
      <c r="AO2379" s="342"/>
    </row>
    <row r="2380" spans="1:41">
      <c r="A2380" s="75" t="s">
        <v>8152</v>
      </c>
      <c r="B2380" s="6" t="s">
        <v>93</v>
      </c>
      <c r="C2380" s="76">
        <v>2379</v>
      </c>
      <c r="D2380" s="80" t="s">
        <v>588</v>
      </c>
      <c r="E2380" s="80" t="s">
        <v>2163</v>
      </c>
      <c r="F2380" s="6" t="str">
        <f t="shared" si="253"/>
        <v>FREIGHTRM-M-149-SI26-M19</v>
      </c>
      <c r="G2380" s="95" t="s">
        <v>8167</v>
      </c>
      <c r="H2380" s="95" t="s">
        <v>8168</v>
      </c>
      <c r="I2380" s="85" t="s">
        <v>6622</v>
      </c>
      <c r="J2380" s="92">
        <v>46128</v>
      </c>
      <c r="K2380" s="95"/>
      <c r="L2380" s="80" t="s">
        <v>8394</v>
      </c>
      <c r="M2380" s="80" t="s">
        <v>174</v>
      </c>
      <c r="N2380" s="80" t="s">
        <v>116</v>
      </c>
      <c r="O2380" s="71">
        <v>0</v>
      </c>
      <c r="P2380" s="71">
        <v>0</v>
      </c>
      <c r="Q2380" s="79">
        <v>3599</v>
      </c>
      <c r="R2380" s="79">
        <v>54.72</v>
      </c>
      <c r="S2380" s="71">
        <v>0</v>
      </c>
      <c r="T2380" s="79">
        <v>3653.72</v>
      </c>
      <c r="U2380" s="80" t="s">
        <v>118</v>
      </c>
      <c r="V2380" s="84">
        <f t="shared" si="255"/>
        <v>3653.72</v>
      </c>
      <c r="W2380" s="78">
        <v>46111</v>
      </c>
      <c r="X2380" s="80" t="s">
        <v>8395</v>
      </c>
      <c r="Y2380" s="80" t="s">
        <v>129</v>
      </c>
      <c r="Z2380" s="80" t="s">
        <v>239</v>
      </c>
      <c r="AA2380" s="80" t="s">
        <v>283</v>
      </c>
      <c r="AB2380" s="76" t="s">
        <v>539</v>
      </c>
      <c r="AC2380" s="76" t="s">
        <v>540</v>
      </c>
      <c r="AD2380" s="76" t="s">
        <v>174</v>
      </c>
      <c r="AE2380" s="378">
        <v>67110003</v>
      </c>
      <c r="AF2380" s="76" t="s">
        <v>96</v>
      </c>
      <c r="AG2380" s="82"/>
      <c r="AH2380" s="60"/>
      <c r="AI2380" s="75" t="s">
        <v>8152</v>
      </c>
      <c r="AJ2380" s="6" t="s">
        <v>103</v>
      </c>
      <c r="AK2380" s="81">
        <v>0</v>
      </c>
      <c r="AL2380" s="6" t="s">
        <v>103</v>
      </c>
      <c r="AM2380" s="342"/>
      <c r="AN2380" s="342"/>
      <c r="AO2380" s="342"/>
    </row>
    <row r="2381" spans="1:41">
      <c r="A2381" s="75" t="s">
        <v>8152</v>
      </c>
      <c r="B2381" s="6" t="s">
        <v>93</v>
      </c>
      <c r="C2381" s="76">
        <v>2380</v>
      </c>
      <c r="D2381" s="80" t="s">
        <v>588</v>
      </c>
      <c r="E2381" s="80" t="s">
        <v>2163</v>
      </c>
      <c r="F2381" s="6" t="str">
        <f t="shared" si="253"/>
        <v>FREIGHTRM-A-061-SI26-M19-L</v>
      </c>
      <c r="G2381" s="95" t="s">
        <v>8169</v>
      </c>
      <c r="H2381" s="95" t="s">
        <v>8170</v>
      </c>
      <c r="I2381" s="85" t="s">
        <v>6622</v>
      </c>
      <c r="J2381" s="92">
        <v>46128</v>
      </c>
      <c r="K2381" s="95"/>
      <c r="L2381" s="80" t="s">
        <v>8396</v>
      </c>
      <c r="M2381" s="80" t="s">
        <v>174</v>
      </c>
      <c r="N2381" s="80" t="s">
        <v>116</v>
      </c>
      <c r="O2381" s="71">
        <v>0</v>
      </c>
      <c r="P2381" s="71">
        <v>0</v>
      </c>
      <c r="Q2381" s="79">
        <v>1791</v>
      </c>
      <c r="R2381" s="79">
        <v>59.84</v>
      </c>
      <c r="S2381" s="71">
        <v>0</v>
      </c>
      <c r="T2381" s="79">
        <v>1850.84</v>
      </c>
      <c r="U2381" s="80" t="s">
        <v>118</v>
      </c>
      <c r="V2381" s="84">
        <f t="shared" si="255"/>
        <v>1850.84</v>
      </c>
      <c r="W2381" s="78">
        <v>46120</v>
      </c>
      <c r="X2381" s="80" t="s">
        <v>8397</v>
      </c>
      <c r="Y2381" s="80" t="s">
        <v>129</v>
      </c>
      <c r="Z2381" s="80" t="s">
        <v>239</v>
      </c>
      <c r="AA2381" s="80" t="s">
        <v>283</v>
      </c>
      <c r="AB2381" s="76" t="s">
        <v>539</v>
      </c>
      <c r="AC2381" s="76" t="s">
        <v>540</v>
      </c>
      <c r="AD2381" s="76" t="s">
        <v>174</v>
      </c>
      <c r="AE2381" s="378">
        <v>67110003</v>
      </c>
      <c r="AF2381" s="76" t="s">
        <v>96</v>
      </c>
      <c r="AG2381" s="82"/>
      <c r="AH2381" s="60"/>
      <c r="AI2381" s="75" t="s">
        <v>8152</v>
      </c>
      <c r="AJ2381" s="6" t="s">
        <v>103</v>
      </c>
      <c r="AK2381" s="81">
        <v>0</v>
      </c>
      <c r="AL2381" s="6" t="s">
        <v>103</v>
      </c>
      <c r="AM2381" s="342"/>
      <c r="AN2381" s="342"/>
      <c r="AO2381" s="342"/>
    </row>
    <row r="2382" spans="1:41">
      <c r="A2382" s="75" t="s">
        <v>8152</v>
      </c>
      <c r="B2382" s="6" t="s">
        <v>93</v>
      </c>
      <c r="C2382" s="76">
        <v>2381</v>
      </c>
      <c r="D2382" s="80" t="s">
        <v>588</v>
      </c>
      <c r="E2382" s="80" t="s">
        <v>2163</v>
      </c>
      <c r="F2382" s="6" t="str">
        <f t="shared" si="253"/>
        <v>FREIGHTRM-A-062-SI26-M19-L</v>
      </c>
      <c r="G2382" s="95" t="s">
        <v>8171</v>
      </c>
      <c r="H2382" s="95" t="s">
        <v>8172</v>
      </c>
      <c r="I2382" s="85" t="s">
        <v>6622</v>
      </c>
      <c r="J2382" s="92">
        <v>46128</v>
      </c>
      <c r="K2382" s="95"/>
      <c r="L2382" s="80" t="s">
        <v>8398</v>
      </c>
      <c r="M2382" s="80" t="s">
        <v>174</v>
      </c>
      <c r="N2382" s="80" t="s">
        <v>116</v>
      </c>
      <c r="O2382" s="71">
        <v>0</v>
      </c>
      <c r="P2382" s="71">
        <v>0</v>
      </c>
      <c r="Q2382" s="79">
        <v>307</v>
      </c>
      <c r="R2382" s="79">
        <v>40.32</v>
      </c>
      <c r="S2382" s="71">
        <v>0</v>
      </c>
      <c r="T2382" s="79">
        <v>347.32</v>
      </c>
      <c r="U2382" s="80" t="s">
        <v>118</v>
      </c>
      <c r="V2382" s="84">
        <f t="shared" si="255"/>
        <v>347.32</v>
      </c>
      <c r="W2382" s="78">
        <v>46115</v>
      </c>
      <c r="X2382" s="80" t="s">
        <v>3221</v>
      </c>
      <c r="Y2382" s="80" t="s">
        <v>129</v>
      </c>
      <c r="Z2382" s="80" t="s">
        <v>239</v>
      </c>
      <c r="AA2382" s="80" t="s">
        <v>283</v>
      </c>
      <c r="AB2382" s="76" t="s">
        <v>539</v>
      </c>
      <c r="AC2382" s="76" t="s">
        <v>540</v>
      </c>
      <c r="AD2382" s="76" t="s">
        <v>174</v>
      </c>
      <c r="AE2382" s="378">
        <v>67110003</v>
      </c>
      <c r="AF2382" s="76" t="s">
        <v>96</v>
      </c>
      <c r="AG2382" s="82"/>
      <c r="AH2382" s="60"/>
      <c r="AI2382" s="75" t="s">
        <v>8152</v>
      </c>
      <c r="AJ2382" s="6" t="s">
        <v>103</v>
      </c>
      <c r="AK2382" s="81">
        <v>0</v>
      </c>
      <c r="AL2382" s="6" t="s">
        <v>103</v>
      </c>
      <c r="AM2382" s="342"/>
      <c r="AN2382" s="342"/>
      <c r="AO2382" s="342"/>
    </row>
    <row r="2383" spans="1:41">
      <c r="A2383" s="75" t="s">
        <v>8152</v>
      </c>
      <c r="B2383" s="6" t="s">
        <v>93</v>
      </c>
      <c r="C2383" s="76">
        <v>2382</v>
      </c>
      <c r="D2383" s="80" t="s">
        <v>588</v>
      </c>
      <c r="E2383" s="80" t="s">
        <v>2163</v>
      </c>
      <c r="F2383" s="6" t="str">
        <f t="shared" si="253"/>
        <v>FREIGHTAF-M-160-SI26-M17</v>
      </c>
      <c r="G2383" s="95" t="s">
        <v>8173</v>
      </c>
      <c r="H2383" s="95" t="s">
        <v>8174</v>
      </c>
      <c r="I2383" s="85" t="s">
        <v>6622</v>
      </c>
      <c r="J2383" s="92">
        <v>46128</v>
      </c>
      <c r="K2383" s="95"/>
      <c r="L2383" s="80" t="s">
        <v>8399</v>
      </c>
      <c r="M2383" s="80" t="s">
        <v>174</v>
      </c>
      <c r="N2383" s="80" t="s">
        <v>116</v>
      </c>
      <c r="O2383" s="71">
        <v>0</v>
      </c>
      <c r="P2383" s="71">
        <v>0</v>
      </c>
      <c r="Q2383" s="79">
        <v>8760</v>
      </c>
      <c r="R2383" s="79">
        <v>177.6</v>
      </c>
      <c r="S2383" s="71">
        <v>0</v>
      </c>
      <c r="T2383" s="79">
        <v>8937.6</v>
      </c>
      <c r="U2383" s="80" t="s">
        <v>118</v>
      </c>
      <c r="V2383" s="84">
        <f t="shared" si="255"/>
        <v>8937.6</v>
      </c>
      <c r="W2383" s="78">
        <v>46125</v>
      </c>
      <c r="X2383" s="80" t="s">
        <v>8400</v>
      </c>
      <c r="Y2383" s="80" t="s">
        <v>129</v>
      </c>
      <c r="Z2383" s="80" t="s">
        <v>239</v>
      </c>
      <c r="AA2383" s="80" t="s">
        <v>283</v>
      </c>
      <c r="AB2383" s="76" t="s">
        <v>1093</v>
      </c>
      <c r="AC2383" s="76" t="s">
        <v>540</v>
      </c>
      <c r="AD2383" s="76" t="s">
        <v>174</v>
      </c>
      <c r="AE2383" s="378">
        <v>67110003</v>
      </c>
      <c r="AF2383" s="76" t="s">
        <v>96</v>
      </c>
      <c r="AG2383" s="82"/>
      <c r="AH2383" s="60"/>
      <c r="AI2383" s="75" t="s">
        <v>8152</v>
      </c>
      <c r="AJ2383" s="6" t="s">
        <v>103</v>
      </c>
      <c r="AK2383" s="81">
        <v>0</v>
      </c>
      <c r="AL2383" s="6" t="s">
        <v>103</v>
      </c>
      <c r="AM2383" s="342"/>
      <c r="AN2383" s="342"/>
      <c r="AO2383" s="342"/>
    </row>
    <row r="2384" spans="1:41">
      <c r="A2384" s="75" t="s">
        <v>8152</v>
      </c>
      <c r="B2384" s="6" t="s">
        <v>93</v>
      </c>
      <c r="C2384" s="76">
        <v>2383</v>
      </c>
      <c r="D2384" s="80" t="s">
        <v>588</v>
      </c>
      <c r="E2384" s="80" t="s">
        <v>2163</v>
      </c>
      <c r="F2384" s="6" t="str">
        <f t="shared" si="253"/>
        <v>FREIGHTRM-A-066-SI26-M19-L</v>
      </c>
      <c r="G2384" s="95" t="s">
        <v>8175</v>
      </c>
      <c r="H2384" s="95" t="s">
        <v>8176</v>
      </c>
      <c r="I2384" s="85" t="s">
        <v>6622</v>
      </c>
      <c r="J2384" s="92">
        <v>46128</v>
      </c>
      <c r="K2384" s="95"/>
      <c r="L2384" s="80" t="s">
        <v>8401</v>
      </c>
      <c r="M2384" s="80" t="s">
        <v>174</v>
      </c>
      <c r="N2384" s="80" t="s">
        <v>116</v>
      </c>
      <c r="O2384" s="71">
        <v>0</v>
      </c>
      <c r="P2384" s="71">
        <v>0</v>
      </c>
      <c r="Q2384" s="79">
        <v>307</v>
      </c>
      <c r="R2384" s="79">
        <v>40.32</v>
      </c>
      <c r="S2384" s="71">
        <v>0</v>
      </c>
      <c r="T2384" s="79">
        <v>347.32</v>
      </c>
      <c r="U2384" s="80" t="s">
        <v>118</v>
      </c>
      <c r="V2384" s="84">
        <f t="shared" si="255"/>
        <v>347.32</v>
      </c>
      <c r="W2384" s="78">
        <v>46122</v>
      </c>
      <c r="X2384" s="80" t="s">
        <v>3221</v>
      </c>
      <c r="Y2384" s="80" t="s">
        <v>129</v>
      </c>
      <c r="Z2384" s="80" t="s">
        <v>239</v>
      </c>
      <c r="AA2384" s="80" t="s">
        <v>283</v>
      </c>
      <c r="AB2384" s="76" t="s">
        <v>539</v>
      </c>
      <c r="AC2384" s="76" t="s">
        <v>540</v>
      </c>
      <c r="AD2384" s="76" t="s">
        <v>174</v>
      </c>
      <c r="AE2384" s="378">
        <v>67110003</v>
      </c>
      <c r="AF2384" s="76" t="s">
        <v>96</v>
      </c>
      <c r="AG2384" s="82"/>
      <c r="AH2384" s="60"/>
      <c r="AI2384" s="75" t="s">
        <v>8152</v>
      </c>
      <c r="AJ2384" s="6" t="s">
        <v>103</v>
      </c>
      <c r="AK2384" s="81">
        <v>0</v>
      </c>
      <c r="AL2384" s="6" t="s">
        <v>103</v>
      </c>
      <c r="AM2384" s="342"/>
      <c r="AN2384" s="342"/>
      <c r="AO2384" s="342"/>
    </row>
    <row r="2385" spans="1:41">
      <c r="A2385" s="75" t="s">
        <v>8152</v>
      </c>
      <c r="B2385" s="6" t="s">
        <v>93</v>
      </c>
      <c r="C2385" s="76">
        <v>2384</v>
      </c>
      <c r="D2385" s="80" t="s">
        <v>588</v>
      </c>
      <c r="E2385" s="80" t="s">
        <v>2163</v>
      </c>
      <c r="F2385" s="6" t="str">
        <f t="shared" si="253"/>
        <v>FREIGHTRM-A-060-SI26-M19-L</v>
      </c>
      <c r="G2385" s="95" t="s">
        <v>8177</v>
      </c>
      <c r="H2385" s="95" t="s">
        <v>8178</v>
      </c>
      <c r="I2385" s="85" t="s">
        <v>6622</v>
      </c>
      <c r="J2385" s="92">
        <v>46128</v>
      </c>
      <c r="K2385" s="95"/>
      <c r="L2385" s="80" t="s">
        <v>8402</v>
      </c>
      <c r="M2385" s="80" t="s">
        <v>174</v>
      </c>
      <c r="N2385" s="80" t="s">
        <v>116</v>
      </c>
      <c r="O2385" s="71">
        <v>0</v>
      </c>
      <c r="P2385" s="71">
        <v>0</v>
      </c>
      <c r="Q2385" s="79">
        <v>306</v>
      </c>
      <c r="R2385" s="79">
        <v>36.799999999999997</v>
      </c>
      <c r="S2385" s="71">
        <v>0</v>
      </c>
      <c r="T2385" s="79">
        <v>342.8</v>
      </c>
      <c r="U2385" s="80" t="s">
        <v>118</v>
      </c>
      <c r="V2385" s="84">
        <f t="shared" si="255"/>
        <v>342.8</v>
      </c>
      <c r="W2385" s="78">
        <v>46119</v>
      </c>
      <c r="X2385" s="80" t="s">
        <v>580</v>
      </c>
      <c r="Y2385" s="80" t="s">
        <v>2524</v>
      </c>
      <c r="Z2385" s="80" t="s">
        <v>239</v>
      </c>
      <c r="AA2385" s="80" t="s">
        <v>283</v>
      </c>
      <c r="AB2385" s="76" t="s">
        <v>539</v>
      </c>
      <c r="AC2385" s="76" t="s">
        <v>540</v>
      </c>
      <c r="AD2385" s="76" t="s">
        <v>174</v>
      </c>
      <c r="AE2385" s="378">
        <v>67110003</v>
      </c>
      <c r="AF2385" s="76" t="s">
        <v>96</v>
      </c>
      <c r="AG2385" s="82"/>
      <c r="AH2385" s="60"/>
      <c r="AI2385" s="75" t="s">
        <v>8152</v>
      </c>
      <c r="AJ2385" s="6" t="s">
        <v>103</v>
      </c>
      <c r="AK2385" s="81">
        <v>0</v>
      </c>
      <c r="AL2385" s="6" t="s">
        <v>103</v>
      </c>
      <c r="AM2385" s="342"/>
      <c r="AN2385" s="342"/>
      <c r="AO2385" s="342"/>
    </row>
    <row r="2386" spans="1:41">
      <c r="A2386" s="75" t="s">
        <v>8152</v>
      </c>
      <c r="B2386" s="6" t="s">
        <v>93</v>
      </c>
      <c r="C2386" s="76">
        <v>2385</v>
      </c>
      <c r="D2386" s="80" t="s">
        <v>588</v>
      </c>
      <c r="E2386" s="80" t="s">
        <v>2163</v>
      </c>
      <c r="F2386" s="6" t="str">
        <f t="shared" si="253"/>
        <v>FREIGHTRM-A-069-SI26-M19-L</v>
      </c>
      <c r="G2386" s="95" t="s">
        <v>8179</v>
      </c>
      <c r="H2386" s="95" t="s">
        <v>8180</v>
      </c>
      <c r="I2386" s="85" t="s">
        <v>6622</v>
      </c>
      <c r="J2386" s="92">
        <v>46128</v>
      </c>
      <c r="K2386" s="95"/>
      <c r="L2386" s="80" t="s">
        <v>8403</v>
      </c>
      <c r="M2386" s="80" t="s">
        <v>174</v>
      </c>
      <c r="N2386" s="80" t="s">
        <v>116</v>
      </c>
      <c r="O2386" s="71">
        <v>0</v>
      </c>
      <c r="P2386" s="71">
        <v>0</v>
      </c>
      <c r="Q2386" s="79">
        <v>373</v>
      </c>
      <c r="R2386" s="79">
        <v>37.119999999999997</v>
      </c>
      <c r="S2386" s="71">
        <v>0</v>
      </c>
      <c r="T2386" s="79">
        <v>410.12</v>
      </c>
      <c r="U2386" s="80" t="s">
        <v>118</v>
      </c>
      <c r="V2386" s="84">
        <f t="shared" si="255"/>
        <v>410.12</v>
      </c>
      <c r="W2386" s="78">
        <v>46122</v>
      </c>
      <c r="X2386" s="80" t="s">
        <v>580</v>
      </c>
      <c r="Y2386" s="80" t="s">
        <v>2524</v>
      </c>
      <c r="Z2386" s="80" t="s">
        <v>239</v>
      </c>
      <c r="AA2386" s="80" t="s">
        <v>283</v>
      </c>
      <c r="AB2386" s="76" t="s">
        <v>539</v>
      </c>
      <c r="AC2386" s="76" t="s">
        <v>540</v>
      </c>
      <c r="AD2386" s="76" t="s">
        <v>174</v>
      </c>
      <c r="AE2386" s="378">
        <v>67110003</v>
      </c>
      <c r="AF2386" s="76" t="s">
        <v>96</v>
      </c>
      <c r="AG2386" s="82"/>
      <c r="AH2386" s="60"/>
      <c r="AI2386" s="75" t="s">
        <v>8152</v>
      </c>
      <c r="AJ2386" s="6" t="s">
        <v>103</v>
      </c>
      <c r="AK2386" s="81">
        <v>0</v>
      </c>
      <c r="AL2386" s="6" t="s">
        <v>103</v>
      </c>
      <c r="AM2386" s="342"/>
      <c r="AN2386" s="342"/>
      <c r="AO2386" s="342"/>
    </row>
    <row r="2387" spans="1:41">
      <c r="A2387" s="75" t="s">
        <v>8152</v>
      </c>
      <c r="B2387" s="6" t="s">
        <v>93</v>
      </c>
      <c r="C2387" s="76">
        <v>2386</v>
      </c>
      <c r="D2387" s="80" t="s">
        <v>589</v>
      </c>
      <c r="E2387" s="80" t="s">
        <v>2164</v>
      </c>
      <c r="F2387" s="6" t="str">
        <f t="shared" si="253"/>
        <v>BROKERRM-V-071-V1I26-M19</v>
      </c>
      <c r="G2387" s="95" t="s">
        <v>8181</v>
      </c>
      <c r="H2387" s="95" t="s">
        <v>8182</v>
      </c>
      <c r="I2387" s="85" t="s">
        <v>6622</v>
      </c>
      <c r="J2387" s="92">
        <v>46126</v>
      </c>
      <c r="K2387" s="95" t="s">
        <v>8404</v>
      </c>
      <c r="L2387" s="80" t="s">
        <v>116</v>
      </c>
      <c r="M2387" s="80" t="s">
        <v>1084</v>
      </c>
      <c r="N2387" s="80" t="s">
        <v>1085</v>
      </c>
      <c r="O2387" s="71">
        <v>0</v>
      </c>
      <c r="P2387" s="71">
        <v>0</v>
      </c>
      <c r="Q2387" s="79">
        <v>1183.6500000000001</v>
      </c>
      <c r="R2387" s="79">
        <v>189.39</v>
      </c>
      <c r="S2387" s="71">
        <v>0</v>
      </c>
      <c r="T2387" s="79">
        <v>1373.04</v>
      </c>
      <c r="U2387" s="80" t="s">
        <v>24</v>
      </c>
      <c r="V2387" s="84">
        <f>T2387/17.3838</f>
        <v>78.983881544886614</v>
      </c>
      <c r="W2387" s="78">
        <v>46125</v>
      </c>
      <c r="X2387" s="80" t="s">
        <v>1086</v>
      </c>
      <c r="Y2387" s="80" t="s">
        <v>121</v>
      </c>
      <c r="Z2387" s="80" t="s">
        <v>537</v>
      </c>
      <c r="AA2387" s="80" t="s">
        <v>122</v>
      </c>
      <c r="AB2387" s="76" t="s">
        <v>539</v>
      </c>
      <c r="AC2387" s="76" t="s">
        <v>540</v>
      </c>
      <c r="AD2387" s="76" t="s">
        <v>173</v>
      </c>
      <c r="AE2387" s="76" t="s">
        <v>548</v>
      </c>
      <c r="AF2387" s="76" t="s">
        <v>96</v>
      </c>
      <c r="AG2387" s="82"/>
      <c r="AH2387" s="60"/>
      <c r="AI2387" s="75" t="s">
        <v>8152</v>
      </c>
      <c r="AJ2387" s="6" t="s">
        <v>103</v>
      </c>
      <c r="AK2387" s="81">
        <v>0</v>
      </c>
      <c r="AL2387" s="6" t="s">
        <v>103</v>
      </c>
      <c r="AM2387" s="342"/>
      <c r="AN2387" s="342"/>
      <c r="AO2387" s="342"/>
    </row>
    <row r="2388" spans="1:41">
      <c r="A2388" s="75" t="s">
        <v>8152</v>
      </c>
      <c r="B2388" s="6" t="s">
        <v>93</v>
      </c>
      <c r="C2388" s="76">
        <v>2387</v>
      </c>
      <c r="D2388" s="80" t="s">
        <v>589</v>
      </c>
      <c r="E2388" s="80" t="s">
        <v>2164</v>
      </c>
      <c r="F2388" s="6" t="str">
        <f t="shared" si="253"/>
        <v>BROKERRM-V-074-V1I26-M19</v>
      </c>
      <c r="G2388" s="95" t="s">
        <v>5899</v>
      </c>
      <c r="H2388" s="95" t="s">
        <v>8183</v>
      </c>
      <c r="I2388" s="85" t="s">
        <v>6622</v>
      </c>
      <c r="J2388" s="92">
        <v>46126</v>
      </c>
      <c r="K2388" s="95" t="s">
        <v>8405</v>
      </c>
      <c r="L2388" s="80" t="s">
        <v>116</v>
      </c>
      <c r="M2388" s="80" t="s">
        <v>1100</v>
      </c>
      <c r="N2388" s="80" t="s">
        <v>1085</v>
      </c>
      <c r="O2388" s="71">
        <v>0</v>
      </c>
      <c r="P2388" s="71">
        <v>0</v>
      </c>
      <c r="Q2388" s="79">
        <v>1431.66</v>
      </c>
      <c r="R2388" s="79">
        <v>229.07</v>
      </c>
      <c r="S2388" s="71">
        <v>0</v>
      </c>
      <c r="T2388" s="79">
        <v>1660.73</v>
      </c>
      <c r="U2388" s="80" t="s">
        <v>24</v>
      </c>
      <c r="V2388" s="84">
        <f t="shared" ref="V2388:V2418" si="256">T2388/17.3838</f>
        <v>95.533197574753501</v>
      </c>
      <c r="W2388" s="78">
        <v>46125</v>
      </c>
      <c r="X2388" s="80" t="s">
        <v>1834</v>
      </c>
      <c r="Y2388" s="80" t="s">
        <v>537</v>
      </c>
      <c r="Z2388" s="80" t="s">
        <v>121</v>
      </c>
      <c r="AA2388" s="80" t="s">
        <v>122</v>
      </c>
      <c r="AB2388" s="76" t="s">
        <v>539</v>
      </c>
      <c r="AC2388" s="76" t="s">
        <v>540</v>
      </c>
      <c r="AD2388" s="76" t="s">
        <v>173</v>
      </c>
      <c r="AE2388" s="76" t="s">
        <v>548</v>
      </c>
      <c r="AF2388" s="76" t="s">
        <v>96</v>
      </c>
      <c r="AG2388" s="82"/>
      <c r="AH2388" s="60"/>
      <c r="AI2388" s="75" t="s">
        <v>8152</v>
      </c>
      <c r="AJ2388" s="6" t="s">
        <v>103</v>
      </c>
      <c r="AK2388" s="81">
        <v>0</v>
      </c>
      <c r="AL2388" s="6" t="s">
        <v>103</v>
      </c>
      <c r="AM2388" s="342"/>
      <c r="AN2388" s="342"/>
      <c r="AO2388" s="342"/>
    </row>
    <row r="2389" spans="1:41">
      <c r="A2389" s="75" t="s">
        <v>8152</v>
      </c>
      <c r="B2389" s="6" t="s">
        <v>93</v>
      </c>
      <c r="C2389" s="76">
        <v>2388</v>
      </c>
      <c r="D2389" s="80" t="s">
        <v>589</v>
      </c>
      <c r="E2389" s="80" t="s">
        <v>2164</v>
      </c>
      <c r="F2389" s="6" t="str">
        <f t="shared" si="253"/>
        <v>BROKERRM-V-075-V1I26-M45</v>
      </c>
      <c r="G2389" s="95" t="s">
        <v>8184</v>
      </c>
      <c r="H2389" s="95" t="s">
        <v>8185</v>
      </c>
      <c r="I2389" s="85" t="s">
        <v>6622</v>
      </c>
      <c r="J2389" s="92">
        <v>46125</v>
      </c>
      <c r="K2389" s="95" t="s">
        <v>8406</v>
      </c>
      <c r="L2389" s="80" t="s">
        <v>116</v>
      </c>
      <c r="M2389" s="80" t="s">
        <v>1084</v>
      </c>
      <c r="N2389" s="80" t="s">
        <v>1085</v>
      </c>
      <c r="O2389" s="71">
        <v>0</v>
      </c>
      <c r="P2389" s="71">
        <v>0</v>
      </c>
      <c r="Q2389" s="79">
        <v>1183.6500000000001</v>
      </c>
      <c r="R2389" s="79">
        <v>189.39</v>
      </c>
      <c r="S2389" s="71">
        <v>0</v>
      </c>
      <c r="T2389" s="79">
        <v>1373.04</v>
      </c>
      <c r="U2389" s="80" t="s">
        <v>24</v>
      </c>
      <c r="V2389" s="84">
        <f t="shared" si="256"/>
        <v>78.983881544886614</v>
      </c>
      <c r="W2389" s="78">
        <v>46122</v>
      </c>
      <c r="X2389" s="80" t="s">
        <v>1097</v>
      </c>
      <c r="Y2389" s="80" t="s">
        <v>121</v>
      </c>
      <c r="Z2389" s="80" t="s">
        <v>537</v>
      </c>
      <c r="AA2389" s="80" t="s">
        <v>122</v>
      </c>
      <c r="AB2389" s="76" t="s">
        <v>6708</v>
      </c>
      <c r="AC2389" s="76" t="s">
        <v>540</v>
      </c>
      <c r="AD2389" s="76" t="s">
        <v>173</v>
      </c>
      <c r="AE2389" s="76" t="s">
        <v>548</v>
      </c>
      <c r="AF2389" s="76" t="s">
        <v>96</v>
      </c>
      <c r="AG2389" s="82"/>
      <c r="AH2389" s="60"/>
      <c r="AI2389" s="75" t="s">
        <v>8152</v>
      </c>
      <c r="AJ2389" s="6" t="s">
        <v>103</v>
      </c>
      <c r="AK2389" s="81">
        <v>0</v>
      </c>
      <c r="AL2389" s="6" t="s">
        <v>103</v>
      </c>
      <c r="AM2389" s="342"/>
      <c r="AN2389" s="342"/>
      <c r="AO2389" s="342"/>
    </row>
    <row r="2390" spans="1:41">
      <c r="A2390" s="75" t="s">
        <v>8152</v>
      </c>
      <c r="B2390" s="6" t="s">
        <v>93</v>
      </c>
      <c r="C2390" s="76">
        <v>2389</v>
      </c>
      <c r="D2390" s="80" t="s">
        <v>589</v>
      </c>
      <c r="E2390" s="80" t="s">
        <v>2164</v>
      </c>
      <c r="F2390" s="6" t="str">
        <f t="shared" si="253"/>
        <v>BROKERRM-V-084-V1I26-M19</v>
      </c>
      <c r="G2390" s="95" t="s">
        <v>7723</v>
      </c>
      <c r="H2390" s="95" t="s">
        <v>8186</v>
      </c>
      <c r="I2390" s="85" t="s">
        <v>6622</v>
      </c>
      <c r="J2390" s="92">
        <v>46127</v>
      </c>
      <c r="K2390" s="95" t="s">
        <v>8407</v>
      </c>
      <c r="L2390" s="80" t="s">
        <v>116</v>
      </c>
      <c r="M2390" s="80" t="s">
        <v>1084</v>
      </c>
      <c r="N2390" s="80" t="s">
        <v>1085</v>
      </c>
      <c r="O2390" s="71">
        <v>0</v>
      </c>
      <c r="P2390" s="71">
        <v>0</v>
      </c>
      <c r="Q2390" s="79">
        <v>1183.6500000000001</v>
      </c>
      <c r="R2390" s="79">
        <v>189.39</v>
      </c>
      <c r="S2390" s="71">
        <v>0</v>
      </c>
      <c r="T2390" s="79">
        <v>1373.04</v>
      </c>
      <c r="U2390" s="80" t="s">
        <v>24</v>
      </c>
      <c r="V2390" s="84">
        <f t="shared" si="256"/>
        <v>78.983881544886614</v>
      </c>
      <c r="W2390" s="78">
        <v>46126</v>
      </c>
      <c r="X2390" s="80" t="s">
        <v>1851</v>
      </c>
      <c r="Y2390" s="80" t="s">
        <v>121</v>
      </c>
      <c r="Z2390" s="80" t="s">
        <v>537</v>
      </c>
      <c r="AA2390" s="80" t="s">
        <v>122</v>
      </c>
      <c r="AB2390" s="76" t="s">
        <v>539</v>
      </c>
      <c r="AC2390" s="76" t="s">
        <v>540</v>
      </c>
      <c r="AD2390" s="76" t="s">
        <v>173</v>
      </c>
      <c r="AE2390" s="76" t="s">
        <v>548</v>
      </c>
      <c r="AF2390" s="76" t="s">
        <v>96</v>
      </c>
      <c r="AG2390" s="82"/>
      <c r="AH2390" s="60"/>
      <c r="AI2390" s="75" t="s">
        <v>8152</v>
      </c>
      <c r="AJ2390" s="6" t="s">
        <v>103</v>
      </c>
      <c r="AK2390" s="81">
        <v>0</v>
      </c>
      <c r="AL2390" s="6" t="s">
        <v>103</v>
      </c>
      <c r="AM2390" s="342"/>
      <c r="AN2390" s="342"/>
      <c r="AO2390" s="342"/>
    </row>
    <row r="2391" spans="1:41">
      <c r="A2391" s="75" t="s">
        <v>8152</v>
      </c>
      <c r="B2391" s="6" t="s">
        <v>93</v>
      </c>
      <c r="C2391" s="76">
        <v>2390</v>
      </c>
      <c r="D2391" s="80" t="s">
        <v>589</v>
      </c>
      <c r="E2391" s="80" t="s">
        <v>2164</v>
      </c>
      <c r="F2391" s="6" t="str">
        <f t="shared" si="253"/>
        <v>BROKERRM-V-090-V1I26-M23</v>
      </c>
      <c r="G2391" s="95" t="s">
        <v>8187</v>
      </c>
      <c r="H2391" s="95" t="s">
        <v>8188</v>
      </c>
      <c r="I2391" s="85" t="s">
        <v>6622</v>
      </c>
      <c r="J2391" s="92">
        <v>46128</v>
      </c>
      <c r="K2391" s="95" t="s">
        <v>8408</v>
      </c>
      <c r="L2391" s="80" t="s">
        <v>116</v>
      </c>
      <c r="M2391" s="80" t="s">
        <v>1084</v>
      </c>
      <c r="N2391" s="80" t="s">
        <v>1085</v>
      </c>
      <c r="O2391" s="71">
        <v>0</v>
      </c>
      <c r="P2391" s="71">
        <v>0</v>
      </c>
      <c r="Q2391" s="79">
        <v>1183.6500000000001</v>
      </c>
      <c r="R2391" s="79">
        <v>189.39</v>
      </c>
      <c r="S2391" s="71">
        <v>0</v>
      </c>
      <c r="T2391" s="79">
        <v>1373.04</v>
      </c>
      <c r="U2391" s="80" t="s">
        <v>24</v>
      </c>
      <c r="V2391" s="84">
        <f t="shared" si="256"/>
        <v>78.983881544886614</v>
      </c>
      <c r="W2391" s="78">
        <v>46127</v>
      </c>
      <c r="X2391" s="80" t="s">
        <v>1862</v>
      </c>
      <c r="Y2391" s="80" t="s">
        <v>121</v>
      </c>
      <c r="Z2391" s="80" t="s">
        <v>537</v>
      </c>
      <c r="AA2391" s="80" t="s">
        <v>122</v>
      </c>
      <c r="AB2391" s="76" t="s">
        <v>1118</v>
      </c>
      <c r="AC2391" s="76" t="s">
        <v>540</v>
      </c>
      <c r="AD2391" s="76" t="s">
        <v>173</v>
      </c>
      <c r="AE2391" s="76" t="s">
        <v>548</v>
      </c>
      <c r="AF2391" s="76" t="s">
        <v>96</v>
      </c>
      <c r="AG2391" s="82"/>
      <c r="AH2391" s="60"/>
      <c r="AI2391" s="75" t="s">
        <v>8152</v>
      </c>
      <c r="AJ2391" s="6" t="s">
        <v>103</v>
      </c>
      <c r="AK2391" s="81">
        <v>0</v>
      </c>
      <c r="AL2391" s="6" t="s">
        <v>103</v>
      </c>
      <c r="AM2391" s="342"/>
      <c r="AN2391" s="342"/>
      <c r="AO2391" s="342"/>
    </row>
    <row r="2392" spans="1:41">
      <c r="A2392" s="75" t="s">
        <v>8152</v>
      </c>
      <c r="B2392" s="6" t="s">
        <v>93</v>
      </c>
      <c r="C2392" s="76">
        <v>2391</v>
      </c>
      <c r="D2392" s="80" t="s">
        <v>589</v>
      </c>
      <c r="E2392" s="80" t="s">
        <v>2164</v>
      </c>
      <c r="F2392" s="6" t="str">
        <f t="shared" si="253"/>
        <v>BROKERRM-V-135-V1I26-M45</v>
      </c>
      <c r="G2392" s="95" t="s">
        <v>8189</v>
      </c>
      <c r="H2392" s="95" t="s">
        <v>8190</v>
      </c>
      <c r="I2392" s="85" t="s">
        <v>6622</v>
      </c>
      <c r="J2392" s="92">
        <v>46125</v>
      </c>
      <c r="K2392" s="95" t="s">
        <v>8409</v>
      </c>
      <c r="L2392" s="80" t="s">
        <v>116</v>
      </c>
      <c r="M2392" s="80" t="s">
        <v>1084</v>
      </c>
      <c r="N2392" s="80" t="s">
        <v>1085</v>
      </c>
      <c r="O2392" s="71">
        <v>0</v>
      </c>
      <c r="P2392" s="71">
        <v>0</v>
      </c>
      <c r="Q2392" s="79">
        <v>1183.6500000000001</v>
      </c>
      <c r="R2392" s="79">
        <v>189.39</v>
      </c>
      <c r="S2392" s="71">
        <v>0</v>
      </c>
      <c r="T2392" s="79">
        <v>1373.04</v>
      </c>
      <c r="U2392" s="80" t="s">
        <v>24</v>
      </c>
      <c r="V2392" s="84">
        <f t="shared" si="256"/>
        <v>78.983881544886614</v>
      </c>
      <c r="W2392" s="78">
        <v>46122</v>
      </c>
      <c r="X2392" s="80" t="s">
        <v>1097</v>
      </c>
      <c r="Y2392" s="80" t="s">
        <v>121</v>
      </c>
      <c r="Z2392" s="80" t="s">
        <v>537</v>
      </c>
      <c r="AA2392" s="80" t="s">
        <v>122</v>
      </c>
      <c r="AB2392" s="76" t="s">
        <v>1098</v>
      </c>
      <c r="AC2392" s="76" t="s">
        <v>540</v>
      </c>
      <c r="AD2392" s="76" t="s">
        <v>173</v>
      </c>
      <c r="AE2392" s="76" t="s">
        <v>548</v>
      </c>
      <c r="AF2392" s="76" t="s">
        <v>96</v>
      </c>
      <c r="AG2392" s="82"/>
      <c r="AH2392" s="60"/>
      <c r="AI2392" s="75" t="s">
        <v>8152</v>
      </c>
      <c r="AJ2392" s="6" t="s">
        <v>103</v>
      </c>
      <c r="AK2392" s="81">
        <v>0</v>
      </c>
      <c r="AL2392" s="6" t="s">
        <v>103</v>
      </c>
      <c r="AM2392" s="342"/>
      <c r="AN2392" s="342"/>
      <c r="AO2392" s="342"/>
    </row>
    <row r="2393" spans="1:41">
      <c r="A2393" s="75" t="s">
        <v>8152</v>
      </c>
      <c r="B2393" s="6" t="s">
        <v>93</v>
      </c>
      <c r="C2393" s="76">
        <v>2392</v>
      </c>
      <c r="D2393" s="80" t="s">
        <v>589</v>
      </c>
      <c r="E2393" s="80" t="s">
        <v>2164</v>
      </c>
      <c r="F2393" s="6" t="str">
        <f t="shared" si="253"/>
        <v>BROKERRM-V-065-V1I26-M01, M46, M19, M61, M62, M63</v>
      </c>
      <c r="G2393" s="95" t="s">
        <v>8191</v>
      </c>
      <c r="H2393" s="95" t="s">
        <v>8192</v>
      </c>
      <c r="I2393" s="85" t="s">
        <v>6622</v>
      </c>
      <c r="J2393" s="92">
        <v>46125</v>
      </c>
      <c r="K2393" s="95" t="s">
        <v>8410</v>
      </c>
      <c r="L2393" s="80" t="s">
        <v>116</v>
      </c>
      <c r="M2393" s="80" t="s">
        <v>1084</v>
      </c>
      <c r="N2393" s="80" t="s">
        <v>1085</v>
      </c>
      <c r="O2393" s="71">
        <v>0</v>
      </c>
      <c r="P2393" s="71">
        <v>0</v>
      </c>
      <c r="Q2393" s="79">
        <v>1183.6500000000001</v>
      </c>
      <c r="R2393" s="79">
        <v>189.39</v>
      </c>
      <c r="S2393" s="71">
        <v>0</v>
      </c>
      <c r="T2393" s="79">
        <v>1373.04</v>
      </c>
      <c r="U2393" s="80" t="s">
        <v>24</v>
      </c>
      <c r="V2393" s="84">
        <f t="shared" si="256"/>
        <v>78.983881544886614</v>
      </c>
      <c r="W2393" s="78">
        <v>46122</v>
      </c>
      <c r="X2393" s="80" t="s">
        <v>1825</v>
      </c>
      <c r="Y2393" s="80" t="s">
        <v>121</v>
      </c>
      <c r="Z2393" s="80" t="s">
        <v>537</v>
      </c>
      <c r="AA2393" s="80" t="s">
        <v>122</v>
      </c>
      <c r="AB2393" s="76" t="s">
        <v>542</v>
      </c>
      <c r="AC2393" s="76" t="s">
        <v>540</v>
      </c>
      <c r="AD2393" s="76" t="s">
        <v>173</v>
      </c>
      <c r="AE2393" s="76" t="s">
        <v>548</v>
      </c>
      <c r="AF2393" s="76" t="s">
        <v>96</v>
      </c>
      <c r="AG2393" s="82"/>
      <c r="AH2393" s="60"/>
      <c r="AI2393" s="75" t="s">
        <v>8152</v>
      </c>
      <c r="AJ2393" s="6" t="s">
        <v>103</v>
      </c>
      <c r="AK2393" s="81">
        <v>0</v>
      </c>
      <c r="AL2393" s="6" t="s">
        <v>103</v>
      </c>
      <c r="AM2393" s="342"/>
      <c r="AN2393" s="342"/>
      <c r="AO2393" s="342"/>
    </row>
    <row r="2394" spans="1:41">
      <c r="A2394" s="75" t="s">
        <v>8152</v>
      </c>
      <c r="B2394" s="6" t="s">
        <v>93</v>
      </c>
      <c r="C2394" s="76">
        <v>2393</v>
      </c>
      <c r="D2394" s="80" t="s">
        <v>589</v>
      </c>
      <c r="E2394" s="80" t="s">
        <v>2164</v>
      </c>
      <c r="F2394" s="6" t="str">
        <f t="shared" si="253"/>
        <v>BROKERRM-V-076-V1I26-M19</v>
      </c>
      <c r="G2394" s="95" t="s">
        <v>8193</v>
      </c>
      <c r="H2394" s="95" t="s">
        <v>8194</v>
      </c>
      <c r="I2394" s="85" t="s">
        <v>6622</v>
      </c>
      <c r="J2394" s="92">
        <v>46128</v>
      </c>
      <c r="K2394" s="95" t="s">
        <v>8411</v>
      </c>
      <c r="L2394" s="80" t="s">
        <v>116</v>
      </c>
      <c r="M2394" s="80" t="s">
        <v>1100</v>
      </c>
      <c r="N2394" s="80" t="s">
        <v>1085</v>
      </c>
      <c r="O2394" s="71">
        <v>0</v>
      </c>
      <c r="P2394" s="71">
        <v>0</v>
      </c>
      <c r="Q2394" s="79">
        <v>2919.72</v>
      </c>
      <c r="R2394" s="79">
        <v>467.16</v>
      </c>
      <c r="S2394" s="71">
        <v>0</v>
      </c>
      <c r="T2394" s="79">
        <v>3386.88</v>
      </c>
      <c r="U2394" s="80" t="s">
        <v>24</v>
      </c>
      <c r="V2394" s="84">
        <f t="shared" si="256"/>
        <v>194.82966900217443</v>
      </c>
      <c r="W2394" s="78">
        <v>46128</v>
      </c>
      <c r="X2394" s="80" t="s">
        <v>1839</v>
      </c>
      <c r="Y2394" s="80" t="s">
        <v>537</v>
      </c>
      <c r="Z2394" s="80" t="s">
        <v>121</v>
      </c>
      <c r="AA2394" s="80" t="s">
        <v>122</v>
      </c>
      <c r="AB2394" s="76" t="s">
        <v>539</v>
      </c>
      <c r="AC2394" s="76" t="s">
        <v>540</v>
      </c>
      <c r="AD2394" s="76" t="s">
        <v>173</v>
      </c>
      <c r="AE2394" s="76" t="s">
        <v>548</v>
      </c>
      <c r="AF2394" s="76" t="s">
        <v>96</v>
      </c>
      <c r="AG2394" s="82"/>
      <c r="AH2394" s="60"/>
      <c r="AI2394" s="75" t="s">
        <v>8152</v>
      </c>
      <c r="AJ2394" s="6" t="s">
        <v>103</v>
      </c>
      <c r="AK2394" s="81">
        <v>0</v>
      </c>
      <c r="AL2394" s="6" t="s">
        <v>103</v>
      </c>
      <c r="AM2394" s="342"/>
      <c r="AN2394" s="342"/>
      <c r="AO2394" s="342"/>
    </row>
    <row r="2395" spans="1:41">
      <c r="A2395" s="75" t="s">
        <v>8152</v>
      </c>
      <c r="B2395" s="6" t="s">
        <v>93</v>
      </c>
      <c r="C2395" s="76">
        <v>2394</v>
      </c>
      <c r="D2395" s="80" t="s">
        <v>589</v>
      </c>
      <c r="E2395" s="80" t="s">
        <v>2164</v>
      </c>
      <c r="F2395" s="6" t="str">
        <f t="shared" si="253"/>
        <v>BROKERRM-V-083-V1I26-M01, M46, M19, M23, M61, M62, M63</v>
      </c>
      <c r="G2395" s="95" t="s">
        <v>8195</v>
      </c>
      <c r="H2395" s="95" t="s">
        <v>8196</v>
      </c>
      <c r="I2395" s="85" t="s">
        <v>6622</v>
      </c>
      <c r="J2395" s="92">
        <v>46126</v>
      </c>
      <c r="K2395" s="95" t="s">
        <v>8412</v>
      </c>
      <c r="L2395" s="80" t="s">
        <v>116</v>
      </c>
      <c r="M2395" s="80" t="s">
        <v>1084</v>
      </c>
      <c r="N2395" s="80" t="s">
        <v>1085</v>
      </c>
      <c r="O2395" s="71">
        <v>0</v>
      </c>
      <c r="P2395" s="71">
        <v>0</v>
      </c>
      <c r="Q2395" s="79">
        <v>1183.6500000000001</v>
      </c>
      <c r="R2395" s="79">
        <v>189.39</v>
      </c>
      <c r="S2395" s="71">
        <v>0</v>
      </c>
      <c r="T2395" s="79">
        <v>1373.04</v>
      </c>
      <c r="U2395" s="80" t="s">
        <v>24</v>
      </c>
      <c r="V2395" s="84">
        <f t="shared" si="256"/>
        <v>78.983881544886614</v>
      </c>
      <c r="W2395" s="78">
        <v>46125</v>
      </c>
      <c r="X2395" s="80" t="s">
        <v>1090</v>
      </c>
      <c r="Y2395" s="80" t="s">
        <v>121</v>
      </c>
      <c r="Z2395" s="80" t="s">
        <v>537</v>
      </c>
      <c r="AA2395" s="80" t="s">
        <v>122</v>
      </c>
      <c r="AB2395" s="76" t="s">
        <v>542</v>
      </c>
      <c r="AC2395" s="76" t="s">
        <v>540</v>
      </c>
      <c r="AD2395" s="76" t="s">
        <v>173</v>
      </c>
      <c r="AE2395" s="76" t="s">
        <v>548</v>
      </c>
      <c r="AF2395" s="76" t="s">
        <v>96</v>
      </c>
      <c r="AG2395" s="82"/>
      <c r="AH2395" s="60"/>
      <c r="AI2395" s="75" t="s">
        <v>8152</v>
      </c>
      <c r="AJ2395" s="6" t="s">
        <v>103</v>
      </c>
      <c r="AK2395" s="81">
        <v>0</v>
      </c>
      <c r="AL2395" s="6" t="s">
        <v>103</v>
      </c>
      <c r="AM2395" s="342"/>
      <c r="AN2395" s="342"/>
      <c r="AO2395" s="342"/>
    </row>
    <row r="2396" spans="1:41">
      <c r="A2396" s="75" t="s">
        <v>8152</v>
      </c>
      <c r="B2396" s="6" t="s">
        <v>93</v>
      </c>
      <c r="C2396" s="76">
        <v>2395</v>
      </c>
      <c r="D2396" s="80" t="s">
        <v>589</v>
      </c>
      <c r="E2396" s="80" t="s">
        <v>2164</v>
      </c>
      <c r="F2396" s="6" t="str">
        <f t="shared" si="253"/>
        <v>BROKERRM-V-092-V1I26-MCS</v>
      </c>
      <c r="G2396" s="95" t="s">
        <v>8197</v>
      </c>
      <c r="H2396" s="95" t="s">
        <v>8198</v>
      </c>
      <c r="I2396" s="85" t="s">
        <v>6622</v>
      </c>
      <c r="J2396" s="92">
        <v>46128</v>
      </c>
      <c r="K2396" s="95" t="s">
        <v>8413</v>
      </c>
      <c r="L2396" s="80" t="s">
        <v>116</v>
      </c>
      <c r="M2396" s="80" t="s">
        <v>1084</v>
      </c>
      <c r="N2396" s="80" t="s">
        <v>1085</v>
      </c>
      <c r="O2396" s="71">
        <v>0</v>
      </c>
      <c r="P2396" s="71">
        <v>0</v>
      </c>
      <c r="Q2396" s="79">
        <v>1183.6500000000001</v>
      </c>
      <c r="R2396" s="79">
        <v>189.39</v>
      </c>
      <c r="S2396" s="71">
        <v>0</v>
      </c>
      <c r="T2396" s="79">
        <v>1373.04</v>
      </c>
      <c r="U2396" s="80" t="s">
        <v>24</v>
      </c>
      <c r="V2396" s="84">
        <f t="shared" si="256"/>
        <v>78.983881544886614</v>
      </c>
      <c r="W2396" s="78">
        <v>46127</v>
      </c>
      <c r="X2396" s="80" t="s">
        <v>1092</v>
      </c>
      <c r="Y2396" s="80" t="s">
        <v>121</v>
      </c>
      <c r="Z2396" s="80" t="s">
        <v>537</v>
      </c>
      <c r="AA2396" s="80" t="s">
        <v>122</v>
      </c>
      <c r="AB2396" s="76" t="s">
        <v>1093</v>
      </c>
      <c r="AC2396" s="76" t="s">
        <v>540</v>
      </c>
      <c r="AD2396" s="76" t="s">
        <v>173</v>
      </c>
      <c r="AE2396" s="76" t="s">
        <v>548</v>
      </c>
      <c r="AF2396" s="76" t="s">
        <v>96</v>
      </c>
      <c r="AG2396" s="82"/>
      <c r="AH2396" s="60"/>
      <c r="AI2396" s="75" t="s">
        <v>8152</v>
      </c>
      <c r="AJ2396" s="6" t="s">
        <v>103</v>
      </c>
      <c r="AK2396" s="81">
        <v>0</v>
      </c>
      <c r="AL2396" s="6" t="s">
        <v>103</v>
      </c>
      <c r="AM2396" s="342"/>
      <c r="AN2396" s="342"/>
      <c r="AO2396" s="342"/>
    </row>
    <row r="2397" spans="1:41">
      <c r="A2397" s="75" t="s">
        <v>8152</v>
      </c>
      <c r="B2397" s="6" t="s">
        <v>93</v>
      </c>
      <c r="C2397" s="76">
        <v>2396</v>
      </c>
      <c r="D2397" s="80" t="s">
        <v>589</v>
      </c>
      <c r="E2397" s="80" t="s">
        <v>2164</v>
      </c>
      <c r="F2397" s="6" t="str">
        <f t="shared" si="253"/>
        <v>BROKERFG-V-033-V1E26-M19</v>
      </c>
      <c r="G2397" s="95" t="s">
        <v>6895</v>
      </c>
      <c r="H2397" s="95" t="s">
        <v>8199</v>
      </c>
      <c r="I2397" s="85" t="s">
        <v>6622</v>
      </c>
      <c r="J2397" s="92">
        <v>46128</v>
      </c>
      <c r="K2397" s="95" t="s">
        <v>8414</v>
      </c>
      <c r="L2397" s="80" t="s">
        <v>116</v>
      </c>
      <c r="M2397" s="80" t="s">
        <v>1084</v>
      </c>
      <c r="N2397" s="80" t="s">
        <v>1085</v>
      </c>
      <c r="O2397" s="71">
        <v>0</v>
      </c>
      <c r="P2397" s="71">
        <v>0</v>
      </c>
      <c r="Q2397" s="79">
        <v>1183.6500000000001</v>
      </c>
      <c r="R2397" s="79">
        <v>189.39</v>
      </c>
      <c r="S2397" s="71">
        <v>0</v>
      </c>
      <c r="T2397" s="79">
        <v>1373.04</v>
      </c>
      <c r="U2397" s="80" t="s">
        <v>24</v>
      </c>
      <c r="V2397" s="84">
        <f t="shared" si="256"/>
        <v>78.983881544886614</v>
      </c>
      <c r="W2397" s="78">
        <v>46127</v>
      </c>
      <c r="X2397" s="80" t="s">
        <v>122</v>
      </c>
      <c r="Y2397" s="80" t="s">
        <v>121</v>
      </c>
      <c r="Z2397" s="80" t="s">
        <v>537</v>
      </c>
      <c r="AA2397" s="80" t="s">
        <v>1129</v>
      </c>
      <c r="AB2397" s="76" t="s">
        <v>539</v>
      </c>
      <c r="AC2397" s="76" t="s">
        <v>541</v>
      </c>
      <c r="AD2397" s="76" t="s">
        <v>195</v>
      </c>
      <c r="AE2397" s="76" t="s">
        <v>547</v>
      </c>
      <c r="AF2397" s="76" t="s">
        <v>96</v>
      </c>
      <c r="AG2397" s="82"/>
      <c r="AH2397" s="60"/>
      <c r="AI2397" s="75" t="s">
        <v>8152</v>
      </c>
      <c r="AJ2397" s="6" t="s">
        <v>103</v>
      </c>
      <c r="AK2397" s="81">
        <v>0</v>
      </c>
      <c r="AL2397" s="6" t="s">
        <v>103</v>
      </c>
      <c r="AM2397" s="342"/>
      <c r="AN2397" s="342"/>
      <c r="AO2397" s="342"/>
    </row>
    <row r="2398" spans="1:41">
      <c r="A2398" s="75" t="s">
        <v>8152</v>
      </c>
      <c r="B2398" s="6" t="s">
        <v>93</v>
      </c>
      <c r="C2398" s="76">
        <v>2397</v>
      </c>
      <c r="D2398" s="80" t="s">
        <v>589</v>
      </c>
      <c r="E2398" s="80" t="s">
        <v>2164</v>
      </c>
      <c r="F2398" s="6" t="str">
        <f t="shared" si="253"/>
        <v>BROKERRM-V-096-V1I26-M19</v>
      </c>
      <c r="G2398" s="95" t="s">
        <v>8200</v>
      </c>
      <c r="H2398" s="95" t="s">
        <v>8201</v>
      </c>
      <c r="I2398" s="85" t="s">
        <v>6622</v>
      </c>
      <c r="J2398" s="92">
        <v>46127</v>
      </c>
      <c r="K2398" s="95" t="s">
        <v>8415</v>
      </c>
      <c r="L2398" s="80" t="s">
        <v>116</v>
      </c>
      <c r="M2398" s="80" t="s">
        <v>1084</v>
      </c>
      <c r="N2398" s="80" t="s">
        <v>1085</v>
      </c>
      <c r="O2398" s="71">
        <v>0</v>
      </c>
      <c r="P2398" s="71">
        <v>0</v>
      </c>
      <c r="Q2398" s="79">
        <v>1183.6500000000001</v>
      </c>
      <c r="R2398" s="79">
        <v>189.39</v>
      </c>
      <c r="S2398" s="71">
        <v>0</v>
      </c>
      <c r="T2398" s="79">
        <v>1373.04</v>
      </c>
      <c r="U2398" s="80" t="s">
        <v>24</v>
      </c>
      <c r="V2398" s="84">
        <f t="shared" si="256"/>
        <v>78.983881544886614</v>
      </c>
      <c r="W2398" s="78">
        <v>46126</v>
      </c>
      <c r="X2398" s="80" t="s">
        <v>1095</v>
      </c>
      <c r="Y2398" s="80" t="s">
        <v>121</v>
      </c>
      <c r="Z2398" s="80" t="s">
        <v>537</v>
      </c>
      <c r="AA2398" s="80" t="s">
        <v>122</v>
      </c>
      <c r="AB2398" s="76" t="s">
        <v>539</v>
      </c>
      <c r="AC2398" s="76" t="s">
        <v>540</v>
      </c>
      <c r="AD2398" s="76" t="s">
        <v>173</v>
      </c>
      <c r="AE2398" s="76" t="s">
        <v>548</v>
      </c>
      <c r="AF2398" s="76" t="s">
        <v>96</v>
      </c>
      <c r="AG2398" s="82"/>
      <c r="AH2398" s="60"/>
      <c r="AI2398" s="75" t="s">
        <v>8152</v>
      </c>
      <c r="AJ2398" s="6" t="s">
        <v>103</v>
      </c>
      <c r="AK2398" s="81">
        <v>0</v>
      </c>
      <c r="AL2398" s="6" t="s">
        <v>103</v>
      </c>
      <c r="AM2398" s="342"/>
      <c r="AN2398" s="342"/>
      <c r="AO2398" s="342"/>
    </row>
    <row r="2399" spans="1:41">
      <c r="A2399" s="75" t="s">
        <v>8152</v>
      </c>
      <c r="B2399" s="6" t="s">
        <v>93</v>
      </c>
      <c r="C2399" s="76">
        <v>2398</v>
      </c>
      <c r="D2399" s="80" t="s">
        <v>589</v>
      </c>
      <c r="E2399" s="80" t="s">
        <v>2164</v>
      </c>
      <c r="F2399" s="6" t="str">
        <f t="shared" si="253"/>
        <v>BROKERRM-V-134-V1I26-M46</v>
      </c>
      <c r="G2399" s="95" t="s">
        <v>8202</v>
      </c>
      <c r="H2399" s="95" t="s">
        <v>8203</v>
      </c>
      <c r="I2399" s="85" t="s">
        <v>6622</v>
      </c>
      <c r="J2399" s="92">
        <v>46126</v>
      </c>
      <c r="K2399" s="95" t="s">
        <v>8416</v>
      </c>
      <c r="L2399" s="80" t="s">
        <v>116</v>
      </c>
      <c r="M2399" s="80" t="s">
        <v>1084</v>
      </c>
      <c r="N2399" s="80" t="s">
        <v>1085</v>
      </c>
      <c r="O2399" s="71">
        <v>0</v>
      </c>
      <c r="P2399" s="71">
        <v>0</v>
      </c>
      <c r="Q2399" s="79">
        <v>1183.6500000000001</v>
      </c>
      <c r="R2399" s="79">
        <v>189.39</v>
      </c>
      <c r="S2399" s="71">
        <v>0</v>
      </c>
      <c r="T2399" s="79">
        <v>1373.04</v>
      </c>
      <c r="U2399" s="80" t="s">
        <v>24</v>
      </c>
      <c r="V2399" s="84">
        <f t="shared" si="256"/>
        <v>78.983881544886614</v>
      </c>
      <c r="W2399" s="78">
        <v>46125</v>
      </c>
      <c r="X2399" s="80" t="s">
        <v>8417</v>
      </c>
      <c r="Y2399" s="80" t="s">
        <v>121</v>
      </c>
      <c r="Z2399" s="80" t="s">
        <v>537</v>
      </c>
      <c r="AA2399" s="80" t="s">
        <v>122</v>
      </c>
      <c r="AB2399" s="76" t="s">
        <v>1106</v>
      </c>
      <c r="AC2399" s="76" t="s">
        <v>540</v>
      </c>
      <c r="AD2399" s="76" t="s">
        <v>173</v>
      </c>
      <c r="AE2399" s="76" t="s">
        <v>548</v>
      </c>
      <c r="AF2399" s="76" t="s">
        <v>96</v>
      </c>
      <c r="AG2399" s="82"/>
      <c r="AH2399" s="60"/>
      <c r="AI2399" s="75" t="s">
        <v>8152</v>
      </c>
      <c r="AJ2399" s="6" t="s">
        <v>103</v>
      </c>
      <c r="AK2399" s="81">
        <v>0</v>
      </c>
      <c r="AL2399" s="6" t="s">
        <v>103</v>
      </c>
      <c r="AM2399" s="342"/>
      <c r="AN2399" s="342"/>
      <c r="AO2399" s="342"/>
    </row>
    <row r="2400" spans="1:41">
      <c r="A2400" s="75" t="s">
        <v>8152</v>
      </c>
      <c r="B2400" s="6" t="s">
        <v>93</v>
      </c>
      <c r="C2400" s="76">
        <v>2399</v>
      </c>
      <c r="D2400" s="80" t="s">
        <v>589</v>
      </c>
      <c r="E2400" s="80" t="s">
        <v>2164</v>
      </c>
      <c r="F2400" s="6" t="str">
        <f t="shared" si="253"/>
        <v>BROKERFG-V-023-V1E26-M46</v>
      </c>
      <c r="G2400" s="95" t="s">
        <v>3185</v>
      </c>
      <c r="H2400" s="95" t="s">
        <v>8204</v>
      </c>
      <c r="I2400" s="85" t="s">
        <v>6622</v>
      </c>
      <c r="J2400" s="92">
        <v>46129</v>
      </c>
      <c r="K2400" s="95" t="s">
        <v>8418</v>
      </c>
      <c r="L2400" s="80" t="s">
        <v>116</v>
      </c>
      <c r="M2400" s="80" t="s">
        <v>1100</v>
      </c>
      <c r="N2400" s="80" t="s">
        <v>1085</v>
      </c>
      <c r="O2400" s="71">
        <v>0</v>
      </c>
      <c r="P2400" s="71">
        <v>0</v>
      </c>
      <c r="Q2400" s="79">
        <v>9781.33</v>
      </c>
      <c r="R2400" s="79">
        <v>1565.02</v>
      </c>
      <c r="S2400" s="71">
        <v>0</v>
      </c>
      <c r="T2400" s="79">
        <v>11346.35</v>
      </c>
      <c r="U2400" s="80" t="s">
        <v>24</v>
      </c>
      <c r="V2400" s="84">
        <f t="shared" si="256"/>
        <v>652.69676365351643</v>
      </c>
      <c r="W2400" s="78">
        <v>46128</v>
      </c>
      <c r="X2400" s="80" t="s">
        <v>122</v>
      </c>
      <c r="Y2400" s="80" t="s">
        <v>537</v>
      </c>
      <c r="Z2400" s="80" t="s">
        <v>121</v>
      </c>
      <c r="AA2400" s="80" t="s">
        <v>1129</v>
      </c>
      <c r="AB2400" s="76" t="s">
        <v>1106</v>
      </c>
      <c r="AC2400" s="76" t="s">
        <v>541</v>
      </c>
      <c r="AD2400" s="76" t="s">
        <v>195</v>
      </c>
      <c r="AE2400" s="76" t="s">
        <v>547</v>
      </c>
      <c r="AF2400" s="76" t="s">
        <v>96</v>
      </c>
      <c r="AG2400" s="82"/>
      <c r="AH2400" s="60"/>
      <c r="AI2400" s="75" t="s">
        <v>8152</v>
      </c>
      <c r="AJ2400" s="6" t="s">
        <v>103</v>
      </c>
      <c r="AK2400" s="81">
        <v>0</v>
      </c>
      <c r="AL2400" s="6" t="s">
        <v>103</v>
      </c>
      <c r="AM2400" s="342"/>
      <c r="AN2400" s="342"/>
      <c r="AO2400" s="342"/>
    </row>
    <row r="2401" spans="1:41">
      <c r="A2401" s="75" t="s">
        <v>8152</v>
      </c>
      <c r="B2401" s="6" t="s">
        <v>587</v>
      </c>
      <c r="C2401" s="76">
        <v>2400</v>
      </c>
      <c r="D2401" s="80" t="s">
        <v>589</v>
      </c>
      <c r="E2401" s="80" t="s">
        <v>2164</v>
      </c>
      <c r="F2401" s="6" t="str">
        <f t="shared" si="253"/>
        <v>BROKERRM-V-088-V1I25-MCS, M01, M23</v>
      </c>
      <c r="G2401" s="95" t="s">
        <v>8205</v>
      </c>
      <c r="H2401" s="95" t="s">
        <v>8206</v>
      </c>
      <c r="I2401" s="85" t="s">
        <v>6622</v>
      </c>
      <c r="J2401" s="92">
        <v>46129</v>
      </c>
      <c r="K2401" s="95" t="s">
        <v>8419</v>
      </c>
      <c r="L2401" s="80" t="s">
        <v>116</v>
      </c>
      <c r="M2401" s="80" t="s">
        <v>1084</v>
      </c>
      <c r="N2401" s="80" t="s">
        <v>1085</v>
      </c>
      <c r="O2401" s="71">
        <v>0</v>
      </c>
      <c r="P2401" s="71">
        <v>0</v>
      </c>
      <c r="Q2401" s="79">
        <v>1183.6500000000001</v>
      </c>
      <c r="R2401" s="79">
        <v>189.39</v>
      </c>
      <c r="S2401" s="71">
        <v>0</v>
      </c>
      <c r="T2401" s="79">
        <v>1373.04</v>
      </c>
      <c r="U2401" s="80" t="s">
        <v>24</v>
      </c>
      <c r="V2401" s="84">
        <f t="shared" si="256"/>
        <v>78.983881544886614</v>
      </c>
      <c r="W2401" s="78">
        <v>46128</v>
      </c>
      <c r="X2401" s="80" t="s">
        <v>1857</v>
      </c>
      <c r="Y2401" s="80" t="s">
        <v>121</v>
      </c>
      <c r="Z2401" s="80" t="s">
        <v>537</v>
      </c>
      <c r="AA2401" s="80" t="s">
        <v>122</v>
      </c>
      <c r="AB2401" s="76" t="s">
        <v>1093</v>
      </c>
      <c r="AC2401" s="76" t="s">
        <v>540</v>
      </c>
      <c r="AD2401" s="76" t="s">
        <v>173</v>
      </c>
      <c r="AE2401" s="76" t="s">
        <v>548</v>
      </c>
      <c r="AF2401" s="76" t="s">
        <v>96</v>
      </c>
      <c r="AG2401" s="82"/>
      <c r="AH2401" s="60"/>
      <c r="AI2401" s="75" t="s">
        <v>8152</v>
      </c>
      <c r="AJ2401" s="6" t="s">
        <v>103</v>
      </c>
      <c r="AK2401" s="81">
        <v>0</v>
      </c>
      <c r="AL2401" s="6" t="s">
        <v>103</v>
      </c>
      <c r="AM2401" s="342"/>
      <c r="AN2401" s="342"/>
      <c r="AO2401" s="342"/>
    </row>
    <row r="2402" spans="1:41">
      <c r="A2402" s="75" t="s">
        <v>8152</v>
      </c>
      <c r="B2402" s="6" t="s">
        <v>93</v>
      </c>
      <c r="C2402" s="76">
        <v>2401</v>
      </c>
      <c r="D2402" s="80" t="s">
        <v>589</v>
      </c>
      <c r="E2402" s="80" t="s">
        <v>2164</v>
      </c>
      <c r="F2402" s="6" t="str">
        <f t="shared" si="253"/>
        <v>BROKERRM-V-072-V1I26-M46, M01</v>
      </c>
      <c r="G2402" s="95" t="s">
        <v>8207</v>
      </c>
      <c r="H2402" s="95" t="s">
        <v>8208</v>
      </c>
      <c r="I2402" s="85" t="s">
        <v>6622</v>
      </c>
      <c r="J2402" s="92">
        <v>46125</v>
      </c>
      <c r="K2402" s="95" t="s">
        <v>8420</v>
      </c>
      <c r="L2402" s="80" t="s">
        <v>116</v>
      </c>
      <c r="M2402" s="80" t="s">
        <v>1084</v>
      </c>
      <c r="N2402" s="80" t="s">
        <v>1085</v>
      </c>
      <c r="O2402" s="71">
        <v>0</v>
      </c>
      <c r="P2402" s="71">
        <v>0</v>
      </c>
      <c r="Q2402" s="79">
        <v>1183.6500000000001</v>
      </c>
      <c r="R2402" s="79">
        <v>189.39</v>
      </c>
      <c r="S2402" s="71">
        <v>0</v>
      </c>
      <c r="T2402" s="79">
        <v>1373.04</v>
      </c>
      <c r="U2402" s="80" t="s">
        <v>24</v>
      </c>
      <c r="V2402" s="84">
        <f t="shared" si="256"/>
        <v>78.983881544886614</v>
      </c>
      <c r="W2402" s="78">
        <v>46122</v>
      </c>
      <c r="X2402" s="80" t="s">
        <v>1831</v>
      </c>
      <c r="Y2402" s="80" t="s">
        <v>121</v>
      </c>
      <c r="Z2402" s="80" t="s">
        <v>537</v>
      </c>
      <c r="AA2402" s="80" t="s">
        <v>122</v>
      </c>
      <c r="AB2402" s="76" t="s">
        <v>1106</v>
      </c>
      <c r="AC2402" s="76" t="s">
        <v>540</v>
      </c>
      <c r="AD2402" s="76" t="s">
        <v>173</v>
      </c>
      <c r="AE2402" s="76" t="s">
        <v>548</v>
      </c>
      <c r="AF2402" s="76" t="s">
        <v>96</v>
      </c>
      <c r="AG2402" s="82"/>
      <c r="AH2402" s="60"/>
      <c r="AI2402" s="75" t="s">
        <v>8152</v>
      </c>
      <c r="AJ2402" s="6" t="s">
        <v>103</v>
      </c>
      <c r="AK2402" s="81">
        <v>0</v>
      </c>
      <c r="AL2402" s="6" t="s">
        <v>103</v>
      </c>
      <c r="AM2402" s="342"/>
      <c r="AN2402" s="342"/>
      <c r="AO2402" s="342"/>
    </row>
    <row r="2403" spans="1:41">
      <c r="A2403" s="75" t="s">
        <v>8152</v>
      </c>
      <c r="B2403" s="6" t="s">
        <v>93</v>
      </c>
      <c r="C2403" s="76">
        <v>2402</v>
      </c>
      <c r="D2403" s="80" t="s">
        <v>589</v>
      </c>
      <c r="E2403" s="80" t="s">
        <v>2164</v>
      </c>
      <c r="F2403" s="6" t="str">
        <f t="shared" si="253"/>
        <v>BROKERRM-V-082-V1I26-M01</v>
      </c>
      <c r="G2403" s="95" t="s">
        <v>8209</v>
      </c>
      <c r="H2403" s="95" t="s">
        <v>8210</v>
      </c>
      <c r="I2403" s="85" t="s">
        <v>6622</v>
      </c>
      <c r="J2403" s="92">
        <v>46128</v>
      </c>
      <c r="K2403" s="95" t="s">
        <v>8421</v>
      </c>
      <c r="L2403" s="80" t="s">
        <v>116</v>
      </c>
      <c r="M2403" s="80" t="s">
        <v>1084</v>
      </c>
      <c r="N2403" s="80" t="s">
        <v>1085</v>
      </c>
      <c r="O2403" s="71">
        <v>0</v>
      </c>
      <c r="P2403" s="71">
        <v>0</v>
      </c>
      <c r="Q2403" s="79">
        <v>1183.6500000000001</v>
      </c>
      <c r="R2403" s="79">
        <v>189.39</v>
      </c>
      <c r="S2403" s="71">
        <v>0</v>
      </c>
      <c r="T2403" s="79">
        <v>1373.04</v>
      </c>
      <c r="U2403" s="80" t="s">
        <v>24</v>
      </c>
      <c r="V2403" s="84">
        <f t="shared" si="256"/>
        <v>78.983881544886614</v>
      </c>
      <c r="W2403" s="78">
        <v>46128</v>
      </c>
      <c r="X2403" s="80" t="s">
        <v>1115</v>
      </c>
      <c r="Y2403" s="80" t="s">
        <v>121</v>
      </c>
      <c r="Z2403" s="80" t="s">
        <v>537</v>
      </c>
      <c r="AA2403" s="80" t="s">
        <v>122</v>
      </c>
      <c r="AB2403" s="76" t="s">
        <v>542</v>
      </c>
      <c r="AC2403" s="76" t="s">
        <v>540</v>
      </c>
      <c r="AD2403" s="76" t="s">
        <v>173</v>
      </c>
      <c r="AE2403" s="76" t="s">
        <v>548</v>
      </c>
      <c r="AF2403" s="76" t="s">
        <v>96</v>
      </c>
      <c r="AG2403" s="82"/>
      <c r="AH2403" s="60"/>
      <c r="AI2403" s="75" t="s">
        <v>8152</v>
      </c>
      <c r="AJ2403" s="6" t="s">
        <v>103</v>
      </c>
      <c r="AK2403" s="81">
        <v>0</v>
      </c>
      <c r="AL2403" s="6" t="s">
        <v>103</v>
      </c>
      <c r="AM2403" s="342"/>
      <c r="AN2403" s="342"/>
      <c r="AO2403" s="342"/>
    </row>
    <row r="2404" spans="1:41">
      <c r="A2404" s="75" t="s">
        <v>8152</v>
      </c>
      <c r="B2404" s="6" t="s">
        <v>93</v>
      </c>
      <c r="C2404" s="76">
        <v>2403</v>
      </c>
      <c r="D2404" s="80" t="s">
        <v>589</v>
      </c>
      <c r="E2404" s="80" t="s">
        <v>2164</v>
      </c>
      <c r="F2404" s="6" t="str">
        <f t="shared" si="253"/>
        <v>BROKERRM-V-089-V1I26-M46</v>
      </c>
      <c r="G2404" s="95" t="s">
        <v>8211</v>
      </c>
      <c r="H2404" s="95" t="s">
        <v>8212</v>
      </c>
      <c r="I2404" s="85" t="s">
        <v>6622</v>
      </c>
      <c r="J2404" s="92">
        <v>46128</v>
      </c>
      <c r="K2404" s="95" t="s">
        <v>8422</v>
      </c>
      <c r="L2404" s="80" t="s">
        <v>116</v>
      </c>
      <c r="M2404" s="80" t="s">
        <v>1100</v>
      </c>
      <c r="N2404" s="80" t="s">
        <v>1085</v>
      </c>
      <c r="O2404" s="71">
        <v>0</v>
      </c>
      <c r="P2404" s="71">
        <v>0</v>
      </c>
      <c r="Q2404" s="79">
        <v>1514.33</v>
      </c>
      <c r="R2404" s="79">
        <v>242.3</v>
      </c>
      <c r="S2404" s="71">
        <v>0</v>
      </c>
      <c r="T2404" s="79">
        <v>1756.63</v>
      </c>
      <c r="U2404" s="80" t="s">
        <v>24</v>
      </c>
      <c r="V2404" s="84">
        <f t="shared" si="256"/>
        <v>101.04982800078234</v>
      </c>
      <c r="W2404" s="78">
        <v>46128</v>
      </c>
      <c r="X2404" s="80" t="s">
        <v>1859</v>
      </c>
      <c r="Y2404" s="80" t="s">
        <v>537</v>
      </c>
      <c r="Z2404" s="80" t="s">
        <v>121</v>
      </c>
      <c r="AA2404" s="80" t="s">
        <v>122</v>
      </c>
      <c r="AB2404" s="76" t="s">
        <v>1106</v>
      </c>
      <c r="AC2404" s="76" t="s">
        <v>540</v>
      </c>
      <c r="AD2404" s="76" t="s">
        <v>173</v>
      </c>
      <c r="AE2404" s="76" t="s">
        <v>548</v>
      </c>
      <c r="AF2404" s="76" t="s">
        <v>96</v>
      </c>
      <c r="AG2404" s="82"/>
      <c r="AH2404" s="60"/>
      <c r="AI2404" s="75" t="s">
        <v>8152</v>
      </c>
      <c r="AJ2404" s="6" t="s">
        <v>103</v>
      </c>
      <c r="AK2404" s="81">
        <v>0</v>
      </c>
      <c r="AL2404" s="6" t="s">
        <v>103</v>
      </c>
      <c r="AM2404" s="342"/>
      <c r="AN2404" s="342"/>
      <c r="AO2404" s="342"/>
    </row>
    <row r="2405" spans="1:41">
      <c r="A2405" s="75" t="s">
        <v>8152</v>
      </c>
      <c r="B2405" s="6" t="s">
        <v>93</v>
      </c>
      <c r="C2405" s="76">
        <v>2404</v>
      </c>
      <c r="D2405" s="80" t="s">
        <v>589</v>
      </c>
      <c r="E2405" s="80" t="s">
        <v>2164</v>
      </c>
      <c r="F2405" s="6" t="str">
        <f t="shared" si="253"/>
        <v>BROKERRM-V-093-V1I26-M19</v>
      </c>
      <c r="G2405" s="95" t="s">
        <v>5444</v>
      </c>
      <c r="H2405" s="95" t="s">
        <v>8213</v>
      </c>
      <c r="I2405" s="85" t="s">
        <v>6622</v>
      </c>
      <c r="J2405" s="92">
        <v>46128</v>
      </c>
      <c r="K2405" s="95" t="s">
        <v>8423</v>
      </c>
      <c r="L2405" s="80" t="s">
        <v>116</v>
      </c>
      <c r="M2405" s="80" t="s">
        <v>1100</v>
      </c>
      <c r="N2405" s="80" t="s">
        <v>1085</v>
      </c>
      <c r="O2405" s="71">
        <v>0</v>
      </c>
      <c r="P2405" s="71">
        <v>0</v>
      </c>
      <c r="Q2405" s="79">
        <v>1514.33</v>
      </c>
      <c r="R2405" s="79">
        <v>242.3</v>
      </c>
      <c r="S2405" s="71">
        <v>0</v>
      </c>
      <c r="T2405" s="79">
        <v>1756.63</v>
      </c>
      <c r="U2405" s="80" t="s">
        <v>24</v>
      </c>
      <c r="V2405" s="84">
        <f t="shared" si="256"/>
        <v>101.04982800078234</v>
      </c>
      <c r="W2405" s="78">
        <v>46128</v>
      </c>
      <c r="X2405" s="80" t="s">
        <v>1103</v>
      </c>
      <c r="Y2405" s="80" t="s">
        <v>537</v>
      </c>
      <c r="Z2405" s="80" t="s">
        <v>121</v>
      </c>
      <c r="AA2405" s="80" t="s">
        <v>122</v>
      </c>
      <c r="AB2405" s="76" t="s">
        <v>539</v>
      </c>
      <c r="AC2405" s="76" t="s">
        <v>540</v>
      </c>
      <c r="AD2405" s="76" t="s">
        <v>173</v>
      </c>
      <c r="AE2405" s="76" t="s">
        <v>548</v>
      </c>
      <c r="AF2405" s="76" t="s">
        <v>96</v>
      </c>
      <c r="AG2405" s="82"/>
      <c r="AH2405" s="60"/>
      <c r="AI2405" s="75" t="s">
        <v>8152</v>
      </c>
      <c r="AJ2405" s="6" t="s">
        <v>103</v>
      </c>
      <c r="AK2405" s="81">
        <v>0</v>
      </c>
      <c r="AL2405" s="6" t="s">
        <v>103</v>
      </c>
      <c r="AM2405" s="342"/>
      <c r="AN2405" s="342"/>
      <c r="AO2405" s="342"/>
    </row>
    <row r="2406" spans="1:41">
      <c r="A2406" s="75" t="s">
        <v>8152</v>
      </c>
      <c r="B2406" s="6" t="s">
        <v>93</v>
      </c>
      <c r="C2406" s="76">
        <v>2405</v>
      </c>
      <c r="D2406" s="80" t="s">
        <v>589</v>
      </c>
      <c r="E2406" s="80" t="s">
        <v>2164</v>
      </c>
      <c r="F2406" s="6" t="str">
        <f t="shared" si="253"/>
        <v>BROKERRM-V-073-V126-M01, M46, M23, M19, M61, M62, M63</v>
      </c>
      <c r="G2406" s="95" t="s">
        <v>8214</v>
      </c>
      <c r="H2406" s="95" t="s">
        <v>8215</v>
      </c>
      <c r="I2406" s="85" t="s">
        <v>6622</v>
      </c>
      <c r="J2406" s="92">
        <v>46126</v>
      </c>
      <c r="K2406" s="95" t="s">
        <v>8424</v>
      </c>
      <c r="L2406" s="80" t="s">
        <v>116</v>
      </c>
      <c r="M2406" s="80" t="s">
        <v>1084</v>
      </c>
      <c r="N2406" s="80" t="s">
        <v>1085</v>
      </c>
      <c r="O2406" s="71">
        <v>0</v>
      </c>
      <c r="P2406" s="71">
        <v>0</v>
      </c>
      <c r="Q2406" s="79">
        <v>1183.6500000000001</v>
      </c>
      <c r="R2406" s="79">
        <v>189.39</v>
      </c>
      <c r="S2406" s="71">
        <v>0</v>
      </c>
      <c r="T2406" s="79">
        <v>1373.04</v>
      </c>
      <c r="U2406" s="80" t="s">
        <v>24</v>
      </c>
      <c r="V2406" s="84">
        <f t="shared" si="256"/>
        <v>78.983881544886614</v>
      </c>
      <c r="W2406" s="78">
        <v>46125</v>
      </c>
      <c r="X2406" s="80" t="s">
        <v>1088</v>
      </c>
      <c r="Y2406" s="80" t="s">
        <v>121</v>
      </c>
      <c r="Z2406" s="80" t="s">
        <v>537</v>
      </c>
      <c r="AA2406" s="80" t="s">
        <v>122</v>
      </c>
      <c r="AB2406" s="76" t="s">
        <v>542</v>
      </c>
      <c r="AC2406" s="76" t="s">
        <v>540</v>
      </c>
      <c r="AD2406" s="76" t="s">
        <v>173</v>
      </c>
      <c r="AE2406" s="76" t="s">
        <v>548</v>
      </c>
      <c r="AF2406" s="76" t="s">
        <v>96</v>
      </c>
      <c r="AG2406" s="82"/>
      <c r="AH2406" s="60"/>
      <c r="AI2406" s="75" t="s">
        <v>8152</v>
      </c>
      <c r="AJ2406" s="6" t="s">
        <v>103</v>
      </c>
      <c r="AK2406" s="81">
        <v>0</v>
      </c>
      <c r="AL2406" s="6" t="s">
        <v>103</v>
      </c>
      <c r="AM2406" s="342"/>
      <c r="AN2406" s="342"/>
      <c r="AO2406" s="342"/>
    </row>
    <row r="2407" spans="1:41">
      <c r="A2407" s="75" t="s">
        <v>8152</v>
      </c>
      <c r="B2407" s="6" t="s">
        <v>93</v>
      </c>
      <c r="C2407" s="76">
        <v>2406</v>
      </c>
      <c r="D2407" s="80" t="s">
        <v>589</v>
      </c>
      <c r="E2407" s="80" t="s">
        <v>2164</v>
      </c>
      <c r="F2407" s="6" t="str">
        <f t="shared" si="253"/>
        <v>BROKERRM-V-078-V1I26-MCS, M19, M01, M46</v>
      </c>
      <c r="G2407" s="95" t="s">
        <v>8216</v>
      </c>
      <c r="H2407" s="95" t="s">
        <v>8217</v>
      </c>
      <c r="I2407" s="85" t="s">
        <v>6622</v>
      </c>
      <c r="J2407" s="92">
        <v>46127</v>
      </c>
      <c r="K2407" s="95" t="s">
        <v>8425</v>
      </c>
      <c r="L2407" s="80" t="s">
        <v>116</v>
      </c>
      <c r="M2407" s="80" t="s">
        <v>1084</v>
      </c>
      <c r="N2407" s="80" t="s">
        <v>1085</v>
      </c>
      <c r="O2407" s="71">
        <v>0</v>
      </c>
      <c r="P2407" s="71">
        <v>0</v>
      </c>
      <c r="Q2407" s="79">
        <v>1183.6500000000001</v>
      </c>
      <c r="R2407" s="79">
        <v>189.39</v>
      </c>
      <c r="S2407" s="71">
        <v>0</v>
      </c>
      <c r="T2407" s="79">
        <v>1373.04</v>
      </c>
      <c r="U2407" s="80" t="s">
        <v>24</v>
      </c>
      <c r="V2407" s="84">
        <f t="shared" si="256"/>
        <v>78.983881544886614</v>
      </c>
      <c r="W2407" s="78">
        <v>46126</v>
      </c>
      <c r="X2407" s="80" t="s">
        <v>1841</v>
      </c>
      <c r="Y2407" s="80" t="s">
        <v>121</v>
      </c>
      <c r="Z2407" s="80" t="s">
        <v>537</v>
      </c>
      <c r="AA2407" s="80" t="s">
        <v>122</v>
      </c>
      <c r="AB2407" s="76" t="s">
        <v>1093</v>
      </c>
      <c r="AC2407" s="76" t="s">
        <v>540</v>
      </c>
      <c r="AD2407" s="76" t="s">
        <v>173</v>
      </c>
      <c r="AE2407" s="76" t="s">
        <v>548</v>
      </c>
      <c r="AF2407" s="76" t="s">
        <v>96</v>
      </c>
      <c r="AG2407" s="82"/>
      <c r="AH2407" s="60"/>
      <c r="AI2407" s="75" t="s">
        <v>8152</v>
      </c>
      <c r="AJ2407" s="6" t="s">
        <v>103</v>
      </c>
      <c r="AK2407" s="81">
        <v>0</v>
      </c>
      <c r="AL2407" s="6" t="s">
        <v>103</v>
      </c>
      <c r="AM2407" s="342"/>
      <c r="AN2407" s="342"/>
      <c r="AO2407" s="342"/>
    </row>
    <row r="2408" spans="1:41">
      <c r="A2408" s="75" t="s">
        <v>8152</v>
      </c>
      <c r="B2408" s="6" t="s">
        <v>93</v>
      </c>
      <c r="C2408" s="76">
        <v>2407</v>
      </c>
      <c r="D2408" s="80" t="s">
        <v>589</v>
      </c>
      <c r="E2408" s="80" t="s">
        <v>2164</v>
      </c>
      <c r="F2408" s="6" t="str">
        <f t="shared" si="253"/>
        <v>BROKERRM-V-079-V1I26-M19-M17</v>
      </c>
      <c r="G2408" s="95" t="s">
        <v>8218</v>
      </c>
      <c r="H2408" s="95" t="s">
        <v>8219</v>
      </c>
      <c r="I2408" s="85" t="s">
        <v>6622</v>
      </c>
      <c r="J2408" s="92">
        <v>46128</v>
      </c>
      <c r="K2408" s="95" t="s">
        <v>8426</v>
      </c>
      <c r="L2408" s="80" t="s">
        <v>116</v>
      </c>
      <c r="M2408" s="80" t="s">
        <v>1100</v>
      </c>
      <c r="N2408" s="80" t="s">
        <v>1085</v>
      </c>
      <c r="O2408" s="71">
        <v>0</v>
      </c>
      <c r="P2408" s="71">
        <v>0</v>
      </c>
      <c r="Q2408" s="79">
        <v>1266.32</v>
      </c>
      <c r="R2408" s="79">
        <v>202.62</v>
      </c>
      <c r="S2408" s="71">
        <v>0</v>
      </c>
      <c r="T2408" s="79">
        <v>1468.94</v>
      </c>
      <c r="U2408" s="80" t="s">
        <v>24</v>
      </c>
      <c r="V2408" s="84">
        <f t="shared" si="256"/>
        <v>84.500511970915454</v>
      </c>
      <c r="W2408" s="78">
        <v>46128</v>
      </c>
      <c r="X2408" s="80" t="s">
        <v>1841</v>
      </c>
      <c r="Y2408" s="80" t="s">
        <v>537</v>
      </c>
      <c r="Z2408" s="80" t="s">
        <v>121</v>
      </c>
      <c r="AA2408" s="80" t="s">
        <v>122</v>
      </c>
      <c r="AB2408" s="76" t="s">
        <v>539</v>
      </c>
      <c r="AC2408" s="76" t="s">
        <v>540</v>
      </c>
      <c r="AD2408" s="76" t="s">
        <v>173</v>
      </c>
      <c r="AE2408" s="76" t="s">
        <v>548</v>
      </c>
      <c r="AF2408" s="76" t="s">
        <v>96</v>
      </c>
      <c r="AG2408" s="82"/>
      <c r="AH2408" s="60"/>
      <c r="AI2408" s="75" t="s">
        <v>8152</v>
      </c>
      <c r="AJ2408" s="6" t="s">
        <v>103</v>
      </c>
      <c r="AK2408" s="81">
        <v>0</v>
      </c>
      <c r="AL2408" s="6" t="s">
        <v>103</v>
      </c>
      <c r="AM2408" s="342"/>
      <c r="AN2408" s="342"/>
      <c r="AO2408" s="342"/>
    </row>
    <row r="2409" spans="1:41">
      <c r="A2409" s="75" t="s">
        <v>8152</v>
      </c>
      <c r="B2409" s="6" t="s">
        <v>93</v>
      </c>
      <c r="C2409" s="76">
        <v>2408</v>
      </c>
      <c r="D2409" s="80" t="s">
        <v>589</v>
      </c>
      <c r="E2409" s="80" t="s">
        <v>2164</v>
      </c>
      <c r="F2409" s="6" t="str">
        <f t="shared" si="253"/>
        <v>BROKERRM-V-091-V1I26-MCS</v>
      </c>
      <c r="G2409" s="95" t="s">
        <v>8220</v>
      </c>
      <c r="H2409" s="95" t="s">
        <v>8221</v>
      </c>
      <c r="I2409" s="85" t="s">
        <v>6622</v>
      </c>
      <c r="J2409" s="92">
        <v>46125</v>
      </c>
      <c r="K2409" s="95" t="s">
        <v>8427</v>
      </c>
      <c r="L2409" s="80" t="s">
        <v>116</v>
      </c>
      <c r="M2409" s="80" t="s">
        <v>1084</v>
      </c>
      <c r="N2409" s="80" t="s">
        <v>1085</v>
      </c>
      <c r="O2409" s="71">
        <v>0</v>
      </c>
      <c r="P2409" s="71">
        <v>0</v>
      </c>
      <c r="Q2409" s="79">
        <v>1183.6500000000001</v>
      </c>
      <c r="R2409" s="79">
        <v>189.39</v>
      </c>
      <c r="S2409" s="71">
        <v>0</v>
      </c>
      <c r="T2409" s="79">
        <v>1373.04</v>
      </c>
      <c r="U2409" s="80" t="s">
        <v>24</v>
      </c>
      <c r="V2409" s="84">
        <f t="shared" si="256"/>
        <v>78.983881544886614</v>
      </c>
      <c r="W2409" s="78">
        <v>46122</v>
      </c>
      <c r="X2409" s="80" t="s">
        <v>8428</v>
      </c>
      <c r="Y2409" s="80" t="s">
        <v>121</v>
      </c>
      <c r="Z2409" s="80" t="s">
        <v>537</v>
      </c>
      <c r="AA2409" s="80" t="s">
        <v>122</v>
      </c>
      <c r="AB2409" s="76" t="s">
        <v>1093</v>
      </c>
      <c r="AC2409" s="76" t="s">
        <v>540</v>
      </c>
      <c r="AD2409" s="76" t="s">
        <v>173</v>
      </c>
      <c r="AE2409" s="76" t="s">
        <v>548</v>
      </c>
      <c r="AF2409" s="76" t="s">
        <v>96</v>
      </c>
      <c r="AG2409" s="82"/>
      <c r="AH2409" s="60"/>
      <c r="AI2409" s="75" t="s">
        <v>8152</v>
      </c>
      <c r="AJ2409" s="6" t="s">
        <v>103</v>
      </c>
      <c r="AK2409" s="81">
        <v>0</v>
      </c>
      <c r="AL2409" s="6" t="s">
        <v>103</v>
      </c>
      <c r="AM2409" s="342"/>
      <c r="AN2409" s="342"/>
      <c r="AO2409" s="342"/>
    </row>
    <row r="2410" spans="1:41">
      <c r="A2410" s="75" t="s">
        <v>8152</v>
      </c>
      <c r="B2410" s="6" t="s">
        <v>93</v>
      </c>
      <c r="C2410" s="76">
        <v>2409</v>
      </c>
      <c r="D2410" s="80" t="s">
        <v>589</v>
      </c>
      <c r="E2410" s="80" t="s">
        <v>2164</v>
      </c>
      <c r="F2410" s="6" t="str">
        <f t="shared" si="253"/>
        <v>BROKERRM-V-085-V1I26-M46</v>
      </c>
      <c r="G2410" s="95" t="s">
        <v>8222</v>
      </c>
      <c r="H2410" s="95" t="s">
        <v>8223</v>
      </c>
      <c r="I2410" s="85" t="s">
        <v>6622</v>
      </c>
      <c r="J2410" s="92">
        <v>46128</v>
      </c>
      <c r="K2410" s="95" t="s">
        <v>8429</v>
      </c>
      <c r="L2410" s="80" t="s">
        <v>116</v>
      </c>
      <c r="M2410" s="80" t="s">
        <v>1084</v>
      </c>
      <c r="N2410" s="80" t="s">
        <v>1085</v>
      </c>
      <c r="O2410" s="71">
        <v>0</v>
      </c>
      <c r="P2410" s="71">
        <v>0</v>
      </c>
      <c r="Q2410" s="79">
        <v>1183.6500000000001</v>
      </c>
      <c r="R2410" s="79">
        <v>189.39</v>
      </c>
      <c r="S2410" s="71">
        <v>0</v>
      </c>
      <c r="T2410" s="79">
        <v>1373.04</v>
      </c>
      <c r="U2410" s="80" t="s">
        <v>24</v>
      </c>
      <c r="V2410" s="84">
        <f t="shared" si="256"/>
        <v>78.983881544886614</v>
      </c>
      <c r="W2410" s="78">
        <v>46127</v>
      </c>
      <c r="X2410" s="80" t="s">
        <v>6118</v>
      </c>
      <c r="Y2410" s="80" t="s">
        <v>121</v>
      </c>
      <c r="Z2410" s="80" t="s">
        <v>537</v>
      </c>
      <c r="AA2410" s="80" t="s">
        <v>122</v>
      </c>
      <c r="AB2410" s="76" t="s">
        <v>1106</v>
      </c>
      <c r="AC2410" s="76" t="s">
        <v>540</v>
      </c>
      <c r="AD2410" s="76" t="s">
        <v>173</v>
      </c>
      <c r="AE2410" s="76" t="s">
        <v>548</v>
      </c>
      <c r="AF2410" s="76" t="s">
        <v>96</v>
      </c>
      <c r="AG2410" s="82"/>
      <c r="AH2410" s="60"/>
      <c r="AI2410" s="75" t="s">
        <v>8152</v>
      </c>
      <c r="AJ2410" s="6" t="s">
        <v>103</v>
      </c>
      <c r="AK2410" s="81">
        <v>0</v>
      </c>
      <c r="AL2410" s="6" t="s">
        <v>103</v>
      </c>
      <c r="AM2410" s="342"/>
      <c r="AN2410" s="342"/>
      <c r="AO2410" s="342"/>
    </row>
    <row r="2411" spans="1:41">
      <c r="A2411" s="75" t="s">
        <v>8152</v>
      </c>
      <c r="B2411" s="6" t="s">
        <v>93</v>
      </c>
      <c r="C2411" s="76">
        <v>2410</v>
      </c>
      <c r="D2411" s="80" t="s">
        <v>589</v>
      </c>
      <c r="E2411" s="80" t="s">
        <v>2164</v>
      </c>
      <c r="F2411" s="6" t="str">
        <f t="shared" si="253"/>
        <v>BROKERFG-V-027-V1E26-M01</v>
      </c>
      <c r="G2411" s="95" t="s">
        <v>6889</v>
      </c>
      <c r="H2411" s="95" t="s">
        <v>8224</v>
      </c>
      <c r="I2411" s="85" t="s">
        <v>6622</v>
      </c>
      <c r="J2411" s="92">
        <v>46126</v>
      </c>
      <c r="K2411" s="95" t="s">
        <v>8430</v>
      </c>
      <c r="L2411" s="80" t="s">
        <v>116</v>
      </c>
      <c r="M2411" s="80" t="s">
        <v>1084</v>
      </c>
      <c r="N2411" s="80" t="s">
        <v>1085</v>
      </c>
      <c r="O2411" s="71">
        <v>0</v>
      </c>
      <c r="P2411" s="71">
        <v>0</v>
      </c>
      <c r="Q2411" s="79">
        <v>1183.6500000000001</v>
      </c>
      <c r="R2411" s="79">
        <v>189.39</v>
      </c>
      <c r="S2411" s="71">
        <v>0</v>
      </c>
      <c r="T2411" s="79">
        <v>1373.04</v>
      </c>
      <c r="U2411" s="80" t="s">
        <v>24</v>
      </c>
      <c r="V2411" s="84">
        <f t="shared" si="256"/>
        <v>78.983881544886614</v>
      </c>
      <c r="W2411" s="78">
        <v>46125</v>
      </c>
      <c r="X2411" s="80" t="s">
        <v>122</v>
      </c>
      <c r="Y2411" s="80" t="s">
        <v>121</v>
      </c>
      <c r="Z2411" s="80" t="s">
        <v>537</v>
      </c>
      <c r="AA2411" s="80" t="s">
        <v>1101</v>
      </c>
      <c r="AB2411" s="76" t="s">
        <v>542</v>
      </c>
      <c r="AC2411" s="76" t="s">
        <v>541</v>
      </c>
      <c r="AD2411" s="76" t="s">
        <v>195</v>
      </c>
      <c r="AE2411" s="76" t="s">
        <v>547</v>
      </c>
      <c r="AF2411" s="76" t="s">
        <v>96</v>
      </c>
      <c r="AG2411" s="82"/>
      <c r="AH2411" s="60"/>
      <c r="AI2411" s="75" t="s">
        <v>8152</v>
      </c>
      <c r="AJ2411" s="6" t="s">
        <v>103</v>
      </c>
      <c r="AK2411" s="81">
        <v>0</v>
      </c>
      <c r="AL2411" s="6" t="s">
        <v>103</v>
      </c>
      <c r="AM2411" s="342"/>
      <c r="AN2411" s="342"/>
      <c r="AO2411" s="342"/>
    </row>
    <row r="2412" spans="1:41">
      <c r="A2412" s="75" t="s">
        <v>8152</v>
      </c>
      <c r="B2412" s="6" t="s">
        <v>93</v>
      </c>
      <c r="C2412" s="76">
        <v>2411</v>
      </c>
      <c r="D2412" s="80" t="s">
        <v>589</v>
      </c>
      <c r="E2412" s="80" t="s">
        <v>2164</v>
      </c>
      <c r="F2412" s="6" t="str">
        <f t="shared" si="253"/>
        <v>BROKERFG-V-028-V1E26-M01</v>
      </c>
      <c r="G2412" s="95" t="s">
        <v>6891</v>
      </c>
      <c r="H2412" s="95" t="s">
        <v>8225</v>
      </c>
      <c r="I2412" s="85" t="s">
        <v>6622</v>
      </c>
      <c r="J2412" s="92">
        <v>46127</v>
      </c>
      <c r="K2412" s="95" t="s">
        <v>8431</v>
      </c>
      <c r="L2412" s="80" t="s">
        <v>116</v>
      </c>
      <c r="M2412" s="80" t="s">
        <v>1084</v>
      </c>
      <c r="N2412" s="80" t="s">
        <v>1085</v>
      </c>
      <c r="O2412" s="71">
        <v>0</v>
      </c>
      <c r="P2412" s="71">
        <v>0</v>
      </c>
      <c r="Q2412" s="79">
        <v>1183.6500000000001</v>
      </c>
      <c r="R2412" s="79">
        <v>189.39</v>
      </c>
      <c r="S2412" s="71">
        <v>0</v>
      </c>
      <c r="T2412" s="79">
        <v>1373.04</v>
      </c>
      <c r="U2412" s="80" t="s">
        <v>24</v>
      </c>
      <c r="V2412" s="84">
        <f t="shared" si="256"/>
        <v>78.983881544886614</v>
      </c>
      <c r="W2412" s="78">
        <v>46126</v>
      </c>
      <c r="X2412" s="80" t="s">
        <v>122</v>
      </c>
      <c r="Y2412" s="80" t="s">
        <v>121</v>
      </c>
      <c r="Z2412" s="80" t="s">
        <v>537</v>
      </c>
      <c r="AA2412" s="80" t="s">
        <v>8432</v>
      </c>
      <c r="AB2412" s="76" t="s">
        <v>542</v>
      </c>
      <c r="AC2412" s="76" t="s">
        <v>541</v>
      </c>
      <c r="AD2412" s="76" t="s">
        <v>195</v>
      </c>
      <c r="AE2412" s="76" t="s">
        <v>547</v>
      </c>
      <c r="AF2412" s="76" t="s">
        <v>96</v>
      </c>
      <c r="AG2412" s="82"/>
      <c r="AH2412" s="60"/>
      <c r="AI2412" s="75" t="s">
        <v>8152</v>
      </c>
      <c r="AJ2412" s="6" t="s">
        <v>103</v>
      </c>
      <c r="AK2412" s="81">
        <v>0</v>
      </c>
      <c r="AL2412" s="6" t="s">
        <v>103</v>
      </c>
      <c r="AM2412" s="342"/>
      <c r="AN2412" s="342"/>
      <c r="AO2412" s="342"/>
    </row>
    <row r="2413" spans="1:41">
      <c r="A2413" s="75" t="s">
        <v>8152</v>
      </c>
      <c r="B2413" s="6" t="s">
        <v>93</v>
      </c>
      <c r="C2413" s="76">
        <v>2412</v>
      </c>
      <c r="D2413" s="80" t="s">
        <v>589</v>
      </c>
      <c r="E2413" s="80" t="s">
        <v>2164</v>
      </c>
      <c r="F2413" s="6" t="str">
        <f t="shared" si="253"/>
        <v>BROKERFG-V-024-V1E26-M01</v>
      </c>
      <c r="G2413" s="95" t="s">
        <v>6061</v>
      </c>
      <c r="H2413" s="95" t="s">
        <v>8226</v>
      </c>
      <c r="I2413" s="85" t="s">
        <v>6622</v>
      </c>
      <c r="J2413" s="92">
        <v>46126</v>
      </c>
      <c r="K2413" s="95" t="s">
        <v>8433</v>
      </c>
      <c r="L2413" s="80" t="s">
        <v>116</v>
      </c>
      <c r="M2413" s="80" t="s">
        <v>1100</v>
      </c>
      <c r="N2413" s="80" t="s">
        <v>1085</v>
      </c>
      <c r="O2413" s="71">
        <v>0</v>
      </c>
      <c r="P2413" s="71">
        <v>0</v>
      </c>
      <c r="Q2413" s="79">
        <v>2093.02</v>
      </c>
      <c r="R2413" s="79">
        <v>334.89</v>
      </c>
      <c r="S2413" s="71">
        <v>0</v>
      </c>
      <c r="T2413" s="79">
        <v>2427.91</v>
      </c>
      <c r="U2413" s="80" t="s">
        <v>24</v>
      </c>
      <c r="V2413" s="84">
        <f t="shared" si="256"/>
        <v>139.66509048654493</v>
      </c>
      <c r="W2413" s="78">
        <v>46125</v>
      </c>
      <c r="X2413" s="80" t="s">
        <v>122</v>
      </c>
      <c r="Y2413" s="80" t="s">
        <v>537</v>
      </c>
      <c r="Z2413" s="80" t="s">
        <v>121</v>
      </c>
      <c r="AA2413" s="80" t="s">
        <v>1837</v>
      </c>
      <c r="AB2413" s="76" t="s">
        <v>542</v>
      </c>
      <c r="AC2413" s="76" t="s">
        <v>541</v>
      </c>
      <c r="AD2413" s="76" t="s">
        <v>195</v>
      </c>
      <c r="AE2413" s="76" t="s">
        <v>547</v>
      </c>
      <c r="AF2413" s="76" t="s">
        <v>96</v>
      </c>
      <c r="AG2413" s="82"/>
      <c r="AH2413" s="60"/>
      <c r="AI2413" s="75" t="s">
        <v>8152</v>
      </c>
      <c r="AJ2413" s="6" t="s">
        <v>103</v>
      </c>
      <c r="AK2413" s="81">
        <v>0</v>
      </c>
      <c r="AL2413" s="6" t="s">
        <v>103</v>
      </c>
      <c r="AM2413" s="342"/>
      <c r="AN2413" s="342"/>
      <c r="AO2413" s="342"/>
    </row>
    <row r="2414" spans="1:41">
      <c r="A2414" s="75" t="s">
        <v>8152</v>
      </c>
      <c r="B2414" s="6" t="s">
        <v>93</v>
      </c>
      <c r="C2414" s="76">
        <v>2413</v>
      </c>
      <c r="D2414" s="80" t="s">
        <v>589</v>
      </c>
      <c r="E2414" s="80" t="s">
        <v>2164</v>
      </c>
      <c r="F2414" s="6" t="str">
        <f t="shared" si="253"/>
        <v>BROKERFG-V-030-V1E26-M46</v>
      </c>
      <c r="G2414" s="95" t="s">
        <v>5884</v>
      </c>
      <c r="H2414" s="95" t="s">
        <v>8227</v>
      </c>
      <c r="I2414" s="85" t="s">
        <v>6622</v>
      </c>
      <c r="J2414" s="92">
        <v>46125</v>
      </c>
      <c r="K2414" s="95" t="s">
        <v>8434</v>
      </c>
      <c r="L2414" s="80" t="s">
        <v>116</v>
      </c>
      <c r="M2414" s="80" t="s">
        <v>1084</v>
      </c>
      <c r="N2414" s="80" t="s">
        <v>1085</v>
      </c>
      <c r="O2414" s="71">
        <v>0</v>
      </c>
      <c r="P2414" s="71">
        <v>0</v>
      </c>
      <c r="Q2414" s="79">
        <v>1183.6500000000001</v>
      </c>
      <c r="R2414" s="79">
        <v>189.39</v>
      </c>
      <c r="S2414" s="71">
        <v>0</v>
      </c>
      <c r="T2414" s="79">
        <v>1373.04</v>
      </c>
      <c r="U2414" s="80" t="s">
        <v>24</v>
      </c>
      <c r="V2414" s="84">
        <f t="shared" si="256"/>
        <v>78.983881544886614</v>
      </c>
      <c r="W2414" s="78">
        <v>46122</v>
      </c>
      <c r="X2414" s="80" t="s">
        <v>8435</v>
      </c>
      <c r="Y2414" s="80" t="s">
        <v>121</v>
      </c>
      <c r="Z2414" s="80" t="s">
        <v>537</v>
      </c>
      <c r="AA2414" s="80" t="s">
        <v>122</v>
      </c>
      <c r="AB2414" s="76" t="s">
        <v>1106</v>
      </c>
      <c r="AC2414" s="76" t="s">
        <v>541</v>
      </c>
      <c r="AD2414" s="76" t="s">
        <v>195</v>
      </c>
      <c r="AE2414" s="76" t="s">
        <v>547</v>
      </c>
      <c r="AF2414" s="76" t="s">
        <v>96</v>
      </c>
      <c r="AG2414" s="82"/>
      <c r="AH2414" s="60"/>
      <c r="AI2414" s="75" t="s">
        <v>8152</v>
      </c>
      <c r="AJ2414" s="6" t="s">
        <v>103</v>
      </c>
      <c r="AK2414" s="81">
        <v>0</v>
      </c>
      <c r="AL2414" s="6" t="s">
        <v>103</v>
      </c>
      <c r="AM2414" s="342"/>
      <c r="AN2414" s="342"/>
      <c r="AO2414" s="342"/>
    </row>
    <row r="2415" spans="1:41">
      <c r="A2415" s="75" t="s">
        <v>8152</v>
      </c>
      <c r="B2415" s="6" t="s">
        <v>93</v>
      </c>
      <c r="C2415" s="76">
        <v>2414</v>
      </c>
      <c r="D2415" s="80" t="s">
        <v>589</v>
      </c>
      <c r="E2415" s="80" t="s">
        <v>2164</v>
      </c>
      <c r="F2415" s="6" t="str">
        <f t="shared" si="253"/>
        <v>BROKERVA-V-081-F4I26</v>
      </c>
      <c r="G2415" s="95" t="s">
        <v>8228</v>
      </c>
      <c r="H2415" s="95" t="s">
        <v>8229</v>
      </c>
      <c r="I2415" s="85" t="s">
        <v>6622</v>
      </c>
      <c r="J2415" s="92">
        <v>46126</v>
      </c>
      <c r="K2415" s="95" t="s">
        <v>8436</v>
      </c>
      <c r="L2415" s="80" t="s">
        <v>116</v>
      </c>
      <c r="M2415" s="80" t="s">
        <v>1084</v>
      </c>
      <c r="N2415" s="80" t="s">
        <v>1085</v>
      </c>
      <c r="O2415" s="71">
        <v>0</v>
      </c>
      <c r="P2415" s="71">
        <v>0</v>
      </c>
      <c r="Q2415" s="79">
        <v>1183.6500000000001</v>
      </c>
      <c r="R2415" s="79">
        <v>189.39</v>
      </c>
      <c r="S2415" s="71">
        <v>0</v>
      </c>
      <c r="T2415" s="79">
        <v>1373.04</v>
      </c>
      <c r="U2415" s="80" t="s">
        <v>24</v>
      </c>
      <c r="V2415" s="84">
        <f t="shared" si="256"/>
        <v>78.983881544886614</v>
      </c>
      <c r="W2415" s="78">
        <v>46125</v>
      </c>
      <c r="X2415" s="80" t="s">
        <v>1129</v>
      </c>
      <c r="Y2415" s="80" t="s">
        <v>121</v>
      </c>
      <c r="Z2415" s="80" t="s">
        <v>537</v>
      </c>
      <c r="AA2415" s="80" t="s">
        <v>1130</v>
      </c>
      <c r="AB2415" s="76" t="s">
        <v>539</v>
      </c>
      <c r="AC2415" s="76" t="s">
        <v>540</v>
      </c>
      <c r="AD2415" s="76" t="s">
        <v>173</v>
      </c>
      <c r="AE2415" s="76" t="s">
        <v>548</v>
      </c>
      <c r="AF2415" s="76" t="s">
        <v>96</v>
      </c>
      <c r="AG2415" s="82"/>
      <c r="AH2415" s="60"/>
      <c r="AI2415" s="75" t="s">
        <v>8152</v>
      </c>
      <c r="AJ2415" s="6" t="s">
        <v>103</v>
      </c>
      <c r="AK2415" s="81">
        <v>0</v>
      </c>
      <c r="AL2415" s="6" t="s">
        <v>103</v>
      </c>
      <c r="AM2415" s="342"/>
      <c r="AN2415" s="342"/>
      <c r="AO2415" s="342"/>
    </row>
    <row r="2416" spans="1:41">
      <c r="A2416" s="75" t="s">
        <v>8152</v>
      </c>
      <c r="B2416" s="6" t="s">
        <v>93</v>
      </c>
      <c r="C2416" s="76">
        <v>2415</v>
      </c>
      <c r="D2416" s="80" t="s">
        <v>589</v>
      </c>
      <c r="E2416" s="80" t="s">
        <v>2164</v>
      </c>
      <c r="F2416" s="6" t="str">
        <f t="shared" si="253"/>
        <v>BROKERVA-V-082-F4I26</v>
      </c>
      <c r="G2416" s="95" t="s">
        <v>8230</v>
      </c>
      <c r="H2416" s="95" t="s">
        <v>8231</v>
      </c>
      <c r="I2416" s="85" t="s">
        <v>6622</v>
      </c>
      <c r="J2416" s="92">
        <v>46126</v>
      </c>
      <c r="K2416" s="95" t="s">
        <v>8437</v>
      </c>
      <c r="L2416" s="80" t="s">
        <v>116</v>
      </c>
      <c r="M2416" s="80" t="s">
        <v>1084</v>
      </c>
      <c r="N2416" s="80" t="s">
        <v>1085</v>
      </c>
      <c r="O2416" s="71">
        <v>0</v>
      </c>
      <c r="P2416" s="71">
        <v>0</v>
      </c>
      <c r="Q2416" s="79">
        <v>1183.6500000000001</v>
      </c>
      <c r="R2416" s="79">
        <v>189.39</v>
      </c>
      <c r="S2416" s="71">
        <v>0</v>
      </c>
      <c r="T2416" s="79">
        <v>1373.04</v>
      </c>
      <c r="U2416" s="80" t="s">
        <v>24</v>
      </c>
      <c r="V2416" s="84">
        <f t="shared" si="256"/>
        <v>78.983881544886614</v>
      </c>
      <c r="W2416" s="78">
        <v>46125</v>
      </c>
      <c r="X2416" s="80" t="s">
        <v>1129</v>
      </c>
      <c r="Y2416" s="80" t="s">
        <v>121</v>
      </c>
      <c r="Z2416" s="80" t="s">
        <v>537</v>
      </c>
      <c r="AA2416" s="80" t="s">
        <v>1130</v>
      </c>
      <c r="AB2416" s="76" t="s">
        <v>539</v>
      </c>
      <c r="AC2416" s="76" t="s">
        <v>540</v>
      </c>
      <c r="AD2416" s="76" t="s">
        <v>173</v>
      </c>
      <c r="AE2416" s="76" t="s">
        <v>548</v>
      </c>
      <c r="AF2416" s="76" t="s">
        <v>96</v>
      </c>
      <c r="AG2416" s="82"/>
      <c r="AH2416" s="60"/>
      <c r="AI2416" s="75" t="s">
        <v>8152</v>
      </c>
      <c r="AJ2416" s="6" t="s">
        <v>103</v>
      </c>
      <c r="AK2416" s="81">
        <v>0</v>
      </c>
      <c r="AL2416" s="6" t="s">
        <v>103</v>
      </c>
      <c r="AM2416" s="342"/>
      <c r="AN2416" s="342"/>
      <c r="AO2416" s="342"/>
    </row>
    <row r="2417" spans="1:41">
      <c r="A2417" s="75" t="s">
        <v>8152</v>
      </c>
      <c r="B2417" s="6" t="s">
        <v>587</v>
      </c>
      <c r="C2417" s="76">
        <v>2416</v>
      </c>
      <c r="D2417" s="80" t="s">
        <v>589</v>
      </c>
      <c r="E2417" s="80" t="s">
        <v>2164</v>
      </c>
      <c r="F2417" s="6" t="str">
        <f t="shared" si="253"/>
        <v>BROKERFG-V-026-V1E26-M01</v>
      </c>
      <c r="G2417" s="95" t="s">
        <v>5578</v>
      </c>
      <c r="H2417" s="95" t="s">
        <v>8232</v>
      </c>
      <c r="I2417" s="85" t="s">
        <v>6622</v>
      </c>
      <c r="J2417" s="92">
        <v>46126</v>
      </c>
      <c r="K2417" s="95" t="s">
        <v>8438</v>
      </c>
      <c r="L2417" s="80" t="s">
        <v>116</v>
      </c>
      <c r="M2417" s="80" t="s">
        <v>1084</v>
      </c>
      <c r="N2417" s="80" t="s">
        <v>1128</v>
      </c>
      <c r="O2417" s="71">
        <v>0</v>
      </c>
      <c r="P2417" s="71">
        <v>0</v>
      </c>
      <c r="Q2417" s="79">
        <v>1884.44</v>
      </c>
      <c r="R2417" s="79">
        <v>301.52</v>
      </c>
      <c r="S2417" s="71">
        <v>0</v>
      </c>
      <c r="T2417" s="79">
        <v>2185.96</v>
      </c>
      <c r="U2417" s="80" t="s">
        <v>24</v>
      </c>
      <c r="V2417" s="84">
        <f t="shared" si="256"/>
        <v>125.74695981315938</v>
      </c>
      <c r="W2417" s="78">
        <v>46125</v>
      </c>
      <c r="X2417" s="80" t="s">
        <v>122</v>
      </c>
      <c r="Y2417" s="80" t="s">
        <v>121</v>
      </c>
      <c r="Z2417" s="80" t="s">
        <v>537</v>
      </c>
      <c r="AA2417" s="80" t="s">
        <v>1130</v>
      </c>
      <c r="AB2417" s="76" t="s">
        <v>542</v>
      </c>
      <c r="AC2417" s="76" t="s">
        <v>541</v>
      </c>
      <c r="AD2417" s="76" t="s">
        <v>195</v>
      </c>
      <c r="AE2417" s="76" t="s">
        <v>547</v>
      </c>
      <c r="AF2417" s="76" t="s">
        <v>96</v>
      </c>
      <c r="AG2417" s="82"/>
      <c r="AH2417" s="60"/>
      <c r="AI2417" s="75" t="s">
        <v>8152</v>
      </c>
      <c r="AJ2417" s="6" t="s">
        <v>103</v>
      </c>
      <c r="AK2417" s="81">
        <v>0</v>
      </c>
      <c r="AL2417" s="6" t="s">
        <v>103</v>
      </c>
      <c r="AM2417" s="342"/>
      <c r="AN2417" s="342"/>
      <c r="AO2417" s="342"/>
    </row>
    <row r="2418" spans="1:41">
      <c r="A2418" s="75" t="s">
        <v>8152</v>
      </c>
      <c r="B2418" s="6" t="s">
        <v>587</v>
      </c>
      <c r="C2418" s="76">
        <v>2417</v>
      </c>
      <c r="D2418" s="80" t="s">
        <v>589</v>
      </c>
      <c r="E2418" s="80" t="s">
        <v>2164</v>
      </c>
      <c r="F2418" s="6" t="str">
        <f t="shared" si="253"/>
        <v>BROKERFG-V-005-V1I26-M01, M19</v>
      </c>
      <c r="G2418" s="95" t="s">
        <v>8233</v>
      </c>
      <c r="H2418" s="95" t="s">
        <v>8234</v>
      </c>
      <c r="I2418" s="85" t="s">
        <v>6622</v>
      </c>
      <c r="J2418" s="92">
        <v>46126</v>
      </c>
      <c r="K2418" s="95" t="s">
        <v>8439</v>
      </c>
      <c r="L2418" s="80" t="s">
        <v>116</v>
      </c>
      <c r="M2418" s="80" t="s">
        <v>1084</v>
      </c>
      <c r="N2418" s="80" t="s">
        <v>1128</v>
      </c>
      <c r="O2418" s="71">
        <v>0</v>
      </c>
      <c r="P2418" s="71">
        <v>0</v>
      </c>
      <c r="Q2418" s="79">
        <v>1884.44</v>
      </c>
      <c r="R2418" s="79">
        <v>301.52</v>
      </c>
      <c r="S2418" s="71">
        <v>0</v>
      </c>
      <c r="T2418" s="79">
        <v>2185.96</v>
      </c>
      <c r="U2418" s="80" t="s">
        <v>24</v>
      </c>
      <c r="V2418" s="84">
        <f t="shared" si="256"/>
        <v>125.74695981315938</v>
      </c>
      <c r="W2418" s="78">
        <v>46125</v>
      </c>
      <c r="X2418" s="80" t="s">
        <v>122</v>
      </c>
      <c r="Y2418" s="80" t="s">
        <v>121</v>
      </c>
      <c r="Z2418" s="80" t="s">
        <v>537</v>
      </c>
      <c r="AA2418" s="80" t="s">
        <v>1130</v>
      </c>
      <c r="AB2418" s="76" t="s">
        <v>542</v>
      </c>
      <c r="AC2418" s="76" t="s">
        <v>540</v>
      </c>
      <c r="AD2418" s="76" t="s">
        <v>173</v>
      </c>
      <c r="AE2418" s="76" t="s">
        <v>548</v>
      </c>
      <c r="AF2418" s="76" t="s">
        <v>96</v>
      </c>
      <c r="AG2418" s="82"/>
      <c r="AH2418" s="60"/>
      <c r="AI2418" s="75" t="s">
        <v>8152</v>
      </c>
      <c r="AJ2418" s="6" t="s">
        <v>103</v>
      </c>
      <c r="AK2418" s="81">
        <v>0</v>
      </c>
      <c r="AL2418" s="6" t="s">
        <v>103</v>
      </c>
      <c r="AM2418" s="342"/>
      <c r="AN2418" s="342"/>
      <c r="AO2418" s="342"/>
    </row>
    <row r="2419" spans="1:41">
      <c r="A2419" s="75" t="s">
        <v>8152</v>
      </c>
      <c r="B2419" s="6" t="s">
        <v>93</v>
      </c>
      <c r="C2419" s="76">
        <v>2418</v>
      </c>
      <c r="D2419" s="80" t="s">
        <v>7694</v>
      </c>
      <c r="E2419" s="80" t="s">
        <v>2163</v>
      </c>
      <c r="F2419" s="6" t="str">
        <f t="shared" si="253"/>
        <v>FREIGHTAF-A-0063AI26-M19-C9</v>
      </c>
      <c r="G2419" s="95" t="s">
        <v>8235</v>
      </c>
      <c r="H2419" s="95" t="s">
        <v>8236</v>
      </c>
      <c r="I2419" s="85" t="s">
        <v>6622</v>
      </c>
      <c r="J2419" s="92">
        <v>46220</v>
      </c>
      <c r="K2419" s="95"/>
      <c r="L2419" s="80" t="s">
        <v>8440</v>
      </c>
      <c r="M2419" s="80" t="s">
        <v>25</v>
      </c>
      <c r="N2419" s="80" t="s">
        <v>116</v>
      </c>
      <c r="O2419" s="71">
        <v>0</v>
      </c>
      <c r="P2419" s="71">
        <v>0</v>
      </c>
      <c r="Q2419" s="79">
        <v>189521</v>
      </c>
      <c r="R2419" s="79">
        <v>20</v>
      </c>
      <c r="S2419" s="71">
        <v>0</v>
      </c>
      <c r="T2419" s="79">
        <v>189541</v>
      </c>
      <c r="U2419" s="80" t="s">
        <v>118</v>
      </c>
      <c r="V2419" s="84">
        <f t="shared" ref="V2419:V2421" si="257">T2419</f>
        <v>189541</v>
      </c>
      <c r="W2419" s="78">
        <v>46123</v>
      </c>
      <c r="X2419" s="80" t="s">
        <v>8441</v>
      </c>
      <c r="Y2419" s="80" t="s">
        <v>8442</v>
      </c>
      <c r="Z2419" s="80" t="s">
        <v>8443</v>
      </c>
      <c r="AA2419" s="80" t="s">
        <v>283</v>
      </c>
      <c r="AB2419" s="76" t="s">
        <v>539</v>
      </c>
      <c r="AC2419" s="76" t="s">
        <v>540</v>
      </c>
      <c r="AD2419" s="76" t="s">
        <v>25</v>
      </c>
      <c r="AE2419" s="76">
        <v>67180000</v>
      </c>
      <c r="AF2419" s="76" t="s">
        <v>96</v>
      </c>
      <c r="AG2419" s="82"/>
      <c r="AH2419" s="60"/>
      <c r="AI2419" s="75" t="s">
        <v>8152</v>
      </c>
      <c r="AJ2419" s="6" t="s">
        <v>103</v>
      </c>
      <c r="AK2419" s="81">
        <v>0</v>
      </c>
      <c r="AL2419" s="6" t="s">
        <v>103</v>
      </c>
      <c r="AM2419" s="342"/>
      <c r="AN2419" s="342"/>
      <c r="AO2419" s="342"/>
    </row>
    <row r="2420" spans="1:41">
      <c r="A2420" s="75" t="s">
        <v>8152</v>
      </c>
      <c r="B2420" s="6" t="s">
        <v>93</v>
      </c>
      <c r="C2420" s="76">
        <v>2419</v>
      </c>
      <c r="D2420" s="80" t="s">
        <v>7694</v>
      </c>
      <c r="E2420" s="80" t="s">
        <v>2163</v>
      </c>
      <c r="F2420" s="6" t="str">
        <f t="shared" si="253"/>
        <v>FREIGHTFG-A-0062AE26-M19-PF</v>
      </c>
      <c r="G2420" s="95" t="s">
        <v>8237</v>
      </c>
      <c r="H2420" s="95" t="s">
        <v>8238</v>
      </c>
      <c r="I2420" s="85" t="s">
        <v>6622</v>
      </c>
      <c r="J2420" s="92">
        <v>46127</v>
      </c>
      <c r="K2420" s="95"/>
      <c r="L2420" s="80" t="s">
        <v>8444</v>
      </c>
      <c r="M2420" s="80" t="s">
        <v>28</v>
      </c>
      <c r="N2420" s="80" t="s">
        <v>116</v>
      </c>
      <c r="O2420" s="71">
        <v>0</v>
      </c>
      <c r="P2420" s="71">
        <v>0</v>
      </c>
      <c r="Q2420" s="79">
        <v>3547.47</v>
      </c>
      <c r="R2420" s="79">
        <v>217.28</v>
      </c>
      <c r="S2420" s="71">
        <v>0</v>
      </c>
      <c r="T2420" s="79">
        <v>3764.75</v>
      </c>
      <c r="U2420" s="80" t="s">
        <v>118</v>
      </c>
      <c r="V2420" s="84">
        <f t="shared" si="257"/>
        <v>3764.75</v>
      </c>
      <c r="W2420" s="78">
        <v>46127</v>
      </c>
      <c r="X2420" s="80" t="s">
        <v>283</v>
      </c>
      <c r="Y2420" s="80" t="s">
        <v>537</v>
      </c>
      <c r="Z2420" s="80" t="s">
        <v>8445</v>
      </c>
      <c r="AA2420" s="80" t="s">
        <v>8446</v>
      </c>
      <c r="AB2420" s="76" t="s">
        <v>539</v>
      </c>
      <c r="AC2420" s="76" t="s">
        <v>541</v>
      </c>
      <c r="AD2420" s="76" t="s">
        <v>28</v>
      </c>
      <c r="AE2420" s="80" t="s">
        <v>1517</v>
      </c>
      <c r="AF2420" s="76" t="s">
        <v>96</v>
      </c>
      <c r="AG2420" s="82"/>
      <c r="AH2420" s="60"/>
      <c r="AI2420" s="75" t="s">
        <v>8152</v>
      </c>
      <c r="AJ2420" s="6" t="s">
        <v>111</v>
      </c>
      <c r="AK2420" s="81">
        <f>V2420</f>
        <v>3764.75</v>
      </c>
      <c r="AL2420" s="6" t="s">
        <v>111</v>
      </c>
      <c r="AM2420" s="342"/>
      <c r="AN2420" s="342"/>
      <c r="AO2420" s="342"/>
    </row>
    <row r="2421" spans="1:41">
      <c r="A2421" s="75" t="s">
        <v>8152</v>
      </c>
      <c r="B2421" s="6" t="s">
        <v>93</v>
      </c>
      <c r="C2421" s="76">
        <v>2420</v>
      </c>
      <c r="D2421" s="80" t="s">
        <v>7694</v>
      </c>
      <c r="E2421" s="80" t="s">
        <v>2163</v>
      </c>
      <c r="F2421" s="6" t="str">
        <f t="shared" si="253"/>
        <v>FREIGHTRM-A-0067AI26-M19-PF</v>
      </c>
      <c r="G2421" s="95" t="s">
        <v>8239</v>
      </c>
      <c r="H2421" s="95" t="s">
        <v>8240</v>
      </c>
      <c r="I2421" s="85" t="s">
        <v>6622</v>
      </c>
      <c r="J2421" s="92">
        <v>46220</v>
      </c>
      <c r="K2421" s="95"/>
      <c r="L2421" s="80" t="s">
        <v>8447</v>
      </c>
      <c r="M2421" s="80" t="s">
        <v>173</v>
      </c>
      <c r="N2421" s="80" t="s">
        <v>116</v>
      </c>
      <c r="O2421" s="71">
        <v>0</v>
      </c>
      <c r="P2421" s="71">
        <v>0</v>
      </c>
      <c r="Q2421" s="79">
        <v>1515.05</v>
      </c>
      <c r="R2421" s="79">
        <v>242.41</v>
      </c>
      <c r="S2421" s="71">
        <v>0</v>
      </c>
      <c r="T2421" s="79">
        <v>1757.46</v>
      </c>
      <c r="U2421" s="80" t="s">
        <v>118</v>
      </c>
      <c r="V2421" s="84">
        <f t="shared" si="257"/>
        <v>1757.46</v>
      </c>
      <c r="W2421" s="78">
        <v>46128</v>
      </c>
      <c r="X2421" s="80" t="s">
        <v>8448</v>
      </c>
      <c r="Y2421" s="80" t="s">
        <v>1186</v>
      </c>
      <c r="Z2421" s="80" t="s">
        <v>8443</v>
      </c>
      <c r="AA2421" s="80" t="s">
        <v>283</v>
      </c>
      <c r="AB2421" s="76" t="s">
        <v>539</v>
      </c>
      <c r="AC2421" s="76" t="s">
        <v>540</v>
      </c>
      <c r="AD2421" s="76" t="s">
        <v>25</v>
      </c>
      <c r="AE2421" s="76">
        <v>67180000</v>
      </c>
      <c r="AF2421" s="76" t="s">
        <v>96</v>
      </c>
      <c r="AG2421" s="82"/>
      <c r="AH2421" s="60"/>
      <c r="AI2421" s="75" t="s">
        <v>8152</v>
      </c>
      <c r="AJ2421" s="6" t="s">
        <v>103</v>
      </c>
      <c r="AK2421" s="81">
        <v>0</v>
      </c>
      <c r="AL2421" s="6" t="s">
        <v>103</v>
      </c>
      <c r="AM2421" s="342"/>
      <c r="AN2421" s="342"/>
      <c r="AO2421" s="342"/>
    </row>
    <row r="2422" spans="1:41">
      <c r="A2422" s="75" t="s">
        <v>8152</v>
      </c>
      <c r="B2422" s="6" t="s">
        <v>93</v>
      </c>
      <c r="C2422" s="76">
        <v>2421</v>
      </c>
      <c r="D2422" s="80" t="s">
        <v>590</v>
      </c>
      <c r="E2422" s="80" t="s">
        <v>2163</v>
      </c>
      <c r="F2422" s="6" t="str">
        <f t="shared" si="253"/>
        <v>FREIGHTRM-V-127-V1I26-M19</v>
      </c>
      <c r="G2422" s="95" t="s">
        <v>8241</v>
      </c>
      <c r="H2422" s="95" t="s">
        <v>8242</v>
      </c>
      <c r="I2422" s="85" t="s">
        <v>6622</v>
      </c>
      <c r="J2422" s="92">
        <v>46128</v>
      </c>
      <c r="K2422" s="95" t="s">
        <v>8449</v>
      </c>
      <c r="L2422" s="80">
        <v>7612</v>
      </c>
      <c r="M2422" s="80" t="s">
        <v>1870</v>
      </c>
      <c r="N2422" s="80" t="s">
        <v>1162</v>
      </c>
      <c r="O2422" s="71">
        <v>0</v>
      </c>
      <c r="P2422" s="71">
        <v>0</v>
      </c>
      <c r="Q2422" s="79">
        <v>19000</v>
      </c>
      <c r="R2422" s="79">
        <v>3040</v>
      </c>
      <c r="S2422" s="71">
        <v>7060</v>
      </c>
      <c r="T2422" s="79">
        <v>14980</v>
      </c>
      <c r="U2422" s="80" t="s">
        <v>24</v>
      </c>
      <c r="V2422" s="84">
        <f t="shared" ref="V2422:V2429" si="258">T2422/17.3838</f>
        <v>861.72183297092693</v>
      </c>
      <c r="W2422" s="78">
        <v>46128</v>
      </c>
      <c r="X2422" s="80" t="s">
        <v>1140</v>
      </c>
      <c r="Y2422" s="80" t="s">
        <v>1141</v>
      </c>
      <c r="Z2422" s="80" t="s">
        <v>1137</v>
      </c>
      <c r="AA2422" s="80" t="s">
        <v>121</v>
      </c>
      <c r="AB2422" s="76" t="s">
        <v>539</v>
      </c>
      <c r="AC2422" s="76" t="s">
        <v>540</v>
      </c>
      <c r="AD2422" s="76" t="s">
        <v>173</v>
      </c>
      <c r="AE2422" s="76" t="s">
        <v>548</v>
      </c>
      <c r="AF2422" s="76" t="s">
        <v>96</v>
      </c>
      <c r="AG2422" s="82"/>
      <c r="AH2422" s="60"/>
      <c r="AI2422" s="75" t="s">
        <v>8152</v>
      </c>
      <c r="AJ2422" s="6" t="s">
        <v>103</v>
      </c>
      <c r="AK2422" s="81">
        <v>0</v>
      </c>
      <c r="AL2422" s="6" t="s">
        <v>103</v>
      </c>
      <c r="AM2422" s="342"/>
      <c r="AN2422" s="342"/>
      <c r="AO2422" s="342"/>
    </row>
    <row r="2423" spans="1:41">
      <c r="A2423" s="75" t="s">
        <v>8152</v>
      </c>
      <c r="B2423" s="6" t="s">
        <v>93</v>
      </c>
      <c r="C2423" s="76">
        <v>2422</v>
      </c>
      <c r="D2423" s="80" t="s">
        <v>590</v>
      </c>
      <c r="E2423" s="80" t="s">
        <v>2163</v>
      </c>
      <c r="F2423" s="6" t="str">
        <f t="shared" si="253"/>
        <v>FREIGHTRM-V-108-V1I26-M19</v>
      </c>
      <c r="G2423" s="95" t="s">
        <v>8243</v>
      </c>
      <c r="H2423" s="95" t="s">
        <v>8244</v>
      </c>
      <c r="I2423" s="85" t="s">
        <v>6622</v>
      </c>
      <c r="J2423" s="92">
        <v>46128</v>
      </c>
      <c r="K2423" s="95" t="s">
        <v>8450</v>
      </c>
      <c r="L2423" s="80">
        <v>7507</v>
      </c>
      <c r="M2423" s="80" t="s">
        <v>1870</v>
      </c>
      <c r="N2423" s="80" t="s">
        <v>1134</v>
      </c>
      <c r="O2423" s="71">
        <v>0</v>
      </c>
      <c r="P2423" s="71">
        <v>0</v>
      </c>
      <c r="Q2423" s="79">
        <v>10800</v>
      </c>
      <c r="R2423" s="79">
        <v>1728</v>
      </c>
      <c r="S2423" s="71">
        <v>432</v>
      </c>
      <c r="T2423" s="79">
        <v>12096</v>
      </c>
      <c r="U2423" s="80" t="s">
        <v>24</v>
      </c>
      <c r="V2423" s="84">
        <f t="shared" si="258"/>
        <v>695.82024643633724</v>
      </c>
      <c r="W2423" s="78">
        <v>46128</v>
      </c>
      <c r="X2423" s="80" t="s">
        <v>1135</v>
      </c>
      <c r="Y2423" s="80" t="s">
        <v>1151</v>
      </c>
      <c r="Z2423" s="80" t="s">
        <v>1137</v>
      </c>
      <c r="AA2423" s="80" t="s">
        <v>121</v>
      </c>
      <c r="AB2423" s="76" t="s">
        <v>539</v>
      </c>
      <c r="AC2423" s="76" t="s">
        <v>540</v>
      </c>
      <c r="AD2423" s="76" t="s">
        <v>173</v>
      </c>
      <c r="AE2423" s="76" t="s">
        <v>548</v>
      </c>
      <c r="AF2423" s="76" t="s">
        <v>96</v>
      </c>
      <c r="AG2423" s="82"/>
      <c r="AH2423" s="60"/>
      <c r="AI2423" s="75" t="s">
        <v>8152</v>
      </c>
      <c r="AJ2423" s="6" t="s">
        <v>103</v>
      </c>
      <c r="AK2423" s="81">
        <v>0</v>
      </c>
      <c r="AL2423" s="6" t="s">
        <v>103</v>
      </c>
      <c r="AM2423" s="342"/>
      <c r="AN2423" s="342"/>
      <c r="AO2423" s="342"/>
    </row>
    <row r="2424" spans="1:41">
      <c r="A2424" s="75" t="s">
        <v>8152</v>
      </c>
      <c r="B2424" s="6" t="s">
        <v>93</v>
      </c>
      <c r="C2424" s="76">
        <v>2423</v>
      </c>
      <c r="D2424" s="80" t="s">
        <v>590</v>
      </c>
      <c r="E2424" s="80" t="s">
        <v>2163</v>
      </c>
      <c r="F2424" s="6" t="str">
        <f t="shared" si="253"/>
        <v>FREIGHTFG-V-049-V1E26 M23.1.9905</v>
      </c>
      <c r="G2424" s="95" t="s">
        <v>8245</v>
      </c>
      <c r="H2424" s="95" t="s">
        <v>8246</v>
      </c>
      <c r="I2424" s="85" t="s">
        <v>6622</v>
      </c>
      <c r="J2424" s="92">
        <v>46128</v>
      </c>
      <c r="K2424" s="95" t="s">
        <v>8451</v>
      </c>
      <c r="L2424" s="80">
        <v>7524</v>
      </c>
      <c r="M2424" s="80" t="s">
        <v>1870</v>
      </c>
      <c r="N2424" s="80" t="s">
        <v>1134</v>
      </c>
      <c r="O2424" s="71">
        <v>0</v>
      </c>
      <c r="P2424" s="71">
        <v>0</v>
      </c>
      <c r="Q2424" s="79">
        <v>7800</v>
      </c>
      <c r="R2424" s="79">
        <v>1248</v>
      </c>
      <c r="S2424" s="71">
        <v>312</v>
      </c>
      <c r="T2424" s="79">
        <v>8736</v>
      </c>
      <c r="U2424" s="80" t="s">
        <v>24</v>
      </c>
      <c r="V2424" s="84">
        <f t="shared" si="258"/>
        <v>502.53684464846577</v>
      </c>
      <c r="W2424" s="78">
        <v>46129</v>
      </c>
      <c r="X2424" s="80" t="s">
        <v>4727</v>
      </c>
      <c r="Y2424" s="80" t="s">
        <v>5200</v>
      </c>
      <c r="Z2424" s="80" t="s">
        <v>1117</v>
      </c>
      <c r="AA2424" s="80" t="s">
        <v>121</v>
      </c>
      <c r="AB2424" s="76" t="s">
        <v>1118</v>
      </c>
      <c r="AC2424" s="76" t="s">
        <v>541</v>
      </c>
      <c r="AD2424" s="76" t="s">
        <v>195</v>
      </c>
      <c r="AE2424" s="80" t="s">
        <v>1517</v>
      </c>
      <c r="AF2424" s="76" t="s">
        <v>96</v>
      </c>
      <c r="AG2424" s="82"/>
      <c r="AH2424" s="60"/>
      <c r="AI2424" s="75" t="s">
        <v>8152</v>
      </c>
      <c r="AJ2424" s="6" t="s">
        <v>103</v>
      </c>
      <c r="AK2424" s="81">
        <v>0</v>
      </c>
      <c r="AL2424" s="6" t="s">
        <v>103</v>
      </c>
      <c r="AM2424" s="342"/>
      <c r="AN2424" s="342"/>
      <c r="AO2424" s="342"/>
    </row>
    <row r="2425" spans="1:41">
      <c r="A2425" s="75" t="s">
        <v>8152</v>
      </c>
      <c r="B2425" s="6" t="s">
        <v>93</v>
      </c>
      <c r="C2425" s="76">
        <v>2424</v>
      </c>
      <c r="D2425" s="80" t="s">
        <v>590</v>
      </c>
      <c r="E2425" s="80" t="s">
        <v>2163</v>
      </c>
      <c r="F2425" s="6" t="str">
        <f t="shared" si="253"/>
        <v>FREIGHTRM-V-067-V1I26-M19.1</v>
      </c>
      <c r="G2425" s="95" t="s">
        <v>8247</v>
      </c>
      <c r="H2425" s="95" t="s">
        <v>8248</v>
      </c>
      <c r="I2425" s="85" t="s">
        <v>6622</v>
      </c>
      <c r="J2425" s="92">
        <v>46128</v>
      </c>
      <c r="K2425" s="95" t="s">
        <v>6133</v>
      </c>
      <c r="L2425" s="80">
        <v>7398</v>
      </c>
      <c r="M2425" s="80" t="s">
        <v>1870</v>
      </c>
      <c r="N2425" s="80" t="s">
        <v>1134</v>
      </c>
      <c r="O2425" s="71">
        <v>0</v>
      </c>
      <c r="P2425" s="71">
        <v>0</v>
      </c>
      <c r="Q2425" s="79">
        <v>10800</v>
      </c>
      <c r="R2425" s="79">
        <v>1728</v>
      </c>
      <c r="S2425" s="71">
        <v>432</v>
      </c>
      <c r="T2425" s="79">
        <v>12096</v>
      </c>
      <c r="U2425" s="80" t="s">
        <v>24</v>
      </c>
      <c r="V2425" s="84">
        <f t="shared" si="258"/>
        <v>695.82024643633724</v>
      </c>
      <c r="W2425" s="78">
        <v>46128</v>
      </c>
      <c r="X2425" s="80" t="s">
        <v>1135</v>
      </c>
      <c r="Y2425" s="80" t="s">
        <v>1136</v>
      </c>
      <c r="Z2425" s="80" t="s">
        <v>1137</v>
      </c>
      <c r="AA2425" s="80" t="s">
        <v>121</v>
      </c>
      <c r="AB2425" s="76" t="s">
        <v>539</v>
      </c>
      <c r="AC2425" s="76" t="s">
        <v>540</v>
      </c>
      <c r="AD2425" s="76" t="s">
        <v>173</v>
      </c>
      <c r="AE2425" s="76" t="s">
        <v>548</v>
      </c>
      <c r="AF2425" s="76" t="s">
        <v>96</v>
      </c>
      <c r="AG2425" s="82"/>
      <c r="AH2425" s="60"/>
      <c r="AI2425" s="75" t="s">
        <v>8152</v>
      </c>
      <c r="AJ2425" s="6" t="s">
        <v>103</v>
      </c>
      <c r="AK2425" s="81">
        <v>0</v>
      </c>
      <c r="AL2425" s="6" t="s">
        <v>103</v>
      </c>
      <c r="AM2425" s="342"/>
      <c r="AN2425" s="342"/>
      <c r="AO2425" s="342"/>
    </row>
    <row r="2426" spans="1:41">
      <c r="A2426" s="75" t="s">
        <v>8152</v>
      </c>
      <c r="B2426" s="6" t="s">
        <v>93</v>
      </c>
      <c r="C2426" s="76">
        <v>2425</v>
      </c>
      <c r="D2426" s="80" t="s">
        <v>590</v>
      </c>
      <c r="E2426" s="80" t="s">
        <v>2163</v>
      </c>
      <c r="F2426" s="6" t="str">
        <f t="shared" si="253"/>
        <v>FREIGHTRM-V-127-V1I26-M19</v>
      </c>
      <c r="G2426" s="95" t="s">
        <v>8241</v>
      </c>
      <c r="H2426" s="95" t="s">
        <v>8249</v>
      </c>
      <c r="I2426" s="85" t="s">
        <v>6622</v>
      </c>
      <c r="J2426" s="92">
        <v>46128</v>
      </c>
      <c r="K2426" s="95" t="s">
        <v>8449</v>
      </c>
      <c r="L2426" s="80">
        <v>7514</v>
      </c>
      <c r="M2426" s="80" t="s">
        <v>1870</v>
      </c>
      <c r="N2426" s="80" t="s">
        <v>116</v>
      </c>
      <c r="O2426" s="71">
        <v>0</v>
      </c>
      <c r="P2426" s="71">
        <v>0</v>
      </c>
      <c r="Q2426" s="79">
        <v>19000</v>
      </c>
      <c r="R2426" s="79">
        <v>3040</v>
      </c>
      <c r="S2426" s="71">
        <v>0</v>
      </c>
      <c r="T2426" s="79">
        <v>22040</v>
      </c>
      <c r="U2426" s="80" t="s">
        <v>24</v>
      </c>
      <c r="V2426" s="84">
        <f t="shared" si="258"/>
        <v>1267.8470760132998</v>
      </c>
      <c r="W2426" s="78">
        <v>46129</v>
      </c>
      <c r="X2426" s="80" t="s">
        <v>1140</v>
      </c>
      <c r="Y2426" s="80" t="s">
        <v>1141</v>
      </c>
      <c r="Z2426" s="80" t="s">
        <v>1137</v>
      </c>
      <c r="AA2426" s="80" t="s">
        <v>121</v>
      </c>
      <c r="AB2426" s="76" t="s">
        <v>539</v>
      </c>
      <c r="AC2426" s="76" t="s">
        <v>540</v>
      </c>
      <c r="AD2426" s="76" t="s">
        <v>173</v>
      </c>
      <c r="AE2426" s="76" t="s">
        <v>548</v>
      </c>
      <c r="AF2426" s="76" t="s">
        <v>96</v>
      </c>
      <c r="AG2426" s="82"/>
      <c r="AH2426" s="60"/>
      <c r="AI2426" s="75" t="s">
        <v>8152</v>
      </c>
      <c r="AJ2426" s="6" t="s">
        <v>103</v>
      </c>
      <c r="AK2426" s="81">
        <v>0</v>
      </c>
      <c r="AL2426" s="6" t="s">
        <v>103</v>
      </c>
      <c r="AM2426" s="342"/>
      <c r="AN2426" s="342"/>
      <c r="AO2426" s="342"/>
    </row>
    <row r="2427" spans="1:41">
      <c r="A2427" s="75" t="s">
        <v>8152</v>
      </c>
      <c r="B2427" s="6" t="s">
        <v>93</v>
      </c>
      <c r="C2427" s="76">
        <v>2426</v>
      </c>
      <c r="D2427" s="80" t="s">
        <v>590</v>
      </c>
      <c r="E2427" s="80" t="s">
        <v>2163</v>
      </c>
      <c r="F2427" s="6" t="str">
        <f t="shared" si="253"/>
        <v>FREIGHTRM-V-003-V1I26-M19.2</v>
      </c>
      <c r="G2427" s="95" t="s">
        <v>8250</v>
      </c>
      <c r="H2427" s="95" t="s">
        <v>8251</v>
      </c>
      <c r="I2427" s="85" t="s">
        <v>6622</v>
      </c>
      <c r="J2427" s="92">
        <v>46128</v>
      </c>
      <c r="K2427" s="95" t="s">
        <v>1869</v>
      </c>
      <c r="L2427" s="80">
        <v>7591</v>
      </c>
      <c r="M2427" s="80" t="s">
        <v>1870</v>
      </c>
      <c r="N2427" s="80" t="s">
        <v>116</v>
      </c>
      <c r="O2427" s="71">
        <v>0</v>
      </c>
      <c r="P2427" s="71">
        <v>0</v>
      </c>
      <c r="Q2427" s="79">
        <v>10800</v>
      </c>
      <c r="R2427" s="79">
        <v>1728</v>
      </c>
      <c r="S2427" s="71">
        <v>0</v>
      </c>
      <c r="T2427" s="79">
        <v>12528</v>
      </c>
      <c r="U2427" s="80" t="s">
        <v>24</v>
      </c>
      <c r="V2427" s="84">
        <f t="shared" si="258"/>
        <v>720.6709695233493</v>
      </c>
      <c r="W2427" s="78">
        <v>46128</v>
      </c>
      <c r="X2427" s="80" t="s">
        <v>1135</v>
      </c>
      <c r="Y2427" s="80" t="s">
        <v>1136</v>
      </c>
      <c r="Z2427" s="80" t="s">
        <v>1137</v>
      </c>
      <c r="AA2427" s="80" t="s">
        <v>121</v>
      </c>
      <c r="AB2427" s="76" t="s">
        <v>539</v>
      </c>
      <c r="AC2427" s="76" t="s">
        <v>540</v>
      </c>
      <c r="AD2427" s="76" t="s">
        <v>173</v>
      </c>
      <c r="AE2427" s="76" t="s">
        <v>548</v>
      </c>
      <c r="AF2427" s="76" t="s">
        <v>96</v>
      </c>
      <c r="AG2427" s="82"/>
      <c r="AH2427" s="60"/>
      <c r="AI2427" s="75" t="s">
        <v>8152</v>
      </c>
      <c r="AJ2427" s="6" t="s">
        <v>103</v>
      </c>
      <c r="AK2427" s="81">
        <v>0</v>
      </c>
      <c r="AL2427" s="6" t="s">
        <v>103</v>
      </c>
      <c r="AM2427" s="342"/>
      <c r="AN2427" s="342"/>
      <c r="AO2427" s="342"/>
    </row>
    <row r="2428" spans="1:41">
      <c r="A2428" s="75" t="s">
        <v>8152</v>
      </c>
      <c r="B2428" s="6" t="s">
        <v>93</v>
      </c>
      <c r="C2428" s="76">
        <v>2427</v>
      </c>
      <c r="D2428" s="80" t="s">
        <v>590</v>
      </c>
      <c r="E2428" s="80" t="s">
        <v>2163</v>
      </c>
      <c r="F2428" s="6" t="str">
        <f t="shared" si="253"/>
        <v>FREIGHTRM-R-050-SI26-M19.PFA</v>
      </c>
      <c r="G2428" s="95" t="s">
        <v>8252</v>
      </c>
      <c r="H2428" s="95" t="s">
        <v>8253</v>
      </c>
      <c r="I2428" s="85" t="s">
        <v>6622</v>
      </c>
      <c r="J2428" s="92">
        <v>46128</v>
      </c>
      <c r="K2428" s="95"/>
      <c r="L2428" s="80">
        <v>7593</v>
      </c>
      <c r="M2428" s="80" t="s">
        <v>1870</v>
      </c>
      <c r="N2428" s="80" t="s">
        <v>116</v>
      </c>
      <c r="O2428" s="71">
        <v>0</v>
      </c>
      <c r="P2428" s="71">
        <v>0</v>
      </c>
      <c r="Q2428" s="79">
        <v>29000</v>
      </c>
      <c r="R2428" s="79">
        <v>4640</v>
      </c>
      <c r="S2428" s="71">
        <v>0</v>
      </c>
      <c r="T2428" s="79">
        <v>33640</v>
      </c>
      <c r="U2428" s="80" t="s">
        <v>24</v>
      </c>
      <c r="V2428" s="84">
        <f t="shared" si="258"/>
        <v>1935.1350107571416</v>
      </c>
      <c r="W2428" s="78">
        <v>46128</v>
      </c>
      <c r="X2428" s="80" t="s">
        <v>8452</v>
      </c>
      <c r="Y2428" s="80" t="s">
        <v>5200</v>
      </c>
      <c r="Z2428" s="80" t="s">
        <v>5220</v>
      </c>
      <c r="AA2428" s="80" t="s">
        <v>121</v>
      </c>
      <c r="AB2428" s="76" t="s">
        <v>539</v>
      </c>
      <c r="AC2428" s="76" t="s">
        <v>540</v>
      </c>
      <c r="AD2428" s="76" t="s">
        <v>174</v>
      </c>
      <c r="AE2428" s="76">
        <v>67180000</v>
      </c>
      <c r="AF2428" s="76" t="s">
        <v>96</v>
      </c>
      <c r="AG2428" s="82"/>
      <c r="AH2428" s="60"/>
      <c r="AI2428" s="75" t="s">
        <v>8152</v>
      </c>
      <c r="AJ2428" s="6" t="s">
        <v>103</v>
      </c>
      <c r="AK2428" s="81">
        <v>0</v>
      </c>
      <c r="AL2428" s="6" t="s">
        <v>103</v>
      </c>
      <c r="AM2428" s="342"/>
      <c r="AN2428" s="342"/>
      <c r="AO2428" s="342"/>
    </row>
    <row r="2429" spans="1:41">
      <c r="A2429" s="75" t="s">
        <v>8152</v>
      </c>
      <c r="B2429" s="6" t="s">
        <v>93</v>
      </c>
      <c r="C2429" s="76">
        <v>2428</v>
      </c>
      <c r="D2429" s="80" t="s">
        <v>590</v>
      </c>
      <c r="E2429" s="80" t="s">
        <v>2163</v>
      </c>
      <c r="F2429" s="6" t="str">
        <f t="shared" si="253"/>
        <v>FREIGHTRM-V-101-V1I26-M19.1</v>
      </c>
      <c r="G2429" s="95" t="s">
        <v>8254</v>
      </c>
      <c r="H2429" s="95" t="s">
        <v>8255</v>
      </c>
      <c r="I2429" s="85" t="s">
        <v>6622</v>
      </c>
      <c r="J2429" s="92">
        <v>46128</v>
      </c>
      <c r="K2429" s="95" t="s">
        <v>8453</v>
      </c>
      <c r="L2429" s="80">
        <v>7609</v>
      </c>
      <c r="M2429" s="80" t="s">
        <v>1870</v>
      </c>
      <c r="N2429" s="80" t="s">
        <v>116</v>
      </c>
      <c r="O2429" s="71">
        <v>0</v>
      </c>
      <c r="P2429" s="71">
        <v>0</v>
      </c>
      <c r="Q2429" s="79">
        <v>10800</v>
      </c>
      <c r="R2429" s="79">
        <v>1728</v>
      </c>
      <c r="S2429" s="71">
        <v>0</v>
      </c>
      <c r="T2429" s="79">
        <v>12528</v>
      </c>
      <c r="U2429" s="80" t="s">
        <v>24</v>
      </c>
      <c r="V2429" s="84">
        <f t="shared" si="258"/>
        <v>720.6709695233493</v>
      </c>
      <c r="W2429" s="78">
        <v>46129</v>
      </c>
      <c r="X2429" s="80" t="s">
        <v>1135</v>
      </c>
      <c r="Y2429" s="80" t="s">
        <v>1136</v>
      </c>
      <c r="Z2429" s="80" t="s">
        <v>1137</v>
      </c>
      <c r="AA2429" s="80" t="s">
        <v>121</v>
      </c>
      <c r="AB2429" s="76" t="s">
        <v>539</v>
      </c>
      <c r="AC2429" s="76" t="s">
        <v>540</v>
      </c>
      <c r="AD2429" s="76" t="s">
        <v>173</v>
      </c>
      <c r="AE2429" s="76" t="s">
        <v>548</v>
      </c>
      <c r="AF2429" s="76" t="s">
        <v>96</v>
      </c>
      <c r="AG2429" s="82"/>
      <c r="AH2429" s="60"/>
      <c r="AI2429" s="75" t="s">
        <v>8152</v>
      </c>
      <c r="AJ2429" s="6" t="s">
        <v>103</v>
      </c>
      <c r="AK2429" s="81">
        <v>0</v>
      </c>
      <c r="AL2429" s="6" t="s">
        <v>103</v>
      </c>
      <c r="AM2429" s="342"/>
      <c r="AN2429" s="342"/>
      <c r="AO2429" s="342"/>
    </row>
    <row r="2430" spans="1:41">
      <c r="A2430" s="75" t="s">
        <v>8152</v>
      </c>
      <c r="B2430" s="6" t="s">
        <v>93</v>
      </c>
      <c r="C2430" s="76">
        <v>2429</v>
      </c>
      <c r="D2430" s="80" t="s">
        <v>590</v>
      </c>
      <c r="E2430" s="80" t="s">
        <v>2163</v>
      </c>
      <c r="F2430" s="6" t="str">
        <f t="shared" si="253"/>
        <v>FREIGHTFG-R-2185LE25.M01-M45</v>
      </c>
      <c r="G2430" s="95" t="s">
        <v>7735</v>
      </c>
      <c r="H2430" s="95" t="s">
        <v>7736</v>
      </c>
      <c r="I2430" s="85" t="s">
        <v>6622</v>
      </c>
      <c r="J2430" s="92">
        <v>46114</v>
      </c>
      <c r="K2430" s="95" t="s">
        <v>7913</v>
      </c>
      <c r="L2430" s="80">
        <v>7370</v>
      </c>
      <c r="M2430" s="80" t="s">
        <v>1264</v>
      </c>
      <c r="N2430" s="80" t="s">
        <v>1139</v>
      </c>
      <c r="O2430" s="71">
        <v>0</v>
      </c>
      <c r="P2430" s="71">
        <v>0</v>
      </c>
      <c r="Q2430" s="79">
        <v>6200</v>
      </c>
      <c r="R2430" s="79">
        <v>992</v>
      </c>
      <c r="S2430" s="71">
        <v>248</v>
      </c>
      <c r="T2430" s="79">
        <v>6543.0762124711318</v>
      </c>
      <c r="U2430" s="80" t="s">
        <v>118</v>
      </c>
      <c r="V2430" s="84">
        <f t="shared" ref="V2430:V2431" si="259">T2430</f>
        <v>6543.0762124711318</v>
      </c>
      <c r="W2430" s="78">
        <v>46128</v>
      </c>
      <c r="X2430" s="80" t="s">
        <v>8452</v>
      </c>
      <c r="Y2430" s="80" t="s">
        <v>5200</v>
      </c>
      <c r="Z2430" s="80" t="s">
        <v>5220</v>
      </c>
      <c r="AA2430" s="80" t="s">
        <v>121</v>
      </c>
      <c r="AB2430" s="76" t="s">
        <v>542</v>
      </c>
      <c r="AC2430" s="76" t="s">
        <v>541</v>
      </c>
      <c r="AD2430" s="76" t="s">
        <v>195</v>
      </c>
      <c r="AE2430" s="76" t="s">
        <v>547</v>
      </c>
      <c r="AF2430" s="76" t="s">
        <v>96</v>
      </c>
      <c r="AG2430" s="82"/>
      <c r="AH2430" s="60"/>
      <c r="AI2430" s="75" t="s">
        <v>8152</v>
      </c>
      <c r="AJ2430" s="6" t="s">
        <v>103</v>
      </c>
      <c r="AK2430" s="81">
        <v>0</v>
      </c>
      <c r="AL2430" s="6" t="s">
        <v>103</v>
      </c>
      <c r="AM2430" s="342"/>
      <c r="AN2430" s="342"/>
      <c r="AO2430" s="342"/>
    </row>
    <row r="2431" spans="1:41">
      <c r="A2431" s="75" t="s">
        <v>8152</v>
      </c>
      <c r="B2431" s="6" t="s">
        <v>93</v>
      </c>
      <c r="C2431" s="76">
        <v>2430</v>
      </c>
      <c r="D2431" s="80" t="s">
        <v>590</v>
      </c>
      <c r="E2431" s="80" t="s">
        <v>2163</v>
      </c>
      <c r="F2431" s="6" t="str">
        <f t="shared" si="253"/>
        <v>FREIGHTFG-R-2192LE26.M01</v>
      </c>
      <c r="G2431" s="95" t="s">
        <v>7737</v>
      </c>
      <c r="H2431" s="95" t="s">
        <v>7738</v>
      </c>
      <c r="I2431" s="85" t="s">
        <v>6622</v>
      </c>
      <c r="J2431" s="92">
        <v>46119</v>
      </c>
      <c r="K2431" s="95" t="s">
        <v>7914</v>
      </c>
      <c r="L2431" s="80">
        <v>7467</v>
      </c>
      <c r="M2431" s="80" t="s">
        <v>1264</v>
      </c>
      <c r="N2431" s="80" t="s">
        <v>2857</v>
      </c>
      <c r="O2431" s="71">
        <v>0</v>
      </c>
      <c r="P2431" s="71">
        <v>0</v>
      </c>
      <c r="Q2431" s="79">
        <v>4900</v>
      </c>
      <c r="R2431" s="79">
        <v>784</v>
      </c>
      <c r="S2431" s="71">
        <v>196</v>
      </c>
      <c r="T2431" s="79">
        <v>5171.1408775981527</v>
      </c>
      <c r="U2431" s="80" t="s">
        <v>118</v>
      </c>
      <c r="V2431" s="84">
        <f t="shared" si="259"/>
        <v>5171.1408775981527</v>
      </c>
      <c r="W2431" s="78">
        <v>46129</v>
      </c>
      <c r="X2431" s="80" t="s">
        <v>1135</v>
      </c>
      <c r="Y2431" s="80" t="s">
        <v>1136</v>
      </c>
      <c r="Z2431" s="80" t="s">
        <v>1137</v>
      </c>
      <c r="AA2431" s="80" t="s">
        <v>121</v>
      </c>
      <c r="AB2431" s="76" t="s">
        <v>542</v>
      </c>
      <c r="AC2431" s="76" t="s">
        <v>541</v>
      </c>
      <c r="AD2431" s="76" t="s">
        <v>195</v>
      </c>
      <c r="AE2431" s="76" t="s">
        <v>547</v>
      </c>
      <c r="AF2431" s="76" t="s">
        <v>96</v>
      </c>
      <c r="AG2431" s="82"/>
      <c r="AH2431" s="60"/>
      <c r="AI2431" s="75" t="s">
        <v>8152</v>
      </c>
      <c r="AJ2431" s="6" t="s">
        <v>103</v>
      </c>
      <c r="AK2431" s="81">
        <v>0</v>
      </c>
      <c r="AL2431" s="6" t="s">
        <v>103</v>
      </c>
      <c r="AM2431" s="342"/>
      <c r="AN2431" s="342"/>
      <c r="AO2431" s="342"/>
    </row>
    <row r="2432" spans="1:41">
      <c r="A2432" s="75" t="s">
        <v>8152</v>
      </c>
      <c r="B2432" s="6" t="s">
        <v>93</v>
      </c>
      <c r="C2432" s="76">
        <v>2431</v>
      </c>
      <c r="D2432" s="80" t="s">
        <v>27</v>
      </c>
      <c r="E2432" s="80" t="s">
        <v>2163</v>
      </c>
      <c r="F2432" s="6" t="str">
        <f t="shared" si="253"/>
        <v>FREIGHTRM-V-072-V1I26-M46, M01.1</v>
      </c>
      <c r="G2432" s="96" t="s">
        <v>5916</v>
      </c>
      <c r="H2432" s="95" t="s">
        <v>8256</v>
      </c>
      <c r="I2432" s="85" t="s">
        <v>6622</v>
      </c>
      <c r="J2432" s="105">
        <v>46128</v>
      </c>
      <c r="K2432" s="96" t="s">
        <v>6153</v>
      </c>
      <c r="L2432" s="85" t="s">
        <v>8454</v>
      </c>
      <c r="M2432" s="85" t="s">
        <v>1264</v>
      </c>
      <c r="N2432" s="80" t="s">
        <v>116</v>
      </c>
      <c r="O2432" s="71">
        <v>0</v>
      </c>
      <c r="P2432" s="71">
        <v>0</v>
      </c>
      <c r="Q2432" s="79">
        <v>5032.08</v>
      </c>
      <c r="R2432" s="79">
        <v>805.13</v>
      </c>
      <c r="S2432" s="71">
        <v>0</v>
      </c>
      <c r="T2432" s="79">
        <v>5837.21</v>
      </c>
      <c r="U2432" s="80" t="s">
        <v>24</v>
      </c>
      <c r="V2432" s="84">
        <f t="shared" ref="V2432:V2435" si="260">T2432/17.3838</f>
        <v>335.78446599707775</v>
      </c>
      <c r="W2432" s="106">
        <v>46119</v>
      </c>
      <c r="X2432" s="85" t="s">
        <v>1889</v>
      </c>
      <c r="Y2432" s="85" t="s">
        <v>1890</v>
      </c>
      <c r="Z2432" s="85" t="s">
        <v>239</v>
      </c>
      <c r="AA2432" s="85" t="s">
        <v>122</v>
      </c>
      <c r="AB2432" s="76" t="s">
        <v>1106</v>
      </c>
      <c r="AC2432" s="76" t="s">
        <v>540</v>
      </c>
      <c r="AD2432" s="76" t="s">
        <v>173</v>
      </c>
      <c r="AE2432" s="76" t="s">
        <v>548</v>
      </c>
      <c r="AF2432" s="76" t="s">
        <v>96</v>
      </c>
      <c r="AG2432" s="82"/>
      <c r="AH2432" s="60"/>
      <c r="AI2432" s="75" t="s">
        <v>8152</v>
      </c>
      <c r="AJ2432" s="6" t="s">
        <v>103</v>
      </c>
      <c r="AK2432" s="81">
        <v>0</v>
      </c>
      <c r="AL2432" s="6" t="s">
        <v>103</v>
      </c>
      <c r="AM2432" s="342"/>
      <c r="AN2432" s="342"/>
      <c r="AO2432" s="342"/>
    </row>
    <row r="2433" spans="1:41">
      <c r="A2433" s="75" t="s">
        <v>8152</v>
      </c>
      <c r="B2433" s="6" t="s">
        <v>93</v>
      </c>
      <c r="C2433" s="76">
        <v>2432</v>
      </c>
      <c r="D2433" s="80" t="s">
        <v>27</v>
      </c>
      <c r="E2433" s="80" t="s">
        <v>2163</v>
      </c>
      <c r="F2433" s="6" t="str">
        <f t="shared" si="253"/>
        <v>FREIGHTRM-V-130-V1I26-M19.1</v>
      </c>
      <c r="G2433" s="96" t="s">
        <v>8257</v>
      </c>
      <c r="H2433" s="95" t="s">
        <v>8258</v>
      </c>
      <c r="I2433" s="85" t="s">
        <v>6622</v>
      </c>
      <c r="J2433" s="105">
        <v>46128</v>
      </c>
      <c r="K2433" s="107" t="s">
        <v>8455</v>
      </c>
      <c r="L2433" s="85" t="s">
        <v>8456</v>
      </c>
      <c r="M2433" s="85" t="s">
        <v>1264</v>
      </c>
      <c r="N2433" s="80" t="s">
        <v>116</v>
      </c>
      <c r="O2433" s="71">
        <v>0</v>
      </c>
      <c r="P2433" s="71">
        <v>0</v>
      </c>
      <c r="Q2433" s="79">
        <v>2308.7600000000002</v>
      </c>
      <c r="R2433" s="79">
        <v>369.4</v>
      </c>
      <c r="S2433" s="71">
        <v>0</v>
      </c>
      <c r="T2433" s="79">
        <v>2678.16</v>
      </c>
      <c r="U2433" s="80" t="s">
        <v>24</v>
      </c>
      <c r="V2433" s="84">
        <f t="shared" si="260"/>
        <v>154.0606771822041</v>
      </c>
      <c r="W2433" s="106">
        <v>46120</v>
      </c>
      <c r="X2433" s="85" t="s">
        <v>1898</v>
      </c>
      <c r="Y2433" s="85" t="s">
        <v>1899</v>
      </c>
      <c r="Z2433" s="85" t="s">
        <v>239</v>
      </c>
      <c r="AA2433" s="85" t="s">
        <v>122</v>
      </c>
      <c r="AB2433" s="76" t="s">
        <v>539</v>
      </c>
      <c r="AC2433" s="76" t="s">
        <v>540</v>
      </c>
      <c r="AD2433" s="76" t="s">
        <v>173</v>
      </c>
      <c r="AE2433" s="76" t="s">
        <v>548</v>
      </c>
      <c r="AF2433" s="76" t="s">
        <v>96</v>
      </c>
      <c r="AG2433" s="82"/>
      <c r="AH2433" s="60"/>
      <c r="AI2433" s="75" t="s">
        <v>8152</v>
      </c>
      <c r="AJ2433" s="6" t="s">
        <v>103</v>
      </c>
      <c r="AK2433" s="81">
        <v>0</v>
      </c>
      <c r="AL2433" s="6" t="s">
        <v>103</v>
      </c>
      <c r="AM2433" s="342"/>
      <c r="AN2433" s="342"/>
      <c r="AO2433" s="342"/>
    </row>
    <row r="2434" spans="1:41">
      <c r="A2434" s="75" t="s">
        <v>8152</v>
      </c>
      <c r="B2434" s="6" t="s">
        <v>93</v>
      </c>
      <c r="C2434" s="76">
        <v>2433</v>
      </c>
      <c r="D2434" s="80" t="s">
        <v>27</v>
      </c>
      <c r="E2434" s="80" t="s">
        <v>2163</v>
      </c>
      <c r="F2434" s="6" t="str">
        <f t="shared" si="253"/>
        <v>FREIGHTRM-V-120-V1I26-M19.1</v>
      </c>
      <c r="G2434" s="96" t="s">
        <v>8259</v>
      </c>
      <c r="H2434" s="95" t="s">
        <v>8260</v>
      </c>
      <c r="I2434" s="85" t="s">
        <v>6622</v>
      </c>
      <c r="J2434" s="105">
        <v>46128</v>
      </c>
      <c r="K2434" s="96" t="s">
        <v>8457</v>
      </c>
      <c r="L2434" s="85" t="s">
        <v>8458</v>
      </c>
      <c r="M2434" s="85" t="s">
        <v>1264</v>
      </c>
      <c r="N2434" s="80" t="s">
        <v>116</v>
      </c>
      <c r="O2434" s="71">
        <v>0</v>
      </c>
      <c r="P2434" s="71">
        <v>0</v>
      </c>
      <c r="Q2434" s="79">
        <v>4607.1499999999996</v>
      </c>
      <c r="R2434" s="79">
        <v>737.14</v>
      </c>
      <c r="S2434" s="71">
        <v>0</v>
      </c>
      <c r="T2434" s="79">
        <v>5344.29</v>
      </c>
      <c r="U2434" s="80" t="s">
        <v>24</v>
      </c>
      <c r="V2434" s="84">
        <f t="shared" si="260"/>
        <v>307.4293307562213</v>
      </c>
      <c r="W2434" s="106">
        <v>46122</v>
      </c>
      <c r="X2434" s="85" t="s">
        <v>1893</v>
      </c>
      <c r="Y2434" s="85" t="s">
        <v>1894</v>
      </c>
      <c r="Z2434" s="85" t="s">
        <v>239</v>
      </c>
      <c r="AA2434" s="85" t="s">
        <v>122</v>
      </c>
      <c r="AB2434" s="76" t="s">
        <v>539</v>
      </c>
      <c r="AC2434" s="76" t="s">
        <v>540</v>
      </c>
      <c r="AD2434" s="76" t="s">
        <v>173</v>
      </c>
      <c r="AE2434" s="76" t="s">
        <v>548</v>
      </c>
      <c r="AF2434" s="76" t="s">
        <v>96</v>
      </c>
      <c r="AG2434" s="82"/>
      <c r="AH2434" s="60"/>
      <c r="AI2434" s="75" t="s">
        <v>8152</v>
      </c>
      <c r="AJ2434" s="6" t="s">
        <v>103</v>
      </c>
      <c r="AK2434" s="81">
        <v>0</v>
      </c>
      <c r="AL2434" s="6" t="s">
        <v>103</v>
      </c>
      <c r="AM2434" s="342"/>
      <c r="AN2434" s="342"/>
      <c r="AO2434" s="342"/>
    </row>
    <row r="2435" spans="1:41">
      <c r="A2435" s="75" t="s">
        <v>8152</v>
      </c>
      <c r="B2435" s="6" t="s">
        <v>93</v>
      </c>
      <c r="C2435" s="76">
        <v>2434</v>
      </c>
      <c r="D2435" s="80" t="s">
        <v>27</v>
      </c>
      <c r="E2435" s="80" t="s">
        <v>2163</v>
      </c>
      <c r="F2435" s="6" t="str">
        <f t="shared" ref="F2435:F2498" si="261">E2435&amp;G2435</f>
        <v>FREIGHTRM-V-124-V1I26-M23.1</v>
      </c>
      <c r="G2435" s="96" t="s">
        <v>8261</v>
      </c>
      <c r="H2435" s="95" t="s">
        <v>8262</v>
      </c>
      <c r="I2435" s="85" t="s">
        <v>6622</v>
      </c>
      <c r="J2435" s="105">
        <v>46128</v>
      </c>
      <c r="K2435" s="96" t="s">
        <v>8459</v>
      </c>
      <c r="L2435" s="85" t="s">
        <v>8460</v>
      </c>
      <c r="M2435" s="85" t="s">
        <v>1264</v>
      </c>
      <c r="N2435" s="80" t="s">
        <v>116</v>
      </c>
      <c r="O2435" s="71">
        <v>0</v>
      </c>
      <c r="P2435" s="71">
        <v>0</v>
      </c>
      <c r="Q2435" s="79">
        <v>2308.7600000000002</v>
      </c>
      <c r="R2435" s="79">
        <v>369.4</v>
      </c>
      <c r="S2435" s="71">
        <v>0</v>
      </c>
      <c r="T2435" s="79">
        <v>2678.16</v>
      </c>
      <c r="U2435" s="80" t="s">
        <v>24</v>
      </c>
      <c r="V2435" s="84">
        <f t="shared" si="260"/>
        <v>154.0606771822041</v>
      </c>
      <c r="W2435" s="106">
        <v>46122</v>
      </c>
      <c r="X2435" s="85" t="s">
        <v>1885</v>
      </c>
      <c r="Y2435" s="85" t="s">
        <v>1886</v>
      </c>
      <c r="Z2435" s="85" t="s">
        <v>239</v>
      </c>
      <c r="AA2435" s="85" t="s">
        <v>122</v>
      </c>
      <c r="AB2435" s="76" t="s">
        <v>1118</v>
      </c>
      <c r="AC2435" s="76" t="s">
        <v>540</v>
      </c>
      <c r="AD2435" s="76" t="s">
        <v>173</v>
      </c>
      <c r="AE2435" s="76" t="s">
        <v>548</v>
      </c>
      <c r="AF2435" s="76" t="s">
        <v>96</v>
      </c>
      <c r="AG2435" s="82"/>
      <c r="AH2435" s="60"/>
      <c r="AI2435" s="75" t="s">
        <v>8152</v>
      </c>
      <c r="AJ2435" s="6" t="s">
        <v>103</v>
      </c>
      <c r="AK2435" s="81">
        <v>0</v>
      </c>
      <c r="AL2435" s="6" t="s">
        <v>103</v>
      </c>
      <c r="AM2435" s="342"/>
      <c r="AN2435" s="342"/>
      <c r="AO2435" s="342"/>
    </row>
    <row r="2436" spans="1:41">
      <c r="A2436" s="75" t="s">
        <v>8152</v>
      </c>
      <c r="B2436" s="6" t="s">
        <v>93</v>
      </c>
      <c r="C2436" s="76">
        <v>2435</v>
      </c>
      <c r="D2436" s="80" t="s">
        <v>591</v>
      </c>
      <c r="E2436" s="80" t="s">
        <v>2163</v>
      </c>
      <c r="F2436" s="6" t="str">
        <f t="shared" si="261"/>
        <v>FREIGHTRM-J-1299LI26-M19</v>
      </c>
      <c r="G2436" s="6" t="s">
        <v>8263</v>
      </c>
      <c r="H2436" s="95">
        <v>6241399327</v>
      </c>
      <c r="I2436" s="85" t="s">
        <v>6622</v>
      </c>
      <c r="J2436" s="105">
        <v>46125</v>
      </c>
      <c r="K2436" s="107" t="s">
        <v>116</v>
      </c>
      <c r="L2436" s="80">
        <v>548330315</v>
      </c>
      <c r="M2436" s="85" t="s">
        <v>173</v>
      </c>
      <c r="N2436" s="85" t="s">
        <v>116</v>
      </c>
      <c r="O2436" s="71">
        <v>0</v>
      </c>
      <c r="P2436" s="71">
        <v>0</v>
      </c>
      <c r="Q2436" s="79">
        <v>353.39</v>
      </c>
      <c r="R2436" s="79">
        <v>0</v>
      </c>
      <c r="S2436" s="71">
        <v>0</v>
      </c>
      <c r="T2436" s="79">
        <v>353.39</v>
      </c>
      <c r="U2436" s="80" t="s">
        <v>118</v>
      </c>
      <c r="V2436" s="84">
        <f>T2436</f>
        <v>353.39</v>
      </c>
      <c r="W2436" s="106">
        <v>46113</v>
      </c>
      <c r="X2436" s="6" t="s">
        <v>4743</v>
      </c>
      <c r="Y2436" s="85" t="s">
        <v>178</v>
      </c>
      <c r="Z2436" s="85" t="s">
        <v>178</v>
      </c>
      <c r="AA2436" s="85" t="s">
        <v>1156</v>
      </c>
      <c r="AB2436" s="76" t="s">
        <v>539</v>
      </c>
      <c r="AC2436" s="76" t="s">
        <v>540</v>
      </c>
      <c r="AD2436" s="76" t="s">
        <v>173</v>
      </c>
      <c r="AE2436" s="76" t="s">
        <v>548</v>
      </c>
      <c r="AF2436" s="76" t="s">
        <v>96</v>
      </c>
      <c r="AG2436" s="82"/>
      <c r="AH2436" s="60"/>
      <c r="AI2436" s="75" t="s">
        <v>8152</v>
      </c>
      <c r="AJ2436" s="6" t="s">
        <v>103</v>
      </c>
      <c r="AK2436" s="81">
        <v>0</v>
      </c>
      <c r="AL2436" s="6" t="s">
        <v>103</v>
      </c>
      <c r="AM2436" s="342"/>
      <c r="AN2436" s="342"/>
      <c r="AO2436" s="342"/>
    </row>
    <row r="2437" spans="1:41">
      <c r="A2437" s="75" t="s">
        <v>8152</v>
      </c>
      <c r="B2437" s="6" t="s">
        <v>93</v>
      </c>
      <c r="C2437" s="76">
        <v>2436</v>
      </c>
      <c r="D2437" s="80" t="s">
        <v>592</v>
      </c>
      <c r="E2437" s="80" t="s">
        <v>2164</v>
      </c>
      <c r="F2437" s="6" t="str">
        <f t="shared" si="261"/>
        <v>BROKERRM-I-1205-AI26-M23</v>
      </c>
      <c r="G2437" s="96" t="s">
        <v>8264</v>
      </c>
      <c r="H2437" s="394" t="s">
        <v>8265</v>
      </c>
      <c r="I2437" s="85" t="s">
        <v>6622</v>
      </c>
      <c r="J2437" s="105">
        <v>46128</v>
      </c>
      <c r="K2437" s="107" t="s">
        <v>8461</v>
      </c>
      <c r="L2437" s="85">
        <v>5038976526</v>
      </c>
      <c r="M2437" s="85" t="s">
        <v>25</v>
      </c>
      <c r="N2437" s="85" t="s">
        <v>116</v>
      </c>
      <c r="O2437" s="71">
        <v>0</v>
      </c>
      <c r="P2437" s="71">
        <v>0</v>
      </c>
      <c r="Q2437" s="79">
        <v>6043.24</v>
      </c>
      <c r="R2437" s="79">
        <v>966.91840000000002</v>
      </c>
      <c r="S2437" s="71">
        <v>0</v>
      </c>
      <c r="T2437" s="79">
        <v>7010.1584000000003</v>
      </c>
      <c r="U2437" s="80" t="s">
        <v>24</v>
      </c>
      <c r="V2437" s="84">
        <f t="shared" ref="V2437:V2499" si="262">T2437/17.3838</f>
        <v>403.25811387613754</v>
      </c>
      <c r="W2437" s="106">
        <v>46127</v>
      </c>
      <c r="X2437" s="85" t="s">
        <v>8462</v>
      </c>
      <c r="Y2437" s="85" t="s">
        <v>129</v>
      </c>
      <c r="Z2437" s="85" t="s">
        <v>121</v>
      </c>
      <c r="AA2437" s="85" t="s">
        <v>122</v>
      </c>
      <c r="AB2437" s="76" t="s">
        <v>1118</v>
      </c>
      <c r="AC2437" s="76" t="s">
        <v>540</v>
      </c>
      <c r="AD2437" s="76" t="s">
        <v>25</v>
      </c>
      <c r="AE2437" s="76" t="s">
        <v>544</v>
      </c>
      <c r="AF2437" s="76" t="s">
        <v>96</v>
      </c>
      <c r="AG2437" s="82"/>
      <c r="AH2437" s="60"/>
      <c r="AI2437" s="75" t="s">
        <v>8152</v>
      </c>
      <c r="AJ2437" s="6" t="s">
        <v>103</v>
      </c>
      <c r="AK2437" s="81">
        <v>0</v>
      </c>
      <c r="AL2437" s="6" t="s">
        <v>103</v>
      </c>
      <c r="AM2437" s="342"/>
      <c r="AN2437" s="342"/>
      <c r="AO2437" s="342"/>
    </row>
    <row r="2438" spans="1:41">
      <c r="A2438" s="75" t="s">
        <v>8152</v>
      </c>
      <c r="B2438" s="6" t="s">
        <v>93</v>
      </c>
      <c r="C2438" s="76">
        <v>2437</v>
      </c>
      <c r="D2438" s="80" t="s">
        <v>592</v>
      </c>
      <c r="E2438" s="80" t="s">
        <v>2164</v>
      </c>
      <c r="F2438" s="6" t="str">
        <f t="shared" si="261"/>
        <v>BROKERRM-I-1206-AI26-M46</v>
      </c>
      <c r="G2438" s="96" t="s">
        <v>8266</v>
      </c>
      <c r="H2438" s="394" t="s">
        <v>8267</v>
      </c>
      <c r="I2438" s="85" t="s">
        <v>6622</v>
      </c>
      <c r="J2438" s="105">
        <v>46125</v>
      </c>
      <c r="K2438" s="96" t="s">
        <v>8463</v>
      </c>
      <c r="L2438" s="85">
        <v>8443764265</v>
      </c>
      <c r="M2438" s="85" t="s">
        <v>25</v>
      </c>
      <c r="N2438" s="85" t="s">
        <v>116</v>
      </c>
      <c r="O2438" s="71">
        <v>0</v>
      </c>
      <c r="P2438" s="71">
        <v>0</v>
      </c>
      <c r="Q2438" s="79">
        <v>7320.35</v>
      </c>
      <c r="R2438" s="79">
        <v>1171.2560000000001</v>
      </c>
      <c r="S2438" s="71">
        <v>0</v>
      </c>
      <c r="T2438" s="79">
        <v>8491.6059999999998</v>
      </c>
      <c r="U2438" s="80" t="s">
        <v>24</v>
      </c>
      <c r="V2438" s="84">
        <f t="shared" si="262"/>
        <v>488.47812331020833</v>
      </c>
      <c r="W2438" s="106">
        <v>46122</v>
      </c>
      <c r="X2438" s="85" t="s">
        <v>1183</v>
      </c>
      <c r="Y2438" s="85" t="s">
        <v>178</v>
      </c>
      <c r="Z2438" s="85" t="s">
        <v>121</v>
      </c>
      <c r="AA2438" s="85" t="s">
        <v>122</v>
      </c>
      <c r="AB2438" s="76" t="s">
        <v>1106</v>
      </c>
      <c r="AC2438" s="76" t="s">
        <v>540</v>
      </c>
      <c r="AD2438" s="76" t="s">
        <v>25</v>
      </c>
      <c r="AE2438" s="76" t="s">
        <v>544</v>
      </c>
      <c r="AF2438" s="76" t="s">
        <v>96</v>
      </c>
      <c r="AG2438" s="82"/>
      <c r="AH2438" s="60"/>
      <c r="AI2438" s="75" t="s">
        <v>8152</v>
      </c>
      <c r="AJ2438" s="6" t="s">
        <v>103</v>
      </c>
      <c r="AK2438" s="81">
        <v>0</v>
      </c>
      <c r="AL2438" s="6" t="s">
        <v>103</v>
      </c>
      <c r="AM2438" s="342"/>
      <c r="AN2438" s="342"/>
      <c r="AO2438" s="342"/>
    </row>
    <row r="2439" spans="1:41">
      <c r="A2439" s="75" t="s">
        <v>8152</v>
      </c>
      <c r="B2439" s="6" t="s">
        <v>93</v>
      </c>
      <c r="C2439" s="76">
        <v>2438</v>
      </c>
      <c r="D2439" s="80" t="s">
        <v>592</v>
      </c>
      <c r="E2439" s="80" t="s">
        <v>2164</v>
      </c>
      <c r="F2439" s="6" t="str">
        <f t="shared" si="261"/>
        <v>BROKERRM-I-1233-AI26-M19</v>
      </c>
      <c r="G2439" s="96" t="s">
        <v>8268</v>
      </c>
      <c r="H2439" s="394" t="s">
        <v>8269</v>
      </c>
      <c r="I2439" s="85" t="s">
        <v>6622</v>
      </c>
      <c r="J2439" s="105">
        <v>46129</v>
      </c>
      <c r="K2439" s="107" t="s">
        <v>8464</v>
      </c>
      <c r="L2439" s="85">
        <v>2885644285</v>
      </c>
      <c r="M2439" s="85" t="s">
        <v>25</v>
      </c>
      <c r="N2439" s="85" t="s">
        <v>116</v>
      </c>
      <c r="O2439" s="71">
        <v>0</v>
      </c>
      <c r="P2439" s="71">
        <v>0</v>
      </c>
      <c r="Q2439" s="79">
        <v>7320.35</v>
      </c>
      <c r="R2439" s="79">
        <v>1171.2560000000001</v>
      </c>
      <c r="S2439" s="71">
        <v>0</v>
      </c>
      <c r="T2439" s="79">
        <v>8491.6059999999998</v>
      </c>
      <c r="U2439" s="80" t="s">
        <v>24</v>
      </c>
      <c r="V2439" s="84">
        <f t="shared" si="262"/>
        <v>488.47812331020833</v>
      </c>
      <c r="W2439" s="106">
        <v>46128</v>
      </c>
      <c r="X2439" s="85" t="s">
        <v>1176</v>
      </c>
      <c r="Y2439" s="85" t="s">
        <v>129</v>
      </c>
      <c r="Z2439" s="85" t="s">
        <v>121</v>
      </c>
      <c r="AA2439" s="85" t="s">
        <v>122</v>
      </c>
      <c r="AB2439" s="76" t="s">
        <v>539</v>
      </c>
      <c r="AC2439" s="76" t="s">
        <v>540</v>
      </c>
      <c r="AD2439" s="76" t="s">
        <v>25</v>
      </c>
      <c r="AE2439" s="76" t="s">
        <v>544</v>
      </c>
      <c r="AF2439" s="76" t="s">
        <v>96</v>
      </c>
      <c r="AG2439" s="82"/>
      <c r="AH2439" s="60"/>
      <c r="AI2439" s="75" t="s">
        <v>8152</v>
      </c>
      <c r="AJ2439" s="6" t="s">
        <v>103</v>
      </c>
      <c r="AK2439" s="81">
        <v>0</v>
      </c>
      <c r="AL2439" s="6" t="s">
        <v>103</v>
      </c>
      <c r="AM2439" s="342"/>
      <c r="AN2439" s="342"/>
      <c r="AO2439" s="342"/>
    </row>
    <row r="2440" spans="1:41">
      <c r="A2440" s="75" t="s">
        <v>8152</v>
      </c>
      <c r="B2440" s="6" t="s">
        <v>93</v>
      </c>
      <c r="C2440" s="76">
        <v>2439</v>
      </c>
      <c r="D2440" s="80" t="s">
        <v>592</v>
      </c>
      <c r="E2440" s="80" t="s">
        <v>2164</v>
      </c>
      <c r="F2440" s="6" t="str">
        <f t="shared" si="261"/>
        <v>BROKERRM-I-1246-AI26-M46</v>
      </c>
      <c r="G2440" s="96" t="s">
        <v>8270</v>
      </c>
      <c r="H2440" s="394" t="s">
        <v>8271</v>
      </c>
      <c r="I2440" s="85" t="s">
        <v>6622</v>
      </c>
      <c r="J2440" s="105">
        <v>46125</v>
      </c>
      <c r="K2440" s="107" t="s">
        <v>8465</v>
      </c>
      <c r="L2440" s="85">
        <v>6041988982</v>
      </c>
      <c r="M2440" s="85" t="s">
        <v>25</v>
      </c>
      <c r="N2440" s="85" t="s">
        <v>116</v>
      </c>
      <c r="O2440" s="71">
        <v>0</v>
      </c>
      <c r="P2440" s="71">
        <v>0</v>
      </c>
      <c r="Q2440" s="79">
        <v>7470.69</v>
      </c>
      <c r="R2440" s="79">
        <v>1195.3104000000001</v>
      </c>
      <c r="S2440" s="71">
        <v>0</v>
      </c>
      <c r="T2440" s="79">
        <v>8666.000399999999</v>
      </c>
      <c r="U2440" s="80" t="s">
        <v>24</v>
      </c>
      <c r="V2440" s="84">
        <f t="shared" si="262"/>
        <v>498.5101301211472</v>
      </c>
      <c r="W2440" s="106">
        <v>46122</v>
      </c>
      <c r="X2440" s="85" t="s">
        <v>1183</v>
      </c>
      <c r="Y2440" s="85" t="s">
        <v>178</v>
      </c>
      <c r="Z2440" s="85" t="s">
        <v>121</v>
      </c>
      <c r="AA2440" s="85" t="s">
        <v>122</v>
      </c>
      <c r="AB2440" s="76" t="s">
        <v>1106</v>
      </c>
      <c r="AC2440" s="76" t="s">
        <v>540</v>
      </c>
      <c r="AD2440" s="76" t="s">
        <v>25</v>
      </c>
      <c r="AE2440" s="76" t="s">
        <v>544</v>
      </c>
      <c r="AF2440" s="76" t="s">
        <v>96</v>
      </c>
      <c r="AG2440" s="82"/>
      <c r="AH2440" s="60"/>
      <c r="AI2440" s="75" t="s">
        <v>8152</v>
      </c>
      <c r="AJ2440" s="6" t="s">
        <v>103</v>
      </c>
      <c r="AK2440" s="81">
        <v>0</v>
      </c>
      <c r="AL2440" s="6" t="s">
        <v>103</v>
      </c>
      <c r="AM2440" s="342"/>
      <c r="AN2440" s="342"/>
      <c r="AO2440" s="342"/>
    </row>
    <row r="2441" spans="1:41">
      <c r="A2441" s="75" t="s">
        <v>8152</v>
      </c>
      <c r="B2441" s="6" t="s">
        <v>93</v>
      </c>
      <c r="C2441" s="76">
        <v>2440</v>
      </c>
      <c r="D2441" s="80" t="s">
        <v>592</v>
      </c>
      <c r="E2441" s="80" t="s">
        <v>2164</v>
      </c>
      <c r="F2441" s="6" t="str">
        <f t="shared" si="261"/>
        <v>BROKERRM-I-1243-AI26-M46</v>
      </c>
      <c r="G2441" s="96" t="s">
        <v>8272</v>
      </c>
      <c r="H2441" s="394" t="s">
        <v>8273</v>
      </c>
      <c r="I2441" s="85" t="s">
        <v>6622</v>
      </c>
      <c r="J2441" s="105">
        <v>46125</v>
      </c>
      <c r="K2441" s="96" t="s">
        <v>8466</v>
      </c>
      <c r="L2441" s="85">
        <v>6041988046</v>
      </c>
      <c r="M2441" s="85" t="s">
        <v>25</v>
      </c>
      <c r="N2441" s="85" t="s">
        <v>116</v>
      </c>
      <c r="O2441" s="71">
        <v>0</v>
      </c>
      <c r="P2441" s="71">
        <v>0</v>
      </c>
      <c r="Q2441" s="79">
        <v>7470.69</v>
      </c>
      <c r="R2441" s="79">
        <v>1195.3104000000001</v>
      </c>
      <c r="S2441" s="71">
        <v>0</v>
      </c>
      <c r="T2441" s="79">
        <v>8666.000399999999</v>
      </c>
      <c r="U2441" s="80" t="s">
        <v>24</v>
      </c>
      <c r="V2441" s="84">
        <f t="shared" si="262"/>
        <v>498.5101301211472</v>
      </c>
      <c r="W2441" s="106">
        <v>46122</v>
      </c>
      <c r="X2441" s="85" t="s">
        <v>1183</v>
      </c>
      <c r="Y2441" s="85" t="s">
        <v>178</v>
      </c>
      <c r="Z2441" s="85" t="s">
        <v>121</v>
      </c>
      <c r="AA2441" s="85" t="s">
        <v>122</v>
      </c>
      <c r="AB2441" s="76" t="s">
        <v>1106</v>
      </c>
      <c r="AC2441" s="76" t="s">
        <v>540</v>
      </c>
      <c r="AD2441" s="76" t="s">
        <v>25</v>
      </c>
      <c r="AE2441" s="76" t="s">
        <v>544</v>
      </c>
      <c r="AF2441" s="76" t="s">
        <v>96</v>
      </c>
      <c r="AG2441" s="82"/>
      <c r="AH2441" s="60"/>
      <c r="AI2441" s="75" t="s">
        <v>8152</v>
      </c>
      <c r="AJ2441" s="6" t="s">
        <v>103</v>
      </c>
      <c r="AK2441" s="81">
        <v>0</v>
      </c>
      <c r="AL2441" s="6" t="s">
        <v>103</v>
      </c>
      <c r="AM2441" s="342"/>
      <c r="AN2441" s="342"/>
      <c r="AO2441" s="342"/>
    </row>
    <row r="2442" spans="1:41">
      <c r="A2442" s="75" t="s">
        <v>8152</v>
      </c>
      <c r="B2442" s="6" t="s">
        <v>93</v>
      </c>
      <c r="C2442" s="76">
        <v>2441</v>
      </c>
      <c r="D2442" s="80" t="s">
        <v>592</v>
      </c>
      <c r="E2442" s="80" t="s">
        <v>2164</v>
      </c>
      <c r="F2442" s="6" t="str">
        <f t="shared" si="261"/>
        <v>BROKERRM-I-1249-AI26-M17</v>
      </c>
      <c r="G2442" s="96" t="s">
        <v>8274</v>
      </c>
      <c r="H2442" s="394" t="s">
        <v>8275</v>
      </c>
      <c r="I2442" s="85" t="s">
        <v>6622</v>
      </c>
      <c r="J2442" s="105">
        <v>46125</v>
      </c>
      <c r="K2442" s="107" t="s">
        <v>8467</v>
      </c>
      <c r="L2442" s="85">
        <v>5899728586</v>
      </c>
      <c r="M2442" s="85" t="s">
        <v>25</v>
      </c>
      <c r="N2442" s="85" t="s">
        <v>116</v>
      </c>
      <c r="O2442" s="71">
        <v>0</v>
      </c>
      <c r="P2442" s="71">
        <v>0</v>
      </c>
      <c r="Q2442" s="79">
        <v>3646.55</v>
      </c>
      <c r="R2442" s="79">
        <v>583.44000000000005</v>
      </c>
      <c r="S2442" s="71">
        <v>0</v>
      </c>
      <c r="T2442" s="79">
        <v>4229.99</v>
      </c>
      <c r="U2442" s="80" t="s">
        <v>24</v>
      </c>
      <c r="V2442" s="84">
        <f t="shared" si="262"/>
        <v>243.32942164543999</v>
      </c>
      <c r="W2442" s="106">
        <v>46122</v>
      </c>
      <c r="X2442" s="85" t="s">
        <v>8468</v>
      </c>
      <c r="Y2442" s="85" t="s">
        <v>129</v>
      </c>
      <c r="Z2442" s="85" t="s">
        <v>121</v>
      </c>
      <c r="AA2442" s="85" t="s">
        <v>122</v>
      </c>
      <c r="AB2442" s="76" t="s">
        <v>1093</v>
      </c>
      <c r="AC2442" s="76" t="s">
        <v>540</v>
      </c>
      <c r="AD2442" s="76" t="s">
        <v>25</v>
      </c>
      <c r="AE2442" s="76" t="s">
        <v>544</v>
      </c>
      <c r="AF2442" s="76" t="s">
        <v>96</v>
      </c>
      <c r="AG2442" s="82"/>
      <c r="AH2442" s="60"/>
      <c r="AI2442" s="75" t="s">
        <v>8152</v>
      </c>
      <c r="AJ2442" s="6" t="s">
        <v>103</v>
      </c>
      <c r="AK2442" s="81">
        <v>0</v>
      </c>
      <c r="AL2442" s="6" t="s">
        <v>103</v>
      </c>
      <c r="AM2442" s="342"/>
      <c r="AN2442" s="342"/>
      <c r="AO2442" s="342"/>
    </row>
    <row r="2443" spans="1:41">
      <c r="A2443" s="75" t="s">
        <v>8152</v>
      </c>
      <c r="B2443" s="6" t="s">
        <v>93</v>
      </c>
      <c r="C2443" s="76">
        <v>2442</v>
      </c>
      <c r="D2443" s="80" t="s">
        <v>592</v>
      </c>
      <c r="E2443" s="80" t="s">
        <v>2164</v>
      </c>
      <c r="F2443" s="6" t="str">
        <f t="shared" si="261"/>
        <v>BROKERRM-I-1250-AI26-M46</v>
      </c>
      <c r="G2443" s="96" t="s">
        <v>8276</v>
      </c>
      <c r="H2443" s="394" t="s">
        <v>8277</v>
      </c>
      <c r="I2443" s="85" t="s">
        <v>6622</v>
      </c>
      <c r="J2443" s="105">
        <v>46128</v>
      </c>
      <c r="K2443" s="96" t="s">
        <v>8469</v>
      </c>
      <c r="L2443" s="85">
        <v>3889824212</v>
      </c>
      <c r="M2443" s="85" t="s">
        <v>25</v>
      </c>
      <c r="N2443" s="85" t="s">
        <v>116</v>
      </c>
      <c r="O2443" s="71">
        <v>0</v>
      </c>
      <c r="P2443" s="71">
        <v>0</v>
      </c>
      <c r="Q2443" s="79">
        <v>3741.85</v>
      </c>
      <c r="R2443" s="79">
        <v>598.69000000000005</v>
      </c>
      <c r="S2443" s="71">
        <v>0</v>
      </c>
      <c r="T2443" s="79">
        <v>4340.54</v>
      </c>
      <c r="U2443" s="80" t="s">
        <v>24</v>
      </c>
      <c r="V2443" s="84">
        <f t="shared" si="262"/>
        <v>249.68879071319273</v>
      </c>
      <c r="W2443" s="106">
        <v>46127</v>
      </c>
      <c r="X2443" s="85" t="s">
        <v>1183</v>
      </c>
      <c r="Y2443" s="85" t="s">
        <v>178</v>
      </c>
      <c r="Z2443" s="85" t="s">
        <v>121</v>
      </c>
      <c r="AA2443" s="85" t="s">
        <v>122</v>
      </c>
      <c r="AB2443" s="76" t="s">
        <v>1106</v>
      </c>
      <c r="AC2443" s="76" t="s">
        <v>540</v>
      </c>
      <c r="AD2443" s="76" t="s">
        <v>25</v>
      </c>
      <c r="AE2443" s="76" t="s">
        <v>544</v>
      </c>
      <c r="AF2443" s="76" t="s">
        <v>96</v>
      </c>
      <c r="AG2443" s="82"/>
      <c r="AH2443" s="60"/>
      <c r="AI2443" s="75" t="s">
        <v>8152</v>
      </c>
      <c r="AJ2443" s="6" t="s">
        <v>103</v>
      </c>
      <c r="AK2443" s="81">
        <v>0</v>
      </c>
      <c r="AL2443" s="6" t="s">
        <v>103</v>
      </c>
      <c r="AM2443" s="342"/>
      <c r="AN2443" s="342"/>
      <c r="AO2443" s="342"/>
    </row>
    <row r="2444" spans="1:41">
      <c r="A2444" s="75" t="s">
        <v>8152</v>
      </c>
      <c r="B2444" s="6" t="s">
        <v>93</v>
      </c>
      <c r="C2444" s="76">
        <v>2443</v>
      </c>
      <c r="D2444" s="80" t="s">
        <v>592</v>
      </c>
      <c r="E2444" s="80" t="s">
        <v>2164</v>
      </c>
      <c r="F2444" s="6" t="str">
        <f t="shared" si="261"/>
        <v>BROKERRM-I-1231-AI26-M46</v>
      </c>
      <c r="G2444" s="96" t="s">
        <v>8278</v>
      </c>
      <c r="H2444" s="394" t="s">
        <v>8279</v>
      </c>
      <c r="I2444" s="85" t="s">
        <v>6622</v>
      </c>
      <c r="J2444" s="105">
        <v>46128</v>
      </c>
      <c r="K2444" s="96" t="s">
        <v>8470</v>
      </c>
      <c r="L2444" s="85">
        <v>3889513246</v>
      </c>
      <c r="M2444" s="85" t="s">
        <v>25</v>
      </c>
      <c r="N2444" s="85" t="s">
        <v>116</v>
      </c>
      <c r="O2444" s="71">
        <v>0</v>
      </c>
      <c r="P2444" s="71">
        <v>0</v>
      </c>
      <c r="Q2444" s="79">
        <v>6043.24</v>
      </c>
      <c r="R2444" s="79">
        <v>966.91840000000002</v>
      </c>
      <c r="S2444" s="71">
        <v>0</v>
      </c>
      <c r="T2444" s="79">
        <v>7010.1584000000003</v>
      </c>
      <c r="U2444" s="80" t="s">
        <v>24</v>
      </c>
      <c r="V2444" s="84">
        <f t="shared" si="262"/>
        <v>403.25811387613754</v>
      </c>
      <c r="W2444" s="106">
        <v>46127</v>
      </c>
      <c r="X2444" s="85" t="s">
        <v>1183</v>
      </c>
      <c r="Y2444" s="85" t="s">
        <v>178</v>
      </c>
      <c r="Z2444" s="85" t="s">
        <v>121</v>
      </c>
      <c r="AA2444" s="85" t="s">
        <v>122</v>
      </c>
      <c r="AB2444" s="76" t="s">
        <v>1106</v>
      </c>
      <c r="AC2444" s="76" t="s">
        <v>540</v>
      </c>
      <c r="AD2444" s="76" t="s">
        <v>25</v>
      </c>
      <c r="AE2444" s="76" t="s">
        <v>544</v>
      </c>
      <c r="AF2444" s="76" t="s">
        <v>96</v>
      </c>
      <c r="AG2444" s="82"/>
      <c r="AH2444" s="60"/>
      <c r="AI2444" s="75" t="s">
        <v>8152</v>
      </c>
      <c r="AJ2444" s="6" t="s">
        <v>103</v>
      </c>
      <c r="AK2444" s="81">
        <v>0</v>
      </c>
      <c r="AL2444" s="6" t="s">
        <v>103</v>
      </c>
      <c r="AM2444" s="342"/>
      <c r="AN2444" s="342"/>
      <c r="AO2444" s="342"/>
    </row>
    <row r="2445" spans="1:41">
      <c r="A2445" s="75" t="s">
        <v>8152</v>
      </c>
      <c r="B2445" s="6" t="s">
        <v>93</v>
      </c>
      <c r="C2445" s="76">
        <v>2444</v>
      </c>
      <c r="D2445" s="80" t="s">
        <v>592</v>
      </c>
      <c r="E2445" s="80" t="s">
        <v>2164</v>
      </c>
      <c r="F2445" s="6" t="str">
        <f t="shared" si="261"/>
        <v>BROKERRM-I-1253-AI26-M19</v>
      </c>
      <c r="G2445" s="96" t="s">
        <v>8280</v>
      </c>
      <c r="H2445" s="394" t="s">
        <v>8281</v>
      </c>
      <c r="I2445" s="85" t="s">
        <v>6622</v>
      </c>
      <c r="J2445" s="105">
        <v>46128</v>
      </c>
      <c r="K2445" s="96" t="s">
        <v>8471</v>
      </c>
      <c r="L2445" s="85">
        <v>3682655793</v>
      </c>
      <c r="M2445" s="85" t="s">
        <v>25</v>
      </c>
      <c r="N2445" s="85" t="s">
        <v>116</v>
      </c>
      <c r="O2445" s="71">
        <v>0</v>
      </c>
      <c r="P2445" s="71">
        <v>0</v>
      </c>
      <c r="Q2445" s="79">
        <v>7320.35</v>
      </c>
      <c r="R2445" s="79">
        <v>1171.2560000000001</v>
      </c>
      <c r="S2445" s="71">
        <v>0</v>
      </c>
      <c r="T2445" s="79">
        <v>8491.6059999999998</v>
      </c>
      <c r="U2445" s="80" t="s">
        <v>24</v>
      </c>
      <c r="V2445" s="84">
        <f t="shared" si="262"/>
        <v>488.47812331020833</v>
      </c>
      <c r="W2445" s="106">
        <v>46127</v>
      </c>
      <c r="X2445" s="85" t="s">
        <v>1176</v>
      </c>
      <c r="Y2445" s="85" t="s">
        <v>129</v>
      </c>
      <c r="Z2445" s="85" t="s">
        <v>121</v>
      </c>
      <c r="AA2445" s="85" t="s">
        <v>122</v>
      </c>
      <c r="AB2445" s="76" t="s">
        <v>539</v>
      </c>
      <c r="AC2445" s="76" t="s">
        <v>540</v>
      </c>
      <c r="AD2445" s="76" t="s">
        <v>25</v>
      </c>
      <c r="AE2445" s="76" t="s">
        <v>544</v>
      </c>
      <c r="AF2445" s="76" t="s">
        <v>96</v>
      </c>
      <c r="AG2445" s="82"/>
      <c r="AH2445" s="60"/>
      <c r="AI2445" s="75" t="s">
        <v>8152</v>
      </c>
      <c r="AJ2445" s="6" t="s">
        <v>103</v>
      </c>
      <c r="AK2445" s="81">
        <v>0</v>
      </c>
      <c r="AL2445" s="6" t="s">
        <v>103</v>
      </c>
      <c r="AM2445" s="342"/>
      <c r="AN2445" s="342"/>
      <c r="AO2445" s="342"/>
    </row>
    <row r="2446" spans="1:41">
      <c r="A2446" s="75" t="s">
        <v>8152</v>
      </c>
      <c r="B2446" s="6" t="s">
        <v>93</v>
      </c>
      <c r="C2446" s="76">
        <v>2445</v>
      </c>
      <c r="D2446" s="80" t="s">
        <v>592</v>
      </c>
      <c r="E2446" s="80" t="s">
        <v>2164</v>
      </c>
      <c r="F2446" s="6" t="str">
        <f t="shared" si="261"/>
        <v>BROKERRM-I-1254-AI26-M46</v>
      </c>
      <c r="G2446" s="96" t="s">
        <v>8282</v>
      </c>
      <c r="H2446" s="394" t="s">
        <v>8283</v>
      </c>
      <c r="I2446" s="85" t="s">
        <v>6622</v>
      </c>
      <c r="J2446" s="105">
        <v>46129</v>
      </c>
      <c r="K2446" s="96" t="s">
        <v>8472</v>
      </c>
      <c r="L2446" s="85">
        <v>1370973052</v>
      </c>
      <c r="M2446" s="85" t="s">
        <v>25</v>
      </c>
      <c r="N2446" s="85" t="s">
        <v>116</v>
      </c>
      <c r="O2446" s="71">
        <v>0</v>
      </c>
      <c r="P2446" s="71">
        <v>0</v>
      </c>
      <c r="Q2446" s="79">
        <v>3760.99</v>
      </c>
      <c r="R2446" s="79">
        <v>601.75839999999994</v>
      </c>
      <c r="S2446" s="71">
        <v>0</v>
      </c>
      <c r="T2446" s="79">
        <v>4362.7483999999995</v>
      </c>
      <c r="U2446" s="80" t="s">
        <v>24</v>
      </c>
      <c r="V2446" s="84">
        <f t="shared" si="262"/>
        <v>250.96632496922419</v>
      </c>
      <c r="W2446" s="106">
        <v>46128</v>
      </c>
      <c r="X2446" s="85" t="s">
        <v>1183</v>
      </c>
      <c r="Y2446" s="85" t="s">
        <v>178</v>
      </c>
      <c r="Z2446" s="85" t="s">
        <v>121</v>
      </c>
      <c r="AA2446" s="85" t="s">
        <v>122</v>
      </c>
      <c r="AB2446" s="76" t="s">
        <v>1106</v>
      </c>
      <c r="AC2446" s="76" t="s">
        <v>540</v>
      </c>
      <c r="AD2446" s="76" t="s">
        <v>25</v>
      </c>
      <c r="AE2446" s="76" t="s">
        <v>544</v>
      </c>
      <c r="AF2446" s="76" t="s">
        <v>96</v>
      </c>
      <c r="AG2446" s="82"/>
      <c r="AH2446" s="60"/>
      <c r="AI2446" s="75" t="s">
        <v>8152</v>
      </c>
      <c r="AJ2446" s="6" t="s">
        <v>103</v>
      </c>
      <c r="AK2446" s="81">
        <v>0</v>
      </c>
      <c r="AL2446" s="6" t="s">
        <v>103</v>
      </c>
      <c r="AM2446" s="342"/>
      <c r="AN2446" s="342"/>
      <c r="AO2446" s="342"/>
    </row>
    <row r="2447" spans="1:41">
      <c r="A2447" s="75" t="s">
        <v>8152</v>
      </c>
      <c r="B2447" s="6" t="s">
        <v>93</v>
      </c>
      <c r="C2447" s="76">
        <v>2446</v>
      </c>
      <c r="D2447" s="80" t="s">
        <v>592</v>
      </c>
      <c r="E2447" s="80" t="s">
        <v>2164</v>
      </c>
      <c r="F2447" s="6" t="str">
        <f t="shared" si="261"/>
        <v>BROKERRM-I-1221-AI26-M19</v>
      </c>
      <c r="G2447" s="96" t="s">
        <v>8284</v>
      </c>
      <c r="H2447" s="394" t="s">
        <v>8285</v>
      </c>
      <c r="I2447" s="85" t="s">
        <v>6622</v>
      </c>
      <c r="J2447" s="105">
        <v>46129</v>
      </c>
      <c r="K2447" s="96" t="s">
        <v>8473</v>
      </c>
      <c r="L2447" s="85">
        <v>8475575544</v>
      </c>
      <c r="M2447" s="85" t="s">
        <v>25</v>
      </c>
      <c r="N2447" s="85" t="s">
        <v>116</v>
      </c>
      <c r="O2447" s="71">
        <v>0</v>
      </c>
      <c r="P2447" s="71">
        <v>0</v>
      </c>
      <c r="Q2447" s="79">
        <v>5789.24</v>
      </c>
      <c r="R2447" s="79">
        <v>926.27840000000003</v>
      </c>
      <c r="S2447" s="71">
        <v>0</v>
      </c>
      <c r="T2447" s="79">
        <v>6715.5183999999999</v>
      </c>
      <c r="U2447" s="80" t="s">
        <v>24</v>
      </c>
      <c r="V2447" s="84">
        <f t="shared" si="262"/>
        <v>386.30900033364395</v>
      </c>
      <c r="W2447" s="106">
        <v>46128</v>
      </c>
      <c r="X2447" s="85" t="s">
        <v>1176</v>
      </c>
      <c r="Y2447" s="85" t="s">
        <v>129</v>
      </c>
      <c r="Z2447" s="85" t="s">
        <v>121</v>
      </c>
      <c r="AA2447" s="85" t="s">
        <v>122</v>
      </c>
      <c r="AB2447" s="76" t="s">
        <v>539</v>
      </c>
      <c r="AC2447" s="76" t="s">
        <v>540</v>
      </c>
      <c r="AD2447" s="76" t="s">
        <v>25</v>
      </c>
      <c r="AE2447" s="76" t="s">
        <v>544</v>
      </c>
      <c r="AF2447" s="76" t="s">
        <v>96</v>
      </c>
      <c r="AG2447" s="82"/>
      <c r="AH2447" s="60"/>
      <c r="AI2447" s="75" t="s">
        <v>8152</v>
      </c>
      <c r="AJ2447" s="6" t="s">
        <v>103</v>
      </c>
      <c r="AK2447" s="81">
        <v>0</v>
      </c>
      <c r="AL2447" s="6" t="s">
        <v>103</v>
      </c>
      <c r="AM2447" s="342"/>
      <c r="AN2447" s="342"/>
      <c r="AO2447" s="342"/>
    </row>
    <row r="2448" spans="1:41">
      <c r="A2448" s="75" t="s">
        <v>8152</v>
      </c>
      <c r="B2448" s="6" t="s">
        <v>93</v>
      </c>
      <c r="C2448" s="76">
        <v>2447</v>
      </c>
      <c r="D2448" s="80" t="s">
        <v>592</v>
      </c>
      <c r="E2448" s="80" t="s">
        <v>2164</v>
      </c>
      <c r="F2448" s="6" t="str">
        <f t="shared" si="261"/>
        <v>BROKERRM-I-1248-AI26-M19</v>
      </c>
      <c r="G2448" s="96" t="s">
        <v>8286</v>
      </c>
      <c r="H2448" s="394" t="s">
        <v>8287</v>
      </c>
      <c r="I2448" s="85" t="s">
        <v>6622</v>
      </c>
      <c r="J2448" s="105">
        <v>46128</v>
      </c>
      <c r="K2448" s="96" t="s">
        <v>8474</v>
      </c>
      <c r="L2448" s="85">
        <v>4728725481</v>
      </c>
      <c r="M2448" s="85" t="s">
        <v>25</v>
      </c>
      <c r="N2448" s="85" t="s">
        <v>116</v>
      </c>
      <c r="O2448" s="71">
        <v>0</v>
      </c>
      <c r="P2448" s="71">
        <v>0</v>
      </c>
      <c r="Q2448" s="79">
        <v>4912.07</v>
      </c>
      <c r="R2448" s="79">
        <v>785.93119999999999</v>
      </c>
      <c r="S2448" s="71">
        <v>0</v>
      </c>
      <c r="T2448" s="79">
        <v>5698.0011999999997</v>
      </c>
      <c r="U2448" s="80" t="s">
        <v>24</v>
      </c>
      <c r="V2448" s="84">
        <f t="shared" si="262"/>
        <v>327.77650456171835</v>
      </c>
      <c r="W2448" s="106">
        <v>46127</v>
      </c>
      <c r="X2448" s="85" t="s">
        <v>1224</v>
      </c>
      <c r="Y2448" s="85" t="s">
        <v>129</v>
      </c>
      <c r="Z2448" s="85" t="s">
        <v>121</v>
      </c>
      <c r="AA2448" s="85" t="s">
        <v>122</v>
      </c>
      <c r="AB2448" s="76" t="s">
        <v>539</v>
      </c>
      <c r="AC2448" s="76" t="s">
        <v>540</v>
      </c>
      <c r="AD2448" s="76" t="s">
        <v>25</v>
      </c>
      <c r="AE2448" s="76" t="s">
        <v>544</v>
      </c>
      <c r="AF2448" s="76" t="s">
        <v>96</v>
      </c>
      <c r="AG2448" s="82"/>
      <c r="AH2448" s="60"/>
      <c r="AI2448" s="75" t="s">
        <v>8152</v>
      </c>
      <c r="AJ2448" s="6" t="s">
        <v>103</v>
      </c>
      <c r="AK2448" s="81">
        <v>0</v>
      </c>
      <c r="AL2448" s="6" t="s">
        <v>103</v>
      </c>
      <c r="AM2448" s="342"/>
      <c r="AN2448" s="342"/>
      <c r="AO2448" s="342"/>
    </row>
    <row r="2449" spans="1:41">
      <c r="A2449" s="75" t="s">
        <v>8152</v>
      </c>
      <c r="B2449" s="6" t="s">
        <v>93</v>
      </c>
      <c r="C2449" s="76">
        <v>2448</v>
      </c>
      <c r="D2449" s="80" t="s">
        <v>108</v>
      </c>
      <c r="E2449" s="80" t="s">
        <v>2163</v>
      </c>
      <c r="F2449" s="6" t="str">
        <f t="shared" si="261"/>
        <v>FREIGHTRM-I-1258-AI26-M46</v>
      </c>
      <c r="G2449" s="96" t="s">
        <v>8288</v>
      </c>
      <c r="H2449" s="6" t="s">
        <v>8289</v>
      </c>
      <c r="I2449" s="85" t="s">
        <v>6622</v>
      </c>
      <c r="J2449" s="92">
        <v>46136</v>
      </c>
      <c r="K2449" s="92" t="s">
        <v>116</v>
      </c>
      <c r="L2449" s="80" t="s">
        <v>119</v>
      </c>
      <c r="M2449" s="85" t="s">
        <v>25</v>
      </c>
      <c r="N2449" s="85" t="s">
        <v>116</v>
      </c>
      <c r="O2449" s="71">
        <v>0</v>
      </c>
      <c r="P2449" s="71">
        <v>0</v>
      </c>
      <c r="Q2449" s="79">
        <v>98772.39</v>
      </c>
      <c r="R2449" s="79">
        <v>3950.91</v>
      </c>
      <c r="S2449" s="71">
        <v>0</v>
      </c>
      <c r="T2449" s="79">
        <v>102723.3</v>
      </c>
      <c r="U2449" s="80" t="s">
        <v>24</v>
      </c>
      <c r="V2449" s="84">
        <f t="shared" si="262"/>
        <v>5909.1395437131123</v>
      </c>
      <c r="W2449" s="74" t="s">
        <v>119</v>
      </c>
      <c r="X2449" s="80" t="s">
        <v>120</v>
      </c>
      <c r="Y2449" s="80" t="s">
        <v>120</v>
      </c>
      <c r="Z2449" s="85" t="s">
        <v>121</v>
      </c>
      <c r="AA2449" s="85" t="s">
        <v>122</v>
      </c>
      <c r="AB2449" s="76" t="s">
        <v>1106</v>
      </c>
      <c r="AC2449" s="76" t="s">
        <v>540</v>
      </c>
      <c r="AD2449" s="76" t="s">
        <v>25</v>
      </c>
      <c r="AE2449" s="76" t="s">
        <v>544</v>
      </c>
      <c r="AF2449" s="76" t="s">
        <v>96</v>
      </c>
      <c r="AG2449" s="82"/>
      <c r="AH2449" s="60"/>
      <c r="AI2449" s="75" t="s">
        <v>8152</v>
      </c>
      <c r="AJ2449" s="6" t="s">
        <v>103</v>
      </c>
      <c r="AK2449" s="81">
        <v>0</v>
      </c>
      <c r="AL2449" s="6" t="s">
        <v>103</v>
      </c>
      <c r="AM2449" s="342"/>
      <c r="AN2449" s="342"/>
      <c r="AO2449" s="342"/>
    </row>
    <row r="2450" spans="1:41">
      <c r="A2450" s="75" t="s">
        <v>8152</v>
      </c>
      <c r="B2450" s="6" t="s">
        <v>93</v>
      </c>
      <c r="C2450" s="76">
        <v>2449</v>
      </c>
      <c r="D2450" s="80" t="s">
        <v>108</v>
      </c>
      <c r="E2450" s="80" t="s">
        <v>2163</v>
      </c>
      <c r="F2450" s="6" t="str">
        <f t="shared" si="261"/>
        <v>FREIGHTRM-I-1263-AI26-M45</v>
      </c>
      <c r="G2450" s="96" t="s">
        <v>8290</v>
      </c>
      <c r="H2450" s="6" t="s">
        <v>8291</v>
      </c>
      <c r="I2450" s="85" t="s">
        <v>6622</v>
      </c>
      <c r="J2450" s="92">
        <v>46136</v>
      </c>
      <c r="K2450" s="92" t="s">
        <v>116</v>
      </c>
      <c r="L2450" s="80">
        <v>7884782404</v>
      </c>
      <c r="M2450" s="85" t="s">
        <v>25</v>
      </c>
      <c r="N2450" s="85" t="s">
        <v>116</v>
      </c>
      <c r="O2450" s="71">
        <v>0</v>
      </c>
      <c r="P2450" s="71">
        <v>0</v>
      </c>
      <c r="Q2450" s="79">
        <v>1661.92</v>
      </c>
      <c r="R2450" s="79">
        <v>265.91000000000003</v>
      </c>
      <c r="S2450" s="71">
        <v>0</v>
      </c>
      <c r="T2450" s="79">
        <v>1927.83</v>
      </c>
      <c r="U2450" s="80" t="s">
        <v>24</v>
      </c>
      <c r="V2450" s="84">
        <f t="shared" si="262"/>
        <v>110.89807752045006</v>
      </c>
      <c r="W2450" s="74">
        <v>46129</v>
      </c>
      <c r="X2450" s="80" t="s">
        <v>8475</v>
      </c>
      <c r="Y2450" s="80" t="s">
        <v>8476</v>
      </c>
      <c r="Z2450" s="85" t="s">
        <v>121</v>
      </c>
      <c r="AA2450" s="85" t="s">
        <v>122</v>
      </c>
      <c r="AB2450" s="76" t="s">
        <v>6708</v>
      </c>
      <c r="AC2450" s="76" t="s">
        <v>540</v>
      </c>
      <c r="AD2450" s="76" t="s">
        <v>25</v>
      </c>
      <c r="AE2450" s="76" t="s">
        <v>544</v>
      </c>
      <c r="AF2450" s="76" t="s">
        <v>96</v>
      </c>
      <c r="AG2450" s="82"/>
      <c r="AH2450" s="60"/>
      <c r="AI2450" s="75" t="s">
        <v>8152</v>
      </c>
      <c r="AJ2450" s="6" t="s">
        <v>103</v>
      </c>
      <c r="AK2450" s="81">
        <v>0</v>
      </c>
      <c r="AL2450" s="6" t="s">
        <v>103</v>
      </c>
      <c r="AM2450" s="342"/>
      <c r="AN2450" s="342"/>
      <c r="AO2450" s="342"/>
    </row>
    <row r="2451" spans="1:41">
      <c r="A2451" s="75" t="s">
        <v>8152</v>
      </c>
      <c r="B2451" s="6" t="s">
        <v>93</v>
      </c>
      <c r="C2451" s="76">
        <v>2450</v>
      </c>
      <c r="D2451" s="80" t="s">
        <v>108</v>
      </c>
      <c r="E2451" s="80" t="s">
        <v>2163</v>
      </c>
      <c r="F2451" s="6" t="str">
        <f t="shared" si="261"/>
        <v>FREIGHTFG-I-0552-AE26-M46-C9923</v>
      </c>
      <c r="G2451" s="96" t="s">
        <v>8292</v>
      </c>
      <c r="H2451" s="6" t="s">
        <v>8293</v>
      </c>
      <c r="I2451" s="85" t="s">
        <v>6622</v>
      </c>
      <c r="J2451" s="92">
        <v>46136</v>
      </c>
      <c r="K2451" s="92" t="s">
        <v>116</v>
      </c>
      <c r="L2451" s="80" t="s">
        <v>119</v>
      </c>
      <c r="M2451" s="80" t="s">
        <v>28</v>
      </c>
      <c r="N2451" s="85" t="s">
        <v>116</v>
      </c>
      <c r="O2451" s="71">
        <v>0</v>
      </c>
      <c r="P2451" s="71">
        <v>0</v>
      </c>
      <c r="Q2451" s="79">
        <v>17369.28</v>
      </c>
      <c r="R2451" s="79">
        <v>559.23</v>
      </c>
      <c r="S2451" s="71">
        <v>0</v>
      </c>
      <c r="T2451" s="79">
        <v>17928.509999999998</v>
      </c>
      <c r="U2451" s="80" t="s">
        <v>24</v>
      </c>
      <c r="V2451" s="84">
        <f t="shared" si="262"/>
        <v>1031.3343457701997</v>
      </c>
      <c r="W2451" s="74" t="s">
        <v>119</v>
      </c>
      <c r="X2451" s="80" t="s">
        <v>122</v>
      </c>
      <c r="Y2451" s="80" t="s">
        <v>121</v>
      </c>
      <c r="Z2451" s="80" t="s">
        <v>120</v>
      </c>
      <c r="AA2451" s="80" t="s">
        <v>120</v>
      </c>
      <c r="AB2451" s="76" t="s">
        <v>1106</v>
      </c>
      <c r="AC2451" s="76" t="s">
        <v>541</v>
      </c>
      <c r="AD2451" s="76" t="s">
        <v>28</v>
      </c>
      <c r="AE2451" s="80" t="s">
        <v>1517</v>
      </c>
      <c r="AF2451" s="76" t="s">
        <v>96</v>
      </c>
      <c r="AG2451" s="82"/>
      <c r="AH2451" s="60"/>
      <c r="AI2451" s="75" t="s">
        <v>8152</v>
      </c>
      <c r="AJ2451" s="6" t="s">
        <v>103</v>
      </c>
      <c r="AK2451" s="81">
        <v>0</v>
      </c>
      <c r="AL2451" s="6" t="s">
        <v>103</v>
      </c>
      <c r="AM2451" s="342"/>
      <c r="AN2451" s="342"/>
      <c r="AO2451" s="342"/>
    </row>
    <row r="2452" spans="1:41">
      <c r="A2452" s="75" t="s">
        <v>8152</v>
      </c>
      <c r="B2452" s="6" t="s">
        <v>93</v>
      </c>
      <c r="C2452" s="76">
        <v>2451</v>
      </c>
      <c r="D2452" s="76" t="s">
        <v>98</v>
      </c>
      <c r="E2452" s="76" t="s">
        <v>2164</v>
      </c>
      <c r="F2452" s="6" t="str">
        <f t="shared" si="261"/>
        <v>BROKERRM-R-040-SI26-M19-B</v>
      </c>
      <c r="G2452" s="97" t="s">
        <v>8294</v>
      </c>
      <c r="H2452" s="95" t="s">
        <v>8295</v>
      </c>
      <c r="I2452" s="85" t="s">
        <v>6622</v>
      </c>
      <c r="J2452" s="92">
        <v>46125</v>
      </c>
      <c r="K2452" s="96" t="s">
        <v>8477</v>
      </c>
      <c r="L2452" s="80" t="s">
        <v>8049</v>
      </c>
      <c r="M2452" s="80" t="s">
        <v>117</v>
      </c>
      <c r="N2452" s="6" t="s">
        <v>4925</v>
      </c>
      <c r="O2452" s="71">
        <v>0</v>
      </c>
      <c r="P2452" s="71">
        <v>10515.55</v>
      </c>
      <c r="Q2452" s="79">
        <v>4060.98</v>
      </c>
      <c r="R2452" s="79">
        <v>649.75</v>
      </c>
      <c r="S2452" s="71">
        <v>0</v>
      </c>
      <c r="T2452" s="79">
        <v>15226.28</v>
      </c>
      <c r="U2452" s="87" t="s">
        <v>24</v>
      </c>
      <c r="V2452" s="84">
        <f t="shared" si="262"/>
        <v>875.8890461234023</v>
      </c>
      <c r="W2452" s="86">
        <v>46118</v>
      </c>
      <c r="X2452" s="80" t="s">
        <v>1247</v>
      </c>
      <c r="Y2452" s="80" t="s">
        <v>1248</v>
      </c>
      <c r="Z2452" s="80" t="s">
        <v>537</v>
      </c>
      <c r="AA2452" s="6" t="s">
        <v>1267</v>
      </c>
      <c r="AB2452" s="76" t="s">
        <v>539</v>
      </c>
      <c r="AC2452" s="76" t="s">
        <v>540</v>
      </c>
      <c r="AD2452" s="76" t="s">
        <v>174</v>
      </c>
      <c r="AE2452" s="378">
        <v>67110003</v>
      </c>
      <c r="AF2452" s="76" t="s">
        <v>96</v>
      </c>
      <c r="AG2452" s="75"/>
      <c r="AH2452" s="60"/>
      <c r="AI2452" s="75" t="s">
        <v>8152</v>
      </c>
      <c r="AJ2452" s="6" t="s">
        <v>103</v>
      </c>
      <c r="AK2452" s="81">
        <v>0</v>
      </c>
      <c r="AL2452" s="6" t="s">
        <v>103</v>
      </c>
      <c r="AM2452" s="342"/>
      <c r="AN2452" s="342"/>
      <c r="AO2452" s="342"/>
    </row>
    <row r="2453" spans="1:41">
      <c r="A2453" s="75" t="s">
        <v>8152</v>
      </c>
      <c r="B2453" s="6" t="s">
        <v>587</v>
      </c>
      <c r="C2453" s="76">
        <v>2452</v>
      </c>
      <c r="D2453" s="76" t="s">
        <v>98</v>
      </c>
      <c r="E2453" s="76" t="s">
        <v>2164</v>
      </c>
      <c r="F2453" s="6" t="str">
        <f t="shared" si="261"/>
        <v>BROKERFG-I-0054-SE26-M23-L.D</v>
      </c>
      <c r="G2453" s="97" t="s">
        <v>8296</v>
      </c>
      <c r="H2453" s="95" t="s">
        <v>8297</v>
      </c>
      <c r="I2453" s="85" t="s">
        <v>6622</v>
      </c>
      <c r="J2453" s="92">
        <v>46128</v>
      </c>
      <c r="K2453" s="96" t="s">
        <v>8478</v>
      </c>
      <c r="L2453" s="80" t="s">
        <v>8479</v>
      </c>
      <c r="M2453" s="80" t="s">
        <v>1264</v>
      </c>
      <c r="N2453" s="6" t="s">
        <v>8480</v>
      </c>
      <c r="O2453" s="71">
        <v>0</v>
      </c>
      <c r="P2453" s="71">
        <v>266.63</v>
      </c>
      <c r="Q2453" s="79">
        <v>3086.17</v>
      </c>
      <c r="R2453" s="79">
        <v>493.79</v>
      </c>
      <c r="S2453" s="71">
        <v>0</v>
      </c>
      <c r="T2453" s="79">
        <v>3846.59</v>
      </c>
      <c r="U2453" s="87" t="s">
        <v>24</v>
      </c>
      <c r="V2453" s="84">
        <f t="shared" si="262"/>
        <v>221.27440490571681</v>
      </c>
      <c r="W2453" s="86">
        <v>46122</v>
      </c>
      <c r="X2453" s="85" t="s">
        <v>3633</v>
      </c>
      <c r="Y2453" s="80" t="s">
        <v>537</v>
      </c>
      <c r="Z2453" s="80" t="s">
        <v>1433</v>
      </c>
      <c r="AA2453" s="85" t="s">
        <v>1434</v>
      </c>
      <c r="AB2453" s="76" t="s">
        <v>1118</v>
      </c>
      <c r="AC2453" s="76" t="s">
        <v>541</v>
      </c>
      <c r="AD2453" s="76" t="s">
        <v>543</v>
      </c>
      <c r="AE2453" s="76" t="s">
        <v>549</v>
      </c>
      <c r="AF2453" s="76" t="s">
        <v>96</v>
      </c>
      <c r="AG2453" s="75"/>
      <c r="AH2453" s="60"/>
      <c r="AI2453" s="75" t="s">
        <v>8152</v>
      </c>
      <c r="AJ2453" s="6" t="s">
        <v>103</v>
      </c>
      <c r="AK2453" s="81">
        <v>0</v>
      </c>
      <c r="AL2453" s="6" t="s">
        <v>103</v>
      </c>
      <c r="AM2453" s="342"/>
      <c r="AN2453" s="342"/>
      <c r="AO2453" s="342"/>
    </row>
    <row r="2454" spans="1:41">
      <c r="A2454" s="75" t="s">
        <v>8152</v>
      </c>
      <c r="B2454" s="6" t="s">
        <v>93</v>
      </c>
      <c r="C2454" s="76">
        <v>2453</v>
      </c>
      <c r="D2454" s="76" t="s">
        <v>98</v>
      </c>
      <c r="E2454" s="76" t="s">
        <v>2164</v>
      </c>
      <c r="F2454" s="6" t="str">
        <f t="shared" si="261"/>
        <v>BROKERRM-A-038-SI26-M19-L-B</v>
      </c>
      <c r="G2454" s="96" t="s">
        <v>8298</v>
      </c>
      <c r="H2454" s="95" t="s">
        <v>8299</v>
      </c>
      <c r="I2454" s="85" t="s">
        <v>6622</v>
      </c>
      <c r="J2454" s="92">
        <v>46129</v>
      </c>
      <c r="K2454" s="96" t="s">
        <v>8481</v>
      </c>
      <c r="L2454" s="77" t="s">
        <v>8482</v>
      </c>
      <c r="M2454" s="80" t="s">
        <v>117</v>
      </c>
      <c r="N2454" s="6" t="s">
        <v>8483</v>
      </c>
      <c r="O2454" s="71">
        <v>0</v>
      </c>
      <c r="P2454" s="71">
        <v>1212.2</v>
      </c>
      <c r="Q2454" s="79">
        <v>2514.21</v>
      </c>
      <c r="R2454" s="79">
        <v>402.27</v>
      </c>
      <c r="S2454" s="71">
        <v>0</v>
      </c>
      <c r="T2454" s="79">
        <v>4128.68</v>
      </c>
      <c r="U2454" s="87" t="s">
        <v>24</v>
      </c>
      <c r="V2454" s="84">
        <f t="shared" si="262"/>
        <v>237.50158193260393</v>
      </c>
      <c r="W2454" s="86">
        <v>46122</v>
      </c>
      <c r="X2454" s="85" t="s">
        <v>8484</v>
      </c>
      <c r="Y2454" s="6" t="s">
        <v>8485</v>
      </c>
      <c r="Z2454" s="80" t="s">
        <v>537</v>
      </c>
      <c r="AA2454" s="85" t="s">
        <v>8486</v>
      </c>
      <c r="AB2454" s="76" t="s">
        <v>539</v>
      </c>
      <c r="AC2454" s="76" t="s">
        <v>540</v>
      </c>
      <c r="AD2454" s="76" t="s">
        <v>174</v>
      </c>
      <c r="AE2454" s="378">
        <v>67110003</v>
      </c>
      <c r="AF2454" s="76" t="s">
        <v>96</v>
      </c>
      <c r="AG2454" s="75"/>
      <c r="AH2454" s="60"/>
      <c r="AI2454" s="75" t="s">
        <v>8152</v>
      </c>
      <c r="AJ2454" s="6" t="s">
        <v>103</v>
      </c>
      <c r="AK2454" s="81">
        <v>0</v>
      </c>
      <c r="AL2454" s="6" t="s">
        <v>103</v>
      </c>
      <c r="AM2454" s="342"/>
      <c r="AN2454" s="342"/>
      <c r="AO2454" s="342"/>
    </row>
    <row r="2455" spans="1:41">
      <c r="A2455" s="75" t="s">
        <v>8152</v>
      </c>
      <c r="B2455" s="6" t="s">
        <v>93</v>
      </c>
      <c r="C2455" s="76">
        <v>2454</v>
      </c>
      <c r="D2455" s="76" t="s">
        <v>98</v>
      </c>
      <c r="E2455" s="76" t="s">
        <v>2164</v>
      </c>
      <c r="F2455" s="6" t="str">
        <f t="shared" si="261"/>
        <v>BROKERRM-A-035-SI26-M19-L-B</v>
      </c>
      <c r="G2455" s="97" t="s">
        <v>8300</v>
      </c>
      <c r="H2455" s="95" t="s">
        <v>8301</v>
      </c>
      <c r="I2455" s="85" t="s">
        <v>6622</v>
      </c>
      <c r="J2455" s="92">
        <v>46129</v>
      </c>
      <c r="K2455" s="96" t="s">
        <v>8487</v>
      </c>
      <c r="L2455" s="77" t="s">
        <v>8488</v>
      </c>
      <c r="M2455" s="80" t="s">
        <v>117</v>
      </c>
      <c r="N2455" s="6" t="s">
        <v>8489</v>
      </c>
      <c r="O2455" s="71">
        <v>0</v>
      </c>
      <c r="P2455" s="71">
        <v>1212.2</v>
      </c>
      <c r="Q2455" s="79">
        <v>2505.46</v>
      </c>
      <c r="R2455" s="79">
        <v>400.87</v>
      </c>
      <c r="S2455" s="71">
        <v>0</v>
      </c>
      <c r="T2455" s="79">
        <v>4118.53</v>
      </c>
      <c r="U2455" s="87" t="s">
        <v>24</v>
      </c>
      <c r="V2455" s="84">
        <f t="shared" si="262"/>
        <v>236.91770498970303</v>
      </c>
      <c r="W2455" s="86">
        <v>46121</v>
      </c>
      <c r="X2455" s="85" t="s">
        <v>8490</v>
      </c>
      <c r="Y2455" s="6" t="s">
        <v>1277</v>
      </c>
      <c r="Z2455" s="80" t="s">
        <v>537</v>
      </c>
      <c r="AA2455" s="85" t="s">
        <v>1278</v>
      </c>
      <c r="AB2455" s="76" t="s">
        <v>539</v>
      </c>
      <c r="AC2455" s="76" t="s">
        <v>540</v>
      </c>
      <c r="AD2455" s="76" t="s">
        <v>174</v>
      </c>
      <c r="AE2455" s="378">
        <v>67110003</v>
      </c>
      <c r="AF2455" s="76" t="s">
        <v>96</v>
      </c>
      <c r="AG2455" s="75"/>
      <c r="AH2455" s="60"/>
      <c r="AI2455" s="75" t="s">
        <v>8152</v>
      </c>
      <c r="AJ2455" s="6" t="s">
        <v>103</v>
      </c>
      <c r="AK2455" s="81">
        <v>0</v>
      </c>
      <c r="AL2455" s="6" t="s">
        <v>103</v>
      </c>
      <c r="AM2455" s="342"/>
      <c r="AN2455" s="342"/>
      <c r="AO2455" s="342"/>
    </row>
    <row r="2456" spans="1:41">
      <c r="A2456" s="75" t="s">
        <v>8152</v>
      </c>
      <c r="B2456" s="6" t="s">
        <v>93</v>
      </c>
      <c r="C2456" s="76">
        <v>2455</v>
      </c>
      <c r="D2456" s="76" t="s">
        <v>98</v>
      </c>
      <c r="E2456" s="76" t="s">
        <v>2164</v>
      </c>
      <c r="F2456" s="6" t="str">
        <f t="shared" si="261"/>
        <v>BROKERSER-V-001-CLA26-M01</v>
      </c>
      <c r="G2456" s="97" t="s">
        <v>8302</v>
      </c>
      <c r="H2456" s="95" t="s">
        <v>8303</v>
      </c>
      <c r="I2456" s="85" t="s">
        <v>6622</v>
      </c>
      <c r="J2456" s="92">
        <v>46126</v>
      </c>
      <c r="K2456" s="96" t="s">
        <v>8491</v>
      </c>
      <c r="L2456" s="77" t="s">
        <v>116</v>
      </c>
      <c r="M2456" s="80" t="s">
        <v>117</v>
      </c>
      <c r="N2456" s="6" t="s">
        <v>116</v>
      </c>
      <c r="O2456" s="71">
        <v>0</v>
      </c>
      <c r="P2456" s="71">
        <v>0</v>
      </c>
      <c r="Q2456" s="79">
        <v>31500</v>
      </c>
      <c r="R2456" s="79">
        <v>5040</v>
      </c>
      <c r="S2456" s="71">
        <v>0</v>
      </c>
      <c r="T2456" s="79">
        <v>36540</v>
      </c>
      <c r="U2456" s="87" t="s">
        <v>24</v>
      </c>
      <c r="V2456" s="84">
        <f t="shared" si="262"/>
        <v>2101.9569944431023</v>
      </c>
      <c r="W2456" s="86" t="s">
        <v>119</v>
      </c>
      <c r="X2456" s="85" t="s">
        <v>120</v>
      </c>
      <c r="Y2456" s="85" t="s">
        <v>120</v>
      </c>
      <c r="Z2456" s="80" t="s">
        <v>122</v>
      </c>
      <c r="AA2456" s="85" t="s">
        <v>121</v>
      </c>
      <c r="AB2456" s="76" t="s">
        <v>542</v>
      </c>
      <c r="AC2456" s="76" t="s">
        <v>540</v>
      </c>
      <c r="AD2456" s="76" t="s">
        <v>173</v>
      </c>
      <c r="AE2456" s="76" t="s">
        <v>548</v>
      </c>
      <c r="AF2456" s="76" t="s">
        <v>96</v>
      </c>
      <c r="AG2456" s="82"/>
      <c r="AH2456" s="60"/>
      <c r="AI2456" s="75" t="s">
        <v>8152</v>
      </c>
      <c r="AJ2456" s="6" t="s">
        <v>103</v>
      </c>
      <c r="AK2456" s="81">
        <v>0</v>
      </c>
      <c r="AL2456" s="6" t="s">
        <v>103</v>
      </c>
      <c r="AM2456" s="342"/>
      <c r="AN2456" s="342"/>
      <c r="AO2456" s="342"/>
    </row>
    <row r="2457" spans="1:41">
      <c r="A2457" s="75" t="s">
        <v>8152</v>
      </c>
      <c r="B2457" s="6" t="s">
        <v>93</v>
      </c>
      <c r="C2457" s="76">
        <v>2456</v>
      </c>
      <c r="D2457" s="76" t="s">
        <v>98</v>
      </c>
      <c r="E2457" s="76" t="s">
        <v>2164</v>
      </c>
      <c r="F2457" s="6" t="str">
        <f t="shared" si="261"/>
        <v>BROKERFG-A-0062AE26-M19-PFA.D</v>
      </c>
      <c r="G2457" s="97" t="s">
        <v>8304</v>
      </c>
      <c r="H2457" s="95" t="s">
        <v>8305</v>
      </c>
      <c r="I2457" s="85" t="s">
        <v>6622</v>
      </c>
      <c r="J2457" s="92">
        <v>46128</v>
      </c>
      <c r="K2457" s="97" t="s">
        <v>8492</v>
      </c>
      <c r="L2457" s="77" t="s">
        <v>8493</v>
      </c>
      <c r="M2457" s="80" t="s">
        <v>25</v>
      </c>
      <c r="N2457" s="6" t="s">
        <v>116</v>
      </c>
      <c r="O2457" s="71">
        <v>0</v>
      </c>
      <c r="P2457" s="71">
        <v>1181.57</v>
      </c>
      <c r="Q2457" s="79">
        <v>978.27</v>
      </c>
      <c r="R2457" s="79">
        <v>156.53</v>
      </c>
      <c r="S2457" s="71">
        <v>0</v>
      </c>
      <c r="T2457" s="79">
        <v>2316.37</v>
      </c>
      <c r="U2457" s="87" t="s">
        <v>24</v>
      </c>
      <c r="V2457" s="84">
        <f t="shared" si="262"/>
        <v>133.24877184505112</v>
      </c>
      <c r="W2457" s="86">
        <v>46128</v>
      </c>
      <c r="X2457" s="80" t="s">
        <v>1267</v>
      </c>
      <c r="Y2457" s="80" t="s">
        <v>178</v>
      </c>
      <c r="Z2457" s="80" t="s">
        <v>121</v>
      </c>
      <c r="AA2457" s="80" t="s">
        <v>122</v>
      </c>
      <c r="AB2457" s="76" t="s">
        <v>539</v>
      </c>
      <c r="AC2457" s="76" t="s">
        <v>541</v>
      </c>
      <c r="AD2457" s="76" t="s">
        <v>28</v>
      </c>
      <c r="AE2457" s="80" t="s">
        <v>1517</v>
      </c>
      <c r="AF2457" s="76" t="s">
        <v>96</v>
      </c>
      <c r="AG2457" s="82"/>
      <c r="AH2457" s="60"/>
      <c r="AI2457" s="75" t="s">
        <v>8152</v>
      </c>
      <c r="AJ2457" s="6" t="s">
        <v>103</v>
      </c>
      <c r="AK2457" s="81">
        <v>0</v>
      </c>
      <c r="AL2457" s="6" t="s">
        <v>103</v>
      </c>
      <c r="AM2457" s="342"/>
      <c r="AN2457" s="342"/>
      <c r="AO2457" s="342"/>
    </row>
    <row r="2458" spans="1:41">
      <c r="A2458" s="75" t="s">
        <v>8152</v>
      </c>
      <c r="B2458" s="6" t="s">
        <v>93</v>
      </c>
      <c r="C2458" s="76">
        <v>2457</v>
      </c>
      <c r="D2458" s="76" t="s">
        <v>98</v>
      </c>
      <c r="E2458" s="76" t="s">
        <v>2164</v>
      </c>
      <c r="F2458" s="6" t="str">
        <f t="shared" si="261"/>
        <v>BROKERRM-M-070-SI26-M19-B</v>
      </c>
      <c r="G2458" s="97" t="s">
        <v>7073</v>
      </c>
      <c r="H2458" s="95" t="s">
        <v>8100</v>
      </c>
      <c r="I2458" s="85" t="s">
        <v>6622</v>
      </c>
      <c r="J2458" s="92">
        <v>46125</v>
      </c>
      <c r="K2458" s="92" t="s">
        <v>7323</v>
      </c>
      <c r="L2458" s="88" t="s">
        <v>7324</v>
      </c>
      <c r="M2458" s="80" t="s">
        <v>117</v>
      </c>
      <c r="N2458" s="6" t="s">
        <v>7325</v>
      </c>
      <c r="O2458" s="71">
        <v>0</v>
      </c>
      <c r="P2458" s="71">
        <v>28062.720000000001</v>
      </c>
      <c r="Q2458" s="79">
        <v>0</v>
      </c>
      <c r="R2458" s="79">
        <v>0</v>
      </c>
      <c r="S2458" s="71">
        <v>0</v>
      </c>
      <c r="T2458" s="79">
        <v>28062.720000000001</v>
      </c>
      <c r="U2458" s="87" t="s">
        <v>24</v>
      </c>
      <c r="V2458" s="84">
        <f t="shared" si="262"/>
        <v>1614.3029717323025</v>
      </c>
      <c r="W2458" s="70" t="s">
        <v>8494</v>
      </c>
      <c r="X2458" s="6" t="s">
        <v>1267</v>
      </c>
      <c r="Y2458" s="80" t="s">
        <v>129</v>
      </c>
      <c r="Z2458" s="80" t="s">
        <v>239</v>
      </c>
      <c r="AA2458" s="80" t="s">
        <v>122</v>
      </c>
      <c r="AB2458" s="76" t="s">
        <v>539</v>
      </c>
      <c r="AC2458" s="76" t="s">
        <v>540</v>
      </c>
      <c r="AD2458" s="76" t="s">
        <v>174</v>
      </c>
      <c r="AE2458" s="378">
        <v>67110003</v>
      </c>
      <c r="AF2458" s="76" t="s">
        <v>8495</v>
      </c>
      <c r="AG2458" s="80" t="s">
        <v>550</v>
      </c>
      <c r="AH2458" s="60">
        <v>28062.720000000001</v>
      </c>
      <c r="AI2458" s="75" t="s">
        <v>8152</v>
      </c>
      <c r="AJ2458" s="6" t="s">
        <v>103</v>
      </c>
      <c r="AK2458" s="81">
        <v>0</v>
      </c>
      <c r="AL2458" s="6" t="s">
        <v>103</v>
      </c>
      <c r="AM2458" s="342"/>
      <c r="AN2458" s="342"/>
      <c r="AO2458" s="342"/>
    </row>
    <row r="2459" spans="1:41">
      <c r="A2459" s="75" t="s">
        <v>8152</v>
      </c>
      <c r="B2459" s="6" t="s">
        <v>93</v>
      </c>
      <c r="C2459" s="76">
        <v>2458</v>
      </c>
      <c r="D2459" s="76" t="s">
        <v>98</v>
      </c>
      <c r="E2459" s="76" t="s">
        <v>2164</v>
      </c>
      <c r="F2459" s="6" t="str">
        <f t="shared" si="261"/>
        <v>BROKERRM-M-086-SI26-M19-B</v>
      </c>
      <c r="G2459" s="97" t="s">
        <v>7502</v>
      </c>
      <c r="H2459" s="95" t="s">
        <v>8108</v>
      </c>
      <c r="I2459" s="85" t="s">
        <v>6622</v>
      </c>
      <c r="J2459" s="92">
        <v>46125</v>
      </c>
      <c r="K2459" s="92" t="s">
        <v>7613</v>
      </c>
      <c r="L2459" s="88" t="s">
        <v>7614</v>
      </c>
      <c r="M2459" s="80" t="s">
        <v>117</v>
      </c>
      <c r="N2459" s="6" t="s">
        <v>7615</v>
      </c>
      <c r="O2459" s="71">
        <v>0</v>
      </c>
      <c r="P2459" s="71">
        <v>33181.800000000003</v>
      </c>
      <c r="Q2459" s="79">
        <v>0</v>
      </c>
      <c r="R2459" s="79">
        <v>0</v>
      </c>
      <c r="S2459" s="71">
        <v>0</v>
      </c>
      <c r="T2459" s="79">
        <v>33181.800000000003</v>
      </c>
      <c r="U2459" s="87" t="s">
        <v>24</v>
      </c>
      <c r="V2459" s="84">
        <f t="shared" si="262"/>
        <v>1908.77713733476</v>
      </c>
      <c r="W2459" s="70" t="s">
        <v>8494</v>
      </c>
      <c r="X2459" s="6" t="s">
        <v>1267</v>
      </c>
      <c r="Y2459" s="80" t="s">
        <v>129</v>
      </c>
      <c r="Z2459" s="80" t="s">
        <v>239</v>
      </c>
      <c r="AA2459" s="80" t="s">
        <v>122</v>
      </c>
      <c r="AB2459" s="76" t="s">
        <v>539</v>
      </c>
      <c r="AC2459" s="76" t="s">
        <v>540</v>
      </c>
      <c r="AD2459" s="76" t="s">
        <v>174</v>
      </c>
      <c r="AE2459" s="378">
        <v>67110003</v>
      </c>
      <c r="AF2459" s="76" t="s">
        <v>8496</v>
      </c>
      <c r="AG2459" s="80" t="s">
        <v>550</v>
      </c>
      <c r="AH2459" s="60">
        <v>26337.8</v>
      </c>
      <c r="AI2459" s="75" t="s">
        <v>8152</v>
      </c>
      <c r="AJ2459" s="6" t="s">
        <v>103</v>
      </c>
      <c r="AK2459" s="81">
        <v>0</v>
      </c>
      <c r="AL2459" s="6" t="s">
        <v>103</v>
      </c>
      <c r="AM2459" s="342"/>
      <c r="AN2459" s="342"/>
      <c r="AO2459" s="342"/>
    </row>
    <row r="2460" spans="1:41">
      <c r="A2460" s="75" t="s">
        <v>8152</v>
      </c>
      <c r="B2460" s="6" t="s">
        <v>93</v>
      </c>
      <c r="C2460" s="76">
        <v>2459</v>
      </c>
      <c r="D2460" s="76" t="s">
        <v>98</v>
      </c>
      <c r="E2460" s="76" t="s">
        <v>2164</v>
      </c>
      <c r="F2460" s="6" t="str">
        <f t="shared" si="261"/>
        <v>BROKERRM-M-115-SI26-M19-B</v>
      </c>
      <c r="G2460" s="96" t="s">
        <v>7489</v>
      </c>
      <c r="H2460" s="95" t="s">
        <v>8306</v>
      </c>
      <c r="I2460" s="85" t="s">
        <v>6622</v>
      </c>
      <c r="J2460" s="92">
        <v>46125</v>
      </c>
      <c r="K2460" s="92" t="s">
        <v>7594</v>
      </c>
      <c r="L2460" s="77" t="s">
        <v>7595</v>
      </c>
      <c r="M2460" s="80" t="s">
        <v>117</v>
      </c>
      <c r="N2460" s="6" t="s">
        <v>7596</v>
      </c>
      <c r="O2460" s="71">
        <v>0</v>
      </c>
      <c r="P2460" s="71">
        <v>7250</v>
      </c>
      <c r="Q2460" s="79">
        <v>0</v>
      </c>
      <c r="R2460" s="79">
        <v>0</v>
      </c>
      <c r="S2460" s="71">
        <v>0</v>
      </c>
      <c r="T2460" s="79">
        <v>7250</v>
      </c>
      <c r="U2460" s="87" t="s">
        <v>24</v>
      </c>
      <c r="V2460" s="84">
        <f t="shared" si="262"/>
        <v>417.0549592149012</v>
      </c>
      <c r="W2460" s="78" t="s">
        <v>8494</v>
      </c>
      <c r="X2460" s="80" t="s">
        <v>1267</v>
      </c>
      <c r="Y2460" s="80" t="s">
        <v>129</v>
      </c>
      <c r="Z2460" s="80" t="s">
        <v>239</v>
      </c>
      <c r="AA2460" s="80" t="s">
        <v>122</v>
      </c>
      <c r="AB2460" s="76" t="s">
        <v>539</v>
      </c>
      <c r="AC2460" s="76" t="s">
        <v>540</v>
      </c>
      <c r="AD2460" s="76" t="s">
        <v>174</v>
      </c>
      <c r="AE2460" s="378">
        <v>67110003</v>
      </c>
      <c r="AF2460" s="76" t="s">
        <v>8497</v>
      </c>
      <c r="AG2460" s="82"/>
      <c r="AH2460" s="60"/>
      <c r="AI2460" s="75" t="s">
        <v>8152</v>
      </c>
      <c r="AJ2460" s="6" t="s">
        <v>103</v>
      </c>
      <c r="AK2460" s="81">
        <v>0</v>
      </c>
      <c r="AL2460" s="6" t="s">
        <v>103</v>
      </c>
      <c r="AM2460" s="342"/>
      <c r="AN2460" s="342"/>
      <c r="AO2460" s="342"/>
    </row>
    <row r="2461" spans="1:41">
      <c r="A2461" s="75" t="s">
        <v>8152</v>
      </c>
      <c r="B2461" s="6" t="s">
        <v>93</v>
      </c>
      <c r="C2461" s="76">
        <v>2460</v>
      </c>
      <c r="D2461" s="76" t="s">
        <v>98</v>
      </c>
      <c r="E2461" s="76" t="s">
        <v>2164</v>
      </c>
      <c r="F2461" s="6" t="str">
        <f t="shared" si="261"/>
        <v>BROKERAF-M-105-SI26-M46-B</v>
      </c>
      <c r="G2461" s="97" t="s">
        <v>7028</v>
      </c>
      <c r="H2461" s="95" t="s">
        <v>8113</v>
      </c>
      <c r="I2461" s="85" t="s">
        <v>6622</v>
      </c>
      <c r="J2461" s="92">
        <v>46125</v>
      </c>
      <c r="K2461" s="98" t="s">
        <v>7269</v>
      </c>
      <c r="L2461" s="77" t="s">
        <v>7270</v>
      </c>
      <c r="M2461" s="80" t="s">
        <v>117</v>
      </c>
      <c r="N2461" s="6" t="s">
        <v>6868</v>
      </c>
      <c r="O2461" s="71">
        <v>0</v>
      </c>
      <c r="P2461" s="71">
        <v>17596.96</v>
      </c>
      <c r="Q2461" s="79">
        <v>0</v>
      </c>
      <c r="R2461" s="79">
        <v>0</v>
      </c>
      <c r="S2461" s="71">
        <v>0</v>
      </c>
      <c r="T2461" s="79">
        <v>17596.96</v>
      </c>
      <c r="U2461" s="87" t="s">
        <v>24</v>
      </c>
      <c r="V2461" s="84">
        <f t="shared" si="262"/>
        <v>1012.2619910491376</v>
      </c>
      <c r="W2461" s="78" t="s">
        <v>8494</v>
      </c>
      <c r="X2461" s="80" t="s">
        <v>1267</v>
      </c>
      <c r="Y2461" s="80" t="s">
        <v>129</v>
      </c>
      <c r="Z2461" s="80" t="s">
        <v>239</v>
      </c>
      <c r="AA2461" s="80" t="s">
        <v>122</v>
      </c>
      <c r="AB2461" s="76" t="s">
        <v>1106</v>
      </c>
      <c r="AC2461" s="76" t="s">
        <v>540</v>
      </c>
      <c r="AD2461" s="76" t="s">
        <v>174</v>
      </c>
      <c r="AE2461" s="378">
        <v>67110003</v>
      </c>
      <c r="AF2461" s="76" t="s">
        <v>8498</v>
      </c>
      <c r="AG2461" s="80" t="s">
        <v>550</v>
      </c>
      <c r="AH2461" s="60">
        <v>6265.23</v>
      </c>
      <c r="AI2461" s="75" t="s">
        <v>8152</v>
      </c>
      <c r="AJ2461" s="6" t="s">
        <v>103</v>
      </c>
      <c r="AK2461" s="81">
        <v>0</v>
      </c>
      <c r="AL2461" s="6" t="s">
        <v>103</v>
      </c>
      <c r="AM2461" s="342"/>
      <c r="AN2461" s="342"/>
      <c r="AO2461" s="342"/>
    </row>
    <row r="2462" spans="1:41">
      <c r="A2462" s="75" t="s">
        <v>8152</v>
      </c>
      <c r="B2462" s="6" t="s">
        <v>93</v>
      </c>
      <c r="C2462" s="76">
        <v>2461</v>
      </c>
      <c r="D2462" s="76" t="s">
        <v>98</v>
      </c>
      <c r="E2462" s="76" t="s">
        <v>2164</v>
      </c>
      <c r="F2462" s="6" t="str">
        <f t="shared" si="261"/>
        <v>BROKERRM-M-078-SI26-M19-B</v>
      </c>
      <c r="G2462" s="97" t="s">
        <v>8307</v>
      </c>
      <c r="H2462" s="95" t="s">
        <v>8124</v>
      </c>
      <c r="I2462" s="85" t="s">
        <v>6622</v>
      </c>
      <c r="J2462" s="92">
        <v>46125</v>
      </c>
      <c r="K2462" s="92" t="s">
        <v>8499</v>
      </c>
      <c r="L2462" s="88" t="s">
        <v>8500</v>
      </c>
      <c r="M2462" s="80" t="s">
        <v>117</v>
      </c>
      <c r="N2462" s="6" t="s">
        <v>8037</v>
      </c>
      <c r="O2462" s="71">
        <v>0</v>
      </c>
      <c r="P2462" s="71">
        <v>75698.47</v>
      </c>
      <c r="Q2462" s="79">
        <v>3445.68</v>
      </c>
      <c r="R2462" s="79">
        <v>551.30999999999995</v>
      </c>
      <c r="S2462" s="71">
        <v>0</v>
      </c>
      <c r="T2462" s="79">
        <v>79695.460000000006</v>
      </c>
      <c r="U2462" s="87" t="s">
        <v>24</v>
      </c>
      <c r="V2462" s="84">
        <f t="shared" si="262"/>
        <v>4584.4671475741789</v>
      </c>
      <c r="W2462" s="78" t="s">
        <v>8494</v>
      </c>
      <c r="X2462" s="80" t="s">
        <v>1267</v>
      </c>
      <c r="Y2462" s="80" t="s">
        <v>129</v>
      </c>
      <c r="Z2462" s="80" t="s">
        <v>239</v>
      </c>
      <c r="AA2462" s="80" t="s">
        <v>122</v>
      </c>
      <c r="AB2462" s="76" t="s">
        <v>539</v>
      </c>
      <c r="AC2462" s="76" t="s">
        <v>540</v>
      </c>
      <c r="AD2462" s="76" t="s">
        <v>174</v>
      </c>
      <c r="AE2462" s="378">
        <v>67110003</v>
      </c>
      <c r="AF2462" s="76" t="s">
        <v>8131</v>
      </c>
      <c r="AG2462" s="80" t="s">
        <v>550</v>
      </c>
      <c r="AH2462" s="60">
        <v>73864.97</v>
      </c>
      <c r="AI2462" s="75" t="s">
        <v>8152</v>
      </c>
      <c r="AJ2462" s="6" t="s">
        <v>103</v>
      </c>
      <c r="AK2462" s="81">
        <v>0</v>
      </c>
      <c r="AL2462" s="6" t="s">
        <v>103</v>
      </c>
      <c r="AM2462" s="342"/>
      <c r="AN2462" s="342"/>
      <c r="AO2462" s="342"/>
    </row>
    <row r="2463" spans="1:41">
      <c r="A2463" s="75" t="s">
        <v>8152</v>
      </c>
      <c r="B2463" s="6" t="s">
        <v>93</v>
      </c>
      <c r="C2463" s="76">
        <v>2462</v>
      </c>
      <c r="D2463" s="76" t="s">
        <v>98</v>
      </c>
      <c r="E2463" s="76" t="s">
        <v>2164</v>
      </c>
      <c r="F2463" s="6" t="str">
        <f t="shared" si="261"/>
        <v>BROKERRM-M-041-SI26-M19-B</v>
      </c>
      <c r="G2463" s="97" t="s">
        <v>6019</v>
      </c>
      <c r="H2463" s="95" t="s">
        <v>8099</v>
      </c>
      <c r="I2463" s="85" t="s">
        <v>6622</v>
      </c>
      <c r="J2463" s="92">
        <v>46125</v>
      </c>
      <c r="K2463" s="92" t="s">
        <v>7993</v>
      </c>
      <c r="L2463" s="88" t="s">
        <v>8501</v>
      </c>
      <c r="M2463" s="80" t="s">
        <v>117</v>
      </c>
      <c r="N2463" s="6" t="s">
        <v>8502</v>
      </c>
      <c r="O2463" s="71">
        <v>0</v>
      </c>
      <c r="P2463" s="71">
        <v>49548.24</v>
      </c>
      <c r="Q2463" s="79">
        <v>0</v>
      </c>
      <c r="R2463" s="79">
        <v>0</v>
      </c>
      <c r="S2463" s="71">
        <v>0</v>
      </c>
      <c r="T2463" s="79">
        <v>49548.24</v>
      </c>
      <c r="U2463" s="87" t="s">
        <v>24</v>
      </c>
      <c r="V2463" s="84">
        <f t="shared" si="262"/>
        <v>2850.2536844648462</v>
      </c>
      <c r="W2463" s="78" t="s">
        <v>8494</v>
      </c>
      <c r="X2463" s="80" t="s">
        <v>1267</v>
      </c>
      <c r="Y2463" s="80" t="s">
        <v>129</v>
      </c>
      <c r="Z2463" s="80" t="s">
        <v>239</v>
      </c>
      <c r="AA2463" s="80" t="s">
        <v>122</v>
      </c>
      <c r="AB2463" s="76" t="s">
        <v>539</v>
      </c>
      <c r="AC2463" s="76" t="s">
        <v>540</v>
      </c>
      <c r="AD2463" s="76" t="s">
        <v>174</v>
      </c>
      <c r="AE2463" s="378">
        <v>67110003</v>
      </c>
      <c r="AF2463" s="76" t="s">
        <v>8503</v>
      </c>
      <c r="AG2463" s="80" t="s">
        <v>550</v>
      </c>
      <c r="AH2463" s="60">
        <v>49548.24</v>
      </c>
      <c r="AI2463" s="75" t="s">
        <v>8152</v>
      </c>
      <c r="AJ2463" s="6" t="s">
        <v>103</v>
      </c>
      <c r="AK2463" s="81">
        <v>0</v>
      </c>
      <c r="AL2463" s="6" t="s">
        <v>103</v>
      </c>
      <c r="AM2463" s="342"/>
      <c r="AN2463" s="342"/>
      <c r="AO2463" s="342"/>
    </row>
    <row r="2464" spans="1:41">
      <c r="A2464" s="75" t="s">
        <v>8152</v>
      </c>
      <c r="B2464" s="6" t="s">
        <v>93</v>
      </c>
      <c r="C2464" s="76">
        <v>2463</v>
      </c>
      <c r="D2464" s="76" t="s">
        <v>98</v>
      </c>
      <c r="E2464" s="76" t="s">
        <v>2164</v>
      </c>
      <c r="F2464" s="6" t="str">
        <f t="shared" si="261"/>
        <v>BROKERRM-M-045-SI26-M19-B</v>
      </c>
      <c r="G2464" s="97" t="s">
        <v>6021</v>
      </c>
      <c r="H2464" s="95" t="s">
        <v>8114</v>
      </c>
      <c r="I2464" s="85" t="s">
        <v>6622</v>
      </c>
      <c r="J2464" s="92">
        <v>46125</v>
      </c>
      <c r="K2464" s="92" t="s">
        <v>7576</v>
      </c>
      <c r="L2464" s="88" t="s">
        <v>6260</v>
      </c>
      <c r="M2464" s="80" t="s">
        <v>117</v>
      </c>
      <c r="N2464" s="6" t="s">
        <v>5832</v>
      </c>
      <c r="O2464" s="71">
        <v>0</v>
      </c>
      <c r="P2464" s="71">
        <v>45132.12</v>
      </c>
      <c r="Q2464" s="79">
        <v>0</v>
      </c>
      <c r="R2464" s="79">
        <v>0</v>
      </c>
      <c r="S2464" s="71">
        <v>0</v>
      </c>
      <c r="T2464" s="79">
        <v>45132.12</v>
      </c>
      <c r="U2464" s="87" t="s">
        <v>24</v>
      </c>
      <c r="V2464" s="84">
        <f t="shared" si="262"/>
        <v>2596.2171677078659</v>
      </c>
      <c r="W2464" s="70" t="s">
        <v>8494</v>
      </c>
      <c r="X2464" s="6" t="s">
        <v>1267</v>
      </c>
      <c r="Y2464" s="80" t="s">
        <v>129</v>
      </c>
      <c r="Z2464" s="80" t="s">
        <v>239</v>
      </c>
      <c r="AA2464" s="80" t="s">
        <v>122</v>
      </c>
      <c r="AB2464" s="76" t="s">
        <v>539</v>
      </c>
      <c r="AC2464" s="76" t="s">
        <v>540</v>
      </c>
      <c r="AD2464" s="76" t="s">
        <v>174</v>
      </c>
      <c r="AE2464" s="378">
        <v>67110003</v>
      </c>
      <c r="AF2464" s="76" t="s">
        <v>8504</v>
      </c>
      <c r="AG2464" s="80" t="s">
        <v>550</v>
      </c>
      <c r="AH2464" s="60">
        <v>45132.12</v>
      </c>
      <c r="AI2464" s="75" t="s">
        <v>8152</v>
      </c>
      <c r="AJ2464" s="6" t="s">
        <v>103</v>
      </c>
      <c r="AK2464" s="81">
        <v>0</v>
      </c>
      <c r="AL2464" s="6" t="s">
        <v>103</v>
      </c>
      <c r="AM2464" s="342"/>
      <c r="AN2464" s="342"/>
      <c r="AO2464" s="342"/>
    </row>
    <row r="2465" spans="1:41">
      <c r="A2465" s="75" t="s">
        <v>8152</v>
      </c>
      <c r="B2465" s="6" t="s">
        <v>93</v>
      </c>
      <c r="C2465" s="76">
        <v>2464</v>
      </c>
      <c r="D2465" s="76" t="s">
        <v>98</v>
      </c>
      <c r="E2465" s="76" t="s">
        <v>2164</v>
      </c>
      <c r="F2465" s="6" t="str">
        <f t="shared" si="261"/>
        <v>BROKERRM-M-072-SI26-M19-B</v>
      </c>
      <c r="G2465" s="97" t="s">
        <v>6546</v>
      </c>
      <c r="H2465" s="95" t="s">
        <v>8102</v>
      </c>
      <c r="I2465" s="85" t="s">
        <v>6622</v>
      </c>
      <c r="J2465" s="92">
        <v>46125</v>
      </c>
      <c r="K2465" s="92" t="s">
        <v>8505</v>
      </c>
      <c r="L2465" s="88" t="s">
        <v>6685</v>
      </c>
      <c r="M2465" s="80" t="s">
        <v>117</v>
      </c>
      <c r="N2465" s="6" t="s">
        <v>5840</v>
      </c>
      <c r="O2465" s="71">
        <v>0</v>
      </c>
      <c r="P2465" s="71">
        <v>50543.519999999997</v>
      </c>
      <c r="Q2465" s="79">
        <v>0</v>
      </c>
      <c r="R2465" s="79">
        <v>0</v>
      </c>
      <c r="S2465" s="71">
        <v>0</v>
      </c>
      <c r="T2465" s="79">
        <v>50543.519999999997</v>
      </c>
      <c r="U2465" s="87" t="s">
        <v>24</v>
      </c>
      <c r="V2465" s="84">
        <f t="shared" si="262"/>
        <v>2907.506989265868</v>
      </c>
      <c r="W2465" s="70" t="s">
        <v>8494</v>
      </c>
      <c r="X2465" s="6" t="s">
        <v>437</v>
      </c>
      <c r="Y2465" s="80" t="s">
        <v>129</v>
      </c>
      <c r="Z2465" s="80" t="s">
        <v>239</v>
      </c>
      <c r="AA2465" s="80" t="s">
        <v>122</v>
      </c>
      <c r="AB2465" s="76" t="s">
        <v>539</v>
      </c>
      <c r="AC2465" s="76" t="s">
        <v>540</v>
      </c>
      <c r="AD2465" s="76" t="s">
        <v>174</v>
      </c>
      <c r="AE2465" s="378">
        <v>67110003</v>
      </c>
      <c r="AF2465" s="76" t="s">
        <v>8506</v>
      </c>
      <c r="AG2465" s="80" t="s">
        <v>550</v>
      </c>
      <c r="AH2465" s="60">
        <v>43409.52</v>
      </c>
      <c r="AI2465" s="75" t="s">
        <v>8152</v>
      </c>
      <c r="AJ2465" s="6" t="s">
        <v>103</v>
      </c>
      <c r="AK2465" s="81">
        <v>0</v>
      </c>
      <c r="AL2465" s="6" t="s">
        <v>103</v>
      </c>
      <c r="AM2465" s="342"/>
      <c r="AN2465" s="342"/>
      <c r="AO2465" s="342"/>
    </row>
    <row r="2466" spans="1:41">
      <c r="A2466" s="75" t="s">
        <v>8152</v>
      </c>
      <c r="B2466" s="6" t="s">
        <v>93</v>
      </c>
      <c r="C2466" s="76">
        <v>2465</v>
      </c>
      <c r="D2466" s="76" t="s">
        <v>98</v>
      </c>
      <c r="E2466" s="76" t="s">
        <v>2164</v>
      </c>
      <c r="F2466" s="6" t="str">
        <f t="shared" si="261"/>
        <v>BROKERRM-M-043-SI26-M19-B</v>
      </c>
      <c r="G2466" s="97" t="s">
        <v>6017</v>
      </c>
      <c r="H2466" s="95" t="s">
        <v>8107</v>
      </c>
      <c r="I2466" s="85" t="s">
        <v>6622</v>
      </c>
      <c r="J2466" s="92">
        <v>46125</v>
      </c>
      <c r="K2466" s="92" t="s">
        <v>8507</v>
      </c>
      <c r="L2466" s="88" t="s">
        <v>6256</v>
      </c>
      <c r="M2466" s="80" t="s">
        <v>117</v>
      </c>
      <c r="N2466" s="6" t="s">
        <v>5827</v>
      </c>
      <c r="O2466" s="71">
        <v>0</v>
      </c>
      <c r="P2466" s="71">
        <v>36558.559999999998</v>
      </c>
      <c r="Q2466" s="79">
        <v>0</v>
      </c>
      <c r="R2466" s="79">
        <v>0</v>
      </c>
      <c r="S2466" s="71">
        <v>0</v>
      </c>
      <c r="T2466" s="79">
        <v>36558.559999999998</v>
      </c>
      <c r="U2466" s="87" t="s">
        <v>24</v>
      </c>
      <c r="V2466" s="84">
        <f t="shared" si="262"/>
        <v>2103.0246551386922</v>
      </c>
      <c r="W2466" s="89" t="s">
        <v>8494</v>
      </c>
      <c r="X2466" s="85" t="s">
        <v>1267</v>
      </c>
      <c r="Y2466" s="85" t="s">
        <v>129</v>
      </c>
      <c r="Z2466" s="85" t="s">
        <v>239</v>
      </c>
      <c r="AA2466" s="80" t="s">
        <v>122</v>
      </c>
      <c r="AB2466" s="76" t="s">
        <v>539</v>
      </c>
      <c r="AC2466" s="76" t="s">
        <v>540</v>
      </c>
      <c r="AD2466" s="76" t="s">
        <v>174</v>
      </c>
      <c r="AE2466" s="378">
        <v>67110003</v>
      </c>
      <c r="AF2466" s="76" t="s">
        <v>8508</v>
      </c>
      <c r="AG2466" s="80" t="s">
        <v>550</v>
      </c>
      <c r="AH2466" s="60">
        <v>28211.200000000001</v>
      </c>
      <c r="AI2466" s="75" t="s">
        <v>8152</v>
      </c>
      <c r="AJ2466" s="6" t="s">
        <v>103</v>
      </c>
      <c r="AK2466" s="81">
        <v>0</v>
      </c>
      <c r="AL2466" s="6" t="s">
        <v>103</v>
      </c>
      <c r="AM2466" s="342"/>
      <c r="AN2466" s="342"/>
      <c r="AO2466" s="342"/>
    </row>
    <row r="2467" spans="1:41">
      <c r="A2467" s="75" t="s">
        <v>8152</v>
      </c>
      <c r="B2467" s="6" t="s">
        <v>93</v>
      </c>
      <c r="C2467" s="76">
        <v>2466</v>
      </c>
      <c r="D2467" s="76" t="s">
        <v>98</v>
      </c>
      <c r="E2467" s="76" t="s">
        <v>2164</v>
      </c>
      <c r="F2467" s="6" t="str">
        <f t="shared" si="261"/>
        <v>BROKERRM-M-071-SI26-M19-B</v>
      </c>
      <c r="G2467" s="97" t="s">
        <v>6548</v>
      </c>
      <c r="H2467" s="95" t="s">
        <v>8103</v>
      </c>
      <c r="I2467" s="85" t="s">
        <v>6622</v>
      </c>
      <c r="J2467" s="92">
        <v>46125</v>
      </c>
      <c r="K2467" s="92" t="s">
        <v>8509</v>
      </c>
      <c r="L2467" s="88" t="s">
        <v>6687</v>
      </c>
      <c r="M2467" s="80" t="s">
        <v>117</v>
      </c>
      <c r="N2467" s="80" t="s">
        <v>5838</v>
      </c>
      <c r="O2467" s="71">
        <v>0</v>
      </c>
      <c r="P2467" s="71">
        <v>34191</v>
      </c>
      <c r="Q2467" s="79">
        <v>0</v>
      </c>
      <c r="R2467" s="79">
        <v>0</v>
      </c>
      <c r="S2467" s="71">
        <v>0</v>
      </c>
      <c r="T2467" s="79">
        <v>34191</v>
      </c>
      <c r="U2467" s="87" t="s">
        <v>24</v>
      </c>
      <c r="V2467" s="84">
        <f t="shared" si="262"/>
        <v>1966.8311876574742</v>
      </c>
      <c r="W2467" s="89" t="s">
        <v>8494</v>
      </c>
      <c r="X2467" s="85" t="s">
        <v>1267</v>
      </c>
      <c r="Y2467" s="85" t="s">
        <v>129</v>
      </c>
      <c r="Z2467" s="85" t="s">
        <v>239</v>
      </c>
      <c r="AA2467" s="80" t="s">
        <v>122</v>
      </c>
      <c r="AB2467" s="76" t="s">
        <v>539</v>
      </c>
      <c r="AC2467" s="76" t="s">
        <v>540</v>
      </c>
      <c r="AD2467" s="76" t="s">
        <v>174</v>
      </c>
      <c r="AE2467" s="378">
        <v>67110003</v>
      </c>
      <c r="AF2467" s="76" t="s">
        <v>8510</v>
      </c>
      <c r="AG2467" s="80" t="s">
        <v>550</v>
      </c>
      <c r="AH2467" s="60">
        <v>27216</v>
      </c>
      <c r="AI2467" s="75" t="s">
        <v>8152</v>
      </c>
      <c r="AJ2467" s="6" t="s">
        <v>103</v>
      </c>
      <c r="AK2467" s="81">
        <v>0</v>
      </c>
      <c r="AL2467" s="6" t="s">
        <v>103</v>
      </c>
      <c r="AM2467" s="342"/>
      <c r="AN2467" s="342"/>
      <c r="AO2467" s="342"/>
    </row>
    <row r="2468" spans="1:41">
      <c r="A2468" s="75" t="s">
        <v>8152</v>
      </c>
      <c r="B2468" s="6" t="s">
        <v>93</v>
      </c>
      <c r="C2468" s="76">
        <v>2467</v>
      </c>
      <c r="D2468" s="76" t="s">
        <v>98</v>
      </c>
      <c r="E2468" s="76" t="s">
        <v>2164</v>
      </c>
      <c r="F2468" s="6" t="str">
        <f t="shared" si="261"/>
        <v>BROKERRM-M-096-SI26-M19-B</v>
      </c>
      <c r="G2468" s="96" t="s">
        <v>8308</v>
      </c>
      <c r="H2468" s="95" t="s">
        <v>8109</v>
      </c>
      <c r="I2468" s="85" t="s">
        <v>6622</v>
      </c>
      <c r="J2468" s="92">
        <v>46125</v>
      </c>
      <c r="K2468" s="96" t="s">
        <v>8511</v>
      </c>
      <c r="L2468" s="77" t="s">
        <v>8512</v>
      </c>
      <c r="M2468" s="80" t="s">
        <v>117</v>
      </c>
      <c r="N2468" s="6" t="s">
        <v>8041</v>
      </c>
      <c r="O2468" s="71">
        <v>0</v>
      </c>
      <c r="P2468" s="71">
        <v>41328.550000000003</v>
      </c>
      <c r="Q2468" s="79">
        <v>3920.3</v>
      </c>
      <c r="R2468" s="79">
        <v>627.25</v>
      </c>
      <c r="S2468" s="71">
        <v>0</v>
      </c>
      <c r="T2468" s="79">
        <v>45876.1</v>
      </c>
      <c r="U2468" s="87" t="s">
        <v>24</v>
      </c>
      <c r="V2468" s="84">
        <f t="shared" si="262"/>
        <v>2639.0144847501697</v>
      </c>
      <c r="W2468" s="86" t="s">
        <v>8494</v>
      </c>
      <c r="X2468" s="85" t="s">
        <v>1267</v>
      </c>
      <c r="Y2468" s="6" t="s">
        <v>129</v>
      </c>
      <c r="Z2468" s="80" t="s">
        <v>239</v>
      </c>
      <c r="AA2468" s="85" t="s">
        <v>122</v>
      </c>
      <c r="AB2468" s="76" t="s">
        <v>539</v>
      </c>
      <c r="AC2468" s="76" t="s">
        <v>540</v>
      </c>
      <c r="AD2468" s="76" t="s">
        <v>174</v>
      </c>
      <c r="AE2468" s="378">
        <v>67110003</v>
      </c>
      <c r="AF2468" s="76">
        <v>8790330</v>
      </c>
      <c r="AG2468" s="80" t="s">
        <v>550</v>
      </c>
      <c r="AH2468" s="60">
        <v>37758.949999999997</v>
      </c>
      <c r="AI2468" s="75" t="s">
        <v>8152</v>
      </c>
      <c r="AJ2468" s="6" t="s">
        <v>103</v>
      </c>
      <c r="AK2468" s="81">
        <v>0</v>
      </c>
      <c r="AL2468" s="6" t="s">
        <v>103</v>
      </c>
      <c r="AM2468" s="342"/>
      <c r="AN2468" s="342"/>
      <c r="AO2468" s="342"/>
    </row>
    <row r="2469" spans="1:41">
      <c r="A2469" s="75" t="s">
        <v>8152</v>
      </c>
      <c r="B2469" s="6" t="s">
        <v>93</v>
      </c>
      <c r="C2469" s="76">
        <v>2468</v>
      </c>
      <c r="D2469" s="76" t="s">
        <v>98</v>
      </c>
      <c r="E2469" s="76" t="s">
        <v>2164</v>
      </c>
      <c r="F2469" s="6" t="str">
        <f t="shared" si="261"/>
        <v>BROKERRM-M-102-SI26-M19-B</v>
      </c>
      <c r="G2469" s="97" t="s">
        <v>8309</v>
      </c>
      <c r="H2469" s="95" t="s">
        <v>8111</v>
      </c>
      <c r="I2469" s="85" t="s">
        <v>6622</v>
      </c>
      <c r="J2469" s="92">
        <v>46125</v>
      </c>
      <c r="K2469" s="96" t="s">
        <v>8513</v>
      </c>
      <c r="L2469" s="77" t="s">
        <v>8501</v>
      </c>
      <c r="M2469" s="80" t="s">
        <v>117</v>
      </c>
      <c r="N2469" s="6" t="s">
        <v>8502</v>
      </c>
      <c r="O2469" s="71">
        <v>0</v>
      </c>
      <c r="P2469" s="71">
        <v>28477.8</v>
      </c>
      <c r="Q2469" s="79">
        <v>3726.11</v>
      </c>
      <c r="R2469" s="79">
        <v>596.17999999999995</v>
      </c>
      <c r="S2469" s="71">
        <v>0</v>
      </c>
      <c r="T2469" s="79">
        <v>32800.089999999997</v>
      </c>
      <c r="U2469" s="87" t="s">
        <v>24</v>
      </c>
      <c r="V2469" s="84">
        <f t="shared" si="262"/>
        <v>1886.8193375441499</v>
      </c>
      <c r="W2469" s="86" t="s">
        <v>8494</v>
      </c>
      <c r="X2469" s="85" t="s">
        <v>1267</v>
      </c>
      <c r="Y2469" s="6" t="s">
        <v>129</v>
      </c>
      <c r="Z2469" s="80" t="s">
        <v>239</v>
      </c>
      <c r="AA2469" s="85" t="s">
        <v>122</v>
      </c>
      <c r="AB2469" s="76" t="s">
        <v>539</v>
      </c>
      <c r="AC2469" s="76" t="s">
        <v>540</v>
      </c>
      <c r="AD2469" s="76" t="s">
        <v>174</v>
      </c>
      <c r="AE2469" s="378">
        <v>67110003</v>
      </c>
      <c r="AF2469" s="76" t="s">
        <v>8126</v>
      </c>
      <c r="AG2469" s="80" t="s">
        <v>550</v>
      </c>
      <c r="AH2469" s="60">
        <v>27084.6</v>
      </c>
      <c r="AI2469" s="75" t="s">
        <v>8152</v>
      </c>
      <c r="AJ2469" s="6" t="s">
        <v>103</v>
      </c>
      <c r="AK2469" s="81">
        <v>0</v>
      </c>
      <c r="AL2469" s="6" t="s">
        <v>103</v>
      </c>
      <c r="AM2469" s="342"/>
      <c r="AN2469" s="342"/>
      <c r="AO2469" s="342"/>
    </row>
    <row r="2470" spans="1:41">
      <c r="A2470" s="75" t="s">
        <v>8152</v>
      </c>
      <c r="B2470" s="6" t="s">
        <v>93</v>
      </c>
      <c r="C2470" s="76">
        <v>2469</v>
      </c>
      <c r="D2470" s="76" t="s">
        <v>98</v>
      </c>
      <c r="E2470" s="76" t="s">
        <v>2164</v>
      </c>
      <c r="F2470" s="6" t="str">
        <f t="shared" si="261"/>
        <v>BROKERRM-M-103-SI26-M19-B</v>
      </c>
      <c r="G2470" s="97" t="s">
        <v>8310</v>
      </c>
      <c r="H2470" s="95" t="s">
        <v>8110</v>
      </c>
      <c r="I2470" s="85" t="s">
        <v>6622</v>
      </c>
      <c r="J2470" s="92">
        <v>46125</v>
      </c>
      <c r="K2470" s="96" t="s">
        <v>8514</v>
      </c>
      <c r="L2470" s="77" t="s">
        <v>8515</v>
      </c>
      <c r="M2470" s="80" t="s">
        <v>117</v>
      </c>
      <c r="N2470" s="6" t="s">
        <v>8516</v>
      </c>
      <c r="O2470" s="71">
        <v>0</v>
      </c>
      <c r="P2470" s="71">
        <v>28477.8</v>
      </c>
      <c r="Q2470" s="79">
        <v>4302.71</v>
      </c>
      <c r="R2470" s="79">
        <v>688.43</v>
      </c>
      <c r="S2470" s="71">
        <v>0</v>
      </c>
      <c r="T2470" s="79">
        <v>33468.94</v>
      </c>
      <c r="U2470" s="87" t="s">
        <v>24</v>
      </c>
      <c r="V2470" s="84">
        <f t="shared" si="262"/>
        <v>1925.2948147125485</v>
      </c>
      <c r="W2470" s="86" t="s">
        <v>8494</v>
      </c>
      <c r="X2470" s="85" t="s">
        <v>1267</v>
      </c>
      <c r="Y2470" s="6" t="s">
        <v>129</v>
      </c>
      <c r="Z2470" s="80" t="s">
        <v>239</v>
      </c>
      <c r="AA2470" s="85" t="s">
        <v>122</v>
      </c>
      <c r="AB2470" s="76" t="s">
        <v>539</v>
      </c>
      <c r="AC2470" s="76" t="s">
        <v>540</v>
      </c>
      <c r="AD2470" s="76" t="s">
        <v>174</v>
      </c>
      <c r="AE2470" s="378">
        <v>67110003</v>
      </c>
      <c r="AF2470" s="76" t="s">
        <v>8125</v>
      </c>
      <c r="AG2470" s="80" t="s">
        <v>550</v>
      </c>
      <c r="AH2470" s="60">
        <v>27084.6</v>
      </c>
      <c r="AI2470" s="75" t="s">
        <v>8152</v>
      </c>
      <c r="AJ2470" s="6" t="s">
        <v>103</v>
      </c>
      <c r="AK2470" s="81">
        <v>0</v>
      </c>
      <c r="AL2470" s="6" t="s">
        <v>103</v>
      </c>
      <c r="AM2470" s="342"/>
      <c r="AN2470" s="342"/>
      <c r="AO2470" s="342"/>
    </row>
    <row r="2471" spans="1:41">
      <c r="A2471" s="75" t="s">
        <v>8152</v>
      </c>
      <c r="B2471" s="6" t="s">
        <v>93</v>
      </c>
      <c r="C2471" s="76">
        <v>2470</v>
      </c>
      <c r="D2471" s="76" t="s">
        <v>98</v>
      </c>
      <c r="E2471" s="76" t="s">
        <v>2164</v>
      </c>
      <c r="F2471" s="6" t="str">
        <f t="shared" si="261"/>
        <v>BROKERRM-M-087-SI26-M19-B</v>
      </c>
      <c r="G2471" s="97" t="s">
        <v>7814</v>
      </c>
      <c r="H2471" s="95" t="s">
        <v>8104</v>
      </c>
      <c r="I2471" s="85" t="s">
        <v>6622</v>
      </c>
      <c r="J2471" s="92">
        <v>46125</v>
      </c>
      <c r="K2471" s="97" t="s">
        <v>7970</v>
      </c>
      <c r="L2471" s="77" t="s">
        <v>7971</v>
      </c>
      <c r="M2471" s="80" t="s">
        <v>117</v>
      </c>
      <c r="N2471" s="6" t="s">
        <v>7972</v>
      </c>
      <c r="O2471" s="71">
        <v>0</v>
      </c>
      <c r="P2471" s="71">
        <v>33471.800000000003</v>
      </c>
      <c r="Q2471" s="79">
        <v>0</v>
      </c>
      <c r="R2471" s="79">
        <v>0</v>
      </c>
      <c r="S2471" s="71">
        <v>0</v>
      </c>
      <c r="T2471" s="79">
        <v>33471.800000000003</v>
      </c>
      <c r="U2471" s="87" t="s">
        <v>24</v>
      </c>
      <c r="V2471" s="84">
        <f t="shared" si="262"/>
        <v>1925.4593357033561</v>
      </c>
      <c r="W2471" s="86" t="s">
        <v>8494</v>
      </c>
      <c r="X2471" s="80" t="s">
        <v>1267</v>
      </c>
      <c r="Y2471" s="80" t="s">
        <v>129</v>
      </c>
      <c r="Z2471" s="80" t="s">
        <v>239</v>
      </c>
      <c r="AA2471" s="80" t="s">
        <v>122</v>
      </c>
      <c r="AB2471" s="76" t="s">
        <v>539</v>
      </c>
      <c r="AC2471" s="76" t="s">
        <v>540</v>
      </c>
      <c r="AD2471" s="76" t="s">
        <v>174</v>
      </c>
      <c r="AE2471" s="378">
        <v>67110003</v>
      </c>
      <c r="AF2471" s="76" t="s">
        <v>8517</v>
      </c>
      <c r="AG2471" s="80" t="s">
        <v>550</v>
      </c>
      <c r="AH2471" s="60">
        <v>26337.8</v>
      </c>
      <c r="AI2471" s="75" t="s">
        <v>8152</v>
      </c>
      <c r="AJ2471" s="6" t="s">
        <v>103</v>
      </c>
      <c r="AK2471" s="81">
        <v>0</v>
      </c>
      <c r="AL2471" s="6" t="s">
        <v>103</v>
      </c>
      <c r="AM2471" s="342"/>
      <c r="AN2471" s="342"/>
      <c r="AO2471" s="342"/>
    </row>
    <row r="2472" spans="1:41">
      <c r="A2472" s="75" t="s">
        <v>8152</v>
      </c>
      <c r="B2472" s="6" t="s">
        <v>93</v>
      </c>
      <c r="C2472" s="76">
        <v>2471</v>
      </c>
      <c r="D2472" s="76" t="s">
        <v>98</v>
      </c>
      <c r="E2472" s="76" t="s">
        <v>2164</v>
      </c>
      <c r="F2472" s="6" t="str">
        <f t="shared" si="261"/>
        <v>BROKERRM-M-039-SI26-M19-B</v>
      </c>
      <c r="G2472" s="97" t="s">
        <v>8311</v>
      </c>
      <c r="H2472" s="95" t="s">
        <v>8097</v>
      </c>
      <c r="I2472" s="85" t="s">
        <v>6622</v>
      </c>
      <c r="J2472" s="92">
        <v>46125</v>
      </c>
      <c r="K2472" s="92" t="s">
        <v>7230</v>
      </c>
      <c r="L2472" s="88" t="s">
        <v>7231</v>
      </c>
      <c r="M2472" s="80" t="s">
        <v>117</v>
      </c>
      <c r="N2472" s="6" t="s">
        <v>5842</v>
      </c>
      <c r="O2472" s="71">
        <v>0</v>
      </c>
      <c r="P2472" s="71">
        <v>32460</v>
      </c>
      <c r="Q2472" s="79">
        <v>0</v>
      </c>
      <c r="R2472" s="79">
        <v>0</v>
      </c>
      <c r="S2472" s="71">
        <v>0</v>
      </c>
      <c r="T2472" s="79">
        <v>32460</v>
      </c>
      <c r="U2472" s="87" t="s">
        <v>24</v>
      </c>
      <c r="V2472" s="84">
        <f t="shared" si="262"/>
        <v>1867.2557208435439</v>
      </c>
      <c r="W2472" s="70" t="s">
        <v>8494</v>
      </c>
      <c r="X2472" s="6" t="s">
        <v>1267</v>
      </c>
      <c r="Y2472" s="80" t="s">
        <v>129</v>
      </c>
      <c r="Z2472" s="80" t="s">
        <v>239</v>
      </c>
      <c r="AA2472" s="80" t="s">
        <v>122</v>
      </c>
      <c r="AB2472" s="76" t="s">
        <v>539</v>
      </c>
      <c r="AC2472" s="76" t="s">
        <v>540</v>
      </c>
      <c r="AD2472" s="76" t="s">
        <v>174</v>
      </c>
      <c r="AE2472" s="378">
        <v>67110003</v>
      </c>
      <c r="AF2472" s="76" t="s">
        <v>8518</v>
      </c>
      <c r="AG2472" s="80" t="s">
        <v>550</v>
      </c>
      <c r="AH2472" s="60">
        <v>25137</v>
      </c>
      <c r="AI2472" s="75" t="s">
        <v>8152</v>
      </c>
      <c r="AJ2472" s="6" t="s">
        <v>103</v>
      </c>
      <c r="AK2472" s="81">
        <v>0</v>
      </c>
      <c r="AL2472" s="6" t="s">
        <v>103</v>
      </c>
      <c r="AM2472" s="342"/>
      <c r="AN2472" s="342"/>
      <c r="AO2472" s="342"/>
    </row>
    <row r="2473" spans="1:41">
      <c r="A2473" s="75" t="s">
        <v>8152</v>
      </c>
      <c r="B2473" s="6" t="s">
        <v>93</v>
      </c>
      <c r="C2473" s="76">
        <v>2472</v>
      </c>
      <c r="D2473" s="76" t="s">
        <v>98</v>
      </c>
      <c r="E2473" s="76" t="s">
        <v>2164</v>
      </c>
      <c r="F2473" s="6" t="str">
        <f t="shared" si="261"/>
        <v>BROKERRM-M-010-SI26-M19-B</v>
      </c>
      <c r="G2473" s="97" t="s">
        <v>5110</v>
      </c>
      <c r="H2473" s="95" t="s">
        <v>8101</v>
      </c>
      <c r="I2473" s="85" t="s">
        <v>6622</v>
      </c>
      <c r="J2473" s="92">
        <v>46125</v>
      </c>
      <c r="K2473" s="92" t="s">
        <v>5346</v>
      </c>
      <c r="L2473" s="88" t="s">
        <v>5347</v>
      </c>
      <c r="M2473" s="80" t="s">
        <v>117</v>
      </c>
      <c r="N2473" s="6" t="s">
        <v>5348</v>
      </c>
      <c r="O2473" s="71">
        <v>0</v>
      </c>
      <c r="P2473" s="71">
        <v>24993.360000000001</v>
      </c>
      <c r="Q2473" s="79">
        <v>0</v>
      </c>
      <c r="R2473" s="79">
        <v>0</v>
      </c>
      <c r="S2473" s="71">
        <v>0</v>
      </c>
      <c r="T2473" s="79">
        <v>24993.360000000001</v>
      </c>
      <c r="U2473" s="87" t="s">
        <v>24</v>
      </c>
      <c r="V2473" s="84">
        <f t="shared" si="262"/>
        <v>1437.738584199082</v>
      </c>
      <c r="W2473" s="70" t="s">
        <v>8494</v>
      </c>
      <c r="X2473" s="6" t="s">
        <v>437</v>
      </c>
      <c r="Y2473" s="80" t="s">
        <v>129</v>
      </c>
      <c r="Z2473" s="80" t="s">
        <v>239</v>
      </c>
      <c r="AA2473" s="80" t="s">
        <v>122</v>
      </c>
      <c r="AB2473" s="76" t="s">
        <v>539</v>
      </c>
      <c r="AC2473" s="76" t="s">
        <v>540</v>
      </c>
      <c r="AD2473" s="76" t="s">
        <v>174</v>
      </c>
      <c r="AE2473" s="378">
        <v>67110003</v>
      </c>
      <c r="AF2473" s="76" t="s">
        <v>8519</v>
      </c>
      <c r="AG2473" s="80" t="s">
        <v>550</v>
      </c>
      <c r="AH2473" s="60">
        <v>24993.360000000001</v>
      </c>
      <c r="AI2473" s="75" t="s">
        <v>8152</v>
      </c>
      <c r="AJ2473" s="6" t="s">
        <v>103</v>
      </c>
      <c r="AK2473" s="81">
        <v>0</v>
      </c>
      <c r="AL2473" s="6" t="s">
        <v>103</v>
      </c>
      <c r="AM2473" s="342"/>
      <c r="AN2473" s="342"/>
      <c r="AO2473" s="342"/>
    </row>
    <row r="2474" spans="1:41">
      <c r="A2474" s="75" t="s">
        <v>8152</v>
      </c>
      <c r="B2474" s="6" t="s">
        <v>93</v>
      </c>
      <c r="C2474" s="76">
        <v>2473</v>
      </c>
      <c r="D2474" s="76" t="s">
        <v>98</v>
      </c>
      <c r="E2474" s="76" t="s">
        <v>2164</v>
      </c>
      <c r="F2474" s="6" t="str">
        <f t="shared" si="261"/>
        <v>BROKERRM-M-104-SI26-M19-B</v>
      </c>
      <c r="G2474" s="96" t="s">
        <v>8312</v>
      </c>
      <c r="H2474" s="95" t="s">
        <v>8095</v>
      </c>
      <c r="I2474" s="85" t="s">
        <v>6622</v>
      </c>
      <c r="J2474" s="92">
        <v>46125</v>
      </c>
      <c r="K2474" s="92" t="s">
        <v>8520</v>
      </c>
      <c r="L2474" s="77" t="s">
        <v>8521</v>
      </c>
      <c r="M2474" s="80" t="s">
        <v>117</v>
      </c>
      <c r="N2474" s="6" t="s">
        <v>8043</v>
      </c>
      <c r="O2474" s="71">
        <v>0</v>
      </c>
      <c r="P2474" s="71">
        <v>25059.57</v>
      </c>
      <c r="Q2474" s="79">
        <v>3301.34</v>
      </c>
      <c r="R2474" s="79">
        <v>528.21</v>
      </c>
      <c r="S2474" s="71">
        <v>0</v>
      </c>
      <c r="T2474" s="79">
        <v>28889.119999999999</v>
      </c>
      <c r="U2474" s="87" t="s">
        <v>24</v>
      </c>
      <c r="V2474" s="84">
        <f t="shared" si="262"/>
        <v>1661.8414846006051</v>
      </c>
      <c r="W2474" s="78" t="s">
        <v>8494</v>
      </c>
      <c r="X2474" s="80" t="s">
        <v>1267</v>
      </c>
      <c r="Y2474" s="80" t="s">
        <v>129</v>
      </c>
      <c r="Z2474" s="80" t="s">
        <v>239</v>
      </c>
      <c r="AA2474" s="80" t="s">
        <v>122</v>
      </c>
      <c r="AB2474" s="76" t="s">
        <v>539</v>
      </c>
      <c r="AC2474" s="76" t="s">
        <v>540</v>
      </c>
      <c r="AD2474" s="76" t="s">
        <v>174</v>
      </c>
      <c r="AE2474" s="378">
        <v>67110003</v>
      </c>
      <c r="AF2474" s="76">
        <v>8793985</v>
      </c>
      <c r="AG2474" s="80" t="s">
        <v>550</v>
      </c>
      <c r="AH2474" s="60">
        <v>21499.17</v>
      </c>
      <c r="AI2474" s="75" t="s">
        <v>8152</v>
      </c>
      <c r="AJ2474" s="6" t="s">
        <v>103</v>
      </c>
      <c r="AK2474" s="81">
        <v>0</v>
      </c>
      <c r="AL2474" s="6" t="s">
        <v>103</v>
      </c>
      <c r="AM2474" s="342"/>
      <c r="AN2474" s="342"/>
      <c r="AO2474" s="342"/>
    </row>
    <row r="2475" spans="1:41">
      <c r="A2475" s="75" t="s">
        <v>8152</v>
      </c>
      <c r="B2475" s="6" t="s">
        <v>93</v>
      </c>
      <c r="C2475" s="76">
        <v>2474</v>
      </c>
      <c r="D2475" s="76" t="s">
        <v>98</v>
      </c>
      <c r="E2475" s="76" t="s">
        <v>2164</v>
      </c>
      <c r="F2475" s="6" t="str">
        <f t="shared" si="261"/>
        <v>BROKERAF-M-100-SI26-M46-B</v>
      </c>
      <c r="G2475" s="97" t="s">
        <v>7022</v>
      </c>
      <c r="H2475" s="95" t="s">
        <v>8112</v>
      </c>
      <c r="I2475" s="85" t="s">
        <v>6622</v>
      </c>
      <c r="J2475" s="92">
        <v>46125</v>
      </c>
      <c r="K2475" s="98" t="s">
        <v>7261</v>
      </c>
      <c r="L2475" s="77" t="s">
        <v>7262</v>
      </c>
      <c r="M2475" s="80" t="s">
        <v>117</v>
      </c>
      <c r="N2475" s="6" t="s">
        <v>6849</v>
      </c>
      <c r="O2475" s="71">
        <v>0</v>
      </c>
      <c r="P2475" s="71">
        <v>37170.660000000003</v>
      </c>
      <c r="Q2475" s="79">
        <v>0</v>
      </c>
      <c r="R2475" s="79">
        <v>0</v>
      </c>
      <c r="S2475" s="71">
        <v>0</v>
      </c>
      <c r="T2475" s="79">
        <v>37170.660000000003</v>
      </c>
      <c r="U2475" s="87" t="s">
        <v>24</v>
      </c>
      <c r="V2475" s="84">
        <f t="shared" si="262"/>
        <v>2138.2355986608222</v>
      </c>
      <c r="W2475" s="78" t="s">
        <v>8494</v>
      </c>
      <c r="X2475" s="80" t="s">
        <v>1267</v>
      </c>
      <c r="Y2475" s="80" t="s">
        <v>129</v>
      </c>
      <c r="Z2475" s="80" t="s">
        <v>239</v>
      </c>
      <c r="AA2475" s="80" t="s">
        <v>122</v>
      </c>
      <c r="AB2475" s="76" t="s">
        <v>1106</v>
      </c>
      <c r="AC2475" s="76" t="s">
        <v>540</v>
      </c>
      <c r="AD2475" s="76" t="s">
        <v>174</v>
      </c>
      <c r="AE2475" s="378">
        <v>67110003</v>
      </c>
      <c r="AF2475" s="76" t="s">
        <v>8522</v>
      </c>
      <c r="AG2475" s="80" t="s">
        <v>550</v>
      </c>
      <c r="AH2475" s="60">
        <v>30500.66</v>
      </c>
      <c r="AI2475" s="75" t="s">
        <v>8152</v>
      </c>
      <c r="AJ2475" s="6" t="s">
        <v>103</v>
      </c>
      <c r="AK2475" s="81">
        <v>0</v>
      </c>
      <c r="AL2475" s="6" t="s">
        <v>103</v>
      </c>
      <c r="AM2475" s="342"/>
      <c r="AN2475" s="342"/>
      <c r="AO2475" s="342"/>
    </row>
    <row r="2476" spans="1:41">
      <c r="A2476" s="75" t="s">
        <v>8152</v>
      </c>
      <c r="B2476" s="6" t="s">
        <v>93</v>
      </c>
      <c r="C2476" s="76">
        <v>2475</v>
      </c>
      <c r="D2476" s="76" t="s">
        <v>98</v>
      </c>
      <c r="E2476" s="76" t="s">
        <v>2164</v>
      </c>
      <c r="F2476" s="6" t="str">
        <f t="shared" si="261"/>
        <v>BROKERRM-M-044-SI26-M19-B</v>
      </c>
      <c r="G2476" s="97" t="s">
        <v>5526</v>
      </c>
      <c r="H2476" s="95" t="s">
        <v>8098</v>
      </c>
      <c r="I2476" s="85" t="s">
        <v>6622</v>
      </c>
      <c r="J2476" s="92">
        <v>46125</v>
      </c>
      <c r="K2476" s="92" t="s">
        <v>5735</v>
      </c>
      <c r="L2476" s="88" t="s">
        <v>5736</v>
      </c>
      <c r="M2476" s="80" t="s">
        <v>117</v>
      </c>
      <c r="N2476" s="6" t="s">
        <v>5737</v>
      </c>
      <c r="O2476" s="71">
        <v>0</v>
      </c>
      <c r="P2476" s="71">
        <v>10523.52</v>
      </c>
      <c r="Q2476" s="79">
        <v>0</v>
      </c>
      <c r="R2476" s="79">
        <v>0</v>
      </c>
      <c r="S2476" s="71">
        <v>0</v>
      </c>
      <c r="T2476" s="79">
        <v>10523.52</v>
      </c>
      <c r="U2476" s="87" t="s">
        <v>24</v>
      </c>
      <c r="V2476" s="84">
        <f t="shared" si="262"/>
        <v>605.36361439961343</v>
      </c>
      <c r="W2476" s="78" t="s">
        <v>8494</v>
      </c>
      <c r="X2476" s="80" t="s">
        <v>1267</v>
      </c>
      <c r="Y2476" s="80" t="s">
        <v>129</v>
      </c>
      <c r="Z2476" s="80" t="s">
        <v>239</v>
      </c>
      <c r="AA2476" s="80" t="s">
        <v>122</v>
      </c>
      <c r="AB2476" s="76" t="s">
        <v>539</v>
      </c>
      <c r="AC2476" s="76" t="s">
        <v>540</v>
      </c>
      <c r="AD2476" s="76" t="s">
        <v>174</v>
      </c>
      <c r="AE2476" s="378">
        <v>67110003</v>
      </c>
      <c r="AF2476" s="76" t="s">
        <v>8523</v>
      </c>
      <c r="AG2476" s="80" t="s">
        <v>550</v>
      </c>
      <c r="AH2476" s="60">
        <v>10523.52</v>
      </c>
      <c r="AI2476" s="75" t="s">
        <v>8152</v>
      </c>
      <c r="AJ2476" s="6" t="s">
        <v>103</v>
      </c>
      <c r="AK2476" s="81">
        <v>0</v>
      </c>
      <c r="AL2476" s="6" t="s">
        <v>103</v>
      </c>
      <c r="AM2476" s="342"/>
      <c r="AN2476" s="342"/>
      <c r="AO2476" s="342"/>
    </row>
    <row r="2477" spans="1:41">
      <c r="A2477" s="75" t="s">
        <v>8152</v>
      </c>
      <c r="B2477" s="6" t="s">
        <v>93</v>
      </c>
      <c r="C2477" s="76">
        <v>2476</v>
      </c>
      <c r="D2477" s="76" t="s">
        <v>98</v>
      </c>
      <c r="E2477" s="76" t="s">
        <v>2164</v>
      </c>
      <c r="F2477" s="6" t="str">
        <f t="shared" si="261"/>
        <v>BROKERRM-M-093-SI26-M19-B</v>
      </c>
      <c r="G2477" s="97" t="s">
        <v>8313</v>
      </c>
      <c r="H2477" s="95" t="s">
        <v>8314</v>
      </c>
      <c r="I2477" s="85" t="s">
        <v>6622</v>
      </c>
      <c r="J2477" s="92">
        <v>46125</v>
      </c>
      <c r="K2477" s="92" t="s">
        <v>8524</v>
      </c>
      <c r="L2477" s="88" t="s">
        <v>8525</v>
      </c>
      <c r="M2477" s="80" t="s">
        <v>117</v>
      </c>
      <c r="N2477" s="6" t="s">
        <v>8526</v>
      </c>
      <c r="O2477" s="71">
        <v>0</v>
      </c>
      <c r="P2477" s="71">
        <v>14062.17</v>
      </c>
      <c r="Q2477" s="79">
        <v>3672.1</v>
      </c>
      <c r="R2477" s="79">
        <v>587.53</v>
      </c>
      <c r="S2477" s="71">
        <v>0</v>
      </c>
      <c r="T2477" s="79">
        <v>18321.8</v>
      </c>
      <c r="U2477" s="87" t="s">
        <v>24</v>
      </c>
      <c r="V2477" s="84">
        <f t="shared" si="262"/>
        <v>1053.9582829991141</v>
      </c>
      <c r="W2477" s="78" t="s">
        <v>8494</v>
      </c>
      <c r="X2477" s="80" t="s">
        <v>1267</v>
      </c>
      <c r="Y2477" s="80" t="s">
        <v>129</v>
      </c>
      <c r="Z2477" s="80" t="s">
        <v>239</v>
      </c>
      <c r="AA2477" s="80" t="s">
        <v>122</v>
      </c>
      <c r="AB2477" s="76" t="s">
        <v>539</v>
      </c>
      <c r="AC2477" s="76" t="s">
        <v>540</v>
      </c>
      <c r="AD2477" s="76" t="s">
        <v>174</v>
      </c>
      <c r="AE2477" s="378">
        <v>67110003</v>
      </c>
      <c r="AF2477" s="76" t="s">
        <v>96</v>
      </c>
      <c r="AG2477" s="75"/>
      <c r="AH2477" s="60"/>
      <c r="AI2477" s="75" t="s">
        <v>8152</v>
      </c>
      <c r="AJ2477" s="6" t="s">
        <v>103</v>
      </c>
      <c r="AK2477" s="81">
        <v>0</v>
      </c>
      <c r="AL2477" s="6" t="s">
        <v>103</v>
      </c>
      <c r="AM2477" s="342"/>
      <c r="AN2477" s="342"/>
      <c r="AO2477" s="342"/>
    </row>
    <row r="2478" spans="1:41">
      <c r="A2478" s="75" t="s">
        <v>8152</v>
      </c>
      <c r="B2478" s="6" t="s">
        <v>93</v>
      </c>
      <c r="C2478" s="76">
        <v>2477</v>
      </c>
      <c r="D2478" s="76" t="s">
        <v>98</v>
      </c>
      <c r="E2478" s="76" t="s">
        <v>2164</v>
      </c>
      <c r="F2478" s="6" t="str">
        <f t="shared" si="261"/>
        <v>BROKERRM-M-092-SI26-M19-B</v>
      </c>
      <c r="G2478" s="97" t="s">
        <v>8315</v>
      </c>
      <c r="H2478" s="95" t="s">
        <v>8316</v>
      </c>
      <c r="I2478" s="85" t="s">
        <v>6622</v>
      </c>
      <c r="J2478" s="92">
        <v>46125</v>
      </c>
      <c r="K2478" s="92" t="s">
        <v>8527</v>
      </c>
      <c r="L2478" s="88" t="s">
        <v>8528</v>
      </c>
      <c r="M2478" s="80" t="s">
        <v>117</v>
      </c>
      <c r="N2478" s="6" t="s">
        <v>8529</v>
      </c>
      <c r="O2478" s="71">
        <v>0</v>
      </c>
      <c r="P2478" s="71">
        <v>14062.17</v>
      </c>
      <c r="Q2478" s="79">
        <v>4935.96</v>
      </c>
      <c r="R2478" s="79">
        <v>789.75</v>
      </c>
      <c r="S2478" s="71">
        <v>0</v>
      </c>
      <c r="T2478" s="79">
        <v>19787.88</v>
      </c>
      <c r="U2478" s="87" t="s">
        <v>24</v>
      </c>
      <c r="V2478" s="84">
        <f t="shared" si="262"/>
        <v>1138.294273979222</v>
      </c>
      <c r="W2478" s="70" t="s">
        <v>8494</v>
      </c>
      <c r="X2478" s="6" t="s">
        <v>1267</v>
      </c>
      <c r="Y2478" s="80" t="s">
        <v>129</v>
      </c>
      <c r="Z2478" s="80" t="s">
        <v>239</v>
      </c>
      <c r="AA2478" s="80" t="s">
        <v>122</v>
      </c>
      <c r="AB2478" s="76" t="s">
        <v>539</v>
      </c>
      <c r="AC2478" s="76" t="s">
        <v>540</v>
      </c>
      <c r="AD2478" s="76" t="s">
        <v>174</v>
      </c>
      <c r="AE2478" s="378">
        <v>67110003</v>
      </c>
      <c r="AF2478" s="76" t="s">
        <v>96</v>
      </c>
      <c r="AG2478" s="82"/>
      <c r="AH2478" s="60"/>
      <c r="AI2478" s="75" t="s">
        <v>8152</v>
      </c>
      <c r="AJ2478" s="6" t="s">
        <v>103</v>
      </c>
      <c r="AK2478" s="81">
        <v>0</v>
      </c>
      <c r="AL2478" s="6" t="s">
        <v>103</v>
      </c>
      <c r="AM2478" s="342"/>
      <c r="AN2478" s="342"/>
      <c r="AO2478" s="342"/>
    </row>
    <row r="2479" spans="1:41">
      <c r="A2479" s="75" t="s">
        <v>8152</v>
      </c>
      <c r="B2479" s="6" t="s">
        <v>93</v>
      </c>
      <c r="C2479" s="76">
        <v>2478</v>
      </c>
      <c r="D2479" s="76" t="s">
        <v>98</v>
      </c>
      <c r="E2479" s="76" t="s">
        <v>2164</v>
      </c>
      <c r="F2479" s="6" t="str">
        <f t="shared" si="261"/>
        <v xml:space="preserve">BROKERAF-M-113-SI26-M46-B//AF-M-114-SI26-M46-B//AF-M-115-SI26-M46-B//AF-M-116-SI26-M46-B </v>
      </c>
      <c r="G2479" s="97" t="s">
        <v>8317</v>
      </c>
      <c r="H2479" s="95" t="s">
        <v>8318</v>
      </c>
      <c r="I2479" s="85" t="s">
        <v>6622</v>
      </c>
      <c r="J2479" s="92">
        <v>46125</v>
      </c>
      <c r="K2479" s="92" t="s">
        <v>7276</v>
      </c>
      <c r="L2479" s="88" t="s">
        <v>7277</v>
      </c>
      <c r="M2479" s="80" t="s">
        <v>117</v>
      </c>
      <c r="N2479" s="6" t="s">
        <v>7278</v>
      </c>
      <c r="O2479" s="71">
        <v>0</v>
      </c>
      <c r="P2479" s="71">
        <v>15022</v>
      </c>
      <c r="Q2479" s="79">
        <v>0</v>
      </c>
      <c r="R2479" s="79">
        <v>0</v>
      </c>
      <c r="S2479" s="71">
        <v>0</v>
      </c>
      <c r="T2479" s="79">
        <v>15022</v>
      </c>
      <c r="U2479" s="87" t="s">
        <v>24</v>
      </c>
      <c r="V2479" s="84">
        <f t="shared" si="262"/>
        <v>864.13787549327526</v>
      </c>
      <c r="W2479" s="70" t="s">
        <v>8494</v>
      </c>
      <c r="X2479" s="6" t="s">
        <v>1267</v>
      </c>
      <c r="Y2479" s="80" t="s">
        <v>129</v>
      </c>
      <c r="Z2479" s="80" t="s">
        <v>239</v>
      </c>
      <c r="AA2479" s="80" t="s">
        <v>122</v>
      </c>
      <c r="AB2479" s="76" t="s">
        <v>1106</v>
      </c>
      <c r="AC2479" s="76" t="s">
        <v>540</v>
      </c>
      <c r="AD2479" s="76" t="s">
        <v>174</v>
      </c>
      <c r="AE2479" s="378">
        <v>67110003</v>
      </c>
      <c r="AF2479" s="76" t="s">
        <v>96</v>
      </c>
      <c r="AG2479" s="82"/>
      <c r="AH2479" s="60"/>
      <c r="AI2479" s="75" t="s">
        <v>8152</v>
      </c>
      <c r="AJ2479" s="6" t="s">
        <v>103</v>
      </c>
      <c r="AK2479" s="81">
        <v>0</v>
      </c>
      <c r="AL2479" s="6" t="s">
        <v>103</v>
      </c>
      <c r="AM2479" s="342"/>
      <c r="AN2479" s="342"/>
      <c r="AO2479" s="342"/>
    </row>
    <row r="2480" spans="1:41">
      <c r="A2480" s="75" t="s">
        <v>8152</v>
      </c>
      <c r="B2480" s="6" t="s">
        <v>93</v>
      </c>
      <c r="C2480" s="76">
        <v>2479</v>
      </c>
      <c r="D2480" s="76" t="s">
        <v>98</v>
      </c>
      <c r="E2480" s="76" t="s">
        <v>2164</v>
      </c>
      <c r="F2480" s="6" t="str">
        <f t="shared" si="261"/>
        <v>BROKERRM-M-127-SI26-M46-B//RM-M-126-SI26-M46-B//RM-M-125-SI26-M46-B//RM-M-124-SI26-M46-B</v>
      </c>
      <c r="G2480" s="97" t="s">
        <v>7040</v>
      </c>
      <c r="H2480" s="95" t="s">
        <v>8319</v>
      </c>
      <c r="I2480" s="85" t="s">
        <v>6622</v>
      </c>
      <c r="J2480" s="92">
        <v>46125</v>
      </c>
      <c r="K2480" s="92" t="s">
        <v>7283</v>
      </c>
      <c r="L2480" s="88" t="s">
        <v>7284</v>
      </c>
      <c r="M2480" s="80" t="s">
        <v>117</v>
      </c>
      <c r="N2480" s="6" t="s">
        <v>7285</v>
      </c>
      <c r="O2480" s="71">
        <v>0</v>
      </c>
      <c r="P2480" s="71">
        <v>42208.92</v>
      </c>
      <c r="Q2480" s="79">
        <v>0</v>
      </c>
      <c r="R2480" s="79">
        <v>0</v>
      </c>
      <c r="S2480" s="71">
        <v>0</v>
      </c>
      <c r="T2480" s="79">
        <v>42208.92</v>
      </c>
      <c r="U2480" s="87" t="s">
        <v>24</v>
      </c>
      <c r="V2480" s="84">
        <f t="shared" si="262"/>
        <v>2428.0606081524174</v>
      </c>
      <c r="W2480" s="89" t="s">
        <v>8494</v>
      </c>
      <c r="X2480" s="85" t="s">
        <v>1267</v>
      </c>
      <c r="Y2480" s="85" t="s">
        <v>129</v>
      </c>
      <c r="Z2480" s="85" t="s">
        <v>239</v>
      </c>
      <c r="AA2480" s="80" t="s">
        <v>122</v>
      </c>
      <c r="AB2480" s="76" t="s">
        <v>1106</v>
      </c>
      <c r="AC2480" s="76" t="s">
        <v>540</v>
      </c>
      <c r="AD2480" s="76" t="s">
        <v>174</v>
      </c>
      <c r="AE2480" s="378">
        <v>67110003</v>
      </c>
      <c r="AF2480" s="76" t="s">
        <v>96</v>
      </c>
      <c r="AG2480" s="82"/>
      <c r="AH2480" s="60"/>
      <c r="AI2480" s="75" t="s">
        <v>8152</v>
      </c>
      <c r="AJ2480" s="6" t="s">
        <v>103</v>
      </c>
      <c r="AK2480" s="81">
        <v>0</v>
      </c>
      <c r="AL2480" s="6" t="s">
        <v>103</v>
      </c>
      <c r="AM2480" s="342"/>
      <c r="AN2480" s="342"/>
      <c r="AO2480" s="342"/>
    </row>
    <row r="2481" spans="1:41">
      <c r="A2481" s="75" t="s">
        <v>8152</v>
      </c>
      <c r="B2481" s="6" t="s">
        <v>93</v>
      </c>
      <c r="C2481" s="76">
        <v>2480</v>
      </c>
      <c r="D2481" s="76" t="s">
        <v>98</v>
      </c>
      <c r="E2481" s="76" t="s">
        <v>2164</v>
      </c>
      <c r="F2481" s="6" t="str">
        <f t="shared" si="261"/>
        <v>BROKERRM-M-074-SI26-M19-B</v>
      </c>
      <c r="G2481" s="97" t="s">
        <v>6533</v>
      </c>
      <c r="H2481" s="95" t="s">
        <v>8115</v>
      </c>
      <c r="I2481" s="85" t="s">
        <v>6622</v>
      </c>
      <c r="J2481" s="92">
        <v>46125</v>
      </c>
      <c r="K2481" s="92" t="s">
        <v>8530</v>
      </c>
      <c r="L2481" s="88" t="s">
        <v>6673</v>
      </c>
      <c r="M2481" s="80" t="s">
        <v>117</v>
      </c>
      <c r="N2481" s="80" t="s">
        <v>5837</v>
      </c>
      <c r="O2481" s="71">
        <v>0</v>
      </c>
      <c r="P2481" s="71">
        <v>13405</v>
      </c>
      <c r="Q2481" s="79">
        <v>0</v>
      </c>
      <c r="R2481" s="79">
        <v>0</v>
      </c>
      <c r="S2481" s="71">
        <v>0</v>
      </c>
      <c r="T2481" s="79">
        <v>13405</v>
      </c>
      <c r="U2481" s="87" t="s">
        <v>24</v>
      </c>
      <c r="V2481" s="84">
        <f t="shared" si="262"/>
        <v>771.12023838286223</v>
      </c>
      <c r="W2481" s="89" t="s">
        <v>8494</v>
      </c>
      <c r="X2481" s="85" t="s">
        <v>1267</v>
      </c>
      <c r="Y2481" s="85" t="s">
        <v>129</v>
      </c>
      <c r="Z2481" s="85" t="s">
        <v>239</v>
      </c>
      <c r="AA2481" s="80" t="s">
        <v>122</v>
      </c>
      <c r="AB2481" s="76" t="s">
        <v>539</v>
      </c>
      <c r="AC2481" s="76" t="s">
        <v>540</v>
      </c>
      <c r="AD2481" s="76" t="s">
        <v>174</v>
      </c>
      <c r="AE2481" s="378">
        <v>67110003</v>
      </c>
      <c r="AF2481" s="76" t="s">
        <v>8531</v>
      </c>
      <c r="AG2481" s="80" t="s">
        <v>550</v>
      </c>
      <c r="AH2481" s="60">
        <v>6948</v>
      </c>
      <c r="AI2481" s="75" t="s">
        <v>8152</v>
      </c>
      <c r="AJ2481" s="6" t="s">
        <v>103</v>
      </c>
      <c r="AK2481" s="81">
        <v>0</v>
      </c>
      <c r="AL2481" s="6" t="s">
        <v>103</v>
      </c>
      <c r="AM2481" s="342"/>
      <c r="AN2481" s="342"/>
      <c r="AO2481" s="342"/>
    </row>
    <row r="2482" spans="1:41">
      <c r="A2482" s="75" t="s">
        <v>8152</v>
      </c>
      <c r="B2482" s="6" t="s">
        <v>93</v>
      </c>
      <c r="C2482" s="76">
        <v>2481</v>
      </c>
      <c r="D2482" s="76" t="s">
        <v>98</v>
      </c>
      <c r="E2482" s="76" t="s">
        <v>2164</v>
      </c>
      <c r="F2482" s="6" t="str">
        <f t="shared" si="261"/>
        <v>BROKERRM-M-091-SI26-M19-B</v>
      </c>
      <c r="G2482" s="97" t="s">
        <v>7046</v>
      </c>
      <c r="H2482" s="95" t="s">
        <v>8320</v>
      </c>
      <c r="I2482" s="85" t="s">
        <v>6622</v>
      </c>
      <c r="J2482" s="92">
        <v>46125</v>
      </c>
      <c r="K2482" s="92" t="s">
        <v>7290</v>
      </c>
      <c r="L2482" s="91" t="s">
        <v>7291</v>
      </c>
      <c r="M2482" s="80" t="s">
        <v>117</v>
      </c>
      <c r="N2482" s="80" t="s">
        <v>7292</v>
      </c>
      <c r="O2482" s="71">
        <v>0</v>
      </c>
      <c r="P2482" s="71">
        <v>6658.4</v>
      </c>
      <c r="Q2482" s="79">
        <v>0</v>
      </c>
      <c r="R2482" s="79">
        <v>0</v>
      </c>
      <c r="S2482" s="71">
        <v>0</v>
      </c>
      <c r="T2482" s="79">
        <v>6658.4</v>
      </c>
      <c r="U2482" s="87" t="s">
        <v>24</v>
      </c>
      <c r="V2482" s="84">
        <f t="shared" si="262"/>
        <v>383.02327454296523</v>
      </c>
      <c r="W2482" s="70" t="s">
        <v>8494</v>
      </c>
      <c r="X2482" s="6" t="s">
        <v>1267</v>
      </c>
      <c r="Y2482" s="80" t="s">
        <v>129</v>
      </c>
      <c r="Z2482" s="80" t="s">
        <v>239</v>
      </c>
      <c r="AA2482" s="80" t="s">
        <v>122</v>
      </c>
      <c r="AB2482" s="76" t="s">
        <v>539</v>
      </c>
      <c r="AC2482" s="76" t="s">
        <v>540</v>
      </c>
      <c r="AD2482" s="76" t="s">
        <v>174</v>
      </c>
      <c r="AE2482" s="378">
        <v>67110003</v>
      </c>
      <c r="AF2482" s="76" t="s">
        <v>8532</v>
      </c>
      <c r="AG2482" s="82"/>
      <c r="AH2482" s="60"/>
      <c r="AI2482" s="75" t="s">
        <v>8152</v>
      </c>
      <c r="AJ2482" s="6" t="s">
        <v>103</v>
      </c>
      <c r="AK2482" s="81">
        <v>0</v>
      </c>
      <c r="AL2482" s="6" t="s">
        <v>103</v>
      </c>
      <c r="AM2482" s="342"/>
      <c r="AN2482" s="342"/>
      <c r="AO2482" s="342"/>
    </row>
    <row r="2483" spans="1:41">
      <c r="A2483" s="75" t="s">
        <v>8152</v>
      </c>
      <c r="B2483" s="6" t="s">
        <v>93</v>
      </c>
      <c r="C2483" s="76">
        <v>2482</v>
      </c>
      <c r="D2483" s="76" t="s">
        <v>98</v>
      </c>
      <c r="E2483" s="76" t="s">
        <v>2164</v>
      </c>
      <c r="F2483" s="6" t="str">
        <f t="shared" si="261"/>
        <v>BROKERRM-A-012-SI26-M19-L-B</v>
      </c>
      <c r="G2483" s="97" t="s">
        <v>6559</v>
      </c>
      <c r="H2483" s="95" t="s">
        <v>8321</v>
      </c>
      <c r="I2483" s="85" t="s">
        <v>6622</v>
      </c>
      <c r="J2483" s="92">
        <v>46125</v>
      </c>
      <c r="K2483" s="92" t="s">
        <v>6699</v>
      </c>
      <c r="L2483" s="77">
        <v>263768333</v>
      </c>
      <c r="M2483" s="80" t="s">
        <v>117</v>
      </c>
      <c r="N2483" s="80">
        <v>263768333</v>
      </c>
      <c r="O2483" s="71">
        <v>0</v>
      </c>
      <c r="P2483" s="71">
        <v>2049.7199999999998</v>
      </c>
      <c r="Q2483" s="79">
        <v>0</v>
      </c>
      <c r="R2483" s="79">
        <v>0</v>
      </c>
      <c r="S2483" s="71">
        <v>0</v>
      </c>
      <c r="T2483" s="79">
        <v>2049.7199999999998</v>
      </c>
      <c r="U2483" s="87" t="s">
        <v>24</v>
      </c>
      <c r="V2483" s="84">
        <f t="shared" si="262"/>
        <v>117.90977806923686</v>
      </c>
      <c r="W2483" s="70" t="s">
        <v>8494</v>
      </c>
      <c r="X2483" s="80" t="s">
        <v>1267</v>
      </c>
      <c r="Y2483" s="80" t="s">
        <v>129</v>
      </c>
      <c r="Z2483" s="80" t="s">
        <v>239</v>
      </c>
      <c r="AA2483" s="80" t="s">
        <v>122</v>
      </c>
      <c r="AB2483" s="76" t="s">
        <v>539</v>
      </c>
      <c r="AC2483" s="76" t="s">
        <v>540</v>
      </c>
      <c r="AD2483" s="76" t="s">
        <v>174</v>
      </c>
      <c r="AE2483" s="378">
        <v>67110003</v>
      </c>
      <c r="AF2483" s="76" t="s">
        <v>8533</v>
      </c>
      <c r="AG2483" s="82"/>
      <c r="AH2483" s="60"/>
      <c r="AI2483" s="75" t="s">
        <v>8152</v>
      </c>
      <c r="AJ2483" s="6" t="s">
        <v>103</v>
      </c>
      <c r="AK2483" s="81">
        <v>0</v>
      </c>
      <c r="AL2483" s="6" t="s">
        <v>103</v>
      </c>
      <c r="AM2483" s="342"/>
      <c r="AN2483" s="342"/>
      <c r="AO2483" s="342"/>
    </row>
    <row r="2484" spans="1:41" ht="29">
      <c r="A2484" s="75" t="s">
        <v>8152</v>
      </c>
      <c r="B2484" s="6" t="s">
        <v>93</v>
      </c>
      <c r="C2484" s="76">
        <v>2483</v>
      </c>
      <c r="D2484" s="76" t="s">
        <v>98</v>
      </c>
      <c r="E2484" s="76" t="s">
        <v>2164</v>
      </c>
      <c r="F2484" s="6" t="str">
        <f t="shared" si="261"/>
        <v>BROKERRM-A-025-SI26-M19-L-B</v>
      </c>
      <c r="G2484" s="97" t="s">
        <v>8322</v>
      </c>
      <c r="H2484" s="95" t="s">
        <v>8323</v>
      </c>
      <c r="I2484" s="85" t="s">
        <v>6622</v>
      </c>
      <c r="J2484" s="92">
        <v>46125</v>
      </c>
      <c r="K2484" s="95" t="s">
        <v>8534</v>
      </c>
      <c r="L2484" s="72" t="s">
        <v>8535</v>
      </c>
      <c r="M2484" s="80" t="s">
        <v>117</v>
      </c>
      <c r="N2484" s="80" t="s">
        <v>8535</v>
      </c>
      <c r="O2484" s="71">
        <v>0</v>
      </c>
      <c r="P2484" s="71">
        <v>8887.92</v>
      </c>
      <c r="Q2484" s="79">
        <v>2519.2600000000002</v>
      </c>
      <c r="R2484" s="79">
        <v>403.08</v>
      </c>
      <c r="S2484" s="71">
        <v>0</v>
      </c>
      <c r="T2484" s="79">
        <v>11810.26</v>
      </c>
      <c r="U2484" s="87" t="s">
        <v>24</v>
      </c>
      <c r="V2484" s="84">
        <f t="shared" si="262"/>
        <v>679.38310380929374</v>
      </c>
      <c r="W2484" s="89" t="s">
        <v>8494</v>
      </c>
      <c r="X2484" s="87" t="s">
        <v>1267</v>
      </c>
      <c r="Y2484" s="85" t="s">
        <v>129</v>
      </c>
      <c r="Z2484" s="85" t="s">
        <v>239</v>
      </c>
      <c r="AA2484" s="85" t="s">
        <v>122</v>
      </c>
      <c r="AB2484" s="76" t="s">
        <v>539</v>
      </c>
      <c r="AC2484" s="76" t="s">
        <v>540</v>
      </c>
      <c r="AD2484" s="76" t="s">
        <v>174</v>
      </c>
      <c r="AE2484" s="378">
        <v>67110003</v>
      </c>
      <c r="AF2484" s="76" t="s">
        <v>96</v>
      </c>
      <c r="AG2484" s="75"/>
      <c r="AH2484" s="60"/>
      <c r="AI2484" s="75" t="s">
        <v>8152</v>
      </c>
      <c r="AJ2484" s="6" t="s">
        <v>103</v>
      </c>
      <c r="AK2484" s="81">
        <v>0</v>
      </c>
      <c r="AL2484" s="6" t="s">
        <v>103</v>
      </c>
      <c r="AM2484" s="342"/>
      <c r="AN2484" s="342"/>
      <c r="AO2484" s="342"/>
    </row>
    <row r="2485" spans="1:41" ht="29">
      <c r="A2485" s="75" t="s">
        <v>8152</v>
      </c>
      <c r="B2485" s="6" t="s">
        <v>93</v>
      </c>
      <c r="C2485" s="76">
        <v>2484</v>
      </c>
      <c r="D2485" s="76" t="s">
        <v>98</v>
      </c>
      <c r="E2485" s="76" t="s">
        <v>2164</v>
      </c>
      <c r="F2485" s="6" t="str">
        <f t="shared" si="261"/>
        <v>BROKERRM-A-045-SI26-M19-L-B</v>
      </c>
      <c r="G2485" s="97" t="s">
        <v>8324</v>
      </c>
      <c r="H2485" s="95" t="s">
        <v>8325</v>
      </c>
      <c r="I2485" s="85" t="s">
        <v>6622</v>
      </c>
      <c r="J2485" s="92">
        <v>46126</v>
      </c>
      <c r="K2485" s="95" t="s">
        <v>8536</v>
      </c>
      <c r="L2485" s="72" t="s">
        <v>8537</v>
      </c>
      <c r="M2485" s="80" t="s">
        <v>117</v>
      </c>
      <c r="N2485" s="80" t="s">
        <v>8537</v>
      </c>
      <c r="O2485" s="71">
        <v>0</v>
      </c>
      <c r="P2485" s="71">
        <v>9925.11</v>
      </c>
      <c r="Q2485" s="79">
        <v>2519.2600000000002</v>
      </c>
      <c r="R2485" s="79">
        <v>403.08</v>
      </c>
      <c r="S2485" s="71">
        <v>0</v>
      </c>
      <c r="T2485" s="79">
        <v>12847.45</v>
      </c>
      <c r="U2485" s="87" t="s">
        <v>24</v>
      </c>
      <c r="V2485" s="84">
        <f t="shared" si="262"/>
        <v>739.04727389868731</v>
      </c>
      <c r="W2485" s="89" t="s">
        <v>8538</v>
      </c>
      <c r="X2485" s="87" t="s">
        <v>1267</v>
      </c>
      <c r="Y2485" s="85" t="s">
        <v>129</v>
      </c>
      <c r="Z2485" s="85" t="s">
        <v>239</v>
      </c>
      <c r="AA2485" s="85" t="s">
        <v>122</v>
      </c>
      <c r="AB2485" s="76" t="s">
        <v>539</v>
      </c>
      <c r="AC2485" s="76" t="s">
        <v>540</v>
      </c>
      <c r="AD2485" s="76" t="s">
        <v>174</v>
      </c>
      <c r="AE2485" s="378">
        <v>67110003</v>
      </c>
      <c r="AF2485" s="76" t="s">
        <v>96</v>
      </c>
      <c r="AG2485" s="82"/>
      <c r="AH2485" s="60"/>
      <c r="AI2485" s="75" t="s">
        <v>8152</v>
      </c>
      <c r="AJ2485" s="6" t="s">
        <v>103</v>
      </c>
      <c r="AK2485" s="81">
        <v>0</v>
      </c>
      <c r="AL2485" s="6" t="s">
        <v>103</v>
      </c>
      <c r="AM2485" s="342"/>
      <c r="AN2485" s="342"/>
      <c r="AO2485" s="342"/>
    </row>
    <row r="2486" spans="1:41" ht="29">
      <c r="A2486" s="75" t="s">
        <v>8152</v>
      </c>
      <c r="B2486" s="6" t="s">
        <v>93</v>
      </c>
      <c r="C2486" s="76">
        <v>2485</v>
      </c>
      <c r="D2486" s="76" t="s">
        <v>98</v>
      </c>
      <c r="E2486" s="76" t="s">
        <v>2164</v>
      </c>
      <c r="F2486" s="6" t="str">
        <f t="shared" si="261"/>
        <v>BROKERRM-A-040-SI26-M19-L-B</v>
      </c>
      <c r="G2486" s="97" t="s">
        <v>8326</v>
      </c>
      <c r="H2486" s="95" t="s">
        <v>8327</v>
      </c>
      <c r="I2486" s="85" t="s">
        <v>6622</v>
      </c>
      <c r="J2486" s="92">
        <v>46127</v>
      </c>
      <c r="K2486" s="95" t="s">
        <v>8539</v>
      </c>
      <c r="L2486" s="72">
        <v>266757958</v>
      </c>
      <c r="M2486" s="80" t="s">
        <v>117</v>
      </c>
      <c r="N2486" s="80">
        <v>266757958</v>
      </c>
      <c r="O2486" s="71">
        <v>0</v>
      </c>
      <c r="P2486" s="71">
        <v>9065.4</v>
      </c>
      <c r="Q2486" s="79">
        <v>2505.46</v>
      </c>
      <c r="R2486" s="79">
        <v>400.87</v>
      </c>
      <c r="S2486" s="71">
        <v>0</v>
      </c>
      <c r="T2486" s="79">
        <v>11971.73</v>
      </c>
      <c r="U2486" s="87" t="s">
        <v>24</v>
      </c>
      <c r="V2486" s="84">
        <f t="shared" si="262"/>
        <v>688.67163681128397</v>
      </c>
      <c r="W2486" s="89" t="s">
        <v>8540</v>
      </c>
      <c r="X2486" s="87" t="s">
        <v>1267</v>
      </c>
      <c r="Y2486" s="85" t="s">
        <v>129</v>
      </c>
      <c r="Z2486" s="85" t="s">
        <v>239</v>
      </c>
      <c r="AA2486" s="85" t="s">
        <v>122</v>
      </c>
      <c r="AB2486" s="76" t="s">
        <v>539</v>
      </c>
      <c r="AC2486" s="76" t="s">
        <v>540</v>
      </c>
      <c r="AD2486" s="76" t="s">
        <v>174</v>
      </c>
      <c r="AE2486" s="378">
        <v>67110003</v>
      </c>
      <c r="AF2486" s="76" t="s">
        <v>96</v>
      </c>
      <c r="AG2486" s="75"/>
      <c r="AH2486" s="60"/>
      <c r="AI2486" s="75" t="s">
        <v>8152</v>
      </c>
      <c r="AJ2486" s="6" t="s">
        <v>103</v>
      </c>
      <c r="AK2486" s="81">
        <v>0</v>
      </c>
      <c r="AL2486" s="6" t="s">
        <v>103</v>
      </c>
      <c r="AM2486" s="342"/>
      <c r="AN2486" s="342"/>
      <c r="AO2486" s="342"/>
    </row>
    <row r="2487" spans="1:41" ht="29">
      <c r="A2487" s="75" t="s">
        <v>8152</v>
      </c>
      <c r="B2487" s="6" t="s">
        <v>93</v>
      </c>
      <c r="C2487" s="76">
        <v>2486</v>
      </c>
      <c r="D2487" s="76" t="s">
        <v>98</v>
      </c>
      <c r="E2487" s="76" t="s">
        <v>2164</v>
      </c>
      <c r="F2487" s="6" t="str">
        <f t="shared" si="261"/>
        <v>BROKERRM-M-105-SI26-M19-B</v>
      </c>
      <c r="G2487" s="97" t="s">
        <v>8328</v>
      </c>
      <c r="H2487" s="95" t="s">
        <v>8105</v>
      </c>
      <c r="I2487" s="85" t="s">
        <v>6622</v>
      </c>
      <c r="J2487" s="92">
        <v>46127</v>
      </c>
      <c r="K2487" s="95" t="s">
        <v>8541</v>
      </c>
      <c r="L2487" s="72" t="s">
        <v>8542</v>
      </c>
      <c r="M2487" s="80" t="s">
        <v>117</v>
      </c>
      <c r="N2487" s="80" t="s">
        <v>8543</v>
      </c>
      <c r="O2487" s="71">
        <v>0</v>
      </c>
      <c r="P2487" s="71">
        <v>38037.56</v>
      </c>
      <c r="Q2487" s="79">
        <v>5659.88</v>
      </c>
      <c r="R2487" s="79">
        <v>905.58</v>
      </c>
      <c r="S2487" s="71">
        <v>0</v>
      </c>
      <c r="T2487" s="79">
        <v>44603.02</v>
      </c>
      <c r="U2487" s="87" t="s">
        <v>24</v>
      </c>
      <c r="V2487" s="84">
        <f t="shared" si="262"/>
        <v>2565.7807844084718</v>
      </c>
      <c r="W2487" s="89" t="s">
        <v>8540</v>
      </c>
      <c r="X2487" s="87" t="s">
        <v>1267</v>
      </c>
      <c r="Y2487" s="85" t="s">
        <v>129</v>
      </c>
      <c r="Z2487" s="85" t="s">
        <v>239</v>
      </c>
      <c r="AA2487" s="85" t="s">
        <v>122</v>
      </c>
      <c r="AB2487" s="76" t="s">
        <v>539</v>
      </c>
      <c r="AC2487" s="76" t="s">
        <v>540</v>
      </c>
      <c r="AD2487" s="76" t="s">
        <v>174</v>
      </c>
      <c r="AE2487" s="378">
        <v>67110003</v>
      </c>
      <c r="AF2487" s="76">
        <v>8797812</v>
      </c>
      <c r="AG2487" s="80" t="s">
        <v>550</v>
      </c>
      <c r="AH2487" s="60">
        <v>34477.160000000003</v>
      </c>
      <c r="AI2487" s="75" t="s">
        <v>8152</v>
      </c>
      <c r="AJ2487" s="6" t="s">
        <v>103</v>
      </c>
      <c r="AK2487" s="81">
        <v>0</v>
      </c>
      <c r="AL2487" s="6" t="s">
        <v>103</v>
      </c>
      <c r="AM2487" s="342"/>
      <c r="AN2487" s="342"/>
      <c r="AO2487" s="342"/>
    </row>
    <row r="2488" spans="1:41" ht="29">
      <c r="A2488" s="75" t="s">
        <v>8152</v>
      </c>
      <c r="B2488" s="6" t="s">
        <v>93</v>
      </c>
      <c r="C2488" s="76">
        <v>2487</v>
      </c>
      <c r="D2488" s="76" t="s">
        <v>98</v>
      </c>
      <c r="E2488" s="76" t="s">
        <v>2164</v>
      </c>
      <c r="F2488" s="6" t="str">
        <f t="shared" si="261"/>
        <v>BROKERRM-M-101-SI26-M19-B</v>
      </c>
      <c r="G2488" s="97" t="s">
        <v>8329</v>
      </c>
      <c r="H2488" s="95" t="s">
        <v>8120</v>
      </c>
      <c r="I2488" s="85" t="s">
        <v>6622</v>
      </c>
      <c r="J2488" s="92">
        <v>46127</v>
      </c>
      <c r="K2488" s="95" t="s">
        <v>8544</v>
      </c>
      <c r="L2488" s="72" t="s">
        <v>8545</v>
      </c>
      <c r="M2488" s="80" t="s">
        <v>117</v>
      </c>
      <c r="N2488" s="80" t="s">
        <v>8546</v>
      </c>
      <c r="O2488" s="71">
        <v>0</v>
      </c>
      <c r="P2488" s="71">
        <v>42963.96</v>
      </c>
      <c r="Q2488" s="79">
        <v>7130.82</v>
      </c>
      <c r="R2488" s="79">
        <v>1140.93</v>
      </c>
      <c r="S2488" s="71">
        <v>0</v>
      </c>
      <c r="T2488" s="79">
        <v>51235.71</v>
      </c>
      <c r="U2488" s="87" t="s">
        <v>24</v>
      </c>
      <c r="V2488" s="84">
        <f t="shared" si="262"/>
        <v>2947.3250957788282</v>
      </c>
      <c r="W2488" s="89" t="s">
        <v>8540</v>
      </c>
      <c r="X2488" s="87" t="s">
        <v>1267</v>
      </c>
      <c r="Y2488" s="85" t="s">
        <v>129</v>
      </c>
      <c r="Z2488" s="85" t="s">
        <v>239</v>
      </c>
      <c r="AA2488" s="85" t="s">
        <v>122</v>
      </c>
      <c r="AB2488" s="76" t="s">
        <v>539</v>
      </c>
      <c r="AC2488" s="76" t="s">
        <v>540</v>
      </c>
      <c r="AD2488" s="76" t="s">
        <v>174</v>
      </c>
      <c r="AE2488" s="378">
        <v>67110003</v>
      </c>
      <c r="AF2488" s="76" t="s">
        <v>8127</v>
      </c>
      <c r="AG2488" s="80" t="s">
        <v>550</v>
      </c>
      <c r="AH2488" s="60">
        <v>35434.080000000002</v>
      </c>
      <c r="AI2488" s="75" t="s">
        <v>8152</v>
      </c>
      <c r="AJ2488" s="6" t="s">
        <v>103</v>
      </c>
      <c r="AK2488" s="81">
        <v>0</v>
      </c>
      <c r="AL2488" s="6" t="s">
        <v>103</v>
      </c>
      <c r="AM2488" s="342"/>
      <c r="AN2488" s="342"/>
      <c r="AO2488" s="342"/>
    </row>
    <row r="2489" spans="1:41" ht="29">
      <c r="A2489" s="75" t="s">
        <v>8152</v>
      </c>
      <c r="B2489" s="6" t="s">
        <v>93</v>
      </c>
      <c r="C2489" s="76">
        <v>2488</v>
      </c>
      <c r="D2489" s="76" t="s">
        <v>98</v>
      </c>
      <c r="E2489" s="76" t="s">
        <v>2164</v>
      </c>
      <c r="F2489" s="6" t="str">
        <f t="shared" si="261"/>
        <v>BROKERRM-M-098-SI26-M19-B</v>
      </c>
      <c r="G2489" s="97" t="s">
        <v>8330</v>
      </c>
      <c r="H2489" s="95" t="s">
        <v>8121</v>
      </c>
      <c r="I2489" s="85" t="s">
        <v>6622</v>
      </c>
      <c r="J2489" s="92">
        <v>46127</v>
      </c>
      <c r="K2489" s="95" t="s">
        <v>8547</v>
      </c>
      <c r="L2489" s="73" t="s">
        <v>8548</v>
      </c>
      <c r="M2489" s="80" t="s">
        <v>117</v>
      </c>
      <c r="N2489" s="73" t="s">
        <v>8549</v>
      </c>
      <c r="O2489" s="71">
        <v>0</v>
      </c>
      <c r="P2489" s="71">
        <v>27678.86</v>
      </c>
      <c r="Q2489" s="79">
        <v>4060.98</v>
      </c>
      <c r="R2489" s="79">
        <v>649.75</v>
      </c>
      <c r="S2489" s="71">
        <v>0</v>
      </c>
      <c r="T2489" s="79">
        <v>32389.59</v>
      </c>
      <c r="U2489" s="87" t="s">
        <v>24</v>
      </c>
      <c r="V2489" s="84">
        <f t="shared" si="262"/>
        <v>1863.2053981292927</v>
      </c>
      <c r="W2489" s="89" t="s">
        <v>8540</v>
      </c>
      <c r="X2489" s="87" t="s">
        <v>1267</v>
      </c>
      <c r="Y2489" s="85" t="s">
        <v>129</v>
      </c>
      <c r="Z2489" s="85" t="s">
        <v>239</v>
      </c>
      <c r="AA2489" s="85" t="s">
        <v>122</v>
      </c>
      <c r="AB2489" s="76" t="s">
        <v>539</v>
      </c>
      <c r="AC2489" s="76" t="s">
        <v>540</v>
      </c>
      <c r="AD2489" s="76" t="s">
        <v>174</v>
      </c>
      <c r="AE2489" s="378">
        <v>67110003</v>
      </c>
      <c r="AF2489" s="76" t="s">
        <v>8128</v>
      </c>
      <c r="AG2489" s="80" t="s">
        <v>550</v>
      </c>
      <c r="AH2489" s="60">
        <v>25826.36</v>
      </c>
      <c r="AI2489" s="75" t="s">
        <v>8152</v>
      </c>
      <c r="AJ2489" s="6" t="s">
        <v>103</v>
      </c>
      <c r="AK2489" s="81">
        <v>0</v>
      </c>
      <c r="AL2489" s="6" t="s">
        <v>103</v>
      </c>
      <c r="AM2489" s="342"/>
      <c r="AN2489" s="342"/>
      <c r="AO2489" s="342"/>
    </row>
    <row r="2490" spans="1:41" ht="29">
      <c r="A2490" s="75" t="s">
        <v>8152</v>
      </c>
      <c r="B2490" s="6" t="s">
        <v>93</v>
      </c>
      <c r="C2490" s="76">
        <v>2489</v>
      </c>
      <c r="D2490" s="76" t="s">
        <v>98</v>
      </c>
      <c r="E2490" s="76" t="s">
        <v>2164</v>
      </c>
      <c r="F2490" s="6" t="str">
        <f t="shared" si="261"/>
        <v>BROKERRM-M-097-SI26-M19-B</v>
      </c>
      <c r="G2490" s="97" t="s">
        <v>8331</v>
      </c>
      <c r="H2490" s="95" t="s">
        <v>8332</v>
      </c>
      <c r="I2490" s="85" t="s">
        <v>6622</v>
      </c>
      <c r="J2490" s="92">
        <v>46127</v>
      </c>
      <c r="K2490" s="95" t="s">
        <v>8550</v>
      </c>
      <c r="L2490" s="73" t="s">
        <v>8551</v>
      </c>
      <c r="M2490" s="80" t="s">
        <v>117</v>
      </c>
      <c r="N2490" s="73" t="s">
        <v>8552</v>
      </c>
      <c r="O2490" s="71">
        <v>0</v>
      </c>
      <c r="P2490" s="71">
        <v>12411.27</v>
      </c>
      <c r="Q2490" s="79">
        <v>3672.1</v>
      </c>
      <c r="R2490" s="79">
        <v>587.53</v>
      </c>
      <c r="S2490" s="71">
        <v>0</v>
      </c>
      <c r="T2490" s="79">
        <v>16670.900000000001</v>
      </c>
      <c r="U2490" s="87" t="s">
        <v>24</v>
      </c>
      <c r="V2490" s="84">
        <f t="shared" si="262"/>
        <v>958.99055442423412</v>
      </c>
      <c r="W2490" s="89" t="s">
        <v>8540</v>
      </c>
      <c r="X2490" s="87" t="s">
        <v>1267</v>
      </c>
      <c r="Y2490" s="85" t="s">
        <v>129</v>
      </c>
      <c r="Z2490" s="85" t="s">
        <v>239</v>
      </c>
      <c r="AA2490" s="85" t="s">
        <v>122</v>
      </c>
      <c r="AB2490" s="76" t="s">
        <v>539</v>
      </c>
      <c r="AC2490" s="76" t="s">
        <v>540</v>
      </c>
      <c r="AD2490" s="76" t="s">
        <v>174</v>
      </c>
      <c r="AE2490" s="378">
        <v>67110003</v>
      </c>
      <c r="AF2490" s="76" t="s">
        <v>8129</v>
      </c>
      <c r="AG2490" s="75"/>
      <c r="AH2490" s="60"/>
      <c r="AI2490" s="75" t="s">
        <v>8152</v>
      </c>
      <c r="AJ2490" s="6" t="s">
        <v>103</v>
      </c>
      <c r="AK2490" s="81">
        <v>0</v>
      </c>
      <c r="AL2490" s="6" t="s">
        <v>103</v>
      </c>
      <c r="AM2490" s="342"/>
      <c r="AN2490" s="342"/>
      <c r="AO2490" s="342"/>
    </row>
    <row r="2491" spans="1:41" ht="29">
      <c r="A2491" s="75" t="s">
        <v>8152</v>
      </c>
      <c r="B2491" s="6" t="s">
        <v>93</v>
      </c>
      <c r="C2491" s="76">
        <v>2490</v>
      </c>
      <c r="D2491" s="76" t="s">
        <v>98</v>
      </c>
      <c r="E2491" s="76" t="s">
        <v>2164</v>
      </c>
      <c r="F2491" s="6" t="str">
        <f t="shared" si="261"/>
        <v>BROKERRM-M-099-SI26-M19-B</v>
      </c>
      <c r="G2491" s="97" t="s">
        <v>8333</v>
      </c>
      <c r="H2491" s="95" t="s">
        <v>8122</v>
      </c>
      <c r="I2491" s="85" t="s">
        <v>6622</v>
      </c>
      <c r="J2491" s="92">
        <v>46127</v>
      </c>
      <c r="K2491" s="95" t="s">
        <v>8553</v>
      </c>
      <c r="L2491" s="73" t="s">
        <v>8554</v>
      </c>
      <c r="M2491" s="80" t="s">
        <v>117</v>
      </c>
      <c r="N2491" s="73" t="s">
        <v>8555</v>
      </c>
      <c r="O2491" s="71">
        <v>0</v>
      </c>
      <c r="P2491" s="71">
        <v>30327.14</v>
      </c>
      <c r="Q2491" s="79">
        <v>3574.88</v>
      </c>
      <c r="R2491" s="79">
        <v>571.98</v>
      </c>
      <c r="S2491" s="71">
        <v>0</v>
      </c>
      <c r="T2491" s="79">
        <v>34474</v>
      </c>
      <c r="U2491" s="87" t="s">
        <v>24</v>
      </c>
      <c r="V2491" s="84">
        <f t="shared" si="262"/>
        <v>1983.1107122723454</v>
      </c>
      <c r="W2491" s="78" t="s">
        <v>8540</v>
      </c>
      <c r="X2491" s="87" t="s">
        <v>1267</v>
      </c>
      <c r="Y2491" s="85" t="s">
        <v>129</v>
      </c>
      <c r="Z2491" s="85" t="s">
        <v>239</v>
      </c>
      <c r="AA2491" s="85" t="s">
        <v>122</v>
      </c>
      <c r="AB2491" s="76" t="s">
        <v>539</v>
      </c>
      <c r="AC2491" s="76" t="s">
        <v>540</v>
      </c>
      <c r="AD2491" s="76" t="s">
        <v>174</v>
      </c>
      <c r="AE2491" s="378">
        <v>67110003</v>
      </c>
      <c r="AF2491" s="76" t="s">
        <v>8129</v>
      </c>
      <c r="AG2491" s="80" t="s">
        <v>550</v>
      </c>
      <c r="AH2491" s="60">
        <v>25826.36</v>
      </c>
      <c r="AI2491" s="75" t="s">
        <v>8152</v>
      </c>
      <c r="AJ2491" s="6" t="s">
        <v>103</v>
      </c>
      <c r="AK2491" s="81">
        <v>0</v>
      </c>
      <c r="AL2491" s="6" t="s">
        <v>103</v>
      </c>
      <c r="AM2491" s="342"/>
      <c r="AN2491" s="342"/>
      <c r="AO2491" s="342"/>
    </row>
    <row r="2492" spans="1:41" ht="29">
      <c r="A2492" s="75" t="s">
        <v>8152</v>
      </c>
      <c r="B2492" s="6" t="s">
        <v>93</v>
      </c>
      <c r="C2492" s="76">
        <v>2491</v>
      </c>
      <c r="D2492" s="76" t="s">
        <v>98</v>
      </c>
      <c r="E2492" s="76" t="s">
        <v>2164</v>
      </c>
      <c r="F2492" s="6" t="str">
        <f t="shared" si="261"/>
        <v>BROKERRM-M-100-SI26-M19-B</v>
      </c>
      <c r="G2492" s="97" t="s">
        <v>8334</v>
      </c>
      <c r="H2492" s="95" t="s">
        <v>8123</v>
      </c>
      <c r="I2492" s="85" t="s">
        <v>6622</v>
      </c>
      <c r="J2492" s="92">
        <v>46127</v>
      </c>
      <c r="K2492" s="95" t="s">
        <v>8556</v>
      </c>
      <c r="L2492" s="73" t="s">
        <v>8557</v>
      </c>
      <c r="M2492" s="80" t="s">
        <v>117</v>
      </c>
      <c r="N2492" s="73" t="s">
        <v>8558</v>
      </c>
      <c r="O2492" s="71">
        <v>0</v>
      </c>
      <c r="P2492" s="71">
        <v>24476.28</v>
      </c>
      <c r="Q2492" s="79">
        <v>3672.1</v>
      </c>
      <c r="R2492" s="79">
        <v>587.53</v>
      </c>
      <c r="S2492" s="71">
        <v>0</v>
      </c>
      <c r="T2492" s="79">
        <v>28735.91</v>
      </c>
      <c r="U2492" s="87" t="s">
        <v>24</v>
      </c>
      <c r="V2492" s="84">
        <f t="shared" si="262"/>
        <v>1653.0281066280099</v>
      </c>
      <c r="W2492" s="78" t="s">
        <v>8540</v>
      </c>
      <c r="X2492" s="87" t="s">
        <v>1267</v>
      </c>
      <c r="Y2492" s="85" t="s">
        <v>129</v>
      </c>
      <c r="Z2492" s="85" t="s">
        <v>239</v>
      </c>
      <c r="AA2492" s="85" t="s">
        <v>122</v>
      </c>
      <c r="AB2492" s="76" t="s">
        <v>539</v>
      </c>
      <c r="AC2492" s="76" t="s">
        <v>540</v>
      </c>
      <c r="AD2492" s="76" t="s">
        <v>174</v>
      </c>
      <c r="AE2492" s="378">
        <v>67110003</v>
      </c>
      <c r="AF2492" s="76" t="s">
        <v>8130</v>
      </c>
      <c r="AG2492" s="80" t="s">
        <v>550</v>
      </c>
      <c r="AH2492" s="60">
        <v>22623.78</v>
      </c>
      <c r="AI2492" s="75" t="s">
        <v>8152</v>
      </c>
      <c r="AJ2492" s="6" t="s">
        <v>103</v>
      </c>
      <c r="AK2492" s="81">
        <v>0</v>
      </c>
      <c r="AL2492" s="6" t="s">
        <v>103</v>
      </c>
      <c r="AM2492" s="342"/>
      <c r="AN2492" s="342"/>
      <c r="AO2492" s="342"/>
    </row>
    <row r="2493" spans="1:41" ht="29">
      <c r="A2493" s="75" t="s">
        <v>8152</v>
      </c>
      <c r="B2493" s="6" t="s">
        <v>93</v>
      </c>
      <c r="C2493" s="76">
        <v>2492</v>
      </c>
      <c r="D2493" s="76" t="s">
        <v>98</v>
      </c>
      <c r="E2493" s="76" t="s">
        <v>2164</v>
      </c>
      <c r="F2493" s="6" t="str">
        <f t="shared" si="261"/>
        <v>BROKERAF-M-150-SI26-M46-B</v>
      </c>
      <c r="G2493" s="97" t="s">
        <v>8335</v>
      </c>
      <c r="H2493" s="95" t="s">
        <v>8096</v>
      </c>
      <c r="I2493" s="85" t="s">
        <v>6622</v>
      </c>
      <c r="J2493" s="92">
        <v>46128</v>
      </c>
      <c r="K2493" s="95" t="s">
        <v>8559</v>
      </c>
      <c r="L2493" s="73" t="s">
        <v>8560</v>
      </c>
      <c r="M2493" s="80" t="s">
        <v>117</v>
      </c>
      <c r="N2493" s="73" t="s">
        <v>8561</v>
      </c>
      <c r="O2493" s="71">
        <v>0</v>
      </c>
      <c r="P2493" s="71">
        <v>131705.04</v>
      </c>
      <c r="Q2493" s="79">
        <v>2702.48</v>
      </c>
      <c r="R2493" s="79">
        <v>432.4</v>
      </c>
      <c r="S2493" s="71">
        <v>0</v>
      </c>
      <c r="T2493" s="79">
        <v>134839.92000000001</v>
      </c>
      <c r="U2493" s="87" t="s">
        <v>24</v>
      </c>
      <c r="V2493" s="84">
        <f t="shared" si="262"/>
        <v>7756.6423911918</v>
      </c>
      <c r="W2493" s="78" t="s">
        <v>8562</v>
      </c>
      <c r="X2493" s="87" t="s">
        <v>1267</v>
      </c>
      <c r="Y2493" s="85" t="s">
        <v>129</v>
      </c>
      <c r="Z2493" s="85" t="s">
        <v>239</v>
      </c>
      <c r="AA2493" s="85" t="s">
        <v>122</v>
      </c>
      <c r="AB2493" s="76" t="s">
        <v>1106</v>
      </c>
      <c r="AC2493" s="76" t="s">
        <v>540</v>
      </c>
      <c r="AD2493" s="76" t="s">
        <v>174</v>
      </c>
      <c r="AE2493" s="378">
        <v>67110003</v>
      </c>
      <c r="AF2493" s="76" t="s">
        <v>8563</v>
      </c>
      <c r="AG2493" s="80" t="s">
        <v>550</v>
      </c>
      <c r="AH2493" s="60">
        <v>130094.8</v>
      </c>
      <c r="AI2493" s="75" t="s">
        <v>8152</v>
      </c>
      <c r="AJ2493" s="6" t="s">
        <v>103</v>
      </c>
      <c r="AK2493" s="81">
        <v>0</v>
      </c>
      <c r="AL2493" s="6" t="s">
        <v>103</v>
      </c>
      <c r="AM2493" s="342"/>
      <c r="AN2493" s="342"/>
      <c r="AO2493" s="342"/>
    </row>
    <row r="2494" spans="1:41" ht="29">
      <c r="A2494" s="75" t="s">
        <v>8152</v>
      </c>
      <c r="B2494" s="6" t="s">
        <v>93</v>
      </c>
      <c r="C2494" s="76">
        <v>2493</v>
      </c>
      <c r="D2494" s="76" t="s">
        <v>98</v>
      </c>
      <c r="E2494" s="76" t="s">
        <v>2164</v>
      </c>
      <c r="F2494" s="6" t="str">
        <f t="shared" si="261"/>
        <v>BROKERRM-A-039-SI26-M19-L-B</v>
      </c>
      <c r="G2494" s="97" t="s">
        <v>8336</v>
      </c>
      <c r="H2494" s="95" t="s">
        <v>8337</v>
      </c>
      <c r="I2494" s="85" t="s">
        <v>6622</v>
      </c>
      <c r="J2494" s="92">
        <v>46128</v>
      </c>
      <c r="K2494" s="95" t="s">
        <v>8564</v>
      </c>
      <c r="L2494" s="73">
        <v>266757958</v>
      </c>
      <c r="M2494" s="80" t="s">
        <v>117</v>
      </c>
      <c r="N2494" s="73">
        <v>266757958</v>
      </c>
      <c r="O2494" s="71">
        <v>0</v>
      </c>
      <c r="P2494" s="71">
        <v>13168.32</v>
      </c>
      <c r="Q2494" s="79">
        <v>2505.46</v>
      </c>
      <c r="R2494" s="79">
        <v>400.87</v>
      </c>
      <c r="S2494" s="71">
        <v>0</v>
      </c>
      <c r="T2494" s="79">
        <v>16074.65</v>
      </c>
      <c r="U2494" s="87" t="s">
        <v>24</v>
      </c>
      <c r="V2494" s="84">
        <f t="shared" si="262"/>
        <v>924.69137933018089</v>
      </c>
      <c r="W2494" s="78" t="s">
        <v>8562</v>
      </c>
      <c r="X2494" s="87" t="s">
        <v>1267</v>
      </c>
      <c r="Y2494" s="85" t="s">
        <v>129</v>
      </c>
      <c r="Z2494" s="85" t="s">
        <v>239</v>
      </c>
      <c r="AA2494" s="85" t="s">
        <v>122</v>
      </c>
      <c r="AB2494" s="76" t="s">
        <v>539</v>
      </c>
      <c r="AC2494" s="76" t="s">
        <v>540</v>
      </c>
      <c r="AD2494" s="76" t="s">
        <v>174</v>
      </c>
      <c r="AE2494" s="378">
        <v>67110003</v>
      </c>
      <c r="AF2494" s="76" t="s">
        <v>96</v>
      </c>
      <c r="AG2494" s="75"/>
      <c r="AH2494" s="93"/>
      <c r="AI2494" s="75" t="s">
        <v>8152</v>
      </c>
      <c r="AJ2494" s="6" t="s">
        <v>103</v>
      </c>
      <c r="AK2494" s="81">
        <v>0</v>
      </c>
      <c r="AL2494" s="6" t="s">
        <v>103</v>
      </c>
      <c r="AM2494" s="342"/>
      <c r="AN2494" s="342"/>
      <c r="AO2494" s="342"/>
    </row>
    <row r="2495" spans="1:41" ht="29">
      <c r="A2495" s="75" t="s">
        <v>8152</v>
      </c>
      <c r="B2495" s="6" t="s">
        <v>93</v>
      </c>
      <c r="C2495" s="76">
        <v>2494</v>
      </c>
      <c r="D2495" s="76" t="s">
        <v>98</v>
      </c>
      <c r="E2495" s="76" t="s">
        <v>2164</v>
      </c>
      <c r="F2495" s="6" t="str">
        <f t="shared" si="261"/>
        <v>BROKERRM-M-085-SI26-M19-B</v>
      </c>
      <c r="G2495" s="97" t="s">
        <v>7815</v>
      </c>
      <c r="H2495" s="95" t="s">
        <v>8117</v>
      </c>
      <c r="I2495" s="85" t="s">
        <v>6622</v>
      </c>
      <c r="J2495" s="92">
        <v>46129</v>
      </c>
      <c r="K2495" s="95" t="s">
        <v>7973</v>
      </c>
      <c r="L2495" s="73" t="s">
        <v>7974</v>
      </c>
      <c r="M2495" s="80" t="s">
        <v>117</v>
      </c>
      <c r="N2495" s="73" t="s">
        <v>7975</v>
      </c>
      <c r="O2495" s="71">
        <v>0</v>
      </c>
      <c r="P2495" s="71">
        <v>63766.94</v>
      </c>
      <c r="Q2495" s="79">
        <v>0</v>
      </c>
      <c r="R2495" s="79">
        <v>0</v>
      </c>
      <c r="S2495" s="71">
        <v>0</v>
      </c>
      <c r="T2495" s="79">
        <v>63766.94</v>
      </c>
      <c r="U2495" s="87" t="s">
        <v>24</v>
      </c>
      <c r="V2495" s="84">
        <f t="shared" si="262"/>
        <v>3668.1818704771108</v>
      </c>
      <c r="W2495" s="78" t="s">
        <v>7986</v>
      </c>
      <c r="X2495" s="87" t="s">
        <v>1267</v>
      </c>
      <c r="Y2495" s="85" t="s">
        <v>129</v>
      </c>
      <c r="Z2495" s="85" t="s">
        <v>239</v>
      </c>
      <c r="AA2495" s="85" t="s">
        <v>122</v>
      </c>
      <c r="AB2495" s="76" t="s">
        <v>539</v>
      </c>
      <c r="AC2495" s="76" t="s">
        <v>540</v>
      </c>
      <c r="AD2495" s="76" t="s">
        <v>174</v>
      </c>
      <c r="AE2495" s="378">
        <v>67110003</v>
      </c>
      <c r="AF2495" s="76" t="s">
        <v>8565</v>
      </c>
      <c r="AG2495" s="80" t="s">
        <v>550</v>
      </c>
      <c r="AH2495" s="60">
        <v>56632.94</v>
      </c>
      <c r="AI2495" s="75" t="s">
        <v>8152</v>
      </c>
      <c r="AJ2495" s="6" t="s">
        <v>103</v>
      </c>
      <c r="AK2495" s="81">
        <v>0</v>
      </c>
      <c r="AL2495" s="6" t="s">
        <v>103</v>
      </c>
      <c r="AM2495" s="342"/>
      <c r="AN2495" s="342"/>
      <c r="AO2495" s="342"/>
    </row>
    <row r="2496" spans="1:41" ht="29">
      <c r="A2496" s="75" t="s">
        <v>8152</v>
      </c>
      <c r="B2496" s="6" t="s">
        <v>93</v>
      </c>
      <c r="C2496" s="76">
        <v>2495</v>
      </c>
      <c r="D2496" s="76" t="s">
        <v>98</v>
      </c>
      <c r="E2496" s="76" t="s">
        <v>2164</v>
      </c>
      <c r="F2496" s="6" t="str">
        <f t="shared" si="261"/>
        <v>BROKERAF-M-048-SI26-M17-B</v>
      </c>
      <c r="G2496" s="97" t="s">
        <v>8338</v>
      </c>
      <c r="H2496" s="95" t="s">
        <v>8118</v>
      </c>
      <c r="I2496" s="85" t="s">
        <v>6622</v>
      </c>
      <c r="J2496" s="92">
        <v>46129</v>
      </c>
      <c r="K2496" s="95" t="s">
        <v>8566</v>
      </c>
      <c r="L2496" s="73" t="s">
        <v>8567</v>
      </c>
      <c r="M2496" s="80" t="s">
        <v>117</v>
      </c>
      <c r="N2496" s="73" t="s">
        <v>8568</v>
      </c>
      <c r="O2496" s="71">
        <v>0</v>
      </c>
      <c r="P2496" s="71">
        <v>49495.83</v>
      </c>
      <c r="Q2496" s="79">
        <v>5018.09</v>
      </c>
      <c r="R2496" s="79">
        <v>802.89</v>
      </c>
      <c r="S2496" s="71">
        <v>0</v>
      </c>
      <c r="T2496" s="79">
        <v>55316.81</v>
      </c>
      <c r="U2496" s="87" t="s">
        <v>24</v>
      </c>
      <c r="V2496" s="84">
        <f t="shared" si="262"/>
        <v>3182.0896466825434</v>
      </c>
      <c r="W2496" s="78" t="s">
        <v>7986</v>
      </c>
      <c r="X2496" s="87" t="s">
        <v>1267</v>
      </c>
      <c r="Y2496" s="85" t="s">
        <v>129</v>
      </c>
      <c r="Z2496" s="85" t="s">
        <v>239</v>
      </c>
      <c r="AA2496" s="85" t="s">
        <v>122</v>
      </c>
      <c r="AB2496" s="76" t="s">
        <v>1093</v>
      </c>
      <c r="AC2496" s="76" t="s">
        <v>540</v>
      </c>
      <c r="AD2496" s="76" t="s">
        <v>174</v>
      </c>
      <c r="AE2496" s="378">
        <v>67110003</v>
      </c>
      <c r="AF2496" s="76">
        <v>8808917</v>
      </c>
      <c r="AG2496" s="80" t="s">
        <v>550</v>
      </c>
      <c r="AH2496" s="60">
        <v>11052.61</v>
      </c>
      <c r="AI2496" s="75" t="s">
        <v>8152</v>
      </c>
      <c r="AJ2496" s="6" t="s">
        <v>103</v>
      </c>
      <c r="AK2496" s="81">
        <v>0</v>
      </c>
      <c r="AL2496" s="6" t="s">
        <v>103</v>
      </c>
      <c r="AM2496" s="342"/>
      <c r="AN2496" s="342"/>
      <c r="AO2496" s="342"/>
    </row>
    <row r="2497" spans="1:41" ht="29">
      <c r="A2497" s="75" t="s">
        <v>8152</v>
      </c>
      <c r="B2497" s="6" t="s">
        <v>93</v>
      </c>
      <c r="C2497" s="76">
        <v>2496</v>
      </c>
      <c r="D2497" s="76" t="s">
        <v>98</v>
      </c>
      <c r="E2497" s="76" t="s">
        <v>2164</v>
      </c>
      <c r="F2497" s="6" t="str">
        <f t="shared" si="261"/>
        <v>BROKERRM-M-020-SI26-M19-B</v>
      </c>
      <c r="G2497" s="97" t="s">
        <v>5524</v>
      </c>
      <c r="H2497" s="95" t="s">
        <v>8119</v>
      </c>
      <c r="I2497" s="85" t="s">
        <v>6622</v>
      </c>
      <c r="J2497" s="92">
        <v>46129</v>
      </c>
      <c r="K2497" s="95" t="s">
        <v>6223</v>
      </c>
      <c r="L2497" s="73" t="s">
        <v>6224</v>
      </c>
      <c r="M2497" s="80" t="s">
        <v>117</v>
      </c>
      <c r="N2497" s="73" t="s">
        <v>5778</v>
      </c>
      <c r="O2497" s="71">
        <v>0</v>
      </c>
      <c r="P2497" s="71">
        <v>31132.080000000002</v>
      </c>
      <c r="Q2497" s="79">
        <v>0</v>
      </c>
      <c r="R2497" s="79">
        <v>0</v>
      </c>
      <c r="S2497" s="71">
        <v>0</v>
      </c>
      <c r="T2497" s="79">
        <v>31132.080000000002</v>
      </c>
      <c r="U2497" s="87" t="s">
        <v>24</v>
      </c>
      <c r="V2497" s="84">
        <f t="shared" si="262"/>
        <v>1790.8673592655232</v>
      </c>
      <c r="W2497" s="78" t="s">
        <v>7986</v>
      </c>
      <c r="X2497" s="87" t="s">
        <v>1267</v>
      </c>
      <c r="Y2497" s="85" t="s">
        <v>129</v>
      </c>
      <c r="Z2497" s="85" t="s">
        <v>239</v>
      </c>
      <c r="AA2497" s="85" t="s">
        <v>122</v>
      </c>
      <c r="AB2497" s="76" t="s">
        <v>539</v>
      </c>
      <c r="AC2497" s="76" t="s">
        <v>540</v>
      </c>
      <c r="AD2497" s="76" t="s">
        <v>174</v>
      </c>
      <c r="AE2497" s="378">
        <v>67110003</v>
      </c>
      <c r="AF2497" s="76" t="s">
        <v>8569</v>
      </c>
      <c r="AG2497" s="80" t="s">
        <v>550</v>
      </c>
      <c r="AH2497" s="60">
        <v>31132.080000000002</v>
      </c>
      <c r="AI2497" s="75" t="s">
        <v>8152</v>
      </c>
      <c r="AJ2497" s="6" t="s">
        <v>103</v>
      </c>
      <c r="AK2497" s="81">
        <v>0</v>
      </c>
      <c r="AL2497" s="6" t="s">
        <v>103</v>
      </c>
      <c r="AM2497" s="342"/>
      <c r="AN2497" s="342"/>
      <c r="AO2497" s="342"/>
    </row>
    <row r="2498" spans="1:41">
      <c r="A2498" s="75" t="s">
        <v>8152</v>
      </c>
      <c r="B2498" s="6" t="s">
        <v>93</v>
      </c>
      <c r="C2498" s="76">
        <v>2497</v>
      </c>
      <c r="D2498" s="76" t="s">
        <v>98</v>
      </c>
      <c r="E2498" s="76" t="s">
        <v>2164</v>
      </c>
      <c r="F2498" s="6" t="str">
        <f t="shared" si="261"/>
        <v>BROKERRM-M-065-SI26-M19-B</v>
      </c>
      <c r="G2498" s="97" t="s">
        <v>7497</v>
      </c>
      <c r="H2498" s="95" t="s">
        <v>8106</v>
      </c>
      <c r="I2498" s="85" t="s">
        <v>6622</v>
      </c>
      <c r="J2498" s="92">
        <v>46129</v>
      </c>
      <c r="K2498" s="96" t="s">
        <v>7605</v>
      </c>
      <c r="L2498" s="73" t="s">
        <v>7606</v>
      </c>
      <c r="M2498" s="80" t="s">
        <v>117</v>
      </c>
      <c r="N2498" s="6" t="s">
        <v>7380</v>
      </c>
      <c r="O2498" s="71">
        <v>0</v>
      </c>
      <c r="P2498" s="71">
        <v>22357</v>
      </c>
      <c r="Q2498" s="79">
        <v>0</v>
      </c>
      <c r="R2498" s="79">
        <v>0</v>
      </c>
      <c r="S2498" s="71">
        <v>0</v>
      </c>
      <c r="T2498" s="79">
        <v>22357</v>
      </c>
      <c r="U2498" s="87" t="s">
        <v>24</v>
      </c>
      <c r="V2498" s="84">
        <f t="shared" si="262"/>
        <v>1286.082444574834</v>
      </c>
      <c r="W2498" s="86" t="s">
        <v>7986</v>
      </c>
      <c r="X2498" s="80" t="s">
        <v>1267</v>
      </c>
      <c r="Y2498" s="80" t="s">
        <v>129</v>
      </c>
      <c r="Z2498" s="80" t="s">
        <v>239</v>
      </c>
      <c r="AA2498" s="6" t="s">
        <v>122</v>
      </c>
      <c r="AB2498" s="76" t="s">
        <v>539</v>
      </c>
      <c r="AC2498" s="76" t="s">
        <v>540</v>
      </c>
      <c r="AD2498" s="76" t="s">
        <v>174</v>
      </c>
      <c r="AE2498" s="378">
        <v>67110003</v>
      </c>
      <c r="AF2498" s="76" t="s">
        <v>8570</v>
      </c>
      <c r="AG2498" s="80" t="s">
        <v>550</v>
      </c>
      <c r="AH2498" s="60">
        <v>15498</v>
      </c>
      <c r="AI2498" s="75" t="s">
        <v>8152</v>
      </c>
      <c r="AJ2498" s="6" t="s">
        <v>103</v>
      </c>
      <c r="AK2498" s="81">
        <v>0</v>
      </c>
      <c r="AL2498" s="6" t="s">
        <v>103</v>
      </c>
      <c r="AM2498" s="342"/>
      <c r="AN2498" s="342"/>
      <c r="AO2498" s="342"/>
    </row>
    <row r="2499" spans="1:41">
      <c r="A2499" s="75" t="s">
        <v>8152</v>
      </c>
      <c r="B2499" s="6" t="s">
        <v>93</v>
      </c>
      <c r="C2499" s="76">
        <v>2498</v>
      </c>
      <c r="D2499" s="76" t="s">
        <v>98</v>
      </c>
      <c r="E2499" s="76" t="s">
        <v>2164</v>
      </c>
      <c r="F2499" s="6" t="str">
        <f t="shared" ref="F2499:F2553" si="263">E2499&amp;G2499</f>
        <v>BROKERRM-M-080-SI26-M19-B</v>
      </c>
      <c r="G2499" s="97" t="s">
        <v>7485</v>
      </c>
      <c r="H2499" s="95" t="s">
        <v>8116</v>
      </c>
      <c r="I2499" s="85" t="s">
        <v>6622</v>
      </c>
      <c r="J2499" s="92">
        <v>46129</v>
      </c>
      <c r="K2499" s="96" t="s">
        <v>7586</v>
      </c>
      <c r="L2499" s="73" t="s">
        <v>7587</v>
      </c>
      <c r="M2499" s="80" t="s">
        <v>117</v>
      </c>
      <c r="N2499" s="6" t="s">
        <v>7588</v>
      </c>
      <c r="O2499" s="71">
        <v>0</v>
      </c>
      <c r="P2499" s="71">
        <v>19575</v>
      </c>
      <c r="Q2499" s="79">
        <v>0</v>
      </c>
      <c r="R2499" s="79">
        <v>0</v>
      </c>
      <c r="S2499" s="71">
        <v>0</v>
      </c>
      <c r="T2499" s="79">
        <v>19575</v>
      </c>
      <c r="U2499" s="87" t="s">
        <v>24</v>
      </c>
      <c r="V2499" s="84">
        <f t="shared" si="262"/>
        <v>1126.0483898802333</v>
      </c>
      <c r="W2499" s="86" t="s">
        <v>7986</v>
      </c>
      <c r="X2499" s="85" t="s">
        <v>1267</v>
      </c>
      <c r="Y2499" s="80" t="s">
        <v>129</v>
      </c>
      <c r="Z2499" s="80" t="s">
        <v>239</v>
      </c>
      <c r="AA2499" s="85" t="s">
        <v>122</v>
      </c>
      <c r="AB2499" s="76" t="s">
        <v>539</v>
      </c>
      <c r="AC2499" s="76" t="s">
        <v>540</v>
      </c>
      <c r="AD2499" s="76" t="s">
        <v>174</v>
      </c>
      <c r="AE2499" s="378">
        <v>67110003</v>
      </c>
      <c r="AF2499" s="76" t="s">
        <v>8571</v>
      </c>
      <c r="AG2499" s="80" t="s">
        <v>550</v>
      </c>
      <c r="AH2499" s="60">
        <v>12252.5</v>
      </c>
      <c r="AI2499" s="75" t="s">
        <v>8152</v>
      </c>
      <c r="AJ2499" s="6" t="s">
        <v>103</v>
      </c>
      <c r="AK2499" s="81">
        <v>0</v>
      </c>
      <c r="AL2499" s="6" t="s">
        <v>103</v>
      </c>
      <c r="AM2499" s="342"/>
      <c r="AN2499" s="342"/>
      <c r="AO2499" s="342"/>
    </row>
    <row r="2500" spans="1:41">
      <c r="A2500" s="75" t="s">
        <v>8152</v>
      </c>
      <c r="B2500" s="6" t="s">
        <v>93</v>
      </c>
      <c r="C2500" s="76">
        <v>2499</v>
      </c>
      <c r="D2500" s="6" t="s">
        <v>593</v>
      </c>
      <c r="E2500" s="76" t="s">
        <v>2163</v>
      </c>
      <c r="F2500" s="6" t="str">
        <f t="shared" si="263"/>
        <v>FREIGHTRM-M-040-SI25-M19-L</v>
      </c>
      <c r="G2500" s="97" t="s">
        <v>8339</v>
      </c>
      <c r="H2500" s="95">
        <v>1741267</v>
      </c>
      <c r="I2500" s="85" t="s">
        <v>6622</v>
      </c>
      <c r="J2500" s="92">
        <v>46125</v>
      </c>
      <c r="K2500" s="92" t="s">
        <v>8572</v>
      </c>
      <c r="L2500" s="80" t="s">
        <v>117</v>
      </c>
      <c r="M2500" s="80" t="s">
        <v>8572</v>
      </c>
      <c r="N2500" s="80" t="s">
        <v>116</v>
      </c>
      <c r="O2500" s="71">
        <v>0</v>
      </c>
      <c r="P2500" s="71">
        <v>0</v>
      </c>
      <c r="Q2500" s="79">
        <v>1460.59</v>
      </c>
      <c r="R2500" s="79">
        <v>33.39</v>
      </c>
      <c r="S2500" s="71">
        <v>0</v>
      </c>
      <c r="T2500" s="79">
        <v>1493.98</v>
      </c>
      <c r="U2500" s="87" t="s">
        <v>118</v>
      </c>
      <c r="V2500" s="84">
        <f t="shared" ref="V2500:V2511" si="264">T2500</f>
        <v>1493.98</v>
      </c>
      <c r="W2500" s="70" t="s">
        <v>7619</v>
      </c>
      <c r="X2500" s="6" t="s">
        <v>1437</v>
      </c>
      <c r="Y2500" s="80" t="s">
        <v>1438</v>
      </c>
      <c r="Z2500" s="80" t="s">
        <v>1439</v>
      </c>
      <c r="AA2500" s="109" t="s">
        <v>1266</v>
      </c>
      <c r="AB2500" s="76" t="s">
        <v>539</v>
      </c>
      <c r="AC2500" s="76" t="s">
        <v>540</v>
      </c>
      <c r="AD2500" s="76" t="s">
        <v>174</v>
      </c>
      <c r="AE2500" s="378">
        <v>67110003</v>
      </c>
      <c r="AF2500" s="76" t="s">
        <v>96</v>
      </c>
      <c r="AG2500" s="82"/>
      <c r="AH2500" s="60"/>
      <c r="AI2500" s="75" t="s">
        <v>8152</v>
      </c>
      <c r="AJ2500" s="6" t="s">
        <v>103</v>
      </c>
      <c r="AK2500" s="81">
        <v>0</v>
      </c>
      <c r="AL2500" s="6" t="s">
        <v>103</v>
      </c>
      <c r="AM2500" s="342"/>
      <c r="AN2500" s="342"/>
      <c r="AO2500" s="342"/>
    </row>
    <row r="2501" spans="1:41">
      <c r="A2501" s="75" t="s">
        <v>8152</v>
      </c>
      <c r="B2501" s="6" t="s">
        <v>93</v>
      </c>
      <c r="C2501" s="76">
        <v>2500</v>
      </c>
      <c r="D2501" s="6" t="s">
        <v>593</v>
      </c>
      <c r="E2501" s="76" t="s">
        <v>2163</v>
      </c>
      <c r="F2501" s="6" t="str">
        <f t="shared" si="263"/>
        <v>FREIGHTRM-A-056-SI26-M19-L</v>
      </c>
      <c r="G2501" s="97" t="s">
        <v>8340</v>
      </c>
      <c r="H2501" s="95">
        <v>1741278</v>
      </c>
      <c r="I2501" s="85" t="s">
        <v>6622</v>
      </c>
      <c r="J2501" s="92">
        <v>46125</v>
      </c>
      <c r="K2501" s="92" t="s">
        <v>8573</v>
      </c>
      <c r="L2501" s="80" t="s">
        <v>117</v>
      </c>
      <c r="M2501" s="80" t="s">
        <v>8573</v>
      </c>
      <c r="N2501" s="80" t="s">
        <v>116</v>
      </c>
      <c r="O2501" s="71">
        <v>0</v>
      </c>
      <c r="P2501" s="71">
        <v>0</v>
      </c>
      <c r="Q2501" s="79">
        <v>1460.59</v>
      </c>
      <c r="R2501" s="79">
        <v>33.39</v>
      </c>
      <c r="S2501" s="71">
        <v>0</v>
      </c>
      <c r="T2501" s="79">
        <v>1493.98</v>
      </c>
      <c r="U2501" s="87" t="s">
        <v>118</v>
      </c>
      <c r="V2501" s="84">
        <f t="shared" si="264"/>
        <v>1493.98</v>
      </c>
      <c r="W2501" s="70" t="s">
        <v>7619</v>
      </c>
      <c r="X2501" s="6" t="s">
        <v>1437</v>
      </c>
      <c r="Y2501" s="80" t="s">
        <v>1438</v>
      </c>
      <c r="Z2501" s="80" t="s">
        <v>1439</v>
      </c>
      <c r="AA2501" s="109" t="s">
        <v>1266</v>
      </c>
      <c r="AB2501" s="76" t="s">
        <v>539</v>
      </c>
      <c r="AC2501" s="76" t="s">
        <v>540</v>
      </c>
      <c r="AD2501" s="76" t="s">
        <v>174</v>
      </c>
      <c r="AE2501" s="378">
        <v>67110003</v>
      </c>
      <c r="AF2501" s="76" t="s">
        <v>96</v>
      </c>
      <c r="AG2501" s="82"/>
      <c r="AH2501" s="60"/>
      <c r="AI2501" s="75" t="s">
        <v>8152</v>
      </c>
      <c r="AJ2501" s="6" t="s">
        <v>103</v>
      </c>
      <c r="AK2501" s="81">
        <v>0</v>
      </c>
      <c r="AL2501" s="6" t="s">
        <v>103</v>
      </c>
      <c r="AM2501" s="342"/>
      <c r="AN2501" s="342"/>
      <c r="AO2501" s="342"/>
    </row>
    <row r="2502" spans="1:41">
      <c r="A2502" s="75" t="s">
        <v>8152</v>
      </c>
      <c r="B2502" s="6" t="s">
        <v>93</v>
      </c>
      <c r="C2502" s="76">
        <v>2501</v>
      </c>
      <c r="D2502" s="6" t="s">
        <v>593</v>
      </c>
      <c r="E2502" s="76" t="s">
        <v>2163</v>
      </c>
      <c r="F2502" s="6" t="str">
        <f t="shared" si="263"/>
        <v>FREIGHTRM-R-043-SI26-M46</v>
      </c>
      <c r="G2502" s="97" t="s">
        <v>8341</v>
      </c>
      <c r="H2502" s="95">
        <v>1741315</v>
      </c>
      <c r="I2502" s="85" t="s">
        <v>6622</v>
      </c>
      <c r="J2502" s="92">
        <v>46125</v>
      </c>
      <c r="K2502" s="92" t="s">
        <v>8574</v>
      </c>
      <c r="L2502" s="80" t="s">
        <v>117</v>
      </c>
      <c r="M2502" s="80" t="s">
        <v>8574</v>
      </c>
      <c r="N2502" s="80" t="s">
        <v>116</v>
      </c>
      <c r="O2502" s="71">
        <v>0</v>
      </c>
      <c r="P2502" s="71">
        <v>0</v>
      </c>
      <c r="Q2502" s="79">
        <v>6137.5</v>
      </c>
      <c r="R2502" s="79">
        <v>22</v>
      </c>
      <c r="S2502" s="71">
        <v>0</v>
      </c>
      <c r="T2502" s="79">
        <v>6159.5</v>
      </c>
      <c r="U2502" s="87" t="s">
        <v>118</v>
      </c>
      <c r="V2502" s="84">
        <f t="shared" si="264"/>
        <v>6159.5</v>
      </c>
      <c r="W2502" s="70" t="s">
        <v>7619</v>
      </c>
      <c r="X2502" s="6" t="s">
        <v>1447</v>
      </c>
      <c r="Y2502" s="80" t="s">
        <v>1448</v>
      </c>
      <c r="Z2502" s="80" t="s">
        <v>1449</v>
      </c>
      <c r="AA2502" s="109" t="s">
        <v>1266</v>
      </c>
      <c r="AB2502" s="76" t="s">
        <v>1106</v>
      </c>
      <c r="AC2502" s="76" t="s">
        <v>540</v>
      </c>
      <c r="AD2502" s="76" t="s">
        <v>174</v>
      </c>
      <c r="AE2502" s="378">
        <v>67110003</v>
      </c>
      <c r="AF2502" s="76" t="s">
        <v>96</v>
      </c>
      <c r="AG2502" s="82"/>
      <c r="AH2502" s="60"/>
      <c r="AI2502" s="75" t="s">
        <v>8152</v>
      </c>
      <c r="AJ2502" s="6" t="s">
        <v>103</v>
      </c>
      <c r="AK2502" s="81">
        <v>0</v>
      </c>
      <c r="AL2502" s="6" t="s">
        <v>103</v>
      </c>
      <c r="AM2502" s="342"/>
      <c r="AN2502" s="342"/>
      <c r="AO2502" s="342"/>
    </row>
    <row r="2503" spans="1:41">
      <c r="A2503" s="75" t="s">
        <v>8152</v>
      </c>
      <c r="B2503" s="6" t="s">
        <v>93</v>
      </c>
      <c r="C2503" s="76">
        <v>2502</v>
      </c>
      <c r="D2503" s="6" t="s">
        <v>593</v>
      </c>
      <c r="E2503" s="76" t="s">
        <v>2163</v>
      </c>
      <c r="F2503" s="6" t="str">
        <f t="shared" si="263"/>
        <v>FREIGHTRM-R-026-SI26-M19</v>
      </c>
      <c r="G2503" s="97" t="s">
        <v>8342</v>
      </c>
      <c r="H2503" s="95">
        <v>1743653</v>
      </c>
      <c r="I2503" s="85" t="s">
        <v>6622</v>
      </c>
      <c r="J2503" s="92">
        <v>46127</v>
      </c>
      <c r="K2503" s="92" t="s">
        <v>8575</v>
      </c>
      <c r="L2503" s="80" t="s">
        <v>117</v>
      </c>
      <c r="M2503" s="80" t="s">
        <v>8575</v>
      </c>
      <c r="N2503" s="80" t="s">
        <v>116</v>
      </c>
      <c r="O2503" s="71">
        <v>0</v>
      </c>
      <c r="P2503" s="71">
        <v>0</v>
      </c>
      <c r="Q2503" s="79">
        <v>3700</v>
      </c>
      <c r="R2503" s="79">
        <v>0</v>
      </c>
      <c r="S2503" s="71">
        <v>0</v>
      </c>
      <c r="T2503" s="79">
        <v>3700</v>
      </c>
      <c r="U2503" s="87" t="s">
        <v>118</v>
      </c>
      <c r="V2503" s="84">
        <f t="shared" si="264"/>
        <v>3700</v>
      </c>
      <c r="W2503" s="70" t="s">
        <v>7619</v>
      </c>
      <c r="X2503" s="6" t="s">
        <v>2026</v>
      </c>
      <c r="Y2503" s="80" t="s">
        <v>8576</v>
      </c>
      <c r="Z2503" s="80" t="s">
        <v>1449</v>
      </c>
      <c r="AA2503" s="109" t="s">
        <v>1266</v>
      </c>
      <c r="AB2503" s="76" t="s">
        <v>539</v>
      </c>
      <c r="AC2503" s="76" t="s">
        <v>540</v>
      </c>
      <c r="AD2503" s="76" t="s">
        <v>174</v>
      </c>
      <c r="AE2503" s="378">
        <v>67110003</v>
      </c>
      <c r="AF2503" s="76" t="s">
        <v>96</v>
      </c>
      <c r="AG2503" s="82"/>
      <c r="AH2503" s="60"/>
      <c r="AI2503" s="75" t="s">
        <v>8152</v>
      </c>
      <c r="AJ2503" s="6" t="s">
        <v>103</v>
      </c>
      <c r="AK2503" s="81">
        <v>0</v>
      </c>
      <c r="AL2503" s="6" t="s">
        <v>103</v>
      </c>
      <c r="AM2503" s="342"/>
      <c r="AN2503" s="342"/>
      <c r="AO2503" s="342"/>
    </row>
    <row r="2504" spans="1:41">
      <c r="A2504" s="75" t="s">
        <v>8152</v>
      </c>
      <c r="B2504" s="6" t="s">
        <v>93</v>
      </c>
      <c r="C2504" s="76">
        <v>2503</v>
      </c>
      <c r="D2504" s="6" t="s">
        <v>106</v>
      </c>
      <c r="E2504" s="80" t="s">
        <v>2163</v>
      </c>
      <c r="F2504" s="6" t="str">
        <f t="shared" si="263"/>
        <v>FREIGHTRM-J-1280LI26-M19</v>
      </c>
      <c r="G2504" s="95" t="s">
        <v>8343</v>
      </c>
      <c r="H2504" s="95">
        <v>646314</v>
      </c>
      <c r="I2504" s="85" t="s">
        <v>6622</v>
      </c>
      <c r="J2504" s="92">
        <v>46126</v>
      </c>
      <c r="K2504" s="92"/>
      <c r="L2504" s="78" t="s">
        <v>116</v>
      </c>
      <c r="M2504" s="76" t="s">
        <v>173</v>
      </c>
      <c r="N2504" s="80" t="s">
        <v>116</v>
      </c>
      <c r="O2504" s="71">
        <v>0</v>
      </c>
      <c r="P2504" s="71">
        <v>0</v>
      </c>
      <c r="Q2504" s="79">
        <v>677</v>
      </c>
      <c r="R2504" s="79">
        <v>0</v>
      </c>
      <c r="S2504" s="71">
        <v>0</v>
      </c>
      <c r="T2504" s="79">
        <v>677</v>
      </c>
      <c r="U2504" s="87" t="s">
        <v>118</v>
      </c>
      <c r="V2504" s="84">
        <f t="shared" si="264"/>
        <v>677</v>
      </c>
      <c r="W2504" s="61">
        <v>46113</v>
      </c>
      <c r="X2504" s="6" t="s">
        <v>8577</v>
      </c>
      <c r="Y2504" s="76" t="s">
        <v>8578</v>
      </c>
      <c r="Z2504" s="76" t="s">
        <v>6283</v>
      </c>
      <c r="AA2504" s="76" t="s">
        <v>150</v>
      </c>
      <c r="AB2504" s="76" t="s">
        <v>539</v>
      </c>
      <c r="AC2504" s="76" t="s">
        <v>540</v>
      </c>
      <c r="AD2504" s="76" t="s">
        <v>173</v>
      </c>
      <c r="AE2504" s="76" t="s">
        <v>548</v>
      </c>
      <c r="AF2504" s="76" t="s">
        <v>96</v>
      </c>
      <c r="AG2504" s="82"/>
      <c r="AH2504" s="60"/>
      <c r="AI2504" s="75" t="s">
        <v>8152</v>
      </c>
      <c r="AJ2504" s="6" t="s">
        <v>103</v>
      </c>
      <c r="AK2504" s="81">
        <v>0</v>
      </c>
      <c r="AL2504" s="6" t="s">
        <v>103</v>
      </c>
      <c r="AM2504" s="342"/>
      <c r="AN2504" s="342"/>
      <c r="AO2504" s="342"/>
    </row>
    <row r="2505" spans="1:41">
      <c r="A2505" s="75" t="s">
        <v>8152</v>
      </c>
      <c r="B2505" s="6" t="s">
        <v>93</v>
      </c>
      <c r="C2505" s="76">
        <v>2504</v>
      </c>
      <c r="D2505" s="6" t="s">
        <v>106</v>
      </c>
      <c r="E2505" s="80" t="s">
        <v>2163</v>
      </c>
      <c r="F2505" s="6" t="str">
        <f t="shared" si="263"/>
        <v>FREIGHTRM-J-1295LI26-M19 / M45 /M23</v>
      </c>
      <c r="G2505" s="95" t="s">
        <v>8344</v>
      </c>
      <c r="H2505" s="95">
        <v>646315</v>
      </c>
      <c r="I2505" s="85" t="s">
        <v>6622</v>
      </c>
      <c r="J2505" s="92">
        <v>46126</v>
      </c>
      <c r="K2505" s="92"/>
      <c r="L2505" s="78" t="s">
        <v>116</v>
      </c>
      <c r="M2505" s="76" t="s">
        <v>173</v>
      </c>
      <c r="N2505" s="80" t="s">
        <v>116</v>
      </c>
      <c r="O2505" s="71">
        <v>0</v>
      </c>
      <c r="P2505" s="71">
        <v>0</v>
      </c>
      <c r="Q2505" s="79">
        <v>394</v>
      </c>
      <c r="R2505" s="79">
        <v>0</v>
      </c>
      <c r="S2505" s="71">
        <v>0</v>
      </c>
      <c r="T2505" s="79">
        <v>394</v>
      </c>
      <c r="U2505" s="87" t="s">
        <v>118</v>
      </c>
      <c r="V2505" s="84">
        <f t="shared" si="264"/>
        <v>394</v>
      </c>
      <c r="W2505" s="61">
        <v>46109</v>
      </c>
      <c r="X2505" s="6" t="s">
        <v>159</v>
      </c>
      <c r="Y2505" s="76" t="s">
        <v>6710</v>
      </c>
      <c r="Z2505" s="76" t="s">
        <v>6283</v>
      </c>
      <c r="AA2505" s="76" t="s">
        <v>150</v>
      </c>
      <c r="AB2505" s="76" t="s">
        <v>539</v>
      </c>
      <c r="AC2505" s="76" t="s">
        <v>540</v>
      </c>
      <c r="AD2505" s="76" t="s">
        <v>173</v>
      </c>
      <c r="AE2505" s="76" t="s">
        <v>548</v>
      </c>
      <c r="AF2505" s="76" t="s">
        <v>96</v>
      </c>
      <c r="AG2505" s="82"/>
      <c r="AH2505" s="60"/>
      <c r="AI2505" s="75" t="s">
        <v>8152</v>
      </c>
      <c r="AJ2505" s="6" t="s">
        <v>103</v>
      </c>
      <c r="AK2505" s="81">
        <v>0</v>
      </c>
      <c r="AL2505" s="6" t="s">
        <v>103</v>
      </c>
      <c r="AM2505" s="342"/>
      <c r="AN2505" s="342"/>
      <c r="AO2505" s="342"/>
    </row>
    <row r="2506" spans="1:41">
      <c r="A2506" s="75" t="s">
        <v>8152</v>
      </c>
      <c r="B2506" s="6" t="s">
        <v>93</v>
      </c>
      <c r="C2506" s="76">
        <v>2505</v>
      </c>
      <c r="D2506" s="6" t="s">
        <v>106</v>
      </c>
      <c r="E2506" s="80" t="s">
        <v>2163</v>
      </c>
      <c r="F2506" s="6" t="str">
        <f t="shared" si="263"/>
        <v>FREIGHTRM-J-1297LI26-M19 / M45 /M23</v>
      </c>
      <c r="G2506" s="95" t="s">
        <v>8345</v>
      </c>
      <c r="H2506" s="95">
        <v>646318</v>
      </c>
      <c r="I2506" s="85" t="s">
        <v>6622</v>
      </c>
      <c r="J2506" s="92">
        <v>46126</v>
      </c>
      <c r="K2506" s="92"/>
      <c r="L2506" s="78" t="s">
        <v>116</v>
      </c>
      <c r="M2506" s="76" t="s">
        <v>173</v>
      </c>
      <c r="N2506" s="80" t="s">
        <v>116</v>
      </c>
      <c r="O2506" s="71">
        <v>0</v>
      </c>
      <c r="P2506" s="71">
        <v>0</v>
      </c>
      <c r="Q2506" s="79">
        <v>399</v>
      </c>
      <c r="R2506" s="79">
        <v>0</v>
      </c>
      <c r="S2506" s="71">
        <v>0</v>
      </c>
      <c r="T2506" s="79">
        <v>399</v>
      </c>
      <c r="U2506" s="87" t="s">
        <v>118</v>
      </c>
      <c r="V2506" s="84">
        <f t="shared" si="264"/>
        <v>399</v>
      </c>
      <c r="W2506" s="61">
        <v>46110</v>
      </c>
      <c r="X2506" s="6" t="s">
        <v>159</v>
      </c>
      <c r="Y2506" s="76" t="s">
        <v>6710</v>
      </c>
      <c r="Z2506" s="76" t="s">
        <v>6283</v>
      </c>
      <c r="AA2506" s="76" t="s">
        <v>150</v>
      </c>
      <c r="AB2506" s="76" t="s">
        <v>539</v>
      </c>
      <c r="AC2506" s="76" t="s">
        <v>540</v>
      </c>
      <c r="AD2506" s="76" t="s">
        <v>173</v>
      </c>
      <c r="AE2506" s="76" t="s">
        <v>548</v>
      </c>
      <c r="AF2506" s="76" t="s">
        <v>96</v>
      </c>
      <c r="AG2506" s="82"/>
      <c r="AH2506" s="60"/>
      <c r="AI2506" s="75" t="s">
        <v>8152</v>
      </c>
      <c r="AJ2506" s="6" t="s">
        <v>103</v>
      </c>
      <c r="AK2506" s="81">
        <v>0</v>
      </c>
      <c r="AL2506" s="6" t="s">
        <v>103</v>
      </c>
      <c r="AM2506" s="342"/>
      <c r="AN2506" s="342"/>
      <c r="AO2506" s="342"/>
    </row>
    <row r="2507" spans="1:41">
      <c r="A2507" s="75" t="s">
        <v>8152</v>
      </c>
      <c r="B2507" s="6" t="s">
        <v>93</v>
      </c>
      <c r="C2507" s="76">
        <v>2506</v>
      </c>
      <c r="D2507" s="6" t="s">
        <v>106</v>
      </c>
      <c r="E2507" s="80" t="s">
        <v>2163</v>
      </c>
      <c r="F2507" s="6" t="str">
        <f t="shared" si="263"/>
        <v>FREIGHTRM-J-1296LI26-M46</v>
      </c>
      <c r="G2507" s="95" t="s">
        <v>8346</v>
      </c>
      <c r="H2507" s="95">
        <v>646319</v>
      </c>
      <c r="I2507" s="85" t="s">
        <v>6622</v>
      </c>
      <c r="J2507" s="92">
        <v>46126</v>
      </c>
      <c r="K2507" s="92"/>
      <c r="L2507" s="78" t="s">
        <v>116</v>
      </c>
      <c r="M2507" s="76" t="s">
        <v>173</v>
      </c>
      <c r="N2507" s="80" t="s">
        <v>116</v>
      </c>
      <c r="O2507" s="71">
        <v>0</v>
      </c>
      <c r="P2507" s="71">
        <v>0</v>
      </c>
      <c r="Q2507" s="79">
        <v>979.77</v>
      </c>
      <c r="R2507" s="79">
        <v>0</v>
      </c>
      <c r="S2507" s="71">
        <v>0</v>
      </c>
      <c r="T2507" s="79">
        <v>979.77</v>
      </c>
      <c r="U2507" s="87" t="s">
        <v>118</v>
      </c>
      <c r="V2507" s="84">
        <f t="shared" si="264"/>
        <v>979.77</v>
      </c>
      <c r="W2507" s="61">
        <v>46110</v>
      </c>
      <c r="X2507" s="6" t="s">
        <v>147</v>
      </c>
      <c r="Y2507" s="76" t="s">
        <v>6282</v>
      </c>
      <c r="Z2507" s="76" t="s">
        <v>6283</v>
      </c>
      <c r="AA2507" s="76" t="s">
        <v>150</v>
      </c>
      <c r="AB2507" s="76" t="s">
        <v>1106</v>
      </c>
      <c r="AC2507" s="76" t="s">
        <v>540</v>
      </c>
      <c r="AD2507" s="76" t="s">
        <v>173</v>
      </c>
      <c r="AE2507" s="76" t="s">
        <v>548</v>
      </c>
      <c r="AF2507" s="76" t="s">
        <v>96</v>
      </c>
      <c r="AG2507" s="82"/>
      <c r="AH2507" s="60"/>
      <c r="AI2507" s="75" t="s">
        <v>8152</v>
      </c>
      <c r="AJ2507" s="6" t="s">
        <v>103</v>
      </c>
      <c r="AK2507" s="81">
        <v>0</v>
      </c>
      <c r="AL2507" s="6" t="s">
        <v>103</v>
      </c>
      <c r="AM2507" s="342"/>
      <c r="AN2507" s="342"/>
      <c r="AO2507" s="342"/>
    </row>
    <row r="2508" spans="1:41">
      <c r="A2508" s="75" t="s">
        <v>8152</v>
      </c>
      <c r="B2508" s="6" t="s">
        <v>93</v>
      </c>
      <c r="C2508" s="76">
        <v>2507</v>
      </c>
      <c r="D2508" s="6" t="s">
        <v>106</v>
      </c>
      <c r="E2508" s="80" t="s">
        <v>2163</v>
      </c>
      <c r="F2508" s="6" t="str">
        <f t="shared" si="263"/>
        <v>FREIGHTRM-J-1315LI26- M19 / M45 /M23</v>
      </c>
      <c r="G2508" s="95" t="s">
        <v>8347</v>
      </c>
      <c r="H2508" s="95">
        <v>646324</v>
      </c>
      <c r="I2508" s="85" t="s">
        <v>6622</v>
      </c>
      <c r="J2508" s="92">
        <v>46126</v>
      </c>
      <c r="K2508" s="92"/>
      <c r="L2508" s="78" t="s">
        <v>116</v>
      </c>
      <c r="M2508" s="76" t="s">
        <v>173</v>
      </c>
      <c r="N2508" s="80" t="s">
        <v>116</v>
      </c>
      <c r="O2508" s="71">
        <v>0</v>
      </c>
      <c r="P2508" s="71">
        <v>0</v>
      </c>
      <c r="Q2508" s="79">
        <v>400</v>
      </c>
      <c r="R2508" s="79">
        <v>0</v>
      </c>
      <c r="S2508" s="71">
        <v>0</v>
      </c>
      <c r="T2508" s="79">
        <v>400</v>
      </c>
      <c r="U2508" s="87" t="s">
        <v>118</v>
      </c>
      <c r="V2508" s="84">
        <f t="shared" si="264"/>
        <v>400</v>
      </c>
      <c r="W2508" s="61">
        <v>46121</v>
      </c>
      <c r="X2508" s="6" t="s">
        <v>159</v>
      </c>
      <c r="Y2508" s="76" t="s">
        <v>6710</v>
      </c>
      <c r="Z2508" s="76" t="s">
        <v>6283</v>
      </c>
      <c r="AA2508" s="76" t="s">
        <v>150</v>
      </c>
      <c r="AB2508" s="76" t="s">
        <v>539</v>
      </c>
      <c r="AC2508" s="76" t="s">
        <v>540</v>
      </c>
      <c r="AD2508" s="76" t="s">
        <v>173</v>
      </c>
      <c r="AE2508" s="76" t="s">
        <v>548</v>
      </c>
      <c r="AF2508" s="76" t="s">
        <v>96</v>
      </c>
      <c r="AG2508" s="82"/>
      <c r="AH2508" s="60"/>
      <c r="AI2508" s="75" t="s">
        <v>8152</v>
      </c>
      <c r="AJ2508" s="6" t="s">
        <v>103</v>
      </c>
      <c r="AK2508" s="81">
        <v>0</v>
      </c>
      <c r="AL2508" s="6" t="s">
        <v>103</v>
      </c>
      <c r="AM2508" s="342"/>
      <c r="AN2508" s="342"/>
      <c r="AO2508" s="342"/>
    </row>
    <row r="2509" spans="1:41">
      <c r="A2509" s="75" t="s">
        <v>8152</v>
      </c>
      <c r="B2509" s="6" t="s">
        <v>93</v>
      </c>
      <c r="C2509" s="76">
        <v>2508</v>
      </c>
      <c r="D2509" s="6" t="s">
        <v>106</v>
      </c>
      <c r="E2509" s="80" t="s">
        <v>2163</v>
      </c>
      <c r="F2509" s="6" t="str">
        <f t="shared" si="263"/>
        <v>FREIGHTRM-J-1319LI26- M23</v>
      </c>
      <c r="G2509" s="95" t="s">
        <v>8348</v>
      </c>
      <c r="H2509" s="95">
        <v>646326</v>
      </c>
      <c r="I2509" s="85" t="s">
        <v>6622</v>
      </c>
      <c r="J2509" s="92">
        <v>46126</v>
      </c>
      <c r="K2509" s="92"/>
      <c r="L2509" s="78" t="s">
        <v>116</v>
      </c>
      <c r="M2509" s="76" t="s">
        <v>173</v>
      </c>
      <c r="N2509" s="80" t="s">
        <v>116</v>
      </c>
      <c r="O2509" s="71">
        <v>0</v>
      </c>
      <c r="P2509" s="71">
        <v>0</v>
      </c>
      <c r="Q2509" s="79">
        <v>346</v>
      </c>
      <c r="R2509" s="79">
        <v>0</v>
      </c>
      <c r="S2509" s="71">
        <v>0</v>
      </c>
      <c r="T2509" s="79">
        <v>346</v>
      </c>
      <c r="U2509" s="87" t="s">
        <v>118</v>
      </c>
      <c r="V2509" s="84">
        <f t="shared" si="264"/>
        <v>346</v>
      </c>
      <c r="W2509" s="61">
        <v>46125</v>
      </c>
      <c r="X2509" s="6" t="s">
        <v>6711</v>
      </c>
      <c r="Y2509" s="76" t="s">
        <v>6712</v>
      </c>
      <c r="Z2509" s="76" t="s">
        <v>6283</v>
      </c>
      <c r="AA2509" s="76" t="s">
        <v>1455</v>
      </c>
      <c r="AB2509" s="76" t="s">
        <v>1118</v>
      </c>
      <c r="AC2509" s="76" t="s">
        <v>540</v>
      </c>
      <c r="AD2509" s="76" t="s">
        <v>173</v>
      </c>
      <c r="AE2509" s="76" t="s">
        <v>548</v>
      </c>
      <c r="AF2509" s="76" t="s">
        <v>96</v>
      </c>
      <c r="AG2509" s="82"/>
      <c r="AH2509" s="60"/>
      <c r="AI2509" s="75" t="s">
        <v>8152</v>
      </c>
      <c r="AJ2509" s="6" t="s">
        <v>103</v>
      </c>
      <c r="AK2509" s="81">
        <v>0</v>
      </c>
      <c r="AL2509" s="6" t="s">
        <v>103</v>
      </c>
      <c r="AM2509" s="342"/>
      <c r="AN2509" s="342"/>
      <c r="AO2509" s="342"/>
    </row>
    <row r="2510" spans="1:41">
      <c r="A2510" s="75" t="s">
        <v>8152</v>
      </c>
      <c r="B2510" s="6" t="s">
        <v>93</v>
      </c>
      <c r="C2510" s="76">
        <v>2509</v>
      </c>
      <c r="D2510" s="76" t="s">
        <v>109</v>
      </c>
      <c r="E2510" s="76" t="s">
        <v>105</v>
      </c>
      <c r="F2510" s="6" t="str">
        <f t="shared" si="263"/>
        <v>STORAGEINVENTARIO</v>
      </c>
      <c r="G2510" s="95" t="s">
        <v>194</v>
      </c>
      <c r="H2510" s="6" t="s">
        <v>8349</v>
      </c>
      <c r="I2510" s="85" t="s">
        <v>6622</v>
      </c>
      <c r="J2510" s="100">
        <v>46125</v>
      </c>
      <c r="K2510" s="92"/>
      <c r="L2510" s="78" t="s">
        <v>116</v>
      </c>
      <c r="M2510" s="76" t="s">
        <v>195</v>
      </c>
      <c r="N2510" s="80" t="s">
        <v>116</v>
      </c>
      <c r="O2510" s="71">
        <v>0</v>
      </c>
      <c r="P2510" s="71">
        <v>0</v>
      </c>
      <c r="Q2510" s="79">
        <v>468</v>
      </c>
      <c r="R2510" s="79">
        <v>0</v>
      </c>
      <c r="S2510" s="71">
        <v>0</v>
      </c>
      <c r="T2510" s="79">
        <v>468</v>
      </c>
      <c r="U2510" s="87" t="s">
        <v>118</v>
      </c>
      <c r="V2510" s="84">
        <f t="shared" si="264"/>
        <v>468</v>
      </c>
      <c r="W2510" s="61" t="s">
        <v>119</v>
      </c>
      <c r="X2510" s="6" t="s">
        <v>122</v>
      </c>
      <c r="Y2510" s="76" t="s">
        <v>121</v>
      </c>
      <c r="Z2510" s="76" t="s">
        <v>178</v>
      </c>
      <c r="AA2510" s="76" t="s">
        <v>196</v>
      </c>
      <c r="AB2510" s="76" t="s">
        <v>539</v>
      </c>
      <c r="AC2510" s="76" t="s">
        <v>541</v>
      </c>
      <c r="AD2510" s="76" t="s">
        <v>195</v>
      </c>
      <c r="AE2510" s="76">
        <v>75640000</v>
      </c>
      <c r="AF2510" s="76" t="s">
        <v>96</v>
      </c>
      <c r="AG2510" s="82"/>
      <c r="AH2510" s="60"/>
      <c r="AI2510" s="75" t="s">
        <v>8152</v>
      </c>
      <c r="AJ2510" s="6" t="s">
        <v>103</v>
      </c>
      <c r="AK2510" s="81">
        <v>0</v>
      </c>
      <c r="AL2510" s="6" t="s">
        <v>103</v>
      </c>
      <c r="AM2510" s="342"/>
      <c r="AN2510" s="342"/>
      <c r="AO2510" s="342"/>
    </row>
    <row r="2511" spans="1:41">
      <c r="A2511" s="75" t="s">
        <v>8152</v>
      </c>
      <c r="B2511" s="6" t="s">
        <v>93</v>
      </c>
      <c r="C2511" s="76">
        <v>2510</v>
      </c>
      <c r="D2511" s="76" t="s">
        <v>109</v>
      </c>
      <c r="E2511" s="76" t="s">
        <v>105</v>
      </c>
      <c r="F2511" s="6" t="str">
        <f t="shared" si="263"/>
        <v>STORAGEINVENTARIO</v>
      </c>
      <c r="G2511" s="95" t="s">
        <v>194</v>
      </c>
      <c r="H2511" s="6" t="s">
        <v>8350</v>
      </c>
      <c r="I2511" s="85" t="s">
        <v>6622</v>
      </c>
      <c r="J2511" s="100">
        <v>46129</v>
      </c>
      <c r="K2511" s="92"/>
      <c r="L2511" s="78" t="s">
        <v>116</v>
      </c>
      <c r="M2511" s="76" t="s">
        <v>195</v>
      </c>
      <c r="N2511" s="80" t="s">
        <v>116</v>
      </c>
      <c r="O2511" s="71">
        <v>0</v>
      </c>
      <c r="P2511" s="71">
        <v>0</v>
      </c>
      <c r="Q2511" s="79">
        <v>288</v>
      </c>
      <c r="R2511" s="79">
        <v>0</v>
      </c>
      <c r="S2511" s="71">
        <v>0</v>
      </c>
      <c r="T2511" s="79">
        <v>288</v>
      </c>
      <c r="U2511" s="87" t="s">
        <v>118</v>
      </c>
      <c r="V2511" s="84">
        <f t="shared" si="264"/>
        <v>288</v>
      </c>
      <c r="W2511" s="61" t="s">
        <v>119</v>
      </c>
      <c r="X2511" s="6" t="s">
        <v>122</v>
      </c>
      <c r="Y2511" s="76" t="s">
        <v>121</v>
      </c>
      <c r="Z2511" s="76" t="s">
        <v>178</v>
      </c>
      <c r="AA2511" s="76" t="s">
        <v>196</v>
      </c>
      <c r="AB2511" s="76" t="s">
        <v>539</v>
      </c>
      <c r="AC2511" s="76" t="s">
        <v>541</v>
      </c>
      <c r="AD2511" s="76" t="s">
        <v>195</v>
      </c>
      <c r="AE2511" s="76">
        <v>75640000</v>
      </c>
      <c r="AF2511" s="76" t="s">
        <v>96</v>
      </c>
      <c r="AG2511" s="82"/>
      <c r="AH2511" s="60"/>
      <c r="AI2511" s="75" t="s">
        <v>8152</v>
      </c>
      <c r="AJ2511" s="6" t="s">
        <v>103</v>
      </c>
      <c r="AK2511" s="81">
        <v>0</v>
      </c>
      <c r="AL2511" s="6" t="s">
        <v>103</v>
      </c>
      <c r="AM2511" s="342"/>
      <c r="AN2511" s="342"/>
      <c r="AO2511" s="342"/>
    </row>
    <row r="2512" spans="1:41">
      <c r="A2512" s="75" t="s">
        <v>8152</v>
      </c>
      <c r="B2512" s="6" t="s">
        <v>93</v>
      </c>
      <c r="C2512" s="76">
        <v>2511</v>
      </c>
      <c r="D2512" s="76" t="s">
        <v>1564</v>
      </c>
      <c r="E2512" s="76" t="s">
        <v>2163</v>
      </c>
      <c r="F2512" s="6" t="str">
        <f t="shared" si="263"/>
        <v>FREIGHTRM-M-039-SI26-M19</v>
      </c>
      <c r="G2512" s="95" t="s">
        <v>6606</v>
      </c>
      <c r="H2512" s="99">
        <v>66951</v>
      </c>
      <c r="I2512" s="85" t="s">
        <v>6622</v>
      </c>
      <c r="J2512" s="100">
        <v>46129</v>
      </c>
      <c r="K2512" s="100" t="s">
        <v>8579</v>
      </c>
      <c r="L2512" s="78" t="s">
        <v>116</v>
      </c>
      <c r="M2512" s="76" t="s">
        <v>173</v>
      </c>
      <c r="N2512" s="76" t="s">
        <v>5842</v>
      </c>
      <c r="O2512" s="71">
        <v>0</v>
      </c>
      <c r="P2512" s="71">
        <v>0</v>
      </c>
      <c r="Q2512" s="79">
        <v>61740</v>
      </c>
      <c r="R2512" s="79">
        <v>9878.4</v>
      </c>
      <c r="S2512" s="71">
        <v>0</v>
      </c>
      <c r="T2512" s="79">
        <v>71618.399999999994</v>
      </c>
      <c r="U2512" s="87" t="s">
        <v>24</v>
      </c>
      <c r="V2512" s="84">
        <f t="shared" ref="V2512:V2527" si="265">T2512/17.3838</f>
        <v>4119.8357091084799</v>
      </c>
      <c r="W2512" s="61">
        <v>46106</v>
      </c>
      <c r="X2512" s="76" t="s">
        <v>2058</v>
      </c>
      <c r="Y2512" s="76" t="s">
        <v>2059</v>
      </c>
      <c r="Z2512" s="76" t="s">
        <v>2058</v>
      </c>
      <c r="AA2512" s="76" t="s">
        <v>2058</v>
      </c>
      <c r="AB2512" s="76" t="s">
        <v>539</v>
      </c>
      <c r="AC2512" s="76" t="s">
        <v>540</v>
      </c>
      <c r="AD2512" s="76" t="s">
        <v>174</v>
      </c>
      <c r="AE2512" s="378">
        <v>67110003</v>
      </c>
      <c r="AF2512" s="76" t="s">
        <v>96</v>
      </c>
      <c r="AG2512" s="82"/>
      <c r="AH2512" s="60"/>
      <c r="AI2512" s="75" t="s">
        <v>8152</v>
      </c>
      <c r="AJ2512" s="6" t="s">
        <v>103</v>
      </c>
      <c r="AK2512" s="81">
        <v>0</v>
      </c>
      <c r="AL2512" s="6" t="s">
        <v>103</v>
      </c>
      <c r="AM2512" s="342"/>
      <c r="AN2512" s="342"/>
      <c r="AO2512" s="342"/>
    </row>
    <row r="2513" spans="1:41">
      <c r="A2513" s="75" t="s">
        <v>8152</v>
      </c>
      <c r="B2513" s="6" t="s">
        <v>93</v>
      </c>
      <c r="C2513" s="76">
        <v>2512</v>
      </c>
      <c r="D2513" s="76" t="s">
        <v>1564</v>
      </c>
      <c r="E2513" s="76" t="s">
        <v>2163</v>
      </c>
      <c r="F2513" s="6" t="str">
        <f t="shared" si="263"/>
        <v>FREIGHTAF-M-104-SI26-M46</v>
      </c>
      <c r="G2513" s="95" t="s">
        <v>6878</v>
      </c>
      <c r="H2513" s="99">
        <v>66952</v>
      </c>
      <c r="I2513" s="85" t="s">
        <v>6622</v>
      </c>
      <c r="J2513" s="100">
        <v>46129</v>
      </c>
      <c r="K2513" s="100" t="s">
        <v>8580</v>
      </c>
      <c r="L2513" s="78" t="s">
        <v>116</v>
      </c>
      <c r="M2513" s="76" t="s">
        <v>173</v>
      </c>
      <c r="N2513" s="76" t="s">
        <v>6877</v>
      </c>
      <c r="O2513" s="71">
        <v>0</v>
      </c>
      <c r="P2513" s="71">
        <v>0</v>
      </c>
      <c r="Q2513" s="79">
        <v>53808</v>
      </c>
      <c r="R2513" s="79">
        <v>8609.2800000000007</v>
      </c>
      <c r="S2513" s="71">
        <v>0</v>
      </c>
      <c r="T2513" s="79">
        <v>62417.279999999999</v>
      </c>
      <c r="U2513" s="87" t="s">
        <v>24</v>
      </c>
      <c r="V2513" s="84">
        <f t="shared" si="265"/>
        <v>3590.5429192696647</v>
      </c>
      <c r="W2513" s="61">
        <v>46106</v>
      </c>
      <c r="X2513" s="76" t="s">
        <v>2058</v>
      </c>
      <c r="Y2513" s="76" t="s">
        <v>2059</v>
      </c>
      <c r="Z2513" s="76" t="s">
        <v>2058</v>
      </c>
      <c r="AA2513" s="76" t="s">
        <v>2058</v>
      </c>
      <c r="AB2513" s="76" t="s">
        <v>1106</v>
      </c>
      <c r="AC2513" s="76" t="s">
        <v>540</v>
      </c>
      <c r="AD2513" s="76" t="s">
        <v>174</v>
      </c>
      <c r="AE2513" s="378">
        <v>67110003</v>
      </c>
      <c r="AF2513" s="76" t="s">
        <v>96</v>
      </c>
      <c r="AG2513" s="82"/>
      <c r="AH2513" s="60"/>
      <c r="AI2513" s="75" t="s">
        <v>8152</v>
      </c>
      <c r="AJ2513" s="6" t="s">
        <v>103</v>
      </c>
      <c r="AK2513" s="81">
        <v>0</v>
      </c>
      <c r="AL2513" s="6" t="s">
        <v>103</v>
      </c>
      <c r="AM2513" s="342"/>
      <c r="AN2513" s="342"/>
      <c r="AO2513" s="342"/>
    </row>
    <row r="2514" spans="1:41">
      <c r="A2514" s="75" t="s">
        <v>8152</v>
      </c>
      <c r="B2514" s="6" t="s">
        <v>93</v>
      </c>
      <c r="C2514" s="76">
        <v>2513</v>
      </c>
      <c r="D2514" s="76" t="s">
        <v>1564</v>
      </c>
      <c r="E2514" s="76" t="s">
        <v>2163</v>
      </c>
      <c r="F2514" s="6" t="str">
        <f t="shared" si="263"/>
        <v>FREIGHTRM-M-086-SI26-M19</v>
      </c>
      <c r="G2514" s="95" t="s">
        <v>8080</v>
      </c>
      <c r="H2514" s="99">
        <v>66953</v>
      </c>
      <c r="I2514" s="85" t="s">
        <v>6622</v>
      </c>
      <c r="J2514" s="100">
        <v>46129</v>
      </c>
      <c r="K2514" s="100" t="s">
        <v>8581</v>
      </c>
      <c r="L2514" s="78" t="s">
        <v>116</v>
      </c>
      <c r="M2514" s="76" t="s">
        <v>173</v>
      </c>
      <c r="N2514" s="76" t="s">
        <v>7615</v>
      </c>
      <c r="O2514" s="71">
        <v>0</v>
      </c>
      <c r="P2514" s="71">
        <v>0</v>
      </c>
      <c r="Q2514" s="79">
        <v>52300</v>
      </c>
      <c r="R2514" s="79">
        <v>8368</v>
      </c>
      <c r="S2514" s="71">
        <v>0</v>
      </c>
      <c r="T2514" s="79">
        <v>60668</v>
      </c>
      <c r="U2514" s="87" t="s">
        <v>24</v>
      </c>
      <c r="V2514" s="84">
        <f t="shared" si="265"/>
        <v>3489.9158987102933</v>
      </c>
      <c r="W2514" s="61">
        <v>46109</v>
      </c>
      <c r="X2514" s="76" t="s">
        <v>2058</v>
      </c>
      <c r="Y2514" s="76" t="s">
        <v>2059</v>
      </c>
      <c r="Z2514" s="76" t="s">
        <v>2058</v>
      </c>
      <c r="AA2514" s="76" t="s">
        <v>2058</v>
      </c>
      <c r="AB2514" s="76" t="s">
        <v>539</v>
      </c>
      <c r="AC2514" s="76" t="s">
        <v>540</v>
      </c>
      <c r="AD2514" s="76" t="s">
        <v>174</v>
      </c>
      <c r="AE2514" s="378">
        <v>67110003</v>
      </c>
      <c r="AF2514" s="76" t="s">
        <v>96</v>
      </c>
      <c r="AG2514" s="82"/>
      <c r="AH2514" s="60"/>
      <c r="AI2514" s="75" t="s">
        <v>8152</v>
      </c>
      <c r="AJ2514" s="6" t="s">
        <v>103</v>
      </c>
      <c r="AK2514" s="81">
        <v>0</v>
      </c>
      <c r="AL2514" s="6" t="s">
        <v>103</v>
      </c>
      <c r="AM2514" s="342"/>
      <c r="AN2514" s="342"/>
      <c r="AO2514" s="342"/>
    </row>
    <row r="2515" spans="1:41">
      <c r="A2515" s="75" t="s">
        <v>8152</v>
      </c>
      <c r="B2515" s="6" t="s">
        <v>93</v>
      </c>
      <c r="C2515" s="76">
        <v>2514</v>
      </c>
      <c r="D2515" s="76" t="s">
        <v>1564</v>
      </c>
      <c r="E2515" s="76" t="s">
        <v>2163</v>
      </c>
      <c r="F2515" s="6" t="str">
        <f t="shared" si="263"/>
        <v>FREIGHTRM-M-088-SI26-M19</v>
      </c>
      <c r="G2515" s="95" t="s">
        <v>8351</v>
      </c>
      <c r="H2515" s="99">
        <v>66956</v>
      </c>
      <c r="I2515" s="85" t="s">
        <v>6622</v>
      </c>
      <c r="J2515" s="100">
        <v>46129</v>
      </c>
      <c r="K2515" s="100" t="s">
        <v>8582</v>
      </c>
      <c r="L2515" s="78" t="s">
        <v>116</v>
      </c>
      <c r="M2515" s="76" t="s">
        <v>173</v>
      </c>
      <c r="N2515" s="76" t="s">
        <v>7585</v>
      </c>
      <c r="O2515" s="71">
        <v>0</v>
      </c>
      <c r="P2515" s="71">
        <v>0</v>
      </c>
      <c r="Q2515" s="79">
        <v>72300</v>
      </c>
      <c r="R2515" s="79">
        <v>11568</v>
      </c>
      <c r="S2515" s="71">
        <v>0</v>
      </c>
      <c r="T2515" s="79">
        <v>83868</v>
      </c>
      <c r="U2515" s="87" t="s">
        <v>24</v>
      </c>
      <c r="V2515" s="84">
        <f t="shared" si="265"/>
        <v>4824.4917681979769</v>
      </c>
      <c r="W2515" s="61">
        <v>46107</v>
      </c>
      <c r="X2515" s="76" t="s">
        <v>2058</v>
      </c>
      <c r="Y2515" s="76" t="s">
        <v>2059</v>
      </c>
      <c r="Z2515" s="76" t="s">
        <v>2058</v>
      </c>
      <c r="AA2515" s="76" t="s">
        <v>2058</v>
      </c>
      <c r="AB2515" s="76" t="s">
        <v>539</v>
      </c>
      <c r="AC2515" s="76" t="s">
        <v>540</v>
      </c>
      <c r="AD2515" s="76" t="s">
        <v>174</v>
      </c>
      <c r="AE2515" s="378">
        <v>67110003</v>
      </c>
      <c r="AF2515" s="76" t="s">
        <v>96</v>
      </c>
      <c r="AG2515" s="82"/>
      <c r="AH2515" s="60"/>
      <c r="AI2515" s="75" t="s">
        <v>8152</v>
      </c>
      <c r="AJ2515" s="6" t="s">
        <v>103</v>
      </c>
      <c r="AK2515" s="81">
        <v>0</v>
      </c>
      <c r="AL2515" s="6" t="s">
        <v>103</v>
      </c>
      <c r="AM2515" s="342"/>
      <c r="AN2515" s="342"/>
      <c r="AO2515" s="342"/>
    </row>
    <row r="2516" spans="1:41">
      <c r="A2516" s="75" t="s">
        <v>8152</v>
      </c>
      <c r="B2516" s="6" t="s">
        <v>93</v>
      </c>
      <c r="C2516" s="76">
        <v>2515</v>
      </c>
      <c r="D2516" s="76" t="s">
        <v>1564</v>
      </c>
      <c r="E2516" s="76" t="s">
        <v>2163</v>
      </c>
      <c r="F2516" s="6" t="str">
        <f t="shared" si="263"/>
        <v>FREIGHTAF-M-150-SI26-M46</v>
      </c>
      <c r="G2516" s="95" t="s">
        <v>8352</v>
      </c>
      <c r="H2516" s="99">
        <v>66954</v>
      </c>
      <c r="I2516" s="85" t="s">
        <v>6622</v>
      </c>
      <c r="J2516" s="100">
        <v>46129</v>
      </c>
      <c r="K2516" s="100" t="s">
        <v>8583</v>
      </c>
      <c r="L2516" s="78" t="s">
        <v>116</v>
      </c>
      <c r="M2516" s="76" t="s">
        <v>173</v>
      </c>
      <c r="N2516" s="76" t="s">
        <v>8561</v>
      </c>
      <c r="O2516" s="71">
        <v>0</v>
      </c>
      <c r="P2516" s="71">
        <v>0</v>
      </c>
      <c r="Q2516" s="79">
        <v>52300</v>
      </c>
      <c r="R2516" s="79">
        <v>8368</v>
      </c>
      <c r="S2516" s="71">
        <v>0</v>
      </c>
      <c r="T2516" s="79">
        <v>60668</v>
      </c>
      <c r="U2516" s="87" t="s">
        <v>24</v>
      </c>
      <c r="V2516" s="84">
        <f t="shared" si="265"/>
        <v>3489.9158987102933</v>
      </c>
      <c r="W2516" s="61">
        <v>46125</v>
      </c>
      <c r="X2516" s="76" t="s">
        <v>2058</v>
      </c>
      <c r="Y2516" s="76" t="s">
        <v>2059</v>
      </c>
      <c r="Z2516" s="76" t="s">
        <v>2058</v>
      </c>
      <c r="AA2516" s="76" t="s">
        <v>2058</v>
      </c>
      <c r="AB2516" s="76" t="s">
        <v>1106</v>
      </c>
      <c r="AC2516" s="76" t="s">
        <v>540</v>
      </c>
      <c r="AD2516" s="76" t="s">
        <v>174</v>
      </c>
      <c r="AE2516" s="378">
        <v>67110003</v>
      </c>
      <c r="AF2516" s="76" t="s">
        <v>96</v>
      </c>
      <c r="AG2516" s="82"/>
      <c r="AH2516" s="60"/>
      <c r="AI2516" s="75" t="s">
        <v>8152</v>
      </c>
      <c r="AJ2516" s="6" t="s">
        <v>103</v>
      </c>
      <c r="AK2516" s="81">
        <v>0</v>
      </c>
      <c r="AL2516" s="6" t="s">
        <v>103</v>
      </c>
      <c r="AM2516" s="342"/>
      <c r="AN2516" s="342"/>
      <c r="AO2516" s="342"/>
    </row>
    <row r="2517" spans="1:41">
      <c r="A2517" s="75" t="s">
        <v>8152</v>
      </c>
      <c r="B2517" s="6" t="s">
        <v>93</v>
      </c>
      <c r="C2517" s="76">
        <v>2516</v>
      </c>
      <c r="D2517" s="76" t="s">
        <v>1564</v>
      </c>
      <c r="E2517" s="76" t="s">
        <v>2163</v>
      </c>
      <c r="F2517" s="6" t="str">
        <f t="shared" si="263"/>
        <v>FREIGHTRM-M-102-SI26-M19</v>
      </c>
      <c r="G2517" s="95" t="s">
        <v>8353</v>
      </c>
      <c r="H2517" s="99">
        <v>66955</v>
      </c>
      <c r="I2517" s="85" t="s">
        <v>6622</v>
      </c>
      <c r="J2517" s="100">
        <v>46129</v>
      </c>
      <c r="K2517" s="100" t="s">
        <v>8584</v>
      </c>
      <c r="L2517" s="78" t="s">
        <v>116</v>
      </c>
      <c r="M2517" s="76" t="s">
        <v>173</v>
      </c>
      <c r="N2517" s="76" t="s">
        <v>8585</v>
      </c>
      <c r="O2517" s="71">
        <v>0</v>
      </c>
      <c r="P2517" s="71">
        <v>0</v>
      </c>
      <c r="Q2517" s="79">
        <v>85180</v>
      </c>
      <c r="R2517" s="79">
        <v>13628.8</v>
      </c>
      <c r="S2517" s="71">
        <v>0</v>
      </c>
      <c r="T2517" s="79">
        <v>98808.8</v>
      </c>
      <c r="U2517" s="87" t="s">
        <v>24</v>
      </c>
      <c r="V2517" s="84">
        <f t="shared" si="265"/>
        <v>5683.958628148046</v>
      </c>
      <c r="W2517" s="61">
        <v>46123</v>
      </c>
      <c r="X2517" s="76" t="s">
        <v>2058</v>
      </c>
      <c r="Y2517" s="76" t="s">
        <v>2059</v>
      </c>
      <c r="Z2517" s="76" t="s">
        <v>2058</v>
      </c>
      <c r="AA2517" s="76" t="s">
        <v>2058</v>
      </c>
      <c r="AB2517" s="76" t="s">
        <v>539</v>
      </c>
      <c r="AC2517" s="76" t="s">
        <v>540</v>
      </c>
      <c r="AD2517" s="76" t="s">
        <v>174</v>
      </c>
      <c r="AE2517" s="378">
        <v>67110003</v>
      </c>
      <c r="AF2517" s="76" t="s">
        <v>96</v>
      </c>
      <c r="AG2517" s="82"/>
      <c r="AH2517" s="60"/>
      <c r="AI2517" s="75" t="s">
        <v>8152</v>
      </c>
      <c r="AJ2517" s="6" t="s">
        <v>103</v>
      </c>
      <c r="AK2517" s="81">
        <v>0</v>
      </c>
      <c r="AL2517" s="6" t="s">
        <v>103</v>
      </c>
      <c r="AM2517" s="342"/>
      <c r="AN2517" s="342"/>
      <c r="AO2517" s="342"/>
    </row>
    <row r="2518" spans="1:41">
      <c r="A2518" s="75" t="s">
        <v>8152</v>
      </c>
      <c r="B2518" s="6" t="s">
        <v>93</v>
      </c>
      <c r="C2518" s="76">
        <v>2517</v>
      </c>
      <c r="D2518" s="76" t="s">
        <v>1564</v>
      </c>
      <c r="E2518" s="76" t="s">
        <v>2163</v>
      </c>
      <c r="F2518" s="6" t="str">
        <f t="shared" si="263"/>
        <v>FREIGHTRM-M-023-SI26-M19</v>
      </c>
      <c r="G2518" s="95" t="s">
        <v>8082</v>
      </c>
      <c r="H2518" s="99">
        <v>66892</v>
      </c>
      <c r="I2518" s="85" t="s">
        <v>6622</v>
      </c>
      <c r="J2518" s="100">
        <v>46129</v>
      </c>
      <c r="K2518" s="100" t="s">
        <v>8586</v>
      </c>
      <c r="L2518" s="78" t="s">
        <v>116</v>
      </c>
      <c r="M2518" s="76" t="s">
        <v>173</v>
      </c>
      <c r="N2518" s="76" t="s">
        <v>5342</v>
      </c>
      <c r="O2518" s="71">
        <v>0</v>
      </c>
      <c r="P2518" s="71">
        <v>0</v>
      </c>
      <c r="Q2518" s="79">
        <v>52300</v>
      </c>
      <c r="R2518" s="79">
        <v>8368</v>
      </c>
      <c r="S2518" s="71">
        <v>0</v>
      </c>
      <c r="T2518" s="79">
        <v>60668</v>
      </c>
      <c r="U2518" s="87" t="s">
        <v>24</v>
      </c>
      <c r="V2518" s="84">
        <f t="shared" si="265"/>
        <v>3489.9158987102933</v>
      </c>
      <c r="W2518" s="61">
        <v>46070</v>
      </c>
      <c r="X2518" s="76" t="s">
        <v>2058</v>
      </c>
      <c r="Y2518" s="76" t="s">
        <v>2059</v>
      </c>
      <c r="Z2518" s="76" t="s">
        <v>2058</v>
      </c>
      <c r="AA2518" s="76" t="s">
        <v>2058</v>
      </c>
      <c r="AB2518" s="76" t="s">
        <v>539</v>
      </c>
      <c r="AC2518" s="76" t="s">
        <v>540</v>
      </c>
      <c r="AD2518" s="76" t="s">
        <v>174</v>
      </c>
      <c r="AE2518" s="378">
        <v>67110003</v>
      </c>
      <c r="AF2518" s="76" t="s">
        <v>96</v>
      </c>
      <c r="AG2518" s="82"/>
      <c r="AH2518" s="60"/>
      <c r="AI2518" s="75" t="s">
        <v>8152</v>
      </c>
      <c r="AJ2518" s="6" t="s">
        <v>103</v>
      </c>
      <c r="AK2518" s="81">
        <v>0</v>
      </c>
      <c r="AL2518" s="6" t="s">
        <v>103</v>
      </c>
      <c r="AM2518" s="342"/>
      <c r="AN2518" s="342"/>
      <c r="AO2518" s="342"/>
    </row>
    <row r="2519" spans="1:41">
      <c r="A2519" s="75" t="s">
        <v>8152</v>
      </c>
      <c r="B2519" s="6" t="s">
        <v>93</v>
      </c>
      <c r="C2519" s="76">
        <v>2518</v>
      </c>
      <c r="D2519" s="76" t="s">
        <v>1564</v>
      </c>
      <c r="E2519" s="76" t="s">
        <v>2163</v>
      </c>
      <c r="F2519" s="6" t="str">
        <f t="shared" si="263"/>
        <v>FREIGHTRM-M-024-SI26-M19</v>
      </c>
      <c r="G2519" s="95" t="s">
        <v>8084</v>
      </c>
      <c r="H2519" s="99">
        <v>66893</v>
      </c>
      <c r="I2519" s="85" t="s">
        <v>6622</v>
      </c>
      <c r="J2519" s="100">
        <v>46129</v>
      </c>
      <c r="K2519" s="100" t="s">
        <v>8587</v>
      </c>
      <c r="L2519" s="78" t="s">
        <v>116</v>
      </c>
      <c r="M2519" s="76" t="s">
        <v>173</v>
      </c>
      <c r="N2519" s="76" t="s">
        <v>5345</v>
      </c>
      <c r="O2519" s="71">
        <v>0</v>
      </c>
      <c r="P2519" s="71">
        <v>0</v>
      </c>
      <c r="Q2519" s="79">
        <v>52300</v>
      </c>
      <c r="R2519" s="79">
        <v>8368</v>
      </c>
      <c r="S2519" s="71">
        <v>0</v>
      </c>
      <c r="T2519" s="79">
        <v>60668</v>
      </c>
      <c r="U2519" s="87" t="s">
        <v>24</v>
      </c>
      <c r="V2519" s="84">
        <f t="shared" si="265"/>
        <v>3489.9158987102933</v>
      </c>
      <c r="W2519" s="61">
        <v>46071</v>
      </c>
      <c r="X2519" s="76" t="s">
        <v>2058</v>
      </c>
      <c r="Y2519" s="76" t="s">
        <v>2059</v>
      </c>
      <c r="Z2519" s="76" t="s">
        <v>2058</v>
      </c>
      <c r="AA2519" s="76" t="s">
        <v>2058</v>
      </c>
      <c r="AB2519" s="76" t="s">
        <v>539</v>
      </c>
      <c r="AC2519" s="76" t="s">
        <v>540</v>
      </c>
      <c r="AD2519" s="76" t="s">
        <v>174</v>
      </c>
      <c r="AE2519" s="378">
        <v>67110003</v>
      </c>
      <c r="AF2519" s="76" t="s">
        <v>96</v>
      </c>
      <c r="AG2519" s="82"/>
      <c r="AH2519" s="60"/>
      <c r="AI2519" s="75" t="s">
        <v>8152</v>
      </c>
      <c r="AJ2519" s="6" t="s">
        <v>103</v>
      </c>
      <c r="AK2519" s="81">
        <v>0</v>
      </c>
      <c r="AL2519" s="6" t="s">
        <v>103</v>
      </c>
      <c r="AM2519" s="342"/>
      <c r="AN2519" s="342"/>
      <c r="AO2519" s="342"/>
    </row>
    <row r="2520" spans="1:41">
      <c r="A2520" s="75" t="s">
        <v>8152</v>
      </c>
      <c r="B2520" s="6" t="s">
        <v>93</v>
      </c>
      <c r="C2520" s="76">
        <v>2519</v>
      </c>
      <c r="D2520" s="76" t="s">
        <v>1564</v>
      </c>
      <c r="E2520" s="76" t="s">
        <v>2163</v>
      </c>
      <c r="F2520" s="6" t="str">
        <f t="shared" si="263"/>
        <v>FREIGHTRM-M-017-SI26-M19</v>
      </c>
      <c r="G2520" s="95" t="s">
        <v>8086</v>
      </c>
      <c r="H2520" s="99">
        <v>66894</v>
      </c>
      <c r="I2520" s="85" t="s">
        <v>6622</v>
      </c>
      <c r="J2520" s="100">
        <v>46129</v>
      </c>
      <c r="K2520" s="100" t="s">
        <v>8588</v>
      </c>
      <c r="L2520" s="78" t="s">
        <v>116</v>
      </c>
      <c r="M2520" s="76" t="s">
        <v>173</v>
      </c>
      <c r="N2520" s="76" t="s">
        <v>5288</v>
      </c>
      <c r="O2520" s="71">
        <v>0</v>
      </c>
      <c r="P2520" s="71">
        <v>0</v>
      </c>
      <c r="Q2520" s="79">
        <v>52300</v>
      </c>
      <c r="R2520" s="79">
        <v>8368</v>
      </c>
      <c r="S2520" s="71">
        <v>0</v>
      </c>
      <c r="T2520" s="79">
        <v>60668</v>
      </c>
      <c r="U2520" s="87" t="s">
        <v>24</v>
      </c>
      <c r="V2520" s="84">
        <f t="shared" si="265"/>
        <v>3489.9158987102933</v>
      </c>
      <c r="W2520" s="61">
        <v>46071</v>
      </c>
      <c r="X2520" s="76" t="s">
        <v>2058</v>
      </c>
      <c r="Y2520" s="76" t="s">
        <v>2059</v>
      </c>
      <c r="Z2520" s="76" t="s">
        <v>2058</v>
      </c>
      <c r="AA2520" s="76" t="s">
        <v>2058</v>
      </c>
      <c r="AB2520" s="76" t="s">
        <v>539</v>
      </c>
      <c r="AC2520" s="76" t="s">
        <v>540</v>
      </c>
      <c r="AD2520" s="76" t="s">
        <v>174</v>
      </c>
      <c r="AE2520" s="378">
        <v>67110003</v>
      </c>
      <c r="AF2520" s="76" t="s">
        <v>96</v>
      </c>
      <c r="AG2520" s="82"/>
      <c r="AH2520" s="60"/>
      <c r="AI2520" s="75" t="s">
        <v>8152</v>
      </c>
      <c r="AJ2520" s="6" t="s">
        <v>103</v>
      </c>
      <c r="AK2520" s="81">
        <v>0</v>
      </c>
      <c r="AL2520" s="6" t="s">
        <v>103</v>
      </c>
      <c r="AM2520" s="342"/>
      <c r="AN2520" s="342"/>
      <c r="AO2520" s="342"/>
    </row>
    <row r="2521" spans="1:41">
      <c r="A2521" s="75" t="s">
        <v>8152</v>
      </c>
      <c r="B2521" s="6" t="s">
        <v>93</v>
      </c>
      <c r="C2521" s="76">
        <v>2520</v>
      </c>
      <c r="D2521" s="76" t="s">
        <v>1564</v>
      </c>
      <c r="E2521" s="76" t="s">
        <v>2163</v>
      </c>
      <c r="F2521" s="6" t="str">
        <f t="shared" si="263"/>
        <v>FREIGHTRM-M-033-SI26-M19</v>
      </c>
      <c r="G2521" s="95" t="s">
        <v>8088</v>
      </c>
      <c r="H2521" s="99">
        <v>66895</v>
      </c>
      <c r="I2521" s="85" t="s">
        <v>6622</v>
      </c>
      <c r="J2521" s="100">
        <v>46129</v>
      </c>
      <c r="K2521" s="100" t="s">
        <v>8589</v>
      </c>
      <c r="L2521" s="78" t="s">
        <v>116</v>
      </c>
      <c r="M2521" s="76" t="s">
        <v>173</v>
      </c>
      <c r="N2521" s="76" t="s">
        <v>8590</v>
      </c>
      <c r="O2521" s="71">
        <v>0</v>
      </c>
      <c r="P2521" s="71">
        <v>0</v>
      </c>
      <c r="Q2521" s="79">
        <v>68700</v>
      </c>
      <c r="R2521" s="79">
        <v>10992</v>
      </c>
      <c r="S2521" s="71">
        <v>0</v>
      </c>
      <c r="T2521" s="79">
        <v>79692</v>
      </c>
      <c r="U2521" s="87" t="s">
        <v>24</v>
      </c>
      <c r="V2521" s="84">
        <f t="shared" si="265"/>
        <v>4584.268111690194</v>
      </c>
      <c r="W2521" s="61">
        <v>46073</v>
      </c>
      <c r="X2521" s="76" t="s">
        <v>2058</v>
      </c>
      <c r="Y2521" s="76" t="s">
        <v>2059</v>
      </c>
      <c r="Z2521" s="76" t="s">
        <v>2058</v>
      </c>
      <c r="AA2521" s="76" t="s">
        <v>2058</v>
      </c>
      <c r="AB2521" s="76" t="s">
        <v>539</v>
      </c>
      <c r="AC2521" s="76" t="s">
        <v>540</v>
      </c>
      <c r="AD2521" s="76" t="s">
        <v>174</v>
      </c>
      <c r="AE2521" s="378">
        <v>67110003</v>
      </c>
      <c r="AF2521" s="76" t="s">
        <v>96</v>
      </c>
      <c r="AG2521" s="82"/>
      <c r="AH2521" s="60"/>
      <c r="AI2521" s="75" t="s">
        <v>8152</v>
      </c>
      <c r="AJ2521" s="6" t="s">
        <v>103</v>
      </c>
      <c r="AK2521" s="81">
        <v>0</v>
      </c>
      <c r="AL2521" s="6" t="s">
        <v>103</v>
      </c>
      <c r="AM2521" s="342"/>
      <c r="AN2521" s="342"/>
      <c r="AO2521" s="342"/>
    </row>
    <row r="2522" spans="1:41">
      <c r="A2522" s="75" t="s">
        <v>8152</v>
      </c>
      <c r="B2522" s="6" t="s">
        <v>93</v>
      </c>
      <c r="C2522" s="76">
        <v>2521</v>
      </c>
      <c r="D2522" s="76" t="s">
        <v>1564</v>
      </c>
      <c r="E2522" s="76" t="s">
        <v>2163</v>
      </c>
      <c r="F2522" s="6" t="str">
        <f t="shared" si="263"/>
        <v>FREIGHTAF-M-108-SI26-M46</v>
      </c>
      <c r="G2522" s="95" t="s">
        <v>6840</v>
      </c>
      <c r="H2522" s="99">
        <v>66904</v>
      </c>
      <c r="I2522" s="85" t="s">
        <v>6622</v>
      </c>
      <c r="J2522" s="100">
        <v>46129</v>
      </c>
      <c r="K2522" s="100" t="s">
        <v>8024</v>
      </c>
      <c r="L2522" s="78" t="s">
        <v>116</v>
      </c>
      <c r="M2522" s="76" t="s">
        <v>173</v>
      </c>
      <c r="N2522" s="76" t="s">
        <v>7361</v>
      </c>
      <c r="O2522" s="71">
        <v>0</v>
      </c>
      <c r="P2522" s="71">
        <v>0</v>
      </c>
      <c r="Q2522" s="79">
        <v>2400</v>
      </c>
      <c r="R2522" s="79">
        <v>384</v>
      </c>
      <c r="S2522" s="71">
        <v>0</v>
      </c>
      <c r="T2522" s="79">
        <v>2784</v>
      </c>
      <c r="U2522" s="87" t="s">
        <v>24</v>
      </c>
      <c r="V2522" s="84">
        <f t="shared" si="265"/>
        <v>160.14910433852205</v>
      </c>
      <c r="W2522" s="61">
        <v>46105</v>
      </c>
      <c r="X2522" s="76" t="s">
        <v>2058</v>
      </c>
      <c r="Y2522" s="76" t="s">
        <v>2059</v>
      </c>
      <c r="Z2522" s="76" t="s">
        <v>2058</v>
      </c>
      <c r="AA2522" s="76" t="s">
        <v>2058</v>
      </c>
      <c r="AB2522" s="76" t="s">
        <v>1106</v>
      </c>
      <c r="AC2522" s="76" t="s">
        <v>540</v>
      </c>
      <c r="AD2522" s="76" t="s">
        <v>174</v>
      </c>
      <c r="AE2522" s="378">
        <v>67110003</v>
      </c>
      <c r="AF2522" s="76" t="s">
        <v>96</v>
      </c>
      <c r="AG2522" s="82"/>
      <c r="AH2522" s="60"/>
      <c r="AI2522" s="75" t="s">
        <v>8152</v>
      </c>
      <c r="AJ2522" s="6" t="s">
        <v>103</v>
      </c>
      <c r="AK2522" s="81">
        <v>0</v>
      </c>
      <c r="AL2522" s="6" t="s">
        <v>103</v>
      </c>
      <c r="AM2522" s="342"/>
      <c r="AN2522" s="342"/>
      <c r="AO2522" s="342"/>
    </row>
    <row r="2523" spans="1:41">
      <c r="A2523" s="75" t="s">
        <v>8152</v>
      </c>
      <c r="B2523" s="6" t="s">
        <v>93</v>
      </c>
      <c r="C2523" s="76">
        <v>2522</v>
      </c>
      <c r="D2523" s="76" t="s">
        <v>1564</v>
      </c>
      <c r="E2523" s="76" t="s">
        <v>2163</v>
      </c>
      <c r="F2523" s="6" t="str">
        <f t="shared" si="263"/>
        <v>FREIGHTAF-M-110-SI26-M46</v>
      </c>
      <c r="G2523" s="95" t="s">
        <v>6845</v>
      </c>
      <c r="H2523" s="99">
        <v>66906</v>
      </c>
      <c r="I2523" s="85" t="s">
        <v>6622</v>
      </c>
      <c r="J2523" s="100">
        <v>46129</v>
      </c>
      <c r="K2523" s="100" t="s">
        <v>8024</v>
      </c>
      <c r="L2523" s="78" t="s">
        <v>116</v>
      </c>
      <c r="M2523" s="76" t="s">
        <v>173</v>
      </c>
      <c r="N2523" s="76" t="s">
        <v>7362</v>
      </c>
      <c r="O2523" s="71">
        <v>0</v>
      </c>
      <c r="P2523" s="71">
        <v>0</v>
      </c>
      <c r="Q2523" s="79">
        <v>2400</v>
      </c>
      <c r="R2523" s="79">
        <v>384</v>
      </c>
      <c r="S2523" s="71">
        <v>0</v>
      </c>
      <c r="T2523" s="79">
        <v>2784</v>
      </c>
      <c r="U2523" s="87" t="s">
        <v>24</v>
      </c>
      <c r="V2523" s="84">
        <f t="shared" si="265"/>
        <v>160.14910433852205</v>
      </c>
      <c r="W2523" s="61">
        <v>46105</v>
      </c>
      <c r="X2523" s="76" t="s">
        <v>2058</v>
      </c>
      <c r="Y2523" s="76" t="s">
        <v>2059</v>
      </c>
      <c r="Z2523" s="76" t="s">
        <v>2058</v>
      </c>
      <c r="AA2523" s="76" t="s">
        <v>2058</v>
      </c>
      <c r="AB2523" s="76" t="s">
        <v>1106</v>
      </c>
      <c r="AC2523" s="76" t="s">
        <v>540</v>
      </c>
      <c r="AD2523" s="76" t="s">
        <v>174</v>
      </c>
      <c r="AE2523" s="378">
        <v>67110003</v>
      </c>
      <c r="AF2523" s="76" t="s">
        <v>96</v>
      </c>
      <c r="AG2523" s="82"/>
      <c r="AH2523" s="60"/>
      <c r="AI2523" s="75" t="s">
        <v>8152</v>
      </c>
      <c r="AJ2523" s="6" t="s">
        <v>103</v>
      </c>
      <c r="AK2523" s="81">
        <v>0</v>
      </c>
      <c r="AL2523" s="6" t="s">
        <v>103</v>
      </c>
      <c r="AM2523" s="342"/>
      <c r="AN2523" s="342"/>
      <c r="AO2523" s="342"/>
    </row>
    <row r="2524" spans="1:41">
      <c r="A2524" s="75" t="s">
        <v>8152</v>
      </c>
      <c r="B2524" s="6" t="s">
        <v>93</v>
      </c>
      <c r="C2524" s="76">
        <v>2523</v>
      </c>
      <c r="D2524" s="76" t="s">
        <v>1564</v>
      </c>
      <c r="E2524" s="76" t="s">
        <v>2163</v>
      </c>
      <c r="F2524" s="6" t="str">
        <f t="shared" si="263"/>
        <v>FREIGHTRM-M-087-SI26-M19</v>
      </c>
      <c r="G2524" s="95" t="s">
        <v>8354</v>
      </c>
      <c r="H2524" s="99">
        <v>66908</v>
      </c>
      <c r="I2524" s="85" t="s">
        <v>6622</v>
      </c>
      <c r="J2524" s="100">
        <v>46129</v>
      </c>
      <c r="K2524" s="100" t="s">
        <v>8591</v>
      </c>
      <c r="L2524" s="78" t="s">
        <v>116</v>
      </c>
      <c r="M2524" s="76" t="s">
        <v>173</v>
      </c>
      <c r="N2524" s="76" t="s">
        <v>7972</v>
      </c>
      <c r="O2524" s="71">
        <v>0</v>
      </c>
      <c r="P2524" s="71">
        <v>0</v>
      </c>
      <c r="Q2524" s="79">
        <v>57900</v>
      </c>
      <c r="R2524" s="79">
        <v>9264</v>
      </c>
      <c r="S2524" s="71">
        <v>0</v>
      </c>
      <c r="T2524" s="79">
        <v>67164</v>
      </c>
      <c r="U2524" s="87" t="s">
        <v>24</v>
      </c>
      <c r="V2524" s="84">
        <f t="shared" si="265"/>
        <v>3863.5971421668446</v>
      </c>
      <c r="W2524" s="61">
        <v>46113</v>
      </c>
      <c r="X2524" s="76" t="s">
        <v>2058</v>
      </c>
      <c r="Y2524" s="76" t="s">
        <v>2059</v>
      </c>
      <c r="Z2524" s="76" t="s">
        <v>2058</v>
      </c>
      <c r="AA2524" s="76" t="s">
        <v>2058</v>
      </c>
      <c r="AB2524" s="76" t="s">
        <v>539</v>
      </c>
      <c r="AC2524" s="76" t="s">
        <v>540</v>
      </c>
      <c r="AD2524" s="76" t="s">
        <v>174</v>
      </c>
      <c r="AE2524" s="378">
        <v>67110003</v>
      </c>
      <c r="AF2524" s="76" t="s">
        <v>96</v>
      </c>
      <c r="AG2524" s="82"/>
      <c r="AH2524" s="60"/>
      <c r="AI2524" s="75" t="s">
        <v>8152</v>
      </c>
      <c r="AJ2524" s="6" t="s">
        <v>103</v>
      </c>
      <c r="AK2524" s="81">
        <v>0</v>
      </c>
      <c r="AL2524" s="6" t="s">
        <v>103</v>
      </c>
      <c r="AM2524" s="342"/>
      <c r="AN2524" s="342"/>
      <c r="AO2524" s="342"/>
    </row>
    <row r="2525" spans="1:41">
      <c r="A2525" s="75" t="s">
        <v>8152</v>
      </c>
      <c r="B2525" s="6" t="s">
        <v>93</v>
      </c>
      <c r="C2525" s="76">
        <v>2524</v>
      </c>
      <c r="D2525" s="76" t="s">
        <v>1564</v>
      </c>
      <c r="E2525" s="76" t="s">
        <v>2163</v>
      </c>
      <c r="F2525" s="6" t="str">
        <f t="shared" si="263"/>
        <v>FREIGHTRM-M-081-SI26-M19</v>
      </c>
      <c r="G2525" s="95" t="s">
        <v>8355</v>
      </c>
      <c r="H2525" s="99">
        <v>66902</v>
      </c>
      <c r="I2525" s="85" t="s">
        <v>6622</v>
      </c>
      <c r="J2525" s="100">
        <v>46129</v>
      </c>
      <c r="K2525" s="100" t="s">
        <v>8592</v>
      </c>
      <c r="L2525" s="78" t="s">
        <v>116</v>
      </c>
      <c r="M2525" s="76" t="s">
        <v>173</v>
      </c>
      <c r="N2525" s="76" t="s">
        <v>7599</v>
      </c>
      <c r="O2525" s="71">
        <v>0</v>
      </c>
      <c r="P2525" s="71">
        <v>0</v>
      </c>
      <c r="Q2525" s="79">
        <v>89380</v>
      </c>
      <c r="R2525" s="79">
        <v>14300.8</v>
      </c>
      <c r="S2525" s="71">
        <v>0</v>
      </c>
      <c r="T2525" s="79">
        <v>103680.8</v>
      </c>
      <c r="U2525" s="87" t="s">
        <v>24</v>
      </c>
      <c r="V2525" s="84">
        <f t="shared" si="265"/>
        <v>5964.2195607404592</v>
      </c>
      <c r="W2525" s="61">
        <v>46108</v>
      </c>
      <c r="X2525" s="76" t="s">
        <v>2058</v>
      </c>
      <c r="Y2525" s="76" t="s">
        <v>2059</v>
      </c>
      <c r="Z2525" s="76" t="s">
        <v>2058</v>
      </c>
      <c r="AA2525" s="76" t="s">
        <v>2058</v>
      </c>
      <c r="AB2525" s="76" t="s">
        <v>539</v>
      </c>
      <c r="AC2525" s="76" t="s">
        <v>540</v>
      </c>
      <c r="AD2525" s="76" t="s">
        <v>174</v>
      </c>
      <c r="AE2525" s="378">
        <v>67110003</v>
      </c>
      <c r="AF2525" s="76" t="s">
        <v>96</v>
      </c>
      <c r="AG2525" s="82"/>
      <c r="AH2525" s="60"/>
      <c r="AI2525" s="75" t="s">
        <v>8152</v>
      </c>
      <c r="AJ2525" s="6" t="s">
        <v>103</v>
      </c>
      <c r="AK2525" s="81">
        <v>0</v>
      </c>
      <c r="AL2525" s="6" t="s">
        <v>103</v>
      </c>
      <c r="AM2525" s="342"/>
      <c r="AN2525" s="342"/>
      <c r="AO2525" s="342"/>
    </row>
    <row r="2526" spans="1:41">
      <c r="A2526" s="75" t="s">
        <v>8152</v>
      </c>
      <c r="B2526" s="6" t="s">
        <v>93</v>
      </c>
      <c r="C2526" s="76">
        <v>2525</v>
      </c>
      <c r="D2526" s="76" t="s">
        <v>1564</v>
      </c>
      <c r="E2526" s="76" t="s">
        <v>2163</v>
      </c>
      <c r="F2526" s="6" t="str">
        <f t="shared" si="263"/>
        <v>FREIGHTRM-M-085-SI26-M19</v>
      </c>
      <c r="G2526" s="95" t="s">
        <v>8356</v>
      </c>
      <c r="H2526" s="99">
        <v>66903</v>
      </c>
      <c r="I2526" s="85" t="s">
        <v>6622</v>
      </c>
      <c r="J2526" s="100">
        <v>46129</v>
      </c>
      <c r="K2526" s="100" t="s">
        <v>8593</v>
      </c>
      <c r="L2526" s="78" t="s">
        <v>116</v>
      </c>
      <c r="M2526" s="76" t="s">
        <v>173</v>
      </c>
      <c r="N2526" s="76" t="s">
        <v>7975</v>
      </c>
      <c r="O2526" s="71">
        <v>0</v>
      </c>
      <c r="P2526" s="71">
        <v>0</v>
      </c>
      <c r="Q2526" s="79">
        <v>60540</v>
      </c>
      <c r="R2526" s="79">
        <v>9686.4</v>
      </c>
      <c r="S2526" s="71">
        <v>0</v>
      </c>
      <c r="T2526" s="79">
        <v>70226.399999999994</v>
      </c>
      <c r="U2526" s="87" t="s">
        <v>24</v>
      </c>
      <c r="V2526" s="84">
        <f t="shared" si="265"/>
        <v>4039.7611569392188</v>
      </c>
      <c r="W2526" s="61">
        <v>46113</v>
      </c>
      <c r="X2526" s="76" t="s">
        <v>2058</v>
      </c>
      <c r="Y2526" s="76" t="s">
        <v>2059</v>
      </c>
      <c r="Z2526" s="76" t="s">
        <v>2058</v>
      </c>
      <c r="AA2526" s="76" t="s">
        <v>2058</v>
      </c>
      <c r="AB2526" s="76" t="s">
        <v>539</v>
      </c>
      <c r="AC2526" s="76" t="s">
        <v>540</v>
      </c>
      <c r="AD2526" s="76" t="s">
        <v>174</v>
      </c>
      <c r="AE2526" s="378">
        <v>67110003</v>
      </c>
      <c r="AF2526" s="76" t="s">
        <v>96</v>
      </c>
      <c r="AG2526" s="82"/>
      <c r="AH2526" s="60"/>
      <c r="AI2526" s="75" t="s">
        <v>8152</v>
      </c>
      <c r="AJ2526" s="6" t="s">
        <v>103</v>
      </c>
      <c r="AK2526" s="81">
        <v>0</v>
      </c>
      <c r="AL2526" s="6" t="s">
        <v>103</v>
      </c>
      <c r="AM2526" s="342"/>
      <c r="AN2526" s="342"/>
      <c r="AO2526" s="342"/>
    </row>
    <row r="2527" spans="1:41">
      <c r="A2527" s="75" t="s">
        <v>8152</v>
      </c>
      <c r="B2527" s="6" t="s">
        <v>93</v>
      </c>
      <c r="C2527" s="76">
        <v>2526</v>
      </c>
      <c r="D2527" s="76" t="s">
        <v>1564</v>
      </c>
      <c r="E2527" s="76" t="s">
        <v>2163</v>
      </c>
      <c r="F2527" s="6" t="str">
        <f t="shared" si="263"/>
        <v>FREIGHTRM-M-572-SI25-M19</v>
      </c>
      <c r="G2527" s="95" t="s">
        <v>8090</v>
      </c>
      <c r="H2527" s="99">
        <v>66891</v>
      </c>
      <c r="I2527" s="85" t="s">
        <v>6622</v>
      </c>
      <c r="J2527" s="100">
        <v>46129</v>
      </c>
      <c r="K2527" s="100" t="s">
        <v>8594</v>
      </c>
      <c r="L2527" s="78" t="s">
        <v>116</v>
      </c>
      <c r="M2527" s="76" t="s">
        <v>173</v>
      </c>
      <c r="N2527" s="76" t="s">
        <v>8595</v>
      </c>
      <c r="O2527" s="71">
        <v>0</v>
      </c>
      <c r="P2527" s="71">
        <v>0</v>
      </c>
      <c r="Q2527" s="79">
        <v>78140</v>
      </c>
      <c r="R2527" s="79">
        <v>12502.4</v>
      </c>
      <c r="S2527" s="71">
        <v>0</v>
      </c>
      <c r="T2527" s="79">
        <v>90642.4</v>
      </c>
      <c r="U2527" s="87" t="s">
        <v>24</v>
      </c>
      <c r="V2527" s="84">
        <f t="shared" si="265"/>
        <v>5214.1879220883802</v>
      </c>
      <c r="W2527" s="61">
        <v>46050</v>
      </c>
      <c r="X2527" s="76" t="s">
        <v>2058</v>
      </c>
      <c r="Y2527" s="76" t="s">
        <v>2059</v>
      </c>
      <c r="Z2527" s="76" t="s">
        <v>2058</v>
      </c>
      <c r="AA2527" s="76" t="s">
        <v>2058</v>
      </c>
      <c r="AB2527" s="76" t="s">
        <v>539</v>
      </c>
      <c r="AC2527" s="76" t="s">
        <v>540</v>
      </c>
      <c r="AD2527" s="76" t="s">
        <v>174</v>
      </c>
      <c r="AE2527" s="378">
        <v>67110003</v>
      </c>
      <c r="AF2527" s="76" t="s">
        <v>96</v>
      </c>
      <c r="AG2527" s="82"/>
      <c r="AH2527" s="60"/>
      <c r="AI2527" s="75" t="s">
        <v>8152</v>
      </c>
      <c r="AJ2527" s="6" t="s">
        <v>103</v>
      </c>
      <c r="AK2527" s="81">
        <v>0</v>
      </c>
      <c r="AL2527" s="6" t="s">
        <v>103</v>
      </c>
      <c r="AM2527" s="342"/>
      <c r="AN2527" s="342"/>
      <c r="AO2527" s="342"/>
    </row>
    <row r="2528" spans="1:41">
      <c r="A2528" s="75" t="s">
        <v>8152</v>
      </c>
      <c r="B2528" s="6" t="s">
        <v>93</v>
      </c>
      <c r="C2528" s="76">
        <v>2527</v>
      </c>
      <c r="D2528" s="76" t="s">
        <v>97</v>
      </c>
      <c r="E2528" s="76" t="s">
        <v>2163</v>
      </c>
      <c r="F2528" s="6" t="str">
        <f t="shared" si="263"/>
        <v>FREIGHTFG-R-2186LE26.M46/M45</v>
      </c>
      <c r="G2528" s="95" t="s">
        <v>8357</v>
      </c>
      <c r="H2528" s="99">
        <v>58211</v>
      </c>
      <c r="I2528" s="85" t="s">
        <v>6622</v>
      </c>
      <c r="J2528" s="100">
        <v>46129</v>
      </c>
      <c r="K2528" s="100" t="s">
        <v>8596</v>
      </c>
      <c r="L2528" s="78" t="s">
        <v>116</v>
      </c>
      <c r="M2528" s="76" t="s">
        <v>195</v>
      </c>
      <c r="N2528" s="76">
        <v>5184027</v>
      </c>
      <c r="O2528" s="71">
        <v>0</v>
      </c>
      <c r="P2528" s="71">
        <v>0</v>
      </c>
      <c r="Q2528" s="79">
        <v>5775</v>
      </c>
      <c r="R2528" s="71">
        <v>0</v>
      </c>
      <c r="S2528" s="71">
        <v>0</v>
      </c>
      <c r="T2528" s="79">
        <v>5775</v>
      </c>
      <c r="U2528" s="87" t="s">
        <v>118</v>
      </c>
      <c r="V2528" s="84">
        <f t="shared" ref="V2528:V2533" si="266">T2528</f>
        <v>5775</v>
      </c>
      <c r="W2528" s="61">
        <v>46120</v>
      </c>
      <c r="X2528" s="76" t="s">
        <v>230</v>
      </c>
      <c r="Y2528" s="76" t="s">
        <v>178</v>
      </c>
      <c r="Z2528" s="76" t="s">
        <v>178</v>
      </c>
      <c r="AA2528" s="76" t="s">
        <v>232</v>
      </c>
      <c r="AB2528" s="76" t="s">
        <v>1106</v>
      </c>
      <c r="AC2528" s="76" t="s">
        <v>541</v>
      </c>
      <c r="AD2528" s="76" t="s">
        <v>195</v>
      </c>
      <c r="AE2528" s="76" t="s">
        <v>547</v>
      </c>
      <c r="AF2528" s="76" t="s">
        <v>96</v>
      </c>
      <c r="AG2528" s="82"/>
      <c r="AH2528" s="60"/>
      <c r="AI2528" s="75" t="s">
        <v>8152</v>
      </c>
      <c r="AJ2528" s="6" t="s">
        <v>103</v>
      </c>
      <c r="AK2528" s="81">
        <v>0</v>
      </c>
      <c r="AL2528" s="6" t="s">
        <v>103</v>
      </c>
      <c r="AM2528" s="342"/>
      <c r="AN2528" s="342"/>
      <c r="AO2528" s="342"/>
    </row>
    <row r="2529" spans="1:41">
      <c r="A2529" s="75" t="s">
        <v>8152</v>
      </c>
      <c r="B2529" s="6" t="s">
        <v>93</v>
      </c>
      <c r="C2529" s="76">
        <v>2528</v>
      </c>
      <c r="D2529" s="76" t="s">
        <v>97</v>
      </c>
      <c r="E2529" s="76" t="s">
        <v>2163</v>
      </c>
      <c r="F2529" s="6" t="str">
        <f t="shared" si="263"/>
        <v>FREIGHTFG-R-2187LE26.M19</v>
      </c>
      <c r="G2529" s="95" t="s">
        <v>8358</v>
      </c>
      <c r="H2529" s="99">
        <v>58160</v>
      </c>
      <c r="I2529" s="85" t="s">
        <v>6622</v>
      </c>
      <c r="J2529" s="100">
        <v>46129</v>
      </c>
      <c r="K2529" s="100" t="s">
        <v>8596</v>
      </c>
      <c r="L2529" s="78" t="s">
        <v>116</v>
      </c>
      <c r="M2529" s="76" t="s">
        <v>195</v>
      </c>
      <c r="N2529" s="76">
        <v>5182925</v>
      </c>
      <c r="O2529" s="71">
        <v>0</v>
      </c>
      <c r="P2529" s="71">
        <v>0</v>
      </c>
      <c r="Q2529" s="79">
        <v>5197</v>
      </c>
      <c r="R2529" s="71">
        <v>0</v>
      </c>
      <c r="S2529" s="71">
        <v>0</v>
      </c>
      <c r="T2529" s="79">
        <v>5197</v>
      </c>
      <c r="U2529" s="87" t="s">
        <v>118</v>
      </c>
      <c r="V2529" s="84">
        <f t="shared" si="266"/>
        <v>5197</v>
      </c>
      <c r="W2529" s="61">
        <v>46123</v>
      </c>
      <c r="X2529" s="76" t="s">
        <v>230</v>
      </c>
      <c r="Y2529" s="76" t="s">
        <v>178</v>
      </c>
      <c r="Z2529" s="76" t="s">
        <v>178</v>
      </c>
      <c r="AA2529" s="76" t="s">
        <v>231</v>
      </c>
      <c r="AB2529" s="76" t="s">
        <v>539</v>
      </c>
      <c r="AC2529" s="76" t="s">
        <v>541</v>
      </c>
      <c r="AD2529" s="76" t="s">
        <v>195</v>
      </c>
      <c r="AE2529" s="76" t="s">
        <v>547</v>
      </c>
      <c r="AF2529" s="76" t="s">
        <v>96</v>
      </c>
      <c r="AG2529" s="82"/>
      <c r="AH2529" s="60"/>
      <c r="AI2529" s="75" t="s">
        <v>8152</v>
      </c>
      <c r="AJ2529" s="6" t="s">
        <v>111</v>
      </c>
      <c r="AK2529" s="81">
        <f>V2529</f>
        <v>5197</v>
      </c>
      <c r="AL2529" s="6" t="s">
        <v>111</v>
      </c>
      <c r="AM2529" s="342"/>
      <c r="AN2529" s="342"/>
      <c r="AO2529" s="342"/>
    </row>
    <row r="2530" spans="1:41">
      <c r="A2530" s="75" t="s">
        <v>8152</v>
      </c>
      <c r="B2530" s="6" t="s">
        <v>93</v>
      </c>
      <c r="C2530" s="76">
        <v>2529</v>
      </c>
      <c r="D2530" s="76" t="s">
        <v>97</v>
      </c>
      <c r="E2530" s="76" t="s">
        <v>2163</v>
      </c>
      <c r="F2530" s="6" t="str">
        <f t="shared" si="263"/>
        <v>FREIGHTFG-R-2188LE26.M01/M45</v>
      </c>
      <c r="G2530" s="95" t="s">
        <v>8359</v>
      </c>
      <c r="H2530" s="99">
        <v>58164</v>
      </c>
      <c r="I2530" s="85" t="s">
        <v>6622</v>
      </c>
      <c r="J2530" s="100">
        <v>46129</v>
      </c>
      <c r="K2530" s="100" t="s">
        <v>8596</v>
      </c>
      <c r="L2530" s="78" t="s">
        <v>116</v>
      </c>
      <c r="M2530" s="76" t="s">
        <v>195</v>
      </c>
      <c r="N2530" s="76">
        <v>5182379</v>
      </c>
      <c r="O2530" s="71">
        <v>0</v>
      </c>
      <c r="P2530" s="71">
        <v>0</v>
      </c>
      <c r="Q2530" s="79">
        <v>4545</v>
      </c>
      <c r="R2530" s="71">
        <v>0</v>
      </c>
      <c r="S2530" s="71">
        <v>0</v>
      </c>
      <c r="T2530" s="79">
        <v>4545</v>
      </c>
      <c r="U2530" s="87" t="s">
        <v>118</v>
      </c>
      <c r="V2530" s="84">
        <f t="shared" si="266"/>
        <v>4545</v>
      </c>
      <c r="W2530" s="61">
        <v>46123</v>
      </c>
      <c r="X2530" s="76" t="s">
        <v>230</v>
      </c>
      <c r="Y2530" s="76" t="s">
        <v>178</v>
      </c>
      <c r="Z2530" s="76" t="s">
        <v>178</v>
      </c>
      <c r="AA2530" s="76" t="s">
        <v>8597</v>
      </c>
      <c r="AB2530" s="76" t="s">
        <v>542</v>
      </c>
      <c r="AC2530" s="76" t="s">
        <v>541</v>
      </c>
      <c r="AD2530" s="76" t="s">
        <v>195</v>
      </c>
      <c r="AE2530" s="76" t="s">
        <v>547</v>
      </c>
      <c r="AF2530" s="76" t="s">
        <v>96</v>
      </c>
      <c r="AG2530" s="82"/>
      <c r="AH2530" s="60"/>
      <c r="AI2530" s="75" t="s">
        <v>8152</v>
      </c>
      <c r="AJ2530" s="6" t="s">
        <v>103</v>
      </c>
      <c r="AK2530" s="81">
        <v>0</v>
      </c>
      <c r="AL2530" s="6" t="s">
        <v>103</v>
      </c>
      <c r="AM2530" s="342"/>
      <c r="AN2530" s="342"/>
      <c r="AO2530" s="342"/>
    </row>
    <row r="2531" spans="1:41">
      <c r="A2531" s="75" t="s">
        <v>8152</v>
      </c>
      <c r="B2531" s="6" t="s">
        <v>93</v>
      </c>
      <c r="C2531" s="76">
        <v>2530</v>
      </c>
      <c r="D2531" s="76" t="s">
        <v>97</v>
      </c>
      <c r="E2531" s="76" t="s">
        <v>2163</v>
      </c>
      <c r="F2531" s="6" t="str">
        <f t="shared" si="263"/>
        <v>FREIGHTFG-R-2189LE26.M46/M45</v>
      </c>
      <c r="G2531" s="95" t="s">
        <v>8360</v>
      </c>
      <c r="H2531" s="99">
        <v>58161</v>
      </c>
      <c r="I2531" s="85" t="s">
        <v>6622</v>
      </c>
      <c r="J2531" s="100">
        <v>46129</v>
      </c>
      <c r="K2531" s="100" t="s">
        <v>8596</v>
      </c>
      <c r="L2531" s="78" t="s">
        <v>116</v>
      </c>
      <c r="M2531" s="76" t="s">
        <v>195</v>
      </c>
      <c r="N2531" s="76">
        <v>5184488</v>
      </c>
      <c r="O2531" s="71">
        <v>0</v>
      </c>
      <c r="P2531" s="71">
        <v>0</v>
      </c>
      <c r="Q2531" s="79">
        <v>6025</v>
      </c>
      <c r="R2531" s="71">
        <v>0</v>
      </c>
      <c r="S2531" s="71">
        <v>0</v>
      </c>
      <c r="T2531" s="79">
        <v>6025</v>
      </c>
      <c r="U2531" s="87" t="s">
        <v>118</v>
      </c>
      <c r="V2531" s="84">
        <f t="shared" si="266"/>
        <v>6025</v>
      </c>
      <c r="W2531" s="61">
        <v>46123</v>
      </c>
      <c r="X2531" s="76" t="s">
        <v>230</v>
      </c>
      <c r="Y2531" s="76" t="s">
        <v>178</v>
      </c>
      <c r="Z2531" s="76" t="s">
        <v>178</v>
      </c>
      <c r="AA2531" s="76" t="s">
        <v>232</v>
      </c>
      <c r="AB2531" s="76" t="s">
        <v>1106</v>
      </c>
      <c r="AC2531" s="76" t="s">
        <v>541</v>
      </c>
      <c r="AD2531" s="76" t="s">
        <v>195</v>
      </c>
      <c r="AE2531" s="76" t="s">
        <v>547</v>
      </c>
      <c r="AF2531" s="76" t="s">
        <v>96</v>
      </c>
      <c r="AG2531" s="82"/>
      <c r="AH2531" s="60"/>
      <c r="AI2531" s="75" t="s">
        <v>8152</v>
      </c>
      <c r="AJ2531" s="6" t="s">
        <v>103</v>
      </c>
      <c r="AK2531" s="81">
        <v>0</v>
      </c>
      <c r="AL2531" s="6" t="s">
        <v>103</v>
      </c>
      <c r="AM2531" s="342"/>
      <c r="AN2531" s="342"/>
      <c r="AO2531" s="342"/>
    </row>
    <row r="2532" spans="1:41">
      <c r="A2532" s="75" t="s">
        <v>8152</v>
      </c>
      <c r="B2532" s="6" t="s">
        <v>93</v>
      </c>
      <c r="C2532" s="76">
        <v>2531</v>
      </c>
      <c r="D2532" s="76" t="s">
        <v>97</v>
      </c>
      <c r="E2532" s="76" t="s">
        <v>2163</v>
      </c>
      <c r="F2532" s="6" t="str">
        <f t="shared" si="263"/>
        <v>FREIGHTFG-R-2190LE26.M19</v>
      </c>
      <c r="G2532" s="95" t="s">
        <v>8361</v>
      </c>
      <c r="H2532" s="99">
        <v>58162</v>
      </c>
      <c r="I2532" s="85" t="s">
        <v>6622</v>
      </c>
      <c r="J2532" s="100">
        <v>46129</v>
      </c>
      <c r="K2532" s="100" t="s">
        <v>8596</v>
      </c>
      <c r="L2532" s="78" t="s">
        <v>116</v>
      </c>
      <c r="M2532" s="76" t="s">
        <v>195</v>
      </c>
      <c r="N2532" s="76" t="s">
        <v>8598</v>
      </c>
      <c r="O2532" s="71">
        <v>0</v>
      </c>
      <c r="P2532" s="71">
        <v>0</v>
      </c>
      <c r="Q2532" s="79">
        <v>5197</v>
      </c>
      <c r="R2532" s="71">
        <v>0</v>
      </c>
      <c r="S2532" s="71">
        <v>0</v>
      </c>
      <c r="T2532" s="79">
        <v>5197</v>
      </c>
      <c r="U2532" s="87" t="s">
        <v>118</v>
      </c>
      <c r="V2532" s="84">
        <f t="shared" si="266"/>
        <v>5197</v>
      </c>
      <c r="W2532" s="61">
        <v>46123</v>
      </c>
      <c r="X2532" s="76" t="s">
        <v>230</v>
      </c>
      <c r="Y2532" s="76" t="s">
        <v>178</v>
      </c>
      <c r="Z2532" s="76" t="s">
        <v>178</v>
      </c>
      <c r="AA2532" s="76" t="s">
        <v>231</v>
      </c>
      <c r="AB2532" s="76" t="s">
        <v>539</v>
      </c>
      <c r="AC2532" s="76" t="s">
        <v>541</v>
      </c>
      <c r="AD2532" s="76" t="s">
        <v>195</v>
      </c>
      <c r="AE2532" s="76" t="s">
        <v>547</v>
      </c>
      <c r="AF2532" s="76" t="s">
        <v>96</v>
      </c>
      <c r="AG2532" s="82"/>
      <c r="AH2532" s="60"/>
      <c r="AI2532" s="75" t="s">
        <v>8152</v>
      </c>
      <c r="AJ2532" s="6" t="s">
        <v>111</v>
      </c>
      <c r="AK2532" s="81">
        <f>V2532</f>
        <v>5197</v>
      </c>
      <c r="AL2532" s="6" t="s">
        <v>111</v>
      </c>
      <c r="AM2532" s="342"/>
      <c r="AN2532" s="342"/>
      <c r="AO2532" s="342"/>
    </row>
    <row r="2533" spans="1:41">
      <c r="A2533" s="75" t="s">
        <v>8152</v>
      </c>
      <c r="B2533" s="6" t="s">
        <v>93</v>
      </c>
      <c r="C2533" s="76">
        <v>2532</v>
      </c>
      <c r="D2533" s="76" t="s">
        <v>97</v>
      </c>
      <c r="E2533" s="76" t="s">
        <v>2163</v>
      </c>
      <c r="F2533" s="6" t="str">
        <f t="shared" si="263"/>
        <v>FREIGHTRM-J-1320LI26- M23</v>
      </c>
      <c r="G2533" s="95" t="s">
        <v>8362</v>
      </c>
      <c r="H2533" s="99">
        <v>58163</v>
      </c>
      <c r="I2533" s="85" t="s">
        <v>6622</v>
      </c>
      <c r="J2533" s="100">
        <v>46129</v>
      </c>
      <c r="K2533" s="100" t="s">
        <v>8596</v>
      </c>
      <c r="L2533" s="78" t="s">
        <v>116</v>
      </c>
      <c r="M2533" s="76" t="s">
        <v>217</v>
      </c>
      <c r="N2533" s="78" t="s">
        <v>116</v>
      </c>
      <c r="O2533" s="71">
        <v>0</v>
      </c>
      <c r="P2533" s="71">
        <v>0</v>
      </c>
      <c r="Q2533" s="79">
        <v>150</v>
      </c>
      <c r="R2533" s="71">
        <v>0</v>
      </c>
      <c r="S2533" s="71">
        <v>0</v>
      </c>
      <c r="T2533" s="79">
        <v>150</v>
      </c>
      <c r="U2533" s="87" t="s">
        <v>118</v>
      </c>
      <c r="V2533" s="84">
        <f t="shared" si="266"/>
        <v>150</v>
      </c>
      <c r="W2533" s="61">
        <v>46125</v>
      </c>
      <c r="X2533" s="76" t="s">
        <v>230</v>
      </c>
      <c r="Y2533" s="76" t="s">
        <v>178</v>
      </c>
      <c r="Z2533" s="76" t="s">
        <v>178</v>
      </c>
      <c r="AA2533" s="76" t="s">
        <v>5381</v>
      </c>
      <c r="AB2533" s="76" t="s">
        <v>1118</v>
      </c>
      <c r="AC2533" s="76" t="s">
        <v>540</v>
      </c>
      <c r="AD2533" s="76" t="s">
        <v>173</v>
      </c>
      <c r="AE2533" s="76" t="s">
        <v>548</v>
      </c>
      <c r="AF2533" s="76" t="s">
        <v>96</v>
      </c>
      <c r="AG2533" s="82"/>
      <c r="AH2533" s="60"/>
      <c r="AI2533" s="75" t="s">
        <v>8152</v>
      </c>
      <c r="AJ2533" s="6" t="s">
        <v>103</v>
      </c>
      <c r="AK2533" s="81">
        <v>0</v>
      </c>
      <c r="AL2533" s="6" t="s">
        <v>103</v>
      </c>
      <c r="AM2533" s="342"/>
      <c r="AN2533" s="342"/>
      <c r="AO2533" s="342"/>
    </row>
    <row r="2534" spans="1:41">
      <c r="A2534" s="75" t="s">
        <v>8152</v>
      </c>
      <c r="B2534" s="6" t="s">
        <v>93</v>
      </c>
      <c r="C2534" s="76">
        <v>2533</v>
      </c>
      <c r="D2534" s="6" t="s">
        <v>594</v>
      </c>
      <c r="E2534" s="6" t="s">
        <v>2163</v>
      </c>
      <c r="F2534" s="6" t="str">
        <f t="shared" si="263"/>
        <v>FREIGHTFG-V-044-V1E26-M01</v>
      </c>
      <c r="G2534" s="97" t="s">
        <v>8363</v>
      </c>
      <c r="H2534" s="97" t="s">
        <v>8364</v>
      </c>
      <c r="I2534" s="85" t="s">
        <v>6622</v>
      </c>
      <c r="J2534" s="92">
        <v>46123</v>
      </c>
      <c r="K2534" s="97" t="s">
        <v>8599</v>
      </c>
      <c r="L2534" s="6" t="s">
        <v>1497</v>
      </c>
      <c r="M2534" s="6" t="s">
        <v>174</v>
      </c>
      <c r="N2534" s="6" t="s">
        <v>1502</v>
      </c>
      <c r="O2534" s="71">
        <v>0</v>
      </c>
      <c r="P2534" s="71">
        <v>0</v>
      </c>
      <c r="Q2534" s="79">
        <v>6300</v>
      </c>
      <c r="R2534" s="79">
        <v>1008</v>
      </c>
      <c r="S2534" s="71">
        <v>252</v>
      </c>
      <c r="T2534" s="79">
        <v>7056</v>
      </c>
      <c r="U2534" s="6" t="s">
        <v>24</v>
      </c>
      <c r="V2534" s="84">
        <f t="shared" ref="V2534:V2541" si="267">T2534/17.3838</f>
        <v>405.89514375453007</v>
      </c>
      <c r="W2534" s="110">
        <v>46126</v>
      </c>
      <c r="X2534" s="6" t="s">
        <v>122</v>
      </c>
      <c r="Y2534" s="6" t="s">
        <v>121</v>
      </c>
      <c r="Z2534" s="6" t="s">
        <v>1498</v>
      </c>
      <c r="AA2534" s="6" t="s">
        <v>1497</v>
      </c>
      <c r="AB2534" s="76" t="s">
        <v>542</v>
      </c>
      <c r="AC2534" s="76" t="s">
        <v>541</v>
      </c>
      <c r="AD2534" s="76" t="s">
        <v>195</v>
      </c>
      <c r="AE2534" s="76" t="s">
        <v>547</v>
      </c>
      <c r="AF2534" s="76" t="s">
        <v>96</v>
      </c>
      <c r="AG2534" s="82"/>
      <c r="AH2534" s="60"/>
      <c r="AI2534" s="75" t="s">
        <v>8152</v>
      </c>
      <c r="AJ2534" s="6" t="s">
        <v>103</v>
      </c>
      <c r="AK2534" s="81">
        <v>0</v>
      </c>
      <c r="AL2534" s="6" t="s">
        <v>103</v>
      </c>
      <c r="AM2534" s="342"/>
      <c r="AN2534" s="342"/>
      <c r="AO2534" s="342"/>
    </row>
    <row r="2535" spans="1:41">
      <c r="A2535" s="75" t="s">
        <v>8152</v>
      </c>
      <c r="B2535" s="6" t="s">
        <v>93</v>
      </c>
      <c r="C2535" s="76">
        <v>2534</v>
      </c>
      <c r="D2535" s="6" t="s">
        <v>594</v>
      </c>
      <c r="E2535" s="6" t="s">
        <v>2163</v>
      </c>
      <c r="F2535" s="6" t="str">
        <f t="shared" si="263"/>
        <v>FREIGHTFG-V-041-V1E26-M46.1</v>
      </c>
      <c r="G2535" s="97" t="s">
        <v>8365</v>
      </c>
      <c r="H2535" s="97" t="s">
        <v>8366</v>
      </c>
      <c r="I2535" s="85" t="s">
        <v>6622</v>
      </c>
      <c r="J2535" s="92">
        <v>46125</v>
      </c>
      <c r="K2535" s="97" t="s">
        <v>8032</v>
      </c>
      <c r="L2535" s="6" t="s">
        <v>1470</v>
      </c>
      <c r="M2535" s="6" t="s">
        <v>174</v>
      </c>
      <c r="N2535" s="6" t="s">
        <v>1471</v>
      </c>
      <c r="O2535" s="71">
        <v>0</v>
      </c>
      <c r="P2535" s="71">
        <v>0</v>
      </c>
      <c r="Q2535" s="79">
        <v>12100</v>
      </c>
      <c r="R2535" s="79">
        <v>1936</v>
      </c>
      <c r="S2535" s="71">
        <v>484</v>
      </c>
      <c r="T2535" s="79">
        <v>13552</v>
      </c>
      <c r="U2535" s="6" t="s">
        <v>24</v>
      </c>
      <c r="V2535" s="84">
        <f t="shared" si="267"/>
        <v>779.57638721108151</v>
      </c>
      <c r="W2535" s="110">
        <v>46122</v>
      </c>
      <c r="X2535" s="6" t="s">
        <v>122</v>
      </c>
      <c r="Y2535" s="6" t="s">
        <v>121</v>
      </c>
      <c r="Z2535" s="6" t="s">
        <v>1472</v>
      </c>
      <c r="AA2535" s="6" t="s">
        <v>1470</v>
      </c>
      <c r="AB2535" s="76" t="s">
        <v>1106</v>
      </c>
      <c r="AC2535" s="76" t="s">
        <v>541</v>
      </c>
      <c r="AD2535" s="76" t="s">
        <v>195</v>
      </c>
      <c r="AE2535" s="76" t="s">
        <v>547</v>
      </c>
      <c r="AF2535" s="76" t="s">
        <v>96</v>
      </c>
      <c r="AG2535" s="82"/>
      <c r="AH2535" s="60"/>
      <c r="AI2535" s="75" t="s">
        <v>8152</v>
      </c>
      <c r="AJ2535" s="6" t="s">
        <v>103</v>
      </c>
      <c r="AK2535" s="81">
        <v>0</v>
      </c>
      <c r="AL2535" s="6" t="s">
        <v>103</v>
      </c>
      <c r="AM2535" s="342"/>
      <c r="AN2535" s="342"/>
      <c r="AO2535" s="342"/>
    </row>
    <row r="2536" spans="1:41">
      <c r="A2536" s="75" t="s">
        <v>8152</v>
      </c>
      <c r="B2536" s="6" t="s">
        <v>93</v>
      </c>
      <c r="C2536" s="76">
        <v>2535</v>
      </c>
      <c r="D2536" s="6" t="s">
        <v>594</v>
      </c>
      <c r="E2536" s="6" t="s">
        <v>2163</v>
      </c>
      <c r="F2536" s="6" t="str">
        <f t="shared" si="263"/>
        <v>FREIGHTFG-V-041-V1E26-M46.2</v>
      </c>
      <c r="G2536" s="97" t="s">
        <v>8367</v>
      </c>
      <c r="H2536" s="97" t="s">
        <v>8368</v>
      </c>
      <c r="I2536" s="85" t="s">
        <v>6622</v>
      </c>
      <c r="J2536" s="92">
        <v>46126</v>
      </c>
      <c r="K2536" s="97" t="s">
        <v>8032</v>
      </c>
      <c r="L2536" s="6" t="s">
        <v>1470</v>
      </c>
      <c r="M2536" s="6" t="s">
        <v>174</v>
      </c>
      <c r="N2536" s="6" t="s">
        <v>1471</v>
      </c>
      <c r="O2536" s="71">
        <v>0</v>
      </c>
      <c r="P2536" s="71">
        <v>0</v>
      </c>
      <c r="Q2536" s="79">
        <v>14500</v>
      </c>
      <c r="R2536" s="79">
        <v>2320</v>
      </c>
      <c r="S2536" s="71">
        <v>580</v>
      </c>
      <c r="T2536" s="79">
        <v>16240</v>
      </c>
      <c r="U2536" s="6" t="s">
        <v>24</v>
      </c>
      <c r="V2536" s="84">
        <f t="shared" si="267"/>
        <v>934.20310864137866</v>
      </c>
      <c r="W2536" s="110">
        <v>46127</v>
      </c>
      <c r="X2536" s="6" t="s">
        <v>122</v>
      </c>
      <c r="Y2536" s="6" t="s">
        <v>121</v>
      </c>
      <c r="Z2536" s="6" t="s">
        <v>1472</v>
      </c>
      <c r="AA2536" s="6" t="s">
        <v>1470</v>
      </c>
      <c r="AB2536" s="76" t="s">
        <v>1106</v>
      </c>
      <c r="AC2536" s="76" t="s">
        <v>541</v>
      </c>
      <c r="AD2536" s="76" t="s">
        <v>195</v>
      </c>
      <c r="AE2536" s="76" t="s">
        <v>547</v>
      </c>
      <c r="AF2536" s="76" t="s">
        <v>96</v>
      </c>
      <c r="AG2536" s="82"/>
      <c r="AH2536" s="60"/>
      <c r="AI2536" s="75" t="s">
        <v>8152</v>
      </c>
      <c r="AJ2536" s="6" t="s">
        <v>103</v>
      </c>
      <c r="AK2536" s="81">
        <v>0</v>
      </c>
      <c r="AL2536" s="6" t="s">
        <v>103</v>
      </c>
      <c r="AM2536" s="342"/>
      <c r="AN2536" s="342"/>
      <c r="AO2536" s="342"/>
    </row>
    <row r="2537" spans="1:41">
      <c r="A2537" s="75" t="s">
        <v>8152</v>
      </c>
      <c r="B2537" s="6" t="s">
        <v>93</v>
      </c>
      <c r="C2537" s="76">
        <v>2536</v>
      </c>
      <c r="D2537" s="6" t="s">
        <v>594</v>
      </c>
      <c r="E2537" s="6" t="s">
        <v>2163</v>
      </c>
      <c r="F2537" s="6" t="str">
        <f t="shared" si="263"/>
        <v>FREIGHTRM-M-105-SI26-M19</v>
      </c>
      <c r="G2537" s="97" t="s">
        <v>8369</v>
      </c>
      <c r="H2537" s="97" t="s">
        <v>8370</v>
      </c>
      <c r="I2537" s="85" t="s">
        <v>6622</v>
      </c>
      <c r="J2537" s="92">
        <v>46123</v>
      </c>
      <c r="K2537" s="97" t="s">
        <v>8600</v>
      </c>
      <c r="L2537" s="6" t="s">
        <v>8543</v>
      </c>
      <c r="M2537" s="6" t="s">
        <v>174</v>
      </c>
      <c r="N2537" s="6" t="s">
        <v>1479</v>
      </c>
      <c r="O2537" s="71">
        <v>0</v>
      </c>
      <c r="P2537" s="71">
        <v>0</v>
      </c>
      <c r="Q2537" s="79">
        <v>84750</v>
      </c>
      <c r="R2537" s="79">
        <v>13560</v>
      </c>
      <c r="S2537" s="71">
        <v>3390</v>
      </c>
      <c r="T2537" s="79">
        <v>94920</v>
      </c>
      <c r="U2537" s="6" t="s">
        <v>24</v>
      </c>
      <c r="V2537" s="84">
        <f t="shared" si="267"/>
        <v>5460.2561005073685</v>
      </c>
      <c r="W2537" s="110" t="s">
        <v>119</v>
      </c>
      <c r="X2537" s="6" t="s">
        <v>1480</v>
      </c>
      <c r="Y2537" s="6" t="s">
        <v>129</v>
      </c>
      <c r="Z2537" s="6" t="s">
        <v>239</v>
      </c>
      <c r="AA2537" s="6" t="s">
        <v>122</v>
      </c>
      <c r="AB2537" s="76" t="s">
        <v>539</v>
      </c>
      <c r="AC2537" s="76" t="s">
        <v>540</v>
      </c>
      <c r="AD2537" s="76" t="s">
        <v>174</v>
      </c>
      <c r="AE2537" s="378">
        <v>67110003</v>
      </c>
      <c r="AF2537" s="76" t="s">
        <v>96</v>
      </c>
      <c r="AG2537" s="82"/>
      <c r="AH2537" s="60"/>
      <c r="AI2537" s="75" t="s">
        <v>8152</v>
      </c>
      <c r="AJ2537" s="6" t="s">
        <v>103</v>
      </c>
      <c r="AK2537" s="81">
        <v>0</v>
      </c>
      <c r="AL2537" s="6" t="s">
        <v>103</v>
      </c>
      <c r="AM2537" s="342"/>
      <c r="AN2537" s="342"/>
      <c r="AO2537" s="342"/>
    </row>
    <row r="2538" spans="1:41">
      <c r="A2538" s="75" t="s">
        <v>8152</v>
      </c>
      <c r="B2538" s="6" t="s">
        <v>93</v>
      </c>
      <c r="C2538" s="76">
        <v>2537</v>
      </c>
      <c r="D2538" s="6" t="s">
        <v>594</v>
      </c>
      <c r="E2538" s="6" t="s">
        <v>2163</v>
      </c>
      <c r="F2538" s="6" t="str">
        <f t="shared" si="263"/>
        <v>FREIGHTRM-M-099-SI26-M19</v>
      </c>
      <c r="G2538" s="97" t="s">
        <v>8371</v>
      </c>
      <c r="H2538" s="97" t="s">
        <v>8372</v>
      </c>
      <c r="I2538" s="85" t="s">
        <v>6622</v>
      </c>
      <c r="J2538" s="92">
        <v>46122</v>
      </c>
      <c r="K2538" s="97" t="s">
        <v>8601</v>
      </c>
      <c r="L2538" s="6" t="s">
        <v>8555</v>
      </c>
      <c r="M2538" s="6" t="s">
        <v>174</v>
      </c>
      <c r="N2538" s="6" t="s">
        <v>1479</v>
      </c>
      <c r="O2538" s="71">
        <v>0</v>
      </c>
      <c r="P2538" s="71">
        <v>0</v>
      </c>
      <c r="Q2538" s="79">
        <v>69750</v>
      </c>
      <c r="R2538" s="79">
        <v>11160</v>
      </c>
      <c r="S2538" s="71">
        <v>2790</v>
      </c>
      <c r="T2538" s="79">
        <v>78120</v>
      </c>
      <c r="U2538" s="6" t="s">
        <v>24</v>
      </c>
      <c r="V2538" s="84">
        <f t="shared" si="267"/>
        <v>4493.8390915680111</v>
      </c>
      <c r="W2538" s="110" t="s">
        <v>119</v>
      </c>
      <c r="X2538" s="6" t="s">
        <v>1480</v>
      </c>
      <c r="Y2538" s="6" t="s">
        <v>129</v>
      </c>
      <c r="Z2538" s="6" t="s">
        <v>239</v>
      </c>
      <c r="AA2538" s="6" t="s">
        <v>122</v>
      </c>
      <c r="AB2538" s="76" t="s">
        <v>539</v>
      </c>
      <c r="AC2538" s="76" t="s">
        <v>540</v>
      </c>
      <c r="AD2538" s="76" t="s">
        <v>174</v>
      </c>
      <c r="AE2538" s="378">
        <v>67110003</v>
      </c>
      <c r="AF2538" s="76" t="s">
        <v>96</v>
      </c>
      <c r="AG2538" s="82"/>
      <c r="AH2538" s="60"/>
      <c r="AI2538" s="75" t="s">
        <v>8152</v>
      </c>
      <c r="AJ2538" s="6" t="s">
        <v>103</v>
      </c>
      <c r="AK2538" s="81">
        <v>0</v>
      </c>
      <c r="AL2538" s="6" t="s">
        <v>103</v>
      </c>
      <c r="AM2538" s="342"/>
      <c r="AN2538" s="342"/>
      <c r="AO2538" s="342"/>
    </row>
    <row r="2539" spans="1:41">
      <c r="A2539" s="75" t="s">
        <v>8152</v>
      </c>
      <c r="B2539" s="6" t="s">
        <v>93</v>
      </c>
      <c r="C2539" s="76">
        <v>2538</v>
      </c>
      <c r="D2539" s="6" t="s">
        <v>594</v>
      </c>
      <c r="E2539" s="6" t="s">
        <v>2163</v>
      </c>
      <c r="F2539" s="6" t="str">
        <f t="shared" si="263"/>
        <v>FREIGHTRM-M-097-SI26-M19</v>
      </c>
      <c r="G2539" s="97" t="s">
        <v>8373</v>
      </c>
      <c r="H2539" s="97" t="s">
        <v>8374</v>
      </c>
      <c r="I2539" s="85" t="s">
        <v>6622</v>
      </c>
      <c r="J2539" s="92">
        <v>46122</v>
      </c>
      <c r="K2539" s="97" t="s">
        <v>8602</v>
      </c>
      <c r="L2539" s="6" t="s">
        <v>8552</v>
      </c>
      <c r="M2539" s="6" t="s">
        <v>174</v>
      </c>
      <c r="N2539" s="6" t="s">
        <v>1479</v>
      </c>
      <c r="O2539" s="71">
        <v>0</v>
      </c>
      <c r="P2539" s="71">
        <v>0</v>
      </c>
      <c r="Q2539" s="79">
        <v>36750</v>
      </c>
      <c r="R2539" s="79">
        <v>5880</v>
      </c>
      <c r="S2539" s="71">
        <v>1470</v>
      </c>
      <c r="T2539" s="79">
        <v>41160</v>
      </c>
      <c r="U2539" s="6" t="s">
        <v>24</v>
      </c>
      <c r="V2539" s="84">
        <f t="shared" si="267"/>
        <v>2367.7216719014255</v>
      </c>
      <c r="W2539" s="110" t="s">
        <v>119</v>
      </c>
      <c r="X2539" s="6" t="s">
        <v>1480</v>
      </c>
      <c r="Y2539" s="6" t="s">
        <v>129</v>
      </c>
      <c r="Z2539" s="6" t="s">
        <v>239</v>
      </c>
      <c r="AA2539" s="6" t="s">
        <v>122</v>
      </c>
      <c r="AB2539" s="76" t="s">
        <v>539</v>
      </c>
      <c r="AC2539" s="76" t="s">
        <v>540</v>
      </c>
      <c r="AD2539" s="76" t="s">
        <v>174</v>
      </c>
      <c r="AE2539" s="378">
        <v>67110003</v>
      </c>
      <c r="AF2539" s="76" t="s">
        <v>96</v>
      </c>
      <c r="AG2539" s="82"/>
      <c r="AH2539" s="60"/>
      <c r="AI2539" s="75" t="s">
        <v>8152</v>
      </c>
      <c r="AJ2539" s="6" t="s">
        <v>103</v>
      </c>
      <c r="AK2539" s="81">
        <v>0</v>
      </c>
      <c r="AL2539" s="6" t="s">
        <v>103</v>
      </c>
      <c r="AM2539" s="342"/>
      <c r="AN2539" s="342"/>
      <c r="AO2539" s="342"/>
    </row>
    <row r="2540" spans="1:41">
      <c r="A2540" s="75" t="s">
        <v>8152</v>
      </c>
      <c r="B2540" s="6" t="s">
        <v>93</v>
      </c>
      <c r="C2540" s="76">
        <v>2539</v>
      </c>
      <c r="D2540" s="6" t="s">
        <v>594</v>
      </c>
      <c r="E2540" s="6" t="s">
        <v>2163</v>
      </c>
      <c r="F2540" s="6" t="str">
        <f t="shared" si="263"/>
        <v>FREIGHTRM-M-098-SI26-M19</v>
      </c>
      <c r="G2540" s="97" t="s">
        <v>8375</v>
      </c>
      <c r="H2540" s="97" t="s">
        <v>8376</v>
      </c>
      <c r="I2540" s="85" t="s">
        <v>6622</v>
      </c>
      <c r="J2540" s="92">
        <v>46122</v>
      </c>
      <c r="K2540" s="97" t="s">
        <v>8603</v>
      </c>
      <c r="L2540" s="6" t="s">
        <v>8549</v>
      </c>
      <c r="M2540" s="6" t="s">
        <v>174</v>
      </c>
      <c r="N2540" s="6" t="s">
        <v>1479</v>
      </c>
      <c r="O2540" s="71">
        <v>0</v>
      </c>
      <c r="P2540" s="71">
        <v>0</v>
      </c>
      <c r="Q2540" s="79">
        <v>36750</v>
      </c>
      <c r="R2540" s="79">
        <v>5880</v>
      </c>
      <c r="S2540" s="71">
        <v>1470</v>
      </c>
      <c r="T2540" s="79">
        <v>41160</v>
      </c>
      <c r="U2540" s="6" t="s">
        <v>24</v>
      </c>
      <c r="V2540" s="84">
        <f t="shared" si="267"/>
        <v>2367.7216719014255</v>
      </c>
      <c r="W2540" s="110" t="s">
        <v>119</v>
      </c>
      <c r="X2540" s="6" t="s">
        <v>1480</v>
      </c>
      <c r="Y2540" s="6" t="s">
        <v>129</v>
      </c>
      <c r="Z2540" s="6" t="s">
        <v>239</v>
      </c>
      <c r="AA2540" s="6" t="s">
        <v>122</v>
      </c>
      <c r="AB2540" s="76" t="s">
        <v>539</v>
      </c>
      <c r="AC2540" s="76" t="s">
        <v>540</v>
      </c>
      <c r="AD2540" s="76" t="s">
        <v>174</v>
      </c>
      <c r="AE2540" s="378">
        <v>67110003</v>
      </c>
      <c r="AF2540" s="76" t="s">
        <v>96</v>
      </c>
      <c r="AG2540" s="82"/>
      <c r="AH2540" s="60"/>
      <c r="AI2540" s="75" t="s">
        <v>8152</v>
      </c>
      <c r="AJ2540" s="6" t="s">
        <v>103</v>
      </c>
      <c r="AK2540" s="81">
        <v>0</v>
      </c>
      <c r="AL2540" s="6" t="s">
        <v>103</v>
      </c>
      <c r="AM2540" s="342"/>
      <c r="AN2540" s="342"/>
      <c r="AO2540" s="342"/>
    </row>
    <row r="2541" spans="1:41">
      <c r="A2541" s="75" t="s">
        <v>8152</v>
      </c>
      <c r="B2541" s="6" t="s">
        <v>93</v>
      </c>
      <c r="C2541" s="76">
        <v>2540</v>
      </c>
      <c r="D2541" s="6" t="s">
        <v>594</v>
      </c>
      <c r="E2541" s="6" t="s">
        <v>2163</v>
      </c>
      <c r="F2541" s="6" t="str">
        <f t="shared" si="263"/>
        <v>FREIGHTRM-M-107-SI26-M19</v>
      </c>
      <c r="G2541" s="97" t="s">
        <v>8377</v>
      </c>
      <c r="H2541" s="97" t="s">
        <v>8378</v>
      </c>
      <c r="I2541" s="85" t="s">
        <v>6622</v>
      </c>
      <c r="J2541" s="92">
        <v>46128</v>
      </c>
      <c r="K2541" s="97" t="s">
        <v>8604</v>
      </c>
      <c r="L2541" s="6" t="s">
        <v>8605</v>
      </c>
      <c r="M2541" s="6" t="s">
        <v>174</v>
      </c>
      <c r="N2541" s="6" t="s">
        <v>1479</v>
      </c>
      <c r="O2541" s="71">
        <v>0</v>
      </c>
      <c r="P2541" s="71">
        <v>0</v>
      </c>
      <c r="Q2541" s="79">
        <v>38750</v>
      </c>
      <c r="R2541" s="79">
        <v>6200</v>
      </c>
      <c r="S2541" s="71">
        <v>1550</v>
      </c>
      <c r="T2541" s="79">
        <v>43400</v>
      </c>
      <c r="U2541" s="6" t="s">
        <v>24</v>
      </c>
      <c r="V2541" s="84">
        <f t="shared" si="267"/>
        <v>2496.5772730933395</v>
      </c>
      <c r="W2541" s="110" t="s">
        <v>119</v>
      </c>
      <c r="X2541" s="6" t="s">
        <v>1480</v>
      </c>
      <c r="Y2541" s="6" t="s">
        <v>129</v>
      </c>
      <c r="Z2541" s="6" t="s">
        <v>239</v>
      </c>
      <c r="AA2541" s="6" t="s">
        <v>122</v>
      </c>
      <c r="AB2541" s="76" t="s">
        <v>539</v>
      </c>
      <c r="AC2541" s="76" t="s">
        <v>540</v>
      </c>
      <c r="AD2541" s="76" t="s">
        <v>174</v>
      </c>
      <c r="AE2541" s="378">
        <v>67110003</v>
      </c>
      <c r="AF2541" s="76" t="s">
        <v>96</v>
      </c>
      <c r="AG2541" s="82"/>
      <c r="AH2541" s="60"/>
      <c r="AI2541" s="75" t="s">
        <v>8152</v>
      </c>
      <c r="AJ2541" s="6" t="s">
        <v>103</v>
      </c>
      <c r="AK2541" s="81">
        <v>0</v>
      </c>
      <c r="AL2541" s="6" t="s">
        <v>103</v>
      </c>
      <c r="AM2541" s="342"/>
      <c r="AN2541" s="342"/>
      <c r="AO2541" s="342"/>
    </row>
    <row r="2542" spans="1:41">
      <c r="A2542" s="75" t="s">
        <v>8152</v>
      </c>
      <c r="B2542" s="6" t="s">
        <v>93</v>
      </c>
      <c r="C2542" s="76">
        <v>2541</v>
      </c>
      <c r="D2542" s="6" t="s">
        <v>107</v>
      </c>
      <c r="E2542" s="6" t="s">
        <v>105</v>
      </c>
      <c r="F2542" s="6" t="str">
        <f t="shared" si="263"/>
        <v>STORAGEFG-R-2186LE26.M19</v>
      </c>
      <c r="G2542" s="97" t="s">
        <v>8379</v>
      </c>
      <c r="H2542" s="95">
        <v>147424</v>
      </c>
      <c r="I2542" s="85" t="s">
        <v>6622</v>
      </c>
      <c r="J2542" s="92">
        <v>46127</v>
      </c>
      <c r="K2542" s="97"/>
      <c r="L2542" s="80" t="s">
        <v>116</v>
      </c>
      <c r="M2542" s="6" t="s">
        <v>173</v>
      </c>
      <c r="N2542" s="78" t="s">
        <v>116</v>
      </c>
      <c r="O2542" s="71">
        <v>0</v>
      </c>
      <c r="P2542" s="71">
        <v>0</v>
      </c>
      <c r="Q2542" s="79">
        <v>119</v>
      </c>
      <c r="R2542" s="79">
        <v>0</v>
      </c>
      <c r="S2542" s="71">
        <v>0</v>
      </c>
      <c r="T2542" s="79">
        <v>119</v>
      </c>
      <c r="U2542" s="87" t="s">
        <v>118</v>
      </c>
      <c r="V2542" s="84">
        <f t="shared" ref="V2542:V2550" si="268">T2542</f>
        <v>119</v>
      </c>
      <c r="W2542" s="110" t="s">
        <v>119</v>
      </c>
      <c r="X2542" s="80" t="s">
        <v>238</v>
      </c>
      <c r="Y2542" s="80" t="s">
        <v>238</v>
      </c>
      <c r="Z2542" s="80" t="s">
        <v>239</v>
      </c>
      <c r="AA2542" s="80" t="s">
        <v>240</v>
      </c>
      <c r="AB2542" s="76" t="s">
        <v>539</v>
      </c>
      <c r="AC2542" s="76" t="s">
        <v>541</v>
      </c>
      <c r="AD2542" s="76" t="s">
        <v>195</v>
      </c>
      <c r="AE2542" s="76">
        <v>75640000</v>
      </c>
      <c r="AF2542" s="76" t="s">
        <v>96</v>
      </c>
      <c r="AG2542" s="82"/>
      <c r="AH2542" s="60"/>
      <c r="AI2542" s="75" t="s">
        <v>8152</v>
      </c>
      <c r="AJ2542" s="6" t="s">
        <v>103</v>
      </c>
      <c r="AK2542" s="81">
        <v>0</v>
      </c>
      <c r="AL2542" s="6" t="s">
        <v>103</v>
      </c>
      <c r="AM2542" s="342"/>
      <c r="AN2542" s="342"/>
      <c r="AO2542" s="342"/>
    </row>
    <row r="2543" spans="1:41">
      <c r="A2543" s="75" t="s">
        <v>8152</v>
      </c>
      <c r="B2543" s="6" t="s">
        <v>93</v>
      </c>
      <c r="C2543" s="76">
        <v>2542</v>
      </c>
      <c r="D2543" s="6" t="s">
        <v>107</v>
      </c>
      <c r="E2543" s="6" t="s">
        <v>105</v>
      </c>
      <c r="F2543" s="6" t="str">
        <f t="shared" si="263"/>
        <v>STORAGEFG-R-2186LE26.M19</v>
      </c>
      <c r="G2543" s="97" t="s">
        <v>8379</v>
      </c>
      <c r="H2543" s="95">
        <v>147428</v>
      </c>
      <c r="I2543" s="85" t="s">
        <v>6622</v>
      </c>
      <c r="J2543" s="92">
        <v>46127</v>
      </c>
      <c r="K2543" s="97"/>
      <c r="L2543" s="80" t="s">
        <v>116</v>
      </c>
      <c r="M2543" s="6" t="s">
        <v>173</v>
      </c>
      <c r="N2543" s="78" t="s">
        <v>116</v>
      </c>
      <c r="O2543" s="71">
        <v>0</v>
      </c>
      <c r="P2543" s="71">
        <v>0</v>
      </c>
      <c r="Q2543" s="79">
        <v>29.7</v>
      </c>
      <c r="R2543" s="79">
        <v>0</v>
      </c>
      <c r="S2543" s="71">
        <v>0</v>
      </c>
      <c r="T2543" s="79">
        <v>29.7</v>
      </c>
      <c r="U2543" s="87" t="s">
        <v>118</v>
      </c>
      <c r="V2543" s="84">
        <f t="shared" si="268"/>
        <v>29.7</v>
      </c>
      <c r="W2543" s="110" t="s">
        <v>119</v>
      </c>
      <c r="X2543" s="80" t="s">
        <v>238</v>
      </c>
      <c r="Y2543" s="80" t="s">
        <v>238</v>
      </c>
      <c r="Z2543" s="80" t="s">
        <v>239</v>
      </c>
      <c r="AA2543" s="80" t="s">
        <v>240</v>
      </c>
      <c r="AB2543" s="76" t="s">
        <v>539</v>
      </c>
      <c r="AC2543" s="76" t="s">
        <v>541</v>
      </c>
      <c r="AD2543" s="76" t="s">
        <v>195</v>
      </c>
      <c r="AE2543" s="76">
        <v>75640000</v>
      </c>
      <c r="AF2543" s="76" t="s">
        <v>96</v>
      </c>
      <c r="AG2543" s="82"/>
      <c r="AH2543" s="60"/>
      <c r="AI2543" s="75" t="s">
        <v>8152</v>
      </c>
      <c r="AJ2543" s="6" t="s">
        <v>103</v>
      </c>
      <c r="AK2543" s="81">
        <v>0</v>
      </c>
      <c r="AL2543" s="6" t="s">
        <v>103</v>
      </c>
      <c r="AM2543" s="342"/>
      <c r="AN2543" s="342"/>
      <c r="AO2543" s="342"/>
    </row>
    <row r="2544" spans="1:41">
      <c r="A2544" s="75" t="s">
        <v>8152</v>
      </c>
      <c r="B2544" s="6" t="s">
        <v>93</v>
      </c>
      <c r="C2544" s="76">
        <v>2543</v>
      </c>
      <c r="D2544" s="6" t="s">
        <v>107</v>
      </c>
      <c r="E2544" s="6" t="s">
        <v>105</v>
      </c>
      <c r="F2544" s="6" t="str">
        <f t="shared" si="263"/>
        <v>STORAGEFG-R-2186LE26.M19</v>
      </c>
      <c r="G2544" s="97" t="s">
        <v>8379</v>
      </c>
      <c r="H2544" s="95">
        <v>147431</v>
      </c>
      <c r="I2544" s="85" t="s">
        <v>6622</v>
      </c>
      <c r="J2544" s="92">
        <v>46127</v>
      </c>
      <c r="K2544" s="97"/>
      <c r="L2544" s="80" t="s">
        <v>116</v>
      </c>
      <c r="M2544" s="6" t="s">
        <v>173</v>
      </c>
      <c r="N2544" s="78" t="s">
        <v>116</v>
      </c>
      <c r="O2544" s="71">
        <v>0</v>
      </c>
      <c r="P2544" s="71">
        <v>0</v>
      </c>
      <c r="Q2544" s="79">
        <v>29.7</v>
      </c>
      <c r="R2544" s="79">
        <v>0</v>
      </c>
      <c r="S2544" s="71">
        <v>0</v>
      </c>
      <c r="T2544" s="79">
        <v>29.7</v>
      </c>
      <c r="U2544" s="87" t="s">
        <v>118</v>
      </c>
      <c r="V2544" s="84">
        <f t="shared" si="268"/>
        <v>29.7</v>
      </c>
      <c r="W2544" s="110" t="s">
        <v>119</v>
      </c>
      <c r="X2544" s="80" t="s">
        <v>238</v>
      </c>
      <c r="Y2544" s="80" t="s">
        <v>238</v>
      </c>
      <c r="Z2544" s="80" t="s">
        <v>239</v>
      </c>
      <c r="AA2544" s="80" t="s">
        <v>240</v>
      </c>
      <c r="AB2544" s="76" t="s">
        <v>539</v>
      </c>
      <c r="AC2544" s="76" t="s">
        <v>541</v>
      </c>
      <c r="AD2544" s="76" t="s">
        <v>195</v>
      </c>
      <c r="AE2544" s="76">
        <v>75640000</v>
      </c>
      <c r="AF2544" s="76" t="s">
        <v>96</v>
      </c>
      <c r="AG2544" s="82"/>
      <c r="AH2544" s="60"/>
      <c r="AI2544" s="75" t="s">
        <v>8152</v>
      </c>
      <c r="AJ2544" s="6" t="s">
        <v>103</v>
      </c>
      <c r="AK2544" s="81">
        <v>0</v>
      </c>
      <c r="AL2544" s="6" t="s">
        <v>103</v>
      </c>
      <c r="AM2544" s="342"/>
      <c r="AN2544" s="342"/>
      <c r="AO2544" s="342"/>
    </row>
    <row r="2545" spans="1:41">
      <c r="A2545" s="75" t="s">
        <v>8152</v>
      </c>
      <c r="B2545" s="6" t="s">
        <v>93</v>
      </c>
      <c r="C2545" s="76">
        <v>2544</v>
      </c>
      <c r="D2545" s="6" t="s">
        <v>107</v>
      </c>
      <c r="E2545" s="6" t="s">
        <v>105</v>
      </c>
      <c r="F2545" s="6" t="str">
        <f t="shared" si="263"/>
        <v>STORAGEFG-R-2176LE25.M19</v>
      </c>
      <c r="G2545" s="97" t="s">
        <v>7520</v>
      </c>
      <c r="H2545" s="95">
        <v>147435</v>
      </c>
      <c r="I2545" s="85" t="s">
        <v>6622</v>
      </c>
      <c r="J2545" s="92">
        <v>46127</v>
      </c>
      <c r="K2545" s="97"/>
      <c r="L2545" s="80" t="s">
        <v>116</v>
      </c>
      <c r="M2545" s="6" t="s">
        <v>173</v>
      </c>
      <c r="N2545" s="78" t="s">
        <v>116</v>
      </c>
      <c r="O2545" s="71">
        <v>0</v>
      </c>
      <c r="P2545" s="71">
        <v>0</v>
      </c>
      <c r="Q2545" s="79">
        <v>37.4</v>
      </c>
      <c r="R2545" s="79">
        <v>0</v>
      </c>
      <c r="S2545" s="71">
        <v>0</v>
      </c>
      <c r="T2545" s="79">
        <v>37.4</v>
      </c>
      <c r="U2545" s="87" t="s">
        <v>118</v>
      </c>
      <c r="V2545" s="84">
        <f t="shared" si="268"/>
        <v>37.4</v>
      </c>
      <c r="W2545" s="110" t="s">
        <v>119</v>
      </c>
      <c r="X2545" s="80" t="s">
        <v>238</v>
      </c>
      <c r="Y2545" s="80" t="s">
        <v>238</v>
      </c>
      <c r="Z2545" s="80" t="s">
        <v>239</v>
      </c>
      <c r="AA2545" s="80" t="s">
        <v>240</v>
      </c>
      <c r="AB2545" s="76" t="s">
        <v>539</v>
      </c>
      <c r="AC2545" s="76" t="s">
        <v>541</v>
      </c>
      <c r="AD2545" s="76" t="s">
        <v>195</v>
      </c>
      <c r="AE2545" s="76">
        <v>75640000</v>
      </c>
      <c r="AF2545" s="76" t="s">
        <v>96</v>
      </c>
      <c r="AG2545" s="82"/>
      <c r="AH2545" s="60"/>
      <c r="AI2545" s="75" t="s">
        <v>8152</v>
      </c>
      <c r="AJ2545" s="6" t="s">
        <v>103</v>
      </c>
      <c r="AK2545" s="81">
        <v>0</v>
      </c>
      <c r="AL2545" s="6" t="s">
        <v>103</v>
      </c>
      <c r="AM2545" s="342"/>
      <c r="AN2545" s="342"/>
      <c r="AO2545" s="342"/>
    </row>
    <row r="2546" spans="1:41">
      <c r="A2546" s="75" t="s">
        <v>8152</v>
      </c>
      <c r="B2546" s="6" t="s">
        <v>93</v>
      </c>
      <c r="C2546" s="76">
        <v>2545</v>
      </c>
      <c r="D2546" s="6" t="s">
        <v>107</v>
      </c>
      <c r="E2546" s="6" t="s">
        <v>105</v>
      </c>
      <c r="F2546" s="6" t="str">
        <f t="shared" si="263"/>
        <v>STORAGEFG-R-2180LE25.M19</v>
      </c>
      <c r="G2546" s="97" t="s">
        <v>7885</v>
      </c>
      <c r="H2546" s="95">
        <v>147450</v>
      </c>
      <c r="I2546" s="85" t="s">
        <v>6622</v>
      </c>
      <c r="J2546" s="92">
        <v>46129</v>
      </c>
      <c r="K2546" s="97"/>
      <c r="L2546" s="80" t="s">
        <v>8606</v>
      </c>
      <c r="M2546" s="6" t="s">
        <v>173</v>
      </c>
      <c r="N2546" s="78" t="s">
        <v>116</v>
      </c>
      <c r="O2546" s="71">
        <v>0</v>
      </c>
      <c r="P2546" s="71">
        <v>0</v>
      </c>
      <c r="Q2546" s="79">
        <v>31.5</v>
      </c>
      <c r="R2546" s="79">
        <v>0</v>
      </c>
      <c r="S2546" s="71">
        <v>0</v>
      </c>
      <c r="T2546" s="79">
        <v>31.5</v>
      </c>
      <c r="U2546" s="87" t="s">
        <v>118</v>
      </c>
      <c r="V2546" s="84">
        <f t="shared" si="268"/>
        <v>31.5</v>
      </c>
      <c r="W2546" s="110" t="s">
        <v>119</v>
      </c>
      <c r="X2546" s="80" t="s">
        <v>238</v>
      </c>
      <c r="Y2546" s="80" t="s">
        <v>238</v>
      </c>
      <c r="Z2546" s="80" t="s">
        <v>239</v>
      </c>
      <c r="AA2546" s="80" t="s">
        <v>240</v>
      </c>
      <c r="AB2546" s="76" t="s">
        <v>539</v>
      </c>
      <c r="AC2546" s="76" t="s">
        <v>541</v>
      </c>
      <c r="AD2546" s="76" t="s">
        <v>195</v>
      </c>
      <c r="AE2546" s="76">
        <v>75640000</v>
      </c>
      <c r="AF2546" s="76" t="s">
        <v>96</v>
      </c>
      <c r="AG2546" s="82"/>
      <c r="AH2546" s="60"/>
      <c r="AI2546" s="75" t="s">
        <v>8152</v>
      </c>
      <c r="AJ2546" s="6" t="s">
        <v>103</v>
      </c>
      <c r="AK2546" s="81">
        <v>0</v>
      </c>
      <c r="AL2546" s="6" t="s">
        <v>103</v>
      </c>
      <c r="AM2546" s="342"/>
      <c r="AN2546" s="342"/>
      <c r="AO2546" s="342"/>
    </row>
    <row r="2547" spans="1:41">
      <c r="A2547" s="75" t="s">
        <v>8152</v>
      </c>
      <c r="B2547" s="6" t="s">
        <v>93</v>
      </c>
      <c r="C2547" s="76">
        <v>2546</v>
      </c>
      <c r="D2547" s="6" t="s">
        <v>107</v>
      </c>
      <c r="E2547" s="6" t="s">
        <v>105</v>
      </c>
      <c r="F2547" s="6" t="str">
        <f t="shared" si="263"/>
        <v>STORAGEFG-R-2180LE25.M19</v>
      </c>
      <c r="G2547" s="97" t="s">
        <v>7885</v>
      </c>
      <c r="H2547" s="95">
        <v>147451</v>
      </c>
      <c r="I2547" s="85" t="s">
        <v>6622</v>
      </c>
      <c r="J2547" s="92">
        <v>46129</v>
      </c>
      <c r="K2547" s="97"/>
      <c r="L2547" s="80" t="s">
        <v>116</v>
      </c>
      <c r="M2547" s="6" t="s">
        <v>173</v>
      </c>
      <c r="N2547" s="78" t="s">
        <v>116</v>
      </c>
      <c r="O2547" s="71">
        <v>0</v>
      </c>
      <c r="P2547" s="71">
        <v>0</v>
      </c>
      <c r="Q2547" s="79">
        <v>31.5</v>
      </c>
      <c r="R2547" s="79">
        <v>0</v>
      </c>
      <c r="S2547" s="71">
        <v>0</v>
      </c>
      <c r="T2547" s="79">
        <v>31.5</v>
      </c>
      <c r="U2547" s="87" t="s">
        <v>118</v>
      </c>
      <c r="V2547" s="84">
        <f t="shared" si="268"/>
        <v>31.5</v>
      </c>
      <c r="W2547" s="110" t="s">
        <v>119</v>
      </c>
      <c r="X2547" s="80" t="s">
        <v>238</v>
      </c>
      <c r="Y2547" s="80" t="s">
        <v>238</v>
      </c>
      <c r="Z2547" s="80" t="s">
        <v>239</v>
      </c>
      <c r="AA2547" s="80" t="s">
        <v>240</v>
      </c>
      <c r="AB2547" s="76" t="s">
        <v>539</v>
      </c>
      <c r="AC2547" s="76" t="s">
        <v>541</v>
      </c>
      <c r="AD2547" s="76" t="s">
        <v>195</v>
      </c>
      <c r="AE2547" s="76">
        <v>75640000</v>
      </c>
      <c r="AF2547" s="76" t="s">
        <v>96</v>
      </c>
      <c r="AG2547" s="82"/>
      <c r="AH2547" s="60"/>
      <c r="AI2547" s="75" t="s">
        <v>8152</v>
      </c>
      <c r="AJ2547" s="6" t="s">
        <v>103</v>
      </c>
      <c r="AK2547" s="81">
        <v>0</v>
      </c>
      <c r="AL2547" s="6" t="s">
        <v>103</v>
      </c>
      <c r="AM2547" s="342"/>
      <c r="AN2547" s="342"/>
      <c r="AO2547" s="342"/>
    </row>
    <row r="2548" spans="1:41">
      <c r="A2548" s="75" t="s">
        <v>8152</v>
      </c>
      <c r="B2548" s="6" t="s">
        <v>93</v>
      </c>
      <c r="C2548" s="76">
        <v>2547</v>
      </c>
      <c r="D2548" s="6" t="s">
        <v>107</v>
      </c>
      <c r="E2548" s="6" t="s">
        <v>105</v>
      </c>
      <c r="F2548" s="6" t="str">
        <f t="shared" si="263"/>
        <v>STORAGEFG-R-2180LE25.M19</v>
      </c>
      <c r="G2548" s="97" t="s">
        <v>7885</v>
      </c>
      <c r="H2548" s="95">
        <v>147457</v>
      </c>
      <c r="I2548" s="85" t="s">
        <v>6622</v>
      </c>
      <c r="J2548" s="92">
        <v>46129</v>
      </c>
      <c r="K2548" s="97"/>
      <c r="L2548" s="80" t="s">
        <v>116</v>
      </c>
      <c r="M2548" s="6" t="s">
        <v>173</v>
      </c>
      <c r="N2548" s="78" t="s">
        <v>116</v>
      </c>
      <c r="O2548" s="71">
        <v>0</v>
      </c>
      <c r="P2548" s="71">
        <v>0</v>
      </c>
      <c r="Q2548" s="79">
        <v>100.6</v>
      </c>
      <c r="R2548" s="79">
        <v>0</v>
      </c>
      <c r="S2548" s="71">
        <v>0</v>
      </c>
      <c r="T2548" s="79">
        <v>100.6</v>
      </c>
      <c r="U2548" s="87" t="s">
        <v>118</v>
      </c>
      <c r="V2548" s="84">
        <f t="shared" si="268"/>
        <v>100.6</v>
      </c>
      <c r="W2548" s="110" t="s">
        <v>119</v>
      </c>
      <c r="X2548" s="80" t="s">
        <v>238</v>
      </c>
      <c r="Y2548" s="80" t="s">
        <v>238</v>
      </c>
      <c r="Z2548" s="80" t="s">
        <v>239</v>
      </c>
      <c r="AA2548" s="80" t="s">
        <v>240</v>
      </c>
      <c r="AB2548" s="76" t="s">
        <v>539</v>
      </c>
      <c r="AC2548" s="76" t="s">
        <v>541</v>
      </c>
      <c r="AD2548" s="76" t="s">
        <v>195</v>
      </c>
      <c r="AE2548" s="76">
        <v>75640000</v>
      </c>
      <c r="AF2548" s="76" t="s">
        <v>96</v>
      </c>
      <c r="AG2548" s="82"/>
      <c r="AH2548" s="60"/>
      <c r="AI2548" s="75" t="s">
        <v>8152</v>
      </c>
      <c r="AJ2548" s="6" t="s">
        <v>103</v>
      </c>
      <c r="AK2548" s="81">
        <v>0</v>
      </c>
      <c r="AL2548" s="6" t="s">
        <v>103</v>
      </c>
      <c r="AM2548" s="342"/>
      <c r="AN2548" s="342"/>
      <c r="AO2548" s="342"/>
    </row>
    <row r="2549" spans="1:41">
      <c r="A2549" s="75" t="s">
        <v>8152</v>
      </c>
      <c r="B2549" s="6" t="s">
        <v>93</v>
      </c>
      <c r="C2549" s="76">
        <v>2548</v>
      </c>
      <c r="D2549" s="6" t="s">
        <v>107</v>
      </c>
      <c r="E2549" s="6" t="s">
        <v>105</v>
      </c>
      <c r="F2549" s="6" t="str">
        <f t="shared" si="263"/>
        <v>STORAGEFG-R-2180LE25.M46-M45-2</v>
      </c>
      <c r="G2549" s="97" t="s">
        <v>8380</v>
      </c>
      <c r="H2549" s="95">
        <v>147461</v>
      </c>
      <c r="I2549" s="85" t="s">
        <v>6622</v>
      </c>
      <c r="J2549" s="92">
        <v>46129</v>
      </c>
      <c r="K2549" s="97"/>
      <c r="L2549" s="80" t="s">
        <v>8607</v>
      </c>
      <c r="M2549" s="6" t="s">
        <v>173</v>
      </c>
      <c r="N2549" s="78" t="s">
        <v>116</v>
      </c>
      <c r="O2549" s="71">
        <v>0</v>
      </c>
      <c r="P2549" s="71">
        <v>0</v>
      </c>
      <c r="Q2549" s="79">
        <v>95.5</v>
      </c>
      <c r="R2549" s="79">
        <v>0</v>
      </c>
      <c r="S2549" s="71">
        <v>0</v>
      </c>
      <c r="T2549" s="79">
        <v>95.5</v>
      </c>
      <c r="U2549" s="87" t="s">
        <v>118</v>
      </c>
      <c r="V2549" s="84">
        <f t="shared" si="268"/>
        <v>95.5</v>
      </c>
      <c r="W2549" s="110" t="s">
        <v>119</v>
      </c>
      <c r="X2549" s="80" t="s">
        <v>238</v>
      </c>
      <c r="Y2549" s="80" t="s">
        <v>238</v>
      </c>
      <c r="Z2549" s="80" t="s">
        <v>239</v>
      </c>
      <c r="AA2549" s="80" t="s">
        <v>240</v>
      </c>
      <c r="AB2549" s="76" t="s">
        <v>1106</v>
      </c>
      <c r="AC2549" s="76" t="s">
        <v>541</v>
      </c>
      <c r="AD2549" s="76" t="s">
        <v>195</v>
      </c>
      <c r="AE2549" s="76">
        <v>75640000</v>
      </c>
      <c r="AF2549" s="76" t="s">
        <v>96</v>
      </c>
      <c r="AG2549" s="82"/>
      <c r="AH2549" s="60"/>
      <c r="AI2549" s="75" t="s">
        <v>8152</v>
      </c>
      <c r="AJ2549" s="6" t="s">
        <v>103</v>
      </c>
      <c r="AK2549" s="81">
        <v>0</v>
      </c>
      <c r="AL2549" s="6" t="s">
        <v>103</v>
      </c>
      <c r="AM2549" s="342"/>
      <c r="AN2549" s="342"/>
      <c r="AO2549" s="342"/>
    </row>
    <row r="2550" spans="1:41">
      <c r="A2550" s="75" t="s">
        <v>8152</v>
      </c>
      <c r="B2550" s="6" t="s">
        <v>93</v>
      </c>
      <c r="C2550" s="76">
        <v>2549</v>
      </c>
      <c r="D2550" s="6" t="s">
        <v>107</v>
      </c>
      <c r="E2550" s="6" t="s">
        <v>105</v>
      </c>
      <c r="F2550" s="6" t="str">
        <f t="shared" si="263"/>
        <v>STORAGEFG-R-2184LE25.M19</v>
      </c>
      <c r="G2550" s="97" t="s">
        <v>7864</v>
      </c>
      <c r="H2550" s="95">
        <v>147463</v>
      </c>
      <c r="I2550" s="85" t="s">
        <v>6622</v>
      </c>
      <c r="J2550" s="92">
        <v>46129</v>
      </c>
      <c r="K2550" s="97"/>
      <c r="L2550" s="80">
        <v>561367</v>
      </c>
      <c r="M2550" s="6" t="s">
        <v>173</v>
      </c>
      <c r="N2550" s="78" t="s">
        <v>116</v>
      </c>
      <c r="O2550" s="71">
        <v>0</v>
      </c>
      <c r="P2550" s="71">
        <v>0</v>
      </c>
      <c r="Q2550" s="79">
        <v>14.5</v>
      </c>
      <c r="R2550" s="79">
        <v>0</v>
      </c>
      <c r="S2550" s="71">
        <v>0</v>
      </c>
      <c r="T2550" s="79">
        <v>14.5</v>
      </c>
      <c r="U2550" s="87" t="s">
        <v>118</v>
      </c>
      <c r="V2550" s="84">
        <f t="shared" si="268"/>
        <v>14.5</v>
      </c>
      <c r="W2550" s="110" t="s">
        <v>119</v>
      </c>
      <c r="X2550" s="80" t="s">
        <v>238</v>
      </c>
      <c r="Y2550" s="80" t="s">
        <v>238</v>
      </c>
      <c r="Z2550" s="80" t="s">
        <v>239</v>
      </c>
      <c r="AA2550" s="80" t="s">
        <v>240</v>
      </c>
      <c r="AB2550" s="76" t="s">
        <v>539</v>
      </c>
      <c r="AC2550" s="76" t="s">
        <v>541</v>
      </c>
      <c r="AD2550" s="76" t="s">
        <v>195</v>
      </c>
      <c r="AE2550" s="76">
        <v>75640000</v>
      </c>
      <c r="AF2550" s="76" t="s">
        <v>96</v>
      </c>
      <c r="AG2550" s="82"/>
      <c r="AH2550" s="60"/>
      <c r="AI2550" s="75" t="s">
        <v>8152</v>
      </c>
      <c r="AJ2550" s="6" t="s">
        <v>103</v>
      </c>
      <c r="AK2550" s="81">
        <v>0</v>
      </c>
      <c r="AL2550" s="6" t="s">
        <v>103</v>
      </c>
      <c r="AM2550" s="342"/>
      <c r="AN2550" s="342"/>
      <c r="AO2550" s="342"/>
    </row>
    <row r="2551" spans="1:41">
      <c r="A2551" s="75" t="s">
        <v>8152</v>
      </c>
      <c r="B2551" s="6" t="s">
        <v>93</v>
      </c>
      <c r="C2551" s="76">
        <v>2550</v>
      </c>
      <c r="D2551" s="6" t="s">
        <v>110</v>
      </c>
      <c r="E2551" s="80" t="s">
        <v>2165</v>
      </c>
      <c r="F2551" s="6" t="str">
        <f t="shared" si="263"/>
        <v>FREIGHT RM-A-037-SI26-M19-L</v>
      </c>
      <c r="G2551" s="97" t="s">
        <v>7847</v>
      </c>
      <c r="H2551" s="95">
        <v>5028</v>
      </c>
      <c r="I2551" s="85" t="s">
        <v>6622</v>
      </c>
      <c r="J2551" s="92">
        <v>46127</v>
      </c>
      <c r="K2551" s="97"/>
      <c r="L2551" s="80" t="s">
        <v>116</v>
      </c>
      <c r="M2551" s="80" t="s">
        <v>173</v>
      </c>
      <c r="N2551" s="80" t="s">
        <v>6330</v>
      </c>
      <c r="O2551" s="71">
        <v>0</v>
      </c>
      <c r="P2551" s="71">
        <v>0</v>
      </c>
      <c r="Q2551" s="79">
        <v>27750</v>
      </c>
      <c r="R2551" s="79">
        <v>4440</v>
      </c>
      <c r="S2551" s="71">
        <v>1110</v>
      </c>
      <c r="T2551" s="79">
        <v>31080</v>
      </c>
      <c r="U2551" s="87" t="s">
        <v>24</v>
      </c>
      <c r="V2551" s="84">
        <f t="shared" ref="V2551:V2552" si="269">T2551/17.3838</f>
        <v>1787.8714665378109</v>
      </c>
      <c r="W2551" s="94" t="s">
        <v>8608</v>
      </c>
      <c r="X2551" s="80" t="s">
        <v>8609</v>
      </c>
      <c r="Y2551" s="80" t="s">
        <v>282</v>
      </c>
      <c r="Z2551" s="80" t="s">
        <v>121</v>
      </c>
      <c r="AA2551" s="80" t="s">
        <v>122</v>
      </c>
      <c r="AB2551" s="76" t="s">
        <v>539</v>
      </c>
      <c r="AC2551" s="76" t="s">
        <v>540</v>
      </c>
      <c r="AD2551" s="76" t="s">
        <v>174</v>
      </c>
      <c r="AE2551" s="378">
        <v>67110003</v>
      </c>
      <c r="AF2551" s="76" t="s">
        <v>96</v>
      </c>
      <c r="AG2551" s="82"/>
      <c r="AH2551" s="60"/>
      <c r="AI2551" s="75" t="s">
        <v>8152</v>
      </c>
      <c r="AJ2551" s="6" t="s">
        <v>103</v>
      </c>
      <c r="AK2551" s="81">
        <v>0</v>
      </c>
      <c r="AL2551" s="6" t="s">
        <v>103</v>
      </c>
      <c r="AM2551" s="342"/>
      <c r="AN2551" s="342"/>
      <c r="AO2551" s="342"/>
    </row>
    <row r="2552" spans="1:41">
      <c r="A2552" s="75" t="s">
        <v>8152</v>
      </c>
      <c r="B2552" s="6" t="s">
        <v>93</v>
      </c>
      <c r="C2552" s="76">
        <v>2551</v>
      </c>
      <c r="D2552" s="6" t="s">
        <v>110</v>
      </c>
      <c r="E2552" s="80" t="s">
        <v>2165</v>
      </c>
      <c r="F2552" s="6" t="str">
        <f t="shared" si="263"/>
        <v>FREIGHT RM-A-041-SI26-M19-L</v>
      </c>
      <c r="G2552" s="97" t="s">
        <v>7849</v>
      </c>
      <c r="H2552" s="95">
        <v>5028</v>
      </c>
      <c r="I2552" s="85" t="s">
        <v>6622</v>
      </c>
      <c r="J2552" s="92">
        <v>46127</v>
      </c>
      <c r="K2552" s="95"/>
      <c r="L2552" s="80" t="s">
        <v>116</v>
      </c>
      <c r="M2552" s="80" t="s">
        <v>173</v>
      </c>
      <c r="N2552" s="80" t="s">
        <v>6330</v>
      </c>
      <c r="O2552" s="71">
        <v>0</v>
      </c>
      <c r="P2552" s="71">
        <v>0</v>
      </c>
      <c r="Q2552" s="71">
        <v>0</v>
      </c>
      <c r="R2552" s="71">
        <v>0</v>
      </c>
      <c r="S2552" s="71">
        <v>0</v>
      </c>
      <c r="T2552" s="71">
        <v>0</v>
      </c>
      <c r="U2552" s="87" t="s">
        <v>24</v>
      </c>
      <c r="V2552" s="84">
        <f t="shared" si="269"/>
        <v>0</v>
      </c>
      <c r="W2552" s="94" t="s">
        <v>8608</v>
      </c>
      <c r="X2552" s="80" t="s">
        <v>8609</v>
      </c>
      <c r="Y2552" s="80" t="s">
        <v>282</v>
      </c>
      <c r="Z2552" s="80" t="s">
        <v>121</v>
      </c>
      <c r="AA2552" s="80" t="s">
        <v>122</v>
      </c>
      <c r="AB2552" s="76" t="s">
        <v>539</v>
      </c>
      <c r="AC2552" s="76" t="s">
        <v>540</v>
      </c>
      <c r="AD2552" s="76" t="s">
        <v>174</v>
      </c>
      <c r="AE2552" s="378">
        <v>67110003</v>
      </c>
      <c r="AF2552" s="76" t="s">
        <v>96</v>
      </c>
      <c r="AG2552" s="82"/>
      <c r="AH2552" s="60"/>
      <c r="AI2552" s="75" t="s">
        <v>8152</v>
      </c>
      <c r="AJ2552" s="6" t="s">
        <v>103</v>
      </c>
      <c r="AK2552" s="81">
        <v>0</v>
      </c>
      <c r="AL2552" s="6" t="s">
        <v>103</v>
      </c>
      <c r="AM2552" s="342"/>
      <c r="AN2552" s="342"/>
      <c r="AO2552" s="342"/>
    </row>
    <row r="2553" spans="1:41">
      <c r="A2553" s="75" t="s">
        <v>8152</v>
      </c>
      <c r="B2553" s="6" t="s">
        <v>93</v>
      </c>
      <c r="C2553" s="76">
        <v>2552</v>
      </c>
      <c r="D2553" s="6" t="s">
        <v>1565</v>
      </c>
      <c r="E2553" s="80" t="s">
        <v>2165</v>
      </c>
      <c r="F2553" s="6" t="str">
        <f t="shared" si="263"/>
        <v>FREIGHT RM-J-1324LI26-M01</v>
      </c>
      <c r="G2553" s="6" t="s">
        <v>8381</v>
      </c>
      <c r="H2553" s="6" t="s">
        <v>8382</v>
      </c>
      <c r="I2553" s="85" t="s">
        <v>6622</v>
      </c>
      <c r="J2553" s="78">
        <v>46128</v>
      </c>
      <c r="K2553" s="97"/>
      <c r="L2553" s="80">
        <v>6182359</v>
      </c>
      <c r="M2553" s="80" t="s">
        <v>173</v>
      </c>
      <c r="N2553" s="80" t="s">
        <v>116</v>
      </c>
      <c r="O2553" s="71">
        <v>0</v>
      </c>
      <c r="P2553" s="71">
        <v>0</v>
      </c>
      <c r="Q2553" s="79">
        <v>995</v>
      </c>
      <c r="R2553" s="79">
        <v>0</v>
      </c>
      <c r="S2553" s="71">
        <v>0</v>
      </c>
      <c r="T2553" s="79">
        <v>995</v>
      </c>
      <c r="U2553" s="87" t="s">
        <v>118</v>
      </c>
      <c r="V2553" s="84">
        <f>T2553</f>
        <v>995</v>
      </c>
      <c r="W2553" s="74" t="s">
        <v>119</v>
      </c>
      <c r="X2553" s="80" t="s">
        <v>196</v>
      </c>
      <c r="Y2553" s="80" t="s">
        <v>178</v>
      </c>
      <c r="Z2553" s="80" t="s">
        <v>178</v>
      </c>
      <c r="AA2553" s="6" t="s">
        <v>8610</v>
      </c>
      <c r="AB2553" s="76" t="s">
        <v>542</v>
      </c>
      <c r="AC2553" s="76" t="s">
        <v>540</v>
      </c>
      <c r="AD2553" s="76" t="s">
        <v>173</v>
      </c>
      <c r="AE2553" s="76" t="s">
        <v>548</v>
      </c>
      <c r="AF2553" s="76" t="s">
        <v>96</v>
      </c>
      <c r="AG2553" s="82"/>
      <c r="AH2553" s="60"/>
      <c r="AI2553" s="75" t="s">
        <v>8152</v>
      </c>
      <c r="AJ2553" s="6" t="s">
        <v>103</v>
      </c>
      <c r="AK2553" s="81">
        <v>0</v>
      </c>
      <c r="AL2553" s="6" t="s">
        <v>103</v>
      </c>
      <c r="AM2553" s="342"/>
      <c r="AN2553" s="342"/>
      <c r="AO2553" s="342"/>
    </row>
  </sheetData>
  <conditionalFormatting sqref="H1:H760 H2554:H1048576">
    <cfRule type="duplicateValues" dxfId="620" priority="430"/>
  </conditionalFormatting>
  <conditionalFormatting sqref="H68:H82">
    <cfRule type="duplicateValues" dxfId="619" priority="604"/>
    <cfRule type="duplicateValues" dxfId="618" priority="610"/>
    <cfRule type="duplicateValues" dxfId="617" priority="609"/>
    <cfRule type="duplicateValues" dxfId="616" priority="608"/>
    <cfRule type="duplicateValues" dxfId="615" priority="607"/>
    <cfRule type="duplicateValues" dxfId="614" priority="606"/>
    <cfRule type="duplicateValues" dxfId="613" priority="605"/>
  </conditionalFormatting>
  <conditionalFormatting sqref="H97:H120 H143:H146 H133:H137 H7:H67">
    <cfRule type="duplicateValues" dxfId="612" priority="617"/>
    <cfRule type="duplicateValues" dxfId="611" priority="616"/>
    <cfRule type="duplicateValues" dxfId="610" priority="615"/>
  </conditionalFormatting>
  <conditionalFormatting sqref="H97:H120 H143:H146 H133:H137">
    <cfRule type="duplicateValues" dxfId="609" priority="612"/>
  </conditionalFormatting>
  <conditionalFormatting sqref="H122 H124">
    <cfRule type="duplicateValues" dxfId="608" priority="603"/>
    <cfRule type="duplicateValues" dxfId="607" priority="602"/>
    <cfRule type="duplicateValues" dxfId="606" priority="601"/>
    <cfRule type="duplicateValues" dxfId="605" priority="600"/>
    <cfRule type="duplicateValues" dxfId="604" priority="599"/>
    <cfRule type="duplicateValues" dxfId="603" priority="598"/>
    <cfRule type="duplicateValues" dxfId="602" priority="597"/>
  </conditionalFormatting>
  <conditionalFormatting sqref="H126:H127">
    <cfRule type="duplicateValues" dxfId="601" priority="587"/>
    <cfRule type="duplicateValues" dxfId="600" priority="589"/>
    <cfRule type="duplicateValues" dxfId="599" priority="588"/>
    <cfRule type="duplicateValues" dxfId="598" priority="586"/>
  </conditionalFormatting>
  <conditionalFormatting sqref="H129 H131">
    <cfRule type="duplicateValues" dxfId="597" priority="585"/>
    <cfRule type="duplicateValues" dxfId="596" priority="584"/>
    <cfRule type="duplicateValues" dxfId="595" priority="583"/>
    <cfRule type="duplicateValues" dxfId="594" priority="582"/>
    <cfRule type="duplicateValues" dxfId="593" priority="581"/>
    <cfRule type="duplicateValues" dxfId="592" priority="580"/>
    <cfRule type="duplicateValues" dxfId="591" priority="579"/>
  </conditionalFormatting>
  <conditionalFormatting sqref="H133:H135 H143:H146">
    <cfRule type="duplicateValues" dxfId="590" priority="614"/>
    <cfRule type="duplicateValues" dxfId="589" priority="613"/>
    <cfRule type="duplicateValues" dxfId="588" priority="611"/>
  </conditionalFormatting>
  <conditionalFormatting sqref="H139 H141">
    <cfRule type="duplicateValues" dxfId="587" priority="596"/>
    <cfRule type="duplicateValues" dxfId="586" priority="590"/>
    <cfRule type="duplicateValues" dxfId="585" priority="592"/>
    <cfRule type="duplicateValues" dxfId="584" priority="591"/>
    <cfRule type="duplicateValues" dxfId="583" priority="593"/>
    <cfRule type="duplicateValues" dxfId="582" priority="594"/>
    <cfRule type="duplicateValues" dxfId="581" priority="595"/>
  </conditionalFormatting>
  <conditionalFormatting sqref="H148:H149">
    <cfRule type="duplicateValues" dxfId="580" priority="578"/>
    <cfRule type="duplicateValues" dxfId="579" priority="577"/>
    <cfRule type="duplicateValues" dxfId="578" priority="576"/>
    <cfRule type="duplicateValues" dxfId="577" priority="575"/>
    <cfRule type="duplicateValues" dxfId="576" priority="573"/>
    <cfRule type="duplicateValues" dxfId="575" priority="572"/>
    <cfRule type="duplicateValues" dxfId="574" priority="574"/>
  </conditionalFormatting>
  <conditionalFormatting sqref="H150:H151">
    <cfRule type="duplicateValues" dxfId="573" priority="568"/>
    <cfRule type="duplicateValues" dxfId="572" priority="567"/>
    <cfRule type="duplicateValues" dxfId="571" priority="566"/>
    <cfRule type="duplicateValues" dxfId="570" priority="565"/>
    <cfRule type="duplicateValues" dxfId="569" priority="571"/>
    <cfRule type="duplicateValues" dxfId="568" priority="570"/>
    <cfRule type="duplicateValues" dxfId="567" priority="569"/>
  </conditionalFormatting>
  <conditionalFormatting sqref="H152:H153">
    <cfRule type="duplicateValues" dxfId="566" priority="561"/>
    <cfRule type="duplicateValues" dxfId="565" priority="560"/>
    <cfRule type="duplicateValues" dxfId="564" priority="559"/>
    <cfRule type="duplicateValues" dxfId="563" priority="558"/>
    <cfRule type="duplicateValues" dxfId="562" priority="564"/>
    <cfRule type="duplicateValues" dxfId="561" priority="563"/>
    <cfRule type="duplicateValues" dxfId="560" priority="562"/>
  </conditionalFormatting>
  <conditionalFormatting sqref="H154:H205">
    <cfRule type="duplicateValues" dxfId="559" priority="549"/>
  </conditionalFormatting>
  <conditionalFormatting sqref="H253:H355 H154:H205 H208:H243 H359:H436">
    <cfRule type="duplicateValues" dxfId="558" priority="557"/>
  </conditionalFormatting>
  <conditionalFormatting sqref="H344:H355">
    <cfRule type="duplicateValues" dxfId="557" priority="556"/>
    <cfRule type="duplicateValues" dxfId="556" priority="555"/>
    <cfRule type="duplicateValues" dxfId="555" priority="554"/>
    <cfRule type="duplicateValues" dxfId="554" priority="553"/>
    <cfRule type="duplicateValues" dxfId="553" priority="552"/>
    <cfRule type="duplicateValues" dxfId="552" priority="551"/>
    <cfRule type="duplicateValues" dxfId="551" priority="550"/>
  </conditionalFormatting>
  <conditionalFormatting sqref="H409 H411 H413 H415">
    <cfRule type="duplicateValues" dxfId="550" priority="540"/>
    <cfRule type="duplicateValues" dxfId="549" priority="541"/>
    <cfRule type="duplicateValues" dxfId="548" priority="539"/>
    <cfRule type="duplicateValues" dxfId="547" priority="538"/>
    <cfRule type="duplicateValues" dxfId="546" priority="537"/>
    <cfRule type="duplicateValues" dxfId="545" priority="536"/>
    <cfRule type="duplicateValues" dxfId="544" priority="535"/>
  </conditionalFormatting>
  <conditionalFormatting sqref="H417:H420 H253:H343 H154:H205 H208:H243 H359:H407">
    <cfRule type="duplicateValues" dxfId="543" priority="546"/>
    <cfRule type="duplicateValues" dxfId="542" priority="547"/>
    <cfRule type="duplicateValues" dxfId="541" priority="548"/>
  </conditionalFormatting>
  <conditionalFormatting sqref="H417:H420 H359:H407">
    <cfRule type="duplicateValues" dxfId="540" priority="543"/>
  </conditionalFormatting>
  <conditionalFormatting sqref="H417:H420">
    <cfRule type="duplicateValues" dxfId="539" priority="545"/>
    <cfRule type="duplicateValues" dxfId="538" priority="542"/>
    <cfRule type="duplicateValues" dxfId="537" priority="544"/>
  </conditionalFormatting>
  <conditionalFormatting sqref="H422:H423">
    <cfRule type="duplicateValues" dxfId="536" priority="534"/>
    <cfRule type="duplicateValues" dxfId="535" priority="533"/>
    <cfRule type="duplicateValues" dxfId="534" priority="532"/>
    <cfRule type="duplicateValues" dxfId="533" priority="531"/>
    <cfRule type="duplicateValues" dxfId="532" priority="530"/>
    <cfRule type="duplicateValues" dxfId="531" priority="529"/>
    <cfRule type="duplicateValues" dxfId="530" priority="528"/>
  </conditionalFormatting>
  <conditionalFormatting sqref="H424:H425">
    <cfRule type="duplicateValues" dxfId="529" priority="524"/>
    <cfRule type="duplicateValues" dxfId="528" priority="523"/>
    <cfRule type="duplicateValues" dxfId="527" priority="522"/>
    <cfRule type="duplicateValues" dxfId="526" priority="521"/>
    <cfRule type="duplicateValues" dxfId="525" priority="527"/>
    <cfRule type="duplicateValues" dxfId="524" priority="526"/>
    <cfRule type="duplicateValues" dxfId="523" priority="525"/>
  </conditionalFormatting>
  <conditionalFormatting sqref="H426:H429">
    <cfRule type="duplicateValues" dxfId="522" priority="517"/>
    <cfRule type="duplicateValues" dxfId="521" priority="516"/>
    <cfRule type="duplicateValues" dxfId="520" priority="515"/>
    <cfRule type="duplicateValues" dxfId="519" priority="514"/>
    <cfRule type="duplicateValues" dxfId="518" priority="519"/>
    <cfRule type="duplicateValues" dxfId="517" priority="518"/>
    <cfRule type="duplicateValues" dxfId="516" priority="520"/>
  </conditionalFormatting>
  <conditionalFormatting sqref="H433">
    <cfRule type="duplicateValues" dxfId="515" priority="513"/>
    <cfRule type="duplicateValues" dxfId="514" priority="512"/>
    <cfRule type="duplicateValues" dxfId="513" priority="511"/>
    <cfRule type="duplicateValues" dxfId="512" priority="510"/>
    <cfRule type="duplicateValues" dxfId="511" priority="509"/>
    <cfRule type="duplicateValues" dxfId="510" priority="508"/>
    <cfRule type="duplicateValues" dxfId="509" priority="507"/>
  </conditionalFormatting>
  <conditionalFormatting sqref="H437:H483">
    <cfRule type="duplicateValues" dxfId="508" priority="502"/>
  </conditionalFormatting>
  <conditionalFormatting sqref="H437:H489 H491:H565 H568:H610">
    <cfRule type="duplicateValues" dxfId="507" priority="503"/>
  </conditionalFormatting>
  <conditionalFormatting sqref="H544:H546">
    <cfRule type="duplicateValues" dxfId="506" priority="506"/>
    <cfRule type="duplicateValues" dxfId="505" priority="505"/>
    <cfRule type="duplicateValues" dxfId="504" priority="504"/>
  </conditionalFormatting>
  <conditionalFormatting sqref="H556:H565">
    <cfRule type="duplicateValues" dxfId="503" priority="491"/>
    <cfRule type="duplicateValues" dxfId="502" priority="490"/>
    <cfRule type="duplicateValues" dxfId="501" priority="489"/>
    <cfRule type="duplicateValues" dxfId="500" priority="488"/>
    <cfRule type="duplicateValues" dxfId="499" priority="494"/>
    <cfRule type="duplicateValues" dxfId="498" priority="493"/>
    <cfRule type="duplicateValues" dxfId="497" priority="492"/>
  </conditionalFormatting>
  <conditionalFormatting sqref="H592 H594">
    <cfRule type="duplicateValues" dxfId="496" priority="487"/>
    <cfRule type="duplicateValues" dxfId="495" priority="486"/>
    <cfRule type="duplicateValues" dxfId="494" priority="485"/>
    <cfRule type="duplicateValues" dxfId="493" priority="484"/>
    <cfRule type="duplicateValues" dxfId="492" priority="483"/>
    <cfRule type="duplicateValues" dxfId="491" priority="481"/>
    <cfRule type="duplicateValues" dxfId="490" priority="482"/>
  </conditionalFormatting>
  <conditionalFormatting sqref="H596:H598 H437:H489 H491:H541 H604:H607 H568:H590">
    <cfRule type="duplicateValues" dxfId="489" priority="501"/>
    <cfRule type="duplicateValues" dxfId="488" priority="500"/>
    <cfRule type="duplicateValues" dxfId="487" priority="499"/>
  </conditionalFormatting>
  <conditionalFormatting sqref="H596:H598 H504:H541 H437:H489 H604:H607 H568:H590">
    <cfRule type="duplicateValues" dxfId="486" priority="498"/>
    <cfRule type="duplicateValues" dxfId="485" priority="495"/>
    <cfRule type="duplicateValues" dxfId="484" priority="497"/>
  </conditionalFormatting>
  <conditionalFormatting sqref="H596:H598 H604:H607 H568:H590">
    <cfRule type="duplicateValues" dxfId="483" priority="496"/>
  </conditionalFormatting>
  <conditionalFormatting sqref="H600 H602">
    <cfRule type="duplicateValues" dxfId="482" priority="477"/>
    <cfRule type="duplicateValues" dxfId="481" priority="476"/>
    <cfRule type="duplicateValues" dxfId="480" priority="475"/>
    <cfRule type="duplicateValues" dxfId="479" priority="474"/>
    <cfRule type="duplicateValues" dxfId="478" priority="480"/>
    <cfRule type="duplicateValues" dxfId="477" priority="479"/>
    <cfRule type="duplicateValues" dxfId="476" priority="478"/>
  </conditionalFormatting>
  <conditionalFormatting sqref="H609">
    <cfRule type="duplicateValues" dxfId="475" priority="470"/>
    <cfRule type="duplicateValues" dxfId="474" priority="469"/>
    <cfRule type="duplicateValues" dxfId="473" priority="468"/>
    <cfRule type="duplicateValues" dxfId="472" priority="467"/>
    <cfRule type="duplicateValues" dxfId="471" priority="472"/>
    <cfRule type="duplicateValues" dxfId="470" priority="473"/>
    <cfRule type="duplicateValues" dxfId="469" priority="471"/>
  </conditionalFormatting>
  <conditionalFormatting sqref="H613:H635 H637:H643 H651:H707 H716:H754">
    <cfRule type="duplicateValues" dxfId="468" priority="619"/>
  </conditionalFormatting>
  <conditionalFormatting sqref="H613:H635">
    <cfRule type="duplicateValues" dxfId="467" priority="466"/>
  </conditionalFormatting>
  <conditionalFormatting sqref="H698:H707">
    <cfRule type="duplicateValues" dxfId="466" priority="456"/>
    <cfRule type="duplicateValues" dxfId="465" priority="458"/>
    <cfRule type="duplicateValues" dxfId="464" priority="457"/>
    <cfRule type="duplicateValues" dxfId="463" priority="455"/>
    <cfRule type="duplicateValues" dxfId="462" priority="454"/>
    <cfRule type="duplicateValues" dxfId="461" priority="453"/>
    <cfRule type="duplicateValues" dxfId="460" priority="452"/>
  </conditionalFormatting>
  <conditionalFormatting sqref="H736 H733:H734">
    <cfRule type="duplicateValues" dxfId="459" priority="450"/>
    <cfRule type="duplicateValues" dxfId="458" priority="449"/>
    <cfRule type="duplicateValues" dxfId="457" priority="448"/>
    <cfRule type="duplicateValues" dxfId="456" priority="447"/>
    <cfRule type="duplicateValues" dxfId="455" priority="446"/>
    <cfRule type="duplicateValues" dxfId="454" priority="445"/>
    <cfRule type="duplicateValues" dxfId="453" priority="451"/>
  </conditionalFormatting>
  <conditionalFormatting sqref="H744 H746">
    <cfRule type="duplicateValues" dxfId="452" priority="443"/>
    <cfRule type="duplicateValues" dxfId="451" priority="442"/>
    <cfRule type="duplicateValues" dxfId="450" priority="441"/>
    <cfRule type="duplicateValues" dxfId="449" priority="440"/>
    <cfRule type="duplicateValues" dxfId="448" priority="439"/>
    <cfRule type="duplicateValues" dxfId="447" priority="438"/>
    <cfRule type="duplicateValues" dxfId="446" priority="444"/>
  </conditionalFormatting>
  <conditionalFormatting sqref="H748:H751 H613:H635 H637:H643 H651:H697 H716:H731 H738:H742">
    <cfRule type="duplicateValues" dxfId="445" priority="464"/>
    <cfRule type="duplicateValues" dxfId="444" priority="465"/>
    <cfRule type="duplicateValues" dxfId="443" priority="463"/>
  </conditionalFormatting>
  <conditionalFormatting sqref="H748:H751 H654:H697 H613:H635 H637:H643 H716:H731 H738:H742">
    <cfRule type="duplicateValues" dxfId="442" priority="461"/>
    <cfRule type="duplicateValues" dxfId="441" priority="459"/>
    <cfRule type="duplicateValues" dxfId="440" priority="462"/>
  </conditionalFormatting>
  <conditionalFormatting sqref="H748:H751 H716:H731 H738:H742">
    <cfRule type="duplicateValues" dxfId="439" priority="460"/>
  </conditionalFormatting>
  <conditionalFormatting sqref="H753">
    <cfRule type="duplicateValues" dxfId="438" priority="434"/>
    <cfRule type="duplicateValues" dxfId="437" priority="433"/>
    <cfRule type="duplicateValues" dxfId="436" priority="432"/>
    <cfRule type="duplicateValues" dxfId="435" priority="431"/>
    <cfRule type="duplicateValues" dxfId="434" priority="436"/>
    <cfRule type="duplicateValues" dxfId="433" priority="437"/>
    <cfRule type="duplicateValues" dxfId="432" priority="435"/>
  </conditionalFormatting>
  <conditionalFormatting sqref="H761:H782">
    <cfRule type="duplicateValues" dxfId="431" priority="414"/>
  </conditionalFormatting>
  <conditionalFormatting sqref="H761:H798 H802:H878 H885:H912">
    <cfRule type="duplicateValues" dxfId="430" priority="429"/>
  </conditionalFormatting>
  <conditionalFormatting sqref="H859:H864">
    <cfRule type="duplicateValues" dxfId="429" priority="406"/>
    <cfRule type="duplicateValues" dxfId="428" priority="405"/>
    <cfRule type="duplicateValues" dxfId="427" priority="404"/>
  </conditionalFormatting>
  <conditionalFormatting sqref="H873:H878">
    <cfRule type="duplicateValues" dxfId="426" priority="420"/>
    <cfRule type="duplicateValues" dxfId="425" priority="421"/>
    <cfRule type="duplicateValues" dxfId="424" priority="419"/>
    <cfRule type="duplicateValues" dxfId="423" priority="418"/>
    <cfRule type="duplicateValues" dxfId="422" priority="417"/>
    <cfRule type="duplicateValues" dxfId="421" priority="416"/>
    <cfRule type="duplicateValues" dxfId="420" priority="415"/>
  </conditionalFormatting>
  <conditionalFormatting sqref="H906 H908">
    <cfRule type="duplicateValues" dxfId="419" priority="408"/>
    <cfRule type="duplicateValues" dxfId="418" priority="407"/>
    <cfRule type="duplicateValues" dxfId="417" priority="412"/>
    <cfRule type="duplicateValues" dxfId="416" priority="413"/>
    <cfRule type="duplicateValues" dxfId="415" priority="411"/>
    <cfRule type="duplicateValues" dxfId="414" priority="410"/>
    <cfRule type="duplicateValues" dxfId="413" priority="409"/>
  </conditionalFormatting>
  <conditionalFormatting sqref="H909 H802:H851 H761:H798 H885:H904">
    <cfRule type="duplicateValues" dxfId="412" priority="422"/>
    <cfRule type="duplicateValues" dxfId="411" priority="423"/>
    <cfRule type="duplicateValues" dxfId="410" priority="424"/>
  </conditionalFormatting>
  <conditionalFormatting sqref="H909 H885:H904">
    <cfRule type="duplicateValues" dxfId="409" priority="428"/>
  </conditionalFormatting>
  <conditionalFormatting sqref="H909">
    <cfRule type="duplicateValues" dxfId="408" priority="426"/>
    <cfRule type="duplicateValues" dxfId="407" priority="425"/>
    <cfRule type="duplicateValues" dxfId="406" priority="427"/>
  </conditionalFormatting>
  <conditionalFormatting sqref="H911:H912">
    <cfRule type="duplicateValues" dxfId="405" priority="403"/>
    <cfRule type="duplicateValues" dxfId="404" priority="402"/>
    <cfRule type="duplicateValues" dxfId="403" priority="401"/>
    <cfRule type="duplicateValues" dxfId="402" priority="400"/>
    <cfRule type="duplicateValues" dxfId="401" priority="399"/>
    <cfRule type="duplicateValues" dxfId="400" priority="398"/>
    <cfRule type="duplicateValues" dxfId="399" priority="397"/>
  </conditionalFormatting>
  <conditionalFormatting sqref="H914:H915 H917:H927 H929:H933 H937:H971 H988:H1005">
    <cfRule type="duplicateValues" dxfId="398" priority="391"/>
    <cfRule type="duplicateValues" dxfId="397" priority="389"/>
    <cfRule type="duplicateValues" dxfId="396" priority="390"/>
  </conditionalFormatting>
  <conditionalFormatting sqref="H914:H915 H917:H927 H929:H933 H937:H978 H988:H1006">
    <cfRule type="duplicateValues" dxfId="395" priority="396"/>
  </conditionalFormatting>
  <conditionalFormatting sqref="H914:H915 H917:H927">
    <cfRule type="duplicateValues" dxfId="394" priority="388"/>
  </conditionalFormatting>
  <conditionalFormatting sqref="H943:H971 H914:H915 H917:H927 H929:H933 H988:H1005">
    <cfRule type="duplicateValues" dxfId="393" priority="394"/>
    <cfRule type="duplicateValues" dxfId="392" priority="393"/>
    <cfRule type="duplicateValues" dxfId="391" priority="392"/>
  </conditionalFormatting>
  <conditionalFormatting sqref="H972:H978">
    <cfRule type="duplicateValues" dxfId="390" priority="386"/>
    <cfRule type="duplicateValues" dxfId="389" priority="385"/>
    <cfRule type="duplicateValues" dxfId="388" priority="383"/>
    <cfRule type="duplicateValues" dxfId="387" priority="382"/>
    <cfRule type="duplicateValues" dxfId="386" priority="381"/>
    <cfRule type="duplicateValues" dxfId="385" priority="384"/>
    <cfRule type="duplicateValues" dxfId="384" priority="387"/>
  </conditionalFormatting>
  <conditionalFormatting sqref="H988:H1005">
    <cfRule type="duplicateValues" dxfId="383" priority="395"/>
  </conditionalFormatting>
  <conditionalFormatting sqref="H1011:H1038">
    <cfRule type="duplicateValues" dxfId="382" priority="365"/>
  </conditionalFormatting>
  <conditionalFormatting sqref="H1011:H1044 H1048:H1093 H1100:H1118 H1120:H1127">
    <cfRule type="duplicateValues" dxfId="381" priority="380"/>
  </conditionalFormatting>
  <conditionalFormatting sqref="H1089:H1093">
    <cfRule type="duplicateValues" dxfId="380" priority="368"/>
    <cfRule type="duplicateValues" dxfId="379" priority="367"/>
    <cfRule type="duplicateValues" dxfId="378" priority="366"/>
    <cfRule type="duplicateValues" dxfId="377" priority="372"/>
    <cfRule type="duplicateValues" dxfId="376" priority="371"/>
    <cfRule type="duplicateValues" dxfId="375" priority="370"/>
    <cfRule type="duplicateValues" dxfId="374" priority="369"/>
  </conditionalFormatting>
  <conditionalFormatting sqref="H1119">
    <cfRule type="duplicateValues" dxfId="373" priority="354"/>
    <cfRule type="duplicateValues" dxfId="372" priority="357"/>
    <cfRule type="duplicateValues" dxfId="371" priority="356"/>
    <cfRule type="duplicateValues" dxfId="370" priority="355"/>
    <cfRule type="duplicateValues" dxfId="369" priority="353"/>
    <cfRule type="duplicateValues" dxfId="368" priority="352"/>
    <cfRule type="duplicateValues" dxfId="367" priority="351"/>
    <cfRule type="duplicateValues" dxfId="366" priority="350"/>
  </conditionalFormatting>
  <conditionalFormatting sqref="H1123 H1125">
    <cfRule type="duplicateValues" dxfId="365" priority="364"/>
    <cfRule type="duplicateValues" dxfId="364" priority="363"/>
    <cfRule type="duplicateValues" dxfId="363" priority="362"/>
    <cfRule type="duplicateValues" dxfId="362" priority="361"/>
    <cfRule type="duplicateValues" dxfId="361" priority="360"/>
    <cfRule type="duplicateValues" dxfId="360" priority="359"/>
    <cfRule type="duplicateValues" dxfId="359" priority="358"/>
  </conditionalFormatting>
  <conditionalFormatting sqref="H1127 H1048:H1087 H1011:H1044 H1100:H1118 H1120:H1121">
    <cfRule type="duplicateValues" dxfId="358" priority="373"/>
    <cfRule type="duplicateValues" dxfId="357" priority="374"/>
    <cfRule type="duplicateValues" dxfId="356" priority="375"/>
  </conditionalFormatting>
  <conditionalFormatting sqref="H1127 H1050:H1087 H1011:H1044 H1100:H1118 H1120:H1121">
    <cfRule type="duplicateValues" dxfId="355" priority="378"/>
    <cfRule type="duplicateValues" dxfId="354" priority="377"/>
    <cfRule type="duplicateValues" dxfId="353" priority="376"/>
  </conditionalFormatting>
  <conditionalFormatting sqref="H1127 H1100:H1118 H1120:H1121">
    <cfRule type="duplicateValues" dxfId="352" priority="379"/>
  </conditionalFormatting>
  <conditionalFormatting sqref="H1128">
    <cfRule type="duplicateValues" dxfId="351" priority="349"/>
    <cfRule type="duplicateValues" dxfId="350" priority="348"/>
    <cfRule type="duplicateValues" dxfId="349" priority="346"/>
    <cfRule type="duplicateValues" dxfId="348" priority="345"/>
    <cfRule type="duplicateValues" dxfId="347" priority="344"/>
    <cfRule type="duplicateValues" dxfId="346" priority="343"/>
    <cfRule type="duplicateValues" dxfId="345" priority="342"/>
    <cfRule type="duplicateValues" dxfId="344" priority="347"/>
  </conditionalFormatting>
  <conditionalFormatting sqref="H1132:H1163 H1165:H1187 H1191:H1249 H1254:H1297">
    <cfRule type="duplicateValues" dxfId="343" priority="341"/>
  </conditionalFormatting>
  <conditionalFormatting sqref="H1132:H1163">
    <cfRule type="duplicateValues" dxfId="342" priority="340"/>
  </conditionalFormatting>
  <conditionalFormatting sqref="H1238:H1249">
    <cfRule type="duplicateValues" dxfId="341" priority="330"/>
    <cfRule type="duplicateValues" dxfId="340" priority="329"/>
    <cfRule type="duplicateValues" dxfId="339" priority="328"/>
    <cfRule type="duplicateValues" dxfId="338" priority="327"/>
    <cfRule type="duplicateValues" dxfId="337" priority="326"/>
    <cfRule type="duplicateValues" dxfId="336" priority="331"/>
    <cfRule type="duplicateValues" dxfId="335" priority="332"/>
  </conditionalFormatting>
  <conditionalFormatting sqref="H1277 H1279">
    <cfRule type="duplicateValues" dxfId="334" priority="325"/>
    <cfRule type="duplicateValues" dxfId="333" priority="324"/>
    <cfRule type="duplicateValues" dxfId="332" priority="323"/>
    <cfRule type="duplicateValues" dxfId="331" priority="322"/>
    <cfRule type="duplicateValues" dxfId="330" priority="321"/>
    <cfRule type="duplicateValues" dxfId="329" priority="320"/>
    <cfRule type="duplicateValues" dxfId="328" priority="319"/>
  </conditionalFormatting>
  <conditionalFormatting sqref="H1281:H1283 H1132:H1163 H1165:H1187 H1191:H1231 H1254:H1275 H1288:H1292">
    <cfRule type="duplicateValues" dxfId="327" priority="337"/>
    <cfRule type="duplicateValues" dxfId="326" priority="339"/>
    <cfRule type="duplicateValues" dxfId="325" priority="338"/>
  </conditionalFormatting>
  <conditionalFormatting sqref="H1281:H1283 H1197:H1231 H1132:H1163 H1165:H1187 H1254:H1275 H1288:H1292">
    <cfRule type="duplicateValues" dxfId="324" priority="335"/>
    <cfRule type="duplicateValues" dxfId="323" priority="333"/>
    <cfRule type="duplicateValues" dxfId="322" priority="336"/>
  </conditionalFormatting>
  <conditionalFormatting sqref="H1281:H1283 H1254:H1275 H1288:H1292">
    <cfRule type="duplicateValues" dxfId="321" priority="334"/>
  </conditionalFormatting>
  <conditionalFormatting sqref="H1284 H1286">
    <cfRule type="duplicateValues" dxfId="320" priority="318"/>
    <cfRule type="duplicateValues" dxfId="319" priority="317"/>
    <cfRule type="duplicateValues" dxfId="318" priority="315"/>
    <cfRule type="duplicateValues" dxfId="317" priority="314"/>
    <cfRule type="duplicateValues" dxfId="316" priority="313"/>
    <cfRule type="duplicateValues" dxfId="315" priority="312"/>
    <cfRule type="duplicateValues" dxfId="314" priority="316"/>
  </conditionalFormatting>
  <conditionalFormatting sqref="H1293">
    <cfRule type="duplicateValues" dxfId="313" priority="308"/>
    <cfRule type="duplicateValues" dxfId="312" priority="309"/>
    <cfRule type="duplicateValues" dxfId="311" priority="310"/>
    <cfRule type="duplicateValues" dxfId="310" priority="311"/>
    <cfRule type="duplicateValues" dxfId="309" priority="305"/>
    <cfRule type="duplicateValues" dxfId="308" priority="306"/>
    <cfRule type="duplicateValues" dxfId="307" priority="307"/>
  </conditionalFormatting>
  <conditionalFormatting sqref="H1296:H1297">
    <cfRule type="duplicateValues" dxfId="306" priority="301"/>
    <cfRule type="duplicateValues" dxfId="305" priority="300"/>
    <cfRule type="duplicateValues" dxfId="304" priority="299"/>
    <cfRule type="duplicateValues" dxfId="303" priority="298"/>
    <cfRule type="duplicateValues" dxfId="302" priority="304"/>
    <cfRule type="duplicateValues" dxfId="301" priority="302"/>
    <cfRule type="duplicateValues" dxfId="300" priority="303"/>
  </conditionalFormatting>
  <conditionalFormatting sqref="H1299:H1346">
    <cfRule type="duplicateValues" dxfId="299" priority="296"/>
  </conditionalFormatting>
  <conditionalFormatting sqref="H1299:H1416 H1434:H1446 H1470:H1473 H1452:H1454 H1460:H1464">
    <cfRule type="duplicateValues" dxfId="298" priority="295"/>
    <cfRule type="duplicateValues" dxfId="297" priority="294"/>
    <cfRule type="duplicateValues" dxfId="296" priority="293"/>
  </conditionalFormatting>
  <conditionalFormatting sqref="H1299:H1425 H1434:H1475">
    <cfRule type="duplicateValues" dxfId="295" priority="297"/>
  </conditionalFormatting>
  <conditionalFormatting sqref="H1417:H1425">
    <cfRule type="duplicateValues" dxfId="294" priority="283"/>
    <cfRule type="duplicateValues" dxfId="293" priority="288"/>
    <cfRule type="duplicateValues" dxfId="292" priority="287"/>
    <cfRule type="duplicateValues" dxfId="291" priority="286"/>
    <cfRule type="duplicateValues" dxfId="290" priority="285"/>
    <cfRule type="duplicateValues" dxfId="289" priority="284"/>
    <cfRule type="duplicateValues" dxfId="288" priority="282"/>
  </conditionalFormatting>
  <conditionalFormatting sqref="H1434:H1446 H1470:H1473 H1452:H1454 H1460:H1464">
    <cfRule type="duplicateValues" dxfId="287" priority="290"/>
  </conditionalFormatting>
  <conditionalFormatting sqref="H1448 H1450">
    <cfRule type="duplicateValues" dxfId="286" priority="280"/>
    <cfRule type="duplicateValues" dxfId="285" priority="279"/>
    <cfRule type="duplicateValues" dxfId="284" priority="278"/>
    <cfRule type="duplicateValues" dxfId="283" priority="277"/>
    <cfRule type="duplicateValues" dxfId="282" priority="276"/>
    <cfRule type="duplicateValues" dxfId="281" priority="275"/>
    <cfRule type="duplicateValues" dxfId="280" priority="281"/>
  </conditionalFormatting>
  <conditionalFormatting sqref="H1452:H1454 H1470:H1473 H1460:H1462">
    <cfRule type="duplicateValues" dxfId="279" priority="291"/>
    <cfRule type="duplicateValues" dxfId="278" priority="289"/>
    <cfRule type="duplicateValues" dxfId="277" priority="292"/>
  </conditionalFormatting>
  <conditionalFormatting sqref="H1456 H1458">
    <cfRule type="duplicateValues" dxfId="276" priority="267"/>
    <cfRule type="duplicateValues" dxfId="275" priority="264"/>
    <cfRule type="duplicateValues" dxfId="274" priority="266"/>
    <cfRule type="duplicateValues" dxfId="273" priority="265"/>
    <cfRule type="duplicateValues" dxfId="272" priority="263"/>
    <cfRule type="duplicateValues" dxfId="271" priority="262"/>
    <cfRule type="duplicateValues" dxfId="270" priority="261"/>
  </conditionalFormatting>
  <conditionalFormatting sqref="H1466 H1468">
    <cfRule type="duplicateValues" dxfId="269" priority="273"/>
    <cfRule type="duplicateValues" dxfId="268" priority="274"/>
    <cfRule type="duplicateValues" dxfId="267" priority="272"/>
    <cfRule type="duplicateValues" dxfId="266" priority="271"/>
    <cfRule type="duplicateValues" dxfId="265" priority="270"/>
    <cfRule type="duplicateValues" dxfId="264" priority="269"/>
    <cfRule type="duplicateValues" dxfId="263" priority="268"/>
  </conditionalFormatting>
  <conditionalFormatting sqref="H1479:H1497 H1499:H1505 H1509:H1569 H1573 H1575:H1637">
    <cfRule type="duplicateValues" dxfId="262" priority="260"/>
  </conditionalFormatting>
  <conditionalFormatting sqref="H1479:H1497">
    <cfRule type="duplicateValues" dxfId="261" priority="259"/>
  </conditionalFormatting>
  <conditionalFormatting sqref="H1559:H1569">
    <cfRule type="duplicateValues" dxfId="260" priority="251"/>
    <cfRule type="duplicateValues" dxfId="259" priority="250"/>
    <cfRule type="duplicateValues" dxfId="258" priority="249"/>
    <cfRule type="duplicateValues" dxfId="257" priority="248"/>
    <cfRule type="duplicateValues" dxfId="256" priority="247"/>
    <cfRule type="duplicateValues" dxfId="255" priority="245"/>
    <cfRule type="duplicateValues" dxfId="254" priority="246"/>
  </conditionalFormatting>
  <conditionalFormatting sqref="H1598 H1600">
    <cfRule type="duplicateValues" dxfId="253" priority="244"/>
    <cfRule type="duplicateValues" dxfId="252" priority="243"/>
    <cfRule type="duplicateValues" dxfId="251" priority="242"/>
    <cfRule type="duplicateValues" dxfId="250" priority="241"/>
    <cfRule type="duplicateValues" dxfId="249" priority="240"/>
    <cfRule type="duplicateValues" dxfId="248" priority="239"/>
    <cfRule type="duplicateValues" dxfId="247" priority="238"/>
  </conditionalFormatting>
  <conditionalFormatting sqref="H1602:H1604 H1479:H1497 H1499:H1505 H1509:H1553 H1573 H1575:H1596 H1617:H1619 H1623:H1625 H1629:H1632">
    <cfRule type="duplicateValues" dxfId="246" priority="257"/>
    <cfRule type="duplicateValues" dxfId="245" priority="256"/>
    <cfRule type="duplicateValues" dxfId="244" priority="258"/>
  </conditionalFormatting>
  <conditionalFormatting sqref="H1602:H1604 H1513:H1553 H1479:H1497 H1499:H1505 H1573 H1575:H1596 H1617:H1619 H1623:H1625 H1629:H1632">
    <cfRule type="duplicateValues" dxfId="243" priority="255"/>
    <cfRule type="duplicateValues" dxfId="242" priority="254"/>
    <cfRule type="duplicateValues" dxfId="241" priority="252"/>
  </conditionalFormatting>
  <conditionalFormatting sqref="H1602:H1604 H1573 H1575:H1596 H1617:H1619 H1623:H1625 H1629:H1632">
    <cfRule type="duplicateValues" dxfId="240" priority="253"/>
  </conditionalFormatting>
  <conditionalFormatting sqref="H1606">
    <cfRule type="duplicateValues" dxfId="239" priority="236"/>
    <cfRule type="duplicateValues" dxfId="238" priority="235"/>
    <cfRule type="duplicateValues" dxfId="237" priority="234"/>
    <cfRule type="duplicateValues" dxfId="236" priority="232"/>
    <cfRule type="duplicateValues" dxfId="235" priority="231"/>
    <cfRule type="duplicateValues" dxfId="234" priority="233"/>
    <cfRule type="duplicateValues" dxfId="233" priority="237"/>
  </conditionalFormatting>
  <conditionalFormatting sqref="H1609">
    <cfRule type="duplicateValues" dxfId="232" priority="204"/>
    <cfRule type="duplicateValues" dxfId="231" priority="203"/>
    <cfRule type="duplicateValues" dxfId="230" priority="206"/>
    <cfRule type="duplicateValues" dxfId="229" priority="209"/>
    <cfRule type="duplicateValues" dxfId="228" priority="208"/>
    <cfRule type="duplicateValues" dxfId="227" priority="207"/>
    <cfRule type="duplicateValues" dxfId="226" priority="205"/>
  </conditionalFormatting>
  <conditionalFormatting sqref="H1611:H1613">
    <cfRule type="duplicateValues" dxfId="225" priority="211"/>
    <cfRule type="duplicateValues" dxfId="224" priority="216"/>
    <cfRule type="duplicateValues" dxfId="223" priority="215"/>
    <cfRule type="duplicateValues" dxfId="222" priority="214"/>
    <cfRule type="duplicateValues" dxfId="221" priority="213"/>
    <cfRule type="duplicateValues" dxfId="220" priority="212"/>
    <cfRule type="duplicateValues" dxfId="219" priority="210"/>
  </conditionalFormatting>
  <conditionalFormatting sqref="H1615">
    <cfRule type="duplicateValues" dxfId="218" priority="201"/>
    <cfRule type="duplicateValues" dxfId="217" priority="199"/>
    <cfRule type="duplicateValues" dxfId="216" priority="196"/>
    <cfRule type="duplicateValues" dxfId="215" priority="202"/>
    <cfRule type="duplicateValues" dxfId="214" priority="200"/>
    <cfRule type="duplicateValues" dxfId="213" priority="197"/>
    <cfRule type="duplicateValues" dxfId="212" priority="198"/>
  </conditionalFormatting>
  <conditionalFormatting sqref="H1621">
    <cfRule type="duplicateValues" dxfId="211" priority="229"/>
    <cfRule type="duplicateValues" dxfId="210" priority="228"/>
    <cfRule type="duplicateValues" dxfId="209" priority="224"/>
    <cfRule type="duplicateValues" dxfId="208" priority="225"/>
    <cfRule type="duplicateValues" dxfId="207" priority="230"/>
    <cfRule type="duplicateValues" dxfId="206" priority="226"/>
    <cfRule type="duplicateValues" dxfId="205" priority="227"/>
  </conditionalFormatting>
  <conditionalFormatting sqref="H1627">
    <cfRule type="duplicateValues" dxfId="204" priority="218"/>
    <cfRule type="duplicateValues" dxfId="203" priority="222"/>
    <cfRule type="duplicateValues" dxfId="202" priority="223"/>
    <cfRule type="duplicateValues" dxfId="201" priority="217"/>
    <cfRule type="duplicateValues" dxfId="200" priority="219"/>
    <cfRule type="duplicateValues" dxfId="199" priority="220"/>
    <cfRule type="duplicateValues" dxfId="198" priority="221"/>
  </conditionalFormatting>
  <conditionalFormatting sqref="H1636">
    <cfRule type="duplicateValues" dxfId="197" priority="195"/>
    <cfRule type="duplicateValues" dxfId="196" priority="194"/>
    <cfRule type="duplicateValues" dxfId="195" priority="193"/>
    <cfRule type="duplicateValues" dxfId="194" priority="192"/>
    <cfRule type="duplicateValues" dxfId="193" priority="191"/>
    <cfRule type="duplicateValues" dxfId="192" priority="190"/>
    <cfRule type="duplicateValues" dxfId="191" priority="189"/>
  </conditionalFormatting>
  <conditionalFormatting sqref="H1641:H1688">
    <cfRule type="duplicateValues" dxfId="190" priority="187"/>
  </conditionalFormatting>
  <conditionalFormatting sqref="H1641:H1703 H1707:H1762 H1776:H1790 H1796:H1800 H1811:H1815">
    <cfRule type="duplicateValues" dxfId="189" priority="184"/>
    <cfRule type="duplicateValues" dxfId="188" priority="186"/>
    <cfRule type="duplicateValues" dxfId="187" priority="185"/>
  </conditionalFormatting>
  <conditionalFormatting sqref="H1641:H1703 H1707:H1771 H1776:H1817">
    <cfRule type="duplicateValues" dxfId="186" priority="188"/>
  </conditionalFormatting>
  <conditionalFormatting sqref="H1710:H1762 H1641:H1703 H1776:H1790 H1796:H1800 H1811:H1815">
    <cfRule type="duplicateValues" dxfId="185" priority="180"/>
    <cfRule type="duplicateValues" dxfId="184" priority="183"/>
    <cfRule type="duplicateValues" dxfId="183" priority="182"/>
  </conditionalFormatting>
  <conditionalFormatting sqref="H1764:H1771">
    <cfRule type="duplicateValues" dxfId="182" priority="179"/>
    <cfRule type="duplicateValues" dxfId="181" priority="178"/>
    <cfRule type="duplicateValues" dxfId="180" priority="177"/>
    <cfRule type="duplicateValues" dxfId="179" priority="176"/>
    <cfRule type="duplicateValues" dxfId="178" priority="175"/>
    <cfRule type="duplicateValues" dxfId="177" priority="174"/>
    <cfRule type="duplicateValues" dxfId="176" priority="173"/>
  </conditionalFormatting>
  <conditionalFormatting sqref="H1776:H1790 H1796:H1800 H1811:H1815">
    <cfRule type="duplicateValues" dxfId="175" priority="181"/>
  </conditionalFormatting>
  <conditionalFormatting sqref="H1792 H1794">
    <cfRule type="duplicateValues" dxfId="174" priority="172"/>
    <cfRule type="duplicateValues" dxfId="173" priority="171"/>
    <cfRule type="duplicateValues" dxfId="172" priority="170"/>
    <cfRule type="duplicateValues" dxfId="171" priority="169"/>
    <cfRule type="duplicateValues" dxfId="170" priority="167"/>
    <cfRule type="duplicateValues" dxfId="169" priority="166"/>
    <cfRule type="duplicateValues" dxfId="168" priority="168"/>
  </conditionalFormatting>
  <conditionalFormatting sqref="H1802 H1804">
    <cfRule type="duplicateValues" dxfId="167" priority="162"/>
    <cfRule type="duplicateValues" dxfId="166" priority="161"/>
    <cfRule type="duplicateValues" dxfId="165" priority="160"/>
    <cfRule type="duplicateValues" dxfId="164" priority="159"/>
    <cfRule type="duplicateValues" dxfId="163" priority="165"/>
    <cfRule type="duplicateValues" dxfId="162" priority="164"/>
    <cfRule type="duplicateValues" dxfId="161" priority="163"/>
  </conditionalFormatting>
  <conditionalFormatting sqref="H1807 H1809">
    <cfRule type="duplicateValues" dxfId="160" priority="157"/>
    <cfRule type="duplicateValues" dxfId="159" priority="154"/>
    <cfRule type="duplicateValues" dxfId="158" priority="153"/>
    <cfRule type="duplicateValues" dxfId="157" priority="152"/>
    <cfRule type="duplicateValues" dxfId="156" priority="155"/>
    <cfRule type="duplicateValues" dxfId="155" priority="156"/>
    <cfRule type="duplicateValues" dxfId="154" priority="158"/>
  </conditionalFormatting>
  <conditionalFormatting sqref="H1816:H1817">
    <cfRule type="duplicateValues" dxfId="153" priority="148"/>
    <cfRule type="duplicateValues" dxfId="152" priority="147"/>
    <cfRule type="duplicateValues" dxfId="151" priority="146"/>
    <cfRule type="duplicateValues" dxfId="150" priority="145"/>
    <cfRule type="duplicateValues" dxfId="149" priority="151"/>
    <cfRule type="duplicateValues" dxfId="148" priority="150"/>
    <cfRule type="duplicateValues" dxfId="147" priority="149"/>
  </conditionalFormatting>
  <conditionalFormatting sqref="H1821:H1822 H1824:H1851 H1853:H1854">
    <cfRule type="duplicateValues" dxfId="146" priority="143"/>
  </conditionalFormatting>
  <conditionalFormatting sqref="H1821:H1822 H1824:H1851 H1853:H1857 H1860:H1899 H1907:H1938">
    <cfRule type="duplicateValues" dxfId="145" priority="144"/>
  </conditionalFormatting>
  <conditionalFormatting sqref="H1860:H1891 H1821:H1822 H1824:H1851 H1853:H1857 H1907:H1924 H1930:H1934">
    <cfRule type="duplicateValues" dxfId="144" priority="141"/>
    <cfRule type="duplicateValues" dxfId="143" priority="140"/>
    <cfRule type="duplicateValues" dxfId="142" priority="142"/>
  </conditionalFormatting>
  <conditionalFormatting sqref="H1862:H1891 H1821:H1822 H1824:H1851 H1853:H1857 H1907:H1924 H1930:H1934">
    <cfRule type="duplicateValues" dxfId="141" priority="139"/>
    <cfRule type="duplicateValues" dxfId="140" priority="138"/>
    <cfRule type="duplicateValues" dxfId="139" priority="136"/>
  </conditionalFormatting>
  <conditionalFormatting sqref="H1892:H1899">
    <cfRule type="duplicateValues" dxfId="138" priority="135"/>
    <cfRule type="duplicateValues" dxfId="137" priority="134"/>
    <cfRule type="duplicateValues" dxfId="136" priority="133"/>
    <cfRule type="duplicateValues" dxfId="135" priority="132"/>
    <cfRule type="duplicateValues" dxfId="134" priority="131"/>
    <cfRule type="duplicateValues" dxfId="133" priority="130"/>
    <cfRule type="duplicateValues" dxfId="132" priority="129"/>
  </conditionalFormatting>
  <conditionalFormatting sqref="H1907:H1924 H1930:H1934">
    <cfRule type="duplicateValues" dxfId="131" priority="137"/>
  </conditionalFormatting>
  <conditionalFormatting sqref="H1926 H1928">
    <cfRule type="duplicateValues" dxfId="130" priority="128"/>
    <cfRule type="duplicateValues" dxfId="129" priority="127"/>
    <cfRule type="duplicateValues" dxfId="128" priority="126"/>
    <cfRule type="duplicateValues" dxfId="127" priority="125"/>
    <cfRule type="duplicateValues" dxfId="126" priority="124"/>
    <cfRule type="duplicateValues" dxfId="125" priority="123"/>
    <cfRule type="duplicateValues" dxfId="124" priority="122"/>
  </conditionalFormatting>
  <conditionalFormatting sqref="H1935:H1936">
    <cfRule type="duplicateValues" dxfId="123" priority="121"/>
    <cfRule type="duplicateValues" dxfId="122" priority="120"/>
    <cfRule type="duplicateValues" dxfId="121" priority="119"/>
    <cfRule type="duplicateValues" dxfId="120" priority="118"/>
    <cfRule type="duplicateValues" dxfId="119" priority="117"/>
    <cfRule type="duplicateValues" dxfId="118" priority="116"/>
    <cfRule type="duplicateValues" dxfId="117" priority="115"/>
  </conditionalFormatting>
  <conditionalFormatting sqref="H1942:H1962">
    <cfRule type="duplicateValues" dxfId="116" priority="113"/>
  </conditionalFormatting>
  <conditionalFormatting sqref="H1942:H1972 H1977:H2082 H2088:H2126">
    <cfRule type="duplicateValues" dxfId="115" priority="114"/>
  </conditionalFormatting>
  <conditionalFormatting sqref="H2074:H2082">
    <cfRule type="duplicateValues" dxfId="114" priority="102"/>
    <cfRule type="duplicateValues" dxfId="113" priority="101"/>
    <cfRule type="duplicateValues" dxfId="112" priority="100"/>
    <cfRule type="duplicateValues" dxfId="111" priority="99"/>
    <cfRule type="duplicateValues" dxfId="110" priority="105"/>
    <cfRule type="duplicateValues" dxfId="109" priority="104"/>
    <cfRule type="duplicateValues" dxfId="108" priority="103"/>
  </conditionalFormatting>
  <conditionalFormatting sqref="H2117 H2120">
    <cfRule type="duplicateValues" dxfId="107" priority="98"/>
    <cfRule type="duplicateValues" dxfId="106" priority="97"/>
    <cfRule type="duplicateValues" dxfId="105" priority="96"/>
    <cfRule type="duplicateValues" dxfId="104" priority="95"/>
    <cfRule type="duplicateValues" dxfId="103" priority="94"/>
    <cfRule type="duplicateValues" dxfId="102" priority="93"/>
    <cfRule type="duplicateValues" dxfId="101" priority="92"/>
  </conditionalFormatting>
  <conditionalFormatting sqref="H2122:H2125 H1977:H2065 H1942:H1972 H2088:H2115">
    <cfRule type="duplicateValues" dxfId="100" priority="112"/>
    <cfRule type="duplicateValues" dxfId="99" priority="111"/>
    <cfRule type="duplicateValues" dxfId="98" priority="110"/>
  </conditionalFormatting>
  <conditionalFormatting sqref="H2122:H2125 H1979:H2065 H1942:H1972 H2088:H2115">
    <cfRule type="duplicateValues" dxfId="97" priority="109"/>
    <cfRule type="duplicateValues" dxfId="96" priority="108"/>
    <cfRule type="duplicateValues" dxfId="95" priority="106"/>
  </conditionalFormatting>
  <conditionalFormatting sqref="H2122:H2125 H2088:H2115">
    <cfRule type="duplicateValues" dxfId="94" priority="107"/>
  </conditionalFormatting>
  <conditionalFormatting sqref="H2128:H2135 H2137:H2144 H2149:H2199 H2205:H2223">
    <cfRule type="duplicateValues" dxfId="93" priority="91"/>
  </conditionalFormatting>
  <conditionalFormatting sqref="H2128:H2135">
    <cfRule type="duplicateValues" dxfId="92" priority="83"/>
  </conditionalFormatting>
  <conditionalFormatting sqref="H2149:H2184 H2128:H2135 H2137:H2144 H2205:H2215 H2221:H2222">
    <cfRule type="duplicateValues" dxfId="91" priority="86"/>
    <cfRule type="duplicateValues" dxfId="90" priority="85"/>
    <cfRule type="duplicateValues" dxfId="89" priority="84"/>
  </conditionalFormatting>
  <conditionalFormatting sqref="H2192:H2199">
    <cfRule type="duplicateValues" dxfId="88" priority="82"/>
    <cfRule type="duplicateValues" dxfId="87" priority="81"/>
    <cfRule type="duplicateValues" dxfId="86" priority="80"/>
    <cfRule type="duplicateValues" dxfId="85" priority="79"/>
    <cfRule type="duplicateValues" dxfId="84" priority="77"/>
    <cfRule type="duplicateValues" dxfId="83" priority="76"/>
    <cfRule type="duplicateValues" dxfId="82" priority="78"/>
  </conditionalFormatting>
  <conditionalFormatting sqref="H2205:H2215 H2221:H2222">
    <cfRule type="duplicateValues" dxfId="81" priority="90"/>
  </conditionalFormatting>
  <conditionalFormatting sqref="H2217 H2219">
    <cfRule type="duplicateValues" dxfId="80" priority="70"/>
    <cfRule type="duplicateValues" dxfId="79" priority="75"/>
    <cfRule type="duplicateValues" dxfId="78" priority="74"/>
    <cfRule type="duplicateValues" dxfId="77" priority="73"/>
    <cfRule type="duplicateValues" dxfId="76" priority="72"/>
    <cfRule type="duplicateValues" dxfId="75" priority="71"/>
    <cfRule type="duplicateValues" dxfId="74" priority="69"/>
  </conditionalFormatting>
  <conditionalFormatting sqref="H2221:H2222">
    <cfRule type="duplicateValues" dxfId="73" priority="89"/>
    <cfRule type="duplicateValues" dxfId="72" priority="88"/>
    <cfRule type="duplicateValues" dxfId="71" priority="87"/>
  </conditionalFormatting>
  <conditionalFormatting sqref="H2227:H2260 H2262:H2275 H2279:H2328 H2339:H2370">
    <cfRule type="duplicateValues" dxfId="70" priority="59"/>
  </conditionalFormatting>
  <conditionalFormatting sqref="H2227:H2260">
    <cfRule type="duplicateValues" dxfId="69" priority="67"/>
  </conditionalFormatting>
  <conditionalFormatting sqref="H2326:H2328">
    <cfRule type="duplicateValues" dxfId="68" priority="57"/>
    <cfRule type="duplicateValues" dxfId="67" priority="58"/>
    <cfRule type="duplicateValues" dxfId="66" priority="56"/>
    <cfRule type="duplicateValues" dxfId="65" priority="55"/>
    <cfRule type="duplicateValues" dxfId="64" priority="54"/>
    <cfRule type="duplicateValues" dxfId="63" priority="53"/>
    <cfRule type="duplicateValues" dxfId="62" priority="52"/>
  </conditionalFormatting>
  <conditionalFormatting sqref="H2339:H2372 H2227:H2333">
    <cfRule type="duplicateValues" dxfId="61" priority="68"/>
  </conditionalFormatting>
  <conditionalFormatting sqref="H2355 H2357">
    <cfRule type="duplicateValues" dxfId="60" priority="49"/>
    <cfRule type="duplicateValues" dxfId="59" priority="51"/>
    <cfRule type="duplicateValues" dxfId="58" priority="50"/>
    <cfRule type="duplicateValues" dxfId="57" priority="48"/>
    <cfRule type="duplicateValues" dxfId="56" priority="47"/>
    <cfRule type="duplicateValues" dxfId="55" priority="46"/>
    <cfRule type="duplicateValues" dxfId="54" priority="45"/>
  </conditionalFormatting>
  <conditionalFormatting sqref="H2359 H2227:H2260 H2262:H2275 H2279:H2325 H2363:H2367 H2339:H2353">
    <cfRule type="duplicateValues" dxfId="53" priority="64"/>
    <cfRule type="duplicateValues" dxfId="52" priority="65"/>
    <cfRule type="duplicateValues" dxfId="51" priority="66"/>
  </conditionalFormatting>
  <conditionalFormatting sqref="H2359 H2283:H2325 H2227:H2260 H2262:H2275 H2363:H2367 H2339:H2353">
    <cfRule type="duplicateValues" dxfId="50" priority="63"/>
    <cfRule type="duplicateValues" dxfId="49" priority="62"/>
    <cfRule type="duplicateValues" dxfId="48" priority="60"/>
  </conditionalFormatting>
  <conditionalFormatting sqref="H2359 H2363:H2367 H2339:H2353">
    <cfRule type="duplicateValues" dxfId="47" priority="61"/>
  </conditionalFormatting>
  <conditionalFormatting sqref="H2361">
    <cfRule type="duplicateValues" dxfId="46" priority="44"/>
    <cfRule type="duplicateValues" dxfId="45" priority="43"/>
    <cfRule type="duplicateValues" dxfId="44" priority="42"/>
    <cfRule type="duplicateValues" dxfId="43" priority="41"/>
    <cfRule type="duplicateValues" dxfId="42" priority="40"/>
    <cfRule type="duplicateValues" dxfId="41" priority="39"/>
    <cfRule type="duplicateValues" dxfId="40" priority="38"/>
  </conditionalFormatting>
  <conditionalFormatting sqref="H2368">
    <cfRule type="duplicateValues" dxfId="39" priority="34"/>
    <cfRule type="duplicateValues" dxfId="38" priority="33"/>
    <cfRule type="duplicateValues" dxfId="37" priority="32"/>
    <cfRule type="duplicateValues" dxfId="36" priority="31"/>
    <cfRule type="duplicateValues" dxfId="35" priority="35"/>
    <cfRule type="duplicateValues" dxfId="34" priority="37"/>
    <cfRule type="duplicateValues" dxfId="33" priority="36"/>
  </conditionalFormatting>
  <conditionalFormatting sqref="H2370">
    <cfRule type="duplicateValues" dxfId="32" priority="27"/>
    <cfRule type="duplicateValues" dxfId="31" priority="26"/>
    <cfRule type="duplicateValues" dxfId="30" priority="25"/>
    <cfRule type="duplicateValues" dxfId="29" priority="24"/>
    <cfRule type="duplicateValues" dxfId="28" priority="30"/>
    <cfRule type="duplicateValues" dxfId="27" priority="29"/>
    <cfRule type="duplicateValues" dxfId="26" priority="28"/>
  </conditionalFormatting>
  <conditionalFormatting sqref="H2373:H2436">
    <cfRule type="duplicateValues" dxfId="25" priority="23"/>
  </conditionalFormatting>
  <conditionalFormatting sqref="H2452:H2509 H2512:H2552 H2373:H2448">
    <cfRule type="duplicateValues" dxfId="24" priority="22"/>
  </conditionalFormatting>
  <conditionalFormatting sqref="H2504:H2509">
    <cfRule type="duplicateValues" dxfId="23" priority="14"/>
    <cfRule type="duplicateValues" dxfId="22" priority="13"/>
    <cfRule type="duplicateValues" dxfId="21" priority="12"/>
    <cfRule type="duplicateValues" dxfId="20" priority="11"/>
    <cfRule type="duplicateValues" dxfId="19" priority="10"/>
    <cfRule type="duplicateValues" dxfId="18" priority="9"/>
    <cfRule type="duplicateValues" dxfId="17" priority="8"/>
  </conditionalFormatting>
  <conditionalFormatting sqref="H2544 H2546">
    <cfRule type="duplicateValues" dxfId="16" priority="7"/>
    <cfRule type="duplicateValues" dxfId="15" priority="6"/>
    <cfRule type="duplicateValues" dxfId="14" priority="5"/>
    <cfRule type="duplicateValues" dxfId="13" priority="4"/>
    <cfRule type="duplicateValues" dxfId="12" priority="3"/>
    <cfRule type="duplicateValues" dxfId="11" priority="2"/>
    <cfRule type="duplicateValues" dxfId="10" priority="1"/>
  </conditionalFormatting>
  <conditionalFormatting sqref="H2548:H2552 H2452:H2503 H2512:H2541 H2373:H2448">
    <cfRule type="duplicateValues" dxfId="9" priority="21"/>
    <cfRule type="duplicateValues" dxfId="8" priority="20"/>
    <cfRule type="duplicateValues" dxfId="7" priority="19"/>
  </conditionalFormatting>
  <conditionalFormatting sqref="H2548:H2552 H2512:H2541">
    <cfRule type="duplicateValues" dxfId="6" priority="16"/>
  </conditionalFormatting>
  <conditionalFormatting sqref="H2548:H2552">
    <cfRule type="duplicateValues" dxfId="5" priority="18"/>
    <cfRule type="duplicateValues" dxfId="4" priority="17"/>
    <cfRule type="duplicateValues" dxfId="3" priority="15"/>
  </conditionalFormatting>
  <conditionalFormatting sqref="H2554:H1048576 H1 H7:H82 H97:H153">
    <cfRule type="duplicateValues" dxfId="2" priority="618"/>
  </conditionalFormatting>
  <hyperlinks>
    <hyperlink ref="AF1213" r:id="rId1" display="https://sadmx.dicex.com/intranet/sistemas/sad_mx/modulos/reportes/pxcc/iframes/rep.sadmx.pxcc.cfm" xr:uid="{99A02A10-7045-4ADD-82E8-7DDB2ACD918A}"/>
  </hyperlinks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J24"/>
  <sheetViews>
    <sheetView workbookViewId="0">
      <pane xSplit="1" ySplit="1" topLeftCell="B2" activePane="bottomRight" state="frozen"/>
      <selection pane="topRight" activeCell="E1" sqref="E1"/>
      <selection pane="bottomLeft" activeCell="A2" sqref="A2"/>
      <selection pane="bottomRight" activeCell="H13" sqref="H13"/>
    </sheetView>
  </sheetViews>
  <sheetFormatPr defaultColWidth="11.453125" defaultRowHeight="14.5"/>
  <cols>
    <col min="1" max="1" width="42.81640625" bestFit="1" customWidth="1"/>
    <col min="2" max="2" width="13.1796875" bestFit="1" customWidth="1"/>
    <col min="3" max="3" width="10.7265625" customWidth="1"/>
    <col min="4" max="4" width="16.453125" bestFit="1" customWidth="1"/>
    <col min="5" max="5" width="15.1796875" bestFit="1" customWidth="1"/>
    <col min="6" max="6" width="12" bestFit="1" customWidth="1"/>
    <col min="7" max="7" width="15.1796875" bestFit="1" customWidth="1"/>
    <col min="8" max="8" width="12.54296875" bestFit="1" customWidth="1"/>
    <col min="9" max="9" width="10.54296875" customWidth="1"/>
    <col min="10" max="10" width="25.7265625" bestFit="1" customWidth="1"/>
  </cols>
  <sheetData>
    <row r="1" spans="1:10" s="3" customFormat="1" ht="42.75" customHeight="1">
      <c r="A1" s="7" t="s">
        <v>2</v>
      </c>
      <c r="B1" s="7" t="s">
        <v>22</v>
      </c>
      <c r="C1" s="4" t="s">
        <v>3</v>
      </c>
      <c r="D1" s="4" t="s">
        <v>23</v>
      </c>
      <c r="E1" s="2" t="s">
        <v>4</v>
      </c>
      <c r="F1" s="2" t="s">
        <v>5</v>
      </c>
      <c r="G1" s="4" t="s">
        <v>6</v>
      </c>
      <c r="H1" s="5" t="s">
        <v>7</v>
      </c>
      <c r="I1" s="2" t="s">
        <v>11</v>
      </c>
      <c r="J1" s="2" t="s">
        <v>13</v>
      </c>
    </row>
    <row r="2" spans="1:10" ht="15" customHeight="1">
      <c r="A2" s="9" t="s">
        <v>27</v>
      </c>
      <c r="B2" s="9" t="s">
        <v>41</v>
      </c>
      <c r="C2" s="10">
        <v>44168</v>
      </c>
      <c r="D2" s="11" t="s">
        <v>83</v>
      </c>
      <c r="E2" s="12" t="s">
        <v>42</v>
      </c>
      <c r="F2" s="9" t="s">
        <v>28</v>
      </c>
      <c r="G2" s="12" t="s">
        <v>42</v>
      </c>
      <c r="H2" s="13">
        <v>190568.84</v>
      </c>
      <c r="I2" s="14" t="s">
        <v>24</v>
      </c>
      <c r="J2" s="9" t="s">
        <v>50</v>
      </c>
    </row>
    <row r="3" spans="1:10" ht="15" customHeight="1">
      <c r="A3" s="9" t="s">
        <v>27</v>
      </c>
      <c r="B3" s="9" t="s">
        <v>52</v>
      </c>
      <c r="C3" s="10">
        <v>44172</v>
      </c>
      <c r="D3" s="11" t="s">
        <v>84</v>
      </c>
      <c r="E3" s="12" t="s">
        <v>53</v>
      </c>
      <c r="F3" s="9" t="s">
        <v>28</v>
      </c>
      <c r="G3" s="12" t="s">
        <v>53</v>
      </c>
      <c r="H3" s="13">
        <v>352874.67</v>
      </c>
      <c r="I3" s="14" t="s">
        <v>24</v>
      </c>
      <c r="J3" s="9" t="s">
        <v>50</v>
      </c>
    </row>
    <row r="4" spans="1:10" ht="15" customHeight="1">
      <c r="A4" s="9" t="s">
        <v>27</v>
      </c>
      <c r="B4" s="9" t="s">
        <v>54</v>
      </c>
      <c r="C4" s="10">
        <v>44168</v>
      </c>
      <c r="D4" s="11" t="s">
        <v>83</v>
      </c>
      <c r="E4" s="12" t="s">
        <v>55</v>
      </c>
      <c r="F4" s="9" t="s">
        <v>28</v>
      </c>
      <c r="G4" s="12" t="s">
        <v>55</v>
      </c>
      <c r="H4" s="13">
        <v>190568.84</v>
      </c>
      <c r="I4" s="14" t="s">
        <v>24</v>
      </c>
      <c r="J4" s="9" t="s">
        <v>50</v>
      </c>
    </row>
    <row r="5" spans="1:10" ht="15" customHeight="1">
      <c r="A5" s="15" t="s">
        <v>27</v>
      </c>
      <c r="B5" s="15" t="s">
        <v>31</v>
      </c>
      <c r="C5" s="16">
        <v>44167</v>
      </c>
      <c r="D5" s="17" t="s">
        <v>32</v>
      </c>
      <c r="E5" s="18" t="s">
        <v>33</v>
      </c>
      <c r="F5" s="15" t="s">
        <v>25</v>
      </c>
      <c r="G5" s="18" t="s">
        <v>33</v>
      </c>
      <c r="H5" s="19">
        <v>15000</v>
      </c>
      <c r="I5" s="20" t="s">
        <v>24</v>
      </c>
      <c r="J5" s="6" t="s">
        <v>48</v>
      </c>
    </row>
    <row r="6" spans="1:10" ht="15" customHeight="1">
      <c r="A6" s="15" t="s">
        <v>27</v>
      </c>
      <c r="B6" s="15" t="s">
        <v>43</v>
      </c>
      <c r="C6" s="16">
        <v>44169</v>
      </c>
      <c r="D6" s="17" t="s">
        <v>32</v>
      </c>
      <c r="E6" s="18" t="s">
        <v>44</v>
      </c>
      <c r="F6" s="15" t="s">
        <v>28</v>
      </c>
      <c r="G6" s="18" t="s">
        <v>44</v>
      </c>
      <c r="H6" s="19">
        <v>9410</v>
      </c>
      <c r="I6" s="20" t="s">
        <v>24</v>
      </c>
      <c r="J6" s="6" t="s">
        <v>48</v>
      </c>
    </row>
    <row r="7" spans="1:10" ht="15" customHeight="1">
      <c r="A7" s="15" t="s">
        <v>27</v>
      </c>
      <c r="B7" s="15" t="s">
        <v>43</v>
      </c>
      <c r="C7" s="16">
        <v>44169</v>
      </c>
      <c r="D7" s="17" t="s">
        <v>32</v>
      </c>
      <c r="E7" s="18" t="s">
        <v>44</v>
      </c>
      <c r="F7" s="15" t="s">
        <v>25</v>
      </c>
      <c r="G7" s="18" t="s">
        <v>44</v>
      </c>
      <c r="H7" s="19">
        <v>9410</v>
      </c>
      <c r="I7" s="20" t="s">
        <v>24</v>
      </c>
      <c r="J7" s="6" t="s">
        <v>48</v>
      </c>
    </row>
    <row r="8" spans="1:10" ht="15" customHeight="1">
      <c r="A8" s="8" t="s">
        <v>27</v>
      </c>
      <c r="B8" s="8" t="s">
        <v>37</v>
      </c>
      <c r="C8" s="27">
        <v>44167</v>
      </c>
      <c r="D8" s="28" t="s">
        <v>30</v>
      </c>
      <c r="E8" s="29" t="s">
        <v>38</v>
      </c>
      <c r="F8" s="8" t="s">
        <v>25</v>
      </c>
      <c r="G8" s="29" t="s">
        <v>38</v>
      </c>
      <c r="H8" s="30">
        <v>21800</v>
      </c>
      <c r="I8" s="31" t="s">
        <v>24</v>
      </c>
      <c r="J8" s="6" t="s">
        <v>29</v>
      </c>
    </row>
    <row r="9" spans="1:10" ht="15" customHeight="1">
      <c r="A9" s="8" t="s">
        <v>27</v>
      </c>
      <c r="B9" s="8" t="s">
        <v>78</v>
      </c>
      <c r="C9" s="27">
        <v>44169</v>
      </c>
      <c r="D9" s="28" t="s">
        <v>30</v>
      </c>
      <c r="E9" s="29" t="s">
        <v>79</v>
      </c>
      <c r="F9" s="8" t="s">
        <v>25</v>
      </c>
      <c r="G9" s="29" t="s">
        <v>79</v>
      </c>
      <c r="H9" s="30">
        <v>1054.52</v>
      </c>
      <c r="I9" s="31" t="s">
        <v>24</v>
      </c>
      <c r="J9" s="6" t="s">
        <v>29</v>
      </c>
    </row>
    <row r="10" spans="1:10" ht="15" customHeight="1">
      <c r="A10" s="32" t="s">
        <v>27</v>
      </c>
      <c r="B10" s="32" t="s">
        <v>34</v>
      </c>
      <c r="C10" s="33">
        <v>44167</v>
      </c>
      <c r="D10" s="34" t="s">
        <v>35</v>
      </c>
      <c r="E10" s="35" t="s">
        <v>36</v>
      </c>
      <c r="F10" s="32" t="s">
        <v>25</v>
      </c>
      <c r="G10" s="35" t="s">
        <v>36</v>
      </c>
      <c r="H10" s="36">
        <v>9410</v>
      </c>
      <c r="I10" s="37" t="s">
        <v>24</v>
      </c>
      <c r="J10" s="6" t="s">
        <v>49</v>
      </c>
    </row>
    <row r="11" spans="1:10" ht="15" customHeight="1">
      <c r="A11" s="32" t="s">
        <v>27</v>
      </c>
      <c r="B11" s="32" t="s">
        <v>39</v>
      </c>
      <c r="C11" s="33">
        <v>44167</v>
      </c>
      <c r="D11" s="34" t="s">
        <v>35</v>
      </c>
      <c r="E11" s="35" t="s">
        <v>40</v>
      </c>
      <c r="F11" s="32" t="s">
        <v>25</v>
      </c>
      <c r="G11" s="35" t="s">
        <v>40</v>
      </c>
      <c r="H11" s="36">
        <v>11537.58</v>
      </c>
      <c r="I11" s="37" t="s">
        <v>24</v>
      </c>
      <c r="J11" s="6" t="s">
        <v>49</v>
      </c>
    </row>
    <row r="12" spans="1:10" ht="15" customHeight="1">
      <c r="A12" s="32" t="s">
        <v>27</v>
      </c>
      <c r="B12" s="32" t="s">
        <v>56</v>
      </c>
      <c r="C12" s="33">
        <v>44172</v>
      </c>
      <c r="D12" s="34" t="s">
        <v>85</v>
      </c>
      <c r="E12" s="35" t="s">
        <v>57</v>
      </c>
      <c r="F12" s="32" t="s">
        <v>25</v>
      </c>
      <c r="G12" s="35" t="s">
        <v>57</v>
      </c>
      <c r="H12" s="36">
        <v>810</v>
      </c>
      <c r="I12" s="37" t="s">
        <v>24</v>
      </c>
      <c r="J12" s="6" t="s">
        <v>49</v>
      </c>
    </row>
    <row r="13" spans="1:10" ht="15" customHeight="1">
      <c r="A13" s="38" t="s">
        <v>27</v>
      </c>
      <c r="B13" s="38" t="s">
        <v>45</v>
      </c>
      <c r="C13" s="39">
        <v>44169</v>
      </c>
      <c r="D13" s="40" t="s">
        <v>46</v>
      </c>
      <c r="E13" s="41" t="s">
        <v>47</v>
      </c>
      <c r="F13" s="38" t="s">
        <v>28</v>
      </c>
      <c r="G13" s="41" t="s">
        <v>47</v>
      </c>
      <c r="H13" s="42">
        <v>1068.8599999999999</v>
      </c>
      <c r="I13" s="43" t="s">
        <v>24</v>
      </c>
      <c r="J13" s="6" t="s">
        <v>51</v>
      </c>
    </row>
    <row r="14" spans="1:10" ht="15" customHeight="1">
      <c r="A14" s="38" t="s">
        <v>27</v>
      </c>
      <c r="B14" s="38" t="s">
        <v>45</v>
      </c>
      <c r="C14" s="39">
        <v>44158</v>
      </c>
      <c r="D14" s="40" t="s">
        <v>46</v>
      </c>
      <c r="E14" s="41" t="s">
        <v>47</v>
      </c>
      <c r="F14" s="38" t="s">
        <v>25</v>
      </c>
      <c r="G14" s="41" t="s">
        <v>47</v>
      </c>
      <c r="H14" s="42">
        <v>1068.8599999999999</v>
      </c>
      <c r="I14" s="43" t="s">
        <v>24</v>
      </c>
      <c r="J14" t="s">
        <v>51</v>
      </c>
    </row>
    <row r="15" spans="1:10" ht="15" customHeight="1">
      <c r="A15" s="44" t="s">
        <v>27</v>
      </c>
      <c r="B15" s="44" t="s">
        <v>58</v>
      </c>
      <c r="C15" s="45">
        <v>44172</v>
      </c>
      <c r="D15" s="46" t="s">
        <v>86</v>
      </c>
      <c r="E15" s="47" t="s">
        <v>59</v>
      </c>
      <c r="F15" s="44" t="s">
        <v>25</v>
      </c>
      <c r="G15" s="47" t="s">
        <v>59</v>
      </c>
      <c r="H15" s="48">
        <v>810</v>
      </c>
      <c r="I15" s="49" t="s">
        <v>24</v>
      </c>
      <c r="J15" s="6" t="s">
        <v>80</v>
      </c>
    </row>
    <row r="16" spans="1:10" ht="15" customHeight="1">
      <c r="A16" s="44" t="s">
        <v>27</v>
      </c>
      <c r="B16" s="44" t="s">
        <v>60</v>
      </c>
      <c r="C16" s="45">
        <v>44172</v>
      </c>
      <c r="D16" s="46" t="s">
        <v>86</v>
      </c>
      <c r="E16" s="47" t="s">
        <v>61</v>
      </c>
      <c r="F16" s="44" t="s">
        <v>25</v>
      </c>
      <c r="G16" s="47" t="s">
        <v>61</v>
      </c>
      <c r="H16" s="48">
        <v>810</v>
      </c>
      <c r="I16" s="49" t="s">
        <v>24</v>
      </c>
      <c r="J16" s="6" t="s">
        <v>80</v>
      </c>
    </row>
    <row r="17" spans="1:10" ht="15" customHeight="1">
      <c r="A17" s="38" t="s">
        <v>27</v>
      </c>
      <c r="B17" s="38" t="s">
        <v>62</v>
      </c>
      <c r="C17" s="39">
        <v>44172</v>
      </c>
      <c r="D17" s="40" t="s">
        <v>87</v>
      </c>
      <c r="E17" s="41" t="s">
        <v>63</v>
      </c>
      <c r="F17" s="38" t="s">
        <v>25</v>
      </c>
      <c r="G17" s="41" t="s">
        <v>63</v>
      </c>
      <c r="H17" s="42">
        <v>810</v>
      </c>
      <c r="I17" s="43" t="s">
        <v>24</v>
      </c>
      <c r="J17" s="6" t="s">
        <v>81</v>
      </c>
    </row>
    <row r="18" spans="1:10" ht="15" customHeight="1">
      <c r="A18" s="38" t="s">
        <v>27</v>
      </c>
      <c r="B18" s="38" t="s">
        <v>66</v>
      </c>
      <c r="C18" s="39">
        <v>44172</v>
      </c>
      <c r="D18" s="40" t="s">
        <v>87</v>
      </c>
      <c r="E18" s="41" t="s">
        <v>67</v>
      </c>
      <c r="F18" s="38" t="s">
        <v>25</v>
      </c>
      <c r="G18" s="41" t="s">
        <v>67</v>
      </c>
      <c r="H18" s="42">
        <v>810</v>
      </c>
      <c r="I18" s="43" t="s">
        <v>24</v>
      </c>
      <c r="J18" s="6" t="s">
        <v>81</v>
      </c>
    </row>
    <row r="19" spans="1:10" ht="15" customHeight="1">
      <c r="A19" s="21" t="s">
        <v>27</v>
      </c>
      <c r="B19" s="21" t="s">
        <v>64</v>
      </c>
      <c r="C19" s="22">
        <v>44172</v>
      </c>
      <c r="D19" s="23" t="s">
        <v>87</v>
      </c>
      <c r="E19" s="24" t="s">
        <v>65</v>
      </c>
      <c r="F19" s="21" t="s">
        <v>25</v>
      </c>
      <c r="G19" s="24" t="s">
        <v>65</v>
      </c>
      <c r="H19" s="25">
        <v>810</v>
      </c>
      <c r="I19" s="26" t="s">
        <v>24</v>
      </c>
      <c r="J19" s="6" t="s">
        <v>82</v>
      </c>
    </row>
    <row r="20" spans="1:10" ht="15" customHeight="1">
      <c r="A20" s="21" t="s">
        <v>27</v>
      </c>
      <c r="B20" s="21" t="s">
        <v>68</v>
      </c>
      <c r="C20" s="22">
        <v>44172</v>
      </c>
      <c r="D20" s="23" t="s">
        <v>88</v>
      </c>
      <c r="E20" s="24" t="s">
        <v>69</v>
      </c>
      <c r="F20" s="21" t="s">
        <v>25</v>
      </c>
      <c r="G20" s="24" t="s">
        <v>69</v>
      </c>
      <c r="H20" s="25">
        <v>810</v>
      </c>
      <c r="I20" s="26" t="s">
        <v>24</v>
      </c>
      <c r="J20" s="6" t="s">
        <v>82</v>
      </c>
    </row>
    <row r="21" spans="1:10" ht="15" customHeight="1">
      <c r="A21" s="21" t="s">
        <v>27</v>
      </c>
      <c r="B21" s="21" t="s">
        <v>70</v>
      </c>
      <c r="C21" s="22">
        <v>44172</v>
      </c>
      <c r="D21" s="23" t="s">
        <v>89</v>
      </c>
      <c r="E21" s="24" t="s">
        <v>71</v>
      </c>
      <c r="F21" s="21" t="s">
        <v>25</v>
      </c>
      <c r="G21" s="24" t="s">
        <v>71</v>
      </c>
      <c r="H21" s="25">
        <v>810</v>
      </c>
      <c r="I21" s="26" t="s">
        <v>24</v>
      </c>
      <c r="J21" s="6" t="s">
        <v>82</v>
      </c>
    </row>
    <row r="22" spans="1:10" ht="15" customHeight="1">
      <c r="A22" s="21" t="s">
        <v>27</v>
      </c>
      <c r="B22" s="21" t="s">
        <v>72</v>
      </c>
      <c r="C22" s="22">
        <v>44172</v>
      </c>
      <c r="D22" s="23" t="s">
        <v>89</v>
      </c>
      <c r="E22" s="24" t="s">
        <v>73</v>
      </c>
      <c r="F22" s="21" t="s">
        <v>25</v>
      </c>
      <c r="G22" s="24" t="s">
        <v>73</v>
      </c>
      <c r="H22" s="25">
        <v>810</v>
      </c>
      <c r="I22" s="26" t="s">
        <v>24</v>
      </c>
      <c r="J22" s="6" t="s">
        <v>82</v>
      </c>
    </row>
    <row r="23" spans="1:10" ht="15" customHeight="1">
      <c r="A23" s="21" t="s">
        <v>27</v>
      </c>
      <c r="B23" s="21" t="s">
        <v>74</v>
      </c>
      <c r="C23" s="22">
        <v>44172</v>
      </c>
      <c r="D23" s="23" t="s">
        <v>89</v>
      </c>
      <c r="E23" s="24" t="s">
        <v>75</v>
      </c>
      <c r="F23" s="21" t="s">
        <v>25</v>
      </c>
      <c r="G23" s="24" t="s">
        <v>75</v>
      </c>
      <c r="H23" s="25">
        <v>810</v>
      </c>
      <c r="I23" s="26" t="s">
        <v>24</v>
      </c>
      <c r="J23" s="6" t="s">
        <v>82</v>
      </c>
    </row>
    <row r="24" spans="1:10" ht="15" customHeight="1">
      <c r="A24" s="21" t="s">
        <v>27</v>
      </c>
      <c r="B24" s="21" t="s">
        <v>76</v>
      </c>
      <c r="C24" s="22">
        <v>44172</v>
      </c>
      <c r="D24" s="23" t="s">
        <v>89</v>
      </c>
      <c r="E24" s="24" t="s">
        <v>77</v>
      </c>
      <c r="F24" s="21" t="s">
        <v>25</v>
      </c>
      <c r="G24" s="24" t="s">
        <v>77</v>
      </c>
      <c r="H24" s="25">
        <v>810</v>
      </c>
      <c r="I24" s="26" t="s">
        <v>24</v>
      </c>
      <c r="J24" s="6" t="s">
        <v>82</v>
      </c>
    </row>
  </sheetData>
  <sortState xmlns:xlrd2="http://schemas.microsoft.com/office/spreadsheetml/2017/richdata2" ref="A2:W39">
    <sortCondition ref="J2:J39"/>
  </sortState>
  <conditionalFormatting sqref="J2:J24">
    <cfRule type="duplicateValues" dxfId="1" priority="7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B92833070AFA47A782A542628114C3" ma:contentTypeVersion="8" ma:contentTypeDescription="Create a new document." ma:contentTypeScope="" ma:versionID="511b3b1d25b5f9b6e652472019fab7e2">
  <xsd:schema xmlns:xsd="http://www.w3.org/2001/XMLSchema" xmlns:xs="http://www.w3.org/2001/XMLSchema" xmlns:p="http://schemas.microsoft.com/office/2006/metadata/properties" xmlns:ns3="29cd864a-a4a7-4289-b950-4694795a5cf2" xmlns:ns4="0783a0a7-6ebf-4409-b415-748f0c2fa1fc" targetNamespace="http://schemas.microsoft.com/office/2006/metadata/properties" ma:root="true" ma:fieldsID="6d9e2da3b9160905d59e990f21e14e9a" ns3:_="" ns4:_="">
    <xsd:import namespace="29cd864a-a4a7-4289-b950-4694795a5cf2"/>
    <xsd:import namespace="0783a0a7-6ebf-4409-b415-748f0c2fa1f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d864a-a4a7-4289-b950-4694795a5c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3a0a7-6ebf-4409-b415-748f0c2fa1f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6357AA-2B10-4FC7-BE67-9A13C43611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90063-232A-48CE-8092-613CF0403A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cd864a-a4a7-4289-b950-4694795a5cf2"/>
    <ds:schemaRef ds:uri="0783a0a7-6ebf-4409-b415-748f0c2fa1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BC55DB-C585-401E-9102-50BBCBACE7EF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0783a0a7-6ebf-4409-b415-748f0c2fa1fc"/>
    <ds:schemaRef ds:uri="29cd864a-a4a7-4289-b950-4694795a5cf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CONSOLIDADO 2026</vt:lpstr>
      <vt:lpstr>HT</vt:lpstr>
      <vt:lpstr>CANCELADAS</vt:lpstr>
      <vt:lpstr>CHINA</vt:lpstr>
      <vt:lpstr>NISS</vt:lpstr>
      <vt:lpstr>SPG</vt:lpstr>
      <vt:lpstr>Explicaciones Feb </vt:lpstr>
      <vt:lpstr>Explicaciones Mar</vt:lpstr>
      <vt:lpstr>PFA NISS</vt:lpstr>
      <vt:lpstr>CONSOLIDADO 2026 (2)</vt:lpstr>
      <vt:lpstr>Sheet1</vt:lpstr>
      <vt:lpstr>Sheet3</vt:lpstr>
      <vt:lpstr>CONSOLIDADO 2026 (3)</vt:lpstr>
      <vt:lpstr>WEEK 49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2026-04-28T21:45:32Z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0x01010099B92833070AFA47A782A542628114C3</vt:lpwstr>
  </property>
</Properties>
</file>